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namedSheetViews/namedSheetView1.xml" ContentType="application/vnd.ms-excel.namedsheetviews+xml"/>
  <Override PartName="/xl/drawings/drawing2.xml" ContentType="application/vnd.openxmlformats-officedocument.drawing+xml"/>
  <Override PartName="/xl/tables/table3.xml" ContentType="application/vnd.openxmlformats-officedocument.spreadsheetml.table+xml"/>
  <Override PartName="/xl/namedSheetViews/namedSheetView2.xml" ContentType="application/vnd.ms-excel.namedsheetviews+xml"/>
  <Override PartName="/xl/drawings/drawing3.xml" ContentType="application/vnd.openxmlformats-officedocument.drawing+xml"/>
  <Override PartName="/xl/tables/table4.xml" ContentType="application/vnd.openxmlformats-officedocument.spreadsheetml.table+xml"/>
  <Override PartName="/xl/namedSheetViews/namedSheetView3.xml" ContentType="application/vnd.ms-excel.namedsheetviews+xml"/>
  <Override PartName="/xl/tables/table5.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4.xml" ContentType="application/vnd.ms-excel.namedsheetviews+xml"/>
  <Override PartName="/xl/tables/table6.xml" ContentType="application/vnd.openxmlformats-officedocument.spreadsheetml.table+xml"/>
  <Override PartName="/xl/namedSheetViews/namedSheetView5.xml" ContentType="application/vnd.ms-excel.namedsheetviews+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hidePivotFieldList="1"/>
  <mc:AlternateContent xmlns:mc="http://schemas.openxmlformats.org/markup-compatibility/2006">
    <mc:Choice Requires="x15">
      <x15ac:absPath xmlns:x15ac="http://schemas.microsoft.com/office/spreadsheetml/2010/11/ac" url="D:\TempUserProfiles\NetworkService\AppData\Local\Packages\oice_16_974fa576_32c1d314_1cfd\AC\Temp\"/>
    </mc:Choice>
  </mc:AlternateContent>
  <xr:revisionPtr revIDLastSave="0" documentId="8_{3BB28F7D-EEB0-4EBE-8095-F9C97A456874}" xr6:coauthVersionLast="47" xr6:coauthVersionMax="47" xr10:uidLastSave="{00000000-0000-0000-0000-000000000000}"/>
  <bookViews>
    <workbookView xWindow="-120" yWindow="-120" windowWidth="20730" windowHeight="11040" tabRatio="823" firstSheet="9" activeTab="9" xr2:uid="{00000000-000D-0000-FFFF-FFFF00000000}"/>
  </bookViews>
  <sheets>
    <sheet name="Summary(OLD)" sheetId="8" state="hidden" r:id="rId1"/>
    <sheet name="All Link_LOV" sheetId="3" r:id="rId2"/>
    <sheet name="FAQ" sheetId="19" r:id="rId3"/>
    <sheet name="PAC Sphere Approver" sheetId="29" r:id="rId4"/>
    <sheet name="Summary" sheetId="23" r:id="rId5"/>
    <sheet name="Other-PR" sheetId="6" state="hidden" r:id="rId6"/>
    <sheet name="LOR-CPQ_cp2_bak" sheetId="18" state="hidden" r:id="rId7"/>
    <sheet name="CPPM-LOR" sheetId="2" state="hidden" r:id="rId8"/>
    <sheet name="CP Member" sheetId="5" r:id="rId9"/>
    <sheet name="CPPM-PR" sheetId="1" r:id="rId10"/>
    <sheet name="temp_backup_oldstatus" sheetId="42" r:id="rId11"/>
    <sheet name="Detail2" sheetId="11" r:id="rId12"/>
    <sheet name="Borneo 103sites" sheetId="20" r:id="rId13"/>
    <sheet name="Detail1" sheetId="10" r:id="rId14"/>
    <sheet name="SDEC" sheetId="21" r:id="rId15"/>
    <sheet name="5g 91" sheetId="25" r:id="rId16"/>
    <sheet name="DC TM ONE" sheetId="41" r:id="rId17"/>
    <sheet name="TMone CPQ 567" sheetId="31" r:id="rId18"/>
    <sheet name="5G CPQ OCT" sheetId="28" r:id="rId19"/>
    <sheet name="TMG CPQ 3" sheetId="33" r:id="rId20"/>
    <sheet name="MyGov CPQ 12" sheetId="32" r:id="rId21"/>
    <sheet name="GEMS ID" sheetId="39" r:id="rId22"/>
    <sheet name="TO CPA" sheetId="37" r:id="rId23"/>
    <sheet name="SPHERE" sheetId="43" r:id="rId24"/>
    <sheet name="CPA LIST" sheetId="44" r:id="rId25"/>
  </sheets>
  <definedNames>
    <definedName name="_xlnm._FilterDatabase" localSheetId="15" hidden="1">'5g 91'!$A$1:$N$92</definedName>
    <definedName name="_xlnm._FilterDatabase" localSheetId="18" hidden="1">'5G CPQ OCT'!$A$2:$BO$2</definedName>
    <definedName name="_xlnm._FilterDatabase" localSheetId="12" hidden="1">'Borneo 103sites'!$B$4:$CS$110</definedName>
    <definedName name="_xlnm._FilterDatabase" localSheetId="8" hidden="1">'CP Member'!$A$1:$AW$47</definedName>
    <definedName name="_xlnm._FilterDatabase" localSheetId="7" hidden="1">'CPPM-LOR'!$A$2:$AZ$2</definedName>
    <definedName name="_xlnm._FilterDatabase" localSheetId="9" hidden="1">'CPPM-PR'!$A$2:$BH$2</definedName>
    <definedName name="_xlnm._FilterDatabase" localSheetId="21" hidden="1">'GEMS ID'!$B$3:$G$3</definedName>
    <definedName name="_xlnm._FilterDatabase" localSheetId="6" hidden="1">'LOR-CPQ_cp2_bak'!$A$1:$Z$88</definedName>
    <definedName name="_xlnm._FilterDatabase" localSheetId="20" hidden="1">'MyGov CPQ 12'!$A$3:$BH$3</definedName>
    <definedName name="_xlnm._FilterDatabase" localSheetId="5" hidden="1">'Other-PR'!$B$30:$AF$135</definedName>
    <definedName name="_xlnm._FilterDatabase" localSheetId="14" hidden="1">SDEC!$A$2:$U$49</definedName>
    <definedName name="_xlnm._FilterDatabase" localSheetId="19" hidden="1">'TMG CPQ 3'!$A$3:$T$3</definedName>
    <definedName name="_xlnm._FilterDatabase" localSheetId="17" hidden="1">'TMone CPQ 567'!$A$3:$BL$75</definedName>
    <definedName name="_xlnm._FilterDatabase" localSheetId="16" hidden="1">'DC TM ONE'!$A$2:$CN$2</definedName>
    <definedName name="_xlnm._FilterDatabase" localSheetId="23" hidden="1">SPHERE!$A$2:$CD$2</definedName>
    <definedName name="_xlnm._FilterDatabase" localSheetId="24" hidden="1">'CPA LIST'!$A$6:$BJ$6</definedName>
    <definedName name="_xlnm._FilterDatabase" localSheetId="22" hidden="1">'TO CPA'!$B$8:$S$77</definedName>
  </definedNames>
  <calcPr calcId="191028"/>
  <pivotCaches>
    <pivotCache cacheId="10404" r:id="rId26"/>
    <pivotCache cacheId="10405" r:id="rId27"/>
    <pivotCache cacheId="10406" r:id="rId28"/>
    <pivotCache cacheId="10407" r:id="rId29"/>
    <pivotCache cacheId="10408" r:id="rId30"/>
    <pivotCache cacheId="10409" r:id="rId31"/>
    <pivotCache cacheId="10410" r:id="rId32"/>
    <pivotCache cacheId="10411" r:id="rId3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504" i="1" l="1"/>
  <c r="AI2504" i="1"/>
  <c r="T2504" i="1"/>
  <c r="R2504" i="1"/>
  <c r="AJ2503" i="1"/>
  <c r="AI2503" i="1"/>
  <c r="T2503" i="1"/>
  <c r="R2503" i="1"/>
  <c r="AJ2502" i="1"/>
  <c r="AI2502" i="1"/>
  <c r="T2502" i="1"/>
  <c r="R2502" i="1"/>
  <c r="B7" i="37"/>
  <c r="R108" i="37"/>
  <c r="Q108" i="37"/>
  <c r="O10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78" i="37"/>
  <c r="O79" i="37"/>
  <c r="O80" i="37"/>
  <c r="O81" i="37"/>
  <c r="O82" i="37"/>
  <c r="O83" i="37"/>
  <c r="O84" i="37"/>
  <c r="O85" i="37"/>
  <c r="O86" i="37"/>
  <c r="O87" i="37"/>
  <c r="O88" i="37"/>
  <c r="O89" i="37"/>
  <c r="O90" i="37"/>
  <c r="O91" i="37"/>
  <c r="O92" i="37"/>
  <c r="O93" i="37"/>
  <c r="O94" i="37"/>
  <c r="O95" i="37"/>
  <c r="O96" i="37"/>
  <c r="O97" i="37"/>
  <c r="O98" i="37"/>
  <c r="O99" i="37"/>
  <c r="O100" i="37"/>
  <c r="O101" i="37"/>
  <c r="O102" i="37"/>
  <c r="O103" i="37"/>
  <c r="O104" i="37"/>
  <c r="O105" i="37"/>
  <c r="O106" i="37"/>
  <c r="O107" i="37"/>
  <c r="O78" i="37"/>
  <c r="K79" i="37"/>
  <c r="K80" i="37"/>
  <c r="K81" i="37"/>
  <c r="K82" i="37"/>
  <c r="K83" i="37"/>
  <c r="K84" i="37"/>
  <c r="K85" i="37"/>
  <c r="K86" i="37"/>
  <c r="K87" i="37"/>
  <c r="K88" i="37"/>
  <c r="K89" i="37"/>
  <c r="K90" i="37"/>
  <c r="K91" i="37"/>
  <c r="K92" i="37"/>
  <c r="K93" i="37"/>
  <c r="K94" i="37"/>
  <c r="K95" i="37"/>
  <c r="K96" i="37"/>
  <c r="K97" i="37"/>
  <c r="K98" i="37"/>
  <c r="K99" i="37"/>
  <c r="K100" i="37"/>
  <c r="K101" i="37"/>
  <c r="K102" i="37"/>
  <c r="K103" i="37"/>
  <c r="K104" i="37"/>
  <c r="K105" i="37"/>
  <c r="K106" i="37"/>
  <c r="K107" i="37"/>
  <c r="K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78" i="37"/>
  <c r="H79" i="37"/>
  <c r="H80" i="37"/>
  <c r="H81" i="37"/>
  <c r="H82" i="37"/>
  <c r="H83" i="37"/>
  <c r="H84" i="37"/>
  <c r="H85" i="37"/>
  <c r="H86" i="37"/>
  <c r="H87" i="37"/>
  <c r="H88" i="37"/>
  <c r="H89" i="37"/>
  <c r="H90" i="37"/>
  <c r="H91" i="37"/>
  <c r="H92" i="37"/>
  <c r="H93" i="37"/>
  <c r="H94" i="37"/>
  <c r="H95" i="37"/>
  <c r="H96" i="37"/>
  <c r="H97" i="37"/>
  <c r="H98" i="37"/>
  <c r="H99" i="37"/>
  <c r="H100" i="37"/>
  <c r="H101" i="37"/>
  <c r="H102" i="37"/>
  <c r="H103" i="37"/>
  <c r="H104" i="37"/>
  <c r="H105" i="37"/>
  <c r="H106" i="37"/>
  <c r="H107" i="37"/>
  <c r="H109" i="37"/>
  <c r="H110" i="37"/>
  <c r="H111" i="37"/>
  <c r="H112" i="37"/>
  <c r="H78" i="37"/>
  <c r="G79" i="37"/>
  <c r="G80" i="37"/>
  <c r="G81" i="37"/>
  <c r="G82" i="37"/>
  <c r="G83" i="37"/>
  <c r="G84" i="37"/>
  <c r="G85" i="37"/>
  <c r="G86" i="37"/>
  <c r="G87" i="37"/>
  <c r="G88" i="37"/>
  <c r="G89" i="37"/>
  <c r="G90" i="37"/>
  <c r="G91" i="37"/>
  <c r="G92" i="37"/>
  <c r="G93" i="37"/>
  <c r="G94" i="37"/>
  <c r="G95" i="37"/>
  <c r="G96" i="37"/>
  <c r="G97" i="37"/>
  <c r="G98" i="37"/>
  <c r="G99" i="37"/>
  <c r="G100" i="37"/>
  <c r="G101" i="37"/>
  <c r="G102" i="37"/>
  <c r="G103" i="37"/>
  <c r="G104" i="37"/>
  <c r="G105" i="37"/>
  <c r="G106" i="37"/>
  <c r="G107" i="37"/>
  <c r="G109" i="37"/>
  <c r="G110" i="37"/>
  <c r="G111" i="37"/>
  <c r="G112" i="37"/>
  <c r="G78" i="37"/>
  <c r="B9" i="37" a="1"/>
  <c r="B9" i="37"/>
  <c r="E78" i="37"/>
  <c r="E79" i="37"/>
  <c r="E80" i="37"/>
  <c r="E81" i="37"/>
  <c r="E82" i="37"/>
  <c r="E83" i="37"/>
  <c r="E84" i="37"/>
  <c r="E85" i="37"/>
  <c r="E86" i="37"/>
  <c r="E87" i="37"/>
  <c r="E88" i="37"/>
  <c r="E89" i="37"/>
  <c r="E90" i="37"/>
  <c r="E91" i="37"/>
  <c r="E92" i="37"/>
  <c r="E93" i="37"/>
  <c r="E94" i="37"/>
  <c r="E95" i="37"/>
  <c r="E96" i="37"/>
  <c r="E97" i="37"/>
  <c r="E98" i="37"/>
  <c r="E99" i="37"/>
  <c r="E100" i="37"/>
  <c r="E101" i="37"/>
  <c r="E102" i="37"/>
  <c r="E103" i="37"/>
  <c r="E104" i="37"/>
  <c r="E105" i="37"/>
  <c r="E106" i="37"/>
  <c r="E107" i="37"/>
  <c r="R10" i="37"/>
  <c r="R11" i="37"/>
  <c r="R12" i="37"/>
  <c r="R13" i="37"/>
  <c r="R14" i="37"/>
  <c r="R15" i="37"/>
  <c r="R16" i="37"/>
  <c r="R17" i="37"/>
  <c r="R18" i="37"/>
  <c r="R19" i="37"/>
  <c r="R20" i="37"/>
  <c r="R21" i="37"/>
  <c r="R22" i="37"/>
  <c r="R23" i="37"/>
  <c r="R24" i="37"/>
  <c r="R25" i="37"/>
  <c r="R26" i="37"/>
  <c r="R27" i="37"/>
  <c r="R28" i="37"/>
  <c r="R29" i="37"/>
  <c r="R30" i="37"/>
  <c r="R31" i="37"/>
  <c r="R32" i="37"/>
  <c r="R33" i="37"/>
  <c r="R34" i="37"/>
  <c r="R35" i="37"/>
  <c r="R36" i="37"/>
  <c r="R37" i="37"/>
  <c r="R38" i="37"/>
  <c r="R39" i="37"/>
  <c r="R40" i="37"/>
  <c r="R41" i="37"/>
  <c r="R42" i="37"/>
  <c r="R43" i="37"/>
  <c r="R44" i="37"/>
  <c r="R45" i="37"/>
  <c r="R46" i="37"/>
  <c r="R47" i="37"/>
  <c r="R48" i="37"/>
  <c r="R49" i="37"/>
  <c r="R50" i="37"/>
  <c r="R51" i="37"/>
  <c r="R52" i="37"/>
  <c r="R53" i="37"/>
  <c r="R54" i="37"/>
  <c r="R55" i="37"/>
  <c r="R56" i="37"/>
  <c r="R57" i="37"/>
  <c r="R58" i="37"/>
  <c r="R59" i="37"/>
  <c r="R60" i="37"/>
  <c r="R61" i="37"/>
  <c r="R62" i="37"/>
  <c r="R63" i="37"/>
  <c r="R64" i="37"/>
  <c r="R65" i="37"/>
  <c r="R66" i="37"/>
  <c r="R67" i="37"/>
  <c r="R68" i="37"/>
  <c r="R69" i="37"/>
  <c r="R70" i="37"/>
  <c r="R71" i="37"/>
  <c r="R72" i="37"/>
  <c r="R73" i="37"/>
  <c r="R74" i="37"/>
  <c r="R75" i="37"/>
  <c r="R76" i="37"/>
  <c r="R77" i="37"/>
  <c r="R9" i="37"/>
  <c r="Q10" i="37"/>
  <c r="Q11" i="37"/>
  <c r="Q12" i="37"/>
  <c r="Q13" i="37"/>
  <c r="Q14" i="37"/>
  <c r="Q15" i="37"/>
  <c r="Q16" i="37"/>
  <c r="Q17" i="37"/>
  <c r="Q18" i="37"/>
  <c r="Q19" i="37"/>
  <c r="Q20" i="37"/>
  <c r="Q21" i="37"/>
  <c r="Q22" i="37"/>
  <c r="Q23" i="37"/>
  <c r="Q24" i="37"/>
  <c r="Q25" i="37"/>
  <c r="Q26" i="37"/>
  <c r="Q27" i="37"/>
  <c r="Q28" i="37"/>
  <c r="Q29" i="37"/>
  <c r="Q30" i="37"/>
  <c r="Q31" i="37"/>
  <c r="Q32" i="37"/>
  <c r="Q33" i="37"/>
  <c r="Q34" i="37"/>
  <c r="Q35" i="37"/>
  <c r="Q36" i="37"/>
  <c r="Q37" i="37"/>
  <c r="Q38" i="37"/>
  <c r="Q39" i="37"/>
  <c r="Q40" i="37"/>
  <c r="Q41" i="37"/>
  <c r="Q42" i="37"/>
  <c r="Q43" i="37"/>
  <c r="Q44" i="37"/>
  <c r="Q45" i="37"/>
  <c r="Q46" i="37"/>
  <c r="Q47" i="37"/>
  <c r="Q48" i="37"/>
  <c r="Q49" i="37"/>
  <c r="Q50" i="37"/>
  <c r="Q51" i="37"/>
  <c r="Q52" i="37"/>
  <c r="Q53" i="37"/>
  <c r="Q54" i="37"/>
  <c r="Q55" i="37"/>
  <c r="Q56" i="37"/>
  <c r="Q57" i="37"/>
  <c r="Q58" i="37"/>
  <c r="Q59" i="37"/>
  <c r="Q60" i="37"/>
  <c r="Q61" i="37"/>
  <c r="Q62" i="37"/>
  <c r="Q63" i="37"/>
  <c r="Q64" i="37"/>
  <c r="Q65" i="37"/>
  <c r="Q66" i="37"/>
  <c r="Q67" i="37"/>
  <c r="Q68" i="37"/>
  <c r="Q69" i="37"/>
  <c r="Q70" i="37"/>
  <c r="Q71" i="37"/>
  <c r="Q72" i="37"/>
  <c r="Q73" i="37"/>
  <c r="Q74" i="37"/>
  <c r="Q75" i="37"/>
  <c r="Q76" i="37"/>
  <c r="Q77" i="37"/>
  <c r="Q9" i="37"/>
  <c r="E10" i="37"/>
  <c r="E11" i="37"/>
  <c r="E12" i="37"/>
  <c r="E13" i="37"/>
  <c r="E14" i="37"/>
  <c r="E15" i="37"/>
  <c r="E16" i="37"/>
  <c r="E17" i="37"/>
  <c r="E18" i="37"/>
  <c r="E19" i="37"/>
  <c r="E20" i="37"/>
  <c r="E21" i="37"/>
  <c r="E22" i="37"/>
  <c r="E23" i="37"/>
  <c r="E24" i="37"/>
  <c r="E25" i="37"/>
  <c r="E26" i="37"/>
  <c r="E27" i="37"/>
  <c r="E28" i="37"/>
  <c r="E29" i="37"/>
  <c r="E30" i="37"/>
  <c r="E31" i="37"/>
  <c r="E32" i="37"/>
  <c r="E33" i="37"/>
  <c r="E34" i="37"/>
  <c r="E35" i="37"/>
  <c r="E36" i="37"/>
  <c r="E37" i="37"/>
  <c r="E38" i="37"/>
  <c r="E39" i="37"/>
  <c r="E40" i="37"/>
  <c r="E41" i="37"/>
  <c r="E42" i="37"/>
  <c r="E43" i="37"/>
  <c r="E44" i="37"/>
  <c r="E45" i="37"/>
  <c r="E46" i="37"/>
  <c r="E47" i="37"/>
  <c r="E48" i="37"/>
  <c r="E49" i="37"/>
  <c r="E50" i="37"/>
  <c r="E51" i="37"/>
  <c r="E52" i="37"/>
  <c r="E53" i="37"/>
  <c r="E54" i="37"/>
  <c r="E55" i="37"/>
  <c r="E56" i="37"/>
  <c r="E57" i="37"/>
  <c r="E58" i="37"/>
  <c r="E59" i="37"/>
  <c r="E60" i="37"/>
  <c r="E61" i="37"/>
  <c r="E62" i="37"/>
  <c r="E63" i="37"/>
  <c r="E64" i="37"/>
  <c r="E65" i="37"/>
  <c r="E66" i="37"/>
  <c r="E67" i="37"/>
  <c r="E68" i="37"/>
  <c r="E69" i="37"/>
  <c r="E70" i="37"/>
  <c r="E71" i="37"/>
  <c r="E72" i="37"/>
  <c r="E73" i="37"/>
  <c r="E74" i="37"/>
  <c r="E75" i="37"/>
  <c r="E76" i="37"/>
  <c r="E77" i="37"/>
  <c r="E9" i="37"/>
  <c r="AJ2501" i="1"/>
  <c r="AI2501" i="1"/>
  <c r="T2501" i="1"/>
  <c r="R2501" i="1"/>
  <c r="AJ2500" i="1"/>
  <c r="AI2500" i="1"/>
  <c r="T2500" i="1"/>
  <c r="R2500" i="1"/>
  <c r="O782" i="2"/>
  <c r="R2499" i="1"/>
  <c r="T2499" i="1"/>
  <c r="AI2499" i="1"/>
  <c r="AJ2499" i="1"/>
  <c r="AJ2498" i="1"/>
  <c r="AI2498" i="1"/>
  <c r="R2498" i="1"/>
  <c r="T2498"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9" i="1"/>
  <c r="AJ920" i="1"/>
  <c r="AJ923" i="1"/>
  <c r="AJ925"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9" i="1"/>
  <c r="AI920" i="1"/>
  <c r="AI923" i="1"/>
  <c r="AI925"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4" i="1"/>
  <c r="C1"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4" i="1"/>
  <c r="R2487" i="1"/>
  <c r="R2488" i="1"/>
  <c r="R2489" i="1"/>
  <c r="R2490" i="1"/>
  <c r="R2491" i="1"/>
  <c r="R2492" i="1"/>
  <c r="R2493" i="1"/>
  <c r="R2494" i="1"/>
  <c r="R2495" i="1"/>
  <c r="R2496" i="1"/>
  <c r="R2497"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347" i="1"/>
  <c r="R2346" i="1"/>
  <c r="R2345" i="1"/>
  <c r="O781" i="2"/>
  <c r="R2344" i="1"/>
  <c r="O780" i="2"/>
  <c r="B1" i="43"/>
  <c r="N2131" i="1"/>
  <c r="N2130" i="1"/>
  <c r="N2178" i="1"/>
  <c r="N2122" i="1"/>
  <c r="N2217" i="1"/>
  <c r="N2216" i="1"/>
  <c r="N2215" i="1"/>
  <c r="N2214" i="1"/>
  <c r="N2213" i="1"/>
  <c r="N2211" i="1"/>
  <c r="N2209" i="1"/>
  <c r="N2251" i="1"/>
  <c r="N2234" i="1"/>
  <c r="N2150" i="1"/>
  <c r="N2149" i="1"/>
  <c r="N2146" i="1"/>
  <c r="N2105" i="1"/>
  <c r="N2104" i="1"/>
  <c r="N2103" i="1"/>
  <c r="N2102" i="1"/>
  <c r="N2101" i="1"/>
  <c r="N2099" i="1"/>
  <c r="N2098" i="1"/>
  <c r="N2097" i="1"/>
  <c r="N2096" i="1"/>
  <c r="N2095" i="1"/>
  <c r="N2094" i="1"/>
  <c r="N2093" i="1"/>
  <c r="N2092" i="1"/>
  <c r="N2091" i="1"/>
  <c r="N2090" i="1"/>
  <c r="N2089" i="1"/>
  <c r="N2088" i="1"/>
  <c r="N2087" i="1"/>
  <c r="N2086" i="1"/>
  <c r="N2169" i="1"/>
  <c r="N2260" i="1"/>
  <c r="N2243" i="1"/>
  <c r="N2312" i="1"/>
  <c r="N2311" i="1"/>
  <c r="N2310" i="1"/>
  <c r="N2309" i="1"/>
  <c r="N2308" i="1"/>
  <c r="N2307" i="1"/>
  <c r="N2306" i="1"/>
  <c r="N2305" i="1"/>
  <c r="N2303" i="1"/>
  <c r="N2302" i="1"/>
  <c r="N2301" i="1"/>
  <c r="N2300" i="1"/>
  <c r="N2298" i="1"/>
  <c r="N2297" i="1"/>
  <c r="N2295" i="1"/>
  <c r="N2293" i="1"/>
  <c r="N2292" i="1"/>
  <c r="N2291" i="1"/>
  <c r="N2290" i="1"/>
  <c r="N2289" i="1"/>
  <c r="N2288" i="1"/>
  <c r="N2287" i="1"/>
  <c r="N2286" i="1"/>
  <c r="N2283" i="1"/>
  <c r="N2280" i="1"/>
  <c r="N2277" i="1"/>
  <c r="N2276" i="1"/>
  <c r="N2016" i="1"/>
  <c r="N2015" i="1"/>
  <c r="N2014" i="1"/>
  <c r="N2013" i="1"/>
  <c r="N2012" i="1"/>
  <c r="N2011" i="1"/>
  <c r="N2010" i="1"/>
  <c r="N2009" i="1"/>
  <c r="N2008" i="1"/>
  <c r="N2007" i="1"/>
  <c r="N2005" i="1"/>
  <c r="N2004" i="1"/>
  <c r="N2003" i="1"/>
  <c r="N2002" i="1"/>
  <c r="N2001" i="1"/>
  <c r="N2000" i="1"/>
  <c r="N1999" i="1"/>
  <c r="N1998" i="1"/>
  <c r="N1997" i="1"/>
  <c r="N1996" i="1"/>
  <c r="N1994" i="1"/>
  <c r="N1993" i="1"/>
  <c r="N1992" i="1"/>
  <c r="N1991" i="1"/>
  <c r="N1990" i="1"/>
  <c r="N1989" i="1"/>
  <c r="N1988" i="1"/>
  <c r="N1985" i="1"/>
  <c r="N1983" i="1"/>
  <c r="N1982" i="1"/>
  <c r="N1981" i="1"/>
  <c r="N1980" i="1"/>
  <c r="N1979" i="1"/>
  <c r="N1978" i="1"/>
  <c r="N1977" i="1"/>
  <c r="N1976" i="1"/>
  <c r="N1975" i="1"/>
  <c r="N1974" i="1"/>
  <c r="N1972" i="1"/>
  <c r="N1971" i="1"/>
  <c r="N1970"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06" i="1"/>
  <c r="N2328" i="1"/>
  <c r="N1814" i="1"/>
  <c r="N1811" i="1"/>
  <c r="O2328" i="1"/>
  <c r="O2274" i="1"/>
  <c r="O2211" i="1"/>
  <c r="O2178" i="1"/>
  <c r="O2122" i="1"/>
  <c r="O2015" i="1"/>
  <c r="O1994" i="1"/>
  <c r="O1987" i="1"/>
  <c r="O1986" i="1"/>
  <c r="O1983" i="1"/>
  <c r="O1974" i="1"/>
  <c r="O1969" i="1"/>
  <c r="O1942" i="1"/>
  <c r="O1901" i="1"/>
  <c r="O1814" i="1"/>
  <c r="O1811" i="1"/>
  <c r="O1806" i="1"/>
  <c r="R2343" i="1"/>
  <c r="R2342" i="1"/>
  <c r="R2341" i="1"/>
  <c r="O779" i="2"/>
  <c r="R2340" i="1"/>
  <c r="O778" i="2"/>
  <c r="R2339" i="1"/>
  <c r="R2338" i="1"/>
  <c r="O777" i="2"/>
  <c r="R2337" i="1"/>
  <c r="O776" i="2"/>
  <c r="R2336" i="1"/>
  <c r="O775" i="2"/>
  <c r="R2335" i="1"/>
  <c r="O774" i="2"/>
  <c r="R2334" i="1"/>
  <c r="R2333" i="1"/>
  <c r="O773" i="2"/>
  <c r="R2332" i="1"/>
  <c r="O772" i="2"/>
  <c r="R2331" i="1"/>
  <c r="R2330" i="1"/>
  <c r="O771" i="2"/>
  <c r="R2329" i="1"/>
  <c r="R2328" i="1"/>
  <c r="O770" i="2"/>
  <c r="B710" i="42"/>
  <c r="B711" i="42"/>
  <c r="B712" i="42"/>
  <c r="B713" i="42"/>
  <c r="B714" i="42"/>
  <c r="B715" i="42"/>
  <c r="B716" i="42"/>
  <c r="B717" i="42"/>
  <c r="B718" i="42"/>
  <c r="B719" i="42"/>
  <c r="B720" i="42"/>
  <c r="B721" i="42"/>
  <c r="B722" i="42"/>
  <c r="B723" i="42"/>
  <c r="B724" i="42"/>
  <c r="B725" i="42"/>
  <c r="B726" i="42"/>
  <c r="B727" i="42"/>
  <c r="B728" i="42"/>
  <c r="B729" i="42"/>
  <c r="B730" i="42"/>
  <c r="B731" i="42"/>
  <c r="B732" i="42"/>
  <c r="B733" i="42"/>
  <c r="B734" i="42"/>
  <c r="B735" i="42"/>
  <c r="B736" i="42"/>
  <c r="B737" i="42"/>
  <c r="B738" i="42"/>
  <c r="B739" i="42"/>
  <c r="B740" i="42"/>
  <c r="B741" i="42"/>
  <c r="B742" i="42"/>
  <c r="B743" i="42"/>
  <c r="B744" i="42"/>
  <c r="B745" i="42"/>
  <c r="B746" i="42"/>
  <c r="B747" i="42"/>
  <c r="B748" i="42"/>
  <c r="B749" i="42"/>
  <c r="B750" i="42"/>
  <c r="B751" i="42"/>
  <c r="B752" i="42"/>
  <c r="B753" i="42"/>
  <c r="B754" i="42"/>
  <c r="B755" i="42"/>
  <c r="B756" i="42"/>
  <c r="B757" i="42"/>
  <c r="B758" i="42"/>
  <c r="B759" i="42"/>
  <c r="B760" i="42"/>
  <c r="B761" i="42"/>
  <c r="B762" i="42"/>
  <c r="B763" i="42"/>
  <c r="B764" i="42"/>
  <c r="B765" i="42"/>
  <c r="B766" i="42"/>
  <c r="B767" i="42"/>
  <c r="B768" i="42"/>
  <c r="B769" i="42"/>
  <c r="B770" i="42"/>
  <c r="B771" i="42"/>
  <c r="B772" i="42"/>
  <c r="B773" i="42"/>
  <c r="B774" i="42"/>
  <c r="B775" i="42"/>
  <c r="B776" i="42"/>
  <c r="B777" i="42"/>
  <c r="B778" i="42"/>
  <c r="B779" i="42"/>
  <c r="B780" i="42"/>
  <c r="B781" i="42"/>
  <c r="B782" i="42"/>
  <c r="B783" i="42"/>
  <c r="B784" i="42"/>
  <c r="B785" i="42"/>
  <c r="B786" i="42"/>
  <c r="B787" i="42"/>
  <c r="B788" i="42"/>
  <c r="B789" i="42"/>
  <c r="B790" i="42"/>
  <c r="B791" i="42"/>
  <c r="B792" i="42"/>
  <c r="B793" i="42"/>
  <c r="B794" i="42"/>
  <c r="B795" i="42"/>
  <c r="B796" i="42"/>
  <c r="B797" i="42"/>
  <c r="B798" i="42"/>
  <c r="B799" i="42"/>
  <c r="B800" i="42"/>
  <c r="B801" i="42"/>
  <c r="B802" i="42"/>
  <c r="B803" i="42"/>
  <c r="B804" i="42"/>
  <c r="B805" i="42"/>
  <c r="B806" i="42"/>
  <c r="B807" i="42"/>
  <c r="B808" i="42"/>
  <c r="B809" i="42"/>
  <c r="B810" i="42"/>
  <c r="B811" i="42"/>
  <c r="B812" i="42"/>
  <c r="B813" i="42"/>
  <c r="B814" i="42"/>
  <c r="B815" i="42"/>
  <c r="B816" i="42"/>
  <c r="B817" i="42"/>
  <c r="B818" i="42"/>
  <c r="B819" i="42"/>
  <c r="B820" i="42"/>
  <c r="B821" i="42"/>
  <c r="B826" i="42"/>
  <c r="B832" i="42"/>
  <c r="B834" i="42"/>
  <c r="B840" i="42"/>
  <c r="B842" i="42"/>
  <c r="B845" i="42"/>
  <c r="B846" i="42"/>
  <c r="B848" i="42"/>
  <c r="B851" i="42"/>
  <c r="B853" i="42"/>
  <c r="B854" i="42"/>
  <c r="B857" i="42"/>
  <c r="B1" i="42"/>
  <c r="R2327" i="1"/>
  <c r="R2326" i="1"/>
  <c r="R2325" i="1"/>
  <c r="R2320" i="1"/>
  <c r="R2321" i="1"/>
  <c r="R2322" i="1"/>
  <c r="R2323" i="1"/>
  <c r="R2324"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279" i="1"/>
  <c r="R2280" i="1"/>
  <c r="R2281" i="1"/>
  <c r="R2282" i="1"/>
  <c r="R2283" i="1"/>
  <c r="R2284" i="1"/>
  <c r="R2285" i="1"/>
  <c r="R2286" i="1"/>
  <c r="R2287" i="1"/>
  <c r="R2288" i="1"/>
  <c r="R2289" i="1"/>
  <c r="R2290" i="1"/>
  <c r="R2291" i="1"/>
  <c r="R2292" i="1"/>
  <c r="R2293"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30" i="1"/>
  <c r="R2129" i="1"/>
  <c r="B1" i="41"/>
  <c r="R2128" i="1"/>
  <c r="R2127" i="1"/>
  <c r="N92" i="25"/>
  <c r="N91" i="25"/>
  <c r="N90" i="25"/>
  <c r="N89" i="25"/>
  <c r="N88" i="25"/>
  <c r="N87" i="25"/>
  <c r="N86" i="25"/>
  <c r="N85" i="25"/>
  <c r="N84" i="25"/>
  <c r="N83" i="25"/>
  <c r="N82" i="25"/>
  <c r="N81" i="25"/>
  <c r="N79" i="25"/>
  <c r="N78" i="25"/>
  <c r="N77" i="25"/>
  <c r="N76" i="25"/>
  <c r="N75" i="25"/>
  <c r="N74" i="25"/>
  <c r="N73" i="25"/>
  <c r="N72" i="25"/>
  <c r="N71" i="25"/>
  <c r="N70" i="25"/>
  <c r="N69" i="25"/>
  <c r="N68" i="25"/>
  <c r="N67" i="25"/>
  <c r="N66" i="25"/>
  <c r="N65" i="25"/>
  <c r="N64" i="25"/>
  <c r="N63" i="25"/>
  <c r="N62" i="25"/>
  <c r="N61" i="25"/>
  <c r="N60" i="25"/>
  <c r="N59" i="25"/>
  <c r="N58" i="25"/>
  <c r="N57" i="25"/>
  <c r="N56" i="25"/>
  <c r="N55" i="25"/>
  <c r="N54" i="25"/>
  <c r="N53" i="25"/>
  <c r="N52" i="25"/>
  <c r="N51" i="25"/>
  <c r="N50" i="25"/>
  <c r="N49" i="25"/>
  <c r="N48" i="25"/>
  <c r="N47" i="25"/>
  <c r="N46" i="25"/>
  <c r="N45" i="25"/>
  <c r="N44" i="25"/>
  <c r="N43" i="25"/>
  <c r="N42" i="25"/>
  <c r="N41" i="25"/>
  <c r="N40" i="25"/>
  <c r="N39" i="25"/>
  <c r="N38" i="25"/>
  <c r="N37" i="25"/>
  <c r="N36" i="25"/>
  <c r="N35" i="25"/>
  <c r="N34" i="25"/>
  <c r="N33" i="25"/>
  <c r="N32" i="25"/>
  <c r="N31" i="25"/>
  <c r="N30" i="25"/>
  <c r="N29" i="25"/>
  <c r="N28" i="25"/>
  <c r="N27" i="25"/>
  <c r="N26" i="25"/>
  <c r="N25" i="25"/>
  <c r="N24" i="25"/>
  <c r="N23" i="25"/>
  <c r="N22" i="25"/>
  <c r="N21" i="25"/>
  <c r="N20" i="25"/>
  <c r="N19" i="25"/>
  <c r="N18" i="25"/>
  <c r="N17" i="25"/>
  <c r="N16" i="25"/>
  <c r="N15" i="25"/>
  <c r="N14" i="25"/>
  <c r="N13" i="25"/>
  <c r="N12" i="25"/>
  <c r="N11" i="25"/>
  <c r="N10" i="25"/>
  <c r="N9" i="25"/>
  <c r="N8" i="25"/>
  <c r="N7" i="25"/>
  <c r="N6" i="25"/>
  <c r="N5" i="25"/>
  <c r="N4" i="25"/>
  <c r="N3" i="25"/>
  <c r="N2" i="25"/>
  <c r="B19" i="33"/>
  <c r="R2126" i="1"/>
  <c r="R2125" i="1"/>
  <c r="R2124" i="1"/>
  <c r="R2123" i="1"/>
  <c r="O769" i="2"/>
  <c r="R2122" i="1"/>
  <c r="O768" i="2"/>
  <c r="R2121" i="1"/>
  <c r="R2120" i="1"/>
  <c r="R2119" i="1"/>
  <c r="R2118" i="1"/>
  <c r="R2117" i="1"/>
  <c r="R2116" i="1"/>
  <c r="R2115" i="1"/>
  <c r="R2114" i="1"/>
  <c r="R2113" i="1"/>
  <c r="R2112" i="1"/>
  <c r="R2111" i="1"/>
  <c r="R2110" i="1"/>
  <c r="R2109" i="1"/>
  <c r="R2108" i="1"/>
  <c r="O767" i="2"/>
  <c r="R2107" i="1"/>
  <c r="O766" i="2"/>
  <c r="R2100" i="1"/>
  <c r="R2101" i="1"/>
  <c r="R2102" i="1"/>
  <c r="R2103" i="1"/>
  <c r="R2104" i="1"/>
  <c r="R2105" i="1"/>
  <c r="R2106" i="1"/>
  <c r="R2089" i="1"/>
  <c r="R2090" i="1"/>
  <c r="R2091" i="1"/>
  <c r="R2092" i="1"/>
  <c r="R2093" i="1"/>
  <c r="R2094" i="1"/>
  <c r="R2095" i="1"/>
  <c r="R2096" i="1"/>
  <c r="R2097" i="1"/>
  <c r="R2098" i="1"/>
  <c r="R2099" i="1"/>
  <c r="R2088" i="1"/>
  <c r="R2087" i="1"/>
  <c r="R2086" i="1"/>
  <c r="R2085" i="1"/>
  <c r="O765" i="2"/>
  <c r="R2084" i="1"/>
  <c r="O764" i="2"/>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O763" i="2"/>
  <c r="R2054" i="1"/>
  <c r="O762" i="2"/>
  <c r="R2053" i="1"/>
  <c r="R2052" i="1"/>
  <c r="R2051" i="1"/>
  <c r="O761" i="2"/>
  <c r="R2050" i="1"/>
  <c r="O760" i="2"/>
  <c r="R2049" i="1"/>
  <c r="O759" i="2"/>
  <c r="R2048" i="1"/>
  <c r="R2047" i="1"/>
  <c r="R2046" i="1"/>
  <c r="R2045" i="1"/>
  <c r="O758" i="2"/>
  <c r="R2044" i="1"/>
  <c r="R2043" i="1"/>
  <c r="O757" i="2"/>
  <c r="R2042" i="1"/>
  <c r="R2041" i="1"/>
  <c r="R2040" i="1"/>
  <c r="R2039" i="1"/>
  <c r="O756" i="2"/>
  <c r="R2038" i="1"/>
  <c r="R2037" i="1"/>
  <c r="O755" i="2"/>
  <c r="R2036" i="1"/>
  <c r="R2035" i="1"/>
  <c r="R2034" i="1"/>
  <c r="R2033" i="1"/>
  <c r="R2031" i="1"/>
  <c r="R2032" i="1"/>
  <c r="R2030" i="1"/>
  <c r="R2029" i="1"/>
  <c r="R2028" i="1"/>
  <c r="R2027" i="1"/>
  <c r="R2026" i="1"/>
  <c r="R2025" i="1"/>
  <c r="R2024" i="1"/>
  <c r="R2023" i="1"/>
  <c r="R2022" i="1"/>
  <c r="R2021" i="1"/>
  <c r="O754" i="2"/>
  <c r="R2020" i="1"/>
  <c r="R2019" i="1"/>
  <c r="R2018" i="1"/>
  <c r="R2017"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1890" i="1"/>
  <c r="R1891" i="1"/>
  <c r="R1892" i="1"/>
  <c r="R1893" i="1"/>
  <c r="R1894" i="1"/>
  <c r="R1895" i="1"/>
  <c r="R1896" i="1"/>
  <c r="R1897" i="1"/>
  <c r="R1898" i="1"/>
  <c r="R1899" i="1"/>
  <c r="R1900" i="1"/>
  <c r="R1901" i="1"/>
  <c r="R1902" i="1"/>
  <c r="R1889" i="1"/>
  <c r="O753" i="2"/>
  <c r="R1888" i="1"/>
  <c r="O752" i="2"/>
  <c r="R1887" i="1"/>
  <c r="R1886" i="1"/>
  <c r="R1885" i="1"/>
  <c r="R1884" i="1"/>
  <c r="R1883" i="1"/>
  <c r="R1882" i="1"/>
  <c r="R1881" i="1"/>
  <c r="R1880" i="1"/>
  <c r="O751" i="2"/>
  <c r="R1879" i="1"/>
  <c r="R1878" i="1"/>
  <c r="R1877" i="1"/>
  <c r="R1875" i="1"/>
  <c r="R1876" i="1"/>
  <c r="R1873" i="1"/>
  <c r="R1874" i="1"/>
  <c r="R1869" i="1"/>
  <c r="R1870" i="1"/>
  <c r="R1871" i="1"/>
  <c r="R1872" i="1"/>
  <c r="R1866" i="1"/>
  <c r="R1867" i="1"/>
  <c r="R1868" i="1"/>
  <c r="R1862" i="1"/>
  <c r="R1863" i="1"/>
  <c r="R1864" i="1"/>
  <c r="R1865" i="1"/>
  <c r="R1861" i="1"/>
  <c r="O750" i="2"/>
  <c r="R1860" i="1"/>
  <c r="R1859" i="1"/>
  <c r="R1858" i="1"/>
  <c r="R1857" i="1"/>
  <c r="R1856" i="1"/>
  <c r="O749" i="2"/>
  <c r="R1855" i="1"/>
  <c r="O748" i="2"/>
  <c r="R1854" i="1"/>
  <c r="R1853" i="1"/>
  <c r="R1852" i="1"/>
  <c r="R1851" i="1"/>
  <c r="O747" i="2"/>
  <c r="R1850" i="1"/>
  <c r="R1849" i="1"/>
  <c r="R1848" i="1"/>
  <c r="O746" i="2"/>
  <c r="R1847" i="1"/>
  <c r="O745" i="2"/>
  <c r="R1846" i="1"/>
  <c r="R1845" i="1"/>
  <c r="R1844" i="1"/>
  <c r="O744" i="2"/>
  <c r="R1843" i="1"/>
  <c r="R1842" i="1"/>
  <c r="O743" i="2"/>
  <c r="R1841" i="1"/>
  <c r="R1840" i="1"/>
  <c r="O742" i="2"/>
  <c r="R1839" i="1"/>
  <c r="O741" i="2"/>
  <c r="R1838" i="1"/>
  <c r="O740" i="2"/>
  <c r="R1837" i="1"/>
  <c r="O739" i="2"/>
  <c r="R1836" i="1"/>
  <c r="O738" i="2"/>
  <c r="R1835" i="1"/>
  <c r="R1834" i="1"/>
  <c r="O737" i="2"/>
  <c r="R1833" i="1"/>
  <c r="R1832" i="1"/>
  <c r="O736" i="2"/>
  <c r="R1831" i="1"/>
  <c r="O735" i="2"/>
  <c r="R1830" i="1"/>
  <c r="O734" i="2"/>
  <c r="R1829" i="1"/>
  <c r="R1828" i="1"/>
  <c r="R1827" i="1"/>
  <c r="O733" i="2"/>
  <c r="R1826" i="1"/>
  <c r="O732" i="2"/>
  <c r="R1825" i="1"/>
  <c r="O731" i="2"/>
  <c r="R1824" i="1"/>
  <c r="R1823" i="1"/>
  <c r="R1822" i="1"/>
  <c r="O730" i="2"/>
  <c r="R1821" i="1"/>
  <c r="O729" i="2"/>
  <c r="R1820" i="1"/>
  <c r="R1819" i="1"/>
  <c r="R1818" i="1"/>
  <c r="O728" i="2"/>
  <c r="R1817" i="1"/>
  <c r="O727" i="2"/>
  <c r="R1816" i="1"/>
  <c r="O726" i="2"/>
  <c r="R1815" i="1"/>
  <c r="R1814" i="1"/>
  <c r="R1813" i="1"/>
  <c r="R1812" i="1"/>
  <c r="R1811" i="1"/>
  <c r="O725" i="2"/>
  <c r="R1806" i="1"/>
  <c r="R1807" i="1"/>
  <c r="R1808" i="1"/>
  <c r="R1809" i="1"/>
  <c r="R1810" i="1"/>
  <c r="O720" i="2"/>
  <c r="O721" i="2"/>
  <c r="O722" i="2"/>
  <c r="O723" i="2"/>
  <c r="O724" i="2"/>
  <c r="R1804" i="1"/>
  <c r="R1805" i="1"/>
  <c r="O718" i="2"/>
  <c r="O719" i="2"/>
  <c r="R1803" i="1"/>
  <c r="O717" i="2"/>
  <c r="R1802" i="1"/>
  <c r="O716" i="2"/>
  <c r="O715" i="2"/>
  <c r="O714" i="2"/>
  <c r="O713" i="2"/>
  <c r="O712" i="2"/>
  <c r="R1801" i="1"/>
  <c r="R1800" i="1"/>
  <c r="R1799" i="1"/>
  <c r="R1797" i="1"/>
  <c r="R1798" i="1"/>
  <c r="R1796" i="1"/>
  <c r="R1793" i="1"/>
  <c r="R1794" i="1"/>
  <c r="R1795" i="1"/>
  <c r="R1792" i="1"/>
  <c r="O711" i="2"/>
  <c r="O710" i="2"/>
  <c r="R1791" i="1"/>
  <c r="O709" i="2"/>
  <c r="R1789" i="1"/>
  <c r="R1788" i="1"/>
  <c r="O708" i="2"/>
  <c r="R1787" i="1"/>
  <c r="R1786" i="1"/>
  <c r="R1785" i="1"/>
  <c r="O707" i="2"/>
  <c r="R1784" i="1"/>
  <c r="R1783" i="1"/>
  <c r="R1782" i="1"/>
  <c r="R1781" i="1"/>
  <c r="R1780" i="1"/>
  <c r="R1779" i="1"/>
  <c r="R1778" i="1"/>
  <c r="R1777" i="1"/>
  <c r="R1776" i="1"/>
  <c r="O706" i="2"/>
  <c r="R1775" i="1"/>
  <c r="O705" i="2"/>
  <c r="AU1719" i="1"/>
  <c r="R1774" i="1"/>
  <c r="R1773" i="1"/>
  <c r="R1772" i="1"/>
  <c r="R1771" i="1"/>
  <c r="R1770" i="1"/>
  <c r="O704" i="2"/>
  <c r="R1769" i="1"/>
  <c r="R1768" i="1"/>
  <c r="R1767" i="1"/>
  <c r="O703" i="2"/>
  <c r="R1766" i="1"/>
  <c r="O702" i="2"/>
  <c r="R1765" i="1"/>
  <c r="R1764" i="1"/>
  <c r="R1763" i="1"/>
  <c r="R1762" i="1"/>
  <c r="O701" i="2"/>
  <c r="R1761" i="1"/>
  <c r="O700" i="2"/>
  <c r="R1760" i="1"/>
  <c r="R1759" i="1"/>
  <c r="O699" i="2"/>
  <c r="R1758" i="1"/>
  <c r="O698" i="2"/>
  <c r="R1757" i="1"/>
  <c r="R1756" i="1"/>
  <c r="O697" i="2"/>
  <c r="R1755" i="1"/>
  <c r="O696" i="2"/>
  <c r="R1754" i="1"/>
  <c r="O695" i="2"/>
  <c r="R1753" i="1"/>
  <c r="R1752" i="1"/>
  <c r="R1751" i="1"/>
  <c r="R1750" i="1"/>
  <c r="O694" i="2"/>
  <c r="R1749"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F922" i="1"/>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R78" i="37" l="1"/>
  <c r="Q78" i="37"/>
  <c r="R107" i="37"/>
  <c r="Q107" i="37"/>
  <c r="R106" i="37"/>
  <c r="Q106" i="37"/>
  <c r="R105" i="37"/>
  <c r="Q105" i="37"/>
  <c r="R104" i="37"/>
  <c r="Q104" i="37"/>
  <c r="R103" i="37"/>
  <c r="Q103" i="37"/>
  <c r="R102" i="37"/>
  <c r="Q102" i="37"/>
  <c r="R101" i="37"/>
  <c r="Q101" i="37"/>
  <c r="R100" i="37"/>
  <c r="Q100" i="37"/>
  <c r="R99" i="37"/>
  <c r="Q99" i="37"/>
  <c r="R98" i="37"/>
  <c r="Q98" i="37"/>
  <c r="R97" i="37"/>
  <c r="Q97" i="37"/>
  <c r="R96" i="37"/>
  <c r="Q96" i="37"/>
  <c r="R95" i="37"/>
  <c r="Q95" i="37"/>
  <c r="R94" i="37"/>
  <c r="Q94" i="37"/>
  <c r="R93" i="37"/>
  <c r="Q93" i="37"/>
  <c r="R92" i="37"/>
  <c r="Q92" i="37"/>
  <c r="R91" i="37"/>
  <c r="Q91" i="37"/>
  <c r="R90" i="37"/>
  <c r="Q90" i="37"/>
  <c r="R89" i="37"/>
  <c r="Q89" i="37"/>
  <c r="R88" i="37"/>
  <c r="Q88" i="37"/>
  <c r="R87" i="37"/>
  <c r="Q87" i="37"/>
  <c r="R86" i="37"/>
  <c r="Q86" i="37"/>
  <c r="R85" i="37"/>
  <c r="Q85" i="37"/>
  <c r="R84" i="37"/>
  <c r="Q84" i="37"/>
  <c r="R83" i="37"/>
  <c r="Q83" i="37"/>
  <c r="R82" i="37"/>
  <c r="Q82" i="37"/>
  <c r="R81" i="37"/>
  <c r="Q81" i="37"/>
  <c r="R80" i="37"/>
  <c r="Q80" i="37"/>
  <c r="R79" i="37"/>
  <c r="Q79" i="37"/>
  <c r="AJ922" i="1"/>
  <c r="AI922"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H2242" i="1"/>
  <c r="AH2243" i="1"/>
  <c r="AH2244" i="1"/>
  <c r="AH2245" i="1"/>
  <c r="AH2246" i="1"/>
  <c r="AH2247" i="1"/>
  <c r="AH2248" i="1"/>
  <c r="AH2249" i="1"/>
  <c r="AH2250" i="1"/>
  <c r="AH2251" i="1"/>
  <c r="AH2252" i="1"/>
  <c r="AH2253" i="1"/>
  <c r="AH2254" i="1"/>
  <c r="AH2255" i="1"/>
  <c r="AH2256" i="1"/>
  <c r="AH2257" i="1"/>
  <c r="AH2258" i="1"/>
  <c r="AH2259" i="1"/>
  <c r="AH2260" i="1"/>
  <c r="AH2261" i="1"/>
  <c r="AH2262" i="1"/>
  <c r="AH2263" i="1"/>
  <c r="AH2264" i="1"/>
  <c r="AH2265" i="1"/>
  <c r="AH2266" i="1"/>
  <c r="AH2267" i="1"/>
  <c r="AH2268" i="1"/>
  <c r="AH2269" i="1"/>
  <c r="AH2270" i="1"/>
  <c r="AH2271" i="1"/>
  <c r="AH2272" i="1"/>
  <c r="AH2273" i="1"/>
  <c r="AH2274" i="1"/>
  <c r="AH2275" i="1"/>
  <c r="AH2276" i="1"/>
  <c r="AH2277" i="1"/>
  <c r="AH2278" i="1"/>
  <c r="AH2279" i="1"/>
  <c r="AH2280" i="1"/>
  <c r="AH2281" i="1"/>
  <c r="AH2282" i="1"/>
  <c r="AH2283" i="1"/>
  <c r="AH2284" i="1"/>
  <c r="AH2285" i="1"/>
  <c r="AH2286" i="1"/>
  <c r="AH2287" i="1"/>
  <c r="AH2288" i="1"/>
  <c r="AH2289" i="1"/>
  <c r="AH2290" i="1"/>
  <c r="AH2291" i="1"/>
  <c r="AH2292" i="1"/>
  <c r="AH2293" i="1"/>
  <c r="AH2294" i="1"/>
  <c r="AH2295" i="1"/>
  <c r="AH2296" i="1"/>
  <c r="AH2297" i="1"/>
  <c r="AH2298" i="1"/>
  <c r="AH2299" i="1"/>
  <c r="AH2300" i="1"/>
  <c r="AH2301" i="1"/>
  <c r="AH2302" i="1"/>
  <c r="AH2303" i="1"/>
  <c r="AH2304" i="1"/>
  <c r="AH2305" i="1"/>
  <c r="AH2306" i="1"/>
  <c r="AH2307" i="1"/>
  <c r="AH2308" i="1"/>
  <c r="AH2309" i="1"/>
  <c r="AH2310" i="1"/>
  <c r="AH2311" i="1"/>
  <c r="AH2312" i="1"/>
  <c r="AH2313" i="1"/>
  <c r="AH2314" i="1"/>
  <c r="AH2315" i="1"/>
  <c r="AH2316" i="1"/>
  <c r="AH2317" i="1"/>
  <c r="AH2318" i="1"/>
  <c r="AH2319" i="1"/>
  <c r="AH2320" i="1"/>
  <c r="AH2321" i="1"/>
  <c r="AH2322" i="1"/>
  <c r="AH2323" i="1"/>
  <c r="AH2324" i="1"/>
  <c r="AH2129" i="1"/>
  <c r="N2132" i="1"/>
  <c r="N2133" i="1"/>
  <c r="N2134" i="1"/>
  <c r="N2135" i="1"/>
  <c r="N2136" i="1"/>
  <c r="N2137" i="1"/>
  <c r="N2138" i="1"/>
  <c r="N2139" i="1"/>
  <c r="N2140" i="1"/>
  <c r="N2141" i="1"/>
  <c r="N2142" i="1"/>
  <c r="N2143" i="1"/>
  <c r="N2144" i="1"/>
  <c r="N2145" i="1"/>
  <c r="N2147" i="1"/>
  <c r="N2148" i="1"/>
  <c r="N2151" i="1"/>
  <c r="N2152" i="1"/>
  <c r="N2153" i="1"/>
  <c r="N2154" i="1"/>
  <c r="N2155" i="1"/>
  <c r="N2156" i="1"/>
  <c r="N2157" i="1"/>
  <c r="N2158" i="1"/>
  <c r="N2159" i="1"/>
  <c r="N2160" i="1"/>
  <c r="N2161" i="1"/>
  <c r="N2162" i="1"/>
  <c r="N2163" i="1"/>
  <c r="N2164" i="1"/>
  <c r="N2165" i="1"/>
  <c r="N2166" i="1"/>
  <c r="N2167" i="1"/>
  <c r="N2168" i="1"/>
  <c r="N2170" i="1"/>
  <c r="N2171" i="1"/>
  <c r="N2172" i="1"/>
  <c r="N2173" i="1"/>
  <c r="N2174" i="1"/>
  <c r="N2175" i="1"/>
  <c r="N2176" i="1"/>
  <c r="N2177"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10" i="1"/>
  <c r="N2212" i="1"/>
  <c r="N2218" i="1"/>
  <c r="N2219" i="1"/>
  <c r="N2220" i="1"/>
  <c r="N2221" i="1"/>
  <c r="N2222" i="1"/>
  <c r="N2223" i="1"/>
  <c r="N2224" i="1"/>
  <c r="N2225" i="1"/>
  <c r="N2226" i="1"/>
  <c r="N2227" i="1"/>
  <c r="N2228" i="1"/>
  <c r="N2229" i="1"/>
  <c r="N2230" i="1"/>
  <c r="N2231" i="1"/>
  <c r="N2232" i="1"/>
  <c r="N2233" i="1"/>
  <c r="N2235" i="1"/>
  <c r="N2236" i="1"/>
  <c r="N2237" i="1"/>
  <c r="N2238" i="1"/>
  <c r="N2239" i="1"/>
  <c r="N2240" i="1"/>
  <c r="N2241" i="1"/>
  <c r="N2242" i="1"/>
  <c r="N2244" i="1"/>
  <c r="N2245" i="1"/>
  <c r="N2246" i="1"/>
  <c r="N2247" i="1"/>
  <c r="N2248" i="1"/>
  <c r="N2249" i="1"/>
  <c r="N2250" i="1"/>
  <c r="N2252" i="1"/>
  <c r="N2253" i="1"/>
  <c r="N2254" i="1"/>
  <c r="N2255" i="1"/>
  <c r="N2256" i="1"/>
  <c r="N2257" i="1"/>
  <c r="N2258" i="1"/>
  <c r="N2259" i="1"/>
  <c r="N2261" i="1"/>
  <c r="N2262" i="1"/>
  <c r="N2263" i="1"/>
  <c r="N2264" i="1"/>
  <c r="N2265" i="1"/>
  <c r="N2266" i="1"/>
  <c r="N2267" i="1"/>
  <c r="N2268" i="1"/>
  <c r="N2269" i="1"/>
  <c r="N2270" i="1"/>
  <c r="N2271" i="1"/>
  <c r="N2272" i="1"/>
  <c r="N2273" i="1"/>
  <c r="N2274" i="1"/>
  <c r="N2275" i="1"/>
  <c r="N2278" i="1"/>
  <c r="N2279" i="1"/>
  <c r="N2281" i="1"/>
  <c r="N2282" i="1"/>
  <c r="N2284" i="1"/>
  <c r="N2285" i="1"/>
  <c r="N2294" i="1"/>
  <c r="N2296" i="1"/>
  <c r="N2299" i="1"/>
  <c r="N2304" i="1"/>
  <c r="N2313" i="1"/>
  <c r="N2314" i="1"/>
  <c r="N2315" i="1"/>
  <c r="N2316" i="1"/>
  <c r="N2317" i="1"/>
  <c r="N2318" i="1"/>
  <c r="N2319" i="1"/>
  <c r="N2320" i="1"/>
  <c r="N2321" i="1"/>
  <c r="N2322" i="1"/>
  <c r="N2323" i="1"/>
  <c r="N2324" i="1"/>
  <c r="N2129" i="1"/>
  <c r="O542" i="2"/>
  <c r="O541" i="2"/>
  <c r="O540" i="2"/>
  <c r="O539" i="2"/>
  <c r="O538" i="2"/>
  <c r="O537" i="2"/>
  <c r="O536" i="2"/>
  <c r="O535" i="2"/>
  <c r="O534" i="2" l="1"/>
  <c r="O533" i="2"/>
  <c r="O532" i="2"/>
  <c r="O531" i="2"/>
  <c r="O530" i="2"/>
  <c r="O529" i="2"/>
  <c r="O528" i="2"/>
  <c r="O527" i="2"/>
  <c r="O526" i="2"/>
  <c r="O525" i="2"/>
  <c r="O524" i="2"/>
  <c r="O523" i="2"/>
  <c r="O522" i="2"/>
  <c r="O521" i="2"/>
  <c r="O520" i="2"/>
  <c r="O519" i="2"/>
  <c r="O518" i="2"/>
  <c r="O517" i="2"/>
  <c r="O516" i="2"/>
  <c r="O515" i="2"/>
  <c r="O488" i="2"/>
  <c r="O514" i="2"/>
  <c r="O513" i="2"/>
  <c r="O512" i="2"/>
  <c r="O511" i="2"/>
  <c r="O510" i="2"/>
  <c r="F917" i="1"/>
  <c r="F918" i="1"/>
  <c r="F921" i="1"/>
  <c r="F924" i="1"/>
  <c r="F926" i="1"/>
  <c r="AJ926" i="1" l="1"/>
  <c r="AI926" i="1"/>
  <c r="AJ924" i="1"/>
  <c r="AI924" i="1"/>
  <c r="AJ921" i="1"/>
  <c r="AI921" i="1"/>
  <c r="AJ918" i="1"/>
  <c r="AI918" i="1"/>
  <c r="AJ917" i="1"/>
  <c r="AI917" i="1"/>
  <c r="CD4" i="43"/>
  <c r="CD5" i="43"/>
  <c r="CD6" i="43"/>
  <c r="CD7" i="43"/>
  <c r="CD8" i="43"/>
  <c r="CD9" i="43"/>
  <c r="CD10" i="43"/>
  <c r="CD11" i="43"/>
  <c r="CD12" i="43"/>
  <c r="CD13" i="43"/>
  <c r="CD14" i="43"/>
  <c r="CD15" i="43"/>
  <c r="CD16" i="43"/>
  <c r="CD17" i="43"/>
  <c r="CD18" i="43"/>
  <c r="CD19" i="43"/>
  <c r="CD20" i="43"/>
  <c r="CD21" i="43"/>
  <c r="CD22" i="43"/>
  <c r="CD23" i="43"/>
  <c r="CD24" i="43"/>
  <c r="CD25" i="43"/>
  <c r="CD26" i="43"/>
  <c r="CD27" i="43"/>
  <c r="CD28" i="43"/>
  <c r="CD29" i="43"/>
  <c r="CD30" i="43"/>
  <c r="CD31" i="43"/>
  <c r="CD32" i="43"/>
  <c r="CD33" i="43"/>
  <c r="CD34" i="43"/>
  <c r="CD35" i="43"/>
  <c r="CD36" i="43"/>
  <c r="CD37" i="43"/>
  <c r="CD38" i="43"/>
  <c r="CD39" i="43"/>
  <c r="CD40" i="43"/>
  <c r="CD41" i="43"/>
  <c r="CD42" i="43"/>
  <c r="CD43" i="43"/>
  <c r="CD44" i="43"/>
  <c r="CD45" i="43"/>
  <c r="CD46" i="43"/>
  <c r="CD47" i="43"/>
  <c r="CD48" i="43"/>
  <c r="CD49" i="43"/>
  <c r="CD50" i="43"/>
  <c r="CD51" i="43"/>
  <c r="CD52" i="43"/>
  <c r="CD53" i="43"/>
  <c r="CD54" i="43"/>
  <c r="CD55" i="43"/>
  <c r="CD56" i="43"/>
  <c r="CD57" i="43"/>
  <c r="CD58" i="43"/>
  <c r="CD59" i="43"/>
  <c r="CD60" i="43"/>
  <c r="CD61" i="43"/>
  <c r="CD62" i="43"/>
  <c r="CD63" i="43"/>
  <c r="CD64" i="43"/>
  <c r="CD65" i="43"/>
  <c r="CD66" i="43"/>
  <c r="CD67" i="43"/>
  <c r="CD68" i="43"/>
  <c r="CD69" i="43"/>
  <c r="CD70" i="43"/>
  <c r="CD71" i="43"/>
  <c r="CD72" i="43"/>
  <c r="CD73" i="43"/>
  <c r="CD74" i="43"/>
  <c r="CD75" i="43"/>
  <c r="CD76" i="43"/>
  <c r="CD77" i="43"/>
  <c r="CD78" i="43"/>
  <c r="CD79" i="43"/>
  <c r="CD80" i="43"/>
  <c r="CD81" i="43"/>
  <c r="CD82" i="43"/>
  <c r="CD83" i="43"/>
  <c r="CD84" i="43"/>
  <c r="CD85" i="43"/>
  <c r="CD86" i="43"/>
  <c r="CD87" i="43"/>
  <c r="CD88" i="43"/>
  <c r="CD89" i="43"/>
  <c r="CD90" i="43"/>
  <c r="CD91" i="43"/>
  <c r="CD92" i="43"/>
  <c r="CD93" i="43"/>
  <c r="CD94" i="43"/>
  <c r="CD95" i="43"/>
  <c r="CD96" i="43"/>
  <c r="CD97" i="43"/>
  <c r="CD98" i="43"/>
  <c r="CD99" i="43"/>
  <c r="CD100" i="43"/>
  <c r="CD101" i="43"/>
  <c r="CD102" i="43"/>
  <c r="CD103" i="43"/>
  <c r="CD104" i="43"/>
  <c r="CD105" i="43"/>
  <c r="CD106" i="43"/>
  <c r="CD107" i="43"/>
  <c r="CD108" i="43"/>
  <c r="CD109" i="43"/>
  <c r="CD110" i="43"/>
  <c r="CD111" i="43"/>
  <c r="CD112" i="43"/>
  <c r="CD113" i="43"/>
  <c r="CD114" i="43"/>
  <c r="CD115" i="43"/>
  <c r="CD116" i="43"/>
  <c r="CD117" i="43"/>
  <c r="CD118" i="43"/>
  <c r="CD119" i="43"/>
  <c r="CD120" i="43"/>
  <c r="CD121" i="43"/>
  <c r="CD122" i="43"/>
  <c r="CD123" i="43"/>
  <c r="CD124" i="43"/>
  <c r="CD125" i="43"/>
  <c r="CD126" i="43"/>
  <c r="CD127" i="43"/>
  <c r="CD128" i="43"/>
  <c r="CD129" i="43"/>
  <c r="CD130" i="43"/>
  <c r="CD131" i="43"/>
  <c r="CD132" i="43"/>
  <c r="CD133" i="43"/>
  <c r="CD134" i="43"/>
  <c r="CD135" i="43"/>
  <c r="CD136" i="43"/>
  <c r="CD137" i="43"/>
  <c r="CD138" i="43"/>
  <c r="CD139" i="43"/>
  <c r="CD140" i="43"/>
  <c r="CD141" i="43"/>
  <c r="CD142" i="43"/>
  <c r="CD143" i="43"/>
  <c r="CD144" i="43"/>
  <c r="CD145" i="43"/>
  <c r="CD146" i="43"/>
  <c r="CD147" i="43"/>
  <c r="CD148" i="43"/>
  <c r="CD149" i="43"/>
  <c r="CD150" i="43"/>
  <c r="CD151" i="43"/>
  <c r="CD152" i="43"/>
  <c r="CD153" i="43"/>
  <c r="CD154" i="43"/>
  <c r="CD155" i="43"/>
  <c r="CD156" i="43"/>
  <c r="CD157" i="43"/>
  <c r="CD158" i="43"/>
  <c r="CD159" i="43"/>
  <c r="CD160" i="43"/>
  <c r="CD161" i="43"/>
  <c r="CD162" i="43"/>
  <c r="CD163" i="43"/>
  <c r="CD164" i="43"/>
  <c r="CD165" i="43"/>
  <c r="CD166" i="43"/>
  <c r="CD167" i="43"/>
  <c r="CD168" i="43"/>
  <c r="CD169" i="43"/>
  <c r="CD170" i="43"/>
  <c r="CD171" i="43"/>
  <c r="CD172" i="43"/>
  <c r="CD173" i="43"/>
  <c r="CD174" i="43"/>
  <c r="CD175" i="43"/>
  <c r="CD176" i="43"/>
  <c r="CD177" i="43"/>
  <c r="CD178" i="43"/>
  <c r="CD179" i="43"/>
  <c r="CD180" i="43"/>
  <c r="CD181" i="43"/>
  <c r="CD182" i="43"/>
  <c r="CD183" i="43"/>
  <c r="CD184" i="43"/>
  <c r="CD185" i="43"/>
  <c r="CD186" i="43"/>
  <c r="CD187" i="43"/>
  <c r="CD188" i="43"/>
  <c r="CD189" i="43"/>
  <c r="CD190" i="43"/>
  <c r="CD191" i="43"/>
  <c r="CD192" i="43"/>
  <c r="CD193" i="43"/>
  <c r="CD194" i="43"/>
  <c r="CD195" i="43"/>
  <c r="CD196" i="43"/>
  <c r="CD197" i="43"/>
  <c r="CD198" i="43"/>
  <c r="CD199" i="43"/>
  <c r="CD200" i="43"/>
  <c r="CD201" i="43"/>
  <c r="CD202" i="43"/>
  <c r="CD203" i="43"/>
  <c r="CD204" i="43"/>
  <c r="CD205" i="43"/>
  <c r="CD206" i="43"/>
  <c r="CD207" i="43"/>
  <c r="CD208" i="43"/>
  <c r="CD209" i="43"/>
  <c r="CD210" i="43"/>
  <c r="CD211" i="43"/>
  <c r="CD212" i="43"/>
  <c r="CD213" i="43"/>
  <c r="CD214" i="43"/>
  <c r="CD215" i="43"/>
  <c r="CD216" i="43"/>
  <c r="CD217" i="43"/>
  <c r="CD218" i="43"/>
  <c r="CD219" i="43"/>
  <c r="CD220" i="43"/>
  <c r="CD221" i="43"/>
  <c r="CD222" i="43"/>
  <c r="CD223" i="43"/>
  <c r="CD224" i="43"/>
  <c r="CD225" i="43"/>
  <c r="CD226" i="43"/>
  <c r="CD227" i="43"/>
  <c r="CD228" i="43"/>
  <c r="CD229" i="43"/>
  <c r="CD230" i="43"/>
  <c r="CD231" i="43"/>
  <c r="CD232" i="43"/>
  <c r="CD233" i="43"/>
  <c r="CD234" i="43"/>
  <c r="CD235" i="43"/>
  <c r="CD236" i="43"/>
  <c r="CD237" i="43"/>
  <c r="CD238" i="43"/>
  <c r="CD239" i="43"/>
  <c r="CD240" i="43"/>
  <c r="CD241" i="43"/>
  <c r="CD242" i="43"/>
  <c r="CD243" i="43"/>
  <c r="CD244" i="43"/>
  <c r="CD245" i="43"/>
  <c r="CD246" i="43"/>
  <c r="CD247" i="43"/>
  <c r="CD248" i="43"/>
  <c r="CD249" i="43"/>
  <c r="CD250" i="43"/>
  <c r="CD251" i="43"/>
  <c r="CD252" i="43"/>
  <c r="CD253" i="43"/>
  <c r="CD254" i="43"/>
  <c r="CD255" i="43"/>
  <c r="CD256" i="43"/>
  <c r="CD257" i="43"/>
  <c r="CD258" i="43"/>
  <c r="CD259" i="43"/>
  <c r="CD260" i="43"/>
  <c r="CD261" i="43"/>
  <c r="CD262" i="43"/>
  <c r="CD263" i="43"/>
  <c r="CD264" i="43"/>
  <c r="CD265" i="43"/>
  <c r="CD266" i="43"/>
  <c r="CD267" i="43"/>
  <c r="CD268" i="43"/>
  <c r="CD269" i="43"/>
  <c r="CD270" i="43"/>
  <c r="CD271" i="43"/>
  <c r="CD272" i="43"/>
  <c r="CD273" i="43"/>
  <c r="CD274" i="43"/>
  <c r="CD275" i="43"/>
  <c r="CD276" i="43"/>
  <c r="CD277" i="43"/>
  <c r="CD278" i="43"/>
  <c r="CD279" i="43"/>
  <c r="CD280" i="43"/>
  <c r="CD281" i="43"/>
  <c r="CD282" i="43"/>
  <c r="CD283" i="43"/>
  <c r="CD284" i="43"/>
  <c r="CD285" i="43"/>
  <c r="CD286" i="43"/>
  <c r="CD287" i="43"/>
  <c r="CD288" i="43"/>
  <c r="CD289" i="43"/>
  <c r="CD290" i="43"/>
  <c r="CD291" i="43"/>
  <c r="CD292" i="43"/>
  <c r="CD293" i="43"/>
  <c r="CD294" i="43"/>
  <c r="CD295" i="43"/>
  <c r="CD296" i="43"/>
  <c r="CD297" i="43"/>
  <c r="CD298" i="43"/>
  <c r="CD299" i="43"/>
  <c r="CD300" i="43"/>
  <c r="CD301" i="43"/>
  <c r="CD302" i="43"/>
  <c r="CD303" i="43"/>
  <c r="CD304" i="43"/>
  <c r="CD305" i="43"/>
  <c r="CD306" i="43"/>
  <c r="CD3" i="43"/>
  <c r="B49" i="33"/>
  <c r="B48" i="33"/>
  <c r="B47" i="33"/>
  <c r="B46" i="33"/>
  <c r="B45" i="33"/>
  <c r="B44" i="33"/>
  <c r="B43" i="33"/>
  <c r="B42" i="33"/>
  <c r="B41" i="33"/>
  <c r="B40" i="33"/>
  <c r="B39" i="33"/>
  <c r="B38" i="33"/>
  <c r="B37" i="33"/>
  <c r="B36" i="33"/>
  <c r="B35" i="33"/>
  <c r="B34" i="33"/>
  <c r="B33" i="33"/>
  <c r="B32" i="33"/>
  <c r="B31" i="33"/>
  <c r="B30" i="33"/>
  <c r="B29" i="33"/>
  <c r="B28" i="33"/>
  <c r="B27" i="33"/>
  <c r="B26" i="33"/>
  <c r="B25" i="33"/>
  <c r="B24" i="33"/>
  <c r="B23" i="33"/>
  <c r="B22" i="33"/>
  <c r="B21" i="33"/>
  <c r="B20" i="33"/>
  <c r="B18" i="33"/>
  <c r="B17" i="33"/>
  <c r="B16" i="33"/>
  <c r="B15" i="33"/>
  <c r="B14" i="33"/>
  <c r="B13" i="33"/>
  <c r="B12" i="33"/>
  <c r="B11" i="33"/>
  <c r="B10" i="33"/>
  <c r="B9" i="33"/>
  <c r="B8" i="33"/>
  <c r="B7" i="33"/>
  <c r="B6" i="33"/>
  <c r="B5" i="33"/>
  <c r="B4" i="33"/>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4" i="32"/>
  <c r="O509" i="2"/>
  <c r="O508" i="2"/>
  <c r="O507" i="2"/>
  <c r="O506" i="2"/>
  <c r="O505" i="2"/>
  <c r="O504" i="2"/>
  <c r="O503" i="2"/>
  <c r="O502" i="2"/>
  <c r="O501" i="2"/>
  <c r="O500" i="2"/>
  <c r="O499" i="2"/>
  <c r="O498" i="2"/>
  <c r="O497" i="2"/>
  <c r="O496" i="2"/>
  <c r="O495" i="2"/>
  <c r="O494" i="2"/>
  <c r="O493" i="2"/>
  <c r="O492" i="2"/>
  <c r="O491" i="2"/>
  <c r="O490" i="2"/>
  <c r="O489"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C442" i="2"/>
  <c r="O442" i="2" s="1"/>
  <c r="C443" i="2"/>
  <c r="O443" i="2" s="1"/>
  <c r="C444" i="2"/>
  <c r="O444" i="2" s="1"/>
  <c r="C445" i="2"/>
  <c r="O445" i="2" s="1"/>
  <c r="C446" i="2"/>
  <c r="O446" i="2" s="1"/>
  <c r="C447" i="2"/>
  <c r="O447" i="2" s="1"/>
  <c r="C448" i="2"/>
  <c r="O448" i="2" s="1"/>
  <c r="C449" i="2"/>
  <c r="O449" i="2" s="1"/>
  <c r="C450" i="2"/>
  <c r="O450" i="2" s="1"/>
  <c r="C451" i="2"/>
  <c r="O451" i="2" s="1"/>
  <c r="C452" i="2"/>
  <c r="O452" i="2" s="1"/>
  <c r="C453" i="2"/>
  <c r="O453" i="2" s="1"/>
  <c r="C454" i="2"/>
  <c r="O454" i="2" s="1"/>
  <c r="C455" i="2"/>
  <c r="O455" i="2" s="1"/>
  <c r="C456" i="2"/>
  <c r="O456" i="2" s="1"/>
  <c r="C457" i="2"/>
  <c r="O457" i="2" s="1"/>
  <c r="C458" i="2"/>
  <c r="O458" i="2" s="1"/>
  <c r="C459" i="2"/>
  <c r="O459" i="2" s="1"/>
  <c r="C460" i="2"/>
  <c r="O460" i="2" s="1"/>
  <c r="C461" i="2"/>
  <c r="O461" i="2" s="1"/>
  <c r="C462" i="2"/>
  <c r="O462" i="2" s="1"/>
  <c r="C463" i="2"/>
  <c r="O463" i="2" s="1"/>
  <c r="C464" i="2"/>
  <c r="O464" i="2" s="1"/>
  <c r="C465" i="2"/>
  <c r="O465" i="2" s="1"/>
  <c r="C466" i="2"/>
  <c r="O466" i="2" s="1"/>
  <c r="C467" i="2"/>
  <c r="O467" i="2" s="1"/>
  <c r="C468" i="2"/>
  <c r="O468" i="2" s="1"/>
  <c r="C469" i="2"/>
  <c r="O469" i="2" s="1"/>
  <c r="C470" i="2"/>
  <c r="O470" i="2" s="1"/>
  <c r="C471" i="2"/>
  <c r="O471" i="2" s="1"/>
  <c r="C472" i="2"/>
  <c r="O472" i="2" s="1"/>
  <c r="C473" i="2"/>
  <c r="O473" i="2" s="1"/>
  <c r="C474" i="2"/>
  <c r="O474" i="2" s="1"/>
  <c r="C475" i="2"/>
  <c r="O475" i="2" s="1"/>
  <c r="C476" i="2"/>
  <c r="O476" i="2" s="1"/>
  <c r="C477" i="2"/>
  <c r="O477" i="2" s="1"/>
  <c r="C478" i="2"/>
  <c r="O478" i="2" s="1"/>
  <c r="C479" i="2"/>
  <c r="O479" i="2" s="1"/>
  <c r="C480" i="2"/>
  <c r="O480" i="2" s="1"/>
  <c r="C481" i="2"/>
  <c r="O481" i="2" s="1"/>
  <c r="C482" i="2"/>
  <c r="O482" i="2" s="1"/>
  <c r="C483" i="2"/>
  <c r="O483" i="2" s="1"/>
  <c r="C484" i="2"/>
  <c r="O484" i="2" s="1"/>
  <c r="C485" i="2"/>
  <c r="O485" i="2" s="1"/>
  <c r="C486" i="2"/>
  <c r="O486" i="2" s="1"/>
  <c r="C487" i="2"/>
  <c r="O487" i="2" s="1"/>
  <c r="C441" i="2"/>
  <c r="O441" i="2" s="1"/>
  <c r="BR6" i="20"/>
  <c r="C336" i="2" s="1"/>
  <c r="BR7" i="20"/>
  <c r="C337" i="2" s="1"/>
  <c r="O337" i="2" s="1"/>
  <c r="BR8" i="20"/>
  <c r="C338" i="2" s="1"/>
  <c r="O338" i="2" s="1"/>
  <c r="BR9" i="20"/>
  <c r="C339" i="2" s="1"/>
  <c r="O339" i="2" s="1"/>
  <c r="BR10" i="20"/>
  <c r="C340" i="2" s="1"/>
  <c r="O340" i="2" s="1"/>
  <c r="BR11" i="20"/>
  <c r="C341" i="2" s="1"/>
  <c r="O341" i="2" s="1"/>
  <c r="BR12" i="20"/>
  <c r="C342" i="2" s="1"/>
  <c r="O342" i="2" s="1"/>
  <c r="BR13" i="20"/>
  <c r="C343" i="2" s="1"/>
  <c r="O343" i="2" s="1"/>
  <c r="BR14" i="20"/>
  <c r="C344" i="2" s="1"/>
  <c r="O344" i="2" s="1"/>
  <c r="BR15" i="20"/>
  <c r="C345" i="2" s="1"/>
  <c r="O345" i="2" s="1"/>
  <c r="BR16" i="20"/>
  <c r="C346" i="2" s="1"/>
  <c r="O346" i="2" s="1"/>
  <c r="BR17" i="20"/>
  <c r="C347" i="2" s="1"/>
  <c r="O347" i="2" s="1"/>
  <c r="BR18" i="20"/>
  <c r="C348" i="2" s="1"/>
  <c r="O348" i="2" s="1"/>
  <c r="BR19" i="20"/>
  <c r="C349" i="2" s="1"/>
  <c r="O349" i="2" s="1"/>
  <c r="BR20" i="20"/>
  <c r="C350" i="2" s="1"/>
  <c r="O350" i="2" s="1"/>
  <c r="BR21" i="20"/>
  <c r="C351" i="2" s="1"/>
  <c r="O351" i="2" s="1"/>
  <c r="BR22" i="20"/>
  <c r="C352" i="2" s="1"/>
  <c r="O352" i="2" s="1"/>
  <c r="BR23" i="20"/>
  <c r="C353" i="2" s="1"/>
  <c r="O353" i="2" s="1"/>
  <c r="BR24" i="20"/>
  <c r="C354" i="2" s="1"/>
  <c r="O354" i="2" s="1"/>
  <c r="BR25" i="20"/>
  <c r="C355" i="2" s="1"/>
  <c r="O355" i="2" s="1"/>
  <c r="BR26" i="20"/>
  <c r="C356" i="2" s="1"/>
  <c r="O356" i="2" s="1"/>
  <c r="BR27" i="20"/>
  <c r="C357" i="2" s="1"/>
  <c r="O357" i="2" s="1"/>
  <c r="BR28" i="20"/>
  <c r="C358" i="2" s="1"/>
  <c r="O358" i="2" s="1"/>
  <c r="BR29" i="20"/>
  <c r="C359" i="2" s="1"/>
  <c r="O359" i="2" s="1"/>
  <c r="BR30" i="20"/>
  <c r="C360" i="2" s="1"/>
  <c r="O360" i="2" s="1"/>
  <c r="BR31" i="20"/>
  <c r="C361" i="2" s="1"/>
  <c r="O361" i="2" s="1"/>
  <c r="BR32" i="20"/>
  <c r="C362" i="2" s="1"/>
  <c r="O362" i="2" s="1"/>
  <c r="BR33" i="20"/>
  <c r="C363" i="2" s="1"/>
  <c r="O363" i="2" s="1"/>
  <c r="BR34" i="20"/>
  <c r="C364" i="2" s="1"/>
  <c r="O364" i="2" s="1"/>
  <c r="BR35" i="20"/>
  <c r="C365" i="2" s="1"/>
  <c r="O365" i="2" s="1"/>
  <c r="BR36" i="20"/>
  <c r="C366" i="2" s="1"/>
  <c r="O366" i="2" s="1"/>
  <c r="BR37" i="20"/>
  <c r="C367" i="2" s="1"/>
  <c r="O367" i="2" s="1"/>
  <c r="BR38" i="20"/>
  <c r="C368" i="2" s="1"/>
  <c r="O368" i="2" s="1"/>
  <c r="BR39" i="20"/>
  <c r="C369" i="2" s="1"/>
  <c r="O369" i="2" s="1"/>
  <c r="BR40" i="20"/>
  <c r="C370" i="2" s="1"/>
  <c r="O370" i="2" s="1"/>
  <c r="BR41" i="20"/>
  <c r="C371" i="2" s="1"/>
  <c r="O371" i="2" s="1"/>
  <c r="BR42" i="20"/>
  <c r="C372" i="2" s="1"/>
  <c r="O372" i="2" s="1"/>
  <c r="BR43" i="20"/>
  <c r="C373" i="2" s="1"/>
  <c r="O373" i="2" s="1"/>
  <c r="BR44" i="20"/>
  <c r="C374" i="2" s="1"/>
  <c r="O374" i="2" s="1"/>
  <c r="BR45" i="20"/>
  <c r="C375" i="2" s="1"/>
  <c r="O375" i="2" s="1"/>
  <c r="BR46" i="20"/>
  <c r="C376" i="2" s="1"/>
  <c r="O376" i="2" s="1"/>
  <c r="BR47" i="20"/>
  <c r="C377" i="2" s="1"/>
  <c r="O377" i="2" s="1"/>
  <c r="BR48" i="20"/>
  <c r="C378" i="2" s="1"/>
  <c r="O378" i="2" s="1"/>
  <c r="BR49" i="20"/>
  <c r="C379" i="2" s="1"/>
  <c r="O379" i="2" s="1"/>
  <c r="BR50" i="20"/>
  <c r="C380" i="2" s="1"/>
  <c r="O380" i="2" s="1"/>
  <c r="BR51" i="20"/>
  <c r="C381" i="2" s="1"/>
  <c r="O381" i="2" s="1"/>
  <c r="BR52" i="20"/>
  <c r="C382" i="2" s="1"/>
  <c r="O382" i="2" s="1"/>
  <c r="BR53" i="20"/>
  <c r="C383" i="2" s="1"/>
  <c r="O383" i="2" s="1"/>
  <c r="BR54" i="20"/>
  <c r="C384" i="2" s="1"/>
  <c r="O384" i="2" s="1"/>
  <c r="BR55" i="20"/>
  <c r="C385" i="2" s="1"/>
  <c r="O385" i="2" s="1"/>
  <c r="BR56" i="20"/>
  <c r="C386" i="2" s="1"/>
  <c r="O386" i="2" s="1"/>
  <c r="BR57" i="20"/>
  <c r="C387" i="2" s="1"/>
  <c r="O387" i="2" s="1"/>
  <c r="BR58" i="20"/>
  <c r="C388" i="2" s="1"/>
  <c r="O388" i="2" s="1"/>
  <c r="BR59" i="20"/>
  <c r="C389" i="2" s="1"/>
  <c r="O389" i="2" s="1"/>
  <c r="BR60" i="20"/>
  <c r="C390" i="2" s="1"/>
  <c r="O390" i="2" s="1"/>
  <c r="BR61" i="20"/>
  <c r="C391" i="2" s="1"/>
  <c r="O391" i="2" s="1"/>
  <c r="BR62" i="20"/>
  <c r="C392" i="2" s="1"/>
  <c r="O392" i="2" s="1"/>
  <c r="BR63" i="20"/>
  <c r="C393" i="2" s="1"/>
  <c r="O393" i="2" s="1"/>
  <c r="BR64" i="20"/>
  <c r="C394" i="2" s="1"/>
  <c r="O394" i="2" s="1"/>
  <c r="BR65" i="20"/>
  <c r="C395" i="2" s="1"/>
  <c r="O395" i="2" s="1"/>
  <c r="BR66" i="20"/>
  <c r="C396" i="2" s="1"/>
  <c r="O396" i="2" s="1"/>
  <c r="BR67" i="20"/>
  <c r="C397" i="2" s="1"/>
  <c r="O397" i="2" s="1"/>
  <c r="BR68" i="20"/>
  <c r="C398" i="2" s="1"/>
  <c r="O398" i="2" s="1"/>
  <c r="BR69" i="20"/>
  <c r="C399" i="2" s="1"/>
  <c r="O399" i="2" s="1"/>
  <c r="BR70" i="20"/>
  <c r="C400" i="2" s="1"/>
  <c r="O400" i="2" s="1"/>
  <c r="BR71" i="20"/>
  <c r="C401" i="2" s="1"/>
  <c r="O401" i="2" s="1"/>
  <c r="BR72" i="20"/>
  <c r="C402" i="2" s="1"/>
  <c r="O402" i="2" s="1"/>
  <c r="BR73" i="20"/>
  <c r="C403" i="2" s="1"/>
  <c r="O403" i="2" s="1"/>
  <c r="BR74" i="20"/>
  <c r="C404" i="2" s="1"/>
  <c r="O404" i="2" s="1"/>
  <c r="BR75" i="20"/>
  <c r="C405" i="2" s="1"/>
  <c r="O405" i="2" s="1"/>
  <c r="BR76" i="20"/>
  <c r="C406" i="2" s="1"/>
  <c r="O406" i="2" s="1"/>
  <c r="BR77" i="20"/>
  <c r="C407" i="2" s="1"/>
  <c r="O407" i="2" s="1"/>
  <c r="BR78" i="20"/>
  <c r="C408" i="2" s="1"/>
  <c r="O408" i="2" s="1"/>
  <c r="BR79" i="20"/>
  <c r="C409" i="2" s="1"/>
  <c r="O409" i="2" s="1"/>
  <c r="BR80" i="20"/>
  <c r="C410" i="2" s="1"/>
  <c r="O410" i="2" s="1"/>
  <c r="BR81" i="20"/>
  <c r="C411" i="2" s="1"/>
  <c r="O411" i="2" s="1"/>
  <c r="BR82" i="20"/>
  <c r="C412" i="2" s="1"/>
  <c r="O412" i="2" s="1"/>
  <c r="BR83" i="20"/>
  <c r="C413" i="2" s="1"/>
  <c r="O413" i="2" s="1"/>
  <c r="BR84" i="20"/>
  <c r="C414" i="2" s="1"/>
  <c r="O414" i="2" s="1"/>
  <c r="BR85" i="20"/>
  <c r="C415" i="2" s="1"/>
  <c r="O415" i="2" s="1"/>
  <c r="BR86" i="20"/>
  <c r="C416" i="2" s="1"/>
  <c r="O416" i="2" s="1"/>
  <c r="BR87" i="20"/>
  <c r="C417" i="2" s="1"/>
  <c r="O417" i="2" s="1"/>
  <c r="BR88" i="20"/>
  <c r="C418" i="2" s="1"/>
  <c r="O418" i="2" s="1"/>
  <c r="BR89" i="20"/>
  <c r="C419" i="2" s="1"/>
  <c r="O419" i="2" s="1"/>
  <c r="BR90" i="20"/>
  <c r="C420" i="2" s="1"/>
  <c r="O420" i="2" s="1"/>
  <c r="BR91" i="20"/>
  <c r="C421" i="2" s="1"/>
  <c r="O421" i="2" s="1"/>
  <c r="BR92" i="20"/>
  <c r="C422" i="2" s="1"/>
  <c r="O422" i="2" s="1"/>
  <c r="BR93" i="20"/>
  <c r="C423" i="2" s="1"/>
  <c r="O423" i="2" s="1"/>
  <c r="BR94" i="20"/>
  <c r="C424" i="2" s="1"/>
  <c r="O424" i="2" s="1"/>
  <c r="BR95" i="20"/>
  <c r="C425" i="2" s="1"/>
  <c r="O425" i="2" s="1"/>
  <c r="BR96" i="20"/>
  <c r="C426" i="2" s="1"/>
  <c r="O426" i="2" s="1"/>
  <c r="BR97" i="20"/>
  <c r="C427" i="2" s="1"/>
  <c r="O427" i="2" s="1"/>
  <c r="BR98" i="20"/>
  <c r="C428" i="2" s="1"/>
  <c r="O428" i="2" s="1"/>
  <c r="BR99" i="20"/>
  <c r="C429" i="2" s="1"/>
  <c r="O429" i="2" s="1"/>
  <c r="BR100" i="20"/>
  <c r="C430" i="2" s="1"/>
  <c r="O430" i="2" s="1"/>
  <c r="BR101" i="20"/>
  <c r="C431" i="2" s="1"/>
  <c r="O431" i="2" s="1"/>
  <c r="BR102" i="20"/>
  <c r="C432" i="2" s="1"/>
  <c r="O432" i="2" s="1"/>
  <c r="BR103" i="20"/>
  <c r="C433" i="2" s="1"/>
  <c r="O433" i="2" s="1"/>
  <c r="BR104" i="20"/>
  <c r="C434" i="2" s="1"/>
  <c r="O434" i="2" s="1"/>
  <c r="BR105" i="20"/>
  <c r="C435" i="2" s="1"/>
  <c r="O435" i="2" s="1"/>
  <c r="BR106" i="20"/>
  <c r="C436" i="2" s="1"/>
  <c r="O436" i="2" s="1"/>
  <c r="BR107" i="20"/>
  <c r="C437" i="2" s="1"/>
  <c r="O437" i="2" s="1"/>
  <c r="BR108" i="20"/>
  <c r="C438" i="2" s="1"/>
  <c r="O438" i="2" s="1"/>
  <c r="BR109" i="20"/>
  <c r="C439" i="2" s="1"/>
  <c r="O439" i="2" s="1"/>
  <c r="BR110" i="20"/>
  <c r="C440" i="2" s="1"/>
  <c r="O440" i="2" s="1"/>
  <c r="BR5" i="20"/>
  <c r="C335" i="2" s="1"/>
  <c r="O335" i="2" s="1"/>
  <c r="BQ6" i="20"/>
  <c r="BQ7" i="20"/>
  <c r="BQ8"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Q93" i="20"/>
  <c r="BQ94" i="20"/>
  <c r="BQ95" i="20"/>
  <c r="BQ96" i="20"/>
  <c r="BQ97" i="20"/>
  <c r="BQ98" i="20"/>
  <c r="BQ99" i="20"/>
  <c r="BQ100" i="20"/>
  <c r="BQ101" i="20"/>
  <c r="BQ102" i="20"/>
  <c r="BQ103" i="20"/>
  <c r="BQ104" i="20"/>
  <c r="BQ105" i="20"/>
  <c r="BQ106" i="20"/>
  <c r="BQ107" i="20"/>
  <c r="BQ108" i="20"/>
  <c r="BQ109" i="20"/>
  <c r="BQ110" i="20"/>
  <c r="BQ5" i="20"/>
  <c r="BF9" i="20"/>
  <c r="BF2" i="20" s="1"/>
  <c r="BO2" i="20"/>
  <c r="BN2" i="20"/>
  <c r="BM2" i="20"/>
  <c r="BL2" i="20"/>
  <c r="BK2" i="20"/>
  <c r="BJ2" i="20"/>
  <c r="BI2" i="20"/>
  <c r="BH2" i="20"/>
  <c r="BG2" i="20"/>
  <c r="BE2" i="20"/>
  <c r="BD2" i="20"/>
  <c r="BC2" i="20"/>
  <c r="BB2" i="20"/>
  <c r="BA2" i="20"/>
  <c r="AZ2" i="20"/>
  <c r="AY2" i="20"/>
  <c r="AX2" i="20"/>
  <c r="AW2" i="20"/>
  <c r="AV2" i="20"/>
  <c r="AU2" i="20"/>
  <c r="AT2" i="20"/>
  <c r="AS2" i="20"/>
  <c r="AR2" i="20"/>
  <c r="AQ2" i="20"/>
  <c r="AP2" i="20"/>
  <c r="AO2" i="20"/>
  <c r="AN2" i="20"/>
  <c r="AM2" i="20"/>
  <c r="AL2" i="20"/>
  <c r="AK2" i="20"/>
  <c r="AJ2" i="20"/>
  <c r="AI2" i="20"/>
  <c r="AH2"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O171" i="1"/>
  <c r="AO172" i="1"/>
  <c r="AO104" i="1"/>
  <c r="AP225" i="1"/>
  <c r="AP215" i="1"/>
  <c r="AP216" i="1"/>
  <c r="AP217" i="1"/>
  <c r="AP207" i="1"/>
  <c r="AP199" i="1"/>
  <c r="AP200" i="1"/>
  <c r="AP197" i="1"/>
  <c r="AP187" i="1"/>
  <c r="AP171" i="1"/>
  <c r="AP172" i="1"/>
  <c r="AP154" i="1"/>
  <c r="AP135" i="1"/>
  <c r="AP127" i="1"/>
  <c r="AP125" i="1"/>
  <c r="AP104" i="1"/>
  <c r="AP99" i="1"/>
  <c r="AP95" i="1"/>
  <c r="AP79" i="1"/>
  <c r="AP70" i="1"/>
  <c r="AP68" i="1"/>
  <c r="AP66" i="1"/>
  <c r="AP63" i="1"/>
  <c r="AP60" i="1"/>
  <c r="AP55" i="1"/>
  <c r="AP53" i="1"/>
  <c r="AP41" i="1"/>
  <c r="AP38" i="1"/>
  <c r="AP35" i="1"/>
  <c r="AP20" i="1"/>
  <c r="AP18" i="1"/>
  <c r="AR141" i="2"/>
  <c r="D314" i="2"/>
  <c r="D313" i="2"/>
  <c r="D312" i="2"/>
  <c r="D311" i="2"/>
  <c r="D310" i="2"/>
  <c r="D309" i="2"/>
  <c r="D275" i="2"/>
  <c r="D272" i="2"/>
  <c r="D253" i="2"/>
  <c r="D163" i="2"/>
  <c r="D9" i="8"/>
  <c r="E24" i="8"/>
  <c r="D5" i="8"/>
  <c r="D7" i="8"/>
  <c r="Q4" i="8"/>
  <c r="Q5" i="8"/>
  <c r="Q6" i="8"/>
  <c r="Q7" i="8"/>
  <c r="Q8" i="8"/>
  <c r="P8" i="8"/>
  <c r="O8" i="8"/>
  <c r="N9" i="8"/>
  <c r="O4" i="8"/>
  <c r="P4" i="8"/>
  <c r="O5" i="8"/>
  <c r="P5" i="8" s="1"/>
  <c r="O6" i="8"/>
  <c r="P6" i="8" s="1"/>
  <c r="O7" i="8"/>
  <c r="P7" i="8" s="1"/>
  <c r="F5" i="8"/>
  <c r="E6" i="8"/>
  <c r="E7" i="8"/>
  <c r="E8" i="8"/>
  <c r="F8" i="8" s="1"/>
  <c r="E9" i="8"/>
  <c r="E10" i="8"/>
  <c r="E11" i="8"/>
  <c r="F11" i="8" s="1"/>
  <c r="E12" i="8"/>
  <c r="F12" i="8" s="1"/>
  <c r="E13" i="8"/>
  <c r="F13" i="8" s="1"/>
  <c r="E5" i="8"/>
  <c r="F7" i="8"/>
  <c r="D6" i="8"/>
  <c r="D14" i="8" s="1"/>
  <c r="G6" i="8"/>
  <c r="G7" i="8"/>
  <c r="D8" i="8"/>
  <c r="G8" i="8"/>
  <c r="G9" i="8"/>
  <c r="D10" i="8"/>
  <c r="G10" i="8"/>
  <c r="D11" i="8"/>
  <c r="G11" i="8"/>
  <c r="D12" i="8"/>
  <c r="G12" i="8"/>
  <c r="D13" i="8"/>
  <c r="G13" i="8"/>
  <c r="G5" i="8"/>
  <c r="G14" i="8" s="1"/>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31" i="6"/>
  <c r="H29" i="5"/>
  <c r="H30" i="5"/>
  <c r="H31" i="5"/>
  <c r="H32" i="5"/>
  <c r="H33" i="5"/>
  <c r="H34" i="5"/>
  <c r="H35" i="5"/>
  <c r="H36" i="5"/>
  <c r="H37" i="5"/>
  <c r="H38" i="5"/>
  <c r="H39" i="5"/>
  <c r="H40" i="5"/>
  <c r="H41" i="5"/>
  <c r="H42" i="5"/>
  <c r="H43" i="5"/>
  <c r="H2" i="5"/>
  <c r="H3" i="5"/>
  <c r="H4" i="5"/>
  <c r="H5" i="5"/>
  <c r="H6" i="5"/>
  <c r="H7" i="5"/>
  <c r="H8" i="5"/>
  <c r="H9" i="5"/>
  <c r="H10" i="5"/>
  <c r="H11" i="5"/>
  <c r="H12" i="5"/>
  <c r="H18" i="5"/>
  <c r="H19" i="5"/>
  <c r="H20" i="5"/>
  <c r="H26" i="5"/>
  <c r="H27" i="5"/>
  <c r="H17" i="5"/>
  <c r="H22" i="5"/>
  <c r="H23" i="5"/>
  <c r="H25" i="5"/>
  <c r="H13" i="5"/>
  <c r="H14" i="5"/>
  <c r="H24" i="5"/>
  <c r="H21" i="5"/>
  <c r="H15" i="5"/>
  <c r="H28" i="5"/>
  <c r="O336" i="2"/>
  <c r="H7" i="8" l="1"/>
  <c r="H13" i="8"/>
  <c r="H11" i="8"/>
  <c r="R8" i="8"/>
  <c r="Q9" i="8"/>
  <c r="R7" i="8"/>
  <c r="R4" i="8"/>
  <c r="P9" i="8"/>
  <c r="F9" i="8"/>
  <c r="H9" i="8" s="1"/>
  <c r="R6" i="8"/>
  <c r="O9" i="8"/>
  <c r="H5" i="8"/>
  <c r="H8" i="8"/>
  <c r="H12" i="8"/>
  <c r="R5" i="8"/>
  <c r="F10" i="8"/>
  <c r="H10" i="8" s="1"/>
  <c r="F6" i="8"/>
  <c r="F14" i="8" s="1"/>
  <c r="E14" i="8"/>
  <c r="R9" i="8" l="1"/>
  <c r="H6" i="8"/>
  <c r="H14"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tc={9EA06325-0B05-441D-A80C-7A03B8DE1E25}</author>
  </authors>
  <commentList>
    <comment ref="AL3" authorId="0" shapeId="0" xr:uid="{9EA06325-0B05-441D-A80C-7A03B8DE1E25}">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Date for 5G will be update by @Paramesvaran a/l Veerasingam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<sst xmlns="http://schemas.openxmlformats.org/spreadsheetml/2006/main" count="121631" uniqueCount="20961">
  <si>
    <t>LOR Request Submitted to CP</t>
  </si>
  <si>
    <t>Status PO request submitted to CP</t>
  </si>
  <si>
    <t>Category</t>
  </si>
  <si>
    <t>Urgent 5G Request</t>
  </si>
  <si>
    <t>Borneo Restu</t>
  </si>
  <si>
    <t>SDEC</t>
  </si>
  <si>
    <t>Other Request</t>
  </si>
  <si>
    <t>Total</t>
  </si>
  <si>
    <t>Pending Check</t>
  </si>
  <si>
    <t>Pending Verification</t>
  </si>
  <si>
    <t>No Budget Allocated</t>
  </si>
  <si>
    <t>PO Not Required</t>
  </si>
  <si>
    <t>Queried</t>
  </si>
  <si>
    <t>SPOF</t>
  </si>
  <si>
    <t>LOR Requested in Vprime</t>
  </si>
  <si>
    <t>Permit Issue</t>
  </si>
  <si>
    <t>LOR Approved in Vprime</t>
  </si>
  <si>
    <t>Pending LOR</t>
  </si>
  <si>
    <t>Insufficient Budget</t>
  </si>
  <si>
    <t>In WWPO</t>
  </si>
  <si>
    <t>PO Issued</t>
  </si>
  <si>
    <t>in 5G</t>
  </si>
  <si>
    <t>CPPM-PR</t>
  </si>
  <si>
    <t>Row Labels</t>
  </si>
  <si>
    <t>Count of ID</t>
  </si>
  <si>
    <t>Duplicate</t>
  </si>
  <si>
    <t>Duplicate Request</t>
  </si>
  <si>
    <t>Not Required PO</t>
  </si>
  <si>
    <t>PR Created</t>
  </si>
  <si>
    <t>Proceed PR</t>
  </si>
  <si>
    <t>Queried - ada PU yang tak patut</t>
  </si>
  <si>
    <t>Queried - No TP</t>
  </si>
  <si>
    <t>Rejected by CPA-PTC</t>
  </si>
  <si>
    <t>Trial Form/Xerox</t>
  </si>
  <si>
    <t>(blank)</t>
  </si>
  <si>
    <t>Grand Total</t>
  </si>
  <si>
    <t>PR- 5G-98</t>
  </si>
  <si>
    <t>Count of Site Name</t>
  </si>
  <si>
    <t>Dropped by DNB</t>
  </si>
  <si>
    <t>Pending TP Submission</t>
  </si>
  <si>
    <t>PR- SDEC-Borneo Restu</t>
  </si>
  <si>
    <t>Count of PROJECT NO</t>
  </si>
  <si>
    <t>Column Labels</t>
  </si>
  <si>
    <t>BORNEO RESTU</t>
  </si>
  <si>
    <t>Count of Project Number</t>
  </si>
  <si>
    <t>No/Insufficient Budget</t>
  </si>
  <si>
    <t>5G Pending</t>
  </si>
  <si>
    <t>5G OK</t>
  </si>
  <si>
    <t>KG/SB</t>
  </si>
  <si>
    <t>MR/BIN</t>
  </si>
  <si>
    <t>PHG</t>
  </si>
  <si>
    <t>PRK</t>
  </si>
  <si>
    <t>ST</t>
  </si>
  <si>
    <t>TWU/SKN</t>
  </si>
  <si>
    <t>JS</t>
  </si>
  <si>
    <t>KD/PR</t>
  </si>
  <si>
    <t>NS</t>
  </si>
  <si>
    <t>SB</t>
  </si>
  <si>
    <t>All 5G</t>
  </si>
  <si>
    <t>ok</t>
  </si>
  <si>
    <t>pending</t>
  </si>
  <si>
    <t>Pending</t>
  </si>
  <si>
    <t>Ahmad Zaki Bin Harris</t>
  </si>
  <si>
    <t>Amran Bin Ramli</t>
  </si>
  <si>
    <t>Hasrul Nizam Bin Othman</t>
  </si>
  <si>
    <t>Hazrin Bin Mohammad</t>
  </si>
  <si>
    <t>Ilman Afif Bin Zulkifli</t>
  </si>
  <si>
    <t>Khairul Ikmal Bin Abdul Halim</t>
  </si>
  <si>
    <t>Khairunnisa Bte Muhamad Noor</t>
  </si>
  <si>
    <t>Mahmud Bin Zakaria</t>
  </si>
  <si>
    <t>Mahzura Binti Ramli</t>
  </si>
  <si>
    <t>Mohd Azrul Nizam Bin Aziz</t>
  </si>
  <si>
    <t>Mohd Nasharulhisham Bin Mohd Nasir</t>
  </si>
  <si>
    <t>Mohd Shahfre Bin Sa'afie</t>
  </si>
  <si>
    <t>Mohd Syahmi Bin Chik</t>
  </si>
  <si>
    <t>Muhamad Hamizi Bin Mua'anaff</t>
  </si>
  <si>
    <t>Muhamad Zaini Bin Mahamad Sarip</t>
  </si>
  <si>
    <t>Muhammad Hafizzuddin Bin Mohd Noor</t>
  </si>
  <si>
    <t>Nor Alia Binti Ismail Khafidz</t>
  </si>
  <si>
    <t>Nur Fauziah Binti Abdullah Shuhaimy</t>
  </si>
  <si>
    <t>Nur Syarina Binti Mohamad Resad</t>
  </si>
  <si>
    <t>Nurul Ridhwan Bin Sulaiman</t>
  </si>
  <si>
    <t>Ts. Khairul Amilin Bin Mohamed Yusof</t>
  </si>
  <si>
    <t>Yuhaniz Binti Baidzawi</t>
  </si>
  <si>
    <t>Muhammad Nur Haimi Bin Amdan</t>
  </si>
  <si>
    <t>Status</t>
  </si>
  <si>
    <t>LOR Already Exist</t>
  </si>
  <si>
    <t>LOR Pending Ammend</t>
  </si>
  <si>
    <t>All Link</t>
  </si>
  <si>
    <t>PO Request Category</t>
  </si>
  <si>
    <t>LOR Request Catergory</t>
  </si>
  <si>
    <t>ProjectNum</t>
  </si>
  <si>
    <t>olor Code Header</t>
  </si>
  <si>
    <t>Form Name</t>
  </si>
  <si>
    <t>Link for AND</t>
  </si>
  <si>
    <t>Link for Form Edit</t>
  </si>
  <si>
    <t>Status PR</t>
  </si>
  <si>
    <t>No</t>
  </si>
  <si>
    <t>Status LOR</t>
  </si>
  <si>
    <t>TMNA/224386</t>
  </si>
  <si>
    <t>Tp be Filled Manually by CP</t>
  </si>
  <si>
    <t>https://forms.office.com/r/w9w7CLS5nq</t>
  </si>
  <si>
    <t>edit form do not share with AND</t>
  </si>
  <si>
    <t>TMNA/224721</t>
  </si>
  <si>
    <t>Filled By Compiller</t>
  </si>
  <si>
    <t>CPPM-LOR</t>
  </si>
  <si>
    <t>https://forms.office.com/r/pF74ejTSS7</t>
  </si>
  <si>
    <t>New Request PR</t>
  </si>
  <si>
    <t>Non NEC PO</t>
  </si>
  <si>
    <t>Not Require LOR</t>
  </si>
  <si>
    <t>TMNA/232547</t>
  </si>
  <si>
    <t>Auto Filled from Form</t>
  </si>
  <si>
    <t>Blinc (BICA)</t>
  </si>
  <si>
    <t xml:space="preserve">https://nia.tm.com.my/bica/page1.php </t>
  </si>
  <si>
    <t>TMNA/232593</t>
  </si>
  <si>
    <t>Budget Information from SAP</t>
  </si>
  <si>
    <t>Capacity</t>
  </si>
  <si>
    <t>https://nia.tm.com.my/capacityv2/index.php</t>
  </si>
  <si>
    <t>Queried - Pending TP Submission</t>
  </si>
  <si>
    <t>High Cost</t>
  </si>
  <si>
    <t>TMNA/232530</t>
  </si>
  <si>
    <t>Blink- Bica</t>
  </si>
  <si>
    <t>TM Bulk Infra Check Main Menu</t>
  </si>
  <si>
    <t>Pending PAC</t>
  </si>
  <si>
    <t>TMNA/224344</t>
  </si>
  <si>
    <t>Sharepoint CPA</t>
  </si>
  <si>
    <t>CPPM_CPA - Approved BOQ - by CP - All Documents (sharepoint.com)</t>
  </si>
  <si>
    <t>Queried - Pending TP Re-Submission</t>
  </si>
  <si>
    <t>Pending TP Re-Submission</t>
  </si>
  <si>
    <t>Queried - Require More Information From AND</t>
  </si>
  <si>
    <t>TMSA/232594</t>
  </si>
  <si>
    <t>Costing TP-Ori-5g</t>
  </si>
  <si>
    <t>http://y.faeq.net/costing-tpori-5g</t>
  </si>
  <si>
    <t>Queried - to remove PU item</t>
  </si>
  <si>
    <t>TMEA/221668</t>
  </si>
  <si>
    <t>Costing TP-Ori</t>
  </si>
  <si>
    <t>http://y.faeq.net/costing-tpori</t>
  </si>
  <si>
    <t>Queried(other) Please fill in Remark</t>
  </si>
  <si>
    <t>TMNA/225034</t>
  </si>
  <si>
    <t>PU Description &amp; FAQ</t>
  </si>
  <si>
    <t>http://y.faeq.net/pu-desc</t>
  </si>
  <si>
    <t>Pending Approval</t>
  </si>
  <si>
    <t>TMNA/225031</t>
  </si>
  <si>
    <t>Backup form cleanup 14 Spet 2023</t>
  </si>
  <si>
    <t>Masterlist_CPPM-CP_bak_2023-09-14.xlsx</t>
  </si>
  <si>
    <t>LOR Issued</t>
  </si>
  <si>
    <t>TMNA/224358</t>
  </si>
  <si>
    <t>Template Technical proposal</t>
  </si>
  <si>
    <t>https://tm365.sharepoint.com/:f:/s/SVP1Turnkey/EulBi8kIA6dKjN90A6zN4ioBrdhhqISXUf-ubBgMrsFvAg?e=bgQdvM</t>
  </si>
  <si>
    <t>Checking revised TP</t>
  </si>
  <si>
    <t>LOR Approved before CPPM</t>
  </si>
  <si>
    <t>TMNA/230753</t>
  </si>
  <si>
    <t>Search Project in Sphere</t>
  </si>
  <si>
    <t>http://nisweb.intra.tm:8080/sphere/project-main?searchProject=&amp;projectId=</t>
  </si>
  <si>
    <t>TMWA/233152</t>
  </si>
  <si>
    <t>http://nisweb.intra.tm:8080/sphere/search-wildcard?q=</t>
  </si>
  <si>
    <t>TMWA/239109</t>
  </si>
  <si>
    <t>WWPO List</t>
  </si>
  <si>
    <t>WWPO_Listing1208_Capex_Opex_EDITED_v2.xlsx</t>
  </si>
  <si>
    <t>RPKA In Progress</t>
  </si>
  <si>
    <t>TMWA/233144</t>
  </si>
  <si>
    <t>Zerox</t>
  </si>
  <si>
    <t>Masterlist_ZEROX.xlsx (sharepoint.com)</t>
  </si>
  <si>
    <t>Budget top up rpka in progress</t>
  </si>
  <si>
    <t>TMWA/239132</t>
  </si>
  <si>
    <t>PAC Request</t>
  </si>
  <si>
    <t>https://forms.office.com/Pages/DesignPageV2.aspx?subpage=design&amp;FormId=QMBG3t3170iQp7BswXlQ8SsMOzPqC0RBr4VdG5bSqcdUNEZBQUFVRThBTVFGRVRQTk1aTkVEVzlNMi4u</t>
  </si>
  <si>
    <t>https://forms.office.com/Pages/DesignPageV2.aspx?subpage=design&amp;FormId=QMBG3t3170iQp7BswXlQ8SsMOzPqC0RBr4VdG5bSqcdUNEZBQUFVRThBTVFGRVRQTk1aTkVEVzlNMi4u&amp;Token=d622ea0752654a79a01cf4dc0a767fbf</t>
  </si>
  <si>
    <t>TMWA/233151</t>
  </si>
  <si>
    <t>Desktop Cost</t>
  </si>
  <si>
    <t>https://forms.office.com/Pages/ShareFormPage.aspx?id=QMBG3t3170iQp7BswXlQ8SsMOzPqC0RBr4VdG5bSqcdUOUg2RUlZVTRNUzI5V0ZLR1E3U1QwNkdVUy4u&amp;sharetoken=6JX9Uvd7To3StIa0ery0</t>
  </si>
  <si>
    <t>https://forms.office.com/Pages/DesignPageV2.aspx?subpage=design&amp;FormId=QMBG3t3170iQp7BswXlQ8SsMOzPqC0RBr4VdG5bSqcdUOUg2RUlZVTRNUzI5V0ZLR1E3U1QwNkdVUy4u&amp;Token=b388047fe5d5462d9760f6b7afe012d3</t>
  </si>
  <si>
    <t>TMWA/233162</t>
  </si>
  <si>
    <t>TMWA/220482</t>
  </si>
  <si>
    <t>TMWA/227053</t>
  </si>
  <si>
    <t>Sent to CPA for PR Creation</t>
  </si>
  <si>
    <t>PR Creation</t>
  </si>
  <si>
    <t>TMWA/230444</t>
  </si>
  <si>
    <t>Not Require PO</t>
  </si>
  <si>
    <t>TMNA/232553</t>
  </si>
  <si>
    <t>Pending PR Release</t>
  </si>
  <si>
    <t>TMNA/232552</t>
  </si>
  <si>
    <t>Tambah dalam CPPM-LOR</t>
  </si>
  <si>
    <t>Tambah dalam CPPM-PR</t>
  </si>
  <si>
    <t>TMNA/223863</t>
  </si>
  <si>
    <t xml:space="preserve">Combine </t>
  </si>
  <si>
    <t>Program</t>
  </si>
  <si>
    <t>Exceed Warant</t>
  </si>
  <si>
    <t>TMNA/232482</t>
  </si>
  <si>
    <t>Exchange Abbrevation</t>
  </si>
  <si>
    <t>Preference contractor</t>
  </si>
  <si>
    <t>Pending Budget</t>
  </si>
  <si>
    <t>TMWA/237205</t>
  </si>
  <si>
    <t>5G Site ID</t>
  </si>
  <si>
    <t>TMWA/237162</t>
  </si>
  <si>
    <t>new matrix</t>
  </si>
  <si>
    <t>TMCA/231868</t>
  </si>
  <si>
    <t>Status PO</t>
  </si>
  <si>
    <t>1.2 New Request PR</t>
  </si>
  <si>
    <t>TMCA/231896</t>
  </si>
  <si>
    <t>1.0 New Request (CP To verify)</t>
  </si>
  <si>
    <t>8.5 Rejected by CPA-PTC</t>
  </si>
  <si>
    <t>TMCA/231960</t>
  </si>
  <si>
    <t>1.1 New order</t>
  </si>
  <si>
    <t>New order</t>
  </si>
  <si>
    <t>12. High Cost</t>
  </si>
  <si>
    <t>TMCA/231881</t>
  </si>
  <si>
    <t>1.2 New Request LOR</t>
  </si>
  <si>
    <t>7.0 Pending TP Submission</t>
  </si>
  <si>
    <t>TMSA/231035</t>
  </si>
  <si>
    <t>1.3 New Request PR</t>
  </si>
  <si>
    <t>8.2 Queried - Pending TP Re-Submission</t>
  </si>
  <si>
    <t>TMNA/232606</t>
  </si>
  <si>
    <t>1.4 Pending Desktop Costing</t>
  </si>
  <si>
    <t>Pending Desktop Costing</t>
  </si>
  <si>
    <t>8.1 Queried - to remove PU item</t>
  </si>
  <si>
    <t>TMNA/224550</t>
  </si>
  <si>
    <t>1.5 Desktop Cost Done</t>
  </si>
  <si>
    <t>Desktop Cost Done</t>
  </si>
  <si>
    <t>8.3 Queried(other) Please fill in Remark</t>
  </si>
  <si>
    <t>TMNA/224549</t>
  </si>
  <si>
    <t>2.0 Planning Stage</t>
  </si>
  <si>
    <t>Planning Stage</t>
  </si>
  <si>
    <t>12. Permit Issue</t>
  </si>
  <si>
    <t>TMSA/222466</t>
  </si>
  <si>
    <t>2.1 Pre-Plan</t>
  </si>
  <si>
    <t>Not required Project</t>
  </si>
  <si>
    <t>8.4 SPOF</t>
  </si>
  <si>
    <t>TMNA/232610</t>
  </si>
  <si>
    <t>3.0 Project Creation</t>
  </si>
  <si>
    <t>Project Creation</t>
  </si>
  <si>
    <t>8.6 Checking revised TP</t>
  </si>
  <si>
    <t>TMNA/232609</t>
  </si>
  <si>
    <t>3.1 PAC Draft</t>
  </si>
  <si>
    <t>PAC Draft</t>
  </si>
  <si>
    <t>12. In WWPO</t>
  </si>
  <si>
    <t>TMNA/232538</t>
  </si>
  <si>
    <t>4.0 PAC Approval</t>
  </si>
  <si>
    <t>PAC Approval</t>
  </si>
  <si>
    <t>9.0 Insufficient Budget</t>
  </si>
  <si>
    <t>TMNA/225084</t>
  </si>
  <si>
    <t>5.0 Pending Budget</t>
  </si>
  <si>
    <t>9.1 RPKA In Progress</t>
  </si>
  <si>
    <t>TMNA/225083</t>
  </si>
  <si>
    <t>6.0 LOR in progress</t>
  </si>
  <si>
    <t>LOR in progress</t>
  </si>
  <si>
    <t>9.2 Budget top up RPKA in progress</t>
  </si>
  <si>
    <t>TMNA/224148</t>
  </si>
  <si>
    <t>6.1 LOR Requested in Vprime</t>
  </si>
  <si>
    <t>TMNA/224672</t>
  </si>
  <si>
    <t>6.2 LOR Approved in Vprime</t>
  </si>
  <si>
    <t>12. Trial Form/Xerox</t>
  </si>
  <si>
    <t>TMNA/225013</t>
  </si>
  <si>
    <t>6.3 Queried LOR</t>
  </si>
  <si>
    <t>12. Duplicate Request</t>
  </si>
  <si>
    <t>TMEA/230827</t>
  </si>
  <si>
    <t>12. Not Required PO / LOR</t>
  </si>
  <si>
    <t>TMEA/231667</t>
  </si>
  <si>
    <t>8.0 TP Verification</t>
  </si>
  <si>
    <t>TP Verification</t>
  </si>
  <si>
    <t>10.0 Sent to CPA for PR Creation</t>
  </si>
  <si>
    <t>TMEA/231673</t>
  </si>
  <si>
    <t>Queried - Require More Information From NeC/AND</t>
  </si>
  <si>
    <t>12. Dropped by DNB</t>
  </si>
  <si>
    <t>TMEA/231664</t>
  </si>
  <si>
    <t>10.1 PR Created</t>
  </si>
  <si>
    <t>TMNA/232605</t>
  </si>
  <si>
    <t>11.0 PO Issued</t>
  </si>
  <si>
    <t>TMEA/231668</t>
  </si>
  <si>
    <t>12. Exceed Warant</t>
  </si>
  <si>
    <t>TMNA/232551</t>
  </si>
  <si>
    <t>TMNA/232565</t>
  </si>
  <si>
    <t>TP Re-verification</t>
  </si>
  <si>
    <t>TMNA/232607</t>
  </si>
  <si>
    <t>TMNA/232608</t>
  </si>
  <si>
    <t>TMWA/230491</t>
  </si>
  <si>
    <t>TMWA/233142</t>
  </si>
  <si>
    <t>TMWA/237267</t>
  </si>
  <si>
    <t>TMEA/231669</t>
  </si>
  <si>
    <t>TMWA/230468</t>
  </si>
  <si>
    <t>TMWA/230469</t>
  </si>
  <si>
    <t>12. KIV</t>
  </si>
  <si>
    <t>Order Status KIV</t>
  </si>
  <si>
    <t>TMWA/237254</t>
  </si>
  <si>
    <t>PO Issued / Not Require LOR</t>
  </si>
  <si>
    <t>TMWA/237253</t>
  </si>
  <si>
    <t>PAC_STATUS</t>
  </si>
  <si>
    <t>TMWA/237266</t>
  </si>
  <si>
    <t>TMWA/230462</t>
  </si>
  <si>
    <t>APPROVED</t>
  </si>
  <si>
    <t>PAC approved</t>
  </si>
  <si>
    <t>TMWA/230458</t>
  </si>
  <si>
    <t>DRAFT</t>
  </si>
  <si>
    <t>TMWA/233147</t>
  </si>
  <si>
    <t>WAITING APPROVAL</t>
  </si>
  <si>
    <t>TMWA/230461</t>
  </si>
  <si>
    <t>12. Not Viable</t>
  </si>
  <si>
    <t>Not Viable</t>
  </si>
  <si>
    <t>REVIEW</t>
  </si>
  <si>
    <t>TMWA/230455</t>
  </si>
  <si>
    <t>TMWA/237223</t>
  </si>
  <si>
    <t>13. Order cancel /KIV</t>
  </si>
  <si>
    <t>Order cancel /KIV</t>
  </si>
  <si>
    <t>TMWA/233157</t>
  </si>
  <si>
    <t>TMWA/237196</t>
  </si>
  <si>
    <t>Status PAC Matrix</t>
  </si>
  <si>
    <t>TMWA/237252</t>
  </si>
  <si>
    <t>Status PAC</t>
  </si>
  <si>
    <t>TMWA/237251</t>
  </si>
  <si>
    <t>1.0 Pending Verification</t>
  </si>
  <si>
    <t>TMWA/230487</t>
  </si>
  <si>
    <t>TMWA/230478</t>
  </si>
  <si>
    <t>TMWA/230481</t>
  </si>
  <si>
    <t xml:space="preserve">4.0 To Create PAC </t>
  </si>
  <si>
    <t>PAC Creation</t>
  </si>
  <si>
    <t>TMWA/235046</t>
  </si>
  <si>
    <t>4.1 PAC Created</t>
  </si>
  <si>
    <t>TMWA/230474</t>
  </si>
  <si>
    <t>5.0 Preplan &amp; Completed</t>
  </si>
  <si>
    <t>Order Completed</t>
  </si>
  <si>
    <t>TMWA/230485</t>
  </si>
  <si>
    <t>6.0 Order Query / KIV</t>
  </si>
  <si>
    <t>Not Require PAC</t>
  </si>
  <si>
    <t>TMCA/231945</t>
  </si>
  <si>
    <t>6.0 Order Cancel / deleted</t>
  </si>
  <si>
    <t>TMWA/235051</t>
  </si>
  <si>
    <t>6.0 Exceed Warant</t>
  </si>
  <si>
    <t>TMWA/220801</t>
  </si>
  <si>
    <t>TMWA/230464</t>
  </si>
  <si>
    <t>TMWA/235050</t>
  </si>
  <si>
    <t>TMWA/230494</t>
  </si>
  <si>
    <t>TMWA/230484</t>
  </si>
  <si>
    <t>TMWA/230492</t>
  </si>
  <si>
    <t>TMCA/220898</t>
  </si>
  <si>
    <t>TMWA/230465</t>
  </si>
  <si>
    <t>TMWA/230488</t>
  </si>
  <si>
    <t>TMWA/233148</t>
  </si>
  <si>
    <t>TMWA/230480</t>
  </si>
  <si>
    <t>TMWA/230459</t>
  </si>
  <si>
    <t>TMWA/230467</t>
  </si>
  <si>
    <t>TMCA/224797</t>
  </si>
  <si>
    <t>TMCA/224583</t>
  </si>
  <si>
    <t>TMWA/233141</t>
  </si>
  <si>
    <t>TMWA/230486</t>
  </si>
  <si>
    <t>TMWA/230482</t>
  </si>
  <si>
    <t>TMWA/230477</t>
  </si>
  <si>
    <t>TMCA/223145</t>
  </si>
  <si>
    <t>TMCA/225391</t>
  </si>
  <si>
    <t>TMEA/231672</t>
  </si>
  <si>
    <t>TMCA/224676</t>
  </si>
  <si>
    <t>TMBA/221663</t>
  </si>
  <si>
    <t>Issue</t>
  </si>
  <si>
    <t>Remarks</t>
  </si>
  <si>
    <t>Ada Item yang tak patut dalam BoQ</t>
  </si>
  <si>
    <t>1. Emel ke AND(SPV/AM), Kontraktor, CC Head bahawa BOQ yang disubmit telah dipotong,
2. Upload BoQ baru dlm vprime kemudian approve TP dlm vprime
3. Send updated BoQ, TP, &amp; PAC ke CPA untuk create PR</t>
  </si>
  <si>
    <t>Site Instructions (S/I) untuk PO/VO</t>
  </si>
  <si>
    <t>Sebarang S/I perlu upload dalam vPrime - wajib</t>
  </si>
  <si>
    <t>Senarai Kontak Kontraktor</t>
  </si>
  <si>
    <t>CNC_Lite_TP_ORI_Email_Address_V4_Feb.xlsx</t>
  </si>
  <si>
    <t>Digital RFSI - Kontraktor Email.xlsx</t>
  </si>
  <si>
    <t>PU Description</t>
  </si>
  <si>
    <t>QGIS Planning</t>
  </si>
  <si>
    <t xml:space="preserve">1. Kena guna QGIS 3.28
2. Connect securevpn TIOMAN.
3. Web-QuickMapServices-SearchQMS
4. Pilih OpenStreetMap-Add-Akan ada layer map
5. Tick/Untick untuk tengok dan tutup layer map.
6. Masukkan layer information TM-WFS-Create new WFS connection-masukkan URL (dalam link whatsapp)-click OK-Filter-Exchange-exchange boundary_projects v2-exchange_pin_point-drag ke layer-kurangkan opacity-right click-show level-point adalah exchange-
7. Managers akan buat cleanup masterplan.
8. 12092023 akan update weekly-duct, fcbl, manhole, pole-drag ke layer-right click-styles-tukar color-right click-properties-cable code-tick OpenStreetMaps untuk nampak jalan-masukkan pole dan manhole dalam layer-tukar style-edit symbole-untuk tahu mana ada tiang, mana ada manhole.
9. Ductspace belum ada lagi, duct shj ada.
10. Akan banyak S/I disebabkan duct sangkut/penuh,etc.
11. Bila planning, bagi buffer jarak kabel 
12. Core tengok di FLASH.
13. Layer-Add Layer- Add Delimated Text Layer-cari file yg dah save as csv-point coordinates-x longitude-y latitude-geometry CRS WGS 84-add
14. Search latlong-select layer kita nk search-CTRL+K-type F-Select site 5G ATAU click go to coordinate-masukkan coordinate
</t>
  </si>
  <si>
    <t>Minutes Briefing Bad 10/10/2023</t>
  </si>
  <si>
    <t>1. Bila dapat request, tengok order sebelum atau selepas 1/10/23</t>
  </si>
  <si>
    <t>2. Kalau sebelum 1/10/23, CPM kena isi form.</t>
  </si>
  <si>
    <t>3. Masterlist CPPM-PR, wajib isi column D 'Status'
1.0 kena check status (yg PM tepi)
1.1 Order selepas 1/10/23 &amp; yang melalui form.
1.2 New Request LOR
1.3 New Request PR</t>
  </si>
  <si>
    <t>4. Column D, E,F,I wajib isi, H sangat digalakkan.</t>
  </si>
  <si>
    <t>5. 5G CPQ OCT, wajib update remark yang jelas dan query date.</t>
  </si>
  <si>
    <t>6. Izzu dan Syarina akan hantar email manual, yang order confirm masukkan ke masterlist, email ke Yushida untuk create Project No.</t>
  </si>
  <si>
    <t>7. Bun &amp; Duang to automate check budget dah masuk dalam project ke belum</t>
  </si>
  <si>
    <t>8. Kalau budget dah masuk, Syarina akan update ke LOR In Progress</t>
  </si>
  <si>
    <t>9. Any query, terus CC email sampai GM.</t>
  </si>
  <si>
    <t>10. As of today, ada 200 order confirmed sejak 1/10/23 (Duang kata ada yang duplicate order)</t>
  </si>
  <si>
    <t>11. Kalau duplicate order, update dekat column F duplicate dengan order mana</t>
  </si>
  <si>
    <t>12. Petang ni (10/10/23), order2 lama kena update ke PIC masing2, to email ke AND masing2 yang query dulu. (CC GM)</t>
  </si>
  <si>
    <t>13. Syarina akan masukkan new order, hantar CPA untuk create Project , keluarkan aging TP untuk PIC masing2 update.</t>
  </si>
  <si>
    <t>14. Column P (Source)
     - CPPM PR
     - CPPM LOR
     - New Order (Selepas 1/10)
     - New Order CPM (Melalui form)</t>
  </si>
  <si>
    <t>15. Column Pac No wajib isi lepas PAC created (+Order No, Proj No, PAC No, &amp; Site ID 5G)</t>
  </si>
  <si>
    <t>16. Header masterlist tolong jangan edit takut kacau automation</t>
  </si>
  <si>
    <t>17. Tambah item PAC Draft dalam column Status (3.1) untuk yang belum  created project.</t>
  </si>
  <si>
    <t>18. Order waiters kita update exceed warrant</t>
  </si>
  <si>
    <t>19. icheck AND masih tengok (luar central and central buat form, CPM isi)</t>
  </si>
  <si>
    <t>20. KPOP sebelum 1/10/23, semua AND buat, selepas 1/10/23, kita buat.</t>
  </si>
  <si>
    <t>21. Costing
 - PAC ikut matrix baru
 - Cashflow
 - Costing
 - Plan</t>
  </si>
  <si>
    <t>22. Assign LOR
 - FTTH kena pakai SPT (assign boundary)
 - 5G NID update SOF
 - NRP letak Google Point</t>
  </si>
  <si>
    <t>Preparer*</t>
  </si>
  <si>
    <t>Recommender</t>
  </si>
  <si>
    <t>Approver</t>
  </si>
  <si>
    <t>LOBS (All Value / When Required)</t>
  </si>
  <si>
    <t>CPM &lt; RM 50K</t>
  </si>
  <si>
    <t>CPM &gt; RM 50K</t>
  </si>
  <si>
    <t>CPA (all project, based on value)</t>
  </si>
  <si>
    <t>CPPM (all project, based on value)</t>
  </si>
  <si>
    <t>State</t>
  </si>
  <si>
    <t>&lt; RM 50k</t>
  </si>
  <si>
    <t>&gt;= RM 50k</t>
  </si>
  <si>
    <t>Unifi</t>
  </si>
  <si>
    <t>TMG</t>
  </si>
  <si>
    <t>TMOne</t>
  </si>
  <si>
    <t>CPM Waiters</t>
  </si>
  <si>
    <t>CPM Unifi SRR</t>
  </si>
  <si>
    <t>CPM MY Gov</t>
  </si>
  <si>
    <t>CPM NRP TM One</t>
  </si>
  <si>
    <t>CPM TMG NRP</t>
  </si>
  <si>
    <t>CPM TMG 5G</t>
  </si>
  <si>
    <t>CPM TMG Borneo Resti</t>
  </si>
  <si>
    <t>CPM Internal GNT Project</t>
  </si>
  <si>
    <t>CPM Unifi</t>
  </si>
  <si>
    <t>CPM Tm One</t>
  </si>
  <si>
    <t xml:space="preserve">CPM TMG </t>
  </si>
  <si>
    <t>&lt;RM 50k</t>
  </si>
  <si>
    <t>RM 50k - RM 100k</t>
  </si>
  <si>
    <t>RM 100k - RM1M</t>
  </si>
  <si>
    <t xml:space="preserve">&gt; RM 1Mil </t>
  </si>
  <si>
    <t>CP Asst. Manager</t>
  </si>
  <si>
    <t>CP Manager</t>
  </si>
  <si>
    <t>Manager Finance region</t>
  </si>
  <si>
    <t>Head TMGlobal state?</t>
  </si>
  <si>
    <t>Head TMOne state?</t>
  </si>
  <si>
    <t>CPM Mgr</t>
  </si>
  <si>
    <t>CPA - Manager</t>
  </si>
  <si>
    <t>CPA - AGM</t>
  </si>
  <si>
    <t>CP - Manager</t>
  </si>
  <si>
    <t>CP - AGM</t>
  </si>
  <si>
    <t>CPPM - GM</t>
  </si>
  <si>
    <t>CNO</t>
  </si>
  <si>
    <t>Junction Fiber Easter-Northern</t>
  </si>
  <si>
    <t>Suhanizar Bin Sekeri</t>
  </si>
  <si>
    <t>Zulhelmi Bin Abu Hasan</t>
  </si>
  <si>
    <t>Fazri</t>
  </si>
  <si>
    <t>Ain Khalid CP1/ Fauzana CP2</t>
  </si>
  <si>
    <t>Rafidah Abdul Aziz</t>
  </si>
  <si>
    <t>Jamil CP1/Maisyatinil CP2</t>
  </si>
  <si>
    <t>Ezzati CP1 / Rosmaini CP2</t>
  </si>
  <si>
    <t>Ahmad Azam CP1 / Param CP2</t>
  </si>
  <si>
    <t>Ezzati</t>
  </si>
  <si>
    <t>Juliana Bt Mat Yaacob /
Ts. Noor Fadlee Bin Muhammad Hairi</t>
  </si>
  <si>
    <t>Norafeezah</t>
  </si>
  <si>
    <t>Mohd Rizal</t>
  </si>
  <si>
    <t>Zunaidi</t>
  </si>
  <si>
    <t>Ts. Sayyid Sabiq Bin Mohd. Anuar</t>
  </si>
  <si>
    <t>Ravi Chandran a/l Karup Panan</t>
  </si>
  <si>
    <t>Ahmad Farid Bin Noor Affandi</t>
  </si>
  <si>
    <t>Mohamad Hidzir Bin Musa</t>
  </si>
  <si>
    <t>Mohamed Tajul Bin Mohamed Sultan</t>
  </si>
  <si>
    <t>Junction Fiber Central-Southern</t>
  </si>
  <si>
    <t>Radeen Harris Bin Mohamad Zakaria</t>
  </si>
  <si>
    <t>Junction Fiber Sabah-Sarawak</t>
  </si>
  <si>
    <t>Facilities Central-Northern</t>
  </si>
  <si>
    <t>Mohd Hasrul Bin Abu Hassan</t>
  </si>
  <si>
    <t>Muhammad Ashraf bin Abdull Rahim</t>
  </si>
  <si>
    <t>Hazalina Binti Yahaya</t>
  </si>
  <si>
    <t>Facilities Southern-Eastern</t>
  </si>
  <si>
    <t>K Kavilan a/l A Karuppiah</t>
  </si>
  <si>
    <t>Facilities Sabah Sarawak</t>
  </si>
  <si>
    <t>Access KL</t>
  </si>
  <si>
    <t>Ahmad Idrus Bin Abdul Talib</t>
  </si>
  <si>
    <t>Access MSC</t>
  </si>
  <si>
    <t>Access Petaling Jaya</t>
  </si>
  <si>
    <t>Mohd Nurazam Bin Mazlan</t>
  </si>
  <si>
    <t>Access Sarawak</t>
  </si>
  <si>
    <t>Khairunnisa Bte Muhamad Noor /
Ilman Afif Bin Zulkifli</t>
  </si>
  <si>
    <t>Access Johor Selatan</t>
  </si>
  <si>
    <t>Mohamad Azrai Bin A.Aziz
Muhammad Imran Bin Azid</t>
  </si>
  <si>
    <t>Access Johor Utara</t>
  </si>
  <si>
    <t>Access Melaka</t>
  </si>
  <si>
    <t xml:space="preserve">Nor Aizee Masyitah Binti Kamal Bahrin </t>
  </si>
  <si>
    <t>Access Negeri Sembilan</t>
  </si>
  <si>
    <t>Norizuwan Bin Che Hamid</t>
  </si>
  <si>
    <t>Access Selangor Timur</t>
  </si>
  <si>
    <t>Mohd Nasharulhisham Bin Mohd Nasir /
Zubaidah Binti Ya</t>
  </si>
  <si>
    <t>Ts. Badruz Nasrin Bin Basri</t>
  </si>
  <si>
    <t>Access Selangor Barat</t>
  </si>
  <si>
    <t>Access Kedah Perlis</t>
  </si>
  <si>
    <t>Ahmad Zaki Bin Haris</t>
  </si>
  <si>
    <t>Access Pulau Pinang</t>
  </si>
  <si>
    <t>Access Perak</t>
  </si>
  <si>
    <t>Access Pahang</t>
  </si>
  <si>
    <t xml:space="preserve">Hasrul Nizam Bin Othman </t>
  </si>
  <si>
    <t>Access Kelantan</t>
  </si>
  <si>
    <t>Nurul Huda Binti Umran</t>
  </si>
  <si>
    <t>Access Terengganu</t>
  </si>
  <si>
    <t>Access Sabah</t>
  </si>
  <si>
    <t>OLT</t>
  </si>
  <si>
    <t>Hazrin Bin Mohamaed</t>
  </si>
  <si>
    <t>*PAC Will be Prepared by AND Untll 1st Oct 2023</t>
  </si>
  <si>
    <t>PO Request to CPPM</t>
  </si>
  <si>
    <t>5G</t>
  </si>
  <si>
    <t>KPOP</t>
  </si>
  <si>
    <t>MyGov</t>
  </si>
  <si>
    <t>NRP</t>
  </si>
  <si>
    <t>Other</t>
  </si>
  <si>
    <t>SRR</t>
  </si>
  <si>
    <t>Quality</t>
  </si>
  <si>
    <t>BNM</t>
  </si>
  <si>
    <t>MOE INTERIM</t>
  </si>
  <si>
    <t>REROUTING</t>
  </si>
  <si>
    <t>RMK12</t>
  </si>
  <si>
    <t>P1</t>
  </si>
  <si>
    <t>Relocation</t>
  </si>
  <si>
    <t>Waiters Clearance</t>
  </si>
  <si>
    <t>SP (INFRA MODEL)</t>
  </si>
  <si>
    <t>SMW6</t>
  </si>
  <si>
    <t>DIGI</t>
  </si>
  <si>
    <t>VC TELECOMM</t>
  </si>
  <si>
    <t>#N/A</t>
  </si>
  <si>
    <t>Unifi Mobile</t>
  </si>
  <si>
    <t xml:space="preserve">QUALITY </t>
  </si>
  <si>
    <t>VC TEL</t>
  </si>
  <si>
    <t>SKR1M</t>
  </si>
  <si>
    <t>UMOBILE</t>
  </si>
  <si>
    <t>1GOV</t>
  </si>
  <si>
    <t>WAITERS CLEARANCE/J14D</t>
  </si>
  <si>
    <t>5G Horizon</t>
  </si>
  <si>
    <t>NRP Unifi</t>
  </si>
  <si>
    <t>BORNEO RESTU KPOP2</t>
  </si>
  <si>
    <t>ADHOC WAITERS CLEARANCE</t>
  </si>
  <si>
    <t>NRP CP</t>
  </si>
  <si>
    <t>POS MALAYSIA</t>
  </si>
  <si>
    <t>CP/SP</t>
  </si>
  <si>
    <t>SP (SERVICE MODEL)</t>
  </si>
  <si>
    <t>CIMB 2022</t>
  </si>
  <si>
    <t>NRP Internal TM</t>
  </si>
  <si>
    <t>PRIMA CELL</t>
  </si>
  <si>
    <t>Count of No</t>
  </si>
  <si>
    <t>LOR Request to CPPM</t>
  </si>
  <si>
    <t>in CPPM-PR</t>
  </si>
  <si>
    <t>PIC</t>
  </si>
  <si>
    <t xml:space="preserve">Query Date </t>
  </si>
  <si>
    <t>Remark</t>
  </si>
  <si>
    <t>Project Type</t>
  </si>
  <si>
    <t>ORDER DESCRIPTION</t>
  </si>
  <si>
    <t>PTT</t>
  </si>
  <si>
    <t>PROJECT NO</t>
  </si>
  <si>
    <t>SPHERE ORDER</t>
  </si>
  <si>
    <t>PROJECT MANAGER</t>
  </si>
  <si>
    <t>LOR</t>
  </si>
  <si>
    <t>PAC_ID</t>
  </si>
  <si>
    <t>TP/CNC</t>
  </si>
  <si>
    <t>MANAGER</t>
  </si>
  <si>
    <t>LOR AMOUNT</t>
  </si>
  <si>
    <t>TM NODE</t>
  </si>
  <si>
    <t>ASSISTANT MANAGER</t>
  </si>
  <si>
    <t>TM SO</t>
  </si>
  <si>
    <t>PDT</t>
  </si>
  <si>
    <t>Khairul Ikmal bin Abdul Halim</t>
  </si>
  <si>
    <t>BORNEO RESTU - SEKOLAH KEBANGSAAN PARISH (WSE) - BGN</t>
  </si>
  <si>
    <t>TMWA/232077</t>
  </si>
  <si>
    <t>BRP2300037</t>
  </si>
  <si>
    <t>ROBIN WAN</t>
  </si>
  <si>
    <t>KG/SB-DTJ-0115-TP</t>
  </si>
  <si>
    <t>PAC2311264</t>
  </si>
  <si>
    <t>DUTA JASA SDN BHD</t>
  </si>
  <si>
    <t>SAI</t>
  </si>
  <si>
    <t xml:space="preserve"> BGN </t>
  </si>
  <si>
    <t>MOHAMMAD SAIFUDDIN OTHMAN</t>
  </si>
  <si>
    <t>AMBROSE LAGAT ANAK LIDUM</t>
  </si>
  <si>
    <t>PD AND SB</t>
  </si>
  <si>
    <t>BORNEO RESTU - SEKOLAH KEBANGSAAN SANTUBONG (WSE) - PRJ</t>
  </si>
  <si>
    <t>TMWA/230551</t>
  </si>
  <si>
    <t>BRP2300039</t>
  </si>
  <si>
    <t>AZMEL BIN AYUB</t>
  </si>
  <si>
    <t>KG/SB-CKS-0047-TP</t>
  </si>
  <si>
    <t>PAC2311361</t>
  </si>
  <si>
    <t>CIRI KUASA SDN. BHD.</t>
  </si>
  <si>
    <t>AZMEL</t>
  </si>
  <si>
    <t xml:space="preserve"> PRJ </t>
  </si>
  <si>
    <t>BRUCE TORA</t>
  </si>
  <si>
    <t>MOHD ZULFAHMI BIN SALLEH</t>
  </si>
  <si>
    <t>PD AND KG</t>
  </si>
  <si>
    <t>BORNEO RESTU - SEKOLAH MENENGAH KEBANGSAAN ASAJAYA NO.2 (WSE) - ASA</t>
  </si>
  <si>
    <t>TMWA/230508</t>
  </si>
  <si>
    <t>BRP2300040</t>
  </si>
  <si>
    <t>KG/SB-ATE-0030-TP</t>
  </si>
  <si>
    <t>PAC2311388</t>
  </si>
  <si>
    <t>A TERRATECH SOLUTION SDN. BHD.</t>
  </si>
  <si>
    <t xml:space="preserve"> ASA </t>
  </si>
  <si>
    <t>NABIL HAZMAN BIN MOHAMAD ALIHAN</t>
  </si>
  <si>
    <t>BORNEO RESTU - SEKOLAH MENENGAH KEBANGSAAN BALAI RINGIN (WSE) - SRN</t>
  </si>
  <si>
    <t>TMWA/230504</t>
  </si>
  <si>
    <t>BRP2300044</t>
  </si>
  <si>
    <t>KG/SB-CKS-0048-TP</t>
  </si>
  <si>
    <t>PAC2311385</t>
  </si>
  <si>
    <t xml:space="preserve"> SRN </t>
  </si>
  <si>
    <t>RON GOLDFIELD</t>
  </si>
  <si>
    <t>BORNEO RESTU - SEKOLAH MENENGAH KEBANGSAAN MUARA TUANG (WSE) - PNN</t>
  </si>
  <si>
    <t>TMWA/230541</t>
  </si>
  <si>
    <t>BRP2300066</t>
  </si>
  <si>
    <t>MOHAMAD YUSRI MORSHIDI</t>
  </si>
  <si>
    <t>KG/SB-TTS-0106-TP</t>
  </si>
  <si>
    <t>PAC2311384</t>
  </si>
  <si>
    <t>TALISMAN TECHNOLOGY SDN. BHD.</t>
  </si>
  <si>
    <t>YUSRI</t>
  </si>
  <si>
    <t xml:space="preserve"> PNN </t>
  </si>
  <si>
    <t>FATHI RAMLI</t>
  </si>
  <si>
    <t>ASRUL FIKRI BIN AYU</t>
  </si>
  <si>
    <t>PD AND STM</t>
  </si>
  <si>
    <t>BORNEO RESTU - SEKOLAH KEBANGSAAN KEM PAKIT (WSE) - SAN</t>
  </si>
  <si>
    <t>TMWA/235053</t>
  </si>
  <si>
    <t>BRP2300068</t>
  </si>
  <si>
    <t>KG/SB-BYT-0248-TP</t>
  </si>
  <si>
    <t>PAC2311281</t>
  </si>
  <si>
    <t>BYTES TECH SDN. BHD.</t>
  </si>
  <si>
    <t>LEE HAN CHIN</t>
  </si>
  <si>
    <t xml:space="preserve"> SAN </t>
  </si>
  <si>
    <t>MOHAMAD SYAFIQ AZHAR</t>
  </si>
  <si>
    <t>BORNEO RESTU - SEKOLAH KEBANGSAAN GEORGE (WSE) - PNN</t>
  </si>
  <si>
    <t>TMWA/230540</t>
  </si>
  <si>
    <t>BRP2300069</t>
  </si>
  <si>
    <t>KG/SB-TTS-0107-TP</t>
  </si>
  <si>
    <t>PAC2311395</t>
  </si>
  <si>
    <t>BORNEO RESTU - SEKOLAH KEBANGSAAN BINYU (WSE) - TBJ</t>
  </si>
  <si>
    <t>TMWA/230529</t>
  </si>
  <si>
    <t>BRP2300071</t>
  </si>
  <si>
    <t>KG/SB-5SB-0045-TP</t>
  </si>
  <si>
    <t>PAC2311371</t>
  </si>
  <si>
    <t>5S BERSAUDARA SDN. BHD.</t>
  </si>
  <si>
    <t xml:space="preserve"> TBJ </t>
  </si>
  <si>
    <t>BORNEO RESTU - SEKOLAH KEBANGSAAN SACRED HEART (WSE) - STM</t>
  </si>
  <si>
    <t>TMWA/230547</t>
  </si>
  <si>
    <t>BRP2300073</t>
  </si>
  <si>
    <t>KG/SB-DTJ-0116-TP</t>
  </si>
  <si>
    <t>PAC2311354</t>
  </si>
  <si>
    <t xml:space="preserve"> STM </t>
  </si>
  <si>
    <t>BORNEO RESTU - SEKOLAH JENIS KEBANGSAAN (CINA) CHUNG HUA BAKAM (WSE) - TNT</t>
  </si>
  <si>
    <t>TMWA/237274</t>
  </si>
  <si>
    <t>BRP2300077</t>
  </si>
  <si>
    <t>SERINA UBONG</t>
  </si>
  <si>
    <t>MR/BIN-EMX-0206-TP</t>
  </si>
  <si>
    <t>PAC2311409</t>
  </si>
  <si>
    <t>EMAX SYNERGY SDN. BHD.</t>
  </si>
  <si>
    <t>SHIRLY WONG</t>
  </si>
  <si>
    <t xml:space="preserve"> TNT </t>
  </si>
  <si>
    <t>SHIRLY WONG WAN JIN</t>
  </si>
  <si>
    <t>MUHAMMAD KHALIQ BIN ABU BAKAR</t>
  </si>
  <si>
    <t>PD AND MR</t>
  </si>
  <si>
    <t>BORNEO RESTU - SEKOLAH JENIS KEBANGSAAN (CINA) KIEW MANG (WSE) - SRK</t>
  </si>
  <si>
    <t>TMWA/232097</t>
  </si>
  <si>
    <t>BRP2300078</t>
  </si>
  <si>
    <t>KG/SB-BYT-0249-TP</t>
  </si>
  <si>
    <t>PAC2311267</t>
  </si>
  <si>
    <t>LING</t>
  </si>
  <si>
    <t xml:space="preserve"> SRK </t>
  </si>
  <si>
    <t>LING KUOK THONG</t>
  </si>
  <si>
    <t>MOHD MERAIS BIN NORAZAM</t>
  </si>
  <si>
    <t>BORNEO RESTU - SEKOLAH MENENGAH KEBANGSAAN SADONG JAYA (WSE) - ASA</t>
  </si>
  <si>
    <t>TMWA/230513</t>
  </si>
  <si>
    <t>BRP2300079</t>
  </si>
  <si>
    <t>KG/SB-ATE-0031-TP</t>
  </si>
  <si>
    <t>PAC2311324</t>
  </si>
  <si>
    <t>SARAWAK DIGITAL ECONOMY CORPORATION BERHAD-BUKIT KEMIDING(MEP2P LEG B)-BNG</t>
  </si>
  <si>
    <t>TMWA/233174</t>
  </si>
  <si>
    <t>NRP2302974</t>
  </si>
  <si>
    <t>ABDUL RASHID BIN AWET</t>
  </si>
  <si>
    <t>KG/SB-NGN-0229-TP</t>
  </si>
  <si>
    <t>SARAWAK DIGITAL ECONOMY CORPORATION BERHAD-SUKONG(MEP2P LEG B)-LKA</t>
  </si>
  <si>
    <t>TMWA/235072</t>
  </si>
  <si>
    <t>NRP2302978</t>
  </si>
  <si>
    <t>ALIXGEOFFREY ANAK ONGKE</t>
  </si>
  <si>
    <t>KG/SB-DMA-0041-TP</t>
  </si>
  <si>
    <t>SARAWAK DIGITAL ECONOMY CORPORATION BERHAD-SG PASIR(MEP2P LEG B)-RBN</t>
  </si>
  <si>
    <t>TMWA/235071</t>
  </si>
  <si>
    <t>NRP2302988</t>
  </si>
  <si>
    <t>KG/SB-CIS-0104-TP</t>
  </si>
  <si>
    <t>SARAWAK DIGITAL ECONOMY CORPORATION BERHAD-KG PERUAN(MEP2P LEG B)-SAN</t>
  </si>
  <si>
    <t>TMWA/235070</t>
  </si>
  <si>
    <t>NRP2302989</t>
  </si>
  <si>
    <t>KG/SB-SHO-0033-TP</t>
  </si>
  <si>
    <t>SARAWAK DIGITAL ECONOMY CORPORATION BERHAD-SELANGAN(MEP2P LEG B)-SRK</t>
  </si>
  <si>
    <t>TMWA/233178</t>
  </si>
  <si>
    <t>NRP2302993</t>
  </si>
  <si>
    <t>KG/SB-DTJ-0117-TP</t>
  </si>
  <si>
    <t>SARAWAK DIGITAL ECONOMY CORPORATION BERHAD-KG TEMA(MEP2P LEG B)-TBU</t>
  </si>
  <si>
    <t>TMWA/230561</t>
  </si>
  <si>
    <t>NRP2302994</t>
  </si>
  <si>
    <t>KG/SB-CIS-0105-TP</t>
  </si>
  <si>
    <t>SARAWAK DIGITAL ECONOMY CORPORATION BERHAD-TEMBAWAI LUBOK BETONG(MEP2P LEG B)-BTG</t>
  </si>
  <si>
    <t>TMWA/235073</t>
  </si>
  <si>
    <t>NRP2303046</t>
  </si>
  <si>
    <t>KG/SB-CIS-0106-TP</t>
  </si>
  <si>
    <t>SARAWAK DIGITAL ECONOMY CORPORATION BERHAD-TATAU TOWN(MEP2P LEG B)-TTU</t>
  </si>
  <si>
    <t>TMWA/239154</t>
  </si>
  <si>
    <t>NRP2303094</t>
  </si>
  <si>
    <t>SERINA UBONG LAING</t>
  </si>
  <si>
    <t>MR/BIN-DMA-0001-TP</t>
  </si>
  <si>
    <t>Check</t>
  </si>
  <si>
    <t>SITEID</t>
  </si>
  <si>
    <t>SITE ID &amp; SITE NAME</t>
  </si>
  <si>
    <t>SPHERE</t>
  </si>
  <si>
    <t>Project Manager</t>
  </si>
  <si>
    <t>Budget</t>
  </si>
  <si>
    <t>Actual</t>
  </si>
  <si>
    <t>Commitment</t>
  </si>
  <si>
    <t>RemOrdPlan</t>
  </si>
  <si>
    <t>Assigned</t>
  </si>
  <si>
    <t>Available</t>
  </si>
  <si>
    <t>Budget2</t>
  </si>
  <si>
    <t>Actual3</t>
  </si>
  <si>
    <t>Commitment4</t>
  </si>
  <si>
    <t>RemOrdPlan5</t>
  </si>
  <si>
    <t>Assigned6</t>
  </si>
  <si>
    <t>Available7</t>
  </si>
  <si>
    <t>Status Budget</t>
  </si>
  <si>
    <t>Budget Required (Y/N)</t>
  </si>
  <si>
    <t>PROJECT TYPE</t>
  </si>
  <si>
    <t>x</t>
  </si>
  <si>
    <t>x8</t>
  </si>
  <si>
    <t>x9</t>
  </si>
  <si>
    <t>x10</t>
  </si>
  <si>
    <t>DJJBR0672</t>
  </si>
  <si>
    <t>DJJBR0672_SLAGCEMENTJLNPUKAL</t>
  </si>
  <si>
    <t>H5G2204237</t>
  </si>
  <si>
    <t>Azmel Bin Ot</t>
  </si>
  <si>
    <t xml:space="preserve">                   -  </t>
  </si>
  <si>
    <t>Budget Available</t>
  </si>
  <si>
    <t>DJKTT0936</t>
  </si>
  <si>
    <t>DJKTT0936_PUSATLATIHANTEMPURTENTERADARAT</t>
  </si>
  <si>
    <t>H5G2204834</t>
  </si>
  <si>
    <t>Rosdi Bin Ta</t>
  </si>
  <si>
    <t>Pending BOQ Submission</t>
  </si>
  <si>
    <t>2nd PO.Pending BOQ submission.</t>
  </si>
  <si>
    <t>DKKMD0256</t>
  </si>
  <si>
    <t>DKKMD0256_KGLUBOKSEGINTAH</t>
  </si>
  <si>
    <t>H5G2300939</t>
  </si>
  <si>
    <t>DKYAN0508</t>
  </si>
  <si>
    <t>DKYAN0508_PMTGBULOH</t>
  </si>
  <si>
    <t>H5G2300828</t>
  </si>
  <si>
    <t>DRPER0015</t>
  </si>
  <si>
    <t>DRPER0015_KGGUARMUSANG</t>
  </si>
  <si>
    <t>H5G2300888</t>
  </si>
  <si>
    <t>Abdul Malik Bin Ridzwan</t>
  </si>
  <si>
    <t>KD/PL-LIT-0171-TP</t>
  </si>
  <si>
    <t>DKLGK0387</t>
  </si>
  <si>
    <t>DKLGK0387_SMKKEDAWANG</t>
  </si>
  <si>
    <t>H5G2205495</t>
  </si>
  <si>
    <t>Mohamad Hair</t>
  </si>
  <si>
    <t>DKLGK0442</t>
  </si>
  <si>
    <t>DKLGK0442_SKKELIBANG</t>
  </si>
  <si>
    <t>H5G2205445</t>
  </si>
  <si>
    <t>DQSMH0866</t>
  </si>
  <si>
    <t>DQSMH0866_LRGDESAILMU22E8A4</t>
  </si>
  <si>
    <t>H5G2300776</t>
  </si>
  <si>
    <t>Alixgeoffrey</t>
  </si>
  <si>
    <t>DQASA1173</t>
  </si>
  <si>
    <t>DQASA1173_KGSUNGAIEMPIT</t>
  </si>
  <si>
    <t>H5G2300672</t>
  </si>
  <si>
    <t>DQSMH0846</t>
  </si>
  <si>
    <t>DQSMH0846_JLNKGPINANG</t>
  </si>
  <si>
    <t>H5G2300790</t>
  </si>
  <si>
    <t>trial</t>
  </si>
  <si>
    <t>DQSIB1000</t>
  </si>
  <si>
    <t>DQSIB1000_JLNUPPERLANANG</t>
  </si>
  <si>
    <t>H5G2300793</t>
  </si>
  <si>
    <t>Abdul Rashid</t>
  </si>
  <si>
    <t>DQSIB1010</t>
  </si>
  <si>
    <t>DQSIB1010_JLNUPPERLANANGSIBU</t>
  </si>
  <si>
    <t>H5G2300677</t>
  </si>
  <si>
    <t>DQSMH1331</t>
  </si>
  <si>
    <t>DQSMH1331_JLNMUARATUANG</t>
  </si>
  <si>
    <t>H5G2300777</t>
  </si>
  <si>
    <t>DQSMH0849</t>
  </si>
  <si>
    <t>DQSMH0849_JLNKGEMPILAKOTA</t>
  </si>
  <si>
    <t>H5G2300892</t>
  </si>
  <si>
    <t>DQSRK0923</t>
  </si>
  <si>
    <t>DQSRK0923_JLNBAJISENTUBU</t>
  </si>
  <si>
    <t>H5G2300766</t>
  </si>
  <si>
    <t>Query</t>
  </si>
  <si>
    <t>DQKCH0326</t>
  </si>
  <si>
    <t>DQKCH0326_WISMASUMBERALAM</t>
  </si>
  <si>
    <t>H5G2202162</t>
  </si>
  <si>
    <t>DQSIB1028</t>
  </si>
  <si>
    <t>DQSIB1028_LRTNAMZIADRUCE20</t>
  </si>
  <si>
    <t>H5G2300782</t>
  </si>
  <si>
    <t>DQSMH0838</t>
  </si>
  <si>
    <t>DQSMH0838_JLNMAKMUR</t>
  </si>
  <si>
    <t>H5G2300891</t>
  </si>
  <si>
    <t>DQKCH0405</t>
  </si>
  <si>
    <t>DQKCH0405_JLNKGSERATAU</t>
  </si>
  <si>
    <t>H5G2300936</t>
  </si>
  <si>
    <t>DQSMH0855</t>
  </si>
  <si>
    <t>DQSMH0855_BGASEMONG</t>
  </si>
  <si>
    <t>H5G2300872</t>
  </si>
  <si>
    <t>DQSIB1056</t>
  </si>
  <si>
    <t>DQSIB1056_LORINDAHTIMUR3</t>
  </si>
  <si>
    <t>H5G2300786</t>
  </si>
  <si>
    <t>DQKCH0288</t>
  </si>
  <si>
    <t>DQKCH0288_TAPAHVILLAGE</t>
  </si>
  <si>
    <t>H5G2300878</t>
  </si>
  <si>
    <t>DQBET0075</t>
  </si>
  <si>
    <t>DQBET0075_JLNPAYAUDAK</t>
  </si>
  <si>
    <t>H5G2300767</t>
  </si>
  <si>
    <t>DQKCH0456</t>
  </si>
  <si>
    <t>DQKCH0456_JLNBATUKAWABAU</t>
  </si>
  <si>
    <t>H5G2300860</t>
  </si>
  <si>
    <t>DQSIB1001</t>
  </si>
  <si>
    <t>DQSIB1001_LRGALAN8</t>
  </si>
  <si>
    <t>H5G2300780</t>
  </si>
  <si>
    <t>DQKCH0504</t>
  </si>
  <si>
    <t>DQKCH0504_LOT958JLNUTAMA</t>
  </si>
  <si>
    <t>H5G2300746</t>
  </si>
  <si>
    <t>DQSIB1071</t>
  </si>
  <si>
    <t>DQSIB1071_LRGULUOYA16A2</t>
  </si>
  <si>
    <t>H5G2300876</t>
  </si>
  <si>
    <t>DQKCH0497</t>
  </si>
  <si>
    <t>DQKCH0497_JLNPCBORNEO</t>
  </si>
  <si>
    <t>H5G2300887</t>
  </si>
  <si>
    <t>DQSRN0971</t>
  </si>
  <si>
    <t>DQSRN0971_JLNKUCHINGSERIAN1</t>
  </si>
  <si>
    <t>H5G2300863</t>
  </si>
  <si>
    <t>DQSAM1123</t>
  </si>
  <si>
    <t>DQSAM1123_SIMANGGANG</t>
  </si>
  <si>
    <t>H5G2300862</t>
  </si>
  <si>
    <t>Pending verify BOQ</t>
  </si>
  <si>
    <t>DQKCH0398</t>
  </si>
  <si>
    <t>DQKCH0398_KAMPUNGBUNTAL</t>
  </si>
  <si>
    <t>H5G2300460</t>
  </si>
  <si>
    <t>DQSRN0959</t>
  </si>
  <si>
    <t>DQSRN0959_JLNTMNANGGERIKINDAH</t>
  </si>
  <si>
    <t>H5G2300769</t>
  </si>
  <si>
    <t>DQSAM1125</t>
  </si>
  <si>
    <t>DQSAM1125_JLNFOOCHOW</t>
  </si>
  <si>
    <t>H5G2300881</t>
  </si>
  <si>
    <t>DQKCH0514</t>
  </si>
  <si>
    <t>DQKCH0514_LRGSEMARIANG4</t>
  </si>
  <si>
    <t>H5G2300935</t>
  </si>
  <si>
    <t>DQKCH1143</t>
  </si>
  <si>
    <t>DQKCH1143_LGKOTAPADAWAN2</t>
  </si>
  <si>
    <t>H5G2300893</t>
  </si>
  <si>
    <t>DQSIB1040</t>
  </si>
  <si>
    <t>DQSIB1040_LOGBAHAGIA</t>
  </si>
  <si>
    <t>H5G2300865</t>
  </si>
  <si>
    <t>DQKCH0463</t>
  </si>
  <si>
    <t>DQKCH0463_JLNPUNCAKBORNEO</t>
  </si>
  <si>
    <t>H5G2300937</t>
  </si>
  <si>
    <t>DQSMH0880</t>
  </si>
  <si>
    <t>DQSMH0880_KGMANG5</t>
  </si>
  <si>
    <t>H5G2300877</t>
  </si>
  <si>
    <t>DQBAU0038</t>
  </si>
  <si>
    <t>DQBAU0038_JLNSEBUKU</t>
  </si>
  <si>
    <t>H5G2300770</t>
  </si>
  <si>
    <t>DQSRN0966</t>
  </si>
  <si>
    <t>DQSRN0966_JLNKGHULUBTGSADONG</t>
  </si>
  <si>
    <t>H5G2300771</t>
  </si>
  <si>
    <t>DQSRN0961</t>
  </si>
  <si>
    <t>DQSRN0961_JLNPALAHSERIAN</t>
  </si>
  <si>
    <t>H5G2300886</t>
  </si>
  <si>
    <t>DQSIB1037</t>
  </si>
  <si>
    <t>DQSIB1037_LANANGBRIDGETOLLBOOTH</t>
  </si>
  <si>
    <t>H5G2300794</t>
  </si>
  <si>
    <t>DQKCH0276</t>
  </si>
  <si>
    <t>DQKCH0276_DPTOFVERTERINARYSERVICES</t>
  </si>
  <si>
    <t>H5G2300871</t>
  </si>
  <si>
    <t>DQSMH0870</t>
  </si>
  <si>
    <t>DQSMH0870_KGMATA</t>
  </si>
  <si>
    <t>H5G2300784</t>
  </si>
  <si>
    <t>DQBAU0020</t>
  </si>
  <si>
    <t>DQBAU0020_Q62JLNKUCHINGBAU</t>
  </si>
  <si>
    <t>H5G2301306</t>
  </si>
  <si>
    <t>DQBAU0033</t>
  </si>
  <si>
    <t>DQBAU0033_JLNPENGHULUDURIN</t>
  </si>
  <si>
    <t>H5G2300768</t>
  </si>
  <si>
    <t xml:space="preserve">H5G2300768 </t>
  </si>
  <si>
    <t>DQMIR0669</t>
  </si>
  <si>
    <t>DQMIR0669_KGTUNKUABDULRAHMAN</t>
  </si>
  <si>
    <t>H5G2300963</t>
  </si>
  <si>
    <t>Jimbai Anak</t>
  </si>
  <si>
    <t>DQBTU0161</t>
  </si>
  <si>
    <t>DQBTU0161_JALANMUTIARA</t>
  </si>
  <si>
    <t>H5G2300745</t>
  </si>
  <si>
    <t>Nurfarizan B</t>
  </si>
  <si>
    <t>DQMIR0697</t>
  </si>
  <si>
    <t>DQMIR0697_JLNTANJUNGMIRI</t>
  </si>
  <si>
    <t>H5G2300619</t>
  </si>
  <si>
    <t>DQMIR0745</t>
  </si>
  <si>
    <t>DQMIR0745_BRIGHTONVETERINARYCLINIC</t>
  </si>
  <si>
    <t>H5G2204617</t>
  </si>
  <si>
    <t>check vprime</t>
  </si>
  <si>
    <t>DQMIR0724</t>
  </si>
  <si>
    <t>DQMIR0724_JLNPULASANSENADIN</t>
  </si>
  <si>
    <t>H5G2300861</t>
  </si>
  <si>
    <t>DQMIR0771</t>
  </si>
  <si>
    <t>DQMIR0771_JLNBAKAM</t>
  </si>
  <si>
    <t>H5G2300868</t>
  </si>
  <si>
    <t>DQMIR0703</t>
  </si>
  <si>
    <t>DQMIR0703_JLNRIAM</t>
  </si>
  <si>
    <t>H5G2300964</t>
  </si>
  <si>
    <t>DQMIR0710</t>
  </si>
  <si>
    <t>DQMIR0710_KGDESAJAYAMIRI</t>
  </si>
  <si>
    <t>H5G2300466</t>
  </si>
  <si>
    <t>DQMIR0756</t>
  </si>
  <si>
    <t>DQMIR0756_KMGLOPENGTENGAH</t>
  </si>
  <si>
    <t>H5G2300869</t>
  </si>
  <si>
    <t>done verified. submit to CPA</t>
  </si>
  <si>
    <t>DQBTU0119</t>
  </si>
  <si>
    <t>DQBTU0119_PSNPANGERANABUBAKAR</t>
  </si>
  <si>
    <t>H5G2300920</t>
  </si>
  <si>
    <t>DQMIR0715</t>
  </si>
  <si>
    <t>DQMIR0715_ SHINYANGSHIPYARD</t>
  </si>
  <si>
    <t>H5G2300830</t>
  </si>
  <si>
    <t>DQMIR0723</t>
  </si>
  <si>
    <t>DQMIR0723_JLNKIPAS</t>
  </si>
  <si>
    <t>No Budget Available</t>
  </si>
  <si>
    <t>DNSBN0257</t>
  </si>
  <si>
    <t>DNSBN0257_JLNSIKAMAT-TMNANGSANA</t>
  </si>
  <si>
    <t>H5G2201683</t>
  </si>
  <si>
    <t>DPSPU0255</t>
  </si>
  <si>
    <t>DPSPU0255_NBTOWER</t>
  </si>
  <si>
    <t>PG</t>
  </si>
  <si>
    <t>TMNA/223094</t>
  </si>
  <si>
    <t>H5G2203873</t>
  </si>
  <si>
    <t>Mohd Amirul</t>
  </si>
  <si>
    <t>DCKTN0400</t>
  </si>
  <si>
    <t>DCKTN0400_JLNBKTSETONGKOL</t>
  </si>
  <si>
    <t>H5G2300913</t>
  </si>
  <si>
    <t>Ahmad Najmi</t>
  </si>
  <si>
    <t>DCKTN0299</t>
  </si>
  <si>
    <t>DCKTN0299_LRGBKTSTGMAJU</t>
  </si>
  <si>
    <t>H5G2300775</t>
  </si>
  <si>
    <t>DCKTN0338</t>
  </si>
  <si>
    <t>DCKTN0338_KGMELAYUGAMBANG</t>
  </si>
  <si>
    <t>H5G2300810</t>
  </si>
  <si>
    <t>DCBNT0002</t>
  </si>
  <si>
    <t>DCBNT0002_JLNFELDAKGSERTIK</t>
  </si>
  <si>
    <t>H5G2300910</t>
  </si>
  <si>
    <t>RPKA done, Addiotional</t>
  </si>
  <si>
    <t>DCKTN0188</t>
  </si>
  <si>
    <t>DCKTN0188_LRGPERMATANGBADAKPERDANA2</t>
  </si>
  <si>
    <t>H5G2204134</t>
  </si>
  <si>
    <t>DCKTN0413</t>
  </si>
  <si>
    <t>DCKTN0413_TMNSEMAMBU1</t>
  </si>
  <si>
    <t>H5G2300811</t>
  </si>
  <si>
    <t>DCKTN0368</t>
  </si>
  <si>
    <t>DCKTN0368_BLOCKZUMPHHOLDING</t>
  </si>
  <si>
    <t>H5G2300773</t>
  </si>
  <si>
    <t>DCKTN0336</t>
  </si>
  <si>
    <t>DCKTN0336_JLNGEBENG24</t>
  </si>
  <si>
    <t>H5G2300914</t>
  </si>
  <si>
    <t>DAKIN0204</t>
  </si>
  <si>
    <t>DAKIN0204_JLNTUNABDULRAZAK1</t>
  </si>
  <si>
    <t>H5G2300902</t>
  </si>
  <si>
    <t>DAMJG0608</t>
  </si>
  <si>
    <t>DAMJG0608_SKGUGUSANLEKIR</t>
  </si>
  <si>
    <t>H5G2300122</t>
  </si>
  <si>
    <t>pac ok. query tiang dan cutting tree. dh email ke en. azahar</t>
  </si>
  <si>
    <t>BOQ submission- to check</t>
  </si>
  <si>
    <t>DAKER0129</t>
  </si>
  <si>
    <t>DAKER0129_SKSUNGAIMEGATARIS</t>
  </si>
  <si>
    <t>H5G2206109</t>
  </si>
  <si>
    <t>DAMJG0602</t>
  </si>
  <si>
    <t>DAMJG0602_JLNKGPENCALANG1</t>
  </si>
  <si>
    <t>H5G2300991</t>
  </si>
  <si>
    <t>PENDING VERIFY</t>
  </si>
  <si>
    <t>DALRM0503</t>
  </si>
  <si>
    <t>DALRM0503_SKNGAHIBRAHIM</t>
  </si>
  <si>
    <t>H5G2206183</t>
  </si>
  <si>
    <t>DAHPK0103</t>
  </si>
  <si>
    <t>DAHPK0103_TMCHENDERONGBALAI</t>
  </si>
  <si>
    <t>H5G2300738</t>
  </si>
  <si>
    <t>DAKIN0343</t>
  </si>
  <si>
    <t>DAKIN0343_JLNSIMPANGPULAI</t>
  </si>
  <si>
    <t>H5G2300925</t>
  </si>
  <si>
    <t>DPSPS0083</t>
  </si>
  <si>
    <t>DPSPS0083_SMKANIBONGTEBAL</t>
  </si>
  <si>
    <t>H5G2205516</t>
  </si>
  <si>
    <t>Khairul Hafi</t>
  </si>
  <si>
    <t>DAKIN0223</t>
  </si>
  <si>
    <t>DAKIN0223_LAHAT</t>
  </si>
  <si>
    <t>H5G2300907</t>
  </si>
  <si>
    <t>PROJECT IN PROGRESS</t>
  </si>
  <si>
    <t>DCCAM0118</t>
  </si>
  <si>
    <t>DCCAM0118_JLNBESARTMNRINGLET</t>
  </si>
  <si>
    <t>H5G2205632</t>
  </si>
  <si>
    <t>Nor Ainiah B</t>
  </si>
  <si>
    <t>DAKIN0213</t>
  </si>
  <si>
    <t>DAKIN0213_SKSERIMUTIARA</t>
  </si>
  <si>
    <t>H5G2205252</t>
  </si>
  <si>
    <t>DAKIN0349</t>
  </si>
  <si>
    <t>DAKIN0349_SMKSIMPANGPULAI</t>
  </si>
  <si>
    <t>H5G2205894</t>
  </si>
  <si>
    <t>DAKIN0363</t>
  </si>
  <si>
    <t>DAKIN0363_SMKBDRBARUPUTERA</t>
  </si>
  <si>
    <t>H5G2206110</t>
  </si>
  <si>
    <t>NOT REQUIRED PO</t>
  </si>
  <si>
    <t>DAMJG0566</t>
  </si>
  <si>
    <t>DAMJG0566_SMKSAMUDERA</t>
  </si>
  <si>
    <t>H5G2205865</t>
  </si>
  <si>
    <t>DAMLM0730</t>
  </si>
  <si>
    <t>DAMLM0730_JLNBERNAM 1TAMANBERNAMBARU</t>
  </si>
  <si>
    <t>H5G2300909</t>
  </si>
  <si>
    <t>DCCAM0130</t>
  </si>
  <si>
    <t>DCCAM0130_TMNRINGLET</t>
  </si>
  <si>
    <t>H5G2204826</t>
  </si>
  <si>
    <t>Query TP, BOQ</t>
  </si>
  <si>
    <t>DCCAM0119</t>
  </si>
  <si>
    <t>DCCAM0119_KGRAJAHILLTANAHRATA</t>
  </si>
  <si>
    <t>H5G2300987</t>
  </si>
  <si>
    <t>DCCAM0121</t>
  </si>
  <si>
    <t>DCCAM0121_COPTHORNEHOTELCAMERONHIGHLANDS</t>
  </si>
  <si>
    <t>TMNA/225065</t>
  </si>
  <si>
    <t>H5G2206081</t>
  </si>
  <si>
    <t>DAMJG0556</t>
  </si>
  <si>
    <t>DAMJG0556_BBSAP</t>
  </si>
  <si>
    <t>H5G2300973</t>
  </si>
  <si>
    <t>DAHPK0071</t>
  </si>
  <si>
    <t>DAHPK0071_KGSGBTSUNGAIMANIK</t>
  </si>
  <si>
    <t>H5G2300994</t>
  </si>
  <si>
    <t>QUERY NO TP</t>
  </si>
  <si>
    <t>DBPET1078</t>
  </si>
  <si>
    <t>DBPET1078_FEDERALHWY</t>
  </si>
  <si>
    <t>H5G2200860</t>
  </si>
  <si>
    <t>Yuhaniz Bint</t>
  </si>
  <si>
    <t>TP belum Approved, BOQ ada PU yg x sepatutnya. TP ok</t>
  </si>
  <si>
    <t>DBHSG0221</t>
  </si>
  <si>
    <t>DBHSG0221_JLNANGGERIK</t>
  </si>
  <si>
    <t>H5G2300823</t>
  </si>
  <si>
    <t>Muhammad Nur</t>
  </si>
  <si>
    <t>TP belum Approved, BOQ tiada. TP tiada</t>
  </si>
  <si>
    <t>DBHSG0271</t>
  </si>
  <si>
    <t>DBHSG0271_JLNPADANG</t>
  </si>
  <si>
    <t>H5G2300829</t>
  </si>
  <si>
    <t>TP approved. dh ada 2 PO. utk SI/VO, tiada attachment SI/VO.</t>
  </si>
  <si>
    <t>DBULG1600</t>
  </si>
  <si>
    <t>DBULG1600_JLNSGLUI</t>
  </si>
  <si>
    <t>H5G2300948</t>
  </si>
  <si>
    <t>Mohd Azrul N</t>
  </si>
  <si>
    <t>TP belum Approved, BOQ ada PU yg x sepatutnya. TP x lengkap.</t>
  </si>
  <si>
    <t>DBHSG0248</t>
  </si>
  <si>
    <t>DBHSG0248_JLNSUNGAITUA</t>
  </si>
  <si>
    <t>H5G2300990</t>
  </si>
  <si>
    <t>TP belum Approved, BOQ ok cuma x bersain. TP ok.</t>
  </si>
  <si>
    <t>DBHSG0220</t>
  </si>
  <si>
    <t>DBHSG0220_KGORANGASLISERENDAH39</t>
  </si>
  <si>
    <t>H5G2205751</t>
  </si>
  <si>
    <t>TP approved. dh ada 1 PO CWS. PO cable belum buat. cuma BOQ tidak bertandatangan</t>
  </si>
  <si>
    <t>DBHSG0205</t>
  </si>
  <si>
    <t>DBHSG0205_JLNBATANGKALI</t>
  </si>
  <si>
    <t>H5G2203449</t>
  </si>
  <si>
    <t>DBHSG0227</t>
  </si>
  <si>
    <t>DBHSG0227_BKTCHDNGBATANGKALI</t>
  </si>
  <si>
    <t>H5G2203827</t>
  </si>
  <si>
    <t>Muhammad Syu</t>
  </si>
  <si>
    <t>TP approved. cuma BOQ tidak bertandatangan</t>
  </si>
  <si>
    <t>DBHSG0244</t>
  </si>
  <si>
    <t>DBHSG0244_BATANGKALI</t>
  </si>
  <si>
    <t>H5G2300820</t>
  </si>
  <si>
    <t>DBPET0991</t>
  </si>
  <si>
    <t>DBPET0991_JLNHEVEA</t>
  </si>
  <si>
    <t>H5G2202518</t>
  </si>
  <si>
    <t>Muhamad Tarm</t>
  </si>
  <si>
    <t>DBHSG0198</t>
  </si>
  <si>
    <t>DBHSG0198_PERODUAPARTSCENTER</t>
  </si>
  <si>
    <t>H5G2203378</t>
  </si>
  <si>
    <t xml:space="preserve">LOR BARU FOR CWS-TIANG. 16 POLE </t>
  </si>
  <si>
    <t>DSSDK0756</t>
  </si>
  <si>
    <t>DSSDK0756_JLNKGBAHAGIA</t>
  </si>
  <si>
    <t>H5G2204936</t>
  </si>
  <si>
    <t>Moslie Bin M</t>
  </si>
  <si>
    <t>Project Desc</t>
  </si>
  <si>
    <t> Manager</t>
  </si>
  <si>
    <t>Asst. Manager</t>
  </si>
  <si>
    <t>TM SPV</t>
  </si>
  <si>
    <t>Vendor ID | Name</t>
  </si>
  <si>
    <t>Contract Number</t>
  </si>
  <si>
    <t>LOR Start Date</t>
  </si>
  <si>
    <t>LOR Finish Date</t>
  </si>
  <si>
    <t>Customer RFS Date</t>
  </si>
  <si>
    <t>Physical Type</t>
  </si>
  <si>
    <t>Physical Planned (DISTANCE/TOTAL PORT : min = 0)</t>
  </si>
  <si>
    <t>ND Group</t>
  </si>
  <si>
    <t>Type of Work</t>
  </si>
  <si>
    <t>Category of Work</t>
  </si>
  <si>
    <t>Scope of Work</t>
  </si>
  <si>
    <t>Estimated LOR Amount</t>
  </si>
  <si>
    <t>LOR Number</t>
  </si>
  <si>
    <t>LOR Status</t>
  </si>
  <si>
    <t>SPHERE order no</t>
  </si>
  <si>
    <t>PEX</t>
  </si>
  <si>
    <t>5G DNB DWKUL0206 FOC BAT_F039-F040 48C JLNLINGKARANTENGAH2 H5G2202080</t>
  </si>
  <si>
    <t>TMCA/223128</t>
  </si>
  <si>
    <t>MUHAMAD TARMIZI BIN IBRAHIM</t>
  </si>
  <si>
    <t> </t>
  </si>
  <si>
    <t>13/09/2023</t>
  </si>
  <si>
    <t>25/09/2023</t>
  </si>
  <si>
    <t>28/09/2023</t>
  </si>
  <si>
    <t>FIBER KM</t>
  </si>
  <si>
    <t>5G HORIZON</t>
  </si>
  <si>
    <t>FIBER</t>
  </si>
  <si>
    <t>FOC-SPUR</t>
  </si>
  <si>
    <t>PULLING SPUR FIBER &amp; INSTALL NID</t>
  </si>
  <si>
    <t>ST-ABX-0130-TP</t>
  </si>
  <si>
    <t>PENDING SUBMIT TP</t>
  </si>
  <si>
    <t>H5G2202080</t>
  </si>
  <si>
    <t>5G DNB DWKUL0172 FOC KE F25-F26 JLN7A/62A BDRMANJALARA H5G2100435</t>
  </si>
  <si>
    <t>TMCA/213863</t>
  </si>
  <si>
    <t>ABDUL SHUKUR BIN SELAMAT</t>
  </si>
  <si>
    <t>ST-MKB(RR)-0119</t>
  </si>
  <si>
    <t>In Progress Work</t>
  </si>
  <si>
    <t>H5G2100435</t>
  </si>
  <si>
    <t>5G FOC SPUR PPG FXX (12C) DNB_HORIZON 5G_DSPTT1020_LINTAS JAYA UP TOWNSHIP_PPG</t>
  </si>
  <si>
    <t>TMBA/230857</t>
  </si>
  <si>
    <t xml:space="preserve">Rasydan Bin Ramlan </t>
  </si>
  <si>
    <t>SUFFRIE BIN SUHANO</t>
  </si>
  <si>
    <t>1010116 | EXACT ENGINEERING SDN. BHD.</t>
  </si>
  <si>
    <t>KK/PB/LB</t>
  </si>
  <si>
    <t>KK/PB/LB-EXT-0923-TP</t>
  </si>
  <si>
    <t>H5G2300817</t>
  </si>
  <si>
    <t>5G FOC SPUR KBU FXX (12C) DNB_HORIZON 5G_DSBKI0213_JLNTGLIPAT_KBU</t>
  </si>
  <si>
    <t>TMBA/230897</t>
  </si>
  <si>
    <t>MOHD NAZREY BIN HASSAN</t>
  </si>
  <si>
    <t>KK/PB/LB-EXT-0924-TP</t>
  </si>
  <si>
    <t>H5G2301064</t>
  </si>
  <si>
    <t>5G FOC SPUR PPG FXX (12C) DNB_HORIZON 5G_DSPNP1009_JLNKENDARA2_PPG</t>
  </si>
  <si>
    <t>TMBA/230896</t>
  </si>
  <si>
    <t>KK/PB/LB-EXT-0925-TP</t>
  </si>
  <si>
    <t>H5G2301071</t>
  </si>
  <si>
    <t>H5G_FOC PG F33/F34 CSR DPTML0320_ARMYRESERVEJLNPANGKOR_PG</t>
  </si>
  <si>
    <t>TMNA/224199</t>
  </si>
  <si>
    <t>MOHD AMIRUL ANWAR BIN IBAHARIN</t>
  </si>
  <si>
    <t>PG-SNR-0664-TP</t>
  </si>
  <si>
    <t>Accepted</t>
  </si>
  <si>
    <t>H5G2205336</t>
  </si>
  <si>
    <t>H5G_FOC GLR F29/F30 CSR DPTML0324_CANGKATBKTGAMBIR</t>
  </si>
  <si>
    <t>TMNA/232472</t>
  </si>
  <si>
    <t>MOHD FAHMI BIN ISHAK</t>
  </si>
  <si>
    <t>PG-NXS-0541-TP</t>
  </si>
  <si>
    <t>H5G2300697</t>
  </si>
  <si>
    <t>5G DNB DBULG1450 FOC TAG F039/F040 JLN BUNGA TANJUNG 8</t>
  </si>
  <si>
    <t>TMCA/222363</t>
  </si>
  <si>
    <t>MOHAMAD ISMAIL BIN BORHAN @ ABU</t>
  </si>
  <si>
    <t>ST-VIB-0070-TP</t>
  </si>
  <si>
    <t>H5G2201115</t>
  </si>
  <si>
    <t>5G DBKLG0276 FOC PKG F20/F21 SPUR 12C (4C) JLN MELIKAI, KG. RAJA UDA</t>
  </si>
  <si>
    <t>TMCA/221966</t>
  </si>
  <si>
    <t>MOHD FAIZAL BIN RAZALI</t>
  </si>
  <si>
    <t>SB-TSE(RR)-0035</t>
  </si>
  <si>
    <t>H5G2201999</t>
  </si>
  <si>
    <t>5G DBKLG0295 FOC PID F20F21 PERSIARAN MASJID SULTAN P.INDAH</t>
  </si>
  <si>
    <t>TMCA/232030</t>
  </si>
  <si>
    <t>PAKARCOM SDN.BHD.</t>
  </si>
  <si>
    <t>H5G2301093</t>
  </si>
  <si>
    <t>5G DNB DBGBK0023 FOC SGB F026-F037 FOR UITMSUNGAIBULOH  H5G2201349</t>
  </si>
  <si>
    <t>TMCA/222417</t>
  </si>
  <si>
    <t>ST-NXS-0133-TP</t>
  </si>
  <si>
    <t>H5G2201349</t>
  </si>
  <si>
    <t>5G DBPET0814 FOC SAL F50-F51 KOLEJ TERATAI UITM SHA ALAM</t>
  </si>
  <si>
    <t>TMCA/220973</t>
  </si>
  <si>
    <t>YUHANIZ BINTI BAIDZAWI</t>
  </si>
  <si>
    <t>SB-CEN-0030-TP</t>
  </si>
  <si>
    <t>H5G2200959</t>
  </si>
  <si>
    <t>5G DBKLG0347 FOC PID F20/F21 SPUR 12C (4C) JLN PELABUHAN BARAT, PULAU INDAH</t>
  </si>
  <si>
    <t>TMCA/223461</t>
  </si>
  <si>
    <t>SB-NET(RR)-0236</t>
  </si>
  <si>
    <t>H5G2202874</t>
  </si>
  <si>
    <t>5G DBPET0934 FOC SRG F23F24 BLOK F INTEC KOLEJ SEK.17</t>
  </si>
  <si>
    <t>TMCA/220466</t>
  </si>
  <si>
    <t>RUSLAN BIN SALLEH</t>
  </si>
  <si>
    <t>SB-TBT-0171-TP</t>
  </si>
  <si>
    <t>H5G2200223</t>
  </si>
  <si>
    <t>5G DBPET0993 FOC SAL F50-F51 MENARA SSAAS UITM SHAH ALAM</t>
  </si>
  <si>
    <t>TMCA/221137</t>
  </si>
  <si>
    <t>SB-TBT-0169-TP</t>
  </si>
  <si>
    <t>H5G2200034</t>
  </si>
  <si>
    <t>5G DNB DBGBK0148 FOC GBK F0XX-F0XX 12C KGBATANGBATU - GBK</t>
  </si>
  <si>
    <t>TMCA/222229</t>
  </si>
  <si>
    <t>MUHAMAD ZAINI BIN MAHAMAD SARIP</t>
  </si>
  <si>
    <t>FASTPRO</t>
  </si>
  <si>
    <t>ST-FAS-0055-TP</t>
  </si>
  <si>
    <t>H5G2200553</t>
  </si>
  <si>
    <t>5G DBPET1107 FOC SAG F33F34 _NO.39 JLN PUTRA MAHKOTA 7/7B, PUTRA HEIGHTS</t>
  </si>
  <si>
    <t>TMCA/220860</t>
  </si>
  <si>
    <t>ELECTROSCON SDN BHD</t>
  </si>
  <si>
    <t>H5G2200681</t>
  </si>
  <si>
    <t>5G DNB DBGBK0176 FOC MTI F0XX/F0XX JLNF1TMNMELAWATI</t>
  </si>
  <si>
    <t>TMCA/223574</t>
  </si>
  <si>
    <t>ST-RID(RR)-0023-TP</t>
  </si>
  <si>
    <t>H5G2202697</t>
  </si>
  <si>
    <t>5G DNB DBPET1195 FOC KE F029-F030 FOR PARADESARUSTICACONDOMINIUM H5G2200955</t>
  </si>
  <si>
    <t>TMCA/222309</t>
  </si>
  <si>
    <t>ST-MIC-0311-TP, ST-MIC-0294-TP</t>
  </si>
  <si>
    <t>H5G2200955</t>
  </si>
  <si>
    <t>5G DBKLA0631 FOC BCG F08/F10 SPUR 12C JLN SENTOSA, KG. OLAK LEMPIT</t>
  </si>
  <si>
    <t>TMCA/230456</t>
  </si>
  <si>
    <t>SA LOCAL SDN. BHD.</t>
  </si>
  <si>
    <t>H5G2300968</t>
  </si>
  <si>
    <t>5G FOC SPUR TRN FXX DNB_HORIZON 5G-DSTUA0969_JLNGUAKON-TRN</t>
  </si>
  <si>
    <t>TMBA/221324</t>
  </si>
  <si>
    <t>ARBAAH BINTI ZAKARIA</t>
  </si>
  <si>
    <t>KK/PB/LB-TTP-0941-TP</t>
  </si>
  <si>
    <t>H5G2203385</t>
  </si>
  <si>
    <t>5G SPUR ERA (12) DNB_HORIZON 5G_DSSDK0744 JLNBOKARA ERA</t>
  </si>
  <si>
    <t>TMBA/230917</t>
  </si>
  <si>
    <t xml:space="preserve">Dynastyh Binti Aksah </t>
  </si>
  <si>
    <t>ALEXANDER CHILDS</t>
  </si>
  <si>
    <t>TWU/SKN-EXT-0763-TP</t>
  </si>
  <si>
    <t>H5G2301076</t>
  </si>
  <si>
    <t>5G FOC (TP) AAR F48,51 SPURS 24C DCKTN0426 POLISAS SEMAMBU</t>
  </si>
  <si>
    <t>TMEA/231663</t>
  </si>
  <si>
    <t>AHMAD NAJMI A.RAHMAN</t>
  </si>
  <si>
    <t>ANRO TEGUH SDN. BHD.</t>
  </si>
  <si>
    <t>PHG-NRO-0175-TP</t>
  </si>
  <si>
    <t>H5G2300787</t>
  </si>
  <si>
    <t>5G DBKSG0648 FOC IJK F04F09 12C JLN BKT BADONG</t>
  </si>
  <si>
    <t>TMCA/231903</t>
  </si>
  <si>
    <t>H5G2300880</t>
  </si>
  <si>
    <t>5G FOC (TP) BIA DCKTN0411 SEKOLAH BERASRAMA PENUH INTEGRASI KUANTAN</t>
  </si>
  <si>
    <t>TMEA/221696</t>
  </si>
  <si>
    <t>GOLDEN LUSTRE SDN. BHD.</t>
  </si>
  <si>
    <t>PHG-GOL-0080-TP</t>
  </si>
  <si>
    <t>H5G2204389</t>
  </si>
  <si>
    <t>5G DNB DBHSG0204 FOC RA_F012/F014 KGHULURENING H5G2204546</t>
  </si>
  <si>
    <t>TMCA/224929</t>
  </si>
  <si>
    <t>MUHAMMAD NUR HAIMI BIN AMDAN</t>
  </si>
  <si>
    <t>ST-MKN-0449-TP</t>
  </si>
  <si>
    <t>H5G2204546</t>
  </si>
  <si>
    <t>5G FOC (TP) TRM DCKTN0379 AC HOTEL MARRIOTT</t>
  </si>
  <si>
    <t>TMEA/221816</t>
  </si>
  <si>
    <t>A&amp;A MEGAH SDN. BHD.</t>
  </si>
  <si>
    <t>PHG-AAM-0142-TP</t>
  </si>
  <si>
    <t>H5G2205680</t>
  </si>
  <si>
    <t>5G FOC (TP) AAR F48,51 SPURS 24C DCKTN0440 PERKAMPUNGAN BAYU</t>
  </si>
  <si>
    <t>TMEA/231677</t>
  </si>
  <si>
    <t>PHG-GOL-0199-TP</t>
  </si>
  <si>
    <t>H5G2301207</t>
  </si>
  <si>
    <t>H5G_FOC BYB F81/F82 CSR DPTML0369 PANPALACEPLAZA</t>
  </si>
  <si>
    <t>TMNA/223664</t>
  </si>
  <si>
    <t>MOHAMAD RAFIDY BIN MAT ROBI</t>
  </si>
  <si>
    <t>PG-MTK-0364-TP</t>
  </si>
  <si>
    <t>H5G2205788</t>
  </si>
  <si>
    <t>H5G_FOC TJB F19/F20 CSR DPTML0382 PARADISE SANDY BAY</t>
  </si>
  <si>
    <t>TMNA/224797</t>
  </si>
  <si>
    <t>PG-SHM-0040-TP</t>
  </si>
  <si>
    <t>H5G2206019</t>
  </si>
  <si>
    <t>H5G_FOC GLR F37/F38 CSR DPTML0466_CANGKATMINDENJLN15_GLR</t>
  </si>
  <si>
    <t>TMNA/231332</t>
  </si>
  <si>
    <t>PG-ZTK-0167-TP</t>
  </si>
  <si>
    <t>H5G2301065</t>
  </si>
  <si>
    <t>5G SPUR SNS (12C) DNB_HORIZON 5G_DSTAW0908_JLN SUNGAI TAJONG_SNS</t>
  </si>
  <si>
    <t>TMBA/230872</t>
  </si>
  <si>
    <t>ABU BAKAR BIN UDAH</t>
  </si>
  <si>
    <t>TWU/SKN-ANT-0063-TP</t>
  </si>
  <si>
    <t>H5G2300938</t>
  </si>
  <si>
    <t>5G FOC SPUR TPL FXX (12C) DNB_HORIZON 5G_DSTUA0989_JLNKAULUANBKTGILING_TPL</t>
  </si>
  <si>
    <t>TMBA/230895</t>
  </si>
  <si>
    <t>Ismaiddy @ Hilary Bin Jasney</t>
  </si>
  <si>
    <t>MUSTAKIM BIN RABA</t>
  </si>
  <si>
    <t>1109936 | LLP ELECTRICAL ENGINEERING SDN. BHD.</t>
  </si>
  <si>
    <t>KK/PB/LB-LLP-0267-TP</t>
  </si>
  <si>
    <t>H5G2301072</t>
  </si>
  <si>
    <t>H5G CSR_FOC GN_F23/F24 DNB HORIZON 5G DKKMD0213 KG BARU PDG LEMBU (SLG 99.5%) - GN</t>
  </si>
  <si>
    <t>TMNA/232121</t>
  </si>
  <si>
    <t>AMIR BOHTAR B OTHMAN</t>
  </si>
  <si>
    <t>KD/PL</t>
  </si>
  <si>
    <t>KD/PL-PRL-1072-TP</t>
  </si>
  <si>
    <t>H5G2300972</t>
  </si>
  <si>
    <t>H5G CSR_FOC MBK_F12/F13 DNB HORIZON 5G DKKMD0242 LOT60969 BDR MERBOK KLMD (SLG 99.5%) - MBK</t>
  </si>
  <si>
    <t>TMNA/232636</t>
  </si>
  <si>
    <t>KD/PL-KON-0832-TP</t>
  </si>
  <si>
    <t>H5G2301169</t>
  </si>
  <si>
    <t>H5G FOC SPUR NPU 24C DDKBR0128 CELCOM KBX JLN KUALA KRAI</t>
  </si>
  <si>
    <t>TMEA/226317</t>
  </si>
  <si>
    <t>Nurulfahmie Binti Mohamed Yasin</t>
  </si>
  <si>
    <t>Muhamad Amrullah Bin Abdul Aziz</t>
  </si>
  <si>
    <t>TMM ENGINEERING SERVICES SDN. BHD.</t>
  </si>
  <si>
    <t>KEL</t>
  </si>
  <si>
    <t>KEL-TMM-0045-TP</t>
  </si>
  <si>
    <t>H5G2205628</t>
  </si>
  <si>
    <t>5G FOC (TP) BGH DCKTN0398 RANCANGAN TANAH PEMUDA BKT GOH</t>
  </si>
  <si>
    <t>TMEA/231617</t>
  </si>
  <si>
    <t>H5G2301005</t>
  </si>
  <si>
    <t>H5G_FOC BM F35/F36 CSR DPSPT0215_BUKITTOKUN</t>
  </si>
  <si>
    <t>TMNA/231715</t>
  </si>
  <si>
    <t>AHMAD FAIZAL BIN ABDUL HAMID</t>
  </si>
  <si>
    <t>PG-AGG-0141-TP, PG-MTK-0424-TP</t>
  </si>
  <si>
    <t>H5G2300213</t>
  </si>
  <si>
    <t>5G SPUR BAL (12C) DNB_HORIZON 5G_DSTAW0859_JLNBUKITQUOIN_BAL</t>
  </si>
  <si>
    <t>TMBA/230920</t>
  </si>
  <si>
    <t xml:space="preserve">Suhaina Binti Arik </t>
  </si>
  <si>
    <t>Hishikin Bin Abd. Kadir</t>
  </si>
  <si>
    <t>1109002 | NINAZ TELCO SDN. BHD.</t>
  </si>
  <si>
    <t>TWU/SKN-NNZ-0346-TP</t>
  </si>
  <si>
    <t>H5G2301073</t>
  </si>
  <si>
    <t>5G DBKSG0717 FOC BB F10F11 12C TMN SRI ENDAH (JLN RAWANG)</t>
  </si>
  <si>
    <t>TMCA/231943</t>
  </si>
  <si>
    <t>SB-GRN-0006-TP</t>
  </si>
  <si>
    <t>H5G2300965</t>
  </si>
  <si>
    <t>5G DBSAB1289 FOC SEK F10F14 12C JLN HARMONI 4</t>
  </si>
  <si>
    <t>TMCA/231944</t>
  </si>
  <si>
    <t>GRANITY RESOURCES SDN BHD</t>
  </si>
  <si>
    <t>H5G2300969</t>
  </si>
  <si>
    <t>DNB_HORIZON 5G_DSSIP0815_KPGPELAKAT_SIG</t>
  </si>
  <si>
    <t>TMBA/230832</t>
  </si>
  <si>
    <t>Fredoline Bin Nasir Kirong</t>
  </si>
  <si>
    <t>Mohd Rafley Salmy Bin Mhd Zain</t>
  </si>
  <si>
    <t>1110637 | PEMBANGUNAN ECO-BUMI SDB. BHD.</t>
  </si>
  <si>
    <t>KK/PB/LB-ECO-0038-TP</t>
  </si>
  <si>
    <t>H5G2300852</t>
  </si>
  <si>
    <t>H5G_FOC KX F09/13 12C CSR DKBLN0038_KUALA KETIL IND AREA_KX (DNB_HORIZON 5G)</t>
  </si>
  <si>
    <t>TMNA/232347</t>
  </si>
  <si>
    <t>KHAIRUL ANUAR BIN MOHD NOR</t>
  </si>
  <si>
    <t>KD/PL-PTS-0048-TP</t>
  </si>
  <si>
    <t>H5G2301015</t>
  </si>
  <si>
    <t>5G NEW FOC 24C (TP) NODE SRU DCRAU0657_SG RUAN RAUB_SRU</t>
  </si>
  <si>
    <t>TMEA/230783</t>
  </si>
  <si>
    <t>MOHD SAUFI BIN JUSOH</t>
  </si>
  <si>
    <t>ANJANG JAYA SDN. BHD.</t>
  </si>
  <si>
    <t>PHG-ANJ-0156-TP</t>
  </si>
  <si>
    <t>H5G2300483</t>
  </si>
  <si>
    <t>H5G FOC SPUR TAM 12C DDTMR0384 SMK IPOH</t>
  </si>
  <si>
    <t>TMEA/226328</t>
  </si>
  <si>
    <t xml:space="preserve">Kamarudin Md. Ghani </t>
  </si>
  <si>
    <t>Syed Mohd Fazwandy Bin Syed Omar</t>
  </si>
  <si>
    <t>RR MAJU JAYA SDN. BHD.</t>
  </si>
  <si>
    <t>PAC2223325 status Cancelled</t>
  </si>
  <si>
    <t>H5G2206245</t>
  </si>
  <si>
    <t>5G FOC (TP) KND FXX DCMRN0529 BT38 JLN KUANTAN</t>
  </si>
  <si>
    <t>TMEA/231655</t>
  </si>
  <si>
    <t>TUMPAT SOLUTIONS SDN. BHD.</t>
  </si>
  <si>
    <t>PHG-TPT-0149-TP</t>
  </si>
  <si>
    <t>H5G2300307</t>
  </si>
  <si>
    <t>H5G BCK FOC SPUR 12C DDBCK0025 JLN BACHOK</t>
  </si>
  <si>
    <t>TMEA/236111</t>
  </si>
  <si>
    <t>Ts. Mamat Lailani Bin Ramli</t>
  </si>
  <si>
    <t>Wan Amierul Syafiq bin Was Mustapha</t>
  </si>
  <si>
    <t>DINARVENTURES SDN. BHD.</t>
  </si>
  <si>
    <t>KEL-DNA-0030-TP</t>
  </si>
  <si>
    <t>H5G2301198</t>
  </si>
  <si>
    <t>H5G GMU FOC SPUR 12C DDGUA0079 JLN INDUSTRI KWSN PERINDUSTRIAN</t>
  </si>
  <si>
    <t>TMEA/236113</t>
  </si>
  <si>
    <t>Nik Mohd Azran Bin Nik Mohd Najib</t>
  </si>
  <si>
    <t>Mohd Nazry Bin Ismail</t>
  </si>
  <si>
    <t>GETRA SDN. BERHAD</t>
  </si>
  <si>
    <t>SPHERE Project Status still in sequence 0</t>
  </si>
  <si>
    <t>H5G2301049</t>
  </si>
  <si>
    <t>H5G_FOC PSE F08/F09 24C CSR DKKBP0308_SRKKODIANG_TJN(DNB_HORIZON 5G)</t>
  </si>
  <si>
    <t>TMNA/232617</t>
  </si>
  <si>
    <t>ABDUL MALIK RIDZWAN</t>
  </si>
  <si>
    <t>KD/PL-LIT-0176-TP</t>
  </si>
  <si>
    <t>H5G2301075</t>
  </si>
  <si>
    <t>H5G_FOC BES F16_F18 CSR DRPER0057_TMNBERSERIPERMAI_BES(DNB_HORIZON 5G)</t>
  </si>
  <si>
    <t>TMNA/232683</t>
  </si>
  <si>
    <t>Mohd Fakrulhizam Bin Abdul Halim</t>
  </si>
  <si>
    <t>LITE KABEL SDN. BHD.</t>
  </si>
  <si>
    <t>KD/PL-LIT-0178-TP</t>
  </si>
  <si>
    <t>H5G2301282</t>
  </si>
  <si>
    <t>5G FOC SPUR KGU F0XX (12C) DNB_HORIZON 5G_DSKNG0072_KOLAMRESORTKENINGAU_KGU</t>
  </si>
  <si>
    <t>TMBA/230906</t>
  </si>
  <si>
    <t>LYDIA JOHN</t>
  </si>
  <si>
    <t>KK/PB/LB-NNZ-0041-TP</t>
  </si>
  <si>
    <t>H5G2301070</t>
  </si>
  <si>
    <t>5G FOC MAIN KGU F032 (96C) DNB_HORIZON 5G_DSKNG0072_KOLAMRESORTKENINGAU_KGU</t>
  </si>
  <si>
    <t>TMBA/230905</t>
  </si>
  <si>
    <t>KK/PB/LB-NNZ-0042-TP</t>
  </si>
  <si>
    <t>H5G_FOC 24C PZF22_F23 CSR DRPER0060_PADANGBESARPERLIS_PZ(DNB_HORIZON 5G)</t>
  </si>
  <si>
    <t>TMNA/232693</t>
  </si>
  <si>
    <t>KD/PL-LIT-0179-TP</t>
  </si>
  <si>
    <t>H5G2301281</t>
  </si>
  <si>
    <t>H5G BCK FOC SPUR 12C DDPSP0344 JJHNPSRPTH BACHOK</t>
  </si>
  <si>
    <t>TMEA/2361045</t>
  </si>
  <si>
    <t>KEL-TMM-0043-TP</t>
  </si>
  <si>
    <t>no projek salah. dh betulkan no projek yg betul. tiada LOR l</t>
  </si>
  <si>
    <t>not found</t>
  </si>
  <si>
    <t>H5G TU FOC SPUR 12C DTUM0442 PT1070 MUKIM SELEHONG SELATAN</t>
  </si>
  <si>
    <t>TMEA/236104</t>
  </si>
  <si>
    <t xml:space="preserve">Mohamad Faizal Bin Rasid </t>
  </si>
  <si>
    <t>Wan Mohd Ridzuan Bin Wan Mustafa</t>
  </si>
  <si>
    <t>WUHAN FIBERHOME INTERNATIONAL (M)SDN. BHD.</t>
  </si>
  <si>
    <t>KEL-WUH-0196-TP</t>
  </si>
  <si>
    <t>H5G2301078</t>
  </si>
  <si>
    <t>5G FOC SPUR KBD FXX (12C) DNB_HORIZON 5G_DSKBD0164_JLNRANAUBYPASS_KBD</t>
  </si>
  <si>
    <t>TMBA/230894</t>
  </si>
  <si>
    <t xml:space="preserve">Abdul Rauf Bin Abdul Rahim </t>
  </si>
  <si>
    <t>Azli Bin Ahmad</t>
  </si>
  <si>
    <t>1111548 | KAMAWANG ENTERPRISE SDN. BHD.</t>
  </si>
  <si>
    <t>KK/PB/LB-KAM-0011-TP</t>
  </si>
  <si>
    <t>H5G2301079</t>
  </si>
  <si>
    <t>H5G_FOC SR F13/14 12C CSR DKBDR0043_IBUSAWAT SERDANG (DNB_HORIZON 5G)</t>
  </si>
  <si>
    <t>TMNA/232592</t>
  </si>
  <si>
    <t>KAE EMPIRE (M) SDN. BHD.</t>
  </si>
  <si>
    <t>KD/PL-KAE-0266-TP</t>
  </si>
  <si>
    <t>H5G2301003</t>
  </si>
  <si>
    <t>H5G_FOC KX F11 12C CSR DKKMD0229_SURAU AL ISLAH TMN CEMPAKA INDAH(DNB_HORIZON 5G)</t>
  </si>
  <si>
    <t>TMNA/232630</t>
  </si>
  <si>
    <t>NNM TECHNOLOGY SDN. BHD.</t>
  </si>
  <si>
    <t>KD/PL-NNM-0025-TP</t>
  </si>
  <si>
    <t>H5G2301105</t>
  </si>
  <si>
    <t>H5G FOC CR_F29 SPUR (12C) CSR DAKIN0728 JLNBESAR1 LAFARGE KANTHAN PLANT GATE 2</t>
  </si>
  <si>
    <t>TMNA/232235</t>
  </si>
  <si>
    <t>SYAHRIL BIN HASAN</t>
  </si>
  <si>
    <t>SPS CORPORATION SDN. BHD.</t>
  </si>
  <si>
    <t>PRK-SPS-0623-TP</t>
  </si>
  <si>
    <t>H5G2300855</t>
  </si>
  <si>
    <t>H5G FOC CR_F07 SPUR (12C) CSR DAKIN0728 JLNBESAR1 LAFARGE KANTHAN PLANT GATE 2</t>
  </si>
  <si>
    <t>TMNA/232230</t>
  </si>
  <si>
    <t>PRK-SPS-0624-TP</t>
  </si>
  <si>
    <t>H5G FOC TIN_F44/F45 SPUR (12C) CSR DAHPK0068_TMNMUHIBBAH_HM TAMAN MUHIBBAH</t>
  </si>
  <si>
    <t>TMNA/224727</t>
  </si>
  <si>
    <t>NOR AINIAH BINTI ABDULLAH</t>
  </si>
  <si>
    <t>PRK-KON-0473-TP</t>
  </si>
  <si>
    <t>H5G2205887</t>
  </si>
  <si>
    <t>H5G FOC BOU_F06 SPUR (12C) CSR DABTP0044_JLNBESARFELDAGUNUNGBESOUT_BOU FELDA GUNUNG BESOUT</t>
  </si>
  <si>
    <t>TMNA/224717</t>
  </si>
  <si>
    <t>PRK-HTU-0550-TP</t>
  </si>
  <si>
    <t>H5G2205898</t>
  </si>
  <si>
    <t>H5G FOC BOU_F05 SPUR (12C) CSR  DABTP0044_JLNBESARFELDAGUNUNGBESOUT_BOU FELDA GUNUNG BESOUT</t>
  </si>
  <si>
    <t>TMNA/224718</t>
  </si>
  <si>
    <t>PRK-HTU-0549-TP</t>
  </si>
  <si>
    <t>H5G FOC SIR_F12 SPUR (12C) CSR DAPKT0612 SURAUALIKHLAS JLN BANDAR U 8</t>
  </si>
  <si>
    <t>TMNA/232548</t>
  </si>
  <si>
    <t>THREESIXTY TECHNOLOGIES SDN. BHD.</t>
  </si>
  <si>
    <t>PRK-TST-0141-TP</t>
  </si>
  <si>
    <t>H5G2300906</t>
  </si>
  <si>
    <t>H5G FOC SIR_F14 SPUR (12C) CSR DAPKT0612 SURAUALIKHLAS JLN BANDAR U 8</t>
  </si>
  <si>
    <t>TMNA/232550</t>
  </si>
  <si>
    <t>PRK-TST-0142-TP</t>
  </si>
  <si>
    <t>5G FOC SPUR INM FXX DNB_HORIZON 5G_DSBKI0230_JLN BANTAYAN MININTOD_INM</t>
  </si>
  <si>
    <t>TMBA/230916</t>
  </si>
  <si>
    <t>1110744 | KHAUF ENGINEERING SDN. BHD.</t>
  </si>
  <si>
    <t>KK/PB/LB-KAF-0117-TP</t>
  </si>
  <si>
    <t>H5G2301131</t>
  </si>
  <si>
    <t>H5G_FOC BYB F79/F80 CSR DPBDY0020 TMNTUNASDAMAI</t>
  </si>
  <si>
    <t>TMNA/223670</t>
  </si>
  <si>
    <t>PG-PCO-0222-TP</t>
  </si>
  <si>
    <t>H5G2205805</t>
  </si>
  <si>
    <t>H5G_FOC JTG F15/F16 CSR DPTML0431_JLNPATANI_JTG</t>
  </si>
  <si>
    <t>TMNA/232558</t>
  </si>
  <si>
    <t>ABU BAKAR BIN ABDUL HAMID</t>
  </si>
  <si>
    <t>PG-SRI-0328-TP</t>
  </si>
  <si>
    <t>H5G2300901</t>
  </si>
  <si>
    <t>H5G_FOC BYB F81/F82 CSR DPBDY0061_PSRNBAYANINDAH</t>
  </si>
  <si>
    <t>TMNA/222033</t>
  </si>
  <si>
    <t>PG-AGG-0138-TP</t>
  </si>
  <si>
    <t>H5G2202672</t>
  </si>
  <si>
    <t>H5G FOC BG_F16 SPUR (12C) CSR DAKIN0253 JALANGOPENG</t>
  </si>
  <si>
    <t>TMNA/232681</t>
  </si>
  <si>
    <t>PRK-TST-0143-TP</t>
  </si>
  <si>
    <t>H5G2301278</t>
  </si>
  <si>
    <t>H5G FOC BG_F32 SPUR (12C) DAKIN0253 JALANGOPENG</t>
  </si>
  <si>
    <t>TMNA/232682</t>
  </si>
  <si>
    <t>PRK-TST-0144-TP</t>
  </si>
  <si>
    <t>5G DBKLG0506 FOC PKG F20/F21 SPUR 12C (4C) JLN TELOK GADONG KS 1, TMN BAYU EMAS</t>
  </si>
  <si>
    <t>TMCA/221968</t>
  </si>
  <si>
    <t>MEGA SEVEN NETWORK SDN BHD</t>
  </si>
  <si>
    <t>5G DBPET0943 FOC SAL F50F51 FSPU (Kajian Sains Perpustakaan &amp; Maklumat) UITM</t>
  </si>
  <si>
    <t>TMCA/221784</t>
  </si>
  <si>
    <t>SB-TBT-0172-TP</t>
  </si>
  <si>
    <t>SB-CEN-0029-TP</t>
  </si>
  <si>
    <t>H5G2201316</t>
  </si>
  <si>
    <t>H5G_FOC SJA F61/F62 CSR DPSPT0231_TKTPERUSAHAAN6</t>
  </si>
  <si>
    <t>TMNA/232661</t>
  </si>
  <si>
    <t>PG-SPS-0547-TP</t>
  </si>
  <si>
    <t>H5G2301168</t>
  </si>
  <si>
    <t>5G DBKSG0673 FOC MRU F15F30 12C RAFFLESIA3 UITM PUNCAK ALAM</t>
  </si>
  <si>
    <t>TMCA/231580</t>
  </si>
  <si>
    <t>RITES SDN BHD</t>
  </si>
  <si>
    <t>H5G2203439</t>
  </si>
  <si>
    <t>5G DBKSG0682 FOC MRU F15F30 24C12C FSK6 UITM PUNCAK ALAM</t>
  </si>
  <si>
    <t>TMCA/231579</t>
  </si>
  <si>
    <t>H5G2203387</t>
  </si>
  <si>
    <t>H5G_FOC GLR F35/F36 CSR DPTML0454 DESA SISWA SAUJANAM04</t>
  </si>
  <si>
    <t>TMNA/224929</t>
  </si>
  <si>
    <t>PG-MTK-0375-TP</t>
  </si>
  <si>
    <t>H5G2205800</t>
  </si>
  <si>
    <t>5G DNB DBGBK1979 FOC RG F039/F040 JLNBUKITANAKTUKUN RG H5G2300974</t>
  </si>
  <si>
    <t>TMCA/231967</t>
  </si>
  <si>
    <t>SAZRIL ANWAR BIN ZULKIFLI</t>
  </si>
  <si>
    <t>ST-FEH-0025-TP</t>
  </si>
  <si>
    <t>H5G2300974</t>
  </si>
  <si>
    <t>5G FOC SPUR TRN FXX (12C) DNB_HORIZON 5G_DSTUA0965_JLN TAJAU TERMENUNG_TRN</t>
  </si>
  <si>
    <t>TMBA/230898</t>
  </si>
  <si>
    <t>1025965 | EP SINAR (M) SDN. BHD.</t>
  </si>
  <si>
    <t>KK/PB/LB-EPS-0150-TP</t>
  </si>
  <si>
    <t>H5G2301103</t>
  </si>
  <si>
    <t>H5G_FOC CN F12/F17 24C CSR DKKBP0282_UUMSINTOK (DNB_HORIZON 5G)</t>
  </si>
  <si>
    <t>TMNA/224388</t>
  </si>
  <si>
    <t>MOHAMAD HAIRI BIN AZIZ</t>
  </si>
  <si>
    <t>H5G2205622</t>
  </si>
  <si>
    <t>H5G_FOC CN F12/F17 24C CSR DKKBP0283_UUMLALUANDPP (DNB_HORIZON 5G)</t>
  </si>
  <si>
    <t>TMNA/224280</t>
  </si>
  <si>
    <t>KD/PL-KON-0684-TP</t>
  </si>
  <si>
    <t>H5G2205442</t>
  </si>
  <si>
    <t>H5G_FOC CN F12/F17 24C CSR DKKBP0318_PRSNPERDANACHANGLUN (DNB_HORIZON 5G)</t>
  </si>
  <si>
    <t>TMNA/224281</t>
  </si>
  <si>
    <t>KD/PL-KON-0685-TP</t>
  </si>
  <si>
    <t>H5G2205443</t>
  </si>
  <si>
    <t>H5G FOC TM_F33/F34 SPUR (12C) CSR DAMLM0731_LBHRAYABEHRANGS TESENTJGMALIM_TM LEBUHRAYA BEHRANG STESEN -TANJUNG MALIM</t>
  </si>
  <si>
    <t>TMNA/225191</t>
  </si>
  <si>
    <t>PRK-NXS-0044-TP</t>
  </si>
  <si>
    <t>H5G2206303</t>
  </si>
  <si>
    <t>5G FOC SPUR 48C CKI [DTKMM0133] SKIBOK</t>
  </si>
  <si>
    <t>TMEA/223808</t>
  </si>
  <si>
    <t>MOHD SYAUKIAZAHAR MOHD RAZALI</t>
  </si>
  <si>
    <t>TRG</t>
  </si>
  <si>
    <t>TRG-WAY-0586-TP</t>
  </si>
  <si>
    <t>H5G2204992</t>
  </si>
  <si>
    <t>5G FOC SPUR KBD FXX (12C) DNB_HORIZON 5G_DSKBD0146_JLN LABUAN KOTA BELUD_KBD</t>
  </si>
  <si>
    <t>TMBA/230939</t>
  </si>
  <si>
    <t>KK/PB/LB-KAM-0012-TP</t>
  </si>
  <si>
    <t>H5G2301199</t>
  </si>
  <si>
    <t>H5G_FOC TGR_F11/F12 CSR DPSPU0303_KG JARAK ATAS</t>
  </si>
  <si>
    <t>TMNA/225124</t>
  </si>
  <si>
    <t>MAHAFIZ BIN MD HALIM</t>
  </si>
  <si>
    <t>PG-HTU-0197-TP</t>
  </si>
  <si>
    <t>H5G2206226</t>
  </si>
  <si>
    <t>H5G CSR_FOC JG_F06/F07 DNB HORIZON 5G DKSIK0534 KMPNGBGAJNAG - JG</t>
  </si>
  <si>
    <t>TMNA/232703</t>
  </si>
  <si>
    <t>AG GLOBAL VENTURE SDN. BHD.</t>
  </si>
  <si>
    <t>KD/PL-AGG-0435-TP</t>
  </si>
  <si>
    <t>H5G2301302</t>
  </si>
  <si>
    <t>ID</t>
  </si>
  <si>
    <t>LOR_VPRIME</t>
  </si>
  <si>
    <t>Query date</t>
  </si>
  <si>
    <t>Source</t>
  </si>
  <si>
    <t>Source ID</t>
  </si>
  <si>
    <t>CP</t>
  </si>
  <si>
    <t>PO Number</t>
  </si>
  <si>
    <t>Submission Time</t>
  </si>
  <si>
    <t>Email</t>
  </si>
  <si>
    <t>LOB</t>
  </si>
  <si>
    <t>Status Category</t>
  </si>
  <si>
    <t>Project Number</t>
  </si>
  <si>
    <t>Project Description</t>
  </si>
  <si>
    <t>PAC Number</t>
  </si>
  <si>
    <t>Order Number</t>
  </si>
  <si>
    <t>Expected LOR Value</t>
  </si>
  <si>
    <t>Assistant Manager</t>
  </si>
  <si>
    <t>Supervisor</t>
  </si>
  <si>
    <t>Map Screenshot</t>
  </si>
  <si>
    <t>Have Preference Contractor</t>
  </si>
  <si>
    <t>Preferred Contractor Name</t>
  </si>
  <si>
    <t>Justification for prefered NEC</t>
  </si>
  <si>
    <t>Preferred Contractor Name #2</t>
  </si>
  <si>
    <t>Preferred Contractor Contract Number #2</t>
  </si>
  <si>
    <t>Preferred Contractor Name #3</t>
  </si>
  <si>
    <t>Preferred Contractor Contract Number #3</t>
  </si>
  <si>
    <t>PROJECT COST</t>
  </si>
  <si>
    <t>Pac status</t>
  </si>
  <si>
    <t>Pac Value</t>
  </si>
  <si>
    <t>Pac RFS</t>
  </si>
  <si>
    <t>Sphere status</t>
  </si>
  <si>
    <t>Sphere RFS</t>
  </si>
  <si>
    <t>Status2</t>
  </si>
  <si>
    <t>PIC CPPM</t>
  </si>
  <si>
    <t>LOR ID</t>
  </si>
  <si>
    <t>Budget_GEMS</t>
  </si>
  <si>
    <t>LOR_Vprime3</t>
  </si>
  <si>
    <t>LOR_STATUS</t>
  </si>
  <si>
    <t>%Progress</t>
  </si>
  <si>
    <t>59</t>
  </si>
  <si>
    <t>BUNKATAN@TM.COM.MY</t>
  </si>
  <si>
    <t>TM227053</t>
  </si>
  <si>
    <t>5G DNB DQMIR0745 1 IUC/ CSR &amp; FOC MR_F43 (192C/96C/12C)/ MR_F42 (SPUR 12C) FOR BRIGHTON VETERINARY CLINIC, JALAN BRIGHTON 98000 MIRI (H5G2201969)</t>
  </si>
  <si>
    <t>Sarawak</t>
  </si>
  <si>
    <t>6226.08</t>
  </si>
  <si>
    <t>Got Preference</t>
  </si>
  <si>
    <t>DANAWA</t>
  </si>
  <si>
    <t>3400039075</t>
  </si>
  <si>
    <t>SB-RIT-0069-TP</t>
  </si>
  <si>
    <t>LOR requested</t>
  </si>
  <si>
    <t>azahaari.ansan@tm.com.my</t>
  </si>
  <si>
    <t>TMCA/230610</t>
  </si>
  <si>
    <t>KKM KPOP2 FTTH SPK_C017 BBA9201 SEKOLAH KEBANGSAAN SUNGAI RAWANG</t>
  </si>
  <si>
    <t>PAC2302816</t>
  </si>
  <si>
    <t>SNP2200146</t>
  </si>
  <si>
    <t>Selangor Barat</t>
  </si>
  <si>
    <t>1020349 | RITES SDN. BHD</t>
  </si>
  <si>
    <t>done survey/TP submit , but cancel due to no budget ,cancel - LOR SB-RIT-0067-TP</t>
  </si>
  <si>
    <t>3400038930</t>
  </si>
  <si>
    <t>PRK-SRI-0551-TP</t>
  </si>
  <si>
    <t>LOR Approved and email AND for notification</t>
  </si>
  <si>
    <t>PENDING TP SUBMISSION</t>
  </si>
  <si>
    <t>jrodziah@tm.com.my</t>
  </si>
  <si>
    <t>Internal GNT</t>
  </si>
  <si>
    <t>191000005084</t>
  </si>
  <si>
    <t>RWO A3A072304855 KM 15 FROM TM NODE TT</t>
  </si>
  <si>
    <t>RER2300163/PAC2311874</t>
  </si>
  <si>
    <t>RER2300163</t>
  </si>
  <si>
    <t xml:space="preserve">Perak </t>
  </si>
  <si>
    <t>36854</t>
  </si>
  <si>
    <t>No Preference</t>
  </si>
  <si>
    <t>PG-ZTK-0174</t>
  </si>
  <si>
    <t>rafidy.matrobi@tm.com.my</t>
  </si>
  <si>
    <t>TMNA/232083</t>
  </si>
  <si>
    <t>NRP_FOC BTH F57 SPUR 12C NID ATT TTMTECH SCIENCE PARK NORTH</t>
  </si>
  <si>
    <t>PAC2310743</t>
  </si>
  <si>
    <t>NRG2300013</t>
  </si>
  <si>
    <t>Pulau Pinang</t>
  </si>
  <si>
    <t>560</t>
  </si>
  <si>
    <t>KAZAKON SDN. BHD.</t>
  </si>
  <si>
    <t>3400039027</t>
  </si>
  <si>
    <t>PRK-SRI-0552-TP</t>
  </si>
  <si>
    <t>191000005160</t>
  </si>
  <si>
    <t>RWO A3A082304915 KM 16 FROM TM NODE TT</t>
  </si>
  <si>
    <t>RER2300162/PAC2311875</t>
  </si>
  <si>
    <t>RER2300162</t>
  </si>
  <si>
    <t>34691</t>
  </si>
  <si>
    <t>PG-ZTK-0173</t>
  </si>
  <si>
    <t>TMNA/231479</t>
  </si>
  <si>
    <t>NRP_FOC SZ F18/F19 SPUR 12C NID ATT BOSTON SCIENTIFIC PERSIARAN CASSIA SELATAN</t>
  </si>
  <si>
    <t>PAC2310204</t>
  </si>
  <si>
    <t>NRG2300010</t>
  </si>
  <si>
    <t>PG-ZTK-0172</t>
  </si>
  <si>
    <t>TMNA/231679</t>
  </si>
  <si>
    <t>NRP_FOC SZ F18/F19 SPUR 12C NID ORIENT STERIS TAMAN PERINDUSTRIAN BATU KAWAN</t>
  </si>
  <si>
    <t>PAC2309070</t>
  </si>
  <si>
    <t>NRP2302182</t>
  </si>
  <si>
    <t>TRG-HIF-0009-TP</t>
  </si>
  <si>
    <t>TP &amp; BOQ preparation in progress</t>
  </si>
  <si>
    <t>faridakarman@tm.com.my</t>
  </si>
  <si>
    <t>WC</t>
  </si>
  <si>
    <t>SMEA/233060</t>
  </si>
  <si>
    <t>WC Q1 2023 (BATCH 1)  NODE KTH</t>
  </si>
  <si>
    <t>PAC2302949</t>
  </si>
  <si>
    <t>WAI2301985</t>
  </si>
  <si>
    <t>Terenganu</t>
  </si>
  <si>
    <t>4000</t>
  </si>
  <si>
    <t>HI-FREEZE (M) SDN BHD</t>
  </si>
  <si>
    <t>High contract balance, recommendation from regional RM</t>
  </si>
  <si>
    <t>3400041383</t>
  </si>
  <si>
    <t>CNFD-NEP-0002-TP</t>
  </si>
  <si>
    <t>yusman.selatha@tm.com.my</t>
  </si>
  <si>
    <t>TMCC/220057</t>
  </si>
  <si>
    <t>RELOCATION FOR BREAKDOWN TM INFRA BY MAXIM (JUNCTION CABLES)</t>
  </si>
  <si>
    <t>PAC2214006</t>
  </si>
  <si>
    <t>RER2200148</t>
  </si>
  <si>
    <t>Kuala Lumpur</t>
  </si>
  <si>
    <t>90000</t>
  </si>
  <si>
    <t>KRIYAN ENGINEERING SDN. BHD.</t>
  </si>
  <si>
    <t>3400038616</t>
  </si>
  <si>
    <t>EXCEED WARRANT</t>
  </si>
  <si>
    <t>faiez.matjusoh@tm.com.my</t>
  </si>
  <si>
    <t>TMCA/230091</t>
  </si>
  <si>
    <t>WC Q1 SBS FOR JENDELA 2023 (J14D)</t>
  </si>
  <si>
    <t>PAC2300405</t>
  </si>
  <si>
    <t>WAI2209793</t>
  </si>
  <si>
    <t>Petaling Jaya</t>
  </si>
  <si>
    <t>4580</t>
  </si>
  <si>
    <t xml:space="preserve"> BINTANG NETWORKS (M) SDN. BHD.</t>
  </si>
  <si>
    <t>3400039211</t>
  </si>
  <si>
    <t>PG-AGG-0141-TP</t>
  </si>
  <si>
    <t>LOR approved</t>
  </si>
  <si>
    <t>farisya@tm.com.my</t>
  </si>
  <si>
    <t>PAC2306722</t>
  </si>
  <si>
    <t>15000</t>
  </si>
  <si>
    <t>3400038496</t>
  </si>
  <si>
    <t>DUPLICATE WITH LINE ITEM 10</t>
  </si>
  <si>
    <t>NEPOLINK SDN. BHD.</t>
  </si>
  <si>
    <t>3400038969</t>
  </si>
  <si>
    <t>ST-RID-0113-TP</t>
  </si>
  <si>
    <t>sazrilanwar@tm.com.my</t>
  </si>
  <si>
    <t>TMCA/231826</t>
  </si>
  <si>
    <t>DIGI - DIGI KEPONG - KE</t>
  </si>
  <si>
    <t>PAC2310897</t>
  </si>
  <si>
    <t>NRP2302512</t>
  </si>
  <si>
    <t>Selangor Timur</t>
  </si>
  <si>
    <t>14617.24</t>
  </si>
  <si>
    <t xml:space="preserve">RIDZQIN INDUSTRIES SDN. BHD </t>
  </si>
  <si>
    <t>due to site requirement for full team with CIDB cert and team familiar with site area.</t>
  </si>
  <si>
    <t>3400038781</t>
  </si>
  <si>
    <t>2968</t>
  </si>
  <si>
    <t xml:space="preserve"> TLT POWER SDN. BHD.</t>
  </si>
  <si>
    <t>3400039274</t>
  </si>
  <si>
    <t>AUWANI.SUDIN@TM.COM.MY</t>
  </si>
  <si>
    <t>TMWA/233186</t>
  </si>
  <si>
    <t>UNIFI FOR KEMENTERIAN PENDIDIKAN MALAYSIA-SEKOLAH JENIS KEBANGSAAN (CINA) ST MARTIN(UNIFI)-SRK</t>
  </si>
  <si>
    <t xml:space="preserve"> PAC2311956</t>
  </si>
  <si>
    <t>NRP2303153</t>
  </si>
  <si>
    <t>16500</t>
  </si>
  <si>
    <t>Hafizz/Aizee</t>
  </si>
  <si>
    <t>NS-RJF-0122-TP</t>
  </si>
  <si>
    <t>tm30003@tm.com.my</t>
  </si>
  <si>
    <t>TMSA/233292</t>
  </si>
  <si>
    <t>NRP FOC SN F42 SPUR (12C) FOR EBB - ERA SQUARE (WSE) - SN</t>
  </si>
  <si>
    <t>PAC2311962</t>
  </si>
  <si>
    <t>NRP2303217</t>
  </si>
  <si>
    <t>Negeri Sembilan</t>
  </si>
  <si>
    <t>19416.1</t>
  </si>
  <si>
    <t>NS-MOT-0015-TP</t>
  </si>
  <si>
    <t>TMSA/233231</t>
  </si>
  <si>
    <t>NRP FTTH ADD DSS BUS_C049 AXA AFFIN LIFE INSURANCE BERHAD - PUSAT KOMERSIAL SAUJANA (UNIFI) - BUS</t>
  </si>
  <si>
    <t>PAC2311475</t>
  </si>
  <si>
    <t>NRP2303110</t>
  </si>
  <si>
    <t>10957.28</t>
  </si>
  <si>
    <t>MOTOBINA SDN. BHD.</t>
  </si>
  <si>
    <t>3400038912</t>
  </si>
  <si>
    <t>JS-JAK-0153-TP</t>
  </si>
  <si>
    <t>atiqah.kamis@tm.com.my</t>
  </si>
  <si>
    <t>TMSA/232772</t>
  </si>
  <si>
    <t>PETRONAS DAGANGAN BERHAD - BATU 35 JALAN JOHOR(SDWAN OVER FTTH) - PTN</t>
  </si>
  <si>
    <t>PAC2308607</t>
  </si>
  <si>
    <t>NRP2301789</t>
  </si>
  <si>
    <t>Johor Selatan</t>
  </si>
  <si>
    <t>7307</t>
  </si>
  <si>
    <t>JAK MAX (M) SDN. BHD.</t>
  </si>
  <si>
    <t>3400039219</t>
  </si>
  <si>
    <t>MSC-SOL-0195-TP</t>
  </si>
  <si>
    <t>mnorhisham@tm.com.my</t>
  </si>
  <si>
    <t>TMCA/231966</t>
  </si>
  <si>
    <t>NRP CBJ THRU CORE FOC F67/F68 PONDOK POLIS HOSPITAL CYBERJAYA</t>
  </si>
  <si>
    <t>PAC2311362</t>
  </si>
  <si>
    <t>NRP2302990</t>
  </si>
  <si>
    <t>MSC</t>
  </si>
  <si>
    <t>1500</t>
  </si>
  <si>
    <t>Syarikat osmania Logistik</t>
  </si>
  <si>
    <t>3400039039</t>
  </si>
  <si>
    <t>JS-JAK-0154-TP</t>
  </si>
  <si>
    <t>TMSA/231573</t>
  </si>
  <si>
    <t>YTL_DH-SAJ PULAI PERDANA REPLACAMENT_KGP</t>
  </si>
  <si>
    <t>PAC2310116</t>
  </si>
  <si>
    <t>YTL2300018</t>
  </si>
  <si>
    <t>4904</t>
  </si>
  <si>
    <t>KD/PL-EMP-0093-TP</t>
  </si>
  <si>
    <t>izaidi@tm.com.my</t>
  </si>
  <si>
    <t>TMNC/230051</t>
  </si>
  <si>
    <t>RER 2W HDD AT JMBT SG SELUANG PX</t>
  </si>
  <si>
    <t>PAC2307847</t>
  </si>
  <si>
    <t>QUA2300041</t>
  </si>
  <si>
    <t xml:space="preserve">Kedah/Perlis </t>
  </si>
  <si>
    <t>46000</t>
  </si>
  <si>
    <t>EMPIRE PROSPECT SDN. BHD.</t>
  </si>
  <si>
    <t>3400038544</t>
  </si>
  <si>
    <t>TWU/SKN-ANT-0065-TP</t>
  </si>
  <si>
    <t>15/9: Pending TP Submission, 12/9: LOR requested &amp; Approved</t>
  </si>
  <si>
    <t>eddie@tm.com.my</t>
  </si>
  <si>
    <t>TMBA/230932</t>
  </si>
  <si>
    <t>MYGOV FOC SPUR LHD_FXX (12C) NID PEJABAT IMIGRESEN ICQS SABAH PORT LAHAD DATU</t>
  </si>
  <si>
    <t>PAC2308942</t>
  </si>
  <si>
    <t>GOV2304860</t>
  </si>
  <si>
    <t>Sabah</t>
  </si>
  <si>
    <t>35632</t>
  </si>
  <si>
    <t>ANTAH JUTA SDN BHD</t>
  </si>
  <si>
    <t>ST-ABX-0131-TP</t>
  </si>
  <si>
    <t>TMCA/232066</t>
  </si>
  <si>
    <t>MYGOV FOC 96C INTERTIE WITHIN TM GBK</t>
  </si>
  <si>
    <t>PAC2311887</t>
  </si>
  <si>
    <t>GOV2305415</t>
  </si>
  <si>
    <t>19713.16</t>
  </si>
  <si>
    <t>noreha.fatehi@tm.com.my</t>
  </si>
  <si>
    <t>TMWA/235081</t>
  </si>
  <si>
    <t>DNB_HORIZON 5G_DQSRT0887_JLNROBANLAMA_STK</t>
  </si>
  <si>
    <t>PAC2311949</t>
  </si>
  <si>
    <t>H5G2301205</t>
  </si>
  <si>
    <t>40000</t>
  </si>
  <si>
    <t xml:space="preserve"> BYTES TECH SDN. BHD.</t>
  </si>
  <si>
    <t>The available contractor for that area and familiar with the cable for that section area which can commit to do project due to timeline targeted</t>
  </si>
  <si>
    <t>3400038862</t>
  </si>
  <si>
    <t>MK-KZK-0353-TP</t>
  </si>
  <si>
    <t>req lengkapkan info</t>
  </si>
  <si>
    <t>mahyuddin.saleh@tm.com.my</t>
  </si>
  <si>
    <t>TMSA/233273</t>
  </si>
  <si>
    <t>GOV FTTH (ADD) AG C010 PEJABAT UNIT INSPEKTORAT DAN PERUNDANGAN, PEJABAT KESIHATAN ALOR GAJAH</t>
  </si>
  <si>
    <t>PAC2311894</t>
  </si>
  <si>
    <t>GOV2305396</t>
  </si>
  <si>
    <t>Melaka</t>
  </si>
  <si>
    <t>5000</t>
  </si>
  <si>
    <t>KD/PL-SNR-0066-TP</t>
  </si>
  <si>
    <t>zairin@tm.com.my</t>
  </si>
  <si>
    <t>TMNA/230338</t>
  </si>
  <si>
    <t>SRR SP FTTH ADD SP_C098 YARRA PARK-PERCINT 8 ZONE 1</t>
  </si>
  <si>
    <t>PAC2311686</t>
  </si>
  <si>
    <t>NRF2300036</t>
  </si>
  <si>
    <t>150000</t>
  </si>
  <si>
    <t>SINOR TECHNOLOGY SDN.BHD</t>
  </si>
  <si>
    <t>3400038940</t>
  </si>
  <si>
    <t>MSC-SET-0081-TP</t>
  </si>
  <si>
    <t>yusof.rahim@tm.com.my</t>
  </si>
  <si>
    <t>TMCA/231971</t>
  </si>
  <si>
    <t>INTERTIE NRP FOR AND MSC</t>
  </si>
  <si>
    <t>PAC2311411</t>
  </si>
  <si>
    <t>NRP2300916</t>
  </si>
  <si>
    <t>SETIA SEPAKAT COMMUNICATION (M)SDN. BHD.</t>
  </si>
  <si>
    <t>Base on latest MPD, this NEC still zero (0) LOR amount for last month (August) and this month (September).</t>
  </si>
  <si>
    <t>3400038938</t>
  </si>
  <si>
    <t>JS-JAK-0155-TP</t>
  </si>
  <si>
    <t>9/8/2023 no budget</t>
  </si>
  <si>
    <t>TMSA/233209</t>
  </si>
  <si>
    <t>GERBANG ALAF RESTAURANTS-MCDONALD'S 461 SHELL SRI PULAI UNIFI)-KGP</t>
  </si>
  <si>
    <t xml:space="preserve">PAC2311730 </t>
  </si>
  <si>
    <t>NRC2300105</t>
  </si>
  <si>
    <t>13490</t>
  </si>
  <si>
    <t>JS-JAK-0156-TP</t>
  </si>
  <si>
    <t>TMSA/233200</t>
  </si>
  <si>
    <t>N2N - SENAI AIRPORT CITY (WSE) - SNI</t>
  </si>
  <si>
    <t>PAC2311495</t>
  </si>
  <si>
    <t>NRP2302921</t>
  </si>
  <si>
    <t>15302</t>
  </si>
  <si>
    <t>wanhakimi@tm.com.my</t>
  </si>
  <si>
    <t>TMCA/231544</t>
  </si>
  <si>
    <t>WC Q2 2023 BJL FOR JENDELA 
IWM-USJ_C033_DP0037,-118   JALAN USJ 12/2A USJ 12,-TRO-1-1100104871</t>
  </si>
  <si>
    <t>PAC2308099</t>
  </si>
  <si>
    <t>WAI2302730</t>
  </si>
  <si>
    <t>MONT GLOBAL SDN. BHD.</t>
  </si>
  <si>
    <t>3400038740</t>
  </si>
  <si>
    <t>najmi.rahman@tm.com.my</t>
  </si>
  <si>
    <t>PAC2222396</t>
  </si>
  <si>
    <t>Pahang</t>
  </si>
  <si>
    <t>2000</t>
  </si>
  <si>
    <t>A&amp;A Megah Sdn Bhd</t>
  </si>
  <si>
    <t>This NEC assigned for this project before SOF drop.NEC have done this project for FRLE, just to continue to FRLP.</t>
  </si>
  <si>
    <t>3400038453</t>
  </si>
  <si>
    <t>WC Q2 2023 BJL FOR JENDELA,
IWM-USJ_C010_DP050A,-8   JALAN USJ 6/6C USJ 6,-TRO-1-1100106319</t>
  </si>
  <si>
    <t>1612</t>
  </si>
  <si>
    <t>WC Q2 2023 BJL FOR JENDELA 
IWM-PCG_C063_DP058A,-C-03-01 BLOK C PANGSAPURI ANGSANA 3 JALAN BP 17/1 BANDAR BUKIT PUCHONG 2,-TRO-1-1100105170 &amp; TRO-1-1100106316</t>
  </si>
  <si>
    <t>LABA JAYA GLOBAL SDN. BHD.</t>
  </si>
  <si>
    <t>kontraktor ini berpengalaman melakukan kerja waiters di kawasan tersebut untuk meet 9BD.jimat kan kos disebabkan ini kontraktor CNC Lite
kontraktor ini berpengalaman melakukan kerja waiters di kawasan tersebut untuk meet 9BD</t>
  </si>
  <si>
    <t>3400038626</t>
  </si>
  <si>
    <t>WC Q2 2023 BJL FOR JENDELA 
RO-PCG_C028A_DP040A,-LOT 189-D JALAN JURUTERA KAMPUNG PULAS LUAR,-W-0003376434</t>
  </si>
  <si>
    <t>guna CNC Lite utk jimatkan kos pemasangan,jimat kan kos disebabkan ini kontraktor CNC Lite
kontraktor ini berpengalaman melakukan kerja waiters di kawasan tersebut untuk meet 9BD</t>
  </si>
  <si>
    <t>WC Q2 2023 BJL FOR JENDELA 
IWM-PCG_C018_DP075A,-48 JALAN INDAH 3/12 TAMAN PUCHONG INDAH,-TRO-1-1100105480</t>
  </si>
  <si>
    <t xml:space="preserve">MARIATI HOLDINGS SDN BHD </t>
  </si>
  <si>
    <t>pemasangan tie DP yang mudah untuk kontraktor baru.pemasangan tie DP yang mudah untuk kontraktor baru.</t>
  </si>
  <si>
    <t>3400041574</t>
  </si>
  <si>
    <t>WC Q2 2023 BJL FOR JENDELA 
IWM-PCG_C018_DP0079,-D-01-08, JALAN, INDAH 3, TAMAN PUCHONG INDAH, 01, PANGSAPURI SEROJA -OCI-3-0002239953 &amp; OCI-3-0002242750</t>
  </si>
  <si>
    <t>6746.52</t>
  </si>
  <si>
    <t>SYARIKAT OSMANIA LOGISTICS SDN. BHD</t>
  </si>
  <si>
    <t>berdasarkan MPD report kontraktor ini masih rendah amount nya bg bulan ini,berdasarkan MPD report kontraktor ini masih rendah amount nya bg bulan ini.
site sukar dan perlukan kontraktor yang biasa dgn kawasan tersebut.</t>
  </si>
  <si>
    <t xml:space="preserve">WC Q2 2023 BJL FOR JENDELA 
IWM-SDG_C008_DP0011 KE SDG_C008_DP0061,-52 JALAN ENAU TAMAN BUKIT BELIMBING,- TRO-1-1100106286       </t>
  </si>
  <si>
    <t>berdasarkan MPD report kontraktor ini masih rendah amount nya bg bulan ini,berdasarkan MPD report kontraktor ini masih rendah amount nya bg bulan ini.
site sukar dan perlukan kontraktor yang biasa dgn kawasan tersebut,berdasarkan MPD report kontraktor ini masih rendah amount nya bg bulan ini</t>
  </si>
  <si>
    <t>PRK-PST-0193-TP</t>
  </si>
  <si>
    <t>zhatta@tm.com.my</t>
  </si>
  <si>
    <t>P3A072301067</t>
  </si>
  <si>
    <t>RWOR_TM INFRA RELOCATION DUE TO CADANGAN SKIM PERUMAHAN UNTUK MENDIRIKAN 69 UNIT RUMAH TERES</t>
  </si>
  <si>
    <t>PAC2311995</t>
  </si>
  <si>
    <t>RER2200239</t>
  </si>
  <si>
    <t>82781.1</t>
  </si>
  <si>
    <t>PROSERINS TECHNOLOGY SDN. BHD.</t>
  </si>
  <si>
    <t>3400038775</t>
  </si>
  <si>
    <t>Duplicate Line 105</t>
  </si>
  <si>
    <t>suzaidah@tm.com.my</t>
  </si>
  <si>
    <t>TMBA/230915</t>
  </si>
  <si>
    <t>1GOV FOC SPUR NBN F0XX (12C) MYGOV*NET-KPKT (JBPM)-BALAI BOMBA DAN PENYELAMAT NABAWAN(IPME)- NBN</t>
  </si>
  <si>
    <t>PAC2311657</t>
  </si>
  <si>
    <t>GOV2305212</t>
  </si>
  <si>
    <t>57689.18</t>
  </si>
  <si>
    <t>MOHD SUFRI BIN AG ABDUL GHANI</t>
  </si>
  <si>
    <t>OMARHATTA BIN PIONG</t>
  </si>
  <si>
    <t>NINAZ TELCO SDN BHD</t>
  </si>
  <si>
    <t>Ninaz Team available at Nabawan,Ninaz Team can completed the work within timeline.</t>
  </si>
  <si>
    <t>011-10099257 (En Lahaji)/ 010-8056062 (En Azmi)</t>
  </si>
  <si>
    <t>14/9/2023</t>
  </si>
  <si>
    <t>Duplicate Line 300</t>
  </si>
  <si>
    <t>abdrauf.abdrahim@tm.com.my</t>
  </si>
  <si>
    <t>PAC2311941</t>
  </si>
  <si>
    <t>25050.79</t>
  </si>
  <si>
    <t>Duplicate Line 228</t>
  </si>
  <si>
    <t>PAC2311573</t>
  </si>
  <si>
    <t>26406.46</t>
  </si>
  <si>
    <t>livan.usa@tm.com.my</t>
  </si>
  <si>
    <t>TMWA/230473</t>
  </si>
  <si>
    <t>FOC MTJ F04 12C FENOMENA MAJU KAYA - RESIDENSI MATANG PREMIER (WIA) - MTJ. 4 core FOC + 1 NID (SLG 99.5%)</t>
  </si>
  <si>
    <t>PAC2310464</t>
  </si>
  <si>
    <t>NRP2302545</t>
  </si>
  <si>
    <t>30000</t>
  </si>
  <si>
    <t>DUPLICATE WITH LINE ITEM 20</t>
  </si>
  <si>
    <t xml:space="preserve">TMCA/231966 </t>
  </si>
  <si>
    <t>3000</t>
  </si>
  <si>
    <t>berdasarkan MPD report kontraktor ini masih rendah amount nya bg bulan ini</t>
  </si>
  <si>
    <t>15/9/2023</t>
  </si>
  <si>
    <t>11/9: No Budget</t>
  </si>
  <si>
    <t>RASYDAN.RAMLAN@TM.COM.MY</t>
  </si>
  <si>
    <t>TMBA/230166</t>
  </si>
  <si>
    <t xml:space="preserve">SKR1M FTTH KBD CXXX KG MENGKULAT KOTA BELUD
</t>
  </si>
  <si>
    <t>PAC2302165</t>
  </si>
  <si>
    <t>SKR2300013</t>
  </si>
  <si>
    <t>203948.96</t>
  </si>
  <si>
    <t>LLP</t>
  </si>
  <si>
    <t>Suggested by VMM before</t>
  </si>
  <si>
    <t>3400039083</t>
  </si>
  <si>
    <t>11/9: No Budget. Baseline not set</t>
  </si>
  <si>
    <t>TMBA/230948</t>
  </si>
  <si>
    <t xml:space="preserve">1GOV FOC SPUR BFT F015 (12C) MYGOVT*Net-NRECC (JUPEM-GEODESI) CORS BEAUFORT (IPME) - BFT
</t>
  </si>
  <si>
    <t>PAC2311928</t>
  </si>
  <si>
    <t>GOV2305407</t>
  </si>
  <si>
    <t>23051</t>
  </si>
  <si>
    <t>TMBA/230956</t>
  </si>
  <si>
    <t xml:space="preserve">NRP FOC SPUR LBN FXX (12C) ASIAN SUPPLY BASE
</t>
  </si>
  <si>
    <t>PAC2312028</t>
  </si>
  <si>
    <t>NRP2303198</t>
  </si>
  <si>
    <t>22817.34</t>
  </si>
  <si>
    <t>TMBA/230937 </t>
  </si>
  <si>
    <t xml:space="preserve">NRP FTTH TIE INM_C006_DP0054 GERBANG ALADAN PUSTAKA CAWANGAN SABAH-KOTA KINABALU(MLS OVER IPME)-KBU
</t>
  </si>
  <si>
    <t>PAC2311866 </t>
  </si>
  <si>
    <t>NRP2303190</t>
  </si>
  <si>
    <t>6605</t>
  </si>
  <si>
    <t>TMBA/230949</t>
  </si>
  <si>
    <t xml:space="preserve">MYGOV*NET-KPKT (JBPM)-BALAI BOMBA DAN PENYELAMAT PUTATAN (IPME)-PTT
</t>
  </si>
  <si>
    <t>PAC2311961 </t>
  </si>
  <si>
    <t>GOV2305211</t>
  </si>
  <si>
    <t>42729.8</t>
  </si>
  <si>
    <t>TMBA/230940</t>
  </si>
  <si>
    <t xml:space="preserve">MYGOV*NET 2.0 - NRECC JMG JABATAN MINERAL GEOSAINS (JMG) SABAH (IPME) - KBU
</t>
  </si>
  <si>
    <t>PAC2311959</t>
  </si>
  <si>
    <t>GOV2305413</t>
  </si>
  <si>
    <t>8336.35</t>
  </si>
  <si>
    <t>KD/PL-GTB-0007-TP</t>
  </si>
  <si>
    <t>mohamadhairi.aziz@tm.com.my</t>
  </si>
  <si>
    <t>TMNA/232651</t>
  </si>
  <si>
    <t>MYGOV*NET 2.0 FOC LBM F08 NID KKDW (RISDA)-PEJABAT RISDA STESEN GULAU (SLA 99.0%)</t>
  </si>
  <si>
    <t>PAC2311900</t>
  </si>
  <si>
    <t>GOV2305392</t>
  </si>
  <si>
    <t>37369.69</t>
  </si>
  <si>
    <t>GRAND TEKNIK BINA SDN BHD</t>
  </si>
  <si>
    <t>Able to work quickly &amp; used to work in that area</t>
  </si>
  <si>
    <t>3400038568</t>
  </si>
  <si>
    <t>20/9/2023</t>
  </si>
  <si>
    <t>20/9 Budget released 11/9: No Budget</t>
  </si>
  <si>
    <t>TMBA/230941</t>
  </si>
  <si>
    <t xml:space="preserve">NRP FOC SPUR MGL FXX (12C) SABAH PORT SDN BHD-WISMA SABAHPORT (DOME)-MGL
</t>
  </si>
  <si>
    <t>PAC2311935</t>
  </si>
  <si>
    <t>NRP2303195</t>
  </si>
  <si>
    <t>27192.85</t>
  </si>
  <si>
    <t>TMBA/230942</t>
  </si>
  <si>
    <t xml:space="preserve">NRP FOC SPUR KBU FXX (12C) SABAH PORT SDN BHD-JQ CENTRAL(DOME)-KBU
</t>
  </si>
  <si>
    <t>PAC2311937</t>
  </si>
  <si>
    <t>NRP2303194</t>
  </si>
  <si>
    <t>9402.17</t>
  </si>
  <si>
    <t>TMBA/230911 </t>
  </si>
  <si>
    <t xml:space="preserve">NRP FOC SPUR KBU FXX (12C) DEWAN BAHASA DAN PUSTAKA CAWANGAN SABAH-KOTA KINABALU(MLS OVER IPME)-KBU
</t>
  </si>
  <si>
    <t>PAC2311731</t>
  </si>
  <si>
    <t>NRP2302972</t>
  </si>
  <si>
    <t>21354.97</t>
  </si>
  <si>
    <t xml:space="preserve">DNB_HORIZON 5G_DSKBD0146_JLNLABUANKOTABELUD_KBD
</t>
  </si>
  <si>
    <t>27555.87</t>
  </si>
  <si>
    <t>Duplicate Line 287</t>
  </si>
  <si>
    <t xml:space="preserve">DNB_HORIZON 5G_DSTUA0965_JLNTAJAUTERMENUNG_TRN
</t>
  </si>
  <si>
    <t>PAC2311575</t>
  </si>
  <si>
    <t>8169.72</t>
  </si>
  <si>
    <t xml:space="preserve">DNB_HORIZON 5G_DSKBD0164_JLNRANAUBYPASS_KBD
</t>
  </si>
  <si>
    <t>29047.11</t>
  </si>
  <si>
    <t>Duplicate Line 186</t>
  </si>
  <si>
    <t xml:space="preserve">DNB_HORIZON 5G_DSTUA0989_JLNKAULUANBKTGILING_TPL
</t>
  </si>
  <si>
    <t>PAC2311624</t>
  </si>
  <si>
    <t>81240.57</t>
  </si>
  <si>
    <t>Duplicate Line 143</t>
  </si>
  <si>
    <t xml:space="preserve">DNB_HORIZON 5G_DSPNP1009_JLNKENDARA2_PPG
</t>
  </si>
  <si>
    <t>PAC2311569</t>
  </si>
  <si>
    <t>13156.35</t>
  </si>
  <si>
    <t>Duplicate Line 142</t>
  </si>
  <si>
    <t xml:space="preserve">DNB_HORIZON 5G_DSBKI0213_JLNTGLIPAT_KBU
</t>
  </si>
  <si>
    <t>PAC2311631</t>
  </si>
  <si>
    <t>70268.08</t>
  </si>
  <si>
    <t>Duplicate Line 253</t>
  </si>
  <si>
    <t xml:space="preserve">DNB_HORIZON 5G_DSBKI0230_JLNBANTAYANMININTOD_INM
</t>
  </si>
  <si>
    <t>PAC2311785</t>
  </si>
  <si>
    <t>Duplicate Line 205</t>
  </si>
  <si>
    <t xml:space="preserve">DNB_HORIZON 5G_DSSIP0815_KPGPELAKAT_SIG
</t>
  </si>
  <si>
    <t>PAC2310558</t>
  </si>
  <si>
    <t>25775.82</t>
  </si>
  <si>
    <t>Duplicate Line 141</t>
  </si>
  <si>
    <t xml:space="preserve">DNB_HORIZON 5G_DSPTT1020_LINTASJAYAUPTOWNSHIP_PPG
</t>
  </si>
  <si>
    <t>PAC2311084</t>
  </si>
  <si>
    <t>3946.91</t>
  </si>
  <si>
    <t>TMBA/230748</t>
  </si>
  <si>
    <t xml:space="preserve">DNB_HORIZON 5G_DSPNP0596_JLNSUGUDMAANG_PPG
</t>
  </si>
  <si>
    <t>PAC2309252</t>
  </si>
  <si>
    <t>H5G2300584</t>
  </si>
  <si>
    <t>58686.85</t>
  </si>
  <si>
    <t>KD/PL-SPS-0440-TP</t>
  </si>
  <si>
    <t>kanuar.nor@tm.com.my</t>
  </si>
  <si>
    <t>TMNA/231150</t>
  </si>
  <si>
    <t>MYGOV*NET FOC KMH F54/55 MOF (JKDM) KASTAM FUJI LOGISTICS KULIM HI-TECH PARK KULIM (IPME)-KMH</t>
  </si>
  <si>
    <t>PAC2305523</t>
  </si>
  <si>
    <t>GOV2300178</t>
  </si>
  <si>
    <t>SPS Corporation Sdn Bhd</t>
  </si>
  <si>
    <t>Team knowledgeable to install NID</t>
  </si>
  <si>
    <t>3400039035</t>
  </si>
  <si>
    <t>KD/PL-SPS-0441-TP</t>
  </si>
  <si>
    <t>TMNA/231055</t>
  </si>
  <si>
    <t>MYGOV*NET FOC KMH F47/48 BALAI BOMBA &amp; PENYELAMAT ZON KULIM</t>
  </si>
  <si>
    <t>PAC2304079</t>
  </si>
  <si>
    <t>GOV2300132</t>
  </si>
  <si>
    <t>Knowledgeable to install NID</t>
  </si>
  <si>
    <t>KD/PL-SPS-0442-TP</t>
  </si>
  <si>
    <t>TMNA/231472</t>
  </si>
  <si>
    <t>MYGOV*NET FOC KM F22/23 JPJ CAW. KECIL KULIM(IPME)(99.7%)</t>
  </si>
  <si>
    <t>PAC2305322</t>
  </si>
  <si>
    <t>GOV2300328</t>
  </si>
  <si>
    <t>KD/PL-SPS-0443-TP</t>
  </si>
  <si>
    <t>TMNA/231737</t>
  </si>
  <si>
    <t>MYGOV*NET KM F22/23 KASTAM KOMPLEKS KASTAM KULIM (IPME)(99.9%)</t>
  </si>
  <si>
    <t>PAC2306418</t>
  </si>
  <si>
    <t>GOV2302412</t>
  </si>
  <si>
    <t>1120</t>
  </si>
  <si>
    <t>TMCA/231646</t>
  </si>
  <si>
    <t xml:space="preserve">WC Q3-1 2023 KIN FOR JENDELA
IWM-SDG_C062_DP0035 KE SDG_C062_DP0074,-27 JALAN INDAH 1/36 TAMAN UNIVERSITY INDAH,- TRO-1-1100107252       </t>
  </si>
  <si>
    <t>PAC2309048</t>
  </si>
  <si>
    <t>WAI2305394</t>
  </si>
  <si>
    <t>CENGAL HARUM SDN. BHD.</t>
  </si>
  <si>
    <t>3400038526</t>
  </si>
  <si>
    <t>TRG-GET-0462-TP</t>
  </si>
  <si>
    <t>sudirman@tm.com.my</t>
  </si>
  <si>
    <t>TMEA/233271</t>
  </si>
  <si>
    <t>MYGOVNET FOC SPUR (12C) IPME TG PEJABAT PAROL DAERAH KUALA TERENGGANU</t>
  </si>
  <si>
    <t>PAC2311215</t>
  </si>
  <si>
    <t>GOV2305371</t>
  </si>
  <si>
    <t>13955.31</t>
  </si>
  <si>
    <t>Mohd Dasuki Bin Ramli</t>
  </si>
  <si>
    <t>Mohd Farid Bin Amran</t>
  </si>
  <si>
    <t>Getra Sdn Bhd</t>
  </si>
  <si>
    <t>Recommendation from Resource Mgt / Vendor Management - Contract Availability</t>
  </si>
  <si>
    <t>3400038885</t>
  </si>
  <si>
    <t>KD/PL-SPS-0444-TP</t>
  </si>
  <si>
    <t>TMNA/231372</t>
  </si>
  <si>
    <t>MYGOV*NET FOC KM F22/23 PEJ IMIGRESEN KULIM (IPME)(99.9%)</t>
  </si>
  <si>
    <t>PAC2305274</t>
  </si>
  <si>
    <t>GOV2300801</t>
  </si>
  <si>
    <t xml:space="preserve">WC Q3-1 2023 KIN FOR JENDELA
IWM-SDG_C096_DP0049 KE SDG_C096_DP0078,-15 JALAN LEP 7/16 LESTARI PUTRA,-TRO-1-1100107290  </t>
  </si>
  <si>
    <t>WC Q3-1 2023 KIN FOR JENDELA
IWM-SDG_C073_DP0074 &amp; DP0074A,-14 02 05 PANGSAPURI SRI INDAH 2 JALAN PERSIARAN LESTARI PERDANA,-TRO-1-1100107354</t>
  </si>
  <si>
    <t>3400038998</t>
  </si>
  <si>
    <t>alixgeoffrey@tm.com.my</t>
  </si>
  <si>
    <t>PAC2311323</t>
  </si>
  <si>
    <t>12000</t>
  </si>
  <si>
    <t>PAC2311689</t>
  </si>
  <si>
    <t>108773</t>
  </si>
  <si>
    <t>PAC not created</t>
  </si>
  <si>
    <t>N/A</t>
  </si>
  <si>
    <t>55148</t>
  </si>
  <si>
    <t>TMCA/225783</t>
  </si>
  <si>
    <t>WC Q1 CBJ FOR JENDELA (J14D)
IWM-CBJ_C034_DP0026-SEJATI LAKESIDE JALAN CYBER 10,-TRO-1-1100106372 &amp; TRO-1-1100104881</t>
  </si>
  <si>
    <t>PAC2224265</t>
  </si>
  <si>
    <t>WAI2209875</t>
  </si>
  <si>
    <t>TMCA/230429</t>
  </si>
  <si>
    <t xml:space="preserve">WC FEB SKT FOR JENDELA (J14D)
IWM-- DK_C024_DP0078 ke DK_C024_DP0088,-- 48-G KITA BAYU - JALAN KB 9 CYBERSOUTH </t>
  </si>
  <si>
    <t>PAC2302378</t>
  </si>
  <si>
    <t>WAI2301415</t>
  </si>
  <si>
    <t>KRIYAN ENGINEERING SDN BHD</t>
  </si>
  <si>
    <t>WC FEB SKT FOR JENDELA (J14D)
IWM- DK_C024_DP0051 ke DK_C024_DP0089,- 33 KITA BAYU - JALAN KB 1 CYBERSOUTH</t>
  </si>
  <si>
    <t>TWU/SKN-MRA-0106-TP</t>
  </si>
  <si>
    <t>moslie.majimun@tm.com.my</t>
  </si>
  <si>
    <t xml:space="preserve">5G SPUR ERA (12C) DNB_HORIZON 5G_DSSDK0756_JLNKGBAHAGIA_ERA
</t>
  </si>
  <si>
    <t>PAC2219869</t>
  </si>
  <si>
    <t>22503.44</t>
  </si>
  <si>
    <t>1110999 | MAJU R &amp; A SDN. BHD &amp; 1023390 | EVOLUSI BERSATU SDN. BHD.</t>
  </si>
  <si>
    <t>Contractor familiar with 5G project</t>
  </si>
  <si>
    <t>011-26850938</t>
  </si>
  <si>
    <t>m_saufi@tm.com.my</t>
  </si>
  <si>
    <t>TMEA/230828</t>
  </si>
  <si>
    <t xml:space="preserve">MYGOV FOC (TP) NEW FOC 12C KLINIK KESIHATAN GAU BARU - TL </t>
  </si>
  <si>
    <t>PAC2311927</t>
  </si>
  <si>
    <t>GOV2305006</t>
  </si>
  <si>
    <t>7116</t>
  </si>
  <si>
    <t xml:space="preserve">NO </t>
  </si>
  <si>
    <t>PJ-EXT-1081-TP</t>
  </si>
  <si>
    <t>engkuintan@tm.com.my</t>
  </si>
  <si>
    <t>TMCA/231886</t>
  </si>
  <si>
    <t>NRP FOC SPUR TDI_F70-F71 (24C) ENTERPRISE MANAGED SERVICES SDN BHD-FIRST AVENUE</t>
  </si>
  <si>
    <t>PAC2310731</t>
  </si>
  <si>
    <t>NRP2302823</t>
  </si>
  <si>
    <t>15853.2</t>
  </si>
  <si>
    <t>AMRAN BIN RAMLI</t>
  </si>
  <si>
    <t>MOHD FARHAN BIN MASRUM</t>
  </si>
  <si>
    <t>https://tm365-my.sharepoint.com/personal/badruznasrin_basri_tm_com_my/Documents/Apps/Microsoft%20Forms/CPPM%20LOR%20%20Request%20for%20LOR%20for%20existing%20project/Question/PELAN%20CWS-NRP%20FOC%20SPUR%20TDI_F70-F71%20(24C)%20ENTE_Engku%20Intan%20Norazlin.pdf</t>
  </si>
  <si>
    <t>PG-RAZ-0337-TP</t>
  </si>
  <si>
    <t>muhdhafidz.ali@tm.com.my</t>
  </si>
  <si>
    <t>TMNA/231378</t>
  </si>
  <si>
    <t>MYGOV*NET-JKSM(GEORGETOWN )-MAH SYARIAH-GEORGETOWN(IPME)-AIM</t>
  </si>
  <si>
    <t>PAC2309565</t>
  </si>
  <si>
    <t>GOV2301232</t>
  </si>
  <si>
    <t>768.4</t>
  </si>
  <si>
    <t>MUHAMMAD HAFIDZ BIN ALI</t>
  </si>
  <si>
    <t>MOHD SYAHIDAN BIN YUSOFF</t>
  </si>
  <si>
    <t>https://tm365-my.sharepoint.com/personal/badruznasrin_basri_tm_com_my/Documents/Apps/Microsoft%20Forms/CPPM%20LOR%20%20Request%20for%20LOR%20for%20existing%20project/Question/REDMARK%20MYGOVNET%20MAHKAMAH%20SYARIAH%20TIMUR%20LAUT_Muhammad%20Hafidz%20Bin.pdf</t>
  </si>
  <si>
    <t>RAZTEL</t>
  </si>
  <si>
    <t>1ST PO ORIGINALLY  TO RAZTEL</t>
  </si>
  <si>
    <t xml:space="preserve">3400038882 </t>
  </si>
  <si>
    <t>adib.fauzi@tm.com.my</t>
  </si>
  <si>
    <t>TMWA/237189</t>
  </si>
  <si>
    <t>FOC BNH_F06 192C/96C/48C/24C FOR PIHAK BERKUASA PENERBANGAN AWAM MALAYSIA, TM TT844 TKT G BILIK RADIO 97000, BINTULU, SARAWAK</t>
  </si>
  <si>
    <t>PAC2307945</t>
  </si>
  <si>
    <t>NRP2301292</t>
  </si>
  <si>
    <t>410315.79</t>
  </si>
  <si>
    <t>Bun Katan</t>
  </si>
  <si>
    <t>Khairunhafiz Bin Amin</t>
  </si>
  <si>
    <t>https://tm365-my.sharepoint.com/personal/badruznasrin_basri_tm_com_my/Documents/Apps/Microsoft%20Forms/CPPM%20LOR%20%20Request%20for%20LOR%20for%20existing%20project/Question/SLD%20TT844_Muhammad%20Adib%20Ahmad.JPG</t>
  </si>
  <si>
    <t>Faltech Engineering Sdn. Bhd.</t>
  </si>
  <si>
    <t>Due to availability of the team</t>
  </si>
  <si>
    <t>340039021</t>
  </si>
  <si>
    <t>-</t>
  </si>
  <si>
    <t>WC exceed warrant</t>
  </si>
  <si>
    <t>amirul.razak@tm.com.my</t>
  </si>
  <si>
    <t>TMSA/231056</t>
  </si>
  <si>
    <t>WC ADD FDP TGB (JENDELA) TANGGA BATU (QTR 3)  - CS ,SSTA &amp; SSKA</t>
  </si>
  <si>
    <t>PAC2310091</t>
  </si>
  <si>
    <t>WAI2306786</t>
  </si>
  <si>
    <t>939.49</t>
  </si>
  <si>
    <t>Kamariah Binti Kamal</t>
  </si>
  <si>
    <t>'Izzat Sharizan Bin Anuar</t>
  </si>
  <si>
    <t>https://tm365-my.sharepoint.com/personal/badruznasrin_basri_tm_com_my/Documents/Apps/Microsoft%20Forms/CPPM%20LOR%20%20Request%20for%20LOR%20for%20existing%20project/Question/TGB%20C024%20DP0038%20(TRO-1-1100104992)%201597-1,%20JA_Amirul%20Azim%20Bin%20Abd.pdf</t>
  </si>
  <si>
    <t>SB-MUT-0112-TP</t>
  </si>
  <si>
    <t>TMCA/232081</t>
  </si>
  <si>
    <t>NRP FTTH ADD SPK_C008 FOR JBPM_BALAI BOMBA SEPANG</t>
  </si>
  <si>
    <t>PAC2311933</t>
  </si>
  <si>
    <t>NRP2303189</t>
  </si>
  <si>
    <t>12291.13</t>
  </si>
  <si>
    <t>AZAHAARI</t>
  </si>
  <si>
    <t>NOR ASRI</t>
  </si>
  <si>
    <t>https://tm365-my.sharepoint.com/personal/badruznasrin_basri_tm_com_my/_layouts/15/Doc.aspx?sourcedoc=%7BAAC1E956-9DB0-461C-9562-4629B4C6BC7E%7D&amp;file=Std%20Costing%20NRP%20FTTH%20ADD%20SPK_C008%20FOR%20JBPM_BA_Mohd%20Azahaari%20Bin%20Ab.xlsx&amp;action=default&amp;mobileredirect=true</t>
  </si>
  <si>
    <t>607</t>
  </si>
  <si>
    <t>AHMAD NAJMI BIN A. RAHMAN</t>
  </si>
  <si>
    <t>MUHAMMAD RIDHWAN BIN MOHD RAFI</t>
  </si>
  <si>
    <t>https://tm365-my.sharepoint.com/personal/badruznasrin_basri_tm_com_my/Documents/Apps/Microsoft%20Forms/CPPM%20LOR%20%20Request%20for%20LOR%20for%20existing%20project/Question/Hotel%20Ac%20Marriot_Ahmad%20Najmi%20Bin%20Arah.JPG</t>
  </si>
  <si>
    <t>FOC FRLE sebelum ini telah dilaksanakan oleh A&amp;A Megah Sdn Bhd</t>
  </si>
  <si>
    <t>Anro Teguh Sdn Bhd</t>
  </si>
  <si>
    <t>3400038506</t>
  </si>
  <si>
    <t>SD UNGGUL SDN. BHD.</t>
  </si>
  <si>
    <t>3400041274</t>
  </si>
  <si>
    <t>PRK-PIR-0091-TP</t>
  </si>
  <si>
    <t>PROCEED PR</t>
  </si>
  <si>
    <t>khairulhafiz.wahab@tm.com.my</t>
  </si>
  <si>
    <t>TMNA/232204</t>
  </si>
  <si>
    <t xml:space="preserve">NRP FOC PB_F39 SPUR (12C) NID USM_KAMPUS KEJURUTERAAN </t>
  </si>
  <si>
    <t>PAC2310637</t>
  </si>
  <si>
    <t>NRP2302804</t>
  </si>
  <si>
    <t>11000</t>
  </si>
  <si>
    <t xml:space="preserve">khairul hafiz bin abdul wahab </t>
  </si>
  <si>
    <t xml:space="preserve">Mohd Safuan Bin Abu Bakar Rodin </t>
  </si>
  <si>
    <t>https://tm365-my.sharepoint.com/personal/badruznasrin_basri_tm_com_my/Documents/Apps/Microsoft%20Forms/CPPM%20LOR%20%20Request%20for%20LOR%20for%20existing%20project/Question/PLAN%20NRP%20FOC%20PB_F39%20SPUR%20(12C)%20NID%20USM_KAMPUS_Khairul%20Hafiz%20Bin%20Ab.pdf</t>
  </si>
  <si>
    <t xml:space="preserve">piracomm </t>
  </si>
  <si>
    <t xml:space="preserve"> piracom -contractor already survey the location due to NRP urgency .also have fiber  same place  under lor PRK-PIR-0084-TP. contractor team stay  near parit buntar .easy to mobilized  </t>
  </si>
  <si>
    <t>3400038769</t>
  </si>
  <si>
    <t xml:space="preserve">proserin </t>
  </si>
  <si>
    <t xml:space="preserve">osmania </t>
  </si>
  <si>
    <t>3400039041</t>
  </si>
  <si>
    <t>Duplicate Line 69</t>
  </si>
  <si>
    <t>sarahm@tm.com.my</t>
  </si>
  <si>
    <t>7110</t>
  </si>
  <si>
    <t>https://tm365-my.sharepoint.com/personal/badruznasrin_basri_tm_com_my/_layouts/15/Doc.aspx?sourcedoc=%7B72287491-134C-42C2-A68D-A896237E0B26%7D&amp;file=PEJ%20PAROL%20DAERAH%20KT_Siti%20Sarah%20Binti%20Mam.pptx&amp;action=edit&amp;mobileredirect=true</t>
  </si>
  <si>
    <t>PJ-TRS-0024-TP</t>
  </si>
  <si>
    <t>REQUESTED</t>
  </si>
  <si>
    <t>TMCA/231650</t>
  </si>
  <si>
    <t xml:space="preserve">NRP FOC LTS F83 SPUR 12C VODAFONE FLEX JALAN TIANG U8/93
</t>
  </si>
  <si>
    <t>PAC2308961</t>
  </si>
  <si>
    <t>NRP2302091</t>
  </si>
  <si>
    <t>MUHAMMAD ANUAR BIN ABDULLAH</t>
  </si>
  <si>
    <t>AHMAD ZIKRI BIN IDRIS</t>
  </si>
  <si>
    <t>https://tm365-my.sharepoint.com/personal/badruznasrin_basri_tm_com_my/Documents/Apps/Microsoft%20Forms/CPPM%20LOR%20%20Request%20for%20LOR%20for%20existing%20project/Question/NRP%20F83%20VODAFONE%20JOINT%20(1)%20(1)_Engku%20Intan%20Norazlin.pdf</t>
  </si>
  <si>
    <t xml:space="preserve"> TR SERVICES SDN. BHD.</t>
  </si>
  <si>
    <t>TO REPLACE  LOR PJ-TRS-0019-TP. THIS LOR WAS ISSUED BEFORE BUDGET RELEASE. NEED TO DELETE THE CURRENT LOR AND RE-ISSUE NEW TO MEET THE NEW PROJ MANAGEMENT  PROCESS.</t>
  </si>
  <si>
    <t>3400038821</t>
  </si>
  <si>
    <t>NIL</t>
  </si>
  <si>
    <t>TWU/SKN-ANT-0064-TP</t>
  </si>
  <si>
    <t>TMBA/230866</t>
  </si>
  <si>
    <t>NRP FTTH ADD TWU_C028 HTP CHUBB TAWAU TB 305 2ND FLOOR LEONG HUA BUILDING,TAWAU</t>
  </si>
  <si>
    <t>PAC2311038</t>
  </si>
  <si>
    <t>NRP2302936</t>
  </si>
  <si>
    <t>4159.16</t>
  </si>
  <si>
    <t>SUHAINA ARIK</t>
  </si>
  <si>
    <t>BING BIN ARING</t>
  </si>
  <si>
    <t>https://tm365-my.sharepoint.com/personal/badruznasrin_basri_tm_com_my/Documents/Apps/Microsoft%20Forms/CPPM%20LOR%20%20Request%20for%20LOR%20for%20existing%20project/Question/HTP%20-%20CHUBB%20TAWAU%20(UNIFI)%20-%20TWU_Eddie%20Chang%20Onn%20Fook.pdf</t>
  </si>
  <si>
    <t>LOR TELAH DIBERIKAN OLEH VMM KEPADA ANTAH JUTA SEBELUM INI TAPI TELAH DIBATALKAN SEBAB BELUM ADA BUDGET PADA MASA TERSEBUT.</t>
  </si>
  <si>
    <t>3400038508</t>
  </si>
  <si>
    <t>TETAP YAKIN SDN BHD</t>
  </si>
  <si>
    <t>NO</t>
  </si>
  <si>
    <t>EXACT ENGINEERING SDN BHD</t>
  </si>
  <si>
    <t>PG-NXS-0546-TP</t>
  </si>
  <si>
    <t>ahmadfaizal.abdulhamid@tm.com.my</t>
  </si>
  <si>
    <t>TMNA/221951</t>
  </si>
  <si>
    <t xml:space="preserve">REROUTING GLR CWS PENANG MRT PACKAGE 2_JALAN LEMBAH /JALAN BUKIT DUMBAR
</t>
  </si>
  <si>
    <t>PAC2310616</t>
  </si>
  <si>
    <t>RER2200139</t>
  </si>
  <si>
    <t>1783095</t>
  </si>
  <si>
    <t>MOHD ZAKI BIN AWANG KECHIK</t>
  </si>
  <si>
    <t>https://tm365-my.sharepoint.com/personal/badruznasrin_basri_tm_com_my/Documents/Apps/Microsoft%20Forms/CPPM%20LOR%20%20Request%20for%20LOR%20for%20existing%20project/Question/CWS1%20GLR-compressed_Ahmad%20Faizal%20Bin%20Abd.pdf</t>
  </si>
  <si>
    <t>-KAZAKON SDN. BHD.</t>
  </si>
  <si>
    <t>FUNNEL ASSIGN DURING AOP ANDPG</t>
  </si>
  <si>
    <t>NEXUSCORPGROUP SDN. BHD.</t>
  </si>
  <si>
    <t>3400038907</t>
  </si>
  <si>
    <t>PG-NXS-0547-TP</t>
  </si>
  <si>
    <t>TMNA/222644</t>
  </si>
  <si>
    <t xml:space="preserve">REROUTING GLR FOC PENANG MRT PACKAGE 2_JALAN LEMBAH /JALAN BUKIT DUMBAR
</t>
  </si>
  <si>
    <t>896091</t>
  </si>
  <si>
    <t>https://tm365-my.sharepoint.com/personal/badruznasrin_basri_tm_com_my/Documents/Apps/Microsoft%20Forms/CPPM%20LOR%20%20Request%20for%20LOR%20for%20existing%20project/Question/FOC%20GLR-compressed_Ahmad%20Faizal%20Bin%20Abd.pdf</t>
  </si>
  <si>
    <t>FUNNEL ASSIGN DURING AOP AND PG</t>
  </si>
  <si>
    <t>PG-HTU-0219-TP</t>
  </si>
  <si>
    <t>TMNA/231783</t>
  </si>
  <si>
    <t xml:space="preserve">REROUTING FTTH ADD GLR_C277M (GLR_008_0090) PANGSAPURI MARIN
</t>
  </si>
  <si>
    <t>24807</t>
  </si>
  <si>
    <t xml:space="preserve">Mohd Hafiz Adli Bin Zinol </t>
  </si>
  <si>
    <t>https://tm365-my.sharepoint.com/personal/badruznasrin_basri_tm_com_my/Documents/Apps/Microsoft%20Forms/CPPM%20LOR%20%20Request%20for%20LOR%20for%20existing%20project/Question/TMNA_231783_Ahmad%20Faizal%20Bin%20Abd.pdf</t>
  </si>
  <si>
    <t>PG-SPS-0536-TP</t>
  </si>
  <si>
    <t>TMNA/231835</t>
  </si>
  <si>
    <t xml:space="preserve">REROUTING FTTH NEW GLR_C834M (GLR_904) BLOK 3C N PARK CONDOMINIUM
</t>
  </si>
  <si>
    <t>73090</t>
  </si>
  <si>
    <t>https://tm365-my.sharepoint.com/personal/badruznasrin_basri_tm_com_my/Documents/Apps/Microsoft%20Forms/CPPM%20LOR%20%20Request%20for%20LOR%20for%20existing%20project/Question/TMNA_231835-compressed_Ahmad%20Faizal%20Bin%20Abd.pdf</t>
  </si>
  <si>
    <t>PG-RAZ-0329-TP</t>
  </si>
  <si>
    <t>TMNA/231839</t>
  </si>
  <si>
    <t xml:space="preserve">REROUTING FTTH NEW  GLR_C387M (GLR_920) BLOK 3 CENTURY BAY
</t>
  </si>
  <si>
    <t>41486</t>
  </si>
  <si>
    <t>https://tm365-my.sharepoint.com/personal/badruznasrin_basri_tm_com_my/Documents/Apps/Microsoft%20Forms/CPPM%20LOR%20%20Request%20for%20LOR%20for%20existing%20project/Question/TMNA_231839-compressed_Ahmad%20Faizal%20Bin%20Abd.pdf</t>
  </si>
  <si>
    <t>PG-IKT-0066-TP</t>
  </si>
  <si>
    <t>TMNA/231840</t>
  </si>
  <si>
    <t xml:space="preserve">REROUTING FTTH NEW GLR_C388M (GLR_921) BLOK 97 JALAN SUNGAI DUA
</t>
  </si>
  <si>
    <t>47466</t>
  </si>
  <si>
    <t>https://tm365-my.sharepoint.com/personal/badruznasrin_basri_tm_com_my/Documents/Apps/Microsoft%20Forms/CPPM%20LOR%20%20Request%20for%20LOR%20for%20existing%20project/Question/TMNA_231840_Ahmad%20Faizal%20Bin%20Abd.pdf</t>
  </si>
  <si>
    <t>PG-KAE-0135-TP</t>
  </si>
  <si>
    <t>TMNA/231842</t>
  </si>
  <si>
    <t xml:space="preserve">REROUTING FTTH NEW GLR_C390M (GLR_947) SUNNY POINT COMPLEX
</t>
  </si>
  <si>
    <t>26967</t>
  </si>
  <si>
    <t>https://tm365-my.sharepoint.com/personal/badruznasrin_basri_tm_com_my/Documents/Apps/Microsoft%20Forms/CPPM%20LOR%20%20Request%20for%20LOR%20for%20existing%20project/Question/TMNA_231842_Ahmad%20Faizal%20Bin%20Abd.pdf</t>
  </si>
  <si>
    <t>PG-AGG-0142-TP</t>
  </si>
  <si>
    <t>TMNA/220635</t>
  </si>
  <si>
    <t xml:space="preserve">REROUTING BM CWS (8W) JLN ALMA/BUKIT MINYAK (JKR)
</t>
  </si>
  <si>
    <t>PAC2203739</t>
  </si>
  <si>
    <t>RER2100133</t>
  </si>
  <si>
    <t>86489</t>
  </si>
  <si>
    <t>https://tm365-my.sharepoint.com/personal/badruznasrin_basri_tm_com_my/Documents/Apps/Microsoft%20Forms/CPPM%20LOR%20%20Request%20for%20LOR%20for%20existing%20project/Question/WhatsApp%20Image%202023-09-08%20at%2012.19.21_Ahmad%20Faizal%20Bin%20Abd.jpg</t>
  </si>
  <si>
    <t>EXISTING NEC ONSITE</t>
  </si>
  <si>
    <t>NA</t>
  </si>
  <si>
    <t>TWU/SKN-EXT-0764-TP</t>
  </si>
  <si>
    <t>13/9/2023</t>
  </si>
  <si>
    <t>P7S062301061</t>
  </si>
  <si>
    <t>RELOCATION TM INFRA AT KM 5 JALAN BUBUL, SEMPORNA</t>
  </si>
  <si>
    <t>PAC2311387</t>
  </si>
  <si>
    <t>RER2300059</t>
  </si>
  <si>
    <t>155501.65</t>
  </si>
  <si>
    <t>MOHARAM B. MAHARO</t>
  </si>
  <si>
    <t>https://tm365-my.sharepoint.com/personal/badruznasrin_basri_tm_com_my/Documents/Apps/Microsoft%20Forms/CPPM%20LOR%20%20Request%20for%20LOR%20for%20existing%20project/Question/GAMBAR%20SITE%20RELECATION%20JLN%20BUBUL%20SEMPORNA_Eddie%20Chang%20Onn%20Fook.pdf</t>
  </si>
  <si>
    <t>EXACT ENGINNERING SDN BHD</t>
  </si>
  <si>
    <t>PRE-LOR TELAH DIBERIKAN KEPADA EXACT ENGINEERING SEBELUM INI OLEH VMM</t>
  </si>
  <si>
    <t>3400039079</t>
  </si>
  <si>
    <t>TETAP YAKIN SB BHD</t>
  </si>
  <si>
    <t xml:space="preserve">ANTAH JUTA </t>
  </si>
  <si>
    <t>fahrorazi.samsuri@tm.com.my</t>
  </si>
  <si>
    <t>TMCA/232125</t>
  </si>
  <si>
    <t>REPLACE 4 NEW MANHOLE R2A AND DUCT WAY TO EXISTING MANHOLE AT PERSIARAN MAHKOTA CHERAS 1, SELANGOR</t>
  </si>
  <si>
    <t>PAC2312160</t>
  </si>
  <si>
    <t>QUA2300087</t>
  </si>
  <si>
    <t>221772.34</t>
  </si>
  <si>
    <t>Lin Panqian</t>
  </si>
  <si>
    <t>Mohamad Afizan Bin Supar</t>
  </si>
  <si>
    <t>https://tm365-my.sharepoint.com/personal/badruznasrin_basri_tm_com_my/Documents/Apps/Microsoft%20Forms/CPPM%20LOR%20%20Request%20for%20LOR%20for%20existing%20project/Question/Location_Mohd%20Fahrorazi%20Bin%20S.JPG</t>
  </si>
  <si>
    <t>PCOM TECHNOLOGIES SDN. BHD</t>
  </si>
  <si>
    <t>Urgent project: This NEC have four teams. This project aims to address four RWO incident cases; A2B0718020, A2B092103956, 84, A2B082204408</t>
  </si>
  <si>
    <t xml:space="preserve"> 013 2576420</t>
  </si>
  <si>
    <t>KUMPULAN ABEX SDN. BHD</t>
  </si>
  <si>
    <t>010-253 7664</t>
  </si>
  <si>
    <t>NEXUSCORPGROUP SDN. BHD</t>
  </si>
  <si>
    <t>019- 2255827</t>
  </si>
  <si>
    <t>ST-PCO-0828-TP</t>
  </si>
  <si>
    <t>18/09/2023</t>
  </si>
  <si>
    <t>error contract no. cancel LOR</t>
  </si>
  <si>
    <t>TMCA/231226</t>
  </si>
  <si>
    <t>NRP FOC WMU F025-F026 MYGOV*NET-MOD - MARKAS 4 DIVISYEN SETAPAK KEM WARDIEBURN -(IPME) - WMU</t>
  </si>
  <si>
    <t>PAC2306090</t>
  </si>
  <si>
    <t>GOV2301286</t>
  </si>
  <si>
    <t>11500</t>
  </si>
  <si>
    <t>Siti Sazlinda Binti Samsudin</t>
  </si>
  <si>
    <t>Muhammad Syafiq Bin Mahyudin</t>
  </si>
  <si>
    <t>https://tm365-my.sharepoint.com/personal/badruznasrin_basri_tm_com_my/Documents/Apps/Microsoft%20Forms/CPPM%20LOR%20%20Request%20for%20LOR%20for%20existing%20project/Question/PELAN%20LOKASI%20MARKAS%204_Sazril%20Anwar%20Bin%20Zul.pdf</t>
  </si>
  <si>
    <t>PCOM TECHNOLOGIES SDN. BHD.</t>
  </si>
  <si>
    <t>high in contract balance and familiar to that area</t>
  </si>
  <si>
    <t>3400038918</t>
  </si>
  <si>
    <t>KUMPULAN ABEX SDN. BHD.</t>
  </si>
  <si>
    <t>3400039045</t>
  </si>
  <si>
    <t xml:space="preserve">NEXUSCORPGROUP SDN. BHD. </t>
  </si>
  <si>
    <t xml:space="preserve">3400038905 </t>
  </si>
  <si>
    <t>tarmizi.ibrahim@tm.com.my</t>
  </si>
  <si>
    <t>5G DNB DWKUL0206 FOC BAT_F039-F040 48C JLNLINGKARANTENGAH2</t>
  </si>
  <si>
    <t>PAC2209165</t>
  </si>
  <si>
    <t>33000</t>
  </si>
  <si>
    <t>mohd fakhri</t>
  </si>
  <si>
    <t xml:space="preserve">mohd harussani </t>
  </si>
  <si>
    <t>https://tm365-my.sharepoint.com/personal/badruznasrin_basri_tm_com_my/Documents/Apps/Microsoft%20Forms/CPPM%20LOR%20%20Request%20for%20LOR%20for%20existing%20project/Question/PLAN5GBAT_Muhamad%20Tarmizi%20Bin.pdf</t>
  </si>
  <si>
    <t>kabex</t>
  </si>
  <si>
    <t>this NEC done job 5G using same joint &amp; way</t>
  </si>
  <si>
    <t>pcom</t>
  </si>
  <si>
    <t>nexus</t>
  </si>
  <si>
    <t>jimbai.abik@tm.com.my</t>
  </si>
  <si>
    <t>TMWA/237035</t>
  </si>
  <si>
    <t>FOC BLU-LLA_96C_J SPUR 24C/12C FOR JEN1_1528, RUMAH RIGGIE (LLA NODE)</t>
  </si>
  <si>
    <t xml:space="preserve">PAC2303528 </t>
  </si>
  <si>
    <t>NRP2204251</t>
  </si>
  <si>
    <t>166296.21</t>
  </si>
  <si>
    <t>BUN KATAN</t>
  </si>
  <si>
    <t xml:space="preserve">Mohd.Carroll Nizam Bin Ismail </t>
  </si>
  <si>
    <t>https://tm365-my.sharepoint.com/personal/badruznasrin_basri_tm_com_my/_layouts/15/Doc.aspx?sourcedoc=%7B8D5EEB1E-5AFC-40A9-A1B3-23547139D338%7D&amp;file=Std_Costing_AWP_5G_Turnkey_CNCLite_forCNC_V1_Jimbai%20Anak%20Abik%20Jim.xlsx&amp;action=default&amp;mobileredirect=true</t>
  </si>
  <si>
    <t>DANAWA DESA NETWORKS SDN BHD</t>
  </si>
  <si>
    <t>Contract Value valid &amp; Team member available &amp; enough &amp; able to complete project within timeline given.</t>
  </si>
  <si>
    <t>EP SINAR (M) SDN. BHD.</t>
  </si>
  <si>
    <t>3400039053</t>
  </si>
  <si>
    <t>3400038871</t>
  </si>
  <si>
    <t>KD/PL-KAE-0267-T</t>
  </si>
  <si>
    <t>iqbal.nizam@tm.com.my</t>
  </si>
  <si>
    <t>TMNA/232629</t>
  </si>
  <si>
    <t>MYGOV*NET FTTH ADD TIE FDP KM_C046_DP0001 PEJABAT KESIHATAN DAERAH KULIM II (SDWAN FTTH)</t>
  </si>
  <si>
    <t>PAC2311923</t>
  </si>
  <si>
    <t>GOV2305400</t>
  </si>
  <si>
    <t>6000</t>
  </si>
  <si>
    <t>Muhammad Iqbal Bin Mohd Nizam</t>
  </si>
  <si>
    <t>ADNAN BIN OSMAN</t>
  </si>
  <si>
    <t>https://tm365-my.sharepoint.com/personal/badruznasrin_basri_tm_com_my/_layouts/15/Doc.aspx?sourcedoc=%7B1635B054-5CA9-4E12-8E06-88468824BB63%7D&amp;file=SLD%20GOV2305400_Muhammad%20Iqbal%20Bin%20M.xlsx&amp;action=default&amp;mobileredirect=true</t>
  </si>
  <si>
    <t>FDC &amp; MAIN DP BY KAE EMPIRE (M) SDN. BHD.</t>
  </si>
  <si>
    <t>3400038600</t>
  </si>
  <si>
    <t>TECHNIK SCHIFF ENGINEERING SOLUTION</t>
  </si>
  <si>
    <t>3400038805</t>
  </si>
  <si>
    <t>MTK COMMUNICATION SDN. BHD.</t>
  </si>
  <si>
    <t>3400038992</t>
  </si>
  <si>
    <t>KK/PB/LB-NNZ-0040-TP</t>
  </si>
  <si>
    <t>norayuniali@tm.com.my</t>
  </si>
  <si>
    <t>MYGOV*NET-KPKT (JBPM)-BALAI BOMBA DAN PENYELAMAT NABAWAN(IPME)-NBN</t>
  </si>
  <si>
    <t>59630.38</t>
  </si>
  <si>
    <t>Iyann De Bryann</t>
  </si>
  <si>
    <t>https://tm365-my.sharepoint.com/personal/badruznasrin_basri_tm_com_my/_layouts/15/Doc.aspx?sourcedoc=%7B1A6555D0-F56D-49A8-8D40-8053CC2DE3EB%7D&amp;file=BOMBA%20NABAWAN_Norayuni%20Binti%20Ali.pptx&amp;action=edit&amp;mobileredirect=true</t>
  </si>
  <si>
    <t>arzaidi@tm.com.my</t>
  </si>
  <si>
    <t>TMEA/230759</t>
  </si>
  <si>
    <t>REROUTING RMK12 KAK FOC (TP) CSR SERTIK KE LPT - KAK</t>
  </si>
  <si>
    <t>PAC2311489</t>
  </si>
  <si>
    <t>RER2300079</t>
  </si>
  <si>
    <t xml:space="preserve">Ahmad Riduan Bin Mohd Azmudin </t>
  </si>
  <si>
    <t>Mohd Fitri Bin Md Zain</t>
  </si>
  <si>
    <t>https://tm365-my.sharepoint.com/personal/badruznasrin_basri_tm_com_my/Documents/Apps/Microsoft%20Forms/CPPM%20LOR%20%20Request%20for%20LOR%20for%20existing%20project/Question/Paper%20Rerouting%20RMK12%20CSR%20Sertik%20v3_Zaidi%20Bin%20Abdul%20Rahm.pdf</t>
  </si>
  <si>
    <t>SB-RIT-0070-TP</t>
  </si>
  <si>
    <t>atirah.razak@tm.com.my</t>
  </si>
  <si>
    <t>TMCA/231979</t>
  </si>
  <si>
    <t>NRP T.CORE FOC BB F06 NID TIP TOP MEAT SDN BHD</t>
  </si>
  <si>
    <t>PAC2311441</t>
  </si>
  <si>
    <t>NRP2302973</t>
  </si>
  <si>
    <t>HELME BIN MEHAT</t>
  </si>
  <si>
    <t>https://tm365-my.sharepoint.com/personal/badruznasrin_basri_tm_com_my/Documents/Apps/Microsoft%20Forms/CPPM%20LOR%20%20Request%20for%20LOR%20for%20existing%20project/Question/PELAN%20ESS%20BB%20F06%20TIP%20TOP%20MEAT%20SDN%20BHD%20-%202_Siti%20Atirah%20Razak.pdf</t>
  </si>
  <si>
    <t>RITES SDN. BHD.RITES SDN. BHD.</t>
  </si>
  <si>
    <t>Contractor available and near to project site</t>
  </si>
  <si>
    <t>TMEA/231412</t>
  </si>
  <si>
    <t>REROUTING FOC ACCESS PE-SG.MIANG (FIBER OPTIC CABLE SPUR)</t>
  </si>
  <si>
    <t>PAC2311474</t>
  </si>
  <si>
    <t>RER1950085</t>
  </si>
  <si>
    <t xml:space="preserve">Siti Maizatuakma Binti Mohd Loso </t>
  </si>
  <si>
    <t>Hamizi Bin Bakar</t>
  </si>
  <si>
    <t>https://tm365-my.sharepoint.com/personal/badruznasrin_basri_tm_com_my/Documents/Apps/Microsoft%20Forms/CPPM%20LOR%20%20Request%20for%20LOR%20for%20existing%20project/Question/Paper%20Access%20Migration%20of%20Cabinet%20at%20SG%20MIANG_Zaidi%20Bin%20Abdul%20Rahm.pdf</t>
  </si>
  <si>
    <t xml:space="preserve">This Project is part of the main DSide migration project that has been done by Anro teguh. </t>
  </si>
  <si>
    <t>En.Hanif</t>
  </si>
  <si>
    <t>012 9452102</t>
  </si>
  <si>
    <t>En.Ramli</t>
  </si>
  <si>
    <t>017 7282786</t>
  </si>
  <si>
    <t>adzeem.aziz@tm.com.my</t>
  </si>
  <si>
    <t>TMCA/231677</t>
  </si>
  <si>
    <t>NRP T.CORE FOC PID F16 BOUSTEAD PETROLEUM MARKETING SDN BHD PULAU LUMUT</t>
  </si>
  <si>
    <t>PAC2309010</t>
  </si>
  <si>
    <t>NRP2302077</t>
  </si>
  <si>
    <t>ZAWAWI BIN ABDUL RAHMAN</t>
  </si>
  <si>
    <t>https://tm365-my.sharepoint.com/personal/badruznasrin_basri_tm_com_my/Documents/Apps/Microsoft%20Forms/CPPM%20LOR%20%20Request%20for%20LOR%20for%20existing%20project/Question/PLAN%20NRP%20T.CORE%20FOC%20PID%20F16%20BOUSTEAD%20PETROLEU_Muhammad%20Nur%20Adzeem.pdf</t>
  </si>
  <si>
    <t>PAKARCOM SDN BHD</t>
  </si>
  <si>
    <t>Need to assign Pakarcom to do works in Westport due to permit approval already available for Pakarcom</t>
  </si>
  <si>
    <t xml:space="preserve">CNFD-JMU-0003-TP </t>
  </si>
  <si>
    <t>hafiz.kamaruzaman@tm.com.my</t>
  </si>
  <si>
    <t>TMSC/230069</t>
  </si>
  <si>
    <t>FOC 96CX1 48X2 2KM GPRA JLN KULAI –JLM AIR HITAM (FLOOD)</t>
  </si>
  <si>
    <t>PAC2311466</t>
  </si>
  <si>
    <t>QUA2300030</t>
  </si>
  <si>
    <t>MUHAMMAD HAFIZ BIN KAMARUZAMAN</t>
  </si>
  <si>
    <t xml:space="preserve">Syazani Bin Mohamad Zahari </t>
  </si>
  <si>
    <t>https://tm365-my.sharepoint.com/personal/badruznasrin_basri_tm_com_my/Documents/Apps/Microsoft%20Forms/CPPM%20LOR%20%20Request%20for%20LOR%20for%20existing%20project/Question/PROJECT%20JUSTIFICATION%20GPRA%20BANJIR%20%20JLN%20KULAI-_Muhammad%20Hafiz%20Bin%20K.pdf</t>
  </si>
  <si>
    <t>JASA MUAFAKAT SDN BHD</t>
  </si>
  <si>
    <t>Current Civil has been done by Jasa Muafakat. Continuous of this project (FOC), same NEC shall reduce any potential issues and this NEC already survey for FOC.</t>
  </si>
  <si>
    <t>RANGKAIAN SELATAN PADU SDN. BHD.</t>
  </si>
  <si>
    <t>EQUITY COMMUNICATION SDN. BHD.</t>
  </si>
  <si>
    <t>TRG-MON-0060-TP</t>
  </si>
  <si>
    <t>SMEA/233065</t>
  </si>
  <si>
    <t>WC Q1 2023 (BATCH 2) NODE BUP</t>
  </si>
  <si>
    <t>PAC2305816</t>
  </si>
  <si>
    <t>WAI2303828</t>
  </si>
  <si>
    <t>Zuwairi Aiman Bin Che Mat</t>
  </si>
  <si>
    <t xml:space="preserve">Mohd Saharudin Bin Sulong </t>
  </si>
  <si>
    <t>https://tm365-my.sharepoint.com/personal/badruznasrin_basri_tm_com_my/Documents/Apps/Microsoft%20Forms/CPPM%20LOR%20%20Request%20for%20LOR%20for%20existing%20project/Question/TRO-1-1100108100_Farida%20Binti%20Karman.png</t>
  </si>
  <si>
    <t>DNB 5G_DQKCH0456_HORIZON - 1 IUC/CSR &amp; SPUR 12C FOC STM F62/F63 FOR JLNBATUKAWABAU_STM</t>
  </si>
  <si>
    <t xml:space="preserve"> PAC2310555</t>
  </si>
  <si>
    <t>NOREHA BINTI FATEHI</t>
  </si>
  <si>
    <t>STEVIE AK KALINA</t>
  </si>
  <si>
    <t>https://tm365-my.sharepoint.com/personal/badruznasrin_basri_tm_com_my/Documents/Apps/Microsoft%20Forms/CPPM%20LOR%20%20Request%20for%20LOR%20for%20existing%20project/Question/TMWA230474%20MAPPING_Noreha%20Binti%20Fatehi.JPG</t>
  </si>
  <si>
    <t>PTU RESOURCES SDN. BHD.</t>
  </si>
  <si>
    <t>Contractor commit to do the work and available team at that area. Previously contractor did the work nearest that area, familiar with the cable</t>
  </si>
  <si>
    <t>SYARIKAT OSMANIA LOGISTIC SDN BHD</t>
  </si>
  <si>
    <t>MEDONG SYNERGY SDN. BHD.</t>
  </si>
  <si>
    <t>5G_DQSRN0961_JLNPALAHSERIAN_SRN</t>
  </si>
  <si>
    <t>Shirley Wong Yunn Sheng</t>
  </si>
  <si>
    <t>Nor Azhar Bin Jidel</t>
  </si>
  <si>
    <t>https://tm365-my.sharepoint.com/personal/badruznasrin_basri_tm_com_my/Documents/Apps/Microsoft%20Forms/CPPM%20LOR%20%20Request%20for%20LOR%20for%20existing%20project/Question/jlnpalah_Alixgeoffrey%20Anak%20On.jpg</t>
  </si>
  <si>
    <t>FENOMENA MAJU KAYA - RESIDENSI MATANG PREMIER (WIA) - MTJ</t>
  </si>
  <si>
    <t>https://tm365-my.sharepoint.com/personal/badruznasrin_basri_tm_com_my/Documents/Apps/Microsoft%20Forms/CPPM%20LOR%20%20Request%20for%20LOR%20for%20existing%20project/Question/matangprima_Alixgeoffrey%20Anak%20On.jpg</t>
  </si>
  <si>
    <t>TMWA/235052</t>
  </si>
  <si>
    <t>PIHAK BERKUASA PENERBANGAN AWAM MALAYSIA (CAAM) - TM OFF SPAOH (IPME) - SPH</t>
  </si>
  <si>
    <t xml:space="preserve">PAC2311214 </t>
  </si>
  <si>
    <t>NRP2302892</t>
  </si>
  <si>
    <t>Noreha Binti Fatehi</t>
  </si>
  <si>
    <t>Stevie Kalina</t>
  </si>
  <si>
    <t>https://tm365-my.sharepoint.com/personal/badruznasrin_basri_tm_com_my/Documents/Apps/Microsoft%20Forms/CPPM%20LOR%20%20Request%20for%20LOR%20for%20existing%20project/Question/tm%20spaoh_Alixgeoffrey%20Anak%20On.png</t>
  </si>
  <si>
    <t>PRK-HTU-0615-TP</t>
  </si>
  <si>
    <t xml:space="preserve">TMNA/224550  </t>
  </si>
  <si>
    <t>H5G FOC PB_F46 SPUR (12C) CSR DPSPS0083 SMKA NIBONG TEBAL</t>
  </si>
  <si>
    <t xml:space="preserve">PAC2222087 </t>
  </si>
  <si>
    <t>na</t>
  </si>
  <si>
    <t xml:space="preserve">khairul Hafiz bin Abdul Wahab </t>
  </si>
  <si>
    <t>https://tm365-my.sharepoint.com/personal/badruznasrin_basri_tm_com_my/Documents/Apps/Microsoft%20Forms/CPPM%20LOR%20%20Request%20for%20LOR%20for%20existing%20project/Question/map%20of%20smk%20nibong%20tebal_Khairul%20Hafiz%20Bin%20Ab.jpg</t>
  </si>
  <si>
    <t xml:space="preserve">harta unity sdn bhd </t>
  </si>
  <si>
    <t xml:space="preserve">previously survey this area ,this project was kiv due to school site </t>
  </si>
  <si>
    <t xml:space="preserve">piracom </t>
  </si>
  <si>
    <t xml:space="preserve">osmania sdn bhd </t>
  </si>
  <si>
    <t>CNFD-KRI-0001-TP</t>
  </si>
  <si>
    <t>TMCC/230057</t>
  </si>
  <si>
    <t>REROUTING RMK 12 at JALAN HARAPAN (MBPJ)-CABLE JUNCTION</t>
  </si>
  <si>
    <t>PAC2311632</t>
  </si>
  <si>
    <t>RER2200215</t>
  </si>
  <si>
    <t>Fairul Rizman Bin Othman</t>
  </si>
  <si>
    <t>Mohd Azhari Bin Samdin</t>
  </si>
  <si>
    <t>https://tm365-my.sharepoint.com/personal/badruznasrin_basri_tm_com_my/Documents/Apps/Microsoft%20Forms/CPPM%20LOR%20%20Request%20for%20LOR%20for%20existing%20project/Question/Map%20Lokasi_Yusman%20Bin%20Selatha%20S.jpg</t>
  </si>
  <si>
    <t>Projek CWS di bawah AND PJ diserahkan kepada SPS Corporation. Relocation junction cable lebih mudah dilakukan oleh kontraktor yang sama.</t>
  </si>
  <si>
    <t>WADAH SEJATI SDN. BHD.</t>
  </si>
  <si>
    <t>TMWA/237191</t>
  </si>
  <si>
    <t>PIHAK BERKUASA PENERBANGAN AWAM MALAYSIA (CAAM)-TM TT844 B (IPME)-BNH</t>
  </si>
  <si>
    <t>PAC2307950</t>
  </si>
  <si>
    <t>NRP2301314</t>
  </si>
  <si>
    <t>https://tm365-my.sharepoint.com/personal/badruznasrin_basri_tm_com_my/Documents/Apps/Microsoft%20Forms/CPPM%20LOR%20%20Request%20for%20LOR%20for%20existing%20project/Question/Screenshot%202023-09-12%20092901_Muhammad%20Adib%20Ahmad.png</t>
  </si>
  <si>
    <t>Due to the team availability status</t>
  </si>
  <si>
    <t>PJ-KES-0056-TP, PJ-KES-0057-TP</t>
  </si>
  <si>
    <t>zairusham.zainal@tm.com.my</t>
  </si>
  <si>
    <t>RMCA/230000</t>
  </si>
  <si>
    <t>RMK12_CADANGAN PEMBINAAN JALAN HARAPAN 17/47 DARI BULATAN JALAN UNIVERSITI DENGAN JALAN SEMANGAT HINGGA KE JALAN DAMANSARA , PETALING JAYA UNTUK MBPJ (PAKEJ 3)</t>
  </si>
  <si>
    <t>PAC2308879, PAC2311632</t>
  </si>
  <si>
    <t>Muhammad Iqmal Bin Mad Yusof</t>
  </si>
  <si>
    <t>MOHD ZAIRUSHAM BIN ZAINAL</t>
  </si>
  <si>
    <t>https://tm365-my.sharepoint.com/personal/badruznasrin_basri_tm_com_my/_layouts/15/Doc.aspx?sourcedoc=%7B6F6C8E46-7B7F-4051-A4F2-B224D1139DF3%7D&amp;file=Slide%20Propasal%20RWO%20Jalan%20Harapan-present%20to%20m_Mohd%20Zairusham%20Bin%20Z.pptx&amp;action=edit&amp;mobileredirect=true</t>
  </si>
  <si>
    <t>PROJEK DILANTIK RMK12 Jalan Harapan, Selangor (MBPJ)</t>
  </si>
  <si>
    <t>KOMASI ENGINEERING SDN BHD</t>
  </si>
  <si>
    <t>SETIA SEPAKAT COMMUNICATION (M) SDN BHD</t>
  </si>
  <si>
    <t>SB-PKR-1310-TP</t>
  </si>
  <si>
    <t xml:space="preserve"> PAC2211823</t>
  </si>
  <si>
    <t>https://tm365-my.sharepoint.com/personal/badruznasrin_basri_tm_com_my/Documents/Apps/Microsoft%20Forms/CPPM%20LOR%20%20Request%20for%20LOR%20for%20existing%20project/Question/PLAN%20DBKLG0347%20PID%20F20F21%20%20JLN%20PELABUHAN%20BARA_Muhammad%20Nur%20Adzeem.pdf</t>
  </si>
  <si>
    <t>SB-ESB-0396-TP</t>
  </si>
  <si>
    <t>cancel LOR. exisitng permit by Pakarkom</t>
  </si>
  <si>
    <t>TMCA/231674</t>
  </si>
  <si>
    <t>NRP T.CORE FOC SKU F21 BOUSTEAD PETROLEUM MARKETING SDN BHD PELABUHAN KLANG</t>
  </si>
  <si>
    <t>PAC2309001</t>
  </si>
  <si>
    <t>NRP2301802</t>
  </si>
  <si>
    <t>https://tm365-my.sharepoint.com/personal/badruznasrin_basri_tm_com_my/Documents/Apps/Microsoft%20Forms/CPPM%20LOR%20%20Request%20for%20LOR%20for%20existing%20project/Question/NEPS%20NRP%20T.CORE%20FOC%20SKU%20F21%20BOUSTEAD%20PETROLEU_Siti%20Atirah%20Razak.pdf</t>
  </si>
  <si>
    <t>Contractor available and near to the project site</t>
  </si>
  <si>
    <t>MEGA SEVEN NETWORK SDN. BHD.</t>
  </si>
  <si>
    <t>TMCA/231977</t>
  </si>
  <si>
    <t>MYGOV T.CORE SRG F7 MKN (MAJLIS KESELAMATAN NEGARA SELANGOR), TKT.10 IDCC</t>
  </si>
  <si>
    <t>PAC2311435</t>
  </si>
  <si>
    <t>GOV2305352</t>
  </si>
  <si>
    <t>MOHD AFIFI BIN RUSLAN</t>
  </si>
  <si>
    <t>https://tm365-my.sharepoint.com/personal/badruznasrin_basri_tm_com_my/Documents/Apps/Microsoft%20Forms/CPPM%20LOR%20%20Request%20for%20LOR%20for%20existing%20project/Question/SRG%201GOV%20MKN_Siti%20Atirah%20Razak.pdf</t>
  </si>
  <si>
    <t>RITES SDN. BHD.</t>
  </si>
  <si>
    <t>PJ-TKD-0482-TP</t>
  </si>
  <si>
    <t>TMCA/231924</t>
  </si>
  <si>
    <t>NRP FOC SPUR TDI_F56-F57 (12C) AFFIN BANK BERHAD-DAMANSARA UPTOWN</t>
  </si>
  <si>
    <t xml:space="preserve"> PAC2310903</t>
  </si>
  <si>
    <t>NRP2302826</t>
  </si>
  <si>
    <t>https://tm365-my.sharepoint.com/personal/badruznasrin_basri_tm_com_my/Documents/Apps/Microsoft%20Forms/CPPM%20LOR%20%20Request%20for%20LOR%20for%20existing%20project/Question/PELAN%20CWS-NRP%20FOC%20SPUR%20TDI_F56-F57%20(12C)%20AFFI_Engku%20Intan%20Norazlin.pdf</t>
  </si>
  <si>
    <t>TEKAD ENGINEERING</t>
  </si>
  <si>
    <t>CNC AND PJ</t>
  </si>
  <si>
    <t xml:space="preserve"> INTELLIGENT CONNECTIONS SDN. BHD. </t>
  </si>
  <si>
    <t xml:space="preserve"> PCOM TECHNOLOGIES SDN. BHD. </t>
  </si>
  <si>
    <t>LOR REJECTED, NEED NEW LOR</t>
  </si>
  <si>
    <t>zatilhanan@tm.com.my</t>
  </si>
  <si>
    <t>RWO KERJA2 INFRA PENGALIHAN KABEL OPTIK LALUAN KM3.8 FROM TM SLIM RIVER  (A3A082204425)</t>
  </si>
  <si>
    <t xml:space="preserve"> PAC2311497</t>
  </si>
  <si>
    <t>RER2200185</t>
  </si>
  <si>
    <t xml:space="preserve">Zatil Hanan Binti Ahmad Lutpi </t>
  </si>
  <si>
    <t xml:space="preserve">Fadly Rizal Bin Mohd Zulkupli </t>
  </si>
  <si>
    <t>https://tm365-my.sharepoint.com/personal/badruznasrin_basri_tm_com_my/Documents/Apps/Microsoft%20Forms/CPPM%20LOR%20%20Request%20for%20LOR%20for%20existing%20project/Question/WhatsApp%20Image%202023-09-11%20at%204.39.09%20PM_Zatil%20Hanan%20Binti%20Ah.jpeg</t>
  </si>
  <si>
    <t>CITAGLOBAL ENGINEERING SERVICES</t>
  </si>
  <si>
    <t>contractor already have team to work at this area</t>
  </si>
  <si>
    <t>KK/PB/LB-KAF-0118-TP</t>
  </si>
  <si>
    <t>20/9 LOR created 19/9 Femac reject LOR (Not enough competent AGT-ES) 18/9 NeC assigned by VMM. LOR approved. 15/9 Emailed to VMM for contractor assignment. 14/9 LOR Rejected by NeC. Remark: Tiada team yang cover di area Keningau dan lori tidak fit untuk digunakan kawasan yang berbukit bukau</t>
  </si>
  <si>
    <t>AFIQ.RASHID@TM.COM.MY</t>
  </si>
  <si>
    <t>TMBA/230910</t>
  </si>
  <si>
    <t>RMK11_PROJEK PEMBAHAGIAN PPU SOOK 33/11Kv, KENINGAU, SABAH</t>
  </si>
  <si>
    <t>PAC2311501</t>
  </si>
  <si>
    <t>RER2300126</t>
  </si>
  <si>
    <t>Muhammad Afiq bin Abdul Rashid</t>
  </si>
  <si>
    <t>Dzulkharnain Bin Kamaruddin</t>
  </si>
  <si>
    <t>https://tm365-my.sharepoint.com/personal/badruznasrin_basri_tm_com_my/Documents/Apps/Microsoft%20Forms/CPPM%20LOR%20%20Request%20for%20LOR%20for%20existing%20project/Question/PPU%20SOOK%20GI_Muhammad%20Afiq%20Abdul.JPG</t>
  </si>
  <si>
    <t>KHAUF ENGINEERING SDN. BHD.</t>
  </si>
  <si>
    <t>PJ-SOL-0299-TP</t>
  </si>
  <si>
    <t>TMCA/231788</t>
  </si>
  <si>
    <t>NRP TDI_C032 ADD DP AXA AFFIN LIFE INSURANCE BHD-JALAN SS 21/35</t>
  </si>
  <si>
    <t>PAC2311168</t>
  </si>
  <si>
    <t>NRP2302929</t>
  </si>
  <si>
    <t>https://tm365-my.sharepoint.com/personal/badruznasrin_basri_tm_com_my/Documents/Apps/Microsoft%20Forms/CPPM%20LOR%20%20Request%20for%20LOR%20for%20existing%20project/Question/TDI_C032%20ADD%20DP%20AXA%20AFFIN%20LIFE%20INSURANCE%20BHD-_Engku%20Intan%20Norazlin.jpg</t>
  </si>
  <si>
    <t xml:space="preserve"> SYARIKAT OSMANIA LOGISTICS SDN. BHD </t>
  </si>
  <si>
    <t>TP STATE PJ</t>
  </si>
  <si>
    <t xml:space="preserve"> ELECTROSCON SDN BHD </t>
  </si>
  <si>
    <t xml:space="preserve"> EXACT ENGINEERING SDN. BHD. </t>
  </si>
  <si>
    <t>MYGOV Cancel. New direction CPM</t>
  </si>
  <si>
    <t>mohdafiq.azmi@tm.com.my</t>
  </si>
  <si>
    <t>TMSC/230103</t>
  </si>
  <si>
    <t>FOC 96C 22.2KM ST-BSG(MYGOV2.0)</t>
  </si>
  <si>
    <t>PAC2309901</t>
  </si>
  <si>
    <t>GOV2304895</t>
  </si>
  <si>
    <t>Mohd Afiq Bin Azmi</t>
  </si>
  <si>
    <t>Azmir Bin Manaf</t>
  </si>
  <si>
    <t>https://tm365-my.sharepoint.com/personal/badruznasrin_basri_tm_com_my/Documents/Apps/Microsoft%20Forms/CPPM%20LOR%20%20Request%20for%20LOR%20for%20existing%20project/Question/ST-BSG_RouteMap_Mohd%20Afiq%20Bin%20Azmi.jpg</t>
  </si>
  <si>
    <t>KN BERSATU SDN. BHD.</t>
  </si>
  <si>
    <t>KN Bersatu previosly perform well in implemented the HDD &amp; FOC projects at Jemaluang, Kota Tinggi and Kluang.</t>
  </si>
  <si>
    <t>KOMASI ENGINEERING SDN. BHD.</t>
  </si>
  <si>
    <t>TMSC/230104</t>
  </si>
  <si>
    <t>FOC 192C 10KM PN-TI (MYGOV2.0)</t>
  </si>
  <si>
    <t>PAC2309902</t>
  </si>
  <si>
    <t>GOV2304896</t>
  </si>
  <si>
    <t>Abu Bakar Bin Hamzah</t>
  </si>
  <si>
    <t>https://tm365-my.sharepoint.com/personal/badruznasrin_basri_tm_com_my/Documents/Apps/Microsoft%20Forms/CPPM%20LOR%20%20Request%20for%20LOR%20for%20existing%20project/Question/PN-TI_RouteMap_Mohd%20Afiq%20Bin%20Azmi.jpg</t>
  </si>
  <si>
    <t>CAHAYA DELIMA SDN. BHD.</t>
  </si>
  <si>
    <t>Cahaya Delima previosly perform well in implemented the HDD &amp; FOC projects at Gelang Patah, Skudai, Sajil, Jementah, Pasir Gudang &amp; Felda Cahaya Baru.</t>
  </si>
  <si>
    <t>ELECTRECA SDN. BHD.</t>
  </si>
  <si>
    <t>TMCA/231935</t>
  </si>
  <si>
    <t>MYGOV FOC SAT F10 12C KLINIK KESIHATAN PARIT BARU</t>
  </si>
  <si>
    <t>PAC2311016</t>
  </si>
  <si>
    <t>GOV2304996</t>
  </si>
  <si>
    <t>KHAIRIL ANWAR BIN MOHD SHOIB</t>
  </si>
  <si>
    <t>https://tm365-my.sharepoint.com/personal/badruznasrin_basri_tm_com_my/Documents/Apps/Microsoft%20Forms/CPPM%20LOR%20%20Request%20for%20LOR%20for%20existing%20project/Question/PELAN%20ESS%20MYGOV%20KK%20PARIT%20BARU_Siti%20Atirah%20Razak.pdf</t>
  </si>
  <si>
    <t>GRANITY RESOURCES SDN. BHD.</t>
  </si>
  <si>
    <t>LOR already create under Granity but does not appear in SAP CJ20N</t>
  </si>
  <si>
    <t>SB-TLT-0072-TP</t>
  </si>
  <si>
    <t>LOR DELETED, USE EXISTING INFRA</t>
  </si>
  <si>
    <t>TMCA/231436</t>
  </si>
  <si>
    <t>NRP FTTH JLT_C036A_DP0070 FOR POS MALAYSIA (KIOSK SHELL BKT TGGI)</t>
  </si>
  <si>
    <t>PAC2308506</t>
  </si>
  <si>
    <t>NRP2301682</t>
  </si>
  <si>
    <t>https://tm365-my.sharepoint.com/personal/badruznasrin_basri_tm_com_my/Documents/Apps/Microsoft%20Forms/CPPM%20LOR%20%20Request%20for%20LOR%20for%20existing%20project/Question/PLAN%20POS%20MALAYSIA%20(KIOSK%20SHELL%20BKT%20TGGI)_Siti%20Atirah%20Razak.pdf</t>
  </si>
  <si>
    <t>TELITI TEKNIK (M) SDN. BHD.</t>
  </si>
  <si>
    <t>KD/PL-SHM-0245</t>
  </si>
  <si>
    <t xml:space="preserve">TMNA/232331 </t>
  </si>
  <si>
    <t>MYGOV*NET FOC PMT_F20/F21 STESEN METEOROLOGI RADAR WSDS LANGKAWI(IPME)-
PMT(99.7)</t>
  </si>
  <si>
    <t>PAC2308461</t>
  </si>
  <si>
    <t>GOV2300126</t>
  </si>
  <si>
    <t>Mohamad Hairi Bin Aziz</t>
  </si>
  <si>
    <t>Ahmad Tarmizi Bin Ngah</t>
  </si>
  <si>
    <t>https://tm365-my.sharepoint.com/personal/badruznasrin_basri_tm_com_my/Documents/Apps/Microsoft%20Forms/CPPM%20LOR%20%20Request%20for%20LOR%20for%20existing%20project/Question/BOQ%20NID%20STESEN%20METEOROLOGI%20RADAR_Mohamad%20Hairi%20Bin%20Az.pdf</t>
  </si>
  <si>
    <t>SH Mentari</t>
  </si>
  <si>
    <t>Untuk spur FOC kontraktor SH Mentari yang tarik. Jadi SH Mentari yang akan install NID.</t>
  </si>
  <si>
    <t>JMCA/222022</t>
  </si>
  <si>
    <t>WAITERS CLEARANCE AND SPG FOR JENDELA (J</t>
  </si>
  <si>
    <t>PAC2212626</t>
  </si>
  <si>
    <t>WAI2200308</t>
  </si>
  <si>
    <t xml:space="preserve">mohd fakhri </t>
  </si>
  <si>
    <t>nur azaneem</t>
  </si>
  <si>
    <t>https://tm365-my.sharepoint.com/personal/badruznasrin_basri_tm_com_my/Documents/Apps/Microsoft%20Forms/CPPM%20LOR%20%20Request%20for%20LOR%20for%20existing%20project/Question/WhatsApp%20Image%202023-09-13%20at%2011.31.16_Muhamad%20Tarmizi%20Bin.jpeg</t>
  </si>
  <si>
    <t>seven united</t>
  </si>
  <si>
    <t>currently this spg c010 dp 41 dibuat oleh this NEC</t>
  </si>
  <si>
    <t>neural</t>
  </si>
  <si>
    <t>nepolink</t>
  </si>
  <si>
    <t>ST-PCO-0829-TP</t>
  </si>
  <si>
    <t>muhammadsyukri.abdullah@tm.com.my</t>
  </si>
  <si>
    <t>TMCA/231856</t>
  </si>
  <si>
    <t>NRP CP ADD FTTH KNG C016 DP0038 CHINA COMMUNICATION CONSTRUCTION (ECRL) SDN BHD-BATU ARANG (UNIFI)-KNG</t>
  </si>
  <si>
    <t>PAC2310657</t>
  </si>
  <si>
    <t>CPP2300020</t>
  </si>
  <si>
    <t>MUHAMMAD SYUKRI BIN ABDULLAH</t>
  </si>
  <si>
    <t>SHAIFUL ANUAR BIN SANI</t>
  </si>
  <si>
    <t>https://tm365-my.sharepoint.com/personal/badruznasrin_basri_tm_com_my/Documents/Apps/Microsoft%20Forms/CPPM%20LOR%20%20Request%20for%20LOR%20for%20existing%20project/Question/ECRL-BATU%20ARANG_Muhammad%20Syukri%20Bin.jpg</t>
  </si>
  <si>
    <t>PCOM</t>
  </si>
  <si>
    <t>CHANGE ORDER NUMBER FROM NRC TO CPP</t>
  </si>
  <si>
    <t>ESB</t>
  </si>
  <si>
    <t>SHAL</t>
  </si>
  <si>
    <t>ST-A&amp;Y-0157-TP</t>
  </si>
  <si>
    <t>mohdismail.borhan@tm.com.my</t>
  </si>
  <si>
    <t>TMCA/222215</t>
  </si>
  <si>
    <t>5G DNB DBULG1751 FOC TAG F011/F012 TWR HUTAN SIMPAN AMPANG LOOKOUT POINT</t>
  </si>
  <si>
    <t>PAC2203616</t>
  </si>
  <si>
    <t xml:space="preserve"> H5G2200342</t>
  </si>
  <si>
    <t>AZRIN BIN AHMAD</t>
  </si>
  <si>
    <t>https://tm365-my.sharepoint.com/personal/badruznasrin_basri_tm_com_my/_layouts/15/Doc.aspx?sourcedoc=%7BCB0989C4-93D8-410C-A474-8DE8B3DE5DF7%7D&amp;file=TP%20HUTAN%20SIMPAN._Mohamad%20Ismail%20Bin%20B.pptx&amp;action=edit&amp;mobileredirect=true</t>
  </si>
  <si>
    <t>A&amp;Y TECHNOLOGY (M) SDN. BHD.</t>
  </si>
  <si>
    <t>LOR untukkerja tambahan  VO..Po asal adalah A&amp;Y dan gunakan kontrak lama yang telah expired.</t>
  </si>
  <si>
    <t>TMSC/230105</t>
  </si>
  <si>
    <t>FOC 96C 9KM GH-TKU (MYGOV2.0)</t>
  </si>
  <si>
    <t>PAC2309903</t>
  </si>
  <si>
    <t>GOV2304897</t>
  </si>
  <si>
    <t>Mohd Shamsul Nizam bin Md. Salim</t>
  </si>
  <si>
    <t>https://tm365-my.sharepoint.com/personal/badruznasrin_basri_tm_com_my/Documents/Apps/Microsoft%20Forms/CPPM%20LOR%20%20Request%20for%20LOR%20for%20existing%20project/Question/GH-TKU_RouteMap_Mohd%20Afiq%20Bin%20Azmi.jpg</t>
  </si>
  <si>
    <t>Komasi previosly perform well in implemented the FOC projects at Gelang Patah, Kangkar Pulai, Endau, Mersing B.Besar, Tiram, Air Bemban, B. Batu, B. Easter and Penawar. Team and cables VCOM ready in 10 drum 96Cx2km.</t>
  </si>
  <si>
    <t>THEATRE LOUNGE CAFE SDN. BHD.</t>
  </si>
  <si>
    <t>TMSA/233129</t>
  </si>
  <si>
    <t>CPP HSBB2 FTTH (ADD) MC C017 WISMA TELADAN SETIA JLN BATU BERENDAM- CS,SSKA,SSTA</t>
  </si>
  <si>
    <t>PAC2311859</t>
  </si>
  <si>
    <t>CPP2300026</t>
  </si>
  <si>
    <t>Samrat Bin Mail</t>
  </si>
  <si>
    <t>https://tm365-my.sharepoint.com/personal/badruznasrin_basri_tm_com_my/Documents/Apps/Microsoft%20Forms/CPPM%20LOR%20%20Request%20for%20LOR%20for%20existing%20project/Question/Plan%20Teladan%20Setia_Amirul%20Azim%20Bin%20Abd.pdf</t>
  </si>
  <si>
    <t>Solusi Jaya</t>
  </si>
  <si>
    <t>1. Recommendation from SME Melaka 2. Sufficient balance contract (41% utilization)</t>
  </si>
  <si>
    <t>Kazakon</t>
  </si>
  <si>
    <t xml:space="preserve">Aneka Bena </t>
  </si>
  <si>
    <t>SB-TBT-0222-TP</t>
  </si>
  <si>
    <t>TMCA/231250</t>
  </si>
  <si>
    <t>MYGOV FOC PKG F10F23 (12C) KASTAM ASA NIAGA PELABUHAN KLANG</t>
  </si>
  <si>
    <t>PAC2306309</t>
  </si>
  <si>
    <t>GOV2301471</t>
  </si>
  <si>
    <t>1000</t>
  </si>
  <si>
    <t>https://tm365-my.sharepoint.com/personal/badruznasrin_basri_tm_com_my/Documents/Apps/Microsoft%20Forms/CPPM%20LOR%20%20Request%20for%20LOR%20for%20existing%20project/Question/SLD%20PKG%20F10F23%20KASTAM%20ASA%20NIAGA%20P.KLANG_Siti%20Atirah%20Razak.pdf</t>
  </si>
  <si>
    <t>TERASBIT SOLUTIONS SDN. BHD.</t>
  </si>
  <si>
    <t>3400038813</t>
  </si>
  <si>
    <t>3400038985</t>
  </si>
  <si>
    <t>PENDING SUBMIT TP-email done 14/9/2023</t>
  </si>
  <si>
    <t>5G-CPQ</t>
  </si>
  <si>
    <t>CP2</t>
  </si>
  <si>
    <t>DWKUL0206</t>
  </si>
  <si>
    <t>DWKUL0206_JLNLINGKARANTENGAH2</t>
  </si>
  <si>
    <t>Yes</t>
  </si>
  <si>
    <t>KL-ETD(RR)-0221</t>
  </si>
  <si>
    <t>CP1</t>
  </si>
  <si>
    <t xml:space="preserve">TMCA/220729 </t>
  </si>
  <si>
    <t>PAC2203941</t>
  </si>
  <si>
    <t>H5G2200705</t>
  </si>
  <si>
    <t>KL</t>
  </si>
  <si>
    <t>MASNIRAWATI BINTI DERAHIM</t>
  </si>
  <si>
    <t>DWKUL0398</t>
  </si>
  <si>
    <t>DWKUL0398_MNRBRDB</t>
  </si>
  <si>
    <t xml:space="preserve"> APPROVED </t>
  </si>
  <si>
    <t>31/3/2022</t>
  </si>
  <si>
    <t>IN PROGRESS</t>
  </si>
  <si>
    <t>SPHERE COMPLETED</t>
  </si>
  <si>
    <t xml:space="preserve"> Idrus </t>
  </si>
  <si>
    <t xml:space="preserve">                        -  </t>
  </si>
  <si>
    <t>QC COMPLETED</t>
  </si>
  <si>
    <t>4901931987 &amp; 4901947946</t>
  </si>
  <si>
    <t>PAC2121976</t>
  </si>
  <si>
    <t>DWKUL0172</t>
  </si>
  <si>
    <t>DWKUL0172_JLN7A-62ABDRMANJALARA</t>
  </si>
  <si>
    <t>DSPTT1020</t>
  </si>
  <si>
    <t>DSPTT1020_LINTASJAYAUPTOWNSHIP</t>
  </si>
  <si>
    <t>30/8/2023</t>
  </si>
  <si>
    <t>DANIEL S.MANSON</t>
  </si>
  <si>
    <t>DSBKI0213</t>
  </si>
  <si>
    <t>DSBKI0213_JLNTGLIPAT</t>
  </si>
  <si>
    <t>30/9/2023</t>
  </si>
  <si>
    <t>CANCEL</t>
  </si>
  <si>
    <t>DSPNP1009</t>
  </si>
  <si>
    <t>DSPNP1009_JLNKENDARA2</t>
  </si>
  <si>
    <t>No LOR issuance yet</t>
  </si>
  <si>
    <t>TMWA/237256</t>
  </si>
  <si>
    <t>PAC2310958</t>
  </si>
  <si>
    <t>H5G2300866</t>
  </si>
  <si>
    <t>DQMIR0667</t>
  </si>
  <si>
    <t>DQMIR0667_LITEVIEWMIRI</t>
  </si>
  <si>
    <t>CONFIRMED</t>
  </si>
  <si>
    <t xml:space="preserve"> Khairul Ikmal </t>
  </si>
  <si>
    <t>TMWA/237257</t>
  </si>
  <si>
    <t>TMWA/220689</t>
  </si>
  <si>
    <t>PAC2217461</t>
  </si>
  <si>
    <t>H5G2203979</t>
  </si>
  <si>
    <t>DQKCH0439</t>
  </si>
  <si>
    <t>DQKCH0439_ SMKBANDARKCH2</t>
  </si>
  <si>
    <t>29/10/2022</t>
  </si>
  <si>
    <t> JS-MOT-0273-TP</t>
  </si>
  <si>
    <t>TMSA/221604</t>
  </si>
  <si>
    <t>PAC2206746</t>
  </si>
  <si>
    <t>H5G2200750</t>
  </si>
  <si>
    <t>DJJBR0495</t>
  </si>
  <si>
    <t>DJJBR0495_BNDRJHRBAHRU</t>
  </si>
  <si>
    <t>30/4/2022</t>
  </si>
  <si>
    <t xml:space="preserve"> Hafizzuddin </t>
  </si>
  <si>
    <t>TMWA/237255</t>
  </si>
  <si>
    <t>PAC2310957</t>
  </si>
  <si>
    <t>H5G2300867</t>
  </si>
  <si>
    <t>DQMIR0797</t>
  </si>
  <si>
    <t>DQMIR0797_TAMANTUNKU</t>
  </si>
  <si>
    <t xml:space="preserve">                       -  </t>
  </si>
  <si>
    <t>4902114431, 4902100000</t>
  </si>
  <si>
    <t>PAC2221573</t>
  </si>
  <si>
    <t>DPTML0320</t>
  </si>
  <si>
    <t>DPTML0320_ARMYRESERVEJLNPANGKOR</t>
  </si>
  <si>
    <t>14/9/23</t>
  </si>
  <si>
    <t>No TP in Vprime</t>
  </si>
  <si>
    <t>Tiada PO</t>
  </si>
  <si>
    <t>PAC2310474</t>
  </si>
  <si>
    <t>DPTML0324</t>
  </si>
  <si>
    <t>DPTML0324_CANGKATBKTGAMBIR</t>
  </si>
  <si>
    <t>PAC2205431</t>
  </si>
  <si>
    <t>DBULG1450</t>
  </si>
  <si>
    <t>DBULG1450_TMTASIKAMPANG</t>
  </si>
  <si>
    <t>Pending submit TP. Done email state</t>
  </si>
  <si>
    <t xml:space="preserve">4901926799/4901988845	</t>
  </si>
  <si>
    <t>PAC2208807</t>
  </si>
  <si>
    <t>ZAWAWI ABD RAHMAN</t>
  </si>
  <si>
    <t>DBKLG0276</t>
  </si>
  <si>
    <t>DBKLG0276_KGRAJAUDA</t>
  </si>
  <si>
    <t>30/5/2022</t>
  </si>
  <si>
    <t>DONE LOR</t>
  </si>
  <si>
    <t>ACCEPTED</t>
  </si>
  <si>
    <t>65% Complete</t>
  </si>
  <si>
    <t>SB-PKR-1309-TP</t>
  </si>
  <si>
    <t>PAC2311725</t>
  </si>
  <si>
    <t>DBKLG0295</t>
  </si>
  <si>
    <t>DBKLG0295_PERSIARANMASJIDSULTAN</t>
  </si>
  <si>
    <t> PENDING APPROVE LOR</t>
  </si>
  <si>
    <t> SB-PKR-1309-TP</t>
  </si>
  <si>
    <t>PAC2208013</t>
  </si>
  <si>
    <t>DBGBK0023</t>
  </si>
  <si>
    <t>DBGBK0023_UITMSUNGAIBULOH</t>
  </si>
  <si>
    <t>Queried TP &amp; BOQ. Not a standard format. Done email state</t>
  </si>
  <si>
    <t>PAC2204550</t>
  </si>
  <si>
    <t>DBPET0814</t>
  </si>
  <si>
    <t>DBPET0814_KOLEJTERATAI</t>
  </si>
  <si>
    <t>0% Complete</t>
  </si>
  <si>
    <t xml:space="preserve">4901946505	</t>
  </si>
  <si>
    <t>PAC2211823</t>
  </si>
  <si>
    <t>DBKLG0347</t>
  </si>
  <si>
    <t>DBKLG0347_PLBHBARAT</t>
  </si>
  <si>
    <t>28/7/2022</t>
  </si>
  <si>
    <t>4902119243/4902137867</t>
  </si>
  <si>
    <t>PAC2202316</t>
  </si>
  <si>
    <t>DBPET0934</t>
  </si>
  <si>
    <t>DBPET0934_INTECKOLEJ</t>
  </si>
  <si>
    <t>PAC2205255</t>
  </si>
  <si>
    <t>DBPET0993</t>
  </si>
  <si>
    <t>DBPET0993_UITMSHAHALAM</t>
  </si>
  <si>
    <t>18/4/2022</t>
  </si>
  <si>
    <t>PAC2203531</t>
  </si>
  <si>
    <t>DBGBK0148</t>
  </si>
  <si>
    <t>DBGBK0148_JLNSUNGAITUA</t>
  </si>
  <si>
    <t>SB-ESB-0397-TP</t>
  </si>
  <si>
    <t>LOR deleted</t>
  </si>
  <si>
    <t>PAC2204103</t>
  </si>
  <si>
    <t>DBPET1107</t>
  </si>
  <si>
    <t>DBPET1107_JLNPUTRAMAHKOTA</t>
  </si>
  <si>
    <t> 	SB-ESB-0397-TP</t>
  </si>
  <si>
    <t>TMCA/221990</t>
  </si>
  <si>
    <t>PAC2209398</t>
  </si>
  <si>
    <t>H5G2201771</t>
  </si>
  <si>
    <t>AHMAD FIRDZAUDDIN BIN ATAN#N/A</t>
  </si>
  <si>
    <t>DBSEP1429</t>
  </si>
  <si>
    <t>DBSEP1429_BANDAR-16SIERRA</t>
  </si>
  <si>
    <t>21/5/2022</t>
  </si>
  <si>
    <t>Maintain LOR</t>
  </si>
  <si>
    <t>MSC-MAR-0007-TP</t>
  </si>
  <si>
    <t>100% Complete</t>
  </si>
  <si>
    <t>4901967418 &amp; 4901967443</t>
  </si>
  <si>
    <t>PAC2211210</t>
  </si>
  <si>
    <t>DBGBK0176</t>
  </si>
  <si>
    <t>DBGBK0176_JLNF9TMNMELAWATI</t>
  </si>
  <si>
    <t>PROCEED PR 14/9/2023</t>
  </si>
  <si>
    <t>PAC2205484</t>
  </si>
  <si>
    <t>DBPET1195</t>
  </si>
  <si>
    <t>DBPET1195_PARADESARUSTICACONDOMINIUM</t>
  </si>
  <si>
    <t>MSC-MAR-0009-TP</t>
  </si>
  <si>
    <t>PR issued</t>
  </si>
  <si>
    <t>TMCA/232106</t>
  </si>
  <si>
    <t>PAC2312025</t>
  </si>
  <si>
    <t>H5G2301213</t>
  </si>
  <si>
    <t>MARIATI HOLDINGS SDN. BHD</t>
  </si>
  <si>
    <t xml:space="preserve">based on latest MPD report. Low </t>
  </si>
  <si>
    <t>DBPET1237</t>
  </si>
  <si>
    <t>DBPET1237_JLNTMNKINRARA41</t>
  </si>
  <si>
    <t>17/10/2023</t>
  </si>
  <si>
    <t>Nor Aizee Masyitah Binti Kamal Bahrin</t>
  </si>
  <si>
    <t>MK-KZK-0354-TP</t>
  </si>
  <si>
    <t>TMSA/233269</t>
  </si>
  <si>
    <t>PAC2311892</t>
  </si>
  <si>
    <t>H5G2301114</t>
  </si>
  <si>
    <t>MK</t>
  </si>
  <si>
    <t>DMMKT0262</t>
  </si>
  <si>
    <t>DMMKT0262_AYERKEROHCOUNTRYRESORT</t>
  </si>
  <si>
    <t>PENDING APPROVAL</t>
  </si>
  <si>
    <t xml:space="preserve"> Aizee </t>
  </si>
  <si>
    <t>MK-GEO-0001-TP</t>
  </si>
  <si>
    <t> JS-KZK-0737-TP</t>
  </si>
  <si>
    <t>pending TP</t>
  </si>
  <si>
    <t>TMSA/233275</t>
  </si>
  <si>
    <t>PAC2312056</t>
  </si>
  <si>
    <t>H5G2301194</t>
  </si>
  <si>
    <t>DJKLJ1247</t>
  </si>
  <si>
    <t>DJKLJ1247_SMKTNKUABDRHMNPUTRA</t>
  </si>
  <si>
    <t>SB-SAL-0293-TP</t>
  </si>
  <si>
    <t>PAC2311509</t>
  </si>
  <si>
    <t>DBKLA0631</t>
  </si>
  <si>
    <t>DBKLA0631_JLNSENTOSAKGOLAKLEMPIT</t>
  </si>
  <si>
    <t>22/9/2023</t>
  </si>
  <si>
    <t> SB-SAL-0293-TP</t>
  </si>
  <si>
    <t> JU-KZK-0677-TP</t>
  </si>
  <si>
    <t>tak perlu LOR dan PR,Fiber dah ready sampai last end, -info dari en mus (perlu cancel LOR  JU-KZK-0677-TP)</t>
  </si>
  <si>
    <t>TMSA/233303</t>
  </si>
  <si>
    <t>PAC2312041</t>
  </si>
  <si>
    <t>H5G2301216</t>
  </si>
  <si>
    <t>JU</t>
  </si>
  <si>
    <t>DJBPH0102</t>
  </si>
  <si>
    <t>DJBPH0102_JLNKERISNAGA</t>
  </si>
  <si>
    <t>JU-KZK-0677-TP</t>
  </si>
  <si>
    <t xml:space="preserve"> 	JS-CAD-0171-TP	</t>
  </si>
  <si>
    <t>TMSA/233274</t>
  </si>
  <si>
    <t>PAC2312077</t>
  </si>
  <si>
    <t>H5G2301215</t>
  </si>
  <si>
    <t>DJJBR0732</t>
  </si>
  <si>
    <t>DJJBR0732_JLNSJMBK2</t>
  </si>
  <si>
    <t>31/10/2023</t>
  </si>
  <si>
    <t>PAC2217382</t>
  </si>
  <si>
    <t>DSTUA0969</t>
  </si>
  <si>
    <t>DSTUA0969_JLNGUAKON</t>
  </si>
  <si>
    <t>14/10/2022</t>
  </si>
  <si>
    <t>PAC2311700</t>
  </si>
  <si>
    <t>MOSLIE BIN MAJIMUN</t>
  </si>
  <si>
    <t>DSSDK0744</t>
  </si>
  <si>
    <t>DSSDK0744_JLNBOKARA</t>
  </si>
  <si>
    <t>PO issued</t>
  </si>
  <si>
    <t>PAC2310401</t>
  </si>
  <si>
    <t xml:space="preserve">PHG </t>
  </si>
  <si>
    <t>DCKTN0426</t>
  </si>
  <si>
    <t>DCKTN0426_POLISASSEMAMBU</t>
  </si>
  <si>
    <t>TMWA/233156</t>
  </si>
  <si>
    <t>PAC2310933</t>
  </si>
  <si>
    <t>H5G2300864</t>
  </si>
  <si>
    <t>DQSIB0983</t>
  </si>
  <si>
    <t>DQSIB0983_JLNCHONGJINBOCK</t>
  </si>
  <si>
    <t>SB-PCO-0492-TP</t>
  </si>
  <si>
    <t>LOR Status Deleted. Done email state to request new LOR</t>
  </si>
  <si>
    <t>PAC2310837</t>
  </si>
  <si>
    <t>DBKSG0648</t>
  </si>
  <si>
    <t>DBKSG0648_JLNBKTBADONG</t>
  </si>
  <si>
    <t>19/7/2023</t>
  </si>
  <si>
    <t> 	SB-PCO-0492-TP</t>
  </si>
  <si>
    <t>required SI clarify, insuficient budget</t>
  </si>
  <si>
    <t>PAC2218173</t>
  </si>
  <si>
    <t>DCKTN0411</t>
  </si>
  <si>
    <t>DCKTN0411_SEKOLAHBERASRAMAPENUHINTEGRASIKUANTAN</t>
  </si>
  <si>
    <t>TIADA PO</t>
  </si>
  <si>
    <t>PAC2218360</t>
  </si>
  <si>
    <t>DBHSG0204</t>
  </si>
  <si>
    <t>DBHSG0204_KGHULURENING</t>
  </si>
  <si>
    <t>PHG-AAM-0143-TP</t>
  </si>
  <si>
    <t xml:space="preserve">Proceed PR </t>
  </si>
  <si>
    <t>DCKTN0379</t>
  </si>
  <si>
    <t>DCKTN0379_ACHOTELMARRIOTT</t>
  </si>
  <si>
    <t>18/9/2023</t>
  </si>
  <si>
    <t>PAC2311922</t>
  </si>
  <si>
    <t>DCKTN0440</t>
  </si>
  <si>
    <t>DCKTN0440_PERKAMPUNGANBAYU</t>
  </si>
  <si>
    <t>To reissue PO</t>
  </si>
  <si>
    <t>PAC2222378</t>
  </si>
  <si>
    <t>DPTML0369</t>
  </si>
  <si>
    <t>DPTML0369_PANPALACEPLAZA</t>
  </si>
  <si>
    <t>4902062902, 4902062914</t>
  </si>
  <si>
    <t>PAC2223166</t>
  </si>
  <si>
    <t>DPTML0382</t>
  </si>
  <si>
    <t>DPTML0382_PARADISESANDYBAY</t>
  </si>
  <si>
    <t>TP not detail (distance)</t>
  </si>
  <si>
    <t>PAC2311480</t>
  </si>
  <si>
    <t>DPTML0466</t>
  </si>
  <si>
    <t>DPTML0466_CANGKATMINDENJLN15</t>
  </si>
  <si>
    <t>PAC2311002</t>
  </si>
  <si>
    <t>DSTAW0908</t>
  </si>
  <si>
    <t>DSTAW0908_JLNSUNGAITAJONG</t>
  </si>
  <si>
    <t>TMWA/233164</t>
  </si>
  <si>
    <t>PAC2310947</t>
  </si>
  <si>
    <t>H5G2300915</t>
  </si>
  <si>
    <t>DQSIB0993</t>
  </si>
  <si>
    <t>DQSIB0993_LRGTUNAHMADZAIDIADRUCE36A</t>
  </si>
  <si>
    <t>TMWA/233159</t>
  </si>
  <si>
    <t>PAC2310937</t>
  </si>
  <si>
    <t>H5G2300923</t>
  </si>
  <si>
    <t>DQSIB0997</t>
  </si>
  <si>
    <t>DQSIB0997_JLNAWANGRAMLIAMIT</t>
  </si>
  <si>
    <t>TMWA/233158</t>
  </si>
  <si>
    <t>PAC2310936</t>
  </si>
  <si>
    <t>H5G2300890</t>
  </si>
  <si>
    <t>DQSIB1002</t>
  </si>
  <si>
    <t>DQSIB1002_JLNDIONGKIKSIBU</t>
  </si>
  <si>
    <t>22/7/2023</t>
  </si>
  <si>
    <t>KK/PB/LB-RMT-0224-TP</t>
  </si>
  <si>
    <t>18/9 NeC assigned by VMM. LOR approved. 15/9 Emailed to VMM for contractor assignment. 14/9 LOR Rejected by NeC. Remark: Doing another project Telco</t>
  </si>
  <si>
    <t>RASMART SDN. BHD.</t>
  </si>
  <si>
    <t>DSTUA0989</t>
  </si>
  <si>
    <t>DSTUA0989_JLNKAULUANBKTGILING</t>
  </si>
  <si>
    <t>NS-ARE-0080-TP</t>
  </si>
  <si>
    <t>TMSA/233181</t>
  </si>
  <si>
    <t>PAC2311158</t>
  </si>
  <si>
    <t>H5G2300967</t>
  </si>
  <si>
    <t>DNSBN0270</t>
  </si>
  <si>
    <t>DNSBN0270_SEHTOLBANDARAINSDALE</t>
  </si>
  <si>
    <t>PAC2311202</t>
  </si>
  <si>
    <t>DKKMD0213</t>
  </si>
  <si>
    <t>DKKMD0213_KGBARUPADANGLEMBU</t>
  </si>
  <si>
    <t>PAC2311890</t>
  </si>
  <si>
    <t>DKKMD0242</t>
  </si>
  <si>
    <t>DKKMD0242_LOT60969BDRMERBOKKLMD</t>
  </si>
  <si>
    <t>waiting feedback TP/BOQ</t>
  </si>
  <si>
    <t>PAC2221883</t>
  </si>
  <si>
    <t>DDKBR0128</t>
  </si>
  <si>
    <t>DDKBR0128_CELCOMKBXJLNKUALAKRAI</t>
  </si>
  <si>
    <t>NS-MKN-0041-TP</t>
  </si>
  <si>
    <t>TMSA/233272</t>
  </si>
  <si>
    <t>PAC2311873</t>
  </si>
  <si>
    <t>H5G2301167</t>
  </si>
  <si>
    <t>DNPDS0116</t>
  </si>
  <si>
    <t>DNPDS0116_TMNODECHUAH</t>
  </si>
  <si>
    <t>15/10/2023</t>
  </si>
  <si>
    <t>NS-RJF-0118-TP</t>
  </si>
  <si>
    <t>ACCEPTED, Existing LOR</t>
  </si>
  <si>
    <t>TMSA/233182</t>
  </si>
  <si>
    <t>PAC2311156</t>
  </si>
  <si>
    <t>H5G2300971</t>
  </si>
  <si>
    <t>DNSBN0223</t>
  </si>
  <si>
    <t>DNSBN0223_JLNTIARASENDAYAN</t>
  </si>
  <si>
    <t>31/8/2023</t>
  </si>
  <si>
    <t>NS-SMM-0027-TP</t>
  </si>
  <si>
    <t>TMSA/233190</t>
  </si>
  <si>
    <t>PAC2311193</t>
  </si>
  <si>
    <t>H5G2301004</t>
  </si>
  <si>
    <t>DNPDS0166</t>
  </si>
  <si>
    <t>DNPDS0166_KGINDIA</t>
  </si>
  <si>
    <t>23/9/2023</t>
  </si>
  <si>
    <t>PHG-SKY-0019-TP</t>
  </si>
  <si>
    <t>PAC2223685</t>
  </si>
  <si>
    <t>DCKTN0398</t>
  </si>
  <si>
    <t>DCKTN0398_LOT135960RANCANGANTANAHPEMUDA</t>
  </si>
  <si>
    <t>PHG-RKN-0895-TP</t>
  </si>
  <si>
    <t>4902102898, 4902102903, 4902145910, 4902145910</t>
  </si>
  <si>
    <t>DPSPT0215</t>
  </si>
  <si>
    <t>DPSPT0215_BUKITTOKUN</t>
  </si>
  <si>
    <t>PAC2311703</t>
  </si>
  <si>
    <t>Moslie Bin Majimun</t>
  </si>
  <si>
    <t>DSTAW0859</t>
  </si>
  <si>
    <t>DSTAW0859_JLNBUKITQUOIN</t>
  </si>
  <si>
    <t>PAC2311090</t>
  </si>
  <si>
    <t>DBKSG0717</t>
  </si>
  <si>
    <t>DBKSG0717_TMNSRIENDAH</t>
  </si>
  <si>
    <t>TMWA/233143</t>
  </si>
  <si>
    <t>PAC2310167</t>
  </si>
  <si>
    <t>H5G2300781</t>
  </si>
  <si>
    <t>DQSIB1013</t>
  </si>
  <si>
    <t>DQSIB1013_KEMUYANGBYPASSROAD</t>
  </si>
  <si>
    <t>21/8/2023</t>
  </si>
  <si>
    <t>TMWA/233173</t>
  </si>
  <si>
    <t>PAC2311424</t>
  </si>
  <si>
    <t>H5G2301050</t>
  </si>
  <si>
    <t>DQKWT1210</t>
  </si>
  <si>
    <t>DQKWT1210_JLNSBAIRPORT</t>
  </si>
  <si>
    <t>25/9/2023</t>
  </si>
  <si>
    <t>SB-GRN-0009-TP</t>
  </si>
  <si>
    <t>PAC2311091</t>
  </si>
  <si>
    <t>DBSAB1289</t>
  </si>
  <si>
    <t>DBSAB1289_JLNHARMONI4</t>
  </si>
  <si>
    <t> 	SB-GRN-0009-TP</t>
  </si>
  <si>
    <t>MK-AST-0118-TP</t>
  </si>
  <si>
    <t>TMSA/233268</t>
  </si>
  <si>
    <t>PAC2312088</t>
  </si>
  <si>
    <t>H5G2301166</t>
  </si>
  <si>
    <t>AASTRA INTERNATIONAL HOLDINGS SDN. BHD.</t>
  </si>
  <si>
    <t>DMJAS0062</t>
  </si>
  <si>
    <t>DMJAS0062_TMKGSGRAMBAI</t>
  </si>
  <si>
    <t>LOR APPROVED</t>
  </si>
  <si>
    <t>MK-AST-0119-TP</t>
  </si>
  <si>
    <t>TMSA/233285</t>
  </si>
  <si>
    <t>PAC2312087</t>
  </si>
  <si>
    <t>H5G2301200</t>
  </si>
  <si>
    <t>DMJAS0061</t>
  </si>
  <si>
    <t>DMJAS0061_TMUMBAI</t>
  </si>
  <si>
    <t>NS-TVT-0142-TP</t>
  </si>
  <si>
    <t>TMSA/232744</t>
  </si>
  <si>
    <t>PAC2310343</t>
  </si>
  <si>
    <t>H5G2300678</t>
  </si>
  <si>
    <t>DNTMP0361</t>
  </si>
  <si>
    <t>DNTMP0361_KEMSYEDSIRAJUDDIN</t>
  </si>
  <si>
    <t>JU-EQT-0098-TP</t>
  </si>
  <si>
    <t>submit to create PR</t>
  </si>
  <si>
    <t>TMSA/233092</t>
  </si>
  <si>
    <t>PAC2310611</t>
  </si>
  <si>
    <t>H5G2300662</t>
  </si>
  <si>
    <t>DJBPH0021</t>
  </si>
  <si>
    <t>DJBPH0021_SUSURTUNDRISMAIL</t>
  </si>
  <si>
    <t>mahmud</t>
  </si>
  <si>
    <t>KK/PB/LB-KKU-0093-TP</t>
  </si>
  <si>
    <t>20/9: LOR created 20/9: ECO rejected LOR 14/9: LOR Approved in Vprime</t>
  </si>
  <si>
    <t>PAC2310570</t>
  </si>
  <si>
    <t>DSSIP0815</t>
  </si>
  <si>
    <t>DSSIP0815_KPGPELAKAT</t>
  </si>
  <si>
    <t>18/8/2023</t>
  </si>
  <si>
    <t>DQSRT0887</t>
  </si>
  <si>
    <t>DQSRT0887_JLNROBANLAMA</t>
  </si>
  <si>
    <t>JU-ANE-0558-TP</t>
  </si>
  <si>
    <t>TMSA/233171</t>
  </si>
  <si>
    <t>PAC2311165</t>
  </si>
  <si>
    <t>H5G2300985</t>
  </si>
  <si>
    <t>DJSGT1162</t>
  </si>
  <si>
    <t>DJSGT1162_LRGHAJIMOHDYASSIN</t>
  </si>
  <si>
    <t>TMWA/233171</t>
  </si>
  <si>
    <t>PAC2310983</t>
  </si>
  <si>
    <t>H5G2300897</t>
  </si>
  <si>
    <t>DQSRK0925</t>
  </si>
  <si>
    <t>DQSRK0925_JLNBERSATU</t>
  </si>
  <si>
    <t>PENDING SUBMIT TP, BUDGET AVAILABLE</t>
  </si>
  <si>
    <t>PAC2311259</t>
  </si>
  <si>
    <t>DKBLN0038</t>
  </si>
  <si>
    <t>DKBLN0038_KUALAKETILINDAREA</t>
  </si>
  <si>
    <t>PAC2311153</t>
  </si>
  <si>
    <t>DCRAU0657</t>
  </si>
  <si>
    <t>DCRAU0657_SGRUANRAUB</t>
  </si>
  <si>
    <t>LOR Cancelled</t>
  </si>
  <si>
    <t>PAC2223325</t>
  </si>
  <si>
    <t>DDTMR0384</t>
  </si>
  <si>
    <t>DDTMR0384_SMKIPOH</t>
  </si>
  <si>
    <t>KEL-MAJ-0831-TP</t>
  </si>
  <si>
    <t>insuficient info, required info from nec/and</t>
  </si>
  <si>
    <t>PAC2307420</t>
  </si>
  <si>
    <t>DCMRN0529</t>
  </si>
  <si>
    <t>DCMRN0529_BT38JLNKUANTAN</t>
  </si>
  <si>
    <t>KEL-DNA-0031-TP</t>
  </si>
  <si>
    <t>PAC2311992</t>
  </si>
  <si>
    <t>DDBCK0025</t>
  </si>
  <si>
    <t>DDBCK0025_JLNBACHOK</t>
  </si>
  <si>
    <t>PAC2312155</t>
  </si>
  <si>
    <t>DDGUA0079</t>
  </si>
  <si>
    <t>DDGUA0079_JLNINDUSTRIKWSNPE</t>
  </si>
  <si>
    <t> JU-KZK-0678-TP</t>
  </si>
  <si>
    <t>sent to PR creation</t>
  </si>
  <si>
    <t>TMSA/233255</t>
  </si>
  <si>
    <t>PAC2312030</t>
  </si>
  <si>
    <t>H5G2301126</t>
  </si>
  <si>
    <t>DJKLU1202</t>
  </si>
  <si>
    <t>DJKLU1202_JLNKAMPUNGHJHAMZAH</t>
  </si>
  <si>
    <t>JU-KZK-0678-TP</t>
  </si>
  <si>
    <t>BOQ SUBMITTED TO CPA 14/9/23</t>
  </si>
  <si>
    <t>PAC2311507</t>
  </si>
  <si>
    <t>DKKBP0308</t>
  </si>
  <si>
    <t>DKKBP0308_SRKKODIANG</t>
  </si>
  <si>
    <t>LOR PENDING APPROVAL</t>
  </si>
  <si>
    <t>PAC2312109</t>
  </si>
  <si>
    <t>DRPER0057</t>
  </si>
  <si>
    <t>DRPER0057_TMNBERSERIPERMAI</t>
  </si>
  <si>
    <t>MK-SOJ-0241-TP</t>
  </si>
  <si>
    <t>TMSA/233140</t>
  </si>
  <si>
    <t>PAC2311888</t>
  </si>
  <si>
    <t>H5G2300970</t>
  </si>
  <si>
    <t>SOLUSI JAYA SDN. BHD.</t>
  </si>
  <si>
    <t>DMAGJ0047</t>
  </si>
  <si>
    <t>DMAGJ0047_UTEMDURIANTUNGGAL</t>
  </si>
  <si>
    <t>PAC2311445</t>
  </si>
  <si>
    <t>DSKNG0072</t>
  </si>
  <si>
    <t>DSKNG0072_KOLAMRESORTKENINGAU</t>
  </si>
  <si>
    <t>PAC2311402</t>
  </si>
  <si>
    <t>NS-NET-0280-TP</t>
  </si>
  <si>
    <t>TMSA/233288</t>
  </si>
  <si>
    <t>PAC2311965</t>
  </si>
  <si>
    <t>H5G2301208</t>
  </si>
  <si>
    <t>DNJPL0036</t>
  </si>
  <si>
    <t>DNJPL0036_TMAIRHITAM1</t>
  </si>
  <si>
    <t>PAC2312123</t>
  </si>
  <si>
    <t>DRPER0060</t>
  </si>
  <si>
    <t>DRPER0060_PADANGBESARPERLIS</t>
  </si>
  <si>
    <t>TMWA/230466</t>
  </si>
  <si>
    <t>PAC2311405</t>
  </si>
  <si>
    <t>H5G2300791</t>
  </si>
  <si>
    <t>DQSRN0933</t>
  </si>
  <si>
    <t>DQSRN0933_AH150SGTARAT</t>
  </si>
  <si>
    <t>TMWA/235067</t>
  </si>
  <si>
    <t>PAC2311427</t>
  </si>
  <si>
    <t>H5G2301048</t>
  </si>
  <si>
    <t>DQBET0070</t>
  </si>
  <si>
    <t>DQBET0070_JLNABANGAMBAN</t>
  </si>
  <si>
    <t>KG/SB-BYT-0257-TP</t>
  </si>
  <si>
    <t>TMWA/230498</t>
  </si>
  <si>
    <t>PAC2311318</t>
  </si>
  <si>
    <t>H5G2301053</t>
  </si>
  <si>
    <t>DQKCH0286</t>
  </si>
  <si>
    <t>DQKCH0286_BAJARANSERAPI</t>
  </si>
  <si>
    <t>TMEA/236105</t>
  </si>
  <si>
    <t>PAC2311425</t>
  </si>
  <si>
    <t>H5G2301077</t>
  </si>
  <si>
    <t>DDPSP0344</t>
  </si>
  <si>
    <t>DDPSP0344_JJHNPSRPTH</t>
  </si>
  <si>
    <t>PAC2311333</t>
  </si>
  <si>
    <t>DDTUM0442</t>
  </si>
  <si>
    <t>DDTUM0442_PT1070MUKIMSELEHONGSELATAN</t>
  </si>
  <si>
    <t>DSKBD0164</t>
  </si>
  <si>
    <t>DSKBD0164_JLNRANAUBYPASS</t>
  </si>
  <si>
    <t> JS-SHA-0304-TP</t>
  </si>
  <si>
    <t>TMSA/233194</t>
  </si>
  <si>
    <t>PAC2311778</t>
  </si>
  <si>
    <t>H5G2301012</t>
  </si>
  <si>
    <t>DJJBR0633</t>
  </si>
  <si>
    <t>DJJBR0633_JLNPEKELILINGPSRGDG</t>
  </si>
  <si>
    <t>24/9/2023</t>
  </si>
  <si>
    <t>PAC2311263</t>
  </si>
  <si>
    <t>DKBDR0043</t>
  </si>
  <si>
    <t>DKBDR0043_IBUSAWATSERDANG</t>
  </si>
  <si>
    <t>PAC2311919</t>
  </si>
  <si>
    <t>DKKMD0229</t>
  </si>
  <si>
    <t>DKKMD0229_SURAUALISLAHTMNCEMPAKAINDAH</t>
  </si>
  <si>
    <t>NS-USA-0144-TP</t>
  </si>
  <si>
    <t>TMSA/231759</t>
  </si>
  <si>
    <t>PAC2311529</t>
  </si>
  <si>
    <t>H5G2301052</t>
  </si>
  <si>
    <t>DNPDS0143</t>
  </si>
  <si>
    <t>DNPDS0143_JLNSPRINGHILL2</t>
  </si>
  <si>
    <t>MR/BIN-DMA-0003-TP</t>
  </si>
  <si>
    <t>TMWA/239102</t>
  </si>
  <si>
    <t>PAC2219033</t>
  </si>
  <si>
    <t>H5G2204397</t>
  </si>
  <si>
    <t>DQBTU0183</t>
  </si>
  <si>
    <t>DQBTU0183_MLNGINTWRHS</t>
  </si>
  <si>
    <t>MR/BIN-MST-0041-TP</t>
  </si>
  <si>
    <t>TMWA/239162</t>
  </si>
  <si>
    <t>PAC2311836</t>
  </si>
  <si>
    <t>H5G2301106</t>
  </si>
  <si>
    <t>DQBTU0134</t>
  </si>
  <si>
    <t>DQBTU0134_JLNBINTULUAIRPORT</t>
  </si>
  <si>
    <t>MR/BIN-MST-0042-TP</t>
  </si>
  <si>
    <t>TMWA/239163</t>
  </si>
  <si>
    <t>Sphere status cancel</t>
  </si>
  <si>
    <t>TMWA/239110</t>
  </si>
  <si>
    <t>PAC2310246</t>
  </si>
  <si>
    <t>H5G2300734</t>
  </si>
  <si>
    <t>DQBTU0163</t>
  </si>
  <si>
    <t>DQBTU0163_PPRBANDARIAPARK</t>
  </si>
  <si>
    <t>17/8/2023</t>
  </si>
  <si>
    <t>TMWA/239111</t>
  </si>
  <si>
    <t>MR/BIN-SHO-0001-TP</t>
  </si>
  <si>
    <t>TMWA/239118</t>
  </si>
  <si>
    <t>PAC2310944</t>
  </si>
  <si>
    <t>H5G2300894</t>
  </si>
  <si>
    <t>DQBTU0135</t>
  </si>
  <si>
    <t>DQBTU0135_ONEVILLA</t>
  </si>
  <si>
    <t>MR/BIN-SHO-0002-TP</t>
  </si>
  <si>
    <t>TMWA/239119</t>
  </si>
  <si>
    <t>MR/BIN-DMA-0004-TP</t>
  </si>
  <si>
    <t>TMWA/239122</t>
  </si>
  <si>
    <t>PAC2311173</t>
  </si>
  <si>
    <t>H5G2300874</t>
  </si>
  <si>
    <t>DQBTU0144</t>
  </si>
  <si>
    <t>DQBTU0144_SMUINDUSTRIALPARK</t>
  </si>
  <si>
    <t>MR/BIN-DMA-0005-TP</t>
  </si>
  <si>
    <t>TMWA/239123</t>
  </si>
  <si>
    <t>MR/BIN-MST-0043-TP</t>
  </si>
  <si>
    <t>TMWA/239149</t>
  </si>
  <si>
    <t>PAC2311522</t>
  </si>
  <si>
    <t>H5G2301002</t>
  </si>
  <si>
    <t>DQBTU0152</t>
  </si>
  <si>
    <t>DQBTU0152_TMNPUTRAJAYA</t>
  </si>
  <si>
    <t>MR/BIN-MST-0044-TP</t>
  </si>
  <si>
    <t>TMWA/239150</t>
  </si>
  <si>
    <t>PAC2312037</t>
  </si>
  <si>
    <t>DAKIN0728</t>
  </si>
  <si>
    <t>DAKIN0728_JLNBESAR1</t>
  </si>
  <si>
    <t>PAC2312034</t>
  </si>
  <si>
    <t>4902065845, 4902065886, 4902070647, 4902117815, 4902127456</t>
  </si>
  <si>
    <t>PAC2223371</t>
  </si>
  <si>
    <t>DAHPK0068</t>
  </si>
  <si>
    <t>DAHPK0068_TMNMUHIBBAH</t>
  </si>
  <si>
    <t>4902134143, 4902136472</t>
  </si>
  <si>
    <t>PAC2301434</t>
  </si>
  <si>
    <t>DABTP0044</t>
  </si>
  <si>
    <t>DABTP0044_JLNBESARFELDAGUNUNGBESOUT</t>
  </si>
  <si>
    <t>4902134081,  4902137911</t>
  </si>
  <si>
    <t>PAC2312039</t>
  </si>
  <si>
    <t>DAPKT0612</t>
  </si>
  <si>
    <t>DAPKT0612_SURAUALIKHLAS</t>
  </si>
  <si>
    <t>PAC2312040</t>
  </si>
  <si>
    <t>TMCA/220886</t>
  </si>
  <si>
    <t>PAC2204230</t>
  </si>
  <si>
    <t>H5G2200905</t>
  </si>
  <si>
    <t>DBSEP1858</t>
  </si>
  <si>
    <t>DBSEP1858_BULATANPSRNLMNVIEW</t>
  </si>
  <si>
    <t>MSC-PKR-0425-TP</t>
  </si>
  <si>
    <t>MR/BIN-TEL-0090-TP</t>
  </si>
  <si>
    <t>PO created 4902135109</t>
  </si>
  <si>
    <t>TMWA/237139</t>
  </si>
  <si>
    <t>PAC2308408</t>
  </si>
  <si>
    <t>H5G2205106</t>
  </si>
  <si>
    <t>DQMIR0648</t>
  </si>
  <si>
    <t>DQMIR0648_JLNLUTONGKUALABARAM</t>
  </si>
  <si>
    <t>27/3/2023</t>
  </si>
  <si>
    <t>17.72% Complete</t>
  </si>
  <si>
    <t>DSBKI0230</t>
  </si>
  <si>
    <t>DSBKI0230_JLNBANTAYANMININTOD</t>
  </si>
  <si>
    <t>NS-RSP-0497-TP</t>
  </si>
  <si>
    <t>TMSA/223698</t>
  </si>
  <si>
    <t>PAC2216118</t>
  </si>
  <si>
    <t>H5G2203175</t>
  </si>
  <si>
    <t>DNSBN0341</t>
  </si>
  <si>
    <t>DNSBN0341_SMKDESACEMPAKA</t>
  </si>
  <si>
    <t>30/12/2022</t>
  </si>
  <si>
    <t xml:space="preserve">4902040218, 4902141310, 4902141344
</t>
  </si>
  <si>
    <t>PAC2222384</t>
  </si>
  <si>
    <t>DPBDY0020</t>
  </si>
  <si>
    <t>DPBDY0020_TMNTUNASDAMAI</t>
  </si>
  <si>
    <t>PAC2310824</t>
  </si>
  <si>
    <t>DPTML0431</t>
  </si>
  <si>
    <t>DPTML0431_JLNPATANI</t>
  </si>
  <si>
    <t>Proceed PR for CWS</t>
  </si>
  <si>
    <t>PO fiber 4901930932, 4901985656. Tiada PO untuk CWS, LOR PG-AGG-0138-TP (proceed PR)</t>
  </si>
  <si>
    <t>PAC2211379</t>
  </si>
  <si>
    <t>Fahmi Ishak</t>
  </si>
  <si>
    <t>DPBDY0061</t>
  </si>
  <si>
    <t>DPBDY0061_PSRNBAYANINDAH</t>
  </si>
  <si>
    <t>PAC2312078</t>
  </si>
  <si>
    <t>DAKIN0253</t>
  </si>
  <si>
    <t>DAKIN0253_JALANGOPENG</t>
  </si>
  <si>
    <t>PJ-PCO-0923-TP</t>
  </si>
  <si>
    <t>TMCA/222655</t>
  </si>
  <si>
    <t>PAC2208787</t>
  </si>
  <si>
    <t>H5G2202191</t>
  </si>
  <si>
    <t>PJ</t>
  </si>
  <si>
    <t>MOHD FAIEZ BIN JUSOH</t>
  </si>
  <si>
    <t>WAN AHMAD TASNIM BIN WAN ISMAIL</t>
  </si>
  <si>
    <t>DBULG1455</t>
  </si>
  <si>
    <t>DBULG1455_KOLEJRAHIMKAJAI</t>
  </si>
  <si>
    <t>KIV</t>
  </si>
  <si>
    <t>Done</t>
  </si>
  <si>
    <t> PJ-PCO-0923-TP</t>
  </si>
  <si>
    <t>PJ-PCOM(RR)-0711</t>
  </si>
  <si>
    <t>PJ-PCO-0924-TP</t>
  </si>
  <si>
    <t>TMCA/222656</t>
  </si>
  <si>
    <t> PJ-PCO-0924-TP</t>
  </si>
  <si>
    <t>PJ-PCOM(RR)-0712</t>
  </si>
  <si>
    <t>MSC-LIT-0134-TP</t>
  </si>
  <si>
    <t>TMCA/221291</t>
  </si>
  <si>
    <t>PAC2205922</t>
  </si>
  <si>
    <t>H5G2201257</t>
  </si>
  <si>
    <t>Prefered TP ORI due to major civil work</t>
  </si>
  <si>
    <t>DBPET0758</t>
  </si>
  <si>
    <t>DBPET0758_PSRNDAMAIUTAMA2PCHG</t>
  </si>
  <si>
    <t>MSC-RUL(RR)-0293</t>
  </si>
  <si>
    <t>TMCA/221290</t>
  </si>
  <si>
    <t>SB-MG7-0236-TP</t>
  </si>
  <si>
    <t>LOR not required. To delete. Site drop/cancel</t>
  </si>
  <si>
    <t>DBKLG0506</t>
  </si>
  <si>
    <t>DBKLG0506_JLNTELOKGADONG</t>
  </si>
  <si>
    <t> 	SB-MG7-0236-TP</t>
  </si>
  <si>
    <t>PAC2207848</t>
  </si>
  <si>
    <t>DBPET0943</t>
  </si>
  <si>
    <t>DBPET0943_FSPU‐UITM</t>
  </si>
  <si>
    <t>23/5/2022</t>
  </si>
  <si>
    <t>PJ-PCOM(RR)-0796-TP</t>
  </si>
  <si>
    <t>TMCA/221167</t>
  </si>
  <si>
    <t>PAC2205381</t>
  </si>
  <si>
    <t>H5G2201151</t>
  </si>
  <si>
    <t>DBPET0952</t>
  </si>
  <si>
    <t>DBPET0952_JLNSS</t>
  </si>
  <si>
    <t>22/4/2022</t>
  </si>
  <si>
    <t>PJ-EXT(RR)-0830</t>
  </si>
  <si>
    <t>TMCA/221072</t>
  </si>
  <si>
    <t>PAC2204944</t>
  </si>
  <si>
    <t>H5G2201078</t>
  </si>
  <si>
    <t>DBPET0959</t>
  </si>
  <si>
    <t>DBPET0959_SUNGAIWAYINDUSTRIALZONE</t>
  </si>
  <si>
    <t>16/4/2022</t>
  </si>
  <si>
    <t>PJ-PMNM(RR)-0766</t>
  </si>
  <si>
    <t>TMCA/223414</t>
  </si>
  <si>
    <t>PAC2211734</t>
  </si>
  <si>
    <t>H5G2202868</t>
  </si>
  <si>
    <t>DBULG1555</t>
  </si>
  <si>
    <t>DBULG1555_MUTIARAHILLSSEMENYIH</t>
  </si>
  <si>
    <t>28/6/2022</t>
  </si>
  <si>
    <t>PJ-PMNM(RR)-0767</t>
  </si>
  <si>
    <t>TMCA/223415</t>
  </si>
  <si>
    <t>TMCA/220177</t>
  </si>
  <si>
    <t>PAC2200924</t>
  </si>
  <si>
    <t>H5G2200044</t>
  </si>
  <si>
    <t>ARZANI</t>
  </si>
  <si>
    <t>DBPET1008</t>
  </si>
  <si>
    <t>DBPET1008_WISMAALIBAWAL1</t>
  </si>
  <si>
    <t>25/2/2022</t>
  </si>
  <si>
    <t>PJ-PMNM(RR)-0599</t>
  </si>
  <si>
    <t>91.32% Complete</t>
  </si>
  <si>
    <t>JS-KES-0295-TP</t>
  </si>
  <si>
    <t>perlu HDD 200m, dan Open cut 600m</t>
  </si>
  <si>
    <t>TMSA/223671</t>
  </si>
  <si>
    <t>PAC2220593</t>
  </si>
  <si>
    <t>H5G2203392</t>
  </si>
  <si>
    <t>DJJBR0489</t>
  </si>
  <si>
    <t>DJJBR0489_PASIRGUDANGPWRSTN</t>
  </si>
  <si>
    <t>30/11/2022</t>
  </si>
  <si>
    <t> 	JS-SUT-0183-TP</t>
  </si>
  <si>
    <t>to cancel LOR SUTERA UTAMA, project HDD dah include dalam project TMSA/223671 under KOMASI</t>
  </si>
  <si>
    <t>TMSA/232815</t>
  </si>
  <si>
    <t>TMCA/222861</t>
  </si>
  <si>
    <t>PAC2209835</t>
  </si>
  <si>
    <t>H5G2202357</t>
  </si>
  <si>
    <t>DBULG1664</t>
  </si>
  <si>
    <t>DBULG1664_UKMCANSELORI</t>
  </si>
  <si>
    <t>27/6/2022</t>
  </si>
  <si>
    <t>PJ-PCO-0930-TP</t>
  </si>
  <si>
    <t>PJ-PCOM(RR)-0713</t>
  </si>
  <si>
    <t>MSC-CEN-0027-TP</t>
  </si>
  <si>
    <t>TMCA/221838</t>
  </si>
  <si>
    <t>PAC2208431</t>
  </si>
  <si>
    <t>H5G2201725</t>
  </si>
  <si>
    <t>AHMAD FIRDZAUDDIN BIN ATAN</t>
  </si>
  <si>
    <t>NIK MOHD HIRZI</t>
  </si>
  <si>
    <t>DBPET1156</t>
  </si>
  <si>
    <t>DBPET1156_JLNPTR1019BDRPUTERI</t>
  </si>
  <si>
    <t>19/5/2022</t>
  </si>
  <si>
    <t>MSC-NET(RR)-0010</t>
  </si>
  <si>
    <t>6.26% Complete</t>
  </si>
  <si>
    <t>MSC-SET-0082-TP</t>
  </si>
  <si>
    <t>TMCA/221839</t>
  </si>
  <si>
    <t>PJ-NEP-0100-TP</t>
  </si>
  <si>
    <t>Pending approval LOR</t>
  </si>
  <si>
    <t>TMCA/232096</t>
  </si>
  <si>
    <t>PAC2312014</t>
  </si>
  <si>
    <t>H5G2301204</t>
  </si>
  <si>
    <t>MUHAMMAD ANUAR</t>
  </si>
  <si>
    <t>DBPET1194</t>
  </si>
  <si>
    <t>DBPET1194_NEODAMANSARA</t>
  </si>
  <si>
    <t>JS-SHA-0305-TP</t>
  </si>
  <si>
    <t>TMSA/221345</t>
  </si>
  <si>
    <t>PAC2312068</t>
  </si>
  <si>
    <t>H5G2204775</t>
  </si>
  <si>
    <t>DJKLJ1293</t>
  </si>
  <si>
    <t>DJKLJ1293_UTMCAFENRECREATIONALTRACK</t>
  </si>
  <si>
    <t>30/10/2023</t>
  </si>
  <si>
    <t>21/11/2022</t>
  </si>
  <si>
    <t>PAC2311898</t>
  </si>
  <si>
    <t>DPSPT0231</t>
  </si>
  <si>
    <t>DPSPT0231_TKTPERUSAHAAN6</t>
  </si>
  <si>
    <t>MSC-WAD-0021-TP</t>
  </si>
  <si>
    <t>TMCA/222642</t>
  </si>
  <si>
    <t>PAC2209118</t>
  </si>
  <si>
    <t>H5G2200642</t>
  </si>
  <si>
    <t>AHMAD FIRDZAUDDIN</t>
  </si>
  <si>
    <t>WADAH SEJATI</t>
  </si>
  <si>
    <t>based on latest MPD report</t>
  </si>
  <si>
    <t>MARIATI HOLDINGS</t>
  </si>
  <si>
    <t>DBSEP1874</t>
  </si>
  <si>
    <t>DBSEP1874_LAKEVIEWRESCBJY</t>
  </si>
  <si>
    <t>30/6/2022</t>
  </si>
  <si>
    <t>27/3/2022</t>
  </si>
  <si>
    <t>MSC-MKB(RR)-0349</t>
  </si>
  <si>
    <t>MSC-LIT-0135-TP</t>
  </si>
  <si>
    <t>TMCA/222644</t>
  </si>
  <si>
    <t>LITE KABEL</t>
  </si>
  <si>
    <t>SETIA SEPAKAT</t>
  </si>
  <si>
    <t>JS-SHA-0306-TP</t>
  </si>
  <si>
    <t>TMSA/223653</t>
  </si>
  <si>
    <t>PAC2312060</t>
  </si>
  <si>
    <t>H5G2203357</t>
  </si>
  <si>
    <t>DJKLJ1242</t>
  </si>
  <si>
    <t>DJKLJ1242_TMNTEKNOLOGIJOHOR</t>
  </si>
  <si>
    <t>13/10/2022</t>
  </si>
  <si>
    <t>SB-RIT-0071-TP</t>
  </si>
  <si>
    <t>PAC2308395</t>
  </si>
  <si>
    <t>DBKSG0673</t>
  </si>
  <si>
    <t>DBKSG0673_RAFFLESIA3UITMPUNCAKALAM</t>
  </si>
  <si>
    <t>30/7/2023</t>
  </si>
  <si>
    <t>16/10/2022</t>
  </si>
  <si>
    <t> SB-RIT-0071-TP</t>
  </si>
  <si>
    <t>SB-RIT-0072-TP</t>
  </si>
  <si>
    <t>PAC2308394</t>
  </si>
  <si>
    <t>DBKSG0682</t>
  </si>
  <si>
    <t>DBKSG0682_FSK6UITMPUNCAKALAM</t>
  </si>
  <si>
    <t> SB-RIT-0072-TP</t>
  </si>
  <si>
    <t> .	JS-ELC-0103-TP</t>
  </si>
  <si>
    <t>TMSA/233276</t>
  </si>
  <si>
    <t>PAC2312057</t>
  </si>
  <si>
    <t>H5G2301203</t>
  </si>
  <si>
    <t>DJKLJ1217</t>
  </si>
  <si>
    <t>DJKLJ1217_JLNKLIAIRITAM</t>
  </si>
  <si>
    <t>4902075098, 4902075177</t>
  </si>
  <si>
    <t>PAC2223037</t>
  </si>
  <si>
    <t>DPTML0454</t>
  </si>
  <si>
    <t>DPTML0454_DESASISWASAUJANAM04</t>
  </si>
  <si>
    <t>PENDING VERIFY TP</t>
  </si>
  <si>
    <t>PAC2311368</t>
  </si>
  <si>
    <t>DBGBK1979</t>
  </si>
  <si>
    <t>DBGBK1979_JLNBUKITANAKTUKUN</t>
  </si>
  <si>
    <t>DSTUA0965</t>
  </si>
  <si>
    <t>DSTUA0965_JLNTAJAUTERMENUNG</t>
  </si>
  <si>
    <t>KD/PL-KON-0688-TP</t>
  </si>
  <si>
    <t>Ada PO, BUDGET AVAILABLE</t>
  </si>
  <si>
    <t>4902015056, 4902102466</t>
  </si>
  <si>
    <t>PAC2221444</t>
  </si>
  <si>
    <t>DKKBP0282</t>
  </si>
  <si>
    <t>DKKBP0282_UUMSINTOK</t>
  </si>
  <si>
    <t>PAC2221028</t>
  </si>
  <si>
    <t>DKKBP0283</t>
  </si>
  <si>
    <t>DKKBP0283_UUMLALUANDPP</t>
  </si>
  <si>
    <t>PAC2221108</t>
  </si>
  <si>
    <t>DKKBP0318</t>
  </si>
  <si>
    <t>DKKBP0318_PRSNPERDANACHANGLUN</t>
  </si>
  <si>
    <t>ORDER KIV</t>
  </si>
  <si>
    <t>TMSA/231019</t>
  </si>
  <si>
    <t>PAC2223481</t>
  </si>
  <si>
    <t>H5G2206091</t>
  </si>
  <si>
    <t>DNTMP0372</t>
  </si>
  <si>
    <t>DNTMP0372_25JLNBALAIRAYA</t>
  </si>
  <si>
    <t>30/1/2023</t>
  </si>
  <si>
    <t>14/1/2023</t>
  </si>
  <si>
    <t>DUPLICATE</t>
  </si>
  <si>
    <t>DUPLICATE WITH LINE 291</t>
  </si>
  <si>
    <t>PAC2303034</t>
  </si>
  <si>
    <t>DAMLM0731</t>
  </si>
  <si>
    <t>DAMLM0731_LBHRAYABEHRANGSTESENTJGMALIM</t>
  </si>
  <si>
    <t>KG/SB-BYT-0256-TP</t>
  </si>
  <si>
    <t>TMWA/233185</t>
  </si>
  <si>
    <t>PAC2311918</t>
  </si>
  <si>
    <t>H5G2301211</t>
  </si>
  <si>
    <t>DQSIB1059</t>
  </si>
  <si>
    <t>DQSIB1059_JLNDINGLIKKONG</t>
  </si>
  <si>
    <t>4902030845, 4902057622</t>
  </si>
  <si>
    <t>PAC2220553</t>
  </si>
  <si>
    <t>WAYCOM SDN. BHD.</t>
  </si>
  <si>
    <t>Existing LOR</t>
  </si>
  <si>
    <t>DTKMM0133</t>
  </si>
  <si>
    <t>DTKMM0133_SKIBOK</t>
  </si>
  <si>
    <t> JU-TIA-0209-TP</t>
  </si>
  <si>
    <t>Rmrk AND-isu tuan tanah</t>
  </si>
  <si>
    <t>TMSA/233256</t>
  </si>
  <si>
    <t>PAC2312076</t>
  </si>
  <si>
    <t>H5G2301122</t>
  </si>
  <si>
    <t>DJLED1306</t>
  </si>
  <si>
    <t>DJLED1306_KGMERBAUMUAR</t>
  </si>
  <si>
    <t>JU-TIA-0209-TP</t>
  </si>
  <si>
    <t> JU-KZK-0679-TP</t>
  </si>
  <si>
    <t>TMSA/233304</t>
  </si>
  <si>
    <t>PAC2312045</t>
  </si>
  <si>
    <t>H5G2301276</t>
  </si>
  <si>
    <t>DJKLU0853</t>
  </si>
  <si>
    <t>DJKLU0853_JLNMAHSURI3</t>
  </si>
  <si>
    <t>JU-KZK-0679-TP</t>
  </si>
  <si>
    <t>MK-TVT-0083-TP</t>
  </si>
  <si>
    <t>TMSA/230819</t>
  </si>
  <si>
    <t>PAC2303974</t>
  </si>
  <si>
    <t>H5G2206252</t>
  </si>
  <si>
    <t>DMAGJ0038</t>
  </si>
  <si>
    <t>DMAGJ0038_KGBALIKMUNGKAR</t>
  </si>
  <si>
    <t>30/4/2023</t>
  </si>
  <si>
    <t>0/1/1900</t>
  </si>
  <si>
    <t>LOR ACCEPTED</t>
  </si>
  <si>
    <t>36.17% Complete</t>
  </si>
  <si>
    <t> 	JS-QAN-0075-TP</t>
  </si>
  <si>
    <t>TMSA/233206</t>
  </si>
  <si>
    <t>PAC2311990</t>
  </si>
  <si>
    <t>H5G2301054</t>
  </si>
  <si>
    <t>DJJBR1352</t>
  </si>
  <si>
    <t>DJJBR1352_JLNPULAIMUTIARAUTAMA1</t>
  </si>
  <si>
    <t>DSKBD0146</t>
  </si>
  <si>
    <t>DSKBD0146_JLNLABUANKOTABELUD</t>
  </si>
  <si>
    <t> JU-TPT-0185-TP</t>
  </si>
  <si>
    <t>TMSA/233257</t>
  </si>
  <si>
    <t>PAC2312079</t>
  </si>
  <si>
    <t>H5G2301125</t>
  </si>
  <si>
    <t>DJLED1329</t>
  </si>
  <si>
    <t>DJLED1329_KGSEMASEH</t>
  </si>
  <si>
    <t>JU-TPT-0185-TP</t>
  </si>
  <si>
    <t> JU-QAN-0109-TP</t>
  </si>
  <si>
    <t>TMSA/233305</t>
  </si>
  <si>
    <t>PAC2312081</t>
  </si>
  <si>
    <t>H5G2301212</t>
  </si>
  <si>
    <t>DJPON1113</t>
  </si>
  <si>
    <t>DJPON1113_SMKPRTBTK</t>
  </si>
  <si>
    <t>JU-QAN-0109-TP</t>
  </si>
  <si>
    <t>4902070260, 4902070302</t>
  </si>
  <si>
    <t>PAC2223788</t>
  </si>
  <si>
    <t>DPSPU0303</t>
  </si>
  <si>
    <t>DPSPU0303_KGJARAKATAS</t>
  </si>
  <si>
    <t> 	JS-ANE-0224-TP</t>
  </si>
  <si>
    <t>TMSA/233195</t>
  </si>
  <si>
    <t>PAC2312058</t>
  </si>
  <si>
    <t>H5G2301014</t>
  </si>
  <si>
    <t>DJPON1135</t>
  </si>
  <si>
    <t>DJPON1135_TANJUNGBINPOWERPLANT</t>
  </si>
  <si>
    <t>JS-CGE-0021-TP</t>
  </si>
  <si>
    <t>spof 5.5km</t>
  </si>
  <si>
    <t>TMSA/233173</t>
  </si>
  <si>
    <t>PAC2311216</t>
  </si>
  <si>
    <t>H5G2300950</t>
  </si>
  <si>
    <t>DJKLJ1269</t>
  </si>
  <si>
    <t>DJKLJ1269_TMFELDATAIBANDAK</t>
  </si>
  <si>
    <t>MK-ANE-0193-TP</t>
  </si>
  <si>
    <t>TMSA/233291</t>
  </si>
  <si>
    <t>PAC2312089</t>
  </si>
  <si>
    <t>H5G2301209</t>
  </si>
  <si>
    <t>ANEKA BENA M.N. SDN BHD</t>
  </si>
  <si>
    <t>DMJAS0263</t>
  </si>
  <si>
    <t>DMJAS0263_KGSERKAMTIMOR</t>
  </si>
  <si>
    <t>16/10/2023</t>
  </si>
  <si>
    <t>TMCA/232062</t>
  </si>
  <si>
    <t>PAC2311858</t>
  </si>
  <si>
    <t>H5G2301164</t>
  </si>
  <si>
    <t>DBULG1593</t>
  </si>
  <si>
    <t>BLKBPANGSAPURIPUTRAIMPIAN</t>
  </si>
  <si>
    <t>PJ-BNT-0033-TP</t>
  </si>
  <si>
    <t>TMCA/223181</t>
  </si>
  <si>
    <t>PAC2210894</t>
  </si>
  <si>
    <t>H5G2202493</t>
  </si>
  <si>
    <t>DBULG1773</t>
  </si>
  <si>
    <t>PUSATKOMPOSUKM</t>
  </si>
  <si>
    <t>PJ-PCO-0925-TP</t>
  </si>
  <si>
    <t>PJ-PCOM(RR)-0742</t>
  </si>
  <si>
    <t>TMCA/223182</t>
  </si>
  <si>
    <t>PJ-PCO-0926-TP</t>
  </si>
  <si>
    <t>PJ-PCOM(RR)-0743</t>
  </si>
  <si>
    <t>TMCA/221587</t>
  </si>
  <si>
    <t>PAC2206996</t>
  </si>
  <si>
    <t>H5G2201494</t>
  </si>
  <si>
    <t>DBULG1710</t>
  </si>
  <si>
    <t>BANGI KOLEJ IBU ZAIN UKM</t>
  </si>
  <si>
    <t>14/5/2022</t>
  </si>
  <si>
    <t>PJ-PCO-0927-TP</t>
  </si>
  <si>
    <t>PJ-PCOM(RR)-0687</t>
  </si>
  <si>
    <t>TMCA/221600</t>
  </si>
  <si>
    <t>PAC2207082</t>
  </si>
  <si>
    <t>H5G2201499</t>
  </si>
  <si>
    <t>DBULG1625</t>
  </si>
  <si>
    <t>UKMBANGI</t>
  </si>
  <si>
    <t>20/5/2022</t>
  </si>
  <si>
    <t>PJ-PCO-0928-TP</t>
  </si>
  <si>
    <t>PJ-PCOM(RR)-0683</t>
  </si>
  <si>
    <t>TMCA/221603</t>
  </si>
  <si>
    <t>PJ-PCO-0929-TP</t>
  </si>
  <si>
    <t>PJ-PCOM(RR)-0684</t>
  </si>
  <si>
    <t>PJ-PCO-0931-TP</t>
  </si>
  <si>
    <t>TMCA/221544</t>
  </si>
  <si>
    <t>PAC2206821</t>
  </si>
  <si>
    <t>H5G2201646</t>
  </si>
  <si>
    <t>DBULG144</t>
  </si>
  <si>
    <t>KLJIBRAHIMYAAKUBK13D</t>
  </si>
  <si>
    <t>15/5/2022</t>
  </si>
  <si>
    <t>PJ-PCOM(RR)-0686</t>
  </si>
  <si>
    <t>MK-PSD-0025-TP</t>
  </si>
  <si>
    <t>TMSA/230958</t>
  </si>
  <si>
    <t>PAC2312141</t>
  </si>
  <si>
    <t>H5G2301334</t>
  </si>
  <si>
    <t>DMJAS0076</t>
  </si>
  <si>
    <t>DMJAS0076_JLNKJ7KGKESANG</t>
  </si>
  <si>
    <t>TO REQUEST LOR</t>
  </si>
  <si>
    <t>PAC2312161</t>
  </si>
  <si>
    <t>DKSIK0534</t>
  </si>
  <si>
    <t>DKSIK0534_KMPNGBGAJNAG</t>
  </si>
  <si>
    <t>TRG-SDE-0029-TP</t>
  </si>
  <si>
    <t>JMEA/233051</t>
  </si>
  <si>
    <t xml:space="preserve">WC Q1 2023 (BATCH 1)  NODE KMK  </t>
  </si>
  <si>
    <t>PAC2300494</t>
  </si>
  <si>
    <t>WAI2209050</t>
  </si>
  <si>
    <t>Abu Bakar Bin Mina</t>
  </si>
  <si>
    <t>Mohd Aiman Bin Azize</t>
  </si>
  <si>
    <t>[{"name":"OCI-3-0002239636_Farida Binti Karman.png","link":"https://tm365-my.sharepoint.com/personal/badruznasrin_basri_tm_com_my/Documents/Apps/Microsoft%20Forms/CPPM%20LOR%20%20Request%20for%20LOR%20for%20existing%20project/Question/OCI-3-0002239636_Farida%20Binti%20Karman.png","id":"01KO5DXPQNQOHA5GYIFRBIDT26X6B7OQVI","type":null,"size":669383,"referenceId":"01KO5DXPWKQISBU2NA6ZBLWOJA7SI6KARL","driveId":"b!GENIO6DB3UWzdulNK6evrT-LvdyhA0VIokS4fxAfqZJ9NS0deS_ETJs3VRRJUVZM","status":1,"uploadSessionUrl":null}]</t>
  </si>
  <si>
    <t>SERI DINAMIK ENGINEERING SDN. BHD.</t>
  </si>
  <si>
    <t>KK/PB/LB-EVO-0135-TP</t>
  </si>
  <si>
    <t>18/9 NeC assigned by VMM. LOR approved. 15/9 Emailed to VMM for contractor assignment. 14/9: Budget Available RM12,724</t>
  </si>
  <si>
    <t>TMBA/230918</t>
  </si>
  <si>
    <t>1GOV FOC SPUR KBU FXX (12C) MYGOV*NET-KDN (JIM)-PEJABAT IMIGRESEN MALAYSIA WISMA PERINDUSTRIAN (IPME)-KBU</t>
  </si>
  <si>
    <t>PAC2311783</t>
  </si>
  <si>
    <t>GOV2305383</t>
  </si>
  <si>
    <t>RASYDAN BIN RAMLAN</t>
  </si>
  <si>
    <t>[{"name":"spur IMIGRESEN WISMA PERINDUSTRIAN_Rasydan Ramlan.PNG","link":"https://tm365-my.sharepoint.com/personal/badruznasrin_basri_tm_com_my/Documents/Apps/Microsoft%20Forms/CPPM%20LOR%20%20Request%20for%20LOR%20for%20existing%20project/Question/spur%20IMIGRESEN%20WISMA%20PERINDUSTRIAN_Rasydan%20Ramlan.PNG","id":"01KO5DXPRU2QGA7O4AZBFJFCR5P7CQKOSG","type":null,"size":1165842,"referenceId":"01KO5DXPWKQISBU2NA6ZBLWOJA7SI6KARL","driveId":"b!GENIO6DB3UWzdulNK6evrT-LvdyhA0VIokS4fxAfqZJ9NS0deS_ETJs3VRRJUVZM","status":1,"uploadSessionUrl":null}]</t>
  </si>
  <si>
    <t>EVOLUSI BERSATU SDN. BHD.</t>
  </si>
  <si>
    <t xml:space="preserve">NEC JUST COMPLETE PROJECT SRR BAY 21 &amp; LIKAS SQUARE. </t>
  </si>
  <si>
    <t>OCK SETIA ENGINEERING SDN. BHD.</t>
  </si>
  <si>
    <t>RITES SDN. BHD</t>
  </si>
  <si>
    <t>14/9: No Budget</t>
  </si>
  <si>
    <t>1GOV FOC SPUR KBU FXX (12C) MYGOV*NET 2.0 - NRECC JMG JABATAN MINERAL GEOSAINS (JMG) SABAH (IPME) - KBU</t>
  </si>
  <si>
    <t>[{"name":"SPUR GEOSAINS_Rasydan Ramlan.PNG","link":"https://tm365-my.sharepoint.com/personal/badruznasrin_basri_tm_com_my/Documents/Apps/Microsoft%20Forms/CPPM%20LOR%20%20Request%20for%20LOR%20for%20existing%20project/Question/SPUR%20GEOSAINS_Rasydan%20Ramlan.PNG","id":"01KO5DXPXHPTFMHDUTFFAY4DAJFDNJJQZ5","type":null,"size":1880199,"referenceId":"01KO5DXPWKQISBU2NA6ZBLWOJA7SI6KARL","driveId":"b!GENIO6DB3UWzdulNK6evrT-LvdyhA0VIokS4fxAfqZJ9NS0deS_ETJs3VRRJUVZM","status":1,"uploadSessionUrl":null}]</t>
  </si>
  <si>
    <t>SB-PCO-0495-TP</t>
  </si>
  <si>
    <t>[{"name":"TP POLE INSTALLATION BUKIT BADONG_Siti Atirah Razak.pdf","link":"https://tm365-my.sharepoint.com/personal/badruznasrin_basri_tm_com_my/Documents/Apps/Microsoft%20Forms/CPPM%20LOR%20%20Request%20for%20LOR%20for%20existing%20project/Question/TP%20POLE%20INSTALLATION%20BUKIT%20BADONG_Siti%20Atirah%20Razak.pdf","id":"01KO5DXPVHM6NSYBHNWREJQ74JVTSC7IAV","type":null,"size":1681428,"referenceId":"01KO5DXPWKQISBU2NA6ZBLWOJA7SI6KARL","driveId":"b!GENIO6DB3UWzdulNK6evrT-LvdyhA0VIokS4fxAfqZJ9NS0deS_ETJs3VRRJUVZM","status":1,"uploadSessionUrl":null}]</t>
  </si>
  <si>
    <t>Contractor available and near to the site</t>
  </si>
  <si>
    <t>TMBA/230925</t>
  </si>
  <si>
    <t>1GOV FOC SPUR KBU F121 (12C) MYGOV*NET-NRECC (METEOROLOGI)-PEJABAT METEOROLOGI SABAH(IPME)-PPG</t>
  </si>
  <si>
    <t>PAC2312235</t>
  </si>
  <si>
    <t>GOV2305421</t>
  </si>
  <si>
    <t>MUHD SUFFRIE BIN SUHANO</t>
  </si>
  <si>
    <t>[{"name":"SPUR WISMA IDS METROLOGI PPG_Rasydan Ramlan.PNG","link":"https://tm365-my.sharepoint.com/personal/badruznasrin_basri_tm_com_my/Documents/Apps/Microsoft%20Forms/CPPM%20LOR%20%20Request%20for%20LOR%20for%20existing%20project/Question/SPUR%20WISMA%20IDS%20METROLOGI%20PPG_Rasydan%20Ramlan.PNG","id":"01KO5DXPTRHTU4S6S6LFFJNA2B4QIREFGV","type":null,"size":1846709,"referenceId":"01KO5DXPWKQISBU2NA6ZBLWOJA7SI6KARL","driveId":"b!GENIO6DB3UWzdulNK6evrT-LvdyhA0VIokS4fxAfqZJ9NS0deS_ETJs3VRRJUVZM","status":1,"uploadSessionUrl":null}]</t>
  </si>
  <si>
    <t>1GOV FOC SPUR PTT FXX (12C) MYGOV*NET-KPKT (JBPM)-BALAI BOMBA DAN PENYELAMAT PUTATAN (IPME)-PTT</t>
  </si>
  <si>
    <t>PAC2311961</t>
  </si>
  <si>
    <t>[{"name":"BOMBA PUTATAN_Rasydan Ramlan.PNG","link":"https://tm365-my.sharepoint.com/personal/badruznasrin_basri_tm_com_my/Documents/Apps/Microsoft%20Forms/CPPM%20LOR%20%20Request%20for%20LOR%20for%20existing%20project/Question/BOMBA%20PUTATAN_Rasydan%20Ramlan.PNG","id":"01KO5DXPV3T33FHPNEQJDYFXLYYCIWWVNG","type":null,"size":2054325,"referenceId":"01KO5DXPWKQISBU2NA6ZBLWOJA7SI6KARL","driveId":"b!GENIO6DB3UWzdulNK6evrT-LvdyhA0VIokS4fxAfqZJ9NS0deS_ETJs3VRRJUVZM","status":1,"uploadSessionUrl":null}]</t>
  </si>
  <si>
    <t>JU-KZK-0680-TP</t>
  </si>
  <si>
    <t xml:space="preserve">TMSA/233317 </t>
  </si>
  <si>
    <t>PAC2312212</t>
  </si>
  <si>
    <t>H5G2301342</t>
  </si>
  <si>
    <t>DJMER1351</t>
  </si>
  <si>
    <t>DJMER1351_IBUSAWATMERSING_ME</t>
  </si>
  <si>
    <t>azmanhi@tm.com.my</t>
  </si>
  <si>
    <t>P2B032301031</t>
  </si>
  <si>
    <t xml:space="preserve">RWOR_TM INFRA RELOCATION DUE TO CONSTRUCTION OF ELITE/SKVE FLYOVER BDR SAUJANA PUTRA, SELANGOR
</t>
  </si>
  <si>
    <t>RER2300035</t>
  </si>
  <si>
    <t>Mohd Faisal Nahrowi</t>
  </si>
  <si>
    <t>Azman Bin Ismail</t>
  </si>
  <si>
    <t>[{"name":"Persimpangan Bandar Saujana Putra_Azman Bin Ismail Ism.JPG","link":"https://tm365-my.sharepoint.com/personal/badruznasrin_basri_tm_com_my/Documents/Apps/Microsoft%20Forms/CPPM%20LOR%20%20Request%20for%20LOR%20for%20existing%20project/Question/Persimpangan%20Bandar%20Saujana%20Putra_Azman%20Bin%20Ismail%20Ism.JPG","id":"01KO5DXPWG5BT7IB2TBZHYQURKUAWKPNLP","type":null,"size":42401,"referenceId":"01KO5DXPWKQISBU2NA6ZBLWOJA7SI6KARL","driveId":"b!GENIO6DB3UWzdulNK6evrT-LvdyhA0VIokS4fxAfqZJ9NS0deS_ETJs3VRRJUVZM","status":1,"uploadSessionUrl":null}]</t>
  </si>
  <si>
    <t xml:space="preserve">RITES SDN  BHD </t>
  </si>
  <si>
    <t>Very experience and expert in migration live infra</t>
  </si>
  <si>
    <t>SPS CORPORATION SDN BHD</t>
  </si>
  <si>
    <t>PCOM TECHNOLOGIES SDN  BHD</t>
  </si>
  <si>
    <t>Muhamad Ridhwan Bin Mohamad Rafi</t>
  </si>
  <si>
    <t>[{"name":"Capture_Ahmad Najmi Bin Arah.JPG","link":"https://tm365-my.sharepoint.com/personal/badruznasrin_basri_tm_com_my/Documents/Apps/Microsoft%20Forms/CPPM%20LOR%20%20Request%20for%20LOR%20for%20existing%20project/Question/Capture_Ahmad%20Najmi%20Bin%20Arah.JPG","id":"01KO5DXPWNDZBE6TW5CNBZLAZ57ATT2USV","type":null,"size":103089,"referenceId":"01KO5DXPWKQISBU2NA6ZBLWOJA7SI6KARL","driveId":"b!GENIO6DB3UWzdulNK6evrT-LvdyhA0VIokS4fxAfqZJ9NS0deS_ETJs3VRRJUVZM","status":1,"uploadSessionUrl":null}]</t>
  </si>
  <si>
    <t>SKYCOM EMPIRE SDN. BHD.</t>
  </si>
  <si>
    <t>Team yang sama buat projek ini sebelum ni</t>
  </si>
  <si>
    <t>VISI INTEGRATED PRIMA SDN. BHD.</t>
  </si>
  <si>
    <t>[{"name":"PELAN ESS 5G_DBKSG0648_JLNBKTBADONG_Muhammad Nur Adzeem.pdf","link":"https://tm365-my.sharepoint.com/personal/badruznasrin_basri_tm_com_my/Documents/Apps/Microsoft%20Forms/CPPM%20LOR%20%20Request%20for%20LOR%20for%20existing%20project/Question/PELAN%20ESS%205G_DBKSG0648_JLNBKTBADONG_Muhammad%20Nur%20Adzeem.pdf","id":"01KO5DXPXNBE6KM4FL7VBIEKCNQTPXSK5W","type":null,"size":205542,"referenceId":"01KO5DXPWKQISBU2NA6ZBLWOJA7SI6KARL","driveId":"b!GENIO6DB3UWzdulNK6evrT-LvdyhA0VIokS4fxAfqZJ9NS0deS_ETJs3VRRJUVZM","status":1,"uploadSessionUrl":null}]</t>
  </si>
  <si>
    <t>PCOM TECHNOLOGIES SDN BHD</t>
  </si>
  <si>
    <t>Proposed NEC is familiar with site area and used to handle project in this particular node</t>
  </si>
  <si>
    <t>SA LOCAL SDN BHD</t>
  </si>
  <si>
    <t>meormohdekhwan@tm.com.my</t>
  </si>
  <si>
    <t>RWO A3R07234847 KM 7 FROM TM NODE AU</t>
  </si>
  <si>
    <t>PAC2312010</t>
  </si>
  <si>
    <t>RER2300180</t>
  </si>
  <si>
    <t>MEOR MOHD EKHWAN B MEOR IBRAHIM</t>
  </si>
  <si>
    <t xml:space="preserve">Muhammad Nur Fitri Bin Zaini </t>
  </si>
  <si>
    <t>[{"name":"RWO A3R07234847 KM 7 FROM TM NODE AU - Copy_Meor Mohd Ekhwan Bin.pdf","link":"https://tm365-my.sharepoint.com/personal/badruznasrin_basri_tm_com_my/Documents/Apps/Microsoft%20Forms/CPPM%20LOR%20%20Request%20for%20LOR%20for%20existing%20project/Question/RWO%20A3R07234847%20KM%207%20FROM%20TM%20NODE%20AU%20-%20Copy_Meor%20Mohd%20Ekhwan%20Bin.pdf","id":"01KO5DXPTDMOWV6JH3XVDJ3FZPTCAPFC2M","type":null,"size":563886,"referenceId":"01KO5DXPWKQISBU2NA6ZBLWOJA7SI6KARL","driveId":"b!GENIO6DB3UWzdulNK6evrT-LvdyhA0VIokS4fxAfqZJ9NS0deS_ETJs3VRRJUVZM","status":1,"uploadSessionUrl":null}]</t>
  </si>
  <si>
    <t>KL-BUM-0419-TP</t>
  </si>
  <si>
    <t>awal@tm.com.my</t>
  </si>
  <si>
    <t>TMCA/225314</t>
  </si>
  <si>
    <t>RMK11_PROJEK UTM_PELEBARAN JALAN MAKTAB UTM KL - RMK11</t>
  </si>
  <si>
    <t>PAC2221224</t>
  </si>
  <si>
    <t>RER2200207</t>
  </si>
  <si>
    <t>AWALUDDIN BIN ABU BAKAR</t>
  </si>
  <si>
    <t>Mohd Azrie Bin Abd Aziz</t>
  </si>
  <si>
    <t>[{"name":"PI_GMGSB_UTM_2020_TM_LP-001- shop drawing_Awaluddin Bin Abu Ba.pdf","link":"https://tm365-my.sharepoint.com/personal/badruznasrin_basri_tm_com_my/Documents/Apps/Microsoft%20Forms/CPPM%20LOR%20%20Request%20for%20LOR%20for%20existing%20project/Question/PI_GMGSB_UTM_2020_TM_LP-001-%20shop%20drawing_Awaluddin%20Bin%20Abu%20Ba.pdf","id":"01KO5DXPSQ5FCKHNS3UZGK6WND3QPQW3RU","type":null,"size":7839662,"referenceId":"01KO5DXPWKQISBU2NA6ZBLWOJA7SI6KARL","driveId":"b!GENIO6DB3UWzdulNK6evrT-LvdyhA0VIokS4fxAfqZJ9NS0deS_ETJs3VRRJUVZM","status":1,"uploadSessionUrl":null}]</t>
  </si>
  <si>
    <t>SYARIKAT PERNIAGAAN BUMIDAN SDN BHD</t>
  </si>
  <si>
    <t>LOR project ini telah dikeluarkan kepada BUMIDAN (Letter of Request (LOR) - KL-BUM-0335-TP) pada 15-NOV-22. BUmidan telah melakukan site survey. LOR tersebut telah dibatallkan pada hujung tahun 2022 kerana CWS masih belum disiapkan oleh  GMG (Kontraktor JKR)</t>
  </si>
  <si>
    <t>RJ FIBRE NETWORKS SDN BHD</t>
  </si>
  <si>
    <t>DIESOLEX PETROLEUM SDN BHD</t>
  </si>
  <si>
    <t>ST-PCO-0830-TP</t>
  </si>
  <si>
    <t xml:space="preserve">NRP FOC WMU F0XX MYGOV*NET-MOD - MARKAS 4 DIVISYEN SETAPAK KEM WARDIEBURN - (IPME)
</t>
  </si>
  <si>
    <t>SITI SAZLINDA BINTI SAMSUDIN</t>
  </si>
  <si>
    <t>MOHD NAZRIN BIN SAID</t>
  </si>
  <si>
    <t>[{"name":"PLAN RMD MARKAS 4 DIVISYEN KEM WARDIEBURN KAB_Sazril Anwar Bin Zul.pdf","link":"https://tm365-my.sharepoint.com/personal/badruznasrin_basri_tm_com_my/Documents/Apps/Microsoft%20Forms/CPPM%20LOR%20%20Request%20for%20LOR%20for%20existing%20project/Question/PLAN%20RMD%20MARKAS%204%20DIVISYEN%20KEM%20WARDIEBURN%20KAB_Sazril%20Anwar%20Bin%20Zul.pdf","id":"01KO5DXPTD5BPGGGEO3VBJJZ5U4FEFLOWG","type":null,"size":1830251,"referenceId":"01KO5DXPWKQISBU2NA6ZBLWOJA7SI6KARL","driveId":"b!GENIO6DB3UWzdulNK6evrT-LvdyhA0VIokS4fxAfqZJ9NS0deS_ETJs3VRRJUVZM","status":1,"uploadSessionUrl":null}]</t>
  </si>
  <si>
    <t>Change LOR due to wring contract number</t>
  </si>
  <si>
    <t xml:space="preserve">TMWA/230473 </t>
  </si>
  <si>
    <t>NRP2302545
FENOMENA MAJU KAYA - RESIDENSI MATANG PREMIER (WIA) - MTJ</t>
  </si>
  <si>
    <t>Mohd. Budiya Fajri Bin Adha</t>
  </si>
  <si>
    <t>[{"name":"matang premier_Alixgeoffrey Anak On.jpg","link":"https://tm365-my.sharepoint.com/personal/badruznasrin_basri_tm_com_my/Documents/Apps/Microsoft%20Forms/CPPM%20LOR%20%20Request%20for%20LOR%20for%20existing%20project/Question/matang%20premier_Alixgeoffrey%20Anak%20On.jpg","id":"01KO5DXPXQ5PP63ZWH6FAL22GIHU4RDYQI","type":null,"size":52477,"referenceId":"01KO5DXPWKQISBU2NA6ZBLWOJA7SI6KARL","driveId":"b!GENIO6DB3UWzdulNK6evrT-LvdyhA0VIokS4fxAfqZJ9NS0deS_ETJs3VRRJUVZM","status":1,"uploadSessionUrl":null}]</t>
  </si>
  <si>
    <t>TMCA/231731</t>
  </si>
  <si>
    <t>WEBE_CB0288 FOC SGB_F037 SUNGAI BULOH HOSPITAL</t>
  </si>
  <si>
    <t>PAC2309324</t>
  </si>
  <si>
    <t>P1P2300109</t>
  </si>
  <si>
    <t>MOHD AIZAD BIN NORDIN</t>
  </si>
  <si>
    <t>[{"name":"WEBE_CB0288SUNGAI BULOH HOSPITAL (LOCATION)_Sazril Anwar Bin Zul.pdf","link":"https://tm365-my.sharepoint.com/personal/badruznasrin_basri_tm_com_my/Documents/Apps/Microsoft%20Forms/CPPM%20LOR%20%20Request%20for%20LOR%20for%20existing%20project/Question/WEBE_CB0288SUNGAI%20BULOH%20HOSPITAL%20(LOCATION)_Sazril%20Anwar%20Bin%20Zul.pdf","id":"01KO5DXPR5UHGZBKFS2FHZ2WDAIEHCR7HI","type":null,"size":730163,"referenceId":"01KO5DXPWKQISBU2NA6ZBLWOJA7SI6KARL","driveId":"b!GENIO6DB3UWzdulNK6evrT-LvdyhA0VIokS4fxAfqZJ9NS0deS_ETJs3VRRJUVZM","status":1,"uploadSessionUrl":null}]</t>
  </si>
  <si>
    <t>Familiar with that area.</t>
  </si>
  <si>
    <t>FASTPRO SDN. BHD.</t>
  </si>
  <si>
    <t>mohdfaizal.razali@tm.com.my</t>
  </si>
  <si>
    <t xml:space="preserve">TMCA/223461	</t>
  </si>
  <si>
    <t>Mohd Faizal bin Razali</t>
  </si>
  <si>
    <t>Zawawi Bin Abdul Rahman</t>
  </si>
  <si>
    <t>[{"name":"PLAN DBKLG0347 PID F20F21  JLN PELABUHAN BARA_Mohd Faizal Bin Raza.pdf","link":"https://tm365-my.sharepoint.com/personal/badruznasrin_basri_tm_com_my/Documents/Apps/Microsoft%20Forms/CPPM%20LOR%20%20Request%20for%20LOR%20for%20existing%20project/Question/PLAN%20DBKLG0347%20PID%20F20F21%20%20JLN%20PELABUHAN%20BARA_Mohd%20Faizal%20Bin%20Raza.pdf","id":"01KO5DXPRF2FQER2EEW5F2SGWYDYJTKTOV","type":null,"size":242344,"referenceId":"01KO5DXPWKQISBU2NA6ZBLWOJA7SI6KARL","driveId":"b!GENIO6DB3UWzdulNK6evrT-LvdyhA0VIokS4fxAfqZJ9NS0deS_ETJs3VRRJUVZM","status":1,"uploadSessionUrl":null}]</t>
  </si>
  <si>
    <t>SB-TBT-0223-TP</t>
  </si>
  <si>
    <t>Mohd Afifi Bin Ruslan</t>
  </si>
  <si>
    <t>[{"name":"TSSR_DNB_CENTRAL_DNB_NEW_2021_5G_RAN_Phase-1b_Mohd Faizal Bin Raza.pdf","link":"https://tm365-my.sharepoint.com/personal/badruznasrin_basri_tm_com_my/Documents/Apps/Microsoft%20Forms/CPPM%20LOR%20%20Request%20for%20LOR%20for%20existing%20project/Question/TSSR_DNB_CENTRAL_DNB_NEW_2021_5G_RAN_Phase-1b_Mohd%20Faizal%20Bin%20Raza.pdf","id":"01KO5DXPX6TVHITDHP4FCJNHDLQTDGTFVJ","type":null,"size":5540606,"referenceId":"01KO5DXPWKQISBU2NA6ZBLWOJA7SI6KARL","driveId":"b!GENIO6DB3UWzdulNK6evrT-LvdyhA0VIokS4fxAfqZJ9NS0deS_ETJs3VRRJUVZM","status":1,"uploadSessionUrl":null}]</t>
  </si>
  <si>
    <t>Terasbit  competent for IW &amp; CSR installation (already training &amp; experience)</t>
  </si>
  <si>
    <t>Borneo 103sites</t>
  </si>
  <si>
    <t>CNFD-KES-0003-TP</t>
  </si>
  <si>
    <t>REROUTING RMK 12 AT JALAN HARAPAN (MBPJ)-CABLE JUNCTION</t>
  </si>
  <si>
    <t>[{"name":"Map Lokasi_Yusman Bin Selatha S 1.jpg","link":"https://tm365-my.sharepoint.com/personal/badruznasrin_basri_tm_com_my/Documents/Apps/Microsoft%20Forms/CPPM%20LOR%20%20Request%20for%20LOR%20for%20existing%20project/Question/Map%20Lokasi_Yusman%20Bin%20Selatha%20S%201.jpg","id":"01KO5DXPSGOLE4JVMLGRHLNHUM2QDMCQ55","type":null,"size":116594,"referenceId":"01KO5DXPWKQISBU2NA6ZBLWOJA7SI6KARL","driveId":"b!GENIO6DB3UWzdulNK6evrT-LvdyhA0VIokS4fxAfqZJ9NS0deS_ETJs3VRRJUVZM","status":1,"uploadSessionUrl":null}]</t>
  </si>
  <si>
    <t>Same contractor with AND PJ as the contractor will implement CWS and Access Fiber Relocation</t>
  </si>
  <si>
    <t>PEMBINAAN MOHAMED NAZIR MERASLAMSDN. BHD.</t>
  </si>
  <si>
    <t>RMNC/230019</t>
  </si>
  <si>
    <t>REROUTING PMRT PAKEJ 2 - JALAN LEMBAH /JALAN BUKIT DUMBAR</t>
  </si>
  <si>
    <t xml:space="preserve">	RER2200139</t>
  </si>
  <si>
    <t>ZAIDI BIN ISHAK</t>
  </si>
  <si>
    <t>Intan Nurul Ashikin Binti Ismail</t>
  </si>
  <si>
    <t>[{"name":"MAP RMNC230008_Zaidi Bin Ishak.JPG","link":"https://tm365-my.sharepoint.com/personal/badruznasrin_basri_tm_com_my/Documents/Apps/Microsoft%20Forms/CPPM%20LOR%20%20Request%20for%20LOR%20for%20existing%20project/Question/MAP%20RMNC230008_Zaidi%20Bin%20Ishak.JPG","id":"01KO5DXPXJPI6S37HDTJG2Z3PKLLH4H566","type":null,"size":108078,"referenceId":"01KO5DXPWKQISBU2NA6ZBLWOJA7SI6KARL","driveId":"b!GENIO6DB3UWzdulNK6evrT-LvdyhA0VIokS4fxAfqZJ9NS0deS_ETJs3VRRJUVZM","status":1,"uploadSessionUrl":null}]</t>
  </si>
  <si>
    <t>Project HDD and Fiber project for this route has also been offered to NEXUSCORPGROUP by AND PG</t>
  </si>
  <si>
    <t>KAZAKON SDN. BHD</t>
  </si>
  <si>
    <t>KUMPULAN ERA ENGINEERING SDN. BHD.</t>
  </si>
  <si>
    <t>JU-KKS-0608-TP</t>
  </si>
  <si>
    <t>GOV2301102</t>
  </si>
  <si>
    <t>JOHOR</t>
  </si>
  <si>
    <t xml:space="preserve">Mohd Shahrulnizam Bin Noordin </t>
  </si>
  <si>
    <t>SB-TBT-0224-TP</t>
  </si>
  <si>
    <t>NID INSTALLATION</t>
  </si>
  <si>
    <t>TMCA/231844</t>
  </si>
  <si>
    <t>NRP T.CORE FOC SKU F15 GF NIPPON EXPRESS (M) SDN BHD PERUSAHAAN SELAT KLANG UTARA</t>
  </si>
  <si>
    <t>PAC2310374</t>
  </si>
  <si>
    <t>NRP2302684</t>
  </si>
  <si>
    <t>[{"name":"TP Nippon SKU_Muhammad Nur Adzeem.jpeg","link":"https://tm365-my.sharepoint.com/personal/badruznasrin_basri_tm_com_my/Documents/Apps/Microsoft%20Forms/CPPM%20LOR%20%20Request%20for%20LOR%20for%20existing%20project/Question/TP%20Nippon%20SKU_Muhammad%20Nur%20Adzeem.jpeg","id":"01KO5DXPWM3LFJQVJPEVD2LD3QILV4GC7G","type":null,"size":70120,"referenceId":"01KO5DXPWKQISBU2NA6ZBLWOJA7SI6KARL","driveId":"b!GENIO6DB3UWzdulNK6evrT-LvdyhA0VIokS4fxAfqZJ9NS0deS_ETJs3VRRJUVZM","status":1,"uploadSessionUrl":null}]</t>
  </si>
  <si>
    <t>Proposed NeC is familiar and used to NID installation kind of project</t>
  </si>
  <si>
    <t>nazrijam@tm.com.my</t>
  </si>
  <si>
    <t>TMCA/230219</t>
  </si>
  <si>
    <t>CFF GBK : 1-72704820949 | GBK_C075_DP0046 | ORDER 1ST USER DP ROSAK DILANGGAR LORI</t>
  </si>
  <si>
    <t>PAC2301152</t>
  </si>
  <si>
    <t>RET2300008</t>
  </si>
  <si>
    <t>Mohamad Nazri Bin Jamaludin</t>
  </si>
  <si>
    <t>Marina Binti Idros</t>
  </si>
  <si>
    <t>[{"name":"RETURN ORDER_GOMBAK_Mohamad Nazri Bin Ja.docx","link":"https://tm365-my.sharepoint.com/personal/badruznasrin_basri_tm_com_my/_layouts/15/Doc.aspx?sourcedoc=%7B5B32AF2C-5060-41F8-B695-C183D84C841A%7D&amp;file=RETURN%20ORDER_GOMBAK_Mohamad%20Nazri%20Bin%20Ja.docx&amp;action=default&amp;mobileredirect=true","id":"01KO5DXPRMV4ZFWYCQ7BA3NFOBQPMEZBA2","type":null,"size":680726,"referenceId":"01KO5DXPWKQISBU2NA6ZBLWOJA7SI6KARL","driveId":"b!GENIO6DB3UWzdulNK6evrT-LvdyhA0VIokS4fxAfqZJ9NS0deS_ETJs3VRRJUVZM","status":1,"uploadSessionUrl":null}]</t>
  </si>
  <si>
    <t>SB-TBT-0225-TP</t>
  </si>
  <si>
    <t>TMCA/231822</t>
  </si>
  <si>
    <t>NRP SAG F35F36 JENEXUS - MAPLETREE (NEW) SEK.22 SHAH ALAM</t>
  </si>
  <si>
    <t>PAC2310134</t>
  </si>
  <si>
    <t>NRP2301547</t>
  </si>
  <si>
    <t>[{"name":"SAG F35F36 JENEXUS MAPLETREE NEW_Muhammad Nur Adzeem.pdf","link":"https://tm365-my.sharepoint.com/personal/badruznasrin_basri_tm_com_my/Documents/Apps/Microsoft%20Forms/CPPM%20LOR%20%20Request%20for%20LOR%20for%20existing%20project/Question/SAG%20F35F36%20JENEXUS%20MAPLETREE%20NEW_Muhammad%20Nur%20Adzeem.pdf","id":"01KO5DXPQHBGSJ5ZD5EBB3DAKSJMGW2AA3","type":null,"size":307585,"referenceId":"01KO5DXPWKQISBU2NA6ZBLWOJA7SI6KARL","driveId":"b!GENIO6DB3UWzdulNK6evrT-LvdyhA0VIokS4fxAfqZJ9NS0deS_ETJs3VRRJUVZM","status":1,"uploadSessionUrl":null}]</t>
  </si>
  <si>
    <t>SB-TBT-0226</t>
  </si>
  <si>
    <t>TMCA/231762</t>
  </si>
  <si>
    <t>NRP BRA F64 NID KONECRANES NO.15,PSN ASTANA KU 2, BDR BKT RAJA KLANG</t>
  </si>
  <si>
    <t xml:space="preserve"> PAC2309738</t>
  </si>
  <si>
    <t>NRP2302238</t>
  </si>
  <si>
    <t>[{"name":"BRA F64 NID KONECRANES_Muhammad Nur Adzeem.pdf","link":"https://tm365-my.sharepoint.com/personal/badruznasrin_basri_tm_com_my/Documents/Apps/Microsoft%20Forms/CPPM%20LOR%20%20Request%20for%20LOR%20for%20existing%20project/Question/BRA%20F64%20NID%20KONECRANES_Muhammad%20Nur%20Adzeem.pdf","id":"01KO5DXPT2PNX7OJ5XLJH3NPFC45DQEZ7Y","type":null,"size":438282,"referenceId":"01KO5DXPWKQISBU2NA6ZBLWOJA7SI6KARL","driveId":"b!GENIO6DB3UWzdulNK6evrT-LvdyhA0VIokS4fxAfqZJ9NS0deS_ETJs3VRRJUVZM","status":1,"uploadSessionUrl":null}]</t>
  </si>
  <si>
    <t>SB-TBT-0227-TP</t>
  </si>
  <si>
    <t>TMCA/231685</t>
  </si>
  <si>
    <t>NRP T.CORE BRA F60F61 INTERASIA SDN BHD, TKT. 7, INTAN MELINIUM SQUARE 2, KLANG</t>
  </si>
  <si>
    <t>PAC2309057</t>
  </si>
  <si>
    <t>NRP2302168</t>
  </si>
  <si>
    <t>[{"name":"RMD Thru Core Interasia_Muhammad Nur Adzeem.jpeg","link":"https://tm365-my.sharepoint.com/personal/badruznasrin_basri_tm_com_my/Documents/Apps/Microsoft%20Forms/CPPM%20LOR%20%20Request%20for%20LOR%20for%20existing%20project/Question/RMD%20Thru%20Core%20Interasia_Muhammad%20Nur%20Adzeem.jpeg","id":"01KO5DXPTALLZCG43LIJAZ74B5YZFZELG4","type":null,"size":97300,"referenceId":"01KO5DXPWKQISBU2NA6ZBLWOJA7SI6KARL","driveId":"b!GENIO6DB3UWzdulNK6evrT-LvdyhA0VIokS4fxAfqZJ9NS0deS_ETJs3VRRJUVZM","status":1,"uploadSessionUrl":null}]</t>
  </si>
  <si>
    <t>PRK-OCK-0180-TP</t>
  </si>
  <si>
    <t>mohdlutfi.mohdtahir@tm.com.my</t>
  </si>
  <si>
    <t>TMNA/232244</t>
  </si>
  <si>
    <t xml:space="preserve">NRP FOC IP_F23/F24 SPUR (12C) NID UNITED OVERSEAS BANK JLN DATO SERI AHMAD SAID </t>
  </si>
  <si>
    <t>PAC2308249</t>
  </si>
  <si>
    <t>NRP2301487</t>
  </si>
  <si>
    <t>Mohamad Lutfi Bin Mohd Tahir</t>
  </si>
  <si>
    <t>Ahmad Fadhil Bin Che' Sham</t>
  </si>
  <si>
    <t>[{"name":"UOB_Mohamad Lutfi Bin Mo.jpg","link":"https://tm365-my.sharepoint.com/personal/badruznasrin_basri_tm_com_my/Documents/Apps/Microsoft%20Forms/CPPM%20LOR%20%20Request%20for%20LOR%20for%20existing%20project/Question/UOB_Mohamad%20Lutfi%20Bin%20Mo.jpg","id":"01KO5DXPTW4J5T3FTESVEYDYGJ65TMXGYV","type":null,"size":200129,"referenceId":"01KO5DXPWKQISBU2NA6ZBLWOJA7SI6KARL","driveId":"b!GENIO6DB3UWzdulNK6evrT-LvdyhA0VIokS4fxAfqZJ9NS0deS_ETJs3VRRJUVZM","status":1,"uploadSessionUrl":null}]</t>
  </si>
  <si>
    <t>OCK SETIA ENGINEERING SDN BHD</t>
  </si>
  <si>
    <t>Team local berada di Ipoh. Mudah untuk bergerak dan pelancaran project</t>
  </si>
  <si>
    <t>THREESIXTY TECHNOLOGIES SDN BHD</t>
  </si>
  <si>
    <t>SYARIKAT OSMANIA LOGISTICS SDN BHD</t>
  </si>
  <si>
    <t>PRK-OCK-0181-TP</t>
  </si>
  <si>
    <t>TMNA/232245</t>
  </si>
  <si>
    <t>NRP FOC TSK_F51 SPUR (12C) NID UNITED OVERSEAS BANK JLN DATO SERI AHMAD SAID</t>
  </si>
  <si>
    <t>PAC2308286</t>
  </si>
  <si>
    <t>[{"name":"UOB_Mohamad Lutfi Bin Mo 1.jpg","link":"https://tm365-my.sharepoint.com/personal/badruznasrin_basri_tm_com_my/Documents/Apps/Microsoft%20Forms/CPPM%20LOR%20%20Request%20for%20LOR%20for%20existing%20project/Question/UOB_Mohamad%20Lutfi%20Bin%20Mo%201.jpg","id":"01KO5DXPTHKPLGODB3DNBYAPNUPET4RRAO","type":null,"size":200129,"referenceId":"01KO5DXPWKQISBU2NA6ZBLWOJA7SI6KARL","driveId":"b!GENIO6DB3UWzdulNK6evrT-LvdyhA0VIokS4fxAfqZJ9NS0deS_ETJs3VRRJUVZM","status":1,"uploadSessionUrl":null}]</t>
  </si>
  <si>
    <t>Team local berada di Ipoh. Memudahkan kerja dan kelancaran project</t>
  </si>
  <si>
    <t>ST-PKR-0012-TP</t>
  </si>
  <si>
    <t>[{"name":"NEPS NRP T.CORE FOC SKU F21 BOUSTEAD PETROLEU_Muhammad Nur Adzeem.pdf","link":"https://tm365-my.sharepoint.com/personal/badruznasrin_basri_tm_com_my/Documents/Apps/Microsoft%20Forms/CPPM%20LOR%20%20Request%20for%20LOR%20for%20existing%20project/Question/NEPS%20NRP%20T.CORE%20FOC%20SKU%20F21%20BOUSTEAD%20PETROLEU_Muhammad%20Nur%20Adzeem.pdf","id":"01KO5DXPU3CL6JAYTYAND3SFYNQFTB6ETL","type":null,"size":323254,"referenceId":"01KO5DXPWKQISBU2NA6ZBLWOJA7SI6KARL","driveId":"b!GENIO6DB3UWzdulNK6evrT-LvdyhA0VIokS4fxAfqZJ9NS0deS_ETJs3VRRJUVZM","status":1,"uploadSessionUrl":null}]</t>
  </si>
  <si>
    <t>LOR to Electroscon Sdn Bhd (SB-ESB-0396-TP) is to be cancelled due to access issues with Northport. Only certified contractor is allowed which is the proposed NeC</t>
  </si>
  <si>
    <t>ST-MMG-0057-TP</t>
  </si>
  <si>
    <t>TMCA/232074</t>
  </si>
  <si>
    <t xml:space="preserve">5G DNB DBULG1450 FIBRE INTERTIE DALAM BILIK TINGKAT 1, TM TASIK AMPANG
</t>
  </si>
  <si>
    <t>PAC2312083</t>
  </si>
  <si>
    <t>H5G2301163</t>
  </si>
  <si>
    <t xml:space="preserve">Mohamad Nazri Bin Jamaludin </t>
  </si>
  <si>
    <t>azrin bin ahmad</t>
  </si>
  <si>
    <t>[{"name":"TAG LAYOUT_Mohamad Ismail Bin B.pptx","link":"https://tm365-my.sharepoint.com/personal/badruznasrin_basri_tm_com_my/_layouts/15/Doc.aspx?sourcedoc=%7B6F9F9EAE-5324-4570-BD7F-62254D9B760E%7D&amp;file=TAG%20LAYOUT_Mohamad%20Ismail%20Bin%20B.pptx&amp;action=edit&amp;mobileredirect=true","id":"01KO5DXPVOT2PW6JCTOBC3273CEVGZW5QO","type":null,"size":35681,"referenceId":"01KO5DXPWKQISBU2NA6ZBLWOJA7SI6KARL","driveId":"b!GENIO6DB3UWzdulNK6evrT-LvdyhA0VIokS4fxAfqZJ9NS0deS_ETJs3VRRJUVZM","status":1,"uploadSessionUrl":null}]</t>
  </si>
  <si>
    <t>maju mulia sdn bhd</t>
  </si>
  <si>
    <t>team dapat melaksana kerja dengan cepat memandangkan site perlu disiapkan bulan ini.</t>
  </si>
  <si>
    <t>MICROSYS NETWORK SDN. BHD.</t>
  </si>
  <si>
    <t>TMCA/224616</t>
  </si>
  <si>
    <t>5G DNB DCBNT0070 FOC AWAN F03-F04 12C HOTELSERIMALAYSIAGENTING H5G2203916</t>
  </si>
  <si>
    <t>PAC2218384</t>
  </si>
  <si>
    <t>H5G2203916</t>
  </si>
  <si>
    <t>MOHD NASRUL BIN SAMSUDDIN</t>
  </si>
  <si>
    <t>[{"name":"TSSR_DNB_EASTERN_DNB_NEW_2022_5G_RAN_PHASE_2A_Sazril Anwar Bin Zul.pdf","link":"https://tm365-my.sharepoint.com/personal/badruznasrin_basri_tm_com_my/Documents/Apps/Microsoft%20Forms/CPPM%20LOR%20%20Request%20for%20LOR%20for%20existing%20project/Question/TSSR_DNB_EASTERN_DNB_NEW_2022_5G_RAN_PHASE_2A_Sazril%20Anwar%20Bin%20Zul.pdf","id":"01KO5DXPSVUMWH3EQDQZGJPM53BBRDFC57","type":null,"size":4284642,"referenceId":"01KO5DXPWKQISBU2NA6ZBLWOJA7SI6KARL","driveId":"b!GENIO6DB3UWzdulNK6evrT-LvdyhA0VIokS4fxAfqZJ9NS0deS_ETJs3VRRJUVZM","status":1,"uploadSessionUrl":null}]</t>
  </si>
  <si>
    <t>NeC with CSR installation capability</t>
  </si>
  <si>
    <t>RIDZQIN INDUSTRIES SDN. BHD.</t>
  </si>
  <si>
    <t>SB-TBT-0228-TP</t>
  </si>
  <si>
    <t>TMCA/231884</t>
  </si>
  <si>
    <t>NRP FOC PID F18 (12C) GF MAERSK MALAYSIA JLN FZ6-P2 PORT KLANG FREE ZONE</t>
  </si>
  <si>
    <t>PAC2311078</t>
  </si>
  <si>
    <t>NRP2302893</t>
  </si>
  <si>
    <t>[{"name":"NRP FOC PID F18 MAERSK MALAYSIA_Muhammad Nur Adzeem.pdf","link":"https://tm365-my.sharepoint.com/personal/badruznasrin_basri_tm_com_my/Documents/Apps/Microsoft%20Forms/CPPM%20LOR%20%20Request%20for%20LOR%20for%20existing%20project/Question/NRP%20FOC%20PID%20F18%20MAERSK%20MALAYSIA_Muhammad%20Nur%20Adzeem.pdf","id":"01KO5DXPXQDNVXHU2NQVC3YMIY7AMRTW4W","type":null,"size":196214,"referenceId":"01KO5DXPWKQISBU2NA6ZBLWOJA7SI6KARL","driveId":"b!GENIO6DB3UWzdulNK6evrT-LvdyhA0VIokS4fxAfqZJ9NS0deS_ETJs3VRRJUVZM","status":1,"uploadSessionUrl":null}]</t>
  </si>
  <si>
    <t>LOR &amp; PO VO/SI not required as discussed with AND Trg</t>
  </si>
  <si>
    <t>afizan.chemohamad@tm.com.my</t>
  </si>
  <si>
    <t>TMEA/233127</t>
  </si>
  <si>
    <t>NRP TMONE UNIFI (ADD) FTTH CKI_C014 KEMENTERIAN PERDAGANGAN DALAM NEGERI (KPDN) KEMAMAN-BANGUNAN WISMA PERSEKUTUAN KEMAMAN(IPCENTREX)-CKI</t>
  </si>
  <si>
    <t>PAC2310883</t>
  </si>
  <si>
    <t>NRP2302852</t>
  </si>
  <si>
    <t>Jaafar Bin Mohamed</t>
  </si>
  <si>
    <t>Mohd Isaludin Bin Mohd Dahan</t>
  </si>
  <si>
    <t>[{"name":"DRAFT SLD_Afizan Bin Che Moham.JPG","link":"https://tm365-my.sharepoint.com/personal/badruznasrin_basri_tm_com_my/Documents/Apps/Microsoft%20Forms/CPPM%20LOR%20%20Request%20for%20LOR%20for%20existing%20project/Question/DRAFT%20SLD_Afizan%20Bin%20Che%20Moham.JPG","id":"01KO5DXPTDQWX52ORF5VD3PTPW5H4L7CVW","type":null,"size":98107,"referenceId":"01KO5DXPWKQISBU2NA6ZBLWOJA7SI6KARL","driveId":"b!GENIO6DB3UWzdulNK6evrT-LvdyhA0VIokS4fxAfqZJ9NS0deS_ETJs3VRRJUVZM","status":1,"uploadSessionUrl":null}]</t>
  </si>
  <si>
    <t>WAYCOM</t>
  </si>
  <si>
    <t>2nd LOR was created for additional PO.</t>
  </si>
  <si>
    <t xml:space="preserve">DNB_HORIZON 5G_DQMIR0797_TAMANTUNKU_TNT
</t>
  </si>
  <si>
    <t>[{"name":"TSSR_DNB_NEW_2023_5G_RAN_PHASE_2A_SWK_867_DQM_Bun Katan Katan.pdf","link":"https://tm365-my.sharepoint.com/personal/badruznasrin_basri_tm_com_my/Documents/Apps/Microsoft%20Forms/CPPM%20LOR%20%20Request%20for%20LOR%20for%20existing%20project/Question/TSSR_DNB_NEW_2023_5G_RAN_PHASE_2A_SWK_867_DQM_Bun%20Katan%20Katan.pdf","id":"01KO5DXPTWTUEDUHBLUZA356ZTFYZKKMDB","type":null,"size":3030843,"referenceId":"01KO5DXPWKQISBU2NA6ZBLWOJA7SI6KARL","driveId":"b!GENIO6DB3UWzdulNK6evrT-LvdyhA0VIokS4fxAfqZJ9NS0deS_ETJs3VRRJUVZM","status":1,"uploadSessionUrl":null}]</t>
  </si>
  <si>
    <t>danawa</t>
  </si>
  <si>
    <t>available of the RR</t>
  </si>
  <si>
    <t xml:space="preserve">DNB_HORIZON 5G_DQMIR0667_LITEVIEWMIRI_MR
</t>
  </si>
  <si>
    <t>bun katan</t>
  </si>
  <si>
    <t>khairunhafiz</t>
  </si>
  <si>
    <t>[{"name":"TSSR_DNB_NEW_2023_5G_RAN_PHASE_2A_SWK_1320_DQ_Bun Katan Katan.pdf","link":"https://tm365-my.sharepoint.com/personal/badruznasrin_basri_tm_com_my/Documents/Apps/Microsoft%20Forms/CPPM%20LOR%20%20Request%20for%20LOR%20for%20existing%20project/Question/TSSR_DNB_NEW_2023_5G_RAN_PHASE_2A_SWK_1320_DQ_Bun%20Katan%20Katan.pdf","id":"01KO5DXPQZXUNWDSBP6JCK76SKPEDLQLWW","type":null,"size":2834823,"referenceId":"01KO5DXPWKQISBU2NA6ZBLWOJA7SI6KARL","driveId":"b!GENIO6DB3UWzdulNK6evrT-LvdyhA0VIokS4fxAfqZJ9NS0deS_ETJs3VRRJUVZM","status":1,"uploadSessionUrl":null}]</t>
  </si>
  <si>
    <t>faltech sdn bhd</t>
  </si>
  <si>
    <t>team available</t>
  </si>
  <si>
    <t>faltech</t>
  </si>
  <si>
    <t>PG-ZTK-0175-TP</t>
  </si>
  <si>
    <t>mahafiz.mdhalim@tm.com.my</t>
  </si>
  <si>
    <t>TMNA/232181</t>
  </si>
  <si>
    <t xml:space="preserve">NRP FOC TAT F13/F14 SPUR 12C PIHAK BERKUASA PENERBANGAN AWAM MALAYSIA (CAAM) - TM KUALA MUDA (IPME) - KBS
</t>
  </si>
  <si>
    <t>PAC2310471</t>
  </si>
  <si>
    <t>NRP2302744</t>
  </si>
  <si>
    <t>Khalim Bin Razali</t>
  </si>
  <si>
    <t>[{"name":"NRP_NetworkDiagram_DCATS_k Muda_Mahafiz Bin Md Halim.xlsx","link":"https://tm365-my.sharepoint.com/personal/badruznasrin_basri_tm_com_my/_layouts/15/Doc.aspx?sourcedoc=%7B6E781DA5-2FD8-4BC6-8C32-63E7C9F30E3E%7D&amp;file=NRP_NetworkDiagram_DCATS_k%20Muda_Mahafiz%20Bin%20Md%20Halim.xlsx&amp;action=default&amp;mobileredirect=true","id":"01KO5DXPVFDV4G5WBPYZFYYMTD47E7GDR6","type":null,"size":272993,"referenceId":"01KO5DXPWKQISBU2NA6ZBLWOJA7SI6KARL","driveId":"b!GENIO6DB3UWzdulNK6evrT-LvdyhA0VIokS4fxAfqZJ9NS0deS_ETJs3VRRJUVZM","status":1,"uploadSessionUrl":null}]</t>
  </si>
  <si>
    <t>ZATIKIMIA SDN. BHD</t>
  </si>
  <si>
    <t>Specified NeC competant for NID installation.</t>
  </si>
  <si>
    <t>ST-FAS-0056-TP</t>
  </si>
  <si>
    <t>TMCA/232056</t>
  </si>
  <si>
    <t>GENTING MALAYSIA BERHAD - GENTING DATA CENTRE (IPME) - GT</t>
  </si>
  <si>
    <t>PAC2311872</t>
  </si>
  <si>
    <t>NRP2303164</t>
  </si>
  <si>
    <t>[{"name":"FOC GT F006-F007 (1)_Sazril Anwar Bin Zul.jpg","link":"https://tm365-my.sharepoint.com/personal/badruznasrin_basri_tm_com_my/Documents/Apps/Microsoft%20Forms/CPPM%20LOR%20%20Request%20for%20LOR%20for%20existing%20project/Question/FOC%20GT%20F006-F007%20(1)_Sazril%20Anwar%20Bin%20Zul.jpg","id":"01KO5DXPTH63L7FYQCQVH2UN7ETGG55LHY","type":null,"size":241847,"referenceId":"01KO5DXPWKQISBU2NA6ZBLWOJA7SI6KARL","driveId":"b!GENIO6DB3UWzdulNK6evrT-LvdyhA0VIokS4fxAfqZJ9NS0deS_ETJs3VRRJUVZM","status":1,"uploadSessionUrl":null}]</t>
  </si>
  <si>
    <t>This team familiar with the area and permit issue</t>
  </si>
  <si>
    <t>SWIFTLOQ SDN. BHD.</t>
  </si>
  <si>
    <t>TRG-WUH-0099-TP</t>
  </si>
  <si>
    <t>TMEA/233281</t>
  </si>
  <si>
    <t xml:space="preserve">CPP SME (ADD) FTTH KFR_C002 CP02 GLOBAL TECHNOLOGIES SDN BHD SME </t>
  </si>
  <si>
    <t>PAC2312216</t>
  </si>
  <si>
    <t>CPP2300022</t>
  </si>
  <si>
    <t>[{"name":"SLD NRP CP SME (ADD) FTTH KFR_C002 CP02 GLOBA_Afizan Bin Che Moham.pptx","link":"https://tm365-my.sharepoint.com/personal/badruznasrin_basri_tm_com_my/_layouts/15/Doc.aspx?sourcedoc=%7BABC4AF2A-05B4-4EAB-894B-2105D895501B%7D&amp;file=SLD%20NRP%20CP%20SME%20(ADD)%20FTTH%20KFR_C002%20CP02%20GLOBA_Afizan%20Bin%20Che%20Moham.pptx&amp;action=edit&amp;mobileredirect=true","id":"01KO5DXPRKV7CKXNAFVNHISSZBAXMJKUA3","type":null,"size":593014,"referenceId":"01KO5DXPWKQISBU2NA6ZBLWOJA7SI6KARL","driveId":"b!GENIO6DB3UWzdulNK6evrT-LvdyhA0VIokS4fxAfqZJ9NS0deS_ETJs3VRRJUVZM","status":1,"uploadSessionUrl":null}]</t>
  </si>
  <si>
    <t>TP FH give commitment to deliver this site by 10 October 2023.</t>
  </si>
  <si>
    <t>TMWA/237214</t>
  </si>
  <si>
    <t>FOC BEK_F03 SPUR 96C/12C &amp; NID FOR SARAWAK ENERGY BERHAD, BEKENU OFFICE LOT 156, 1ST FLOOR 98150 BEKENU.</t>
  </si>
  <si>
    <t>PAC2308415</t>
  </si>
  <si>
    <t xml:space="preserve">JACKSON LALONG </t>
  </si>
  <si>
    <t>[{"name":"ROUTE NID SESCO (1)_Bun Katan Katan.JPG","link":"https://tm365-my.sharepoint.com/personal/badruznasrin_basri_tm_com_my/Documents/Apps/Microsoft%20Forms/CPPM%20LOR%20%20Request%20for%20LOR%20for%20existing%20project/Question/ROUTE%20NID%20SESCO%20(1)_Bun%20Katan%20Katan.JPG","id":"01KO5DXPQBQMLGSD3J3REZPYOPYCTUZCJJ","type":null,"size":72314,"referenceId":"01KO5DXPWKQISBU2NA6ZBLWOJA7SI6KARL","driveId":"b!GENIO6DB3UWzdulNK6evrT-LvdyhA0VIokS4fxAfqZJ9NS0deS_ETJs3VRRJUVZM","status":1,"uploadSessionUrl":null}]</t>
  </si>
  <si>
    <t>FALTECH</t>
  </si>
  <si>
    <t xml:space="preserve">RR available </t>
  </si>
  <si>
    <t>TMMV/231105</t>
  </si>
  <si>
    <t>PNB-MINGGU SAHAM AMANAH MALAYSIA 23</t>
  </si>
  <si>
    <t>Dummy using project no TMone RWO</t>
  </si>
  <si>
    <t>NRC2300179</t>
  </si>
  <si>
    <t>[{"name":"SETIA FONTAINES (1)_Mahafiz Bin Md Halim.pdf","link":"https://tm365-my.sharepoint.com/personal/badruznasrin_basri_tm_com_my/Documents/Apps/Microsoft%20Forms/CPPM%20LOR%20%20Request%20for%20LOR%20for%20existing%20project/Question/SETIA%20FONTAINES%20(1)_Mahafiz%20Bin%20Md%20Halim.pdf","id":"01KO5DXPWZXMNCK7TFSJGKP7HOAW7C5EMQ","type":null,"size":171567,"referenceId":"01KO5DXPWKQISBU2NA6ZBLWOJA7SI6KARL","driveId":"b!GENIO6DB3UWzdulNK6evrT-LvdyhA0VIokS4fxAfqZJ9NS0deS_ETJs3VRRJUVZM","status":1,"uploadSessionUrl":null}]</t>
  </si>
  <si>
    <t>Initial details survey by SPS Corporation since this prj is super urgent for event .</t>
  </si>
  <si>
    <t>RWOR_TM INFRA RELOCATION DUE TO CONSTRUCTION OF ELITE/SKVE FLYOVER BDR SAUJANA PUTRA, SELANGOR</t>
  </si>
  <si>
    <t>Mohd Faisal Bin Nahrowi</t>
  </si>
  <si>
    <t>[{"name":"Persimpangan Bandar Saujana Putera CWS_Azman Bin Ismail Ism.JPG","link":"https://tm365-my.sharepoint.com/personal/badruznasrin_basri_tm_com_my/Documents/Apps/Microsoft%20Forms/CPPM%20LOR%20%20Request%20for%20LOR%20for%20existing%20project/Question/Persimpangan%20Bandar%20Saujana%20Putera%20CWS_Azman%20Bin%20Ismail%20Ism.JPG","id":"01KO5DXPQFB23QEBOZXBD26ODE5D34N33O","type":null,"size":131851,"referenceId":"01KO5DXPWKQISBU2NA6ZBLWOJA7SI6KARL","driveId":"b!GENIO6DB3UWzdulNK6evrT-LvdyhA0VIokS4fxAfqZJ9NS0deS_ETJs3VRRJUVZM","status":1,"uploadSessionUrl":null}]</t>
  </si>
  <si>
    <t>Teliti Teknik (M) Sdn Bhd</t>
  </si>
  <si>
    <t>Experience in migration/relocation in live TM Infra</t>
  </si>
  <si>
    <t>Nil</t>
  </si>
  <si>
    <t>PAC2204747</t>
  </si>
  <si>
    <t>H5G2200342</t>
  </si>
  <si>
    <t>[{"name":"TSSR_DNB_CENTRAL_DNB_NEW_2021_5G_RAN_Phase_1B_Sazril Anwar Bin Zul.pdf","link":"https://tm365-my.sharepoint.com/personal/badruznasrin_basri_tm_com_my/Documents/Apps/Microsoft%20Forms/CPPM%20LOR%20%20Request%20for%20LOR%20for%20existing%20project/Question/TSSR_DNB_CENTRAL_DNB_NEW_2021_5G_RAN_Phase_1B_Sazril%20Anwar%20Bin%20Zul.pdf","id":"01KO5DXPRNOWHECU5YEVHYPASA35ZXPWB3","type":null,"size":2425124,"referenceId":"01KO5DXPWKQISBU2NA6ZBLWOJA7SI6KARL","driveId":"b!GENIO6DB3UWzdulNK6evrT-LvdyhA0VIokS4fxAfqZJ9NS0deS_ETJs3VRRJUVZM","status":1,"uploadSessionUrl":null}]</t>
  </si>
  <si>
    <t>NeC with CSR Installation capability</t>
  </si>
  <si>
    <t>5G DNB DBHSG0227 FOC RA_F011/F012 BKTCHDNGBATANGKALI_RA</t>
  </si>
  <si>
    <t>PAC2217902</t>
  </si>
  <si>
    <t>[{"name":"TSSR_DNB_NEW_2022_5G_RAN_PHASE_2A_SGR_2253_DB_Sazril Anwar Bin Zul.pdf","link":"https://tm365-my.sharepoint.com/personal/badruznasrin_basri_tm_com_my/Documents/Apps/Microsoft%20Forms/CPPM%20LOR%20%20Request%20for%20LOR%20for%20existing%20project/Question/TSSR_DNB_NEW_2022_5G_RAN_PHASE_2A_SGR_2253_DB_Sazril%20Anwar%20Bin%20Zul.pdf","id":"01KO5DXPQYSXYMVFG34FDKZJIB73XEIYZC","type":null,"size":8579412,"referenceId":"01KO5DXPWKQISBU2NA6ZBLWOJA7SI6KARL","driveId":"b!GENIO6DB3UWzdulNK6evrT-LvdyhA0VIokS4fxAfqZJ9NS0deS_ETJs3VRRJUVZM","status":1,"uploadSessionUrl":null}]</t>
  </si>
  <si>
    <t xml:space="preserve">PJ-TLC-0063-TP </t>
  </si>
  <si>
    <t>azmih@tm.com.my</t>
  </si>
  <si>
    <t>TMCA/232057</t>
  </si>
  <si>
    <t xml:space="preserve">NRP FTTH ADD SY C055 DP0060 GF KPM-SEKOLAH JENIS KEBANGSAAN (CINA) TON FAH (UNIFI)-SY NRP2303142
</t>
  </si>
  <si>
    <t>PAC2311850</t>
  </si>
  <si>
    <t>NRP2303142</t>
  </si>
  <si>
    <t>AZMI BIN CHE HARON</t>
  </si>
  <si>
    <t>Risal Bin Ruddin &lt;risal.ruddin@tm.com.my&gt;</t>
  </si>
  <si>
    <t>[{"name":"NRP2303142 SJKC TON FAH_Azmi Bin Che Haron C.png","link":"https://tm365-my.sharepoint.com/personal/badruznasrin_basri_tm_com_my/Documents/Apps/Microsoft%20Forms/CPPM%20LOR%20%20Request%20for%20LOR%20for%20existing%20project/Question/NRP2303142%20SJKC%20TON%20FAH_Azmi%20Bin%20Che%20Haron%20C.png","id":"01KO5DXPXF7GOLGOZJOFBKS6JR3GBZIWT3","type":null,"size":3226649,"referenceId":"01KO5DXPWKQISBU2NA6ZBLWOJA7SI6KARL","driveId":"b!GENIO6DB3UWzdulNK6evrT-LvdyhA0VIokS4fxAfqZJ9NS0deS_ETJs3VRRJUVZM","status":1,"uploadSessionUrl":null}]</t>
  </si>
  <si>
    <t>JS-SOJ-0024-TP</t>
  </si>
  <si>
    <t>TMSA/233279</t>
  </si>
  <si>
    <t>DYSON PLOT 208 PARALLEL UPGRADE-SENAI (WSE)- KLI</t>
  </si>
  <si>
    <t>PAC2311981</t>
  </si>
  <si>
    <t>NRP2302930</t>
  </si>
  <si>
    <t>Suresh A/L Chamy Nair</t>
  </si>
  <si>
    <t>Azmi Bin Manap</t>
  </si>
  <si>
    <t>[{"name":"DYSON_Siti Nur Atiqah Bint.JPG","link":"https://tm365-my.sharepoint.com/personal/badruznasrin_basri_tm_com_my/Documents/Apps/Microsoft%20Forms/CPPM%20LOR%20%20Request%20for%20LOR%20for%20existing%20project/Question/DYSON_Siti%20Nur%20Atiqah%20Bint.JPG","id":"01KO5DXPUAS7DU4P324NA2RFUKMRUCCUCM","type":null,"size":90085,"referenceId":"01KO5DXPWKQISBU2NA6ZBLWOJA7SI6KARL","driveId":"b!GENIO6DB3UWzdulNK6evrT-LvdyhA0VIokS4fxAfqZJ9NS0deS_ETJs3VRRJUVZM","status":1,"uploadSessionUrl":null}]</t>
  </si>
  <si>
    <t>SOLUSI JAYA SDN BHD</t>
  </si>
  <si>
    <t>PJ-PCO-0932-TP</t>
  </si>
  <si>
    <t>TMCA/232118</t>
  </si>
  <si>
    <t>NRP FOC SWY F37-F38 SPUR (12C) BT SYSTEM SDN BHD-JALAN SS8/6</t>
  </si>
  <si>
    <t>PAC2312133</t>
  </si>
  <si>
    <t>NRP2302895</t>
  </si>
  <si>
    <t>MUHAMMAD ANNUAR BIN ABDULLAH</t>
  </si>
  <si>
    <t xml:space="preserve">Muhamad Faisal Bin Mat Hussain </t>
  </si>
  <si>
    <t>[{"name":"PELAN CWS-NRP FOC SWY F37-F38 SPUR (12C) BT S_Engku Intan Norazlin.pdf","link":"https://tm365-my.sharepoint.com/personal/badruznasrin_basri_tm_com_my/Documents/Apps/Microsoft%20Forms/CPPM%20LOR%20%20Request%20for%20LOR%20for%20existing%20project/Question/PELAN%20CWS-NRP%20FOC%20SWY%20F37-F38%20SPUR%20(12C)%20BT%20S_Engku%20Intan%20Norazlin.pdf","id":"01KO5DXPQ6I53SKK2KCRG33FUUPH5BQVXW","type":null,"size":211774,"referenceId":"01KO5DXPWKQISBU2NA6ZBLWOJA7SI6KARL","driveId":"b!GENIO6DB3UWzdulNK6evrT-LvdyhA0VIokS4fxAfqZJ9NS0deS_ETJs3VRRJUVZM","status":1,"uploadSessionUrl":null}]</t>
  </si>
  <si>
    <t>TP PJ</t>
  </si>
  <si>
    <t>EXACT ENGINEERING SDN. BHD.</t>
  </si>
  <si>
    <t>5G DNB DBULG1450 FIBRE INTERTIE DALAM BILIK TINGKAT 1, TM TASIK AMPANG</t>
  </si>
  <si>
    <t>[{"name":"TSSR_DNB_NEW_2023_5G_RAN_PHASE_1B_SGR_102_DBU_Sazril Anwar Bin Zul.pdf","link":"https://tm365-my.sharepoint.com/personal/badruznasrin_basri_tm_com_my/Documents/Apps/Microsoft%20Forms/CPPM%20LOR%20%20Request%20for%20LOR%20for%20existing%20project/Question/TSSR_DNB_NEW_2023_5G_RAN_PHASE_1B_SGR_102_DBU_Sazril%20Anwar%20Bin%20Zul.pdf","id":"01KO5DXPT6DFAT4SQJLFHJXDG5MM6I4MFC","type":null,"size":7132355,"referenceId":"01KO5DXPWKQISBU2NA6ZBLWOJA7SI6KARL","driveId":"b!GENIO6DB3UWzdulNK6evrT-LvdyhA0VIokS4fxAfqZJ9NS0deS_ETJs3VRRJUVZM","status":1,"uploadSessionUrl":null}]</t>
  </si>
  <si>
    <t>PRK-KBR-0073-TP</t>
  </si>
  <si>
    <t>khairuliman.jamaludin@tm.com.my</t>
  </si>
  <si>
    <t>TMNA/232468</t>
  </si>
  <si>
    <t>NRP FOC CH_F15 SPUR(12C) NID ZENITH HOTEL CAMERON HIGHLAND</t>
  </si>
  <si>
    <t>PAC2311147</t>
  </si>
  <si>
    <t>NRP2302667</t>
  </si>
  <si>
    <t>KHAIRULIMAN BIN JAMALUDIN</t>
  </si>
  <si>
    <t xml:space="preserve">Safrul Azli Bin Shaharudin </t>
  </si>
  <si>
    <t>[{"name":"CH_F15 ZENITH HOTEL_Khairuliman Bin Jama.pdf","link":"https://tm365-my.sharepoint.com/personal/badruznasrin_basri_tm_com_my/Documents/Apps/Microsoft%20Forms/CPPM%20LOR%20%20Request%20for%20LOR%20for%20existing%20project/Question/CH_F15%20ZENITH%20HOTEL_Khairuliman%20Bin%20Jama.pdf","id":"01KO5DXPQ6IBNXFPRIRVFYH5NKQTVVRAVT","type":null,"size":664568,"referenceId":"01KO5DXPWKQISBU2NA6ZBLWOJA7SI6KARL","driveId":"b!GENIO6DB3UWzdulNK6evrT-LvdyhA0VIokS4fxAfqZJ9NS0deS_ETJs3VRRJUVZM","status":1,"uploadSessionUrl":null}]</t>
  </si>
  <si>
    <t>KEJURUTERAAN BINA RANGKAIAN SDN. BH</t>
  </si>
  <si>
    <t>TEAM TENGAH JALAN PROJEK DI CAMERON HIGHLAND. H5G2300987-DCCAM0119_KGRAJAHILLTANAHRATA</t>
  </si>
  <si>
    <t>IMPIAN NE SDN. BHD.</t>
  </si>
  <si>
    <t>TMNA/232588</t>
  </si>
  <si>
    <t>NRP_FOC BYB F75/F76 NID SPICE CANOPY - REDTONE TELECOMMUNICATIONS SDN. BHD.</t>
  </si>
  <si>
    <t>PAC2312440</t>
  </si>
  <si>
    <t>NRV2300011</t>
  </si>
  <si>
    <t>Syahril Bin Hassan</t>
  </si>
  <si>
    <t>Saiful</t>
  </si>
  <si>
    <t>[{"name":"NRV_KTS_C027_PROJECT_C_Mohamad Lutfi Bin Mo.pdf","link":"https://tm365-my.sharepoint.com/personal/badruznasrin_basri_tm_com_my/Documents/Apps/Microsoft%20Forms/CPPM%20LOR%20%20Request%20for%20LOR%20for%20existing%20project/Question/NRV_KTS_C027_PROJECT_C_Mohamad%20Lutfi%20Bin%20Mo.pdf","id":"01KO5DXPR27TZWKAQMAVEY6XTSHXOICKII","type":null,"size":268522,"referenceId":"01KO5DXPWKQISBU2NA6ZBLWOJA7SI6KARL","driveId":"b!GENIO6DB3UWzdulNK6evrT-LvdyhA0VIokS4fxAfqZJ9NS0deS_ETJs3VRRJUVZM","status":1,"uploadSessionUrl":null}]</t>
  </si>
  <si>
    <t>KIWITECH SDN. BHD.</t>
  </si>
  <si>
    <t>team local berada di Ipoh dan memudahkan pergerakkan ke site</t>
  </si>
  <si>
    <t>TMCA/232036</t>
  </si>
  <si>
    <t>AEON BIG AMPANG-TAMAN DAGANG PERMAI(UNIFI)-TAG</t>
  </si>
  <si>
    <t>PAC2311739</t>
  </si>
  <si>
    <t>NRC2300141</t>
  </si>
  <si>
    <t>FADZIL BIN MOHD SHARIF</t>
  </si>
  <si>
    <t>[{"name":"AEON BIG AMPANG-civil_Sazril Anwar Bin Zul.pdf","link":"https://tm365-my.sharepoint.com/personal/badruznasrin_basri_tm_com_my/Documents/Apps/Microsoft%20Forms/CPPM%20LOR%20%20Request%20for%20LOR%20for%20existing%20project/Question/AEON%20BIG%20AMPANG-civil_Sazril%20Anwar%20Bin%20Zul.pdf","id":"01KO5DXPVPDSL3VOKRW5DZZDSFQMJ2CMBL","type":null,"size":2172385,"referenceId":"01KO5DXPWKQISBU2NA6ZBLWOJA7SI6KARL","driveId":"b!GENIO6DB3UWzdulNK6evrT-LvdyhA0VIokS4fxAfqZJ9NS0deS_ETJs3VRRJUVZM","status":1,"uploadSessionUrl":null}]</t>
  </si>
  <si>
    <t>RR familiar with that area</t>
  </si>
  <si>
    <t>TRG-GET-0463-TP</t>
  </si>
  <si>
    <t>21/9/2023</t>
  </si>
  <si>
    <t>TMEA/233273</t>
  </si>
  <si>
    <t>NRP CP TMONE UNIFI (ADD) FTTH PHN_C002 IKHASAS LAND SDN BHD-MARRIOT PULAU PERHENTIAN (MLS)-KRA</t>
  </si>
  <si>
    <t>PAC2311503</t>
  </si>
  <si>
    <t>NRC2300142</t>
  </si>
  <si>
    <t>[{"name":"SLD FTTH_Afizan Bin Che Moham.pptx","link":"https://tm365-my.sharepoint.com/personal/badruznasrin_basri_tm_com_my/_layouts/15/Doc.aspx?sourcedoc=%7B60928F1F-A0DC-438A-9721-481F84D60887%7D&amp;file=SLD%20FTTH_Afizan%20Bin%20Che%20Moham.pptx&amp;action=edit&amp;mobileredirect=true","id":"01KO5DXPQ7R6JGBXFARJBZOIKID6CNMCEH","type":null,"size":905192,"referenceId":"01KO5DXPWKQISBU2NA6ZBLWOJA7SI6KARL","driveId":"b!GENIO6DB3UWzdulNK6evrT-LvdyhA0VIokS4fxAfqZJ9NS0deS_ETJs3VRRJUVZM","status":1,"uploadSessionUrl":null}]</t>
  </si>
  <si>
    <t>GETRA</t>
  </si>
  <si>
    <t>TP given commitment to deliver projects as timeline request &amp; balance contract still available.</t>
  </si>
  <si>
    <t>JU-KZK-0681-TP</t>
  </si>
  <si>
    <t>mdshahrulnizam@tm.com.my</t>
  </si>
  <si>
    <t>TMSA/233160</t>
  </si>
  <si>
    <t>MDL-PERSIMPANGAN TAMAN SRI EMAS(UNIFI)-LB</t>
  </si>
  <si>
    <t>PAC2311206</t>
  </si>
  <si>
    <t>NRC2300117</t>
  </si>
  <si>
    <t>Johor Utara</t>
  </si>
  <si>
    <t>MOHD.SHAHRULNIZAM BIN NOORDIN</t>
  </si>
  <si>
    <t>Muhammad Amirul Bin Abdullah</t>
  </si>
  <si>
    <t>[{"name":"PROJEK PENYEDIAAN INFRASTRUKTUR FIBER OPTIK B_Mohd Shahrulnizam Bi.pptx","link":"https://tm365-my.sharepoint.com/personal/badruznasrin_basri_tm_com_my/_layouts/15/Doc.aspx?sourcedoc=%7BB893709B-4E38-49D4-8CE5-97C934EC9056%7D&amp;file=PROJEK%20PENYEDIAAN%20INFRASTRUKTUR%20FIBER%20OPTIK%20B_Mohd%20Shahrulnizam%20Bi.pptx&amp;action=edit&amp;mobileredirect=true","id":"01KO5DXPU3OCJ3QOCO2REYZZMXZE2OZECW","type":null,"size":1088694,"referenceId":"01KO5DXPWKQISBU2NA6ZBLWOJA7SI6KARL","driveId":"b!GENIO6DB3UWzdulNK6evrT-LvdyhA0VIokS4fxAfqZJ9NS0deS_ETJs3VRRJUVZM","status":1,"uploadSessionUrl":null}]</t>
  </si>
  <si>
    <t>JU-ANE-0560-TP</t>
  </si>
  <si>
    <t>TMSA/233159</t>
  </si>
  <si>
    <t>MDL-PERSIMPANGAN MUNSHI IBRAHIM(UNIFI)-LB</t>
  </si>
  <si>
    <t>PAC2311205</t>
  </si>
  <si>
    <t>NRC2300116</t>
  </si>
  <si>
    <t>[{"name":"PROJEK PENYEDIAAN INFRASTRUKTUR FIBER OPTIK B_Mohd Shahrulnizam Bi 1.pptx","link":"https://tm365-my.sharepoint.com/personal/badruznasrin_basri_tm_com_my/_layouts/15/Doc.aspx?sourcedoc=%7B4DABCCDC-6C0C-4212-836C-E5D5A5F0EB98%7D&amp;file=PROJEK%20PENYEDIAAN%20INFRASTRUKTUR%20FIBER%20OPTIK%20B_Mohd%20Shahrulnizam%20Bi%201.pptx&amp;action=edit&amp;mobileredirect=true","id":"01KO5DXPW4ZSVU2DDMCJBIG3HF2WS7B24Y","type":null,"size":1088694,"referenceId":"01KO5DXPWKQISBU2NA6ZBLWOJA7SI6KARL","driveId":"b!GENIO6DB3UWzdulNK6evrT-LvdyhA0VIokS4fxAfqZJ9NS0deS_ETJs3VRRJUVZM","status":1,"uploadSessionUrl":null}]</t>
  </si>
  <si>
    <t>JU-JAK-0001-TP</t>
  </si>
  <si>
    <t>TMSA/233158</t>
  </si>
  <si>
    <t>MDL-PERSIMPANGAN JALAN MUAR(UNIFI)-LB</t>
  </si>
  <si>
    <t>PAC2311208</t>
  </si>
  <si>
    <t>NRC2300115</t>
  </si>
  <si>
    <t>[{"name":"PROJEK PENYEDIAAN INFRASTRUKTUR FIBER OPTIK B_Mohd Shahrulnizam Bi 2.pptx","link":"https://tm365-my.sharepoint.com/personal/badruznasrin_basri_tm_com_my/_layouts/15/Doc.aspx?sourcedoc=%7BDFC05C36-7BF6-4A61-AAF1-2A268AF07E69%7D&amp;file=PROJEK%20PENYEDIAAN%20INFRASTRUKTUR%20FIBER%20OPTIK%20B_Mohd%20Shahrulnizam%20Bi%202.pptx&amp;action=edit&amp;mobileredirect=true","id":"01KO5DXPRWLTAN75T3MFFKV4JKE2FPA7TJ","type":null,"size":1088694,"referenceId":"01KO5DXPWKQISBU2NA6ZBLWOJA7SI6KARL","driveId":"b!GENIO6DB3UWzdulNK6evrT-LvdyhA0VIokS4fxAfqZJ9NS0deS_ETJs3VRRJUVZM","status":1,"uploadSessionUrl":null}]</t>
  </si>
  <si>
    <t>TRG-GET-0464-TP</t>
  </si>
  <si>
    <t>TMEA/233274</t>
  </si>
  <si>
    <t>NRP CP TMONE FOC EXCH PHN IKHASAS LAND SDN BHD-MARRIOT PULAU PERHENTIAN (MLS)-KRA</t>
  </si>
  <si>
    <t>[{"name":"SLD SPURS NID_Afizan Bin Che Moham.JPG","link":"https://tm365-my.sharepoint.com/personal/badruznasrin_basri_tm_com_my/Documents/Apps/Microsoft%20Forms/CPPM%20LOR%20%20Request%20for%20LOR%20for%20existing%20project/Question/SLD%20SPURS%20NID_Afizan%20Bin%20Che%20Moham.JPG","id":"01KO5DXPVAOGPWPUFOQRHZUN2NRJIIGLLH","type":null,"size":77289,"referenceId":"01KO5DXPWKQISBU2NA6ZBLWOJA7SI6KARL","driveId":"b!GENIO6DB3UWzdulNK6evrT-LvdyhA0VIokS4fxAfqZJ9NS0deS_ETJs3VRRJUVZM","status":1,"uploadSessionUrl":null}]</t>
  </si>
  <si>
    <t>TP given commitment to deliver projects as timeline request &amp; balance contract still available</t>
  </si>
  <si>
    <t>TMSA/233170</t>
  </si>
  <si>
    <t>BANK KERJASAMA RAKYAT - ATM BANK RAKYAT, HOSPITAL BATU PAHAT JALAN KOLAM AIR BATU PAHAT JOHOR (IPLITE EFM HSBB)-BP</t>
  </si>
  <si>
    <t>PAC2311812</t>
  </si>
  <si>
    <t>NRP2302928</t>
  </si>
  <si>
    <t>MUHAMAD AMINUDDIN BIN MOHD SAIRI</t>
  </si>
  <si>
    <t>[{"name":"ATM BANK RAKYAT HOSPITAL BP_Mohd Shahrulnizam Bi.pptx","link":"https://tm365-my.sharepoint.com/personal/badruznasrin_basri_tm_com_my/_layouts/15/Doc.aspx?sourcedoc=%7B524BCDF6-4F75-4636-BEC9-7A0A6428A24C%7D&amp;file=ATM%20BANK%20RAKYAT%20HOSPITAL%20BP_Mohd%20Shahrulnizam%20Bi.pptx&amp;action=edit&amp;mobileredirect=true","id":"01KO5DXPXWZVFVE5KPGZDL5SL2BJSCRISM","type":null,"size":924357,"referenceId":"01KO5DXPWKQISBU2NA6ZBLWOJA7SI6KARL","driveId":"b!GENIO6DB3UWzdulNK6evrT-LvdyhA0VIokS4fxAfqZJ9NS0deS_ETJs3VRRJUVZM","status":1,"uploadSessionUrl":null}]</t>
  </si>
  <si>
    <t>TRG-WUH-0100-TP</t>
  </si>
  <si>
    <t>NRP CP TMONE EXCH PHN IKHASAS LAND SDN BHD-MARRIOT PULAU PERHENTIAN (MLS)-KRA (Relocation 96C)</t>
  </si>
  <si>
    <t>[{"name":"SLD Relocation Ring 96C Perhentian Kecil_Afizan Bin Che Moham.pptx","link":"https://tm365-my.sharepoint.com/personal/badruznasrin_basri_tm_com_my/_layouts/15/Doc.aspx?sourcedoc=%7BDFCCFB11-693A-46C3-B318-ADC2D39418A9%7D&amp;file=SLD%20Relocation%20Ring%2096C%20Perhentian%20Kecil_Afizan%20Bin%20Che%20Moham.pptx&amp;action=edit&amp;mobileredirect=true","id":"01KO5DXPQR7PGN6OTJYNDLGGFNYLJZIGFJ","type":null,"size":1332724,"referenceId":"01KO5DXPWKQISBU2NA6ZBLWOJA7SI6KARL","driveId":"b!GENIO6DB3UWzdulNK6evrT-LvdyhA0VIokS4fxAfqZJ9NS0deS_ETJs3VRRJUVZM","status":1,"uploadSessionUrl":null}]</t>
  </si>
  <si>
    <t>FIBERHOME</t>
  </si>
  <si>
    <t>isabella@tm.com.my</t>
  </si>
  <si>
    <t>TMWC/230079</t>
  </si>
  <si>
    <t>BR ADD. FOC 96C OH AR 2KM BNG-SRK</t>
  </si>
  <si>
    <t>PAC2311625</t>
  </si>
  <si>
    <t>BRP2300107</t>
  </si>
  <si>
    <t>Isabella Tiong</t>
  </si>
  <si>
    <t>Ngo Ming Chong</t>
  </si>
  <si>
    <t>[{"name":"WhatsApp Image 2023-09-21 at 11.10.25 AM_Isabella Tiong Tiong.jpeg","link":"https://tm365-my.sharepoint.com/personal/badruznasrin_basri_tm_com_my/Documents/Apps/Microsoft%20Forms/CPPM%20LOR%20%20Request%20for%20LOR%20for%20existing%20project/Question/WhatsApp%20Image%202023-09-21%20at%2011.10.25%20AM_Isabella%20Tiong%20Tiong.jpeg","id":"01KO5DXPULVKC372O3RVB2OKOFGASUSGOX","type":null,"size":343574,"referenceId":"01KO5DXPWKQISBU2NA6ZBLWOJA7SI6KARL","driveId":"b!GENIO6DB3UWzdulNK6evrT-LvdyhA0VIokS4fxAfqZJ9NS0deS_ETJs3VRRJUVZM","status":1,"uploadSessionUrl":null}]</t>
  </si>
  <si>
    <t>TMNA/232652</t>
  </si>
  <si>
    <t>NRP_FOC BTH F58/F59 SPUR 12C NID MOLEX (MALAYSIA) SDN BHD</t>
  </si>
  <si>
    <t>PAC2311896</t>
  </si>
  <si>
    <t>NRP2303170</t>
  </si>
  <si>
    <t>MOHD HANIZAR BIN ABDUL RAHMAN</t>
  </si>
  <si>
    <t>[{"name":"ND DOME 300Mbps_SLA 99.7% Molex (M) Sdn Bhd (_Mohamad Rafidy Bin M.pptx","link":"https://tm365-my.sharepoint.com/personal/badruznasrin_basri_tm_com_my/_layouts/15/Doc.aspx?sourcedoc=%7B2BB62BB5-74AB-4476-B8A7-F2A607EC40BF%7D&amp;file=ND%20DOME%20300Mbps_SLA%2099.7%25%20Molex%20(M)%20Sdn%20Bhd%20(_Mohamad%20Rafidy%20Bin%20M.pptx&amp;action=edit&amp;mobileredirect=true","id":"01KO5DXPVVFO3CXK3UOZCLRJ7SUYD6YQF7","type":null,"size":95311,"referenceId":"01KO5DXPWKQISBU2NA6ZBLWOJA7SI6KARL","driveId":"b!GENIO6DB3UWzdulNK6evrT-LvdyhA0VIokS4fxAfqZJ9NS0deS_ETJs3VRRJUVZM","status":1,"uploadSessionUrl":null}]</t>
  </si>
  <si>
    <t>ZATIKIMIA SDN. BHD.</t>
  </si>
  <si>
    <t>Lor hanya untuk pemasangan NID. ( seperti sebelum2 ini Kontraktor Zatikimia adalah salah satu team yang mahir dalam pemasangan NID.)</t>
  </si>
  <si>
    <t>JS-KES-0447-TP</t>
  </si>
  <si>
    <t>azmel.othman@tm.com.my</t>
  </si>
  <si>
    <t>TMSA/232666</t>
  </si>
  <si>
    <t>SRR CS GF PN_CXXX RUMAH IMPIAN BANGSA JOHOR, BANDAR DATO ONN JOHOR</t>
  </si>
  <si>
    <t>PAC2307975</t>
  </si>
  <si>
    <t>SRR2203521</t>
  </si>
  <si>
    <t>Mohd Hairee Bin Hashim</t>
  </si>
  <si>
    <t>Mohd Hafizi Bin Salleh</t>
  </si>
  <si>
    <t>[{"name":"TMSA232666 RUMAH IMPIAN BANGSA JOHOR BANDAR D_Azmel Bin Othman.PNG","link":"https://tm365-my.sharepoint.com/personal/badruznasrin_basri_tm_com_my/Documents/Apps/Microsoft%20Forms/CPPM%20LOR%20%20Request%20for%20LOR%20for%20existing%20project/Question/TMSA232666%20RUMAH%20IMPIAN%20BANGSA%20JOHOR%20BANDAR%20D_Azmel%20Bin%20Othman.PNG","id":"01KO5DXPTVPY4FRUB4KFAJGDLD3VPF45OD","type":null,"size":225437,"referenceId":"01KO5DXPWKQISBU2NA6ZBLWOJA7SI6KARL","driveId":"b!GENIO6DB3UWzdulNK6evrT-LvdyhA0VIokS4fxAfqZJ9NS0deS_ETJs3VRRJUVZM","status":1,"uploadSessionUrl":null}]</t>
  </si>
  <si>
    <t>LOR have been issued to JS-KES-0417-TP on 12-APR-23, LOR cancel due to stop work. Project already survey by TP</t>
  </si>
  <si>
    <t xml:space="preserve">CAHAYA DELIMA SDN. BHD. </t>
  </si>
  <si>
    <t>MOTOBINA SDN. BHD</t>
  </si>
  <si>
    <t>21/9: No Budget</t>
  </si>
  <si>
    <t>TMBA/230976</t>
  </si>
  <si>
    <t>NRC ADD FTTH KBU C085 ABATAN HAL EHWAL AGAMA ISLAM NEGERI SABAH-MASJID NEGERI SABAH(UNIFI)-KBU</t>
  </si>
  <si>
    <t>PAC2312297</t>
  </si>
  <si>
    <t>NRC2300174</t>
  </si>
  <si>
    <t>Mohd Nazrey Bin Hassan</t>
  </si>
  <si>
    <t>[{"name":"masjid negeri sabah_Rasydan Ramlan.PNG","link":"https://tm365-my.sharepoint.com/personal/badruznasrin_basri_tm_com_my/Documents/Apps/Microsoft%20Forms/CPPM%20LOR%20%20Request%20for%20LOR%20for%20existing%20project/Question/masjid%20negeri%20sabah_Rasydan%20Ramlan.PNG","id":"01KO5DXPQLAGL62PNGCRFLVE3NF4TCQPKE","type":null,"size":3070898,"referenceId":"01KO5DXPWKQISBU2NA6ZBLWOJA7SI6KARL","driveId":"b!GENIO6DB3UWzdulNK6evrT-LvdyhA0VIokS4fxAfqZJ9NS0deS_ETJs3VRRJUVZM","status":1,"uploadSessionUrl":null}]</t>
  </si>
  <si>
    <t>This project use microtrenching method on CWS. RR have done this method before on SRR project.</t>
  </si>
  <si>
    <t xml:space="preserve">no preference </t>
  </si>
  <si>
    <t>no prefererence</t>
  </si>
  <si>
    <t>REROUTING FOC ACCESS CR HDPN KOMPLEKS MENEMBAK</t>
  </si>
  <si>
    <t>PAC2310943</t>
  </si>
  <si>
    <t>RER2200080</t>
  </si>
  <si>
    <t>Mohd Azlan Bin Othman</t>
  </si>
  <si>
    <t>[{"name":"CR_REROURING_FOC_KOMPLEKS_MENEMBAK_SM_Mohamad Lutfi Bin Mo.pdf","link":"https://tm365-my.sharepoint.com/personal/badruznasrin_basri_tm_com_my/Documents/Apps/Microsoft%20Forms/CPPM%20LOR%20%20Request%20for%20LOR%20for%20existing%20project/Question/CR_REROURING_FOC_KOMPLEKS_MENEMBAK_SM_Mohamad%20Lutfi%20Bin%20Mo.pdf","id":"01KO5DXPV3BEUA3I3ILVFJ56WD7XAH3MDU","type":null,"size":487080,"referenceId":"01KO5DXPWKQISBU2NA6ZBLWOJA7SI6KARL","driveId":"b!GENIO6DB3UWzdulNK6evrT-LvdyhA0VIokS4fxAfqZJ9NS0deS_ETJs3VRRJUVZM","status":1,"uploadSessionUrl":null}]</t>
  </si>
  <si>
    <t>SINOR TECHNOLOGY SDN BHD</t>
  </si>
  <si>
    <t>Project sebelum ni dibuat oleh Sinor.</t>
  </si>
  <si>
    <t>TMBA/230969</t>
  </si>
  <si>
    <t>NRC ADD FTTH KBU C085 JABATAN HAL EHWAL AGAMA ISLAM NEGERI SABAH- PERPUSTAKAAN BAITULHIKMAH(UNIFI)-KBU</t>
  </si>
  <si>
    <t>PAC2312296</t>
  </si>
  <si>
    <t>NRC2300173</t>
  </si>
  <si>
    <t>[{"name":"BAITUL HIKMAH SABAH_Rasydan Ramlan.PNG","link":"https://tm365-my.sharepoint.com/personal/badruznasrin_basri_tm_com_my/Documents/Apps/Microsoft%20Forms/CPPM%20LOR%20%20Request%20for%20LOR%20for%20existing%20project/Question/BAITUL%20HIKMAH%20SABAH_Rasydan%20Ramlan.PNG","id":"01KO5DXPR6LTNJEZ7Y7NAJI7QRXBMBSKVP","type":null,"size":2189953,"referenceId":"01KO5DXPWKQISBU2NA6ZBLWOJA7SI6KARL","driveId":"b!GENIO6DB3UWzdulNK6evrT-LvdyhA0VIokS4fxAfqZJ9NS0deS_ETJs3VRRJUVZM","status":1,"uploadSessionUrl":null}]</t>
  </si>
  <si>
    <t>same place with project TMBA/230976(NRC2300173)</t>
  </si>
  <si>
    <t>no preference</t>
  </si>
  <si>
    <t>TMCA/231989</t>
  </si>
  <si>
    <t xml:space="preserve"> NRP CBJ C022 TIE DP DP004B ASTANA GENERASI JLN CYBER POINT</t>
  </si>
  <si>
    <t>PAC2311572</t>
  </si>
  <si>
    <t>NRP2303103</t>
  </si>
  <si>
    <t>Ahmad Firdzauddin Bin Atan &lt;ahmadfirdzauddin@tm.com.my&gt;</t>
  </si>
  <si>
    <t>Ezuwan Ezudin Bin Yahaya &lt;ezuwanezudin.yahaya@tm.com.my&gt;</t>
  </si>
  <si>
    <t>[{"name":"astana generasi_Mohd Norhisham Bin I.jpg","link":"https://tm365-my.sharepoint.com/personal/badruznasrin_basri_tm_com_my/Documents/Apps/Microsoft%20Forms/CPPM%20LOR%20%20Request%20for%20LOR%20for%20existing%20project/Question/astana%20generasi_Mohd%20Norhisham%20Bin%20I.jpg","id":"01KO5DXPQGPBXSM3RIKZCJGH6XFHOPJUJZ","type":null,"size":181108,"referenceId":"01KO5DXPWKQISBU2NA6ZBLWOJA7SI6KARL","driveId":"b!GENIO6DB3UWzdulNK6evrT-LvdyhA0VIokS4fxAfqZJ9NS0deS_ETJs3VRRJUVZM","status":1,"uploadSessionUrl":null}]</t>
  </si>
  <si>
    <t>MONT GLOBAL</t>
  </si>
  <si>
    <t>MPD still low for september</t>
  </si>
  <si>
    <t>Mariati holding sdn bhd</t>
  </si>
  <si>
    <t>cengal harum sdn bhd</t>
  </si>
  <si>
    <t>mohdazril.ibrahim@tm.com.my</t>
  </si>
  <si>
    <t>TMCA/232037</t>
  </si>
  <si>
    <t xml:space="preserve">NRP FOC SPUR BAK F29/F30 PROLINTAS EXPRESSWAY - PLAZA TOL ALAM DAMAI SUKE (MLS OVER IPME) SLG 99.5
</t>
  </si>
  <si>
    <t>PAC2311765</t>
  </si>
  <si>
    <t>NRP2302979</t>
  </si>
  <si>
    <t>mohd azril bin ibrahim</t>
  </si>
  <si>
    <t>ahmad akram bin mordin</t>
  </si>
  <si>
    <t>[{"name":"TMCA232037_Mohd Azril Bin Ibrah.pdf","link":"https://tm365-my.sharepoint.com/personal/badruznasrin_basri_tm_com_my/Documents/Apps/Microsoft%20Forms/CPPM%20LOR%20%20Request%20for%20LOR%20for%20existing%20project/Question/TMCA232037_Mohd%20Azril%20Bin%20Ibrah.pdf","id":"01KO5DXPTVI4TLLNEKWVCK54JPVDDEVFLQ","type":null,"size":268762,"referenceId":"01KO5DXPWKQISBU2NA6ZBLWOJA7SI6KARL","driveId":"b!GENIO6DB3UWzdulNK6evrT-LvdyhA0VIokS4fxAfqZJ9NS0deS_ETJs3VRRJUVZM","status":1,"uploadSessionUrl":null}]</t>
  </si>
  <si>
    <t>TMNA/232642</t>
  </si>
  <si>
    <t>MYGOV2.0 FTTH (ADD_BF) IP_C038 PEJ.PTPTN NG.PERAK NO.11 &amp; 13 PSN GREENTOWN 4</t>
  </si>
  <si>
    <t>PAC2312029</t>
  </si>
  <si>
    <t>GOV2305385</t>
  </si>
  <si>
    <t>[{"name":"PTPTN Greentown Map_Mohamad Lutfi Bin Mo.jpg","link":"https://tm365-my.sharepoint.com/personal/badruznasrin_basri_tm_com_my/Documents/Apps/Microsoft%20Forms/CPPM%20LOR%20%20Request%20for%20LOR%20for%20existing%20project/Question/PTPTN%20Greentown%20Map_Mohamad%20Lutfi%20Bin%20Mo.jpg","id":"01KO5DXPSKB6WJ2OKYNJGZQLRN7WB3US5R","type":null,"size":165600,"referenceId":"01KO5DXPWKQISBU2NA6ZBLWOJA7SI6KARL","driveId":"b!GENIO6DB3UWzdulNK6evrT-LvdyhA0VIokS4fxAfqZJ9NS0deS_ETJs3VRRJUVZM","status":1,"uploadSessionUrl":null}]</t>
  </si>
  <si>
    <t>Team Impian sudah biasa di kawasan Greentown Ipoh</t>
  </si>
  <si>
    <t xml:space="preserve">H5G_FOC TGR_F11/F12 CSR DPSPU0303_KG JARAK ATAS
</t>
  </si>
  <si>
    <t>[{"name":"SPHERE _ DPSPU0303_KGJARAKATAS_Mahafiz Bin Md Halim.pdf","link":"https://tm365-my.sharepoint.com/personal/badruznasrin_basri_tm_com_my/Documents/Apps/Microsoft%20Forms/CPPM%20LOR%20%20Request%20for%20LOR%20for%20existing%20project/Question/SPHERE%20_%20DPSPU0303_KGJARAKATAS_Mahafiz%20Bin%20Md%20Halim.pdf","id":"01KO5DXPRXF7QBQVH5W5F3GR72MJF6QBOH","type":null,"size":308423,"referenceId":"01KO5DXPWKQISBU2NA6ZBLWOJA7SI6KARL","driveId":"b!GENIO6DB3UWzdulNK6evrT-LvdyhA0VIokS4fxAfqZJ9NS0deS_ETJs3VRRJUVZM","status":1,"uploadSessionUrl":null}]</t>
  </si>
  <si>
    <t>Competant team for CSR/NID installation</t>
  </si>
  <si>
    <t>RMK11</t>
  </si>
  <si>
    <t>TMNC/220086</t>
  </si>
  <si>
    <t>RMK11 FOC TEBATAN BANJIR SG PMTG RAWA</t>
  </si>
  <si>
    <t>PAC2223960</t>
  </si>
  <si>
    <t>RER2000008</t>
  </si>
  <si>
    <t>[{"name":"MAP TMNC220086_Zaidi Bin Ishak.JPG","link":"https://tm365-my.sharepoint.com/personal/badruznasrin_basri_tm_com_my/Documents/Apps/Microsoft%20Forms/CPPM%20LOR%20%20Request%20for%20LOR%20for%20existing%20project/Question/MAP%20TMNC220086_Zaidi%20Bin%20Ishak.JPG","id":"01KO5DXPROL5BOQPHAVVHKSO5DRQVK3ZNY","type":null,"size":45558,"referenceId":"01KO5DXPWKQISBU2NA6ZBLWOJA7SI6KARL","driveId":"b!GENIO6DB3UWzdulNK6evrT-LvdyhA0VIokS4fxAfqZJ9NS0deS_ETJs3VRRJUVZM","status":1,"uploadSessionUrl":null}]</t>
  </si>
  <si>
    <t>risdan.yassin@tm.com.my</t>
  </si>
  <si>
    <t>TMSA/232498</t>
  </si>
  <si>
    <t>NID + FOC KP F24 SPUR (12C) FOR PERKESO KUALA PILAH</t>
  </si>
  <si>
    <t>PAC2306570</t>
  </si>
  <si>
    <t>NRP2300889</t>
  </si>
  <si>
    <t>CHE ROSLAN BIN CHE MAHMOOD</t>
  </si>
  <si>
    <t>Muhammad Hazwan Bin Hasanuddin</t>
  </si>
  <si>
    <t>[{"name":"TM NODE KP_Risdan Bin Mohd Yass.jpg","link":"https://tm365-my.sharepoint.com/personal/badruznasrin_basri_tm_com_my/Documents/Apps/Microsoft%20Forms/CPPM%20LOR%20%20Request%20for%20LOR%20for%20existing%20project/Question/TM%20NODE%20KP_Risdan%20Bin%20Mohd%20Yass.jpg","id":"01KO5DXPRTWGX7VBAN7FFKVRTTY2XFMY5O","type":null,"size":28711,"referenceId":"01KO5DXPWKQISBU2NA6ZBLWOJA7SI6KARL","driveId":"b!GENIO6DB3UWzdulNK6evrT-LvdyhA0VIokS4fxAfqZJ9NS0deS_ETJs3VRRJUVZM","status":1,"uploadSessionUrl":null}]</t>
  </si>
  <si>
    <t>TITIAN HIDUP SDN BHD</t>
  </si>
  <si>
    <t>ALREADY DONE FOR THE TIE EXCHANGE</t>
  </si>
  <si>
    <t>NET ACCESS</t>
  </si>
  <si>
    <t>NOT PREFER</t>
  </si>
  <si>
    <t>shazwany.abdul@tm.com.my</t>
  </si>
  <si>
    <t>TMNA/232577</t>
  </si>
  <si>
    <t>FELCRA BERHAD - LADANG SEBERANG PERAK 13 (UNIFI) - SRP</t>
  </si>
  <si>
    <t>PAC2311150</t>
  </si>
  <si>
    <t>NRC2300111</t>
  </si>
  <si>
    <t>Shazwany Binti Abdul</t>
  </si>
  <si>
    <t>Muhammad Azzan Bin Jamil</t>
  </si>
  <si>
    <t>[{"name":"FELCRA LADANG SEBERANG PERAK 13_Shazwany Binti Abdul.png","link":"https://tm365-my.sharepoint.com/personal/badruznasrin_basri_tm_com_my/Documents/Apps/Microsoft%20Forms/CPPM%20LOR%20%20Request%20for%20LOR%20for%20existing%20project/Question/FELCRA%20LADANG%20SEBERANG%20PERAK%2013_Shazwany%20Binti%20Abdul.png","id":"01KO5DXPTWJZ4WILDBYNDL2T4MJPI2LKMG","type":null,"size":627227,"referenceId":"01KO5DXPWKQISBU2NA6ZBLWOJA7SI6KARL","driveId":"b!GENIO6DB3UWzdulNK6evrT-LvdyhA0VIokS4fxAfqZJ9NS0deS_ETJs3VRRJUVZM","status":1,"uploadSessionUrl":null}]</t>
  </si>
  <si>
    <t>Awarded work at nearest location</t>
  </si>
  <si>
    <t>TMNA/232579</t>
  </si>
  <si>
    <t>FELCRA BERHAD - LADANG SEBERANG PERAK 10 (UNIFI) - SRP</t>
  </si>
  <si>
    <t>PAC2311230</t>
  </si>
  <si>
    <t>NRC2300113</t>
  </si>
  <si>
    <t>SHAZWANY BINTI ABDUL</t>
  </si>
  <si>
    <t>[{"name":"FELCRA LADANG SEBERANG PERAK 10_Shazwany Binti Abdul.png","link":"https://tm365-my.sharepoint.com/personal/badruznasrin_basri_tm_com_my/Documents/Apps/Microsoft%20Forms/CPPM%20LOR%20%20Request%20for%20LOR%20for%20existing%20project/Question/FELCRA%20LADANG%20SEBERANG%20PERAK%2010_Shazwany%20Binti%20Abdul.png","id":"01KO5DXPQXU5DCTPSXD5F3UKQLKKWXJ3VO","type":null,"size":668355,"referenceId":"01KO5DXPWKQISBU2NA6ZBLWOJA7SI6KARL","driveId":"b!GENIO6DB3UWzdulNK6evrT-LvdyhA0VIokS4fxAfqZJ9NS0deS_ETJs3VRRJUVZM","status":1,"uploadSessionUrl":null}]</t>
  </si>
  <si>
    <t>RAZTEL SDN. BHD.</t>
  </si>
  <si>
    <t>Previously had implement work at that zone</t>
  </si>
  <si>
    <t>TMNA/232563</t>
  </si>
  <si>
    <t>FELCRA BERHAD-KILANG PENAPISAN MINYAK FELCRA SEBERANG PERAK (UNIFI)-SRP</t>
  </si>
  <si>
    <t>PAC2311160</t>
  </si>
  <si>
    <t>NRC2300104</t>
  </si>
  <si>
    <t>[{"name":"FELCRA KILANG PENAPISAN MINYAK(1)_Shazwany Binti Abdul.png","link":"https://tm365-my.sharepoint.com/personal/badruznasrin_basri_tm_com_my/Documents/Apps/Microsoft%20Forms/CPPM%20LOR%20%20Request%20for%20LOR%20for%20existing%20project/Question/FELCRA%20KILANG%20PENAPISAN%20MINYAK(1)_Shazwany%20Binti%20Abdul.png","id":"01KO5DXPSAEAFBVV3XBNDJHSOBXASPXLJF","type":null,"size":654906,"referenceId":"01KO5DXPWKQISBU2NA6ZBLWOJA7SI6KARL","driveId":"b!GENIO6DB3UWzdulNK6evrT-LvdyhA0VIokS4fxAfqZJ9NS0deS_ETJs3VRRJUVZM","status":1,"uploadSessionUrl":null}]</t>
  </si>
  <si>
    <t>BUMI NADA SETIA SDN. BHD.</t>
  </si>
  <si>
    <t>EXPERIENCED SIMILAR WORK BEFORE</t>
  </si>
  <si>
    <t>TMNA/232578</t>
  </si>
  <si>
    <t>FELCRA BERHAD - LADANG SEBERANG PERAK 12 (UNIFI) - SRP</t>
  </si>
  <si>
    <t>PAC2311769</t>
  </si>
  <si>
    <t>NRC2300112</t>
  </si>
  <si>
    <t xml:space="preserve">Muhammad Azzan Bin Jamil </t>
  </si>
  <si>
    <t>[{"name":"FELCRA LADANG SEBERANG PERAK 12_Shazwany Binti Abdul.png","link":"https://tm365-my.sharepoint.com/personal/badruznasrin_basri_tm_com_my/Documents/Apps/Microsoft%20Forms/CPPM%20LOR%20%20Request%20for%20LOR%20for%20existing%20project/Question/FELCRA%20LADANG%20SEBERANG%20PERAK%2012_Shazwany%20Binti%20Abdul.png","id":"01KO5DXPWNLTE33XZJGVAZE2MRKCVT6VMW","type":null,"size":638125,"referenceId":"01KO5DXPWKQISBU2NA6ZBLWOJA7SI6KARL","driveId":"b!GENIO6DB3UWzdulNK6evrT-LvdyhA0VIokS4fxAfqZJ9NS0deS_ETJs3VRRJUVZM","status":1,"uploadSessionUrl":null}]</t>
  </si>
  <si>
    <t xml:space="preserve">EXPERIENCED IN SIMILAR WORK </t>
  </si>
  <si>
    <t>TMNA/232626</t>
  </si>
  <si>
    <t xml:space="preserve">FOC NID KM F19 CELESTICA MALAYSIA-KULIM HI TECH (2 NID) (SLA 99.99%)
</t>
  </si>
  <si>
    <t>PAC2311897</t>
  </si>
  <si>
    <t>NRP2303074</t>
  </si>
  <si>
    <t>Khairul Anuar Bin Mohd Nor</t>
  </si>
  <si>
    <t>Mohd Fairuz Bin Ismail</t>
  </si>
  <si>
    <t>[{"name":"SLD CELESTICA KMH_Khairul Anuar Bin Mo.JPG","link":"https://tm365-my.sharepoint.com/personal/badruznasrin_basri_tm_com_my/Documents/Apps/Microsoft%20Forms/CPPM%20LOR%20%20Request%20for%20LOR%20for%20existing%20project/Question/SLD%20CELESTICA%20KMH_Khairul%20Anuar%20Bin%20Mo.JPG","id":"01KO5DXPRLNDV4I2CN6FEK2CA5ZUTK3OAN","type":null,"size":268528,"referenceId":"01KO5DXPWKQISBU2NA6ZBLWOJA7SI6KARL","driveId":"b!GENIO6DB3UWzdulNK6evrT-LvdyhA0VIokS4fxAfqZJ9NS0deS_ETJs3VRRJUVZM","status":1,"uploadSessionUrl":null}]</t>
  </si>
  <si>
    <t>Pantas Technologies Sdn Bhd</t>
  </si>
  <si>
    <t>Team is familiar with the area and running the NRP FTTH project at this area (TMNA/232570)</t>
  </si>
  <si>
    <t>Kae Empire (M) Sdn Bhd</t>
  </si>
  <si>
    <t>Available team</t>
  </si>
  <si>
    <t>Raztel Sdn Bhd</t>
  </si>
  <si>
    <t>TMSA/232823</t>
  </si>
  <si>
    <t>EXPEREO CELESTICA SENAI 500M GE</t>
  </si>
  <si>
    <t>PAC2311975</t>
  </si>
  <si>
    <t>NRP2303201</t>
  </si>
  <si>
    <t>SURESH A/L CHAMY NAIR</t>
  </si>
  <si>
    <t>AZMI BIN MANAP</t>
  </si>
  <si>
    <t>[{"name":"CELESTICA SENAI_Siti Nur Atiqah Bint.JPG","link":"https://tm365-my.sharepoint.com/personal/badruznasrin_basri_tm_com_my/Documents/Apps/Microsoft%20Forms/CPPM%20LOR%20%20Request%20for%20LOR%20for%20existing%20project/Question/CELESTICA%20SENAI_Siti%20Nur%20Atiqah%20Bint.JPG","id":"01KO5DXPQWNYE4UIYKIRHKF5ICJNB4JJJJ","type":null,"size":94391,"referenceId":"01KO5DXPWKQISBU2NA6ZBLWOJA7SI6KARL","driveId":"b!GENIO6DB3UWzdulNK6evrT-LvdyhA0VIokS4fxAfqZJ9NS0deS_ETJs3VRRJUVZM","status":1,"uploadSessionUrl":null}]</t>
  </si>
  <si>
    <t>PROJECT CREATED BEFORE 15/9/2023</t>
  </si>
  <si>
    <t>TMCA/232070</t>
  </si>
  <si>
    <t>NRP FTTH ADD CBJ C033 DP-0020 KVDC PETRONAS ICT</t>
  </si>
  <si>
    <t>PAC2311882</t>
  </si>
  <si>
    <t>NRP2303188</t>
  </si>
  <si>
    <t>[{"name":"petronas ICT KVDC_Mohd Norhisham Bin I.JPG","link":"https://tm365-my.sharepoint.com/personal/badruznasrin_basri_tm_com_my/Documents/Apps/Microsoft%20Forms/CPPM%20LOR%20%20Request%20for%20LOR%20for%20existing%20project/Question/petronas%20ICT%20KVDC_Mohd%20Norhisham%20Bin%20I.JPG","id":"01KO5DXPR3TT43DKGSYBFYZX235UCMEIGV","type":null,"size":117986,"referenceId":"01KO5DXPWKQISBU2NA6ZBLWOJA7SI6KARL","driveId":"b!GENIO6DB3UWzdulNK6evrT-LvdyhA0VIokS4fxAfqZJ9NS0deS_ETJs3VRRJUVZM","status":1,"uploadSessionUrl":null}]</t>
  </si>
  <si>
    <t>GCC LINK (M) SDN BHD</t>
  </si>
  <si>
    <t>Based on MPD report</t>
  </si>
  <si>
    <t>mariati holding sdn bhd</t>
  </si>
  <si>
    <t>kriyan engineering sdn bhd</t>
  </si>
  <si>
    <t>TMCA/232033  &amp;   TMCA/232034</t>
  </si>
  <si>
    <t xml:space="preserve">TMCA/232033	NRP (CP) FTTH ADD SBJ C013 BF GERBANG ALAF RESTAURANTS-MCDONALD'S #128 LITRAK
TMCA/232034	NRP (CP) 1W HDD TO GERBANG ALAF RESTAURANTS-MCDONALD'S #128 LITRAK
</t>
  </si>
  <si>
    <t>PAC2311737 </t>
  </si>
  <si>
    <t>NRC2300127</t>
  </si>
  <si>
    <t>Muhammad Anuar Bin Abdullah &lt;manuar.abdullah@tm.com.my&gt;</t>
  </si>
  <si>
    <t>Mohd Nasarudin Bin Jalil &lt;nasardin@tm.com.my&gt;</t>
  </si>
  <si>
    <t>[{"name":"SLD 1WAY HDD_Engku Intan Norazlin.pptx","link":"https://tm365-my.sharepoint.com/personal/badruznasrin_basri_tm_com_my/_layouts/15/Doc.aspx?sourcedoc=%7BF66C3E08-3592-4847-9C8A-FFDF6C35DD05%7D&amp;file=SLD%201WAY%20HDD_Engku%20Intan%20Norazlin.pptx&amp;action=edit&amp;mobileredirect=true","id":"01KO5DXPQIHZWPNERVI5EJZCX735WDLXIF","type":null,"size":879130,"referenceId":"01KO5DXPWKQISBU2NA6ZBLWOJA7SI6KARL","driveId":"b!GENIO6DB3UWzdulNK6evrT-LvdyhA0VIokS4fxAfqZJ9NS0deS_ETJs3VRRJUVZM","status":1,"uploadSessionUrl":null}]</t>
  </si>
  <si>
    <t xml:space="preserve">PCOM </t>
  </si>
  <si>
    <t>TP--UTK KERJA2 HDD CWS HIGHWAYS</t>
  </si>
  <si>
    <t>EXACT ENGINEERING</t>
  </si>
  <si>
    <t>OSMANIA</t>
  </si>
  <si>
    <t>TMSA/233204</t>
  </si>
  <si>
    <t>WCT HARTANAH JAYA - JOHOR BAHRU (DOME) - TMP</t>
  </si>
  <si>
    <t>PAC2311187</t>
  </si>
  <si>
    <t>NRP2302451</t>
  </si>
  <si>
    <t>[{"name":"HYATT HOTEL (WCT)_Siti Nur Atiqah Bint.JPG","link":"https://tm365-my.sharepoint.com/personal/badruznasrin_basri_tm_com_my/Documents/Apps/Microsoft%20Forms/CPPM%20LOR%20%20Request%20for%20LOR%20for%20existing%20project/Question/HYATT%20HOTEL%20(WCT)_Siti%20Nur%20Atiqah%20Bint.JPG","id":"01KO5DXPQ6DTGFGBHOERC3DC4XYCIPWOGH","type":null,"size":130858,"referenceId":"01KO5DXPWKQISBU2NA6ZBLWOJA7SI6KARL","driveId":"b!GENIO6DB3UWzdulNK6evrT-LvdyhA0VIokS4fxAfqZJ9NS0deS_ETJs3VRRJUVZM","status":1,"uploadSessionUrl":null}]</t>
  </si>
  <si>
    <t>PROJECT ISSUED BEFORE 15/9/2023</t>
  </si>
  <si>
    <t>TMSA/232865</t>
  </si>
  <si>
    <t>NRP FTTH ADD SGG F016/F020 LYONDELLBASELL ADVANCED POLYOLEFINS-SRI GADING
(DOME) - SGG</t>
  </si>
  <si>
    <t>PAC2308388</t>
  </si>
  <si>
    <t>NRP2301047</t>
  </si>
  <si>
    <t>Muhamad Aminuddin Bin Mohd Sairi</t>
  </si>
  <si>
    <t>[{"name":"SLD LYONDEL SGG_Mohd Shahrulnizam Bi.pptx","link":"https://tm365-my.sharepoint.com/personal/badruznasrin_basri_tm_com_my/_layouts/15/Doc.aspx?sourcedoc=%7BB3A19812-50E5-4065-A39D-E99321D94A6C%7D&amp;file=SLD%20LYONDEL%20SGG_Mohd%20Shahrulnizam%20Bi.pptx&amp;action=edit&amp;mobileredirect=true","id":"01KO5DXPQSTCQ3HZKQMVAKHHPJSMQ5SSTM","type":null,"size":1437480,"referenceId":"01KO5DXPWKQISBU2NA6ZBLWOJA7SI6KARL","driveId":"b!GENIO6DB3UWzdulNK6evrT-LvdyhA0VIokS4fxAfqZJ9NS0deS_ETJs3VRRJUVZM","status":1,"uploadSessionUrl":null}]</t>
  </si>
  <si>
    <t>TMCA/232049</t>
  </si>
  <si>
    <t xml:space="preserve">NRP FOC SPUR TDI_F68-F69 (12C) N2N CONNECT BERHAD, MENARA UAC-PETALING JAYA
</t>
  </si>
  <si>
    <t>PAC2311808</t>
  </si>
  <si>
    <t>NRP2303149</t>
  </si>
  <si>
    <t>[{"name":"PELAN CWS-NRP FOC SPUR TDI_F68-F69 (12C) N2N_Engku Intan Norazlin.pdf","link":"https://tm365-my.sharepoint.com/personal/badruznasrin_basri_tm_com_my/Documents/Apps/Microsoft%20Forms/CPPM%20LOR%20%20Request%20for%20LOR%20for%20existing%20project/Question/PELAN%20CWS-NRP%20FOC%20SPUR%20TDI_F68-F69%20(12C)%20N2N_Engku%20Intan%20Norazlin.pdf","id":"01KO5DXPW6ALVQWKFFY5DJOHA2E4VWU5VT","type":null,"size":217750,"referenceId":"01KO5DXPWKQISBU2NA6ZBLWOJA7SI6KARL","driveId":"b!GENIO6DB3UWzdulNK6evrT-LvdyhA0VIokS4fxAfqZJ9NS0deS_ETJs3VRRJUVZM","status":1,"uploadSessionUrl":null}]</t>
  </si>
  <si>
    <t>TEKAD</t>
  </si>
  <si>
    <t>TNG RESOURCES &amp; DEVELOPMENT SDN. BH</t>
  </si>
  <si>
    <t>alice.lee@tm.com.my</t>
  </si>
  <si>
    <t>TMWA/239157</t>
  </si>
  <si>
    <t>FOC BTUCS_F02 192C/96C/48C FOR SAMSUNG ENGINEERING (M) SDN BHD-SARAWAKPETCHEM PLANT (FIBER ONLY) -TKD JALAN SIMILAJAU BINTULU</t>
  </si>
  <si>
    <t>PAC2311815</t>
  </si>
  <si>
    <t>NRC2300146</t>
  </si>
  <si>
    <t>NURFARIZAN BINTI ROSLI</t>
  </si>
  <si>
    <t>MOHD. HAMDI BIN HAMCA</t>
  </si>
  <si>
    <t>[{"name":"PLAN BTUCS F02 FIBER ONLY TMWA 239157_Alice Lee.pdf","link":"https://tm365-my.sharepoint.com/personal/badruznasrin_basri_tm_com_my/Documents/Apps/Microsoft%20Forms/CPPM%20LOR%20%20Request%20for%20LOR%20for%20existing%20project/Question/PLAN%20BTUCS%20F02%20FIBER%20ONLY%20TMWA%20239157_Alice%20Lee.pdf","id":"01KO5DXPWI25FFE6TRRJGIZ7ERZWTWYD4L","type":null,"size":2229480,"referenceId":"01KO5DXPWKQISBU2NA6ZBLWOJA7SI6KARL","driveId":"b!GENIO6DB3UWzdulNK6evrT-LvdyhA0VIokS4fxAfqZJ9NS0deS_ETJs3VRRJUVZM","status":1,"uploadSessionUrl":null}]</t>
  </si>
  <si>
    <t>MASTEL ENGINEERING SDN. BHD.</t>
  </si>
  <si>
    <t>AS ALLOCATED BY UNIT VENDOR &amp; MATERIAL MANAGEMENT, En. Afizal Eizaz</t>
  </si>
  <si>
    <t>TMWA/239159</t>
  </si>
  <si>
    <t>HSBB FTTH ADD TKD_C015 FOR SAMSUNGENGINEERING (M) SDN BHD-SARAWAK PETCHEMPLANT (UNIFI) -TKD JALAN SIMILAJAU BINTULU</t>
  </si>
  <si>
    <t>PAC2311819</t>
  </si>
  <si>
    <t>NRC2300147</t>
  </si>
  <si>
    <t>[{"name":"PLAN UNIFI TKD_C015 TMWA 239159_Alice Lee.pdf","link":"https://tm365-my.sharepoint.com/personal/badruznasrin_basri_tm_com_my/Documents/Apps/Microsoft%20Forms/CPPM%20LOR%20%20Request%20for%20LOR%20for%20existing%20project/Question/PLAN%20UNIFI%20TKD_C015%20TMWA%20239159_Alice%20Lee.pdf","id":"01KO5DXPVUA7Q4D2EEH5H3QDXTE4LTAYH5","type":null,"size":2236014,"referenceId":"01KO5DXPWKQISBU2NA6ZBLWOJA7SI6KARL","driveId":"b!GENIO6DB3UWzdulNK6evrT-LvdyhA0VIokS4fxAfqZJ9NS0deS_ETJs3VRRJUVZM","status":1,"uploadSessionUrl":null}]</t>
  </si>
  <si>
    <t>As allocated by Unit Vendor &amp; Material Management, En. Afizal Eizaz Bin Abdul Razak</t>
  </si>
  <si>
    <t>syahrilhasan@tm.com.my</t>
  </si>
  <si>
    <t>TMNA/232635</t>
  </si>
  <si>
    <t>NRC FTTH (ADD_GF) GRT_C017 SJKT GUNUNG RAPAT JLN WIRA JAYA</t>
  </si>
  <si>
    <t>PAC2311952</t>
  </si>
  <si>
    <t>NRC2300145</t>
  </si>
  <si>
    <t>Syahril B Hasan</t>
  </si>
  <si>
    <t>Muhammad Shah Aizam</t>
  </si>
  <si>
    <t>[{"name":"NRC FTTH (ADD_GF) GRT_C017 SJKT GUNUNG RAPAT_Syahril Bin Hasan Ha.pdf","link":"https://tm365-my.sharepoint.com/personal/badruznasrin_basri_tm_com_my/Documents/Apps/Microsoft%20Forms/CPPM%20LOR%20%20Request%20for%20LOR%20for%20existing%20project/Question/NRC%20FTTH%20(ADD_GF)%20GRT_C017%20SJKT%20GUNUNG%20RAPAT_Syahril%20Bin%20Hasan%20Ha.pdf","id":"01KO5DXPRVBDC3LQXMKZBZBPUHB4RB6VG7","type":null,"size":544203,"referenceId":"01KO5DXPWKQISBU2NA6ZBLWOJA7SI6KARL","driveId":"b!GENIO6DB3UWzdulNK6evrT-LvdyhA0VIokS4fxAfqZJ9NS0deS_ETJs3VRRJUVZM","status":1,"uploadSessionUrl":null}]</t>
  </si>
  <si>
    <t>SPS Corporation</t>
  </si>
  <si>
    <t>NEC zone Tasek</t>
  </si>
  <si>
    <t>TMSA/231177</t>
  </si>
  <si>
    <t>JABATAN PERPADUAN NEGARA DAN INTEGRASI NASIONAL-BDR TENGGARA(UNIFI)-TGA</t>
  </si>
  <si>
    <t>PAC2311809</t>
  </si>
  <si>
    <t>NRP2303066</t>
  </si>
  <si>
    <t>[{"name":"TABIKA PERPADUAN TGA_Siti Nur Atiqah Bint.JPG","link":"https://tm365-my.sharepoint.com/personal/badruznasrin_basri_tm_com_my/Documents/Apps/Microsoft%20Forms/CPPM%20LOR%20%20Request%20for%20LOR%20for%20existing%20project/Question/TABIKA%20PERPADUAN%20TGA_Siti%20Nur%20Atiqah%20Bint.JPG","id":"01KO5DXPXBENSIAZWUHVDK7THNKII4AONI","type":null,"size":50357,"referenceId":"01KO5DXPWKQISBU2NA6ZBLWOJA7SI6KARL","driveId":"b!GENIO6DB3UWzdulNK6evrT-LvdyhA0VIokS4fxAfqZJ9NS0deS_ETJs3VRRJUVZM","status":1,"uploadSessionUrl":null}]</t>
  </si>
  <si>
    <t>KAZAKON SDN BHD</t>
  </si>
  <si>
    <t>TMCA/231660</t>
  </si>
  <si>
    <t>NRP FOC SPUR 12C CBJ F73 ASTRO JLN TEKNOKRAT</t>
  </si>
  <si>
    <t xml:space="preserve"> PAC2312464</t>
  </si>
  <si>
    <t>BNM2200030</t>
  </si>
  <si>
    <t>[{"name":"astro cbj_Mohd Norhisham Bin I.JPG","link":"https://tm365-my.sharepoint.com/personal/badruznasrin_basri_tm_com_my/Documents/Apps/Microsoft%20Forms/CPPM%20LOR%20%20Request%20for%20LOR%20for%20existing%20project/Question/astro%20cbj_Mohd%20Norhisham%20Bin%20I.JPG","id":"01KO5DXPUUBFSSQEQRSNF33L4ZI3E2SUI6","type":null,"size":121550,"referenceId":"01KO5DXPWKQISBU2NA6ZBLWOJA7SI6KARL","driveId":"b!GENIO6DB3UWzdulNK6evrT-LvdyhA0VIokS4fxAfqZJ9NS0deS_ETJs3VRRJUVZM","status":1,"uploadSessionUrl":null}]</t>
  </si>
  <si>
    <t>wadah sejati sdn bhd</t>
  </si>
  <si>
    <t>TMNA/232677</t>
  </si>
  <si>
    <t xml:space="preserve">NRP FTTH ADD KBS_C001(C001_DP0015A) PKG KEPALA BATAS
</t>
  </si>
  <si>
    <t>PAC2311960</t>
  </si>
  <si>
    <t>NRP2303151</t>
  </si>
  <si>
    <t>KHALIM BIN RAZALI</t>
  </si>
  <si>
    <t>[{"name":"NRP2303151_Mahafiz Bin Md Halim.pdf","link":"https://tm365-my.sharepoint.com/personal/badruznasrin_basri_tm_com_my/Documents/Apps/Microsoft%20Forms/CPPM%20LOR%20%20Request%20for%20LOR%20for%20existing%20project/Question/NRP2303151_Mahafiz%20Bin%20Md%20Halim.pdf","id":"01KO5DXPUUTIWGQMLUKJBZGIKETL4R5FX4","type":null,"size":881858,"referenceId":"01KO5DXPWKQISBU2NA6ZBLWOJA7SI6KARL","driveId":"b!GENIO6DB3UWzdulNK6evrT-LvdyhA0VIokS4fxAfqZJ9NS0deS_ETJs3VRRJUVZM","status":1,"uploadSessionUrl":null}]</t>
  </si>
  <si>
    <t>TMCA/231919</t>
  </si>
  <si>
    <t xml:space="preserve">NRP FOC TPG F14 12C (2C) NID RENESAS SEMICON, JLN BANTING-KLANG
</t>
  </si>
  <si>
    <t>PAC2310876</t>
  </si>
  <si>
    <t>NRP2302837</t>
  </si>
  <si>
    <t>ZULKIFLI MOHAMED SHOAIP</t>
  </si>
  <si>
    <t>[{"name":"PLAN NID_Siti Atirah Razak.pdf","link":"https://tm365-my.sharepoint.com/personal/badruznasrin_basri_tm_com_my/Documents/Apps/Microsoft%20Forms/CPPM%20LOR%20%20Request%20for%20LOR%20for%20existing%20project/Question/PLAN%20NID_Siti%20Atirah%20Razak.pdf","id":"01KO5DXPSR6MHTYKM2ARF2CPKMWMT7AC4O","type":null,"size":189381,"referenceId":"01KO5DXPWKQISBU2NA6ZBLWOJA7SI6KARL","driveId":"b!GENIO6DB3UWzdulNK6evrT-LvdyhA0VIokS4fxAfqZJ9NS0deS_ETJs3VRRJUVZM","status":1,"uploadSessionUrl":null}]</t>
  </si>
  <si>
    <t>The contractor has the experience to install NID</t>
  </si>
  <si>
    <t>TMCA/231869</t>
  </si>
  <si>
    <t>NRP SRG F27 NO.2 DAIKIN JLN RAGUN 15/17, SEK.15 SHAH ALAM</t>
  </si>
  <si>
    <t>PAC2310627</t>
  </si>
  <si>
    <t>NRP2302782</t>
  </si>
  <si>
    <t>[{"name":"PLAN NID_Siti Atirah Razak 1.pdf","link":"https://tm365-my.sharepoint.com/personal/badruznasrin_basri_tm_com_my/Documents/Apps/Microsoft%20Forms/CPPM%20LOR%20%20Request%20for%20LOR%20for%20existing%20project/Question/PLAN%20NID_Siti%20Atirah%20Razak%201.pdf","id":"01KO5DXPXOPPXEVX34P5EZI3FOB26L5PGW","type":null,"size":189381,"referenceId":"01KO5DXPWKQISBU2NA6ZBLWOJA7SI6KARL","driveId":"b!GENIO6DB3UWzdulNK6evrT-LvdyhA0VIokS4fxAfqZJ9NS0deS_ETJs3VRRJUVZM","status":1,"uploadSessionUrl":null}]</t>
  </si>
  <si>
    <t>THE CONTRACTOR HAVE EXPERIENCE TO INSTALL NID</t>
  </si>
  <si>
    <t>[{"name":"PLAN NID_Siti Atirah Razak 2.pdf","link":"https://tm365-my.sharepoint.com/personal/badruznasrin_basri_tm_com_my/Documents/Apps/Microsoft%20Forms/CPPM%20LOR%20%20Request%20for%20LOR%20for%20existing%20project/Question/PLAN%20NID_Siti%20Atirah%20Razak%202.pdf","id":"01KO5DXPUGMKLIUWPQLJCKCS7IRPK2GFII","type":null,"size":189381,"referenceId":"01KO5DXPWKQISBU2NA6ZBLWOJA7SI6KARL","driveId":"b!GENIO6DB3UWzdulNK6evrT-LvdyhA0VIokS4fxAfqZJ9NS0deS_ETJs3VRRJUVZM","status":1,"uploadSessionUrl":null}]</t>
  </si>
  <si>
    <t>TMSA/233229</t>
  </si>
  <si>
    <t xml:space="preserve">MAJLIS PERBANDARAN PENGERANG-BDR PENAWAR(UNIFI)-PNW
</t>
  </si>
  <si>
    <t>PAC2311728</t>
  </si>
  <si>
    <t>NRP2303071</t>
  </si>
  <si>
    <t>Nur Muhammad Bin Abdullah</t>
  </si>
  <si>
    <t>[{"name":"TMSA233229_Azmel Bin Othman.PNG","link":"https://tm365-my.sharepoint.com/personal/badruznasrin_basri_tm_com_my/Documents/Apps/Microsoft%20Forms/CPPM%20LOR%20%20Request%20for%20LOR%20for%20existing%20project/Question/TMSA233229_Azmel%20Bin%20Othman.PNG","id":"01KO5DXPUMRWJ675UMXVHZNVIEYAYOIDBC","type":null,"size":217654,"referenceId":"01KO5DXPWKQISBU2NA6ZBLWOJA7SI6KARL","driveId":"b!GENIO6DB3UWzdulNK6evrT-LvdyhA0VIokS4fxAfqZJ9NS0deS_ETJs3VRRJUVZM","status":1,"uploadSessionUrl":null}]</t>
  </si>
  <si>
    <t>NEC already survey, plan handover before 1/9/2023</t>
  </si>
  <si>
    <t>TMSA/233150</t>
  </si>
  <si>
    <t xml:space="preserve">MASJID AL IKHWAN, GUGUSAN FELDA ADELA - FELDA ADELA (UNIFI) - BSG
</t>
  </si>
  <si>
    <t>PAC2311502</t>
  </si>
  <si>
    <t>NRP2303037</t>
  </si>
  <si>
    <t>MOHD HAIREE BIN HASHIM</t>
  </si>
  <si>
    <t>NUR MUHAMMAD BIN ABDULLAH</t>
  </si>
  <si>
    <t>[{"name":"TMSA233150_Azmel Bin Othman.PNG","link":"https://tm365-my.sharepoint.com/personal/badruznasrin_basri_tm_com_my/Documents/Apps/Microsoft%20Forms/CPPM%20LOR%20%20Request%20for%20LOR%20for%20existing%20project/Question/TMSA233150_Azmel%20Bin%20Othman.PNG","id":"01KO5DXPXW67YBIVJL5ZFK5ZFB4D7AKU5X","type":null,"size":200981,"referenceId":"01KO5DXPWKQISBU2NA6ZBLWOJA7SI6KARL","driveId":"b!GENIO6DB3UWzdulNK6evrT-LvdyhA0VIokS4fxAfqZJ9NS0deS_ETJs3VRRJUVZM","status":1,"uploadSessionUrl":null}]</t>
  </si>
  <si>
    <t>NEC already survey, Plan handover before 1/9/2023.</t>
  </si>
  <si>
    <t>H.M.S. CORPORATION SDN.BHD.</t>
  </si>
  <si>
    <t xml:space="preserve">3400038584	</t>
  </si>
  <si>
    <t xml:space="preserve">3400041247	</t>
  </si>
  <si>
    <t>TMSA/233151</t>
  </si>
  <si>
    <t xml:space="preserve">SURAU AN NUR TAMAN CAHAYA MASAI - PASIR GUDANG (UNIFI) - FCB
</t>
  </si>
  <si>
    <t>PAC2311729</t>
  </si>
  <si>
    <t>NRP2303029</t>
  </si>
  <si>
    <t>Muhammad Fikri Bin Jaafar</t>
  </si>
  <si>
    <t>[{"name":"TMSA233151_Azmel Bin Othman.PNG","link":"https://tm365-my.sharepoint.com/personal/badruznasrin_basri_tm_com_my/Documents/Apps/Microsoft%20Forms/CPPM%20LOR%20%20Request%20for%20LOR%20for%20existing%20project/Question/TMSA233151_Azmel%20Bin%20Othman.PNG","id":"01KO5DXPTP2G2RVTK6ERA2LSEI5JJPFRXP","type":null,"size":372304,"referenceId":"01KO5DXPWKQISBU2NA6ZBLWOJA7SI6KARL","driveId":"b!GENIO6DB3UWzdulNK6evrT-LvdyhA0VIokS4fxAfqZJ9NS0deS_ETJs3VRRJUVZM","status":1,"uploadSessionUrl":null}]</t>
  </si>
  <si>
    <t>TMSA/233139</t>
  </si>
  <si>
    <t xml:space="preserve">SEKOLAH AGAMA TAMAN CENDANA - PASIR GUDANG (UNIFI) - PGD
</t>
  </si>
  <si>
    <t>PAC2310969</t>
  </si>
  <si>
    <t>NRP2302875</t>
  </si>
  <si>
    <t>Muhamad Afiq Bin Hidir</t>
  </si>
  <si>
    <t>[{"name":"TMSA233139_Azmel Bin Othman.PNG","link":"https://tm365-my.sharepoint.com/personal/badruznasrin_basri_tm_com_my/Documents/Apps/Microsoft%20Forms/CPPM%20LOR%20%20Request%20for%20LOR%20for%20existing%20project/Question/TMSA233139_Azmel%20Bin%20Othman.PNG","id":"01KO5DXPTD7ZBZCFPHNZAYP7BU6JH5X4U7","type":null,"size":390359,"referenceId":"01KO5DXPWKQISBU2NA6ZBLWOJA7SI6KARL","driveId":"b!GENIO6DB3UWzdulNK6evrT-LvdyhA0VIokS4fxAfqZJ9NS0deS_ETJs3VRRJUVZM","status":1,"uploadSessionUrl":null}]</t>
  </si>
  <si>
    <t>NEC already survey. Plan Handover before 1/9/2023.</t>
  </si>
  <si>
    <t xml:space="preserve">3400038574	</t>
  </si>
  <si>
    <t xml:space="preserve">3400038920	</t>
  </si>
  <si>
    <t>INFINITE EXPLORATION SDN. BHD.</t>
  </si>
  <si>
    <t xml:space="preserve">3400039121	</t>
  </si>
  <si>
    <t>TMSA/233102</t>
  </si>
  <si>
    <t xml:space="preserve">FGV PALM INDUSTRIES SDN BHD-KILANG SAWIT SEMENCHU (UNIFI)-ATL
</t>
  </si>
  <si>
    <t>PAC2310647</t>
  </si>
  <si>
    <t>NRP2302661</t>
  </si>
  <si>
    <t>Faridee Bin Kafural Yahya</t>
  </si>
  <si>
    <t>[{"name":"TMSA233102_Azmel Bin Othman.PNG","link":"https://tm365-my.sharepoint.com/personal/badruznasrin_basri_tm_com_my/Documents/Apps/Microsoft%20Forms/CPPM%20LOR%20%20Request%20for%20LOR%20for%20existing%20project/Question/TMSA233102_Azmel%20Bin%20Othman.PNG","id":"01KO5DXPVESPVADDFDOZH34LBCVZWYPPQE","type":null,"size":140469,"referenceId":"01KO5DXPWKQISBU2NA6ZBLWOJA7SI6KARL","driveId":"b!GENIO6DB3UWzdulNK6evrT-LvdyhA0VIokS4fxAfqZJ9NS0deS_ETJs3VRRJUVZM","status":1,"uploadSessionUrl":null}]</t>
  </si>
  <si>
    <t xml:space="preserve">JS-INF-0014-TP	</t>
  </si>
  <si>
    <t xml:space="preserve">3400038912	</t>
  </si>
  <si>
    <t xml:space="preserve">3400038538	</t>
  </si>
  <si>
    <t>QUALITY</t>
  </si>
  <si>
    <t>TMSC/230070</t>
  </si>
  <si>
    <t>The objective of these projects is to build new infrastructure and relocate TM cables along Jalan Parit Jalil at Taman Santalia ,Tongkang Pechah due to poor and critically damaged GI condition caused by flood in Batu Pahat.</t>
  </si>
  <si>
    <t>PAC2306574</t>
  </si>
  <si>
    <t>QUA2300036</t>
  </si>
  <si>
    <t>Abd Aziz Bin Mat Som</t>
  </si>
  <si>
    <t>[{"name":"PROJECT GPRA SOUTHERN-BANJIR JOHOR 20 Jul 23_Muhammad Hafiz Bin K.pptx","link":"https://tm365-my.sharepoint.com/personal/badruznasrin_basri_tm_com_my/_layouts/15/Doc.aspx?sourcedoc=%7BF197A502-CDC2-441A-B681-213BB5AF9214%7D&amp;file=PROJECT%20GPRA%20SOUTHERN-BANJIR%20JOHOR%2020%20Jul%2023_Muhammad%20Hafiz%20Bin%20K.pptx&amp;action=edit&amp;mobileredirect=true","id":"01KO5DXPQCUWL7DQWNDJCLNAJBHO227EQU","type":null,"size":10172309,"referenceId":"01KO5DXPWKQISBU2NA6ZBLWOJA7SI6KARL","driveId":"b!GENIO6DB3UWzdulNK6evrT-LvdyhA0VIokS4fxAfqZJ9NS0deS_ETJs3VRRJUVZM","status":1,"uploadSessionUrl":null}]</t>
  </si>
  <si>
    <t>Show good commitment and have expert HDD team</t>
  </si>
  <si>
    <t>RANGKAIAN SELATAN PADU SDN BHD</t>
  </si>
  <si>
    <t>NEPOLINK SDN BHD</t>
  </si>
  <si>
    <t>TMSC/230071</t>
  </si>
  <si>
    <t>[{"name":"PROJECT GPRA SOUTHERN-BANJIR JOHOR 20 Jul 23_Muhammad Hafiz Bin K 1.pptx","link":"https://tm365-my.sharepoint.com/personal/badruznasrin_basri_tm_com_my/_layouts/15/Doc.aspx?sourcedoc=%7BC1A7BEA1-3389-4CAE-B722-45AE2EAEA30A%7D&amp;file=PROJECT%20GPRA%20SOUTHERN-BANJIR%20JOHOR%2020%20Jul%2023_Muhammad%20Hafiz%20Bin%20K%201.pptx&amp;action=edit&amp;mobileredirect=true","id":"01KO5DXPVBX2T4DCJTVZGLOISFVYXK5IYK","type":null,"size":10172309,"referenceId":"01KO5DXPWKQISBU2NA6ZBLWOJA7SI6KARL","driveId":"b!GENIO6DB3UWzdulNK6evrT-LvdyhA0VIokS4fxAfqZJ9NS0deS_ETJs3VRRJUVZM","status":1,"uploadSessionUrl":null}]</t>
  </si>
  <si>
    <t>GOOD COMMITMENT AND HAVE EXPERT TEAM</t>
  </si>
  <si>
    <t>mohdfahmi.ishak@tm.com.my</t>
  </si>
  <si>
    <t>TMNA/232647</t>
  </si>
  <si>
    <t xml:space="preserve">NRP_FTTH ADD BYB_C008 DHL GLOBAL FORWARDING - KOMPLEKS KARGO UDARA KEDUA PENANG AIRPORT 
</t>
  </si>
  <si>
    <t>PAC2311788</t>
  </si>
  <si>
    <t>NRP2301574</t>
  </si>
  <si>
    <t>Md Ashraf Bin Adnan</t>
  </si>
  <si>
    <t>[{"name":"NRP_FTTH ADD BYB_C008 DHL GLOBAL FORWARDING -_Mohd Fahmi Bin Ishak.pdf","link":"https://tm365-my.sharepoint.com/personal/badruznasrin_basri_tm_com_my/Documents/Apps/Microsoft%20Forms/CPPM%20LOR%20%20Request%20for%20LOR%20for%20existing%20project/Question/NRP_FTTH%20ADD%20BYB_C008%20DHL%20GLOBAL%20FORWARDING%20-_Mohd%20Fahmi%20Bin%20Ishak.pdf","id":"01KO5DXPXFR3G4QG4JZZHJUVCFUFYD2CTX","type":null,"size":392729,"referenceId":"01KO5DXPWKQISBU2NA6ZBLWOJA7SI6KARL","driveId":"b!GENIO6DB3UWzdulNK6evrT-LvdyhA0VIokS4fxAfqZJ9NS0deS_ETJs3VRRJUVZM","status":1,"uploadSessionUrl":null}]</t>
  </si>
  <si>
    <t>ALREADY DO OTHERS PROJECT IN THE SAME AREA</t>
  </si>
  <si>
    <t>PEARL NETWORK HOLDINGS SDN. BHD.</t>
  </si>
  <si>
    <t>SRI COMMUNICATION SDN. BHD.</t>
  </si>
  <si>
    <t>TMSC/230062</t>
  </si>
  <si>
    <t>The objective of these projects is to build new infrastructure and relocate TM cables along Jalan Yong Peng-Labis at Sg Chaah due to poor GI condition and critically damaged caused by flood in Segamat</t>
  </si>
  <si>
    <t>PAC2305878</t>
  </si>
  <si>
    <t>QUA2300028</t>
  </si>
  <si>
    <t>Syazani Bin Mohamad Zahari</t>
  </si>
  <si>
    <t>[{"name":"PROJECT GPRA SOUTHERN-BANJIR JOHOR 20 Jul 23_Muhammad Hafiz Bin K 2.pptx","link":"https://tm365-my.sharepoint.com/personal/badruznasrin_basri_tm_com_my/_layouts/15/Doc.aspx?sourcedoc=%7BA4CF11E4-448E-4E0F-B471-55387853A57B%7D&amp;file=PROJECT%20GPRA%20SOUTHERN-BANJIR%20JOHOR%2020%20Jul%2023_Muhammad%20Hafiz%20Bin%20K%202.pptx&amp;action=edit&amp;mobileredirect=true","id":"01KO5DXPXECHH2JDSEB5HLI4KVHB4FHJL3","type":null,"size":10172309,"referenceId":"01KO5DXPWKQISBU2NA6ZBLWOJA7SI6KARL","driveId":"b!GENIO6DB3UWzdulNK6evrT-LvdyhA0VIokS4fxAfqZJ9NS0deS_ETJs3VRRJUVZM","status":1,"uploadSessionUrl":null}]</t>
  </si>
  <si>
    <t xml:space="preserve">NEPOLINK SDN BHD </t>
  </si>
  <si>
    <t xml:space="preserve">RANGKAIAN SELATAN PADU SDN BHD </t>
  </si>
  <si>
    <t>TMSC/230063</t>
  </si>
  <si>
    <t>[{"name":"PROJECT GPRA SOUTHERN-BANJIR JOHOR 20 Jul 23_Muhammad Hafiz Bin K 3.pptx","link":"https://tm365-my.sharepoint.com/personal/badruznasrin_basri_tm_com_my/_layouts/15/Doc.aspx?sourcedoc=%7BD585ABCE-6C1B-43EE-8BDE-F196DAFC2333%7D&amp;file=PROJECT%20GPRA%20SOUTHERN-BANJIR%20JOHOR%2020%20Jul%2023_Muhammad%20Hafiz%20Bin%20K%203.pptx&amp;action=edit&amp;mobileredirect=true","id":"01KO5DXPWOVOC5KG3M5ZBYXXXRS3NPYIZT","type":null,"size":10172309,"referenceId":"01KO5DXPWKQISBU2NA6ZBLWOJA7SI6KARL","driveId":"b!GENIO6DB3UWzdulNK6evrT-LvdyhA0VIokS4fxAfqZJ9NS0deS_ETJs3VRRJUVZM","status":1,"uploadSessionUrl":null}]</t>
  </si>
  <si>
    <t>TMSA/233267</t>
  </si>
  <si>
    <t xml:space="preserve">MUSIM MASTIKA - TANJUNG LANGSAT INDUSTRIAL COMPLEX (WSE) - PGD
</t>
  </si>
  <si>
    <t>PAC2312022</t>
  </si>
  <si>
    <t>NRP2302601</t>
  </si>
  <si>
    <t>[{"name":"TMSA233267_Azmel Bin Othman.PNG","link":"https://tm365-my.sharepoint.com/personal/badruznasrin_basri_tm_com_my/Documents/Apps/Microsoft%20Forms/CPPM%20LOR%20%20Request%20for%20LOR%20for%20existing%20project/Question/TMSA233267_Azmel%20Bin%20Othman.PNG","id":"01KO5DXPQBFYBDNXCSNJCJUOXFXMGLHEMT","type":null,"size":88953,"referenceId":"01KO5DXPWKQISBU2NA6ZBLWOJA7SI6KARL","driveId":"b!GENIO6DB3UWzdulNK6evrT-LvdyhA0VIokS4fxAfqZJ9NS0deS_ETJs3VRRJUVZM","status":1,"uploadSessionUrl":null}]</t>
  </si>
  <si>
    <t>TMNA/231860</t>
  </si>
  <si>
    <t xml:space="preserve">REROUTING FTTH ADD AIM_C008 (AIM_076) JALAN PAYA TERUBONG
</t>
  </si>
  <si>
    <t>PAC2308940</t>
  </si>
  <si>
    <t>RER2000002</t>
  </si>
  <si>
    <t>MOHD HAFIZ ADLI BIN ZINOL</t>
  </si>
  <si>
    <t>[{"name":"tmna 231860_Ahmad Faizal Bin Abd.pdf","link":"https://tm365-my.sharepoint.com/personal/badruznasrin_basri_tm_com_my/Documents/Apps/Microsoft%20Forms/CPPM%20LOR%20%20Request%20for%20LOR%20for%20existing%20project/Question/tmna%20231860_Ahmad%20Faizal%20Bin%20Abd.pdf","id":"01KO5DXPWFN5IBVTBEQZDZDVQOCLD53GFK","type":null,"size":855842,"referenceId":"01KO5DXPWKQISBU2NA6ZBLWOJA7SI6KARL","driveId":"b!GENIO6DB3UWzdulNK6evrT-LvdyhA0VIokS4fxAfqZJ9NS0deS_ETJs3VRRJUVZM","status":1,"uploadSessionUrl":null}]</t>
  </si>
  <si>
    <t>5G DNB DQBTU0163 1 IUC/ CSR &amp; FOC KJPD_F02 SPURS 12C FOR PPRBANDARIAPARK_KJP</t>
  </si>
  <si>
    <t>Kevin Pairin Anak Ikau</t>
  </si>
  <si>
    <t>[{"name":"PLAN KJPD_F02 PPR BANDARIA_Alice Lee.pdf","link":"https://tm365-my.sharepoint.com/personal/badruznasrin_basri_tm_com_my/Documents/Apps/Microsoft%20Forms/CPPM%20LOR%20%20Request%20for%20LOR%20for%20existing%20project/Question/PLAN%20KJPD_F02%20PPR%20BANDARIA_Alice%20Lee.pdf","id":"01KO5DXPXAHA4DCHOPIJFKL5DL4K2ZUZVV","type":null,"size":3329524,"referenceId":"01KO5DXPWKQISBU2NA6ZBLWOJA7SI6KARL","driveId":"b!GENIO6DB3UWzdulNK6evrT-LvdyhA0VIokS4fxAfqZJ9NS0deS_ETJs3VRRJUVZM","status":1,"uploadSessionUrl":null}]</t>
  </si>
  <si>
    <t>PERUNDING GEOMATIK SDN. BHD.</t>
  </si>
  <si>
    <t>5G DNB DQBTU0163 FOC KJPD_F04 SPURS 48C/12C FOR PPRBANDARIAPARK_KJP</t>
  </si>
  <si>
    <t>[{"name":"PLAN KJPD_F04 PPR BANDARIA_Alice Lee.pdf","link":"https://tm365-my.sharepoint.com/personal/badruznasrin_basri_tm_com_my/Documents/Apps/Microsoft%20Forms/CPPM%20LOR%20%20Request%20for%20LOR%20for%20existing%20project/Question/PLAN%20KJPD_F04%20PPR%20BANDARIA_Alice%20Lee.pdf","id":"01KO5DXPRFUVEDRH622VHJ5WRAOPJYQAL5","type":null,"size":3298377,"referenceId":"01KO5DXPWKQISBU2NA6ZBLWOJA7SI6KARL","driveId":"b!GENIO6DB3UWzdulNK6evrT-LvdyhA0VIokS4fxAfqZJ9NS0deS_ETJs3VRRJUVZM","status":1,"uploadSessionUrl":null}]</t>
  </si>
  <si>
    <t>azzim.saharin@tm.com.my</t>
  </si>
  <si>
    <t>RMNA/230017</t>
  </si>
  <si>
    <t>RMK12 P/ALIH JKR FOC SAP C007 LOT 4515 JLN TMN DESA KAMELA SIMPANG EMPAT</t>
  </si>
  <si>
    <t>PAC2312433</t>
  </si>
  <si>
    <t>RER2300196</t>
  </si>
  <si>
    <t>Muhammad 'Azzim Bin Mohamed Saharin</t>
  </si>
  <si>
    <t>Nazarudin Bin Long</t>
  </si>
  <si>
    <t>[{"name":"Rerouting Lot 4515-For Budget Approval_Muhammad Azzim Bin M.pptx","link":"https://tm365-my.sharepoint.com/personal/badruznasrin_basri_tm_com_my/_layouts/15/Doc.aspx?sourcedoc=%7B180471AE-C53C-489A-9C0C-F245F5501582%7D&amp;file=Rerouting%20Lot%204515-For%20Budget%20Approval_Muhammad%20Azzim%20Bin%20M.pptx&amp;action=edit&amp;mobileredirect=true","id":"01KO5DXPVOOECBQPGFTJEJYDHSIX2VAFMC","type":null,"size":2253253,"referenceId":"01KO5DXPWKQISBU2NA6ZBLWOJA7SI6KARL","driveId":"b!GENIO6DB3UWzdulNK6evrT-LvdyhA0VIokS4fxAfqZJ9NS0deS_ETJs3VRRJUVZM","status":1,"uploadSessionUrl":null}]</t>
  </si>
  <si>
    <t>HARTA UNITY SDN. BHD.</t>
  </si>
  <si>
    <t>Ada Team available. JKR dah kejar, nak kena pengalihan cepat.</t>
  </si>
  <si>
    <t>TMWA/229069</t>
  </si>
  <si>
    <t>5G DNB DQBTU0183 1 IUC/ CSR &amp; FOC TKD_F24 SPURS 48C/24C/ 12C FOR MLNGINTWRHS-TKD MLNG INTEGRATED WAREHOUSE BUILDING AREA TANJONG KIDURONG BINTULU</t>
  </si>
  <si>
    <t>[{"name":"TMWA 229069 MLNG_Alice Lee.pdf","link":"https://tm365-my.sharepoint.com/personal/badruznasrin_basri_tm_com_my/Documents/Apps/Microsoft%20Forms/CPPM%20LOR%20%20Request%20for%20LOR%20for%20existing%20project/Question/TMWA%20229069%20MLNG_Alice%20Lee.pdf","id":"01KO5DXPXBMRPRMZCJKBHJAHRXDFKU3DWY","type":null,"size":609923,"referenceId":"01KO5DXPWKQISBU2NA6ZBLWOJA7SI6KARL","driveId":"b!GENIO6DB3UWzdulNK6evrT-LvdyhA0VIokS4fxAfqZJ9NS0deS_ETJs3VRRJUVZM","status":1,"uploadSessionUrl":null}]</t>
  </si>
  <si>
    <t>DEMA TEGA SDN. BHD.</t>
  </si>
  <si>
    <t xml:space="preserve">DQBTU0183 </t>
  </si>
  <si>
    <t>khaswani.tarman@tm.com.my</t>
  </si>
  <si>
    <t>TMSA/232980</t>
  </si>
  <si>
    <t>FOC &amp; FDP FOR UNIFI PN UMW TOYOTA MOTOR SDN BHD - MUTIARA MOTOR 2S (F7J)
(SDWAN UNIFI) - LOT 111488 JALAN MUTIARA 8 TAMAN PERINDUSTRIAN PLENTONG
81100 JOHOR BAHRU JOHOR</t>
  </si>
  <si>
    <t>PAC2311811</t>
  </si>
  <si>
    <t>NRP2302937</t>
  </si>
  <si>
    <t>MUHAMAD AIZUDDIN BIN AZIZ</t>
  </si>
  <si>
    <t>MOHD AZHAR BIN AB RAHMAN</t>
  </si>
  <si>
    <t>[{"name":"SPHERE _ NRP2302937_Khaswani Binti Tarma.pdf","link":"https://tm365-my.sharepoint.com/personal/badruznasrin_basri_tm_com_my/Documents/Apps/Microsoft%20Forms/CPPM%20LOR%20%20Request%20for%20LOR%20for%20existing%20project/Question/SPHERE%20_%20NRP2302937_Khaswani%20Binti%20Tarma.pdf","id":"01KO5DXPQYOQKV7YHQY5EJTVUE2QYZM6Z3","type":null,"size":550955,"referenceId":"01KO5DXPWKQISBU2NA6ZBLWOJA7SI6KARL","driveId":"b!GENIO6DB3UWzdulNK6evrT-LvdyhA0VIokS4fxAfqZJ9NS0deS_ETJs3VRRJUVZM","status":1,"uploadSessionUrl":null}]</t>
  </si>
  <si>
    <t>azharmm@tm.com.my</t>
  </si>
  <si>
    <t>TMEA/238140</t>
  </si>
  <si>
    <t>MYGOV GMU FOC SPUR 12C JABATAN PENGANGKUTAN JALAN CAWANGAN KECIL GUA MUSANG</t>
  </si>
  <si>
    <t>PAC2309656</t>
  </si>
  <si>
    <t>GOV2304780</t>
  </si>
  <si>
    <t>Kelantan</t>
  </si>
  <si>
    <t>[{"name":"Perubahan tempat MyGov JPJ Cwgn Kecil GMU_Mohd Azahar Bin Must.pdf","link":"https://tm365-my.sharepoint.com/personal/badruznasrin_basri_tm_com_my/Documents/Apps/Microsoft%20Forms/CPPM%20LOR%20%20Request%20for%20LOR%20for%20existing%20project/Question/Perubahan%20tempat%20MyGov%20JPJ%20Cwgn%20Kecil%20GMU_Mohd%20Azahar%20Bin%20Must.pdf","id":"01KO5DXPSPBDDLXGI5NFAJAK57A4G3IXSC","type":null,"size":389163,"referenceId":"01KO5DXPWKQISBU2NA6ZBLWOJA7SI6KARL","driveId":"b!GENIO6DB3UWzdulNK6evrT-LvdyhA0VIokS4fxAfqZJ9NS0deS_ETJs3VRRJUVZM","status":1,"uploadSessionUrl":null}]</t>
  </si>
  <si>
    <t>INTELLIGENT CONNECTION SDN BHD</t>
  </si>
  <si>
    <t>INTELLIGENT CONNECTION SDN BHD telah tersalah tarik kabel ke bangunan lama. Customer akan pindah ke bangunan baru</t>
  </si>
  <si>
    <t>TMNA/232613</t>
  </si>
  <si>
    <t>PETRONAS DAGANGAN BERHAD - KAMPUNG KEPAYANG (SUNGAI RAYA GOPENG-BOUND) (SDWAN OVER FTTH)-PUL</t>
  </si>
  <si>
    <t>PAC2311895</t>
  </si>
  <si>
    <t>NRP2303032</t>
  </si>
  <si>
    <t>syahril bin hasan</t>
  </si>
  <si>
    <t>muhammad shah aizam</t>
  </si>
  <si>
    <t>[{"name":"NRP FTTH (ADD_BF) PUL_C017 PETRONAS MESRA STA_Syahril Bin Hasan Ha.pdf","link":"https://tm365-my.sharepoint.com/personal/badruznasrin_basri_tm_com_my/Documents/Apps/Microsoft%20Forms/CPPM%20LOR%20%20Request%20for%20LOR%20for%20existing%20project/Question/NRP%20FTTH%20(ADD_BF)%20PUL_C017%20PETRONAS%20MESRA%20STA_Syahril%20Bin%20Hasan%20Ha.pdf","id":"01KO5DXPUA2JKPKQAZLZCKRIISRYZ67FFB","type":null,"size":198141,"referenceId":"01KO5DXPWKQISBU2NA6ZBLWOJA7SI6KARL","driveId":"b!GENIO6DB3UWzdulNK6evrT-LvdyhA0VIokS4fxAfqZJ9NS0deS_ETJs3VRRJUVZM","status":1,"uploadSessionUrl":null}]</t>
  </si>
  <si>
    <t>ZONE TAsek NEC</t>
  </si>
  <si>
    <t>SPS</t>
  </si>
  <si>
    <t>.</t>
  </si>
  <si>
    <t>TMCA/230375</t>
  </si>
  <si>
    <t xml:space="preserve">NRP T.CORE FOC SKU NORTHPORT (MALAYSIA) BHD BLOCK A PELABUHAN UTARA (MLS IPME)
</t>
  </si>
  <si>
    <t>PAC2301625</t>
  </si>
  <si>
    <t>NRP2300009</t>
  </si>
  <si>
    <t>[{"name":"PLAN NRP T.CORE FOC SKU NORTHPORT (MALAYSIA)_Siti Atirah Razak.pdf","link":"https://tm365-my.sharepoint.com/personal/badruznasrin_basri_tm_com_my/Documents/Apps/Microsoft%20Forms/CPPM%20LOR%20%20Request%20for%20LOR%20for%20existing%20project/Question/PLAN%20NRP%20T.CORE%20FOC%20SKU%20NORTHPORT%20(MALAYSIA)_Siti%20Atirah%20Razak.pdf","id":"01KO5DXPW6VDZXTZMYLZFITPTJMLW346DB","type":null,"size":441466,"referenceId":"01KO5DXPWKQISBU2NA6ZBLWOJA7SI6KARL","driveId":"b!GENIO6DB3UWzdulNK6evrT-LvdyhA0VIokS4fxAfqZJ9NS0deS_ETJs3VRRJUVZM","status":1,"uploadSessionUrl":null}]</t>
  </si>
  <si>
    <t>THE CONTRACTOR AVAILABLE AND NEAR TO THE SITE</t>
  </si>
  <si>
    <t>5G DNB DQMIR0667 1 IUC/ CSR &amp; FOC TNT_F06 (SPUR 48C/24C/12C) FOR LITE VIEW MIRI METROPOLITAN AREA, 98000 MIRI</t>
  </si>
  <si>
    <t>KHAIRUNHAFIZ</t>
  </si>
  <si>
    <t>[{"name":"TSSR_DNB_NEW_2023_5G_RAN_PHASE_2A_SWK_1320_DQ_Bun Katan Katan 1.pdf","link":"https://tm365-my.sharepoint.com/personal/badruznasrin_basri_tm_com_my/Documents/Apps/Microsoft%20Forms/CPPM%20LOR%20%20Request%20for%20LOR%20for%20existing%20project/Question/TSSR_DNB_NEW_2023_5G_RAN_PHASE_2A_SWK_1320_DQ_Bun%20Katan%20Katan%201.pdf","id":"01KO5DXPUEZFLHUJODLREJ6IBPIIIK5Q4Z","type":null,"size":2834823,"referenceId":"01KO5DXPWKQISBU2NA6ZBLWOJA7SI6KARL","driveId":"b!GENIO6DB3UWzdulNK6evrT-LvdyhA0VIokS4fxAfqZJ9NS0deS_ETJs3VRRJUVZM","status":1,"uploadSessionUrl":null}]</t>
  </si>
  <si>
    <t>AVAILABILITY OF THE TEAM</t>
  </si>
  <si>
    <t>DANAWA DESA NETWORKS SDN. BHD.</t>
  </si>
  <si>
    <t>TMCA/221414</t>
  </si>
  <si>
    <t>DNB H5G FOC KIN F41-F42 DBPET1012  JLNPU</t>
  </si>
  <si>
    <t>PAC2206391</t>
  </si>
  <si>
    <t>H5G2201213</t>
  </si>
  <si>
    <t>Wan Mohammad Khairi Bin Wan Ismail &lt;wankhairi.ismail@tm.com.my&gt;</t>
  </si>
  <si>
    <t>[{"name":"DBPET1012_Mohd Norhisham Bin I.JPG","link":"https://tm365-my.sharepoint.com/personal/badruznasrin_basri_tm_com_my/Documents/Apps/Microsoft%20Forms/CPPM%20LOR%20%20Request%20for%20LOR%20for%20existing%20project/Question/DBPET1012_Mohd%20Norhisham%20Bin%20I.JPG","id":"01KO5DXPVHJ5XZPTIRKNGKHCVIOPY6MFWL","type":null,"size":125253,"referenceId":"01KO5DXPWKQISBU2NA6ZBLWOJA7SI6KARL","driveId":"b!GENIO6DB3UWzdulNK6evrT-LvdyhA0VIokS4fxAfqZJ9NS0deS_ETJs3VRRJUVZM","status":1,"uploadSessionUrl":null}]</t>
  </si>
  <si>
    <t>MARIATI HOLDINGS SDN. BHD.</t>
  </si>
  <si>
    <t>based on latest MPD report 26/9/23</t>
  </si>
  <si>
    <t>DBPET1012</t>
  </si>
  <si>
    <t xml:space="preserve">TMSA/233154 </t>
  </si>
  <si>
    <t>BMW ASIA TECHNOLOGY CENTRE SDN BHD-AIRPORT LOGISTIC PARK, SENAI (MLS OVER IPME)-SNI</t>
  </si>
  <si>
    <t>PAC2311619</t>
  </si>
  <si>
    <t>NRP2303042</t>
  </si>
  <si>
    <t>[{"name":"BMW SENAI AIRPORT_Siti Nur Atiqah Bint.JPG","link":"https://tm365-my.sharepoint.com/personal/badruznasrin_basri_tm_com_my/Documents/Apps/Microsoft%20Forms/CPPM%20LOR%20%20Request%20for%20LOR%20for%20existing%20project/Question/BMW%20SENAI%20AIRPORT_Siti%20Nur%20Atiqah%20Bint.JPG","id":"01KO5DXPW4XLUNRXTHIRGIS57UO3U4SWAD","type":null,"size":82509,"referenceId":"01KO5DXPWKQISBU2NA6ZBLWOJA7SI6KARL","driveId":"b!GENIO6DB3UWzdulNK6evrT-LvdyhA0VIokS4fxAfqZJ9NS0deS_ETJs3VRRJUVZM","status":1,"uploadSessionUrl":null}]</t>
  </si>
  <si>
    <t>TMSA/233202</t>
  </si>
  <si>
    <t>SUPER MICRO COMPUTER MALAYSIA SDN. BHD-TAMAN EKOPERNIAGAAN 2 (DOME)-SC</t>
  </si>
  <si>
    <t>PAC2311626</t>
  </si>
  <si>
    <t>NRP2302975</t>
  </si>
  <si>
    <t>[{"name":"SUPER MICRO SNI_Siti Nur Atiqah Bint.JPG","link":"https://tm365-my.sharepoint.com/personal/badruznasrin_basri_tm_com_my/Documents/Apps/Microsoft%20Forms/CPPM%20LOR%20%20Request%20for%20LOR%20for%20existing%20project/Question/SUPER%20MICRO%20SNI_Siti%20Nur%20Atiqah%20Bint.JPG","id":"01KO5DXPTGDULIEFWLJJGJBJRSFPSKXBSC","type":null,"size":92699,"referenceId":"01KO5DXPWKQISBU2NA6ZBLWOJA7SI6KARL","driveId":"b!GENIO6DB3UWzdulNK6evrT-LvdyhA0VIokS4fxAfqZJ9NS0deS_ETJs3VRRJUVZM","status":1,"uploadSessionUrl":null}]</t>
  </si>
  <si>
    <t>TMSA/233085</t>
  </si>
  <si>
    <t>CIBA VISION JOHOR SDN. BHD. - PELABUHAN TANJUNG PELEPAS (MLS IPME) - TKU</t>
  </si>
  <si>
    <t>PAC2311188</t>
  </si>
  <si>
    <t>NRP2302900</t>
  </si>
  <si>
    <t>[{"name":"CIBA VISION PTP_Siti Nur Atiqah Bint.JPG","link":"https://tm365-my.sharepoint.com/personal/badruznasrin_basri_tm_com_my/Documents/Apps/Microsoft%20Forms/CPPM%20LOR%20%20Request%20for%20LOR%20for%20existing%20project/Question/CIBA%20VISION%20PTP_Siti%20Nur%20Atiqah%20Bint.JPG","id":"01KO5DXPQDIG4EKZGVRVGITOJ55URKUYMA","type":null,"size":74228,"referenceId":"01KO5DXPWKQISBU2NA6ZBLWOJA7SI6KARL","driveId":"b!GENIO6DB3UWzdulNK6evrT-LvdyhA0VIokS4fxAfqZJ9NS0deS_ETJs3VRRJUVZM","status":1,"uploadSessionUrl":null}]</t>
  </si>
  <si>
    <t>TMNA/224421</t>
  </si>
  <si>
    <t>H5G FOC AS F57/F58 CSR DKKSR0066_SKTITIGAJAH (DNB_HORIZON 5G)</t>
  </si>
  <si>
    <t>PAC2221402</t>
  </si>
  <si>
    <t>H5G2205525</t>
  </si>
  <si>
    <t>[{"name":"Tower SK Titi Gajah_Mohamad Hairi Bin Az.docx","link":"https://tm365-my.sharepoint.com/personal/badruznasrin_basri_tm_com_my/_layouts/15/Doc.aspx?sourcedoc=%7B0C1AC2B7-4592-42B0-B73E-03820F5383BD%7D&amp;file=Tower%20SK%20Titi%20Gajah_Mohamad%20Hairi%20Bin%20Az.docx&amp;action=default&amp;mobileredirect=true","id":"01KO5DXPVXYINAZESFWBBLOPQDQIHVHA55","type":null,"size":911132,"referenceId":"01KO5DXPWKQISBU2NA6ZBLWOJA7SI6KARL","driveId":"b!GENIO6DB3UWzdulNK6evrT-LvdyhA0VIokS4fxAfqZJ9NS0deS_ETJs3VRRJUVZM","status":1,"uploadSessionUrl":null}]</t>
  </si>
  <si>
    <t>Main Joint loop 5G sebelum ni team yang sama buat.Lebih mudah jika diberikan kepada mereka sebab dah biasa pulling di kawasan berkenaan dan boleh siapkan segera.</t>
  </si>
  <si>
    <t>DKKSR0066</t>
  </si>
  <si>
    <t>TMSA/233143</t>
  </si>
  <si>
    <t>CIBA VISION JOHOR SDN. BHD. - PELABUHAN TANJUNG PELEPAS (MLS IPME) - PTN</t>
  </si>
  <si>
    <t>PAC2311189</t>
  </si>
  <si>
    <t>NRP2302899</t>
  </si>
  <si>
    <t>[{"name":"CIBA VISION PTP_Siti Nur Atiqah Bint 1.JPG","link":"https://tm365-my.sharepoint.com/personal/badruznasrin_basri_tm_com_my/Documents/Apps/Microsoft%20Forms/CPPM%20LOR%20%20Request%20for%20LOR%20for%20existing%20project/Question/CIBA%20VISION%20PTP_Siti%20Nur%20Atiqah%20Bint%201.JPG","id":"01KO5DXPXWFXJ2IULW3ZDITYJ2JO2QPAYK","type":null,"size":74228,"referenceId":"01KO5DXPWKQISBU2NA6ZBLWOJA7SI6KARL","driveId":"b!GENIO6DB3UWzdulNK6evrT-LvdyhA0VIokS4fxAfqZJ9NS0deS_ETJs3VRRJUVZM","status":1,"uploadSessionUrl":null}]</t>
  </si>
  <si>
    <t>PROJECT ISSUED BEFORE 15/9</t>
  </si>
  <si>
    <t>TMSA/232983</t>
  </si>
  <si>
    <t>LEIGHTON CONTRACTORS (MALAYSIA) SDN BHD - NUSAJAYA JOHOR ( MLS OVER IPME ) - JB</t>
  </si>
  <si>
    <t>PAC2311183</t>
  </si>
  <si>
    <t>NRP2302143</t>
  </si>
  <si>
    <t>[{"name":"LEIGHTON NUSAJAYA_Siti Nur Atiqah Bint.JPG","link":"https://tm365-my.sharepoint.com/personal/badruznasrin_basri_tm_com_my/Documents/Apps/Microsoft%20Forms/CPPM%20LOR%20%20Request%20for%20LOR%20for%20existing%20project/Question/LEIGHTON%20NUSAJAYA_Siti%20Nur%20Atiqah%20Bint.JPG","id":"01KO5DXPSO54Q7MNOLMJDY4QSRZ6DW4XPP","type":null,"size":90415,"referenceId":"01KO5DXPWKQISBU2NA6ZBLWOJA7SI6KARL","driveId":"b!GENIO6DB3UWzdulNK6evrT-LvdyhA0VIokS4fxAfqZJ9NS0deS_ETJs3VRRJUVZM","status":1,"uploadSessionUrl":null}]</t>
  </si>
  <si>
    <t>TMWA/229083</t>
  </si>
  <si>
    <t>5G DNB DQBTU0165 1 IUC/ CSR &amp; FOC TKD_F24 SPURS 24C/12C FOR JLNNYABAUHSPTLBINTULU-TKD HOSPITAL BINTULU</t>
  </si>
  <si>
    <t>PAC2219771</t>
  </si>
  <si>
    <t>H5G2301206</t>
  </si>
  <si>
    <t>Mohd Hamdi Bin Hamca</t>
  </si>
  <si>
    <t>[{"name":"TMWA 229083_Alice Lee.pdf","link":"https://tm365-my.sharepoint.com/personal/badruznasrin_basri_tm_com_my/Documents/Apps/Microsoft%20Forms/CPPM%20LOR%20%20Request%20for%20LOR%20for%20existing%20project/Question/TMWA%20229083_Alice%20Lee.pdf","id":"01KO5DXPRCRKCUYTM5QVCLICOUJCNCVUL2","type":null,"size":358497,"referenceId":"01KO5DXPWKQISBU2NA6ZBLWOJA7SI6KARL","driveId":"b!GENIO6DB3UWzdulNK6evrT-LvdyhA0VIokS4fxAfqZJ9NS0deS_ETJs3VRRJUVZM","status":1,"uploadSessionUrl":null}]</t>
  </si>
  <si>
    <t>DQBTU0165</t>
  </si>
  <si>
    <t>khairulazwar@tm.com.my</t>
  </si>
  <si>
    <t>TMSA/233149</t>
  </si>
  <si>
    <t>SRR HSBB ADD DSS SN_C069 GF ARDEN HILL,FOREST HEIGHT (FASA 1)</t>
  </si>
  <si>
    <t>PAC2310984</t>
  </si>
  <si>
    <t>SRR2301145</t>
  </si>
  <si>
    <t>Che Roslan Bin Che Mahmood</t>
  </si>
  <si>
    <t>Ismail Bin Mohamud Muhsin</t>
  </si>
  <si>
    <t>[{"name":"Map project_Khairulazwar Bin Idr.jpg","link":"https://tm365-my.sharepoint.com/personal/badruznasrin_basri_tm_com_my/Documents/Apps/Microsoft%20Forms/CPPM%20LOR%20%20Request%20for%20LOR%20for%20existing%20project/Question/Map%20project_Khairulazwar%20Bin%20Idr.jpg","id":"01KO5DXPW7WZQLM3TMDBD2AA6LM6A7IMMW","type":null,"size":229541,"referenceId":"01KO5DXPWKQISBU2NA6ZBLWOJA7SI6KARL","driveId":"b!GENIO6DB3UWzdulNK6evrT-LvdyhA0VIokS4fxAfqZJ9NS0deS_ETJs3VRRJUVZM","status":1,"uploadSessionUrl":null}]</t>
  </si>
  <si>
    <t>MOTOBINA SDN BHD</t>
  </si>
  <si>
    <t>Approval by AGM NS and agreed with CPPM to assign the project to Motobina due to team readiness to start work and no issue with contract ceiling.</t>
  </si>
  <si>
    <t>FARID</t>
  </si>
  <si>
    <t xml:space="preserve"> 016-249 9400</t>
  </si>
  <si>
    <t>nil</t>
  </si>
  <si>
    <t>Muhamad Faisal Bin Mat Hussain &lt;faisal.hussain@tm.com.my&gt;</t>
  </si>
  <si>
    <t>[{"name":"PELAN CWS-NRP FOC SWY F37-F38 SPUR (12C) BT S_Engku Intan Norazlin 1.pdf","link":"https://tm365-my.sharepoint.com/personal/badruznasrin_basri_tm_com_my/Documents/Apps/Microsoft%20Forms/CPPM%20LOR%20%20Request%20for%20LOR%20for%20existing%20project/Question/PELAN%20CWS-NRP%20FOC%20SWY%20F37-F38%20SPUR%20(12C)%20BT%20S_Engku%20Intan%20Norazlin%201.pdf","id":"01KO5DXPTBGEQWE5JDEZA27O2RVL4SBR5Y","type":null,"size":211774,"referenceId":"01KO5DXPWKQISBU2NA6ZBLWOJA7SI6KARL","driveId":"b!GENIO6DB3UWzdulNK6evrT-LvdyhA0VIokS4fxAfqZJ9NS0deS_ETJs3VRRJUVZM","status":1,"uploadSessionUrl":null}]</t>
  </si>
  <si>
    <t>TMCA/232022</t>
  </si>
  <si>
    <t>UNIFI MOBILE CB0176 SWY_F31-F32(12C) RT JLN SS9A/12</t>
  </si>
  <si>
    <t xml:space="preserve">PAC2311723 </t>
  </si>
  <si>
    <t xml:space="preserve">	P1P2300140</t>
  </si>
  <si>
    <t>Muhamad Faisal Bin Mat Hussain</t>
  </si>
  <si>
    <t>[{"name":"PELAN CWS-SWY_F31-F32(12C) RT JLN SS9A_12_Engku Intan Norazlin.pdf","link":"https://tm365-my.sharepoint.com/personal/badruznasrin_basri_tm_com_my/Documents/Apps/Microsoft%20Forms/CPPM%20LOR%20%20Request%20for%20LOR%20for%20existing%20project/Question/PELAN%20CWS-SWY_F31-F32(12C)%20RT%20JLN%20SS9A_12_Engku%20Intan%20Norazlin.pdf","id":"01KO5DXPQSKQEVUO3J6FHZAO3NQLATZRUE","type":null,"size":198818,"referenceId":"01KO5DXPWKQISBU2NA6ZBLWOJA7SI6KARL","driveId":"b!GENIO6DB3UWzdulNK6evrT-LvdyhA0VIokS4fxAfqZJ9NS0deS_ETJs3VRRJUVZM","status":1,"uploadSessionUrl":null}]</t>
  </si>
  <si>
    <t>TP  PJ</t>
  </si>
  <si>
    <t>MAXNIELS SDN. BHD.</t>
  </si>
  <si>
    <t>TMCA/232104</t>
  </si>
  <si>
    <t>NRP FOC BUG F25/F26 (THRU CORE) METRO-E GRUNDFOS NO. 7 JLN PEGUAM U1/25</t>
  </si>
  <si>
    <t xml:space="preserve"> USP 5G PAC2312023</t>
  </si>
  <si>
    <t>NRP2302835</t>
  </si>
  <si>
    <t>[{"name":"SLD THRU CORE GRUNDFOS_Engku Intan Norazlin.pptx","link":"https://tm365-my.sharepoint.com/personal/badruznasrin_basri_tm_com_my/_layouts/15/Doc.aspx?sourcedoc=%7BDB8F2C08-5EAE-41B4-91D0-09AD55DBE0A5%7D&amp;file=SLD%20THRU%20CORE%20GRUNDFOS_Engku%20Intan%20Norazlin.pptx&amp;action=edit&amp;mobileredirect=true","id":"01KO5DXPQIFSH5XLS6WRAZDUAJVVK5XYFF","type":null,"size":881027,"referenceId":"01KO5DXPWKQISBU2NA6ZBLWOJA7SI6KARL","driveId":"b!GENIO6DB3UWzdulNK6evrT-LvdyhA0VIokS4fxAfqZJ9NS0deS_ETJs3VRRJUVZM","status":1,"uploadSessionUrl":null}]</t>
  </si>
  <si>
    <t>V COMMUNICATIONS SDN. BHD.</t>
  </si>
  <si>
    <t>TMCA/231978</t>
  </si>
  <si>
    <t xml:space="preserve">NRP FTTH PID_C001A_DP0028 UTK UMW TOYOTA MOTOR SDN BHD
</t>
  </si>
  <si>
    <t>PAC2311436</t>
  </si>
  <si>
    <t>NRP2303009</t>
  </si>
  <si>
    <t>[{"name":"SLD NRP2303009 TMCA231978 (1)_Siti Atirah Razak.jpg","link":"https://tm365-my.sharepoint.com/personal/badruznasrin_basri_tm_com_my/Documents/Apps/Microsoft%20Forms/CPPM%20LOR%20%20Request%20for%20LOR%20for%20existing%20project/Question/SLD%20NRP2303009%20TMCA231978%20(1)_Siti%20Atirah%20Razak.jpg","id":"01KO5DXPSEYCVC4EXF7JDJRRYQV3YL7AO4","type":null,"size":156203,"referenceId":"01KO5DXPWKQISBU2NA6ZBLWOJA7SI6KARL","driveId":"b!GENIO6DB3UWzdulNK6evrT-LvdyhA0VIokS4fxAfqZJ9NS0deS_ETJs3VRRJUVZM","status":1,"uploadSessionUrl":null}]</t>
  </si>
  <si>
    <t>THE CONTRACTOR AVAILABLE AND NEAR TOT THE SITE</t>
  </si>
  <si>
    <t>shafizam.latif@tm.com.my</t>
  </si>
  <si>
    <t>TMSC/230037</t>
  </si>
  <si>
    <t>CWS HDD 4W 70M WITH POLES GPRA KTM TN-KTA</t>
  </si>
  <si>
    <t>PAC2302438</t>
  </si>
  <si>
    <t>QUA2300004</t>
  </si>
  <si>
    <t>Ts. Noor Fadlee Bin Muhammad Hairi</t>
  </si>
  <si>
    <t>[{"name":"PROJECT JUSTIFICATION GPRA CWS_HDD FOC RELOCA_Mohd Shafizam Bin Ab.pptx","link":"https://tm365-my.sharepoint.com/personal/badruznasrin_basri_tm_com_my/_layouts/15/Doc.aspx?sourcedoc=%7B7512A836-CA6D-491C-A687-29A022AFC423%7D&amp;file=PROJECT%20JUSTIFICATION%20GPRA%20CWS_HDD%20FOC%20RELOCA_Mohd%20Shafizam%20Bin%20Ab.pptx&amp;action=edit&amp;mobileredirect=true","id":"01KO5DXPRWVAJHK3OKDRE2NBZJUARK7RBD","type":null,"size":5877847,"referenceId":"01KO5DXPWKQISBU2NA6ZBLWOJA7SI6KARL","driveId":"b!GENIO6DB3UWzdulNK6evrT-LvdyhA0VIokS4fxAfqZJ9NS0deS_ETJs3VRRJUVZM","status":1,"uploadSessionUrl":null}]</t>
  </si>
  <si>
    <t xml:space="preserve">Kontraktor mempunyai kepakaran dalam kerja - kerja CWS/HDD </t>
  </si>
  <si>
    <t>KONSORTIUM KOVENREA SDN. BHD</t>
  </si>
  <si>
    <t>TMSC/230053</t>
  </si>
  <si>
    <t>FOC 192CX1 2KM KTA-TN GPRA TN-KTA</t>
  </si>
  <si>
    <t xml:space="preserve">Ts. Noor Fadlee Bin Muhammad Hairi </t>
  </si>
  <si>
    <t>Norina Bt Mohd Shaharanee</t>
  </si>
  <si>
    <t>[{"name":"BUDGET RELEASE PAPER GPRA RELOCATION MH TN_Ko_Mohd Shafizam Bin Ab.pptx","link":"https://tm365-my.sharepoint.com/personal/badruznasrin_basri_tm_com_my/_layouts/15/Doc.aspx?sourcedoc=%7B8552797B-8CC8-4073-B6AA-AC6E4FEB59B3%7D&amp;file=BUDGET%20RELEASE%20PAPER%20GPRA%20RELOCATION%20MH%20TN_Ko_Mohd%20Shafizam%20Bin%20Ab.pptx&amp;action=edit&amp;mobileredirect=true","id":"01KO5DXPT3PFJILSEMONALNKVMNZH6WWNT","type":null,"size":4877785,"referenceId":"01KO5DXPWKQISBU2NA6ZBLWOJA7SI6KARL","driveId":"b!GENIO6DB3UWzdulNK6evrT-LvdyhA0VIokS4fxAfqZJ9NS0deS_ETJs3VRRJUVZM","status":1,"uploadSessionUrl":null}]</t>
  </si>
  <si>
    <t>KRS TECHNOLOGY (M) SDN. BHD</t>
  </si>
  <si>
    <t xml:space="preserve">Mempunyai kemahiran dalam kerja kabel melibatkan Junction Fiber </t>
  </si>
  <si>
    <t>EQUITY COMMUNICATION SDN BHD</t>
  </si>
  <si>
    <t>BLITZ RESOURCES SDN. BHD</t>
  </si>
  <si>
    <t>RMNA/230014</t>
  </si>
  <si>
    <t>RMK12 P/ALIH JKR FOC PKS C027 JLN KG SIREH -KG BELUKAR LUAS NAKA</t>
  </si>
  <si>
    <t>PAC2312431</t>
  </si>
  <si>
    <t>RER2300161</t>
  </si>
  <si>
    <t>[{"name":"Rerouting Kg Belukar Luas-For Budget Approval_Muhammad Azzim Bin M.pptx","link":"https://tm365-my.sharepoint.com/personal/badruznasrin_basri_tm_com_my/_layouts/15/Doc.aspx?sourcedoc=%7B33A10B7B-8488-4539-B3A0-A7652EAE8AE1%7D&amp;file=Rerouting%20Kg%20Belukar%20Luas-For%20Budget%20Approval_Muhammad%20Azzim%20Bin%20M.pptx&amp;action=edit&amp;mobileredirect=true","id":"01KO5DXPT3BOQTHCEEHFC3HIFHMUXK5CXB","type":null,"size":4029426,"referenceId":"01KO5DXPWKQISBU2NA6ZBLWOJA7SI6KARL","driveId":"b!GENIO6DB3UWzdulNK6evrT-LvdyhA0VIokS4fxAfqZJ9NS0deS_ETJs3VRRJUVZM","status":1,"uploadSessionUrl":null}]</t>
  </si>
  <si>
    <t>KONSORTIUM KONTRAKTOR RR KP SDN. BHD.</t>
  </si>
  <si>
    <t>Terdapat BAU &amp; Copper yang masih hidup.. Team KKRR mahir dengan copper cable</t>
  </si>
  <si>
    <t>RMK 12</t>
  </si>
  <si>
    <t>RMNC/230013</t>
  </si>
  <si>
    <t>RMK12 CWS K811 SIMPANG 3 NAGA LILIT</t>
  </si>
  <si>
    <t>PAC2312404</t>
  </si>
  <si>
    <t>RER2300096</t>
  </si>
  <si>
    <t>[{"name":"Map RMNC230013_Zaidi Bin Ishak.JPG","link":"https://tm365-my.sharepoint.com/personal/badruznasrin_basri_tm_com_my/Documents/Apps/Microsoft%20Forms/CPPM%20LOR%20%20Request%20for%20LOR%20for%20existing%20project/Question/Map%20RMNC230013_Zaidi%20Bin%20Ishak.JPG","id":"01KO5DXPWKAWCNAFRV7JFLEC6QKPW42T56","type":null,"size":58430,"referenceId":"01KO5DXPWKQISBU2NA6ZBLWOJA7SI6KARL","driveId":"b!GENIO6DB3UWzdulNK6evrT-LvdyhA0VIokS4fxAfqZJ9NS0deS_ETJs3VRRJUVZM","status":1,"uploadSessionUrl":null}]</t>
  </si>
  <si>
    <t>EMPIRE PROSPECT SDN. BHD</t>
  </si>
  <si>
    <t>Projek 200m dari projek ini juga diberi kpd Empire ,(TMNC/230061) Fiber yg sama utk pulling. HDD juga kepada Empire</t>
  </si>
  <si>
    <t>Srilcon (M) Sdn Bhd</t>
  </si>
  <si>
    <t>RMNC/230014</t>
  </si>
  <si>
    <t>RMK12 FOC K811 SIMPANG 3 NAGA LILIT</t>
  </si>
  <si>
    <t xml:space="preserve">	RER2300096</t>
  </si>
  <si>
    <t>[{"name":"MAP FOC Naga lilit_Zaidi Bin Ishak.JPG","link":"https://tm365-my.sharepoint.com/personal/badruznasrin_basri_tm_com_my/Documents/Apps/Microsoft%20Forms/CPPM%20LOR%20%20Request%20for%20LOR%20for%20existing%20project/Question/MAP%20FOC%20Naga%20lilit_Zaidi%20Bin%20Ishak.JPG","id":"01KO5DXPUC36X4D4BBWNBL444A2RG7THCI","type":null,"size":46586,"referenceId":"01KO5DXPWKQISBU2NA6ZBLWOJA7SI6KARL","driveId":"b!GENIO6DB3UWzdulNK6evrT-LvdyhA0VIokS4fxAfqZJ9NS0deS_ETJs3VRRJUVZM","status":1,"uploadSessionUrl":null}]</t>
  </si>
  <si>
    <t>Ongoing project iaitu TMNC/230061 juga ditawarkan kepada Empire. mudah utk pullling Fibre yg sama</t>
  </si>
  <si>
    <t>SRILCON (M) SDN BHD</t>
  </si>
  <si>
    <t>TMCA/232025</t>
  </si>
  <si>
    <t>NRP FOC BGI F53 SPUR 12C (THRUE CORE) DENSO BANGI</t>
  </si>
  <si>
    <t>PAC2311724</t>
  </si>
  <si>
    <t>NRP2303135</t>
  </si>
  <si>
    <t>MOHD FAIEZ MAT JUSOH</t>
  </si>
  <si>
    <t>Wan Ahmad Tasnim Bin Wan Ismail</t>
  </si>
  <si>
    <t>[{"name":"denso malaysia_Mohd Faiez Mat Jusoh.JPG","link":"https://tm365-my.sharepoint.com/personal/badruznasrin_basri_tm_com_my/Documents/Apps/Microsoft%20Forms/CPPM%20LOR%20%20Request%20for%20LOR%20for%20existing%20project/Question/denso%20malaysia_Mohd%20Faiez%20Mat%20Jusoh.JPG","id":"01KO5DXPUH2TJWMDEVFVEL4XDFFITZQVP2","type":null,"size":70567,"referenceId":"01KO5DXPWKQISBU2NA6ZBLWOJA7SI6KARL","driveId":"b!GENIO6DB3UWzdulNK6evrT-LvdyhA0VIokS4fxAfqZJ9NS0deS_ETJs3VRRJUVZM","status":1,"uploadSessionUrl":null}]</t>
  </si>
  <si>
    <t>Perlukan kontraktor berpengalaman disebabkan denso mempunyai peraturan yang sangat ketat berkenaan isu2 oshe</t>
  </si>
  <si>
    <t xml:space="preserve"> KNL SYNERGY SDN. BHD.</t>
  </si>
  <si>
    <t>BINTANG NETWORKS (M) SDN. BHD.</t>
  </si>
  <si>
    <t>TMSA/232517</t>
  </si>
  <si>
    <t xml:space="preserve">FOC &amp; NID SLA 99.0% PGD IPC_SGS - TAMAN PASIR PUTIH (WE) -NO. 8B, JALAN SAGAI 6, TAMAN PASIR PUTIH, 81700 PASIR GUDANG, JOHOR
</t>
  </si>
  <si>
    <t>PAC2310877</t>
  </si>
  <si>
    <t>NRP2302282</t>
  </si>
  <si>
    <t>[{"name":"TMSA232517 Mustika_Azmel Bin Othman.PNG","link":"https://tm365-my.sharepoint.com/personal/badruznasrin_basri_tm_com_my/Documents/Apps/Microsoft%20Forms/CPPM%20LOR%20%20Request%20for%20LOR%20for%20existing%20project/Question/TMSA232517%20Mustika_Azmel%20Bin%20Othman.PNG","id":"01KO5DXPU56TSU7YOGGJF3GU46QWFTQIUG","type":null,"size":238906,"referenceId":"01KO5DXPWKQISBU2NA6ZBLWOJA7SI6KARL","driveId":"b!GENIO6DB3UWzdulNK6evrT-LvdyhA0VIokS4fxAfqZJ9NS0deS_ETJs3VRRJUVZM","status":1,"uploadSessionUrl":null}]</t>
  </si>
  <si>
    <t>MUSTIKA TERATAI SDN. BHD.</t>
  </si>
  <si>
    <t>Letter of Request (LOR) - JS-MUS-0064-TP</t>
  </si>
  <si>
    <t xml:space="preserve">3400038744	</t>
  </si>
  <si>
    <t>Ts. Badruz Nasrin Bin Basri &lt;badruznasrin.basri@tm.com.my&gt;</t>
  </si>
  <si>
    <t>[{"name":"JABATAN BOMBA SEPANG_Mohd Azahaari Bin Ab.JPG","link":"https://tm365-my.sharepoint.com/personal/badruznasrin_basri_tm_com_my/Documents/Apps/Microsoft%20Forms/CPPM%20LOR%20%20Request%20for%20LOR%20for%20existing%20project/Question/JABATAN%20BOMBA%20SEPANG_Mohd%20Azahaari%20Bin%20Ab.JPG","id":"01KO5DXPVVCXCRA244YVDZDS2Y44ZAIN46","type":null,"size":133739,"referenceId":"01KO5DXPWKQISBU2NA6ZBLWOJA7SI6KARL","driveId":"b!GENIO6DB3UWzdulNK6evrT-LvdyhA0VIokS4fxAfqZJ9NS0deS_ETJs3VRRJUVZM","status":1,"uploadSessionUrl":null}]</t>
  </si>
  <si>
    <t>MUTANIC TECHNOLOGY SDN. BHD.</t>
  </si>
  <si>
    <t>LOR SEBELUM NI SUDAH ADA TAPI CANCEL DUE TO MISSCOMM , SB-MUT-0111-TP</t>
  </si>
  <si>
    <t>TMCA/231981</t>
  </si>
  <si>
    <t>NRP CP FTTH SRG_C024_DP0060 UTK GERBANG ALAF RESTAURANTS - MCDONALD'S</t>
  </si>
  <si>
    <t>PAC2311453</t>
  </si>
  <si>
    <t>NRC2300126</t>
  </si>
  <si>
    <t>Ts. Sayyid Sabiq Bin Mohd. Anuar &lt;sayyidsabiq@tm.com.my&gt;</t>
  </si>
  <si>
    <t>[{"name":"GERBANG ALAF BR MCD_Mohd Azahaari Bin Ab.JPG","link":"https://tm365-my.sharepoint.com/personal/badruznasrin_basri_tm_com_my/Documents/Apps/Microsoft%20Forms/CPPM%20LOR%20%20Request%20for%20LOR%20for%20existing%20project/Question/GERBANG%20ALAF%20BR%20MCD_Mohd%20Azahaari%20Bin%20Ab.JPG","id":"01KO5DXPTX7N6GFO4WF5CJYWHZB5VXNK3T","type":null,"size":108997,"referenceId":"01KO5DXPWKQISBU2NA6ZBLWOJA7SI6KARL","driveId":"b!GENIO6DB3UWzdulNK6evrT-LvdyhA0VIokS4fxAfqZJ9NS0deS_ETJs3VRRJUVZM","status":1,"uploadSessionUrl":null}]</t>
  </si>
  <si>
    <t>TMWA/237281</t>
  </si>
  <si>
    <t xml:space="preserve">HSBB FTTH DSS (ADD) LG_C888 FOR UNIT KOMUNIKASI AWAM SARAWAK TKT 5 LIMBANG PLAZA, 98700 LIMBANG
</t>
  </si>
  <si>
    <t>PAC2311658</t>
  </si>
  <si>
    <t>NRC2300098</t>
  </si>
  <si>
    <t>bun  katan</t>
  </si>
  <si>
    <t>[{"name":"Std_Costing_LG_C888 FOR UNIT KOMUNIKASI AWAM_Bun Katan Katan.xlsx","link":"https://tm365-my.sharepoint.com/personal/badruznasrin_basri_tm_com_my/_layouts/15/Doc.aspx?sourcedoc=%7BC5919C43-89E5-4CFC-9EA1-45FC1CBD36B5%7D&amp;file=Std_Costing_LG_C888%20FOR%20UNIT%20KOMUNIKASI%20AWAM_Bun%20Katan%20Katan.xlsx&amp;action=default&amp;mobileredirect=true","id":"01KO5DXPSDTSI4LZMJ7RGJ5IKF7QOL2NVV","type":null,"size":221330,"referenceId":"01KO5DXPWKQISBU2NA6ZBLWOJA7SI6KARL","driveId":"b!GENIO6DB3UWzdulNK6evrT-LvdyhA0VIokS4fxAfqZJ9NS0deS_ETJs3VRRJUVZM","status":1,"uploadSessionUrl":null}]</t>
  </si>
  <si>
    <t>epsinar sdn bhd</t>
  </si>
  <si>
    <t>team available in limbang</t>
  </si>
  <si>
    <t>TMCA/232170</t>
  </si>
  <si>
    <t>DNB H5G CWS HDD DBPET1948 KOLEJ EMPAT BELAS UPM - SDG</t>
  </si>
  <si>
    <t>PAC2312355</t>
  </si>
  <si>
    <t>H5G2203165</t>
  </si>
  <si>
    <t>Wan Hakimi Bin Wan Hussin &lt;wanhakimi@tm.com.my&gt;</t>
  </si>
  <si>
    <t>Abdul Hayyi Bin Mukhtar &lt;abdulhayyi.mokhtar@tm.com.my&gt;</t>
  </si>
  <si>
    <t>[{"name":"dbpet1948_Mohd Norhisham Bin I.JPG","link":"https://tm365-my.sharepoint.com/personal/badruznasrin_basri_tm_com_my/Documents/Apps/Microsoft%20Forms/CPPM%20LOR%20%20Request%20for%20LOR%20for%20existing%20project/Question/dbpet1948_Mohd%20Norhisham%20Bin%20I.JPG","id":"01KO5DXPWLFK4FLJ3RYNALD7746EA6UF4K","type":null,"size":148806,"referenceId":"01KO5DXPWKQISBU2NA6ZBLWOJA7SI6KARL","driveId":"b!GENIO6DB3UWzdulNK6evrT-LvdyhA0VIokS4fxAfqZJ9NS0deS_ETJs3VRRJUVZM","status":1,"uploadSessionUrl":null}]</t>
  </si>
  <si>
    <t>based on latest MPD report &amp; competency on civil work</t>
  </si>
  <si>
    <t>DBPET1948</t>
  </si>
  <si>
    <t>TMCA/232167</t>
  </si>
  <si>
    <t>DNB H5G CWS-DBSEP1942_FAKULTIPERTANIAN - SDG</t>
  </si>
  <si>
    <t>PAC2312356</t>
  </si>
  <si>
    <t>H5G2200407</t>
  </si>
  <si>
    <t>[{"name":"DBSEP1942_Mohd Norhisham Bin I.JPG","link":"https://tm365-my.sharepoint.com/personal/badruznasrin_basri_tm_com_my/Documents/Apps/Microsoft%20Forms/CPPM%20LOR%20%20Request%20for%20LOR%20for%20existing%20project/Question/DBSEP1942_Mohd%20Norhisham%20Bin%20I.JPG","id":"01KO5DXPWEZQM2DJCQVFDZOQDSAABO45X7","type":null,"size":121177,"referenceId":"01KO5DXPWKQISBU2NA6ZBLWOJA7SI6KARL","driveId":"b!GENIO6DB3UWzdulNK6evrT-LvdyhA0VIokS4fxAfqZJ9NS0deS_ETJs3VRRJUVZM","status":1,"uploadSessionUrl":null}]</t>
  </si>
  <si>
    <t>DBSEP1942</t>
  </si>
  <si>
    <t>TMCA/232169</t>
  </si>
  <si>
    <t>DNB H5G SPUR SDG F73-F74 DBPET1090 UPMFACULTYFST</t>
  </si>
  <si>
    <t>PAC2312354</t>
  </si>
  <si>
    <t>H5G2202265</t>
  </si>
  <si>
    <t>[{"name":"DBPET1090_Mohd Norhisham Bin I.JPG","link":"https://tm365-my.sharepoint.com/personal/badruznasrin_basri_tm_com_my/Documents/Apps/Microsoft%20Forms/CPPM%20LOR%20%20Request%20for%20LOR%20for%20existing%20project/Question/DBPET1090_Mohd%20Norhisham%20Bin%20I.JPG","id":"01KO5DXPTT4BT7VN2Y3NDIWFESR4KJZ72A","type":null,"size":162046,"referenceId":"01KO5DXPWKQISBU2NA6ZBLWOJA7SI6KARL","driveId":"b!GENIO6DB3UWzdulNK6evrT-LvdyhA0VIokS4fxAfqZJ9NS0deS_ETJs3VRRJUVZM","status":1,"uploadSessionUrl":null}]</t>
  </si>
  <si>
    <t>DBPET1090</t>
  </si>
  <si>
    <t>TMCA/232168</t>
  </si>
  <si>
    <t>DNB H5G SPUR SDG F73-F74 DBSEP1942_FAKULTIPERTANIAN - SDG</t>
  </si>
  <si>
    <t>PAC2312357</t>
  </si>
  <si>
    <t>[{"name":"DBSEP1942_Mohd Norhisham Bin I 1.JPG","link":"https://tm365-my.sharepoint.com/personal/badruznasrin_basri_tm_com_my/Documents/Apps/Microsoft%20Forms/CPPM%20LOR%20%20Request%20for%20LOR%20for%20existing%20project/Question/DBSEP1942_Mohd%20Norhisham%20Bin%20I%201.JPG","id":"01KO5DXPU3K6JUYXFN4NC2OBCCBHMNFL5W","type":null,"size":121177,"referenceId":"01KO5DXPWKQISBU2NA6ZBLWOJA7SI6KARL","driveId":"b!GENIO6DB3UWzdulNK6evrT-LvdyhA0VIokS4fxAfqZJ9NS0deS_ETJs3VRRJUVZM","status":1,"uploadSessionUrl":null}]</t>
  </si>
  <si>
    <t>TMCA/232164</t>
  </si>
  <si>
    <t>DNB H5G CWS DBSEP1419 UPMSERDANG - SDG</t>
  </si>
  <si>
    <t>PAC2312351</t>
  </si>
  <si>
    <t>H5G2200313</t>
  </si>
  <si>
    <t>[{"name":"DBSEP1419_Mohd Norhisham Bin I.JPG","link":"https://tm365-my.sharepoint.com/personal/badruznasrin_basri_tm_com_my/Documents/Apps/Microsoft%20Forms/CPPM%20LOR%20%20Request%20for%20LOR%20for%20existing%20project/Question/DBSEP1419_Mohd%20Norhisham%20Bin%20I.JPG","id":"01KO5DXPQ4ISW7G7E77JEIYMHO6HH2WOHK","type":null,"size":94652,"referenceId":"01KO5DXPWKQISBU2NA6ZBLWOJA7SI6KARL","driveId":"b!GENIO6DB3UWzdulNK6evrT-LvdyhA0VIokS4fxAfqZJ9NS0deS_ETJs3VRRJUVZM","status":1,"uploadSessionUrl":null}]</t>
  </si>
  <si>
    <t>Based on latest MPD report &amp; competency on civil work</t>
  </si>
  <si>
    <t>DBSEP1419</t>
  </si>
  <si>
    <t>TMCA/232165</t>
  </si>
  <si>
    <t>DNB H5G SPUR SDG F73-F74 DBPET1419 UPMSERDANG</t>
  </si>
  <si>
    <t>[{"name":"DBSEP1419_Mohd Norhisham Bin I 1.JPG","link":"https://tm365-my.sharepoint.com/personal/badruznasrin_basri_tm_com_my/Documents/Apps/Microsoft%20Forms/CPPM%20LOR%20%20Request%20for%20LOR%20for%20existing%20project/Question/DBSEP1419_Mohd%20Norhisham%20Bin%20I%201.JPG","id":"01KO5DXPSYV6L63EZNNVC25J62ZSQ73EPB","type":null,"size":94652,"referenceId":"01KO5DXPWKQISBU2NA6ZBLWOJA7SI6KARL","driveId":"b!GENIO6DB3UWzdulNK6evrT-LvdyhA0VIokS4fxAfqZJ9NS0deS_ETJs3VRRJUVZM","status":1,"uploadSessionUrl":null}]</t>
  </si>
  <si>
    <t>DBPET1419</t>
  </si>
  <si>
    <t>TMCA/232160</t>
  </si>
  <si>
    <t>DNB H5G CWS DBSEP1436 PSRNGOLF-SDG</t>
  </si>
  <si>
    <t>PAC2312337</t>
  </si>
  <si>
    <t>H5G2201252</t>
  </si>
  <si>
    <t>[{"name":"DBSEP1436_Mohd Norhisham Bin I.JPG","link":"https://tm365-my.sharepoint.com/personal/badruznasrin_basri_tm_com_my/Documents/Apps/Microsoft%20Forms/CPPM%20LOR%20%20Request%20for%20LOR%20for%20existing%20project/Question/DBSEP1436_Mohd%20Norhisham%20Bin%20I.JPG","id":"01KO5DXPSUB7NLY7HO5NCIKFHOXYDQXBE6","type":null,"size":132128,"referenceId":"01KO5DXPWKQISBU2NA6ZBLWOJA7SI6KARL","driveId":"b!GENIO6DB3UWzdulNK6evrT-LvdyhA0VIokS4fxAfqZJ9NS0deS_ETJs3VRRJUVZM","status":1,"uploadSessionUrl":null}]</t>
  </si>
  <si>
    <t>based on latest MPD report &amp; competency on ciivil work</t>
  </si>
  <si>
    <t>DBSEP1436</t>
  </si>
  <si>
    <t>TMCA/232171</t>
  </si>
  <si>
    <t>DNB H5G SPUR SDG F73-F74 DBPET1948 KOLEJ EMPAT BELAS UPM</t>
  </si>
  <si>
    <t>[{"name":"dbpet1948_Mohd Norhisham Bin I 1.JPG","link":"https://tm365-my.sharepoint.com/personal/badruznasrin_basri_tm_com_my/Documents/Apps/Microsoft%20Forms/CPPM%20LOR%20%20Request%20for%20LOR%20for%20existing%20project/Question/dbpet1948_Mohd%20Norhisham%20Bin%20I%201.JPG","id":"01KO5DXPVUINCQWJOYPFD2HOXWE2TKC4DJ","type":null,"size":148806,"referenceId":"01KO5DXPWKQISBU2NA6ZBLWOJA7SI6KARL","driveId":"b!GENIO6DB3UWzdulNK6evrT-LvdyhA0VIokS4fxAfqZJ9NS0deS_ETJs3VRRJUVZM","status":1,"uploadSessionUrl":null}]</t>
  </si>
  <si>
    <t>based on latest mpd report</t>
  </si>
  <si>
    <t>TMCA/232162</t>
  </si>
  <si>
    <t>DNB H5G IW DBPET1420 UPMLABBLKC - SDG</t>
  </si>
  <si>
    <t>PAC2312338</t>
  </si>
  <si>
    <t>H5G2201383</t>
  </si>
  <si>
    <t>[{"name":"DBSEP1420_Mohd Norhisham Bin I.JPG","link":"https://tm365-my.sharepoint.com/personal/badruznasrin_basri_tm_com_my/Documents/Apps/Microsoft%20Forms/CPPM%20LOR%20%20Request%20for%20LOR%20for%20existing%20project/Question/DBSEP1420_Mohd%20Norhisham%20Bin%20I.JPG","id":"01KO5DXPTEN5PN6P5RBZDKBGKDTSHIZ5VT","type":null,"size":78728,"referenceId":"01KO5DXPWKQISBU2NA6ZBLWOJA7SI6KARL","driveId":"b!GENIO6DB3UWzdulNK6evrT-LvdyhA0VIokS4fxAfqZJ9NS0deS_ETJs3VRRJUVZM","status":1,"uploadSessionUrl":null}]</t>
  </si>
  <si>
    <t>DBPET1420</t>
  </si>
  <si>
    <t>TMCA/232158</t>
  </si>
  <si>
    <t>DNB H5G IW DBPET1089 INSPEMUPM-SDG</t>
  </si>
  <si>
    <t>PAC2312336</t>
  </si>
  <si>
    <t>H5G2200625</t>
  </si>
  <si>
    <t>[{"name":"DBPET1089_Mohd Norhisham Bin I.JPG","link":"https://tm365-my.sharepoint.com/personal/badruznasrin_basri_tm_com_my/Documents/Apps/Microsoft%20Forms/CPPM%20LOR%20%20Request%20for%20LOR%20for%20existing%20project/Question/DBPET1089_Mohd%20Norhisham%20Bin%20I.JPG","id":"01KO5DXPWKOVMFBLXVGNGJGBDYV6AXKMHS","type":null,"size":60762,"referenceId":"01KO5DXPWKQISBU2NA6ZBLWOJA7SI6KARL","driveId":"b!GENIO6DB3UWzdulNK6evrT-LvdyhA0VIokS4fxAfqZJ9NS0deS_ETJs3VRRJUVZM","status":1,"uploadSessionUrl":null}]</t>
  </si>
  <si>
    <t>DBPET1089</t>
  </si>
  <si>
    <t>TMCA/232161</t>
  </si>
  <si>
    <t>DNB H5G SPUR SDG F73-F74 DBPET1436 PSRNG</t>
  </si>
  <si>
    <t>[{"name":"DBSEP1436_Mohd Norhisham Bin I 1.JPG","link":"https://tm365-my.sharepoint.com/personal/badruznasrin_basri_tm_com_my/Documents/Apps/Microsoft%20Forms/CPPM%20LOR%20%20Request%20for%20LOR%20for%20existing%20project/Question/DBSEP1436_Mohd%20Norhisham%20Bin%20I%201.JPG","id":"01KO5DXPW76QXO52XMG5DZKQT4W5SMTLPX","type":null,"size":132128,"referenceId":"01KO5DXPWKQISBU2NA6ZBLWOJA7SI6KARL","driveId":"b!GENIO6DB3UWzdulNK6evrT-LvdyhA0VIokS4fxAfqZJ9NS0deS_ETJs3VRRJUVZM","status":1,"uploadSessionUrl":null}]</t>
  </si>
  <si>
    <t>DBPET1436</t>
  </si>
  <si>
    <t>TMWA/239114</t>
  </si>
  <si>
    <t>5G DNB DQBTU0172 1 IUC/ CSR &amp; FOC TKD_F21 SPURS 24C/12C FOR SARAWAKPETCHEMMETHANOLPLANT_TKD</t>
  </si>
  <si>
    <t>PAC2311081</t>
  </si>
  <si>
    <t>H5G2300898</t>
  </si>
  <si>
    <t>[{"name":"TKD_F21 SARAWAKPETCHEMMETHANOLPLANT_TKD_Alice Lee.pdf","link":"https://tm365-my.sharepoint.com/personal/badruznasrin_basri_tm_com_my/Documents/Apps/Microsoft%20Forms/CPPM%20LOR%20%20Request%20for%20LOR%20for%20existing%20project/Question/TKD_F21%20SARAWAKPETCHEMMETHANOLPLANT_TKD_Alice%20Lee.pdf","id":"01KO5DXPTGN5D33B6W2FBL5DF3BVV56ITF","type":null,"size":2870909,"referenceId":"01KO5DXPWKQISBU2NA6ZBLWOJA7SI6KARL","driveId":"b!GENIO6DB3UWzdulNK6evrT-LvdyhA0VIokS4fxAfqZJ9NS0deS_ETJs3VRRJUVZM","status":1,"uploadSessionUrl":null}]</t>
  </si>
  <si>
    <t>DQBTU0172</t>
  </si>
  <si>
    <t>TMWA/239120</t>
  </si>
  <si>
    <t xml:space="preserve">5G DNB DQBTU0147 IUC/CSR &amp; BTU_F58 SPURS 48C/12C FOR RPRSIBIYUBT6_BTU
</t>
  </si>
  <si>
    <t>PAC2311164</t>
  </si>
  <si>
    <t>H5G2300875</t>
  </si>
  <si>
    <t>[{"name":"BTU_F58 RPRSIBIYUBT6_BTU_Alice Lee.pdf","link":"https://tm365-my.sharepoint.com/personal/badruznasrin_basri_tm_com_my/Documents/Apps/Microsoft%20Forms/CPPM%20LOR%20%20Request%20for%20LOR%20for%20existing%20project/Question/BTU_F58%20RPRSIBIYUBT6_BTU_Alice%20Lee.pdf","id":"01KO5DXPXHMCCFCA2M4ZA2TR3PMIDZWASL","type":null,"size":1569144,"referenceId":"01KO5DXPWKQISBU2NA6ZBLWOJA7SI6KARL","driveId":"b!GENIO6DB3UWzdulNK6evrT-LvdyhA0VIokS4fxAfqZJ9NS0deS_ETJs3VRRJUVZM","status":1,"uploadSessionUrl":null}]</t>
  </si>
  <si>
    <t>VIGOROUS ENERGY SDN. BHD.</t>
  </si>
  <si>
    <t>DQBTU0147</t>
  </si>
  <si>
    <t>TMWA/239133</t>
  </si>
  <si>
    <t xml:space="preserve">5G DNB DQBTU0108 1 IUC/ CSR &amp; FOC SJU_F02 SPURS 12C FOR JLNCOASTALBINTUTUMIRI_BTU
</t>
  </si>
  <si>
    <t>PAC2311246</t>
  </si>
  <si>
    <t>H5G2300922</t>
  </si>
  <si>
    <t>[{"name":"5G DNB DQBTU0108 JLNCOASTALBINTUTUMIRI_BTU_Alice Lee.pptx","link":"https://tm365-my.sharepoint.com/personal/badruznasrin_basri_tm_com_my/_layouts/15/Doc.aspx?sourcedoc=%7B93D818C0-7C7D-447F-9FA1-BC52B66900CF%7D&amp;file=5G%20DNB%20DQBTU0108%20JLNCOASTALBINTUTUMIRI_BTU_Alice%20Lee.pptx&amp;action=edit&amp;mobileredirect=true","id":"01KO5DXPWADDMJG7L4P5CJ7IN4KK3GSAGP","type":null,"size":1233402,"referenceId":"01KO5DXPWKQISBU2NA6ZBLWOJA7SI6KARL","driveId":"b!GENIO6DB3UWzdulNK6evrT-LvdyhA0VIokS4fxAfqZJ9NS0deS_ETJs3VRRJUVZM","status":1,"uploadSessionUrl":null}]</t>
  </si>
  <si>
    <t>DQBTU0108</t>
  </si>
  <si>
    <t>norizzuan.abdrazak@tm.com.my</t>
  </si>
  <si>
    <t>TMSA/233191</t>
  </si>
  <si>
    <t>SRR HSBB ADD DSS NL_C006 GF PRISTINE TIMUR ENSTEK</t>
  </si>
  <si>
    <t>PAC2311201</t>
  </si>
  <si>
    <t>SRR2301147</t>
  </si>
  <si>
    <t>MOHD NOR IZZUAN BIN ABD. RAZAK</t>
  </si>
  <si>
    <t>IZUAN BIN AHMAD IDRIS</t>
  </si>
  <si>
    <t>[{"name":"Coverage for SRR PRISTINE TIMUR ENSTEK_Mohd Nor Izzuan Bin.jpg","link":"https://tm365-my.sharepoint.com/personal/badruznasrin_basri_tm_com_my/Documents/Apps/Microsoft%20Forms/CPPM%20LOR%20%20Request%20for%20LOR%20for%20existing%20project/Question/Coverage%20for%20SRR%20PRISTINE%20TIMUR%20ENSTEK_Mohd%20Nor%20Izzuan%20Bin.jpg","id":"01KO5DXPV57WMBVLXZRJBYYOYWYTAI354B","type":null,"size":181544,"referenceId":"01KO5DXPWKQISBU2NA6ZBLWOJA7SI6KARL","driveId":"b!GENIO6DB3UWzdulNK6evrT-LvdyhA0VIokS4fxAfqZJ9NS0deS_ETJs3VRRJUVZM","status":1,"uploadSessionUrl":null}]</t>
  </si>
  <si>
    <t>Boundary Nilai under NeC Motobina</t>
  </si>
  <si>
    <t>ARENA SPEED SDN. BHD.</t>
  </si>
  <si>
    <t>R J FIBRE NETWORKS SDN. BHD.</t>
  </si>
  <si>
    <t>H5G2201969</t>
  </si>
  <si>
    <t>[{"name":"Presentation NEW FOC ROUTE_Jimbai Anak Abik Jim.pptx","link":"https://tm365-my.sharepoint.com/personal/badruznasrin_basri_tm_com_my/_layouts/15/Doc.aspx?sourcedoc=%7B5E19097F-327C-4446-B4C5-58B8FD91AC66%7D&amp;file=Presentation%20NEW%20FOC%20ROUTE_Jimbai%20Anak%20Abik%20Jim.pptx&amp;action=edit&amp;mobileredirect=true","id":"01KO5DXPT7BEMV47BSIZCLJRKYXD6ZDLDG","type":null,"size":3559060,"referenceId":"01KO5DXPWKQISBU2NA6ZBLWOJA7SI6KARL","driveId":"b!GENIO6DB3UWzdulNK6evrT-LvdyhA0VIokS4fxAfqZJ9NS0deS_ETJs3VRRJUVZM","status":1,"uploadSessionUrl":null}]</t>
  </si>
  <si>
    <t xml:space="preserve">LIKMANINA SDN. BHD.	</t>
  </si>
  <si>
    <t>Team available &amp; original project done by likmanina</t>
  </si>
  <si>
    <t>DANAWA DESA NETWORKS SDN. BHD</t>
  </si>
  <si>
    <t>TMMAB SOLUTION SDN. BHD.</t>
  </si>
  <si>
    <t>DQMIR0745_BRIGHTON VETERINARY CLINIC</t>
  </si>
  <si>
    <t>TMNA/231897</t>
  </si>
  <si>
    <t>FOC AS F61/F62 NID EBB - BANGUNAN EMUM 55 (WSE) (SLA 99.0%)</t>
  </si>
  <si>
    <t>PAC2312019</t>
  </si>
  <si>
    <t>NRP2303218</t>
  </si>
  <si>
    <t>[{"name":"EBB Bangunan EMUM 55_Mohamad Hairi Bin Az.docx","link":"https://tm365-my.sharepoint.com/personal/badruznasrin_basri_tm_com_my/_layouts/15/Doc.aspx?sourcedoc=%7BD711E9F5-D391-4555-A9DC-5EA4977F3AAD%7D&amp;file=EBB%20Bangunan%20EMUM%2055_Mohamad%20Hairi%20Bin%20Az.docx&amp;action=default&amp;mobileredirect=true","id":"01KO5DXPXV5EI5PEOTKVC2TXC6USLX6OVN","type":null,"size":1235314,"referenceId":"01KO5DXPWKQISBU2NA6ZBLWOJA7SI6KARL","driveId":"b!GENIO6DB3UWzdulNK6evrT-LvdyhA0VIokS4fxAfqZJ9NS0deS_ETJs3VRRJUVZM","status":1,"uploadSessionUrl":null}]</t>
  </si>
  <si>
    <t>Ada team yang mampu jalankan kerja dengan segera dan cepat siap. Biasa buat kerja di kawasan sekitar</t>
  </si>
  <si>
    <t xml:space="preserve">NRP FOC SPUR BAK F29/F30 PROLINTAS EXPRESSWAY - PLAZA TOL ALAM DAMAI SUKE (MLS OVER IPME) SLG 99.5
</t>
  </si>
  <si>
    <t>MOHD AZRIL BIN IBRAHIM</t>
  </si>
  <si>
    <t>Ahmad Akram Bin Mordin</t>
  </si>
  <si>
    <t>[{"name":"TMCA232037_Mohd Azril Bin Ibrah 1.pdf","link":"https://tm365-my.sharepoint.com/personal/badruznasrin_basri_tm_com_my/Documents/Apps/Microsoft%20Forms/CPPM%20LOR%20%20Request%20for%20LOR%20for%20existing%20project/Question/TMCA232037_Mohd%20Azril%20Bin%20Ibrah%201.pdf","id":"01KO5DXPQPOCRPWXZDQ5GKF7ZZZQQCM35I","type":null,"size":268762,"referenceId":"01KO5DXPWKQISBU2NA6ZBLWOJA7SI6KARL","driveId":"b!GENIO6DB3UWzdulNK6evrT-LvdyhA0VIokS4fxAfqZJ9NS0deS_ETJs3VRRJUVZM","status":1,"uploadSessionUrl":null}]</t>
  </si>
  <si>
    <t>TMSA/232769</t>
  </si>
  <si>
    <t xml:space="preserve">SP FTTH FSN_C032 MATRIX CONCEPTS TIARA SENDAYAN PERCINT-7 SENDAYAN
</t>
  </si>
  <si>
    <t>PAC2309298</t>
  </si>
  <si>
    <t>NRF2200079</t>
  </si>
  <si>
    <t>MOHAMED FAHMI BIN MOHAMED ALI</t>
  </si>
  <si>
    <t>[{"name":"masterplan TIARA SENDAYAN PRESINT 7_Mohd Nor Izzuan Bin.png","link":"https://tm365-my.sharepoint.com/personal/badruznasrin_basri_tm_com_my/Documents/Apps/Microsoft%20Forms/CPPM%20LOR%20%20Request%20for%20LOR%20for%20existing%20project/Question/masterplan%20TIARA%20SENDAYAN%20PRESINT%207_Mohd%20Nor%20Izzuan%20Bin.png","id":"01KO5DXPQBKU7DBLRUJRDIJ4U46TBYIVA5","type":null,"size":829169,"referenceId":"01KO5DXPWKQISBU2NA6ZBLWOJA7SI6KARL","driveId":"b!GENIO6DB3UWzdulNK6evrT-LvdyhA0VIokS4fxAfqZJ9NS0deS_ETJs3VRRJUVZM","status":1,"uploadSessionUrl":null}]</t>
  </si>
  <si>
    <t>BOUNDARY FSN UNDER ARENA SPEED</t>
  </si>
  <si>
    <t>TMCA/231581</t>
  </si>
  <si>
    <t xml:space="preserve">5G DBKSG0650 FOC MRU F15F30 12C WATER TANK UITM PUNCAK ALAM
</t>
  </si>
  <si>
    <t>PAC2308396</t>
  </si>
  <si>
    <t>H5G2203365</t>
  </si>
  <si>
    <t>[{"name":"5G DBKSG0650 WATER TANK UITM PUNCAK ALAM_Siti Atirah Razak.pdf","link":"https://tm365-my.sharepoint.com/personal/badruznasrin_basri_tm_com_my/Documents/Apps/Microsoft%20Forms/CPPM%20LOR%20%20Request%20for%20LOR%20for%20existing%20project/Question/5G%20DBKSG0650%20WATER%20TANK%20UITM%20PUNCAK%20ALAM_Siti%20Atirah%20Razak.pdf","id":"01KO5DXPRVT3JWVCWCKNEYRHDBV4UFCUPL","type":null,"size":251632,"referenceId":"01KO5DXPWKQISBU2NA6ZBLWOJA7SI6KARL","driveId":"b!GENIO6DB3UWzdulNK6evrT-LvdyhA0VIokS4fxAfqZJ9NS0deS_ETJs3VRRJUVZM","status":1,"uploadSessionUrl":null}]</t>
  </si>
  <si>
    <t>Contractor available and familiar with the site</t>
  </si>
  <si>
    <t>DBKSG0650</t>
  </si>
  <si>
    <t>TMCA/231990</t>
  </si>
  <si>
    <t xml:space="preserve">NRP BUK F19F20 NID LF ? GFS GLOBAL LOT S-1-06, GAYA RESORTHOMES, JLN SG BURUNG 32/68, SEK.32 SHAH ALAM
</t>
  </si>
  <si>
    <t>PAC2311598</t>
  </si>
  <si>
    <t>NRP2303019</t>
  </si>
  <si>
    <t>[{"name":"NRP BUK F19F20 LF GAYA RESORTHOMES_Siti Atirah Razak.pdf","link":"https://tm365-my.sharepoint.com/personal/badruznasrin_basri_tm_com_my/Documents/Apps/Microsoft%20Forms/CPPM%20LOR%20%20Request%20for%20LOR%20for%20existing%20project/Question/NRP%20BUK%20F19F20%20LF%20GAYA%20RESORTHOMES_Siti%20Atirah%20Razak.pdf","id":"01KO5DXPWSDAV6XO7G2BFJTOVMQKVROYJJ","type":null,"size":512145,"referenceId":"01KO5DXPWKQISBU2NA6ZBLWOJA7SI6KARL","driveId":"b!GENIO6DB3UWzdulNK6evrT-LvdyhA0VIokS4fxAfqZJ9NS0deS_ETJs3VRRJUVZM","status":1,"uploadSessionUrl":null}]</t>
  </si>
  <si>
    <t>CONTRACTOR AVAILABLE AND FAMILIAR AT THE SITE</t>
  </si>
  <si>
    <t>TMCA/232042</t>
  </si>
  <si>
    <t xml:space="preserve">NRP SRG F23 NID DENSO - TOTAL LOGISTIK, JLN PAHAT 16/8A SEK.16 SHAH ALAM
</t>
  </si>
  <si>
    <t>PAC2311796</t>
  </si>
  <si>
    <t>NRP2303134</t>
  </si>
  <si>
    <t>[{"name":"NRP SRG DENSO TOTAL LOGISTIK_Siti Atirah Razak.pdf","link":"https://tm365-my.sharepoint.com/personal/badruznasrin_basri_tm_com_my/Documents/Apps/Microsoft%20Forms/CPPM%20LOR%20%20Request%20for%20LOR%20for%20existing%20project/Question/NRP%20SRG%20DENSO%20TOTAL%20LOGISTIK_Siti%20Atirah%20Razak.pdf","id":"01KO5DXPURAZ5QIYJDRBEK4RHC4TFCS7H6","type":null,"size":351091,"referenceId":"01KO5DXPWKQISBU2NA6ZBLWOJA7SI6KARL","driveId":"b!GENIO6DB3UWzdulNK6evrT-LvdyhA0VIokS4fxAfqZJ9NS0deS_ETJs3VRRJUVZM","status":1,"uploadSessionUrl":null}]</t>
  </si>
  <si>
    <t>CONTRACTOR IS AVAILABLE AND FAMILIAR WITH THE SITE</t>
  </si>
  <si>
    <t>HARUM ENGINEERING SDN. BHD.</t>
  </si>
  <si>
    <t>kamarulhuda@tm.com.my</t>
  </si>
  <si>
    <t>SMSA/230206</t>
  </si>
  <si>
    <t>SRR FTTH ADD BGR_C006 JALAN DESA JARUM 1</t>
  </si>
  <si>
    <t>PAC2303550</t>
  </si>
  <si>
    <t>SRR2204312</t>
  </si>
  <si>
    <t>ZAMRI BIN MOHAMED HASHIM</t>
  </si>
  <si>
    <t>NORAZRI BIN NORKHALID</t>
  </si>
  <si>
    <t>[{"name":"PLAN-___SRR FTTH ADD BGR_C006 JALAN DESA JARU_Kamarulhuda Bin Mohd.pdf","link":"https://tm365-my.sharepoint.com/personal/badruznasrin_basri_tm_com_my/Documents/Apps/Microsoft%20Forms/CPPM%20LOR%20%20Request%20for%20LOR%20for%20existing%20project/Question/PLAN-___SRR%20FTTH%20ADD%20BGR_C006%20JALAN%20DESA%20JARU_Kamarulhuda%20Bin%20Mohd.pdf","id":"01KO5DXPTHQ563S57NIJG3XHLOBAYMWICH","type":null,"size":632373,"referenceId":"01KO5DXPWKQISBU2NA6ZBLWOJA7SI6KARL","driveId":"b!GENIO6DB3UWzdulNK6evrT-LvdyhA0VIokS4fxAfqZJ9NS0deS_ETJs3VRRJUVZM","status":1,"uploadSessionUrl":null}]</t>
  </si>
  <si>
    <t>1104275 | KONSORTIUM KOVENREA SDN. BHD.</t>
  </si>
  <si>
    <t>utk update qc material tambahan, qc asal dah completed qc, kene buat lor baru utk tambahan material</t>
  </si>
  <si>
    <t>SMSA/230309</t>
  </si>
  <si>
    <t>SRR FTTH ADD BGR_C014 KAMPUNG PARIT PULAI TENGAH JALAN KAMPUNG PARIT PULAI</t>
  </si>
  <si>
    <t>PAC2305522</t>
  </si>
  <si>
    <t>SRR2300684</t>
  </si>
  <si>
    <t>[{"name":"PLAN-SRR FTTH ADD BGR_C014 KAMPUNG PARIT PULA_Kamarulhuda Bin Mohd.pdf","link":"https://tm365-my.sharepoint.com/personal/badruznasrin_basri_tm_com_my/Documents/Apps/Microsoft%20Forms/CPPM%20LOR%20%20Request%20for%20LOR%20for%20existing%20project/Question/PLAN-SRR%20FTTH%20ADD%20BGR_C014%20KAMPUNG%20PARIT%20PULA_Kamarulhuda%20Bin%20Mohd.pdf","id":"01KO5DXPVPMD2NGCQPMBBJORI5XQG5QDQL","type":null,"size":695499,"referenceId":"01KO5DXPWKQISBU2NA6ZBLWOJA7SI6KARL","driveId":"b!GENIO6DB3UWzdulNK6evrT-LvdyhA0VIokS4fxAfqZJ9NS0deS_ETJs3VRRJUVZM","status":1,"uploadSessionUrl":null}]</t>
  </si>
  <si>
    <t>TMCA/232079</t>
  </si>
  <si>
    <t xml:space="preserve">NRP FOC PKG F20 (12C) VIEWQWEST KAWASAN PERINDUSTRIAN PANDAMARAN
</t>
  </si>
  <si>
    <t>PAC2311931</t>
  </si>
  <si>
    <t>NRP2303175</t>
  </si>
  <si>
    <t>[{"name":"NRP FOC PKG F20 (12C) VIEWQWEST KAWASAN PERIN_Siti Atirah Razak.pdf","link":"https://tm365-my.sharepoint.com/personal/badruznasrin_basri_tm_com_my/Documents/Apps/Microsoft%20Forms/CPPM%20LOR%20%20Request%20for%20LOR%20for%20existing%20project/Question/NRP%20FOC%20PKG%20F20%20(12C)%20VIEWQWEST%20KAWASAN%20PERIN_Siti%20Atirah%20Razak.pdf","id":"01KO5DXPUKXFMIKL6LEBFLATQMPTQSEPZ4","type":null,"size":255183,"referenceId":"01KO5DXPWKQISBU2NA6ZBLWOJA7SI6KARL","driveId":"b!GENIO6DB3UWzdulNK6evrT-LvdyhA0VIokS4fxAfqZJ9NS0deS_ETJs3VRRJUVZM","status":1,"uploadSessionUrl":null}]</t>
  </si>
  <si>
    <t>CONTRACTOR IS AVAILABLE AND FAMILIAR WITHIN THE SITE</t>
  </si>
  <si>
    <t>JMSA/230127</t>
  </si>
  <si>
    <t>SRR FTTH ADD MUR_C009 PANGSAPURI TAMAN DAMAI  JALAN DAMAI 10/3,  TAMAN DAMAI</t>
  </si>
  <si>
    <t>PAC2305628</t>
  </si>
  <si>
    <t>SRR2300613</t>
  </si>
  <si>
    <t>[{"name":"PLAN MUR C009_Kamarulhuda Bin Mohd.pdf","link":"https://tm365-my.sharepoint.com/personal/badruznasrin_basri_tm_com_my/Documents/Apps/Microsoft%20Forms/CPPM%20LOR%20%20Request%20for%20LOR%20for%20existing%20project/Question/PLAN%20MUR%20C009_Kamarulhuda%20Bin%20Mohd.pdf","id":"01KO5DXPTZZR25EBCGBVFZ5XAKGB6YAKHT","type":null,"size":547226,"referenceId":"01KO5DXPWKQISBU2NA6ZBLWOJA7SI6KARL","driveId":"b!GENIO6DB3UWzdulNK6evrT-LvdyhA0VIokS4fxAfqZJ9NS0deS_ETJs3VRRJUVZM","status":1,"uploadSessionUrl":null}]</t>
  </si>
  <si>
    <t>TMNA/232625</t>
  </si>
  <si>
    <t>H5G FOC INTER TIE SPUR (12C) CSR DABTP0014_IBUSAWATTMTAPAH_TH TELEKOM TAPAH</t>
  </si>
  <si>
    <t>PAC2312191</t>
  </si>
  <si>
    <t>H5G2301066</t>
  </si>
  <si>
    <t>Khairul Nizam Bin Kamaruddin</t>
  </si>
  <si>
    <t>[{"name":"H5G DABTP0014_IBUSAWATTMTAPAH_Khairuliman Bin Jama.pdf","link":"https://tm365-my.sharepoint.com/personal/badruznasrin_basri_tm_com_my/Documents/Apps/Microsoft%20Forms/CPPM%20LOR%20%20Request%20for%20LOR%20for%20existing%20project/Question/H5G%20DABTP0014_IBUSAWATTMTAPAH_Khairuliman%20Bin%20Jama.pdf","id":"01KO5DXPUJYZOTEPSTQRHIL2VZLXRBRKRW","type":null,"size":377632,"referenceId":"01KO5DXPWKQISBU2NA6ZBLWOJA7SI6KARL","driveId":"b!GENIO6DB3UWzdulNK6evrT-LvdyhA0VIokS4fxAfqZJ9NS0deS_ETJs3VRRJUVZM","status":1,"uploadSessionUrl":null}]</t>
  </si>
  <si>
    <t>TEAM TELAH SIAP KERJA DI DAMLM0730_JLNBERNAM 1TAMANBERNAMBARU</t>
  </si>
  <si>
    <t>DABTP0014</t>
  </si>
  <si>
    <t>Mohd Afizan Supar</t>
  </si>
  <si>
    <t>[{"name":"QUALITY PERSIARAN MAHKOTA CHERAS 28082023 MAP_Mohd Fahrorazi Bin S.pptx","link":"https://tm365-my.sharepoint.com/personal/badruznasrin_basri_tm_com_my/_layouts/15/Doc.aspx?sourcedoc=%7B109DEA83-C0A4-45E0-98F3-59CE9F7DBB6D%7D&amp;file=QUALITY%20PERSIARAN%20MAHKOTA%20CHERAS%2028082023%20MAP_Mohd%20Fahrorazi%20Bin%20S.pptx&amp;action=edit&amp;mobileredirect=true","id":"01KO5DXPUD5KORBJGA4BCZR42ZZ2PX3O3N","type":null,"size":4058963,"referenceId":"01KO5DXPWKQISBU2NA6ZBLWOJA7SI6KARL","driveId":"b!GENIO6DB3UWzdulNK6evrT-LvdyhA0VIokS4fxAfqZJ9NS0deS_ETJs3VRRJUVZM","status":1,"uploadSessionUrl":null}]</t>
  </si>
  <si>
    <t>Value contract available</t>
  </si>
  <si>
    <t>KUMPULAN ABEX SDN BHD</t>
  </si>
  <si>
    <t>NEXUSCORPGROUP SDN BHD</t>
  </si>
  <si>
    <t>TMCA/231095</t>
  </si>
  <si>
    <t>QUALITY PROJECT TO UNDERGROUND FOC OVERHEAD AT JALAN KUARI (FOC)</t>
  </si>
  <si>
    <t>PAC2306322</t>
  </si>
  <si>
    <t>QUA2300033</t>
  </si>
  <si>
    <t>[{"name":"DIVERT FOC OVERHEAD TEMPORARY TO FOC UNDERGRO_Mohd Fahrorazi Bin S.pptx","link":"https://tm365-my.sharepoint.com/personal/badruznasrin_basri_tm_com_my/_layouts/15/Doc.aspx?sourcedoc=%7BEF4AB501-A0FA-4EEA-BF19-DC7948B11141%7D&amp;file=DIVERT%20FOC%20OVERHEAD%20TEMPORARY%20TO%20FOC%20UNDERGRO_Mohd%20Fahrorazi%20Bin%20S.pptx&amp;action=edit&amp;mobileredirect=true","id":"01KO5DXPQBWVFO76VA5JHL6GO4PFELCEKB","type":null,"size":1827206,"referenceId":"01KO5DXPWKQISBU2NA6ZBLWOJA7SI6KARL","driveId":"b!GENIO6DB3UWzdulNK6evrT-LvdyhA0VIokS4fxAfqZJ9NS0deS_ETJs3VRRJUVZM","status":1,"uploadSessionUrl":null}]</t>
  </si>
  <si>
    <t>CONTRACT VALUE AVAILABLE</t>
  </si>
  <si>
    <t>TMCA/231286</t>
  </si>
  <si>
    <t>QUALITY PROJECT TO UNDERGROUND FOC OVERHEAD AT JALAN KUARI (CWS)</t>
  </si>
  <si>
    <t>PAC2306229</t>
  </si>
  <si>
    <t>QUA2300032</t>
  </si>
  <si>
    <t>[{"name":"DIVERT FOC OVERHEAD TEMPORARY TO FOC UNDERGRO_Mohd Fahrorazi Bin S 1.pptx","link":"https://tm365-my.sharepoint.com/personal/badruznasrin_basri_tm_com_my/_layouts/15/Doc.aspx?sourcedoc=%7B565BC9FD-9989-4AD6-B098-86E234E41DED%7D&amp;file=DIVERT%20FOC%20OVERHEAD%20TEMPORARY%20TO%20FOC%20UNDERGRO_Mohd%20Fahrorazi%20Bin%20S%201.pptx&amp;action=edit&amp;mobileredirect=true","id":"01KO5DXPX5ZFNVNCMZ2ZFLBGEG4I2OIHPN","type":null,"size":1827206,"referenceId":"01KO5DXPWKQISBU2NA6ZBLWOJA7SI6KARL","driveId":"b!GENIO6DB3UWzdulNK6evrT-LvdyhA0VIokS4fxAfqZJ9NS0deS_ETJs3VRRJUVZM","status":1,"uploadSessionUrl":null}]</t>
  </si>
  <si>
    <t>VALUE CONTRACT AVAILABLE</t>
  </si>
  <si>
    <t>TMCA/222480</t>
  </si>
  <si>
    <t xml:space="preserve">5G DNB DBULG1725 FOC KRT F031-F032 24C MPAJCOMMUNITYHALL
</t>
  </si>
  <si>
    <t>PAC2208086</t>
  </si>
  <si>
    <t>H5G2201847</t>
  </si>
  <si>
    <t>mohd nazri bin jamaluddin</t>
  </si>
  <si>
    <t>[{"name":"TSSR_DNB_NEW_2022_5G_RAN_PHASE_1B_SGR_77_DBUL_Mohamad Ismail Bin B.pdf","link":"https://tm365-my.sharepoint.com/personal/badruznasrin_basri_tm_com_my/Documents/Apps/Microsoft%20Forms/CPPM%20LOR%20%20Request%20for%20LOR%20for%20existing%20project/Question/TSSR_DNB_NEW_2022_5G_RAN_PHASE_1B_SGR_77_DBUL_Mohamad%20Ismail%20Bin%20B.pdf","id":"01KO5DXPQSKZYFISLSSFFISKO3GINBEWX2","type":null,"size":5228200,"referenceId":"01KO5DXPWKQISBU2NA6ZBLWOJA7SI6KARL","driveId":"b!GENIO6DB3UWzdulNK6evrT-LvdyhA0VIokS4fxAfqZJ9NS0deS_ETJs3VRRJUVZM","status":1,"uploadSessionUrl":null}]</t>
  </si>
  <si>
    <t>DBULG1725</t>
  </si>
  <si>
    <t>nurfarizan@tm.com.my</t>
  </si>
  <si>
    <t>TMWA/239134</t>
  </si>
  <si>
    <t>5G DNB DQBTU0108 FOC SJU_F03 SPURS 12C FOR JLNCOASTALBINTUTUMIRI_BTU</t>
  </si>
  <si>
    <t>MUHAMMAD NUR AMIRUDDIN BIN Archmad Nazaruddin</t>
  </si>
  <si>
    <t>[{"name":"5G DNB DQBTU0108 JLNCOASTALBINTUTUMIRI_BTU_Nurfarizan Binti Ros.pdf","link":"https://tm365-my.sharepoint.com/personal/badruznasrin_basri_tm_com_my/Documents/Apps/Microsoft%20Forms/CPPM%20LOR%20%20Request%20for%20LOR%20for%20existing%20project/Question/5G%20DNB%20DQBTU0108%20JLNCOASTALBINTUTUMIRI_BTU_Nurfarizan%20Binti%20Ros.pdf","id":"01KO5DXPRMY4Q6LP7FFFDJJMKTMAVRZELR","type":null,"size":313493,"referenceId":"01KO5DXPWKQISBU2NA6ZBLWOJA7SI6KARL","driveId":"b!GENIO6DB3UWzdulNK6evrT-LvdyhA0VIokS4fxAfqZJ9NS0deS_ETJs3VRRJUVZM","status":1,"uploadSessionUrl":null}]</t>
  </si>
  <si>
    <t>MASTEL COMMUNICATIONS SDN BHD</t>
  </si>
  <si>
    <t>Based on allocation by Unit Vendor Sarawak, email on 21.07.2023</t>
  </si>
  <si>
    <t>TMWA/239124</t>
  </si>
  <si>
    <t>5G DNB DQBTU0137 1 IUC/CSR &amp; BTU_F50 SPURS 12C FORKPGPAMLBU10_BTU</t>
  </si>
  <si>
    <t>PAC2311171</t>
  </si>
  <si>
    <t>H5G2300873</t>
  </si>
  <si>
    <t>WILSON ANAK BUNGAN</t>
  </si>
  <si>
    <t>[{"name":"BTU_F50 KPGPAMLBU10_Nurfarizan Binti Ros.pdf","link":"https://tm365-my.sharepoint.com/personal/badruznasrin_basri_tm_com_my/Documents/Apps/Microsoft%20Forms/CPPM%20LOR%20%20Request%20for%20LOR%20for%20existing%20project/Question/BTU_F50%20KPGPAMLBU10_Nurfarizan%20Binti%20Ros.pdf","id":"01KO5DXPTLM2RWT37IUVHZ5AGBNWW5TDDS","type":null,"size":1059050,"referenceId":"01KO5DXPWKQISBU2NA6ZBLWOJA7SI6KARL","driveId":"b!GENIO6DB3UWzdulNK6evrT-LvdyhA0VIokS4fxAfqZJ9NS0deS_ETJs3VRRJUVZM","status":1,"uploadSessionUrl":null}]</t>
  </si>
  <si>
    <t>PERUNDING GEOMATIK SDN BHD</t>
  </si>
  <si>
    <t>Based on funnel list allocation by Unit Vendor Sarawak on 18.7.2023. Also PGSB is familiar with this cable history and this area.</t>
  </si>
  <si>
    <t>DQBTU0137</t>
  </si>
  <si>
    <t>TMWA/239125</t>
  </si>
  <si>
    <t>5G DNB DQBTU0137 1 IUC/CSR &amp; BTU_F50 SPURS 12C FOR KPGPAMLBU10_BTU</t>
  </si>
  <si>
    <t>[{"name":"BTU_F68 KPGPAMLBU10_BTU_Nurfarizan Binti Ros.pdf","link":"https://tm365-my.sharepoint.com/personal/badruznasrin_basri_tm_com_my/Documents/Apps/Microsoft%20Forms/CPPM%20LOR%20%20Request%20for%20LOR%20for%20existing%20project/Question/BTU_F68%20KPGPAMLBU10_BTU_Nurfarizan%20Binti%20Ros.pdf","id":"01KO5DXPUFXUFFYNQERNH2EQJPL7R3MUVU","type":null,"size":3754261,"referenceId":"01KO5DXPWKQISBU2NA6ZBLWOJA7SI6KARL","driveId":"b!GENIO6DB3UWzdulNK6evrT-LvdyhA0VIokS4fxAfqZJ9NS0deS_ETJs3VRRJUVZM","status":1,"uploadSessionUrl":null}]</t>
  </si>
  <si>
    <t>Based on funnel list allocation by Unit vendor Sarawak. PGSB also familiar with the cable history &amp; working area</t>
  </si>
  <si>
    <t>TMWA/239121</t>
  </si>
  <si>
    <t>5G DNB DQBTU0147 BTU_F68 192C/96C/12C FOR RPRSIBIYUBT6_BTU</t>
  </si>
  <si>
    <t>NAIM IZZUDDIN BIN MOHD FIRDAUS</t>
  </si>
  <si>
    <t>[{"name":"BTU_F68 RPRSIBIYUBT6_BTU_Nurfarizan Binti Ros.pdf","link":"https://tm365-my.sharepoint.com/personal/badruznasrin_basri_tm_com_my/Documents/Apps/Microsoft%20Forms/CPPM%20LOR%20%20Request%20for%20LOR%20for%20existing%20project/Question/BTU_F68%20RPRSIBIYUBT6_BTU_Nurfarizan%20Binti%20Ros.pdf","id":"01KO5DXPVDGTDJF6WWQVE2SCR43XBDO7EM","type":null,"size":5319308,"referenceId":"01KO5DXPWKQISBU2NA6ZBLWOJA7SI6KARL","driveId":"b!GENIO6DB3UWzdulNK6evrT-LvdyhA0VIokS4fxAfqZJ9NS0deS_ETJs3VRRJUVZM","status":1,"uploadSessionUrl":null}]</t>
  </si>
  <si>
    <t>VIGOROUS ENERGY SDN BHD</t>
  </si>
  <si>
    <t>As per funnel list allocation by Unit Vendor Sarawak on 18.7.2023</t>
  </si>
  <si>
    <t>TMSA/233374</t>
  </si>
  <si>
    <t xml:space="preserve">DNSBN0331 – CWS 1W  FOR CALTEX S2 HEIGHT - BUS </t>
  </si>
  <si>
    <t>PAC2212569</t>
  </si>
  <si>
    <t>H5G2202707</t>
  </si>
  <si>
    <t>MOHD NAJMI BIN MENHAT</t>
  </si>
  <si>
    <t>[{"name":"1. Technical Proposal for TM Project template_Mohd Nor Izzuan Bin.pptx","link":"https://tm365-my.sharepoint.com/personal/badruznasrin_basri_tm_com_my/_layouts/15/Doc.aspx?sourcedoc=%7B9FF3F027-D52E-4B79-A30A-73480A919736%7D&amp;file=1.%20Technical%20Proposal%20for%20TM%20Project%20template_Mohd%20Nor%20Izzuan%20Bin.pptx&amp;action=edit&amp;mobileredirect=true","id":"01KO5DXPRH6DZZ6LWVPFF2GCTTJAFJDFZW","type":null,"size":1223334,"referenceId":"01KO5DXPWKQISBU2NA6ZBLWOJA7SI6KARL","driveId":"b!GENIO6DB3UWzdulNK6evrT-LvdyhA0VIokS4fxAfqZJ9NS0deS_ETJs3VRRJUVZM","status":1,"uploadSessionUrl":null}]</t>
  </si>
  <si>
    <t>PREVIOUSLY LEG 1 UNDER SAME TEAM(MIGRATE FROM RSP TO MOTOBINA)</t>
  </si>
  <si>
    <t>DNSBN0331</t>
  </si>
  <si>
    <t>5G DNB DBULG1725 FOC KRT F031-F032 24C MPAJCOMMUNITYHALL KRT-H5G2201847</t>
  </si>
  <si>
    <t>[{"name":"TSSR_DNB_NEW_2022_5G_RAN_PHASE_1B_SGR_77_DBUL_Sazril Anwar Bin Zul.pdf","link":"https://tm365-my.sharepoint.com/personal/badruznasrin_basri_tm_com_my/Documents/Apps/Microsoft%20Forms/CPPM%20LOR%20%20Request%20for%20LOR%20for%20existing%20project/Question/TSSR_DNB_NEW_2022_5G_RAN_PHASE_1B_SGR_77_DBUL_Sazril%20Anwar%20Bin%20Zul.pdf","id":"01KO5DXPWN3WTMVTI7GRBZ7ZJY2WY5OV7K","type":null,"size":5228200,"referenceId":"01KO5DXPWKQISBU2NA6ZBLWOJA7SI6KARL","driveId":"b!GENIO6DB3UWzdulNK6evrT-LvdyhA0VIokS4fxAfqZJ9NS0deS_ETJs3VRRJUVZM","status":1,"uploadSessionUrl":null}]</t>
  </si>
  <si>
    <t>wanfadley@tm.com.my</t>
  </si>
  <si>
    <t>RWOR_FOC RELOCATION DUE TO PROJECT WCE SECTION 11 BERUAS INTERCHANGE TO TAIPING SOUTH INTERCHANGE</t>
  </si>
  <si>
    <t>Budget direct HQ</t>
  </si>
  <si>
    <t>RER2300157</t>
  </si>
  <si>
    <t>Wan Fadley Wan Abdullah</t>
  </si>
  <si>
    <t>Syed Mohd Afnan Wafa bin Syed Mohd Ghazi</t>
  </si>
  <si>
    <t>[{"name":"Mapping RWOR FOC relocation WCE_Wan Fadley Bin Wan A.pdf","link":"https://tm365-my.sharepoint.com/personal/badruznasrin_basri_tm_com_my/Documents/Apps/Microsoft%20Forms/CPPM%20LOR%20%20Request%20for%20LOR%20for%20existing%20project/Question/Mapping%20RWOR%20FOC%20relocation%20WCE_Wan%20Fadley%20Bin%20Wan%20A.pdf","id":"01KO5DXPUVYMHNGS6UWZA2NVHNHLBCPC7F","type":null,"size":87149,"referenceId":"01KO5DXPWKQISBU2NA6ZBLWOJA7SI6KARL","driveId":"b!GENIO6DB3UWzdulNK6evrT-LvdyhA0VIokS4fxAfqZJ9NS0deS_ETJs3VRRJUVZM","status":1,"uploadSessionUrl":null}]</t>
  </si>
  <si>
    <t>Familiar with rerouting work</t>
  </si>
  <si>
    <t>RWOR</t>
  </si>
  <si>
    <t>TMNA/232675</t>
  </si>
  <si>
    <t>Orange_Imerys Minerals_Perak_WIA 50M_(PUL)</t>
  </si>
  <si>
    <t>PAC2312054</t>
  </si>
  <si>
    <t>NRP2303237</t>
  </si>
  <si>
    <t>muhaammad shah aizam</t>
  </si>
  <si>
    <t>[{"name":"Costing_NRP FOC PUL_F22 SPUR (12C) NID ORANGE_Syahril Bin Hasan Ha.xlsx","link":"https://tm365-my.sharepoint.com/personal/badruznasrin_basri_tm_com_my/_layouts/15/Doc.aspx?sourcedoc=%7B87190796-7A32-46F5-89DF-8B09F384EB19%7D&amp;file=Costing_NRP%20FOC%20PUL_F22%20SPUR%20(12C)%20NID%20ORANGE_Syahril%20Bin%20Hasan%20Ha.xlsx&amp;action=default&amp;mobileredirect=true","id":"01KO5DXPUWA4MYOMT26VDITX4LBHZYJ2YZ","type":null,"size":187039,"referenceId":"01KO5DXPWKQISBU2NA6ZBLWOJA7SI6KARL","driveId":"b!GENIO6DB3UWzdulNK6evrT-LvdyhA0VIokS4fxAfqZJ9NS0deS_ETJs3VRRJUVZM","status":1,"uploadSessionUrl":null}]</t>
  </si>
  <si>
    <t>impian Nurani</t>
  </si>
  <si>
    <t>Zone TAsek</t>
  </si>
  <si>
    <t xml:space="preserve">TMNA/232676 </t>
  </si>
  <si>
    <t>Orange_Imerys Minerals_Perak_WIA 100M_(PUL)</t>
  </si>
  <si>
    <t>PAC2312055</t>
  </si>
  <si>
    <t>NRP2303238</t>
  </si>
  <si>
    <t>[{"name":"Costing_NRP FOC PUL_F22 SPUR (12C) NID ORANGE_Syahril Bin Hasan Ha 1.xlsx","link":"https://tm365-my.sharepoint.com/personal/badruznasrin_basri_tm_com_my/_layouts/15/Doc.aspx?sourcedoc=%7B03ABC60A-4E38-42E7-8A57-C55B0E060246%7D&amp;file=Costing_NRP%20FOC%20PUL_F22%20SPUR%20(12C)%20NID%20ORANGE_Syahril%20Bin%20Hasan%20Ha%201.xlsx&amp;action=default&amp;mobileredirect=true","id":"01KO5DXPQKY2VQGOCO45BIUV6FLMHAMASG","type":null,"size":187063,"referenceId":"01KO5DXPWKQISBU2NA6ZBLWOJA7SI6KARL","driveId":"b!GENIO6DB3UWzdulNK6evrT-LvdyhA0VIokS4fxAfqZJ9NS0deS_ETJs3VRRJUVZM","status":1,"uploadSessionUrl":null}]</t>
  </si>
  <si>
    <t>impian nurani</t>
  </si>
  <si>
    <t>zon tasek</t>
  </si>
  <si>
    <t>TMNA/232179</t>
  </si>
  <si>
    <t>NRP FOC SJA F61-F62 SPUR 12C VADS_MATTEL - MMSB MAIN CAMPUS (WE)-SJA</t>
  </si>
  <si>
    <t>PAC2309068</t>
  </si>
  <si>
    <t>NRP2302086</t>
  </si>
  <si>
    <t>Mohd Hanizar Bin Abdul Rahman</t>
  </si>
  <si>
    <t>[{"name":"WSE VADS VZB02 to MATTEL INC _99 0_V2 (1)_Mohamad Rafidy Bin M.pdf","link":"https://tm365-my.sharepoint.com/personal/badruznasrin_basri_tm_com_my/Documents/Apps/Microsoft%20Forms/CPPM%20LOR%20%20Request%20for%20LOR%20for%20existing%20project/Question/WSE%20VADS%20VZB02%20to%20MATTEL%20INC%20_99%200_V2%20(1)_Mohamad%20Rafidy%20Bin%20M.pdf","id":"01KO5DXPWXLGX63THAK5HIQPBLEYMXQGE6","type":null,"size":620954,"referenceId":"01KO5DXPWKQISBU2NA6ZBLWOJA7SI6KARL","driveId":"b!GENIO6DB3UWzdulNK6evrT-LvdyhA0VIokS4fxAfqZJ9NS0deS_ETJs3VRRJUVZM","status":1,"uploadSessionUrl":null}]</t>
  </si>
  <si>
    <t>Team zatikimia mempunyai skill dalam pemasangan dan pengujian NID di penang.</t>
  </si>
  <si>
    <t>TMNA/232660</t>
  </si>
  <si>
    <t>NRP_FOC SJA F55/F56 SPUR 12C NID BT SYSTEM (M) SDN BHD (GRUNDFOS PENANG)</t>
  </si>
  <si>
    <t>PAC2311914</t>
  </si>
  <si>
    <t>NRP2303234</t>
  </si>
  <si>
    <t xml:space="preserve"> Ahmad Haikal Bin Mohamed</t>
  </si>
  <si>
    <t>[{"name":"WSE VADS VZB02 to MATTEL INC _99 0_V2 (1)_Mohamad Rafidy Bin M 1.pdf","link":"https://tm365-my.sharepoint.com/personal/badruznasrin_basri_tm_com_my/Documents/Apps/Microsoft%20Forms/CPPM%20LOR%20%20Request%20for%20LOR%20for%20existing%20project/Question/WSE%20VADS%20VZB02%20to%20MATTEL%20INC%20_99%200_V2%20(1)_Mohamad%20Rafidy%20Bin%20M%201.pdf","id":"01KO5DXPVH6HVYPQZ2GJE2VSRN4QSNRSQR","type":null,"size":620954,"referenceId":"01KO5DXPWKQISBU2NA6ZBLWOJA7SI6KARL","driveId":"b!GENIO6DB3UWzdulNK6evrT-LvdyhA0VIokS4fxAfqZJ9NS0deS_ETJs3VRRJUVZM","status":1,"uploadSessionUrl":null}]</t>
  </si>
  <si>
    <t>TMNA/232568</t>
  </si>
  <si>
    <t xml:space="preserve">NRP FOC KBS F23/F24 NID BANK KERJASAMA RAKYAT PUSAT BANDAR BERTAM PERDANA
</t>
  </si>
  <si>
    <t>PAC2310942</t>
  </si>
  <si>
    <t>NRP2302855</t>
  </si>
  <si>
    <t>[{"name":"BKRMN ND IPME SLG99.9 KEPALA BATAS_Mahafiz Bin Md Halim.ppt","link":"https://tm365-my.sharepoint.com/personal/badruznasrin_basri_tm_com_my/_layouts/15/Doc.aspx?sourcedoc=%7BA6F099B0-564A-4757-8C4F-EE0D5E2D61F3%7D&amp;file=BKRMN%20ND%20IPME%20SLG99.9%20KEPALA%20BATAS_Mahafiz%20Bin%20Md%20Halim.ppt&amp;action=edit&amp;mobileredirect=true","id":"01KO5DXPVQTHYKMSSWK5DYYT7OBVPC2YPT","type":null,"size":2325504,"referenceId":"01KO5DXPWKQISBU2NA6ZBLWOJA7SI6KARL","driveId":"b!GENIO6DB3UWzdulNK6evrT-LvdyhA0VIokS4fxAfqZJ9NS0deS_ETJs3VRRJUVZM","status":1,"uploadSessionUrl":null}]</t>
  </si>
  <si>
    <t>ZATIKIMIA SDN BHD</t>
  </si>
  <si>
    <t>Only competant NEC for NID/CSR installation</t>
  </si>
  <si>
    <t>n/a</t>
  </si>
  <si>
    <t>[{"name":"Rerouting Kg Belukar Luas-For Budget Approval_Muhammad Azzim Bin M 1.pptx","link":"https://tm365-my.sharepoint.com/personal/badruznasrin_basri_tm_com_my/_layouts/15/Doc.aspx?sourcedoc=%7B590D3FBB-BB4A-4F78-B668-ACC83257D955%7D&amp;file=Rerouting%20Kg%20Belukar%20Luas-For%20Budget%20Approval_Muhammad%20Azzim%20Bin%20M%201.pptx&amp;action=edit&amp;mobileredirect=true","id":"01KO5DXPV3H4GVSSV3PBH3M2FMZAZFPWKV","type":null,"size":4029426,"referenceId":"01KO5DXPWKQISBU2NA6ZBLWOJA7SI6KARL","driveId":"b!GENIO6DB3UWzdulNK6evrT-LvdyhA0VIokS4fxAfqZJ9NS0deS_ETJs3VRRJUVZM","status":1,"uploadSessionUrl":null}]</t>
  </si>
  <si>
    <t>Terdapat BAU &amp; Copper yang masih hidup.. Team RAZTEL mahir dengan copper cable</t>
  </si>
  <si>
    <t>TMNA/232546</t>
  </si>
  <si>
    <t>NRP FTTH (ADD_BF) IP_C046 THE HOST HOTEL JLN TAHWIL AZHAR</t>
  </si>
  <si>
    <t>PAC2311117</t>
  </si>
  <si>
    <t>NRP2302860</t>
  </si>
  <si>
    <t>Dharma</t>
  </si>
  <si>
    <t>[{"name":"The Host Hotel_Mohamad Lutfi Bin Mo.jpg","link":"https://tm365-my.sharepoint.com/personal/badruznasrin_basri_tm_com_my/Documents/Apps/Microsoft%20Forms/CPPM%20LOR%20%20Request%20for%20LOR%20for%20existing%20project/Question/The%20Host%20Hotel_Mohamad%20Lutfi%20Bin%20Mo.jpg","id":"01KO5DXPQ2BIFD6PYZCNG34PY7R5LME5C2","type":null,"size":327515,"referenceId":"01KO5DXPWKQISBU2NA6ZBLWOJA7SI6KARL","driveId":"b!GENIO6DB3UWzdulNK6evrT-LvdyhA0VIokS4fxAfqZJ9NS0deS_ETJs3VRRJUVZM","status":1,"uploadSessionUrl":null}]</t>
  </si>
  <si>
    <t>Team local berada di Ipoh</t>
  </si>
  <si>
    <t>TMEA/238904</t>
  </si>
  <si>
    <t>NRPDNB_HORIZON 5G_DTKMM0156 _JLNPANTAIKIJAL_TLG</t>
  </si>
  <si>
    <t>PAC2312474</t>
  </si>
  <si>
    <t>H5G2301370</t>
  </si>
  <si>
    <t>Ts. Muhammad Izzat Emir Bin Rameley</t>
  </si>
  <si>
    <t>Wan Mohd Rushdan Bin Mohd Rashid</t>
  </si>
  <si>
    <t>[{"name":"JLN PANTAI KIJAL_Siti Sarah Binti Mam.pptx","link":"https://tm365-my.sharepoint.com/personal/badruznasrin_basri_tm_com_my/_layouts/15/Doc.aspx?sourcedoc=%7BC4099E33-569A-4958-9BF2-2ACEF19CA8C5%7D&amp;file=JLN%20PANTAI%20KIJAL_Siti%20Sarah%20Binti%20Mam.pptx&amp;action=edit&amp;mobileredirect=true","id":"01KO5DXPRTTYE4JGSWLBEZX4RKZ3YZZKGF","type":null,"size":287400,"referenceId":"01KO5DXPWKQISBU2NA6ZBLWOJA7SI6KARL","driveId":"b!GENIO6DB3UWzdulNK6evrT-LvdyhA0VIokS4fxAfqZJ9NS0deS_ETJs3VRRJUVZM","status":1,"uploadSessionUrl":null}]</t>
  </si>
  <si>
    <t>KARBINACOMM SDN. BHD.</t>
  </si>
  <si>
    <t>This contractor already well-versed for that area</t>
  </si>
  <si>
    <t>DTKMM0156</t>
  </si>
  <si>
    <t>P3K092301093</t>
  </si>
  <si>
    <t>RWOR_CADANGAN PEMBANGUNAN PERUMAHAN "GUARDED NEIGHBOURHOOD"BAGI PROGRAM PERUMAHAN RAKYAT 1 MALAYSIA (PRIMA) DI ATAS LOT 1722, MUKIM JUNJONG, KEDAH (ISAGA UTARA SDN BHD)</t>
  </si>
  <si>
    <t>PAC2312657</t>
  </si>
  <si>
    <t>RER2300176</t>
  </si>
  <si>
    <t>MUHAMMAD IQBAL BIN MOHD NIZAM</t>
  </si>
  <si>
    <t>MUHAMMAD FAIZAL BIN MOHD NOOR</t>
  </si>
  <si>
    <t>[{"name":"RECOVER TIANG_Muhammad Iqbal Bin M.xlsx","link":"https://tm365-my.sharepoint.com/personal/badruznasrin_basri_tm_com_my/_layouts/15/Doc.aspx?sourcedoc=%7BC48BC672-E663-4F46-9996-634C8B568684%7D&amp;file=RECOVER%20TIANG_Muhammad%20Iqbal%20Bin%20M.xlsx&amp;action=default&amp;mobileredirect=true","id":"01KO5DXPTSY2F4IY7GIZHZTFTDJSFVNBUE","type":null,"size":591243,"referenceId":"01KO5DXPWKQISBU2NA6ZBLWOJA7SI6KARL","driveId":"b!GENIO6DB3UWzdulNK6evrT-LvdyhA0VIokS4fxAfqZJ9NS0deS_ETJs3VRRJUVZM","status":1,"uploadSessionUrl":null}]</t>
  </si>
  <si>
    <t>TMSA/233196</t>
  </si>
  <si>
    <t xml:space="preserve">FOC &amp; NID SLA 99.0% PGD ASIAFLEX PRODUCTS SDN BHD-KAW PERINDUSTRIAN TG LANGSAT(MLS OVER IPME)-PLO 97 , TECHNIP ASIAFLEX,JALAN TEGAR,KAWASAN PERINDUSTRIAN TG LANGSAT,81700, PASIR GUDANG,JOHOR
</t>
  </si>
  <si>
    <t>PAC2311471</t>
  </si>
  <si>
    <t>NRP2302996</t>
  </si>
  <si>
    <t>[{"name":"TMSA233196_Azmel Bin Othman.PNG","link":"https://tm365-my.sharepoint.com/personal/badruznasrin_basri_tm_com_my/Documents/Apps/Microsoft%20Forms/CPPM%20LOR%20%20Request%20for%20LOR%20for%20existing%20project/Question/TMSA233196_Azmel%20Bin%20Othman.PNG","id":"01KO5DXPQ7YDOSLSRL4FD3NJQEG5PIZ6HH","type":null,"size":147971,"referenceId":"01KO5DXPWKQISBU2NA6ZBLWOJA7SI6KARL","driveId":"b!GENIO6DB3UWzdulNK6evrT-LvdyhA0VIokS4fxAfqZJ9NS0deS_ETJs3VRRJUVZM","status":1,"uploadSessionUrl":null}]</t>
  </si>
  <si>
    <t>TMSA/233180</t>
  </si>
  <si>
    <t xml:space="preserve">FOC &amp; NID SLA 99.0% TI SICK SDN BHD - JALAN INDAH GEMILANG TAMAN PERINDUSTRIAN GEMILANG (MLS IPME) 16, SICK INDUSTRIES,JALAN INDAH GEMILANG 5,TAMAN PERINDUSTRIAN GEMILANG,81800, ULU TIRAM,JOHOR
</t>
  </si>
  <si>
    <t>PAC2311131</t>
  </si>
  <si>
    <t>NRP2302909</t>
  </si>
  <si>
    <t>Muhamad Aizuddin Bin Aziz</t>
  </si>
  <si>
    <t>Mohd Azhar Bin Ab Rahman</t>
  </si>
  <si>
    <t>[{"name":"TMSA233180_Azmel Bin Othman.PNG","link":"https://tm365-my.sharepoint.com/personal/badruznasrin_basri_tm_com_my/Documents/Apps/Microsoft%20Forms/CPPM%20LOR%20%20Request%20for%20LOR%20for%20existing%20project/Question/TMSA233180_Azmel%20Bin%20Othman.PNG","id":"01KO5DXPTYWVO4M3YGHNCYTSPNTFUU3XGW","type":null,"size":285235,"referenceId":"01KO5DXPWKQISBU2NA6ZBLWOJA7SI6KARL","driveId":"b!GENIO6DB3UWzdulNK6evrT-LvdyhA0VIokS4fxAfqZJ9NS0deS_ETJs3VRRJUVZM","status":1,"uploadSessionUrl":null}]</t>
  </si>
  <si>
    <t>mmustafa@tm.com.my</t>
  </si>
  <si>
    <t>TMSA/232261</t>
  </si>
  <si>
    <t xml:space="preserve">
NRP NID DAN FOC EU FXX DIGI - KG PENGABONG (NGBH) - EU
</t>
  </si>
  <si>
    <t>PAC2312317</t>
  </si>
  <si>
    <t>NRP2301162</t>
  </si>
  <si>
    <t xml:space="preserve">MOHD SHAHRULNIZAM BIN NOORDIN </t>
  </si>
  <si>
    <t>Mohd Khairul Hafez Bin Abdul Gaffar</t>
  </si>
  <si>
    <t>[{"name":"[DiGi] AGG KG PENGABONG_Mustafa Kamal Bin Mi.pptx","link":"https://tm365-my.sharepoint.com/personal/badruznasrin_basri_tm_com_my/_layouts/15/Doc.aspx?sourcedoc=%7B3C81247B-89B8-4685-B6AB-DF607861DF4F%7D&amp;file=[DiGi]%20AGG%20KG%20PENGABONG_Mustafa%20Kamal%20Bin%20Mi.pptx&amp;action=edit&amp;mobileredirect=true","id":"01KO5DXPT3ESATZOEJQVDLNK67MB4GDX2P","type":null,"size":1314481,"referenceId":"01KO5DXPWKQISBU2NA6ZBLWOJA7SI6KARL","driveId":"b!GENIO6DB3UWzdulNK6evrT-LvdyhA0VIokS4fxAfqZJ9NS0deS_ETJs3VRRJUVZM","status":1,"uploadSessionUrl":null}]</t>
  </si>
  <si>
    <t>1003219 | KAZAKON SDN. BHD</t>
  </si>
  <si>
    <t>FENCING AREA - ONLY KAZAKON WILLING TO GO TO MERSING DISTRICT DUE TO LOCATION FACTOR</t>
  </si>
  <si>
    <t>1110380 | EQUITY COMMUNICATION SDN. BHD.</t>
  </si>
  <si>
    <t>1012472 | AL QANAAH RESOURCES SDN. BHD.</t>
  </si>
  <si>
    <t>TMSA/233277</t>
  </si>
  <si>
    <t xml:space="preserve">MYGOV*NET-KDN (JPN)-JABATAN PENDAFTARAN NEGARA (JPN) DAERAH KECIL LABIS(IPME)-LB
</t>
  </si>
  <si>
    <t>PAC2312085</t>
  </si>
  <si>
    <t>GOV2305210</t>
  </si>
  <si>
    <t>MOHD SHAHRULNIZAM BIN NOORDIN</t>
  </si>
  <si>
    <t>[{"name":"SLD JPN LABIS_Mustafa Kamal Bin Mi.jpg","link":"https://tm365-my.sharepoint.com/personal/badruznasrin_basri_tm_com_my/Documents/Apps/Microsoft%20Forms/CPPM%20LOR%20%20Request%20for%20LOR%20for%20existing%20project/Question/SLD%20JPN%20LABIS_Mustafa%20Kamal%20Bin%20Mi.jpg","id":"01KO5DXPS6YTTLA7LALVCIZ3JTL2KUMS23","type":null,"size":472839,"referenceId":"01KO5DXPWKQISBU2NA6ZBLWOJA7SI6KARL","driveId":"b!GENIO6DB3UWzdulNK6evrT-LvdyhA0VIokS4fxAfqZJ9NS0deS_ETJs3VRRJUVZM","status":1,"uploadSessionUrl":null}]</t>
  </si>
  <si>
    <t>1101769 | TUMPAT SOLUTIONS SDN. BHD.</t>
  </si>
  <si>
    <t>to utilise balance contract</t>
  </si>
  <si>
    <t>1104023 | TIANU SDN. BHD.</t>
  </si>
  <si>
    <t>1010076 | ANEKA BENA M.N. SDN BHD</t>
  </si>
  <si>
    <t>TMSA/232382</t>
  </si>
  <si>
    <t xml:space="preserve">QUALITY GPRA JLN YONG PENG-LABIS AT SG CHAAH FLOOD
</t>
  </si>
  <si>
    <t>PAC2311593</t>
  </si>
  <si>
    <t>Amir Syazwan Bin A.Wahab</t>
  </si>
  <si>
    <t>Khairul Amien Bin Rahmat</t>
  </si>
  <si>
    <t>[{"name":"GPRA JLN YONG PENG - LABIS AT SG CHAAH FLOOD_Mustafa Kamal Bin Mi.xlsx","link":"https://tm365-my.sharepoint.com/personal/badruznasrin_basri_tm_com_my/_layouts/15/Doc.aspx?sourcedoc=%7B575B21ED-4160-45ED-99D3-62A08531529C%7D&amp;file=GPRA%20JLN%20YONG%20PENG%20-%20LABIS%20AT%20SG%20CHAAH%20FLOOD_Mustafa%20Kamal%20Bin%20Mi.xlsx&amp;action=default&amp;mobileredirect=true","id":"01KO5DXPXNEFNVOYCB5VCZTU3CUCCTCUU4","type":null,"size":256703,"referenceId":"01KO5DXPWKQISBU2NA6ZBLWOJA7SI6KARL","driveId":"b!GENIO6DB3UWzdulNK6evrT-LvdyhA0VIokS4fxAfqZJ9NS0deS_ETJs3VRRJUVZM","status":1,"uploadSessionUrl":null}]</t>
  </si>
  <si>
    <t>1110269 | JASA MUAFAKAT SDN. BHD.</t>
  </si>
  <si>
    <t>none</t>
  </si>
  <si>
    <t>TMSA/232652</t>
  </si>
  <si>
    <t>QUALITY GPRA TAMAN SANTALIA JLN PT JALIL ,TONGKANG PECHAH GI PEER DAMAGE DUE FLOOD</t>
  </si>
  <si>
    <t>PAC2311589</t>
  </si>
  <si>
    <t>[{"name":"GPRA TONGKANG PECHAH_Mustafa Kamal Bin Mi.xlsx","link":"https://tm365-my.sharepoint.com/personal/badruznasrin_basri_tm_com_my/_layouts/15/Doc.aspx?sourcedoc=%7B342122DE-1E49-42DE-BF7F-AF8FB6327122%7D&amp;file=GPRA%20TONGKANG%20PECHAH_Mustafa%20Kamal%20Bin%20Mi.xlsx&amp;action=default&amp;mobileredirect=true","id":"01KO5DXPW6EIQTISI63ZBL675PR63DE4JC","type":null,"size":240229,"referenceId":"01KO5DXPWKQISBU2NA6ZBLWOJA7SI6KARL","driveId":"b!GENIO6DB3UWzdulNK6evrT-LvdyhA0VIokS4fxAfqZJ9NS0deS_ETJs3VRRJUVZM","status":1,"uploadSessionUrl":null}]</t>
  </si>
  <si>
    <t>1110316 | AASTRA INTERNATIONAL HOLDINGS SDN. BHD.</t>
  </si>
  <si>
    <t>TO UTILISE BALANCE CONTRACT</t>
  </si>
  <si>
    <t>no site id</t>
  </si>
  <si>
    <t>TMWA/239115</t>
  </si>
  <si>
    <t xml:space="preserve">5G DNB DQBTU0172 FOC TKD_F24 SPURS 48C/24C/12C FOR SARAWAKPETCHEMMETHANOLPLANT_TKD
</t>
  </si>
  <si>
    <t>[{"name":"TKD_F24 SARAWAKPETCHEMMETHANOLPLANT_TKD_Alice Lee.pdf","link":"https://tm365-my.sharepoint.com/personal/badruznasrin_basri_tm_com_my/Documents/Apps/Microsoft%20Forms/CPPM%20LOR%20%20Request%20for%20LOR%20for%20existing%20project/Question/TKD_F24%20SARAWAKPETCHEMMETHANOLPLANT_TKD_Alice%20Lee.pdf","id":"01KO5DXPT5JIHUODWQBBBL737KPIWEMXWL","type":null,"size":3102436,"referenceId":"01KO5DXPWKQISBU2NA6ZBLWOJA7SI6KARL","driveId":"b!GENIO6DB3UWzdulNK6evrT-LvdyhA0VIokS4fxAfqZJ9NS0deS_ETJs3VRRJUVZM","status":1,"uploadSessionUrl":null}]</t>
  </si>
  <si>
    <t>TMWA/239130</t>
  </si>
  <si>
    <t xml:space="preserve">CWS 2W HDD (50M) FOR 5G DNB DQBTU0172 SARAWAKPETCHEMMETHANOLPLANT_TKD
</t>
  </si>
  <si>
    <t>[{"name":"TKD_F21 SARAWAKPETCHEMMETHANOLPLANT_TKD_Alice Lee 1.pdf","link":"https://tm365-my.sharepoint.com/personal/badruznasrin_basri_tm_com_my/Documents/Apps/Microsoft%20Forms/CPPM%20LOR%20%20Request%20for%20LOR%20for%20existing%20project/Question/TKD_F21%20SARAWAKPETCHEMMETHANOLPLANT_TKD_Alice%20Lee%201.pdf","id":"01KO5DXPXGEQTEQ3K3NJCKHOKYRCYYF4OM","type":null,"size":2870909,"referenceId":"01KO5DXPWKQISBU2NA6ZBLWOJA7SI6KARL","driveId":"b!GENIO6DB3UWzdulNK6evrT-LvdyhA0VIokS4fxAfqZJ9NS0deS_ETJs3VRRJUVZM","status":1,"uploadSessionUrl":null}]</t>
  </si>
  <si>
    <t xml:space="preserve">5G DNB DQBTU0135 1 IUC/CSR &amp; BTU_F68 192C/12C FOR ONEVILLA_BTU 
</t>
  </si>
  <si>
    <t>Muhammad Nur Amiruddin Bin Archmad Nazaruddin</t>
  </si>
  <si>
    <t>[{"name":"BTU_F68 ONEVILLA_BTU_Alice Lee.pdf","link":"https://tm365-my.sharepoint.com/personal/badruznasrin_basri_tm_com_my/Documents/Apps/Microsoft%20Forms/CPPM%20LOR%20%20Request%20for%20LOR%20for%20existing%20project/Question/BTU_F68%20ONEVILLA_BTU_Alice%20Lee.pdf","id":"01KO5DXPQDVVPYL6IJZZE2M6DILMJLW7N2","type":null,"size":1125943,"referenceId":"01KO5DXPWKQISBU2NA6ZBLWOJA7SI6KARL","driveId":"b!GENIO6DB3UWzdulNK6evrT-LvdyhA0VIokS4fxAfqZJ9NS0deS_ETJs3VRRJUVZM","status":1,"uploadSessionUrl":null}]</t>
  </si>
  <si>
    <t xml:space="preserve">5G DNB DQBTU0135 BTU_F58 SPURS 48C/12C FOR ONEVILLA_BTU 
</t>
  </si>
  <si>
    <t>[{"name":"BTU_F58 ONEVILLA_BTU_Alice Lee.pdf","link":"https://tm365-my.sharepoint.com/personal/badruznasrin_basri_tm_com_my/Documents/Apps/Microsoft%20Forms/CPPM%20LOR%20%20Request%20for%20LOR%20for%20existing%20project/Question/BTU_F58%20ONEVILLA_BTU_Alice%20Lee.pdf","id":"01KO5DXPRPOMF2IPCSARBICJWMJRRAJYRI","type":null,"size":5032243,"referenceId":"01KO5DXPWKQISBU2NA6ZBLWOJA7SI6KARL","driveId":"b!GENIO6DB3UWzdulNK6evrT-LvdyhA0VIokS4fxAfqZJ9NS0deS_ETJs3VRRJUVZM","status":1,"uploadSessionUrl":null}]</t>
  </si>
  <si>
    <t>ANTARATEK SDN BHD</t>
  </si>
  <si>
    <t>TMWA/239057</t>
  </si>
  <si>
    <t xml:space="preserve"> FOC SJU_F01 FOR MYGOV*NET-KPKT(JBPM)-BALAI BOMBA DAN PENYELAMATSAMALAJU(IPME)- BTU
</t>
  </si>
  <si>
    <t>PAC2308726</t>
  </si>
  <si>
    <t>GOV2300518</t>
  </si>
  <si>
    <t>[{"name":"PLAN SJU_F03 BALAI BOMBA &amp; PENYELAMAT SJU_Alice Lee.pdf","link":"https://tm365-my.sharepoint.com/personal/badruznasrin_basri_tm_com_my/Documents/Apps/Microsoft%20Forms/CPPM%20LOR%20%20Request%20for%20LOR%20for%20existing%20project/Question/PLAN%20SJU_F03%20BALAI%20BOMBA%20%26%20PENYELAMAT%20SJU_Alice%20Lee.pdf","id":"01KO5DXPV7NCHLIBTIINEL4F2WN6KHKXAH","type":null,"size":2612970,"referenceId":"01KO5DXPWKQISBU2NA6ZBLWOJA7SI6KARL","driveId":"b!GENIO6DB3UWzdulNK6evrT-LvdyhA0VIokS4fxAfqZJ9NS0deS_ETJs3VRRJUVZM","status":1,"uploadSessionUrl":null}]</t>
  </si>
  <si>
    <t>muhammadaizuddin.aziz@tm.com.my</t>
  </si>
  <si>
    <t>TMSA/233283</t>
  </si>
  <si>
    <t>SRR CS GF PN_C084 JALAN JAYA PUTRA 5/78-5/93, TAMAN JP PERDANA BANDAR JAYA PUTRA (PHASE 1 &amp; 2A)</t>
  </si>
  <si>
    <t>PAC2311925</t>
  </si>
  <si>
    <t>SRR2203906</t>
  </si>
  <si>
    <t>IDRIS BIN HAMZAH</t>
  </si>
  <si>
    <t>[{"name":"JAYA PUTRA_Muhamad Aizuddin Bin.JPG","link":"https://tm365-my.sharepoint.com/personal/badruznasrin_basri_tm_com_my/Documents/Apps/Microsoft%20Forms/CPPM%20LOR%20%20Request%20for%20LOR%20for%20existing%20project/Question/JAYA%20PUTRA_Muhamad%20Aizuddin%20Bin.JPG","id":"01KO5DXPQOSOG4DQZK2JC25SELL5C5UV36","type":null,"size":88828,"referenceId":"01KO5DXPWKQISBU2NA6ZBLWOJA7SI6KARL","driveId":"b!GENIO6DB3UWzdulNK6evrT-LvdyhA0VIokS4fxAfqZJ9NS0deS_ETJs3VRRJUVZM","status":1,"uploadSessionUrl":null}]</t>
  </si>
  <si>
    <t>TMCA/232098</t>
  </si>
  <si>
    <t xml:space="preserve">NRP T.CORE JLT F30 SINGTEL (SCHENKER) BBT ONE BUKIT TINGGI KLANG
</t>
  </si>
  <si>
    <t>PAC2312008</t>
  </si>
  <si>
    <t>NRP2303227</t>
  </si>
  <si>
    <t>[{"name":"NRP T.CORE JLT F30 SINGTEL (SCHENKER)_Siti Atirah Razak.pdf","link":"https://tm365-my.sharepoint.com/personal/badruznasrin_basri_tm_com_my/Documents/Apps/Microsoft%20Forms/CPPM%20LOR%20%20Request%20for%20LOR%20for%20existing%20project/Question/NRP%20T.CORE%20JLT%20F30%20SINGTEL%20(SCHENKER)_Siti%20Atirah%20Razak.pdf","id":"01KO5DXPU7RUA32WJBNFH3YSJSRRCMF272","type":null,"size":967167,"referenceId":"01KO5DXPWKQISBU2NA6ZBLWOJA7SI6KARL","driveId":"b!GENIO6DB3UWzdulNK6evrT-LvdyhA0VIokS4fxAfqZJ9NS0deS_ETJs3VRRJUVZM","status":1,"uploadSessionUrl":null}]</t>
  </si>
  <si>
    <t>CONTRACTOR AVAILABLE AND FAMILIAR WITH THE NEARBY SITE</t>
  </si>
  <si>
    <t>TMCA/232206</t>
  </si>
  <si>
    <t>PERODUA SALES SDN BHD- PERODUA AUTOMOTIVE CENTRE, SUNGAI CHOH(DOME)-BBD</t>
  </si>
  <si>
    <t>PAC2312539</t>
  </si>
  <si>
    <t>NRP2303482</t>
  </si>
  <si>
    <t>[{"name":"BBD PERODUA DOME 99.9_Sazril Anwar Bin Zul.JPG","link":"https://tm365-my.sharepoint.com/personal/badruznasrin_basri_tm_com_my/Documents/Apps/Microsoft%20Forms/CPPM%20LOR%20%20Request%20for%20LOR%20for%20existing%20project/Question/BBD%20PERODUA%20DOME%2099.9_Sazril%20Anwar%20Bin%20Zul.JPG","id":"01KO5DXPSAAE6U5DB52VAYHLUOV6NBA2JR","type":null,"size":86787,"referenceId":"01KO5DXPWKQISBU2NA6ZBLWOJA7SI6KARL","driveId":"b!GENIO6DB3UWzdulNK6evrT-LvdyhA0VIokS4fxAfqZJ9NS0deS_ETJs3VRRJUVZM","status":1,"uploadSessionUrl":null}]</t>
  </si>
  <si>
    <t>RR familiar with site perodua.</t>
  </si>
  <si>
    <t>TMCA/232208</t>
  </si>
  <si>
    <t>PERODUA SALES SDN BHD- PERODUA AUTOMOTIVE CENTRE, SUNGAI CHOH(SDWAN DOME)-RG</t>
  </si>
  <si>
    <t>PAC2312529</t>
  </si>
  <si>
    <t>NRP2303511</t>
  </si>
  <si>
    <t>[{"name":"RG PERODUA SDWAN DOME 99.9_Sazril Anwar Bin Zul.jpg","link":"https://tm365-my.sharepoint.com/personal/badruznasrin_basri_tm_com_my/Documents/Apps/Microsoft%20Forms/CPPM%20LOR%20%20Request%20for%20LOR%20for%20existing%20project/Question/RG%20PERODUA%20SDWAN%20DOME%2099.9_Sazril%20Anwar%20Bin%20Zul.jpg","id":"01KO5DXPURPPZ4337FW5EL37BBI6B46BLR","type":null,"size":157827,"referenceId":"01KO5DXPWKQISBU2NA6ZBLWOJA7SI6KARL","driveId":"b!GENIO6DB3UWzdulNK6evrT-LvdyhA0VIokS4fxAfqZJ9NS0deS_ETJs3VRRJUVZM","status":1,"uploadSessionUrl":null}]</t>
  </si>
  <si>
    <t>RR familiar with site Perodua.</t>
  </si>
  <si>
    <t>marzukie.mohamad@tm.com.my</t>
  </si>
  <si>
    <t>JMEA/226554</t>
  </si>
  <si>
    <t>SRR FTTH KUK_C009A KG LEPAR DERDAP, KG MACHANG, KG PUPUH LIMBAT</t>
  </si>
  <si>
    <t>PAC2212226</t>
  </si>
  <si>
    <t>SRR2201326</t>
  </si>
  <si>
    <t>Marzukie bin Mohamad</t>
  </si>
  <si>
    <t>Mohammad Azwan Ali Yasok</t>
  </si>
  <si>
    <t>[{"name":"JMEA226554_Marzukie Bin Mohamad.pdf","link":"https://tm365-my.sharepoint.com/personal/badruznasrin_basri_tm_com_my/Documents/Apps/Microsoft%20Forms/CPPM%20LOR%20%20Request%20for%20LOR%20for%20existing%20project/Question/JMEA226554_Marzukie%20Bin%20Mohamad.pdf","id":"01KO5DXPSDRIY4SU3VZ5BLDGWIRIGIMUIH","type":null,"size":437648,"referenceId":"01KO5DXPWKQISBU2NA6ZBLWOJA7SI6KARL","driveId":"b!GENIO6DB3UWzdulNK6evrT-LvdyhA0VIokS4fxAfqZJ9NS0deS_ETJs3VRRJUVZM","status":1,"uploadSessionUrl":null}]</t>
  </si>
  <si>
    <t>TMSA/223891</t>
  </si>
  <si>
    <t>5G HORIZON CSR BKR -DJMUA1023_JHR_437 JLN UTARA BKT BAKRI 178</t>
  </si>
  <si>
    <t>PAC2221550</t>
  </si>
  <si>
    <t>H5G2203701</t>
  </si>
  <si>
    <t>Mohd Hazli Bin Zainal Abidin</t>
  </si>
  <si>
    <t>[{"name":"DJMUA1023_SLIM settlement_Mohd Shahrulnizam Bi.jpg","link":"https://tm365-my.sharepoint.com/personal/badruznasrin_basri_tm_com_my/Documents/Apps/Microsoft%20Forms/CPPM%20LOR%20%20Request%20for%20LOR%20for%20existing%20project/Question/DJMUA1023_SLIM%20settlement_Mohd%20Shahrulnizam%20Bi.jpg","id":"01KO5DXPR4QXVKYIZ2INAJYUOTR4GHQDDB","type":null,"size":257579,"referenceId":"01KO5DXPWKQISBU2NA6ZBLWOJA7SI6KARL","driveId":"b!GENIO6DB3UWzdulNK6evrT-LvdyhA0VIokS4fxAfqZJ9NS0deS_ETJs3VRRJUVZM","status":1,"uploadSessionUrl":null}]</t>
  </si>
  <si>
    <t>KONSORTIUM KOVENREA SDN. BHD.</t>
  </si>
  <si>
    <t xml:space="preserve">Untuk clearance material dlm SLIM bernilai RM1888.68 , material berbaki untuk projek TMSA/223891 . </t>
  </si>
  <si>
    <t>DJMUA1023</t>
  </si>
  <si>
    <t>TMSC/220193</t>
  </si>
  <si>
    <t>FOC 192C A 12KM PN-PGI (MMW LINK 1)</t>
  </si>
  <si>
    <t>PAC2220299</t>
  </si>
  <si>
    <t>NRP2203605</t>
  </si>
  <si>
    <t>Mohd Afiq bin Azmi</t>
  </si>
  <si>
    <t>Abu Bakar bin Hamzah</t>
  </si>
  <si>
    <t>[{"name":"REPAIR WORK - PN PGI 192C (ECX PN TO JOINT 5)_Mohd Afiq Bin Azmi.pdf","link":"https://tm365-my.sharepoint.com/personal/badruznasrin_basri_tm_com_my/Documents/Apps/Microsoft%20Forms/CPPM%20LOR%20%20Request%20for%20LOR%20for%20existing%20project/Question/REPAIR%20WORK%20-%20PN%20PGI%20192C%20(ECX%20PN%20TO%20JOINT%205)_Mohd%20Afiq%20Bin%20Azmi.pdf","id":"01KO5DXPSCVBYA24CJCBH2BEBLXWVPILPO","type":null,"size":2820112,"referenceId":"01KO5DXPWKQISBU2NA6ZBLWOJA7SI6KARL","driveId":"b!GENIO6DB3UWzdulNK6evrT-LvdyhA0VIokS4fxAfqZJ9NS0deS_ETJs3VRRJUVZM","status":1,"uploadSessionUrl":null}]</t>
  </si>
  <si>
    <t>REPAIR WORK - PN-PGI 192C. Kovenrea was current NEC for this project, need to create new LOR since current LOR CNFD-KKS-0019-TP, already submitted for Final QC.</t>
  </si>
  <si>
    <t>PN, PGI</t>
  </si>
  <si>
    <t>aazahar@tm.com.my</t>
  </si>
  <si>
    <t>TMEA/231490</t>
  </si>
  <si>
    <t>NRP CP FTTH (TP) PBR C888M ADD NEW DP ATSC TUDM  JALAN GAMBANG KUANTAN</t>
  </si>
  <si>
    <t>PAC2312262</t>
  </si>
  <si>
    <t>CPP2300023</t>
  </si>
  <si>
    <t>Ahmad Najmi Bin A.Rahman</t>
  </si>
  <si>
    <t>[{"name":"CPP2300023_Azahar Bin Abu Talib.pdf","link":"https://tm365-my.sharepoint.com/personal/badruznasrin_basri_tm_com_my/Documents/Apps/Microsoft%20Forms/CPPM%20LOR%20%20Request%20for%20LOR%20for%20existing%20project/Question/CPP2300023_Azahar%20Bin%20Abu%20Talib.pdf","id":"01KO5DXPR3FU6LFOKOYND2XLUVGFZFN6IU","type":null,"size":1855463,"referenceId":"01KO5DXPWKQISBU2NA6ZBLWOJA7SI6KARL","driveId":"b!GENIO6DB3UWzdulNK6evrT-LvdyhA0VIokS4fxAfqZJ9NS0deS_ETJs3VRRJUVZM","status":1,"uploadSessionUrl":null}]</t>
  </si>
  <si>
    <t>TMSA/223905</t>
  </si>
  <si>
    <t>DNB_HORIZON 5G-DJBPH0074_SURAUALHIJRAHTMNNIRA_BP</t>
  </si>
  <si>
    <t>PAC2219790</t>
  </si>
  <si>
    <t>H5G2203486</t>
  </si>
  <si>
    <t>[{"name":"SLIM settlement - Copy_Mohd Shahrulnizam Bi.jpg","link":"https://tm365-my.sharepoint.com/personal/badruznasrin_basri_tm_com_my/Documents/Apps/Microsoft%20Forms/CPPM%20LOR%20%20Request%20for%20LOR%20for%20existing%20project/Question/SLIM%20settlement%20-%20Copy_Mohd%20Shahrulnizam%20Bi.jpg","id":"01KO5DXPVFS4AXGB6JIJCJJGV32SMOV42K","type":null,"size":257579,"referenceId":"01KO5DXPWKQISBU2NA6ZBLWOJA7SI6KARL","driveId":"b!GENIO6DB3UWzdulNK6evrT-LvdyhA0VIokS4fxAfqZJ9NS0deS_ETJs3VRRJUVZM","status":1,"uploadSessionUrl":null}]</t>
  </si>
  <si>
    <t>JASA MUAFAKAT SDN. BHD.</t>
  </si>
  <si>
    <t xml:space="preserve">Permohonan LOR without PO, to settle material in SLIM . </t>
  </si>
  <si>
    <t>DJBPH0074</t>
  </si>
  <si>
    <t>TMSA/224151</t>
  </si>
  <si>
    <t>5G HORIZON CSR MUR_DJMUA1024_JHR_438 TM MUAR</t>
  </si>
  <si>
    <t>PAC2221152</t>
  </si>
  <si>
    <t>H5G2204170</t>
  </si>
  <si>
    <t>[{"name":"SLIM settlement - Copy_Mohd Shahrulnizam Bi 1.jpg","link":"https://tm365-my.sharepoint.com/personal/badruznasrin_basri_tm_com_my/Documents/Apps/Microsoft%20Forms/CPPM%20LOR%20%20Request%20for%20LOR%20for%20existing%20project/Question/SLIM%20settlement%20-%20Copy_Mohd%20Shahrulnizam%20Bi%201.jpg","id":"01KO5DXPWGWAH7SBBFYZDI5DXHYAD663FI","type":null,"size":257579,"referenceId":"01KO5DXPWKQISBU2NA6ZBLWOJA7SI6KARL","driveId":"b!GENIO6DB3UWzdulNK6evrT-LvdyhA0VIokS4fxAfqZJ9NS0deS_ETJs3VRRJUVZM","status":1,"uploadSessionUrl":null}]</t>
  </si>
  <si>
    <t xml:space="preserve">Permohonan LOR tanpa PO, untuk settlekan material dalam SLIM . </t>
  </si>
  <si>
    <t>DJMUA1024</t>
  </si>
  <si>
    <t>TMSA/224823</t>
  </si>
  <si>
    <t>5G HORIZON CSR MUR -DJMUA1053_JHR_707 JLN BIRU SG ABONG</t>
  </si>
  <si>
    <t>PAC2222263</t>
  </si>
  <si>
    <t>H5G2204984</t>
  </si>
  <si>
    <t>[{"name":"SLIM settlement - Copy_Mohd Shahrulnizam Bi 2.jpg","link":"https://tm365-my.sharepoint.com/personal/badruznasrin_basri_tm_com_my/Documents/Apps/Microsoft%20Forms/CPPM%20LOR%20%20Request%20for%20LOR%20for%20existing%20project/Question/SLIM%20settlement%20-%20Copy_Mohd%20Shahrulnizam%20Bi%202.jpg","id":"01KO5DXPWYACEILFJIJNF35MOVVT55NB2U","type":null,"size":257579,"referenceId":"01KO5DXPWKQISBU2NA6ZBLWOJA7SI6KARL","driveId":"b!GENIO6DB3UWzdulNK6evrT-LvdyhA0VIokS4fxAfqZJ9NS0deS_ETJs3VRRJUVZM","status":1,"uploadSessionUrl":null}]</t>
  </si>
  <si>
    <t xml:space="preserve">Permohonan LOR tanpa PO, untuk setelkan material dalam SLIM . </t>
  </si>
  <si>
    <t>DJMUA1053</t>
  </si>
  <si>
    <t>TMSA/232268</t>
  </si>
  <si>
    <t>MYGOV NID DAN FOC MUR FXX PEJABAT IMIGRESEN MUAR (IPME)-MUR</t>
  </si>
  <si>
    <t>PAC2309200</t>
  </si>
  <si>
    <t>GOV2300554</t>
  </si>
  <si>
    <t>[{"name":"SLIM settlement - Copy_Mohd Shahrulnizam Bi 3.jpg","link":"https://tm365-my.sharepoint.com/personal/badruznasrin_basri_tm_com_my/Documents/Apps/Microsoft%20Forms/CPPM%20LOR%20%20Request%20for%20LOR%20for%20existing%20project/Question/SLIM%20settlement%20-%20Copy_Mohd%20Shahrulnizam%20Bi%203.jpg","id":"01KO5DXPQLEZXXZEA6SVGZXUH5T6U7CP4Q","type":null,"size":257579,"referenceId":"01KO5DXPWKQISBU2NA6ZBLWOJA7SI6KARL","driveId":"b!GENIO6DB3UWzdulNK6evrT-LvdyhA0VIokS4fxAfqZJ9NS0deS_ETJs3VRRJUVZM","status":1,"uploadSessionUrl":null}]</t>
  </si>
  <si>
    <t>AASTRA INTERNATIONAL HOLDINGS</t>
  </si>
  <si>
    <t>Permohonan LOR tanpa PO, untuk setelkan material dalam SLIM</t>
  </si>
  <si>
    <t>TMSA/232278</t>
  </si>
  <si>
    <t>MYGOV NID DAN FOC RE FXX JABATAN PENDAFTARAN NEGARA (JPN) DAERAH RENGIT,
JOHOR(IPME)-RE</t>
  </si>
  <si>
    <t>PAC2309782</t>
  </si>
  <si>
    <t>GOV2300877</t>
  </si>
  <si>
    <t>[{"name":"SLIM settlement - Copy_Mohd Shahrulnizam Bi 4.jpg","link":"https://tm365-my.sharepoint.com/personal/badruznasrin_basri_tm_com_my/Documents/Apps/Microsoft%20Forms/CPPM%20LOR%20%20Request%20for%20LOR%20for%20existing%20project/Question/SLIM%20settlement%20-%20Copy_Mohd%20Shahrulnizam%20Bi%204.jpg","id":"01KO5DXPX2DLS37GF3VRAJP2HMFUQLPVZT","type":null,"size":257579,"referenceId":"01KO5DXPWKQISBU2NA6ZBLWOJA7SI6KARL","driveId":"b!GENIO6DB3UWzdulNK6evrT-LvdyhA0VIokS4fxAfqZJ9NS0deS_ETJs3VRRJUVZM","status":1,"uploadSessionUrl":null}]</t>
  </si>
  <si>
    <t>TMSA/232280</t>
  </si>
  <si>
    <t>MYGOV NID DAN FOC BKR F06/FXX KASTAM BAKRI BANDAR MAHARANI BANDAR DIRAJA
MUAR (IPME)-BKR</t>
  </si>
  <si>
    <t>PAC2309222</t>
  </si>
  <si>
    <t>[{"name":"SLIM settlement - Copy_Mohd Shahrulnizam Bi 5.jpg","link":"https://tm365-my.sharepoint.com/personal/badruznasrin_basri_tm_com_my/Documents/Apps/Microsoft%20Forms/CPPM%20LOR%20%20Request%20for%20LOR%20for%20existing%20project/Question/SLIM%20settlement%20-%20Copy_Mohd%20Shahrulnizam%20Bi%205.jpg","id":"01KO5DXPWVHWKKB6KFDJGYFYXI62DQUAAD","type":null,"size":257579,"referenceId":"01KO5DXPWKQISBU2NA6ZBLWOJA7SI6KARL","driveId":"b!GENIO6DB3UWzdulNK6evrT-LvdyhA0VIokS4fxAfqZJ9NS0deS_ETJs3VRRJUVZM","status":1,"uploadSessionUrl":null}]</t>
  </si>
  <si>
    <t>Permohonan LOR tanpa PO. untuk setelkan material dalam SLIM</t>
  </si>
  <si>
    <t>ammar.muazzam@tm.com.my</t>
  </si>
  <si>
    <t>TMCA/231688</t>
  </si>
  <si>
    <t>Buffer Stock 10G NID 2023 - AND PJ</t>
  </si>
  <si>
    <t>PAC2309073</t>
  </si>
  <si>
    <t>NRP2301683</t>
  </si>
  <si>
    <t>Mohd Zairusham Bin Zainal</t>
  </si>
  <si>
    <t>[{"name":"SPS_Ammar Muazzam Shahar.xlsx","link":"https://tm365-my.sharepoint.com/personal/badruznasrin_basri_tm_com_my/_layouts/15/Doc.aspx?sourcedoc=%7B09DBFF6A-8A10-4F36-B858-343827E9813D%7D&amp;file=SPS_Ammar%20Muazzam%20Shahar.xlsx&amp;action=default&amp;mobileredirect=true","id":"01KO5DXPTK77NQSEEKGZH3QWBUHAT6TAJ5","type":null,"size":19514,"referenceId":"01KO5DXPWKQISBU2NA6ZBLWOJA7SI6KARL","driveId":"b!GENIO6DB3UWzdulNK6evrT-LvdyhA0VIokS4fxAfqZJ9NS0deS_ETJs3VRRJUVZM","status":1,"uploadSessionUrl":null}]</t>
  </si>
  <si>
    <t>Network Contractor</t>
  </si>
  <si>
    <t>+60 16-368 0112</t>
  </si>
  <si>
    <t>TLT POWER</t>
  </si>
  <si>
    <t>+60 19-330 8124</t>
  </si>
  <si>
    <t>KNL</t>
  </si>
  <si>
    <t>+60 17-725 2778</t>
  </si>
  <si>
    <t>TMNA/232674</t>
  </si>
  <si>
    <t xml:space="preserve">NRP_FOC BYB F83/F101 NID DP DHL BAYAN BARU - PLOT 66 BYN LEPAS INDUSTRIAL ZONE
</t>
  </si>
  <si>
    <t>PAC2311946</t>
  </si>
  <si>
    <t>NRP2303283</t>
  </si>
  <si>
    <t>MUHAMMAD HAZWAN BIN AZIZAN</t>
  </si>
  <si>
    <t>[{"name":"TMNA232674-PLAN_Mohd Fahmi Bin Ishak.pdf","link":"https://tm365-my.sharepoint.com/personal/badruznasrin_basri_tm_com_my/Documents/Apps/Microsoft%20Forms/CPPM%20LOR%20%20Request%20for%20LOR%20for%20existing%20project/Question/TMNA232674-PLAN_Mohd%20Fahmi%20Bin%20Ishak.pdf","id":"01KO5DXPVM4K52E77H3VC3G63BL334NVHO","type":null,"size":720144,"referenceId":"01KO5DXPWKQISBU2NA6ZBLWOJA7SI6KARL","driveId":"b!GENIO6DB3UWzdulNK6evrT-LvdyhA0VIokS4fxAfqZJ9NS0deS_ETJs3VRRJUVZM","status":1,"uploadSessionUrl":null}]</t>
  </si>
  <si>
    <t>TEAM FREE</t>
  </si>
  <si>
    <t>SINOR TECHNOLOGY SDN. BHD.</t>
  </si>
  <si>
    <t>TMBA/230930</t>
  </si>
  <si>
    <t>NRP FOC SPUR TWU_FXX (12C) NID SHELL PS TERMINAL JLN TANJONG BATU, TAWAU</t>
  </si>
  <si>
    <t>PAC2311820</t>
  </si>
  <si>
    <t>NRP2303168</t>
  </si>
  <si>
    <t>BING ARING</t>
  </si>
  <si>
    <t>[{"name":"Shell PS Terminal Jalan Tanjung Batu Laut_Eddie Chang Onn Fook.xlsx","link":"https://tm365-my.sharepoint.com/personal/badruznasrin_basri_tm_com_my/_layouts/15/Doc.aspx?sourcedoc=%7BD496A38C-373C-42B3-A925-85D66821EFE0%7D&amp;file=Shell%20PS%20Terminal%20Jalan%20Tanjung%20Batu%20Laut_Eddie%20Chang%20Onn%20Fook.xlsx&amp;action=default&amp;mobileredirect=true","id":"01KO5DXPUMUOLNIPBXWNBKSJMF2ZUCD37A","type":null,"size":1922033,"referenceId":"01KO5DXPWKQISBU2NA6ZBLWOJA7SI6KARL","driveId":"b!GENIO6DB3UWzdulNK6evrT-LvdyhA0VIokS4fxAfqZJ9NS0deS_ETJs3VRRJUVZM","status":1,"uploadSessionUrl":null}]</t>
  </si>
  <si>
    <t>TMBA/230931</t>
  </si>
  <si>
    <t>NRP FOC SPUR TWU_FXX (12C) NID EBB - KUBOTA SENTRAL (WSE) - TWU</t>
  </si>
  <si>
    <t>PAC2311842</t>
  </si>
  <si>
    <t>NRP2303148</t>
  </si>
  <si>
    <t>PUA KIONG YUNG</t>
  </si>
  <si>
    <t>[{"name":"EBB - KUBOTA SENTRAL_Eddie Chang Onn Fook.xlsx","link":"https://tm365-my.sharepoint.com/personal/badruznasrin_basri_tm_com_my/_layouts/15/Doc.aspx?sourcedoc=%7B88D35500-5AFC-4337-9E07-124C2E17850D%7D&amp;file=EBB%20-%20KUBOTA%20SENTRAL_Eddie%20Chang%20Onn%20Fook.xlsx&amp;action=default&amp;mobileredirect=true","id":"01KO5DXPQAKXJYR7C2G5BZ4BYSJQXBPBIN","type":null,"size":2039474,"referenceId":"01KO5DXPWKQISBU2NA6ZBLWOJA7SI6KARL","driveId":"b!GENIO6DB3UWzdulNK6evrT-LvdyhA0VIokS4fxAfqZJ9NS0deS_ETJs3VRRJUVZM","status":1,"uploadSessionUrl":null}]</t>
  </si>
  <si>
    <t>Ahmad Haikal Bin Mohamed</t>
  </si>
  <si>
    <t>[{"name":"GRUNDFOS ND_Mohamad Rafidy Bin M.PDF","link":"https://tm365-my.sharepoint.com/personal/badruznasrin_basri_tm_com_my/Documents/Apps/Microsoft%20Forms/CPPM%20LOR%20%20Request%20for%20LOR%20for%20existing%20project/Question/GRUNDFOS%20ND_Mohamad%20Rafidy%20Bin%20M.PDF","id":"01KO5DXPVPAZ7Y4TFFO5A3JAASWFRFQVRV","type":null,"size":538684,"referenceId":"01KO5DXPWKQISBU2NA6ZBLWOJA7SI6KARL","driveId":"b!GENIO6DB3UWzdulNK6evrT-LvdyhA0VIokS4fxAfqZJ9NS0deS_ETJs3VRRJUVZM","status":1,"uploadSessionUrl":null}]</t>
  </si>
  <si>
    <t xml:space="preserve"> Team zatikimia mempunyai skill dalam pemasangan dan pengujian NID di penang.</t>
  </si>
  <si>
    <t xml:space="preserve"> KAZAKON SDN. BHD.</t>
  </si>
  <si>
    <t>muss@tm.com.my</t>
  </si>
  <si>
    <t>TMEA/226107</t>
  </si>
  <si>
    <t>VC TELECOMS BCK FOC SPUR 12C SK BERIS KUBOR BESAR</t>
  </si>
  <si>
    <t>PAC2209305</t>
  </si>
  <si>
    <t>VCT2200284</t>
  </si>
  <si>
    <t>Muhd Khairul Izwan Bin Che Sulaiman</t>
  </si>
  <si>
    <t>[{"name":"LOKASI  SK BERIS KUBOR BESAR (SITE VC TELECOM_Wan Mustapha Bin Wan.pdf","link":"https://tm365-my.sharepoint.com/personal/badruznasrin_basri_tm_com_my/Documents/Apps/Microsoft%20Forms/CPPM%20LOR%20%20Request%20for%20LOR%20for%20existing%20project/Question/LOKASI%20%20SK%20BERIS%20KUBOR%20BESAR%20(SITE%20VC%20TELECOM_Wan%20Mustapha%20Bin%20Wan.pdf","id":"01KO5DXPSL7BXOCO5SY5B3MULZ3NCC36MS","type":null,"size":541492,"referenceId":"01KO5DXPWKQISBU2NA6ZBLWOJA7SI6KARL","driveId":"b!GENIO6DB3UWzdulNK6evrT-LvdyhA0VIokS4fxAfqZJ9NS0deS_ETJs3VRRJUVZM","status":1,"uploadSessionUrl":null}]</t>
  </si>
  <si>
    <t>MAT SULAIMAN TRADING SDN. BHD.</t>
  </si>
  <si>
    <t>Projek ini sebelum ini fiber ditarik oleh CNC MAT SULAIMAN sampai FDT sahaja kerana pending cab VCT. Sekrg Cab sudah ready, jadi LOR perlu untuk completekan sehingga ke cab vct. Prefer CNC yang sama.</t>
  </si>
  <si>
    <t>norzikree.yusof@tm.com.my</t>
  </si>
  <si>
    <t>TMNA/232599</t>
  </si>
  <si>
    <t>Install 1 new FDP (8 HP); Pulling FOC 12C/IB (1,950m); Testing FOC</t>
  </si>
  <si>
    <t>PAC2311772</t>
  </si>
  <si>
    <t>NRP2302490</t>
  </si>
  <si>
    <t>[{"name":"FIBER ROUTE SW C002 FD4_Mohamad Nor Zikree B.png","link":"https://tm365-my.sharepoint.com/personal/badruznasrin_basri_tm_com_my/Documents/Apps/Microsoft%20Forms/CPPM%20LOR%20%20Request%20for%20LOR%20for%20existing%20project/Question/FIBER%20ROUTE%20SW%20C002%20FD4_Mohamad%20Nor%20Zikree%20B.png","id":"01KO5DXPWUJHL5NO4U2RFIURUKV22LBQU3","type":null,"size":849013,"referenceId":"01KO5DXPWKQISBU2NA6ZBLWOJA7SI6KARL","driveId":"b!GENIO6DB3UWzdulNK6evrT-LvdyhA0VIokS4fxAfqZJ9NS0deS_ETJs3VRRJUVZM","status":1,"uploadSessionUrl":null}]</t>
  </si>
  <si>
    <t>TMCA/232078</t>
  </si>
  <si>
    <t xml:space="preserve">NRP FTTH ADD SAG_C010 BANK KERJASAMA RAKYAT (ATM) PERUSAHAAN OTOMOBIL NASIONAL , SEK. 26 SHAH ALAM
</t>
  </si>
  <si>
    <t>PAC2311930</t>
  </si>
  <si>
    <t>NRP2303179</t>
  </si>
  <si>
    <t>MOHD AZAHAARI</t>
  </si>
  <si>
    <t>Muhammad Radzi Bin Zainorin &lt;radzi.zainorin@tm.com.my&gt;</t>
  </si>
  <si>
    <t>[{"name":"BANK RAKYAT_Mohd Azahaari Bin Ab.JPG","link":"https://tm365-my.sharepoint.com/personal/badruznasrin_basri_tm_com_my/Documents/Apps/Microsoft%20Forms/CPPM%20LOR%20%20Request%20for%20LOR%20for%20existing%20project/Question/BANK%20RAKYAT_Mohd%20Azahaari%20Bin%20Ab.JPG","id":"01KO5DXPQNCH746FSOZFGKAYZUXHZ3GQLN","type":null,"size":100496,"referenceId":"01KO5DXPWKQISBU2NA6ZBLWOJA7SI6KARL","driveId":"b!GENIO6DB3UWzdulNK6evrT-LvdyhA0VIokS4fxAfqZJ9NS0deS_ETJs3VRRJUVZM","status":1,"uploadSessionUrl":null}]</t>
  </si>
  <si>
    <t>1010093 | SPS CORPORATION SDN. BHD.</t>
  </si>
  <si>
    <t>Since CPPM not get auto LOR assigning base NEC availbaility, State advise to suggest NEC</t>
  </si>
  <si>
    <t>1111255 | MUTANIC TECHNOLOGY SDN. BHD.</t>
  </si>
  <si>
    <t>TMWA/239161</t>
  </si>
  <si>
    <t>5G DNB DQBTU0120 FOC BTU_F67 SPURS 12C FOR _JLNTUNAHMADZAIDI_BTU</t>
  </si>
  <si>
    <t>PAC2311835</t>
  </si>
  <si>
    <t>H5G2301118</t>
  </si>
  <si>
    <t>Wilson Anak Bungan</t>
  </si>
  <si>
    <t>[{"name":"PLAN BTUF67 JLNAHMADZAIDI_Alice Lee.pdf","link":"https://tm365-my.sharepoint.com/personal/badruznasrin_basri_tm_com_my/Documents/Apps/Microsoft%20Forms/CPPM%20LOR%20%20Request%20for%20LOR%20for%20existing%20project/Question/PLAN%20BTUF67%20JLNAHMADZAIDI_Alice%20Lee.pdf","id":"01KO5DXPRJZX6G4ALCJVHIGZCNUCK7AC3V","type":null,"size":2072732,"referenceId":"01KO5DXPWKQISBU2NA6ZBLWOJA7SI6KARL","driveId":"b!GENIO6DB3UWzdulNK6evrT-LvdyhA0VIokS4fxAfqZJ9NS0deS_ETJs3VRRJUVZM","status":1,"uploadSessionUrl":null}]</t>
  </si>
  <si>
    <t>DQBTU0120</t>
  </si>
  <si>
    <t>TMWA/239164</t>
  </si>
  <si>
    <t xml:space="preserve">CWS 2W HDD (80M) FOR 5G DNB DQBTU0120_JLNTUNAHMADZAIDI_BTU
</t>
  </si>
  <si>
    <t>[{"name":"PLAN BTU F66 JLNTUNAHMADZAIDI_Alice Lee.pdf","link":"https://tm365-my.sharepoint.com/personal/badruznasrin_basri_tm_com_my/Documents/Apps/Microsoft%20Forms/CPPM%20LOR%20%20Request%20for%20LOR%20for%20existing%20project/Question/PLAN%20BTU%20F66%20JLNTUNAHMADZAIDI_Alice%20Lee.pdf","id":"01KO5DXPT6GLRARAZEDFGZUUGPTLD63CY6","type":null,"size":2081274,"referenceId":"01KO5DXPWKQISBU2NA6ZBLWOJA7SI6KARL","driveId":"b!GENIO6DB3UWzdulNK6evrT-LvdyhA0VIokS4fxAfqZJ9NS0deS_ETJs3VRRJUVZM","status":1,"uploadSessionUrl":null}]</t>
  </si>
  <si>
    <t>TMNA/232639</t>
  </si>
  <si>
    <t xml:space="preserve">NRP FOC KBS F25/F26 NID AFFIN BANK BERHAD KEPALA BATAS
</t>
  </si>
  <si>
    <t>PAC2311633</t>
  </si>
  <si>
    <t>NRP2302922</t>
  </si>
  <si>
    <t>[{"name":"New Install IPME_AFFBR AFFIN BANK  KEPALA BAT_Mahafiz Bin Md Halim.pptx","link":"https://tm365-my.sharepoint.com/personal/badruznasrin_basri_tm_com_my/_layouts/15/Doc.aspx?sourcedoc=%7B412498D3-CAF7-40C7-ABC1-DA683202768B%7D&amp;file=New%20Install%20IPME_AFFBR%20AFFIN%20BANK%20%20KEPALA%20BAT_Mahafiz%20Bin%20Md%20Halim.pptx&amp;action=edit&amp;mobileredirect=true","id":"01KO5DXPWTTASED56KY5AKXQO2NAZAE5UL","type":null,"size":108802,"referenceId":"01KO5DXPWKQISBU2NA6ZBLWOJA7SI6KARL","driveId":"b!GENIO6DB3UWzdulNK6evrT-LvdyhA0VIokS4fxAfqZJ9NS0deS_ETJs3VRRJUVZM","status":1,"uploadSessionUrl":null}]</t>
  </si>
  <si>
    <t>Only competant NEC to install CSR/NID.</t>
  </si>
  <si>
    <t>TMSA/232256</t>
  </si>
  <si>
    <t>MYGOV*NET-KDN (JPN)-JABATAN PENDAFTARAN NEGARA (JPN) NEGERI JOHOR(IPME)-TMP</t>
  </si>
  <si>
    <t>PAC2307752</t>
  </si>
  <si>
    <t>GOV2300829</t>
  </si>
  <si>
    <t>[{"name":"JPN TMP_Siti Nur Atiqah Bint.JPG","link":"https://tm365-my.sharepoint.com/personal/badruznasrin_basri_tm_com_my/Documents/Apps/Microsoft%20Forms/CPPM%20LOR%20%20Request%20for%20LOR%20for%20existing%20project/Question/JPN%20TMP_Siti%20Nur%20Atiqah%20Bint.JPG","id":"01KO5DXPRYKLQNOVWOJRBYYRHGB4EOBBS4","type":null,"size":39767,"referenceId":"01KO5DXPWKQISBU2NA6ZBLWOJA7SI6KARL","driveId":"b!GENIO6DB3UWzdulNK6evrT-LvdyhA0VIokS4fxAfqZJ9NS0deS_ETJs3VRRJUVZM","status":1,"uploadSessionUrl":null}]</t>
  </si>
  <si>
    <t>JAK MAX (M) SDN BHD</t>
  </si>
  <si>
    <t xml:space="preserve">SI PROJEK MYGOV </t>
  </si>
  <si>
    <t>nurafni@tm.com.my</t>
  </si>
  <si>
    <t>TMCA/232087</t>
  </si>
  <si>
    <t xml:space="preserve">NRP FOC SPUR BIN F37 TMUS_APPLE - TUN RAZAK EXCHANGE (IEPLM) SLG 99.5
</t>
  </si>
  <si>
    <t>PAC2311968</t>
  </si>
  <si>
    <t>NRP2302783</t>
  </si>
  <si>
    <t xml:space="preserve">Shamsul Effendi Bin Abdul Majid </t>
  </si>
  <si>
    <t>Mohd Ikhwan Bin Ibrahim</t>
  </si>
  <si>
    <t>[{"name":"TMCA232087 Plan_Nur Afni Binti Jamin.pdf","link":"https://tm365-my.sharepoint.com/personal/badruznasrin_basri_tm_com_my/Documents/Apps/Microsoft%20Forms/CPPM%20LOR%20%20Request%20for%20LOR%20for%20existing%20project/Question/TMCA232087%20Plan_Nur%20Afni%20Binti%20Jamin.pdf","id":"01KO5DXPRCOD2W454KYBFZQUJEKHBOI7CW","type":null,"size":226751,"referenceId":"01KO5DXPWKQISBU2NA6ZBLWOJA7SI6KARL","driveId":"b!GENIO6DB3UWzdulNK6evrT-LvdyhA0VIokS4fxAfqZJ9NS0deS_ETJs3VRRJUVZM","status":1,"uploadSessionUrl":null}]</t>
  </si>
  <si>
    <t>TMSA/233346</t>
  </si>
  <si>
    <t>DNB_HORIZON 5G_DJBPH0067_SKPRTBLLBP_BP</t>
  </si>
  <si>
    <t>PAC2312664</t>
  </si>
  <si>
    <t>H5G2301358</t>
  </si>
  <si>
    <t>[{"name":"SLD_DJBPH0067_SKPRTBLLBP_Mohd Shahrulnizam Bi.jpg","link":"https://tm365-my.sharepoint.com/personal/badruznasrin_basri_tm_com_my/Documents/Apps/Microsoft%20Forms/CPPM%20LOR%20%20Request%20for%20LOR%20for%20existing%20project/Question/SLD_DJBPH0067_SKPRTBLLBP_Mohd%20Shahrulnizam%20Bi.jpg","id":"01KO5DXPW3RJY2WRVCANCKFOJVJSJ47A2T","type":null,"size":365821,"referenceId":"01KO5DXPWKQISBU2NA6ZBLWOJA7SI6KARL","driveId":"b!GENIO6DB3UWzdulNK6evrT-LvdyhA0VIokS4fxAfqZJ9NS0deS_ETJs3VRRJUVZM","status":1,"uploadSessionUrl":null}]</t>
  </si>
  <si>
    <t>DJBPH0067</t>
  </si>
  <si>
    <t>nadiah.nasir@tm.com.my</t>
  </si>
  <si>
    <t>TMEA/236112</t>
  </si>
  <si>
    <t>NRP KO FOC SPUR 12C TOKIO MARINE JLN GAJAH MATI (PUSH THRU CORE)</t>
  </si>
  <si>
    <t>PAC2312024</t>
  </si>
  <si>
    <t>NRP2303220</t>
  </si>
  <si>
    <t>Ahmad Shahrizal Bin Rashid</t>
  </si>
  <si>
    <t>[{"name":"NRP KO FOC SPUR 12C TOKIO MARINE JLN GAJAH MA_Nadiah Binti Mohd Na.pptx","link":"https://tm365-my.sharepoint.com/personal/badruznasrin_basri_tm_com_my/_layouts/15/Doc.aspx?sourcedoc=%7B380B25B1-A2D3-47CD-B84A-1D884A0498B0%7D&amp;file=NRP%20KO%20FOC%20SPUR%2012C%20TOKIO%20MARINE%20JLN%20GAJAH%20MA_Nadiah%20Binti%20Mohd%20Na.pptx&amp;action=edit&amp;mobileredirect=true","id":"01KO5DXPVREUFTRU5CZVD3QSQ5RBFAJGFQ","type":null,"size":1927989,"referenceId":"01KO5DXPWKQISBU2NA6ZBLWOJA7SI6KARL","driveId":"b!GENIO6DB3UWzdulNK6evrT-LvdyhA0VIokS4fxAfqZJ9NS0deS_ETJs3VRRJUVZM","status":1,"uploadSessionUrl":null}]</t>
  </si>
  <si>
    <t>TMEA/238075</t>
  </si>
  <si>
    <t>MYGOV NEO SSG FOC SPUR 12C JPJ STESEN PENGUATKUASA BUKIT JAWA</t>
  </si>
  <si>
    <t>PAC2305858</t>
  </si>
  <si>
    <t>GOV2300478</t>
  </si>
  <si>
    <t xml:space="preserve">Mohd Firdaus Bin Che Mat </t>
  </si>
  <si>
    <t>[{"name":"TMEA238075 SLD_Marzukie Bin Mohamad.pdf","link":"https://tm365-my.sharepoint.com/personal/badruznasrin_basri_tm_com_my/Documents/Apps/Microsoft%20Forms/CPPM%20LOR%20%20Request%20for%20LOR%20for%20existing%20project/Question/TMEA238075%20SLD_Marzukie%20Bin%20Mohamad.pdf","id":"01KO5DXPUX6BP2UAJEANAY2HNSJ3OYCX7D","type":null,"size":419547,"referenceId":"01KO5DXPWKQISBU2NA6ZBLWOJA7SI6KARL","driveId":"b!GENIO6DB3UWzdulNK6evrT-LvdyhA0VIokS4fxAfqZJ9NS0deS_ETJs3VRRJUVZM","status":1,"uploadSessionUrl":null}]</t>
  </si>
  <si>
    <t>TMNA/232672</t>
  </si>
  <si>
    <t>CELCOM - CELCOM MLU (WSE) - PPP</t>
  </si>
  <si>
    <t>PAC2312053</t>
  </si>
  <si>
    <t>NRP2303160</t>
  </si>
  <si>
    <t>[{"name":"Celcom_Mohamad Lutfi Bin Mo.jpg","link":"https://tm365-my.sharepoint.com/personal/badruznasrin_basri_tm_com_my/Documents/Apps/Microsoft%20Forms/CPPM%20LOR%20%20Request%20for%20LOR%20for%20existing%20project/Question/Celcom_Mohamad%20Lutfi%20Bin%20Mo.jpg","id":"01KO5DXPTASHR5NVTB6JGJ4DPP3Y5L4UKG","type":null,"size":240657,"referenceId":"01KO5DXPWKQISBU2NA6ZBLWOJA7SI6KARL","driveId":"b!GENIO6DB3UWzdulNK6evrT-LvdyhA0VIokS4fxAfqZJ9NS0deS_ETJs3VRRJUVZM","status":1,"uploadSessionUrl":null}]</t>
  </si>
  <si>
    <t>Team local berada di kawasan Zon Ipoh</t>
  </si>
  <si>
    <t>TMEA/236109</t>
  </si>
  <si>
    <t>NRP PM FTTH ADD PM_C036 SMK KUBANG BEMBAN PASIR MAS</t>
  </si>
  <si>
    <t>NRP2303145</t>
  </si>
  <si>
    <t>Mohamad Faizal Bin Rasid</t>
  </si>
  <si>
    <t>Shamsul Zahari Bin Ibrahim</t>
  </si>
  <si>
    <t>[{"name":"SLD (NRP FTTH ADD PM_C036 SMK KUBANG BEMBAN P_Nadiah Binti Mohd Na.pptx","link":"https://tm365-my.sharepoint.com/personal/badruznasrin_basri_tm_com_my/_layouts/15/Doc.aspx?sourcedoc=%7BDE2A7FCF-AC26-4D9D-8C04-EAA48C477590%7D&amp;file=SLD%20(NRP%20FTTH%20ADD%20PM_C036%20SMK%20KUBANG%20BEMBAN%20P_Nadiah%20Binti%20Mohd%20Na.pptx&amp;action=edit&amp;mobileredirect=true","id":"01KO5DXPWPP4VN4JVMTVGYYBHKUSGEO5MQ","type":null,"size":1900270,"referenceId":"01KO5DXPWKQISBU2NA6ZBLWOJA7SI6KARL","driveId":"b!GENIO6DB3UWzdulNK6evrT-LvdyhA0VIokS4fxAfqZJ9NS0deS_ETJs3VRRJUVZM","status":1,"uploadSessionUrl":null}]</t>
  </si>
  <si>
    <t>TMSA/233225</t>
  </si>
  <si>
    <t>NRP NID AND FOC KU F67  DIGI - KG NYIOR (D'HARMONI) (NGBH) - KU</t>
  </si>
  <si>
    <t>PAC2311864</t>
  </si>
  <si>
    <t>NRP2302905</t>
  </si>
  <si>
    <t>[{"name":"PLAN_Mohd Shahrulnizam Bi.jpg","link":"https://tm365-my.sharepoint.com/personal/badruznasrin_basri_tm_com_my/Documents/Apps/Microsoft%20Forms/CPPM%20LOR%20%20Request%20for%20LOR%20for%20existing%20project/Question/PLAN_Mohd%20Shahrulnizam%20Bi.jpg","id":"01KO5DXPT6RC7C3FXEZNCIQMABUIGIBSHE","type":null,"size":205143,"referenceId":"01KO5DXPWKQISBU2NA6ZBLWOJA7SI6KARL","driveId":"b!GENIO6DB3UWzdulNK6evrT-LvdyhA0VIokS4fxAfqZJ9NS0deS_ETJs3VRRJUVZM","status":1,"uploadSessionUrl":null}]</t>
  </si>
  <si>
    <t>TMWA/230554</t>
  </si>
  <si>
    <t>DNB_HORIZON 5G_DQKCH0464_JLNLAMABATUKITANG_PNN</t>
  </si>
  <si>
    <t>PAC2312184</t>
  </si>
  <si>
    <t>H5G2301116</t>
  </si>
  <si>
    <t>FENNINMORE AK AJU</t>
  </si>
  <si>
    <t>[{"name":"MAP DQKCH0464_Noreha Binti Fatehi.JPG","link":"https://tm365-my.sharepoint.com/personal/badruznasrin_basri_tm_com_my/Documents/Apps/Microsoft%20Forms/CPPM%20LOR%20%20Request%20for%20LOR%20for%20existing%20project/Question/MAP%20DQKCH0464_Noreha%20Binti%20Fatehi.JPG","id":"01KO5DXPWJHODZIOZVRJB37SIU5FAURURV","type":null,"size":179276,"referenceId":"01KO5DXPWKQISBU2NA6ZBLWOJA7SI6KARL","driveId":"b!GENIO6DB3UWzdulNK6evrT-LvdyhA0VIokS4fxAfqZJ9NS0deS_ETJs3VRRJUVZM","status":1,"uploadSessionUrl":null}]</t>
  </si>
  <si>
    <t>PTU RESOURCES SDN BHD</t>
  </si>
  <si>
    <t>CONTRACTOR HAVE ONGOING PROJECT AT THE NEAREST AREA. COMMIT TO DO PROJECT DUE TO TIMELINE GIVEN</t>
  </si>
  <si>
    <t>GEAR WORKS TECHNOLOGIES SDN. BHD.</t>
  </si>
  <si>
    <t>TELEFORWARD SDN. BHD.</t>
  </si>
  <si>
    <t>DQKCH0464_JLNLAMABATUKITANG</t>
  </si>
  <si>
    <t>TMSA/233298</t>
  </si>
  <si>
    <t>DP DHL MEDINI - MEDINI 9 (WIA) - GH</t>
  </si>
  <si>
    <t>PAC2312156</t>
  </si>
  <si>
    <t>NRP2303282</t>
  </si>
  <si>
    <t>[{"name":"DP DHL MEDINI_Siti Nur Atiqah Bint.JPG","link":"https://tm365-my.sharepoint.com/personal/badruznasrin_basri_tm_com_my/Documents/Apps/Microsoft%20Forms/CPPM%20LOR%20%20Request%20for%20LOR%20for%20existing%20project/Question/DP%20DHL%20MEDINI_Siti%20Nur%20Atiqah%20Bint.JPG","id":"01KO5DXPVLXTT22WK5JJGKZY7BB3RUPE6C","type":null,"size":34883,"referenceId":"01KO5DXPWKQISBU2NA6ZBLWOJA7SI6KARL","driveId":"b!GENIO6DB3UWzdulNK6evrT-LvdyhA0VIokS4fxAfqZJ9NS0deS_ETJs3VRRJUVZM","status":1,"uploadSessionUrl":null}]</t>
  </si>
  <si>
    <t>PROJECT ISSUED BEFORE 14/9/2023</t>
  </si>
  <si>
    <t>kamariah.kamal@tm.com.my</t>
  </si>
  <si>
    <t>TMSA/223747</t>
  </si>
  <si>
    <t>5G DNB HORIZON DMAGJ0004 FOC (ADD) DT F06 &amp; DT F11 SEK KEB PARIT MELANA</t>
  </si>
  <si>
    <t>PAC2307455</t>
  </si>
  <si>
    <t>H5G2205892</t>
  </si>
  <si>
    <t>Amirul Azim Bin Abd Razak</t>
  </si>
  <si>
    <t>Sheikh Razif Bin Sheikh Abu Bakar</t>
  </si>
  <si>
    <t>[{"name":"DMAGJ0004 SEK KEB PARIT MELANA_Kamariah Binti Kamal.JPG","link":"https://tm365-my.sharepoint.com/personal/badruznasrin_basri_tm_com_my/Documents/Apps/Microsoft%20Forms/CPPM%20LOR%20%20Request%20for%20LOR%20for%20existing%20project/Question/DMAGJ0004%20SEK%20KEB%20PARIT%20MELANA_Kamariah%20Binti%20Kamal.JPG","id":"01KO5DXPQKT3BUZT26WFGKXRRMBRQ3WTBZ","type":null,"size":76350,"referenceId":"01KO5DXPWKQISBU2NA6ZBLWOJA7SI6KARL","driveId":"b!GENIO6DB3UWzdulNK6evrT-LvdyhA0VIokS4fxAfqZJ9NS0deS_ETJs3VRRJUVZM","status":1,"uploadSessionUrl":null}]</t>
  </si>
  <si>
    <t>DMAGJ0004</t>
  </si>
  <si>
    <t>TMSA/232511</t>
  </si>
  <si>
    <t xml:space="preserve">NRP FTTH (ADD) AKH  C034 JABATAN KETUA MENTERI MELAKA STAGE DATARAN SEJARAH LEBUH AYER KEROH- CS,SSKA,SSTA
</t>
  </si>
  <si>
    <t>RPKA-FIN-TMSA/232511-2</t>
  </si>
  <si>
    <t>NRP2302518</t>
  </si>
  <si>
    <t>Mohd Mahyuddin Bin Salleh</t>
  </si>
  <si>
    <t xml:space="preserve">Mohamad Azwan Bin Abas </t>
  </si>
  <si>
    <t>[{"name":"LALUAN APPROVE BY MPHTJ - HSBB FOR AKH C065 J_Mohd Mahyuddin Bin S.pdf","link":"https://tm365-my.sharepoint.com/personal/badruznasrin_basri_tm_com_my/Documents/Apps/Microsoft%20Forms/CPPM%20LOR%20%20Request%20for%20LOR%20for%20existing%20project/Question/LALUAN%20APPROVE%20BY%20MPHTJ%20-%20HSBB%20FOR%20AKH%20C065%20J_Mohd%20Mahyuddin%20Bin%20S.pdf","id":"01KO5DXPQ4WBWFXOHDVNA3D5V25HXR2UBR","type":null,"size":1468106,"referenceId":"01KO5DXPWKQISBU2NA6ZBLWOJA7SI6KARL","driveId":"b!GENIO6DB3UWzdulNK6evrT-LvdyhA0VIokS4fxAfqZJ9NS0deS_ETJs3VRRJUVZM","status":1,"uploadSessionUrl":null}]</t>
  </si>
  <si>
    <t>ANEKABENA</t>
  </si>
  <si>
    <t>AUG - KIta dah lantik Anekabena untuk fronting Jab Ketua Menteri &amp; MPHTJ utk site ini</t>
  </si>
  <si>
    <t>TMCA/231982</t>
  </si>
  <si>
    <t>TRESPASS_PENGALIHAN KABEL TM DALAM KAWASAN SMK CHONG HWA, SETAPAK, KUALA LUMPUR</t>
  </si>
  <si>
    <t>PAC2312438</t>
  </si>
  <si>
    <t>RER2300141</t>
  </si>
  <si>
    <t>Abd Harith Hafidz Bin Shabudin</t>
  </si>
  <si>
    <t>Hairunizam Bin Ismail</t>
  </si>
  <si>
    <t>[{"name":"SMKJC CHONG HWA 14923_MAP_Mohd Fahrorazi Bin S.pptx","link":"https://tm365-my.sharepoint.com/personal/badruznasrin_basri_tm_com_my/_layouts/15/Doc.aspx?sourcedoc=%7B66940B65-7D80-4D37-AFFB-C1A8EEB56BFB%7D&amp;file=SMKJC%20CHONG%20HWA%2014923_MAP_Mohd%20Fahrorazi%20Bin%20S.pptx&amp;action=edit&amp;mobileredirect=true","id":"01KO5DXPTFBOKGNAD5G5G2766BVDXLK273","type":null,"size":1252794,"referenceId":"01KO5DXPWKQISBU2NA6ZBLWOJA7SI6KARL","driveId":"b!GENIO6DB3UWzdulNK6evrT-LvdyhA0VIokS4fxAfqZJ9NS0deS_ETJs3VRRJUVZM","status":1,"uploadSessionUrl":null}]</t>
  </si>
  <si>
    <t>RMSC/230003</t>
  </si>
  <si>
    <t>RELOCATION FOC 96Cx1 2KM SELEKOH S, KULAI</t>
  </si>
  <si>
    <t>PAC2312636</t>
  </si>
  <si>
    <t>RER2300171</t>
  </si>
  <si>
    <t>[{"name":"SelekohS_Mohd Afiq Bin Azmi 1.png","link":"https://tm365-my.sharepoint.com/personal/badruznasrin_basri_tm_com_my/Documents/Apps/Microsoft%20Forms/CPPM%20LOR%20%20Request%20for%20LOR%20for%20existing%20project/Question/SelekohS_Mohd%20Afiq%20Bin%20Azmi%201.png","id":"01KO5DXPVTKKVXF2KHLBFJK4TYJNGFCB6S","type":null,"size":1126963,"referenceId":"01KO5DXPWKQISBU2NA6ZBLWOJA7SI6KARL","driveId":"b!GENIO6DB3UWzdulNK6evrT-LvdyhA0VIokS4fxAfqZJ9NS0deS_ETJs3VRRJUVZM","status":1,"uploadSessionUrl":null}]</t>
  </si>
  <si>
    <t>Motobina previously implemented the FOC 96C_A KLI-KST 11KM, same route with this rerouting project. They was 1st preferred contractor as they are familiar with this area.</t>
  </si>
  <si>
    <t>KLI</t>
  </si>
  <si>
    <t>TMSA/230790</t>
  </si>
  <si>
    <t>MYGOV*NET-KDN (JIM)-PEJABAT IMIGRESEN KULAI JAYA (IPME)-KLI</t>
  </si>
  <si>
    <t>PAC2307706</t>
  </si>
  <si>
    <t>GOV2300647</t>
  </si>
  <si>
    <t>[{"name":"PEJABAT IMIGRESEN KULAIJAYA_Siti Nur Atiqah Bint.JPG","link":"https://tm365-my.sharepoint.com/personal/badruznasrin_basri_tm_com_my/Documents/Apps/Microsoft%20Forms/CPPM%20LOR%20%20Request%20for%20LOR%20for%20existing%20project/Question/PEJABAT%20IMIGRESEN%20KULAIJAYA_Siti%20Nur%20Atiqah%20Bint.JPG","id":"01KO5DXPU2RK2EDWSRCJFK5FENGPLRXIVG","type":null,"size":58149,"referenceId":"01KO5DXPWKQISBU2NA6ZBLWOJA7SI6KARL","driveId":"b!GENIO6DB3UWzdulNK6evrT-LvdyhA0VIokS4fxAfqZJ9NS0deS_ETJs3VRRJUVZM","status":1,"uploadSessionUrl":null}]</t>
  </si>
  <si>
    <t>KERJA-KERJA SI</t>
  </si>
  <si>
    <t>TMSA/231936</t>
  </si>
  <si>
    <t>MYGOV*NET-KPKT (JBPM)-BALAI BOMBA DAN PENYELAMAT KULAI BARU(IPME)-KLI</t>
  </si>
  <si>
    <t>PAC2307703</t>
  </si>
  <si>
    <t>GOV2300093</t>
  </si>
  <si>
    <t>[{"name":"BALAI BOMBA KULAI BARU_Siti Nur Atiqah Bint.JPG","link":"https://tm365-my.sharepoint.com/personal/badruznasrin_basri_tm_com_my/Documents/Apps/Microsoft%20Forms/CPPM%20LOR%20%20Request%20for%20LOR%20for%20existing%20project/Question/BALAI%20BOMBA%20KULAI%20BARU_Siti%20Nur%20Atiqah%20Bint.JPG","id":"01KO5DXPSSOPGQTWKO4VBK4FDWYUCTMXA2","type":null,"size":25270,"referenceId":"01KO5DXPWKQISBU2NA6ZBLWOJA7SI6KARL","driveId":"b!GENIO6DB3UWzdulNK6evrT-LvdyhA0VIokS4fxAfqZJ9NS0deS_ETJs3VRRJUVZM","status":1,"uploadSessionUrl":null}]</t>
  </si>
  <si>
    <t>PCOM TECHNOLOGIES SD BHD</t>
  </si>
  <si>
    <t>TMSA/224949</t>
  </si>
  <si>
    <t>5G DNB HORIZON DMAGJ0056 FOC (ADD) DT F11 &amp; DT F12 SJKT DURIAN TUNGGAL</t>
  </si>
  <si>
    <t>PAC2223910</t>
  </si>
  <si>
    <t>H5G2205779</t>
  </si>
  <si>
    <t>[{"name":"DMAGJ0056 SJKT DURIAN TUNGGAL_Kamariah Binti Kamal.JPG","link":"https://tm365-my.sharepoint.com/personal/badruznasrin_basri_tm_com_my/Documents/Apps/Microsoft%20Forms/CPPM%20LOR%20%20Request%20for%20LOR%20for%20existing%20project/Question/DMAGJ0056%20SJKT%20DURIAN%20TUNGGAL_Kamariah%20Binti%20Kamal.JPG","id":"01KO5DXPVODCJ5QX6TRRC3K2DOQAGBER4R","type":null,"size":75134,"referenceId":"01KO5DXPWKQISBU2NA6ZBLWOJA7SI6KARL","driveId":"b!GENIO6DB3UWzdulNK6evrT-LvdyhA0VIokS4fxAfqZJ9NS0deS_ETJs3VRRJUVZM","status":1,"uploadSessionUrl":null}]</t>
  </si>
  <si>
    <t>DMAGJ0056</t>
  </si>
  <si>
    <t>TMNA/223524</t>
  </si>
  <si>
    <t>H5G_FOC SJA F55/F56 CSR DPSPT0217_SMK SAMAGAGAH</t>
  </si>
  <si>
    <t>PAC2218736</t>
  </si>
  <si>
    <t>H5G2204390</t>
  </si>
  <si>
    <t>[{"name":"SPHERE _ DPSPT0217_SMKSAMAGAGAH_Mohamad Rafidy Bin M.pdf","link":"https://tm365-my.sharepoint.com/personal/badruznasrin_basri_tm_com_my/Documents/Apps/Microsoft%20Forms/CPPM%20LOR%20%20Request%20for%20LOR%20for%20existing%20project/Question/SPHERE%20_%20DPSPT0217_SMKSAMAGAGAH_Mohamad%20Rafidy%20Bin%20M.pdf","id":"01KO5DXPTC524O76EF2BBKHLZSAL3MXXEB","type":null,"size":423996,"referenceId":"01KO5DXPWKQISBU2NA6ZBLWOJA7SI6KARL","driveId":"b!GENIO6DB3UWzdulNK6evrT-LvdyhA0VIokS4fxAfqZJ9NS0deS_ETJs3VRRJUVZM","status":1,"uploadSessionUrl":null}]</t>
  </si>
  <si>
    <t>Team zatikimia mempunyai skill dalam pemasangan dan pengujian CSR di penang.</t>
  </si>
  <si>
    <t>DPSPT0217</t>
  </si>
  <si>
    <t xml:space="preserve">TMNA/232424 </t>
  </si>
  <si>
    <t>CPP FTTH (ADD_GF) BG_C010 ECONSAVE CASH &amp; CARRY PT 24541 JLN PUSING</t>
  </si>
  <si>
    <t>PAC2312401</t>
  </si>
  <si>
    <t>CPP2300025</t>
  </si>
  <si>
    <t xml:space="preserve">Muhammad Zulkhairi Bin Saidina Hamzah </t>
  </si>
  <si>
    <t>[{"name":"CPP_BG_C010_ECONSAVE_Zatil Hanan Binti Ah.pdf","link":"https://tm365-my.sharepoint.com/personal/badruznasrin_basri_tm_com_my/Documents/Apps/Microsoft%20Forms/CPPM%20LOR%20%20Request%20for%20LOR%20for%20existing%20project/Question/CPP_BG_C010_ECONSAVE_Zatil%20Hanan%20Binti%20Ah.pdf","id":"01KO5DXPWP27WHWEWLP5B2TDDZWVEYSC7W","type":null,"size":341221,"referenceId":"01KO5DXPWKQISBU2NA6ZBLWOJA7SI6KARL","driveId":"b!GENIO6DB3UWzdulNK6evrT-LvdyhA0VIokS4fxAfqZJ9NS0deS_ETJs3VRRJUVZM","status":1,"uploadSessionUrl":null}]</t>
  </si>
  <si>
    <t>EVERTRONICS (M) SDN. BHD.</t>
  </si>
  <si>
    <t>team covered that area</t>
  </si>
  <si>
    <t>haziruddin.zakaria@tm.com.my</t>
  </si>
  <si>
    <t>TMBC/230028</t>
  </si>
  <si>
    <t>NEW FOC 48C AR OH BUKIT X – SIMPANG KELAWAT</t>
  </si>
  <si>
    <t>PAC2311787</t>
  </si>
  <si>
    <t>NRP2302772</t>
  </si>
  <si>
    <t>Mohd Haziruddin Bin Zakaria</t>
  </si>
  <si>
    <t>Redzuan Bin Damsek</t>
  </si>
  <si>
    <t>[{"name":"FOC ROUTE BUKIT X - SIMPANG KELAWAT 25.09.202_Mohd Haziruddin Bin.docx","link":"https://tm365-my.sharepoint.com/personal/badruznasrin_basri_tm_com_my/_layouts/15/Doc.aspx?sourcedoc=%7B0E2B2A0E-213B-425F-808C-53173B8CEDD0%7D&amp;file=FOC%20ROUTE%20BUKIT%20X%20-%20SIMPANG%20KELAWAT%2025.09.202_Mohd%20Haziruddin%20Bin.docx&amp;action=default&amp;mobileredirect=true","id":"01KO5DXPQOFIVQ4OZBL5BIBDCTC45YZ3OQ","type":null,"size":225076,"referenceId":"01KO5DXPWKQISBU2NA6ZBLWOJA7SI6KARL","driveId":"b!GENIO6DB3UWzdulNK6evrT-LvdyhA0VIokS4fxAfqZJ9NS0deS_ETJs3VRRJUVZM","status":1,"uploadSessionUrl":null}]</t>
  </si>
  <si>
    <t>KAMAWANG ENTERPRISE SDN BHD</t>
  </si>
  <si>
    <t>this contractor focus on PBP Utara area</t>
  </si>
  <si>
    <t>LDR MAJU SDN BHD</t>
  </si>
  <si>
    <t>LLP ELECTRICAL ENGINEERING SDN BHD</t>
  </si>
  <si>
    <t>TMSA/222663</t>
  </si>
  <si>
    <t>5G HORIZON MAIN FOC MC F80/F81 (384C) JLN BKT BARU- LEBUH AMJ- JN BENDAHARA - JLN TEMENGGUNG</t>
  </si>
  <si>
    <t>PAC2212329</t>
  </si>
  <si>
    <t>H5G2202524</t>
  </si>
  <si>
    <t>Izzat Sharizan Bin Anuar</t>
  </si>
  <si>
    <t>[{"name":"Keperluan Pembaikan Sesalur Sedia Ada Berhamp_Amirul Azim Bin Abd.pptx","link":"https://tm365-my.sharepoint.com/personal/badruznasrin_basri_tm_com_my/_layouts/15/Doc.aspx?sourcedoc=%7BA6EF08CD-9F5A-46E6-9B3D-9B2C0E18ED87%7D&amp;file=Keperluan%20Pembaikan%20Sesalur%20Sedia%20Ada%20Berhamp_Amirul%20Azim%20Bin%20Abd.pptx&amp;action=edit&amp;mobileredirect=true","id":"01KO5DXPWNBDX2MWU74ZDJWPM3FQHBR3MH","type":null,"size":2044429,"referenceId":"01KO5DXPWKQISBU2NA6ZBLWOJA7SI6KARL","driveId":"b!GENIO6DB3UWzdulNK6evrT-LvdyhA0VIokS4fxAfqZJ9NS0deS_ETJs3VRRJUVZM","status":1,"uploadSessionUrl":null}]</t>
  </si>
  <si>
    <t>1. Contract Utilisation still low 2. Competent civil team in repairing damage duct especially in Bandar Melaka area. This damage duct area is located middle of Bandar Melaka</t>
  </si>
  <si>
    <t>OPCOM CABLES SDN. BHD.</t>
  </si>
  <si>
    <t>MAIN FOC MC F80/F81 (384C)</t>
  </si>
  <si>
    <t>muhamadfadhlan.mdramli@tm.com.my</t>
  </si>
  <si>
    <t>TMBA/230977</t>
  </si>
  <si>
    <t xml:space="preserve">NRP FTTH ADD SPA_C021M BALAI BOMBA SEMPORNA, SEMPORNA
</t>
  </si>
  <si>
    <t>PAC2312308</t>
  </si>
  <si>
    <t>NRC2300177</t>
  </si>
  <si>
    <t>Suhaina Binti Arik</t>
  </si>
  <si>
    <t>HISHIKIN BIN ABD. KADIR</t>
  </si>
  <si>
    <t>[{"name":"BOMBA SEMPORNA_Muhamad Fadhlan Bin.pptx","link":"https://tm365-my.sharepoint.com/personal/badruznasrin_basri_tm_com_my/_layouts/15/Doc.aspx?sourcedoc=%7BC4B15FE8-0E1D-4C93-9E6E-9417DB07C5A2%7D&amp;file=BOMBA%20SEMPORNA_Muhamad%20Fadhlan%20Bin.pptx&amp;action=edit&amp;mobileredirect=true","id":"01KO5DXPXIL6Y4IHIOSNGJ43UUC7NQPRNC","type":null,"size":1065505,"referenceId":"01KO5DXPWKQISBU2NA6ZBLWOJA7SI6KARL","driveId":"b!GENIO6DB3UWzdulNK6evrT-LvdyhA0VIokS4fxAfqZJ9NS0deS_ETJs3VRRJUVZM","status":1,"uploadSessionUrl":null}]</t>
  </si>
  <si>
    <t>TMNA/232481</t>
  </si>
  <si>
    <t>KEMENTERIAN PENDIDIKAN MALAYSIA-SEKOLAH JENIS KEBANGSAAN (TAMIL) LADANG BATAK RABIT(UNIFI)-TIN</t>
  </si>
  <si>
    <t>PAC2312418</t>
  </si>
  <si>
    <t>Nazrul Ashraf Bin Jamal</t>
  </si>
  <si>
    <t>[{"name":"SEK TAMIL BATAK RABIT COMPLETE_Shazwany Binti Abdul.pdf","link":"https://tm365-my.sharepoint.com/personal/badruznasrin_basri_tm_com_my/Documents/Apps/Microsoft%20Forms/CPPM%20LOR%20%20Request%20for%20LOR%20for%20existing%20project/Question/SEK%20TAMIL%20BATAK%20RABIT%20COMPLETE_Shazwany%20Binti%20Abdul.pdf","id":"01KO5DXPX4PAQBUKIINBF2CUOGNMCZYRER","type":null,"size":238553,"referenceId":"01KO5DXPWKQISBU2NA6ZBLWOJA7SI6KARL","driveId":"b!GENIO6DB3UWzdulNK6evrT-LvdyhA0VIokS4fxAfqZJ9NS0deS_ETJs3VRRJUVZM","status":1,"uploadSessionUrl":null}]</t>
  </si>
  <si>
    <t>CITA GLOBAL</t>
  </si>
  <si>
    <t>EXPERIENCE ON SIMILAR PROJECT/AREA BEFORE</t>
  </si>
  <si>
    <t>TMCA/232093</t>
  </si>
  <si>
    <t>NRP FOC BGI F51/F52 (PUSH CORE) HOSPITAL PAKAR AN NUR BANDAR BARU BANGI</t>
  </si>
  <si>
    <t>PAC2312007</t>
  </si>
  <si>
    <t>NRP2303196</t>
  </si>
  <si>
    <t>Mohd Faiez Mat Jusoh</t>
  </si>
  <si>
    <t>[{"name":"121212121_Mohd Faiez Mat Jusoh.JPG","link":"https://tm365-my.sharepoint.com/personal/badruznasrin_basri_tm_com_my/Documents/Apps/Microsoft%20Forms/CPPM%20LOR%20%20Request%20for%20LOR%20for%20existing%20project/Question/121212121_Mohd%20Faiez%20Mat%20Jusoh.JPG","id":"01KO5DXPXIUOTTWYB4D5DZIHOQ5PDYGTQB","type":null,"size":84514,"referenceId":"01KO5DXPWKQISBU2NA6ZBLWOJA7SI6KARL","driveId":"b!GENIO6DB3UWzdulNK6evrT-LvdyhA0VIokS4fxAfqZJ9NS0deS_ETJs3VRRJUVZM","status":1,"uploadSessionUrl":null}]</t>
  </si>
  <si>
    <t>CNC CONTRACTOR</t>
  </si>
  <si>
    <t>TLT POWER SDN. BHD.</t>
  </si>
  <si>
    <t>TMCA/232248</t>
  </si>
  <si>
    <t xml:space="preserve">QUA RELOCATION BN_CO6A DP0072&amp;DP0073 JLN SENTOSA	</t>
  </si>
  <si>
    <t>PAC2312736</t>
  </si>
  <si>
    <t>QUA2300089</t>
  </si>
  <si>
    <t>MUHAMAD NOR ASRI</t>
  </si>
  <si>
    <t>[{"name":"TIANHG TUMBANG_Mohd Azahaari Bin Ab.JPG","link":"https://tm365-my.sharepoint.com/personal/badruznasrin_basri_tm_com_my/Documents/Apps/Microsoft%20Forms/CPPM%20LOR%20%20Request%20for%20LOR%20for%20existing%20project/Question/TIANHG%20TUMBANG_Mohd%20Azahaari%20Bin%20Ab.JPG","id":"01KO5DXPRNSEZRNQVEEVBYEXUMX7DU7DGY","type":null,"size":37799,"referenceId":"01KO5DXPWKQISBU2NA6ZBLWOJA7SI6KARL","driveId":"b!GENIO6DB3UWzdulNK6evrT-LvdyhA0VIokS4fxAfqZJ9NS0deS_ETJs3VRRJUVZM","status":1,"uploadSessionUrl":null}]</t>
  </si>
  <si>
    <t>1001087 | MK NETWORKS GROUP SDN. BHD.</t>
  </si>
  <si>
    <t>TMEA/230831</t>
  </si>
  <si>
    <t xml:space="preserve">MYGOV*NET-MOH-PEJABAT KESIHATAN DAERAH BERA(SDWAN FTTH)-TC
</t>
  </si>
  <si>
    <t>PAC2312342</t>
  </si>
  <si>
    <t>GOV2305423</t>
  </si>
  <si>
    <t>Razali Hanafi Bin Mohamed</t>
  </si>
  <si>
    <t>[{"name":"KESIHATAN BERA_Mohd Saufi Bin Jusoh.pdf","link":"https://tm365-my.sharepoint.com/personal/badruznasrin_basri_tm_com_my/Documents/Apps/Microsoft%20Forms/CPPM%20LOR%20%20Request%20for%20LOR%20for%20existing%20project/Question/KESIHATAN%20BERA_Mohd%20Saufi%20Bin%20Jusoh.pdf","id":"01KO5DXPTJPIZX6PQYGZC24CTT6ZY56OJ4","type":null,"size":217606,"referenceId":"01KO5DXPWKQISBU2NA6ZBLWOJA7SI6KARL","driveId":"b!GENIO6DB3UWzdulNK6evrT-LvdyhA0VIokS4fxAfqZJ9NS0deS_ETJs3VRRJUVZM","status":1,"uploadSessionUrl":null}]</t>
  </si>
  <si>
    <t>TMNA/232680</t>
  </si>
  <si>
    <t>NRP FTTH JTG_C888_DP0004 PEJABAT LHDNM PULAU PINANG-LEMBAGA HASIL DALAM NEGERI</t>
  </si>
  <si>
    <t>PAC2311994</t>
  </si>
  <si>
    <t>NRP2303306</t>
  </si>
  <si>
    <t>AHMAD FAZLIZAN BIN A. KAHAR</t>
  </si>
  <si>
    <t>[{"name":"TMNA232680-PLAN_JARAK_Muhammad Hafidz Bin.pdf","link":"https://tm365-my.sharepoint.com/personal/badruznasrin_basri_tm_com_my/Documents/Apps/Microsoft%20Forms/CPPM%20LOR%20%20Request%20for%20LOR%20for%20existing%20project/Question/TMNA232680-PLAN_JARAK_Muhammad%20Hafidz%20Bin.pdf","id":"01KO5DXPROLFDLLUBBY5GKO6PSE4TPODAO","type":null,"size":812450,"referenceId":"01KO5DXPWKQISBU2NA6ZBLWOJA7SI6KARL","driveId":"b!GENIO6DB3UWzdulNK6evrT-LvdyhA0VIokS4fxAfqZJ9NS0deS_ETJs3VRRJUVZM","status":1,"uploadSessionUrl":null}]</t>
  </si>
  <si>
    <t>QUA RELOCATION BN_CO6A DP0072&amp;DP0073 JLN SENTOSA</t>
  </si>
  <si>
    <t>MUHAMMAD NOR ASRI</t>
  </si>
  <si>
    <t>[{"name":"TIANHG TUMBANG_Mohd Azahaari Bin Ab 1.JPG","link":"https://tm365-my.sharepoint.com/personal/badruznasrin_basri_tm_com_my/Documents/Apps/Microsoft%20Forms/CPPM%20LOR%20%20Request%20for%20LOR%20for%20existing%20project/Question/TIANHG%20TUMBANG_Mohd%20Azahaari%20Bin%20Ab%201.JPG","id":"01KO5DXPWUPIPTDYKXKVCIUV2LMXMG67VF","type":null,"size":37799,"referenceId":"01KO5DXPWKQISBU2NA6ZBLWOJA7SI6KARL","driveId":"b!GENIO6DB3UWzdulNK6evrT-LvdyhA0VIokS4fxAfqZJ9NS0deS_ETJs3VRRJUVZM","status":1,"uploadSessionUrl":null}]</t>
  </si>
  <si>
    <t>1012081 | PCOM TECHNOLOGIES SDN. BHD.</t>
  </si>
  <si>
    <t>since request by HQ to suggest NEC</t>
  </si>
  <si>
    <t>TMNA/232724</t>
  </si>
  <si>
    <t>MYGOV*NET_FOC SZ F18/F19 KASTAM GBA LOGIX EXPRESS SDN BHD KAWASAN PERINDUSTRIAN BATU KAWAN</t>
  </si>
  <si>
    <t>PAC2312331</t>
  </si>
  <si>
    <t>GOV2305454</t>
  </si>
  <si>
    <t>[{"name":"TMNA232724_compressed_Mohamad Rafidy Bin M.pdf","link":"https://tm365-my.sharepoint.com/personal/badruznasrin_basri_tm_com_my/Documents/Apps/Microsoft%20Forms/CPPM%20LOR%20%20Request%20for%20LOR%20for%20existing%20project/Question/TMNA232724_compressed_Mohamad%20Rafidy%20Bin%20M.pdf","id":"01KO5DXPQ3SPGDW4UICVHJ262BNE7ALGSV","type":null,"size":1250182,"referenceId":"01KO5DXPWKQISBU2NA6ZBLWOJA7SI6KARL","driveId":"b!GENIO6DB3UWzdulNK6evrT-LvdyhA0VIokS4fxAfqZJ9NS0deS_ETJs3VRRJUVZM","status":1,"uploadSessionUrl":null}]</t>
  </si>
  <si>
    <t>Team expert di Node SZ dan berpengalaman di site ini.</t>
  </si>
  <si>
    <t>[{"name":"Copy of Network Diagram MyGovNet 2.0 - V1.0 (_Mohamad Rafidy Bin M.xlsx","link":"https://tm365-my.sharepoint.com/personal/badruznasrin_basri_tm_com_my/_layouts/15/Doc.aspx?sourcedoc=%7B7B149AD6-8A95-4D99-A773-F5F22FB80D88%7D&amp;file=Copy%20of%20Network%20Diagram%20MyGovNet%202.0%20-%20V1.0%20(_Mohamad%20Rafidy%20Bin%20M.xlsx&amp;action=default&amp;mobileredirect=true","id":"01KO5DXPWWTIKHXFMKTFG2O47V6IX3QDMI","type":null,"size":95056,"referenceId":"01KO5DXPWKQISBU2NA6ZBLWOJA7SI6KARL","driveId":"b!GENIO6DB3UWzdulNK6evrT-LvdyhA0VIokS4fxAfqZJ9NS0deS_ETJs3VRRJUVZM","status":1,"uploadSessionUrl":null}]</t>
  </si>
  <si>
    <t>TMNA/232744</t>
  </si>
  <si>
    <t>MYGOV*NET_FOC SZ F16/F17 SPUR 12C(4C) NID KASTAM GBA RINCHEM LOGISTICS MALAYSIA SDN BHD</t>
  </si>
  <si>
    <t>PAC2312462</t>
  </si>
  <si>
    <t>GOV2305455</t>
  </si>
  <si>
    <t>[{"name":"TMNA232744 - PELAN_ (2)_Mohamad Rafidy Bin M.pdf","link":"https://tm365-my.sharepoint.com/personal/badruznasrin_basri_tm_com_my/Documents/Apps/Microsoft%20Forms/CPPM%20LOR%20%20Request%20for%20LOR%20for%20existing%20project/Question/TMNA232744%20-%20PELAN_%20(2)_Mohamad%20Rafidy%20Bin%20M.pdf","id":"01KO5DXPRUYJW6XUKQPJFIDYSTZFLRUHMJ","type":null,"size":662034,"referenceId":"01KO5DXPWKQISBU2NA6ZBLWOJA7SI6KARL","driveId":"b!GENIO6DB3UWzdulNK6evrT-LvdyhA0VIokS4fxAfqZJ9NS0deS_ETJs3VRRJUVZM","status":1,"uploadSessionUrl":null}]</t>
  </si>
  <si>
    <t>Team Raztel expert di Node SZ dan berpengalaman di site ini.</t>
  </si>
  <si>
    <t>[{"name":"Copy of Network Diagram MyGovNet 2.0 - V1.0 (_Mohamad Rafidy Bin M 1.xlsx","link":"https://tm365-my.sharepoint.com/personal/badruznasrin_basri_tm_com_my/_layouts/15/Doc.aspx?sourcedoc=%7B5C0F8BE9-E4BC-41D8-98C5-30EBD3532057%7D&amp;file=Copy%20of%20Network%20Diagram%20MyGovNet%202.0%20-%20V1.0%20(_Mohamad%20Rafidy%20Bin%20M%201.xlsx&amp;action=default&amp;mobileredirect=true","id":"01KO5DXPXJRMHVZPHE3BAZRRJQ5PJVGICX","type":null,"size":95069,"referenceId":"01KO5DXPWKQISBU2NA6ZBLWOJA7SI6KARL","driveId":"b!GENIO6DB3UWzdulNK6evrT-LvdyhA0VIokS4fxAfqZJ9NS0deS_ETJs3VRRJUVZM","status":1,"uploadSessionUrl":null}]</t>
  </si>
  <si>
    <t>Rerouting</t>
  </si>
  <si>
    <t>RMNA/230013</t>
  </si>
  <si>
    <t>RMK12 REROUTING JKR FOC PX C012-FD2, PX C036-FD1 SPG 3 NAGA LILIT</t>
  </si>
  <si>
    <t>PAC2312409</t>
  </si>
  <si>
    <t>MUHAMAD SYAFIQ BIN MOHAMAD MISRI</t>
  </si>
  <si>
    <t>[{"name":"PLAN CUTOVER_Muhammad Iqbal Bin M.xlsx","link":"https://tm365-my.sharepoint.com/personal/badruznasrin_basri_tm_com_my/_layouts/15/Doc.aspx?sourcedoc=%7B5A5CF4A0-2C47-4EF8-92FA-30DC558F4D46%7D&amp;file=PLAN%20CUTOVER_Muhammad%20Iqbal%20Bin%20M.xlsx&amp;action=default&amp;mobileredirect=true","id":"01KO5DXPVA6ROFURZM7BHJF6RQ3RKY6TKG","type":null,"size":24500,"referenceId":"01KO5DXPWKQISBU2NA6ZBLWOJA7SI6KARL","driveId":"b!GENIO6DB3UWzdulNK6evrT-LvdyhA0VIokS4fxAfqZJ9NS0deS_ETJs3VRRJUVZM","status":1,"uploadSessionUrl":null}]</t>
  </si>
  <si>
    <t>SAME CONTRACTOR WITH CTRF PROJECT (CWS) ON THE SAME SITE.</t>
  </si>
  <si>
    <t>NNM TECHNOLOGY SDN BHD</t>
  </si>
  <si>
    <t>TMEA/236065</t>
  </si>
  <si>
    <t>H5G PP FOC SPUR 24C DDPSP0345 KG ALOR PASIR PASIR PUTEH</t>
  </si>
  <si>
    <t>PAC2308939</t>
  </si>
  <si>
    <t>H5G2300562</t>
  </si>
  <si>
    <t>Mohd Firdaus Che Mat</t>
  </si>
  <si>
    <t>[{"name":"TMEA236065 SLD_Marzukie Bin Mohamad.pdf","link":"https://tm365-my.sharepoint.com/personal/badruznasrin_basri_tm_com_my/Documents/Apps/Microsoft%20Forms/CPPM%20LOR%20%20Request%20for%20LOR%20for%20existing%20project/Question/TMEA236065%20SLD_Marzukie%20Bin%20Mohamad.pdf","id":"01KO5DXPUSAR7N7JIGINH2TNWVOWE5TXOT","type":null,"size":427810,"referenceId":"01KO5DXPWKQISBU2NA6ZBLWOJA7SI6KARL","driveId":"b!GENIO6DB3UWzdulNK6evrT-LvdyhA0VIokS4fxAfqZJ9NS0deS_ETJs3VRRJUVZM","status":1,"uploadSessionUrl":null}]</t>
  </si>
  <si>
    <t>DDPSP0345</t>
  </si>
  <si>
    <t>TMNA/230680</t>
  </si>
  <si>
    <t xml:space="preserve">H5G_FOC BL F12_F21 CSR DKBLN0021_PULAIKEDAH
</t>
  </si>
  <si>
    <t>PAC2312552</t>
  </si>
  <si>
    <t>H5G2301415</t>
  </si>
  <si>
    <t>[{"name":"Plan TMNA230680 DKBLN0021_PULAIKEDAH_Khairul Anuar Bin Mo.docx","link":"https://tm365-my.sharepoint.com/personal/badruznasrin_basri_tm_com_my/_layouts/15/Doc.aspx?sourcedoc=%7B772ED1BD-3F8E-4AF2-81CC-3C5E1B27C029%7D&amp;file=Plan%20TMNA230680%20DKBLN0021_PULAIKEDAH_Khairul%20Anuar%20Bin%20Mo.docx&amp;action=default&amp;mobileredirect=true","id":"01KO5DXPV52EXHPDR76JFIDTB4LYNSPQBJ","type":null,"size":2091033,"referenceId":"01KO5DXPWKQISBU2NA6ZBLWOJA7SI6KARL","driveId":"b!GENIO6DB3UWzdulNK6evrT-LvdyhA0VIokS4fxAfqZJ9NS0deS_ETJs3VRRJUVZM","status":1,"uploadSessionUrl":null}]</t>
  </si>
  <si>
    <t>LITE KABEL SDN BHD</t>
  </si>
  <si>
    <t>Team available and knowledgeable at this area</t>
  </si>
  <si>
    <t>JATICOB ENGINEERING SDN BHD</t>
  </si>
  <si>
    <t>PEARL NETWORK HOLDINGS SDN BHD</t>
  </si>
  <si>
    <t>DKBLN0021</t>
  </si>
  <si>
    <t>TMSA/224304</t>
  </si>
  <si>
    <t>Intertie FOC TMnode BP</t>
  </si>
  <si>
    <t xml:space="preserve"> PAC2300030</t>
  </si>
  <si>
    <t>H5G2204522</t>
  </si>
  <si>
    <t>Ahmad Johari Bin Nordin</t>
  </si>
  <si>
    <t>[{"name":"SLD_Mohd Shahrulnizam Bi.pdf","link":"https://tm365-my.sharepoint.com/personal/badruznasrin_basri_tm_com_my/Documents/Apps/Microsoft%20Forms/CPPM%20LOR%20%20Request%20for%20LOR%20for%20existing%20project/Question/SLD_Mohd%20Shahrulnizam%20Bi.pdf","id":"01KO5DXPW2KRFQDQRYFZDJ5RUDE4EJM2Q6","type":null,"size":33504,"referenceId":"01KO5DXPWKQISBU2NA6ZBLWOJA7SI6KARL","driveId":"b!GENIO6DB3UWzdulNK6evrT-LvdyhA0VIokS4fxAfqZJ9NS0deS_ETJs3VRRJUVZM","status":1,"uploadSessionUrl":null}]</t>
  </si>
  <si>
    <t xml:space="preserve">Cekap </t>
  </si>
  <si>
    <t>5G HORIZON FOC - BP_F83/F84 384C RING 4  TAMAN SOGA</t>
  </si>
  <si>
    <t>TMSA/233227</t>
  </si>
  <si>
    <t xml:space="preserve">Intertie FOC TMnode KU </t>
  </si>
  <si>
    <t>PAC2312044</t>
  </si>
  <si>
    <t>H5G2301013</t>
  </si>
  <si>
    <t>[{"name":"SLD_Mohd Shahrulnizam Bi 1.pdf","link":"https://tm365-my.sharepoint.com/personal/badruznasrin_basri_tm_com_my/Documents/Apps/Microsoft%20Forms/CPPM%20LOR%20%20Request%20for%20LOR%20for%20existing%20project/Question/SLD_Mohd%20Shahrulnizam%20Bi%201.pdf","id":"01KO5DXPUBFHXJ44PDCFFKWJP6OQPHLJAO","type":null,"size":33504,"referenceId":"01KO5DXPWKQISBU2NA6ZBLWOJA7SI6KARL","driveId":"b!GENIO6DB3UWzdulNK6evrT-LvdyhA0VIokS4fxAfqZJ9NS0deS_ETJs3VRRJUVZM","status":1,"uploadSessionUrl":null}]</t>
  </si>
  <si>
    <t>mahir dan mudah kerja -kerja di Kluang</t>
  </si>
  <si>
    <t>DJKLU0827</t>
  </si>
  <si>
    <t xml:space="preserve">TMSA/232177 </t>
  </si>
  <si>
    <t>Intertie FOC TMnode SGG</t>
  </si>
  <si>
    <t>PAC2305348</t>
  </si>
  <si>
    <t>H5G2300195</t>
  </si>
  <si>
    <t>[{"name":"SLD_Mohd Shahrulnizam Bi 2.pdf","link":"https://tm365-my.sharepoint.com/personal/badruznasrin_basri_tm_com_my/Documents/Apps/Microsoft%20Forms/CPPM%20LOR%20%20Request%20for%20LOR%20for%20existing%20project/Question/SLD_Mohd%20Shahrulnizam%20Bi%202.pdf","id":"01KO5DXPVITYOR7QDWTRG3UM22DYH5RCTV","type":null,"size":33504,"referenceId":"01KO5DXPWKQISBU2NA6ZBLWOJA7SI6KARL","driveId":"b!GENIO6DB3UWzdulNK6evrT-LvdyhA0VIokS4fxAfqZJ9NS0deS_ETJs3VRRJUVZM","status":1,"uploadSessionUrl":null}]</t>
  </si>
  <si>
    <t>EQUITY COMMUNICATION SDN. BHD</t>
  </si>
  <si>
    <t>CEKAP DAN CEPAT</t>
  </si>
  <si>
    <t>DJBPH0049</t>
  </si>
  <si>
    <t>TMSA/232175</t>
  </si>
  <si>
    <t>Intertie FOC TMnode SGT</t>
  </si>
  <si>
    <t>PAC2306826</t>
  </si>
  <si>
    <t>H5G2300188</t>
  </si>
  <si>
    <t>[{"name":"SLD_Mohd Shahrulnizam Bi 3.pdf","link":"https://tm365-my.sharepoint.com/personal/badruznasrin_basri_tm_com_my/Documents/Apps/Microsoft%20Forms/CPPM%20LOR%20%20Request%20for%20LOR%20for%20existing%20project/Question/SLD_Mohd%20Shahrulnizam%20Bi%203.pdf","id":"01KO5DXPTSKASMCYPNRFBINPUX7RXGVWLG","type":null,"size":33504,"referenceId":"01KO5DXPWKQISBU2NA6ZBLWOJA7SI6KARL","driveId":"b!GENIO6DB3UWzdulNK6evrT-LvdyhA0VIokS4fxAfqZJ9NS0deS_ETJs3VRRJUVZM","status":1,"uploadSessionUrl":null}]</t>
  </si>
  <si>
    <t>MAHIR KERJA-KERJA DI SEGAMAT</t>
  </si>
  <si>
    <t>DJSGT1151</t>
  </si>
  <si>
    <t>TMSA/232756</t>
  </si>
  <si>
    <t>Intertie FOC TMnode GNG</t>
  </si>
  <si>
    <t>PAC2309280</t>
  </si>
  <si>
    <t>GOV2302353</t>
  </si>
  <si>
    <t>[{"name":"SLD_Mohd Shahrulnizam Bi 4.pdf","link":"https://tm365-my.sharepoint.com/personal/badruznasrin_basri_tm_com_my/Documents/Apps/Microsoft%20Forms/CPPM%20LOR%20%20Request%20for%20LOR%20for%20existing%20project/Question/SLD_Mohd%20Shahrulnizam%20Bi%204.pdf","id":"01KO5DXPRK4PPTBGCXKFHYU5D53Q4WCFZJ","type":null,"size":33504,"referenceId":"01KO5DXPWKQISBU2NA6ZBLWOJA7SI6KARL","driveId":"b!GENIO6DB3UWzdulNK6evrT-LvdyhA0VIokS4fxAfqZJ9NS0deS_ETJs3VRRJUVZM","status":1,"uploadSessionUrl":null}]</t>
  </si>
  <si>
    <t>MAHIR KERJA-KERJA dan Selok belok DI SEGAMAT</t>
  </si>
  <si>
    <t>TMSC/230001</t>
  </si>
  <si>
    <t>CWS HDD 4W 268M JLN SN-MN GPRA LAND SLIDE AT JALAN MANTIN (LEPAS SUSUR LEKAS)</t>
  </si>
  <si>
    <t>PAC2312437</t>
  </si>
  <si>
    <t>QUA2200176</t>
  </si>
  <si>
    <t xml:space="preserve">Zulhelmi Bin Abu Hasan </t>
  </si>
  <si>
    <t xml:space="preserve">Radeen Harris Bin Mohamad Zakaria </t>
  </si>
  <si>
    <t>[{"name":"BUDGET RELEASE PAPER GPRA TANAH RUNTUH SN-MAN_Mohd Shafizam Bin Ab.pdf","link":"https://tm365-my.sharepoint.com/personal/badruznasrin_basri_tm_com_my/Documents/Apps/Microsoft%20Forms/CPPM%20LOR%20%20Request%20for%20LOR%20for%20existing%20project/Question/BUDGET%20RELEASE%20PAPER%20GPRA%20TANAH%20RUNTUH%20SN-MAN_Mohd%20Shafizam%20Bin%20Ab.pdf","id":"01KO5DXPVGBC57DFC4FRDKY4LSGUECK3AP","type":null,"size":4033340,"referenceId":"01KO5DXPWKQISBU2NA6ZBLWOJA7SI6KARL","driveId":"b!GENIO6DB3UWzdulNK6evrT-LvdyhA0VIokS4fxAfqZJ9NS0deS_ETJs3VRRJUVZM","status":1,"uploadSessionUrl":null}]</t>
  </si>
  <si>
    <t>NEPOLINK SDN. BHD</t>
  </si>
  <si>
    <t>Kontraktor mempunyai kepakaran menjalankan kerja - kerja civil &amp; HDD di kawasan N.Sembilan</t>
  </si>
  <si>
    <t>JAK MAX (M) SDN. BHD</t>
  </si>
  <si>
    <t>TMSC/230002</t>
  </si>
  <si>
    <t>FOC 48CX2 192CX1 JLN SN-MN GPRA SN-MN -LAND SLIDE AT JALAN MANTIN (LEPAS SUSUR LEKAS)</t>
  </si>
  <si>
    <t>[{"name":"BUDGET RELEASE PAPER GPRA TANAH RUNTUH SN-MAN_Mohd Shafizam Bin Ab 1.pdf","link":"https://tm365-my.sharepoint.com/personal/badruznasrin_basri_tm_com_my/Documents/Apps/Microsoft%20Forms/CPPM%20LOR%20%20Request%20for%20LOR%20for%20existing%20project/Question/BUDGET%20RELEASE%20PAPER%20GPRA%20TANAH%20RUNTUH%20SN-MAN_Mohd%20Shafizam%20Bin%20Ab%201.pdf","id":"01KO5DXPXSTSE2J3JQNNB3PSEH63ABVVME","type":null,"size":4033340,"referenceId":"01KO5DXPWKQISBU2NA6ZBLWOJA7SI6KARL","driveId":"b!GENIO6DB3UWzdulNK6evrT-LvdyhA0VIokS4fxAfqZJ9NS0deS_ETJs3VRRJUVZM","status":1,"uploadSessionUrl":null}]</t>
  </si>
  <si>
    <t>Kontraktor mempunyai kepakaran menjalankan kerja melibatkan Fiber Junction di kawasan N.Sembilan</t>
  </si>
  <si>
    <t>fathi.ramli@tm.com.my</t>
  </si>
  <si>
    <t>TMWA/230193</t>
  </si>
  <si>
    <t>SKR1M FTTH MTJ_C023 AT PPR BATU 5</t>
  </si>
  <si>
    <t>PAC2215872</t>
  </si>
  <si>
    <t>SKR2200020</t>
  </si>
  <si>
    <t>FATHI BIN RAMLI</t>
  </si>
  <si>
    <t>[{"name":"Screenshot Map of Project Area-TMWA230193_Fathi Bin Ramli.pptx","link":"https://tm365-my.sharepoint.com/personal/badruznasrin_basri_tm_com_my/_layouts/15/Doc.aspx?sourcedoc=%7B78E5E2C9-FA6E-4699-B0CE-6F0915D5767F%7D&amp;file=Screenshot%20Map%20of%20Project%20Area-TMWA230193_Fathi%20Bin%20Ramli.pptx&amp;action=edit&amp;mobileredirect=true","id":"01KO5DXPWJ4LSXQ3X2TFDLBTTPBEK5K5T7","type":null,"size":6683195,"referenceId":"01KO5DXPWKQISBU2NA6ZBLWOJA7SI6KARL","driveId":"b!GENIO6DB3UWzdulNK6evrT-LvdyhA0VIokS4fxAfqZJ9NS0deS_ETJs3VRRJUVZM","status":1,"uploadSessionUrl":null}]</t>
  </si>
  <si>
    <t>fredo9@tm.com.my</t>
  </si>
  <si>
    <t>TMBA/230363</t>
  </si>
  <si>
    <t>1GOV FOC SPUR PPR F0XX (12C) MYGOV*NET-JKSM(PAPAR )-MAH SYARIAH-PAPAR(IPME)-PPR</t>
  </si>
  <si>
    <t>PAC2304692</t>
  </si>
  <si>
    <t>GOV2301098</t>
  </si>
  <si>
    <t>Fredoline Nasir Kirong</t>
  </si>
  <si>
    <t>Bugner Likun</t>
  </si>
  <si>
    <t>[{"name":"syariah papar_Fredoline Bin Nasir.jpg","link":"https://tm365-my.sharepoint.com/personal/badruznasrin_basri_tm_com_my/Documents/Apps/Microsoft%20Forms/CPPM%20LOR%20%20Request%20for%20LOR%20for%20existing%20project/Question/syariah%20papar_Fredoline%20Bin%20Nasir.jpg","id":"01KO5DXPSYTCGYEDJE6NAI3DS5HR5PG2LT","type":null,"size":367689,"referenceId":"01KO5DXPWKQISBU2NA6ZBLWOJA7SI6KARL","driveId":"b!GENIO6DB3UWzdulNK6evrT-LvdyhA0VIokS4fxAfqZJ9NS0deS_ETJs3VRRJUVZM","status":1,"uploadSessionUrl":null}]</t>
  </si>
  <si>
    <t>TMCA/232209</t>
  </si>
  <si>
    <t>5G DBKLG1964 FOC KLG F36F37 TMN SHAH BANDARAYA KLG</t>
  </si>
  <si>
    <t>PAC2312545</t>
  </si>
  <si>
    <t>H5G2301367</t>
  </si>
  <si>
    <t>[{"name":"5G DBKLG1964 FOC KLG F36F37 TMN SHAH BA_Muhammad Nur Adzeem.pdf","link":"https://tm365-my.sharepoint.com/personal/badruznasrin_basri_tm_com_my/Documents/Apps/Microsoft%20Forms/CPPM%20LOR%20%20Request%20for%20LOR%20for%20existing%20project/Question/5G%20DBKLG1964%20FOC%20KLG%20F36F37%20TMN%20SHAH%20BA_Muhammad%20Nur%20Adzeem.pdf","id":"01KO5DXPVNFIKVIBNRMVBJVQGNUNDJTRYO","type":null,"size":815265,"referenceId":"01KO5DXPWKQISBU2NA6ZBLWOJA7SI6KARL","driveId":"b!GENIO6DB3UWzdulNK6evrT-LvdyhA0VIokS4fxAfqZJ9NS0deS_ETJs3VRRJUVZM","status":1,"uploadSessionUrl":null}]</t>
  </si>
  <si>
    <t>NEC familiar with site area and used to internal wiring project</t>
  </si>
  <si>
    <t>DBKLG1964</t>
  </si>
  <si>
    <t>TMEA/233283</t>
  </si>
  <si>
    <t>MYGOVNET FOC SPUR (12C) IPME WTI BALAI BOMBA DAN PENYELAMAT WAKAF TAPAI</t>
  </si>
  <si>
    <t>PAC2312379</t>
  </si>
  <si>
    <t>GOV2305430</t>
  </si>
  <si>
    <t>Azmadi Bin Awang @ Ismail</t>
  </si>
  <si>
    <t>[{"name":"MYGOVNET-KPKT (JBPM)-BALAI BOMBA DAN PENYELAM_Siti Sarah Binti Mam.pptx","link":"https://tm365-my.sharepoint.com/personal/badruznasrin_basri_tm_com_my/_layouts/15/Doc.aspx?sourcedoc=%7B83FD802A-CFEC-44D4-AA25-440A278FDCEE%7D&amp;file=MYGOVNET-KPKT%20(JBPM)-BALAI%20BOMBA%20DAN%20PENYELAM_Siti%20Sarah%20Binti%20Mam.pptx&amp;action=edit&amp;mobileredirect=true","id":"01KO5DXPRKQD6YH3GP2RCKUJKEBITY7XHO","type":null,"size":1186330,"referenceId":"01KO5DXPWKQISBU2NA6ZBLWOJA7SI6KARL","driveId":"b!GENIO6DB3UWzdulNK6evrT-LvdyhA0VIokS4fxAfqZJ9NS0deS_ETJs3VRRJUVZM","status":1,"uploadSessionUrl":null}]</t>
  </si>
  <si>
    <t>TMNA/232718</t>
  </si>
  <si>
    <t xml:space="preserve">H5G_FOC KBS F27/F28 CSR DPSPU0271_TMKEPALABATAS_KBS
</t>
  </si>
  <si>
    <t>PAC2312306</t>
  </si>
  <si>
    <t>H5G2301340</t>
  </si>
  <si>
    <t>MAHAFIZBIN MD HALIM</t>
  </si>
  <si>
    <t>[{"name":"SPHERE _ DPSPU0271_TMKEPALABATAS_Mahafiz Bin Md Halim.pdf","link":"https://tm365-my.sharepoint.com/personal/badruznasrin_basri_tm_com_my/Documents/Apps/Microsoft%20Forms/CPPM%20LOR%20%20Request%20for%20LOR%20for%20existing%20project/Question/SPHERE%20_%20DPSPU0271_TMKEPALABATAS_Mahafiz%20Bin%20Md%20Halim.pdf","id":"01KO5DXPXQXEXTUXHWBBD2R7I3353UJBB4","type":null,"size":308675,"referenceId":"01KO5DXPWKQISBU2NA6ZBLWOJA7SI6KARL","driveId":"b!GENIO6DB3UWzdulNK6evrT-LvdyhA0VIokS4fxAfqZJ9NS0deS_ETJs3VRRJUVZM","status":1,"uploadSessionUrl":null}]</t>
  </si>
  <si>
    <t>only competant NeC for NID/CSR installation.</t>
  </si>
  <si>
    <t>DPSPU0271</t>
  </si>
  <si>
    <t>TMEA/233284</t>
  </si>
  <si>
    <t>MYGOVNET DSS (ADD) DN_C003 PEJABAT TPR DUNGUN</t>
  </si>
  <si>
    <t>PAC2312430</t>
  </si>
  <si>
    <t>GOV2305462</t>
  </si>
  <si>
    <t>[{"name":"MYGOV NET-JPM  AGC -PEJABAT TPR DUNGUN SDWAN_Siti Sarah Binti Mam.pptx","link":"https://tm365-my.sharepoint.com/personal/badruznasrin_basri_tm_com_my/_layouts/15/Doc.aspx?sourcedoc=%7BE1701D9F-34FD-44F3-B2D3-F3B30DBAC18A%7D&amp;file=MYGOV%20NET-JPM%20%20AGC%20-PEJABAT%20TPR%20DUNGUN%20SDWAN_Siti%20Sarah%20Binti%20Mam.pptx&amp;action=edit&amp;mobileredirect=true","id":"01KO5DXPU7DVYOD7JU6NCLFU7TWMG3VQMK","type":null,"size":1426245,"referenceId":"01KO5DXPWKQISBU2NA6ZBLWOJA7SI6KARL","driveId":"b!GENIO6DB3UWzdulNK6evrT-LvdyhA0VIokS4fxAfqZJ9NS0deS_ETJs3VRRJUVZM","status":1,"uploadSessionUrl":null}]</t>
  </si>
  <si>
    <t>TMWA/237219</t>
  </si>
  <si>
    <t>CWS 2W HDD FOR 5G DNB DQMIR0648 JALAN LUTONG KUALA BARAM, 98000 MIRI</t>
  </si>
  <si>
    <t>PAC2309874</t>
  </si>
  <si>
    <t>PATRICK ANAK SURING</t>
  </si>
  <si>
    <t>[{"name":"TSSR_DNB_NEW_2023_5G_RAN_PHASE_2A_SWK_198_DQM_Bun Katan Katan.pdf","link":"https://tm365-my.sharepoint.com/personal/badruznasrin_basri_tm_com_my/Documents/Apps/Microsoft%20Forms/CPPM%20LOR%20%20Request%20for%20LOR%20for%20existing%20project/Question/TSSR_DNB_NEW_2023_5G_RAN_PHASE_2A_SWK_198_DQM_Bun%20Katan%20Katan.pdf","id":"01KO5DXPRP4INBU3RPUFHYGD2ZT74GRORT","type":null,"size":2889637,"referenceId":"01KO5DXPWKQISBU2NA6ZBLWOJA7SI6KARL","driveId":"b!GENIO6DB3UWzdulNK6evrT-LvdyhA0VIokS4fxAfqZJ9NS0deS_ETJs3VRRJUVZM","status":1,"uploadSessionUrl":null}]</t>
  </si>
  <si>
    <t>TELCO DATA</t>
  </si>
  <si>
    <t>tellco data</t>
  </si>
  <si>
    <t>KBRM</t>
  </si>
  <si>
    <t>TMCA/232153</t>
  </si>
  <si>
    <t>MYGOV FOC SY F18 SPUR 12C KPKT (JBPM)-BALAI BOMBA DAN PENYELAMAT SY(IPME)-
SY</t>
  </si>
  <si>
    <t>PAC2312320</t>
  </si>
  <si>
    <t>GOV2305429</t>
  </si>
  <si>
    <t>Risal Bin Ruddin</t>
  </si>
  <si>
    <t>[{"name":"BALAI BOMBA DAN PENYELAMAT SEMENYIH_Mohd Faiez Mat Jusoh.JPG","link":"https://tm365-my.sharepoint.com/personal/badruznasrin_basri_tm_com_my/Documents/Apps/Microsoft%20Forms/CPPM%20LOR%20%20Request%20for%20LOR%20for%20existing%20project/Question/BALAI%20BOMBA%20DAN%20PENYELAMAT%20SEMENYIH_Mohd%20Faiez%20Mat%20Jusoh.JPG","id":"01KO5DXPTNBSDZFGTVNNAIA5WCCBH2YMSR","type":null,"size":168512,"referenceId":"01KO5DXPWKQISBU2NA6ZBLWOJA7SI6KARL","driveId":"b!GENIO6DB3UWzdulNK6evrT-LvdyhA0VIokS4fxAfqZJ9NS0deS_ETJs3VRRJUVZM","status":1,"uploadSessionUrl":null}]</t>
  </si>
  <si>
    <t xml:space="preserve"> EXACT ENGINEERING SDN. BHD.</t>
  </si>
  <si>
    <t>TURNKEY ORI</t>
  </si>
  <si>
    <t xml:space="preserve"> KOMASI ENGINEERING SDN. BHD.</t>
  </si>
  <si>
    <t>TMEA/236108</t>
  </si>
  <si>
    <t>NRP KO FOC SPUR 12C AGRO BANK RTC FAMA KOTA BHARU</t>
  </si>
  <si>
    <t>PAC2311782</t>
  </si>
  <si>
    <t>NRP2303070</t>
  </si>
  <si>
    <t>[{"name":"AGRO BANK FAMA (NEW SLD)_Nadiah Binti Mohd Na.PNG","link":"https://tm365-my.sharepoint.com/personal/badruznasrin_basri_tm_com_my/Documents/Apps/Microsoft%20Forms/CPPM%20LOR%20%20Request%20for%20LOR%20for%20existing%20project/Question/AGRO%20BANK%20FAMA%20(NEW%20SLD)_Nadiah%20Binti%20Mohd%20Na.PNG","id":"01KO5DXPSFSZJFX5G4OBBLI5KOMJNZFEWP","type":null,"size":3632518,"referenceId":"01KO5DXPWKQISBU2NA6ZBLWOJA7SI6KARL","driveId":"b!GENIO6DB3UWzdulNK6evrT-LvdyhA0VIokS4fxAfqZJ9NS0deS_ETJs3VRRJUVZM","status":1,"uploadSessionUrl":null}]</t>
  </si>
  <si>
    <t>TMWA/229043</t>
  </si>
  <si>
    <t>FOC SJU_F01 SPUR 48C/12C &amp; NID FOR SARAWAK INFORMATION SYSTEMS SDN PEJABAT BDA SAMALAJU PEJABAT TAMAN PERINDUSTRIAN SAMALAJU (SIP)</t>
  </si>
  <si>
    <t>PAC2214306</t>
  </si>
  <si>
    <t>NRP2202592</t>
  </si>
  <si>
    <t>[{"name":"PLAN TMWA_229043_Alice Lee.JPG","link":"https://tm365-my.sharepoint.com/personal/badruznasrin_basri_tm_com_my/Documents/Apps/Microsoft%20Forms/CPPM%20LOR%20%20Request%20for%20LOR%20for%20existing%20project/Question/PLAN%20TMWA_229043_Alice%20Lee.JPG","id":"01KO5DXPQJTP2TONJLOVD3UJVBB3NMGAUY","type":null,"size":55346,"referenceId":"01KO5DXPWKQISBU2NA6ZBLWOJA7SI6KARL","driveId":"b!GENIO6DB3UWzdulNK6evrT-LvdyhA0VIokS4fxAfqZJ9NS0deS_ETJs3VRRJUVZM","status":1,"uploadSessionUrl":null}]</t>
  </si>
  <si>
    <t>TMWA/229044</t>
  </si>
  <si>
    <t>CWS 2W HDD FOR SARAWAK INFORMATION SYSTEMS SDN PEJABAT BDA SAMALAJU PEJABAT TAMAN PERINDUSTRIAN SAMALAJU (SIP)</t>
  </si>
  <si>
    <t>[{"name":"TMWA-229044_Alice Lee.JPG","link":"https://tm365-my.sharepoint.com/personal/badruznasrin_basri_tm_com_my/Documents/Apps/Microsoft%20Forms/CPPM%20LOR%20%20Request%20for%20LOR%20for%20existing%20project/Question/TMWA-229044_Alice%20Lee.JPG","id":"01KO5DXPRKAW2YZBANMFHI64BWEKGJTSKU","type":null,"size":107459,"referenceId":"01KO5DXPWKQISBU2NA6ZBLWOJA7SI6KARL","driveId":"b!GENIO6DB3UWzdulNK6evrT-LvdyhA0VIokS4fxAfqZJ9NS0deS_ETJs3VRRJUVZM","status":1,"uploadSessionUrl":null}]</t>
  </si>
  <si>
    <t>[{"name":"TMNA232674-PLAN_Mohd Fahmi Bin Ishak 1.pdf","link":"https://tm365-my.sharepoint.com/personal/badruznasrin_basri_tm_com_my/Documents/Apps/Microsoft%20Forms/CPPM%20LOR%20%20Request%20for%20LOR%20for%20existing%20project/Question/TMNA232674-PLAN_Mohd%20Fahmi%20Bin%20Ishak%201.pdf","id":"01KO5DXPSKYWKTSXOEO5CYNYBGXJCYSEUN","type":null,"size":720144,"referenceId":"01KO5DXPWKQISBU2NA6ZBLWOJA7SI6KARL","driveId":"b!GENIO6DB3UWzdulNK6evrT-LvdyhA0VIokS4fxAfqZJ9NS0deS_ETJs3VRRJUVZM","status":1,"uploadSessionUrl":null}]</t>
  </si>
  <si>
    <t xml:space="preserve">TEAM FREE </t>
  </si>
  <si>
    <t>PG-AGG-0139-TP</t>
  </si>
  <si>
    <t>TMCA/232116</t>
  </si>
  <si>
    <t>NRP CP FTTH ADD SAG_C022 MAJLIS BANDARAYA SUBANG JAYA - TANAH PERKUBURAN ISLAM PUTRA HEIGHTS</t>
  </si>
  <si>
    <t>PAC2312119</t>
  </si>
  <si>
    <t>NRC2300154</t>
  </si>
  <si>
    <t>[{"name":"TNH KUBUR REQUIRED BY oWNER_Mohd Azahaari Bin Ab.png","link":"https://tm365-my.sharepoint.com/personal/badruznasrin_basri_tm_com_my/Documents/Apps/Microsoft%20Forms/CPPM%20LOR%20%20Request%20for%20LOR%20for%20existing%20project/Question/TNH%20KUBUR%20REQUIRED%20BY%20oWNER_Mohd%20Azahaari%20Bin%20Ab.png","id":"01KO5DXPSNGUITKKFWJJFJKQWB2TBRTBOF","type":null,"size":35440,"referenceId":"01KO5DXPWKQISBU2NA6ZBLWOJA7SI6KARL","driveId":"b!GENIO6DB3UWzdulNK6evrT-LvdyhA0VIokS4fxAfqZJ9NS0deS_ETJs3VRRJUVZM","status":1,"uploadSessionUrl":null}]</t>
  </si>
  <si>
    <t>1111255	MUTANIC TECHNOLOGY SDN. BHD.</t>
  </si>
  <si>
    <t>AS INFORM BY CP , TO ASSIGN SUGGESTION NEC</t>
  </si>
  <si>
    <t>akmal.zainal@tm.com.my</t>
  </si>
  <si>
    <t>TMNA/230540</t>
  </si>
  <si>
    <t>GOV FOC KW_F13 SPUR (12C) NID STESEN METEOROLOGI RADAR KUALA GULA (NRECC)</t>
  </si>
  <si>
    <t>PAC2312511</t>
  </si>
  <si>
    <t>GOV2305432</t>
  </si>
  <si>
    <t>Mohd Akmal Bin Zainal Abidin</t>
  </si>
  <si>
    <t>Mohamad Fahmi Bin Hamid</t>
  </si>
  <si>
    <t>[{"name":"Plan Landbase_TMNA230540 GOV FOC KW_F13 SPUR_Mohd Akmal Bin Zaina.pdf","link":"https://tm365-my.sharepoint.com/personal/badruznasrin_basri_tm_com_my/Documents/Apps/Microsoft%20Forms/CPPM%20LOR%20%20Request%20for%20LOR%20for%20existing%20project/Question/Plan%20Landbase_TMNA230540%20GOV%20FOC%20KW_F13%20SPUR_Mohd%20Akmal%20Bin%20Zaina.pdf","id":"01KO5DXPTDRJLCNQT74VG33EKTSSLJHVR7","type":null,"size":1937289,"referenceId":"01KO5DXPWKQISBU2NA6ZBLWOJA7SI6KARL","driveId":"b!GENIO6DB3UWzdulNK6evrT-LvdyhA0VIokS4fxAfqZJ9NS0deS_ETJs3VRRJUVZM","status":1,"uploadSessionUrl":null}]</t>
  </si>
  <si>
    <t>PIRACOM SDN. BHD.</t>
  </si>
  <si>
    <t>Covered TM Node Kuala Kurau</t>
  </si>
  <si>
    <t>PROSERINS TECHNOLOGY SDN. BHD</t>
  </si>
  <si>
    <t>JMEA/226568</t>
  </si>
  <si>
    <t>SRR FTTH NEW KUK_C030A KUBANG KERANJI, KG PARIT PASIR TUMBOH</t>
  </si>
  <si>
    <t>PAC2212951</t>
  </si>
  <si>
    <t>SRR2104442</t>
  </si>
  <si>
    <t>Mohd Azarisham</t>
  </si>
  <si>
    <t>[{"name":"Technical Proposal SI SRR FTTH NEW KUK_C030A_Marzukie Bin Mohamad.pdf","link":"https://tm365-my.sharepoint.com/personal/badruznasrin_basri_tm_com_my/Documents/Apps/Microsoft%20Forms/CPPM%20LOR%20%20Request%20for%20LOR%20for%20existing%20project/Question/Technical%20Proposal%20SI%20SRR%20FTTH%20NEW%20KUK_C030A_Marzukie%20Bin%20Mohamad.pdf","id":"01KO5DXPTQ3WXJSDK43RD3BGY2XDW5SN4K","type":null,"size":1421181,"referenceId":"01KO5DXPWKQISBU2NA6ZBLWOJA7SI6KARL","driveId":"b!GENIO6DB3UWzdulNK6evrT-LvdyhA0VIokS4fxAfqZJ9NS0deS_ETJs3VRRJUVZM","status":1,"uploadSessionUrl":null}]</t>
  </si>
  <si>
    <t>TMEA/226293</t>
  </si>
  <si>
    <t xml:space="preserve"> H5G FOC SPUR KUK 24C DDKBR0144 SMK PANJI</t>
  </si>
  <si>
    <t>PAC2220732</t>
  </si>
  <si>
    <t>H5G2205282</t>
  </si>
  <si>
    <t>[{"name":"TMEA_226293_H5G FOC SPUR KUK 24C DDKBR0144 SM_Marzukie Bin Mohamad.pdf","link":"https://tm365-my.sharepoint.com/personal/badruznasrin_basri_tm_com_my/Documents/Apps/Microsoft%20Forms/CPPM%20LOR%20%20Request%20for%20LOR%20for%20existing%20project/Question/TMEA_226293_H5G%20FOC%20SPUR%20KUK%2024C%20DDKBR0144%20SM_Marzukie%20Bin%20Mohamad.pdf","id":"01KO5DXPRKDTJ32NHGWJBIYR7LYBCOFXSV","type":null,"size":559187,"referenceId":"01KO5DXPWKQISBU2NA6ZBLWOJA7SI6KARL","driveId":"b!GENIO6DB3UWzdulNK6evrT-LvdyhA0VIokS4fxAfqZJ9NS0deS_ETJs3VRRJUVZM","status":1,"uploadSessionUrl":null}]</t>
  </si>
  <si>
    <t xml:space="preserve"> DDKBR0144</t>
  </si>
  <si>
    <t>TMNA/221642</t>
  </si>
  <si>
    <t xml:space="preserve">FOC JUNC KM - KMH SEAX_INTEL - INTEL KULIM HI TECH (IEPL) (SLG 99.0%)
</t>
  </si>
  <si>
    <t>PAC2212427</t>
  </si>
  <si>
    <t>NRP2203070</t>
  </si>
  <si>
    <t>[{"name":"INTEL KULIM (1)_Khairul Anuar Bin Mo.pdf","link":"https://tm365-my.sharepoint.com/personal/badruznasrin_basri_tm_com_my/Documents/Apps/Microsoft%20Forms/CPPM%20LOR%20%20Request%20for%20LOR%20for%20existing%20project/Question/INTEL%20KULIM%20(1)_Khairul%20Anuar%20Bin%20Mo.pdf","id":"01KO5DXPWSHYTE5T4VTRH357VKKP7NTPZ4","type":null,"size":209645,"referenceId":"01KO5DXPWKQISBU2NA6ZBLWOJA7SI6KARL","driveId":"b!GENIO6DB3UWzdulNK6evrT-LvdyhA0VIokS4fxAfqZJ9NS0deS_ETJs3VRRJUVZM","status":1,"uploadSessionUrl":null}]</t>
  </si>
  <si>
    <t>NEC continue previous project due to customer requirement.</t>
  </si>
  <si>
    <t>Available Team</t>
  </si>
  <si>
    <t>Lite Kabel Sdn Bhd</t>
  </si>
  <si>
    <t>TMSA/233198</t>
  </si>
  <si>
    <t>FOC &amp; NID SLA 99.0% PN INSTRUMENTS TECHNOLOGY (J) SDN BHD-KAW PERINDUSTRIAN TEBRAU 4(IEPL-M) NO 18/PLO 287, INSTRUMENTS TECHNOLOGY (J) SDN BHD,JALAN FIRMA 2,KAW PERINDUSTRIAN TEBRAU 4,81100, JOHOR BAHRU, JOHOR</t>
  </si>
  <si>
    <t>PAC2311457</t>
  </si>
  <si>
    <t>NRP2302971</t>
  </si>
  <si>
    <t>[{"name":"INSTRUMENT TECHNOLOGY_Muhamad Aizuddin Bin.JPG","link":"https://tm365-my.sharepoint.com/personal/badruznasrin_basri_tm_com_my/Documents/Apps/Microsoft%20Forms/CPPM%20LOR%20%20Request%20for%20LOR%20for%20existing%20project/Question/INSTRUMENT%20TECHNOLOGY_Muhamad%20Aizuddin%20Bin.JPG","id":"01KO5DXPXBRRBBALSJNVB3S2ZJEVSGUERT","type":null,"size":49516,"referenceId":"01KO5DXPWKQISBU2NA6ZBLWOJA7SI6KARL","driveId":"b!GENIO6DB3UWzdulNK6evrT-LvdyhA0VIokS4fxAfqZJ9NS0deS_ETJs3VRRJUVZM","status":1,"uploadSessionUrl":null}]</t>
  </si>
  <si>
    <t>TMNA/232654</t>
  </si>
  <si>
    <t xml:space="preserve">RWOA_KM2.1 FROM TM IJOK IJO_F16 48C
</t>
  </si>
  <si>
    <t>NO PAC</t>
  </si>
  <si>
    <t>QUA2300085</t>
  </si>
  <si>
    <t>Rafizee Bin Amir</t>
  </si>
  <si>
    <t>[{"name":"WhatsApp Image 2023-10-09 at 20.09.38_Mohd Akmal Bin Zaina.jpeg","link":"https://tm365-my.sharepoint.com/personal/badruznasrin_basri_tm_com_my/Documents/Apps/Microsoft%20Forms/CPPM%20LOR%20%20Request%20for%20LOR%20for%20existing%20project/Question/WhatsApp%20Image%202023-10-09%20at%2020.09.38_Mohd%20Akmal%20Bin%20Zaina.jpeg","id":"01KO5DXPWJXTZUQXBN3BHKKOCUG5AX66G6","type":null,"size":103035,"referenceId":"01KO5DXPWKQISBU2NA6ZBLWOJA7SI6KARL","driveId":"b!GENIO6DB3UWzdulNK6evrT-LvdyhA0VIokS4fxAfqZJ9NS0deS_ETJs3VRRJUVZM","status":1,"uploadSessionUrl":null}]</t>
  </si>
  <si>
    <t>Cover node IJO</t>
  </si>
  <si>
    <t>TMNA/232691</t>
  </si>
  <si>
    <t>NRC FTTH (ADD_GF) MW_C008 TAPAK PELUPUSAN SAMPAH SAHOM</t>
  </si>
  <si>
    <t>PAC2312402</t>
  </si>
  <si>
    <t>NRC2300157</t>
  </si>
  <si>
    <t>ZATIL HANAN BINTI AHMAD LUTPI</t>
  </si>
  <si>
    <t>Muhammad Zulkhairi Bin Saidina Hamzah</t>
  </si>
  <si>
    <t>[{"name":"NRC_MW_C008_PELUPUSAN_SAMPAH_Zatil Hanan Binti Ah.pdf","link":"https://tm365-my.sharepoint.com/personal/badruznasrin_basri_tm_com_my/Documents/Apps/Microsoft%20Forms/CPPM%20LOR%20%20Request%20for%20LOR%20for%20existing%20project/Question/NRC_MW_C008_PELUPUSAN_SAMPAH_Zatil%20Hanan%20Binti%20Ah.pdf","id":"01KO5DXPXTJ2L5H3LKHFF2SZPB435ROUGH","type":null,"size":226637,"referenceId":"01KO5DXPWKQISBU2NA6ZBLWOJA7SI6KARL","driveId":"b!GENIO6DB3UWzdulNK6evrT-LvdyhA0VIokS4fxAfqZJ9NS0deS_ETJs3VRRJUVZM","status":1,"uploadSessionUrl":null}]</t>
  </si>
  <si>
    <t xml:space="preserve">Team covered that area </t>
  </si>
  <si>
    <t>yusri.morshidi@tm.com.my</t>
  </si>
  <si>
    <t>TMWA/230096</t>
  </si>
  <si>
    <t>SRR_FTTH_PNN_C125M_ PR1MA SEMENGGOH-JALAN PUNCAK BORNEO</t>
  </si>
  <si>
    <t>PAC2300204</t>
  </si>
  <si>
    <t>SRR2205301</t>
  </si>
  <si>
    <t xml:space="preserve">Muhammad Zafarani Bin Adeni </t>
  </si>
  <si>
    <t>[{"name":"PRIMA SEMENGGOH_Mohamad Yusri Bin Mo.pptx","link":"https://tm365-my.sharepoint.com/personal/badruznasrin_basri_tm_com_my/_layouts/15/Doc.aspx?sourcedoc=%7B9CF15B66-EBAD-47D8-80B6-1BFD900AB40A%7D&amp;file=PRIMA%20SEMENGGOH_Mohamad%20Yusri%20Bin%20Mo.pptx&amp;action=edit&amp;mobileredirect=true","id":"01KO5DXPTGLPYZZLPL3BDYBNQ37WIAVNAK","type":null,"size":377187,"referenceId":"01KO5DXPWKQISBU2NA6ZBLWOJA7SI6KARL","driveId":"b!GENIO6DB3UWzdulNK6evrT-LvdyhA0VIokS4fxAfqZJ9NS0deS_ETJs3VRRJUVZM","status":1,"uploadSessionUrl":null}]</t>
  </si>
  <si>
    <t>JMEA/226563</t>
  </si>
  <si>
    <t>SRR FTTH ADD KUK_C011 KAMPUNG TERUSAN, POHON MESTA JALAN PASIR TUMBOH</t>
  </si>
  <si>
    <t>PAC2212921</t>
  </si>
  <si>
    <t>SRR2104427</t>
  </si>
  <si>
    <t>Marzukie Bin Mohamad</t>
  </si>
  <si>
    <t>[{"name":"JMEA226563 FORM SI_Marzukie Bin Mohamad.pdf","link":"https://tm365-my.sharepoint.com/personal/badruznasrin_basri_tm_com_my/Documents/Apps/Microsoft%20Forms/CPPM%20LOR%20%20Request%20for%20LOR%20for%20existing%20project/Question/JMEA226563%20FORM%20SI_Marzukie%20Bin%20Mohamad.pdf","id":"01KO5DXPU334EZHIMYRBEK4KMP7SMXR3WP","type":null,"size":454707,"referenceId":"01KO5DXPWKQISBU2NA6ZBLWOJA7SI6KARL","driveId":"b!GENIO6DB3UWzdulNK6evrT-LvdyhA0VIokS4fxAfqZJ9NS0deS_ETJs3VRRJUVZM","status":1,"uploadSessionUrl":null}]</t>
  </si>
  <si>
    <t>RMNA/230002</t>
  </si>
  <si>
    <t xml:space="preserve">REROUTING ADD FTTH BW C024 (BW 104) JALAN MAK MANDIN (JKR
</t>
  </si>
  <si>
    <t>PAC2312675</t>
  </si>
  <si>
    <t>RER2300057</t>
  </si>
  <si>
    <t>[{"name":"RMNA230002_Ahmad Faizal Bin Abd.pdf","link":"https://tm365-my.sharepoint.com/personal/badruznasrin_basri_tm_com_my/Documents/Apps/Microsoft%20Forms/CPPM%20LOR%20%20Request%20for%20LOR%20for%20existing%20project/Question/RMNA230002_Ahmad%20Faizal%20Bin%20Abd.pdf","id":"01KO5DXPVTWGJ3D2TSQJBKDYVYIZJCI2M5","type":null,"size":3134614,"referenceId":"01KO5DXPWKQISBU2NA6ZBLWOJA7SI6KARL","driveId":"b!GENIO6DB3UWzdulNK6evrT-LvdyhA0VIokS4fxAfqZJ9NS0deS_ETJs3VRRJUVZM","status":1,"uploadSessionUrl":null}]</t>
  </si>
  <si>
    <t>KAZAKON</t>
  </si>
  <si>
    <t>EXPERINCE IN CABINET RELOCATION</t>
  </si>
  <si>
    <t>NEXUS</t>
  </si>
  <si>
    <t>TMCA/239907</t>
  </si>
  <si>
    <t>DNB_HORIZON 5G_DBGBK0092_JLNRAWANG1_RG</t>
  </si>
  <si>
    <t>PAC2312524</t>
  </si>
  <si>
    <t>H5G2301353</t>
  </si>
  <si>
    <t>AIZAD BIN NORDIN</t>
  </si>
  <si>
    <t>[{"name":"TSSR_DNB_NEW_2023_5G_RAN_PHASE_1B_SGR_2046_DB_Sazril Anwar Bin Zul.pdf","link":"https://tm365-my.sharepoint.com/personal/badruznasrin_basri_tm_com_my/Documents/Apps/Microsoft%20Forms/CPPM%20LOR%20%20Request%20for%20LOR%20for%20existing%20project/Question/TSSR_DNB_NEW_2023_5G_RAN_PHASE_1B_SGR_2046_DB_Sazril%20Anwar%20Bin%20Zul.pdf","id":"01KO5DXPX6FTHNLDY5NNF3ZDWVWYTI2OPS","type":null,"size":8122553,"referenceId":"01KO5DXPWKQISBU2NA6ZBLWOJA7SI6KARL","driveId":"b!GENIO6DB3UWzdulNK6evrT-LvdyhA0VIokS4fxAfqZJ9NS0deS_ETJs3VRRJUVZM","status":1,"uploadSessionUrl":null}]</t>
  </si>
  <si>
    <t>NeC with IW and CSR Installation capability</t>
  </si>
  <si>
    <t>DBGBK0092</t>
  </si>
  <si>
    <t>[{"name":"TSSR_DNB_NEW_2023_5G_RAN_PHASE_1B_SGR_2046_DB_Sazril Anwar Bin Zul 1.pdf","link":"https://tm365-my.sharepoint.com/personal/badruznasrin_basri_tm_com_my/Documents/Apps/Microsoft%20Forms/CPPM%20LOR%20%20Request%20for%20LOR%20for%20existing%20project/Question/TSSR_DNB_NEW_2023_5G_RAN_PHASE_1B_SGR_2046_DB_Sazril%20Anwar%20Bin%20Zul%201.pdf","id":"01KO5DXPTNVIKHDWSAIVCYZNIKCO63CJUB","type":null,"size":8122553,"referenceId":"01KO5DXPWKQISBU2NA6ZBLWOJA7SI6KARL","driveId":"b!GENIO6DB3UWzdulNK6evrT-LvdyhA0VIokS4fxAfqZJ9NS0deS_ETJs3VRRJUVZM","status":1,"uploadSessionUrl":null}]</t>
  </si>
  <si>
    <t>TMNA/232667</t>
  </si>
  <si>
    <t>MYGOV2.0 FOC BGP_F10 SPUR(12C) NID BF KASTAM JETI GHADAF MARBLE JETI KARGO PARIT 1 BAGAN DATUK</t>
  </si>
  <si>
    <t>PAC2312376</t>
  </si>
  <si>
    <t>GOV2305418</t>
  </si>
  <si>
    <t>[{"name":"BGP_F10 KASTAM JETI GHADAF MARBLE__Shazwany Binti Abdul.pdf","link":"https://tm365-my.sharepoint.com/personal/badruznasrin_basri_tm_com_my/Documents/Apps/Microsoft%20Forms/CPPM%20LOR%20%20Request%20for%20LOR%20for%20existing%20project/Question/BGP_F10%20KASTAM%20JETI%20GHADAF%20MARBLE__Shazwany%20Binti%20Abdul.pdf","id":"01KO5DXPUXIEODF4FQXBAKF3Y7DGEPGMXW","type":null,"size":276884,"referenceId":"01KO5DXPWKQISBU2NA6ZBLWOJA7SI6KARL","driveId":"b!GENIO6DB3UWzdulNK6evrT-LvdyhA0VIokS4fxAfqZJ9NS0deS_ETJs3VRRJUVZM","status":1,"uploadSessionUrl":null}]</t>
  </si>
  <si>
    <t>Experience on similar work before</t>
  </si>
  <si>
    <t>TMEA/226296</t>
  </si>
  <si>
    <t>H5G FOC SPUR KUK 24C DDKBR0104 JLN TLK PANJI B56A1</t>
  </si>
  <si>
    <t>PAC2220744</t>
  </si>
  <si>
    <t>H5G2205225</t>
  </si>
  <si>
    <t>[{"name":"TMEA_226296_H5G FOC SPUR KUK 24C DDKBR0104 JL_Marzukie Bin Mohamad.pdf","link":"https://tm365-my.sharepoint.com/personal/badruznasrin_basri_tm_com_my/Documents/Apps/Microsoft%20Forms/CPPM%20LOR%20%20Request%20for%20LOR%20for%20existing%20project/Question/TMEA_226296_H5G%20FOC%20SPUR%20KUK%2024C%20DDKBR0104%20JL_Marzukie%20Bin%20Mohamad.pdf","id":"01KO5DXPXWVDGDRLGINFHI6ZAUNZJ6XLK4","type":null,"size":559284,"referenceId":"01KO5DXPWKQISBU2NA6ZBLWOJA7SI6KARL","driveId":"b!GENIO6DB3UWzdulNK6evrT-LvdyhA0VIokS4fxAfqZJ9NS0deS_ETJs3VRRJUVZM","status":1,"uploadSessionUrl":null}]</t>
  </si>
  <si>
    <t xml:space="preserve"> DDKBR0104</t>
  </si>
  <si>
    <t>sukeri.bakar@tm.com.my</t>
  </si>
  <si>
    <t>RMEC/230007 (CWS) &amp; RMEC/230008 (FOC)</t>
  </si>
  <si>
    <t>RMEC/230007: RMK12 CWS 500 METER JAMBATAN FT1518/10/00, DAERAH BENTONG
RMEC/230008: RMK12 FOC 2 KM JAMBATAN FT1518/10/00, DAERAH BENTONG</t>
  </si>
  <si>
    <t>PAC2312450</t>
  </si>
  <si>
    <t>RER2100034</t>
  </si>
  <si>
    <t>MUHAMMAD SUKERI BIN BAKAR</t>
  </si>
  <si>
    <t>[{"name":"Pengalihan Jambatan Chemomoi Bentong 11092023_Muhammad Sukeri Bin.pptx","link":"https://tm365-my.sharepoint.com/personal/badruznasrin_basri_tm_com_my/_layouts/15/Doc.aspx?sourcedoc=%7B32B97918-0AE7-4CEC-B7B8-C0D35D583227%7D&amp;file=Pengalihan%20Jambatan%20Chemomoi%20Bentong%2011092023_Muhammad%20Sukeri%20Bin.pptx&amp;action=edit&amp;mobileredirect=true","id":"01KO5DXPQYPG4TFZYK5RGLPOGA2NOVQMRH","type":null,"size":4005899,"referenceId":"01KO5DXPWKQISBU2NA6ZBLWOJA7SI6KARL","driveId":"b!GENIO6DB3UWzdulNK6evrT-LvdyhA0VIokS4fxAfqZJ9NS0deS_ETJs3VRRJUVZM","status":1,"uploadSessionUrl":null}]</t>
  </si>
  <si>
    <t xml:space="preserve">TMSA/233225 </t>
  </si>
  <si>
    <t xml:space="preserve">NRP NID AND FOC KU F67  DIGI - KG NYIOR (D'HARMONI) (NGBH) - KU </t>
  </si>
  <si>
    <t>[{"name":"LOA NID Raisecom qrcode_Mohd Shahrulnizam Bi.pdf","link":"https://tm365-my.sharepoint.com/personal/badruznasrin_basri_tm_com_my/Documents/Apps/Microsoft%20Forms/CPPM%20LOR%20%20Request%20for%20LOR%20for%20existing%20project/Question/LOA%20NID%20Raisecom%20qrcode_Mohd%20Shahrulnizam%20Bi.pdf","id":"01KO5DXPRLWTU354HF2RBJGHENIKPJ2NSP","type":null,"size":2374645,"referenceId":"01KO5DXPWKQISBU2NA6ZBLWOJA7SI6KARL","driveId":"b!GENIO6DB3UWzdulNK6evrT-LvdyhA0VIokS4fxAfqZJ9NS0deS_ETJs3VRRJUVZM","status":1,"uploadSessionUrl":null}]</t>
  </si>
  <si>
    <t>RAISECOM TECHNOLOGIES (MALAYSIA)</t>
  </si>
  <si>
    <t xml:space="preserve">pembelian alat NID 10G </t>
  </si>
  <si>
    <t>NRP NID DAN FOC EU FXX DIGI - KG PENGABONG (NGBH) - EU</t>
  </si>
  <si>
    <t>[{"name":"LOA NID Raisecom qrcode_Mohd Shahrulnizam Bi 1.pdf","link":"https://tm365-my.sharepoint.com/personal/badruznasrin_basri_tm_com_my/Documents/Apps/Microsoft%20Forms/CPPM%20LOR%20%20Request%20for%20LOR%20for%20existing%20project/Question/LOA%20NID%20Raisecom%20qrcode_Mohd%20Shahrulnizam%20Bi%201.pdf","id":"01KO5DXPRMA722R2AOJZF3R6ECJV7TLYFG","type":null,"size":2374645,"referenceId":"01KO5DXPWKQISBU2NA6ZBLWOJA7SI6KARL","driveId":"b!GENIO6DB3UWzdulNK6evrT-LvdyhA0VIokS4fxAfqZJ9NS0deS_ETJs3VRRJUVZM","status":1,"uploadSessionUrl":null}]</t>
  </si>
  <si>
    <t xml:space="preserve">Pembelian NID 10G RC sebanyak 2 unit . dan pembelian SFP </t>
  </si>
  <si>
    <t>RWOA_KM3.8 FROM TM SLIM RIVER, PERAK (A3A082204425)</t>
  </si>
  <si>
    <t>PAC2311497</t>
  </si>
  <si>
    <t>Safrul Azli Bin Shaharudin</t>
  </si>
  <si>
    <t>[{"name":"RWOA_KM3.8 FROM TM SLIM RIVER, PERAK (A3A0822_Khairuliman Bin Jama.pdf","link":"https://tm365-my.sharepoint.com/personal/badruznasrin_basri_tm_com_my/Documents/Apps/Microsoft%20Forms/CPPM%20LOR%20%20Request%20for%20LOR%20for%20existing%20project/Question/RWOA_KM3.8%20FROM%20TM%20SLIM%20RIVER,%20PERAK%20(A3A0822_Khairuliman%20Bin%20Jama.pdf","id":"01KO5DXPX7EANAAFLJRNDIAWPE32LZ7ZQI","type":null,"size":369955,"referenceId":"01KO5DXPWKQISBU2NA6ZBLWOJA7SI6KARL","driveId":"b!GENIO6DB3UWzdulNK6evrT-LvdyhA0VIokS4fxAfqZJ9NS0deS_ETJs3VRRJUVZM","status":1,"uploadSessionUrl":null}]</t>
  </si>
  <si>
    <t>TEAM TENGAH BUAT KERJA DI TAPAH</t>
  </si>
  <si>
    <t>TMSA/233311</t>
  </si>
  <si>
    <t>DSS ADD SX_C115M GF JIMAH EAST POWER SDN. BHD-JIMAH POWER PLANT (UNIFI)-
CUH</t>
  </si>
  <si>
    <t>PAC2312142</t>
  </si>
  <si>
    <t>NRP2303355</t>
  </si>
  <si>
    <t>RIZAL BIN MOHD RAMLY</t>
  </si>
  <si>
    <t>[{"name":"SLD_SX_C115M_Mohd Nor Izzuan Bin.pdf","link":"https://tm365-my.sharepoint.com/personal/badruznasrin_basri_tm_com_my/Documents/Apps/Microsoft%20Forms/CPPM%20LOR%20%20Request%20for%20LOR%20for%20existing%20project/Question/SLD_SX_C115M_Mohd%20Nor%20Izzuan%20Bin.pdf","id":"01KO5DXPUZDBDPPGY6Z5HY2QEBM4QQ56UN","type":null,"size":301163,"referenceId":"01KO5DXPWKQISBU2NA6ZBLWOJA7SI6KARL","driveId":"b!GENIO6DB3UWzdulNK6evrT-LvdyhA0VIokS4fxAfqZJ9NS0deS_ETJs3VRRJUVZM","status":1,"uploadSessionUrl":null}]</t>
  </si>
  <si>
    <t>LEADCOM (M) SDN. BHD.</t>
  </si>
  <si>
    <t>Leadcom cover BBF for Jimah Power</t>
  </si>
  <si>
    <t>USAHARIDA SDN. BHD.</t>
  </si>
  <si>
    <t>MK NETWORKS GROUP SDN. BHD.</t>
  </si>
  <si>
    <t>TMNA/233194</t>
  </si>
  <si>
    <t xml:space="preserve">QUALITY_ CWS BI ROAD REPAIR WORK (BI_C011,BI_C017, BI_C018) BALIK PULAU (JKR DBD)
</t>
  </si>
  <si>
    <t>PAC2312748</t>
  </si>
  <si>
    <t>QUA2300090</t>
  </si>
  <si>
    <t>[{"name":"PLAN&amp;COSTING_Mohd Fahmi Bin Ishak.docx","link":"https://tm365-my.sharepoint.com/personal/badruznasrin_basri_tm_com_my/_layouts/15/Doc.aspx?sourcedoc=%7B681822DB-C126-4A44-82B8-2121125984A5%7D&amp;file=PLAN%26COSTING_Mohd%20Fahmi%20Bin%20Ishak.docx&amp;action=default&amp;mobileredirect=true","id":"01KO5DXPW3EIMGQJWBIRFIFOBBEEJFTBFF","type":null,"size":412825,"referenceId":"01KO5DXPWKQISBU2NA6ZBLWOJA7SI6KARL","driveId":"b!GENIO6DB3UWzdulNK6evrT-LvdyhA0VIokS4fxAfqZJ9NS0deS_ETJs3VRRJUVZM","status":1,"uploadSessionUrl":null}]</t>
  </si>
  <si>
    <t>CAPABLE TO DO CIVIL WORK</t>
  </si>
  <si>
    <t>TMCA/232090</t>
  </si>
  <si>
    <t xml:space="preserve">NRP PUSHTHRU CORE BIN F37 AFFIN HWANG INVESTMENT BANK BERHAD - MENARA AFFIN TRX (DOME) SLA 99.7
</t>
  </si>
  <si>
    <t>PAC2312299</t>
  </si>
  <si>
    <t>NRP2303133</t>
  </si>
  <si>
    <t>SHAMSUL EFFENDI BIN ABD MAJID</t>
  </si>
  <si>
    <t>[{"name":"TMCA232090_Nur Afni Binti Jamin.pdf","link":"https://tm365-my.sharepoint.com/personal/badruznasrin_basri_tm_com_my/Documents/Apps/Microsoft%20Forms/CPPM%20LOR%20%20Request%20for%20LOR%20for%20existing%20project/Question/TMCA232090_Nur%20Afni%20Binti%20Jamin.pdf","id":"01KO5DXPWU22MBV72STBE3DWL44GHFXH2L","type":null,"size":263604,"referenceId":"01KO5DXPWKQISBU2NA6ZBLWOJA7SI6KARL","driveId":"b!GENIO6DB3UWzdulNK6evrT-LvdyhA0VIokS4fxAfqZJ9NS0deS_ETJs3VRRJUVZM","status":1,"uploadSessionUrl":null}]</t>
  </si>
  <si>
    <t>TMCA/239923</t>
  </si>
  <si>
    <t>MYGOV FTTH SKT_C045 (ADD) PUSAT KESELAMATAN MAKANAN NEGARA (NCFS)</t>
  </si>
  <si>
    <t>PAC2312728</t>
  </si>
  <si>
    <t>GOV2305475</t>
  </si>
  <si>
    <t>WAN HAKIMI BIN WAN HUSSIN</t>
  </si>
  <si>
    <t>Mohd Iskandar Bin Ibrahim</t>
  </si>
  <si>
    <t>[{"name":"DRAF PLAN NRP SKT_C045 ADD MYGOVNET-MOH-PUSAT_Wan Hakimi Bin Wan H.docx","link":"https://tm365-my.sharepoint.com/personal/badruznasrin_basri_tm_com_my/_layouts/15/Doc.aspx?sourcedoc=%7BDF1039FA-068B-4CC9-85C8-039012FE16D3%7D&amp;file=DRAF%20PLAN%20NRP%20SKT_C045%20ADD%20MYGOVNET-MOH-PUSAT_Wan%20Hakimi%20Bin%20Wan%20H.docx&amp;action=default&amp;mobileredirect=true","id":"01KO5DXPX2HEIN7CYGZFGILSADSAJP4FWT","type":null,"size":1331617,"referenceId":"01KO5DXPWKQISBU2NA6ZBLWOJA7SI6KARL","driveId":"b!GENIO6DB3UWzdulNK6evrT-LvdyhA0VIokS4fxAfqZJ9NS0deS_ETJs3VRRJUVZM","status":1,"uploadSessionUrl":null}]</t>
  </si>
  <si>
    <t>based on latest NPD report</t>
  </si>
  <si>
    <t>[{"name":"TSSR_DNB_NEW_2023_5G_RAN_PHASE_2A_SGR_PNG_314_Sazril Anwar Bin Zul.pdf","link":"https://tm365-my.sharepoint.com/personal/badruznasrin_basri_tm_com_my/Documents/Apps/Microsoft%20Forms/CPPM%20LOR%20%20Request%20for%20LOR%20for%20existing%20project/Question/TSSR_DNB_NEW_2023_5G_RAN_PHASE_2A_SGR_PNG_314_Sazril%20Anwar%20Bin%20Zul.pdf","id":"01KO5DXPUFHOPEY6RQ5NEY7DOO2XG2WK2Y","type":null,"size":6082721,"referenceId":"01KO5DXPWKQISBU2NA6ZBLWOJA7SI6KARL","driveId":"b!GENIO6DB3UWzdulNK6evrT-LvdyhA0VIokS4fxAfqZJ9NS0deS_ETJs3VRRJUVZM","status":1,"uploadSessionUrl":null}]</t>
  </si>
  <si>
    <t>[{"name":"PLAN NRP T.CORE FOC SKU NORTHPORT (MALAYSIA)_Siti Atirah Razak 1.pdf","link":"https://tm365-my.sharepoint.com/personal/badruznasrin_basri_tm_com_my/Documents/Apps/Microsoft%20Forms/CPPM%20LOR%20%20Request%20for%20LOR%20for%20existing%20project/Question/PLAN%20NRP%20T.CORE%20FOC%20SKU%20NORTHPORT%20(MALAYSIA)_Siti%20Atirah%20Razak%201.pdf","id":"01KO5DXPSJASFSZPYFLBCIKVLFUKMJEAYB","type":null,"size":441466,"referenceId":"01KO5DXPWKQISBU2NA6ZBLWOJA7SI6KARL","driveId":"b!GENIO6DB3UWzdulNK6evrT-LvdyhA0VIokS4fxAfqZJ9NS0deS_ETJs3VRRJUVZM","status":1,"uploadSessionUrl":null}]</t>
  </si>
  <si>
    <t>TMWA/239165</t>
  </si>
  <si>
    <t>5G DNB DQBTU0145 1 IUC/ CSR &amp; FOC SJU_F02 SPURS 12C FOR SIMILAJAU1_SJU</t>
  </si>
  <si>
    <t>PAC2312128</t>
  </si>
  <si>
    <t>H5G2301132</t>
  </si>
  <si>
    <t>[{"name":"PLAN DQBTU0145 SIMILAJAU SJU F02 DQBTU0145_Alice Lee.pdf","link":"https://tm365-my.sharepoint.com/personal/badruznasrin_basri_tm_com_my/Documents/Apps/Microsoft%20Forms/CPPM%20LOR%20%20Request%20for%20LOR%20for%20existing%20project/Question/PLAN%20DQBTU0145%20SIMILAJAU%20SJU%20F02%20DQBTU0145_Alice%20Lee.pdf","id":"01KO5DXPQZMRCW6LMBI5AZEZOEPMB5OED7","type":null,"size":2499407,"referenceId":"01KO5DXPWKQISBU2NA6ZBLWOJA7SI6KARL","driveId":"b!GENIO6DB3UWzdulNK6evrT-LvdyhA0VIokS4fxAfqZJ9NS0deS_ETJs3VRRJUVZM","status":1,"uploadSessionUrl":null}]</t>
  </si>
  <si>
    <t>DQBTU0145</t>
  </si>
  <si>
    <t>TMNA/232722</t>
  </si>
  <si>
    <t xml:space="preserve"> H5G_FOC SZ F22/F23 CSR DPSPS0079 LORONG ECO MEADOWS 1</t>
  </si>
  <si>
    <t>PAC2312312</t>
  </si>
  <si>
    <t>H5G2301331</t>
  </si>
  <si>
    <t>[{"name":"SPHERE _ DPSPS0079_LORONGECOMEADOWS13_Mohamad Rafidy Bin M.pdf","link":"https://tm365-my.sharepoint.com/personal/badruznasrin_basri_tm_com_my/Documents/Apps/Microsoft%20Forms/CPPM%20LOR%20%20Request%20for%20LOR%20for%20existing%20project/Question/SPHERE%20_%20DPSPS0079_LORONGECOMEADOWS13_Mohamad%20Rafidy%20Bin%20M.pdf","id":"01KO5DXPW6JPP6EVZPCBHYBRANUVL7SXXA","type":null,"size":300885,"referenceId":"01KO5DXPWKQISBU2NA6ZBLWOJA7SI6KARL","driveId":"b!GENIO6DB3UWzdulNK6evrT-LvdyhA0VIokS4fxAfqZJ9NS0deS_ETJs3VRRJUVZM","status":1,"uploadSessionUrl":null}]</t>
  </si>
  <si>
    <t xml:space="preserve"> SPS CORPORATION SDN. BHD.</t>
  </si>
  <si>
    <t>DPSPS0079</t>
  </si>
  <si>
    <t>[{"name":"SPHERE _ DPSPT0231_TKTPERUSAHAAN6 (1)_Mohamad Rafidy Bin M.pdf","link":"https://tm365-my.sharepoint.com/personal/badruznasrin_basri_tm_com_my/Documents/Apps/Microsoft%20Forms/CPPM%20LOR%20%20Request%20for%20LOR%20for%20existing%20project/Question/SPHERE%20_%20DPSPT0231_TKTPERUSAHAAN6%20(1)_Mohamad%20Rafidy%20Bin%20M.pdf","id":"01KO5DXPTWFGSOBMEOZBEIEFN4QGDRGNWA","type":null,"size":422252,"referenceId":"01KO5DXPWKQISBU2NA6ZBLWOJA7SI6KARL","driveId":"b!GENIO6DB3UWzdulNK6evrT-LvdyhA0VIokS4fxAfqZJ9NS0deS_ETJs3VRRJUVZM","status":1,"uploadSessionUrl":null}]</t>
  </si>
  <si>
    <t>fakhrulhizam@tm.com.my</t>
  </si>
  <si>
    <t>MOHD FAKRULHIZAM BIN ABDUL HALIM</t>
  </si>
  <si>
    <t>Mohd Khairol Anuar Bin Hussain</t>
  </si>
  <si>
    <t>[{"name":"Rodding UUM_Mohd Fakrulhizam Bin.PNG","link":"https://tm365-my.sharepoint.com/personal/badruznasrin_basri_tm_com_my/Documents/Apps/Microsoft%20Forms/CPPM%20LOR%20%20Request%20for%20LOR%20for%20existing%20project/Question/Rodding%20UUM_Mohd%20Fakrulhizam%20Bin.PNG","id":"01KO5DXPQFCWOJEIPJLBAI4MKXYLZ7MKWO","type":null,"size":1487197,"referenceId":"01KO5DXPWKQISBU2NA6ZBLWOJA7SI6KARL","driveId":"b!GENIO6DB3UWzdulNK6evrT-LvdyhA0VIokS4fxAfqZJ9NS0deS_ETJs3VRRJUVZM","status":1,"uploadSessionUrl":null}]</t>
  </si>
  <si>
    <t>Available team.</t>
  </si>
  <si>
    <t>TMNA/231541</t>
  </si>
  <si>
    <t>H5G_FOC SJA F54/F56 CSR DPSPT0194_NO 33 LRG PAUH 8</t>
  </si>
  <si>
    <t>PAC2312249</t>
  </si>
  <si>
    <t>H5G2301362</t>
  </si>
  <si>
    <t>[{"name":"SPHERE _ DPSPT0194_NO33LRGPAUH8_Mohamad Rafidy Bin M.pdf","link":"https://tm365-my.sharepoint.com/personal/badruznasrin_basri_tm_com_my/Documents/Apps/Microsoft%20Forms/CPPM%20LOR%20%20Request%20for%20LOR%20for%20existing%20project/Question/SPHERE%20_%20DPSPT0194_NO33LRGPAUH8_Mohamad%20Rafidy%20Bin%20M.pdf","id":"01KO5DXPQUFP3RXZLGJFCKJMNLA5A5Q2BO","type":null,"size":301092,"referenceId":"01KO5DXPWKQISBU2NA6ZBLWOJA7SI6KARL","driveId":"b!GENIO6DB3UWzdulNK6evrT-LvdyhA0VIokS4fxAfqZJ9NS0deS_ETJs3VRRJUVZM","status":1,"uploadSessionUrl":null}]</t>
  </si>
  <si>
    <t xml:space="preserve"> ZATIKIMIA SDN. BHD.</t>
  </si>
  <si>
    <t>DPSPT0194</t>
  </si>
  <si>
    <t xml:space="preserve">1)	TMEA/230826 </t>
  </si>
  <si>
    <t>MYGOV FOC (TP) TL FXX 24C KONSOLIDASI (TEMERLOH) - JPPH TEMERLOH</t>
  </si>
  <si>
    <t>PAC2310808</t>
  </si>
  <si>
    <t>GOV2305340</t>
  </si>
  <si>
    <t>[{"name":"MYGOVNET_KONSOLIDASI_Azahar Bin Abu Talib.pdf","link":"https://tm365-my.sharepoint.com/personal/badruznasrin_basri_tm_com_my/Documents/Apps/Microsoft%20Forms/CPPM%20LOR%20%20Request%20for%20LOR%20for%20existing%20project/Question/MYGOVNET_KONSOLIDASI_Azahar%20Bin%20Abu%20Talib.pdf","id":"01KO5DXPWLSLPOMJ6LRRALHWYL3FE5YAT7","type":null,"size":767597,"referenceId":"01KO5DXPWKQISBU2NA6ZBLWOJA7SI6KARL","driveId":"b!GENIO6DB3UWzdulNK6evrT-LvdyhA0VIokS4fxAfqZJ9NS0deS_ETJs3VRRJUVZM","status":1,"uploadSessionUrl":null}]</t>
  </si>
  <si>
    <t>TMEA/230825</t>
  </si>
  <si>
    <t>MYGOV FOC (TP) RB FXX 24C KONSOLIDASI (RAUB) - JABATAN BANTUAN GUAMAN RAUB (KONSO)</t>
  </si>
  <si>
    <t>PAC2310807</t>
  </si>
  <si>
    <t>GOV2305290</t>
  </si>
  <si>
    <t xml:space="preserve">Ahmad Najmi Bin A.Rahman </t>
  </si>
  <si>
    <t>[{"name":"MYGOVNET_KONSOLIDASI_Azahar Bin Abu Talib 1.pdf","link":"https://tm365-my.sharepoint.com/personal/badruznasrin_basri_tm_com_my/Documents/Apps/Microsoft%20Forms/CPPM%20LOR%20%20Request%20for%20LOR%20for%20existing%20project/Question/MYGOVNET_KONSOLIDASI_Azahar%20Bin%20Abu%20Talib%201.pdf","id":"01KO5DXPSTSYWOJ4QFSFGY3NOHDEEI3CYM","type":null,"size":767597,"referenceId":"01KO5DXPWKQISBU2NA6ZBLWOJA7SI6KARL","driveId":"b!GENIO6DB3UWzdulNK6evrT-LvdyhA0VIokS4fxAfqZJ9NS0deS_ETJs3VRRJUVZM","status":1,"uploadSessionUrl":null}]</t>
  </si>
  <si>
    <t>TMNA/223603</t>
  </si>
  <si>
    <t>H5G_FOC TJB F19/F20 CSR DPTML0470_ISLANDPLAZAGT</t>
  </si>
  <si>
    <t>PAC2219996</t>
  </si>
  <si>
    <t>H5G2204707</t>
  </si>
  <si>
    <t>AHMAD ZAKI BIN HARIS</t>
  </si>
  <si>
    <t>[{"name":"H5G TJB ISLAND PLAZA_Muhammad Hafidz Bin.pdf","link":"https://tm365-my.sharepoint.com/personal/badruznasrin_basri_tm_com_my/Documents/Apps/Microsoft%20Forms/CPPM%20LOR%20%20Request%20for%20LOR%20for%20existing%20project/Question/H5G%20TJB%20ISLAND%20PLAZA_Muhammad%20Hafidz%20Bin.pdf","id":"01KO5DXPXY5OGXLSTZBNFKJHH7IHNPFHCE","type":null,"size":281768,"referenceId":"01KO5DXPWKQISBU2NA6ZBLWOJA7SI6KARL","driveId":"b!GENIO6DB3UWzdulNK6evrT-LvdyhA0VIokS4fxAfqZJ9NS0deS_ETJs3VRRJUVZM","status":1,"uploadSessionUrl":null}]</t>
  </si>
  <si>
    <t>AG GLOBAL</t>
  </si>
  <si>
    <t>COMPETENCY</t>
  </si>
  <si>
    <t>DPTML0470</t>
  </si>
  <si>
    <t>TMNA/220894</t>
  </si>
  <si>
    <t>H5G_FOC KMR F19/F20 CSR DPTML0347_PRANGINMALL</t>
  </si>
  <si>
    <t>PAC2203052</t>
  </si>
  <si>
    <t>H5G2200521</t>
  </si>
  <si>
    <t>[{"name":"TP DNB 5G - DPTML0347_PRANGINMALL_Muhammad Hafidz Bin.pdf","link":"https://tm365-my.sharepoint.com/personal/badruznasrin_basri_tm_com_my/Documents/Apps/Microsoft%20Forms/CPPM%20LOR%20%20Request%20for%20LOR%20for%20existing%20project/Question/TP%20DNB%205G%20-%20DPTML0347_PRANGINMALL_Muhammad%20Hafidz%20Bin.pdf","id":"01KO5DXPUE4KDGK2HZGNFIWXAJIFB25UQ5","type":null,"size":1192095,"referenceId":"01KO5DXPWKQISBU2NA6ZBLWOJA7SI6KARL","driveId":"b!GENIO6DB3UWzdulNK6evrT-LvdyhA0VIokS4fxAfqZJ9NS0deS_ETJs3VRRJUVZM","status":1,"uploadSessionUrl":null}]</t>
  </si>
  <si>
    <t>SINOR TECH</t>
  </si>
  <si>
    <t>COMPENTENCY</t>
  </si>
  <si>
    <t>DPTML0347</t>
  </si>
  <si>
    <t>lingkuok.thong@tm.com.my</t>
  </si>
  <si>
    <t>TMWA/232100</t>
  </si>
  <si>
    <t>BR SWK FOC SRK_F28 48C SEKOLAH KEBANGSAAN SG PAOH (WSE) - SRK</t>
  </si>
  <si>
    <t>PAC2311273</t>
  </si>
  <si>
    <t>BRP2300070</t>
  </si>
  <si>
    <t>[{"name":"SK SG PAOH_Ling Kuok Thong.JPG","link":"https://tm365-my.sharepoint.com/personal/badruznasrin_basri_tm_com_my/Documents/Apps/Microsoft%20Forms/CPPM%20LOR%20%20Request%20for%20LOR%20for%20existing%20project/Question/SK%20SG%20PAOH_Ling%20Kuok%20Thong.JPG","id":"01KO5DXPRLBS3G67CFIRHICJFCYUKUOQKP","type":null,"size":57479,"referenceId":"01KO5DXPWKQISBU2NA6ZBLWOJA7SI6KARL","driveId":"b!GENIO6DB3UWzdulNK6evrT-LvdyhA0VIokS4fxAfqZJ9NS0deS_ETJs3VRRJUVZM","status":1,"uploadSessionUrl":null}]</t>
  </si>
  <si>
    <t xml:space="preserve">Only Mastel's contract enough to do this project. </t>
  </si>
  <si>
    <t>CELLCO TRINITY SDN. BHD.</t>
  </si>
  <si>
    <t>Team</t>
  </si>
  <si>
    <t>Staff ID</t>
  </si>
  <si>
    <t>email</t>
  </si>
  <si>
    <t>No Telephone</t>
  </si>
  <si>
    <t>IC Number</t>
  </si>
  <si>
    <t>Name</t>
  </si>
  <si>
    <t>Level</t>
  </si>
  <si>
    <t>PAC Creator</t>
  </si>
  <si>
    <t>PAC Recommend</t>
  </si>
  <si>
    <t>Setting up Task</t>
  </si>
  <si>
    <t>due</t>
  </si>
  <si>
    <t>Pers No</t>
  </si>
  <si>
    <t>Column1</t>
  </si>
  <si>
    <t>Column2</t>
  </si>
  <si>
    <t>Column3</t>
  </si>
  <si>
    <t>Column4</t>
  </si>
  <si>
    <t>Staff Name</t>
  </si>
  <si>
    <t>IC</t>
  </si>
  <si>
    <t>Post No.</t>
  </si>
  <si>
    <t>Current Position</t>
  </si>
  <si>
    <t>Current Unit/Section/Division</t>
  </si>
  <si>
    <t>Current Office Location</t>
  </si>
  <si>
    <t>Current cc</t>
  </si>
  <si>
    <t>Current Reporting to: name</t>
  </si>
  <si>
    <t>Post No.5</t>
  </si>
  <si>
    <t>New Position</t>
  </si>
  <si>
    <t>Team/unit</t>
  </si>
  <si>
    <t>New Unit/Workteam/Section/Division</t>
  </si>
  <si>
    <t>New Job Function</t>
  </si>
  <si>
    <t>New Office Location</t>
  </si>
  <si>
    <t>New Office Address</t>
  </si>
  <si>
    <t>New CC</t>
  </si>
  <si>
    <t>New Reporting (Name):</t>
  </si>
  <si>
    <t>Reporting to Designation</t>
  </si>
  <si>
    <t>Reporting Address</t>
  </si>
  <si>
    <t>KM (Current Office to New Office)</t>
  </si>
  <si>
    <t>Workschedule</t>
  </si>
  <si>
    <t>Effective Date</t>
  </si>
  <si>
    <t>letter types</t>
  </si>
  <si>
    <t>cc</t>
  </si>
  <si>
    <t>cc6</t>
  </si>
  <si>
    <t>cc7</t>
  </si>
  <si>
    <t>cc8</t>
  </si>
  <si>
    <t>cc9</t>
  </si>
  <si>
    <t>cc10</t>
  </si>
  <si>
    <t>TM35923</t>
  </si>
  <si>
    <t>azrai.aziz@tm.com.my</t>
  </si>
  <si>
    <t>013-3999093</t>
  </si>
  <si>
    <t>871004-23-5119</t>
  </si>
  <si>
    <t>JS 2</t>
  </si>
  <si>
    <t>Mohamad Azrai Bin A.Aziz</t>
  </si>
  <si>
    <t>Asst Mgr Access Integrated Planning JS</t>
  </si>
  <si>
    <t>Division Network Johor</t>
  </si>
  <si>
    <t>TM Pelangi</t>
  </si>
  <si>
    <t>WDJJ02</t>
  </si>
  <si>
    <t>Azmel Bin Othman</t>
  </si>
  <si>
    <t>Planning Access Johor Utara, Johor Selatan</t>
  </si>
  <si>
    <t>Centralized Network Planning 1</t>
  </si>
  <si>
    <t>Level 23, Menara TM Annexe 2</t>
  </si>
  <si>
    <t>WDCG02</t>
  </si>
  <si>
    <t>Sayyid Sabiq Bin Mohd. Anuar</t>
  </si>
  <si>
    <t>AGM Network Planning 1</t>
  </si>
  <si>
    <t>Mr Nazri Sakri Bin Mustapha</t>
  </si>
  <si>
    <t>TM39267</t>
  </si>
  <si>
    <t>mahmud.zakaria@tm.com.my</t>
  </si>
  <si>
    <t>019-2648485</t>
  </si>
  <si>
    <t>840612-03-5813</t>
  </si>
  <si>
    <t>SB 2</t>
  </si>
  <si>
    <t>PAC matrix</t>
  </si>
  <si>
    <t>12pm today</t>
  </si>
  <si>
    <t>Asst Mgr Project Delivery SB 1B</t>
  </si>
  <si>
    <t>AND SB</t>
  </si>
  <si>
    <t>TM Shah Alam</t>
  </si>
  <si>
    <t>WDWL02</t>
  </si>
  <si>
    <t>Nik Aswani Binti Nik Ahmad</t>
  </si>
  <si>
    <t>Planning Access Selangor Barat</t>
  </si>
  <si>
    <t>TM39568</t>
  </si>
  <si>
    <t>shahfre@tm.com.my</t>
  </si>
  <si>
    <t>019-6216673</t>
  </si>
  <si>
    <t>861011-43-5785</t>
  </si>
  <si>
    <t>SB 1</t>
  </si>
  <si>
    <t>Asst Mgr Integrated Planning SB 1</t>
  </si>
  <si>
    <t>Fatimah Salwani Binti Ramli</t>
  </si>
  <si>
    <t>TM30714</t>
  </si>
  <si>
    <t>norizuwan.chehamid@tm.com.my</t>
  </si>
  <si>
    <t>013-7174556</t>
  </si>
  <si>
    <t>850617-03-5379</t>
  </si>
  <si>
    <t>Asst Mgr Project Capex &amp; Compliance 2</t>
  </si>
  <si>
    <t>AND NS</t>
  </si>
  <si>
    <t>TM RASAH</t>
  </si>
  <si>
    <t>WDJN1A</t>
  </si>
  <si>
    <t>Mohd Faizal Bin Sahul Hamid</t>
  </si>
  <si>
    <t>Planning Access Melaka, Negeri Sembilan</t>
  </si>
  <si>
    <t>TM36000</t>
  </si>
  <si>
    <t>syahmi@tm.com.my</t>
  </si>
  <si>
    <t>013-3630763</t>
  </si>
  <si>
    <t>810820-11-5239</t>
  </si>
  <si>
    <t>KL 2</t>
  </si>
  <si>
    <t>set email</t>
  </si>
  <si>
    <t>today</t>
  </si>
  <si>
    <t>Asst Mgr Project Delivery MSC 2A</t>
  </si>
  <si>
    <t>AND MSC</t>
  </si>
  <si>
    <t>TM Kinrara</t>
  </si>
  <si>
    <t>WDWM02</t>
  </si>
  <si>
    <t>Mohd Norhisham Bin Ismail</t>
  </si>
  <si>
    <t>Planning Access KL, MSC</t>
  </si>
  <si>
    <t>TM31545</t>
  </si>
  <si>
    <t>noralia.ismailkhafidz@tm.com.my</t>
  </si>
  <si>
    <t>012-3361335</t>
  </si>
  <si>
    <t>860218-14-5422</t>
  </si>
  <si>
    <t>Nor Alia Binti Ismail Khafiz</t>
  </si>
  <si>
    <t>Asst Mgr Integrated Planning MSC 1</t>
  </si>
  <si>
    <t>Afida Suharti Binti Zulkifli</t>
  </si>
  <si>
    <t>TM37446</t>
  </si>
  <si>
    <t>ilmanafif.zulkifli@tm.com.my</t>
  </si>
  <si>
    <t>017-5753894</t>
  </si>
  <si>
    <t>940729-08-5345</t>
  </si>
  <si>
    <t>PJ 1</t>
  </si>
  <si>
    <t xml:space="preserve">CPPM-PR, </t>
  </si>
  <si>
    <t>Asst Mgr 1 Project Delivery 1</t>
  </si>
  <si>
    <t>AND PJ</t>
  </si>
  <si>
    <t>TM Serdang</t>
  </si>
  <si>
    <t>WDWP02</t>
  </si>
  <si>
    <t>Azmi Bin Che Haron</t>
  </si>
  <si>
    <t xml:space="preserve">Planning Access Petaling Jaya </t>
  </si>
  <si>
    <t>TM37203</t>
  </si>
  <si>
    <t>khairunnisa.mnoor@tm.com.my</t>
  </si>
  <si>
    <t>017-7049006</t>
  </si>
  <si>
    <t>870516-01-5844</t>
  </si>
  <si>
    <t>JU 1</t>
  </si>
  <si>
    <t>Asst Mgr Integrated Planning ST 1</t>
  </si>
  <si>
    <t>AND ST</t>
  </si>
  <si>
    <t>TM SRI GOMBAK</t>
  </si>
  <si>
    <t>WDWB02</t>
  </si>
  <si>
    <t>S13191</t>
  </si>
  <si>
    <t>noraizee@tm.com.my</t>
  </si>
  <si>
    <t>019-3261261</t>
  </si>
  <si>
    <t>820610-14-5914</t>
  </si>
  <si>
    <t>Manager</t>
  </si>
  <si>
    <t>Mgr Access Integrated Planning NS</t>
  </si>
  <si>
    <t>Manager Planning Access Melaka</t>
  </si>
  <si>
    <t>y</t>
  </si>
  <si>
    <t>S53951</t>
  </si>
  <si>
    <t>ikmal.halim@tm.com.my</t>
  </si>
  <si>
    <t>013-4099827</t>
  </si>
  <si>
    <t>841201-08-5327</t>
  </si>
  <si>
    <t>Manager Access Planning Sarawak 1</t>
  </si>
  <si>
    <t>handover from long term</t>
  </si>
  <si>
    <t>Khamis depan</t>
  </si>
  <si>
    <t>Mgr Integrated Planning ST</t>
  </si>
  <si>
    <t>Shamzumi Bin Yusof</t>
  </si>
  <si>
    <t>Planning Access Sarawak</t>
  </si>
  <si>
    <t>TM30004</t>
  </si>
  <si>
    <t>idrus.talib@tm.com.my</t>
  </si>
  <si>
    <t>019-3063807</t>
  </si>
  <si>
    <t>840813-11-5115</t>
  </si>
  <si>
    <t>Manager Access Planning KL 1</t>
  </si>
  <si>
    <t>LOR, brief cara check esok, Other list</t>
  </si>
  <si>
    <t>Mgr Integrated Planning KL</t>
  </si>
  <si>
    <t>AND KL</t>
  </si>
  <si>
    <t>TM Bukit Anggerik</t>
  </si>
  <si>
    <t>WDWW02</t>
  </si>
  <si>
    <t>Norafeezah Binti Ishak</t>
  </si>
  <si>
    <t>TM38838</t>
  </si>
  <si>
    <t>nurfauziah@tm.com.my</t>
  </si>
  <si>
    <t>019-2678489</t>
  </si>
  <si>
    <t>870130-14-5486</t>
  </si>
  <si>
    <t>Asst. Mgr. Access Planning PJ2</t>
  </si>
  <si>
    <t>Asst Mgr Project Delivery PJ 1B</t>
  </si>
  <si>
    <t>S13676</t>
  </si>
  <si>
    <t>hafizzuddin.mnoor@tm.com.my</t>
  </si>
  <si>
    <t>019-6997954</t>
  </si>
  <si>
    <t>851024-02-5727</t>
  </si>
  <si>
    <t>Access Johor Selatan 1</t>
  </si>
  <si>
    <t>Mgr Project Delivery SB 4</t>
  </si>
  <si>
    <t>Razali Bin Md Khalid</t>
  </si>
  <si>
    <t>Manager Planning Access Johor Selatan 1</t>
  </si>
  <si>
    <t>TM37445</t>
  </si>
  <si>
    <t>imranazid@tm.com.my</t>
  </si>
  <si>
    <t>011-32170606</t>
  </si>
  <si>
    <t>930116-10-5372</t>
  </si>
  <si>
    <t>AM, Access Planning JU2</t>
  </si>
  <si>
    <t>Muhammad Imran Bin Azid</t>
  </si>
  <si>
    <t>Asst Mgr Access Project Delivery BAU JS</t>
  </si>
  <si>
    <t>AND JS</t>
  </si>
  <si>
    <t>Suresh a/l Chamy Nair</t>
  </si>
  <si>
    <t>TM31513</t>
  </si>
  <si>
    <t>mohdnurazam.mazlan@tm.com.my</t>
  </si>
  <si>
    <t>017-7058474</t>
  </si>
  <si>
    <t>870630-23-5509</t>
  </si>
  <si>
    <t>AM , Project Planning &amp; Management PPM</t>
  </si>
  <si>
    <t>CP1-compliance</t>
  </si>
  <si>
    <t>S13468</t>
  </si>
  <si>
    <t>AM ISO Compliance &amp; Internal Audit</t>
  </si>
  <si>
    <t>Seri Rusida Bt Daud</t>
  </si>
  <si>
    <t>Asst Mgr Compliance &amp; Audi</t>
  </si>
  <si>
    <t>PPM</t>
  </si>
  <si>
    <t>TM Annexe 2</t>
  </si>
  <si>
    <t>Mohd Shukri Bin Bongsu</t>
  </si>
  <si>
    <t>Program Relocation, Quality Project &amp; ISO Compliance</t>
  </si>
  <si>
    <t>CP1-Facilities</t>
  </si>
  <si>
    <t>TM35527</t>
  </si>
  <si>
    <t>muhammad.ashraf@tm.com.my</t>
  </si>
  <si>
    <t>013-3310310</t>
  </si>
  <si>
    <t>830109-04-5089</t>
  </si>
  <si>
    <t>Facilities &amp; Power Sabah - Sarawak</t>
  </si>
  <si>
    <t>Muhammad Ashraf Bi Abdull Rahim</t>
  </si>
  <si>
    <t>Serawak</t>
  </si>
  <si>
    <t>Mgr PD Facilities Central</t>
  </si>
  <si>
    <t>CTRF Central</t>
  </si>
  <si>
    <t>TM Setapak</t>
  </si>
  <si>
    <t>WDWCMF</t>
  </si>
  <si>
    <t>Mohd Rizal Bin Mohd Azmi</t>
  </si>
  <si>
    <t>Manager Planning Facilities &amp; Power Sabah - Sarawak</t>
  </si>
  <si>
    <t>Planning IP Radio Facilities &amp; Power</t>
  </si>
  <si>
    <t>TM31543</t>
  </si>
  <si>
    <t>mohdhasrul.abuhassan@tm.com.my</t>
  </si>
  <si>
    <t>013-4010346</t>
  </si>
  <si>
    <t>860221-07-5007</t>
  </si>
  <si>
    <t>Asst. Mgr, Planning Facilities &amp; Power Central - Northern</t>
  </si>
  <si>
    <t>Asst Mgr PD Facilities Central 1</t>
  </si>
  <si>
    <t>S13502</t>
  </si>
  <si>
    <t>k.kavilan@tm.com.my</t>
  </si>
  <si>
    <t>017-7281082</t>
  </si>
  <si>
    <t>700619-10-6229</t>
  </si>
  <si>
    <t>Asst. Mgr, Planning Facilities &amp; PowerSouthern - Eastern</t>
  </si>
  <si>
    <t>Asst Mgr PD Facilities Central 2</t>
  </si>
  <si>
    <t>CP1-IPRadio</t>
  </si>
  <si>
    <t>Asst. Mgr, Planning IP Radio &amp; FSO</t>
  </si>
  <si>
    <t>Mohd Hafizul Fadli Bin Mohd Fakri</t>
  </si>
  <si>
    <t>Asst Mgr Program Planner 6</t>
  </si>
  <si>
    <t>Nwk Analytics &amp; Svc Excellence</t>
  </si>
  <si>
    <t>WCTD01</t>
  </si>
  <si>
    <t>Ezzati Farhani Binti Muhamad Nor</t>
  </si>
  <si>
    <t>CP1-Junction</t>
  </si>
  <si>
    <t>TM30013</t>
  </si>
  <si>
    <t>zulhelmi.abuhasan@tm.com.my</t>
  </si>
  <si>
    <t>019-6407411</t>
  </si>
  <si>
    <t>871004-02-5277</t>
  </si>
  <si>
    <t>Junction Fiber &amp; Border</t>
  </si>
  <si>
    <t>Mgr IP Core Transmission Central</t>
  </si>
  <si>
    <t>WDWCT2</t>
  </si>
  <si>
    <t>Manager Planning Junction Fiber &amp; Border</t>
  </si>
  <si>
    <t>Planning Junction Fiber &amp; Border</t>
  </si>
  <si>
    <t>TM31974</t>
  </si>
  <si>
    <t>radeenharris.mohamadzakaria@tm.com.my</t>
  </si>
  <si>
    <t>018-3720053</t>
  </si>
  <si>
    <t>850723-08-5273</t>
  </si>
  <si>
    <t>Junction Fiber Central &amp; Southern</t>
  </si>
  <si>
    <t>AM Planning Junction Fiber Central &amp; Southern</t>
  </si>
  <si>
    <t>TM31517</t>
  </si>
  <si>
    <t>suhanizar.sekeri@tm.com.my</t>
  </si>
  <si>
    <t>013-2122201</t>
  </si>
  <si>
    <t>840404-09-5045</t>
  </si>
  <si>
    <t>Asst. Mgr, Planning Junction Fiber Eastern &amp; Northern</t>
  </si>
  <si>
    <t>Asst Mgr IP TX Central 1</t>
  </si>
  <si>
    <t>CP1-quality</t>
  </si>
  <si>
    <t>Manager Program Quality Projects</t>
  </si>
  <si>
    <t>Noor Fadlee Bin Muhammad Hair</t>
  </si>
  <si>
    <t xml:space="preserve">Mgr Special Proj Plng &amp; Mgmt &amp; Sites </t>
  </si>
  <si>
    <t>Siti Fatimah Binti Mohammad Latiah</t>
  </si>
  <si>
    <t>CP1-Relocation</t>
  </si>
  <si>
    <t xml:space="preserve">Manager Program Relocation &amp; 3rd Party </t>
  </si>
  <si>
    <t>Juliana Bt Mat Yaacob</t>
  </si>
  <si>
    <t>Mgr Relocation &amp; 3rd Party OSC &amp; Trespa</t>
  </si>
  <si>
    <t>CP1-RMK</t>
  </si>
  <si>
    <t>AM Program RMK Projects</t>
  </si>
  <si>
    <t>Asst Mgr Reloc &amp; 3rd Party OSC &amp; Trespas</t>
  </si>
  <si>
    <t>TM33008</t>
  </si>
  <si>
    <t>zaini.sarip@tm.com.my</t>
  </si>
  <si>
    <t>013-4927428</t>
  </si>
  <si>
    <t>831204-08-5331</t>
  </si>
  <si>
    <t>Mgr Project Delivery 2</t>
  </si>
  <si>
    <t>Division Network Selangor 1</t>
  </si>
  <si>
    <t xml:space="preserve">TM Gombak </t>
  </si>
  <si>
    <t>Manager Planning Kelantan</t>
  </si>
  <si>
    <t>Centralized Network Planning 2</t>
  </si>
  <si>
    <t>Centralised Planning &amp; Program Management</t>
  </si>
  <si>
    <t>WDCG03</t>
  </si>
  <si>
    <t>Badruz Nasrin Bin Basri</t>
  </si>
  <si>
    <t>AGM Network Planning 2</t>
  </si>
  <si>
    <t>S54203</t>
  </si>
  <si>
    <t>nurulridhwan.sulaiman@tm.com.my</t>
  </si>
  <si>
    <t>013-9331679</t>
  </si>
  <si>
    <t>870904-11-5759</t>
  </si>
  <si>
    <t>Terengganu</t>
  </si>
  <si>
    <t>Mgr Core Trans,Relocat&amp;Facilites Phg</t>
  </si>
  <si>
    <t>CTRF East</t>
  </si>
  <si>
    <t>ITK Marang</t>
  </si>
  <si>
    <t>WDES02</t>
  </si>
  <si>
    <t>Tuan Zaik Bin Tuan Sembok</t>
  </si>
  <si>
    <t>Manager Planning Terengganu</t>
  </si>
  <si>
    <t>Level 23, Menara TM Annexe 3</t>
  </si>
  <si>
    <t>WDCG04</t>
  </si>
  <si>
    <t>Tuan Zaik</t>
  </si>
  <si>
    <t>TM36318</t>
  </si>
  <si>
    <t>haimi.amdan@tm.com.my</t>
  </si>
  <si>
    <t>013-3525596</t>
  </si>
  <si>
    <t>870531-04-5099</t>
  </si>
  <si>
    <t>Selangor Timur 1</t>
  </si>
  <si>
    <t>Mgr Project Delivery ST 4</t>
  </si>
  <si>
    <t>Manager Planning Selangor Timur 1</t>
  </si>
  <si>
    <t>S54405</t>
  </si>
  <si>
    <t>azrul.aziz@tm.com.my</t>
  </si>
  <si>
    <t>013-3680305</t>
  </si>
  <si>
    <t>870224-23-5407</t>
  </si>
  <si>
    <t>Kedah, Perlis</t>
  </si>
  <si>
    <t>Kedah Perlis</t>
  </si>
  <si>
    <t>Asst Mgr Project Delivery 3</t>
  </si>
  <si>
    <t>Workteam Project Delivery 3</t>
  </si>
  <si>
    <t>Selangor</t>
  </si>
  <si>
    <t>Mohamad Ismail Bin Borhan @ Abu</t>
  </si>
  <si>
    <t>AM Planning Kedah, Perlis</t>
  </si>
  <si>
    <t>WDCG07</t>
  </si>
  <si>
    <t>TM38973</t>
  </si>
  <si>
    <t>hasrul.nizam@tm.com.my</t>
  </si>
  <si>
    <t>013-4090844</t>
  </si>
  <si>
    <t>860101-09-5168</t>
  </si>
  <si>
    <t>Pahang 1</t>
  </si>
  <si>
    <t>Asst Mgr Project Delivery SB 2B</t>
  </si>
  <si>
    <t>Workteam Project Delivery SB 2B</t>
  </si>
  <si>
    <t>Mohd Hisam Bin Abu Awal @ Abu Amal</t>
  </si>
  <si>
    <t>AM Planning Pahang 1</t>
  </si>
  <si>
    <t>S53697</t>
  </si>
  <si>
    <t>amramli@tm.com.my</t>
  </si>
  <si>
    <t>013-3694955</t>
  </si>
  <si>
    <t>790421-05-5229</t>
  </si>
  <si>
    <t>Sabah 1</t>
  </si>
  <si>
    <t>Asst Mgr Project Delivery PJ 2B</t>
  </si>
  <si>
    <t>Workteam Project Delivery PJ 2B</t>
  </si>
  <si>
    <t>Engku Intan Norazlin Bt Che Engku Husin</t>
  </si>
  <si>
    <t>AM Planning Sabah 1</t>
  </si>
  <si>
    <t>TM35745</t>
  </si>
  <si>
    <t>mahzura.ramli@tm.com.my</t>
  </si>
  <si>
    <t>013-3938351</t>
  </si>
  <si>
    <t>880611-56-5625</t>
  </si>
  <si>
    <t>Sabah 2</t>
  </si>
  <si>
    <t>Asst Mgr Integrated Planning ST 3</t>
  </si>
  <si>
    <t>Workteam Integrated Planning ST 3</t>
  </si>
  <si>
    <t>AM Planning Sabah 2</t>
  </si>
  <si>
    <t>TM36921</t>
  </si>
  <si>
    <t>khairulamilin@tm.com.my</t>
  </si>
  <si>
    <t>019-6699135</t>
  </si>
  <si>
    <t>860110-03-5555</t>
  </si>
  <si>
    <t>Perak 1</t>
  </si>
  <si>
    <t>Perak</t>
  </si>
  <si>
    <t>Asst Mgr Integrated Planning KL 2</t>
  </si>
  <si>
    <t>Workteam Integrated Planning KL 2</t>
  </si>
  <si>
    <t>AM Planning Perak 1</t>
  </si>
  <si>
    <t>TM39229</t>
  </si>
  <si>
    <t>hamizi.muaanaff@tm.com.my</t>
  </si>
  <si>
    <t>Pahang 2</t>
  </si>
  <si>
    <t>Asst Mgr Project Delivery PJ 3B</t>
  </si>
  <si>
    <t>Workteam Project Delivery PJ 3B</t>
  </si>
  <si>
    <t>Hisham Bin Haris</t>
  </si>
  <si>
    <t>AM Planning Pahang 2</t>
  </si>
  <si>
    <t>CP2-OLT</t>
  </si>
  <si>
    <t>TM38817</t>
  </si>
  <si>
    <t>syarina.resad@tm.com.my</t>
  </si>
  <si>
    <t>019-3363772</t>
  </si>
  <si>
    <t>860724-33-5616</t>
  </si>
  <si>
    <t>AM OLT Planning 1</t>
  </si>
  <si>
    <t>Asst Mgr Integrated Planning PJ 1</t>
  </si>
  <si>
    <t>Workteam Integrated Planning PJ 1</t>
  </si>
  <si>
    <t>Norliana Binti Patang Nagari</t>
  </si>
  <si>
    <t>S53812</t>
  </si>
  <si>
    <t>yuhaniz.baidzawi@tm.com.my</t>
  </si>
  <si>
    <t>013-2044074</t>
  </si>
  <si>
    <t>810929-11-5478</t>
  </si>
  <si>
    <t>Perak 2</t>
  </si>
  <si>
    <t>Asst Mgr NRP SB 1</t>
  </si>
  <si>
    <t>Workteam NRP SB 1</t>
  </si>
  <si>
    <t>Seri Banun Binti Mohd Yahaya</t>
  </si>
  <si>
    <t>AM Planning Perak 2</t>
  </si>
  <si>
    <t>TM37452</t>
  </si>
  <si>
    <t>nasharulhisham.nasir@tm.com.my</t>
  </si>
  <si>
    <t>013-3505400</t>
  </si>
  <si>
    <t>821223-03-5373</t>
  </si>
  <si>
    <t>Selangor Timur 2</t>
  </si>
  <si>
    <t>Asst Mgr 3 Integrated Planning</t>
  </si>
  <si>
    <t>Workteam Integrated Planning 3</t>
  </si>
  <si>
    <t>AM Planning Selangor Timur 2</t>
  </si>
  <si>
    <t>TM35744</t>
  </si>
  <si>
    <t>ahmadzaki.haris@tm.com.my</t>
  </si>
  <si>
    <t>0193551021</t>
  </si>
  <si>
    <t>861222-59-5287</t>
  </si>
  <si>
    <t>P.Pinang</t>
  </si>
  <si>
    <t>Mgr Compliance &amp; Audit USP Project</t>
  </si>
  <si>
    <t>Centralized Project &amp; Program Mgmt</t>
  </si>
  <si>
    <t>Manager Planning P.Pinang</t>
  </si>
  <si>
    <t>WDCG05</t>
  </si>
  <si>
    <t>S53793</t>
  </si>
  <si>
    <t>hazrinmd@tm.com.my</t>
  </si>
  <si>
    <t>013-6336227</t>
  </si>
  <si>
    <t>850124-12-5077</t>
  </si>
  <si>
    <t xml:space="preserve">Manager OLT &amp; Integrated Planning </t>
  </si>
  <si>
    <t>Mgr Access Inside Plant</t>
  </si>
  <si>
    <t>Division Access &amp; Wifi Planning</t>
  </si>
  <si>
    <t>WDHG02</t>
  </si>
  <si>
    <t>WDCG06</t>
  </si>
  <si>
    <t>CP-NIC</t>
  </si>
  <si>
    <t>S12732</t>
  </si>
  <si>
    <t>aalina@tm.com.my</t>
  </si>
  <si>
    <t>013-3940084</t>
  </si>
  <si>
    <t>780102-11-6988</t>
  </si>
  <si>
    <t>Manager Network Inventory Control</t>
  </si>
  <si>
    <t>Azlina Binti Abd Aziz</t>
  </si>
  <si>
    <t>Mgr Access System &amp; Inventory</t>
  </si>
  <si>
    <t>TM33570</t>
  </si>
  <si>
    <t>noor.liefazlina@tm.com.my</t>
  </si>
  <si>
    <t>017-2103583</t>
  </si>
  <si>
    <t>830629-11-5546</t>
  </si>
  <si>
    <t>AM Inventory Control 1</t>
  </si>
  <si>
    <t>Noor Liefazlina Binti Tan Ali</t>
  </si>
  <si>
    <t>Asst Mgr Access Inventory</t>
  </si>
  <si>
    <t>Azlina Abd Aziz</t>
  </si>
  <si>
    <t>S53748</t>
  </si>
  <si>
    <t>nurulhuda.umran@tm.com.my</t>
  </si>
  <si>
    <t>019-3001774</t>
  </si>
  <si>
    <t>830124-71-5052</t>
  </si>
  <si>
    <t>Nurul Huda binti Umran</t>
  </si>
  <si>
    <t>AM Planning SB</t>
  </si>
  <si>
    <t>Fatimah Salwani</t>
  </si>
  <si>
    <t>S54205</t>
  </si>
  <si>
    <t>badruznasrin.basri@tm.com.my</t>
  </si>
  <si>
    <t>Badruz Nasrin bin Basri</t>
  </si>
  <si>
    <t>TM33698</t>
  </si>
  <si>
    <t>sayyidsabiq@tm.com.my</t>
  </si>
  <si>
    <t>TM31523</t>
  </si>
  <si>
    <t>zubaidah.ya@tm.com.my</t>
  </si>
  <si>
    <t>019-6338083</t>
  </si>
  <si>
    <t>830326-03-5186</t>
  </si>
  <si>
    <t>Zubaidah Binti Ya</t>
  </si>
  <si>
    <t>Contact for budget issue</t>
  </si>
  <si>
    <t>CPM</t>
  </si>
  <si>
    <t>Unifi(SRR, Waiters, ROT)</t>
  </si>
  <si>
    <t xml:space="preserve">Norafeezah Binti Ishak &lt;norafeezah@tm.com.my&gt;; </t>
  </si>
  <si>
    <t>TMone (NRP, MyGov, Smart Partneship)</t>
  </si>
  <si>
    <t xml:space="preserve">Mohd Rizal Bin Mohd Azmi &lt;rizal.azmi@tm.com.my&gt;; </t>
  </si>
  <si>
    <t>TMG (5G , NRP)</t>
  </si>
  <si>
    <t xml:space="preserve">Zunaidi Bin Md Dalan &lt;zunaidid@tm.com.my&gt;; </t>
  </si>
  <si>
    <t>Internal GNT(Quality,Relocation, RMK)</t>
  </si>
  <si>
    <t>Juliana Bt Mat Yaacob &lt;myjuliana@tm.com.my&gt;;</t>
  </si>
  <si>
    <t>CPA</t>
  </si>
  <si>
    <t xml:space="preserve"> Ahmad Farid Bin Noor Affandi &lt;farid.affandi@tm.com.my&gt;</t>
  </si>
  <si>
    <t>Updated by CP</t>
  </si>
  <si>
    <t>(WAJIB UPDATE)</t>
  </si>
  <si>
    <t>LOR NO.</t>
  </si>
  <si>
    <t>Site ID</t>
  </si>
  <si>
    <t>Po No.</t>
  </si>
  <si>
    <t>Infra_Group</t>
  </si>
  <si>
    <t>Order Status</t>
  </si>
  <si>
    <t>PAC Status</t>
  </si>
  <si>
    <t>Date approval LOR</t>
  </si>
  <si>
    <t>Date submission TP</t>
  </si>
  <si>
    <t>Aging TP</t>
  </si>
  <si>
    <t>CPM LIST</t>
  </si>
  <si>
    <t>Priority Tagging 1</t>
  </si>
  <si>
    <t>Priority Tagging 2</t>
  </si>
  <si>
    <t>Request Date</t>
  </si>
  <si>
    <t>Current Budget in Project</t>
  </si>
  <si>
    <t>Total PO Value</t>
  </si>
  <si>
    <t>First PO or SI(additional PO)</t>
  </si>
  <si>
    <t>Explaination and Justification for SI(Additional PO)</t>
  </si>
  <si>
    <t>LOBs</t>
  </si>
  <si>
    <t>Desc</t>
  </si>
  <si>
    <t>INFRA_REQUIRED</t>
  </si>
  <si>
    <t>SLG_INFO</t>
  </si>
  <si>
    <t>COST DESKTOP COST</t>
  </si>
  <si>
    <t>Exchange Abbreviation </t>
  </si>
  <si>
    <t>Type Vendor</t>
  </si>
  <si>
    <t>LOR Number(OLT/Other)</t>
  </si>
  <si>
    <t>Contract Number (OLT/Other)</t>
  </si>
  <si>
    <t>Technical Proposal</t>
  </si>
  <si>
    <t>Contract Number (NEC)</t>
  </si>
  <si>
    <t>Contractor name</t>
  </si>
  <si>
    <t>BOQ</t>
  </si>
  <si>
    <t>Site Name</t>
  </si>
  <si>
    <t>PR No.</t>
  </si>
  <si>
    <t>PAC2310275</t>
  </si>
  <si>
    <t>KG/SB-TTL-0253-TP</t>
  </si>
  <si>
    <t/>
  </si>
  <si>
    <t>First PO</t>
  </si>
  <si>
    <t>DNB_HORIZON 5G_DQSMH0846 1 IUC/CSR &amp; SPUR 12C FOC KSN_F26/F30 JLNKGPINANG_KSN</t>
  </si>
  <si>
    <t>https://tm365-my.sharepoint.com/personal/badruznasrin_basri_tm_com_my/Documents/Apps/Microsoft%20Forms/Request%20New%20PR/Question%201/TP%20-%20TMWA230458_Noreha%20Binti%20Fatehi.pdf; https://tm365-my.sharepoint.com/personal/badruznasrin_basri_tm_com_my/Documents/Apps/Microsoft%20Forms/Request%20New%20PR/Question%201/BOQ%20-%20TMWA230458_Noreha%20Binti%20Fatehi.pdf; https://tm365-my.sharepoint.com/personal/badruznasrin_basri_tm_com_my/Documents/Apps/Microsoft%20Forms/Request%20New%20PR/Question%201/COSTING%20-%20TMWA230458_Noreha%20Binti%20Fatehi.pdf</t>
  </si>
  <si>
    <t>3400039043</t>
  </si>
  <si>
    <t>https://tm365-my.sharepoint.com/personal/badruznasrin_basri_tm_com_my/Documents/Apps/Microsoft%20Forms/Request%20New%20PR/Question/BOQ%20-%20TMWA230458_Noreha%20Binti%20Fatehi.pdf</t>
  </si>
  <si>
    <t>4902150728</t>
  </si>
  <si>
    <t>NRP2303163</t>
  </si>
  <si>
    <t>PAC2311756</t>
  </si>
  <si>
    <t>TMNA/232643</t>
  </si>
  <si>
    <t>PG-SNR-0677-TP</t>
  </si>
  <si>
    <t>CPQ 567 TMONE</t>
  </si>
  <si>
    <t>bakarh@tm.com.my</t>
  </si>
  <si>
    <t>TMone</t>
  </si>
  <si>
    <t xml:space="preserve">NRP_FOC JTG F15/F16 SPUR 12C NID TO LEMBAGA HASIL DALAM NEGERI-PEJABAT LHDNM PG
</t>
  </si>
  <si>
    <t>https://tm365-my.sharepoint.com/personal/badruznasrin_basri_tm_com_my/_layouts/15/Doc.aspx?sourcedoc=%7B0FDDEFAD-390A-4D0B-A477-0CA15A31E39E%7D&amp;file=TP%20COSTING%20TMNA%20232643_Abu%20Bakar%20Bin%20Abdul.xlsx&amp;action=default&amp;mobileredirect=true</t>
  </si>
  <si>
    <t>https://tm365-my.sharepoint.com/personal/badruznasrin_basri_tm_com_my/Documents/Apps/Microsoft%20Forms/Request%20New%20PR/Question/TP%20BOQ%20TMNA%20232643%20(1)_Abu%20Bakar%20Bin%20Abdul.pdf</t>
  </si>
  <si>
    <t>Sayyid</t>
  </si>
  <si>
    <t>NRP2302874</t>
  </si>
  <si>
    <t>PAC2310916</t>
  </si>
  <si>
    <t>TMCA/231976</t>
  </si>
  <si>
    <t>PJ-TNG-0073-TP</t>
  </si>
  <si>
    <t>NRP THRU CORE LTS F83 BF TABUNG HAJI HEITECH PADU</t>
  </si>
  <si>
    <t>https://tm365-my.sharepoint.com/personal/badruznasrin_basri_tm_com_my/_layouts/15/Doc.aspx?sourcedoc=%7B486988DC-A4B5-45D5-A436-0B6A7AB84149%7D&amp;file=TP%20NRP%20LTS%20PUSH%20CORE%20F83%20BF%20TABUNG%20HAJI%20(2)_Engku%20Intan%20Norazlin.pptx&amp;action=edit&amp;mobileredirect=true</t>
  </si>
  <si>
    <t>3400038817</t>
  </si>
  <si>
    <t>https://tm365-my.sharepoint.com/personal/badruznasrin_basri_tm_com_my/Documents/Apps/Microsoft%20Forms/Request%20New%20PR/Question/revise%20boq_po_7943_TNG_22082023%20100654%20_sept1_Engku%20Intan%20Norazlin.pdf</t>
  </si>
  <si>
    <t>PO : 4902145401</t>
  </si>
  <si>
    <t>NRP2302654</t>
  </si>
  <si>
    <t>PAC2310373</t>
  </si>
  <si>
    <t>TMCA/231843</t>
  </si>
  <si>
    <t>PJ-ABX-0001-TP</t>
  </si>
  <si>
    <t xml:space="preserve">NRP CWS LTS 2W OPEN CUT KWASA KWSP KDDC
</t>
  </si>
  <si>
    <t>https://tm365-my.sharepoint.com/personal/badruznasrin_basri_tm_com_my/_layouts/15/Doc.aspx?sourcedoc=%7B6E2D5653-3482-4562-ABAC-334761141E9A%7D&amp;file=TMCA231843%20NRP%20CWS%20LTS%202W%20OPEN%20CUT%20KWASA%20KWSP_Engku%20Intan%20Norazlin.pptx&amp;action=edit&amp;mobileredirect=true</t>
  </si>
  <si>
    <t>https://tm365-my.sharepoint.com/personal/badruznasrin_basri_tm_com_my/Documents/Apps/Microsoft%20Forms/Request%20New%20PR/Question/BOQ_TMCA231843%20NRP%20CWS%20LTS%202W%20OPEN%20CUT%20KWASA_Engku%20Intan%20Norazlin.pdf</t>
  </si>
  <si>
    <t>NRP2302965</t>
  </si>
  <si>
    <t>PAC2311360</t>
  </si>
  <si>
    <t>TMCA/231975</t>
  </si>
  <si>
    <t>PJ-EXT-1080-TP</t>
  </si>
  <si>
    <t>NRP FOC SY F044 12C STAR FEEDMILLS (M) SDN BHD (SDWAN DOME)-SY NRP2302965
Notes : Please exclude PU unit 106180 , 108521</t>
  </si>
  <si>
    <t>https://tm365-my.sharepoint.com/personal/badruznasrin_basri_tm_com_my/Documents/Apps/Microsoft%20Forms/Request%20New%20PR/Question%201/TP%20(4)_Ilman%20Afif%20Bin%20Zulki.pdf</t>
  </si>
  <si>
    <t>https://tm365-my.sharepoint.com/personal/badruznasrin_basri_tm_com_my/Documents/Apps/Microsoft%20Forms/Request%20New%20PR/Question/PR%20Creation_Ilman%20Afif%20Bin%20Zulki.pdf</t>
  </si>
  <si>
    <t>Exceed Warrant  8/9/23 - Done Email To PIC</t>
  </si>
  <si>
    <t>WAI2300656</t>
  </si>
  <si>
    <t>PAC2309844</t>
  </si>
  <si>
    <t> TMCA/232052</t>
  </si>
  <si>
    <t>ST-FEH-0027-TP</t>
  </si>
  <si>
    <t>WAITERS CLEARANCE AND GBK FOR JENDELA (J14D-3)</t>
  </si>
  <si>
    <t>https://tm365-my.sharepoint.com/personal/badruznasrin_basri_tm_com_my/_layouts/15/Doc.aspx?sourcedoc=%7B61051E8E-0CEC-42F1-85CC-B21C0F6E039A%7D&amp;file=1.%20Technical%20Proposal%20GBK_C100_Muhamad%20Zaini%20Bin%20Ma.pptx&amp;action=edit&amp;mobileredirect=true</t>
  </si>
  <si>
    <t>3400038558</t>
  </si>
  <si>
    <t>https://tm365-my.sharepoint.com/personal/badruznasrin_basri_tm_com_my/_layouts/15/Doc.aspx?sourcedoc=%7B6DCB9C63-EF89-4012-B26A-B1DB89FB1627%7D&amp;file=Costing_Project_GBK_C100_Muhamad%20Zaini%20Bin%20Ma.xlsx&amp;action=default&amp;mobileredirect=true</t>
  </si>
  <si>
    <t>Exceed Warrant 8/9/23 - Done Email To PIC</t>
  </si>
  <si>
    <t>TMCA/231767</t>
  </si>
  <si>
    <t>ST-FEH-0026-TP</t>
  </si>
  <si>
    <t>https://tm365-my.sharepoint.com/personal/badruznasrin_basri_tm_com_my/_layouts/15/Doc.aspx?sourcedoc=%7B5A5C5A44-1E3C-4DA5-A6DE-CEBD2CC9EDB9%7D&amp;file=1.%20Technical%20Proposal%20GBK_C101_Muhamad%20Zaini%20Bin%20Ma.pptx&amp;action=edit&amp;mobileredirect=true</t>
  </si>
  <si>
    <t>https://tm365-my.sharepoint.com/personal/badruznasrin_basri_tm_com_my/_layouts/15/Doc.aspx?sourcedoc=%7B22FAA626-0C0C-487D-BEB1-ECE3C37313FE%7D&amp;file=1.%20Costing_Project_GBK_C101_Muhamad%20Zaini%20Bin%20Ma.xlsx&amp;action=default&amp;mobileredirect=true</t>
  </si>
  <si>
    <t>NRF2300045</t>
  </si>
  <si>
    <t>PAC2310569</t>
  </si>
  <si>
    <t>TMSA/231045</t>
  </si>
  <si>
    <t>MK-HDD-0302-TP</t>
  </si>
  <si>
    <t>4902150086</t>
  </si>
  <si>
    <t>NRF HSBB2 FTTH (ADD) AKH C066 COUNTRY VILLAS RESORT S/B PHASE 5 JLN BEMBAN - CS,SSKA,SSTA</t>
  </si>
  <si>
    <t>https://tm365-my.sharepoint.com/personal/badruznasrin_basri_tm_com_my/Documents/Apps/Microsoft%20Forms/Request%20New%20PR/Question%201/BOM_Amirul%20Azim%20Bin%20Abd.pdf; https://tm365-my.sharepoint.com/personal/badruznasrin_basri_tm_com_my/Documents/Apps/Microsoft%20Forms/Request%20New%20PR/Question%201/BOQ%20(4)_Amirul%20Azim%20Bin%20Abd.pdf; https://tm365-my.sharepoint.com/personal/badruznasrin_basri_tm_com_my/_layouts/15/Doc.aspx?sourcedoc=%7BF2B3F5F4-F0A4-4409-9251-ED69A59086BE%7D&amp;file=TP%20COUNTRY%20VILLAS%20RESORT%20-%20PHASE%205_Amirul%20Azim%20Bin%20Abd.pptx&amp;action=edit&amp;mobileredirect=true</t>
  </si>
  <si>
    <t>3400038652</t>
  </si>
  <si>
    <t>https://tm365-my.sharepoint.com/personal/badruznasrin_basri_tm_com_my/Documents/Apps/Microsoft%20Forms/Request%20New%20PR/Question/BOM_Amirul%20Azim%20Bin%20Abd.pdf; https://tm365-my.sharepoint.com/personal/badruznasrin_basri_tm_com_my/Documents/Apps/Microsoft%20Forms/Request%20New%20PR/Question/BOQ%20(4)_Amirul%20Azim%20Bin%20Abd.pdf</t>
  </si>
  <si>
    <t>NRP2302717</t>
  </si>
  <si>
    <t>PAC2310826</t>
  </si>
  <si>
    <t>TMEA/231479</t>
  </si>
  <si>
    <t>PHG-NRO-0182-TP</t>
  </si>
  <si>
    <t>NRP FOC (TP) GEB F40,41 SPURS 12C LYNAS INDUSTRI JALAN GEBENG</t>
  </si>
  <si>
    <t>GEB</t>
  </si>
  <si>
    <t>https://tm365-my.sharepoint.com/personal/badruznasrin_basri_tm_com_my/Documents/Apps/Microsoft%20Forms/Request%20New%20PR/Question%201/NRP%20FOC%20(TP)%20GEB%20F40,41%20SPURS%2012C%20LYNAS%20INDUS_Ahmad%20Najmi%20Bin%20Arah.pdf</t>
  </si>
  <si>
    <t>https://tm365-my.sharepoint.com/personal/badruznasrin_basri_tm_com_my/_layouts/15/Doc.aspx?sourcedoc=%7B282721DF-CBCD-4ABF-922B-DEE4AF17AE57%7D&amp;file=BOQ%20EXCEL%20LYNAS_Ahmad%20Najmi%20Bin%20Arah.xlsx&amp;action=default&amp;mobileredirect=true</t>
  </si>
  <si>
    <t>PAC2311169</t>
  </si>
  <si>
    <t>TMWA/239128</t>
  </si>
  <si>
    <t>MR/BIN-MST-0038-TP</t>
  </si>
  <si>
    <t>5G DNB DQBTU0119 1 IUC/CSR &amp; TKD_F24 SPURS 48C/24C/12C FOR PSNPANGERANABUBAKAR_TKD</t>
  </si>
  <si>
    <t>TKD</t>
  </si>
  <si>
    <t>https://tm365-my.sharepoint.com/personal/badruznasrin_basri_tm_com_my/_layouts/15/Doc.aspx?sourcedoc=%7BCE4A0548-ABB0-4CE2-9F4C-7B4C9B35884B%7D&amp;file=1.%20Technical%20Proposal%20for%20TMWA239128_Alice%20Lee.pptx&amp;action=edit&amp;mobileredirect=true</t>
  </si>
  <si>
    <t>3400038897</t>
  </si>
  <si>
    <t>https://tm365-my.sharepoint.com/personal/badruznasrin_basri_tm_com_my/Documents/Apps/Microsoft%20Forms/Request%20New%20PR/Question/BOQ%20FOR%20TMWA239128_Alice%20Lee.pdf; https://tm365-my.sharepoint.com/personal/badruznasrin_basri_tm_com_my/_layouts/15/Doc.aspx?sourcedoc=%7BC55FF1D8-E980-4BC4-B2EF-C5C0A1A37720%7D&amp;file=3.%20Std_Costing_AWP_FTTH_TP-ORI_V2-4%20(1)%20TMWA_Alice%20Lee.xlsx&amp;action=default&amp;mobileredirect=true</t>
  </si>
  <si>
    <t xml:space="preserve">Badruz </t>
  </si>
  <si>
    <t>ST-EXT-0849-TP</t>
  </si>
  <si>
    <t>GBK</t>
  </si>
  <si>
    <t>https://tm365-my.sharepoint.com/personal/badruznasrin_basri_tm_com_my/_layouts/15/Doc.aspx?sourcedoc=%7BEF1E71EF-14FE-4A8E-90E2-5B64FB4BB7DD%7D&amp;file=TECHNICAL%20PROPOSAL%20GBK_C129_Muhamad%20Zaini%20Bin%20Ma.pptx&amp;action=edit&amp;mobileredirect=true</t>
  </si>
  <si>
    <t>https://tm365-my.sharepoint.com/personal/badruznasrin_basri_tm_com_my/_layouts/15/Doc.aspx?sourcedoc=%7BB99FD01C-8514-400B-84F3-BF4638181F29%7D&amp;file=BOQ%20WAITERS%20CLEARANCE%20AND%20GBK%20FOR%20JENDELA%20(J1_Muhamad%20Zaini%20Bin%20Ma.doc&amp;action=default&amp;mobileredirect=true</t>
  </si>
  <si>
    <t>GOV2300636</t>
  </si>
  <si>
    <t>PAC2307904</t>
  </si>
  <si>
    <t>TMWA/237078</t>
  </si>
  <si>
    <t>MR/BIN-EPS-0115-TP</t>
  </si>
  <si>
    <t>shirlywong@tm.com.my</t>
  </si>
  <si>
    <t>Additional PO (SI/VO)</t>
  </si>
  <si>
    <t>FOC LTG_F20 (SPUR 48C/24C/12C) &amp; LTG_F18 (SPUR 48C/24C/12C) FOR  KASTAM IMPORT EKSPORT POS SEMPADAN SUNGAI TUJUH, POS KAWALAN IMIGRESEN SG. TUJUH 98000 MIRI</t>
  </si>
  <si>
    <t>LTG</t>
  </si>
  <si>
    <t>https://tm365-my.sharepoint.com/personal/badruznasrin_basri_tm_com_my/Documents/Apps/Microsoft%20Forms/Request%20New%20PR/Question%201/TMWA237078%20KASTAM%20IMPORT%20EKSPORT%20POS%20SEMPADAN_Shirly%20Wong%20Wan%20Jin.pdf</t>
  </si>
  <si>
    <t>https://tm365-my.sharepoint.com/personal/badruznasrin_basri_tm_com_my/_layouts/15/Doc.aspx?sourcedoc=%7B25449D10-6E82-4173-B174-FF3A904D838C%7D&amp;file=Std_Costing_AWP_TMWA%20237078%20FOC%20KASTAM%20IMPORT_Shirly%20Wong%20Wan%20Jin.xlsx&amp;action=default&amp;mobileredirect=true</t>
  </si>
  <si>
    <t>TMWA/239129</t>
  </si>
  <si>
    <t>MR/BIN-MST-0039-TP</t>
  </si>
  <si>
    <t>5G DNB DQBTU0119 TKD_F25 SPURS 24C/12C FOR PSNPANGERANABUBAKAR_TKD</t>
  </si>
  <si>
    <t>https://tm365-my.sharepoint.com/personal/badruznasrin_basri_tm_com_my/_layouts/15/Doc.aspx?sourcedoc=%7BF0942901-126F-4C52-BC46-42051A36474A%7D&amp;file=1.%20Technical%20Proposal%20for%20TMWA239129_Alice%20Lee.pptx&amp;action=edit&amp;mobileredirect=true</t>
  </si>
  <si>
    <t>https://tm365-my.sharepoint.com/personal/badruznasrin_basri_tm_com_my/_layouts/15/Doc.aspx?sourcedoc=%7B9E06FD58-5800-4033-B738-FB80A7EC6167%7D&amp;file=Std_Costing_AWP_FTTH_TP-ORI_V2-4%20TMWA%20239129_Alice%20Lee.xlsx&amp;action=default&amp;mobileredirect=true; https://tm365-my.sharepoint.com/personal/badruznasrin_basri_tm_com_my/Documents/Apps/Microsoft%20Forms/Request%20New%20PR/Question/BOQ%20FOR%20TMWA239129_Alice%20Lee.pdf</t>
  </si>
  <si>
    <t>si kabel rosak- dah submit CPA</t>
  </si>
  <si>
    <t>GOV2302609</t>
  </si>
  <si>
    <t>PAC2306750</t>
  </si>
  <si>
    <t>TMWA/233095</t>
  </si>
  <si>
    <t>KG/SB-GET-0264-TP</t>
  </si>
  <si>
    <t>saifuddinothman.kamal@tm.com.my</t>
  </si>
  <si>
    <t>GNT</t>
  </si>
  <si>
    <t>MYGOV*NET-NRECC (METEOROLOGI)-PEJABAT METEOROLOGI KAPIT(IPME)-KPT</t>
  </si>
  <si>
    <t>KPT</t>
  </si>
  <si>
    <t>https://tm365-my.sharepoint.com/personal/badruznasrin_basri_tm_com_my/Documents/Apps/Microsoft%20Forms/Request%20New%20PR/Question%201/20230901%20Si%20Form%20Meteorlogy%20KPT_Mohammad%20Saifuddin%20O.pdf; https://tm365-my.sharepoint.com/personal/badruznasrin_basri_tm_com_my/Documents/Apps/Microsoft%20Forms/Request%20New%20PR/Question%201/20230901%20SLD%20TMWA%20233095_Mohammad%20Saifuddin%20O.pdf; https://tm365-my.sharepoint.com/personal/badruznasrin_basri_tm_com_my/Documents/Apps/Microsoft%20Forms/Request%20New%20PR/Question%201/20230901%20TP%20TMWA%20233059_Mohammad%20Saifuddin%20O.pdf</t>
  </si>
  <si>
    <t>3400038873/1010113</t>
  </si>
  <si>
    <t>https://tm365-my.sharepoint.com/personal/badruznasrin_basri_tm_com_my/_layouts/15/Doc.aspx?sourcedoc=%7BEFA03416-41C8-471C-A93E-15E9E86A115A%7D&amp;file=20230901%20Costing%20PO%20SI%20TMWA%20233059_Mohammad%20Saifuddin%20O.xlsx&amp;action=default&amp;mobileredirect=true; https://tm365-my.sharepoint.com/personal/badruznasrin_basri_tm_com_my/Documents/Apps/Microsoft%20Forms/Request%20New%20PR/Question/20230901%20Si%20Form%20Meteorlogy%20KPT_Mohammad%20Saifuddin%20O.pdf</t>
  </si>
  <si>
    <t>GOV2301062</t>
  </si>
  <si>
    <t>PAC2309596</t>
  </si>
  <si>
    <t>TMWA/237116</t>
  </si>
  <si>
    <t xml:space="preserve">FOC BNH_F02 (SPUR 48C/24C/12C) &amp; BNH_F05 (SPUR 48C/24C/12C) FOR JABATAN PENDAFTARAN NEGARA (JPN) DAERAH NIAH, LOT 577 BILIK SERVER 98200 NIAH </t>
  </si>
  <si>
    <t>BNH</t>
  </si>
  <si>
    <t>Other Contract</t>
  </si>
  <si>
    <t>3400036859</t>
  </si>
  <si>
    <t>https://tm365-my.sharepoint.com/personal/badruznasrin_basri_tm_com_my/_layouts/15/Doc.aspx?sourcedoc=%7BE16C192A-D9E9-4686-9224-DE1C47DBB31A%7D&amp;file=Copy%20of%20CLPC%20DURAMINE%20JAN%202022.xls%20(002)_Shirly%20Wong%20Wan%20Jin.xlsx&amp;action=default&amp;mobileredirect=true</t>
  </si>
  <si>
    <t>https://tm365-my.sharepoint.com/personal/badruznasrin_basri_tm_com_my/Documents/Apps/Microsoft%20Forms/Request%20New%20PR/Question%201/20230901%20TP%20TMWA%20233059_Mohammad%20Saifuddin%20O%201.pdf; https://tm365-my.sharepoint.com/personal/badruznasrin_basri_tm_com_my/Documents/Apps/Microsoft%20Forms/Request%20New%20PR/Question%201/20230901%20SLD%20TMWA%20233095_Mohammad%20Saifuddin%20O%201.pdf; https://tm365-my.sharepoint.com/personal/badruznasrin_basri_tm_com_my/Documents/Apps/Microsoft%20Forms/Request%20New%20PR/Question%201/20230901%20Si%20Form%20Meteorlogy%20KPT_Mohammad%20Saifuddin%20O%201.pdf</t>
  </si>
  <si>
    <t>https://tm365-my.sharepoint.com/personal/badruznasrin_basri_tm_com_my/_layouts/15/Doc.aspx?sourcedoc=%7BC94C466F-06B8-428B-A1B2-CE54A624743F%7D&amp;file=20230901%20Costing%20PO%20SI%20TMWA%20233059_Mohammad%20Saifuddin%20O%201.xlsx&amp;action=default&amp;mobileredirect=true; https://tm365-my.sharepoint.com/personal/badruznasrin_basri_tm_com_my/Documents/Apps/Microsoft%20Forms/Request%20New%20PR/Question/20230901%20Si%20Form%20Meteorlogy%20KPT_Mohammad%20Saifuddin%20O%201.pdf</t>
  </si>
  <si>
    <t>https://tm365-my.sharepoint.com/personal/badruznasrin_basri_tm_com_my/_layouts/15/Doc.aspx?sourcedoc=%7BB256A285-5448-4C54-B7ED-FB5CD4944623%7D&amp;file=Copy%20of%20CLPC%20VCOMM%20JAN%202022.xls%20(003)_Shirly%20Wong%20Wan%20Jin.xlsx&amp;action=default&amp;mobileredirect=true</t>
  </si>
  <si>
    <t>H5G2204109</t>
  </si>
  <si>
    <t>PAC2218451</t>
  </si>
  <si>
    <t>TMBA/221450</t>
  </si>
  <si>
    <t>KK/PB/LB-TTP-0955-TP</t>
  </si>
  <si>
    <t>arbaah.zakaria@tm.com.my</t>
  </si>
  <si>
    <t>Reason damaged cable - cable cut by unknown. Total value RM3,736.32</t>
  </si>
  <si>
    <t>5G FOC TRN FXX DNB_HORIZON 5G-DSTUA0968_TENGHILAN-TRN</t>
  </si>
  <si>
    <t>https://tm365-my.sharepoint.com/personal/badruznasrin_basri_tm_com_my/Documents/Apps/Microsoft%20Forms/Request%20New%20PR/Question%201/Technical%20Proposal%20for%205G%20TENGHILAN_Arbaah%20Binti%20Zakaria.pdf</t>
  </si>
  <si>
    <t>3400039099</t>
  </si>
  <si>
    <t>https://tm365-my.sharepoint.com/personal/badruznasrin_basri_tm_com_my/Documents/Apps/Microsoft%20Forms/Request%20New%20PR/Question/SITE%20INSTRUCTION(damage%20cable)%20(1)_Arbaah%20Binti%20Zakaria.pdf; https://tm365-my.sharepoint.com/personal/badruznasrin_basri_tm_com_my/Documents/Apps/Microsoft%20Forms/Request%20New%20PR/Question/SI%20INSTRUCTION%20(ESTIMATE)%20(1)_Arbaah%20Binti%20Zakaria.pdf</t>
  </si>
  <si>
    <t>NRP2302999</t>
  </si>
  <si>
    <t>TMSA/233152</t>
  </si>
  <si>
    <t>NS-SAL-0041-TP</t>
  </si>
  <si>
    <t>faizalsh@tm.com.my</t>
  </si>
  <si>
    <t>FOC SNW F60/61 &amp; PK AGRO-INDUSTRIAL PRODUCTS (M) SDN.BHD. PT 98 SENAWANG INDUSTRIAL ESTATE (SDWAN DOME) - SNW</t>
  </si>
  <si>
    <t>SNW</t>
  </si>
  <si>
    <t>https://tm365-my.sharepoint.com/personal/badruznasrin_basri_tm_com_my/_layouts/15/Doc.aspx?sourcedoc=%7BBD4A024E-BD61-4489-8560-6E1B98E4622B%7D&amp;file=TECHNICAL%20PROPOSAL%20FOC%20SNW%20F6061%20%26%20PK%20AGRO-IN_Mohd%20Faizal%20Bin%20Sahu.pptx&amp;action=edit&amp;mobileredirect=true</t>
  </si>
  <si>
    <t>3400039185</t>
  </si>
  <si>
    <t>https://tm365-my.sharepoint.com/personal/badruznasrin_basri_tm_com_my/Documents/Apps/Microsoft%20Forms/Request%20New%20PR/Question/BOQ_Mohd%20Faizal%20Bin%20Sahu.pdf</t>
  </si>
  <si>
    <t>Badruz</t>
  </si>
  <si>
    <t>SRR2301020</t>
  </si>
  <si>
    <t>PAC2310295</t>
  </si>
  <si>
    <t>TMBA/230593</t>
  </si>
  <si>
    <t>KK/PB/LB-RMT-0221-TP</t>
  </si>
  <si>
    <t>daniel.manson@tm.com.my</t>
  </si>
  <si>
    <t>To provide FDP for SMARTCITY project for Pulau Labuan at Batu Manikar and Rancha-Rancha</t>
  </si>
  <si>
    <t>LBN &amp; LLN</t>
  </si>
  <si>
    <t>https://tm365-my.sharepoint.com/personal/badruznasrin_basri_tm_com_my/Documents/Apps/Microsoft%20Forms/Request%20New%20PR/Question%201/Techical%20ProposalSRR%20LBN%20BATU%20MANIKAR_Daniel%20S%20Manson.pdf; https://tm365-my.sharepoint.com/personal/badruznasrin_basri_tm_com_my/Documents/Apps/Microsoft%20Forms/Request%20New%20PR/Question%201/Techical%20ProposalSRR%20LBN%20RANCA%20RANCA_Daniel%20S%20Manson.pdf</t>
  </si>
  <si>
    <t>3400039091</t>
  </si>
  <si>
    <t>https://tm365-my.sharepoint.com/personal/badruznasrin_basri_tm_com_my/Documents/Apps/Microsoft%20Forms/Request%20New%20PR/Question/PR%20SRR%20BATU%20MANIKAR%20NEW%20UPDATED%201%20Sept%2023_Daniel%20S%20Manson.pdf; https://tm365-my.sharepoint.com/personal/badruznasrin_basri_tm_com_my/Documents/Apps/Microsoft%20Forms/Request%20New%20PR/Question/PR%20SRR%20RANCA%20RANCA%20NEW%20UPDATED%201%20Sept%2023_Daniel%20S%20Manson.pdf; https://tm365-my.sharepoint.com/personal/badruznasrin_basri_tm_com_my/_layouts/15/Doc.aspx?sourcedoc=%7B7DB70EFC-8958-4D1E-9B5E-642CA2A14C70%7D&amp;file=PR%20SRR%20BATU%20MANIKAR%20NEW%20UPDATED%201%20sept%2023_Daniel%20S%20Manson.xlsx&amp;action=default&amp;mobileredirect=true; https://tm365-my.sharepoint.com/personal/badruznasrin_basri_tm_com_my/_layouts/15/Doc.aspx?sourcedoc=%7B017BA648-3797-4F28-A26F-37A4795857FF%7D&amp;file=PR%20SRR%20RANCA%20RANCA%20NEW%20UPDATED%201%20sept%2023_Daniel%20S%20Manson.xlsx&amp;action=default&amp;mobileredirect=true; https://tm365-my.sharepoint.com/personal/badruznasrin_basri_tm_com_my/_layouts/15/Doc.aspx?sourcedoc=%7BB41EF431-DA0B-468E-AA66-31072B74CB2D%7D&amp;file=Std_Costing_SRR%20Batu%20Manikar%20Labuan%20NEW%20UPDAT_Daniel%20S%20Manson.xlsx&amp;action=default&amp;mobileredirect=true; https://tm365-my.sharepoint.com/personal/badruznasrin_basri_tm_com_my/_layouts/15/Doc.aspx?sourcedoc=%7B8FA553D8-8EBE-4079-8E9C-371450A58966%7D&amp;file=Std_Costing_SRR%20RANCA%20RANCA%20NEW%20UPDATED_Daniel%20S%20Manson.xlsx&amp;action=default&amp;mobileredirect=true</t>
  </si>
  <si>
    <t>PO - 4902147837</t>
  </si>
  <si>
    <t>NRP2302300</t>
  </si>
  <si>
    <t>PAC2310705</t>
  </si>
  <si>
    <t>TMEA/236097</t>
  </si>
  <si>
    <t>KEL-AMJ-0040-TP</t>
  </si>
  <si>
    <t>mlailani@tm.com.my</t>
  </si>
  <si>
    <t xml:space="preserve">NRP KQ FOC (PUSH CORE) DIGI KEROH 
</t>
  </si>
  <si>
    <t>KQ</t>
  </si>
  <si>
    <t>https://tm365-my.sharepoint.com/personal/badruznasrin_basri_tm_com_my/_layouts/15/Doc.aspx?sourcedoc=%7BE542194A-5DCC-48CE-8D1D-14AB7A12D0ED%7D&amp;file=TMEA236097%20-%20Draft%20PR%20%26%20BOM%20-%20FOC%20DIGI%20KEROH(_Mamat%20Lailani%20Bin%20Ra.xlsx&amp;action=default&amp;mobileredirect=true; https://tm365-my.sharepoint.com/personal/badruznasrin_basri_tm_com_my/_layouts/15/Doc.aspx?sourcedoc=%7B95B1BB7A-353B-438E-B03E-3F9E5ACB1302%7D&amp;file=NRP%20KQ%20FOC%20(PUSH%20CORE)%20DIGI%20KEROH(1)_Mamat%20Lailani%20Bin%20Ra.xlsx&amp;action=default&amp;mobileredirect=true</t>
  </si>
  <si>
    <t>3400039291</t>
  </si>
  <si>
    <t>https://tm365-my.sharepoint.com/personal/badruznasrin_basri_tm_com_my/_layouts/15/Doc.aspx?sourcedoc=%7B3FD6461B-C40C-4B29-81B6-F050C4B93741%7D&amp;file=NRP%20KQ%20FOC%20(PUSH%20CORE)%20DIGI%20KEROH(1)_Mamat%20Lailani%20Bin%20Ra.xlsx&amp;action=default&amp;mobileredirect=true</t>
  </si>
  <si>
    <t>NRP2302943</t>
  </si>
  <si>
    <t>PAC2311407</t>
  </si>
  <si>
    <t>TMNA/232597</t>
  </si>
  <si>
    <t>PG-MNS-0084-TP</t>
  </si>
  <si>
    <t>4902146370</t>
  </si>
  <si>
    <t>NRP2302943-TM GLOBAL/CHTI/FENGSHI@KWS INDUSTRI,BUKIT PANCHOR_NT/1-69543478314/ANDPG-2M@IEM@SLG 99.0%</t>
  </si>
  <si>
    <t>NT</t>
  </si>
  <si>
    <t>https://tm365-my.sharepoint.com/personal/badruznasrin_basri_tm_com_my/Documents/Apps/Microsoft%20Forms/Request%20New%20PR/Question%201/TECHNICAL%20PROPOSAL%20TP%2084_Ahmad%20Faizal%20Bin%20Abd.pdf</t>
  </si>
  <si>
    <t>3400039125</t>
  </si>
  <si>
    <t>https://tm365-my.sharepoint.com/personal/badruznasrin_basri_tm_com_my/Documents/Apps/Microsoft%20Forms/Request%20New%20PR/Question/BOQ%20LOR%2084_Ahmad%20Faizal%20Bin%20Abd.pdf; https://tm365-my.sharepoint.com/personal/badruznasrin_basri_tm_com_my/Documents/Apps/Microsoft%20Forms/Request%20New%20PR/Question/2ND%20BOQ_Ahmad%20Faizal%20Bin%20Abd.pdf</t>
  </si>
  <si>
    <t>4902145930</t>
  </si>
  <si>
    <t>NRP2303023</t>
  </si>
  <si>
    <t>PAC2311367</t>
  </si>
  <si>
    <t xml:space="preserve">TMCA/231972 </t>
  </si>
  <si>
    <t>ST-PCO-0827-TP</t>
  </si>
  <si>
    <t>NRP FOC SGB F040 S.C. JOHNSON ASIA PACIFIC - LUXOR TECH CENTER (DOME) - SGB</t>
  </si>
  <si>
    <t>SGB</t>
  </si>
  <si>
    <t>https://tm365-my.sharepoint.com/personal/badruznasrin_basri_tm_com_my/Documents/Apps/Microsoft%20Forms/Request%20New%20PR/Question%201/BOQ%20NRP%20FOC%20SGB%20F040%20S.C.%20JOHNSON%20ASIA%20PACIFI_Sazril%20Anwar%20Bin%20Zul.pdf; https://tm365-my.sharepoint.com/personal/badruznasrin_basri_tm_com_my/Documents/Apps/Microsoft%20Forms/Request%20New%20PR/Question%201/Plan%20Lokasi%20-%20SGB%205G%20DNB%20HORIZON%20DBGBK1979%20JA_Sazril%20Anwar%20Bin%20Zul.pdf; https://tm365-my.sharepoint.com/personal/badruznasrin_basri_tm_com_my/Documents/Apps/Microsoft%20Forms/Request%20New%20PR/Question%201/Plan%20SLD%20-%20SGB%205G%20DNB%20HORIZON%20DBGBK1979%20JALAN_Sazril%20Anwar%20Bin%20Zul.pdf</t>
  </si>
  <si>
    <t>https://tm365-my.sharepoint.com/personal/badruznasrin_basri_tm_com_my/Documents/Apps/Microsoft%20Forms/Request%20New%20PR/Question/BOQ%20NRP%20FOC%20SGB%20F040%20S.C.%20JOHNSON%20ASIA%20PACIFI_Sazril%20Anwar%20Bin%20Zul.pdf</t>
  </si>
  <si>
    <t>duplicate request, same as mamat lailani that alre</t>
  </si>
  <si>
    <t>NRP KQ FOC (PUSH CORE) DIGI KEROH</t>
  </si>
  <si>
    <t>https://tm365-my.sharepoint.com/personal/badruznasrin_basri_tm_com_my/Documents/Apps/Microsoft%20Forms/Request%20New%20PR/Question%201/KMZ%20DIGI%20KEROH_Mohd%20Azahar%20Bin%20Must.pdf</t>
  </si>
  <si>
    <t>https://tm365-my.sharepoint.com/personal/badruznasrin_basri_tm_com_my/_layouts/15/Doc.aspx?sourcedoc=%7B2ECFCDD5-4067-481F-BF6A-48B5EEBAFBB1%7D&amp;file=TMEA236097%20-%20Draft%20PR%20%26%20BOM%20-%20FOC%20DIGI%20KEROH_Mohd%20Azahar%20Bin%20Must.xlsx&amp;action=default&amp;mobileredirect=true</t>
  </si>
  <si>
    <t>4902148080</t>
  </si>
  <si>
    <t>SB-GRN-0005-TP</t>
  </si>
  <si>
    <t>SAT</t>
  </si>
  <si>
    <t>https://tm365-my.sharepoint.com/personal/badruznasrin_basri_tm_com_my/Documents/Apps/Microsoft%20Forms/Request%20New%20PR/Question%201/SLD%20TP%20MYGOV%20FOC%20SAT%20F10%2012C%20KLINIK%20KESIHATAN_Siti%20Atirah%20Razak.pdf</t>
  </si>
  <si>
    <t>3400039855</t>
  </si>
  <si>
    <t>https://tm365-my.sharepoint.com/personal/badruznasrin_basri_tm_com_my/Documents/Apps/Microsoft%20Forms/Request%20New%20PR/Question/CMS_boq%20MYGOV%20FOC%20SAT%20F10%2012C%20KLINIK%20KESIHATA_Siti%20Atirah%20Razak.pdf</t>
  </si>
  <si>
    <t>11/9 doc upload for PR creation</t>
  </si>
  <si>
    <t>NRF2300042</t>
  </si>
  <si>
    <t>PAC2310813</t>
  </si>
  <si>
    <t>TMSA/233121</t>
  </si>
  <si>
    <t>JU-JMU-0143-TP</t>
  </si>
  <si>
    <t>mahizal@tm.com.my</t>
  </si>
  <si>
    <t>NRF FTTH ADD SLL C019 PARKLAND CITY SDN BHD TAMAN BUKIT PERDANA 54 UNIT PHASE 3 (UNIFI) -SLL</t>
  </si>
  <si>
    <t>SLL</t>
  </si>
  <si>
    <t>https://tm365-my.sharepoint.com/personal/badruznasrin_basri_tm_com_my/_layouts/15/Doc.aspx?sourcedoc=%7B756F5B43-051D-4F4D-A42A-7D5275A9E694%7D&amp;file=TP%20SLL%20C019_Mahizal%20Bin%20Mohd%20Noh.pptx&amp;action=edit&amp;mobileredirect=true</t>
  </si>
  <si>
    <t>3400038595</t>
  </si>
  <si>
    <t>https://tm365-my.sharepoint.com/personal/badruznasrin_basri_tm_com_my/_layouts/15/Doc.aspx?sourcedoc=%7B627468DC-9DCB-43ED-9D71-D4B238CB8F19%7D&amp;file=NRF%20FTTH%20ADD%20SLL%20C019%20PARKLAND%20CITY%20SDN%20BHD%20T_Mahizal%20Bin%20Mohd%20Noh.xlsx&amp;action=default&amp;mobileredirect=true</t>
  </si>
  <si>
    <t>To check BOQ. dh email ke en. azahar. AND done rep</t>
  </si>
  <si>
    <t>TMBA/230312</t>
  </si>
  <si>
    <t>PAC2311609</t>
  </si>
  <si>
    <t>TMEA/238149</t>
  </si>
  <si>
    <t>KEL-LJY-0050-TP</t>
  </si>
  <si>
    <t>MYGOV MUI FOC SPUR 12C KLINIK KESIHATAN PERIA BAHARU KUALA KRAI</t>
  </si>
  <si>
    <t>MUI</t>
  </si>
  <si>
    <t>https://tm365-my.sharepoint.com/personal/badruznasrin_basri_tm_com_my/Documents/Apps/Microsoft%20Forms/Request%20New%20PR/Question%201/KMZ%20MYGOV%20KK%20PERIA_Mohd%20Azahar%20Bin%20Must.pdf</t>
  </si>
  <si>
    <t>3400038662</t>
  </si>
  <si>
    <t>https://tm365-my.sharepoint.com/personal/badruznasrin_basri_tm_com_my/_layouts/15/Doc.aspx?sourcedoc=%7BFB1CDF6E-5825-4F58-BBF1-5E2892885EBE%7D&amp;file=BOQ%20MYGOV%20MUI%20FOC%20SPUR%2012C%20KLINIK%20KESIHATAN%20P_Mohd%20Azahar%20Bin%20Must.xlsx&amp;action=default&amp;mobileredirect=true</t>
  </si>
  <si>
    <t>NRP2302336</t>
  </si>
  <si>
    <t>PAC2309933</t>
  </si>
  <si>
    <t>TMSA/232586</t>
  </si>
  <si>
    <t>JS-KZK-0655-TP</t>
  </si>
  <si>
    <t xml:space="preserve">PLAN MALAYSIA- JOHOR BAHRU(DOME)- JB </t>
  </si>
  <si>
    <t>JB</t>
  </si>
  <si>
    <t>https://tm365-my.sharepoint.com/personal/badruznasrin_basri_tm_com_my/Documents/Apps/Microsoft%20Forms/Request%20New%20PR/Question%201/BOQ%20FOC%20NID%20SLA%20JB%20PLAN%20MALAYSIA%20JOHOR%20PERSAD_Siti%20Nur%20Atiqah%20Bint.pdf</t>
  </si>
  <si>
    <t>3400039025</t>
  </si>
  <si>
    <t>https://tm365-my.sharepoint.com/personal/badruznasrin_basri_tm_com_my/_layouts/15/Doc.aspx?sourcedoc=%7B2413D891-9F27-44F6-B385-231E417CA719%7D&amp;file=Std_Costing_AWP_NRP_FOC%20%26%20NID%20SLA%20JB%20PLAN%20MAL_Siti%20Nur%20Atiqah%20Bint.xlsx&amp;action=default&amp;mobileredirect=true</t>
  </si>
  <si>
    <t>4902145724</t>
  </si>
  <si>
    <t>SB-CEN-0034-TP</t>
  </si>
  <si>
    <t>NRP FOC TPG F14 12C (2C) NID RENESAS SEMICON, JLN BANTING-KLANG</t>
  </si>
  <si>
    <t>JM</t>
  </si>
  <si>
    <t>https://tm365-my.sharepoint.com/personal/badruznasrin_basri_tm_com_my/_layouts/15/Doc.aspx?sourcedoc=%7B905D414C-31CB-4B93-8A07-270EF0D5BAC0%7D&amp;file=TP%20PLAN%20RENESAS_Siti%20Atirah%20Razak.docx&amp;action=default&amp;mobileredirect=true</t>
  </si>
  <si>
    <t>340008526</t>
  </si>
  <si>
    <t>https://tm365-my.sharepoint.com/personal/badruznasrin_basri_tm_com_my/_layouts/15/Doc.aspx?sourcedoc=%7B1341D145-61DB-43BF-B06B-E9AA93EB35CB%7D&amp;file=TP%20PLAN%20RENESAS_Siti%20Atirah%20Razak.docx&amp;action=default&amp;mobileredirect=true</t>
  </si>
  <si>
    <t>tiada budget</t>
  </si>
  <si>
    <t>NRP2303293</t>
  </si>
  <si>
    <t>PAC2312015</t>
  </si>
  <si>
    <t>TMCA/232101</t>
  </si>
  <si>
    <t>NRP INTERTIE KJ (192C) KJ NRP2303293</t>
  </si>
  <si>
    <t>KJ</t>
  </si>
  <si>
    <t>https://tm365-my.sharepoint.com/personal/badruznasrin_basri_tm_com_my/_layouts/15/Doc.aspx?sourcedoc=%7B360A481B-A3EB-4A35-B14D-7AD04A10E426%7D&amp;file=TP%20@%20SURVEY%20INTERTIE%20KJ%20INTERTIE%20-%20BILIK%20FIBE_Azmi%20Bin%20Che%20Haron%20C.docx&amp;action=default&amp;mobileredirect=true</t>
  </si>
  <si>
    <t>PENDING</t>
  </si>
  <si>
    <t>https://tm365-my.sharepoint.com/personal/badruznasrin_basri_tm_com_my/_layouts/15/Doc.aspx?sourcedoc=%7BC17F8424-25C4-4BBA-B717-8CD19474C523%7D&amp;file=Std_Costing%20FOC%20-INTERTIE%20KJ%20INTERTIE%20-%20BILIK_Azmi%20Bin%20Che%20Haron%20C.xlsx&amp;action=default&amp;mobileredirect=true; https://tm365-my.sharepoint.com/personal/badruznasrin_basri_tm_com_my/Documents/Apps/Microsoft%20Forms/Request%20New%20PR/Question/SPHERE%20_%20PAC2312015_Azmi%20Bin%20Che%20Haron%20C.pdf</t>
  </si>
  <si>
    <t>4902145336</t>
  </si>
  <si>
    <t>PAC2309738</t>
  </si>
  <si>
    <t>SB-ESB-0394-TP</t>
  </si>
  <si>
    <t>BRA</t>
  </si>
  <si>
    <t>https://tm365-my.sharepoint.com/personal/badruznasrin_basri_tm_com_my/_layouts/15/Doc.aspx?sourcedoc=%7BDD91FEE0-E9BF-45E3-8A4D-20DE480EC140%7D&amp;file=1.%20Technical%20Proposal%20NRP%20BRA%20F64%20NID%20KONECRA_Siti%20Atirah%20Razak.pptx&amp;action=edit&amp;mobileredirect=true</t>
  </si>
  <si>
    <t>3400038983</t>
  </si>
  <si>
    <t>https://tm365-my.sharepoint.com/personal/badruznasrin_basri_tm_com_my/_layouts/15/Doc.aspx?sourcedoc=%7B5B8C91F5-20E6-4E39-9A2D-622DE517BED3%7D&amp;file=BOQ%20NRP%20BRA%20F64%20NID%20KONECRANES%20NO.15,PSN%20ASTA_Siti%20Atirah%20Razak.xlsx&amp;action=default&amp;mobileredirect=true</t>
  </si>
  <si>
    <t>done verified. rpka pending approval</t>
  </si>
  <si>
    <t>SRR2000763</t>
  </si>
  <si>
    <t>PAC2306563</t>
  </si>
  <si>
    <t>SMEA/231000</t>
  </si>
  <si>
    <t>sitimaizatuakma@tm.com.my</t>
  </si>
  <si>
    <t>SRR 2023 FTTH (TP) CNI_C00X PRMHN FELDA CHINI SENTOSA 
( No PRJ ASAL : TMEA/231117 - CANCEL)</t>
  </si>
  <si>
    <t>CNI</t>
  </si>
  <si>
    <t>3400042977 - KUP</t>
  </si>
  <si>
    <t>https://tm365-my.sharepoint.com/personal/badruznasrin_basri_tm_com_my/Documents/Apps/Microsoft%20Forms/Request%20New%20PR/Question/SHA-23-0341(KUP-TMBS-A3-04-23-0147)%20_%20CNI_Siti%20Maizatuakma%20Bin.pdf</t>
  </si>
  <si>
    <t>PO : 4902150435</t>
  </si>
  <si>
    <t>NRP FTTH ADD SY C055 DP0060 GF KPM-SEKOLAH JENIS KEBANGSAAN (CINA) TON FAH (UNIFI)-SY NRP2303142</t>
  </si>
  <si>
    <t>SY</t>
  </si>
  <si>
    <t>https://tm365-my.sharepoint.com/personal/badruznasrin_basri_tm_com_my/_layouts/15/Doc.aspx?sourcedoc=%7B96F4BA3D-E855-4719-AD58-B7799431F69E%7D&amp;file=CASH%20FLOW-NRP2303142-ADD%20DSS%20SY%20C055-DP0060-S_Azmi%20Bin%20Che%20Haron%20C.xlsx&amp;action=default&amp;mobileredirect=true; https://tm365-my.sharepoint.com/personal/badruznasrin_basri_tm_com_my/Documents/Apps/Microsoft%20Forms/Request%20New%20PR/Question%201/SEKOLAH%20JENIS%20KEBANGSAAN%20(CINA)%20TON%20FAH(UNIFI_Azmi%20Bin%20Che%20Haron%20C.JPG</t>
  </si>
  <si>
    <t>https://tm365-my.sharepoint.com/personal/badruznasrin_basri_tm_com_my/_layouts/15/Doc.aspx?sourcedoc=%7B0633B2B0-0205-4204-8E09-B44005A98462%7D&amp;file=CASH%20FLOW-NRP2303142-ADD%20DSS%20SY%20C055-DP0060-S_Azmi%20Bin%20Che%20Haron%20C.xlsx&amp;action=default&amp;mobileredirect=true; https://tm365-my.sharepoint.com/personal/badruznasrin_basri_tm_com_my/Documents/Apps/Microsoft%20Forms/Request%20New%20PR/Question/SPHERE%20_%20PAC2311850_Azmi%20Bin%20Che%20Haron%20C.pdf</t>
  </si>
  <si>
    <t>done email feedback to AND</t>
  </si>
  <si>
    <t>SRR2000746</t>
  </si>
  <si>
    <t>PAC2018844</t>
  </si>
  <si>
    <t>SMEA/200335</t>
  </si>
  <si>
    <t>PHG-HARUM(RR)-0418</t>
  </si>
  <si>
    <t>kuakmal.farhana@tm.com.my</t>
  </si>
  <si>
    <t>SRR 2020 HSBB FTTH MEC_C003 TAMAN GAMBANG DAMAI 2</t>
  </si>
  <si>
    <t>MEC</t>
  </si>
  <si>
    <t>https://tm365-my.sharepoint.com/personal/badruznasrin_basri_tm_com_my/Documents/Apps/Microsoft%20Forms/Request%20New%20PR/Question%201/ASBUILT%20-%20PR2%20MEC%20C003%20(2)_Ku%20Akmal%20Farhana%20Bt.pdf</t>
  </si>
  <si>
    <t xml:space="preserve"> 3400025960</t>
  </si>
  <si>
    <t>https://tm365-my.sharepoint.com/personal/badruznasrin_basri_tm_com_my/Documents/Apps/Microsoft%20Forms/Request%20New%20PR/Question/ASBUILT%20-%20PR2%20MEC%20C003%20(2)_Ku%20Akmal%20Farhana%20Bt.pdf</t>
  </si>
  <si>
    <t xml:space="preserve">Rental Genset (OPEX) </t>
  </si>
  <si>
    <t>QUA2100012</t>
  </si>
  <si>
    <t>PAC2123024</t>
  </si>
  <si>
    <t>TMBB/210011</t>
  </si>
  <si>
    <t>anastasiaann.palinosambah@tm.com.my</t>
  </si>
  <si>
    <t>AC POWER (NEW GENSET) FOR TM M72</t>
  </si>
  <si>
    <t>M72</t>
  </si>
  <si>
    <t>3400038121</t>
  </si>
  <si>
    <t>https://tm365-my.sharepoint.com/personal/badruznasrin_basri_tm_com_my/_layouts/15/Doc.aspx?sourcedoc=%7B37325970-9A00-4AB7-A6FA-3D782E80E306%7D&amp;file=BoQ%20M72_Anastasia%20Ann%20Palino.xlsx&amp;action=default&amp;mobileredirect=true</t>
  </si>
  <si>
    <t>4902145451</t>
  </si>
  <si>
    <t>SB-ESB-0393-TP</t>
  </si>
  <si>
    <t>SAG</t>
  </si>
  <si>
    <t>https://tm365-my.sharepoint.com/personal/badruznasrin_basri_tm_com_my/_layouts/15/Doc.aspx?sourcedoc=%7B8EBE133D-8747-4E66-8582-03A0F8E35E2A%7D&amp;file=1.%20Technical%20Proposal%20NRP%20SAG%20F35F36%20JENEXUS_Siti%20Atirah%20Razak.pptx&amp;action=edit&amp;mobileredirect=true</t>
  </si>
  <si>
    <t>https://tm365-my.sharepoint.com/personal/badruznasrin_basri_tm_com_my/_layouts/15/Doc.aspx?sourcedoc=%7B774384F2-2640-415B-BDAB-55CE7A30845F%7D&amp;file=BOQ%20NRP%20SAG%20F35F36%20JENEXUS%20-%20MAPLETREE%20(NEW)_Siti%20Atirah%20Razak.xlsx&amp;action=default&amp;mobileredirect=true</t>
  </si>
  <si>
    <t>PO : 4902147093</t>
  </si>
  <si>
    <t>GOV2300200</t>
  </si>
  <si>
    <t>PAC2310210</t>
  </si>
  <si>
    <t>TMSA/232047</t>
  </si>
  <si>
    <t>MK-MGN-0053-TP</t>
  </si>
  <si>
    <t>GOV AMK F20 BENGKEL KEJURUTERAAN JBPM PADANG TEMU</t>
  </si>
  <si>
    <t>AMK</t>
  </si>
  <si>
    <t>https://tm365-my.sharepoint.com/personal/badruznasrin_basri_tm_com_my/Documents/Apps/Microsoft%20Forms/Request%20New%20PR/Question%201/SITE%20INSTRUCTION%20TMSA_232047%20-%20GOV%201NIDFOC%20AM_Mohd%20Mahyuddin%20Bin%20S.pdf</t>
  </si>
  <si>
    <t>3400038728</t>
  </si>
  <si>
    <t>https://tm365-my.sharepoint.com/personal/badruznasrin_basri_tm_com_my/Documents/Apps/Microsoft%20Forms/Request%20New%20PR/Question/SITE%20INSTRUCTION%20TMSA_232047%20-%20GOV%201NIDFOC%20AM_Mohd%20Mahyuddin%20Bin%20S.pdf</t>
  </si>
  <si>
    <t>4902145384</t>
  </si>
  <si>
    <t>NGT2300001</t>
  </si>
  <si>
    <t>PAC2310844</t>
  </si>
  <si>
    <t>TMCB230003</t>
  </si>
  <si>
    <t>b12709@tm.com.my</t>
  </si>
  <si>
    <t>BAU INFRA AC FOR TM KE(ME NGT)</t>
  </si>
  <si>
    <t>KE</t>
  </si>
  <si>
    <t>3400043806</t>
  </si>
  <si>
    <t>https://tm365-my.sharepoint.com/personal/badruznasrin_basri_tm_com_my/Documents/Apps/Microsoft%20Forms/Request%20New%20PR/Question/BOQ%20AC%20Ibusawat%20TM%20Kepong_K%20Kavilan%20A%20L%20A%20Karu.pdf</t>
  </si>
  <si>
    <t>SRR2204419</t>
  </si>
  <si>
    <t>PAC2310980</t>
  </si>
  <si>
    <t>TMSA/233144</t>
  </si>
  <si>
    <t>NS-USA-0143-TP</t>
  </si>
  <si>
    <t>SRR HSBB ADD DSS LUK_C026 GF TAMAN BAYU INDERA LUKUT FASA 3</t>
  </si>
  <si>
    <t>LUK</t>
  </si>
  <si>
    <t>https://tm365-my.sharepoint.com/personal/badruznasrin_basri_tm_com_my/Documents/Apps/Microsoft%20Forms/Request%20New%20PR/Question%201/BOQ%20-%20SRR%20TAMAN%20BAYU%20INDERA%20FASA%203_Norizuwan%20Bin%20Che%20Ha.pdf; https://tm365-my.sharepoint.com/personal/badruznasrin_basri_tm_com_my/Documents/Apps/Microsoft%20Forms/Request%20New%20PR/Question%201/PLAN%20-%20SRR%20LUK%20C026%20NEW%2015%20DP%201%20TIE_Norizuwan%20Bin%20Che%20Ha.pdf</t>
  </si>
  <si>
    <t>3400039444</t>
  </si>
  <si>
    <t>https://tm365-my.sharepoint.com/personal/badruznasrin_basri_tm_com_my/_layouts/15/Doc.aspx?sourcedoc=%7B47CFB79E-1568-4804-9E70-60D776D1177C%7D&amp;file=PR%20-%20LUK%20C026%20BAYU%20INDRA%20FASA%203_Norizuwan%20Bin%20Che%20Ha.xlsx&amp;action=default&amp;mobileredirect=true</t>
  </si>
  <si>
    <t>2nd queries</t>
  </si>
  <si>
    <t>NRP2302714</t>
  </si>
  <si>
    <t>PAC2310736</t>
  </si>
  <si>
    <t xml:space="preserve">TMSA/233075 </t>
  </si>
  <si>
    <t>JS-PCO-0378-TP</t>
  </si>
  <si>
    <t>AVROTECH - HORIZON HILLS (WSE) - TMP</t>
  </si>
  <si>
    <t>TMP</t>
  </si>
  <si>
    <t>https://tm365-my.sharepoint.com/personal/badruznasrin_basri_tm_com_my/Documents/Apps/Microsoft%20Forms/Request%20New%20PR/Question%201/TP%20BOQ%20TM%20COSTING%20TMP%20AVROTECH%20BID%20F63-F64%20JL_Siti%20Nur%20Atiqah%20Bint.pdf</t>
  </si>
  <si>
    <t>3400038920</t>
  </si>
  <si>
    <t>https://tm365-my.sharepoint.com/personal/badruznasrin_basri_tm_com_my/Documents/Apps/Microsoft%20Forms/Request%20New%20PR/Question/TP%20BOQ%20TM%20COSTING%20TMP%20AVROTECH%20BID%20F63-F64%20JL_Siti%20Nur%20Atiqah%20Bint.pdf</t>
  </si>
  <si>
    <t>SUBMIT CPA TO CREATE PR</t>
  </si>
  <si>
    <t xml:space="preserve">PAC2310820 </t>
  </si>
  <si>
    <t>KG/SB-ANG-0029-TP</t>
  </si>
  <si>
    <t>DNB_HORIZON 5G_DQSMH0838 1 IUC/CSR &amp; SPUR 12C FOC KSN_F30/F31 JLNMAKMUR_KSN</t>
  </si>
  <si>
    <t>KSN</t>
  </si>
  <si>
    <t>https://tm365-my.sharepoint.com/personal/badruznasrin_basri_tm_com_my/Documents/Apps/Microsoft%20Forms/Request%20New%20PR/Question%201/BOQ%20TMWA230486_Noreha%20Binti%20Fatehi.pdf; https://tm365-my.sharepoint.com/personal/badruznasrin_basri_tm_com_my/Documents/Apps/Microsoft%20Forms/Request%20New%20PR/Question%201/Project%20Costing%20TMWA230486_Noreha%20Binti%20Fatehi.pdf; https://tm365-my.sharepoint.com/personal/badruznasrin_basri_tm_com_my/Documents/Apps/Microsoft%20Forms/Request%20New%20PR/Question%201/Technical%20Proposal%20KSN_F30-F31%20JLN%20MAKMUR_KSN_Noreha%20Binti%20Fatehi.pdf</t>
  </si>
  <si>
    <t>3400039175</t>
  </si>
  <si>
    <t>https://tm365-my.sharepoint.com/personal/badruznasrin_basri_tm_com_my/_layouts/15/Doc.aspx?sourcedoc=%7BE3E1EFC3-E252-4AED-BA2B-DBE81C21B246%7D&amp;file=Project%20costing%20DQSMH0838_JLNMAKMUR%20FOC%20KSN_F_Noreha%20Binti%20Fatehi.xlsx&amp;action=default&amp;mobileredirect=true</t>
  </si>
  <si>
    <t>PO - 4902144938</t>
  </si>
  <si>
    <t>GOV2305354</t>
  </si>
  <si>
    <t>PAC2311465</t>
  </si>
  <si>
    <t>TMCA/231983</t>
  </si>
  <si>
    <t>PJ-TRS-0022-TP</t>
  </si>
  <si>
    <t>MYGOV FOC LTS F83-F84 SPUR 12C KASTAM LTSAAS SKYPARK</t>
  </si>
  <si>
    <t>LTS</t>
  </si>
  <si>
    <t>https://tm365-my.sharepoint.com/personal/badruznasrin_basri_tm_com_my/Documents/Apps/Microsoft%20Forms/Request%20New%20PR/Question%201/PEJABAT%20KASTAM%20UNIT%20KHAS%20PEMERIKSAAN%20PENUMPAN_Engku%20Intan%20Norazlin.pdf</t>
  </si>
  <si>
    <t>https://tm365-my.sharepoint.com/personal/badruznasrin_basri_tm_com_my/Documents/Apps/Microsoft%20Forms/Request%20New%20PR/Question/BOQ-PJ-TRS-0022-TP%20(2)_Engku%20Intan%20Norazlin.pdf</t>
  </si>
  <si>
    <t>PO:4902149636</t>
  </si>
  <si>
    <t>SCF2300013</t>
  </si>
  <si>
    <t>PAC2310206</t>
  </si>
  <si>
    <t>TMCC/230049</t>
  </si>
  <si>
    <t>CNFD-PKR-0006-TP</t>
  </si>
  <si>
    <t>fairul@tm.com.my</t>
  </si>
  <si>
    <t>CWS SMW6 MRB 4W</t>
  </si>
  <si>
    <t>MRB</t>
  </si>
  <si>
    <t>https://tm365-my.sharepoint.com/personal/badruznasrin_basri_tm_com_my/Documents/Apps/Microsoft%20Forms/Request%20New%20PR/Question%201/PROPOSED%20EXCH%20-%20CWS%20SMW6%20MRB%204W%20HDD_Fairul%20Rizman%20Bin%20Ot.pdf</t>
  </si>
  <si>
    <t>https://tm365-my.sharepoint.com/personal/badruznasrin_basri_tm_com_my/Documents/Apps/Microsoft%20Forms/Request%20New%20PR/Question/BQ%20-%20CWS%20SMW6%206WAY%20PVC%20(EXCHANGE)_Fairul%20Rizman%20Bin%20Ot.pdf; https://tm365-my.sharepoint.com/personal/badruznasrin_basri_tm_com_my/Documents/Apps/Microsoft%20Forms/Request%20New%20PR/Question/BQ%20-%20VO%20CWS%20SMW6%204W%20HDD_Fairul%20Rizman%20Bin%20Ot.pdf</t>
  </si>
  <si>
    <t>NRP2302878</t>
  </si>
  <si>
    <t>PAC2311181</t>
  </si>
  <si>
    <t>TMSA/233142</t>
  </si>
  <si>
    <t>JS-SHA-0270-TP</t>
  </si>
  <si>
    <t>UEM SUNRISE-NUSAJAYA-GH</t>
  </si>
  <si>
    <t>GH</t>
  </si>
  <si>
    <t>https://tm365-my.sharepoint.com/personal/badruznasrin_basri_tm_com_my/_layouts/15/Doc.aspx?sourcedoc=%7BF34389A1-9FAC-4726-B23B-A3DF95A3A097%7D&amp;file=BOQ%20TMSA233142%20GUARD%20HOUSE,JALAN%20ASPIRA%203,LAM_Siti%20Nur%20Atiqah%20Bint.xlsx&amp;action=default&amp;mobileredirect=true</t>
  </si>
  <si>
    <t>3400038548</t>
  </si>
  <si>
    <t>https://tm365-my.sharepoint.com/personal/badruznasrin_basri_tm_com_my/_layouts/15/Doc.aspx?sourcedoc=%7B4D69E471-DB7D-4AB3-9143-FA2E4B0E40C9%7D&amp;file=BOQ%20TMSA233142%20GUARD%20HOUSE,JALAN%20ASPIRA%203,LAM_Siti%20Nur%20Atiqah%20Bint.xlsx&amp;action=default&amp;mobileredirect=true</t>
  </si>
  <si>
    <t>pac ok. SI verified. emailed to CPA.</t>
  </si>
  <si>
    <t>SRR2104611</t>
  </si>
  <si>
    <t>PAC2211352</t>
  </si>
  <si>
    <t>SMEA/226598</t>
  </si>
  <si>
    <t>KEL-GETRA(RR)-0633</t>
  </si>
  <si>
    <t>SRR FOC PP_F12 192C PP-SK JERAM</t>
  </si>
  <si>
    <t>PP</t>
  </si>
  <si>
    <t>https://tm365-my.sharepoint.com/personal/badruznasrin_basri_tm_com_my/Documents/Apps/Microsoft%20Forms/Request%20New%20PR/Question%201/SLD%20SRR%20FOC%20PP_F12%20192C%20PP-SMK%20JERAM_Mohd%20Azahar%20Bin%20Must.pdf</t>
  </si>
  <si>
    <t>3400025959</t>
  </si>
  <si>
    <t>https://tm365-my.sharepoint.com/personal/badruznasrin_basri_tm_com_my/Documents/Apps/Microsoft%20Forms/Request%20New%20PR/Question/SI%20SRR%20FOC%20PP_F12%20192C%20PP-SMK%20JERAM_Mohd%20Azahar%20Bin%20Must.pdf</t>
  </si>
  <si>
    <t>NRP2302298</t>
  </si>
  <si>
    <t>PAC2310735</t>
  </si>
  <si>
    <t>TMSA/232534</t>
  </si>
  <si>
    <t>JS-JAK-0115-TP</t>
  </si>
  <si>
    <t>DIGI - SIMPANG TIGA BANDAR TENGGARA (NGBH) - TGA</t>
  </si>
  <si>
    <t>TGA</t>
  </si>
  <si>
    <t>https://tm365-my.sharepoint.com/personal/badruznasrin_basri_tm_com_my/Documents/Apps/Microsoft%20Forms/Request%20New%20PR/Question%201/BOQ%20%20DIGI%20SIMPANG%203%20BDR%20TENGGARA_Siti%20Nur%20Atiqah%20Bint.pdf</t>
  </si>
  <si>
    <t>https://tm365-my.sharepoint.com/personal/badruznasrin_basri_tm_com_my/_layouts/15/Doc.aspx?sourcedoc=%7B8D54F630-64D6-4916-AD6C-3E07CF6C29EC%7D&amp;file=CNC%20DIGI%20SIMPANG%203%20BDR%20TENGGARA_Siti%20Nur%20Atiqah%20Bint.xlsx&amp;action=default&amp;mobileredirect=true</t>
  </si>
  <si>
    <t>NO TP</t>
  </si>
  <si>
    <t>1-71343626592</t>
  </si>
  <si>
    <t>TOSA/231208</t>
  </si>
  <si>
    <t>khairudin@tm.com.my</t>
  </si>
  <si>
    <t xml:space="preserve">RO/MKS/ML/C018/DP0003/1-71343626592
</t>
  </si>
  <si>
    <t>ML</t>
  </si>
  <si>
    <t>https://tm365-my.sharepoint.com/personal/badruznasrin_basri_tm_com_my/_layouts/15/Doc.aspx?sourcedoc=%7B6DF5534C-24DE-435E-AB7F-AFE890A214FF%7D&amp;file=Worksheet%20in%20Proposal%20ROT%20Process%20v6(RR-23527_Khairudin%20Bin%20Kadir.xlsx&amp;action=default&amp;mobileredirect=true</t>
  </si>
  <si>
    <t>https://tm365-my.sharepoint.com/personal/badruznasrin_basri_tm_com_my/_layouts/15/Doc.aspx?sourcedoc=%7BFC5417C3-F35D-41E6-B2E4-843BCDEC42D2%7D&amp;file=Worksheet%20in%20Proposal%20ROT%20Process%20v6(RR-23527_Khairudin%20Bin%20Kadir.xlsx&amp;action=default&amp;mobileredirect=true</t>
  </si>
  <si>
    <t>NRP2302683</t>
  </si>
  <si>
    <t>PAC2310740</t>
  </si>
  <si>
    <t>TMSA/233050</t>
  </si>
  <si>
    <t>JS-JAK-0150-TP</t>
  </si>
  <si>
    <t>IX_TELEKOM_SENAI AIRPORT CITY - JALAN KARGO 2 (WE) - SNI</t>
  </si>
  <si>
    <t>SNI</t>
  </si>
  <si>
    <t>https://tm365-my.sharepoint.com/personal/badruznasrin_basri_tm_com_my/Documents/Apps/Microsoft%20Forms/Request%20New%20PR/Question%201/BOQKIL_1_Siti%20Nur%20Atiqah%20Bint.PDF</t>
  </si>
  <si>
    <t>https://tm365-my.sharepoint.com/personal/badruznasrin_basri_tm_com_my/Documents/Apps/Microsoft%20Forms/Request%20New%20PR/Question/2STD_C__Siti%20Nur%20Atiqah%20Bint.PDF</t>
  </si>
  <si>
    <t>H5G2205718</t>
  </si>
  <si>
    <t>PAC2221331</t>
  </si>
  <si>
    <t>TMBA/221759</t>
  </si>
  <si>
    <t>TWU/SKN-TTP-0521-TP</t>
  </si>
  <si>
    <t>KARDINI@TM.COM.MY</t>
  </si>
  <si>
    <t>DNB_HORIZON 5G_DSTAW0931_KGWAKUBA_BAL</t>
  </si>
  <si>
    <t>BAL</t>
  </si>
  <si>
    <t>https://tm365-my.sharepoint.com/personal/badruznasrin_basri_tm_com_my/Documents/Apps/Microsoft%20Forms/Request%20New%20PR/Question%201/TP%20PR%20(PROTECT)%20-%20TMBA%20221759_Kardini%20Yusup.pdf</t>
  </si>
  <si>
    <t>https://tm365-my.sharepoint.com/personal/badruznasrin_basri_tm_com_my/Documents/Apps/Microsoft%20Forms/Request%20New%20PR/Question/TP%20BOQ%20(PROTECT)%20-%20TMBA%20221759_Kardini%20Yusup.pdf</t>
  </si>
  <si>
    <t>PAC2308821</t>
  </si>
  <si>
    <t>TMCB/230101</t>
  </si>
  <si>
    <t>BAU DC POWER TM KE (ME-NGT)</t>
  </si>
  <si>
    <t>3400035946</t>
  </si>
  <si>
    <t>https://tm365-my.sharepoint.com/personal/badruznasrin_basri_tm_com_my/Documents/Apps/Microsoft%20Forms/Request%20New%20PR/Question/TM%20Kepong%20-%20TM%20Batu%20-%20Upgrading%20DB%203000_Mohd%20Hasrul%20Bin%20Abu.pdf</t>
  </si>
  <si>
    <t>GOV2301601</t>
  </si>
  <si>
    <t>PAC2310785</t>
  </si>
  <si>
    <t>TMSA/232557</t>
  </si>
  <si>
    <t>JS-MKN-0023-TP</t>
  </si>
  <si>
    <t>MYGOV*NET-KKR (LLM)-LEMBAGA LEBUHRAYA MALAYSIA PEJABAT WILAYAH SELATAN (JOHOR)(SDWAN FTTH)-SC</t>
  </si>
  <si>
    <t>SC</t>
  </si>
  <si>
    <t>https://tm365-my.sharepoint.com/personal/badruznasrin_basri_tm_com_my/_layouts/15/Doc.aspx?sourcedoc=%7B13DB03BD-B0EC-4205-A2B6-D94AFBA7FD97%7D&amp;file=Std_Costing_AWP_FTTH_CNC-forCNC_V2-3%20-%20LLM%20SE_Siti%20Nur%20Atiqah%20Bint.xlsx&amp;action=default&amp;mobileredirect=true</t>
  </si>
  <si>
    <t>3400041405</t>
  </si>
  <si>
    <t>https://tm365-my.sharepoint.com/personal/badruznasrin_basri_tm_com_my/_layouts/15/Doc.aspx?sourcedoc=%7B7FF46F43-9C9D-4A58-A4B1-3C19EE1FB363%7D&amp;file=Std_Costing_AWP_FTTH_CNC-forCNC_V2-3%20-%20LLM%20SE_Siti%20Nur%20Atiqah%20Bint.xlsx&amp;action=default&amp;mobileredirect=true</t>
  </si>
  <si>
    <t>4902145911 &amp; 4902145916</t>
  </si>
  <si>
    <t>4902145911&amp;4902145916</t>
  </si>
  <si>
    <t>https://tm365-my.sharepoint.com/personal/badruznasrin_basri_tm_com_my/Documents/Apps/Microsoft%20Forms/Request%20New%20PR/Question/TM%20Kepong%20-%20TM%20Wangsa%20maju%20-%20Upgrading%20DB%20300_Mohd%20Hasrul%20Bin%20Abu.pdf</t>
  </si>
  <si>
    <t>WAI2209791</t>
  </si>
  <si>
    <t>PAC2309013</t>
  </si>
  <si>
    <t>TMCA/231680</t>
  </si>
  <si>
    <t>PJ-POW-0065-TP</t>
  </si>
  <si>
    <t>WC Q3 BGI FOR JENDELA 2023 (J14D)</t>
  </si>
  <si>
    <t>BGI</t>
  </si>
  <si>
    <t>https://tm365-my.sharepoint.com/personal/badruznasrin_basri_tm_com_my/Documents/Apps/Microsoft%20Forms/Request%20New%20PR/Question%201/PLAN%20TP65_Mohd%20Faiez%20Mat%20Jusoh.pdf</t>
  </si>
  <si>
    <t>https://tm365-my.sharepoint.com/personal/badruznasrin_basri_tm_com_my/_layouts/15/Doc.aspx?sourcedoc=%7B3411BEA2-A5E5-40D9-9480-7EAB594A9F28%7D&amp;file=BOQ_Mohd%20Faiez%20Mat%20Jusoh.xlsx&amp;action=default&amp;mobileredirect=true</t>
  </si>
  <si>
    <t>SRR2204009</t>
  </si>
  <si>
    <t>PAC2222939</t>
  </si>
  <si>
    <t>JMBA/230040</t>
  </si>
  <si>
    <t>TWU/SKN-TTP-0583-TP</t>
  </si>
  <si>
    <t>SRR ADD_LHD_C0XX_POIC PHASE 3A</t>
  </si>
  <si>
    <t>LHD</t>
  </si>
  <si>
    <t>https://tm365-my.sharepoint.com/personal/badruznasrin_basri_tm_com_my/Documents/Apps/Microsoft%20Forms/Request%20New%20PR/Question%201/FMR%20%26%20C1%20MATERIAL%20-%20JMBA%20230040_Kardini%20Yusup.pdf</t>
  </si>
  <si>
    <t>https://tm365-my.sharepoint.com/personal/badruznasrin_basri_tm_com_my/Documents/Apps/Microsoft%20Forms/Request%20New%20PR/Question/SITE%20INTRUCTION%20-%20JMBA%20230040%20(002)_Kardini%20Yusup.pdf</t>
  </si>
  <si>
    <t>Waiters</t>
  </si>
  <si>
    <t>WAI2307673</t>
  </si>
  <si>
    <t>PAC2310974</t>
  </si>
  <si>
    <t>TMBA/230861</t>
  </si>
  <si>
    <t>KK/PB/LB-LLP-0266-TP</t>
  </si>
  <si>
    <t>WC ADD FDP KBD_C038M_DP0004(JENDELA)</t>
  </si>
  <si>
    <t>KBD</t>
  </si>
  <si>
    <t>https://tm365-my.sharepoint.com/personal/badruznasrin_basri_tm_com_my/_layouts/15/Doc.aspx?sourcedoc=%7B998881C2-0872-42E1-9186-7699718A4D18%7D&amp;file=Technical%20Proposal_TMBA230861%20-%20BOQ%20WC%20ADD%20FD_Abdul%20Rauf%20Bin%20Abdul.pptx&amp;action=edit&amp;mobileredirect=true</t>
  </si>
  <si>
    <t>016-2702580</t>
  </si>
  <si>
    <t>https://tm365-my.sharepoint.com/personal/badruznasrin_basri_tm_com_my/_layouts/15/Doc.aspx?sourcedoc=%7B27FAB864-331D-4CDF-91C6-34C898ADD0E4%7D&amp;file=TMBA230861%20-%20BOQ%20WC%20ADD%20FDP%20KBD_C038M_DP0004(_Abdul%20Rauf%20Bin%20Abdul.xlsx&amp;action=default&amp;mobileredirect=true</t>
  </si>
  <si>
    <t>P1P2300063</t>
  </si>
  <si>
    <t xml:space="preserve"> PAC2308092</t>
  </si>
  <si>
    <t xml:space="preserve">TMCA/231555		</t>
  </si>
  <si>
    <t>PJ-PCO-0900-TP</t>
  </si>
  <si>
    <t>UNIFI MOBILE CB0169 FOC KJ F56 WEBE_BANDAR KAJANG_KJ P1P2300063</t>
  </si>
  <si>
    <t>https://tm365-my.sharepoint.com/personal/badruznasrin_basri_tm_com_my/Documents/Apps/Microsoft%20Forms/Request%20New%20PR/Question%201/PLAN%20VO%20New%20route%20cable%20for%20Webe%20Bdr%20Kajang_Azmi%20Bin%20Che%20Haron%20C.pdf</t>
  </si>
  <si>
    <t>https://tm365-my.sharepoint.com/personal/badruznasrin_basri_tm_com_my/_layouts/15/Doc.aspx?sourcedoc=%7BE1A645C4-1CA7-47B3-B63D-5F1056748253%7D&amp;file=TMCA231555-%20SITE%20INSTRUCTION_Azmi%20Bin%20Che%20Haron%20C.xlsx&amp;action=default&amp;mobileredirect=true</t>
  </si>
  <si>
    <t>P1P2300078</t>
  </si>
  <si>
    <t>PAC2309216</t>
  </si>
  <si>
    <t>TMCA/231716</t>
  </si>
  <si>
    <t>4800407359</t>
  </si>
  <si>
    <t>NRP WEBE CB0015 FOC JKN F44 SPUR 12C (2C) LP JALAN ROJIUN JLN KEBUN
pembelian Patch Panel di luar contract</t>
  </si>
  <si>
    <t>JKN</t>
  </si>
  <si>
    <t>1109600 (Vendor ID)</t>
  </si>
  <si>
    <t>https://tm365-my.sharepoint.com/personal/badruznasrin_basri_tm_com_my/Documents/Apps/Microsoft%20Forms/Request%20New%20PR/Question/QUOTATION%20NURASZ%20INNOVATION%20TECHNOLOGY_250820_Yuhaniz%20Binti%20Baidza.pdf; https://tm365-my.sharepoint.com/personal/badruznasrin_basri_tm_com_my/Documents/Apps/Microsoft%20Forms/Request%20New%20PR/Question/Quotation%20QT-000272%20for%20AND%20SELANGOR%20BARAT_Yuhaniz%20Binti%20Baidza.pdf</t>
  </si>
  <si>
    <t>State remark : Project ni sudah ada PO tapi pendin</t>
  </si>
  <si>
    <t>H5G2300735</t>
  </si>
  <si>
    <t>PAC2310850</t>
  </si>
  <si>
    <t>TMNA/232485</t>
  </si>
  <si>
    <t>PRK-SOL-0607-TP</t>
  </si>
  <si>
    <t>H5G FOC PKR_F17 SPUR (12C) CSR DAMJG0571_MYTVTMPULAUPANGKOR_PKR PEKAN PANGKOR</t>
  </si>
  <si>
    <t>PKR</t>
  </si>
  <si>
    <t>https://tm365-my.sharepoint.com/personal/badruznasrin_basri_tm_com_my/Documents/Apps/Microsoft%20Forms/Request%20New%20PR/Question%201/TP%20Challenge_%20H5G%20FOC%20PKR_F17%20SPUR%20(12C)%20CSR_Mohamad%20Lutfi%20Bin%20Mo.pdf</t>
  </si>
  <si>
    <t>https://tm365-my.sharepoint.com/personal/badruznasrin_basri_tm_com_my/_layouts/15/Doc.aspx?sourcedoc=%7BCE36A6DD-5BE3-4294-8C2B-0BF7564803C6%7D&amp;file=Std_Costing_AWP_FTTH_TP-ORI_V2-4_%20H5G%20FOC%20PKR_Mohamad%20Lutfi%20Bin%20Mo.xlsx&amp;action=default&amp;mobileredirect=true</t>
  </si>
  <si>
    <t>PO - 4902147082</t>
  </si>
  <si>
    <t>WAI2307476</t>
  </si>
  <si>
    <t>PAC2310774</t>
  </si>
  <si>
    <t>TMBA/230845</t>
  </si>
  <si>
    <t>KK/PB/LB-WUH-0131-TP</t>
  </si>
  <si>
    <t xml:space="preserve"> WC ADD FDP KDT_C028_DP0011(JENDELA)</t>
  </si>
  <si>
    <t>KDT</t>
  </si>
  <si>
    <t>https://tm365-my.sharepoint.com/personal/badruznasrin_basri_tm_com_my/_layouts/15/Doc.aspx?sourcedoc=%7B68A37F27-1346-4D9A-8056-6E4A39CBFC21%7D&amp;file=TMBA230845%20-%20TP%20-%20%20WC%20ADD%20FDP%20KDT_C028_DP0011_Abdul%20Rauf%20Bin%20Abdul.pptx&amp;action=edit&amp;mobileredirect=true</t>
  </si>
  <si>
    <t>3400038956</t>
  </si>
  <si>
    <t>https://tm365-my.sharepoint.com/personal/badruznasrin_basri_tm_com_my/_layouts/15/Doc.aspx?sourcedoc=%7BAFB59758-004B-4491-AEEF-89C69C045C37%7D&amp;file=TMBA230845%20-%20BOQ%20-%20%20WC%20ADD%20FDP%20KDT_C028_DP001_Abdul%20Rauf%20Bin%20Abdul.xlsx&amp;action=default&amp;mobileredirect=true</t>
  </si>
  <si>
    <t>H5G2300332</t>
  </si>
  <si>
    <t>PAC2307881</t>
  </si>
  <si>
    <t>TMNA/232071</t>
  </si>
  <si>
    <t>H5G_FOC PGL F12/F14 CSR DKLGK0395_TMPADANGLALANG_PGL(DNB_HORIZON 5G)</t>
  </si>
  <si>
    <t>PGL</t>
  </si>
  <si>
    <t>3400040246</t>
  </si>
  <si>
    <t>https://tm365-my.sharepoint.com/personal/badruznasrin_basri_tm_com_my/Documents/Apps/Microsoft%20Forms/Request%20New%20PR/Question/QUO%20069%20-En%20HAIRI%20AS%20(KONTRAK)%20TMNA232071_Mohamad%20Hairi%20Bin%20Az.pdf</t>
  </si>
  <si>
    <t>GOV2305280</t>
  </si>
  <si>
    <t>PAC2310921</t>
  </si>
  <si>
    <t>TMWA/233166</t>
  </si>
  <si>
    <t>KG/SB-BYT-0245-TP</t>
  </si>
  <si>
    <t>NID &amp; FOC FOR  MYGOV*NET-KONSOLIDASI (SARIKEI) - AADK DAERAH SARIKEI (SARIKEI) (KONSO) (IPME) - SRK</t>
  </si>
  <si>
    <t>SRK</t>
  </si>
  <si>
    <t>https://tm365-my.sharepoint.com/personal/badruznasrin_basri_tm_com_my/Documents/Apps/Microsoft%20Forms/Request%20New%20PR/Question%201/Appendix%20A%20Google%20Maps%20SI%20AADK%20Sarikei_Ling%20Kuok%20Thong.pdf</t>
  </si>
  <si>
    <t xml:space="preserve"> 3400038862</t>
  </si>
  <si>
    <t>PO - 4902145950</t>
  </si>
  <si>
    <t>NRG2300008</t>
  </si>
  <si>
    <t>PAC2310024</t>
  </si>
  <si>
    <t>TMCA/231795</t>
  </si>
  <si>
    <t>PJ-ETD-0028-TP</t>
  </si>
  <si>
    <t xml:space="preserve">NRP FOC SPUR PJC_F68 (12C) ATT_ELECTROLUX-JALAN PROF. KHOO KAY KIM (WE)-PJC
</t>
  </si>
  <si>
    <t>PJC</t>
  </si>
  <si>
    <t>https://tm365-my.sharepoint.com/personal/badruznasrin_basri_tm_com_my/Documents/Apps/Microsoft%20Forms/Request%20New%20PR/Question%201/TP%20PJ-ETD-0028-TP%20ELECTROLUX-JALAN%20PROF.%20KHOO_Engku%20Intan%20Norazlin.pdf</t>
  </si>
  <si>
    <t>3400038879</t>
  </si>
  <si>
    <t>https://tm365-my.sharepoint.com/personal/badruznasrin_basri_tm_com_my/Documents/Apps/Microsoft%20Forms/Request%20New%20PR/Question/DRAFT%20PR%20PJ-ETD-0028-TP%20ELECTROLUX-JALAN%20PROF_Engku%20Intan%20Norazlin.pdf</t>
  </si>
  <si>
    <t>4902146809</t>
  </si>
  <si>
    <t>H5G2204149</t>
  </si>
  <si>
    <t>PAC2218397</t>
  </si>
  <si>
    <t>TMNA/223380</t>
  </si>
  <si>
    <t>H5G_FOC ASS F08/09 24C CSR DKKSR0087_JLNPEKANSIMPANGKUALA1 (DNB_HORIZON 5G)</t>
  </si>
  <si>
    <t>ASS</t>
  </si>
  <si>
    <t>https://tm365-my.sharepoint.com/personal/badruznasrin_basri_tm_com_my/Documents/Apps/Microsoft%20Forms/Request%20New%20PR/Question/QUO%20075%20-En%20HAIRI%20AS%20(KONTRAK)_Mohamad%20Hairi%20Bin%20Az.pdf</t>
  </si>
  <si>
    <t>NRC2300123</t>
  </si>
  <si>
    <t xml:space="preserve"> PAC2311025</t>
  </si>
  <si>
    <t>TMWA/233172</t>
  </si>
  <si>
    <t>KG/SB-MST-0168-TP</t>
  </si>
  <si>
    <t>UNIFI PORT FOR CRAUN RESEARCH SDN BHD-SUNGAI TALAU RESEARCH STATION(UNIFI)- DLT</t>
  </si>
  <si>
    <t>DLT</t>
  </si>
  <si>
    <t>https://tm365-my.sharepoint.com/personal/badruznasrin_basri_tm_com_my/_layouts/15/Doc.aspx?sourcedoc=%7B158A928B-1BB5-4DDB-AF97-BD0DA177CC79%7D&amp;file=TECHNICAL%20PROPOSAL%20FOR%20TMWA233172%20HDD_Nurul%20Auwani%20Sudin.pptx&amp;action=edit&amp;mobileredirect=true; https://tm365-my.sharepoint.com/personal/badruznasrin_basri_tm_com_my/Documents/Apps/Microsoft%20Forms/Request%20New%20PR/Question%201/TECHNICAL%20PROPOSAL%20FOR%20TMWA233172%20DP_Nurul%20Auwani%20Sudin.pdf</t>
  </si>
  <si>
    <t>https://tm365-my.sharepoint.com/personal/badruznasrin_basri_tm_com_my/_layouts/15/Doc.aspx?sourcedoc=%7BF0DF5B77-48B2-46BD-8B84-310B94ABE7AC%7D&amp;file=3.%20Std_Costing_AWP_FTTH_TP-ORI_V2-4%20CPP_Nurul%20Auwani%20Sudin.xlsx&amp;action=default&amp;mobileredirect=true; https://tm365-my.sharepoint.com/personal/badruznasrin_basri_tm_com_my/_layouts/15/Doc.aspx?sourcedoc=%7BAC4B1E60-931F-438F-AAEC-6F9394E7441B%7D&amp;file=3.%20Std_Costing_AWP_FTTH_TP-ORI_V2-4%20HDD_Nurul%20Auwani%20Sudin.xlsx&amp;action=default&amp;mobileredirect=true</t>
  </si>
  <si>
    <t>Proceed pengeluaran PB- Material out of stock- sub</t>
  </si>
  <si>
    <t>GOV2301404</t>
  </si>
  <si>
    <t>PAC2307215</t>
  </si>
  <si>
    <t>TMWA/239090</t>
  </si>
  <si>
    <t>NID (2 SET) FOR MYGOV*NET-MOF (JKDM) KASTAM WISMA KASTAM BINTULU (IPME)-BTU
(GOV2301404)</t>
  </si>
  <si>
    <t>BTU</t>
  </si>
  <si>
    <t>3400023532</t>
  </si>
  <si>
    <t>https://tm365-my.sharepoint.com/personal/badruznasrin_basri_tm_com_my/_layouts/15/Doc.aspx?sourcedoc=%7B010F51BB-871F-4379-B71C-6EE7792971B2%7D&amp;file=TMWA%20239090%20SFP_Alice%20Lee.xlsx&amp;action=default&amp;mobileredirect=true</t>
  </si>
  <si>
    <t>GOV2301020</t>
  </si>
  <si>
    <t>PAC2304721</t>
  </si>
  <si>
    <t>TMBA/230382</t>
  </si>
  <si>
    <t>TWU/SKN-TTP-0610-TP</t>
  </si>
  <si>
    <t>MYGOV*NET-KDN (JIM)-PEJABAT IMIGRESEN LAHAD DATU (PENGUATKUASA) (IPME)-LHD</t>
  </si>
  <si>
    <t>https://tm365-my.sharepoint.com/personal/badruznasrin_basri_tm_com_my/Documents/Apps/Microsoft%20Forms/Request%20New%20PR/Question%201/FMR%20%26%20C1%20MATERIAL%20-%20TMBA%20230382_Kardini%20Yusup.pdf</t>
  </si>
  <si>
    <t>https://tm365-my.sharepoint.com/personal/badruznasrin_basri_tm_com_my/Documents/Apps/Microsoft%20Forms/Request%20New%20PR/Question/SITE%20INTRUCTION%20-%20TMBA%20230382_Kardini%20Yusup.pdf</t>
  </si>
  <si>
    <t>GOV2300072</t>
  </si>
  <si>
    <t>PAC2307214</t>
  </si>
  <si>
    <t>TMWA/239077</t>
  </si>
  <si>
    <t>NID (1 SET) FOR MYGOV*NET-NRECC (METEOROLOGI)-STESEN METEOROLOGI RADAR BINTULU
(IPME)-BTU</t>
  </si>
  <si>
    <t>https://tm365-my.sharepoint.com/personal/badruznasrin_basri_tm_com_my/_layouts/15/Doc.aspx?sourcedoc=%7B557258F5-797B-4073-AB97-00C86BE1AB5D%7D&amp;file=TMWA%20239077%20SFP_Alice%20Lee.xlsx&amp;action=default&amp;mobileredirect=true</t>
  </si>
  <si>
    <t>NRP2301007</t>
  </si>
  <si>
    <t>PAC2306708</t>
  </si>
  <si>
    <t>TMCA/231327</t>
  </si>
  <si>
    <t>SB-SAL-0283-TP</t>
  </si>
  <si>
    <t>NRP FOC JM F09 12C (2C) NID CELCOM JLN SEKOLAH, KG.JENJAROM</t>
  </si>
  <si>
    <t>https://tm365-my.sharepoint.com/personal/badruznasrin_basri_tm_com_my/_layouts/15/Doc.aspx?sourcedoc=%7B47A91FD1-6D7B-4A94-B6DD-B4EDC08EDA8F%7D&amp;file=BOQ%20VO%2BNRP%20FOC%20JM%20F09%2012C%20(2C)%20NID%20CELCOM%20JLN_Yuhaniz%20Binti%20Baidza.doc&amp;action=default&amp;mobileredirect=true; https://tm365-my.sharepoint.com/personal/badruznasrin_basri_tm_com_my/Documents/Apps/Microsoft%20Forms/Request%20New%20PR/Question%201/RMD%20TAPAK%20JM%20F09%20(1)_Yuhaniz%20Binti%20Baidza.pdf</t>
  </si>
  <si>
    <t>3400038789</t>
  </si>
  <si>
    <t>https://tm365-my.sharepoint.com/personal/badruznasrin_basri_tm_com_my/_layouts/15/Doc.aspx?sourcedoc=%7B1A198E03-A06E-4838-B326-CCF7DAF304AB%7D&amp;file=BOQ%20VO%2BNRP%20FOC%20JM%20F09%2012C%20(2C)%20NID%20CELCOM%20JLN_Yuhaniz%20Binti%20Baidza.doc&amp;action=default&amp;mobileredirect=true</t>
  </si>
  <si>
    <t>GOV2300643</t>
  </si>
  <si>
    <t>PAC2307198</t>
  </si>
  <si>
    <t>TMWA/239071</t>
  </si>
  <si>
    <t xml:space="preserve">NID (1 SET) FOR MYGOV*NET-MOF (JKDM) KASTAM UNIT KHAS PEMERIKSAAN PENUMPANG TERMINAL LAPANGAN TERBANG (ARRIVAL HALL) BINTULU (IPME)-BTU 								
</t>
  </si>
  <si>
    <t>KJPD</t>
  </si>
  <si>
    <t>https://tm365-my.sharepoint.com/personal/badruznasrin_basri_tm_com_my/_layouts/15/Doc.aspx?sourcedoc=%7B477DDBA2-8C4F-40FF-B366-677019A66DF6%7D&amp;file=TMWA%20239071%20SFP_Alice%20Lee.xlsx&amp;action=default&amp;mobileredirect=true</t>
  </si>
  <si>
    <t>GOV2301068</t>
  </si>
  <si>
    <t>PAC2308352</t>
  </si>
  <si>
    <t>TMWA/239065</t>
  </si>
  <si>
    <t xml:space="preserve">NID (2 SET) FOR MYGOV*NET-KDN (JPN)-JABATAN PENDAFTARAN NEGARA (JPN) DAERAH SEBAUH(IPME)-SBH								</t>
  </si>
  <si>
    <t>SBH</t>
  </si>
  <si>
    <t>https://tm365-my.sharepoint.com/personal/badruznasrin_basri_tm_com_my/_layouts/15/Doc.aspx?sourcedoc=%7BFECD6031-2EC2-4B63-9863-047FBB57F4F9%7D&amp;file=TMWA%20239065%20SFP_Alice%20Lee.xlsx&amp;action=default&amp;mobileredirect=true</t>
  </si>
  <si>
    <t>GOV2300908</t>
  </si>
  <si>
    <t>PAC2307202</t>
  </si>
  <si>
    <t>TMWA/239062</t>
  </si>
  <si>
    <t>SMEA/226619</t>
  </si>
  <si>
    <t xml:space="preserve">NID (2 SET) FOR MYGOV*NET-KDN (JIM)-PEJABAT IMIGRESEN BINTULU (IPME)-BTU 								
</t>
  </si>
  <si>
    <t>https://tm365-my.sharepoint.com/personal/badruznasrin_basri_tm_com_my/_layouts/15/Doc.aspx?sourcedoc=%7BDCC90BD2-A06A-4B7C-806C-FA8B99AE7D06%7D&amp;file=TMWA%20239062%20SFP_Alice%20Lee.xlsx&amp;action=default&amp;mobileredirect=true</t>
  </si>
  <si>
    <t>GOV2300530</t>
  </si>
  <si>
    <t>PAC2311076</t>
  </si>
  <si>
    <t>TMWA/239141</t>
  </si>
  <si>
    <t xml:space="preserve">NID (1 SET) FOR MYGOV*NET-KPKT(JBPM)-BALAI BOMBA DAN PENYELAMAT BELAGA(IPME)-BLG								
</t>
  </si>
  <si>
    <t>BLG</t>
  </si>
  <si>
    <t>https://tm365-my.sharepoint.com/personal/badruznasrin_basri_tm_com_my/_layouts/15/Doc.aspx?sourcedoc=%7B75FABEFB-62EF-4C8D-92D9-F6AB69465BB3%7D&amp;file=TMWA%20239141%20SFP_Alice%20Lee.xlsx&amp;action=default&amp;mobileredirect=true</t>
  </si>
  <si>
    <t>AND w/draw NID</t>
  </si>
  <si>
    <t>GOV2301043</t>
  </si>
  <si>
    <t>PAC2307200</t>
  </si>
  <si>
    <t>TMWA/239061</t>
  </si>
  <si>
    <t>NID (2 SET) FOR MYGOV*NET-KDN (JPN)-JABATAN PENDAFTARAN NEGARA (JPN) CAWANGAN
BINTULU(IPME)-BTU</t>
  </si>
  <si>
    <t>https://tm365-my.sharepoint.com/personal/badruznasrin_basri_tm_com_my/_layouts/15/Doc.aspx?sourcedoc=%7BE47530B3-07BC-411F-947C-36566D67C610%7D&amp;file=TMWA%20239061%20SFP_Alice%20Lee.xlsx&amp;action=default&amp;mobileredirect=true</t>
  </si>
  <si>
    <t>GOV2301052</t>
  </si>
  <si>
    <t>PAC2307203</t>
  </si>
  <si>
    <t>TMWA/239063</t>
  </si>
  <si>
    <t xml:space="preserve">NID (2 SET) FOR MYGOV*NET-KDN (JIM)-PEJABAT IMIGRESEN PELABUHAN BINTULU (IPME)-TKD 								
</t>
  </si>
  <si>
    <t>https://tm365-my.sharepoint.com/personal/badruznasrin_basri_tm_com_my/_layouts/15/Doc.aspx?sourcedoc=%7BCC52114C-47FA-4D3C-8B1E-DFB196E25682%7D&amp;file=TMWA%20239063%20SFP_Alice%20Lee.xlsx&amp;action=default&amp;mobileredirect=true</t>
  </si>
  <si>
    <t>NID</t>
  </si>
  <si>
    <t>GOV2301705</t>
  </si>
  <si>
    <t>PAC2307460</t>
  </si>
  <si>
    <t>TMNA/231656</t>
  </si>
  <si>
    <t>KD/PL-JAT-0214-TP</t>
  </si>
  <si>
    <t>4902146775</t>
  </si>
  <si>
    <t>msyarafuddin@tm.com.my</t>
  </si>
  <si>
    <t>MYGOV*NET YN_F05 - MAJLIS DAERAH YAN (99.7) - YN</t>
  </si>
  <si>
    <t>YN</t>
  </si>
  <si>
    <t>https://tm365-my.sharepoint.com/personal/badruznasrin_basri_tm_com_my/Documents/Apps/Microsoft%20Forms/Request%20New%20PR/Question%201/BOQ%20MYGOVNET%20YN_F05%20-%20MAJLIS%20DAERAH%20YAN%20(99.7_Muhammad%20Syarafuddin.pdf</t>
  </si>
  <si>
    <t>3400038656</t>
  </si>
  <si>
    <t>https://tm365-my.sharepoint.com/personal/badruznasrin_basri_tm_com_my/Documents/Apps/Microsoft%20Forms/Request%20New%20PR/Question/BOQ%20MYGOVNET%20YN_F05%20-%20MAJLIS%20DAERAH%20YAN%20(99.7_Muhammad%20Syarafuddin.pdf</t>
  </si>
  <si>
    <t>GOV2300455</t>
  </si>
  <si>
    <t>PAC2307208</t>
  </si>
  <si>
    <t>TMWA/239067</t>
  </si>
  <si>
    <t xml:space="preserve">NID (1 SET) FOR MYGOV*NET-KPKT(JBPM)-BALAI BOMBA DAN PENYELAMAT ZON BINTULU(IPME)-BTU 								
</t>
  </si>
  <si>
    <t>https://tm365-my.sharepoint.com/personal/badruznasrin_basri_tm_com_my/_layouts/15/Doc.aspx?sourcedoc=%7B689B917B-9051-406F-8BEE-97F4D1E2306B%7D&amp;file=TMWA%20239067%20SFP_Alice%20Lee.xlsx&amp;action=default&amp;mobileredirect=true</t>
  </si>
  <si>
    <t>PO - 4902148945</t>
  </si>
  <si>
    <t>GOV2304912</t>
  </si>
  <si>
    <t>PAC2309934</t>
  </si>
  <si>
    <t xml:space="preserve">TMEC/230128 </t>
  </si>
  <si>
    <t>CNFD-GET-0044-TP</t>
  </si>
  <si>
    <t>nazman.zaiyadi@tm.com.my</t>
  </si>
  <si>
    <t>Penarikan kabel FOC 96C dari TM Jerteh (JH) ke TM Kampung Raja (KRA). VO SI untuk kerja-kerja pembaikan laluan FOC yang rosak dan tersekat</t>
  </si>
  <si>
    <t>JH-KRA</t>
  </si>
  <si>
    <t>https://tm365-my.sharepoint.com/personal/badruznasrin_basri_tm_com_my/Documents/Apps/Microsoft%20Forms/Request%20New%20PR/Question%201/SI%20FOC%2096C%20JH-KRA%20SIGNED_Nazman%20Bin%20Zaiyadi.pdf</t>
  </si>
  <si>
    <t>https://tm365-my.sharepoint.com/personal/badruznasrin_basri_tm_com_my/_layouts/15/Doc.aspx?sourcedoc=%7B6DCF1FC0-85A9-45B5-8274-78728033BEF4%7D&amp;file=JH-KRA%20BOQ%20VO%20SI_Nazman%20Bin%20Zaiyadi.xls&amp;action=default&amp;mobileredirect=true</t>
  </si>
  <si>
    <t>PO - 4902148864</t>
  </si>
  <si>
    <t>GOV2304916</t>
  </si>
  <si>
    <t>PAC2309942</t>
  </si>
  <si>
    <t>TMEC/230132</t>
  </si>
  <si>
    <t>CNFD-GET-0046-TP</t>
  </si>
  <si>
    <t>Penarikan kabel optik 96C dari TM AMS ke TM BKI. VO SI untuk pembaikan laluan/way yang rosak untuk penarikan kabel tersebut</t>
  </si>
  <si>
    <t>AMS-BKI</t>
  </si>
  <si>
    <t>https://tm365-my.sharepoint.com/personal/badruznasrin_basri_tm_com_my/Documents/Apps/Microsoft%20Forms/Request%20New%20PR/Question%201/SI%20FOC%2096C%20AMS%20BKI%20SIGNED_Nazman%20Bin%20Zaiyadi.pdf</t>
  </si>
  <si>
    <t>https://tm365-my.sharepoint.com/personal/badruznasrin_basri_tm_com_my/_layouts/15/Doc.aspx?sourcedoc=%7B271087E8-8F1A-426E-B948-4E7629E3E9B7%7D&amp;file=AMS-BKI%20BOQ%20VO%20SI_Nazman%20Bin%20Zaiyadi.xls&amp;action=default&amp;mobileredirect=true</t>
  </si>
  <si>
    <t>NRP2301041</t>
  </si>
  <si>
    <t>PAC2304188</t>
  </si>
  <si>
    <t>TMBA/230341</t>
  </si>
  <si>
    <t>TWU/SKN-EXT-0718-TP</t>
  </si>
  <si>
    <t>NRP FOC TWU F0XX SPUR (12C) FOR NID REDTONE KAMPUNG PASIR PUTIH, TAWAU</t>
  </si>
  <si>
    <t>TWU</t>
  </si>
  <si>
    <t>https://tm365-my.sharepoint.com/personal/badruznasrin_basri_tm_com_my/Documents/Apps/Microsoft%20Forms/Request%20New%20PR/Question%201/Std_Costing_FTTH(Turnkey_ORI)_TMBA230341%20-%20SI_Kardini%20Yusup.pdf</t>
  </si>
  <si>
    <t>https://tm365-my.sharepoint.com/personal/badruznasrin_basri_tm_com_my/Documents/Apps/Microsoft%20Forms/Request%20New%20PR/Question/Draft%20(Turnkey_ORI)_TMBA230341%20-%20SI_Kardini%20Yusup.pdf</t>
  </si>
  <si>
    <t>4902147794 (15/9/23)</t>
  </si>
  <si>
    <t>GOV2304998</t>
  </si>
  <si>
    <t>PAC2310928</t>
  </si>
  <si>
    <t>TMEA/233269</t>
  </si>
  <si>
    <t>TRG-ATT-0147-TP</t>
  </si>
  <si>
    <t>4902147794(15/9/23)</t>
  </si>
  <si>
    <t>m.azrulazwan@tm.com.my</t>
  </si>
  <si>
    <t>MYGOVNET FOC SPUR (12C) IPME KBE KLINIK KESIHATAN KUALA BESUT (UNIT METADHON)</t>
  </si>
  <si>
    <t>KBE</t>
  </si>
  <si>
    <t>https://tm365-my.sharepoint.com/personal/badruznasrin_basri_tm_com_my/_layouts/15/Doc.aspx?sourcedoc=%7B64063323-B619-4C5F-AA6F-91DFE559DC3A%7D&amp;file=BOQ%20COSTING%20MYGOV%20KLINIK%20KESIHATAN%20KUALA%20BESU_Mohd%20Azrulazwan%20Bin.xlsx&amp;action=default&amp;mobileredirect=true</t>
  </si>
  <si>
    <t>https://tm365-my.sharepoint.com/personal/badruznasrin_basri_tm_com_my/_layouts/15/Doc.aspx?sourcedoc=%7B1B04CCEC-AE6B-4748-8082-25289928A702%7D&amp;file=BOQ%20COSTING%20MYGOV%20KLINIK%20KESIHATAN%20KUALA%20BESU_Mohd%20Azrulazwan%20Bin.xlsx&amp;action=default&amp;mobileredirect=true</t>
  </si>
  <si>
    <t>PAC2223874</t>
  </si>
  <si>
    <t>TMNA/230169</t>
  </si>
  <si>
    <t>KD/PL-ABS-0383-TP</t>
  </si>
  <si>
    <t>SRR FTTH (ADD) BAA_C017 KG TELOK WANG BESAR / TMN TELUK BAYU</t>
  </si>
  <si>
    <t>BAA</t>
  </si>
  <si>
    <t>https://tm365-my.sharepoint.com/personal/badruznasrin_basri_tm_com_my/Documents/Apps/Microsoft%20Forms/Request%20New%20PR/Question%201/BOQ%20BAA_C017%20KG%20TELOK%20WANG%20(1)_Mohd%20Zairin%20Effendy.pdf</t>
  </si>
  <si>
    <t>3400038494</t>
  </si>
  <si>
    <t>https://tm365-my.sharepoint.com/personal/badruznasrin_basri_tm_com_my/_layouts/15/Doc.aspx?sourcedoc=%7BFAE6A6A7-4D26-4758-9AFD-611DA98AD0C4%7D&amp;file=PR%20BAA_C017%20KG%20TELUK%20WANG%20BESAR_Mohd%20Zairin%20Effendy.xlsx&amp;action=default&amp;mobileredirect=true</t>
  </si>
  <si>
    <t>PO: 4902145937</t>
  </si>
  <si>
    <t>NRP2302047</t>
  </si>
  <si>
    <t>PAC2310913</t>
  </si>
  <si>
    <t>TMCA/233005</t>
  </si>
  <si>
    <t>KL-PMN-1605-TP</t>
  </si>
  <si>
    <t>effendi@tm.com.my</t>
  </si>
  <si>
    <t>NRP FOC SPUR TAR 24C  UTK IP TRANSIT 1GB SLA 99.0% TRANSGREEN_FELCRA TOWER &amp; SEMARAK RESIDENCE NRP2302047</t>
  </si>
  <si>
    <t>TAR</t>
  </si>
  <si>
    <t>https://tm365-my.sharepoint.com/personal/badruznasrin_basri_tm_com_my/_layouts/15/Doc.aspx?sourcedoc=%7BEC222C52-649D-4C89-9954-023AED1A8413%7D&amp;file=TP%20-%20FOC%20FELCRA%20TOWER_MNM_040923_Shamsul%20Effendi%20Bin.pptx&amp;action=edit&amp;mobileredirect=true</t>
  </si>
  <si>
    <t>3400038965</t>
  </si>
  <si>
    <t>https://tm365-my.sharepoint.com/personal/badruznasrin_basri_tm_com_my/Documents/Apps/Microsoft%20Forms/Request%20New%20PR/Question/BOQ%20FOC%20FELCRA%20TOWER_MNM_040923_Shamsul%20Effendi%20Bin.pdf</t>
  </si>
  <si>
    <t>GOV2305308</t>
  </si>
  <si>
    <t>PAC2310732</t>
  </si>
  <si>
    <t>TMNA/232123</t>
  </si>
  <si>
    <t>KD/PL-LIT-0168-TP</t>
  </si>
  <si>
    <t>rnazdin@tm.com.my</t>
  </si>
  <si>
    <t>MYGOV*NET FOC KZ_F44/F45 JABATAN PENERANGAN MALAYSIA PERLI (IPME)-KZ(99.7)</t>
  </si>
  <si>
    <t>KZ</t>
  </si>
  <si>
    <t>https://tm365-my.sharepoint.com/personal/badruznasrin_basri_tm_com_my/Documents/Apps/Microsoft%20Forms/Request%20New%20PR/Question%201/plan%20penerangan_Ramnazdin%20Bin%20Ramli.pdf</t>
  </si>
  <si>
    <t>https://tm365-my.sharepoint.com/personal/badruznasrin_basri_tm_com_my/Documents/Apps/Microsoft%20Forms/Request%20New%20PR/Question/2nd%20jab%20penerangan_Ramnazdin%20Bin%20Ramli.pdf</t>
  </si>
  <si>
    <t>4901584511</t>
  </si>
  <si>
    <t>PAC2013449</t>
  </si>
  <si>
    <t>TMNA/200305</t>
  </si>
  <si>
    <t>PG-KZK-0219-TP</t>
  </si>
  <si>
    <t>norfazlinda.desa@tm.com.my</t>
  </si>
  <si>
    <t>REROUTING BM CWS JALAN PERMATANG RAWA (JPS)</t>
  </si>
  <si>
    <t>BM</t>
  </si>
  <si>
    <t>https://tm365-my.sharepoint.com/personal/badruznasrin_basri_tm_com_my/_layouts/15/Doc.aspx?sourcedoc=%7B6D234530-FA54-4342-8622-8724188EB471%7D&amp;file=1.3%20Technical%20proposal%20TMNA200305_Nor%20Fazlinda%20Hanim%20B.xlsx&amp;action=default&amp;mobileredirect=true</t>
  </si>
  <si>
    <t>https://tm365-my.sharepoint.com/personal/badruznasrin_basri_tm_com_my/Documents/Apps/Microsoft%20Forms/Request%20New%20PR/Question/BOQ%20BM%20CWS%20JLN%20PMTG%20RAWA_Nor%20Fazlinda%20Hanim%20B.pdf; https://tm365-my.sharepoint.com/personal/badruznasrin_basri_tm_com_my/Documents/Apps/Microsoft%20Forms/Request%20New%20PR/Question/SI%20BM%20CWS%20JLN%20PMTG%20RAWA_Nor%20Fazlinda%20Hanim%20B.pdf</t>
  </si>
  <si>
    <t>GOV2305314</t>
  </si>
  <si>
    <t>PAC2310727</t>
  </si>
  <si>
    <t>TMNA/232085</t>
  </si>
  <si>
    <t>KD/PL-SRL-0232-TP</t>
  </si>
  <si>
    <t>4902144925</t>
  </si>
  <si>
    <t>MYGOV*NET 2.0 - NRECC KONSOLIDASI (KWSP KANGAR) JABATAN ALAM SEKITAR NEGERI PERLIS (IPME) - KZ</t>
  </si>
  <si>
    <t>https://tm365-my.sharepoint.com/personal/badruznasrin_basri_tm_com_my/Documents/Apps/Microsoft%20Forms/Request%20New%20PR/Question%201/JBTN%20ALAM%20SEKITAR%20KZ_Ramnazdin%20Bin%20Ramli.jpg</t>
  </si>
  <si>
    <t>3400038801</t>
  </si>
  <si>
    <t>https://tm365-my.sharepoint.com/personal/badruznasrin_basri_tm_com_my/Documents/Apps/Microsoft%20Forms/Request%20New%20PR/Question/2nd%20jab%20alam%20sekitar_Ramnazdin%20Bin%20Ramli.pdf</t>
  </si>
  <si>
    <t>4902146781</t>
  </si>
  <si>
    <t>GOV2301182</t>
  </si>
  <si>
    <t>PAC2309893</t>
  </si>
  <si>
    <t>TMNA/231552</t>
  </si>
  <si>
    <t>PRK-NXS-0056-TP</t>
  </si>
  <si>
    <t>sella@tm.com.my</t>
  </si>
  <si>
    <t xml:space="preserve">MYGOV*NET-KDN (JPN)-JABATAN PENDAFTARAN NEGARA (JPN) DAERAH KECIK TANJUNG MALIM(IPME)-TM
</t>
  </si>
  <si>
    <t>TM</t>
  </si>
  <si>
    <t>https://tm365-my.sharepoint.com/personal/badruznasrin_basri_tm_com_my/_layouts/15/Doc.aspx?sourcedoc=%7B21DBAC17-67E8-4FF5-8F9C-E46A2D7CCA9C%7D&amp;file=Std_Cost%20TMNA231552%20JPN%20TM_Sellakannu%20A%20L%20Danie.xlsx&amp;action=default&amp;mobileredirect=true</t>
  </si>
  <si>
    <t>https://tm365-my.sharepoint.com/personal/badruznasrin_basri_tm_com_my/_layouts/15/Doc.aspx?sourcedoc=%7B9D95BFA7-E3BA-4C6D-9F4A-5BDDCF51913F%7D&amp;file=Std_Cost%20TMNA231552%20NID%20JPN%20TM%203rd%20BOQ_Sellakannu%20A%20L%20Danie.xlsx&amp;action=default&amp;mobileredirect=true</t>
  </si>
  <si>
    <t>26/9 : PO 4902150731 Distance not tally in PAC &amp; B</t>
  </si>
  <si>
    <t>PAC2311655</t>
  </si>
  <si>
    <t>PRK-OCK-0171-TP</t>
  </si>
  <si>
    <t>TM36484@tm.com.my</t>
  </si>
  <si>
    <t xml:space="preserve">
H5G FOC LP_F14 SPUR (12C) CSR DAHPK0071_KGSGBTSUNGAIMANIK_TIN KAMPUNG SUNGAI BATU SUNGAI MANIK CHIKUS
</t>
  </si>
  <si>
    <t>LP</t>
  </si>
  <si>
    <t>https://tm365-my.sharepoint.com/personal/badruznasrin_basri_tm_com_my/Documents/Apps/Microsoft%20Forms/Request%20New%20PR/Question%201/plan%20sgmanik_Nor%20Ainiah%20Binti%20Abd.JPG</t>
  </si>
  <si>
    <t>3400038901</t>
  </si>
  <si>
    <t>https://tm365-my.sharepoint.com/personal/badruznasrin_basri_tm_com_my/_layouts/15/Doc.aspx?sourcedoc=%7B6C8F28D3-13DC-4A7B-BAB1-70D3AB928757%7D&amp;file=Std_Costing_AWP_FTTH_TP_ORI_V2_4_DAHPK0071_KG_Nor%20Ainiah%20Binti%20Abd.xlsx&amp;action=default&amp;mobileredirect=true</t>
  </si>
  <si>
    <t>GOV2300281</t>
  </si>
  <si>
    <t>PAC2304222</t>
  </si>
  <si>
    <t>TMNA/231144</t>
  </si>
  <si>
    <t>KD/PL-LIT-0167-TP</t>
  </si>
  <si>
    <t>4902147098</t>
  </si>
  <si>
    <t>MYGOV*NET FOC KZ F44_F45 BHG PEMATUHAN JAB KASTAM DIRAJA MALAYSIA KANGAR (IPME)-KZ(99.7)</t>
  </si>
  <si>
    <t>https://tm365-my.sharepoint.com/personal/badruznasrin_basri_tm_com_my/Documents/Apps/Microsoft%20Forms/Request%20New%20PR/Question%201/PLAN_Ramnazdin%20Bin%20Ramli.JPG</t>
  </si>
  <si>
    <t>3400038960</t>
  </si>
  <si>
    <t>https://tm365-my.sharepoint.com/personal/badruznasrin_basri_tm_com_my/_layouts/15/Doc.aspx?sourcedoc=%7B7D8E8892-89B3-414C-98C2-963DA510D24C%7D&amp;file=BOQ%20KZ%20KASTAM%20(1)_Ramnazdin%20Bin%20Ramli.xlsx&amp;action=default&amp;mobileredirect=true</t>
  </si>
  <si>
    <t xml:space="preserve">26/9 : PO 4902150751. Distance not tally in PAC &amp; </t>
  </si>
  <si>
    <t>PAC2311654</t>
  </si>
  <si>
    <t>PRK-OCK-0172-TP</t>
  </si>
  <si>
    <t xml:space="preserve">H5G FOC LP_F10 SPUR (12C) CSR DAHPK0071_KGSGBTSUNGAIMANIK_TIN KAMPUNG SUNGAI BATU SUNGAI MANIK CHIKUS
</t>
  </si>
  <si>
    <t>https://tm365-my.sharepoint.com/personal/badruznasrin_basri_tm_com_my/Documents/Apps/Microsoft%20Forms/Request%20New%20PR/Question%201/plan%20sgmanik_Nor%20Ainiah%20Binti%20Abd%201.JPG</t>
  </si>
  <si>
    <t>https://tm365-my.sharepoint.com/personal/badruznasrin_basri_tm_com_my/_layouts/15/Doc.aspx?sourcedoc=%7BAEC5D19A-ED5F-4BB3-A489-BC873E61A765%7D&amp;file=Std_Costing_AWP_FTTH_TP_ORI_V2_4_DAHPK0071_KG_Nor%20Ainiah%20Binti%20Abd%201.xlsx&amp;action=default&amp;mobileredirect=true</t>
  </si>
  <si>
    <t>25/9 : PO 4902145953  Amount value not tally BoQ h</t>
  </si>
  <si>
    <t>PAC2311651</t>
  </si>
  <si>
    <t>PRK-KBR-0071-TP</t>
  </si>
  <si>
    <t xml:space="preserve">H5G FOC CH_F25 SPUR (12C) CSR DCCAM0119_KGRAJATNHRATA_KGR KAMPUNG RAJA
</t>
  </si>
  <si>
    <t>CH</t>
  </si>
  <si>
    <t>https://tm365-my.sharepoint.com/personal/badruznasrin_basri_tm_com_my/Documents/Apps/Microsoft%20Forms/Request%20New%20PR/Question%201/TP%20H5G%20FOC%20CH_F25%20SPUR%20(12C)%20CSR%20DCCAM0119_KG_Nor%20Ainiah%20Binti%20Abd.pdf</t>
  </si>
  <si>
    <t>3400038660</t>
  </si>
  <si>
    <t>https://tm365-my.sharepoint.com/personal/badruznasrin_basri_tm_com_my/Documents/Apps/Microsoft%20Forms/Request%20New%20PR/Question/BOQ%20H5G%20FOC%20CH_F25%20SPUR%20(12C)%20CSR%20DCCAM0119_K_Nor%20Ainiah%20Binti%20Abd.pdf</t>
  </si>
  <si>
    <t>25/9 : PO 4902145953 Duplicate with Request ID num</t>
  </si>
  <si>
    <t>https://tm365-my.sharepoint.com/personal/badruznasrin_basri_tm_com_my/Documents/Apps/Microsoft%20Forms/Request%20New%20PR/Question%201/TP%20H5G%20FOC%20CH_F25%20SPUR%20(12C)%20CSR%20DCCAM0119_KG_Nor%20Ainiah%20Binti%20Abd%201.pdf</t>
  </si>
  <si>
    <t>https://tm365-my.sharepoint.com/personal/badruznasrin_basri_tm_com_my/Documents/Apps/Microsoft%20Forms/Request%20New%20PR/Question/BOQ%20H5G%20FOC%20CH_F25%20SPUR%20(12C)%20CSR%20DCCAM0119_K_Nor%20Ainiah%20Binti%20Abd%201.pdf</t>
  </si>
  <si>
    <t>GOV2200396</t>
  </si>
  <si>
    <t>PAC2222958</t>
  </si>
  <si>
    <t>TMNA/224336</t>
  </si>
  <si>
    <t>FOC SAM_F17 NID BALAI BOMBA DAN PENYELAMAT SIMPANG AMPAT</t>
  </si>
  <si>
    <t>SAM</t>
  </si>
  <si>
    <t>https://tm365-my.sharepoint.com/personal/badruznasrin_basri_tm_com_my/Documents/Apps/Microsoft%20Forms/Request%20New%20PR/Question/QUO%20074_Ramnazdin%20Bin%20Ramli.pdf</t>
  </si>
  <si>
    <t>Pending project creation</t>
  </si>
  <si>
    <t>H5G2301329</t>
  </si>
  <si>
    <t>X</t>
  </si>
  <si>
    <t>To create Project Number, PAC Approval &amp; Budget release</t>
  </si>
  <si>
    <t>marzwana@tm.com.my</t>
  </si>
  <si>
    <t>BAT</t>
  </si>
  <si>
    <t>https://tm365-my.sharepoint.com/personal/badruznasrin_basri_tm_com_my/_layouts/15/Doc.aspx?sourcedoc=%7B097E019F-8ECC-49A6-9A37-F8ABC55ABE2E%7D&amp;file=Copy%20of%20Copy%20of%20DNB_Additional_SEPT%2038%20additi_Wan%20Marzwana%20Aida%20Bi.xlsx&amp;action=default&amp;mobileredirect=true</t>
  </si>
  <si>
    <t>Not yet</t>
  </si>
  <si>
    <t>https://tm365-my.sharepoint.com/personal/badruznasrin_basri_tm_com_my/_layouts/15/Doc.aspx?sourcedoc=%7B09766272-7B51-4FAA-B9AE-E8CD69F07308%7D&amp;file=Copy%20of%20Copy%20of%20DNB_Additional_SEPT%2038%20additi_Wan%20Marzwana%20Aida%20Bi.xlsx&amp;action=default&amp;mobileredirect=true</t>
  </si>
  <si>
    <t>PO: 4902144724</t>
  </si>
  <si>
    <t>GOV2304523</t>
  </si>
  <si>
    <t>PAC2312012</t>
  </si>
  <si>
    <t>TMCA/232102</t>
  </si>
  <si>
    <t>MSC-CEN-0026-TP</t>
  </si>
  <si>
    <t>MYGOV FTTH KLIA C888 DP0001 CMDF1 (POC)
project is required to install 1 new Unifi DP at CMDF KLIA to cater POC MYGOV 2.0 SDWN order in KLIA area.</t>
  </si>
  <si>
    <t>KLIA</t>
  </si>
  <si>
    <t>https://tm365-my.sharepoint.com/personal/badruznasrin_basri_tm_com_my/_layouts/15/Doc.aspx?sourcedoc=%7B361136FA-A788-48B5-910F-DCFDCCF90ABB%7D&amp;file=TECHNICAL%20PROPOSAL%20TITAN%20MYGOV%20KLIA%20C888%20DP00_Mohd%20Norhisham%20Bin%20I.pptx&amp;action=edit&amp;mobileredirect=true</t>
  </si>
  <si>
    <t>https://tm365-my.sharepoint.com/personal/badruznasrin_basri_tm_com_my/Documents/Apps/Microsoft%20Forms/Request%20New%20PR/Question/B0Q%20-TITAN%20MYGOV%20KLIA%20C888%20DP0001%20CMDF1(POC)_Mohd%20Norhisham%20Bin%20I.pdf</t>
  </si>
  <si>
    <t>SRR2301037</t>
  </si>
  <si>
    <t>PAC2306970</t>
  </si>
  <si>
    <t>TMCA/231352</t>
  </si>
  <si>
    <t>MSC-LAB-0067-TP</t>
  </si>
  <si>
    <t>ahmadfirdzauddin@tm.com.my</t>
  </si>
  <si>
    <t xml:space="preserve">SRR FTTH TP KIN_C122 [GF] TAMAN DAMAI UTAMA JLN DU 81-84
</t>
  </si>
  <si>
    <t>KIN</t>
  </si>
  <si>
    <t>https://tm365-my.sharepoint.com/personal/badruznasrin_basri_tm_com_my/Documents/Apps/Microsoft%20Forms/Request%20New%20PR/Question%201/SI%20Technical%20Proposal%20-SRR%20FTTH%20TP%20KIN_C122%20%5B_Ahmad%20Firdzauddin%20Bi.pdf</t>
  </si>
  <si>
    <t>https://tm365-my.sharepoint.com/personal/badruznasrin_basri_tm_com_my/Documents/Apps/Microsoft%20Forms/Request%20New%20PR/Question/SI%20DETAILED%20BILL%20OF%20QUANTITY%20CNC%20SRR%20FTTH%20TP_Ahmad%20Firdzauddin%20Bi.pdf</t>
  </si>
  <si>
    <t>NRP2205687</t>
  </si>
  <si>
    <t>PAC2304087</t>
  </si>
  <si>
    <t>TMNA/230528</t>
  </si>
  <si>
    <t>NRP FOC PAA F11/F13 TENTERA UDARA DIRAJA MALAYSIA (FIR) AFTN KTU ALOR SETAR
(99.9)</t>
  </si>
  <si>
    <t>PAA</t>
  </si>
  <si>
    <t>https://tm365-my.sharepoint.com/personal/badruznasrin_basri_tm_com_my/Documents/Apps/Microsoft%20Forms/Request%20New%20PR/Question/QUO%20074_Ramnazdin%20Bin%20Ramli%201.pdf</t>
  </si>
  <si>
    <t>4902147529</t>
  </si>
  <si>
    <t>WAI2304083</t>
  </si>
  <si>
    <t>PAC2306470</t>
  </si>
  <si>
    <t>TMNA/231818</t>
  </si>
  <si>
    <t>PRK-SOL-0575-TP</t>
  </si>
  <si>
    <t>khairulnizam.kamaruddin@tm.com.my</t>
  </si>
  <si>
    <t>WC ZONE SW 1 QTR2 (SW,SMJ,AT)</t>
  </si>
  <si>
    <t>LT</t>
  </si>
  <si>
    <t>https://tm365-my.sharepoint.com/personal/badruznasrin_basri_tm_com_my/Documents/Apps/Microsoft%20Forms/Request%20New%20PR/Question%201/TP%20Challenge_TRO-1-1100101919%20_TMNA231818%20NO._Khairul%20Nizam%20Bin%20Ka.pdf</t>
  </si>
  <si>
    <t>https://tm365-my.sharepoint.com/personal/badruznasrin_basri_tm_com_my/_layouts/15/Doc.aspx?sourcedoc=%7BE60F5EB5-0018-4FA4-A571-FD600A215D64%7D&amp;file=Std_Costing_AWP_FTTH_TP-ORI_V2-4_%20TRO-1-11001_Khairul%20Nizam%20Bin%20Ka.xlsx&amp;action=default&amp;mobileredirect=true</t>
  </si>
  <si>
    <t>Proceed PR 11/9/23 SUBMIT CPA</t>
  </si>
  <si>
    <t>NRP2302473</t>
  </si>
  <si>
    <t>PAC2311004</t>
  </si>
  <si>
    <t>TMCA/231933</t>
  </si>
  <si>
    <t>PJ-VCM-0172-TP</t>
  </si>
  <si>
    <t xml:space="preserve">NRP FOC BGI F63 SPUR 12C GHL SYSTEM BERHAD CIMB DATA CENTER JLN AYER HITAM
</t>
  </si>
  <si>
    <t>https://tm365-my.sharepoint.com/personal/badruznasrin_basri_tm_com_my/_layouts/15/Doc.aspx?sourcedoc=%7B3E18F7D4-67A6-4FDD-BAFF-3F6ABA9ADACE%7D&amp;file=TP_NRP%20FOC%20BGI%20F63%20SPUR%2012C%20GHL%20SYSTEM%20BERHAD_Mohd%20Faiez%20Mat%20Jusoh.pptx&amp;action=edit&amp;mobileredirect=true</t>
  </si>
  <si>
    <t>3400039149</t>
  </si>
  <si>
    <t>https://tm365-my.sharepoint.com/personal/badruznasrin_basri_tm_com_my/_layouts/15/Doc.aspx?sourcedoc=%7BA8FDA1FA-E29D-4BE6-AD4A-3AC9DA6D76F0%7D&amp;file=BOQ%20VO%20CIMB_Mohd%20Faiez%20Mat%20Jusoh.xlsx&amp;action=default&amp;mobileredirect=true</t>
  </si>
  <si>
    <t>Contract NEC HARUM ENG closed</t>
  </si>
  <si>
    <t>DIA1952813</t>
  </si>
  <si>
    <t>PAC1904730</t>
  </si>
  <si>
    <t>JMEA/191422</t>
  </si>
  <si>
    <t>PHG-HARUM(RR)-0120</t>
  </si>
  <si>
    <t>riduan.azmudin@tm.com.my</t>
  </si>
  <si>
    <t>DIGITAL INFRA NEW FDC BE C019 - CHA0002 KOLEJ VOKASIONAL TENGKU AMPUAN AFZAN</t>
  </si>
  <si>
    <t>BE</t>
  </si>
  <si>
    <t>https://tm365-my.sharepoint.com/personal/badruznasrin_basri_tm_com_my/Documents/Apps/Microsoft%20Forms/Request%20New%20PR/Question%201/HARUM%20JMEA191422%20DIGITAL%20INFRA%20NEW%20FDC%20BE%20C01_Ahmad%20Riduan%20Bin%20Moh.pdf</t>
  </si>
  <si>
    <t>3400025960</t>
  </si>
  <si>
    <t>https://tm365-my.sharepoint.com/personal/badruznasrin_basri_tm_com_my/Documents/Apps/Microsoft%20Forms/Request%20New%20PR/Question/HARUM%20JMEA191422%20DIGITAL%20INFRA%20NEW%20FDC%20BE%20C01_Ahmad%20Riduan%20Bin%20Moh.pdf</t>
  </si>
  <si>
    <t>PO NO : 4902145962</t>
  </si>
  <si>
    <t>NRC2300130</t>
  </si>
  <si>
    <t>PAC2311116</t>
  </si>
  <si>
    <t>TMCA/231959</t>
  </si>
  <si>
    <t>PJ-POW-0064-TP</t>
  </si>
  <si>
    <t>NRP FTTH ADD BGI C055 (TIE FDP) MCDONALDS BANDAR BARUBANGI</t>
  </si>
  <si>
    <t>https://tm365-my.sharepoint.com/personal/badruznasrin_basri_tm_com_my/Documents/Apps/Microsoft%20Forms/Request%20New%20PR/Question%201/TP%20NRP%20FTTH%20ADD%20BGI%20C055%20(TIE%20FDP)%20MCDONALDS_Mohd%20Faiez%20Mat%20Jusoh.pdf</t>
  </si>
  <si>
    <t>https://tm365-my.sharepoint.com/personal/badruznasrin_basri_tm_com_my/_layouts/15/Doc.aspx?sourcedoc=%7BE3E144A4-53DF-46AF-9629-5AF785A5FC41%7D&amp;file=BOQ%20VO%20MCD_Mohd%20Faiez%20Mat%20Jusoh.xlsx&amp;action=default&amp;mobileredirect=true</t>
  </si>
  <si>
    <t>Pending Site Survey Report Vendor.Remind state 27/</t>
  </si>
  <si>
    <t>SRR2300722</t>
  </si>
  <si>
    <t>PAC2307123</t>
  </si>
  <si>
    <t>TMNA/231077</t>
  </si>
  <si>
    <t>SRR23 OLT  PG_G009 FOR FTTH UNDER TM NODE PENANG CENTRAL</t>
  </si>
  <si>
    <t>OLT Contract</t>
  </si>
  <si>
    <t>3400040700</t>
  </si>
  <si>
    <t>https://tm365-my.sharepoint.com/personal/badruznasrin_basri_tm_com_my/_layouts/15/Doc.aspx?sourcedoc=%7B1EFC38FE-739D-4DC3-95F4-AF92BC4768EF%7D&amp;file=OLT%20DRAFT%20PR%20LOR%2079-PG-06%20for%20PG%20(EQ)%20Additio_Nor%20Fazlinda%20Hanim%20B.xlsx&amp;action=default&amp;mobileredirect=true</t>
  </si>
  <si>
    <t>PO - 4902147118</t>
  </si>
  <si>
    <t>SRR2205044</t>
  </si>
  <si>
    <t>PAC2301204</t>
  </si>
  <si>
    <t>TMEA/233007</t>
  </si>
  <si>
    <t>TRG-SDE-0013-TP</t>
  </si>
  <si>
    <t>jaafarmd@tm.com.my</t>
  </si>
  <si>
    <t>SRR HSBB FTTH DSS (ADD) BKI_C009 KG KUALA TALAM</t>
  </si>
  <si>
    <t>BKI</t>
  </si>
  <si>
    <t>https://tm365-my.sharepoint.com/personal/badruznasrin_basri_tm_com_my/_layouts/15/Doc.aspx?sourcedoc=%7B4649F788-8EA3-4A13-AA5D-1EA2210BEBCB%7D&amp;file=VOSI_PR_SRR%20BKI_C009%20KG%20KUALA%20TALAM%20(1)_Jaafar%20Bin%20Mohamed%20M.xlsx&amp;action=default&amp;mobileredirect=true</t>
  </si>
  <si>
    <t>3400039872</t>
  </si>
  <si>
    <t>https://tm365-my.sharepoint.com/personal/badruznasrin_basri_tm_com_my/_layouts/15/Doc.aspx?sourcedoc=%7B283E3EE5-2016-494B-9DD4-82B85D2DCD8D%7D&amp;file=VOSI_BQ_SRR%20BKI_C009%20KG%20KUALA%20TALAM_Jaafar%20Bin%20Mohamed%20M.xlsx&amp;action=default&amp;mobileredirect=true</t>
  </si>
  <si>
    <t>GOV2301698</t>
  </si>
  <si>
    <t>PAC2306137</t>
  </si>
  <si>
    <t>TMNA/231709</t>
  </si>
  <si>
    <t>PG-SRI-0318-TP</t>
  </si>
  <si>
    <t>MYGOV*NET_FTTH ADD PG_C234M APM NEGERI PG</t>
  </si>
  <si>
    <t>https://tm365-my.sharepoint.com/personal/badruznasrin_basri_tm_com_my/Documents/Apps/Microsoft%20Forms/Request%20New%20PR/Question%201/TP%20TMNA231709_Nor%20Fazlinda%20Hanim%20B.pdf</t>
  </si>
  <si>
    <t>3400039037</t>
  </si>
  <si>
    <t>https://tm365-my.sharepoint.com/personal/badruznasrin_basri_tm_com_my/Documents/Apps/Microsoft%20Forms/Request%20New%20PR/Question/TMNA231709%20-%20BOQ2_Nor%20Fazlinda%20Hanim%20B.pdf</t>
  </si>
  <si>
    <t>NRC2300134</t>
  </si>
  <si>
    <t>PAC2311454</t>
  </si>
  <si>
    <t>TMCA/231974</t>
  </si>
  <si>
    <t>ST-7UC-0303-TP</t>
  </si>
  <si>
    <t>GERBANG ALAF RESTAURANTS-MCDONALD'S #395 BHP JALAN KEPONG(UNIFI)-BAT</t>
  </si>
  <si>
    <t>https://tm365-my.sharepoint.com/personal/badruznasrin_basri_tm_com_my/Documents/Apps/Microsoft%20Forms/Request%20New%20PR/Question%201/TP%20PROPOSAL_ST-7UC-0303-TP_%20TMCA_231974_Sazril%20Anwar%20Bin%20Zul.pdf</t>
  </si>
  <si>
    <t>3400039014</t>
  </si>
  <si>
    <t>https://tm365-my.sharepoint.com/personal/badruznasrin_basri_tm_com_my/Documents/Apps/Microsoft%20Forms/Request%20New%20PR/Question/TP%20PROPOSAL_ST-7UC-0303-TP_%20TMCA_231974_Sazril%20Anwar%20Bin%20Zul.pdf</t>
  </si>
  <si>
    <t>GOV2301576</t>
  </si>
  <si>
    <t>PAC2309022</t>
  </si>
  <si>
    <t>TMSA/232425</t>
  </si>
  <si>
    <t>JS-WUH-0047-TP</t>
  </si>
  <si>
    <t>MYGOV*NET-NRECC (METEOROLOGI)-PEJABAT METEOROLOGI JOHOR(SDWAN FTTH)-SNI</t>
  </si>
  <si>
    <t>https://tm365-my.sharepoint.com/personal/badruznasrin_basri_tm_com_my/_layouts/15/Doc.aspx?sourcedoc=%7BF6D21CD2-666E-4443-BE9D-AB299BB02D84%7D&amp;file=Costing_TMSA232425%20FOC%20%26%20FDP%20FOR%20UNIFI%20SNI%20MY_Siti%20Nur%20Atiqah%20Bint.xlsx&amp;action=default&amp;mobileredirect=true</t>
  </si>
  <si>
    <t>3400041308</t>
  </si>
  <si>
    <t>https://tm365-my.sharepoint.com/personal/badruznasrin_basri_tm_com_my/_layouts/15/Doc.aspx?sourcedoc=%7B163C307C-F430-49F1-9BB7-3258050C1F46%7D&amp;file=Costing_TMSA232425%20FOC%20%26%20FDP%20FOR%20UNIFI%20SNI%20MY_Siti%20Nur%20Atiqah%20Bint.xlsx&amp;action=default&amp;mobileredirect=true</t>
  </si>
  <si>
    <t>4902151175</t>
  </si>
  <si>
    <t>NRC2300128</t>
  </si>
  <si>
    <t>PAC2311467</t>
  </si>
  <si>
    <t>TMCA/231968</t>
  </si>
  <si>
    <t>ST-7UC-0304-TP</t>
  </si>
  <si>
    <t>GERBANG ALAF RESTAURANTS-MCDONALD'S #169 BANDAR SRI DAMANSARA (UNIFI)-KE</t>
  </si>
  <si>
    <t>https://tm365-my.sharepoint.com/personal/badruznasrin_basri_tm_com_my/Documents/Apps/Microsoft%20Forms/Request%20New%20PR/Question%201/TP%20PROPOSAL_ST-7UC-0304-TP_%20TMCA_231968_Sazril%20Anwar%20Bin%20Zul.pdf</t>
  </si>
  <si>
    <t>https://tm365-my.sharepoint.com/personal/badruznasrin_basri_tm_com_my/Documents/Apps/Microsoft%20Forms/Request%20New%20PR/Question/TP%20PROPOSAL_ST-7UC-0304-TP_%20TMCA_231968_Sazril%20Anwar%20Bin%20Zul.pdf</t>
  </si>
  <si>
    <t>GOV2301187</t>
  </si>
  <si>
    <t>PAC2307695</t>
  </si>
  <si>
    <t>TMSA/232799</t>
  </si>
  <si>
    <t>JS-WUH-0045-TP</t>
  </si>
  <si>
    <t>4902152086</t>
  </si>
  <si>
    <t>MYGOV*NET-MOF (JKDM) KASTAM GBA TIONG NAM LOGISTICS SOLUTIONS SDN BHD SENAI (IPME)-SNI (SI)</t>
  </si>
  <si>
    <t>https://tm365-my.sharepoint.com/personal/badruznasrin_basri_tm_com_my/_layouts/15/Doc.aspx?sourcedoc=%7BD2AE1D6D-CDC4-4A99-8F9D-E1C0BFD0CDBC%7D&amp;file=Costing_TMSA232799%20FOC%20%26%20NID%20SLG%2099.9%25%20SNI%20MY_Siti%20Nur%20Atiqah%20Bint.xlsx&amp;action=default&amp;mobileredirect=true</t>
  </si>
  <si>
    <t>https://tm365-my.sharepoint.com/personal/badruznasrin_basri_tm_com_my/_layouts/15/Doc.aspx?sourcedoc=%7BB5C95B29-E642-44C2-BA21-B4370A2BFC72%7D&amp;file=Costing_TMSA232799%20FOC%20%26%20NID%20SLG%2099.9%25%20SNI%20MY_Siti%20Nur%20Atiqah%20Bint.xlsx&amp;action=default&amp;mobileredirect=true</t>
  </si>
  <si>
    <t>26.9 : PO 4902150819 queried TP dan BOQ</t>
  </si>
  <si>
    <t>SRR2104289</t>
  </si>
  <si>
    <t>PAC2219144</t>
  </si>
  <si>
    <t>TMNA/221340</t>
  </si>
  <si>
    <t>PRK-SOL-0609-TP</t>
  </si>
  <si>
    <t>SRR FTTH PR_C030 RESIDENSI SEGARI (PRIMA LUMUT)</t>
  </si>
  <si>
    <t>PR</t>
  </si>
  <si>
    <t>https://tm365-my.sharepoint.com/personal/badruznasrin_basri_tm_com_my/Documents/Apps/Microsoft%20Forms/Request%20New%20PR/Question%201/TP%20Challenge%20_TITAN%20SRR%20FTTH%20PR_C030%20RESIDENS_Mohamad%20Lutfi%20Bin%20Mo.pdf</t>
  </si>
  <si>
    <t>https://tm365-my.sharepoint.com/personal/badruznasrin_basri_tm_com_my/_layouts/15/Doc.aspx?sourcedoc=%7BFE6C81C2-2670-46B1-A114-6A35B1F52A61%7D&amp;file=Std_Costing_AWP_FTTH_TP-ORI_V2-4_TITAN%20SRR%20FT_Mohamad%20Lutfi%20Bin%20Mo.xlsx&amp;action=default&amp;mobileredirect=true</t>
  </si>
  <si>
    <t>GOV2301235</t>
  </si>
  <si>
    <t>PAC2307676</t>
  </si>
  <si>
    <t>TMSA/231597</t>
  </si>
  <si>
    <t>JS-WUH-0040-TP</t>
  </si>
  <si>
    <t>4902152109</t>
  </si>
  <si>
    <t>MYGOV*NET-MOF (JKDM)  KASTAM SENAI AIRPORT CITY (IPME)-SNI - SI</t>
  </si>
  <si>
    <t>https://tm365-my.sharepoint.com/personal/badruznasrin_basri_tm_com_my/_layouts/15/Doc.aspx?sourcedoc=%7B6BF7BC85-0302-4F6D-8470-A8214E2DD040%7D&amp;file=Costing_TMSA231597%20FOC%20%26%20NID%20SLG%2099.9%25%20SNI%20MY_Siti%20Nur%20Atiqah%20Bint.xlsx&amp;action=default&amp;mobileredirect=true</t>
  </si>
  <si>
    <t>https://tm365-my.sharepoint.com/personal/badruznasrin_basri_tm_com_my/_layouts/15/Doc.aspx?sourcedoc=%7B72B50E1B-07A7-463B-82ED-D46E77CDDC67%7D&amp;file=Costing_TMSA231597%20FOC%20%26%20NID%20SLG%2099.9%25%20SNI%20MY_Siti%20Nur%20Atiqah%20Bint.xlsx&amp;action=default&amp;mobileredirect=true</t>
  </si>
  <si>
    <t xml:space="preserve"> PAC2223778</t>
  </si>
  <si>
    <t>PRK-PIR-0032-TP</t>
  </si>
  <si>
    <t>DNB_HORIZON 5G_DAKER0129_SKSUNGAIMEGATARIS_TJP</t>
  </si>
  <si>
    <t>TJP</t>
  </si>
  <si>
    <t>https://tm365-my.sharepoint.com/personal/badruznasrin_basri_tm_com_my/Documents/Apps/Microsoft%20Forms/Request%20New%20PR/Question%201/TECHNICAL%20PROPOSAL_H5G%20TJP%20F10%20DAKER0129%20SK%20S_Khairul%20Hafiz%20Bin%20Ab.pdf</t>
  </si>
  <si>
    <t>https://tm365-my.sharepoint.com/personal/badruznasrin_basri_tm_com_my/Documents/Apps/Microsoft%20Forms/Request%20New%20PR/Question/BOQ_H5G%20TJP%20F10%20DAKER0129%20SK%20SUNGAI%20MEGAT%20ARI_Khairul%20Hafiz%20Bin%20Ab.pdf</t>
  </si>
  <si>
    <t>NRC2300079</t>
  </si>
  <si>
    <t>PAC2308760</t>
  </si>
  <si>
    <t>TMWA/239105</t>
  </si>
  <si>
    <t>MR/BIN-MST-0030-TP</t>
  </si>
  <si>
    <t>FOC TKD_F21 SPURS 24C/12C FOR SAMSUNG ENGINEERING (M) SDN BHD- TANJUNG
KIDURONG (DOME) SHELL OGP PJT, LOT 789 BLOCK 20, KLD, TANJUNG KIDURONG, BINTULU.</t>
  </si>
  <si>
    <t>https://tm365-my.sharepoint.com/personal/badruznasrin_basri_tm_com_my/Documents/Apps/Microsoft%20Forms/Request%20New%20PR/Question%201/TECHNICAL%20PROPOSAL%20FOR%20TMWA239105%20(1)_Alice%20Lee.pdf</t>
  </si>
  <si>
    <t>https://tm365-my.sharepoint.com/personal/badruznasrin_basri_tm_com_my/_layouts/15/Doc.aspx?sourcedoc=%7B89EB6079-D316-4E96-BE49-5B07FA668DB1%7D&amp;file=TMWA%20239105%20Std_Costing_AWP_CWS-5G-NRP-JX_TP-_Alice%20Lee.xlsx&amp;action=default&amp;mobileredirect=true</t>
  </si>
  <si>
    <t>GOV2305275</t>
  </si>
  <si>
    <t>PAC2310506</t>
  </si>
  <si>
    <t>TMSA/232583</t>
  </si>
  <si>
    <t>JS-JAK-0136-TP</t>
  </si>
  <si>
    <t>MYGOV*NET-KONSOLIDASI (KWSP JB)-JABATAN PEMBANGUNAN KEMAHIRAN WILAYAH SELATAN (KWSP JB) (KONSO)(IPME)-JB (SI)</t>
  </si>
  <si>
    <t>https://tm365-my.sharepoint.com/personal/badruznasrin_basri_tm_com_my/Documents/Apps/Microsoft%20Forms/Request%20New%20PR/Question%201/BOQ%20TIE%20ODF%20ADSL%20TO%20PSM%20ROOM%2096C_Siti%20Nur%20Atiqah%20Bint.pdf</t>
  </si>
  <si>
    <t>https://tm365-my.sharepoint.com/personal/badruznasrin_basri_tm_com_my/Documents/Apps/Microsoft%20Forms/Request%20New%20PR/Question/BOQ%20TIE%20ODF%20ADSL%20TO%20PSM%20ROOM%2096C_Siti%20Nur%20Atiqah%20Bint.pdf</t>
  </si>
  <si>
    <t>GOV2300170</t>
  </si>
  <si>
    <t>PAC2307679</t>
  </si>
  <si>
    <t>TMSA/232075</t>
  </si>
  <si>
    <t>JS-JAK-0137-TP</t>
  </si>
  <si>
    <t>MYGOV*NET-MOF (JKDM) KASTAM KASTAM GBA DHL SENAI (IPME)-SNI (SI)</t>
  </si>
  <si>
    <t>https://tm365-my.sharepoint.com/personal/badruznasrin_basri_tm_com_my/Documents/Apps/Microsoft%20Forms/Request%20New%20PR/Question%201/BOQ%20INTERTIE%20MDF%20TO%20PSM%20-%20PSM%20TO%20ADSL%20EXCHANG_Siti%20Nur%20Atiqah%20Bint.pdf</t>
  </si>
  <si>
    <t>https://tm365-my.sharepoint.com/personal/badruznasrin_basri_tm_com_my/Documents/Apps/Microsoft%20Forms/Request%20New%20PR/Question/BOQ%20INTERTIE%20MDF%20TO%20PSM%20-%20PSM%20TO%20ADSL%20EXCHANG_Siti%20Nur%20Atiqah%20Bint.pdf</t>
  </si>
  <si>
    <t>GOV2304796</t>
  </si>
  <si>
    <t>PAC2308668</t>
  </si>
  <si>
    <t>TMWA/237220</t>
  </si>
  <si>
    <t>MR/BIN-LSB-0338-TP</t>
  </si>
  <si>
    <t>FOC BEK_F03 96C/24C/12C FOR KLINIK KESIHATAN TUN HAJI OPENG BEKENU, 98000 MIRI</t>
  </si>
  <si>
    <t>BEK</t>
  </si>
  <si>
    <t>https://tm365-my.sharepoint.com/personal/badruznasrin_basri_tm_com_my/Documents/Apps/Microsoft%20Forms/Request%20New%20PR/Question%201/TMWA237220%20KLINIK%20KESIHATAN%20BEKENU_Shirly%20Wong%20Wan%20Jin.pdf</t>
  </si>
  <si>
    <t>3400038703</t>
  </si>
  <si>
    <t>https://tm365-my.sharepoint.com/personal/badruznasrin_basri_tm_com_my/Documents/Apps/Microsoft%20Forms/Request%20New%20PR/Question/Std_Costing_AWP_KLINIK%20KESIHATAN%20BEKENU_Shirly%20Wong%20Wan%20Jin.pdf</t>
  </si>
  <si>
    <t>GOV2301416</t>
  </si>
  <si>
    <t>PAC2308229</t>
  </si>
  <si>
    <t>TMWA/237184</t>
  </si>
  <si>
    <t>MR/BIN-EPS-0112-TP</t>
  </si>
  <si>
    <t>4902154959</t>
  </si>
  <si>
    <t>FOC KBRM_F10 SPUR 24C/12C FOR KASTAM LEMBAGA PELABUHAN MIRI KUALA BARAM, TKT G, ADMIN LEFT COURT SECURITY WING LEMBAGA PELABUHAN MIRI, 98000 MIRI</t>
  </si>
  <si>
    <t>https://tm365-my.sharepoint.com/personal/badruznasrin_basri_tm_com_my/Documents/Apps/Microsoft%20Forms/Request%20New%20PR/Question%201/TMWA237184%20KASTAM%20LEMBAGA%20PELABUHAN%20MIRI%20v1_Shirly%20Wong%20Wan%20Jin.pdf</t>
  </si>
  <si>
    <t>https://tm365-my.sharepoint.com/personal/badruznasrin_basri_tm_com_my/Documents/Apps/Microsoft%20Forms/Request%20New%20PR/Question/Std_Costing_AWP_TMWA%20237184-SI%20FOC%20KBRM_F03%20S_Shirly%20Wong%20Wan%20Jin.pdf</t>
  </si>
  <si>
    <t>MR/BIN-MAB-0245-TP</t>
  </si>
  <si>
    <t>https://tm365-my.sharepoint.com/personal/badruznasrin_basri_tm_com_my/Documents/Apps/Microsoft%20Forms/Request%20New%20PR/Question%201/TMWA237116%20JPN%20NIAH%20v1_Shirly%20Wong%20Wan%20Jin.pdf</t>
  </si>
  <si>
    <t>3400039151</t>
  </si>
  <si>
    <t>https://tm365-my.sharepoint.com/personal/badruznasrin_basri_tm_com_my/Documents/Apps/Microsoft%20Forms/Request%20New%20PR/Question/2.%20STD%20-%20COSTING_%20SI%20TMWA-237116_Shirly%20Wong%20Wan%20Jin.pdf</t>
  </si>
  <si>
    <t>4902149336</t>
  </si>
  <si>
    <t>GOV2300629</t>
  </si>
  <si>
    <t>PAC2308205</t>
  </si>
  <si>
    <t>TMWA/237174</t>
  </si>
  <si>
    <t>MR/BIN-MAB-0248-TP</t>
  </si>
  <si>
    <t>FOC MR_F41 F59 SPUR 48C/12C FOR FOR  KASTAM UNIT STOR PENGUATKUASAAN MIRI, JALAN PUJUT 2C 98000 MIRI</t>
  </si>
  <si>
    <t>MR</t>
  </si>
  <si>
    <t>https://tm365-my.sharepoint.com/personal/badruznasrin_basri_tm_com_my/Documents/Apps/Microsoft%20Forms/Request%20New%20PR/Question%201/TMWA237174%20Kastam%20Unit%20Stor%20v1_Shirly%20Wong%20Wan%20Jin.pdf</t>
  </si>
  <si>
    <t>https://tm365-my.sharepoint.com/personal/badruznasrin_basri_tm_com_my/Documents/Apps/Microsoft%20Forms/Request%20New%20PR/Question/2.%20STD%20-%20COSTING%20%20TMWA-237174_Shirly%20Wong%20Wan%20Jin.pdf</t>
  </si>
  <si>
    <t>PO : 4902145939 - 10/09/2023</t>
  </si>
  <si>
    <t>GOV2300458</t>
  </si>
  <si>
    <t>PAC2305729</t>
  </si>
  <si>
    <t>TMWA/237060</t>
  </si>
  <si>
    <t>MR/BIN-FAL-0086-TP</t>
  </si>
  <si>
    <t>FOC MDI_F05 (96C/48C/24C/12C) FOR BALAI BOMBA DAN PENYELAMAT MARUDI, BILIK SERVER 98050 MARUDI</t>
  </si>
  <si>
    <t>MDI</t>
  </si>
  <si>
    <t>https://tm365-my.sharepoint.com/personal/badruznasrin_basri_tm_com_my/Documents/Apps/Microsoft%20Forms/Request%20New%20PR/Question%201/TMWA237060%20BALAI%20BOMBA%20MARUDI%20v1_Shirly%20Wong%20Wan%20Jin.pdf</t>
  </si>
  <si>
    <t>3400039021</t>
  </si>
  <si>
    <t>https://tm365-my.sharepoint.com/personal/badruznasrin_basri_tm_com_my/Documents/Apps/Microsoft%20Forms/Request%20New%20PR/Question/Std%20Costing%20TMWA237060_Shirly%20Wong%20Wan%20Jin.pdf</t>
  </si>
  <si>
    <t>PO : 4902145936 - 10/09/2023</t>
  </si>
  <si>
    <t>https://tm365-my.sharepoint.com/personal/badruznasrin_basri_tm_com_my/Documents/Apps/Microsoft%20Forms/Request%20New%20PR/Question%201/TMWA237078%20KASTAM%20IMPORT%20EKSPORT%20v1_Shirly%20Wong%20Wan%20Jin.pdf</t>
  </si>
  <si>
    <t>https://tm365-my.sharepoint.com/personal/badruznasrin_basri_tm_com_my/Documents/Apps/Microsoft%20Forms/Request%20New%20PR/Question/2.0%20Std_Costing_AWP_TMWA%20237078%20KASTAM%20IMPORT_Shirly%20Wong%20Wan%20Jin.pdf</t>
  </si>
  <si>
    <t>PO : 4902145947 - 10/09/2023</t>
  </si>
  <si>
    <t>GOV2301427</t>
  </si>
  <si>
    <t>PAC2308258</t>
  </si>
  <si>
    <t>TMWA/237178</t>
  </si>
  <si>
    <t>MR/BIN-TEL-0092-TP</t>
  </si>
  <si>
    <t>FOC TNT_F07 SPUR 12C FOR KASTAM BALAI PEMERIKSAAN KARGO LAPANGAN TERBANG MIRI,TKT G BALAI PEMERIKSAAN CARGO LAPANGAN TERBANG MIRI, 98000 MIRI</t>
  </si>
  <si>
    <t>TNT</t>
  </si>
  <si>
    <t>https://tm365-my.sharepoint.com/personal/badruznasrin_basri_tm_com_my/Documents/Apps/Microsoft%20Forms/Request%20New%20PR/Question%201/TMWA237178%20KASTAM%20BALAI%20PEMERIKSAAN%20KARGO_Shirly%20Wong%20Wan%20Jin.pdf</t>
  </si>
  <si>
    <t>3400039055</t>
  </si>
  <si>
    <t>https://tm365-my.sharepoint.com/personal/badruznasrin_basri_tm_com_my/Documents/Apps/Microsoft%20Forms/Request%20New%20PR/Question/Std_Costing%20TMWA%20237178%20KASTAM%20BALAI%20PEMERIKS_Shirly%20Wong%20Wan%20Jin.pdf</t>
  </si>
  <si>
    <t>NRP2302651</t>
  </si>
  <si>
    <t>PAC2310132</t>
  </si>
  <si>
    <t>TMEA/236090</t>
  </si>
  <si>
    <t>KEL-GET-0746-TP</t>
  </si>
  <si>
    <t>Due to condition at site, concrete poles cannot be install by using backhoe. Have to recover and install ion poles (3 ea)</t>
  </si>
  <si>
    <t>NRP GMU FOC SPUR 12C TNB NENGGIRI HYDROELECTRIC</t>
  </si>
  <si>
    <t>GMU</t>
  </si>
  <si>
    <t>https://tm365-my.sharepoint.com/personal/badruznasrin_basri_tm_com_my/Documents/Apps/Microsoft%20Forms/Request%20New%20PR/Question%201/SKM_C226i23090515040_0001_HYDRO_Mohd%20Azahar%20Bin%20Must.pdf</t>
  </si>
  <si>
    <t>https://tm365-my.sharepoint.com/personal/badruznasrin_basri_tm_com_my/_layouts/15/Doc.aspx?sourcedoc=%7B6A60AE76-8E79-424C-836F-422DCD7A2507%7D&amp;file=DRAF%20SI%20%20NRP%20JLW%20FOC%20SPUR%2012C%20TNB%20NENGGIRI%20HY_Mohd%20Azahar%20Bin%20Must.xls&amp;action=default&amp;mobileredirect=true; https://tm365-my.sharepoint.com/personal/badruznasrin_basri_tm_com_my/_layouts/15/Doc.aspx?sourcedoc=%7B99B68397-1405-4EAD-9F03-A67FA889CF96%7D&amp;file=BQ%20SI%20MY%20%20NRP%20JLW%20FOC%20SPUR%2012C%20TNB%20NENGGIRI%20H_Mohd%20Azahar%20Bin%20Must.xls&amp;action=default&amp;mobileredirect=true</t>
  </si>
  <si>
    <t>PO : 4902146434 - 11/09/2023</t>
  </si>
  <si>
    <t>PAC2310949</t>
  </si>
  <si>
    <t xml:space="preserve">5G DNB DQMIR0756 1 IUC/ CSR &amp; FOC MR_F42 (SPUR 24C/12C)/MR_F43 (SPUR 24C/12C) FOR KAMPUNG LOPENG TENGAH, 98000 MIRI 
</t>
  </si>
  <si>
    <t>https://tm365-my.sharepoint.com/personal/badruznasrin_basri_tm_com_my/Documents/Apps/Microsoft%20Forms/Request%20New%20PR/Question/TBOQ%20_TMWA%20237252%20(3)_Bun%20Katan%20Katan.pdf</t>
  </si>
  <si>
    <t>GOV2301618</t>
  </si>
  <si>
    <t>PAC2306273</t>
  </si>
  <si>
    <t>TMNA/231667</t>
  </si>
  <si>
    <t>KD/PL-RAZ-0600-TP</t>
  </si>
  <si>
    <t>4902145927</t>
  </si>
  <si>
    <t>Tarik dari Bilik MDF ground floor ke server room Bomba tingkat 3.. laluan pun bukan direct terus ke tingkat 3, terdapat banyak gangguan laluan hingga ke bilik server</t>
  </si>
  <si>
    <t>MYGOV*NET FTTH (TIE) AS_C051_DP0047 IBU PEJABAT JABATAN BOMBA DAN PENYELAMAT NEGERI KEDAH JLN SUKA MENANTI</t>
  </si>
  <si>
    <t>AS</t>
  </si>
  <si>
    <t>https://tm365-my.sharepoint.com/personal/badruznasrin_basri_tm_com_my/_layouts/15/Doc.aspx?sourcedoc=%7BEECB39CA-D544-4344-9D68-58B8A47D3416%7D&amp;file=tp%20BOMBAS_Muhammad%20Azzim%20Bin%20M.pptx&amp;action=edit&amp;mobileredirect=true</t>
  </si>
  <si>
    <t>3400038882</t>
  </si>
  <si>
    <t>https://tm365-my.sharepoint.com/personal/badruznasrin_basri_tm_com_my/_layouts/15/Doc.aspx?sourcedoc=%7B724581F7-468C-4803-86E2-7994B34ABD6C%7D&amp;file=Std_Costing_AWP_FTTH_CNC-forCNC_%20bomba%20tie_Muhammad%20Azzim%20Bin%20M.xlsx&amp;action=default&amp;mobileredirect=true</t>
  </si>
  <si>
    <t>PO : 4902146355 - 11/09/2023</t>
  </si>
  <si>
    <t>PAC2311229</t>
  </si>
  <si>
    <t xml:space="preserve">5G DNB DQMIR0669 1 IUC/ CSR &amp; FOC TNT_F05(SPUR 12C)/TNT_F06(SPUR 12C) FOR DQMIR0669 98000 MIRIFOR JLN TANJUNG 98000 MIRI
</t>
  </si>
  <si>
    <t>https://tm365-my.sharepoint.com/personal/badruznasrin_basri_tm_com_my/Documents/Apps/Microsoft%20Forms/Request%20New%20PR/Question/TBOQ%20_TMWA%20237267%20(3)_Bun%20Katan%20Katan.pdf</t>
  </si>
  <si>
    <t>TMNA/232331</t>
  </si>
  <si>
    <t>4902150426</t>
  </si>
  <si>
    <t>XL195633@tm.com.my</t>
  </si>
  <si>
    <t xml:space="preserve">PILOT PROJECT FROM GM AND KD/PL </t>
  </si>
  <si>
    <t>MYGOV*NET FOC PMT_F20/F21 STESEN METEOROLOGI RADAR WSDS LANGKAWI(IPME)- PMT(99.7)</t>
  </si>
  <si>
    <t>PMT</t>
  </si>
  <si>
    <t>https://tm365-my.sharepoint.com/personal/badruznasrin_basri_tm_com_my/Documents/Apps/Microsoft%20Forms/Request%20New%20PR/Question%201/BOQ%20NID%20STESEN%20METEOROLOGI%20RADAR_Nur%20Mimi%20Shafinaz%20Bi.pdf</t>
  </si>
  <si>
    <t>3400038793</t>
  </si>
  <si>
    <t>https://tm365-my.sharepoint.com/personal/badruznasrin_basri_tm_com_my/Documents/Apps/Microsoft%20Forms/Request%20New%20PR/Question/BOQ%20NID%20STESEN%20METEOROLOGI%20RADAR_Nur%20Mimi%20Shafinaz%20Bi.pdf</t>
  </si>
  <si>
    <t xml:space="preserve">pac ok. query tiang dan cutting tree. dh email ke </t>
  </si>
  <si>
    <t>SRR2104521</t>
  </si>
  <si>
    <t>PAC2213412</t>
  </si>
  <si>
    <t>SMEA/226688</t>
  </si>
  <si>
    <t>KEL-GET-0710-TP</t>
  </si>
  <si>
    <t>2nd PO for installation of poles and cutting tree</t>
  </si>
  <si>
    <t>SRR FTTH (ADD FDP) GMU_C012  FELCRA PANGGUNG LALAT</t>
  </si>
  <si>
    <t>https://tm365-my.sharepoint.com/personal/badruznasrin_basri_tm_com_my/Documents/Apps/Microsoft%20Forms/Request%20New%20PR/Question%201/SRR%20FELCRA%20GMU_Mohd%20Azahar%20Bin%20Must.pdf</t>
  </si>
  <si>
    <t>https://tm365-my.sharepoint.com/personal/badruznasrin_basri_tm_com_my/_layouts/15/Doc.aspx?sourcedoc=%7B13BDBCAB-2C7E-45DD-8579-F1196B935208%7D&amp;file=DRAFSRR%20FTTH%20%20ADD%20GMU_C012M%20FELCRA%20PANGGUNG%20L_Mohd%20Azahar%20Bin%20Must.xls&amp;action=default&amp;mobileredirect=true; https://tm365-my.sharepoint.com/personal/badruznasrin_basri_tm_com_my/_layouts/15/Doc.aspx?sourcedoc=%7B8D839088-B804-4F9B-AFDF-363FCA3F4B2D%7D&amp;file=Std_Costing_AWP_FTTH_TP-ORI_V2-4%20sept_Mohd%20Azahar%20Bin%20Must.xlsx&amp;action=default&amp;mobileredirect=true</t>
  </si>
  <si>
    <t>13/9/23: PO NO : 4902146798</t>
  </si>
  <si>
    <t>PAC2304059</t>
  </si>
  <si>
    <t>PRK-NXS-0060-TP</t>
  </si>
  <si>
    <t>4902146798</t>
  </si>
  <si>
    <t>Tambahan costing untuk kerja trenching (kabel perlu melalui talian voltan tinggi yang memerlukan laluan bawah tanah).</t>
  </si>
  <si>
    <t xml:space="preserve">H5G FOC SW_F51/F52 SPUR (12C) CSR DAMJG0608_SKGUGUSANLEKIR_ JLN BUNGA RAYA,FELCRA GUGUSAN LEKIR 
</t>
  </si>
  <si>
    <t>SW</t>
  </si>
  <si>
    <t>https://tm365-my.sharepoint.com/personal/badruznasrin_basri_tm_com_my/Documents/Apps/Microsoft%20Forms/Request%20New%20PR/Question%201/TP%20TMNA230753%205G%20Felcra%20Lekir_Nor%20Ainiah%20Binti%20Abd.pdf</t>
  </si>
  <si>
    <t>https://tm365-my.sharepoint.com/personal/badruznasrin_basri_tm_com_my/_layouts/15/Doc.aspx?sourcedoc=%7BE8C15493-D978-4AC5-8D05-D7D8800D19F4%7D&amp;file=Std_Costing_AWP_CWS-5G-NRP-JX_TP-ORI_V0_CSR%20D_Nor%20Ainiah%20Binti%20Abd.xlsx&amp;action=default&amp;mobileredirect=true</t>
  </si>
  <si>
    <t>follow up 8/9/23 &amp; 13/9/23 &amp; 21/9/23(distance &amp; ga</t>
  </si>
  <si>
    <t>PAC2311650</t>
  </si>
  <si>
    <t>PRK-KBR-0072-TP</t>
  </si>
  <si>
    <t xml:space="preserve">H5G FOC CH_F24 SPUR (12C) CSR DCCAM0119_KGRAJATNHRATA_KGR KAMPUNG RAJA
</t>
  </si>
  <si>
    <t>https://tm365-my.sharepoint.com/personal/badruznasrin_basri_tm_com_my/Documents/Apps/Microsoft%20Forms/Request%20New%20PR/Question%201/plan1_Nor%20Ainiah%20Binti%20Abd.JPG</t>
  </si>
  <si>
    <t>https://tm365-my.sharepoint.com/personal/badruznasrin_basri_tm_com_my/Documents/Apps/Microsoft%20Forms/Request%20New%20PR/Question/BOQ%20H5G%20FOC%20CH_F24%20SPUR%20(12C)%20CSR%20DCCAM0119_K_Nor%20Ainiah%20Binti%20Abd.pdf</t>
  </si>
  <si>
    <t>boq</t>
  </si>
  <si>
    <t>PAC2310168</t>
  </si>
  <si>
    <t>KG/SB-DTJ-0111-TP</t>
  </si>
  <si>
    <t>5G DNB DQSIB1028 1 IUC/CSR &amp; SPUR LRTNAMZIADRUCE20_LAN</t>
  </si>
  <si>
    <t>LAN</t>
  </si>
  <si>
    <t>https://tm365-my.sharepoint.com/personal/badruznasrin_basri_tm_com_my/_layouts/15/Doc.aspx?sourcedoc=%7B31FD8803-BDEA-47E7-B6BE-A1354DE0EC91%7D&amp;file=TP%205G%20DQSIB1028_LRTNAMZIADRUCE20_Nurul%20Auwani%20Sudin.pptx&amp;action=edit&amp;mobileredirect=true</t>
  </si>
  <si>
    <t>3400039077</t>
  </si>
  <si>
    <t>https://tm365-my.sharepoint.com/personal/badruznasrin_basri_tm_com_my/_layouts/15/Doc.aspx?sourcedoc=%7B5E98F9A2-D8F3-4003-BD60-C510573BAA39%7D&amp;file=TP%205G%20DQSIB1028_LRTNAMZIADRUCE20_Nurul%20Auwani%20Sudin.pptx&amp;action=edit&amp;mobileredirect=true</t>
  </si>
  <si>
    <t>Using BOQ in Vprime</t>
  </si>
  <si>
    <t>PAC2219677</t>
  </si>
  <si>
    <t>PRK-SHM-0044-TP</t>
  </si>
  <si>
    <t xml:space="preserve">H5G FOC RL_F26 SPUR (12C) CSR DCCAM0130_TMNRINGLET_RL TAMAN RINGLET 
</t>
  </si>
  <si>
    <t>RL</t>
  </si>
  <si>
    <t>https://tm365-my.sharepoint.com/personal/badruznasrin_basri_tm_com_my/Documents/Apps/Microsoft%20Forms/Request%20New%20PR/Question%201/plan1_Nor%20Ainiah%20Binti%20Abd%201.JPG</t>
  </si>
  <si>
    <t>https://tm365-my.sharepoint.com/personal/badruznasrin_basri_tm_com_my/Documents/Apps/Microsoft%20Forms/Request%20New%20PR/Question/BOQ_TMNA%20223863-H5G%20FOC%20RL_F26%20SPUR%20(12C)%20CSR_Nor%20Ainiah%20Binti%20Abd.pdf</t>
  </si>
  <si>
    <t>PO : 4902145961 - 10/09/2023</t>
  </si>
  <si>
    <t>PAC2310184</t>
  </si>
  <si>
    <t>KG/SB-DTJ-0114-TP</t>
  </si>
  <si>
    <t>5G DNB DQSIB1056 1 IUC/CSR &amp; SPUR LORINDAHTIMUR3_SB</t>
  </si>
  <si>
    <t>https://tm365-my.sharepoint.com/personal/badruznasrin_basri_tm_com_my/_layouts/15/Doc.aspx?sourcedoc=%7B460CEA3F-33E6-48D1-8FF8-6E75EAF638CE%7D&amp;file=TP%205G%20DQSIB1056_LORINDAHTIMUR3_Nurul%20Auwani%20Sudin.pptx&amp;action=edit&amp;mobileredirect=true</t>
  </si>
  <si>
    <t>https://tm365-my.sharepoint.com/personal/badruznasrin_basri_tm_com_my/_layouts/15/Doc.aspx?sourcedoc=%7BF88414CF-277A-4EA9-A6CE-7540F765B27F%7D&amp;file=TP%205G%20DQSIB1056_LORINDAHTIMUR3_Nurul%20Auwani%20Sudin.pptx&amp;action=edit&amp;mobileredirect=true</t>
  </si>
  <si>
    <t>4902145349, 4902147124</t>
  </si>
  <si>
    <t>PAC2311580</t>
  </si>
  <si>
    <t xml:space="preserve">H5G FOC PUL_F22 SPUR (12C)JLNSIMPANGPULAI KG KEPAYANG. (PUL/F22)
</t>
  </si>
  <si>
    <t>PUL</t>
  </si>
  <si>
    <t>https://tm365-my.sharepoint.com/personal/badruznasrin_basri_tm_com_my/Documents/Apps/Microsoft%20Forms/Request%20New%20PR/Question/NEW%20BOQ%20F22%20(1)_Syahril%20Bin%20Hasan%20Ha.pdf</t>
  </si>
  <si>
    <t>NEED RPKA-email ND 8/9/23</t>
  </si>
  <si>
    <t>PAC2219663</t>
  </si>
  <si>
    <t>TMNA/223864</t>
  </si>
  <si>
    <t>PRK-SHM-0045-TP</t>
  </si>
  <si>
    <t xml:space="preserve">H5G FOC RL_F25 SPUR (12C) CSR DCCAM0130_TMNRINGLET_RL TAMAN RINGLET
</t>
  </si>
  <si>
    <t>https://tm365-my.sharepoint.com/personal/badruznasrin_basri_tm_com_my/Documents/Apps/Microsoft%20Forms/Request%20New%20PR/Question%201/TP%20-%20TMNA%20223864%20TAMAN%20RINGLET%20RL%20(signed)%20(2_Nor%20Ainiah%20Binti%20Abd.pdf</t>
  </si>
  <si>
    <t>https://tm365-my.sharepoint.com/personal/badruznasrin_basri_tm_com_my/Documents/Apps/Microsoft%20Forms/Request%20New%20PR/Question/TMNA%20223864-H5G%20FOC%20RL_F25%20SPUR%20(12C)%20CSR%20DCC_Nor%20Ainiah%20Binti%20Abd.pdf</t>
  </si>
  <si>
    <t>4902146343</t>
  </si>
  <si>
    <t>PAC2311734</t>
  </si>
  <si>
    <t>PRK-CGE-0105-TP</t>
  </si>
  <si>
    <t xml:space="preserve">H5G FOC LP_F15 SPUR (12C) CSR DAHPK0103_TMCHENDERONGBALAI_LP KAMPUNG JALAN LABU KRUBONG 
</t>
  </si>
  <si>
    <t>https://tm365-my.sharepoint.com/personal/badruznasrin_basri_tm_com_my/Documents/Apps/Microsoft%20Forms/Request%20New%20PR/Question%201/plan1_Nor%20Ainiah%20Binti%20Abd%202.JPG</t>
  </si>
  <si>
    <t>3400038638</t>
  </si>
  <si>
    <t>https://tm365-my.sharepoint.com/personal/badruznasrin_basri_tm_com_my/Documents/Apps/Microsoft%20Forms/Request%20New%20PR/Question/BOQ%20H5G%20FOC%20LP_F15%20SPUR%20(12C)%20CSR%20DAHPK0103%20(_Nor%20Ainiah%20Binti%20Abd.pdf</t>
  </si>
  <si>
    <t>PO : 4902145993 - 10/09/2023</t>
  </si>
  <si>
    <t>PAC2310945</t>
  </si>
  <si>
    <t>KG/SB-VIG-0089-TP</t>
  </si>
  <si>
    <t>5G DNB DQSIB1071 1 IUC/CSR &amp; SPUR LRGULUOYA16A2_LAN</t>
  </si>
  <si>
    <t>https://tm365-my.sharepoint.com/personal/badruznasrin_basri_tm_com_my/_layouts/15/Doc.aspx?sourcedoc=%7B9FA0A931-DC11-447F-BE82-44CB64D46087%7D&amp;file=TP%205G_DQSIB1071_LRGULUOYA16A2_TMWA%20233162_Nurul%20Auwani%20Sudin.pptx&amp;action=edit&amp;mobileredirect=true</t>
  </si>
  <si>
    <t>3400039063</t>
  </si>
  <si>
    <t>https://tm365-my.sharepoint.com/personal/badruznasrin_basri_tm_com_my/_layouts/15/Doc.aspx?sourcedoc=%7B0DE44574-7E5F-4481-9F2B-FCFB0F73DD5C%7D&amp;file=TP%205G_DQSIB1071_LRGULUOYA16A2_TMWA%20233162_Nurul%20Auwani%20Sudin.pptx&amp;action=edit&amp;mobileredirect=true</t>
  </si>
  <si>
    <t>4902146764</t>
  </si>
  <si>
    <t>PAC2311733</t>
  </si>
  <si>
    <t>TMNA/232483</t>
  </si>
  <si>
    <t>PRK-CGE-0106-TP</t>
  </si>
  <si>
    <t xml:space="preserve">H5G FOC LP_F13 SPUR (12C) CSR DAHPK0103_TMCHENDERONGBALAI_LP KAMPUNG JALAN LABU KRUBONG
</t>
  </si>
  <si>
    <t>https://tm365-my.sharepoint.com/personal/badruznasrin_basri_tm_com_my/Documents/Apps/Microsoft%20Forms/Request%20New%20PR/Question%201/TP%20H5G%20FOC%20LP_F13%20SPUR%2012C%20CSR%20DAHPK0103_TMCH_Nor%20Ainiah%20Binti%20Abd.pdf</t>
  </si>
  <si>
    <t>https://tm365-my.sharepoint.com/personal/badruznasrin_basri_tm_com_my/Documents/Apps/Microsoft%20Forms/Request%20New%20PR/Question/BOQ%20H5G%20FOC%20LP_F13%20SPUR%20(12C)%20CSR%20DAHPK0103%20(_Nor%20Ainiah%20Binti%20Abd.pdf</t>
  </si>
  <si>
    <t>PAC2310166</t>
  </si>
  <si>
    <t>KG/SB-VIG-0088-TP</t>
  </si>
  <si>
    <t>5G DNB DQSIB1001 1 IUC/CSR &amp; SPUR LRGALAN8_LAN</t>
  </si>
  <si>
    <t>https://tm365-my.sharepoint.com/personal/badruznasrin_basri_tm_com_my/_layouts/15/Doc.aspx?sourcedoc=%7B74368190-8E4C-4713-9F7E-ABEA0CFF5FD7%7D&amp;file=TP%205G%20DQSIB1001_LRGALAN8_TMWA233142_Nurul%20Auwani%20Sudin.pptx&amp;action=edit&amp;mobileredirect=true</t>
  </si>
  <si>
    <t>https://tm365-my.sharepoint.com/personal/badruznasrin_basri_tm_com_my/_layouts/15/Doc.aspx?sourcedoc=%7B60132028-B945-416A-9F80-0DE29F122B12%7D&amp;file=PR%20PLAN%20TMWA%20233142_Nurul%20Auwani%20Sudin.xlsx&amp;action=default&amp;mobileredirect=true</t>
  </si>
  <si>
    <t>4902145920</t>
  </si>
  <si>
    <t>PAC2311652</t>
  </si>
  <si>
    <t>PRK-KIW-0128-TP</t>
  </si>
  <si>
    <t xml:space="preserve">H5G FOC SW_F49/F50 SPUR (12C) CSR DAMJG0602_JLNKGPENCALANG1_SW KAMPUNG PASIR PANJANG LAUT
</t>
  </si>
  <si>
    <t>https://tm365-my.sharepoint.com/personal/badruznasrin_basri_tm_com_my/Documents/Apps/Microsoft%20Forms/Request%20New%20PR/Question%201/TP%20DAMJG0602__Nor%20Ainiah%20Binti%20Abd.pdf</t>
  </si>
  <si>
    <t>3400038608</t>
  </si>
  <si>
    <t>https://tm365-my.sharepoint.com/personal/badruznasrin_basri_tm_com_my/_layouts/15/Doc.aspx?sourcedoc=%7B76426D0B-EB4E-489B-BDB5-3DF995A35CB6%7D&amp;file=Costing%205G%20H5G%20SW%20JLN%20KPG%20PENCHALANG_Nor%20Ainiah%20Binti%20Abd.xlsx&amp;action=default&amp;mobileredirect=true</t>
  </si>
  <si>
    <t>4902147796</t>
  </si>
  <si>
    <t>NRC2300075</t>
  </si>
  <si>
    <t>PAC2309858</t>
  </si>
  <si>
    <t>TMNA/232392</t>
  </si>
  <si>
    <t>PRK-CGE-0103-TP</t>
  </si>
  <si>
    <t xml:space="preserve">"JABATAN KERJA RAYA-PEJABAT ORANG BESAR JAJAHAN BAGAN DATOH PRK(UNIFI)-BO
"
</t>
  </si>
  <si>
    <t>BO</t>
  </si>
  <si>
    <t>https://tm365-my.sharepoint.com/personal/badruznasrin_basri_tm_com_my/Documents/Apps/Microsoft%20Forms/Request%20New%20PR/Question%201/TP_NRC_FTTH_ADD_BF_BO_C002_PEJABAT_ORANG_BESA_Nor%20Ainiah%20Binti%20Abd.pdf</t>
  </si>
  <si>
    <t>https://tm365-my.sharepoint.com/personal/badruznasrin_basri_tm_com_my/Documents/Apps/Microsoft%20Forms/Request%20New%20PR/Question/BOQ%20BO_C002_Nor%20Ainiah%20Binti%20Abd.pdf</t>
  </si>
  <si>
    <t>PAC2310935</t>
  </si>
  <si>
    <t>KG/SB-DTJ-0113-TP</t>
  </si>
  <si>
    <t>5G DNB DQSIB1040 1 IUC/CSR &amp; SPUR LOGBAHAGIA_SB</t>
  </si>
  <si>
    <t>https://tm365-my.sharepoint.com/personal/badruznasrin_basri_tm_com_my/_layouts/15/Doc.aspx?sourcedoc=%7B1D100254-B24D-4E78-8AAE-189F69813DFA%7D&amp;file=TP%205G%20DQSIB1040_LOGBAHAGIA_Nurul%20Auwani%20Sudin.pptx&amp;action=edit&amp;mobileredirect=true</t>
  </si>
  <si>
    <t>https://tm365-my.sharepoint.com/personal/badruznasrin_basri_tm_com_my/_layouts/15/Doc.aspx?sourcedoc=%7B0D50B431-7FC1-4D7C-9D89-AF4B36FD6E85%7D&amp;file=Costing%20Project%20TMWA233157%20-%205G%20DNB%20DQSIB1040_Nurul%20Auwani%20Sudin.xlsx&amp;action=default&amp;mobileredirect=true</t>
  </si>
  <si>
    <t>4902146766</t>
  </si>
  <si>
    <t>NRP2202881</t>
  </si>
  <si>
    <t>PAC2308113</t>
  </si>
  <si>
    <t>TMNA/232264</t>
  </si>
  <si>
    <t>PRK-SHM-0084-TP</t>
  </si>
  <si>
    <t xml:space="preserve">UNIFI MOBILE (ADD_BF) BOU_C001 WEBE PEDI FELDA GUNUNG BESOUT 4
</t>
  </si>
  <si>
    <t>BOU</t>
  </si>
  <si>
    <t>https://tm365-my.sharepoint.com/personal/badruznasrin_basri_tm_com_my/Documents/Apps/Microsoft%20Forms/Request%20New%20PR/Question%201/TP%20-%20UNIFI%20MOBILE%20BOU_C001%20PEDI%20FELDA%20GUNUNG_Nor%20Ainiah%20Binti%20Abd.pdf</t>
  </si>
  <si>
    <t>https://tm365-my.sharepoint.com/personal/badruznasrin_basri_tm_com_my/Documents/Apps/Microsoft%20Forms/Request%20New%20PR/Question/BOQ%20-%20UNIFI%20MOBILE%20BOU_C001%20PEDI%20FELDA%20GUNUNG_Nor%20Ainiah%20Binti%20Abd.pdf</t>
  </si>
  <si>
    <t>Proceed PR 8/9/23</t>
  </si>
  <si>
    <t>PAC2310185</t>
  </si>
  <si>
    <t>KG/SB-DTJ-0112-TP</t>
  </si>
  <si>
    <t>5G DNB DQSRK0923 1 IUC/CSR &amp; SPUR JLNBAJISENTUBU_SRK</t>
  </si>
  <si>
    <t>https://tm365-my.sharepoint.com/personal/badruznasrin_basri_tm_com_my/_layouts/15/Doc.aspx?sourcedoc=%7B0AEF749E-B0F9-43D6-8798-C75E5E266E79%7D&amp;file=Costing%20Project%20TMWA233152%20DQSRK0923%20JLNBAJIS_Nurul%20Auwani%20Sudin.xlsx&amp;action=default&amp;mobileredirect=true</t>
  </si>
  <si>
    <t>https://tm365-my.sharepoint.com/personal/badruznasrin_basri_tm_com_my/_layouts/15/Doc.aspx?sourcedoc=%7B955B0DD6-1419-4CBC-B23C-C0A07454A78D%7D&amp;file=Costing%20Project%20TMWA233152%20DQSRK0923%20JLNBAJIS_Nurul%20Auwani%20Sudin.xlsx&amp;action=default&amp;mobileredirect=true</t>
  </si>
  <si>
    <t>PAC2309382</t>
  </si>
  <si>
    <t>KG/SB-GEA-0019-TP</t>
  </si>
  <si>
    <t>5G DNB DQSIB1010 1 IUC/CSR &amp; JLNUPPERLANANGSIBU_LAN</t>
  </si>
  <si>
    <t>https://tm365-my.sharepoint.com/personal/badruznasrin_basri_tm_com_my/Documents/Apps/Microsoft%20Forms/Request%20New%20PR/Question%201/TP%20%20TMWA233141%20-5G%20DNB%20DQSIB1010%201%20IUCCSR%20%26%20J_Nurul%20Auwani%20Sudin.pdf</t>
  </si>
  <si>
    <t>3400041410</t>
  </si>
  <si>
    <t>https://tm365-my.sharepoint.com/personal/badruznasrin_basri_tm_com_my/_layouts/15/Doc.aspx?sourcedoc=%7BE7B25ADA-5668-4091-9E4F-E0B118F76197%7D&amp;file=Costing_Project%20TMWA233141%20-%205G%20DNB%20DQSIB1010_Nurul%20Auwani%20Sudin.xlsx&amp;action=default&amp;mobileredirect=true</t>
  </si>
  <si>
    <t>PO issued 4902150082</t>
  </si>
  <si>
    <t>NRP2302857</t>
  </si>
  <si>
    <t>PAC2311576</t>
  </si>
  <si>
    <t>TMEA/231481</t>
  </si>
  <si>
    <t>PHG-NRO-0190-TP</t>
  </si>
  <si>
    <t>NRP FOC (TP) GEB F42,43 PUSH CORE GTT SHELL TANJUNG GELANG JALAN PELABUHAN KUANTAN</t>
  </si>
  <si>
    <t>https://tm365-my.sharepoint.com/personal/badruznasrin_basri_tm_com_my/Documents/Apps/Microsoft%20Forms/Request%20New%20PR/Question%201/NRP%20FOC%20(TP)%20GEB%20F42,43%20PUSH%20CORE%20GTT%20SHELL%20T_Ahmad%20Najmi%20Bin%20Arah.pdf</t>
  </si>
  <si>
    <t>https://tm365-my.sharepoint.com/personal/badruznasrin_basri_tm_com_my/_layouts/15/Doc.aspx?sourcedoc=%7B16478980-AD4A-4DB0-A146-B7DED5748C67%7D&amp;file=BOQ%20EXCEL%20SHELL_Ahmad%20Najmi%20Bin%20Arah.xlsx&amp;action=default&amp;mobileredirect=true</t>
  </si>
  <si>
    <t>GOV2300394</t>
  </si>
  <si>
    <t>PAC2303917</t>
  </si>
  <si>
    <t>TMBA/230290</t>
  </si>
  <si>
    <t>KK/PB/LB-EXT-0904-TP</t>
  </si>
  <si>
    <t>Need additional splicing at 3 joints to put through core</t>
  </si>
  <si>
    <t>1GOV FOC SPUR BFT F0XX (12C) MYGOV*NET-KPKT(JBPM)-BALAI BOMBA DAN PENYELAMAT BEAUFORT,SABAH (IPME)-BFT</t>
  </si>
  <si>
    <t>BFT</t>
  </si>
  <si>
    <t>https://tm365-my.sharepoint.com/personal/badruznasrin_basri_tm_com_my/Documents/Apps/Microsoft%20Forms/Request%20New%20PR/Question%201/TECHNICAL%20PROPOSAL-EE_Fredoline%20Bin%20Nasir.pdf</t>
  </si>
  <si>
    <t>https://tm365-my.sharepoint.com/personal/badruznasrin_basri_tm_com_my/Documents/Apps/Microsoft%20Forms/Request%20New%20PR/Question/SI_(ADD_WORK)%5B1%5D_Fredoline%20Bin%20Nasir.pdf</t>
  </si>
  <si>
    <t>NRP2302959</t>
  </si>
  <si>
    <t>PAC2311392</t>
  </si>
  <si>
    <t>TMEA/231483</t>
  </si>
  <si>
    <t>PHG-EVT-0059-TP</t>
  </si>
  <si>
    <t>NRP FOC (TP) JNCT PHI-MEC SPURS 12C PK AGRO-INDUSTRIAL PRODUCTS LOT 843 KAMPUNG BUNUT PEKAN</t>
  </si>
  <si>
    <t>PE</t>
  </si>
  <si>
    <t>https://tm365-my.sharepoint.com/personal/badruznasrin_basri_tm_com_my/Documents/Apps/Microsoft%20Forms/Request%20New%20PR/Question%201/TECHNICAL_PROPOSAL_NRP%20FOC%20(TP)%20JNCT%20PHI-MEC_Ahmad%20Najmi%20Bin%20Arah.pdf</t>
  </si>
  <si>
    <t>3400038648</t>
  </si>
  <si>
    <t>https://tm365-my.sharepoint.com/personal/badruznasrin_basri_tm_com_my/Documents/Apps/Microsoft%20Forms/Request%20New%20PR/Question/Std_Costing_AWP_FTTH_CNC-%20NRP%20FOC%20(TP)%20JNCT%20P_Ahmad%20Najmi%20Bin%20Arah.pdf</t>
  </si>
  <si>
    <t>4902145750</t>
  </si>
  <si>
    <t>PAC2310175</t>
  </si>
  <si>
    <t>KG/SB-GEA-0020-TP</t>
  </si>
  <si>
    <t>5G DNB DQSIB1000 1 IUC/CSR &amp; SPUR JLNUPPERLANANG_LAN</t>
  </si>
  <si>
    <t>https://tm365-my.sharepoint.com/personal/badruznasrin_basri_tm_com_my/Documents/Apps/Microsoft%20Forms/Request%20New%20PR/Question%201/TP%20%20TMWA233147%20-%205G%20DNB%20DQSIB1000%201%20IUCCSR%20%26_Nurul%20Auwani%20Sudin.pdf</t>
  </si>
  <si>
    <t>https://tm365-my.sharepoint.com/personal/badruznasrin_basri_tm_com_my/_layouts/15/Doc.aspx?sourcedoc=%7BF9ED1CF7-D0C0-45CB-9920-BDD4DAFB3144%7D&amp;file=Costing_Project%20TMWA233147%20-%205G%20DNB%20DQSIB1000_Nurul%20Auwani%20Sudin.xlsx&amp;action=default&amp;mobileredirect=true</t>
  </si>
  <si>
    <t>4902145974</t>
  </si>
  <si>
    <t>PAC2310176</t>
  </si>
  <si>
    <t>KG/SB-GEA-0021-TP</t>
  </si>
  <si>
    <t>5G DNB DQSIB1037 1 IUC/CSR &amp; SPUR LANANGBRIDGETOLLBOOTH_LAN</t>
  </si>
  <si>
    <t>https://tm365-my.sharepoint.com/personal/badruznasrin_basri_tm_com_my/_layouts/15/Doc.aspx?sourcedoc=%7B77A19296-0922-40B0-9D24-47F5347C2FA5%7D&amp;file=Costing_Project%20TMWA233147%20-%205G%20DNB%20DQSIB1000_Nurul%20Auwani%20Sudin.xlsx&amp;action=default&amp;mobileredirect=true</t>
  </si>
  <si>
    <t>https://tm365-my.sharepoint.com/personal/badruznasrin_basri_tm_com_my/_layouts/15/Doc.aspx?sourcedoc=%7BC0A95EC1-1BAF-47D4-808F-73FE7EC65C20%7D&amp;file=Costing_Project%20TMWA233148%20-%205G%20DNB%20DQSIB1037_Nurul%20Auwani%20Sudin.xlsx&amp;action=default&amp;mobileredirect=true</t>
  </si>
  <si>
    <t>25/9 : po 4902149614 Under Quality. PR by 21/9/23</t>
  </si>
  <si>
    <t>QUA2300039</t>
  </si>
  <si>
    <t>PAC2311496</t>
  </si>
  <si>
    <t>TMNC/230040</t>
  </si>
  <si>
    <t>CNFD-MTK-0035-TP</t>
  </si>
  <si>
    <t>RER FOC 48C KGR - TRP</t>
  </si>
  <si>
    <t>KGR</t>
  </si>
  <si>
    <t>https://tm365-my.sharepoint.com/personal/badruznasrin_basri_tm_com_my/_layouts/15/Doc.aspx?sourcedoc=%7BA1FB0484-828B-441F-82E0-C0FD7100855D%7D&amp;file=TECHNICAL%20PROPOSAL%20FOR%20TM%20PROJECT%20PROJEK%20TMNC_Rodziah%20Binti%20Jalalu.pptx&amp;action=edit&amp;mobileredirect=true</t>
  </si>
  <si>
    <t>https://tm365-my.sharepoint.com/personal/badruznasrin_basri_tm_com_my/Documents/Apps/Microsoft%20Forms/Request%20New%20PR/Question/BOQ%20TITAN%20RER%20FOC%2096C%20KGR%20-%20TRP%20(foc)_Rodziah%20Binti%20Jalalu.pdf</t>
  </si>
  <si>
    <t>4902145331</t>
  </si>
  <si>
    <t>PAC2223779</t>
  </si>
  <si>
    <t>PRK-PIR-0033-TP</t>
  </si>
  <si>
    <t>H5G FOC TJP_F11 SPUR (12C) CSR DAKER0129</t>
  </si>
  <si>
    <t>https://tm365-my.sharepoint.com/personal/badruznasrin_basri_tm_com_my/Documents/Apps/Microsoft%20Forms/Request%20New%20PR/Question%201/TECHNICAL%20PROPOSAL_H5G%20FOC%20TJP_F08%20CSR%20DAKER0_Khairul%20Hafiz%20Bin%20Ab.pdf</t>
  </si>
  <si>
    <t>https://tm365-my.sharepoint.com/personal/badruznasrin_basri_tm_com_my/Documents/Apps/Microsoft%20Forms/Request%20New%20PR/Question/BOQ_H5G%20FOC%20TJP_F08%20CSR%20DAKER0129%20SK%20SUNGAI%20M_Khairul%20Hafiz%20Bin%20Ab.pdf</t>
  </si>
  <si>
    <t>PO: 4902145911, 4902145916</t>
  </si>
  <si>
    <t>masalah kontrak battery (3400043745 - swichtec) ,telah log dalam iris untuk masalah tersebut</t>
  </si>
  <si>
    <t>3400043745</t>
  </si>
  <si>
    <t>https://tm365-my.sharepoint.com/personal/badruznasrin_basri_tm_com_my/Documents/Apps/Microsoft%20Forms/Request%20New%20PR/Question/BOQ%20TM%20KEPONG_Mohd%20Hasrul%20Bin%20Abu.pdf</t>
  </si>
  <si>
    <t>PO/VO missing info RMD/SLD to verify, 2nd reminder</t>
  </si>
  <si>
    <t>S2U2104696</t>
  </si>
  <si>
    <t>PAC2108647</t>
  </si>
  <si>
    <t>TMEA/212128</t>
  </si>
  <si>
    <t>PHG-HARUM(RR)-0546</t>
  </si>
  <si>
    <t>normalisa.abdjalil@tm.com.my</t>
  </si>
  <si>
    <t>Change design to overhead, add 8poles.</t>
  </si>
  <si>
    <t>BBF NON USP FTTH DMAK C001 ADD FDP (JT_VC5004) PUSAT PENGEMBANGAN AKUAKULTUR, KAMPUNG PERLOK (DMAK_VC5004)</t>
  </si>
  <si>
    <t>DMAK</t>
  </si>
  <si>
    <t>https://tm365-my.sharepoint.com/personal/badruznasrin_basri_tm_com_my/Documents/Apps/Microsoft%20Forms/Request%20New%20PR/Question%201/HARUM%20TMEA212128%20BBF%20NON%20USP%20FTTH%20DMAK%20C001%20A_Normalisa%20Binti%20Abdu.pdf</t>
  </si>
  <si>
    <t>https://tm365-my.sharepoint.com/personal/badruznasrin_basri_tm_com_my/Documents/Apps/Microsoft%20Forms/Request%20New%20PR/Question/HARUM%20TMEA212128%20BBF%20NON%20USP%20FTTH%20DMAK%20C001%20A_Normalisa%20Binti%20Abdu.pdf</t>
  </si>
  <si>
    <t>Contract Nec closed</t>
  </si>
  <si>
    <t>RER1950117</t>
  </si>
  <si>
    <t>PAC1910497</t>
  </si>
  <si>
    <t>TMEA/191453</t>
  </si>
  <si>
    <t>PHG-HARUM(RR)-0303</t>
  </si>
  <si>
    <t>Change design melibatkan 44 batang tiang. Delay creation PR2 disebabkan contractor lewat submit PR2 dan contract Harum telah tamat di PHG.</t>
  </si>
  <si>
    <t>REROUTING FTTH JT C0XX SILICA JT 051 JLN JERANTUT - BENTA</t>
  </si>
  <si>
    <t>JT</t>
  </si>
  <si>
    <t>https://tm365-my.sharepoint.com/personal/badruznasrin_basri_tm_com_my/Documents/Apps/Microsoft%20Forms/Request%20New%20PR/Question%201/HARUM%20TMEA191453%20REROUTING%20FTTH%20JT%20C029%20SILIC_Normalisa%20Binti%20Abdu.pdf</t>
  </si>
  <si>
    <t>https://tm365-my.sharepoint.com/personal/badruznasrin_basri_tm_com_my/Documents/Apps/Microsoft%20Forms/Request%20New%20PR/Question/HARUM%20TMEA191453%20REROUTING%20FTTH%20JT%20C029%20SILIC_Normalisa%20Binti%20Abdu.pdf</t>
  </si>
  <si>
    <t>4902145360</t>
  </si>
  <si>
    <t>PAC2209109</t>
  </si>
  <si>
    <t>project KIV before by DNB. DNB issue new SOF</t>
  </si>
  <si>
    <t>DQKCH0326_WISMASUMBERALAM - PRJ</t>
  </si>
  <si>
    <t>PRJ</t>
  </si>
  <si>
    <t>https://tm365-my.sharepoint.com/personal/badruznasrin_basri_tm_com_my/Documents/Apps/Microsoft%20Forms/Request%20New%20PR/Question%201/Internal%20Wiring%20Sumber%20Alam%20(1)%20(1)_Alixgeoffrey%20Anak%20On.pdf; https://tm365-my.sharepoint.com/personal/badruznasrin_basri_tm_com_my/Documents/Apps/Microsoft%20Forms/Request%20New%20PR/Question%201/SURAT%20TBOQ%20SUMBER%20ALAM%20(1)_Alixgeoffrey%20Anak%20On.pdf</t>
  </si>
  <si>
    <t>https://tm365-my.sharepoint.com/personal/badruznasrin_basri_tm_com_my/Documents/Apps/Microsoft%20Forms/Request%20New%20PR/Question/SURAT%20TBOQ%20SUMBER%20ALAM%20(1)_Alixgeoffrey%20Anak%20On.pdf</t>
  </si>
  <si>
    <t>GOV2305374</t>
  </si>
  <si>
    <t>PAC2311814</t>
  </si>
  <si>
    <t>TMNA/230231</t>
  </si>
  <si>
    <t>KD/PL-NNM-0024-TP</t>
  </si>
  <si>
    <t>4902145751</t>
  </si>
  <si>
    <t>MYGOV*NET 2.0 - (KBS) KOMPLEKS RENANG JABATAN BELIA DAN SUKAN NEGERI PERLIS (SDWAN FTTH) - KZ</t>
  </si>
  <si>
    <t>https://tm365-my.sharepoint.com/personal/badruznasrin_basri_tm_com_my/Documents/Apps/Microsoft%20Forms/Request%20New%20PR/Question%201/TECHNICAL%20PROPOSAL%20FOR%20TM%20PROJECT_Ramnazdin%20Bin%20Ramli.pdf</t>
  </si>
  <si>
    <t>3400041545</t>
  </si>
  <si>
    <t>https://tm365-my.sharepoint.com/personal/badruznasrin_basri_tm_com_my/Documents/Apps/Microsoft%20Forms/Request%20New%20PR/Question/KD_PL-NNM-0024-TP%20BOQ_Ramnazdin%20Bin%20Ramli.pdf</t>
  </si>
  <si>
    <t>GOV2305084</t>
  </si>
  <si>
    <t>PAC2311067</t>
  </si>
  <si>
    <t>TMSA/233062</t>
  </si>
  <si>
    <t>JS-ELC-0099-TP</t>
  </si>
  <si>
    <t>FOC &amp; FDP FOR UNIFI PNW MYGOV*NET 2.0-KKDW (KEJORA)-IBU PEJABAT LEMBAGA KEMAJUAN JOHOR TENGGARA (SDWAN FTTH)-PNW</t>
  </si>
  <si>
    <t>PNW</t>
  </si>
  <si>
    <t>https://tm365-my.sharepoint.com/personal/badruznasrin_basri_tm_com_my/_layouts/15/Doc.aspx?sourcedoc=%7BF44D1EAA-0DD0-4194-8E66-E00101B0A017%7D&amp;file=PNW%20MYGOV%20NET%202.0%20KKDW%20(KEJORA).0-KKDW%20(KEJOR_Azmel%20Bin%20Othman.pptx&amp;action=edit&amp;mobileredirect=true</t>
  </si>
  <si>
    <t>3400038538</t>
  </si>
  <si>
    <t>https://tm365-my.sharepoint.com/personal/badruznasrin_basri_tm_com_my/Documents/Apps/Microsoft%20Forms/Request%20New%20PR/Question/CMS_BOQ_MYGOV%20NET%202.0-KKDW%20(KEJORA)_Azmel%20Bin%20Othman.pdf</t>
  </si>
  <si>
    <t xml:space="preserve">TIADA TP, TIADA BOQ WITH RR LETTERHEAD, QUERY DUE </t>
  </si>
  <si>
    <t>GOV2301070</t>
  </si>
  <si>
    <t>PAC2304540</t>
  </si>
  <si>
    <t>TMWA/233058</t>
  </si>
  <si>
    <t>KG/SB-LSB-0159-TP</t>
  </si>
  <si>
    <t>To issue 2nd PO  for
PU 108521 - Mobilization  (2 Days) for pulling FOC &amp; E2E test</t>
  </si>
  <si>
    <t>NID &amp; FOC FOR MYGOV*NET-KDN (JPN)-JABATAN PENDAFTARAN NEGARA (JPN) DAERAH SELANGAU(IPME)-SLGU</t>
  </si>
  <si>
    <t>SLGU</t>
  </si>
  <si>
    <t>https://tm365-my.sharepoint.com/personal/badruznasrin_basri_tm_com_my/Documents/Apps/Microsoft%20Forms/Request%20New%20PR/Question%201/TMWA%20233058%20JPN%20SELANGAU_Mohammad%20Saifuddin%20O.pdf</t>
  </si>
  <si>
    <t>1105812</t>
  </si>
  <si>
    <t>https://tm365-my.sharepoint.com/personal/badruznasrin_basri_tm_com_my/_layouts/15/Doc.aspx?sourcedoc=%7B6D4D04E7-4680-4034-A1AF-AC7377C2331B%7D&amp;file=Costing%20TMWA%20233058_Mohammad%20Saifuddin%20O.xlsx&amp;action=default&amp;mobileredirect=true</t>
  </si>
  <si>
    <t>BUDGET TAK CUKUP (PERLU RPKA FINANCIAL), TIADA TP,</t>
  </si>
  <si>
    <t>GOV2302789</t>
  </si>
  <si>
    <t>PAC2308199</t>
  </si>
  <si>
    <t>TMWA/233132</t>
  </si>
  <si>
    <t>KG/SB-LSB-0169-TP</t>
  </si>
  <si>
    <t xml:space="preserve">"To issue 2nd PO for
PU 908055 - 1EA inservice 1 FDP
PU 108521 - 1EA Mobilization (1 Day)"
</t>
  </si>
  <si>
    <t>UNIFI PORT FOR MYGOV*NET-MOH-KLINIK KESIHATAN BALINGIAN(SDWAN FTTH)-BGN</t>
  </si>
  <si>
    <t>BGN</t>
  </si>
  <si>
    <t>https://tm365-my.sharepoint.com/personal/badruznasrin_basri_tm_com_my/Documents/Apps/Microsoft%20Forms/Request%20New%20PR/Question%201/TMWA%20233132%20KLINIK%20BALINGIAN_Mohammad%20Saifuddin%20O.pdf</t>
  </si>
  <si>
    <t>https://tm365-my.sharepoint.com/personal/badruznasrin_basri_tm_com_my/_layouts/15/Doc.aspx?sourcedoc=%7BF54BEAED-41EF-4483-B9DB-DA4B39F7760D%7D&amp;file=Costing%20TMWA%20233132_Mohammad%20Saifuddin%20O.xlsx&amp;action=default&amp;mobileredirect=true</t>
  </si>
  <si>
    <t>4902148481</t>
  </si>
  <si>
    <t>GLR</t>
  </si>
  <si>
    <t>https://tm365-my.sharepoint.com/personal/badruznasrin_basri_tm_com_my/_layouts/15/Doc.aspx?sourcedoc=%7B18F77B05-51E7-40C5-A3AC-C9C86034855F%7D&amp;file=TP%20DNB%205G%20PROJECT%20-%20H5G%20FOC%20GLR%20F37-F38%20CSR%20D_Mohd%20Fahmi%20Bin%20Ishak.pptx&amp;action=edit&amp;mobileredirect=true</t>
  </si>
  <si>
    <t>3400039436</t>
  </si>
  <si>
    <t>https://tm365-my.sharepoint.com/personal/badruznasrin_basri_tm_com_my/_layouts/15/Doc.aspx?sourcedoc=%7B8C8F7EB2-BCFF-4440-B681-7EC435F6D532%7D&amp;file=COSTING%20PROJECT%20-%20H5G%20FOC%20GLR%20F37-F38%20CSR%20DPT_Mohd%20Fahmi%20Bin%20Ishak.xlsx&amp;action=default&amp;mobileredirect=true</t>
  </si>
  <si>
    <t>SCF2300007</t>
  </si>
  <si>
    <t>PAC2307413</t>
  </si>
  <si>
    <t>TMCA/231386</t>
  </si>
  <si>
    <t>MSC-GCC-0021-TP</t>
  </si>
  <si>
    <t>Termination of  intertie. For intertie need to use another PU for termination. Already discussed with Mr. Badruz.</t>
  </si>
  <si>
    <t>SCF FOC CBJ F79 192C SMW6 MORIB - KVDC</t>
  </si>
  <si>
    <t>CBJ</t>
  </si>
  <si>
    <t>https://tm365-my.sharepoint.com/personal/badruznasrin_basri_tm_com_my/_layouts/15/Doc.aspx?sourcedoc=%7B385B359B-007F-4225-9900-DCD0738A85C4%7D&amp;file=GCC(MSC)-TP-0021-001-R00_Technical%20Proposal%20f_Mohd%20Yusof%20Bin%20Abdul.pptx&amp;action=edit&amp;mobileredirect=true; https://tm365-my.sharepoint.com/personal/badruznasrin_basri_tm_com_my/Documents/Apps/Microsoft%20Forms/Request%20New%20PR/Question%201/Fiber_Tie%20CBJ_Mohd%20Yusof%20Bin%20Abdul.pdf</t>
  </si>
  <si>
    <t>3400038562</t>
  </si>
  <si>
    <t>https://tm365-my.sharepoint.com/personal/badruznasrin_basri_tm_com_my/_layouts/15/Doc.aspx?sourcedoc=%7B8692F6BE-436D-4ADD-9DBF-30C872FA6947%7D&amp;file=Copy%20of%20GCC(MSC)-BOQ-0021-003-R01_VO%20for%20SCF_Mohd%20Yusof%20Bin%20Abdul.xlsx&amp;action=default&amp;mobileredirect=true</t>
  </si>
  <si>
    <t>PR Created PTC-Ain 8-Sep-23 PO NO : 4902145736</t>
  </si>
  <si>
    <t>GOV2300495</t>
  </si>
  <si>
    <t>PAC2304341</t>
  </si>
  <si>
    <t>TMWA/233047</t>
  </si>
  <si>
    <t>KG/SB-VIG-0083-TP</t>
  </si>
  <si>
    <t>4902145736</t>
  </si>
  <si>
    <t xml:space="preserve">"To issue 2nd PO  for
PU 108455 - 12 EA for cutting tree branch along the road (300m)
Currently cable just temporary hanging on poles and branches."
</t>
  </si>
  <si>
    <t xml:space="preserve">NID &amp; FOC FOR MYGOV*NET-KPKT(JBPM)-BALAI BOMBA DAN PENYELAMAT MUKAH(IPME)-MKH
</t>
  </si>
  <si>
    <t>MKH</t>
  </si>
  <si>
    <t>https://tm365-my.sharepoint.com/personal/badruznasrin_basri_tm_com_my/Documents/Apps/Microsoft%20Forms/Request%20New%20PR/Question%201/05.%20TMWA233047_BOMBA%20MUKAH_Mohammad%20Saifuddin%20O.pdf</t>
  </si>
  <si>
    <t>1109663 |</t>
  </si>
  <si>
    <t>https://tm365-my.sharepoint.com/personal/badruznasrin_basri_tm_com_my/Documents/Apps/Microsoft%20Forms/Request%20New%20PR/Question/Costing%20TMWA%20233047_Mohammad%20Saifuddin%20O.pdf</t>
  </si>
  <si>
    <t>GOV2300820</t>
  </si>
  <si>
    <t>PAC2304942</t>
  </si>
  <si>
    <t>TMWA/233070</t>
  </si>
  <si>
    <t>KG/SB-VIG-0085-TP</t>
  </si>
  <si>
    <t xml:space="preserve">"To issue 2nd PO for
PU 908077 - 450M Additional due to new route from last joint. To replace the 12c  existing cable that currrently temporary borrowed for 2nd leg."
</t>
  </si>
  <si>
    <t xml:space="preserve">NID &amp; FOC FOR MYGOV*NET-KDN (JIM)-PEJABAT IMIGRESEN LAPANGAN TERBANG MUKAH (IPME)-MKH
</t>
  </si>
  <si>
    <t>https://tm365-my.sharepoint.com/personal/badruznasrin_basri_tm_com_my/Documents/Apps/Microsoft%20Forms/Request%20New%20PR/Question%201/06.%20TMWA233070_JIM%20LT%20MUKAH_Mohammad%20Saifuddin%20O.pdf</t>
  </si>
  <si>
    <t>1109663</t>
  </si>
  <si>
    <t>https://tm365-my.sharepoint.com/personal/badruznasrin_basri_tm_com_my/_layouts/15/Doc.aspx?sourcedoc=%7BFB04529D-A659-4592-B321-80C30F5F1AA9%7D&amp;file=Costing%20TMWA%20233070_Mohammad%20Saifuddin%20O.xlsx&amp;action=default&amp;mobileredirect=true</t>
  </si>
  <si>
    <t>8/9 no budget. 14/9 budget available</t>
  </si>
  <si>
    <t xml:space="preserve">Perubahan laluan daripada plan asal disebabkan laluan sangkut. </t>
  </si>
  <si>
    <t xml:space="preserve">DNB H5G FOC SDG F67-F68 DBSEP1429_BANDAR-16SIERRA
</t>
  </si>
  <si>
    <t>SDG</t>
  </si>
  <si>
    <t xml:space="preserve">https://tm365-my.sharepoint.com/personal/badruznasrin_basri_tm_com_my/Documents/Apps/Microsoft%20Forms/Request%20New%20PR/Question%201/TP%20-%20TMCA221990%20-%20DNB%20H5G%20FOC%20SDG%20F67-F68%20DBS_Ahmad%20Firdzauddin%20Bi.pdf </t>
  </si>
  <si>
    <t>https://tm365-my.sharepoint.com/personal/badruznasrin_basri_tm_com_my/Documents/Apps/Microsoft%20Forms/Request%20New%20PR/Question/BOQ%20DNB%20H5G%20FOC%20SDG%20F67-F68%20DBSEP1429_BANDAR-_Ahmad%20Firdzauddin%20Bi.pdf</t>
  </si>
  <si>
    <t>PR Created 10-Sep-23 PO NO: 4902146012</t>
  </si>
  <si>
    <t>GOV2302615</t>
  </si>
  <si>
    <t>PAC2306751</t>
  </si>
  <si>
    <t>TMWA/233096</t>
  </si>
  <si>
    <t>KG/SB-VIG-0077-TP</t>
  </si>
  <si>
    <t>4902146012</t>
  </si>
  <si>
    <t xml:space="preserve">"To issue 2nd PO  for
PU 108455 - 15 EA for cutting tree branches along the road (400m)
Currently cable is just temporary hanging on poles and branches.
PU 908075 - 120M Additional due to new route from last joint. 
PU 908089 - 1600M Change of cable type to connect in between existing main cable"
</t>
  </si>
  <si>
    <t>NID &amp; FOC FOR MYGOV*NET-NRECC (METEOROLOGI)-PEJABAT METEOROLOGI MUKAH(IPME)-MKH</t>
  </si>
  <si>
    <t>https://tm365-my.sharepoint.com/personal/badruznasrin_basri_tm_com_my/Documents/Apps/Microsoft%20Forms/Request%20New%20PR/Question%201/SPHERE%20_%20PAC2306751_Mohammad%20Saifuddin%20O.pdf; https://tm365-my.sharepoint.com/personal/badruznasrin_basri_tm_com_my/Documents/Apps/Microsoft%20Forms/Request%20New%20PR/Question%201/MAIN%20PO%204902130123_Mohammad%20Saifuddin%20O.pdf; https://tm365-my.sharepoint.com/personal/badruznasrin_basri_tm_com_my/Documents/Apps/Microsoft%20Forms/Request%20New%20PR/Question%201/SI%20VIG_Mohammad%20Saifuddin%20O.pdf; https://tm365-my.sharepoint.com/personal/badruznasrin_basri_tm_com_my/Documents/Apps/Microsoft%20Forms/Request%20New%20PR/Question%201/LOCALITY%20(1)%20TMWA.233096%20METROLOGI%20MUKAH_Mohammad%20Saifuddin%20O.pdf; https://tm365-my.sharepoint.com/personal/badruznasrin_basri_tm_com_my/Documents/Apps/Microsoft%20Forms/Request%20New%20PR/Question%201/LOCALITY%20(2)%20TMWA.233096%20METROLOGI%20MUKAH_Mohammad%20Saifuddin%20O.pdf</t>
  </si>
  <si>
    <t>https://tm365-my.sharepoint.com/personal/badruznasrin_basri_tm_com_my/_layouts/15/Doc.aspx?sourcedoc=%7B79BD16BE-5F4E-4D76-928A-5BE70724F281%7D&amp;file=Costing%20TMWA%20233096_Mohammad%20Saifuddin%20O.xlsx&amp;action=default&amp;mobileredirect=true</t>
  </si>
  <si>
    <t>PAC2310564</t>
  </si>
  <si>
    <t>KG/SB-TFW-0064-TP</t>
  </si>
  <si>
    <t>DNB_HORIZON 5G_DQKCH0276_1 IUC/CSR_PNN_F08/F17 _DPTOFVERTERINARYSERVICES_PNN</t>
  </si>
  <si>
    <t>PNN</t>
  </si>
  <si>
    <t>https://tm365-my.sharepoint.com/personal/badruznasrin_basri_tm_com_my/Documents/Apps/Microsoft%20Forms/Request%20New%20PR/Question%201/TP_Veterinary%20signed_Alixgeoffrey%20Anak%20On.pdf</t>
  </si>
  <si>
    <t>3400039057</t>
  </si>
  <si>
    <t>https://tm365-my.sharepoint.com/personal/badruznasrin_basri_tm_com_my/Documents/Apps/Microsoft%20Forms/Request%20New%20PR/Question/TBOQ_Veterinary%20signed_Alixgeoffrey%20Anak%20On.pdf</t>
  </si>
  <si>
    <t>TP tiada, BOQ kosong</t>
  </si>
  <si>
    <t>https://tm365-my.sharepoint.com/personal/badruznasrin_basri_tm_com_my/Documents/Apps/Microsoft%20Forms/Request%20New%20PR/Question%201/Costing_Veterinary_Noreha%20Binti%20Fatehi.pdf; https://tm365-my.sharepoint.com/personal/badruznasrin_basri_tm_com_my/Documents/Apps/Microsoft%20Forms/Request%20New%20PR/Question%201/TBOQ_Veterinary_Noreha%20Binti%20Fatehi.pdf; https://tm365-my.sharepoint.com/personal/badruznasrin_basri_tm_com_my/Documents/Apps/Microsoft%20Forms/Request%20New%20PR/Question%201/TP_Veterinary_Noreha%20Binti%20Fatehi.pdf</t>
  </si>
  <si>
    <t>https://tm365-my.sharepoint.com/personal/badruznasrin_basri_tm_com_my/_layouts/15/Doc.aspx?sourcedoc=%7B9B3FB8E6-CD45-4D16-A888-6C39E238FAD8%7D&amp;file=TBOQ_Veterinary_Noreha%20Binti%20Fatehi.xlsx&amp;action=default&amp;mobileredirect=true</t>
  </si>
  <si>
    <t>PAC2311007</t>
  </si>
  <si>
    <t>KG/SB-TFW-0065-TP</t>
  </si>
  <si>
    <t>DNB_HORIZON 5G_DQKCH0463_1 IUC/CSR_PNN_F06/PNN_F17 _JLNPUNCAKBORNEO_PNN</t>
  </si>
  <si>
    <t>https://tm365-my.sharepoint.com/personal/badruznasrin_basri_tm_com_my/Documents/Apps/Microsoft%20Forms/Request%20New%20PR/Question%201/Costing_Puncak%20Borneo_Noreha%20Binti%20Fatehi.pdf; https://tm365-my.sharepoint.com/personal/badruznasrin_basri_tm_com_my/Documents/Apps/Microsoft%20Forms/Request%20New%20PR/Question%201/TBOQ_Puncak%20Borneo_Noreha%20Binti%20Fatehi.pdf; https://tm365-my.sharepoint.com/personal/badruznasrin_basri_tm_com_my/Documents/Apps/Microsoft%20Forms/Request%20New%20PR/Question%201/TP_Puncak%20Borneo_Noreha%20Binti%20Fatehi.pdf</t>
  </si>
  <si>
    <t>https://tm365-my.sharepoint.com/personal/badruznasrin_basri_tm_com_my/_layouts/15/Doc.aspx?sourcedoc=%7B4D785DD5-DAF1-499B-9C6A-73340D953543%7D&amp;file=Costing_Puncak%20Borneo_Noreha%20Binti%20Fatehi.xlsx&amp;action=default&amp;mobileredirect=true</t>
  </si>
  <si>
    <t>Based On CPA Feedback This Project In WWPO List</t>
  </si>
  <si>
    <t>PAC2311530</t>
  </si>
  <si>
    <t>Reference:KG/SB-TFW-0066-TP</t>
  </si>
  <si>
    <t>5G DNB DQBAU0033 1 IUC/CSR &amp; SPUR BAU _F04 / BAU_F05 JLNPENGHULUDURIN_BAU</t>
  </si>
  <si>
    <t>BAU</t>
  </si>
  <si>
    <t xml:space="preserve"> 3400039057</t>
  </si>
  <si>
    <t>https://tm365-my.sharepoint.com/personal/badruznasrin_basri_tm_com_my/Documents/Apps/Microsoft%20Forms/Request%20New%20PR/Question/Costing_BOQ_5G_Penghulu_Durin_Bau_(1)%5B1%5D_Alixgeoffrey%20Anak%20On.pdf</t>
  </si>
  <si>
    <t xml:space="preserve"> DNB_HORIZON 5G_DQKCH0463_1 IUC/CSR_PNN_F06/PNN_F17 _JLNPUNCAKBORNEO_PNN</t>
  </si>
  <si>
    <t>https://tm365-my.sharepoint.com/personal/badruznasrin_basri_tm_com_my/Documents/Apps/Microsoft%20Forms/Request%20New%20PR/Question/TBOQ_Puncak_Borneo_signed%5B1%5D_Alixgeoffrey%20Anak%20On.pdf</t>
  </si>
  <si>
    <t xml:space="preserve"> PAC2310820</t>
  </si>
  <si>
    <t>KG/SB-TTL-0255-TP</t>
  </si>
  <si>
    <t>DNB_HORIZON 5G_DQSMH1331 1 IUC/CSR &amp; SPUR 12C FOC KSN_F08/F30 JLNMUARATUANG_KSN</t>
  </si>
  <si>
    <t>https://tm365-my.sharepoint.com/personal/badruznasrin_basri_tm_com_my/Documents/Apps/Microsoft%20Forms/Request%20New%20PR/Question%201/COSTING%20TMWA230461.xlsx%202_Noreha%20Binti%20Fatehi.pdf; https://tm365-my.sharepoint.com/personal/badruznasrin_basri_tm_com_my/Documents/Apps/Microsoft%20Forms/Request%20New%20PR/Question%201/TMWA230461_Noreha%20Binti%20Fatehi.pdf; https://tm365-my.sharepoint.com/personal/badruznasrin_basri_tm_com_my/Documents/Apps/Microsoft%20Forms/Request%20New%20PR/Question%201/TP%20-%20TMWA230461_Noreha%20Binti%20Fatehi.pdf</t>
  </si>
  <si>
    <t>https://tm365-my.sharepoint.com/personal/badruznasrin_basri_tm_com_my/_layouts/15/Doc.aspx?sourcedoc=%7B4708DF24-CF7C-412D-9BCF-7269BC895415%7D&amp;file=TBOQ%20TMWA230461_Noreha%20Binti%20Fatehi.xlsx&amp;action=default&amp;mobileredirect=true</t>
  </si>
  <si>
    <t>NRP2302450</t>
  </si>
  <si>
    <t xml:space="preserve"> PAC2309994</t>
  </si>
  <si>
    <t>TMWA/230450</t>
  </si>
  <si>
    <t>KG/SB-TFW-0063-TP</t>
  </si>
  <si>
    <t>NRP NID SPUR_PNN_F017 FOR RESIDENSI SEMENGGOH SARAWAK (WIA) - PNN</t>
  </si>
  <si>
    <t>https://tm365-my.sharepoint.com/personal/badruznasrin_basri_tm_com_my/Documents/Apps/Microsoft%20Forms/Request%20New%20PR/Question%201/Costing_Prima%20Semenggoh_Noreha%20Binti%20Fatehi.pdf; https://tm365-my.sharepoint.com/personal/badruznasrin_basri_tm_com_my/Documents/Apps/Microsoft%20Forms/Request%20New%20PR/Question%201/Tboq_Prima%20Semenggoh_LATEST_Noreha%20Binti%20Fatehi.pdf; https://tm365-my.sharepoint.com/personal/badruznasrin_basri_tm_com_my/Documents/Apps/Microsoft%20Forms/Request%20New%20PR/Question%201/TP_PRIMA%20SEMENGGOH_Noreha%20Binti%20Fatehi.pdf</t>
  </si>
  <si>
    <t>https://tm365-my.sharepoint.com/personal/badruznasrin_basri_tm_com_my/_layouts/15/Doc.aspx?sourcedoc=%7B1D929DD6-AF7D-42E2-A893-9B7C8090AC3D%7D&amp;file=Costing_Prima%20Semenggoh_Noreha%20Binti%20Fatehi.xlsx&amp;action=default&amp;mobileredirect=true</t>
  </si>
  <si>
    <t>PAC2311993</t>
  </si>
  <si>
    <t>KG/SB-ATE-0023-TP</t>
  </si>
  <si>
    <t>DNB_5G HORIZON_DQKCH0398_KAMPUNGBUNTAL_PRJ</t>
  </si>
  <si>
    <t>https://tm365-my.sharepoint.com/personal/badruznasrin_basri_tm_com_my/Documents/Apps/Microsoft%20Forms/Request%20New%20PR/Question%201/TP-TMWA220801_(5G_DNB_DQKCH0398_1_IUCCSR_%26_SP_Alixgeoffrey%20Anak%20On.pdf</t>
  </si>
  <si>
    <t xml:space="preserve"> 3400042864</t>
  </si>
  <si>
    <t>https://tm365-my.sharepoint.com/personal/badruznasrin_basri_tm_com_my/Documents/Apps/Microsoft%20Forms/Request%20New%20PR/Question/TBOQ-TMWA220801_(5G_DNB_DQKCH0398_1_IUCCSR_%26__Alixgeoffrey%20Anak%20On.pdf</t>
  </si>
  <si>
    <t>QC Completed. Request New LOR JU-KKS-0608-TP</t>
  </si>
  <si>
    <t>JU-KKS-0574-TP</t>
  </si>
  <si>
    <t>INTERTIE EXCHANGE BKR for Mygov project</t>
  </si>
  <si>
    <t>MYGOV*NET-MOF (JKDM) KASTAM BAKRI ANDAR MAHARANI BANDAR DIRAJA MUAR (IPME)-BKR</t>
  </si>
  <si>
    <t>BKR</t>
  </si>
  <si>
    <t>https://tm365-my.sharepoint.com/personal/badruznasrin_basri_tm_com_my/_layouts/15/Doc.aspx?sourcedoc=%7B444AF5DE-0456-4CFE-B5B0-4457E3F1A02C%7D&amp;file=TP-INTERTIE%20BAKRI_Mohd%20Shahrulnizam%20Bi.pptx&amp;action=edit&amp;mobileredirect=true</t>
  </si>
  <si>
    <t>3400039137</t>
  </si>
  <si>
    <t>https://tm365-my.sharepoint.com/personal/badruznasrin_basri_tm_com_my/Documents/Apps/Microsoft%20Forms/Request%20New%20PR/Question/SI-INTERTIE%20BKR%2024C_Mohd%20Shahrulnizam%20Bi.pdf</t>
  </si>
  <si>
    <t>H5G2300486</t>
  </si>
  <si>
    <t>PAC2310609</t>
  </si>
  <si>
    <t>TMSA/232929</t>
  </si>
  <si>
    <t>JU-TIA-0204-TP</t>
  </si>
  <si>
    <t xml:space="preserve">pertukaran kabel daripada cable 24C OH ke kable 12C OH, kekurangan stok kabel 24C . </t>
  </si>
  <si>
    <t>DNB_HORIZON 5G_DJBPH0062_JLNMB2PESERAI_KSL</t>
  </si>
  <si>
    <t>KSL</t>
  </si>
  <si>
    <t>https://tm365-my.sharepoint.com/personal/badruznasrin_basri_tm_com_my/_layouts/15/Doc.aspx?sourcedoc=%7BDD040ACF-91AF-4054-A402-8B8957C02124%7D&amp;file=TP%20SITE%20INSTRUCTION%205G%20DJBPH0062%20KG%20SIMPANG%20L_Mohd%20Shahrulnizam%20Bi.pptx&amp;action=edit&amp;mobileredirect=true</t>
  </si>
  <si>
    <t>3400038815</t>
  </si>
  <si>
    <t>https://tm365-my.sharepoint.com/personal/badruznasrin_basri_tm_com_my/_layouts/15/Doc.aspx?sourcedoc=%7B5088B338-94FA-4AE0-8D4B-EAC4D245B17D%7D&amp;file=TP%20SITE%20INSTRUCTION%205G%20DJBPH0062%20KG%20SIMPANG%20L_Mohd%20Shahrulnizam%20Bi.pptx&amp;action=edit&amp;mobileredirect=true</t>
  </si>
  <si>
    <t>SRR2301030</t>
  </si>
  <si>
    <t>PAC2307020</t>
  </si>
  <si>
    <t>TMCA/231379</t>
  </si>
  <si>
    <t>MSC-LIT-0130-TP</t>
  </si>
  <si>
    <t>untuk kerja raise manhole yang telah diturap.</t>
  </si>
  <si>
    <t xml:space="preserve">SRR FTTH KIN_C999_105 MERCU JALIL PPAM BJL
</t>
  </si>
  <si>
    <t>BJL</t>
  </si>
  <si>
    <t>https://tm365-my.sharepoint.com/personal/badruznasrin_basri_tm_com_my/Documents/Apps/Microsoft%20Forms/Request%20New%20PR/Question%201/SI%20Technical%20Proposal%20SRR%20FTTH%20KIN_C999_105%20M_Ahmad%20Firdzauddin%20Bi.pdf</t>
  </si>
  <si>
    <t>3400038963</t>
  </si>
  <si>
    <t>https://tm365-my.sharepoint.com/personal/badruznasrin_basri_tm_com_my/Documents/Apps/Microsoft%20Forms/Request%20New%20PR/Question/SI%20Detail%20BOQ%20SRR%20FTTH%20KIN_C999_105%20MERCU%20JAL_Ahmad%20Firdzauddin%20Bi.pdf</t>
  </si>
  <si>
    <t>H5G2300274</t>
  </si>
  <si>
    <t>PAC2310603</t>
  </si>
  <si>
    <t>TMSA/232936</t>
  </si>
  <si>
    <t>JU-KKS-0606-TP</t>
  </si>
  <si>
    <t>Pertambahan kabel disebabkan joint terdekat sudah penuh/cable highloss dan perlu penarikan kable ke joint lain sejauh 1058m ( 2 batang kabel *Main &amp; protect* = 754mx2 = 1058m)</t>
  </si>
  <si>
    <t>DNB_HORIZON 5G_DJLED1339_KGPARITKASSAN_BGR</t>
  </si>
  <si>
    <t>BGR</t>
  </si>
  <si>
    <t>https://tm365-my.sharepoint.com/personal/badruznasrin_basri_tm_com_my/_layouts/15/Doc.aspx?sourcedoc=%7B43D0E1C3-163A-4BC0-BE16-622C66148DCE%7D&amp;file=TP-5G%20HORIZON%20CSR%20BGR%20DJLED1339%20KG%20PARIT%20KASS_Mohd%20Shahrulnizam%20Bi.pptx&amp;action=edit&amp;mobileredirect=true</t>
  </si>
  <si>
    <t>https://tm365-my.sharepoint.com/personal/badruznasrin_basri_tm_com_my/Documents/Apps/Microsoft%20Forms/Request%20New%20PR/Question/SI-5G%20PT%20KASSAN_Mohd%20Shahrulnizam%20Bi.pdf</t>
  </si>
  <si>
    <t>PAC2310084</t>
  </si>
  <si>
    <t>KG/SB-ATK-0386-TP</t>
  </si>
  <si>
    <t>5G DNB DQKCH0504 1 IUC/CSR &amp; SPUR PPN_F25/F26 FOR LOT 958 JLN
UTAMA</t>
  </si>
  <si>
    <t>https://tm365-my.sharepoint.com/personal/badruznasrin_basri_tm_com_my/Documents/Apps/Microsoft%20Forms/Request%20New%20PR/Question%201/TP_5G_PPN_LOT_958_JLN_UTAMA%5B1%5D_Alixgeoffrey%20Anak%20On.pdf</t>
  </si>
  <si>
    <t>3400039069</t>
  </si>
  <si>
    <t>https://tm365-my.sharepoint.com/personal/badruznasrin_basri_tm_com_my/Documents/Apps/Microsoft%20Forms/Request%20New%20PR/Question/signed%20Std_Costing_AWP_FTTH_CNC_Lite_for%20CNC__Alixgeoffrey%20Anak%20On.pdf</t>
  </si>
  <si>
    <t>GOV2301149</t>
  </si>
  <si>
    <t xml:space="preserve"> PAC2305452</t>
  </si>
  <si>
    <t>TMNA/231056</t>
  </si>
  <si>
    <t>KD/PL-SHM-0200-TP</t>
  </si>
  <si>
    <t>4902145791</t>
  </si>
  <si>
    <t>PILOT PROJECT FROM GM AND KD/PL TO PROVIDE INSTALLATION BY CONTRACTOR UNDER COST MANAGEMENT</t>
  </si>
  <si>
    <t>MYGOV*NET FOC KUH F19_F20 JABATAN PENDAFTARAN NEGARA DAERAH LANGKAWI (IPME)-KUH(99.9)</t>
  </si>
  <si>
    <t>KUH</t>
  </si>
  <si>
    <t>https://tm365-my.sharepoint.com/personal/badruznasrin_basri_tm_com_my/Documents/Apps/Microsoft%20Forms/Request%20New%20PR/Question%201/BOQ%20NID%20JABATAN%20PENDAFTARAN%20NEGARA%20(2)_Nur%20Mimi%20Shafinaz%20Bi.pdf</t>
  </si>
  <si>
    <t xml:space="preserve">3400038793 </t>
  </si>
  <si>
    <t>https://tm365-my.sharepoint.com/personal/badruznasrin_basri_tm_com_my/Documents/Apps/Microsoft%20Forms/Request%20New%20PR/Question/BOQ%20NID%20JABATAN%20PENDAFTARAN%20NEGARA%20(2)_Nur%20Mimi%20Shafinaz%20Bi.pdf; https://tm365-my.sharepoint.com/personal/badruznasrin_basri_tm_com_my/Documents/Apps/Microsoft%20Forms/Request%20New%20PR/Question/EMAIL%20REFERENCE_Nur%20Mimi%20Shafinaz%20Bi.jpeg</t>
  </si>
  <si>
    <t>GOV2301248</t>
  </si>
  <si>
    <t>PAC2305775</t>
  </si>
  <si>
    <t>TMNA/231573</t>
  </si>
  <si>
    <t>KD/PL-SHM-0203-TP</t>
  </si>
  <si>
    <t>4902145821</t>
  </si>
  <si>
    <t>MYGOV*NET FOC KUH F15_F16 KASTAM PEJABAT UNIT PENUMPANG KUAH LANGKAWI (IPME)-KUH(99.9)</t>
  </si>
  <si>
    <t>https://tm365-my.sharepoint.com/personal/badruznasrin_basri_tm_com_my/Documents/Apps/Microsoft%20Forms/Request%20New%20PR/Question%201/BOQ%20NID%20KASTAM%20UNIT%20PENUMPANG%20KUAH_Nur%20Mimi%20Shafinaz%20Bi.pdf</t>
  </si>
  <si>
    <t>https://tm365-my.sharepoint.com/personal/badruznasrin_basri_tm_com_my/Documents/Apps/Microsoft%20Forms/Request%20New%20PR/Question/BOQ%20NID%20KASTAM%20UNIT%20PENUMPANG%20KUAH_Nur%20Mimi%20Shafinaz%20Bi.pdf; https://tm365-my.sharepoint.com/personal/badruznasrin_basri_tm_com_my/Documents/Apps/Microsoft%20Forms/Request%20New%20PR/Question/EMAIL%20REFERENCE_Nur%20Mimi%20Shafinaz%20Bi%201.jpeg</t>
  </si>
  <si>
    <t>Non Capex RWOA/3rd party remain as statusquo.</t>
  </si>
  <si>
    <t>RER2300146</t>
  </si>
  <si>
    <t>PAC2310847</t>
  </si>
  <si>
    <t>191000005003</t>
  </si>
  <si>
    <t>CNFD-MTK-0034-TP</t>
  </si>
  <si>
    <t>RWO A3A06234810 KM23 TH - RL FOC 48C</t>
  </si>
  <si>
    <t>TH</t>
  </si>
  <si>
    <t>https://tm365-my.sharepoint.com/personal/badruznasrin_basri_tm_com_my/_layouts/15/Doc.aspx?sourcedoc=%7B1F82E2FD-EF63-4C70-88C7-BB3FF0F56B46%7D&amp;file=TECHNICAL%20PROPOSAL%20FOR%20TM%20PROJECT%20PROJEK%20TITA_Rodziah%20Binti%20Jalalu.pptx&amp;action=edit&amp;mobileredirect=true</t>
  </si>
  <si>
    <t>https://tm365-my.sharepoint.com/personal/badruznasrin_basri_tm_com_my/Documents/Apps/Microsoft%20Forms/Request%20New%20PR/Question/BOQ%20TITAN%20RWO%20A3A06234810%20KM23%20TH%20-%20RL%20FOC%2048_Rodziah%20Binti%20Jalalu.pdf</t>
  </si>
  <si>
    <t>GOV2300753</t>
  </si>
  <si>
    <t>PAC2305520</t>
  </si>
  <si>
    <t>TMNA/231492</t>
  </si>
  <si>
    <t>KD/PL-SHM-0201-TP</t>
  </si>
  <si>
    <t>4902145731</t>
  </si>
  <si>
    <t>MYGOV*NET FOC KUH F19_F20 PEJABAT IMIGRESEN KOMPLEKS KDN LANGKAWI (IPME)- KUH(99.9)</t>
  </si>
  <si>
    <t>https://tm365-my.sharepoint.com/personal/badruznasrin_basri_tm_com_my/Documents/Apps/Microsoft%20Forms/Request%20New%20PR/Question%201/BOQ%20NID%20PEJABAT%20IMIGRESEN%20KOMPLEKS%20KDN%20LANGKA_Nur%20Mimi%20Shafinaz%20Bi.pdf</t>
  </si>
  <si>
    <t>https://tm365-my.sharepoint.com/personal/badruznasrin_basri_tm_com_my/Documents/Apps/Microsoft%20Forms/Request%20New%20PR/Question/BOQ%20NID%20PEJABAT%20IMIGRESEN%20KOMPLEKS%20KDN%20LANGKA_Nur%20Mimi%20Shafinaz%20Bi.pdf; https://tm365-my.sharepoint.com/personal/badruznasrin_basri_tm_com_my/Documents/Apps/Microsoft%20Forms/Request%20New%20PR/Question/EMAIL%20REFERENCE_Nur%20Mimi%20Shafinaz%20Bi%202.jpeg</t>
  </si>
  <si>
    <t>GOV2301240</t>
  </si>
  <si>
    <t>PAC2305846</t>
  </si>
  <si>
    <t>TMNA/231596</t>
  </si>
  <si>
    <t>KD/PL-SHM-0205-TP</t>
  </si>
  <si>
    <t>4902145785</t>
  </si>
  <si>
    <t>MYGOV*NET FOC KUH F19_F20 KASTAM BKT MALUT KAMPUNG BUKIT MALUT KUAH (IPME)-KUH(99.9)</t>
  </si>
  <si>
    <t>https://tm365-my.sharepoint.com/personal/badruznasrin_basri_tm_com_my/Documents/Apps/Microsoft%20Forms/Request%20New%20PR/Question%201/BOQ%20NID%20KASTAM%20BUKIT%20MALUT_Nur%20Mimi%20Shafinaz%20Bi.pdf</t>
  </si>
  <si>
    <t>https://tm365-my.sharepoint.com/personal/badruznasrin_basri_tm_com_my/Documents/Apps/Microsoft%20Forms/Request%20New%20PR/Question/BOQ%20NID%20KASTAM%20BUKIT%20MALUT_Nur%20Mimi%20Shafinaz%20Bi.pdf; https://tm365-my.sharepoint.com/personal/badruznasrin_basri_tm_com_my/Documents/Apps/Microsoft%20Forms/Request%20New%20PR/Question/EMAIL%20REFERENCE_Nur%20Mimi%20Shafinaz%20Bi%203.jpeg</t>
  </si>
  <si>
    <t>4902145923</t>
  </si>
  <si>
    <t>P1P2300100</t>
  </si>
  <si>
    <t>PAC2310476</t>
  </si>
  <si>
    <t>TMCA/231719</t>
  </si>
  <si>
    <t>ST-MGN-0061-TP</t>
  </si>
  <si>
    <t>WEBE_CB0207 MP PRIMA COURT_MTI</t>
  </si>
  <si>
    <t>MTI</t>
  </si>
  <si>
    <t>https://tm365-my.sharepoint.com/personal/badruznasrin_basri_tm_com_my/Documents/Apps/Microsoft%20Forms/Request%20New%20PR/Question%201/TP%20WEBE%20MTI%20PRIMA%20COURT_Sazril%20Anwar%20Bin%20Zul.pdf</t>
  </si>
  <si>
    <t>3400038726</t>
  </si>
  <si>
    <t>https://tm365-my.sharepoint.com/personal/badruznasrin_basri_tm_com_my/Documents/Apps/Microsoft%20Forms/Request%20New%20PR/Question/BOQ%20WEBE%20CB0207%20MP%20PRIMA%20COURT%20-MTI-%20Updated_Sazril%20Anwar%20Bin%20Zul.pdf</t>
  </si>
  <si>
    <t>PR requested for Stock Item (SFP 1G)</t>
  </si>
  <si>
    <t>GOV2301424</t>
  </si>
  <si>
    <t>PAC2307222</t>
  </si>
  <si>
    <t>TMWA/239092</t>
  </si>
  <si>
    <t>For MyGov 2.0 migration.</t>
  </si>
  <si>
    <t>NID (2 SET) FOR MYGOV*NET-MOF (JKDM) KOMPLEKS KASTAM PENCEGAH KG JEPAK BINTULU
(IPME)-BTU (GOV2301424)</t>
  </si>
  <si>
    <t>https://tm365-my.sharepoint.com/personal/badruznasrin_basri_tm_com_my/_layouts/15/Doc.aspx?sourcedoc=%7BDDACF497-1398-4D22-B667-61A7CBB86E5E%7D&amp;file=TMWA%20239092%20SFP%2080KM_Alice%20Lee.xlsx&amp;action=default&amp;mobileredirect=true</t>
  </si>
  <si>
    <t>CNFD</t>
  </si>
  <si>
    <t>PAC2310234</t>
  </si>
  <si>
    <t>TMNC/230061</t>
  </si>
  <si>
    <t>CNFD-EMP-0002-TP</t>
  </si>
  <si>
    <t>4902147073</t>
  </si>
  <si>
    <t>RER FOC AT JMBT SG SELUANG PX</t>
  </si>
  <si>
    <t>PX</t>
  </si>
  <si>
    <t>https://tm365-my.sharepoint.com/personal/badruznasrin_basri_tm_com_my/Documents/Apps/Microsoft%20Forms/Request%20New%20PR/Question%201/TP%20TMNC230061%20BOQ%20NGN%20RER%20FOC%20AT%20SG%20SELUANG%20P_Zaidi%20Bin%20Ishak.pdf</t>
  </si>
  <si>
    <t>https://tm365-my.sharepoint.com/personal/badruznasrin_basri_tm_com_my/_layouts/15/Doc.aspx?sourcedoc=%7B9C997FFA-2334-4EAD-A035-A8536D883AF4%7D&amp;file=BOQ%20FOC%20AT%20SG%20SELUANG%20PX_Zaidi%20Bin%20Ishak.xlsx&amp;action=default&amp;mobileredirect=true</t>
  </si>
  <si>
    <t>N/a</t>
  </si>
  <si>
    <t>new SOF for previous project</t>
  </si>
  <si>
    <t>DNB_HORIZON 5G - DQKCH0326_WISMASUMBERALAM - PRJ</t>
  </si>
  <si>
    <t>https://tm365-my.sharepoint.com/personal/badruznasrin_basri_tm_com_my/Documents/Apps/Microsoft%20Forms/Request%20New%20PR/Question%201/Internal%20Wiring%20Sumber%20Alam%20(1)%20(1)_Alixgeoffrey%20Anak%20On%201.pdf</t>
  </si>
  <si>
    <t>3400030482</t>
  </si>
  <si>
    <t>https://tm365-my.sharepoint.com/personal/badruznasrin_basri_tm_com_my/Documents/Apps/Microsoft%20Forms/Request%20New%20PR/Question/SURAT%20TBOQ%20SUMBER%20ALAM%20(1)_Alixgeoffrey%20Anak%20On%201.pdf</t>
  </si>
  <si>
    <t>Queried - ada PU yang tak patut-AND dh jwb dan fah</t>
  </si>
  <si>
    <t>SRR2104826</t>
  </si>
  <si>
    <t>PAC2215495</t>
  </si>
  <si>
    <t>SMEA/226708</t>
  </si>
  <si>
    <t>KEL-WUH-0156-TP</t>
  </si>
  <si>
    <t>mysudinla@tm.com.my</t>
  </si>
  <si>
    <t xml:space="preserve">projek SRR release batch 2,PO SI yg berkaitan kerja  Splicing to Cab FDC to complete projek
</t>
  </si>
  <si>
    <t xml:space="preserve"> SRR FTTH ADD TU_C003 KAMPUNG BENDANG KERIAN</t>
  </si>
  <si>
    <t>TU</t>
  </si>
  <si>
    <t>https://tm365-my.sharepoint.com/personal/badruznasrin_basri_tm_com_my/Documents/Apps/Microsoft%20Forms/Request%20New%20PR/Question%201/SMEA226708_REDMARK_Bendang_Kerian_Kamarudin%20Bin%20Md%20Gha.pdf</t>
  </si>
  <si>
    <t>3400038958</t>
  </si>
  <si>
    <t>https://tm365-my.sharepoint.com/personal/badruznasrin_basri_tm_com_my/Documents/Apps/Microsoft%20Forms/Request%20New%20PR/Question/SMEA226708%20Site%20Instruction%20Form%20R1_BendangK_Kamarudin%20Bin%20Md%20Gha.pdf</t>
  </si>
  <si>
    <t>Queried - dh email ke AND utk verify. done email k</t>
  </si>
  <si>
    <t>SRR2104815: Order ini mengandungi 2 projek -1 dah siap dan 1 inprogress</t>
  </si>
  <si>
    <t>PAC2216071</t>
  </si>
  <si>
    <t>SMEA/226756</t>
  </si>
  <si>
    <t>KEL-WUH-0124-TP</t>
  </si>
  <si>
    <t xml:space="preserve">Kerja UG gagal diteruskan memandangkan laluan UG bermasalah,jadi keperluan PO SI ini untuk jadikan UG to OH to complete projek
</t>
  </si>
  <si>
    <t xml:space="preserve">SRR FOC TAM_F52 192C TANAH MERAH-BUKIT PANAU
</t>
  </si>
  <si>
    <t>TAM</t>
  </si>
  <si>
    <t>https://tm365-my.sharepoint.com/personal/badruznasrin_basri_tm_com_my/Documents/Apps/Microsoft%20Forms/Request%20New%20PR/Question%201/SMEA226756%20REDMARK_Bukit_Panau_Kamarudin%20Bin%20Md%20Gha.pdf</t>
  </si>
  <si>
    <t>https://tm365-my.sharepoint.com/personal/badruznasrin_basri_tm_com_my/Documents/Apps/Microsoft%20Forms/Request%20New%20PR/Question/SMEA226756%20Site%20Instruction%20Form_bukit%20Panau_Kamarudin%20Bin%20Md%20Gha.pdf</t>
  </si>
  <si>
    <t>AND dh jwb query. boleh proceed PR. ada isu PAC. 2</t>
  </si>
  <si>
    <t>SRR2104803</t>
  </si>
  <si>
    <t>PAC2216341</t>
  </si>
  <si>
    <t>SMEA/226711</t>
  </si>
  <si>
    <t>KEL-CAK-0284-TP</t>
  </si>
  <si>
    <t xml:space="preserve">PO SI yang berkaitan dgn kos pengangkutan tiang  daripada PKC ke Site KAMPUNG NECHANG dan Cutting Tree bagi laluan pemasangan FOC OH
</t>
  </si>
  <si>
    <t>SRR FTTH NEW TU_C017 KAMPUNG NECHANG</t>
  </si>
  <si>
    <t>https://tm365-my.sharepoint.com/personal/badruznasrin_basri_tm_com_my/Documents/Apps/Microsoft%20Forms/Request%20New%20PR/Question%201/smea226711_-_srr_tu_ftth_new_tu_c017_Nechang_Kamarudin%20Bin%20Md%20Gha.pdf</t>
  </si>
  <si>
    <t>3400038524</t>
  </si>
  <si>
    <t>https://tm365-my.sharepoint.com/personal/badruznasrin_basri_tm_com_my/Documents/Apps/Microsoft%20Forms/Request%20New%20PR/Question/BOQ%20SI%20-%20SRR%20FTTH%20NEW%20TU_C017%20KAMPUNG%20NECHANG_Kamarudin%20Bin%20Md%20Gha.pdf</t>
  </si>
  <si>
    <t>Waiters 18/9: Submitted to CPA for PR creation</t>
  </si>
  <si>
    <t>WAI2304872</t>
  </si>
  <si>
    <t>PAC2307896</t>
  </si>
  <si>
    <t>JMEA/233058</t>
  </si>
  <si>
    <t>TRG-GET-0460-TP</t>
  </si>
  <si>
    <t>dasuki.ramli@tm.com.my</t>
  </si>
  <si>
    <t>TG_C021_DP0041 TRO-1-1100103071</t>
  </si>
  <si>
    <t>TG</t>
  </si>
  <si>
    <t>https://tm365-my.sharepoint.com/personal/badruznasrin_basri_tm_com_my/_layouts/15/Doc.aspx?sourcedoc=%7B26CBFBD8-E130-4394-87DC-265C753CC2AB%7D&amp;file=PELAN%20WAITERS%20TG%20C021%20DP0041%20(TRO-1-110010307_Mohd%20Dasuki%20Bin%20Raml.pptx&amp;action=edit&amp;mobileredirect=true; https://tm365-my.sharepoint.com/personal/badruznasrin_basri_tm_com_my/Documents/Apps/Microsoft%20Forms/Request%20New%20PR/Question%201/TRO-1-1100103071_Mohd%20Dasuki%20Bin%20Raml.jpg</t>
  </si>
  <si>
    <t>https://tm365-my.sharepoint.com/personal/badruznasrin_basri_tm_com_my/_layouts/15/Doc.aspx?sourcedoc=%7B128C5BB4-104F-4DD5-80B6-137B68FD84A2%7D&amp;file=BOQ%20WAITERS%20TG%20C021%20DP0041%20TRO-1-1100103071_Mohd%20Dasuki%20Bin%20Raml.xlsx&amp;action=default&amp;mobileredirect=true</t>
  </si>
  <si>
    <t>PO - 4902147971</t>
  </si>
  <si>
    <t>GOV2300205</t>
  </si>
  <si>
    <t>PAC2304758</t>
  </si>
  <si>
    <t>TMSA/232113</t>
  </si>
  <si>
    <t>NS-HAT-0402-TP</t>
  </si>
  <si>
    <t>4902147971</t>
  </si>
  <si>
    <t>MYGOV*NET - NID+ FOC MN_F08 SPUR (12C) FOR BALAI BOMBA DAN PENYELAMAT MANTIN</t>
  </si>
  <si>
    <t>MN</t>
  </si>
  <si>
    <t>https://tm365-my.sharepoint.com/personal/badruznasrin_basri_tm_com_my/Documents/Apps/Microsoft%20Forms/Request%20New%20PR/Question%201/MY%20GOV%20BOMBA%20MANTIN%20(1)_Norizuwan%20Bin%20Che%20Ha.pdf</t>
  </si>
  <si>
    <t>https://tm365-my.sharepoint.com/personal/badruznasrin_basri_tm_com_my/_layouts/15/Doc.aspx?sourcedoc=%7BC0923A49-0BD8-4E10-8191-6B5122465816%7D&amp;file=Std_Costing_AWP_5G_MN_F08%20SPUR%20(12C)%20FOR%20BALA_Norizuwan%20Bin%20Che%20Ha.xlsx&amp;action=default&amp;mobileredirect=true; https://tm365-my.sharepoint.com/personal/badruznasrin_basri_tm_com_my/Documents/Apps/Microsoft%20Forms/Request%20New%20PR/Question/BOQ%20%26%20BOM%20MYGOV%20BALAI%20BOMBA_Norizuwan%20Bin%20Che%20Ha.pdf</t>
  </si>
  <si>
    <t>Duplicate request</t>
  </si>
  <si>
    <t>PHG-GET-0646-TP</t>
  </si>
  <si>
    <t>fadzliana.zan@tm.com.my</t>
  </si>
  <si>
    <t>Penambahan 7 batang di site</t>
  </si>
  <si>
    <t>SRR 2023 FTTH (TP) CNI_C00X PRMHN FELDA CHINI SENTOSA</t>
  </si>
  <si>
    <t>https://tm365-my.sharepoint.com/personal/badruznasrin_basri_tm_com_my/Documents/Apps/Microsoft%20Forms/Request%20New%20PR/Question%201/PLAN%20SRR%202020%20HSBB%20FTTH%20CNI_C00X%20PRMHN%20FELDA_Fadzliana%20Shahilla%20N.pdf</t>
  </si>
  <si>
    <t>https://tm365-my.sharepoint.com/personal/badruznasrin_basri_tm_com_my/_layouts/15/Doc.aspx?sourcedoc=%7BF0085B10-544B-43B4-82ED-68AD730E058A%7D&amp;file=Std_Costing_SRR%202023%20FTTH%20(TP)%20CNI_C00X%20PRMHN_Fadzliana%20Shahilla%20N.xlsx&amp;action=default&amp;mobileredirect=true</t>
  </si>
  <si>
    <t>RER2100080</t>
  </si>
  <si>
    <t>G6Q072100604</t>
  </si>
  <si>
    <t>KG/SB-MST-0110-TP</t>
  </si>
  <si>
    <t xml:space="preserve">For FOC work BOQ submitted once distance confirm at site after a few meeting &amp; CWS work completed. Additional CWS work needed due to another manhole need to be shifted after follow up meeting with customer. </t>
  </si>
  <si>
    <t>RWOR_TM INFRA RELOCATION DUE TO UPGRDING WORKS AT JALAN OLD OYA, SIBU</t>
  </si>
  <si>
    <t>https://tm365-my.sharepoint.com/personal/badruznasrin_basri_tm_com_my/Documents/Apps/Microsoft%20Forms/Request%20New%20PR/Question%201/TECHNICAL%20PROPOSAL%20FOR%20G6Q072100604%20(1)_Nurul%20Auwani%20Sudin.pdf</t>
  </si>
  <si>
    <t>https://tm365-my.sharepoint.com/personal/badruznasrin_basri_tm_com_my/Documents/Apps/Microsoft%20Forms/Request%20New%20PR/Question/BOQ%20FOR%20G6Q072100604%20ADDITIONAL%20CWS%20WORKS_Nurul%20Auwani%20Sudin.pdf; https://tm365-my.sharepoint.com/personal/badruznasrin_basri_tm_com_my/Documents/Apps/Microsoft%20Forms/Request%20New%20PR/Question/BOQ%20FOR%20G6Q072100604%20PART%201_Nurul%20Auwani%20Sudin.pdf; https://tm365-my.sharepoint.com/personal/badruznasrin_basri_tm_com_my/Documents/Apps/Microsoft%20Forms/Request%20New%20PR/Question/BOQ%20FOR%20G6Q072100604%20PART%202_Nurul%20Auwani%20Sudin.pdf</t>
  </si>
  <si>
    <t>PO : 4800407241</t>
  </si>
  <si>
    <t>NRP2203606</t>
  </si>
  <si>
    <t>TMSC/220197</t>
  </si>
  <si>
    <t>4800407241</t>
  </si>
  <si>
    <t>SUPPLY&amp;INSTALL CHAMBER DUCT SEAL - TM MC</t>
  </si>
  <si>
    <t>TMSC/220197 FOC 96C 36.6KM MCCS-MC (MMW LINK 3)</t>
  </si>
  <si>
    <t>MC</t>
  </si>
  <si>
    <t>https://tm365-my.sharepoint.com/personal/badruznasrin_basri_tm_com_my/Documents/Apps/Microsoft%20Forms/Request%20New%20PR/Question/Appendix%20B%20(approved)%20-%20RPO%20MK_Mohd%20Shafizam%20Bin%20Ab.pdf; https://tm365-my.sharepoint.com/personal/badruznasrin_basri_tm_com_my/Documents/Apps/Microsoft%20Forms/Request%20New%20PR/Question/Email%20kelulusan%20RPO%20MK%20-%20ductseal%20chamber_Mohd%20Shafizam%20Bin%20Ab.pdf; https://tm365-my.sharepoint.com/personal/badruznasrin_basri_tm_com_my/Documents/Apps/Microsoft%20Forms/Request%20New%20PR/Question/quotation_Mohd%20Shafizam%20Bin%20Ab.pdf; https://tm365-my.sharepoint.com/personal/badruznasrin_basri_tm_com_my/Documents/Apps/Microsoft%20Forms/Request%20New%20PR/Question/sole%20distributor%20letter_Mohd%20Shafizam%20Bin%20Ab.pdf; https://tm365-my.sharepoint.com/personal/badruznasrin_basri_tm_com_my/Documents/Apps/Microsoft%20Forms/Request%20New%20PR/Question/supplier%20declaration_Mohd%20Shafizam%20Bin%20Ab.pdf</t>
  </si>
  <si>
    <t>H5G2205166</t>
  </si>
  <si>
    <t>PAC2220752</t>
  </si>
  <si>
    <t>TMWA/229120</t>
  </si>
  <si>
    <t>MR/BIN-GEO-0030-TP</t>
  </si>
  <si>
    <t>SI NEEDED TO COMPLETE FIBER WORK FOR VANDALISED SITE</t>
  </si>
  <si>
    <t>5G DNB DQBTU0141 1 IUC/ CSR &amp; FOC TKD_F25 SPURS 48C/12C FOR BIGINDGASSDNBHD_TKD</t>
  </si>
  <si>
    <t>https://tm365-my.sharepoint.com/personal/badruznasrin_basri_tm_com_my/Documents/Apps/Microsoft%20Forms/Request%20New%20PR/Question%201/1.%20TP%20for%20TMWA227100%205G%20BIGINDGASSDNBHD_TKD%20F_Alice%20Lee.pdf</t>
  </si>
  <si>
    <t>https://tm365-my.sharepoint.com/personal/badruznasrin_basri_tm_com_my/_layouts/15/Doc.aspx?sourcedoc=%7B1BF65BD2-D374-4AF1-873A-544851388D87%7D&amp;file=SI%20TMWA%20229120_Alice%20Lee.xlsx&amp;action=default&amp;mobileredirect=true</t>
  </si>
  <si>
    <t>Duplicate with no 546</t>
  </si>
  <si>
    <t>PAC2311419</t>
  </si>
  <si>
    <t xml:space="preserve"> 5G DNB DQMIR0697 1 IUC/ CSR &amp; FOC MR_F42 (SPUR 48C/12C) /MR_F43 (SPUR 48C/12C) FOR JLN TANJUNG 98000 MIRI</t>
  </si>
  <si>
    <t>PAC2310948</t>
  </si>
  <si>
    <t>5G DNB DQMIR0715 1 IUC/ CSR &amp; FOC KBRM_F02 (SPUR 24C/12C)/KBRM_F03 (SPUR 24C/12C) FOR SHIN YANG SHIPYARD SDN BHD 98000 MIRI</t>
  </si>
  <si>
    <t>https://tm365-my.sharepoint.com/personal/badruznasrin_basri_tm_com_my/Documents/Apps/Microsoft%20Forms/Request%20New%20PR/Question/BOQ%20TMWA237251_Bun%20Katan%20Katan.pdf; https://tm365-my.sharepoint.com/personal/badruznasrin_basri_tm_com_my/Documents/Apps/Microsoft%20Forms/Request%20New%20PR/Question/TRIAL%20BOQ%20%26%20MATERIAL%20TMWA237251_Bun%20Katan%20Katan.pdf</t>
  </si>
  <si>
    <t>4902145902 (10-Sep-2023)</t>
  </si>
  <si>
    <t>S2U2102423</t>
  </si>
  <si>
    <t xml:space="preserve"> PAC2107195</t>
  </si>
  <si>
    <t>TMEC/210013</t>
  </si>
  <si>
    <t>CNFD-HARUM(RR)-0003</t>
  </si>
  <si>
    <t>jailani.jaafar@tm.com.my</t>
  </si>
  <si>
    <t>KERJA-KERJA TAMBAHAN DI TAPAK BAGI PROJEK TMEC/210013 BBF OLT STMU FOC 96C 35KM KI-STMU</t>
  </si>
  <si>
    <t>BBF OLT STMU FOC 96C 35KM KI-STMU</t>
  </si>
  <si>
    <t>KI - STMU</t>
  </si>
  <si>
    <t>https://tm365-my.sharepoint.com/personal/badruznasrin_basri_tm_com_my/Documents/Apps/Microsoft%20Forms/Request%20New%20PR/Question%201/PLAN%20TMEC210013%20_1_Syeikh%20Muhammad%20Jail.pdf; https://tm365-my.sharepoint.com/personal/badruznasrin_basri_tm_com_my/Documents/Apps/Microsoft%20Forms/Request%20New%20PR/Question%201/PLAN%20TMEC210013_2_Syeikh%20Muhammad%20Jail.pdf; https://tm365-my.sharepoint.com/personal/badruznasrin_basri_tm_com_my/Documents/Apps/Microsoft%20Forms/Request%20New%20PR/Question%201/PLAN%20TMEC210013_3_Syeikh%20Muhammad%20Jail.pdf; https://tm365-my.sharepoint.com/personal/badruznasrin_basri_tm_com_my/Documents/Apps/Microsoft%20Forms/Request%20New%20PR/Question%201/TMEC%20210013%20LOCATE%20%26%20PREPARE%20MH_Syeikh%20Muhammad%20Jail.pdf; https://tm365-my.sharepoint.com/personal/badruznasrin_basri_tm_com_my/Documents/Apps/Microsoft%20Forms/Request%20New%20PR/Question%201/TMEC%20210013%20ROODING_Syeikh%20Muhammad%20Jail.pdf</t>
  </si>
  <si>
    <t>https://tm365-my.sharepoint.com/personal/badruznasrin_basri_tm_com_my/Documents/Apps/Microsoft%20Forms/Request%20New%20PR/Question/BOQ%20TO%20REPAIR%2096C%20FOC%20FOR%20BBF%20OLT%20STMU%20FOC%2096_Syeikh%20Muhammad%20Jail.pdf</t>
  </si>
  <si>
    <t>Ilman Afif bin Zulkifli</t>
  </si>
  <si>
    <t>4902145910</t>
  </si>
  <si>
    <t>CHANGE NeC DUE TO NO CIDB</t>
  </si>
  <si>
    <t>H5G_FOC BM F35/F36 CSR DPSPT0215 BUKIT TO KUN - H5G2300213</t>
  </si>
  <si>
    <t>https://tm365-my.sharepoint.com/personal/badruznasrin_basri_tm_com_my/_layouts/15/Doc.aspx?sourcedoc=%7B87291438-A057-43F3-83E0-C287A3646A27%7D&amp;file=TP%20H5G_FOC%20BM%20F35F36%20CSR%20DPSPT0215_BUKITTOKUN_Ahmad%20Faizal%20Bin%20Abd.pptx&amp;action=edit&amp;mobileredirect=true</t>
  </si>
  <si>
    <t>https://tm365-my.sharepoint.com/personal/badruznasrin_basri_tm_com_my/Documents/Apps/Microsoft%20Forms/Request%20New%20PR/Question/BILL%20OF%20QUANTITY_Ahmad%20Faizal%20Bin%20Abd.pdf</t>
  </si>
  <si>
    <t>6.10.23, resubmit request PR to CPA</t>
  </si>
  <si>
    <t>PAC2204184</t>
  </si>
  <si>
    <t>TMNC/220065</t>
  </si>
  <si>
    <t>CNFD-AGG-0006-TP</t>
  </si>
  <si>
    <t>RMK11 BM FOC JALAN ALMA/BUKIT MINYAK</t>
  </si>
  <si>
    <t>https://tm365-my.sharepoint.com/personal/badruznasrin_basri_tm_com_my/Documents/Apps/Microsoft%20Forms/Request%20New%20PR/Question%201/TP%20BOQ%20RMK11%20BM%20FOC%20JALAN%20ALMABUKIT%20MINYAK%20(3_Zaidi%20Bin%20Ishak.pdf</t>
  </si>
  <si>
    <t>https://tm365-my.sharepoint.com/personal/badruznasrin_basri_tm_com_my/_layouts/15/Doc.aspx?sourcedoc=%7B2E59D66B-9AD2-4FAD-B263-85D58BE8E3D8%7D&amp;file=BOQ%20TMNC220065%202_Zaidi%20Bin%20Ishak.xlsx&amp;action=default&amp;mobileredirect=true</t>
  </si>
  <si>
    <t>RER2200228</t>
  </si>
  <si>
    <t>PAC2222443</t>
  </si>
  <si>
    <t>RMBA/220019</t>
  </si>
  <si>
    <t>KK/PB/LB-SER-0786-TP</t>
  </si>
  <si>
    <t>To reroute existing infra to new ROW due to Projek Pembentungan Ketiau Putatan</t>
  </si>
  <si>
    <t>https://tm365-my.sharepoint.com/personal/badruznasrin_basri_tm_com_my/Documents/Apps/Microsoft%20Forms/Request%20New%20PR/Question%201/PROPOSAL%20DRAWING%20(1)_Muhammad%20Afiq%20Abdul.pdf</t>
  </si>
  <si>
    <t>https://tm365-my.sharepoint.com/personal/badruznasrin_basri_tm_com_my/Documents/Apps/Microsoft%20Forms/Request%20New%20PR/Question/TP_BOQ_C1%20RMBA%20220019_Muhammad%20Afiq%20Abdul.pdf</t>
  </si>
  <si>
    <t>exceed warrrant 8/9/23- send cpa done</t>
  </si>
  <si>
    <t>PJ-RID-0073-TP</t>
  </si>
  <si>
    <t>https://tm365-my.sharepoint.com/personal/badruznasrin_basri_tm_com_my/Documents/Apps/Microsoft%20Forms/Request%20New%20PR/Question%201/TP%20PROPOSAL%20BGI_C066_DP0051%20PJ-RID-0073-TP_Mohd%20Faiez%20Mat%20Jusoh.pdf</t>
  </si>
  <si>
    <t>https://tm365-my.sharepoint.com/personal/badruznasrin_basri_tm_com_my/Documents/Apps/Microsoft%20Forms/Request%20New%20PR/Question/BOQ%20WC%20Q3%20BGI%20FOR%20JENDELA%202023%20(J14D)%20BGI_C06_Mohd%20Faiez%20Mat%20Jusoh.pdf</t>
  </si>
  <si>
    <t>PR created, but pending approval. In list WWPO</t>
  </si>
  <si>
    <t>SNP2200124</t>
  </si>
  <si>
    <t>PAC2224169</t>
  </si>
  <si>
    <t>TMNA/225150</t>
  </si>
  <si>
    <t>PRK-NXS-0046-TP</t>
  </si>
  <si>
    <t>Justifikasi keperluan 2nd PO : Penambahan penggunaan kabel 12C dan 24C bagi menukarganti kerosakan kabel sedia ada yang dipasang akibat kebakaran oleh orang awam. Penambahan kabel 12C adalah sebanyak 265m manakala penambahan kabel 24C adalah 370m</t>
  </si>
  <si>
    <t>KKMM POP2_BBA5021 FTTH SLI_C015 SK SRI KELEDANG</t>
  </si>
  <si>
    <t>SLI</t>
  </si>
  <si>
    <t>https://tm365-my.sharepoint.com/personal/badruznasrin_basri_tm_com_my/Documents/Apps/Microsoft%20Forms/Request%20New%20PR/Question%201/TP%20TMNA_225150_Zatil%20Hanan%20Binti%20Ah.pdf</t>
  </si>
  <si>
    <t>https://tm365-my.sharepoint.com/personal/badruznasrin_basri_tm_com_my/Documents/Apps/Microsoft%20Forms/Request%20New%20PR/Question/BOQ%20TMNA225150%202nd%20BOQ_Zatil%20Hanan%20Binti%20Ah.pdf</t>
  </si>
  <si>
    <t>exceed warrrant waiters Project</t>
  </si>
  <si>
    <t>WAI2305505</t>
  </si>
  <si>
    <t>PAC2308682</t>
  </si>
  <si>
    <t>SMEA/237008</t>
  </si>
  <si>
    <t>syahida.ibrahim@tm.com.my</t>
  </si>
  <si>
    <t xml:space="preserve">Replacement Of existing iron pole </t>
  </si>
  <si>
    <t>WC QTR 3 2023 NODE MLR</t>
  </si>
  <si>
    <t>MLR</t>
  </si>
  <si>
    <t>https://tm365-my.sharepoint.com/personal/badruznasrin_basri_tm_com_my/_layouts/15/Doc.aspx?sourcedoc=%7B04B5AD2D-DAA9-4303-896E-BF3A3DE023E0%7D&amp;file=SMEA_237008_WC%20QTR%203%202023%20NODE%20MLR_MSTSB_%20Std_Syahida%20Muhammad%20Bin.xlsx&amp;action=default&amp;mobileredirect=true</t>
  </si>
  <si>
    <t>Distance actual tak sama BOQ</t>
  </si>
  <si>
    <t>PAC2224170</t>
  </si>
  <si>
    <t>TMNA/225154</t>
  </si>
  <si>
    <t>PRK-NXS-0047-TP</t>
  </si>
  <si>
    <t>Justifikasi : Penambahan jarak yang berbeza dari jarak anggaran semasa BOQ pertama, di mana jarak sebenar diambil oleh jarak yang direkodkan oleh OTDR. Penambahan kabel dari BOQ asal adalah sebanyak 764m bagi kabel OFC 96C OH.</t>
  </si>
  <si>
    <t>KKMM POP2 FTTH FOC SLI_F18 MAIN (96C) JALAN KG SRI KELEDANG</t>
  </si>
  <si>
    <t>https://tm365-my.sharepoint.com/personal/badruznasrin_basri_tm_com_my/Documents/Apps/Microsoft%20Forms/Request%20New%20PR/Question%201/TP%20TMNA_225154_Zatil%20Hanan%20Binti%20Ah.pdf</t>
  </si>
  <si>
    <t>https://tm365-my.sharepoint.com/personal/badruznasrin_basri_tm_com_my/Documents/Apps/Microsoft%20Forms/Request%20New%20PR/Question/BOQ%20TMNA225154%202nd%20BOQ_Zatil%20Hanan%20Binti%20Ah.pdf</t>
  </si>
  <si>
    <t>PJ-RID-0074-TP</t>
  </si>
  <si>
    <t>https://tm365-my.sharepoint.com/personal/badruznasrin_basri_tm_com_my/Documents/Apps/Microsoft%20Forms/Request%20New%20PR/Question%201/TP%20PROPOSAL%20BGI_C124M_DP0008%20PJ-RID-0074-TP_Mohd%20Faiez%20Mat%20Jusoh.pdf</t>
  </si>
  <si>
    <t>https://tm365-my.sharepoint.com/personal/badruznasrin_basri_tm_com_my/Documents/Apps/Microsoft%20Forms/Request%20New%20PR/Question/BOQ%20WC%20Q3%20BGI%20FOR%20JENDELA%202023%20(J14D%20BGI_C124_Mohd%20Faiez%20Mat%20Jusoh.pdf</t>
  </si>
  <si>
    <t>4902146896</t>
  </si>
  <si>
    <t xml:space="preserve">PAC2223791 </t>
  </si>
  <si>
    <t xml:space="preserve">TMNA/225084  </t>
  </si>
  <si>
    <t>PRK-SOL-0509-TP</t>
  </si>
  <si>
    <t xml:space="preserve">H5G FOC SIM2_F16 SPUR (12C) CSR DALRM0503 SK NGAH IBRAHIM </t>
  </si>
  <si>
    <t>SIM2</t>
  </si>
  <si>
    <t>https://tm365-my.sharepoint.com/personal/badruznasrin_basri_tm_com_my/Documents/Apps/Microsoft%20Forms/Request%20New%20PR/Question%201/TP%20Challenge_TITAN%20H5G%20FOC%20SIM2_F15%20F16%20SPUR_Khairul%20Hafiz%20Bin%20Ab.pdf</t>
  </si>
  <si>
    <t>https://tm365-my.sharepoint.com/personal/badruznasrin_basri_tm_com_my/_layouts/15/Doc.aspx?sourcedoc=%7B365AFEEB-0629-4E8E-8209-82B68C711E2D%7D&amp;file=Std_Costing_AWP_FTTH_TP-ORI_V2-4_TITAN%20H5G%20FO_Khairul%20Hafiz%20Bin%20Ab.xlsx&amp;action=default&amp;mobileredirect=true</t>
  </si>
  <si>
    <t>tp upload BOQ bersain. TP utk confirmkan total FDP</t>
  </si>
  <si>
    <t>WAI2305504</t>
  </si>
  <si>
    <t>PAC2308679</t>
  </si>
  <si>
    <t>SMEA/237007</t>
  </si>
  <si>
    <t>KEL-CAK-0323-TP</t>
  </si>
  <si>
    <t xml:space="preserve">To Create PO for 40HP CPP, Installation Of Pole and transport Of Pole for Waiters Clearance </t>
  </si>
  <si>
    <t>WC QTR 3 2023 NODE PP</t>
  </si>
  <si>
    <t>https://tm365-my.sharepoint.com/personal/badruznasrin_basri_tm_com_my/Documents/Apps/Microsoft%20Forms/Request%20New%20PR/Question%201/POLE%20ROUTE%20%26%20SLD%203_Syahida%20Muhammad%20Bin.pdf</t>
  </si>
  <si>
    <t>https://tm365-my.sharepoint.com/personal/badruznasrin_basri_tm_com_my/_layouts/15/Doc.aspx?sourcedoc=%7BC2366828-21D1-4E57-ADEB-503D2D47D67C%7D&amp;file=Std_Costing_SMEA237007_WC%20QTR%203%202023%20NODE%20PP_Syahida%20Muhammad%20Bin.xlsx&amp;action=default&amp;mobileredirect=true</t>
  </si>
  <si>
    <t>PU dlm VO yg diminta dh ada dlm PO pertama (490211</t>
  </si>
  <si>
    <t>GOV2300239</t>
  </si>
  <si>
    <t>PAC2304746</t>
  </si>
  <si>
    <t>TMEA/238032</t>
  </si>
  <si>
    <t>KEL-CAK-0307-TP</t>
  </si>
  <si>
    <t>faizal.rasid@tm.com.my</t>
  </si>
  <si>
    <t>PU testing &amp; splicing not in first PO</t>
  </si>
  <si>
    <t>MYGOV RTP FOC SPUR 12C KASTAM PENCEGAH RANTAU PANJANG</t>
  </si>
  <si>
    <t>RTP</t>
  </si>
  <si>
    <t>https://tm365-my.sharepoint.com/personal/badruznasrin_basri_tm_com_my/Documents/Apps/Microsoft%20Forms/Request%20New%20PR/Question%201/SLD%20-%20MYGOV%20NEO%20RTP%20FOC%20SPUR%2012C%20KASTAM%20PENCE_Mohamad%20Faizal%20Bin%20R.pdf</t>
  </si>
  <si>
    <t>https://tm365-my.sharepoint.com/personal/badruznasrin_basri_tm_com_my/Documents/Apps/Microsoft%20Forms/Request%20New%20PR/Question/mygov%20kastam%20pencegah_FMR+SI_Mohamad%20Faizal%20Bin%20R.pdf</t>
  </si>
  <si>
    <t>12/9/23 masih tiada TP lengkap &amp; BOQ tak sign</t>
  </si>
  <si>
    <t>NRP2303015</t>
  </si>
  <si>
    <t>PAC2311308</t>
  </si>
  <si>
    <t>TMNA/230627</t>
  </si>
  <si>
    <t>PG-PRL-0488-TP</t>
  </si>
  <si>
    <t>NRP_FOC BYB F74/F75 NID GTT/MOTOROLA SOLUTIONS - MEDAN BAYAN</t>
  </si>
  <si>
    <t>BYB</t>
  </si>
  <si>
    <t>https://tm365-my.sharepoint.com/personal/badruznasrin_basri_tm_com_my/Documents/Apps/Microsoft%20Forms/Request%20New%20PR/Question%201/TMNA230627-PLAN_Nor%20Fazlinda%20Hanim%20B.pdf</t>
  </si>
  <si>
    <t>https://tm365-my.sharepoint.com/personal/badruznasrin_basri_tm_com_my/Documents/Apps/Microsoft%20Forms/Request%20New%20PR/Question/BOQ%20TMNA230627_Nor%20Fazlinda%20Hanim%20B.pdf</t>
  </si>
  <si>
    <t>PO - 4902146779</t>
  </si>
  <si>
    <t>WAI2210029</t>
  </si>
  <si>
    <t>PAC2300319</t>
  </si>
  <si>
    <t>TMCA/230075</t>
  </si>
  <si>
    <t>PJ-PCO-0880-TP</t>
  </si>
  <si>
    <t>4902146779</t>
  </si>
  <si>
    <t>Untuk Pembayaran NPE = Traffic Management Plan (TMP)</t>
  </si>
  <si>
    <t>WC Q1 TNP FOR JENDELA 2023 (J14D)</t>
  </si>
  <si>
    <t>TNP</t>
  </si>
  <si>
    <t>https://tm365-my.sharepoint.com/personal/badruznasrin_basri_tm_com_my/Documents/Apps/Microsoft%20Forms/Request%20New%20PR/Question%201/PCOM%20Km19.1-Km19.7-2_Mohd%20Faiez%20Mat%20Jusoh.pdf</t>
  </si>
  <si>
    <t>https://tm365-my.sharepoint.com/personal/badruznasrin_basri_tm_com_my/Documents/Apps/Microsoft%20Forms/Request%20New%20PR/Question/TMCA230075%20SITE%20INSTRUCTION_Mohd%20Faiez%20Mat%20Jusoh.pdf</t>
  </si>
  <si>
    <t>27/9: TMSA/232035 - 4902151168  (kurang 5 patch pa</t>
  </si>
  <si>
    <t>GOV2300502</t>
  </si>
  <si>
    <t>PAC2304512</t>
  </si>
  <si>
    <t>TMSA/232035</t>
  </si>
  <si>
    <t>Purchase Patch Cord &amp; Patch Panel 12C for NID/CSR installation</t>
  </si>
  <si>
    <t>NID+FOC THRU CORE F20 SPUR MYGOV*NET-JKS</t>
  </si>
  <si>
    <t>KP</t>
  </si>
  <si>
    <t>AZTEL CORPORATION (M) SDN. BHD.</t>
  </si>
  <si>
    <t>https://tm365-my.sharepoint.com/personal/badruznasrin_basri_tm_com_my/_layouts/15/Doc.aspx?sourcedoc=%7B2A7970DB-3E3A-43E5-B3E5-56218A962979%7D&amp;file=Patch%20cord_Patch%20Panel%2012C_Mohd%20Nor%20Izzuan%20Bin.xlsx&amp;action=default&amp;mobileredirect=true</t>
  </si>
  <si>
    <t>27/9: TMSA/232996 - 4902151182 25/9: Submit PR. Mi</t>
  </si>
  <si>
    <t>GOV2304818</t>
  </si>
  <si>
    <t>PAC2309239</t>
  </si>
  <si>
    <t>TMSA/232996</t>
  </si>
  <si>
    <t>Purchase Patch Cord &amp; Patch Panel for NID/CSR Installation</t>
  </si>
  <si>
    <t>MYGOV*NET - NID+ FOC SN_F41/F42 SPUR (12C) FOR -MOTAC-JABATAN KEBUDAYAAN DAN KESENIAN NEGARA NS</t>
  </si>
  <si>
    <t>SN</t>
  </si>
  <si>
    <t>n</t>
  </si>
  <si>
    <t>https://tm365-my.sharepoint.com/personal/badruznasrin_basri_tm_com_my/_layouts/15/Doc.aspx?sourcedoc=%7BC2014527-7282-43AB-8ABA-BD6E3A007C5D%7D&amp;file=Patch%20cord_Patch%20Panel%2012C_Mohd%20Nor%20Izzuan%20Bin%201.xlsx&amp;action=default&amp;mobileredirect=true</t>
  </si>
  <si>
    <t>Dan mohon justify keperluan item tersebut.</t>
  </si>
  <si>
    <t>PAC2311127</t>
  </si>
  <si>
    <t>TMCA/231946</t>
  </si>
  <si>
    <t>NRP BULK KIN FOR AND MSC (1G) PH-2</t>
  </si>
  <si>
    <t>https://tm365-my.sharepoint.com/personal/badruznasrin_basri_tm_com_my/Documents/Apps/Microsoft%20Forms/Request%20New%20PR/Question/BOQ%20ES%20UPE%20for%20TM_Mohd%20Yusof%20Bin%20Abdul.pdf</t>
  </si>
  <si>
    <t>4902147811</t>
  </si>
  <si>
    <t>PG-RAZ-0336-TP</t>
  </si>
  <si>
    <t>CHANGE OF DESIGN. RELOCATE NID FROM NEW BUILDING TO OLD BUILDING</t>
  </si>
  <si>
    <t>AIM</t>
  </si>
  <si>
    <t>https://tm365-my.sharepoint.com/personal/badruznasrin_basri_tm_com_my/Documents/Apps/Microsoft%20Forms/Request%20New%20PR/Question%201/MYGOVNET%20MAHKAMAH%20SYARIAH%20TIMUR%20LAUT%20(1)_Muhammad%20Hafidz%20Bin.pdf</t>
  </si>
  <si>
    <t>https://tm365-my.sharepoint.com/personal/badruznasrin_basri_tm_com_my/Documents/Apps/Microsoft%20Forms/Request%20New%20PR/Question/BOQ%203RD%20MYGOVNET_FOC%20AIM%20F19%20NID%20MAHKAMAH%20REN_Muhammad%20Hafidz%20Bin.pdf</t>
  </si>
  <si>
    <t>NRP2302908</t>
  </si>
  <si>
    <t>PAC2311374</t>
  </si>
  <si>
    <t>TMEA/231482</t>
  </si>
  <si>
    <t>PHG-SDU-0022-TP</t>
  </si>
  <si>
    <t>NRP FOC (TP) GEB F40,41 PUSH TMHK(CHTI) UPC CHEMICAL KAWASAN INDUSTRI GEBENG</t>
  </si>
  <si>
    <t>https://tm365-my.sharepoint.com/personal/badruznasrin_basri_tm_com_my/_layouts/15/Doc.aspx?sourcedoc=%7B85F4A00D-BEDB-4D78-81D1-BB3DD662CEE7%7D&amp;file=BOQ%20NRP%20UPC%20CHEMICAL%20GEBENG_Ahmad%20Najmi%20Bin%20Arah.xlsx&amp;action=default&amp;mobileredirect=true; https://tm365-my.sharepoint.com/personal/badruznasrin_basri_tm_com_my/Documents/Apps/Microsoft%20Forms/Request%20New%20PR/Question%201/NRP%20UPC%20CHEMICAL%20GEBENG_Ahmad%20Najmi%20Bin%20Arah.pdf</t>
  </si>
  <si>
    <t>https://tm365-my.sharepoint.com/personal/badruznasrin_basri_tm_com_my/_layouts/15/Doc.aspx?sourcedoc=%7B1B49899F-5064-4B4B-8FA7-1616608A226E%7D&amp;file=BOQ%20NRP%20UPC%20CHEMICAL%20GEBENG_Ahmad%20Najmi%20Bin%20Arah.xlsx&amp;action=default&amp;mobileredirect=true</t>
  </si>
  <si>
    <t>Queried PU &amp; insufficient budget</t>
  </si>
  <si>
    <t>PAC2311172</t>
  </si>
  <si>
    <t>Mohon bantuan dan advise keperluan tambahan budget RM36K bagi site dibawah berikutan perubahan/tambahan laluan disebabkan laluan UG rosak (rujuk gambar) dan juga costing asal menggunakan template CNC Lite tapi bila LOR dapat ke TP Turnkey menyebabkan ada pertambahan kos. RPKA juga telah dibuat spt dibawah</t>
  </si>
  <si>
    <t>H5G_FOC BES F15 CSR DRPER0015_KGGUARMUSANG_BES (DNB_HORIZON 5G)</t>
  </si>
  <si>
    <t>BES</t>
  </si>
  <si>
    <t>https://tm365-my.sharepoint.com/personal/badruznasrin_basri_tm_com_my/Documents/Apps/Microsoft%20Forms/Request%20New%20PR/Question%201/TP%20PLAN%20H5G_FOC%20BES%20F15%20CSR%20DRPER0015_KGGUARM_Ramnazdin%20Bin%20Ramli.pdf</t>
  </si>
  <si>
    <t>https://tm365-my.sharepoint.com/personal/badruznasrin_basri_tm_com_my/_layouts/15/Doc.aspx?sourcedoc=%7BF982F43A-44DD-4468-AF8C-1B75AEA20E4C%7D&amp;file=BOQ%20H5G_FOC%20BES%20F15%20CSR%20DRPER0015_KGGUARMUSAN_Ramnazdin%20Bin%20Ramli.xlsx&amp;action=default&amp;mobileredirect=true</t>
  </si>
  <si>
    <t>GOV2300238</t>
  </si>
  <si>
    <t>PAC2304292</t>
  </si>
  <si>
    <t>TMEA/238022</t>
  </si>
  <si>
    <t>KEL-CAK-0305-TP</t>
  </si>
  <si>
    <t>CHANGE DESIGN-SOME PORTION NEED CHANGE FROM UG TO OH DUE TO DUCT BLOCKAGE</t>
  </si>
  <si>
    <t>MYGOV PKU FOC SPUR 12C KASTAM UNIT PENCEGAH PENYELUDUPAN PENGKALAN KUBOR</t>
  </si>
  <si>
    <t>PKU</t>
  </si>
  <si>
    <t>https://tm365-my.sharepoint.com/personal/badruznasrin_basri_tm_com_my/Documents/Apps/Microsoft%20Forms/Request%20New%20PR/Question%201/KMZ%20MYGOV%20KASTAM%20UNIT%20PENCEGAH%20PKU_Mohamad%20Faizal%20Bin%20R.pdf</t>
  </si>
  <si>
    <t>https://tm365-my.sharepoint.com/personal/badruznasrin_basri_tm_com_my/Documents/Apps/Microsoft%20Forms/Request%20New%20PR/Question/SI%20MYGOV%20PKU%20FOC%20SPUR%2012C%20KASTAM%20UNIT%20PENCEGA_Mohamad%20Faizal%20Bin%20R.pdf</t>
  </si>
  <si>
    <t>NRP2302235</t>
  </si>
  <si>
    <t>PAC2309306</t>
  </si>
  <si>
    <t>TMEA/231437</t>
  </si>
  <si>
    <t>PHG-NRO-0184-TP</t>
  </si>
  <si>
    <t>Terdapat perubahan laluan internal building, jadi terdapat pertambahan jarak fiber.
Dan terdapat manhole di bawah simen di kawasan bangunan customer. Jadi perlu pecahkan simen untuk buka tudung manhole.</t>
  </si>
  <si>
    <t>NRP FOC (TP) AAR F43,44 SPURS 12C HYATT KUANTAN RESORT TELUK CEMPEDAK</t>
  </si>
  <si>
    <t>AAR</t>
  </si>
  <si>
    <t>https://tm365-my.sharepoint.com/personal/badruznasrin_basri_tm_com_my/Documents/Apps/Microsoft%20Forms/Request%20New%20PR/Question%201/TP%20NRP%20FOC%20(TP)%20AAR,%20F43,44%20SPURS%2012C%20HYATT%20K_Ahmad%20Najmi%20Bin%20Arah.pdf</t>
  </si>
  <si>
    <t>https://tm365-my.sharepoint.com/personal/badruznasrin_basri_tm_com_my/Documents/Apps/Microsoft%20Forms/Request%20New%20PR/Question/BOQ%20EXCEL%20NRP%20HYATT%20HOTEL%20TC(1)-signed_Ahmad%20Najmi%20Bin%20Arah.pdf</t>
  </si>
  <si>
    <t xml:space="preserve">TP x boleh buka. BOQ kena betulkan. TP dh ok. BOQ </t>
  </si>
  <si>
    <t>GOV2300772</t>
  </si>
  <si>
    <t>PAC2305193</t>
  </si>
  <si>
    <t>TMCA/231114</t>
  </si>
  <si>
    <t>ST-FAS-0020-TP</t>
  </si>
  <si>
    <t>Additional work for second cable to fulfill order requirement.</t>
  </si>
  <si>
    <t>NRP FOC MTI F026 - F027 MYGOV*NET-KPKT(JBPM)-BALAI BOMBA DAN PENYELAMAT WANGSA MAJU(IPME)-MTI</t>
  </si>
  <si>
    <t>https://tm365-my.sharepoint.com/personal/badruznasrin_basri_tm_com_my/Documents/Apps/Microsoft%20Forms/Request%20New%20PR/Question%201/PLAN%20RMD%20MTI%20F021%20BALAI%20BOMBA%20TMN%20MELATI_Sazril%20Anwar%20Bin%20Zul.pdf; https://tm365-my.sharepoint.com/personal/badruznasrin_basri_tm_com_my/Documents/Apps/Microsoft%20Forms/Request%20New%20PR/Question%201/SLD%20MTI%20F021%20BALAI%20BOMBA%20TAMAN%20MELATI_Sazril%20Anwar%20Bin%20Zul.pdf</t>
  </si>
  <si>
    <t>https://tm365-my.sharepoint.com/personal/badruznasrin_basri_tm_com_my/Documents/Apps/Microsoft%20Forms/Request%20New%20PR/Question/BOQ%20VO%20NRP%20FOC%20MTI%20F021%20MYGOV(asterick)NET-KP_Sazril%20Anwar%20Bin%20Zul.pdf</t>
  </si>
  <si>
    <t>SNP2200150</t>
  </si>
  <si>
    <t>PAC2303395</t>
  </si>
  <si>
    <t>TMCA/230701</t>
  </si>
  <si>
    <t>SB-SAK-0028-TP</t>
  </si>
  <si>
    <t>additional to VO ,balance POrt And Add FOC 12C,
908057 CPP SURU UP 152 PORT (CNC LITE) qty 60
908083 COMMERCIAL S/I FOC 12C OH(CNC LITE) qty 550</t>
  </si>
  <si>
    <t>KKM KPOP2 FTTH SPK_C019 BBC9406 SEKOLAH JENIS KEBANGSAAN (CINA) WAH LIAN</t>
  </si>
  <si>
    <t>SPK</t>
  </si>
  <si>
    <t>https://tm365-my.sharepoint.com/personal/badruznasrin_basri_tm_com_my/Documents/Apps/Microsoft%20Forms/Request%20New%20PR/Question%201/SPK_C021M_SLD-DP1-7_Mohd%20Azahaari%20Bin%20Ab.pdf; https://tm365-my.sharepoint.com/personal/badruznasrin_basri_tm_com_my/Documents/Apps/Microsoft%20Forms/Request%20New%20PR/Question%201/DOKUMEN%20PENUTUPAN%204902073585%20SPK%20C019M%20DP1-13_Mohd%20Azahaari%20Bin%20Ab.pdf; https://tm365-my.sharepoint.com/personal/badruznasrin_basri_tm_com_my/Documents/Apps/Microsoft%20Forms/Request%20New%20PR/Question%201/rfsi%20cert%20SB-SAK-0028-TP_Mohd%20Azahaari%20Bin%20Ab.pdf</t>
  </si>
  <si>
    <t>https://tm365-my.sharepoint.com/personal/badruznasrin_basri_tm_com_my/Documents/Apps/Microsoft%20Forms/Request%20New%20PR/Question/DOKUMEN%20PENUTUPAN%204902073585%20SPK%20C019M%20DP1-13_Mohd%20Azahaari%20Bin%20Ab.pdf</t>
  </si>
  <si>
    <t>4/10: 4902153314. 2/10: Proceed PR  | 24/9 : Mahyu inform pending ne</t>
  </si>
  <si>
    <t>GOV2300560</t>
  </si>
  <si>
    <t>PAC2310225</t>
  </si>
  <si>
    <t>TMSA/232151</t>
  </si>
  <si>
    <t>4902153314</t>
  </si>
  <si>
    <t>Pembelian pengatian SFP project MYGOV dari team NOKIA urgently kerana pihak CID akan lakukan mingration pertengahan bulan Sept. Pihak LO inform shipment SFP dari pihak silverage masih pending. PPM inform NOKIA ada ready stock.</t>
  </si>
  <si>
    <t>GOV NID/FOC (ADD) BBM F22/F23 KDN PEJ IMIGRESEN LT BATU BERENDAM</t>
  </si>
  <si>
    <t>BBM</t>
  </si>
  <si>
    <t>https://tm365-my.sharepoint.com/personal/badruznasrin_basri_tm_com_my/Documents/Apps/Microsoft%20Forms/Request%20New%20PR/Question/BOQ%20EQ%20NOKIA%20SFP%201G%20-%2007092023_Mohd%20Mahyuddin%20Bin%20S.pdf</t>
  </si>
  <si>
    <t>20/9/2023. AND done feedback</t>
  </si>
  <si>
    <t>GOV2300509</t>
  </si>
  <si>
    <t>PAC2307211</t>
  </si>
  <si>
    <t>TMWA/239051</t>
  </si>
  <si>
    <t>MR/BIN-VIG-0053-TP</t>
  </si>
  <si>
    <t>SI needed for urgent MyGov delivery.</t>
  </si>
  <si>
    <t>FOC BTU_F70 SPURS 12C FOR MYGOV*NET-KPKT(JBPM)-BALAI BOMBA DAN
PENYELAMAT BINTULU(IPME)-BTU</t>
  </si>
  <si>
    <t>https://tm365-my.sharepoint.com/personal/badruznasrin_basri_tm_com_my/_layouts/15/Doc.aspx?sourcedoc=%7BD1FBBDD4-0C74-4B75-9C6F-44B6DA96214C%7D&amp;file=TP%20PLAN%20TMWA.239051%20BALAI%20BOMBA%20DAN%20PENYELAMA_Alice%20Lee.pptx&amp;action=edit&amp;mobileredirect=true</t>
  </si>
  <si>
    <t>https://tm365-my.sharepoint.com/personal/badruznasrin_basri_tm_com_my/_layouts/15/Doc.aspx?sourcedoc=%7B1C5ADA00-812C-49B4-9E10-97F64378BEC6%7D&amp;file=SI%20TMWA%20239051_Alice%20Lee.xlsx&amp;action=default&amp;mobileredirect=true</t>
  </si>
  <si>
    <t>leehanchin@tm.com.my</t>
  </si>
  <si>
    <t>BR SWK FOC SAN_F33/34 SEKOLAH KEBANGSAAN KEM PAKIT (WSE) - SAN</t>
  </si>
  <si>
    <t>SAN</t>
  </si>
  <si>
    <t>https://tm365-my.sharepoint.com/personal/badruznasrin_basri_tm_com_my/Documents/Apps/Microsoft%20Forms/Request%20New%20PR/Question%201/TECHNICAL%20PROPOSAL%20FOR%20BR%20PAKIT_Lee%20Han%20Chin.pdf</t>
  </si>
  <si>
    <t>https://tm365-my.sharepoint.com/personal/badruznasrin_basri_tm_com_my/Documents/Apps/Microsoft%20Forms/Request%20New%20PR/Question/BOQ%20BR%20PAKIT_Lee%20Han%20Chin.pdf; https://tm365-my.sharepoint.com/personal/badruznasrin_basri_tm_com_my/Documents/Apps/Microsoft%20Forms/Request%20New%20PR/Question/COSTING%20BR%20PAKIT_Lee%20Han%20Chin.pdf</t>
  </si>
  <si>
    <t>Tarik Tie Dp ke tingkat 3 Bomba Suka Menanti, laluan agak sukar, tidak direct terus trunking dari bilik MDF di Ground floor</t>
  </si>
  <si>
    <t>https://tm365-my.sharepoint.com/personal/badruznasrin_basri_tm_com_my/_layouts/15/Doc.aspx?sourcedoc=%7B08B747A9-DEAC-48B3-B1EE-B507D50F0A98%7D&amp;file=tp%20BOMBAS_Muhammad%20Azzim%20Bin%20M%201.pptx&amp;action=edit&amp;mobileredirect=true</t>
  </si>
  <si>
    <t>https://tm365-my.sharepoint.com/personal/badruznasrin_basri_tm_com_my/_layouts/15/Doc.aspx?sourcedoc=%7BE5DBF61A-434D-4CD9-9B3A-F1C1B33A7CC9%7D&amp;file=Std_Costing_AWP_FTTH_CNC-forCNC_%20bomba%20tie(1)_Muhammad%20Azzim%20Bin%20M.xlsx&amp;action=default&amp;mobileredirect=true</t>
  </si>
  <si>
    <t>NRP2302669</t>
  </si>
  <si>
    <t xml:space="preserve">PAC2310856 </t>
  </si>
  <si>
    <t>TMCA/231906</t>
  </si>
  <si>
    <t>MSC-LIT-0131-TP</t>
  </si>
  <si>
    <t>additional cws opentrenching work required for 260m in order to connect TM last manhole ke customer manhole.</t>
  </si>
  <si>
    <t>NRP CWS CBJ 2W TO AIMS DC POE1 &amp; POE2 JLN TEKNOKRAT 1/2</t>
  </si>
  <si>
    <t>https://tm365-my.sharepoint.com/personal/badruznasrin_basri_tm_com_my/_layouts/15/Doc.aspx?sourcedoc=%7B6F3E5BE0-4CB1-4C92-A169-8140298E8A99%7D&amp;file=VO%20Technical%20Proposal%20NRP%20CWS%20CBJ%202W%20TO%20AIMS_Mohd%20Norhisham%20Bin%20I.pptx&amp;action=edit&amp;mobileredirect=true</t>
  </si>
  <si>
    <t>https://tm365-my.sharepoint.com/personal/badruznasrin_basri_tm_com_my/Documents/Apps/Microsoft%20Forms/Request%20New%20PR/Question/BOQ%20VO%20lite%20cable_Mohd%20Norhisham%20Bin%20I.pdf</t>
  </si>
  <si>
    <t>30/12/2023</t>
  </si>
  <si>
    <t>https://tm365-my.sharepoint.com/personal/badruznasrin_basri_tm_com_my/Documents/Apps/Microsoft%20Forms/Request%20New%20PR/Question/Q20011608_KABEX%20Subrack_Mohd%20Yusof%20Bin%20Abdul.pdf</t>
  </si>
  <si>
    <t>PO 4902146810</t>
  </si>
  <si>
    <t>PAC2223787</t>
  </si>
  <si>
    <t xml:space="preserve"> TMNA/225083 </t>
  </si>
  <si>
    <t>PRK-SOL-0508-TP</t>
  </si>
  <si>
    <t>H5G FOC SIM2_F15 SPUR (12C) CSR DALRM0503 SK NGAH IBRAHIM</t>
  </si>
  <si>
    <t>SIM</t>
  </si>
  <si>
    <t>https://tm365-my.sharepoint.com/personal/badruznasrin_basri_tm_com_my/Documents/Apps/Microsoft%20Forms/Request%20New%20PR/Question%201/TP%20Challenge_TITAN%20H5G%20FOC%20SIM2_F15%20F16%20SPUR_Khairul%20Hafiz%20Bin%20Ab%201.pdf</t>
  </si>
  <si>
    <t>https://tm365-my.sharepoint.com/personal/badruznasrin_basri_tm_com_my/_layouts/15/Doc.aspx?sourcedoc=%7B1B53B58D-0FBD-4FCC-BA6A-062E70F7DDFC%7D&amp;file=Std_Costing_AWP_FTTH_TP-ORI_V2-4_TITAN%20H5G%20FO_Khairul%20Hafiz%20Bin%20Ab%201.xlsx&amp;action=default&amp;mobileredirect=true</t>
  </si>
  <si>
    <t xml:space="preserve">4902146785 </t>
  </si>
  <si>
    <t>GOV2301290</t>
  </si>
  <si>
    <t>PAC2307625</t>
  </si>
  <si>
    <t>TMCA/231262</t>
  </si>
  <si>
    <t>ST-ESB-0382-TP</t>
  </si>
  <si>
    <t>change route and additional cable due to duct stuck and cannot repair inside KEM area</t>
  </si>
  <si>
    <t>NRP FOC BAT_F037-F038 MYGOVNET-MOD-PUSAT LATIHAN KOR ORDNANS-KEM BATU KANTOMEN (IPME)</t>
  </si>
  <si>
    <t>https://tm365-my.sharepoint.com/personal/badruznasrin_basri_tm_com_my/Documents/Apps/Microsoft%20Forms/Request%20New%20PR/Question%201/SLD%20-%20NRP%20FOC%20BAT_F037-F038%20MYGOVNET-MOD-PUSA_Sazril%20Anwar%20Bin%20Zul.pdf; https://tm365-my.sharepoint.com/personal/badruznasrin_basri_tm_com_my/Documents/Apps/Microsoft%20Forms/Request%20New%20PR/Question%201/RMD_BAT%20KEM%20KOR%20ORDNANS%20CABLE_Sazril%20Anwar%20Bin%20Zul.pdf; https://tm365-my.sharepoint.com/personal/badruznasrin_basri_tm_com_my/Documents/Apps/Microsoft%20Forms/Request%20New%20PR/Question%201/RMD_BAT%20KEM%20KOR%20ORDNANS%20LOKASI_Sazril%20Anwar%20Bin%20Zul.pdf</t>
  </si>
  <si>
    <t>https://tm365-my.sharepoint.com/personal/badruznasrin_basri_tm_com_my/Documents/Apps/Microsoft%20Forms/Request%20New%20PR/Question/SI%20NRP%20FOC%20BAT_F037-F038%20MYGOVNET-MOD-PUSAT%20L_Sazril%20Anwar%20Bin%20Zul.pdf</t>
  </si>
  <si>
    <t>DAY RATE:4902146381, CPP:4902146385</t>
  </si>
  <si>
    <t>GOV2304915</t>
  </si>
  <si>
    <t>PAC2309941</t>
  </si>
  <si>
    <t>TMEC/230131</t>
  </si>
  <si>
    <t>CNFD-MJS-0002-TP</t>
  </si>
  <si>
    <t>CWS laluan kabel sedia ada sangkut @ rosak. Keperluan untuk pembaikan bagi membolehkan kabel thru laluan tersebut.</t>
  </si>
  <si>
    <t>Penarikan kabel FOC 96C junction dari TM Jeli (JLI) ke TM Ayer Lanas (AL) untuk support MyGov customers</t>
  </si>
  <si>
    <t>JLI-AL</t>
  </si>
  <si>
    <t>https://tm365-my.sharepoint.com/personal/badruznasrin_basri_tm_com_my/Documents/Apps/Microsoft%20Forms/Request%20New%20PR/Question%201/SI%20MYGOV%20FOC%20JLI-AL%20J96C-TMEC23131,%20New%20Duct_Nazman%20Bin%20Zaiyadi.pdf</t>
  </si>
  <si>
    <t>https://tm365-my.sharepoint.com/personal/badruznasrin_basri_tm_com_my/_layouts/15/Doc.aspx?sourcedoc=%7B1D962892-8E6F-4172-A473-EE9C120C6DE1%7D&amp;file=BQ%20SI%20MYGOV%20FOC%20JLI-AL%20J96C-TMEC230131_Nazman%20Bin%20Zaiyadi.xlsx&amp;action=default&amp;mobileredirect=true</t>
  </si>
  <si>
    <t>4902148916</t>
  </si>
  <si>
    <t>GOV2300218</t>
  </si>
  <si>
    <t>PAC2304671</t>
  </si>
  <si>
    <t>TMSA/232122</t>
  </si>
  <si>
    <t>NS-YNA-0082-TP</t>
  </si>
  <si>
    <t>TAMBAHAN KERJA PENARIKAN CABLE KE PREMISE CUSTOMER. PROJECT 1GOV</t>
  </si>
  <si>
    <t>MYGOV*NET - NID + FOC PD_F23 &amp; PD_F24 (12C) FOR KPKT (JBPM)-BALAI BOMBA DAN PENYELAMAT PORT DICKSON(IPME)-PD</t>
  </si>
  <si>
    <t>PD</t>
  </si>
  <si>
    <t>https://tm365-my.sharepoint.com/personal/badruznasrin_basri_tm_com_my/_layouts/15/Doc.aspx?sourcedoc=%7B52516957-2D92-4B87-8118-E474128CF610%7D&amp;file=1.%20TP%20-%20Technical%20proposal%20SI%20BALAI%20BOMBA_Norizuwan%20Bin%20Che%20Ha.pptx&amp;action=edit&amp;mobileredirect=true</t>
  </si>
  <si>
    <t>https://tm365-my.sharepoint.com/personal/badruznasrin_basri_tm_com_my/Documents/Apps/Microsoft%20Forms/Request%20New%20PR/Question/SI%20BOQ%20MYGOV%20BALAI%20BOMBA_Norizuwan%20Bin%20Che%20Ha.pdf; https://tm365-my.sharepoint.com/personal/badruznasrin_basri_tm_com_my/_layouts/15/Doc.aspx?sourcedoc=%7B4B70618F-CD92-4D00-BD86-6B794AA15C84%7D&amp;file=SI%20DRAFT%20PURCHASE%20MYGOV%20BALAI%20BOMBA_Norizuwan%20Bin%20Che%20Ha.xlsx&amp;action=default&amp;mobileredirect=true</t>
  </si>
  <si>
    <t>4902148778</t>
  </si>
  <si>
    <t>GOV2300614</t>
  </si>
  <si>
    <t>PAC2304676</t>
  </si>
  <si>
    <t>TMSA/232127</t>
  </si>
  <si>
    <t>NS-YNA-0081-TP</t>
  </si>
  <si>
    <t>PENAMBAHAN KERJA PENARIKAN CABLE KE PREMIS CUSTOMER. PROJECT MYGOV</t>
  </si>
  <si>
    <t>MYGOV*NET - NID + FOC PD_F14(TRUE CORE) &amp; PD_F23(12C) FOR KDN (JIM)-PEJABAT IMIGRESEN JETI PORT DICKSON (IPME)-PD</t>
  </si>
  <si>
    <t>https://tm365-my.sharepoint.com/personal/badruznasrin_basri_tm_com_my/_layouts/15/Doc.aspx?sourcedoc=%7B5F46B73F-9620-42F7-9559-25F7C97276C0%7D&amp;file=1.%20TP%20-%20Technical%20proposal%20SI%20JETI%20PENUMPANG_Norizuwan%20Bin%20Che%20Ha.pptx&amp;action=edit&amp;mobileredirect=true</t>
  </si>
  <si>
    <t>https://tm365-my.sharepoint.com/personal/badruznasrin_basri_tm_com_my/Documents/Apps/Microsoft%20Forms/Request%20New%20PR/Question/BOQ%20SI%20MYGOV%20PEJ.%20IMIGRESEN_Norizuwan%20Bin%20Che%20Ha.pdf; https://tm365-my.sharepoint.com/personal/badruznasrin_basri_tm_com_my/_layouts/15/Doc.aspx?sourcedoc=%7B7E13C91B-151D-4C13-87AB-BA5B98E1896A%7D&amp;file=DRAFT%20PURCHASE%20SI%20MYGOV%20PEJ%20IMIGRESEN_Norizuwan%20Bin%20Che%20Ha.xlsx&amp;action=default&amp;mobileredirect=true</t>
  </si>
  <si>
    <t>GOV2301323</t>
  </si>
  <si>
    <t>PAC2306434</t>
  </si>
  <si>
    <t>TMNA/231760</t>
  </si>
  <si>
    <t>4902146791</t>
  </si>
  <si>
    <t>amirb@tm.com.my</t>
  </si>
  <si>
    <t>Perubahan dari laluan bawah (ug) ~ 390m ke laluan atas (oh) ~350m</t>
  </si>
  <si>
    <t>MYGOV*NET FOC SP F63 NID PEJABAT BEREK UTARA 1(99.7%)</t>
  </si>
  <si>
    <t>SP</t>
  </si>
  <si>
    <t>https://tm365-my.sharepoint.com/personal/badruznasrin_basri_tm_com_my/Documents/Apps/Microsoft%20Forms/Request%20New%20PR/Question/DETAILS%20BOQ%20MYGOVNET%20FOC%20SP%20F63%20NID%20PEJABAT%20B_Amir%20Bohtar%20B%20Othman.pdf</t>
  </si>
  <si>
    <t>PO: 4902147521</t>
  </si>
  <si>
    <t>H5G2300353</t>
  </si>
  <si>
    <t>PAC2311130</t>
  </si>
  <si>
    <t>TMSA/232604</t>
  </si>
  <si>
    <t>4902147521</t>
  </si>
  <si>
    <t>Pembelian Patchcord utk tampung keperluan semua project 5G MK</t>
  </si>
  <si>
    <t>5G DNB3 HORIZON DMAGJ0055 FOC (ADD) MJ F24/F25 RAMUAN CHINA BESAR</t>
  </si>
  <si>
    <t>29/9/2023</t>
  </si>
  <si>
    <t>MJ</t>
  </si>
  <si>
    <t>AZTEL - 1008977</t>
  </si>
  <si>
    <t>https://tm365-my.sharepoint.com/personal/badruznasrin_basri_tm_com_my/Documents/Apps/Microsoft%20Forms/Request%20New%20PR/Question/BOQ%20TM%20MK%20-%20PATCHCORD_Mohd%20Mahyuddin%20Bin%20S.pdf</t>
  </si>
  <si>
    <t>4902145990</t>
  </si>
  <si>
    <t>KG/SB-BYT(RR)-0249-TP</t>
  </si>
  <si>
    <t>BR SWK FOC SRK_F18 24C SEKOLAH JENIS KEBANGSAAN (CINA) KIEW MANG (WSE) - SRK</t>
  </si>
  <si>
    <t>https://tm365-my.sharepoint.com/personal/badruznasrin_basri_tm_com_my/Documents/Apps/Microsoft%20Forms/Request%20New%20PR/Question%201/TP%20tmwa232097%20SRK%20F18%20SJK(C)%20Kiew%20Mang%20Borneo_Ling%20Kuok%20Thong.pdf</t>
  </si>
  <si>
    <t>https://tm365-my.sharepoint.com/personal/badruznasrin_basri_tm_com_my/_layouts/15/Doc.aspx?sourcedoc=%7BDD55B905-5231-4293-9633-D1A24E09A9F6%7D&amp;file=TP%20count%20SRK%20F18%20sjk%20kiew%20mang%20Borneo%20Restu_Ling%20Kuok%20Thong.xlsx&amp;action=default&amp;mobileredirect=true</t>
  </si>
  <si>
    <t>Order completed but AND request new PR. query to AND.done email to AND &amp; CPM, rafidah &amp; diana</t>
  </si>
  <si>
    <t>GOV2300449</t>
  </si>
  <si>
    <t>PAC2305723</t>
  </si>
  <si>
    <t>TMWA/237058</t>
  </si>
  <si>
    <t>FOC MR_37 (SPUR 48C/24C/12C)  FOR BALAI BOMBA DAN PENYELAMAT MIRI LOPENG, BILIK KAWALAN 98000 MIRI</t>
  </si>
  <si>
    <t>https://tm365-my.sharepoint.com/personal/badruznasrin_basri_tm_com_my/Documents/Apps/Microsoft%20Forms/Request%20New%20PR/Question/TP%20FOC%20MR_F37%20FOR%20BALAI%20BOMBA%20DAN%20PENYELAMAT_Bun%20Katan%20Katan.pdf; https://tm365-my.sharepoint.com/personal/badruznasrin_basri_tm_com_my/Documents/Apps/Microsoft%20Forms/Request%20New%20PR/Question/NID%20BOMBA%20LOPENG%20(1)_Bun%20Katan%20Katan.JPG; https://tm365-my.sharepoint.com/personal/badruznasrin_basri_tm_com_my/Documents/Apps/Microsoft%20Forms/Request%20New%20PR/Question/TMWA237058%20PERUNDING%20GEOMATIK%202_Bun%20Katan%20Katan.pdf</t>
  </si>
  <si>
    <t>GOV2300906</t>
  </si>
  <si>
    <t>PAC2308948</t>
  </si>
  <si>
    <t>tmwa/237093</t>
  </si>
  <si>
    <t>additional work to be done at the site</t>
  </si>
  <si>
    <t>FOC LWS_F04 (SPUR 24C/12C) &amp; LWS_F05 (192C/96C/48C/24C/12C) FOR PEJABAT IMIGRESEN LAWAS , TINGKAT 1, WISMA PERSEKUTUAN 98850 LAWAS</t>
  </si>
  <si>
    <t>LWS</t>
  </si>
  <si>
    <t>https://tm365-my.sharepoint.com/personal/badruznasrin_basri_tm_com_my/Documents/Apps/Microsoft%20Forms/Request%20New%20PR/Question/TMWA237093%20EPS%20SINAR_Bun%20Katan%20Katan.pdf</t>
  </si>
  <si>
    <t>FOC MR_37 (SPUR 48C/24C/12C) FOR BALAI BOMBA DAN PENYELAMAT MIRI LOPENG, BILIK KAWALAN 98000 MIRI</t>
  </si>
  <si>
    <t>https://tm365-my.sharepoint.com/personal/badruznasrin_basri_tm_com_my/Documents/Apps/Microsoft%20Forms/Request%20New%20PR/Question/TMWA237058_Bun%20Katan%20Katan.pdf</t>
  </si>
  <si>
    <t>locate and prepare manhole</t>
  </si>
  <si>
    <t>locate and prepare mainhole</t>
  </si>
  <si>
    <t>https://tm365-my.sharepoint.com/personal/badruznasrin_basri_tm_com_my/Documents/Apps/Microsoft%20Forms/Request%20New%20PR/Question/TMWA237058%20SI_Bun%20Katan%20Katan.pdf</t>
  </si>
  <si>
    <t>GOV2300852</t>
  </si>
  <si>
    <t>TMWA/237087</t>
  </si>
  <si>
    <t>extra work at site</t>
  </si>
  <si>
    <t>FOC LG_F21 (SPUR 96C/48C/24C/12C) &amp; LG_F08 (SPUR 48C/24C/12C) FOR POS KAWALAN IMIGRESEN PANDARUAN, POS KAWALAN IMIGRESEN PANDARUAN 98700 LIMBANG</t>
  </si>
  <si>
    <t>LG</t>
  </si>
  <si>
    <t>https://tm365-my.sharepoint.com/personal/badruznasrin_basri_tm_com_my/Documents/Apps/Microsoft%20Forms/Request%20New%20PR/Question/TMWA237087%20SI_Bun%20Katan%20Katan.pdf</t>
  </si>
  <si>
    <t>4902147074</t>
  </si>
  <si>
    <t>GOV2305237</t>
  </si>
  <si>
    <t>PAC2310512</t>
  </si>
  <si>
    <t>TMCA/232007</t>
  </si>
  <si>
    <t>ST-NXS-0143-TP</t>
  </si>
  <si>
    <t>change route from UG to OH</t>
  </si>
  <si>
    <t>TITAN NRP FOC KRT F031 MYGOV*NET- MPIC (LGM)- LEMBAGA GETAH MALAYSIA CAWANGAN JALAN AMPANG (IPME)- KRT</t>
  </si>
  <si>
    <t>KRT</t>
  </si>
  <si>
    <t>https://tm365-my.sharepoint.com/personal/badruznasrin_basri_tm_com_my/Documents/Apps/Microsoft%20Forms/Request%20New%20PR/Question%201/VO%20REDMARK%20KRT%20LEMBAGA%20GETAH_Sazril%20Anwar%20Bin%20Zul.pdf</t>
  </si>
  <si>
    <t>https://tm365-my.sharepoint.com/personal/badruznasrin_basri_tm_com_my/_layouts/15/Doc.aspx?sourcedoc=%7BFBB8B1C8-C93C-4060-AB60-1452B41988DA%7D&amp;file=BOQ%20VO%20NRP%20LEMBAGA%20GETAH_Sazril%20Anwar%20Bin%20Zul.xlsx&amp;action=default&amp;mobileredirect=true; https://tm365-my.sharepoint.com/personal/badruznasrin_basri_tm_com_my/Documents/Apps/Microsoft%20Forms/Request%20New%20PR/Question/VO%20NRP%20FOC%20KRT%20F031%20MYGOV%20NET%20LEMBAGA%20GETAH%20M_Sazril%20Anwar%20Bin%20Zul.pdf</t>
  </si>
  <si>
    <t>4902148762</t>
  </si>
  <si>
    <t>GOV2304954</t>
  </si>
  <si>
    <t>PAC2310009</t>
  </si>
  <si>
    <t>TMSA/233016</t>
  </si>
  <si>
    <t>NS-YNA-0101-TP</t>
  </si>
  <si>
    <t>Additional cable, breaking &amp; repair joint box and push &amp; test core core ESS cable</t>
  </si>
  <si>
    <t>NID + THRU CORE FOC KP F12 SPUR MYGOV NET-KKD (PENERANGAN) -PEJABAT PENERANGAN DAERAH KUALA PILAH (IPME)-KP</t>
  </si>
  <si>
    <t>29/7/2023</t>
  </si>
  <si>
    <t>https://tm365-my.sharepoint.com/personal/badruznasrin_basri_tm_com_my/Documents/Apps/Microsoft%20Forms/Request%20New%20PR/Question%201/PLAN%20KP%20F12%20PEJABAT%20PENERANGAN%20KUALA%20PILAH_Risdan%20Bin%20Mohd%20Yass.pdf</t>
  </si>
  <si>
    <t>https://tm365-my.sharepoint.com/personal/badruznasrin_basri_tm_com_my/_layouts/15/Doc.aspx?sourcedoc=%7B2D74E68D-6785-47CF-A2B9-EAB623ED4F46%7D&amp;file=BOQ%20SI%20KP%20PJBT%20PENERANGAN%20-%20YNA_Risdan%20Bin%20Mohd%20Yass.docx&amp;action=default&amp;mobileredirect=true</t>
  </si>
  <si>
    <t xml:space="preserve"> </t>
  </si>
  <si>
    <t>SB-CEN-0033-TP</t>
  </si>
  <si>
    <t>Way rosak dari mainhole TM ke mainhole seberang jalan berhadapan Daikin, atas perbincangan bersama dan dicadangkan oleh SO untuk baik pulih duct yang rosak untuk menyambung penarikan cable dari point terakhir ke dalam Daikin. Keputusan dilakukan selepas roadding kiri dan kanan mainhole itu.</t>
  </si>
  <si>
    <t>SRG</t>
  </si>
  <si>
    <t>https://tm365-my.sharepoint.com/personal/badruznasrin_basri_tm_com_my/Documents/Apps/Microsoft%20Forms/Request%20New%20PR/Question%201/VO%20DAIKIN%20SITE%20PICTURE%20(2)_Siti%20Atirah%20Razak.pdf</t>
  </si>
  <si>
    <t>https://tm365-my.sharepoint.com/personal/badruznasrin_basri_tm_com_my/Documents/Apps/Microsoft%20Forms/Request%20New%20PR/Question/CamScanner%2009-08-2023%2011.51%20(1)_Siti%20Atirah%20Razak.pdf</t>
  </si>
  <si>
    <t>NRP2302029</t>
  </si>
  <si>
    <t>PAC2308146</t>
  </si>
  <si>
    <t>TMWA/235042</t>
  </si>
  <si>
    <t>KG/SB-EDN-0135-TP</t>
  </si>
  <si>
    <t xml:space="preserve">For time being we using extra core by NMO.  Need to pull extra 48C UG cable, which we need to replace core we borrow from NMO. </t>
  </si>
  <si>
    <t>NID 10G/FOC FOR SARAWAK INFORMATION SYSTEMS SDN BHD- BETONG STATE COMPLEX(MEP2P LEG B)-BTG</t>
  </si>
  <si>
    <t>BTG</t>
  </si>
  <si>
    <t>https://tm365-my.sharepoint.com/personal/badruznasrin_basri_tm_com_my/Documents/Apps/Microsoft%20Forms/Request%20New%20PR/Question%201/Std_Costing%20SITE%20INSTRUCTION%20SIS%20NID%20BETONG_Noreha%20Binti%20Fatehi.pdf; https://tm365-my.sharepoint.com/personal/badruznasrin_basri_tm_com_my/_layouts/15/Doc.aspx?sourcedoc=%7B80543BA1-ED60-4AAB-B96D-BF64E6AE47E2%7D&amp;file=Std_Costing%20SITE%20INSTRUCTION%20SIS%20NID%20BETONG_Noreha%20Binti%20Fatehi.xlsx&amp;action=default&amp;mobileredirect=true; https://tm365-my.sharepoint.com/personal/badruznasrin_basri_tm_com_my/Documents/Apps/Microsoft%20Forms/Request%20New%20PR/Question%201/TBOQ%20SITE%20INSTRUCTION%20SIS%20NID%20BETONG_Noreha%20Binti%20Fatehi.pdf; https://tm365-my.sharepoint.com/personal/badruznasrin_basri_tm_com_my/Documents/Apps/Microsoft%20Forms/Request%20New%20PR/Question%201/TP%20FOR%20SITE%20INSTRUCTION%20NID%20BETONG_Noreha%20Binti%20Fatehi.pdf</t>
  </si>
  <si>
    <t>https://tm365-my.sharepoint.com/personal/badruznasrin_basri_tm_com_my/_layouts/15/Doc.aspx?sourcedoc=%7BA1937C8D-92D1-4A9C-886B-76C34ADB3A33%7D&amp;file=Std_Costing%20SITE%20INSTRUCTION%20SIS%20NID%20BETONG_Noreha%20Binti%20Fatehi.xlsx&amp;action=default&amp;mobileredirect=true</t>
  </si>
  <si>
    <t>22/9: PO done. PENDING RELEASE PR</t>
  </si>
  <si>
    <t>GOV2301345</t>
  </si>
  <si>
    <t>PAC2307697</t>
  </si>
  <si>
    <t>TMSA/232762</t>
  </si>
  <si>
    <t>NS-MOT-0009-TP</t>
  </si>
  <si>
    <t>PENARIKAN CABLE SPUR BARU KE KAWASAN TUDM SENDAYAN UNTUK PROJECT MYGOV</t>
  </si>
  <si>
    <t>NID + FOC FSN F18/19 SPUR 48/24/12C KEMENTERIAN PERTAHANAN MALAYSIA-TUDM- MPPLU PANGKALAN UDARA SENDAYANG-POINTGATE (DOME)-FSN</t>
  </si>
  <si>
    <t>FSN</t>
  </si>
  <si>
    <t>https://tm365-my.sharepoint.com/personal/badruznasrin_basri_tm_com_my/_layouts/15/Doc.aspx?sourcedoc=%7BDA6D87A3-B680-4504-AF72-622F08E1FD93%7D&amp;file=TECHNICAL%20PROPOSAL%20TUDM%20SENDAYAN_Norizuwan%20Bin%20Che%20Ha.pptx&amp;action=edit&amp;mobileredirect=true</t>
  </si>
  <si>
    <t>https://tm365-my.sharepoint.com/personal/badruznasrin_basri_tm_com_my/Documents/Apps/Microsoft%20Forms/Request%20New%20PR/Question/BOQ%20TUDM%20SENDAYAN_Norizuwan%20Bin%20Che%20Ha.pdf; https://tm365-my.sharepoint.com/personal/badruznasrin_basri_tm_com_my/_layouts/15/Doc.aspx?sourcedoc=%7BA40441C8-0C13-48E9-8D83-9EFA3DA5BED8%7D&amp;file=Std_Costing_AWP_CWS-5G-NRP-TUDM%20SENDAYAN_Norizuwan%20Bin%20Che%20Ha.xlsx&amp;action=default&amp;mobileredirect=true</t>
  </si>
  <si>
    <t>4902148777</t>
  </si>
  <si>
    <t>GOV2302187</t>
  </si>
  <si>
    <t>PAC2309241</t>
  </si>
  <si>
    <t>TMSA/232998</t>
  </si>
  <si>
    <t>NS-MOT-0003-TP</t>
  </si>
  <si>
    <t>TAMBAHAN KERJA PENARIKAN FIBER KE PREMIS CUSTOMER UNTUK PROJECT MYGOV</t>
  </si>
  <si>
    <t>MYGOV*NET - FTTH ADD DSS RU_C113 FOR MOH-KLINIK KESIHATAN ASTANA RAJA</t>
  </si>
  <si>
    <t>RU</t>
  </si>
  <si>
    <t>https://tm365-my.sharepoint.com/personal/badruznasrin_basri_tm_com_my/_layouts/15/Doc.aspx?sourcedoc=%7BC4B8C2DC-EF3A-4E87-83AD-F30D9DB4F620%7D&amp;file=TECHNICAL%20PROPOSAL%20KLINIK%20ASTANA%20RAJA_Norizuwan%20Bin%20Che%20Ha.pptx&amp;action=edit&amp;mobileredirect=true</t>
  </si>
  <si>
    <t>https://tm365-my.sharepoint.com/personal/badruznasrin_basri_tm_com_my/Documents/Apps/Microsoft%20Forms/Request%20New%20PR/Question/BOQ%20SI%20KLINIK%20KESIHATAN%20ASTANA%20RAJA_Norizuwan%20Bin%20Che%20Ha.pdf; https://tm365-my.sharepoint.com/personal/badruznasrin_basri_tm_com_my/_layouts/15/Doc.aspx?sourcedoc=%7B3CD23797-E297-4B25-95C5-46B0B70B9884%7D&amp;file=Std_Costing_AWP_FTTH_TP-ORI_V2-3%20MYGOVNET%20-%20S_Norizuwan%20Bin%20Che%20Ha.xlsx&amp;action=default&amp;mobileredirect=true</t>
  </si>
  <si>
    <t>pending feedback AND,exceed warrant waiters, contr</t>
  </si>
  <si>
    <t>PR no:1003488480</t>
  </si>
  <si>
    <t>SMEA/220303</t>
  </si>
  <si>
    <t>PHG-HAR-0700</t>
  </si>
  <si>
    <t>Waiters ( PR sudah di create tahun lepas , tak sempat release kontrak Expire), kontrak baru di buka sampai 10/9/23.</t>
  </si>
  <si>
    <t>21/10/2022</t>
  </si>
  <si>
    <t>BE, SRU</t>
  </si>
  <si>
    <t>https://tm365-my.sharepoint.com/personal/badruznasrin_basri_tm_com_my/_layouts/15/Doc.aspx?sourcedoc=%7B2967D090-E813-4C28-85F3-A255BFD1133D%7D&amp;file=Copy%20of%20WAITERS%20CLEARANCE%20PENDING%20PO%2021%20SEPT_Mohd%20Saufi%20Bin%20Jusoh.xlsx&amp;action=default&amp;mobileredirect=true</t>
  </si>
  <si>
    <t>https://tm365-my.sharepoint.com/personal/badruznasrin_basri_tm_com_my/_layouts/15/Doc.aspx?sourcedoc=%7B4A8D3771-8512-457B-BEF5-E302C39161FD%7D&amp;file=Copy%20of%20WAITERS%20CLEARANCE%20PENDING%20PO%2021%20SEPT_Mohd%20Saufi%20Bin%20Jusoh.xlsx&amp;action=default&amp;mobileredirect=true</t>
  </si>
  <si>
    <t>4902148808</t>
  </si>
  <si>
    <t>GOV2300212</t>
  </si>
  <si>
    <t>PAC2304768</t>
  </si>
  <si>
    <t>TMSA/232115</t>
  </si>
  <si>
    <t>NS-MOT-0006-TP</t>
  </si>
  <si>
    <t>TAMBAHAN FIBER KE PREMIS CUSTOMER BAGI KERJA MYGOV</t>
  </si>
  <si>
    <t>MYGOV*NET - NID+ FOC RU_F18 SPUR (12C) FOR -BALAI BOMBA DAN PENYELAMAT REMBAU</t>
  </si>
  <si>
    <t>https://tm365-my.sharepoint.com/personal/badruznasrin_basri_tm_com_my/_layouts/15/Doc.aspx?sourcedoc=%7B77C18278-7ED6-4B40-99B1-965B6B7CE389%7D&amp;file=TECHNICAL%20PROPOSAL%20BOMBA%20REMBAU_Norizuwan%20Bin%20Che%20Ha.pptx&amp;action=edit&amp;mobileredirect=true</t>
  </si>
  <si>
    <t>https://tm365-my.sharepoint.com/personal/badruznasrin_basri_tm_com_my/Documents/Apps/Microsoft%20Forms/Request%20New%20PR/Question/BOQ%20SI%20BOMBA%20REMBAU_Norizuwan%20Bin%20Che%20Ha.pdf; https://tm365-my.sharepoint.com/personal/badruznasrin_basri_tm_com_my/_layouts/15/Doc.aspx?sourcedoc=%7BD1B4545C-8FE5-4BEB-95F5-BA8C2BFF94A8%7D&amp;file=Std_Costing_AWP_CWS-5G-NRP-JX_TP-ORI_V0%20BOMBA_Norizuwan%20Bin%20Che%20Ha.xlsx&amp;action=default&amp;mobileredirect=true</t>
  </si>
  <si>
    <t>4902146349</t>
  </si>
  <si>
    <t>PAC2310805</t>
  </si>
  <si>
    <t xml:space="preserve">TMCA/231868 </t>
  </si>
  <si>
    <t>ST-SHL-0101-TP</t>
  </si>
  <si>
    <t>5G DNB DBHSG0271 FOC KSO F006/F04 JLNPADANG_KSO</t>
  </si>
  <si>
    <t>31/7/2023</t>
  </si>
  <si>
    <t>KSO</t>
  </si>
  <si>
    <t>https://tm365-my.sharepoint.com/personal/badruznasrin_basri_tm_com_my/_layouts/15/Doc.aspx?sourcedoc=%7BA6081A5D-F53B-479B-A6F7-D04051F13EF6%7D&amp;file=Technical%20Proposal%20for%20TM%20Landed%20Project-%205G_Muhammad%20Syukri%20Bin.pptx&amp;action=edit&amp;mobileredirect=true</t>
  </si>
  <si>
    <t>https://tm365-my.sharepoint.com/personal/badruznasrin_basri_tm_com_my/Documents/Apps/Microsoft%20Forms/Request%20New%20PR/Question/BOQ-5G%20DNB%20DBHSG0271%20FOC%20%20KSO%20F006F004%20JLNPAD_Muhammad%20Syukri%20Bin.pdf</t>
  </si>
  <si>
    <t>WAITERS</t>
  </si>
  <si>
    <t>WAI2210028</t>
  </si>
  <si>
    <t>PAC2300320</t>
  </si>
  <si>
    <t>TMCA/230077</t>
  </si>
  <si>
    <t>PJ-SOL-0297-TP</t>
  </si>
  <si>
    <t>WC Q1 KPU FOR JENDELA 2023 (J14D)</t>
  </si>
  <si>
    <t>25/8/2023</t>
  </si>
  <si>
    <t>KPU</t>
  </si>
  <si>
    <t>https://tm365-my.sharepoint.com/personal/badruznasrin_basri_tm_com_my/_layouts/15/Doc.aspx?sourcedoc=%7BD696A361-A05E-4452-9BC4-34EA163D8B53%7D&amp;file=SLD%20KPU_C999_035_DP0001%20(SP7%20%26%20SP8)_Mohd%20Faiez%20Mat%20Jusoh.ppt&amp;action=edit&amp;mobileredirect=true</t>
  </si>
  <si>
    <t>https://tm365-my.sharepoint.com/personal/badruznasrin_basri_tm_com_my/Documents/Apps/Microsoft%20Forms/Request%20New%20PR/Question/BOQ%20KPU_C999_035_DP0001%20(SP7%20%20SP8)_Mohd%20Faiez%20Mat%20Jusoh.pdf</t>
  </si>
  <si>
    <t>PJ-NEP-0097-TP</t>
  </si>
  <si>
    <t>EXCESS CABLE LOOSE UG 12C</t>
  </si>
  <si>
    <t>https://tm365-my.sharepoint.com/personal/badruznasrin_basri_tm_com_my/Documents/Apps/Microsoft%20Forms/Request%20New%20PR/Question%201/TNP%20C02A%20DP0001%20SLD%20+%20DESC_Mohd%20Faiez%20Mat%20Jusoh.pdf</t>
  </si>
  <si>
    <t>https://tm365-my.sharepoint.com/personal/badruznasrin_basri_tm_com_my/Documents/Apps/Microsoft%20Forms/Request%20New%20PR/Question/SITE_INSTRUCTION_TNP%5B1%5D_Mohd%20Faiez%20Mat%20Jusoh.pdf</t>
  </si>
  <si>
    <t>PO : 4902148764</t>
  </si>
  <si>
    <t>5G CPQ-OCT</t>
  </si>
  <si>
    <t>1. Based on the previous site survey &amp; Technical Proposal total distance cable is 1750m from last point outside area of D’savoy apartment to the site 5G. After permit issue by A’famosa resort, we continued survey into apartment area, it require additional 12C UG 230m and 20meter for spare joint . The total additional (S/i) length for cable leg 1 is 250m.
2. Based on the site discussion with land lord A’famosa Resort (En. Zaki), request to change cable route from overhead to underground. A’famosa won’t be responsible any damage to the cable during site maintenance activity. Site additional pit 2pcs size JB30.
3. Identify 2 spot way was damaged and required to repair the ducting for cable access. Site additional repair civil element quantity 0.5</t>
  </si>
  <si>
    <t>5G DNB HORIZON DMAGJ0038 FOC (ADD) SEM F07/F08 KG BALIK MUNGKAR SEMPANG
EMPAT</t>
  </si>
  <si>
    <t>SEM</t>
  </si>
  <si>
    <t>https://tm365-my.sharepoint.com/personal/badruznasrin_basri_tm_com_my/Documents/Apps/Microsoft%20Forms/Request%20New%20PR/Question%201/PROPOSAL%20SITE%20INSTRUCTION%20(SI)%205G%20DNB%20HORIZON_Amirul%20Azim%20Bin%20Abd.pdf</t>
  </si>
  <si>
    <t>https://tm365-my.sharepoint.com/personal/badruznasrin_basri_tm_com_my/Documents/Apps/Microsoft%20Forms/Request%20New%20PR/Question/BOQ%20Document%20TVT%20sign_Amirul%20Azim%20Bin%20Abd.pdf; https://tm365-my.sharepoint.com/personal/badruznasrin_basri_tm_com_my/Documents/Apps/Microsoft%20Forms/Request%20New%20PR/Question/Si_5G%20DNB%20HORIZON%20DMAGJ0038%20FOC%20(ADD)%20SEM%20F09_Amirul%20Azim%20Bin%20Abd.pdf</t>
  </si>
  <si>
    <t>12/9/23 - Done verifed BOQ n TP, document uploaded</t>
  </si>
  <si>
    <t>NRP2302786</t>
  </si>
  <si>
    <t>PAC2311219</t>
  </si>
  <si>
    <t xml:space="preserve">TMCA/231958 </t>
  </si>
  <si>
    <t>KL-BUM-0416-TP</t>
  </si>
  <si>
    <t>masnirawati.derahim@tm.com.my</t>
  </si>
  <si>
    <t>NRP FOC SPUR BNR 96C 48C F45 CORE 1-48  FOR BASF ASIA PACIFIC SERVICE CENTRE - ASPIRE TOWER (MLS OVER IPME)</t>
  </si>
  <si>
    <t>BNR</t>
  </si>
  <si>
    <t>https://tm365-my.sharepoint.com/personal/badruznasrin_basri_tm_com_my/_layouts/15/Doc.aspx?sourcedoc=%7BBBBF3A32-4D7C-46DB-BBC6-BA1B27D46C64%7D&amp;file=TP%20PLAN%20NRP%20FOC%20SPUR%20BNR%20F45%2096C%20ASPIRE%20TOWER_Masnirawati%20Binti%20De.pptx&amp;action=edit&amp;mobileredirect=true</t>
  </si>
  <si>
    <t>https://tm365-my.sharepoint.com/personal/badruznasrin_basri_tm_com_my/_layouts/15/Doc.aspx?sourcedoc=%7B5DA28FFE-52C9-4AA8-9CEF-B9B15011744F%7D&amp;file=BOQ%20STD%20COSTING%20NRP%20FOC%20SPUR%20BNR%20F45%2096C%20ASPI_Masnirawati%20Binti%20De.xlsx&amp;action=default&amp;mobileredirect=true</t>
  </si>
  <si>
    <t>PAC2311024</t>
  </si>
  <si>
    <t>PHG-NRO-0189-TP</t>
  </si>
  <si>
    <t>5G FOC (TP) TRM F53,54 SPURS 12C 5G DCKTN0400 JLN BKT SETONGKOL</t>
  </si>
  <si>
    <t>TRM</t>
  </si>
  <si>
    <t>https://tm365-my.sharepoint.com/personal/badruznasrin_basri_tm_com_my/Documents/Apps/Microsoft%20Forms/Request%20New%20PR/Question%201/TP%20DCKTN0400_JLNBKTSETONGKOL_Ahmad%20Najmi%20Bin%20Arah.pdf</t>
  </si>
  <si>
    <t>https://tm365-my.sharepoint.com/personal/badruznasrin_basri_tm_com_my/Documents/Apps/Microsoft%20Forms/Request%20New%20PR/Question/BOQ%20DCKTN0400%205G%20BKT%20SETONGKOL_Ahmad%20Najmi%20Bin%20Arah.pdf</t>
  </si>
  <si>
    <t>4902145943</t>
  </si>
  <si>
    <t>PAC2310536</t>
  </si>
  <si>
    <t>PHG-NRO-0177-TP</t>
  </si>
  <si>
    <t>5G FOC (TP) TRM F61,62 SPURS 24C DCKTN0299 LRG BKT STG MAJU</t>
  </si>
  <si>
    <t>https://tm365-my.sharepoint.com/personal/badruznasrin_basri_tm_com_my/Documents/Apps/Microsoft%20Forms/Request%20New%20PR/Question%201/TP%20DCKTN0299_LRGBKTSTGMAJU_Ahmad%20Najmi%20Bin%20Arah.pdf</t>
  </si>
  <si>
    <t>https://tm365-my.sharepoint.com/personal/badruznasrin_basri_tm_com_my/Documents/Apps/Microsoft%20Forms/Request%20New%20PR/Question/BOQ%20DCKTN0299_LRGBKTSTGMAJU_Ahmad%20Najmi%20Bin%20Arah.pdf</t>
  </si>
  <si>
    <t>PO: 4902147570</t>
  </si>
  <si>
    <t>BR SWK FOC BGN_F03 12C SEKOLAH KEBANGSAAN PARISH</t>
  </si>
  <si>
    <t>https://tm365-my.sharepoint.com/personal/badruznasrin_basri_tm_com_my/Documents/Apps/Microsoft%20Forms/Request%20New%20PR/Question%201/20230909%20TP%20BR%20KPOP2%20SK%20PARISH_Mohammad%20Saifuddin%20O.pdf; https://tm365-my.sharepoint.com/personal/badruznasrin_basri_tm_com_my/Documents/Apps/Microsoft%20Forms/Request%20New%20PR/Question%201/20230909%20DSR_Mohammad%20Saifuddin%20O.pdf; https://tm365-my.sharepoint.com/personal/badruznasrin_basri_tm_com_my/Documents/Apps/Microsoft%20Forms/Request%20New%20PR/Question%201/20230909%20COSTING%20SK%20PARISH_Mohammad%20Saifuddin%20O.pdf</t>
  </si>
  <si>
    <t>https://tm365-my.sharepoint.com/personal/badruznasrin_basri_tm_com_my/Documents/Apps/Microsoft%20Forms/Request%20New%20PR/Question/20230909%20TRIAL%20BOQ_Mohammad%20Saifuddin%20O.pdf</t>
  </si>
  <si>
    <t>PAC2310656</t>
  </si>
  <si>
    <t>PHG-SKY-0014-TP</t>
  </si>
  <si>
    <t>5G FOC (TP) MEC F13,F16 SPURS 24C DCKTN0338 KG MELAYU GAMBANG</t>
  </si>
  <si>
    <t>https://tm365-my.sharepoint.com/personal/badruznasrin_basri_tm_com_my/Documents/Apps/Microsoft%20Forms/Request%20New%20PR/Question%201/(TP%20PLAN)%20TMEA231668_%205G%20FOC%20(TP)%20MEC%20F13,F16_Ahmad%20Najmi%20Bin%20Arah.pdf</t>
  </si>
  <si>
    <t>https://tm365-my.sharepoint.com/personal/badruznasrin_basri_tm_com_my/Documents/Apps/Microsoft%20Forms/Request%20New%20PR/Question/(BOQ)%20TMEA231668_%205G%20FOC%20(TP)%20MEC%20F13,F16%20SPU_Ahmad%20Najmi%20Bin%20Arah.pdf</t>
  </si>
  <si>
    <t>PAC2310652</t>
  </si>
  <si>
    <t>PHG-SKY-0013-TP</t>
  </si>
  <si>
    <t>5G FOC (TP) MEC F13,F16 SPURS 24C DCKTN0368 BLOCK Z UMP HOLDING</t>
  </si>
  <si>
    <t>https://tm365-my.sharepoint.com/personal/badruznasrin_basri_tm_com_my/Documents/Apps/Microsoft%20Forms/Request%20New%20PR/Question%201/(TP%20PLAN)%20TMEA231667_%205G%20FOC%20(TP)%20MEC%20F13,F16_Ahmad%20Najmi%20Bin%20Arah.pdf</t>
  </si>
  <si>
    <t>https://tm365-my.sharepoint.com/personal/badruznasrin_basri_tm_com_my/Documents/Apps/Microsoft%20Forms/Request%20New%20PR/Question/(BOQ)%20TMEA231667_%205G%20FOC%20(TP)%20MEC%20F13,F16%20SPU_Ahmad%20Najmi%20Bin%20Arah.pdf</t>
  </si>
  <si>
    <t>CPP:4902147579, DATE RATE:PO NO N/A</t>
  </si>
  <si>
    <t>GOV2304918</t>
  </si>
  <si>
    <t>PAC2309943</t>
  </si>
  <si>
    <t>TMEC/230133</t>
  </si>
  <si>
    <t>CNFD-MJS-0001-TP</t>
  </si>
  <si>
    <t>CWS laluan kabel sedia ada sangkut @ rosak.
Keperluan untuk pembaikan bagi membolehkan kabel thru laluan tersebut.
Raise up manhole yang tenggelam bagi memudahkan kerja team operation selepas ini.</t>
  </si>
  <si>
    <t>Penarikan kabel FOC 96C junction dari TM Batu Gajah (BGK) ke TM Ayer Lanas (AL) untuk support MyGov customers</t>
  </si>
  <si>
    <t>AL-BGK</t>
  </si>
  <si>
    <t>https://tm365-my.sharepoint.com/personal/badruznasrin_basri_tm_com_my/Documents/Apps/Microsoft%20Forms/Request%20New%20PR/Question%201/SI%20MYGOV%20FOC%20AL-BGK%20J96C-TMEC23133,%20Distance_Nazman%20Bin%20Zaiyadi.pdf</t>
  </si>
  <si>
    <t>https://tm365-my.sharepoint.com/personal/badruznasrin_basri_tm_com_my/_layouts/15/Doc.aspx?sourcedoc=%7B480CA1E1-35BD-48AE-B801-705692715F2B%7D&amp;file=BQ%20SI%20MyGov%20Foc%20AL-BGK%2096C-TMEC230133_Nazman%20Bin%20Zaiyadi.xlsx&amp;action=default&amp;mobileredirect=true</t>
  </si>
  <si>
    <t>DNB_HORIZON 5G -DJJBR0495_BNDRJHRBAHRU -JB</t>
  </si>
  <si>
    <t>JS-MOT-0273-TP</t>
  </si>
  <si>
    <t>4902148866</t>
  </si>
  <si>
    <t>P1P2300068</t>
  </si>
  <si>
    <t>PAC2308868</t>
  </si>
  <si>
    <t>TMCA/231629</t>
  </si>
  <si>
    <t>ST-PCO-0811-TP</t>
  </si>
  <si>
    <t>Additional pole due to site condition</t>
  </si>
  <si>
    <t>WEBE CW0060 MTI F023 LP UKAY PERDANA MTI</t>
  </si>
  <si>
    <t>https://tm365-my.sharepoint.com/personal/badruznasrin_basri_tm_com_my/Documents/Apps/Microsoft%20Forms/Request%20New%20PR/Question%201/VO%20-%20WEBE%20CW0060%20MTI%20F023%20LP%20UKAY%20PERDANA%20MTI_Sazril%20Anwar%20Bin%20Zul.pdf</t>
  </si>
  <si>
    <t>https://tm365-my.sharepoint.com/personal/badruznasrin_basri_tm_com_my/Documents/Apps/Microsoft%20Forms/Request%20New%20PR/Question/BOQ%20-%20VO%20WEBE%20CW0060%20MTI%20F023%20LP%20UKAY%20PERDANA_Sazril%20Anwar%20Bin%20Zul.pdf</t>
  </si>
  <si>
    <t>WC EXCEED WARRANT</t>
  </si>
  <si>
    <t>WAI2202783</t>
  </si>
  <si>
    <t>PAC2216208</t>
  </si>
  <si>
    <t>TMSA/223224</t>
  </si>
  <si>
    <t>JS-JAK-0050-TP</t>
  </si>
  <si>
    <t>WC SNI_C063 - DP0070 JALAN MERBAU 6</t>
  </si>
  <si>
    <t>https://tm365-my.sharepoint.com/personal/badruznasrin_basri_tm_com_my/_layouts/15/Doc.aspx?sourcedoc=%7B2628DF52-6D58-4C7C-987A-FD439842E36F%7D&amp;file=SNI_C063%20-%20DP0070%20JLN%20MERBAU%206_Siti%20Nur%20Atiqah%20Bint.pptx&amp;action=edit&amp;mobileredirect=true</t>
  </si>
  <si>
    <t>https://tm365-my.sharepoint.com/personal/badruznasrin_basri_tm_com_my/Documents/Apps/Microsoft%20Forms/Request%20New%20PR/Question/BOQ%20-%20SNI_C063-DP0070%20JALAN%20MERBAU%206_Siti%20Nur%20Atiqah%20Bint.pdf</t>
  </si>
  <si>
    <t>JS-JAK-0044-TP</t>
  </si>
  <si>
    <t>WC SNI C018 DP0035 JALAN SALENG</t>
  </si>
  <si>
    <t>https://tm365-my.sharepoint.com/personal/badruznasrin_basri_tm_com_my/_layouts/15/Doc.aspx?sourcedoc=%7BE7C3EABA-166E-42A2-A041-EB8676621436%7D&amp;file=SNI_C018%20-DP0035_Siti%20Nur%20Atiqah%20Bint.pptx&amp;action=edit&amp;mobileredirect=true</t>
  </si>
  <si>
    <t>https://tm365-my.sharepoint.com/personal/badruznasrin_basri_tm_com_my/_layouts/15/Doc.aspx?sourcedoc=%7BE81E2413-D01C-41FB-A19E-690C1FAD1F72%7D&amp;file=BOQ-SNI%20C018%20DP0035%20JALAN%20SALENG_Siti%20Nur%20Atiqah%20Bint.xlsx&amp;action=default&amp;mobileredirect=true</t>
  </si>
  <si>
    <t>WAI2303043</t>
  </si>
  <si>
    <t>PAC2307806</t>
  </si>
  <si>
    <t>TMSA/232164</t>
  </si>
  <si>
    <t>JS-JAK-0055-TP</t>
  </si>
  <si>
    <t>WC SC C078 NO 40A KG MAJU JAYA</t>
  </si>
  <si>
    <t>https://tm365-my.sharepoint.com/personal/badruznasrin_basri_tm_com_my/Documents/Apps/Microsoft%20Forms/Request%20New%20PR/Question%201/TP%20SC%20C078%2040A,%20,%20JALAN,%20KAMPUNG%20MAJU%20JAYA,%208_Siti%20Nur%20Atiqah%20Bint.pdf</t>
  </si>
  <si>
    <t>https://tm365-my.sharepoint.com/personal/badruznasrin_basri_tm_com_my/Documents/Apps/Microsoft%20Forms/Request%20New%20PR/Question/BOQ%20WC%20SC%20C078%20NO%2040A%20JLN%20BUNGA%20MAWAR%20KG%20MAJU_Siti%20Nur%20Atiqah%20Bint.pdf</t>
  </si>
  <si>
    <t xml:space="preserve"> PAC2307806</t>
  </si>
  <si>
    <t>JS-JAK-0047-TP</t>
  </si>
  <si>
    <t>WC SC C126 64A JALAN NB2 1/4 TAMAN NUSA BESTARI</t>
  </si>
  <si>
    <t>https://tm365-my.sharepoint.com/personal/badruznasrin_basri_tm_com_my/Documents/Apps/Microsoft%20Forms/Request%20New%20PR/Question%201/TP%20SC%20C126%2064A,%20,%20JALAN%20NB2%201.4,%20TAMAN%20NUSA%20B_Siti%20Nur%20Atiqah%20Bint.pdf</t>
  </si>
  <si>
    <t>https://tm365-my.sharepoint.com/personal/badruznasrin_basri_tm_com_my/Documents/Apps/Microsoft%20Forms/Request%20New%20PR/Question/BOQ%20WC%20SC%20C126%2064A,%20,%20JALAN%20NB2%201.4,%20TAMAN%20NU_Siti%20Nur%20Atiqah%20Bint.pdf</t>
  </si>
  <si>
    <t>WAI2304168</t>
  </si>
  <si>
    <t>TMSA/232404</t>
  </si>
  <si>
    <t>JS-WUH-0031-TP</t>
  </si>
  <si>
    <t>WC SC (POOL) FOR JENDELA Q2 APRIL - JUNE 2023</t>
  </si>
  <si>
    <t>sc</t>
  </si>
  <si>
    <t>https://tm365-my.sharepoint.com/personal/badruznasrin_basri_tm_com_my/Documents/Apps/Microsoft%20Forms/Request%20New%20PR/Question%201/TMSA232404%20WC%20SC%20(POOL)%20FOR%20JENDELA%20Q2%20APRIL_Siti%20Nur%20Atiqah%20Bint.pdf</t>
  </si>
  <si>
    <t>https://tm365-my.sharepoint.com/personal/badruznasrin_basri_tm_com_my/_layouts/15/Doc.aspx?sourcedoc=%7B4169F812-9873-4781-94B0-4E7469F6B0A6%7D&amp;file=Costing_TMSA232404%20WC%20SC%20(POOL)%20FOR%20JENDELA%20Q_Siti%20Nur%20Atiqah%20Bint.xlsx&amp;action=default&amp;mobileredirect=true</t>
  </si>
  <si>
    <t>GOV2301115</t>
  </si>
  <si>
    <t>PAC2305482</t>
  </si>
  <si>
    <t>TMEA/238070</t>
  </si>
  <si>
    <t>KEL-GET-0744-TP</t>
  </si>
  <si>
    <t>nurulfahmie.mohamedyasin@tm.com.my</t>
  </si>
  <si>
    <t xml:space="preserve">PU tambahan. </t>
  </si>
  <si>
    <t>MYGOV NEO KO FOC SPUR 12C JPN CAWANGAN UTC KEL</t>
  </si>
  <si>
    <t>KO</t>
  </si>
  <si>
    <t>https://tm365-my.sharepoint.com/personal/badruznasrin_basri_tm_com_my/Documents/Apps/Microsoft%20Forms/Request%20New%20PR/Question%201/IRF%20JPN%20UTC_Nurulfahmie%20Binti%20Mo.jpg</t>
  </si>
  <si>
    <t>https://tm365-my.sharepoint.com/personal/badruznasrin_basri_tm_com_my/Documents/Apps/Microsoft%20Forms/Request%20New%20PR/Question/BOQ%20UTC%20JPN_Nurulfahmie%20Binti%20Mo.jpg</t>
  </si>
  <si>
    <t>25/9 sent to cpa for pr creation</t>
  </si>
  <si>
    <t>GOV2300492</t>
  </si>
  <si>
    <t>PAC2304928</t>
  </si>
  <si>
    <t>TMEA/238034</t>
  </si>
  <si>
    <t>KEL-GET-0724-TP</t>
  </si>
  <si>
    <t>pertambahan PU</t>
  </si>
  <si>
    <t>MYGOV NEO KO FOC SPUR 12C AKADEMI JPJ WILAYAH TIMUR</t>
  </si>
  <si>
    <t>https://tm365-my.sharepoint.com/personal/badruznasrin_basri_tm_com_my/Documents/Apps/Microsoft%20Forms/Request%20New%20PR/Question%201/IRF%20JPJ%20WILAYAH_Nurulfahmie%20Binti%20Mo.jpg</t>
  </si>
  <si>
    <t>https://tm365-my.sharepoint.com/personal/badruznasrin_basri_tm_com_my/Documents/Apps/Microsoft%20Forms/Request%20New%20PR/Question/BOQ%20JPJ%20WILAYAH_Nurulfahmie%20Binti%20Mo.jpg</t>
  </si>
  <si>
    <t>GOV2300919</t>
  </si>
  <si>
    <t>PAC2305398</t>
  </si>
  <si>
    <t>TMEA/238055</t>
  </si>
  <si>
    <t>KEL-GET-0743-TP</t>
  </si>
  <si>
    <t>COMMERCIAL S/I FOC 96C UG(ORI MAX) ATAS PU MAIN TIDAK DIGUNAKAN TUKR KEPADA COMMERCIAL S/I FOC 48C UG(ORI MAX)</t>
  </si>
  <si>
    <t>MYGOV NEO KO FOC SPUR 12C NRECC JUPEM NEGERI KEL</t>
  </si>
  <si>
    <t>15/8/2023</t>
  </si>
  <si>
    <t>https://tm365-my.sharepoint.com/personal/badruznasrin_basri_tm_com_my/Documents/Apps/Microsoft%20Forms/Request%20New%20PR/Question%201/IRF%20NRECC%20KO_Nurulfahmie%20Binti%20Mo.jpg</t>
  </si>
  <si>
    <t>https://tm365-my.sharepoint.com/personal/badruznasrin_basri_tm_com_my/Documents/Apps/Microsoft%20Forms/Request%20New%20PR/Question/BOQ%20NRECC%20KO_Nurulfahmie%20Binti%20Mo.jpg</t>
  </si>
  <si>
    <t>GOV2300503</t>
  </si>
  <si>
    <t>PAC2304566</t>
  </si>
  <si>
    <t>TMEA/238023</t>
  </si>
  <si>
    <t>KEL-GET-0720-TP</t>
  </si>
  <si>
    <t>ADDITIONAL CABLE JOINT FOR PUSH CORE  (U/G)</t>
  </si>
  <si>
    <t>MYGOV NEO KO FOC SPUR 12C NRECC JKPTG NEGERI KEL</t>
  </si>
  <si>
    <t>https://tm365-my.sharepoint.com/personal/badruznasrin_basri_tm_com_my/Documents/Apps/Microsoft%20Forms/Request%20New%20PR/Question%201/IRF%20NRECC%20KO_Nurulfahmie%20Binti%20Mo%201.jpg</t>
  </si>
  <si>
    <t>https://tm365-my.sharepoint.com/personal/badruznasrin_basri_tm_com_my/Documents/Apps/Microsoft%20Forms/Request%20New%20PR/Question/BOQ%20NRECC%20KO_Nurulfahmie%20Binti%20Mo%201.jpg</t>
  </si>
  <si>
    <t>4902145926</t>
  </si>
  <si>
    <t>PENAMBAHAN SKIM UNTUK SECONDE BOQ</t>
  </si>
  <si>
    <t>H5G_FOC BES F15 CSR DRPER0015_KGGUARMUSANG</t>
  </si>
  <si>
    <t>https://tm365-my.sharepoint.com/personal/badruznasrin_basri_tm_com_my/Documents/Apps/Microsoft%20Forms/Request%20New%20PR/Question%201/SLD%205G%20KG%20GUAR%20MUSANG%20SECOND%20PO._Ramnazdin%20Bin%20Ramli.pdf</t>
  </si>
  <si>
    <t>https://tm365-my.sharepoint.com/personal/badruznasrin_basri_tm_com_my/Documents/Apps/Microsoft%20Forms/Request%20New%20PR/Question/2nd%20guar%20musang%20(3)_Ramnazdin%20Bin%20Ramli.pdf</t>
  </si>
  <si>
    <t>25/9 masih belum feedback</t>
  </si>
  <si>
    <t>GOV2300860</t>
  </si>
  <si>
    <t>PAC2305401</t>
  </si>
  <si>
    <t>TMEA/238056</t>
  </si>
  <si>
    <t>KEL-GET-0731-TP</t>
  </si>
  <si>
    <t>KERJA-KERJA PUSH CORE</t>
  </si>
  <si>
    <t>MYGOV NEO KO FOC SPUR 12C PEJABAT IMIGRESEN UTC KEL</t>
  </si>
  <si>
    <t>https://tm365-my.sharepoint.com/personal/badruznasrin_basri_tm_com_my/Documents/Apps/Microsoft%20Forms/Request%20New%20PR/Question%201/BOQ%20IMEGRESEN%20UTC_Nurulfahmie%20Binti%20Mo.jpg</t>
  </si>
  <si>
    <t>https://tm365-my.sharepoint.com/personal/badruznasrin_basri_tm_com_my/Documents/Apps/Microsoft%20Forms/Request%20New%20PR/Question/BOQ%20IMEGRESEN%20UTC_Nurulfahmie%20Binti%20Mo.jpg</t>
  </si>
  <si>
    <t>GOV2301251</t>
  </si>
  <si>
    <t>PAC2305492</t>
  </si>
  <si>
    <t>TMEA/238066</t>
  </si>
  <si>
    <t>KEL-GET-0745-TP</t>
  </si>
  <si>
    <t>MYGOV NEO KO FOC SPUR 12C KASTAM JALAN SULTAN KOTA BHARU</t>
  </si>
  <si>
    <t>https://tm365-my.sharepoint.com/personal/badruznasrin_basri_tm_com_my/Documents/Apps/Microsoft%20Forms/Request%20New%20PR/Question%201/IRF%20KASTAM%20KO_Nurulfahmie%20Binti%20Mo.jpg</t>
  </si>
  <si>
    <t>https://tm365-my.sharepoint.com/personal/badruznasrin_basri_tm_com_my/Documents/Apps/Microsoft%20Forms/Request%20New%20PR/Question/BOQ%20KASTAM%20KO_Nurulfahmie%20Binti%20Mo.jpg</t>
  </si>
  <si>
    <t>GOV2300142</t>
  </si>
  <si>
    <t>PAC2304158</t>
  </si>
  <si>
    <t>TMEA/238008</t>
  </si>
  <si>
    <t>KEL-EDU-0068-TP</t>
  </si>
  <si>
    <t>Additional cable length 212m</t>
  </si>
  <si>
    <t>MYGOV PM FOC SPUR 12C BALAI BOMBA DAN PENYELAMAT PASIR MAS</t>
  </si>
  <si>
    <t>PM</t>
  </si>
  <si>
    <t>https://tm365-my.sharepoint.com/personal/badruznasrin_basri_tm_com_my/Documents/Apps/Microsoft%20Forms/Request%20New%20PR/Question%201/REDMARK%20-%20mygov%20pm%20foc%20spur%2012c%20balai%20bomba%20d_Mohamad%20Faizal%20Bin%20R.pdf</t>
  </si>
  <si>
    <t>https://tm365-my.sharepoint.com/personal/badruznasrin_basri_tm_com_my/Documents/Apps/Microsoft%20Forms/Request%20New%20PR/Question/SI%20TMEA238008%20_MYGOV%20PM%20FOC%20SPUR%2012C%20BALAI%20BO_Mohamad%20Faizal%20Bin%20R.pdf</t>
  </si>
  <si>
    <t>SRR2104438</t>
  </si>
  <si>
    <t>PAC2212508</t>
  </si>
  <si>
    <t>JMEA/226571</t>
  </si>
  <si>
    <t>KEL-MAT(RR)-0068-TP</t>
  </si>
  <si>
    <t>Additional COMMERCIAL S/I FOC 48C UG for 940m due to new FDC requirement also BREAKING &amp; REPAIR J/BOX/PIT and 50MM THICK ACWC ROAD PAVEMENT</t>
  </si>
  <si>
    <t>SRR FTTH ADD KUK_C020A KG CHICHA, KG TANJUNG STAN KUBANG KERIAN</t>
  </si>
  <si>
    <t>31/3/2023</t>
  </si>
  <si>
    <t>KUK</t>
  </si>
  <si>
    <t>https://tm365-my.sharepoint.com/personal/badruznasrin_basri_tm_com_my/Documents/Apps/Microsoft%20Forms/Request%20New%20PR/Question%201/AS%20BUILT%20BOQ_JMEA_226571_Marzukie%20Bin%20Mohamad.pdf</t>
  </si>
  <si>
    <t>https://tm365-my.sharepoint.com/personal/badruznasrin_basri_tm_com_my/Documents/Apps/Microsoft%20Forms/Request%20New%20PR/Question/AS%20BUILT%20BOQ_JMEA_226571_Marzukie%20Bin%20Mohamad.pdf</t>
  </si>
  <si>
    <t>GOV2300417</t>
  </si>
  <si>
    <t>PAC2305865</t>
  </si>
  <si>
    <t>TMNA/230880</t>
  </si>
  <si>
    <t>KD/PL-SNR-0063-TP</t>
  </si>
  <si>
    <t>4902146790</t>
  </si>
  <si>
    <t>PO for NID Installation, patching &amp; tagging</t>
  </si>
  <si>
    <t xml:space="preserve">MYGOV*NET FOC BL F21 JPJ BALING (99.7)
</t>
  </si>
  <si>
    <t>BL</t>
  </si>
  <si>
    <t>https://tm365-my.sharepoint.com/personal/badruznasrin_basri_tm_com_my/Documents/Apps/Microsoft%20Forms/Request%20New%20PR/Question%201/TP%20BOQ%20TMNA%20230880_Khairul%20Anuar%20Bin%20Mo.pdf</t>
  </si>
  <si>
    <t>https://tm365-my.sharepoint.com/personal/badruznasrin_basri_tm_com_my/_layouts/15/Doc.aspx?sourcedoc=%7B52B3E4F0-B868-4C5C-B812-3D5310C0DC73%7D&amp;file=TP%20COSTING%20TMNA%20230880_Khairul%20Anuar%20Bin%20Mo.xlsx&amp;action=default&amp;mobileredirect=true</t>
  </si>
  <si>
    <t>GOV2300737</t>
  </si>
  <si>
    <t>PAC2305312</t>
  </si>
  <si>
    <t>TMNA/231373</t>
  </si>
  <si>
    <t>KD/PL-SNR-0064-TP</t>
  </si>
  <si>
    <t>4902146888</t>
  </si>
  <si>
    <t>Kerja2 NID Installation , patching &amp; tagging</t>
  </si>
  <si>
    <t xml:space="preserve">MYGOV*NET FOC PHU F14/F12 PEJ. IMIGRESEN (99.9)
</t>
  </si>
  <si>
    <t>PHU</t>
  </si>
  <si>
    <t>https://tm365-my.sharepoint.com/personal/badruznasrin_basri_tm_com_my/Documents/Apps/Microsoft%20Forms/Request%20New%20PR/Question%201/TP%20BOQ%20TMNA%20231373_Khairul%20Anuar%20Bin%20Mo.pdf</t>
  </si>
  <si>
    <t>https://tm365-my.sharepoint.com/personal/badruznasrin_basri_tm_com_my/_layouts/15/Doc.aspx?sourcedoc=%7BC01D1CDF-0C58-478F-9A00-2E8EACC98FCF%7D&amp;file=TP%20COSTING%20TMNA%20231373_Khairul%20Anuar%20Bin%20Mo.xlsx&amp;action=default&amp;mobileredirect=true</t>
  </si>
  <si>
    <t>PO SI issued</t>
  </si>
  <si>
    <t>PAC2217462</t>
  </si>
  <si>
    <t>PHG-LEA-0124-TP</t>
  </si>
  <si>
    <t>PR2 to proceed FRLP, added pole relocation, related to Land Lord Issue</t>
  </si>
  <si>
    <t>5G FOC (TP) PGB DCKTN0188 LRG PERMATANG BADAK PERDANA 2</t>
  </si>
  <si>
    <t>PGB</t>
  </si>
  <si>
    <t>https://tm365-my.sharepoint.com/personal/badruznasrin_basri_tm_com_my/_layouts/15/Doc.aspx?sourcedoc=%7BCF8F0D53-32BA-4A50-A7D6-27B56710FBE7%7D&amp;file=TP%20DCKTN0188[1]_Ahmad%20Najmi%20Bin%20Arah.pptx&amp;action=edit&amp;mobileredirect=true</t>
  </si>
  <si>
    <t>3400038669</t>
  </si>
  <si>
    <t>https://tm365-my.sharepoint.com/personal/badruznasrin_basri_tm_com_my/Documents/Apps/Microsoft%20Forms/Request%20New%20PR/Question/BOQ_PR2%205G%20FOC%20(TP)%20PGB%20DCKTN0188%20LRG%20PERMATA_Ahmad%20Najmi%20Bin%20Arah.pdf</t>
  </si>
  <si>
    <t>5g-91</t>
  </si>
  <si>
    <t>DNB_HORIZON 5G_DJKLJ1247_SMKTNKUABDRHMNPUTRA_KLI</t>
  </si>
  <si>
    <t>JS-KZK-0737-TP</t>
  </si>
  <si>
    <t>DNB_HORIZON 5G_DJJBR0732_JLNSJMBK2_PGD</t>
  </si>
  <si>
    <t>JS-CAD-0171-TP</t>
  </si>
  <si>
    <t>JS-SHA-0304-TP</t>
  </si>
  <si>
    <t>P2</t>
  </si>
  <si>
    <t>PAC2311477</t>
  </si>
  <si>
    <t>SRN</t>
  </si>
  <si>
    <t>3400039051</t>
  </si>
  <si>
    <t>https://tm365-my.sharepoint.com/personal/badruznasrin_basri_tm_com_my/Documents/Apps/Microsoft%20Forms/Request%20New%20PR/Question/TMWA230482%20STANDARD%20COSTING%20kg-srn_Alixgeoffrey%20Anak%20On.pdf</t>
  </si>
  <si>
    <t>GOV2301260</t>
  </si>
  <si>
    <t>PAC2305334</t>
  </si>
  <si>
    <t>TMEA/238048</t>
  </si>
  <si>
    <t>KEL-NIM-0106-TP</t>
  </si>
  <si>
    <t>Additional cable length</t>
  </si>
  <si>
    <t xml:space="preserve">MYGOV PKU FOC SPUR 12C KASTAM CAWANGAN PENGUATKUASAAN, PENGKALAN KUBOR
</t>
  </si>
  <si>
    <t>https://tm365-my.sharepoint.com/personal/badruznasrin_basri_tm_com_my/Documents/Apps/Microsoft%20Forms/Request%20New%20PR/Question%201/SLD%20%20MYGOV%20PKU%20KASTAM_Mohamad%20Faizal%20Bin%20R.pdf</t>
  </si>
  <si>
    <t>3400038754</t>
  </si>
  <si>
    <t>https://tm365-my.sharepoint.com/personal/badruznasrin_basri_tm_com_my/Documents/Apps/Microsoft%20Forms/Request%20New%20PR/Question/Site%20Instruction%20MYGOV%20PKU%20KASTAM_Mohamad%20Faizal%20Bin%20R.pdf</t>
  </si>
  <si>
    <t>GOV2300167</t>
  </si>
  <si>
    <t xml:space="preserve"> PAC2304281</t>
  </si>
  <si>
    <t>TMEA/238018</t>
  </si>
  <si>
    <t>KEL-EDU-0070-TP</t>
  </si>
  <si>
    <t>Additional cable length and required 2 pole 9m</t>
  </si>
  <si>
    <t xml:space="preserve">MYGOV PKU FOC SPUR 12C BALAI BOMBA DAN PENYELAMAT PENGKALAN KUBUR
</t>
  </si>
  <si>
    <t>https://tm365-my.sharepoint.com/personal/badruznasrin_basri_tm_com_my/Documents/Apps/Microsoft%20Forms/Request%20New%20PR/Question%201/REDMARK%20MYGOV%20PKU%20BALAI%20BOMBA%20DAN%20PENYELAMAT_Mohamad%20Faizal%20Bin%20R.pdf</t>
  </si>
  <si>
    <t>3400038490</t>
  </si>
  <si>
    <t>https://tm365-my.sharepoint.com/personal/badruznasrin_basri_tm_com_my/Documents/Apps/Microsoft%20Forms/Request%20New%20PR/Question/SI%20%20MYGOV%20NEO%20PKU%20FOC%20SPUR%2012C%20BALAI%20BOMBA%20DA_Mohamad%20Faizal%20Bin%20R.pdf</t>
  </si>
  <si>
    <t>Pending verification from AND</t>
  </si>
  <si>
    <t>NRP2204875</t>
  </si>
  <si>
    <t>PAC2223944</t>
  </si>
  <si>
    <t>TMWA/237050</t>
  </si>
  <si>
    <t>FOC MR_F42 (SPUR 48C/24C) &amp; MR_F43 (SPUR 48C/24C) FOR SARAWAK SHELL BERHAD,
13 STOREY SHELL BUILDING,JALAN MARINAPARKCITY 98000 MIRI (NRP2204875)</t>
  </si>
  <si>
    <t>https://tm365-my.sharepoint.com/personal/badruznasrin_basri_tm_com_my/Documents/Apps/Microsoft%20Forms/Request%20New%20PR/Question/QUOTE%20-ACSB-08-2023-1057%20TM-SARAWAK_Jimbai%20Anak%20Abik%20Jim.pdf; https://tm365-my.sharepoint.com/personal/badruznasrin_basri_tm_com_my/Documents/Apps/Microsoft%20Forms/Request%20New%20PR/Question/Supplier%20Declaration%20Form%20-AZTEL_Jimbai%20Anak%20Abik%20Jim.pdf; https://tm365-my.sharepoint.com/personal/badruznasrin_basri_tm_com_my/Documents/Apps/Microsoft%20Forms/Request%20New%20PR/Question/230904_TM%20patch%20cord_rev1_Jimbai%20Anak%20Abik%20Jim.pdf; https://tm365-my.sharepoint.com/personal/badruznasrin_basri_tm_com_my/Documents/Apps/Microsoft%20Forms/Request%20New%20PR/Question/Supplier%20Declaration_Jimbai%20Anak%20Abik%20Jim.pdf</t>
  </si>
  <si>
    <t>to cancel LOR SUTERA UTAMA, project HDD dah includ</t>
  </si>
  <si>
    <t>JS-SUT-0183-TP</t>
  </si>
  <si>
    <t>4902149027 (19/9/2023)</t>
  </si>
  <si>
    <t>4902149027</t>
  </si>
  <si>
    <t>MYGOVNET FOC SPUR (12C) IPME TG PEJABAT PAROL DAERAH KUALA TRG</t>
  </si>
  <si>
    <t>https://tm365-my.sharepoint.com/personal/badruznasrin_basri_tm_com_my/_layouts/15/Doc.aspx?sourcedoc=%7BE25CC046-D2D5-4BCF-8E89-BEAA810CE6AE%7D&amp;file=Std_Costing_IPME%20SLA%2099.0%20-%20GOV2305371%20-%20MYGO_Mohd%20Dasuki%20Bin%20Raml.xlsx&amp;action=default&amp;mobileredirect=true</t>
  </si>
  <si>
    <t>https://tm365-my.sharepoint.com/personal/badruznasrin_basri_tm_com_my/_layouts/15/Doc.aspx?sourcedoc=%7B64D54FEF-05AA-423F-A825-EF8905344741%7D&amp;file=Std_Costing_IPME%20SLA%2099.0%20-%20GOV2305371%20-%20MYGO_Mohd%20Dasuki%20Bin%20Raml.xlsx&amp;action=default&amp;mobileredirect=true</t>
  </si>
  <si>
    <t>H5G2300357</t>
  </si>
  <si>
    <t>PAC2307908</t>
  </si>
  <si>
    <t>TMEA/236053</t>
  </si>
  <si>
    <t>KEL-CAK-0317-TP</t>
  </si>
  <si>
    <t>COMMERCIAL INSTALL FOC 12C OH(CNC LITE) BERTAMBAH SBYK 400M</t>
  </si>
  <si>
    <t>H5G WBU FOC SPUR 12C DDTUM0432 KG KUBANG PALAS WAKAF BHARU</t>
  </si>
  <si>
    <t>8/15/2023</t>
  </si>
  <si>
    <t>WBU</t>
  </si>
  <si>
    <t>https://tm365-my.sharepoint.com/personal/badruznasrin_basri_tm_com_my/Documents/Apps/Microsoft%20Forms/Request%20New%20PR/Question%201/BOQ%20KUBANG%20PALAS_Nurulfahmie%20Binti%20Mo.jpg</t>
  </si>
  <si>
    <t>https://tm365-my.sharepoint.com/personal/badruznasrin_basri_tm_com_my/Documents/Apps/Microsoft%20Forms/Request%20New%20PR/Question/BOQ%20KUBANG%20PALAS_Nurulfahmie%20Binti%20Mo.jpg</t>
  </si>
  <si>
    <t>GOV2300184</t>
  </si>
  <si>
    <t>PAC2304108</t>
  </si>
  <si>
    <t>TMNA/231145</t>
  </si>
  <si>
    <t>KD/PL-RAZ-0550-TP</t>
  </si>
  <si>
    <t>4902146778</t>
  </si>
  <si>
    <t>MYGOV*NET FOC 24C KUH F27 KASTAM POS LAJU TMN BERLIAN LANGKAWI (IPME)-KUH (99.7)</t>
  </si>
  <si>
    <t>9/30/2023</t>
  </si>
  <si>
    <t>https://tm365-my.sharepoint.com/personal/badruznasrin_basri_tm_com_my/Documents/Apps/Microsoft%20Forms/Request%20New%20PR/Question%201/BQ%203RD%20PO%20MYGOVNET%20FOC%2024C%20KUH%20F27%20KASTAM%20POS_Nur%20Mimi%20Shafinaz%20Bi.pdf; https://tm365-my.sharepoint.com/personal/badruznasrin_basri_tm_com_my/Documents/Apps/Microsoft%20Forms/Request%20New%20PR/Question%201/EMAIL%20REFERENCE_Nur%20Mimi%20Shafinaz%20Bi.jpeg</t>
  </si>
  <si>
    <t>https://tm365-my.sharepoint.com/personal/badruznasrin_basri_tm_com_my/Documents/Apps/Microsoft%20Forms/Request%20New%20PR/Question/BQ%203RD%20PO%20MYGOVNET%20FOC%2024C%20KUH%20F27%20KASTAM%20POS_Nur%20Mimi%20Shafinaz%20Bi.pdf</t>
  </si>
  <si>
    <t>GOV2304347</t>
  </si>
  <si>
    <t>PAC2307713</t>
  </si>
  <si>
    <t>TMNA/232254</t>
  </si>
  <si>
    <t>KD/PL-RAZ-0589-TP</t>
  </si>
  <si>
    <t>MYGOV*NET FOC KUH_F15_F16 MAJLIS PERBANDARAN LANGKAWI BANDARAYA PELANCONGAN(IPME)-KUH</t>
  </si>
  <si>
    <t>https://tm365-my.sharepoint.com/personal/badruznasrin_basri_tm_com_my/Documents/Apps/Microsoft%20Forms/Request%20New%20PR/Question%201/BQ%202ND%20PO%20MYGOVNET%20FOC%20KUH_F15_F16%20MAJLIS%20PER_Nur%20Mimi%20Shafinaz%20Bi.pdf; https://tm365-my.sharepoint.com/personal/badruznasrin_basri_tm_com_my/Documents/Apps/Microsoft%20Forms/Request%20New%20PR/Question%201/EMAIL%20REFERENCE_Nur%20Mimi%20Shafinaz%20Bi%201.jpeg</t>
  </si>
  <si>
    <t>https://tm365-my.sharepoint.com/personal/badruznasrin_basri_tm_com_my/Documents/Apps/Microsoft%20Forms/Request%20New%20PR/Question/BQ%202ND%20PO%20MYGOVNET%20FOC%20KUH_F15_F16%20MAJLIS%20PER_Nur%20Mimi%20Shafinaz%20Bi.pdf</t>
  </si>
  <si>
    <t>GOV2300958</t>
  </si>
  <si>
    <t>PAC2305974</t>
  </si>
  <si>
    <t>TMNA/231599</t>
  </si>
  <si>
    <t>KD/PL-RAZ-0570-TP</t>
  </si>
  <si>
    <t>4902147171</t>
  </si>
  <si>
    <t>MYGOV*NET FOC KUH F27 AKADEMI JPJ WILAYAH UTARA(IPME)-KUH(99.7)</t>
  </si>
  <si>
    <t>https://tm365-my.sharepoint.com/personal/badruznasrin_basri_tm_com_my/Documents/Apps/Microsoft%20Forms/Request%20New%20PR/Question%201/BQ%202ND%20PO%20MYGOVNET%20FOC%20KUH%20F27%20AKADEMI%20JPJ%20WI_Nur%20Mimi%20Shafinaz%20Bi.pdf; https://tm365-my.sharepoint.com/personal/badruznasrin_basri_tm_com_my/Documents/Apps/Microsoft%20Forms/Request%20New%20PR/Question%201/EMAIL%20REFERENCE_Nur%20Mimi%20Shafinaz%20Bi%202.jpeg</t>
  </si>
  <si>
    <t>https://tm365-my.sharepoint.com/personal/badruznasrin_basri_tm_com_my/Documents/Apps/Microsoft%20Forms/Request%20New%20PR/Question/BQ%202ND%20PO%20MYGOVNET%20FOC%20KUH%20F27%20AKADEMI%20JPJ%20WI_Nur%20Mimi%20Shafinaz%20Bi.pdf</t>
  </si>
  <si>
    <t>GOV2300316</t>
  </si>
  <si>
    <t>PAC2305977</t>
  </si>
  <si>
    <t>TMNA/231605</t>
  </si>
  <si>
    <t>KD/PL-RAZ-0571-TP</t>
  </si>
  <si>
    <t>4902147148</t>
  </si>
  <si>
    <t>MYGOV*NET FOC KUH F27 -JABATAN PENGANGKUTAN JALAN LANGKAWI(IPME)-KUH (99.7)</t>
  </si>
  <si>
    <t>https://tm365-my.sharepoint.com/personal/badruznasrin_basri_tm_com_my/Documents/Apps/Microsoft%20Forms/Request%20New%20PR/Question%201/BQ%202ND%20PO%20MYGOVNET%20FOC%20KUH%20F27%20-JABATAN%20PENGA_Nur%20Mimi%20Shafinaz%20Bi.pdf; https://tm365-my.sharepoint.com/personal/badruznasrin_basri_tm_com_my/Documents/Apps/Microsoft%20Forms/Request%20New%20PR/Question%201/EMAIL%20REFERENCE_Nur%20Mimi%20Shafinaz%20Bi%203.jpeg</t>
  </si>
  <si>
    <t>https://tm365-my.sharepoint.com/personal/badruznasrin_basri_tm_com_my/Documents/Apps/Microsoft%20Forms/Request%20New%20PR/Question/BQ%202ND%20PO%20MYGOVNET%20FOC%20KUH%20F27%20-JABATAN%20PENGA_Nur%20Mimi%20Shafinaz%20Bi.pdf</t>
  </si>
  <si>
    <t>PAC2305486</t>
  </si>
  <si>
    <t>TMNA/231049</t>
  </si>
  <si>
    <t>KD/PL-RAZ-0556-TP</t>
  </si>
  <si>
    <t>MYGOV*NET FOC PMT F14_F15 POS IMIGRESEN LTA LANGKAWI JALAN PADANG MAT SIRAT(99.9)</t>
  </si>
  <si>
    <t>https://tm365-my.sharepoint.com/personal/badruznasrin_basri_tm_com_my/Documents/Apps/Microsoft%20Forms/Request%20New%20PR/Question%201/BQ%202ND%20PO%20MYGOVNET%20FOC%20PMT%20F14_F15%20POS%20IMIGRE_Nur%20Mimi%20Shafinaz%20Bi.pdf; https://tm365-my.sharepoint.com/personal/badruznasrin_basri_tm_com_my/Documents/Apps/Microsoft%20Forms/Request%20New%20PR/Question%201/EMAIL%20REFERENCE_Nur%20Mimi%20Shafinaz%20Bi%204.jpeg</t>
  </si>
  <si>
    <t>https://tm365-my.sharepoint.com/personal/badruznasrin_basri_tm_com_my/Documents/Apps/Microsoft%20Forms/Request%20New%20PR/Question/BQ%202ND%20PO%20MYGOVNET%20FOC%20PMT%20F14_F15%20POS%20IMIGRE_Nur%20Mimi%20Shafinaz%20Bi.pdf</t>
  </si>
  <si>
    <t xml:space="preserve"> PAC2311597</t>
  </si>
  <si>
    <t>SDEC, FOC - SRK_FXX 24C - SELANGAN(MEP2P LEG B)-SRK</t>
  </si>
  <si>
    <t>9/29/2023</t>
  </si>
  <si>
    <t>https://tm365-my.sharepoint.com/personal/badruznasrin_basri_tm_com_my/Documents/Apps/Microsoft%20Forms/Request%20New%20PR/Question%201/TP%20SELANGAN%20SRK_Nurul%20Auwani%20Sudin.pdf</t>
  </si>
  <si>
    <t>https://tm365-my.sharepoint.com/personal/badruznasrin_basri_tm_com_my/Documents/Apps/Microsoft%20Forms/Request%20New%20PR/Question/TRIAL%20BOQ%20SELANGAN%20SRK_Nurul%20Auwani%20Sudin.pdf; https://tm365-my.sharepoint.com/personal/badruznasrin_basri_tm_com_my/_layouts/15/Doc.aspx?sourcedoc=%7B1965F845-A954-414C-B69E-8AF4D20834E7%7D&amp;file=Std_Costing_AWP_5G_Turnkey_CNCLite_forCNC_V0__Nurul%20Auwani%20Sudin.xlsx&amp;action=default&amp;mobileredirect=true</t>
  </si>
  <si>
    <t>GOV2301245</t>
  </si>
  <si>
    <t>PAC2305776</t>
  </si>
  <si>
    <t>TMNA/231577</t>
  </si>
  <si>
    <t>KD/PL-RAZ-0562-TP</t>
  </si>
  <si>
    <t>4902147155</t>
  </si>
  <si>
    <t>MYGOV*NET FOC PMT F14_F15 KASTAM LTA LANGKAWI KUAH (IPME)-PMT(99.9)</t>
  </si>
  <si>
    <t>https://tm365-my.sharepoint.com/personal/badruznasrin_basri_tm_com_my/Documents/Apps/Microsoft%20Forms/Request%20New%20PR/Question%201/BQ%202ND%20PO%20MYGOV%20NET%20FOC%20PMT%20F14_F15%20%20KASTAM%20L_Nur%20Mimi%20Shafinaz%20Bi.pdf; https://tm365-my.sharepoint.com/personal/badruznasrin_basri_tm_com_my/Documents/Apps/Microsoft%20Forms/Request%20New%20PR/Question%201/EMAIL%20REFERENCE_Nur%20Mimi%20Shafinaz%20Bi%205.jpeg</t>
  </si>
  <si>
    <t>https://tm365-my.sharepoint.com/personal/badruznasrin_basri_tm_com_my/Documents/Apps/Microsoft%20Forms/Request%20New%20PR/Question/BQ%202ND%20PO%20MYGOV%20NET%20FOC%20PMT%20F14_F15%20%20KASTAM%20L_Nur%20Mimi%20Shafinaz%20Bi.pdf</t>
  </si>
  <si>
    <t>NRP2302292</t>
  </si>
  <si>
    <t>PAC2309748</t>
  </si>
  <si>
    <t>TMEA/233115</t>
  </si>
  <si>
    <t>TRG-WUH-0098-TP</t>
  </si>
  <si>
    <t>abubakar.mina@tm.com.my</t>
  </si>
  <si>
    <t>DIGI - KG BUKIT BIJIH (NGBH) - KBR</t>
  </si>
  <si>
    <t>8/21/2023</t>
  </si>
  <si>
    <t>KBR</t>
  </si>
  <si>
    <t>https://tm365-my.sharepoint.com/personal/badruznasrin_basri_tm_com_my/_layouts/15/Doc.aspx?sourcedoc=%7B1512679B-6E87-4F7C-8E16-C652F42535CB%7D&amp;file=BOQTM_TMEA233115-NRP%20FOC%20SPUR%20(12C)%20NGBH%20KBR_Abu%20Bakar%20Bin%20Mina.xlsx&amp;action=default&amp;mobileredirect=true; https://tm365-my.sharepoint.com/personal/badruznasrin_basri_tm_com_my/_layouts/15/Doc.aspx?sourcedoc=%7BB7586074-FAEC-4A15-9890-98CDC86BEA83%7D&amp;file=detailBOM_TMEA233115-NRP%20FOC%20SPUR%20(12C)%20NGBH_Abu%20Bakar%20Bin%20Mina.xlsx&amp;action=default&amp;mobileredirect=true; https://tm365-my.sharepoint.com/personal/badruznasrin_basri_tm_com_my/_layouts/15/Doc.aspx?sourcedoc=%7BF7F9A41E-69D1-420B-943B-17FC7DBBA3AA%7D&amp;file=DIGI%20KG%20BUKIT%20BIJIH_Abu%20Bakar%20Bin%20Mina.pptx&amp;action=edit&amp;mobileredirect=true; https://tm365-my.sharepoint.com/personal/badruznasrin_basri_tm_com_my/_layouts/15/Doc.aspx?sourcedoc=%7BA7333F88-F84A-4404-8E94-46EF87C3182F%7D&amp;file=Std_Costing_TMEA233115-NRP%20FOC%20SPUR%20(12C)%20NGB_Abu%20Bakar%20Bin%20Mina.xlsx&amp;action=default&amp;mobileredirect=true</t>
  </si>
  <si>
    <t>https://tm365-my.sharepoint.com/personal/badruznasrin_basri_tm_com_my/_layouts/15/Doc.aspx?sourcedoc=%7BA22020B1-1199-43B5-9310-84B24221EA27%7D&amp;file=Std_Costing_TMEA233115-NRP%20FOC%20SPUR%20(12C)%20NGB_Abu%20Bakar%20Bin%20Mina.xlsx&amp;action=default&amp;mobileredirect=true</t>
  </si>
  <si>
    <t>4902145928</t>
  </si>
  <si>
    <t>PAC2310804</t>
  </si>
  <si>
    <t xml:space="preserve">TMCA/231881 </t>
  </si>
  <si>
    <t>ST-PRB-0050-TP</t>
  </si>
  <si>
    <t>5G DNB DBHSG0244_BATANGKALI FOC RA_F015-F016 H5G2300820</t>
  </si>
  <si>
    <t>7/31/2023</t>
  </si>
  <si>
    <t>RA</t>
  </si>
  <si>
    <t>https://tm365-my.sharepoint.com/personal/badruznasrin_basri_tm_com_my/_layouts/15/Doc.aspx?sourcedoc=%7B6613F31C-0D9E-4E40-96E0-1BCA7141811D%7D&amp;file=Technical%20Proposal%20for%20TM%20Landed%20Project%20-%205G_Muhammad%20Syukri%20Bin.pptx&amp;action=edit&amp;mobileredirect=true</t>
  </si>
  <si>
    <t>https://tm365-my.sharepoint.com/personal/badruznasrin_basri_tm_com_my/Documents/Apps/Microsoft%20Forms/Request%20New%20PR/Question/AMEND%208-9-23%20-%20TMCA231881%20-%20BOQ%205G%20DNB%20DBHSG0_Muhammad%20Syukri%20Bin.pdf</t>
  </si>
  <si>
    <t>4902149276 (20/9/2023)</t>
  </si>
  <si>
    <t>NRP2302391</t>
  </si>
  <si>
    <t>PAC2309944</t>
  </si>
  <si>
    <t>TMEA/233116</t>
  </si>
  <si>
    <t>TRG-GET-0461-TP</t>
  </si>
  <si>
    <t>4902149276</t>
  </si>
  <si>
    <t>DIGI - KAMPUNG TAJIN (NGBH) - KBR</t>
  </si>
  <si>
    <t>8/30/2023</t>
  </si>
  <si>
    <t>https://tm365-my.sharepoint.com/personal/badruznasrin_basri_tm_com_my/_layouts/15/Doc.aspx?sourcedoc=%7B3E4997A1-E539-4980-B712-7C6FC8A06766%7D&amp;file=BOQ%20(17)_Abu%20Bakar%20Bin%20Mina.xlsx&amp;action=default&amp;mobileredirect=true; https://tm365-my.sharepoint.com/personal/badruznasrin_basri_tm_com_my/_layouts/15/Doc.aspx?sourcedoc=%7B3D08328C-ABDD-4AFA-B94D-DE4EDA1A0613%7D&amp;file=DIGI%20KG%20TAJIN%20(1)_Abu%20Bakar%20Bin%20Mina.pptx&amp;action=edit&amp;mobileredirect=true; https://tm365-my.sharepoint.com/personal/badruznasrin_basri_tm_com_my/_layouts/15/Doc.aspx?sourcedoc=%7B5A18B8F4-DF8E-45E5-8362-F2025919020C%7D&amp;file=PELAN%20(1)_Abu%20Bakar%20Bin%20Mina.pptx&amp;action=edit&amp;mobileredirect=true; https://tm365-my.sharepoint.com/personal/badruznasrin_basri_tm_com_my/_layouts/15/Doc.aspx?sourcedoc=%7B3606A279-09E6-4036-827C-891B5325233A%7D&amp;file=Std_Costing_AWP_FTTH_TP-ORI_V2-3%20DIGI%20KG%20TAJI_Abu%20Bakar%20Bin%20Mina.xlsx&amp;action=default&amp;mobileredirect=true</t>
  </si>
  <si>
    <t>https://tm365-my.sharepoint.com/personal/badruznasrin_basri_tm_com_my/_layouts/15/Doc.aspx?sourcedoc=%7BB99D3072-29F1-45E5-82C0-ADE00CBEDAA5%7D&amp;file=Std_Costing_AWP_FTTH_TP-ORI_V2-3%20DIGI%20KG%20TAJI_Abu%20Bakar%20Bin%20Mina.xlsx&amp;action=default&amp;mobileredirect=true</t>
  </si>
  <si>
    <t>H5G2300762</t>
  </si>
  <si>
    <t>PAC2310776</t>
  </si>
  <si>
    <t>TMSA/233066</t>
  </si>
  <si>
    <t>JS-SHA-0269-TP</t>
  </si>
  <si>
    <t>DNB_HORIZON 5G_DJKLJ1209_IBUSAWATTMAIRBEMBAN_ABN</t>
  </si>
  <si>
    <t>10/15/2023</t>
  </si>
  <si>
    <t>ABN</t>
  </si>
  <si>
    <t>https://tm365-my.sharepoint.com/personal/badruznasrin_basri_tm_com_my/Documents/Apps/Microsoft%20Forms/Request%20New%20PR/Question%201/TP%20PR%20TMSA233066%20DNB_HORIZON%205G_DJKLJ1209_IBU_Siti%20Nur%20Atiqah%20Bint.pdf</t>
  </si>
  <si>
    <t>https://tm365-my.sharepoint.com/personal/badruznasrin_basri_tm_com_my/_layouts/15/Doc.aspx?sourcedoc=%7B43DE03D2-7134-4E79-97FA-48B1BAFFB80B%7D&amp;file=BOQ%20TMSA233066%20DNB_HORIZON%205G_DJKLJ1209_IBUSA_Siti%20Nur%20Atiqah%20Bint.xlsx&amp;action=default&amp;mobileredirect=true</t>
  </si>
  <si>
    <t>NRP2302234</t>
  </si>
  <si>
    <t>PAC2310472</t>
  </si>
  <si>
    <t>TMNA/232456</t>
  </si>
  <si>
    <t>PG-ERA-0624-TP</t>
  </si>
  <si>
    <t>Kerja tiada dalam PO asal disebabkan ada perubahan laluan. Dan tambahan tie cable untuk closure (96c) memandangkan spur telah penuh di closure berkenaan</t>
  </si>
  <si>
    <t>NRP_FOC BYB F82 NID PACIFIC_D'PIAZZA MALL</t>
  </si>
  <si>
    <t>https://tm365-my.sharepoint.com/personal/badruznasrin_basri_tm_com_my/Documents/Apps/Microsoft%20Forms/Request%20New%20PR/Question%201/TP%20-%20TMNA232456%20-%20NRP_FOC%20BYB%20F82%20NID%20PACIFIC_Nor%20Fazlinda%20Hanim%20B.pdf</t>
  </si>
  <si>
    <t>https://tm365-my.sharepoint.com/personal/badruznasrin_basri_tm_com_my/Documents/Apps/Microsoft%20Forms/Request%20New%20PR/Question/SI%20%26%203RD%20BOQ%20TMNA232456%20NRP_FOC%20BYB%20F82%20NID%20P_Nor%20Fazlinda%20Hanim%20B.pdf</t>
  </si>
  <si>
    <t>4902147895 &amp; 4902147962</t>
  </si>
  <si>
    <t>GOV2300601</t>
  </si>
  <si>
    <t>PAC2305175</t>
  </si>
  <si>
    <t>TMCA/231161</t>
  </si>
  <si>
    <t>ST-MIC-0290-TP</t>
  </si>
  <si>
    <t>Additional work and cable due to site condition</t>
  </si>
  <si>
    <t>NRP FOC SPUR KOG F0XX &amp; F0XX MYGOV*NET-MOT (JPJ) - STESEN PENGUATKUASA KALUMPANG (IPME)</t>
  </si>
  <si>
    <t>9/22/2023</t>
  </si>
  <si>
    <t>KOG</t>
  </si>
  <si>
    <t>https://tm365-my.sharepoint.com/personal/badruznasrin_basri_tm_com_my/Documents/Apps/Microsoft%20Forms/Request%20New%20PR/Question%201/(REDMARK)%20-%20LOR%200290%20-%20KOG%20JPJ_Sazril%20Anwar%20Bin%20Zul.pdf; https://tm365-my.sharepoint.com/personal/badruznasrin_basri_tm_com_my/Documents/Apps/Microsoft%20Forms/Request%20New%20PR/Question%201/STRAIGHT%20LINE%20DIAGRAM%20(SLD)%20-%20LOR%200290%20-%20KOG_Sazril%20Anwar%20Bin%20Zul.pdf; https://tm365-my.sharepoint.com/personal/badruznasrin_basri_tm_com_my/Documents/Apps/Microsoft%20Forms/Request%20New%20PR/Question%201/SI%20%26%20VO+%20-%20LOR%200290%20-%20NRP%20KOG%20F01-F02%20MYGOV%20N_Sazril%20Anwar%20Bin%20Zul.pdf</t>
  </si>
  <si>
    <t>https://tm365-my.sharepoint.com/personal/badruznasrin_basri_tm_com_my/Documents/Apps/Microsoft%20Forms/Request%20New%20PR/Question/SI%20%26%20VO+%20-%20LOR%200290%20-%20NRP%20KOG%20F01-F02%20MYGOV%20N_Sazril%20Anwar%20Bin%20Zul.pdf</t>
  </si>
  <si>
    <t>GOV2301394</t>
  </si>
  <si>
    <t>PAC2306496</t>
  </si>
  <si>
    <t>TMNA/231743</t>
  </si>
  <si>
    <t>KD/PL-RAZ-0581-TP</t>
  </si>
  <si>
    <t>4902147079</t>
  </si>
  <si>
    <t>MYGOV*NET FOC KUH F19_F20 MARKAS WILAYAH LAUT 3-PANGKALAN TLDM LANGKAWI(IPME)-KUH(99.7)</t>
  </si>
  <si>
    <t>https://tm365-my.sharepoint.com/personal/badruznasrin_basri_tm_com_my/Documents/Apps/Microsoft%20Forms/Request%20New%20PR/Question%201/BQ%202ND%20PO%20MYGOV%20NET%20FOC%20KUH%20F19_F20%20MARKAS%20WI_Nur%20Mimi%20Shafinaz%20Bi.pdf; https://tm365-my.sharepoint.com/personal/badruznasrin_basri_tm_com_my/Documents/Apps/Microsoft%20Forms/Request%20New%20PR/Question%201/EMAIL%20REFERENCE_Nur%20Mimi%20Shafinaz%20Bi%206.jpeg</t>
  </si>
  <si>
    <t>https://tm365-my.sharepoint.com/personal/badruznasrin_basri_tm_com_my/Documents/Apps/Microsoft%20Forms/Request%20New%20PR/Question/BQ%202ND%20PO%20MYGOV%20NET%20FOC%20KUH%20F19_F20%20MARKAS%20WI_Nur%20Mimi%20Shafinaz%20Bi.pdf</t>
  </si>
  <si>
    <t>4902149639</t>
  </si>
  <si>
    <t>NRP2302806</t>
  </si>
  <si>
    <t>PAC2310729</t>
  </si>
  <si>
    <t>TMEA/236098</t>
  </si>
  <si>
    <t>KEL-CAK-0325-TP</t>
  </si>
  <si>
    <t>Pihak HUSM meminta TM mengubah dari overhead ke underground di kawasan belakang. Perubahan berlaku setelah projek siap</t>
  </si>
  <si>
    <t>NRP KUK FOC SPUR 24C UNIVERSITI SAINS MALAYSIA - KAMPUS KESIHATAN</t>
  </si>
  <si>
    <t>8/31/2023</t>
  </si>
  <si>
    <t>https://tm365-my.sharepoint.com/personal/badruznasrin_basri_tm_com_my/_layouts/15/Doc.aspx?sourcedoc=%7B32C0B1EC-6D24-4F3D-85F4-A237AE0181BB%7D&amp;file=HUSM%20(1)_Mohd%20Azahar%20Bin%20Must.pptx&amp;action=edit&amp;mobileredirect=true</t>
  </si>
  <si>
    <t>https://tm365-my.sharepoint.com/personal/badruznasrin_basri_tm_com_my/Documents/Apps/Microsoft%20Forms/Request%20New%20PR/Question/Scanned-image_11-09-2023-083341_Mohd%20Azahar%20Bin%20Must.pdf</t>
  </si>
  <si>
    <t>GOV2300978</t>
  </si>
  <si>
    <t>PAC2305474</t>
  </si>
  <si>
    <t>TMNA/231490</t>
  </si>
  <si>
    <t>KD/PL-RAZ-0559-TP</t>
  </si>
  <si>
    <t>4902147970</t>
  </si>
  <si>
    <t>MYGOV*NET FOC KUH F19_F20 PEJABAT IMIGRESEN TG. LEMBONG (IPME)-KUH(99.9)</t>
  </si>
  <si>
    <t>https://tm365-my.sharepoint.com/personal/badruznasrin_basri_tm_com_my/Documents/Apps/Microsoft%20Forms/Request%20New%20PR/Question%201/BQ%20MYGOV%20NET%20FOC%20KUH%20F19_F20%20PEJABAT%20IMIGRESE_Nur%20Mimi%20Shafinaz%20Bi.pdf; https://tm365-my.sharepoint.com/personal/badruznasrin_basri_tm_com_my/Documents/Apps/Microsoft%20Forms/Request%20New%20PR/Question%201/EMAIL%20REFERENCE_Nur%20Mimi%20Shafinaz%20Bi%207.jpeg</t>
  </si>
  <si>
    <t>https://tm365-my.sharepoint.com/personal/badruznasrin_basri_tm_com_my/Documents/Apps/Microsoft%20Forms/Request%20New%20PR/Question/BQ%20MYGOV%20NET%20FOC%20KUH%20F19_F20%20PEJABAT%20IMIGRESE_Nur%20Mimi%20Shafinaz%20Bi.pdf</t>
  </si>
  <si>
    <t>GOV2301244</t>
  </si>
  <si>
    <t>PAC2305777</t>
  </si>
  <si>
    <t>TMNA/231578</t>
  </si>
  <si>
    <t>KD/PL-RAZ-0563-TP</t>
  </si>
  <si>
    <t>4902147175</t>
  </si>
  <si>
    <t>MYGOV*NET FOC PGL F12 KASTAM UPD LANGKAWI MUKIN AYER HANGAT LANGKAWI (IPME)-PGL(99.9)</t>
  </si>
  <si>
    <t>https://tm365-my.sharepoint.com/personal/badruznasrin_basri_tm_com_my/Documents/Apps/Microsoft%20Forms/Request%20New%20PR/Question%201/BQ%202ND%20PO%20MYGOV%20NET%20FOC%20PGL%20F12%20KASTAM%20UPD%20LA_Nur%20Mimi%20Shafinaz%20Bi.pdf; https://tm365-my.sharepoint.com/personal/badruznasrin_basri_tm_com_my/Documents/Apps/Microsoft%20Forms/Request%20New%20PR/Question%201/EMAIL%20REFERENCE_Nur%20Mimi%20Shafinaz%20Bi%208.jpeg</t>
  </si>
  <si>
    <t>https://tm365-my.sharepoint.com/personal/badruznasrin_basri_tm_com_my/Documents/Apps/Microsoft%20Forms/Request%20New%20PR/Question/BQ%202ND%20PO%20MYGOV%20NET%20FOC%20PGL%20F12%20KASTAM%20UPD%20LA_Nur%20Mimi%20Shafinaz%20Bi.pdf</t>
  </si>
  <si>
    <t>GOV2300802</t>
  </si>
  <si>
    <t>PAC2305491</t>
  </si>
  <si>
    <t>TMNA/231491</t>
  </si>
  <si>
    <t>KD/PL-RAZ-0558-TP</t>
  </si>
  <si>
    <t>4902147097</t>
  </si>
  <si>
    <t>MYGOV*NET FOC KUH F15_F16 PEJABAT IMIGRESEN JETI LANGKAWI (IPME)-KUH(99.9)</t>
  </si>
  <si>
    <t>https://tm365-my.sharepoint.com/personal/badruznasrin_basri_tm_com_my/Documents/Apps/Microsoft%20Forms/Request%20New%20PR/Question%201/BQ%202ND%20PO%20MYGOVNET%20FOC%20KUH%20F15_F16%20PEJABAT%20IM_Nur%20Mimi%20Shafinaz%20Bi.pdf; https://tm365-my.sharepoint.com/personal/badruznasrin_basri_tm_com_my/Documents/Apps/Microsoft%20Forms/Request%20New%20PR/Question%201/EMAIL%20REFERENCE_Nur%20Mimi%20Shafinaz%20Bi%209.jpeg</t>
  </si>
  <si>
    <t>https://tm365-my.sharepoint.com/personal/badruznasrin_basri_tm_com_my/Documents/Apps/Microsoft%20Forms/Request%20New%20PR/Question/BQ%202ND%20PO%20MYGOVNET%20FOC%20KUH%20F15_F16%20PEJABAT%20IM_Nur%20Mimi%20Shafinaz%20Bi.pdf</t>
  </si>
  <si>
    <t>SNP2200092</t>
  </si>
  <si>
    <t>PAC2224163</t>
  </si>
  <si>
    <t>TMNA/225146</t>
  </si>
  <si>
    <t>PRK-KZK-0446-TP</t>
  </si>
  <si>
    <t>KKMM POP2_BBA5005 FTTH BHG_C007 SK SG SELISEK</t>
  </si>
  <si>
    <t>BHG</t>
  </si>
  <si>
    <t>https://tm365-my.sharepoint.com/personal/badruznasrin_basri_tm_com_my/Documents/Apps/Microsoft%20Forms/Request%20New%20PR/Question%201/TP%20DOC%20KKMM%20POP2_BBA5005%20FTTH%20BHG_C007%20SK%20SG_Zatil%20Hanan%20Binti%20Ah.pdf</t>
  </si>
  <si>
    <t>https://tm365-my.sharepoint.com/personal/badruznasrin_basri_tm_com_my/Documents/Apps/Microsoft%20Forms/Request%20New%20PR/Question/BOQ%20KPOP%20BHG%20C007%20AUDITED_Zatil%20Hanan%20Binti%20Ah.pdf</t>
  </si>
  <si>
    <t>TIADA LOKASI TIANG YG DITANAM DLM TP</t>
  </si>
  <si>
    <t>PAC2224164</t>
  </si>
  <si>
    <t>TMNA/225152</t>
  </si>
  <si>
    <t>PRK-KZK-0447-TP</t>
  </si>
  <si>
    <t>Justifikasi 2nd PO
1) perubahan laluan cable 96C dari UG ke OH sepanjang 105m kerana way rosak
2) kos ES penambahan 6 btg tiang pada perubahan laluan cable dari UG ke OH</t>
  </si>
  <si>
    <t xml:space="preserve">KKMM POP2 FTTH FOC BHG_F11 MAIN (96C) JALAN KG SELISEK </t>
  </si>
  <si>
    <t>https://tm365-my.sharepoint.com/personal/badruznasrin_basri_tm_com_my/Documents/Apps/Microsoft%20Forms/Request%20New%20PR/Question%201/TP%20DOC%20KKMM%20POP2%20FTTH%20FOC%20BHG_F11%20MAIN%20(96C)_Zatil%20Hanan%20Binti%20Ah.pdf</t>
  </si>
  <si>
    <t>https://tm365-my.sharepoint.com/personal/badruznasrin_basri_tm_com_my/Documents/Apps/Microsoft%20Forms/Request%20New%20PR/Question/BHG_F11%20MAIN%20(96C)%20-BOQ%202ND_Zatil%20Hanan%20Binti%20Ah.pdf</t>
  </si>
  <si>
    <t>GOV2300484</t>
  </si>
  <si>
    <t>PAC2304927</t>
  </si>
  <si>
    <t>TMEA/238017</t>
  </si>
  <si>
    <t>KEL-INT-0013-TP</t>
  </si>
  <si>
    <t>Additional cable length FOC 24C UG</t>
  </si>
  <si>
    <t>MYGOV PKU FOC SPUR 12C STESEN KAWALAN SEMPADAN JPJ PENGKALAN KUBOR</t>
  </si>
  <si>
    <t>https://tm365-my.sharepoint.com/personal/badruznasrin_basri_tm_com_my/Documents/Apps/Microsoft%20Forms/Request%20New%20PR/Question%201/TP%20PLAN%20MYGOV%20STESEN%20KAWALAN%20JPJ%20PKU_Mohamad%20Faizal%20Bin%20R.jpg</t>
  </si>
  <si>
    <t>https://tm365-my.sharepoint.com/personal/badruznasrin_basri_tm_com_my/Documents/Apps/Microsoft%20Forms/Request%20New%20PR/Question/Site%20Instruction%20Form_TMEA238017_MYGOV%20NEO%20PK_Mohamad%20Faizal%20Bin%20R.pdf</t>
  </si>
  <si>
    <t>GOV2301499</t>
  </si>
  <si>
    <t>PAC2306648</t>
  </si>
  <si>
    <t>TMNA/230898</t>
  </si>
  <si>
    <t>KD/PL-SHM-0209-TP</t>
  </si>
  <si>
    <t>wckhor@tm.com.my</t>
  </si>
  <si>
    <t>MYGOV*NET-KDN (AADK) - AGENSI ANTIDADAH KEBANGSAAN (AADK) DAERAH LANGKAWI (SDWAN OVER FTTH) - KUH</t>
  </si>
  <si>
    <t>5/31/2023</t>
  </si>
  <si>
    <t>https://tm365-my.sharepoint.com/personal/badruznasrin_basri_tm_com_my/Documents/Apps/Microsoft%20Forms/Request%20New%20PR/Question%201/TP_TMNA230898_GOV2301499_Khor%20Weng%20Chuan%20Khor.pdf</t>
  </si>
  <si>
    <t>https://tm365-my.sharepoint.com/personal/badruznasrin_basri_tm_com_my/_layouts/15/Doc.aspx?sourcedoc=%7B9475418C-5F11-4884-8EBC-33BD41FB6572%7D&amp;file=TMNA230898_Std_Costing_AWP_FTTH_CNC-forCNC_V2_Khor%20Weng%20Chuan%20Khor.xlsx&amp;action=default&amp;mobileredirect=true</t>
  </si>
  <si>
    <t>GOV2303571</t>
  </si>
  <si>
    <t>PAC2307431</t>
  </si>
  <si>
    <t>TMNA/232077</t>
  </si>
  <si>
    <t>KD/PL-SHM-0225-TP</t>
  </si>
  <si>
    <t>MYGOV*NET MAFS (MAQIS)-PEJABAT MAQIS JETI KUAH LANGKAWI KEDAH-KOMPLEKS JABATAN LAUT JETI KUAH-KUAH,LANGKAWI(SDWAN FTTH)-KUH</t>
  </si>
  <si>
    <t>5/30/2023</t>
  </si>
  <si>
    <t>https://tm365-my.sharepoint.com/personal/badruznasrin_basri_tm_com_my/Documents/Apps/Microsoft%20Forms/Request%20New%20PR/Question%201/TP_TMNA232077_GOV2303571_Khor%20Weng%20Chuan%20Khor.pdf</t>
  </si>
  <si>
    <t>https://tm365-my.sharepoint.com/personal/badruznasrin_basri_tm_com_my/_layouts/15/Doc.aspx?sourcedoc=%7BEDEDA3B9-9ED5-48F4-8010-C668F29FBC65%7D&amp;file=TMNA232077_Std_Costing_AWP_FTTH_CNC-forCNC_V2_Khor%20Weng%20Chuan%20Khor.xlsx&amp;action=default&amp;mobileredirect=true</t>
  </si>
  <si>
    <t>PO - 4902148772</t>
  </si>
  <si>
    <t>GOV2301165</t>
  </si>
  <si>
    <t>PAC2306117</t>
  </si>
  <si>
    <t>TMEA/238067</t>
  </si>
  <si>
    <t>KEL-NIM-0113-TP</t>
  </si>
  <si>
    <t>CHANGE DESIGN FROM UG TO OH</t>
  </si>
  <si>
    <t>MYGOV PM FOC SPUR 12C JABATAN PENDAFTARAN NEGARA (JPN) DAERAH PASIR MAS</t>
  </si>
  <si>
    <t>https://tm365-my.sharepoint.com/personal/badruznasrin_basri_tm_com_my/Documents/Apps/Microsoft%20Forms/Request%20New%20PR/Question%201/TP%20PLAN%20MYGOV%20JPN%20PASIR%20MAS_Mohamad%20Faizal%20Bin%20R.jpg</t>
  </si>
  <si>
    <t>https://tm365-my.sharepoint.com/personal/badruznasrin_basri_tm_com_my/Documents/Apps/Microsoft%20Forms/Request%20New%20PR/Question/Site%20Instruction%20MYGOV%20jpn%20pasir%20mas_v2_Mohamad%20Faizal%20Bin%20R.pdf</t>
  </si>
  <si>
    <t>4902147525</t>
  </si>
  <si>
    <t>Internal Wiring for 5G project</t>
  </si>
  <si>
    <t>DNB_HORIZON 5G_DPTML0369_PANPALACEPLAZA_BYB</t>
  </si>
  <si>
    <t>https://tm365-my.sharepoint.com/personal/badruznasrin_basri_tm_com_my/Documents/Apps/Microsoft%20Forms/Request%20New%20PR/Question%201/TP%20DNB%205G%20PROJECT%20-%20PNG_183_DPTML0369_PANPALA_Mohd%20Fahmi%20Bin%20Ishak.pdf</t>
  </si>
  <si>
    <t>https://tm365-my.sharepoint.com/personal/badruznasrin_basri_tm_com_my/Documents/Apps/Microsoft%20Forms/Request%20New%20PR/Question/BOQ%20PanPalace_Mohd%20Fahmi%20Bin%20Ishak.pdf</t>
  </si>
  <si>
    <t>TAMBAHAN SKIM</t>
  </si>
  <si>
    <t>MYGOV*NET-MOF (JKDM) BAHAGIAN PEMATUHAN JABATAN KASTAM DIRAJA MALAYSIA KANGAR (IPME)-KZ</t>
  </si>
  <si>
    <t>3/26/2023</t>
  </si>
  <si>
    <t>https://tm365-my.sharepoint.com/personal/badruznasrin_basri_tm_com_my/Documents/Apps/Microsoft%20Forms/Request%20New%20PR/Question%201/STD%20COSTING%202ND%20PO%20KASTAM%20KZ_Ramnazdin%20Bin%20Ramli.pdf</t>
  </si>
  <si>
    <t>https://tm365-my.sharepoint.com/personal/badruznasrin_basri_tm_com_my/Documents/Apps/Microsoft%20Forms/Request%20New%20PR/Question/BOQ%202ND%20PO%20KASTAM%20KZ%20(1)_Ramnazdin%20Bin%20Ramli.pdf</t>
  </si>
  <si>
    <t xml:space="preserve"> Project Waiters Exceed Warrant</t>
  </si>
  <si>
    <t>KEL-MAT-0139-TP</t>
  </si>
  <si>
    <t>Installation of Tie DP and Installation of Pole more (10)</t>
  </si>
  <si>
    <t>8/24/2023</t>
  </si>
  <si>
    <t>MLR,BCK</t>
  </si>
  <si>
    <t>https://tm365-my.sharepoint.com/personal/badruznasrin_basri_tm_com_my/Documents/Apps/Microsoft%20Forms/Request%20New%20PR/Question%201/TP%20DIAGRAM_SMEA237008_WC%20QTR%203%202023%20NODE%20MLR_Syahida%20Muhammad%20Bin.pdf</t>
  </si>
  <si>
    <t>https://tm365-my.sharepoint.com/personal/badruznasrin_basri_tm_com_my/Documents/Apps/Microsoft%20Forms/Request%20New%20PR/Question/SMEA237008_WC%20QTR%203%202023_VOSI.v1_Syahida%20Muhammad%20Bin.pdf</t>
  </si>
  <si>
    <t>4902147819</t>
  </si>
  <si>
    <t>GOV2300684</t>
  </si>
  <si>
    <t>PAC2304990</t>
  </si>
  <si>
    <t>TMCA/231044</t>
  </si>
  <si>
    <t>ST-MNS-0033-TP</t>
  </si>
  <si>
    <t>Change route due to duct full.</t>
  </si>
  <si>
    <t>MYGOV*NET-KPKT(JBPM)- BALAI BOMBA DAN PENYELAMAT SUNGAI BULOH(IPME)-SGB</t>
  </si>
  <si>
    <t>https://tm365-my.sharepoint.com/personal/badruznasrin_basri_tm_com_my/Documents/Apps/Microsoft%20Forms/Request%20New%20PR/Question%201/STRAIGHT%20LINE%20DIAGRAM%20(SLD)%20-%20LOR%200290%20-%20KOG_Sazril%20Anwar%20Bin%20Zul%201.pdf; https://tm365-my.sharepoint.com/personal/badruznasrin_basri_tm_com_my/Documents/Apps/Microsoft%20Forms/Request%20New%20PR/Question%201/(REDMARK)%20-%20LOR%200290%20-%20KOG%20JPJ_Sazril%20Anwar%20Bin%20Zul%201.pdf</t>
  </si>
  <si>
    <t>https://tm365-my.sharepoint.com/personal/badruznasrin_basri_tm_com_my/Documents/Apps/Microsoft%20Forms/Request%20New%20PR/Question/BOQ%20MYGOV%20SG%20BULOH_MONOSA_Sazril%20Anwar%20Bin%20Zul.pdf; https://tm365-my.sharepoint.com/personal/badruznasrin_basri_tm_com_my/Documents/Apps/Microsoft%20Forms/Request%20New%20PR/Question/VO%20SGB%20MYGOV%20BOMBA_230908_094740_Sazril%20Anwar%20Bin%20Zul.pdf</t>
  </si>
  <si>
    <t>TMSA/233336</t>
  </si>
  <si>
    <t>NeC to update TP SLD</t>
  </si>
  <si>
    <t>GOV2301210</t>
  </si>
  <si>
    <t>PAC2305378</t>
  </si>
  <si>
    <t>TMBA/230426</t>
  </si>
  <si>
    <t>KK/PB/LB-OCK-0189-TP</t>
  </si>
  <si>
    <t>tambahan panjang kabel dan locate manhole</t>
  </si>
  <si>
    <t>1GOV FOC SPUR NBN F0XX (12C) MYGOV*NET-KDN (JPN)-JABATAN PENDAFTARAN NEGARA (JPN) DAERAH NABAWAN(IPME)-NBN</t>
  </si>
  <si>
    <t>9/20/2023</t>
  </si>
  <si>
    <t>NBN</t>
  </si>
  <si>
    <t>https://tm365-my.sharepoint.com/personal/badruznasrin_basri_tm_com_my/Documents/Apps/Microsoft%20Forms/Request%20New%20PR/Question%201/TMBA230426%20JPN%20NABAWAN-Layout1_Fredoline%20Bin%20Nasir.pdf</t>
  </si>
  <si>
    <t>https://tm365-my.sharepoint.com/personal/badruznasrin_basri_tm_com_my/_layouts/15/Doc.aspx?sourcedoc=%7B24EE6120-CAFD-45E2-8B6E-CF17208B813C%7D&amp;file=TMBA230426_%20DRAFT%20PR%20SI_Fredoline%20Bin%20Nasir.xlsx&amp;action=default&amp;mobileredirect=true</t>
  </si>
  <si>
    <t>WAI2300736</t>
  </si>
  <si>
    <t>PAC2301129</t>
  </si>
  <si>
    <t>SMEA/237001</t>
  </si>
  <si>
    <t>KEL-CAK-0287-TP</t>
  </si>
  <si>
    <t>WC QTR 1 2023 TP TUMPAT</t>
  </si>
  <si>
    <t>9/17/2023</t>
  </si>
  <si>
    <t>https://tm365-my.sharepoint.com/personal/badruznasrin_basri_tm_com_my/Documents/Apps/Microsoft%20Forms/Request%20New%20PR/Question%201/PLAN%20%26%20SLD%20WC%20QTR%201%202023%20TP%20TUMPAT(KUK%20BOQ%204)_Syahida%20Muhammad%20Bin.pdf</t>
  </si>
  <si>
    <t>https://tm365-my.sharepoint.com/personal/badruznasrin_basri_tm_com_my/_layouts/15/Doc.aspx?sourcedoc=%7B6A78853E-A71B-4E23-94AC-3CA985E604DF%7D&amp;file=Std_Costing_SMEA237001_WC%20QTR%201%202023%20TP%20TUMPA_Syahida%20Muhammad%20Bin.xlsx&amp;action=default&amp;mobileredirect=true</t>
  </si>
  <si>
    <t>TMSA/233339</t>
  </si>
  <si>
    <t>4902148433</t>
  </si>
  <si>
    <t>perubahan laluan di sebabakan kerja-kerja perngalihan lebuhraya EKVE</t>
  </si>
  <si>
    <t>5G DNB DBULG1751 FOC TAG F011/F012 TWR
HUTAN SIMPAN AMPANG LOOKOUT POINT</t>
  </si>
  <si>
    <t>TAG</t>
  </si>
  <si>
    <t>https://tm365-my.sharepoint.com/personal/badruznasrin_basri_tm_com_my/_layouts/15/Doc.aspx?sourcedoc=%7BD06E3678-8FAD-4B3B-B7CD-28842591A674%7D&amp;file=(VO)Technical%20Proposal%20for%20TM%20Landed%20Project_Mohamad%20Ismail%20Bin%20B.pptx&amp;action=edit&amp;mobileredirect=true</t>
  </si>
  <si>
    <t>https://tm365-my.sharepoint.com/personal/badruznasrin_basri_tm_com_my/Documents/Apps/Microsoft%20Forms/Request%20New%20PR/Question/VO+%20HUTANSIMPAN%20DBULG1600%20(BOQ)_Mohamad%20Ismail%20Bin%20B.pdf</t>
  </si>
  <si>
    <t>PO:4902147103</t>
  </si>
  <si>
    <t xml:space="preserve"> NRP2303065</t>
  </si>
  <si>
    <t>PAC2311681</t>
  </si>
  <si>
    <t>TMWA/235079</t>
  </si>
  <si>
    <t>KG/SB-CIS-0110-TP</t>
  </si>
  <si>
    <t>SARAWAK DIGITAL ECONOMY CORPORATION BERHAD-PANJANG BARUH(MEP2P LEG B)-RBN</t>
  </si>
  <si>
    <t>10/22/2023</t>
  </si>
  <si>
    <t>RBN</t>
  </si>
  <si>
    <t>https://tm365-my.sharepoint.com/personal/badruznasrin_basri_tm_com_my/Documents/Apps/Microsoft%20Forms/Request%20New%20PR/Question%201/BOQ%20FOR%20TMWA235079_Noreha%20Binti%20Fatehi.pdf; https://tm365-my.sharepoint.com/personal/badruznasrin_basri_tm_com_my/Documents/Apps/Microsoft%20Forms/Request%20New%20PR/Question%201/PURCHASE%20REQUEST%20FOR%20TMWA235079_Noreha%20Binti%20Fatehi.pdf; https://tm365-my.sharepoint.com/personal/badruznasrin_basri_tm_com_my/Documents/Apps/Microsoft%20Forms/Request%20New%20PR/Question%201/TECHNICAL%20PROPOSAL%20FOR%20TMWA235079_Noreha%20Binti%20Fatehi.pdf</t>
  </si>
  <si>
    <t>https://tm365-my.sharepoint.com/personal/badruznasrin_basri_tm_com_my/Documents/Apps/Microsoft%20Forms/Request%20New%20PR/Question/BOQ%20FOR%20TMWA235079_Noreha%20Binti%20Fatehi.pdf</t>
  </si>
  <si>
    <t>21/9 : po 4902148765 NEW SI TIADA SIGNATURE ND</t>
  </si>
  <si>
    <t>RER2100077</t>
  </si>
  <si>
    <t>PAC2310835</t>
  </si>
  <si>
    <t>TMNA/232532</t>
  </si>
  <si>
    <t>PRK-PIR-0085-TP</t>
  </si>
  <si>
    <t>Hasil Mesyuarat Tapak JKR pada 6-Sept, JKR memaklumkan terdapat U drain pada jajaran Open Cut TM, maka distance HDD perlu dipanjangkan sehingga melepas U drain tersebut, tambahan HDD sepanjang 44 meter dan tambahan 1 MH berserta lain-lain kerja yang berkaitan.
1) Posisi MH asal pada A dan diubah ke A' sebelum U drain.
2) Tambahan install 1 unit MH (B') seperti arahan JKR kerana melibatkan laluan masuk Taman Baru dihadapan Hospital Baru Parit Buntar.</t>
  </si>
  <si>
    <t>REROUTING CWS PB HOSPITAL BARU PARIT BUNTAR (JKR)</t>
  </si>
  <si>
    <t>10/30/2023</t>
  </si>
  <si>
    <t>PB</t>
  </si>
  <si>
    <t>https://tm365-my.sharepoint.com/personal/badruznasrin_basri_tm_com_my/_layouts/15/Doc.aspx?sourcedoc=%7B56747EB4-7D4E-42F4-8E07-3A99A7D4B18C%7D&amp;file=Perubahan%20Plan%20CWS%20Hospital%20Baru%20Parit%20Buntar_Zafly%20Hatta%20Bin%20Saai.pptx&amp;action=edit&amp;mobileredirect=true</t>
  </si>
  <si>
    <t>https://tm365-my.sharepoint.com/personal/badruznasrin_basri_tm_com_my/Documents/Apps/Microsoft%20Forms/Request%20New%20PR/Question/BOQ_2ND%20REROUTING%20CWS%20HOSPITAL%20BARU%20P.BUNTAR_Zafly%20Hatta%20Bin%20Saai.pdf</t>
  </si>
  <si>
    <t>GOV2300847</t>
  </si>
  <si>
    <t>PAC2308207</t>
  </si>
  <si>
    <t>tmwa/237103</t>
  </si>
  <si>
    <t>extra work to be done at site</t>
  </si>
  <si>
    <t>FOC LTG_F19 (SPUR 48C/24C/12C) FOR PEJABAT IMIGRESEN PELABUHAN MIRI, WISMA PERSEKUTUAN MIRI 98000 MIRI</t>
  </si>
  <si>
    <t>7/30/2023</t>
  </si>
  <si>
    <t>https://tm365-my.sharepoint.com/personal/badruznasrin_basri_tm_com_my/Documents/Apps/Microsoft%20Forms/Request%20New%20PR/Question/BOQ%20TMWA%20237103_Bun%20Katan%20Katan.pdf</t>
  </si>
  <si>
    <t>NRP2302125</t>
  </si>
  <si>
    <t>PAC2309932</t>
  </si>
  <si>
    <t>TMSA/232690</t>
  </si>
  <si>
    <t>JS-KKS-1222-TP</t>
  </si>
  <si>
    <t>VERIZON_DYSON - JALAN I-PARK (WE) - TDI</t>
  </si>
  <si>
    <t>9/14/2023</t>
  </si>
  <si>
    <t>https://tm365-my.sharepoint.com/personal/badruznasrin_basri_tm_com_my/Documents/Apps/Microsoft%20Forms/Request%20New%20PR/Question%201/PLAN%20SNI%20VERIZON%20DYSON%20JLN%20I%20PARK_Siti%20Nur%20Atiqah%20Bint.pdf</t>
  </si>
  <si>
    <t>https://tm365-my.sharepoint.com/personal/badruznasrin_basri_tm_com_my/Documents/Apps/Microsoft%20Forms/Request%20New%20PR/Question/BOQ%20SNI%20VERIZON%20DYSON%20JLN%20I%20PARK_Siti%20Nur%20Atiqah%20Bint.pdf</t>
  </si>
  <si>
    <t>GOV2300462</t>
  </si>
  <si>
    <t>PAC2305736</t>
  </si>
  <si>
    <t>TMWA/237064</t>
  </si>
  <si>
    <t xml:space="preserve">extra work at site </t>
  </si>
  <si>
    <t>FOC MR_F42 (SPUR 48C/12C) FOR BALAI BOMBA DAN PENYELAMAT MIRI, BILIK KAWALAN 98000 MIRI</t>
  </si>
  <si>
    <t>https://tm365-my.sharepoint.com/personal/badruznasrin_basri_tm_com_my/Documents/Apps/Microsoft%20Forms/Request%20New%20PR/Question/BOQ%20TMWA237064_Bun%20Katan%20Katan.pdf</t>
  </si>
  <si>
    <t>GOV2300060</t>
  </si>
  <si>
    <t>PAC2308283</t>
  </si>
  <si>
    <t>tmwa/237124</t>
  </si>
  <si>
    <t>FOC MR_F42 SPUR 24C/12 FOR STESEN METEOROLOGI RADAR MIRI, BUKIT KANADA 98000 MIRI
extra work at site</t>
  </si>
  <si>
    <t>FOC MR_F42 SPUR 24C/12 FOR STESEN METEOROLOGI RADAR MIRI, BUKIT KANADA 98000 MIRI</t>
  </si>
  <si>
    <t>https://tm365-my.sharepoint.com/personal/badruznasrin_basri_tm_com_my/Documents/Apps/Microsoft%20Forms/Request%20New%20PR/Question/BOQ%20TMWA237124_Bun%20Katan%20Katan.pdf</t>
  </si>
  <si>
    <t>TMWA/237123</t>
  </si>
  <si>
    <t>https://tm365-my.sharepoint.com/personal/badruznasrin_basri_tm_com_my/Documents/Apps/Microsoft%20Forms/Request%20New%20PR/Question/BOQ%20TMWA237123_Bun%20Katan%20Katan.pdf</t>
  </si>
  <si>
    <t>PO:4902147071</t>
  </si>
  <si>
    <t>NRP2303093</t>
  </si>
  <si>
    <t xml:space="preserve"> PAC2311562</t>
  </si>
  <si>
    <t>TMWA/235069</t>
  </si>
  <si>
    <t>KG/SB-DMA-0044-TP</t>
  </si>
  <si>
    <t>SDEC, FOC-STK Fxx 24C-NG MARONG (MEP2P LEG B)-STK</t>
  </si>
  <si>
    <t>10/19/2023</t>
  </si>
  <si>
    <t>STK</t>
  </si>
  <si>
    <t>https://tm365-my.sharepoint.com/personal/badruznasrin_basri_tm_com_my/Documents/Apps/Microsoft%20Forms/Request%20New%20PR/Question%201/BOQ_MARONG_Noreha%20Binti%20Fatehi.pdf; https://tm365-my.sharepoint.com/personal/badruznasrin_basri_tm_com_my/Documents/Apps/Microsoft%20Forms/Request%20New%20PR/Question%201/COSTING_MARONG_Noreha%20Binti%20Fatehi.pdf; https://tm365-my.sharepoint.com/personal/badruznasrin_basri_tm_com_my/Documents/Apps/Microsoft%20Forms/Request%20New%20PR/Question%201/TP%20-%20MARONG_Noreha%20Binti%20Fatehi.pdf</t>
  </si>
  <si>
    <t>https://tm365-my.sharepoint.com/personal/badruznasrin_basri_tm_com_my/Documents/Apps/Microsoft%20Forms/Request%20New%20PR/Question/BOQ_MARONG_Noreha%20Binti%20Fatehi.pdf</t>
  </si>
  <si>
    <t>PAC2311606</t>
  </si>
  <si>
    <t>SDEC, FOC-RBN Fxx 48C-SUKONG(MEP2P LEG B)-LKA</t>
  </si>
  <si>
    <t>LKA</t>
  </si>
  <si>
    <t>https://tm365-my.sharepoint.com/personal/badruznasrin_basri_tm_com_my/Documents/Apps/Microsoft%20Forms/Request%20New%20PR/Question%201/BOQ_SUKONG_Noreha%20Binti%20Fatehi.pdf; https://tm365-my.sharepoint.com/personal/badruznasrin_basri_tm_com_my/Documents/Apps/Microsoft%20Forms/Request%20New%20PR/Question%201/COSTING_SUKONG_Noreha%20Binti%20Fatehi.pdf; https://tm365-my.sharepoint.com/personal/badruznasrin_basri_tm_com_my/Documents/Apps/Microsoft%20Forms/Request%20New%20PR/Question%201/TP%20-%20SUKONG_Noreha%20Binti%20Fatehi.pdf</t>
  </si>
  <si>
    <t>https://tm365-my.sharepoint.com/personal/badruznasrin_basri_tm_com_my/Documents/Apps/Microsoft%20Forms/Request%20New%20PR/Question/BOQ_SUKONG_Noreha%20Binti%20Fatehi.pdf</t>
  </si>
  <si>
    <t xml:space="preserve"> PAC2311603</t>
  </si>
  <si>
    <t>SDEC, FOC-SAN Fxx 48C-KG PERUAN(MEP2P LEG B)-SAN</t>
  </si>
  <si>
    <t>https://tm365-my.sharepoint.com/personal/badruznasrin_basri_tm_com_my/Documents/Apps/Microsoft%20Forms/Request%20New%20PR/Question%201/BOQ%20KPG%20PERUAN_Noreha%20Binti%20Fatehi.pdf; https://tm365-my.sharepoint.com/personal/badruznasrin_basri_tm_com_my/Documents/Apps/Microsoft%20Forms/Request%20New%20PR/Question%201/Std_Costing%20KPG%20PERUAN_Noreha%20Binti%20Fatehi.pdf; https://tm365-my.sharepoint.com/personal/badruznasrin_basri_tm_com_my/Documents/Apps/Microsoft%20Forms/Request%20New%20PR/Question%201/TP%20KPG%20PERUAN_Noreha%20Binti%20Fatehi.pdf</t>
  </si>
  <si>
    <t>https://tm365-my.sharepoint.com/personal/badruznasrin_basri_tm_com_my/Documents/Apps/Microsoft%20Forms/Request%20New%20PR/Question/BOQ%20KPG%20PERUAN_Noreha%20Binti%20Fatehi.pdf</t>
  </si>
  <si>
    <t xml:space="preserve">To cancel Project direction from CPM.Done emailed </t>
  </si>
  <si>
    <t>GOV2304891</t>
  </si>
  <si>
    <t>PAC2309823</t>
  </si>
  <si>
    <t>TMSC/230099</t>
  </si>
  <si>
    <t>CNFD-TPT-0001-TP</t>
  </si>
  <si>
    <t>FOC 96C 14KM BP-SGG(MYGOV2.0)</t>
  </si>
  <si>
    <t>11/30/2023</t>
  </si>
  <si>
    <t>BP,SGG</t>
  </si>
  <si>
    <t>https://tm365-my.sharepoint.com/personal/badruznasrin_basri_tm_com_my/Documents/Apps/Microsoft%20Forms/Request%20New%20PR/Question%201/TP%20-%20LEG%2096C%2013KM%20BP%20to%20SGG%20(TUMPAT)%201.3v%202x3_Muhammad%20Hafiz%20Bin%20K.pdf</t>
  </si>
  <si>
    <t>https://tm365-my.sharepoint.com/personal/badruznasrin_basri_tm_com_my/_layouts/15/Doc.aspx?sourcedoc=%7BEF98BA1C-69B3-40A0-A64B-FAF7C0EB1C09%7D&amp;file=BOQ%20TP%20-%20CNFD%20BP%20NODE%20SGG%203km%20x%202_Muhammad%20Hafiz%20Bin%20K.xlsx&amp;action=default&amp;mobileredirect=true</t>
  </si>
  <si>
    <t>15.9 To cancel Project direction from CPM.Done emailed .6.10 TP verified, PO issue</t>
  </si>
  <si>
    <t>GOV2304890</t>
  </si>
  <si>
    <t>PAC2309822</t>
  </si>
  <si>
    <t>TMSC/230098</t>
  </si>
  <si>
    <t>CNFD-BLI-0018-TP</t>
  </si>
  <si>
    <t>4902154791, 4902154934</t>
  </si>
  <si>
    <t>FOC 96C 11.7KM AH-MCP(MYGOV2.0)</t>
  </si>
  <si>
    <t>AH,MCP</t>
  </si>
  <si>
    <t>https://tm365-my.sharepoint.com/personal/badruznasrin_basri_tm_com_my/Documents/Apps/Microsoft%20Forms/Request%20New%20PR/Question%201/1.%20TP%20-%20Technical%20proposal%20CNFD%20AH-MCP-compre_Muhammad%20Hafiz%20Bin%20K.pdf</t>
  </si>
  <si>
    <t>https://tm365-my.sharepoint.com/personal/badruznasrin_basri_tm_com_my/_layouts/15/Doc.aspx?sourcedoc=%7B93566091-EC40-4C07-A034-6968C9AD53BB%7D&amp;file=STD%20COSTING%20AH-MCP%2096C%2012KM_Muhammad%20Hafiz%20Bin%20K.xlsx&amp;action=default&amp;mobileredirect=true</t>
  </si>
  <si>
    <t>To cancel Project direction from CPM.Done emailed  11.10 Sent to CPA for PR creation</t>
  </si>
  <si>
    <t>GOV2304888</t>
  </si>
  <si>
    <t>PAC2309820</t>
  </si>
  <si>
    <t>TMSC/230096</t>
  </si>
  <si>
    <t>CNFD-EQT-0001-TP</t>
  </si>
  <si>
    <t>FOC 96C 9.41KM BP-KSS(MYGOV2.0)</t>
  </si>
  <si>
    <t>BP,KSS</t>
  </si>
  <si>
    <t>https://tm365-my.sharepoint.com/personal/badruznasrin_basri_tm_com_my/Documents/Apps/Microsoft%20Forms/Request%20New%20PR/Question%201/TP%20FOC%2096C%2010KM%20KSS-BP%20TP%20(1)_Muhammad%20Hafiz%20Bin%20K.pdf</t>
  </si>
  <si>
    <t>https://tm365-my.sharepoint.com/personal/badruznasrin_basri_tm_com_my/_layouts/15/Doc.aspx?sourcedoc=%7BC5AACAD6-8190-4C24-8189-D27D6C8B3E56%7D&amp;file=Std_Costing_MAIN_FOC%2096C%20BP%20-%20%20KSS%20(1)_Muhammad%20Hafiz%20Bin%20K.xlsx&amp;action=default&amp;mobileredirect=true; https://tm365-my.sharepoint.com/personal/badruznasrin_basri_tm_com_my/_layouts/15/Doc.aspx?sourcedoc=%7B5BF1DA81-A32C-468E-8568-20D8AD9077F6%7D&amp;file=Std_Costing_MAIN_FOC%2096C%20BP%20-%20%20KSS%20(CIVIL)_Muhammad%20Hafiz%20Bin%20K.xlsx&amp;action=default&amp;mobileredirect=true</t>
  </si>
  <si>
    <t>GOV2304889</t>
  </si>
  <si>
    <t>PAC2309821</t>
  </si>
  <si>
    <t>TMSC/230097</t>
  </si>
  <si>
    <t>CNFD-JMU-0002-TP</t>
  </si>
  <si>
    <t>FOC 96C 13KM PBE-RE(MYGOV2.0)</t>
  </si>
  <si>
    <t>PBE,RE</t>
  </si>
  <si>
    <t>https://tm365-my.sharepoint.com/personal/badruznasrin_basri_tm_com_my/_layouts/15/Doc.aspx?sourcedoc=%7B3C2FFFEE-4027-4292-961A-4F07E36A5EC4%7D&amp;file=TP%20-%20FOC%2096C%2013KM%20PBE-RE(MYGOV2.0)%20(1)_Muhammad%20Hafiz%20Bin%20K.pptx&amp;action=edit&amp;mobileredirect=true</t>
  </si>
  <si>
    <t>https://tm365-my.sharepoint.com/personal/badruznasrin_basri_tm_com_my/_layouts/15/Doc.aspx?sourcedoc=%7B016F9BA4-0D30-4140-A680-E767D677BD93%7D&amp;file=Std_Costing_FOC%2096C%2013KM%20PBE-RE(MYGOV2.0)%20(1)_Muhammad%20Hafiz%20Bin%20K.xlsx&amp;action=default&amp;mobileredirect=true</t>
  </si>
  <si>
    <t>PRK-SPS-0616</t>
  </si>
  <si>
    <t>4 Quantitiy concrete poles to pull cabel O/H</t>
  </si>
  <si>
    <t>H5G FOC PUL_F22 SPUR (12C) CSR DAKIN0343 JLNSIMPANGPULAI KG KEPAYANG</t>
  </si>
  <si>
    <t>https://tm365-my.sharepoint.com/personal/badruznasrin_basri_tm_com_my/Documents/Apps/Microsoft%20Forms/Request%20New%20PR/Question%201/NEW%20TP%20F22_Syahril%20Bin%20Hasan%20Ha.pdf</t>
  </si>
  <si>
    <t>https://tm365-my.sharepoint.com/personal/badruznasrin_basri_tm_com_my/Documents/Apps/Microsoft%20Forms/Request%20New%20PR/Question/2ND%20BOQ%20H5G%20FOC%20PUL_F22%20SPUR%20(12C)%20CSR%20DAKIN0_Syahril%20Bin%20Hasan%20Ha.pdf</t>
  </si>
  <si>
    <t>GOV2304349</t>
  </si>
  <si>
    <t>PAC2307867</t>
  </si>
  <si>
    <t>TMCA/231522</t>
  </si>
  <si>
    <t>SB-GRN-0008-TP</t>
  </si>
  <si>
    <t>4902148017</t>
  </si>
  <si>
    <t>TERDAPAT KEROSAKAN KABEL IB 24C F05 JALAN PEGAWAI SETELAH LOCALISE DAN TESTING KE SEMUA CORE DIDAPATI ROSAK DAN TIDAK SAMPAI KE FIBER TERMINAL BOX MAJLIS DAERAH SABAK BERNAM. OLEH YANG DEMIKIAN, SETELAH BERBINCANG DENGAN SO TM,
DILULUSKAN UNTUK PENARIKAN KABEL YANG BARU KERANA REQUIREMENT UNTUK PROJEK MYGOV PERLU DISIAPKAN SEGERA.</t>
  </si>
  <si>
    <t>MYGOV FOC SBR F21 12C MAJLIS DAERAH SABAK BERNAM</t>
  </si>
  <si>
    <t>SBR</t>
  </si>
  <si>
    <t>https://tm365-my.sharepoint.com/personal/badruznasrin_basri_tm_com_my/Documents/Apps/Microsoft%20Forms/Request%20New%20PR/Question%201/edited_GSIWI-SI%20MYGOV%20FOC%20SBR%20F21%2012C%20MAJLIS_Siti%20Atirah%20Razak.pdf</t>
  </si>
  <si>
    <t>https://tm365-my.sharepoint.com/personal/badruznasrin_basri_tm_com_my/Documents/Apps/Microsoft%20Forms/Request%20New%20PR/Question/edited_GSIWI-SI%20MYGOV%20FOC%20SBR%20F21%2012C%20MAJLIS_Siti%20Atirah%20Razak.pdf</t>
  </si>
  <si>
    <t>AC POWER (NEW GENSET) FOR TM SGLD</t>
  </si>
  <si>
    <t>QUA2100011</t>
  </si>
  <si>
    <t>PAC2123025</t>
  </si>
  <si>
    <t>TMBB/210012</t>
  </si>
  <si>
    <t>Genset rental for August 2023</t>
  </si>
  <si>
    <t>12/22/2023</t>
  </si>
  <si>
    <t>SGLD</t>
  </si>
  <si>
    <t>https://tm365-my.sharepoint.com/personal/badruznasrin_basri_tm_com_my/_layouts/15/Doc.aspx?sourcedoc=%7B3EB03314-EDA6-4567-9701-BB6467D92F13%7D&amp;file=BOQ%20SGLD%20-%20AUG%202023_Mohd%20Haziruddin%20Bin.xlsx&amp;action=default&amp;mobileredirect=true</t>
  </si>
  <si>
    <t>FACILITIES</t>
  </si>
  <si>
    <t>https://tm365-my.sharepoint.com/personal/badruznasrin_basri_tm_com_my/_layouts/15/Doc.aspx?sourcedoc=%7B80350471-07D1-4914-A260-5B81600A4C9F%7D&amp;file=BOQ%20M72%20-%20AUG%202023_Mohd%20Haziruddin%20Bin.xlsx&amp;action=default&amp;mobileredirect=true</t>
  </si>
  <si>
    <t xml:space="preserve">ADA RPKA FINANCIAL, STILL X CUKUP UNTUK KELUARKAN </t>
  </si>
  <si>
    <t>SNP2200113</t>
  </si>
  <si>
    <t>PAC2224165</t>
  </si>
  <si>
    <t>TMNA/225147</t>
  </si>
  <si>
    <t>PRK-KZK-0445-TP</t>
  </si>
  <si>
    <t>Justification revise RPKA : a) 1st PO done created for 80 port (10DP) b)Pending 2nd PO for balance 24 port (3DP) to comply requirement delivery 100 port per site</t>
  </si>
  <si>
    <t>KKMM POP2_BBA5018 FTTH BHG_C008 SK GESIR TENGAH</t>
  </si>
  <si>
    <t>https://tm365-my.sharepoint.com/personal/badruznasrin_basri_tm_com_my/Documents/Apps/Microsoft%20Forms/Request%20New%20PR/Question%201/TP%20DOC%20KKMM%20POP2_BBA5018%20FTTH%20BHG_C008%20SK%20GES_Zatil%20Hanan%20Binti%20Ah.pdf</t>
  </si>
  <si>
    <t>https://tm365-my.sharepoint.com/personal/badruznasrin_basri_tm_com_my/Documents/Apps/Microsoft%20Forms/Request%20New%20PR/Question/BOQ%202ND%20KPOP%20BHG%20C008%20AUDITED_Zatil%20Hanan%20Binti%20Ah.pdf</t>
  </si>
  <si>
    <t>SNP2200152</t>
  </si>
  <si>
    <t>PAC2303397</t>
  </si>
  <si>
    <t>TMCA/230702</t>
  </si>
  <si>
    <t>SB-SPS-0159-TP</t>
  </si>
  <si>
    <t>72800</t>
  </si>
  <si>
    <t>27025.95</t>
  </si>
  <si>
    <t>1.for 2nd PO, balance Port CPP suru, budget tak cukup by PA sblum ni,
2, tambahan FOC cable 12C</t>
  </si>
  <si>
    <t>KKM KPOP2 FTTH SPK_C020M BBA9221 SEKOLAH KEBANGSAAN TAMAN PANTAI SEPANG PUTRA (SPK/KPOP C020M DP1-13)
7</t>
  </si>
  <si>
    <t>https://tm365-my.sharepoint.com/personal/badruznasrin_basri_tm_com_my/Documents/Apps/Microsoft%20Forms/Request%20New%20PR/Question%201/SLD%20KPOP%20SPK%20C020M_%20Kg%20bagan%20lalang_Mohd%20Azahaari%20Bin%20Ab.pdf</t>
  </si>
  <si>
    <t>3400039225</t>
  </si>
  <si>
    <t>https://tm365-my.sharepoint.com/personal/badruznasrin_basri_tm_com_my/Documents/Apps/Microsoft%20Forms/Request%20New%20PR/Question/SI%20signed_Mohd%20Azahaari%20Bin%20Ab.pdf</t>
  </si>
  <si>
    <t>SNP2200101</t>
  </si>
  <si>
    <t>PAC2223663</t>
  </si>
  <si>
    <t>TMCA/225721</t>
  </si>
  <si>
    <t>SB-SPS-0105-TP</t>
  </si>
  <si>
    <t>37452</t>
  </si>
  <si>
    <t>7918.03</t>
  </si>
  <si>
    <t>1.for 2nd PO, balance Port CPP suru, budget tak cukup by PA sblum ni, 
2, tambahan FOC cable 12C
3,budget KPOP baru release , ready to PR,</t>
  </si>
  <si>
    <t xml:space="preserve">KKM KPOP2 FTTH BCG_C014 BBA1007 SEKOLAH KEBANGSAAN BKT. CHANGGANG (BCG/C014 DP1-19)
</t>
  </si>
  <si>
    <t>BCG</t>
  </si>
  <si>
    <t>https://tm365-my.sharepoint.com/personal/badruznasrin_basri_tm_com_my/Documents/Apps/Microsoft%20Forms/Request%20New%20PR/Question%201/TP%20BCG%20C014M%20%26%20BCG%20C015M_Mohd%20Azahaari%20Bin%20Ab.png; https://tm365-my.sharepoint.com/personal/badruznasrin_basri_tm_com_my/Documents/Apps/Microsoft%20Forms/Request%20New%20PR/Question%201/SLD%20KPOP%20BCG%20C015m_FDC2_Mohd%20Azahaari%20Bin%20Ab.pdf; https://tm365-my.sharepoint.com/personal/badruznasrin_basri_tm_com_my/Documents/Apps/Microsoft%20Forms/Request%20New%20PR/Question%201/SLD%20KPOP%20BCG%20C014m_FDC1_Mohd%20Azahaari%20Bin%20Ab.pdf</t>
  </si>
  <si>
    <t>https://tm365-my.sharepoint.com/personal/badruznasrin_basri_tm_com_my/Documents/Apps/Microsoft%20Forms/Request%20New%20PR/Question/DOKUMEN%20PENUTUPAN%20%204902049898%20BCG%20C014%20DP1-19_Mohd%20Azahaari%20Bin%20Ab.pdf</t>
  </si>
  <si>
    <t>Done upload BOQ &amp; TP to sharepoint</t>
  </si>
  <si>
    <t>26743</t>
  </si>
  <si>
    <t>1691.85</t>
  </si>
  <si>
    <t>additional cws to complete 5G work</t>
  </si>
  <si>
    <t xml:space="preserve">5G DNB DBHSG0244_BATANGKALI FOC RA_F015-F016 H5G2300820 
</t>
  </si>
  <si>
    <t>https://tm365-my.sharepoint.com/personal/badruznasrin_basri_tm_com_my/_layouts/15/Doc.aspx?sourcedoc=%7B4B14A6DE-EBFA-4FB6-86FE-B3248D251E7D%7D&amp;file=Technical%20Proposal%20for%20TM%20Landed%20Project%20-%205G_Muhammad%20Syukri%20Bin%201.pptx&amp;action=edit&amp;mobileredirect=true</t>
  </si>
  <si>
    <t>3400038771</t>
  </si>
  <si>
    <t>https://tm365-my.sharepoint.com/personal/badruznasrin_basri_tm_com_my/Documents/Apps/Microsoft%20Forms/Request%20New%20PR/Question/SITE%20INSTRUCTION%20-%20(VO)%205G%20DNBSG0244%20RASA%20F01_Muhammad%20Syukri%20Bin.pdf</t>
  </si>
  <si>
    <t>4902147965</t>
  </si>
  <si>
    <t>GOV2300786</t>
  </si>
  <si>
    <t>PAC2304855</t>
  </si>
  <si>
    <t>TMCA/230939</t>
  </si>
  <si>
    <t>ST-RID-0090-TP</t>
  </si>
  <si>
    <t>11349</t>
  </si>
  <si>
    <t>6623.17</t>
  </si>
  <si>
    <t>Route change due to proposed cable faulty.</t>
  </si>
  <si>
    <t>NRP FOC SPUR GBK F019&amp;F020 MYGOV MYGOV*NET-KPKT(JBPM)-BALAI BOMBA DAN PENYELAMAT GOMBAK SELATAN(IPME)</t>
  </si>
  <si>
    <t>https://tm365-my.sharepoint.com/personal/badruznasrin_basri_tm_com_my/Documents/Apps/Microsoft%20Forms/Request%20New%20PR/Question%201/RMD%20NRP%20FOC%20SPUR%20GBK%20F019%26F020%20BALAI%20BOMBA%20DA_Sazril%20Anwar%20Bin%20Zul.pdf</t>
  </si>
  <si>
    <t>https://tm365-my.sharepoint.com/personal/badruznasrin_basri_tm_com_my/Documents/Apps/Microsoft%20Forms/Request%20New%20PR/Question/SI_VO%20NRP%20FOC%20SPUR%20GBK%20F019%20%20F020%20BALAI%20BOMBA_Sazril%20Anwar%20Bin%20Zul.pdf; https://tm365-my.sharepoint.com/personal/badruznasrin_basri_tm_com_my/Documents/Apps/Microsoft%20Forms/Request%20New%20PR/Question/BOQ%20VO%20NRP%20FOC%20SPUR%20GBK%20F019%20%20F020%20BALAI%20BOMB_Sazril%20Anwar%20Bin%20Zul.pdf</t>
  </si>
  <si>
    <t>27/9 : PO ISSUED 4902148858  | 22/9 : PR ERROR PRO</t>
  </si>
  <si>
    <t>GOV2301385</t>
  </si>
  <si>
    <t>PAC2310214</t>
  </si>
  <si>
    <t>TMSA/232464</t>
  </si>
  <si>
    <t>MK-KZK-0344-TP</t>
  </si>
  <si>
    <t>4902148858</t>
  </si>
  <si>
    <t>8304</t>
  </si>
  <si>
    <t>9897.44</t>
  </si>
  <si>
    <t>MYGOV URGENT DALAM KEM TERENDAK, SI PO INI PENGANTIAN SEMULA CABLE 5G SEKOLAH DALAM KEM TERENDAK YANG DIGUNAKAN UTK PROJECT MYGOV INI.</t>
  </si>
  <si>
    <t>GOV NID/FOC (ADD) TGB F17/F18 PULPAK KEM SG. UDANG MK, SUNGAI UDANG</t>
  </si>
  <si>
    <t>TGB</t>
  </si>
  <si>
    <t>https://tm365-my.sharepoint.com/personal/badruznasrin_basri_tm_com_my/_layouts/15/Doc.aspx?sourcedoc=%7BF6BA8BAE-9160-4962-A083-B12DC346F418%7D&amp;file=SI%20-%20GOV%20NID%20%26%20FOC%20(ADD)%20TGB%20F17_F18%20PULPAK%20K_Mohd%20Mahyuddin%20Bin%20S.pptx&amp;action=edit&amp;mobileredirect=true; https://tm365-my.sharepoint.com/personal/badruznasrin_basri_tm_com_my/_layouts/15/Doc.aspx?sourcedoc=%7BC9E40202-4796-4322-AF96-6680F5972E2F%7D&amp;file=SI%20-%20TMSA232464%20-%20GOV%20NID%20%26%20FOC%20(ADD)%20TGB%20F17_Mohd%20Mahyuddin%20Bin%20S.xlsx&amp;action=default&amp;mobileredirect=true; https://tm365-my.sharepoint.com/personal/badruznasrin_basri_tm_com_my/Documents/Apps/Microsoft%20Forms/Request%20New%20PR/Question%201/DRAF%20PR%20-%20TMSA232464(SI)_Mohd%20Mahyuddin%20Bin%20S.pdf</t>
  </si>
  <si>
    <t>https://tm365-my.sharepoint.com/personal/badruznasrin_basri_tm_com_my/_layouts/15/Doc.aspx?sourcedoc=%7BB0BCA3C5-3D55-46A4-B5B3-B9B215F6B443%7D&amp;file=SI%20-%20TMSA232464%20-%20GOV%20NID%20%26%20FOC%20(ADD)%20TGB%20F17_Mohd%20Mahyuddin%20Bin%20S.xlsx&amp;action=default&amp;mobileredirect=true</t>
  </si>
  <si>
    <t>RET2200042</t>
  </si>
  <si>
    <t>PAC2210966</t>
  </si>
  <si>
    <t xml:space="preserve">JMCA/220072	</t>
  </si>
  <si>
    <t>SB-NEP-0114-TP</t>
  </si>
  <si>
    <t>15574</t>
  </si>
  <si>
    <t>1089.35</t>
  </si>
  <si>
    <t xml:space="preserve">ADD PU FOR . EXCESS CABLE FOC IB 12C, </t>
  </si>
  <si>
    <t xml:space="preserve">	RETURN ORDER AND SB TM NODE BN 2022--RO SIREH SPK C008 SEKOLAH JENIS KEBANGSAAN (TAMIL) SEPANG 1-56162326963, 1-56163025689 &amp; 1-56163623868 DP15A (SPK/ROC008 DP15A)
</t>
  </si>
  <si>
    <t>https://tm365-my.sharepoint.com/personal/badruznasrin_basri_tm_com_my/Documents/Apps/Microsoft%20Forms/Request%20New%20PR/Question%201/SPK_C008_RO-DP15A_SLD_Mohd%20Azahaari%20Bin%20Ab.pdf</t>
  </si>
  <si>
    <t>https://tm365-my.sharepoint.com/personal/badruznasrin_basri_tm_com_my/Documents/Apps/Microsoft%20Forms/Request%20New%20PR/Question/SI%204902011816%20SIGNED_Mohd%20Azahaari%20Bin%20Ab.pdf</t>
  </si>
  <si>
    <t>25/9 : PO 4902148785 DISTANCE CABLE SI TAK SAMA DA</t>
  </si>
  <si>
    <t>PAC2224167</t>
  </si>
  <si>
    <t>TMNA/225153</t>
  </si>
  <si>
    <t>PRK-KZK-0444-TP</t>
  </si>
  <si>
    <t>13062</t>
  </si>
  <si>
    <t>8061.86</t>
  </si>
  <si>
    <t>Justifikasi 2nd PO : perubahan laluan cable 96C dari UG ke OH sepanjang 535m kerana way rosak</t>
  </si>
  <si>
    <t>KKMM POP2 FTTH FOC BHG_F12 MAIN (96C) JALAN KG GESIR TENGAH</t>
  </si>
  <si>
    <t>https://tm365-my.sharepoint.com/personal/badruznasrin_basri_tm_com_my/Documents/Apps/Microsoft%20Forms/Request%20New%20PR/Question%201/TP%20DOC%20KKMM%20POP2%20FTTH%20FOC%20BHG_F12%20MAIN%20(96C)_Zatil%20Hanan%20Binti%20Ah.pdf</t>
  </si>
  <si>
    <t>https://tm365-my.sharepoint.com/personal/badruznasrin_basri_tm_com_my/Documents/Apps/Microsoft%20Forms/Request%20New%20PR/Question/BHG%20F12%20MAIN%2096C%20-BOQ%202_Zatil%20Hanan%20Binti%20Ah.pdf</t>
  </si>
  <si>
    <t>4902147973</t>
  </si>
  <si>
    <t>GOV2305355</t>
  </si>
  <si>
    <t>PAC2310906</t>
  </si>
  <si>
    <t>TMCA/231921</t>
  </si>
  <si>
    <t>ST-MGN-0062-TP</t>
  </si>
  <si>
    <t>10628</t>
  </si>
  <si>
    <t>7727.06</t>
  </si>
  <si>
    <t>Additional work due to the site condition.</t>
  </si>
  <si>
    <t>NRP FTTH MTI C030 DP028A MYGOV*NET-KKD (FINAS)PERBADANAN KEMAJUAN FILEM NASIONAL MALAYSIA (IBU PEJABAT) (SDWAN FTTH)-MTI</t>
  </si>
  <si>
    <t>https://tm365-my.sharepoint.com/personal/badruznasrin_basri_tm_com_my/Documents/Apps/Microsoft%20Forms/Request%20New%20PR/Question%201/VO%20redmark%20NRP%20finas%20latest_Sazril%20Anwar%20Bin%20Zul.pdf</t>
  </si>
  <si>
    <t>https://tm365-my.sharepoint.com/personal/badruznasrin_basri_tm_com_my/Documents/Apps/Microsoft%20Forms/Request%20New%20PR/Question/VO%20BOQ%20NRP%20FINAS%20MTI%20LATEST-signed_Sazril%20Anwar%20Bin%20Zul.pdf</t>
  </si>
  <si>
    <t>4902140162</t>
  </si>
  <si>
    <t>QUA2300044</t>
  </si>
  <si>
    <t>PAC2311045</t>
  </si>
  <si>
    <t>TMNA/232549</t>
  </si>
  <si>
    <t>PRK-KZK-0491-TP</t>
  </si>
  <si>
    <t>4657</t>
  </si>
  <si>
    <t>1619.9</t>
  </si>
  <si>
    <t xml:space="preserve">Additional 2 item PU ( 108392, 108389)  from 1st PO not included due to need clarification rates day not capture in gems system. </t>
  </si>
  <si>
    <t>QUALITY REROUTING CWS 2W TM DI KM7, KM11/12, KM16 JALAN BESOUT, PRK</t>
  </si>
  <si>
    <t>https://tm365-my.sharepoint.com/personal/badruznasrin_basri_tm_com_my/Documents/Apps/Microsoft%20Forms/Request%20New%20PR/Question%201/TP%20DOC%20QUALITY%20REROUTING%20CWS%202W%20TM%20DI%20KM7,%20KM_Zatil%20Hanan%20Binti%20Ah.pdf</t>
  </si>
  <si>
    <t>https://tm365-my.sharepoint.com/personal/badruznasrin_basri_tm_com_my/Documents/Apps/Microsoft%20Forms/Request%20New%20PR/Question/BOQ2%20CWS%20TMNA232549%20QUALITY%20REROUTING%20CWS%202W_Zatil%20Hanan%20Binti%20Ah.pdf</t>
  </si>
  <si>
    <t>Pending TP submission</t>
  </si>
  <si>
    <t>JS-ELC-0103-TP</t>
  </si>
  <si>
    <t>dh settle LOR baru. 27/9 dh email semula ke CPA ut</t>
  </si>
  <si>
    <t>GOV2300868</t>
  </si>
  <si>
    <t>PAC2305412</t>
  </si>
  <si>
    <t>TMEA/238059</t>
  </si>
  <si>
    <t>KEL-MAJ-0820-TP</t>
  </si>
  <si>
    <t>12529</t>
  </si>
  <si>
    <t>2018.44</t>
  </si>
  <si>
    <t>COMMERCIAL 12C - TAMBAHAN SEBANYAK 110M, BAIKI TRUNKING</t>
  </si>
  <si>
    <t>MYGOV NEO KO FOC SPUR 12C JABATAN PENDAFTARAN NEGARA DAERAH KOTA BHARU</t>
  </si>
  <si>
    <t>https://tm365-my.sharepoint.com/personal/badruznasrin_basri_tm_com_my/Documents/Apps/Microsoft%20Forms/Request%20New%20PR/Question%201/CCF11092023_0002_Nurulfahmie%20Binti%20Mo.pdf</t>
  </si>
  <si>
    <t>3400039031</t>
  </si>
  <si>
    <t>https://tm365-my.sharepoint.com/personal/badruznasrin_basri_tm_com_my/_layouts/15/Doc.aspx?sourcedoc=%7B16086723-B316-4E6E-BA28-B9AFE87F90F9%7D&amp;file=GAMBAR%20KERJA%20TAMBAHAN%20-%20%20MYGOV%20NEO%20KO%20FOC%20SPU_Nurulfahmie%20Binti%20Mo.docx&amp;action=default&amp;mobileredirect=true</t>
  </si>
  <si>
    <t>3124</t>
  </si>
  <si>
    <t>801.7</t>
  </si>
  <si>
    <t>https://tm365-my.sharepoint.com/personal/badruznasrin_basri_tm_com_my/Documents/Apps/Microsoft%20Forms/Request%20New%20PR/Question%201/PROPOSAL%20-%20PUSH%20CORE%20HOSPITAL%20CBJ_Ahmad%20Firdzauddin%20Bi.pdf</t>
  </si>
  <si>
    <t>https://tm365-my.sharepoint.com/personal/badruznasrin_basri_tm_com_my/Documents/Apps/Microsoft%20Forms/Request%20New%20PR/Question/BOQ%20HOSPITAL%20CBJ(1)_Ahmad%20Firdzauddin%20Bi.pdf</t>
  </si>
  <si>
    <t>4902148806</t>
  </si>
  <si>
    <t>GOV2300600</t>
  </si>
  <si>
    <t>PAC2304674</t>
  </si>
  <si>
    <t>TMSA/232125</t>
  </si>
  <si>
    <t>NS-USA-0139-TP</t>
  </si>
  <si>
    <t>11733</t>
  </si>
  <si>
    <t>10101.16</t>
  </si>
  <si>
    <t>ADDITIONAL WORK PULLING CABLE FOR PROJECT MYGOV &amp; INSTALLATION CABLE TO PREMISE CUSTOMER</t>
  </si>
  <si>
    <t>MYGOV*NET - NID + FOC TKK_F08(TRUE CORE) &amp; PD_F16 (12C) FOR KDN (JIM)- AKADEMI IMIGRESEN MALAYSIA (IPME)-TKK</t>
  </si>
  <si>
    <t>TKK</t>
  </si>
  <si>
    <t>https://tm365-my.sharepoint.com/personal/badruznasrin_basri_tm_com_my/Documents/Apps/Microsoft%20Forms/Request%20New%20PR/Question%201/PD%20C105_Norizuwan%20Bin%20Che%20Ha.pdf</t>
  </si>
  <si>
    <t>https://tm365-my.sharepoint.com/personal/badruznasrin_basri_tm_com_my/_layouts/15/Doc.aspx?sourcedoc=%7BF3824015-C164-4F04-9112-5A102A739D46%7D&amp;file=AKEDEMI%20-%202nd%20po_Norizuwan%20Bin%20Che%20Ha.xlsx&amp;action=default&amp;mobileredirect=true; https://tm365-my.sharepoint.com/personal/badruznasrin_basri_tm_com_my/Documents/Apps/Microsoft%20Forms/Request%20New%20PR/Question/BOQ%20-%202ND%20PO_Norizuwan%20Bin%20Che%20Ha.pdf</t>
  </si>
  <si>
    <t>339471</t>
  </si>
  <si>
    <t>6817.08</t>
  </si>
  <si>
    <t>3400032240</t>
  </si>
  <si>
    <t>https://tm365-my.sharepoint.com/personal/badruznasrin_basri_tm_com_my/_layouts/15/Doc.aspx?sourcedoc=%7B484AF076-0CEA-4779-85F5-0B51F81937B9%7D&amp;file=LOA%20SUP25_Space%20Fibrecomm_Final-completed%20(si_Mohd%20Haziruddin%20Bin.xlsx&amp;action=default&amp;mobileredirect=true</t>
  </si>
  <si>
    <t>QUA2100010</t>
  </si>
  <si>
    <t>PAC2123026</t>
  </si>
  <si>
    <t>TMBB/210013</t>
  </si>
  <si>
    <t>255734</t>
  </si>
  <si>
    <t>11774</t>
  </si>
  <si>
    <t xml:space="preserve"> AC POWER (NEW GENSET) FOR TM KMG</t>
  </si>
  <si>
    <t>KMG</t>
  </si>
  <si>
    <t>https://tm365-my.sharepoint.com/personal/badruznasrin_basri_tm_com_my/_layouts/15/Doc.aspx?sourcedoc=%7BBCD1B7E9-D75E-4D59-9324-F40C8BB9DE81%7D&amp;file=LOA%20SUP25_Space%20Fibrecomm_Final-completed%20(si_Mohd%20Haziruddin%20Bin%201.xlsx&amp;action=default&amp;mobileredirect=true</t>
  </si>
  <si>
    <t>NRP2302698</t>
  </si>
  <si>
    <t>PAC2310738</t>
  </si>
  <si>
    <t>TMSA/233045</t>
  </si>
  <si>
    <t>JS-ANE-0223-TP</t>
  </si>
  <si>
    <t>31187</t>
  </si>
  <si>
    <t>28333.26</t>
  </si>
  <si>
    <t>DIGI - NEW DHARMONI LP (NGBH) - SNI</t>
  </si>
  <si>
    <t>https://tm365-my.sharepoint.com/personal/badruznasrin_basri_tm_com_my/_layouts/15/Doc.aspx?sourcedoc=%7B5C9036C3-B508-4FC2-B44B-85BA42EE91ED%7D&amp;file=0223%20TP%20NRP%20FOC%20%26%20UPE%20SLA%2099.0%25%20SNI%20DIGI%20-%20NE_Siti%20Nur%20Atiqah%20Bint.pptx&amp;action=edit&amp;mobileredirect=true</t>
  </si>
  <si>
    <t>3400039018</t>
  </si>
  <si>
    <t>https://tm365-my.sharepoint.com/personal/badruznasrin_basri_tm_com_my/_layouts/15/Doc.aspx?sourcedoc=%7B6BA0F168-40BE-4E04-800A-EFA45B1661DA%7D&amp;file=STAND%20COSTING%20FOC%20%26%20UPE%20SLA%2099.0%25%20SNI%20DIGI%20-_Siti%20Nur%20Atiqah%20Bint.xlsx&amp;action=default&amp;mobileredirect=true</t>
  </si>
  <si>
    <t>Request to CPA-PTC for Ret/TOF</t>
  </si>
  <si>
    <t>H5G2205238</t>
  </si>
  <si>
    <t>PAC2221180</t>
  </si>
  <si>
    <t>TMNA/224159</t>
  </si>
  <si>
    <t>KD/PL-LIT-0113-TP</t>
  </si>
  <si>
    <t>1873</t>
  </si>
  <si>
    <t>2401.4</t>
  </si>
  <si>
    <t>for 3nd PO , additional work from 2st PO</t>
  </si>
  <si>
    <t xml:space="preserve">H5G_FOC PX F17/F18 CSR DKKLM0350_PDG SERAI(DNB_HORIZON 5G)
</t>
  </si>
  <si>
    <t>https://tm365-my.sharepoint.com/personal/badruznasrin_basri_tm_com_my/Documents/Apps/Microsoft%20Forms/Request%20New%20PR/Question%201/TMNA224159%20-%20H5G_FOC%20PX%20F17F18%20CSR%20DKKLM0350__Khairul%20Anuar%20Bin%20Mo.pdf</t>
  </si>
  <si>
    <t>https://tm365-my.sharepoint.com/personal/badruznasrin_basri_tm_com_my/_layouts/15/Doc.aspx?sourcedoc=%7B8647293A-DB00-413E-AC4F-D33F48ADBB36%7D&amp;file=LITE_DetailBOQ_%20H5G_FOC%20PX%20F17F18%20CSR%20DKKLM03_Khairul%20Anuar%20Bin%20Mo.xlsx&amp;action=default&amp;mobileredirect=true</t>
  </si>
  <si>
    <t>GOV2301081</t>
  </si>
  <si>
    <t>PAC2305970</t>
  </si>
  <si>
    <t>TMBA/230350</t>
  </si>
  <si>
    <t>KK/PB/LB-LDR-0020-TP</t>
  </si>
  <si>
    <t>2979</t>
  </si>
  <si>
    <t>2455.26</t>
  </si>
  <si>
    <t>PO SI required to replace temporary spare core borrow from operation team.</t>
  </si>
  <si>
    <t>1GOV FOC KMU FXX (12C) MYGOV*NET-KDN (JPN)-JABATAN PENDAFTARAN NEGARA (JPN) DAERAH KOTA MARUDU(IPME)-KMU</t>
  </si>
  <si>
    <t>KMU</t>
  </si>
  <si>
    <t>https://tm365-my.sharepoint.com/personal/badruznasrin_basri_tm_com_my/_layouts/15/Doc.aspx?sourcedoc=%7B811ED119-1298-4BE7-A4FE-FE148B46A403%7D&amp;file=Technical%20Proposal%20for%20TMBA230350_Arbaah%20Binti%20Zakaria.pptx&amp;action=edit&amp;mobileredirect=true</t>
  </si>
  <si>
    <t>3400040205</t>
  </si>
  <si>
    <t>https://tm365-my.sharepoint.com/personal/badruznasrin_basri_tm_com_my/_layouts/15/Doc.aspx?sourcedoc=%7BB878FD7D-A0F2-4021-B4C3-45F3B7F564E2%7D&amp;file=STD%20COSTING%20TMBA230350_Arbaah%20Binti%20Zakaria.xlsx&amp;action=default&amp;mobileredirect=true</t>
  </si>
  <si>
    <t>PO:4902147096</t>
  </si>
  <si>
    <t>PAC2311592</t>
  </si>
  <si>
    <t>26179</t>
  </si>
  <si>
    <t>16466.33</t>
  </si>
  <si>
    <t>SDEC, FOC - BNG_F12 48C - BUKIT KEMIDING(MEP2P LEG B)-BNG</t>
  </si>
  <si>
    <t>BNG</t>
  </si>
  <si>
    <t>https://tm365-my.sharepoint.com/personal/badruznasrin_basri_tm_com_my/_layouts/15/Doc.aspx?sourcedoc=%7B2BBD4906-8EA0-41FA-B291-9D24D5090B6B%7D&amp;file=Technical%20Proposal_TMWA233174_KEMIDING_Nurul%20Auwani%20Sudin.pptx&amp;action=edit&amp;mobileredirect=true</t>
  </si>
  <si>
    <t>3400039087</t>
  </si>
  <si>
    <t>https://tm365-my.sharepoint.com/personal/badruznasrin_basri_tm_com_my/_layouts/15/Doc.aspx?sourcedoc=%7B1F63BFD0-D948-4F6B-A263-2886849CF656%7D&amp;file=Costing_Project_TMWA233174_KEMIDING_Nurul%20Auwani%20Sudin.xlsx&amp;action=default&amp;mobileredirect=true; https://tm365-my.sharepoint.com/personal/badruznasrin_basri_tm_com_my/Documents/Apps/Microsoft%20Forms/Request%20New%20PR/Question/BOQ_TMWA233174_KEMIDING%20signed_Nurul%20Auwani%20Sudin.pdf</t>
  </si>
  <si>
    <t>PO - 4902149275</t>
  </si>
  <si>
    <t>GOV2300471</t>
  </si>
  <si>
    <t>PAC2305475</t>
  </si>
  <si>
    <t>KK/PB/LB-RMT-0222-TP</t>
  </si>
  <si>
    <t>4902149275</t>
  </si>
  <si>
    <t>5781</t>
  </si>
  <si>
    <t>899.63</t>
  </si>
  <si>
    <t>1GOV 2.0 FOC SPUR KBU (12C) MYGOV*NET-MOF (JKDM) KASTAM BUNGKUSAN POS K.KINABALU (IPME)-KBU</t>
  </si>
  <si>
    <t>KBU</t>
  </si>
  <si>
    <t>https://tm365-my.sharepoint.com/personal/badruznasrin_basri_tm_com_my/Documents/Apps/Microsoft%20Forms/Request%20New%20PR/Question%201/Techical%20Proposal%20KASTAM%20POS%20LAJU%20KK%20(1)_Daniel%20S%20Manson.pdf; https://tm365-my.sharepoint.com/personal/badruznasrin_basri_tm_com_my/Documents/Apps/Microsoft%20Forms/Request%20New%20PR/Question%201/SLD%20REDMARK%20KASTAM%20POS%20LAJU%20KK_Daniel%20S%20Manson.pdf</t>
  </si>
  <si>
    <t>https://tm365-my.sharepoint.com/personal/badruznasrin_basri_tm_com_my/Documents/Apps/Microsoft%20Forms/Request%20New%20PR/Question/PR%20KASTAM%20POS%20LAJU_Daniel%20S%20Manson.pdf; https://tm365-my.sharepoint.com/personal/badruznasrin_basri_tm_com_my/_layouts/15/Doc.aspx?sourcedoc=%7B343AE815-A0C7-4B99-9A4C-DD9F415C0D9A%7D&amp;file=Std_Costing_AWP_FTTH_CNC-forCNC_V2-3%20(3)_Daniel%20S%20Manson.xlsx&amp;action=default&amp;mobileredirect=true</t>
  </si>
  <si>
    <t>4902134715</t>
  </si>
  <si>
    <t>SRR2200989</t>
  </si>
  <si>
    <t>PAC2214810</t>
  </si>
  <si>
    <t>TMNA/221913</t>
  </si>
  <si>
    <t>PG-MTK-0325-TP</t>
  </si>
  <si>
    <t>17904</t>
  </si>
  <si>
    <t>1211.18</t>
  </si>
  <si>
    <t>Ada melibatkan site instruction dimana pemotongan dahan pokok semasa penarikan kabel dilaksanakan di tapak kerja.</t>
  </si>
  <si>
    <t>SRR22 FTTH (ADD G/F) BI_C006 KAMPUNG TITI TERAS</t>
  </si>
  <si>
    <t>BI</t>
  </si>
  <si>
    <t>https://tm365-my.sharepoint.com/personal/badruznasrin_basri_tm_com_my/_layouts/15/Doc.aspx?sourcedoc=%7B55B440BB-8458-4ED7-AD84-E1FF831CDA23%7D&amp;file=SRR22%20FTTH%20(ADD%20GF)%20BI_C006%20KAMPUNG%20TITI%20TERA_Nor%20Fazlinda%20Hanim%20B.pptx&amp;action=edit&amp;mobileredirect=true</t>
  </si>
  <si>
    <t>https://tm365-my.sharepoint.com/personal/badruznasrin_basri_tm_com_my/Documents/Apps/Microsoft%20Forms/Request%20New%20PR/Question/3RD%20BOQ%20KAMPUNG%20TITI%20TERAS_Nor%20Fazlinda%20Hanim%20B.pdf</t>
  </si>
  <si>
    <t>NRP2302261</t>
  </si>
  <si>
    <t>PAC2309482</t>
  </si>
  <si>
    <t>TMNA/232178</t>
  </si>
  <si>
    <t>KD/PL-LIT-0159-TP</t>
  </si>
  <si>
    <t>4902151111</t>
  </si>
  <si>
    <t>11533</t>
  </si>
  <si>
    <t>3596.3</t>
  </si>
  <si>
    <t>additional work from 2nd PO</t>
  </si>
  <si>
    <t xml:space="preserve">FOC KMI F09 TMB SPACEX STARLINK TM KULIM (IEPL)
</t>
  </si>
  <si>
    <t>KMI</t>
  </si>
  <si>
    <t>https://tm365-my.sharepoint.com/personal/badruznasrin_basri_tm_com_my/Documents/Apps/Microsoft%20Forms/Request%20New%20PR/Question%201/BOQ%203RD%20PO%20FOC%20KMI%20F09%20TMB%20SPACEX%20STARLINK%20TM_Khairul%20Anuar%20Bin%20Mo.pdf</t>
  </si>
  <si>
    <t>https://tm365-my.sharepoint.com/personal/badruznasrin_basri_tm_com_my/_layouts/15/Doc.aspx?sourcedoc=%7BAA6BED08-467D-4337-8AF0-68BFD44E7800%7D&amp;file=DETAILS%20BOQ%20FOC%20KMI%20F09%20TMB%20SPACEX%20STARLINK%20T_Khairul%20Anuar%20Bin%20Mo.xlsx&amp;action=default&amp;mobileredirect=true</t>
  </si>
  <si>
    <t>Duplicate Line 475</t>
  </si>
  <si>
    <t xml:space="preserve">TMBA/221663 </t>
  </si>
  <si>
    <t>alexande@tm.com.my</t>
  </si>
  <si>
    <t>27485</t>
  </si>
  <si>
    <t>22636.97</t>
  </si>
  <si>
    <t>Install pole and 2nd Leg not in the 1st PO.</t>
  </si>
  <si>
    <t>5G SPUR ERA (12C) DNB_HORIZON 5G_DSSDK0756_JLNKGBAHAGIA_ERA</t>
  </si>
  <si>
    <t>ERA</t>
  </si>
  <si>
    <t>https://tm365-my.sharepoint.com/personal/badruznasrin_basri_tm_com_my/Documents/Apps/Microsoft%20Forms/Request%20New%20PR/Question%201/TP%20TMBA-221663%205G%20SPUR%20ERA%20(12)%20DSSDK0756-KG._Alexander%20Childs%20Chi.pdf</t>
  </si>
  <si>
    <t>3400038705</t>
  </si>
  <si>
    <t>https://tm365-my.sharepoint.com/personal/badruznasrin_basri_tm_com_my/Documents/Apps/Microsoft%20Forms/Request%20New%20PR/Question/BOQ%20TMBA221663%205G%20KG%20BAHAGIA_Alexander%20Childs%20Chi.pdf</t>
  </si>
  <si>
    <t>PO:4902147804</t>
  </si>
  <si>
    <t>SCF2300018</t>
  </si>
  <si>
    <t>PAC2310909</t>
  </si>
  <si>
    <t>TMCC/230054</t>
  </si>
  <si>
    <t>CNFD-PMN-0034-TP</t>
  </si>
  <si>
    <t>4902147804</t>
  </si>
  <si>
    <t>10292</t>
  </si>
  <si>
    <t>8211.62</t>
  </si>
  <si>
    <t>add VO utk penggunaan tiang bagi melepasi seberang jalan hadapan sek keb dato abu bakar baginda</t>
  </si>
  <si>
    <t>FOC SMW6 BGI-PUJ 192C 10KM</t>
  </si>
  <si>
    <t>BGI-PUJ</t>
  </si>
  <si>
    <t>https://tm365-my.sharepoint.com/personal/badruznasrin_basri_tm_com_my/Documents/Apps/Microsoft%20Forms/Request%20New%20PR/Question%201/BGI%20-%20PUJ%20144C%202016_Fairul%20Rizman%20Bin%20Ot.pdf; https://tm365-my.sharepoint.com/personal/badruznasrin_basri_tm_com_my/Documents/Apps/Microsoft%20Forms/Request%20New%20PR/Question%201/PLAN%20SLD%20TMCC_230054_Fairul%20Rizman%20Bin%20Ot.pdf</t>
  </si>
  <si>
    <t>https://tm365-my.sharepoint.com/personal/badruznasrin_basri_tm_com_my/Documents/Apps/Microsoft%20Forms/Request%20New%20PR/Question/BOQ%20TMCC230054%20TIANG%20PMNM_Fairul%20Rizman%20Bin%20Ot.pdf</t>
  </si>
  <si>
    <t>GOV2304894</t>
  </si>
  <si>
    <t>PAC2309899</t>
  </si>
  <si>
    <t>TMSC/230102</t>
  </si>
  <si>
    <t>CNFD-NEP-0047-TP</t>
  </si>
  <si>
    <t>380943.98</t>
  </si>
  <si>
    <t>343884.89</t>
  </si>
  <si>
    <t>FOC 96C 22KM PGG-ST (MYGOV2.0)</t>
  </si>
  <si>
    <t>PGG, ST</t>
  </si>
  <si>
    <t>https://tm365-my.sharepoint.com/personal/badruznasrin_basri_tm_com_my/Documents/Apps/Microsoft%20Forms/Request%20New%20PR/Question%201/TP%20FOC%2096C%20PGG-ST%2022KM%20MYGOV2.0_Mohd%20Afiq%20Bin%20Azmi.pdf</t>
  </si>
  <si>
    <t>3400038968</t>
  </si>
  <si>
    <t>https://tm365-my.sharepoint.com/personal/badruznasrin_basri_tm_com_my/_layouts/15/Doc.aspx?sourcedoc=%7B433BED1F-343F-4208-B3B2-15AA1E5EE6AD%7D&amp;file=Std_Costing_FOC%2096C%20PGG-ST_Mohd%20Afiq%20Bin%20Azmi.xlsx&amp;action=default&amp;mobileredirect=true</t>
  </si>
  <si>
    <t>sent to CPA 2/10/23</t>
  </si>
  <si>
    <t>JS-QAN-0075-TP</t>
  </si>
  <si>
    <t>PO - 4902150424</t>
  </si>
  <si>
    <t>GOV2300242</t>
  </si>
  <si>
    <t>PAC2304745</t>
  </si>
  <si>
    <t>TMEA/238033</t>
  </si>
  <si>
    <t>KEL-CAK-0308-TP</t>
  </si>
  <si>
    <t>6908</t>
  </si>
  <si>
    <t>3627.04</t>
  </si>
  <si>
    <t xml:space="preserve">MYGOV RTP FOC SPUR 12C KASTAM AMAL RANTAU PANJANG
</t>
  </si>
  <si>
    <t>https://tm365-my.sharepoint.com/personal/badruznasrin_basri_tm_com_my/Documents/Apps/Microsoft%20Forms/Request%20New%20PR/Question%201/SLD_MYGOV%20KASTAM%20AMAL%20RTP_Mohamad%20Faizal%20Bin%20R.pdf</t>
  </si>
  <si>
    <t>https://tm365-my.sharepoint.com/personal/badruznasrin_basri_tm_com_my/Documents/Apps/Microsoft%20Forms/Request%20New%20PR/Question/BOQ%20SI%20MYGOV%20NEO%20RTP%20FOC%20SPUR%2012C%20KASTAM%20AMAL_Mohamad%20Faizal%20Bin%20R.pdf</t>
  </si>
  <si>
    <t>H5G2205822</t>
  </si>
  <si>
    <t>PAC2222839</t>
  </si>
  <si>
    <t>TMNA/224223</t>
  </si>
  <si>
    <t>KD/PL-HTU-0245-TP</t>
  </si>
  <si>
    <t>4902149306</t>
  </si>
  <si>
    <t>tamizi.latip@tm.com.my</t>
  </si>
  <si>
    <t>12948</t>
  </si>
  <si>
    <t>594.15</t>
  </si>
  <si>
    <t xml:space="preserve">TERDAPAT PERUBAHAN CABIN 5G DAN PENAMBAHAN ODF  DAN PENAMBAHAN KERJA-KERJA BREAKING TUDUNG MANHOLE </t>
  </si>
  <si>
    <t>5G FOC CN F17/F18 LOOP 192C JLN CN SINTOK LAMA-HWAY UUM-CN KODIANG</t>
  </si>
  <si>
    <t>CN</t>
  </si>
  <si>
    <t>https://tm365-my.sharepoint.com/personal/badruznasrin_basri_tm_com_my/Documents/Apps/Microsoft%20Forms/Request%20New%20PR/Question%201/TP%20-%205G%20FOC%20CN%20F17_F18%20LOOP%20192C%20JLN%20CN%20SINTO_Ahmad%20Tamizi%20Bin%20Lat.pdf; https://tm365-my.sharepoint.com/personal/badruznasrin_basri_tm_com_my/Documents/Apps/Microsoft%20Forms/Request%20New%20PR/Question%201/SLD%20-%205G%20FOC%20CN%20F18_F19%20LOOP%20192C%20JLN%20CN%20SINT_Ahmad%20Tamizi%20Bin%20Lat.pdf</t>
  </si>
  <si>
    <t>3400039107</t>
  </si>
  <si>
    <t>https://tm365-my.sharepoint.com/personal/badruznasrin_basri_tm_com_my/Documents/Apps/Microsoft%20Forms/Request%20New%20PR/Question/BOQ%20-%205G%20FOC%20CN%20F18_F19%20LOOP%20192C%20JLN%20CN%20SINT_Ahmad%20Tamizi%20Bin%20Lat.pdf</t>
  </si>
  <si>
    <t>PO:4902147824</t>
  </si>
  <si>
    <t>NRP2303054</t>
  </si>
  <si>
    <t>PAC2311594</t>
  </si>
  <si>
    <t>TMWA/233175</t>
  </si>
  <si>
    <t>KG/SB-GEA-0023-TP</t>
  </si>
  <si>
    <t>144380</t>
  </si>
  <si>
    <t>58161.6</t>
  </si>
  <si>
    <t>SDEC, FOC - KNT_F11 48C - MAJAU(MEP2P LEG B)-KNT</t>
  </si>
  <si>
    <t>KNT</t>
  </si>
  <si>
    <t>https://tm365-my.sharepoint.com/personal/badruznasrin_basri_tm_com_my/Documents/Apps/Microsoft%20Forms/Request%20New%20PR/Question%201/TP-TMWA233175%20-%20SDEC,%20FOC%20-%20KNT_F11%2048C%20-%20MAJ_Nurul%20Auwani%20Sudin.pdf</t>
  </si>
  <si>
    <t>https://tm365-my.sharepoint.com/personal/badruznasrin_basri_tm_com_my/Documents/Apps/Microsoft%20Forms/Request%20New%20PR/Question/BOQ%20TMWA233175%20-%20SDEC,%20FOC%20-%20KNT_F11%2048C%20-%20MA_Nurul%20Auwani%20Sudin.pdf; https://tm365-my.sharepoint.com/personal/badruznasrin_basri_tm_com_my/_layouts/15/Doc.aspx?sourcedoc=%7B981D888F-D7B9-4EEF-B3A3-CB56433EED61%7D&amp;file=Costing_Project%20TMWA233175%20-%20SDEC,%20FOC%20-%20KNT__Nurul%20Auwani%20Sudin.xlsx&amp;action=default&amp;mobileredirect=true</t>
  </si>
  <si>
    <t>PO:4902147594</t>
  </si>
  <si>
    <t>NRP2303069</t>
  </si>
  <si>
    <t>PAC2311513</t>
  </si>
  <si>
    <t>TMWA/230556</t>
  </si>
  <si>
    <t>KG/SB-ATE-0034-TP</t>
  </si>
  <si>
    <t>44182</t>
  </si>
  <si>
    <t>9808.4</t>
  </si>
  <si>
    <t>SDEC NRP NID FOC SPUR 12C_SBN_F020  FOR SARAWAK DIGITAL ECONOMY CORPORATION BERHAD-SINARAN JAYA(MEP2P LEG B)-SBN</t>
  </si>
  <si>
    <t>SBN</t>
  </si>
  <si>
    <t>https://tm365-my.sharepoint.com/personal/badruznasrin_basri_tm_com_my/Documents/Apps/Microsoft%20Forms/Request%20New%20PR/Question%201/Costing%20for%20Kpg%20Sinaran_Noreha%20Binti%20Fatehi.pdf; https://tm365-my.sharepoint.com/personal/badruznasrin_basri_tm_com_my/Documents/Apps/Microsoft%20Forms/Request%20New%20PR/Question%201/Surat%20TBOQ%20Kpg%20Sinaran_Noreha%20Binti%20Fatehi.pdf; https://tm365-my.sharepoint.com/personal/badruznasrin_basri_tm_com_my/Documents/Apps/Microsoft%20Forms/Request%20New%20PR/Question%201/TP%20Kpg%20Sinaran_Noreha%20Binti%20Fatehi.pdf</t>
  </si>
  <si>
    <t>3400042864</t>
  </si>
  <si>
    <t>https://tm365-my.sharepoint.com/personal/badruznasrin_basri_tm_com_my/Documents/Apps/Microsoft%20Forms/Request%20New%20PR/Question/Surat%20TBOQ%20Kpg%20Sinaran_Noreha%20Binti%20Fatehi.pdf</t>
  </si>
  <si>
    <t>NRP2303072</t>
  </si>
  <si>
    <t>PAC2311525</t>
  </si>
  <si>
    <t>TMWA/230558</t>
  </si>
  <si>
    <t>KG/SB-ATE-0035-TP</t>
  </si>
  <si>
    <t>14493</t>
  </si>
  <si>
    <t>4008.48</t>
  </si>
  <si>
    <t>SDEC NRP NID FOC SPUR 12C_SBN_F011  FOR SARAWAK DIGITAL ECONOMY CORPORATION BERHAD-KG SIMPOK(MEP2P LEG B)-SBN</t>
  </si>
  <si>
    <t>https://tm365-my.sharepoint.com/personal/badruznasrin_basri_tm_com_my/Documents/Apps/Microsoft%20Forms/Request%20New%20PR/Question%201/Costing%20for%20Kpg%20Simpok_Noreha%20Binti%20Fatehi.pdf; https://tm365-my.sharepoint.com/personal/badruznasrin_basri_tm_com_my/Documents/Apps/Microsoft%20Forms/Request%20New%20PR/Question%201/Surat%20TBOQ%20Kpg%20Simpok_Noreha%20Binti%20Fatehi.pdf; https://tm365-my.sharepoint.com/personal/badruznasrin_basri_tm_com_my/Documents/Apps/Microsoft%20Forms/Request%20New%20PR/Question%201/TP%20Kpg%20Simpok_Noreha%20Binti%20Fatehi.pdf</t>
  </si>
  <si>
    <t>https://tm365-my.sharepoint.com/personal/badruznasrin_basri_tm_com_my/Documents/Apps/Microsoft%20Forms/Request%20New%20PR/Question/Surat%20TBOQ%20Kpg%20Simpok_Noreha%20Binti%20Fatehi.pdf</t>
  </si>
  <si>
    <t>NRP2303059</t>
  </si>
  <si>
    <t>PAC2311683</t>
  </si>
  <si>
    <t>TMWA/233180</t>
  </si>
  <si>
    <t>KG/SB-NGN-0230-TP</t>
  </si>
  <si>
    <t>42384</t>
  </si>
  <si>
    <t>12924.8</t>
  </si>
  <si>
    <t>SDEC, FOC - SRK_FXX 48C - SARAWAK DIGITAL ECONOMY CORPORATION BERHAD-NYALAJ ILI RH MORRIS(MEP2P LEG B)-PAKN</t>
  </si>
  <si>
    <t>PAKN</t>
  </si>
  <si>
    <t>https://tm365-my.sharepoint.com/personal/badruznasrin_basri_tm_com_my/_layouts/15/Doc.aspx?sourcedoc=%7B1F4C3415-F37E-489C-829A-B82FE0830FD9%7D&amp;file=1.%20Technical%20Proposal%20for%20TM%20Project%20template_Nurul%20Auwani%20Sudin.pptx&amp;action=edit&amp;mobileredirect=true</t>
  </si>
  <si>
    <t>https://tm365-my.sharepoint.com/personal/badruznasrin_basri_tm_com_my/Documents/Apps/Microsoft%20Forms/Request%20New%20PR/Question/BOQ%20SDEC%20PAKAN-TMWA233180_Nurul%20Auwani%20Sudin.pdf; https://tm365-my.sharepoint.com/personal/badruznasrin_basri_tm_com_my/_layouts/15/Doc.aspx?sourcedoc=%7BB7E52A15-7435-4048-9AD7-26C55518E21E%7D&amp;file=Costing_Project_SDEC%20PAKAN-TMWA233180_Nurul%20Auwani%20Sudin.xlsx&amp;action=default&amp;mobileredirect=true</t>
  </si>
  <si>
    <t>RET2300018</t>
  </si>
  <si>
    <t>PAC2301553</t>
  </si>
  <si>
    <t>TMEA/238502</t>
  </si>
  <si>
    <t>KEL-MAT-0130-TP</t>
  </si>
  <si>
    <t>2545</t>
  </si>
  <si>
    <t>3540</t>
  </si>
  <si>
    <t xml:space="preserve">Additional Installation Of Tie DP and Installation Of Pole  </t>
  </si>
  <si>
    <t>RETURN ORDERS QTR 1 2023 BACHOK</t>
  </si>
  <si>
    <t>BCK</t>
  </si>
  <si>
    <t>https://tm365-my.sharepoint.com/personal/badruznasrin_basri_tm_com_my/Documents/Apps/Microsoft%20Forms/Request%20New%20PR/Question%201/TP%20DIAGRAM_TMEA238502_%20RETURN%20ORDERS%20QTR%201%2020_Syahida%20Muhammad%20Bin.pdf</t>
  </si>
  <si>
    <t>3400038718</t>
  </si>
  <si>
    <t>https://tm365-my.sharepoint.com/personal/badruznasrin_basri_tm_com_my/Documents/Apps/Microsoft%20Forms/Request%20New%20PR/Question/TMEA238502_RETURN%20ORDERS%20QTR%201%202023%20_VOSI%20v1._Syahida%20Muhammad%20Bin.pdf</t>
  </si>
  <si>
    <t>WC-exceed warrant</t>
  </si>
  <si>
    <t>WAI2300635</t>
  </si>
  <si>
    <t>PAC2307675</t>
  </si>
  <si>
    <t>TMCA/231495</t>
  </si>
  <si>
    <t>PJ-EXT-1079-TP</t>
  </si>
  <si>
    <t>3979</t>
  </si>
  <si>
    <t>6456</t>
  </si>
  <si>
    <t>WC Q2 LTS FOR JENDELA 2023 (J14D)</t>
  </si>
  <si>
    <t>https://tm365-my.sharepoint.com/personal/badruznasrin_basri_tm_com_my/Documents/Apps/Microsoft%20Forms/Request%20New%20PR/Question%201/JENDELA%20LTS%20C024%20DP0033_Engku%20Intan%20Norazlin.pdf</t>
  </si>
  <si>
    <t>https://tm365-my.sharepoint.com/personal/badruznasrin_basri_tm_com_my/Documents/Apps/Microsoft%20Forms/Request%20New%20PR/Question/BOQ_LTS%20C024_DP033_Engku%20Intan%20Norazlin.pdf</t>
  </si>
  <si>
    <t>PO:4902147549</t>
  </si>
  <si>
    <t>NRP2303078</t>
  </si>
  <si>
    <t>PAC2311685</t>
  </si>
  <si>
    <t>TMWA/233181</t>
  </si>
  <si>
    <t>KG/SB-NGN-0231-TP</t>
  </si>
  <si>
    <t>81613</t>
  </si>
  <si>
    <t>23512</t>
  </si>
  <si>
    <t>SDEC, FOC - SON_FXX 48C - NG SEPADI(MEP2P LEG B)-SON</t>
  </si>
  <si>
    <t>SON</t>
  </si>
  <si>
    <t>https://tm365-my.sharepoint.com/personal/badruznasrin_basri_tm_com_my/_layouts/15/Doc.aspx?sourcedoc=%7B88AD3FFC-4304-4264-9EF9-D1A0B39D83AD%7D&amp;file=Technical%20Proposal_TMWA233181_SONG%20(1)_Nurul%20Auwani%20Sudin.pptx&amp;action=edit&amp;mobileredirect=true</t>
  </si>
  <si>
    <t>https://tm365-my.sharepoint.com/personal/badruznasrin_basri_tm_com_my/Documents/Apps/Microsoft%20Forms/Request%20New%20PR/Question/BOQ_TMWA233181_SONG_Nurul%20Auwani%20Sudin.pdf</t>
  </si>
  <si>
    <t>SRR2104272</t>
  </si>
  <si>
    <t>PAC2201520</t>
  </si>
  <si>
    <t>SMEA/226505</t>
  </si>
  <si>
    <t>KEL-MAJ-0832-TP</t>
  </si>
  <si>
    <t>1926</t>
  </si>
  <si>
    <t>1924.68</t>
  </si>
  <si>
    <t>Extend additional D-side cable 48C (360m) and 12C (760m) to enable 2 DP (16HP) can be delivered. Change slightly from original plan due site land surface, private land and road.</t>
  </si>
  <si>
    <t xml:space="preserve">SRR FTTH ADD BCK_C007A KAMPUNG PENGKALAN HAJI ALI, BERIS KUBOR BESAR
</t>
  </si>
  <si>
    <t>https://tm365-my.sharepoint.com/personal/badruznasrin_basri_tm_com_my/Documents/Apps/Microsoft%20Forms/Request%20New%20PR/Question%201/SLD%20SI%202%20-%20-%20SMEA226505-SRR%20FTTH%20ADD%20BCK_C007_Mamat%20Lailani%20Bin%20Ra.pdf</t>
  </si>
  <si>
    <t>https://tm365-my.sharepoint.com/personal/badruznasrin_basri_tm_com_my/Documents/Apps/Microsoft%20Forms/Request%20New%20PR/Question/SignedT$L_BOQ%20SI%202%20-%20SMEA226505%20-%20SRR%20FTTH%20AD_Mamat%20Lailani%20Bin%20Ra.pdf</t>
  </si>
  <si>
    <t>15.9.23 - No TP &amp; No BOQ with RR Letterhead &amp; Endo, 11.10.23: Done issued PR to CPA</t>
  </si>
  <si>
    <t>GOV2304913</t>
  </si>
  <si>
    <t>PAC2309937</t>
  </si>
  <si>
    <t>TMEC/230129</t>
  </si>
  <si>
    <t>CNFD-MAJ-0017-TP</t>
  </si>
  <si>
    <t>Pembaikan laluan FOC KQ-MAG 96C untuk projek MyGOV
1. Raise-up manhole
2. Repair Civil Element.</t>
  </si>
  <si>
    <t xml:space="preserve">Penarikan FOC 96C dari TM Kuala Krai (KQ) ke TM Machang (MAG) untuk customer MyGOV </t>
  </si>
  <si>
    <t>KQ - MAG</t>
  </si>
  <si>
    <t>[{"name":"SI TMEC230129 MYGOV NEW FOC KQ-MAG 96C_Nazman Bin Zaiyadi.pdf","link":"https://tm365-my.sharepoint.com/personal/badruznasrin_basri_tm_com_my/Documents/Apps/Microsoft%20Forms/Request%20New%20PR/Question%201/SI%20TMEC230129%20MYGOV%20NEW%20FOC%20KQ-MAG%2096C_Nazman%20Bin%20Zaiyadi.pdf","id":"01KO5DXPST2J2QOR7DRVDLGERW24ZVQLEF","type":null,"size":460305,"referenceId":"01KO5DXPQ5MZMRNETRSZFK5SWTCDPCU6KL","driveId":"b!GENIO6DB3UWzdulNK6evrT-LvdyhA0VIokS4fxAfqZJ9NS0deS_ETJs3VRRJUVZM","status":1,"uploadSessionUrl":null},{"name":"SLD TMEC230129 MYGOV NEW FOC KQ-MAG 96C - Ker_Nazman Bin Zaiyadi.pptx","link":"https://tm365-my.sharepoint.com/personal/badruznasrin_basri_tm_com_my/_layouts/15/Doc.aspx?sourcedoc=%7BEBAF6C82-329A-4709-9499-4AB3A0F3087B%7D&amp;file=SLD%20TMEC230129%20MYGOV%20NEW%20FOC%20KQ-MAG%2096C%20-%20Ker_Nazman%20Bin%20Zaiyadi.pptx&amp;action=edit&amp;mobileredirect=true","id":"01KO5DXPUCNSX6XGRSBFDZJGKKWOQPGCD3","type":null,"size":13015124,"referenceId":"01KO5DXPQ5MZMRNETRSZFK5SWTCDPCU6KL","driveId":"b!GENIO6DB3UWzdulNK6evrT-LvdyhA0VIokS4fxAfqZJ9NS0deS_ETJs3VRRJUVZM","status":1,"uploadSessionUrl":null},{"name":"SAMPLE GAMBAR MANHOLE PERLU RAISED  TMEC23012_Nazman Bin Zaiyadi.ppt","link":"https://tm365-my.sharepoint.com/personal/badruznasrin_basri_tm_com_my/_layouts/15/Doc.aspx?sourcedoc=%7B7EE76CAC-A729-461E-A442-43910946F452%7D&amp;file=SAMPLE%20GAMBAR%20MANHOLE%20PERLU%20RAISED%20%20TMEC23012_Nazman%20Bin%20Zaiyadi.ppt&amp;action=edit&amp;mobileredirect=true","id":"01KO5DXPVMNTTX4KNHDZDKIQSDSEEUN5CS","type":null,"size":2552320,"referenceId":"01KO5DXPQ5MZMRNETRSZFK5SWTCDPCU6KL","driveId":"b!GENIO6DB3UWzdulNK6evrT-LvdyhA0VIokS4fxAfqZJ9NS0deS_ETJs3VRRJUVZM","status":1,"uploadSessionUrl":null}]</t>
  </si>
  <si>
    <t>[{"name":"BOQ SI TMEC230129 MYGOV NEW FOC KQ-MAG 96C_Nazman Bin Zaiyadi.xlsx","link":"https://tm365-my.sharepoint.com/personal/badruznasrin_basri_tm_com_my/_layouts/15/Doc.aspx?sourcedoc=%7B6066AA65-65E1-4C5E-B4E4-AEA261722917%7D&amp;file=BOQ%20SI%20TMEC230129%20MYGOV%20NEW%20FOC%20KQ-MAG%2096C_Nazman%20Bin%20Zaiyadi.xlsx&amp;action=default&amp;mobileredirect=true","id":"01KO5DXPTFVJTGBYLFLZGLJZFOUJQXEKIX","type":null,"size":192164,"referenceId":"01KO5DXPRXKBCAY2NOZBFYXCQK4E3RQ4BB","driveId":"b!GENIO6DB3UWzdulNK6evrT-LvdyhA0VIokS4fxAfqZJ9NS0deS_ETJs3VRRJUVZM","status":1,"uploadSessionUrl":null}]</t>
  </si>
  <si>
    <t>PO - 4902098779</t>
  </si>
  <si>
    <t>PAC2221733</t>
  </si>
  <si>
    <t>KD/PL-SHM-0151-TP</t>
  </si>
  <si>
    <t>4902098779</t>
  </si>
  <si>
    <t>5G-99</t>
  </si>
  <si>
    <t>PO existing</t>
  </si>
  <si>
    <t>PRK-NAX-0141-TP</t>
  </si>
  <si>
    <t>PO - 4902140600</t>
  </si>
  <si>
    <t>PAC2311578</t>
  </si>
  <si>
    <t>PRK-SNR-0104</t>
  </si>
  <si>
    <t>4902140600</t>
  </si>
  <si>
    <t>PO - 4902139038</t>
  </si>
  <si>
    <t>PAC2311279</t>
  </si>
  <si>
    <t>KD/PL-AGG-0433-TP</t>
  </si>
  <si>
    <t>4902139038</t>
  </si>
  <si>
    <t xml:space="preserve">
KD/PL-QEX-0109-TP</t>
  </si>
  <si>
    <t>PO - 4902133591</t>
  </si>
  <si>
    <t>PAC2222662</t>
  </si>
  <si>
    <t>PRK-SHM-0063-TP</t>
  </si>
  <si>
    <t>4902133591</t>
  </si>
  <si>
    <t>H5G FOC RL_F26 SPUR (12C) CSR DCCAM0118_JLNBESARTMNRINGLET_RL TAMAN
RINGLET</t>
  </si>
  <si>
    <t>SH MENTARI SDN. BHD.</t>
  </si>
  <si>
    <t>PO ready</t>
  </si>
  <si>
    <t>rental charge akan thru opex.Query BOQ tapi procee</t>
  </si>
  <si>
    <t>NO PO</t>
  </si>
  <si>
    <t>PU not in contract CNC. state to feedback new BOQ.</t>
  </si>
  <si>
    <t>TMNA/225034,TMNA/225031</t>
  </si>
  <si>
    <t>H5G FOC TJP_F11 SPUR (12C) CSR DAKER0129 SK SUNGAI MEGAT ARIS</t>
  </si>
  <si>
    <t>4902145331/4902146344</t>
  </si>
  <si>
    <t>QC Completed</t>
  </si>
  <si>
    <t>KD/PL-SHM-0153-TP</t>
  </si>
  <si>
    <t>PROJECT 1LEG TMNA/230753 2ND LEG TMNA/232644</t>
  </si>
  <si>
    <t>H5G FOC SW_F51/F52 SPUR (12C) CSR DAMJG060_SKGUGUSANLEKIR_ JLN BUNGA
RAYA,FELCRA GUGUSAN LEKIR</t>
  </si>
  <si>
    <t xml:space="preserve">3400038907
</t>
  </si>
  <si>
    <t>P3</t>
  </si>
  <si>
    <t>Main PO issued. SI not required as email from ND -</t>
  </si>
  <si>
    <t>MR/BIN-ATK-0117-TP</t>
  </si>
  <si>
    <t>Submit to CPA-PTC team for PR creation</t>
  </si>
  <si>
    <t>LOR Cancelled. ND email 12/09/2023 LOR not require</t>
  </si>
  <si>
    <t>TMWA/227140</t>
  </si>
  <si>
    <t>MR/BIN-LSB(RR)-0210</t>
  </si>
  <si>
    <t>4901915072/ 4901965579</t>
  </si>
  <si>
    <t>PO Ready</t>
  </si>
  <si>
    <t>Order Sphere in progress, PAC approved, TMNA/23255</t>
  </si>
  <si>
    <t>TMNA/232553 &amp; TMNA/232552</t>
  </si>
  <si>
    <t xml:space="preserve">3400039035
</t>
  </si>
  <si>
    <t>H5G FOC RL_F26 SPUR (12C) CSR DCCAM0130_TMNRINGLET_RL TAMAN RINGLET</t>
  </si>
  <si>
    <t>Done revert back to CPA-PTC team</t>
  </si>
  <si>
    <t>H5G FOC LP_F15 SPUR (12C) CSR DAHPK0103_TMCHENDERONGBALAI_LP KAMPUNG
JALAN LABU KRUBONG</t>
  </si>
  <si>
    <t xml:space="preserve">3400038638
</t>
  </si>
  <si>
    <t>CITAGLOBAL ENGINEERING SERVICESSDN. BHD.</t>
  </si>
  <si>
    <t>TMWA/237205/TMWA/237162</t>
  </si>
  <si>
    <t>MR/BIN-LSB-0337-TP/MR/BIN-LSB-0336-TP</t>
  </si>
  <si>
    <t>4902129270/ 4902127129</t>
  </si>
  <si>
    <t>PAC2310803</t>
  </si>
  <si>
    <t>ST-SWF-0044-TP</t>
  </si>
  <si>
    <t>to remove PU item- done email to nec &amp; ND 11/10/2023</t>
  </si>
  <si>
    <t>ST-PRB-0058-TP</t>
  </si>
  <si>
    <t>Proceed PR, TP approved. cuma BOQ tidak bertandata</t>
  </si>
  <si>
    <t>PO READY</t>
  </si>
  <si>
    <t>JS-KRS-0150-TP</t>
  </si>
  <si>
    <t>PAC2311656</t>
  </si>
  <si>
    <t>PRK-SOL-0611-TP</t>
  </si>
  <si>
    <t>4902154966</t>
  </si>
  <si>
    <t>H5G FOC SW_F51/F52 SPUR (12C) CSR DAMJG0556_BBSAP_SW BANDAR BARU SETIA
AWAN PERDANA</t>
  </si>
  <si>
    <t>TMNA/224550 LOR Created, pending TP Submission. TM</t>
  </si>
  <si>
    <t>PAC2222087</t>
  </si>
  <si>
    <t>TMNA/224550/TMNA/224549</t>
  </si>
  <si>
    <t>4902156036</t>
  </si>
  <si>
    <t>Reduced cable length from 4km to 2km based on TP</t>
  </si>
  <si>
    <t>TMNA/232610 &amp; TMNA/232609</t>
  </si>
  <si>
    <t>H5G FOC CH_F24 SPUR (12C) CSR DCCAM0119_KGRAJATNHRATA_KGR KAMPUNG RAJA</t>
  </si>
  <si>
    <t>KEJURUTERAAN BINA RANGKAIAN SDN. BHD.</t>
  </si>
  <si>
    <t>4902145922 / 4902145953</t>
  </si>
  <si>
    <t>Order Sphere in progress, Project CRTD NULL, budge</t>
  </si>
  <si>
    <t>TMNA/225084,TMNA/225083</t>
  </si>
  <si>
    <t>Syahril Bin Hasan- COMFIRM tiada keperluan tambaha</t>
  </si>
  <si>
    <t>4902146011</t>
  </si>
  <si>
    <t xml:space="preserve">28/9 : RPKA APPROVED, NO SI INFO IN VPRIME. 22/9: </t>
  </si>
  <si>
    <t>PAC2223518</t>
  </si>
  <si>
    <t>H5G FOC TJR_F11 SPUR (12C) CSR DAKIN0363 SMKBDRBARUPUTERA</t>
  </si>
  <si>
    <t>PHG-ABA-0246-TP</t>
  </si>
  <si>
    <t>Order Cancel due to site drop</t>
  </si>
  <si>
    <t>PHG-NRO-0188-TP</t>
  </si>
  <si>
    <t>8/8/23 : Pending verify TP by State. 9/9/23 : Stat</t>
  </si>
  <si>
    <t>po : 4902151133</t>
  </si>
  <si>
    <t>PRK-SNR-0103</t>
  </si>
  <si>
    <t>H5G FOC GRT_F27/F28 SPUR (12C) CSR DAKIN0223 LAHAT</t>
  </si>
  <si>
    <t>Po dah issued. ada 2nd PO issued-4902149280</t>
  </si>
  <si>
    <t>PRK-CGE-0104-TP</t>
  </si>
  <si>
    <t>4902149280</t>
  </si>
  <si>
    <t>BOQ not tally with TP. No proper TP.FOC ada budget</t>
  </si>
  <si>
    <t>TMNA/232607 &amp; TMNA/232608</t>
  </si>
  <si>
    <t>PRK-OCK-0171-TP,PRK-OCK-0172-TP</t>
  </si>
  <si>
    <t>PAC2311005</t>
  </si>
  <si>
    <t xml:space="preserve">Order Sphere cancelled, Project CRTD NULL, budget </t>
  </si>
  <si>
    <t>4902146817</t>
  </si>
  <si>
    <t>PAC2311526</t>
  </si>
  <si>
    <t>4902149602</t>
  </si>
  <si>
    <t>PAC2310955</t>
  </si>
  <si>
    <t>5G DNB DQMIR0724 1 IUC/ CSR &amp; FOC LTG_F18 (SPUR 24C/12C)/LTG_F20 (SPUR 24C/12C) FOR JALAN PULASAN SENADIN, 98000 MIRI</t>
  </si>
  <si>
    <t>4902151476</t>
  </si>
  <si>
    <t>PAC2310956</t>
  </si>
  <si>
    <t>5G DNB DQMIR0771 1 IUC/ CSR &amp; FOC MR_F42 (SPUR 48C/12C)/MR_F43 (SPUR 48C/12C) FOR JALAN BAKAM, 98000 MIRI</t>
  </si>
  <si>
    <t>6/10/23: queried RPKA review status</t>
  </si>
  <si>
    <t>PAC2311228</t>
  </si>
  <si>
    <t>MR/BIN-EMX-0202-TP</t>
  </si>
  <si>
    <t>5G DNB DQMIR0703 1 IUC/ CSR &amp; FOC MR_F42(SPUR 24C/12C)/MR_F43(SPUR 24C/12C) FOR JALAN RIAM, 98000 MIRI</t>
  </si>
  <si>
    <t>KG/SB-PTU-0181-TP</t>
  </si>
  <si>
    <t>Done accept BOQ n process to release PR by CPM</t>
  </si>
  <si>
    <t>4902145739</t>
  </si>
  <si>
    <t>Pending BOQ by contractor - old LOR approved by VM on 25/8, TP approved on 12/9 by Jimbai</t>
  </si>
  <si>
    <t xml:space="preserve"> PAC2308152</t>
  </si>
  <si>
    <t>MR/BIN-EMX-0205-TP</t>
  </si>
  <si>
    <t>MR/BIN-DAN-0078-TP</t>
  </si>
  <si>
    <t>4902145996</t>
  </si>
  <si>
    <t>4902145989</t>
  </si>
  <si>
    <t>12/9/2023 done submit docs to CPA</t>
  </si>
  <si>
    <t>TP Approved on 9/10/2023</t>
  </si>
  <si>
    <t>KG/SB-SHO-0029-TP</t>
  </si>
  <si>
    <t>SHOREFIELD COMMUNICATIONS SDN. BHD.</t>
  </si>
  <si>
    <t>4902145944</t>
  </si>
  <si>
    <t>4902139608</t>
  </si>
  <si>
    <t>ST-MMG-0048-TP</t>
  </si>
  <si>
    <t>5G DNB DBULG1600 FOC ULT_F007/ULT_F009 BATU 22,KAMPUNG SUNGAI LUI</t>
  </si>
  <si>
    <t>Proceed RPKA</t>
  </si>
  <si>
    <t>15/9: Pending TP Verification</t>
  </si>
  <si>
    <t>KG/SB-TTS-0103-TP</t>
  </si>
  <si>
    <t>KG/SB-CIS-0102-TP</t>
  </si>
  <si>
    <t>12/9-masih tiada TP submission 8/9-LOR created 8/9</t>
  </si>
  <si>
    <t>created8/9/2023-KG/SB-EDN-0154-TP</t>
  </si>
  <si>
    <t>4902150758,4902150758,4902153367</t>
  </si>
  <si>
    <t>Done accept BOQ</t>
  </si>
  <si>
    <t>4902145904</t>
  </si>
  <si>
    <t>SB-PAKAR(RR)-0800</t>
  </si>
  <si>
    <t>5G DBPET1078 FOC SRG F27 KUBUR CINA FEDERAL HWY SEK.15 SHAH ALAM</t>
  </si>
  <si>
    <t>Proceed PR on 5/10/23</t>
  </si>
  <si>
    <t>PAC2311481</t>
  </si>
  <si>
    <t>KG/SB-TTS-0104-TP</t>
  </si>
  <si>
    <t>TP Approve on 9/10/2023</t>
  </si>
  <si>
    <t>KG/SB-MST-0169-TP</t>
  </si>
  <si>
    <t>perlu RPKA-Fin</t>
  </si>
  <si>
    <t>KG/SB-TTS-0101-TP</t>
  </si>
  <si>
    <t>15/9: LOR approved. 11/9: LOR created. KG/SB-ATE-0</t>
  </si>
  <si>
    <t>KG/SB-ATE-0041-TP</t>
  </si>
  <si>
    <t>PO ISSUED</t>
  </si>
  <si>
    <t>PAC2217253</t>
  </si>
  <si>
    <t>ST-MKN-0409-TP</t>
  </si>
  <si>
    <t>PAC2217233</t>
  </si>
  <si>
    <t>ST-MKN-0408-TP</t>
  </si>
  <si>
    <t>Proced PR on 5/10/23</t>
  </si>
  <si>
    <t>KG/SB-TTS-0105-TP</t>
  </si>
  <si>
    <t>4902154182,4902154182</t>
  </si>
  <si>
    <t>require RPKA Financial</t>
  </si>
  <si>
    <t>PAC2310561</t>
  </si>
  <si>
    <t>KG/SB-CIS-0101-TP</t>
  </si>
  <si>
    <t>DNB_HORIZON 5G_DQSMH0880 1 IUC/CSR &amp; SPUR 12C FOC KSN_F30/F31 KGMANG5_KSN</t>
  </si>
  <si>
    <t>CITA INFORMATION SYSTEMS SDN. BHD.</t>
  </si>
  <si>
    <t>Commercial issue with Celcom, pending approval fib</t>
  </si>
  <si>
    <t>ST-NEU-0293-TP</t>
  </si>
  <si>
    <t>5G DNB DBPET0991 FOC SGB F032-F039 FOR JLNHEVEAU4 H5G2202518</t>
  </si>
  <si>
    <t>Design dengan tuan tanah tak setle, LOR done</t>
  </si>
  <si>
    <t>PAC2222820</t>
  </si>
  <si>
    <t>ST-PMN-1221-TP</t>
  </si>
  <si>
    <t>ST-PMN-1189-TP</t>
  </si>
  <si>
    <t>4902147359 (14-Sep-23) Budget Pump In 11/9/23, New</t>
  </si>
  <si>
    <t>4902147359</t>
  </si>
  <si>
    <t>DYNASTYH</t>
  </si>
  <si>
    <t>MAJU R &amp; A SDN BHD</t>
  </si>
  <si>
    <t>4902148782</t>
  </si>
  <si>
    <t>JS-ANE-0224-TP</t>
  </si>
  <si>
    <t>4901931987 &amp; 4901947946. AGM state maklum PO asal dah cover sehingga termination</t>
  </si>
  <si>
    <t>PO FOC issued. Pending RPKA Financial for Internal Wiring</t>
  </si>
  <si>
    <t>4902154281</t>
  </si>
  <si>
    <t>RASYDAN</t>
  </si>
  <si>
    <t>Order Sphere "CANCEL"</t>
  </si>
  <si>
    <t>Rmrk AND-isu tuan tanah update Po dah keluar 21/9</t>
  </si>
  <si>
    <t>Rmrk AND-tuan tanah tidak bagi kebenaran</t>
  </si>
  <si>
    <t>DNB_HORIZON 5G_DJLED1329_KGSEMASEH_KPR</t>
  </si>
  <si>
    <t>KG/SB-NGN-0169-TP</t>
  </si>
  <si>
    <t>5G DNB_HORIZON 5G DQKCH0439 1 IUC/CSR &amp; SPUR 12C FOC TBJ_F20/21 SMKBANDARKCH2 - TBJ</t>
  </si>
  <si>
    <t>TP Approved on 27/09/23</t>
  </si>
  <si>
    <t>KG/SB-GEA-0035-TP</t>
  </si>
  <si>
    <t xml:space="preserve">4902151537,4902151537	</t>
  </si>
  <si>
    <t>4902149286</t>
  </si>
  <si>
    <t>4902149274</t>
  </si>
  <si>
    <t>PG-NXS-0541-T</t>
  </si>
  <si>
    <t>4901993317</t>
  </si>
  <si>
    <t>TP Approved on 30/09/23</t>
  </si>
  <si>
    <t>KG/SB-DTJ-0127-TP</t>
  </si>
  <si>
    <t>KG/SB-LSB-0173-TP</t>
  </si>
  <si>
    <t>4902152547,4902152547</t>
  </si>
  <si>
    <t>LIKMANINA SDN. BHD.</t>
  </si>
  <si>
    <t>4902122739</t>
  </si>
  <si>
    <t>5G DNB DBGBK0023 FOC SGB F026-F037 FOR UITMSUNGAIBULOH</t>
  </si>
  <si>
    <t>KG/SB-VIG-0094-TP</t>
  </si>
  <si>
    <t>4902151562,4902151562</t>
  </si>
  <si>
    <t>KG/SB-VIG-0093-TP</t>
  </si>
  <si>
    <t>4902151518,4902151518</t>
  </si>
  <si>
    <t>KG/SB-NGN-0232-TP</t>
  </si>
  <si>
    <t>4902152536,4902152536,4902154183,4902154183</t>
  </si>
  <si>
    <t>NUGEN COMMUNICATIONS SDN. BHD.</t>
  </si>
  <si>
    <t>Proceed PR Creation</t>
  </si>
  <si>
    <t>KG/SB-PTU-0194-TP</t>
  </si>
  <si>
    <t>5G DNB_HORIZON 5G_DQSRT0887_JLNROBANLAMA_STK</t>
  </si>
  <si>
    <t>PENDING RESUBMIT TP</t>
  </si>
  <si>
    <t>TMCA/231962</t>
  </si>
  <si>
    <t xml:space="preserve">ST-FAS-0058-TP </t>
  </si>
  <si>
    <t>Proceed for PR Creation</t>
  </si>
  <si>
    <t>KG/SB-BYT-0255-TP</t>
  </si>
  <si>
    <t>4902150725,4902150725</t>
  </si>
  <si>
    <t>KG/SB-ATE-0049-TP</t>
  </si>
  <si>
    <t>4902151535,4902151535</t>
  </si>
  <si>
    <t>4901967418 &amp; 4901967443
new lor done</t>
  </si>
  <si>
    <t>ST-MIC-0322-TP</t>
  </si>
  <si>
    <t>5G DNB DBGBK0176 FOC MTI F0Xx/F0xx JLNF1TMNMELAWATI</t>
  </si>
  <si>
    <t xml:space="preserve">4902147798 &amp; 4902147889 </t>
  </si>
  <si>
    <t>ST-MIC-0311-TP,ST-MIC-0294-TP,ST-MIC(RR)-0018</t>
  </si>
  <si>
    <t>DBPET1195 FOC KE F029-F030 FOR PARADESARUSTICACONDOMINIUM</t>
  </si>
  <si>
    <t>KG/SB-PTU-0193-TP</t>
  </si>
  <si>
    <t>4902154202,4902154202</t>
  </si>
  <si>
    <t>20/9: PO Done. 19/9: Hafizz semak. 19/9: TP verifi</t>
  </si>
  <si>
    <t>4902149357</t>
  </si>
  <si>
    <t>5G DNB HORIZON DMMKT0262 FOC (ADD) AKH F74 &amp; F75 AYER KEROH COUNTRY RESORT -CS,SSKA,SSTA,HR</t>
  </si>
  <si>
    <t>AKH</t>
  </si>
  <si>
    <t>BOQ (106,011.63) exceed PAC ( 86,997.48). To RPKA.</t>
  </si>
  <si>
    <t>DNB 5G DQKCH0286 HORIZON - 1 IUC/CSR &amp; SPUR 12C FOC TMA F01&amp;TMA_F04/F05 FOR BANJARANSERAPI TMA</t>
  </si>
  <si>
    <t>4902150716</t>
  </si>
  <si>
    <t>tak perlu LOR dan PR,Fiber dah ready sampai last e</t>
  </si>
  <si>
    <t>DNB_HORIZON 5G_DJBPH0102_JLNKERISNAGA_BP</t>
  </si>
  <si>
    <t>Project Completed</t>
  </si>
  <si>
    <t>DNB_HORIZON 5G-DWKUL0398_MNRBRDB FOC SPUR BNR F39 F40 (12C X 2)</t>
  </si>
  <si>
    <t>ETD MAKMUR (M) SDN. BHD.</t>
  </si>
  <si>
    <t>4901989298 / 4901989365 (20-Oct-2022)</t>
  </si>
  <si>
    <t>4901989298, 4901989365</t>
  </si>
  <si>
    <t>ISMAIDDY</t>
  </si>
  <si>
    <t>PO - 4902151513</t>
  </si>
  <si>
    <t>4902151513</t>
  </si>
  <si>
    <t>4902147520,4902147793</t>
  </si>
  <si>
    <t>RM 19,763.00</t>
  </si>
  <si>
    <t>MR/BIN-TEL-0095-TP</t>
  </si>
  <si>
    <t>4901983290,4902033475</t>
  </si>
  <si>
    <t>Project Not Required</t>
  </si>
  <si>
    <t>5G DNB DQMIR0797 1 IUC/ CSR &amp; FOC TNT_F07 (SPUR 48C/24C/12C) FOR LITE VIEW MIRI METROPOLITAN AREA, 98000 MIRI</t>
  </si>
  <si>
    <t xml:space="preserve">pending AND to feedback if required PO VO, 1st PO </t>
  </si>
  <si>
    <t>MR/BIN-FAL-0094-TP</t>
  </si>
  <si>
    <t>5G DNB DQMIR0797 1 IUC/ CSR &amp; FOC TNT_F06 (SPUR 24C/12C)/TNT_F07 (SPUR 48C/24C/12C) FOR TAMAN TUNKU, 98000 MIRI</t>
  </si>
  <si>
    <t>done PO 4902150066</t>
  </si>
  <si>
    <t>PO 4902148775</t>
  </si>
  <si>
    <t>4902147974</t>
  </si>
  <si>
    <t>PO - 4902150416 (24/9/20203)</t>
  </si>
  <si>
    <t>4902150416</t>
  </si>
  <si>
    <t>SUHAINA</t>
  </si>
  <si>
    <t>CWS 2W OPEN TRENCH (40M) FOR 5G DNB DQBTU0183 MLNGINTWRHS-TKD MLNG INTEGRATED WAREHOUSE BUILDING AREA TANJONG KIDURONG BINTULU</t>
  </si>
  <si>
    <t>4902152558,4902152558</t>
  </si>
  <si>
    <t>4902154733</t>
  </si>
  <si>
    <t>PO - 4902153894</t>
  </si>
  <si>
    <t>4902153894</t>
  </si>
  <si>
    <t>RASMART SDN BHD</t>
  </si>
  <si>
    <t>4902148847</t>
  </si>
  <si>
    <t>H5G CSR_FOC GN_F23/F24 DNB HORIZON 5G DKKMD0213 KG BARU PDG LEMBU (SLG
99.5%) - GN</t>
  </si>
  <si>
    <t>4902149569</t>
  </si>
  <si>
    <t>KD/PL-RAZ-0604-TP</t>
  </si>
  <si>
    <t>H5G CSR_FOC MBK_F12/F13 DNB HORIZON 5G DKKMD0242 LOT60969 BDR MERBOK
KLMD (SLG 99.5%) - MBK</t>
  </si>
  <si>
    <t>PENDING TP &amp; BOQ. 25/9 tunggu RPKA Fin Approval</t>
  </si>
  <si>
    <t>Proceed PR on 9/10/23, LOR Requested on 4/10/23</t>
  </si>
  <si>
    <t>MR/BIN-GEO-0096-TP</t>
  </si>
  <si>
    <t>Contractor</t>
  </si>
  <si>
    <t>LOR Requested on 4/10/23</t>
  </si>
  <si>
    <t xml:space="preserve">MR/BIN-ATK-0121-TP </t>
  </si>
  <si>
    <t>PO - 4902151811</t>
  </si>
  <si>
    <t>4902151811</t>
  </si>
  <si>
    <t>4902148819</t>
  </si>
  <si>
    <t>4902154846,4902154846</t>
  </si>
  <si>
    <t>4902154706</t>
  </si>
  <si>
    <t>Waiting approval RPKA-FIN-TMWA/239149-1</t>
  </si>
  <si>
    <t>20/9: PO Done. 19/9: Hafiz semak. 19/9: TP verific</t>
  </si>
  <si>
    <t>4902149389</t>
  </si>
  <si>
    <t>5G DNB HORIZON DMJAS0062 FOC (ADD) SRI F06 &amp; F07 TM KG SUNGAI RAMBAI -</t>
  </si>
  <si>
    <t>SRI</t>
  </si>
  <si>
    <t>20/9: PO Done. PR CREATED</t>
  </si>
  <si>
    <t>4902149262</t>
  </si>
  <si>
    <t xml:space="preserve">5G DNB HORIZON DMJAS0061 FOC (ADD) UBI F16 TM UMBAI JLN KOLAM AYER 1 KG </t>
  </si>
  <si>
    <t>UBI</t>
  </si>
  <si>
    <t>Waiting Approval RPKA-FIN-TMWA/239150-1</t>
  </si>
  <si>
    <t>PO - 4902150706 (25/9/20203)</t>
  </si>
  <si>
    <t>4902150706</t>
  </si>
  <si>
    <t xml:space="preserve">FREDOLINE
</t>
  </si>
  <si>
    <t>K.K. UNIK SDN. BHD.</t>
  </si>
  <si>
    <t>TMWA/227166</t>
  </si>
  <si>
    <t>DNB H5G FOC SDG F67-F68 DBSEP1429_BANDAR-16SIERRA</t>
  </si>
  <si>
    <t>4902149561</t>
  </si>
  <si>
    <t>PANTAS TECHNOLOGIES SDN. BHD.</t>
  </si>
  <si>
    <t>done PO 4902147785</t>
  </si>
  <si>
    <t>EXISTING LOR CANCEL. guna no projek baharu TMEA/23</t>
  </si>
  <si>
    <t>TMEA/236114</t>
  </si>
  <si>
    <t>KEL-MAJ-0845-TP</t>
  </si>
  <si>
    <t>H5G TAM FOC SPUR DDTMR0384 SMK IPOH</t>
  </si>
  <si>
    <t>dh ada 2 PO</t>
  </si>
  <si>
    <t>20/9 tunggu CPA create PR</t>
  </si>
  <si>
    <t>KEL-DNA-0032-TP</t>
  </si>
  <si>
    <t>KEL-DNA-0032</t>
  </si>
  <si>
    <t>DINARVENTURES SDN. BHD</t>
  </si>
  <si>
    <t>20/9 tp approved. submit to CPA for PR. 21/9 tungg</t>
  </si>
  <si>
    <t>KEL-GET-0757-TP</t>
  </si>
  <si>
    <t>4902147812</t>
  </si>
  <si>
    <t>4902150095</t>
  </si>
  <si>
    <t>4902149268</t>
  </si>
  <si>
    <t>5G DNB HORIZON DMAGJ0047 FOC (ADD)  AKH F74/F75 UTEM DURIAN TUNGGAL -</t>
  </si>
  <si>
    <t>4902150123 (22/9/2023) 22/9: Pending LOR link to C</t>
  </si>
  <si>
    <t>4902150123</t>
  </si>
  <si>
    <t>PO - 4902150746 (25/9/2023)</t>
  </si>
  <si>
    <t>4902150746</t>
  </si>
  <si>
    <t>DNB H5G FOC KIN F49-F50 DBPET1237_JLNTMNKINRARA41</t>
  </si>
  <si>
    <t>4902150102</t>
  </si>
  <si>
    <t>4902147834</t>
  </si>
  <si>
    <t>DNB H5G HDD 2W CBJ DBSEP1858 BULATAN PER LAMAN VIEW</t>
  </si>
  <si>
    <t>No Budget 2023</t>
  </si>
  <si>
    <t>0DNB H5G CWS HDD 2W DBPET0758 PSN DAMAI UTAMA 2</t>
  </si>
  <si>
    <t>DNB H5G FOC 12C KIN F43/F44??DBPET0758 PRSRNDAMAIUTAMA2PCHNG</t>
  </si>
  <si>
    <t>PO - 4902149301</t>
  </si>
  <si>
    <t>4902149301</t>
  </si>
  <si>
    <t>PENDING TP &amp; BOQ. 25/9 keluarkan LOR baru ke Mat S</t>
  </si>
  <si>
    <t>KEL-MAT-0147-TP</t>
  </si>
  <si>
    <t>4902155500</t>
  </si>
  <si>
    <t>PO - 4902151570</t>
  </si>
  <si>
    <t>4902151570</t>
  </si>
  <si>
    <t>DNB H5G FOC 24C PCG F73/F74 DBPET1156 JLN PUTERI 10/19 BDR PUTERI</t>
  </si>
  <si>
    <t>PCG</t>
  </si>
  <si>
    <t>4902149560</t>
  </si>
  <si>
    <t>4902149317</t>
  </si>
  <si>
    <t>4902152589</t>
  </si>
  <si>
    <t>DNB H5G CWS HDD(2W) PCG DBPET1156 JLN PUTERI 10/19 BDR PUTERI</t>
  </si>
  <si>
    <t>SETIA SEPAKAT COMMUNICATION (M)</t>
  </si>
  <si>
    <t>4902153374</t>
  </si>
  <si>
    <t>DNB H5G FOC 12C CBJ F67/F68 DBSEP1874 LAKEVIEW RESIDENCY , CYBERHEIGHT</t>
  </si>
  <si>
    <t>4902155024</t>
  </si>
  <si>
    <t>DNB H5G HDD 2W CBJ DBSEP1874 LAKEVIEW RESIDENCY CYBERHEIGHT</t>
  </si>
  <si>
    <t xml:space="preserve">21/9: PR done. 20/9: Proceed PR to CPA for 1 Leg. </t>
  </si>
  <si>
    <t>4902149637,4902100000</t>
  </si>
  <si>
    <t>DNSBN0270 - FOC LBU F10 (12C) FOR SEHTOLBANDARAINSDALE_LBU</t>
  </si>
  <si>
    <t>LBU</t>
  </si>
  <si>
    <t>21/9: PR done. 19/9:TP submission</t>
  </si>
  <si>
    <t>DNPDS0166 - FOC SX_F04/05 FOR N175JLNKGPACHITAN</t>
  </si>
  <si>
    <t>SX</t>
  </si>
  <si>
    <t>20/9: PO done. 19/9: Revert TP. 19/9: TP Ver. Done</t>
  </si>
  <si>
    <t>DNSBN0223 FSN F18/19 SPUR 12C DNB_HORIZON 5G-JLNTIARASENDAYAN_FSN</t>
  </si>
  <si>
    <t>26/9: SI to CPA. 21/9: PR done. 19/9: Revert. 19/9</t>
  </si>
  <si>
    <t> 25,074.00</t>
  </si>
  <si>
    <t>DNPDS0166 - FOC SX_F04/05 FOR KGINDIA_SX</t>
  </si>
  <si>
    <t>SERVICE MASTER (M) SDN. BHD.</t>
  </si>
  <si>
    <t>AZLAN BIN JOHAN</t>
  </si>
  <si>
    <t>20/9: PO done. 20/9: submit pr. 19/9: TP dah accep</t>
  </si>
  <si>
    <t>DNTMP0361_FOC GS F10 KEMSYEDSIRAJUDDIN_GS</t>
  </si>
  <si>
    <t>GS</t>
  </si>
  <si>
    <t>21/9: PR done. 20/9: submit pr. 19/9: TP Submissio</t>
  </si>
  <si>
    <t>DNJPL0036 - FOC AHN FOC 12C FOR KGBARUAIRHITAM</t>
  </si>
  <si>
    <t>AHN</t>
  </si>
  <si>
    <t>NET ACCESS SOLUTION &amp; ENGINEERINGSDN. BHD.</t>
  </si>
  <si>
    <t>MUHAMMAD HAZWAN BIN HASANUDDIN</t>
  </si>
  <si>
    <t>24/9: PO USA done. PO KAE belum batal (salah kontr</t>
  </si>
  <si>
    <t>DNPDS0143 - FOC LUK F013/F14 (12C) FOR JLNSPRINGHILL2_LUK (LEG 1 &amp; LEG 2)</t>
  </si>
  <si>
    <t>1003674031, 1003674032</t>
  </si>
  <si>
    <t>10/10: 4902155443. 9/10: PR crtd. 6/10: Submit PR. 5/10-3/10 : SI Form &amp; TP Pending submit . 23/9: ada SI,</t>
  </si>
  <si>
    <t>NS-MOT-0012-TP</t>
  </si>
  <si>
    <t>4902155443</t>
  </si>
  <si>
    <t>DNSBN0341 - FOC NL F15/F16 (12C) FOR SMK DESA CEMPAKA - NL (LEG 1&amp;2)</t>
  </si>
  <si>
    <t>NL</t>
  </si>
  <si>
    <t>3/10 : Pending Survey by NEC &amp; AND(wayleave issue)</t>
  </si>
  <si>
    <t>NS-NET-0281-TP</t>
  </si>
  <si>
    <t>4902153882</t>
  </si>
  <si>
    <t>DNTMP0372_FOC TN F11 &amp; F12 25JLNBALAIRAYA_TN (LEG 1&amp;2)</t>
  </si>
  <si>
    <t>TN</t>
  </si>
  <si>
    <t>4902152888</t>
  </si>
  <si>
    <t>H5G FOC CR_F29 SPUR (12C) CSR DAKIN0728 JLNBESAR1 LAFARGE KANTHAN PLANT
GATE 2</t>
  </si>
  <si>
    <t>4902152940</t>
  </si>
  <si>
    <t>H5G FOC CR_F07 SPUR (12C) CSR DAKIN0728 JLNBESAR1 LAFARGE KANTHAN PLANT
GATE 2</t>
  </si>
  <si>
    <t>4902065845, 4902065886, 4902070647, 4902117815, 49</t>
  </si>
  <si>
    <t>H5G FOC TIN_F44/F45 SPUR (12C) CSR DAHPK0068_TMNMUHIBBAH_HM TAMAN
MUHIBBAH</t>
  </si>
  <si>
    <t>4902134143, 4902136472. NO DCUMENTS FOR SI IN VPRI</t>
  </si>
  <si>
    <t>H5G FOC BOU_F06 SPUR (12C) CSR DABTP0044_JLNBESARFELDAGUNUNGBESOUT_BOU
FELDA GUNUNG BESOUT</t>
  </si>
  <si>
    <t>4902134081, 4902137911, NO DOCUMENTS FOR SI IN VPR</t>
  </si>
  <si>
    <t>H5G FOC BOU_F05 SPUR (12C) CSR  DABTP0044_JLNBESARFELDAGUNUNGBESOUT_BOU
FELDA GUNUNG BESOUT</t>
  </si>
  <si>
    <t>4902150112</t>
  </si>
  <si>
    <t xml:space="preserve">3400038948
</t>
  </si>
  <si>
    <t>24/9 : PO 4902150443 LOR Approved</t>
  </si>
  <si>
    <t>Duplicate Line 629. 19/9: Order cancel</t>
  </si>
  <si>
    <t>5G DNB DBULG1455 FOC BGI F65-F66 SPUR 12C KOLEJRAHIMKAJAI UKM</t>
  </si>
  <si>
    <t>PO - 4902153879</t>
  </si>
  <si>
    <t>4902153879</t>
  </si>
  <si>
    <t>KHAUF ENGINEERING SDN BHD</t>
  </si>
  <si>
    <t>5G DNB DBULG1455_JLN SYED NASIR CWS 2W M/TRENCHING KOLEJRAHIMKAJAI</t>
  </si>
  <si>
    <t>State memaklumkan tiada keperluan tambahan PO</t>
  </si>
  <si>
    <t>4902151482</t>
  </si>
  <si>
    <t>4901930932</t>
  </si>
  <si>
    <t>21/9 - PENDING RPKA FIN APPROVAL</t>
  </si>
  <si>
    <t>4902153864</t>
  </si>
  <si>
    <t>4902153920</t>
  </si>
  <si>
    <t>5G DNB DBPET0952_JLNSS FOC SBJ F63-F64  SPUR  12C NO.9 JLN SS 15/4 SS15</t>
  </si>
  <si>
    <t>5G DNB DBPET0959_SUNGAIWAYINDUSTRIALZONE SWY CWS 2W M/TRENCHING TO DNB CAB INDUSTRIAL ZONE PJ</t>
  </si>
  <si>
    <t>SWY</t>
  </si>
  <si>
    <t>5G DNB DBULG1555 SY F41/F42 12C MUTIARA HILLS SY</t>
  </si>
  <si>
    <t>5G DNB DBULG1555 CWS 2W HDD MUTIARA HILLS SY</t>
  </si>
  <si>
    <t>PEMBINAAN MOHAMED NAZIR MERASLAM</t>
  </si>
  <si>
    <t>5G DNB DBPET1008 PUSH CORE TNP F40/F41 12C WISMA ALI BAWAL 1</t>
  </si>
  <si>
    <t>Pending RPKA approvel (En.Farid dan En.Hidzir). RPKA-FIN-TMCA/222861-1</t>
  </si>
  <si>
    <t>5G DNB  DBULG1664 FOC BGI F65-F66 SPUR 12C UKMCANSELORI</t>
  </si>
  <si>
    <t>4902151144</t>
  </si>
  <si>
    <t>5G DNB DBPET1194_NEODAMANSARA TDI F68-F69 SPUR (12C) TO DBPET1194 NEODAMANSARA-TDI</t>
  </si>
  <si>
    <t>TDI</t>
  </si>
  <si>
    <t>4902148459</t>
  </si>
  <si>
    <t>5G DNB DBULG1593 FOC BGI F45-F46 SPUR 12C BLKBPANGSAPURIPUTRAIMPIAN</t>
  </si>
  <si>
    <t>BINTANG NETWORK (M) SDN BHD</t>
  </si>
  <si>
    <t>4902148528</t>
  </si>
  <si>
    <t>5G DNB DBULG1773 FOC BGI F65-F66 SPUR 12C PUSATKOMPOSUKM</t>
  </si>
  <si>
    <t>4902151140</t>
  </si>
  <si>
    <t>5G DNB DBULG1773_HDD CWS 4W JLN TEMUAN UKM</t>
  </si>
  <si>
    <t>4902148578</t>
  </si>
  <si>
    <t>5G DNB DBULG1710 FOC BGI F65-F66 SPUR  36C BANGI KOLEJ IBU ZAIN UKM</t>
  </si>
  <si>
    <t>RPKA Fin approved</t>
  </si>
  <si>
    <t>5G DNB DBULG1625 FOC BGI F65-F66 SPUR 12C UKMBANGI</t>
  </si>
  <si>
    <t>4902148627</t>
  </si>
  <si>
    <t>5G DNB DBULG1625_JLN TUN TAN SIEW SIN UKM  CWS 2W M/TRENCHING TO DNB CAB DBULG1625</t>
  </si>
  <si>
    <t>5G DNB DBULG1444 FOC BGI F65-F66 SPUR  12C KLJIBRAHIMYAAKUBK13D</t>
  </si>
  <si>
    <t>PAC2311026</t>
  </si>
  <si>
    <t>5G DNB _DQSAM1125  1 IUC/CSR &amp; SPUR  JLNFOOCHOW</t>
  </si>
  <si>
    <t>https://tm365-my.sharepoint.com/personal/badruznasrin_basri_tm_com_my/Documents/Apps/Microsoft%20Forms/Request%20New%20PR/Question%201/BOQ%20FOR%20TMWA235050_Noreha%20Binti%20Fatehi.pdf; https://tm365-my.sharepoint.com/personal/badruznasrin_basri_tm_com_my/Documents/Apps/Microsoft%20Forms/Request%20New%20PR/Question%201/COSTING%20FOR%20TMWA235050_Noreha%20Binti%20Fatehi.pdf; https://tm365-my.sharepoint.com/personal/badruznasrin_basri_tm_com_my/Documents/Apps/Microsoft%20Forms/Request%20New%20PR/Question%201/TP%20FOR%20TMWA235050_Noreha%20Binti%20Fatehi.pdf</t>
  </si>
  <si>
    <t>https://tm365-my.sharepoint.com/personal/badruznasrin_basri_tm_com_my/Documents/Apps/Microsoft%20Forms/Request%20New%20PR/Question/BOQ%20FOR%20TMWA235050_Noreha%20Binti%20Fatehi.pdf</t>
  </si>
  <si>
    <t>tmwa/237266</t>
  </si>
  <si>
    <t>3400027412</t>
  </si>
  <si>
    <t>https://tm365-my.sharepoint.com/personal/badruznasrin_basri_tm_com_my/Documents/Apps/Microsoft%20Forms/Request%20New%20PR/Question/BOQ%20JALAN%20RIAM%20_rotated_Bun%20Katan%20Katan.pdf; https://tm365-my.sharepoint.com/personal/badruznasrin_basri_tm_com_my/Documents/Apps/Microsoft%20Forms/Request%20New%20PR/Question/TP%20redmark%20jalan%20riam%20TMWA237266_Bun%20Katan%20Katan.pdf</t>
  </si>
  <si>
    <t xml:space="preserve"> PAC2311484</t>
  </si>
  <si>
    <t xml:space="preserve">TMWA/230464 </t>
  </si>
  <si>
    <t>https://tm365-my.sharepoint.com/personal/badruznasrin_basri_tm_com_my/Documents/Apps/Microsoft%20Forms/Request%20New%20PR/Question/TMWA230464%20STANDARD%20COSTING%201jlntmn_Alixgeoffrey%20Anak%20On.pdf</t>
  </si>
  <si>
    <t>Remind state 27/9/23</t>
  </si>
  <si>
    <t>5G CPQ OCT</t>
  </si>
  <si>
    <t>232661/100</t>
  </si>
  <si>
    <t>TURNKEY ORI CPP</t>
  </si>
  <si>
    <t>D</t>
  </si>
  <si>
    <t>F</t>
  </si>
  <si>
    <t>https://tm365-my.sharepoint.com/personal/badruznasrin_basri_tm_com_my/Documents/Apps/Microsoft%20Forms/Request%20New%20PR/Question/TMWA230465%20STANDARD%20COSTING%201-jln%20penghulu_Alixgeoffrey%20Anak%20On.pdf</t>
  </si>
  <si>
    <t>H5G2300458</t>
  </si>
  <si>
    <t>PAC2310273</t>
  </si>
  <si>
    <t>TMWA/237201</t>
  </si>
  <si>
    <t>MR/BIN-LSB-0355-TP</t>
  </si>
  <si>
    <t>5G DNB DQMIR0786 1 IUC/ CSR &amp; FOC TNT_F06 (SPUR 24C/12C)/TNT_F07 (SPUR
24C/12C) FOR Lot 1438 TMN TUNKU MIRI, 98000 MIRI (H5G2300458)</t>
  </si>
  <si>
    <t>https://tm365-my.sharepoint.com/personal/badruznasrin_basri_tm_com_my/_layouts/15/Doc.aspx?sourcedoc=%7B1AD3A2E9-D1C4-4B4D-8748-52E56C8E45BC%7D&amp;file=Technical%20proposal%205G%20DQMIR0786_TMNTUNKUMIRI_Jimbai%20Anak%20Abik%20Jim.pptx&amp;action=edit&amp;mobileredirect=true</t>
  </si>
  <si>
    <t>https://tm365-my.sharepoint.com/personal/badruznasrin_basri_tm_com_my/_layouts/15/Doc.aspx?sourcedoc=%7BEC56DDFB-9E84-41CB-93A6-50D66BA9E5DA%7D&amp;file=Std_Costing_AWP_FTTH_CNC%20090823_Jimbai%20Anak%20Abik%20Jim.xlsx&amp;action=default&amp;mobileredirect=true</t>
  </si>
  <si>
    <t>PAC2308152</t>
  </si>
  <si>
    <t>5G DNB DQMIR0710 1 IUC/ CSR &amp; FOC TNT_F06 (SPUR 48/24C/12C)/TNT_F07 (SPUR 48/24C/12C) FOR KG DESA JAYA, 98000 MIRI</t>
  </si>
  <si>
    <t>https://tm365-my.sharepoint.com/personal/badruznasrin_basri_tm_com_my/Documents/Apps/Microsoft%20Forms/Request%20New%20PR/Question/Plan%20kpg%20desa%20jaya%20(2)_Bun%20Katan%20Katan.pdf; https://tm365-my.sharepoint.com/personal/badruznasrin_basri_tm_com_my/Documents/Apps/Microsoft%20Forms/Request%20New%20PR/Question/BOQ%20TMWA237196%20KPGDESAJAYA_Bun%20Katan%20Katan.pdf</t>
  </si>
  <si>
    <t xml:space="preserve"> H5G2300893</t>
  </si>
  <si>
    <t>PAC2310829</t>
  </si>
  <si>
    <t>KG/SB-PTU-0182-TP</t>
  </si>
  <si>
    <t>DNB_HORIZON 5G_DQKCH1143_LGKOTAPADAWAN2_PNN</t>
  </si>
  <si>
    <t>https://tm365-my.sharepoint.com/personal/badruznasrin_basri_tm_com_my/Documents/Apps/Microsoft%20Forms/Request%20New%20PR/Question%201/BOQ%20TMWA230484%20LGKOTAPADAWAN%202%20PNN_Noreha%20Binti%20Fatehi.pdf; https://tm365-my.sharepoint.com/personal/badruznasrin_basri_tm_com_my/Documents/Apps/Microsoft%20Forms/Request%20New%20PR/Question%201/CPP%20TMWA230484%20LGKOTAPADAWAB%202%20PNN_Noreha%20Binti%20Fatehi.pdf; https://tm365-my.sharepoint.com/personal/badruznasrin_basri_tm_com_my/Documents/Apps/Microsoft%20Forms/Request%20New%20PR/Question%201/TP%20TMWA230484%20PNN%20LGKOTAPADAWAN%202%20PNN_Noreha%20Binti%20Fatehi.pdf</t>
  </si>
  <si>
    <t>https://tm365-my.sharepoint.com/personal/badruznasrin_basri_tm_com_my/Documents/Apps/Microsoft%20Forms/Request%20New%20PR/Question/BOQ%20TMWA230484%20LGKOTAPADAWAN%202%20PNN_Noreha%20Binti%20Fatehi.pdf</t>
  </si>
  <si>
    <t>41108</t>
  </si>
  <si>
    <t>35079.09</t>
  </si>
  <si>
    <t>https://tm365-my.sharepoint.com/personal/badruznasrin_basri_tm_com_my/Documents/Apps/Microsoft%20Forms/Request%20New%20PR/Question/TRIAL%20BOQ%20TMWA237253%20EMAX%20SYNERGY_Bun%20Katan%20Katan.pdf</t>
  </si>
  <si>
    <t>H5G2300242</t>
  </si>
  <si>
    <t>PAC2307201</t>
  </si>
  <si>
    <t>TMWA/230372</t>
  </si>
  <si>
    <t>KG/SB-PTU-0176-TP</t>
  </si>
  <si>
    <t>26526</t>
  </si>
  <si>
    <t>24202.17</t>
  </si>
  <si>
    <t>original design at customer premises is pulling cable using existing gantry. During implementation, customer not allowed to share their existing gantry for new fiber cable.  Edotco request TM to proposed the new fiber to be underground as per SPC’s management(customer) request.</t>
  </si>
  <si>
    <t>5G DQKCH0512 DNB  1 IUC/CSR &amp; SPUR SJGT_F06/F09 FOR SEJINGKAT POWER CORPORATION</t>
  </si>
  <si>
    <t>SJGT</t>
  </si>
  <si>
    <t>https://tm365-my.sharepoint.com/personal/badruznasrin_basri_tm_com_my/Documents/Apps/Microsoft%20Forms/Request%20New%20PR/Question%201/TP%20DQKCH0512_SEJINGKATPOWERCORPORATION(2)_Livan%20Usa.pdf</t>
  </si>
  <si>
    <t>3400039047</t>
  </si>
  <si>
    <t>https://tm365-my.sharepoint.com/personal/badruznasrin_basri_tm_com_my/Documents/Apps/Microsoft%20Forms/Request%20New%20PR/Question/SI%20SEJINGKAT%20POWER%20CORPORATION%20(1)_Livan%20Usa.pdf</t>
  </si>
  <si>
    <t>remind state 27/9/23</t>
  </si>
  <si>
    <t xml:space="preserve">	PG-MTK-0375-TP</t>
  </si>
  <si>
    <t>Fahmi</t>
  </si>
  <si>
    <t>PO - 4902150459 (24/9/2023)</t>
  </si>
  <si>
    <t>4902150459</t>
  </si>
  <si>
    <t>EP SINAR (M) SDN BHD</t>
  </si>
  <si>
    <t>4902015157</t>
  </si>
  <si>
    <t>4902013843</t>
  </si>
  <si>
    <t>MR/BIN-GEO-0093-TP</t>
  </si>
  <si>
    <t>SI NEEDD TO COMPLETE FIBER WORK FOR VANDALISED SITE</t>
  </si>
  <si>
    <t>[{"name":"1. Technical Proposal 5G BIG INDUSTRIAL_Alice Lee.pdf","link":"https://tm365-my.sharepoint.com/personal/badruznasrin_basri_tm_com_my/Documents/Apps/Microsoft%20Forms/Request%20New%20PR/Question%201/1.%20Technical%20Proposal%205G%20BIG%20INDUSTRIAL_Alice%20Lee.pdf","id":"01KO5DXPTX3NJ5JTQ4I5A3B2K5BT5373K3","type":null,"size":1271813,"referenceId":"01KO5DXPQ5MZMRNETRSZFK5SWTCDPCU6KL","driveId":"b!GENIO6DB3UWzdulNK6evrT-LvdyhA0VIokS4fxAfqZJ9NS0deS_ETJs3VRRJUVZM","status":1,"uploadSessionUrl":null}]</t>
  </si>
  <si>
    <t>[{"name":"BOQ APPROVAL SI 5G BIG INDUSTRIAL ADD_Alice Lee.pdf","link":"https://tm365-my.sharepoint.com/personal/badruznasrin_basri_tm_com_my/Documents/Apps/Microsoft%20Forms/Request%20New%20PR/Question/BOQ%20APPROVAL%20SI%205G%20BIG%20INDUSTRIAL%20ADD_Alice%20Lee.pdf","id":"01KO5DXPWADTL52RH3INHLJWKCDZ7GGHDM","type":null,"size":353928,"referenceId":"01KO5DXPRXKBCAY2NOZBFYXCQK4E3RQ4BB","driveId":"b!GENIO6DB3UWzdulNK6evrT-LvdyhA0VIokS4fxAfqZJ9NS0deS_ETJs3VRRJUVZM","status":1,"uploadSessionUrl":null}]</t>
  </si>
  <si>
    <t>4901926799, 4901988845</t>
  </si>
  <si>
    <t>4902125271, NO SI INFO IN VPRIME</t>
  </si>
  <si>
    <t>PO ALREADY ISSUED</t>
  </si>
  <si>
    <t>5G DNB HORIZON DMAGJ0038 FOC (ADD) SEM F07/F08 KG BALIK MUNGKAR SEMPANG</t>
  </si>
  <si>
    <t>PO - 4902151536</t>
  </si>
  <si>
    <t>4902151536</t>
  </si>
  <si>
    <t>4902137867</t>
  </si>
  <si>
    <t>4902070260</t>
  </si>
  <si>
    <t>4902150093</t>
  </si>
  <si>
    <t>5G DBPET1107 FOC SAG F33F34 NO.39 JLN PUTRA MAHKOTA 7/7B, PUTRA HEIGHTS</t>
  </si>
  <si>
    <t>28/9: PO done. 27/9 : OLD PO DELETED. NEW PR RELEA</t>
  </si>
  <si>
    <t>5G DNB HORIZON DMJAS0263 FOC (ADD) ML F21/F22 KG SERKAM TIMOR-</t>
  </si>
  <si>
    <t xml:space="preserve"> 5G DBSAB1289 FOC SEK F10F14 12C JLN HARMONI 4</t>
  </si>
  <si>
    <t>4902138282</t>
  </si>
  <si>
    <t>PAC2217460</t>
  </si>
  <si>
    <t>TMCA/224651</t>
  </si>
  <si>
    <t>SB-TBT-0201-TP</t>
  </si>
  <si>
    <t>DBKLG0348</t>
  </si>
  <si>
    <t>DBKLG0348_TNBKAPAR</t>
  </si>
  <si>
    <t>4902119154</t>
  </si>
  <si>
    <t>4902150103</t>
  </si>
  <si>
    <t>4/10: 4902153325. 3/10: TP verification. TP2/10 : Followup TP re-sub</t>
  </si>
  <si>
    <t>4902153325</t>
  </si>
  <si>
    <t xml:space="preserve">5G DNB HORIZON DMJAS0076 FOC (ADD) JN F13/F14 JLN KJ 7 KG KESANG JASIN </t>
  </si>
  <si>
    <t>JN</t>
  </si>
  <si>
    <t>4902148769</t>
  </si>
  <si>
    <t>25/9 SENT TO CPA for Pr creation</t>
  </si>
  <si>
    <t>GOV2305229</t>
  </si>
  <si>
    <t>PAC2310453</t>
  </si>
  <si>
    <t>TMEA/238136</t>
  </si>
  <si>
    <t>KEL-INT-0021-TP</t>
  </si>
  <si>
    <t>1. Perubahan jalan penarikan kabel kerana tiada Closure mengikut pelan yang diberi.
2. Closure/Joint F13 berada lebih kurang 105 MTR daripada pelan asal.
3. Perubahan jalan dan pengunaan kabel 12C O/H kepada pengunaan kabel 12C U/G</t>
  </si>
  <si>
    <t>MYGOV NEO KUK FOC SPUR 12C IBU PEJABAT LEMBAGA TEMBAKAU NEGARA</t>
  </si>
  <si>
    <t>[{"name":"TP_SI 2_MYGOV NEO KUK FOC SPUR 12C IBU PEJABA_Mohd Azahar Bin Must.pdf","link":"https://tm365-my.sharepoint.com/personal/badruznasrin_basri_tm_com_my/Documents/Apps/Microsoft%20Forms/Request%20New%20PR/Question%201/TP_SI%202_MYGOV%20NEO%20KUK%20FOC%20SPUR%2012C%20IBU%20PEJABA_Mohd%20Azahar%20Bin%20Must.pdf","id":"01KO5DXPTUAVX637KDNBCKSN4HQHKKSN7C","type":null,"size":782283,"referenceId":"01KO5DXPQ5MZMRNETRSZFK5SWTCDPCU6KL","driveId":"b!GENIO6DB3UWzdulNK6evrT-LvdyhA0VIokS4fxAfqZJ9NS0deS_ETJs3VRRJUVZM","status":1,"uploadSessionUrl":null}]</t>
  </si>
  <si>
    <t>[{"name":"Site Instruction 2_MYGOV NEO KUK FOC SPUR 12C_Mohd Azahar Bin Must.pdf","link":"https://tm365-my.sharepoint.com/personal/badruznasrin_basri_tm_com_my/Documents/Apps/Microsoft%20Forms/Request%20New%20PR/Question/Site%20Instruction%202_MYGOV%20NEO%20KUK%20FOC%20SPUR%2012C_Mohd%20Azahar%20Bin%20Must.pdf","id":"01KO5DXPWXIMFWOWEZHNCYWXH2FDRPKICT","type":null,"size":743924,"referenceId":"01KO5DXPRXKBCAY2NOZBFYXCQK4E3RQ4BB","driveId":"b!GENIO6DB3UWzdulNK6evrT-LvdyhA0VIokS4fxAfqZJ9NS0deS_ETJs3VRRJUVZM","status":1,"uploadSessionUrl":null}]</t>
  </si>
  <si>
    <t xml:space="preserve">QC Completed </t>
  </si>
  <si>
    <t>H5G2205572</t>
  </si>
  <si>
    <t>PAC2221395</t>
  </si>
  <si>
    <t>TMNA/224415</t>
  </si>
  <si>
    <t>KD/PL-HTU-0241-TP</t>
  </si>
  <si>
    <t>Kerja-kerja tarik kabel fiber untuk 2nd leg site 5G Jln Sultanah</t>
  </si>
  <si>
    <t>H5G FOC AS F57/F58 CSR DKKSR0125_JLNSULTANAHA2 (DNB_HORIZON 5G)</t>
  </si>
  <si>
    <t>[{"name":"SURVEY PLAN - H5G FOC AS F57_F58 CSR DKKSR012_Mohamad Hairi Bin Az.pdf","link":"https://tm365-my.sharepoint.com/personal/badruznasrin_basri_tm_com_my/Documents/Apps/Microsoft%20Forms/Request%20New%20PR/Question%201/SURVEY%20PLAN%20-%20H5G%20FOC%20AS%20F57_F58%20CSR%20DKKSR012_Mohamad%20Hairi%20Bin%20Az.pdf","id":"01KO5DXPVITCTBCSJNLNE2E757GK6XJUYW","type":null,"size":5669737,"referenceId":"01KO5DXPQ5MZMRNETRSZFK5SWTCDPCU6KL","driveId":"b!GENIO6DB3UWzdulNK6evrT-LvdyhA0VIokS4fxAfqZJ9NS0deS_ETJs3VRRJUVZM","status":1,"uploadSessionUrl":null}]</t>
  </si>
  <si>
    <t>[{"name":"BOQ 2ND JLN SULTANAH_Mohamad Hairi Bin Az.pdf","link":"https://tm365-my.sharepoint.com/personal/badruznasrin_basri_tm_com_my/Documents/Apps/Microsoft%20Forms/Request%20New%20PR/Question/BOQ%202ND%20JLN%20SULTANAH_Mohamad%20Hairi%20Bin%20Az.pdf","id":"01KO5DXPUQJG7NCXODBJAI6BRLCUW36EIK","type":null,"size":738573,"referenceId":"01KO5DXPRXKBCAY2NOZBFYXCQK4E3RQ4BB","driveId":"b!GENIO6DB3UWzdulNK6evrT-LvdyhA0VIokS4fxAfqZJ9NS0deS_ETJs3VRRJUVZM","status":1,"uploadSessionUrl":null}]</t>
  </si>
  <si>
    <t>NeC to update cable distance TP SI &amp; draf PR/BOQ</t>
  </si>
  <si>
    <t>SKR2100153</t>
  </si>
  <si>
    <t>PAC2124178</t>
  </si>
  <si>
    <t>TMBA/220034</t>
  </si>
  <si>
    <t>TWU/SKN-SER-0507-TP</t>
  </si>
  <si>
    <t>hajijul.jafar@tm.com.my</t>
  </si>
  <si>
    <t>POLE EXTENDER..NOT UNDER PU &amp; PERLU UNTUK CROSSING JALAN UTAMA. DONE REQUEST IN GPOS. FORM B(APPB-09-2023-10508)</t>
  </si>
  <si>
    <t>SKR1M FTTH ADD NYN_C055M  JLN CINA</t>
  </si>
  <si>
    <t>NYN</t>
  </si>
  <si>
    <t>[{"name":"QTTN POLE EXTENSION JALAN CINA sign_Mohamad Hajijul Bin.pdf","link":"https://tm365-my.sharepoint.com/personal/badruznasrin_basri_tm_com_my/Documents/Apps/Microsoft%20Forms/Request%20New%20PR/Question%201/QTTN%20POLE%20EXTENSION%20JALAN%20CINA%20sign_Mohamad%20Hajijul%20Bin.pdf","id":"01KO5DXPSQQNMF6L7LEZBJIFZMXA6E6NBR","type":null,"size":2839975,"referenceId":"01KO5DXPQ5MZMRNETRSZFK5SWTCDPCU6KL","driveId":"b!GENIO6DB3UWzdulNK6evrT-LvdyhA0VIokS4fxAfqZJ9NS0deS_ETJs3VRRJUVZM","status":1,"uploadSessionUrl":null}]</t>
  </si>
  <si>
    <t>[{"name":"QTTN POLE EXTENSION JALAN CINA sign_Mohamad Hajijul Bin.pdf","link":"https://tm365-my.sharepoint.com/personal/badruznasrin_basri_tm_com_my/Documents/Apps/Microsoft%20Forms/Request%20New%20PR/Question/QTTN%20POLE%20EXTENSION%20JALAN%20CINA%20sign_Mohamad%20Hajijul%20Bin.pdf","id":"01KO5DXPTOUID425PEURBYIAWZQKOBGNKA","type":null,"size":2839975,"referenceId":"01KO5DXPRXKBCAY2NOZBFYXCQK4E3RQ4BB","driveId":"b!GENIO6DB3UWzdulNK6evrT-LvdyhA0VIokS4fxAfqZJ9NS0deS_ETJs3VRRJUVZM","status":1,"uploadSessionUrl":null}]</t>
  </si>
  <si>
    <t>4902147857</t>
  </si>
  <si>
    <t>PO for Installation NID, Patching &amp; Tagging</t>
  </si>
  <si>
    <t xml:space="preserve">MYGOV*NET FOC KMH F54/55 MOF (JKDM) KASTAM FUJI LOGISTICS KULIM HI-TECH PARK KULIM (IPME)-KMH
</t>
  </si>
  <si>
    <t>KMH</t>
  </si>
  <si>
    <t>[{"name":"BOQ NID MYGOV KASTAM FUJI_Khairul Anuar Bin Mo.pdf","link":"https://tm365-my.sharepoint.com/personal/badruznasrin_basri_tm_com_my/Documents/Apps/Microsoft%20Forms/Request%20New%20PR/Question%201/BOQ%20NID%20MYGOV%20KASTAM%20FUJI_Khairul%20Anuar%20Bin%20Mo.pdf","id":"01KO5DXPXOIXTTW6RAONFYVLHCI3ZSNYS3","type":null,"size":276603,"referenceId":"01KO5DXPQ5MZMRNETRSZFK5SWTCDPCU6KL","driveId":"b!GENIO6DB3UWzdulNK6evrT-LvdyhA0VIokS4fxAfqZJ9NS0deS_ETJs3VRRJUVZM","status":1,"uploadSessionUrl":null}]</t>
  </si>
  <si>
    <t>[{"name":"COSTING NID MYGOV KASTAM FUJI_Khairul Anuar Bin Mo.xlsx","link":"https://tm365-my.sharepoint.com/personal/badruznasrin_basri_tm_com_my/_layouts/15/Doc.aspx?sourcedoc=%7B18C5A532-B2B9-41E0-945B-FBD77F1C6C0D%7D&amp;file=COSTING%20NID%20MYGOV%20KASTAM%20FUJI_Khairul%20Anuar%20Bin%20Mo.xlsx&amp;action=default&amp;mobileredirect=true","id":"01KO5DXPRSUXCRRONS4BAZIW73257RY3AN","type":null,"size":229191,"referenceId":"01KO5DXPRXKBCAY2NOZBFYXCQK4E3RQ4BB","driveId":"b!GENIO6DB3UWzdulNK6evrT-LvdyhA0VIokS4fxAfqZJ9NS0deS_ETJs3VRRJUVZM","status":1,"uploadSessionUrl":null}]</t>
  </si>
  <si>
    <t>4902147860</t>
  </si>
  <si>
    <t>PO fir Installation NID, Patching &amp; Tagging.</t>
  </si>
  <si>
    <t xml:space="preserve">MYGOV*NET FOC KMH F47/48 BALAI BOMBA &amp; PENYELAMAT ZON KULIM
</t>
  </si>
  <si>
    <t>[{"name":"BOQ NID MYGOV BOMBA KULIM (1)_Khairul Anuar Bin Mo.pdf","link":"https://tm365-my.sharepoint.com/personal/badruznasrin_basri_tm_com_my/Documents/Apps/Microsoft%20Forms/Request%20New%20PR/Question%201/BOQ%20NID%20MYGOV%20BOMBA%20KULIM%20(1)_Khairul%20Anuar%20Bin%20Mo.pdf","id":"01KO5DXPTW3WANGT7V5VE2UZAJDVCZZ5OR","type":null,"size":276543,"referenceId":"01KO5DXPQ5MZMRNETRSZFK5SWTCDPCU6KL","driveId":"b!GENIO6DB3UWzdulNK6evrT-LvdyhA0VIokS4fxAfqZJ9NS0deS_ETJs3VRRJUVZM","status":1,"uploadSessionUrl":null}]</t>
  </si>
  <si>
    <t>[{"name":"COSTING NID MYGOV BOMBA KULIM_Khairul Anuar Bin Mo.xlsx","link":"https://tm365-my.sharepoint.com/personal/badruznasrin_basri_tm_com_my/_layouts/15/Doc.aspx?sourcedoc=%7B545F069D-718F-4E72-93FF-3D606501F556%7D&amp;file=COSTING%20NID%20MYGOV%20BOMBA%20KULIM_Khairul%20Anuar%20Bin%20Mo.xlsx&amp;action=default&amp;mobileredirect=true","id":"01KO5DXPU5AZPVJD3ROJHJH7Z5MBSQD5KW","type":null,"size":229144,"referenceId":"01KO5DXPRXKBCAY2NOZBFYXCQK4E3RQ4BB","driveId":"b!GENIO6DB3UWzdulNK6evrT-LvdyhA0VIokS4fxAfqZJ9NS0deS_ETJs3VRRJUVZM","status":1,"uploadSessionUrl":null}]</t>
  </si>
  <si>
    <t>4902148118</t>
  </si>
  <si>
    <t>PO for Installation NID, Tagging &amp; Patching.</t>
  </si>
  <si>
    <t xml:space="preserve">MYGOV*NET FOC KM F22/23 JPJ CAW. KECIL KULIM(IPME)(99.7%)
</t>
  </si>
  <si>
    <t>KM</t>
  </si>
  <si>
    <t>[{"name":"BOQ NID MYGOV JPJ CAW KECIL KULIM (1)_Khairul Anuar Bin Mo.pdf","link":"https://tm365-my.sharepoint.com/personal/badruznasrin_basri_tm_com_my/Documents/Apps/Microsoft%20Forms/Request%20New%20PR/Question%201/BOQ%20NID%20MYGOV%20JPJ%20CAW%20KECIL%20KULIM%20(1)_Khairul%20Anuar%20Bin%20Mo.pdf","id":"01KO5DXPWMIMFV3XFGJFHZS7U26PLTRILI","type":null,"size":276521,"referenceId":"01KO5DXPQ5MZMRNETRSZFK5SWTCDPCU6KL","driveId":"b!GENIO6DB3UWzdulNK6evrT-LvdyhA0VIokS4fxAfqZJ9NS0deS_ETJs3VRRJUVZM","status":1,"uploadSessionUrl":null}]</t>
  </si>
  <si>
    <t>[{"name":"COSTING NID MYGOV JPJ CAW KECIL KULIM_Khairul Anuar Bin Mo.xlsx","link":"https://tm365-my.sharepoint.com/personal/badruznasrin_basri_tm_com_my/_layouts/15/Doc.aspx?sourcedoc=%7B20C5841A-86B5-42FB-95BF-F7EEC2589AD4%7D&amp;file=COSTING%20NID%20MYGOV%20JPJ%20CAW%20KECIL%20KULIM_Khairul%20Anuar%20Bin%20Mo.xlsx&amp;action=default&amp;mobileredirect=true","id":"01KO5DXPQ2QTCSBNMG7NBJLP7X53BFRGWU","type":null,"size":229134,"referenceId":"01KO5DXPRXKBCAY2NOZBFYXCQK4E3RQ4BB","driveId":"b!GENIO6DB3UWzdulNK6evrT-LvdyhA0VIokS4fxAfqZJ9NS0deS_ETJs3VRRJUVZM","status":1,"uploadSessionUrl":null}]</t>
  </si>
  <si>
    <t>4902148032</t>
  </si>
  <si>
    <t xml:space="preserve">MYGOV*NET FOC KM F22/23 PEJ IMIGRESEN KULIM (IPME)(99.9%)
</t>
  </si>
  <si>
    <t>[{"name":"BOQ NID MYGOV IMEGRESEN KULIM (1)_Khairul Anuar Bin Mo.pdf","link":"https://tm365-my.sharepoint.com/personal/badruznasrin_basri_tm_com_my/Documents/Apps/Microsoft%20Forms/Request%20New%20PR/Question%201/BOQ%20NID%20MYGOV%20IMEGRESEN%20KULIM%20(1)_Khairul%20Anuar%20Bin%20Mo.pdf","id":"01KO5DXPRINXR4HZO24JAJOIV3M3Q2DCTN","type":null,"size":276545,"referenceId":"01KO5DXPQ5MZMRNETRSZFK5SWTCDPCU6KL","driveId":"b!GENIO6DB3UWzdulNK6evrT-LvdyhA0VIokS4fxAfqZJ9NS0deS_ETJs3VRRJUVZM","status":1,"uploadSessionUrl":null}]</t>
  </si>
  <si>
    <t>[{"name":"COSTING NID MYGOV IMEGRESEN KULIM_Khairul Anuar Bin Mo.xlsx","link":"https://tm365-my.sharepoint.com/personal/badruznasrin_basri_tm_com_my/_layouts/15/Doc.aspx?sourcedoc=%7B3F01CF25-2B89-4F26-92DC-97590C7BEDF3%7D&amp;file=COSTING%20NID%20MYGOV%20IMEGRESEN%20KULIM_Khairul%20Anuar%20Bin%20Mo.xlsx&amp;action=default&amp;mobileredirect=true","id":"01KO5DXPRFZ4AT7CJLEZHZFXEXLEGHX3PT","type":null,"size":229150,"referenceId":"01KO5DXPRXKBCAY2NOZBFYXCQK4E3RQ4BB","driveId":"b!GENIO6DB3UWzdulNK6evrT-LvdyhA0VIokS4fxAfqZJ9NS0deS_ETJs3VRRJUVZM","status":1,"uploadSessionUrl":null}]</t>
  </si>
  <si>
    <t>Re-submit to CPA for PR/PO Creation</t>
  </si>
  <si>
    <t>4902150114</t>
  </si>
  <si>
    <t xml:space="preserve">MYGOV*NET KM F22/23 KASTAM KOMPLEKS KASTAM KULIM (IPME)(99.9%)
</t>
  </si>
  <si>
    <t>[{"name":"BOQ NID MYGOT KOMPLEKS KASTAM KULIM_Khairul Anuar Bin Mo.pdf","link":"https://tm365-my.sharepoint.com/personal/badruznasrin_basri_tm_com_my/Documents/Apps/Microsoft%20Forms/Request%20New%20PR/Question%201/BOQ%20NID%20MYGOT%20KOMPLEKS%20KASTAM%20KULIM_Khairul%20Anuar%20Bin%20Mo.pdf","id":"01KO5DXPQ647B4X7PBCZHJEP3VFINY4CPP","type":null,"size":275724,"referenceId":"01KO5DXPQ5MZMRNETRSZFK5SWTCDPCU6KL","driveId":"b!GENIO6DB3UWzdulNK6evrT-LvdyhA0VIokS4fxAfqZJ9NS0deS_ETJs3VRRJUVZM","status":1,"uploadSessionUrl":null}]</t>
  </si>
  <si>
    <t>[{"name":"COSTING NID MYGOV KOMPLEKS KASTAM KULIM_Khairul Anuar Bin Mo.xlsx","link":"https://tm365-my.sharepoint.com/personal/badruznasrin_basri_tm_com_my/_layouts/15/Doc.aspx?sourcedoc=%7B9CAFF6B9-FE69-46F1-83C9-AB502861C510%7D&amp;file=COSTING%20NID%20MYGOV%20KOMPLEKS%20KASTAM%20KULIM_Khairul%20Anuar%20Bin%20Mo.xlsx&amp;action=default&amp;mobileredirect=true","id":"01KO5DXPVZ62XZY2P66FDIHSNLKAUGDRIQ","type":null,"size":229184,"referenceId":"01KO5DXPRXKBCAY2NOZBFYXCQK4E3RQ4BB","driveId":"b!GENIO6DB3UWzdulNK6evrT-LvdyhA0VIokS4fxAfqZJ9NS0deS_ETJs3VRRJUVZM","status":1,"uploadSessionUrl":null}]</t>
  </si>
  <si>
    <t>HIGHCOST - DROP SITE REFERED EMAIL Muhammad Afiq B</t>
  </si>
  <si>
    <t>contract blocked</t>
  </si>
  <si>
    <t>[{"name":"TP NRP F83 VODAFONE_Engku Intan Norazlin.pdf","link":"https://tm365-my.sharepoint.com/personal/badruznasrin_basri_tm_com_my/Documents/Apps/Microsoft%20Forms/Request%20New%20PR/Question%201/TP%20NRP%20F83%20VODAFONE_Engku%20Intan%20Norazlin.pdf","id":"01KO5DXPTQRYLXITWHDBEJJBIEWGDBFZJN","type":null,"size":1061214,"referenceId":"01KO5DXPQ5MZMRNETRSZFK5SWTCDPCU6KL","driveId":"b!GENIO6DB3UWzdulNK6evrT-LvdyhA0VIokS4fxAfqZJ9NS0deS_ETJs3VRRJUVZM","status":1,"uploadSessionUrl":null}]</t>
  </si>
  <si>
    <t>TR SERVICES SDN. BHD.</t>
  </si>
  <si>
    <t>[{"name":"BOQ-PJ-TRS-0024-TP_Engku Intan Norazlin.pdf","link":"https://tm365-my.sharepoint.com/personal/badruznasrin_basri_tm_com_my/Documents/Apps/Microsoft%20Forms/Request%20New%20PR/Question/BOQ-PJ-TRS-0024-TP_Engku%20Intan%20Norazlin.pdf","id":"01KO5DXPQOX34UQ2GSS5DZNRDFA7Y6Z2AC","type":null,"size":262578,"referenceId":"01KO5DXPRXKBCAY2NOZBFYXCQK4E3RQ4BB","driveId":"b!GENIO6DB3UWzdulNK6evrT-LvdyhA0VIokS4fxAfqZJ9NS0deS_ETJs3VRRJUVZM","status":1,"uploadSessionUrl":null}]</t>
  </si>
  <si>
    <t>SNP2200255</t>
  </si>
  <si>
    <t>PAC2224057</t>
  </si>
  <si>
    <t>TMCA/225784</t>
  </si>
  <si>
    <t xml:space="preserve">SB-SHL-0076-TP	</t>
  </si>
  <si>
    <t>ahazmi@tm.com.my</t>
  </si>
  <si>
    <t>Pertambahan FOC E/Side F15 24C IBAT untuk FDC TPG_C035.Exciting E/Side habis.</t>
  </si>
  <si>
    <t xml:space="preserve">KKM KPOP2 FTTH TPG_C035 BBA1013 SEKOLAH KEBANGSAAN SUNGAI JUDAH
</t>
  </si>
  <si>
    <t>TPG</t>
  </si>
  <si>
    <t>[{"name":"SLD SHAL ESIDE TPG C035_Arif Hazmi Bin Yaaco.pdf","link":"https://tm365-my.sharepoint.com/personal/badruznasrin_basri_tm_com_my/Documents/Apps/Microsoft%20Forms/Request%20New%20PR/Question/SLD%20SHAL%20ESIDE%20TPG%20C035_Arif%20Hazmi%20Bin%20Yaaco.pdf","id":"01KO5DXPUP5TOG3AWKHBH3GATU42YUIR7Z","type":null,"size":48105,"referenceId":"01KO5DXPRXKBCAY2NOZBFYXCQK4E3RQ4BB","driveId":"b!GENIO6DB3UWzdulNK6evrT-LvdyhA0VIokS4fxAfqZJ9NS0deS_ETJs3VRRJUVZM","status":1,"uploadSessionUrl":null},{"name":"VO BOQ ESIDE TPG C035 (2)_Arif Hazmi Bin Yaaco.docx","link":"https://tm365-my.sharepoint.com/personal/badruznasrin_basri_tm_com_my/_layouts/15/Doc.aspx?sourcedoc=%7B5191FD37-5C4F-4F21-B991-F92A410D1429%7D&amp;file=VO%20BOQ%20ESIDE%20TPG%20C035%20(2)_Arif%20Hazmi%20Bin%20Yaaco.docx&amp;action=default&amp;mobileredirect=true","id":"01KO5DXPRX7WIVCT24EFH3TEPZFJAQ2FBJ","type":null,"size":18937,"referenceId":"01KO5DXPRXKBCAY2NOZBFYXCQK4E3RQ4BB","driveId":"b!GENIO6DB3UWzdulNK6evrT-LvdyhA0VIokS4fxAfqZJ9NS0deS_ETJs3VRRJUVZM","status":1,"uploadSessionUrl":null},{"name":"Tpg c035 SI_Arif Hazmi Bin Yaaco.pdf","link":"https://tm365-my.sharepoint.com/personal/badruznasrin_basri_tm_com_my/Documents/Apps/Microsoft%20Forms/Request%20New%20PR/Question/Tpg%20c035%20SI_Arif%20Hazmi%20Bin%20Yaaco.pdf","id":"01KO5DXPRQWTPFBT2D5BD2KHG3LKFU74R7","type":null,"size":418113,"referenceId":"01KO5DXPRXKBCAY2NOZBFYXCQK4E3RQ4BB","driveId":"b!GENIO6DB3UWzdulNK6evrT-LvdyhA0VIokS4fxAfqZJ9NS0deS_ETJs3VRRJUVZM","status":1,"uploadSessionUrl":null}]</t>
  </si>
  <si>
    <t>QC already completed. done email to AND</t>
  </si>
  <si>
    <t>GOV2300823</t>
  </si>
  <si>
    <t>PAC2308729</t>
  </si>
  <si>
    <t>TMWA/237099</t>
  </si>
  <si>
    <t>FOC LTG_F19 (SPUR 24C) FOR PEJABAT IMIGRESEN UTC MIRI, JALAN RAJA 98000</t>
  </si>
  <si>
    <t>mr</t>
  </si>
  <si>
    <t>[{"name":"2023-09-14 140003_Bun Katan Katan.pdf","link":"https://tm365-my.sharepoint.com/personal/badruznasrin_basri_tm_com_my/Documents/Apps/Microsoft%20Forms/Request%20New%20PR/Question/2023-09-14%20140003_Bun%20Katan%20Katan.pdf","id":"01KO5DXPTQTOYW5RRQ2JF27P3Z3BSRFMAJ","type":null,"size":227585,"referenceId":"01KO5DXPRXKBCAY2NOZBFYXCQK4E3RQ4BB","driveId":"b!GENIO6DB3UWzdulNK6evrT-LvdyhA0VIokS4fxAfqZJ9NS0deS_ETJs3VRRJUVZM","status":1,"uploadSessionUrl":null}]</t>
  </si>
  <si>
    <t>BB</t>
  </si>
  <si>
    <t>[{"name":"SLD TP 5G DBKSG0717 FOC BB F10F11 12C TMN SRI_Siti Atirah Razak.pdf","link":"https://tm365-my.sharepoint.com/personal/badruznasrin_basri_tm_com_my/Documents/Apps/Microsoft%20Forms/Request%20New%20PR/Question%201/SLD%20TP%205G%20DBKSG0717%20FOC%20BB%20F10F11%2012C%20TMN%20SRI_Siti%20Atirah%20Razak.pdf","id":"01KO5DXPWABST3L4UKRFGKQGX3GN7BWRKM","type":null,"size":31545,"referenceId":"01KO5DXPQ5MZMRNETRSZFK5SWTCDPCU6KL","driveId":"b!GENIO6DB3UWzdulNK6evrT-LvdyhA0VIokS4fxAfqZJ9NS0deS_ETJs3VRRJUVZM","status":1,"uploadSessionUrl":null}]</t>
  </si>
  <si>
    <t>[{"name":"CMS_boq_5G DBKSG0717 FOC BB F10F11 12C TMN SR_Siti Atirah Razak.pdf","link":"https://tm365-my.sharepoint.com/personal/badruznasrin_basri_tm_com_my/Documents/Apps/Microsoft%20Forms/Request%20New%20PR/Question/CMS_boq_5G%20DBKSG0717%20FOC%20BB%20F10F11%2012C%20TMN%20SR_Siti%20Atirah%20Razak.pdf","id":"01KO5DXPQ7H4C7OWGBX5FKBX5PJMI5PJ5U","type":null,"size":154494,"referenceId":"01KO5DXPRXKBCAY2NOZBFYXCQK4E3RQ4BB","driveId":"b!GENIO6DB3UWzdulNK6evrT-LvdyhA0VIokS4fxAfqZJ9NS0deS_ETJs3VRRJUVZM","status":1,"uploadSessionUrl":null}]</t>
  </si>
  <si>
    <t>4902148516</t>
  </si>
  <si>
    <t>NRP2302798</t>
  </si>
  <si>
    <t>PAC2310539</t>
  </si>
  <si>
    <t>TMCA/231861</t>
  </si>
  <si>
    <t>ST-A&amp;Y-0148-TP</t>
  </si>
  <si>
    <t>Additional work due to site condition. Proposed cable joint full.</t>
  </si>
  <si>
    <t>NRP FOC F031 / F032  ALLIANCE BANK MALAYSIA BERHAD- DESA PARK CITY (IPME) - KE</t>
  </si>
  <si>
    <t>[{"name":"VO_Technical Proposal for TM Landed Project T_Sazril Anwar Bin Zul.pptx","link":"https://tm365-my.sharepoint.com/personal/badruznasrin_basri_tm_com_my/_layouts/15/Doc.aspx?sourcedoc=%7BEBE409D6-D7EF-4515-B430-A959C1FF6440%7D&amp;file=VO_Technical%20Proposal%20for%20TM%20Landed%20Project%20T_Sazril%20Anwar%20Bin%20Zul.pptx&amp;action=edit&amp;mobileredirect=true","id":"01KO5DXPWWBHSOX36XCVC3IMFJLHA76ZCA","type":null,"size":6448271,"referenceId":"01KO5DXPQ5MZMRNETRSZFK5SWTCDPCU6KL","driveId":"b!GENIO6DB3UWzdulNK6evrT-LvdyhA0VIokS4fxAfqZJ9NS0deS_ETJs3VRRJUVZM","status":1,"uploadSessionUrl":null}]</t>
  </si>
  <si>
    <t>[{"name":"VO - BOQ ,ALLIANCE BANK 2_Sazril Anwar Bin Zul.pdf","link":"https://tm365-my.sharepoint.com/personal/badruznasrin_basri_tm_com_my/Documents/Apps/Microsoft%20Forms/Request%20New%20PR/Question/VO%20-%20BOQ%20,ALLIANCE%20BANK%202_Sazril%20Anwar%20Bin%20Zul.pdf","id":"01KO5DXPXFU4DEXIYP2RHYIAEIKPLBGQJX","type":null,"size":559370,"referenceId":"01KO5DXPRXKBCAY2NOZBFYXCQK4E3RQ4BB","driveId":"b!GENIO6DB3UWzdulNK6evrT-LvdyhA0VIokS4fxAfqZJ9NS0deS_ETJs3VRRJUVZM","status":1,"uploadSessionUrl":null}]</t>
  </si>
  <si>
    <t>4902147798</t>
  </si>
  <si>
    <t xml:space="preserve"> PAC2205484</t>
  </si>
  <si>
    <t>ST-MIC-0311-TP</t>
  </si>
  <si>
    <t>[{"name":"TECHNICAL PROPOSAL - IW 5G_DBPET1195_PARADESA_Sazril Anwar Bin Zul.pdf","link":"https://tm365-my.sharepoint.com/personal/badruznasrin_basri_tm_com_my/Documents/Apps/Microsoft%20Forms/Request%20New%20PR/Question%201/TECHNICAL%20PROPOSAL%20-%20IW%205G_DBPET1195_PARADESA_Sazril%20Anwar%20Bin%20Zul.pdf","id":"01KO5DXPR3BW42HIW4HJGKTY5HIWXHWXAI","type":null,"size":6275453,"referenceId":"01KO5DXPQ5MZMRNETRSZFK5SWTCDPCU6KL","driveId":"b!GENIO6DB3UWzdulNK6evrT-LvdyhA0VIokS4fxAfqZJ9NS0deS_ETJs3VRRJUVZM","status":1,"uploadSessionUrl":null}]</t>
  </si>
  <si>
    <t>[{"name":"BOQ - LOR 0311 - TMCA222309 -  5G DNB DBPET11_Sazril Anwar Bin Zul.pdf","link":"https://tm365-my.sharepoint.com/personal/badruznasrin_basri_tm_com_my/Documents/Apps/Microsoft%20Forms/Request%20New%20PR/Question/BOQ%20-%20LOR%200311%20-%20TMCA222309%20-%20%205G%20DNB%20DBPET11_Sazril%20Anwar%20Bin%20Zul.pdf","id":"01KO5DXPUQ7MXUDJJZDNDKZVPB7CXIG4GC","type":null,"size":125441,"referenceId":"01KO5DXPRXKBCAY2NOZBFYXCQK4E3RQ4BB","driveId":"b!GENIO6DB3UWzdulNK6evrT-LvdyhA0VIokS4fxAfqZJ9NS0deS_ETJs3VRRJUVZM","status":1,"uploadSessionUrl":null}]</t>
  </si>
  <si>
    <t>4902147889</t>
  </si>
  <si>
    <t>ST-MIC-0294-TP</t>
  </si>
  <si>
    <t>[{"name":"ST-UAT LOR 0294 - 5G_DBPET1195_PARADESARUSTIC_Sazril Anwar Bin Zul.pdf","link":"https://tm365-my.sharepoint.com/personal/badruznasrin_basri_tm_com_my/Documents/Apps/Microsoft%20Forms/Request%20New%20PR/Question%201/ST-UAT%20LOR%200294%20-%205G_DBPET1195_PARADESARUSTIC_Sazril%20Anwar%20Bin%20Zul.pdf","id":"01KO5DXPQZHMFN4XCPNJBJRUQTYKOX22MD","type":null,"size":6275453,"referenceId":"01KO5DXPQ5MZMRNETRSZFK5SWTCDPCU6KL","driveId":"b!GENIO6DB3UWzdulNK6evrT-LvdyhA0VIokS4fxAfqZJ9NS0deS_ETJs3VRRJUVZM","status":1,"uploadSessionUrl":null}]</t>
  </si>
  <si>
    <t>[{"name":"BOQ CSR - LOR 0294 TP TMCA-222309 - 5G DNB DB_Sazril Anwar Bin Zul.pdf","link":"https://tm365-my.sharepoint.com/personal/badruznasrin_basri_tm_com_my/Documents/Apps/Microsoft%20Forms/Request%20New%20PR/Question/BOQ%20CSR%20-%20LOR%200294%20TP%20TMCA-222309%20-%205G%20DNB%20DB_Sazril%20Anwar%20Bin%20Zul.pdf","id":"01KO5DXPV7SFXC6KP6XNFYDP7BEJR57JW3","type":null,"size":95642,"referenceId":"01KO5DXPRXKBCAY2NOZBFYXCQK4E3RQ4BB","driveId":"b!GENIO6DB3UWzdulNK6evrT-LvdyhA0VIokS4fxAfqZJ9NS0deS_ETJs3VRRJUVZM","status":1,"uploadSessionUrl":null}]</t>
  </si>
  <si>
    <t>ainulizzati.zakaria@tm.com.my</t>
  </si>
  <si>
    <t>MICRO TRENCHING WORKS DUE TO CUSTOMER INFRA DAMAGE.</t>
  </si>
  <si>
    <t>DPTML0382_PARADISE SANDY BAY</t>
  </si>
  <si>
    <t>TJB</t>
  </si>
  <si>
    <t>[{"name":"TP DNB 5G PROJECT - PNG_214_DPTML0382_PARADIS_Ainul Izzati Binti Z.pdf","link":"https://tm365-my.sharepoint.com/personal/badruznasrin_basri_tm_com_my/Documents/Apps/Microsoft%20Forms/Request%20New%20PR/Question%201/TP%20DNB%205G%20PROJECT%20-%20PNG_214_DPTML0382_PARADIS_Ainul%20Izzati%20Binti%20Z.pdf","id":"01KO5DXPWT56YMIF5ES5FJ6X7SYWI3BUUQ","type":null,"size":1056758,"referenceId":"01KO5DXPQ5MZMRNETRSZFK5SWTCDPCU6KL","driveId":"b!GENIO6DB3UWzdulNK6evrT-LvdyhA0VIokS4fxAfqZJ9NS0deS_ETJs3VRRJUVZM","status":1,"uploadSessionUrl":null}]</t>
  </si>
  <si>
    <t>[{"name":"BOQ WAY H5G PARADISE SANDY BAY HOTEL_Ainul Izzati Binti Z.pdf","link":"https://tm365-my.sharepoint.com/personal/badruznasrin_basri_tm_com_my/Documents/Apps/Microsoft%20Forms/Request%20New%20PR/Question/BOQ%20WAY%20H5G%20PARADISE%20SANDY%20BAY%20HOTEL_Ainul%20Izzati%20Binti%20Z.pdf","id":"01KO5DXPXO65DGIIADFNELLVCKZ5LSL3V2","type":null,"size":242246,"referenceId":"01KO5DXPRXKBCAY2NOZBFYXCQK4E3RQ4BB","driveId":"b!GENIO6DB3UWzdulNK6evrT-LvdyhA0VIokS4fxAfqZJ9NS0deS_ETJs3VRRJUVZM","status":1,"uploadSessionUrl":null}]</t>
  </si>
  <si>
    <t>PO 4902150122</t>
  </si>
  <si>
    <t>PAC2308187</t>
  </si>
  <si>
    <t>PHG-NRO-0166-TP</t>
  </si>
  <si>
    <t>REROUTING FOC ACCESS PE - SG. MIANG</t>
  </si>
  <si>
    <t>[{"name":"Budget Paper Sg.Miang_Siti Maizatuakma Bin.pdf","link":"https://tm365-my.sharepoint.com/personal/badruznasrin_basri_tm_com_my/Documents/Apps/Microsoft%20Forms/Request%20New%20PR/Question%201/Budget%20Paper%20Sg.Miang_Siti%20Maizatuakma%20Bin.pdf","id":"01KO5DXPQPWPT3UZZVAZBI2DPYCYGZZ7OH","type":null,"size":1248920,"referenceId":"01KO5DXPQ5MZMRNETRSZFK5SWTCDPCU6KL","driveId":"b!GENIO6DB3UWzdulNK6evrT-LvdyhA0VIokS4fxAfqZJ9NS0deS_ETJs3VRRJUVZM","status":1,"uploadSessionUrl":null}]</t>
  </si>
  <si>
    <t>[{"name":"BOQ (2)_Siti Maizatuakma Bin.xlsx","link":"https://tm365-my.sharepoint.com/personal/badruznasrin_basri_tm_com_my/_layouts/15/Doc.aspx?sourcedoc=%7B1FBDFDF2-B1D7-420E-B8B5-6DDFBCC91AB9%7D&amp;file=BOQ%20(2)_Siti%20Maizatuakma%20Bin.xlsx&amp;action=default&amp;mobileredirect=true","id":"01KO5DXPXS7W6R7V5RBZBLRNLN366MSGVZ","type":null,"size":219058,"referenceId":"01KO5DXPRXKBCAY2NOZBFYXCQK4E3RQ4BB","driveId":"b!GENIO6DB3UWzdulNK6evrT-LvdyhA0VIokS4fxAfqZJ9NS0deS_ETJs3VRRJUVZM","status":1,"uploadSessionUrl":null}]</t>
  </si>
  <si>
    <t>VCT2200090</t>
  </si>
  <si>
    <t>PAC2207841</t>
  </si>
  <si>
    <t>TMEA/226092</t>
  </si>
  <si>
    <t>KEL-CAK-0326-TP</t>
  </si>
  <si>
    <t>Concrete encase &amp; breaking for cover manhole</t>
  </si>
  <si>
    <t>SI VC TELECOMS MUI FOC SPUR 12C SMK LALOH</t>
  </si>
  <si>
    <t>[{"name":"TP SI VC SMK LALOH_Mohd Azahar Bin Must.pdf","link":"https://tm365-my.sharepoint.com/personal/badruznasrin_basri_tm_com_my/Documents/Apps/Microsoft%20Forms/Request%20New%20PR/Question%201/TP%20SI%20VC%20SMK%20LALOH_Mohd%20Azahar%20Bin%20Must.pdf","id":"01KO5DXPWFHPSA57NP6FHYKWD3LHLAZWVQ","type":null,"size":219214,"referenceId":"01KO5DXPQ5MZMRNETRSZFK5SWTCDPCU6KL","driveId":"b!GENIO6DB3UWzdulNK6evrT-LvdyhA0VIokS4fxAfqZJ9NS0deS_ETJs3VRRJUVZM","status":1,"uploadSessionUrl":null}]</t>
  </si>
  <si>
    <t>[{"name":"SI VC SMK LALOH_Mohd Azahar Bin Must.pdf","link":"https://tm365-my.sharepoint.com/personal/badruznasrin_basri_tm_com_my/Documents/Apps/Microsoft%20Forms/Request%20New%20PR/Question/SI%20VC%20SMK%20LALOH_Mohd%20Azahar%20Bin%20Must.pdf","id":"01KO5DXPXEJQ3RSHRVNFG3J6CQAQHSAPVI","type":null,"size":190988,"referenceId":"01KO5DXPRXKBCAY2NOZBFYXCQK4E3RQ4BB","driveId":"b!GENIO6DB3UWzdulNK6evrT-LvdyhA0VIokS4fxAfqZJ9NS0deS_ETJs3VRRJUVZM","status":1,"uploadSessionUrl":null}]</t>
  </si>
  <si>
    <t>done request ret/tof 20/9/23.ret/tof done 27/9/23</t>
  </si>
  <si>
    <t>SRR2204579</t>
  </si>
  <si>
    <t>PAC2302506</t>
  </si>
  <si>
    <t>TMCA/230508</t>
  </si>
  <si>
    <t>MSC-LIT-0093-TP</t>
  </si>
  <si>
    <t>SI untuk bayaran mapping consultant.</t>
  </si>
  <si>
    <t xml:space="preserve">SRR FTTH KIN_C999_105 THE HAVRE BUKIT JALIL
</t>
  </si>
  <si>
    <t xml:space="preserve"> MSC-LIT-0093-TP</t>
  </si>
  <si>
    <t>[{"name":"RUSB-2542-INV-THEHAVRE_Ahmad Firdzauddin Bi.pdf","link":"https://tm365-my.sharepoint.com/personal/badruznasrin_basri_tm_com_my/Documents/Apps/Microsoft%20Forms/Request%20New%20PR/Question%201/RUSB-2542-INV-THEHAVRE_Ahmad%20Firdzauddin%20Bi.pdf","id":"01KO5DXPRJIIAPURT6SFELZV3SQJ7RAHCE","type":null,"size":167496,"referenceId":"01KO5DXPQ5MZMRNETRSZFK5SWTCDPCU6KL","driveId":"b!GENIO6DB3UWzdulNK6evrT-LvdyhA0VIokS4fxAfqZJ9NS0deS_ETJs3VRRJUVZM","status":1,"uploadSessionUrl":null}]</t>
  </si>
  <si>
    <t>[{"name":"Detail BOQ Havre Residence_Ahmad Firdzauddin Bi.pdf","link":"https://tm365-my.sharepoint.com/personal/badruznasrin_basri_tm_com_my/Documents/Apps/Microsoft%20Forms/Request%20New%20PR/Question/Detail%20BOQ%20Havre%20Residence_Ahmad%20Firdzauddin%20Bi.pdf","id":"01KO5DXPQOBRGCNFEOFFBK6PTRN22NIP6B","type":null,"size":618743,"referenceId":"01KO5DXPRXKBCAY2NOZBFYXCQK4E3RQ4BB","driveId":"b!GENIO6DB3UWzdulNK6evrT-LvdyhA0VIokS4fxAfqZJ9NS0deS_ETJs3VRRJUVZM","status":1,"uploadSessionUrl":null}]</t>
  </si>
  <si>
    <t>4902147972</t>
  </si>
  <si>
    <t>H5G2204102</t>
  </si>
  <si>
    <t>PAC2218950</t>
  </si>
  <si>
    <t>TMNA/223306</t>
  </si>
  <si>
    <t>KD/PL-KAE-0191-TP</t>
  </si>
  <si>
    <t>additional work from 1st PO</t>
  </si>
  <si>
    <t xml:space="preserve">H5G_FOC KMI F07/08 24C CSR DKKLM0332_JLN LUNAS(DNB_HORIZON 5G)
</t>
  </si>
  <si>
    <t>[{"name":"BOQ H5G_FOC KMI F0708 24C CSR DKKLM0332_JLN L_Khairul Anuar Bin Mo.pdf","link":"https://tm365-my.sharepoint.com/personal/badruznasrin_basri_tm_com_my/Documents/Apps/Microsoft%20Forms/Request%20New%20PR/Question%201/BOQ%20H5G_FOC%20KMI%20F0708%2024C%20CSR%20DKKLM0332_JLN%20L_Khairul%20Anuar%20Bin%20Mo.pdf","id":"01KO5DXPSOWOYJ5DEACRDKCPFVSOTRHBOK","type":null,"size":899065,"referenceId":"01KO5DXPQ5MZMRNETRSZFK5SWTCDPCU6KL","driveId":"b!GENIO6DB3UWzdulNK6evrT-LvdyhA0VIokS4fxAfqZJ9NS0deS_ETJs3VRRJUVZM","status":1,"uploadSessionUrl":null}]</t>
  </si>
  <si>
    <t>[{"name":"BOQ H5G_FOC KMI F0708 24C CSR DKKLM0332_JLN L_Khairul Anuar Bin Mo.pdf","link":"https://tm365-my.sharepoint.com/personal/badruznasrin_basri_tm_com_my/Documents/Apps/Microsoft%20Forms/Request%20New%20PR/Question/BOQ%20H5G_FOC%20KMI%20F0708%2024C%20CSR%20DKKLM0332_JLN%20L_Khairul%20Anuar%20Bin%20Mo.pdf","id":"01KO5DXPRMU3RXGRB37JCZDMVV75UXXVZZ","type":null,"size":899065,"referenceId":"01KO5DXPRXKBCAY2NOZBFYXCQK4E3RQ4BB","driveId":"b!GENIO6DB3UWzdulNK6evrT-LvdyhA0VIokS4fxAfqZJ9NS0deS_ETJs3VRRJUVZM","status":1,"uploadSessionUrl":null}]</t>
  </si>
  <si>
    <t>[{"name":"TP - DNB H5G HDD 2W CBJ DBSEP1858 BULATAN PER_Mohd Norhisham Bin I.pdf","link":"https://tm365-my.sharepoint.com/personal/badruznasrin_basri_tm_com_my/Documents/Apps/Microsoft%20Forms/Request%20New%20PR/Question%201/TP%20-%20DNB%20H5G%20HDD%202W%20CBJ%20DBSEP1858%20BULATAN%20PER_Mohd%20Norhisham%20Bin%20I.pdf","id":"01KO5DXPVGPI2P4QJD5RGLNZ7YTEBHFGEQ","type":null,"size":437695,"referenceId":"01KO5DXPQ5MZMRNETRSZFK5SWTCDPCU6KL","driveId":"b!GENIO6DB3UWzdulNK6evrT-LvdyhA0VIokS4fxAfqZJ9NS0deS_ETJs3VRRJUVZM","status":1,"uploadSessionUrl":null}]</t>
  </si>
  <si>
    <t>[{"name":"BOQ - CBJ LAMAN VIEW-AMENDMENT_Mohd Norhisham Bin I.pdf","link":"https://tm365-my.sharepoint.com/personal/badruznasrin_basri_tm_com_my/Documents/Apps/Microsoft%20Forms/Request%20New%20PR/Question/BOQ%20-%20CBJ%20LAMAN%20VIEW-AMENDMENT_Mohd%20Norhisham%20Bin%20I.pdf","id":"01KO5DXPUCVOJQT2RTJBD3ZQBO5UG7XZMQ","type":null,"size":201985,"referenceId":"01KO5DXPRXKBCAY2NOZBFYXCQK4E3RQ4BB","driveId":"b!GENIO6DB3UWzdulNK6evrT-LvdyhA0VIokS4fxAfqZJ9NS0deS_ETJs3VRRJUVZM","status":1,"uploadSessionUrl":null}]</t>
  </si>
  <si>
    <t>PO:4902148049</t>
  </si>
  <si>
    <t>BRP2300089</t>
  </si>
  <si>
    <t>PAC2311271</t>
  </si>
  <si>
    <t>TMWA/232082</t>
  </si>
  <si>
    <t>KG/SB-VIG-0091-TP</t>
  </si>
  <si>
    <t>BR SWK FOC OYAA_F10 12C SEKOLAH KEBANGSAAN KPG TEH</t>
  </si>
  <si>
    <t>OYAA</t>
  </si>
  <si>
    <t>[{"name":"20230914 TP_PLAN_TMWA232082_Mohammad Saifuddin O.pdf","link":"https://tm365-my.sharepoint.com/personal/badruznasrin_basri_tm_com_my/Documents/Apps/Microsoft%20Forms/Request%20New%20PR/Question%201/20230914%20TP_PLAN_TMWA232082_Mohammad%20Saifuddin%20O.pdf","id":"01KO5DXPT35RHEFPQ3FVDKNCJAAGLYV7KX","type":null,"size":1079048,"referenceId":"01KO5DXPQ5MZMRNETRSZFK5SWTCDPCU6KL","driveId":"b!GENIO6DB3UWzdulNK6evrT-LvdyhA0VIokS4fxAfqZJ9NS0deS_ETJs3VRRJUVZM","status":1,"uploadSessionUrl":null},{"name":"20230914 DSR_TMWA232082_Mohammad Saifuddin O.pdf","link":"https://tm365-my.sharepoint.com/personal/badruznasrin_basri_tm_com_my/Documents/Apps/Microsoft%20Forms/Request%20New%20PR/Question%201/20230914%20DSR_TMWA232082_Mohammad%20Saifuddin%20O.pdf","id":"01KO5DXPTW2ME7BQFMWZFI7ZFIQ66G3BS5","type":null,"size":525228,"referenceId":"01KO5DXPQ5MZMRNETRSZFK5SWTCDPCU6KL","driveId":"b!GENIO6DB3UWzdulNK6evrT-LvdyhA0VIokS4fxAfqZJ9NS0deS_ETJs3VRRJUVZM","status":1,"uploadSessionUrl":null},{"name":"SPHERE _ PAC2311271_Mohammad Saifuddin O.pdf","link":"https://tm365-my.sharepoint.com/personal/badruznasrin_basri_tm_com_my/Documents/Apps/Microsoft%20Forms/Request%20New%20PR/Question%201/SPHERE%20_%20PAC2311271_Mohammad%20Saifuddin%20O.pdf","id":"01KO5DXPQWJKFLZ4B6IZBL7EVGASSVVPFU","type":null,"size":602306,"referenceId":"01KO5DXPQ5MZMRNETRSZFK5SWTCDPCU6KL","driveId":"b!GENIO6DB3UWzdulNK6evrT-LvdyhA0VIokS4fxAfqZJ9NS0deS_ETJs3VRRJUVZM","status":1,"uploadSessionUrl":null}]</t>
  </si>
  <si>
    <t>[{"name":"20230914 BOQ TMWA.232082_Mohammad Saifuddin O.pdf","link":"https://tm365-my.sharepoint.com/personal/badruznasrin_basri_tm_com_my/Documents/Apps/Microsoft%20Forms/Request%20New%20PR/Question/20230914%20BOQ%20TMWA.232082_Mohammad%20Saifuddin%20O.pdf","id":"01KO5DXPS7ERSS5A2EJ5B2TLLRMXG5ICBI","type":null,"size":638619,"referenceId":"01KO5DXPRXKBCAY2NOZBFYXCQK4E3RQ4BB","driveId":"b!GENIO6DB3UWzdulNK6evrT-LvdyhA0VIokS4fxAfqZJ9NS0deS_ETJs3VRRJUVZM","status":1,"uploadSessionUrl":null},{"name":"20230914 COSTING TMWA.232082_Mohammad Saifuddin O.pdf","link":"https://tm365-my.sharepoint.com/personal/badruznasrin_basri_tm_com_my/Documents/Apps/Microsoft%20Forms/Request%20New%20PR/Question/20230914%20COSTING%20TMWA.232082_Mohammad%20Saifuddin%20O.pdf","id":"01KO5DXPSX3DGKDM6HWRG3JN3DUAUWJHTH","type":null,"size":835337,"referenceId":"01KO5DXPRXKBCAY2NOZBFYXCQK4E3RQ4BB","driveId":"b!GENIO6DB3UWzdulNK6evrT-LvdyhA0VIokS4fxAfqZJ9NS0deS_ETJs3VRRJUVZM","status":1,"uploadSessionUrl":null}]</t>
  </si>
  <si>
    <t>PO:4902148007</t>
  </si>
  <si>
    <t>BRP2300004</t>
  </si>
  <si>
    <t>PAC2311274</t>
  </si>
  <si>
    <t>TMWA/232083</t>
  </si>
  <si>
    <t>BR SWK FOC OYAA_F10 12C SEKOLAH JENIS KEBANGSAAN (CINA) YAK TEE</t>
  </si>
  <si>
    <t>[{"name":"20230914 TMWA.232083 SJK YAK TEE_Mohammad Saifuddin O.pdf","link":"https://tm365-my.sharepoint.com/personal/badruznasrin_basri_tm_com_my/Documents/Apps/Microsoft%20Forms/Request%20New%20PR/Question%201/20230914%20TMWA.232083%20SJK%20YAK%20TEE_Mohammad%20Saifuddin%20O.pdf","id":"01KO5DXPXO73QLQHANAFHLWIVOOPHEHKPE","type":null,"size":1193491,"referenceId":"01KO5DXPQ5MZMRNETRSZFK5SWTCDPCU6KL","driveId":"b!GENIO6DB3UWzdulNK6evrT-LvdyhA0VIokS4fxAfqZJ9NS0deS_ETJs3VRRJUVZM","status":1,"uploadSessionUrl":null},{"name":"DSR_TMWA232083 YAK TEE SIGNED_Mohammad Saifuddin O.pdf","link":"https://tm365-my.sharepoint.com/personal/badruznasrin_basri_tm_com_my/Documents/Apps/Microsoft%20Forms/Request%20New%20PR/Question%201/DSR_TMWA232083%20YAK%20TEE%20SIGNED_Mohammad%20Saifuddin%20O.pdf","id":"01KO5DXPURIMPZ56VE2VH3YBMILBXCRJKC","type":null,"size":536535,"referenceId":"01KO5DXPQ5MZMRNETRSZFK5SWTCDPCU6KL","driveId":"b!GENIO6DB3UWzdulNK6evrT-LvdyhA0VIokS4fxAfqZJ9NS0deS_ETJs3VRRJUVZM","status":1,"uploadSessionUrl":null},{"name":"SPHERE _ PAC2311274_Mohammad Saifuddin O.pdf","link":"https://tm365-my.sharepoint.com/personal/badruznasrin_basri_tm_com_my/Documents/Apps/Microsoft%20Forms/Request%20New%20PR/Question%201/SPHERE%20_%20PAC2311274_Mohammad%20Saifuddin%20O.pdf","id":"01KO5DXPUB2TBQDAWZVFE2P6L4KGNP2D4Y","type":null,"size":627502,"referenceId":"01KO5DXPQ5MZMRNETRSZFK5SWTCDPCU6KL","driveId":"b!GENIO6DB3UWzdulNK6evrT-LvdyhA0VIokS4fxAfqZJ9NS0deS_ETJs3VRRJUVZM","status":1,"uploadSessionUrl":null}]</t>
  </si>
  <si>
    <t>[{"name":"20230914 BOQ TMWA.232083 SJK YAK TEE SIGNED_Mohammad Saifuddin O.pdf","link":"https://tm365-my.sharepoint.com/personal/badruznasrin_basri_tm_com_my/Documents/Apps/Microsoft%20Forms/Request%20New%20PR/Question/20230914%20BOQ%20TMWA.232083%20SJK%20YAK%20TEE%20SIGNED_Mohammad%20Saifuddin%20O.pdf","id":"01KO5DXPUST4K7KXECIFAIAHNAJOFHVKBQ","type":null,"size":816052,"referenceId":"01KO5DXPRXKBCAY2NOZBFYXCQK4E3RQ4BB","driveId":"b!GENIO6DB3UWzdulNK6evrT-LvdyhA0VIokS4fxAfqZJ9NS0deS_ETJs3VRRJUVZM","status":1,"uploadSessionUrl":null},{"name":"20230914 Costing TMWA.232083 SIGNED_Mohammad Saifuddin O.pdf","link":"https://tm365-my.sharepoint.com/personal/badruznasrin_basri_tm_com_my/Documents/Apps/Microsoft%20Forms/Request%20New%20PR/Question/20230914%20Costing%20TMWA.232083%20SIGNED_Mohammad%20Saifuddin%20O.pdf","id":"01KO5DXPTDYA4RUFCZTBFICLWYX6HTBXX5","type":null,"size":785570,"referenceId":"01KO5DXPRXKBCAY2NOZBFYXCQK4E3RQ4BB","driveId":"b!GENIO6DB3UWzdulNK6evrT-LvdyhA0VIokS4fxAfqZJ9NS0deS_ETJs3VRRJUVZM","status":1,"uploadSessionUrl":null}]</t>
  </si>
  <si>
    <t>PO - 4902148767</t>
  </si>
  <si>
    <t>GOV2305366</t>
  </si>
  <si>
    <t>PAC2311048</t>
  </si>
  <si>
    <t>TMBA/230865</t>
  </si>
  <si>
    <t>KK/PB/LB-EVO-0130-TP</t>
  </si>
  <si>
    <t>4902148767</t>
  </si>
  <si>
    <t>Cable breakdown. Need to repair foc to restore MyGov SUK</t>
  </si>
  <si>
    <t>MYGOV*NET-SUK SBH FOC KBU 12CORE(SPUR) SUK NEGERI SABAH (INTEGRATION) (IPME)-KBU</t>
  </si>
  <si>
    <t>[{"name":"TP_TMBA230865 (SI)_Daniel S Manson.pdf","link":"https://tm365-my.sharepoint.com/personal/badruznasrin_basri_tm_com_my/Documents/Apps/Microsoft%20Forms/Request%20New%20PR/Question%201/TP_TMBA230865%20(SI)_Daniel%20S%20Manson.pdf","id":"01KO5DXPRKZU7FAK6FU5HJRPWFHUKJ6BBA","type":null,"size":812408,"referenceId":"01KO5DXPQ5MZMRNETRSZFK5SWTCDPCU6KL","driveId":"b!GENIO6DB3UWzdulNK6evrT-LvdyhA0VIokS4fxAfqZJ9NS0deS_ETJs3VRRJUVZM","status":1,"uploadSessionUrl":null}]</t>
  </si>
  <si>
    <t>[{"name":"PR_TMBA_230865 (SI)_Daniel S Manson.xlsx","link":"https://tm365-my.sharepoint.com/personal/badruznasrin_basri_tm_com_my/_layouts/15/Doc.aspx?sourcedoc=%7B6104ED50-80E1-4770-868F-0E006700FEBC%7D&amp;file=PR_TMBA_230865%20(SI)_Daniel%20S%20Manson.xlsx&amp;action=default&amp;mobileredirect=true","id":"01KO5DXPSQ5UCGDYMAOBDYNDYOABTQB7V4","type":null,"size":237100,"referenceId":"01KO5DXPRXKBCAY2NOZBFYXCQK4E3RQ4BB","driveId":"b!GENIO6DB3UWzdulNK6evrT-LvdyhA0VIokS4fxAfqZJ9NS0deS_ETJs3VRRJUVZM","status":1,"uploadSessionUrl":null},{"name":"BOQ_TMBA230865 (SI)_Daniel S Manson.pdf","link":"https://tm365-my.sharepoint.com/personal/badruznasrin_basri_tm_com_my/Documents/Apps/Microsoft%20Forms/Request%20New%20PR/Question/BOQ_TMBA230865%20(SI)_Daniel%20S%20Manson.pdf","id":"01KO5DXPW6OX4GOH6W5JFIVHBVLWGMO5NK","type":null,"size":879716,"referenceId":"01KO5DXPRXKBCAY2NOZBFYXCQK4E3RQ4BB","driveId":"b!GENIO6DB3UWzdulNK6evrT-LvdyhA0VIokS4fxAfqZJ9NS0deS_ETJs3VRRJUVZM","status":1,"uploadSessionUrl":null}]</t>
  </si>
  <si>
    <t>4902148093</t>
  </si>
  <si>
    <t>TMCA/231689</t>
  </si>
  <si>
    <t>Way rosak dari mainhole TM ke mainhole sebarang jalan berhadapan Daikin, atas perbincangan bersama dicadangkan oleh SO untuk baik pulih duct yang rosak untuk menyambung penarikan cable dari point terakhir ke dalam Daikin. Keputusan dilakukan selepas roadding kiri dan kanan mainhole itu.</t>
  </si>
  <si>
    <t>[{"name":"VO DAIKIN SITE PICTURE_Siti Atirah Razak.docx","link":"https://tm365-my.sharepoint.com/personal/badruznasrin_basri_tm_com_my/_layouts/15/Doc.aspx?sourcedoc=%7B2FB4406E-D1E9-437D-AAFC-BE4B9CA2B596%7D&amp;file=VO%20DAIKIN%20SITE%20PICTURE_Siti%20Atirah%20Razak.docx&amp;action=default&amp;mobileredirect=true","id":"01KO5DXPTOIC2C72ORPVB2V7F6JOOKFNMW","type":null,"size":3377692,"referenceId":"01KO5DXPQ5MZMRNETRSZFK5SWTCDPCU6KL","driveId":"b!GENIO6DB3UWzdulNK6evrT-LvdyhA0VIokS4fxAfqZJ9NS0deS_ETJs3VRRJUVZM","status":1,"uploadSessionUrl":null}]</t>
  </si>
  <si>
    <t>25/9 pending BOQ bertandatangan</t>
  </si>
  <si>
    <t>VCT2200282</t>
  </si>
  <si>
    <t>PAC2210777</t>
  </si>
  <si>
    <t>TMEA/226148</t>
  </si>
  <si>
    <t>KEL-GET-0756-TP</t>
  </si>
  <si>
    <t xml:space="preserve">VC TELECOMS RTP FOC SPUR 12C SMK BAROH PIAL
</t>
  </si>
  <si>
    <t>[{"name":"REDMARK VC TELECOMS SMK BAROH PIAL_Mohamad Faizal Bin R.pdf","link":"https://tm365-my.sharepoint.com/personal/badruznasrin_basri_tm_com_my/Documents/Apps/Microsoft%20Forms/Request%20New%20PR/Question%201/REDMARK%20VC%20TELECOMS%20SMK%20BAROH%20PIAL_Mohamad%20Faizal%20Bin%20R.pdf","id":"01KO5DXPQSQ45HUJZVLRBKNH6Q6E3B3JOE","type":null,"size":696880,"referenceId":"01KO5DXPQ5MZMRNETRSZFK5SWTCDPCU6KL","driveId":"b!GENIO6DB3UWzdulNK6evrT-LvdyhA0VIokS4fxAfqZJ9NS0deS_ETJs3VRRJUVZM","status":1,"uploadSessionUrl":null}]</t>
  </si>
  <si>
    <t>H5G2205571</t>
  </si>
  <si>
    <t>PAC2221396</t>
  </si>
  <si>
    <t>TMNA/224416</t>
  </si>
  <si>
    <t>KD/PL-NKL(RR)-0182-TP</t>
  </si>
  <si>
    <t>Kerja-kerja internal wiring untuk site 5G TM  Point Alor Setar</t>
  </si>
  <si>
    <t>H5G FOC AS CSR DKKSR0120_RTTMPOINTALORSETAR (DNB_HORIZON 5G)</t>
  </si>
  <si>
    <t>[{"name":"TP TM POINT AS_Mohamad Hairi Bin Az.pdf","link":"https://tm365-my.sharepoint.com/personal/badruznasrin_basri_tm_com_my/Documents/Apps/Microsoft%20Forms/Request%20New%20PR/Question%201/TP%20TM%20POINT%20AS_Mohamad%20Hairi%20Bin%20Az.pdf","id":"01KO5DXPTPM4HLXWCRXNCYORF5QFH4JJGK","type":null,"size":1053142,"referenceId":"01KO5DXPQ5MZMRNETRSZFK5SWTCDPCU6KL","driveId":"b!GENIO6DB3UWzdulNK6evrT-LvdyhA0VIokS4fxAfqZJ9NS0deS_ETJs3VRRJUVZM","status":1,"uploadSessionUrl":null}]</t>
  </si>
  <si>
    <t>18/9 - IN WWPO LIST</t>
  </si>
  <si>
    <t>NRP2300791</t>
  </si>
  <si>
    <t>PAC2305984</t>
  </si>
  <si>
    <t>TMNA/231000</t>
  </si>
  <si>
    <t>PRK-PRL-0393-TP</t>
  </si>
  <si>
    <t>POS MALAYSIA - PEJABAT POS BEHRANG (SDWAN OVER FTTH)-BHG  29-SEP-23</t>
  </si>
  <si>
    <t>[{"name":"TP BHG_C003 PEJABAT POS BEHRANG_Khairuliman Bin Jama.pptx","link":"https://tm365-my.sharepoint.com/personal/badruznasrin_basri_tm_com_my/_layouts/15/Doc.aspx?sourcedoc=%7B1B48C913-AE25-437F-9BBD-70C86EC4F888%7D&amp;file=TP%20BHG_C003%20PEJABAT%20POS%20BEHRANG_Khairuliman%20Bin%20Jama.pptx&amp;action=edit&amp;mobileredirect=true","id":"01KO5DXPQTZFEBWJNOP5BZXPLQZBXMJ6EI","type":null,"size":3054428,"referenceId":"01KO5DXPQ5MZMRNETRSZFK5SWTCDPCU6KL","driveId":"b!GENIO6DB3UWzdulNK6evrT-LvdyhA0VIokS4fxAfqZJ9NS0deS_ETJs3VRRJUVZM","status":1,"uploadSessionUrl":null}]</t>
  </si>
  <si>
    <t>4901869775</t>
  </si>
  <si>
    <t>CHANGE DESIGN FROM 8 WAY HDD TO 4 WAY HDD</t>
  </si>
  <si>
    <t>[{"name":"WhatsApp Image 2023-09-08 at 12.19.22_Ahmad Faizal Bin Abd.jpg","link":"https://tm365-my.sharepoint.com/personal/badruznasrin_basri_tm_com_my/Documents/Apps/Microsoft%20Forms/Request%20New%20PR/Question%201/WhatsApp%20Image%202023-09-08%20at%2012.19.22_Ahmad%20Faizal%20Bin%20Abd.jpg","id":"01KO5DXPTVFBCPYIS3ZFGZCV2OU66Z6HRH","type":null,"size":77123,"referenceId":"01KO5DXPQ5MZMRNETRSZFK5SWTCDPCU6KL","driveId":"b!GENIO6DB3UWzdulNK6evrT-LvdyhA0VIokS4fxAfqZJ9NS0deS_ETJs3VRRJUVZM","status":1,"uploadSessionUrl":null}]</t>
  </si>
  <si>
    <t>4902147978</t>
  </si>
  <si>
    <t xml:space="preserve"> PAC2310637</t>
  </si>
  <si>
    <t xml:space="preserve">TMNA/232204 </t>
  </si>
  <si>
    <t>[{"name":"TECHNICAL PROPOSAL_NRP FOC PB_F39 SPUR (12C)_Khairul Hafiz Bin Ab.pdf","link":"https://tm365-my.sharepoint.com/personal/badruznasrin_basri_tm_com_my/Documents/Apps/Microsoft%20Forms/Request%20New%20PR/Question%201/TECHNICAL%20PROPOSAL_NRP%20FOC%20PB_F39%20SPUR%20(12C)_Khairul%20Hafiz%20Bin%20Ab.pdf","id":"01KO5DXPVCJFRY5G2JFRAJEQAE3BUWC4CS","type":null,"size":3314985,"referenceId":"01KO5DXPQ5MZMRNETRSZFK5SWTCDPCU6KL","driveId":"b!GENIO6DB3UWzdulNK6evrT-LvdyhA0VIokS4fxAfqZJ9NS0deS_ETJs3VRRJUVZM","status":1,"uploadSessionUrl":null}]</t>
  </si>
  <si>
    <t>Pending RPKA Financial</t>
  </si>
  <si>
    <t>NRP2302192</t>
  </si>
  <si>
    <t>PAC2308967</t>
  </si>
  <si>
    <t>TMBA/230744</t>
  </si>
  <si>
    <t>KK/PB/LB-YAZ-0136-TP</t>
  </si>
  <si>
    <t>Change of route from UG to OH. UG route have cws issues (duct stuck). Will involve alot of cost and need JKNS (Jabatan Keretapi Negeri Sabah) wayleave to repair the cws. Original main PO will be less to claim for UG work that been skip.</t>
  </si>
  <si>
    <t>NRP FOC SPUR KBU F125 (12C) OBS_AIRPORTHUB - KOTA KINABALU INT AIRPORT (WE) - PTT</t>
  </si>
  <si>
    <t>[{"name":"TP SI NRP FOC SPUR KBU F125 (12C) OBS_AIRPORT_Daniel S Manson.pptx","link":"https://tm365-my.sharepoint.com/personal/badruznasrin_basri_tm_com_my/_layouts/15/Doc.aspx?sourcedoc=%7B2E0D8E46-C96D-4374-9EAD-A105798E323F%7D&amp;file=TP%20SI%20NRP%20FOC%20SPUR%20KBU%20F125%20(12C)%20OBS_AIRPORT_Daniel%20S%20Manson.pptx&amp;action=edit&amp;mobileredirect=true","id":"01KO5DXPSGRYGS43OJORBZ5LNBAV4Y4MR7","type":null,"size":2791654,"referenceId":"01KO5DXPQ5MZMRNETRSZFK5SWTCDPCU6KL","driveId":"b!GENIO6DB3UWzdulNK6evrT-LvdyhA0VIokS4fxAfqZJ9NS0deS_ETJs3VRRJUVZM","status":1,"uploadSessionUrl":null},{"name":"SI SLD PLAN TP NRP FOC SPUR KBU F125 (12C) OB_Daniel S Manson.pdf","link":"https://tm365-my.sharepoint.com/personal/badruznasrin_basri_tm_com_my/Documents/Apps/Microsoft%20Forms/Request%20New%20PR/Question%201/SI%20SLD%20PLAN%20TP%20NRP%20FOC%20SPUR%20KBU%20F125%20(12C)%20OB_Daniel%20S%20Manson.pdf","id":"01KO5DXPRQL4ROEDNUEVDKWT5THEAMGCLP","type":null,"size":728668,"referenceId":"01KO5DXPQ5MZMRNETRSZFK5SWTCDPCU6KL","driveId":"b!GENIO6DB3UWzdulNK6evrT-LvdyhA0VIokS4fxAfqZJ9NS0deS_ETJs3VRRJUVZM","status":1,"uploadSessionUrl":null}]</t>
  </si>
  <si>
    <t xml:space="preserve">PO 4902147967 </t>
  </si>
  <si>
    <t>Kabel telah siap dipasang, tapi telah putus disebabkan terkena jengkaut (JCB). Cable overhead. Perlu penggantian kabel 192m. Kejadian berlaku JCB tersebut melalui bawah kabel dan tertarik kabel sehingga tiang senget.</t>
  </si>
  <si>
    <t>contract no error</t>
  </si>
  <si>
    <t>WMU</t>
  </si>
  <si>
    <t>FAKHRI.SAARI@TM.COM.MY</t>
  </si>
  <si>
    <t>SI for additional pole installation</t>
  </si>
  <si>
    <t>PO:4902148798</t>
  </si>
  <si>
    <t>PAC2309994</t>
  </si>
  <si>
    <t xml:space="preserve">Need additional 100m cable to pull in the compound. Previously TP send based on desktop costing because need to create PR immediately. On site found out not enough 100m cable UG - 24C. </t>
  </si>
  <si>
    <t>4902148034</t>
  </si>
  <si>
    <t>NRP2302668</t>
  </si>
  <si>
    <t>PAC2310233</t>
  </si>
  <si>
    <t>TMCA/231797</t>
  </si>
  <si>
    <t>ST-PCO-0810-TP</t>
  </si>
  <si>
    <t xml:space="preserve">Additional work at site </t>
  </si>
  <si>
    <t>NRP FTTH ADD TIE FDP KNG CXXX_DPXXX SURUHANJAYA PILIHANRAYA MALAYSIA NEGERI SELANGOR - DEWAN IXORA TAMAN BOTANIC (UNIFI) -KNG</t>
  </si>
  <si>
    <t>18.9.23 TP not complete..Done emailed to NEC &amp; PM.sent CPA for PO issue</t>
  </si>
  <si>
    <t>SCF2300014</t>
  </si>
  <si>
    <t xml:space="preserve"> PAC2310213</t>
  </si>
  <si>
    <t>TMCC/230050</t>
  </si>
  <si>
    <t>CNFD-MAR-0001-TP</t>
  </si>
  <si>
    <t>4902150168</t>
  </si>
  <si>
    <t>repair 8 point ducting</t>
  </si>
  <si>
    <t>FOC SMW6 MRB-TJS 192C 19KM</t>
  </si>
  <si>
    <t>MRB-TJS</t>
  </si>
  <si>
    <t>4902148574</t>
  </si>
  <si>
    <t>SNP2200189</t>
  </si>
  <si>
    <t>PAC2301972</t>
  </si>
  <si>
    <t>TMCA/230441</t>
  </si>
  <si>
    <t>SB-SPS-0163-TP</t>
  </si>
  <si>
    <t>Lebihan jarak cable dari anggaran asal dengan jarak sebenar selepas perlaksanaan projek.</t>
  </si>
  <si>
    <t>KKM KPOP2 FTTH SSN_C018 BBA3022 SK PARIT MAHANG</t>
  </si>
  <si>
    <t>SSN</t>
  </si>
  <si>
    <t>4902148551</t>
  </si>
  <si>
    <t>SNP2200198</t>
  </si>
  <si>
    <t>PAC2301570</t>
  </si>
  <si>
    <t>TMCA/230349</t>
  </si>
  <si>
    <t>SB-SPS-0136-TP</t>
  </si>
  <si>
    <t xml:space="preserve">lebihan jarak kabel disebabkan perbezaan jarak antara anggaran awal dan perlaksanaan projek. </t>
  </si>
  <si>
    <t>KKM KPOP2 FTTH TJK_C026 BBA3028 SK SAWAH SEMPADAN</t>
  </si>
  <si>
    <t>TJK</t>
  </si>
  <si>
    <t>4902148587</t>
  </si>
  <si>
    <t>SNP2200233</t>
  </si>
  <si>
    <t>PAC2303725</t>
  </si>
  <si>
    <t>TMCA/230748</t>
  </si>
  <si>
    <t>SB-SPS-0161-TP</t>
  </si>
  <si>
    <t xml:space="preserve">lebihan jarak kabel dari anggaran asal berbanding dengan jarak selepas perlaksanaan. </t>
  </si>
  <si>
    <t>KKM KPOP2 FTTH SBR_C024 BBA6003 SK SIMPA</t>
  </si>
  <si>
    <t>SNP2200185</t>
  </si>
  <si>
    <t>PAC2301571</t>
  </si>
  <si>
    <t>TMCA/230350</t>
  </si>
  <si>
    <t>SB-SPS-0137-TP</t>
  </si>
  <si>
    <t xml:space="preserve">Budget yg diperolehi hanya separuh pada permulaan project, hanya separuh dari BOQ asal dikeluarkan PO. Balance budget baru diperolehi pada hujung ogos 2023. </t>
  </si>
  <si>
    <t>KKM KPOP2 FTTH TJK_C027 BBA3019 SK SERI</t>
  </si>
  <si>
    <t>4902077445</t>
  </si>
  <si>
    <t>RER2200221</t>
  </si>
  <si>
    <t>PAC2302973</t>
  </si>
  <si>
    <t>TMNA/224713</t>
  </si>
  <si>
    <t>PG-NXS-0483-TP</t>
  </si>
  <si>
    <t>IB CABLE NOT INCLUDED IN FIRST PO</t>
  </si>
  <si>
    <t xml:space="preserve">REROUTING NT FOC JLN TANJUNG BEREMBANG/JLN SG ACHEH/JLN SUNGAI UDANG/JLN SUNGAI BAKAU
</t>
  </si>
  <si>
    <t>4902148449</t>
  </si>
  <si>
    <t>Additional PO to new lor approved (PG-ZTK-0174) for NID Installation.</t>
  </si>
  <si>
    <t>BTH</t>
  </si>
  <si>
    <t>GOV2302574</t>
  </si>
  <si>
    <t>PAC2307223</t>
  </si>
  <si>
    <t>TMWA/239089</t>
  </si>
  <si>
    <t>MR/BIN-VIG-0052-TP</t>
  </si>
  <si>
    <t>URGENT MYGOV DELIVERY</t>
  </si>
  <si>
    <t>FOC KJPD_F04 SPURS 96C/48C/36C/12C FOR MYGOV*NET-NRECC (METEOROLOGI)-
PEJABAT
METEOROLOGI BINTULU (IPME)-BTU</t>
  </si>
  <si>
    <t>4902147983</t>
  </si>
  <si>
    <t>NRP2302961</t>
  </si>
  <si>
    <t>PAC2311142</t>
  </si>
  <si>
    <t>TMCA/232010</t>
  </si>
  <si>
    <t>ST-NXS-0149-TP</t>
  </si>
  <si>
    <t>Additional cable due site condition.</t>
  </si>
  <si>
    <t>NRP FOC WMU F029 STAR FEEDMILLS (M) SDN BHD - LOT 6 JALAN USHAWAN 5 WANGSA MAJU KL (SDWAN DOME)-WMU</t>
  </si>
  <si>
    <t>SNP2200239</t>
  </si>
  <si>
    <t>PAC2303726</t>
  </si>
  <si>
    <t>TMCA/230749</t>
  </si>
  <si>
    <t>SB-SPS-0162-TP</t>
  </si>
  <si>
    <t>Budget yg diperolehi hanya separuh pada permulaan project, hanya separuh dari BOQ asal dikeluarkan PO. Balance budget baru diperolehi pada hujung ogos 2023.</t>
  </si>
  <si>
    <t>KKM KPOP2 FTTH SBR_C025 BBA6006 SK PARIT 4</t>
  </si>
  <si>
    <t>H5G FOC RL_F25 SPUR (12C) CSR DCCAM0130_TMNRINGLET_RL TAMAN RINGLET</t>
  </si>
  <si>
    <t xml:space="preserve">PO Value over than budget. Need to RPKA financial </t>
  </si>
  <si>
    <t>SNP2200173</t>
  </si>
  <si>
    <t xml:space="preserve"> PAC2301564</t>
  </si>
  <si>
    <t>TMCA/230343</t>
  </si>
  <si>
    <t>SB-MKN-0349-TP</t>
  </si>
  <si>
    <t>KKM KPOP2 FTTH BB_C014 BBA3010 SK RANTAU</t>
  </si>
  <si>
    <t>RER2300089</t>
  </si>
  <si>
    <t>PAC2309120</t>
  </si>
  <si>
    <t>TMNA/232270</t>
  </si>
  <si>
    <t>KD/PL-HTU-0294-TP</t>
  </si>
  <si>
    <t>LALUAN KERJA BERPAYA PERLU PENAMBAHAN KERJA HDD</t>
  </si>
  <si>
    <t>TRESPASS CWS HDD 4W JLN SINTOK-UUM</t>
  </si>
  <si>
    <t>PO not required. VO/SI requested items are already</t>
  </si>
  <si>
    <t>TRG-WAY-0745-TP</t>
  </si>
  <si>
    <t>PU tidak dimasukkan dalam 1st PO.</t>
  </si>
  <si>
    <t>NRP TMONE UNIFI (ADD) FTTH CKI_C014 KEMENTERIAN PERDAGANGAN DALAM NEGERI
(KPDN) KEMAMAN-BANGUNAN WISMA PERSEKUTUAN KEMAMAN(IPCENTREX)-CKI</t>
  </si>
  <si>
    <t>CKI</t>
  </si>
  <si>
    <t>WAI2305503</t>
  </si>
  <si>
    <t>PAC2308680</t>
  </si>
  <si>
    <t>SMEA/237006</t>
  </si>
  <si>
    <t>KEL-EDU-0077-TP</t>
  </si>
  <si>
    <t>WC QTR 3 2023 NODE WBU</t>
  </si>
  <si>
    <t>tiada BOQ. 25/9 new BOQ to Mat Sulaiman</t>
  </si>
  <si>
    <t>KEL-WUH-0196-TP. New LOR : KEL-MAT-0147-TP</t>
  </si>
  <si>
    <t>WAITERS EXCEED WARRANT</t>
  </si>
  <si>
    <t>WAI2305506</t>
  </si>
  <si>
    <t>PAC2308683</t>
  </si>
  <si>
    <t>SMEA/237009</t>
  </si>
  <si>
    <t>KEL-TMM-0034-TP</t>
  </si>
  <si>
    <t>WC QTR 3 2023 NODE NPU</t>
  </si>
  <si>
    <t>NPU,PKC</t>
  </si>
  <si>
    <t>QC completed. kena LOR baru. done LOR KEL-MAJ-0846. 5/10 hantar ke CPA.</t>
  </si>
  <si>
    <t>GOV2305254</t>
  </si>
  <si>
    <t>PAC2310687</t>
  </si>
  <si>
    <t>TMEA/238144</t>
  </si>
  <si>
    <t>KEL-MAJ-0833-TP</t>
  </si>
  <si>
    <t>kerja-kerja tambahan semasa kerja-kerja main PO dijalankan</t>
  </si>
  <si>
    <t>MYGOV NEO KO PUSH THRU CORE AGENSI ANTIDADAH KEBANGSAAN (AADK) PKINK KB</t>
  </si>
  <si>
    <t>duplicate ngn row 351</t>
  </si>
  <si>
    <t>pertambahan jarak semasa di site dan additional trunking (will be email)</t>
  </si>
  <si>
    <t>WAI2300599</t>
  </si>
  <si>
    <t>PAC2301132</t>
  </si>
  <si>
    <t>SMCA/230004</t>
  </si>
  <si>
    <t>ST-RJF-0041-TP</t>
  </si>
  <si>
    <t>WAITERS CLEARANCE AND KNG FOR JENDELA (J14D) -KNG_C047_DP0044 &amp; DP0045</t>
  </si>
  <si>
    <t>KNG</t>
  </si>
  <si>
    <t>4902149283</t>
  </si>
  <si>
    <t>P1P2300029</t>
  </si>
  <si>
    <t>PAC2307960</t>
  </si>
  <si>
    <t>TMCA/231420</t>
  </si>
  <si>
    <t>ST-PRB-0035-TP</t>
  </si>
  <si>
    <t>newly installed FOC cut due to third party.</t>
  </si>
  <si>
    <t>WEBE FOC SPG F022 JALAN GAJAH 14</t>
  </si>
  <si>
    <t>SPG</t>
  </si>
  <si>
    <t>[{"name":"BOQ VO WEBE SPG JALAN GAJAH 14 P1P2300029_Sazril Anwar Bin Zul.pdf","link":"https://tm365-my.sharepoint.com/personal/badruznasrin_basri_tm_com_my/Documents/Apps/Microsoft%20Forms/Request%20New%20PR/Question%202/BOQ%20VO%20WEBE%20SPG%20JALAN%20GAJAH%2014%20P1P2300029_Sazril%20Anwar%20Bin%20Zul.pdf","id":"01KO5DXPWL6SLZU2B2DFHKIA2DEPXUB4QN","type":null,"size":286376,"referenceId":"01KO5DXPXUPARRCS6LWRBYBWTUUM5DK5ER","driveId":"b!GENIO6DB3UWzdulNK6evrT-LvdyhA0VIokS4fxAfqZJ9NS0deS_ETJs3VRRJUVZM","status":1,"uploadSessionUrl":null}]</t>
  </si>
  <si>
    <t>4902149281</t>
  </si>
  <si>
    <t>NRP2203074</t>
  </si>
  <si>
    <t>PAC2305921</t>
  </si>
  <si>
    <t>TMCA/231172</t>
  </si>
  <si>
    <t>ST-RID-0095-TP</t>
  </si>
  <si>
    <t>Additional work due to site conditions.</t>
  </si>
  <si>
    <t>NRP FOC KNG F013 KEMENTERIAN PERTAHANAN MALAYSIA-ATMAMSS 74 BOD KEM BATU ARANG(IPME)-KNG</t>
  </si>
  <si>
    <t>[{"name":"BOQ VO NRP FOC KNG F013 KEMENTERIAN PERTAHANA_Sazril Anwar Bin Zul.pdf","link":"https://tm365-my.sharepoint.com/personal/badruznasrin_basri_tm_com_my/Documents/Apps/Microsoft%20Forms/Request%20New%20PR/Question%202/BOQ%20VO%20NRP%20FOC%20KNG%20F013%20KEMENTERIAN%20PERTAHANA_Sazril%20Anwar%20Bin%20Zul.pdf","id":"01KO5DXPQU5K75W7EGKVBZPWQDI6TIHSCI","type":null,"size":228231,"referenceId":"01KO5DXPXUPARRCS6LWRBYBWTUUM5DK5ER","driveId":"b!GENIO6DB3UWzdulNK6evrT-LvdyhA0VIokS4fxAfqZJ9NS0deS_ETJs3VRRJUVZM","status":1,"uploadSessionUrl":null}]</t>
  </si>
  <si>
    <t>NEC TAK SIGN BOQ</t>
  </si>
  <si>
    <t>4902154477</t>
  </si>
  <si>
    <t>IP</t>
  </si>
  <si>
    <t>RPKA FIN AWAITING APPROVAL FORM EN FARID</t>
  </si>
  <si>
    <t>TSK</t>
  </si>
  <si>
    <t>tiada SI dlm vprime. 25/9 sent to CPA for PR creat</t>
  </si>
  <si>
    <t>GOV2300961</t>
  </si>
  <si>
    <t>PAC2307626</t>
  </si>
  <si>
    <t>TMEA/238092</t>
  </si>
  <si>
    <t>KEL-MAJ-0808-TP. new lor : KEL-MAJ-0848-TP</t>
  </si>
  <si>
    <t>bayaran kepada push core</t>
  </si>
  <si>
    <t>MYGOV*NET-MOT (JPJ) - JABATAN PENGANGKUTAN JALAN CAWANGAN UTC KEL (IPME) - KO</t>
  </si>
  <si>
    <t>perlu RPKA Financial</t>
  </si>
  <si>
    <t>GOV2301775</t>
  </si>
  <si>
    <t>PAC2305854</t>
  </si>
  <si>
    <t>TMEA/238074</t>
  </si>
  <si>
    <t>KEL-MJS-0014-TP</t>
  </si>
  <si>
    <t>tmbhan tie dp</t>
  </si>
  <si>
    <t>pertambahan intertie dp</t>
  </si>
  <si>
    <t>RER2200172</t>
  </si>
  <si>
    <t>PAC2221162</t>
  </si>
  <si>
    <t>RMNA/220020</t>
  </si>
  <si>
    <t>PG-NXS-0463-TP</t>
  </si>
  <si>
    <t>HDD ITEM NOT INCLUDED IN FIRST PO</t>
  </si>
  <si>
    <t>REROUTING JTG CWS HDD 4WAY  RTB KAMPUNG POKOK ASAM</t>
  </si>
  <si>
    <t>JTG</t>
  </si>
  <si>
    <t>[{"name":"BOQ_REROUTING JTG CWS HDD 4WAY RTB KAMPUNG PO_Ahmad Faizal Bin Abd.pdf","link":"https://tm365-my.sharepoint.com/personal/badruznasrin_basri_tm_com_my/Documents/Apps/Microsoft%20Forms/Request%20New%20PR/Question%202/BOQ_REROUTING%20JTG%20CWS%20HDD%204WAY%20RTB%20KAMPUNG%20PO_Ahmad%20Faizal%20Bin%20Abd.pdf","id":"01KO5DXPRYVY7NPPJWFRHL7RHJMXQWZ3CF","type":null,"size":314577,"referenceId":"01KO5DXPXUPARRCS6LWRBYBWTUUM5DK5ER","driveId":"b!GENIO6DB3UWzdulNK6evrT-LvdyhA0VIokS4fxAfqZJ9NS0deS_ETJs3VRRJUVZM","status":1,"uploadSessionUrl":null}]</t>
  </si>
  <si>
    <t>PO - 4902149278</t>
  </si>
  <si>
    <t>GOV2302554</t>
  </si>
  <si>
    <t>PAC2307093</t>
  </si>
  <si>
    <t>TMBA/230586</t>
  </si>
  <si>
    <t>KK/PB/LB-WUH-0130-TP</t>
  </si>
  <si>
    <t>4902149278</t>
  </si>
  <si>
    <t>Actual distance on site - difference 123m</t>
  </si>
  <si>
    <t>MYGOV*NET-MOH FTTH ADD KDT C011 KLINIK KESIHATAN MATUNGGUNG(SDWAN FTTH)-KDT</t>
  </si>
  <si>
    <t>[{"name":"TMBA230586_BOQ_SI KK Matunggung (2)_Abdul Rauf Bin Abdul.pdf","link":"https://tm365-my.sharepoint.com/personal/badruznasrin_basri_tm_com_my/Documents/Apps/Microsoft%20Forms/Request%20New%20PR/Question%202/TMBA230586_BOQ_SI%20KK%20Matunggung%20(2)_Abdul%20Rauf%20Bin%20Abdul.pdf","id":"01KO5DXPV5A5OYAIC44NHIVHWCKSWCWG56","type":null,"size":686342,"referenceId":"01KO5DXPXUPARRCS6LWRBYBWTUUM5DK5ER","driveId":"b!GENIO6DB3UWzdulNK6evrT-LvdyhA0VIokS4fxAfqZJ9NS0deS_ETJs3VRRJUVZM","status":1,"uploadSessionUrl":null}]</t>
  </si>
  <si>
    <t>PO - 4902150461 (24/9/2023)</t>
  </si>
  <si>
    <t>GOV2300489</t>
  </si>
  <si>
    <t>PAC2309772</t>
  </si>
  <si>
    <t>TMBA/230474</t>
  </si>
  <si>
    <t>KK/PB/LB-TTP-1027-TP</t>
  </si>
  <si>
    <t>4902150461</t>
  </si>
  <si>
    <t>Incorrect PU cable type in the 1st purchase order</t>
  </si>
  <si>
    <t>1GOV FOC SPUR KDT F21 (12C) MYGOV*NET-MOT (JPJ) - JABATAN PENGANGKUTAN JALAN CAWANGAN KUDAT (IPME) - KDT</t>
  </si>
  <si>
    <t>[{"name":"TMBA230474 - JPJ Kudat_Abdul Rauf Bin Abdul.pdf","link":"https://tm365-my.sharepoint.com/personal/badruznasrin_basri_tm_com_my/Documents/Apps/Microsoft%20Forms/Request%20New%20PR/Question%202/TMBA230474%20-%20JPJ%20Kudat_Abdul%20Rauf%20Bin%20Abdul.pdf","id":"01KO5DXPQI5MFM4WDKYBH27VQI3YQRNJKV","type":null,"size":571135,"referenceId":"01KO5DXPXUPARRCS6LWRBYBWTUUM5DK5ER","driveId":"b!GENIO6DB3UWzdulNK6evrT-LvdyhA0VIokS4fxAfqZJ9NS0deS_ETJs3VRRJUVZM","status":1,"uploadSessionUrl":null}]</t>
  </si>
  <si>
    <t>4902149570</t>
  </si>
  <si>
    <t>PKG</t>
  </si>
  <si>
    <t>WAI2300658</t>
  </si>
  <si>
    <t>PAC2301223</t>
  </si>
  <si>
    <t>TMCA/230233</t>
  </si>
  <si>
    <t>ST-MMG-0046-TP</t>
  </si>
  <si>
    <t>WAITERS CLEARANCE AND CRS FOR JENDELA (J14D)</t>
  </si>
  <si>
    <t>CRS</t>
  </si>
  <si>
    <t>ST-MMG-0047-TP</t>
  </si>
  <si>
    <t>VCT2200287</t>
  </si>
  <si>
    <t>PAC2210802</t>
  </si>
  <si>
    <t>TMEA/226151</t>
  </si>
  <si>
    <t>KEL-LJY-0051-TP</t>
  </si>
  <si>
    <t>VC TELECOMS TUN FOC SPUR 12C SMK KANGKONG</t>
  </si>
  <si>
    <t>TUN</t>
  </si>
  <si>
    <t>PO - 4902150436 (24/9/2023)</t>
  </si>
  <si>
    <t>GOV2301093</t>
  </si>
  <si>
    <t>PAC2306001</t>
  </si>
  <si>
    <t>TMBA/230352</t>
  </si>
  <si>
    <t>KK/PB/LB-YAZ-0137-TP</t>
  </si>
  <si>
    <t>4902150436</t>
  </si>
  <si>
    <t>The underground duct is damaged, cables need to use the overhead route</t>
  </si>
  <si>
    <t>1GOV FOC KDT FXX (12) MYGOV*NET-JKSM(KUDAT )-MAH SYARIAH-KUDAT(IPME)-KDT</t>
  </si>
  <si>
    <t>[{"name":"BOQ SI - TMBA230352 MAH SYARIAH-KUDAT(IPME)-K_Abdul Rauf Bin Abdul.pdf","link":"https://tm365-my.sharepoint.com/personal/badruznasrin_basri_tm_com_my/Documents/Apps/Microsoft%20Forms/Request%20New%20PR/Question%202/BOQ%20SI%20-%20TMBA230352%20MAH%20SYARIAH-KUDAT(IPME)-K_Abdul%20Rauf%20Bin%20Abdul.pdf","id":"01KO5DXPVNFOMB7T5T45D36YXGORAY4Q7D","type":null,"size":605298,"referenceId":"01KO5DXPXUPARRCS6LWRBYBWTUUM5DK5ER","driveId":"b!GENIO6DB3UWzdulNK6evrT-LvdyhA0VIokS4fxAfqZJ9NS0deS_ETJs3VRRJUVZM","status":1,"uploadSessionUrl":null}]</t>
  </si>
  <si>
    <t>4902148886</t>
  </si>
  <si>
    <t>4902148787</t>
  </si>
  <si>
    <t>GOV2301026</t>
  </si>
  <si>
    <t>PAC2305311</t>
  </si>
  <si>
    <t>TMNA/231226</t>
  </si>
  <si>
    <t>KD/PL-SNR-0065-TP</t>
  </si>
  <si>
    <t>Installation NID , Patching &amp; Tagging</t>
  </si>
  <si>
    <t>MYGOV*NET FOC PHU F15 JPN PENGKALAN HULU (99.9)</t>
  </si>
  <si>
    <t>[{"name":"TP BOQ TMNA 231226_Khairul Anuar Bin Mo.pdf","link":"https://tm365-my.sharepoint.com/personal/badruznasrin_basri_tm_com_my/Documents/Apps/Microsoft%20Forms/Request%20New%20PR/Question%202/TP%20BOQ%20TMNA%20231226_Khairul%20Anuar%20Bin%20Mo.pdf","id":"01KO5DXPQHDQS7EGG2PFF2BFBPIRPPUCMI","type":null,"size":367227,"referenceId":"01KO5DXPXUPARRCS6LWRBYBWTUUM5DK5ER","driveId":"b!GENIO6DB3UWzdulNK6evrT-LvdyhA0VIokS4fxAfqZJ9NS0deS_ETJs3VRRJUVZM","status":1,"uploadSessionUrl":null}]</t>
  </si>
  <si>
    <t>4902150089</t>
  </si>
  <si>
    <t>Additional work from 1st PO</t>
  </si>
  <si>
    <t xml:space="preserve">H5G_FOC KX F07/09 12C CSR DKKMD0256_KG LUBOK SEGINTAH (DNB_HORIZON 5G)
</t>
  </si>
  <si>
    <t>KX</t>
  </si>
  <si>
    <t>[{"name":"2ND PO 5G Segintah_Khairul Anuar Bin Mo.pdf","link":"https://tm365-my.sharepoint.com/personal/badruznasrin_basri_tm_com_my/Documents/Apps/Microsoft%20Forms/Request%20New%20PR/Question%202/2ND%20PO%205G%20Segintah_Khairul%20Anuar%20Bin%20Mo.pdf","id":"01KO5DXPUPJO72XEPDE5ELDWWMBO6XULJL","type":null,"size":1131819,"referenceId":"01KO5DXPXUPARRCS6LWRBYBWTUUM5DK5ER","driveId":"b!GENIO6DB3UWzdulNK6evrT-LvdyhA0VIokS4fxAfqZJ9NS0deS_ETJs3VRRJUVZM","status":1,"uploadSessionUrl":null}]</t>
  </si>
  <si>
    <t>4902149583</t>
  </si>
  <si>
    <t>SB-PKR-1308-TP</t>
  </si>
  <si>
    <t xml:space="preserve">NRP T.CORE FOC PID F16 BOUSTEAD PETROLEUM MARKETING SDN BHD PULAU LUMUT 			</t>
  </si>
  <si>
    <t>PID</t>
  </si>
  <si>
    <t xml:space="preserve">4902148842	</t>
  </si>
  <si>
    <t>SEK</t>
  </si>
  <si>
    <t>GOV2305259</t>
  </si>
  <si>
    <t>PAC2311023</t>
  </si>
  <si>
    <t>TMWA/239136</t>
  </si>
  <si>
    <t>MR/BIN-LSB-0354-TP</t>
  </si>
  <si>
    <t>MYGOV urgency to deliver. Additional SI only for 908083 COMMERCIAL S/I FOC 12C OH(CNC LITE) = 80m, due to the rest of SI already become PO.</t>
  </si>
  <si>
    <t>FOC TKD_F19 SPURS 12C FOR MYGOV*NET-KONSOLIDASI (BINTULU)-AADK DAERAH BINTULU (BINTULU)(KONSO)(IPME)-BTU</t>
  </si>
  <si>
    <t>[{"name":"TMWA_239136 - SI AADK KONSO BTU_Nurfarizan Binti Ros.pdf","link":"https://tm365-my.sharepoint.com/personal/badruznasrin_basri_tm_com_my/Documents/Apps/Microsoft%20Forms/Request%20New%20PR/Question%202/TMWA_239136%20-%20SI%20AADK%20KONSO%20BTU_Nurfarizan%20Binti%20Ros.pdf","id":"01KO5DXPSKTMVUDWUEBBA3I545DSRUI73F","type":null,"size":125484,"referenceId":"01KO5DXPXUPARRCS6LWRBYBWTUUM5DK5ER","driveId":"b!GENIO6DB3UWzdulNK6evrT-LvdyhA0VIokS4fxAfqZJ9NS0deS_ETJs3VRRJUVZM","status":1,"uploadSessionUrl":null}]</t>
  </si>
  <si>
    <t>4902150084</t>
  </si>
  <si>
    <t>H5G2203663</t>
  </si>
  <si>
    <t>PAC2217036</t>
  </si>
  <si>
    <t xml:space="preserve">TMCA/224540 </t>
  </si>
  <si>
    <t>ST-RJF-0033-TP</t>
  </si>
  <si>
    <t>DNB_HORIZON 5G_DBHSG0229_JLNSERIPAGI3A_BBD-2ND LEG</t>
  </si>
  <si>
    <t>BBD</t>
  </si>
  <si>
    <t>4902149292</t>
  </si>
  <si>
    <t xml:space="preserve">H5G2203822 </t>
  </si>
  <si>
    <t>PAC2217037</t>
  </si>
  <si>
    <t xml:space="preserve">TMCA/224541 </t>
  </si>
  <si>
    <t>ST-RJF-0034-TP</t>
  </si>
  <si>
    <t>DNB_HORIZON 5G_DBHSG0218_JLNKAMUNTING2_BBD-2ND LEG</t>
  </si>
  <si>
    <t>4902149266</t>
  </si>
  <si>
    <t>H5G2203508</t>
  </si>
  <si>
    <t>PAC2217256</t>
  </si>
  <si>
    <t xml:space="preserve">TMCA/224798 </t>
  </si>
  <si>
    <t>ST-RJF-0035-TP</t>
  </si>
  <si>
    <t>5G_DNB_HORIZON DBHSG0234 FOC F007_LP JLNMELATI4_BBD-2ND LEG</t>
  </si>
  <si>
    <t>4902150438</t>
  </si>
  <si>
    <t>H5G2203535</t>
  </si>
  <si>
    <t xml:space="preserve">PAC2217032 </t>
  </si>
  <si>
    <t xml:space="preserve">TMCA/224538 </t>
  </si>
  <si>
    <t>ST-RJF-0032-TP</t>
  </si>
  <si>
    <t>DNB_HORIZON 5G-DBHSG0216_SRABKTSENTOSAFASA1-BBD-2ND LEG</t>
  </si>
  <si>
    <t>JS-SHA-0230-TP</t>
  </si>
  <si>
    <t>SI for spurs E-side for cabinet SC C006</t>
  </si>
  <si>
    <t>WAI MAC 2023 INFLOW GH / TKU / SC / KGP</t>
  </si>
  <si>
    <t>[{"name":"SI SC C006_Khaswani Binti Tarma.pdf","link":"https://tm365-my.sharepoint.com/personal/badruznasrin_basri_tm_com_my/Documents/Apps/Microsoft%20Forms/Request%20New%20PR/Question%202/SI%20SC%20C006_Khaswani%20Binti%20Tarma.pdf","id":"01KO5DXPXTC7GDV6TP5ZHIWTHGKECVEZCU","type":null,"size":2071932,"referenceId":"01KO5DXPXUPARRCS6LWRBYBWTUUM5DK5ER","driveId":"b!GENIO6DB3UWzdulNK6evrT-LvdyhA0VIokS4fxAfqZJ9NS0deS_ETJs3VRRJUVZM","status":1,"uploadSessionUrl":null}]</t>
  </si>
  <si>
    <t>4902150484</t>
  </si>
  <si>
    <t>H5G2203472</t>
  </si>
  <si>
    <t>PAC2217024</t>
  </si>
  <si>
    <t xml:space="preserve">TMCA/224535 </t>
  </si>
  <si>
    <t>ST-RJF-0031-TP</t>
  </si>
  <si>
    <t>DNB_HORIZON 5G - DBHSG0196_JLNKANTAN2I3 - BBD-2ND LEG</t>
  </si>
  <si>
    <t>INSTALLATION OF POLE WITH ACCESSORIES (8 POLE)</t>
  </si>
  <si>
    <t>[{"name":"SMEA237008_WC QTR 3 2023_VOSI_v1.0_Syahida Muhammad Bin.pdf","link":"https://tm365-my.sharepoint.com/personal/badruznasrin_basri_tm_com_my/Documents/Apps/Microsoft%20Forms/Request%20New%20PR/Question%202/SMEA237008_WC%20QTR%203%202023_VOSI_v1.0_Syahida%20Muhammad%20Bin.pdf","id":"01KO5DXPTD7HJ5JTLZONAYKLUKWCE7UNX2","type":null,"size":655535,"referenceId":"01KO5DXPXUPARRCS6LWRBYBWTUUM5DK5ER","driveId":"b!GENIO6DB3UWzdulNK6evrT-LvdyhA0VIokS4fxAfqZJ9NS0deS_ETJs3VRRJUVZM","status":1,"uploadSessionUrl":null},{"name":"TP DIAGRAM_SMEA237008_WC QTR 3 2023 NODE MLR_Syahida Muhammad Bin.pdf","link":"https://tm365-my.sharepoint.com/personal/badruznasrin_basri_tm_com_my/Documents/Apps/Microsoft%20Forms/Request%20New%20PR/Question%202/TP%20DIAGRAM_SMEA237008_WC%20QTR%203%202023%20NODE%20MLR_Syahida%20Muhammad%20Bin.pdf","id":"01KO5DXPXN3NX3ACCKDZA3KUS3IDRDJUQD","type":null,"size":643847,"referenceId":"01KO5DXPXUPARRCS6LWRBYBWTUUM5DK5ER","driveId":"b!GENIO6DB3UWzdulNK6evrT-LvdyhA0VIokS4fxAfqZJ9NS0deS_ETJs3VRRJUVZM","status":1,"uploadSessionUrl":null}]</t>
  </si>
  <si>
    <t>PO -4902149263</t>
  </si>
  <si>
    <t>pertambahan jarak cable sebanyak 500m</t>
  </si>
  <si>
    <t>[{"name":"PHOTO - H5G WBU FOC SPUR 12C DDTUM0418 KG LAT_Nurulfahmie Binti Mo.pdf","link":"https://tm365-my.sharepoint.com/personal/badruznasrin_basri_tm_com_my/Documents/Apps/Microsoft%20Forms/Request%20New%20PR/Question%202/PHOTO%20-%20H5G%20WBU%20FOC%20SPUR%2012C%20DDTUM0418%20KG%20LAT_Nurulfahmie%20Binti%20Mo.pdf","id":"01KO5DXPX7SKINBBIPTBFJ7MYB6RSBRRQ7","type":null,"size":518531,"referenceId":"01KO5DXPXUPARRCS6LWRBYBWTUUM5DK5ER","driveId":"b!GENIO6DB3UWzdulNK6evrT-LvdyhA0VIokS4fxAfqZJ9NS0deS_ETJs3VRRJUVZM","status":1,"uploadSessionUrl":null},{"name":"PO SI - H5G WBU FOC SPUR 12C DDTUM0418 KG LAT_Nurulfahmie Binti Mo.pdf","link":"https://tm365-my.sharepoint.com/personal/badruznasrin_basri_tm_com_my/Documents/Apps/Microsoft%20Forms/Request%20New%20PR/Question%202/PO%20SI%20-%20H5G%20WBU%20FOC%20SPUR%2012C%20DDTUM0418%20KG%20LAT_Nurulfahmie%20Binti%20Mo.pdf","id":"01KO5DXPVUM7WYXBG6KVFKQCHTKXWHH2VA","type":null,"size":526477,"referenceId":"01KO5DXPXUPARRCS6LWRBYBWTUUM5DK5ER","driveId":"b!GENIO6DB3UWzdulNK6evrT-LvdyhA0VIokS4fxAfqZJ9NS0deS_ETJs3VRRJUVZM","status":1,"uploadSessionUrl":null}]</t>
  </si>
  <si>
    <t>INSTALLATION OF POLE WITH ACCESSORIES (7 POLE)</t>
  </si>
  <si>
    <t>[{"name":"SMEA237008_WC QTR 3 2023_VOSI (v1.0)_Syahida Muhammad Bin.pdf","link":"https://tm365-my.sharepoint.com/personal/badruznasrin_basri_tm_com_my/Documents/Apps/Microsoft%20Forms/Request%20New%20PR/Question%202/SMEA237008_WC%20QTR%203%202023_VOSI%20(v1.0)_Syahida%20Muhammad%20Bin.pdf","id":"01KO5DXPS5P5XYESERSNFKT7JFVSC3SIMD","type":null,"size":655492,"referenceId":"01KO5DXPXUPARRCS6LWRBYBWTUUM5DK5ER","driveId":"b!GENIO6DB3UWzdulNK6evrT-LvdyhA0VIokS4fxAfqZJ9NS0deS_ETJs3VRRJUVZM","status":1,"uploadSessionUrl":null},{"name":"TP DIAGRAM_SMEA237008_ WC QTR 2023_Syahida Muhammad Bin.pdf","link":"https://tm365-my.sharepoint.com/personal/badruznasrin_basri_tm_com_my/Documents/Apps/Microsoft%20Forms/Request%20New%20PR/Question%202/TP%20DIAGRAM_SMEA237008_%20WC%20QTR%202023_Syahida%20Muhammad%20Bin.pdf","id":"01KO5DXPSPRJY6NPXLABFJVLOR6QWXROLW","type":null,"size":137882,"referenceId":"01KO5DXPXUPARRCS6LWRBYBWTUUM5DK5ER","driveId":"b!GENIO6DB3UWzdulNK6evrT-LvdyhA0VIokS4fxAfqZJ9NS0deS_ETJs3VRRJUVZM","status":1,"uploadSessionUrl":null}]</t>
  </si>
  <si>
    <t>INSTALLATION OF TIE DP/ SPLITTER</t>
  </si>
  <si>
    <t>[{"name":"SMEA237008_WC QTR 3 2023_VOSI  (v1.0)_Syahida Muhammad Bin.pdf","link":"https://tm365-my.sharepoint.com/personal/badruznasrin_basri_tm_com_my/Documents/Apps/Microsoft%20Forms/Request%20New%20PR/Question%202/SMEA237008_WC%20QTR%203%202023_VOSI%20%20(v1.0)_Syahida%20Muhammad%20Bin.pdf","id":"01KO5DXPVS2PERERDU6ZEIZPJ7RYYKDGSO","type":null,"size":652178,"referenceId":"01KO5DXPXUPARRCS6LWRBYBWTUUM5DK5ER","driveId":"b!GENIO6DB3UWzdulNK6evrT-LvdyhA0VIokS4fxAfqZJ9NS0deS_ETJs3VRRJUVZM","status":1,"uploadSessionUrl":null},{"name":"TP DIAGRAM_SMEA237008_WC QTR 3 2023 NODE MLR_Syahida Muhammad Bin 1.pdf","link":"https://tm365-my.sharepoint.com/personal/badruznasrin_basri_tm_com_my/Documents/Apps/Microsoft%20Forms/Request%20New%20PR/Question%202/TP%20DIAGRAM_SMEA237008_WC%20QTR%203%202023%20NODE%20MLR_Syahida%20Muhammad%20Bin%201.pdf","id":"01KO5DXPU6QG6UDCLZURH3YSNWCV3TMILJ","type":null,"size":607472,"referenceId":"01KO5DXPXUPARRCS6LWRBYBWTUUM5DK5ER","driveId":"b!GENIO6DB3UWzdulNK6evrT-LvdyhA0VIokS4fxAfqZJ9NS0deS_ETJs3VRRJUVZM","status":1,"uploadSessionUrl":null}]</t>
  </si>
  <si>
    <t>PO - 4902149558</t>
  </si>
  <si>
    <t>H5G2300359</t>
  </si>
  <si>
    <t>PAC2307906</t>
  </si>
  <si>
    <t>TMEA/236052</t>
  </si>
  <si>
    <t>KEL-CAK-0318-TP</t>
  </si>
  <si>
    <t>pertambahan 500m untuk kabel</t>
  </si>
  <si>
    <t>H5G WBU FOC SPUR 12C DDTUM0418 KG LATI WAKAF BHARU</t>
  </si>
  <si>
    <t>[{"name":"HIGHLIGHT PO SI - H5G WBU FOC SPUR 12C DDTUM0_Nurulfahmie Binti Mo.pdf","link":"https://tm365-my.sharepoint.com/personal/badruznasrin_basri_tm_com_my/Documents/Apps/Microsoft%20Forms/Request%20New%20PR/Question%202/HIGHLIGHT%20PO%20SI%20-%20H5G%20WBU%20FOC%20SPUR%2012C%20DDTUM0_Nurulfahmie%20Binti%20Mo.pdf","id":"01KO5DXPXY45ELE3D5PFDJ7J4SQ3HCOTEK","type":null,"size":449537,"referenceId":"01KO5DXPXUPARRCS6LWRBYBWTUUM5DK5ER","driveId":"b!GENIO6DB3UWzdulNK6evrT-LvdyhA0VIokS4fxAfqZJ9NS0deS_ETJs3VRRJUVZM","status":1,"uploadSessionUrl":null},{"name":"image001_Nurulfahmie Binti Mo.png","link":"https://tm365-my.sharepoint.com/personal/badruznasrin_basri_tm_com_my/Documents/Apps/Microsoft%20Forms/Request%20New%20PR/Question%202/image001_Nurulfahmie%20Binti%20Mo.png","id":"01KO5DXPQ25AFXN237WFHK7RLJNTNOTI3Q","type":null,"size":97649,"referenceId":"01KO5DXPXUPARRCS6LWRBYBWTUUM5DK5ER","driveId":"b!GENIO6DB3UWzdulNK6evrT-LvdyhA0VIokS4fxAfqZJ9NS0deS_ETJs3VRRJUVZM","status":1,"uploadSessionUrl":null},{"name":"PHOTO - H5G WBU FOC SPUR 12C DDTUM0418 KG LAT_Nurulfahmie Binti Mo 1.pdf","link":"https://tm365-my.sharepoint.com/personal/badruznasrin_basri_tm_com_my/Documents/Apps/Microsoft%20Forms/Request%20New%20PR/Question%202/PHOTO%20-%20H5G%20WBU%20FOC%20SPUR%2012C%20DDTUM0418%20KG%20LAT_Nurulfahmie%20Binti%20Mo%201.pdf","id":"01KO5DXPSR276DOSH2X5EJO3TLBMRNW3VR","type":null,"size":518531,"referenceId":"01KO5DXPXUPARRCS6LWRBYBWTUUM5DK5ER","driveId":"b!GENIO6DB3UWzdulNK6evrT-LvdyhA0VIokS4fxAfqZJ9NS0deS_ETJs3VRRJUVZM","status":1,"uploadSessionUrl":null},{"name":"PO SI - H5G WBU FOC SPUR 12C DDTUM0418 KG LAT_Nurulfahmie Binti Mo 1.pdf","link":"https://tm365-my.sharepoint.com/personal/badruznasrin_basri_tm_com_my/Documents/Apps/Microsoft%20Forms/Request%20New%20PR/Question%202/PO%20SI%20-%20H5G%20WBU%20FOC%20SPUR%2012C%20DDTUM0418%20KG%20LAT_Nurulfahmie%20Binti%20Mo%201.pdf","id":"01KO5DXPQ2HWWNZ6GI7FHJUASP3QIOETEE","type":null,"size":526477,"referenceId":"01KO5DXPXUPARRCS6LWRBYBWTUUM5DK5ER","driveId":"b!GENIO6DB3UWzdulNK6evrT-LvdyhA0VIokS4fxAfqZJ9NS0deS_ETJs3VRRJUVZM","status":1,"uploadSessionUrl":null}]</t>
  </si>
  <si>
    <t>H5G2205534</t>
  </si>
  <si>
    <t>PAC2302200</t>
  </si>
  <si>
    <t>TMSA/224746</t>
  </si>
  <si>
    <t>JS-RSP-0906-TP</t>
  </si>
  <si>
    <t>KERJA-KERJA PENARIKAN FIBER UG DITUKAR KE OH DISEBABKAN DUCTING SEDIA ADA ROSAK SEPANJANG 150M AKIBAT PENANAMAN PAIP SAJ</t>
  </si>
  <si>
    <t>HORIZON 5G MAIN FOC KC_F14 (192C) KUKUP-JALAN SERKA TG PIAI</t>
  </si>
  <si>
    <t>KC</t>
  </si>
  <si>
    <t>[{"name":"SI HORIZON 5G MAIN FOC KC F14 (192C) KUKUP-JA_Siti Nur Atiqah Bint.pdf","link":"https://tm365-my.sharepoint.com/personal/badruznasrin_basri_tm_com_my/Documents/Apps/Microsoft%20Forms/Request%20New%20PR/Question%202/SI%20HORIZON%205G%20MAIN%20FOC%20KC%20F14%20(192C)%20KUKUP-JA_Siti%20Nur%20Atiqah%20Bint.pdf","id":"01KO5DXPWXXGCUWX7435CJE435FI66WYSA","type":null,"size":1470954,"referenceId":"01KO5DXPXUPARRCS6LWRBYBWTUUM5DK5ER","driveId":"b!GENIO6DB3UWzdulNK6evrT-LvdyhA0VIokS4fxAfqZJ9NS0deS_ETJs3VRRJUVZM","status":1,"uploadSessionUrl":null}]</t>
  </si>
  <si>
    <t>GOV2305329</t>
  </si>
  <si>
    <t>PAC2310787</t>
  </si>
  <si>
    <t>TMSA/233054</t>
  </si>
  <si>
    <t>JS-KZK-0729</t>
  </si>
  <si>
    <t xml:space="preserve">KERJA-KERJA PEMASANGAN NID </t>
  </si>
  <si>
    <t>MYGOV*NET-KONSOLIDASI (JB BLOK A)-WISMA PERSEKUTUAN JALAN AIR MOLEK (IPME)-JB</t>
  </si>
  <si>
    <t>[{"name":"SI NID MYGOV KOSOLIDASI (JB BLOK A) WISMA PER_Siti Nur Atiqah Bint.pdf","link":"https://tm365-my.sharepoint.com/personal/badruznasrin_basri_tm_com_my/Documents/Apps/Microsoft%20Forms/Request%20New%20PR/Question%202/SI%20NID%20MYGOV%20KOSOLIDASI%20(JB%20BLOK%20A)%20WISMA%20PER_Siti%20Nur%20Atiqah%20Bint.pdf","id":"01KO5DXPUAPQRUPAWJHRHYUER2HQL2IZPW","type":null,"size":359276,"referenceId":"01KO5DXPXUPARRCS6LWRBYBWTUUM5DK5ER","driveId":"b!GENIO6DB3UWzdulNK6evrT-LvdyhA0VIokS4fxAfqZJ9NS0deS_ETJs3VRRJUVZM","status":1,"uploadSessionUrl":null}]</t>
  </si>
  <si>
    <t>GOV2305303</t>
  </si>
  <si>
    <t>PAC2310791</t>
  </si>
  <si>
    <t xml:space="preserve">TMSA/233056 </t>
  </si>
  <si>
    <t>JS-KZK-0735</t>
  </si>
  <si>
    <t>MYGOV*NET-MOH-KLINIK KESIHATAN UTC JOHOR BAHRU (UTC JB) (KONSO)(IPME)-JB</t>
  </si>
  <si>
    <t>[{"name":"SI NID MYGOV MOH-KLINIK KESIHATAN UTC JOHOR B_Siti Nur Atiqah Bint.pdf","link":"https://tm365-my.sharepoint.com/personal/badruznasrin_basri_tm_com_my/Documents/Apps/Microsoft%20Forms/Request%20New%20PR/Question%202/SI%20NID%20MYGOV%20MOH-KLINIK%20KESIHATAN%20UTC%20JOHOR%20B_Siti%20Nur%20Atiqah%20Bint.pdf","id":"01KO5DXPRJDBO7TCLCA5GZJUGGZNUSXZZR","type":null,"size":366214,"referenceId":"01KO5DXPXUPARRCS6LWRBYBWTUUM5DK5ER","driveId":"b!GENIO6DB3UWzdulNK6evrT-LvdyhA0VIokS4fxAfqZJ9NS0deS_ETJs3VRRJUVZM","status":1,"uploadSessionUrl":null}]</t>
  </si>
  <si>
    <t>4902151608</t>
  </si>
  <si>
    <t xml:space="preserve">SRR CP ADD FTTH KNG C016 DP0038 CHINA COMMUNICATION CONSTRUCTION (ECRL)
</t>
  </si>
  <si>
    <t>GOV2300875</t>
  </si>
  <si>
    <t>PAC2307717</t>
  </si>
  <si>
    <t>TMSA/230787</t>
  </si>
  <si>
    <t xml:space="preserve">JS-KZK-0734	</t>
  </si>
  <si>
    <t>MYGOV*NET-KDN (JPN)-JABATAN PENDAFTARAN NEGARA (JPN) DAERAH KECIL KULAI(IPME)-KLI</t>
  </si>
  <si>
    <t>[{"name":"SI NID MYGOV KDN (JPN) JABATAN PENDAFTARAN NE_Siti Nur Atiqah Bint.pdf","link":"https://tm365-my.sharepoint.com/personal/badruznasrin_basri_tm_com_my/Documents/Apps/Microsoft%20Forms/Request%20New%20PR/Question%202/SI%20NID%20MYGOV%20KDN%20(JPN)%20JABATAN%20PENDAFTARAN%20NE_Siti%20Nur%20Atiqah%20Bint.pdf","id":"01KO5DXPSIXNOGZNKA35FZCFVCLB2OYKAX","type":null,"size":362267,"referenceId":"01KO5DXPXUPARRCS6LWRBYBWTUUM5DK5ER","driveId":"b!GENIO6DB3UWzdulNK6evrT-LvdyhA0VIokS4fxAfqZJ9NS0deS_ETJs3VRRJUVZM","status":1,"uploadSessionUrl":null}]</t>
  </si>
  <si>
    <t>GOV2301105</t>
  </si>
  <si>
    <t>PAC2307748</t>
  </si>
  <si>
    <t>TMSA/232254</t>
  </si>
  <si>
    <t>JS-KZK-0732</t>
  </si>
  <si>
    <t>MYGOV*NET-MOF (JKDM) KASTAM TG PELEPAS PELABUHAN TANJUNG PELEPAS GELANG PATAH (IPME)-TKU</t>
  </si>
  <si>
    <t>TKU</t>
  </si>
  <si>
    <t>[{"name":"SI NID MYGOV MOF (JKDM) KASTAM TG PELEPAS PEL_Siti Nur Atiqah Bint.pdf","link":"https://tm365-my.sharepoint.com/personal/badruznasrin_basri_tm_com_my/Documents/Apps/Microsoft%20Forms/Request%20New%20PR/Question%202/SI%20NID%20MYGOV%20MOF%20(JKDM)%20KASTAM%20TG%20PELEPAS%20PEL_Siti%20Nur%20Atiqah%20Bint.pdf","id":"01KO5DXPTOFVMU6MNEZFE3DIWCJAXSCCY2","type":null,"size":362329,"referenceId":"01KO5DXPXUPARRCS6LWRBYBWTUUM5DK5ER","driveId":"b!GENIO6DB3UWzdulNK6evrT-LvdyhA0VIokS4fxAfqZJ9NS0deS_ETJs3VRRJUVZM","status":1,"uploadSessionUrl":null}]</t>
  </si>
  <si>
    <t>4902149562</t>
  </si>
  <si>
    <t>perlu tambahan 80m cable 12C IB di sebabkan plan awal untuk terminate pada joint yg dekat tidak dapat di buat kerana tidak ada free core. Perlu guna joint yg lebih jauh.</t>
  </si>
  <si>
    <t>UNIFI MOBILE (ADD_BF) BOU_C001 WEBE PEDI FELDA GUNUNG BESOUT 4</t>
  </si>
  <si>
    <t>[{"name":"2ND BOQ - UNIFI MOBILE BOU_C001 PEDI FELDA GU_Khairuliman Bin Jama.pdf","link":"https://tm365-my.sharepoint.com/personal/badruznasrin_basri_tm_com_my/Documents/Apps/Microsoft%20Forms/Request%20New%20PR/Question%202/2ND%20BOQ%20-%20UNIFI%20MOBILE%20BOU_C001%20PEDI%20FELDA%20GU_Khairuliman%20Bin%20Jama.pdf","id":"01KO5DXPVLYI5FK43LTNF2JWQV22QDQ4OH","type":null,"size":1052108,"referenceId":"01KO5DXPXUPARRCS6LWRBYBWTUUM5DK5ER","driveId":"b!GENIO6DB3UWzdulNK6evrT-LvdyhA0VIokS4fxAfqZJ9NS0deS_ETJs3VRRJUVZM","status":1,"uploadSessionUrl":null}]</t>
  </si>
  <si>
    <t>GOV2301129</t>
  </si>
  <si>
    <t>PAC2309604</t>
  </si>
  <si>
    <t>TMSA/230785</t>
  </si>
  <si>
    <t>JS-KZK-0730</t>
  </si>
  <si>
    <t>MYGOV*NET-MOF (JKDM) KASTAM DUTY FREE ZONE STULANG LAUT JOHOR BAHRU (IPME)-JB</t>
  </si>
  <si>
    <t>[{"name":"SI NID MYGOV MOF (JKDM) KASTAM DUTY FREE ZONE_Siti Nur Atiqah Bint.pdf","link":"https://tm365-my.sharepoint.com/personal/badruznasrin_basri_tm_com_my/Documents/Apps/Microsoft%20Forms/Request%20New%20PR/Question%202/SI%20NID%20MYGOV%20MOF%20(JKDM)%20KASTAM%20DUTY%20FREE%20ZONE_Siti%20Nur%20Atiqah%20Bint.pdf","id":"01KO5DXPTBSQQEYVJSYVAYD5HN2N647NPR","type":null,"size":356158,"referenceId":"01KO5DXPXUPARRCS6LWRBYBWTUUM5DK5ER","driveId":"b!GENIO6DB3UWzdulNK6evrT-LvdyhA0VIokS4fxAfqZJ9NS0deS_ETJs3VRRJUVZM","status":1,"uploadSessionUrl":null}]</t>
  </si>
  <si>
    <t>JS-KZK-0728</t>
  </si>
  <si>
    <t>MYGOV*NET-KONSOLIDASI (KWSP JB)-JABATAN PEMBANGUNAN KEMAHIRAN WILAYAH SELATAN (KWSP JB) (KONSO)(IPME)-JB</t>
  </si>
  <si>
    <t>[{"name":"SI NID MYGOV KONSOLIDASI (KWSP JB) - JABATAN_Siti Nur Atiqah Bint.pdf","link":"https://tm365-my.sharepoint.com/personal/badruznasrin_basri_tm_com_my/Documents/Apps/Microsoft%20Forms/Request%20New%20PR/Question%202/SI%20NID%20MYGOV%20KONSOLIDASI%20(KWSP%20JB)%20-%20JABATAN_Siti%20Nur%20Atiqah%20Bint.pdf","id":"01KO5DXPQHJVIJXOXLO5FLJUQHRRN5QRRO","type":null,"size":375191,"referenceId":"01KO5DXPXUPARRCS6LWRBYBWTUUM5DK5ER","driveId":"b!GENIO6DB3UWzdulNK6evrT-LvdyhA0VIokS4fxAfqZJ9NS0deS_ETJs3VRRJUVZM","status":1,"uploadSessionUrl":null}]</t>
  </si>
  <si>
    <t>Pending RPKA Fin approval (En.Farid &amp; En.Hidzir). PAC2310373 - RPKA-FIN-TMCA/231843-1</t>
  </si>
  <si>
    <t>terdapat perubahan kerja di site. dari kerja -kerja reapir ducting, terpaksa di tambah dengan kerja-kerja tambahan new ducting</t>
  </si>
  <si>
    <t>NRP CWS LTS 2W OPEN CUT KWASA KWSP KDDC</t>
  </si>
  <si>
    <t>[{"name":"BOQ SI TMCA231843 - NRP CWS LTS 2W OPEN CUT K_Engku Intan Norazlin.pdf","link":"https://tm365-my.sharepoint.com/personal/badruznasrin_basri_tm_com_my/Documents/Apps/Microsoft%20Forms/Request%20New%20PR/Question%202/BOQ%20SI%20TMCA231843%20-%20NRP%20CWS%20LTS%202W%20OPEN%20CUT%20K_Engku%20Intan%20Norazlin.pdf","id":"01KO5DXPSYZS3HWC2EIBBZAS4TALTM77RB","type":null,"size":108492,"referenceId":"01KO5DXPXUPARRCS6LWRBYBWTUUM5DK5ER","driveId":"b!GENIO6DB3UWzdulNK6evrT-LvdyhA0VIokS4fxAfqZJ9NS0deS_ETJs3VRRJUVZM","status":1,"uploadSessionUrl":null}]</t>
  </si>
  <si>
    <t>RER2000036</t>
  </si>
  <si>
    <t>PAC2303220</t>
  </si>
  <si>
    <t>TMNC/230022</t>
  </si>
  <si>
    <t>CNFD-ERA-0037-TP</t>
  </si>
  <si>
    <t xml:space="preserve">Permulaan BOQ utk PO1 hanya 3 batang shj yg menunjukkan cable CTRF. apabila disemak menggunakan OTDR bersama NMO berbaki 6 batang lagi cable yg terlibat. Recover cable perlu dilaksanakan utk membolehkan cable baru masuk. </t>
  </si>
  <si>
    <t>RMK11 FOC JALAN ARUMUGAM PILLAI</t>
  </si>
  <si>
    <t>[{"name":"BOQ 2ND TMNC230022 RMK 11 FOC JALAN ARUMUGAM_Zaidi Bin Ishak.pdf","link":"https://tm365-my.sharepoint.com/personal/badruznasrin_basri_tm_com_my/Documents/Apps/Microsoft%20Forms/Request%20New%20PR/Question%202/BOQ%202ND%20TMNC230022%20RMK%2011%20FOC%20JALAN%20ARUMUGAM_Zaidi%20Bin%20Ishak.pdf","id":"01KO5DXPTMXWBY7NBP3FH2QDSLA2EQ3Q5Z","type":null,"size":638959,"referenceId":"01KO5DXPXUPARRCS6LWRBYBWTUUM5DK5ER","driveId":"b!GENIO6DB3UWzdulNK6evrT-LvdyhA0VIokS4fxAfqZJ9NS0deS_ETJs3VRRJUVZM","status":1,"uploadSessionUrl":null}]</t>
  </si>
  <si>
    <t>PO : 4902148807</t>
  </si>
  <si>
    <t>MK-SOJ-0240-TP</t>
  </si>
  <si>
    <t>4902148807</t>
  </si>
  <si>
    <t>22/9 : PO 4902150270</t>
  </si>
  <si>
    <t>PAC2301416</t>
  </si>
  <si>
    <t>TMNA/225066</t>
  </si>
  <si>
    <t>PRK-SHM-0073-TP</t>
  </si>
  <si>
    <t>Additional 5g-91</t>
  </si>
  <si>
    <t>H5G FOC CH_F24 SPUR (12C) CSR DCCAM0121 _COPTHORNEHOTELCAMERONHIGHLANDS_CH COPTHORNE HOTEL</t>
  </si>
  <si>
    <t>TMSA/233317</t>
  </si>
  <si>
    <t>4902139527 , 4902062318</t>
  </si>
  <si>
    <t>H5G2202636</t>
  </si>
  <si>
    <t>PAC2218537</t>
  </si>
  <si>
    <t>TMCA/224865,TMCA/224866</t>
  </si>
  <si>
    <t>MSC-MON-0029-TP,MSC-NET-0045-TP</t>
  </si>
  <si>
    <t>DWPPJ0842</t>
  </si>
  <si>
    <t>DWPPJ0842_PRESINT16</t>
  </si>
  <si>
    <t>PUJ</t>
  </si>
  <si>
    <t>MSC-MON-0029-TP, MSC-NET-0045-TP</t>
  </si>
  <si>
    <t>NET ACCESS SOLUTION &amp; MONT GLOBAL</t>
  </si>
  <si>
    <t>4902150490</t>
  </si>
  <si>
    <t>H5G2301277</t>
  </si>
  <si>
    <t>PAC2312247</t>
  </si>
  <si>
    <t>TMNA/232690</t>
  </si>
  <si>
    <t>KD/PL-RAZ-0603-TP</t>
  </si>
  <si>
    <t>DKKMD0249</t>
  </si>
  <si>
    <t>H5G_FOC SP F57_F58 CSR DKKMD0249_BDRPUTERIJAYASUNGAIPETANI</t>
  </si>
  <si>
    <t>DKKMD0249_BDRPUTERIJAYASUNGAIPETANI</t>
  </si>
  <si>
    <t>PAC2223286</t>
  </si>
  <si>
    <t>TMNA/225060</t>
  </si>
  <si>
    <t>KD/PL-ABS-0339-TP</t>
  </si>
  <si>
    <t>DKKMD0199</t>
  </si>
  <si>
    <t>H5G_FOC SP F58/F59 24C CSR DKKMD0199_CENTRALSQUARE (DNB_HORIZON 5G)</t>
  </si>
  <si>
    <t>ABSOLUTE BASE SDN. BHD.</t>
  </si>
  <si>
    <t>DKKMD0199_CENTRALSQUARE</t>
  </si>
  <si>
    <t>24/9 : PO 4902150445 LOR Approved</t>
  </si>
  <si>
    <t>PAC2312205</t>
  </si>
  <si>
    <t>TMNA/232631</t>
  </si>
  <si>
    <t>PRK-SNR-0105-TP</t>
  </si>
  <si>
    <t>DAMJG0546</t>
  </si>
  <si>
    <t>H5G FOC AT_F15 SPUR (12C) CSR DAMJG0546_KGAYERTAWAR_AT
KAMPUNG AYER TAWAR</t>
  </si>
  <si>
    <t>4902150521</t>
  </si>
  <si>
    <t>H5G2301332</t>
  </si>
  <si>
    <t>PAC2312222</t>
  </si>
  <si>
    <t>TMNA/232706</t>
  </si>
  <si>
    <t>KD/PL-RAZ-0602-TP</t>
  </si>
  <si>
    <t>DKKBP0320</t>
  </si>
  <si>
    <t>H5G_FOC CN F15/17 24C CSR DKKBP0320_276JLNSINTOKLAMA_CN(DNB_HORIZON 5G)</t>
  </si>
  <si>
    <t>PAC2312182</t>
  </si>
  <si>
    <t>TMWA/230555</t>
  </si>
  <si>
    <t>KG/SB-GEO-0059-TP</t>
  </si>
  <si>
    <t>DQKCH0363</t>
  </si>
  <si>
    <t xml:space="preserve"> DNB_HORIZON 5G_DQKCH0363 1 IUC/CSR &amp; SPUR 12C FOC KG_F39/F40 LRGSGMAONGTENGAH1_KG </t>
  </si>
  <si>
    <t>H5G2301210</t>
  </si>
  <si>
    <t>PAC2312185</t>
  </si>
  <si>
    <t>TMWA/230573</t>
  </si>
  <si>
    <t>KG/SB-ATE-0050-TP</t>
  </si>
  <si>
    <t>DQKCH1334</t>
  </si>
  <si>
    <t>DNB 5G DQKCH1334 HORIZON - 1 IUC/CSR &amp; SPUR 12C FOC TMA F01&amp;TMA_F03 FOR MATANGRES TMA</t>
  </si>
  <si>
    <t>PAC2216986</t>
  </si>
  <si>
    <t>PG-SPS-0411-TP</t>
  </si>
  <si>
    <t>H5G_FOC BW F35/F36 CSR DPSPU0255_NB TOWER</t>
  </si>
  <si>
    <t>dh ada 2 PO. dh confirm ngn azam, xde SOF baru, proceed PR</t>
  </si>
  <si>
    <t>H5G2205083</t>
  </si>
  <si>
    <t>PAC2220444</t>
  </si>
  <si>
    <t>TMEA/221786</t>
  </si>
  <si>
    <t>PHG-TPT-0126-TP, PHG-GET-0649-TP</t>
  </si>
  <si>
    <t>DCKTN0386</t>
  </si>
  <si>
    <t>5G FOC (TP) MEC DCKTN0386 JLN SENTOSA</t>
  </si>
  <si>
    <t>DCKTN0386_JLNSENTOSA</t>
  </si>
  <si>
    <t>4902149616</t>
  </si>
  <si>
    <t>NRP2302552</t>
  </si>
  <si>
    <t>PAC2310709</t>
  </si>
  <si>
    <t>TMCA/231879</t>
  </si>
  <si>
    <t>ST-SWF-0042-TP</t>
  </si>
  <si>
    <t>Additional work at site due to site condition.</t>
  </si>
  <si>
    <t>NRP FOC BAT_F037-F038 RHB INSURANCE BHD- KOMPLEKS KANTONMEN PRIMA (SDIPVPN IPME)</t>
  </si>
  <si>
    <t>[{"name":"VO - BOQ BAT-(CWS) NRP BAT_F037-F038 RHB INSU_Sazril Anwar Bin Zul.pdf","link":"https://tm365-my.sharepoint.com/personal/badruznasrin_basri_tm_com_my/Documents/Apps/Microsoft%20Forms/Request%20New%20PR/Question%202/VO%20-%20BOQ%20BAT-(CWS)%20NRP%20BAT_F037-F038%20RHB%20INSU_Sazril%20Anwar%20Bin%20Zul.pdf","id":"01KO5DXPT2YVT2CIYKARCIJH35YXNY6GE4","type":null,"size":155987,"referenceId":"01KO5DXPXUPARRCS6LWRBYBWTUUM5DK5ER","driveId":"b!GENIO6DB3UWzdulNK6evrT-LvdyhA0VIokS4fxAfqZJ9NS0deS_ETJs3VRRJUVZM","status":1,"uploadSessionUrl":null}]</t>
  </si>
  <si>
    <t>PO - 4902151150</t>
  </si>
  <si>
    <t>GOV2300522</t>
  </si>
  <si>
    <t>PAC2309983</t>
  </si>
  <si>
    <t>TMBA/230793</t>
  </si>
  <si>
    <t>KK/PB/LB-TAI-0054-TP</t>
  </si>
  <si>
    <t>4902151150</t>
  </si>
  <si>
    <t>Main core tidak through, core rosak dalam cable. terpaksa tarik kabel ke next join yg ok sepanjang 1690 mtr.</t>
  </si>
  <si>
    <t>1GOV FOC SPUR PPR F0XX (12C) MYGOV*NET-MOT (JPJ) - STESEN PENGUATKUASA KIMANIS (IPME) - PPR</t>
  </si>
  <si>
    <t>PPR</t>
  </si>
  <si>
    <t>[{"name":"BOQ (SI) JPJ KIMANIS PPR_Fredoline Bin Nasir.pdf","link":"https://tm365-my.sharepoint.com/personal/badruznasrin_basri_tm_com_my/Documents/Apps/Microsoft%20Forms/Request%20New%20PR/Question%202/BOQ%20(SI)%20JPJ%20KIMANIS%20PPR_Fredoline%20Bin%20Nasir.pdf","id":"01KO5DXPVMLQ5RGY5SBVH2QBG2VJ3Z6X6G","type":null,"size":13417,"referenceId":"01KO5DXPXUPARRCS6LWRBYBWTUUM5DK5ER","driveId":"b!GENIO6DB3UWzdulNK6evrT-LvdyhA0VIokS4fxAfqZJ9NS0deS_ETJs3VRRJUVZM","status":1,"uploadSessionUrl":null}]</t>
  </si>
  <si>
    <t>PERLUKAN TAMBAHAN TIE FDP</t>
  </si>
  <si>
    <t>[{"name":"SI TIE FDP MYGOV NRECC (METEROLOGI) - PEJABAT_Siti Nur Atiqah Bint.pdf","link":"https://tm365-my.sharepoint.com/personal/badruznasrin_basri_tm_com_my/Documents/Apps/Microsoft%20Forms/Request%20New%20PR/Question%202/SI%20TIE%20FDP%20MYGOV%20NRECC%20(METEROLOGI)%20-%20PEJABAT_Siti%20Nur%20Atiqah%20Bint.pdf","id":"01KO5DXPUXKIJQGJ4LGVFJXAL4AJOLS4D5","type":null,"size":746134,"referenceId":"01KO5DXPXUPARRCS6LWRBYBWTUUM5DK5ER","driveId":"b!GENIO6DB3UWzdulNK6evrT-LvdyhA0VIokS4fxAfqZJ9NS0deS_ETJs3VRRJUVZM","status":1,"uploadSessionUrl":null}]</t>
  </si>
  <si>
    <t>GOV2300569</t>
  </si>
  <si>
    <t>PAC2307737</t>
  </si>
  <si>
    <t>TMSA/232251</t>
  </si>
  <si>
    <t>JS-KZK-0673-TP</t>
  </si>
  <si>
    <t>MYGOV*NET-KDN (JIM)-PEJABAT IMIGRESEN STULANG LAUT (IPME)-JB</t>
  </si>
  <si>
    <t>[{"name":"SI NID MYGOV KDN (JIM) PEJABAT IMIGRESEN STUL_Siti Nur Atiqah Bint.pdf","link":"https://tm365-my.sharepoint.com/personal/badruznasrin_basri_tm_com_my/Documents/Apps/Microsoft%20Forms/Request%20New%20PR/Question%202/SI%20NID%20MYGOV%20KDN%20(JIM)%20PEJABAT%20IMIGRESEN%20STUL_Siti%20Nur%20Atiqah%20Bint.pdf","id":"01KO5DXPWF6WCIKMK7ZZDZPNIXUSST6GB5","type":null,"size":365961,"referenceId":"01KO5DXPXUPARRCS6LWRBYBWTUUM5DK5ER","driveId":"b!GENIO6DB3UWzdulNK6evrT-LvdyhA0VIokS4fxAfqZJ9NS0deS_ETJs3VRRJUVZM","status":1,"uploadSessionUrl":null}]</t>
  </si>
  <si>
    <t>GOV2302297</t>
  </si>
  <si>
    <t>PAC2307760</t>
  </si>
  <si>
    <t>TMSA/232826</t>
  </si>
  <si>
    <t>JS-KZK-0731</t>
  </si>
  <si>
    <t>KERJA-KERJA PEMASANGAN NID</t>
  </si>
  <si>
    <t>MYGOV*NET-MOF (JKDM) KASTAM SG PULAI GELANG PATAH (IPME)-TKU</t>
  </si>
  <si>
    <t>[{"name":"SI NID MYGOV MOF (JKDM) KASTAM SG PULAI GELAN_Siti Nur Atiqah Bint.pdf","link":"https://tm365-my.sharepoint.com/personal/badruznasrin_basri_tm_com_my/Documents/Apps/Microsoft%20Forms/Request%20New%20PR/Question%202/SI%20NID%20MYGOV%20MOF%20(JKDM)%20KASTAM%20SG%20PULAI%20GELAN_Siti%20Nur%20Atiqah%20Bint.pdf","id":"01KO5DXPT7OHZCJKNAM5BYZMC4OXPE6AL2","type":null,"size":365450,"referenceId":"01KO5DXPXUPARRCS6LWRBYBWTUUM5DK5ER","driveId":"b!GENIO6DB3UWzdulNK6evrT-LvdyhA0VIokS4fxAfqZJ9NS0deS_ETJs3VRRJUVZM","status":1,"uploadSessionUrl":null}]</t>
  </si>
  <si>
    <t>H5G2300686</t>
  </si>
  <si>
    <t>PAC2309927</t>
  </si>
  <si>
    <t>TMNA/232185</t>
  </si>
  <si>
    <t>KD/PL-RAZ-0597-TP</t>
  </si>
  <si>
    <t xml:space="preserve">H5G_FOC LS F17/18 24C CSR DKKLM0339 TM LUNAS (DNB_HORIZON 5G)
</t>
  </si>
  <si>
    <t>LS</t>
  </si>
  <si>
    <t>[{"name":"2ND PO H5G TM LUNAS (DNB HORIZON 5G) (3)_Khairul Anuar Bin Mo.pdf","link":"https://tm365-my.sharepoint.com/personal/badruznasrin_basri_tm_com_my/Documents/Apps/Microsoft%20Forms/Request%20New%20PR/Question%202/2ND%20PO%20H5G%20TM%20LUNAS%20(DNB%20HORIZON%205G)%20(3)_Khairul%20Anuar%20Bin%20Mo.pdf","id":"01KO5DXPR6WBGON3TWGNE3QW7AZINKU4AB","type":null,"size":772906,"referenceId":"01KO5DXPXUPARRCS6LWRBYBWTUUM5DK5ER","driveId":"b!GENIO6DB3UWzdulNK6evrT-LvdyhA0VIokS4fxAfqZJ9NS0deS_ETJs3VRRJUVZM","status":1,"uploadSessionUrl":null}]</t>
  </si>
  <si>
    <t>GOV2305297</t>
  </si>
  <si>
    <t>PAC2310509</t>
  </si>
  <si>
    <t>TMSA/232561</t>
  </si>
  <si>
    <t>JS-KZK-0727</t>
  </si>
  <si>
    <t>4902150256</t>
  </si>
  <si>
    <t>MYGOV*NET-KONSOLIDASI (JB BLOKB)-ARKIB NEGARA MALAYSIA CAWANGAN TERENGGANU(IPME)-JB</t>
  </si>
  <si>
    <t>[{"name":"SI NID MYGOV KONSOLIDASI (JB BLOK B) ARKIB NE_Siti Nur Atiqah Bint.pdf","link":"https://tm365-my.sharepoint.com/personal/badruznasrin_basri_tm_com_my/Documents/Apps/Microsoft%20Forms/Request%20New%20PR/Question%202/SI%20NID%20MYGOV%20KONSOLIDASI%20(JB%20BLOK%20B)%20ARKIB%20NE_Siti%20Nur%20Atiqah%20Bint.pdf","id":"01KO5DXPUFKPT2I5QCCVBJISR7ZP74GRHN","type":null,"size":368152,"referenceId":"01KO5DXPXUPARRCS6LWRBYBWTUUM5DK5ER","driveId":"b!GENIO6DB3UWzdulNK6evrT-LvdyhA0VIokS4fxAfqZJ9NS0deS_ETJs3VRRJUVZM","status":1,"uploadSessionUrl":null}]</t>
  </si>
  <si>
    <t>GOV2300736</t>
  </si>
  <si>
    <t>PAC2307655</t>
  </si>
  <si>
    <t>TMSA/232246</t>
  </si>
  <si>
    <t>JS-KZK-0733</t>
  </si>
  <si>
    <t>MYGOV*NET-KDN (JIM)-PEJABAT IMIGRESEN CIQ PUTERI HARBOUR (IPME)-GH</t>
  </si>
  <si>
    <t>[{"name":"SI NID MYGOV KDN (JIM) PEJABAT IMIGRESEN CIQ_Siti Nur Atiqah Bint.pdf","link":"https://tm365-my.sharepoint.com/personal/badruznasrin_basri_tm_com_my/Documents/Apps/Microsoft%20Forms/Request%20New%20PR/Question%202/SI%20NID%20MYGOV%20KDN%20(JIM)%20PEJABAT%20IMIGRESEN%20CIQ_Siti%20Nur%20Atiqah%20Bint.pdf","id":"01KO5DXPUZCBGDIYWNRFBJXP5P26YDPTFV","type":null,"size":396332,"referenceId":"01KO5DXPXUPARRCS6LWRBYBWTUUM5DK5ER","driveId":"b!GENIO6DB3UWzdulNK6evrT-LvdyhA0VIokS4fxAfqZJ9NS0deS_ETJs3VRRJUVZM","status":1,"uploadSessionUrl":null}]</t>
  </si>
  <si>
    <t>NRP2302655</t>
  </si>
  <si>
    <t>PAC2311190</t>
  </si>
  <si>
    <t>TMWA/237262</t>
  </si>
  <si>
    <t>HSBB FTTH DSS (ADD) KBRM_C888 FOR SHIN YANG PLYWOOD SDN. BHD LOT 463, KUALA BARAM INDUSTRIAL ESTATE, 98000 MIRI</t>
  </si>
  <si>
    <t>[{"name":"BOQ TMWA237262_Bun Katan Katan.pdf","link":"https://tm365-my.sharepoint.com/personal/badruznasrin_basri_tm_com_my/Documents/Apps/Microsoft%20Forms/Request%20New%20PR/Question%203/BOQ%20TMWA237262_Bun%20Katan%20Katan.pdf","id":"01KO5DXPWRXKGX4F6APJEKBBPVRVW2QLR5","type":null,"size":199014,"referenceId":"01KO5DXPXGNA5SXMMJOFDI7X4DMR4B2UAT","driveId":"b!GENIO6DB3UWzdulNK6evrT-LvdyhA0VIokS4fxAfqZJ9NS0deS_ETJs3VRRJUVZM","status":1,"uploadSessionUrl":null}]</t>
  </si>
  <si>
    <t>4902135070</t>
  </si>
  <si>
    <t>RER2300002</t>
  </si>
  <si>
    <t>PAC2307097</t>
  </si>
  <si>
    <t>TMNA/230390</t>
  </si>
  <si>
    <t>PG-SPS-0515-TP</t>
  </si>
  <si>
    <t>ITEM NOT INCLUDED IN FIRST PO</t>
  </si>
  <si>
    <t xml:space="preserve">REROUTING BM FOC JALAN BERAPIT (JKR)
</t>
  </si>
  <si>
    <t>[{"name":"3RD BOQ FOC JLN BERAPIT_Ahmad Faizal Bin Abd.pdf","link":"https://tm365-my.sharepoint.com/personal/badruznasrin_basri_tm_com_my/Documents/Apps/Microsoft%20Forms/Request%20New%20PR/Question%202/3RD%20BOQ%20FOC%20JLN%20BERAPIT_Ahmad%20Faizal%20Bin%20Abd.pdf","id":"01KO5DXPR26NCKGCLCKBFIWS5XW4XURLJG","type":null,"size":1218412,"referenceId":"01KO5DXPXUPARRCS6LWRBYBWTUUM5DK5ER","driveId":"b!GENIO6DB3UWzdulNK6evrT-LvdyhA0VIokS4fxAfqZJ9NS0deS_ETJs3VRRJUVZM","status":1,"uploadSessionUrl":null}]</t>
  </si>
  <si>
    <t>GOV2300269</t>
  </si>
  <si>
    <t>PAC2304647</t>
  </si>
  <si>
    <t>TMEA/231329</t>
  </si>
  <si>
    <t>PHG-GOL-0148-TP</t>
  </si>
  <si>
    <t>4902154723</t>
  </si>
  <si>
    <t xml:space="preserve">PR VO ini diperlukan untuk Hack Manhole yang berada di dalam Tandas Premis customer. NID sebelum ini up menggunakan fiber existing (SPOF). </t>
  </si>
  <si>
    <t>MYGOV FOC (TP) GEB_F42/F43 KASTAM NEW DEEP WATER TERMINAL (NDWT)</t>
  </si>
  <si>
    <t>[{"name":"Additional BQ NDWT_Ahmad Najmi Bin Arah.pdf","link":"https://tm365-my.sharepoint.com/personal/badruznasrin_basri_tm_com_my/Documents/Apps/Microsoft%20Forms/Request%20New%20PR/Question%202/Additional%20BQ%20NDWT_Ahmad%20Najmi%20Bin%20Arah.pdf","id":"01KO5DXPRNWZ3XE4EE2JDISX3PDQCN4LIN","type":null,"size":665551,"referenceId":"01KO5DXPXUPARRCS6LWRBYBWTUUM5DK5ER","driveId":"b!GENIO6DB3UWzdulNK6evrT-LvdyhA0VIokS4fxAfqZJ9NS0deS_ETJs3VRRJUVZM","status":1,"uploadSessionUrl":null}]</t>
  </si>
  <si>
    <t xml:space="preserve">no info cable &amp; distance in TP. </t>
  </si>
  <si>
    <t>NRP2302026</t>
  </si>
  <si>
    <t>PAC2308265</t>
  </si>
  <si>
    <t>TMWA/237210</t>
  </si>
  <si>
    <t>FOC LG_F21 SPUR 24C/12C FOR FOR SARAWAK INFORMATION SYSTEMS SDN BHD,LIMBANG PLAZA TKT 7 JLN BANGKITA, 98700 LIMBANG</t>
  </si>
  <si>
    <t>[{"name":"TBOQ _TMWA 237210_Muhammad Adib Ahmad.pdf","link":"https://tm365-my.sharepoint.com/personal/badruznasrin_basri_tm_com_my/Documents/Apps/Microsoft%20Forms/Request%20New%20PR/Question%203/TBOQ%20_TMWA%20237210_Muhammad%20Adib%20Ahmad.pdf","id":"01KO5DXPQ2PKUMLEJ23FA3QEMVMIWFCSYH","type":null,"size":103558,"referenceId":"01KO5DXPXGNA5SXMMJOFDI7X4DMR4B2UAT","driveId":"b!GENIO6DB3UWzdulNK6evrT-LvdyhA0VIokS4fxAfqZJ9NS0deS_ETJs3VRRJUVZM","status":1,"uploadSessionUrl":null}]</t>
  </si>
  <si>
    <t>PO : 4902149776</t>
  </si>
  <si>
    <t>VCT2200201</t>
  </si>
  <si>
    <t>PAC2209661</t>
  </si>
  <si>
    <t>TMNA/221732</t>
  </si>
  <si>
    <t>PRK-SPS-0604-TP</t>
  </si>
  <si>
    <t>site sebelum ini telah siap. dapat arahan dari JKR minta alih tiang berdekatan dgn cabinet kerana terdapat kerja pelebaran jalan. perlukan segera PO untuk kontraktor alihkan.</t>
  </si>
  <si>
    <t>VC TELECOMS FOC BD_F01 SPUR (12C) NID ABA0014 SK JERAM MENGKUANG</t>
  </si>
  <si>
    <t>BD</t>
  </si>
  <si>
    <t>[{"name":"2nd BOQ VC TEL JERAM MENGKUANG_Khairuliman Bin Jama.pdf","link":"https://tm365-my.sharepoint.com/personal/badruznasrin_basri_tm_com_my/Documents/Apps/Microsoft%20Forms/Request%20New%20PR/Question%202/2nd%20BOQ%20VC%20TEL%20JERAM%20MENGKUANG_Khairuliman%20Bin%20Jama.pdf","id":"01KO5DXPRDOUVPSJEZYNH36HYPCJAZSKIX","type":null,"size":402021,"referenceId":"01KO5DXPXUPARRCS6LWRBYBWTUUM5DK5ER","driveId":"b!GENIO6DB3UWzdulNK6evrT-LvdyhA0VIokS4fxAfqZJ9NS0deS_ETJs3VRRJUVZM","status":1,"uploadSessionUrl":null}]</t>
  </si>
  <si>
    <t>no BOQ</t>
  </si>
  <si>
    <t>NRC2300063</t>
  </si>
  <si>
    <t>PAC2308692</t>
  </si>
  <si>
    <t>TMWA/237203</t>
  </si>
  <si>
    <t>Pulling FOC ,Internal Wiring ,Termination To Fiber Tray At Customer Premise For LOT 587, BLOCK 13 JALAN BANTING,98850 LAWAS</t>
  </si>
  <si>
    <t>[{"name":"LWS_F04 IPD_Muhammad Adib Ahmad.pptx","link":"https://tm365-my.sharepoint.com/personal/badruznasrin_basri_tm_com_my/_layouts/15/Doc.aspx?sourcedoc=%7B9291C1BA-A95E-48EF-B22D-FCE6A89BCFC1%7D&amp;file=LWS_F04%20IPD_Muhammad%20Adib%20Ahmad.pptx&amp;action=edit&amp;mobileredirect=true","id":"01KO5DXPV2YGIZEXVJ55ELELP442UJXT6B","type":null,"size":4831251,"referenceId":"01KO5DXPXGNA5SXMMJOFDI7X4DMR4B2UAT","driveId":"b!GENIO6DB3UWzdulNK6evrT-LvdyhA0VIokS4fxAfqZJ9NS0deS_ETJs3VRRJUVZM","status":1,"uploadSessionUrl":null}]</t>
  </si>
  <si>
    <t>no info cable &amp; distance in TP. no BOQ</t>
  </si>
  <si>
    <t>NRC2300064</t>
  </si>
  <si>
    <t>PAC2308693</t>
  </si>
  <si>
    <t>TMWA/237204</t>
  </si>
  <si>
    <t>HSBB FTTH DSS (ADD) LWS_C004 FOR LOT 587, BLOCK 13 JALAN BANTING,98850 LAWAS</t>
  </si>
  <si>
    <t>[{"name":"FTTH LWS C004_Muhammad Adib Ahmad.pptx","link":"https://tm365-my.sharepoint.com/personal/badruznasrin_basri_tm_com_my/_layouts/15/Doc.aspx?sourcedoc=%7B6A552960-28D0-42D4-96E8-FDD10426E833%7D&amp;file=FTTH%20LWS%20C004_Muhammad%20Adib%20Ahmad.pptx&amp;action=edit&amp;mobileredirect=true","id":"01KO5DXPTAFFKWVUBI2RBJN2H52ECCN2BT","type":null,"size":4060521,"referenceId":"01KO5DXPXGNA5SXMMJOFDI7X4DMR4B2UAT","driveId":"b!GENIO6DB3UWzdulNK6evrT-LvdyhA0VIokS4fxAfqZJ9NS0deS_ETJs3VRRJUVZM","status":1,"uploadSessionUrl":null}]</t>
  </si>
  <si>
    <t>Duplicate link 937</t>
  </si>
  <si>
    <t>[{"name":"BOQ TMWA237262_Muhammad Adib Ahmad.pdf","link":"https://tm365-my.sharepoint.com/personal/badruznasrin_basri_tm_com_my/Documents/Apps/Microsoft%20Forms/Request%20New%20PR/Question%203/BOQ%20TMWA237262_Muhammad%20Adib%20Ahmad.pdf","id":"01KO5DXPQQVS6RTYMXZ5EYCPJZ7MBDDK5K","type":null,"size":199014,"referenceId":"01KO5DXPXGNA5SXMMJOFDI7X4DMR4B2UAT","driveId":"b!GENIO6DB3UWzdulNK6evrT-LvdyhA0VIokS4fxAfqZJ9NS0deS_ETJs3VRRJUVZM","status":1,"uploadSessionUrl":null}]</t>
  </si>
  <si>
    <t>NRP2301429</t>
  </si>
  <si>
    <t>PAC2309258</t>
  </si>
  <si>
    <t>TMCA/231723</t>
  </si>
  <si>
    <t>SB-MG7-0227-TP</t>
  </si>
  <si>
    <t>4902150439</t>
  </si>
  <si>
    <t>Required Site Instruction due to suspected Cable Cut (cable theft) after 1 week fiber complete, End-To-End, and Testing.</t>
  </si>
  <si>
    <t>NRP SAG F31F32 REDTONE_LF MEGA DC, JLN TJG KERAMAT 26/35, SEK.26 SHAH ALAM</t>
  </si>
  <si>
    <t>[{"name":"SITE INSTRUCTION_PR 3_SITE LF LOGISTIC (2) do_Siti Atirah Razak.pdf","link":"https://tm365-my.sharepoint.com/personal/badruznasrin_basri_tm_com_my/Documents/Apps/Microsoft%20Forms/Request%20New%20PR/Question%202/SITE%20INSTRUCTION_PR%203_SITE%20LF%20LOGISTIC%20(2)%20do_Siti%20Atirah%20Razak.pdf","id":"01KO5DXPVYFU2ES6JYVFGYTR6YFMLIKZ3Y","type":null,"size":218820,"referenceId":"01KO5DXPXUPARRCS6LWRBYBWTUUM5DK5ER","driveId":"b!GENIO6DB3UWzdulNK6evrT-LvdyhA0VIokS4fxAfqZJ9NS0deS_ETJs3VRRJUVZM","status":1,"uploadSessionUrl":null}]</t>
  </si>
  <si>
    <t>PO - 4902150711 (25/9/2023)</t>
  </si>
  <si>
    <t>GOV2300089</t>
  </si>
  <si>
    <t>PAC2305464</t>
  </si>
  <si>
    <t>TMBA/230398</t>
  </si>
  <si>
    <t>KK/PB/LB-EVO-0122-TP</t>
  </si>
  <si>
    <t>4902150711</t>
  </si>
  <si>
    <t xml:space="preserve">SI work due to change of address to install NID. </t>
  </si>
  <si>
    <t>1GOV FOC SPUR KBU F125/F126 (12C) MYGOV*NET-NRECC (METEOROLOGI)-STESEN METEOROLOGI KOTA KINABALU(IPME)-KBU</t>
  </si>
  <si>
    <t>[{"name":"BOQ_TMBA230398_SI_Daniel S Manson.pdf","link":"https://tm365-my.sharepoint.com/personal/badruznasrin_basri_tm_com_my/Documents/Apps/Microsoft%20Forms/Request%20New%20PR/Question%202/BOQ_TMBA230398_SI_Daniel%20S%20Manson.pdf","id":"01KO5DXPWINPAKEYG62RH2CQ33NPANTXVB","type":null,"size":1040801,"referenceId":"01KO5DXPXUPARRCS6LWRBYBWTUUM5DK5ER","driveId":"b!GENIO6DB3UWzdulNK6evrT-LvdyhA0VIokS4fxAfqZJ9NS0deS_ETJs3VRRJUVZM","status":1,"uploadSessionUrl":null},{"name":"TP_TMBA230398_SI_Daniel S Manson.pdf","link":"https://tm365-my.sharepoint.com/personal/badruznasrin_basri_tm_com_my/Documents/Apps/Microsoft%20Forms/Request%20New%20PR/Question%202/TP_TMBA230398_SI_Daniel%20S%20Manson.pdf","id":"01KO5DXPW52O2IXLOJLBD2UKUREPSMPUNN","type":null,"size":5246162,"referenceId":"01KO5DXPXUPARRCS6LWRBYBWTUUM5DK5ER","driveId":"b!GENIO6DB3UWzdulNK6evrT-LvdyhA0VIokS4fxAfqZJ9NS0deS_ETJs3VRRJUVZM","status":1,"uploadSessionUrl":null},{"name":"PR_TMBA_230398 (SI)_Daniel S Manson.xlsx","link":"https://tm365-my.sharepoint.com/personal/badruznasrin_basri_tm_com_my/_layouts/15/Doc.aspx?sourcedoc=%7BE7943864-A70F-45DA-B4C2-C292AD4AC329%7D&amp;file=PR_TMBA_230398%20(SI)_Daniel%20S%20Manson.xlsx&amp;action=default&amp;mobileredirect=true","id":"01KO5DXPTEHCKOOD5H3JC3JQWCSKWUVQZJ","type":null,"size":226935,"referenceId":"01KO5DXPXUPARRCS6LWRBYBWTUUM5DK5ER","driveId":"b!GENIO6DB3UWzdulNK6evrT-LvdyhA0VIokS4fxAfqZJ9NS0deS_ETJs3VRRJUVZM","status":1,"uploadSessionUrl":null}]</t>
  </si>
  <si>
    <t>BRP2300018</t>
  </si>
  <si>
    <t>PAC2311298</t>
  </si>
  <si>
    <t>TMWA/232091</t>
  </si>
  <si>
    <t>KG/SB-BYT-0251-TP</t>
  </si>
  <si>
    <t>1st PO created with desktop planning. Actual length is longer at physical site.</t>
  </si>
  <si>
    <t>BR SWK FOC LAN_F30 24C SEKOLAH MENENGAH KEBANGSAAN SIBU JAYA</t>
  </si>
  <si>
    <t>[{"name":"SI TP count tmwa232091 LAN F30 SMK Sibu Jaya_Ling Kuok Thong.xlsx","link":"https://tm365-my.sharepoint.com/personal/badruznasrin_basri_tm_com_my/_layouts/15/Doc.aspx?sourcedoc=%7B6A3D9087-3832-4984-B545-253E190C5507%7D&amp;file=SI%20TP%20count%20tmwa232091%20LAN%20F30%20SMK%20Sibu%20Jaya_Ling%20Kuok%20Thong.xlsx&amp;action=default&amp;mobileredirect=true","id":"01KO5DXPUHSA6WUMRYQRE3KRJFHYMQYVIH","type":null,"size":182303,"referenceId":"01KO5DXPXUPARRCS6LWRBYBWTUUM5DK5ER","driveId":"b!GENIO6DB3UWzdulNK6evrT-LvdyhA0VIokS4fxAfqZJ9NS0deS_ETJs3VRRJUVZM","status":1,"uploadSessionUrl":null}]</t>
  </si>
  <si>
    <t>4902153345 (3/10/23)</t>
  </si>
  <si>
    <t>4902153345</t>
  </si>
  <si>
    <t xml:space="preserve">NRP FOC SPUR (12C) NGBH KBR DIGI - KG BUKIT BIJIH
</t>
  </si>
  <si>
    <t>[{"name":"Drft PR_Jaafar Bin Mohamed M.pdf","link":"https://tm365-my.sharepoint.com/personal/badruznasrin_basri_tm_com_my/Documents/Apps/Microsoft%20Forms/Request%20New%20PR/Question%203/Drft%20PR_Jaafar%20Bin%20Mohamed%20M.pdf","id":"01KO5DXPXJCD5WUH6HL5BLSDGM73VSPF7M","type":null,"size":323445,"referenceId":"01KO5DXPXGNA5SXMMJOFDI7X4DMR4B2UAT","driveId":"b!GENIO6DB3UWzdulNK6evrT-LvdyhA0VIokS4fxAfqZJ9NS0deS_ETJs3VRRJUVZM","status":1,"uploadSessionUrl":null}]</t>
  </si>
  <si>
    <t>22.9.23 - Done verified and submit to CPA.</t>
  </si>
  <si>
    <t>GOV2304914</t>
  </si>
  <si>
    <t>PAC2309939</t>
  </si>
  <si>
    <t>TMEC/230130</t>
  </si>
  <si>
    <t>CNFD-GET-0045-TP</t>
  </si>
  <si>
    <t>4902150525</t>
  </si>
  <si>
    <t>Kerja-kerja tambahan FOC PP MAG 96C kerana duct/way rosak sepanjang laluan kabel tersebut dan menghalang kerja penarikan kabel</t>
  </si>
  <si>
    <t>Penarikan kabel junction 96C dari PP ke MAG</t>
  </si>
  <si>
    <t>PP - MAG</t>
  </si>
  <si>
    <t>[{"name":"BOQ SI TMEA230130 MYGOV FOC PP MAG 96C SIGNED_Nazman Bin Zaiyadi.pdf","link":"https://tm365-my.sharepoint.com/personal/badruznasrin_basri_tm_com_my/Documents/Apps/Microsoft%20Forms/Request%20New%20PR/Question%202/BOQ%20SI%20TMEA230130%20MYGOV%20FOC%20PP%20MAG%2096C%20SIGNED_Nazman%20Bin%20Zaiyadi.pdf","id":"01KO5DXPWLXSS24PRXB5C3TAHQZ3Y37OJY","type":null,"size":413404,"referenceId":"01KO5DXPXUPARRCS6LWRBYBWTUUM5DK5ER","driveId":"b!GENIO6DB3UWzdulNK6evrT-LvdyhA0VIokS4fxAfqZJ9NS0deS_ETJs3VRRJUVZM","status":1,"uploadSessionUrl":null},{"name":"TMEA230130 MYGOV FOC PP MAG 96C DUCT ROUTE UP_Nazman Bin Zaiyadi.pdf","link":"https://tm365-my.sharepoint.com/personal/badruznasrin_basri_tm_com_my/Documents/Apps/Microsoft%20Forms/Request%20New%20PR/Question%202/TMEA230130%20MYGOV%20FOC%20PP%20MAG%2096C%20DUCT%20ROUTE%20UP_Nazman%20Bin%20Zaiyadi.pdf","id":"01KO5DXPTNEPFLIVRMFNEIDJHT3DB3NSSH","type":null,"size":3453479,"referenceId":"01KO5DXPXUPARRCS6LWRBYBWTUUM5DK5ER","driveId":"b!GENIO6DB3UWzdulNK6evrT-LvdyhA0VIokS4fxAfqZJ9NS0deS_ETJs3VRRJUVZM","status":1,"uploadSessionUrl":null},{"name":"Std_Costing SI TMEA230130 MYGOV FOC PP MAG 96_Nazman Bin Zaiyadi.xlsx","link":"https://tm365-my.sharepoint.com/personal/badruznasrin_basri_tm_com_my/_layouts/15/Doc.aspx?sourcedoc=%7B0C1E62D6-DE09-47CE-956D-F54E779A106A%7D&amp;file=Std_Costing%20SI%20TMEA230130%20MYGOV%20FOC%20PP%20MAG%2096_Nazman%20Bin%20Zaiyadi.xlsx&amp;action=default&amp;mobileredirect=true","id":"01KO5DXPWWMIPAYCO6ZZDZK3PVJZ3ZUEDK","type":null,"size":456337,"referenceId":"01KO5DXPXUPARRCS6LWRBYBWTUUM5DK5ER","driveId":"b!GENIO6DB3UWzdulNK6evrT-LvdyhA0VIokS4fxAfqZJ9NS0deS_ETJs3VRRJUVZM","status":1,"uploadSessionUrl":null}]</t>
  </si>
  <si>
    <t>GOV2305142</t>
  </si>
  <si>
    <t xml:space="preserve"> PAC2310502</t>
  </si>
  <si>
    <t>TMEA/238138</t>
  </si>
  <si>
    <t>KEL-MAT-0142-TP</t>
  </si>
  <si>
    <t>KERJA-KERJA HACK TAR</t>
  </si>
  <si>
    <t>MYGOV NEO KO FTTH ADD KO_C030 LEMBAGA KEMAJUAN PERTANIAN KUMUBU(KADA)</t>
  </si>
  <si>
    <t>[{"name":"SI KADA_Nurulfahmie Binti Mo.pdf","link":"https://tm365-my.sharepoint.com/personal/badruznasrin_basri_tm_com_my/Documents/Apps/Microsoft%20Forms/Request%20New%20PR/Question%202/SI%20KADA_Nurulfahmie%20Binti%20Mo.pdf","id":"01KO5DXPRK7VSTFQRTV5HYCEJ5Q32K6OO6","type":null,"size":421928,"referenceId":"01KO5DXPXUPARRCS6LWRBYBWTUUM5DK5ER","driveId":"b!GENIO6DB3UWzdulNK6evrT-LvdyhA0VIokS4fxAfqZJ9NS0deS_ETJs3VRRJUVZM","status":1,"uploadSessionUrl":null}]</t>
  </si>
  <si>
    <t>H5G2204419</t>
  </si>
  <si>
    <t>PAC2300982</t>
  </si>
  <si>
    <t>TMEC/230111</t>
  </si>
  <si>
    <t>CNFD-GET-0043-TP</t>
  </si>
  <si>
    <t>4902150807</t>
  </si>
  <si>
    <t>Kerja-kerja tambahan (repair civil element) FOC MAG-TAM diperlukan kerana duct/way rosak untuk penarikan kabel tersebut.</t>
  </si>
  <si>
    <t xml:space="preserve">Penarikan kabel junction FOC 96C MAG-TAM </t>
  </si>
  <si>
    <t>MAG-TAM</t>
  </si>
  <si>
    <t>[{"name":"BOQ SI 5G FOC MAG-TAM SIGNED_Nazman Bin Zaiyadi.pdf","link":"https://tm365-my.sharepoint.com/personal/badruznasrin_basri_tm_com_my/Documents/Apps/Microsoft%20Forms/Request%20New%20PR/Question%202/BOQ%20SI%205G%20FOC%20MAG-TAM%20SIGNED_Nazman%20Bin%20Zaiyadi.pdf","id":"01KO5DXPSMJ6L4MKDCJFELF5KOZ4AWFC3W","type":null,"size":413765,"referenceId":"01KO5DXPXUPARRCS6LWRBYBWTUUM5DK5ER","driveId":"b!GENIO6DB3UWzdulNK6evrT-LvdyhA0VIokS4fxAfqZJ9NS0deS_ETJs3VRRJUVZM","status":1,"uploadSessionUrl":null}]</t>
  </si>
  <si>
    <t>RER2300014</t>
  </si>
  <si>
    <t>PAC2311053</t>
  </si>
  <si>
    <t>RMNA/230000</t>
  </si>
  <si>
    <t>KD/PL-ERA-0471-TP</t>
  </si>
  <si>
    <t>4902151183/4902151547</t>
  </si>
  <si>
    <t>RMK12 REROUTING JKR FOC AS F01, F03/04, F07/08, F19, F21/22, F26, F28/29, F34/35, F15/15, F51/52, F53/54, F57/58, F55/56 JAMBATAN MANJALARA ALOR SETAR</t>
  </si>
  <si>
    <t>waiting state to verify QC. 27/9 qc completed. new</t>
  </si>
  <si>
    <t>H5G2300560</t>
  </si>
  <si>
    <t>PAC2308822</t>
  </si>
  <si>
    <t>TMEA/236064</t>
  </si>
  <si>
    <t>KEL-MAJ-0829-TP/KEL-MAJ-0849-TP(NewLOR)</t>
  </si>
  <si>
    <t>kerja-kerja tambahan untuk hack tar</t>
  </si>
  <si>
    <t>H5G WBU FOC SPUR 12C DDTUM0420 JLN LAMA WAKAF BHARU</t>
  </si>
  <si>
    <t>[{"name":"BOQ SI - H5G WBU FOC SPUR 12C DDTUM0420 JLN L_Nurulfahmie Binti Mo.pdf","link":"https://tm365-my.sharepoint.com/personal/badruznasrin_basri_tm_com_my/Documents/Apps/Microsoft%20Forms/Request%20New%20PR/Question%202/BOQ%20SI%20-%20H5G%20WBU%20FOC%20SPUR%2012C%20DDTUM0420%20JLN%20L_Nurulfahmie%20Binti%20Mo.pdf","id":"01KO5DXPTJN7SON3DMXNH3I7XJDVGX3MWN","type":null,"size":533045,"referenceId":"01KO5DXPXUPARRCS6LWRBYBWTUUM5DK5ER","driveId":"b!GENIO6DB3UWzdulNK6evrT-LvdyhA0VIokS4fxAfqZJ9NS0deS_ETJs3VRRJUVZM","status":1,"uploadSessionUrl":null},{"name":"GAMBAR KERJA TAMBAHAN - TMEA236064 - H5G WBU_Nurulfahmie Binti Mo.pdf","link":"https://tm365-my.sharepoint.com/personal/badruznasrin_basri_tm_com_my/Documents/Apps/Microsoft%20Forms/Request%20New%20PR/Question%202/GAMBAR%20KERJA%20TAMBAHAN%20-%20TMEA236064%20-%20H5G%20WBU_Nurulfahmie%20Binti%20Mo.pdf","id":"01KO5DXPWJOBBRLBKUHNGJD373IZ2QXPAB","type":null,"size":377755,"referenceId":"01KO5DXPXUPARRCS6LWRBYBWTUUM5DK5ER","driveId":"b!GENIO6DB3UWzdulNK6evrT-LvdyhA0VIokS4fxAfqZJ9NS0deS_ETJs3VRRJUVZM","status":1,"uploadSessionUrl":null}]</t>
  </si>
  <si>
    <t>27/9 check  PR created. PO - 4902151465</t>
  </si>
  <si>
    <t>NRP2302792</t>
  </si>
  <si>
    <t>PAC2310610</t>
  </si>
  <si>
    <t>TMEA/236095</t>
  </si>
  <si>
    <t>KEL-MAT-0143-TP</t>
  </si>
  <si>
    <t>tmbahan kerja-kerja tar jalan</t>
  </si>
  <si>
    <t>NRP KO FTTH ADD KO_C036 KLINIK DESA PINTU GENG</t>
  </si>
  <si>
    <t>[{"name":"GK_TMEA236095_Nurulfahmie Binti Mo.pdf","link":"https://tm365-my.sharepoint.com/personal/badruznasrin_basri_tm_com_my/Documents/Apps/Microsoft%20Forms/Request%20New%20PR/Question%202/GK_TMEA236095_Nurulfahmie%20Binti%20Mo.pdf","id":"01KO5DXPTKNC7ZR2UN3NCKWDBQJVTVJH2S","type":null,"size":458937,"referenceId":"01KO5DXPXUPARRCS6LWRBYBWTUUM5DK5ER","driveId":"b!GENIO6DB3UWzdulNK6evrT-LvdyhA0VIokS4fxAfqZJ9NS0deS_ETJs3VRRJUVZM","status":1,"uploadSessionUrl":null},{"name":"KLINIK DESA PINTU GENG_Nurulfahmie Binti Mo.pdf","link":"https://tm365-my.sharepoint.com/personal/badruznasrin_basri_tm_com_my/Documents/Apps/Microsoft%20Forms/Request%20New%20PR/Question%202/KLINIK%20DESA%20PINTU%20GENG_Nurulfahmie%20Binti%20Mo.pdf","id":"01KO5DXPTY2PGWOCKP5RCJW5QGLVBJR5BI","type":null,"size":3281918,"referenceId":"01KO5DXPXUPARRCS6LWRBYBWTUUM5DK5ER","driveId":"b!GENIO6DB3UWzdulNK6evrT-LvdyhA0VIokS4fxAfqZJ9NS0deS_ETJs3VRRJUVZM","status":1,"uploadSessionUrl":null}]</t>
  </si>
  <si>
    <t>S2U2300427</t>
  </si>
  <si>
    <t>PAC2303799</t>
  </si>
  <si>
    <t>TMSA/231605</t>
  </si>
  <si>
    <t>JS-KKS-1169-TP</t>
  </si>
  <si>
    <t>csuresh@tm.com.my</t>
  </si>
  <si>
    <t>Kerja-kerja SI , 4 fdp + 4 tie fdp. Main PO4902072097</t>
  </si>
  <si>
    <t xml:space="preserve"> BBF FTTH ADD PNS_C005 (PNS_VC5005) JALAN JERAM BATU</t>
  </si>
  <si>
    <t>PNS</t>
  </si>
  <si>
    <t>[{"name":"SI TMSA231605_Suresh A L Chamy Nai.xlsx","link":"https://tm365-my.sharepoint.com/personal/badruznasrin_basri_tm_com_my/_layouts/15/Doc.aspx?sourcedoc=%7B254E5A8E-F1A0-42D5-B35E-B404985FDF28%7D&amp;file=SI%20TMSA231605_Suresh%20A%20L%20Chamy%20Nai.xlsx&amp;action=default&amp;mobileredirect=true","id":"01KO5DXPUOLJHCLIHR2VBLGXVUASMF7XZI","type":null,"size":68057,"referenceId":"01KO5DXPXUPARRCS6LWRBYBWTUUM5DK5ER","driveId":"b!GENIO6DB3UWzdulNK6evrT-LvdyhA0VIokS4fxAfqZJ9NS0deS_ETJs3VRRJUVZM","status":1,"uploadSessionUrl":null}]</t>
  </si>
  <si>
    <t>GOV2301451</t>
  </si>
  <si>
    <t>PAC2306194</t>
  </si>
  <si>
    <t>TMWA/230375</t>
  </si>
  <si>
    <t>KG/SB-GET-0259-TP</t>
  </si>
  <si>
    <t xml:space="preserve">Need to pull 12C OH for replacing spare core by maintenance team. 
There is insufficient core at the place. 
This job done using the spare core given by NMO team. </t>
  </si>
  <si>
    <t>NRP NID &amp; FOC PNN_F10/F14 MYGOV*NET- MOD - MK PMTTD - KEM MUARA TUANG KOTA SAMARAHAN (IPME) - PNN</t>
  </si>
  <si>
    <t>[{"name":"SI BOQ LETTER KEM MUARA_Noreha Binti Fatehi.pdf","link":"https://tm365-my.sharepoint.com/personal/badruznasrin_basri_tm_com_my/Documents/Apps/Microsoft%20Forms/Request%20New%20PR/Question%202/SI%20BOQ%20LETTER%20KEM%20MUARA_Noreha%20Binti%20Fatehi.pdf","id":"01KO5DXPRSF4SZXOR5ZJGLQPQEFCAKOCM2","type":null,"size":746300,"referenceId":"01KO5DXPXUPARRCS6LWRBYBWTUUM5DK5ER","driveId":"b!GENIO6DB3UWzdulNK6evrT-LvdyhA0VIokS4fxAfqZJ9NS0deS_ETJs3VRRJUVZM","status":1,"uploadSessionUrl":null}]</t>
  </si>
  <si>
    <t>PO : 4902150434</t>
  </si>
  <si>
    <t>NRP2301665</t>
  </si>
  <si>
    <t>PAC2308377</t>
  </si>
  <si>
    <t>TMNA/232252</t>
  </si>
  <si>
    <t>PRK-NXS-0054-TP</t>
  </si>
  <si>
    <t>AT</t>
  </si>
  <si>
    <t>GOV2302403</t>
  </si>
  <si>
    <t>PAC2307757</t>
  </si>
  <si>
    <t>TMSA/232806</t>
  </si>
  <si>
    <t>JS-MKN-0018-TP</t>
  </si>
  <si>
    <t>MYGOV*NET-MOF (JKDM) KASTAM PONTIAN BANDAR PERMAS KUKUP (IPME)-KC</t>
  </si>
  <si>
    <t>GOV2301452</t>
  </si>
  <si>
    <t>PAC2306258</t>
  </si>
  <si>
    <t>TMWA/230377</t>
  </si>
  <si>
    <t>KG/SB-GET-0260-TP</t>
  </si>
  <si>
    <t xml:space="preserve">Need to pull 12C OH for replacing spare core by maintenance team. There is insufficient core at the place. This job done using the spare core given by NMO team. </t>
  </si>
  <si>
    <t>NRP NID &amp; FOC PNN_F08/F16 MYGOV*NET- MOD - MARKAS 3 BRIGED KUCHING (IPME) - PNN</t>
  </si>
  <si>
    <t>[{"name":"SI TBOQ MARKAS 3_Noreha Binti Fatehi.pdf","link":"https://tm365-my.sharepoint.com/personal/badruznasrin_basri_tm_com_my/Documents/Apps/Microsoft%20Forms/Request%20New%20PR/Question%202/SI%20TBOQ%20MARKAS%203_Noreha%20Binti%20Fatehi.pdf","id":"01KO5DXPVPVJE2PZOUIRDYXD65CZMFQEMY","type":null,"size":894513,"referenceId":"01KO5DXPXUPARRCS6LWRBYBWTUUM5DK5ER","driveId":"b!GENIO6DB3UWzdulNK6evrT-LvdyhA0VIokS4fxAfqZJ9NS0deS_ETJs3VRRJUVZM","status":1,"uploadSessionUrl":null}]</t>
  </si>
  <si>
    <t>27/9 qc dh and reject. dh minta cpa utk proceed PR</t>
  </si>
  <si>
    <t>NRP2302015</t>
  </si>
  <si>
    <t>PAC2308117</t>
  </si>
  <si>
    <t>TMEA/236056</t>
  </si>
  <si>
    <t>KEL-MAJ-0812</t>
  </si>
  <si>
    <t>additional commercial cable</t>
  </si>
  <si>
    <t>NRP KO FOC SPUR 12C DEWAN BAHASA PUSTAKA(DBP) WILAYAH TIMUR</t>
  </si>
  <si>
    <t>[{"name":"DOKUMEN FINAL -  TMEA236056 - NRP KO FOC SPUR_Nurulfahmie Binti Mo.pdf","link":"https://tm365-my.sharepoint.com/personal/badruznasrin_basri_tm_com_my/Documents/Apps/Microsoft%20Forms/Request%20New%20PR/Question%202/DOKUMEN%20FINAL%20-%20%20TMEA236056%20-%20NRP%20KO%20FOC%20SPUR_Nurulfahmie%20Binti%20Mo.pdf","id":"01KO5DXPVTBYJODA4IUBELLQ4E7TWDONZQ","type":null,"size":3204307,"referenceId":"01KO5DXPXUPARRCS6LWRBYBWTUUM5DK5ER","driveId":"b!GENIO6DB3UWzdulNK6evrT-LvdyhA0VIokS4fxAfqZJ9NS0deS_ETJs3VRRJUVZM","status":1,"uploadSessionUrl":null}]</t>
  </si>
  <si>
    <t>21.9.23 - TP for VO complete.sent CPA for PO issue</t>
  </si>
  <si>
    <t>RER2300077</t>
  </si>
  <si>
    <t xml:space="preserve">PAC2307929 </t>
  </si>
  <si>
    <t>TMCC/230037</t>
  </si>
  <si>
    <t>CNFD-FAS-0002-TP</t>
  </si>
  <si>
    <t>4902150083</t>
  </si>
  <si>
    <t>Additional cable 96C &amp; 192C to be relocated.</t>
  </si>
  <si>
    <t>RELO TM INFRA MRU FOC JX CENTRAL AT PERSIARAN JALAN HAMZAH</t>
  </si>
  <si>
    <t>MRU</t>
  </si>
  <si>
    <t>[{"name":"VO BOQ CABLE 21092023_Yusman Bin Selatha S.pdf","link":"https://tm365-my.sharepoint.com/personal/badruznasrin_basri_tm_com_my/Documents/Apps/Microsoft%20Forms/Request%20New%20PR/Question%202/VO%20BOQ%20CABLE%2021092023_Yusman%20Bin%20Selatha%20S.pdf","id":"01KO5DXPQZYY2IUX522NA36V27ORMMU4TT","type":null,"size":220909,"referenceId":"01KO5DXPXUPARRCS6LWRBYBWTUUM5DK5ER","driveId":"b!GENIO6DB3UWzdulNK6evrT-LvdyhA0VIokS4fxAfqZJ9NS0deS_ETJs3VRRJUVZM","status":1,"uploadSessionUrl":null},{"name":"DUCT ROUTE PLAN MRU 21092023_Yusman Bin Selatha S.pdf","link":"https://tm365-my.sharepoint.com/personal/badruznasrin_basri_tm_com_my/Documents/Apps/Microsoft%20Forms/Request%20New%20PR/Question%202/DUCT%20ROUTE%20PLAN%20MRU%2021092023_Yusman%20Bin%20Selatha%20S.pdf","id":"01KO5DXPQXDLODWNYJDFEL6EYX6ZL4ARN4","type":null,"size":467848,"referenceId":"01KO5DXPXUPARRCS6LWRBYBWTUUM5DK5ER","driveId":"b!GENIO6DB3UWzdulNK6evrT-LvdyhA0VIokS4fxAfqZJ9NS0deS_ETJs3VRRJUVZM","status":1,"uploadSessionUrl":null}]</t>
  </si>
  <si>
    <t>suhaina.arik@tm.com.my</t>
  </si>
  <si>
    <t>There's a cable cut inside MH (photo attached), balance of cable is not sufficient to be utilised therefore need to pull new cable</t>
  </si>
  <si>
    <t>FOC TKD_F21 SPURS 24C/12C FOR SAMSUNG ENGINEERING (M) SDN BHD- TANJUNG KIDURONG (DOME) SHELL OGP PJT, LOT 789 BLOCK 20, KLD, TANJUNG KIDURONG, BINTULU.</t>
  </si>
  <si>
    <t>[{"name":"SI FOR TMWA239105_Nurfarizan Binti Ros.pdf","link":"https://tm365-my.sharepoint.com/personal/badruznasrin_basri_tm_com_my/Documents/Apps/Microsoft%20Forms/Request%20New%20PR/Question%202/SI%20FOR%20TMWA239105_Nurfarizan%20Binti%20Ros.pdf","id":"01KO5DXPXELSBNAXRM6RF3Y6VYQ2JE2FQ5","type":null,"size":504752,"referenceId":"01KO5DXPXUPARRCS6LWRBYBWTUUM5DK5ER","driveId":"b!GENIO6DB3UWzdulNK6evrT-LvdyhA0VIokS4fxAfqZJ9NS0deS_ETJs3VRRJUVZM","status":1,"uploadSessionUrl":null},{"name":"WhatsApp Image 2023-09-20 at 09.19.08_Nurfarizan Binti Ros.jpeg","link":"https://tm365-my.sharepoint.com/personal/badruznasrin_basri_tm_com_my/Documents/Apps/Microsoft%20Forms/Request%20New%20PR/Question%202/WhatsApp%20Image%202023-09-20%20at%2009.19.08_Nurfarizan%20Binti%20Ros.jpeg","id":"01KO5DXPWWL4MCK4ZOTRBYGV5LMFUNYBIX","type":null,"size":176332,"referenceId":"01KO5DXPXUPARRCS6LWRBYBWTUUM5DK5ER","driveId":"b!GENIO6DB3UWzdulNK6evrT-LvdyhA0VIokS4fxAfqZJ9NS0deS_ETJs3VRRJUVZM","status":1,"uploadSessionUrl":null}]</t>
  </si>
  <si>
    <t>4902149575 (21/9/23)</t>
  </si>
  <si>
    <t>4902149575</t>
  </si>
  <si>
    <t>CPP SME (ADD) FTTH KFR_C002 CP02 GLOBAL TECHNOLOGIES SDN BHD SME</t>
  </si>
  <si>
    <t>KFR</t>
  </si>
  <si>
    <t>Typo &amp; sepatutnya utk project no TMEA/233116 - Jaa</t>
  </si>
  <si>
    <t>TMEA/233166</t>
  </si>
  <si>
    <t xml:space="preserve">MYGOVNEO DSS (ADD) TG_C023 PEJABAT FAMA NEGERI TRG
</t>
  </si>
  <si>
    <t>[{"name":"Std_Costing_AWP_FTTH_TP-ORI_V2-3 DIGI KG TAJI_Jaafar Bin Mohamed M.pdf","link":"https://tm365-my.sharepoint.com/personal/badruznasrin_basri_tm_com_my/Documents/Apps/Microsoft%20Forms/Request%20New%20PR/Question%203/Std_Costing_AWP_FTTH_TP-ORI_V2-3%20DIGI%20KG%20TAJI_Jaafar%20Bin%20Mohamed%20M.pdf","id":"01KO5DXPWTWHZ7J6I6LZALNOMIIP34B2GZ","type":null,"size":380721,"referenceId":"01KO5DXPXGNA5SXMMJOFDI7X4DMR4B2UAT","driveId":"b!GENIO6DB3UWzdulNK6evrT-LvdyhA0VIokS4fxAfqZJ9NS0deS_ETJs3VRRJUVZM","status":1,"uploadSessionUrl":null}]</t>
  </si>
  <si>
    <t>Paradise Sandy Bay management assign new duct way to access building</t>
  </si>
  <si>
    <t>[{"name":"BOQ 4 H5G PARADISE SANDY BAY_Muhammad Hafidz Bin.pdf","link":"https://tm365-my.sharepoint.com/personal/badruznasrin_basri_tm_com_my/Documents/Apps/Microsoft%20Forms/Request%20New%20PR/Question%202/BOQ%204%20H5G%20PARADISE%20SANDY%20BAY_Muhammad%20Hafidz%20Bin.pdf","id":"01KO5DXPTWY5LON2KGNZAL2F57HFSWCYQR","type":null,"size":416852,"referenceId":"01KO5DXPXUPARRCS6LWRBYBWTUUM5DK5ER","driveId":"b!GENIO6DB3UWzdulNK6evrT-LvdyhA0VIokS4fxAfqZJ9NS0deS_ETJs3VRRJUVZM","status":1,"uploadSessionUrl":null}]</t>
  </si>
  <si>
    <t>GOV2305327</t>
  </si>
  <si>
    <t>PAC2310905</t>
  </si>
  <si>
    <t>TMWA/235048</t>
  </si>
  <si>
    <t>KG/SB-EDN-0145-TP</t>
  </si>
  <si>
    <t>Need to pull 24C OH for replacing spare core by maintenance team. 
There is insufficient core at the place. 
This job done using the spare core given by NMO.</t>
  </si>
  <si>
    <t>MYGOV*NET-KONSOLIDASI (SRI AMAN BLOK2)-APM DAERAH SRI AMAN (SRI AMAN BLOK2)(KONSO)(IPME)-SAN</t>
  </si>
  <si>
    <t>[{"name":"TBOQ SITE INSTRUCTION APM_Noreha Binti Fatehi.pdf","link":"https://tm365-my.sharepoint.com/personal/badruznasrin_basri_tm_com_my/Documents/Apps/Microsoft%20Forms/Request%20New%20PR/Question%202/TBOQ%20SITE%20INSTRUCTION%20APM_Noreha%20Binti%20Fatehi.pdf","id":"01KO5DXPQS7B2SNZLTG5GJ63QFGXBU4YEP","type":null,"size":256217,"referenceId":"01KO5DXPXUPARRCS6LWRBYBWTUUM5DK5ER","driveId":"b!GENIO6DB3UWzdulNK6evrT-LvdyhA0VIokS4fxAfqZJ9NS0deS_ETJs3VRRJUVZM","status":1,"uploadSessionUrl":null}]</t>
  </si>
  <si>
    <t>Need to pull 48C UG for replacing spare core by maintenance team. 
There is insufficient core at the place. 
This job done using the spare core given by NMO.</t>
  </si>
  <si>
    <t>NID 10G/FOC FOR SARAWAK INFORMATION SYSTEMS SDN BHD- BETONG STATE COMPLEX (MEP2P LEG B)-BTG</t>
  </si>
  <si>
    <t>[{"name":"TBOQ SITE INSTRUCTION SIS NID BETONG_Noreha Binti Fatehi.pdf","link":"https://tm365-my.sharepoint.com/personal/badruznasrin_basri_tm_com_my/Documents/Apps/Microsoft%20Forms/Request%20New%20PR/Question%202/TBOQ%20SITE%20INSTRUCTION%20SIS%20NID%20BETONG_Noreha%20Binti%20Fatehi.pdf","id":"01KO5DXPVJFTPP6HEDWFDJ42SX5RB4XJB7","type":null,"size":373352,"referenceId":"01KO5DXPXUPARRCS6LWRBYBWTUUM5DK5ER","driveId":"b!GENIO6DB3UWzdulNK6evrT-LvdyhA0VIokS4fxAfqZJ9NS0deS_ETJs3VRRJUVZM","status":1,"uploadSessionUrl":null}]</t>
  </si>
  <si>
    <t>PAC2310280</t>
  </si>
  <si>
    <t xml:space="preserve">TP submit based on data costing only. When contractor started work, they find out need to pull another 1.1KM cable. </t>
  </si>
  <si>
    <t>[{"name":"TMWA230461_Noreha Binti Fatehi.pdf","link":"https://tm365-my.sharepoint.com/personal/badruznasrin_basri_tm_com_my/Documents/Apps/Microsoft%20Forms/Request%20New%20PR/Question%202/TMWA230461_Noreha%20Binti%20Fatehi.pdf","id":"01KO5DXPSPITNRRJVT4VAK5X454VUCQBUQ","type":null,"size":966926,"referenceId":"01KO5DXPXUPARRCS6LWRBYBWTUUM5DK5ER","driveId":"b!GENIO6DB3UWzdulNK6evrT-LvdyhA0VIokS4fxAfqZJ9NS0deS_ETJs3VRRJUVZM","status":1,"uploadSessionUrl":null}]</t>
  </si>
  <si>
    <t>WAI2202776</t>
  </si>
  <si>
    <t xml:space="preserve"> PAC2216204</t>
  </si>
  <si>
    <t>SMSA/220347</t>
  </si>
  <si>
    <t>JS-KKS-1148-TP</t>
  </si>
  <si>
    <t xml:space="preserve">WC PNS (POOL) FOR JENDELA Q3 JULAI - SEPTERMBER 2022 (WC FOC BUT C002(T) 1DP, NO. 8  LOT 6788   JLN KG PT PANGGONG, KAMPUNG SANGLANG ,BENUT PONTIAN) </t>
  </si>
  <si>
    <t>BUT</t>
  </si>
  <si>
    <t>4902150430</t>
  </si>
  <si>
    <t>NRP2303038</t>
  </si>
  <si>
    <t>PAC2311574</t>
  </si>
  <si>
    <t>TMNA/232622</t>
  </si>
  <si>
    <t>PG-KAE-0138-TP</t>
  </si>
  <si>
    <t xml:space="preserve">NRP_FOC BW F35/F36 SPUR 12C UNITED MALAYAN FLOUR (1996) SDN BHD
</t>
  </si>
  <si>
    <t>BW</t>
  </si>
  <si>
    <t>4902150427</t>
  </si>
  <si>
    <t>PG-JRU-0060-TP</t>
  </si>
  <si>
    <t>KBS</t>
  </si>
  <si>
    <t>4902150813 (25/9/2023)</t>
  </si>
  <si>
    <t>4902150813</t>
  </si>
  <si>
    <t>PHN</t>
  </si>
  <si>
    <t>4902154462 (6/10/23) 5/10 1003678709, 1003678710 PR created 4/10 Proceed PR 2/10 New LOR Issued 1/10 Delete PO (SOW) 26/9 PO Issued 4902150776 (25/9/2023)</t>
  </si>
  <si>
    <t>TRG-WUH-0102-TP</t>
  </si>
  <si>
    <t>4902154462</t>
  </si>
  <si>
    <t>NRP CP TMONE FOC IKHASAS LAND SDN BHD-MARRIOT PULAU PERHENTIAN (MLS)-KRA</t>
  </si>
  <si>
    <t>PO - 4902151101</t>
  </si>
  <si>
    <t>NRP2302935</t>
  </si>
  <si>
    <t>PAC2311080</t>
  </si>
  <si>
    <t>TMBA/230871</t>
  </si>
  <si>
    <t>KK/PB/LB-EVO-0131-TP</t>
  </si>
  <si>
    <t>4902151101</t>
  </si>
  <si>
    <t>PO 4902139571 previously issued but wrong contract. PO have been request cancel.</t>
  </si>
  <si>
    <t>NRP ADD FTTH MGL_C029_DP0020 UMW TOYOTA MOTOR SDN BHD - REGIONAL HUB KK (SDWAN UNIFI) - MGL</t>
  </si>
  <si>
    <t>MGL</t>
  </si>
  <si>
    <t>[{"name":"TP_TMBA_230871 (1)_Daniel S Manson.pdf","link":"https://tm365-my.sharepoint.com/personal/badruznasrin_basri_tm_com_my/Documents/Apps/Microsoft%20Forms/Request%20New%20PR/Question%202/TP_TMBA_230871%20(1)_Daniel%20S%20Manson.pdf","id":"01KO5DXPTTZ4EGFAGRBZCJYKHMGNBHAY7V","type":null,"size":2080014,"referenceId":"01KO5DXPXUPARRCS6LWRBYBWTUUM5DK5ER","driveId":"b!GENIO6DB3UWzdulNK6evrT-LvdyhA0VIokS4fxAfqZJ9NS0deS_ETJs3VRRJUVZM","status":1,"uploadSessionUrl":null},{"name":"PR_TMBA230871_Daniel S Manson.xlsx","link":"https://tm365-my.sharepoint.com/personal/badruznasrin_basri_tm_com_my/_layouts/15/Doc.aspx?sourcedoc=%7B875B6266-2F26-46EB-BAE9-CF909838EC46%7D&amp;file=PR_TMBA230871_Daniel%20S%20Manson.xlsx&amp;action=default&amp;mobileredirect=true","id":"01KO5DXPTGMJNYOJRP5NDLV2OPSCMDR3CG","type":null,"size":407956,"referenceId":"01KO5DXPXUPARRCS6LWRBYBWTUUM5DK5ER","driveId":"b!GENIO6DB3UWzdulNK6evrT-LvdyhA0VIokS4fxAfqZJ9NS0deS_ETJs3VRRJUVZM","status":1,"uploadSessionUrl":null},{"name":"BOQ_TMBA_230871_Daniel S Manson.pdf","link":"https://tm365-my.sharepoint.com/personal/badruznasrin_basri_tm_com_my/Documents/Apps/Microsoft%20Forms/Request%20New%20PR/Question%202/BOQ_TMBA_230871_Daniel%20S%20Manson.pdf","id":"01KO5DXPU2FJ7Y3ER3HRFIZIZTKLILZAW4","type":null,"size":1053399,"referenceId":"01KO5DXPXUPARRCS6LWRBYBWTUUM5DK5ER","driveId":"b!GENIO6DB3UWzdulNK6evrT-LvdyhA0VIokS4fxAfqZJ9NS0deS_ETJs3VRRJUVZM","status":1,"uploadSessionUrl":null}]</t>
  </si>
  <si>
    <t>27.9.23  - TP COMPLETE.sent CPA for PO issue. VO 0</t>
  </si>
  <si>
    <t>4902152590</t>
  </si>
  <si>
    <t>CWS SMW6 MRB 4W HDD. Portion luar TM Node Morib. dari Beach mhole sehingga masuk Ibusawat TM Morib</t>
  </si>
  <si>
    <t>[{"name":"BOQ - VO CWS SMW6 4W HDD 22092023_Fairul Rizman Bin Ot.pdf","link":"https://tm365-\my.sharepoint.com/personal/badruznasrin_basri_tm_com_my/Documents/Apps/Microsoft%20Forms/Request%20New%20PR/Question%202/BOQ%20-%20VO%20CWS%20SMW6%204W%20HDD%2022092023_Fairul%20Rizman%20Bin%20Ot.pdf","id":"01KO5DXPXMIQ66N65TNZEJHM47UWGK6AOY","type":null,"size":510574,"referenceId":"01KO5DXPXUPARRCS6LWRBYBWTUUM5DK5ER","driveId":"b!GENIO6DB3UWzdulNK6evrT-LvdyhA0VIokS4fxAfqZJ9NS0deS_ETJs3VRRJUVZM","status":1,"uploadSessionUrl":null},{"name":"TP - VO CWS SMW6 MRB 4W HDD (002)_Fairul Rizman Bin Ot.pdf","link":"https://tm365-my.sharepoint.com/personal/badruznasrin_basri_tm_com_my/Documents/Apps/Microsoft%20Forms/Request%20New%20PR/Question%202/TP%20-%20VO%20CWS%20SMW6%20MRB%204W%20HDD%20(002)_Fairul%20Rizman%20Bin%20Ot.pdf","id":"01KO5DXPQNOP4ONAVEIJHLRAEC2LPI6CM3","type":null,"size":2063093,"referenceId":"01KO5DXPXUPARRCS6LWRBYBWTUUM5DK5ER","driveId":"b!GENIO6DB3UWzdulNK6evrT-LvdyhA0VIokS4fxAfqZJ9NS0deS_ETJs3VRRJUVZM","status":1,"uploadSessionUrl":null}]</t>
  </si>
  <si>
    <t>GOV2300375</t>
  </si>
  <si>
    <t>PAC2305915</t>
  </si>
  <si>
    <t>TMEA/238079</t>
  </si>
  <si>
    <t>KEL-DNA-0028-TP</t>
  </si>
  <si>
    <t>Additional work for pulling 12c OH (335m)</t>
  </si>
  <si>
    <t>MYGOV NEO MUI FOC SPUR 12C JPJ-STESEN PENGUATKUASA LALOH</t>
  </si>
  <si>
    <t>[{"name":"TMEA238079 Site Instruction Form_Marzukie Bin Mohamad.pdf","link":"https://tm365-my.sharepoint.com/personal/badruznasrin_basri_tm_com_my/Documents/Apps/Microsoft%20Forms/Request%20New%20PR/Question%202/TMEA238079%20Site%20Instruction%20Form_Marzukie%20Bin%20Mohamad.pdf","id":"01KO5DXPVIK6Y73EXU7VHJQ6MWIJO63NWC","type":null,"size":385712,"referenceId":"01KO5DXPXUPARRCS6LWRBYBWTUUM5DK5ER","driveId":"b!GENIO6DB3UWzdulNK6evrT-LvdyhA0VIokS4fxAfqZJ9NS0deS_ETJs3VRRJUVZM","status":1,"uploadSessionUrl":null}]</t>
  </si>
  <si>
    <t>4902150137</t>
  </si>
  <si>
    <t>NRP2303146</t>
  </si>
  <si>
    <t>PAC2311688</t>
  </si>
  <si>
    <t>TMCA/231999</t>
  </si>
  <si>
    <t>PJ-BNT-0031-TP</t>
  </si>
  <si>
    <t>NRP FOC SPUR BKO_F10/F11 MR DIY LOT 1851</t>
  </si>
  <si>
    <t>PO:4902150464</t>
  </si>
  <si>
    <t>RMK11_PROJEK UTM_PELEBARAN JALAN MAKTAB UTM KL</t>
  </si>
  <si>
    <t>4902151478, 4902151795</t>
  </si>
  <si>
    <t>Incident RWO</t>
  </si>
  <si>
    <t>PAC2311874</t>
  </si>
  <si>
    <t>PAC2311875</t>
  </si>
  <si>
    <t>4902150136</t>
  </si>
  <si>
    <t>4902150469</t>
  </si>
  <si>
    <t>Waiters warrant issue</t>
  </si>
  <si>
    <t>Pending TP from Nepolink . 10.10 sent to CPA for PR creation</t>
  </si>
  <si>
    <t>4902155807</t>
  </si>
  <si>
    <t>plus info warrant exceed for WC project</t>
  </si>
  <si>
    <t>5/10: PR done. 2/10-29/9: TP submission. 23/9: LOR approval</t>
  </si>
  <si>
    <t>4/10: 4902153352. 29/9-25/9: TP submission. 23/9: LOR approval- budg</t>
  </si>
  <si>
    <t>BUS</t>
  </si>
  <si>
    <t>4902147101</t>
  </si>
  <si>
    <t>5.10.23: Done issued PR to CPA</t>
  </si>
  <si>
    <t>4902155015</t>
  </si>
  <si>
    <t xml:space="preserve">KD/PR </t>
  </si>
  <si>
    <t>Duplicate line 960</t>
  </si>
  <si>
    <t>11/10: Pre-Acceptance. 10/10: Proj blm budget. 9/10: CPQ1&amp;2 MyGov dah released. Tapi gems belum ada budget. 6/10-2/10 : PENDING BUDGET CPQ1 GOV. LOR PENDING APPROVAL   | 27</t>
  </si>
  <si>
    <t>AND</t>
  </si>
  <si>
    <t>AG</t>
  </si>
  <si>
    <t>DUPLICATE REQUEST</t>
  </si>
  <si>
    <t>Duplicate Line 1082</t>
  </si>
  <si>
    <t>Duplicate Line 638</t>
  </si>
  <si>
    <t>Duplicate Line 566</t>
  </si>
  <si>
    <t>PAC Approved. Pending Baseline</t>
  </si>
  <si>
    <t>6/10 LOR 15/9 Pending Network Diagram</t>
  </si>
  <si>
    <t>KK/PB/LB-EMX-0118-TP</t>
  </si>
  <si>
    <t>UG</t>
  </si>
  <si>
    <t>Daniel S.Manson</t>
  </si>
  <si>
    <t>Rasydan Bin Ramlan</t>
  </si>
  <si>
    <t>Duplicate Line 1120</t>
  </si>
  <si>
    <t>Duplicate Line 1117</t>
  </si>
  <si>
    <t>4902149555</t>
  </si>
  <si>
    <t>4902155804 (10/10/23)</t>
  </si>
  <si>
    <t>KK/PB/LB-OCK-0202-TP</t>
  </si>
  <si>
    <t>4902155804</t>
  </si>
  <si>
    <t>Pending create RPKA-Fin</t>
  </si>
  <si>
    <t>KK/PB/LB-OCK-0203-TP</t>
  </si>
  <si>
    <t>NeC to update cable distance TP &amp; draf PR/BOQ</t>
  </si>
  <si>
    <t>KK/PB/LB-MG7-0017-TP</t>
  </si>
  <si>
    <t>Duplicate Line 625</t>
  </si>
  <si>
    <t>Duplicate Line 524</t>
  </si>
  <si>
    <t>Duplicate Line 481</t>
  </si>
  <si>
    <t>Duplicate Line 480</t>
  </si>
  <si>
    <t>Duplicate Line 591</t>
  </si>
  <si>
    <t>Duplicate Line 543</t>
  </si>
  <si>
    <t>Duplicate Line 479</t>
  </si>
  <si>
    <t>Duplicate Line 1369</t>
  </si>
  <si>
    <t>KK/PB/LB-YAZ-0151-TP</t>
  </si>
  <si>
    <t>PAC2312211</t>
  </si>
  <si>
    <t>Proceed PR creation</t>
  </si>
  <si>
    <t>PHG-ANJ-0157-TP</t>
  </si>
  <si>
    <t>4902152872</t>
  </si>
  <si>
    <t>4902149576</t>
  </si>
  <si>
    <t>22/9: No Warrant WC</t>
  </si>
  <si>
    <t>LOR cancel by Badruz. Project status pending by LO</t>
  </si>
  <si>
    <t>4902149269</t>
  </si>
  <si>
    <t>4902154147 (5/10/23)</t>
  </si>
  <si>
    <t>4902154147</t>
  </si>
  <si>
    <t>4902154238</t>
  </si>
  <si>
    <t>4902153332</t>
  </si>
  <si>
    <t>ST-PCO-0831-TP</t>
  </si>
  <si>
    <t>MR/BIN-DAN-0079-TP</t>
  </si>
  <si>
    <t>4902150487</t>
  </si>
  <si>
    <t>4902152061 (29/9/23)</t>
  </si>
  <si>
    <t>KKPBLB-NNZ-0040-TP</t>
  </si>
  <si>
    <t>4902152061</t>
  </si>
  <si>
    <t>PHG-GET-0648-TP</t>
  </si>
  <si>
    <t>4902154945</t>
  </si>
  <si>
    <t>4902149578</t>
  </si>
  <si>
    <t>23/9: TP submission. 26/9 TP submit.29/9 wrongly assign PAC no</t>
  </si>
  <si>
    <t>CNFD-JMU-0003-TP</t>
  </si>
  <si>
    <t>PENDING Approval RPKA BY EN/FARID N EN.HIDZIR</t>
  </si>
  <si>
    <t>LOR rejected by Kriyan</t>
  </si>
  <si>
    <t>PJ-KES-0056-TP,PJ-KES-0057-TP</t>
  </si>
  <si>
    <t>RMK12_CADANGAN PEMBINAAN JALAN HARAPAN 17/47 DARI BULATAN JALAN UNIVERSITI DENGAN JALAN SEMANGAT HINGGA KE JALAN DAMANSARA , PJ UNTUK MBPJ (PAKEJ 3)</t>
  </si>
  <si>
    <t xml:space="preserve">	SB-PKR-1313-TP</t>
  </si>
  <si>
    <t>4902151830</t>
  </si>
  <si>
    <t>7/10/23 - Site use existing core. LOR delete</t>
  </si>
  <si>
    <t>incomplete Boq info</t>
  </si>
  <si>
    <t>4902151801</t>
  </si>
  <si>
    <t>RR REJECTED, NEED NEW LOR</t>
  </si>
  <si>
    <t>4902154174</t>
  </si>
  <si>
    <t>MYGOV Junction Southern to Cancel/Abandon. Directi</t>
  </si>
  <si>
    <t>Cancel LOR. Cust used existing infra (FDP)</t>
  </si>
  <si>
    <t>WAITERS PROJECT</t>
  </si>
  <si>
    <t>duplicate</t>
  </si>
  <si>
    <t>Duplicate Line 913</t>
  </si>
  <si>
    <t>1. Recommendation from SME MK 2. Sufficient balance contract (41% utilization)</t>
  </si>
  <si>
    <t>PO - 4902151461</t>
  </si>
  <si>
    <t>4902151461</t>
  </si>
  <si>
    <t>PAC Approved</t>
  </si>
  <si>
    <t>KK/PB/LB-YAZ-0152-TP</t>
  </si>
  <si>
    <t>6/10 LOR 15/9 PAC Pending Approval</t>
  </si>
  <si>
    <t>KK/PB/LB-ICO-0003-TP</t>
  </si>
  <si>
    <t>ICON</t>
  </si>
  <si>
    <t>KK/PB/LB-MG7-0018-TP</t>
  </si>
  <si>
    <t>Project under OPEX. Handle by state.</t>
  </si>
  <si>
    <t xml:space="preserve">
SB-TLT-0074-TP</t>
  </si>
  <si>
    <t>PO no 4902150760</t>
  </si>
  <si>
    <t>Incident RWO-Manual LOR</t>
  </si>
  <si>
    <t>LOR DONE</t>
  </si>
  <si>
    <t>ST-PCO-0832-TP</t>
  </si>
  <si>
    <t>4902150117</t>
  </si>
  <si>
    <t xml:space="preserve">5.10 waiting PR request from state .6.10 pending TP resubmit  11.10 folo up </t>
  </si>
  <si>
    <t>CNFD-NXS-0001-TP</t>
  </si>
  <si>
    <t>4902150431</t>
  </si>
  <si>
    <t>proceed pr</t>
  </si>
  <si>
    <t>ST-EXT-0852-TP</t>
  </si>
  <si>
    <t>4902145451, 4902151338</t>
  </si>
  <si>
    <t>SB-TBT-0225-TP, SB-ESB-0393-TP</t>
  </si>
  <si>
    <t>4902145336, 4902151319</t>
  </si>
  <si>
    <t>SB-TBT-0226, SB-ESB-0394-TP</t>
  </si>
  <si>
    <t>4902151106</t>
  </si>
  <si>
    <t>Pending Approval RPKA</t>
  </si>
  <si>
    <t>SB-PKR-1313-TP</t>
  </si>
  <si>
    <t>ST-MIC-0320</t>
  </si>
  <si>
    <t>4902151236</t>
  </si>
  <si>
    <t>Duplicate Line 705</t>
  </si>
  <si>
    <t>4902149294</t>
  </si>
  <si>
    <t>Duplicate Line 962</t>
  </si>
  <si>
    <t>PG-SPS-0549-TP, Project Event via OPEX TMOne</t>
  </si>
  <si>
    <t>PG-SPS-0549-TP</t>
  </si>
  <si>
    <t>ST-MIC-0319-TP</t>
  </si>
  <si>
    <t>ST-MIC-0323</t>
  </si>
  <si>
    <t>4902150435</t>
  </si>
  <si>
    <t>PJ-TLC-0063-TP</t>
  </si>
  <si>
    <t>4902153622</t>
  </si>
  <si>
    <t>ST-MIC-0318-TP</t>
  </si>
  <si>
    <t>4902153880</t>
  </si>
  <si>
    <t>Existing LOR PG-ZTK-0169-TP</t>
  </si>
  <si>
    <t>4902154196</t>
  </si>
  <si>
    <t>proceed PR</t>
  </si>
  <si>
    <t>ST-FAS-0057-TP</t>
  </si>
  <si>
    <t>Duplicate Line 971</t>
  </si>
  <si>
    <t>proceed</t>
  </si>
  <si>
    <t>submit cpa</t>
  </si>
  <si>
    <t>JU-TIA-0210-TP</t>
  </si>
  <si>
    <t>Duplicate Line 972</t>
  </si>
  <si>
    <t>SUBMit to create PR</t>
  </si>
  <si>
    <t>JU-TIA-0208-TP</t>
  </si>
  <si>
    <t>4902151128 (26/9/23)</t>
  </si>
  <si>
    <t>4902151128</t>
  </si>
  <si>
    <t>CNFD-NGN-0002-TP</t>
  </si>
  <si>
    <t>4902150762</t>
  </si>
  <si>
    <t>pending budget</t>
  </si>
  <si>
    <t>PAC Pending Approval. Pending Baseline</t>
  </si>
  <si>
    <t>PO:4902151790</t>
  </si>
  <si>
    <t>MSC-MON-0032-TP</t>
  </si>
  <si>
    <t>to cancel LOR. Nec not comply to OSH</t>
  </si>
  <si>
    <t>KL-MNH-0094-TP</t>
  </si>
  <si>
    <t>PRK-IMP-0128-TP</t>
  </si>
  <si>
    <t>MYGOV2.0 FTTH (ADD_BF) IP_C038 PEJ.PTPTN NG.PRKNO.11 &amp; 13 PSN GREENTOWN 4</t>
  </si>
  <si>
    <t>4902151149</t>
  </si>
  <si>
    <t>11.10.23: Done issued PR to CPA</t>
  </si>
  <si>
    <t>CNFD-AGG-0008-TP</t>
  </si>
  <si>
    <t>4902150719</t>
  </si>
  <si>
    <t>NRP2302674</t>
  </si>
  <si>
    <t>PAC2311755</t>
  </si>
  <si>
    <t>TMCA/232038</t>
  </si>
  <si>
    <t>ST-RJF-0042-TP</t>
  </si>
  <si>
    <t>NRP FTTH ADD BBD_C009_DP0085 JABATAN AGAMA ISLAM-SEKOLAH RENDAH AGAMA TAMAN BUNGA RAYA (UNIFI)-BBD</t>
  </si>
  <si>
    <t>5/10: 4902154219. 2/10-27/9: Query TP</t>
  </si>
  <si>
    <t>NS-TTI-0006-TP</t>
  </si>
  <si>
    <t>4902154219</t>
  </si>
  <si>
    <t>Cancel VO as email from Fairul Rizman 24.9.2023</t>
  </si>
  <si>
    <t>SCF2300015</t>
  </si>
  <si>
    <t>PAC2310908</t>
  </si>
  <si>
    <t>TMCC/230051</t>
  </si>
  <si>
    <t>CNFD-WAD-0001-TP</t>
  </si>
  <si>
    <t>FOC SMW6 BCG-DK 192C 10KM. Repair cws jarak 1200 meter dari TM node DKL ke TM Node BCG</t>
  </si>
  <si>
    <t>FOC SMW6 BCG-DK 192C 10KM</t>
  </si>
  <si>
    <t>BCG-DK</t>
  </si>
  <si>
    <t>[{"name":"TP PLAN BCG-DK (civil work) 22092023_Fairul Rizman Bin Ot.pdf","link":"https://tm365-my.sharepoint.com/personal/badruznasrin_basri_tm_com_my/Documents/Apps/Microsoft%20Forms/Request%20New%20PR/Question%202/TP%20PLAN%20BCG-DK%20(civil%20work)%2022092023_Fairul%20Rizman%20Bin%20Ot.pdf","id":"01KO5DXPQ5IF76CJLD2FAKZIQYH5WKSU6Q","type":null,"size":1729293,"referenceId":"01KO5DXPXUPARRCS6LWRBYBWTUUM5DK5ER","driveId":"b!GENIO6DB3UWzdulNK6evrT-LvdyhA0VIokS4fxAfqZJ9NS0deS_ETJs3VRRJUVZM","status":1,"uploadSessionUrl":null}]</t>
  </si>
  <si>
    <t>4902150442</t>
  </si>
  <si>
    <t>2nd Leg spur</t>
  </si>
  <si>
    <t xml:space="preserve">5G DNB DBHSG0271 FOC KSO F006/F04 JLNPADANG_KSO 
</t>
  </si>
  <si>
    <t>[{"name":"BOQ SI 5G 2ND LEG KSO_Muhammad Syukri Bin.pdf","link":"https://tm365-my.sharepoint.com/personal/badruznasrin_basri_tm_com_my/Documents/Apps/Microsoft%20Forms/Request%20New%20PR/Question%202/BOQ%20SI%205G%202ND%20LEG%20KSO_Muhammad%20Syukri%20Bin.pdf","id":"01KO5DXPTYESTADMM3ZZHJ7VZQUVL2QW2K","type":null,"size":256424,"referenceId":"01KO5DXPXUPARRCS6LWRBYBWTUUM5DK5ER","driveId":"b!GENIO6DB3UWzdulNK6evrT-LvdyhA0VIokS4fxAfqZJ9NS0deS_ETJs3VRRJUVZM","status":1,"uploadSessionUrl":null}]</t>
  </si>
  <si>
    <t>25/9 : 4902150507</t>
  </si>
  <si>
    <t>H5G2300053</t>
  </si>
  <si>
    <t> PAC2301201</t>
  </si>
  <si>
    <t>TMNA/230589</t>
  </si>
  <si>
    <t xml:space="preserve">H5G CSR BUFFER STOCKS 2023 AND PRK
</t>
  </si>
  <si>
    <t>[{"name":"New CSR Requirement(200 units)_20230814 (1)_Syahril Bin Hasan Ha.xlsx","link":"https://tm365-my.sharepoint.com/personal/badruznasrin_basri_tm_com_my/_layouts/15/Doc.aspx?sourcedoc=%7B94A28307-C8C4-4488-8DAA-32742E359BA8%7D&amp;file=New%20CSR%20Requirement(200%20units)_20230814%20(1)_Syahril%20Bin%20Hasan%20Ha.xlsx&amp;action=default&amp;mobileredirect=true","id":"01KO5DXPQHQORJJRGIRBCI3KRSOQXDLG5I","type":null,"size":54196,"referenceId":"01KO5DXPXGNA5SXMMJOFDI7X4DMR4B2UAT","driveId":"b!GENIO6DB3UWzdulNK6evrT-LvdyhA0VIokS4fxAfqZJ9NS0deS_ETJs3VRRJUVZM","status":1,"uploadSessionUrl":null}]</t>
  </si>
  <si>
    <t>Duplicate Line 509</t>
  </si>
  <si>
    <t>4902152543</t>
  </si>
  <si>
    <t>NRP2303144</t>
  </si>
  <si>
    <t>PAC2311727</t>
  </si>
  <si>
    <t>TMEA/231484</t>
  </si>
  <si>
    <t>PHG-AAM-0141-TP</t>
  </si>
  <si>
    <t>NRP FOC (TP) KRP F16 PUSH CORE MAJLIS DAERAH ROMPIN</t>
  </si>
  <si>
    <t>KRP</t>
  </si>
  <si>
    <t>4902151114</t>
  </si>
  <si>
    <t>SRR2204588</t>
  </si>
  <si>
    <t>PAC2303275</t>
  </si>
  <si>
    <t>TMCA/230685</t>
  </si>
  <si>
    <t>MSC-LIT-0094-TP</t>
  </si>
  <si>
    <t xml:space="preserve">kawasan OLNOS tiada sambungan laluan ke Manhole TM. </t>
  </si>
  <si>
    <t xml:space="preserve">SRR FTTH KIN_C999_106 JALIL MAS BUKIT JALIL
</t>
  </si>
  <si>
    <t>[{"name":"SI Detail BOQ Civil SRR FTTH KIN_C999_106 JAL_Ahmad Firdzauddin Bi.pdf","link":"https://tm365-my.sharepoint.com/personal/badruznasrin_basri_tm_com_my/Documents/Apps/Microsoft%20Forms/Request%20New%20PR/Question%202/SI%20Detail%20BOQ%20Civil%20SRR%20FTTH%20KIN_C999_106%20JAL_Ahmad%20Firdzauddin%20Bi.pdf","id":"01KO5DXPQYIMABEB5KRZFKACJYPESMH37A","type":null,"size":457127,"referenceId":"01KO5DXPXUPARRCS6LWRBYBWTUUM5DK5ER","driveId":"b!GENIO6DB3UWzdulNK6evrT-LvdyhA0VIokS4fxAfqZJ9NS0deS_ETJs3VRRJUVZM","status":1,"uploadSessionUrl":null},{"name":"SI Technical Proposal Civil SRR FTTH KIN_C999_Ahmad Firdzauddin Bi.pdf","link":"https://tm365-my.sharepoint.com/personal/badruznasrin_basri_tm_com_my/Documents/Apps/Microsoft%20Forms/Request%20New%20PR/Question%202/SI%20Technical%20Proposal%20Civil%20SRR%20FTTH%20KIN_C999_Ahmad%20Firdzauddin%20Bi.pdf","id":"01KO5DXPTBA4CU3BNV35FZYFE4SDUIPC3X","type":null,"size":862395,"referenceId":"01KO5DXPXUPARRCS6LWRBYBWTUUM5DK5ER","driveId":"b!GENIO6DB3UWzdulNK6evrT-LvdyhA0VIokS4fxAfqZJ9NS0deS_ETJs3VRRJUVZM","status":1,"uploadSessionUrl":null}]</t>
  </si>
  <si>
    <t>pending TP submission, email to NEC, previous nec reject LOR, budget ready. 10/10 sent to cpa.</t>
  </si>
  <si>
    <t>H5G2301201</t>
  </si>
  <si>
    <t>PAC2312426</t>
  </si>
  <si>
    <t>TMEA/230832</t>
  </si>
  <si>
    <t>PHG-ANJ-0158-TP</t>
  </si>
  <si>
    <t>DCTMH0736</t>
  </si>
  <si>
    <t>CPQ-SEPT</t>
  </si>
  <si>
    <t>DCTMH0736_JLNMASJID1</t>
  </si>
  <si>
    <t>TMWA/230576</t>
  </si>
  <si>
    <t>KG/SB-BYT-0258-TP</t>
  </si>
  <si>
    <t>DQKCH0459</t>
  </si>
  <si>
    <t>DQKCH0459_SERAPITERRACE</t>
  </si>
  <si>
    <t>Proceed PR creation on 9/10/2023</t>
  </si>
  <si>
    <t>KG/SB-PTU-0197-TP</t>
  </si>
  <si>
    <t>DQKCH0464</t>
  </si>
  <si>
    <t>PRK-CGE-0108-TP</t>
  </si>
  <si>
    <t>4902155027</t>
  </si>
  <si>
    <t>H5G FOC INTER TIE SPUR (12C) CSR DABTP0014_IBUSAWATTMTAPAH_TH TELEKOM
TAPAH</t>
  </si>
  <si>
    <t>DABTP0014_IBUSAWATTMTAPAH</t>
  </si>
  <si>
    <t>PRK-OCK-0175-TP</t>
  </si>
  <si>
    <t>NRC2300110</t>
  </si>
  <si>
    <t>PAC2311149</t>
  </si>
  <si>
    <t>TMNA/232576</t>
  </si>
  <si>
    <t>FELCRA BERHAD - LADANG SEBERANG PERAK 14 (UNIFI) - SRP</t>
  </si>
  <si>
    <t>SRP</t>
  </si>
  <si>
    <t>PRK-OCK-0173-TP</t>
  </si>
  <si>
    <t>NRC2300101</t>
  </si>
  <si>
    <t>PAC2311154</t>
  </si>
  <si>
    <t>TMNA/232580</t>
  </si>
  <si>
    <t>4902151783</t>
  </si>
  <si>
    <t>FELCRA BERHAD - KILANG PEMBENIHAN PADI FELCRA SEBERANG PERAK (UNIFI) - SRP</t>
  </si>
  <si>
    <t>PRK-OCK-0182-TP 23092023</t>
  </si>
  <si>
    <t>PRK-OCK-0182-TP</t>
  </si>
  <si>
    <t>PRK-RAZ-0062-TP 23092023</t>
  </si>
  <si>
    <t>PRK-RAZ-0062-TP</t>
  </si>
  <si>
    <t>4902154734</t>
  </si>
  <si>
    <t>PRK-BNS-0337-TP 23092023</t>
  </si>
  <si>
    <t>PRK-BNS-0337-TP</t>
  </si>
  <si>
    <t>PRK-BNS-0338-TP 23092023</t>
  </si>
  <si>
    <t>PRK-BNS-0338-TP</t>
  </si>
  <si>
    <t>PG-ZTK-0176</t>
  </si>
  <si>
    <t>H5G2300010</t>
  </si>
  <si>
    <t>PAC2300473</t>
  </si>
  <si>
    <t>TMNA/230396</t>
  </si>
  <si>
    <t>4902153900</t>
  </si>
  <si>
    <t>KEPERLUAN SEGERA UNTUK SITE CSR YANG JAUH/TERPERCIL . STOK DAH 0</t>
  </si>
  <si>
    <t xml:space="preserve">H5G_CSR BUFFER SP Q1 2023 AND KD_PL SG PETANI
</t>
  </si>
  <si>
    <t>[{"name":"Keperluan SFP40 &amp; 80 AND KDPL_Amir Bohtar B Othman.xlsx","link":"https://tm365-my.sharepoint.com/personal/badruznasrin_basri_tm_com_my/_layouts/15/Doc.aspx?sourcedoc=%7BDC71CC1D-5422-4BD0-ADFF-F906BFA90649%7D&amp;file=Keperluan%20SFP40%20%26%2080%20AND%20KDPL_Amir%20Bohtar%20B%20Othman.xlsx&amp;action=default&amp;mobileredirect=true","id":"01KO5DXPQ5ZRY5YISU2BF2377ZA272SBSJ","type":null,"size":620644,"referenceId":"01KO5DXPXUPARRCS6LWRBYBWTUUM5DK5ER","driveId":"b!GENIO6DB3UWzdulNK6evrT-LvdyhA0VIokS4fxAfqZJ9NS0deS_ETJs3VRRJUVZM","status":1,"uploadSessionUrl":null},{"name":"Keperluan SFP40 &amp; 80 AND KDPL 2_Amir Bohtar B Othman.xlsx","link":"https://tm365-my.sharepoint.com/personal/badruznasrin_basri_tm_com_my/_layouts/15/Doc.aspx?sourcedoc=%7B1CCBA570-9CA0-4041-9253-5F1D69F264B4%7D&amp;file=Keperluan%20SFP40%20%26%2080%20AND%20KDPL%202_Amir%20Bohtar%20B%20Othman.xlsx&amp;action=default&amp;mobileredirect=true","id":"01KO5DXPTQUXFRZIE4IFAJEU27DVU7EZFU","type":null,"size":620647,"referenceId":"01KO5DXPXUPARRCS6LWRBYBWTUUM5DK5ER","driveId":"b!GENIO6DB3UWzdulNK6evrT-LvdyhA0VIokS4fxAfqZJ9NS0deS_ETJs3VRRJUVZM","status":1,"uploadSessionUrl":null}][{"name":"Keperluan SFP40 &amp; 80 AND KDPL_Amir Bohtar B Othman.xlsx","link":"https://tm365-my.sharepoint.com/personal/badruznasrin_basri_tm_com_my/_layouts/15/Doc.aspx?sourcedoc=%7B748E11FD-7227-4B63-9E24-DBFF08E93CA6%7D&amp;file=Keperluan%20SFP40%20%26%2080%20AND%20KDPL_Amir%20Bohtar%20B%20Othman.xlsx&amp;action=default&amp;mobileredirect=true","id":"01KO5DXPX5CGHHIJ3SMNFZ4JG374EOSPFG","type":null,"size":620647,"referenceId":"01KO5DXPXGNA5SXMMJOFDI7X4DMR4B2UAT","driveId":"b!GENIO6DB3UWzdulNK6evrT-LvdyhA0VIokS4fxAfqZJ9NS0deS_ETJs3VRRJUVZM","status":1,"uploadSessionUrl":null}]</t>
  </si>
  <si>
    <t>dh create LOR baru KEL-NIM-0115</t>
  </si>
  <si>
    <t>GOV2300168</t>
  </si>
  <si>
    <t>PAC2304756</t>
  </si>
  <si>
    <t>TMEA/238030</t>
  </si>
  <si>
    <t>KEL-NIM-0101-TP</t>
  </si>
  <si>
    <t>Additional jarak</t>
  </si>
  <si>
    <t>MYGOV NEO KO FOC SPUR 12C BALAI BOMBA DAN PENYELAMAT KOTA DARUL NAIM</t>
  </si>
  <si>
    <t>[{"name":"bomba nimn si_Nurulfahmie Binti Mo.pdf","link":"https://tm365-my.sharepoint.com/personal/badruznasrin_basri_tm_com_my/Documents/Apps/Microsoft%20Forms/Request%20New%20PR/Question%202/bomba%20nimn%20si_Nurulfahmie%20Binti%20Mo.pdf","id":"01KO5DXPQJUQ2VDVELCFCL2GGBC2AZ4LPY","type":null,"size":865903,"referenceId":"01KO5DXPXUPARRCS6LWRBYBWTUUM5DK5ER","driveId":"b!GENIO6DB3UWzdulNK6evrT-LvdyhA0VIokS4fxAfqZJ9NS0deS_ETJs3VRRJUVZM","status":1,"uploadSessionUrl":null},{"name":"BOMBA NIMN_Nurulfahmie Binti Mo.xlsx","link":"https://tm365-my.sharepoint.com/personal/badruznasrin_basri_tm_com_my/_layouts/15/Doc.aspx?sourcedoc=%7B8DE30621-645F-44DD-B678-88402BD4AAFF%7D&amp;file=BOMBA%20NIMN_Nurulfahmie%20Binti%20Mo.xlsx&amp;action=default&amp;mobileredirect=true","id":"01KO5DXPRBA3RY2X3E3VCLM6EIIAV5JKX7","type":null,"size":181232,"referenceId":"01KO5DXPXUPARRCS6LWRBYBWTUUM5DK5ER","driveId":"b!GENIO6DB3UWzdulNK6evrT-LvdyhA0VIokS4fxAfqZJ9NS0deS_ETJs3VRRJUVZM","status":1,"uploadSessionUrl":null}]</t>
  </si>
  <si>
    <t>KD/PL-PTS-0050-TP</t>
  </si>
  <si>
    <t>4902154152</t>
  </si>
  <si>
    <t>GOV2300832</t>
  </si>
  <si>
    <t>PAC2304782</t>
  </si>
  <si>
    <t>TMNA/231308</t>
  </si>
  <si>
    <t>MYGOV*NET FOC KZ F44_F45 JABATAN PENDAFTARAN NEGARA (JPN) NEGERI PERLIS
(99.9)</t>
  </si>
  <si>
    <t>INSTALLATION OF TIE DP/ SPLITTER AND INSTALLATION OF POLE WITH
ACCESSORIES</t>
  </si>
  <si>
    <t>KOK</t>
  </si>
  <si>
    <t>[{"name":"TMEA238502_RETURN ORDERS QTR 1 2023 _VOSI v1._Syahida Muhammad Bin.pdf","link":"https://tm365-my.sharepoint.com/personal/badruznasrin_basri_tm_com_my/Documents/Apps/Microsoft%20Forms/Request%20New%20PR/Question%202/TMEA238502_RETURN%20ORDERS%20QTR%201%202023%20_VOSI%20v1._Syahida%20Muhammad%20Bin.pdf","id":"01KO5DXPUOP3AFX6LVNBC2BJ6ZYM4YLGY4","type":null,"size":755744,"referenceId":"01KO5DXPXUPARRCS6LWRBYBWTUUM5DK5ER","driveId":"b!GENIO6DB3UWzdulNK6evrT-LvdyhA0VIokS4fxAfqZJ9NS0deS_ETJs3VRRJUVZM","status":1,"uploadSessionUrl":null},{"name":"TP DIAGRAM_TMEA238502_ RETURN RS QTR 1 2023 B_Syahida Muhammad Bin.pdf","link":"https://tm365-my.sharepoint.com/personal/badruznasrin_basri_tm_com_my/Documents/Apps/Microsoft%20Forms/Request%20New%20PR/Question%202/TP%20DIAGRAM_TMEA238502_%20RETURN%20RS%20QTR%201%202023%20B_Syahida%20Muhammad%20Bin.pdf","id":"01KO5DXPXEKHJASNF4PFFJNCMS4NIU2ZFI","type":null,"size":701887,"referenceId":"01KO5DXPXUPARRCS6LWRBYBWTUUM5DK5ER","driveId":"b!GENIO6DB3UWzdulNK6evrT-LvdyhA0VIokS4fxAfqZJ9NS0deS_ETJs3VRRJUVZM","status":1,"uploadSessionUrl":null}]</t>
  </si>
  <si>
    <t xml:space="preserve">INSTALLATION OF POLE WITH ACCESSORIES </t>
  </si>
  <si>
    <t>[{"name":"TMEA238502_RETURN ORDERS QTR 1 2023 _VOSI v1._Syahida Muhammad Bin 1.pdf","link":"https://tm365-my.sharepoint.com/personal/badruznasrin_basri_tm_com_my/Documents/Apps/Microsoft%20Forms/Request%20New%20PR/Question%202/TMEA238502_RETURN%20ORDERS%20QTR%201%202023%20_VOSI%20v1._Syahida%20Muhammad%20Bin%201.pdf","id":"01KO5DXPSONNEM4VRCHJA37MBIO7XGIIEB","type":null,"size":800501,"referenceId":"01KO5DXPXUPARRCS6LWRBYBWTUUM5DK5ER","driveId":"b!GENIO6DB3UWzdulNK6evrT-LvdyhA0VIokS4fxAfqZJ9NS0deS_ETJs3VRRJUVZM","status":1,"uploadSessionUrl":null},{"name":"TP DIAGRAM_TMEA238502_ RETURN RS QTR 1 2023 B_Syahida Muhammad Bin 1.pdf","link":"https://tm365-my.sharepoint.com/personal/badruznasrin_basri_tm_com_my/Documents/Apps/Microsoft%20Forms/Request%20New%20PR/Question%202/TP%20DIAGRAM_TMEA238502_%20RETURN%20RS%20QTR%201%202023%20B_Syahida%20Muhammad%20Bin%201.pdf","id":"01KO5DXPXQZIP4FSLV55CZXXEZBRDLHJWT","type":null,"size":710750,"referenceId":"01KO5DXPXUPARRCS6LWRBYBWTUUM5DK5ER","driveId":"b!GENIO6DB3UWzdulNK6evrT-LvdyhA0VIokS4fxAfqZJ9NS0deS_ETJs3VRRJUVZM","status":1,"uploadSessionUrl":null}]</t>
  </si>
  <si>
    <t>INSTALLATION OF POLE WITH ACCESSORIES</t>
  </si>
  <si>
    <t>[{"name":"TMEA238502_RETURN ORDERS QTR 1 2023 _VOSI v1._Syahida Muhammad Bin 2.pdf","link":"https://tm365-my.sharepoint.com/personal/badruznasrin_basri_tm_com_my/Documents/Apps/Microsoft%20Forms/Request%20New%20PR/Question%202/TMEA238502_RETURN%20ORDERS%20QTR%201%202023%20_VOSI%20v1._Syahida%20Muhammad%20Bin%202.pdf","id":"01KO5DXPWOAIA3JT6C2NFIRPWAYAIALOFB","type":null,"size":612453,"referenceId":"01KO5DXPXUPARRCS6LWRBYBWTUUM5DK5ER","driveId":"b!GENIO6DB3UWzdulNK6evrT-LvdyhA0VIokS4fxAfqZJ9NS0deS_ETJs3VRRJUVZM","status":1,"uploadSessionUrl":null},{"name":"TP DIAGRAM_TMEA238502_ RETURN RS QTR 1 2023 B_Syahida Muhammad Bin 2.pdf","link":"https://tm365-my.sharepoint.com/personal/badruznasrin_basri_tm_com_my/Documents/Apps/Microsoft%20Forms/Request%20New%20PR/Question%202/TP%20DIAGRAM_TMEA238502_%20RETURN%20RS%20QTR%201%202023%20B_Syahida%20Muhammad%20Bin%202.pdf","id":"01KO5DXPVAZTWRKBQSHRD3SW2H76N7NC3K","type":null,"size":659698,"referenceId":"01KO5DXPXUPARRCS6LWRBYBWTUUM5DK5ER","driveId":"b!GENIO6DB3UWzdulNK6evrT-LvdyhA0VIokS4fxAfqZJ9NS0deS_ETJs3VRRJUVZM","status":1,"uploadSessionUrl":null}]</t>
  </si>
  <si>
    <t>KO, PKC</t>
  </si>
  <si>
    <t>4902071291</t>
  </si>
  <si>
    <t>RER2300027</t>
  </si>
  <si>
    <t>PAC2302974</t>
  </si>
  <si>
    <t>TMNA/230648</t>
  </si>
  <si>
    <t>PG-RAZ-0272-TP</t>
  </si>
  <si>
    <t>ADDITIONAL FDP TO TRANSFER</t>
  </si>
  <si>
    <t xml:space="preserve">REROUTING NT FOC JLN SUNGAI UDANG/JLN SUNGAI BAKAU
</t>
  </si>
  <si>
    <t>[{"name":"BOQ 3RD REROUTING NT FOC JLN SUNGAI UDANG JLN_Ahmad Faizal Bin Abd.pdf","link":"https://tm365-my.sharepoint.com/personal/badruznasrin_basri_tm_com_my/Documents/Apps/Microsoft%20Forms/Request%20New%20PR/Question%202/BOQ%203RD%20REROUTING%20NT%20FOC%20JLN%20SUNGAI%20UDANG%20JLN_Ahmad%20Faizal%20Bin%20Abd.pdf","id":"01KO5DXPT5PWIB7RLCXZGK5VDYFEJXQ2SW","type":null,"size":343291,"referenceId":"01KO5DXPXUPARRCS6LWRBYBWTUUM5DK5ER","driveId":"b!GENIO6DB3UWzdulNK6evrT-LvdyhA0VIokS4fxAfqZJ9NS0deS_ETJs3VRRJUVZM","status":1,"uploadSessionUrl":null}]</t>
  </si>
  <si>
    <t>sent to CPA 2/10/2023</t>
  </si>
  <si>
    <t>JS-KZK-0738-TP</t>
  </si>
  <si>
    <t>No Budget from CPM.</t>
  </si>
  <si>
    <t>MSC-GCC-0025-TP</t>
  </si>
  <si>
    <t>need to request new LOR. Existing QC completed</t>
  </si>
  <si>
    <t>GOV2300858</t>
  </si>
  <si>
    <t xml:space="preserve"> PAC2306726 </t>
  </si>
  <si>
    <t>TMEA/238087</t>
  </si>
  <si>
    <t>KEL-EDU-0088-TP, KEL-EDU-0107</t>
  </si>
  <si>
    <t>4902155996</t>
  </si>
  <si>
    <t>Additional cable 12C for 199meter due to change joint location</t>
  </si>
  <si>
    <t xml:space="preserve">MYGOV NEO GMU FOC SPUR 12C PEJABAT IMIGRESEN GUA MUSANG
</t>
  </si>
  <si>
    <t>[{"name":"SI MYGOV NEO GMU FOC SPUR 12C PEJABAT IMIGRES_Mamat Lailani Bin Ra.pdf","link":"https://tm365-my.sharepoint.com/personal/badruznasrin_basri_tm_com_my/Documents/Apps/Microsoft%20Forms/Request%20New%20PR/Question%202/SI%20MYGOV%20NEO%20GMU%20FOC%20SPUR%2012C%20PEJABAT%20IMIGRES_Mamat%20Lailani%20Bin%20Ra.pdf","id":"01KO5DXPTDUFLOTXVCPFAIEJRTURQZGOIU","type":null,"size":1320368,"referenceId":"01KO5DXPXUPARRCS6LWRBYBWTUUM5DK5ER","driveId":"b!GENIO6DB3UWzdulNK6evrT-LvdyhA0VIokS4fxAfqZJ9NS0deS_ETJs3VRRJUVZM","status":1,"uploadSessionUrl":null}]</t>
  </si>
  <si>
    <t>4902152054</t>
  </si>
  <si>
    <t>NRP FOC F0X GENTING MALAYSIA BERHAD - GENTING DATA CENTRE (IPME) - GT</t>
  </si>
  <si>
    <t>GT</t>
  </si>
  <si>
    <t>NRP2303088</t>
  </si>
  <si>
    <t>PAC2311437</t>
  </si>
  <si>
    <t>TMEA/236107</t>
  </si>
  <si>
    <t>KEL-MNE-0039-TP</t>
  </si>
  <si>
    <t>NRP KO FOC SPUR 12C CREDIT GUARANTEE CORPORATION (CGC)</t>
  </si>
  <si>
    <t>NRP_FOC JTG F15/F16 SPUR 12C NID TO LEMBAGA HASIL DALAM NEGERI-PEJABAT LHDNM PULAU PINANG</t>
  </si>
  <si>
    <t>4902150710</t>
  </si>
  <si>
    <t>ST-MIC-0319</t>
  </si>
  <si>
    <t>tiada SI, SLD/redmark tidak disahkan</t>
  </si>
  <si>
    <t>H5G2206271</t>
  </si>
  <si>
    <t>PAC2300753</t>
  </si>
  <si>
    <t>TMEA/236012</t>
  </si>
  <si>
    <t>KEL-NIM-0086-TP</t>
  </si>
  <si>
    <t>pertambahan jarak</t>
  </si>
  <si>
    <t>H5G FOC SPUR WBU 12C DDTUM0434 CABANG 4 TUMPAT</t>
  </si>
  <si>
    <t>[{"name":"ASBUILT 5G WBU CABANG 4 TUMPAT_Nurulfahmie Binti Mo.pdf","link":"https://tm365-my.sharepoint.com/personal/badruznasrin_basri_tm_com_my/Documents/Apps/Microsoft%20Forms/Request%20New%20PR/Question%202/ASBUILT%205G%20WBU%20CABANG%204%20TUMPAT_Nurulfahmie%20Binti%20Mo.pdf","id":"01KO5DXPXXE7ZI3SXNSVA33YBP5K346Y6E","type":null,"size":473924,"referenceId":"01KO5DXPXUPARRCS6LWRBYBWTUUM5DK5ER","driveId":"b!GENIO6DB3UWzdulNK6evrT-LvdyhA0VIokS4fxAfqZJ9NS0deS_ETJs3VRRJUVZM","status":1,"uploadSessionUrl":null},{"name":"Site Instruction Wakaf Bharu_Nurulfahmie Binti Mo.pdf","link":"https://tm365-my.sharepoint.com/personal/badruznasrin_basri_tm_com_my/Documents/Apps/Microsoft%20Forms/Request%20New%20PR/Question%202/Site%20Instruction%20Wakaf%20Bharu_Nurulfahmie%20Binti%20Mo.pdf","id":"01KO5DXPQUHZQYETNRY5C3ZCFFBY75CHQL","type":null,"size":150865,"referenceId":"01KO5DXPXUPARRCS6LWRBYBWTUUM5DK5ER","driveId":"b!GENIO6DB3UWzdulNK6evrT-LvdyhA0VIokS4fxAfqZJ9NS0deS_ETJs3VRRJUVZM","status":1,"uploadSessionUrl":null},{"name":"SLD NEW SI 5G WBU_Nurulfahmie Binti Mo.pdf","link":"https://tm365-my.sharepoint.com/personal/badruznasrin_basri_tm_com_my/Documents/Apps/Microsoft%20Forms/Request%20New%20PR/Question%202/SLD%20NEW%20SI%205G%20WBU_Nurulfahmie%20Binti%20Mo.pdf","id":"01KO5DXPSGTE42B35MS5AKTKNVXJKWSCCA","type":null,"size":132553,"referenceId":"01KO5DXPXUPARRCS6LWRBYBWTUUM5DK5ER","driveId":"b!GENIO6DB3UWzdulNK6evrT-LvdyhA0VIokS4fxAfqZJ9NS0deS_ETJs3VRRJUVZM","status":1,"uploadSessionUrl":null}]</t>
  </si>
  <si>
    <t>4902075039</t>
  </si>
  <si>
    <t>SRR2300670</t>
  </si>
  <si>
    <t>PAC2304301</t>
  </si>
  <si>
    <t>TMCA/230815</t>
  </si>
  <si>
    <t>MSC-LIT-0098-TP</t>
  </si>
  <si>
    <t>SRR TP FTTH ADD PCG C172 JLN PERMAI 1-4, KAW INDUSTRI PUCHONG PERMAI</t>
  </si>
  <si>
    <t>SRR TP FTTH ADD PCG C172 JLN PERMAI 1-4, KAW INDUSTRI PUCHONG PERMAI (CIVIL)</t>
  </si>
  <si>
    <t>H5G2300668</t>
  </si>
  <si>
    <t>PAC2309872</t>
  </si>
  <si>
    <t>TMNA/231322</t>
  </si>
  <si>
    <t>KD/PL-JAT-0217-TP</t>
  </si>
  <si>
    <t>Kedah/Perlis</t>
  </si>
  <si>
    <t>Additional work from 1st PO ( design change )</t>
  </si>
  <si>
    <t xml:space="preserve">H5G_FOC KUP F08/10 CSR DKBLN0024_KGCHAROKBEMBAN_KUP
</t>
  </si>
  <si>
    <t>KUP</t>
  </si>
  <si>
    <t>[{"name":"BOQ H5G_FOC KUP F0810 CSR DKBLN0024_KGCHAROKB_Khairul Anuar Bin Mo.pdf","link":"https://tm365-my.sharepoint.com/personal/badruznasrin_basri_tm_com_my/Documents/Apps/Microsoft%20Forms/Request%20New%20PR/Question%202/BOQ%20H5G_FOC%20KUP%20F0810%20CSR%20DKBLN0024_KGCHAROKB_Khairul%20Anuar%20Bin%20Mo.pdf","id":"01KO5DXPR5TCECPQKI3BCKKZFZZIUXN6PO","type":null,"size":364503,"referenceId":"01KO5DXPXUPARRCS6LWRBYBWTUUM5DK5ER","driveId":"b!GENIO6DB3UWzdulNK6evrT-LvdyhA0VIokS4fxAfqZJ9NS0deS_ETJs3VRRJUVZM","status":1,"uploadSessionUrl":null}]</t>
  </si>
  <si>
    <t>4902151104</t>
  </si>
  <si>
    <t>NRP2301635</t>
  </si>
  <si>
    <t>PAC2307909</t>
  </si>
  <si>
    <t>TMCA/231477</t>
  </si>
  <si>
    <t>ST-RID-0100-TP</t>
  </si>
  <si>
    <t>Additional work due to site condition</t>
  </si>
  <si>
    <t>NRP FOC SPUR GBK F033 EMS_ECRL - BATU CAVES (WE)</t>
  </si>
  <si>
    <t>[{"name":"BOQ GBK-NRP FOC SPUR GBK F033 EMS_ECRL - BATU_Sazril Anwar Bin Zul.pdf","link":"https://tm365-my.sharepoint.com/personal/badruznasrin_basri_tm_com_my/Documents/Apps/Microsoft%20Forms/Request%20New%20PR/Question%202/BOQ%20GBK-NRP%20FOC%20SPUR%20GBK%20F033%20EMS_ECRL%20-%20BATU_Sazril%20Anwar%20Bin%20Zul.pdf","id":"01KO5DXPWWFGCCXTUYTZAYKS5TL3SESDG7","type":null,"size":205724,"referenceId":"01KO5DXPXUPARRCS6LWRBYBWTUUM5DK5ER","driveId":"b!GENIO6DB3UWzdulNK6evrT-LvdyhA0VIokS4fxAfqZJ9NS0deS_ETJs3VRRJUVZM","status":1,"uploadSessionUrl":null}]</t>
  </si>
  <si>
    <t>FOC 12C IB - 335m is the new FOC to be installed as we confirmed with the planner and SPV. Main PO will cancel</t>
  </si>
  <si>
    <t>MYGOV MUI FOC SPUR 12C JPJ-STESEN PENGUATKUASA LALOH</t>
  </si>
  <si>
    <t>[{"name":"TMEA238079 Site Instruction Form REV_Mohd Azahar Bin Must.pdf","link":"https://tm365-my.sharepoint.com/personal/badruznasrin_basri_tm_com_my/Documents/Apps/Microsoft%20Forms/Request%20New%20PR/Question%202/TMEA238079%20Site%20Instruction%20Form%20REV_Mohd%20Azahar%20Bin%20Must.pdf","id":"01KO5DXPUUPOZNXF2NEVALYRYQXNH37YCP","type":null,"size":294177,"referenceId":"01KO5DXPXUPARRCS6LWRBYBWTUUM5DK5ER","driveId":"b!GENIO6DB3UWzdulNK6evrT-LvdyhA0VIokS4fxAfqZJ9NS0deS_ETJs3VRRJUVZM","status":1,"uploadSessionUrl":null},{"name":"TMEA238079 SLD REV1_Mohd Azahar Bin Must.pdf","link":"https://tm365-my.sharepoint.com/personal/badruznasrin_basri_tm_com_my/Documents/Apps/Microsoft%20Forms/Request%20New%20PR/Question%202/TMEA238079%20SLD%20REV1_Mohd%20Azahar%20Bin%20Must.pdf","id":"01KO5DXPWKOOUJPNOB6BGYRA3PHP6XMKQM","type":null,"size":355229,"referenceId":"01KO5DXPXUPARRCS6LWRBYBWTUUM5DK5ER","driveId":"b!GENIO6DB3UWzdulNK6evrT-LvdyhA0VIokS4fxAfqZJ9NS0deS_ETJs3VRRJUVZM","status":1,"uploadSessionUrl":null}]</t>
  </si>
  <si>
    <t>Query on 26/09/2023</t>
  </si>
  <si>
    <t>NRP2302468</t>
  </si>
  <si>
    <t>PAC2310096</t>
  </si>
  <si>
    <t>TMNA/232046</t>
  </si>
  <si>
    <t>KD/PL-NNM-0023-TP</t>
  </si>
  <si>
    <t>4902151538</t>
  </si>
  <si>
    <t xml:space="preserve">FOC NID KMH F51 ENTERPRISE_PKT - PEKAN SUNGAI KARANGAN (WE) - KMH(SLA 99.0%)
</t>
  </si>
  <si>
    <t>NRP2300987</t>
  </si>
  <si>
    <t>PAC2308536</t>
  </si>
  <si>
    <t>TMSA/232366</t>
  </si>
  <si>
    <t>JS-KKS-1200-TP</t>
  </si>
  <si>
    <t>KEMENTERIAN PERTAHANAN MALAYSIA -BANGUNAN PETRONAS,JLN SKUDAI (UNIFI)-TMP</t>
  </si>
  <si>
    <t>PO:4902151115</t>
  </si>
  <si>
    <t>additional length S/I kabel 12C U/G = 165M.</t>
  </si>
  <si>
    <t>NRP FOC SY F044 12C STAR FEEDMILLS (M) SDN BHD (SDWAN DOME)-SY NRP2302965</t>
  </si>
  <si>
    <t>[{"name":"BOQ SI  TMCA 231975_Azmi Bin Che Haron C.pdf","link":"https://tm365-my.sharepoint.com/personal/badruznasrin_basri_tm_com_my/Documents/Apps/Microsoft%20Forms/Request%20New%20PR/Question%202/BOQ%20SI%20%20TMCA%20231975_Azmi%20Bin%20Che%20Haron%20C.pdf","id":"01KO5DXPSCDTSYIYNRPNDYVATRUE4QDFMZ","type":null,"size":230831,"referenceId":"01KO5DXPXUPARRCS6LWRBYBWTUUM5DK5ER","driveId":"b!GENIO6DB3UWzdulNK6evrT-LvdyhA0VIokS4fxAfqZJ9NS0deS_ETJs3VRRJUVZM","status":1,"uploadSessionUrl":null},{"name":"SI- TP  TMCA 231975_Azmi Bin Che Haron C.png","link":"https://tm365-my.sharepoint.com/personal/badruznasrin_basri_tm_com_my/Documents/Apps/Microsoft%20Forms/Request%20New%20PR/Question%202/SI-%20TP%20%20TMCA%20231975_Azmi%20Bin%20Che%20Haron%20C.png","id":"01KO5DXPSLF76CYZIGUNAJSGVYTMNX3G2Q","type":null,"size":73873,"referenceId":"01KO5DXPXUPARRCS6LWRBYBWTUUM5DK5ER","driveId":"b!GENIO6DB3UWzdulNK6evrT-LvdyhA0VIokS4fxAfqZJ9NS0deS_ETJs3VRRJUVZM","status":1,"uploadSessionUrl":null}][{"name":"BOQ SI  TMCA 231975_Azmi Bin Che Haron C.pdf","link":"https://tm365-my.sharepoint.com/personal/badruznasrin_basri_tm_com_my/Documents/Apps/Microsoft%20Forms/Request%20New%20PR/Question%203/BOQ%20SI%20%20TMCA%20231975_Azmi%20Bin%20Che%20Haron%20C.pdf","id":"01KO5DXPX2HFWIMGCUKNDZHNZSAL67ANTS","type":null,"size":230831,"referenceId":"01KO5DXPXGNA5SXMMJOFDI7X4DMR4B2UAT","driveId":"b!GENIO6DB3UWzdulNK6evrT-LvdyhA0VIokS4fxAfqZJ9NS0deS_ETJs3VRRJUVZM","status":1,"uploadSessionUrl":null}]</t>
  </si>
  <si>
    <t>27/9  Query TP to justify project non PU. 5.10 verify TP</t>
  </si>
  <si>
    <t>PAC2305562</t>
  </si>
  <si>
    <t>4902154930</t>
  </si>
  <si>
    <t>The objective of these projects is to build new infrastructure and relocate TM cables along Jalan Kulai-Air Hitam at Kampong Rambai Simpang Renggam due to poor GI condition and critically damaged caused by flood in Air Hitam.</t>
  </si>
  <si>
    <t>MCP</t>
  </si>
  <si>
    <t>PJ-EXT-1082-TP,PJ-EXT-1083-TP</t>
  </si>
  <si>
    <t>SBJ</t>
  </si>
  <si>
    <t>NRC2300132</t>
  </si>
  <si>
    <t>PAC2311398</t>
  </si>
  <si>
    <t>TMEA/230433</t>
  </si>
  <si>
    <t>PHG-OPT-0284-TP</t>
  </si>
  <si>
    <t>NRP FTTH (TP) ADD FDP DAN TIE DP TC_C008_DP00XX GERBANG ALAF RESTAURANTS-MCDONALD'S #303 -TC</t>
  </si>
  <si>
    <t>TC</t>
  </si>
  <si>
    <t>NRP2302397</t>
  </si>
  <si>
    <t>PAC2309951</t>
  </si>
  <si>
    <t>TMNA/231927</t>
  </si>
  <si>
    <t>KD/PL-KAE-0264-TP</t>
  </si>
  <si>
    <t>4902152031</t>
  </si>
  <si>
    <t>Item missing in 1st PO</t>
  </si>
  <si>
    <t xml:space="preserve">NRP FTTH ADD TIE FDP KM_C012_DP0009 PUBLIC BANK JLN TUNKU PUTRA(IP CENTREX)
</t>
  </si>
  <si>
    <t>[{"name":"TMNA 231927 BOQ PO2 NRP FTTH ADD TIE FDP KM_C_Khairul Anuar Bin Mo.pdf","link":"https://tm365-my.sharepoint.com/personal/badruznasrin_basri_tm_com_my/Documents/Apps/Microsoft%20Forms/Request%20New%20PR/Question%202/TMNA%20231927%20BOQ%20PO2%20NRP%20FTTH%20ADD%20TIE%20FDP%20KM_C_Khairul%20Anuar%20Bin%20Mo.pdf","id":"01KO5DXPVQBF7YPO7OSBC2IBFHBM2TRCZX","type":null,"size":1066388,"referenceId":"01KO5DXPXUPARRCS6LWRBYBWTUUM5DK5ER","driveId":"b!GENIO6DB3UWzdulNK6evrT-LvdyhA0VIokS4fxAfqZJ9NS0deS_ETJs3VRRJUVZM","status":1,"uploadSessionUrl":null}]</t>
  </si>
  <si>
    <t>JS-SOJ-0025-TP</t>
  </si>
  <si>
    <t>JU-KZK-0682-TP</t>
  </si>
  <si>
    <t>JOHOR UTARA</t>
  </si>
  <si>
    <t>SGG</t>
  </si>
  <si>
    <t>PJ-TNG-0074-TP</t>
  </si>
  <si>
    <t>4902153881</t>
  </si>
  <si>
    <t>BTUCS</t>
  </si>
  <si>
    <t>BOQ n TP not tally (done email to AND &amp; NEC)</t>
  </si>
  <si>
    <t>4902151473</t>
  </si>
  <si>
    <t>NRC2300139</t>
  </si>
  <si>
    <t>PAC2311520</t>
  </si>
  <si>
    <t>TMCA/231987</t>
  </si>
  <si>
    <t>ST-RID-0112-TP</t>
  </si>
  <si>
    <t>NRC CP FTTH RG C019 DP0064 BONANZA VENTURE HOLDINGS SDN BHD - SK ANGGUN 2 RAWANG (UNIFI)-RG</t>
  </si>
  <si>
    <t>RG</t>
  </si>
  <si>
    <t>SB-HAR-0447-TP</t>
  </si>
  <si>
    <t>4902154184</t>
  </si>
  <si>
    <t xml:space="preserve">NRP CP FTTH SRG_C024_DP0060 UTK GERBANG ALAF RESTAURANTS - MCDONALD'S
</t>
  </si>
  <si>
    <t>[{"name":"BOQ NRP SRG C024 DP0061 LOR 0447 (2)_Siti Atirah Razak.pdf","link":"https://tm365-my.sharepoint.com/personal/badruznasrin_basri_tm_com_my/Documents/Apps/Microsoft%20Forms/Request%20New%20PR/Question%203/BOQ%20NRP%20SRG%20C024%20DP0061%20LOR%200447%20(2)_Siti%20Atirah%20Razak.pdf","id":"01KO5DXPWWVQJC3AOQPBELFA4PYEIMEYBV","type":null,"size":430167,"referenceId":"01KO5DXPXGNA5SXMMJOFDI7X4DMR4B2UAT","driveId":"b!GENIO6DB3UWzdulNK6evrT-LvdyhA0VIokS4fxAfqZJ9NS0deS_ETJs3VRRJUVZM","status":1,"uploadSessionUrl":null}]</t>
  </si>
  <si>
    <t>PRK-SPS-0625</t>
  </si>
  <si>
    <t>4902151503</t>
  </si>
  <si>
    <t>GRT</t>
  </si>
  <si>
    <t xml:space="preserve">NRP FOC PID F18 (12C) GF MAERSK MALAYSIA JLN FZ6-P2 PORT KLANG FREE ZONE
</t>
  </si>
  <si>
    <t>SB-TBT-0228</t>
  </si>
  <si>
    <t>[{"name":"BOQ___NRP2302893_NRP FOC PID F18 (12C) GF MAE_Siti Atirah Razak.pdf","link":"https://tm365-my.sharepoint.com/personal/badruznasrin_basri_tm_com_my/Documents/Apps/Microsoft%20Forms/Request%20New%20PR/Question%203/BOQ___NRP2302893_NRP%20FOC%20PID%20F18%20(12C)%20GF%20MAE_Siti%20Atirah%20Razak.pdf","id":"01KO5DXPTSJJ554Q6TSRGIQ3L6KRBFENKU","type":null,"size":988268,"referenceId":"01KO5DXPXGNA5SXMMJOFDI7X4DMR4B2UAT","driveId":"b!GENIO6DB3UWzdulNK6evrT-LvdyhA0VIokS4fxAfqZJ9NS0deS_ETJs3VRRJUVZM","status":1,"uploadSessionUrl":null}]</t>
  </si>
  <si>
    <t>SI tidak sama dengan SLD yg download dr Vprime</t>
  </si>
  <si>
    <t>H5G2206055</t>
  </si>
  <si>
    <t>PAC2222978</t>
  </si>
  <si>
    <t>TMEA/226326</t>
  </si>
  <si>
    <t>KEL-CAK-0268-TP</t>
  </si>
  <si>
    <t>Additional FOC 12C &amp; 24C</t>
  </si>
  <si>
    <t xml:space="preserve">H5G FOC SPUR PM 12C DDPSM0305 KG ENDONG PASIR MAS
</t>
  </si>
  <si>
    <t>[{"name":"BOQ SI H5G FOC SPUR PM 12C DDPSM0305 KG ENDON_Mohamad Faizal Bin R.pdf","link":"https://tm365-my.sharepoint.com/personal/badruznasrin_basri_tm_com_my/Documents/Apps/Microsoft%20Forms/Request%20New%20PR/Question%202/BOQ%20SI%20H5G%20FOC%20SPUR%20PM%2012C%20DDPSM0305%20KG%20ENDON_Mohamad%20Faizal%20Bin%20R.pdf","id":"01KO5DXPUPV76OFE3QK5HZ4IOJV2HKFHTR","type":null,"size":273576,"referenceId":"01KO5DXPXUPARRCS6LWRBYBWTUUM5DK5ER","driveId":"b!GENIO6DB3UWzdulNK6evrT-LvdyhA0VIokS4fxAfqZJ9NS0deS_ETJs3VRRJUVZM","status":1,"uploadSessionUrl":null}]</t>
  </si>
  <si>
    <t>SB-TBT-0225, SB-ESB-0393-TP</t>
  </si>
  <si>
    <t xml:space="preserve">NRP SAG F35F36 JENEXUS - MAPLETREE (NEW) SEK.22 SHAH ALAM
</t>
  </si>
  <si>
    <t>SB-TBT-0225</t>
  </si>
  <si>
    <t xml:space="preserve">NRP BRA F64 NID KONECRANES NO.15,PSN ASTANA KU 2, BDR BKT RAJA KLANG
</t>
  </si>
  <si>
    <t>PAC2312190</t>
  </si>
  <si>
    <t>repairing duct</t>
  </si>
  <si>
    <t>[{"name":"TMEA 236114 - SI H5G TAM FOC SMK IPOH_Kamarudin Bin Md Gha.pdf","link":"https://tm365-my.sharepoint.com/personal/badruznasrin_basri_tm_com_my/Documents/Apps/Microsoft%20Forms/Request%20New%20PR/Question%202/TMEA%20236114%20-%20SI%20H5G%20TAM%20FOC%20SMK%20IPOH_Kamarudin%20Bin%20Md%20Gha.pdf","id":"01KO5DXPS7WXMT3W7N75FZXRJLGDMY6JUX","type":null,"size":1066920,"referenceId":"01KO5DXPXUPARRCS6LWRBYBWTUUM5DK5ER","driveId":"b!GENIO6DB3UWzdulNK6evrT-LvdyhA0VIokS4fxAfqZJ9NS0deS_ETJs3VRRJUVZM","status":1,"uploadSessionUrl":null}]</t>
  </si>
  <si>
    <t>JS-KZK-0739-TP</t>
  </si>
  <si>
    <t>SB-TBT-0227</t>
  </si>
  <si>
    <t xml:space="preserve">NRP T.CORE BRA F60F61 INTERASIA SDN BHD, TKT. 7, INTAN MELINIUM SQUARE 2, KLANG
</t>
  </si>
  <si>
    <t>[{"name":"Q20011736_TM (Soleh 25092023)_Alice Lee.pdf","link":"https://tm365-my.sharepoint.com/personal/badruznasrin_basri_tm_com_my/Documents/Apps/Microsoft%20Forms/Request%20New%20PR/Question%203/Q20011736_TM%20(Soleh%2025092023)_Alice%20Lee.pdf","id":"01KO5DXPXQQYJDSINC4FDKLPF6HXJUEJFO","type":null,"size":51218,"referenceId":"01KO5DXPXGNA5SXMMJOFDI7X4DMR4B2UAT","driveId":"b!GENIO6DB3UWzdulNK6evrT-LvdyhA0VIokS4fxAfqZJ9NS0deS_ETJs3VRRJUVZM","status":1,"uploadSessionUrl":null}]</t>
  </si>
  <si>
    <t>4902151493</t>
  </si>
  <si>
    <t>Manhole not found</t>
  </si>
  <si>
    <t>NRP CP FTTH ADD BAT_C013 GERBANG ALAF RESTAURANTS - MCDONALD'S #395 BHP JALAN KEPONG (UNIFI)</t>
  </si>
  <si>
    <t>[{"name":"VO_BOQ_ ST-7UC-0303-TP_TMCA_231974 -latest-si_Sazril Anwar Bin Zul.pdf","link":"https://tm365-my.sharepoint.com/personal/badruznasrin_basri_tm_com_my/Documents/Apps/Microsoft%20Forms/Request%20New%20PR/Question%202/VO_BOQ_%20ST-7UC-0303-TP_TMCA_231974%20-latest-si_Sazril%20Anwar%20Bin%20Zul.pdf","id":"01KO5DXPTW3K72UAW2IRAKOIY53LPDXSVS","type":null,"size":78181,"referenceId":"01KO5DXPXUPARRCS6LWRBYBWTUUM5DK5ER","driveId":"b!GENIO6DB3UWzdulNK6evrT-LvdyhA0VIokS4fxAfqZJ9NS0deS_ETJs3VRRJUVZM","status":1,"uploadSessionUrl":null},{"name":"PHOTO SURVEY VO -TMCA_231974_VO_Sazril Anwar Bin Zul.pdf","link":"https://tm365-my.sharepoint.com/personal/badruznasrin_basri_tm_com_my/Documents/Apps/Microsoft%20Forms/Request%20New%20PR/Question%202/PHOTO%20SURVEY%20VO%20-TMCA_231974_VO_Sazril%20Anwar%20Bin%20Zul.pdf","id":"01KO5DXPSWQKLVMD2U3JAKZIMQHWX2X3V7","type":null,"size":4808579,"referenceId":"01KO5DXPXUPARRCS6LWRBYBWTUUM5DK5ER","driveId":"b!GENIO6DB3UWzdulNK6evrT-LvdyhA0VIokS4fxAfqZJ9NS0deS_ETJs3VRRJUVZM","status":1,"uploadSessionUrl":null}]</t>
  </si>
  <si>
    <t>PO Issued for TMNA/232688, for TMNA/232739 pending PA TOF budget</t>
  </si>
  <si>
    <t>H5G2301279</t>
  </si>
  <si>
    <t>PAC2312233</t>
  </si>
  <si>
    <t>TMNA/232688_TMNA/232739</t>
  </si>
  <si>
    <t>PRK-CGE-0109-TP</t>
  </si>
  <si>
    <t>DABAG0676</t>
  </si>
  <si>
    <t>4902155155,4902155440</t>
  </si>
  <si>
    <t>CPQ-OCT</t>
  </si>
  <si>
    <t>DABAG0676_JLNKGPARIT21</t>
  </si>
  <si>
    <t>BoQ different Value but same Project No</t>
  </si>
  <si>
    <t>H5G2301283</t>
  </si>
  <si>
    <t>PAC2312309</t>
  </si>
  <si>
    <t>TMNA/232689_TMNA/232740</t>
  </si>
  <si>
    <t>PRK-CGE-0110-TP/PRK-CGE-0111-TP</t>
  </si>
  <si>
    <t>DAHPK0100</t>
  </si>
  <si>
    <t>NOT IN LIST CPQ-OCT</t>
  </si>
  <si>
    <t>H5G2301195</t>
  </si>
  <si>
    <t>PAC2312049</t>
  </si>
  <si>
    <t>TMNA/232665</t>
  </si>
  <si>
    <t xml:space="preserve">PRK-TST-0145-TP
</t>
  </si>
  <si>
    <t>DAKIN0290</t>
  </si>
  <si>
    <t>4902155444</t>
  </si>
  <si>
    <t>DAKIN0290_MEDANTSK</t>
  </si>
  <si>
    <t>TMNA/232666</t>
  </si>
  <si>
    <t>PRK-TST-0146-TP</t>
  </si>
  <si>
    <t>4902155447</t>
  </si>
  <si>
    <t>H5G2301197</t>
  </si>
  <si>
    <t>PAC2312043</t>
  </si>
  <si>
    <t>TMNA/232663</t>
  </si>
  <si>
    <t>PRK-TST-0148-TP</t>
  </si>
  <si>
    <t>DAKIN0352</t>
  </si>
  <si>
    <t>4902154740</t>
  </si>
  <si>
    <t>DAKIN0352_LRG5</t>
  </si>
  <si>
    <t>TMNA/232664</t>
  </si>
  <si>
    <t>PRK-TST-0147-TP</t>
  </si>
  <si>
    <t>4902154784</t>
  </si>
  <si>
    <t xml:space="preserve">PRK-SNR-0106-TP </t>
  </si>
  <si>
    <t>H5G2301139</t>
  </si>
  <si>
    <t>PAC2312555</t>
  </si>
  <si>
    <t>TMNA/232648</t>
  </si>
  <si>
    <t>DAMJG0596</t>
  </si>
  <si>
    <t>4902155793</t>
  </si>
  <si>
    <t xml:space="preserve">PRK-SNR-0107-TP </t>
  </si>
  <si>
    <t>TMNA/232649</t>
  </si>
  <si>
    <t>4902155846</t>
  </si>
  <si>
    <t xml:space="preserve">PRK-SNR-0109-TP </t>
  </si>
  <si>
    <t>H5G2301373</t>
  </si>
  <si>
    <t>PAC2312570</t>
  </si>
  <si>
    <t>TMNA/232732</t>
  </si>
  <si>
    <t>DAMJG0599</t>
  </si>
  <si>
    <t>PAC APPROVED</t>
  </si>
  <si>
    <t>TMNA/232733</t>
  </si>
  <si>
    <t>PRK-SNR-0110-TP</t>
  </si>
  <si>
    <t>H5G FOC PR_F13 SPUR (12C) CSR DAMJG0599_JLNCHANGKATJERING_PANTAI REMIS</t>
  </si>
  <si>
    <t>ADA PU YANG PERLU EXCLUDE DALAM BOQ (908144)</t>
  </si>
  <si>
    <t>H5G2301275</t>
  </si>
  <si>
    <t>PAC2312550</t>
  </si>
  <si>
    <t>TMNA/232687</t>
  </si>
  <si>
    <t xml:space="preserve">PRK-NXS-0061-TP </t>
  </si>
  <si>
    <t>DBHSG0261</t>
  </si>
  <si>
    <t>4902156025</t>
  </si>
  <si>
    <t>27/9/23 - Status PAC review. State remarks high cost</t>
  </si>
  <si>
    <t>TMCA/231937</t>
  </si>
  <si>
    <t>DBKLA0620</t>
  </si>
  <si>
    <t>DBKLA0620_JLNBALAIRAYA2</t>
  </si>
  <si>
    <t>TMCA/232163</t>
  </si>
  <si>
    <t>SB-HAR-0456-TP</t>
  </si>
  <si>
    <t>DBKLA1977</t>
  </si>
  <si>
    <t>4902155057</t>
  </si>
  <si>
    <t>DBKLA1977_JLNKGLOMBONG1</t>
  </si>
  <si>
    <t>H5G2300903</t>
  </si>
  <si>
    <t>PAC2310860</t>
  </si>
  <si>
    <t>TMCA/231915</t>
  </si>
  <si>
    <t>PJ-EXT-1084-TP</t>
  </si>
  <si>
    <t>DBPET0777</t>
  </si>
  <si>
    <t>5G DNB DBPET0777_PERSIMPANGANJLN SWY F35-F36 SPUR (12C) TO DBPET0777 PERSIMPANGAN JALAN 19/1B</t>
  </si>
  <si>
    <t>MUHAMAD FAISAL BIN MAT HUSSAIN</t>
  </si>
  <si>
    <t>Exact Engineering</t>
  </si>
  <si>
    <t>DBPET0777_PERSIMPANGANJLN</t>
  </si>
  <si>
    <t>TMCA/231916</t>
  </si>
  <si>
    <t>PJ-EXT-1085-TP</t>
  </si>
  <si>
    <t>5G DNB DBPET0777_PERSIMPANGANJLN SWY CWS M/TRENCHING 2W TO DNB CAB DBPET0777 PERSIMPANGAN JALAN 19/1B</t>
  </si>
  <si>
    <t>No Budget. Order status KIV</t>
  </si>
  <si>
    <t>H5G2206328</t>
  </si>
  <si>
    <t>PAC2300260</t>
  </si>
  <si>
    <t>TMCA/230069</t>
  </si>
  <si>
    <t>MSC-MNH-0098-TP</t>
  </si>
  <si>
    <t>DBPET1021</t>
  </si>
  <si>
    <t>DNB H5G TP FOC 12C USJ F11/F12 DBPET1021 SKSEAFIELD USJ</t>
  </si>
  <si>
    <t>Budget RM25k.Order status KIV</t>
  </si>
  <si>
    <t>TMCA/230070</t>
  </si>
  <si>
    <t>MSC-MNH-0099-TP</t>
  </si>
  <si>
    <t>DNB H5G CWS MICROTRENCHING 2W DBPET1021 SKSEAFIELD USJ</t>
  </si>
  <si>
    <t>budget available. LOR approved. pending TP</t>
  </si>
  <si>
    <t>H5G2301165</t>
  </si>
  <si>
    <t>PAC2312194</t>
  </si>
  <si>
    <t>TMCA/232105</t>
  </si>
  <si>
    <t>MSC-MAR-0012-TP</t>
  </si>
  <si>
    <t>DBPET1040</t>
  </si>
  <si>
    <t>DNB_HORIZON 5G_DBPET1040_JLNUSJ112_USJ</t>
  </si>
  <si>
    <t>wan hakimi</t>
  </si>
  <si>
    <t>nik mohd hirzi</t>
  </si>
  <si>
    <t>DBPET1040_JLNUSJ112</t>
  </si>
  <si>
    <t>site Drop</t>
  </si>
  <si>
    <t>H5G2202952</t>
  </si>
  <si>
    <t>PAC2203068</t>
  </si>
  <si>
    <t>TMCA/220561</t>
  </si>
  <si>
    <t>DBSEP1815</t>
  </si>
  <si>
    <t>DNB H5G FOC 12C CBJ F67/F68 DBSEP1815 MMU CHANSELLORY PARKING AREA</t>
  </si>
  <si>
    <t>DBSEP1815_MMUPSRNNEWRON</t>
  </si>
  <si>
    <t>TMCA/220562</t>
  </si>
  <si>
    <t>DNB H5G HDD 2W CBJ DBSEP1815 MMU CHANSELLORY PARKING AREA</t>
  </si>
  <si>
    <t>H5G2301102</t>
  </si>
  <si>
    <t>PAC2311712</t>
  </si>
  <si>
    <t>TMCA/232023</t>
  </si>
  <si>
    <t>PJ-POW-0066-TP</t>
  </si>
  <si>
    <t>DBULG1448</t>
  </si>
  <si>
    <t>4902154778</t>
  </si>
  <si>
    <t>5G DNB DBULG1448 THURECORE SY F27_F28 KRISTALVILLA_SY</t>
  </si>
  <si>
    <t>ts. mohd faiez</t>
  </si>
  <si>
    <t>DBULG1448_KRISTALVILLA</t>
  </si>
  <si>
    <t>state req use this proj no to proceed onsite</t>
  </si>
  <si>
    <t>TMCA/232166</t>
  </si>
  <si>
    <t>ST-MIC-0324-TP</t>
  </si>
  <si>
    <t>DBULG1599</t>
  </si>
  <si>
    <t>TMEA/230829</t>
  </si>
  <si>
    <t>PHG-MKA-0115-TP</t>
  </si>
  <si>
    <t>DCBER0101</t>
  </si>
  <si>
    <t>4902155021</t>
  </si>
  <si>
    <t>H5G2301051</t>
  </si>
  <si>
    <t>PAC2312195</t>
  </si>
  <si>
    <t>TMNA/232611</t>
  </si>
  <si>
    <t>PRK-KBR-0074-TP</t>
  </si>
  <si>
    <t>DCCAM0110</t>
  </si>
  <si>
    <t>4902155160</t>
  </si>
  <si>
    <t>H5G FOC CH_F24 SPUR (12C) CSR DCCAM0110_BRINCHANG_CH BRINCHANG</t>
  </si>
  <si>
    <t>DCCAM0110_BRINCHANG</t>
  </si>
  <si>
    <t>PAC2312193</t>
  </si>
  <si>
    <t>TMNA/232612</t>
  </si>
  <si>
    <t>PRK-KBR-0076-TP</t>
  </si>
  <si>
    <t>4902155935</t>
  </si>
  <si>
    <t>Not required LOR, both Leg cover by  TMNA/232523</t>
  </si>
  <si>
    <t>H5G2300809</t>
  </si>
  <si>
    <t>TMNA/232522</t>
  </si>
  <si>
    <t>DCCAM0116</t>
  </si>
  <si>
    <t>H5G FOC CH_F25 SPUR (12C) CSR DCCAM0116_KUALATERLA_KGR KUALA TERLA</t>
  </si>
  <si>
    <t>DCCAM0116_KUALATERLA</t>
  </si>
  <si>
    <t>TMNA/232523</t>
  </si>
  <si>
    <t>PRK-KBR-0075-TP</t>
  </si>
  <si>
    <t>4902155199 Pending BoQ for 2nd Leg</t>
  </si>
  <si>
    <t>H5G2300808</t>
  </si>
  <si>
    <t>PAC2311136</t>
  </si>
  <si>
    <t>TMNA/232524</t>
  </si>
  <si>
    <t>PRK-KBR-0068-TP</t>
  </si>
  <si>
    <t>DCCAM0117</t>
  </si>
  <si>
    <t>4902155129</t>
  </si>
  <si>
    <t>DCCAM0117_TMNPINGGIRAN</t>
  </si>
  <si>
    <t>TMNA/232525</t>
  </si>
  <si>
    <t>PRK-KBR-0069-TP</t>
  </si>
  <si>
    <t>4902155147</t>
  </si>
  <si>
    <t>H5G2300908</t>
  </si>
  <si>
    <t>PAC2311817</t>
  </si>
  <si>
    <t>TMNA/232566</t>
  </si>
  <si>
    <t xml:space="preserve">PRK-SOL-0613-TP
</t>
  </si>
  <si>
    <t>DCCAM0123</t>
  </si>
  <si>
    <t>4902155241</t>
  </si>
  <si>
    <t>DCCAM0123_JLNBANDAR</t>
  </si>
  <si>
    <t>TMNA/232567</t>
  </si>
  <si>
    <t xml:space="preserve">PRK-SOL-0614-TP
</t>
  </si>
  <si>
    <t>4902155177</t>
  </si>
  <si>
    <t xml:space="preserve">PRK-SOL-0616-TP </t>
  </si>
  <si>
    <t>H5G2301127</t>
  </si>
  <si>
    <t>PAC2312532</t>
  </si>
  <si>
    <t>TMNA/232633</t>
  </si>
  <si>
    <t xml:space="preserve">PRK-SOL-0616-TP
</t>
  </si>
  <si>
    <t>DCCAM0128</t>
  </si>
  <si>
    <t>4902155053</t>
  </si>
  <si>
    <t>DCCAM0128_SUNGAIBERTAM</t>
  </si>
  <si>
    <t xml:space="preserve">PRK-SOL-0615-TP </t>
  </si>
  <si>
    <t>TMNA/232634</t>
  </si>
  <si>
    <t xml:space="preserve">PRK-SOL-0615-TP
</t>
  </si>
  <si>
    <t>4902155038</t>
  </si>
  <si>
    <t>TMEA/230830</t>
  </si>
  <si>
    <t>PHG-MKA-0116-TP</t>
  </si>
  <si>
    <t>DCJER0141</t>
  </si>
  <si>
    <t>4902155051</t>
  </si>
  <si>
    <t>DCJER0141_JLNWOODLANDJAYA5</t>
  </si>
  <si>
    <t>LOR assigned</t>
  </si>
  <si>
    <t>TMEA/231678</t>
  </si>
  <si>
    <t>PHG-OCK-0259-TP</t>
  </si>
  <si>
    <t>DCKTN0356</t>
  </si>
  <si>
    <t>po issued</t>
  </si>
  <si>
    <t>PAC2312209</t>
  </si>
  <si>
    <t>TMEA/231679</t>
  </si>
  <si>
    <t>PHG-NRO-0191-TP</t>
  </si>
  <si>
    <t>DCKTN0809</t>
  </si>
  <si>
    <t>DCKTN0809_JLNWANBAKAR</t>
  </si>
  <si>
    <t>need LOR. PAC pending en. zunaidi, en. farid dan en. hidzir. 9/10 SENT TO CPA</t>
  </si>
  <si>
    <t>H5G2301341</t>
  </si>
  <si>
    <t>PAC2312221</t>
  </si>
  <si>
    <t>TMEA/236120</t>
  </si>
  <si>
    <t>KEL-GET-0759-TP</t>
  </si>
  <si>
    <t>DDGUA0050</t>
  </si>
  <si>
    <t>4902155911</t>
  </si>
  <si>
    <t>DDGUA0050_BDRBARUGUAMUSANG</t>
  </si>
  <si>
    <t>need LOR. PAC approved</t>
  </si>
  <si>
    <t>H5G2301345</t>
  </si>
  <si>
    <t>PAC2312229</t>
  </si>
  <si>
    <t>TMEA/236122</t>
  </si>
  <si>
    <t>KEL-EDU-0106-TP</t>
  </si>
  <si>
    <t>DDKBR0110</t>
  </si>
  <si>
    <t>DDKBR0110_KGCHEMPAKA</t>
  </si>
  <si>
    <t>H5G2301347</t>
  </si>
  <si>
    <t>PAC2312213</t>
  </si>
  <si>
    <t>TMEA/236119</t>
  </si>
  <si>
    <t>KEL-MAT-0148-TP</t>
  </si>
  <si>
    <t>DDKBR0186</t>
  </si>
  <si>
    <t>DDKBR0186_LLNDARULNAIM</t>
  </si>
  <si>
    <t xml:space="preserve">dh ada LOR KEL-INT-0020-TP. </t>
  </si>
  <si>
    <t>H5G2300557</t>
  </si>
  <si>
    <t>PAC2308555</t>
  </si>
  <si>
    <t>TMEA/236062</t>
  </si>
  <si>
    <t>KEL-INT-0020-TP</t>
  </si>
  <si>
    <t>DDKBR0230</t>
  </si>
  <si>
    <t>4902155481</t>
  </si>
  <si>
    <t>DDKBR0230_TMNPUSPAKOKLANAS</t>
  </si>
  <si>
    <t>H5G2301346</t>
  </si>
  <si>
    <t>PAC2312219</t>
  </si>
  <si>
    <t>TMEA/236118</t>
  </si>
  <si>
    <t>KEL-CAK-0330-TP</t>
  </si>
  <si>
    <t>DDKKR0236</t>
  </si>
  <si>
    <t>DDKKR0236_KUALAKRAIKELANTAN</t>
  </si>
  <si>
    <t>need LOR. Pending Approval En. Farid &amp; En. Hidzir. 10/10 sent to cpa</t>
  </si>
  <si>
    <t>H5G2301344</t>
  </si>
  <si>
    <t>PAC2312230</t>
  </si>
  <si>
    <t>TMEA/236123</t>
  </si>
  <si>
    <t>KEL-MAJ-0850-TP</t>
  </si>
  <si>
    <t>DDTMR0403</t>
  </si>
  <si>
    <t>DDTMR0403_KGIPOH</t>
  </si>
  <si>
    <t>TMSA/231052</t>
  </si>
  <si>
    <t>JS-KZK-0672-TP</t>
  </si>
  <si>
    <t>DJJBR0197</t>
  </si>
  <si>
    <t>DJJBR0197_JLNHAJAHFATIMAH</t>
  </si>
  <si>
    <t>TMSA/231382</t>
  </si>
  <si>
    <t>JS-KZK-0671-TP /JS-KZK-0741-TP</t>
  </si>
  <si>
    <t>TMSA/231684</t>
  </si>
  <si>
    <t>JS-ANE-0225-TP</t>
  </si>
  <si>
    <t>DJJBR0718</t>
  </si>
  <si>
    <t>DUPLICATE- remark by syarina proj. no. lama dr lis</t>
  </si>
  <si>
    <t>H5G2203372</t>
  </si>
  <si>
    <t>TMSA/223686</t>
  </si>
  <si>
    <t>DJKLJ1237</t>
  </si>
  <si>
    <t>DJKLJ1237_JLNCENGALUTM</t>
  </si>
  <si>
    <t>TMSA/233330</t>
  </si>
  <si>
    <t>JS-SHA-0312-TP</t>
  </si>
  <si>
    <t>H5G2203717</t>
  </si>
  <si>
    <t>TMSA/224024</t>
  </si>
  <si>
    <t>DJKLJ1244</t>
  </si>
  <si>
    <t>TMSA/233331</t>
  </si>
  <si>
    <t>JS-SHA-0313-TP</t>
  </si>
  <si>
    <t>H5G2203703</t>
  </si>
  <si>
    <t>TMSA/223999</t>
  </si>
  <si>
    <t>DJKLJ1245</t>
  </si>
  <si>
    <t>TMSA/233332</t>
  </si>
  <si>
    <t>JS-SHA-0307-TP</t>
  </si>
  <si>
    <t>H5G2204275</t>
  </si>
  <si>
    <t>TMSA/224388</t>
  </si>
  <si>
    <t>DJKLJ1282</t>
  </si>
  <si>
    <t>TMSA/233334</t>
  </si>
  <si>
    <t>JS-SHA-0308-TP</t>
  </si>
  <si>
    <t>DJKLJ1282_KOLEJTUNRAZAKJLNMERBAU</t>
  </si>
  <si>
    <t>H5G2203295</t>
  </si>
  <si>
    <t>TMSA/223642</t>
  </si>
  <si>
    <t>DJKLJ1285</t>
  </si>
  <si>
    <t>TMSA/233335</t>
  </si>
  <si>
    <t>JS-SHA-0309-TP</t>
  </si>
  <si>
    <t>TMSA/232879</t>
  </si>
  <si>
    <t>JS-JAK-0122-TP</t>
  </si>
  <si>
    <t>DJKLJ1290</t>
  </si>
  <si>
    <t>DJKLJ1290_JLNBUNGADAHLIA3</t>
  </si>
  <si>
    <t>H5G2204104</t>
  </si>
  <si>
    <t>TMSA/224395</t>
  </si>
  <si>
    <t>DJKLJ1295</t>
  </si>
  <si>
    <t>TMSA/233337</t>
  </si>
  <si>
    <t>JS-SHA-0310-TP</t>
  </si>
  <si>
    <t>H5G2203505</t>
  </si>
  <si>
    <t>TMSA/224026</t>
  </si>
  <si>
    <t>DJKLJ1300</t>
  </si>
  <si>
    <t>TMSA/233338</t>
  </si>
  <si>
    <t>JS-SHA-0311-TP</t>
  </si>
  <si>
    <t>JU-KZK-0683-TP</t>
  </si>
  <si>
    <t>DJKLU0827_JLNBATUPAHAT</t>
  </si>
  <si>
    <t>customer issue, internal ducting in side RAPID PENGERANG under petronas. pending consent from PETRONAS</t>
  </si>
  <si>
    <t>H5G2301104</t>
  </si>
  <si>
    <t>PAC2312575</t>
  </si>
  <si>
    <t>TMSA/232974</t>
  </si>
  <si>
    <t>JS-ELC-0107-TP</t>
  </si>
  <si>
    <t>DJKTT0869</t>
  </si>
  <si>
    <t>MSJDALFALAHPETRONASRAPID</t>
  </si>
  <si>
    <t>TMSA/233325</t>
  </si>
  <si>
    <t>JS-ELC-0105-TP</t>
  </si>
  <si>
    <t>DJKTT0870</t>
  </si>
  <si>
    <t>TMSA/233327</t>
  </si>
  <si>
    <t>JS-KNB-0024-TP</t>
  </si>
  <si>
    <t>DJKTT0890</t>
  </si>
  <si>
    <t>DJKTT0890_BTANAM</t>
  </si>
  <si>
    <t>TMSA/233321</t>
  </si>
  <si>
    <t>JS-CAD-0173-TP</t>
  </si>
  <si>
    <t>DJKTT0898</t>
  </si>
  <si>
    <t>TMSA/233324</t>
  </si>
  <si>
    <t>JS-ELC-0106-TP</t>
  </si>
  <si>
    <t>DJKTT0941</t>
  </si>
  <si>
    <t>H5G2301330</t>
  </si>
  <si>
    <t>PAC2312567</t>
  </si>
  <si>
    <t>TMNA/232729</t>
  </si>
  <si>
    <t>KD/PL-RAZ-0605-TP</t>
  </si>
  <si>
    <t>DKKMD0163</t>
  </si>
  <si>
    <t>4902155077</t>
  </si>
  <si>
    <t>H5G_FOC SP F56_F57 CSR DKKMD0163_JLNBUKITPUTERI</t>
  </si>
  <si>
    <t>DKKMD0163_JLNBUKITPUTERI</t>
  </si>
  <si>
    <t>H5G2301400</t>
  </si>
  <si>
    <t>PAC2312374</t>
  </si>
  <si>
    <t>TMNA/232728</t>
  </si>
  <si>
    <t xml:space="preserve">KD/PL-AGG-0436-TP
</t>
  </si>
  <si>
    <t>DKKMD0239</t>
  </si>
  <si>
    <t>4902154153</t>
  </si>
  <si>
    <t>H5G CSR_FOC GN_F14/F23 DNB HORIZON 5G DKKMD0239 JLN INDUSTRI5 - GN</t>
  </si>
  <si>
    <t>DKKMD0239_JLNINDUSTRI5</t>
  </si>
  <si>
    <t>11/10 : PR creation.  10/10: TP reverification. 9/10: Hantar TP x ikut standard. 9/10: TP verification. 6/10-2/10: TP submission. 3/10: Plan to NeC. 30/9: LOR approval. 27/9 : WA</t>
  </si>
  <si>
    <t>H5G2205785</t>
  </si>
  <si>
    <t>PAC2308182</t>
  </si>
  <si>
    <t>TMSA/224948</t>
  </si>
  <si>
    <t>MK-ARS-0057-TP</t>
  </si>
  <si>
    <t>DMAGJ0013</t>
  </si>
  <si>
    <t>5G DNB HORIZON DMAGJ0013 FOC (ADD)  KSB F10 &amp; KSB F11 SEK KEB KG TENGAH JLN
KUALA SG BARU</t>
  </si>
  <si>
    <t>KSB</t>
  </si>
  <si>
    <t>6/10: PR crtd. 5/10: Submit PR. 5/10 : Revert TP.   |4/10 : Plan to NEC   |3/10 - 2/10: TP submission (Plan done by AND). 30/9: LOR approval. 27/9 : WA</t>
  </si>
  <si>
    <t>H5G2301068</t>
  </si>
  <si>
    <t>PAC2312086</t>
  </si>
  <si>
    <t>TMSA/233234</t>
  </si>
  <si>
    <t>MK-HDD-0306-TP</t>
  </si>
  <si>
    <t>DMAGJ0041</t>
  </si>
  <si>
    <t>4902154722</t>
  </si>
  <si>
    <t>5G DNB HORIZON DMAGJ0041 FOC (ADD) ABU F06 &amp; F08 SEK KEBANGSAAN GANUN-
CS,SSKA,SSTA,HR</t>
  </si>
  <si>
    <t>ABU</t>
  </si>
  <si>
    <t>11/10: TP challenge 12Oct. 10/10-4/10: TP submission. 4/10:Plan to NEC. 3/10 - 2/10: TP submission. 30/9: LOR approval. 27/9 : WA</t>
  </si>
  <si>
    <t>H5G2300620</t>
  </si>
  <si>
    <t>PAC2310574</t>
  </si>
  <si>
    <t>TMSA/232678</t>
  </si>
  <si>
    <t>MK-ANE-0194-TP</t>
  </si>
  <si>
    <t>DMAGJ0059</t>
  </si>
  <si>
    <t>5G DNB HORIZON DMAGJ0059 FOC (ADD) AG F19/F20 SJK (C) MACHAP UMBOO ALOR
GAJAH -CS,SSKA,SSTA,HR</t>
  </si>
  <si>
    <t>11/10: TP challenge 12Oct. 10/10-4/10: TP submission. 4/10:Plan to NEC. |3/10 - 2/10: TP submission. 30/9: LOR approval. 27/9 : WA</t>
  </si>
  <si>
    <t>H5G2301339</t>
  </si>
  <si>
    <t>PAC2312516</t>
  </si>
  <si>
    <t>TMSA/233323</t>
  </si>
  <si>
    <t>MK-SOJ-0242-TP</t>
  </si>
  <si>
    <t>DMJAS0092</t>
  </si>
  <si>
    <t>5G DNB HORIZON DMJAS0092 FOC (ADD) ML F19/F20 UITM JASIN -CS,SSKA,SSTA,HR</t>
  </si>
  <si>
    <t>3/10: Azim confirm dah FRLP, tak perlu PO. 2/10: T</t>
  </si>
  <si>
    <t>H5G2203837</t>
  </si>
  <si>
    <t>TMSA/221901</t>
  </si>
  <si>
    <t>MK-PSD-0026-TP</t>
  </si>
  <si>
    <t>DMMKT0130</t>
  </si>
  <si>
    <t>5G DNB HORIZON DMMKT0130 FOC (ADD) KEL F08 &amp; KEL F09 SMK KLEBANG BESAR</t>
  </si>
  <si>
    <t>11/10: TP challenge 12Oct. 10/10-4/10: TP submission. 4/10:Plan to NEC.|3/10 - 2/10: TP submission. 30/9: LOR approval. 27/9 : WA</t>
  </si>
  <si>
    <t>H5G2203122</t>
  </si>
  <si>
    <t>PAC2312521</t>
  </si>
  <si>
    <t>TMSA/223504</t>
  </si>
  <si>
    <t>MK-KZK-0355-TP</t>
  </si>
  <si>
    <t>DMMKT0232</t>
  </si>
  <si>
    <t>5G DNB HORIZON DMMKT0232 FOC (ADD) AKH F43/F44 BUKIT BARU</t>
  </si>
  <si>
    <t>6/10: Submit PR. 6/10 : BOQ to repair - revert back to NEC , 5/10: MT challenge TP - to repair. 2/10-1/10: TP submission. 30/9: TP submission. 29/</t>
  </si>
  <si>
    <t>H5G2205875</t>
  </si>
  <si>
    <t>PAC2222780</t>
  </si>
  <si>
    <t>TMSA/232205</t>
  </si>
  <si>
    <t>NS-MKN-0042-TP</t>
  </si>
  <si>
    <t>DNSBN0216</t>
  </si>
  <si>
    <t>DNSBN0216 FOC SN_F41/42 (12C) BUKITTEMIANG</t>
  </si>
  <si>
    <t>DNSBN0216_BUKITTEMIANG</t>
  </si>
  <si>
    <t xml:space="preserve">28/9: To confirm dgn ANDNS perlu projek lagi atau </t>
  </si>
  <si>
    <t>H5G2202825</t>
  </si>
  <si>
    <t>TMSA/223148</t>
  </si>
  <si>
    <t>DNSBN0231</t>
  </si>
  <si>
    <t>DNSBN0231 - FOC RSH F20/F21 (12C) FOR TMN SRI KAMBAN JLN MERPATI 2 -RSH (LEG 1
&amp;2)</t>
  </si>
  <si>
    <t>RSH</t>
  </si>
  <si>
    <t xml:space="preserve">PG-SNR-0678-TP </t>
  </si>
  <si>
    <t>H5G2301365</t>
  </si>
  <si>
    <t>PAC2312217</t>
  </si>
  <si>
    <t>TMNA/232715</t>
  </si>
  <si>
    <t xml:space="preserve">PG-SNR-0678-TP
</t>
  </si>
  <si>
    <t>DPBDY0053</t>
  </si>
  <si>
    <t>H5G_FOC BYB F83/F84 CSR DPBDY0053_LNGKOKKELICAP_BYB</t>
  </si>
  <si>
    <t xml:space="preserve">PG-NXS-0548-TP </t>
  </si>
  <si>
    <t>H5G2301417</t>
  </si>
  <si>
    <t>PAC2312350</t>
  </si>
  <si>
    <t>TMNA/232730</t>
  </si>
  <si>
    <t xml:space="preserve">PG-NXS-0548-TP
</t>
  </si>
  <si>
    <t>DPBDY0059</t>
  </si>
  <si>
    <t>H5G_FOC TKR F05/F06 CSR DPBDY0059_JLNTELUKKUMBAR1_TKR</t>
  </si>
  <si>
    <t xml:space="preserve">PG-RAZ-0339-TP
</t>
  </si>
  <si>
    <t>4902155061</t>
  </si>
  <si>
    <t>H5G_FOC SZ F22/F23 CSR DPSPS0079 LORONG ECO MEADOWS 1</t>
  </si>
  <si>
    <t>DPSPS0079_LORONGECOMEADOWS13</t>
  </si>
  <si>
    <t>H5G2301333</t>
  </si>
  <si>
    <t>PAC2312301</t>
  </si>
  <si>
    <t>TMNA/232719</t>
  </si>
  <si>
    <t>PG-RAZ-0341-TP</t>
  </si>
  <si>
    <t>DPSPS0110</t>
  </si>
  <si>
    <t>4902155091</t>
  </si>
  <si>
    <t>H5G_FOC NT F17/F18 CSR DPSPS0110_TMBUILDINGNIBONGTEBAL_NT</t>
  </si>
  <si>
    <t>DPSPS0110_TMBUILDINGNIBONGTEBAL</t>
  </si>
  <si>
    <t>PG-SPS-0550-TP</t>
  </si>
  <si>
    <t>4902155049</t>
  </si>
  <si>
    <t>DPSPT0194_NO33LRGPAUH8</t>
  </si>
  <si>
    <t>PG-RAZ-0342-TP</t>
  </si>
  <si>
    <t>H5G2301418</t>
  </si>
  <si>
    <t>PAC2312375</t>
  </si>
  <si>
    <t>TMNA/232734</t>
  </si>
  <si>
    <t>DPSPT0200</t>
  </si>
  <si>
    <t>H5G_FOC SZ F20/F21 CSR DPSPT0200_ JLNPERWIRA1</t>
  </si>
  <si>
    <t>PG-RAZ-0340-TP</t>
  </si>
  <si>
    <t>4902155030</t>
  </si>
  <si>
    <t>H5G_FOC KBS F27/F28 CSR DPSPU0271_TMKEPALABATAS_KBS</t>
  </si>
  <si>
    <t>DPSPU0271_TMKEPALABATAS</t>
  </si>
  <si>
    <t xml:space="preserve"> PG-RAZ-0331-TP</t>
  </si>
  <si>
    <t>H5G2300676</t>
  </si>
  <si>
    <t>PAC2309389</t>
  </si>
  <si>
    <t>TMNA/232451</t>
  </si>
  <si>
    <t xml:space="preserve">	PG-RAZ-0331-TP</t>
  </si>
  <si>
    <t>DPTML0365</t>
  </si>
  <si>
    <t>H5G_FOC GLR F29/F30 CSR DPTML0365_JLNLBHMINDEN1_GLR</t>
  </si>
  <si>
    <t>H5G2300664</t>
  </si>
  <si>
    <t>PAC2309729</t>
  </si>
  <si>
    <t>TMNA/232450</t>
  </si>
  <si>
    <t>PG-PRL-0486-TP</t>
  </si>
  <si>
    <t>DPTML0367</t>
  </si>
  <si>
    <t>H5G_FOC GLR F35/F36 CSR DPTML0367_PSRNBAYANINDAH</t>
  </si>
  <si>
    <t>PAC s DRAFT PAC2312269 Email to AND on Tue 3/10/2023 3:16 PM</t>
  </si>
  <si>
    <t>H5G2301338</t>
  </si>
  <si>
    <t>PAC2312269</t>
  </si>
  <si>
    <t>TMNA/232717</t>
  </si>
  <si>
    <t>DPTML0440</t>
  </si>
  <si>
    <t>H5G_FOC AIM F23/F24 CSR DPTML0440_JLNPAYATERUBUNGAIRITAM_AIM</t>
  </si>
  <si>
    <t>H5G2301307</t>
  </si>
  <si>
    <t>PAC2310279</t>
  </si>
  <si>
    <t>TMWA/230460</t>
  </si>
  <si>
    <t>KG/SB-TTL-0254-TP</t>
  </si>
  <si>
    <t>DQASA1164</t>
  </si>
  <si>
    <t>PAC Status Resubmit</t>
  </si>
  <si>
    <t>H5G2301305</t>
  </si>
  <si>
    <t>PAC2312549</t>
  </si>
  <si>
    <t>TMWA/239171</t>
  </si>
  <si>
    <t>DQBLG1328</t>
  </si>
  <si>
    <t>TMWA/239172</t>
  </si>
  <si>
    <t>MR/BIN-MST-0047-TP</t>
  </si>
  <si>
    <t>DQBTU0108_JLNCOASTALBINTUTUMIRI</t>
  </si>
  <si>
    <t>MR/BIN-MST-0048-TP</t>
  </si>
  <si>
    <t>TP reverted</t>
  </si>
  <si>
    <t>TMWA/239135</t>
  </si>
  <si>
    <t>MR/BIN-MST-0049-TP</t>
  </si>
  <si>
    <t>TMWA/239160</t>
  </si>
  <si>
    <t>MR/BIN-MST-0050-TP</t>
  </si>
  <si>
    <t>DQBTU0120_JLNTUNAHMADZAIDI</t>
  </si>
  <si>
    <t>MR/BIN-MST-0051-TP</t>
  </si>
  <si>
    <t>MR/BIN-MST-0052-TP</t>
  </si>
  <si>
    <t>LOR issued on 2/10/23</t>
  </si>
  <si>
    <t>MR/BIN-GEO-0095-TP</t>
  </si>
  <si>
    <t>DQBTU0137_KPGPAMLBU10</t>
  </si>
  <si>
    <t>MR/BIN-GEO-0094-TP</t>
  </si>
  <si>
    <t>PAC waiting approval (PAC2312128)</t>
  </si>
  <si>
    <t>PAC not yet created</t>
  </si>
  <si>
    <t>TMWA/239166</t>
  </si>
  <si>
    <t>TMWA/239167</t>
  </si>
  <si>
    <t>LOR Issued on 3/10/23</t>
  </si>
  <si>
    <t>MR/BIN-VIG-0062-TP</t>
  </si>
  <si>
    <t>DQBTU0147_RPRSIBIYUBT6</t>
  </si>
  <si>
    <t>MR/BIN-VIG-0061-TP</t>
  </si>
  <si>
    <t>Site Drop on 2/10/23</t>
  </si>
  <si>
    <t>TMWA/239168</t>
  </si>
  <si>
    <t>DQBTU0160</t>
  </si>
  <si>
    <t>DQBTU0160_SIMILAJAU</t>
  </si>
  <si>
    <t>TMWA/239169</t>
  </si>
  <si>
    <t>MR/BIN-ATK-0118-TP</t>
  </si>
  <si>
    <t>DQBTU0172_SARAWAKPETCHEMMETHANOLPLANT</t>
  </si>
  <si>
    <t xml:space="preserve">MR/BIN-ATK-0119-TP	</t>
  </si>
  <si>
    <t>MR/BIN-ATK-0120-TP</t>
  </si>
  <si>
    <t>re-issued LOR</t>
  </si>
  <si>
    <t>H5G2301007</t>
  </si>
  <si>
    <t>PAC2311519</t>
  </si>
  <si>
    <t>TMWA/239147</t>
  </si>
  <si>
    <t>MR/BIN-ATK-0124-TP</t>
  </si>
  <si>
    <t>DQBTU0185</t>
  </si>
  <si>
    <t>DQBTU0185_BINTULUMIRIHIGHWAY</t>
  </si>
  <si>
    <t>TMWA/239148</t>
  </si>
  <si>
    <t>MR/BIN-ATK-0125-TP</t>
  </si>
  <si>
    <t>TMWA/239151</t>
  </si>
  <si>
    <t>MR/BIN-ATK-0126-TP</t>
  </si>
  <si>
    <t>Pac Status Resubmit (PAC2312327)</t>
  </si>
  <si>
    <t>H5G2301351</t>
  </si>
  <si>
    <t>PAC2312327</t>
  </si>
  <si>
    <t>TMWA/237314</t>
  </si>
  <si>
    <t>DQLBG0549</t>
  </si>
  <si>
    <t>H5G2300464</t>
  </si>
  <si>
    <t>PAC2309177</t>
  </si>
  <si>
    <t>TMWA/237199</t>
  </si>
  <si>
    <t>MR/BIN-FAL-0096-TP</t>
  </si>
  <si>
    <t>DQMIR0793</t>
  </si>
  <si>
    <t>DQMIR0793_JLNKGBAKAM</t>
  </si>
  <si>
    <t>TMWA/237200</t>
  </si>
  <si>
    <t>MR/BIN-FAL-0097-TP</t>
  </si>
  <si>
    <t>H5G2301363</t>
  </si>
  <si>
    <t>PAC2312283</t>
  </si>
  <si>
    <t>TMWA/233192</t>
  </si>
  <si>
    <t>KG/SB-BYT-0259-TP</t>
  </si>
  <si>
    <t>DQSIB0994</t>
  </si>
  <si>
    <t>H5G2300924</t>
  </si>
  <si>
    <t>PAC2310938</t>
  </si>
  <si>
    <t>TMWA/233160</t>
  </si>
  <si>
    <t>KG/SB-ATK-0387-TP</t>
  </si>
  <si>
    <t>DQSIB0999</t>
  </si>
  <si>
    <t>DQSIB0999_JLNKIONGTUNG</t>
  </si>
  <si>
    <t>TMWA/233145</t>
  </si>
  <si>
    <t>KG/SB-DTJ-0130-TP</t>
  </si>
  <si>
    <t>DQSIB1041</t>
  </si>
  <si>
    <t>DQSIB1041_LRGPERMAITIMUR18E</t>
  </si>
  <si>
    <t>H5G2301350</t>
  </si>
  <si>
    <t>PAC2312282</t>
  </si>
  <si>
    <t>TMWA/233191</t>
  </si>
  <si>
    <t>KG/SB-MST-0171-TP</t>
  </si>
  <si>
    <t>DQSIB1043</t>
  </si>
  <si>
    <t>H5G2300889</t>
  </si>
  <si>
    <t>PAC2312389</t>
  </si>
  <si>
    <t>TMWA/233163</t>
  </si>
  <si>
    <t>KG/SB-LSB-0175-TP</t>
  </si>
  <si>
    <t>DQSIB1057</t>
  </si>
  <si>
    <t>DQSIB1057_JLNTUKUNYIT</t>
  </si>
  <si>
    <t>Proceed PR on 9/10/23, LOR issued on 4/10/23</t>
  </si>
  <si>
    <t>H5G2301124</t>
  </si>
  <si>
    <t>PAC2311924</t>
  </si>
  <si>
    <t>TMWA/233183</t>
  </si>
  <si>
    <t>KG/SB-ATK-0389-TP</t>
  </si>
  <si>
    <t>DQSIB1064</t>
  </si>
  <si>
    <t>DQSIB1064_JLNKWONGMING</t>
  </si>
  <si>
    <t>H5G2301352</t>
  </si>
  <si>
    <t>TMWA/230490</t>
  </si>
  <si>
    <t>KG/SB-GEA-0013-TP</t>
  </si>
  <si>
    <t>DQSMH0839</t>
  </si>
  <si>
    <t>DQSMH0839_MSDKAMPUNGNIUP</t>
  </si>
  <si>
    <t>11/10 TP Approved</t>
  </si>
  <si>
    <t>H5G2301349</t>
  </si>
  <si>
    <t>PAC2312364</t>
  </si>
  <si>
    <t>TMBA/230967</t>
  </si>
  <si>
    <t>KK/PB/LB-LDR-0025-TP</t>
  </si>
  <si>
    <t>DSKBD0144</t>
  </si>
  <si>
    <t>5G FOC SPUR KBD FXX (12C) DNB_HORIZON 5G_DSKBD0144_KOTA BELUD - KBD</t>
  </si>
  <si>
    <t>4902155628 (10/10) 9/10 Resent to CPA 7/10 PR creation</t>
  </si>
  <si>
    <t>H5G2301067</t>
  </si>
  <si>
    <t>PAC2311707</t>
  </si>
  <si>
    <t>TMBA/230921</t>
  </si>
  <si>
    <t>TWU/SKN-NNZ-0347-TP</t>
  </si>
  <si>
    <t>DSKNK0437</t>
  </si>
  <si>
    <t>4902155628</t>
  </si>
  <si>
    <t>5G SPUR KNK (12C) DNB_HORIZON 5G_DSKNK0437_LDGMOSTYN_KNK</t>
  </si>
  <si>
    <t>DSKNK0437_LDGMOSTYN</t>
  </si>
  <si>
    <t>DSPNP0596</t>
  </si>
  <si>
    <t>5G FOC SPUR PPG FXX (12C) DNB_HORIZON 5G_DSPNP0596_JLNSUGUDMAANG_PPG</t>
  </si>
  <si>
    <t>H5G2301359</t>
  </si>
  <si>
    <t>PAC2312365</t>
  </si>
  <si>
    <t>TMBA/230968</t>
  </si>
  <si>
    <t>KK/PB/LB-ICO-0002-TP</t>
  </si>
  <si>
    <t>DSPTT1033</t>
  </si>
  <si>
    <t>5G FOC SPUR PTT FXX (12C) DNB_HORIZON 5G_DSPTT1033_TMN PSR PUTIH1-PTT</t>
  </si>
  <si>
    <t>PO - 4902155018 (7/10)</t>
  </si>
  <si>
    <t>H5G2300916</t>
  </si>
  <si>
    <t>PAC2310896</t>
  </si>
  <si>
    <t>TMBA/230856</t>
  </si>
  <si>
    <t>TWU/SKN-EVO-0048-TP</t>
  </si>
  <si>
    <t>DSSDK0684</t>
  </si>
  <si>
    <t>4902155018</t>
  </si>
  <si>
    <t>5G SPUR NYN  (12) DNB_HORIZON 5G_DSSDK0684 JLNSEGUNTOR NYN</t>
  </si>
  <si>
    <t>DYNASTYH BINTI AKSAH</t>
  </si>
  <si>
    <t>RAHMAT EFFANDI BIN IBRAHIM</t>
  </si>
  <si>
    <t>DSSDK0684_JLNSEGUNTOR</t>
  </si>
  <si>
    <t>5/10 LOR 5/10 PAC Approved. Request AND to set baseline 4/10 PAC Pending Review (Farid, Zunaidi). Pending Baseline</t>
  </si>
  <si>
    <t>H5G2301348</t>
  </si>
  <si>
    <t>PAC2312289</t>
  </si>
  <si>
    <t>TMBA/230964</t>
  </si>
  <si>
    <t>KK/PB/LB-KAF-0119-TP</t>
  </si>
  <si>
    <t>DSSIP0797</t>
  </si>
  <si>
    <t>5G FOC SPUR SIG FXX(12C) DNB_HORIZON 5G_DSSIP0797_TMSIPITANG_SIG</t>
  </si>
  <si>
    <t>5/10 LOR 5/10 PAC Pending Review (Farid)</t>
  </si>
  <si>
    <t>H5G2301416</t>
  </si>
  <si>
    <t>PAC2312639</t>
  </si>
  <si>
    <t>TMBA/230975</t>
  </si>
  <si>
    <t>KK/PB/LB-RMT-0225-TP</t>
  </si>
  <si>
    <t>DSTUA1003</t>
  </si>
  <si>
    <t>5G FOC SPUR TRN FXX DNB_HORIZON 5G_DSTUA1003_KG BARUS TUARAN_TRN</t>
  </si>
  <si>
    <t>Mustakim Bin Raba</t>
  </si>
  <si>
    <t>TMCA/232012</t>
  </si>
  <si>
    <t>ST-ENV-0007-TP</t>
  </si>
  <si>
    <t>DWKUL0542</t>
  </si>
  <si>
    <t>5G DNB DWKUL0542 FOC KRT_F028/F031 12C BAHUJLNBRMN_KRT-H5G2301117</t>
  </si>
  <si>
    <t>DWKUL0542_BAHUJLNBRMN</t>
  </si>
  <si>
    <t>H5G2205201</t>
  </si>
  <si>
    <t>PAC2221492</t>
  </si>
  <si>
    <t>TMCA/225370</t>
  </si>
  <si>
    <t>KL-DIE-0045-TP</t>
  </si>
  <si>
    <t>DWKUL8077</t>
  </si>
  <si>
    <t>DNB HORIZON 5G DWKUL8077_KLINIKPAKAR HKL TAR FOC F65F66 SPUR 12C X 2</t>
  </si>
  <si>
    <t>H5G2206319</t>
  </si>
  <si>
    <t>PAC2224006</t>
  </si>
  <si>
    <t>TMCA/225779</t>
  </si>
  <si>
    <t>KL-PMN-1487-TP</t>
  </si>
  <si>
    <t>DWKUL8081</t>
  </si>
  <si>
    <t>DNB_HORIZON 5G_DWKUL8081_KLCONVENTIONCENTRE_IBC_PEG</t>
  </si>
  <si>
    <t>11/10: TP challenge 12Oct. 10/10-4/10: TP submission. 4/10:Plan to NEC. |30/9: LOR approval. 29/9: Ema</t>
  </si>
  <si>
    <t>H5G2203182</t>
  </si>
  <si>
    <t>PAC2312522</t>
  </si>
  <si>
    <t>TMSA/223526</t>
  </si>
  <si>
    <t>MK-AST-0120-TP</t>
  </si>
  <si>
    <t>DMMKT0157</t>
  </si>
  <si>
    <t>5G DNB HORIZON DMMKT0157 FOC (ADD) MC F65/F66 SK LIMBONGAN JLN KLEBANG</t>
  </si>
  <si>
    <t>TMCA/224737</t>
  </si>
  <si>
    <t>ST-MNS-0051-TP</t>
  </si>
  <si>
    <t>DWKUL0399</t>
  </si>
  <si>
    <t>DWKUL0399_JLNSLTNAZLANSHAH</t>
  </si>
  <si>
    <t xml:space="preserve"> TMCA/232209</t>
  </si>
  <si>
    <t>SB-HAR-0457-TP</t>
  </si>
  <si>
    <t>4902155040</t>
  </si>
  <si>
    <t>DNB_HORIZON 5G_DBKLG1964_TMNSHAHBANDARAYA_KLG</t>
  </si>
  <si>
    <t>DBKLG1964_TMNSHAHBANDARAYA</t>
  </si>
  <si>
    <t>Site issue with SPOF. amir subhi to present to managemnt on 12/10</t>
  </si>
  <si>
    <t>ST-FEH-0029-TP</t>
  </si>
  <si>
    <t xml:space="preserve">DNB_HORIZON 5G_DBGBK0092_JLNRAWANG1_RG	</t>
  </si>
  <si>
    <t>DBGBK0092_JLNRAWANG1</t>
  </si>
  <si>
    <t>tunggu feedback kazakon| 11.10.2023 SEND CPA</t>
  </si>
  <si>
    <t>TMSA/233347</t>
  </si>
  <si>
    <t>JU-KZK-0684-TP</t>
  </si>
  <si>
    <t>DJKLU0798</t>
  </si>
  <si>
    <t>H5G2301421</t>
  </si>
  <si>
    <t>PAC2312447</t>
  </si>
  <si>
    <t>TMWA/230584</t>
  </si>
  <si>
    <t>KG/SB-DTJ-0131-TP</t>
  </si>
  <si>
    <t>DQKCH0345</t>
  </si>
  <si>
    <t>DQKCH0345_JLNTAMANDURAS</t>
  </si>
  <si>
    <t>H5G2301364</t>
  </si>
  <si>
    <t>PAC2312554</t>
  </si>
  <si>
    <t>TMWA/233199</t>
  </si>
  <si>
    <t>KG/SB-EMX-0004-TP</t>
  </si>
  <si>
    <t>DQSIB1036</t>
  </si>
  <si>
    <t>4902156008 (11/10/23), 10/10 Proceed PR, 4/10 Pending TP Submission</t>
  </si>
  <si>
    <t>TRG-OCK-0038-TP</t>
  </si>
  <si>
    <t>4902156008</t>
  </si>
  <si>
    <t>DTKMM0156 _JLNPANTAIKIJAL</t>
  </si>
  <si>
    <t>TMSA/233345</t>
  </si>
  <si>
    <t>JU-TIA-0211-TP</t>
  </si>
  <si>
    <t>DJBPH0014</t>
  </si>
  <si>
    <t>DJBPH0014_TMSRIGADING</t>
  </si>
  <si>
    <t>lor DONE. 9/10 SENT TO CPA</t>
  </si>
  <si>
    <t>H5G2301369</t>
  </si>
  <si>
    <t>PAC2312384</t>
  </si>
  <si>
    <t>TMEA/236130</t>
  </si>
  <si>
    <t>KEL-YOK-0112-TP</t>
  </si>
  <si>
    <t>DDMCH0279</t>
  </si>
  <si>
    <t>H5G2301372</t>
  </si>
  <si>
    <t>PAC2312381</t>
  </si>
  <si>
    <t>TMEA/236129</t>
  </si>
  <si>
    <t>KEL-MJS-0044-TP</t>
  </si>
  <si>
    <t>DDJEL0094</t>
  </si>
  <si>
    <t>4902155839</t>
  </si>
  <si>
    <t>H5G JLI FOC SPUR 12C DDJEL0094 KUALA BALAH</t>
  </si>
  <si>
    <t>DDJEL0094_KUALABALAHKELANTAN</t>
  </si>
  <si>
    <t>H5G2301414</t>
  </si>
  <si>
    <t>PAC2312505</t>
  </si>
  <si>
    <t>TMNA/232618</t>
  </si>
  <si>
    <t>KD/PL-PRL-1077-TP</t>
  </si>
  <si>
    <t>DKKBP0288</t>
  </si>
  <si>
    <t>H5G_FOC AHK F10/F11 24C CSR DKKBP0288_KPMATANGKONG_AHK(DNB_HORIZON 5G)</t>
  </si>
  <si>
    <t>DKKBP0288_KPMATANGKONG</t>
  </si>
  <si>
    <t>To confirm Site, sharing Sphere ORDER with DKKBP02</t>
  </si>
  <si>
    <t>TMNA/233193</t>
  </si>
  <si>
    <t>DNB_HORIZON 5G_DKBLN0021_PULAIKEDAH_BL</t>
  </si>
  <si>
    <t xml:space="preserve">Pending SOF/Confirmed tower location. Budget available. </t>
  </si>
  <si>
    <t>H5G2200317</t>
  </si>
  <si>
    <t>PAC2312523</t>
  </si>
  <si>
    <t>TMCA/239908</t>
  </si>
  <si>
    <t>DWPPJ8023</t>
  </si>
  <si>
    <t>DNB_HORIZON 5G - DWPPJ8023_PEJABATPERDANAMENTERIMALAYSIA - PUJ</t>
  </si>
  <si>
    <t>DNB H5G FOC SDG F65-F66 DBPET1090_UPMFACULTYFST</t>
  </si>
  <si>
    <t>DNB H5G CWS HDD DBPET1948 KOLEJ EMPAT BELAS UPM</t>
  </si>
  <si>
    <t>DNB H5G CWS DBULG1623 FAKULTI PERTANIAN</t>
  </si>
  <si>
    <t>DNB H5G SPUR SDG F73-F74 DBULG1623_FAKULTIPERTANIAN</t>
  </si>
  <si>
    <t>DNB H5G CWS 2W SDG DBSEP1419_UPMSERDANG</t>
  </si>
  <si>
    <t>DNB H5G FOC SDG F73-F74 DBSEP1419_UPMSERDANG</t>
  </si>
  <si>
    <t>DNB H5G FOC SDG F65-F66 DBPET1089_INSPEMUPM</t>
  </si>
  <si>
    <t>MSC-MAR-0010-TP</t>
  </si>
  <si>
    <t>VCT2200159</t>
  </si>
  <si>
    <t>PAC2210653</t>
  </si>
  <si>
    <t>TMNA/221635</t>
  </si>
  <si>
    <t>KP/PL-KON-0806-TP</t>
  </si>
  <si>
    <t>tambahan skim</t>
  </si>
  <si>
    <t>FOC F06 24C BKH NID VC TELECOMS-KAW PERINDUSTRIAN BKH(SLA99.0%)</t>
  </si>
  <si>
    <t>BKH</t>
  </si>
  <si>
    <t>[{"name":"4. BOQ NEW_Ramnazdin Bin Ramli.pdf","link":"https://tm365-my.sharepoint.com/personal/badruznasrin_basri_tm_com_my/Documents/Apps/Microsoft%20Forms/Request%20New%20PR/Question%202/4.%20BOQ%20NEW_Ramnazdin%20Bin%20Ramli.pdf","id":"01KO5DXPSHMBRLTA5MX5GZH2FAYV7BIWXR","type":null,"size":1615065,"referenceId":"01KO5DXPXUPARRCS6LWRBYBWTUUM5DK5ER","driveId":"b!GENIO6DB3UWzdulNK6evrT-LvdyhA0VIokS4fxAfqZJ9NS0deS_ETJs3VRRJUVZM","status":1,"uploadSessionUrl":null}]</t>
  </si>
  <si>
    <t>4902154471 (6/10/23)</t>
  </si>
  <si>
    <t>NRC2300140</t>
  </si>
  <si>
    <t>PAC2311691</t>
  </si>
  <si>
    <t>TMBA/230922</t>
  </si>
  <si>
    <t>KK/PB/LB-EPS-0149-TP</t>
  </si>
  <si>
    <t>4902154471</t>
  </si>
  <si>
    <t>NRP FTTH ADD KDS C007M TIE DP JABATAN AIR (UNIFI)-KDS</t>
  </si>
  <si>
    <t>KDS</t>
  </si>
  <si>
    <t xml:space="preserve"> PG-RAZ-0338-TP</t>
  </si>
  <si>
    <t>PG-RAZ-0338-TP</t>
  </si>
  <si>
    <t>4902151782</t>
  </si>
  <si>
    <t>NRP2303073</t>
  </si>
  <si>
    <t>PAC2311533</t>
  </si>
  <si>
    <t>TMWA/230559</t>
  </si>
  <si>
    <t>KG/SB-ATE-0036-TP</t>
  </si>
  <si>
    <t>SDEC NRP NID FOC SPUR 12C_SBN_F011  FOR SARAWAK DIGITAL ECONOMY CORPORATION BERHAD-KG MUNDAI(MEP2P LEG B)-SBN</t>
  </si>
  <si>
    <t>LOR done</t>
  </si>
  <si>
    <t>SB-TBT-0235</t>
  </si>
  <si>
    <t>SB-TBT-0237</t>
  </si>
  <si>
    <t>H5G2205116</t>
  </si>
  <si>
    <t>PAC2220682</t>
  </si>
  <si>
    <t>TMWA/220809</t>
  </si>
  <si>
    <t>KG/SB-ATK-0344-TP</t>
  </si>
  <si>
    <t>1. Additional Pulling 24C from Pickup
Joint JC9C 1773 for Protect Cable.
2. Due to low stock in cable 24C,
change to cable 36C and cable 12C.
3. Info from Project Manager:
Urgent project want to RFSI on
30/06/2023.</t>
  </si>
  <si>
    <t xml:space="preserve">5G DNB DQKCH0477 1 IUC/CSR &amp; SPUR SJGT_F06
FOR BAKO NATIONAL PARK TERMINAL
</t>
  </si>
  <si>
    <t>[{"name":"BOQ_Livan Usa.GIF","link":"https://tm365-my.sharepoint.com/personal/badruznasrin_basri_tm_com_my/Documents/Apps/Microsoft%20Forms/Request%20New%20PR/Question%202/BOQ_Livan%20Usa.GIF","id":"01KO5DXPRK2YMN735BMFEYN7P7ZTKXQTYY","type":null,"size":42913,"referenceId":"01KO5DXPXUPARRCS6LWRBYBWTUUM5DK5ER","driveId":"b!GENIO6DB3UWzdulNK6evrT-LvdyhA0VIokS4fxAfqZJ9NS0deS_ETJs3VRRJUVZM","status":1,"uploadSessionUrl":null}]</t>
  </si>
  <si>
    <t>JS-JAK-0157-TP</t>
  </si>
  <si>
    <t>JS-ELC-0104-TP</t>
  </si>
  <si>
    <t>BSG</t>
  </si>
  <si>
    <t>JS-KNB-0022-TP</t>
  </si>
  <si>
    <t>FCB</t>
  </si>
  <si>
    <t>11/10: 4902155797. 6/10: CPA create PR baru. 5/10-3/10: 1 PR xjd PO. 2/10 : Proceed PR    | 27/9 : QUERY BOQ &amp; TP   | 2</t>
  </si>
  <si>
    <t>NRP2303125</t>
  </si>
  <si>
    <t>PAC2311735</t>
  </si>
  <si>
    <t>TMSA/232585</t>
  </si>
  <si>
    <t>MK-SOJ-0238-TP</t>
  </si>
  <si>
    <t>4902152874 | 4902155797</t>
  </si>
  <si>
    <t xml:space="preserve">NRP HSBB2 FTTH (ADD) MC C045 UDA HOLDING BERHAD MORTEN WALK LOT 12038 JLN TUN MAMAT							
</t>
  </si>
  <si>
    <t>JS-CAD-0172-TP</t>
  </si>
  <si>
    <t>PGD</t>
  </si>
  <si>
    <t xml:space="preserve">28/9: 4902151576. 27/9 : PR Created  | 26/9 : PAC </t>
  </si>
  <si>
    <t>NRP2302933</t>
  </si>
  <si>
    <t>PAC2311720</t>
  </si>
  <si>
    <t>TMSA/233189</t>
  </si>
  <si>
    <t>MK-ANE-0191-TP</t>
  </si>
  <si>
    <t xml:space="preserve">IP CORE SOLUTIONS SDN BHD-TAMAN MUZAFFAR HEIGHT(UNIFI)-AKH
</t>
  </si>
  <si>
    <t>JS-INF-0015-TP</t>
  </si>
  <si>
    <t>ATL</t>
  </si>
  <si>
    <t>LOR dah ada sebelumnya</t>
  </si>
  <si>
    <t>TOP</t>
  </si>
  <si>
    <t>H5G2300989</t>
  </si>
  <si>
    <t>PAC2311083</t>
  </si>
  <si>
    <t>TMEA/236103</t>
  </si>
  <si>
    <t>KEL-MJS-0031-TP</t>
  </si>
  <si>
    <t>Change design and route from 48C to 12C</t>
  </si>
  <si>
    <t>H5G MAG FOC SPUR 12C DDMCH0287 PANGKAL MELERET</t>
  </si>
  <si>
    <t>MAG</t>
  </si>
  <si>
    <t>[{"name":"Boq SI H5G Pangkal Meleret-TMEA236103_Mohd Azahar Bin Must.pdf","link":"https://tm365-my.sharepoint.com/personal/badruznasrin_basri_tm_com_my/Documents/Apps/Microsoft%20Forms/Request%20New%20PR/Question%202/Boq%20SI%20H5G%20Pangkal%20Meleret-TMEA236103_Mohd%20Azahar%20Bin%20Must.pdf","id":"01KO5DXPSC45BZ7USTOFCKEW36YVAY3XAE","type":null,"size":457790,"referenceId":"01KO5DXPXUPARRCS6LWRBYBWTUUM5DK5ER","driveId":"b!GENIO6DB3UWzdulNK6evrT-LvdyhA0VIokS4fxAfqZJ9NS0deS_ETJs3VRRJUVZM","status":1,"uploadSessionUrl":null},{"name":"MAG-SI(2) H5G Pangkal Meleret-TMEA236103_Mohd Azahar Bin Must.pdf","link":"https://tm365-my.sharepoint.com/personal/badruznasrin_basri_tm_com_my/Documents/Apps/Microsoft%20Forms/Request%20New%20PR/Question%202/MAG-SI(2)%20H5G%20Pangkal%20Meleret-TMEA236103_Mohd%20Azahar%20Bin%20Must.pdf","id":"01KO5DXPRWJIHNDGBEEJD3JJKS3U3RHD45","type":null,"size":55005,"referenceId":"01KO5DXPXUPARRCS6LWRBYBWTUUM5DK5ER","driveId":"b!GENIO6DB3UWzdulNK6evrT-LvdyhA0VIokS4fxAfqZJ9NS0deS_ETJs3VRRJUVZM","status":1,"uploadSessionUrl":null},{"name":"TP - 4902139614 - H5G Pangkal Meleret-TMEA236_Mohd Azahar Bin Must.pptx","link":"https://tm365-my.sharepoint.com/personal/badruznasrin_basri_tm_com_my/_layouts/15/Doc.aspx?sourcedoc=%7B23688381-7134-4C26-BEA9-BC7BFF212893%7D&amp;file=TP%20-%204902139614%20-%20H5G%20Pangkal%20Meleret-TMEA236_Mohd%20Azahar%20Bin%20Must.pptx&amp;action=edit&amp;mobileredirect=true","id":"01KO5DXPUBQNUCGNDREZGL5KN4PP7SCKET","type":null,"size":2053097,"referenceId":"01KO5DXPXUPARRCS6LWRBYBWTUUM5DK5ER","driveId":"b!GENIO6DB3UWzdulNK6evrT-LvdyhA0VIokS4fxAfqZJ9NS0deS_ETJs3VRRJUVZM","status":1,"uploadSessionUrl":null}]</t>
  </si>
  <si>
    <t>10-11.10 pending TP</t>
  </si>
  <si>
    <t>CNFD-MOT-0011-TP</t>
  </si>
  <si>
    <t>PG-NXS-0549-TP</t>
  </si>
  <si>
    <t>CNFD-NEP-0049-TP</t>
  </si>
  <si>
    <t>CA</t>
  </si>
  <si>
    <t>CNFD-NEP-0048-TP</t>
  </si>
  <si>
    <t>proceed PR creation</t>
  </si>
  <si>
    <t>SRR2204650</t>
  </si>
  <si>
    <t>PAC2303090</t>
  </si>
  <si>
    <t>TMEA/231051</t>
  </si>
  <si>
    <t>PHG-ETD-0072-TP</t>
  </si>
  <si>
    <t>Kerja-kerja penanaman tiang sebanyak 10 batang bagi projek berkenaan</t>
  </si>
  <si>
    <t>SRR 2023 FTTH (TP) PBR C017 PERUMAHAN MAKMUR MAHKOTA JAYA</t>
  </si>
  <si>
    <t>PBR</t>
  </si>
  <si>
    <t>[{"name":"01 BOQ pr2 SIGN TMEA231051 TITAN SRR 2023 FTT_Fadzliana Shahilla N.pdf","link":"https://tm365-my.sharepoint.com/personal/badruznasrin_basri_tm_com_my/Documents/Apps/Microsoft%20Forms/Request%20New%20PR/Question%202/01%20BOQ%20pr2%20SIGN%20TMEA231051%20TITAN%20SRR%202023%20FTT_Fadzliana%20Shahilla%20N.pdf","id":"01KO5DXPTUSQV3D6PZ4VEZRBZ3C5XLDCKM","type":null,"size":734263,"referenceId":"01KO5DXPXUPARRCS6LWRBYBWTUUM5DK5ER","driveId":"b!GENIO6DB3UWzdulNK6evrT-LvdyhA0VIokS4fxAfqZJ9NS0deS_ETJs3VRRJUVZM","status":1,"uploadSessionUrl":null}]</t>
  </si>
  <si>
    <t>NRP2303117</t>
  </si>
  <si>
    <t>TMNA/232637</t>
  </si>
  <si>
    <t>PG-RAZ-0334-TP</t>
  </si>
  <si>
    <t xml:space="preserve">NRP FTTH ADD GLR_C228M JABATAN PENGANGKUTAN JALAN P.PINANG -BATU UBAN(IPCENTREX)
</t>
  </si>
  <si>
    <t>project cancel - info from PM</t>
  </si>
  <si>
    <t>JS-KNB-0023-TP</t>
  </si>
  <si>
    <t>Update distance and pic for grass and repair jbox</t>
  </si>
  <si>
    <t>NRP2302842</t>
  </si>
  <si>
    <t>PAC2311665</t>
  </si>
  <si>
    <t>PG-ZTK-0169-TP</t>
  </si>
  <si>
    <t xml:space="preserve">NRP_FOC BYB F75/F76 NID SPICE CANOPY - REDTONE TELECOMMUNICATIONS SDN. BHD.
</t>
  </si>
  <si>
    <t>Sent to CPA on 26/09/2023</t>
  </si>
  <si>
    <t>NRP2301481</t>
  </si>
  <si>
    <t>PAC2306774</t>
  </si>
  <si>
    <t>TMNA/231884</t>
  </si>
  <si>
    <t>KD/PL-HTU-0312-TP</t>
  </si>
  <si>
    <t>4902151190</t>
  </si>
  <si>
    <t>NRP FTTH BZ_C010 (ADD) TF VALUE MART-SUNGAI LALANG (UNIFI) - BZ</t>
  </si>
  <si>
    <t>BZ</t>
  </si>
  <si>
    <t>27/9: 4902151506</t>
  </si>
  <si>
    <t>To shorten spur FOC, require install 2 poles for road crossing.</t>
  </si>
  <si>
    <t>[{"name":"SI- TMSA223145 DNPDS0166 - FOC SX_F04_05 FOR_Mohd Nor Izzuan Bin.pdf","link":"https://tm365-my.sharepoint.com/personal/badruznasrin_basri_tm_com_my/Documents/Apps/Microsoft%20Forms/Request%20New%20PR/Question%202/SI-%20TMSA223145%20DNPDS0166%20-%20FOC%20SX_F04_05%20FOR_Mohd%20Nor%20Izzuan%20Bin.pdf","id":"01KO5DXPRVERDYVD72VNCZQJAGUCCCSEYH","type":null,"size":150642,"referenceId":"01KO5DXPXUPARRCS6LWRBYBWTUUM5DK5ER","driveId":"b!GENIO6DB3UWzdulNK6evrT-LvdyhA0VIokS4fxAfqZJ9NS0deS_ETJs3VRRJUVZM","status":1,"uploadSessionUrl":null},{"name":"Technical Proposal (SI) for TMSA233190 DNPDS0_Mohd Nor Izzuan Bin.pdf","link":"https://tm365-my.sharepoint.com/personal/badruznasrin_basri_tm_com_my/Documents/Apps/Microsoft%20Forms/Request%20New%20PR/Question%202/Technical%20Proposal%20(SI)%20for%20TMSA233190%20DNPDS0_Mohd%20Nor%20Izzuan%20Bin.pdf","id":"01KO5DXPRLUJA524AHQ5D35KVLDI52CQFX","type":null,"size":3999644,"referenceId":"01KO5DXPXUPARRCS6LWRBYBWTUUM5DK5ER","driveId":"b!GENIO6DB3UWzdulNK6evrT-LvdyhA0VIokS4fxAfqZJ9NS0deS_ETJs3VRRJUVZM","status":1,"uploadSessionUrl":null}]</t>
  </si>
  <si>
    <t>PG-PST-0071-TP</t>
  </si>
  <si>
    <t>order no completed</t>
  </si>
  <si>
    <t>NRP2205843</t>
  </si>
  <si>
    <t>PAC2300101</t>
  </si>
  <si>
    <t>TMWA/230088</t>
  </si>
  <si>
    <t>KG/SB-GEA-0016-TP</t>
  </si>
  <si>
    <t xml:space="preserve">As requested by TMOne, there is another block/location need to serve our Unifi as customer need it be done by October. 2 buildings in the compound have to pull cable 12C &amp; 24C UG, which customer doesnt want any civil work involved. Can refer in TP which area we have to pull cable. </t>
  </si>
  <si>
    <t>UITM-KAMPUS SAMARAHAN 1 (WIFI-FIBER ONLY)-KSN</t>
  </si>
  <si>
    <t>[{"name":"BOQ - UITM_Noreha Binti Fatehi.pdf","link":"https://tm365-my.sharepoint.com/personal/badruznasrin_basri_tm_com_my/Documents/Apps/Microsoft%20Forms/Request%20New%20PR/Question%202/BOQ%20-%20UITM_Noreha%20Binti%20Fatehi.pdf","id":"01KO5DXPTOZM24DSAIP5HJKYBAPJGMRWJK","type":null,"size":747151,"referenceId":"01KO5DXPXUPARRCS6LWRBYBWTUUM5DK5ER","driveId":"b!GENIO6DB3UWzdulNK6evrT-LvdyhA0VIokS4fxAfqZJ9NS0deS_ETJs3VRRJUVZM","status":1,"uploadSessionUrl":null}]</t>
  </si>
  <si>
    <t>SNP2200112</t>
  </si>
  <si>
    <t>PAC2223654</t>
  </si>
  <si>
    <t>TMCA/225716</t>
  </si>
  <si>
    <t>SB-SPS-0104-TP</t>
  </si>
  <si>
    <t>4902151527</t>
  </si>
  <si>
    <t>si for KKM KPOP2 FTTH TJS_C007 BBA1023 SEKOLAH KEBANGSAAN TANJUNG SEPAT (TJS/C007 DP1-14&amp;14A)</t>
  </si>
  <si>
    <t xml:space="preserve">KKM KPOP2 FTTH TJS_C007 BBA1023 SEKOLAH KEBANGSAAN TANJUNG SEPAT
</t>
  </si>
  <si>
    <t>spk</t>
  </si>
  <si>
    <t>[{"name":"GAMBAR KERJA-TJS C007 KPOP_Mohd Azahaari Bin Ab.pdf","link":"https://tm365-my.sharepoint.com/personal/badruznasrin_basri_tm_com_my/Documents/Apps/Microsoft%20Forms/Request%20New%20PR/Question%202/GAMBAR%20KERJA-TJS%20C007%20KPOP_Mohd%20Azahaari%20Bin%20Ab.pdf","id":"01KO5DXPSNAXWIV4KA3BDK4E7AGXCZJRKJ","type":null,"size":671929,"referenceId":"01KO5DXPXUPARRCS6LWRBYBWTUUM5DK5ER","driveId":"b!GENIO6DB3UWzdulNK6evrT-LvdyhA0VIokS4fxAfqZJ9NS0deS_ETJs3VRRJUVZM","status":1,"uploadSessionUrl":null},{"name":"TJS_C007_DP1-14A_SLD_Mohd Azahaari Bin Ab.pdf","link":"https://tm365-my.sharepoint.com/personal/badruznasrin_basri_tm_com_my/Documents/Apps/Microsoft%20Forms/Request%20New%20PR/Question%202/TJS_C007_DP1-14A_SLD_Mohd%20Azahaari%20Bin%20Ab.pdf","id":"01KO5DXPWUHKQRCPLKKJHKLGVJNLDGWF4K","type":null,"size":146897,"referenceId":"01KO5DXPXUPARRCS6LWRBYBWTUUM5DK5ER","driveId":"b!GENIO6DB3UWzdulNK6evrT-LvdyhA0VIokS4fxAfqZJ9NS0deS_ETJs3VRRJUVZM","status":1,"uploadSessionUrl":null},{"name":"TJS_C007_ESIDE_SLD_Mohd Azahaari Bin Ab.pdf","link":"https://tm365-my.sharepoint.com/personal/badruznasrin_basri_tm_com_my/Documents/Apps/Microsoft%20Forms/Request%20New%20PR/Question%202/TJS_C007_ESIDE_SLD_Mohd%20Azahaari%20Bin%20Ab.pdf","id":"01KO5DXPTQ35JI3C6KU5BIWKUODAAQUPW6","type":null,"size":100710,"referenceId":"01KO5DXPXUPARRCS6LWRBYBWTUUM5DK5ER","driveId":"b!GENIO6DB3UWzdulNK6evrT-LvdyhA0VIokS4fxAfqZJ9NS0deS_ETJs3VRRJUVZM","status":1,"uploadSessionUrl":null},{"name":"VO-TJS_C007 DP1-14 &amp;4A,14A (revise) SIGNED_Mohd Azahaari Bin Ab.pdf","link":"https://tm365-my.sharepoint.com/personal/badruznasrin_basri_tm_com_my/Documents/Apps/Microsoft%20Forms/Request%20New%20PR/Question%202/VO-TJS_C007%20DP1-14%20%264A,14A%20(revise)%20SIGNED_Mohd%20Azahaari%20Bin%20Ab.pdf","id":"01KO5DXPU5XGGWSSAWBNEY24ROJRMFEDUH","type":null,"size":321630,"referenceId":"01KO5DXPXUPARRCS6LWRBYBWTUUM5DK5ER","driveId":"b!GENIO6DB3UWzdulNK6evrT-LvdyhA0VIokS4fxAfqZJ9NS0deS_ETJs3VRRJUVZM","status":1,"uploadSessionUrl":null}]</t>
  </si>
  <si>
    <t xml:space="preserve">LOR Requested on 26/09/2023 </t>
  </si>
  <si>
    <t>KD/PL-HTU-0313-TP</t>
  </si>
  <si>
    <t>4902153931</t>
  </si>
  <si>
    <t>SAP</t>
  </si>
  <si>
    <t>MR/BIN-LSB-0303-TP</t>
  </si>
  <si>
    <t>JS-QAN-0076-TP</t>
  </si>
  <si>
    <t>PN</t>
  </si>
  <si>
    <t>GOV2300182</t>
  </si>
  <si>
    <t>PAC2303994</t>
  </si>
  <si>
    <t>TMNA/231046</t>
  </si>
  <si>
    <t>4902151558</t>
  </si>
  <si>
    <t>KEPERLUAN INTER TIE - JUNCTION / ACCESS ( TM NODE SIK )</t>
  </si>
  <si>
    <t>NID_FOC SIK_F12 MYGOV*NET-JKSM (SIK )-MAHKAMAH SYARIAH SIK (IPME SLG 99.7%) - SIK</t>
  </si>
  <si>
    <t>SIK</t>
  </si>
  <si>
    <t>[{"name":"QUO 077 -En Syarafuddin SP_SIK_Amir Bohtar B Othman.pdf","link":"https://tm365-my.sharepoint.com/personal/badruznasrin_basri_tm_com_my/Documents/Apps/Microsoft%20Forms/Request%20New%20PR/Question%202/QUO%20077%20-En%20Syarafuddin%20SP_SIK_Amir%20Bohtar%20B%20Othman.pdf","id":"01KO5DXPSUZMNAEF6QENCJ6TICHPHCSHU4","type":null,"size":107203,"referenceId":"01KO5DXPXUPARRCS6LWRBYBWTUUM5DK5ER","driveId":"b!GENIO6DB3UWzdulNK6evrT-LvdyhA0VIokS4fxAfqZJ9NS0deS_ETJs3VRRJUVZM","status":1,"uploadSessionUrl":null}][{"name":"QUO 077 -En Syarafuddin SP_SIK_Amir Bohtar B Othman.pdf","link":"https://tm365-my.sharepoint.com/personal/badruznasrin_basri_tm_com_my/Documents/Apps/Microsoft%20Forms/Request%20New%20PR/Question%203/QUO%20077%20-En%20Syarafuddin%20SP_SIK_Amir%20Bohtar%20B%20Othman.pdf","id":"01KO5DXPT4ASDCFJRMKBCKRUHMASR7OIW4","type":null,"size":107203,"referenceId":"01KO5DXPXGNA5SXMMJOFDI7X4DMR4B2UAT","driveId":"b!GENIO6DB3UWzdulNK6evrT-LvdyhA0VIokS4fxAfqZJ9NS0deS_ETJs3VRRJUVZM","status":1,"uploadSessionUrl":null}]</t>
  </si>
  <si>
    <t>KEL-INT-0023-TP</t>
  </si>
  <si>
    <t>GOV2300109</t>
  </si>
  <si>
    <t>PAC2304076</t>
  </si>
  <si>
    <t>TMNA/231090</t>
  </si>
  <si>
    <t>4902152079</t>
  </si>
  <si>
    <t>KEPERLUAN INTER TIE JUNCTION / ACCESS ( TM NODE TMU )</t>
  </si>
  <si>
    <t>MyGov*Net FOC NID TMU_F10 BALAI BOMBA DAN PENYELAMAT TIKAM BATU (SLG 99.7%)</t>
  </si>
  <si>
    <t>TMU</t>
  </si>
  <si>
    <t>[{"name":"QUO 078 -En Syarafuddin SP_TMU_Amir Bohtar B Othman.pdf","link":"https://tm365-my.sharepoint.com/personal/badruznasrin_basri_tm_com_my/Documents/Apps/Microsoft%20Forms/Request%20New%20PR/Question%202/QUO%20078%20-En%20Syarafuddin%20SP_TMU_Amir%20Bohtar%20B%20Othman.pdf","id":"01KO5DXPVWJUTITZYFWFEYLL2EF3NBSKMB","type":null,"size":107179,"referenceId":"01KO5DXPXUPARRCS6LWRBYBWTUUM5DK5ER","driveId":"b!GENIO6DB3UWzdulNK6evrT-LvdyhA0VIokS4fxAfqZJ9NS0deS_ETJs3VRRJUVZM","status":1,"uploadSessionUrl":null}][{"name":"QUO 078 -En Syarafuddin SP_TMU_Amir Bohtar B Othman.pdf","link":"https://tm365-my.sharepoint.com/personal/badruznasrin_basri_tm_com_my/Documents/Apps/Microsoft%20Forms/Request%20New%20PR/Question%203/QUO%20078%20-En%20Syarafuddin%20SP_TMU_Amir%20Bohtar%20B%20Othman.pdf","id":"01KO5DXPSIM3QKL57VBRG3WKCW6VSULO65","type":null,"size":107179,"referenceId":"01KO5DXPXGNA5SXMMJOFDI7X4DMR4B2UAT","driveId":"b!GENIO6DB3UWzdulNK6evrT-LvdyhA0VIokS4fxAfqZJ9NS0deS_ETJs3VRRJUVZM","status":1,"uploadSessionUrl":null}]</t>
  </si>
  <si>
    <t>SRR2000537</t>
  </si>
  <si>
    <t>TMWA/206019</t>
  </si>
  <si>
    <t>MR/BIN-TEL-0081-TP</t>
  </si>
  <si>
    <t xml:space="preserve">To issue SI due to the new tower newly built beside the manhole,  route to access TM manhole had been concrete sealed by the third party contractor. HDD work unable to proceed. </t>
  </si>
  <si>
    <t xml:space="preserve">SRR CWS MR HDD 4W FOR ASSAR COMMERCIAL CENTRE (SRR2000537) 
</t>
  </si>
  <si>
    <t>[{"name":"BOQ TMWA 206019 SRR CWS MR HDD 4W FOR ASSAR C_Shirly Wong Wan Jin.pdf","link":"https://tm365-my.sharepoint.com/personal/badruznasrin_basri_tm_com_my/Documents/Apps/Microsoft%20Forms/Request%20New%20PR/Question%202/BOQ%20TMWA%20206019%20SRR%20CWS%20MR%20HDD%204W%20FOR%20ASSAR%20C_Shirly%20Wong%20Wan%20Jin.pdf","id":"01KO5DXPSVETS6AOWKSVBK7DDNP3CKNTYY","type":null,"size":1049296,"referenceId":"01KO5DXPXUPARRCS6LWRBYBWTUUM5DK5ER","driveId":"b!GENIO6DB3UWzdulNK6evrT-LvdyhA0VIokS4fxAfqZJ9NS0deS_ETJs3VRRJUVZM","status":1,"uploadSessionUrl":null},{"name":"T.P CWS 4W HDD ASSAR COMMERCIAL CENTRE (SI) (_Shirly Wong Wan Jin.pptx","link":"https://tm365-my.sharepoint.com/personal/badruznasrin_basri_tm_com_my/_layouts/15/Doc.aspx?sourcedoc=%7B1FE53140-C88B-49C0-8B10-C1BC0A55870C%7D&amp;file=T.P%20CWS%204W%20HDD%20ASSAR%20COMMERCIAL%20CENTRE%20(SI)%20(_Shirly%20Wong%20Wan%20Jin.pptx&amp;action=edit&amp;mobileredirect=true","id":"01KO5DXPSAGHSR7C6IYBEYWEGBXQFFLBYM","type":null,"size":3900033,"referenceId":"01KO5DXPXUPARRCS6LWRBYBWTUUM5DK5ER","driveId":"b!GENIO6DB3UWzdulNK6evrT-LvdyhA0VIokS4fxAfqZJ9NS0deS_ETJs3VRRJUVZM","status":1,"uploadSessionUrl":null}]</t>
  </si>
  <si>
    <t>PRK-SPS-0626</t>
  </si>
  <si>
    <t>GOV2300110</t>
  </si>
  <si>
    <t>PAC2303995</t>
  </si>
  <si>
    <t>TMNA/231047</t>
  </si>
  <si>
    <t>4902151514</t>
  </si>
  <si>
    <t>KEPERLUAN INTER TIE JUNCTION ( TM NODE BEDONG ) LINK KE TM NODE GURUN</t>
  </si>
  <si>
    <t>NID_FOC GN_F19/F20 MYGOV*NET-KPKT (JBPM)-BALAI BOMBA DAN PENYELAMAT GUAR CHEMPEDAK (IPME 99.7% )- GN</t>
  </si>
  <si>
    <t>GN</t>
  </si>
  <si>
    <t>[{"name":"QUO 079 -En Syarafuddin SP_BZGN_Amir Bohtar B Othman.pdf","link":"https://tm365-my.sharepoint.com/personal/badruznasrin_basri_tm_com_my/Documents/Apps/Microsoft%20Forms/Request%20New%20PR/Question%202/QUO%20079%20-En%20Syarafuddin%20SP_BZGN_Amir%20Bohtar%20B%20Othman.pdf","id":"01KO5DXPUU4IDG5CBSINBZLBONXOQ3EHFB","type":null,"size":107203,"referenceId":"01KO5DXPXUPARRCS6LWRBYBWTUUM5DK5ER","driveId":"b!GENIO6DB3UWzdulNK6evrT-LvdyhA0VIokS4fxAfqZJ9NS0deS_ETJs3VRRJUVZM","status":1,"uploadSessionUrl":null}][{"name":"QUO 079 -En Syarafuddin SP_BZGN_Amir Bohtar B Othman.pdf","link":"https://tm365-my.sharepoint.com/personal/badruznasrin_basri_tm_com_my/Documents/Apps/Microsoft%20Forms/Request%20New%20PR/Question%203/QUO%20079%20-En%20Syarafuddin%20SP_BZGN_Amir%20Bohtar%20B%20Othman.pdf","id":"01KO5DXPTWKFCVOJAHU5ELL776VYXFDB74","type":null,"size":107203,"referenceId":"01KO5DXPXGNA5SXMMJOFDI7X4DMR4B2UAT","driveId":"b!GENIO6DB3UWzdulNK6evrT-LvdyhA0VIokS4fxAfqZJ9NS0deS_ETJs3VRRJUVZM","status":1,"uploadSessionUrl":null}]</t>
  </si>
  <si>
    <t>GOV2300189</t>
  </si>
  <si>
    <t>PAC2303959</t>
  </si>
  <si>
    <t>TMNA/231081</t>
  </si>
  <si>
    <t>KD/PL-SNR-0053-TP</t>
  </si>
  <si>
    <t>4902151479</t>
  </si>
  <si>
    <t>MyGov*Net FOC NID SP_F47 MAHKAMAH SYARIAH SG PETANI (SLG 99.7%)</t>
  </si>
  <si>
    <t>10/10/23- LOR Deleted. Miss comm by team SB to delete LOR</t>
  </si>
  <si>
    <t>SB-PKR-1320-TP</t>
  </si>
  <si>
    <t>SKU</t>
  </si>
  <si>
    <t>4902151795, 4902151478</t>
  </si>
  <si>
    <t>PRK-SPS-0625-TP</t>
  </si>
  <si>
    <t>MSC-MAR-0011-TP</t>
  </si>
  <si>
    <t>4902153885</t>
  </si>
  <si>
    <t>RER2200095</t>
  </si>
  <si>
    <t>PAC2310892</t>
  </si>
  <si>
    <t>TMNA/232545</t>
  </si>
  <si>
    <t>PRK-PST-0192-TP</t>
  </si>
  <si>
    <t>4902151785</t>
  </si>
  <si>
    <t>REROUTING FOC BS JAMBATAN BARU SG BOGAK (JKR)</t>
  </si>
  <si>
    <t>BS</t>
  </si>
  <si>
    <t>4902154368 (5/10/23)</t>
  </si>
  <si>
    <t>NRF2200074</t>
  </si>
  <si>
    <t>PAC2216990</t>
  </si>
  <si>
    <t>TMBA/221491</t>
  </si>
  <si>
    <t>TWU/SKN-EXT-0683-TP</t>
  </si>
  <si>
    <t>4902154368</t>
  </si>
  <si>
    <t>Installation of pole 12 pcs</t>
  </si>
  <si>
    <t>NRF FTTH SPA_C00X PPR TAGASAN SEMPORNA</t>
  </si>
  <si>
    <t>SPA</t>
  </si>
  <si>
    <t>[{"name":"BOQ SI_FTTH(Turnkey_ORI)_TMBA221491_Kardini Yusup.pdf","link":"https://tm365-my.sharepoint.com/personal/badruznasrin_basri_tm_com_my/Documents/Apps/Microsoft%20Forms/Request%20New%20PR/Question%202/BOQ%20SI_FTTH(Turnkey_ORI)_TMBA221491_Kardini%20Yusup.pdf","id":"01KO5DXPWTDEQNIKO6BVBKCYBG7P4GVIYA","type":null,"size":119544,"referenceId":"01KO5DXPXUPARRCS6LWRBYBWTUUM5DK5ER","driveId":"b!GENIO6DB3UWzdulNK6evrT-LvdyhA0VIokS4fxAfqZJ9NS0deS_ETJs3VRRJUVZM","status":1,"uploadSessionUrl":null}]</t>
  </si>
  <si>
    <t>Sent to CPA on 27/09/2023</t>
  </si>
  <si>
    <t>H5G2300189</t>
  </si>
  <si>
    <t>PAC2305477</t>
  </si>
  <si>
    <t>TMNA/231374</t>
  </si>
  <si>
    <t>KD/PL-RAZ-0573-TP</t>
  </si>
  <si>
    <t>4902151487</t>
  </si>
  <si>
    <t>Perubahan laluan ( Jalan kampung ) tak tally dalam NEPs</t>
  </si>
  <si>
    <t>H5G_FOC TMU F10/F12 24C CSR DKKMD0244_KGKOMOI (DNB_HORIZON 5G)</t>
  </si>
  <si>
    <t>[{"name":"2nd PO - 2ND PO H5G_FOC TMU F10,F12 24C CSR D_Amir Bohtar B Othman.pdf","link":"https://tm365-my.sharepoint.com/personal/badruznasrin_basri_tm_com_my/Documents/Apps/Microsoft%20Forms/Request%20New%20PR/Question%202/2nd%20PO%20-%202ND%20PO%20H5G_FOC%20TMU%20F10,F12%2024C%20CSR%20D_Amir%20Bohtar%20B%20Othman.pdf","id":"01KO5DXPWJLHDSXMPYDZDLHYQKYSMYWYOG","type":null,"size":1269153,"referenceId":"01KO5DXPXUPARRCS6LWRBYBWTUUM5DK5ER","driveId":"b!GENIO6DB3UWzdulNK6evrT-LvdyhA0VIokS4fxAfqZJ9NS0deS_ETJs3VRRJUVZM","status":1,"uploadSessionUrl":null}]</t>
  </si>
  <si>
    <t>4902151520</t>
  </si>
  <si>
    <t>NRP2302853</t>
  </si>
  <si>
    <t>PAC2311670</t>
  </si>
  <si>
    <t>TMCA/231992</t>
  </si>
  <si>
    <t>KL-SOL-0541-TP</t>
  </si>
  <si>
    <t>TITAN NRP PUSHTHRU CORE PEG F33/F34 EXXONMOBIL EXPLORATION AND PRODUCTION MALAYSIA INC-MENARA EXXONMOBIL HQ(DOME)-SLA 99.7</t>
  </si>
  <si>
    <t>PEG</t>
  </si>
  <si>
    <t>Previously TP submit based on desktop costing only and contractor defined the actual on site is difference from plan given. They need to pull extra cable as stated in BOQ.</t>
  </si>
  <si>
    <t>[{"name":"BOQ PERUAN (SI)_Noreha Binti Fatehi.pdf","link":"https://tm365-my.sharepoint.com/personal/badruznasrin_basri_tm_com_my/Documents/Apps/Microsoft%20Forms/Request%20New%20PR/Question%202/BOQ%20PERUAN%20(SI)_Noreha%20Binti%20Fatehi.pdf","id":"01KO5DXPVFJ32YQZ4TMFELXELVC5HYH4XY","type":null,"size":543464,"referenceId":"01KO5DXPXUPARRCS6LWRBYBWTUUM5DK5ER","driveId":"b!GENIO6DB3UWzdulNK6evrT-LvdyhA0VIokS4fxAfqZJ9NS0deS_ETJs3VRRJUVZM","status":1,"uploadSessionUrl":null}]</t>
  </si>
  <si>
    <t>use existing FDP</t>
  </si>
  <si>
    <t>NRP2302618</t>
  </si>
  <si>
    <t>PAC2311185</t>
  </si>
  <si>
    <t>TMSA/233105</t>
  </si>
  <si>
    <t>JS-AXI-0128-TP</t>
  </si>
  <si>
    <t>FOC &amp; FDP FOR UNIFI KLI OSIM (M) SDN BHD-PERSIARAN INDAHPURA UTAMA (UNIFI)-KLI</t>
  </si>
  <si>
    <t>AXICOM SDN. BHD.</t>
  </si>
  <si>
    <t>JS-SOJ-0026-TP</t>
  </si>
  <si>
    <t>PO:4902152076</t>
  </si>
  <si>
    <t>NRP2303067</t>
  </si>
  <si>
    <t>PAC2311708</t>
  </si>
  <si>
    <t>TMCA/231996</t>
  </si>
  <si>
    <t>KL-TKD-0271-TP</t>
  </si>
  <si>
    <t>TITAN NRP PUSHTHRU CORE BIN F35 IX TELECOM - MENARA KUAN CHOO (WSE) SLA 99.0</t>
  </si>
  <si>
    <t>BIN</t>
  </si>
  <si>
    <t>JS-CGE-0022-TP</t>
  </si>
  <si>
    <t xml:space="preserve">4902152096	</t>
  </si>
  <si>
    <t>SB-AIM-0008-TP</t>
  </si>
  <si>
    <t>Need to pull new cable due to cable cut, distance new cable is 1485 m</t>
  </si>
  <si>
    <t xml:space="preserve">WEBE CB0015 FOC JKN F44 SPUR 12C (2C) LP JALAN ROJIUN JLN KEBUN
</t>
  </si>
  <si>
    <t>[{"name":"SITE INSTRUCTION TMCA231716_WEBE_CB0015 (2)_Siti Atirah Razak.pdf","link":"https://tm365-my.sharepoint.com/personal/badruznasrin_basri_tm_com_my/Documents/Apps/Microsoft%20Forms/Request%20New%20PR/Question%202/SITE%20INSTRUCTION%20TMCA231716_WEBE_CB0015%20(2)_Siti%20Atirah%20Razak.pdf","id":"01KO5DXPRFDZC3PNSLAFEID46EF3H7RUQM","type":null,"size":424651,"referenceId":"01KO5DXPXUPARRCS6LWRBYBWTUUM5DK5ER","driveId":"b!GENIO6DB3UWzdulNK6evrT-LvdyhA0VIokS4fxAfqZJ9NS0deS_ETJs3VRRJUVZM","status":1,"uploadSessionUrl":null}]</t>
  </si>
  <si>
    <t>JS-PCO-0381-TP</t>
  </si>
  <si>
    <t>P1P2300098</t>
  </si>
  <si>
    <t>PAC2309197</t>
  </si>
  <si>
    <t>TMCA/231711</t>
  </si>
  <si>
    <t>SB-AIM-0009-TP</t>
  </si>
  <si>
    <t>4902152073</t>
  </si>
  <si>
    <t>Need to pull new cable due to cable cut, distance new cable is 916 m</t>
  </si>
  <si>
    <t xml:space="preserve">WEBE CB0152 FOC JKN F39 SPUR 12C (2C) MP JLN KEM BUMI JLN KEBUN
</t>
  </si>
  <si>
    <t>[{"name":"SITE INSTRUCTION TMCA231711_WEBE_CB0152 (4)_Siti Atirah Razak.pdf","link":"https://tm365-my.sharepoint.com/personal/badruznasrin_basri_tm_com_my/Documents/Apps/Microsoft%20Forms/Request%20New%20PR/Question%202/SITE%20INSTRUCTION%20TMCA231711_WEBE_CB0152%20(4)_Siti%20Atirah%20Razak.pdf","id":"01KO5DXPWN7COF2ONT3ZDKVACAVBNZBLJB","type":null,"size":421042,"referenceId":"01KO5DXPXUPARRCS6LWRBYBWTUUM5DK5ER","driveId":"b!GENIO6DB3UWzdulNK6evrT-LvdyhA0VIokS4fxAfqZJ9NS0deS_ETJs3VRRJUVZM","status":1,"uploadSessionUrl":null}]</t>
  </si>
  <si>
    <t>KD/PL-GTB-0008-TP</t>
  </si>
  <si>
    <t>4902153878</t>
  </si>
  <si>
    <t>JS-PCO-0382-TP</t>
  </si>
  <si>
    <t>JS-KZK-0740-TP</t>
  </si>
  <si>
    <t>H5G2206044</t>
  </si>
  <si>
    <t>PAC2300216</t>
  </si>
  <si>
    <t>TMNA/224856</t>
  </si>
  <si>
    <t>KD/PL-QEX-0076-TP</t>
  </si>
  <si>
    <t>4902151477</t>
  </si>
  <si>
    <t>Kerja penarikan kabel dalam bangunan ( tiada dalam 1st PO ) &amp; tambahan penarikan kabel ug ( perubahan lokasi tangkap joint )</t>
  </si>
  <si>
    <t>H5G_FOC BAA F04/F06 24C CSR DKKMD0266_PARKAVENUEHOTEL (DNB_HORIZON 5G)</t>
  </si>
  <si>
    <t>[{"name":"2nd BOQ 180823 - H5G_FOC BAA F04-F06 24C CSR_Amir Bohtar B Othman.pdf","link":"https://tm365-my.sharepoint.com/personal/badruznasrin_basri_tm_com_my/Documents/Apps/Microsoft%20Forms/Request%20New%20PR/Question%202/2nd%20BOQ%20180823%20-%20H5G_FOC%20BAA%20F04-F06%2024C%20CSR_Amir%20Bohtar%20B%20Othman.pdf","id":"01KO5DXPWC5D6CKE23VFBL5TDRFSLGEBAT","type":null,"size":736521,"referenceId":"01KO5DXPXUPARRCS6LWRBYBWTUUM5DK5ER","driveId":"b!GENIO6DB3UWzdulNK6evrT-LvdyhA0VIokS4fxAfqZJ9NS0deS_ETJs3VRRJUVZM","status":1,"uploadSessionUrl":null}]</t>
  </si>
  <si>
    <t>10/10-2/10: Pending MSB. 28/9: To confirm dgn AND status</t>
  </si>
  <si>
    <t>H5G2300818</t>
  </si>
  <si>
    <t>PAC2310975</t>
  </si>
  <si>
    <t>TMSA/233081</t>
  </si>
  <si>
    <t>JS-CAD-0164-TP</t>
  </si>
  <si>
    <t>Additional work is necessary due to the 3 missing manholes that require for raise up.</t>
  </si>
  <si>
    <t xml:space="preserve">DNB_HORIZON 5G_DJJBR0370_TMNMAJUJAYA_PGI
</t>
  </si>
  <si>
    <t>PGI</t>
  </si>
  <si>
    <t>[{"name":"TMSA233081_Azmel Bin Othman.pdf","link":"https://tm365-my.sharepoint.com/personal/badruznasrin_basri_tm_com_my/Documents/Apps/Microsoft%20Forms/Request%20New%20PR/Question%202/TMSA233081_Azmel%20Bin%20Othman.pdf","id":"01KO5DXPUBHKFMECTSKFH2DNURWG4DTVRK","type":null,"size":4496149,"referenceId":"01KO5DXPXUPARRCS6LWRBYBWTUUM5DK5ER","driveId":"b!GENIO6DB3UWzdulNK6evrT-LvdyhA0VIokS4fxAfqZJ9NS0deS_ETJs3VRRJUVZM","status":1,"uploadSessionUrl":null}]</t>
  </si>
  <si>
    <t>PJ-NEP-0101-TP</t>
  </si>
  <si>
    <t>H5G2205218</t>
  </si>
  <si>
    <t>PAC2221161</t>
  </si>
  <si>
    <t>TMNA/224059</t>
  </si>
  <si>
    <t>KD/PL-QEX-0058-TP</t>
  </si>
  <si>
    <t>4902151534</t>
  </si>
  <si>
    <t>AKTIVITI MENCARI MANHOLE YANG HILANG. TAMBAHAN PENARIKAN KABEL ( LALUAN BARU )</t>
  </si>
  <si>
    <t>H5G_FOC RIA F49/F50 24C CSR DKKMD0180_BDRLAGUNAMERBOK (DNB_HORIZON 5G)</t>
  </si>
  <si>
    <t>RIA</t>
  </si>
  <si>
    <t>[{"name":"2nd BOQ 180823 - H5G_FOC RIA F49-F50 24C CSR_Amir Bohtar B Othman.pdf","link":"https://tm365-my.sharepoint.com/personal/badruznasrin_basri_tm_com_my/Documents/Apps/Microsoft%20Forms/Request%20New%20PR/Question%202/2nd%20BOQ%20180823%20-%20H5G_FOC%20RIA%20F49-F50%2024C%20CSR_Amir%20Bohtar%20B%20Othman.pdf","id":"01KO5DXPRI56MFDIJ4A5BKAXLGJCWM755X","type":null,"size":740641,"referenceId":"01KO5DXPXUPARRCS6LWRBYBWTUUM5DK5ER","driveId":"b!GENIO6DB3UWzdulNK6evrT-LvdyhA0VIokS4fxAfqZJ9NS0deS_ETJs3VRRJUVZM","status":1,"uploadSessionUrl":null}]</t>
  </si>
  <si>
    <t>PAC2312023</t>
  </si>
  <si>
    <t>PJ-VCM-0176-TP</t>
  </si>
  <si>
    <t>BUG</t>
  </si>
  <si>
    <t>GOV2304084</t>
  </si>
  <si>
    <t>PAC2309633</t>
  </si>
  <si>
    <t>TMSA/232801</t>
  </si>
  <si>
    <t>JS-CGE-0018-TP</t>
  </si>
  <si>
    <t>TAMBAHAN KERJA-KERJA PENARIKAN FIBER SEJAUH 555M</t>
  </si>
  <si>
    <t>MYGOV*NET-KPKT (JKT)-MAJLIS PERBANDARAN KULAI(IPME)-KLI</t>
  </si>
  <si>
    <t>[{"name":"SI KLI MAJLIS PERBANDARAN  SIGNED_Siti Nur Atiqah Bint.pdf","link":"https://tm365-my.sharepoint.com/personal/badruznasrin_basri_tm_com_my/Documents/Apps/Microsoft%20Forms/Request%20New%20PR/Question%202/SI%20KLI%20MAJLIS%20PERBANDARAN%20%20SIGNED_Siti%20Nur%20Atiqah%20Bint.pdf","id":"01KO5DXPTFTV63YLLXFJDIUM3W5QOQZQ73","type":null,"size":440687,"referenceId":"01KO5DXPXUPARRCS6LWRBYBWTUUM5DK5ER","driveId":"b!GENIO6DB3UWzdulNK6evrT-LvdyhA0VIokS4fxAfqZJ9NS0deS_ETJs3VRRJUVZM","status":1,"uploadSessionUrl":null}]</t>
  </si>
  <si>
    <t>4902151809</t>
  </si>
  <si>
    <t>NRP2302536</t>
  </si>
  <si>
    <t>PAC2311021</t>
  </si>
  <si>
    <t>TMCA/231665</t>
  </si>
  <si>
    <t>PJ-SOL-0298-TP</t>
  </si>
  <si>
    <t xml:space="preserve">FTTH KLJ_C038_DP0091 NRP2302536 PRIMA CELL SDN BHD-PHR &amp; KFCPARADIGM MALL
</t>
  </si>
  <si>
    <t>KLJ</t>
  </si>
  <si>
    <t>H5G2206196</t>
  </si>
  <si>
    <t>PAC2224082</t>
  </si>
  <si>
    <t>TMNA/224964</t>
  </si>
  <si>
    <t>PG-SNR-0508-TP</t>
  </si>
  <si>
    <t>Internal wiring</t>
  </si>
  <si>
    <t>TITAN H5G_FOC TKR F7/F8 CSR DPBDY0048_SMKTELOKKUMBAR</t>
  </si>
  <si>
    <t>TKR</t>
  </si>
  <si>
    <t>[{"name":"TMNA 224964_2ND TP BOQ_Nor Fazlinda Hanim B.pdf","link":"https://tm365-my.sharepoint.com/personal/badruznasrin_basri_tm_com_my/Documents/Apps/Microsoft%20Forms/Request%20New%20PR/Question%202/TMNA%20224964_2ND%20TP%20BOQ_Nor%20Fazlinda%20Hanim%20B.pdf","id":"01KO5DXPVHUTD42UACTJAJSRCTQ2XTID2W","type":null,"size":422257,"referenceId":"01KO5DXPXUPARRCS6LWRBYBWTUUM5DK5ER","driveId":"b!GENIO6DB3UWzdulNK6evrT-LvdyhA0VIokS4fxAfqZJ9NS0deS_ETJs3VRRJUVZM","status":1,"uploadSessionUrl":null}]</t>
  </si>
  <si>
    <t>Order cancel in Sphere 29/09/2023</t>
  </si>
  <si>
    <t>pembelian patch panel</t>
  </si>
  <si>
    <t xml:space="preserve"> PAC2312040</t>
  </si>
  <si>
    <t>4902154232</t>
  </si>
  <si>
    <t>SIR</t>
  </si>
  <si>
    <t>[{"name":"Copy of FORMAT QU0 10125_Syahril Bin Hasan Ha.pdf","link":"https://tm365-my.sharepoint.com/personal/badruznasrin_basri_tm_com_my/Documents/Apps/Microsoft%20Forms/Request%20New%20PR/Question%203/Copy%20of%20FORMAT%20QU0%2010125_Syahril%20Bin%20Hasan%20Ha.pdf","id":"01KO5DXPXKLSRFNQH6A5C3WFOIE6HN4SN4","type":null,"size":202860,"referenceId":"01KO5DXPXGNA5SXMMJOFDI7X4DMR4B2UAT","driveId":"b!GENIO6DB3UWzdulNK6evrT-LvdyhA0VIokS4fxAfqZJ9NS0deS_ETJs3VRRJUVZM","status":1,"uploadSessionUrl":null}]</t>
  </si>
  <si>
    <t>H5G2300821</t>
  </si>
  <si>
    <t>PAC2310771</t>
  </si>
  <si>
    <t>TMNA/232535</t>
  </si>
  <si>
    <t>4902154190</t>
  </si>
  <si>
    <t>H5G FOC KK_F46 SPUR (12C) CSR DAKKG0390_</t>
  </si>
  <si>
    <t>SS</t>
  </si>
  <si>
    <t>[{"name":"Copy of FORMAT QU0 10124_Syahril Bin Hasan Ha.pdf","link":"https://tm365-my.sharepoint.com/personal/badruznasrin_basri_tm_com_my/Documents/Apps/Microsoft%20Forms/Request%20New%20PR/Question%203/Copy%20of%20FORMAT%20QU0%2010124_Syahril%20Bin%20Hasan%20Ha.pdf","id":"01KO5DXPR7AJYKO33TIVEYWGOQT3JYANBN","type":null,"size":201936,"referenceId":"01KO5DXPXGNA5SXMMJOFDI7X4DMR4B2UAT","driveId":"b!GENIO6DB3UWzdulNK6evrT-LvdyhA0VIokS4fxAfqZJ9NS0deS_ETJs3VRRJUVZM","status":1,"uploadSessionUrl":null}]</t>
  </si>
  <si>
    <t>H5G2204453</t>
  </si>
  <si>
    <t xml:space="preserve"> PAC2220204</t>
  </si>
  <si>
    <t xml:space="preserve">TMNA/223689 </t>
  </si>
  <si>
    <t>4902154773</t>
  </si>
  <si>
    <t xml:space="preserve">H5G FOC AT_F15 SPUR (12C) CSR DAMJG0525_
</t>
  </si>
  <si>
    <t>[{"name":"Copy of FORMAT QU0 10123_Syahril Bin Hasan Ha.pdf","link":"https://tm365-my.sharepoint.com/personal/badruznasrin_basri_tm_com_my/Documents/Apps/Microsoft%20Forms/Request%20New%20PR/Question%203/Copy%20of%20FORMAT%20QU0%2010123_Syahril%20Bin%20Hasan%20Ha.pdf","id":"01KO5DXPX5HZXFYLZ5H5HLCDGG2UGXN7MT","type":null,"size":201688,"referenceId":"01KO5DXPXGNA5SXMMJOFDI7X4DMR4B2UAT","driveId":"b!GENIO6DB3UWzdulNK6evrT-LvdyhA0VIokS4fxAfqZJ9NS0deS_ETJs3VRRJUVZM","status":1,"uploadSessionUrl":null}]</t>
  </si>
  <si>
    <t xml:space="preserve"> PAC2311572</t>
  </si>
  <si>
    <t>NRP CBJ C022 TIE DP DP004B ASTANA GENERASI JLN CYBER POINT 6</t>
  </si>
  <si>
    <t>[{"name":"SARAHILL_Alice Lee.xlsx","link":"https://tm365-my.sharepoint.com/personal/badruznasrin_basri_tm_com_my/_layouts/15/Doc.aspx?sourcedoc=%7B1030ED94-98A8-41C2-BE48-E6907005ED6E%7D&amp;file=SARAHILL_Alice%20Lee.xlsx&amp;action=default&amp;mobileredirect=true","id":"01KO5DXPUU5UYBBKEYYJA34SHGSBYAL3LO","type":null,"size":295528,"referenceId":"01KO5DXPXGNA5SXMMJOFDI7X4DMR4B2UAT","driveId":"b!GENIO6DB3UWzdulNK6evrT-LvdyhA0VIokS4fxAfqZJ9NS0deS_ETJs3VRRJUVZM","status":1,"uploadSessionUrl":null}]</t>
  </si>
  <si>
    <t>PO 4902151542</t>
  </si>
  <si>
    <t>NRC FTTH (ADD_BF) SRP_C006 KILANG PENAPISAN MINYAK FELCRA SEBERANG PERAK</t>
  </si>
  <si>
    <t>MR/BIN-GEO-0091-TP</t>
  </si>
  <si>
    <t>FOC SJU_F01 FOR MYGOV*NET-KPKT(JBPM)-BALAI BOMBA DAN PENYELAMATSAMALAJU(IPME)- BTU</t>
  </si>
  <si>
    <t>SJU</t>
  </si>
  <si>
    <t>[{"name":"FMR BALAI BOMBA DAN PENYELAMAT SAMALAJU(IPME)_Alice Lee.pdf","link":"https://tm365-my.sharepoint.com/personal/badruznasrin_basri_tm_com_my/Documents/Apps/Microsoft%20Forms/Request%20New%20PR/Question%202/FMR%20BALAI%20BOMBA%20DAN%20PENYELAMAT%20SAMALAJU(IPME)_Alice%20Lee.pdf","id":"01KO5DXPUOWE7VF622MRE223EHRTEO2STW","type":null,"size":618861,"referenceId":"01KO5DXPXUPARRCS6LWRBYBWTUUM5DK5ER","driveId":"b!GENIO6DB3UWzdulNK6evrT-LvdyhA0VIokS4fxAfqZJ9NS0deS_ETJs3VRRJUVZM","status":1,"uploadSessionUrl":null}]</t>
  </si>
  <si>
    <t>GOV2304840</t>
  </si>
  <si>
    <t>PAC2309685</t>
  </si>
  <si>
    <t>TMSA/231425</t>
  </si>
  <si>
    <t>JS-CGE-0019-TP</t>
  </si>
  <si>
    <t xml:space="preserve">PENAMBAHAN KERJA-KERJA PENARIKAN FIBER 40M </t>
  </si>
  <si>
    <t>MYGOV*NET2.0-KPM-PEJABAT PENDIDIKAN DAERAH KULAI(SDWAN OVER FTTH)-KLI</t>
  </si>
  <si>
    <t>[{"name":"SI MYGOV FDP MYGOV PEJ PENDIDIKAN DAERAH KULA_Siti Nur Atiqah Bint.pdf","link":"https://tm365-my.sharepoint.com/personal/badruznasrin_basri_tm_com_my/Documents/Apps/Microsoft%20Forms/Request%20New%20PR/Question%202/SI%20MYGOV%20FDP%20MYGOV%20PEJ%20PENDIDIKAN%20DAERAH%20KULA_Siti%20Nur%20Atiqah%20Bint.pdf","id":"01KO5DXPQCACXIFEQ2CRDZ7KEJAXNDT7IM","type":null,"size":2632859,"referenceId":"01KO5DXPXUPARRCS6LWRBYBWTUUM5DK5ER","driveId":"b!GENIO6DB3UWzdulNK6evrT-LvdyhA0VIokS4fxAfqZJ9NS0deS_ETJs3VRRJUVZM","status":1,"uploadSessionUrl":null}]</t>
  </si>
  <si>
    <t>PO 4902151497</t>
  </si>
  <si>
    <t>NRC FTTH (ADD_BF) SRP_C006 FELCRA LADANG SEBERANG PERAK 12</t>
  </si>
  <si>
    <t>RER2300011</t>
  </si>
  <si>
    <t>PAC2304046</t>
  </si>
  <si>
    <t>TMCA/230811</t>
  </si>
  <si>
    <t>SB-SAK-0079-TP</t>
  </si>
  <si>
    <t>4902154155</t>
  </si>
  <si>
    <t>faisal.nahrowi@tm.com.my</t>
  </si>
  <si>
    <t xml:space="preserve">No OFC 12C at ML </t>
  </si>
  <si>
    <t>FOC BRA - RWO SIMPANG JLN BATAI LAUT</t>
  </si>
  <si>
    <t>[{"name":"VO BATAI LAUT FIBER_Mohd Faisal Bin Nahr.pdf","link":"https://tm365-my.sharepoint.com/personal/badruznasrin_basri_tm_com_my/Documents/Apps/Microsoft%20Forms/Request%20New%20PR/Question%202/VO%20BATAI%20LAUT%20FIBER_Mohd%20Faisal%20Bin%20Nahr.pdf","id":"01KO5DXPWOXPN4QJDYT5A24BE24D574RQG","type":null,"size":97037,"referenceId":"01KO5DXPXUPARRCS6LWRBYBWTUUM5DK5ER","driveId":"b!GENIO6DB3UWzdulNK6evrT-LvdyhA0VIokS4fxAfqZJ9NS0deS_ETJs3VRRJUVZM","status":1,"uploadSessionUrl":null}]</t>
  </si>
  <si>
    <t>SRR2202627</t>
  </si>
  <si>
    <t>PAC2223320</t>
  </si>
  <si>
    <t>TMWA/230185</t>
  </si>
  <si>
    <t>KG/SB-SOL-0425-TP</t>
  </si>
  <si>
    <t>Penambahan demand (1 FDP) dari Section Consumer Sarawak</t>
  </si>
  <si>
    <t>SRR_FTTH(ADD)_PNN_C001M_ KAMPUNG QUOP DAYAK-JALAN KAMPUNG QUOP</t>
  </si>
  <si>
    <t>[{"name":"ABD PNN C001M KAMPUNG QUOP DAYAK TMWA230185 -_Fathi Bin Ramli.pdf","link":"https://tm365-my.sharepoint.com/personal/badruznasrin_basri_tm_com_my/Documents/Apps/Microsoft%20Forms/Request%20New%20PR/Question%202/ABD%20PNN%20C001M%20KAMPUNG%20QUOP%20DAYAK%20TMWA230185%20-_Fathi%20Bin%20Ramli.pdf","id":"01KO5DXPQGAH5Z6RI45FALCWDMOO3V5ZZE","type":null,"size":23542706,"referenceId":"01KO5DXPXUPARRCS6LWRBYBWTUUM5DK5ER","driveId":"b!GENIO6DB3UWzdulNK6evrT-LvdyhA0VIokS4fxAfqZJ9NS0deS_ETJs3VRRJUVZM","status":1,"uploadSessionUrl":null}]</t>
  </si>
  <si>
    <t>NO BOQ IN VPRIME</t>
  </si>
  <si>
    <t>GOV2301865</t>
  </si>
  <si>
    <t>PAC2311508</t>
  </si>
  <si>
    <t>TMNA/232595</t>
  </si>
  <si>
    <t>PRK-BNS-0336</t>
  </si>
  <si>
    <t>4902154480</t>
  </si>
  <si>
    <t>MYGOV*NET-KDN BAHAGIAN KAWALAN FILEM (BKF) PERAK (POINT OF CONSOLIDATION) (SDWAN OVER FTTH)-IP</t>
  </si>
  <si>
    <t>JLP</t>
  </si>
  <si>
    <t>P1P2300103</t>
  </si>
  <si>
    <t>PAC2309497</t>
  </si>
  <si>
    <t>TMCA/231757</t>
  </si>
  <si>
    <t>SB-ESB-0392-TP</t>
  </si>
  <si>
    <t>4902154173</t>
  </si>
  <si>
    <t>Change the micro trenching path and minor civil work (duct stuck).</t>
  </si>
  <si>
    <t xml:space="preserve">WEBE CB0259 FOC JLT F38 (12C) MP AMBANG
</t>
  </si>
  <si>
    <t>JLT</t>
  </si>
  <si>
    <t>[{"name":"SITE INSTRUCTION - TMCA-231757_Siti Atirah Razak.pdf","link":"https://tm365-my.sharepoint.com/personal/badruznasrin_basri_tm_com_my/Documents/Apps/Microsoft%20Forms/Request%20New%20PR/Question%202/SITE%20INSTRUCTION%20-%20TMCA-231757_Siti%20Atirah%20Razak.pdf","id":"01KO5DXPSGZRBH2YWECBFJMD7B7Y4WYSW4","type":null,"size":86363,"referenceId":"01KO5DXPXUPARRCS6LWRBYBWTUUM5DK5ER","driveId":"b!GENIO6DB3UWzdulNK6evrT-LvdyhA0VIokS4fxAfqZJ9NS0deS_ETJs3VRRJUVZM","status":1,"uploadSessionUrl":null}][{"name":"SITE INSTRUCTION - TMCA-231757_Siti Atirah Razak.pdf","link":"https://tm365-my.sharepoint.com/personal/badruznasrin_basri_tm_com_my/Documents/Apps/Microsoft%20Forms/Request%20New%20PR/Question%203/SITE%20INSTRUCTION%20-%20TMCA-231757_Siti%20Atirah%20Razak.pdf","id":"01KO5DXPT7O4VGVUFJRBGIDIGLIW54UFPK","type":null,"size":86363,"referenceId":"01KO5DXPXGNA5SXMMJOFDI7X4DMR4B2UAT","driveId":"b!GENIO6DB3UWzdulNK6evrT-LvdyhA0VIokS4fxAfqZJ9NS0deS_ETJs3VRRJUVZM","status":1,"uploadSessionUrl":null}]</t>
  </si>
  <si>
    <t>send to CPA to create PR/PO</t>
  </si>
  <si>
    <t>QUA2200142</t>
  </si>
  <si>
    <t>PAC2218722</t>
  </si>
  <si>
    <t>TMCA/224909</t>
  </si>
  <si>
    <t>PJ-TLC-0031</t>
  </si>
  <si>
    <t>iqmal.madyusof@tm.com.my</t>
  </si>
  <si>
    <t>second PO for pulling cable &amp; migration works</t>
  </si>
  <si>
    <t>QUALITY - FOC DAN CWS JALAN SUNGAI MERAB, KAJANG, SELANGOR</t>
  </si>
  <si>
    <t>https://tm365-my.sharepoint.com/personal/badruznasrin_basri_tm_com_my/Documents/Apps/Microsoft%20Forms/Request%20New%20PR/Question%202/BOQ%20FOC_Muhammad%20Iqmal%20Bin%20M.pdf","id":"01KO5DXPXR3HLUXN6NKRDKOTNXJASBUJCG","type":null,"size":145417,"referenceId":"01KO5DXPXUPARRCS6LWRBYBWTUUM5DK5ER","driveId":"b!GENIO6DB3UWzdulNK6evrT-LvdyhA0VIokS4fxAfqZJ9NS0deS_ETJs3VRRJUVZM","status":1,"uploadSessionUrl":null},{"name":"BOQ RECOVER CABLE_Muhammad Iqmal Bin M.pdf","link":"https://tm365-my.sharepoint.com/personal/badruznasrin_basri_tm_com_my/Documents/Apps/Microsoft%20Forms/Request%20New%20PR/Question%202/BOQ%20RECOVER%20CABLE_Muhammad%20Iqmal%20Bin%20M.pdf","id":"01KO5DXPXIOGBZNPHQXJHZ5AMXHCWJ3HDL","type":null,"size":135201,"referenceId":"01KO5DXPXUPARRCS6LWRBYBWTUUM5DK5ER","driveId":"b!GENIO6DB3UWzdulNK6evrT-LvdyhA0VIokS4fxAfqZJ9NS0deS_ETJs3VRRJUVZM","status":1,"uploadSessionUrl"</t>
  </si>
  <si>
    <t>NRC FTTH (ADD_BF) SRP_C006 KILANG PEMBENIHAN PADI FELCRA SEBERANG PERAK</t>
  </si>
  <si>
    <t>11.10 PAC challenge region with RR</t>
  </si>
  <si>
    <t>CNFD-KKS-0020-TP</t>
  </si>
  <si>
    <t>CNFD-KRS-0015-TP</t>
  </si>
  <si>
    <t>PAC2310903</t>
  </si>
  <si>
    <t>LOR Requested on 27/09/2023, Changed Contractor from KKRR to RAZTEL 4/10</t>
  </si>
  <si>
    <t>KD/PL-RAZ-0606-TP</t>
  </si>
  <si>
    <t>PKS</t>
  </si>
  <si>
    <t>NRP2302800</t>
  </si>
  <si>
    <t>PAC2310722</t>
  </si>
  <si>
    <t>TMCA/231885</t>
  </si>
  <si>
    <t>SB-AIM-0007-TP</t>
  </si>
  <si>
    <t>4902152910</t>
  </si>
  <si>
    <t>Plan asal guna 24c tapi kami kacup dari main joint 192c terpaksa tukar ke 48c untuk kegunaan next time di tempat itu</t>
  </si>
  <si>
    <t xml:space="preserve">NRP BUK F34F35 LINDE NO.17 JLN ANGGERIK MOKARA 31/56, KOTA KEMUNING.
</t>
  </si>
  <si>
    <t>BUK</t>
  </si>
  <si>
    <t>[{"name":"SITE INSTRUCTION TMCA231885 NRP BUK F38F39 LI_Siti Atirah Razak.pdf","link":"https://tm365-my.sharepoint.com/personal/badruznasrin_basri_tm_com_my/Documents/Apps/Microsoft%20Forms/Request%20New%20PR/Question%202/SITE%20INSTRUCTION%20TMCA231885%20NRP%20BUK%20F38F39%20LI_Siti%20Atirah%20Razak.pdf","id":"01KO5DXPT4D23CZ2UHY5GLCB6LD26WO6FZ","type":null,"size":369727,"referenceId":"01KO5DXPXUPARRCS6LWRBYBWTUUM5DK5ER","driveId":"b!GENIO6DB3UWzdulNK6evrT-LvdyhA0VIokS4fxAfqZJ9NS0deS_ETJs3VRRJUVZM","status":1,"uploadSessionUrl":null}]</t>
  </si>
  <si>
    <t>6/10: PR crtd. 5/10: Submit PR. 4/10 - 2/10 : TP submission. 29/9: LOR approval. 27/9 : QC</t>
  </si>
  <si>
    <t>GOV2301126</t>
  </si>
  <si>
    <t>PAC2309281</t>
  </si>
  <si>
    <t>TMSA/232157</t>
  </si>
  <si>
    <t>MK-YNA-0119-TP</t>
  </si>
  <si>
    <t>4902154777</t>
  </si>
  <si>
    <t>Diversity cable</t>
  </si>
  <si>
    <t xml:space="preserve">GOV NID/FOC (ADD) JN F15 KDN JABATAN PENDAFTARAN NEGARA BANDAR BARU JASIN
</t>
  </si>
  <si>
    <t>[{"name":"BOQ JPN JASIN (2)_Mohd Mahyuddin Bin S.pdf","link":"https://tm365-my.sharepoint.com/personal/badruznasrin_basri_tm_com_my/Documents/Apps/Microsoft%20Forms/Request%20New%20PR/Question%202/BOQ%20JPN%20JASIN%20(2)_Mohd%20Mahyuddin%20Bin%20S.pdf","id":"01KO5DXPSREFLROWVNV5DKC3S4HUKVLNKY","type":null,"size":596978,"referenceId":"01KO5DXPXUPARRCS6LWRBYBWTUUM5DK5ER","driveId":"b!GENIO6DB3UWzdulNK6evrT-LvdyhA0VIokS4fxAfqZJ9NS0deS_ETJs3VRRJUVZM","status":1,"uploadSessionUrl":null},{"name":"Std_Costing_AWP_FTTH_CNC-forCNC_V2-2_Mohd Mahyuddin Bin S.xlsx","link":"https://tm365-my.sharepoint.com/personal/badruznasrin_basri_tm_com_my/_layouts/15/Doc.aspx?sourcedoc=%7B1707493F-6A47-432B-8687-ABA247C460E8%7D&amp;file=Std_Costing_AWP_FTTH_CNC-forCNC_V2-2_Mohd%20Mahyuddin%20Bin%20S.xlsx&amp;action=default&amp;mobileredirect=true","id":"01KO5DXPR7JEDROR3KFNBYNB5LUJD4IYHI","type":null,"size":227641,"referenceId":"01KO5DXPXUPARRCS6LWRBYBWTUUM5DK5ER","driveId":"b!GENIO6DB3UWzdulNK6evrT-LvdyhA0VIokS4fxAfqZJ9NS0deS_ETJs3VRRJUVZM","status":1,"uploadSessionUrl":null},{"name":"TP JPN JASIN_Mohd Mahyuddin Bin S.pptx","link":"https://tm365-my.sharepoint.com/personal/badruznasrin_basri_tm_com_my/_layouts/15/Doc.aspx?sourcedoc=%7B3740BDC1-AFA3-4C5D-A010-8614AAEE291A%7D&amp;file=TP%20JPN%20JASIN_Mohd%20Mahyuddin%20Bin%20S.pptx&amp;action=edit&amp;mobileredirect=true","id":"01KO5DXPWBXVADPI5PLVGKAEEGCSVO4KI2","type":null,"size":11088334,"referenceId":"01KO5DXPXUPARRCS6LWRBYBWTUUM5DK5ER","driveId":"b!GENIO6DB3UWzdulNK6evrT-LvdyhA0VIokS4fxAfqZJ9NS0deS_ETJs3VRRJUVZM","status":1,"uploadSessionUrl":null}]</t>
  </si>
  <si>
    <t>4902149561/4902152039</t>
  </si>
  <si>
    <t xml:space="preserve">H5G_FOC KX F09/13 12C CSR DKBLN0038_KUALA KETIL IND AREA_KX (DNB_HORIZON 5G)
</t>
  </si>
  <si>
    <t>[{"name":"BOQ- TMNA 232347-PO2 H5G_FOC KX F09 13 12C CS_Khairul Anuar Bin Mo.pdf","link":"https://tm365-my.sharepoint.com/personal/badruznasrin_basri_tm_com_my/Documents/Apps/Microsoft%20Forms/Request%20New%20PR/Question%202/BOQ-%20TMNA%20232347-PO2%20H5G_FOC%20KX%20F09%2013%2012C%20CS_Khairul%20Anuar%20Bin%20Mo.pdf","id":"01KO5DXPQSACPV7GQZN5BYUNVZNXJ33IWI","type":null,"size":428124,"referenceId":"01KO5DXPXUPARRCS6LWRBYBWTUUM5DK5ER","driveId":"b!GENIO6DB3UWzdulNK6evrT-LvdyhA0VIokS4fxAfqZJ9NS0deS_ETJs3VRRJUVZM","status":1,"uploadSessionUrl":null}]</t>
  </si>
  <si>
    <t>4.10.23: Done issued PR to CPA, 9.10.23: Update PU, Done resubmit BOQ for PR</t>
  </si>
  <si>
    <t>CNFD-EMP-0003-TP</t>
  </si>
  <si>
    <t>4902155626</t>
  </si>
  <si>
    <t>3/10 : PO Issued   | 2/10 : Proceed PR    |29/9: Tiada info SI dalam vp</t>
  </si>
  <si>
    <t>SRR2102043</t>
  </si>
  <si>
    <t>PAC2208529</t>
  </si>
  <si>
    <t>JMSA/220227</t>
  </si>
  <si>
    <t>MK-RSP-0246-TP</t>
  </si>
  <si>
    <t>4902153401</t>
  </si>
  <si>
    <t>Keperluan Traffic Management Plan bagi baki kerja-kerja FOC 384c sepanjang 3.8km daripada Taman Hilir Ujong Pasir ke TM Node Melaka (MC)</t>
  </si>
  <si>
    <t>SRR HSBB2 FOC MC F78/F79 (384C) MELAKA RAYA-JLN PARAMESWARA-JLN CHAN KOON CHENG</t>
  </si>
  <si>
    <t>[{"name":"BQ RSP_Amirul Azim Bin Abd.pdf","link":"https://tm365-my.sharepoint.com/personal/badruznasrin_basri_tm_com_my/Documents/Apps/Microsoft%20Forms/Request%20New%20PR/Question%202/BQ%20RSP_Amirul%20Azim%20Bin%20Abd.pdf","id":"01KO5DXPQ44Y65WQVRVJFYZ5TYYBGC5S5X","type":null,"size":153476,"referenceId":"01KO5DXPXUPARRCS6LWRBYBWTUUM5DK5ER","driveId":"b!GENIO6DB3UWzdulNK6evrT-LvdyhA0VIokS4fxAfqZJ9NS0deS_ETJs3VRRJUVZM","status":1,"uploadSessionUrl":null},{"name":"Quotation TMO Company Amal Zul Traffic Servic_Amirul Azim Bin Abd.pdf","link":"https://tm365-my.sharepoint.com/personal/badruznasrin_basri_tm_com_my/Documents/Apps/Microsoft%20Forms/Request%20New%20PR/Question%202/Quotation%20TMO%20Company%20Amal%20Zul%20Traffic%20Servic_Amirul%20Azim%20Bin%20Abd.pdf","id":"01KO5DXPV4GUJYUNTUJ5A2INSTYHUYDF2V","type":null,"size":207088,"referenceId":"01KO5DXPXUPARRCS6LWRBYBWTUUM5DK5ER","driveId":"b!GENIO6DB3UWzdulNK6evrT-LvdyhA0VIokS4fxAfqZJ9NS0deS_ETJs3VRRJUVZM","status":1,"uploadSessionUrl":null},{"name":"TECHNICAL PROPOSAL FOR TMP_Amirul Azim Bin Abd.pptx","link":"https://tm365-my.sharepoint.com/personal/badruznasrin_basri_tm_com_my/_layouts/15/Doc.aspx?sourcedoc=%7BE6750E0B-8742-4047-8F99-E8C9A7FCE86F%7D&amp;file=TECHNICAL%20PROPOSAL%20FOR%20TMP_Amirul%20Azim%20Bin%20Abd.pptx&amp;action=edit&amp;mobileredirect=true","id":"01KO5DXPQLBZ26MQUHI5AI7GPIZGT7Z2DP","type":null,"size":2516095,"referenceId":"01KO5DXPXUPARRCS6LWRBYBWTUUM5DK5ER","driveId":"b!GENIO6DB3UWzdulNK6evrT-LvdyhA0VIokS4fxAfqZJ9NS0deS_ETJs3VRRJUVZM","status":1,"uploadSessionUrl":null}]</t>
  </si>
  <si>
    <t>6/10: Submit PR. 5/10 : Revert TP  |4/10-1/10: TP submission. 29/9: LOR approval. QC c</t>
  </si>
  <si>
    <t>GOV2300521</t>
  </si>
  <si>
    <t>PAC2310226</t>
  </si>
  <si>
    <t>TMSA/232344</t>
  </si>
  <si>
    <t>MK-KKS-0339-TP</t>
  </si>
  <si>
    <t>4902154943</t>
  </si>
  <si>
    <t xml:space="preserve">Mygov diversify cable req </t>
  </si>
  <si>
    <t>GOV NID/NID BBA F14/F15 JABATAN PENGANGKUTAN JALAN CAW JASIN, JLN BUNGA
RAYA, TMN JASIN BISTARI, JASIN</t>
  </si>
  <si>
    <t>BBA</t>
  </si>
  <si>
    <t>[{"name":"SI JPJ JASIN_Mohd Mahyuddin Bin S.pdf","link":"https://tm365-my.sharepoint.com/personal/badruznasrin_basri_tm_com_my/Documents/Apps/Microsoft%20Forms/Request%20New%20PR/Question%202/SI%20JPJ%20JASIN_Mohd%20Mahyuddin%20Bin%20S.pdf","id":"01KO5DXPR2SOP3CUSMVRHLKM3HQHL53CMV","type":null,"size":194230,"referenceId":"01KO5DXPXUPARRCS6LWRBYBWTUUM5DK5ER","driveId":"b!GENIO6DB3UWzdulNK6evrT-LvdyhA0VIokS4fxAfqZJ9NS0deS_ETJs3VRRJUVZM","status":1,"uploadSessionUrl":null},{"name":"Costing_Project_TMSA232344_JPJ JASIN_110923_Mohd Mahyuddin Bin S.xlsx","link":"https://tm365-my.sharepoint.com/personal/badruznasrin_basri_tm_com_my/_layouts/15/Doc.aspx?sourcedoc=%7B673043B0-CB5E-40AD-AD58-EBF1EB800F60%7D&amp;file=Costing_Project_TMSA232344_JPJ%20JASIN_110923_Mohd%20Mahyuddin%20Bin%20S.xlsx&amp;action=default&amp;mobileredirect=true","id":"01KO5DXPVQIMYGOXWLVVAK2WHL6HVYAD3A","type":null,"size":227045,"referenceId":"01KO5DXPXUPARRCS6LWRBYBWTUUM5DK5ER","driveId":"b!GENIO6DB3UWzdulNK6evrT-LvdyhA0VIokS4fxAfqZJ9NS0deS_ETJs3VRRJUVZM","status":1,"uploadSessionUrl":null},{"name":"TP SI BBA F14_F15 JPJ JASIN BISTARI_Mohd Mahyuddin Bin S.pptx","link":"https://tm365-my.sharepoint.com/personal/badruznasrin_basri_tm_com_my/_layouts/15/Doc.aspx?sourcedoc=%7B0490931B-16E1-4C6E-9F8A-09639CADF5A2%7D&amp;file=TP%20SI%20BBA%20F14_F15%20JPJ%20JASIN%20BISTARI_Mohd%20Mahyuddin%20Bin%20S.pptx&amp;action=edit&amp;mobileredirect=true","id":"01KO5DXPQ3SOIAJYIWNZGJ7CQJMOOK35NC","type":null,"size":2386043,"referenceId":"01KO5DXPXUPARRCS6LWRBYBWTUUM5DK5ER","driveId":"b!GENIO6DB3UWzdulNK6evrT-LvdyhA0VIokS4fxAfqZJ9NS0deS_ETJs3VRRJUVZM","status":1,"uploadSessionUrl":null}]</t>
  </si>
  <si>
    <t>4.10.23: Done issued PR to CPA</t>
  </si>
  <si>
    <t>CNFD-EMP-0004-TP</t>
  </si>
  <si>
    <t>4902153884</t>
  </si>
  <si>
    <t>[{"name":"Q20011729_TM (Soleh 25092023)_Sazril Anwar Bin Zul.pdf","link":"https://tm365-my.sharepoint.com/personal/badruznasrin_basri_tm_com_my/Documents/Apps/Microsoft%20Forms/Request%20New%20PR/Question%203/Q20011729_TM%20(Soleh%2025092023)_Sazril%20Anwar%20Bin%20Zul.pdf","id":"01KO5DXPSMWXXYB3L6KRBZUY5TWO2TYNMS","type":null,"size":50659,"referenceId":"01KO5DXPXGNA5SXMMJOFDI7X4DMR4B2UAT","driveId":"b!GENIO6DB3UWzdulNK6evrT-LvdyhA0VIokS4fxAfqZJ9NS0deS_ETJs3VRRJUVZM","status":1,"uploadSessionUrl":null}]</t>
  </si>
  <si>
    <t>PJ-PCO-0933-TP</t>
  </si>
  <si>
    <t>Pertambahan jarak disebabkan perubahan laluan kerana masalah ductway sangkut pada laluan asal.</t>
  </si>
  <si>
    <t xml:space="preserve">H5G_FOC GLR F37/F38 CSR DPTML0466_CANGKATMINDENJLN15_GLR
</t>
  </si>
  <si>
    <t>[{"name":"BOQ 2ND - H5G FOC GLR F37-F38 CSR DPTML0466 C_Mohd Fahmi Bin Ishak.pdf","link":"https://tm365-my.sharepoint.com/personal/badruznasrin_basri_tm_com_my/Documents/Apps/Microsoft%20Forms/Request%20New%20PR/Question%202/BOQ%202ND%20-%20H5G%20FOC%20GLR%20F37-F38%20CSR%20DPTML0466%20C_Mohd%20Fahmi%20Bin%20Ishak.pdf","id":"01KO5DXPT6RKK47MXIJNEZEMREXJLR3IQZ","type":null,"size":1575888,"referenceId":"01KO5DXPXUPARRCS6LWRBYBWTUUM5DK5ER","driveId":"b!GENIO6DB3UWzdulNK6evrT-LvdyhA0VIokS4fxAfqZJ9NS0deS_ETJs3VRRJUVZM","status":1,"uploadSessionUrl":null},{"name":"SI -TMNA 231332 H5G_FOC GLR F37-F38 CSR DPTML_Mohd Fahmi Bin Ishak.pdf","link":"https://tm365-my.sharepoint.com/personal/badruznasrin_basri_tm_com_my/Documents/Apps/Microsoft%20Forms/Request%20New%20PR/Question%202/SI%20-TMNA%20231332%20H5G_FOC%20GLR%20F37-F38%20CSR%20DPTML_Mohd%20Fahmi%20Bin%20Ishak.pdf","id":"01KO5DXPVYNXSCDE56VNAKFKC2YPV3IBF7","type":null,"size":1319392,"referenceId":"01KO5DXPXUPARRCS6LWRBYBWTUUM5DK5ER","driveId":"b!GENIO6DB3UWzdulNK6evrT-LvdyhA0VIokS4fxAfqZJ9NS0deS_ETJs3VRRJUVZM","status":1,"uploadSessionUrl":null},{"name":"TP DNB 5G PROJECT - H5G FOC GLR F37-F38 CSR D_Mohd Fahmi Bin Ishak.pptx","link":"https://tm365-my.sharepoint.com/personal/badruznasrin_basri_tm_com_my/_layouts/15/Doc.aspx?sourcedoc=%7B8EE7E71D-FF16-4349-AD30-B327A1936D48%7D&amp;file=TP%20DNB%205G%20PROJECT%20-%20H5G%20FOC%20GLR%20F37-F38%20CSR%20D_Mohd%20Fahmi%20Bin%20Ishak.pptx&amp;action=edit&amp;mobileredirect=true","id":"01KO5DXPQ547TY4FX7JFB22MFTE6QZG3KI","type":null,"size":15187900,"referenceId":"01KO5DXPXUPARRCS6LWRBYBWTUUM5DK5ER","driveId":"b!GENIO6DB3UWzdulNK6evrT-LvdyhA0VIokS4fxAfqZJ9NS0deS_ETJs3VRRJUVZM","status":1,"uploadSessionUrl":null}]</t>
  </si>
  <si>
    <t>4902150490/4902152246</t>
  </si>
  <si>
    <t>EXTRA WORK - PROTECT MANHOLE</t>
  </si>
  <si>
    <t> H5G_FOC SP F57_F58 CSR DKKMD0249_BDRPUTERIJAYASUNGAIPETANI</t>
  </si>
  <si>
    <t>[{"name":"2ND H5G_FOC SP F57_F58 CSR DKKMD0249_BDRPUTER_Amir Bohtar B Othman.pdf","link":"https://tm365-my.sharepoint.com/personal/badruznasrin_basri_tm_com_my/Documents/Apps/Microsoft%20Forms/Request%20New%20PR/Question%202/2ND%20H5G_FOC%20SP%20F57_F58%20CSR%20DKKMD0249_BDRPUTER_Amir%20Bohtar%20B%20Othman.pdf","id":"01KO5DXPTUKXBVPWPYIRBL2GRWICDOSQB2","type":null,"size":35536,"referenceId":"01KO5DXPXUPARRCS6LWRBYBWTUUM5DK5ER","driveId":"b!GENIO6DB3UWzdulNK6evrT-LvdyhA0VIokS4fxAfqZJ9NS0deS_ETJs3VRRJUVZM","status":1,"uploadSessionUrl":null}]</t>
  </si>
  <si>
    <t>PO:4902152074</t>
  </si>
  <si>
    <t>NRP2302131</t>
  </si>
  <si>
    <t>PAC2310036</t>
  </si>
  <si>
    <t xml:space="preserve"> TMCA/231800</t>
  </si>
  <si>
    <t>KL-LIT-0090-TP</t>
  </si>
  <si>
    <t>Add cost for 1 section to existing joint</t>
  </si>
  <si>
    <t xml:space="preserve"> NRP FOC BIN F43/F44 384C BUKIT BINTANG FOR STARHILL GALLERY</t>
  </si>
  <si>
    <t>[{"name":"TMCA231800 NRP FOC BIN F43F44 384C BUKIT BINT_Shamsul Effendi Bin.xlsx","link":"https://tm365-my.sharepoint.com/personal/badruznasrin_basri_tm_com_my/_layouts/15/Doc.aspx?sourcedoc=%7BA75DAEB2-78F4-45A5-9705-BEE52D0DFA0F%7D&amp;file=TMCA231800%20NRP%20FOC%20BIN%20F43F44%20384C%20BUKIT%20BINT_Shamsul%20Effendi%20Bin.xlsx&amp;action=default&amp;mobileredirect=true","id":"01KO5DXPVSVZO2P5DYUVCZOBN64UWQ36QP","type":null,"size":228809,"referenceId":"01KO5DXPXUPARRCS6LWRBYBWTUUM5DK5ER","driveId":"b!GENIO6DB3UWzdulNK6evrT-LvdyhA0VIokS4fxAfqZJ9NS0deS_ETJs3VRRJUVZM","status":1,"uploadSessionUrl":null}]</t>
  </si>
  <si>
    <t xml:space="preserve">LOR not required- comfirmed by azmel JS. </t>
  </si>
  <si>
    <t>SB-MUT-0118-TP</t>
  </si>
  <si>
    <t>4902152026</t>
  </si>
  <si>
    <t>NRC2300065</t>
  </si>
  <si>
    <t>PAC2307907</t>
  </si>
  <si>
    <t>TMCA/231527</t>
  </si>
  <si>
    <t>ST-FAS-0038-TP</t>
  </si>
  <si>
    <t>Additional work due site conditions.</t>
  </si>
  <si>
    <t>NRC FTTH KE_C088_DP008A PENGURUSAN AIR SELANGOR - LOJI KEPONG (UNIFI)-KE</t>
  </si>
  <si>
    <t>[{"name":"BOQ TP -TMCA231527 LOJI KEPONG(UNIFI) -VO_Sazril Anwar Bin Zul.pdf","link":"https://tm365-my.sharepoint.com/personal/badruznasrin_basri_tm_com_my/Documents/Apps/Microsoft%20Forms/Request%20New%20PR/Question%202/BOQ%20TP%20-TMCA231527%20LOJI%20KEPONG(UNIFI)%20-VO_Sazril%20Anwar%20Bin%20Zul.pdf","id":"01KO5DXPXUR3I5EQYI4JDIWYD274MDIR4F","type":null,"size":204420,"referenceId":"01KO5DXPXUPARRCS6LWRBYBWTUUM5DK5ER","driveId":"b!GENIO6DB3UWzdulNK6evrT-LvdyhA0VIokS4fxAfqZJ9NS0deS_ETJs3VRRJUVZM","status":1,"uploadSessionUrl":null}]</t>
  </si>
  <si>
    <t>4.10.23: Done submit for PR/PO.</t>
  </si>
  <si>
    <t>H5G2204417</t>
  </si>
  <si>
    <t>PAC2301604</t>
  </si>
  <si>
    <t xml:space="preserve">TMEC/230204	</t>
  </si>
  <si>
    <t>CNFD-GET-0038-TP</t>
  </si>
  <si>
    <t>4902154739</t>
  </si>
  <si>
    <t>Repair civil element and road pavement on manhole located in main road along FOC BCK-MLR route</t>
  </si>
  <si>
    <t>Penarikan junction FOC BCK-MLR 96C dari Node Bachok (BCK) ke Node Melor (MLR) untuk keperluan projek 5G</t>
  </si>
  <si>
    <t>BCK-MLR</t>
  </si>
  <si>
    <t>[{"name":"BOQ SI TMEC230204 5G FOC BCK-MLR 96C SIGNED_Nazman Bin Zaiyadi.pdf","link":"https://tm365-my.sharepoint.com/personal/badruznasrin_basri_tm_com_my/Documents/Apps/Microsoft%20Forms/Request%20New%20PR/Question%202/BOQ%20SI%20TMEC230204%205G%20FOC%20BCK-MLR%2096C%20SIGNED_Nazman%20Bin%20Zaiyadi.pdf","id":"01KO5DXPWJOV5LFUXYUREYYUKYKGV7B7QB","type":null,"size":380025,"referenceId":"01KO5DXPXUPARRCS6LWRBYBWTUUM5DK5ER","driveId":"b!GENIO6DB3UWzdulNK6evrT-LvdyhA0VIokS4fxAfqZJ9NS0deS_ETJs3VRRJUVZM","status":1,"uploadSessionUrl":null},{"name":"DUCT ROUTE 5G FOC BCK MLR SIGNED_Nazman Bin Zaiyadi.pdf","link":"https://tm365-my.sharepoint.com/personal/badruznasrin_basri_tm_com_my/Documents/Apps/Microsoft%20Forms/Request%20New%20PR/Question%202/DUCT%20ROUTE%205G%20FOC%20BCK%20MLR%20SIGNED_Nazman%20Bin%20Zaiyadi.pdf","id":"01KO5DXPWM4D3NUV7DKZBIXA7HHE2MBYL2","type":null,"size":4172700,"referenceId":"01KO5DXPXUPARRCS6LWRBYBWTUUM5DK5ER","driveId":"b!GENIO6DB3UWzdulNK6evrT-LvdyhA0VIokS4fxAfqZJ9NS0deS_ETJs3VRRJUVZM","status":1,"uploadSessionUrl":null},{"name":"Std_Costing SI TMEC230204 5G FOC BCK-MLR 96C_Nazman Bin Zaiyadi.xlsx","link":"https://tm365-my.sharepoint.com/personal/badruznasrin_basri_tm_com_my/_layouts/15/Doc.aspx?sourcedoc=%7B97403376-2A82-4DC5-8FBB-21C19C5EB4CF%7D&amp;file=Std_Costing%20SI%20TMEC230204%205G%20FOC%20BCK-MLR%2096C_Nazman%20Bin%20Zaiyadi.xlsx&amp;action=default&amp;mobileredirect=true","id":"01KO5DXPTWGNAJPARKYVGY7OZBYGOF5NGP","type":null,"size":409848,"referenceId":"01KO5DXPXUPARRCS6LWRBYBWTUUM5DK5ER","driveId":"b!GENIO6DB3UWzdulNK6evrT-LvdyhA0VIokS4fxAfqZJ9NS0deS_ETJs3VRRJUVZM","status":1,"uploadSessionUrl":null}]</t>
  </si>
  <si>
    <t>H5G2204849</t>
  </si>
  <si>
    <t>PAC2219675</t>
  </si>
  <si>
    <t>TMNA/223839</t>
  </si>
  <si>
    <t>PG-JRU-0037-TP</t>
  </si>
  <si>
    <t>internal wiring for 5G</t>
  </si>
  <si>
    <t xml:space="preserve">H5G_FOC MGB F11/F12 CSR DPSPT0157_SMK TAMAN SEJAHTERA
</t>
  </si>
  <si>
    <t>MGB</t>
  </si>
  <si>
    <t>[{"name":"ADD BOQ_SMK TMN SEJAHTERA_Ahmad Faizal Bin Abd.pdf","link":"https://tm365-my.sharepoint.com/personal/badruznasrin_basri_tm_com_my/Documents/Apps/Microsoft%20Forms/Request%20New%20PR/Question%202/ADD%20BOQ_SMK%20TMN%20SEJAHTERA_Ahmad%20Faizal%20Bin%20Abd.pdf","id":"01KO5DXPV4SGRS5IGGEBAKHLR6GDEMD6T6","type":null,"size":1645303,"referenceId":"01KO5DXPXUPARRCS6LWRBYBWTUUM5DK5ER","driveId":"b!GENIO6DB3UWzdulNK6evrT-LvdyhA0VIokS4fxAfqZJ9NS0deS_ETJs3VRRJUVZM","status":1,"uploadSessionUrl":null}]</t>
  </si>
  <si>
    <t>MYGOV*NET-MOT (JPJ)-AKADEMI JPJ WILAYAH SELATAN(IPME)-JB</t>
  </si>
  <si>
    <t>PAC2307728</t>
  </si>
  <si>
    <t>TMSA/232627</t>
  </si>
  <si>
    <t>JS-KZK-0648-TP</t>
  </si>
  <si>
    <t>KERJA-KERJA TAMBAHAN INTERTIE</t>
  </si>
  <si>
    <t>[{"name":"BOQ INTERTIE KANGKAR PULAI_Siti Nur Atiqah Bint.pdf","link":"https://tm365-my.sharepoint.com/personal/badruznasrin_basri_tm_com_my/Documents/Apps/Microsoft%20Forms/Request%20New%20PR/Question%202/BOQ%20INTERTIE%20KANGKAR%20PULAI_Siti%20Nur%20Atiqah%20Bint.pdf","id":"01KO5DXPXN2A2XQIYAANDYWLDJXRPHJ4C5","type":null,"size":368577,"referenceId":"01KO5DXPXUPARRCS6LWRBYBWTUUM5DK5ER","driveId":"b!GENIO6DB3UWzdulNK6evrT-LvdyhA0VIokS4fxAfqZJ9NS0deS_ETJs3VRRJUVZM","status":1,"uploadSessionUrl":null}]</t>
  </si>
  <si>
    <t>JS-KZK-0660-TP</t>
  </si>
  <si>
    <t>KERJA-KERJA INTERTIE</t>
  </si>
  <si>
    <t>[{"name":"BOQ KELAPA SAWIT_Siti Nur Atiqah Bint.pdf","link":"https://tm365-my.sharepoint.com/personal/badruznasrin_basri_tm_com_my/Documents/Apps/Microsoft%20Forms/Request%20New%20PR/Question%202/BOQ%20KELAPA%20SAWIT_Siti%20Nur%20Atiqah%20Bint.pdf","id":"01KO5DXPXI7CNTXKRB4ZB2DW563YZC6WZC","type":null,"size":243622,"referenceId":"01KO5DXPXUPARRCS6LWRBYBWTUUM5DK5ER","driveId":"b!GENIO6DB3UWzdulNK6evrT-LvdyhA0VIokS4fxAfqZJ9NS0deS_ETJs3VRRJUVZM","status":1,"uploadSessionUrl":null}]</t>
  </si>
  <si>
    <t>MSC-SET-0083-TP</t>
  </si>
  <si>
    <t>MSC-SET-0084-TP</t>
  </si>
  <si>
    <t>MSC-MON-0034-TP</t>
  </si>
  <si>
    <t>MSC-MON-0033-TP</t>
  </si>
  <si>
    <t>MSC-SET-0085-TP</t>
  </si>
  <si>
    <t>MSC-MON-0035-TP</t>
  </si>
  <si>
    <t>MSC-SET-0086-TP</t>
  </si>
  <si>
    <t>MSC-WAD-0022-TP</t>
  </si>
  <si>
    <t>MSC-WAD-0023-TP</t>
  </si>
  <si>
    <t>MSC-WAD-0024-TP</t>
  </si>
  <si>
    <t>MSC-MON-0036-TP</t>
  </si>
  <si>
    <t>GOV2300497</t>
  </si>
  <si>
    <t>PAC2304381</t>
  </si>
  <si>
    <t>TMWA/230317</t>
  </si>
  <si>
    <t>KG/SB-TTL-0241-TP</t>
  </si>
  <si>
    <t>need new cable due to existing main cable core not enough and faulty. using existing for temporary only.</t>
  </si>
  <si>
    <t>FOC SRN_F13/14 &amp; SRN_F15/16 AND NID AT BALAI BOMBA DAN PENYELEMAT SERIAN</t>
  </si>
  <si>
    <t>[{"name":"ABD - TMWA230317 FOC SRN_F1314 &amp; SRN_F1516 AN_Alixgeoffrey Anak On.pdf","link":"https://tm365-my.sharepoint.com/personal/badruznasrin_basri_tm_com_my/Documents/Apps/Microsoft%20Forms/Request%20New%20PR/Question%202/ABD%20-%20TMWA230317%20FOC%20SRN_F1314%20%26%20SRN_F1516%20AN_Alixgeoffrey%20Anak%20On.pdf","id":"01KO5DXPWNFYRLQDU3DBBLSL326WJWXSGA","type":null,"size":4969103,"referenceId":"01KO5DXPXUPARRCS6LWRBYBWTUUM5DK5ER","driveId":"b!GENIO6DB3UWzdulNK6evrT-LvdyhA0VIokS4fxAfqZJ9NS0deS_ETJs3VRRJUVZM","status":1,"uploadSessionUrl":null}]</t>
  </si>
  <si>
    <t>GOV2300974</t>
  </si>
  <si>
    <t>PAC2305248</t>
  </si>
  <si>
    <t>TMWA/230360</t>
  </si>
  <si>
    <t>KG/SB-TTL-0246-TP</t>
  </si>
  <si>
    <t>Need extra 12 core OH due to change route. survey route cannot exist to customer.</t>
  </si>
  <si>
    <t>GOV2300974
MYGOV*NET-MOT (JPJ)-JABATAN PENGANGKUTAN JALAN SAMARAHAN(IPME)-SRN</t>
  </si>
  <si>
    <t>[{"name":"ABD - TMWA230360 FOC SRN_F1314 &amp; SRN_F1516 AN_Alixgeoffrey Anak On.pdf","link":"https://tm365-my.sharepoint.com/personal/badruznasrin_basri_tm_com_my/Documents/Apps/Microsoft%20Forms/Request%20New%20PR/Question%202/ABD%20-%20TMWA230360%20FOC%20SRN_F1314%20%26%20SRN_F1516%20AN_Alixgeoffrey%20Anak%20On.pdf","id":"01KO5DXPQDRSWQ2ZTJ5RH3QHH63DQXTJT4","type":null,"size":5348195,"referenceId":"01KO5DXPXUPARRCS6LWRBYBWTUUM5DK5ER","driveId":"b!GENIO6DB3UWzdulNK6evrT-LvdyhA0VIokS4fxAfqZJ9NS0deS_ETJs3VRRJUVZM","status":1,"uploadSessionUrl":null}]</t>
  </si>
  <si>
    <t>4902152556</t>
  </si>
  <si>
    <t>hhisham@tm.com.my</t>
  </si>
  <si>
    <t>Joint proposed is full and the next joint is 650m away.</t>
  </si>
  <si>
    <t>NRP FOC SPUR BKO_F10/F11 MR DIY LOT 1851B JLN KPB 6</t>
  </si>
  <si>
    <t>BKO</t>
  </si>
  <si>
    <t>[{"name":"BOQ VO PJ-BNT-0031-TP SignedBoth_Hisham Bin Haris Har.pdf","link":"https://tm365-my.sharepoint.com/personal/badruznasrin_basri_tm_com_my/Documents/Apps/Microsoft%20Forms/Request%20New%20PR/Question%202/BOQ%20VO%20PJ-BNT-0031-TP%20SignedBoth_Hisham%20Bin%20Haris%20Har.pdf","id":"01KO5DXPSSSDUZBIW5OFHYZ65IOU4XK2MN","type":null,"size":328578,"referenceId":"01KO5DXPXUPARRCS6LWRBYBWTUUM5DK5ER","driveId":"b!GENIO6DB3UWzdulNK6evrT-LvdyhA0VIokS4fxAfqZJ9NS0deS_ETJs3VRRJUVZM","status":1,"uploadSessionUrl":null}]</t>
  </si>
  <si>
    <t>GOV2304784</t>
  </si>
  <si>
    <t>PAC2308626</t>
  </si>
  <si>
    <t>TMWA/230432</t>
  </si>
  <si>
    <t>KG/SB-TTL-0251-TP</t>
  </si>
  <si>
    <t>need extra cable due to physical not tally with survey. using existing cable to up NID</t>
  </si>
  <si>
    <t>FOC SRN_F051 AND NID AT KLINIK KESIHATAN GEDONG</t>
  </si>
  <si>
    <t>[{"name":"FULL ABD + ATP TMWA230432 KK GEDONG CNC (1)_Alixgeoffrey Anak On.pdf","link":"https://tm365-my.sharepoint.com/personal/badruznasrin_basri_tm_com_my/Documents/Apps/Microsoft%20Forms/Request%20New%20PR/Question%202/FULL%20ABD%20+%20ATP%20TMWA230432%20KK%20GEDONG%20CNC%20(1)_Alixgeoffrey%20Anak%20On.pdf","id":"01KO5DXPQH3K4IZDE5JFHLYTSH6AKA4YPC","type":null,"size":19872880,"referenceId":"01KO5DXPXUPARRCS6LWRBYBWTUUM5DK5ER","driveId":"b!GENIO6DB3UWzdulNK6evrT-LvdyhA0VIokS4fxAfqZJ9NS0deS_ETJs3VRRJUVZM","status":1,"uploadSessionUrl":null}]</t>
  </si>
  <si>
    <t>GOV2300567</t>
  </si>
  <si>
    <t>PAC2304350</t>
  </si>
  <si>
    <t>TMWA/230319</t>
  </si>
  <si>
    <t>KG/SB-TTL-0239-TP</t>
  </si>
  <si>
    <t>Need new spur due to existing main cable faulty. Push core for existing to UP NID.</t>
  </si>
  <si>
    <t>MYGOV*NET-MOF (JKDM) KASTAM SM INLAND PORT TEBEDU (IPME)-TBU</t>
  </si>
  <si>
    <t>TBU</t>
  </si>
  <si>
    <t>[{"name":"ABD -TMWA230319 AN FOC TBU_F04 &amp; TBU_F05 AND_Alixgeoffrey Anak On.pdf","link":"https://tm365-my.sharepoint.com/personal/badruznasrin_basri_tm_com_my/Documents/Apps/Microsoft%20Forms/Request%20New%20PR/Question%202/ABD%20-TMWA230319%20AN%20FOC%20TBU_F04%20%26%20TBU_F05%20AND_Alixgeoffrey%20Anak%20On.pdf","id":"01KO5DXPVA2DHEHXJC75FJKXEEOJYHDZGR","type":null,"size":5786534,"referenceId":"01KO5DXPXUPARRCS6LWRBYBWTUUM5DK5ER","driveId":"b!GENIO6DB3UWzdulNK6evrT-LvdyhA0VIokS4fxAfqZJ9NS0deS_ETJs3VRRJUVZM","status":1,"uploadSessionUrl":null}]</t>
  </si>
  <si>
    <t xml:space="preserve">email to AND on 4/10/2023
order for request NID bulk
cpm not allow to purchase </t>
  </si>
  <si>
    <t>NRP2303123 - Refer email</t>
  </si>
  <si>
    <t>PAC2311511</t>
  </si>
  <si>
    <t>TMCA/231986</t>
  </si>
  <si>
    <t>BUFFER STOCK 1G NID 2023 Q3 - AND PJ</t>
  </si>
  <si>
    <t>[{"name":"Std_Costing BUDGET REQUEST PJ- NID 2023_Mohd Zairusham Bin Z.xlsx","link":"https://tm365-my.sharepoint.com/personal/badruznasrin_basri_tm_com_my/_layouts/15/Doc.aspx?sourcedoc=%7B8F6D0E1A-AC52-49AE-B84D-1AC76A77F58E%7D&amp;file=Std_Costing%20BUDGET%20REQUEST%20PJ-%20NID%202023_Mohd%20Zairusham%20Bin%20Z.xlsx&amp;action=default&amp;mobileredirect=true","id":"01KO5DXPQ2BZWY6UVMVZE3QTI2Y5VHP5MO","type":null,"size":261449,"referenceId":"01KO5DXPXGNA5SXMMJOFDI7X4DMR4B2UAT","driveId":"b!GENIO6DB3UWzdulNK6evrT-LvdyhA0VIokS4fxAfqZJ9NS0deS_ETJs3VRRJUVZM","status":1,"uploadSessionUrl":null}]</t>
  </si>
  <si>
    <t>TPL</t>
  </si>
  <si>
    <t>NRP2300749</t>
  </si>
  <si>
    <t>PAC2309831</t>
  </si>
  <si>
    <t>TMWA/230451</t>
  </si>
  <si>
    <t>KG/SB-GEA-0018-TP</t>
  </si>
  <si>
    <t>due to UG route stock, need to plant pole</t>
  </si>
  <si>
    <t>NRP2300749
VODAFONE_SOFTBANK - SAMA JAYA INDUSTRIAL ZONE (WE) - TBJ</t>
  </si>
  <si>
    <t>TBJ</t>
  </si>
  <si>
    <t>[{"name":"BOQ-(SI-ADD-POLE) TMWA230451 NRP NID AND SPUR_Alixgeoffrey Anak On.pdf","link":"https://tm365-my.sharepoint.com/personal/badruznasrin_basri_tm_com_my/Documents/Apps/Microsoft%20Forms/Request%20New%20PR/Question%202/BOQ-(SI-ADD-POLE)%20TMWA230451%20NRP%20NID%20AND%20SPUR_Alixgeoffrey%20Anak%20On.pdf","id":"01KO5DXPRE5G36OQXP75GIOTLCD7VRTCYM","type":null,"size":775690,"referenceId":"01KO5DXPXUPARRCS6LWRBYBWTUUM5DK5ER","driveId":"b!GENIO6DB3UWzdulNK6evrT-LvdyhA0VIokS4fxAfqZJ9NS0deS_ETJs3VRRJUVZM","status":1,"uploadSessionUrl":null},{"name":"TP-SI(ADD-POLE) TMWA230451 NRP NID AND SPUR F_Alixgeoffrey Anak On.pdf","link":"https://tm365-my.sharepoint.com/personal/badruznasrin_basri_tm_com_my/Documents/Apps/Microsoft%20Forms/Request%20New%20PR/Question%202/TP-SI(ADD-POLE)%20TMWA230451%20NRP%20NID%20AND%20SPUR%20F_Alixgeoffrey%20Anak%20On.pdf","id":"01KO5DXPRUQJGKV4HFIZAYPR3WM6TWOGFS","type":null,"size":1123771,"referenceId":"01KO5DXPXUPARRCS6LWRBYBWTUUM5DK5ER","driveId":"b!GENIO6DB3UWzdulNK6evrT-LvdyhA0VIokS4fxAfqZJ9NS0deS_ETJs3VRRJUVZM","status":1,"uploadSessionUrl":null}]</t>
  </si>
  <si>
    <t>PAC2311697</t>
  </si>
  <si>
    <t>URGENT PROJECT DELIVERY</t>
  </si>
  <si>
    <t>FOC TTU_F04 SPUR 24C/12C FOR SARAWAK DIGITAL ECONOMYCORPORATION BERHAD-TATAU TOWN (MEP2P LEG B)-TTU TATAU TOWER, TATAUTOWN, 97200 TATAU, SARAWAK</t>
  </si>
  <si>
    <t>TTU</t>
  </si>
  <si>
    <t>[{"name":"TP - TATAU-1_Alice Lee.pdf","link":"https://tm365-my.sharepoint.com/personal/badruznasrin_basri_tm_com_my/Documents/Apps/Microsoft%20Forms/Request%20New%20PR/Question%202/TP%20-%20TATAU-1_Alice%20Lee.pdf","id":"01KO5DXPWMH4GNSZUGAFBK6SK4YQOW4S4G","type":null,"size":478999,"referenceId":"01KO5DXPXUPARRCS6LWRBYBWTUUM5DK5ER","driveId":"b!GENIO6DB3UWzdulNK6evrT-LvdyhA0VIokS4fxAfqZJ9NS0deS_ETJs3VRRJUVZM","status":1,"uploadSessionUrl":null},{"name":"SI-2_Alice Lee.pdf","link":"https://tm365-my.sharepoint.com/personal/badruznasrin_basri_tm_com_my/Documents/Apps/Microsoft%20Forms/Request%20New%20PR/Question%202/SI-2_Alice%20Lee.pdf","id":"01KO5DXPQWODSD7LYOKFCIGU4O3QZJKXDN","type":null,"size":222132,"referenceId":"01KO5DXPXUPARRCS6LWRBYBWTUUM5DK5ER","driveId":"b!GENIO6DB3UWzdulNK6evrT-LvdyhA0VIokS4fxAfqZJ9NS0deS_ETJs3VRRJUVZM","status":1,"uploadSessionUrl":null},{"name":"SI PHOTO_Alice Lee.pdf","link":"https://tm365-my.sharepoint.com/personal/badruznasrin_basri_tm_com_my/Documents/Apps/Microsoft%20Forms/Request%20New%20PR/Question%202/SI%20PHOTO_Alice%20Lee.pdf","id":"01KO5DXPVNVVS33MYHUVH36K7EO6AR4SOU","type":null,"size":396180,"referenceId":"01KO5DXPXUPARRCS6LWRBYBWTUUM5DK5ER","driveId":"b!GENIO6DB3UWzdulNK6evrT-LvdyhA0VIokS4fxAfqZJ9NS0deS_ETJs3VRRJUVZM","status":1,"uploadSessionUrl":null}]</t>
  </si>
  <si>
    <t>TMWA/229068</t>
  </si>
  <si>
    <t>MR/BIN-ATK-0082-TP</t>
  </si>
  <si>
    <t>URGENT FOR 5G DELIVERY</t>
  </si>
  <si>
    <t>5G DNB DQBTU0183 1 IUC/ CSR &amp; FOC TKD_F21 SPURS 12C FOR MLNGINTWRHS-TKD MLNG INTEGRATED WAREHOUSE BUILDING AREA TANJONG KIDURONG BINTULU</t>
  </si>
  <si>
    <t xml:space="preserve"> ANTARATEK SDN BHD</t>
  </si>
  <si>
    <t>[{"name":"TMWA-229068 - SI 5G MLNG - endorsed_Alice Lee.pdf","link":"https://tm365-my.sharepoint.com/personal/badruznasrin_basri_tm_com_my/Documents/Apps/Microsoft%20Forms/Request%20New%20PR/Question%202/TMWA-229068%20-%20SI%205G%20MLNG%20-%20endorsed_Alice%20Lee.pdf","id":"01KO5DXPSGGDY5XXVR2RGLJDQISZK6KLVZ","type":null,"size":223815,"referenceId":"01KO5DXPXUPARRCS6LWRBYBWTUUM5DK5ER","driveId":"b!GENIO6DB3UWzdulNK6evrT-LvdyhA0VIokS4fxAfqZJ9NS0deS_ETJs3VRRJUVZM","status":1,"uploadSessionUrl":null}]</t>
  </si>
  <si>
    <t>to cancel PO. Nec not comply to OSH</t>
  </si>
  <si>
    <t>BAK</t>
  </si>
  <si>
    <t>[{"name":"BOQ - TMCA232037 (1)_Mohd Azril Bin Ibrah.pdf","link":"https://tm365-my.sharepoint.com/personal/badruznasrin_basri_tm_com_my/Documents/Apps/Microsoft%20Forms/Request%20New%20PR/Question%203/BOQ%20-%20TMCA232037%20(1)_Mohd%20Azril%20Bin%20Ibrah.pdf","id":"01KO5DXPW7Z6T6MW63JZE3JC5SOQ5HL7PX","type":null,"size":44572,"referenceId":"01KO5DXPXGNA5SXMMJOFDI7X4DMR4B2UAT","driveId":"b!GENIO6DB3UWzdulNK6evrT-LvdyhA0VIokS4fxAfqZJ9NS0deS_ETJs3VRRJUVZM","status":1,"uploadSessionUrl":null},{"name":"BOM - TMCA232037_Mohd Azril Bin Ibrah.pdf","link":"https://tm365-my.sharepoint.com/personal/badruznasrin_basri_tm_com_my/Documents/Apps/Microsoft%20Forms/Request%20New%20PR/Question%203/BOM%20-%20TMCA232037_Mohd%20Azril%20Bin%20Ibrah.pdf","id":"01KO5DXPQPXC74LF4RV5D2AWF2TBTSQSF6","type":null,"size":43008,"referenceId":"01KO5DXPXGNA5SXMMJOFDI7X4DMR4B2UAT","driveId":"b!GENIO6DB3UWzdulNK6evrT-LvdyhA0VIokS4fxAfqZJ9NS0deS_ETJs3VRRJUVZM","status":1,"uploadSessionUrl":null},{"name":"TP - TMCA232037 - NRP FOC SPUR BAK F29-F30 PR_Mohd Azril Bin Ibrah.pdf","link":"https://tm365-my.sharepoint.com/personal/badruznasrin_basri_tm_com_my/Documents/Apps/Microsoft%20Forms/Request%20New%20PR/Question%203/TP%20-%20TMCA232037%20-%20NRP%20FOC%20SPUR%20BAK%20F29-F30%20PR_Mohd%20Azril%20Bin%20Ibrah.pdf","id":"01KO5DXPWDSWUWSOXKPRG2XR56QW7IG355","type":null,"size":2555035,"referenceId":"01KO5DXPXGNA5SXMMJOFDI7X4DMR4B2UAT","driveId":"b!GENIO6DB3UWzdulNK6evrT-LvdyhA0VIokS4fxAfqZJ9NS0deS_ETJs3VRRJUVZM","status":1,"uploadSessionUrl":null},{"name":"NRP FOC SPUR BAK F29F30 PROLINTAS EXPRESSWAY_Mohd Azril Bin Ibrah.jpg","link":"https://tm365-my.sharepoint.com/personal/badruznasrin_basri_tm_com_my/Documents/Apps/Microsoft%20Forms/Request%20New%20PR/Question%203/NRP%20FOC%20SPUR%20BAK%20F29F30%20PROLINTAS%20EXPRESSWAY_Mohd%20Azril%20Bin%20Ibrah.jpg","id":"01KO5DXPQMCGPXOULOSZAK5PHLCBVUSGQC","type":null,"size":206934,"referenceId":"01KO5DXPXGNA5SXMMJOFDI7X4DMR4B2UAT","driveId":"b!GENIO6DB3UWzdulNK6evrT-LvdyhA0VIokS4fxAfqZJ9NS0deS_ETJs3VRRJUVZM","status":1,"uploadSessionUrl":null}]</t>
  </si>
  <si>
    <t>4/10 - PR created  |3/10 - Proceed PR  | 2/10 : Pending sign BOQ   | 1/10: new</t>
  </si>
  <si>
    <t>NRP2302907</t>
  </si>
  <si>
    <t>PAC2311065</t>
  </si>
  <si>
    <t>TMSA/233065</t>
  </si>
  <si>
    <t>MK-KZK-0351-TP</t>
  </si>
  <si>
    <t>4902153905</t>
  </si>
  <si>
    <t xml:space="preserve">NRP NID &amp; FOC (ADD) TGB F25 SINGTEL AIR LIQUIDE INDUSTRIAL LOT 2317 NO 21 JALAN PTB1,KAWASAN PERINDUSTRIAN TANGGA BATU 
</t>
  </si>
  <si>
    <t>6/10: Submit PR. 5/10: TP verification. 2/10: LOR approval. 1/10: new</t>
  </si>
  <si>
    <t>NS-MOT-0016-TP</t>
  </si>
  <si>
    <t>to repair blockage ductway.</t>
  </si>
  <si>
    <t>[{"name":"ADDITIONAL BOQ signed_Mahafiz Bin Md Halim.pdf","link":"https://tm365-my.sharepoint.com/personal/badruznasrin_basri_tm_com_my/Documents/Apps/Microsoft%20Forms/Request%20New%20PR/Question%202/ADDITIONAL%20BOQ%20signed_Mahafiz%20Bin%20Md%20Halim.pdf","id":"01KO5DXPWMKXPUSIHTXFG2M6MZN7RGQXYR","type":null,"size":799838,"referenceId":"01KO5DXPXUPARRCS6LWRBYBWTUUM5DK5ER","driveId":"b!GENIO6DB3UWzdulNK6evrT-LvdyhA0VIokS4fxAfqZJ9NS0deS_ETJs3VRRJUVZM","status":1,"uploadSessionUrl":null}]</t>
  </si>
  <si>
    <t>PAC2300810</t>
  </si>
  <si>
    <t>TMNA/211199</t>
  </si>
  <si>
    <t>PG-ERA-0561-TP</t>
  </si>
  <si>
    <t>ADDITIONAL ITEM NOT ENOUGH IN 1st PO</t>
  </si>
  <si>
    <t xml:space="preserve">REROUTING BM FOC JALAN ARUMUGAM PILLAI (JKR)
</t>
  </si>
  <si>
    <t>[{"name":"BOQ 2ND TMNA211199 REROUTING BM FOC JALAN ARU_Ahmad Faizal Bin Abd.pdf","link":"https://tm365-my.sharepoint.com/personal/badruznasrin_basri_tm_com_my/Documents/Apps/Microsoft%20Forms/Request%20New%20PR/Question%202/BOQ%202ND%20TMNA211199%20REROUTING%20BM%20FOC%20JALAN%20ARU_Ahmad%20Faizal%20Bin%20Abd.pdf","id":"01KO5DXPQDCCCV3YJISVHZA3Q7G72UMUDA","type":null,"size":844421,"referenceId":"01KO5DXPXUPARRCS6LWRBYBWTUUM5DK5ER","driveId":"b!GENIO6DB3UWzdulNK6evrT-LvdyhA0VIokS4fxAfqZJ9NS0deS_ETJs3VRRJUVZM","status":1,"uploadSessionUrl":null}]</t>
  </si>
  <si>
    <t>PAC2312620</t>
  </si>
  <si>
    <t>MR/BIN-LSB-0361-TP</t>
  </si>
  <si>
    <t>KD/PL-PRL-1076-TP</t>
  </si>
  <si>
    <t>AS F061/62</t>
  </si>
  <si>
    <t>GOV2300090</t>
  </si>
  <si>
    <t>PAC2307538</t>
  </si>
  <si>
    <t>TMSA/232064</t>
  </si>
  <si>
    <t>JS-KES-0433-TP</t>
  </si>
  <si>
    <t>Additional PO required for repair work on the civil infrastructure and the road scrap/pavement is necessary to facilitate the implementation of fiber pulling activities.</t>
  </si>
  <si>
    <t xml:space="preserve">FOC &amp; NID SLG 99.7% PGD MYGOV*NET-MOF (J
</t>
  </si>
  <si>
    <t>[{"name":"TMSA232064_Azmel Bin Othman.pdf","link":"https://tm365-my.sharepoint.com/personal/badruznasrin_basri_tm_com_my/Documents/Apps/Microsoft%20Forms/Request%20New%20PR/Question%202/TMSA232064_Azmel%20Bin%20Othman.pdf","id":"01KO5DXPSX6AQLLLM7NBG2GRZO3TFI7NUA","type":null,"size":2043122,"referenceId":"01KO5DXPXUPARRCS6LWRBYBWTUUM5DK5ER","driveId":"b!GENIO6DB3UWzdulNK6evrT-LvdyhA0VIokS4fxAfqZJ9NS0deS_ETJs3VRRJUVZM","status":1,"uploadSessionUrl":null}]</t>
  </si>
  <si>
    <t>GOV2300094</t>
  </si>
  <si>
    <t>PAC2307537</t>
  </si>
  <si>
    <t>TMSA/232063</t>
  </si>
  <si>
    <t>JS-KES-0432-TP</t>
  </si>
  <si>
    <t>The repair work on the civil infrastructuret is necessary to facilitate the implementation of fiber pulling activities.</t>
  </si>
  <si>
    <t>[{"name":"TMSA232063_Azmel Bin Othman.pdf","link":"https://tm365-my.sharepoint.com/personal/badruznasrin_basri_tm_com_my/Documents/Apps/Microsoft%20Forms/Request%20New%20PR/Question%202/TMSA232063_Azmel%20Bin%20Othman.pdf","id":"01KO5DXPRWQV66SZDR4ZA3VK3FCM3BTDVQ","type":null,"size":5362470,"referenceId":"01KO5DXPXUPARRCS6LWRBYBWTUUM5DK5ER","driveId":"b!GENIO6DB3UWzdulNK6evrT-LvdyhA0VIokS4fxAfqZJ9NS0deS_ETJs3VRRJUVZM","status":1,"uploadSessionUrl":null}]</t>
  </si>
  <si>
    <t>H5G2204138</t>
  </si>
  <si>
    <t>PAC2218823</t>
  </si>
  <si>
    <t>TMSA/231039</t>
  </si>
  <si>
    <t>JS-RSP-1003-TP</t>
  </si>
  <si>
    <t xml:space="preserve">Additional pole required in Johor Port area near to tower location. </t>
  </si>
  <si>
    <t xml:space="preserve">DNB_HORIZON 5G-DJJBR0242_KFTZ-PGD
</t>
  </si>
  <si>
    <t>[{"name":"TMSA231039_Azmel Bin Othman.pdf","link":"https://tm365-my.sharepoint.com/personal/badruznasrin_basri_tm_com_my/Documents/Apps/Microsoft%20Forms/Request%20New%20PR/Question%202/TMSA231039_Azmel%20Bin%20Othman.pdf","id":"01KO5DXPX5Z4LW2XJDXFB2VJ2DGJA2F4ZF","type":null,"size":2602321,"referenceId":"01KO5DXPXUPARRCS6LWRBYBWTUUM5DK5ER","driveId":"b!GENIO6DB3UWzdulNK6evrT-LvdyhA0VIokS4fxAfqZJ9NS0deS_ETJs3VRRJUVZM","status":1,"uploadSessionUrl":null}]</t>
  </si>
  <si>
    <t>PAC2219081</t>
  </si>
  <si>
    <t>TMSA/231036</t>
  </si>
  <si>
    <t>JS-RSP-1001-TP</t>
  </si>
  <si>
    <t>Additional civil work in Johor Port Area, required special civil work due to Port area restriction.</t>
  </si>
  <si>
    <t xml:space="preserve">DNB_HORIZON 5G_DJJBR0673_JOHORPORTSSC_PG
</t>
  </si>
  <si>
    <t>[{"name":"TMSA231036_Azmel Bin Othman.pdf","link":"https://tm365-my.sharepoint.com/personal/badruznasrin_basri_tm_com_my/Documents/Apps/Microsoft%20Forms/Request%20New%20PR/Question%202/TMSA231036_Azmel%20Bin%20Othman.pdf","id":"01KO5DXPSISI6CAPHJCNDJH2OEBT5FGE3K","type":null,"size":11916881,"referenceId":"01KO5DXPXUPARRCS6LWRBYBWTUUM5DK5ER","driveId":"b!GENIO6DB3UWzdulNK6evrT-LvdyhA0VIokS4fxAfqZJ9NS0deS_ETJs3VRRJUVZM","status":1,"uploadSessionUrl":null}]</t>
  </si>
  <si>
    <t>KL-BUM-0420-TP</t>
  </si>
  <si>
    <t>4902152672, 4902155483</t>
  </si>
  <si>
    <t>NeC to update TP SLD &amp; draf PR/BOQ</t>
  </si>
  <si>
    <t>NRP2301025</t>
  </si>
  <si>
    <t>PAC2304455</t>
  </si>
  <si>
    <t>TMBA/230326</t>
  </si>
  <si>
    <t>KK/PB/LB-EXT-0903-TP</t>
  </si>
  <si>
    <t>Additional work for Internal wiring</t>
  </si>
  <si>
    <t>NRP FOC SPUR NBN F0XX (12C) REDTONE TELECOMMUNICATIONS SDN BHD_SK KG BALARON (WE)_NBN</t>
  </si>
  <si>
    <t>[{"name":"SI INTERNAL WIRING TMBA 230326  (Turnkey_ORI)_Fredoline Bin Nasir.pdf","link":"https://tm365-my.sharepoint.com/personal/badruznasrin_basri_tm_com_my/Documents/Apps/Microsoft%20Forms/Request%20New%20PR/Question%202/SI%20INTERNAL%20WIRING%20TMBA%20230326%20%20(Turnkey_ORI)_Fredoline%20Bin%20Nasir.pdf","id":"01KO5DXPSHWFJ7HRRBLRD2CLKLUCEPFHFP","type":null,"size":312894,"referenceId":"01KO5DXPXUPARRCS6LWRBYBWTUUM5DK5ER","driveId":"b!GENIO6DB3UWzdulNK6evrT-LvdyhA0VIokS4fxAfqZJ9NS0deS_ETJs3VRRJUVZM","status":1,"uploadSessionUrl":null}]</t>
  </si>
  <si>
    <t>NRP2302455</t>
  </si>
  <si>
    <t xml:space="preserve"> PAC2309773</t>
  </si>
  <si>
    <t>TMWA/230449</t>
  </si>
  <si>
    <t>KG/SB-GEA-0014-TP</t>
  </si>
  <si>
    <t>ADD FDP TBJ C046M SURUHANJAYA KOMUNIKASI DAN MULTIMEDIA MALAYSIA (IPVPN EFM HSBB) FAKULTI KEJURUTERAAN UNIMAS. IPVPN EFM HSBB SLA 99.0%.</t>
  </si>
  <si>
    <t>6/10: PR crtd. 5/10: Submit PR. 4/10 - 3/10 : TP Submission  | 2/10: LOR approval</t>
  </si>
  <si>
    <t>NRP2303137</t>
  </si>
  <si>
    <t>PAC2312150</t>
  </si>
  <si>
    <t xml:space="preserve">TMSA/232977 </t>
  </si>
  <si>
    <t>MK-ANE-0195-TP</t>
  </si>
  <si>
    <t>4902154800</t>
  </si>
  <si>
    <t xml:space="preserve">NRP NID/FOC (ADD) MC F74/F75 VODAFONE - CHANEL IT ROOM LOT G43 MAHKOTA PARADE MELAKA-CS
</t>
  </si>
  <si>
    <t>2/10 : pending attach TP in Vprime, PENDING PO</t>
  </si>
  <si>
    <t>NS-RJF-0092-TP</t>
  </si>
  <si>
    <t>SB-RIT-0073-TP</t>
  </si>
  <si>
    <t>4902153333 (4/10/23) 3/10: Proceed PR creation</t>
  </si>
  <si>
    <t>NRP2302768</t>
  </si>
  <si>
    <t>PAC2311079</t>
  </si>
  <si>
    <t>TMBA/230870</t>
  </si>
  <si>
    <t>KK/PB/LB-KAF-0114-TP</t>
  </si>
  <si>
    <t>4902153333</t>
  </si>
  <si>
    <t>Installation NID. Previously we have staff with OGSP, PTW Level 1 &amp; Medical MEDEX from Petronas. But his contract already expired and no other staff have that permit to enter and work at Petronas site. So we appoint our contractor who also pull the cable FOC at thios site to install NID since their have all the requirement OGSP, PTW Level 1 &amp; Medical MEDEX from Petronas.</t>
  </si>
  <si>
    <t>PETROLIAM NASIONAL BERHAD- LGAST</t>
  </si>
  <si>
    <t>[{"name":"SITE INSTRUCTION TMBA_230870_Daniel S Manson.pdf","link":"https://tm365-my.sharepoint.com/personal/badruznasrin_basri_tm_com_my/Documents/Apps/Microsoft%20Forms/Request%20New%20PR/Question%202/SITE%20INSTRUCTION%20TMBA_230870_Daniel%20S%20Manson.pdf","id":"01KO5DXPRBXTCW6AZNJNBL3SG465CSQKXQ","type":null,"size":705590,"referenceId":"01KO5DXPXUPARRCS6LWRBYBWTUUM5DK5ER","driveId":"b!GENIO6DB3UWzdulNK6evrT-LvdyhA0VIokS4fxAfqZJ9NS0deS_ETJs3VRRJUVZM","status":1,"uploadSessionUrl":null},{"name":"Std_Costing_AWP_FTTH TMBA_230870_Daniel S Manson.pdf","link":"https://tm365-my.sharepoint.com/personal/badruznasrin_basri_tm_com_my/Documents/Apps/Microsoft%20Forms/Request%20New%20PR/Question%202/Std_Costing_AWP_FTTH%20TMBA_230870_Daniel%20S%20Manson.pdf","id":"01KO5DXPRBBZIQ4XR37NBKG4FRV4Y3IHXQ","type":null,"size":550144,"referenceId":"01KO5DXPXUPARRCS6LWRBYBWTUUM5DK5ER","driveId":"b!GENIO6DB3UWzdulNK6evrT-LvdyhA0VIokS4fxAfqZJ9NS0deS_ETJs3VRRJUVZM","status":1,"uploadSessionUrl":null}]</t>
  </si>
  <si>
    <t>11/10/23:Done submit BOQ &amp; TP to CPA</t>
  </si>
  <si>
    <t>SB-MG7-0245-TP</t>
  </si>
  <si>
    <t>SB-ESB-0412-TP</t>
  </si>
  <si>
    <t>4902154752</t>
  </si>
  <si>
    <t>NRP2303000</t>
  </si>
  <si>
    <t>PAC2311743</t>
  </si>
  <si>
    <t>TMNA/232621</t>
  </si>
  <si>
    <t>KD/PL-PTS-0049-TP</t>
  </si>
  <si>
    <t>4902153336</t>
  </si>
  <si>
    <t xml:space="preserve">FOC NID KMH F54/55 EXPEREO CELESTICA KULIM 500M GE (SLA 99.5%)
</t>
  </si>
  <si>
    <t>NRP2302991</t>
  </si>
  <si>
    <t>PAC2311446</t>
  </si>
  <si>
    <t>TMEA/230434</t>
  </si>
  <si>
    <t>PHG-MKA-0114-TP</t>
  </si>
  <si>
    <t>4902154728</t>
  </si>
  <si>
    <t>NRP FOC (TP) RESPLICE FOC TC_F02 NRP2302991 PONDOK POLIS PONDOK POLIS TRIANG</t>
  </si>
  <si>
    <t>belum create LOR budget 0</t>
  </si>
  <si>
    <t>9/10/23- BOQ &amp; TP submit to CPA
7/10/23 - Pending verify TP</t>
  </si>
  <si>
    <t>SB-PKR-1319-TP</t>
  </si>
  <si>
    <t>MUR</t>
  </si>
  <si>
    <t>2nd PO, items overlooked in 1st PO. QC Status Complete. Previous LOR # KD/PL-SNR-0049-TP</t>
  </si>
  <si>
    <t>NRF2300035</t>
  </si>
  <si>
    <t>PAC2310035</t>
  </si>
  <si>
    <t>TMNA/231603</t>
  </si>
  <si>
    <t>KD/PL-SNR-0067-TP</t>
  </si>
  <si>
    <t>MAKLUMAT DARI RR SINOR BAKI YANG TERTINGGAL DIDALAM PO PERTAMA</t>
  </si>
  <si>
    <t>HSBB FTTH (ADD) RIA_C060 SIERRA 3 + SIERRA ELITE 3</t>
  </si>
  <si>
    <t>[{"name":"2ND PO BOQ_KEDAH_REV04_TMNA 231603_Mohd Zairin Effendy.pdf","link":"https://tm365-my.sharepoint.com/personal/badruznasrin_basri_tm_com_my/Documents/Apps/Microsoft%20Forms/Request%20New%20PR/Question%202/2ND%20PO%20BOQ_KEDAH_REV04_TMNA%20231603_Mohd%20Zairin%20Effendy.pdf","id":"01KO5DXPQYDM2ENGVCWBE2XBM6F6UIPYLF","type":null,"size":183605,"referenceId":"01KO5DXPXUPARRCS6LWRBYBWTUUM5DK5ER","driveId":"b!GENIO6DB3UWzdulNK6evrT-LvdyhA0VIokS4fxAfqZJ9NS0deS_ETJs3VRRJUVZM","status":1,"uploadSessionUrl":null}]</t>
  </si>
  <si>
    <t>NRP2303124</t>
  </si>
  <si>
    <t>PAC2311494</t>
  </si>
  <si>
    <t>TMCA/231980</t>
  </si>
  <si>
    <t>Buffer Stock 10G NID 2023 - AND PJ</t>
  </si>
  <si>
    <t>BUFFER 10G NID</t>
  </si>
  <si>
    <t>[{"name":"Std_Costing BUDGET REQUEST PJ- 10 NID 2023_Mohd Zairusham Bin Z.xlsx","link":"https://tm365-my.sharepoint.com/personal/badruznasrin_basri_tm_com_my/_layouts/15/Doc.aspx?sourcedoc=%7BD9FC0D1E-FD4C-41A4-B82B-A638F0781B2D%7D&amp;file=Std_Costing%20BUDGET%20REQUEST%20PJ-%2010%20NID%202023_Mohd%20Zairusham%20Bin%20Z.xlsx&amp;action=default&amp;mobileredirect=true","id":"01KO5DXPQ6BX6NSTH5URA3QK5GHDYHQGZN","type":null,"size":261518,"referenceId":"01KO5DXPXGNA5SXMMJOFDI7X4DMR4B2UAT","driveId":"b!GENIO6DB3UWzdulNK6evrT-LvdyhA0VIokS4fxAfqZJ9NS0deS_ETJs3VRRJUVZM","status":1,"uploadSessionUrl":null}]</t>
  </si>
  <si>
    <t>PO for 2nd leg</t>
  </si>
  <si>
    <t>[{"name":"BOQ MNE CGC 2nd PO signed_Nurulfahmie Binti Mo.pdf","link":"https://tm365-my.sharepoint.com/personal/badruznasrin_basri_tm_com_my/Documents/Apps/Microsoft%20Forms/Request%20New%20PR/Question%202/BOQ%20MNE%20CGC%202nd%20PO%20signed_Nurulfahmie%20Binti%20Mo.pdf","id":"01KO5DXPV6APXNA2HC6ZGZLTED7N7WLUSX","type":null,"size":241549,"referenceId":"01KO5DXPXUPARRCS6LWRBYBWTUUM5DK5ER","driveId":"b!GENIO6DB3UWzdulNK6evrT-LvdyhA0VIokS4fxAfqZJ9NS0deS_ETJs3VRRJUVZM","status":1,"uploadSessionUrl":null}]</t>
  </si>
  <si>
    <t>PAC2310338</t>
  </si>
  <si>
    <t>2/10 : ADA PU TAK BOLEH CLAIM. PRK-CGE-0108-TP</t>
  </si>
  <si>
    <t>SIL</t>
  </si>
  <si>
    <t>cable split to enter different MDF room at KVDC (MDF1 and MDF2)</t>
  </si>
  <si>
    <t>[{"name":"BOQ KVDC CBJ_Mohd Yusof Bin Abdul.pdf","link":"https://tm365-my.sharepoint.com/personal/badruznasrin_basri_tm_com_my/Documents/Apps/Microsoft%20Forms/Request%20New%20PR/Question%202/BOQ%20KVDC%20CBJ_Mohd%20Yusof%20Bin%20Abdul.pdf","id":"01KO5DXPXT4NVQABKDCBELSJAV6I4PLT6B","type":null,"size":183120,"referenceId":"01KO5DXPXUPARRCS6LWRBYBWTUUM5DK5ER","driveId":"b!GENIO6DB3UWzdulNK6evrT-LvdyhA0VIokS4fxAfqZJ9NS0deS_ETJs3VRRJUVZM","status":1,"uploadSessionUrl":null},{"name":"CamScanner 10-02-2023 14.51_Mohd Yusof Bin Abdul.pdf","link":"https://tm365-my.sharepoint.com/personal/badruznasrin_basri_tm_com_my/Documents/Apps/Microsoft%20Forms/Request%20New%20PR/Question%202/CamScanner%2010-02-2023%2014.51_Mohd%20Yusof%20Bin%20Abdul.pdf","id":"01KO5DXPUDNPPLEPH5CVGI7OLPWHV4ZXEF","type":null,"size":236623,"referenceId":"01KO5DXPXUPARRCS6LWRBYBWTUUM5DK5ER","driveId":"b!GENIO6DB3UWzdulNK6evrT-LvdyhA0VIokS4fxAfqZJ9NS0deS_ETJs3VRRJUVZM","status":1,"uploadSessionUrl":null}]</t>
  </si>
  <si>
    <t>4/10: PR done. 3/10 : Proceed PR   |2/10 : QUERY PU PUSHCORE   | 2/10: TP apprv by AND</t>
  </si>
  <si>
    <t>NRP2303100</t>
  </si>
  <si>
    <t>PAC2312091</t>
  </si>
  <si>
    <t>TMSA/232973</t>
  </si>
  <si>
    <t>MK-KZK-0350-TP</t>
  </si>
  <si>
    <t>4902153871</t>
  </si>
  <si>
    <t xml:space="preserve">NRP NID/FOC MAM F48/F49 DIGI KRUBONG INDUSTRIAL JLN PK 34
</t>
  </si>
  <si>
    <t>MAM</t>
  </si>
  <si>
    <t>PRK-SPS-0626-TP</t>
  </si>
  <si>
    <t>H5G2205419</t>
  </si>
  <si>
    <t>TMEA/226305</t>
  </si>
  <si>
    <t>KEL-MAT-0093-TP</t>
  </si>
  <si>
    <t xml:space="preserve">Additional work occured during implementation for work installation FOC 24c (70m) &amp; FOC 48c (13m).Installation of poles with accesories (14nos) </t>
  </si>
  <si>
    <t xml:space="preserve"> H5G FOC SPUR KUK 24C DDKBR0155 MP JLN KG RUPEK</t>
  </si>
  <si>
    <t>[{"name":"TMEA226305_H5G  MP JLN KG RUPEK_VOSI_Marzukie Bin Mohamad.pdf","link":"https://tm365-my.sharepoint.com/personal/badruznasrin_basri_tm_com_my/Documents/Apps/Microsoft%20Forms/Request%20New%20PR/Question%202/TMEA226305_H5G%20%20MP%20JLN%20KG%20RUPEK_VOSI_Marzukie%20Bin%20Mohamad.pdf","id":"01KO5DXPSZXAGOAI3QTVAJTKU5UJOSZQKK","type":null,"size":944611,"referenceId":"01KO5DXPXUPARRCS6LWRBYBWTUUM5DK5ER","driveId":"b!GENIO6DB3UWzdulNK6evrT-LvdyhA0VIokS4fxAfqZJ9NS0deS_ETJs3VRRJUVZM","status":1,"uploadSessionUrl":null}]</t>
  </si>
  <si>
    <t>ST-EXT-0851-TP</t>
  </si>
  <si>
    <t>PROSEED PR</t>
  </si>
  <si>
    <t>H5G2201208</t>
  </si>
  <si>
    <t xml:space="preserve"> PAC2208003</t>
  </si>
  <si>
    <t>TMCA/222414</t>
  </si>
  <si>
    <t>ST-MMG-0056-TP</t>
  </si>
  <si>
    <t xml:space="preserve">5G DNB DWKUL0028_FOC KRT F029-F030 24C JLNBUKITSETIAWANGSA KRT
</t>
  </si>
  <si>
    <t>krt</t>
  </si>
  <si>
    <t>SRR2204052</t>
  </si>
  <si>
    <t>PAC2305681</t>
  </si>
  <si>
    <t>TMEA/231095</t>
  </si>
  <si>
    <t>PHG-NRO-0148-TP</t>
  </si>
  <si>
    <t>faudziez@tm.com.my</t>
  </si>
  <si>
    <t>required to install new raiser and GI pipe to existing manhole due to not link between manhole to pole</t>
  </si>
  <si>
    <t>SRR 2023 FTTH (TP) BGH C009 LRG K.P.I 1/3, 1/5, 1/6, 1/7, 1/8, LRG KAMPUNG PADANG INDAH 2</t>
  </si>
  <si>
    <t>BGH</t>
  </si>
  <si>
    <t>[{"name":"BOQ PR2 TMEA 231095 ATSB 270923_Mohd Faudzie Bin Zai.pdf","link":"https://tm365-my.sharepoint.com/personal/badruznasrin_basri_tm_com_my/Documents/Apps/Microsoft%20Forms/Request%20New%20PR/Question%202/BOQ%20PR2%20TMEA%20231095%20ATSB%20270923_Mohd%20Faudzie%20Bin%20Zai.pdf","id":"01KO5DXPRKIX73UTX3PNEJJZC525GOKTCW","type":null,"size":444625,"referenceId":"01KO5DXPXUPARRCS6LWRBYBWTUUM5DK5ER","driveId":"b!GENIO6DB3UWzdulNK6evrT-LvdyhA0VIokS4fxAfqZJ9NS0deS_ETJs3VRRJUVZM","status":1,"uploadSessionUrl":null}]</t>
  </si>
  <si>
    <t>Project already PUC, install CSR 4/10/23</t>
  </si>
  <si>
    <t>TMSA/223963</t>
  </si>
  <si>
    <t>JS-SHA-0114-TP</t>
  </si>
  <si>
    <t>DJJBR0275</t>
  </si>
  <si>
    <t>DJJBR0275_SHATTUCKSTMARY</t>
  </si>
  <si>
    <t>H5G2301444</t>
  </si>
  <si>
    <t>PAC2312478</t>
  </si>
  <si>
    <t>TMEA/236136</t>
  </si>
  <si>
    <t>KEL-NIM-0114-TP</t>
  </si>
  <si>
    <t>DDTUM0433</t>
  </si>
  <si>
    <t>4902155448</t>
  </si>
  <si>
    <t>DDTUM0433_MSJDISMAILITUMPAT</t>
  </si>
  <si>
    <t>SPHERE Order Status Cancel</t>
  </si>
  <si>
    <t>H5G2204587</t>
  </si>
  <si>
    <t>TMWA/229082</t>
  </si>
  <si>
    <t>DQBTU0165_BINTULUHOSP</t>
  </si>
  <si>
    <t>H5G2301446</t>
  </si>
  <si>
    <t>PAC2312427</t>
  </si>
  <si>
    <t>TMWA/233197</t>
  </si>
  <si>
    <t>KG/SB-VIG-0096-TP</t>
  </si>
  <si>
    <t>DQSIB0979</t>
  </si>
  <si>
    <t>DQSIB0979_JLNKEMUYANG</t>
  </si>
  <si>
    <t>H5G2300870</t>
  </si>
  <si>
    <t>PAC2312390</t>
  </si>
  <si>
    <t>TMWA/233161</t>
  </si>
  <si>
    <t>KG/SB-GEA-0045-TP</t>
  </si>
  <si>
    <t>DQSIB0992</t>
  </si>
  <si>
    <t>DQSIB0992_JLNKNYTKHIM</t>
  </si>
  <si>
    <t>4902017743, 4902017822 (12/12/2022)</t>
  </si>
  <si>
    <t>TMBA/221721</t>
  </si>
  <si>
    <t>KK/PB/LB-KAF-0074-TP</t>
  </si>
  <si>
    <t>DLLBN0024</t>
  </si>
  <si>
    <t>4902017743, 4902017822</t>
  </si>
  <si>
    <t>5G FOC SPUR LBN F0XX (12C) DNB HORIZON 5G DLLBN0024 SMK LABUAN LBN</t>
  </si>
  <si>
    <t>DLLBN0024_SMKLABUAN</t>
  </si>
  <si>
    <t>4902034683 (12/1/23), 4902046870 (6/2/23)</t>
  </si>
  <si>
    <t>TMBA/221754</t>
  </si>
  <si>
    <t>KK/PB/LB-STJ-0002-TP</t>
  </si>
  <si>
    <t>DLLBN0027</t>
  </si>
  <si>
    <t>4902034683, 4902046870</t>
  </si>
  <si>
    <t>5G FOC SPUR LBN F0XX (12C) DNB HORIZON 5G DLLBN0027 SK PATAU PATAU LBN</t>
  </si>
  <si>
    <t>DLLBN0027_SKPATAUPATAU</t>
  </si>
  <si>
    <t>4901926409 ( PO fiber). Need additional budget to cater civil work and permit application from SPRINT Highway</t>
  </si>
  <si>
    <t>H5G2200847</t>
  </si>
  <si>
    <t>PAC2204156</t>
  </si>
  <si>
    <t>TMCA/220807</t>
  </si>
  <si>
    <t>KL-PMNM(RR)-1073</t>
  </si>
  <si>
    <t>DWKUL0600</t>
  </si>
  <si>
    <t>DWKUL0600_BILLBOARDPTRNJLNJOHAR</t>
  </si>
  <si>
    <t>PO already issued. Project already FRLP</t>
  </si>
  <si>
    <t>H5G2203913</t>
  </si>
  <si>
    <t>PAC2217297</t>
  </si>
  <si>
    <t>TMWA/229060</t>
  </si>
  <si>
    <t>MR/BIN-ATK-0077-TP</t>
  </si>
  <si>
    <t>DQBTU0096</t>
  </si>
  <si>
    <t>DQBTU0096_WISMABINTULU</t>
  </si>
  <si>
    <t>H5G2300895</t>
  </si>
  <si>
    <t>PAC2311170</t>
  </si>
  <si>
    <t>TMWA/239126</t>
  </si>
  <si>
    <t>MR/BIN-ATK-0122-TP</t>
  </si>
  <si>
    <t>DQBTU0150</t>
  </si>
  <si>
    <t>DQBTU0150_JCTJLNSEBARUJLNAH150</t>
  </si>
  <si>
    <t>Change LOR 10/10/23 (MR/BIN-VIG-0063-TP) - Previous LOR reject by Contractor - not within that area</t>
  </si>
  <si>
    <t>H5G2300896</t>
  </si>
  <si>
    <t>PAC2311161</t>
  </si>
  <si>
    <t>TMWA/239116</t>
  </si>
  <si>
    <t>MR/BIN-ATE-0004-TP</t>
  </si>
  <si>
    <t>DQBTU0157</t>
  </si>
  <si>
    <t>DQBTU0157_JINSANTRANSPORT</t>
  </si>
  <si>
    <t>H5G2200461</t>
  </si>
  <si>
    <t>PAC2203065</t>
  </si>
  <si>
    <t>TMCA/220548, TMCA/220549</t>
  </si>
  <si>
    <t>MSC-RUL(RR)-0240,MSC-LIT-0136-TP</t>
  </si>
  <si>
    <t>DBSEP1844</t>
  </si>
  <si>
    <t>4901915618, 4902155164, 4902155164</t>
  </si>
  <si>
    <t>DNB H5G FOC 12C CBJ F69/F70 DBSEP1844 PS</t>
  </si>
  <si>
    <t>DBSEP1844_PRSNBESTARI</t>
  </si>
  <si>
    <t>H5G2202498</t>
  </si>
  <si>
    <t>PAC2210791</t>
  </si>
  <si>
    <t>TMCA/223109</t>
  </si>
  <si>
    <t>MSC-SOL(RR)-0156</t>
  </si>
  <si>
    <t>DWPPJ0847</t>
  </si>
  <si>
    <t>DWPPJ0847_PERUMPNJWTAWMFS1C</t>
  </si>
  <si>
    <t>Review, tukar TP  108311</t>
  </si>
  <si>
    <t>H5G2203060</t>
  </si>
  <si>
    <t>PAC2213301</t>
  </si>
  <si>
    <t>TMCA/223787, TMCA/223788</t>
  </si>
  <si>
    <t>MSC-LIT-0137-TP</t>
  </si>
  <si>
    <t>DBSEP1944</t>
  </si>
  <si>
    <t>4901956761, 4902155299 , 4902155299</t>
  </si>
  <si>
    <t>DNB H5G HDD 2W CBJ DBSEP1944 LINGKARAN C</t>
  </si>
  <si>
    <t>DBSEP1944_LINGKARANCYBERPOINT</t>
  </si>
  <si>
    <t>Review, TP propose 1 LEG shj</t>
  </si>
  <si>
    <t>H5G2202803</t>
  </si>
  <si>
    <t>PAC2312632</t>
  </si>
  <si>
    <t>TMCA/239911, TMCA/239912</t>
  </si>
  <si>
    <t>MSC-PKR-0426-TP, MSC-PKR-0427-TP</t>
  </si>
  <si>
    <t>DBPET1225</t>
  </si>
  <si>
    <t>4902155162, 4902155060</t>
  </si>
  <si>
    <t>DNB H5G FOC 12C SDG DBPET1225_JLNBS719TM</t>
  </si>
  <si>
    <t>DBPET1225_JLNBS719TMNBKTSRDNG</t>
  </si>
  <si>
    <t>TMSA/232136</t>
  </si>
  <si>
    <t>DNSBN0268</t>
  </si>
  <si>
    <t xml:space="preserve">DNSBN0268 - FOC NL F15/F16 (12C) JLN BBN1-2PUTRA POINT - NL (LEG 1&amp;2)
</t>
  </si>
  <si>
    <t>DNSBN0268_JLNBBN1-2PUTRAPOINT</t>
  </si>
  <si>
    <t>TMSA/223202</t>
  </si>
  <si>
    <t>DNSBN0333</t>
  </si>
  <si>
    <t>DNSBN0333 - FOC NL F15/F16 (12C) FOR SK DESA JASMIN - NL (LEG 1&amp;2)</t>
  </si>
  <si>
    <t>DNSBN0333_SKDESAJASMIN</t>
  </si>
  <si>
    <t>4901991704 &amp; 4901992096 Existing LOR PG-KAE-0087-TP</t>
  </si>
  <si>
    <t>4902154150</t>
  </si>
  <si>
    <t>DPSPT0217_SMKSAMAGAGAH</t>
  </si>
  <si>
    <t>4902141289 &amp; 4902141305 Existing LOR PG-AGG-0139-TP</t>
  </si>
  <si>
    <t>H5G2300904</t>
  </si>
  <si>
    <t>PAC2310823</t>
  </si>
  <si>
    <t>TMNA/232557</t>
  </si>
  <si>
    <t>DPTML0411</t>
  </si>
  <si>
    <t>4902141289 &amp; 4902141305</t>
  </si>
  <si>
    <t>H5G_FOC AIM F23/F025 CSR DPTML0411_LRGSEMARAKAPI1_AIM</t>
  </si>
  <si>
    <t>DPTML0411_LRGSEMARAKAPI1</t>
  </si>
  <si>
    <t xml:space="preserve"> PAC2310829</t>
  </si>
  <si>
    <t>4902153367</t>
  </si>
  <si>
    <t>NEED EXTRA PULLING CABLE 12C UG WHERE AT ACTUAL SITE NO PICKUP FOUND. CABINET LOCATION IS 900M FROM THE LOCATION WHICH DOESNT HAVE PICKUP POINT. CAN REFER ATTACHMENT PLAN.</t>
  </si>
  <si>
    <t>DNB_HORIZON 5G_DQKCH1143_1 IUC/CSR_PNN_F10/F17 _LGKOTAPADAWAN2_PNN</t>
  </si>
  <si>
    <t>[{"name":"SI 5G PADAWAN_Noreha Binti Fatehi.pdf","link":"https://tm365-my.sharepoint.com/personal/badruznasrin_basri_tm_com_my/Documents/Apps/Microsoft%20Forms/Request%20New%20PR/Question%202/SI%205G%20PADAWAN_Noreha%20Binti%20Fatehi.pdf","id":"01KO5DXPSCZD24V3XUONEIC6P7SYOIXP4Y","type":null,"size":2378884,"referenceId":"01KO5DXPXUPARRCS6LWRBYBWTUUM5DK5ER","driveId":"b!GENIO6DB3UWzdulNK6evrT-LvdyhA0VIokS4fxAfqZJ9NS0deS_ETJs3VRRJUVZM","status":1,"uploadSessionUrl":null}]</t>
  </si>
  <si>
    <t>SRR2203472</t>
  </si>
  <si>
    <t>PAC2223989</t>
  </si>
  <si>
    <t>SMEA/236524</t>
  </si>
  <si>
    <t>KEL-MAJ-0787-TP</t>
  </si>
  <si>
    <t>Require for Push Core work at existing E-side for D-side DP to be working</t>
  </si>
  <si>
    <t xml:space="preserve">SRR FTTH ADD BCK_C034 KAMPUNG KUBANG TELAGA
</t>
  </si>
  <si>
    <t>[{"name":"SignedT$L_BOQ SI(Push Core) SMEA236524-SRR FT_Mamat Lailani Bin Ra.pdf","link":"https://tm365-my.sharepoint.com/personal/badruznasrin_basri_tm_com_my/Documents/Apps/Microsoft%20Forms/Request%20New%20PR/Question%202/SignedT$L_BOQ%20SI(Push%20Core)%20SMEA236524-SRR%20FT_Mamat%20Lailani%20Bin%20Ra.pdf","id":"01KO5DXPUP47DEUGDJ2BCJTWSVJK456WIU","type":null,"size":513753,"referenceId":"01KO5DXPXUPARRCS6LWRBYBWTUUM5DK5ER","driveId":"b!GENIO6DB3UWzdulNK6evrT-LvdyhA0VIokS4fxAfqZJ9NS0deS_ETJs3VRRJUVZM","status":1,"uploadSessionUrl":null}]</t>
  </si>
  <si>
    <t>H5G2300473</t>
  </si>
  <si>
    <t>PAC2308488</t>
  </si>
  <si>
    <t>DNB_HORIZON 5G_DJKLJ1290_JLNBUNGADAHLIA3_SNI</t>
  </si>
  <si>
    <t>4902025673 Existing LOR PG-MTK-0376-TP</t>
  </si>
  <si>
    <t>H5G2205993</t>
  </si>
  <si>
    <t>PAC2223161</t>
  </si>
  <si>
    <t>TMNA/224841</t>
  </si>
  <si>
    <t>DPTML8008</t>
  </si>
  <si>
    <t>4902025673</t>
  </si>
  <si>
    <t>H5G_FOC KMR F19/F20 CSR DPTML8008_KOMTAR_IBC_KMR</t>
  </si>
  <si>
    <t>DPTML8008_KOMTAR_IBC</t>
  </si>
  <si>
    <t>existing PO, LOR not required</t>
  </si>
  <si>
    <t>TMEA/221764</t>
  </si>
  <si>
    <t>PHG-VIP-0246-TP</t>
  </si>
  <si>
    <t>DCKTN0352</t>
  </si>
  <si>
    <t>4902015879</t>
  </si>
  <si>
    <t>RM 11,249.46</t>
  </si>
  <si>
    <t>DCKTN0352_TMNCENDERAWASIHINDAH</t>
  </si>
  <si>
    <t>TMEA/231634</t>
  </si>
  <si>
    <t>PHG-VIP-0214-TP</t>
  </si>
  <si>
    <t>DCKTN8009</t>
  </si>
  <si>
    <t>4902153867</t>
  </si>
  <si>
    <t xml:space="preserve">RM 2,381 </t>
  </si>
  <si>
    <t>DCKTN8009_SASICC_IBC</t>
  </si>
  <si>
    <t>4901861062, 4901862862</t>
  </si>
  <si>
    <t>H5G2200386</t>
  </si>
  <si>
    <t>PAC2202347</t>
  </si>
  <si>
    <t>TMCA/220472, TMCA/220230</t>
  </si>
  <si>
    <t>PJ-EXT(RR)-0747,PJ-EXT(RR)-0746</t>
  </si>
  <si>
    <t>DBPET0996</t>
  </si>
  <si>
    <t>Muhammad Annuar</t>
  </si>
  <si>
    <t>DBPET0996_JLNTPNSELATAN1</t>
  </si>
  <si>
    <t>H5G2200887</t>
  </si>
  <si>
    <t>PAC2203976</t>
  </si>
  <si>
    <t>TMCA/220816</t>
  </si>
  <si>
    <t>PJ-EXT(RR)-0818</t>
  </si>
  <si>
    <t>DBPET0730</t>
  </si>
  <si>
    <t>4901878949</t>
  </si>
  <si>
    <t>DBPET0730_DSARAJAYA</t>
  </si>
  <si>
    <t>H5G2200944</t>
  </si>
  <si>
    <t>PAC2203986</t>
  </si>
  <si>
    <t>TMCA/220767, TMCA/220821</t>
  </si>
  <si>
    <t>PJ-EXT(RR)-0788, PJ-EXT(RR)-0787</t>
  </si>
  <si>
    <t>DBPET0743</t>
  </si>
  <si>
    <t>4901945831, 4901945883</t>
  </si>
  <si>
    <t>DBPET0743_LPPERSIARANTROPICANA</t>
  </si>
  <si>
    <t>4901926697, 4901927297</t>
  </si>
  <si>
    <t>H5G2202142</t>
  </si>
  <si>
    <t>PAC2208958</t>
  </si>
  <si>
    <t>TMCA/222630, TMCA/222628</t>
  </si>
  <si>
    <t>PJ-TKD(RR)-0296,PJ-TKD(RR)-0295</t>
  </si>
  <si>
    <t>DBPET0816</t>
  </si>
  <si>
    <t>DBPET0816_CHANGKATBUKITUTAMA</t>
  </si>
  <si>
    <t>H5G2202826</t>
  </si>
  <si>
    <t>PAC2212024</t>
  </si>
  <si>
    <t>TMCA/223542, TMCA/223543</t>
  </si>
  <si>
    <t>PJ-EXT(RR)-0970,PJ-EXT(RR)-0969</t>
  </si>
  <si>
    <t>DBPET0926</t>
  </si>
  <si>
    <t>4901946876, 4901945690</t>
  </si>
  <si>
    <t>DBPET0926_JLNSS261</t>
  </si>
  <si>
    <t>budget tiada untuk 2 project tersebut, revert to NEC to resubmit BOQ, 2nd email</t>
  </si>
  <si>
    <t>H5G2201260</t>
  </si>
  <si>
    <t>PAC2311152</t>
  </si>
  <si>
    <t>TMCA/231948, TMCA/231949</t>
  </si>
  <si>
    <t>PJ-EMK-0007-TP,PJ-EMK-0008-TP</t>
  </si>
  <si>
    <t>DBPET0947</t>
  </si>
  <si>
    <t>5G DNB DBPET0947_SUBANGHITECHINDPARK FOC</t>
  </si>
  <si>
    <t>Empayar Kelana</t>
  </si>
  <si>
    <t>Annuar</t>
  </si>
  <si>
    <t>DBPET0947_SUBANGHITECHINDPARK</t>
  </si>
  <si>
    <t>H5G2202086</t>
  </si>
  <si>
    <t>PAC2208582</t>
  </si>
  <si>
    <t>TMCA/221923, TMCA/221925</t>
  </si>
  <si>
    <t>PJ-TKD(RR)-0293, PJ-TKD(RR)-0294</t>
  </si>
  <si>
    <t>DBPET1115</t>
  </si>
  <si>
    <t>4901926603, 4901926733</t>
  </si>
  <si>
    <t>DBPET1115_LBHBNDRUTAMA</t>
  </si>
  <si>
    <t>PENDING LOR APPROVAL</t>
  </si>
  <si>
    <t>H5G2301443</t>
  </si>
  <si>
    <t>PAC2312421</t>
  </si>
  <si>
    <t>TMNA/232285</t>
  </si>
  <si>
    <t>PRK-OCK-0183-TP</t>
  </si>
  <si>
    <t>DAKMP0720</t>
  </si>
  <si>
    <t>4902155127, 4902155153</t>
  </si>
  <si>
    <t xml:space="preserve">H5G FOC KR_F19A SPUR (12C) CSR DAKMP0720 KGKUALADIPANG MASJID AL-JAUHARIAH
</t>
  </si>
  <si>
    <t>DAKMP0720_KGKUALADIPANG</t>
  </si>
  <si>
    <t>EXISTING LOR PRK-NAX-0129-TP</t>
  </si>
  <si>
    <t>H5G2205031</t>
  </si>
  <si>
    <t>PAC2300145</t>
  </si>
  <si>
    <t>TMNA/224004</t>
  </si>
  <si>
    <t>PRK-NAX-0129-TP</t>
  </si>
  <si>
    <t>DAMJG0522</t>
  </si>
  <si>
    <t>4902042966, 4902063440</t>
  </si>
  <si>
    <t>H5G FOC SW_F49/F50 SPUR (12C) CSR DAMJG0522_NGAFOOTINGSONS  LUMUT PORT
INDUSTRIAL PARK,JALAN PELABUHAN 4,KG ACEH</t>
  </si>
  <si>
    <t>DAMJG0522_NGAFOOTINGSONS</t>
  </si>
  <si>
    <t>4901927052, 4901973452</t>
  </si>
  <si>
    <t>TMCA/223097</t>
  </si>
  <si>
    <t>SB-ESB(RR)-0288</t>
  </si>
  <si>
    <t>DBKLG0278</t>
  </si>
  <si>
    <t>DBKLG0278_JLNPERBANDARAN</t>
  </si>
  <si>
    <t>4901973226</t>
  </si>
  <si>
    <t>TMCA/223739</t>
  </si>
  <si>
    <t>SB-ESB(RR)-0301</t>
  </si>
  <si>
    <t>DBPET1916</t>
  </si>
  <si>
    <t>DBPET1916_JLNSETIAMURNI</t>
  </si>
  <si>
    <t>4902004476</t>
  </si>
  <si>
    <t>TMCA/225185</t>
  </si>
  <si>
    <t>SB-ESB-0315-TP</t>
  </si>
  <si>
    <t>DBPET8010</t>
  </si>
  <si>
    <t>DBPET8010_BANGUNANSUKSHAHALAM_IBC</t>
  </si>
  <si>
    <t>4902071097, 4902088628</t>
  </si>
  <si>
    <t>TMCA/230525</t>
  </si>
  <si>
    <t>SB-TBT-0156-TP,SB-ESB-0345-TP</t>
  </si>
  <si>
    <t>DBPET8013</t>
  </si>
  <si>
    <t>DBPET8013_MBSA</t>
  </si>
  <si>
    <t>TMCA/223129</t>
  </si>
  <si>
    <t>ST-NEU-0265-TP</t>
  </si>
  <si>
    <t>DWKUL0235</t>
  </si>
  <si>
    <t>DWKUL0235_PLZTOLJLNDUTA</t>
  </si>
  <si>
    <t>TMCA/223872</t>
  </si>
  <si>
    <t>ST-A&amp;Y(RR)-0102-TP,ST-VIB-0072-TP</t>
  </si>
  <si>
    <t>DBPET1170</t>
  </si>
  <si>
    <t>DBPET1170_BLKAPANGSAPURICARMILA</t>
  </si>
  <si>
    <t>Order cancel, drop by DNB</t>
  </si>
  <si>
    <t>H5G2301074</t>
  </si>
  <si>
    <t>PAC2311674</t>
  </si>
  <si>
    <t>TMBA/230919</t>
  </si>
  <si>
    <t>DSTAW0869</t>
  </si>
  <si>
    <t>5G SPUR TWU (12C) DNB_HORIZON 5G_DSTAW0869_KGMEROTAI_TWU</t>
  </si>
  <si>
    <t>DSTAW0869_KGMEROTAI</t>
  </si>
  <si>
    <t>6/10: Submit PR. 5/10: TP verification</t>
  </si>
  <si>
    <t>NS-MOT-0017-TP</t>
  </si>
  <si>
    <t>ST-MIC-0321</t>
  </si>
  <si>
    <t>191000005040</t>
  </si>
  <si>
    <t>TP</t>
  </si>
  <si>
    <t>4/10 QC completed. need to req new LOR.</t>
  </si>
  <si>
    <t>CNFD-KKS-0019-TP</t>
  </si>
  <si>
    <t>Kerja2 repair/recover ini adalah disebabkan terjadinya cable putus akibat digigit tikus, dan keperluan pembaikan adalah dimohon.
Untuk makluman, kami juga perlukan cable baru 1x2000m anti rodent UG 192c dari ML, untuk menggantikan cable UG biasa yang putus ini segera.</t>
  </si>
  <si>
    <t>[{"name":"BOQ REPAIR WORK - PN-PGI 192C_Mohd Afiq Bin Azmi.pdf","link":"https://tm365-my.sharepoint.com/personal/badruznasrin_basri_tm_com_my/Documents/Apps/Microsoft%20Forms/Request%20New%20PR/Question%202/BOQ%20REPAIR%20WORK%20-%20PN-PGI%20192C_Mohd%20Afiq%20Bin%20Azmi.pdf","id":"01KO5DXPQ7IJUPL7GPV5BLZXAEC2ZG4Z5O","type":null,"size":607074,"referenceId":"01KO5DXPXUPARRCS6LWRBYBWTUUM5DK5ER","driveId":"b!GENIO6DB3UWzdulNK6evrT-LvdyhA0VIokS4fxAfqZJ9NS0deS_ETJs3VRRJUVZM","status":1,"uploadSessionUrl":null}]</t>
  </si>
  <si>
    <t>SRR2203459</t>
  </si>
  <si>
    <t>PAC2223090</t>
  </si>
  <si>
    <t>SMEA/236511</t>
  </si>
  <si>
    <t>KEL-SMM-0032-TP</t>
  </si>
  <si>
    <t>keperluan upah kerja cuci laluan dan upah memungah tiang daripada ML store ke lokasi projek</t>
  </si>
  <si>
    <t>SRR FTTH ADD TU_C007 KAMPUNG SEDAR</t>
  </si>
  <si>
    <t>[{"name":"SITE INSTRUCTION_02102023_SMM_KG_SEDAR_Kamarudin Bin Md Gha.pdf","link":"https://tm365-my.sharepoint.com/personal/badruznasrin_basri_tm_com_my/Documents/Apps/Microsoft%20Forms/Request%20New%20PR/Question%202/SITE%20INSTRUCTION_02102023_SMM_KG_SEDAR_Kamarudin%20Bin%20Md%20Gha.pdf","id":"01KO5DXPT2WORHL7RH6ND3VPWXKHLBOQGY","type":null,"size":373448,"referenceId":"01KO5DXPXUPARRCS6LWRBYBWTUUM5DK5ER","driveId":"b!GENIO6DB3UWzdulNK6evrT-LvdyhA0VIokS4fxAfqZJ9NS0deS_ETJs3VRRJUVZM","status":1,"uploadSessionUrl":null}]</t>
  </si>
  <si>
    <t>SRR2104782</t>
  </si>
  <si>
    <t>PAC2212301</t>
  </si>
  <si>
    <t>SMEA/226634</t>
  </si>
  <si>
    <t>KEL-YOK-0094-TP</t>
  </si>
  <si>
    <t xml:space="preserve">kos upah cuci laluan </t>
  </si>
  <si>
    <t>SRR FTTH ADD TAM_C029M KAMPUNG BUKIT BULOH</t>
  </si>
  <si>
    <t>[{"name":"Technical Proposal for KG BUKIT BULOH - Req P_Kamarudin Bin Md Gha.pdf","link":"https://tm365-my.sharepoint.com/personal/badruznasrin_basri_tm_com_my/Documents/Apps/Microsoft%20Forms/Request%20New%20PR/Question%202/Technical%20Proposal%20for%20KG%20BUKIT%20BULOH%20-%20Req%20P_Kamarudin%20Bin%20Md%20Gha.pdf","id":"01KO5DXPVYUPVUSMYZVBFLTU3FKHP6DSYN","type":null,"size":3390707,"referenceId":"01KO5DXPXUPARRCS6LWRBYBWTUUM5DK5ER","driveId":"b!GENIO6DB3UWzdulNK6evrT-LvdyhA0VIokS4fxAfqZJ9NS0deS_ETJs3VRRJUVZM","status":1,"uploadSessionUrl":null}]</t>
  </si>
  <si>
    <t>PO - 4902153898</t>
  </si>
  <si>
    <t>GOV2300399</t>
  </si>
  <si>
    <t>PAC2305074</t>
  </si>
  <si>
    <t>TMBA/230278</t>
  </si>
  <si>
    <t>KK/PB/LB-LDR-0021-TP</t>
  </si>
  <si>
    <t>4902153898</t>
  </si>
  <si>
    <t xml:space="preserve"> to reducing the risk of cable breakdown</t>
  </si>
  <si>
    <t>1GOV FOC KMU F22 (12C) MYGOV*NET-KPKT(JBPM)-BALAI BOMBA DAN PENYELAMAT KOTA MARUDU, SABAH(IPME)-KMU</t>
  </si>
  <si>
    <t>[{"name":"BOQ SI TMBA230278  - Bomba KMU (4)_Abdul Rauf Bin Abdul.pdf","link":"https://tm365-my.sharepoint.com/personal/badruznasrin_basri_tm_com_my/Documents/Apps/Microsoft%20Forms/Request%20New%20PR/Question%202/BOQ%20SI%20TMBA230278%20%20-%20Bomba%20KMU%20(4)_Abdul%20Rauf%20Bin%20Abdul.pdf","id":"01KO5DXPXKYZ2524BGMJFKGQJST4FQ7WFB","type":null,"size":1093594,"referenceId":"01KO5DXPXUPARRCS6LWRBYBWTUUM5DK5ER","driveId":"b!GENIO6DB3UWzdulNK6evrT-LvdyhA0VIokS4fxAfqZJ9NS0deS_ETJs3VRRJUVZM","status":1,"uploadSessionUrl":null},{"name":"Technical Proposal SI for TMBA230278_Abdul Rauf Bin Abdul.pptx","link":"https://tm365-my.sharepoint.com/personal/badruznasrin_basri_tm_com_my/_layouts/15/Doc.aspx?sourcedoc=%7B547C6694-0134-4A09-B34A-1B5D8E5E83DB%7D&amp;file=Technical%20Proposal%20SI%20for%20TMBA230278_Abdul%20Rauf%20Bin%20Abdul.pptx&amp;action=edit&amp;mobileredirect=true","id":"01KO5DXPUUMZ6FINABBFFLGSQ3LWHF5A63","type":null,"size":5225705,"referenceId":"01KO5DXPXUPARRCS6LWRBYBWTUUM5DK5ER","driveId":"b!GENIO6DB3UWzdulNK6evrT-LvdyhA0VIokS4fxAfqZJ9NS0deS_ETJs3VRRJUVZM","status":1,"uploadSessionUrl":null}]</t>
  </si>
  <si>
    <t>PRK-IMP-0129</t>
  </si>
  <si>
    <t>PRK-IMP-0130</t>
  </si>
  <si>
    <t>NRP2303065</t>
  </si>
  <si>
    <t>To remove creepers (will attached photo before/after when submit QC) and extra pulling cable 1.6KM. Previously, data just follow by desktop planning.</t>
  </si>
  <si>
    <t>SDEC, FOC-RBN Fxx 48C-PANJANG BARUH(MEP2P LEG B)-RBN</t>
  </si>
  <si>
    <t>[{"name":"TECHNICAL PROPOSAL FOR TMWA235079 SI_Noreha Binti Fatehi.pdf","link":"https://tm365-my.sharepoint.com/personal/badruznasrin_basri_tm_com_my/Documents/Apps/Microsoft%20Forms/Request%20New%20PR/Question%202/TECHNICAL%20PROPOSAL%20FOR%20TMWA235079%20SI_Noreha%20Binti%20Fatehi.pdf","id":"01KO5DXPRELT36FNDVD5FZBTXYMJCTTMOZ","type":null,"size":1149325,"referenceId":"01KO5DXPXUPARRCS6LWRBYBWTUUM5DK5ER","driveId":"b!GENIO6DB3UWzdulNK6evrT-LvdyhA0VIokS4fxAfqZJ9NS0deS_ETJs3VRRJUVZM","status":1,"uploadSessionUrl":null}]</t>
  </si>
  <si>
    <t>Email from Marzukie 3/10</t>
  </si>
  <si>
    <t>Additional pulling FOC due to requirement from customer</t>
  </si>
  <si>
    <t>[{"name":"BOQ SI NRP KUK FOC SPUR 24C UNIVERSITI SAINS_Marzukie Bin Mohamad.pdf","link":"https://tm365-my.sharepoint.com/personal/badruznasrin_basri_tm_com_my/Documents/Apps/Microsoft%20Forms/Request%20New%20PR/Question%202/BOQ%20SI%20NRP%20KUK%20FOC%20SPUR%2024C%20UNIVERSITI%20SAINS_Marzukie%20Bin%20Mohamad.pdf","id":"01KO5DXPU5ONACNCVTWBDZSEMLGF2MC5HK","type":null,"size":388817,"referenceId":"01KO5DXPXUPARRCS6LWRBYBWTUUM5DK5ER","driveId":"b!GENIO6DB3UWzdulNK6evrT-LvdyhA0VIokS4fxAfqZJ9NS0deS_ETJs3VRRJUVZM","status":1,"uploadSessionUrl":null},{"name":"HIGHLIGHT PO SI- NRP KUK FOC SPUR 24C UNIVERS_Marzukie Bin Mohamad.pdf","link":"https://tm365-my.sharepoint.com/personal/badruznasrin_basri_tm_com_my/Documents/Apps/Microsoft%20Forms/Request%20New%20PR/Question%202/HIGHLIGHT%20PO%20SI-%20NRP%20KUK%20FOC%20SPUR%2024C%20UNIVERS_Marzukie%20Bin%20Mohamad.pdf","id":"01KO5DXPSQ5TZ3ZNJSXRALVGSWGD3HGA45","type":null,"size":389990,"referenceId":"01KO5DXPXUPARRCS6LWRBYBWTUUM5DK5ER","driveId":"b!GENIO6DB3UWzdulNK6evrT-LvdyhA0VIokS4fxAfqZJ9NS0deS_ETJs3VRRJUVZM","status":1,"uploadSessionUrl":null}]</t>
  </si>
  <si>
    <t>PG-ZTK-0178</t>
  </si>
  <si>
    <t>SJA</t>
  </si>
  <si>
    <t>PG-ZTK-0179</t>
  </si>
  <si>
    <t>4902155131</t>
  </si>
  <si>
    <t>PAC2220691</t>
  </si>
  <si>
    <t xml:space="preserve">TMSC/220196  </t>
  </si>
  <si>
    <t>CNFD-YNA-0005-TP</t>
  </si>
  <si>
    <t>4902154713</t>
  </si>
  <si>
    <t>Actual cable distance T-OFF cable from JT5 to TM Node TKK is 574 meter compared to distance survey 476 meter (refer SLD diagram attached). Difference additional distance 98 meter required PO SI/VO.</t>
  </si>
  <si>
    <t>FOC 192C A 22.5KM PD-PPJ T-OFF 96C TKK</t>
  </si>
  <si>
    <t>[{"name":"8. FINAL SI_Mohd Shafizam Bin Ab.pdf","link":"https://tm365-my.sharepoint.com/personal/badruznasrin_basri_tm_com_my/Documents/Apps/Microsoft%20Forms/Request%20New%20PR/Question%202/8.%20FINAL%20SI_Mohd%20Shafizam%20Bin%20Ab.pdf","id":"01KO5DXPT5W77FPJT7YBA2AXNZZRLCNNX6","type":null,"size":220757,"referenceId":"01KO5DXPXUPARRCS6LWRBYBWTUUM5DK5ER","driveId":"b!GENIO6DB3UWzdulNK6evrT-LvdyhA0VIokS4fxAfqZJ9NS0deS_ETJs3VRRJUVZM","status":1,"uploadSessionUrl":null},{"name":"2. SLD (Straight Line Diagram)_Mohd Shafizam Bin Ab.pdf","link":"https://tm365-my.sharepoint.com/personal/badruznasrin_basri_tm_com_my/Documents/Apps/Microsoft%20Forms/Request%20New%20PR/Question%202/2.%20SLD%20(Straight%20Line%20Diagram)_Mohd%20Shafizam%20Bin%20Ab.pdf","id":"01KO5DXPTAO4YKSNR4RRDJGB6GAEXSAQBS","type":null,"size":261633,"referenceId":"01KO5DXPXUPARRCS6LWRBYBWTUUM5DK5ER","driveId":"b!GENIO6DB3UWzdulNK6evrT-LvdyhA0VIokS4fxAfqZJ9NS0deS_ETJs3VRRJUVZM","status":1,"uploadSessionUrl":null}]</t>
  </si>
  <si>
    <t>4902154165</t>
  </si>
  <si>
    <t>PG-NXS-0543-TP</t>
  </si>
  <si>
    <t>4902155043</t>
  </si>
  <si>
    <t>3rd PO, QC Status Completed. No SLD. Queried to AND</t>
  </si>
  <si>
    <t>KD/PL-PRL-0989-TP</t>
  </si>
  <si>
    <t>design change request by customer..</t>
  </si>
  <si>
    <t>[{"name":"2ND BOQ INTEL KULIM_Khairul Anuar Bin Mo.pdf","link":"https://tm365-my.sharepoint.com/personal/badruznasrin_basri_tm_com_my/Documents/Apps/Microsoft%20Forms/Request%20New%20PR/Question%202/2ND%20BOQ%20INTEL%20KULIM_Khairul%20Anuar%20Bin%20Mo.pdf","id":"01KO5DXPXQE3VD4RR2XNAY3NRCFBBNF2OQ","type":null,"size":612369,"referenceId":"01KO5DXPXUPARRCS6LWRBYBWTUUM5DK5ER","driveId":"b!GENIO6DB3UWzdulNK6evrT-LvdyhA0VIokS4fxAfqZJ9NS0deS_ETJs3VRRJUVZM","status":1,"uploadSessionUrl":null}]</t>
  </si>
  <si>
    <t>SRR2301199</t>
  </si>
  <si>
    <t>PAC2308181</t>
  </si>
  <si>
    <t>TMWA/230425</t>
  </si>
  <si>
    <t>KG/SB-SHO-0030-TP</t>
  </si>
  <si>
    <t>azmel.ayub@tm.com.my</t>
  </si>
  <si>
    <t>SRR FTTH MINI ODF 64 PORTSx10 PPN_C999_0001 &amp; SPUR 48C PPN_F51/52 FOR RESIDENSI PR1MA BINTAWA RIVERFRONT OFF JALAN DAYA - 640HP (SRR2301199)</t>
  </si>
  <si>
    <t>PPN</t>
  </si>
  <si>
    <t>QC completed.LOR baru - KEL-CAK-0331-TP</t>
  </si>
  <si>
    <t>KEL-CAK(RR)-0232-TP. New LOR : KEL-CAK-0331-TP</t>
  </si>
  <si>
    <t>Additional work for pulling FOC 48c OH (1725m),Installation of poles (123nos),installation of manhole JRC7 (2nos).</t>
  </si>
  <si>
    <t>[{"name":"SI JMEA226554_Marzukie Bin Mohamad.pdf","link":"https://tm365-my.sharepoint.com/personal/badruznasrin_basri_tm_com_my/Documents/Apps/Microsoft%20Forms/Request%20New%20PR/Question%202/SI%20JMEA226554_Marzukie%20Bin%20Mohamad.pdf","id":"01KO5DXPRUWUNLCENYLVCK5BSXRKQQEMSQ","type":null,"size":510385,"referenceId":"01KO5DXPXUPARRCS6LWRBYBWTUUM5DK5ER","driveId":"b!GENIO6DB3UWzdulNK6evrT-LvdyhA0VIokS4fxAfqZJ9NS0deS_ETJs3VRRJUVZM","status":1,"uploadSessionUrl":null}]</t>
  </si>
  <si>
    <t>PRK-OCK-0185</t>
  </si>
  <si>
    <t>4902155984</t>
  </si>
  <si>
    <t>Change route to overhead due to duct damage.</t>
  </si>
  <si>
    <t>[{"name":"BOQ VO for VO BBD C009-signed_Sazril Anwar Bin Zul.pdf","link":"https://tm365-my.sharepoint.com/personal/badruznasrin_basri_tm_com_my/Documents/Apps/Microsoft%20Forms/Request%20New%20PR/Question%202/BOQ%20VO%20for%20VO%20BBD%20C009-signed_Sazril%20Anwar%20Bin%20Zul.pdf","id":"01KO5DXPS2FAFWPVLFVBDJWYYXROGSRURY","type":null,"size":330570,"referenceId":"01KO5DXPXUPARRCS6LWRBYBWTUUM5DK5ER","driveId":"b!GENIO6DB3UWzdulNK6evrT-LvdyhA0VIokS4fxAfqZJ9NS0deS_ETJs3VRRJUVZM","status":1,"uploadSessionUrl":null}]</t>
  </si>
  <si>
    <t>2 LOR, both LOR QC completed, no BOQ. PO Issued 4-Oct-23</t>
  </si>
  <si>
    <t>GOV2300130</t>
  </si>
  <si>
    <t>PAC2304090</t>
  </si>
  <si>
    <t>TMNA/231146</t>
  </si>
  <si>
    <t>TAMBAHAN KEPERLUAN INTER TIE - JUNCTION SIK ( BILIK ACCESS - BILIK JUNCTION</t>
  </si>
  <si>
    <t xml:space="preserve">NID_FOC YN_F06 MYGOV*NET-KPKT (JBPM)-BALAI BOMBA DAN PENYELAMAT YAN(IPME SLG 99.7%) -YN
</t>
  </si>
  <si>
    <t>[{"name":"QUO 080 -En Syarafuddin SP_YN_Amir Bohtar B Othman.pdf","link":"https://tm365-my.sharepoint.com/personal/badruznasrin_basri_tm_com_my/Documents/Apps/Microsoft%20Forms/Request%20New%20PR/Question%202/QUO%20080%20-En%20Syarafuddin%20SP_YN_Amir%20Bohtar%20B%20Othman.pdf","id":"01KO5DXPTTVSX6OAECS5HYF6MJRXSQDLUU","type":null,"size":55248,"referenceId":"01KO5DXPXUPARRCS6LWRBYBWTUUM5DK5ER","driveId":"b!GENIO6DB3UWzdulNK6evrT-LvdyhA0VIokS4fxAfqZJ9NS0deS_ETJs3VRRJUVZM","status":1,"uploadSessionUrl":null}][{"name":"QUO 080 -En Syarafuddin SP_YN_Amir Bohtar B Othman.pdf","link":"https://tm365-my.sharepoint.com/personal/badruznasrin_basri_tm_com_my/Documents/Apps/Microsoft%20Forms/Request%20New%20PR/Question%203/QUO%20080%20-En%20Syarafuddin%20SP_YN_Amir%20Bohtar%20B%20Othman.pdf","id":"01KO5DXPTWYPNSUNBIPZHII56MIUI7CQ26","type":null,"size":55248,"referenceId":"01KO5DXPXGNA5SXMMJOFDI7X4DMR4B2UAT","driveId":"b!GENIO6DB3UWzdulNK6evrT-LvdyhA0VIokS4fxAfqZJ9NS0deS_ETJs3VRRJUVZM","status":1,"uploadSessionUrl":null}]</t>
  </si>
  <si>
    <t>SRR2104522</t>
  </si>
  <si>
    <t>PAC2213413</t>
  </si>
  <si>
    <t>SMEA/226689</t>
  </si>
  <si>
    <t>KEL-GET-0708-TP</t>
  </si>
  <si>
    <t>4902155619</t>
  </si>
  <si>
    <t>nikmohdazran.nikmohdnajib@tm.com.my</t>
  </si>
  <si>
    <t>request for po si</t>
  </si>
  <si>
    <t>SRR FTTH ADD GMU_C505 KUARTERS HOSPITAL GUA MUSANG</t>
  </si>
  <si>
    <t>[{"name":"BQ SI  ESS SRR FTTH  ADD GMU_C051 KUATERS HOS_Nik Mohd Azran Bin N.xlsx","link":"https://tm365-my.sharepoint.com/personal/badruznasrin_basri_tm_com_my/_layouts/15/Doc.aspx?sourcedoc=%7BACD37DCC-9FAE-4B85-88C6-96298554046D%7D&amp;file=BQ%20SI%20%20ESS%20SRR%20FTTH%20%20ADD%20GMU_C051%20KUATERS%20HOS_Nik%20Mohd%20Azran%20Bin%20N.xlsx&amp;action=default&amp;mobileredirect=true","id":"01KO5DXPWMPXJ2ZLU7QVFYRRUWFGCVIBDN","type":null,"size":289461,"referenceId":"01KO5DXPXUPARRCS6LWRBYBWTUUM5DK5ER","driveId":"b!GENIO6DB3UWzdulNK6evrT-LvdyhA0VIokS4fxAfqZJ9NS0deS_ETJs3VRRJUVZM","status":1,"uploadSessionUrl":null},{"name":"DRAFSI  ESS SRR FTTH  ADD GMU_C051 KUATERS HO_Nik Mohd Azran Bin N.pdf","link":"https://tm365-my.sharepoint.com/personal/badruznasrin_basri_tm_com_my/Documents/Apps/Microsoft%20Forms/Request%20New%20PR/Question%202/DRAFSI%20%20ESS%20SRR%20FTTH%20%20ADD%20GMU_C051%20KUATERS%20HO_Nik%20Mohd%20Azran%20Bin%20N.pdf","id":"01KO5DXPSJKBDCKX5NNNAJRUY4ARKMKH65","type":null,"size":607455,"referenceId":"01KO5DXPXUPARRCS6LWRBYBWTUUM5DK5ER","driveId":"b!GENIO6DB3UWzdulNK6evrT-LvdyhA0VIokS4fxAfqZJ9NS0deS_ETJs3VRRJUVZM","status":1,"uploadSessionUrl":null},{"name":"FORM SI TP SRR FTTH  ADD GMU_C051 KUATERS HOS_Nik Mohd Azran Bin N.pdf","link":"https://tm365-my.sharepoint.com/personal/badruznasrin_basri_tm_com_my/Documents/Apps/Microsoft%20Forms/Request%20New%20PR/Question%202/FORM%20SI%20TP%20SRR%20FTTH%20%20ADD%20GMU_C051%20KUATERS%20HOS_Nik%20Mohd%20Azran%20Bin%20N.pdf","id":"01KO5DXPRRDCU2RKKXW5E2FDCPD2AYCVAT","type":null,"size":428751,"referenceId":"01KO5DXPXUPARRCS6LWRBYBWTUUM5DK5ER","driveId":"b!GENIO6DB3UWzdulNK6evrT-LvdyhA0VIokS4fxAfqZJ9NS0deS_ETJs3VRRJUVZM","status":1,"uploadSessionUrl":null},{"name":"PLAN SI  ESS  SRR FTTH  ADD GMU_C051 KUATERS_Nik Mohd Azran Bin N.pdf","link":"https://tm365-my.sharepoint.com/personal/badruznasrin_basri_tm_com_my/Documents/Apps/Microsoft%20Forms/Request%20New%20PR/Question%202/PLAN%20SI%20%20ESS%20%20SRR%20FTTH%20%20ADD%20GMU_C051%20KUATERS_Nik%20Mohd%20Azran%20Bin%20N.pdf","id":"01KO5DXPSJWULDEXMUBBDJGMQIBYZCHTVX","type":null,"size":442866,"referenceId":"01KO5DXPXUPARRCS6LWRBYBWTUUM5DK5ER","driveId":"b!GENIO6DB3UWzdulNK6evrT-LvdyhA0VIokS4fxAfqZJ9NS0deS_ETJs3VRRJUVZM","status":1,"uploadSessionUrl":null}]</t>
  </si>
  <si>
    <t>PO:4902153885</t>
  </si>
  <si>
    <t>DNB H5G FOC KIN F41-F42 DBPET1012 JLNPUJ4-5TMNPCKJALIL</t>
  </si>
  <si>
    <t>PO:4902154201</t>
  </si>
  <si>
    <t>NRP2303159</t>
  </si>
  <si>
    <t>PAC2311800</t>
  </si>
  <si>
    <t>TMCA/232039</t>
  </si>
  <si>
    <t>KL-BUM-0417-TP</t>
  </si>
  <si>
    <t>NRP PUSHTHRU CORE PEG F47 PETRONAS ICT SDN. BHD. - MENARA PRESTIGE (DOME) SLG 99.9</t>
  </si>
  <si>
    <t>Duplicate: List no 1504</t>
  </si>
  <si>
    <t>EMPIRE PROSPECT SDN BHD</t>
  </si>
  <si>
    <t xml:space="preserve">Change route due to the previous proposed pickup joint full. </t>
  </si>
  <si>
    <t>5G DNB DQKWT1210 1 IUC/CSR &amp; SPUR JLNSBAIRPORT_SB</t>
  </si>
  <si>
    <t>[{"name":"SI BOQ- 5G SPUR JLN SB AIRPORT-TMWA233173 - 0_Nurul Auwani Sudin.pdf","link":"https://tm365-my.sharepoint.com/personal/badruznasrin_basri_tm_com_my/Documents/Apps/Microsoft%20Forms/Request%20New%20PR/Question%202/SI%20BOQ-%205G%20SPUR%20JLN%20SB%20AIRPORT-TMWA233173%20-%200_Nurul%20Auwani%20Sudin.pdf","id":"01KO5DXPRLA2FVPQ5EUBBJP6A4O4LGGXLY","type":null,"size":695523,"referenceId":"01KO5DXPXUPARRCS6LWRBYBWTUUM5DK5ER","driveId":"b!GENIO6DB3UWzdulNK6evrT-LvdyhA0VIokS4fxAfqZJ9NS0deS_ETJs3VRRJUVZM","status":1,"uploadSessionUrl":null},{"name":"SI Technical Proposal for TM Project template_Nurul Auwani Sudin.pptx","link":"https://tm365-my.sharepoint.com/personal/badruznasrin_basri_tm_com_my/_layouts/15/Doc.aspx?sourcedoc=%7B26EA6584-3200-4AA2-AEF7-6DC31D490679%7D&amp;file=SI%20Technical%20Proposal%20for%20TM%20Project%20template_Nurul%20Auwani%20Sudin.pptx&amp;action=edit&amp;mobileredirect=true","id":"01KO5DXPUEMXVCMABSUJFK553NYMOUSBTZ","type":null,"size":1675415,"referenceId":"01KO5DXPXUPARRCS6LWRBYBWTUUM5DK5ER","driveId":"b!GENIO6DB3UWzdulNK6evrT-LvdyhA0VIokS4fxAfqZJ9NS0deS_ETJs3VRRJUVZM","status":1,"uploadSessionUrl":null}]</t>
  </si>
  <si>
    <t>Duplicate: List no 1501</t>
  </si>
  <si>
    <t>TITAN NRP TDI_C032 ADD DP AXA AFFIN LIFE INSURANCE BHD-JALAN SS 21/35</t>
  </si>
  <si>
    <t>NRP2303085</t>
  </si>
  <si>
    <t>PAC2311659</t>
  </si>
  <si>
    <t>TMWA/230564</t>
  </si>
  <si>
    <t>KG/SB-FAL-0280-TP</t>
  </si>
  <si>
    <t>need to plant 1 poles due existing pole at customer land and need to plant pole to avoid customer complaint.</t>
  </si>
  <si>
    <t>SDEC FOC SRN_F051 12C FOR SARAWAK DIGITAL ECONOMY BERHAD-KG ENSEBANG JAYA (MEP2P LEG B)- SRN</t>
  </si>
  <si>
    <t>[{"name":"TBOQ LETTER TMWA230564 - SI_Alixgeoffrey Anak On.pdf","link":"https://tm365-my.sharepoint.com/personal/badruznasrin_basri_tm_com_my/Documents/Apps/Microsoft%20Forms/Request%20New%20PR/Question%202/TBOQ%20LETTER%20TMWA230564%20-%20SI_Alixgeoffrey%20Anak%20On.pdf","id":"01KO5DXPQ6JTPPKH2P5RAKEFN3UP6J5I42","type":null,"size":831246,"referenceId":"01KO5DXPXUPARRCS6LWRBYBWTUUM5DK5ER","driveId":"b!GENIO6DB3UWzdulNK6evrT-LvdyhA0VIokS4fxAfqZJ9NS0deS_ETJs3VRRJUVZM","status":1,"uploadSessionUrl":null}]</t>
  </si>
  <si>
    <t>to req new LOR. QC Comp. 10/10 SENT TO CPA</t>
  </si>
  <si>
    <t>KEL-CAK-0261-TP, KEL-CAK-0332</t>
  </si>
  <si>
    <t>Additional work occured during implementation</t>
  </si>
  <si>
    <t>SRR FTTH NEW KUK_C030A KUBANG KERANJI, KG PARIT?? PASIR TUMBOH</t>
  </si>
  <si>
    <t>[{"name":"JMEA226568 Form SI_Marzukie Bin Mohamad.pdf","link":"https://tm365-my.sharepoint.com/personal/badruznasrin_basri_tm_com_my/Documents/Apps/Microsoft%20Forms/Request%20New%20PR/Question%202/JMEA226568%20Form%20SI_Marzukie%20Bin%20Mohamad.pdf","id":"01KO5DXPXWYBM6C74S4FCKA4ZGIHR5P3BQ","type":null,"size":426163,"referenceId":"01KO5DXPXUPARRCS6LWRBYBWTUUM5DK5ER","driveId":"b!GENIO6DB3UWzdulNK6evrT-LvdyhA0VIokS4fxAfqZJ9NS0deS_ETJs3VRRJUVZM","status":1,"uploadSessionUrl":null}]</t>
  </si>
  <si>
    <t>Duplicate Line 1384</t>
  </si>
  <si>
    <t>TLG</t>
  </si>
  <si>
    <t>4902154175 (5/10/23) 4/10 Proceed PR 2/10 New LOR Issued 1/10 Delete PO (SOW) 25/9 PO Issued (Line 971)</t>
  </si>
  <si>
    <t>TRG-WUH-0101-TP</t>
  </si>
  <si>
    <t>4902154175</t>
  </si>
  <si>
    <t>PHG HOTEL SDN BHD-THE ZENITH HOTEL TANAH RATA (DOME)-CH</t>
  </si>
  <si>
    <t>Incident RWO. LOR Manual to be create by AND</t>
  </si>
  <si>
    <t>JJG</t>
  </si>
  <si>
    <t>JS-CAD-0174-TP</t>
  </si>
  <si>
    <t>Duplicate: List No. 998</t>
  </si>
  <si>
    <t>RER 2W HDD AT JMBTN SG SELUANG PX</t>
  </si>
  <si>
    <t>JS-ANE-0226-TP</t>
  </si>
  <si>
    <t>TI</t>
  </si>
  <si>
    <t>SENT TO CPA 10102023</t>
  </si>
  <si>
    <t>JU-KZK-0685-TP</t>
  </si>
  <si>
    <t>EU</t>
  </si>
  <si>
    <t>submit to cpa</t>
  </si>
  <si>
    <t>JU-TPT-0186-TP</t>
  </si>
  <si>
    <t>LB</t>
  </si>
  <si>
    <t>MR/BIN-ATK-0121-TP</t>
  </si>
  <si>
    <t>JS-AXI-0130-TP</t>
  </si>
  <si>
    <t>11/10/23: Done submit BOQ &amp; TP to CPA</t>
  </si>
  <si>
    <t>SB-MG7-0246-TP</t>
  </si>
  <si>
    <t>ST-ESB-0388-TP</t>
  </si>
  <si>
    <t>ST-ESB-0387-TP</t>
  </si>
  <si>
    <t>Perlu update Lokasi pada plan TP</t>
  </si>
  <si>
    <t>NRP2302055</t>
  </si>
  <si>
    <t>PAC2308489</t>
  </si>
  <si>
    <t>TMNA/232373</t>
  </si>
  <si>
    <t>PG-NXS-0537-TP</t>
  </si>
  <si>
    <t>Kerja2 riseup 1 biji manhole diperlukan untuk meneruskan kerja - kerja di site.</t>
  </si>
  <si>
    <t>NRP_FTTH SZ_C888_DP0012  JABIL CIRCUIT SDN BHD</t>
  </si>
  <si>
    <t>SZ</t>
  </si>
  <si>
    <t>[{"name":"JABIL -SITE INSTRUCTION (1) (5)_Mohamad Rafidy Bin M.pdf","link":"https://tm365-my.sharepoint.com/personal/badruznasrin_basri_tm_com_my/Documents/Apps/Microsoft%20Forms/Request%20New%20PR/Question%202/JABIL%20-SITE%20INSTRUCTION%20(1)%20(5)_Mohamad%20Rafidy%20Bin%20M.pdf","id":"01KO5DXPX5GIWDUT7ZNFEZIOPX6TAY6HC7","type":null,"size":831584,"referenceId":"01KO5DXPXUPARRCS6LWRBYBWTUUM5DK5ER","driveId":"b!GENIO6DB3UWzdulNK6evrT-LvdyhA0VIokS4fxAfqZJ9NS0deS_ETJs3VRRJUVZM","status":1,"uploadSessionUrl":null}]</t>
  </si>
  <si>
    <t>PO:4902154699</t>
  </si>
  <si>
    <t>SRR2201145</t>
  </si>
  <si>
    <t>PAC2214627</t>
  </si>
  <si>
    <t>TMCA/224110</t>
  </si>
  <si>
    <t>SRR CBJ ADD CARD OLT G014 TMN PUTRA PERDANA</t>
  </si>
  <si>
    <t>99-MSC-01</t>
  </si>
  <si>
    <t>[{"name":"Copy of 01 BoQ ES 99-MSC-01 (MSC-CBJ)- 340001_Mohd Norhisham Bin I.xlsx","link":"https://tm365-my.sharepoint.com/personal/badruznasrin_basri_tm_com_my/_layouts/15/Doc.aspx?sourcedoc=%7BCD6CC011-640D-40C2-A982-CDD04BC4AFF1%7D&amp;file=Copy%20of%2001%20BoQ%20ES%2099-MSC-01%20(MSC-CBJ)-%20340001_Mohd%20Norhisham%20Bin%20I.xlsx&amp;action=default&amp;mobileredirect=true","id":"01KO5DXPQRYBWM2DLEYJAKTAWN2BF4JL7R","type":null,"size":40564,"referenceId":"01KO5DXPXGNA5SXMMJOFDI7X4DMR4B2UAT","driveId":"b!GENIO6DB3UWzdulNK6evrT-LvdyhA0VIokS4fxAfqZJ9NS0deS_ETJs3VRRJUVZM","status":1,"uploadSessionUrl":null}]</t>
  </si>
  <si>
    <t>Keperluan di Site kawasan DBKL.</t>
  </si>
  <si>
    <t>[{"name":"BOQ TMP_Sazril Anwar Bin Zul.pdf","link":"https://tm365-my.sharepoint.com/personal/badruznasrin_basri_tm_com_my/Documents/Apps/Microsoft%20Forms/Request%20New%20PR/Question%202/BOQ%20TMP_Sazril%20Anwar%20Bin%20Zul.pdf","id":"01KO5DXPTNR62KFXVXTNAYCKWIF3BH3FCP","type":null,"size":87579,"referenceId":"01KO5DXPXUPARRCS6LWRBYBWTUUM5DK5ER","driveId":"b!GENIO6DB3UWzdulNK6evrT-LvdyhA0VIokS4fxAfqZJ9NS0deS_ETJs3VRRJUVZM","status":1,"uploadSessionUrl":null},{"name":"TMP-TMO INVOICE_Sazril Anwar Bin Zul.pdf","link":"https://tm365-my.sharepoint.com/personal/badruznasrin_basri_tm_com_my/Documents/Apps/Microsoft%20Forms/Request%20New%20PR/Question%202/TMP-TMO%20INVOICE_Sazril%20Anwar%20Bin%20Zul.pdf","id":"01KO5DXPUQGGWPMSG3RJGKR3KWTMAAUN6R","type":null,"size":110746,"referenceId":"01KO5DXPXUPARRCS6LWRBYBWTUUM5DK5ER","driveId":"b!GENIO6DB3UWzdulNK6evrT-LvdyhA0VIokS4fxAfqZJ9NS0deS_ETJs3VRRJUVZM","status":1,"uploadSessionUrl":null}]</t>
  </si>
  <si>
    <t>Projek Closed</t>
  </si>
  <si>
    <t>I’ve submitted for PO deletion under PO Number 4902041551. However this action was wrongly executed, but unintentionally. Since LIKMANINA have since withdrawn from all Bintulu projects (email attached), I have submitted via GPOS for PO deletion associated with LIKMANINA, including this project. However this project has actually done work until maximum, awaiting PBT wayleave approval. So I request for the PO to be recreated and based on the maximum work that has been done at site.</t>
  </si>
  <si>
    <t>5G DNB DQBTU0183 1 IUC/ CSR &amp; FOC TKD_F24 SPURS 48C/24C/ 12C FOR  MLNGINTWRHS-TKD MLNG INTEGRATED WAREHOUSE BUILDING AREA TANJONG KIDURONG BINTULU</t>
  </si>
  <si>
    <t>[{"name":"REVISED TBOQ TMWA_229069 LIKMANINA_Nurfarizan Binti Ros.pdf","link":"https://tm365-my.sharepoint.com/personal/badruznasrin_basri_tm_com_my/Documents/Apps/Microsoft%20Forms/Request%20New%20PR/Question%202/REVISED%20TBOQ%20TMWA_229069%20LIKMANINA_Nurfarizan%20Binti%20Ros.pdf","id":"01KO5DXPVXDRUX7QUQM5F3OP637C5WTJ5G","type":null,"size":700346,"referenceId":"01KO5DXPXUPARRCS6LWRBYBWTUUM5DK5ER","driveId":"b!GENIO6DB3UWzdulNK6evrT-LvdyhA0VIokS4fxAfqZJ9NS0deS_ETJs3VRRJUVZM","status":1,"uploadSessionUrl":null}]</t>
  </si>
  <si>
    <t>CNFD-KKS-0021-TP</t>
  </si>
  <si>
    <t>PHG-EVT-0060-TP</t>
  </si>
  <si>
    <t>BP</t>
  </si>
  <si>
    <t>JU-AST-0086-TP</t>
  </si>
  <si>
    <t>Projek Teco</t>
  </si>
  <si>
    <t>RE</t>
  </si>
  <si>
    <t>H5G2300696</t>
  </si>
  <si>
    <t>PAC2310982</t>
  </si>
  <si>
    <t>TMCA/231913</t>
  </si>
  <si>
    <t>SB-TRA-0043-TP</t>
  </si>
  <si>
    <t>4902154205</t>
  </si>
  <si>
    <t>Memerlukan penambahan kabel kerana terdapat perubahan joint</t>
  </si>
  <si>
    <t xml:space="preserve">5G DBKLG1975 FOC JKN F43F44 LRG UNIVERSITI KMPG LOMBONG KLG
</t>
  </si>
  <si>
    <t>[{"name":"SITE INSTRUCTION SB TRA 0043 TP SIGNED BY EN_Siti Atirah Razak.pdf","link":"https://tm365-my.sharepoint.com/personal/badruznasrin_basri_tm_com_my/Documents/Apps/Microsoft%20Forms/Request%20New%20PR/Question%202/SITE%20INSTRUCTION%20SB%20TRA%200043%20TP%20SIGNED%20BY%20EN_Siti%20Atirah%20Razak.pdf","id":"01KO5DXPSJDB4QEBB5SZFL5FEO2HRADPX3","type":null,"size":705388,"referenceId":"01KO5DXPXUPARRCS6LWRBYBWTUUM5DK5ER","driveId":"b!GENIO6DB3UWzdulNK6evrT-LvdyhA0VIokS4fxAfqZJ9NS0deS_ETJs3VRRJUVZM","status":1,"uploadSessionUrl":null}]</t>
  </si>
  <si>
    <t>JU-KKS-0609-TP</t>
  </si>
  <si>
    <t>REQUEST PATCHCORD</t>
  </si>
  <si>
    <t>4902154474</t>
  </si>
  <si>
    <t xml:space="preserve">H5G FOC SIR_F14 SPUR (12C) CSR DAPKT0612 SURAUALIKHLAS JLN BANDAR U 8 - PEMBELIAN PATCH CORD UNTUK KEGUNAAN PEMASANGAN CSR ZONE BATU GAJAH </t>
  </si>
  <si>
    <t>[{"name":"QT-2023-10-0004_Zatil Hanan Binti Ah.pdf","link":"https://tm365-my.sharepoint.com/personal/badruznasrin_basri_tm_com_my/Documents/Apps/Microsoft%20Forms/Request%20New%20PR/Question%203/QT-2023-10-0004_Zatil%20Hanan%20Binti%20Ah.pdf","id":"01KO5DXPXRPC2IER24A5BIBY5IGGYEPMIV","type":null,"size":427892,"referenceId":"01KO5DXPXGNA5SXMMJOFDI7X4DMR4B2UAT","driveId":"b!GENIO6DB3UWzdulNK6evrT-LvdyhA0VIokS4fxAfqZJ9NS0deS_ETJs3VRRJUVZM","status":1,"uploadSessionUrl":null}]</t>
  </si>
  <si>
    <t>4902154152,4902154152</t>
  </si>
  <si>
    <t xml:space="preserve">FOC NID KMH F47/48 CELESTICA MALAYSIA-KULIM HI TECH (2 NID) (SLA 99.99%)
</t>
  </si>
  <si>
    <t>AND request 10 site to installation for CSR, AND to share list of sites for 10 sites</t>
  </si>
  <si>
    <t>5G DNB DBHSG0221 FOC BBD F005-F009 FOR JLNANGGERIK_BBD</t>
  </si>
  <si>
    <t>SWIFTLOQ</t>
  </si>
  <si>
    <t>PG-PCO-0315-TP</t>
  </si>
  <si>
    <t>4902148847/4902154186</t>
  </si>
  <si>
    <t>PERUBAHAN LOKASI TOWER</t>
  </si>
  <si>
    <t xml:space="preserve">H5G CSR_FOC GN_F23/F24 F14 DNB HORIZON 5G DKKMD0213 KG BARU PDG LEMBU (SLG 99.5%) - GN
</t>
  </si>
  <si>
    <t>[{"name":"2ND BOQ PDG LEMBU (1)_Amir Bohtar B Othman.pdf","link":"https://tm365-my.sharepoint.com/personal/badruznasrin_basri_tm_com_my/Documents/Apps/Microsoft%20Forms/Request%20New%20PR/Question%202/2ND%20BOQ%20PDG%20LEMBU%20(1)_Amir%20Bohtar%20B%20Othman.pdf","id":"01KO5DXPSAEXTV7Q3LEFC22SFSF24KOLS4","type":null,"size":998760,"referenceId":"01KO5DXPXUPARRCS6LWRBYBWTUUM5DK5ER","driveId":"b!GENIO6DB3UWzdulNK6evrT-LvdyhA0VIokS4fxAfqZJ9NS0deS_ETJs3VRRJUVZM","status":1,"uploadSessionUrl":null},{"name":"SI PDG LEMBU_V1_Amir Bohtar B Othman.pdf","link":"https://tm365-my.sharepoint.com/personal/badruznasrin_basri_tm_com_my/Documents/Apps/Microsoft%20Forms/Request%20New%20PR/Question%202/SI%20PDG%20LEMBU_V1_Amir%20Bohtar%20B%20Othman.pdf","id":"01KO5DXPT2UYB74CRXNREY6XLGXRUCAZAL","type":null,"size":266673,"referenceId":"01KO5DXPXUPARRCS6LWRBYBWTUUM5DK5ER","driveId":"b!GENIO6DB3UWzdulNK6evrT-LvdyhA0VIokS4fxAfqZJ9NS0deS_ETJs3VRRJUVZM","status":1,"uploadSessionUrl":null}]</t>
  </si>
  <si>
    <t>H5G2202200</t>
  </si>
  <si>
    <t>PAC2310579</t>
  </si>
  <si>
    <t>TMCA/231866</t>
  </si>
  <si>
    <t>SB-PKR-1301-TP</t>
  </si>
  <si>
    <t>4902155033</t>
  </si>
  <si>
    <t>Change PU from 109598 to 108155</t>
  </si>
  <si>
    <t xml:space="preserve">5G DBKLG0490 FOC PKM F03 KG SUNGAI LIMA PULAU KETAM
</t>
  </si>
  <si>
    <t>PKM</t>
  </si>
  <si>
    <t>[{"name":"SI - SG LIMA_signed_Siti Atirah Razak.pdf","link":"https://tm365-my.sharepoint.com/personal/badruznasrin_basri_tm_com_my/Documents/Apps/Microsoft%20Forms/Request%20New%20PR/Question%202/SI%20-%20SG%20LIMA_signed_Siti%20Atirah%20Razak.pdf","id":"01KO5DXPRZ7UGCRBDCIFGKAHSMNZGVF3YD","type":null,"size":282588,"referenceId":"01KO5DXPXUPARRCS6LWRBYBWTUUM5DK5ER","driveId":"b!GENIO6DB3UWzdulNK6evrT-LvdyhA0VIokS4fxAfqZJ9NS0deS_ETJs3VRRJUVZM","status":1,"uploadSessionUrl":null}]</t>
  </si>
  <si>
    <t>TWU/SKN-NNZ-0348-TP</t>
  </si>
  <si>
    <t>NINAZ TELCO SDN. BHD.</t>
  </si>
  <si>
    <t>OH</t>
  </si>
  <si>
    <t>TWU/SKN-ANT-0066-TP</t>
  </si>
  <si>
    <t>ANTAH JUTA SDN. BHD.</t>
  </si>
  <si>
    <t>CPP2300021</t>
  </si>
  <si>
    <t>PAC2311203</t>
  </si>
  <si>
    <t>TMCA/231957</t>
  </si>
  <si>
    <t>SB-TRA-0045-TP</t>
  </si>
  <si>
    <t>4902154242</t>
  </si>
  <si>
    <t>mohdfaijal@tm.com.my</t>
  </si>
  <si>
    <t>Site required to install 9pcs of poles in order to serve customer.</t>
  </si>
  <si>
    <t>SRR CP FTTH ADD STA_C001 GF (ECRL) LOT 23236, JLN HAJI ABDUL MANAN</t>
  </si>
  <si>
    <t>STA</t>
  </si>
  <si>
    <t>[{"name":"VO (SI)SB-TRA-0045TP - 1_Mohd Faijal Bin Ab S.pdf","link":"https://tm365-my.sharepoint.com/personal/badruznasrin_basri_tm_com_my/Documents/Apps/Microsoft%20Forms/Request%20New%20PR/Question%202/VO%20(SI)SB-TRA-0045TP%20-%201_Mohd%20Faijal%20Bin%20Ab%20S.pdf","id":"01KO5DXPS4NDVKWI4ZKRG3S2CGOXONJAYO","type":null,"size":569426,"referenceId":"01KO5DXPXUPARRCS6LWRBYBWTUUM5DK5ER","driveId":"b!GENIO6DB3UWzdulNK6evrT-LvdyhA0VIokS4fxAfqZJ9NS0deS_ETJs3VRRJUVZM","status":1,"uploadSessionUrl":null},{"name":"BOQ-SI-SB-TRA-0045-TP (AA)_Mohd Faijal Bin Ab S.pdf","link":"https://tm365-my.sharepoint.com/personal/badruznasrin_basri_tm_com_my/Documents/Apps/Microsoft%20Forms/Request%20New%20PR/Question%202/BOQ-SI-SB-TRA-0045-TP%20(AA)_Mohd%20Faijal%20Bin%20Ab%20S.pdf","id":"01KO5DXPWEOZRMAFSYHJAYI6SQIQRC35PA","type":null,"size":510296,"referenceId":"01KO5DXPXUPARRCS6LWRBYBWTUUM5DK5ER","driveId":"b!GENIO6DB3UWzdulNK6evrT-LvdyhA0VIokS4fxAfqZJ9NS0deS_ETJs3VRRJUVZM","status":1,"uploadSessionUrl":null}]</t>
  </si>
  <si>
    <t>PG-RAZ-0331-TP</t>
  </si>
  <si>
    <t xml:space="preserve">H5G_FOC GLR F29/F30 CSR DPTML0365_JLNLBHMINDEN1_GLR
</t>
  </si>
  <si>
    <t>NRC FTTH (ADD_BF) SRP_C002 FELCRA LADANG SEBERANG PERAK 10</t>
  </si>
  <si>
    <t>KEL-MAT-0150</t>
  </si>
  <si>
    <t>PRK-AGG-0211-TP</t>
  </si>
  <si>
    <t>GOV2300194</t>
  </si>
  <si>
    <t xml:space="preserve"> PAC2304548</t>
  </si>
  <si>
    <t>TMEA/238027</t>
  </si>
  <si>
    <t>KEL-MAJ-0804-TP</t>
  </si>
  <si>
    <t>INCRESING LENGTH CABLE DUE CHANGE LOCATION CABLE TERMINATION [FDT] INSTRUCTION BY CUSTOMER [BOMBA PIC]</t>
  </si>
  <si>
    <t xml:space="preserve">MYGOV*NET-KPKT (JBPM)-BALAI BOMBA DAN PENYELAMAT (TOK BALI)
</t>
  </si>
  <si>
    <t>[{"name":"TMEA238027 - BOQ SI MYGOV BCK FOC SPUR 12C BA_Mamat Lailani Bin Ra.pdf","link":"https://tm365-my.sharepoint.com/personal/badruznasrin_basri_tm_com_my/Documents/Apps/Microsoft%20Forms/Request%20New%20PR/Question%202/TMEA238027%20-%20BOQ%20SI%20MYGOV%20BCK%20FOC%20SPUR%2012C%20BA_Mamat%20Lailani%20Bin%20Ra.pdf","id":"01KO5DXPQUJWQRRZAJJ5GKUW2DQXQYSTIW","type":null,"size":449215,"referenceId":"01KO5DXPXUPARRCS6LWRBYBWTUUM5DK5ER","driveId":"b!GENIO6DB3UWzdulNK6evrT-LvdyhA0VIokS4fxAfqZJ9NS0deS_ETJs3VRRJUVZM","status":1,"uploadSessionUrl":null}]</t>
  </si>
  <si>
    <t xml:space="preserve">	SB-SPS-0216-TP</t>
  </si>
  <si>
    <t>sag</t>
  </si>
  <si>
    <t>PG-KAE-0087-TP</t>
  </si>
  <si>
    <t>SI perlu kerana pihak sekolah request TM untuk menjalankan kerja trenching ke Kab 5G.</t>
  </si>
  <si>
    <t>[{"name":"BOQ TMNA_223524 - 3RD H5G_FOC SJA F55F56 CSR_Mohamad Rafidy Bin M.pdf","link":"https://tm365-my.sharepoint.com/personal/badruznasrin_basri_tm_com_my/Documents/Apps/Microsoft%20Forms/Request%20New%20PR/Question%202/BOQ%20TMNA_223524%20-%203RD%20H5G_FOC%20SJA%20F55F56%20CSR_Mohamad%20Rafidy%20Bin%20M.pdf","id":"01KO5DXPXZXULNCSUGXNFYQJY4HO7MTFGK","type":null,"size":2131712,"referenceId":"01KO5DXPXUPARRCS6LWRBYBWTUUM5DK5ER","driveId":"b!GENIO6DB3UWzdulNK6evrT-LvdyhA0VIokS4fxAfqZJ9NS0deS_ETJs3VRRJUVZM","status":1,"uploadSessionUrl":null}]</t>
  </si>
  <si>
    <t>Hazrin request BOQ in Vprime</t>
  </si>
  <si>
    <t>NRC2200143</t>
  </si>
  <si>
    <t>PAC2217027</t>
  </si>
  <si>
    <t>TMNA/223079</t>
  </si>
  <si>
    <t>KD/PL-SPS-0373-TP</t>
  </si>
  <si>
    <t>TM ONE</t>
  </si>
  <si>
    <t>PERTUBUHAN DARUL HIKMAH MALAYSIA (MADAD)-KAMPUNG TELOK SUNGAI LAYAR (UNIFI) - SP</t>
  </si>
  <si>
    <t>10/10 LOR 5/10 Pending Baseline</t>
  </si>
  <si>
    <t>NRC2300144</t>
  </si>
  <si>
    <t>PAC2311506</t>
  </si>
  <si>
    <t>TMEA/233277</t>
  </si>
  <si>
    <t>TRG-MJS-0010-TP</t>
  </si>
  <si>
    <t>p1</t>
  </si>
  <si>
    <t>NRP CP (ADD) FTTH TG_C056 KOMPLEKS BELIA DAN SUKAN PASIR PANJANG</t>
  </si>
  <si>
    <t>MJSN MAJU JAYA SDN BHD</t>
  </si>
  <si>
    <t>PAC2311803</t>
  </si>
  <si>
    <t>KEL-INT-0024-TP</t>
  </si>
  <si>
    <t>JABATAN PELAJARAN KELANTAN-SMK KUBANG BEMBAN PASIR MAS(UNIFI)-PM</t>
  </si>
  <si>
    <t>AGRO BANK (BANK PERTANIAN MALAYSIA) - RTC FAMA KOTA BHARU (IPME) - KO</t>
  </si>
  <si>
    <t>5/10: Sphere Completed</t>
  </si>
  <si>
    <t>NRP2303143</t>
  </si>
  <si>
    <t>PAC2311801</t>
  </si>
  <si>
    <t>TMSA/233258</t>
  </si>
  <si>
    <t>KOLEJ MATRIKULASI KUALA PILAH- BANGUNAN KOLEJ MATRIKULASI KUALA PILAH KUALA PILAH (MLS OVER IPME)-KP</t>
  </si>
  <si>
    <t>NRP2302985</t>
  </si>
  <si>
    <t>PAC2311770</t>
  </si>
  <si>
    <t>TMNA/232596</t>
  </si>
  <si>
    <t>FELDA PRODATA SYSTEMS SDN BHD- UNIVERSITI PENDIDIKAN SULTAN IDRIS (UNIFI)-TM</t>
  </si>
  <si>
    <t>NRP2303121</t>
  </si>
  <si>
    <t>PAC2311607</t>
  </si>
  <si>
    <t>TMWA/237278</t>
  </si>
  <si>
    <t>SARAWAK SHELL BERHAD - MIRI TIMES SQUARE ( ME P2P LEG A) - MR</t>
  </si>
  <si>
    <t>NRP2302967</t>
  </si>
  <si>
    <t>PAC2311599</t>
  </si>
  <si>
    <t>TMWA/237280</t>
  </si>
  <si>
    <t>SARAWAK SHELL BERHAD - MIRI TIMES SQUARE (  DOME) - MR</t>
  </si>
  <si>
    <t>projek complete in sphere</t>
  </si>
  <si>
    <t>NRP2303112</t>
  </si>
  <si>
    <t>PAC2311676</t>
  </si>
  <si>
    <t>TMCA/231993</t>
  </si>
  <si>
    <t>HSBC BANK MALAYSIA BERHAD - KWASA DAMANSARA, SEKSYEN U4, SHAH ALAM (ME P2P) - SGB</t>
  </si>
  <si>
    <t>NRP2302925</t>
  </si>
  <si>
    <t>PAC2311472</t>
  </si>
  <si>
    <t>TMEA/233272</t>
  </si>
  <si>
    <t>TRG-KAR-0136-TP</t>
  </si>
  <si>
    <t>NRP DSS (TIE) CKI_C104 SEKOLAH MENENGAH MAK LAGAM</t>
  </si>
  <si>
    <t>project status SPHERE changed to cancel/abandoned, order completed</t>
  </si>
  <si>
    <t>NRP2302958</t>
  </si>
  <si>
    <t>PAC2311455</t>
  </si>
  <si>
    <t>TMEA/230435</t>
  </si>
  <si>
    <t>PHG-ABA-0247-TP</t>
  </si>
  <si>
    <t>CIMB BANK - N 33 &amp; 34 CIMB BANDAR RAUB PERDANA , RAUB PAHANG (SDIPVPN IPME) -RB</t>
  </si>
  <si>
    <t>NRC2300149</t>
  </si>
  <si>
    <t>PAC2311823</t>
  </si>
  <si>
    <t>TMEA/233279</t>
  </si>
  <si>
    <t>TRG-OCK-0039-TP</t>
  </si>
  <si>
    <t>NRP CP TMONE UNIFI (ADD) FTTH BUP_C021 SEKOLAH MENENGAH KEBANGSAAN SERADA(UNIFI)-BUP</t>
  </si>
  <si>
    <t>PETROLIAM NASIONAL BERHAD- BUKIT X  (DOME) -KBD</t>
  </si>
  <si>
    <t>NRP2302969</t>
  </si>
  <si>
    <t>PAC2311608</t>
  </si>
  <si>
    <t>TMWA/237279</t>
  </si>
  <si>
    <t>SRR2204717</t>
  </si>
  <si>
    <t>PAC2301882</t>
  </si>
  <si>
    <t>TMEA/231035</t>
  </si>
  <si>
    <t>PHG-AAM-0093-TP</t>
  </si>
  <si>
    <t>4902154468</t>
  </si>
  <si>
    <t xml:space="preserve">SRR 2023 FTTH (TP) BSH C007 KAMPUNG JERAM, BESERAH
</t>
  </si>
  <si>
    <t>BSH</t>
  </si>
  <si>
    <t>[{"name":"BOQ PR2 KG JERAM TMEA231035_CPPM VERIFIED_Ku Akmal Farhana Bt.PDF","link":"https://tm365-my.sharepoint.com/personal/badruznasrin_basri_tm_com_my/Documents/Apps/Microsoft%20Forms/Request%20New%20PR/Question%202/BOQ%20PR2%20KG%20JERAM%20TMEA231035_CPPM%20VERIFIED_Ku%20Akmal%20Farhana%20Bt.PDF","id":"01KO5DXPQZL7UF7D2FAFD2LQ6ZCBI3RZ2R","type":null,"size":147844,"referenceId":"01KO5DXPXUPARRCS6LWRBYBWTUUM5DK5ER","driveId":"b!GENIO6DB3UWzdulNK6evrT-LvdyhA0VIokS4fxAfqZJ9NS0deS_ETJs3VRRJUVZM","status":1,"uploadSessionUrl":null}]</t>
  </si>
  <si>
    <t>4902152540</t>
  </si>
  <si>
    <t>SRR2203458</t>
  </si>
  <si>
    <t>PAC2223158</t>
  </si>
  <si>
    <t>SMEA/236510</t>
  </si>
  <si>
    <t>KEL-SMM-0034-TP</t>
  </si>
  <si>
    <t xml:space="preserve">additional work melibatkan pertambahan tiang </t>
  </si>
  <si>
    <t>SRR FTTH NEW WBU_C040 KAMPUNG TELUK JERING</t>
  </si>
  <si>
    <t>wbu</t>
  </si>
  <si>
    <t>[{"name":"SITE INSTRUCTION SMEA236510 - SRR WBU FTTH NE_Nurulfahmie Binti Mo.pdf","link":"https://tm365-my.sharepoint.com/personal/badruznasrin_basri_tm_com_my/Documents/Apps/Microsoft%20Forms/Request%20New%20PR/Question%202/SITE%20INSTRUCTION%20SMEA236510%20-%20SRR%20WBU%20FTTH%20NE_Nurulfahmie%20Binti%20Mo.pdf","id":"01KO5DXPQDJIBYCJXTQBCZI6TOU47MNM66","type":null,"size":586541,"referenceId":"01KO5DXPXUPARRCS6LWRBYBWTUUM5DK5ER","driveId":"b!GENIO6DB3UWzdulNK6evrT-LvdyhA0VIokS4fxAfqZJ9NS0deS_ETJs3VRRJUVZM","status":1,"uploadSessionUrl":null}]</t>
  </si>
  <si>
    <t>Pending picture and SLD</t>
  </si>
  <si>
    <t>JS-JAK-0158</t>
  </si>
  <si>
    <t>KL-YOK-0062-TP</t>
  </si>
  <si>
    <t>tp reject tak ikut format tempalte.</t>
  </si>
  <si>
    <t>JU-QAN-0110-TP</t>
  </si>
  <si>
    <t>2nd PO, no BOQ, QC Completed</t>
  </si>
  <si>
    <t>KD/PL-SNR-0059</t>
  </si>
  <si>
    <t>NOT COVER DALAM 1ST PO - MOBILIZATION ( RURAL AREA ) INSTALLATION NID BY CONTRACTOR</t>
  </si>
  <si>
    <t xml:space="preserve">NID_FOC YN_F06 MYGOV*NET-KPKT (JBPM)-BALAI BOMBA DAN PENYELAMAT YAN(IPME SLG 99.7%) </t>
  </si>
  <si>
    <t>[{"name":"2ND TP BOQ TMNA 231146 - SINORMYGOV_Amir Bohtar B Othman.pdf","link":"https://tm365-my.sharepoint.com/personal/badruznasrin_basri_tm_com_my/Documents/Apps/Microsoft%20Forms/Request%20New%20PR/Question%202/2ND%20TP%20BOQ%20TMNA%20231146%20-%20SINORMYGOV_Amir%20Bohtar%20B%20Othman.pdf","id":"01KO5DXPVLU6HYQLR3R5AJW7CFRX7I43ZD","type":null,"size":565118,"referenceId":"01KO5DXPXUPARRCS6LWRBYBWTUUM5DK5ER","driveId":"b!GENIO6DB3UWzdulNK6evrT-LvdyhA0VIokS4fxAfqZJ9NS0deS_ETJs3VRRJUVZM","status":1,"uploadSessionUrl":null}]</t>
  </si>
  <si>
    <t>9/10 sent to cpa</t>
  </si>
  <si>
    <t>KEL-MAJ-0852-TP</t>
  </si>
  <si>
    <t>4902155822</t>
  </si>
  <si>
    <t>GOV2301121</t>
  </si>
  <si>
    <t>PAC2305537</t>
  </si>
  <si>
    <t>TMNA/231330</t>
  </si>
  <si>
    <t>KD/PL-SNR-0061-TP</t>
  </si>
  <si>
    <t>NOT INCLUDE IN 1ST PO. INSTALLATION 2ND NID &amp; MOBILIZATION ( RURAL AREA ) MORE THAN 1 TRIP</t>
  </si>
  <si>
    <t>MYGOV*NET FOC SIK_F12/F13 JABATAN PENDAFTARAN NEGARA SIK KEDAH (99.9) - SIK</t>
  </si>
  <si>
    <t>[{"name":"2ND TP BOQ TMNA 231330 - SINORMYGOV_Amir Bohtar B Othman.pdf","link":"https://tm365-my.sharepoint.com/personal/badruznasrin_basri_tm_com_my/Documents/Apps/Microsoft%20Forms/Request%20New%20PR/Question%202/2ND%20TP%20BOQ%20TMNA%20231330%20-%20SINORMYGOV_Amir%20Bohtar%20B%20Othman.pdf","id":"01KO5DXPXU5K5P3V6WWVAZZZ4DYSXXPCXY","type":null,"size":565076,"referenceId":"01KO5DXPXUPARRCS6LWRBYBWTUUM5DK5ER","driveId":"b!GENIO6DB3UWzdulNK6evrT-LvdyhA0VIokS4fxAfqZJ9NS0deS_ETJs3VRRJUVZM","status":1,"uploadSessionUrl":null}]</t>
  </si>
  <si>
    <t>KEL-WUH-0189-TP</t>
  </si>
  <si>
    <t>Additional work for pulling FOC 12c UG (504m),12c OH (134m),pole installation for crossing road (2nos)</t>
  </si>
  <si>
    <t>SSG</t>
  </si>
  <si>
    <t>[{"name":"TMEA238075 Site Instruction Form_Marzukie Bin Mohamad.pdf","link":"https://tm365-my.sharepoint.com/personal/badruznasrin_basri_tm_com_my/Documents/Apps/Microsoft%20Forms/Request%20New%20PR/Question%202/TMEA238075%20Site%20Instruction%20Form_Marzukie%20Bin%20Mohamad.pdf","id":"01KO5DXPSQQH3K77P3FFGL26RCEG4ZMYEP","type":null,"size":484249,"referenceId":"01KO5DXPXUPARRCS6LWRBYBWTUUM5DK5ER","driveId":"b!GENIO6DB3UWzdulNK6evrT-LvdyhA0VIokS4fxAfqZJ9NS0deS_ETJs3VRRJUVZM","status":1,"uploadSessionUrl":null},{"name":"TMEA238075 SLD_Marzukie Bin Mohamad.pdf","link":"https://tm365-my.sharepoint.com/personal/badruznasrin_basri_tm_com_my/Documents/Apps/Microsoft%20Forms/Request%20New%20PR/Question%202/TMEA238075%20SLD_Marzukie%20Bin%20Mohamad.pdf","id":"01KO5DXPRCZCURTFEAQVDYIDGECGTA6FGJ","type":null,"size":419547,"referenceId":"01KO5DXPXUPARRCS6LWRBYBWTUUM5DK5ER","driveId":"b!GENIO6DB3UWzdulNK6evrT-LvdyhA0VIokS4fxAfqZJ9NS0deS_ETJs3VRRJUVZM","status":1,"uploadSessionUrl":null}]</t>
  </si>
  <si>
    <t>KEL-WUH-0197-TP</t>
  </si>
  <si>
    <t>PRK-TST-0149</t>
  </si>
  <si>
    <t>PPP</t>
  </si>
  <si>
    <t>Need to push core due to core not thru</t>
  </si>
  <si>
    <t>WEBE CB0207 MP PRIMA COURT -MTI</t>
  </si>
  <si>
    <t>[{"name":"VO BOQ WEBE PRIMA COURT -signed_Sazril Anwar Bin Zul.pdf","link":"https://tm365-my.sharepoint.com/personal/badruznasrin_basri_tm_com_my/Documents/Apps/Microsoft%20Forms/Request%20New%20PR/Question%202/VO%20BOQ%20WEBE%20PRIMA%20COURT%20-signed_Sazril%20Anwar%20Bin%20Zul.pdf","id":"01KO5DXPSII2JEH3D6JJAZKR3APAONI5DK","type":null,"size":221345,"referenceId":"01KO5DXPXUPARRCS6LWRBYBWTUUM5DK5ER","driveId":"b!GENIO6DB3UWzdulNK6evrT-LvdyhA0VIokS4fxAfqZJ9NS0deS_ETJs3VRRJUVZM","status":1,"uploadSessionUrl":null}]</t>
  </si>
  <si>
    <t>pending submit tp</t>
  </si>
  <si>
    <t>JU-KZK-0686-TP</t>
  </si>
  <si>
    <t>KU</t>
  </si>
  <si>
    <t>SI needed due to change of tower location by InfraCo.</t>
  </si>
  <si>
    <t>5G DNB DQBTU0096 1 IUC/ CSR &amp; FOC TKD_F19 SPURS 12C FOR JLNPANTAITJGBATU
PENGURUS BESAR LEMBAGA KEMAJUAN BINTULU WISMA BINTULU</t>
  </si>
  <si>
    <t>[{"name":"SI WISMA BDA 5G_Alice Lee.pdf","link":"https://tm365-my.sharepoint.com/personal/badruznasrin_basri_tm_com_my/Documents/Apps/Microsoft%20Forms/Request%20New%20PR/Question%202/SI%20WISMA%20BDA%205G_Alice%20Lee.pdf","id":"01KO5DXPQIEK5IF65FMBHJZ3KDLR2SEQAB","type":null,"size":173663,"referenceId":"01KO5DXPXUPARRCS6LWRBYBWTUUM5DK5ER","driveId":"b!GENIO6DB3UWzdulNK6evrT-LvdyhA0VIokS4fxAfqZJ9NS0deS_ETJs3VRRJUVZM","status":1,"uploadSessionUrl":null}]</t>
  </si>
  <si>
    <t>[{"name":"TBOQ _TMWA 237210 (2)_Bun Katan Katan.pdf","link":"https://tm365-my.sharepoint.com/personal/badruznasrin_basri_tm_com_my/Documents/Apps/Microsoft%20Forms/Request%20New%20PR/Question%203/TBOQ%20_TMWA%20237210%20(2)_Bun%20Katan%20Katan.pdf","id":"01KO5DXPRJVTSYD7N65VGJGYZ4AJ65D3LA","type":null,"size":103558,"referenceId":"01KO5DXPXGNA5SXMMJOFDI7X4DMR4B2UAT","driveId":"b!GENIO6DB3UWzdulNK6evrT-LvdyhA0VIokS4fxAfqZJ9NS0deS_ETJs3VRRJUVZM","status":1,"uploadSessionUrl":null}]</t>
  </si>
  <si>
    <t>FOC LWS_F04 SPUR 48C/24C FOR LOT 587, BLOCK 13 JALAN BANTING,98850 LAWAS</t>
  </si>
  <si>
    <t>[{"name":"LWS_F04 IPD_Bun Katan Katan.pptx","link":"https://tm365-my.sharepoint.com/personal/badruznasrin_basri_tm_com_my/_layouts/15/Doc.aspx?sourcedoc=%7BED3512DF-C721-422B-BB6F-8A298CB31F1C%7D&amp;file=LWS_F04%20IPD_Bun%20Katan%20Katan.pptx&amp;action=edit&amp;mobileredirect=true","id":"01KO5DXPW7CI262IOHFNBLW34KFGGLGHY4","type":null,"size":4831251,"referenceId":"01KO5DXPXGNA5SXMMJOFDI7X4DMR4B2UAT","driveId":"b!GENIO6DB3UWzdulNK6evrT-LvdyhA0VIokS4fxAfqZJ9NS0deS_ETJs3VRRJUVZM","status":1,"uploadSessionUrl":null}]</t>
  </si>
  <si>
    <t>tmwa/237204</t>
  </si>
  <si>
    <t>LAWAS</t>
  </si>
  <si>
    <t>[{"name":"FTTH LWS C004 (1)_Bun Katan Katan.pptx","link":"https://tm365-my.sharepoint.com/personal/badruznasrin_basri_tm_com_my/_layouts/15/Doc.aspx?sourcedoc=%7BB771E4D1-9E8C-456B-957D-3007E56EF390%7D&amp;file=FTTH%20LWS%20C004%20(1)_Bun%20Katan%20Katan.pptx&amp;action=edit&amp;mobileredirect=true","id":"01KO5DXPWR4RY3PDE6NNCZK7JQA7SW544Q","type":null,"size":4060521,"referenceId":"01KO5DXPXGNA5SXMMJOFDI7X4DMR4B2UAT","driveId":"b!GENIO6DB3UWzdulNK6evrT-LvdyhA0VIokS4fxAfqZJ9NS0deS_ETJs3VRRJUVZM","status":1,"uploadSessionUrl":null}]</t>
  </si>
  <si>
    <t>JS-JAK-0159-TP</t>
  </si>
  <si>
    <t>11/10: Pre-Acceptance. 10/10: TP accepted. PR/PO? 6/10: Pre-acceptance. 5/10: LOR approval (plan done)</t>
  </si>
  <si>
    <t>MK-KZK-0356-TP</t>
  </si>
  <si>
    <t>DT</t>
  </si>
  <si>
    <t>11/10: Pending re-submit TP. 10/10: Resubmission TP. 9/10: TP revert. 6/10: Pre-acceptance. 5/10: LOR approval (plan done)</t>
  </si>
  <si>
    <t>MK-ANE-0196-TP</t>
  </si>
  <si>
    <t>GOV2301272</t>
  </si>
  <si>
    <t>PAC2305825</t>
  </si>
  <si>
    <t>TMEA/231373</t>
  </si>
  <si>
    <t>PHG-GOL-0167-TP</t>
  </si>
  <si>
    <t>4902154939</t>
  </si>
  <si>
    <t>KPC adalah bangunan yang terdapat banyak agensi dan infra di situ. Jadi, manhole yang perlu raise-up tersebut kerap dibuka. Jadi, memandangkan permit amat sukar diperolehi untuk membuka manhole tersebut kerana perlu kerja-kerja hacking, jadi adalah lebih baik raise-up manhole tersebut.</t>
  </si>
  <si>
    <t>MYGOV FOC (TP) GEB_F22/F23 PEJABAT KASTAM PELABUHAN KUANTAN</t>
  </si>
  <si>
    <t>[{"name":"BOQ raise up manhole_Ahmad Najmi Bin Arah.pdf","link":"https://tm365-my.sharepoint.com/personal/badruznasrin_basri_tm_com_my/Documents/Apps/Microsoft%20Forms/Request%20New%20PR/Question%202/BOQ%20raise%20up%20manhole_Ahmad%20Najmi%20Bin%20Arah.pdf","id":"01KO5DXPUKK3LRI2QIDZHYC7ESKMIEGA6I","type":null,"size":223429,"referenceId":"01KO5DXPXUPARRCS6LWRBYBWTUUM5DK5ER","driveId":"b!GENIO6DB3UWzdulNK6evrT-LvdyhA0VIokS4fxAfqZJ9NS0deS_ETJs3VRRJUVZM","status":1,"uploadSessionUrl":null}]</t>
  </si>
  <si>
    <t>SET</t>
  </si>
  <si>
    <t>RMSC/230004</t>
  </si>
  <si>
    <t>CNFD-MOT-0012-TP</t>
  </si>
  <si>
    <t>GOV2300173</t>
  </si>
  <si>
    <t>PAC2311060</t>
  </si>
  <si>
    <t>TMEA/238148</t>
  </si>
  <si>
    <t>KEL-INT-0022-TP</t>
  </si>
  <si>
    <t>4902155519</t>
  </si>
  <si>
    <t>Additional work for cutting branches and tree due to tree and branches block the FOC plan pulling area</t>
  </si>
  <si>
    <t>MYGOV NEO JLW FOC 96C BALAI BOMBA DAN PENYELAMAT DABONG</t>
  </si>
  <si>
    <t>JLW</t>
  </si>
  <si>
    <t>[{"name":"Site Instruction_TMEA238148_MYGOV NEO JLW FOC_Marzukie Bin Mohamad.pdf","link":"https://tm365-my.sharepoint.com/personal/badruznasrin_basri_tm_com_my/Documents/Apps/Microsoft%20Forms/Request%20New%20PR/Question%202/Site%20Instruction_TMEA238148_MYGOV%20NEO%20JLW%20FOC_Marzukie%20Bin%20Mohamad.pdf","id":"01KO5DXPQ6RL7RQVTSQJBY5MVVTXVMNRIS","type":null,"size":786257,"referenceId":"01KO5DXPXUPARRCS6LWRBYBWTUUM5DK5ER","driveId":"b!GENIO6DB3UWzdulNK6evrT-LvdyhA0VIokS4fxAfqZJ9NS0deS_ETJs3VRRJUVZM","status":1,"uploadSessionUrl":null},{"name":"TP DIAGRAM_SI CUTTING TREESBRANCHES_TMEA23814_Marzukie Bin Mohamad.pdf","link":"https://tm365-my.sharepoint.com/personal/badruznasrin_basri_tm_com_my/Documents/Apps/Microsoft%20Forms/Request%20New%20PR/Question%202/TP%20DIAGRAM_SI%20CUTTING%20TREESBRANCHES_TMEA23814_Marzukie%20Bin%20Mohamad.pdf","id":"01KO5DXPUT2EJ2SS57BRHLGWQELN7GDKQ5","type":null,"size":2410312,"referenceId":"01KO5DXPXUPARRCS6LWRBYBWTUUM5DK5ER","driveId":"b!GENIO6DB3UWzdulNK6evrT-LvdyhA0VIokS4fxAfqZJ9NS0deS_ETJs3VRRJUVZM","status":1,"uploadSessionUrl":null},{"name":"WIP_BALAI BOMBA DABONG_Marzukie Bin Mohamad.pdf","link":"https://tm365-my.sharepoint.com/personal/badruznasrin_basri_tm_com_my/Documents/Apps/Microsoft%20Forms/Request%20New%20PR/Question%202/WIP_BALAI%20BOMBA%20DABONG_Marzukie%20Bin%20Mohamad.pdf","id":"01KO5DXPUPJ6Z76544VJEJ73SVTJ3RFZ6C","type":null,"size":1728243,"referenceId":"01KO5DXPXUPARRCS6LWRBYBWTUUM5DK5ER","driveId":"b!GENIO6DB3UWzdulNK6evrT-LvdyhA0VIokS4fxAfqZJ9NS0deS_ETJs3VRRJUVZM","status":1,"uploadSessionUrl":null}]</t>
  </si>
  <si>
    <t>JS-PCO-0383 </t>
  </si>
  <si>
    <r>
      <t>JS-PCO-0383</t>
    </r>
    <r>
      <rPr>
        <sz val="14"/>
        <color rgb="FF545454"/>
        <rFont val="Source Sans Pro"/>
        <family val="2"/>
      </rPr>
      <t> </t>
    </r>
  </si>
  <si>
    <t>DNB_HORIZON 5G_DQASA1164 1 IUC/CSR &amp; SPUR 12C FOC KSN_F21/F30 BLK59MUARATUANG_KSN</t>
  </si>
  <si>
    <t>to req new LOR. QC Comp</t>
  </si>
  <si>
    <t>KEL-WUH-0184-TP</t>
  </si>
  <si>
    <t>Additional work for pulling FOC 24c UG (113m),48c OH (286m) and wiring at pole</t>
  </si>
  <si>
    <t>[{"name":"TMEA236065 SLD_Marzukie Bin Mohamad.pdf","link":"https://tm365-my.sharepoint.com/personal/badruznasrin_basri_tm_com_my/Documents/Apps/Microsoft%20Forms/Request%20New%20PR/Question%202/TMEA236065%20SLD_Marzukie%20Bin%20Mohamad.pdf","id":"01KO5DXPRLXTZ65DNBJZFLSZUSQST6FWMG","type":null,"size":427810,"referenceId":"01KO5DXPXUPARRCS6LWRBYBWTUUM5DK5ER","driveId":"b!GENIO6DB3UWzdulNK6evrT-LvdyhA0VIokS4fxAfqZJ9NS0deS_ETJs3VRRJUVZM","status":1,"uploadSessionUrl":null},{"name":"TMEA236065 BOQ SI_Marzukie Bin Mohamad.pdf","link":"https://tm365-my.sharepoint.com/personal/badruznasrin_basri_tm_com_my/Documents/Apps/Microsoft%20Forms/Request%20New%20PR/Question%202/TMEA236065%20BOQ%20SI_Marzukie%20Bin%20Mohamad.pdf","id":"01KO5DXPU2O6EUPQQIZVAZTCGODFNYZJXL","type":null,"size":293181,"referenceId":"01KO5DXPXUPARRCS6LWRBYBWTUUM5DK5ER","driveId":"b!GENIO6DB3UWzdulNK6evrT-LvdyhA0VIokS4fxAfqZJ9NS0deS_ETJs3VRRJUVZM","status":1,"uploadSessionUrl":null}]</t>
  </si>
  <si>
    <t>minta SI/plan ubah laluan</t>
  </si>
  <si>
    <t>H5G2205313</t>
  </si>
  <si>
    <t>PAC2221386</t>
  </si>
  <si>
    <t>TMNA/224371</t>
  </si>
  <si>
    <t>KD/PL-QEX-0068-TP</t>
  </si>
  <si>
    <t xml:space="preserve">Redesign plan. Perubahan laluan. </t>
  </si>
  <si>
    <t>H5G_FOC BAA F16/F17 24C CSR DKKMD0194_JLNPANTAIPERAI_BAA (DNB_HORIZON 5G)</t>
  </si>
  <si>
    <t>[{"name":"SURAT PERMOHONAN KELULUSAN 3rd BOQ 180823 - H_Amir Bohtar B Othman.pdf","link":"https://tm365-my.sharepoint.com/personal/badruznasrin_basri_tm_com_my/Documents/Apps/Microsoft%20Forms/Request%20New%20PR/Question%202/SURAT%20PERMOHONAN%20KELULUSAN%203rd%20BOQ%20180823%20-%20H_Amir%20Bohtar%20B%20Othman.pdf","id":"01KO5DXPS3TOUF26OKXREKMMKFTZ2OIGWQ","type":null,"size":717825,"referenceId":"01KO5DXPXUPARRCS6LWRBYBWTUUM5DK5ER","driveId":"b!GENIO6DB3UWzdulNK6evrT-LvdyhA0VIokS4fxAfqZJ9NS0deS_ETJs3VRRJUVZM","status":1,"uploadSessionUrl":null}]</t>
  </si>
  <si>
    <t>11/10: TP challenge 12Oct. 10/10: Submission TP. 6/10: Pre-acceptance. 6/10: LOR approval. 5/10: AND prefer Solusi. To prepare plan</t>
  </si>
  <si>
    <t>MK-SOJ-0243-TP</t>
  </si>
  <si>
    <t>SOLUSI</t>
  </si>
  <si>
    <t>PG-ZTK-0184</t>
  </si>
  <si>
    <t>RELOCATION  FOR BREAKDOWN TM INFRA BY MAXIM (JUNCTION CABLES)</t>
  </si>
  <si>
    <t>4902150434</t>
  </si>
  <si>
    <t>Perak </t>
  </si>
  <si>
    <t>PRK-EVE-0198-TP</t>
  </si>
  <si>
    <t>BG</t>
  </si>
  <si>
    <t>order completed 19 aug, pr si on oct</t>
  </si>
  <si>
    <t>GOV2301136</t>
  </si>
  <si>
    <t>PAC2307741</t>
  </si>
  <si>
    <t>TMSA/232244</t>
  </si>
  <si>
    <t>JS-SOJ-0018-TP</t>
  </si>
  <si>
    <t>tambahan kerja-kerja repair core &amp; civil</t>
  </si>
  <si>
    <t>FOC &amp; NID SLG 99.9% KC MYGOV*NET-MOF (JKDM) KASTAM TANJUNG BIN PONTIAN ATT TANJUNG BIN SDN. BHD PEJABAT POS PONTIAN (IPME)-TKU</t>
  </si>
  <si>
    <t>[{"name":"LALUAN CWS ROSAK DI ATB TG BIN_Siti Nur Atiqah Bint.pdf","link":"https://tm365-my.sharepoint.com/personal/badruznasrin_basri_tm_com_my/Documents/Apps/Microsoft%20Forms/Request%20New%20PR/Question%202/LALUAN%20CWS%20ROSAK%20DI%20ATB%20TG%20BIN_Siti%20Nur%20Atiqah%20Bint.pdf","id":"01KO5DXPV6LSI7N3QYE5AZ6PQB3N3ZLNQT","type":null,"size":688430,"referenceId":"01KO5DXPXUPARRCS6LWRBYBWTUUM5DK5ER","driveId":"b!GENIO6DB3UWzdulNK6evrT-LvdyhA0VIokS4fxAfqZJ9NS0deS_ETJs3VRRJUVZM","status":1,"uploadSessionUrl":null},{"name":"SI TMSA-232244_Siti Nur Atiqah Bint.pdf","link":"https://tm365-my.sharepoint.com/personal/badruznasrin_basri_tm_com_my/Documents/Apps/Microsoft%20Forms/Request%20New%20PR/Question%202/SI%20TMSA-232244_Siti%20Nur%20Atiqah%20Bint.pdf","id":"01KO5DXPVKY2EWXH75DNDKA4O5PCK3PRFY","type":null,"size":676096,"referenceId":"01KO5DXPXUPARRCS6LWRBYBWTUUM5DK5ER","driveId":"b!GENIO6DB3UWzdulNK6evrT-LvdyhA0VIokS4fxAfqZJ9NS0deS_ETJs3VRRJUVZM","status":1,"uploadSessionUrl":null}]</t>
  </si>
  <si>
    <t>SRR2201670</t>
  </si>
  <si>
    <t>PAC2302330</t>
  </si>
  <si>
    <t>TMWA/230362</t>
  </si>
  <si>
    <t>KG/SB-NGN-0210-TP</t>
  </si>
  <si>
    <t>Fiber distance surveyed more than planned</t>
  </si>
  <si>
    <t>SRR SBU_FOC F053  96C SPUR 24C KAMPUNG SAMPAT,KAMPUNG LUTONG,KAMPUNG MENEK, SEBANGAN.</t>
  </si>
  <si>
    <t>SBU</t>
  </si>
  <si>
    <t>[{"name":"FBOQ TMWA230362_Fathi Bin Ramli.pdf","link":"https://tm365-my.sharepoint.com/personal/badruznasrin_basri_tm_com_my/Documents/Apps/Microsoft%20Forms/Request%20New%20PR/Question%202/FBOQ%20TMWA230362_Fathi%20Bin%20Ramli.pdf","id":"01KO5DXPSFB6OT6RVKABGIC2IKQTIJAQUG","type":null,"size":2901682,"referenceId":"01KO5DXPXUPARRCS6LWRBYBWTUUM5DK5ER","driveId":"b!GENIO6DB3UWzdulNK6evrT-LvdyhA0VIokS4fxAfqZJ9NS0deS_ETJs3VRRJUVZM","status":1,"uploadSessionUrl":null}]</t>
  </si>
  <si>
    <t>H5G2206017</t>
  </si>
  <si>
    <t>PAC2300214</t>
  </si>
  <si>
    <t>TMNA/224859</t>
  </si>
  <si>
    <t>KD/PL-JAT-0186-TP</t>
  </si>
  <si>
    <t xml:space="preserve">Pemasangan tambahan 1 tiang konkrit serta kerja konkrit mulut lurang (manhole) </t>
  </si>
  <si>
    <t>H5G_FOC RIA F49/F50 24C CSR DKKMD0255_JLNCEMPAKA12 (DNB_HORIZON 5G)</t>
  </si>
  <si>
    <t>[{"name":"BOQ H5G_FOC RIA F49_F50 24C CSR DKKMD0255_JLN_Amir Bohtar B Othman.pdf","link":"https://tm365-my.sharepoint.com/personal/badruznasrin_basri_tm_com_my/Documents/Apps/Microsoft%20Forms/Request%20New%20PR/Question%202/BOQ%20H5G_FOC%20RIA%20F49_F50%2024C%20CSR%20DKKMD0255_JLN_Amir%20Bohtar%20B%20Othman.pdf","id":"01KO5DXPQWXEE5NNPZLZEIL54GI5H7UAP4","type":null,"size":717199,"referenceId":"01KO5DXPXUPARRCS6LWRBYBWTUUM5DK5ER","driveId":"b!GENIO6DB3UWzdulNK6evrT-LvdyhA0VIokS4fxAfqZJ9NS0deS_ETJs3VRRJUVZM","status":1,"uploadSessionUrl":null}]</t>
  </si>
  <si>
    <t>SRR2200340</t>
  </si>
  <si>
    <t>PAC2212540</t>
  </si>
  <si>
    <t>TMWA/220356</t>
  </si>
  <si>
    <t>KG/SB-BME(RR)-0053-TP</t>
  </si>
  <si>
    <t>Premises owner didn't want TM's OH cable crossing in front of their premise entrance. Thus we need to go for underground for the mentioned section.</t>
  </si>
  <si>
    <t>SRR-PNN-C108M-KAMPUNG PANGKALAN KUAP,STIGANG COMMERCIAL CENTRE &amp; TAMAN CERIA JALAN DATUK MUHAMMAD MUSA</t>
  </si>
  <si>
    <t>[{"name":"SI FORM-TMWA220356_Fathi Bin Ramli.pdf","link":"https://tm365-my.sharepoint.com/personal/badruznasrin_basri_tm_com_my/Documents/Apps/Microsoft%20Forms/Request%20New%20PR/Question%202/SI%20FORM-TMWA220356_Fathi%20Bin%20Ramli.pdf","id":"01KO5DXPU6VEP6DPY2XNCJH3ZYEXS6EE2K","type":null,"size":216790,"referenceId":"01KO5DXPXUPARRCS6LWRBYBWTUUM5DK5ER","driveId":"b!GENIO6DB3UWzdulNK6evrT-LvdyhA0VIokS4fxAfqZJ9NS0deS_ETJs3VRRJUVZM","status":1,"uploadSessionUrl":null},{"name":"SITE INSTRUCTION EVIDENCE-TMWA220356_Fathi Bin Ramli.pdf","link":"https://tm365-my.sharepoint.com/personal/badruznasrin_basri_tm_com_my/Documents/Apps/Microsoft%20Forms/Request%20New%20PR/Question%202/SITE%20INSTRUCTION%20EVIDENCE-TMWA220356_Fathi%20Bin%20Ramli.pdf","id":"01KO5DXPQOLE4PV6ZVLFHL4X3QJUEIRX4O","type":null,"size":462372,"referenceId":"01KO5DXPXUPARRCS6LWRBYBWTUUM5DK5ER","driveId":"b!GENIO6DB3UWzdulNK6evrT-LvdyhA0VIokS4fxAfqZJ9NS0deS_ETJs3VRRJUVZM","status":1,"uploadSessionUrl":null},{"name":"JCB INVOICE ENDORSED TMWA220356_Fathi Bin Ramli.pdf","link":"https://tm365-my.sharepoint.com/personal/badruznasrin_basri_tm_com_my/Documents/Apps/Microsoft%20Forms/Request%20New%20PR/Question%202/JCB%20INVOICE%20ENDORSED%20TMWA220356_Fathi%20Bin%20Ramli.pdf","id":"01KO5DXPXFWHGYFP7EJVAZIU6WLT6PSE62","type":null,"size":382391,"referenceId":"01KO5DXPXUPARRCS6LWRBYBWTUUM5DK5ER","driveId":"b!GENIO6DB3UWzdulNK6evrT-LvdyhA0VIokS4fxAfqZJ9NS0deS_ETJs3VRRJUVZM","status":1,"uploadSessionUrl":null},{"name":"Whatsapp evidence-TMWA220356_Fathi Bin Ramli.jpeg","link":"https://tm365-my.sharepoint.com/personal/badruznasrin_basri_tm_com_my/Documents/Apps/Microsoft%20Forms/Request%20New%20PR/Question%202/Whatsapp%20evidence-TMWA220356_Fathi%20Bin%20Ramli.jpeg","id":"01KO5DXPQEFKXB7IEKPJEKCUPQHW7OY7LG","type":null,"size":119991,"referenceId":"01KO5DXPXUPARRCS6LWRBYBWTUUM5DK5ER","driveId":"b!GENIO6DB3UWzdulNK6evrT-LvdyhA0VIokS4fxAfqZJ9NS0deS_ETJs3VRRJUVZM","status":1,"uploadSessionUrl":null}]</t>
  </si>
  <si>
    <t>11.10 BOQ no approval</t>
  </si>
  <si>
    <t>CNFD-KAM-0002-TP</t>
  </si>
  <si>
    <t>11/10: TP challenge 12Oct. 10/10-9/10: TP submission. 6/10: LOR approval</t>
  </si>
  <si>
    <t>MK-ANE-0197-TP</t>
  </si>
  <si>
    <t>KERJA-KERJA SI OPEN TRENCH</t>
  </si>
  <si>
    <t>MYGOV*NET-MOF (JKDM) KASTAM GBA TIONG NAM LOGISTICS SOLUTIONS SDN BHD SENAI (IPME)-SNI</t>
  </si>
  <si>
    <t>[{"name":"SI CIVIL V2_Siti Nur Atiqah Bint.pdf","link":"https://tm365-my.sharepoint.com/personal/badruznasrin_basri_tm_com_my/Documents/Apps/Microsoft%20Forms/Request%20New%20PR/Question%202/SI%20CIVIL%20V2_Siti%20Nur%20Atiqah%20Bint.pdf","id":"01KO5DXPW3AMUMNYRL75EY724OEVX5EFJO","type":null,"size":153222,"referenceId":"01KO5DXPXUPARRCS6LWRBYBWTUUM5DK5ER","driveId":"b!GENIO6DB3UWzdulNK6evrT-LvdyhA0VIokS4fxAfqZJ9NS0deS_ETJs3VRRJUVZM","status":1,"uploadSessionUrl":null}]</t>
  </si>
  <si>
    <t>GOV2300104</t>
  </si>
  <si>
    <t>PAC2307686</t>
  </si>
  <si>
    <t>TMSA/232077</t>
  </si>
  <si>
    <t>JS-WUH-0043-TP</t>
  </si>
  <si>
    <t>MYGOV*NET-MOF (JKDM) KASTAM UNIT PEMERIKSAAN PENUMPANG LAPANGAN TERBANG ANTARABANGSA SENAI(IPME)-SNI</t>
  </si>
  <si>
    <t>[{"name":"SI TMSA 232077 KASTAM UNIT PEMERIKSAAN v2_Siti Nur Atiqah Bint.pdf","link":"https://tm365-my.sharepoint.com/personal/badruznasrin_basri_tm_com_my/Documents/Apps/Microsoft%20Forms/Request%20New%20PR/Question%202/SI%20TMSA%20232077%20KASTAM%20UNIT%20PEMERIKSAAN%20v2_Siti%20Nur%20Atiqah%20Bint.pdf","id":"01KO5DXPXGZJQDQ6MWGZBZ45OPBL7MLZRA","type":null,"size":153050,"referenceId":"01KO5DXPXUPARRCS6LWRBYBWTUUM5DK5ER","driveId":"b!GENIO6DB3UWzdulNK6evrT-LvdyhA0VIokS4fxAfqZJ9NS0deS_ETJs3VRRJUVZM","status":1,"uploadSessionUrl":null}]</t>
  </si>
  <si>
    <t>NRP2303040</t>
  </si>
  <si>
    <t>PAC2311695</t>
  </si>
  <si>
    <t>TMWA/237284</t>
  </si>
  <si>
    <t>FOC BNH_F05 SPUR 48C/24 FOR SARAWAK DIGITAL ECONOMY CORPORATION BERHAD, SMA76110285 KG MASJID 98200 NIAH</t>
  </si>
  <si>
    <t>[{"name":"BOQ BNH F05 MASJID_signed (2)_Bun Katan Katan.pdf","link":"https://tm365-my.sharepoint.com/personal/badruznasrin_basri_tm_com_my/Documents/Apps/Microsoft%20Forms/Request%20New%20PR/Question%203/BOQ%20BNH%20F05%20MASJID_signed%20(2)_Bun%20Katan%20Katan.pdf","id":"01KO5DXPXP6HGBO4XLIVCIPBMOZP7ENQNW","type":null,"size":730255,"referenceId":"01KO5DXPXGNA5SXMMJOFDI7X4DMR4B2UAT","driveId":"b!GENIO6DB3UWzdulNK6evrT-LvdyhA0VIokS4fxAfqZJ9NS0deS_ETJs3VRRJUVZM","status":1,"uploadSessionUrl":null}]</t>
  </si>
  <si>
    <t>ADH2300091</t>
  </si>
  <si>
    <t>PAC2310889</t>
  </si>
  <si>
    <t xml:space="preserve">TMCA/231615 </t>
  </si>
  <si>
    <t xml:space="preserve">ST-SHL-0099-TP </t>
  </si>
  <si>
    <t>change design cable</t>
  </si>
  <si>
    <t xml:space="preserve">SRR FTTH KUG C005M SKYLINE LUGE DAN WATER THEMEPARK GAMUDA GARDENS 
</t>
  </si>
  <si>
    <t>KUG</t>
  </si>
  <si>
    <t>[{"name":"SI SRR FTTH KUG C005M SKYLINE LUGE DAN WATER_Muhammad Syukri Bin.jpeg","link":"https://tm365-my.sharepoint.com/personal/badruznasrin_basri_tm_com_my/Documents/Apps/Microsoft%20Forms/Request%20New%20PR/Question%202/SI%20SRR%20FTTH%20KUG%20C005M%20SKYLINE%20LUGE%20DAN%20WATER_Muhammad%20Syukri%20Bin.jpeg","id":"01KO5DXPWAZ4ECF2GLKBAYO6FJRYMXQI4O","type":null,"size":44625,"referenceId":"01KO5DXPXUPARRCS6LWRBYBWTUUM5DK5ER","driveId":"b!GENIO6DB3UWzdulNK6evrT-LvdyhA0VIokS4fxAfqZJ9NS0deS_ETJs3VRRJUVZM","status":1,"uploadSessionUrl":null}]</t>
  </si>
  <si>
    <t>10-11.10 Pending TP resubmit</t>
  </si>
  <si>
    <t xml:space="preserve">TMSC/230070	</t>
  </si>
  <si>
    <t>CNFD-MOT-0010-TP</t>
  </si>
  <si>
    <t xml:space="preserve">Terdapat duct rosak pada laluan UG. </t>
  </si>
  <si>
    <t>[{"name":"TMNA232558 - BOQ2_Nor Fazlinda Hanim B.pdf","link":"https://tm365-my.sharepoint.com/personal/badruznasrin_basri_tm_com_my/Documents/Apps/Microsoft%20Forms/Request%20New%20PR/Question%202/TMNA232558%20-%20BOQ2_Nor%20Fazlinda%20Hanim%20B.pdf","id":"01KO5DXPUKUQNDU4IQUVGKQGWA733MD4MP","type":null,"size":415415,"referenceId":"01KO5DXPXUPARRCS6LWRBYBWTUUM5DK5ER","driveId":"b!GENIO6DB3UWzdulNK6evrT-LvdyhA0VIokS4fxAfqZJ9NS0deS_ETJs3VRRJUVZM","status":1,"uploadSessionUrl":null},{"name":"TMNA232558 - NEW ROUTE_Nor Fazlinda Hanim B.png","link":"https://tm365-my.sharepoint.com/personal/badruznasrin_basri_tm_com_my/Documents/Apps/Microsoft%20Forms/Request%20New%20PR/Question%202/TMNA232558%20-%20NEW%20ROUTE_Nor%20Fazlinda%20Hanim%20B.png","id":"01KO5DXPRINT3GMVBKYBHZPKO2JGUST773","type":null,"size":5314900,"referenceId":"01KO5DXPXUPARRCS6LWRBYBWTUUM5DK5ER","driveId":"b!GENIO6DB3UWzdulNK6evrT-LvdyhA0VIokS4fxAfqZJ9NS0deS_ETJs3VRRJUVZM","status":1,"uploadSessionUrl":null}]</t>
  </si>
  <si>
    <t>GOV2300748</t>
  </si>
  <si>
    <t>PAC2305404</t>
  </si>
  <si>
    <t>TMCA/231120</t>
  </si>
  <si>
    <t>SB-PKR-1216-TP</t>
  </si>
  <si>
    <t>4902154960</t>
  </si>
  <si>
    <t xml:space="preserve">MYGOV FOC PID F18F19 (12C) KASTAM PKFZ CWGN ZON PERDAGANGAN BEBAS PLBHN BARAT PORT KLANG PULAU INDAH
</t>
  </si>
  <si>
    <t>TP tidak lengkap (tiada jarak cable dan gambar MH yang perlu dilocate)</t>
  </si>
  <si>
    <t>NRP2302960</t>
  </si>
  <si>
    <t>PAC2311254</t>
  </si>
  <si>
    <t>TMCA/231926</t>
  </si>
  <si>
    <t>ST-PRB-0052-TP</t>
  </si>
  <si>
    <t>NRP FTTH ADD SPG_C0XX_DP00XX BANK MUAMALAT MALAYSIA BERHAD - PETRONAS KUANG, RAWANG (IP LITE EFM) - SPG</t>
  </si>
  <si>
    <t>TWU/SKN-ANT-0067-TP</t>
  </si>
  <si>
    <t>State inform need to request return TOF</t>
  </si>
  <si>
    <t>TERDAPAT KEROSAKAN KABEL IB 24C F09 DI JALAN KAMPUNG JENJAROM. SEMUA CORE DIDAPATI ROSAK DAN TIDAK DAPAT DIGUNAKAN LAGI, PERLU PENARIKAN CABLE BARU 24C IB DI JALAN TERSEBUT SEBANYAK 1400m DAN PENAMBAHAN CABLE 12C IB SEBANYAK 30M DARI JOINT BERDEKATAN TOWER CELCOM PERLU DITARIK HINGGA MASUK KE DALAM CABINET CELCOM UNTUK TERMINATION PATCH PANEL.</t>
  </si>
  <si>
    <t xml:space="preserve">NRP FOC JM F09 12C (2C) NID CELCOM JLN SEKOLAH, KG.JENJAROM
</t>
  </si>
  <si>
    <t>[{"name":"SIGNED SI VO+NRP FOC JM F09 12C (2C) NID CELC_Siti Atirah Razak.PDF","link":"https://tm365-my.sharepoint.com/personal/badruznasrin_basri_tm_com_my/Documents/Apps/Microsoft%20Forms/Request%20New%20PR/Question%202/SIGNED%20SI%20VO+NRP%20FOC%20JM%20F09%2012C%20(2C)%20NID%20CELC_Siti%20Atirah%20Razak.PDF","id":"01KO5DXPWC5JT4LWIZ2ZBZDJU2D73OGUO3","type":null,"size":2095758,"referenceId":"01KO5DXPXUPARRCS6LWRBYBWTUUM5DK5ER","driveId":"b!GENIO6DB3UWzdulNK6evrT-LvdyhA0VIokS4fxAfqZJ9NS0deS_ETJs3VRRJUVZM","status":1,"uploadSessionUrl":null}]</t>
  </si>
  <si>
    <t>PRK-CGE-0113-TP</t>
  </si>
  <si>
    <t>TIN</t>
  </si>
  <si>
    <t>NRC2300109</t>
  </si>
  <si>
    <t>PAC2311148</t>
  </si>
  <si>
    <t>TMNA/232575</t>
  </si>
  <si>
    <t>PRK-OCK-0174-TP</t>
  </si>
  <si>
    <t>FELCRA BERHAD - LADANG SEBERANG PERAK 15 (UNIFI) - SRP</t>
  </si>
  <si>
    <t>PJ-BNT-0034-TP</t>
  </si>
  <si>
    <t>NRP2303050</t>
  </si>
  <si>
    <t>PAC2311698</t>
  </si>
  <si>
    <t>TMWA/239153</t>
  </si>
  <si>
    <t>MR/BIN-DMA-0002-TP</t>
  </si>
  <si>
    <t>Urgent project delivery.</t>
  </si>
  <si>
    <t>FOC BTUB_F01 SPUR 24C/12C (JUNCTION) FOR SARAWAK DIGITALECONOMY CORPORATION BERHAD-KG MELAYU TUBAU (MEP2P LEG B)-BTUSMART76090513 KG MELAYU TUBAU BINTULU</t>
  </si>
  <si>
    <t>BTUB</t>
  </si>
  <si>
    <t>[{"name":"TP_KPG_MELAYU_TUBAU-1_Alice Lee.pdf","link":"https://tm365-my.sharepoint.com/personal/badruznasrin_basri_tm_com_my/Documents/Apps/Microsoft%20Forms/Request%20New%20PR/Question%202/TP_KPG_MELAYU_TUBAU-1_Alice%20Lee.pdf","id":"01KO5DXPRZ4RAC4H6CZRGLDM5FVHNP2WTD","type":null,"size":2124142,"referenceId":"01KO5DXPXUPARRCS6LWRBYBWTUUM5DK5ER","driveId":"b!GENIO6DB3UWzdulNK6evrT-LvdyhA0VIokS4fxAfqZJ9NS0deS_ETJs3VRRJUVZM","status":1,"uploadSessionUrl":null},{"name":"SDEC TUBAU SI_Alice Lee.pdf","link":"https://tm365-my.sharepoint.com/personal/badruznasrin_basri_tm_com_my/Documents/Apps/Microsoft%20Forms/Request%20New%20PR/Question%202/SDEC%20TUBAU%20SI_Alice%20Lee.pdf","id":"01KO5DXPUHA53RGWH5VBEKAVXK4KC2AQZR","type":null,"size":489806,"referenceId":"01KO5DXPXUPARRCS6LWRBYBWTUUM5DK5ER","driveId":"b!GENIO6DB3UWzdulNK6evrT-LvdyhA0VIokS4fxAfqZJ9NS0deS_ETJs3VRRJUVZM","status":1,"uploadSessionUrl":null}]</t>
  </si>
  <si>
    <t>CNFD-MOT-0013-TP</t>
  </si>
  <si>
    <t>CWS HDD 6W RELOCATION SELEKOH S, KULAI</t>
  </si>
  <si>
    <t>GOV2300311</t>
  </si>
  <si>
    <t>PAC2305245</t>
  </si>
  <si>
    <t>TMWA230359</t>
  </si>
  <si>
    <t>KG/SB-TTL-0245-TP</t>
  </si>
  <si>
    <t>cable distance more than TP. cable existing not in good quality</t>
  </si>
  <si>
    <t xml:space="preserve"> FOC SRN_F13/14 &amp; SRN_F15/16 AND NID AT NET-MOT (JPJ) _ STESEN PENGUATKUASA SERIAN</t>
  </si>
  <si>
    <t>[{"name":"FMR + FBOQ_Alixgeoffrey Anak On.pdf","link":"https://tm365-my.sharepoint.com/personal/badruznasrin_basri_tm_com_my/Documents/Apps/Microsoft%20Forms/Request%20New%20PR/Question%202/FMR%20+%20FBOQ_Alixgeoffrey%20Anak%20On.pdf","id":"01KO5DXPWXUMZWHX5JQFE3PQ3KHMGWI5GH","type":null,"size":6071919,"referenceId":"01KO5DXPXUPARRCS6LWRBYBWTUUM5DK5ER","driveId":"b!GENIO6DB3UWzdulNK6evrT-LvdyhA0VIokS4fxAfqZJ9NS0deS_ETJs3VRRJUVZM","status":1,"uploadSessionUrl":null}]</t>
  </si>
  <si>
    <t xml:space="preserve">RMSC/230003	</t>
  </si>
  <si>
    <t>4902154725</t>
  </si>
  <si>
    <t>PAC2215575</t>
  </si>
  <si>
    <t>TMWA/227092</t>
  </si>
  <si>
    <t>extra work to be done refer BOQ</t>
  </si>
  <si>
    <t>5G DNB DQMIR0732 1 IUC/ CSR &amp; FOC TNT_F05 (SPUR 48C/24C/12C)/TNT_F06 (SPUR 96C/48C/24C/12C) FOR RIAM EMART COMMERCIAL CENTRE, 98000 MIRI</t>
  </si>
  <si>
    <t>[{"name":"tmwa 227092_Bun Katan Katan 1.pdf","link":"https://tm365-my.sharepoint.com/personal/badruznasrin_basri_tm_com_my/Documents/Apps/Microsoft%20Forms/Request%20New%20PR/Question%202/tmwa%20227092_Bun%20Katan%20Katan%201.pdf","id":"01KO5DXPSWS55TM3MAIVDIRB7JLT3BUX5P","type":null,"size":988427,"referenceId":"01KO5DXPXUPARRCS6LWRBYBWTUUM5DK5ER","driveId":"b!GENIO6DB3UWzdulNK6evrT-LvdyhA0VIokS4fxAfqZJ9NS0deS_ETJs3VRRJUVZM","status":1,"uploadSessionUrl":null}][{"name":"tmwa 227092_Bun Katan Katan 1.pdf","link":"https://tm365-my.sharepoint.com/personal/badruznasrin_basri_tm_com_my/Documents/Apps/Microsoft%20Forms/Request%20New%20PR/Question%203/tmwa%20227092_Bun%20Katan%20Katan%201.pdf","id":"01KO5DXPX6EBADQPYBCVGLTQNS2FJEQXFX","type":null,"size":988427,"referenceId":"01KO5DXPXGNA5SXMMJOFDI7X4DMR4B2UAT","driveId":"b!GENIO6DB3UWzdulNK6evrT-LvdyhA0VIokS4fxAfqZJ9NS0deS_ETJs3VRRJUVZM","status":1,"uploadSessionUrl":null}]</t>
  </si>
  <si>
    <t>NRF2200046</t>
  </si>
  <si>
    <t>PAC2214444</t>
  </si>
  <si>
    <t>TMWA/227078</t>
  </si>
  <si>
    <t>FOC LWS_F04 SPUR 24C/12C FOR CENTRE OF TECHNICAL EXCELLENCE LOT 4454 , 98850 LAWAS (NRF2200046)</t>
  </si>
  <si>
    <t>[{"name":"TMWA227078 (002)_Bun Katan Katan 1.pdf","link":"https://tm365-my.sharepoint.com/personal/badruznasrin_basri_tm_com_my/Documents/Apps/Microsoft%20Forms/Request%20New%20PR/Question%202/TMWA227078%20(002)_Bun%20Katan%20Katan%201.pdf","id":"01KO5DXPQNVL352JFNQFD32FGNPCJBJLJY","type":null,"size":1039498,"referenceId":"01KO5DXPXUPARRCS6LWRBYBWTUUM5DK5ER","driveId":"b!GENIO6DB3UWzdulNK6evrT-LvdyhA0VIokS4fxAfqZJ9NS0deS_ETJs3VRRJUVZM","status":1,"uploadSessionUrl":null}][{"name":"TMWA227078 (002)_Bun Katan Katan 1.pdf","link":"https://tm365-my.sharepoint.com/personal/badruznasrin_basri_tm_com_my/Documents/Apps/Microsoft%20Forms/Request%20New%20PR/Question%203/TMWA227078%20(002)_Bun%20Katan%20Katan%201.pdf","id":"01KO5DXPXNKAC74V656FBJSNRYWN3XUOZR","type":null,"size":1039498,"referenceId":"01KO5DXPXGNA5SXMMJOFDI7X4DMR4B2UAT","driveId":"b!GENIO6DB3UWzdulNK6evrT-LvdyhA0VIokS4fxAfqZJ9NS0deS_ETJs3VRRJUVZM","status":1,"uploadSessionUrl":null}]</t>
  </si>
  <si>
    <t>NRC2300092</t>
  </si>
  <si>
    <t>PAC2310917</t>
  </si>
  <si>
    <t>TMNA/232570</t>
  </si>
  <si>
    <t>KD/PL-PTS-0047-TP</t>
  </si>
  <si>
    <t xml:space="preserve">NRP FTTH ADD KMH_C021 CELESTICA-KULIM HITECH PARK
</t>
  </si>
  <si>
    <t>NRF2200045</t>
  </si>
  <si>
    <t xml:space="preserve"> PAC2214375</t>
  </si>
  <si>
    <t>TMWA/227079</t>
  </si>
  <si>
    <t>extra work to be done and refer boq</t>
  </si>
  <si>
    <t>HSBB FTTH DSS (ADD) LWS_C003 FOR CENTRE OF TECHNICAL EXCELLENCE LOT 4454 , 98850 LAWAS</t>
  </si>
  <si>
    <t>lws</t>
  </si>
  <si>
    <t>[{"name":"tmwa 227092_Bun Katan Katan.pdf","link":"https://tm365-my.sharepoint.com/personal/badruznasrin_basri_tm_com_my/Documents/Apps/Microsoft%20Forms/Request%20New%20PR/Question%202/tmwa%20227092_Bun%20Katan%20Katan.pdf","id":"01KO5DXPQE36HXATEEGFA2N2TAH6EEZ5RJ","type":null,"size":988427,"referenceId":"01KO5DXPXUPARRCS6LWRBYBWTUUM5DK5ER","driveId":"b!GENIO6DB3UWzdulNK6evrT-LvdyhA0VIokS4fxAfqZJ9NS0deS_ETJs3VRRJUVZM","status":1,"uploadSessionUrl":null}][{"name":"tmwa 227092_Bun Katan Katan.pdf","link":"https://tm365-my.sharepoint.com/personal/badruznasrin_basri_tm_com_my/Documents/Apps/Microsoft%20Forms/Request%20New%20PR/Question%203/tmwa%20227092_Bun%20Katan%20Katan.pdf","id":"01KO5DXPV54ZX4VVA37JA2MX6LYT6BGGKN","type":null,"size":988427,"referenceId":"01KO5DXPXGNA5SXMMJOFDI7X4DMR4B2UAT","driveId":"b!GENIO6DB3UWzdulNK6evrT-LvdyhA0VIokS4fxAfqZJ9NS0deS_ETJs3VRRJUVZM","status":1,"uploadSessionUrl":null}]</t>
  </si>
  <si>
    <t>tmwa/227078</t>
  </si>
  <si>
    <t>extra work on site. refer BOQ</t>
  </si>
  <si>
    <t>[{"name":"TMWA227078 (002)_Bun Katan Katan.pdf","link":"https://tm365-my.sharepoint.com/personal/badruznasrin_basri_tm_com_my/Documents/Apps/Microsoft%20Forms/Request%20New%20PR/Question%202/TMWA227078%20(002)_Bun%20Katan%20Katan.pdf","id":"01KO5DXPXRV2N2JCQQTNG3DGD37VKFMMH7","type":null,"size":1039498,"referenceId":"01KO5DXPXUPARRCS6LWRBYBWTUUM5DK5ER","driveId":"b!GENIO6DB3UWzdulNK6evrT-LvdyhA0VIokS4fxAfqZJ9NS0deS_ETJs3VRRJUVZM","status":1,"uploadSessionUrl":null}][{"name":"TMWA227078 (002)_Bun Katan Katan.pdf","link":"https://tm365-my.sharepoint.com/personal/badruznasrin_basri_tm_com_my/Documents/Apps/Microsoft%20Forms/Request%20New%20PR/Question%203/TMWA227078%20(002)_Bun%20Katan%20Katan.pdf","id":"01KO5DXPWCTO4BB22JAJBLSDMZN7HVREFQ","type":null,"size":1039498,"referenceId":"01KO5DXPXGNA5SXMMJOFDI7X4DMR4B2UAT","driveId":"b!GENIO6DB3UWzdulNK6evrT-LvdyhA0VIokS4fxAfqZJ9NS0deS_ETJs3VRRJUVZM","status":1,"uploadSessionUrl":null}]</t>
  </si>
  <si>
    <t>6/10: Duplicate Line 592. PR dah submit today</t>
  </si>
  <si>
    <t>PERUBAHAN LALUAN DAN TAMBAHAN KERANA TERDAPAT PERTINDIHAN UTILITY LAIN DI KAWASAN PURPOSED M/H</t>
  </si>
  <si>
    <t>[{"name":"1. Technical Proposal for TM Project CEMPAKA_Mohd Nor Izzuan Bin.pptx","link":"https://tm365-my.sharepoint.com/personal/badruznasrin_basri_tm_com_my/_layouts/15/Doc.aspx?sourcedoc=%7B8E77FD57-B55F-4C1D-AF35-4A0098B34B22%7D&amp;file=1.%20Technical%20Proposal%20for%20TM%20Project%20CEMPAKA_Mohd%20Nor%20Izzuan%20Bin.pptx&amp;action=edit&amp;mobileredirect=true","id":"01KO5DXPSX7V3Y4X5VDVGK6NKKACMLGSZC","type":null,"size":3756256,"referenceId":"01KO5DXPXUPARRCS6LWRBYBWTUUM5DK5ER","driveId":"b!GENIO6DB3UWzdulNK6evrT-LvdyhA0VIokS4fxAfqZJ9NS0deS_ETJs3VRRJUVZM","status":1,"uploadSessionUrl":null},{"name":"boq dnb cempaka_Mohd Nor Izzuan Bin.pdf","link":"https://tm365-my.sharepoint.com/personal/badruznasrin_basri_tm_com_my/Documents/Apps/Microsoft%20Forms/Request%20New%20PR/Question%202/boq%20dnb%20cempaka_Mohd%20Nor%20Izzuan%20Bin.pdf","id":"01KO5DXPVDGIDSQSKIFNHL45HJKJGTTBCL","type":null,"size":1221133,"referenceId":"01KO5DXPXUPARRCS6LWRBYBWTUUM5DK5ER","driveId":"b!GENIO6DB3UWzdulNK6evrT-LvdyhA0VIokS4fxAfqZJ9NS0deS_ETJs3VRRJUVZM","status":1,"uploadSessionUrl":null}]</t>
  </si>
  <si>
    <t>4902154957, 4902154983</t>
  </si>
  <si>
    <t>PO:4902155483</t>
  </si>
  <si>
    <t>NRP FOC SPUR BAK F29/F30 PROLINTAS EXPRESSWAY - PLAZA TOL ALAM DAMAI SUKE (MLS OVER IPME) SLG 99.5</t>
  </si>
  <si>
    <t>Duplicate Line 1371</t>
  </si>
  <si>
    <t>efrahmat@tm.com.my</t>
  </si>
  <si>
    <t>5G SPUR NYN (12) DNB_HORIZON 5G_DSSDK0684 JLNSEGUNTOR NYN</t>
  </si>
  <si>
    <t>PG-ZTK-0182</t>
  </si>
  <si>
    <t>Pending TP Acceptance</t>
  </si>
  <si>
    <t>PG-RAZ-0344-TP</t>
  </si>
  <si>
    <t>SB-PCO-0513-TP</t>
  </si>
  <si>
    <t>ND QUALITY</t>
  </si>
  <si>
    <t>BN</t>
  </si>
  <si>
    <t>PHG-OPT-0285-TP</t>
  </si>
  <si>
    <t>PG-SNR-0679-TP</t>
  </si>
  <si>
    <t>4902156011</t>
  </si>
  <si>
    <t>PG-RAZ-0343-TP</t>
  </si>
  <si>
    <t>PG-ZTK-0183</t>
  </si>
  <si>
    <t>Contract Ceiling to change NEC</t>
  </si>
  <si>
    <t>VO+ telah didelete oleh CPPM sebab pertukaran dari U/G kepada I/B</t>
  </si>
  <si>
    <t>[{"name":"BOQ VO PJ-BNT-0031-TP(VO+)_Mohd Faiez Mat Jusoh.pdf","link":"https://tm365-my.sharepoint.com/personal/badruznasrin_basri_tm_com_my/Documents/Apps/Microsoft%20Forms/Request%20New%20PR/Question%202/BOQ%20VO%20PJ-BNT-0031-TP(VO+)_Mohd%20Faiez%20Mat%20Jusoh.pdf","id":"01KO5DXPUKYI47JK3QQ5DYZXZKNOHMFFKV","type":null,"size":374201,"referenceId":"01KO5DXPXUPARRCS6LWRBYBWTUUM5DK5ER","driveId":"b!GENIO6DB3UWzdulNK6evrT-LvdyhA0VIokS4fxAfqZJ9NS0deS_ETJs3VRRJUVZM","status":1,"uploadSessionUrl":null}]</t>
  </si>
  <si>
    <t>VCT2200068</t>
  </si>
  <si>
    <t>PAC2222618</t>
  </si>
  <si>
    <t>TMNA/221539</t>
  </si>
  <si>
    <t>PRK-SHM-0060-TP</t>
  </si>
  <si>
    <t>4902155086</t>
  </si>
  <si>
    <t>VC TELECOMS FOC BOU_F05 SPUR (12C) NID ABA0122 SK SERI BESOUT 5</t>
  </si>
  <si>
    <t xml:space="preserve"> SB-PCO-0513-TP</t>
  </si>
  <si>
    <t>KD/PL-EMP-0094-TP</t>
  </si>
  <si>
    <t>KD/PL-LIT-0180-TP</t>
  </si>
  <si>
    <t>H5G_FOC BL F12_F21 CSR DKBLN0021_PULAIKEDAH</t>
  </si>
  <si>
    <t>H5G2205112</t>
  </si>
  <si>
    <t>PAC2220680</t>
  </si>
  <si>
    <t>TMWA/220712</t>
  </si>
  <si>
    <t xml:space="preserve">KG/SB-MED-0080-TP	</t>
  </si>
  <si>
    <t>need to rise up mainhole for push core</t>
  </si>
  <si>
    <t>5G DNB DQKCH0448 1 IUC/CSR &amp; SPUR KG_F37/F38 FOR LORONG 15, SONG KHENG HAI HAWKER</t>
  </si>
  <si>
    <t>KG</t>
  </si>
  <si>
    <t>[{"name":"TRIAL BOq SONG KHENG HAI_Alixgeoffrey Anak On.pdf","link":"https://tm365-my.sharepoint.com/personal/badruznasrin_basri_tm_com_my/Documents/Apps/Microsoft%20Forms/Request%20New%20PR/Question%202/TRIAL%20BOq%20SONG%20KHENG%20HAI_Alixgeoffrey%20Anak%20On.pdf","id":"01KO5DXPQXAQLJTNDUMBEKGLKSEEUYASYR","type":null,"size":693030,"referenceId":"01KO5DXPXUPARRCS6LWRBYBWTUUM5DK5ER","driveId":"b!GENIO6DB3UWzdulNK6evrT-LvdyhA0VIokS4fxAfqZJ9NS0deS_ETJs3VRRJUVZM","status":1,"uploadSessionUrl":null},{"name":"TP SONG KHENG HAI_Alixgeoffrey Anak On.pdf","link":"https://tm365-my.sharepoint.com/personal/badruznasrin_basri_tm_com_my/Documents/Apps/Microsoft%20Forms/Request%20New%20PR/Question%202/TP%20SONG%20KHENG%20HAI_Alixgeoffrey%20Anak%20On.pdf","id":"01KO5DXPXHVGHIJW2OANDYQEQQIVVO2T3I","type":null,"size":1259554,"referenceId":"01KO5DXPXUPARRCS6LWRBYBWTUUM5DK5ER","driveId":"b!GENIO6DB3UWzdulNK6evrT-LvdyhA0VIokS4fxAfqZJ9NS0deS_ETJs3VRRJUVZM","status":1,"uploadSessionUrl":null},{"name":"COSTING SONG KHENG HAI_Alixgeoffrey Anak On.pdf","link":"https://tm365-my.sharepoint.com/personal/badruznasrin_basri_tm_com_my/Documents/Apps/Microsoft%20Forms/Request%20New%20PR/Question%202/COSTING%20SONG%20KHENG%20HAI_Alixgeoffrey%20Anak%20On.pdf","id":"01KO5DXPXFJIFR46BBS5G3VUG5646K3UUM","type":null,"size":479859,"referenceId":"01KO5DXPXUPARRCS6LWRBYBWTUUM5DK5ER","driveId":"b!GENIO6DB3UWzdulNK6evrT-LvdyhA0VIokS4fxAfqZJ9NS0deS_ETJs3VRRJUVZM","status":1,"uploadSessionUrl":null}]</t>
  </si>
  <si>
    <t>SRR2104820</t>
  </si>
  <si>
    <t>PAC2212246</t>
  </si>
  <si>
    <t>KEL-DNA-0018-TP</t>
  </si>
  <si>
    <t>kos upah pengambilan tiang 7.6m sebanyak 12 btg drp ML store ke project site dan kos upah tanam tiang 9M sebanyak 2 batang</t>
  </si>
  <si>
    <t>SRR FTTH ADD BGK_C001 BATU 9 AREA SHELL BATANG MERBAU</t>
  </si>
  <si>
    <t>BGK</t>
  </si>
  <si>
    <t>[{"name":"SMEA226619 Site Instructions (SI)_Kamarudin Bin Md Gha.pdf","link":"https://tm365-my.sharepoint.com/personal/badruznasrin_basri_tm_com_my/Documents/Apps/Microsoft%20Forms/Request%20New%20PR/Question%202/SMEA226619%20Site%20Instructions%20(SI)_Kamarudin%20Bin%20Md%20Gha.pdf","id":"01KO5DXPQDB52WCELKAZCJW5YO6DT5NTK2","type":null,"size":335391,"referenceId":"01KO5DXPXUPARRCS6LWRBYBWTUUM5DK5ER","driveId":"b!GENIO6DB3UWzdulNK6evrT-LvdyhA0VIokS4fxAfqZJ9NS0deS_ETJs3VRRJUVZM","status":1,"uploadSessionUrl":null}]</t>
  </si>
  <si>
    <t>JU-KZK-0687-TP</t>
  </si>
  <si>
    <t>JU-KZK-0688-TP</t>
  </si>
  <si>
    <t>order completed 14 may.</t>
  </si>
  <si>
    <t>NRP2301325</t>
  </si>
  <si>
    <t>PAC2308319</t>
  </si>
  <si>
    <t>TMSA/232632</t>
  </si>
  <si>
    <t>JS-KZK-0635-TP</t>
  </si>
  <si>
    <t>IP CORE_EUROFINS - TAMAN IMPIAN EMAS (WE) - SC</t>
  </si>
  <si>
    <t>H5G2206275</t>
  </si>
  <si>
    <t>PAC2224131</t>
  </si>
  <si>
    <t>TMNA/223466</t>
  </si>
  <si>
    <t>KD/PL-QEX-PP73-TP</t>
  </si>
  <si>
    <t>TAMBHAN KERJA UNTUK UG / OH SERTA PEMASANGAN 'WIRING' DALAM BANGUNAN TELEKOM - BILIK ODF</t>
  </si>
  <si>
    <t xml:space="preserve">H5G_FOC BAA F03/F08 24C CSR DKKMD0190_TMNKEMPAS (DNB_HORIZON 5G)
</t>
  </si>
  <si>
    <t>[{"name":"SURAT PERMOHONAN KELULUSAN 3rd BOQ 180823 - H_Amir Bohtar B Othman 1.pdf","link":"https://tm365-my.sharepoint.com/personal/badruznasrin_basri_tm_com_my/Documents/Apps/Microsoft%20Forms/Request%20New%20PR/Question%202/SURAT%20PERMOHONAN%20KELULUSAN%203rd%20BOQ%20180823%20-%20H_Amir%20Bohtar%20B%20Othman%201.pdf","id":"01KO5DXPXTMP5OJQ47RFA3BP66SZNZB3BX","type":null,"size":900604,"referenceId":"01KO5DXPXUPARRCS6LWRBYBWTUUM5DK5ER","driveId":"b!GENIO6DB3UWzdulNK6evrT-LvdyhA0VIokS4fxAfqZJ9NS0deS_ETJs3VRRJUVZM","status":1,"uploadSessionUrl":null}]</t>
  </si>
  <si>
    <t>JU-EQT-0100-TP</t>
  </si>
  <si>
    <t>JU-ANE-0561-TP</t>
  </si>
  <si>
    <t>SGT</t>
  </si>
  <si>
    <t>status project closed</t>
  </si>
  <si>
    <t>GNG</t>
  </si>
  <si>
    <t>AND to ignore this request due to PU si already covered in main PO</t>
  </si>
  <si>
    <t>BRP2300014</t>
  </si>
  <si>
    <t>PAC2311321</t>
  </si>
  <si>
    <t>TMWA/230539</t>
  </si>
  <si>
    <t>KG/SB-GEO-0056-TP</t>
  </si>
  <si>
    <t>Several push core need to be done in order to splice the cores needed which is not covered in TBOQ</t>
  </si>
  <si>
    <t>BR SWK FOC PNN_F58 12C - SEKOLAH KEBANGSAAN TABA SAIT - PNN</t>
  </si>
  <si>
    <t>[{"name":"FBOQ BR SWK FOC PNN_F58 12C - SEKOLAH KEBANGS_Fathi Bin Ramli.pdf","link":"https://tm365-my.sharepoint.com/personal/badruznasrin_basri_tm_com_my/Documents/Apps/Microsoft%20Forms/Request%20New%20PR/Question%202/FBOQ%20BR%20SWK%20FOC%20PNN_F58%2012C%20-%20SEKOLAH%20KEBANGS_Fathi%20Bin%20Ramli.pdf","id":"01KO5DXPRIVKNIZ736DNAYJP3WOYGTL7M3","type":null,"size":219785,"referenceId":"01KO5DXPXUPARRCS6LWRBYBWTUUM5DK5ER","driveId":"b!GENIO6DB3UWzdulNK6evrT-LvdyhA0VIokS4fxAfqZJ9NS0deS_ETJs3VRRJUVZM","status":1,"uploadSessionUrl":null}]</t>
  </si>
  <si>
    <t>H5G2205315</t>
  </si>
  <si>
    <t>PAC2222467</t>
  </si>
  <si>
    <t>TMNA/224826</t>
  </si>
  <si>
    <t>KD/PL-QEX-0059-TP</t>
  </si>
  <si>
    <t>KERJA TAMBAHAN - MELIBATKAN LURANG (MANHOLE) - RISE UP &amp; BAIKPULIH. LURANG YANG BERLAINAN</t>
  </si>
  <si>
    <t>H5G_FOC BAA F16/F17 24C CSR DKKMD0197_SMKPINANGTUNGGAL (DNB_HORIZON 5G)</t>
  </si>
  <si>
    <t>[{"name":"SURAT PERMOHONAN KELULUSAN 2nd BOQ 180823 - H_Amir Bohtar B Othman.pdf","link":"https://tm365-my.sharepoint.com/personal/badruznasrin_basri_tm_com_my/Documents/Apps/Microsoft%20Forms/Request%20New%20PR/Question%202/SURAT%20PERMOHONAN%20KELULUSAN%202nd%20BOQ%20180823%20-%20H_Amir%20Bohtar%20B%20Othman.pdf","id":"01KO5DXPXGYLWZXVJZXZC3STSQH5KRXUEE","type":null,"size":904029,"referenceId":"01KO5DXPXUPARRCS6LWRBYBWTUUM5DK5ER","driveId":"b!GENIO6DB3UWzdulNK6evrT-LvdyhA0VIokS4fxAfqZJ9NS0deS_ETJs3VRRJUVZM","status":1,"uploadSessionUrl":null}]</t>
  </si>
  <si>
    <t>11.10 pending TP</t>
  </si>
  <si>
    <t>CNFD-NEP-0050-TP</t>
  </si>
  <si>
    <t>SN - MN</t>
  </si>
  <si>
    <t>11.10 Pending TP</t>
  </si>
  <si>
    <t>CNFD-NEP-0051-TP</t>
  </si>
  <si>
    <t>MTJ</t>
  </si>
  <si>
    <t>After survey with ASB team, the route to the building is different and longer compared to the original plan.</t>
  </si>
  <si>
    <t>SRR FTTH ADD LBN_C023_ SMART CITY PROJECT LABUAN PHASE 1</t>
  </si>
  <si>
    <t>LBN</t>
  </si>
  <si>
    <t>[{"name":"SI PR  RANCHA LBN_Daniel S Manson.pdf","link":"https://tm365-my.sharepoint.com/personal/badruznasrin_basri_tm_com_my/Documents/Apps/Microsoft%20Forms/Request%20New%20PR/Question%202/SI%20PR%20%20RANCHA%20LBN_Daniel%20S%20Manson.pdf","id":"01KO5DXPSBB4V7PQ24DRFL32BVIFJ4IIGV","type":null,"size":272907,"referenceId":"01KO5DXPXUPARRCS6LWRBYBWTUUM5DK5ER","driveId":"b!GENIO6DB3UWzdulNK6evrT-LvdyhA0VIokS4fxAfqZJ9NS0deS_ETJs3VRRJUVZM","status":1,"uploadSessionUrl":null},{"name":"SI STD COSTING RANCHA LBN_Daniel S Manson.xlsx","link":"https://tm365-my.sharepoint.com/personal/badruznasrin_basri_tm_com_my/_layouts/15/Doc.aspx?sourcedoc=%7BE9DF48C8-211A-47F9-9427-91C3A4BB9FE8%7D&amp;file=SI%20STD%20COSTING%20RANCHA%20LBN_Daniel%20S%20Manson.xlsx&amp;action=default&amp;mobileredirect=true","id":"01KO5DXPWIJDP6SGRB7FDZIJ4RYOSLXH7I","type":null,"size":221734,"referenceId":"01KO5DXPXUPARRCS6LWRBYBWTUUM5DK5ER","driveId":"b!GENIO6DB3UWzdulNK6evrT-LvdyhA0VIokS4fxAfqZJ9NS0deS_ETJs3VRRJUVZM","status":1,"uploadSessionUrl":null},{"name":"Techical ProposalSRR LBN RANCA RANCA - SI_Daniel S Manson.pdf","link":"https://tm365-my.sharepoint.com/personal/badruznasrin_basri_tm_com_my/Documents/Apps/Microsoft%20Forms/Request%20New%20PR/Question%202/Techical%20ProposalSRR%20LBN%20RANCA%20RANCA%20-%20SI_Daniel%20S%20Manson.pdf","id":"01KO5DXPQ5S7E2EJLLURG2QVOEG3QNNOMJ","type":null,"size":831102,"referenceId":"01KO5DXPXUPARRCS6LWRBYBWTUUM5DK5ER","driveId":"b!GENIO6DB3UWzdulNK6evrT-LvdyhA0VIokS4fxAfqZJ9NS0deS_ETJs3VRRJUVZM","status":1,"uploadSessionUrl":null}]</t>
  </si>
  <si>
    <t>Costing asal adalah untuk kos repair cws ducting utk 2 section sahaja. Terdapat tambahan kos di sebabkan terdapat 3 section yang ada masalah duct damage dan tidak boleh di repair dan perlu kerja-kerja tambahan new duct . Kerja baru melibatkan 1 way open trenching 170 mtr , 2 way open trenching 186mtr dan kerja-kerja korekan di atas jalan raya</t>
  </si>
  <si>
    <t>[{"name":"BOQ SI REVISED TMCA231843 - NRP CWS LTS 2W OP_Engku Intan Norazlin.pdf","link":"https://tm365-my.sharepoint.com/personal/badruznasrin_basri_tm_com_my/Documents/Apps/Microsoft%20Forms/Request%20New%20PR/Question%202/BOQ%20SI%20REVISED%20TMCA231843%20-%20NRP%20CWS%20LTS%202W%20OP_Engku%20Intan%20Norazlin.pdf","id":"01KO5DXPT5C56CS5FFWZBYJLOA4C2HRMRU","type":null,"size":106881,"referenceId":"01KO5DXPXUPARRCS6LWRBYBWTUUM5DK5ER","driveId":"b!GENIO6DB3UWzdulNK6evrT-LvdyhA0VIokS4fxAfqZJ9NS0deS_ETJs3VRRJUVZM","status":1,"uploadSessionUrl":null},{"name":"TMCA231843 NRP CWS LTS 2W OPEN CUT KWASA KWSP_Engku Intan Norazlin.pptx","link":"https://tm365-my.sharepoint.com/personal/badruznasrin_basri_tm_com_my/_layouts/15/Doc.aspx?sourcedoc=%7BCDF60A06-6FFD-44FC-A568-88983226DCEE%7D&amp;file=TMCA231843%20NRP%20CWS%20LTS%202W%20OPEN%20CUT%20KWASA%20KWSP_Engku%20Intan%20Norazlin.pptx&amp;action=edit&amp;mobileredirect=true","id":"01KO5DXPQGBL3M37LP7RCKK2EITAZCNXHO","type":null,"size":10589282,"referenceId":"01KO5DXPXUPARRCS6LWRBYBWTUUM5DK5ER","driveId":"b!GENIO6DB3UWzdulNK6evrT-LvdyhA0VIokS4fxAfqZJ9NS0deS_ETJs3VRRJUVZM","status":1,"uploadSessionUrl":null},{"name":"SLD DRAWING KWASA LAND_Engku Intan Norazlin.ppt","link":"https://tm365-my.sharepoint.com/personal/badruznasrin_basri_tm_com_my/_layouts/15/Doc.aspx?sourcedoc=%7B260EAA8F-60FA-445A-A547-9A364C2AB20A%7D&amp;file=SLD%20DRAWING%20KWASA%20LAND_Engku%20Intan%20Norazlin.ppt&amp;action=edit&amp;mobileredirect=true","id":"01KO5DXPUPVIHCN6TALJCKKR42GZGCVMQK","type":null,"size":2588672,"referenceId":"01KO5DXPXUPARRCS6LWRBYBWTUUM5DK5ER","driveId":"b!GENIO6DB3UWzdulNK6evrT-LvdyhA0VIokS4fxAfqZJ9NS0deS_ETJs3VRRJUVZM","status":1,"uploadSessionUrl":null}]</t>
  </si>
  <si>
    <t>SB-TBT-0238-TP</t>
  </si>
  <si>
    <t>KLG</t>
  </si>
  <si>
    <t>10/10 LOR</t>
  </si>
  <si>
    <t>TRG-ATT-0150-TP</t>
  </si>
  <si>
    <t>WTI</t>
  </si>
  <si>
    <t>ATT POWER SDN. BHD.</t>
  </si>
  <si>
    <t>PG-ZTK-0186</t>
  </si>
  <si>
    <t>TRG-OCK-0040-TP</t>
  </si>
  <si>
    <t>DN</t>
  </si>
  <si>
    <t>KMRM</t>
  </si>
  <si>
    <t>10/10: TP submission. Mayo wasap projek Drop. 9/10: LOR lama ceiling (RSP), tukar ke Astra</t>
  </si>
  <si>
    <t>P1P2300077</t>
  </si>
  <si>
    <t>PAC2309123</t>
  </si>
  <si>
    <t>TMSA/232747</t>
  </si>
  <si>
    <t>MK-AST-0121-TP</t>
  </si>
  <si>
    <t>SM7769 WEBE FOC (ADD) AKH F45 KOLEJ YAYASAN SAAD DURIAN TUNGGA</t>
  </si>
  <si>
    <t>PJ-EXT-1086-TP</t>
  </si>
  <si>
    <t>Urgent MyGov delivery</t>
  </si>
  <si>
    <t>NID (2 SET) FOR MYGOV*NET-KDN (JPN)-JABATAN PENDAFTARAN NEGARA (JPN) CAWANGAN BINTULU(IPME)-BTU</t>
  </si>
  <si>
    <t>[{"name":"TMWA_239061 NID 1G SFP Requirement BOQ Indent_Alice Lee.xlsx","link":"https://tm365-my.sharepoint.com/personal/badruznasrin_basri_tm_com_my/_layouts/15/Doc.aspx?sourcedoc=%7B509B1325-E502-4BE1-9F77-10591811E47F%7D&amp;file=TMWA_239061%20NID%201G%20SFP%20Requirement%20BOQ%20Indent_Alice%20Lee.xlsx&amp;action=default&amp;mobileredirect=true","id":"01KO5DXPRFCONVAAXF4FFZ65YQLEMBDZD7","type":null,"size":89385,"referenceId":"01KO5DXPXUPARRCS6LWRBYBWTUUM5DK5ER","driveId":"b!GENIO6DB3UWzdulNK6evrT-LvdyhA0VIokS4fxAfqZJ9NS0deS_ETJs3VRRJUVZM","status":1,"uploadSessionUrl":null}][{"name":"TMWA_239061 NID 1G SFP Requirement BOQ Indent_Alice Lee.xlsx","link":"https://tm365-my.sharepoint.com/personal/badruznasrin_basri_tm_com_my/_layouts/15/Doc.aspx?sourcedoc=%7BA963F525-3A81-4BC4-B021-984A46623CBB%7D&amp;file=TMWA_239061%20NID%201G%20SFP%20Requirement%20BOQ%20Indent_Alice%20Lee.xlsx&amp;action=default&amp;mobileredirect=true","id":"01KO5DXPRF6VR2TAJ2YRF3AIMYJJDGEPF3","type":null,"size":89385,"referenceId":"01KO5DXPXGNA5SXMMJOFDI7X4DMR4B2UAT","driveId":"b!GENIO6DB3UWzdulNK6evrT-LvdyhA0VIokS4fxAfqZJ9NS0deS_ETJs3VRRJUVZM","status":1,"uploadSessionUrl":null}]</t>
  </si>
  <si>
    <t>11/10 sent to cpa</t>
  </si>
  <si>
    <t>KEL-MAJ-0853-TP</t>
  </si>
  <si>
    <t>AND email to CP to ignore this request form</t>
  </si>
  <si>
    <t xml:space="preserve">Urgent MyGov delivery.
Revise quantity for SFP as per email by Nurfarizan Binti Rosli dated 9/10/2023;
TMWA/239067 - 1G SFP 10KM 10 pcs
</t>
  </si>
  <si>
    <t>[{"name":"TMWA_239067 NID 1G SFP Requirement BOQ Indent_Alice Lee.xlsx","link":"https://tm365-my.sharepoint.com/personal/badruznasrin_basri_tm_com_my/_layouts/15/Doc.aspx?sourcedoc=%7B3370572F-BA2F-44D1-BAB8-BA6B7503CCA1%7D&amp;file=TMWA_239067%20NID%201G%20SFP%20Requirement%20BOQ%20Indent_Alice%20Lee.xlsx&amp;action=default&amp;mobileredirect=true","id":"01KO5DXPRPK5YDGL522FCLVOF2NN2QHTFB","type":null,"size":89360,"referenceId":"01KO5DXPXUPARRCS6LWRBYBWTUUM5DK5ER","driveId":"b!GENIO6DB3UWzdulNK6evrT-LvdyhA0VIokS4fxAfqZJ9NS0deS_ETJs3VRRJUVZM","status":1,"uploadSessionUrl":null}][{"name":"TMWA_239067 NID 1G SFP Requirement BOQ Indent_Alice Lee.xlsx","link":"https://tm365-my.sharepoint.com/personal/badruznasrin_basri_tm_com_my/_layouts/15/Doc.aspx?sourcedoc=%7B7C1C7A38-CD6C-4F13-9E98-49431FB6BCBB%7D&amp;file=TMWA_239067%20NID%201G%20SFP%20Requirement%20BOQ%20Indent_Alice%20Lee.xlsx&amp;action=default&amp;mobileredirect=true","id":"01KO5DXPRYPIOHY3GNCNHZ5GCJIMP3NPF3","type":null,"size":89360,"referenceId":"01KO5DXPXGNA5SXMMJOFDI7X4DMR4B2UAT","driveId":"b!GENIO6DB3UWzdulNK6evrT-LvdyhA0VIokS4fxAfqZJ9NS0deS_ETJs3VRRJUVZM","status":1,"uploadSessionUrl":null}]</t>
  </si>
  <si>
    <t>Resubmit PR request as there was some errors in previous form.
Urgent MyGov delivery. 
Revise quantity for SFP as per email by Nurfarizan Binti Rosli dated 9/10/2023; TMWA/239067 - 1G SFP 10KM 10 pcs</t>
  </si>
  <si>
    <t>NID (1 SET) FOR MYGOV*NET-KPKT(JBPM)-BALAI BOMBA DAN PENYELAMAT ZON BINTULU (IPME)-BTU</t>
  </si>
  <si>
    <t>[{"name":"TMWA_239067 NID 1G SFP Requirement BOQ Indent_Alice Lee 1.xlsx","link":"https://tm365-my.sharepoint.com/personal/badruznasrin_basri_tm_com_my/_layouts/15/Doc.aspx?sourcedoc=%7B064F0B24-4621-4B38-A3C6-5E68C1B9B805%7D&amp;file=TMWA_239067%20NID%201G%20SFP%20Requirement%20BOQ%20Indent_Alice%20Lee%201.xlsx&amp;action=default&amp;mobileredirect=true","id":"01KO5DXPREBNHQMIKGHBF2HRS6NDA3TOAF","type":null,"size":89360,"referenceId":"01KO5DXPXUPARRCS6LWRBYBWTUUM5DK5ER","driveId":"b!GENIO6DB3UWzdulNK6evrT-LvdyhA0VIokS4fxAfqZJ9NS0deS_ETJs3VRRJUVZM","status":1,"uploadSessionUrl":null}][{"name":"TMWA_239067 NID 1G SFP Requirement BOQ Indent_Alice Lee 1.xlsx","link":"https://tm365-my.sharepoint.com/personal/badruznasrin_basri_tm_com_my/_layouts/15/Doc.aspx?sourcedoc=%7B74C0C119-A5C6-42AA-BF35-38EFC6250F9A%7D&amp;file=TMWA_239067%20NID%201G%20SFP%20Requirement%20BOQ%20Indent_Alice%20Lee%201.xlsx&amp;action=default&amp;mobileredirect=true","id":"01KO5DXPQZYHAHJRVFVJBL6NJY57DCKD42","type":null,"size":89360,"referenceId":"01KO5DXPXGNA5SXMMJOFDI7X4DMR4B2UAT","driveId":"b!GENIO6DB3UWzdulNK6evrT-LvdyhA0VIokS4fxAfqZJ9NS0deS_ETJs3VRRJUVZM","status":1,"uploadSessionUrl":null}]</t>
  </si>
  <si>
    <t>H5G2206194</t>
  </si>
  <si>
    <t xml:space="preserve"> PAC2223719</t>
  </si>
  <si>
    <t>TMEA/226330</t>
  </si>
  <si>
    <t>KEL-WUH-0140-TP</t>
  </si>
  <si>
    <t xml:space="preserve">additional work </t>
  </si>
  <si>
    <t xml:space="preserve">H5G FOC SPUR WBU 12C DDTUM0421 KG KUTAN
</t>
  </si>
  <si>
    <t>[{"name":"TMEA226330 BOQ SI_Nurulfahmie Binti Mo.pdf","link":"https://tm365-my.sharepoint.com/personal/badruznasrin_basri_tm_com_my/Documents/Apps/Microsoft%20Forms/Request%20New%20PR/Question%202/TMEA226330%20BOQ%20SI_Nurulfahmie%20Binti%20Mo.pdf","id":"01KO5DXPW64HBOY4KJGJGJDZZPC23GGY5X","type":null,"size":301863,"referenceId":"01KO5DXPXUPARRCS6LWRBYBWTUUM5DK5ER","driveId":"b!GENIO6DB3UWzdulNK6evrT-LvdyhA0VIokS4fxAfqZJ9NS0deS_ETJs3VRRJUVZM","status":1,"uploadSessionUrl":null},{"name":"TMEA226330 PHYSICAL VERIFICATION_Nurulfahmie Binti Mo.xlsx","link":"https://tm365-my.sharepoint.com/personal/badruznasrin_basri_tm_com_my/_layouts/15/Doc.aspx?sourcedoc=%7B05397E3E-9BCF-45A1-BA0B-979F884E8986%7D&amp;file=TMEA226330%20PHYSICAL%20VERIFICATION_Nurulfahmie%20Binti%20Mo.xlsx&amp;action=default&amp;mobileredirect=true","id":"01KO5DXPR6PY4QLT43UFC3UC4XT6EE5CMG","type":null,"size":1919297,"referenceId":"01KO5DXPXUPARRCS6LWRBYBWTUUM5DK5ER","driveId":"b!GENIO6DB3UWzdulNK6evrT-LvdyhA0VIokS4fxAfqZJ9NS0deS_ETJs3VRRJUVZM","status":1,"uploadSessionUrl":null}]</t>
  </si>
  <si>
    <t>PAC2310243</t>
  </si>
  <si>
    <t>TMWA/239108</t>
  </si>
  <si>
    <t>MR/BIN-ATK-0116-TP</t>
  </si>
  <si>
    <t>Urgent 5G delivery</t>
  </si>
  <si>
    <t>5G DNB DQBTU0161 1 IUC/ CSR &amp; FOC TKD_F24 SPURS 24C/12CFOR JALANMUTIARA_TKD</t>
  </si>
  <si>
    <t>[{"name":"TMWA_239108 SI ENDORSED_Alice Lee.pdf","link":"https://tm365-my.sharepoint.com/personal/badruznasrin_basri_tm_com_my/Documents/Apps/Microsoft%20Forms/Request%20New%20PR/Question%202/TMWA_239108%20SI%20ENDORSED_Alice%20Lee.pdf","id":"01KO5DXPUSEXU3ZIHBNBC2T7G63G4XE3T2","type":null,"size":432484,"referenceId":"01KO5DXPXUPARRCS6LWRBYBWTUUM5DK5ER","driveId":"b!GENIO6DB3UWzdulNK6evrT-LvdyhA0VIokS4fxAfqZJ9NS0deS_ETJs3VRRJUVZM","status":1,"uploadSessionUrl":null},{"name":"REDMARK TMWA 239108_Alice Lee.pdf","link":"https://tm365-my.sharepoint.com/personal/badruznasrin_basri_tm_com_my/Documents/Apps/Microsoft%20Forms/Request%20New%20PR/Question%202/REDMARK%20TMWA%20239108_Alice%20Lee.pdf","id":"01KO5DXPTUZVFDAFJNYVDK5EANS6YYOQGI","type":null,"size":183103,"referenceId":"01KO5DXPXUPARRCS6LWRBYBWTUUM5DK5ER","driveId":"b!GENIO6DB3UWzdulNK6evrT-LvdyhA0VIokS4fxAfqZJ9NS0deS_ETJs3VRRJUVZM","status":1,"uploadSessionUrl":null}]</t>
  </si>
  <si>
    <t>Request SI form from AND</t>
  </si>
  <si>
    <t>SRR2201389</t>
  </si>
  <si>
    <t>PAC2215308</t>
  </si>
  <si>
    <t>TMNA/222333</t>
  </si>
  <si>
    <t>KD/PL-SRI-0273-TP</t>
  </si>
  <si>
    <t>KERJA-KERJA BAIK PULIH CORE ESIDE (HIGH LOSS)</t>
  </si>
  <si>
    <t xml:space="preserve">SRR FTTH GN C011 GF KAMPUNG SUNGAI BONGKOK - GN
</t>
  </si>
  <si>
    <t>[{"name":"TMNA222333 - BOQ2_Mohd Zairin Effendy.pdf","link":"https://tm365-my.sharepoint.com/personal/badruznasrin_basri_tm_com_my/Documents/Apps/Microsoft%20Forms/Request%20New%20PR/Question%202/TMNA222333%20-%20BOQ2_Mohd%20Zairin%20Effendy.pdf","id":"01KO5DXPWB3YV6PXJYEFCJ5ZGX7MHM3FI5","type":null,"size":213904,"referenceId":"01KO5DXPXUPARRCS6LWRBYBWTUUM5DK5ER","driveId":"b!GENIO6DB3UWzdulNK6evrT-LvdyhA0VIokS4fxAfqZJ9NS0deS_ETJs3VRRJUVZM","status":1,"uploadSessionUrl":null}]</t>
  </si>
  <si>
    <t>10/10/23 - LOR done</t>
  </si>
  <si>
    <t>SB-MUT-0119-TP</t>
  </si>
  <si>
    <t>PRK-PIR-0092-TP</t>
  </si>
  <si>
    <t>KW</t>
  </si>
  <si>
    <t>[{"name":"BOQ TMWA237255 (1)_Bun Katan Katan.pdf","link":"https://tm365-my.sharepoint.com/personal/badruznasrin_basri_tm_com_my/Documents/Apps/Microsoft%20Forms/Request%20New%20PR/Question%203/BOQ%20TMWA237255%20(1)_Bun%20Katan%20Katan.pdf","id":"01KO5DXPWPLBXJ6JJKHBD3WOA6DHHDJ2FP","type":null,"size":116140,"referenceId":"01KO5DXPXGNA5SXMMJOFDI7X4DMR4B2UAT","driveId":"b!GENIO6DB3UWzdulNK6evrT-LvdyhA0VIokS4fxAfqZJ9NS0deS_ETJs3VRRJUVZM","status":1,"uploadSessionUrl":null}]</t>
  </si>
  <si>
    <t>9/10/23: done submit BOQ &amp; TP to CPA</t>
  </si>
  <si>
    <t>SNP2200225</t>
  </si>
  <si>
    <t>PAC2303834</t>
  </si>
  <si>
    <t>TMCA/230766</t>
  </si>
  <si>
    <t>SB-TLT-0067-TP</t>
  </si>
  <si>
    <t>KKM KPOP2 FTTH SPK_C022 BBD9458 SEKOLAH JENIS KEBANGSAAN (TAMIL) SEPANG</t>
  </si>
  <si>
    <t>SRR2201008</t>
  </si>
  <si>
    <t>PAC2208994</t>
  </si>
  <si>
    <t>SMEA/226571</t>
  </si>
  <si>
    <t>KEL-GET-0709-TP</t>
  </si>
  <si>
    <t>4902155794</t>
  </si>
  <si>
    <t>Additional pole 4nos</t>
  </si>
  <si>
    <t xml:space="preserve">SRR FTTH ADD TUN_C014 JINTAN &amp; KBG TEMBESU
</t>
  </si>
  <si>
    <t>[{"name":"BOQ (SI) SRR FTTH ADD TUN C014 TMN JINTAN DAN_Mohamad Faizal Bin R.pdf","link":"https://tm365-my.sharepoint.com/personal/badruznasrin_basri_tm_com_my/Documents/Apps/Microsoft%20Forms/Request%20New%20PR/Question%202/BOQ%20(SI)%20SRR%20FTTH%20ADD%20TUN%20C014%20TMN%20JINTAN%20DAN_Mohamad%20Faizal%20Bin%20R.pdf","id":"01KO5DXPRCQO44Z7FZTJCZCZOIQJGTNBI6","type":null,"size":490110,"referenceId":"01KO5DXPXUPARRCS6LWRBYBWTUUM5DK5ER","driveId":"b!GENIO6DB3UWzdulNK6evrT-LvdyhA0VIokS4fxAfqZJ9NS0deS_ETJs3VRRJUVZM","status":1,"uploadSessionUrl":null}]</t>
  </si>
  <si>
    <t>UMB2200043</t>
  </si>
  <si>
    <t>PAC2219177</t>
  </si>
  <si>
    <t>TMEA/227806</t>
  </si>
  <si>
    <t>KEL-NIM-0070-TP</t>
  </si>
  <si>
    <t xml:space="preserve">UM KO FOC SPUR 24C KGPR PAYA RAMBAI
</t>
  </si>
  <si>
    <t xml:space="preserve">LOR pending due to budget </t>
  </si>
  <si>
    <t>GOV2305394</t>
  </si>
  <si>
    <t>PAC2311978</t>
  </si>
  <si>
    <t>TMSA/233282</t>
  </si>
  <si>
    <t>MyGov CPQ 12</t>
  </si>
  <si>
    <t>MYGOV*NET-KPKT (JBPM)-BALAI BOMBA DAN PENYELAMAT KEMPAS(IPME)-TMP</t>
  </si>
  <si>
    <t>GOV2305379</t>
  </si>
  <si>
    <t>PAC2311851</t>
  </si>
  <si>
    <t>TMSA/233228</t>
  </si>
  <si>
    <t>MyGov*Net-KPKT-SWCORP PASIR GUDANG-P3 SD FTTH-PRM</t>
  </si>
  <si>
    <t>PRM</t>
  </si>
  <si>
    <t>GOV2305372</t>
  </si>
  <si>
    <t>PAC2311980</t>
  </si>
  <si>
    <t>TMSA/231163</t>
  </si>
  <si>
    <t>MYGOV*NET-KPKT (JBPM)-BALAI BOMBA DAN PENYELAMAT BANDAR TENGGARA(IPME)-TGA</t>
  </si>
  <si>
    <t>GOV2305358</t>
  </si>
  <si>
    <t>PAC2311807</t>
  </si>
  <si>
    <t>TMSA/233188</t>
  </si>
  <si>
    <t>MYGOV*NET-MOF (JKDM) KASTAM TANJUNG LANGSAT PORT, PELABUHAN TANJUNG LANGSAT PASIR GUDANG (IPME)-PTU</t>
  </si>
  <si>
    <t>PTU</t>
  </si>
  <si>
    <t>GOV2304953</t>
  </si>
  <si>
    <t>PAC2312333</t>
  </si>
  <si>
    <t>TMSA/233224</t>
  </si>
  <si>
    <t>MYGOV*NET-MOH-HOSPITAL SEGAMAT (BAHARU) (IPME) - GNG</t>
  </si>
  <si>
    <t>GOV2305416</t>
  </si>
  <si>
    <t>PAC2312149</t>
  </si>
  <si>
    <t>TMNA/232696</t>
  </si>
  <si>
    <t>MYGOV*NET-MOH-PEJABAT KESIHATAN DAERAH KULIM II(IPME)-KM</t>
  </si>
  <si>
    <t>GOV2305393</t>
  </si>
  <si>
    <t>PAC2311964</t>
  </si>
  <si>
    <t>TMWA/230574</t>
  </si>
  <si>
    <t>MYGOV*NET-KPKT (JBPM)-BALAI BOMBA DAN PENYELAMAT ASAJAYA(IPME)-KSN</t>
  </si>
  <si>
    <t>10/10: Pre-acceptance</t>
  </si>
  <si>
    <t>GOV2305004</t>
  </si>
  <si>
    <t>PAC2311802</t>
  </si>
  <si>
    <t>TMSA/233259</t>
  </si>
  <si>
    <t>NS-SAL-0047-TP</t>
  </si>
  <si>
    <t>MYGOV*NET-KLINIK KESIHATAN PALONG TIMUR(IPME)- PLM</t>
  </si>
  <si>
    <t>PLM</t>
  </si>
  <si>
    <t>GOV2305018</t>
  </si>
  <si>
    <t>PAC2312176</t>
  </si>
  <si>
    <t>TMEA/231485</t>
  </si>
  <si>
    <t>PHG-SKY-0020-TP</t>
  </si>
  <si>
    <t>MYGOV*NET-JPM (APM)-APM DAERAH ROMPIN(IPME)-KRP</t>
  </si>
  <si>
    <t>GOV2305424</t>
  </si>
  <si>
    <t>PAC2312310</t>
  </si>
  <si>
    <t>TMNA/232712</t>
  </si>
  <si>
    <t>PRK-KBR-0077-TP</t>
  </si>
  <si>
    <t>MYGOV*NET- KPKM (DVS) - PUSAT PENGEMBANGAN VETERINAR (VETEC) TENGAH(SDWAN OVER FTTH)-SLI</t>
  </si>
  <si>
    <t>GOV2305401</t>
  </si>
  <si>
    <t>PAC2312031</t>
  </si>
  <si>
    <t>TMNA/232112</t>
  </si>
  <si>
    <t>MYGOV*NET-MOH-CAWANGAN INSPEKTORAT &amp; PERUNDANGAN DAN CAWANGAN TIBIKUSTA JKN (SDWAN FTTH)- IP</t>
  </si>
  <si>
    <t>GOV2305408</t>
  </si>
  <si>
    <t>PAC2311967</t>
  </si>
  <si>
    <t>TMBA/230943</t>
  </si>
  <si>
    <t>MYGOVT*NET-NRECC (JUPEM-GEODESI) CORS SANDAKAN (SAND) (IPME) - ERA</t>
  </si>
  <si>
    <t>10/10 pending accept LOR &amp; upload TP</t>
  </si>
  <si>
    <t>GOV2305007</t>
  </si>
  <si>
    <t>PAC2312367</t>
  </si>
  <si>
    <t>TMEA/238903</t>
  </si>
  <si>
    <t>KEL-MAJ-0854-TP</t>
  </si>
  <si>
    <t>MYGOV*NET-MOH-KLINIK KESIHATAN GONG KULIM (IPME) - BCK</t>
  </si>
  <si>
    <t>GOV2305412</t>
  </si>
  <si>
    <t>PAC2312353</t>
  </si>
  <si>
    <t>TMBA/230958</t>
  </si>
  <si>
    <t>MYGOV*NET 2.0 -NRECC (JUPEM-GEODESI) STESEN TOLOK AIR PASANG SURUT (STAPS) KUDAT (IPME) - KDT</t>
  </si>
  <si>
    <t>MYGOV*NET-MOF (JKDM) KASTAM JETI GHADAF MARBLE SDN BHD, TELUK INTAN (IPME)-HM</t>
  </si>
  <si>
    <t>HM</t>
  </si>
  <si>
    <t>GOV2305459</t>
  </si>
  <si>
    <t>PAC2312408</t>
  </si>
  <si>
    <t>TMWA/233196</t>
  </si>
  <si>
    <t>MYGOV*NET-MOH-KLINIK KESIHATAN KUALA IGAN(SDWAN FTTH)-OYAA</t>
  </si>
  <si>
    <t>TITAN H5G FOC SPUR KUK 24C DDKBR0144 SMK PANJI</t>
  </si>
  <si>
    <t xml:space="preserve">PU push core in BOQ is not included in PO creation. While PU installation poles were missed out by NEC when submitting BOQ. </t>
  </si>
  <si>
    <t>5G DNB DQSIB0999 1 IUC/CSR &amp; SPUR JLNKIONGTUNG_sb</t>
  </si>
  <si>
    <t>[{"name":"Technical Proposal for 5G TMWA233160_Nurul Auwani Sudin.pdf","link":"https://tm365-my.sharepoint.com/personal/badruznasrin_basri_tm_com_my/Documents/Apps/Microsoft%20Forms/Request%20New%20PR/Question%202/Technical%20Proposal%20for%205G%20TMWA233160_Nurul%20Auwani%20Sudin.pdf","id":"01KO5DXPWLDKTET4JPLFDYISAWCGS3MPES","type":null,"size":1077554,"referenceId":"01KO5DXPXUPARRCS6LWRBYBWTUUM5DK5ER","driveId":"b!GENIO6DB3UWzdulNK6evrT-LvdyhA0VIokS4fxAfqZJ9NS0deS_ETJs3VRRJUVZM","status":1,"uploadSessionUrl":null},{"name":"SI TMWA233160 KIONG TUNG_Nurul Auwani Sudin.pdf","link":"https://tm365-my.sharepoint.com/personal/badruznasrin_basri_tm_com_my/Documents/Apps/Microsoft%20Forms/Request%20New%20PR/Question%202/SI%20TMWA233160%20KIONG%20TUNG_Nurul%20Auwani%20Sudin.pdf","id":"01KO5DXPTJJOGOOYOIIBG3XUZFFRTG76W3","type":null,"size":825579,"referenceId":"01KO5DXPXUPARRCS6LWRBYBWTUUM5DK5ER","driveId":"b!GENIO6DB3UWzdulNK6evrT-LvdyhA0VIokS4fxAfqZJ9NS0deS_ETJs3VRRJUVZM","status":1,"uploadSessionUrl":null},{"name":"BOQ 5G TMWA233160 (SI)_Nurul Auwani Sudin.docx","link":"https://tm365-my.sharepoint.com/personal/badruznasrin_basri_tm_com_my/_layouts/15/Doc.aspx?sourcedoc=%7B92A5C26A-4807-4FEB-A4D4-8576CDDDD84F%7D&amp;file=BOQ%205G%20TMWA233160%20(SI)_Nurul%20Auwani%20Sudin.docx&amp;action=default&amp;mobileredirect=true","id":"01KO5DXPTKYKSZEB2I5NH2JVEFO3G53WCP","type":null,"size":271388,"referenceId":"01KO5DXPXUPARRCS6LWRBYBWTUUM5DK5ER","driveId":"b!GENIO6DB3UWzdulNK6evrT-LvdyhA0VIokS4fxAfqZJ9NS0deS_ETJs3VRRJUVZM","status":1,"uploadSessionUrl":null}]</t>
  </si>
  <si>
    <t>4902155784 (10/10/23), 9/10 Proceed PR VO/SI, First PO 4902153879 (4/10/23)</t>
  </si>
  <si>
    <t>4902153879, 4902155784</t>
  </si>
  <si>
    <t>Manhole sealed by asphalt. need to cut and remove asphalt and rise up manhole.</t>
  </si>
  <si>
    <t>INM</t>
  </si>
  <si>
    <t>[{"name":"__TM SLD DRAWING-INANAM 5G - MANHOLE REPAIR P_Daniel S Manson.pdf","link":"https://tm365-my.sharepoint.com/personal/badruznasrin_basri_tm_com_my/Documents/Apps/Microsoft%20Forms/Request%20New%20PR/Question%202/__TM%20SLD%20DRAWING-INANAM%205G%20-%20MANHOLE%20REPAIR%20P_Daniel%20S%20Manson.pdf","id":"01KO5DXPQSZO4FG4JPI5ELZEA4UHLV4V6Q","type":null,"size":1389069,"referenceId":"01KO5DXPXUPARRCS6LWRBYBWTUUM5DK5ER","driveId":"b!GENIO6DB3UWzdulNK6evrT-LvdyhA0VIokS4fxAfqZJ9NS0deS_ETJs3VRRJUVZM","status":1,"uploadSessionUrl":null},{"name":"SITE INSTRUCTION TMBA_230916_Daniel S Manson.pdf","link":"https://tm365-my.sharepoint.com/personal/badruznasrin_basri_tm_com_my/Documents/Apps/Microsoft%20Forms/Request%20New%20PR/Question%202/SITE%20INSTRUCTION%20TMBA_230916_Daniel%20S%20Manson.pdf","id":"01KO5DXPRXGCJGP6G2KRAK37F6W7RHJ3KT","type":null,"size":707284,"referenceId":"01KO5DXPXUPARRCS6LWRBYBWTUUM5DK5ER","driveId":"b!GENIO6DB3UWzdulNK6evrT-LvdyhA0VIokS4fxAfqZJ9NS0deS_ETJs3VRRJUVZM","status":1,"uploadSessionUrl":null},{"name":"Std _costing awp SI  TMBA_230916_Daniel S Manson.pdf","link":"https://tm365-my.sharepoint.com/personal/badruznasrin_basri_tm_com_my/Documents/Apps/Microsoft%20Forms/Request%20New%20PR/Question%202/Std%20_costing%20awp%20SI%20%20TMBA_230916_Daniel%20S%20Manson.pdf","id":"01KO5DXPXXBVE5UXDN55CLGWZWG4FDZITY","type":null,"size":525519,"referenceId":"01KO5DXPXUPARRCS6LWRBYBWTUUM5DK5ER","driveId":"b!GENIO6DB3UWzdulNK6evrT-LvdyhA0VIokS4fxAfqZJ9NS0deS_ETJs3VRRJUVZM","status":1,"uploadSessionUrl":null}]</t>
  </si>
  <si>
    <t>AHK</t>
  </si>
  <si>
    <t>[{"name":"4. NEW BOQ 2ND_Ramnazdin Bin Ramli.pdf","link":"https://tm365-my.sharepoint.com/personal/badruznasrin_basri_tm_com_my/Documents/Apps/Microsoft%20Forms/Request%20New%20PR/Question%202/4.%20NEW%20BOQ%202ND_Ramnazdin%20Bin%20Ramli.pdf","id":"01KO5DXPSHQKYE54PRIJG3CCCA5UOVD64A","type":null,"size":1064296,"referenceId":"01KO5DXPXUPARRCS6LWRBYBWTUUM5DK5ER","driveId":"b!GENIO6DB3UWzdulNK6evrT-LvdyhA0VIokS4fxAfqZJ9NS0deS_ETJs3VRRJUVZM","status":1,"uploadSessionUrl":null}]</t>
  </si>
  <si>
    <t>SRR2104753</t>
  </si>
  <si>
    <t xml:space="preserve"> PAC2223502</t>
  </si>
  <si>
    <t>SMEA/236519</t>
  </si>
  <si>
    <t>pembelian SFP NOKIA 80km 10G untuk UPkan OLT baru di Tanah Merah</t>
  </si>
  <si>
    <t xml:space="preserve">SRR OLT TAM_G804 FOR TM NODE TANAH MERAH
</t>
  </si>
  <si>
    <t>54-KEL-03</t>
  </si>
  <si>
    <t>[{"name":"sebut harga SFP 80KM Nokia_Kamarudin Bin Md Gha.xlsx","link":"https://tm365-my.sharepoint.com/personal/badruznasrin_basri_tm_com_my/_layouts/15/Doc.aspx?sourcedoc=%7B19A1AFE9-EC45-4708-8D7A-B31CA10E9224%7D&amp;file=sebut%20harga%20SFP%2080KM%20Nokia_Kamarudin%20Bin%20Md%20Gha.xlsx&amp;action=default&amp;mobileredirect=true","id":"01KO5DXPXJV6QRSRPMBBDY26VTDSQQ5ERE","type":null,"size":70994,"referenceId":"01KO5DXPXUPARRCS6LWRBYBWTUUM5DK5ER","driveId":"b!GENIO6DB3UWzdulNK6evrT-LvdyhA0VIokS4fxAfqZJ9NS0deS_ETJs3VRRJUVZM","status":1,"uploadSessionUrl":null}][{"name":"sebut harga SFP 80KM Nokia_Kamarudin Bin Md Gha.xlsx","link":"https://tm365-my.sharepoint.com/personal/badruznasrin_basri_tm_com_my/_layouts/15/Doc.aspx?sourcedoc=%7BE2325771-5F51-4ABF-9F2B-EA3A5AFB052F%7D&amp;file=sebut%20harga%20SFP%2080KM%20Nokia_Kamarudin%20Bin%20Md%20Gha.xlsx&amp;action=default&amp;mobileredirect=true","id":"01KO5DXPTRK4ZOEUK7X5FJ6K7KHJNPWBJP","type":null,"size":70994,"referenceId":"01KO5DXPXGNA5SXMMJOFDI7X4DMR4B2UAT","driveId":"b!GENIO6DB3UWzdulNK6evrT-LvdyhA0VIokS4fxAfqZJ9NS0deS_ETJs3VRRJUVZM","status":1,"uploadSessionUrl":null}]</t>
  </si>
  <si>
    <t>SRR2203496</t>
  </si>
  <si>
    <t>PAC2223584</t>
  </si>
  <si>
    <t>JMEA/236505</t>
  </si>
  <si>
    <t xml:space="preserve">Additional work occurred installation poles with accessories (63 each) </t>
  </si>
  <si>
    <t>SRR FTTH ADD KUK_C042 KUBANG PALAS &amp; KAMPUNG MENTERA</t>
  </si>
  <si>
    <t>[{"name":"JMEA236505 FORM SI_Marzukie Bin Mohamad.pdf","link":"https://tm365-my.sharepoint.com/personal/badruznasrin_basri_tm_com_my/Documents/Apps/Microsoft%20Forms/Request%20New%20PR/Question%202/JMEA236505%20FORM%20SI_Marzukie%20Bin%20Mohamad.pdf","id":"01KO5DXPTX2X4VVOD4DJDKVWNZH4UBSXOQ","type":null,"size":333215,"referenceId":"01KO5DXPXUPARRCS6LWRBYBWTUUM5DK5ER","driveId":"b!GENIO6DB3UWzdulNK6evrT-LvdyhA0VIokS4fxAfqZJ9NS0deS_ETJs3VRRJUVZM","status":1,"uploadSessionUrl":null}]</t>
  </si>
  <si>
    <t>H5G2300590</t>
  </si>
  <si>
    <t>PAC2309416</t>
  </si>
  <si>
    <t>TMNA/232441</t>
  </si>
  <si>
    <t>H5G_FOC SAM F11/F14 CSR DRPER0045_KGBONGORKUDONG_SAM(DNB_HORIZON 5G)</t>
  </si>
  <si>
    <t>[{"name":"4. NEW BOQ 2ND_Ramnazdin Bin Ramli 1.pdf","link":"https://tm365-my.sharepoint.com/personal/badruznasrin_basri_tm_com_my/Documents/Apps/Microsoft%20Forms/Request%20New%20PR/Question%202/4.%20NEW%20BOQ%202ND_Ramnazdin%20Bin%20Ramli%201.pdf","id":"01KO5DXPT4V6DPTUMNWVD3KZ5TYKBR34UH","type":null,"size":1064296,"referenceId":"01KO5DXPXUPARRCS6LWRBYBWTUUM5DK5ER","driveId":"b!GENIO6DB3UWzdulNK6evrT-LvdyhA0VIokS4fxAfqZJ9NS0deS_ETJs3VRRJUVZM","status":1,"uploadSessionUrl":null}]</t>
  </si>
  <si>
    <t>11/10: cek balik 5 fiber tray juga tidak dibenarkan? 10/10: Submit PR</t>
  </si>
  <si>
    <t>Insufficient budget in TMSA/232035 during 1st Request for Purchasing Patch Panel 12C C/W Splicing Tray</t>
  </si>
  <si>
    <t>[{"name":"BOQ pg1 v2_Mohd Nor Izzuan Bin.pdf","link":"https://tm365-my.sharepoint.com/personal/badruznasrin_basri_tm_com_my/Documents/Apps/Microsoft%20Forms/Request%20New%20PR/Question%202/BOQ%20pg1%20v2_Mohd%20Nor%20Izzuan%20Bin.pdf","id":"01KO5DXPXCZX3NZ6VM25CLF3BQWQ6YRGMQ","type":null,"size":805692,"referenceId":"01KO5DXPXUPARRCS6LWRBYBWTUUM5DK5ER","driveId":"b!GENIO6DB3UWzdulNK6evrT-LvdyhA0VIokS4fxAfqZJ9NS0deS_ETJs3VRRJUVZM","status":1,"uploadSessionUrl":null},{"name":"BOQ pg2_Mohd Nor Izzuan Bin.pdf","link":"https://tm365-my.sharepoint.com/personal/badruznasrin_basri_tm_com_my/Documents/Apps/Microsoft%20Forms/Request%20New%20PR/Question%202/BOQ%20pg2_Mohd%20Nor%20Izzuan%20Bin.pdf","id":"01KO5DXPTDBQERDMT4ANEKV7LO5MMUE7BY","type":null,"size":643430,"referenceId":"01KO5DXPXUPARRCS6LWRBYBWTUUM5DK5ER","driveId":"b!GENIO6DB3UWzdulNK6evrT-LvdyhA0VIokS4fxAfqZJ9NS0deS_ETJs3VRRJUVZM","status":1,"uploadSessionUrl":null}][{"name":"BOQ pg1 v2_Mohd Nor Izzuan Bin.pdf","link":"https://tm365-my.sharepoint.com/personal/badruznasrin_basri_tm_com_my/Documents/Apps/Microsoft%20Forms/Request%20New%20PR/Question%203/BOQ%20pg1%20v2_Mohd%20Nor%20Izzuan%20Bin.pdf","id":"01KO5DXPXQI67LGSCQFBGJFJUGFVLMWME7","type":null,"size":805692,"referenceId":"01KO5DXPXGNA5SXMMJOFDI7X4DMR4B2UAT","driveId":"b!GENIO6DB3UWzdulNK6evrT-LvdyhA0VIokS4fxAfqZJ9NS0deS_ETJs3VRRJUVZM","status":1,"uploadSessionUrl":null}]</t>
  </si>
  <si>
    <t>H5G2206143</t>
  </si>
  <si>
    <t>PAC2302050</t>
  </si>
  <si>
    <t>TMEA/223909</t>
  </si>
  <si>
    <t>SI due to GR quantity not as per as built quantity</t>
  </si>
  <si>
    <t xml:space="preserve">5G FOC SPUR 24C MA [DTMAR0334] ILPMARANG
</t>
  </si>
  <si>
    <t>MA</t>
  </si>
  <si>
    <t>[{"name":"Copy of AS BUILT LISTING - 4902048941 - TITAN_Jaafar Bin Mohamed M.xlsx","link":"https://tm365-my.sharepoint.com/personal/badruznasrin_basri_tm_com_my/_layouts/15/Doc.aspx?sourcedoc=%7B387F79E9-F60C-4BF5-89C2-E0FF4A61FAF3%7D&amp;file=Copy%20of%20AS%20BUILT%20LISTING%20-%204902048941%20-%20TITAN_Jaafar%20Bin%20Mohamed%20M.xlsx&amp;action=default&amp;mobileredirect=true","id":"01KO5DXPXJPF7TQDHW6VFYTQXA75FGD6XT","type":null,"size":121597,"referenceId":"01KO5DXPXUPARRCS6LWRBYBWTUUM5DK5ER","driveId":"b!GENIO6DB3UWzdulNK6evrT-LvdyhA0VIokS4fxAfqZJ9NS0deS_ETJs3VRRJUVZM","status":1,"uploadSessionUrl":null}]</t>
  </si>
  <si>
    <t>pending LOR acceptance by TP nad pending TP submission</t>
  </si>
  <si>
    <t>JS-HDD-0012-TP</t>
  </si>
  <si>
    <t>exceed warrant - WC</t>
  </si>
  <si>
    <t>WAI2309191</t>
  </si>
  <si>
    <t>New Order</t>
  </si>
  <si>
    <t>TM UNIFI - CONSUMER</t>
  </si>
  <si>
    <t>WC NEW PHYSICAL DP 28 - JALAN TAMAN JAYA 6</t>
  </si>
  <si>
    <t>TL</t>
  </si>
  <si>
    <t>WAI2309190</t>
  </si>
  <si>
    <t>WC NEW PHYSICAL DP 457  JALAN TAMAN SRI SERDANG</t>
  </si>
  <si>
    <t>18/10/2023</t>
  </si>
  <si>
    <t>WAI2309187</t>
  </si>
  <si>
    <t>WC NEW PHYSICAL DP MK2-18-18 ARTE MONT KIARA JALAN MONT KIARA</t>
  </si>
  <si>
    <t>DTA</t>
  </si>
  <si>
    <t>WAI2309186</t>
  </si>
  <si>
    <t>WC NEW PHYSICAL DP 14 - LORONG PERUMAHAN INDERA MAHKOTA 15</t>
  </si>
  <si>
    <t>BIA</t>
  </si>
  <si>
    <t>WAI2309185</t>
  </si>
  <si>
    <t>WC NEW PHYSICAL DP 1/582  LORONG KAMPUNG BALOK</t>
  </si>
  <si>
    <t>WAI2309183</t>
  </si>
  <si>
    <t>WC OUTSIDE RADIUS 4 - JALAN TAMAN KELADAN INDAH</t>
  </si>
  <si>
    <t>30/11/2023</t>
  </si>
  <si>
    <t>SRR2301674</t>
  </si>
  <si>
    <t>TMEA/238912</t>
  </si>
  <si>
    <t>TM UNIFI - SME</t>
  </si>
  <si>
    <t>SRR 2024 FTTH KYN SENTRAL KEMAYAN</t>
  </si>
  <si>
    <t>31/01/2024</t>
  </si>
  <si>
    <t>KYN</t>
  </si>
  <si>
    <t>WAI2309180</t>
  </si>
  <si>
    <t>WC NEW PHYSICAL DP (TIE-DP FULL) PT 182 - 3033  JALAN KAMPUNG DALAM KAR</t>
  </si>
  <si>
    <t>31/12/2023</t>
  </si>
  <si>
    <t>WAI2309179</t>
  </si>
  <si>
    <t>WC NEW PHYSICAL DP 30-4-13 FTTH BLOK 30 FLAT SRI MELAKA JALAN BANDAR TUN ABDUL RAZAK</t>
  </si>
  <si>
    <t>BRK</t>
  </si>
  <si>
    <t>WAI2309178</t>
  </si>
  <si>
    <t>WC OUTSIDE RADIUS (TIE-DP FULL) A7-01-02 BLOK A7 DESA PANDAN JALAN DESA PANDAN</t>
  </si>
  <si>
    <t>MRI</t>
  </si>
  <si>
    <t>PAC waiting approval</t>
  </si>
  <si>
    <t>H5G2301566</t>
  </si>
  <si>
    <t>PAC2312808</t>
  </si>
  <si>
    <t>TMEA/231682</t>
  </si>
  <si>
    <t>TMW DOMESTIC</t>
  </si>
  <si>
    <t>DNB_HORIZON 5G_DCKTN0413_TMNSEMANBU1_AAR</t>
  </si>
  <si>
    <t>11/10: Waiting preference NeC from AND to proceed LOR. PAC apprvd. 10/10: Submit PAC</t>
  </si>
  <si>
    <t>H5G2301564</t>
  </si>
  <si>
    <t>PAC2312802</t>
  </si>
  <si>
    <t>TMSA/233266</t>
  </si>
  <si>
    <t>DNB_HORIZON 5G_DMAGJ0020_AMSAGRPEGOH_SEM</t>
  </si>
  <si>
    <t xml:space="preserve">10/10: Mayo - Site ni drop LOO high cost.. SOF masuk semula site yg sama. TP &amp; E/ pun dah confirm site yg sama. Tak perlu project baru. </t>
  </si>
  <si>
    <t>H5G2301563</t>
  </si>
  <si>
    <t>DNB_HORIZON 5G_DMMKT0161_JLNWKFBTMULU_MAM</t>
  </si>
  <si>
    <t>WAI2309198</t>
  </si>
  <si>
    <t>WC SYSTEM ERROR 414 * JALAN TAMAN DAMAI</t>
  </si>
  <si>
    <t>WAI2309193</t>
  </si>
  <si>
    <t>WC NO MAINDP LATLONG B-11-01 SENADA SERVICED RESIDENCE JALAN BUKIT DAMANSARA</t>
  </si>
  <si>
    <t>DM</t>
  </si>
  <si>
    <t>NRP2303689</t>
  </si>
  <si>
    <t>UITM KAMPUS SAMARAHAN 1 -(WIFI -FIBRE) -KSN</t>
  </si>
  <si>
    <t>WAI2309209</t>
  </si>
  <si>
    <t>WC NEW PHYSICAL DP 3  LORONG PERUMAHAN INDERA MAHKOTA 15</t>
  </si>
  <si>
    <t>WAI2309208</t>
  </si>
  <si>
    <t>WC new fdp (SB_C043_DP0018) 27 - JALAN</t>
  </si>
  <si>
    <t>31/03/2024</t>
  </si>
  <si>
    <t>WAI2309207</t>
  </si>
  <si>
    <t>WC NEW PHYSICAL DP 698A  LORONG TAMAN LUCKY</t>
  </si>
  <si>
    <t>WAI2309205</t>
  </si>
  <si>
    <t>WC SYSTEM ERROR LOT 1785 - JALAN KAMPUNG KEDAI PIAH</t>
  </si>
  <si>
    <t>NPU</t>
  </si>
  <si>
    <t>WAI2309268</t>
  </si>
  <si>
    <t>WC ADD FDP KBU_C004_DP0058(JENDELA)</t>
  </si>
  <si>
    <t>WAI2309267</t>
  </si>
  <si>
    <t>WC ADD FDP MGL_C039_DP0070(JENDELA)</t>
  </si>
  <si>
    <t>WAI2309266</t>
  </si>
  <si>
    <t>WC ADD FDP MGL_C017_DP0068(JENDELA)</t>
  </si>
  <si>
    <t>WAI2309261</t>
  </si>
  <si>
    <t>WC ADD FDP INM_C038_DP0029(JENDELA)</t>
  </si>
  <si>
    <t>WAI2309260</t>
  </si>
  <si>
    <t>WC ADD FDP MGL_C039_DP0073(JENDELA)</t>
  </si>
  <si>
    <t>WAI2309259</t>
  </si>
  <si>
    <t>WC ADD FDP KBU_C069_DP0004(JENDELA)</t>
  </si>
  <si>
    <t>WAI2309245</t>
  </si>
  <si>
    <t>WC NO MAINDP LATLONG 109-19-11 FTTH PUDU IMPIAN 1 JALAN CHERAS</t>
  </si>
  <si>
    <t>`</t>
  </si>
  <si>
    <t>WAI2309244</t>
  </si>
  <si>
    <t>WC OUTSIDE RADIUS PT 112388-6  LORONG KAMPUNG JENDERAM HILIR</t>
  </si>
  <si>
    <t>DK</t>
  </si>
  <si>
    <t>WAI2309239</t>
  </si>
  <si>
    <t>WC ADD FDP KBU_C091_DP0042(JENDELA)</t>
  </si>
  <si>
    <t>NRP2303715</t>
  </si>
  <si>
    <t>TMEA/238910</t>
  </si>
  <si>
    <t>IKHASAS LAND SDN BHD-MARRIOT PULAU PERHENTIAN (DOME)-KRA</t>
  </si>
  <si>
    <t>20/11/2023</t>
  </si>
  <si>
    <t>KRA</t>
  </si>
  <si>
    <t>WAI2309232</t>
  </si>
  <si>
    <t>WC ADD FDP MGL_C039_DP0005(JENDELA)</t>
  </si>
  <si>
    <t>WAI2309231</t>
  </si>
  <si>
    <t>WC ADD FDP PPG_C021_DP0034(JENDELA)</t>
  </si>
  <si>
    <t>PPG</t>
  </si>
  <si>
    <t>WAI2309230</t>
  </si>
  <si>
    <t>WC ADD FDP KBU_C117M_DP0004(JENDELA)</t>
  </si>
  <si>
    <t>WAI2309229</t>
  </si>
  <si>
    <t>WC TAMBAHAN DP DI TINGKAT PAYA TERUBONG 4</t>
  </si>
  <si>
    <t>WAI2309228</t>
  </si>
  <si>
    <t>WC NEW PHYSICAL DP 2-20-14 BLOK 2 LTAT PPA1M PAHLAWAN JALAN BUKIT JALIL</t>
  </si>
  <si>
    <t>WAI2309227</t>
  </si>
  <si>
    <t>WC OUTSIDE RADIUS B7  JALAN TAMAN KANDAN BARU</t>
  </si>
  <si>
    <t>WAI2309225</t>
  </si>
  <si>
    <t>WC NEW PHYSICAL DP 17  JALAN TAMAN TAS</t>
  </si>
  <si>
    <t>H5G2301578</t>
  </si>
  <si>
    <t>DQKCH0322_JLNMATANGPETRAJAYA-Add SFP-DQKCH0444_LEELINGCOMMERCIALCENTRE_MWX</t>
  </si>
  <si>
    <t>H5G2301576</t>
  </si>
  <si>
    <t>DQKCH0341_BANGUNANBINAMAS-Add SFP-DQKCH0441_JLNBANHOCK_MWX</t>
  </si>
  <si>
    <t>WAI2309218</t>
  </si>
  <si>
    <t>WC NEW PHYSICAL DP (TIE-DP FULL) B2-04-03 BLOK B2 DESA PANDAN JALAN DESA PANDAN</t>
  </si>
  <si>
    <t>WAI2309217</t>
  </si>
  <si>
    <t>WC NEW PHYSICAL DP NIL - JALAN KAMPUNG TOK JUNOH MELOR</t>
  </si>
  <si>
    <t>WAI2309215</t>
  </si>
  <si>
    <t>WC NEW PHYSICAL DP (TIE-DP FULL) F22 - JALAN BATALION 2 PASUKAN GERAKAN AM</t>
  </si>
  <si>
    <t>20/12/2023</t>
  </si>
  <si>
    <t>WAI2309211</t>
  </si>
  <si>
    <t>WC NEW PHYSICAL DP 29 - LORONG TAMAN SERI MAHKOTA</t>
  </si>
  <si>
    <t>WAI2309210</t>
  </si>
  <si>
    <t>WC NEW PHYSICAL DP LOT 130 DUMMY  LORONG KAMPUNG TERUSAN LIMBAT</t>
  </si>
  <si>
    <t>NRP2303688</t>
  </si>
  <si>
    <t>UMW TOYOTA MOTOR SDN BHD - PERSIARAN SELANGOR (ASSB 1) (SDWAN UNIFI) - SAL</t>
  </si>
  <si>
    <t>SAL</t>
  </si>
  <si>
    <t>NRP2303687</t>
  </si>
  <si>
    <t>UMW TOYOTA MOTOR SDN BHD - LIKAS 2S INANAM (SDWAN UNIFI) - INM</t>
  </si>
  <si>
    <t>GOV2305490</t>
  </si>
  <si>
    <t>MYGOV*NET-KDN (RELA)-PEJABAT RELA DAERAH SETIU (SDWAN OVER FTTH)-TG</t>
  </si>
  <si>
    <t>NRP2303681</t>
  </si>
  <si>
    <t>TMCA/232276</t>
  </si>
  <si>
    <t>TMW GLOBAL</t>
  </si>
  <si>
    <t>HSF-STESEN CENTRAL(WSE)-BRF</t>
  </si>
  <si>
    <t>BRF</t>
  </si>
  <si>
    <t>NRP2303680</t>
  </si>
  <si>
    <t>ANGKATAN PERTAHANAN AWAM MALAYSIA- ANGKATAN PERTAHANAN AWAM KUALA SELANGOR(UNIFI)-KS</t>
  </si>
  <si>
    <t>KS</t>
  </si>
  <si>
    <t>GOV2305489</t>
  </si>
  <si>
    <t>TMCA/232271</t>
  </si>
  <si>
    <t>MYGOV*NET-KDN (APMM)-PMM PORT KLANG(IPME)-PID</t>
  </si>
  <si>
    <t>19/11/2023</t>
  </si>
  <si>
    <t>GOV2305488</t>
  </si>
  <si>
    <t>MYGOV*NET-MOH-KLINIK DESA BENGOH(SDWAN FTTH)-PNN</t>
  </si>
  <si>
    <t>GOV2305487</t>
  </si>
  <si>
    <t>MYGOV*NET-MOH-KLINIK PERGIGIAN AIR JERNIH(SDWAN FTTH)-TG</t>
  </si>
  <si>
    <t>To Confirm NEC with State TEAM</t>
  </si>
  <si>
    <t>QUALITY_ CWS BI ROAD REPAIR WORK (BI_C011,BI_C017, BI_C018) BALIK PULAU (JKR DBD)</t>
  </si>
  <si>
    <t>H5G2301567</t>
  </si>
  <si>
    <t>TMBA/231015</t>
  </si>
  <si>
    <t>DNB_HORIZON 5G_DSKNG0096_JLNBOMBA_KGU</t>
  </si>
  <si>
    <t>KGU</t>
  </si>
  <si>
    <t>BRP2300131</t>
  </si>
  <si>
    <t>TMWA/239178</t>
  </si>
  <si>
    <t>BORNEO RESTU - EF KUCHING-MATU (WSE) - KG</t>
  </si>
  <si>
    <t>P1P2300215</t>
  </si>
  <si>
    <t>TMCA/232278</t>
  </si>
  <si>
    <t>WEBE - CW0188 LP JLN GURNEY (NGBH+) - TAR</t>
  </si>
  <si>
    <t>required project</t>
  </si>
  <si>
    <t>P1P2300213</t>
  </si>
  <si>
    <t>TMCA/232279</t>
  </si>
  <si>
    <t>WEBE - CB0160 LP PSR DESA SAUJANA (NGBH+) - BGI</t>
  </si>
  <si>
    <t>NRP2303677</t>
  </si>
  <si>
    <t>TMCA/232282</t>
  </si>
  <si>
    <t>ALLIANCE BANK MALAYSIA BERHAD-MENARA MULTIPURPOSE(MULTI LINE SIP OVER IPME)-TAR</t>
  </si>
  <si>
    <t>NRP2303676</t>
  </si>
  <si>
    <t>TMCA/232283</t>
  </si>
  <si>
    <t>ALLIANCE BANK MALAYSIA BERHAD-SS15 PETALING JAYA(MULTI LINE SIP OVER IPME)-SBJ</t>
  </si>
  <si>
    <t>NRP2303675</t>
  </si>
  <si>
    <t>TMCA/232285</t>
  </si>
  <si>
    <t>ALLIANCE BANK MALAYSIA BERHAD-TAMAN SRI DAMANSARA(MULTI LINE SIP OVER IPME)-KE</t>
  </si>
  <si>
    <t>PAC - review</t>
  </si>
  <si>
    <t>H5G2301559</t>
  </si>
  <si>
    <t>PAC2312811</t>
  </si>
  <si>
    <t>TMEA/231683</t>
  </si>
  <si>
    <t>DNB_HORIZON 5G_DCKTN0336_PSTPRDTNGEBENG_GEB</t>
  </si>
  <si>
    <t>29/11/2023</t>
  </si>
  <si>
    <t>PAC - resubmit</t>
  </si>
  <si>
    <t>H5G2301557</t>
  </si>
  <si>
    <t>PAC2312814</t>
  </si>
  <si>
    <t>TMEA/231684</t>
  </si>
  <si>
    <t>DNB_HORIZON 5G_DCROM0801_MAMSHAH_BMS</t>
  </si>
  <si>
    <t>BMS</t>
  </si>
  <si>
    <t>H5G2301555</t>
  </si>
  <si>
    <t>TMNA/233195</t>
  </si>
  <si>
    <t>DNB_HORIZON 5G_DKKLM0361_JLNSEPAKAT_LS</t>
  </si>
  <si>
    <t>kira costing dan create pac</t>
  </si>
  <si>
    <t>H5G2301553</t>
  </si>
  <si>
    <t>TMSA/233176</t>
  </si>
  <si>
    <t>DNB_HORIZON 5G_DJSGT1163_JLNBAYAN_LB</t>
  </si>
  <si>
    <t>H5G2301551</t>
  </si>
  <si>
    <t>PAC2312719</t>
  </si>
  <si>
    <t>TMEA/236138</t>
  </si>
  <si>
    <t>DNB_HORIZON 5G_DDKBR0460_KGKELANTAN_KUK</t>
  </si>
  <si>
    <t>H5G2301546</t>
  </si>
  <si>
    <t>DNB_HORIZON 5G_DAKIN0348_JLNKGBALI_TO</t>
  </si>
  <si>
    <t>TO</t>
  </si>
  <si>
    <t>H5G2301545</t>
  </si>
  <si>
    <t>TMNA/233199</t>
  </si>
  <si>
    <t>DNB_HORIZON 5G_DALRM0453_MEDANSAUJANAKAMUNTING_TP</t>
  </si>
  <si>
    <t>high cost</t>
  </si>
  <si>
    <t>H5G2301541</t>
  </si>
  <si>
    <t>PAC2312820</t>
  </si>
  <si>
    <t>TMEA/231686</t>
  </si>
  <si>
    <t>DNB_HORIZON 5G_DCKTN0390_SKLEPARHILIR3_MEC</t>
  </si>
  <si>
    <t>H5G2301540</t>
  </si>
  <si>
    <t>TMCA/232266</t>
  </si>
  <si>
    <t>DNB_HORIZON 5G_DBKLA0556_JLNKLANGBANTING_JM</t>
  </si>
  <si>
    <t>H5G2301538</t>
  </si>
  <si>
    <t>TMBA/231014</t>
  </si>
  <si>
    <t>DNB_HORIZON 5G_DLLBN0039_TMLABUAN_LBN</t>
  </si>
  <si>
    <t>H5G2301536</t>
  </si>
  <si>
    <t>PAC2312816</t>
  </si>
  <si>
    <t>TMEA/231685</t>
  </si>
  <si>
    <t>DNB_HORIZON 5G_DCKTN0337_KENCANASEJAHTERA_TRM</t>
  </si>
  <si>
    <t>H5G2301535</t>
  </si>
  <si>
    <t>TMNA/233198</t>
  </si>
  <si>
    <t>DNB_HORIZON 5G_DKKSR0150_KGSELARONGPJG_SAP</t>
  </si>
  <si>
    <t>H5G2301534</t>
  </si>
  <si>
    <t>TMNA/233197</t>
  </si>
  <si>
    <t>DNB_HORIZON 5G_DKKMD0261_JLNKUALAKETIL_SP</t>
  </si>
  <si>
    <t>H5G2301533</t>
  </si>
  <si>
    <t>DNB_HORIZON 5G_DWKUL0466_JLNKIARA8_DTA</t>
  </si>
  <si>
    <t>H5G2301532</t>
  </si>
  <si>
    <t>TMCA/239924</t>
  </si>
  <si>
    <t>DNB_HORIZON 5G_DBPET1049_SEKSYEN15SHAHALAM_SAL</t>
  </si>
  <si>
    <t>H5G2301531</t>
  </si>
  <si>
    <t>TMSA/233395</t>
  </si>
  <si>
    <t>DNB_HORIZON 5G_DJJBR0768_METROPOLISTOWERJB_PGI</t>
  </si>
  <si>
    <t>H5G2301530</t>
  </si>
  <si>
    <t>TMBA/231016</t>
  </si>
  <si>
    <t>DNB_HORIZON 5G_DSPNP0585 _SERVAYHYPERMARKPNMPG_PPG</t>
  </si>
  <si>
    <t>ADH2300143</t>
  </si>
  <si>
    <t>SRR WAITERS|KRT|TUSCANY HOME FURNITURES,4868-B - PERSIARAN AMPANG JALAN 1/67B OFF JALAN MENGKUDU,KL |TIE DP|</t>
  </si>
  <si>
    <t>11/10: Cust survey 16-10. 10/10: To proceed PAC, Proj done</t>
  </si>
  <si>
    <t>NRP2303671</t>
  </si>
  <si>
    <t>TMSA/233391</t>
  </si>
  <si>
    <t>Telstra_Hino Seremban_wse_2Mbps</t>
  </si>
  <si>
    <t>11/10 : PAC status Waiting Approval</t>
  </si>
  <si>
    <t>GOV2305485</t>
  </si>
  <si>
    <t>PAC2312801</t>
  </si>
  <si>
    <t>TMEA/238909</t>
  </si>
  <si>
    <t>MYGOV*NET-KDN (APMM) POS MARITIM BESUT(IPME)-KRA</t>
  </si>
  <si>
    <t>16/11/2023</t>
  </si>
  <si>
    <t>NRP2303670</t>
  </si>
  <si>
    <t>TMBA/230904</t>
  </si>
  <si>
    <t>KOPERASI COOPBANK - LOT 6&amp;7 BLOK 1 PRIMA SQUARE MILE 4 SANDAKAN SABAH (IPME) -ERA</t>
  </si>
  <si>
    <t>GOV2305484</t>
  </si>
  <si>
    <t>TMBA/231017</t>
  </si>
  <si>
    <t>MYGOV*NET-MOH-HOSPITAL MESRA BUKIT PADANG (IPME)- SKBU</t>
  </si>
  <si>
    <t>PAC Approved. Pending budget release</t>
  </si>
  <si>
    <t>GOV2305483</t>
  </si>
  <si>
    <t>MYGOV*NET-MOH-PUSAT KESELAMATAN MAKANAN NEGARA (NCFS) (IPME)- SKT</t>
  </si>
  <si>
    <t>SKT</t>
  </si>
  <si>
    <t>NRP2303668</t>
  </si>
  <si>
    <t>TMCA/232272</t>
  </si>
  <si>
    <t>ATT-Tiff&amp;Co-KL(WIA 100M)</t>
  </si>
  <si>
    <t>11/10: PAC approved. 10/10: Submit PAC</t>
  </si>
  <si>
    <t>GOV2305482</t>
  </si>
  <si>
    <t>PAC2312831</t>
  </si>
  <si>
    <t>TMSA/233396</t>
  </si>
  <si>
    <t>MYGOV*NET-MOH-KLINIK KESIHATAN CHENNAH(IPME)- KF</t>
  </si>
  <si>
    <t>KF</t>
  </si>
  <si>
    <t>NRP2303662</t>
  </si>
  <si>
    <t>PREPLAN</t>
  </si>
  <si>
    <t>GTT - COLLINS AEROSPACE MALAYSIA - GE 100M - Shah Alam</t>
  </si>
  <si>
    <t>17/11/2023</t>
  </si>
  <si>
    <t>11/10: Duplicate line 2286. 10/10: AND to confirm status MSB.</t>
  </si>
  <si>
    <t>NRP2303658</t>
  </si>
  <si>
    <t>TMSA/233387</t>
  </si>
  <si>
    <t>FELDA PRODATA SYSTEMS SDN BHD-FELDA BUKIT ROKAN UTARA(IPVALUE EFM)-KP</t>
  </si>
  <si>
    <t>20/10/2023</t>
  </si>
  <si>
    <t>Pending Site Survey 11/10/2023</t>
  </si>
  <si>
    <t>NRP2303657</t>
  </si>
  <si>
    <t>TMCA/232275</t>
  </si>
  <si>
    <t>PS PIPELINE- LEG B TSGI (MEP2P)-CBJ</t>
  </si>
  <si>
    <t>NRP2303656</t>
  </si>
  <si>
    <t>TMCA/232274</t>
  </si>
  <si>
    <t>PS PIPELINE- LEG A KVDT (MEP2P)-PUJ</t>
  </si>
  <si>
    <t>NRP2303655</t>
  </si>
  <si>
    <t>KOPERASI COOPBANK - MATANG PARADE PHASE 2, KUCHING SARAWAK (IPME) -MTJ</t>
  </si>
  <si>
    <t>NRP2303654</t>
  </si>
  <si>
    <t>KOPERASI COOPBANK - SUBLOT 141 BLOCK 9 MARINA SQUARE MIRI SARAWAK(IPME) -MR</t>
  </si>
  <si>
    <t>PAC APPROVED. NID ONLY</t>
  </si>
  <si>
    <t>NRP2303652</t>
  </si>
  <si>
    <t>POLIS DIRAJA MALAYSIA - PULAPOL (MLS IPME) - TAR</t>
  </si>
  <si>
    <t>18/11/2023</t>
  </si>
  <si>
    <t>NRP2303651</t>
  </si>
  <si>
    <t>CIMB BANK - MDLD 3269 LOT 4 FAJAR CENTRE LAHAD DATU SABAH (SDWAN IPME) -LHD</t>
  </si>
  <si>
    <t>GOV2305481</t>
  </si>
  <si>
    <t>PAC2312710</t>
  </si>
  <si>
    <t>TMSA/233377</t>
  </si>
  <si>
    <t>MYGOV*NET-MOH-KLINIK DESA PARIT ULU JAMIL(SDWAN FTTH)-PTJ</t>
  </si>
  <si>
    <t>PTJ</t>
  </si>
  <si>
    <t>CF Not Viable</t>
  </si>
  <si>
    <t>NRP2303646</t>
  </si>
  <si>
    <t>PEMBINAAN IKHASAS MERAK SDN BHD - BANDAR BUKIT PUCHONG (MLS HSBB) - PCG</t>
  </si>
  <si>
    <t>NRP2303644</t>
  </si>
  <si>
    <t>TMCA/232277</t>
  </si>
  <si>
    <t>ALLIANCE BANK BERHAD- CSF COMPUTER EXCHANGE 3552 (METRO-E)-CBJ</t>
  </si>
  <si>
    <t>11/10 : PAC status APPROVED</t>
  </si>
  <si>
    <t>GOV2305480</t>
  </si>
  <si>
    <t>PAC2312595</t>
  </si>
  <si>
    <t>TMEA/233288</t>
  </si>
  <si>
    <t>MYGOV*NET-MOH-KLINIK PERGIGIAN AIR JERNIH(IPME)-TG</t>
  </si>
  <si>
    <t>GOV2305479</t>
  </si>
  <si>
    <t>PAC2312596</t>
  </si>
  <si>
    <t>TMEA/233289</t>
  </si>
  <si>
    <t>MYGOV*NET-MOH-KLINIK KESIHATAN PULAU REDANG(IPME)-TG</t>
  </si>
  <si>
    <t>NRP2303642</t>
  </si>
  <si>
    <t>TMSA/233342</t>
  </si>
  <si>
    <t>PERODUA SALES SDN BHD-LOT 64280 PTD 111435, JALAN JOHOR JAYA, KAWASAN PERINDUSTRIAN PLENTONG(SDWAN DOME)-PN</t>
  </si>
  <si>
    <t>11/10: Duplicate Line 2214. 10/10: To proceed PAC, Proj done</t>
  </si>
  <si>
    <t>NRP2303641</t>
  </si>
  <si>
    <t>PAC2312744</t>
  </si>
  <si>
    <t>TMSA/233388</t>
  </si>
  <si>
    <t>NS-SMM-0028-TP</t>
  </si>
  <si>
    <t>PERODUA SALES SDN BHD-LOT 500 &amp; 1123  BATU 2 1/2  JALAN RASAH SEREMBAN  (SDWAN DOME)-RSH</t>
  </si>
  <si>
    <t>NRP2303640</t>
  </si>
  <si>
    <t>TMEA/233390</t>
  </si>
  <si>
    <t>PERODUA SALES SDN BHD-LOT 110 &amp; 2179, JALAN HILIRAN MASJID 21000(SDWAN DOME)-TG</t>
  </si>
  <si>
    <t>11/10/23 - Done submit PAC for approval committee</t>
  </si>
  <si>
    <t>NRP2303639</t>
  </si>
  <si>
    <t>TMCA/232268</t>
  </si>
  <si>
    <t>PERODUA SALES SDN BHD-BLOCK B  LOT 21 LORONG KELULI 1C  KAWASAN PERINDUSTRIAN BUKUT RAJA, SEKSYEN 7(SDWAN DOME)-BRA</t>
  </si>
  <si>
    <t>kena create pac today</t>
  </si>
  <si>
    <t>NRP2303638</t>
  </si>
  <si>
    <t>TMSA/233398</t>
  </si>
  <si>
    <t>PERODUA SALES SDN BHD-E - 49 BATU 2 JALAN BAKRI MUAR  JOHOR(SDWAN DOME)-MUR</t>
  </si>
  <si>
    <t>NRP2303637</t>
  </si>
  <si>
    <t>PERODUA SALES SDN BHD-LOT PT10292 JALAN MEDAN KAMUNTING JAYA 2 KAMUNTING PERAK(SDWAN DOME)-KMT</t>
  </si>
  <si>
    <t>KMT</t>
  </si>
  <si>
    <t>11/10: Duplicate Line 2209. PAC apprvd. 10/10: Submit PAC</t>
  </si>
  <si>
    <t>NRP2303635</t>
  </si>
  <si>
    <t>PAC2312812</t>
  </si>
  <si>
    <t>TMSA/233378</t>
  </si>
  <si>
    <t>PERODUA SALES SDN BHD-5369 C, JALAN MALIM BACANG MELAKA(SDWAN DOME)-MAM</t>
  </si>
  <si>
    <t>11/10: Duplicate Line 2277. 5/10: Aizan - Kedua dua site telah ada DP Unifi berhampiran. Tidak perlu site survey.</t>
  </si>
  <si>
    <t>NRP2303628</t>
  </si>
  <si>
    <t>WAH CHAN CONSOLIDATED S B-LOT 19, GROUND FLOOR, BIZ AVENUE SEREMBAN 2 (UNIFI)-BUS</t>
  </si>
  <si>
    <t>NRP2303627</t>
  </si>
  <si>
    <t>TMSA/233399</t>
  </si>
  <si>
    <t>PERODUA SALES SDN BHD-NO 75 JALAN TAMPOI  81200 JOHOR BAHARU JOHOR(SDWAN DOME)-TMP</t>
  </si>
  <si>
    <t>NRP2303620</t>
  </si>
  <si>
    <t>SURUHANJAYA KOMUNIKASI DAN MULTIMEDIA MALAYSIA-HOSPITAL UNIVERSITI SAINS KUBANG KRIAN(IPVPN EFM HSBB)-KUK</t>
  </si>
  <si>
    <t>NRP2303608</t>
  </si>
  <si>
    <t>SURUHANJAYA KOMUNIKASI DAN MULTIMEDIA MALAYSIA-JABATAN KEBAJIKAN MASYARAKAT WP LABUAN(IPVPN EFM HSBB)-LBN</t>
  </si>
  <si>
    <t>ADH2300141</t>
  </si>
  <si>
    <t>SRR WAITERS|RG| 1300,RAWANG INDS AND HOUSING EST (HOK JU HARDWARE SDN BHD)| 8 PORTS|</t>
  </si>
  <si>
    <t>ADH2300140</t>
  </si>
  <si>
    <t>SRR WAITER|RA| 922,JALAN SUNGAI BERTAM NIL,KAW PERINDUSTRIAN BATANG KALI (TAHFIZ AL FATEH)_TIE DP|</t>
  </si>
  <si>
    <t>15/11/2023</t>
  </si>
  <si>
    <t>GOV2305472</t>
  </si>
  <si>
    <t>PAC2302864</t>
  </si>
  <si>
    <t>TMCA/231004</t>
  </si>
  <si>
    <t>MYGOV*NET-KKR (CIDB)-IBU PEJABAT LEMBAGA PEMBANGUNAN INDUSTRI PEMBINAAN MALAYSIA (CIDB)(IPME)-DTA</t>
  </si>
  <si>
    <t>NRP2303587</t>
  </si>
  <si>
    <t>TMSA/233376</t>
  </si>
  <si>
    <t>TM MEB</t>
  </si>
  <si>
    <t>PANDUIT MALAYSIA SDN. BHD.-SENAI AIRPORT CITY (MLS OVER IPME)-SNI</t>
  </si>
  <si>
    <t>NRP2303582</t>
  </si>
  <si>
    <t>TMWA/231000</t>
  </si>
  <si>
    <t>ORIENT TELECOMS SDN BHD (WSE)-LTG</t>
  </si>
  <si>
    <t>NRP2303581</t>
  </si>
  <si>
    <t>TMSA/233400</t>
  </si>
  <si>
    <t>ORIENT TELECOMS SDN BHD (WSE)-PN</t>
  </si>
  <si>
    <t>Pending approval Farid &amp; Hidzir</t>
  </si>
  <si>
    <t>NRP2303578</t>
  </si>
  <si>
    <t>CONCENTRIX CVG MALAYSIA SDN BHD- JALAN TUN SAMBANTHAN NU TOWER 2 (DOME)-BRF</t>
  </si>
  <si>
    <t>16/12/2023</t>
  </si>
  <si>
    <t>completed</t>
  </si>
  <si>
    <t>GOV2305469</t>
  </si>
  <si>
    <t>MYGOV*NET-MOH-KLINIK KOMUNITI TAMAN YAYASAN SEGAMAT(SDWAN FTTH) - BKP</t>
  </si>
  <si>
    <t>BKP</t>
  </si>
  <si>
    <t>P1P2300197</t>
  </si>
  <si>
    <t>TMNA/233201</t>
  </si>
  <si>
    <t>WEBE_NK7730 Surau At Takwa-AS</t>
  </si>
  <si>
    <t>NRP2303542</t>
  </si>
  <si>
    <t>GABUNGAN STRATEGIK SDN. BHD. - BISTARI DE KOTA, KOTA DAMANSARA (VOF) - SGB</t>
  </si>
  <si>
    <t>19/10/2023</t>
  </si>
  <si>
    <t>NRP2303522</t>
  </si>
  <si>
    <t>TMBA/230899</t>
  </si>
  <si>
    <t>ORIENT - MEGA INTERNATIONAL COMMERCIAL BANK (WSE) - LBN</t>
  </si>
  <si>
    <t>AND set survey 16/10/23</t>
  </si>
  <si>
    <t>NRC2300175</t>
  </si>
  <si>
    <t xml:space="preserve">TMSA/233394 </t>
  </si>
  <si>
    <t>IMJ EDUCATION SDN BHD-UNICO INTERNATIONAL SCHOOL (UNIFI)-TQ</t>
  </si>
  <si>
    <t>TQ</t>
  </si>
  <si>
    <t>NRP2303330</t>
  </si>
  <si>
    <t>MAJLIS AMANAH RAKYAT-KOLEJ POLY TECH MARA IPOH (IPME) - JLP</t>
  </si>
  <si>
    <t>NRP2303314</t>
  </si>
  <si>
    <t>TMNA/233202</t>
  </si>
  <si>
    <t>CELESTICA MALAYSIA-KULIM HI TECH(DOME)-KMI</t>
  </si>
  <si>
    <t>P1P2300155</t>
  </si>
  <si>
    <t>TMCA/232286</t>
  </si>
  <si>
    <t>WEBE - CW7719 LP TMN BKT MALURI (NGBH+) - KE</t>
  </si>
  <si>
    <t>Pending Site Survey</t>
  </si>
  <si>
    <t>NRP2303039</t>
  </si>
  <si>
    <t>TMCA/232280</t>
  </si>
  <si>
    <t>CELCOM - TMBKTGUGUP (NGBH) - USJ</t>
  </si>
  <si>
    <t>USJ</t>
  </si>
  <si>
    <t>11/10: Duplicate Line 2176. 9/10: Submit PAC</t>
  </si>
  <si>
    <t>NRP2302934</t>
  </si>
  <si>
    <t>PAC2312785</t>
  </si>
  <si>
    <t>TMSA/233390</t>
  </si>
  <si>
    <t>POS MALAYSIA - PP RAHANG (SDWAN OVER FTTH)- RSH</t>
  </si>
  <si>
    <t>NRP2302814</t>
  </si>
  <si>
    <t>TMNA/233203</t>
  </si>
  <si>
    <t>OHR MARKETING SDN BHD- AMPANG BUSINESS CENTER(DOME)-ASS</t>
  </si>
  <si>
    <t>Kerja-kerja install NID , push core dan locate manhole untuk push core.</t>
  </si>
  <si>
    <t>[{"name":"2ND JPJ WILAYAH UTARA (2)_Mohamad Hairi Bin Az.pdf","link":"https://tm365-my.sharepoint.com/personal/badruznasrin_basri_tm_com_my/Documents/Apps/Microsoft%20Forms/Request%20New%20PR/Question%202/2ND%20JPJ%20WILAYAH%20UTARA%20(2)_Mohamad%20Hairi%20Bin%20Az.pdf","id":"01KO5DXPUFTCCGQ2BE6REZX7R7LLARTGI3","type":null,"size":39946,"referenceId":"01KO5DXPXUPARRCS6LWRBYBWTUUM5DK5ER","driveId":"b!GENIO6DB3UWzdulNK6evrT-LvdyhA0VIokS4fxAfqZJ9NS0deS_ETJs3VRRJUVZM","status":1,"uploadSessionUrl":null}]</t>
  </si>
  <si>
    <t>PAC2303528</t>
  </si>
  <si>
    <t>tmwa/237035</t>
  </si>
  <si>
    <t>FOC BLU-LLA_96C_J SPUR 24C/12C FOR JEN1_1528, Rumah Riggie (LLA NODE)</t>
  </si>
  <si>
    <t>LLA</t>
  </si>
  <si>
    <t>[{"name":"TRIAL BOQ AND MATERIAL LIST_Bun Katan Katan.pdf","link":"https://tm365-my.sharepoint.com/personal/badruznasrin_basri_tm_com_my/Documents/Apps/Microsoft%20Forms/Request%20New%20PR/Question%203/TRIAL%20BOQ%20AND%20MATERIAL%20LIST_Bun%20Katan%20Katan.pdf","id":"01KO5DXPSRFIOFX7U4RRD2XX5BEXN5UCXU","type":null,"size":599279,"referenceId":"01KO5DXPXGNA5SXMMJOFDI7X4DMR4B2UAT","driveId":"b!GENIO6DB3UWzdulNK6evrT-LvdyhA0VIokS4fxAfqZJ9NS0deS_ETJs3VRRJUVZM","status":1,"uploadSessionUrl":null},{"name":"BOQ RUMAH REGGIE TMWA 237035_Bun Katan Katan.pdf","link":"https://tm365-my.sharepoint.com/personal/badruznasrin_basri_tm_com_my/Documents/Apps/Microsoft%20Forms/Request%20New%20PR/Question%203/BOQ%20RUMAH%20REGGIE%20TMWA%20237035_Bun%20Katan%20Katan.pdf","id":"01KO5DXPXIVQ24WPNDNFGZY7ENODJIK2WO","type":null,"size":179405,"referenceId":"01KO5DXPXGNA5SXMMJOFDI7X4DMR4B2UAT","driveId":"b!GENIO6DB3UWzdulNK6evrT-LvdyhA0VIokS4fxAfqZJ9NS0deS_ETJs3VRRJUVZM","status":1,"uploadSessionUrl":null}]</t>
  </si>
  <si>
    <t>10/10/23: Done submit BOQ SI to CPA</t>
  </si>
  <si>
    <t>SNP2200116</t>
  </si>
  <si>
    <t xml:space="preserve"> PAC2223761</t>
  </si>
  <si>
    <t>TMCA/225756</t>
  </si>
  <si>
    <t>SB-MKB-0311-TP</t>
  </si>
  <si>
    <t>1. pole 44 nos
2.Eside cable,
3.Built FDC</t>
  </si>
  <si>
    <t>KKM KPOP2 FTTH MRB_C006 BBA1025 SEKOLAH KEBANGSAAN KAMPONG ENDAH</t>
  </si>
  <si>
    <t>[{"name":"SI VO - TMCA 225756 - MRB C006 - APPROVED BY_Mohd Azahaari Bin Ab.pdf","link":"https://tm365-my.sharepoint.com/personal/badruznasrin_basri_tm_com_my/Documents/Apps/Microsoft%20Forms/Request%20New%20PR/Question%202/SI%20VO%20-%20TMCA%20225756%20-%20MRB%20C006%20-%20APPROVED%20BY_Mohd%20Azahaari%20Bin%20Ab.pdf","id":"01KO5DXPWI5ZSQ3GWMSBFJUAQ7WQ2MV52B","type":null,"size":636095,"referenceId":"01KO5DXPXUPARRCS6LWRBYBWTUUM5DK5ER","driveId":"b!GENIO6DB3UWzdulNK6evrT-LvdyhA0VIokS4fxAfqZJ9NS0deS_ETJs3VRRJUVZM","status":1,"uploadSessionUrl":null},{"name":"SLD - TMCA 225756 - MRB C006 - APPROVED BY SO_Mohd Azahaari Bin Ab.pdf","link":"https://tm365-my.sharepoint.com/personal/badruznasrin_basri_tm_com_my/Documents/Apps/Microsoft%20Forms/Request%20New%20PR/Question%202/SLD%20-%20TMCA%20225756%20-%20MRB%20C006%20-%20APPROVED%20BY%20SO_Mohd%20Azahaari%20Bin%20Ab.pdf","id":"01KO5DXPQ63JSN6GDJRNBIR32FZIU5DX7L","type":null,"size":450561,"referenceId":"01KO5DXPXUPARRCS6LWRBYBWTUUM5DK5ER","driveId":"b!GENIO6DB3UWzdulNK6evrT-LvdyhA0VIokS4fxAfqZJ9NS0deS_ETJs3VRRJUVZM","status":1,"uploadSessionUrl":null}]</t>
  </si>
  <si>
    <t>10/10/23: Done submit BOQ to CPA. 
11/10/23: Exceed contract NEC</t>
  </si>
  <si>
    <t>SNP2200119</t>
  </si>
  <si>
    <t>PAC2223762</t>
  </si>
  <si>
    <t>TMCA/225758</t>
  </si>
  <si>
    <t>SB-MKB-0313-TP</t>
  </si>
  <si>
    <t>1.install pole
2.Dside &amp; Eside cable claim
3.build FDC
4.m civil</t>
  </si>
  <si>
    <t>KKM KPOP2 FTTH MRB_C007 BBA1026 SEKOLAH KEBANGSAAN MORIB</t>
  </si>
  <si>
    <t>[{"name":"MS - MRB C007 -TMCA 225758 - APPROVED BY SO_Mohd Azahaari Bin Ab.pdf","link":"https://tm365-my.sharepoint.com/personal/badruznasrin_basri_tm_com_my/Documents/Apps/Microsoft%20Forms/Request%20New%20PR/Question%202/MS%20-%20MRB%20C007%20-TMCA%20225758%20-%20APPROVED%20BY%20SO_Mohd%20Azahaari%20Bin%20Ab.pdf","id":"01KO5DXPVDQKRYPYTSVVEYBPYSEKCK6IU4","type":null,"size":529973,"referenceId":"01KO5DXPXUPARRCS6LWRBYBWTUUM5DK5ER","driveId":"b!GENIO6DB3UWzdulNK6evrT-LvdyhA0VIokS4fxAfqZJ9NS0deS_ETJs3VRRJUVZM","status":1,"uploadSessionUrl":null},{"name":"SI VO - TMCA 225758 - MRB C007 - APPROVED BY_Mohd Azahaari Bin Ab.pdf","link":"https://tm365-my.sharepoint.com/personal/badruznasrin_basri_tm_com_my/Documents/Apps/Microsoft%20Forms/Request%20New%20PR/Question%202/SI%20VO%20-%20TMCA%20225758%20-%20MRB%20C007%20-%20APPROVED%20BY_Mohd%20Azahaari%20Bin%20Ab.pdf","id":"01KO5DXPVZZ3HBQFI4JRF3BI62YHSJI3UZ","type":null,"size":1087678,"referenceId":"01KO5DXPXUPARRCS6LWRBYBWTUUM5DK5ER","driveId":"b!GENIO6DB3UWzdulNK6evrT-LvdyhA0VIokS4fxAfqZJ9NS0deS_ETJs3VRRJUVZM","status":1,"uploadSessionUrl":null},{"name":"SLD - D &amp; E SIDE - TMCA 225758 - MRC C007 - A_Mohd Azahaari Bin Ab.pdf","link":"https://tm365-my.sharepoint.com/personal/badruznasrin_basri_tm_com_my/Documents/Apps/Microsoft%20Forms/Request%20New%20PR/Question%202/SLD%20-%20D%20%26%20E%20SIDE%20-%20TMCA%20225758%20-%20MRC%20C007%20-%20A_Mohd%20Azahaari%20Bin%20Ab.pdf","id":"01KO5DXPQ2NTJQSS2RZZDKXJRT7AA5NYKO","type":null,"size":618847,"referenceId":"01KO5DXPXUPARRCS6LWRBYBWTUUM5DK5ER","driveId":"b!GENIO6DB3UWzdulNK6evrT-LvdyhA0VIokS4fxAfqZJ9NS0deS_ETJs3VRRJUVZM","status":1,"uploadSessionUrl":null}]</t>
  </si>
  <si>
    <t>PAC2312444</t>
  </si>
  <si>
    <t>IJO</t>
  </si>
  <si>
    <t>JS-PCO-0384-TP</t>
  </si>
  <si>
    <t>KERJA-KERJA SI INTERTIE</t>
  </si>
  <si>
    <t>[{"name":"TP BOQ(JBPM)-BALAI BOMBA DAN PENYELAMAT KULAI_Siti Nur Atiqah Bint.pdf","link":"https://tm365-my.sharepoint.com/personal/badruznasrin_basri_tm_com_my/Documents/Apps/Microsoft%20Forms/Request%20New%20PR/Question%202/TP%20BOQ(JBPM)-BALAI%20BOMBA%20DAN%20PENYELAMAT%20KULAI_Siti%20Nur%20Atiqah%20Bint.pdf","id":"01KO5DXPQTCLL2OFZWV5AIHK5JU3HJJ2XU","type":null,"size":193012,"referenceId":"01KO5DXPXUPARRCS6LWRBYBWTUUM5DK5ER","driveId":"b!GENIO6DB3UWzdulNK6evrT-LvdyhA0VIokS4fxAfqZJ9NS0deS_ETJs3VRRJUVZM","status":1,"uploadSessionUrl":null}]</t>
  </si>
  <si>
    <t>NRPDNB_HORIZON 5G_DTKMM0156 _JLNPANTAIKIJAL</t>
  </si>
  <si>
    <t>RER2200232</t>
  </si>
  <si>
    <t>PAC2305953</t>
  </si>
  <si>
    <t>TMNA/230196</t>
  </si>
  <si>
    <t>PG-SPS-0512-TP</t>
  </si>
  <si>
    <t xml:space="preserve">REROUTING BM CWS (4W) TAMAN SEJAHTERA ALMA
</t>
  </si>
  <si>
    <t>to install NID, push core &amp; locate manhole</t>
  </si>
  <si>
    <t>[{"name":"2ND JABATAN PENGANGKUTAN JALAN LANGKAWI (CPO)_Mohamad Hairi Bin Az.pdf","link":"https://tm365-my.sharepoint.com/personal/badruznasrin_basri_tm_com_my/Documents/Apps/Microsoft%20Forms/Request%20New%20PR/Question%202/2ND%20JABATAN%20PENGANGKUTAN%20JALAN%20LANGKAWI%20(CPO)_Mohamad%20Hairi%20Bin%20Az.pdf","id":"01KO5DXPVF3OQTYOPY3RDK5O7GZLKLML33","type":null,"size":418996,"referenceId":"01KO5DXPXUPARRCS6LWRBYBWTUUM5DK5ER","driveId":"b!GENIO6DB3UWzdulNK6evrT-LvdyhA0VIokS4fxAfqZJ9NS0deS_ETJs3VRRJUVZM","status":1,"uploadSessionUrl":null}]</t>
  </si>
  <si>
    <t>PG-SNR-0678-TP</t>
  </si>
  <si>
    <t>4902155899</t>
  </si>
  <si>
    <t xml:space="preserve">H5G_FOC BYB F83/F84 CSR DPBDY0053_LNGKOKKELICAP_BYB
</t>
  </si>
  <si>
    <t>GOV2300116</t>
  </si>
  <si>
    <t>PAC2304132</t>
  </si>
  <si>
    <t>TMNA/231052</t>
  </si>
  <si>
    <t>KD/PL-RAZ-0547-TP</t>
  </si>
  <si>
    <t>pulling cable 48c 663 MTR</t>
  </si>
  <si>
    <t>MYGOV*NET FOC 96C KUH F27 BALAI BOMBA &amp; PENYELAMAT LANGKAWI(99.7)</t>
  </si>
  <si>
    <t>[{"name":"2ND BALAI BOMBA PENYELAMAT LANGKAWI (5)_Mohamad Hairi Bin Az.pdf","link":"https://tm365-my.sharepoint.com/personal/badruznasrin_basri_tm_com_my/Documents/Apps/Microsoft%20Forms/Request%20New%20PR/Question%202/2ND%20BALAI%20BOMBA%20PENYELAMAT%20LANGKAWI%20(5)_Mohamad%20Hairi%20Bin%20Az.pdf","id":"01KO5DXPUEJJIOUUBZHZEJPA4HFZKJVRJ7","type":null,"size":420260,"referenceId":"01KO5DXPXUPARRCS6LWRBYBWTUUM5DK5ER","driveId":"b!GENIO6DB3UWzdulNK6evrT-LvdyhA0VIokS4fxAfqZJ9NS0deS_ETJs3VRRJUVZM","status":1,"uploadSessionUrl":null}]</t>
  </si>
  <si>
    <t>GOV2300937</t>
  </si>
  <si>
    <t>PAC2304731</t>
  </si>
  <si>
    <t>TMEA/231353</t>
  </si>
  <si>
    <t>PHG-SKY-0002-TP</t>
  </si>
  <si>
    <t>Ducting Problem</t>
  </si>
  <si>
    <t>MYGOV FOC (TP) KRP_F021/F022 JABATAN PENDAFTARAN NEGARA (JPN) DAERAH
ROMPIN</t>
  </si>
  <si>
    <t>[{"name":"BOQ MYGOV FOC (TP) KRP_F021F022 JABATAN PENDA_Ahmad Najmi Bin Arah.pdf","link":"https://tm365-my.sharepoint.com/personal/badruznasrin_basri_tm_com_my/Documents/Apps/Microsoft%20Forms/Request%20New%20PR/Question%202/BOQ%20MYGOV%20FOC%20(TP)%20KRP_F021F022%20JABATAN%20PENDA_Ahmad%20Najmi%20Bin%20Arah.pdf","id":"01KO5DXPRVULTWAZPORVCYMIK3Q4KOLVNC","type":null,"size":329913,"referenceId":"01KO5DXPXUPARRCS6LWRBYBWTUUM5DK5ER","driveId":"b!GENIO6DB3UWzdulNK6evrT-LvdyhA0VIokS4fxAfqZJ9NS0deS_ETJs3VRRJUVZM","status":1,"uploadSessionUrl":null}]</t>
  </si>
  <si>
    <t>pulling cable 12c UG &amp; install NID</t>
  </si>
  <si>
    <t>[{"name":"2ND FOC KUH_F15_F16 MAJLIS PERBANDARAN LANGKA_Mohamad Hairi Bin Az.pdf","link":"https://tm365-my.sharepoint.com/personal/badruznasrin_basri_tm_com_my/Documents/Apps/Microsoft%20Forms/Request%20New%20PR/Question%202/2ND%20FOC%20KUH_F15_F16%20MAJLIS%20PERBANDARAN%20LANGKA_Mohamad%20Hairi%20Bin%20Az.pdf","id":"01KO5DXPSV2S6XT3OFXJHZ6VMHTXEV5DEF","type":null,"size":237446,"referenceId":"01KO5DXPXUPARRCS6LWRBYBWTUUM5DK5ER","driveId":"b!GENIO6DB3UWzdulNK6evrT-LvdyhA0VIokS4fxAfqZJ9NS0deS_ETJs3VRRJUVZM","status":1,"uploadSessionUrl":null}]</t>
  </si>
  <si>
    <t>MW</t>
  </si>
  <si>
    <t>[{"name":"2ND KASTAM LTA LANGKAWI KUAH (CPO)_Mohamad Hairi Bin Az.pdf","link":"https://tm365-my.sharepoint.com/personal/badruznasrin_basri_tm_com_my/Documents/Apps/Microsoft%20Forms/Request%20New%20PR/Question%202/2ND%20KASTAM%20LTA%20LANGKAWI%20KUAH%20(CPO)_Mohamad%20Hairi%20Bin%20Az.pdf","id":"01KO5DXPSVBQ5AMHSPMND35ANZYBVJVHQZ","type":null,"size":461820,"referenceId":"01KO5DXPXUPARRCS6LWRBYBWTUUM5DK5ER","driveId":"b!GENIO6DB3UWzdulNK6evrT-LvdyhA0VIokS4fxAfqZJ9NS0deS_ETJs3VRRJUVZM","status":1,"uploadSessionUrl":null}]</t>
  </si>
  <si>
    <t>applied GPOS to add Location Factor 12%</t>
  </si>
  <si>
    <t xml:space="preserve"> push core &amp; install NID</t>
  </si>
  <si>
    <t>[{"name":"2ND  FOC PGL F12 KASTAM UPD LANGKAWI MUKIN AY_Mohamad Hairi Bin Az.pdf","link":"https://tm365-my.sharepoint.com/personal/badruznasrin_basri_tm_com_my/Documents/Apps/Microsoft%20Forms/Request%20New%20PR/Question%202/2ND%20%20FOC%20PGL%20F12%20KASTAM%20UPD%20LANGKAWI%20MUKIN%20AY_Mohamad%20Hairi%20Bin%20Az.pdf","id":"01KO5DXPS2BJZCU36AE5HYG4ABLJ6347B6","type":null,"size":420921,"referenceId":"01KO5DXPXUPARRCS6LWRBYBWTUUM5DK5ER","driveId":"b!GENIO6DB3UWzdulNK6evrT-LvdyhA0VIokS4fxAfqZJ9NS0deS_ETJs3VRRJUVZM","status":1,"uploadSessionUrl":null}]</t>
  </si>
  <si>
    <t>GOV2300806</t>
  </si>
  <si>
    <t>install 12C UG &amp; install NID</t>
  </si>
  <si>
    <t>[{"name":"2ND  FOC PMT F14_F15 POS IMIGRESEN LTA LANGKA_Mohamad Hairi Bin Az.pdf","link":"https://tm365-my.sharepoint.com/personal/badruznasrin_basri_tm_com_my/Documents/Apps/Microsoft%20Forms/Request%20New%20PR/Question%202/2ND%20%20FOC%20PMT%20F14_F15%20POS%20IMIGRESEN%20LTA%20LANGKA_Mohamad%20Hairi%20Bin%20Az.pdf","id":"01KO5DXPU2UFXPAAESTBDJKIBEGPDBLJWY","type":null,"size":439667,"referenceId":"01KO5DXPXUPARRCS6LWRBYBWTUUM5DK5ER","driveId":"b!GENIO6DB3UWzdulNK6evrT-LvdyhA0VIokS4fxAfqZJ9NS0deS_ETJs3VRRJUVZM","status":1,"uploadSessionUrl":null}]</t>
  </si>
  <si>
    <t>NRC2300003</t>
  </si>
  <si>
    <t>PAC2300947</t>
  </si>
  <si>
    <t>TMNA/230502</t>
  </si>
  <si>
    <t>KD/PL-QEX-0078-TP</t>
  </si>
  <si>
    <t>install tie dp</t>
  </si>
  <si>
    <t>NRP FTTH (ADD) KKN_C004 PEJ KWSN FELCRA BERHAD BUKIT TAMPOI (CP)</t>
  </si>
  <si>
    <t>KKN</t>
  </si>
  <si>
    <t>[{"name":"2nd PO NRP FTTH (ADD) KKN_C004 PEJ KWSN FELCR_Mohamad Hairi Bin Az.pdf","link":"https://tm365-my.sharepoint.com/personal/badruznasrin_basri_tm_com_my/Documents/Apps/Microsoft%20Forms/Request%20New%20PR/Question%202/2nd%20PO%20NRP%20FTTH%20(ADD)%20KKN_C004%20PEJ%20KWSN%20FELCR_Mohamad%20Hairi%20Bin%20Az.pdf","id":"01KO5DXPUEF3YUPX74CFC2KWT55JBFLLGH","type":null,"size":312043,"referenceId":"01KO5DXPXUPARRCS6LWRBYBWTUUM5DK5ER","driveId":"b!GENIO6DB3UWzdulNK6evrT-LvdyhA0VIokS4fxAfqZJ9NS0deS_ETJs3VRRJUVZM","status":1,"uploadSessionUrl":null}]</t>
  </si>
  <si>
    <t>KEL-CAK(RR)-0220</t>
  </si>
  <si>
    <t xml:space="preserve">Additional work occurred during implementation </t>
  </si>
  <si>
    <t>[{"name":"JMEA226563 FORM SI_Marzukie Bin Mohamad.pdf","link":"https://tm365-my.sharepoint.com/personal/badruznasrin_basri_tm_com_my/Documents/Apps/Microsoft%20Forms/Request%20New%20PR/Question%202/JMEA226563%20FORM%20SI_Marzukie%20Bin%20Mohamad.pdf","id":"01KO5DXPXGOMHXEJVNJRCYXLZIURADXJ4L","type":null,"size":454707,"referenceId":"01KO5DXPXUPARRCS6LWRBYBWTUUM5DK5ER","driveId":"b!GENIO6DB3UWzdulNK6evrT-LvdyhA0VIokS4fxAfqZJ9NS0deS_ETJs3VRRJUVZM","status":1,"uploadSessionUrl":null},{"name":"JMEA226563- SRR FTTH ADD KUK_C011 KAMPUNG TER_Marzukie Bin Mohamad.pdf","link":"https://tm365-my.sharepoint.com/personal/badruznasrin_basri_tm_com_my/Documents/Apps/Microsoft%20Forms/Request%20New%20PR/Question%202/JMEA226563-%20SRR%20FTTH%20ADD%20KUK_C011%20KAMPUNG%20TER_Marzukie%20Bin%20Mohamad.pdf","id":"01KO5DXPXEWL76AQKO7JAJKU5YOXT2LH4L","type":null,"size":426835,"referenceId":"01KO5DXPXUPARRCS6LWRBYBWTUUM5DK5ER","driveId":"b!GENIO6DB3UWzdulNK6evrT-LvdyhA0VIokS4fxAfqZJ9NS0deS_ETJs3VRRJUVZM","status":1,"uploadSessionUrl":null}]</t>
  </si>
  <si>
    <t>BRP2300022</t>
  </si>
  <si>
    <t>PAC2311289</t>
  </si>
  <si>
    <t>TMWA/232086</t>
  </si>
  <si>
    <t>KG/SB-VIG-0092-TP</t>
  </si>
  <si>
    <t>To issue 2nd PO  for
PU 108455 - 35 EA for cutting tree branch along the road (2.28 KM).Currently cable just temporary hanging on poles and branches. Need to proceed with this PO issuance for team to clear the tree branch and creepers at the cable to minimize hazard risk during cable installation.SO will verify with team once done clearance.
PU 109559 - 1 EA and PU 108515 - 1 EA ,
Team to pickup joint for cable DLT_F11 but the manhole has being covered by road tar.</t>
  </si>
  <si>
    <t>BR SWK FOC DLT_F11 24C SEKOLAH KEBANGSAAN ST JOHN KG MEDONG</t>
  </si>
  <si>
    <t>[{"name":"GSIWI-A01 BR KPOP2 SK ST JOHN_Mohammad Saifuddin O.pdf","link":"https://tm365-my.sharepoint.com/personal/badruznasrin_basri_tm_com_my/Documents/Apps/Microsoft%20Forms/Request%20New%20PR/Question%202/GSIWI-A01%20BR%20KPOP2%20SK%20ST%20JOHN_Mohammad%20Saifuddin%20O.pdf","id":"01KO5DXPSODLXAN275T5FLKI5KUYCMWLSN","type":null,"size":461697,"referenceId":"01KO5DXPXUPARRCS6LWRBYBWTUUM5DK5ER","driveId":"b!GENIO6DB3UWzdulNK6evrT-LvdyhA0VIokS4fxAfqZJ9NS0deS_ETJs3VRRJUVZM","status":1,"uploadSessionUrl":null},{"name":"20231009 TP PLAN TMWA.232086 SK ST JOHN MEDON_Mohammad Saifuddin O.pptx","link":"https://tm365-my.sharepoint.com/personal/badruznasrin_basri_tm_com_my/_layouts/15/Doc.aspx?sourcedoc=%7B655891DB-93F7-4795-9453-D79F86B651EA%7D&amp;file=20231009%20TP%20PLAN%20TMWA.232086%20SK%20ST%20JOHN%20MEDON_Mohammad%20Saifuddin%20O.pptx&amp;action=edit&amp;mobileredirect=true","id":"01KO5DXPW3SFMGL54TSVDZIU6XT6DLMUPK","type":null,"size":39075533,"referenceId":"01KO5DXPXUPARRCS6LWRBYBWTUUM5DK5ER","driveId":"b!GENIO6DB3UWzdulNK6evrT-LvdyhA0VIokS4fxAfqZJ9NS0deS_ETJs3VRRJUVZM","status":1,"uploadSessionUrl":null}]</t>
  </si>
  <si>
    <t>NRF2300017</t>
  </si>
  <si>
    <t>PAC2305639</t>
  </si>
  <si>
    <t>KEL-CAK-0310-TP</t>
  </si>
  <si>
    <t>Additional work occurred during implementation</t>
  </si>
  <si>
    <t xml:space="preserve">NRF FTTH NEW KUK_C040 TAMAN KOTA JEMBAL 
</t>
  </si>
  <si>
    <t>[{"name":"TMEA237202- NRF FTTH KUK_C040 TAMAN KOTA JEMB_Marzukie Bin Mohamad.pdf","link":"https://tm365-my.sharepoint.com/personal/badruznasrin_basri_tm_com_my/Documents/Apps/Microsoft%20Forms/Request%20New%20PR/Question%202/TMEA237202-%20NRF%20FTTH%20KUK_C040%20TAMAN%20KOTA%20JEMB_Marzukie%20Bin%20Mohamad.pdf","id":"01KO5DXPU6T4BCRXHURZB2VFROENDBB5A2","type":null,"size":803624,"referenceId":"01KO5DXPXUPARRCS6LWRBYBWTUUM5DK5ER","driveId":"b!GENIO6DB3UWzdulNK6evrT-LvdyhA0VIokS4fxAfqZJ9NS0deS_ETJs3VRRJUVZM","status":1,"uploadSessionUrl":null},{"name":"TMEA237202 FORM SI_Marzukie Bin Mohamad.pdf","link":"https://tm365-my.sharepoint.com/personal/badruznasrin_basri_tm_com_my/Documents/Apps/Microsoft%20Forms/Request%20New%20PR/Question%202/TMEA237202%20FORM%20SI_Marzukie%20Bin%20Mohamad.pdf","id":"01KO5DXPW5745IBZ4BTVE22IDASU3WD2QZ","type":null,"size":500706,"referenceId":"01KO5DXPXUPARRCS6LWRBYBWTUUM5DK5ER","driveId":"b!GENIO6DB3UWzdulNK6evrT-LvdyhA0VIokS4fxAfqZJ9NS0deS_ETJs3VRRJUVZM","status":1,"uploadSessionUrl":null}]</t>
  </si>
  <si>
    <t>BGP</t>
  </si>
  <si>
    <t>Duplicate: List No. 1179</t>
  </si>
  <si>
    <t>RKM11 FOC TEBATAN BANJIR SG PMTG RAWA</t>
  </si>
  <si>
    <t>SRR2101055</t>
  </si>
  <si>
    <t>PAC2111002</t>
  </si>
  <si>
    <t>TMEA/211033</t>
  </si>
  <si>
    <t>SRR 2021 FTTH BIA_C018 LRG IM18_1,2,3,13&amp;17</t>
  </si>
  <si>
    <t>CMI</t>
  </si>
  <si>
    <t>4902156029</t>
  </si>
  <si>
    <t>BRP2300094</t>
  </si>
  <si>
    <t>PAC2311268</t>
  </si>
  <si>
    <t>TMWA/232080</t>
  </si>
  <si>
    <t>KG/SB-DTJ-0122-TP</t>
  </si>
  <si>
    <t xml:space="preserve">Need to issue PO VO, as discovered by the team during the spurs test, the proposed joint has been removed due to a cable cut. The team needs to pick up the joint from another joint located 1600m before the proposed joint. </t>
  </si>
  <si>
    <t>BR SWK FOC MATU_F06 24C SEKOLAH KEBANGSAAN O K SERGUNIM</t>
  </si>
  <si>
    <t>MATU</t>
  </si>
  <si>
    <t>[{"name":"1. Technical Proposal for TM SK OK SERGUNIM_Mohammad Saifuddin O.pptx","link":"https://tm365-my.sharepoint.com/personal/badruznasrin_basri_tm_com_my/_layouts/15/Doc.aspx?sourcedoc=%7B42CCF868-D3B5-423A-9F84-65E7A4248D69%7D&amp;file=1.%20Technical%20Proposal%20for%20TM%20SK%20OK%20SERGUNIM_Mohammad%20Saifuddin%20O.pptx&amp;action=edit&amp;mobileredirect=true","id":"01KO5DXPTI7DGEFNOTHJBJ7BDF46SCJDLJ","type":null,"size":631387,"referenceId":"01KO5DXPXUPARRCS6LWRBYBWTUUM5DK5ER","driveId":"b!GENIO6DB3UWzdulNK6evrT-LvdyhA0VIokS4fxAfqZJ9NS0deS_ETJs3VRRJUVZM","status":1,"uploadSessionUrl":null},{"name":"WI-NR-I01-GSIWI-A01 SK OK SERGUNIM_Mohammad Saifuddin O.pdf","link":"https://tm365-my.sharepoint.com/personal/badruznasrin_basri_tm_com_my/Documents/Apps/Microsoft%20Forms/Request%20New%20PR/Question%202/WI-NR-I01-GSIWI-A01%20SK%20OK%20SERGUNIM_Mohammad%20Saifuddin%20O.pdf","id":"01KO5DXPTZVXYBJCPSTJCI3EMDWK7L4XCY","type":null,"size":535446,"referenceId":"01KO5DXPXUPARRCS6LWRBYBWTUUM5DK5ER","driveId":"b!GENIO6DB3UWzdulNK6evrT-LvdyhA0VIokS4fxAfqZJ9NS0deS_ETJs3VRRJUVZM","status":1,"uploadSessionUrl":null},{"name":"BUDGET AVAILABLE TMWA.232080_Mohammad Saifuddin O.jpg","link":"https://tm365-my.sharepoint.com/personal/badruznasrin_basri_tm_com_my/Documents/Apps/Microsoft%20Forms/Request%20New%20PR/Question%202/BUDGET%20AVAILABLE%20TMWA.232080_Mohammad%20Saifuddin%20O.jpg","id":"01KO5DXPQAEM6XBZIJ6NAZ7WUBHKL2QMF4","type":null,"size":152229,"referenceId":"01KO5DXPXUPARRCS6LWRBYBWTUUM5DK5ER","driveId":"b!GENIO6DB3UWzdulNK6evrT-LvdyhA0VIokS4fxAfqZJ9NS0deS_ETJs3VRRJUVZM","status":1,"uploadSessionUrl":null},{"name":"BOQ SK OK SERGINUM MATU_Mohammad Saifuddin O.pdf","link":"https://tm365-my.sharepoint.com/personal/badruznasrin_basri_tm_com_my/Documents/Apps/Microsoft%20Forms/Request%20New%20PR/Question%202/BOQ%20SK%20OK%20SERGINUM%20MATU_Mohammad%20Saifuddin%20O.pdf","id":"01KO5DXPQ3ASADA5XUBBALPMBHPJ7LUAAV","type":null,"size":1079262,"referenceId":"01KO5DXPXUPARRCS6LWRBYBWTUUM5DK5ER","driveId":"b!GENIO6DB3UWzdulNK6evrT-LvdyhA0VIokS4fxAfqZJ9NS0deS_ETJs3VRRJUVZM","status":1,"uploadSessionUrl":null},{"name":"DSR SK OK SERGINUM MATU_Mohammad Saifuddin O.pdf","link":"https://tm365-my.sharepoint.com/personal/badruznasrin_basri_tm_com_my/Documents/Apps/Microsoft%20Forms/Request%20New%20PR/Question%202/DSR%20SK%20OK%20SERGINUM%20MATU_Mohammad%20Saifuddin%20O.pdf","id":"01KO5DXPWVKK7LCNHCWRGKHORVOSI4VPUU","type":null,"size":534381,"referenceId":"01KO5DXPXUPARRCS6LWRBYBWTUUM5DK5ER","driveId":"b!GENIO6DB3UWzdulNK6evrT-LvdyhA0VIokS4fxAfqZJ9NS0deS_ETJs3VRRJUVZM","status":1,"uploadSessionUrl":null}]</t>
  </si>
  <si>
    <t>NRP2302296</t>
  </si>
  <si>
    <t>PAC2309915</t>
  </si>
  <si>
    <t>TMEA/230426</t>
  </si>
  <si>
    <t>PHG-HDD-0245-TP</t>
  </si>
  <si>
    <t xml:space="preserve">DIGI - TEMPOYANG (NGBH) - KI
</t>
  </si>
  <si>
    <t>PGT</t>
  </si>
  <si>
    <t>incomplete technical proposal</t>
  </si>
  <si>
    <t>NRP2302294</t>
  </si>
  <si>
    <t>PAC2310854</t>
  </si>
  <si>
    <t>TMEA/230429</t>
  </si>
  <si>
    <t>PHG-LEA-0433-TP</t>
  </si>
  <si>
    <t>NRP FOC (TP) NEW FOC 24C DIGI - KERAYUNG (NGBH) - TC</t>
  </si>
  <si>
    <t>BRP2300095</t>
  </si>
  <si>
    <t>PAC2311266</t>
  </si>
  <si>
    <t>TMWA/232079</t>
  </si>
  <si>
    <t>KG/SB-DTJ-0121-TP</t>
  </si>
  <si>
    <t xml:space="preserve">Need to issue PO VO due to the slot joint already being full and being utilized for another site. Need to pull new spurs and pick them up at the nearest joint which is located 3km from the site. 
Also need to issue PO SI, install new 1 pole concrete as the last endpoint for fiber termination 
before going to the cabinet. </t>
  </si>
  <si>
    <t>BR SWK FOC MATU_F06 24C SEKOLAH KEBANGSAAN KUALA MATU</t>
  </si>
  <si>
    <t>[{"name":"1. Technical Proposal for TM SK KUALA MATU_Mohammad Saifuddin O.pptx","link":"https://tm365-my.sharepoint.com/personal/badruznasrin_basri_tm_com_my/_layouts/15/Doc.aspx?sourcedoc=%7B76834025-ADFE-4984-BE30-4212504A63D3%7D&amp;file=1.%20Technical%20Proposal%20for%20TM%20SK%20KUALA%20MATU_Mohammad%20Saifuddin%20O.pptx&amp;action=edit&amp;mobileredirect=true","id":"01KO5DXPRFICBXN7VNQRE34MCCCJIEUY6T","type":null,"size":866009,"referenceId":"01KO5DXPXUPARRCS6LWRBYBWTUUM5DK5ER","driveId":"b!GENIO6DB3UWzdulNK6evrT-LvdyhA0VIokS4fxAfqZJ9NS0deS_ETJs3VRRJUVZM","status":1,"uploadSessionUrl":null},{"name":"Budget available TMWA.232079_Mohammad Saifuddin O.jpg","link":"https://tm365-my.sharepoint.com/personal/badruznasrin_basri_tm_com_my/Documents/Apps/Microsoft%20Forms/Request%20New%20PR/Question%202/Budget%20available%20TMWA.232079_Mohammad%20Saifuddin%20O.jpg","id":"01KO5DXPQJCHVEQ3Y3M5A2PYEFDBT36Z6P","type":null,"size":146464,"referenceId":"01KO5DXPXUPARRCS6LWRBYBWTUUM5DK5ER","driveId":"b!GENIO6DB3UWzdulNK6evrT-LvdyhA0VIokS4fxAfqZJ9NS0deS_ETJs3VRRJUVZM","status":1,"uploadSessionUrl":null},{"name":"BOQ SK KUALA MATU_Mohammad Saifuddin O.pdf","link":"https://tm365-my.sharepoint.com/personal/badruznasrin_basri_tm_com_my/Documents/Apps/Microsoft%20Forms/Request%20New%20PR/Question%202/BOQ%20SK%20KUALA%20MATU_Mohammad%20Saifuddin%20O.pdf","id":"01KO5DXPXAGGCCKMYMWND2QBNQV77EFFEV","type":null,"size":1079104,"referenceId":"01KO5DXPXUPARRCS6LWRBYBWTUUM5DK5ER","driveId":"b!GENIO6DB3UWzdulNK6evrT-LvdyhA0VIokS4fxAfqZJ9NS0deS_ETJs3VRRJUVZM","status":1,"uploadSessionUrl":null},{"name":"DSR SK KUALA MATU_Mohammad Saifuddin O.pdf","link":"https://tm365-my.sharepoint.com/personal/badruznasrin_basri_tm_com_my/Documents/Apps/Microsoft%20Forms/Request%20New%20PR/Question%202/DSR%20SK%20KUALA%20MATU_Mohammad%20Saifuddin%20O.pdf","id":"01KO5DXPVNPMPAFUMCXNCZUTDXMTIJA2XG","type":null,"size":555491,"referenceId":"01KO5DXPXUPARRCS6LWRBYBWTUUM5DK5ER","driveId":"b!GENIO6DB3UWzdulNK6evrT-LvdyhA0VIokS4fxAfqZJ9NS0deS_ETJs3VRRJUVZM","status":1,"uploadSessionUrl":null},{"name":"Std_Costing_AWP_5G_Turnkey_SK KUALA MATU_Mohammad Saifuddin O.xlsx","link":"https://tm365-my.sharepoint.com/personal/badruznasrin_basri_tm_com_my/_layouts/15/Doc.aspx?sourcedoc=%7B646CF85B-F826-437F-AD38-66867670B703%7D&amp;file=Std_Costing_AWP_5G_Turnkey_SK%20KUALA%20MATU_Mohammad%20Saifuddin%20O.xlsx&amp;action=default&amp;mobileredirect=true","id":"01KO5DXPS37BWGIJXYP5B22ODGQZ3HBNYD","type":null,"size":234652,"referenceId":"01KO5DXPXUPARRCS6LWRBYBWTUUM5DK5ER","driveId":"b!GENIO6DB3UWzdulNK6evrT-LvdyhA0VIokS4fxAfqZJ9NS0deS_ETJs3VRRJUVZM","status":1,"uploadSessionUrl":null},{"name":"WI-NR-I01-GSIWI-A01 SK KUALA MATU_Mohammad Saifuddin O.pdf","link":"https://tm365-my.sharepoint.com/personal/badruznasrin_basri_tm_com_my/Documents/Apps/Microsoft%20Forms/Request%20New%20PR/Question%202/WI-NR-I01-GSIWI-A01%20SK%20KUALA%20MATU_Mohammad%20Saifuddin%20O.pdf","id":"01KO5DXPTUGXB2YIEQPJAJVHQO2JNDXXHM","type":null,"size":539847,"referenceId":"01KO5DXPXUPARRCS6LWRBYBWTUUM5DK5ER","driveId":"b!GENIO6DB3UWzdulNK6evrT-LvdyhA0VIokS4fxAfqZJ9NS0deS_ETJs3VRRJUVZM","status":1,"uploadSessionUrl":null}]</t>
  </si>
  <si>
    <t>10/10/23: Done submit BOQ to CPA</t>
  </si>
  <si>
    <t>GOV2300369</t>
  </si>
  <si>
    <t>PAC2305178</t>
  </si>
  <si>
    <t>TMCA/231071</t>
  </si>
  <si>
    <t>MYGOV FOC SM F11F13 12C JPJ CAW. KECIL SABAK BERNAM</t>
  </si>
  <si>
    <t>SM</t>
  </si>
  <si>
    <t>[{"name":"BOQ-2023-10-0036 (1)_Muhammad Nur Adzeem.pdf","link":"https://tm365-my.sharepoint.com/personal/badruznasrin_basri_tm_com_my/Documents/Apps/Microsoft%20Forms/Request%20New%20PR/Question%203/BOQ-2023-10-0036%20(1)_Muhammad%20Nur%20Adzeem.pdf","id":"01KO5DXPUGS53N6TLNXBF2PMGNRAYLUA2D","type":null,"size":400417,"referenceId":"01KO5DXPXGNA5SXMMJOFDI7X4DMR4B2UAT","driveId":"b!GENIO6DB3UWzdulNK6evrT-LvdyhA0VIokS4fxAfqZJ9NS0deS_ETJs3VRRJUVZM","status":1,"uploadSessionUrl":null}]</t>
  </si>
  <si>
    <t>GOV2300667</t>
  </si>
  <si>
    <t>PAC2305176</t>
  </si>
  <si>
    <t>TMCA/231069</t>
  </si>
  <si>
    <t>MYGOV FOC SEK F06F12 12C BALAI BOMBA DAN PENYELAMAT SEKINCHAN</t>
  </si>
  <si>
    <t>[{"name":"BOQ-2023-10-0036 (1)_Muhammad Nur Adzeem 1.pdf","link":"https://tm365-my.sharepoint.com/personal/badruznasrin_basri_tm_com_my/Documents/Apps/Microsoft%20Forms/Request%20New%20PR/Question%203/BOQ-2023-10-0036%20(1)_Muhammad%20Nur%20Adzeem%201.pdf","id":"01KO5DXPSLQLJOFZLUPBGI4CVJL5EECBDV","type":null,"size":400417,"referenceId":"01KO5DXPXGNA5SXMMJOFDI7X4DMR4B2UAT","driveId":"b!GENIO6DB3UWzdulNK6evrT-LvdyhA0VIokS4fxAfqZJ9NS0deS_ETJs3VRRJUVZM","status":1,"uploadSessionUrl":null}]</t>
  </si>
  <si>
    <t>P1P2300035</t>
  </si>
  <si>
    <t>PAC2307995</t>
  </si>
  <si>
    <t>TMCA/231534</t>
  </si>
  <si>
    <t>WEBE CB0098 FOC PKG F21 SPUR 12C (2C) SMK TENGKU AMPUAN JEMAAH PORT KLANG</t>
  </si>
  <si>
    <t>[{"name":"BOQ-2023-10-0036 (1)_Muhammad Nur Adzeem 2.pdf","link":"https://tm365-my.sharepoint.com/personal/badruznasrin_basri_tm_com_my/Documents/Apps/Microsoft%20Forms/Request%20New%20PR/Question%203/BOQ-2023-10-0036%20(1)_Muhammad%20Nur%20Adzeem%202.pdf","id":"01KO5DXPTT6O3ZT5HATJCY5CRKKEQ2NM56","type":null,"size":400417,"referenceId":"01KO5DXPXGNA5SXMMJOFDI7X4DMR4B2UAT","driveId":"b!GENIO6DB3UWzdulNK6evrT-LvdyhA0VIokS4fxAfqZJ9NS0deS_ETJs3VRRJUVZM","status":1,"uploadSessionUrl":null}]</t>
  </si>
  <si>
    <t>11/10/23: Done submit BOQ to CPA</t>
  </si>
  <si>
    <t>P1P2300030</t>
  </si>
  <si>
    <t>PAC2307401</t>
  </si>
  <si>
    <t>TMCA/231451</t>
  </si>
  <si>
    <t xml:space="preserve">WEBE CB0008 FOC SAG F37F38 KG BKT LANCHUNG
</t>
  </si>
  <si>
    <t>[{"name":"BOQ-2023-10-0036 (1)_Muhammad Nur Adzeem 3.pdf","link":"https://tm365-my.sharepoint.com/personal/badruznasrin_basri_tm_com_my/Documents/Apps/Microsoft%20Forms/Request%20New%20PR/Question%203/BOQ-2023-10-0036%20(1)_Muhammad%20Nur%20Adzeem%203.pdf","id":"01KO5DXPUCRLCSC27MUBC3A3KE5VAM64FM","type":null,"size":400417,"referenceId":"01KO5DXPXGNA5SXMMJOFDI7X4DMR4B2UAT","driveId":"b!GENIO6DB3UWzdulNK6evrT-LvdyhA0VIokS4fxAfqZJ9NS0deS_ETJs3VRRJUVZM","status":1,"uploadSessionUrl":null}]</t>
  </si>
  <si>
    <t>H5G2203193</t>
  </si>
  <si>
    <t>PAC2214429</t>
  </si>
  <si>
    <t>TMCA/224076</t>
  </si>
  <si>
    <t>5G FOC TJK F14 MAIN 192C JLN LENGKUNGAN-JLN K.SELANGOR/TLK INTAN-JLN RAJA MUSA-JLN PARIT SERONG</t>
  </si>
  <si>
    <t>[{"name":"BOQ-2023-10-0036 (1)_Muhammad Nur Adzeem 4.pdf","link":"https://tm365-my.sharepoint.com/personal/badruznasrin_basri_tm_com_my/Documents/Apps/Microsoft%20Forms/Request%20New%20PR/Question%203/BOQ-2023-10-0036%20(1)_Muhammad%20Nur%20Adzeem%204.pdf","id":"01KO5DXPRKRGDHIFIGNVFIIKS2B2ZBYI6W","type":null,"size":400417,"referenceId":"01KO5DXPXGNA5SXMMJOFDI7X4DMR4B2UAT","driveId":"b!GENIO6DB3UWzdulNK6evrT-LvdyhA0VIokS4fxAfqZJ9NS0deS_ETJs3VRRJUVZM","status":1,"uploadSessionUrl":null}]</t>
  </si>
  <si>
    <t>H5G2203366</t>
  </si>
  <si>
    <t>PAC2217022</t>
  </si>
  <si>
    <t>TMCA/224564</t>
  </si>
  <si>
    <t xml:space="preserve">5G DBKSG0654 FOC SSN F08F14 24C/12C JLN KERETAPI LAMA
</t>
  </si>
  <si>
    <t>[{"name":"BOQ-2023-10-0036 (1)_Muhammad Nur Adzeem 5.pdf","link":"https://tm365-my.sharepoint.com/personal/badruznasrin_basri_tm_com_my/Documents/Apps/Microsoft%20Forms/Request%20New%20PR/Question%203/BOQ-2023-10-0036%20(1)_Muhammad%20Nur%20Adzeem%205.pdf","id":"01KO5DXPUK3QZHRAYNAJGJ46H5IZMREUX3","type":null,"size":400417,"referenceId":"01KO5DXPXGNA5SXMMJOFDI7X4DMR4B2UAT","driveId":"b!GENIO6DB3UWzdulNK6evrT-LvdyhA0VIokS4fxAfqZJ9NS0deS_ETJs3VRRJUVZM","status":1,"uploadSessionUrl":null}]</t>
  </si>
  <si>
    <t>H5G2203764</t>
  </si>
  <si>
    <t>PAC2217458</t>
  </si>
  <si>
    <t>TMCA/224650</t>
  </si>
  <si>
    <t xml:space="preserve">5G DBKSG0643 FOC SSN F12F14 12C JLN BALAI RAYA KG BKT KUCHING
</t>
  </si>
  <si>
    <t>[{"name":"BOQ-2023-10-0036 (1)_Muhammad Nur Adzeem 6.pdf","link":"https://tm365-my.sharepoint.com/personal/badruznasrin_basri_tm_com_my/Documents/Apps/Microsoft%20Forms/Request%20New%20PR/Question%203/BOQ-2023-10-0036%20(1)_Muhammad%20Nur%20Adzeem%206.pdf","id":"01KO5DXPTIHZRTQ75BXZAJGHC3JBHKOAWU","type":null,"size":400417,"referenceId":"01KO5DXPXGNA5SXMMJOFDI7X4DMR4B2UAT","driveId":"b!GENIO6DB3UWzdulNK6evrT-LvdyhA0VIokS4fxAfqZJ9NS0deS_ETJs3VRRJUVZM","status":1,"uploadSessionUrl":null}]</t>
  </si>
  <si>
    <t>Addition from 1st PO ( laluan baru )</t>
  </si>
  <si>
    <t>[{"name":"SITE INSTRUCTION TMNA_232046 PKT_Khairul Anuar Bin Mo.pdf","link":"https://tm365-my.sharepoint.com/personal/badruznasrin_basri_tm_com_my/Documents/Apps/Microsoft%20Forms/Request%20New%20PR/Question%202/SITE%20INSTRUCTION%20TMNA_232046%20PKT_Khairul%20Anuar%20Bin%20Mo.pdf","id":"01KO5DXPSVF3W3EH2WA5ALAP5C66BCX3RU","type":null,"size":176109,"referenceId":"01KO5DXPXUPARRCS6LWRBYBWTUUM5DK5ER","driveId":"b!GENIO6DB3UWzdulNK6evrT-LvdyhA0VIokS4fxAfqZJ9NS0deS_ETJs3VRRJUVZM","status":1,"uploadSessionUrl":null},{"name":"PLAN FOR 2ND PO PKT_Khairul Anuar Bin Mo.pdf","link":"https://tm365-my.sharepoint.com/personal/badruznasrin_basri_tm_com_my/Documents/Apps/Microsoft%20Forms/Request%20New%20PR/Question%202/PLAN%20FOR%202ND%20PO%20PKT_Khairul%20Anuar%20Bin%20Mo.pdf","id":"01KO5DXPV47GQ6L6T7W5G354SXGWVGU2LO","type":null,"size":241911,"referenceId":"01KO5DXPXUPARRCS6LWRBYBWTUUM5DK5ER","driveId":"b!GENIO6DB3UWzdulNK6evrT-LvdyhA0VIokS4fxAfqZJ9NS0deS_ETJs3VRRJUVZM","status":1,"uploadSessionUrl":null}]</t>
  </si>
  <si>
    <t>emailed to AND on query. feedback AND pemasangan NID sahaja. no need PO/LOR</t>
  </si>
  <si>
    <t>NRP2302730</t>
  </si>
  <si>
    <t>PAC2311600</t>
  </si>
  <si>
    <t>TMSA/233230</t>
  </si>
  <si>
    <t>TMG CPQ 3</t>
  </si>
  <si>
    <t>REDTONE-LOTUS DESARU RESORT &amp; SPA SB (WSE) -PNW</t>
  </si>
  <si>
    <t xml:space="preserve">11/10: Submit PR. 10/10: Request AND submit UPE 10G quotation </t>
  </si>
  <si>
    <t>NRP2302796</t>
  </si>
  <si>
    <t>PAC2311482</t>
  </si>
  <si>
    <t>TMSA/233232</t>
  </si>
  <si>
    <t>DIGI - MSC SENAWANG (NID) - SNW</t>
  </si>
  <si>
    <t>emailed to AND on query, order completed but new PR required or not. feedback from AND no need PO, bajet utk NID shj</t>
  </si>
  <si>
    <t>NRP2302976</t>
  </si>
  <si>
    <t>PAC2311617</t>
  </si>
  <si>
    <t>TMSA/233199</t>
  </si>
  <si>
    <t>CLICQUE - KOTA ILMU EDUCITY (WIA) - GH</t>
  </si>
  <si>
    <t>NRP2302897</t>
  </si>
  <si>
    <t>PAC2311699</t>
  </si>
  <si>
    <t>TMWA/239142</t>
  </si>
  <si>
    <t>MIRI/BINTULU</t>
  </si>
  <si>
    <t>GTT_SHELL - BINTULU TERMINAL (GE) - BEK</t>
  </si>
  <si>
    <t>NRP2303053</t>
  </si>
  <si>
    <t>PAC2311736</t>
  </si>
  <si>
    <t>TMCA/231991</t>
  </si>
  <si>
    <t>SELANGOR TIMUR</t>
  </si>
  <si>
    <t>HTP - EPF KDDC SHAH ALAM (WSE) - SGB</t>
  </si>
  <si>
    <t>PO:4902155798</t>
  </si>
  <si>
    <t>NRP2303061</t>
  </si>
  <si>
    <t>PAC2311753</t>
  </si>
  <si>
    <t>TMCA/232015</t>
  </si>
  <si>
    <t>KUALA LUMPUR</t>
  </si>
  <si>
    <t>EXPEREO MITSUI KL 200M GE</t>
  </si>
  <si>
    <t>JRC</t>
  </si>
  <si>
    <t>NRP2303186</t>
  </si>
  <si>
    <t>PAC2311869</t>
  </si>
  <si>
    <t>TMWA/230572</t>
  </si>
  <si>
    <t>KUCHING/SIBU</t>
  </si>
  <si>
    <t>SDEC - RAMPANGI SANTUBONG (IPT) - PRJ</t>
  </si>
  <si>
    <t>NRP2303158</t>
  </si>
  <si>
    <t>PAC2312004</t>
  </si>
  <si>
    <t>TMNA/232670</t>
  </si>
  <si>
    <t>CELCOM - EF TASEK (WSE) - TSK</t>
  </si>
  <si>
    <t>NRP2303154</t>
  </si>
  <si>
    <t>PAC2312099</t>
  </si>
  <si>
    <t>TMNA/232695</t>
  </si>
  <si>
    <t>PENANG</t>
  </si>
  <si>
    <t>IP CORE - SPICE PENANG (WSE) - BYB</t>
  </si>
  <si>
    <t>emailed to AND on query, infra already commision but new PR required or not. feedback AND, no PO required, bajet for NID only</t>
  </si>
  <si>
    <t>NRP2303192</t>
  </si>
  <si>
    <t>PAC2311971</t>
  </si>
  <si>
    <t>TMSA/232445</t>
  </si>
  <si>
    <t>ATT-MetLife-CSF-JOHOR(WSE 100M)-IPDC</t>
  </si>
  <si>
    <t>IPDC</t>
  </si>
  <si>
    <t>emailed to AND on query, infra already commision but new PR required or not</t>
  </si>
  <si>
    <t>NRP2303191</t>
  </si>
  <si>
    <t>PAC2311970</t>
  </si>
  <si>
    <t>TMSA/232447</t>
  </si>
  <si>
    <t>ATT-MetLife-Vads-JOHOR(WSE 100M)-GH</t>
  </si>
  <si>
    <t>NRP2303222</t>
  </si>
  <si>
    <t>PAC2311963</t>
  </si>
  <si>
    <t>TMWA/230575</t>
  </si>
  <si>
    <t>EBB - WISMA CHEEMA (WSE) - KG</t>
  </si>
  <si>
    <t>NRP2303213</t>
  </si>
  <si>
    <t>PAC2311832</t>
  </si>
  <si>
    <t>TMNA/230118</t>
  </si>
  <si>
    <t>EXPEREO CELESTICA PENANG 500M GE</t>
  </si>
  <si>
    <t>PO SI push core batal – 4902154794, si tarik kabel baru</t>
  </si>
  <si>
    <t>joint sediaada penuh dan perlu tarik dari joint baru. Kabel sediaada pun tidak dapat digunakan , perlu tarik kabel baru utk 2nd leg.Sila batalkan sekali PO pushcore kerana tiada joint terdekat - PO NO - 4902154794</t>
  </si>
  <si>
    <t>DNB_HORIZON 5G_DJKLU0827_JLNBATUPAHAT_KU</t>
  </si>
  <si>
    <t>1003219 | KAZAKON SDN. BHD.</t>
  </si>
  <si>
    <t>[{"name":"BOQ  MOQ SI DNB_HORIZON 5G_DJKLU0827_JLNBATUP_Mustafa Kamal Bin Mi.pdf","link":"https://tm365-my.sharepoint.com/personal/badruznasrin_basri_tm_com_my/Documents/Apps/Microsoft%20Forms/Request%20New%20PR/Question%202/BOQ%20%20MOQ%20SI%20DNB_HORIZON%205G_DJKLU0827_JLNBATUP_Mustafa%20Kamal%20Bin%20Mi.pdf","id":"01KO5DXPVHLOOBT2MNXBG3A7HOFGITJHCY","type":null,"size":60387,"referenceId":"01KO5DXPXUPARRCS6LWRBYBWTUUM5DK5ER","driveId":"b!GENIO6DB3UWzdulNK6evrT-LvdyhA0VIokS4fxAfqZJ9NS0deS_ETJs3VRRJUVZM","status":1,"uploadSessionUrl":null},{"name":"Copy of STD COSTING SI - 5G DJKLU0827 KU (2)_Mustafa Kamal Bin Mi.xlsx","link":"https://tm365-my.sharepoint.com/personal/badruznasrin_basri_tm_com_my/_layouts/15/Doc.aspx?sourcedoc=%7B75C6D3B7-2D90-427B-989B-B4A96674D9F3%7D&amp;file=Copy%20of%20STD%20COSTING%20SI%20-%205G%20DJKLU0827%20KU%20(2)_Mustafa%20Kamal%20Bin%20Mi.xlsx&amp;action=default&amp;mobileredirect=true","id":"01KO5DXPVX2PDHLEBNPNBJRG5UVFTHJWPT","type":null,"size":450953,"referenceId":"01KO5DXPXUPARRCS6LWRBYBWTUUM5DK5ER","driveId":"b!GENIO6DB3UWzdulNK6evrT-LvdyhA0VIokS4fxAfqZJ9NS0deS_ETJs3VRRJUVZM","status":1,"uploadSessionUrl":null}]</t>
  </si>
  <si>
    <t>pembelian NID dengan vendor tak perlu lor</t>
  </si>
  <si>
    <t>PAC2310057</t>
  </si>
  <si>
    <t>CPP2300031</t>
  </si>
  <si>
    <t>CPP2300030</t>
  </si>
  <si>
    <t>H5G2301588</t>
  </si>
  <si>
    <t>H5G2301587</t>
  </si>
  <si>
    <t>11/10: Duplicate Line 2309. 10/10: New</t>
  </si>
  <si>
    <t>NRC2300186</t>
  </si>
  <si>
    <t>TMSA/233402</t>
  </si>
  <si>
    <t>NRP2303712</t>
  </si>
  <si>
    <t>TMEA/238911</t>
  </si>
  <si>
    <t>duplicate line 2307</t>
  </si>
  <si>
    <t>NRP2303711</t>
  </si>
  <si>
    <t>TMEA/230084</t>
  </si>
  <si>
    <t>NRP2303710</t>
  </si>
  <si>
    <t>PAC2312843</t>
  </si>
  <si>
    <t>TMEA/230085</t>
  </si>
  <si>
    <t>RM 3,090.34</t>
  </si>
  <si>
    <t>duplicate line 2305</t>
  </si>
  <si>
    <t>NRP2303709</t>
  </si>
  <si>
    <t>TMEA/230087</t>
  </si>
  <si>
    <t>NRP2303708</t>
  </si>
  <si>
    <t>PAC2312809</t>
  </si>
  <si>
    <t>TMNA/232762</t>
  </si>
  <si>
    <t>NRP2303707</t>
  </si>
  <si>
    <t>TMNA/232465</t>
  </si>
  <si>
    <t>NRP2303704</t>
  </si>
  <si>
    <t>PAC2312813</t>
  </si>
  <si>
    <t>TMNA/232764</t>
  </si>
  <si>
    <t>KMR</t>
  </si>
  <si>
    <t>NRP2303703</t>
  </si>
  <si>
    <t>TMNA/232765</t>
  </si>
  <si>
    <t>NRP2303701</t>
  </si>
  <si>
    <t>TMNA/230249</t>
  </si>
  <si>
    <t>NRP2303683</t>
  </si>
  <si>
    <t>N'OSAIRIS TECHNOLOGY SOLUTIONS SDN BHD - NTT CBJ4, CYBERJAYA (IPME) - CBJ</t>
  </si>
  <si>
    <t>GH_C046_DP0013 - 4 free port , perlu intertie ke rooftop</t>
  </si>
  <si>
    <t>NRP2303674</t>
  </si>
  <si>
    <t>NRP2303564</t>
  </si>
  <si>
    <t>TMNA/233200</t>
  </si>
  <si>
    <t>11/10 : Duplicate Line 2144. PAC Approval. 10/10: New</t>
  </si>
  <si>
    <t>NRP2303549</t>
  </si>
  <si>
    <t>PAC2312855</t>
  </si>
  <si>
    <t>TMSA/233401</t>
  </si>
  <si>
    <t>NRP2303506</t>
  </si>
  <si>
    <t>GOV2305456</t>
  </si>
  <si>
    <t>TMCA/232270</t>
  </si>
  <si>
    <t>GOV2305378</t>
  </si>
  <si>
    <t>TMCA/232273</t>
  </si>
  <si>
    <t>191000004665</t>
  </si>
  <si>
    <t>11/10: Pre-Acceptance, LOR approval</t>
  </si>
  <si>
    <t>NS-USA-0158-TP</t>
  </si>
  <si>
    <t>11/10: Query BOQ CWS - M/trench di kaw rumput, mobilization cws. 10/10: En Faizal - 1 PO VO ni yg kita ubah dr HDD ke Microtrenching sbb nk buat HDD x lepas</t>
  </si>
  <si>
    <t>CPP2300006</t>
  </si>
  <si>
    <t>PAC2305495</t>
  </si>
  <si>
    <t>TMSA/231618</t>
  </si>
  <si>
    <t>NS-ARE-0047-TP</t>
  </si>
  <si>
    <t>Design Change due to HDD was not successful due to the soil structure being too hard. Proceed with Microtrenching. Need mobilisation for 2 due to try 2 subcon for HDD.</t>
  </si>
  <si>
    <t>CPP FTTH ADD DSS NL_C042 BF UNISEX DRIVING ACADEMY</t>
  </si>
  <si>
    <t>[{"name":"DRIVING ACADEMY BOQ (SI)_Mohd Nor Izzuan Bin.pdf","link":"https://tm365-my.sharepoint.com/personal/badruznasrin_basri_tm_com_my/Documents/Apps/Microsoft%20Forms/Request%20New%20PR/Question%202/DRIVING%20ACADEMY%20BOQ%20(SI)_Mohd%20Nor%20Izzuan%20Bin.pdf","id":"01KO5DXPU5H7M7YH3U6VEIDW46WX3TJLIZ","type":null,"size":261660,"referenceId":"01KO5DXPXUPARRCS6LWRBYBWTUUM5DK5ER","driveId":"b!GENIO6DB3UWzdulNK6evrT-LvdyhA0VIokS4fxAfqZJ9NS0deS_ETJs3VRRJUVZM","status":1,"uploadSessionUrl":null}]</t>
  </si>
  <si>
    <t>VALUE ES DALAM TP TAK SAMA VALUE DENGAN BOQ</t>
  </si>
  <si>
    <t>SRR2104571</t>
  </si>
  <si>
    <t>PAC2212472</t>
  </si>
  <si>
    <t>SMEA/226675</t>
  </si>
  <si>
    <t>KEL-NIM-0077-TP</t>
  </si>
  <si>
    <t>NEED ADDITIONAL PO/SI FOR CROSSING HIGH VOLTAGE</t>
  </si>
  <si>
    <t xml:space="preserve">SRR FTTH NEW KOK_C024  JLN KOK LANAS SELISING
</t>
  </si>
  <si>
    <t>[{"name":"Signed_BOQ SI SMEA226675-SRR FTTH NEW KOK_C02_Mamat Lailani Bin Ra.pdf","link":"https://tm365-my.sharepoint.com/personal/badruznasrin_basri_tm_com_my/Documents/Apps/Microsoft%20Forms/Request%20New%20PR/Question%202/Signed_BOQ%20SI%20SMEA226675-SRR%20FTTH%20NEW%20KOK_C02_Mamat%20Lailani%20Bin%20Ra.pdf","id":"01KO5DXPT7NWUR4QRFDBDYM6PH45QAXNKV","type":null,"size":430548,"referenceId":"01KO5DXPXUPARRCS6LWRBYBWTUUM5DK5ER","driveId":"b!GENIO6DB3UWzdulNK6evrT-LvdyhA0VIokS4fxAfqZJ9NS0deS_ETJs3VRRJUVZM","status":1,"uploadSessionUrl":null}]</t>
  </si>
  <si>
    <t>H5G2205418</t>
  </si>
  <si>
    <t xml:space="preserve"> PAC2221105</t>
  </si>
  <si>
    <t>TMEA/226302</t>
  </si>
  <si>
    <t>KEL-EDU-0048-TP</t>
  </si>
  <si>
    <t>Change joint point due to original plan joint problem/not found</t>
  </si>
  <si>
    <t xml:space="preserve">DNB_HORIZON 5G_DDKBR0226_KGLANDAK_PKC
</t>
  </si>
  <si>
    <t>PKC</t>
  </si>
  <si>
    <t>[{"name":"Signed_BOQ SI TMEA226302-DNB_HORIZON 5G_DDKBR_Mamat Lailani Bin Ra.pdf","link":"https://tm365-my.sharepoint.com/personal/badruznasrin_basri_tm_com_my/Documents/Apps/Microsoft%20Forms/Request%20New%20PR/Question%202/Signed_BOQ%20SI%20TMEA226302-DNB_HORIZON%205G_DDKBR_Mamat%20Lailani%20Bin%20Ra.pdf","id":"01KO5DXPQAL3MIY2EKRNA3XKZACXHZDJUF","type":null,"size":203567,"referenceId":"01KO5DXPXUPARRCS6LWRBYBWTUUM5DK5ER","driveId":"b!GENIO6DB3UWzdulNK6evrT-LvdyhA0VIokS4fxAfqZJ9NS0deS_ETJs3VRRJUVZM","status":1,"uploadSessionUrl":null}]</t>
  </si>
  <si>
    <t>11/10: Duplicate line No 1002</t>
  </si>
  <si>
    <t xml:space="preserve">GOV FTTH (ADD) AG C010 PEJABAT UNIT INSPEKTORAT DAN PERUNDANGAN, PEJABAT KESIHATAN ALOR GAJAH </t>
  </si>
  <si>
    <t>Pole extender.</t>
  </si>
  <si>
    <t>[{"name":"appendix_b (1)_POLE EXTENDER_EXACT_Alexander Childs Chi.pdf","link":"https://tm365-my.sharepoint.com/personal/badruznasrin_basri_tm_com_my/Documents/Apps/Microsoft%20Forms/Request%20New%20PR/Question%202/appendix_b%20(1)_POLE%20EXTENDER_EXACT_Alexander%20Childs%20Chi.pdf","id":"01KO5DXPV2JFPWC5KPH5DJ3FWNXJQDYTP7","type":null,"size":544183,"referenceId":"01KO5DXPXUPARRCS6LWRBYBWTUUM5DK5ER","driveId":"b!GENIO6DB3UWzdulNK6evrT-LvdyhA0VIokS4fxAfqZJ9NS0deS_ETJs3VRRJUVZM","status":1,"uploadSessionUrl":null}]</t>
  </si>
  <si>
    <t>DONE SUBMIT FOR SI</t>
  </si>
  <si>
    <t>Additional fiber cables</t>
  </si>
  <si>
    <t>Menarik kabel 12C, 36C, 24C dan memasang FDP/FDC untuk project SRR Prima Segari</t>
  </si>
  <si>
    <t>[{"name":"BOQ_VO TMNA221340SRR FTTH PR_C030 RESIDENSI S_Mohamad Nor Zikree B.pdf","link":"https://tm365-my.sharepoint.com/personal/badruznasrin_basri_tm_com_my/Documents/Apps/Microsoft%20Forms/Request%20New%20PR/Question%202/BOQ_VO%20TMNA221340SRR%20FTTH%20PR_C030%20RESIDENSI%20S_Mohamad%20Nor%20Zikree%20B.pdf","id":"01KO5DXPVICNA2OA4FVBA2XTAWGBSQOGPH","type":null,"size":245832,"referenceId":"01KO5DXPXUPARRCS6LWRBYBWTUUM5DK5ER","driveId":"b!GENIO6DB3UWzdulNK6evrT-LvdyhA0VIokS4fxAfqZJ9NS0deS_ETJs3VRRJUVZM","status":1,"uploadSessionUrl":null}]</t>
  </si>
  <si>
    <t>emailed to AND on query for SI PO.</t>
  </si>
  <si>
    <t>JS-PCO-0383-TP</t>
  </si>
  <si>
    <t xml:space="preserve">KERJA-KERJA SI INTERTIE </t>
  </si>
  <si>
    <t>[{"name":"TP SI BOQ PEJABAT IMIGRESEN KULAI JAYA (IPME)_Siti Nur Atiqah Bint.pdf","link":"https://tm365-my.sharepoint.com/personal/badruznasrin_basri_tm_com_my/Documents/Apps/Microsoft%20Forms/Request%20New%20PR/Question%202/TP%20SI%20BOQ%20PEJABAT%20IMIGRESEN%20KULAI%20JAYA%20(IPME)_Siti%20Nur%20Atiqah%20Bint.pdf","id":"01KO5DXPRZQ3QTRKEX3ZAKEHUNP5WVVCGB","type":null,"size":381962,"referenceId":"01KO5DXPXUPARRCS6LWRBYBWTUUM5DK5ER","driveId":"b!GENIO6DB3UWzdulNK6evrT-LvdyhA0VIokS4fxAfqZJ9NS0deS_ETJs3VRRJUVZM","status":1,"uploadSessionUrl":null}]</t>
  </si>
  <si>
    <t>NRP2301940</t>
  </si>
  <si>
    <t>PAC2309930</t>
  </si>
  <si>
    <t>TMSA/231569</t>
  </si>
  <si>
    <t>JS-SOJ-0015-TP</t>
  </si>
  <si>
    <t>KERJA-KERJA TAMBAHAN KABEL</t>
  </si>
  <si>
    <t>CAPITAL LAND SDN BHD- LOT 5 JLN MEDINI UTARA 4, MEDINI ISKANDAR, MEDINI JOHOR (DOME)- GH</t>
  </si>
  <si>
    <t>[{"name":"s.i gh sommerset_Siti Nur Atiqah Bint.pdf","link":"https://tm365-my.sharepoint.com/personal/badruznasrin_basri_tm_com_my/Documents/Apps/Microsoft%20Forms/Request%20New%20PR/Question%202/s.i%20gh%20sommerset_Siti%20Nur%20Atiqah%20Bint.pdf","id":"01KO5DXPRMKOOWV6SYV5HIRXGMN4KRMJKU","type":null,"size":222988,"referenceId":"01KO5DXPXUPARRCS6LWRBYBWTUUM5DK5ER","driveId":"b!GENIO6DB3UWzdulNK6evrT-LvdyhA0VIokS4fxAfqZJ9NS0deS_ETJs3VRRJUVZM","status":1,"uploadSessionUrl":null}]</t>
  </si>
  <si>
    <t>NRP2302817</t>
  </si>
  <si>
    <t xml:space="preserve">PAC2310960 </t>
  </si>
  <si>
    <t>TMSA/233157</t>
  </si>
  <si>
    <t>JS-SOJ-0020-TP</t>
  </si>
  <si>
    <t>KERJA-KERJA TAMBAHAN MICROTRENCH KERANA LALUAN SEDIA ADA ROSAK</t>
  </si>
  <si>
    <t>SHIMANO COMPONENT - PEKAN NENAS (MLS OVER IPME)- PEKAN NENAS</t>
  </si>
  <si>
    <t>[{"name":"s.i pns shimano_Siti Nur Atiqah Bint.pdf","link":"https://tm365-my.sharepoint.com/personal/badruznasrin_basri_tm_com_my/Documents/Apps/Microsoft%20Forms/Request%20New%20PR/Question%202/s.i%20pns%20shimano_Siti%20Nur%20Atiqah%20Bint.pdf","id":"01KO5DXPW3Q24I2PZGARC375JMIZJD73WY","type":null,"size":227731,"referenceId":"01KO5DXPXUPARRCS6LWRBYBWTUUM5DK5ER","driveId":"b!GENIO6DB3UWzdulNK6evrT-LvdyhA0VIokS4fxAfqZJ9NS0deS_ETJs3VRRJUVZM","status":1,"uploadSessionUrl":null}]</t>
  </si>
  <si>
    <t>Replace the damaged poles</t>
  </si>
  <si>
    <t>[{"name":"TMBA230586_BOQ_SI_2 (1) (2)_Abdul Rauf Bin Abdul.pdf","link":"https://tm365-my.sharepoint.com/personal/badruznasrin_basri_tm_com_my/Documents/Apps/Microsoft%20Forms/Request%20New%20PR/Question%202/TMBA230586_BOQ_SI_2%20(1)%20(2)_Abdul%20Rauf%20Bin%20Abdul.pdf","id":"01KO5DXPSL35ULHO2GFFAIX5TYYBSZRYLZ","type":null,"size":1383234,"referenceId":"01KO5DXPXUPARRCS6LWRBYBWTUUM5DK5ER","driveId":"b!GENIO6DB3UWzdulNK6evrT-LvdyhA0VIokS4fxAfqZJ9NS0deS_ETJs3VRRJUVZM","status":1,"uploadSessionUrl":null},{"name":"TMBA230586_TP (2) (2)_Abdul Rauf Bin Abdul.pptx","link":"https://tm365-my.sharepoint.com/personal/badruznasrin_basri_tm_com_my/_layouts/15/Doc.aspx?sourcedoc=%7B8E3F6057-7553-466E-99C7-DE6A9AE0E40D%7D&amp;file=TMBA230586_TP%20(2)%20(2)_Abdul%20Rauf%20Bin%20Abdul.pptx&amp;action=edit&amp;mobileredirect=true","id":"01KO5DXPSXMA7Y4U3VNZDJTR66NKNOBZAN","type":null,"size":4825040,"referenceId":"01KO5DXPXUPARRCS6LWRBYBWTUUM5DK5ER","driveId":"b!GENIO6DB3UWzdulNK6evrT-LvdyhA0VIokS4fxAfqZJ9NS0deS_ETJs3VRRJUVZM","status":1,"uploadSessionUrl":null}]</t>
  </si>
  <si>
    <t>Zubaidah Binti Ya &lt;zubaidah.ya@tm.com.my&gt;</t>
  </si>
  <si>
    <t>11/10/2023: Done submit BOQ to CPA</t>
  </si>
  <si>
    <t>SNP2200176</t>
  </si>
  <si>
    <t>TMCA/225667</t>
  </si>
  <si>
    <t>SB-NEP-0123-TP</t>
  </si>
  <si>
    <t xml:space="preserve">pertambahan jarak cable dari plan </t>
  </si>
  <si>
    <t>KKM KPOP2 FTTH KS C025 BBA3013 SK BKT BE</t>
  </si>
  <si>
    <t>[{"name":"SI-KS C025M DP1-16 2ND PO NEW_Muhammad Hafizzuddin.pdf","link":"https://tm365-my.sharepoint.com/personal/badruznasrin_basri_tm_com_my/Documents/Apps/Microsoft%20Forms/Request%20New%20PR/Question%202/SI-KS%20C025M%20DP1-16%202ND%20PO%20NEW_Muhammad%20Hafizzuddin.pdf","id":"01KO5DXPVGSYFHP4BI4FCYLA545D75AJ4V","type":null,"size":175721,"referenceId":"01KO5DXPXUPARRCS6LWRBYBWTUUM5DK5ER","driveId":"b!GENIO6DB3UWzdulNK6evrT-LvdyhA0VIokS4fxAfqZJ9NS0deS_ETJs3VRRJUVZM","status":1,"uploadSessionUrl":null},{"name":"GAMBAR KERJA-1_Muhammad Hafizzuddin.pdf","link":"https://tm365-my.sharepoint.com/personal/badruznasrin_basri_tm_com_my/Documents/Apps/Microsoft%20Forms/Request%20New%20PR/Question%202/GAMBAR%20KERJA-1_Muhammad%20Hafizzuddin.pdf","id":"01KO5DXPRY5IP5B7TQZNGJFUZE4A6CIWMT","type":null,"size":778491,"referenceId":"01KO5DXPXUPARRCS6LWRBYBWTUUM5DK5ER","driveId":"b!GENIO6DB3UWzdulNK6evrT-LvdyhA0VIokS4fxAfqZJ9NS0deS_ETJs3VRRJUVZM","status":1,"uploadSessionUrl":null}]</t>
  </si>
  <si>
    <t>emailed to AND/TP to upload BOQ in VPrime for TP approval. after discussion with TP, confirmed duplicate</t>
  </si>
  <si>
    <t>H5G2206248</t>
  </si>
  <si>
    <t>PAC2224084</t>
  </si>
  <si>
    <t>TMNA/222791</t>
  </si>
  <si>
    <t>PG-PRL-0491-TP</t>
  </si>
  <si>
    <t>Need new PO due to Existing PO deleted(wrong PU).</t>
  </si>
  <si>
    <t xml:space="preserve">H5G_FOC BI F13/F14 CSR DPBDY0046 JALAN BALIK PULAU
</t>
  </si>
  <si>
    <t>[{"name":"BOQ PROJEK 2ND H5G_FOC BI F13 F14 CSR DPBDY00_Mohd Fahmi Bin Ishak.pdf","link":"https://tm365-my.sharepoint.com/personal/badruznasrin_basri_tm_com_my/Documents/Apps/Microsoft%20Forms/Request%20New%20PR/Question%202/BOQ%20PROJEK%202ND%20H5G_FOC%20BI%20F13%20F14%20CSR%20DPBDY00_Mohd%20Fahmi%20Bin%20Ishak.pdf","id":"01KO5DXPVBUWDJ2J3BFBG33YBD24WTPQVI","type":null,"size":198102,"referenceId":"01KO5DXPXUPARRCS6LWRBYBWTUUM5DK5ER","driveId":"b!GENIO6DB3UWzdulNK6evrT-LvdyhA0VIokS4fxAfqZJ9NS0deS_ETJs3VRRJUVZM","status":1,"uploadSessionUrl":null}]</t>
  </si>
  <si>
    <t>11/10: Submit PR SI</t>
  </si>
  <si>
    <t>H5G2300986</t>
  </si>
  <si>
    <t>PAC2311086</t>
  </si>
  <si>
    <t>TMSA/233169</t>
  </si>
  <si>
    <t>NS-MKN-0040-TP</t>
  </si>
  <si>
    <t>change cable from UG to IB</t>
  </si>
  <si>
    <t>FOC KF_F16 &amp; KF_F14 SPUR 12C FOR DNB_HORIZON 5G_DNJLB0002_KGPETALINGKKLAWANG_KF</t>
  </si>
  <si>
    <t>[{"name":"TMSA233169 4902141101 - BOQ VO (11102023)_Nurul Ashikin Binti.pdf","link":"https://tm365-my.sharepoint.com/personal/badruznasrin_basri_tm_com_my/Documents/Apps/Microsoft%20Forms/Request%20New%20PR/Question%202/TMSA233169%204902141101%20-%20BOQ%20VO%20(11102023)_Nurul%20Ashikin%20Binti.pdf","id":"01KO5DXPVX45IWSWYKWNHIY75O5CF32UG4","type":null,"size":490182,"referenceId":"01KO5DXPXUPARRCS6LWRBYBWTUUM5DK5ER","driveId":"b!GENIO6DB3UWzdulNK6evrT-LvdyhA0VIokS4fxAfqZJ9NS0deS_ETJs3VRRJUVZM","status":1,"uploadSessionUrl":null}]</t>
  </si>
  <si>
    <t>pertukaran laluan dan pertambahan jarak cable</t>
  </si>
  <si>
    <t>[{"name":"SI SK RANTAU_Muhammad Hafizzuddin.pdf","link":"https://tm365-my.sharepoint.com/personal/badruznasrin_basri_tm_com_my/Documents/Apps/Microsoft%20Forms/Request%20New%20PR/Question%202/SI%20SK%20RANTAU_Muhammad%20Hafizzuddin.pdf","id":"01KO5DXPVBLOWQTSCACVFZNBTF4DUQUES2","type":null,"size":372533,"referenceId":"01KO5DXPXUPARRCS6LWRBYBWTUUM5DK5ER","driveId":"b!GENIO6DB3UWzdulNK6evrT-LvdyhA0VIokS4fxAfqZJ9NS0deS_ETJs3VRRJUVZM","status":1,"uploadSessionUrl":null}]</t>
  </si>
  <si>
    <t>NRP2301925</t>
  </si>
  <si>
    <t>DC TMONE</t>
  </si>
  <si>
    <t>NRP2303653</t>
  </si>
  <si>
    <t>NRF2300065</t>
  </si>
  <si>
    <t>NRP2300389</t>
  </si>
  <si>
    <t>NRP2300719</t>
  </si>
  <si>
    <t>MUR_C012_DP0007- 2 port available</t>
  </si>
  <si>
    <t>NRP2300818</t>
  </si>
  <si>
    <t xml:space="preserve"> NOT REQUIRED PROJECT</t>
  </si>
  <si>
    <t>NRP2301591</t>
  </si>
  <si>
    <t>RM 6,948.92</t>
  </si>
  <si>
    <t>NRP2301907</t>
  </si>
  <si>
    <t>NRP2302288</t>
  </si>
  <si>
    <t>RM 12,488.63</t>
  </si>
  <si>
    <t>NRP2302421</t>
  </si>
  <si>
    <t>NRP2302903</t>
  </si>
  <si>
    <t>RM 6948.92</t>
  </si>
  <si>
    <t>NRP2302944</t>
  </si>
  <si>
    <t>RM 11,039.05</t>
  </si>
  <si>
    <t xml:space="preserve">done emel to get location. </t>
  </si>
  <si>
    <t>NRP2303273</t>
  </si>
  <si>
    <t>NRP2303276</t>
  </si>
  <si>
    <t>NRP2303278</t>
  </si>
  <si>
    <t>NRP2303317</t>
  </si>
  <si>
    <t>NRP2303318</t>
  </si>
  <si>
    <t>11/10 : PAC Approval. 10/10: New</t>
  </si>
  <si>
    <t>NRP2303593</t>
  </si>
  <si>
    <t>SRS_C006_DP0018 - 2 frre port</t>
  </si>
  <si>
    <t>NRP2303609</t>
  </si>
  <si>
    <t>NRP2303659</t>
  </si>
  <si>
    <t>NRP2303660</t>
  </si>
  <si>
    <t>NRP2303669</t>
  </si>
  <si>
    <t>NRP2303682</t>
  </si>
  <si>
    <t>NRP2303684</t>
  </si>
  <si>
    <t xml:space="preserve">to check lokasi traffic light JKR. </t>
  </si>
  <si>
    <t>NRC2300185</t>
  </si>
  <si>
    <t>NRP2303692</t>
  </si>
  <si>
    <t>NRP2303693</t>
  </si>
  <si>
    <t>NRP2303694</t>
  </si>
  <si>
    <t>NRP2303695</t>
  </si>
  <si>
    <t>NRP2303696</t>
  </si>
  <si>
    <t>NRP2303697</t>
  </si>
  <si>
    <t>NRP2303698</t>
  </si>
  <si>
    <t>NRP2303699</t>
  </si>
  <si>
    <t>NRP2303700</t>
  </si>
  <si>
    <t>NRP2303716</t>
  </si>
  <si>
    <t>NRP2303717</t>
  </si>
  <si>
    <t>NRC2300187</t>
  </si>
  <si>
    <t>NRC2300188</t>
  </si>
  <si>
    <t>NRC2300189</t>
  </si>
  <si>
    <t>NRP2303648</t>
  </si>
  <si>
    <t>to check MSB, dptkan plan MSB</t>
  </si>
  <si>
    <t>NRF2300049</t>
  </si>
  <si>
    <t>NRF2300050</t>
  </si>
  <si>
    <t>NRF2300056</t>
  </si>
  <si>
    <t>NRF2300062</t>
  </si>
  <si>
    <t>NRP2302244</t>
  </si>
  <si>
    <t>TO CREATE NID PROJ. EXISTING CORE</t>
  </si>
  <si>
    <t>NRP2302279</t>
  </si>
  <si>
    <t>link order NRP2302604/TMEA/231469</t>
  </si>
  <si>
    <t>NRP2302569</t>
  </si>
  <si>
    <t>NRP2302766</t>
  </si>
  <si>
    <t>11/10: PAC approved. 9/10: Submit PAC</t>
  </si>
  <si>
    <t>NRP2303366</t>
  </si>
  <si>
    <t>TMCA/234000</t>
  </si>
  <si>
    <t>Fiber available.Cost NID</t>
  </si>
  <si>
    <t>NRP2303373</t>
  </si>
  <si>
    <t>NRP2303377</t>
  </si>
  <si>
    <t>NRP2303386</t>
  </si>
  <si>
    <t>NRC2300158</t>
  </si>
  <si>
    <t>KU_C045_DB0016- 2 frre port</t>
  </si>
  <si>
    <t>NRC2300164</t>
  </si>
  <si>
    <t>NRP2303432</t>
  </si>
  <si>
    <t>NRC2300167</t>
  </si>
  <si>
    <t>NRP2303470</t>
  </si>
  <si>
    <t>NRP2303471</t>
  </si>
  <si>
    <t>NRP2303481</t>
  </si>
  <si>
    <t>11/10: Bantuan AND proceed PAC</t>
  </si>
  <si>
    <t>NRP2303485</t>
  </si>
  <si>
    <t>NRP2303486</t>
  </si>
  <si>
    <t>PAC2312488</t>
  </si>
  <si>
    <t>RM 12,437.00</t>
  </si>
  <si>
    <t>Preplan BGH_C002_DP0032 (port reserved)</t>
  </si>
  <si>
    <t>NRP2303487</t>
  </si>
  <si>
    <t>NRP2303489</t>
  </si>
  <si>
    <t>NRP2303490</t>
  </si>
  <si>
    <t>NRP2303491</t>
  </si>
  <si>
    <t>NRP2303512</t>
  </si>
  <si>
    <t>NRC2300178</t>
  </si>
  <si>
    <t>NRP2303552</t>
  </si>
  <si>
    <t>NRP2303553</t>
  </si>
  <si>
    <t>NRP2303554</t>
  </si>
  <si>
    <t>NRP2303569</t>
  </si>
  <si>
    <t>NRP2303570</t>
  </si>
  <si>
    <t>NRP2303571</t>
  </si>
  <si>
    <t>NRP2303579</t>
  </si>
  <si>
    <t>NRC2300183</t>
  </si>
  <si>
    <t>NRP2303633</t>
  </si>
  <si>
    <t>11/10: PAC apprvd. 10/10: Submit PAC</t>
  </si>
  <si>
    <t>11/10/23 - Project created TMCA/232268. Pending PAC approval</t>
  </si>
  <si>
    <t>RM 5,789.44</t>
  </si>
  <si>
    <t>11/10: TP Submission. LOR apprvd. Budget dah ada. 10/10: To proceed PAC, Proj done</t>
  </si>
  <si>
    <t>NRP2303643</t>
  </si>
  <si>
    <t>11/10: TBC AND - ada 2 PAC utk projek yg sama</t>
  </si>
  <si>
    <t>NRF2200005</t>
  </si>
  <si>
    <t>PAC2310334</t>
  </si>
  <si>
    <t>TMSA/231010</t>
  </si>
  <si>
    <t>NRP2102262</t>
  </si>
  <si>
    <t>NRP2200212</t>
  </si>
  <si>
    <t>CNFD CENTRAL</t>
  </si>
  <si>
    <t>11.10.23</t>
  </si>
  <si>
    <t>UNDER CID - DWDM PTN</t>
  </si>
  <si>
    <t>NRP2202813</t>
  </si>
  <si>
    <t>CID</t>
  </si>
  <si>
    <t>NRP2202814</t>
  </si>
  <si>
    <t>NRP2204466</t>
  </si>
  <si>
    <t>NRP2300986</t>
  </si>
  <si>
    <t>NRP2301530</t>
  </si>
  <si>
    <t>PAC2312768</t>
  </si>
  <si>
    <t>TMSA/232864</t>
  </si>
  <si>
    <t>11/10: PAC approved. Desktop planning - latlong lambat diberikan</t>
  </si>
  <si>
    <t>NRP2301570</t>
  </si>
  <si>
    <t>NRP2302115</t>
  </si>
  <si>
    <t>NRP2302116</t>
  </si>
  <si>
    <t>NRP2302632</t>
  </si>
  <si>
    <t>NRP2302704</t>
  </si>
  <si>
    <t>11/10: PAC apprvd</t>
  </si>
  <si>
    <t>NRP2302778</t>
  </si>
  <si>
    <t>NRP2302821</t>
  </si>
  <si>
    <t>NRP2302977</t>
  </si>
  <si>
    <t>NRP2303096</t>
  </si>
  <si>
    <t>NRP2303180</t>
  </si>
  <si>
    <t>NRP2303270</t>
  </si>
  <si>
    <t>NRP2303301</t>
  </si>
  <si>
    <t>NRP2303302</t>
  </si>
  <si>
    <t>NRP2303304</t>
  </si>
  <si>
    <t>Order cancel</t>
  </si>
  <si>
    <t>NRP2303338</t>
  </si>
  <si>
    <t>NRP2303348</t>
  </si>
  <si>
    <t>NRP2303362</t>
  </si>
  <si>
    <t>PAC2312700</t>
  </si>
  <si>
    <t>RM 20,063.00</t>
  </si>
  <si>
    <t>Pending PAC Approval</t>
  </si>
  <si>
    <t>NRP2303363</t>
  </si>
  <si>
    <t>PAC2312786</t>
  </si>
  <si>
    <t>TMSA/233392</t>
  </si>
  <si>
    <t>NRP2303380</t>
  </si>
  <si>
    <t>NRP2303407</t>
  </si>
  <si>
    <t>NRP2303444</t>
  </si>
  <si>
    <t>PENDING APPROVAL RIZAL &amp; HIDZIR</t>
  </si>
  <si>
    <t>NRP2303448</t>
  </si>
  <si>
    <t>NRP2303449</t>
  </si>
  <si>
    <t>NRP2303460</t>
  </si>
  <si>
    <t>NRP2303461</t>
  </si>
  <si>
    <t>NRP2303477</t>
  </si>
  <si>
    <t>NRP2303505</t>
  </si>
  <si>
    <t>NRP2303513</t>
  </si>
  <si>
    <t>PENDING APPROVAL ALL</t>
  </si>
  <si>
    <t>NRP2303548</t>
  </si>
  <si>
    <t>NRP2303556</t>
  </si>
  <si>
    <t>PAC2312841</t>
  </si>
  <si>
    <t>RM 28,360.00</t>
  </si>
  <si>
    <t>NRC2300180</t>
  </si>
  <si>
    <t>PAC2312765</t>
  </si>
  <si>
    <t>TMSA/233383</t>
  </si>
  <si>
    <t>NRP2303563</t>
  </si>
  <si>
    <t>NRP2303572</t>
  </si>
  <si>
    <t>NRP2303574</t>
  </si>
  <si>
    <t>12/10: Desktop done</t>
  </si>
  <si>
    <t>NRP2303575</t>
  </si>
  <si>
    <t>NRP2303580</t>
  </si>
  <si>
    <t>NRP2303595</t>
  </si>
  <si>
    <t>NRP2303598</t>
  </si>
  <si>
    <t>NRP2303599</t>
  </si>
  <si>
    <t>NRP2303600</t>
  </si>
  <si>
    <t>11/10: PAC approved.</t>
  </si>
  <si>
    <t>NRP2303605</t>
  </si>
  <si>
    <t>PAC2312756</t>
  </si>
  <si>
    <t>TMSA/233373</t>
  </si>
  <si>
    <t>NRP2303606</t>
  </si>
  <si>
    <t>NRP2303624</t>
  </si>
  <si>
    <t>10/10 : PROJECT COMPLETED EXISTING INFRA. 5/10: Aizan - Kedua dua site telah ada DP Unifi berhampiran. Tidak perlu site survey.</t>
  </si>
  <si>
    <t>Duplicate Line 1985</t>
  </si>
  <si>
    <t>Duplicate Line 1984</t>
  </si>
  <si>
    <t>NRP2303650</t>
  </si>
  <si>
    <t>10/10: AND to confirm status MSB.</t>
  </si>
  <si>
    <t>KES</t>
  </si>
  <si>
    <t>NRP2303679</t>
  </si>
  <si>
    <t>NRP2303690</t>
  </si>
  <si>
    <t>NRP2303691</t>
  </si>
  <si>
    <t>NRP2303705</t>
  </si>
  <si>
    <t>duplicate line 2091</t>
  </si>
  <si>
    <t>11/10: Proceed PAC, Proj done. 10/10: New</t>
  </si>
  <si>
    <t>completed-SGT C003 DP018A</t>
  </si>
  <si>
    <t>NRP2302477</t>
  </si>
  <si>
    <t>NRP2302970</t>
  </si>
  <si>
    <t>NRP2303127</t>
  </si>
  <si>
    <t>NRP2303319</t>
  </si>
  <si>
    <t>NRP2303320</t>
  </si>
  <si>
    <t>NRP2303327</t>
  </si>
  <si>
    <t>NRP2303524</t>
  </si>
  <si>
    <t>NRP2303525</t>
  </si>
  <si>
    <t>PAC2312854</t>
  </si>
  <si>
    <t>TMSA/233386</t>
  </si>
  <si>
    <t>PROJ NID ONLY</t>
  </si>
  <si>
    <t>NRP2303562</t>
  </si>
  <si>
    <t>NRP2303591</t>
  </si>
  <si>
    <t>NRP2303594</t>
  </si>
  <si>
    <t>PAC Approved.Proj NID only</t>
  </si>
  <si>
    <t>Zubaidah binti Ya</t>
  </si>
  <si>
    <t>SNP2200192</t>
  </si>
  <si>
    <t>PAC2301565</t>
  </si>
  <si>
    <t>TMCA/230344</t>
  </si>
  <si>
    <t>SB-NEP-0140-TP</t>
  </si>
  <si>
    <t>pertambahan jarak cable</t>
  </si>
  <si>
    <t>KKM KPOP2 FTTH KS_C026 BBA3024 SK JALAN</t>
  </si>
  <si>
    <t>[{"name":"SI-KPOP2 FTTH KS_C026 BBA3024 SK JALAN RAJA M_Muhammad Hafizzuddin.pdf","link":"https://tm365-my.sharepoint.com/personal/badruznasrin_basri_tm_com_my/Documents/Apps/Microsoft%20Forms/Request%20New%20PR/Question%202/SI-KPOP2%20FTTH%20KS_C026%20BBA3024%20SK%20JALAN%20RAJA%20M_Muhammad%20Hafizzuddin.pdf","id":"01KO5DXPSFY6ZBHEAWZRDLTYYMHF7SPYI5","type":null,"size":175963,"referenceId":"01KO5DXPXUPARRCS6LWRBYBWTUUM5DK5ER","driveId":"b!GENIO6DB3UWzdulNK6evrT-LvdyhA0VIokS4fxAfqZJ9NS0deS_ETJs3VRRJUVZM","status":1,"uploadSessionUrl":null},{"name":"GAMBAR KERJA-2_Muhammad Hafizzuddin.pdf","link":"https://tm365-my.sharepoint.com/personal/badruznasrin_basri_tm_com_my/Documents/Apps/Microsoft%20Forms/Request%20New%20PR/Question%202/GAMBAR%20KERJA-2_Muhammad%20Hafizzuddin.pdf","id":"01KO5DXPXTTAVBI5JCYNDIXKNLSCEUPN77","type":null,"size":824423,"referenceId":"01KO5DXPXUPARRCS6LWRBYBWTUUM5DK5ER","driveId":"b!GENIO6DB3UWzdulNK6evrT-LvdyhA0VIokS4fxAfqZJ9NS0deS_ETJs3VRRJUVZM","status":1,"uploadSessionUrl":null}]</t>
  </si>
  <si>
    <t>Change of design.</t>
  </si>
  <si>
    <t>[{"name":"SI+ &amp; SI- KG BAHAGIA (1)_Alexander Childs Chi.pdf","link":"https://tm365-my.sharepoint.com/personal/badruznasrin_basri_tm_com_my/Documents/Apps/Microsoft%20Forms/Request%20New%20PR/Question%202/SI+%20%26%20SI-%20KG%20BAHAGIA%20(1)_Alexander%20Childs%20Chi.pdf","id":"01KO5DXPXOVX5LUZR3LNGJ66U2W7SDOVHF","type":null,"size":94644,"referenceId":"01KO5DXPXUPARRCS6LWRBYBWTUUM5DK5ER","driveId":"b!GENIO6DB3UWzdulNK6evrT-LvdyhA0VIokS4fxAfqZJ9NS0deS_ETJs3VRRJUVZM","status":1,"uploadSessionUrl":null}]</t>
  </si>
  <si>
    <t>PAC2311562</t>
  </si>
  <si>
    <t>Previously, TP submitted based on desktop planning. On site need to pulling another extra cable around 1.9km to the nearest joint.</t>
  </si>
  <si>
    <t>[{"name":"TP - MARONG_SI_Noreha Binti Fatehi.pdf","link":"https://tm365-my.sharepoint.com/personal/badruznasrin_basri_tm_com_my/Documents/Apps/Microsoft%20Forms/Request%20New%20PR/Question%202/TP%20-%20MARONG_SI_Noreha%20Binti%20Fatehi.pdf","id":"01KO5DXPSVT2FPDLEB3JFZ575UO3YPLIGJ","type":null,"size":4397833,"referenceId":"01KO5DXPXUPARRCS6LWRBYBWTUUM5DK5ER","driveId":"b!GENIO6DB3UWzdulNK6evrT-LvdyhA0VIokS4fxAfqZJ9NS0deS_ETJs3VRRJUVZM","status":1,"uploadSessionUrl":null}]</t>
  </si>
  <si>
    <t>MSC-KRI-0050-TP</t>
  </si>
  <si>
    <t>PRK-IMP-0129-TP</t>
  </si>
  <si>
    <t>NRP FOC PUL_F22 SPUR (12C) NID ORANGE_IMERYS MINERALS (M) LOT 104206 KG KERAMAT PULAI (WIA 50M)</t>
  </si>
  <si>
    <t xml:space="preserve">PAC2311797   </t>
  </si>
  <si>
    <t xml:space="preserve">TMCA/231960 </t>
  </si>
  <si>
    <t xml:space="preserve">5G DNB DBHSG0248 JLNSUNGAITUA FOC UYM_F006 H5G2300990 
</t>
  </si>
  <si>
    <t>UYM</t>
  </si>
  <si>
    <t>11/10/23 - Pending create LOR. Done email Haimi</t>
  </si>
  <si>
    <t xml:space="preserve">TMSC/220195  </t>
  </si>
  <si>
    <t>CNFD-KRS-0009-TP</t>
  </si>
  <si>
    <t xml:space="preserve">Semasa peringkat pelaksanaan projek TMSC/220195 FOC 96C 28.5KM GCH-TN (MMW LINK 1),  didapati1 MH TM telah tertimbus di bawah rubble wall di Jalan Tampin - Gemencheh. Lawatan tapak dan perbincangan telah dibuat bersama pihak JKR Tampin untuk pelan cadangan  kerja pengubahsuaian rubble wall supaya MH TM boleh di access semula. </t>
  </si>
  <si>
    <t>FOC 96C 28.5KM GCH-TN (MMW LINK 1)</t>
  </si>
  <si>
    <t>[{"name":"Quotation Rubble Wall (signed)_Mohd Shafizam Bin Ab.pdf","link":"https://tm365-my.sharepoint.com/personal/badruznasrin_basri_tm_com_my/Documents/Apps/Microsoft%20Forms/Request%20New%20PR/Question%202/Quotation%20Rubble%20Wall%20(signed)_Mohd%20Shafizam%20Bin%20Ab.pdf","id":"01KO5DXPXA6AKU5B72SFCZFM5T7PYPJTFZ","type":null,"size":439152,"referenceId":"01KO5DXPXUPARRCS6LWRBYBWTUUM5DK5ER","driveId":"b!GENIO6DB3UWzdulNK6evrT-LvdyhA0VIokS4fxAfqZJ9NS0deS_ETJs3VRRJUVZM","status":1,"uploadSessionUrl":null},{"name":"Method of Statement For Rubble Wall Jalan TN_Mohd Shafizam Bin Ab.pdf","link":"https://tm365-my.sharepoint.com/personal/badruznasrin_basri_tm_com_my/Documents/Apps/Microsoft%20Forms/Request%20New%20PR/Question%202/Method%20of%20Statement%20For%20Rubble%20Wall%20Jalan%20TN_Mohd%20Shafizam%20Bin%20Ab.pdf","id":"01KO5DXPW7QEKNKK7EYZCZSL5RZMUN27U7","type":null,"size":1413036,"referenceId":"01KO5DXPXUPARRCS6LWRBYBWTUUM5DK5ER","driveId":"b!GENIO6DB3UWzdulNK6evrT-LvdyhA0VIokS4fxAfqZJ9NS0deS_ETJs3VRRJUVZM","status":1,"uploadSessionUrl":null},{"name":"Appendix_b - kelulusan RPO Southern - 1110202_Mohd Shafizam Bin Ab.pdf","link":"https://tm365-my.sharepoint.com/personal/badruznasrin_basri_tm_com_my/Documents/Apps/Microsoft%20Forms/Request%20New%20PR/Question%202/Appendix_b%20-%20kelulusan%20RPO%20Southern%20-%201110202_Mohd%20Shafizam%20Bin%20Ab.pdf","id":"01KO5DXPWFMDT44GZC3NC2B3NAZZBQD5L4","type":null,"size":545212,"referenceId":"01KO5DXPXUPARRCS6LWRBYBWTUUM5DK5ER","driveId":"b!GENIO6DB3UWzdulNK6evrT-LvdyhA0VIokS4fxAfqZJ9NS0deS_ETJs3VRRJUVZM","status":1,"uploadSessionUrl":null},{"name":"Kebenaran izinlalu JKR Tampin - kerja FOC &amp; r_Mohd Shafizam Bin Ab.pdf","link":"https://tm365-my.sharepoint.com/personal/badruznasrin_basri_tm_com_my/Documents/Apps/Microsoft%20Forms/Request%20New%20PR/Question%202/Kebenaran%20izinlalu%20JKR%20Tampin%20-%20kerja%20FOC%20%26%20r_Mohd%20Shafizam%20Bin%20Ab.pdf","id":"01KO5DXPWADHQDLGRIRJD3MP7WKF7TBR3V","type":null,"size":168644,"referenceId":"01KO5DXPXUPARRCS6LWRBYBWTUUM5DK5ER","driveId":"b!GENIO6DB3UWzdulNK6evrT-LvdyhA0VIokS4fxAfqZJ9NS0deS_ETJs3VRRJUVZM","status":1,"uploadSessionUrl":null},{"name":"CNFD-KRS-0009-TP_Mohd Shafizam Bin Ab.pdf","link":"https://tm365-my.sharepoint.com/personal/badruznasrin_basri_tm_com_my/Documents/Apps/Microsoft%20Forms/Request%20New%20PR/Question%202/CNFD-KRS-0009-TP_Mohd%20Shafizam%20Bin%20Ab.pdf","id":"01KO5DXPRIO4KEOVMWHFAK4VSK62TX2QJW","type":null,"size":19172,"referenceId":"01KO5DXPXUPARRCS6LWRBYBWTUUM5DK5ER","driveId":"b!GENIO6DB3UWzdulNK6evrT-LvdyhA0VIokS4fxAfqZJ9NS0deS_ETJs3VRRJUVZM","status":1,"uploadSessionUrl":null}]</t>
  </si>
  <si>
    <t>NRF2300009</t>
  </si>
  <si>
    <t>PAC2304122</t>
  </si>
  <si>
    <t>JS-SHA-0167-TP</t>
  </si>
  <si>
    <t>KERJA-KERJA SI TAMBAHAN KABEL ESIDE &amp; TAMBAHAN 1 DP (DEMAND 160)</t>
  </si>
  <si>
    <t>KESAS KENANGAN SETIA ECO GARDEN 200 UNIT TERRACE HOUSE (UNIFI)PTD 187302, ZON 8 ,TAMAN LAMAN SETIA,81550, GELANG PATAH,JOHOR</t>
  </si>
  <si>
    <t>[{"name":"BOQ SI TMSA231800 SETIA ECO GARDEN TAMAN LAMA_Siti Nur Atiqah Bint.pdf","link":"https://tm365-my.sharepoint.com/personal/badruznasrin_basri_tm_com_my/Documents/Apps/Microsoft%20Forms/Request%20New%20PR/Question%202/BOQ%20SI%20TMSA231800%20SETIA%20ECO%20GARDEN%20TAMAN%20LAMA_Siti%20Nur%20Atiqah%20Bint.pdf","id":"01KO5DXPXGIKQSQTMN3FBZFDFEDZ4NFVEK","type":null,"size":3807172,"referenceId":"01KO5DXPXUPARRCS6LWRBYBWTUUM5DK5ER","driveId":"b!GENIO6DB3UWzdulNK6evrT-LvdyhA0VIokS4fxAfqZJ9NS0deS_ETJs3VRRJUVZM","status":1,"uploadSessionUrl":null}]</t>
  </si>
  <si>
    <t>existing LOR completed QC, justification from AND for new LOR</t>
  </si>
  <si>
    <t>RB</t>
  </si>
  <si>
    <t>11/10: Duplicate Line 2068</t>
  </si>
  <si>
    <t>2 NID FOR DIGI_MSC SENAWANG -LOT 9,10, BATU 4 1/2 JALAN TAMPIN,SENAWANG LIGHT INDUSTRI-SNW</t>
  </si>
  <si>
    <t>K1360381/23</t>
  </si>
  <si>
    <t>[{"name":"CONTRACT ITEM 1_Nurul Ashikin Binti.JPG","link":"https://tm365-my.sharepoint.com/personal/badruznasrin_basri_tm_com_my/Documents/Apps/Microsoft%20Forms/Request%20New%20PR/Question%203/CONTRACT%20ITEM%201_Nurul%20Ashikin%20Binti.JPG","id":"01KO5DXPRODE3MJ5BIANG2KTTDICOXRTBW","type":null,"size":96237,"referenceId":"01KO5DXPXGNA5SXMMJOFDI7X4DMR4B2UAT","driveId":"b!GENIO6DB3UWzdulNK6evrT-LvdyhA0VIokS4fxAfqZJ9NS0deS_ETJs3VRRJUVZM","status":1,"uploadSessionUrl":null},{"name":"CONTRACT ITEM 2_Nurul Ashikin Binti.JPG","link":"https://tm365-my.sharepoint.com/personal/badruznasrin_basri_tm_com_my/Documents/Apps/Microsoft%20Forms/Request%20New%20PR/Question%203/CONTRACT%20ITEM%202_Nurul%20Ashikin%20Binti.JPG","id":"01KO5DXPXWV2FBMSUFU5AKLQYFB4B36VHZ","type":null,"size":100317,"referenceId":"01KO5DXPXGNA5SXMMJOFDI7X4DMR4B2UAT","driveId":"b!GENIO6DB3UWzdulNK6evrT-LvdyhA0VIokS4fxAfqZJ9NS0deS_ETJs3VRRJUVZM","status":1,"uploadSessionUrl":null}]</t>
  </si>
  <si>
    <t>H5G2205980</t>
  </si>
  <si>
    <t>PAC2222353</t>
  </si>
  <si>
    <t>TMWA/220859</t>
  </si>
  <si>
    <t>KG/SB-SOL-0421-TP</t>
  </si>
  <si>
    <t xml:space="preserve">To pull another leg due to CSR up 1+0. Currently cable pulling for one leg only. </t>
  </si>
  <si>
    <t>DNB 5G DQKCH0323 HORIZON -  1 IUC/CSR &amp; SPUR 12C FOC STM F54/F57 FOR JLNKGSEGEDUP_STM</t>
  </si>
  <si>
    <t>STM</t>
  </si>
  <si>
    <t>[{"name":"P.P TECHNICAL PORPOSAL 5G KMPG SEGEDUP TMWA 2_Noreha Binti Fatehi.pdf","link":"https://tm365-my.sharepoint.com/personal/badruznasrin_basri_tm_com_my/Documents/Apps/Microsoft%20Forms/Request%20New%20PR/Question%202/P.P%20TECHNICAL%20PORPOSAL%205G%20KMPG%20SEGEDUP%20TMWA%202_Noreha%20Binti%20Fatehi.pdf","id":"01KO5DXPWGCDVZVUAQ7JE3VSE5XWFFS4LZ","type":null,"size":3400963,"referenceId":"01KO5DXPXUPARRCS6LWRBYBWTUUM5DK5ER","driveId":"b!GENIO6DB3UWzdulNK6evrT-LvdyhA0VIokS4fxAfqZJ9NS0deS_ETJs3VRRJUVZM","status":1,"uploadSessionUrl":null}]</t>
  </si>
  <si>
    <t>ADH2300142</t>
  </si>
  <si>
    <t>SRR WAITERS|RG|GF STATIONERY SUPPLIES PLT_12 - TAMAN PERINDUSTRIAN KRI IDAMAN JALAN JALAN KRI 4 , RAWANG| 8 PORTS|</t>
  </si>
  <si>
    <t>order status QUERY</t>
  </si>
  <si>
    <t>CPP2300032</t>
  </si>
  <si>
    <t>CP-SME HSBB FTTH SC_C075 JALAN SUTERA PULAI 2/26 TAMAN SUTERA UTAMA, 81300 SKUDAI JOHOR</t>
  </si>
  <si>
    <t>GOV2305477</t>
  </si>
  <si>
    <t>MYGOV*NET-JPM (AGC)-PEJABAT PENDAKWAAN KELANTAN(IPME)-KO</t>
  </si>
  <si>
    <t>GOV2305478</t>
  </si>
  <si>
    <t>MYGOV*NET-KDN (APMM) PEJABAT BOT ZM KUALA PERLIS(SDWAN FTTH)-KPS</t>
  </si>
  <si>
    <t>KPS</t>
  </si>
  <si>
    <t>H5G2301461</t>
  </si>
  <si>
    <t>DNB_HORIZON 5G_DPSPU0297_KMGPERMATANGBERAH_TAT</t>
  </si>
  <si>
    <t>TAT</t>
  </si>
  <si>
    <t>H5G2301537</t>
  </si>
  <si>
    <t>DNB_HORIZON 5G_DAMJG0530_SITIAWANPERAK_SW</t>
  </si>
  <si>
    <t>H5G2301539</t>
  </si>
  <si>
    <t>DNB_HORIZON 5G_DPTML0391_PCKBKTMUTIARA1_TJB</t>
  </si>
  <si>
    <t>H5G2301542</t>
  </si>
  <si>
    <t>DNB_HORIZON 5G_DPSPT0170_TMNSAUJANAPERMAI_BM</t>
  </si>
  <si>
    <t>H5G2301548</t>
  </si>
  <si>
    <t>DNB_HORIZON 5G_DPTML0325_MUKIM13PAYATERUBONG_BYB</t>
  </si>
  <si>
    <t>H5G2301552</t>
  </si>
  <si>
    <t>PAC2312735</t>
  </si>
  <si>
    <t>TMEA/230834</t>
  </si>
  <si>
    <t>DNB_HORIZON 5G_DCTMH0786_JLNKPGTJGBATU_TL</t>
  </si>
  <si>
    <t>H5G2301554</t>
  </si>
  <si>
    <t>DNB_HORIZON 5G_DDKBR0227_KGDARATDEMIT_KUK</t>
  </si>
  <si>
    <t>H5G2301560</t>
  </si>
  <si>
    <t>DNB_HORIZON 5G_DQSIB1045_JLNQUARRY_SB</t>
  </si>
  <si>
    <t>H5G2301561</t>
  </si>
  <si>
    <t>DNB_HORIZON 5G_DKKBP0316_KPGTDILMHKERIANG_CN</t>
  </si>
  <si>
    <t>H5G2301565</t>
  </si>
  <si>
    <t>COMPLETED</t>
  </si>
  <si>
    <t>DNB_HORIZON 5G_DBSEP7001_TEMPEVENTSITE1_SRG</t>
  </si>
  <si>
    <t>NRC2300190</t>
  </si>
  <si>
    <t>GERBANG ALAF RESTAURANTS-MCDONALDS #469 TANGKAK (UNIFI)-TGK</t>
  </si>
  <si>
    <t>TGK</t>
  </si>
  <si>
    <t>NRF2300060</t>
  </si>
  <si>
    <t>SIME DARBY PROPERTY -  ELMINA EAST  JALAN FREKUENSI U16/110 SHAH ALAM  (UNIFI) - LTS</t>
  </si>
  <si>
    <t>NEW INFRA, NEED MSB SUBMISSION INFO</t>
  </si>
  <si>
    <t>NRP2302862</t>
  </si>
  <si>
    <t>CJK FARMING SDN BHD - FARM F LOT 8015 - ( SDWAN OVER FTTH) - SW</t>
  </si>
  <si>
    <t>SLA 99.0%</t>
  </si>
  <si>
    <t>ND PRK CREATE PROJECT</t>
  </si>
  <si>
    <t>NRP2302863</t>
  </si>
  <si>
    <t>PAC2312857</t>
  </si>
  <si>
    <t xml:space="preserve">
TMNA/232476</t>
  </si>
  <si>
    <t>CJK FARMING SDN BHD - LADANG RISDA BUKIT KOTA 2 (SDWAN OVER FTTH) - BV</t>
  </si>
  <si>
    <t>BV</t>
  </si>
  <si>
    <t>NRP2302864</t>
  </si>
  <si>
    <t>CJK FARMING SDN BHD - CHANGKAT KERUING ( SDWAN OVER FTTH ) - CTK</t>
  </si>
  <si>
    <t>CTK</t>
  </si>
  <si>
    <t>NRP2303576</t>
  </si>
  <si>
    <t>PAC2312751</t>
  </si>
  <si>
    <t>FFM BERHAD - DATA CENTRE KELANA JAYA (DOME) - KLJ</t>
  </si>
  <si>
    <t>SLA 99.7%</t>
  </si>
  <si>
    <t>NRP2303733</t>
  </si>
  <si>
    <t>TMNA/232467</t>
  </si>
  <si>
    <t>PEJABAT SETIAUSAHA KERAJAAN NEGERI PERAK-BGN SUK PERAK IPOH (MLS OVER IPME)-IP</t>
  </si>
  <si>
    <t>NRP2303734</t>
  </si>
  <si>
    <t>IKHASAS LAND SDN BHD-MARRIOT PULAU PERHENTIAN (MULTI LINE SIP OVER IPME)-KRA</t>
  </si>
  <si>
    <t>NRP2303634</t>
  </si>
  <si>
    <t>PERODUA SALES SDN BHD-LOT NO 9257C JALAN BALAKONG 43300 BALAKONG(SDWAN DOME)-BKO</t>
  </si>
  <si>
    <t>NRP2303636</t>
  </si>
  <si>
    <t>PERODUA SALES SDN BHD-LOT 5023 (PLOT 1) BLOCK 16 KCLD,?? JALAN SHERIP MASAHOR KUCHING(SDWAN DOME)-STM</t>
  </si>
  <si>
    <t>NRP2303649</t>
  </si>
  <si>
    <t>POLIS DIRAJA MALAYSIA - IPDC (ME) - IPDC</t>
  </si>
  <si>
    <t>NRP2303678</t>
  </si>
  <si>
    <t>UCI EDUCATION SDN BHD-MENARA CITY U(UNIFI)-PJC</t>
  </si>
  <si>
    <t>NRP2303713</t>
  </si>
  <si>
    <t>KOZI -LD LEGENDA(DOME )-KG</t>
  </si>
  <si>
    <t>P1P2300214</t>
  </si>
  <si>
    <t>WEBE - CW0150 LP JLN TUANKU (NGBH+) - DM</t>
  </si>
  <si>
    <t>P1P2300224</t>
  </si>
  <si>
    <t>WEBE-CW0186 LP MATRADE (NGBH+)-DTA</t>
  </si>
  <si>
    <t>P1P2300225</t>
  </si>
  <si>
    <t>WEBE-CW0059 LP Jln Kg Pandan (NGBH+)-MRI</t>
  </si>
  <si>
    <t>QUA2300091</t>
  </si>
  <si>
    <t>ROO GPRA  PENGALIHAN DI JALAN TITI - KG CHENNAH KERJA KERJA PEMBAIKAN JALAN DAN CERUN SERTA KERJA KERJA LAIN BERKAITAN DI JALAN  PUOM-CHENNAH(N25), DAERAH JELEBU, NEGERI SEMBILAN DARUL KHUSUS</t>
  </si>
  <si>
    <t>RER2300204</t>
  </si>
  <si>
    <t>PAC2312622</t>
  </si>
  <si>
    <t>CTD</t>
  </si>
  <si>
    <t>ND REROUTING</t>
  </si>
  <si>
    <t>RMK11_MENAIKTARAF JALAN DARI DONGGONGON KE SIMPANG JALAN PAPAR SPUR, SABAH (PAKEJ 3A)_ADDITIONAL WORKS</t>
  </si>
  <si>
    <t>WAI2309182</t>
  </si>
  <si>
    <t>WC OUTSIDE RADIUS V-A-12 BLOK V-A TULIP APARTMENT JALAN KUALA LUMPUR</t>
  </si>
  <si>
    <t>Unifi Port</t>
  </si>
  <si>
    <t>WAI2309184</t>
  </si>
  <si>
    <t xml:space="preserve">WC NEW PHYSICAL DP TMSA/233215 [FCB_C013_DP0010]JENDELA </t>
  </si>
  <si>
    <t>WAI2309188</t>
  </si>
  <si>
    <t>WC NEW PHYSICAL DP TMSA/233218 [PGD_C016_DP0021]JENDELA</t>
  </si>
  <si>
    <t>WAI2309189</t>
  </si>
  <si>
    <t>WC NEW PHYSICAL FDP TMP_C999_035_DP0001 JENDELA</t>
  </si>
  <si>
    <t>WAI2309192</t>
  </si>
  <si>
    <t>WC NEW PHYSICAL DP 755 - LORONG TAMAN SERAI SETIA</t>
  </si>
  <si>
    <t>WAI2309194</t>
  </si>
  <si>
    <t>WC JENDELA NEW FDP (BM_C106_DP0002) LEBUH TEMBIKAI BUKIT MERTAJAM</t>
  </si>
  <si>
    <t>WAI2309195</t>
  </si>
  <si>
    <t>WC NEW PHYSICAL DP PN_C009_DP0024 JENDELA</t>
  </si>
  <si>
    <t>WAI2309196</t>
  </si>
  <si>
    <t>WC NEW PHYSICAL DP (TIE-DP FULL) B-6 - JALAN TAMAN FLORA</t>
  </si>
  <si>
    <t>WAI2309197</t>
  </si>
  <si>
    <t>WC NEW PHYSICAL DP 335  LORONG TAMAN SERAI WANGI</t>
  </si>
  <si>
    <t>WAI2309199</t>
  </si>
  <si>
    <t>WC NEW PHYSICAL FDP TKU_C999_001_DP0001 JENDELA</t>
  </si>
  <si>
    <t>WAI2309200</t>
  </si>
  <si>
    <t>WC NEW PHYSICAL FDP GH_C999_010_DP0001 JENDELA</t>
  </si>
  <si>
    <t>WAI2309201</t>
  </si>
  <si>
    <t>WC NEW PHYSICAL FDP TMP_C999_033_DP0001 JENDELA</t>
  </si>
  <si>
    <t>WAI2309202</t>
  </si>
  <si>
    <t>WAI2309203</t>
  </si>
  <si>
    <t>WC NEW PHYSICAL FDP GH_C040_DP0081 JENDELA</t>
  </si>
  <si>
    <t>WAI2309204</t>
  </si>
  <si>
    <t>WC NEW PHYSICAL FDP AB_C006_DP0011 JENDELA</t>
  </si>
  <si>
    <t>AB</t>
  </si>
  <si>
    <t>WAI2309206</t>
  </si>
  <si>
    <t>WC NEW PHYSICAL FDP GH_C071_DP0007 JENDELA</t>
  </si>
  <si>
    <t>WAI2309212</t>
  </si>
  <si>
    <t>WAI2309213</t>
  </si>
  <si>
    <t>WAI2309214</t>
  </si>
  <si>
    <t>WAI2309216</t>
  </si>
  <si>
    <t>WAI2309219</t>
  </si>
  <si>
    <t>WC NEW PHYSICAL DP PRM_C084_DP0035  JENDELA</t>
  </si>
  <si>
    <t>WAI2309220</t>
  </si>
  <si>
    <t>WC NEW PHYSICAL SNI_C019_DP0002  JENDELA</t>
  </si>
  <si>
    <t>WAI2309221</t>
  </si>
  <si>
    <t>WC NEW PHYSICAL DP SNI_C019_DP0002 JENDELA</t>
  </si>
  <si>
    <t>WAI2309222</t>
  </si>
  <si>
    <t>WC NEW PHYSICAL DP TI_C017_DP0084 JENDELA</t>
  </si>
  <si>
    <t>WAI2309223</t>
  </si>
  <si>
    <t>WC NEW PHYSICAL DP TI_C006_DP0004 JENDELA</t>
  </si>
  <si>
    <t>WAI2309224</t>
  </si>
  <si>
    <t>WAI2309226</t>
  </si>
  <si>
    <t>WC NEW  PHYSICAL DP SNI_C048_DP0011 JENDELA</t>
  </si>
  <si>
    <t>WAI2309233</t>
  </si>
  <si>
    <t xml:space="preserve">WC NEW PHYSICAL DP [PRM_C058_DP0064]JENDELA  </t>
  </si>
  <si>
    <t>WAI2309234</t>
  </si>
  <si>
    <t xml:space="preserve">WC NEW PHYSICAL DP [TI_C010_DP0058]JENDELA  </t>
  </si>
  <si>
    <t>WAI2309236</t>
  </si>
  <si>
    <t>WC NEW PHYSICAL DP [KLI_C020_DP0035]JENDELA</t>
  </si>
  <si>
    <t>WAI2309237</t>
  </si>
  <si>
    <t>WC NEW PHYSICAL DP [SNI_C051_DP0007]JENDELA</t>
  </si>
  <si>
    <t>WAI2309238</t>
  </si>
  <si>
    <t xml:space="preserve">WC NEW PHYSICAL DP [TI_C010_DP0018]JENDELA </t>
  </si>
  <si>
    <t>WAI2309240</t>
  </si>
  <si>
    <t>WC NEW PHYSICAL DP [TI_C006_DP0075]JENDELA</t>
  </si>
  <si>
    <t>WAI2309241</t>
  </si>
  <si>
    <t>WC NEW PHYSICAL DP [PRM_C035_DP0017]JENDELA</t>
  </si>
  <si>
    <t>WAI2309242</t>
  </si>
  <si>
    <t>WC NEW PHYSICAL DP [TI_C069_DP0050]JENDELA</t>
  </si>
  <si>
    <t>WAI2309243</t>
  </si>
  <si>
    <t>WC NEW PHYSICAL DP [PRM_C006_DP0072]JENDELA</t>
  </si>
  <si>
    <t>WAI2309246</t>
  </si>
  <si>
    <t>WC NEW PHYSICAL DP [PRM_C006_DP0013]JENDELA</t>
  </si>
  <si>
    <t>WAI2309247</t>
  </si>
  <si>
    <t>WC NEW PHYSICAL DP [PN_C138_DP0027]JENDELA</t>
  </si>
  <si>
    <t>WAI2309248</t>
  </si>
  <si>
    <t>WC NEW PHYSICAL DP PGD_C012_DP0015 19  JALAN TAMAN BUKIT DAHLIA</t>
  </si>
  <si>
    <t>WAI2309249</t>
  </si>
  <si>
    <t>WC NEW PHYSICAL FDP GH_C070_DP0038 JENDELA</t>
  </si>
  <si>
    <t>WAI2309250</t>
  </si>
  <si>
    <t>WC NEW PHYSICAL FDP PTN_C023_DP0020 JENDELA</t>
  </si>
  <si>
    <t>PTN</t>
  </si>
  <si>
    <t>WAI2309251</t>
  </si>
  <si>
    <t>WC NEW PHYSICAL FDP GH_C014_DP0024 JENDELA</t>
  </si>
  <si>
    <t>WAI2309175</t>
  </si>
  <si>
    <t>WC NEW PHYSICAL DP PN_C100_DP0030  JENDELA</t>
  </si>
  <si>
    <t>WAI2309176</t>
  </si>
  <si>
    <t xml:space="preserve">WC NEW PHYSICAL DP TI_C007A_DP0016 JENDELA </t>
  </si>
  <si>
    <t>WAI2309177</t>
  </si>
  <si>
    <t>WC JENDELA NEW FDP (BM_C018_DP0016) JALAN MAJU PUSAT PERNIAGAAN MAJU JAYA BUKIT MERTAJAM</t>
  </si>
  <si>
    <t>WAI2309181</t>
  </si>
  <si>
    <t>WC JENDELA NEW FDP (BM_C021_DP0006)JALAN INDAH 1</t>
  </si>
  <si>
    <t>WAI2309252</t>
  </si>
  <si>
    <t>WC NEW PHYSICAL FDP TMP_C067_DP0030 JENDELA</t>
  </si>
  <si>
    <t>WAI2309253</t>
  </si>
  <si>
    <t>WC NEW PHYSICAL FDP SC_C101_DP0022 JENDELA</t>
  </si>
  <si>
    <t>WAI2309254</t>
  </si>
  <si>
    <t>WAI2309255</t>
  </si>
  <si>
    <t>WAI2309256</t>
  </si>
  <si>
    <t>WAI2309257</t>
  </si>
  <si>
    <t>WAI2309258</t>
  </si>
  <si>
    <t>WC NEW PHYSICAL FDP KC_C007_DP0014 JENDELA</t>
  </si>
  <si>
    <t>WAI2309262</t>
  </si>
  <si>
    <t xml:space="preserve">WC NEW PHYSICAL DP [KLI_C021_DP0089]JENDELA  </t>
  </si>
  <si>
    <t>WAI2309263</t>
  </si>
  <si>
    <t>WC NEW PHYSICAL DP [ PN_C151_DP0037]JENDELA</t>
  </si>
  <si>
    <t>WAI2309264</t>
  </si>
  <si>
    <t>WAI2309265</t>
  </si>
  <si>
    <t>WC NEW PHYSICAL FDP GH_C999_057_DP0001 JENDELA</t>
  </si>
  <si>
    <t>WAI2309269</t>
  </si>
  <si>
    <t xml:space="preserve">WC NEW PHYSICAL DP [TKU_C999_001_DP0001]JENDELA  </t>
  </si>
  <si>
    <t>WAI2309270</t>
  </si>
  <si>
    <t>WC NEW PHYSICAL FDP SC_C039_DP0073 JENDELA</t>
  </si>
  <si>
    <t>WAI2309271</t>
  </si>
  <si>
    <t>WC NEW PHYSICAL FDP GH_C070_DP0039 JENDELA</t>
  </si>
  <si>
    <t>WAI2309272</t>
  </si>
  <si>
    <t xml:space="preserve">WC NEW PHYSICAL DP [SNI_C007_DP0004]JENDELA  </t>
  </si>
  <si>
    <t>WAI2309273</t>
  </si>
  <si>
    <t>WC SYSTEM ERROR 72  LORONG PERUMAHAN BUKIT RANGIN PERDANA 2</t>
  </si>
  <si>
    <t>WAI2309274</t>
  </si>
  <si>
    <t>WC NEW PHYSICAL DP 14 - JALAN TAMAN DAHLIA</t>
  </si>
  <si>
    <t>WAI2309275</t>
  </si>
  <si>
    <t>WC NEW PHYSICAL DP 30 - JALAN TAMAN PUCHONG INDAH</t>
  </si>
  <si>
    <t>WAI2309276</t>
  </si>
  <si>
    <t>WC NEW PHYSICAL DP A4-2-16 FLAT PUCHONG PERMAI BLOK A4 JALAN TAMAN PUCHONG PERMAI</t>
  </si>
  <si>
    <t>WAI2309277</t>
  </si>
  <si>
    <t>WC NEW PHYSICAL FDP JB_C001_DP0011 JENDELA</t>
  </si>
  <si>
    <t>WAI2309278</t>
  </si>
  <si>
    <t>WC NEW PHYSICAL DP 8  JALAN USJ 11</t>
  </si>
  <si>
    <t>WAI2309279</t>
  </si>
  <si>
    <t>WC NEW PHYSICAL DP (TIE-DP FULL) 9 BLOK PERMAI 3 JALAN PRUM AWAM KOS REN SRI KEMUNING</t>
  </si>
  <si>
    <t>WAI2309280</t>
  </si>
  <si>
    <t>WC OUTSIDE RADIUS (TIE-DP FULL) LOT 245 WISMA CT JALAN SEKSYEN 26</t>
  </si>
  <si>
    <t>WAI2309281</t>
  </si>
  <si>
    <t>WC ADD FTTH NYN_C008  FPL-36 MYDIN MALL JALAN TAMAN SEJATI UJANA</t>
  </si>
  <si>
    <t>WAI2309282</t>
  </si>
  <si>
    <t>WC OUTSIDE RADIUS 1659 - JALAN TAMAN MUTIARA</t>
  </si>
  <si>
    <t>WAI2309283</t>
  </si>
  <si>
    <t>WC OUTSIDE RADIUS (TIE-DP FULL) 177 - JALAN TAMAN MEMPAGA UTAMA</t>
  </si>
  <si>
    <t>BLV</t>
  </si>
  <si>
    <t>WAI2309284</t>
  </si>
  <si>
    <t>WC NO MAINDP LATLONG (TIE-DP FULL) LOT 6922A  JALAN KAMPUNG BATU GAJAH</t>
  </si>
  <si>
    <t>WAI2309285</t>
  </si>
  <si>
    <t>WC NO MAINDP LATLONG 8 - JALAN TAMAN KELADAN INDAH</t>
  </si>
  <si>
    <t>WAI2309286</t>
  </si>
  <si>
    <t>WC ADD FTTH ERA_C004 6  JALAN HARAPAN BARU INDUSTRI</t>
  </si>
  <si>
    <t>WAI2309287</t>
  </si>
  <si>
    <t>WC NEW PHYSICAL DP (TIE-DP FULL) A-5-3A KULIM HEIGHT APARTMENT PERSIARAN KULIM GOLF</t>
  </si>
  <si>
    <t>WAI2309288</t>
  </si>
  <si>
    <t>WC NEW PHYSICAL DP (TIE-DP FULL) 6 * JALAN KULIM</t>
  </si>
  <si>
    <t>WAI2309289</t>
  </si>
  <si>
    <t>WC JENDELA ADD SPLITTER (BW_C999_008_DP0001)A-28-3A,JALAN JIRAN 1,BAGAN LUAR,BUTTERWORTH</t>
  </si>
  <si>
    <t>WAI2309290</t>
  </si>
  <si>
    <t>WC OUTSIDE RADIUS 1609 - LORONG TAMAN KENARI</t>
  </si>
  <si>
    <t>WAI2309291</t>
  </si>
  <si>
    <t>WC SYSTEM ERROR 811  JALAN TAMAN KOTA KENARI</t>
  </si>
  <si>
    <t>WAI2309292</t>
  </si>
  <si>
    <t>WC NEW PHYSICAL DP 1318 - LORONG BANDAR PERMATA LUNAS</t>
  </si>
  <si>
    <t>WAI2309293</t>
  </si>
  <si>
    <t>WC NEW PHYSICAL DP 2766  LORONG TAMAN SERAI WANGI</t>
  </si>
  <si>
    <t>WAI2309294</t>
  </si>
  <si>
    <t>WC OUTSIDE RADIUS 106  LORONG TAMAN KTC FASA 1</t>
  </si>
  <si>
    <t>WAI2309295</t>
  </si>
  <si>
    <t>WC NEW PHYSICAL DP 142  JALAN TAMAN TANJUNG INDAH</t>
  </si>
  <si>
    <t>WAI2309296</t>
  </si>
  <si>
    <t>WC ADD TWU_C010 JLN TAWAU LAMA TMN SRI TITINGAN 91000 TAWAU SABAH</t>
  </si>
  <si>
    <t>WAI2309297</t>
  </si>
  <si>
    <t>WC ADD BAL_C016M LRG SALING BT. 15 KG WAWASAN 91000 TAWAU SABAH</t>
  </si>
  <si>
    <t>WAI2309298</t>
  </si>
  <si>
    <t>WC ADD TWU_C040 JLN TANJUNG BATU KG TANJUNG BATU LAUT 91000 TAWAU SABAH</t>
  </si>
  <si>
    <t>WAI2309299</t>
  </si>
  <si>
    <t>WC ADD FDP KGU_C005_DP0049(JENDELA)</t>
  </si>
  <si>
    <t>WAI2309300</t>
  </si>
  <si>
    <t xml:space="preserve">WC NEW PHYSICAL DP GH_C039_DP0064 JENDELA  </t>
  </si>
  <si>
    <t>WAI2309301</t>
  </si>
  <si>
    <t>WC SYSTEM ERROR 5 - LORONG TAMAN BUKIT KULIM</t>
  </si>
  <si>
    <t>WAI2309302</t>
  </si>
  <si>
    <t>WC NEW PHYSICAL DP 2  JALAN TAMAN SERDANG RAYA</t>
  </si>
  <si>
    <t>WAI2309303</t>
  </si>
  <si>
    <t>WC OUTSIDE RADIUS B-07-08 FTTH FRASER PLACE JALAN KUALA LUMPUR</t>
  </si>
  <si>
    <t>WAI2309304</t>
  </si>
  <si>
    <t>WC OUTSIDE RADIUS 183  LORONG TAMAN KTC FASA 1</t>
  </si>
  <si>
    <t>WAI2309305</t>
  </si>
  <si>
    <t>WC ADD FTTH ERA_C077M 1 BLOK 27 JALAN BANDAR RAMAI RAMAI</t>
  </si>
  <si>
    <t>WAI2309306</t>
  </si>
  <si>
    <t>WC ADD FTTH TLP_C005M LLS4083 - JALAN KAMPUNG WONOD</t>
  </si>
  <si>
    <t>TLP</t>
  </si>
  <si>
    <t>WAI2309307</t>
  </si>
  <si>
    <t>WC NEW PHYSICAL DP 28  JALAN TAMAN UNIVERSITI INDAH</t>
  </si>
  <si>
    <t>WAI2309308</t>
  </si>
  <si>
    <t>WC OUTSIDE RADIUS 130 - JALAN TAMAN HELANG PERDANA</t>
  </si>
  <si>
    <t>WAI2309309</t>
  </si>
  <si>
    <t>WC ADD FDP INM_C001_DP0043(JENDELA)</t>
  </si>
  <si>
    <t>WAI2309310</t>
  </si>
  <si>
    <t>WC NEW PHYSICAL DP (TIE-DP FULL) 8 - JALAN TAMAN PINGGIRAN PUTRA</t>
  </si>
  <si>
    <t>WAI2309311</t>
  </si>
  <si>
    <t xml:space="preserve">WC NEW PHYSICAL DP SC_C111_DPXXXX JENDELA  </t>
  </si>
  <si>
    <t>WAI2309312</t>
  </si>
  <si>
    <t>WC NEW PHYSICAL DP [KLI_C014_DP0044]JENDELA</t>
  </si>
  <si>
    <t>WAI2309313</t>
  </si>
  <si>
    <t xml:space="preserve">WC NEW PHYSICAL DP [TI_C058_DP0023]JENDELA </t>
  </si>
  <si>
    <t>WAI2309314</t>
  </si>
  <si>
    <t>WC NEW PHYSICAL DP 30  JALAN TAMAN BUKIT TERATAI</t>
  </si>
  <si>
    <t>WAI2309315</t>
  </si>
  <si>
    <t>DELETED</t>
  </si>
  <si>
    <t>WC ADD FDP MGL_C039_DP0057(JENDELA)</t>
  </si>
  <si>
    <t>WAI2309316</t>
  </si>
  <si>
    <t>WC ADD FDP KBU_C066_DP0035(JENDELA)</t>
  </si>
  <si>
    <t>WAI2309317</t>
  </si>
  <si>
    <t>WC NO MAINDP LATLONG 35  JALAN TAMAN WARISAN HIJAUAN</t>
  </si>
  <si>
    <t>WAI2309318</t>
  </si>
  <si>
    <t>WC NEW PHYSICAL DP 14  JALAN TAMAN IND PUSAT BANDAR PUCHONG</t>
  </si>
  <si>
    <t>WAI2309319</t>
  </si>
  <si>
    <t>WC NEW PHYSICAL DP 78B  JALAN KAMPUNG SUNGAI ASAP</t>
  </si>
  <si>
    <t>WAI2309320</t>
  </si>
  <si>
    <t>WC NO MAINDP LATLONG GF.01 NU SENTRAL JALAN KL SENTRAL</t>
  </si>
  <si>
    <t>WAI2309321</t>
  </si>
  <si>
    <t>WC OUTSIDE RADIUS 9118  JALAN KAMPUNG KUBANG PALAS</t>
  </si>
  <si>
    <t>WAI2309322</t>
  </si>
  <si>
    <t>WC SYSTEM ERROR 94  PERSIARAN SS 12</t>
  </si>
  <si>
    <t>WAI2309323</t>
  </si>
  <si>
    <t>WC NEW PHYSICAL DP [TI_C004_DP0026]JENDELA</t>
  </si>
  <si>
    <t>WAI2309324</t>
  </si>
  <si>
    <t>WC NEW PHYSICAL DP [PGI_C037_DP0015]JENDELA</t>
  </si>
  <si>
    <t>WAI2309325</t>
  </si>
  <si>
    <t>WC OUTSIDE RADIUS (TIE-DP FULL) OMQ 129 BLOK JKRAB 4503 JALAN KOMPLEKS PERUMAHAN TUNKU OSMAN JEWA</t>
  </si>
  <si>
    <t>WAI2309326</t>
  </si>
  <si>
    <t>WC JENDELA NEW FDP (BM_C060_DB0019)  JALAN ABDUL KADIR TANAH LIAT BUKIT MERTAJAM</t>
  </si>
  <si>
    <t>WAI2309327</t>
  </si>
  <si>
    <t>WC JENDELA NEW FDP JALAN LIMAU MANIS 3 BUKIT MERTAJAM</t>
  </si>
  <si>
    <t>WAI2309328</t>
  </si>
  <si>
    <t>WAI2309329</t>
  </si>
  <si>
    <t>WC NEW PHYSICAL FDP GH_C065_DP0010 JENDELA</t>
  </si>
  <si>
    <t>WAI2309330</t>
  </si>
  <si>
    <t>WC NEW PHYSICAL FDP GH_C071_DP0026 JENDELA</t>
  </si>
  <si>
    <t>WAI2309331</t>
  </si>
  <si>
    <t>P1P2300192</t>
  </si>
  <si>
    <t>WEBE_CB7700 LP Jln Camar 4_SGB</t>
  </si>
  <si>
    <t>1.1 New Request LOR</t>
  </si>
  <si>
    <t>SRR2202669</t>
  </si>
  <si>
    <t>TMWA/232050</t>
  </si>
  <si>
    <t>KG/SB-CCT-0106-TP</t>
  </si>
  <si>
    <t xml:space="preserve">Request by maintenance team, propose to TIE FDP to dedicated building to avoid return order FDP out of spec/messy infra network &amp; complaint from customer. </t>
  </si>
  <si>
    <t>SRR FTTH ADD LAN_C049M AT FLAT KEM OYA BATU 14, SIBU</t>
  </si>
  <si>
    <t>[{"name":"SI BQ KEM OYA BATU 11102023_Ling Kuok Thong.pdf","link":"https://tm365-my.sharepoint.com/personal/badruznasrin_basri_tm_com_my/Documents/Apps/Microsoft%20Forms/Request%20New%20PR/Question%202/SI%20BQ%20KEM%20OYA%20BATU%2011102023_Ling%20Kuok%20Thong.pdf","id":"01KO5DXPT2M27U7YW32NG3HDLXGSU4CXR7","type":null,"size":597627,"referenceId":"01KO5DXPXUPARRCS6LWRBYBWTUUM5DK5ER","driveId":"b!GENIO6DB3UWzdulNK6evrT-LvdyhA0VIokS4fxAfqZJ9NS0deS_ETJs3VRRJUVZM","status":1,"uploadSessionUrl":null},{"name":"Si Work Technical Proposal KEM OYA BATU 14_Ling Kuok Thong.pdf","link":"https://tm365-my.sharepoint.com/personal/badruznasrin_basri_tm_com_my/Documents/Apps/Microsoft%20Forms/Request%20New%20PR/Question%202/Si%20Work%20Technical%20Proposal%20KEM%20OYA%20BATU%2014_Ling%20Kuok%20Thong.pdf","id":"01KO5DXPS63UCQJFYBWBGLLS5AI3RIP3UX","type":null,"size":2039031,"referenceId":"01KO5DXPXUPARRCS6LWRBYBWTUUM5DK5ER","driveId":"b!GENIO6DB3UWzdulNK6evrT-LvdyhA0VIokS4fxAfqZJ9NS0deS_ETJs3VRRJUVZM","status":1,"uploadSessionUrl":null}]</t>
  </si>
  <si>
    <t>12/10: Minta AND/MKN hantar borang SI</t>
  </si>
  <si>
    <t xml:space="preserve">design change for fibre route </t>
  </si>
  <si>
    <t>[{"name":"VO -BOQ - DNSBN0216 FOC SN_F41 42 (12C) BUKIT_Nurul Ashikin Binti.pdf","link":"https://tm365-my.sharepoint.com/personal/badruznasrin_basri_tm_com_my/Documents/Apps/Microsoft%20Forms/Request%20New%20PR/Question%202/VO%20-BOQ%20-%20DNSBN0216%20FOC%20SN_F41%2042%20(12C)%20BUKIT_Nurul%20Ashikin%20Binti.pdf","id":"01KO5DXPSOXOT67CUHCNEYQMRYDFN6GG2F","type":null,"size":286526,"referenceId":"01KO5DXPXUPARRCS6LWRBYBWTUUM5DK5ER","driveId":"b!GENIO6DB3UWzdulNK6evrT-LvdyhA0VIokS4fxAfqZJ9NS0deS_ETJs3VRRJUVZM","status":1,"uploadSessionUrl":null},{"name":"NEW TP PLAN - Technical Proposal for DNSBN021_Nurul Ashikin Binti.pdf","link":"https://tm365-my.sharepoint.com/personal/badruznasrin_basri_tm_com_my/Documents/Apps/Microsoft%20Forms/Request%20New%20PR/Question%202/NEW%20TP%20PLAN%20-%20Technical%20Proposal%20for%20DNSBN021_Nurul%20Ashikin%20Binti.pdf","id":"01KO5DXPX4UE5AT6PM3NAZPIAFWIGU4IUS","type":null,"size":1134656,"referenceId":"01KO5DXPXUPARRCS6LWRBYBWTUUM5DK5ER","driveId":"b!GENIO6DB3UWzdulNK6evrT-LvdyhA0VIokS4fxAfqZJ9NS0deS_ETJs3VRRJUVZM","status":1,"uploadSessionUrl":null},{"name":"1. Technical Proposal for DNSBN0216 FOC SN_F4_Nurul Ashikin Binti.pdf","link":"https://tm365-my.sharepoint.com/personal/badruznasrin_basri_tm_com_my/Documents/Apps/Microsoft%20Forms/Request%20New%20PR/Question%202/1.%20Technical%20Proposal%20for%20DNSBN0216%20FOC%20SN_F4_Nurul%20Ashikin%20Binti.pdf","id":"01KO5DXPVZNMLAV4PG2VBZA5VXIKCTKA2L","type":null,"size":827611,"referenceId":"01KO5DXPXUPARRCS6LWRBYBWTUUM5DK5ER","driveId":"b!GENIO6DB3UWzdulNK6evrT-LvdyhA0VIokS4fxAfqZJ9NS0deS_ETJs3VRRJUVZM","status":1,"uploadSessionUrl":null}]</t>
  </si>
  <si>
    <t>H5G2301397</t>
  </si>
  <si>
    <t>DNB_HORIZON 5G_DJJBR0718_JLNBYPTR2-PGI</t>
  </si>
  <si>
    <t>SGL</t>
  </si>
  <si>
    <t>PO Status</t>
  </si>
  <si>
    <t>New Request</t>
  </si>
  <si>
    <t>Details for Count of Site Name - Status: Insufficient Budget</t>
  </si>
  <si>
    <t>Query Reason</t>
  </si>
  <si>
    <t>Non Compliance Remark</t>
  </si>
  <si>
    <t>TM PTT</t>
  </si>
  <si>
    <t>BUDGET TIDAK MENCUKUPI</t>
  </si>
  <si>
    <t>done request budget RM9.3k . rental charge akan thru opex</t>
  </si>
  <si>
    <t>BOQ over than PAC.RPKA inprogress</t>
  </si>
  <si>
    <t>No budget</t>
  </si>
  <si>
    <t>BOQ over than PAC. PAC 71,525.00, BOQ 80,871.12. Done email to AND for RPKA</t>
  </si>
  <si>
    <t>Insufficient Budget For 2nd PO (SI), To Pump In Budget Still Within PAC &amp; No Complete TP (Refer Email 9/9/23)</t>
  </si>
  <si>
    <t>BORNEO RESTU KPOP2 MASTERLIST</t>
  </si>
  <si>
    <t>Location</t>
  </si>
  <si>
    <t>Target</t>
  </si>
  <si>
    <t>BR</t>
  </si>
  <si>
    <t>CPPM-CPA</t>
  </si>
  <si>
    <t>CPPM-CP</t>
  </si>
  <si>
    <t>NeC/ AND</t>
  </si>
  <si>
    <t>CPPM-CP/CPA</t>
  </si>
  <si>
    <t>KOD Lokasi</t>
  </si>
  <si>
    <t>NAMA LOKASI</t>
  </si>
  <si>
    <t xml:space="preserve">Sphere ID No </t>
  </si>
  <si>
    <t>LATITUD</t>
  </si>
  <si>
    <t>LONGITUD</t>
  </si>
  <si>
    <t>Project No</t>
  </si>
  <si>
    <t>LATEST NEAREST EXCHANGE</t>
  </si>
  <si>
    <t>AGG NODE (27/7/2023)</t>
  </si>
  <si>
    <t>COST IN FA (RM)</t>
  </si>
  <si>
    <t>AND revised RFSI</t>
  </si>
  <si>
    <t>Target Fibre</t>
  </si>
  <si>
    <t>Target NID</t>
  </si>
  <si>
    <t>Target H/Over</t>
  </si>
  <si>
    <t>Month RFS</t>
  </si>
  <si>
    <t>Phase</t>
  </si>
  <si>
    <t>Budget Month</t>
  </si>
  <si>
    <t>BR Cabinet Status</t>
  </si>
  <si>
    <t>BR Cabinet Plan</t>
  </si>
  <si>
    <t>BR Cabinet Actual</t>
  </si>
  <si>
    <t>Cabinet ready at site</t>
  </si>
  <si>
    <t>Fiber/ NID Status</t>
  </si>
  <si>
    <t>ASST. MANAGER</t>
  </si>
  <si>
    <t>CONTRACTOR ASSIGNMENT</t>
  </si>
  <si>
    <t>Fiber  Distance</t>
  </si>
  <si>
    <t>No of Poles</t>
  </si>
  <si>
    <t>Civil Works</t>
  </si>
  <si>
    <t>HDD</t>
  </si>
  <si>
    <t>Wayleave from Pihak Berkuasa Tempatan (PBT)</t>
  </si>
  <si>
    <t xml:space="preserve">Wayleave from Land lord (for Private Land) </t>
  </si>
  <si>
    <t>Survey  Highlight / Remark</t>
  </si>
  <si>
    <t>Labor</t>
  </si>
  <si>
    <t>Material</t>
  </si>
  <si>
    <t>Incidental</t>
  </si>
  <si>
    <t>PAC Cost</t>
  </si>
  <si>
    <t>Plan Start Date</t>
  </si>
  <si>
    <t>Plan Finish Date</t>
  </si>
  <si>
    <t>Actual Start Date</t>
  </si>
  <si>
    <t>AR No</t>
  </si>
  <si>
    <t>Budget Release Amount</t>
  </si>
  <si>
    <t>LOR Date</t>
  </si>
  <si>
    <t>LOR No</t>
  </si>
  <si>
    <t>LOR Amount</t>
  </si>
  <si>
    <t>TP Submission Date</t>
  </si>
  <si>
    <t>TP Reverted Date</t>
  </si>
  <si>
    <t>Cause of Revert</t>
  </si>
  <si>
    <t>Resolve Date</t>
  </si>
  <si>
    <t>TP Approved Date</t>
  </si>
  <si>
    <t>PR Creation Date</t>
  </si>
  <si>
    <t>PR Released Date</t>
  </si>
  <si>
    <t>PO No</t>
  </si>
  <si>
    <t>PO Date</t>
  </si>
  <si>
    <t>PO Amount</t>
  </si>
  <si>
    <t>Installation Start Date</t>
  </si>
  <si>
    <t>Testing Start Date</t>
  </si>
  <si>
    <t>FRLE Date</t>
  </si>
  <si>
    <t>FRLP Date</t>
  </si>
  <si>
    <t>Termination at Site Date</t>
  </si>
  <si>
    <t>NID Start Date</t>
  </si>
  <si>
    <t>Actual Finish Date</t>
  </si>
  <si>
    <t>VO</t>
  </si>
  <si>
    <t>RPKA</t>
  </si>
  <si>
    <t>To Vlookup in CPPM PR</t>
  </si>
  <si>
    <t>To Vlookup in CPPM LOR</t>
  </si>
  <si>
    <t>YBA1314</t>
  </si>
  <si>
    <t>SEKOLAH KEBANGSAAN SANTUBONG</t>
  </si>
  <si>
    <t>KG &amp; STM</t>
  </si>
  <si>
    <t>DMBH</t>
  </si>
  <si>
    <t>Sept</t>
  </si>
  <si>
    <t>AUG</t>
  </si>
  <si>
    <t>Pending Active &amp; SEB</t>
  </si>
  <si>
    <t>Ready</t>
  </si>
  <si>
    <t>PO</t>
  </si>
  <si>
    <t>&lt;5KM</t>
  </si>
  <si>
    <t>NR</t>
  </si>
  <si>
    <t>TM to pull fibre via existing pole to the BR cabinet. 
BR cabinet ready</t>
  </si>
  <si>
    <t>YBA2114</t>
  </si>
  <si>
    <t>SEKOLAH KEBANGSAAN KEM PAKIT</t>
  </si>
  <si>
    <t>SB&amp;SAN</t>
  </si>
  <si>
    <t>Pending Wayleave</t>
  </si>
  <si>
    <t>Not Ready</t>
  </si>
  <si>
    <t>Installation</t>
  </si>
  <si>
    <t>&lt;1KM</t>
  </si>
  <si>
    <t>TM to pull fibre via existing pole to the BR cabinet. BR cabinet ready</t>
  </si>
  <si>
    <t>YBC6107</t>
  </si>
  <si>
    <t>SEKOLAH JENIS KEBANGSAAN (CINA) KIEW MANG</t>
  </si>
  <si>
    <t>&lt;2KM</t>
  </si>
  <si>
    <t xml:space="preserve">TM to pull fibre via existing pole to the BR cabinet
</t>
  </si>
  <si>
    <t>First check in</t>
  </si>
  <si>
    <t>YBE1341</t>
  </si>
  <si>
    <t>SEKOLAH KEBANGSAAN BINYU</t>
  </si>
  <si>
    <t>PR Released</t>
  </si>
  <si>
    <t>TM to pull fibre via existing pole to the BR cabinet​</t>
  </si>
  <si>
    <t>Quantity from BOQ updated from 1 to 300m</t>
  </si>
  <si>
    <t>15/09/2023</t>
  </si>
  <si>
    <t>16/9/2023</t>
  </si>
  <si>
    <t>YBE3411</t>
  </si>
  <si>
    <t>SEKOLAH KEBANGSAAN PARISH</t>
  </si>
  <si>
    <t>WIP</t>
  </si>
  <si>
    <t>Sep'23</t>
  </si>
  <si>
    <t>Required</t>
  </si>
  <si>
    <t xml:space="preserve">TM to pull fiber via existing pole to the BR cabinet​
 </t>
  </si>
  <si>
    <t>YCB1305</t>
  </si>
  <si>
    <t>SEKOLAH KEBANGSAAN SACRED HEART</t>
  </si>
  <si>
    <t>TM t o pull fibre via existing pole to the BR cabinet</t>
  </si>
  <si>
    <t>YCB1319</t>
  </si>
  <si>
    <t>SEKOLAH KEBANGSAAN GEORGE</t>
  </si>
  <si>
    <t>TM to pull fibre via new pole to the BR cabinet</t>
  </si>
  <si>
    <t>YCC1321</t>
  </si>
  <si>
    <t>SEKOLAH JENIS KEBANGSAAN (CINA) CHUNG HUA BUNTAL</t>
  </si>
  <si>
    <t>NRP2302173</t>
  </si>
  <si>
    <t>TMWA/230439</t>
  </si>
  <si>
    <t>Jul</t>
  </si>
  <si>
    <t>FRLP</t>
  </si>
  <si>
    <t>MOHD FIRDAUS</t>
  </si>
  <si>
    <t>&lt;1km</t>
  </si>
  <si>
    <t xml:space="preserve">KG/SB-CKS-0044-TP </t>
  </si>
  <si>
    <t>PROJECT IN PROGRESS. WAITING FOR BR</t>
  </si>
  <si>
    <t>YCC4105</t>
  </si>
  <si>
    <t>SEKOLAH JENIS KEBANGSAAN (CINA) CHUNG HUA BAKAM</t>
  </si>
  <si>
    <t>MR&amp;BTU</t>
  </si>
  <si>
    <t>&lt;2km</t>
  </si>
  <si>
    <t>TM to pull fibre via existing pole to the BR cabinet</t>
  </si>
  <si>
    <t>YEA8103</t>
  </si>
  <si>
    <t>SEKOLAH MENENGAH KEBANGSAAN ASAJAYA NO.2</t>
  </si>
  <si>
    <t>ASA</t>
  </si>
  <si>
    <r>
      <t xml:space="preserve">TM to pull fibre via existing pole to the BR cabinet
BR plant new pole to BR manhole
</t>
    </r>
    <r>
      <rPr>
        <sz val="11"/>
        <color rgb="FFFF0000"/>
        <rFont val="Calibri"/>
        <family val="2"/>
        <scheme val="minor"/>
      </rPr>
      <t>Time Stamp not available in BRIMS. BR has to follow TM location</t>
    </r>
    <r>
      <rPr>
        <sz val="11"/>
        <color theme="1"/>
        <rFont val="Calibri"/>
        <family val="2"/>
        <scheme val="minor"/>
      </rPr>
      <t xml:space="preserve">
</t>
    </r>
  </si>
  <si>
    <t>Pulling &amp; Coiling 12C OH cable done 500meter.</t>
  </si>
  <si>
    <t>YEA8401</t>
  </si>
  <si>
    <t>SEKOLAH MENENGAH KEBANGSAAN SADONG JAYA</t>
  </si>
  <si>
    <t xml:space="preserve">TM to pull fibre via existing pole to the BR cabinet
BR plant new pole to BR manhole
</t>
  </si>
  <si>
    <t>Done pulling from cabinet to last pole 523meter cable 12C OH.</t>
  </si>
  <si>
    <t>YEB8204</t>
  </si>
  <si>
    <t>SEKOLAH MENENGAH KEBANGSAAN BALAI RINGIN</t>
  </si>
  <si>
    <t xml:space="preserve">TM to pull fibre via existing pole to the BR cabinet
BR plant new pole to BR manhole 
</t>
  </si>
  <si>
    <t>YEE8101</t>
  </si>
  <si>
    <t>SEKOLAH MENENGAH KEBANGSAAN MUARA TUANG</t>
  </si>
  <si>
    <t>YBA1334</t>
  </si>
  <si>
    <t>SEKOLAH KEBANGSAAN TG BAKO</t>
  </si>
  <si>
    <t>BRP2300091</t>
  </si>
  <si>
    <t>TMWA/230528</t>
  </si>
  <si>
    <t>SEP</t>
  </si>
  <si>
    <t>TP Reverted</t>
  </si>
  <si>
    <t>KG/SB-5SB-0047-TP</t>
  </si>
  <si>
    <t>LOR NO NOT TALLY IN BOQ AND VPRIME.BOQ NOT ENDORSED BY NeC</t>
  </si>
  <si>
    <t>YBA2201</t>
  </si>
  <si>
    <t>SEKOLAH KEBANGSAAN TO' EMAN</t>
  </si>
  <si>
    <t>BRP2300021</t>
  </si>
  <si>
    <t>TMWA/235059</t>
  </si>
  <si>
    <t>KG/SB-BYT-0253-TP</t>
  </si>
  <si>
    <t>YBA2301</t>
  </si>
  <si>
    <t>SEKOLAH KEBANGSAAN BATANG AI</t>
  </si>
  <si>
    <t>BRP2300088</t>
  </si>
  <si>
    <t>TMWA/235057</t>
  </si>
  <si>
    <t>Requied</t>
  </si>
  <si>
    <t>TM add new pole 8 pcs from tm manhole to the BR cabinet</t>
  </si>
  <si>
    <t>KG/SB-BYT-0254-TP</t>
  </si>
  <si>
    <t>YBA2410</t>
  </si>
  <si>
    <t>SEKOLAH KEBANGSAAN PUSA</t>
  </si>
  <si>
    <t>BRP2300012</t>
  </si>
  <si>
    <t>TMWA/235058</t>
  </si>
  <si>
    <t>PSA</t>
  </si>
  <si>
    <t>KG/SB-BYT-0250-TP</t>
  </si>
  <si>
    <t>YBA2423</t>
  </si>
  <si>
    <t>SEKOLAH KEBANGSAAN NG. PASSA</t>
  </si>
  <si>
    <t>BRP2300086</t>
  </si>
  <si>
    <t>TMWA/235054</t>
  </si>
  <si>
    <t>TM to pull fibre via new pole to the BR cabinet
New pick up joint is within new JKR project boundary (new spaoh-betong airport project).</t>
  </si>
  <si>
    <t>KG/SB-CIS-0111-TP</t>
  </si>
  <si>
    <t>No fiber distance and pole location not updated in TP.</t>
  </si>
  <si>
    <t>YBB1320</t>
  </si>
  <si>
    <t>SEKOLAH KEBANGSAAN TABA SAIT</t>
  </si>
  <si>
    <t xml:space="preserve">NR  </t>
  </si>
  <si>
    <t>YBB2230</t>
  </si>
  <si>
    <t>SEKOLAH KEBANGSAAN NG MALONG</t>
  </si>
  <si>
    <t>BRP2300101</t>
  </si>
  <si>
    <t>TMWA/235060</t>
  </si>
  <si>
    <t>&lt;1Km</t>
  </si>
  <si>
    <t>KG/SB-PTU-0190-TP</t>
  </si>
  <si>
    <t>PEMBETULAN LOR &amp; NO PROJEK DALAM BOQ</t>
  </si>
  <si>
    <t>YBB2319</t>
  </si>
  <si>
    <t>SEKOLAH KEBANGSAAN ENGKILILI NO.2</t>
  </si>
  <si>
    <t>BRP2300103</t>
  </si>
  <si>
    <t>TMWA/235056</t>
  </si>
  <si>
    <t>EKL</t>
  </si>
  <si>
    <t>TM to pull fibre via 9 new poles and remaining existing pole to the BR cabinet. 
Wayleave required from JKR Pan Borneo.</t>
  </si>
  <si>
    <t>KG/SB-PTU-0189-TP</t>
  </si>
  <si>
    <t>YBB3226</t>
  </si>
  <si>
    <t>SEKOLAH KEBANGSAAN RANTAU PANJANG</t>
  </si>
  <si>
    <t>BRP2300008</t>
  </si>
  <si>
    <t>TMWA/232084</t>
  </si>
  <si>
    <t>LOR Approved</t>
  </si>
  <si>
    <t>&lt;25KM</t>
  </si>
  <si>
    <t xml:space="preserve">TM to pull fiber via existing pole to the BR cabinet​
</t>
  </si>
  <si>
    <t>KG/SB-GEA-0026-TP</t>
  </si>
  <si>
    <t>YBB3320</t>
  </si>
  <si>
    <t>SEKOLAH KEBANGSAAN ULU RANAN</t>
  </si>
  <si>
    <t>BRP2300083</t>
  </si>
  <si>
    <t>TMWA/232098</t>
  </si>
  <si>
    <t>Pending to Start</t>
  </si>
  <si>
    <r>
      <rPr>
        <sz val="11"/>
        <color rgb="FF000000"/>
        <rFont val="Calibri"/>
        <family val="2"/>
        <scheme val="minor"/>
      </rPr>
      <t xml:space="preserve">TM to pull fibre via existing pole to the BR cabinet​
</t>
    </r>
    <r>
      <rPr>
        <b/>
        <sz val="11"/>
        <color rgb="FFFF0000"/>
        <rFont val="Calibri"/>
        <family val="2"/>
        <scheme val="minor"/>
      </rPr>
      <t xml:space="preserve">TM propose new location for  BR cabinet due to current location is in old school location.  ​
</t>
    </r>
    <r>
      <rPr>
        <sz val="11"/>
        <color rgb="FF000000"/>
        <rFont val="Calibri"/>
        <family val="2"/>
        <scheme val="minor"/>
      </rPr>
      <t xml:space="preserve">
​</t>
    </r>
  </si>
  <si>
    <t>KG/SB-DTJ-0120-TP</t>
  </si>
  <si>
    <t>YBB3501</t>
  </si>
  <si>
    <t>SEKOLAH KEBANGSAAN KPG TEH</t>
  </si>
  <si>
    <t>&lt;10KM</t>
  </si>
  <si>
    <t>KG/SB-VIG-0090-TP</t>
  </si>
  <si>
    <t>YBB4302</t>
  </si>
  <si>
    <t>SEKOLAH KEBANGSAAN BELURU CENTRAL</t>
  </si>
  <si>
    <t>BRP2300099</t>
  </si>
  <si>
    <t>TMWA/237269</t>
  </si>
  <si>
    <t>BLU</t>
  </si>
  <si>
    <t>MR/BIN-EMX-0209-TP</t>
  </si>
  <si>
    <t>PEMBETULAN PADA PU COST DALAM BOQ</t>
  </si>
  <si>
    <t>YBB6401</t>
  </si>
  <si>
    <t>SEKOLAH KEBANGSAAN O K SERGUNIM</t>
  </si>
  <si>
    <t>YBC6103</t>
  </si>
  <si>
    <t>SEKOLAH JENIS KEBANGSAAN (CINA) SZE LU</t>
  </si>
  <si>
    <t>BRP2300081</t>
  </si>
  <si>
    <t>TMWA/232099</t>
  </si>
  <si>
    <t>KG/SB-GEA-0027-TP</t>
  </si>
  <si>
    <t>YBC8201</t>
  </si>
  <si>
    <t>SEKOLAH JENIS KEBANGSAAN (CINA) SG MENYAN</t>
  </si>
  <si>
    <t>BRP2300003</t>
  </si>
  <si>
    <t>TMWA/230499</t>
  </si>
  <si>
    <t>AZIZI SYAHMI</t>
  </si>
  <si>
    <t>To request RPKA.</t>
  </si>
  <si>
    <t>KG/SB-TFW-0067-TP</t>
  </si>
  <si>
    <t>YBE3503</t>
  </si>
  <si>
    <t>SEKOLAH KEBANGSAAN KG BALAN</t>
  </si>
  <si>
    <t>BRP2300082</t>
  </si>
  <si>
    <t>TMWA/232078</t>
  </si>
  <si>
    <t>&lt;15KM</t>
  </si>
  <si>
    <t>KG/SB-GEA-0025-TP</t>
  </si>
  <si>
    <t>YBE6401</t>
  </si>
  <si>
    <t>SEKOLAH KEBANGSAAN SOK</t>
  </si>
  <si>
    <t>BRP2300093</t>
  </si>
  <si>
    <t>TMWA/232081</t>
  </si>
  <si>
    <t>KG/SB-DTJ-0123-TP</t>
  </si>
  <si>
    <t>YBE6402</t>
  </si>
  <si>
    <t>SEKOLAH KEBANGSAAN KUALA MATU</t>
  </si>
  <si>
    <t>TM to pull fiber via existing &amp; new pole to the BR cabinet</t>
  </si>
  <si>
    <t>YCB1318</t>
  </si>
  <si>
    <t>SEKOLAH KEBANGSAAN ST AUGUSTINE</t>
  </si>
  <si>
    <t>BRP2300010</t>
  </si>
  <si>
    <t>TMWA/230542</t>
  </si>
  <si>
    <t>TM to pull fibre via new pole &amp; new civil to the BR cabinet​</t>
  </si>
  <si>
    <t>KG/SB-GEO-0057-TP</t>
  </si>
  <si>
    <t>YCB8209</t>
  </si>
  <si>
    <t>SEKOLAH KEBANGSAAN ST HENRY SLABI</t>
  </si>
  <si>
    <t>BRP2300013</t>
  </si>
  <si>
    <t>TMWA/230501</t>
  </si>
  <si>
    <t>KG/SB-CKS-0049-TP</t>
  </si>
  <si>
    <t>YCC3405</t>
  </si>
  <si>
    <t>SEKOLAH JENIS KEBANGSAAN (CINA) TONG AH</t>
  </si>
  <si>
    <t>BRP2300080</t>
  </si>
  <si>
    <t>TMWA/232085</t>
  </si>
  <si>
    <t>BSZ</t>
  </si>
  <si>
    <t>KG/SB-GEA-0028-TP</t>
  </si>
  <si>
    <t>YCC3501</t>
  </si>
  <si>
    <t>SEKOLAH JENIS KEBANGSAAN (CINA) YAK TEE</t>
  </si>
  <si>
    <t xml:space="preserve">TM to pull fiber via existing pole to the BR cabinet​
Propose BR to change the cabinet location due as proposed location were really near to school entrance. </t>
  </si>
  <si>
    <t>PEMBETULAN &amp; PERUBAHAN PADA PU RATE ( 908075 )  DALAM BOQ</t>
  </si>
  <si>
    <t>YEA1101</t>
  </si>
  <si>
    <t>SEKOLAH MENENGAH KEBANGSAAN PAKU (S)</t>
  </si>
  <si>
    <t>BRP2300009</t>
  </si>
  <si>
    <t>TMWA/230521</t>
  </si>
  <si>
    <t>KG/SB-TFW-0068-TP</t>
  </si>
  <si>
    <t>TP distance &amp; BOQ not tally.</t>
  </si>
  <si>
    <t>YEA3103</t>
  </si>
  <si>
    <t>SEKOLAH MENENGAH KEBANGSAAN SIBU JAYA</t>
  </si>
  <si>
    <t>TM to pull fibre via existing pole and underground  to the BR cabinet</t>
  </si>
  <si>
    <t>YEA8302</t>
  </si>
  <si>
    <t>SEKOLAH MENENGAH KEBANGSAAN GEDONG</t>
  </si>
  <si>
    <t>BRP2300011</t>
  </si>
  <si>
    <t>TMWA/230500</t>
  </si>
  <si>
    <t>KG/SB-CKS-0050-TP</t>
  </si>
  <si>
    <t>YEAA201</t>
  </si>
  <si>
    <t>KOLEJ TINGKATAN ENAM SARATOK</t>
  </si>
  <si>
    <t>BRP2300098</t>
  </si>
  <si>
    <t>TMWA/235061</t>
  </si>
  <si>
    <t>&lt;3KM</t>
  </si>
  <si>
    <t>TM to pull fibre via 3 new poles and remaining existing pole to the BR cabinet.</t>
  </si>
  <si>
    <t>KG/SB-CIS-0112-TP</t>
  </si>
  <si>
    <t>YEB1102</t>
  </si>
  <si>
    <t>SEKOLAH MENENGAH KEBANGSAAN LAKE</t>
  </si>
  <si>
    <t>BRP2300005</t>
  </si>
  <si>
    <t>TMWA/230520</t>
  </si>
  <si>
    <t>KG/SB-TFW-0069-TP</t>
  </si>
  <si>
    <t>YEB4302</t>
  </si>
  <si>
    <t>SEKOLAH MENENGAH KEBANGSAAN LONG LAMA</t>
  </si>
  <si>
    <t>BRP2300006</t>
  </si>
  <si>
    <t>TMWA/237268</t>
  </si>
  <si>
    <t xml:space="preserve">LLA </t>
  </si>
  <si>
    <t>MR/BIN-LSB-0359-TP</t>
  </si>
  <si>
    <t>YEE2401</t>
  </si>
  <si>
    <t>SEKOLAH MENENGAH KEBANGSAAN SARIBAS</t>
  </si>
  <si>
    <t>BRP2300007</t>
  </si>
  <si>
    <t>TMWA/235055</t>
  </si>
  <si>
    <t>DBK</t>
  </si>
  <si>
    <t>KG/SB-BYT-0252-TP</t>
  </si>
  <si>
    <t>YEE4301</t>
  </si>
  <si>
    <t>SEKOLAH MENENGAH KEBANGSAAN BAKONG</t>
  </si>
  <si>
    <t>BRP2300102</t>
  </si>
  <si>
    <t>TMWA/237270</t>
  </si>
  <si>
    <t>MR/BIN-EMX-0210-TP</t>
  </si>
  <si>
    <t>YFA8101</t>
  </si>
  <si>
    <t>SEKOLAH MENENGAH KEBANGSAAN PESANTREN ABDUL TAIB MAHMUD</t>
  </si>
  <si>
    <t>BRP2300097</t>
  </si>
  <si>
    <t>TMWA/230514</t>
  </si>
  <si>
    <t>KG/SB-ATE-0040-TP</t>
  </si>
  <si>
    <t>YBA1101</t>
  </si>
  <si>
    <t>SEKOLAH KEBANGSAAN APAR</t>
  </si>
  <si>
    <t>BRP2300015</t>
  </si>
  <si>
    <t>TMWA/230522</t>
  </si>
  <si>
    <t>Oct</t>
  </si>
  <si>
    <t>OCT</t>
  </si>
  <si>
    <t>KG/SB-PTU-0191-TP</t>
  </si>
  <si>
    <t>YBA1348</t>
  </si>
  <si>
    <t>SEKOLAH KEBANGSAAN TELAGA AIR</t>
  </si>
  <si>
    <t>NRP2302172</t>
  </si>
  <si>
    <t>TMWA/230440</t>
  </si>
  <si>
    <t>TMA</t>
  </si>
  <si>
    <t>Pending IBS &amp; TM</t>
  </si>
  <si>
    <t>YBA8103</t>
  </si>
  <si>
    <t>SEKOLAH KEBANGSAAN SERPAN</t>
  </si>
  <si>
    <t>BRP2300043</t>
  </si>
  <si>
    <t>TMWA/230510</t>
  </si>
  <si>
    <t xml:space="preserve"> TM to pull fibre via existing pole to the BR cabinet.
BR plant new pole to BR manhole</t>
  </si>
  <si>
    <t>KG/SB-ATE-0044-TP</t>
  </si>
  <si>
    <t>YBA8109</t>
  </si>
  <si>
    <t>SEKOLAH KEBANGSAAN ENDAP</t>
  </si>
  <si>
    <t>BRP2300052</t>
  </si>
  <si>
    <t>TMWA/230536</t>
  </si>
  <si>
    <t>TM to pull fibre via existing pole to the BR cabinet​
BR to follow lat long proposed by TM</t>
  </si>
  <si>
    <t>KG/SB-5SB-0048-TP</t>
  </si>
  <si>
    <t>YBA8117</t>
  </si>
  <si>
    <t>SEKOLAH KEBANGSAAN KG TANJUNG TUANG</t>
  </si>
  <si>
    <t>BRP2300042</t>
  </si>
  <si>
    <t>TMWA/230515</t>
  </si>
  <si>
    <t>KG/SB-CKS-0051-TP</t>
  </si>
  <si>
    <t>YBA8119</t>
  </si>
  <si>
    <t>SEKOLAH KEBANGSAAN SEBANDI ULU</t>
  </si>
  <si>
    <t>BRP2300024</t>
  </si>
  <si>
    <t>TMWA/230506</t>
  </si>
  <si>
    <t>KG/SB-ATE-0045-TP</t>
  </si>
  <si>
    <t>YBA8304</t>
  </si>
  <si>
    <t>SEKOLAH KEBANGSAAN IBOI/PELANDUK</t>
  </si>
  <si>
    <t>BRP2300048</t>
  </si>
  <si>
    <t>TMWA/230512</t>
  </si>
  <si>
    <t xml:space="preserve"> TM to pull fibre via existing pole to the BR cabinet
BR plant new pole to BR manhole_x000D_</t>
  </si>
  <si>
    <t>KG/SB-ATE-0046-TP</t>
  </si>
  <si>
    <t>YBB1118</t>
  </si>
  <si>
    <t>SEKOLAH KEBANGSAAN SUBA BUAN</t>
  </si>
  <si>
    <t>BRP2300049</t>
  </si>
  <si>
    <t>TMWA/230524</t>
  </si>
  <si>
    <t>KG/SB-TFW-0070-TP</t>
  </si>
  <si>
    <t>YBB1310</t>
  </si>
  <si>
    <t>SEKOLAH KEBANGSAAN SIBURAN BATU</t>
  </si>
  <si>
    <t>BRP2300023</t>
  </si>
  <si>
    <t>TMWA/230549</t>
  </si>
  <si>
    <t>KG/SB-DTJ-0124-TP</t>
  </si>
  <si>
    <t>YBB1410</t>
  </si>
  <si>
    <t>SEKOLAH KEBANGSAAN BIAWAK</t>
  </si>
  <si>
    <t>BRP2300028</t>
  </si>
  <si>
    <t>TMWA/230532</t>
  </si>
  <si>
    <t>LDU</t>
  </si>
  <si>
    <t>NOV</t>
  </si>
  <si>
    <t>&lt;300M</t>
  </si>
  <si>
    <t xml:space="preserve">TM to pull fibre via existing pole to the BR cabinet
</t>
  </si>
  <si>
    <t>KG/SB-TTS-0110-TP</t>
  </si>
  <si>
    <t>TP not tally with BOQ</t>
  </si>
  <si>
    <t>TMWA/230502</t>
  </si>
  <si>
    <t>YBB1413</t>
  </si>
  <si>
    <t>SEKOLAH KEBANGSAAN SEBAT</t>
  </si>
  <si>
    <t>BRP2300029</t>
  </si>
  <si>
    <t>TMWA/230533</t>
  </si>
  <si>
    <t>SMN</t>
  </si>
  <si>
    <t>YBB2104</t>
  </si>
  <si>
    <t>SEKOLAH KEBANGSAAN MELUGU</t>
  </si>
  <si>
    <t>BRP2300046</t>
  </si>
  <si>
    <t>TMWA/235063</t>
  </si>
  <si>
    <t xml:space="preserve">New HDD required.
New UG cable to pick from nearby joint.
</t>
  </si>
  <si>
    <t>KG/SB-PTU-0192-TP</t>
  </si>
  <si>
    <t>YBB2402</t>
  </si>
  <si>
    <t>SEKOLAH KEBANGSAAN NG. AJAU</t>
  </si>
  <si>
    <t>BRP2300036</t>
  </si>
  <si>
    <t>TMWA/235062</t>
  </si>
  <si>
    <t>KG/SB-CIS-0113-TP</t>
  </si>
  <si>
    <t>YBB3227</t>
  </si>
  <si>
    <t>SEKOLAH KEBANGSAAN KPG BANYOK</t>
  </si>
  <si>
    <t>BRP2300020</t>
  </si>
  <si>
    <t>TMWA/232092</t>
  </si>
  <si>
    <t>TM to pull fibre via new pole to the BR cabinet​
This Site under SRDC​
This site need planting pole</t>
  </si>
  <si>
    <t>KG/SB-GEA-0029-TP</t>
  </si>
  <si>
    <t>YBB6405</t>
  </si>
  <si>
    <t>SEKOLAH KEBANGSAAN KG PERGAU</t>
  </si>
  <si>
    <t>BRP2300047</t>
  </si>
  <si>
    <t>TMWA/232088</t>
  </si>
  <si>
    <r>
      <rPr>
        <sz val="11"/>
        <color rgb="FF000000"/>
        <rFont val="Calibri"/>
        <family val="2"/>
        <scheme val="minor"/>
      </rPr>
      <t xml:space="preserve">TM to pull fiber via existing pole to the BR cabinet​
Need to add new pole as no infra on the area.​
Add new 2 manhole and riser. ​
Crossing road under JKR, need to do hdd.​
</t>
    </r>
    <r>
      <rPr>
        <b/>
        <sz val="11"/>
        <color rgb="FFFF0000"/>
        <rFont val="Calibri"/>
        <family val="2"/>
        <scheme val="minor"/>
      </rPr>
      <t>To confirm again with BR for cabinet location as location were in front of school entrance.</t>
    </r>
  </si>
  <si>
    <t>KG/SB-DTJ-0125-TP</t>
  </si>
  <si>
    <t>YBB8212</t>
  </si>
  <si>
    <t>SEKOLAH KEBANGSAAN TIAN MURUD</t>
  </si>
  <si>
    <t>BRP2300053</t>
  </si>
  <si>
    <t>TMWA/230545</t>
  </si>
  <si>
    <t>&lt;4KM</t>
  </si>
  <si>
    <r>
      <rPr>
        <sz val="11"/>
        <color rgb="FF000000"/>
        <rFont val="Calibri"/>
        <family val="2"/>
        <scheme val="minor"/>
      </rPr>
      <t xml:space="preserve">TM to pull fibre via existing pole &amp; existing manhole to the BR cabinet​
BR plant new pole to BR manhole ​
</t>
    </r>
    <r>
      <rPr>
        <sz val="11"/>
        <color rgb="FFFF0000"/>
        <rFont val="Calibri"/>
        <family val="2"/>
        <scheme val="minor"/>
      </rPr>
      <t>Time Stamp not available in BRIMS. BR has to follow TM location</t>
    </r>
  </si>
  <si>
    <t>KG/SB-CKS-0052-TP</t>
  </si>
  <si>
    <t>YBB8317</t>
  </si>
  <si>
    <t>SEKOLAH KEBANGSAAN SEKENDU</t>
  </si>
  <si>
    <t>BRP2300075</t>
  </si>
  <si>
    <t>TMWA/230518</t>
  </si>
  <si>
    <t>SJN</t>
  </si>
  <si>
    <t>TRINTEL (M) SDN. BHD.</t>
  </si>
  <si>
    <t>KG/SB-TTL-0260-TP</t>
  </si>
  <si>
    <t>YCB1302</t>
  </si>
  <si>
    <t>SEKOLAH KEBANGSAAN ST FRANCIS XAVIER SERATAU</t>
  </si>
  <si>
    <t>BRP2300038</t>
  </si>
  <si>
    <t>TMWA/230550</t>
  </si>
  <si>
    <t>KG/SB-GEO-0058-TP</t>
  </si>
  <si>
    <t>YCB3504</t>
  </si>
  <si>
    <t>SEKOLAH KEBANGSAAN ST. JUDE</t>
  </si>
  <si>
    <t>BRP2300019</t>
  </si>
  <si>
    <t>TMWA/232087</t>
  </si>
  <si>
    <t>TM to pull fiber via existing pole to the BR cabinet​
Need to add new pole.​
To confirm again with BR for cabinet location.​
Proposed to used anti rodent cable as have wild animal (monkey/squirrel) at area Kampung Kekan Seberang</t>
  </si>
  <si>
    <t>KG/SB-DTJ-0126-TP</t>
  </si>
  <si>
    <t>YCB3506</t>
  </si>
  <si>
    <t>SEKOLAH KEBANGSAAN ST JOHN KG MEDONG</t>
  </si>
  <si>
    <t>TM to pull fiber via existing pole to the BR cabinet​
For propose location cabinet to request permission with Ketua Kampung, BR to have engagement with KK and District office.</t>
  </si>
  <si>
    <t>YCC8103</t>
  </si>
  <si>
    <t>SEKOLAH JENIS KEBANGSAAN (CINA) CHUNG HUA ASAJAYA</t>
  </si>
  <si>
    <t>BRP2300045</t>
  </si>
  <si>
    <t>TMWA/230511</t>
  </si>
  <si>
    <t xml:space="preserve">TM to pull fibre via existing pole to the BR cabinet
BR plant new pole to BR manhole
</t>
  </si>
  <si>
    <t>KG/SB-ATE-0047-TP</t>
  </si>
  <si>
    <t>YCC8202</t>
  </si>
  <si>
    <t>SEKOLAH JENIS KEBANGSAAN (CINA) CHUNG HUA BATU 29</t>
  </si>
  <si>
    <t>BRP2300050</t>
  </si>
  <si>
    <t>TMWA/230544</t>
  </si>
  <si>
    <t xml:space="preserve">TM to pull fibre via existing pole and manhole to the BR cabinet​
BR plant new pole to BR manhole ​
BR time stamp not available during site survey. Thus TM has proposed another location for BR cabinet
</t>
  </si>
  <si>
    <t>KG/SB-DMA-0045-TP</t>
  </si>
  <si>
    <t>YCC8205</t>
  </si>
  <si>
    <t>SEKOLAH JENIS KEBANGSAAN (CINA) CHUNG HUA BATU 32</t>
  </si>
  <si>
    <t>BRP2300084</t>
  </si>
  <si>
    <t>TMWA/230543</t>
  </si>
  <si>
    <t xml:space="preserve">TM to pull fibre via existing pole &amp; existing manhole to the BR cabinet
BR plant new pole to BR manhole 
</t>
  </si>
  <si>
    <t>YCC8302</t>
  </si>
  <si>
    <t>SEKOLAH JENIS KEBANGSAAN (CINA) CHUNG HUA SEMERA</t>
  </si>
  <si>
    <t>BRP2300041</t>
  </si>
  <si>
    <t>TMWA/230509</t>
  </si>
  <si>
    <t>KG/SB-ATE-0048-TP</t>
  </si>
  <si>
    <t>YEA4401</t>
  </si>
  <si>
    <t>SEKOLAH MENENGAH KEBANGSAAN SUAI</t>
  </si>
  <si>
    <t>BRP2300017</t>
  </si>
  <si>
    <t>TMWA/237272</t>
  </si>
  <si>
    <t>&lt;10km</t>
  </si>
  <si>
    <t>TM to pull fibre via existing pole to the Br new pole and cabinet’s manhole</t>
  </si>
  <si>
    <t>MR/BIN-EPS-0127-TP</t>
  </si>
  <si>
    <t>20/9/23</t>
  </si>
  <si>
    <t>No info cable and distance</t>
  </si>
  <si>
    <t>YEA6201</t>
  </si>
  <si>
    <t>SEKOLAH MENENGAH KEBANGSAAN PAKAN</t>
  </si>
  <si>
    <t>BRP2300051</t>
  </si>
  <si>
    <t>TMWA/232101</t>
  </si>
  <si>
    <t>TM to pulling new cables from last TM fiber termination.</t>
  </si>
  <si>
    <t>KG/SB-GEA-0030-TP</t>
  </si>
  <si>
    <t>YEE4401</t>
  </si>
  <si>
    <t>SEKOLAH MENENGAH KEBANGSAAN LUAR BANDAR MIRI</t>
  </si>
  <si>
    <t>BRP2300016</t>
  </si>
  <si>
    <t>TMWA/237273</t>
  </si>
  <si>
    <t>FALTECH ENGINEERING SDN. BHD.</t>
  </si>
  <si>
    <t>&lt;5km</t>
  </si>
  <si>
    <t>MR/BIN-FAL-0093-TP</t>
  </si>
  <si>
    <t>YRA1302</t>
  </si>
  <si>
    <t>SEKOLAH MENENGAH KEBANGSAAN AGAMA MATANG 2</t>
  </si>
  <si>
    <t>BRP2300025</t>
  </si>
  <si>
    <t>TMWA/230530</t>
  </si>
  <si>
    <t>TM to pull fibre via existing pole to the BR cabinet​
BR time stamp not available</t>
  </si>
  <si>
    <t>KG/SB-SHO-0036-TP</t>
  </si>
  <si>
    <t>YBA4114</t>
  </si>
  <si>
    <t>SEKOLAH KEBANGSAAN KUALA BARAM II</t>
  </si>
  <si>
    <t>BRP2300064</t>
  </si>
  <si>
    <t>TMWA/237275</t>
  </si>
  <si>
    <t>DEC</t>
  </si>
  <si>
    <t>Nov</t>
  </si>
  <si>
    <t>Released Budget</t>
  </si>
  <si>
    <t>&lt;8KM</t>
  </si>
  <si>
    <t>TM to pull fibre via pole to the BR cabinet</t>
  </si>
  <si>
    <t>MR/BIN-LSB-0360-TP</t>
  </si>
  <si>
    <t>YBB1105</t>
  </si>
  <si>
    <t>SEKOLAH KEBANGSAAN JAGOI</t>
  </si>
  <si>
    <t>BRP2300054</t>
  </si>
  <si>
    <t>TMWA/230525</t>
  </si>
  <si>
    <t>Dec</t>
  </si>
  <si>
    <t>YBB1111</t>
  </si>
  <si>
    <t>SEKOLAH KEBANGSAAN GUMBANG</t>
  </si>
  <si>
    <t>BRP2300056</t>
  </si>
  <si>
    <t>TMWA/230526</t>
  </si>
  <si>
    <t>YBB1314</t>
  </si>
  <si>
    <t>SEKOLAH KEBANGSAAN PELAMAN SIDUNUK</t>
  </si>
  <si>
    <t>BRP2300090</t>
  </si>
  <si>
    <t>TMWA/230546</t>
  </si>
  <si>
    <t>&lt;20KM</t>
  </si>
  <si>
    <t>TM to pull fibre via new pole &amp; new civil to the BR cabinet</t>
  </si>
  <si>
    <t xml:space="preserve">KG/SB-ATE-0051-TP	</t>
  </si>
  <si>
    <t>No details plan for HDD</t>
  </si>
  <si>
    <t>YBB2206</t>
  </si>
  <si>
    <t>SEKOLAH KEBANGSAAN SUNGEI ANTU</t>
  </si>
  <si>
    <t>BRP2300062</t>
  </si>
  <si>
    <t>TMWA/235066</t>
  </si>
  <si>
    <t>&lt;16KM</t>
  </si>
  <si>
    <t>New poles 360 pcs and new ofc 16km.​
Wayleave required from JKR Pan Borneo.</t>
  </si>
  <si>
    <t>KG/SB-CIS-0114-TP</t>
  </si>
  <si>
    <t>TMWA/235065</t>
  </si>
  <si>
    <t>KG/SB-CIS-0116-TP</t>
  </si>
  <si>
    <t>Distance TP and BOQ not tally</t>
  </si>
  <si>
    <t>YBB3206</t>
  </si>
  <si>
    <t>SEKOLAH KEBANGSAAN SG SALIM</t>
  </si>
  <si>
    <t>BRP2300061</t>
  </si>
  <si>
    <t>TMWA/232096</t>
  </si>
  <si>
    <t>&lt;11KM</t>
  </si>
  <si>
    <t>TM to trace/pull available existing infra through 
underground route near Jalan Salim to Jalan Kong 
Yit Kim using existing mh &amp; poles to BR cabinet.
• This site need pole installation from the last infra at 
Jalan Kong Yit Kim/Aping Housing to SK Sg Salim.
• This site need wayleave authorized from Council 
Sibu</t>
  </si>
  <si>
    <t>KG/SB-GEA-0031-TP</t>
  </si>
  <si>
    <t>YBB3231</t>
  </si>
  <si>
    <t>SEKOLAH KEBANGSAAN LUBOK PELAIE</t>
  </si>
  <si>
    <t>BRP2300092</t>
  </si>
  <si>
    <t>TMWA/232105</t>
  </si>
  <si>
    <t>&lt;35KM</t>
  </si>
  <si>
    <t>TM to pull fiber via existing pole to the BR cabinet​
Need to add new pole from roundabout section.​
Propose to use iron pole as space were limited for certain section​
To confirm again with BR for cabinet location as location were in front of school entrance.</t>
  </si>
  <si>
    <t>TMWA/232090</t>
  </si>
  <si>
    <t>YBB3235</t>
  </si>
  <si>
    <t>SEKOLAH KEBANGSAAN TANJUNG LATAP</t>
  </si>
  <si>
    <t>BRP2300065</t>
  </si>
  <si>
    <t>TMWA/232095</t>
  </si>
  <si>
    <t>&lt;9KM</t>
  </si>
  <si>
    <t xml:space="preserve">TM to pull e-side spur from 5G project joint near
Lanang Bridge to BR cabinet.
• Awaiting 5G project completion, HDD also under 5G 
project which will then provide enough core to serve 
Kpop2 SK Tjg Latap.
• Need pole planting as the site does not have existing 
infra.
</t>
  </si>
  <si>
    <t>KG/SB-GEA-0032-TP</t>
  </si>
  <si>
    <t>YBB6112</t>
  </si>
  <si>
    <t>SEKOLAH KEBANGSAAN SG PAOH</t>
  </si>
  <si>
    <t>&lt;12KM</t>
  </si>
  <si>
    <t xml:space="preserve">TM to pull fibre via existing pole and underground  to the BR cabinet
This Site under pan borneo 
This site need planting pole and HDD
</t>
  </si>
  <si>
    <t>KG/SB-GEA-0033-TP</t>
  </si>
  <si>
    <t>YBB8101</t>
  </si>
  <si>
    <t>SEKOLAH KEBANGSAAN PLAIE DC</t>
  </si>
  <si>
    <t>BRP2300085</t>
  </si>
  <si>
    <t>TMWA/230516</t>
  </si>
  <si>
    <t>YBB8228</t>
  </si>
  <si>
    <t>SEKOLAH KEBANGSAAN BEDUP</t>
  </si>
  <si>
    <t>BRP2300063</t>
  </si>
  <si>
    <t>TMWA/230505</t>
  </si>
  <si>
    <t>&lt;7KM</t>
  </si>
  <si>
    <t>TM to pull fibre via existing pole &amp; manhole to the BR 
cabinet
 BR plant new poles to BR manhole</t>
  </si>
  <si>
    <t>KG/SB-TFW-0071-TP</t>
  </si>
  <si>
    <t>YBB8239</t>
  </si>
  <si>
    <t>SEKOLAH KEBANGSAAN MAWANG TAUP</t>
  </si>
  <si>
    <t>BRP2300027</t>
  </si>
  <si>
    <t>&lt;17KM</t>
  </si>
  <si>
    <t>TM to pull fibre via existing pole &amp; manhole to the BR 
cabinet BR plant new poles to BR manhole</t>
  </si>
  <si>
    <t>KG/SB-DMA-0046-TP</t>
  </si>
  <si>
    <t>YBB8308</t>
  </si>
  <si>
    <t>SEKOLAH KEBANGSAAN SUNGAI PINANG</t>
  </si>
  <si>
    <t>BRP2300031</t>
  </si>
  <si>
    <t>TMWA/230503</t>
  </si>
  <si>
    <t>&lt;18km</t>
  </si>
  <si>
    <t>TM to pull fibre via existing manhole to the BR
cabinet
• BR plant new poles to BR manhole</t>
  </si>
  <si>
    <t>KG/SB-TFW-0072-TP</t>
  </si>
  <si>
    <t>YBB8313</t>
  </si>
  <si>
    <t>SEKOLAH KEBANGSAAN KENIONG</t>
  </si>
  <si>
    <t>BRP2300026</t>
  </si>
  <si>
    <t>TMWA/230517</t>
  </si>
  <si>
    <r>
      <t xml:space="preserve">TM to pull fibre via existing underground duct way/routes to the BR cabinet 
</t>
    </r>
    <r>
      <rPr>
        <sz val="11"/>
        <rFont val="Calibri"/>
        <family val="2"/>
        <scheme val="minor"/>
      </rPr>
      <t xml:space="preserve">BR plant new pole to BR manhole </t>
    </r>
  </si>
  <si>
    <t>KG/SB-TTL-0259-TP</t>
  </si>
  <si>
    <t>YBE1304</t>
  </si>
  <si>
    <t>SEKOLAH KEBANGSAAN BAKO</t>
  </si>
  <si>
    <t>BRP2300100</t>
  </si>
  <si>
    <t>TMWA/230534</t>
  </si>
  <si>
    <t xml:space="preserve">TM to pull fibre via new pole to the BR cabinet
</t>
  </si>
  <si>
    <t>YCB1105</t>
  </si>
  <si>
    <t>SEKOLAH KEBANGSAAN ST JOHN</t>
  </si>
  <si>
    <t>BRP2300076</t>
  </si>
  <si>
    <t>TMWA/230531</t>
  </si>
  <si>
    <t>KG/SB-SHO-0037-TP</t>
  </si>
  <si>
    <t>YCB1307</t>
  </si>
  <si>
    <t>SEKOLAH KEBANGSAAN SUBANG</t>
  </si>
  <si>
    <t>BRP2300059</t>
  </si>
  <si>
    <t>TMWA/230548</t>
  </si>
  <si>
    <t>YCB1334</t>
  </si>
  <si>
    <t>SEKOLAH KEBANGSAAN ST SWITHUN</t>
  </si>
  <si>
    <t>BRP2300032</t>
  </si>
  <si>
    <t>TMWA/230538</t>
  </si>
  <si>
    <t>YCB2405</t>
  </si>
  <si>
    <t>SEKOLAH KEBANGSAAN ST. BARTHOLOMEW</t>
  </si>
  <si>
    <t>BRP2300060</t>
  </si>
  <si>
    <t>TMWA/235064</t>
  </si>
  <si>
    <t>&lt;7km</t>
  </si>
  <si>
    <t>Hdd 100m, New pole 156pcs and cable 7km required.​
wayleave required.</t>
  </si>
  <si>
    <t>KG/SB-CIS-0115-TP</t>
  </si>
  <si>
    <t>YCC1105</t>
  </si>
  <si>
    <t>SEKOLAH JENIS KEBANGSAAN (CINA) CHUNG HUA MUSI</t>
  </si>
  <si>
    <t>BRP2300033</t>
  </si>
  <si>
    <t>TMWA/230523</t>
  </si>
  <si>
    <t>TM to pull fibre via new pole to the BR cabinet​
BR Time stamp not available</t>
  </si>
  <si>
    <t>YCC3236</t>
  </si>
  <si>
    <t>SEKOLAH JENIS KEBANGSAAN (CINA) CHUNG CHENG</t>
  </si>
  <si>
    <t>BRP2300067</t>
  </si>
  <si>
    <t>TMWA/232094</t>
  </si>
  <si>
    <t>TM to pull fibre via new pole and new underground  to the BR cabinet​
This Site under JKR and SRDC ​
This site need planting pole and HDD</t>
  </si>
  <si>
    <t>KG/SB-GEA-0034-TP</t>
  </si>
  <si>
    <t>YCC3306</t>
  </si>
  <si>
    <t>SEKOLAH JENIS KEBANGSAAN (CINA) SHING KOK</t>
  </si>
  <si>
    <t>BRP2300096</t>
  </si>
  <si>
    <t>TMWA/232104</t>
  </si>
  <si>
    <t>&lt;40KM</t>
  </si>
  <si>
    <t>TM to pulling new cables from last TM fiber termination.
BR to confirm cabinet location</t>
  </si>
  <si>
    <t>TMWA/232093</t>
  </si>
  <si>
    <t>YCC3504</t>
  </si>
  <si>
    <t>SEKOLAH JENIS KEBANGSAAN (CINA) POI YUK</t>
  </si>
  <si>
    <t>BRP2300058</t>
  </si>
  <si>
    <t>TMWA/232089</t>
  </si>
  <si>
    <t>TM to pull fiber via existing pole to the BR cabinet​
Need to add new pole.​
To confirm again with BR for cabinet location.</t>
  </si>
  <si>
    <t>YCC6305</t>
  </si>
  <si>
    <t>SEKOLAH JENIS KEBANGSAAN (CINA) TONG HUA</t>
  </si>
  <si>
    <t>BRP2300055</t>
  </si>
  <si>
    <t>TMWA/232102</t>
  </si>
  <si>
    <t>YEE3201</t>
  </si>
  <si>
    <t>SEKOLAH MENENGAH KEBANGSAAN DURIN</t>
  </si>
  <si>
    <t>BRP2300057</t>
  </si>
  <si>
    <t>TMWA/232103</t>
  </si>
  <si>
    <t>YBB1109</t>
  </si>
  <si>
    <t>SEKOLAH KEBANGSAAN SERUMBU</t>
  </si>
  <si>
    <t>BRP2300087</t>
  </si>
  <si>
    <t>TMWA/230527</t>
  </si>
  <si>
    <t>KG/SB-TFW-0073-TP</t>
  </si>
  <si>
    <t>YBB4409</t>
  </si>
  <si>
    <t>SEKOLAH KEBANGSAAN SG. MANONG</t>
  </si>
  <si>
    <t>BRP2300072</t>
  </si>
  <si>
    <t>TMWA/237271</t>
  </si>
  <si>
    <t>TM to pull fibre via existing pole, then need to plant
new pole until Br new pole and cabinet’s manhole</t>
  </si>
  <si>
    <t>YBB8304</t>
  </si>
  <si>
    <t>SEKOLAH KEBANGSAAN SUNGAI ARUS LUMUT</t>
  </si>
  <si>
    <t>BRP2300034</t>
  </si>
  <si>
    <t>TMWA/230519</t>
  </si>
  <si>
    <t>REquired</t>
  </si>
  <si>
    <t>KG/SB-CKS-0054-TP</t>
  </si>
  <si>
    <t>YBB8316</t>
  </si>
  <si>
    <t>SEKOLAH KEBANGSAAN TERASI</t>
  </si>
  <si>
    <t>BRP2300030</t>
  </si>
  <si>
    <t>TMWA/230507</t>
  </si>
  <si>
    <r>
      <t xml:space="preserve">TM to pull fibre via existing pole to the BR cabinet 
BR plant new pole to BR manhole
</t>
    </r>
    <r>
      <rPr>
        <sz val="11"/>
        <color rgb="FFFF0000"/>
        <rFont val="Calibri"/>
        <family val="2"/>
        <scheme val="minor"/>
      </rPr>
      <t>Time Stamp not available in BRIMS. BR has to follow TM location</t>
    </r>
    <r>
      <rPr>
        <sz val="11"/>
        <rFont val="Calibri"/>
        <family val="2"/>
        <scheme val="minor"/>
      </rPr>
      <t xml:space="preserve">
</t>
    </r>
  </si>
  <si>
    <t>YCC1311</t>
  </si>
  <si>
    <t>SEKOLAH JENIS KEBANGSAAN (CINA) CHUNG HUA SG BUDA</t>
  </si>
  <si>
    <t>BRP2300074</t>
  </si>
  <si>
    <t>TMWA/230535</t>
  </si>
  <si>
    <r>
      <t xml:space="preserve">TM to pull fibre via new and existing pole to the BR cabinet
</t>
    </r>
    <r>
      <rPr>
        <sz val="11"/>
        <color rgb="FFFF0000"/>
        <rFont val="Calibri"/>
        <family val="2"/>
        <scheme val="minor"/>
      </rPr>
      <t>Time Stamp not available in BRIMS. BR has to follow TM location</t>
    </r>
    <r>
      <rPr>
        <sz val="11"/>
        <color theme="1"/>
        <rFont val="Calibri"/>
        <family val="2"/>
        <scheme val="minor"/>
      </rPr>
      <t xml:space="preserve">
</t>
    </r>
  </si>
  <si>
    <t>YEB1301</t>
  </si>
  <si>
    <t>SEKOLAH MENENGAH KEBANGSAAN TUN ABDUL RAZAK</t>
  </si>
  <si>
    <t>BRP2300035</t>
  </si>
  <si>
    <t>TMWA/230537</t>
  </si>
  <si>
    <t>TM to pull fibre via new pole &amp; new civil to the BR
cabinet</t>
  </si>
  <si>
    <t>Details for Count of Site Name - Status: Pending TP Submission</t>
  </si>
  <si>
    <t>No TP</t>
  </si>
  <si>
    <t>TIADA BOQ, TP DALAM VPRIME</t>
  </si>
  <si>
    <t>Issue PO with NC TP Not submit</t>
  </si>
  <si>
    <t>Order Sphere in progress, Project CRTD NULL, budget available, PAC approved, No TP no BOQ in Vprime.</t>
  </si>
  <si>
    <t>TP tak lengkap, tiada plan cable. kontraktor EMAX SYNERGY SDN BHD TM JIMBAI ANAK ABIK</t>
  </si>
  <si>
    <t>only SLD diagram in vprime. No TP &amp; BOQ</t>
  </si>
  <si>
    <t>Tiada TP, BOQ dlm Vprime EMAX SYNERGY SDN BHD, TM JIMBAI ANAK ABIK</t>
  </si>
  <si>
    <t>No PO yet</t>
  </si>
  <si>
    <t>no TP &amp; BOQ</t>
  </si>
  <si>
    <t>No TP &amp; BQ - Done Email To PM &amp; Nec</t>
  </si>
  <si>
    <t>ORDER_ID</t>
  </si>
  <si>
    <t>ORDER_DESCRIPTION</t>
  </si>
  <si>
    <t>ORDER_CATEGORY</t>
  </si>
  <si>
    <t>TM_RFS</t>
  </si>
  <si>
    <t>ND_GROUP</t>
  </si>
  <si>
    <t>TM_NODE</t>
  </si>
  <si>
    <t>PAC_TOTAL</t>
  </si>
  <si>
    <t>PROJECT NO USED</t>
  </si>
  <si>
    <t>VENDOR NAME</t>
  </si>
  <si>
    <t>TP Submission</t>
  </si>
  <si>
    <t>PR/PO</t>
  </si>
  <si>
    <t>Priority</t>
  </si>
  <si>
    <t>RM26,178.84</t>
  </si>
  <si>
    <t>NURUL AUWANI BINTI SUDIN</t>
  </si>
  <si>
    <t>RM30,000.00</t>
  </si>
  <si>
    <t>Y</t>
  </si>
  <si>
    <t>PO Done</t>
  </si>
  <si>
    <t>RM81,612.97</t>
  </si>
  <si>
    <t>RM90,000.00</t>
  </si>
  <si>
    <t>RM176,650.03</t>
  </si>
  <si>
    <t>RM190,000.00</t>
  </si>
  <si>
    <t>RM105,150.47</t>
  </si>
  <si>
    <t>RM110,000.00</t>
  </si>
  <si>
    <t>14/10/2023</t>
  </si>
  <si>
    <t>RM39,299.50</t>
  </si>
  <si>
    <t>RM80,000.00</t>
  </si>
  <si>
    <t>RM168,322.08</t>
  </si>
  <si>
    <t>SHIRLEY WONG YUNN SHENG</t>
  </si>
  <si>
    <t>RM84,000.00</t>
  </si>
  <si>
    <t>NRP2303026</t>
  </si>
  <si>
    <t>SARAWAK DIGITAL ECONOMY CORPORATION BERHAD-SK SUBA BUAN(MEP2P LEG B)-BAU</t>
  </si>
  <si>
    <t>RM63,073.30</t>
  </si>
  <si>
    <t>TMWA/230552</t>
  </si>
  <si>
    <t>RM93,500.00</t>
  </si>
  <si>
    <r>
      <t xml:space="preserve"> </t>
    </r>
    <r>
      <rPr>
        <sz val="10"/>
        <color rgb="FFFF0000"/>
        <rFont val="Calibri"/>
        <family val="2"/>
      </rPr>
      <t>KG/SB-ATE-0042-TP</t>
    </r>
  </si>
  <si>
    <t>N</t>
  </si>
  <si>
    <t>Change RR, TP dah accepeted</t>
  </si>
  <si>
    <t>NRP2303027</t>
  </si>
  <si>
    <t>SARAWAK DIGITAL ECONOMY CORPORATION BERHAD-KG FAIRY(MEP2P LEG B)-BAU</t>
  </si>
  <si>
    <t>RM50,928.52</t>
  </si>
  <si>
    <t>TMWA/230553</t>
  </si>
  <si>
    <t>RM49,000.00</t>
  </si>
  <si>
    <t xml:space="preserve"> KG/SB-ATE-0043-TP</t>
  </si>
  <si>
    <t>NRP2303028</t>
  </si>
  <si>
    <t>SARAWAK DIGITAL ECONOMY CORPORATION BERHAD-PENG SADI(MEP2P LEG B)-BLU</t>
  </si>
  <si>
    <t>RM207,467.16</t>
  </si>
  <si>
    <t>TMWA/237286</t>
  </si>
  <si>
    <t>RM188,963.14</t>
  </si>
  <si>
    <t>MR/BIN-EMX-0208-TP</t>
  </si>
  <si>
    <t>SARAWAK DIGITAL ECONOMY CORPORATION BERHAD-KG MASJID(MEP2P LEG B)-BNH</t>
  </si>
  <si>
    <t>RM151,046.86</t>
  </si>
  <si>
    <t>RM180,000.00</t>
  </si>
  <si>
    <t>KG/SB-EMX-0003-TP</t>
  </si>
  <si>
    <t>22/10/2023</t>
  </si>
  <si>
    <t>RM97,304.64</t>
  </si>
  <si>
    <t>RM95,000.00</t>
  </si>
  <si>
    <t>NRP2303047</t>
  </si>
  <si>
    <t>SARAWAK DIGITAL ECONOMY CORPORATION BERHAD-RH DURI BANGAT ENTABAN ULU(MEP2P LEG B)-BTG</t>
  </si>
  <si>
    <t>RM147,734.13</t>
  </si>
  <si>
    <t>TMWA/235074</t>
  </si>
  <si>
    <t>RM200,000.00</t>
  </si>
  <si>
    <t>KG/SB-CIS-0107-TP</t>
  </si>
  <si>
    <t>NRP2303049</t>
  </si>
  <si>
    <t>SARAWAK DIGITAL ECONOMY CORPORATION BERHAD-PENURIN(MEP2P LEG B)-BTG</t>
  </si>
  <si>
    <t>RM24,841.55</t>
  </si>
  <si>
    <t>TMWA/235075</t>
  </si>
  <si>
    <t>KG/SB-CIS-0108-TP</t>
  </si>
  <si>
    <t>SARAWAK DIGITAL ECONOMY CORPORATION BERHAD-KG MELAYU TUBAU(MEP2P LEG B)-BTU</t>
  </si>
  <si>
    <t>RM24,668.24</t>
  </si>
  <si>
    <t>RM22,500.00</t>
  </si>
  <si>
    <t>NRP2303051</t>
  </si>
  <si>
    <t>SARAWAK DIGITAL ECONOMY CORPORATION BERHAD-LDG MARUP 1(MEP2P LEG B)-EKL</t>
  </si>
  <si>
    <t>TMWA/235076</t>
  </si>
  <si>
    <t>KG/SB-DMA-0042-TP</t>
  </si>
  <si>
    <t>NRP2303052</t>
  </si>
  <si>
    <t>SARAWAK DIGITAL ECONOMY CORPORATION BERHAD-NG AYAM RH SIKA(MEP2P LEG B)-JUL</t>
  </si>
  <si>
    <t>JUL</t>
  </si>
  <si>
    <t>RM50,229.63</t>
  </si>
  <si>
    <t>TMWA/233179</t>
  </si>
  <si>
    <t>RM20,000.00</t>
  </si>
  <si>
    <t>KG/SB-GEA-0022-TP</t>
  </si>
  <si>
    <t>SARAWAK DIGITAL ECONOMY CORPORATION BERHAD-MAJAU(MEP2P LEG B)-KNT</t>
  </si>
  <si>
    <t>RM144,379.65</t>
  </si>
  <si>
    <t>RM58,000.00</t>
  </si>
  <si>
    <t>PR DONE</t>
  </si>
  <si>
    <t>NRP2303056</t>
  </si>
  <si>
    <t>SARAWAK DIGITAL ECONOMY CORPORATION BERHAD-KAPIT TOWN -SACOFA(MEP2P LEG B)-KPT</t>
  </si>
  <si>
    <t>TMWA/233176</t>
  </si>
  <si>
    <t>KG/SB-GEA-0024-TP</t>
  </si>
  <si>
    <t>NRP2303057</t>
  </si>
  <si>
    <t>SARAWAK DIGITAL ECONOMY CORPORATION BERHAD-KG METANG TERAP(MEP2P LEG B)-LDU</t>
  </si>
  <si>
    <t>RM54,976.78</t>
  </si>
  <si>
    <t>TMWA/230563</t>
  </si>
  <si>
    <t>RM68,000.00</t>
  </si>
  <si>
    <t>KG/SB-ATE-0033-TP</t>
  </si>
  <si>
    <t>NRP2303058</t>
  </si>
  <si>
    <t>SARAWAK DIGITAL ECONOMY CORPORATION BERHAD-LONG IKANG(MEP2P LEG B)-LLA</t>
  </si>
  <si>
    <t>RM46,208.28</t>
  </si>
  <si>
    <t>TMWA/237282</t>
  </si>
  <si>
    <t>RM47,000.00</t>
  </si>
  <si>
    <t>MR/BIN-EMX-0207-TP</t>
  </si>
  <si>
    <t>SARAWAK DIGITAL ECONOMY CORPORATION BERHAD-NYALAJ ILI RH MORRIS(MEP2P LEG B)-PAKN</t>
  </si>
  <si>
    <t>RM42,383.79</t>
  </si>
  <si>
    <t>RM25,000.00</t>
  </si>
  <si>
    <t>NRP2303060</t>
  </si>
  <si>
    <t>SARAWAK DIGITAL ECONOMY CORPORATION BERHAD-RH BARANG SG EMPANG(MEP2P LEG B)-PAKN</t>
  </si>
  <si>
    <t>NRP2303062</t>
  </si>
  <si>
    <t>SARAWAK DIGITAL ECONOMY CORPORATION BERHAD-SG SELANTIK(MEP2P LEG B)-PNT</t>
  </si>
  <si>
    <t>PNT</t>
  </si>
  <si>
    <t>RM58,075.46</t>
  </si>
  <si>
    <t>TMWA/235077</t>
  </si>
  <si>
    <t>RM55,000.00</t>
  </si>
  <si>
    <t>KG/SB-PTU-0188-TP</t>
  </si>
  <si>
    <t>NRP2303063</t>
  </si>
  <si>
    <t>SARAWAK DIGITAL ECONOMY CORPORATION BERHAD-SG MERUAN PUSA(MEP2P LEG B)-PSA</t>
  </si>
  <si>
    <t>TMWA/235078</t>
  </si>
  <si>
    <t>RM75,000.00</t>
  </si>
  <si>
    <t>KG/SB-CIS-0109-TP</t>
  </si>
  <si>
    <t>RM60,000.00</t>
  </si>
  <si>
    <t>NRP2303068</t>
  </si>
  <si>
    <t>SARAWAK DIGITAL ECONOMY CORPORATION BERHAD-ENTULANG ENTAWAN(MEP2P LEG B)-SAN</t>
  </si>
  <si>
    <t>TMWA/235080</t>
  </si>
  <si>
    <t>RM160,000.00</t>
  </si>
  <si>
    <t>KG/SB-SHO-0034-TP</t>
  </si>
  <si>
    <t>SARAWAK DIGITAL ECONOMY CORPORATION BERHAD-SINARAN JAYA(MEP2P LEG B)-SBN</t>
  </si>
  <si>
    <t>RM44,181.42</t>
  </si>
  <si>
    <t>RM50,000.00</t>
  </si>
  <si>
    <t>PR Done</t>
  </si>
  <si>
    <t>SARAWAK DIGITAL ECONOMY CORPORATION BERHAD-KG SIMPOK(MEP2P LEG B)-SBN</t>
  </si>
  <si>
    <t>RM14,494.20</t>
  </si>
  <si>
    <t>RM28,000.00</t>
  </si>
  <si>
    <t>SARAWAK DIGITAL ECONOMY CORPORATION BERHAD-KG MUNDAI(MEP2P LEG B)-SBN</t>
  </si>
  <si>
    <t>RM72,519.23</t>
  </si>
  <si>
    <t>RM22,000.00</t>
  </si>
  <si>
    <t>NRP2303075</t>
  </si>
  <si>
    <t>SARAWAK DIGITAL ECONOMY CORPORATION BERHAD-KG MAMBAI(MEP2P LEG B)-SBU</t>
  </si>
  <si>
    <t>RM7,072.39</t>
  </si>
  <si>
    <t>TMWA/230560</t>
  </si>
  <si>
    <t>RM17,500.00</t>
  </si>
  <si>
    <t>KG/SB-ATE-0037-TP</t>
  </si>
  <si>
    <t>NRP2303076</t>
  </si>
  <si>
    <t>SARAWAK DIGITAL ECONOMY CORPORATION BERHAD-KG SEBERANG(MEP2P LEG B)-SBU</t>
  </si>
  <si>
    <t>RM19,891.87</t>
  </si>
  <si>
    <t>TMWA/230557</t>
  </si>
  <si>
    <t>RM37,500.00</t>
  </si>
  <si>
    <t>KG/SB-ATE-0038-TP</t>
  </si>
  <si>
    <t>NRP2303077</t>
  </si>
  <si>
    <t>SARAWAK DIGITAL ECONOMY CORPORATION BERHAD-KG SIRU MELAYU(MEP2P LEG B)-SMN</t>
  </si>
  <si>
    <t>RM45,530.84</t>
  </si>
  <si>
    <t>TMWA/230562</t>
  </si>
  <si>
    <t>RM70,000.00</t>
  </si>
  <si>
    <t>KG/SB-5SB-0046-TP</t>
  </si>
  <si>
    <t>PENDING RE-SUBMIT TP</t>
  </si>
  <si>
    <t>SARAWAK DIGITAL ECONOMY CORPORATION BERHAD-NG SEPADI(MEP2P LEG B)-SON</t>
  </si>
  <si>
    <t>NRP2303082</t>
  </si>
  <si>
    <t>SARAWAK DIGITAL ECONOMY CORPORATION BERHAD-BUKIT SEBANGKOI(MEP2P LEG B)-SRK</t>
  </si>
  <si>
    <t>RM222,838.00</t>
  </si>
  <si>
    <t>TMWA/233182</t>
  </si>
  <si>
    <t>RM260,000.00</t>
  </si>
  <si>
    <t>KG/SB-DTJ-0118-TP</t>
  </si>
  <si>
    <t>NRP2303084</t>
  </si>
  <si>
    <t>SARAWAK DIGITAL ECONOMY CORPORATION BERHAD-BATU 2 1/2 JALAN BULAT SARIKEI(MEP2P LEG B)-SRK</t>
  </si>
  <si>
    <t>RM60,986.42</t>
  </si>
  <si>
    <t>TMWA/233177</t>
  </si>
  <si>
    <t>KG/SB-DTJ-0119-TP</t>
  </si>
  <si>
    <t>SARAWAK DIGITAL ECONOMY CORPORATION BERHAD-KG ENSEBANG JAYA(MEP2P LEG B)-SRN</t>
  </si>
  <si>
    <t>RM7,072.23</t>
  </si>
  <si>
    <t>RM4,200.00</t>
  </si>
  <si>
    <t>NRP2303087</t>
  </si>
  <si>
    <t>SARAWAK DIGITAL ECONOMY CORPORATION BERHAD-KG JEROK(MEP2P LEG B)-SRN</t>
  </si>
  <si>
    <t>TMWA/230565</t>
  </si>
  <si>
    <t>RM8,700.00</t>
  </si>
  <si>
    <t>KG/SB-TTL-0257-TP</t>
  </si>
  <si>
    <t>NRP2303089</t>
  </si>
  <si>
    <t>SARAWAK DIGITAL ECONOMY CORPORATION BERHAD-KG SORAK SUMPUNG(MEP2P LEG B)-SRN</t>
  </si>
  <si>
    <t>RM29,337.88</t>
  </si>
  <si>
    <t>TMWA/230566</t>
  </si>
  <si>
    <t>RM17,600.00</t>
  </si>
  <si>
    <t>KG/SB-SHO-0035-TP</t>
  </si>
  <si>
    <t>NRP2303090</t>
  </si>
  <si>
    <t>SARAWAK DIGITAL ECONOMY CORPORATION BERHAD-KG SANGAI(MEP2P LEG B)-SRN</t>
  </si>
  <si>
    <t>RM68,470.98</t>
  </si>
  <si>
    <t>TMWA/230567</t>
  </si>
  <si>
    <t>RM41,000.00</t>
  </si>
  <si>
    <t>KG/SB-ATE-0039-TP</t>
  </si>
  <si>
    <t>NRP2303091</t>
  </si>
  <si>
    <t>SARAWAK DIGITAL ECONOMY CORPORATION BERHAD-KG SABAL KRUIN(MEP2P LEG B)-SRN</t>
  </si>
  <si>
    <t>RM13,954.43</t>
  </si>
  <si>
    <t>TMWA/230568</t>
  </si>
  <si>
    <t>RM8,400.00</t>
  </si>
  <si>
    <t>KG/SB-TTL-0258-TP</t>
  </si>
  <si>
    <t>NRP2303092</t>
  </si>
  <si>
    <t>SARAWAK DIGITAL ECONOMY CORPORATION BERHAD-SG BERANGAN(MEP2P LEG B)-STK</t>
  </si>
  <si>
    <t>RM73,767.13</t>
  </si>
  <si>
    <t>TMWA/235068</t>
  </si>
  <si>
    <t>KG/SB-DMA-0043-TP</t>
  </si>
  <si>
    <t>SARAWAK DIGITAL ECONOMY CORPORATION BERHAD-NG MARONG(MEP2P LEG B)-STK</t>
  </si>
  <si>
    <t>RM17,612.57</t>
  </si>
  <si>
    <t>RM37,811.83</t>
  </si>
  <si>
    <t>RM35,000.00</t>
  </si>
  <si>
    <t>Issue duct way cross pan borneo highway not connected. SDEC akan buat HDD from Shell to site</t>
  </si>
  <si>
    <t>NRP2303095</t>
  </si>
  <si>
    <t>SARAWAK DIGITAL ECONOMY CORPORATION BERHAD-KG RAYANG(MEP2P LEG B)-SRN</t>
  </si>
  <si>
    <t>RM38,783.75</t>
  </si>
  <si>
    <t>TMWA/230569</t>
  </si>
  <si>
    <t>SYARIKAT OSMANIA LOGISTICS SDN. BHD.</t>
  </si>
  <si>
    <t>RM23,000.00</t>
  </si>
  <si>
    <t>KG/SB-SOL-0464-TP</t>
  </si>
  <si>
    <t>NRP2303169</t>
  </si>
  <si>
    <t>BUFFER STOCK 10G NID 2023-AND KG/SB</t>
  </si>
  <si>
    <t>RM88,600.64</t>
  </si>
  <si>
    <t>TMWA/230571</t>
  </si>
  <si>
    <t>NRP2303171</t>
  </si>
  <si>
    <t>RM127,363.42</t>
  </si>
  <si>
    <t>TMWA/233184</t>
  </si>
  <si>
    <t>NRP2303172</t>
  </si>
  <si>
    <t>BUFFER STOCK 10G NID 2023-AND MR/BTU</t>
  </si>
  <si>
    <t>RM27,687.70</t>
  </si>
  <si>
    <t>TMWA/237298</t>
  </si>
  <si>
    <t>No.</t>
  </si>
  <si>
    <t>SiteID</t>
  </si>
  <si>
    <t>Simulation RFS</t>
  </si>
  <si>
    <t>FRLP Completed Date</t>
  </si>
  <si>
    <t>List 91</t>
  </si>
  <si>
    <t>Order ID</t>
  </si>
  <si>
    <t>PAC No</t>
  </si>
  <si>
    <t>Remarks CPPM</t>
  </si>
  <si>
    <t>Clarification</t>
  </si>
  <si>
    <t>Remark CPPM2</t>
  </si>
  <si>
    <t>Completed</t>
  </si>
  <si>
    <t>check</t>
  </si>
  <si>
    <t>PAC2219077</t>
  </si>
  <si>
    <t>DJMER1351_IBUSAWATMERSING</t>
  </si>
  <si>
    <t>No Project Required</t>
  </si>
  <si>
    <t>TMNA232610 : PO sedia ada mencukupi</t>
  </si>
  <si>
    <t>Proceed PR 20/9/23</t>
  </si>
  <si>
    <t>PAC2310820</t>
  </si>
  <si>
    <t>LOR rejected by ECO. Request for reassignment from VMM</t>
  </si>
  <si>
    <t>26/9/2023</t>
  </si>
  <si>
    <t>H5G2206107</t>
  </si>
  <si>
    <t>DAMJG0546_KGAYERTAWAR</t>
  </si>
  <si>
    <t>H5G2301123</t>
  </si>
  <si>
    <t>PO issued. 4902147359 (14-Sep-23)</t>
  </si>
  <si>
    <t>NeC resubmitted TP in Vprime on 20/9</t>
  </si>
  <si>
    <t>PAC2210198</t>
  </si>
  <si>
    <t>PO Issued. 4901989298 / 4901989365 (20-Oct-2022)</t>
  </si>
  <si>
    <t>PAC2309270</t>
  </si>
  <si>
    <t>PAC2311255</t>
  </si>
  <si>
    <t>Propose Drop</t>
  </si>
  <si>
    <t>DKKBP0320_276JLNSINTOKLAMA</t>
  </si>
  <si>
    <t>DQKCH0363_LRGSGMAONGTENGAH1</t>
  </si>
  <si>
    <t>H5G2301119</t>
  </si>
  <si>
    <t>DQKCH1334_MATANGRES</t>
  </si>
  <si>
    <t>Pending TP submission by NeC (Ninaz)</t>
  </si>
  <si>
    <t>PAC2311369</t>
  </si>
  <si>
    <t>PO sedia ada mencukupi</t>
  </si>
  <si>
    <t>New SOF</t>
  </si>
  <si>
    <t>PAC2204235</t>
  </si>
  <si>
    <t>REF_ID</t>
  </si>
  <si>
    <t>END_USER_OID</t>
  </si>
  <si>
    <t>ORDER_TYPE</t>
  </si>
  <si>
    <t>ORDER_SUBTYPE</t>
  </si>
  <si>
    <t>ORDER_STATUS</t>
  </si>
  <si>
    <t>statusgrouping</t>
  </si>
  <si>
    <t>LATEST_ISSUE</t>
  </si>
  <si>
    <t>SESSION</t>
  </si>
  <si>
    <t>CUSTOMER_RFS</t>
  </si>
  <si>
    <t>REVISED_RFS</t>
  </si>
  <si>
    <t>Date RFS (Revised/TM RFS/Cust RFS)</t>
  </si>
  <si>
    <t>Month</t>
  </si>
  <si>
    <t>COMMISSIONED_DATE</t>
  </si>
  <si>
    <t>Aging for Ongoing (Data Date - Date  RFS)</t>
  </si>
  <si>
    <t>Aging Days 2 (&gt;60 days)</t>
  </si>
  <si>
    <t>DATA DATE</t>
  </si>
  <si>
    <t>COMMISSIONED_INFRA_INFO</t>
  </si>
  <si>
    <t>CUSTOMER_NAME</t>
  </si>
  <si>
    <t>CUSTOMER_AGENCY</t>
  </si>
  <si>
    <t>ADDRESS</t>
  </si>
  <si>
    <t>LOCATION_DESCRIPTION</t>
  </si>
  <si>
    <t>REGION</t>
  </si>
  <si>
    <t>priority</t>
  </si>
  <si>
    <t>INFRA_GROUP</t>
  </si>
  <si>
    <t>OWNER_ORDER</t>
  </si>
  <si>
    <t>PRJ_MGR_NAME</t>
  </si>
  <si>
    <t>PRJ_MGR_CONTACT_NO</t>
  </si>
  <si>
    <t>CREATED_BY</t>
  </si>
  <si>
    <t>CREATED_DATE</t>
  </si>
  <si>
    <t>LOBS</t>
  </si>
  <si>
    <t>NOVA_ORDER_ID</t>
  </si>
  <si>
    <t>SERVICE_TYPE</t>
  </si>
  <si>
    <t>BANDWIDTH</t>
  </si>
  <si>
    <t>TYPE</t>
  </si>
  <si>
    <t>PROJECT_REQUIRED</t>
  </si>
  <si>
    <t>PROJECT_NO</t>
  </si>
  <si>
    <t>PROJECT_STATUS</t>
  </si>
  <si>
    <t>PROJECT_PROGRESS</t>
  </si>
  <si>
    <t>CURRENT_ACTIVITY</t>
  </si>
  <si>
    <t>NRP_STATES</t>
  </si>
  <si>
    <t>DEMAND RESIDENTAL Y1</t>
  </si>
  <si>
    <t>DEMAND RESIDENTAL Y2</t>
  </si>
  <si>
    <t>DEMAND RESIDENTAL Y3</t>
  </si>
  <si>
    <t>DEMAND RESIDENTAL Y4</t>
  </si>
  <si>
    <t>DEMAND RESIDENTAL Y5</t>
  </si>
  <si>
    <t>TOTAL RESIDENTIAL</t>
  </si>
  <si>
    <t>DEMAND BUSINESS Y1</t>
  </si>
  <si>
    <t>DEMAND BUSINESS Y2</t>
  </si>
  <si>
    <t>DEMAND BUSINESS Y3</t>
  </si>
  <si>
    <t>DEMAND BUSINESS Y4</t>
  </si>
  <si>
    <t>DEMAND BUSINESS Y5</t>
  </si>
  <si>
    <t>TOTAL BUSINESS</t>
  </si>
  <si>
    <t>PF</t>
  </si>
  <si>
    <t>ICHECK_REFNO</t>
  </si>
  <si>
    <t>LOA_DATE</t>
  </si>
  <si>
    <t>RY1</t>
  </si>
  <si>
    <t>RY2</t>
  </si>
  <si>
    <t>RY3</t>
  </si>
  <si>
    <t>TOTALREVENUE</t>
  </si>
  <si>
    <t>BUILDING_ID</t>
  </si>
  <si>
    <t>DATE_APPROVED</t>
  </si>
  <si>
    <t>DATE_ORDER_CONFIRMED</t>
  </si>
  <si>
    <t>AREA_INVESTMENT</t>
  </si>
  <si>
    <t>STREAMYX_SUBS</t>
  </si>
  <si>
    <t>CABINET_ID</t>
  </si>
  <si>
    <t>CABINET_CATEGORY</t>
  </si>
  <si>
    <t>BAU_NEID_DP_NUMBER</t>
  </si>
  <si>
    <t>PRE_UNIFI_SUBS</t>
  </si>
  <si>
    <t>PROPERTY_TYPE</t>
  </si>
  <si>
    <t>ORDER_REMARK</t>
  </si>
  <si>
    <t>LAST_STATUS_CHANGE_BY</t>
  </si>
  <si>
    <t>LAST_STATUS_CHANGE_DATE</t>
  </si>
  <si>
    <t>DATE_COMPLETED</t>
  </si>
  <si>
    <t>PROJECT_ALL</t>
  </si>
  <si>
    <t>PROJECT_ISSUES_NAME</t>
  </si>
  <si>
    <t>OPEX PROJ NO</t>
  </si>
  <si>
    <t>CONTRACT_NUMBER</t>
  </si>
  <si>
    <t>SFDC_OPPORTUNITY_ID</t>
  </si>
  <si>
    <t>STATUS</t>
  </si>
  <si>
    <t>PAC</t>
  </si>
  <si>
    <t>PAC STAT</t>
  </si>
  <si>
    <t>SOURCE ID CP</t>
  </si>
  <si>
    <t>MALAYSIA AIRLINES - RELOCATE CX2 TO KVDC (METRO-E P2P) - CBJ</t>
  </si>
  <si>
    <t>MALAYSIA AIRLINES - RELOCATE CX2 TO KVDC</t>
  </si>
  <si>
    <t>NRP LAST MILE</t>
  </si>
  <si>
    <t>May</t>
  </si>
  <si>
    <t>NULL</t>
  </si>
  <si>
    <t>&gt;60 Days</t>
  </si>
  <si>
    <t>MALAYSIA AIRLINES BERHAD</t>
  </si>
  <si>
    <t>KLANG VALLEY CORE DATA CENTER (KVDC) LINGKARAN TEKNOKRAT TIMUR CYBER 4 SELANGOR 63000 CYBERJAYA</t>
  </si>
  <si>
    <t>KLANG VALLEY CORE DATA CENTER (KVDC), LINGKARAN TEKNOKRAT TIMUR, CYBER 4, 63000 CYBERJAYA, SELANGOR</t>
  </si>
  <si>
    <t>CENTRAL</t>
  </si>
  <si>
    <t>SYAMSUL AKMAL BIN ABDUL MALIK</t>
  </si>
  <si>
    <t>IZANI BIN AHMAD</t>
  </si>
  <si>
    <t>019-6580530</t>
  </si>
  <si>
    <t>FAZILLAH HADRIAH IBRAHIM</t>
  </si>
  <si>
    <t>1-64690081325</t>
  </si>
  <si>
    <t>Metro-E Point to Point</t>
  </si>
  <si>
    <t>Mbps</t>
  </si>
  <si>
    <t>4 core FOC + 2 NID (NRP)</t>
  </si>
  <si>
    <t>SLG 99.99%</t>
  </si>
  <si>
    <t>TM ONE HQ ENTERPRISE</t>
  </si>
  <si>
    <t>2022/042182</t>
  </si>
  <si>
    <t>210806-249643</t>
  </si>
  <si>
    <t>SYARIKAT AIR MELAKA BERHAD (Contact Centre)-BANGUNAN GRAHA MAJU(IPME)-MC</t>
  </si>
  <si>
    <t>SYARIKAT AIR MELAKA BERHAD (Contact Centre)-TKT 1, BANGUNAN GRAHA MAJU</t>
  </si>
  <si>
    <t>0 days</t>
  </si>
  <si>
    <t>SYARIKAT AIR MELAKA BERHAD</t>
  </si>
  <si>
    <t>SAMB, CONTACT CENTER TKT 1, BANGUNAN GRAHA MAJU JALAN TAN CHAY YAN  MELAKA 75300 BANDAR MELAKA</t>
  </si>
  <si>
    <t>SAMB, CONTACT CENTER, TKT 1, BANGUNAN GRAHA MAJU, JALAN TAN CHAY YAN, 75300 MELAKA</t>
  </si>
  <si>
    <t>SOUTHERN</t>
  </si>
  <si>
    <t>AMIR FIKREY BIN ALWI</t>
  </si>
  <si>
    <t>MOHD KAMAL BIN ABU BAKAR</t>
  </si>
  <si>
    <t>ZULKIFLI BIN RAHMAT</t>
  </si>
  <si>
    <t>1-74462974722</t>
  </si>
  <si>
    <t>MULTI LINE SIP OVER IPME</t>
  </si>
  <si>
    <t>2 core FOC + 1 NID (NRP)</t>
  </si>
  <si>
    <t>TM ONE Melaka</t>
  </si>
  <si>
    <t>30/06/2023</t>
  </si>
  <si>
    <t>SYARIKAT AIR MELAKA BERHAD (Contact Centre)-BANGUNAN GRAHA MAJU(IPME)-MC
 - REQUEST NEW IPME INFRA FOR MLS OVER IPME 32 CHA. / SLA 99.0% / CONTRACT 3 YEARS
 - LOCATION NID - INSIDE RACK AT SERVER ROOM SAMB CONTACT CENTER -LEVEL 1)
 - PTT MELAKA- AM AMIRK FIRKEY ALWI
 - TARGET RFS : 10 OCT 2023
 1-74462974722</t>
  </si>
  <si>
    <t>ABDUL RAHMAN BIN WAHID</t>
  </si>
  <si>
    <t>2023/055648</t>
  </si>
  <si>
    <t>230119-306345</t>
  </si>
  <si>
    <t>QUERY</t>
  </si>
  <si>
    <t>JABATAN KERJA RAYA SARAWAK- SK ORANG KAYA MOHAMAD BINTULU (UNIFI)- BTU</t>
  </si>
  <si>
    <t>SPECIAL PROJECT</t>
  </si>
  <si>
    <t>SPECIAL PROJECT LAST MILE</t>
  </si>
  <si>
    <t>JABATAN KERJA RAYA SARAWAK</t>
  </si>
  <si>
    <t>SK ORANG KAYA MOHAMAD BINTULU   SARAWAK 97000 BINTULU</t>
  </si>
  <si>
    <t>SARAWAK</t>
  </si>
  <si>
    <t>DAYANG FARIZAH BINTI AWANG KADRI</t>
  </si>
  <si>
    <t>JENNY URAI JAU</t>
  </si>
  <si>
    <t>IZZAF QIDRON BIN RAFAIE</t>
  </si>
  <si>
    <t>UNIFI</t>
  </si>
  <si>
    <t>FDP</t>
  </si>
  <si>
    <t>TM ONE Sarawak</t>
  </si>
  <si>
    <t>TO INSTALL 8 PORTS - HSBB INFRA (1 FDP) FOR SK ORANG KAYA MOHAMAD, BINTULU.</t>
  </si>
  <si>
    <t>TMKV/230326</t>
  </si>
  <si>
    <t>220325-274663</t>
  </si>
  <si>
    <t>2023/052155</t>
  </si>
  <si>
    <t>SUBMITTED</t>
  </si>
  <si>
    <t>KEBABANGAN PETROLEUM OPERATION COMPANY -  MENARA AIMS ( IPME) - PEG</t>
  </si>
  <si>
    <t>Mar</t>
  </si>
  <si>
    <t>KEBABANGAN PETROLEUM OPERATION COMPANY</t>
  </si>
  <si>
    <t>KEBABANGAN PETROLEUM OPERATION COMPANY -  MENARA AIMS</t>
  </si>
  <si>
    <t>MENARA AIMS,KEBABANGAN PETROLEUM OPERATION COMPANY CHANGKAT RAJA CHULAN  BUKIT CEYLON WP KUALA LUMPUR 50200 KUALA LUMPUR</t>
  </si>
  <si>
    <t>ABU BAKAR BIN MOHAMED</t>
  </si>
  <si>
    <t>MOHD FAIZUL MOHD SAID</t>
  </si>
  <si>
    <t>019-2670567</t>
  </si>
  <si>
    <t>HUSNAA BINTI ABU HASSAN</t>
  </si>
  <si>
    <t>IPME</t>
  </si>
  <si>
    <t>SLG 99.9%</t>
  </si>
  <si>
    <t>15/12/2022</t>
  </si>
  <si>
    <t>221116-299194</t>
  </si>
  <si>
    <t>WATSONS PERSONAL CARE STORES SDN BHD - JALAN RAJA UDA BUTTERWORTH (UNIFI) - BW</t>
  </si>
  <si>
    <t>28/2/2023</t>
  </si>
  <si>
    <t>Feb</t>
  </si>
  <si>
    <t>WATSONS PERSONAL CARE STORES SDN BHD</t>
  </si>
  <si>
    <t>LOT NO 31 &amp; 32 GF JALAN RAJA UDA  PUSAT PERNIAGAAN RAJA UDA PULAU PINANG 12300 BUTTERWORTH</t>
  </si>
  <si>
    <t>LOT NO 31 &amp; 32 GF JALAN RAJA UDA PUSAT PERNIAGAAN RAJA UDA BUTTERWORTH 12300 PULAU PINANG</t>
  </si>
  <si>
    <t>NORTHERN</t>
  </si>
  <si>
    <t>MOHD AREEZ SALLEH BIN ABDUL RAHMAN</t>
  </si>
  <si>
    <t>NOOR FARHANNA BINTI SHEIH SAID</t>
  </si>
  <si>
    <t>13/02/2023</t>
  </si>
  <si>
    <t>UNIFI 100MBPS</t>
  </si>
  <si>
    <t>2022/044687</t>
  </si>
  <si>
    <t>220912-292219</t>
  </si>
  <si>
    <t>RHB BANK - JALAN ABDULLAH, MUAR (IP CENTREX) - MUR</t>
  </si>
  <si>
    <t>RHB BANK</t>
  </si>
  <si>
    <t>LOT 9 GROUND FLOOR JALAN ABDULLAH MUAR JOHOR 84000 MUAR</t>
  </si>
  <si>
    <t>NATASHA BINTI SETH</t>
  </si>
  <si>
    <t>NAZWANI BINTI CHE ABD RANI</t>
  </si>
  <si>
    <t>IPCENTREX</t>
  </si>
  <si>
    <t>16/02/2023</t>
  </si>
  <si>
    <t>PLEASE PROCEED WITH NRP FOR IP CENTREX URGENTLY. TQ.</t>
  </si>
  <si>
    <t>2021/029115</t>
  </si>
  <si>
    <t>200914-198999</t>
  </si>
  <si>
    <t>GCH RETAIL (MALAYSIA) SDN.BHD. - SHAH ALAM (UNIFI) - BUK</t>
  </si>
  <si>
    <t>31/5/2023</t>
  </si>
  <si>
    <t>GCH RETAIL (MALAYSIA) SDN.BHD.</t>
  </si>
  <si>
    <t>3 GIANT HYPERMARKET JALAN KEMUNING PRIMA E 33/E SEKSYEN 33 SELANGOR 40400  SHAH ALAM</t>
  </si>
  <si>
    <t>NO. 3 GIANT HYPERMARKET JALAN KEMUNING PRIMA E 33/E SEKSYEN 33 40400 SHAH ALAM SELANGOR MALAYSIA</t>
  </si>
  <si>
    <t>ABU HASSAN AS ARY BIN ISMAIL</t>
  </si>
  <si>
    <t>MAZMIDA BINTI MADON</t>
  </si>
  <si>
    <t>AND/SDZ TEAM TO EVALUATE WHETHER VIABLE TO INSTALL NEW DP /TIE DP OR THERE ALREADY HAS NEAREST FDP</t>
  </si>
  <si>
    <t>2020/MSILC</t>
  </si>
  <si>
    <t>299999-999999</t>
  </si>
  <si>
    <t>QSR STORES SDN. BHD.-PELABUHAN KLANG  (IPCENTREX)-PKG</t>
  </si>
  <si>
    <t>19/6/2023</t>
  </si>
  <si>
    <t>Jun</t>
  </si>
  <si>
    <t>QSR STORES SDN. BHD.</t>
  </si>
  <si>
    <t>AZUAR BIN AZHAR</t>
  </si>
  <si>
    <t>NO. 3  LORONG GERUDI 1  PELABUHAN UTARA SELANGOR 42000 PELABUHAN KLANG</t>
  </si>
  <si>
    <t>NO. 3 LORONG GERUDI 1 PELABUHAN UTARA 42000 PELABUHAN KLANG SELANGOR MALAYSIA</t>
  </si>
  <si>
    <t>TAN CHEN CHEN</t>
  </si>
  <si>
    <t>CENTREX</t>
  </si>
  <si>
    <t>27/10/2021</t>
  </si>
  <si>
    <t>1.ROUTING CABLE GOES ALONG DRAINAGE.
 2.FDP OPPOSITE SIDE OF THE ROADS, WHICH REQUIRED ROAD TRENCHING / CUTTING WORK
 3.REQUIRED TO GET MPK PERMIT
 4.YET TO COME UP WITH COST- TO FOLLOW UP</t>
  </si>
  <si>
    <t>TRANSACTION NETWORK SERVICES - PETRON PASIR PENAMBANG (UNIFI) - KS</t>
  </si>
  <si>
    <t>TRANSACTION NETWORK SERVICES - PETRON PASIR PENAMBANG</t>
  </si>
  <si>
    <t>15/7/2023</t>
  </si>
  <si>
    <t>TRANSACTION NETWORK SERVICES (MALAYSIA) SDN BHD</t>
  </si>
  <si>
    <t>LOT 291 PETRON PASIR PENAMBANG JALAN TANJUNG KARANG PASIR PENAMBANG SELANGOR 45000 KUALA SELANGOR</t>
  </si>
  <si>
    <t>PETRON PASIR PENAMBANG, LOT 291, JALAN TANJUNG KARANG, PASIR PENAMBANG, 45000 KUALA SELANGOR, SELANGOR</t>
  </si>
  <si>
    <t>AZLIND BINTI MOHD ZAWAWI</t>
  </si>
  <si>
    <t>MOHD AZRI BIN ABDULLAH</t>
  </si>
  <si>
    <t>013-3090059</t>
  </si>
  <si>
    <t>23/05/2023</t>
  </si>
  <si>
    <t>2021/034271</t>
  </si>
  <si>
    <t>211005-256832</t>
  </si>
  <si>
    <t>MSE DOTNET SDN BHD-MENARA MAXIS KLCC (UNIFI)-PEG</t>
  </si>
  <si>
    <t>28/6/2023</t>
  </si>
  <si>
    <t>PEG_C096M_FDP0001</t>
  </si>
  <si>
    <t>MSE DOTNET SDN BHD</t>
  </si>
  <si>
    <t>UNIT 7-9 FLOOR 36 MENARA MAXIS KLCC WP KUALA LUMPUR 50088 KUALA LUMPUR</t>
  </si>
  <si>
    <t>AMIDIA BINTI MOHD ANUAR</t>
  </si>
  <si>
    <t>SITI SALWA BT MAHMUD</t>
  </si>
  <si>
    <t>230609-325725</t>
  </si>
  <si>
    <t>TRANSACTION NETWORK SERVICES - PETRON WANGSA MAJU  1 (UNIFI) - WMU</t>
  </si>
  <si>
    <t>TRANSACTION NETWORK SERVICES - PETRON WANGSA MAJU  1</t>
  </si>
  <si>
    <t>LOT 23440 PETRON WANGSA MAJU  1  SEKSYEN 10, WANGSA MAJU WP KUALA LUMPUR 53300 KUALA LUMPUR</t>
  </si>
  <si>
    <t>PETRON WANGSA MAJU  1, LOT 23440, SEKSYEN 10, WANGSA MAJU, 53300 KUALA LUMPUR</t>
  </si>
  <si>
    <t>SIME DARBY PLANTATION BERHAD - KILANG KELAPA SAWIT TENNAMARAN - UNIFI ( BB)</t>
  </si>
  <si>
    <t>SIME DARBY PLANTATION BERHAD</t>
  </si>
  <si>
    <t>KILANG KELAPA SAWIT TENNAMARAN JALAN RAJA MUSA BATU 37 SELANGOR 45600 BESTARI JAYA</t>
  </si>
  <si>
    <t>LIM FERN FERN</t>
  </si>
  <si>
    <t>SALWANI ABDULLAH</t>
  </si>
  <si>
    <t>18/07/2023</t>
  </si>
  <si>
    <t>2023/049502</t>
  </si>
  <si>
    <t>230516-322527</t>
  </si>
  <si>
    <t>MSE DOTNET SDN BHD-JALAN KELAPA SAWIT(SDWAN UNIFI)-KST</t>
  </si>
  <si>
    <t>Sep</t>
  </si>
  <si>
    <t>15 - 34 Days</t>
  </si>
  <si>
    <t>16 &amp; 17  JALAN SUSUR SATU 26TH MILES, JALAN AIR HITAM,KELAPA SAWIT JOHOR 81030 KULAI</t>
  </si>
  <si>
    <t>KST</t>
  </si>
  <si>
    <t>SDWAN over FTTH</t>
  </si>
  <si>
    <t>Kbps</t>
  </si>
  <si>
    <t>21/08/2023</t>
  </si>
  <si>
    <t>230818-334843</t>
  </si>
  <si>
    <t>MSE DOTNET SDN BHD-RANAU SABAH (SDWAN UNIFI)-KDS</t>
  </si>
  <si>
    <t>SHOPLOT NO 6 ALLIANCE BANK BLOCK B,  SEDCO SHOPHOUSES P.O BOX 152  SABAH 89308 RANAU</t>
  </si>
  <si>
    <t>SABAH</t>
  </si>
  <si>
    <t>MSE DOTNET SDN BHD-METRO PRIMA KEPONG -(SDWAN UNIFI)-BAT</t>
  </si>
  <si>
    <t>NO 52 G BLOK G JLN PRIMA VISTA MAGNA METRO PRIMA KEPONG ,  WP KUALA LUMPUR 52100 KEPONG</t>
  </si>
  <si>
    <t>JABATAN PENYIARAN MALAYSIA,STESEN PEMANCAR RTM FELDA TROLAK (SDWAN UNIFI)-SK</t>
  </si>
  <si>
    <t>1 - 14 Days</t>
  </si>
  <si>
    <t>JABATAN PENYIARAN MALAYSIA</t>
  </si>
  <si>
    <t>STESEN PEMANCAR RTM FELDA TROLAK  MUKIM SLIM PERAK 35700 TROLAK</t>
  </si>
  <si>
    <t>SK</t>
  </si>
  <si>
    <t>AZLIZA JULIANA BINTI MOHD ADNAN</t>
  </si>
  <si>
    <t>MOHD AIDI AZUWAR BIN WAHAB</t>
  </si>
  <si>
    <t>NORAZLINA MAJID</t>
  </si>
  <si>
    <t>24/08/2023</t>
  </si>
  <si>
    <t>2020/017975</t>
  </si>
  <si>
    <t>190816-100865</t>
  </si>
  <si>
    <t>JABATAN PENYIARAN MALAYSIA,STESEN PEMANCAR RTM ULU SLIM (SDWAN UNIFI)-SLI</t>
  </si>
  <si>
    <t>STESEN PEMANCAR RTM ULU SLIM   PERAK 35800 SLIM RIVER</t>
  </si>
  <si>
    <t>JABATAN KESIHATAN NEGERI MELAKA- FARMASI STOR PERINGGIT, PANGSAPURI KOLEJ KEJURURAWATAN MELAKA(UNIFI)-MC</t>
  </si>
  <si>
    <t>JABATAN KESIHATAN NEGERI MELAKA (FARMASI STOR PERINGGIT)</t>
  </si>
  <si>
    <t>23/10/2023</t>
  </si>
  <si>
    <t>JABATAN KESIHATAN NEGERI MELAKA</t>
  </si>
  <si>
    <t>LOT A-G-01 ARAS BAWAH, PANGSAPURI KOLEJ KEJURURAWATAN MELAKA JALAN SOLOK PANTAI PERINGGIT  MELAKA 75150 PERINGGIT</t>
  </si>
  <si>
    <t>LOT A-G-01, ARAS BAWAH, PANGSAPURI KOLEJ KEJURURAWATAN MELAKA, JALAN SOLOK PANTAI PERINGGIT, 75150 MELAKA</t>
  </si>
  <si>
    <t>JABATAN KESIHATAN NEGERI MELAKA- FARMASI STOR PERINGGIT, PANGSAPURI KOLEJ KEJURURAWATAN MELAKA(UNIFI)-MC
 - REQUEST NEW UNIFI INFRA (TIE FDP 2 PORT) LOCATED AT RISER PANGSAPURI KOLEJ KEJURURAWATAN
 - PTT MELAKA - AM AMIR FIKREY ALWI
 - TARGET RFS : 23 OCT 2023</t>
  </si>
  <si>
    <t>2023/049548</t>
  </si>
  <si>
    <t>230206-308046</t>
  </si>
  <si>
    <t>ECO-SHOP MARKETING SDN BHD-JALAN RESIDEN 1 BEHRANG RESIDEN(UNIFI)-BHG</t>
  </si>
  <si>
    <t>ECO-SHOP MARKETING SDN BHD</t>
  </si>
  <si>
    <t>LOT 21A G FLOOR JALAN  RESIDEN 1 BEHRANG RESIDEN PERAK 35950 BEHRANG</t>
  </si>
  <si>
    <t>LAWRENCE YEE</t>
  </si>
  <si>
    <t>RUZIAH HASBULLAH</t>
  </si>
  <si>
    <t>21/09/2023</t>
  </si>
  <si>
    <t>REQUEST PORT</t>
  </si>
  <si>
    <t>2023/058014</t>
  </si>
  <si>
    <t>230901-336322</t>
  </si>
  <si>
    <t>SEKOLAH AGAMA SERI LAKSANA - PARIT SULONG (UNIFI) - SRS</t>
  </si>
  <si>
    <t>SEKOLAH AGAMA SERI LAKSANA</t>
  </si>
  <si>
    <t>JABATAN AGAMA ISLAM NEGERI JOHOR</t>
  </si>
  <si>
    <t>SEKOLAH AGAMA SERI LAKSANA JALAN SIMPANG LIMA  JOHOR 83500 PARIT SULONG</t>
  </si>
  <si>
    <t>SRS</t>
  </si>
  <si>
    <t>SYABIQ ILMAN BIN HALIM</t>
  </si>
  <si>
    <t>ABDUL RAZAK ABU AMIN</t>
  </si>
  <si>
    <t>019-718 0771</t>
  </si>
  <si>
    <t>TM ONE Johor</t>
  </si>
  <si>
    <t>MOHON BANTUAN PENYEDIAAN FDP BAGI PROJEK SEKOLAH AGAMA NEGERI JOHOR. TERIMA KASIH</t>
  </si>
  <si>
    <t>230419-320163</t>
  </si>
  <si>
    <t>VELESTO DRILLING SDN BHD- LABUAN  (SD WAN UNIFI )-LBN</t>
  </si>
  <si>
    <t>VELESTO DRILLING SDN BHD / VELESTO ENERGY BERHAD</t>
  </si>
  <si>
    <t>ASIAN SUPPLY BASE JLN PATAU PATAU  WP LABUAN 87000 BANDAR LABUAN</t>
  </si>
  <si>
    <t>YEO TWEE KING</t>
  </si>
  <si>
    <t>SYANOR LIZA SHAHAROM</t>
  </si>
  <si>
    <t>220405-275806</t>
  </si>
  <si>
    <t>TALISMAN MALAYSIA LIMITED- TOK BALI (IPME)-BCK</t>
  </si>
  <si>
    <t>TALISMAN MALAYSIA LIMITED / HIBISCUS OIL &amp; GAS MALAYSIA LIMITED</t>
  </si>
  <si>
    <t>HIBISCUS OIL &amp; GAS MALAYSIA LIMITED JALAN TOK BALI WAREHOUSE 4,TOK BALI SUPPLY BASE KELANTAN 16700 PASIR PUTEH</t>
  </si>
  <si>
    <t>EASTERN</t>
  </si>
  <si>
    <t>MAZUMI BIN JAAFAR</t>
  </si>
  <si>
    <t>1-73710307473</t>
  </si>
  <si>
    <t>4 core FOC + 1 NID (NRP)</t>
  </si>
  <si>
    <t>SLG 99.7%</t>
  </si>
  <si>
    <t>220601-281608</t>
  </si>
  <si>
    <t>EU YAN SANG (1959) SDN BHD - TRX (TUN RAZAK EXCHANGE) - BIN</t>
  </si>
  <si>
    <t>TO SURVEY</t>
  </si>
  <si>
    <t>EU YAN SANG (1959) SDN BHD</t>
  </si>
  <si>
    <t>C.01.0 LEVEL CONCOURSE EXCHANGE 106, LINGKARAN TRX TUN RAZAK EXCHANGE WP KUALA LUMPUR 55188 KUALA LUMPUR</t>
  </si>
  <si>
    <t>TRX (TUN RAZAK EXCHANGE) - C.01.0, LEVEL CONCOURSE, EXCHANGE 106, LINGKARAN TRX, TUN RAZAK EXCHANGE, 55188 KUALA LUMPUR</t>
  </si>
  <si>
    <t>MUHAMAD ILTIZAM BIN MOHSIN</t>
  </si>
  <si>
    <t>018-2659367</t>
  </si>
  <si>
    <t>MA-PEH-0710-034206</t>
  </si>
  <si>
    <t>20/08/2023</t>
  </si>
  <si>
    <t>SDWAN over FTTH 100MBPS FOR TRX (TUN RAZAK EXCHANGE) DP PORT FULL.TQ</t>
  </si>
  <si>
    <t>2023/056522</t>
  </si>
  <si>
    <t>230705-328936</t>
  </si>
  <si>
    <t>DEWAN BAHASA DAN PUSTAKA WILAYAH UTARA  (MLS OVER IPME) BM</t>
  </si>
  <si>
    <t>DEWAN BAHASA DAN PUSTAKA WILAYAH UTARA</t>
  </si>
  <si>
    <t>LOT 31  LORONG PERDA SELATAN  2 BANDAR PERDA PULAU PINANG 14000 BUKIT MERTAJAM</t>
  </si>
  <si>
    <t>DEWAN BAHASA DAN PUSTAKA WILAYAH UTARA , LOT NO 31, LORONG PERDA SELATAN 2, BANDAR PERDA, 14000 BUKIT MERTAJAM, PULAU PINANG</t>
  </si>
  <si>
    <t>MOHD RUHAIFI BIN ROSLAN</t>
  </si>
  <si>
    <t>ANWAR BIN KARISON</t>
  </si>
  <si>
    <t>019-6670596</t>
  </si>
  <si>
    <t>ASZUAN BIN ABU HASAN</t>
  </si>
  <si>
    <t>1-73725947717</t>
  </si>
  <si>
    <t>SLG 99.5%</t>
  </si>
  <si>
    <t>TM ONE Pulau Pinang</t>
  </si>
  <si>
    <t>2023/057016</t>
  </si>
  <si>
    <t>230727-331679</t>
  </si>
  <si>
    <t>MAJLIS BANDARAYA PETALING JAYA -MENARA MBPJ(DOME)-PJC</t>
  </si>
  <si>
    <t>MAJLIS BANDARAYA PETALING JAYA</t>
  </si>
  <si>
    <t>13 MENARA MBPJ JALAN TENGAH  BANDAR BARU PETALING JAYA SELANGOR 46200 PETALING JAYA</t>
  </si>
  <si>
    <t>MENARA MBPJ</t>
  </si>
  <si>
    <t>NISA ANNAURAH BINTI SAMSUDIN</t>
  </si>
  <si>
    <t>ENGKU MUHD NASRUN BIN ENGKU ABU BAKAR</t>
  </si>
  <si>
    <t>NURUL FATEHAH BINTI SAAYA</t>
  </si>
  <si>
    <t>DOME</t>
  </si>
  <si>
    <t>2 core FOC + 1 NID</t>
  </si>
  <si>
    <t>TM ONE Selangor</t>
  </si>
  <si>
    <t>26/09/2023</t>
  </si>
  <si>
    <t>REQUIRE INFRA FOR DOME 50MBPS SLA 99.7 % 4 CORE FOC + 1 NID (NRP)</t>
  </si>
  <si>
    <t>2023/058990</t>
  </si>
  <si>
    <t>220918-292909</t>
  </si>
  <si>
    <t>JKR - TAMAN UNGKU TUN AMINAH (UNIFI)- SKUDAI</t>
  </si>
  <si>
    <t>JKR</t>
  </si>
  <si>
    <t>PERSIMPANGAN PELADANG/TUTA DI LALUAN PERSEKUTUAN JOHOR BAHRU  JOHOR 81300 JOHOR BAHRU</t>
  </si>
  <si>
    <t>PERSIMPANGAN PELADANG/TUTA DI LALUAN PERSEKUTUAN JOHOR BAHRU</t>
  </si>
  <si>
    <t>NOOR ERNIE HALYATI MUSTAFA</t>
  </si>
  <si>
    <t>ABD RAZAK BIN MOHD AMIN</t>
  </si>
  <si>
    <t>019-7180771</t>
  </si>
  <si>
    <t>Infra UNIFI for Project Traffic Light. Refer SE En Hakim - 013-7361363. Lawatan tapak telah dibuat.</t>
  </si>
  <si>
    <t>TMMV/210351</t>
  </si>
  <si>
    <t>2023/059411</t>
  </si>
  <si>
    <t>230806-332946</t>
  </si>
  <si>
    <t>PERBENDAHARAAN NEGERI SELANGOR-JPS KUALA LANGAT  (UNIFI)-BN</t>
  </si>
  <si>
    <t>PERBENDAHARAAN NEGERI SELANGOR-</t>
  </si>
  <si>
    <t>- JPS KUALA LANGAT  TELUK DATUK SUNGAI MANGGIS SELANGOR 42700 BANTING</t>
  </si>
  <si>
    <t>JPS KUALA LANGAT TELUK DATUK  SUNGAI MANGGIS  42700 BANTING SELANGOR</t>
  </si>
  <si>
    <t>SITI NURBAYA BINTI YAHAYA</t>
  </si>
  <si>
    <t>LUKMAN ZAMANI B IDRIS</t>
  </si>
  <si>
    <t>IPVPN EFM HSBB</t>
  </si>
  <si>
    <t>DARI SEMAKAN I CHECK, BN_C024_DP0034 SERVICE CANNOT BE GIVEN - Request tie DP . MOHON BANTUAN UTK SEDIAKAN INFRA UTK IP LITE EFM. TERIMA KASIH</t>
  </si>
  <si>
    <t>2023/049953</t>
  </si>
  <si>
    <t>210903-253150</t>
  </si>
  <si>
    <t>PERBENDAHARAAN NEGERI SELANGOR-JKR KUALA SELANGOR (UNIFI)-KS</t>
  </si>
  <si>
    <t>PERBENDAHARAAN NEGERI SELANGOR</t>
  </si>
  <si>
    <t>- JKR KUALA SELANGOR JALAN KEMAJUAN  SELANGOR  45000 KUALA SELANGOR</t>
  </si>
  <si>
    <t>JKR KUALA SELANGOR JALAN KEMAJUAN  45000 KUALA SELANGOR SELANGOR</t>
  </si>
  <si>
    <t>DARI SEMAKAN I CHECK, KS_C010_DP0035   DP PORT FULL - TIE DP FULL . MOHON BANTUAN UTK SEDIAKAN INFRA UTK IP LITE EFM. TERIMA KASIH</t>
  </si>
  <si>
    <t>PERBENDAHARAAN NEGERI SELANGOR-KOMPLEKS ISLAM  DAERAH KUALA SELANGORUNIFI)-KS</t>
  </si>
  <si>
    <t>- KOMPLEKS ISLAM  DAERAH KUALA SELANGOR JALAN PERBADANAN KUALA SELANGOR SELANGOR 45000  KUALA SELANGOR</t>
  </si>
  <si>
    <t>KOMPLEKS ISLAM  DAERAH KUALA SELANGOR JALAN PERBADANAN KUALA SELANGOR 45000 KUALA SELANGOR</t>
  </si>
  <si>
    <t>DARI SEMAKAN I CHECK, SVC NOT AVAILABLE  . MOHON BANTUAN UTK SEDIAKAN INFRA UTK IP LITE EFM. TERIMA KASIH</t>
  </si>
  <si>
    <t>PERBENDAHARAAN NEGERI SELANGOR-JKR HULU SELANGOR (UNIFI)-KKB</t>
  </si>
  <si>
    <t>- JKR HULU SELANGOR JALAN BUKIT KERAJAAN  KUALA KUBU BHARU SELANGOR 44000 KUALA KUBU BHARU</t>
  </si>
  <si>
    <t>JKR HULU SELANGOR  JALAN BUKIT KERAJAAN  KUALA KUBU BHARU 44000  KUALA KUBU BHARU SELANGOR</t>
  </si>
  <si>
    <t>KKB</t>
  </si>
  <si>
    <t>DARI SEMAKAN I CHECK, BKKB_C009_DP0027 SERVICE CANNOT BE GIVEN - ROUTE NOT AVAILABLE TO CUSTOMER PREMISE . MOHON BANTUAN UTK SEDIAKAN INFRA UTK IP LITE EFM. TERIMA KASIH</t>
  </si>
  <si>
    <t>PERBENDAHARAAN NEGERI SELANGOR-JPS HULU SELANGOR(UNIFI)-KKB</t>
  </si>
  <si>
    <t>- TINGKAT 2,JPS HULU SELANGOR BANGUNAN BARU PEJABAT DAERAH   SELANGOR 44000 KUALA KUBU BHARU</t>
  </si>
  <si>
    <t>TINGKAT 2 JPS HULU SELANGOR  BANGUNAN BARU PEJABAT DAERAH 44000 KUALA KUBU BHARU SELANGOR</t>
  </si>
  <si>
    <t>DARI SEMAKAN I CHECK, KKB_C009_DP0005 SERVICE CANNOT BE GIVEN - ROUTE NOT AVAILABLE TO CUSTOMER PREMISE . MOHON BANTUAN UTK SEDIAKAN INFRA UTK IP LITE EFM. TERIMA KASIH</t>
  </si>
  <si>
    <t>PERBENDAHARAAN NEGERI SELANGOR-PEJABAT VETERINAR DAERAH HULU SELANGOR  (UNIFI)-KKB</t>
  </si>
  <si>
    <t>- PEJABAT VETERINAR DAERAH HULU SELANGOR  JALAN KOLAM AIR   KUALA KUBU BHARU SELANGOR 44000 KUALA KUBU BHARU</t>
  </si>
  <si>
    <t>PEJABAT VETERINAR DAERAH HULU SELANGOR JALAN KOLAM AIR  44000 KUALA KUBU BHARU</t>
  </si>
  <si>
    <t>DARI SEMAKAN I CHECK, SERVICE CANNOT BE GIVEN. MOHON BANTUAN UTK SEDIAKAN INFRA UTK IP LITE EFM. TERIMA KASIH</t>
  </si>
  <si>
    <t>PERBENDAHARAAN NEGERI SELANGOR-JKR HULU LANGAT (UNIFI)-BGI</t>
  </si>
  <si>
    <t>- JKR HULU LANGAT PERSIARAN WAWASAN  SEKSYEN 14 SELANGOR 43650 BANDAR BARU BANGI</t>
  </si>
  <si>
    <t>JKR HULU LANGAT, PERSIARAN WAWASAN,  SEKSYEN 14, 43650 BANDAR BARU BANGI, SELANGOR.</t>
  </si>
  <si>
    <t>DARI SEMAKAN I CHECK,SERVICE NOT AVAILABLE . MOHON BANTUAN UTK SEDIAKAN INFRA UTK IP LITE EFM. TERIMA KASIH</t>
  </si>
  <si>
    <t>PERBENDAHARAAN NEGERI SELANGOR-JPS HULU LANGAT  (UNIFI)-BGI</t>
  </si>
  <si>
    <t>LOT 76445 JPS HULU LANGAT  PERSIARAN KEMAJUAN SEKSYEN 16 SELANGOR 43650  BANDAR BARU BANGI</t>
  </si>
  <si>
    <t>LOT 76445 JPS HULU LANGAT , PERSIARAN KEMAJUAN, SEKSYEN 16, 43650 BANDAR BARU BANGI</t>
  </si>
  <si>
    <t>DARI SEMAKAN I CHECK,BGI_C051_DP0040 PORT PENUH. MOHON BANTUAN UTK SEDIAKAN INFRA UTK IP LITE EFM. TERIMA KASIH</t>
  </si>
  <si>
    <t>PERBENDAHARAAN NEGERI SELANGOR-PEJABAT PERTANIAN NEGERI (UNIFI)-SAL</t>
  </si>
  <si>
    <t>- TINGKAT 3 &amp; 4  PEJABAT PERTANIAN NEGERI BANGUNAN DARUL EHSAN JALAN INDAH SEKSYEN 14  SELANGOR 40632 SHAH ALAM</t>
  </si>
  <si>
    <t>PEJABAT PERTANIAN NEGERI TINGKAT 3 &amp; 4 BANGUNAN DARUL EHSAN NO. 3, JALAN INDAH,SEKSYEN 14 40632 SHAH ALAM</t>
  </si>
  <si>
    <t>DARI SEMAKAN I CHECK,SAL_C033_DP0040 PORT FULL . MOHON BANTUAN UTK SEDIAKAN INFRA UTK IP LITE EFM. TERIMA KASIH</t>
  </si>
  <si>
    <t>KPJ HEALTHCARE BERHAD-KPJ SIBU(IPME)-SB</t>
  </si>
  <si>
    <t>KPJ HEALTHCARE BERHAD</t>
  </si>
  <si>
    <t>DIAPER TECHNOLOGY INDUSTRIES SDN BHD</t>
  </si>
  <si>
    <t>TKT F,LOT LOT 52A, SIBU SPECIALIST MEDICAL CENTRE, JLN BROOKE DRIVE,  SARAWAK 96000 SIBU</t>
  </si>
  <si>
    <t>TKT F, LOT 52A,SIBU SPECIALIST MEDICAL CENTRE,JLN BROOKE DRIVE,96000 SIBU,SARAWAK</t>
  </si>
  <si>
    <t>NORSYAHURA BINTI MAT DESA</t>
  </si>
  <si>
    <t>1-22293466724</t>
  </si>
  <si>
    <t>Fiber Only</t>
  </si>
  <si>
    <t>TM ONE HQ PUBLIC SECTOR</t>
  </si>
  <si>
    <t>Site is facing total down issue due to no cable redundancy towards customer premise. SLG for the site is 99.9.
 LV1032228628 (PS1032228629/BS1032228637)</t>
  </si>
  <si>
    <t>2018/001078</t>
  </si>
  <si>
    <t>202310-123456</t>
  </si>
  <si>
    <t>KPJ HEALTHCARE BERHAD-KPJ BDC KUCHING(IPME)-STM</t>
  </si>
  <si>
    <t>BLOCK 11,LOT 18807 BDC SPECIALIST HOSPITAL  MUARA TEBAS LAND DISTRICT SARAWAK 93350 KUCHING</t>
  </si>
  <si>
    <t>BLOCK 11,LOT LOT 18807,BDC SPECIALIST HOSPITAL,MUARA TEBAS LAND DISTRICT,93350 KUCHING,SARAWAK</t>
  </si>
  <si>
    <t>1-33371401415</t>
  </si>
  <si>
    <t>Site is facing total down issue due to no cable redundancy towards customer premise. SLG for the site is 99.9.</t>
  </si>
  <si>
    <t>JABATAN KERJA RAYA SARAWAK- INSTITUT KEMAHIRAN MARA(UNIFI)- BTU</t>
  </si>
  <si>
    <t>LOT 957 INSTITUT KEMAHIRAN MARA JALAN BINTULU -SIBU KEMENA LAND DISTRICT SARAWAK 97000 BINTULU</t>
  </si>
  <si>
    <t>INSTITUT KEMAHIRAN MARA, LOT 957,JALAN BINTULU -SIBU, KEMENA LAND DISTRICT, 97000, BINTULU, SARAWAK</t>
  </si>
  <si>
    <t>JKR (IKM) - 24 PORTS UNIFI FOR HSBB FOR INSTITUT KEMAHIRAN MARA</t>
  </si>
  <si>
    <t>TMKV/210314</t>
  </si>
  <si>
    <t>2021/034870</t>
  </si>
  <si>
    <t>210528-239139</t>
  </si>
  <si>
    <t>JABATAN KERJA RAYA SARAWAK- MARDI BINTULU(UNIFI)- BTU</t>
  </si>
  <si>
    <t>MARDI BINTULU JALAN BINTULU-MIRI KM 55 SARAWAK 97000 BINTULU</t>
  </si>
  <si>
    <t>MARDI BINTULU, JALAN BINTULU-MIRI, KM 55, 97000 , BINTULU, SARAWAK</t>
  </si>
  <si>
    <t>JKR (MARDI) - 24 PORTS UNIFI FOR HSBB FOR MARDI BINTULU</t>
  </si>
  <si>
    <t>TMKV/220361</t>
  </si>
  <si>
    <t>2022/045864</t>
  </si>
  <si>
    <t>220720-286578</t>
  </si>
  <si>
    <t>JABATAN KERJA RAYA SARAWAK- MARDI BINTULU(FIBER ONLY)- BTU</t>
  </si>
  <si>
    <t>JKR (MARDI) - 12 CORES FOC  FOR METRO- E AT MARDI BINTULU</t>
  </si>
  <si>
    <t>JABATAN PERHUTANAN SABAH-PEJABAT PERHUTANAN KEBUN CINA(UNIFI)-ERA</t>
  </si>
  <si>
    <t>JABATAN PERHUTANAN SABAH</t>
  </si>
  <si>
    <t>PEJABAT PERHUTANAN WILAYAH SANDAKAN JALAN TSUNG NGEN HUTAN SIMPAN KEBUN CINA SABAH 90007 SANDAKAN</t>
  </si>
  <si>
    <t>HAMLUN RISAL</t>
  </si>
  <si>
    <t>AHMAD HIFZHAN BIN HAMDIE</t>
  </si>
  <si>
    <t>MOHON CREATE FDP/TIE DP DI KAWASAN CUSTOMER. PEJABAT PERHUTANAN HUTAN SIMPAN KEBUN CINA.</t>
  </si>
  <si>
    <t>2023/058222</t>
  </si>
  <si>
    <t>230609-325752</t>
  </si>
  <si>
    <t>VIRIDEA LAKESIDE-GH-APARTMENT PHASE 1A-MEDINI</t>
  </si>
  <si>
    <t>ONGOING</t>
  </si>
  <si>
    <t>26/12/2023</t>
  </si>
  <si>
    <t>VIRIDEA LAKESIDE SDN BHD</t>
  </si>
  <si>
    <t>MEDINI VIRIDEA LAKESIDE APARTMENT PERSIARAN MEDINI SENTRAL 1 MEDINI JOHOR 79250 NUSAJAYA</t>
  </si>
  <si>
    <t>MEDINI VIRIDEA LAKESIDE APARTMENT</t>
  </si>
  <si>
    <t>RUHAZIZI BIN AB LATIFF</t>
  </si>
  <si>
    <t>TMSA/233367</t>
  </si>
  <si>
    <t>Request LOR</t>
  </si>
  <si>
    <t>26/05/2016</t>
  </si>
  <si>
    <t>Mohon penyediaan infra unifi untuk 120 unit homepass (PHASE 1A). Terima kasih.</t>
  </si>
  <si>
    <t>ANNA NOR RIDHZAI AIN BINTI AHMAD</t>
  </si>
  <si>
    <t>27/09/2023 05:02:54 PM</t>
  </si>
  <si>
    <t>TMMV/230785</t>
  </si>
  <si>
    <t>2020/019900</t>
  </si>
  <si>
    <t>220206-268146</t>
  </si>
  <si>
    <t>VIRIDEA LAKESIDE-GH-SHOP OFFICE PHASE 2-MEDINI</t>
  </si>
  <si>
    <t>MEDINI VIRIDEA LAKESIDE SHOP OFFICE JALAN MEDINI SENTRAL 3 MEDINI JOHOR 79250 NUSAJAYA</t>
  </si>
  <si>
    <t>MEDINI VIRIDEA LAKESIDE SHOP LOT</t>
  </si>
  <si>
    <t>TMSA/233366</t>
  </si>
  <si>
    <t>Mohon penyediaan infra unifi untuk 48 unit lot kedai (PHASE 2 SHOP OFFICE). Terima kasih.</t>
  </si>
  <si>
    <t>27/09/2023 05:01:11 PM</t>
  </si>
  <si>
    <t>IJM LAND-NASA CITY PHASE 2-PN</t>
  </si>
  <si>
    <t>IJM LAND</t>
  </si>
  <si>
    <t>REAL ESTATE</t>
  </si>
  <si>
    <t>PTD 142525  DESA PALMA MUKIM TEBRAU JOHOR 81100 JOHOR BAHRU</t>
  </si>
  <si>
    <t>NOR SHARWANI BINTI ISMAIL</t>
  </si>
  <si>
    <t>TMSA/230914</t>
  </si>
  <si>
    <t>13/07/2020</t>
  </si>
  <si>
    <t>MOHON UNTUK SEDIAKAN INFRA UNIFI BAGI PROJEK SP INFRA DI NASA LAND UNTUK PHASE 3 SEBANYAK 105 UNIT. TERIMA KASIH</t>
  </si>
  <si>
    <t>TMMV/230077</t>
  </si>
  <si>
    <t>2023/049108</t>
  </si>
  <si>
    <t>230125-306540</t>
  </si>
  <si>
    <t>PAC2312723</t>
  </si>
  <si>
    <t>RESUBMIT</t>
  </si>
  <si>
    <t>GENTING PROPERTY SDN BHD SERVICE CENTRE 10 UNIT (UNIFI) - KLI</t>
  </si>
  <si>
    <t>17/12/2023</t>
  </si>
  <si>
    <t>GENTING PROPERTY SDN BHD</t>
  </si>
  <si>
    <t>PTD 100376, 100375,100374, 100373, 100372, 100371, 100370, 1  JALAN KASTURI 36/43  JOHOR 81000 KULAI</t>
  </si>
  <si>
    <t>PTD (100376, 100375,100374, 100373, 100372, 100371, 100370, 100369, 100368, 100367) JALAN KASTURI 36/43, ZONE 36A MUKIM KULAI</t>
  </si>
  <si>
    <t>NOOR FADHILAH BINTI YAHAYA</t>
  </si>
  <si>
    <t>60 19-718 0771</t>
  </si>
  <si>
    <t>TMSA/233344</t>
  </si>
  <si>
    <t>Kindly please proceed further to deploy infra at Service Centre (10 shop lot unit) under Genting Property Sdn Bhd. Thank you.</t>
  </si>
  <si>
    <t>20/09/2023 01:23:27 PM</t>
  </si>
  <si>
    <t>TMMV/231080</t>
  </si>
  <si>
    <t>2023/058424</t>
  </si>
  <si>
    <t>221018-296026</t>
  </si>
  <si>
    <t>PAC2312648</t>
  </si>
  <si>
    <t>UNISEM (M) SDN BHD - GOPENG INDUSTRIAL PARK (UNIFI) - PUL</t>
  </si>
  <si>
    <t>CUST - Customer Infra Not Ready</t>
  </si>
  <si>
    <t>UNISEM (M) SDN BHD</t>
  </si>
  <si>
    <t>LOT F4RR+8H LEVEL G JALAN INDUSTRI 5/1 GOPENG INDUSTRIAL PARK PERAK 31600 GOPENG</t>
  </si>
  <si>
    <t>UNISEM NEW PLANT AT GOPENG INDUSTRIAL PARK</t>
  </si>
  <si>
    <t>NURUL DIYANA BINTI MOHD YUSOF</t>
  </si>
  <si>
    <t>A RAHIM HASSAN</t>
  </si>
  <si>
    <t>TMNA/232692</t>
  </si>
  <si>
    <t>Project Approval</t>
  </si>
  <si>
    <t>TM ONE Perak</t>
  </si>
  <si>
    <t>NRP BUNDLE WITH NEW DOME &amp; NEW MEP2P AS PER ATTACHMENT.  REQUIRE 32HP.
 DEMAND :
 Y1 : (5xVOF + 3xUNIFI 800M)=(5*RM45*12 + 3*RM349*12)=(RM2700+RM12564)=RM15264;
 Y2 : RM15264;</t>
  </si>
  <si>
    <t>KAMISAH BT. PIAN</t>
  </si>
  <si>
    <t>29/08/2023 03:51:57 PM</t>
  </si>
  <si>
    <t>2023/053504</t>
  </si>
  <si>
    <t>221007-295156</t>
  </si>
  <si>
    <t>PAC2312378</t>
  </si>
  <si>
    <t>FPSO VENTURES SDN BHD- MENARA ILHAM (MLS IPME )-PEG</t>
  </si>
  <si>
    <t>23/7/2023</t>
  </si>
  <si>
    <t>TEST CORE PEG/2023/TC0008</t>
  </si>
  <si>
    <t>FPSO VENTURES SDN BHD</t>
  </si>
  <si>
    <t>TINGKAT 17, MENARA ILHAM JALAN BINJAI  WP KUALA LUMPUR 50450 KUALA LUMPUR</t>
  </si>
  <si>
    <t>1-66570702496</t>
  </si>
  <si>
    <t>18/05/2023</t>
  </si>
  <si>
    <t>FARHANA BINTI KAMARUDIN</t>
  </si>
  <si>
    <t>16/06/2023 01:36:14 PM</t>
  </si>
  <si>
    <t>230310-313811</t>
  </si>
  <si>
    <t>EASTMAN INTERLAYERS (M) SDN.BHD - JLN GEBENG 2/4 (MULTI LINE SIP OVER IPME) - GEB</t>
  </si>
  <si>
    <t>26/7/2023</t>
  </si>
  <si>
    <t>EASTMAN INTERLAYERS (M) SDN.BHD</t>
  </si>
  <si>
    <t>18 &amp; 119  JALAN GEBENG 2/4 GEBENG INDUSTRIAL ESTATE PAHANG 26080 KUANTAN</t>
  </si>
  <si>
    <t>SITI ZULIHA BINTI HASSAN</t>
  </si>
  <si>
    <t>MOHD FAIZAL MOHAMAD NOR</t>
  </si>
  <si>
    <t>1-67423489623</t>
  </si>
  <si>
    <t>TM ONE Pahang</t>
  </si>
  <si>
    <t>INFRA IPME UNTUK MLS SLA 99.0</t>
  </si>
  <si>
    <t>19/06/2023 10:18:03 AM</t>
  </si>
  <si>
    <t>TMEA/231469</t>
  </si>
  <si>
    <t>2023/054512</t>
  </si>
  <si>
    <t>220617-283190</t>
  </si>
  <si>
    <t>ALLIANZ GENERAL INSURANCE - MENARA ALLIANZ SENTRAL (MLS IPME) - BRF</t>
  </si>
  <si>
    <t>TEST CORE BRF/2023/TC015</t>
  </si>
  <si>
    <t>ALLIANZ GENERAL INSURANCE COMPANY (MALAYSIA) BERHAD</t>
  </si>
  <si>
    <t>203 ARAS 29, MENARA ALLIANZ SENTRAL JALAN TUN SAMBANTHAN KUALA LUMPUR SENTRAL  WP KUALA LUMPUR 50470  KUALA LUMPUR</t>
  </si>
  <si>
    <t>ARAS 29, MENARA ALLIANZ SENTRAL, 203, JALAN TUN SAMBANTHAN, KUALA LUMPUR SENTRAL 50470 KUALA LUMPUR</t>
  </si>
  <si>
    <t>NURUL AQILAH BINTI ABDUL GHANI GANESAN</t>
  </si>
  <si>
    <t>SYED REDWAN BIN SYED ARIFFIN</t>
  </si>
  <si>
    <t>MARZIYANA ABU BAKAR</t>
  </si>
  <si>
    <t>1-67997164283</t>
  </si>
  <si>
    <t>28/03/2023</t>
  </si>
  <si>
    <t>MLS IPME 256 CHANNEL 1800 DDI - SLG 99.9 Dual Router</t>
  </si>
  <si>
    <t>28/06/2023 12:34:22 PM</t>
  </si>
  <si>
    <t>2023/052986</t>
  </si>
  <si>
    <t>220620-283451</t>
  </si>
  <si>
    <t>POS MALAYSIA - PP RAHANG</t>
  </si>
  <si>
    <t>POS MALAYSIA BERHAD</t>
  </si>
  <si>
    <t>JKR 3088 TKT G, POS OFFICE RAHANG JALAN TOK UNGKU SEREMBAN NEGERI SEMBILAN 70100 SEREMBAN</t>
  </si>
  <si>
    <t>IDA HARYANI BINTI MOHAMAD KHAIRI</t>
  </si>
  <si>
    <t>MARINA MOHD SHAH</t>
  </si>
  <si>
    <t>013-3944490</t>
  </si>
  <si>
    <t>AIZATUL ELANI MOKRI</t>
  </si>
  <si>
    <t>THIS IS SDWAN OVER FTTH PROJECT.  KINDLY RESERVE AND ADD BOUNDARY FOR THIS SITE ONCE NRP COMPLETED. THANKS</t>
  </si>
  <si>
    <t>2023/123456</t>
  </si>
  <si>
    <t>220816-289507</t>
  </si>
  <si>
    <t>SILVERLAKE CLOUD COMPUTING SDN BHD - WISMA BANDAR (MLS IPME) - TAR</t>
  </si>
  <si>
    <t>SILVERLAKE CLOUD COMPUTING SDN BHD</t>
  </si>
  <si>
    <t>TKT 1, WISMA BANDAR JALAN TUANKU ABDUL RAHMAN  WP KUALA LUMPUR 50100  KUALA LUMPUR</t>
  </si>
  <si>
    <t>TKT 1, WISMA BANDAR, JALAN TUANKU ABDUL RAHMAN,50100 KUALA LUMPUR</t>
  </si>
  <si>
    <t>MOHD FARIHAN BIN MD RIDZUAN</t>
  </si>
  <si>
    <t>017-6771990</t>
  </si>
  <si>
    <t>1-71909613447</t>
  </si>
  <si>
    <t>YES</t>
  </si>
  <si>
    <t>21/07/2023</t>
  </si>
  <si>
    <t>Multi Line SIP 32 CHANNEL 240 DDI
 MLS IPME 4MB, SLG 99.5%</t>
  </si>
  <si>
    <t>2023/057376</t>
  </si>
  <si>
    <t>221011-295368</t>
  </si>
  <si>
    <t>PAC2312459</t>
  </si>
  <si>
    <t>KYNDRYL (M) SDN BHD - NTTC DC (ME P2P)-CBJ</t>
  </si>
  <si>
    <t>CUST - No Permission to enter site</t>
  </si>
  <si>
    <t>CBJ_F43 MDF1 &amp; CBJ_F44 MDF2 (CBJ4)</t>
  </si>
  <si>
    <t>KYNDRYL (M) SDN BHD</t>
  </si>
  <si>
    <t>NO 43000 NTT DC PERSIARAN APEX  SELANGOR 63000 CYBERJAYA</t>
  </si>
  <si>
    <t>SENTHIL KOGILAM A/P CHELLIAH</t>
  </si>
  <si>
    <t>RAHIMAH ISMAIL</t>
  </si>
  <si>
    <t>013-3430324</t>
  </si>
  <si>
    <t>AZNORA ABD WAKHI</t>
  </si>
  <si>
    <t>1-71911520934</t>
  </si>
  <si>
    <t>29/08/2023</t>
  </si>
  <si>
    <t>ME P2P SLG99.99% 500MBPS</t>
  </si>
  <si>
    <t>220920-293075</t>
  </si>
  <si>
    <t>MISSION FOODS MALAYSIA SDN BHD- TM BRICKFIELD DATA CENTER (MLS OVER IPME)-BRF</t>
  </si>
  <si>
    <t>TEST CORE BRF/2023/TC023</t>
  </si>
  <si>
    <t>MISSION FOODS MALAYSIA SDN BHD</t>
  </si>
  <si>
    <t>10 TM ONE BRF DATA CENTER, BANGUNAN TM BRICKFIELD, JALAN TUN SAMBATHAN  WP KUALA LUMPUR 50400 BRICKFIELD</t>
  </si>
  <si>
    <t>AZLINA BINTI MOHD TOFFICK</t>
  </si>
  <si>
    <t>SUFIAH BINTI LAMIN</t>
  </si>
  <si>
    <t>011-5914 7572</t>
  </si>
  <si>
    <t>NORSURAYA BINTI HAMIDUN</t>
  </si>
  <si>
    <t>1-71980721300</t>
  </si>
  <si>
    <t>TM ONE Negeri Sembilan</t>
  </si>
  <si>
    <t>MOHON UNTUK PENYEDIAN NID BAGI PERKHIDMATAN MLS OVER IPME MISSION FOODS MALAYSIA SDN BHD</t>
  </si>
  <si>
    <t>13/09/2023 03:45:37 PM</t>
  </si>
  <si>
    <t>2023/056944</t>
  </si>
  <si>
    <t>220805-288375</t>
  </si>
  <si>
    <t>GERBANG ALAF RESTAURANTS-MCDONALD'S #213 SEKSYEN 22 (UNIFI)-SAG</t>
  </si>
  <si>
    <t>TM - Late Budget Approval</t>
  </si>
  <si>
    <t>GERBANG ALAF RESTAURANTS</t>
  </si>
  <si>
    <t>LOT 2 MCDONALDS   JALAN22/6 SEKSYEN 22 SELANGOR 40400 SHAH ALAM</t>
  </si>
  <si>
    <t>PREAVEEN A/L PARAMESAN</t>
  </si>
  <si>
    <t>TMCA/232140</t>
  </si>
  <si>
    <t>30/08/2023</t>
  </si>
  <si>
    <t>NOOR ASHIKIN BINTI ROSLIM</t>
  </si>
  <si>
    <t>2021/036741</t>
  </si>
  <si>
    <t>230106-303987</t>
  </si>
  <si>
    <t>PAC2312260</t>
  </si>
  <si>
    <t>DECLINED</t>
  </si>
  <si>
    <t>KEMENTERIAN PEMBANGUNAN KERAJAAN TEMPATAN-PASAR PAYANG KUALA TERENGGANU (UNIFI)-TG</t>
  </si>
  <si>
    <t>TM ONE /TRG/NRP CP/2309/01</t>
  </si>
  <si>
    <t>KEMENTERIAN PEMBANGUNAN KERAJAAN TEMPATAN</t>
  </si>
  <si>
    <t>GOV</t>
  </si>
  <si>
    <t>PASAR PAYANG KUALA TERENGGANU JALAN SULTAN ZAINAL ABIDIN KAMPUNG TANJUNG KAPUR TERENGGANU 20200 KUALA TERENGGANU</t>
  </si>
  <si>
    <t>INTAN SURANI BINTI SURATIN</t>
  </si>
  <si>
    <t>ROSLI HASYIM</t>
  </si>
  <si>
    <t>TMEA/233286</t>
  </si>
  <si>
    <t>TM ONE Terengganu</t>
  </si>
  <si>
    <t>25/09/2023 11:50:34 AM</t>
  </si>
  <si>
    <t>TMEA/233286, TMEA/233287</t>
  </si>
  <si>
    <t>TMKV/230317</t>
  </si>
  <si>
    <t>230529-324470</t>
  </si>
  <si>
    <t>PAC2312594</t>
  </si>
  <si>
    <t>METRO DIRECT CARRIER (M) SDN BHD-JALAN LIM SWEE SIM KLUANG BARU(UNIFI)-KU</t>
  </si>
  <si>
    <t>CUST - Late Site Survey arrangement</t>
  </si>
  <si>
    <t>METRO DIRECT CARRIER (M) SDN BHD</t>
  </si>
  <si>
    <t>NO 7  JALAN LIM SWEE SIM  KLUANG BARU  JOHOR  86000 KLUANG</t>
  </si>
  <si>
    <t>TAY CHEE CHUNG</t>
  </si>
  <si>
    <t>ERINE EFFAISHARINA BINTI ISHAK</t>
  </si>
  <si>
    <t>013 3880910</t>
  </si>
  <si>
    <t>18/08/2023</t>
  </si>
  <si>
    <t>NEW INFRA- REQUEST 2 PORT RESERVE</t>
  </si>
  <si>
    <t>NR NABILAH BINTI NOR AZIB</t>
  </si>
  <si>
    <t>21/09/2023 11:55:27 AM</t>
  </si>
  <si>
    <t>TMMV/231027.01.01</t>
  </si>
  <si>
    <t>2023/057412</t>
  </si>
  <si>
    <t>230209-308803</t>
  </si>
  <si>
    <t>INSTITUTE OF TECHNOLOGY PETRONAS SDN BHD-TM BRICKFIELD DATA CENTRE (MUC OVER IPME SLG 99.99)-BRF</t>
  </si>
  <si>
    <t>27/12/2023</t>
  </si>
  <si>
    <t>BRF/2023/TC028</t>
  </si>
  <si>
    <t>INSTITUTE OF TECHNOLOGY PETRONAS SDN BHD</t>
  </si>
  <si>
    <t>LEVEL 10, JALAN TUN SAMBANTHAN TM BRICKFIELDS  WP KUALA LUMPUR 50460 KUALA LUMPUR</t>
  </si>
  <si>
    <t>NURKHAIRUNNISA SUDIRMAN</t>
  </si>
  <si>
    <t>HUSSAINI BIN HALIM</t>
  </si>
  <si>
    <t>013-2099092</t>
  </si>
  <si>
    <t>MUHAMAD ZULHUSNI BIN EHSAN</t>
  </si>
  <si>
    <t>1-72107718074</t>
  </si>
  <si>
    <t>THIS IS  IPME FOR MUC HOSTED AT DC TM BRICKFIELD WITH SLG 99.99. PRIMARY NODE IS BRF, SECONDARY NODE IS JRC.</t>
  </si>
  <si>
    <t>2023/053655</t>
  </si>
  <si>
    <t>221213-301626</t>
  </si>
  <si>
    <t>METRO DIRECT CARRIER (M) SDN BHD- JALAN TAIPING TAMAN TALANG PERAK(UNIFI)-KK</t>
  </si>
  <si>
    <t>TM - Change design/ route</t>
  </si>
  <si>
    <t>NO 9 - JALAN TAIPING   TAMAN TALANG KUALA KANGSAR PERAK 33000 KUALA KANGSAR</t>
  </si>
  <si>
    <t>KK</t>
  </si>
  <si>
    <t>TMNA/232711</t>
  </si>
  <si>
    <t>NEW INFRA- request to reserve 2 port</t>
  </si>
  <si>
    <t>SANIAH BINTI HASAN SAARI</t>
  </si>
  <si>
    <t>PAC2312574</t>
  </si>
  <si>
    <t>JABATAN HAL EHWAL AGAMA ISLAM NEGERI SABAH-PERPUSTAKAAN BAITULHIKMAH(UNIFI)-KBU</t>
  </si>
  <si>
    <t>JABATAN HAL EHWAL AGAMA ISLAM NEGERI SABAH</t>
  </si>
  <si>
    <t>PERPUSTAKAAN NEGERI SABAH BAITUL HIKMAH Jalan Tunku Abdul Rahman, Jalan Access Bomba Negeri Berhampiran dengan Wisma Muis SABAH 88100 KOTA KINABALU</t>
  </si>
  <si>
    <t>HEFNI KADRI</t>
  </si>
  <si>
    <t>Gbps</t>
  </si>
  <si>
    <t>TM ONE Sabah</t>
  </si>
  <si>
    <t>20/07/2023</t>
  </si>
  <si>
    <t>MOHON PENARIKAN INFRA FDP..Sebutharga yang disediakan adalah berdasarkan permintaan pelanggan. JABATAN HAL EHWAL AGAMA ISLAM NEGERI SABAH (JHEAINS): (1)
 SEBUTHARGA UNTUK INFRASTRUKTUR TM UNIFI DI PERPUSTAKAAN ISLAM (BAITUL HIKMAH), KOTA
 KINABALU - RM6000.00</t>
  </si>
  <si>
    <t>13/09/2023 04:49:21 PM</t>
  </si>
  <si>
    <t>TMKV/230320</t>
  </si>
  <si>
    <t>2023/057331</t>
  </si>
  <si>
    <t>230705-328964</t>
  </si>
  <si>
    <t>JABATAN HAL EHWAL AGAMA ISLAM NEGERI SABAH-MASJID NEGERI SABAH(UNIFI)-KBU</t>
  </si>
  <si>
    <t>MASJID NEGERI SABAH JALAN TUNKU ABDUL RAHMAN SEMBULAN SABAH 88100 KOTA KINABALU</t>
  </si>
  <si>
    <t>MOHON PENARIKAN FDP DI MASJID NEGERI SABAH. SEBUTHARGA UNTUK INFRASTRUKTUR TM UNIFI DI MASJID NEGERI SABAH, KOTA KINABALU -
 RM19,700.00.</t>
  </si>
  <si>
    <t>14/09/2023 07:31:36 PM</t>
  </si>
  <si>
    <t>THE PHOENIX PARTNERSHIP (LEEDS) LTD-TM BRICKFIELD(IPME P2P)-BRF</t>
  </si>
  <si>
    <t>29/10/2023</t>
  </si>
  <si>
    <t>TEST CORE BRF/2023/TC027</t>
  </si>
  <si>
    <t>THE PHOENIX PARTNERSHIP (LEEDS) LTD</t>
  </si>
  <si>
    <t>SERVER FARM 1 LEVEL 9 , TM BRICKFIELDS JALAN TUN SAMBATHAN  WP KUALA LUMPUR 50470 KUALA LUMPUR</t>
  </si>
  <si>
    <t>MUHAMAD HAZLY BIN YUSUF</t>
  </si>
  <si>
    <t>1-73226021497</t>
  </si>
  <si>
    <t>22/09/2023 11:22:36 AM</t>
  </si>
  <si>
    <t>2023/056657</t>
  </si>
  <si>
    <t>230531-324857</t>
  </si>
  <si>
    <t>THE PHOENIX PARTNERSHIP (LEEDS) LTD-TM BRICKFIELD(IPME P2P)-CBJ</t>
  </si>
  <si>
    <t>CBJ_F67/F68</t>
  </si>
  <si>
    <t>7118 HITACHI SUNWAY CX2 JALAN IMPACT  SELANGOR 63000 CYBERJAYA</t>
  </si>
  <si>
    <t>22/09/2023 11:24:09 AM</t>
  </si>
  <si>
    <t>PERODUA SALES SDN BHD- JALAN BERSATU 13/4,SECTION 13(SDWAN DOME)-PJC</t>
  </si>
  <si>
    <t>PJC_F68 (103,104)</t>
  </si>
  <si>
    <t>PERODUA SALES SDN BHD</t>
  </si>
  <si>
    <t>LOT 10  - JALAN BERSATU 13/4 SECTION 13 SELANGOR 46200 PETALING JAYA</t>
  </si>
  <si>
    <t>RIDZILLA BINTI AHMAD ZUBIR</t>
  </si>
  <si>
    <t>AZUANI BINTI CHE AWANG</t>
  </si>
  <si>
    <t>019-9479343</t>
  </si>
  <si>
    <t>1-72651984239</t>
  </si>
  <si>
    <t>SDWAN over DOME</t>
  </si>
  <si>
    <t>28/08/2023</t>
  </si>
  <si>
    <t>NEW INFRA</t>
  </si>
  <si>
    <t>TMCA/232213</t>
  </si>
  <si>
    <t>2023/054862</t>
  </si>
  <si>
    <t>220815-289354</t>
  </si>
  <si>
    <t>POS MALAYSIA BERHAD- V (SDWAN OVER FTTH)- BIR</t>
  </si>
  <si>
    <t>PP BATU KIKIR</t>
  </si>
  <si>
    <t>27/9/2023</t>
  </si>
  <si>
    <t>JKR 1372 -, PP BATU KIKIR JALAN BESAR BATU KIKIR NEGERI SEMBILAN 72200 BATU KIKIR</t>
  </si>
  <si>
    <t>BIR</t>
  </si>
  <si>
    <t>MARINA @ 013-3944490</t>
  </si>
  <si>
    <t>TMSA/233350</t>
  </si>
  <si>
    <t>tiada way dari pos. hanya satu tiang hadapan pos
 Mohon reserve FDP and Tie DP untuk POS MALAYSIA.
 Penambahan boundary diperlukan.
 Terima kasih</t>
  </si>
  <si>
    <t>SHAHIDAN BIN SHARI</t>
  </si>
  <si>
    <t>22/09/2023 12:05:00 PM</t>
  </si>
  <si>
    <t>2018/005041</t>
  </si>
  <si>
    <t>180311-71255</t>
  </si>
  <si>
    <t>PAC2312467</t>
  </si>
  <si>
    <t>POS MALAYSIA BERHAD- PP MARAN (SDWAN OVER FTTH)- MRN</t>
  </si>
  <si>
    <t>PP MARAN</t>
  </si>
  <si>
    <t>JKR 895 -, PP MARAN  BANDAR BARU TERENGGANU 26500 MARANG</t>
  </si>
  <si>
    <t>MRN</t>
  </si>
  <si>
    <t>TMEA/231493</t>
  </si>
  <si>
    <t>DP Seberang jalan tiada way. Kabel copper dari exchange belakang terus masuk pos.
 Mohon reserve FDP and Tie DP untuk POS MALAYSIA.
 Penambahan boundary diperlukan.
 Terima kasih</t>
  </si>
  <si>
    <t>HAZIDAH BINTI ABDUL KAHAR</t>
  </si>
  <si>
    <t>25/09/2023 11:31:35 AM</t>
  </si>
  <si>
    <t>POS MALAYSIA BERHAD- PP BUKIT GOH (SDWAN OVER FTTH)- BGH</t>
  </si>
  <si>
    <t>PP BUKIT GOH</t>
  </si>
  <si>
    <t>BGH_C002_DP0032</t>
  </si>
  <si>
    <t>POS -, PP BUKIT GOH  FELDA BUKIT GOH PAHANG 26050 KUANTAN</t>
  </si>
  <si>
    <t>DP atas 500 meter perlu DP Tie.
 Mohon reserve FDP and Tie DP untuk POS MALAYSIA.
 Penambahan boundary diperlukan.
 Terima kasih</t>
  </si>
  <si>
    <t>18/09/2023 10:42:56 AM</t>
  </si>
  <si>
    <t>POS MALAYSIA BERHAD- PP MUKAH (SDWAN OVER FTTH)- MKH</t>
  </si>
  <si>
    <t>PP MUKAH</t>
  </si>
  <si>
    <t>PEJABAT POS MUKAH JALAN HJ MOHD FAUZI MUKAH SARAWAK 96400 MUKAH</t>
  </si>
  <si>
    <t>TMWA/233194</t>
  </si>
  <si>
    <t>NEED NEW DP TIE AT POS FROM TM BUILDING
 Mohon reserve FDP and Tie DP untuk POS MALAYSIA.
 Penambahan boundary diperlukan.
 Terima kasih</t>
  </si>
  <si>
    <t>MUHAMMAD NAUFAL BIN BUSTAMAM</t>
  </si>
  <si>
    <t>20/09/2023 11:08:59 AM</t>
  </si>
  <si>
    <t>PAC2312406</t>
  </si>
  <si>
    <t>POS MALAYSIA BERHAD- PP DALAT (SDWAN OVER FTTH)- DLT</t>
  </si>
  <si>
    <t>PP DALAT</t>
  </si>
  <si>
    <t>POS HUB -, PP DALAT  PEJABAT POS MALAYSIA SARAWAK 96300 DALAT</t>
  </si>
  <si>
    <t>TMWA/233195</t>
  </si>
  <si>
    <t>NEED POLE FROM DP DLT_C001M_DP0013.
 Mohon reserve FDP and Tie DP untuk POS MALAYSIA.
 Penambahan boundary diperlukan.
 Terima kasih</t>
  </si>
  <si>
    <t>20/09/2023 11:09:02 AM</t>
  </si>
  <si>
    <t>PAC2312407</t>
  </si>
  <si>
    <t>POS MALAYSIA BERHAD- PPL KELANA JAYA (SDWAN OVER FTTH)- KLJ</t>
  </si>
  <si>
    <t>PPL KELANA JAYA</t>
  </si>
  <si>
    <t>NO. 2 -, PPL KELANA JAYA JALAN SS 6/2 KELANA JAYA SELANGOR 47301 KELANA JAYA</t>
  </si>
  <si>
    <t>TMCA/232189</t>
  </si>
  <si>
    <t>Perlu DP Tie.
 Mohon reserve FDP and Tie DP untuk POS MALAYSIA.
 Penambahan boundary diperlukan.
 Terima kasih</t>
  </si>
  <si>
    <t>MOHAMED SUFFIAN HADI BIN SUBOH</t>
  </si>
  <si>
    <t>21/09/2023 02:39:59 PM</t>
  </si>
  <si>
    <t>PAC2312446</t>
  </si>
  <si>
    <t>PERODUA SALES SDN BHD-TKT 2, MENARA AIK HUA, CKT RAJA  CHULAN(SDWAN DOME)-KLC</t>
  </si>
  <si>
    <t>25/10/2023</t>
  </si>
  <si>
    <t>TEST CORE KLC/2023/TC018</t>
  </si>
  <si>
    <t>- TKT  2  MENARA AIK HUA CKT RAJA CHULAN  WP KUALA LUMPUR 50200  KUALA LUMPUR</t>
  </si>
  <si>
    <t>KLC</t>
  </si>
  <si>
    <t>1-72644571762</t>
  </si>
  <si>
    <t>18/09/2023 10:09:43 AM</t>
  </si>
  <si>
    <t>PERMODALAN NASIONAL BERHAD - BANDAR SETIA FONTAINES MSAM (UNIFI) - KBS</t>
  </si>
  <si>
    <t>KBS_C999_100</t>
  </si>
  <si>
    <t>PERMODALAN NASIONAL BERHAD</t>
  </si>
  <si>
    <t>2296  LINGKARAN SETIA BANDAR SETIA FONTAINES PULAU PINANG 13200 KEPALA BATAS</t>
  </si>
  <si>
    <t>2296, LINGKARAN SETIA, BANDAR SETIA FONTAINES, 13200 KEPALA BATAS, PULAU PINANG</t>
  </si>
  <si>
    <t>MOHD KHAIRI BIN DIN</t>
  </si>
  <si>
    <t>60 13-393 6940</t>
  </si>
  <si>
    <t>NIK MUHAMMAD ILHAM SYAFIQ BIN MOHD AZAM</t>
  </si>
  <si>
    <t>Request 32 port, requirement from customer.</t>
  </si>
  <si>
    <t>TMMV/2100000</t>
  </si>
  <si>
    <t>2023/058351</t>
  </si>
  <si>
    <t>230731-332080</t>
  </si>
  <si>
    <t>PERMODALAN NASIONAL BERHAD - BANDAR SETIA FONTAINES CP (DOME) - KBS</t>
  </si>
  <si>
    <t>1-72660433510</t>
  </si>
  <si>
    <t>NUR NADIRAH BINTI ROSLAN</t>
  </si>
  <si>
    <t>19/09/2023 04:15:46 PM</t>
  </si>
  <si>
    <t>PERODUA SALES SDN BHD- JPJ MALAYSIA JALAN TEKNOKRAT 5 BANGUNAN JPJ(SDWAN DOME)-CBJ</t>
  </si>
  <si>
    <t>CBJ2_F54 core 185,186</t>
  </si>
  <si>
    <t>JPJ MALAYSIA BANGUNAN JPJ JALAN TEKNOKRAT 5  - SELANGOR 63000 CYBERJAYA</t>
  </si>
  <si>
    <t>1-72645361790</t>
  </si>
  <si>
    <t>18/09/2023 04:35:02 PM</t>
  </si>
  <si>
    <t>PERODUA SALES SDN BHD- JAB KASTAM MALAYSIA  LOT 2G1 PRESINT 2(SDWAN DOME)-PUJ</t>
  </si>
  <si>
    <t>PUJ_F78 CORE 149 - 150</t>
  </si>
  <si>
    <t>LOT 2G1 TKT 5 JAB KASTAM MALAYSIA - PRESINT 2 WP PUTRAJAYA 62250 PUTRAJAYA</t>
  </si>
  <si>
    <t>1-72525483419</t>
  </si>
  <si>
    <t>18/09/2023 04:36:11 PM</t>
  </si>
  <si>
    <t>PERODUA SALES SDN BHD- PERODUA AUTOMOTIVE CENTRE, SUNGAI CHOH(METRO E P2P)-RG</t>
  </si>
  <si>
    <t>- PERODUA AUTOMOTIVE CENTRE  SUNGAI CHOH SELANGOR 48009 RAWANG</t>
  </si>
  <si>
    <t>1-72781186376</t>
  </si>
  <si>
    <t>26/09/2023 11:34:00 AM</t>
  </si>
  <si>
    <t>UNISEM (M) SDN BHD - GOPENG INDUSTRIAL PARK (DOME 100M SLG 99.99) - PUL</t>
  </si>
  <si>
    <t>LOT F4RR+8H LG JALAN INDUSTRI 5/1 GOPENG INDUSTRIAL PARK PERAK 31600 GOPENG</t>
  </si>
  <si>
    <t>MOHD AMINUDDIN BIN AB AALA</t>
  </si>
  <si>
    <t>1-72881050572</t>
  </si>
  <si>
    <t>TMNA/232747</t>
  </si>
  <si>
    <t>16/05/2023</t>
  </si>
  <si>
    <t>THIS IS  DOME 100M WITH SLG 99.99 &amp; 5YRS CONTRACT. 
 PRIMARY CCT NODE IS SIMPANG PULAI (PUL) &amp; SECONDARY CCT NODE IS GOPENG (GG) AS PER ND.
 Y1 : (OTC +  IP + RECURRING)=RM9300+RM100 + RM8297*12=RM108,964.00;
 Y2=Y3=Y4=Y5= RM99,664.00.</t>
  </si>
  <si>
    <t>26/09/2023 05:27:05 PM</t>
  </si>
  <si>
    <t>TMNA/232747, TMNA/232749</t>
  </si>
  <si>
    <t>PAC2312610</t>
  </si>
  <si>
    <t>UNISEM (M) SDN BHD - BANDAR PULAI JAYA (ME P2P LEG A) - PUL</t>
  </si>
  <si>
    <t>1 MDF LG PERSIARAN PULAI JAYA 9 BANDAR PULAI JAYA PERAK 31300 KAMPUNG KEPAYANG</t>
  </si>
  <si>
    <t>1-73154050282</t>
  </si>
  <si>
    <t>TMNA/232413</t>
  </si>
  <si>
    <t>THIS IS LEG A FOR MEP2P 200M SLA99.0 WITH 5Y CONTRACT. NODE IS PUL.
 Y1 : (OTC+RECURRING)=(RM12500+120000); RM132500;
 Y2 : RM120000; Y3: RM120000; Y4: RM120000; Y5: RM120000.</t>
  </si>
  <si>
    <t>26/09/2023 05:20:57 PM</t>
  </si>
  <si>
    <t>220314-273283</t>
  </si>
  <si>
    <t>PAC2312607</t>
  </si>
  <si>
    <t>UNISEM (M) SDN BHD - GOPENG INDUSTRIAL PARK (MEP2P LEG B) - GG</t>
  </si>
  <si>
    <t>GG</t>
  </si>
  <si>
    <t>TMNA/232748</t>
  </si>
  <si>
    <t>THIS IS LEG B FOR MEP2P 200M SLA99.0 WITH 5Y CONTRACT.
 Y1 : (OTC+RECURRING)=(RM12500+120000); RM132500;
 Y2 : RM120000; Y3: RM120000; Y4: RM120000; Y5: RM120000.</t>
  </si>
  <si>
    <t>26/09/2023 05:33:02 PM</t>
  </si>
  <si>
    <t>PAC2312619</t>
  </si>
  <si>
    <t>TF AMD MICROELECTRONICS-BAYAN LEPAS(UNIFI)-BYB</t>
  </si>
  <si>
    <t>BYB_C888_1(DP0006)</t>
  </si>
  <si>
    <t>TF AMD MICROELECTRONICS (PENANG) SDN BHD</t>
  </si>
  <si>
    <t>TF AMD MICROELECTRONICS (PENANG) SDN BHD Kawasan Perindustrian Bayan Lepas, 11900 Bayan Lepas, Penang  PULAU PINANG 11900 BAYAN LEPAS</t>
  </si>
  <si>
    <t>To pull fiber cable for Unifi infra (1 new FDP - 8 ports)</t>
  </si>
  <si>
    <t>WAN NOOR ALIA BINTI WAN AMAIRRUDIN</t>
  </si>
  <si>
    <t>26/09/2023 04:20:40 AM</t>
  </si>
  <si>
    <t>TMNA/230763</t>
  </si>
  <si>
    <t>2022/045963</t>
  </si>
  <si>
    <t>220531-281489</t>
  </si>
  <si>
    <t>KEMENTERIAN SUMBER MANUSIA-INSTITUT LATIHAN PERIDUNSTRIAN SERIAN(UNIFI)-SRN</t>
  </si>
  <si>
    <t>13/10/2023</t>
  </si>
  <si>
    <t>KEMENTERIAN SUMBER MANUSIA</t>
  </si>
  <si>
    <t>INSTITUT LATIHAN PERIDUNSTRIAN SERIAN JALAN SERIAN-TEBEDU BY-PASS  SARAWAK 94700 SERIAN</t>
  </si>
  <si>
    <t>INSTITUT LATIHAN PERIDUNSTRIAN SERIAN, JALAN SERIAN-TEBEDU BY-PASS, 94700 SERIAN, SARAWAK</t>
  </si>
  <si>
    <t>FAIZAM HORIAN</t>
  </si>
  <si>
    <t>WILSON CHIANG HOCK MENG</t>
  </si>
  <si>
    <t>016-2095651</t>
  </si>
  <si>
    <t>ADELINE BONG AI LING</t>
  </si>
  <si>
    <t>TMWA/230591</t>
  </si>
  <si>
    <t>30/05/2022</t>
  </si>
  <si>
    <t>TO PROVIDE 8 FDP &amp; 2 TIE FDP FOR OFFICE AND STAFF QUARTERS. TO PROVIDE ALSO 1 FTB FOR NID (METRO-E SERVICE).</t>
  </si>
  <si>
    <t>27/09/2023 11:33:20 AM</t>
  </si>
  <si>
    <t>TMKV/220230</t>
  </si>
  <si>
    <t>2022/043230</t>
  </si>
  <si>
    <t>220523-280447</t>
  </si>
  <si>
    <t>PAC2312582</t>
  </si>
  <si>
    <t>NO 75  JALAN TAMPOI JOHOR BAHARU JOHOR 81200  TAMPOI</t>
  </si>
  <si>
    <t>1-73977526462</t>
  </si>
  <si>
    <t>PERODUA SALES SDN BHD-ONE STOP CENTRE NO 1678, JALAN PERUSAHAAN HIGHWAY AUTO CITY NORTH-SOUTH JURU(SDWAN DOME)-BTH</t>
  </si>
  <si>
    <t>NO 1678 ONE STOP CENTRE  JALAN PERUSAHAAN HIGHWAY AUTO CITY NORTH-SOUTH  JURU INTERCHANGE  PULAU PINANG 13600 PERAI @ PRAI</t>
  </si>
  <si>
    <t>1-74296782071</t>
  </si>
  <si>
    <t>TMNA/230224</t>
  </si>
  <si>
    <t>Wayleave</t>
  </si>
  <si>
    <t>PAC2312749</t>
  </si>
  <si>
    <t>5369 C - JALAN MALIM - MELAKA 75250 BACHANG</t>
  </si>
  <si>
    <t>1-74463226038</t>
  </si>
  <si>
    <t>LOT PT10292 - JALAN MEDAN KAMUNTING JAYA 2 - PERAK 34600  KAMUNTING</t>
  </si>
  <si>
    <t>1-73766362778</t>
  </si>
  <si>
    <t>PAC2312782</t>
  </si>
  <si>
    <t>E - 49  - JALAN BAKRI   BATU 2  JOHOR 84000  MUAR</t>
  </si>
  <si>
    <t>1-74464005405</t>
  </si>
  <si>
    <t>LOT 21 BLOCK B LORONG KELULI 1C KAWASAN PERINDUSTRIAN BUKUT RAJA SEKSYEN 7 SELANGOR 4000 SHAH ALAM</t>
  </si>
  <si>
    <t>1-73717656947</t>
  </si>
  <si>
    <t>LOT 110 &amp; 2179 - JALAN HILIRAN MASJID - TERENGGANU 21000 KUALA TERENGGANU</t>
  </si>
  <si>
    <t>1-74019394232</t>
  </si>
  <si>
    <t>PAC2312781</t>
  </si>
  <si>
    <t>LOT 500 &amp; 1123 - JALAN RASAH SEREMBAN BATU 2 1/2     NEGERI SEMBILAN 70300 RASAH</t>
  </si>
  <si>
    <t>1-74019393666</t>
  </si>
  <si>
    <t>LOT 64280 PTD111435 -  JALAN JOHOR JAYA KAWASAN PERINDUSTRIAN PLENTONG JOHOR  81750 PLENTONG</t>
  </si>
  <si>
    <t>1-73974699935</t>
  </si>
  <si>
    <t>PERODUA SALES SDN BHD-LOT 678  PSN SUBANG PERMAI USJ 1  47610 SUBANG JAYA SELANGOR(SDWAN DOME)-USJ</t>
  </si>
  <si>
    <t>TM - Pending NOVA order</t>
  </si>
  <si>
    <t>Survey required</t>
  </si>
  <si>
    <t>LOT 678 - PSN SUBANG PERMAI USJ 1 SELANGOR 47610 SUBANG JAYA</t>
  </si>
  <si>
    <t>1-73724565853</t>
  </si>
  <si>
    <t>TMCA/232257</t>
  </si>
  <si>
    <t>NOR IZAH BINTI AB RAHMAN</t>
  </si>
  <si>
    <t>PAC2312762</t>
  </si>
  <si>
    <t>PARKLAND AVENUE SDN BHD-BANDAR BOTANI JASIN-PHASE 1(a), 2 (a), SHOPLOT (1) (UNIFI)-JN</t>
  </si>
  <si>
    <t>BANDAR BOTANI JASIN-PHASE 1(a), 2 (a), SHOPLOT (1)</t>
  </si>
  <si>
    <t>29/4/2022</t>
  </si>
  <si>
    <t>27/06/2023</t>
  </si>
  <si>
    <t>NRF CWS JN (4W) PARKLAND AVENUE S/B BANDAR BOTANI JASIN</t>
  </si>
  <si>
    <t>PARKLAND AVENUE SDN BHD</t>
  </si>
  <si>
    <t>BANDAR BOTANI JASIN  JASIN MELAKA 77200 JASIN</t>
  </si>
  <si>
    <t>NURUL DIANA BINTI ALINLOD</t>
  </si>
  <si>
    <t>TMSA/221285</t>
  </si>
  <si>
    <t>Lnch</t>
  </si>
  <si>
    <t>21/01/2022</t>
  </si>
  <si>
    <t>PARKLAND AVENUE SDN BHD-BANDAR BOTANI JASIN-PHASE 1(a), 2 (a), SHOPLOT (1) (UNIFI)-JN
 - SP PROJECT AT BANDAR BOTANI JASIN - 400 UNITS (INFRA MODEL)
 - AM NURUL DIANA ALINLOD
 - TARGET RFS : 30 AUG 2023 - DEFER RFS 30 NOV 2023
 - STARTING PROJECT WITH HDD ARRANGEMENT
 - update : Demand Consumer &amp; Businness
 - UPDATE 04102023- CHANGE AGAIN SFDC ID : 210215-220922</t>
  </si>
  <si>
    <t>SERI RUSIDA BINTI DAUD</t>
  </si>
  <si>
    <t>TMSA/221285, TMSA/222356, TMSA/231010</t>
  </si>
  <si>
    <t>TMMV/211170</t>
  </si>
  <si>
    <t>2021/028109</t>
  </si>
  <si>
    <t>210215-220922</t>
  </si>
  <si>
    <t>PAC2312651</t>
  </si>
  <si>
    <t>KINTA ECOCITY SDN BHD-SP PINE PARK DEVT PROJECT C PH 4 BB SERI KLEBANG (UNIFI)-KTS</t>
  </si>
  <si>
    <t>KINTA ECOCITY SDN BHD</t>
  </si>
  <si>
    <t>KTS_C027_DB0007-DB0010</t>
  </si>
  <si>
    <t>KINTA ECOCITY SDN BHD FOR PINE PARK DEVELOPMENT PROJECT C PHASE 4 BANDAR BARU SRI KLEBANG PERAK 31200 CHEMOR</t>
  </si>
  <si>
    <t>KTS</t>
  </si>
  <si>
    <t>SVC_PRK_TSK_KECBABC04</t>
  </si>
  <si>
    <t>22/12/2020</t>
  </si>
  <si>
    <t>PART OF FHOUSING PROJECT KINTA ECOCITY SDN BHD (PROJECT ABC)PROJECT C PHASE 4 WITH LOA DATED ON 22-12-2020. SP CONTRACT 12 MONTHS. CF/MSB APPROVED BY TM ON 07 SEP 2022. Y1 : 36xRM129x12M = RM55,728.00</t>
  </si>
  <si>
    <t>TMMV/210026</t>
  </si>
  <si>
    <t>2023/056753</t>
  </si>
  <si>
    <t>230727-331746</t>
  </si>
  <si>
    <t>PETROLIAM NASIONAL-MCITI SQUARE(DOME)-MR</t>
  </si>
  <si>
    <t>MCITI</t>
  </si>
  <si>
    <t>30/6/2021</t>
  </si>
  <si>
    <t>15/7/2021</t>
  </si>
  <si>
    <t>30/9/2021</t>
  </si>
  <si>
    <t>PETROLIAM NASIONAL BHD</t>
  </si>
  <si>
    <t>LOT 12337-1-6 LEVEL GF, MCITI SQUARE JALAN AIRPORT  SARAWAK 98000 MIRI</t>
  </si>
  <si>
    <t>LOT 12337-1-6, LEVEL GF, MCITI SQUARE, JALAN AIRPORT, 98000 MIRI, SARAWAK</t>
  </si>
  <si>
    <t>SITI FAIRUZ BINTI OMAR BAKHI</t>
  </si>
  <si>
    <t>QAYYUL HAMRI BIN MUHD IRMAN FOO</t>
  </si>
  <si>
    <t>013-4129322</t>
  </si>
  <si>
    <t>MOHD MAZUKI BIN CHE HASSAN</t>
  </si>
  <si>
    <t>1-42127056462</t>
  </si>
  <si>
    <t>TMWA/217030</t>
  </si>
  <si>
    <t>RR/VENDOR WORKS</t>
  </si>
  <si>
    <t>TMWA/217030, TMWA/217031</t>
  </si>
  <si>
    <t>CUST - Order CANCEL</t>
  </si>
  <si>
    <t>TM NEW MEDIA-BLOK C MENARA STAR(DIGITAL FM BEARER)-PJC</t>
  </si>
  <si>
    <t>MENARA STAR PJ</t>
  </si>
  <si>
    <t>28/2/2022</t>
  </si>
  <si>
    <t>25/6/2022</t>
  </si>
  <si>
    <t>TM NEW MEDIA</t>
  </si>
  <si>
    <t>NO 15 TKT 7 , BLOK C , MENARA STAR JALAN 16/11 OFF JALAN DAMANSARA  SELANGOR 46350 PETALING JAYA</t>
  </si>
  <si>
    <t>NO 15, TKT 7, BLOK C, MENARA STAR, JALAN 16/11 OFF JALAN DAMANSARA,46350 PETALING JAYA</t>
  </si>
  <si>
    <t>MOHD FIRDAUS BIN ESMAIL</t>
  </si>
  <si>
    <t>ASNAWATI BINTI ABDUL LATIF</t>
  </si>
  <si>
    <t>013-2385856</t>
  </si>
  <si>
    <t>BROADCAST</t>
  </si>
  <si>
    <t>Codec</t>
  </si>
  <si>
    <t>15/01/2022</t>
  </si>
  <si>
    <t>27/01/2022 05:11:56 PM</t>
  </si>
  <si>
    <t>UNIVERSITI TEKNOLOGI MARA -DRC KAMPUS SELAYANG (DWDM PTN) - SLB</t>
  </si>
  <si>
    <t>29/11/2022</t>
  </si>
  <si>
    <t>UNIVERSITI TEKNOLOGI MARA</t>
  </si>
  <si>
    <t>UNIVERSITI TEKNOLOGI MARA KAMPUS SELAYANG</t>
  </si>
  <si>
    <t>DRC ,GROUND FLOOR , UNIVERSITI TEKNOLOGI MARA KAMPUS SELAYANG JALAN PRIMA SELAYANG 7 UNIVERSITI TEKNOLOGI MARA SELANGOR 68100 BATU CAVES</t>
  </si>
  <si>
    <t>SLB</t>
  </si>
  <si>
    <t>MARYANI YAHAKUB</t>
  </si>
  <si>
    <t>MOHAMAD NOOR BIN HAMDAN</t>
  </si>
  <si>
    <t>013-7415080</t>
  </si>
  <si>
    <t>RAZILAWATI BINTI MOHD. RAZALI</t>
  </si>
  <si>
    <t>Hyperband</t>
  </si>
  <si>
    <t>31/05/2022</t>
  </si>
  <si>
    <t>DWDM PTN 2GBPS - DRC SELAYANG (SLB)
 REQUEST FOR PTN EQUIPMENT</t>
  </si>
  <si>
    <t>MUHAMMAD FAUZI BIN MAZNI</t>
  </si>
  <si>
    <t>2018/009379</t>
  </si>
  <si>
    <t>180807-800549</t>
  </si>
  <si>
    <t>UNIVERSITI TEKNOLOGI MARA -DRC KAMPUS SHAH ALAM (DWDM PTN) -SAL</t>
  </si>
  <si>
    <t>UNIVERSITI TEKNOLOGI MARA - DRC HQ</t>
  </si>
  <si>
    <t>GROUND FLOOR , DRC KOLEJ PERINDU  JALAN SARJANA 1/2 UNIVERSITI TEKNOLOGI MARA SELANGOR 40450 SHAH ALAM</t>
  </si>
  <si>
    <t>SERVICE DWDM PTN 2 GBPS -DRC SHAH ALAM (HQ)
 REQUEST FOR PTN EQUIPMENT</t>
  </si>
  <si>
    <t>CIMB BANK BERHAD - KENANGA INTERNATIONAL, JALAN SULTAN ISMAIL (SDIPVPN IPME)-BIN</t>
  </si>
  <si>
    <t>19/10/2022</t>
  </si>
  <si>
    <t>TEST CORE BIN/2022/TC014</t>
  </si>
  <si>
    <t>CIMB BANK BERHAD</t>
  </si>
  <si>
    <t>TKT 10 KENANGA INTERNATIONAL JALAN SULTAN ISMAIL KUALA LUMPUR WP KUALA LUMPUR 50450 KUALA LUMPUR</t>
  </si>
  <si>
    <t>LOO KEAN FAI</t>
  </si>
  <si>
    <t>JESVINDER SINGH A/L BAJAN SINGH</t>
  </si>
  <si>
    <t>6016-3569949</t>
  </si>
  <si>
    <t>HASNIZAM BINTI AHMAD</t>
  </si>
  <si>
    <t>1-56332197500</t>
  </si>
  <si>
    <t>SDWAN over IPME</t>
  </si>
  <si>
    <t>SDIPVPN IPME - TAR EXCH</t>
  </si>
  <si>
    <t>25/10/2022 03:15:50 AM</t>
  </si>
  <si>
    <t>2021/036327</t>
  </si>
  <si>
    <t>202008-202175</t>
  </si>
  <si>
    <t>CEVA LOGISTICS - BANDAR BUKIT RAJA (DOME) - BRA</t>
  </si>
  <si>
    <t>CEVA LOGISTICS - BANDAR BUKIT RAJA</t>
  </si>
  <si>
    <t>28/4/2023</t>
  </si>
  <si>
    <t>CEVA LOGISTICS (MALAYSIA) SDN BHD.</t>
  </si>
  <si>
    <t>LOT 108980 &amp; 108981  JALAN ASTANA 5/KU2 BANDAR BUKIT RAJA, MUKIM KAPAR SELANGOR 41050 KLANG</t>
  </si>
  <si>
    <t>LOT 108980 &amp; 108981, JALAN ASTANA 5/KU2, BANDAR BUKIT RAJA, MUKIM KAPAR, 41050 KLANG, SELANGOR</t>
  </si>
  <si>
    <t>ZULPUTRA BIN HARSAT</t>
  </si>
  <si>
    <t>1-62464473225</t>
  </si>
  <si>
    <t>TMCA/232199</t>
  </si>
  <si>
    <t>23/02/2023</t>
  </si>
  <si>
    <t>25/09/2023 04:54:02 PM</t>
  </si>
  <si>
    <t>2022/045928</t>
  </si>
  <si>
    <t>220927-293902</t>
  </si>
  <si>
    <t>PAC2312506</t>
  </si>
  <si>
    <t>KEMENTERIAN PERTAHANAN MALAYSIA -BSPP DKM KLUANG-KEM MAHKOTA JOHOR(UNIFI)-KU</t>
  </si>
  <si>
    <t>30/6/2023</t>
  </si>
  <si>
    <t>KEMENTERIAN PERTAHANAN MALAYSIA - BSPP</t>
  </si>
  <si>
    <t>BSPP</t>
  </si>
  <si>
    <t>PEJABAT DETASMEN KESELAMATAN MEDAN KLUANG, D/A KEM MAHKOTA   JOHOR 86000 KLUANG</t>
  </si>
  <si>
    <t>PEJABAT DETASMEN KESELAMATAN MEDAN KLUANG, D/A KEM MAHKOTA, 86000 KLUANG, JOHOR</t>
  </si>
  <si>
    <t>MOHD. SAFANIZAM BIN MOHD. PILUS</t>
  </si>
  <si>
    <t>SHIEKH MOHD ASYRAF BIN ZAINAL AZIM</t>
  </si>
  <si>
    <t>013-9282486</t>
  </si>
  <si>
    <t>SUHAILIN BINTI MISRAN</t>
  </si>
  <si>
    <t>1-63118693626</t>
  </si>
  <si>
    <t>Order requestor/creator ??? che Kamsani bin che taib (A16967) kena create NRP utk proceed dgn order 1-63118693626. Thanks.
 * Keperluan unifi ini sebagai kontrak TM dengan Mindef .
 Please justify this Unifi is under contract MINDEF; contract value : RM5,369,025.16</t>
  </si>
  <si>
    <t>22/08/2023 04:50:42 PM</t>
  </si>
  <si>
    <t>2020/025278</t>
  </si>
  <si>
    <t>201217-208054</t>
  </si>
  <si>
    <t>MALINDO AIRWAYS SDN BHD-BANDAR BARU ENSTEK (SDWAN FTTH) - LBU</t>
  </si>
  <si>
    <t>21/4/2023</t>
  </si>
  <si>
    <t>22/4/2023</t>
  </si>
  <si>
    <t>PELANGGAN BELUM PANGGIL UNTUK INSPECTION INFRA. PROJ GF DAN BANGUNAN BARU SIAP</t>
  </si>
  <si>
    <t>MALINDO AIRWAYS SDN BHD</t>
  </si>
  <si>
    <t>MALINDO AIRWAYS SDN BHD PERSIARAN TEKNOLOGI 1, BANDAR BARU ENSTEK,  BANDAR BARU ENSTEK, NEGERI SEMBILAN NEGERI SEMBILAN 71760 BANDAR BARU ENSTEK</t>
  </si>
  <si>
    <t>IZWAN BIN AHMAD</t>
  </si>
  <si>
    <t>ANDREW YAP SOON POH</t>
  </si>
  <si>
    <t>6013-338 3739</t>
  </si>
  <si>
    <t>SYAZANA BINTI SUHATTA</t>
  </si>
  <si>
    <t>TMSA/233381</t>
  </si>
  <si>
    <t>30/03/2023</t>
  </si>
  <si>
    <t>2023/050623</t>
  </si>
  <si>
    <t>230123-306459</t>
  </si>
  <si>
    <t>TAN CHONG EKSPRES AUTO SERVIS-KAMPUNG KOKSAN SERENDAH(UNIFI)-BBD</t>
  </si>
  <si>
    <t>TAN CHONG EKSPRES AUTO SERVIS SDN BHD</t>
  </si>
  <si>
    <t>95  JALAN KK 5 KAMPUNG KOKSAN SELANGOR 48200 SERENDAH</t>
  </si>
  <si>
    <t>TMCA/232095</t>
  </si>
  <si>
    <t>AHMAD RAMLE BIN ABD KARIM</t>
  </si>
  <si>
    <t>24/08/2023 11:44:46 AM</t>
  </si>
  <si>
    <t>230317-314872</t>
  </si>
  <si>
    <t>PAC2312480</t>
  </si>
  <si>
    <t>TAN CHONG EKSPRES AUTO SERVIS-JLN BUNGA CEMPAKA 2 SERENDAH(UNIFI)-BBD</t>
  </si>
  <si>
    <t>45  JALAN BUNGA CEMPAKA 2 TAMAN CEMPAKA SELANGOR 48200 SERENDAH</t>
  </si>
  <si>
    <t>TMCA/232094</t>
  </si>
  <si>
    <t>24/08/2023 11:23:22 AM</t>
  </si>
  <si>
    <t>PAC2312496</t>
  </si>
  <si>
    <t>TM OFFICE_K LUMPUR_TM ONE_BUS TECH(NOVA) -LEVEL 16 TM ANNEX 1 (IPME)-MTM</t>
  </si>
  <si>
    <t>23/8/2023</t>
  </si>
  <si>
    <t>TEST CORE MTM/2023/TC014</t>
  </si>
  <si>
    <t>TM OFFICE_K LUMPUR_TM ONE_BUS TECH(NOVA)</t>
  </si>
  <si>
    <t>BUS TECH TM ONE</t>
  </si>
  <si>
    <t>SMART SERVICES OPERATION CENTER LEVEL 16, TM ANNEX 1 JALAN PANTAI BAHARU  WP KUALA LUMPUR 59100 KUALA LUMPUR</t>
  </si>
  <si>
    <t>MTM</t>
  </si>
  <si>
    <t>TS. MAHADI BIN ZAINAL</t>
  </si>
  <si>
    <t>MOHAMAD ZAMIR BIN HASHIM</t>
  </si>
  <si>
    <t>1-65479724513</t>
  </si>
  <si>
    <t>22/05/2023</t>
  </si>
  <si>
    <t>To Relocate Existing IPVPN Service (Ac No :1039299613) and Service ID : LV1032243703 from TM ONE DAMANSARA to TM ANNEX 1 LEVEL 16 FOR SMART SERVICES OPERATION CENTER</t>
  </si>
  <si>
    <t>17/07/2023 11:38:39 AM</t>
  </si>
  <si>
    <t>TMONE PUBLIC SECTOR MLS IPME (MLS IPME) - MTM</t>
  </si>
  <si>
    <t>LV1088824986</t>
  </si>
  <si>
    <t>26/8/2023</t>
  </si>
  <si>
    <t>TEST CORE MTM/2023/TC016</t>
  </si>
  <si>
    <t>TMONE PUBLIC SECTOR MLS IPME</t>
  </si>
  <si>
    <t>LEVEL 16, TM ANNEXE 1  JALAN PANTAI JAYA, PANTAI BARU  KUALA LUMPUR WP KUALA LUMPUR 59200 KUALA LUMPUR</t>
  </si>
  <si>
    <t>JEGAN  MOGAN A/L JAYAMANI</t>
  </si>
  <si>
    <t>011-6330 4142</t>
  </si>
  <si>
    <t>MAULAHA DAIMAN</t>
  </si>
  <si>
    <t>1-67706666875</t>
  </si>
  <si>
    <t>15/06/2023</t>
  </si>
  <si>
    <t>MLS IPME Relocation (Projek Kembali). Relocate dari Menara TMONE ke Annexe 1.</t>
  </si>
  <si>
    <t>20/07/2023 08:18:05 AM</t>
  </si>
  <si>
    <t>KEMENTERIAN PENDIDIKAN MALAYSIA-SEKOLAH KEBANGSAAN DATO INAS(UNIFI)-JL</t>
  </si>
  <si>
    <t>NBA1016</t>
  </si>
  <si>
    <t>KEMENTERIAN PENDIDIKAN MALAYSIA</t>
  </si>
  <si>
    <t>SEKOLAH KEBANGSAAN DATO INAS</t>
  </si>
  <si>
    <t>SEKOLAH KEBANGSAAN DATO INAS KAMPUNG ULU INAS  NEGERI SEMBILAN 73100 JOHOL</t>
  </si>
  <si>
    <t>JL</t>
  </si>
  <si>
    <t>SITI HAIROLMIZA BINTI ZAINAL</t>
  </si>
  <si>
    <t>BALKIS BINTI HJ SULAIMAN</t>
  </si>
  <si>
    <t>013-3331477</t>
  </si>
  <si>
    <t>HABSAH BINTI ISMAIL</t>
  </si>
  <si>
    <t>TMSA/233353</t>
  </si>
  <si>
    <t>REQUIRE NEW FDP</t>
  </si>
  <si>
    <t>25/09/2023 12:54:00 PM</t>
  </si>
  <si>
    <t>230215-309920</t>
  </si>
  <si>
    <t>PAC2312510</t>
  </si>
  <si>
    <t>TINGKAT 4 &amp; 5 BANGUNAN AMPANG BUSINESS CENTRE</t>
  </si>
  <si>
    <t>OHR MARKETING SDN BHD</t>
  </si>
  <si>
    <t>LEVEL 5&amp;6 AMPANG BUSINESS CENTRE LEBUHRAYA SULTANAH BAHIYAH KEDAH 05050 ALOR SETAR</t>
  </si>
  <si>
    <t>MUHD HARRIS BIN ABDULLAH</t>
  </si>
  <si>
    <t>THURGAYINI A/P AMURTHALINGAM</t>
  </si>
  <si>
    <t>010-5615859</t>
  </si>
  <si>
    <t>AYOB BIN SHAFII</t>
  </si>
  <si>
    <t>1-73701989491</t>
  </si>
  <si>
    <t>TM ONE Kedah/Perlis</t>
  </si>
  <si>
    <t>KINDLY PROCEED RELOCATE DOME SLA 99.7</t>
  </si>
  <si>
    <t>2023/054655</t>
  </si>
  <si>
    <t>230611-325839</t>
  </si>
  <si>
    <t>BOUSTEAD PETROLEUM MARKETING SDN BHD- LUMUT PORT INDUSTRIAL PARK (IPME)-SW</t>
  </si>
  <si>
    <t>TM - Late Project Approval</t>
  </si>
  <si>
    <t>27/8/2023</t>
  </si>
  <si>
    <t>BOUSTEAD PETROLEUM MARKETING SDN BHD</t>
  </si>
  <si>
    <t>LUMUT PORT INDUSTRIAL PARK   PERAK 32000 SITIAWAN</t>
  </si>
  <si>
    <t>1-68309040455</t>
  </si>
  <si>
    <t>TMNA/232600</t>
  </si>
  <si>
    <t>ZAIRUL AZMI BIN MOHD ZAMBRI</t>
  </si>
  <si>
    <t>26/07/2023 12:43:46 PM</t>
  </si>
  <si>
    <t>190624-97460</t>
  </si>
  <si>
    <t>PAC2311771</t>
  </si>
  <si>
    <t>20/8/2023</t>
  </si>
  <si>
    <t>SARAWAK INFORMATION SYSTEMS SDN BHD</t>
  </si>
  <si>
    <t>SARAWAK SHELL BERHAD HQ  MIRI TIMES SQUARE SARAWAK  MIRI</t>
  </si>
  <si>
    <t>1-71285293428</t>
  </si>
  <si>
    <t>TMWA/237302</t>
  </si>
  <si>
    <t>SHELL -NEW INSTALL ME P2P MIRI TIME SQUARE (LEG A) TO SINGAPORE LEG B (SLG 99.0%). NID TYPE  1 (NIDRAX711) FOR 1 UNIT. SFP TYPE LC DOWNLINK</t>
  </si>
  <si>
    <t>MOHD NIZAM BIN HAJEMI</t>
  </si>
  <si>
    <t>28/08/2023 03:20:51 PM</t>
  </si>
  <si>
    <t>2022/045733</t>
  </si>
  <si>
    <t>221027-296856</t>
  </si>
  <si>
    <t>PAC2312730</t>
  </si>
  <si>
    <t>BANK OF AMERICA - WISMA GOLDHILL (IPME) - KLC</t>
  </si>
  <si>
    <t>BANK OF AMERICA - WISMA GOLDHILL</t>
  </si>
  <si>
    <t>27/10/2023</t>
  </si>
  <si>
    <t>TEST CORE KLC/2023/TC017</t>
  </si>
  <si>
    <t>BANK OF AMERICA MALAYSIA BHD</t>
  </si>
  <si>
    <t>LOT 67 WISMA GOLDHILL 2, JALAN RAJA CHULAN  WP KUALA LUMPUR 50200 KUALA LUMPUR</t>
  </si>
  <si>
    <t>LOT 67, WISMA GOLDHILL, 2, JALAN RAJA CHULAN, 50200 KUALA LUMPUR</t>
  </si>
  <si>
    <t>MUHAMMAD SYAZWAN BIN MOHAMMAD YAACUB</t>
  </si>
  <si>
    <t>1-69706840005</t>
  </si>
  <si>
    <t>26/07/2023</t>
  </si>
  <si>
    <t>2022/044507</t>
  </si>
  <si>
    <t>220316-273567</t>
  </si>
  <si>
    <t>SIME DARBY PLANTATION BERHAD - KILANG KELAPA SAWIT WEST (UNIFI)-TPG</t>
  </si>
  <si>
    <t>KILANG KELAPA SAWIT WEST  CAREY ISLAND SELANGOR 42960 PULAU CAREY</t>
  </si>
  <si>
    <t>TMCA/232119</t>
  </si>
  <si>
    <t>MOHD AZRIE HIZAMIE BIN RAZALEE</t>
  </si>
  <si>
    <t>2023/057139</t>
  </si>
  <si>
    <t>230713-330088</t>
  </si>
  <si>
    <t>PAC2312134</t>
  </si>
  <si>
    <t>PETRONAS ICT SDN. BHD.  - KVDC ME3A 18Mbps (MEP2P) -CBJ</t>
  </si>
  <si>
    <t>21/10/2023</t>
  </si>
  <si>
    <t>ESIDE CBJ_F71 or CBJ_F72</t>
  </si>
  <si>
    <t>PETRONAS ICT SDN. BHD.</t>
  </si>
  <si>
    <t>TM KVDC   SELANGOR 63000 CYBERJAYA</t>
  </si>
  <si>
    <t>NURNAJLAA HANANI BINTI HAMDAN</t>
  </si>
  <si>
    <t>MOHD ASSAWWAF BIN ILIAS</t>
  </si>
  <si>
    <t>1-71198378079</t>
  </si>
  <si>
    <t>14/09/2023 07:19:36 PM</t>
  </si>
  <si>
    <t>221219-302101</t>
  </si>
  <si>
    <t>NGN CONNECTION SDN BHD-M-04-3A , BLOCK M SHAH ALAM(MEP2P)-SAL</t>
  </si>
  <si>
    <t>TM - Material Shortage</t>
  </si>
  <si>
    <t>EXISTING FIBER</t>
  </si>
  <si>
    <t>NGN CONNECTION SDN BHD</t>
  </si>
  <si>
    <t>NO 6 M-04-3A, BLOCK M PERSIARAN MULTIMEDIA SECTION 7 SELANGOR 40000 SHAH ALAM</t>
  </si>
  <si>
    <t>M-04-3A BLOCK M NO 6 PERSIARAN MULTIMEDIA SECTION 7 40000 SHAH ALAM</t>
  </si>
  <si>
    <t>NANTHEENISVARY A/P MANOHARAN</t>
  </si>
  <si>
    <t>BIBI ZEBENNASAR BT ABD RAZAK KHAN ABBASI</t>
  </si>
  <si>
    <t>1-71725691187</t>
  </si>
  <si>
    <t>KINDLY DO NRP ASAP  AS CUSTOMER NEED THE SERVICE URGENTLY.</t>
  </si>
  <si>
    <t>24/08/2023 12:21:42 PM</t>
  </si>
  <si>
    <t>2023/056986</t>
  </si>
  <si>
    <t>230817-334655</t>
  </si>
  <si>
    <t>NGN CONNECTION SDN BHD-LEVEL 2 TOWER 2, AVENUE 3 WISMA N2N (MEP2P)-MTM</t>
  </si>
  <si>
    <t>NO 8  LEVEL 2 WISMA N2N TOWER 2 AVENUE 3 JALAN KERINCHI BANGSAR SOUTH WP KUALA LUMPUR 59200 KUALA LUMPUR</t>
  </si>
  <si>
    <t>WISMA N2N , LEVEL 2, TOWER 2, AVENUE 3, BANGSAR SOUTH, NO 8, JALANKERINCHI, 59200 KUALA LUMPUR</t>
  </si>
  <si>
    <t>TMCA/232147</t>
  </si>
  <si>
    <t>Kindly Do NRP ASAP as Customer need the service URGENTLY. Tq</t>
  </si>
  <si>
    <t>RUZANNA BINTI MOHD REDHUAN</t>
  </si>
  <si>
    <t>PAC2312286</t>
  </si>
  <si>
    <t>FLEXTRONICS TECHNOLOGY (PENANG) SDN. BHD. - FLEX P8 (MLSIP IPME) - SJA</t>
  </si>
  <si>
    <t>FLEXTRONICS TECHNOLOGY (PENANG) SDN. BHD.</t>
  </si>
  <si>
    <t>NO. 2466 FLEX P8, BLACK A1 TINGKAT PERUSAHAAN MAJU 4A KAWASAN PERINDUSTRIAN PERAI PULAU PINANG 13600 SEBERANG PERAI</t>
  </si>
  <si>
    <t>FLEX P8, BLACK A1, NO. 2466, TINGKAT PERUSAHAAN MAJU 4A, KAWASAN PERINDUSTRIAN PERAI, 13600 PERAI PULAU PINANG</t>
  </si>
  <si>
    <t>MOHD SAFWAN BIN MOHAMED SHANSUDDIN</t>
  </si>
  <si>
    <t>60 10-561 5859</t>
  </si>
  <si>
    <t>1-71848039286</t>
  </si>
  <si>
    <t>TMNA/232700</t>
  </si>
  <si>
    <t>28/06/2023</t>
  </si>
  <si>
    <t>18/09/2023 05:53:30 PM</t>
  </si>
  <si>
    <t>2023/055599</t>
  </si>
  <si>
    <t>230615-326777</t>
  </si>
  <si>
    <t>PAC2312153</t>
  </si>
  <si>
    <t>CELESTICA MALAYSIA SDN BHD</t>
  </si>
  <si>
    <t>199919 LOT 70008 CELESTICA MALAYSIA SDN BHD, KULIM,  KEDAH 09000 KULIM HITECH</t>
  </si>
  <si>
    <t>NURULJAWAHIR BT MUSTOFA</t>
  </si>
  <si>
    <t>1-74372135384</t>
  </si>
  <si>
    <t>4 core FOC + 2 NID</t>
  </si>
  <si>
    <t>23/08/2023</t>
  </si>
  <si>
    <t>KINDLY PROCEED CELESTICA MALAYSIA-KULIM HI TECH NEW DOME SLG99.99%</t>
  </si>
  <si>
    <t>220213-269134</t>
  </si>
  <si>
    <t>MAJLIS AMANAH RAKYAT</t>
  </si>
  <si>
    <t>KPTM IPOH PERAK</t>
  </si>
  <si>
    <t>LOT 339325 KPTM IPOH, LEVEL 2 JALAN BANDAR MERU RAYA,  SERVER ROOM, KPTM IPOH (MERU), PERAK 30020  IPOH</t>
  </si>
  <si>
    <t>KPTM Ipoh, Level 2, Server Room, KPTM Ipoh (Meru), Lot 339325, Jalan Bandar Meru Raya, 30020 .</t>
  </si>
  <si>
    <t>MOHD ADISA BIN MAHADI</t>
  </si>
  <si>
    <t>MD ZUBIR BIN ABDULLAH</t>
  </si>
  <si>
    <t>013-3470211</t>
  </si>
  <si>
    <t>PUTERI ANIS NADIATUL IDA BINTI AZMIL</t>
  </si>
  <si>
    <t>1-73682706117</t>
  </si>
  <si>
    <t>LV1028765966</t>
  </si>
  <si>
    <t>25/08/2023</t>
  </si>
  <si>
    <t>RELOCATE TO NEW BUILDING. SPEED 60 MBPS, SLG 99.5%.</t>
  </si>
  <si>
    <t>230824-335634</t>
  </si>
  <si>
    <t>WATSONS PERSONAL CARE STORES SDN BHD - LOTUS KLUANG (UNIFI) - KU</t>
  </si>
  <si>
    <t>LOT NO G14, G15 &amp; G22 LOTUS KLUANG MUKIM KLUANG  JOHOR 86000 KLUANG</t>
  </si>
  <si>
    <t>LOT NO G14, G15 &amp; G22, LOTUS KLUANG H.S(D) 63272, PTD 78094, MUKIM KLUANG 86000 JOHOR</t>
  </si>
  <si>
    <t>TMSA/233316</t>
  </si>
  <si>
    <t>NOT VIABLE</t>
  </si>
  <si>
    <t>PAC2312767</t>
  </si>
  <si>
    <t>KEMENTERIAN PERTAHANAN MALAYSIA-DEPOT SIMPANAN PERTAHANAN-SUNGAI BULOH (UNIFI)-SGB</t>
  </si>
  <si>
    <t>15/3/2023</t>
  </si>
  <si>
    <t>KEMENTERIAN PERTAHANAN MALAYSIA</t>
  </si>
  <si>
    <t>DEPOT KENDERAAN (DK) DAN CAWANGAN WORKSHOP (WKSP) DEPOT SIMPANAN PERTAHANAN   SELANGOR 47000 SUNGAI BULOH</t>
  </si>
  <si>
    <t>DEPOT KENDERAAN (DK) DAN CAWANGAN WORKSHOP (WKSP) DEPOT SIMPANAN PERTAHANAN 47000 SUNGAI BULOH SELANGOR.</t>
  </si>
  <si>
    <t>IQWAN BIN ISMAIL</t>
  </si>
  <si>
    <t>24/11/2023</t>
  </si>
  <si>
    <t>26/09/2023 11:59:02 AM</t>
  </si>
  <si>
    <t>AGRO BANK (BANK PERTANIAN MALAYSIA) - PUSAT PERNIAGAAN PUTRA RAUB (IPME) - RB</t>
  </si>
  <si>
    <t>AGRO BANK (BANK PERTANIAN MALAYSIA)</t>
  </si>
  <si>
    <t>NO 10 &amp; 11  PUSAT PERNIAGAAN PUTRA RAUB, JALAN PUTRA RAUB 1  PAHANG 27600  RAUB</t>
  </si>
  <si>
    <t>NO 10 &amp; 11,  PUSAT PERNIAGAAN PUTRA RAUB, JALAN PUTRA RAUB 1, 27600 RAUB, PAHANG</t>
  </si>
  <si>
    <t>WAN NUR AINI BINTI WAN YAHYA</t>
  </si>
  <si>
    <t>MUHAMMAD FAIZAL BIN M. HAIRI</t>
  </si>
  <si>
    <t>60 13-226 5572</t>
  </si>
  <si>
    <t>1-71958887326</t>
  </si>
  <si>
    <t>TMEA/230437</t>
  </si>
  <si>
    <t>21/06/2023</t>
  </si>
  <si>
    <t>AGROBANK CAW. RAUB
 NI IPME 1MB, SLG 99.9 (Relocate LV1030290893)</t>
  </si>
  <si>
    <t>NOOR HAZWANI BINTI YAHYA</t>
  </si>
  <si>
    <t>230622-327781</t>
  </si>
  <si>
    <t>2022/040464</t>
  </si>
  <si>
    <t>AGRO BANK (BANK PERTANIAN MALAYSIA) - PUSAT PERDAGANGAN SRI MERSING (IPME) - ME</t>
  </si>
  <si>
    <t>AGRO BANK (BANK PERTANIAN MALAYSIA) -</t>
  </si>
  <si>
    <t>LOT 4 &amp; 5 PUSAT PERDAGANGAN SRI MERSING JALAN SAMUDERA  JOHOR 86800  MERSING</t>
  </si>
  <si>
    <t>LOT 4 &amp; 5, PUSAT PERDAGANGAN SRI MERSING, JALAN SAMUDERA, 86800 MERSING, JOHOR</t>
  </si>
  <si>
    <t>ME</t>
  </si>
  <si>
    <t>1-71958302528</t>
  </si>
  <si>
    <t>AGRO BANK CAW. MERSING
 NI IPME 1MB, SLG 99.9 (Relocate LV1030276029)</t>
  </si>
  <si>
    <t>26/09/2023 09:41:50 AM</t>
  </si>
  <si>
    <t>FELDA PRODATA SYSTEMS SDN BHD- FELDA PALONG 4(IPVALUE EFM)-PLM</t>
  </si>
  <si>
    <t>FELDA PRODATA SYSTEMS SDN BHD</t>
  </si>
  <si>
    <t>FELDA PALONG 4</t>
  </si>
  <si>
    <t>PEJABAT FELDA PALONG 4 JALAN DATO NANING, PUSAT BANDAR PALONG NEGERI SEMBILAN 73430 GEMAS</t>
  </si>
  <si>
    <t>PEJABAT FELDA PALONG 4,JLN DATO NANING,PUSAT BANDAR PALONG,73430 GEMAS,NEGRI SEMBILAN</t>
  </si>
  <si>
    <t>AMIRUL HAFIDZ BIN AHMAD FADZLAN</t>
  </si>
  <si>
    <t>KAMALESWARAN A/L SATHIVEL</t>
  </si>
  <si>
    <t>ROSLINA BINTI MOHD</t>
  </si>
  <si>
    <t>IPVPN EFM BAU</t>
  </si>
  <si>
    <t>TMSA/233319</t>
  </si>
  <si>
    <t>TO INSTALL IPVALUE EFM. ICHECK REMARKS : SVC NOT AVAILABLE . UNIFI PORT FULL</t>
  </si>
  <si>
    <t>TMSA/233318, TMSA/233319</t>
  </si>
  <si>
    <t>2021/033811</t>
  </si>
  <si>
    <t>220826-290519</t>
  </si>
  <si>
    <t>PAC2312158</t>
  </si>
  <si>
    <t>CHEVRON MALAYSIA LIMITED-CHEVRON PULAU INDAH TERMINAL(DOME)-PID</t>
  </si>
  <si>
    <t>CHEVRON PULAU INDAH TERMINAL</t>
  </si>
  <si>
    <t>CHEVRON MALAYSIA LIMITED</t>
  </si>
  <si>
    <t>CHEVRON PULAU INDAH TERMINAL  PULAU INDAH SELANGOR 42000 PULAU INDAH</t>
  </si>
  <si>
    <t>SRI MUGUNTHAN MANICAN</t>
  </si>
  <si>
    <t>1-71995382815</t>
  </si>
  <si>
    <t>TMCA/232131</t>
  </si>
  <si>
    <t>DOME 100M SLG 99.9-2 YEARS CONTRACT.</t>
  </si>
  <si>
    <t>MOHD NURADHA BIN MOHD DALWAN</t>
  </si>
  <si>
    <t>2023/057056</t>
  </si>
  <si>
    <t>211012-257648</t>
  </si>
  <si>
    <t>PAC2312181</t>
  </si>
  <si>
    <t>IMJ EDUCATION SDN BHD</t>
  </si>
  <si>
    <t>UNICO INTERNATIONAL SCHOOL</t>
  </si>
  <si>
    <t>BLOK A &amp; B TINGKAT BAWAH DAN 1, UNICO INTERNATIONAL SCHOOL JALAN SEGAMAT/LABIS TUNKU ABDUL RAHMAN UNIVERSITY COLLEGE JOHOR 85000 SEGAMAT</t>
  </si>
  <si>
    <t>Unico Tar University</t>
  </si>
  <si>
    <t>ROHILMEENA BINTI SABARDIN</t>
  </si>
  <si>
    <t>1 MAIN DP
 1/10/23 - LOA uploaded</t>
  </si>
  <si>
    <t>TMKV/230319</t>
  </si>
  <si>
    <t>2023/058166</t>
  </si>
  <si>
    <t>230809-333544</t>
  </si>
  <si>
    <t>SYARIKAT LOGISTIK PETIKEMAS - TAMAN PERINDUSTRIAN PULAU INDAH FASA 3 (UNIFI) - PID</t>
  </si>
  <si>
    <t>SYARIKAT LOGISTIK PETIKEMAS - TMN PERINDUSTRIAN PULAU INDAH</t>
  </si>
  <si>
    <t>SYARIKAT LOGISTIK PETIKEMAS SDN BHD</t>
  </si>
  <si>
    <t>LOT 183636 (PT 152640)  JALAN SUNGAI CHANDONG 28/KS11 TAMAN PERINDUSTRIAN PULAU INDAH (FASA 3) SELANGOR 42000 PULAU INDAH</t>
  </si>
  <si>
    <t>LOT 183636 (PT 152640), JALAN SUNGAI CHANDONG 28/KS11, TAMAN PERINDUSTRIAN PULAU INDAH (FASA 3), 42000 PULAU INDAH, SELANGOR</t>
  </si>
  <si>
    <t>NUR QISTINA NADIRA BINTI ROOSLY</t>
  </si>
  <si>
    <t>TMCA/232139</t>
  </si>
  <si>
    <t>Need to add new tie DP</t>
  </si>
  <si>
    <t>221205-300675</t>
  </si>
  <si>
    <t>PAC2312177</t>
  </si>
  <si>
    <t>PRASARANA MALAYSIA BERHAD - MALURI RAPIDKL BUS DEPOT (UNIFI) - MRI</t>
  </si>
  <si>
    <t>PRASARANA MALAYSIA BERHAD</t>
  </si>
  <si>
    <t>LOT 10480 MALURI RAPID KL BUS DEPOT BATU 3, OPPOSITE MALURI LRT STATION JALAN CHERAS WP KUALA LUMPUR 56100  KUALA LUMPUR</t>
  </si>
  <si>
    <t>MALURI RAPIDKL BUS DEPOT, LOT 10480, BATU 3, OPPOSITE MALURI LRT STATION, JALAN CHERAS, 56100 KUALA LUMPUR</t>
  </si>
  <si>
    <t>NEW UNIFI DP</t>
  </si>
  <si>
    <t>2023/057798</t>
  </si>
  <si>
    <t>230825-335696</t>
  </si>
  <si>
    <t>PAC2312815</t>
  </si>
  <si>
    <t>PRASARANA MALAYSIA BERHAD - SHAH ALAM RAPIDKL BUS DEPOT (UNIFI) - SAG</t>
  </si>
  <si>
    <t>TM - Order wrong input</t>
  </si>
  <si>
    <t>LOT 2, 18-2-20 SHAH ALAM RAPIDKL BUS DEPOT TAMAN INDUSTRI LION FASA 2,  PERSIARAN TENGKU AMPUAN, KAWASAN HICOM, SEKSYEN 26 SELANGOR 40000  SHAH ALAM</t>
  </si>
  <si>
    <t>SHAH ALAM RAPIDKL BUS DEPOT,  LOT 2, 18-2-20, TAMAN INDUSTRI LION FASA 2, PERSIARAN TENGKU AMPUAN, KAWASAN HICOM, SEKSYEN 26, 40000 SHAH ALAM SELANGOR DARUL EHSAN</t>
  </si>
  <si>
    <t>TMCA/232207</t>
  </si>
  <si>
    <t>26/09/2023 04:13:59 PM</t>
  </si>
  <si>
    <t>PAC2312528</t>
  </si>
  <si>
    <t>RHB BANK - RAINTREE RAIN @ THE ERA DUTA NORTH, SEGAMBUT (SDIPVPN IPME) - BAT</t>
  </si>
  <si>
    <t>LOT G01, NO 208 RAINTREE RAIN @ THE ERA DUTA NORTH JALAN SEGAMBUT SEGAMBUT WP KUALA LUMPUR 51200 KUALA LUMPUR</t>
  </si>
  <si>
    <t>FAISAL ABD HAMID</t>
  </si>
  <si>
    <t>6013-333 3307</t>
  </si>
  <si>
    <t>1-72438234477</t>
  </si>
  <si>
    <t>PLEASE PROCEED WITH NRP FOR SDIPVPN IPME 5Mbps WITH SLG 99.7% URGENTLY. TQ.</t>
  </si>
  <si>
    <t>13/09/2023 04:24:23 PM</t>
  </si>
  <si>
    <t>2018/002852</t>
  </si>
  <si>
    <t>230822-335195</t>
  </si>
  <si>
    <t>RHB BANK - RAINTREE RAIN @ THE ERA DUTA NORTH, SEGAMBUT (SDWAN UNIFI) - BAT</t>
  </si>
  <si>
    <t>013-3333307</t>
  </si>
  <si>
    <t>PLEASE PROCEED WITH NRP FOR SDWAN UNIFI 100Mbps URGENTLY. TQ.</t>
  </si>
  <si>
    <t>13/09/2023 05:10:17 PM</t>
  </si>
  <si>
    <t>PETROLIAM NASIONAL BERHAD-BRF 2GBPS (IPME) -BRF</t>
  </si>
  <si>
    <t>TEST CORE BRF/2023/TC026</t>
  </si>
  <si>
    <t>PETROLIAM NASIONAL BERHAD</t>
  </si>
  <si>
    <t>TM BFDC  JALAN TUN SAMBANTHAN KAMPUNG ATTAP WP KUALA LUMPUR 50470 BRICKFIELD</t>
  </si>
  <si>
    <t>1-71314396935</t>
  </si>
  <si>
    <t>23/09/2023 05:16:00 AM</t>
  </si>
  <si>
    <t>PHARMANIAGA LOGISTIC SDN BHD-DEMAK LAUT INDUSTRIAL PARK SEJINGKAT KUCHING(UNIFI)-SJGT</t>
  </si>
  <si>
    <t>PHARMANIAGA LOGISTIC SDN BHD</t>
  </si>
  <si>
    <t>LOT 2828, DEMAK LAUT INDUSTRIAL PARK JALAN BAKO, SEJANGKAT SARAWAK 93050 KUCHING</t>
  </si>
  <si>
    <t>LOT 2828,DEMAK LAUT INDUSTRIAL PARK , SEJINGKAT, JALAN BAKO,93050, KUCHING , SARAWAK</t>
  </si>
  <si>
    <t>TMWA/230586</t>
  </si>
  <si>
    <t>Update new cust RFS due to customer warehouse not ready for operation untul end of Nov23</t>
  </si>
  <si>
    <t>BAHIRAN HAMZAH BIN MOHAMAD ALI</t>
  </si>
  <si>
    <t>25/09/2023 08:32:37 AM</t>
  </si>
  <si>
    <t>2023/047806</t>
  </si>
  <si>
    <t>230912-301900</t>
  </si>
  <si>
    <t>PAC2312515</t>
  </si>
  <si>
    <t>MANULIFE INSURANCE BERHAD-GRAND MERDIN SIBU (DOME)-SB</t>
  </si>
  <si>
    <t>22/11/2023</t>
  </si>
  <si>
    <t>MANULIFE INSURANCE BERHAD</t>
  </si>
  <si>
    <t>131 TINGKAT 3 GRAND MERDIN  JALAN KPG NYABOR  SARAWAK 96000 SIBU</t>
  </si>
  <si>
    <t>NORSHALIANA BINTI ISHAK</t>
  </si>
  <si>
    <t>MUHAMMAD FIRDAUS BIN ZAINUL ARIFFIN</t>
  </si>
  <si>
    <t>013-3941402</t>
  </si>
  <si>
    <t>1-72777615848</t>
  </si>
  <si>
    <t>TMWA/233193</t>
  </si>
  <si>
    <t>22/08/2023</t>
  </si>
  <si>
    <t>MOHAMMAD AZZLAN BIN ROSALI</t>
  </si>
  <si>
    <t>15/09/2023 05:47:16 PM</t>
  </si>
  <si>
    <t>2023/057626</t>
  </si>
  <si>
    <t>230628-328403</t>
  </si>
  <si>
    <t>PAC2312366</t>
  </si>
  <si>
    <t>GABUNGAN STRATEGIK SDN. BHD.</t>
  </si>
  <si>
    <t>G-58-G BLOK G JALAN TEKNOLOGI 3/9 BISTARI DE KOTA,  KOTA DAMANSARA PJU5 SELANGOR 47810 PETALING JAYA</t>
  </si>
  <si>
    <t>SHAZIAN BINTI MOHD SAAD</t>
  </si>
  <si>
    <t>NOR MAZILA MOHD NOR</t>
  </si>
  <si>
    <t>1-68764384793</t>
  </si>
  <si>
    <t>Voice Over Fiber</t>
  </si>
  <si>
    <t>unifi port diperlukan</t>
  </si>
  <si>
    <t>230616-326896</t>
  </si>
  <si>
    <t>CISCO (M) SDN BHD - 1 SENTRAL (MLS OVER IPME) - BRF</t>
  </si>
  <si>
    <t>CISCO (M) SDN BHD - 1 SENTRAL</t>
  </si>
  <si>
    <t>TEST CORE BRF/2023/TC029</t>
  </si>
  <si>
    <t>CISCO (M) SDN BHD</t>
  </si>
  <si>
    <t>LEVEL 5, 1 SENTRAL JALAN TRAVERS  WP KUALA LUMPUR 50470 KUALA LUMPUR</t>
  </si>
  <si>
    <t>LEVEL 5, 1 SENTRAL, JALAN TRAVERS, 50470 KUALA LUMPUR</t>
  </si>
  <si>
    <t>1-72850421649</t>
  </si>
  <si>
    <t>20/09/2023 10:21:30 AM</t>
  </si>
  <si>
    <t>2022/041876</t>
  </si>
  <si>
    <t>220608-282176</t>
  </si>
  <si>
    <t>KEMENTERIAN PERTAHANAN MALAYSIA-ATMNWC - KEM BERA (IPME)-TC</t>
  </si>
  <si>
    <t>ATMNWC - KEM BERA</t>
  </si>
  <si>
    <t>KEMENTERIAN PERTAHANAN MALAYSIA-ATMNWC</t>
  </si>
  <si>
    <t>KEM BERA  REJIMEN KE-34 ARTILERI DIRAJA PAHANG 28200 TRIANG</t>
  </si>
  <si>
    <t>KEM BERA,REJIMEN KE-34 ARTILERI DIRAJA,28200 TRIANG,PAHANG</t>
  </si>
  <si>
    <t>MOHD SHARIL BIN ABDUL BAHARI</t>
  </si>
  <si>
    <t>SUHEERNI BINTI CHE WAIL</t>
  </si>
  <si>
    <t>1-72670231718</t>
  </si>
  <si>
    <t>16/03/2017</t>
  </si>
  <si>
    <t>26/09/2023 12:02:34 PM</t>
  </si>
  <si>
    <t>2018/004422</t>
  </si>
  <si>
    <t>180420-74272</t>
  </si>
  <si>
    <t>LOTUS'S STORE (M) SDN BHD MUAR (UNIFI) - MUR</t>
  </si>
  <si>
    <t>28/9/2023</t>
  </si>
  <si>
    <t>LOTUS'S STORE (MALAYSIA) SDN BHD</t>
  </si>
  <si>
    <t>LOTUS'S STORES (MALAYSIA) SDN BHD  JALAN GEMILANG BAKRI 1 PUSAT KOMERSIL GEMILANG BAKRI JOHOR 84000 MUAR</t>
  </si>
  <si>
    <t>Lotus Stores (Malaysia) Sdn Bhd Jalan Gemilang Bakri 1, Pusat Komersil Gemilang Bakri, 84000 Muar, Johor</t>
  </si>
  <si>
    <t>Kindly please proceed further to deploy infra (1 FDP) at new branch Lotus's Store in Muar. Thank you.</t>
  </si>
  <si>
    <t>18/09/2023 02:40:01 PM</t>
  </si>
  <si>
    <t>TMMV/231081</t>
  </si>
  <si>
    <t>2023/058612</t>
  </si>
  <si>
    <t>230907-337060</t>
  </si>
  <si>
    <t>DOMMAL FOODS-PIZZA BALING(UNIFI)-BL</t>
  </si>
  <si>
    <t>DOMMAL FOOD SERVICES SDN BHD</t>
  </si>
  <si>
    <t>LOT 85  PERSIARAN KOTA 3/5 KOTA BALING JAYA KEDAH 09100 BALING</t>
  </si>
  <si>
    <t>TMNA/231831</t>
  </si>
  <si>
    <t>19/09/2023</t>
  </si>
  <si>
    <t>ABD RAHIM BIN SAHRAN</t>
  </si>
  <si>
    <t>230919-338523</t>
  </si>
  <si>
    <t>POS LOGISTICS BERHAD - PLB TRANSPORT YARD BUKIT KEMUNING (SDWAN OVER FTTH) - BUK</t>
  </si>
  <si>
    <t>POS LOGISTICS BERHAD</t>
  </si>
  <si>
    <t>POS LOGISTICS BERHAD (YARD) JALAN PELUBANG 32/200 PERSIARAN KEMUNING PRIMA, KEMUNING UTAMA SELANGOR 40460 SHAH ALAM</t>
  </si>
  <si>
    <t>BUK_C050_DP0060 : DP full.</t>
  </si>
  <si>
    <t>26/09/2023 11:56:40 AM</t>
  </si>
  <si>
    <t>EDARAN OTOMOBIL NASIONAL BHD - BANTING (SDWAN FTTH)-BN</t>
  </si>
  <si>
    <t>EDARAN OTOMOBIL NASIONAL BHD</t>
  </si>
  <si>
    <t>NO 1  JALAN SUASA KAWASAN PERINDUSTRIAN BANTING SELANGOR 42700 BANTING</t>
  </si>
  <si>
    <t>NO 1, JALAN SUASA KAWASAN PERINDUSTRIAN BANTING 42700 BANTING SELANGOR</t>
  </si>
  <si>
    <t>1.Main DP available but far.
 2.Tie DP full 75c.
 3.They need 3 ports, 1 for SDWAN, 2 for normal unifi</t>
  </si>
  <si>
    <t>26/09/2023 11:55:35 AM</t>
  </si>
  <si>
    <t>230512-322045</t>
  </si>
  <si>
    <t>JABATAN KETUA MENTERI MELAKA- PEJABAT BHGN PROMOSI PELANCONGAN, (GERBANG) JLN TUN RAZAK(UNIFI)-AKH</t>
  </si>
  <si>
    <t>PEJABAT BHGN PROMOSI PELANCONGAN, (GERBANG MASUK) JLN TUN RAZAK</t>
  </si>
  <si>
    <t>JABATAN KETUA MENTERI MELAKA</t>
  </si>
  <si>
    <t>1A PEJABAT BHGN PELANCONGAN GERBANG MASUK AYER KEROH JALAN TUN RAZAK HANG TUAH JAYA MELAKA 75450 AYER KEROH</t>
  </si>
  <si>
    <t>1A , HANG TUAH JAYA, JALAN TUN RAZAK, 75450 AYER KEROH</t>
  </si>
  <si>
    <t>ABDUL RAHIM BIN ABU TALIB</t>
  </si>
  <si>
    <t>TMSA/233364</t>
  </si>
  <si>
    <t>31/08/2023</t>
  </si>
  <si>
    <t>JABATAN KETUA MENTERI MELAKA- PEJABAT BHGN PROMOSI PELANCONGAN, (GERBANG) JLN TUN RAZAK(UNIFI)-AKH
 - REQUEST NEW UNIFI INFRA (TIE FDP-2 PORT) LOCATED AT TM NEAREST PEJABAT PROMOSI PELANCONGAN.
 - PTT MELAKA-AM ABDUL RAHIM ABU TALIB
 - TARGET RFS : 30 OCT 2023</t>
  </si>
  <si>
    <t>AZRINA ABDULLAH</t>
  </si>
  <si>
    <t>26/09/2023 08:40:08 AM</t>
  </si>
  <si>
    <t>2023/058696</t>
  </si>
  <si>
    <t>230915-338296</t>
  </si>
  <si>
    <t>TESTCORE BRF/2023/TC030</t>
  </si>
  <si>
    <t>CONCENTRIX CVG MALAYSIA SDN BHD</t>
  </si>
  <si>
    <t>- LEVEL 42  NU TOWER 2 JALAN TUN SAMBANTHAN KUALA LUMPUR SENTRAL WP KUALA LUMPUR 50470 BRICKFIELD</t>
  </si>
  <si>
    <t>NOOR HAFIZI BIN UZAIRI</t>
  </si>
  <si>
    <t>BADRUL EZHAM BIN MOHD RUSLI</t>
  </si>
  <si>
    <t>019-3651314</t>
  </si>
  <si>
    <t>1-72853099273</t>
  </si>
  <si>
    <t>4 core FOC + 1 10GE NID</t>
  </si>
  <si>
    <t>2023/056391</t>
  </si>
  <si>
    <t>230617-326947</t>
  </si>
  <si>
    <t>PAC2312795</t>
  </si>
  <si>
    <t>28/10/2023</t>
  </si>
  <si>
    <t>HSBC BANK MALAYSIA BERHAD</t>
  </si>
  <si>
    <t>NO 1  PERSIARAN KWASA UTAMA KWASA DAMANSARA, SEKSYEN U4 SELANGOR 40150 SHAH ALAM</t>
  </si>
  <si>
    <t>TAN YONG MIN</t>
  </si>
  <si>
    <t>6019-5973486</t>
  </si>
  <si>
    <t>1-73171731318</t>
  </si>
  <si>
    <t>TMCA/232216</t>
  </si>
  <si>
    <t>PLEASE PROCEED WITH NRP FOR ME P2P 1Mbps WITH SLA 99.0% URGENTLY. TQ.</t>
  </si>
  <si>
    <t>21/09/2023 09:04:16 AM</t>
  </si>
  <si>
    <t>2023/057791</t>
  </si>
  <si>
    <t>230825-335686</t>
  </si>
  <si>
    <t>INTEL TECHNOLOGY SDN BHD - HLM KAMPUNG JAWA (MLSIPME) - BYB</t>
  </si>
  <si>
    <t>INTEL TECHNOLOGY SDN BHD</t>
  </si>
  <si>
    <t>PG12  HLM KAMPUNG JAWA  ZON PERDAGANGAN BEBAS FASA 3  PULAU PINANG 11900 BAYAN LEPAS</t>
  </si>
  <si>
    <t>PG12 (HLM KAMPUNG JAWA ZON PERDAGANGAN BEBAS FASA 3 11900 BAYAN LEPAS PENANG)</t>
  </si>
  <si>
    <t>NORHANA AHMAD NORDIN</t>
  </si>
  <si>
    <t>60 19-275 1385</t>
  </si>
  <si>
    <t>1-72844792761</t>
  </si>
  <si>
    <t>TMNA/232745</t>
  </si>
  <si>
    <t>Handover</t>
  </si>
  <si>
    <t>29/09/2023</t>
  </si>
  <si>
    <t>26/09/2023 05:08:55 AM</t>
  </si>
  <si>
    <t>2023/052937</t>
  </si>
  <si>
    <t>220316-273489</t>
  </si>
  <si>
    <t>PAC2312514</t>
  </si>
  <si>
    <t>PETRONAS ICT SDN. BHD.  - BFDC DOME 20M (DOME) -BRF</t>
  </si>
  <si>
    <t>TM BFDC  JALAN TUN SAMBANTHAN KAMPUNG ATTAP WP KUALA LUMPUR 50470 KUALA LUMPUR</t>
  </si>
  <si>
    <t>1-73242809348</t>
  </si>
  <si>
    <t>25/09/2023 01:06:18 PM</t>
  </si>
  <si>
    <t>PETRONAS ICT SDN. BHD.  - KVDC DOME 20M (DOME) -CBJ</t>
  </si>
  <si>
    <t>URPETDM-ZXC01</t>
  </si>
  <si>
    <t>TM KVDC  CYBERJAYA SELANGOR 63000 CYBERJAYA</t>
  </si>
  <si>
    <t>1-73242969275</t>
  </si>
  <si>
    <t>25/09/2023 01:09:51 PM</t>
  </si>
  <si>
    <t>INTEL TECHNOLOGY SDN BHD - KULIM (MLSIPME) - KMH</t>
  </si>
  <si>
    <t>PLOT 8 KM1 JLN HI-TECH 2/3 KAW PERUSAHAAN KULIM KEDAH 09000 KULIM</t>
  </si>
  <si>
    <t>KM1 (PLOT 8 JLN HI-TECH 2/3 KAW PERUSAHAAN KULIM 09000 KULIM KEDAH)</t>
  </si>
  <si>
    <t>1-72880214765</t>
  </si>
  <si>
    <t>TMNA/231923</t>
  </si>
  <si>
    <t>26/09/2023 03:03:17 PM</t>
  </si>
  <si>
    <t>PAC2312721</t>
  </si>
  <si>
    <t>INFINEON TECHNOLOGIES (M) SDN BHD-FTZ BATU BERENDAM(IPME)-BBM</t>
  </si>
  <si>
    <t>INFINEON TECHNOLOGIES (M) SDN BHD-FTZ BT BERENDAM- DATA CENTER 1</t>
  </si>
  <si>
    <t>INFIENON TECHNOLOGIES (M) SDN BHD</t>
  </si>
  <si>
    <t>INFIENON TECHNOLOGIES (M) SDN BHD  FREE TRADE ZONE BATU BERENDAM MELAKA 75350 AMPANG BATU</t>
  </si>
  <si>
    <t>FREE TRADE ZONE BATU BERENDAM, 75350 BATU BERENDAM, MELAKA</t>
  </si>
  <si>
    <t>NOOR FAIZAH BINTI ISMAIL</t>
  </si>
  <si>
    <t>012-3143147</t>
  </si>
  <si>
    <t>1-73885404364</t>
  </si>
  <si>
    <t>14/09/2023</t>
  </si>
  <si>
    <t>INFINEON TECHNOLOGIES (M) SDN BHD-FTZ BATU BERENDAM(IPME)-BBM
 - REQUEST NEW IPME INFRA FOR MLS OVER IPME / SLG 99.5% -LOCATED AT INFINEON DATA CENTER 1
 - PTT MELAKA- AM NURUL DIANA ALINLOD
 - TARGET RFS : 1 NOV 2023
 - UPDATE : NOVA ORDER : 1-73885404364</t>
  </si>
  <si>
    <t>2023/055087</t>
  </si>
  <si>
    <t>230202-307602</t>
  </si>
  <si>
    <t>MBAS-JABI(UNIFI)-LGR</t>
  </si>
  <si>
    <t>MAJLIS BANDARAYA ALOR STAR</t>
  </si>
  <si>
    <t>TAPAK  SEMAIAN MBAS KAMPUNG TANJUNG MUSANG POKOK SENA KEDAH 05460 LANGGAR</t>
  </si>
  <si>
    <t>TAPAK SEMAIAN JABI MBAS</t>
  </si>
  <si>
    <t>LGR</t>
  </si>
  <si>
    <t>TMNA/230828</t>
  </si>
  <si>
    <t>KINDLY PROCEED NRP UNIFI</t>
  </si>
  <si>
    <t>MUHAMMAD HISYAM BIN YAHAYA</t>
  </si>
  <si>
    <t>25/09/2023 05:16:25 PM</t>
  </si>
  <si>
    <t>2023/056313</t>
  </si>
  <si>
    <t>230420-320283</t>
  </si>
  <si>
    <t>PAC2312531</t>
  </si>
  <si>
    <t>SURUHANJAYA KOMUNIKASI DAN MULTIMEDIA MALAYSIA</t>
  </si>
  <si>
    <t>TKT ROOFTOP, JABATAN KEBAJIKAN MASYARAKAT (JKM) WP LABUAN JALAN TUN MUSTAPHA  PETI SURAT 81212, 87022 WILAYAH PERSEKUTUAN LABUAN WP LABUAN 87022 BANDAR LABUAN</t>
  </si>
  <si>
    <t>TKT ROOFTOP, JABATAN KEBAJIKAN MASYARAKAT (JKM) WP LABUAN, JALAN TUN MUSTAPHA, PETI SURAT 81212, 87022 WILAYAH PERSEKUTUAN LABUAN</t>
  </si>
  <si>
    <t>MOHAMAD NAZRUL ASWAD BIN DAHARI</t>
  </si>
  <si>
    <t>013-361 8768</t>
  </si>
  <si>
    <t>MOHAMED KHALID BIN MOHAMED FAISAL</t>
  </si>
  <si>
    <t>Migration dari IPValue ADSL ke IPLite EFM. Mohon Tie DP (FDP LBN_C012_DB0015) di rooftop. Refer kepada En Raime B. Yahya - 011-31538679</t>
  </si>
  <si>
    <t>230516-322443</t>
  </si>
  <si>
    <t>TKT ROOFTOP, HOSPITAL UNIVERSITI SAINS, KUBANG KRIAN JALAN FISIOTERAPI 15990 KUBANG KERIAN, KELANTAN KELANTAN 15990 KUBANG KERIAN</t>
  </si>
  <si>
    <t>TKT ROOFTOP, HOSPITAL UNIVERSITI SAINS, KUBANG KRIAN, 15990 KUBANG KERIAN, KELANTAN</t>
  </si>
  <si>
    <t>Migration dari IPValue ADSL ke IPLite EFM. Mohon Tie DP (FDP KUK_C029_DP0037) di rooftop. Refer kepada En Azharrudin bin Yaacob - 013-9181283.</t>
  </si>
  <si>
    <t>230824-335577</t>
  </si>
  <si>
    <t>MALAYSIAN SHEET GLASS - IJOK KUALA SELANGOR (UNIFI) - SPG</t>
  </si>
  <si>
    <t>MALAYSIAN SHEET GLASS</t>
  </si>
  <si>
    <t>16A (LOT 17908) SHEET GLASS JALAN TUNGSTEN KAWASAN PERINDUSTRIAN BATU 22 SELANGOR 45600 BESTARI JAYA</t>
  </si>
  <si>
    <t>16A (LOT 17908) JALAN TUNGSTEN KAWASAN PERINDUSTRIAN BATU 22  BESTARI JAYA IJOK SELANGOR 45600</t>
  </si>
  <si>
    <t>TMCA/232246</t>
  </si>
  <si>
    <t>ADD TIE DP. CUSTOMER REQUEST 2 UNIFI</t>
  </si>
  <si>
    <t>ABDUL JALIL BIN MUSTAPHA</t>
  </si>
  <si>
    <t>230828-335945</t>
  </si>
  <si>
    <t>PAC2312732</t>
  </si>
  <si>
    <t>BUS_C042_DP0002</t>
  </si>
  <si>
    <t>WAH CHAN CONSOLIDATED S B</t>
  </si>
  <si>
    <t>LOT 19 GROUND FLOOR , BIZ AVENUE  JALAN S2 B18 SECTION 52 PJ SENTRAL  NEGERI SEMBILAN 70300 SEREMBAN 2</t>
  </si>
  <si>
    <t>LOT 19, GROUND FLOOR, JALAN S2 B18, BIZ AVENUE, SEREMBAN 2,70300 Seremban</t>
  </si>
  <si>
    <t>MOHD SHAH BIN ROSLI</t>
  </si>
  <si>
    <t>KINDLY DO NRP ACTIVITIES URGENTLY AS CUSTOMER WANT THE SERVICE URGENTLY. TQ</t>
  </si>
  <si>
    <t>2023/059073</t>
  </si>
  <si>
    <t>230925-339240</t>
  </si>
  <si>
    <t>ESIDE CBJ_F67 CORE 293,294 MMR FLOOR 1</t>
  </si>
  <si>
    <t>ALLIANCE BANK BERHAD</t>
  </si>
  <si>
    <t>ALLIANCE DC 1, CSF COMPUTER EXCHANGE 3552  JALANTEKNORAT 6  SELANGOR 63000 CYBERJAYA</t>
  </si>
  <si>
    <t>LIYANA ARINA BINTI HAMDI</t>
  </si>
  <si>
    <t>HARJIT SINGH PEARA SINGH</t>
  </si>
  <si>
    <t>013-7235292</t>
  </si>
  <si>
    <t>SITI ZAREENA BINTI HAMAT</t>
  </si>
  <si>
    <t>1-73709225013</t>
  </si>
  <si>
    <t>2023/051332</t>
  </si>
  <si>
    <t>230704-328831</t>
  </si>
  <si>
    <t>PEMBINAAN IKHASAS MERAK SDN BHD</t>
  </si>
  <si>
    <t>NO 2A  JLN BP 4/6  BANDAR BUKIT PUCHONG SELANGOR  47120 PUCHONG</t>
  </si>
  <si>
    <t>MUHAMMAD ZAIM BIN MAHD NOR</t>
  </si>
  <si>
    <t>MULTI LINE SIP</t>
  </si>
  <si>
    <t>UPDATE NRP TO NRP UNIFI</t>
  </si>
  <si>
    <t>2023/058601</t>
  </si>
  <si>
    <t>230913-338028</t>
  </si>
  <si>
    <t>SIME DARBY PLANTATION BERHAD - GOLDEN HOPE VILLA (UNIFI) - CH</t>
  </si>
  <si>
    <t>SIME DARBY PLANTATIION BERHAD</t>
  </si>
  <si>
    <t>NO 63 GOLDEN HOPE VILLA, SIME DARBY PLANTATION BERHAD JALAN PEKELILING TUN ABDUL RAZAK TANAH RATA PAHANG 39000 CAMERON HIGHLANDS</t>
  </si>
  <si>
    <t>TMNA/232752</t>
  </si>
  <si>
    <t>29/09/2023 05:24:07 PM</t>
  </si>
  <si>
    <t>2023/057846</t>
  </si>
  <si>
    <t>230810-333704</t>
  </si>
  <si>
    <t>MDLD 3269 BLOCK 1 NIL LOT 4 FAJAR CENTRE SABAH 91100 LAHAD DATU</t>
  </si>
  <si>
    <t>SFP Electrical</t>
  </si>
  <si>
    <t>PLEASE PROVIDE SFP ELECTRICAL . EXISTING NID UP1041634885</t>
  </si>
  <si>
    <t>KOPERASI CO-OPBANK PERTAMA MALAYSIA BERHAD</t>
  </si>
  <si>
    <t>LOT 2001 SUBLOT 141 CO-OP BANK NIL BLOCK 9 MARINA SQUARE SARAWAK 98000 MIRI</t>
  </si>
  <si>
    <t>MOHD HAFIZ ZAKI BIN MUSLEH</t>
  </si>
  <si>
    <t>WAN IRSALINA BINTI KHALID</t>
  </si>
  <si>
    <t>016-2174586</t>
  </si>
  <si>
    <t>1-73723284614</t>
  </si>
  <si>
    <t>IPME 10MBPS SLG 99.7%</t>
  </si>
  <si>
    <t>2023/050780</t>
  </si>
  <si>
    <t>230915-338209</t>
  </si>
  <si>
    <t>PAC2312789</t>
  </si>
  <si>
    <t>KOPERASI COOPBANK PERTAMA MALAYSIA BERHAD</t>
  </si>
  <si>
    <t>- KOPERASI CO-OP BANK NIL MATANG PARADE PHASE 2 SARAWAK 93050 KUCHING</t>
  </si>
  <si>
    <t>1-73701831993</t>
  </si>
  <si>
    <t>TMWA/230595</t>
  </si>
  <si>
    <t>2023/050180</t>
  </si>
  <si>
    <t>PAC2312741</t>
  </si>
  <si>
    <t>PS PIPELINE</t>
  </si>
  <si>
    <t>TINGKAT 1, KVDT JALAN DENGKIL-PUCHONG KM 18 SELANGOR 43800 DENGKIL</t>
  </si>
  <si>
    <t>SUHAIMI BIN TARMIZI</t>
  </si>
  <si>
    <t>1-73636799005</t>
  </si>
  <si>
    <t>230621-327491</t>
  </si>
  <si>
    <t>TSGI CYBERPORT JALAN TEKNORAT 1/2  SELANGOR 63000 CYBERJAYA</t>
  </si>
  <si>
    <t>26/10/2023</t>
  </si>
  <si>
    <t>FELDA BUKIT ROKAN UTARA</t>
  </si>
  <si>
    <t>LOT 1/70   FELDA BUKIT ROKAN UTARA NEGERI SEMBILAN 73200 GEMENCHEH</t>
  </si>
  <si>
    <t>LOT 1/70,FELDA BUKIT ROKAN UTARA,73200 GEMENCHEH,NEGRI SEMBILAN</t>
  </si>
  <si>
    <t>27/09/2023</t>
  </si>
  <si>
    <t>EXISTING IPVALUE XDSL DOWN DUE TO CABINET DOWN.
 DDZ/CFF SUGGEST TO MIGRATION TO IPVALUE EFM)
 ICHECK RESULT REMARKS NO DP di FELDA, may submit NRP</t>
  </si>
  <si>
    <t>PAC2312770</t>
  </si>
  <si>
    <t>LOT 6 &amp; 7 TKT G BLOK 1 NIL PRIMA SQUARE, MILE 4 SABAH 90000 SANDAKAN</t>
  </si>
  <si>
    <t>1-73788082876</t>
  </si>
  <si>
    <t>SURUHANJAYA KOMUNIKASI DAN MULTIMEDIA MALAYSIA-AMANSARI HOTEL NUSAJAYA(IPVPN EFM HSBB)-GH</t>
  </si>
  <si>
    <t>27/11/2023</t>
  </si>
  <si>
    <t>TKT ROOFTOP, AMANSARI HOTEL NUSAJAYA JALAN PERSIARAN  NUSA PUNCAK TAMAN NUSA PUNCAK,  GELANG PATAH JOHOR 81550 GELANG PATAH</t>
  </si>
  <si>
    <t>TKT ROOFTOP, AMANSARI HOTEL NUSAJAYA JALAN PERSIARAN  NUSA PUNCAK, TAMAN NUSA PUNCAK,  GELANG PATAH, JOHOR  81550 MALAYSIA</t>
  </si>
  <si>
    <t>Migration dari IPValue ADSL ke IPLite EFM. Mohon Tie DP (FDP GH_C046_DP0013) di rooftop. Refer kepada En Sahrun Nizam Bin Wahid 019-7092374</t>
  </si>
  <si>
    <t>ZULKIFLI BIN IBRAHIM</t>
  </si>
  <si>
    <t>230824-335571</t>
  </si>
  <si>
    <t>ALLIANCE BANK MALAYSIA BERHAD</t>
  </si>
  <si>
    <t>NO.1  ALLIANCE BANK  JALANTEMBAGA SD 5/2A  TAMAN SRI DAMANSARA WP KUALA LUMPUR 52100 KUALA LUMPUR</t>
  </si>
  <si>
    <t>1-73748974803</t>
  </si>
  <si>
    <t>2020/019433</t>
  </si>
  <si>
    <t>230815-334377</t>
  </si>
  <si>
    <t>TKT 2, ALLIANCE BANK JLN SS 15/2A SS15 SELANGOR 47500 PETALING JAYA</t>
  </si>
  <si>
    <t>1-73710377440</t>
  </si>
  <si>
    <t>NO. 8  TKT 18, MENARA MULTIPURPOSE JLN MUNSHI ABDULLAH KUALA LUMPUR  WP KUALA LUMPUR 50100 KUALA LUMPUR</t>
  </si>
  <si>
    <t>1-73743115819</t>
  </si>
  <si>
    <t>MAJLIS BANDARAYA PETALING JAYA -BANGUNAN PJ SMART CENTRE(DOME)-PJC</t>
  </si>
  <si>
    <t>1 BANGUNAN PJ SMART CENTRE  JALAN YONG SHOOK LIN SEKSYEN 7  SELANGOR 46675 PETALING JAYA</t>
  </si>
  <si>
    <t>1 BANGUNAN PJ SMART CENTRE JALAN YONG SHOOK LIN SEKSYEN 7 46675 PETALING JAYA SELANGOR</t>
  </si>
  <si>
    <t>REQUIRE INFRA FOR DOME 50MBPS SLG 99.9 % 4 CORE FOC + 2 NID (NRP) .
 ORDER NOVA ID  WILL SUBMIT ONCE PRICING SCHEDULE CONFIRM .TQ</t>
  </si>
  <si>
    <t>SHEIK SHAHRIL REZA BIN BAHROM</t>
  </si>
  <si>
    <t>ANGKATAN PERTAHANAN AWAM MALAYSIA</t>
  </si>
  <si>
    <t>ANGKATAN PERTAHANAN AWAM KUALA SELANGOR</t>
  </si>
  <si>
    <t>JKR1026   JALAN RAJA JALIL     KUALA SELANGOR SELANGOR 45000 KUALA SELANGOR</t>
  </si>
  <si>
    <t>ZANIRUL AKHMAL BIN ZANIRUN</t>
  </si>
  <si>
    <t>MUHAMMAD SAIFOL BIN AHMAD</t>
  </si>
  <si>
    <t>012-2529270</t>
  </si>
  <si>
    <t>SITI FAIRUZ BINTI MUSTAFA</t>
  </si>
  <si>
    <t>EXISTING DP IS TOO FAR AWAY FROM CUSTOMER PREMISE. DP: KS_C011_DP0061/62. BOTH ARE TOO FAR FROM CUSTOMER PREMISE. ALL SERVICES FALL UNDER MDO &amp; NEED SWIFT &amp; HIGH LEVEL OF ATTENTION.</t>
  </si>
  <si>
    <t>0000/000000</t>
  </si>
  <si>
    <t>231003-340099</t>
  </si>
  <si>
    <t>N'OSAIRIS TECHNOLOGY SOLUTIONS SDN BHD</t>
  </si>
  <si>
    <t>ROOM 9 (TELCO RACK 1 &amp; 2) LEVEL 2F, NTT CBJ4  SUITE 209 PERSIARAN APEC CYBERJAYA SELANGOR 63000 CYBERJAYA</t>
  </si>
  <si>
    <t>6013-238 5856</t>
  </si>
  <si>
    <t>1-74327619059</t>
  </si>
  <si>
    <t>PLEASE PROCEED WITH NRP FOR IPME 4Mbps WITH SLG 99.9% URGENTLY. TQ.</t>
  </si>
  <si>
    <t>NORSOLIHIN BIN MOHD NOOR</t>
  </si>
  <si>
    <t>2023/058876</t>
  </si>
  <si>
    <t>220606-281866</t>
  </si>
  <si>
    <t>UMW TOYOTA MOTOR SDN BHD</t>
  </si>
  <si>
    <t>LIKAS 2S UMW TOYOTA BAHAGIAN SPARE PART (LIK), BANGUNAN UMW JLN TUARAN BATU 4 1/2  SABAH 88450 INANAM</t>
  </si>
  <si>
    <t>LIKAS 2S UMW TOYOTA BAHAGIAN SPARE PART (LIK), JLN TUARAN BATU 4 1/2,BANGUNAN UMW,88450,INANAM, SABAH</t>
  </si>
  <si>
    <t>MUHAMAD SYAMIM HAZIQ BIN AYOB BULGANIN</t>
  </si>
  <si>
    <t>ZAHARULRIZAL BIN ZAKARIA</t>
  </si>
  <si>
    <t>SDWAN UNIFI. EXISTING DP0036 JAUH DARI TEMPAT PELANGGAN. DP0035 FULL.</t>
  </si>
  <si>
    <t>2023/057081</t>
  </si>
  <si>
    <t>230807-333113</t>
  </si>
  <si>
    <t>LOT 2 ASSB 1 UMW PERSIARAN SELANGOR SEKSYEN  15 SELANGOR 40000 SHAH ALAM</t>
  </si>
  <si>
    <t>LOT 2 PERSIARAN SELANGOR SEKSYEN 15 40000 SHAH ALAM SELANGOR</t>
  </si>
  <si>
    <t>SDWAN UNIFI 100MBPS &amp; UNIFI 500 MBPS</t>
  </si>
  <si>
    <t>2023/058897</t>
  </si>
  <si>
    <t>230815-334183</t>
  </si>
  <si>
    <t>13 FLOOR 22,MENARA MBPJ JALAN TENGAH   BANDAR BARU PETALING JAYA SELANGOR 46200 PETALING JAYA</t>
  </si>
  <si>
    <t>13 FLOOR 22,MENARA MBPJ  JALAN TENGAH   BANDAR BARU PETALING JAYA 46200 PETALING JAYA SELANGOR</t>
  </si>
  <si>
    <t>REQUIRE INFRA FOR DOME 50MBPS SLA 99.7 % 2 CORE FOC + 1  NID (NRP).
 ORDER NOVA ID WILL SUBMIT ONCE PRICING SCHEDULE CONFIRM .</t>
  </si>
  <si>
    <t>PERBENDAHARAAN NEGERI SELANGOR-PEJABAT AGAMA ISLAM DAERAH KUALA LANGAT (UNIFI)-BN</t>
  </si>
  <si>
    <t>- PEJABAT AGAMA ISLAM DAERAH KUALA LANGAT JALAN SUNGAI MANGGIS DAERAH KUALA LANGAT SELANGOR 42700 KUALA LANGAT</t>
  </si>
  <si>
    <t>PEJABAT AGAMA ISLAM DAERAH KUALA LANGAT JALAN SUNGAI MANGGIS DAERAH KUALA LANGAT 42700  KUALA LANGAT SELANGOR</t>
  </si>
  <si>
    <t>0 133618768</t>
  </si>
  <si>
    <t>DARI SEMAKAN I CHECK, SERVICE CANNOT BE OFFERED . MOHON BANTUAN UTK SEDIAKAN INFRA UTK IP LITE EFM. TERIMA KASIH</t>
  </si>
  <si>
    <t>POLIS DIRAJA MALAYSIA - MARTEK BUKIT KAYU HITAM (1PDRMNET) (IPME) - BKH</t>
  </si>
  <si>
    <t>MARTEK BUKIT KAYU HITAM (1PDRMNET)</t>
  </si>
  <si>
    <t>POLIS DIRAJA MALAYSIA</t>
  </si>
  <si>
    <t>LOt JKR/18 MARKAS TEKNIKAL LBR BUKIT KAYU HITAM, BUKIT KAYU HITAM  KEDAH 06050 BUKIT KAYU HITAM</t>
  </si>
  <si>
    <t>LOT JKR/18, MARKAS TEKNIKAL, LBR BUKIT KAYU HITAM, BUKIT KAYU HITAM, 06050 BUKIT KAYU HITAM, KEDAH</t>
  </si>
  <si>
    <t>WAN ASREENA BINTI WAN AZIZ</t>
  </si>
  <si>
    <t>FARAH NABILAH ABDUL HAMID</t>
  </si>
  <si>
    <t>1-73180953566I</t>
  </si>
  <si>
    <t>MOHAMAD ESHAMILI B. MAT ALI</t>
  </si>
  <si>
    <t>2020/022657</t>
  </si>
  <si>
    <t>200607-189589</t>
  </si>
  <si>
    <t>POLIS DIRAJA MALAYSIA - CAW BENGKEL PENGANGKUTAN SG DUA  (1PDRMNET) (IPME) - BYB</t>
  </si>
  <si>
    <t>CAW BENGKEL PENGANGKUTAN SG DUA  (1PDRMNET)</t>
  </si>
  <si>
    <t>BENGKEL KENDERAAN LPPKPP JLN SUNGAI DUA, GELUGOR  PULAU PINANG 11700 GELUGOR</t>
  </si>
  <si>
    <t>BENGKEL KENDERAAN LPPKPP, JLN SUNGAI DUA, GELUGOR, 11700 GELUGOR, PULAU PINANG</t>
  </si>
  <si>
    <t>1-73181276529</t>
  </si>
  <si>
    <t>POLIS DIRAJA MALAYSIA - MAHKAMAH TIMUR LAUT (1PDRMNET) (IPME) - KMR</t>
  </si>
  <si>
    <t>MAHKAMAH TIMUR LAUT (1PDRMNET)</t>
  </si>
  <si>
    <t>PEJABAT PENDAKWA MAHKAMAH KHAS TRAFIK  LBH LIGHT, BANGUNAN SRI PINANG PULAU PINANG 10200 GEORGETOWN</t>
  </si>
  <si>
    <t>PEJABAT PENDAKWA MAHKAMAH KHAS TRAFIK, LBH LIGHT, BANGUNAN SRI PINANG, 10200 PULAU PINANG</t>
  </si>
  <si>
    <t>1-73182981433</t>
  </si>
  <si>
    <t>PERBENDAHARAAN NEGERI SELANGOR-MENARA SELATAN BANGUNAN SULTAN IDRIS SHAH (IPME)-SAL</t>
  </si>
  <si>
    <t>- TINGKAT 1 MENARA SELATAN BANGUNAN SULTAN IDRIS SHAH PERSIARAN MASJID SEKSYEN 5 BUKIT SUK  SELANGOR 40000 SHAH ALAM</t>
  </si>
  <si>
    <t>JABATAN AGAMA ISLAM SELANGOR, TINGKAT 1, MENARA SELATAN BANGUNAN SULTAN IDRIS SHAH, PERSIARAN MASJID, SEKSYEN 5, BUKIT SUK, 40000 SHAH ALAM</t>
  </si>
  <si>
    <t>MOHON BANTUAN UTK SEDIAKAN INFRA UTK IPME 30MBPS  SLG 99.5. TERIMA KASIH</t>
  </si>
  <si>
    <t>POLIS DIRAJA MALAYSIA - STOR BATALION 1 ULU KINTA  (1PDRMNET) (IPME) - TSK</t>
  </si>
  <si>
    <t>STOR BATALION 1 ULU KINTA  (1PDRMNET)</t>
  </si>
  <si>
    <t>LOT JKR 4474 KEM PPH   PERAK 31150 ULU KINTA</t>
  </si>
  <si>
    <t>LOT JKR 4474, KEM PPH, 31150 ULU KINTA, PERAK</t>
  </si>
  <si>
    <t>1-73173772548</t>
  </si>
  <si>
    <t>POLIS DIRAJA MALAYSIA - PEJABAT UNIT K9 PSP, AIR ITAM (1PDRMNET) (IPME) - AIM</t>
  </si>
  <si>
    <t>PEJABAT UNIT K9 PSP, AIR ITAM (1PDRMNET)</t>
  </si>
  <si>
    <t>LOT 3 PEJ UNIT K9 PASUKAN SIMPANAN JLN SEMPADAN  PULAU PINANG 11500  AIR ITAM</t>
  </si>
  <si>
    <t>LOT 3, PEJ UNIT K9 PASUKAN SIMPANAN, JLN SEMPADAN, AYER ITAM, 11500 AYER ITAM, PULAU PINANG</t>
  </si>
  <si>
    <t>1-73174168710</t>
  </si>
  <si>
    <t>POLIS DIRAJA MALAYSIA - STOR BAT 7 BEKALAN (1PDRMNET) (IPME) - TRM</t>
  </si>
  <si>
    <t>STOR BAT 7 BEKALAN (1PDRMNET)</t>
  </si>
  <si>
    <t>PEJABAT PGA BUKIT GALING JLN DAHLIA  PAHANG 25990  KUANTAN</t>
  </si>
  <si>
    <t>PEJABAT PGA BUKIT GALING, JLN DAHLIA, KUANTAN, 25990 KUANTAN, PAHANG</t>
  </si>
  <si>
    <t>1-73177133243</t>
  </si>
  <si>
    <t>POLIS DIRAJA MALAYSIA - MAHKAMAH KUANTAN (1PDRMNET)(IPME) - BIA</t>
  </si>
  <si>
    <t>MAHKAMAH KUANTAN (1PDRMNET)</t>
  </si>
  <si>
    <t>TKT B5, LOT 11/3 KOMPLEKS MAHKAMAH JLN I/M BANDAR INDERA MAHKOTA PAHANG 25200 KUANTAN</t>
  </si>
  <si>
    <t>TKT B5, LOT 11/3, KOMPLEKS MAHKAMAH, JLN I/M, BANDAR INDERA MAHKOTA, 25200 KUANTAN, PAHANG</t>
  </si>
  <si>
    <t>1-72963408389</t>
  </si>
  <si>
    <t>POLIS DIRAJA MALAYSIA - MAHKAMAH TEMERLOH (1PDRMNET) (IPME) - TL</t>
  </si>
  <si>
    <t>MAHKAMAH TEMERLOH (1PDRMNET)</t>
  </si>
  <si>
    <t>MAHKAMAH TEMERLOH JLN TOK MUDA AWANG NGAH  PAHANG 28000 TEMERLOH</t>
  </si>
  <si>
    <t>MAHKAMAH TEMERLOH, JLN TOK MUDA AWANG NGAH, TEMERLOH, 28000 TEMERLOH, PAHANG</t>
  </si>
  <si>
    <t>1-72957882177</t>
  </si>
  <si>
    <t>POLIS DIRAJA MALAYSIA - MAHKAMAH DUNGUN (1PDRMNET) (IPME) - DN</t>
  </si>
  <si>
    <t>MAHKAMAH DUNGUN (1PDRMNET)</t>
  </si>
  <si>
    <t>LOT JKR455  JLN PEJABAT KAMPUNG TELOK LIPAT TERENGGANU 23000 DUNGUN</t>
  </si>
  <si>
    <t>LOT JKR455, JLN PEJABAT, KAMPUNG TELOK LIPAT, 23000 DUNGUN, TERENGGANU</t>
  </si>
  <si>
    <t>1-72995806844</t>
  </si>
  <si>
    <t>TH PROPERTIES SDN BHD - BANDAR ENSTEK(UNIFI) - NL</t>
  </si>
  <si>
    <t>TH PROPERTIES SDN BHD</t>
  </si>
  <si>
    <t>1 TKT G LOT 8 -JALAN MAHAWANGSA 7 MAHAWANGSA@ENSTEK NEGERI SEMBILAN 71760  BANDAR ENSTEK</t>
  </si>
  <si>
    <t>Noor Faizah Binti Ismail 012-3143147</t>
  </si>
  <si>
    <t>MUHAMMAD A'IMULLAH BIN ARIFIN</t>
  </si>
  <si>
    <t>CP UNIFI INFRA 1 DP. REVENUE 1ST YEAR INCLUSIVE OF CP (RM9K) + UNIFI ARPU (RM4188 per year)
 Document uploaded
 1. CA approval
 2. FA
 3. Quote
 4. Customer Acceptance(LOA)</t>
  </si>
  <si>
    <t>FARIDAH BINTI ABDUL JALIL</t>
  </si>
  <si>
    <t>TMMV/231173.02</t>
  </si>
  <si>
    <t>2023/058658</t>
  </si>
  <si>
    <t>230627-328268</t>
  </si>
  <si>
    <t>IKHASAS LAND SDN BHD</t>
  </si>
  <si>
    <t>MARRIOTT RESORT PERHENTIAN  PULAU PERHENTIAN KECIL TERENGGANU 22300 KUALA BESUT</t>
  </si>
  <si>
    <t>MARRIOTT RESORT PERHENTIAN, PULAU PERHENTIAN KECIL, 22300, KUALA BESUT, TERENGGANU</t>
  </si>
  <si>
    <t>RAZIERA BINTI BIDIN</t>
  </si>
  <si>
    <t>SITI BIDAH BINTI MAT SAID @ WAZI</t>
  </si>
  <si>
    <t>1-71725130409</t>
  </si>
  <si>
    <t>KEPERLUAN PEMASANGAN NID - DOME 200MBPS - SLA 99.7%</t>
  </si>
  <si>
    <t>2023/056504</t>
  </si>
  <si>
    <t>220125-267401</t>
  </si>
  <si>
    <t>PRIMA CELL SDN BHD- KFC SEGAMAT DT (UNIFI)- SGT</t>
  </si>
  <si>
    <t>KFCM0943RT</t>
  </si>
  <si>
    <t>PRIMA CELL SDN BHD</t>
  </si>
  <si>
    <t>LOT 2690 PRIMA CELL JALAN SEGAMAT KUANTAN  JOHOR 85000 SEGAMAT</t>
  </si>
  <si>
    <t>NENCY RULYTA BINTI CHAIRUL</t>
  </si>
  <si>
    <t>22/11/2022</t>
  </si>
  <si>
    <t>18/07/2023 11:13:44 AM</t>
  </si>
  <si>
    <t>220902-291309</t>
  </si>
  <si>
    <t>DBKL-TAMAN METROPOLITAN KEPONG (SDWAN FTTH)-BAT</t>
  </si>
  <si>
    <t>3RD PARTY - Pending Permit/wayleave by Approval Body</t>
  </si>
  <si>
    <t>DEWAN BANDARAYA KUALA LUMPUR</t>
  </si>
  <si>
    <t>DBKL</t>
  </si>
  <si>
    <t>GF TEMPAT LETAK KENDERAAN DBKL,TAMAN METROPOLITAN JALAN LINGKARAN TENGAH 2,7 PAVEMENT, TAMAN METROPOLITAN KEPONG WP KUALA LUMPUR 52100 KEPONG</t>
  </si>
  <si>
    <t>REFER Lat Long:  3.2282837,101.6503303-Tempat Letak Kenderaan DBKL, Taman Metropolitan Kepong</t>
  </si>
  <si>
    <t>ZAIDAH MEGAT WAZIR</t>
  </si>
  <si>
    <t>MOHD SHAFIQ BIN AZLAN</t>
  </si>
  <si>
    <t>012-5110487</t>
  </si>
  <si>
    <t>31/07/2023</t>
  </si>
  <si>
    <t>NI INFRA UNIFI UNTUK ADDITIONAL SITES PROJECT  DBKLNET 2.0 /DBKL 2.0/UNIFI /SDWAN / BAT/ IDA MEGAT / 019-225 4081</t>
  </si>
  <si>
    <t>2022/041442</t>
  </si>
  <si>
    <t>220309-272628</t>
  </si>
  <si>
    <t>THE NEW STRAITS TIME PRESS (M) BHD-NEW STRAITS TIMES BANGSAR (IPME)-BNR</t>
  </si>
  <si>
    <t>TEST CORE BNR/2023/TC011</t>
  </si>
  <si>
    <t>THE NEW STRAITS TIME PRESS (M) BHD</t>
  </si>
  <si>
    <t>TKT 3,NEW STRAITS TIMES ZONE B JLNLIKU  WP KUALA LUMPUR 59100 BANGSAR</t>
  </si>
  <si>
    <t>MUHAMMAD URAIQQIZ BIN ZAINUL ARIFFIN</t>
  </si>
  <si>
    <t>1-70232382339</t>
  </si>
  <si>
    <t>2022/047523</t>
  </si>
  <si>
    <t>220825-290446</t>
  </si>
  <si>
    <t>ASPIRO-TM BRICKFIELDS(MLS IPME)-BRF</t>
  </si>
  <si>
    <t>TEST CORE BRF/2023/TC025</t>
  </si>
  <si>
    <t>ASPIRO SDN BHD</t>
  </si>
  <si>
    <t>BRF DC  TM BRICKFIELDS JALAN TUN SAMBANTHAN WP KUALA LUMPUR 50470 KUALA LUMPUR</t>
  </si>
  <si>
    <t>ATIFSHAMIL BINTI MOHD ADANAN</t>
  </si>
  <si>
    <t>1-71808857859</t>
  </si>
  <si>
    <t>2023/057421</t>
  </si>
  <si>
    <t>230817-334629</t>
  </si>
  <si>
    <t>ASPIRO-CBJ1 CENTER 1 (MLS IPME)-CBJ</t>
  </si>
  <si>
    <t>CBJ_F62</t>
  </si>
  <si>
    <t>CJ1 CENTER  JALAN CYBER POINT 4 CYBER 8 SELANGOR 63000 CYBERJAYA</t>
  </si>
  <si>
    <t>1-71842737873</t>
  </si>
  <si>
    <t>SARAWAK SHELL BERHAD - MIRI TIMES SQUARE (  DOME) - TNT</t>
  </si>
  <si>
    <t>SARAWAK SHELL BERHAD</t>
  </si>
  <si>
    <t>SARAWAK SHELL BERHAD HQ  MIRI TIMES SQUARE SARAWAK 98000 MIRI</t>
  </si>
  <si>
    <t>SARAWAK SHELL BERHAD HQ, MIRI TIMES SQUARE, MIRI,98000, SARAWAK</t>
  </si>
  <si>
    <t>1-71813874961</t>
  </si>
  <si>
    <t>TMWA/237305</t>
  </si>
  <si>
    <t>17/08/2023</t>
  </si>
  <si>
    <t>(2ND DOME- EXCH TNT) MIRI TIMES SQUARE -DOME SLA 99.7%, 1GBPS - NID RAX711 &amp; SFP 10KM(DOWNLINK). REQUEST 2 UNITS SFP TYPE: DOWNLINK USE LC TYPE.</t>
  </si>
  <si>
    <t>30/08/2023 09:14:16 AM</t>
  </si>
  <si>
    <t>2023/056046</t>
  </si>
  <si>
    <t>220810-288779</t>
  </si>
  <si>
    <t>DBKL-TAMAN METROPOLITAN KEPONG (SDWAN FTTH)-KE</t>
  </si>
  <si>
    <t>KLIRCC</t>
  </si>
  <si>
    <t>JABATAN PENGURUSAN MAKLUMAT</t>
  </si>
  <si>
    <t>KUALA LUMPUR INTERNATIONAL RADIO CONTROL CIRCUIT (KLIRCC) JALAN LINGKARAN TENGAH 2, TAMAN METROPOLITAN KEPONG WP KUALA LUMPUR 52100 KEPONG</t>
  </si>
  <si>
    <t>KUALA LUMPUR INTERNATIONAL RADIO CONTROL CIRCUIT (KLIRCC) , JALAN LINGKARAN TENGAH 2,TAMAN METROPOLITAN KEPONG</t>
  </si>
  <si>
    <t>SYED ERMIWAZA BIN SYED ALWI</t>
  </si>
  <si>
    <t>TMCA/239910</t>
  </si>
  <si>
    <t>NOREEN FADZILAH BT MOHD JATI</t>
  </si>
  <si>
    <t>PAC2312696</t>
  </si>
  <si>
    <t>TUNAS MANJA SDN BHD (CAWANGAN ENDAU) - JLN MERSING  (SDWAN OVER FTTH) - EU</t>
  </si>
  <si>
    <t>TUNAS MANJA SDN BHD</t>
  </si>
  <si>
    <t>LOT 1-4 TUNAS MANJA SDN BHD (CAWANGAN ENDAU) JALAN MERSING  JOHOR 26820 ENDAU</t>
  </si>
  <si>
    <t>NUR HANA BINTI MHD PILUS</t>
  </si>
  <si>
    <t>KEPERLUAN PELANGAN 1 PORT UNTUK SDWAN UNIFI, ARPU PROJEK UNTUK 3 TAHUN</t>
  </si>
  <si>
    <t>20/09/2023 10:09:07 AM</t>
  </si>
  <si>
    <t>2022/045051</t>
  </si>
  <si>
    <t>220209-268762</t>
  </si>
  <si>
    <t>AGODA INTERNATIONAL (MALAYSIA ) SDN. BHD-MENARA EXCHANGE 106(DOME)-BIN</t>
  </si>
  <si>
    <t>TEST CORE BIN/2023/TC0010</t>
  </si>
  <si>
    <t>AGODA INTERNATIONAL (MALAYSIA ) SDN. BHD</t>
  </si>
  <si>
    <t>LEVEL  10 &amp; 11, MENARA EXCHANGE 106,  LINGKARAN TRX, TUN RAZAK EXCHANGE  WP KUALA LUMPUR 55188 KUALA LUMPUR</t>
  </si>
  <si>
    <t>Level 10 &amp; 11, Menara Exchange 106, Lingkaran TRXTun Razak Exchange, 55188 KUALA LUMPUR, MALAYSIA</t>
  </si>
  <si>
    <t>NIK SURIA ANILAH BT WAN ABDULLAH</t>
  </si>
  <si>
    <t>1-73062325287</t>
  </si>
  <si>
    <t>20/09/2023 11:55:35 AM</t>
  </si>
  <si>
    <t>2023/057222</t>
  </si>
  <si>
    <t>230703-328680</t>
  </si>
  <si>
    <t>PAC2312774</t>
  </si>
  <si>
    <t>INTEL TECHNOLOGY SDN BHD - HALAMAN KAMPUNG JAWA (ME P2P) - BYB</t>
  </si>
  <si>
    <t>PG7  HALAMAN KAMPUNG JAWA KAWASAN PERINDUSTRIAN BAYAN LEPAS PULAU PINANG 11900 BAYAN LEPAS</t>
  </si>
  <si>
    <t>PG7 HALAMAN KAMPUNG JAWA, KAWASAN PERINDUSTRIAN BAYAN LEPAS, 11900 BAYAN LEPAS, PULAU PINANG</t>
  </si>
  <si>
    <t>1-73228489362</t>
  </si>
  <si>
    <t>TMNA/232750</t>
  </si>
  <si>
    <t>2023/058191</t>
  </si>
  <si>
    <t>221111-298665</t>
  </si>
  <si>
    <t>PAC2312601</t>
  </si>
  <si>
    <t>INTEL TECHNOLOGY SDN BHD - GELUGOR (ME P2P) - GLR</t>
  </si>
  <si>
    <t>PN4022 LOT 12174  MUKIM 12 PULAU PINANG 11900 GELUGOR</t>
  </si>
  <si>
    <t>PN4022, LOT 12174, MUKIM 12, 11900 BAYAN LEPAS, PULAU PINANG</t>
  </si>
  <si>
    <t>TMNA/232755</t>
  </si>
  <si>
    <t>PAC2312616</t>
  </si>
  <si>
    <t>TEST CORE TAR/2023/TC14</t>
  </si>
  <si>
    <t>PDRM SB HQ MLS</t>
  </si>
  <si>
    <t>PUSAT TAHANAN POLIS JALAN PADANG TEMBAK  WP KUALA LUMPUR 54100 KUALA LUMPUR</t>
  </si>
  <si>
    <t>NURUL NADIA BINTI MOHAMED</t>
  </si>
  <si>
    <t>NURAIN BINTI CHE NYAN</t>
  </si>
  <si>
    <t>1-73654736932</t>
  </si>
  <si>
    <t>Untuk kegunaaan  MLSIP PDRM
 Back haul untuk MLSIP tag under T20</t>
  </si>
  <si>
    <t>230320-315282</t>
  </si>
  <si>
    <t>PAC2312773</t>
  </si>
  <si>
    <t>TMOne CPQ 567</t>
  </si>
  <si>
    <t xml:space="preserve">List </t>
  </si>
  <si>
    <t>SOURCE ID</t>
  </si>
  <si>
    <t>SOURCE</t>
  </si>
  <si>
    <t>Network Type</t>
  </si>
  <si>
    <t>Type of request</t>
  </si>
  <si>
    <t>Status 22 June</t>
  </si>
  <si>
    <t>STATE</t>
  </si>
  <si>
    <t>CP Team</t>
  </si>
  <si>
    <t>CONFIRM DATE</t>
  </si>
  <si>
    <t>AGING</t>
  </si>
  <si>
    <t>AGING GROUP</t>
  </si>
  <si>
    <t>REMARKS</t>
  </si>
  <si>
    <t>Budget 2023</t>
  </si>
  <si>
    <t>HAD RELEASED?</t>
  </si>
  <si>
    <t>Balance/Need</t>
  </si>
  <si>
    <t>PAC Needed?</t>
  </si>
  <si>
    <t>Latest PAC Amount</t>
  </si>
  <si>
    <t>PAC status</t>
  </si>
  <si>
    <t>PAC_CREATED_BY</t>
  </si>
  <si>
    <t>PAC_CREATED_DATE</t>
  </si>
  <si>
    <t>LAST_APPROVED_BY</t>
  </si>
  <si>
    <t>LAST_PAC_APPROVED</t>
  </si>
  <si>
    <t>PAC_NPV</t>
  </si>
  <si>
    <t>PAC_IRR</t>
  </si>
  <si>
    <t>PAC_PAYBACK</t>
  </si>
  <si>
    <t>PAC_ARPU</t>
  </si>
  <si>
    <t>Today</t>
  </si>
  <si>
    <t>Aging from confirm</t>
  </si>
  <si>
    <t>CPQ</t>
  </si>
  <si>
    <t>CPQ Cost</t>
  </si>
  <si>
    <t>Project no</t>
  </si>
  <si>
    <t xml:space="preserve">Actual </t>
  </si>
  <si>
    <t>Budget avail</t>
  </si>
  <si>
    <t>Percent</t>
  </si>
  <si>
    <t>Project stat</t>
  </si>
  <si>
    <t xml:space="preserve">LOR </t>
  </si>
  <si>
    <t>LOR Pending Approval</t>
  </si>
  <si>
    <t>TP Accepted</t>
  </si>
  <si>
    <t>Pending Submit TP</t>
  </si>
  <si>
    <t>Pending Verify TP</t>
  </si>
  <si>
    <t>PPM List 28.7</t>
  </si>
  <si>
    <t>DP Ftth Unifi</t>
  </si>
  <si>
    <t>Sayyid Team</t>
  </si>
  <si>
    <t>SURAYAH BT ABIDIN</t>
  </si>
  <si>
    <t>Ts. Mohamed Haniff Bin Ibrahim &lt;mhaniff@tm.com.my</t>
  </si>
  <si>
    <t>CPQ6</t>
  </si>
  <si>
    <t>JU-RSP-0752-TP</t>
  </si>
  <si>
    <t>PAC2311730</t>
  </si>
  <si>
    <t>GERBANG ALAF RESTAURANTS-MCDONALD'S 461 SHELL SRI PULAI (UNIFI)-KGP</t>
  </si>
  <si>
    <t>SITI NUR ATIQAH BINTI KAMIS</t>
  </si>
  <si>
    <t>MAJLIS PERBANDARAN PENGERANG-BDR PENAWAR(UNIFI)-PNW</t>
  </si>
  <si>
    <t>MOHD FAIZAL BIN PAIMAN</t>
  </si>
  <si>
    <t>SURAU AN NUR TAMAN CAHAYA MASAI - PASIR GUDANG (UNIFI) - FCB</t>
  </si>
  <si>
    <t>PPM List 26.7</t>
  </si>
  <si>
    <t>UMW TOYOTA MOTOR SDN BHD - MUTIARA MOTOR 2S (F7J) (SDWAN UNIFI) - PN</t>
  </si>
  <si>
    <t>&lt;7</t>
  </si>
  <si>
    <t>PPM List</t>
  </si>
  <si>
    <t>COMPLETED*</t>
  </si>
  <si>
    <t>List 575</t>
  </si>
  <si>
    <t>LYONDELLBASELL ADVANCED POLYOLEFINS-SRI GADING (DOME) - SGG</t>
  </si>
  <si>
    <t>Fiber/IPME</t>
  </si>
  <si>
    <t>New request</t>
  </si>
  <si>
    <t>New</t>
  </si>
  <si>
    <t>&gt;3</t>
  </si>
  <si>
    <t>CRTD  //  NULL XCHG XPRL</t>
  </si>
  <si>
    <t>JU-KMS-0218-TP</t>
  </si>
  <si>
    <t>PAC2 1.9</t>
  </si>
  <si>
    <t>CPQ 567</t>
  </si>
  <si>
    <t>TMONE/KP/2209-01</t>
  </si>
  <si>
    <t>Badruz team</t>
  </si>
  <si>
    <t>Normah Hani Binti Muhamad Habib &lt;hnormah@tm.com.my&gt;</t>
  </si>
  <si>
    <t>REL   //  ONGO XCHG XLCK XPRL</t>
  </si>
  <si>
    <t>PPM List 10.8</t>
  </si>
  <si>
    <t>KOMPLEK BELIA DAN SUKAN NEGERI TERENGGANU-JALAN PASIR PANJANG KUALA TERENGGANU(UNIFI)-TG</t>
  </si>
  <si>
    <t>TM ONE /TRG/NRP CP/2308/02</t>
  </si>
  <si>
    <t>KEL/TRG</t>
  </si>
  <si>
    <t>AFIZAN BIN CHE MOHAMAD</t>
  </si>
  <si>
    <t>Khairul Anuar Bin Ismail &lt;kanuar@tm.com.my&gt;</t>
  </si>
  <si>
    <t>&lt;6</t>
  </si>
  <si>
    <t>WAN NURIN IZZATI BINTI WAN AZIZ</t>
  </si>
  <si>
    <t>PETRONAS ICT SDN. BHD. - MENARA PRESTIGE (DOME)-PEG</t>
  </si>
  <si>
    <t>KL/MSC</t>
  </si>
  <si>
    <t>KHAIRUL AMILIN BIN MOHAMED YUSOF</t>
  </si>
  <si>
    <t>Mohd Zakee Bin Mohamad &lt;zakee@tm.com.my&gt;</t>
  </si>
  <si>
    <t>PROLINTAS EXPRESSWAY - PLAZA TOL ALAM DAMAI SUKE (MLS OVER IPME) - BAK</t>
  </si>
  <si>
    <t>PROLINTAS EXPRESSWAY - PLAZA TOL ALAM DAMAI SUKE</t>
  </si>
  <si>
    <t>Pending MSB</t>
  </si>
  <si>
    <t>NS/MK</t>
  </si>
  <si>
    <t>&lt;4</t>
  </si>
  <si>
    <t>Zahariman Bin Muhammad &lt;zman@tm.com.my&gt;</t>
  </si>
  <si>
    <t>UDA HOLDINGS BERHAD - MORTEN WALK ( UNIFI + 1 FIXED IP) - MC</t>
  </si>
  <si>
    <t>MOHD MAHYUDDIN BIN SALLEH</t>
  </si>
  <si>
    <t>PPM List 2.8</t>
  </si>
  <si>
    <t>AXA AFFIN LIFE  INSURANCE BERHAD - PUSAT KOMERSIAL SAUJANA (UNIFI) - BUS</t>
  </si>
  <si>
    <t>AIZAN BIN ATIMAN</t>
  </si>
  <si>
    <t>IP CORE SOLUTIONS SDN BHD-TAMAN MUZAFFAR HEIGHT(UNIFI)-AKH</t>
  </si>
  <si>
    <t>IP CORE SOLUTIONS SDN BHD</t>
  </si>
  <si>
    <t>LEMBAGA HASIL DALAM NEGERI-PEJABAT LHDNM PULAU PINANG (IPME)-JTG</t>
  </si>
  <si>
    <t>LHDNM PULAU PINANG-R</t>
  </si>
  <si>
    <t>&lt;5</t>
  </si>
  <si>
    <t>Ahmad Zamri Bin Hashim &lt;azamrih@tm.com.my&gt;</t>
  </si>
  <si>
    <t>AFFIN BANK BERHAD - IPME AFFIN BANK KEPALA BATAS 2 4.0M (IPME) - KBS</t>
  </si>
  <si>
    <t>IPME AFFIN BANK KEPALA BATAS 2 4.0M (AIE)</t>
  </si>
  <si>
    <t>AHMAD HASMUNI BIN CHE HUSSIN</t>
  </si>
  <si>
    <t>MAJLIS DAERAH ROMPIN - KUALA ROMPIN (MULTI LINE SIP OVER IPME) - KRP</t>
  </si>
  <si>
    <t>Anuar Bin Saidina Abu Bakar &lt;anuar.saidina@tm.com.my&gt;</t>
  </si>
  <si>
    <t>PAC2311629</t>
  </si>
  <si>
    <t>PRIMA CELL SDN BHD-PHR &amp; KFC PARADIGM MALL (UNIFI)-KLJ</t>
  </si>
  <si>
    <t>PHRM0292RT,KFCM0978RT</t>
  </si>
  <si>
    <t>Mansor Bin Atan &lt;amansor@tm.com.my&gt;</t>
  </si>
  <si>
    <t>CRTD  //  NULL TRLN XCHG XPRL</t>
  </si>
  <si>
    <t>MR D.I.Y. TRADING SDN BHD - BALAKONG (MLS OVER IPME) - BKO</t>
  </si>
  <si>
    <t>HASLINA BINTI ISHAK</t>
  </si>
  <si>
    <t>PAC2311737</t>
  </si>
  <si>
    <t>GERBANG ALAF RESTAURANTS-MCDONALD'S #128 LITRAK (UNIFI)-SBJ</t>
  </si>
  <si>
    <t>RUSLI BIN HJ ISMAIL</t>
  </si>
  <si>
    <t>&gt;12</t>
  </si>
  <si>
    <t>TMCA/232033</t>
  </si>
  <si>
    <t>PJ-EXT-1082-TP</t>
  </si>
  <si>
    <t>PAC2310636</t>
  </si>
  <si>
    <t>UNIVERSITI SAINS MALAYSIA - KAMPUS KEJURUTERAAN TRANSKRIAN (IPME) - PB</t>
  </si>
  <si>
    <t>NOOR HAFIZAH BINTI ZAINAL</t>
  </si>
  <si>
    <t>Sallehuddin Bin Khalif &lt;sawani@tm.com.my&gt;</t>
  </si>
  <si>
    <t>TMNA/232203</t>
  </si>
  <si>
    <t>PRK-PIR-0084-TP</t>
  </si>
  <si>
    <t>TM - Requestor request for deferment</t>
  </si>
  <si>
    <t>WATSONS PERSONAL CARE STORES SDN BHD - TAMAN SELAMAT SITIAWAN (UNIFI) - SW</t>
  </si>
  <si>
    <t>DEWAN BAHASA DAN PUSTAKA CAWANGAN SABAH-KOTA KINABALU(MLS OVER IPME)-KBU</t>
  </si>
  <si>
    <t>PROJECT CREATED.. PAC IN PROGRESS</t>
  </si>
  <si>
    <t>IBRAHIM BIN JAAFAR</t>
  </si>
  <si>
    <t>Anis Ahmad Bin Mohd Ibrahim &lt;anisahmad@tm.com.my&gt;</t>
  </si>
  <si>
    <t>TMBA/230911</t>
  </si>
  <si>
    <t>PAC2307944</t>
  </si>
  <si>
    <t>PIHAK BERKUASA PENERBANGAN AWAM MALAYSIA (CAAM)-TM TT844 A (IPME)-BNH</t>
  </si>
  <si>
    <t>LV1012515444</t>
  </si>
  <si>
    <t>3RD PARTY - Road Widening/Rerouting project</t>
  </si>
  <si>
    <t>JIMBAI ANAK ABIK</t>
  </si>
  <si>
    <t>Jafer Sadig Abdul Lathiff &lt;jafer@tm.com.my&gt;</t>
  </si>
  <si>
    <t>TMWA/237190</t>
  </si>
  <si>
    <t>UMW TOYOTA MOTOR SDN BHD - TAMAN PERINDUSTRIAN PULAU INDAH (SDWAN UNIFI) - PID</t>
  </si>
  <si>
    <t>PULAU INDAH</t>
  </si>
  <si>
    <t>Azura Shazreen Binti Adnan &lt;shazreen@tm.com.my&gt;</t>
  </si>
  <si>
    <t>MAHZURA BINTI RAMLI</t>
  </si>
  <si>
    <t>Salina Binti Selamat &lt;salinas@tm.com.my&gt;</t>
  </si>
  <si>
    <t>JABATAN AGAMA ISLAM-SEKOLAH RENDAH AGAMA TAMAN BUNGA RAYA (UNIFI)-BBD</t>
  </si>
  <si>
    <t>MASJID AL IKHWAN, GUGUSAN FELDA ADELA - FELDA ADELA (UNIFI) - BSG</t>
  </si>
  <si>
    <t>CPQ5</t>
  </si>
  <si>
    <t>FGV PALM INDUSTRIES SDN BHD-KILANG SAWIT SEMENCHU (UNIFI)-KTG</t>
  </si>
  <si>
    <t>JS-INF-0014-TP</t>
  </si>
  <si>
    <t>CANCELLED</t>
  </si>
  <si>
    <t>TF VALUE MART-SUNGAI LALANG(UNIFI)-BZ</t>
  </si>
  <si>
    <t>IKHASAS LAND SDN BHD-MARRIOT PULAU PERHENTIAN (MLS)-KRA</t>
  </si>
  <si>
    <t>TM ONE /TRG/NRPCP/2308/01</t>
  </si>
  <si>
    <t>SEKOLAH MENENGAH MAK LAGAM -KAMPUNG MAK LAGAM(UNIFI)-CKI</t>
  </si>
  <si>
    <t>TM ONE /TRG/NRP/2307/01</t>
  </si>
  <si>
    <t>SITI SARAH BINTI MAMAT</t>
  </si>
  <si>
    <t>ASTANA GENERASI (M) SDN. BHD- ASTANA HQ (UNIFI)-CBJ</t>
  </si>
  <si>
    <t>MARDHIAH BINTI LIJONG</t>
  </si>
  <si>
    <t>EXXONMOBIL EXPLORATION AND PRODUCTION MALAYSIA INC-MENARA EXXONMOBIL HQ(DOME)-PEG</t>
  </si>
  <si>
    <t>EXXONMOBIL HQ</t>
  </si>
  <si>
    <t>PAC2311587</t>
  </si>
  <si>
    <t>JABATAN PENGANGKUTAN JALAN P.PINANG -BATU UBAN(IPCENTREX)-GLR</t>
  </si>
  <si>
    <t>UNITED MALAYAN FLOUR (1996) SDN BHD-JALAN PERMATANG PAUH (MLS OVER IPME)-BW</t>
  </si>
  <si>
    <t>POLIS DIRAJA MALAYSIA -PONDOK POLIS PONDOK POLIS TRIANG, BERA (1PDRMNET) (IPME) - TC</t>
  </si>
  <si>
    <t>PONDOK POLIS PONDOK POLIS TRIANG, BERA (1PDRMNET)</t>
  </si>
  <si>
    <t>JABATAN AIR NEGERI SABAH-KUNDASANG(UNIFI)-KDS</t>
  </si>
  <si>
    <t>SEBELUM INI NOT VIABLE..TM ONE BARU TMBH DEMAND HARINI..PAC IN PROGRESS</t>
  </si>
  <si>
    <t>MOHD AMIRUL HAMIZIE BIN JASMI</t>
  </si>
  <si>
    <t>JABATAN KETUA MENTERI SARAWAK - PEJABAT UKAS LIMBANG (UNIFI) - LG</t>
  </si>
  <si>
    <t>KHAIRUNHAFIZ BIN AMIN</t>
  </si>
  <si>
    <t>MR/BIN-EPS-0129-TP</t>
  </si>
  <si>
    <t>GERBANG ALAF RESTAURANTS-MCDONALD'S #462 MCDONALDS PETRON 24-SRG</t>
  </si>
  <si>
    <t>BONANZA VENTURE HOLDINGS SDN BHD - SK ANGGUN 2 RAWANG (UNIFI)-RG</t>
  </si>
  <si>
    <t>CELESTICA MALAYSIA-KULIM HI TECH(DOME)-KMH</t>
  </si>
  <si>
    <t>CPQ7</t>
  </si>
  <si>
    <t>PPM List 21.8</t>
  </si>
  <si>
    <t>KEMENTERIAN PENDIDIKAN MALAYSIA-SEKOLAH MENENGAH KEBANGSAAN SERADA(UNIFI)-BUP</t>
  </si>
  <si>
    <t>TM ONE /TRG/NRP CP/2308/03</t>
  </si>
  <si>
    <t>CREDIT GUARANTEE CORPORATION MALAYSIA BERHAD -JALAN SULTAN IBRAHIM (IPME) - KO</t>
  </si>
  <si>
    <t>PAC2</t>
  </si>
  <si>
    <t>NRP BULK NID FOR AND MSC (1G)</t>
  </si>
  <si>
    <t>NRP COMMON INFRA</t>
  </si>
  <si>
    <t>PPM List 16.8</t>
  </si>
  <si>
    <t>MOLEX (MALAYSIA) SDN BHD - KAWASAN PERINDUSTRIAN PERAI (DOME) - BTH</t>
  </si>
  <si>
    <t>DHL GLOBAL FORWARDING -  KOMPLEKS KARGO UDARA KEDUA PENANG AIRPORT (UNIFI) - BYB</t>
  </si>
  <si>
    <t>DHL GLOBAL FORWARDING -  KOMPLEKS KARGO UDARA KEDUA PENANG</t>
  </si>
  <si>
    <t>PG-NXS-0545-TP</t>
  </si>
  <si>
    <t>REJECTED</t>
  </si>
  <si>
    <t>N2N CONNECT BERHAD, NO 12, LEVEL 5, MENARA UAC , PETALING JAYA (IPME)  -TDI</t>
  </si>
  <si>
    <t>Not survey yet</t>
  </si>
  <si>
    <t>MOHD FAISAL AZWAN BIN MAHMOOD</t>
  </si>
  <si>
    <t>KEMENTERIAN PENDIDIKAN MALAYSIA-SEKOLAH JENIS KEBANGSAAN (CINA) TON FAH(UNIFI)-SY</t>
  </si>
  <si>
    <t>BBC4042</t>
  </si>
  <si>
    <t>AZHAR BIN ABD. RAHMAN</t>
  </si>
  <si>
    <t>JABATAN PENDIDIKAN NEGERI PERAK-SJKT GUNUNG RAPAT(UNIFI)-GRT</t>
  </si>
  <si>
    <t>MUHAMMAD A'TIF BIN PAHMI</t>
  </si>
  <si>
    <t>RYA0878</t>
  </si>
  <si>
    <t>PDB 2023</t>
  </si>
  <si>
    <t>MAHSURI BINTI ABDUL RAHMAN</t>
  </si>
  <si>
    <t>PAC2311866</t>
  </si>
  <si>
    <t>GERBANG ALAF RESTAURANTS-MCDONALD'S RMHC SABAH (UNIFI)-INM</t>
  </si>
  <si>
    <t>MOHD. SAMAN B. BARUM @ FAZLI</t>
  </si>
  <si>
    <t>TMBA/230937</t>
  </si>
  <si>
    <t>SAMSUNG ENGINEERING (M) SDN BHD-SARAWAK PETCHEM PLANT (UNIFI) -TKD</t>
  </si>
  <si>
    <t>ALICE ANAK LEE</t>
  </si>
  <si>
    <t>MR/BIN-MST-0045-TP</t>
  </si>
  <si>
    <t>SAMSUNG ENGINEERING (M) SDN BHD-SARAWAK PETCHEM PLANT (FIBER ONLY) -TKD</t>
  </si>
  <si>
    <t>MR/BIN-MST-0046-TP</t>
  </si>
  <si>
    <t>KHAIRUL IKMAL BIN ABDUL HALIM</t>
  </si>
  <si>
    <t>ACTUAL SOF</t>
  </si>
  <si>
    <t>REVISE FIBER READY DATE (LATEST)</t>
  </si>
  <si>
    <t>PUC status</t>
  </si>
  <si>
    <t>Integrated via MW</t>
  </si>
  <si>
    <t>List 283</t>
  </si>
  <si>
    <t>List 115</t>
  </si>
  <si>
    <t xml:space="preserve">PAC Status </t>
  </si>
  <si>
    <t>AR number</t>
  </si>
  <si>
    <t xml:space="preserve">AR Status </t>
  </si>
  <si>
    <t>LOR number</t>
  </si>
  <si>
    <t>Contractor Name</t>
  </si>
  <si>
    <t>Distance</t>
  </si>
  <si>
    <t>Total Cost</t>
  </si>
  <si>
    <t>TP/PO Status</t>
  </si>
  <si>
    <t>FIBER - SUMMARY REMARK</t>
  </si>
  <si>
    <t>LA/PBT</t>
  </si>
  <si>
    <t>PREVIOUS REMARK</t>
  </si>
  <si>
    <t>OWNERSHIP</t>
  </si>
  <si>
    <t>Done PUC</t>
  </si>
  <si>
    <t>PAC2312372</t>
  </si>
  <si>
    <t>JS-KZK-0671-TP</t>
  </si>
  <si>
    <t>Pending LA Approval - Wayleave JKR/DBKL/3rd party</t>
  </si>
  <si>
    <t>KUJ/MBJB</t>
  </si>
  <si>
    <t>KIV Highcost/Infeasible</t>
  </si>
  <si>
    <t>Released</t>
  </si>
  <si>
    <t>Commercial Issues - Sales TMW</t>
  </si>
  <si>
    <t>Permit KUJ</t>
  </si>
  <si>
    <t>Permit KTMB &amp; Fibrerail</t>
  </si>
  <si>
    <t>=vlookup(cppm_pr[@[Site ID]],</t>
  </si>
  <si>
    <t>Fiber last end</t>
  </si>
  <si>
    <t>For Approval</t>
  </si>
  <si>
    <t>DJKTT0869_MSJDALFALAHPETRONASRAPID</t>
  </si>
  <si>
    <t>12KM</t>
  </si>
  <si>
    <t>PAC2312479</t>
  </si>
  <si>
    <t>For approval</t>
  </si>
  <si>
    <t>PAC2312525</t>
  </si>
  <si>
    <t>PAC2312183</t>
  </si>
  <si>
    <t>KG/SB-EDN-0154-TP</t>
  </si>
  <si>
    <t>MR/BIN-ATK-0085-TP</t>
  </si>
  <si>
    <t>KG/SB-SHO-0031-TP</t>
  </si>
  <si>
    <t>PAC2310829 </t>
  </si>
  <si>
    <t>PAC2310559</t>
  </si>
  <si>
    <t>KG/SB-CKS-0046-TP</t>
  </si>
  <si>
    <t>PAC2310172</t>
  </si>
  <si>
    <t>PAC2310278</t>
  </si>
  <si>
    <t xml:space="preserve">PAC2310561 </t>
  </si>
  <si>
    <t>KG/SB-TTS-0102-TP</t>
  </si>
  <si>
    <t>PAC2312211_x000D_</t>
  </si>
  <si>
    <t>KG/SB-TFW-0066-TP</t>
  </si>
  <si>
    <t>PAC2311484</t>
  </si>
  <si>
    <t>KG/SB-SHO-0032-TP</t>
  </si>
  <si>
    <t>PAC2311029</t>
  </si>
  <si>
    <t>KG/SB-CIS-0103-TP</t>
  </si>
  <si>
    <t>PAC2310815</t>
  </si>
  <si>
    <t>Fiber last end, pending structure approval</t>
  </si>
  <si>
    <t>Pending LA Approval &amp; Structure Approval</t>
  </si>
  <si>
    <t>DNB</t>
  </si>
  <si>
    <t>Fiber last end. Pending LA/PBT approval</t>
  </si>
  <si>
    <t>Permit JKR</t>
  </si>
  <si>
    <t>KIV commercial issue under DNB</t>
  </si>
  <si>
    <t>Pending LL Approval</t>
  </si>
  <si>
    <t>MR/BIN-EMX-0211-TP</t>
  </si>
  <si>
    <t>MR/BIN-EMX-0213-TP</t>
  </si>
  <si>
    <t>Fiber last end. Commercial issue Infraco/BM with DNB</t>
  </si>
  <si>
    <t>PERMIT BDA</t>
  </si>
  <si>
    <t>PAC2312127</t>
  </si>
  <si>
    <t>Pending Structure approval</t>
  </si>
  <si>
    <t>MR/BIN-DAN-0077-TP</t>
  </si>
  <si>
    <t>TMCA/220548</t>
  </si>
  <si>
    <t>MSC-RUL(RR)-0240</t>
  </si>
  <si>
    <t>Permit MCT</t>
  </si>
  <si>
    <t>Pending LA/PBT Approval</t>
  </si>
  <si>
    <t>Cyberview</t>
  </si>
  <si>
    <t>MMU issue</t>
  </si>
  <si>
    <t>Pending LA Approval</t>
  </si>
  <si>
    <t>TMCA/223787</t>
  </si>
  <si>
    <t>MSC-RUL(RR)-0424</t>
  </si>
  <si>
    <t>TMCA/239905</t>
  </si>
  <si>
    <t>MRT Dev. Area</t>
  </si>
  <si>
    <t>TMCA/220926</t>
  </si>
  <si>
    <t>TMSA/222993</t>
  </si>
  <si>
    <t>NS-RSP-0487-TP</t>
  </si>
  <si>
    <t>Permit MBS</t>
  </si>
  <si>
    <t>NS-RSP-0380-TP</t>
  </si>
  <si>
    <t>Permit MBS/Seri Pajam</t>
  </si>
  <si>
    <t>Pending BM Approval</t>
  </si>
  <si>
    <t>Fiber last end, pending commercial ROW</t>
  </si>
  <si>
    <t>Fiber last end. Pending School Access</t>
  </si>
  <si>
    <t xml:space="preserve">Fiber last end,pending LOO </t>
  </si>
  <si>
    <t>IBC</t>
  </si>
  <si>
    <t>PG-MTK-0376-TP</t>
  </si>
  <si>
    <t>Fiber in progress, pending LOO</t>
  </si>
  <si>
    <t>PG-ZTK-0177</t>
  </si>
  <si>
    <t>PAC2312192</t>
  </si>
  <si>
    <t>TMCA/220472</t>
  </si>
  <si>
    <t>Pending LA Approval - KUSEL</t>
  </si>
  <si>
    <t>KUSEL</t>
  </si>
  <si>
    <t>TMCA/220767</t>
  </si>
  <si>
    <t>TMCA/222630</t>
  </si>
  <si>
    <t>PJ-TKD(RR)-0296</t>
  </si>
  <si>
    <t>TMCA/223542</t>
  </si>
  <si>
    <t>KUSEL/MBPJ</t>
  </si>
  <si>
    <t>TMCA/221827</t>
  </si>
  <si>
    <t>PJ-EMK(RR)-0001</t>
  </si>
  <si>
    <t>Fiber last end. Pending PTW BM/Infraco</t>
  </si>
  <si>
    <t>Permit OLNOS - Celcom</t>
  </si>
  <si>
    <t>TMCA/221925</t>
  </si>
  <si>
    <t>PJ-TKD(RR)-0294</t>
  </si>
  <si>
    <t>PAC2311581</t>
  </si>
  <si>
    <t>1000M</t>
  </si>
  <si>
    <t>12C</t>
  </si>
  <si>
    <t>Permit KUP</t>
  </si>
  <si>
    <t>500M</t>
  </si>
  <si>
    <t>TMNA/232688</t>
  </si>
  <si>
    <t>Local Counsil</t>
  </si>
  <si>
    <t>Permit Kapar Energy</t>
  </si>
  <si>
    <t>KIV - 3rd Party Land</t>
  </si>
  <si>
    <t>PAC2311510</t>
  </si>
  <si>
    <t>SB-TBT-0156-TP</t>
  </si>
  <si>
    <t>PAC2218387</t>
  </si>
  <si>
    <t>PLUS / LLM</t>
  </si>
  <si>
    <t>PAC2312343</t>
  </si>
  <si>
    <t>ST-VIB-0072-TP</t>
  </si>
  <si>
    <t>Permit BM/IW/LOO</t>
  </si>
  <si>
    <t>TMCA/225498</t>
  </si>
  <si>
    <t>Permit Perodua</t>
  </si>
  <si>
    <t>JKOA</t>
  </si>
  <si>
    <t>PAC ID</t>
  </si>
  <si>
    <t xml:space="preserve"> PAC Current </t>
  </si>
  <si>
    <t>PAC Last Created</t>
  </si>
  <si>
    <t>PAC Last Approved</t>
  </si>
  <si>
    <t>PAC Approved By</t>
  </si>
  <si>
    <t>Approver Post</t>
  </si>
  <si>
    <t>Project No.</t>
  </si>
  <si>
    <t>Project_All</t>
  </si>
  <si>
    <t>Date Order Confirmed</t>
  </si>
  <si>
    <t xml:space="preserve"> Final  </t>
  </si>
  <si>
    <t>AR</t>
  </si>
  <si>
    <t>BUDGET RELEASE</t>
  </si>
  <si>
    <t>STATUS CPA</t>
  </si>
  <si>
    <t>LOR No.</t>
  </si>
  <si>
    <t>LOR Status Vprime</t>
  </si>
  <si>
    <t>LOR Status Cat</t>
  </si>
  <si>
    <t>PO Status Cat</t>
  </si>
  <si>
    <t>PO No.</t>
  </si>
  <si>
    <t>DIGI - KG PENGABONG (NGBH) - EU</t>
  </si>
  <si>
    <t>FARA DZILAH BT MOHLIS</t>
  </si>
  <si>
    <t>FATMAWATI SHAARI</t>
  </si>
  <si>
    <t>NGBH</t>
  </si>
  <si>
    <t>4 core FOC + 2 10GE NID</t>
  </si>
  <si>
    <t>Waiting Approval</t>
  </si>
  <si>
    <t>MOHAMAD HIDZIR BIN MUSA</t>
  </si>
  <si>
    <t>GM CPPM</t>
  </si>
  <si>
    <t>Pending BOQ</t>
  </si>
  <si>
    <t>IPC_SGS PASIR GUDANG(WSE)-PGD</t>
  </si>
  <si>
    <t>JOHOR SELATAN</t>
  </si>
  <si>
    <t>MOHD FAKHRI BIN KAMARUDDIN</t>
  </si>
  <si>
    <t>MOHD RIDZUAN BIN HAMID</t>
  </si>
  <si>
    <t>1-66525953131</t>
  </si>
  <si>
    <t>Wholesale Ethernet</t>
  </si>
  <si>
    <t>Approved</t>
  </si>
  <si>
    <t>MOHAMED HANIFF BIN IBRAHIM</t>
  </si>
  <si>
    <t>GM NETWORK JOHOR</t>
  </si>
  <si>
    <t>JS-MUS-0064-TP</t>
  </si>
  <si>
    <t>MUSIM MASTIKA - TANJUNG LANGSAT INDUSTRIAL COMPLEX (WSE) - PGD</t>
  </si>
  <si>
    <t>SHALIZA BINTI HASSAN</t>
  </si>
  <si>
    <t>MOHD NORHADI BIN KAMARUDDIN</t>
  </si>
  <si>
    <t>AHMAD FAHIMY BIN BAHARUDIN</t>
  </si>
  <si>
    <t>HARYANTI BINTI ABD RAHIM</t>
  </si>
  <si>
    <t>TM USA  (Apple)  1x1G TRX to SG2 via terrestrial</t>
  </si>
  <si>
    <t>MOHD YUZAIMI YUSOF</t>
  </si>
  <si>
    <t>MAZLAN HUSSEIN</t>
  </si>
  <si>
    <t>IEPLM</t>
  </si>
  <si>
    <t>4 core FOC + 1 NID</t>
  </si>
  <si>
    <t>MOHD ZAKEE BIN MOHAMAD</t>
  </si>
  <si>
    <t>GM NETWORK KL/MSC</t>
  </si>
  <si>
    <t>NEGERI SEMBILAN</t>
  </si>
  <si>
    <t>UPE/ NID only</t>
  </si>
  <si>
    <t>ZAHARIMAN BIN MUHAMMAD</t>
  </si>
  <si>
    <t>GM NETWORK MK/NS</t>
  </si>
  <si>
    <t>REDTONE - SPICE CANOPY (WSE) - BYB</t>
  </si>
  <si>
    <t>017-6741731</t>
  </si>
  <si>
    <t>AHMAD ZAMRI BIN HASHIM</t>
  </si>
  <si>
    <t>GM NETWORK PENANG</t>
  </si>
  <si>
    <t>BT SYSTEM_GRUNDFOS PUMPS SDN BHD HICOM GLENMARIE (WIA)_BUG</t>
  </si>
  <si>
    <t>PETALING JAYA</t>
  </si>
  <si>
    <t>KHAIRUR FAKHRUZ BIN AB PATAH</t>
  </si>
  <si>
    <t>BAKHTIAR BIN ITAM SHAMSUDIN</t>
  </si>
  <si>
    <t>0103568568 / bakhtiar@tm.com.my</t>
  </si>
  <si>
    <t>Wholesale Internet Access</t>
  </si>
  <si>
    <t>MANSOR BIN ATAN</t>
  </si>
  <si>
    <t>GM NETWORK PJ</t>
  </si>
  <si>
    <t>SAZALIZA BINTI MOHD SALLEH</t>
  </si>
  <si>
    <t>SALMI BINTI ABU HASSAN</t>
  </si>
  <si>
    <t>013-3948095</t>
  </si>
  <si>
    <t>NURUL HAFISAH BINTI ABDUL RAHMAN</t>
  </si>
  <si>
    <t>MOHAMAD SHAHIZAM BIN MD YUSOF</t>
  </si>
  <si>
    <t>013-3948282</t>
  </si>
  <si>
    <t>DIGI - KG NYIOR (D'HARMONI) (NGBH) - KU</t>
  </si>
  <si>
    <t>ALEXIA BINTI AHAT</t>
  </si>
  <si>
    <t>MOHAMAD FIKRI BIN AHMAD</t>
  </si>
  <si>
    <t>019-4412203</t>
  </si>
  <si>
    <t>SINGTEL_AIR-LIQUIDE-INDUSTRIAL - KAWASAN PERINDUSTRIAN MUKIM SUNGAI UDANG (WIA) - TGB</t>
  </si>
  <si>
    <t>MELAKA</t>
  </si>
  <si>
    <t>NURUL NADIAH BINTI ZAINAL</t>
  </si>
  <si>
    <t>ASRUL ADIB BIN ISMADI</t>
  </si>
  <si>
    <t>RABIE AL-AINA</t>
  </si>
  <si>
    <t>Global Ethernet</t>
  </si>
  <si>
    <t>JAFER SADIG ABD LATIFF</t>
  </si>
  <si>
    <t>GM NETWORK SARAWAK</t>
  </si>
  <si>
    <t>TMWA/239142, TMWA/239143</t>
  </si>
  <si>
    <t>BTS_ABB_INFORMATION_SYSTEMS - SUNGAI WAY FIZ (WIA) - SWY</t>
  </si>
  <si>
    <t>CHANG WEN YI</t>
  </si>
  <si>
    <t>chang.wen@tm.com.my / 019-2653829</t>
  </si>
  <si>
    <t>GTT_SHELL - TANJUNG GELANG (GE) - GEB</t>
  </si>
  <si>
    <t>PAHANG</t>
  </si>
  <si>
    <t>ANUAR BIN SAIDINA ABU BAKAR</t>
  </si>
  <si>
    <t>GM NETWORK PAHANG</t>
  </si>
  <si>
    <t>REDTONE - GLOBAL FREIGHT SERVICES (WSE) - BUK</t>
  </si>
  <si>
    <t>SELANGOR BARAT</t>
  </si>
  <si>
    <t>AZURA SHAZREEN BINTI ADNAN</t>
  </si>
  <si>
    <t>GM NETWORK SELANGOR 2 (SB)</t>
  </si>
  <si>
    <t>EXPEREO CELESTICA KULIM 500M GE</t>
  </si>
  <si>
    <t>KEDAH/PERLIS</t>
  </si>
  <si>
    <t>NUR NINA ZULIANA BINTI ZULKEFLE</t>
  </si>
  <si>
    <t>NORMAH HANI BINTI MUHAMAD HABIB</t>
  </si>
  <si>
    <t>GM NETWORK KD/PL</t>
  </si>
  <si>
    <t>PR Completed</t>
  </si>
  <si>
    <t>IX TELECOM - MENARA KUAN CHOO (WSE) - BIN</t>
  </si>
  <si>
    <t>013-3966553</t>
  </si>
  <si>
    <t>SALINA BINTI SELAMAT</t>
  </si>
  <si>
    <t>GM NETWORK SELANGOR 1 (ST)</t>
  </si>
  <si>
    <t>DIGI - KRUBONG INDUSTRIAL (NGBH) - MAM</t>
  </si>
  <si>
    <t>EPE/ NPE/ AGG New Node</t>
  </si>
  <si>
    <t>DAYANG SITI NURHASANAH BINTI AWANG ALI</t>
  </si>
  <si>
    <t>IP Transit</t>
  </si>
  <si>
    <t>KG/SB-EDN-0155-TP</t>
  </si>
  <si>
    <t>VIEWQWEST - KAWASAN PERINDUSTRIAN PANDAMARAN (WSE) - PKG</t>
  </si>
  <si>
    <t>PERAK</t>
  </si>
  <si>
    <t>Nurul Ain Zakaria</t>
  </si>
  <si>
    <t>SALLEHUDDIN BIN KHALIF</t>
  </si>
  <si>
    <t>GM NETWORK PERAK</t>
  </si>
  <si>
    <t>KAIRUL NIZAM BIN ABD MALEK</t>
  </si>
  <si>
    <t>0-Jan-00</t>
  </si>
  <si>
    <t>EBB - KUBOTA SENTRAL (WSE) - TWU</t>
  </si>
  <si>
    <t>TAWAU/SANDAKAN</t>
  </si>
  <si>
    <t>NURUL IZYANNI BINTI MOHD ZAKI</t>
  </si>
  <si>
    <t>ANIS AHMAD MOHD IBRAHIM</t>
  </si>
  <si>
    <t>GM NETWORK SABAH</t>
  </si>
  <si>
    <t>ALI MUHD WASIL BIN ALI ABSAR</t>
  </si>
  <si>
    <t>(60)19-4412203</t>
  </si>
  <si>
    <t>New Install Global Ethernet 1x100Mbps ??? GTT [Shell Tawau Sabah ??? Equinix SG1] [CoS 100% Standard Data| SLA 99.0]</t>
  </si>
  <si>
    <t>APS</t>
  </si>
  <si>
    <t>TM-Vodafone_WIA_50M_Chanel_Melaka</t>
  </si>
  <si>
    <t>ZAINAL ABIDIN BIN MAT NOR</t>
  </si>
  <si>
    <t>60133637701 / 601110014551</t>
  </si>
  <si>
    <t>Review</t>
  </si>
  <si>
    <t>TMSA/232977</t>
  </si>
  <si>
    <t>KDDI_DENSO - BANGI (WSE) - BGI</t>
  </si>
  <si>
    <t>SHAZREENA AIDA BINTI SHAHRUDIN</t>
  </si>
  <si>
    <t>SHAMSUL KHAIRI BIN SAHARUDIN</t>
  </si>
  <si>
    <t>013-3300182</t>
  </si>
  <si>
    <t>TBA</t>
  </si>
  <si>
    <t>KDDI_DENSO - SHAH ALAM (WSE) - SRG</t>
  </si>
  <si>
    <t>KG/SB-TTS-0111-TP</t>
  </si>
  <si>
    <t>EBB - TOKIO MARINE LIFE BUILDING (WSE) - KO</t>
  </si>
  <si>
    <t>KELANTAN</t>
  </si>
  <si>
    <t>KHAIRUL ANUAR BIN ISMAIL</t>
  </si>
  <si>
    <t>GM NETWORK KEL/TG</t>
  </si>
  <si>
    <t>EBB - BANGUNAN EMUM 55 (WSE) - AS</t>
  </si>
  <si>
    <t>EBB - ERA SQUARE (WSE) - SN</t>
  </si>
  <si>
    <t>ZARINA BINTI ABDUL AZIZ</t>
  </si>
  <si>
    <t>TMNA/232676</t>
  </si>
  <si>
    <t>GRUNDFOS PENANG - JLN TODAK 4 SEBERANG JAYA (WIA) - SJA</t>
  </si>
  <si>
    <t>tba</t>
  </si>
  <si>
    <t>SINGTEL (SCHENKER) HOT RELOCATION - IEM 4M- JLT- BANDAR BUKIT TINGGI</t>
  </si>
  <si>
    <t>SYAHIDAH BINTI SHUHAIMI</t>
  </si>
  <si>
    <t>hjzainalmn@tm.com.my</t>
  </si>
  <si>
    <t>DP DHL BAYAN BARU - PLOT 66 BYN LEPAS INDUSTRIAL ZONE (WIA) - BYB</t>
  </si>
  <si>
    <t>MYGov CPQ 12</t>
  </si>
  <si>
    <t>xxx</t>
  </si>
  <si>
    <t>NTC FILE PDF 4/9/2023</t>
  </si>
  <si>
    <t>date target mampu</t>
  </si>
  <si>
    <t>new target date for AND</t>
  </si>
  <si>
    <t>Current Progress</t>
  </si>
  <si>
    <t>REMARK 14/9/2023</t>
  </si>
  <si>
    <t>PROJECT_ID_1</t>
  </si>
  <si>
    <t>PAC_ID_1</t>
  </si>
  <si>
    <t>PAC Amount</t>
  </si>
  <si>
    <t>PAC_ID_1_STATUS</t>
  </si>
  <si>
    <t>PROJECT_ID_2</t>
  </si>
  <si>
    <t>PAC_ID_2</t>
  </si>
  <si>
    <t>PAC_ID_2_TOTAL</t>
  </si>
  <si>
    <t>PAC_ID_2_STATUS</t>
  </si>
  <si>
    <t xml:space="preserve">BUDGET RELEASE </t>
  </si>
  <si>
    <t>EMAIL BUDGET</t>
  </si>
  <si>
    <t>Budget available</t>
  </si>
  <si>
    <t>LATEST_ISSUE_1</t>
  </si>
  <si>
    <t>Urgent 17</t>
  </si>
  <si>
    <t>FA</t>
  </si>
  <si>
    <t xml:space="preserve">Order Sphere Approval </t>
  </si>
  <si>
    <t xml:space="preserve">Position </t>
  </si>
  <si>
    <t>Revenue</t>
  </si>
  <si>
    <t>CPQ 1</t>
  </si>
  <si>
    <t>GITN SDN BHD</t>
  </si>
  <si>
    <t>BALAI BOMBA DAN PENYELAMAT KEMPAS</t>
  </si>
  <si>
    <t>BALAI BOMBA DAN PENYELAMAT KEMPAS  JALAN PERMATANG 1 JOHOR  81200  JOHOR BAHRU</t>
  </si>
  <si>
    <t>NTC00436/2023</t>
  </si>
  <si>
    <t>24/10/2023</t>
  </si>
  <si>
    <t>Pending budget</t>
  </si>
  <si>
    <t>MOHD FADIL @ MOHD FADZIL B ABDUL RAZAK</t>
  </si>
  <si>
    <t>AGM CM DEFENCE</t>
  </si>
  <si>
    <t>=xlookup(AD4:AD2000,'MyGov CPQ 12'!B4</t>
  </si>
  <si>
    <t>28/8/2023</t>
  </si>
  <si>
    <t>SWCORP CAWANGAN PASIR GUDANG</t>
  </si>
  <si>
    <t>NO.17-01 DAN 17-02 - JALAN SIERRA PERDANA 6/3,  TAMAN SIERRA PERDANA JOHOR 81750 MASAI</t>
  </si>
  <si>
    <t>BANGUNAN BARU SWCORP CAWANGAN PASIR GUDANG</t>
  </si>
  <si>
    <t>NTC00434/2023</t>
  </si>
  <si>
    <t>ROSLI HASIM BIN MOHD. NADZRI</t>
  </si>
  <si>
    <t>AGM CM DIGITAL GOV 2</t>
  </si>
  <si>
    <t>BALAI BOMBA DAN PENYELAMAT BANDAR TENGGARA</t>
  </si>
  <si>
    <t>PTD 11288 BALAI BOMBA DAN PENYELAMAT BANDAR TENGGARA JALAN KOTA TINGGI-KLUANG  BANDAR TENGGARA JOHOR 11600 KOTA TINGGI</t>
  </si>
  <si>
    <t>KASTAM TANJUNG LANGSAT PORT PASIR GUDANG</t>
  </si>
  <si>
    <t>BILIK SERVER JABATAN KASTAM DIRAJA MALAYSIA, PINTU GATE POLIS 2  JALAN PERSIARAN TG LANGSAT PELABUHAN TANJUNG LANGSAT JOHOR 81700 PASIR GUDANG</t>
  </si>
  <si>
    <t>NTC00432/2023</t>
  </si>
  <si>
    <t>ZULKIFLI BIN ASHOR</t>
  </si>
  <si>
    <t>AGM CM DIGITAL TREASURY &amp; HEALTHCARE 1</t>
  </si>
  <si>
    <t>MYGOV*NET-KDN (JPN)-JABATAN PENDAFTARAN NEGARA (JPN) DAERAH KECIL LABIS(IPME)-LB</t>
  </si>
  <si>
    <t>JABATAN PENDAFTARAN NEGARA (JPN) DAERAH KECIL LABIS</t>
  </si>
  <si>
    <t>LOT 3009 JABATAN PENDAFTARAN NEGARA (JPN) DAERAH KECIL LABIS JALAN PEJABAT,  LABIS  JOHOR 85300 LABIS</t>
  </si>
  <si>
    <t>HOSPITAL SEGAMAT (BAHARU)</t>
  </si>
  <si>
    <t>HOSPITAL SEGAMAT (BAHARU) BILIK SERVER, PUSAT TEKNOLOGI MAKLUMAT, ARAS 1, BANGUNAN TAMBAHAN,KM 6, JALAN GENUANG  JOHOR 85000 GENUANG</t>
  </si>
  <si>
    <t>HOSPITAL SEGAMAT (BAHARU) BILIK SERVER, PUSAT TEKNOLOGI MAKLUMAT, ARAS 1, BANGUNAN TAMBAHAN,KM 6, JALAN GENUANG, 85000 SEGAMAT, JOHOR</t>
  </si>
  <si>
    <t>NID installation in progress (using NID buffer), target by 15/9.</t>
  </si>
  <si>
    <t>HERWAN MD ALI</t>
  </si>
  <si>
    <t>AGM CM DIGITAL TREASURY &amp; HEALTHCARE 2</t>
  </si>
  <si>
    <t>PEJABAT KESIHATAN DAERAH KULIM II</t>
  </si>
  <si>
    <t>PEJABAT KESIHATAN DAERAH KULIM II, KOLEJ ASRAMA JURURAWAT KULIM JALAN HOSPITAL LAMA  KEDAH 09000  KULIM</t>
  </si>
  <si>
    <t>UNIT KHIDMAT PELANGGAN, ILKKM KULIM (KEJURURAWATAN),KOLEJ ASRAMA JURURAWAT KULIM, JALAN HOSPITAL LAMA 09000 KULIM KEDAH.</t>
  </si>
  <si>
    <t>NTC00437/2023</t>
  </si>
  <si>
    <t>PAC approve 13/9, pending budget</t>
  </si>
  <si>
    <t>BALAI BOMBA DAN PENYELAMAT ASAJAYA</t>
  </si>
  <si>
    <t>LOT. 804 BALAI BOMBA DAN PENYELAMAT ASAJAYA JALAN KOTA SAMARAHAN   BLOK 32 MUARA TUANG LAND DISTRICT SARAWAK 94600 KOTA SAMARAHAN</t>
  </si>
  <si>
    <t>ALPHONSUS ANAK DICK</t>
  </si>
  <si>
    <t>MYGOV*NET 2.0 - NRECC JMG JABATAN MINERAL GEOSAINS (JMG) SABAH (IPME) - KBU</t>
  </si>
  <si>
    <t>JABATAN MINERAL GEOSAINS (JMG) SABAH</t>
  </si>
  <si>
    <t>TINGKAT 3, BANGUNAN BLOK KINABALU JALAN PENAMPANG  SABAH 88999 KOTA KINABALU</t>
  </si>
  <si>
    <t>TINGKAT 3, JABATAN MINERAL DAN GEOSAINS SABAH, BANGUNAN BLOK KINABALU, JALAN PENAMPANG 88999 KOTA KINABALU, SABAH</t>
  </si>
  <si>
    <t>AHMAD IZHAN BIN MOHD RAZALI</t>
  </si>
  <si>
    <t>AGM CM DIGITAL GOV 1</t>
  </si>
  <si>
    <t>MYGOVT*Net-NRECC (JUPEM-GEODESI) CORS BEAUFORT (BFOR) (IPME) - BFT</t>
  </si>
  <si>
    <t>CORS BEAUFORT (BFOR)</t>
  </si>
  <si>
    <t>PETI SURAT 291 CORS BEAUFORT (BFOR), SMK BEAUFORT    SABAH 89808 BEAUFORT</t>
  </si>
  <si>
    <t>CORS BEAUFORT (BFOR), SMK BEAUFORT PETI SURAT 291, 89808 BEAUFORT, SABAH</t>
  </si>
  <si>
    <t>Jan</t>
  </si>
  <si>
    <t>Planning in progress, pac approved 11/9</t>
  </si>
  <si>
    <t>MAHATHIR BIN AYUB</t>
  </si>
  <si>
    <t>MYGOV*NET-KPKT (JBPM)-BALAI BOMBA DAN PENYELAMAT PUTATAN (IPME)-PTT</t>
  </si>
  <si>
    <t>BALAI BOMBA DAN PENYELAMAT PUTATAN</t>
  </si>
  <si>
    <t>BALAI BOMBA DAN PENYELAMAT PUTATAN  JALAN SAILAN IMBAAN PUTATAN  PEKAN PUTATAN SABAH 88200  PUTATAN</t>
  </si>
  <si>
    <t>MYGOV*NET-MOH-UNIT INSPEKTORAT, PEJABAT KESIHATAN DAERAH ALOR GAJAH(SDWAN FTTH)-AG</t>
  </si>
  <si>
    <t>UNIT INSPEKTORAT, PEJABAT KESIHATAN DAERAH ALOR GAJAH</t>
  </si>
  <si>
    <t>PEJABAT UNIT INSPEKTORAT DAN PERUNDANGAN, PEJABAT KESIHATAN DAERAH ALOR GAJAH   MELAKA 78000 ALOR GAJAH</t>
  </si>
  <si>
    <t>PEJABAT UNIT INSPEKTORAT DAN PERUNDANGAN, PEJABAT KESIHATAN DAERAH ALOR GAJAH, 78000 ALOR GAJAH, MELAKA.</t>
  </si>
  <si>
    <t>KLINIK KESIHATAN PALONG TIMUR</t>
  </si>
  <si>
    <t>KLINIK KESIHATAN PALONG TIMUR  FELDA PALONG TIMUR NEGERI SEMBILAN 85100 PALONG</t>
  </si>
  <si>
    <t>KLINIK KESIHATAN PALONG TIMUR FELDA PALONG TIMUR 85100 PALONG NEGERI SEMBILAN</t>
  </si>
  <si>
    <t>APM DAERAH ROMPIN</t>
  </si>
  <si>
    <t>PEJABAT APM DAERAH ROMPIN,KOMPLEKS PENTADBIRAN KERAJAAN DAERAH ROMPIN, BLOK B   PAHANG 26800 KUALA ROMPIN</t>
  </si>
  <si>
    <t xml:space="preserve">Pending PAC approval, Planning in progress. Ada way sangkut &amp; perlu repair </t>
  </si>
  <si>
    <t>19/9/2023</t>
  </si>
  <si>
    <t>PUSAT PENGEMBANGAN VETERINAR (VETEC) TENGAH</t>
  </si>
  <si>
    <t>PUSAT PENGEMBANGAN VETERINAR (VETEC) TENGAH, JABATAN PERKHIDMATAN VETERINAR  TAMAN SEROJA PERAK  35800 SLIM RIVER</t>
  </si>
  <si>
    <t>PUSAT OPERASI SLIM RIVER, PUSAT PENGEMBANGAN VETERINAR (VETEC) TENGAH, JABATAN PERKHIDMATAN VETERINAR, TAMAN SEROJA, 35800 SLIM RIVER, PERAK</t>
  </si>
  <si>
    <t>PAC created 13/9, pending approval</t>
  </si>
  <si>
    <t>CAWANGAN INSPEKTORAT</t>
  </si>
  <si>
    <t>TINGKAT 1 NO.59-A &amp; 59-B, LENGKOK KLEDANG RAYA, TAMAN KLEDANG RAYA  PERAK 30100 IPOH</t>
  </si>
  <si>
    <t>CAWANGAN INSPEKTORAT &amp; PERUNDANGAN DAN CAWANGAN TIBIKUSTA JKN TINGKAT 1, NO.59-A &amp; 59-B, LENGKOK KLEDANG RAYA, TAMAN KLEDANG RAYA 30100 IPOH PERAK</t>
  </si>
  <si>
    <t>MYGOV*NET-PTPTN-PEJABAT PTPTN NEGERI PERAK(SDWAN OVER FTTH)-IP</t>
  </si>
  <si>
    <t>PTPTN NEGERI PERAK</t>
  </si>
  <si>
    <t>11 &amp; 13 3 TINGKAT (BILIK SERVER GROUND FLOOR) PERSIARAN GREEN TOWN 4 GREEN TOWN PERAK 31330 IPOH</t>
  </si>
  <si>
    <t>AZLINDA NOR BINTI ABDUL FATAH</t>
  </si>
  <si>
    <t>AGM CM EDUCATION</t>
  </si>
  <si>
    <t>CORS SANDAKAN (SAND)</t>
  </si>
  <si>
    <t>DALAM KAWASAN RUMAH REHAT GABENOR JALAN ISTANA, SANDAKAN  SABAH 90000 SANDAKAN</t>
  </si>
  <si>
    <t>JALAN ISTANA, SANDAKAN (DALAM KAWASAN RUMAH REHAT GABENOR) 90000 SANDAKAN</t>
  </si>
  <si>
    <t>AH. HASLINDA BT AMAN</t>
  </si>
  <si>
    <t>CPQ 2</t>
  </si>
  <si>
    <t>1/0/1900</t>
  </si>
  <si>
    <t>KLINIK KESIHATAN GONG KULIM</t>
  </si>
  <si>
    <t>KLINIK KESIHATAN GONG KULIM KAMPUNG GONG KULIM  KELANTAN 16800 PASIR PUTEH</t>
  </si>
  <si>
    <t>KLINIK KESIHATAN GONG KULIM KAMPUNG GONG KULIM 16800 PASIR PUTEH KELANTAN</t>
  </si>
  <si>
    <t>BADRUZ NASRIN BIN BASRI</t>
  </si>
  <si>
    <t>MYGOV*NET-KPKT (JBPM)-BALAI BOMBA DAN PENYELAMAT WAKAF TAPAI(IPME)-WTI</t>
  </si>
  <si>
    <t>BALAI BOMBA DAN PENYELAMAT WAKAF TAPAI</t>
  </si>
  <si>
    <t>BALAI BOMBA DAN PENYELAMAT WAKAF TAPAI   TERENGGANU 21040 MARANG</t>
  </si>
  <si>
    <t>NTC00439/2023</t>
  </si>
  <si>
    <t>STESEN TOLOK AIR PASANG SURUT (STAPS) KUDAT</t>
  </si>
  <si>
    <t>STESEN TOLOK AIR PASANG SURUT (STAPS) KUDAT PELABUHAN KUDAT  SABAH 89057 KUDAT</t>
  </si>
  <si>
    <t>STESEN TOLOK AIR PASANG SURUT (STAPS) KUDAT, PELABUHAN KUDAT, 89057, KUDAT, SABAH</t>
  </si>
  <si>
    <t>PEJABAT KASTAM JETI GHADAF MARBLE SDN BHD, TELUK INTAN</t>
  </si>
  <si>
    <t>PT150, NO.4623 JABATAN KASTAM DIRAJA MALAYSIA, JETI GHADAF MARBLE SDN BHD, JETI KARGO PARIT 1   PERAK 36300 BAGAN DATOH</t>
  </si>
  <si>
    <t>MYGOV*NET-NRECC (METEOROLOGI)-PEJABAT METEOROLOGI SABAH(IPME)-PPG</t>
  </si>
  <si>
    <t>JABATAN METEOROLOGI MALAYSIA (JMM)</t>
  </si>
  <si>
    <t>TINGKAT 1, LOT 5-10 PEJABAT METEOROLOGI SABAH,  WISMA IDS OFF JALAN PINTAS   SABAH  89500 KOTA KINABALU</t>
  </si>
  <si>
    <t>PEJABAT METEOROLOGI SABAH, TINGKAT 1, LOT 5-10, WISMA IDS, OFF JALAN PINTAS 89500 KOTA KINABALU SABAH</t>
  </si>
  <si>
    <t>SAYYID SABIQ BIN MOHD. ANUAR</t>
  </si>
  <si>
    <t>MYGOV*NET-MOH-PEJABAT KESIHATAN DAERAH BERA(SDWAN FTTH)-TC</t>
  </si>
  <si>
    <t>PEJABAT KESIHATAN DAERAH BERA</t>
  </si>
  <si>
    <t>NO. 15 GROUND FLOOR, PEJABAT KESIHATAN DAERAH BERA JALAN SENTRAL TRIANG 6  PAHANG 28200 BERA</t>
  </si>
  <si>
    <t>PEJABAT KESIHATAN DAERAH BERA,  GROUND FLOOR, NO. 15, JALAN SENTRAL TRIANG 6 28200 BANDAR BERA , PAHANG.</t>
  </si>
  <si>
    <t>NTC00438/2023</t>
  </si>
  <si>
    <t>13/11/2023</t>
  </si>
  <si>
    <t>MYGOV*NET-KPKT (JBPM)-BALAI BOMBA DAN PENYELAMAT SEMENYIH(IPME)-SY</t>
  </si>
  <si>
    <t>BALAI BOMBA DAN PENYELAMAT SEMENYIH</t>
  </si>
  <si>
    <t>BALAI BOMBA DAN PENYELAMAT SEMENYIH JALAN TPS 1/7 TAMAN PELANGI SELANGOR 43500 SEMENYIH</t>
  </si>
  <si>
    <t>MYGOV*NET-MOF (JKDM) KASTAM GBA LOGIX EXPRESS SDN BHD KAWASAN PERINDUSTRIAN BATU KAWAN, MUKIM 13 BATU KAWAN (IPME)-SI</t>
  </si>
  <si>
    <t>KASTAM GBA LOGIX EXPRESS SDN BHD</t>
  </si>
  <si>
    <t>PT 5882 (LOT 21553) KASTAM GBA LOGIX EXPRESS SDN BHD LINGKARAN CASSIA SELATAN KAWASAN PERINDUSTRIAN BATU KAWAN, MUKIM 13 PULAU PINANG 14100  BATU KAWAN</t>
  </si>
  <si>
    <t>SI</t>
  </si>
  <si>
    <t>AHMAD FARID BIN NOOR AFFANDI</t>
  </si>
  <si>
    <t>KLINIK KESIHATAN KUALA IGAN</t>
  </si>
  <si>
    <t>KLINIK KESIHATAN KUALA IGAN   SARAWAK 96300 DALAT</t>
  </si>
  <si>
    <t>KLINIK KESIHATAN KUALA IGAN, 96300 DALAT SARAWAK.</t>
  </si>
  <si>
    <t>NTC00440/2023</t>
  </si>
  <si>
    <t>MYGOV*NET-JPM (AGC)-PEJABAT TPR DUNGUN(SDWAN FTTH)-DN</t>
  </si>
  <si>
    <t>PEJABAT TPR DUNGUN</t>
  </si>
  <si>
    <t>PEJABAT TPR DUNGUN, NO. 8432-1, TINGKAT BAWAH BANGUNAN 3 TINGKAT JALAN YAHYA AHMAD  TERENGGANU 23000 DUNGUN</t>
  </si>
  <si>
    <t>PEJABAT TPR DUNGUN, NO. 8432-1, TINGKAT BAWAH BANGUNAN 3 TINGKAT, JALAN YAHYA AHMAD, 23000 DUNGUN</t>
  </si>
  <si>
    <t>SHAHARUDIN BIN ABDULLAH</t>
  </si>
  <si>
    <t>AGM CM DIGITAL GOV</t>
  </si>
  <si>
    <t>MYGOV*NET-NRECC (METEOROLOGI)-STESEN METEOROLOGI RADAR KUALA GULA( IPME )-KW</t>
  </si>
  <si>
    <t>LOT 9002, STESEN METEOROLOGI RADAR KUALA GULA JALAN KUALA GULA  PERAK  34350  KUALA KURAU</t>
  </si>
  <si>
    <t>STESEN METEOROLOGI RADAR KUALA GULA, LOT 9002, JALAN KUALA GULA, 34350 KUALA KURAU, PERAK</t>
  </si>
  <si>
    <t>MOHD AKMAL BIN ZAINAL ABIDIN</t>
  </si>
  <si>
    <t>MYGOV*NET-MOF (JKDM) KASTAM GBA RINCHEM LOGISTICS MALAYSIA SDN BHD KAWASAN PERINDUSTRIAN BATU KAWAN, MUKIM 13 BATU KAWAN (IPME)-SZ</t>
  </si>
  <si>
    <t>KASTAM GBA RINCHEM LOGISTICS MALAYSIA SDN BHD</t>
  </si>
  <si>
    <t>PT 5925 KASTAM GBA RINCHEM LOGISTICS MALAYSIA SDN BHD  KAWASAN PERINDUSTRIAN BATU KAWAN MUKIM 13  PULAU PINANG 14100 BATU KAWAN</t>
  </si>
  <si>
    <t>MOHD RIZAL BIN MOHD AZMI</t>
  </si>
  <si>
    <t>Total No of Order</t>
  </si>
  <si>
    <t>Total PAC Amount</t>
  </si>
  <si>
    <t>No of Order</t>
  </si>
  <si>
    <t>Total Sum of Budget</t>
  </si>
  <si>
    <t>Sum of Budget</t>
  </si>
  <si>
    <t>REGIONAL AND</t>
  </si>
  <si>
    <t>PUSAT COST GM</t>
  </si>
  <si>
    <t>  GM STATE</t>
  </si>
  <si>
    <t>AGM STATE</t>
  </si>
  <si>
    <t>Personnel Number</t>
  </si>
  <si>
    <t>WSKL01</t>
  </si>
  <si>
    <t>Mohd Zakee Bin Mohamad</t>
  </si>
  <si>
    <t>Mahadi Bin Yusoff</t>
  </si>
  <si>
    <t>WSPJ01</t>
  </si>
  <si>
    <t>Mansor Bin Atan</t>
  </si>
  <si>
    <t>Hajjah Hamidah Noor Binti Haji Hafni</t>
  </si>
  <si>
    <t>WSSB01</t>
  </si>
  <si>
    <t>Azura Shazreen Binti Adnan</t>
  </si>
  <si>
    <t>WSST01</t>
  </si>
  <si>
    <t>Salina Binti Selamat</t>
  </si>
  <si>
    <t>SOUTH</t>
  </si>
  <si>
    <t>WSMN01</t>
  </si>
  <si>
    <t>Zahariman Bin Muhammad</t>
  </si>
  <si>
    <t>Md Nadzari Bin Sayuki</t>
  </si>
  <si>
    <t>WSJH01</t>
  </si>
  <si>
    <t>Mohamed Haniff Bin Ibrahim</t>
  </si>
  <si>
    <t>Mustafa Kamal Bin Miskam</t>
  </si>
  <si>
    <t>Haida Binti Mahmud</t>
  </si>
  <si>
    <t>EAST</t>
  </si>
  <si>
    <t>WPNO1D</t>
  </si>
  <si>
    <t>Anuar Bin Saidina Abu Bakar</t>
  </si>
  <si>
    <t>Kamarul Azwan Bin Zulkifli</t>
  </si>
  <si>
    <t>WSDT01</t>
  </si>
  <si>
    <t>Khairul Anuar Bin Ismail</t>
  </si>
  <si>
    <t>Awang Mokhtar Bin Mohamad</t>
  </si>
  <si>
    <t>Fadzriatil Hanym Binti Ramli</t>
  </si>
  <si>
    <t>NORTH</t>
  </si>
  <si>
    <t>WSAA01</t>
  </si>
  <si>
    <t>Sallehuddin Bin Khalif</t>
  </si>
  <si>
    <t>Rosdi Bin Taib</t>
  </si>
  <si>
    <t>WSKD01</t>
  </si>
  <si>
    <t>Normah Hani Binti Muhamad Habib</t>
  </si>
  <si>
    <t>Muhamad Fauzul Bin Maarof</t>
  </si>
  <si>
    <t>WSPP01</t>
  </si>
  <si>
    <t>Ahmad Zamri Bin Hashim</t>
  </si>
  <si>
    <t>Ulfarisya Binti Umar</t>
  </si>
  <si>
    <t>WRQG01</t>
  </si>
  <si>
    <t>Jafer Sadig Abdul Lathiff</t>
  </si>
  <si>
    <t>Adriana Ang Sok Khun</t>
  </si>
  <si>
    <t>WRGG01</t>
  </si>
  <si>
    <t>Anis Ahmad Bin Mohd Ibrahim</t>
  </si>
  <si>
    <t>Julifah @ Suzaidah Binti Apin</t>
  </si>
  <si>
    <t>Project owner gm state</t>
  </si>
  <si>
    <t>Project planner manger cp</t>
  </si>
  <si>
    <t>Project imp agm state</t>
  </si>
  <si>
    <t>Cost ctre gm state</t>
  </si>
  <si>
    <t>CPA TBC</t>
  </si>
  <si>
    <t>CP UPDATE DURING PAC CREATION</t>
  </si>
  <si>
    <t>ORDER STATUS</t>
  </si>
  <si>
    <t>PROJECT_DESCRIPTION</t>
  </si>
  <si>
    <t>NODE</t>
  </si>
  <si>
    <t>PROGRAM</t>
  </si>
  <si>
    <t>PHYSICAL_TYPE</t>
  </si>
  <si>
    <t>PHYSICAL_OUTPUT</t>
  </si>
  <si>
    <t>RFS_DATE</t>
  </si>
  <si>
    <t>COST CENTRE</t>
  </si>
  <si>
    <t>PERS NO for OT/TNT</t>
  </si>
  <si>
    <t>REQUEST_DATE</t>
  </si>
  <si>
    <t>CELESTICA MALAYSIA-KULIM HI TECH(MLS OVER IPME)-KMH</t>
  </si>
  <si>
    <t>MYGOV*NET-KDN (APMM)-APMM PMM PORT KLANG(IPME)-PKG</t>
  </si>
  <si>
    <t>MYGOV*NET-KDN (JIM)-PEJABAT IMIGRESEN SHAFTSBURY AVENUE PUTRAJAYA (IPME)-PUJ</t>
  </si>
  <si>
    <t xml:space="preserve"> TALISMAN MALAYSIA LIMITED- TOK BALI (IPME)-BCK</t>
  </si>
  <si>
    <t>PERBENDAHARAAN NEGERI SELANGOR-PEJABAT AGAMA ISLAM DAERAH KUALA LANGAT (IPVPN  EFM HSBB)-BN</t>
  </si>
  <si>
    <t>NRC2300085</t>
  </si>
  <si>
    <t>MALAYSIA AIRPORTS SDN BHD - PROJEK MENAIKTARAF LAPANGAN TERBANG SULTAN ISMAIL PETRA-(UNIFI)-PKC</t>
  </si>
  <si>
    <t>key_id</t>
  </si>
  <si>
    <t>timestamp</t>
  </si>
  <si>
    <t>DESCRIPTION</t>
  </si>
  <si>
    <t>REFID</t>
  </si>
  <si>
    <t>ENDUSER_OID</t>
  </si>
  <si>
    <t>lor_id</t>
  </si>
  <si>
    <t>ORDERTYPE</t>
  </si>
  <si>
    <t>ORDER_SUB_TYPE</t>
  </si>
  <si>
    <t>ORDERCATEGORY</t>
  </si>
  <si>
    <t>ISSUES</t>
  </si>
  <si>
    <t>SESSIONS</t>
  </si>
  <si>
    <t>COMM_INFRA_INFO</t>
  </si>
  <si>
    <t>ADDESS</t>
  </si>
  <si>
    <t>ANDGROUP</t>
  </si>
  <si>
    <t>TMNODE</t>
  </si>
  <si>
    <t>OWNERORDER</t>
  </si>
  <si>
    <t>PROJECTMANAGERNAME</t>
  </si>
  <si>
    <t>PROJECTMANAGERCONTACTNO</t>
  </si>
  <si>
    <t>CREATEDBY</t>
  </si>
  <si>
    <t>CREATEDDATE</t>
  </si>
  <si>
    <t>NOVAORDERID</t>
  </si>
  <si>
    <t>SERVICETYPE</t>
  </si>
  <si>
    <t>PROJECTREQUIRED</t>
  </si>
  <si>
    <t>PROJECTNO</t>
  </si>
  <si>
    <t>PROJECTSTATUS</t>
  </si>
  <si>
    <t>PEROJECTPROGRESS</t>
  </si>
  <si>
    <t>CURRENTACTIVITY</t>
  </si>
  <si>
    <t>DRY1</t>
  </si>
  <si>
    <t>DRY2</t>
  </si>
  <si>
    <t>DRY3</t>
  </si>
  <si>
    <t>DRY4</t>
  </si>
  <si>
    <t>DRY5</t>
  </si>
  <si>
    <t>TOTALRESIDENTIAL</t>
  </si>
  <si>
    <t>DBY1</t>
  </si>
  <si>
    <t>DBY2</t>
  </si>
  <si>
    <t>DBY3</t>
  </si>
  <si>
    <t>DBY4</t>
  </si>
  <si>
    <t>DBY5</t>
  </si>
  <si>
    <t>TOTALBUSINESS</t>
  </si>
  <si>
    <t>DATE_CONFIRMED</t>
  </si>
  <si>
    <t>NO_PROPERTYUNIT</t>
  </si>
  <si>
    <t>CHECK</t>
  </si>
  <si>
    <t>SRR/SUBB</t>
  </si>
  <si>
    <t>SRR_SUBB LAST MILE</t>
  </si>
  <si>
    <t>922  JALAN SUNGAI BERTAM NIL KAW PERINDUSTRIAN BATANG KALI  SELANGOR  44300  BATANG KALI</t>
  </si>
  <si>
    <t>SUID BIN AYOB</t>
  </si>
  <si>
    <t>013 3944 188</t>
  </si>
  <si>
    <t>########</t>
  </si>
  <si>
    <t>HIGH RISE, LANDED</t>
  </si>
  <si>
    <t>SRR Q4 2023</t>
  </si>
  <si>
    <t>1300   RAWANG INDS AND HOUSING EST  SELANGOR 48000 RAWANG</t>
  </si>
  <si>
    <t>GREENFIELD - BUSINESS ONLY</t>
  </si>
  <si>
    <t>COMMERCIAL</t>
  </si>
  <si>
    <t>12  JALAN JALAN KRI 4  TAMAN PERINDUSTRIAN KRI IDAMAN  SELANGOR 48000 RAWANG</t>
  </si>
  <si>
    <t>Q4 2023</t>
  </si>
  <si>
    <t>4868-B   JALAN 1/67B, OFF JALAN MENGKUDU   PERSIARAN AMPANG WP KUALA LUMPUR 55000 KERAMAT</t>
  </si>
  <si>
    <t>EF KUCHING-MATU</t>
  </si>
  <si>
    <t>BORNEO RESTU SDN. BHD.</t>
  </si>
  <si>
    <t>KG-02 LEVEL 2, EF KUCHING JALAN WERE  SARAWAK 93000 KUCHING</t>
  </si>
  <si>
    <t>MOHD HANIZUL BIN AHMAD SAFRAN</t>
  </si>
  <si>
    <t>1-74324696033</t>
  </si>
  <si>
    <t>SRR 2023_CP_BTH_AKTIO MALAYSIA SDN BHD</t>
  </si>
  <si>
    <t>AKTIO MALAYSIA SDN BHD</t>
  </si>
  <si>
    <t>PMT 2457 OFF  JALAN PERMATANG TINGGI PERMATANG TINGGI PULAU PINANG 14100 SIMPANG AMPAT</t>
  </si>
  <si>
    <t>KHAIRUN NISA BINTI ABU</t>
  </si>
  <si>
    <t>MOHD AMRI BIN AB MOKHTI</t>
  </si>
  <si>
    <t>BTH_CXXX</t>
  </si>
  <si>
    <t>SRR 2023_CP_SJA_BIZLINK TECHNOLOGY (S.E.A.) SDN. BHD</t>
  </si>
  <si>
    <t>BIZLINK TECHNOLOGY (S.E.A.) SDN. BHD</t>
  </si>
  <si>
    <t>2722 G LORONG JELAWAT 2 SEBERANG JAYA PULAU PINANG 13700 SEBERANG JAYA</t>
  </si>
  <si>
    <t>SJA_CXXX</t>
  </si>
  <si>
    <t>TANAH SUTERA DEVELOPMENT SDN. BHD</t>
  </si>
  <si>
    <t xml:space="preserve">  JALAN SUTERA PULAI 2/26  TAMAN SUTERA UTAMA, 81300 SKUDAI JOHOR JOHOR 81300 SKUDAI</t>
  </si>
  <si>
    <t>SITI MAISARAH BINTI ABDULLAH</t>
  </si>
  <si>
    <t>NORFAZLINA BINTI IBRAHIM</t>
  </si>
  <si>
    <t>APMM PMM PORT KLANG</t>
  </si>
  <si>
    <t xml:space="preserve"> PENGKALAN POLIS MARIN PORT KLANG PERSIARAN PULAU LUMUT  SELANGOR 42000 PORT KLANG</t>
  </si>
  <si>
    <t>APMM PMM PORT KLANG, PENGKALAN POLIS MARIN PORT KLANG, PERSIARAN PULAU LUMUT, 42000 PORT KLANG, SELANGOR</t>
  </si>
  <si>
    <t>SYAFIQ FAISAL BIN SOBIRIN</t>
  </si>
  <si>
    <t>013-3936940</t>
  </si>
  <si>
    <t>1-74336214294</t>
  </si>
  <si>
    <t>LEMBAGA PEMBANGUNAN INDUSTRI PEMBINAAN MALAYSIA (CIDB)</t>
  </si>
  <si>
    <t xml:space="preserve"> BILIK SERVER,TINGKAT 20,MENARA CIDB,  JALAN DUTAMAS 2,  MUKIM BATU   WP KUALA LUMPUR 50480 KUALA LUMPUR</t>
  </si>
  <si>
    <t>IBU PEJABAT LEMBAGA PEMBANGUNAN INDUSTRI PEMBINAAN MALAYSIA (CIDB), BILIK SERVER,TINGKAT 20,MENARA CIDB, JALAN DUTAMAS 2, MUKIM BATU 50480 KUALA LUMPUR</t>
  </si>
  <si>
    <t>MOHD HASRUL BIN ABD LATIFF</t>
  </si>
  <si>
    <t>SURIANTY BINTI MOHD SOPIAN</t>
  </si>
  <si>
    <t>019-2209605</t>
  </si>
  <si>
    <t>AZLI BIN HUSSAIN</t>
  </si>
  <si>
    <t>1-73715639649</t>
  </si>
  <si>
    <t>MYGOV*NET-MOH-PUSAT KESELAMATAN MAKANAN NEGARA (NCFS) (SDWAN FTTH) - SKT</t>
  </si>
  <si>
    <t>PUSAT KESELAMATAN MAKANAN NEGARA (NCFS)</t>
  </si>
  <si>
    <t xml:space="preserve"> PUSAT KESELAMATAN MAKANAN NEGARA (NCFS) LOT 1494, BANDAR BARU SALAK TINGGI  SELANGOR 43900 SALAK TINGGI</t>
  </si>
  <si>
    <t>PUSAT KESELAMATAN MAKANAN NEGARA (NCFS) LOT 1494, BANDAR BARU SALAK TINGGI 43900 SEPANG SELANGOR</t>
  </si>
  <si>
    <t>AZAITULRIMI BINTI SHAMSUDIN</t>
  </si>
  <si>
    <t>NORHAFIZAH BINTI AHMAD</t>
  </si>
  <si>
    <t xml:space="preserve">AFEEQ DANIAL BIN ANUAR </t>
  </si>
  <si>
    <t>PAC2312764</t>
  </si>
  <si>
    <t>TMEA/238905</t>
  </si>
  <si>
    <t>PEJABAT PENDAKWAAN KELANTAN</t>
  </si>
  <si>
    <t xml:space="preserve"> PEJABAT PENDAKWAAN KELANTAN, NO. AG-03-05, ALWAKAF GARDEN BOULEVARD, ALWAQF @ TUNJONG, JALAN KUALA KRAI  BANDAR BARU TUNJONG KELANTAN 16010 KOTA BHARU</t>
  </si>
  <si>
    <t>PEJABAT PENDAKWAAN KELANTAN, NO. AG-03-05, ALWAKAF GARDEN BOULEVARD, ALWAQF @ TUNJONG, JALAN KUALA KRAI, BANDAR BARU TUNJONG 16010 KOTA BHARU KELANTAN</t>
  </si>
  <si>
    <t>NATASHA RAFIDAH BINTI AHMAD</t>
  </si>
  <si>
    <t>HUMAIRA BINTI RAMLE</t>
  </si>
  <si>
    <t>1-73673384341</t>
  </si>
  <si>
    <t>APMM PEJABAT BOT ZM KUALA PERLIS</t>
  </si>
  <si>
    <t xml:space="preserve"> PT 5969   KAMPUNG TENGAH PERLIS 02000 KUALA PERLIS</t>
  </si>
  <si>
    <t>APMM PEJABAT BOT ZM KUALA PERLIS, LOT PT 5969, KAMPUNG TENGAH, 02000 KUALA PERLIS</t>
  </si>
  <si>
    <t>MA-PEH-0922-036266</t>
  </si>
  <si>
    <t>KLINIK KESIHATAN PULAU REDANG</t>
  </si>
  <si>
    <t xml:space="preserve"> KLINIK KESIHATAN PULAU REDANG  KG BARU PULAU REDANG TERENGGANU 21090 PULAU REDANG</t>
  </si>
  <si>
    <t>KLINIK KESIHATAN PULAU REDANG, KG BARU PULAU REDANG 21090 KUALA TERENGGANU, TERENGGANU.</t>
  </si>
  <si>
    <t>NUR SYAQIRAH BINTI MD SALEH</t>
  </si>
  <si>
    <t>1-73675429227</t>
  </si>
  <si>
    <t>KLINIK PERGIGIAN AIR JERNIH</t>
  </si>
  <si>
    <t>LOT 4 DAN LOT 6 KLINIK PERGIGIAN AIR JERNIH, BANGUNAN MAKSAK/PUSPANITA JALAN CERONG LANJUT  TERENGGANU 20300 KUALA TERENGGANU</t>
  </si>
  <si>
    <t>KLINIK PERGIGIAN AIR JERNIH, LOT SHOWROOM, LOT 4 DAN LOT 6, BANGUNAN MAKSAK/PUSPANITA, JALAN CERONG LANJUT, 20300 KUALA TERENGGANU, TERENGGANU.</t>
  </si>
  <si>
    <t>1-73671710947</t>
  </si>
  <si>
    <t>KLINIK DESA PARIT ULU JAMIL</t>
  </si>
  <si>
    <t>JKR 1116 KLINIK DESA PARIT ULU JAMIL JALAN BARU PT JAMIL JOHOR 84150 PARIT JAWA</t>
  </si>
  <si>
    <t>KLINIK DESA PARIT ULU JAMIL, JKR 1116, JALAN BARU, PT JAMIL, PT JAWA, 84150 MUAR, JOHOR.</t>
  </si>
  <si>
    <t xml:space="preserve">GITN SDN BHD </t>
  </si>
  <si>
    <t>KLINIK KESIHATAN CHENNAH</t>
  </si>
  <si>
    <t xml:space="preserve"> KLINIK KESIHATAN CHENNAH TITI  NEGERI SEMBILAN TITI JELEBU</t>
  </si>
  <si>
    <t>KLINIK KESIHATAN CHENNAH TITI, JELEBU, NEGERI SEMBILAN</t>
  </si>
  <si>
    <t>1-73912566991</t>
  </si>
  <si>
    <t xml:space="preserve"> PUSAT KESELAMATAN MAKANAN NEGARA (NCFS) LOT 1494, BANDAR BARU SALAK TINGGI  SELANGOR 43900 SEPANG</t>
  </si>
  <si>
    <t>1-73920737556</t>
  </si>
  <si>
    <t>HOSPITAL MESRA BUKIT PADANG</t>
  </si>
  <si>
    <t xml:space="preserve"> HOSPITAL MESRA BUKIT PADANG BILIK SERVER BARU, PETI SURAT 11342,  SABAH 88815 KOTA KINABALU</t>
  </si>
  <si>
    <t>HOSPITAL MESRA BUKIT PADANG BILIK SERVER BARU, PETI SURAT 11342, 88815 KOTA KINABALU SABAH</t>
  </si>
  <si>
    <t>1-73782544665</t>
  </si>
  <si>
    <t>TMEA/23XXXXX</t>
  </si>
  <si>
    <t>APMM POS MARITIM BESUT</t>
  </si>
  <si>
    <t>LOT 3250 KOMPLEKS LEMBAGA KEMAJUAN IKAN MALAYSIA  SEBERANG KASTAM TERENGGANU 22200 BESUT</t>
  </si>
  <si>
    <t>APMM POS MARITIM BESUT, LOT 3250, KOMPLEKS LEMBAGA KEMAJUAN IKAN MALAYSIA, SEBERANG KASTAM, 22200 BESUT</t>
  </si>
  <si>
    <t>1-73792659233</t>
  </si>
  <si>
    <t>LOT 4 DAN LOT 6 KLINIK PERGIGIAN AIR JERNIH, BANGUNAN MAKSAK/PUSPANITA JALAN CERONG LANJUT  TERENGGANU 20300  KUALA TERENGGANU</t>
  </si>
  <si>
    <t>LOT SHOWROOM, LOT 4 DAN LOT 6, BANGUNAN MAKSAK/PUSPANITA, JALAN CERONG LANJUT, 20300 KUALA TERENGGANU, TERENGGANU.</t>
  </si>
  <si>
    <t>KLINIK DESA BENGOH</t>
  </si>
  <si>
    <t xml:space="preserve"> KLINIK DESA BENGOH JALAN PUNCAK BORNEO  SARAWAK 93250  KUCHING</t>
  </si>
  <si>
    <t>KLINIK DESA BENGOH, JALAN PUNCAK BORNEO, 93250 KUCHING, SARAWAK.</t>
  </si>
  <si>
    <t>PEJABAT RELA DAERAH SETIU</t>
  </si>
  <si>
    <t xml:space="preserve"> PEJABAT PUSAT PERTANIAN RHU 10    TERENGGANU 22100  SETIU</t>
  </si>
  <si>
    <t>PEJABAT PUSAT PERTANIAN RHU 10 22100 SETIU</t>
  </si>
  <si>
    <t>MOHD HAMDAN BIN MOHD SHARIF</t>
  </si>
  <si>
    <t>SALIZA BINTI SALIHUDDIN</t>
  </si>
  <si>
    <t>013-3407576</t>
  </si>
  <si>
    <t>WAN NUR HANAN AMNANI BINTI ALIAS</t>
  </si>
  <si>
    <t>1-73763928173</t>
  </si>
  <si>
    <t>DPSPU0297</t>
  </si>
  <si>
    <t xml:space="preserve">   KAMPUNG PERMATANG BERAH PULAU PINANG 13100 PENAGA</t>
  </si>
  <si>
    <t>MURSYID BIN ISMAIL</t>
  </si>
  <si>
    <t>NUR DALILA BINTI ABDUL LATIF</t>
  </si>
  <si>
    <t>RAN-to-Edge Fronthaul</t>
  </si>
  <si>
    <t>4 core + 1 IUC/ CSR</t>
  </si>
  <si>
    <t>DSPNP0585</t>
  </si>
  <si>
    <t xml:space="preserve"> SERVAY HYPERMARKET PENAMPANG JLN PENAMPANG BARU  SABAH 88300 KOTA KINABALU</t>
  </si>
  <si>
    <t>DJJBR0768</t>
  </si>
  <si>
    <t xml:space="preserve"> ROOFTOP OF METROPOLIS TOWER JALAN DATO ABDULLAH TAHIR TAMAN ABAD JOHOR 80300 JOHOR BAHRU</t>
  </si>
  <si>
    <t>DBPET1049</t>
  </si>
  <si>
    <t xml:space="preserve">   SEKSYEN 15 SELANGOR 98850 SHAH ALAM</t>
  </si>
  <si>
    <t>DWKUL0466</t>
  </si>
  <si>
    <t xml:space="preserve">  JALAN KIARA 8  WP KUALA LUMPUR 60000 KUALA LUMPUR</t>
  </si>
  <si>
    <t>DKKMD0261</t>
  </si>
  <si>
    <t>10-1884  JALAN KUALA KETIL TAMAN KAMPUNG RAJA KEDAH 08000 SUNGAI PETANI</t>
  </si>
  <si>
    <t>DKKSR0150</t>
  </si>
  <si>
    <t>PT 1128   MUKIM KANGKONG, KAMPUNG SELARONG PANJANG KEDAH 06650 ALOR SETAR</t>
  </si>
  <si>
    <t>DCKTN0337</t>
  </si>
  <si>
    <t xml:space="preserve"> KENCANA SEJAHTERA  PERKAMPUNGAN BUKIT UBI PAHANG 25200 KUANTAN</t>
  </si>
  <si>
    <t>DAMJG0530</t>
  </si>
  <si>
    <t>19  LORONG DESA SELAMAT 3 TAMAN SELAMAT PERAK 32000 SITIAWAN</t>
  </si>
  <si>
    <t>DLLBN0039</t>
  </si>
  <si>
    <t xml:space="preserve"> IBUSAWAT TELEKOM LABUAN  BANDAR LABUAN WP LABUAN 87000 BANDAR LABUAN</t>
  </si>
  <si>
    <t>DPTML0391</t>
  </si>
  <si>
    <t xml:space="preserve">  PUNCAK BUKIT MUTIARA 1 TANJUNG TOKONG PULAU PINANG 11200 TANJUNG BUNGAH</t>
  </si>
  <si>
    <t>DBKLA0556</t>
  </si>
  <si>
    <t>LOT 3830  JALAN KLANG BANTING BATU 13 KG SUNGAI RAMBAI SELANGOR 42600 JENJAROM</t>
  </si>
  <si>
    <t>DCKTN0390</t>
  </si>
  <si>
    <t xml:space="preserve"> SEKOLAH KEBANGSAAN LEPAR HILIR 3   PAHANG 26330 GAMBANG</t>
  </si>
  <si>
    <t>DPSPT0170</t>
  </si>
  <si>
    <t xml:space="preserve">   TAMAN SAUJANA PERMAI PULAU PINANG 14000 BUKIT MERTAJAM</t>
  </si>
  <si>
    <t>DALRM0453</t>
  </si>
  <si>
    <t>55  JLN MEDAN SAUJANA 1 MEDAN SAUJANA PERAK 34600 KAMUNTING</t>
  </si>
  <si>
    <t>DAKIN0348</t>
  </si>
  <si>
    <t xml:space="preserve">  JALAN KAMPUNG BALI  PERAK 31750 TRONOH</t>
  </si>
  <si>
    <t>DPTML0325</t>
  </si>
  <si>
    <t xml:space="preserve">  LEBUH BUKIT JAMBUL MUKIM 13 PAYA TERUBONG PULAU PINANG 11900 BAYAN LEPAS</t>
  </si>
  <si>
    <t>DDKBR0460</t>
  </si>
  <si>
    <t>LOT 834, NO.10   LORONG MUSOLLA KG PULAU BELANGA KELANTAN 16150 KOTA BHARU</t>
  </si>
  <si>
    <t>DCTMH0786</t>
  </si>
  <si>
    <t xml:space="preserve">  JALAN KAMPUNG TANJUNG BATU TAMAN HARAPAN PAHANG 28000 TEMERLOH</t>
  </si>
  <si>
    <t>DJSGT1163</t>
  </si>
  <si>
    <t xml:space="preserve">  JALAN BAYAN KAMPUNG PAYA MERAH JOHOR 85300 LABIS</t>
  </si>
  <si>
    <t>DDKBR0227</t>
  </si>
  <si>
    <t xml:space="preserve">  JALAN RAJA PEREMPUAN ZAINAB 1 KAMPUNG DARAT DEMIT KELANTAN 15200 KOTA BHARU</t>
  </si>
  <si>
    <t>DKKLM0361</t>
  </si>
  <si>
    <t xml:space="preserve">  JALAN SEPAKAT KAMPUNG SUNGAI SELUANG KEDAH 09600 LUNAS</t>
  </si>
  <si>
    <t>DCROM0801</t>
  </si>
  <si>
    <t xml:space="preserve">  JLN ISTANA TAMAN PINGGIR PELANGI PAHANG 26810 BANDAR MUADZAM SHAH</t>
  </si>
  <si>
    <t xml:space="preserve"> PUSAT PERKHIDMATAN GEBENG   PAHANG 26100 BALOK</t>
  </si>
  <si>
    <t>DQSIB1045</t>
  </si>
  <si>
    <t xml:space="preserve">  JALAN QUARRY SIBU METROPOLITAN AREA SARAWAK 96000 SIBU</t>
  </si>
  <si>
    <t>DKKBP0316</t>
  </si>
  <si>
    <t xml:space="preserve">   KAMPUNG TRADISI LEMBAH KERIANG KEDAH 06010 CHANGLUN</t>
  </si>
  <si>
    <t>DMMKT0161</t>
  </si>
  <si>
    <t>VL  JALAN WAKAF BERTAM ULU  MELAKA 76450 MALIM</t>
  </si>
  <si>
    <t>DMAGJ0020</t>
  </si>
  <si>
    <t>VL AFAMOSA GOLF RESORT  PEGOH MELAKA 78000 ALOR GAJAH</t>
  </si>
  <si>
    <t>DBSEP7001</t>
  </si>
  <si>
    <t>Lot 4 DHL Supply Chain Persiaran Perusahaan Seksyen 23 SELANGOR 40300 SHAH ALAM</t>
  </si>
  <si>
    <t>NORADINA SALMEE MOHD SHAROM</t>
  </si>
  <si>
    <t>CHE FARIDZUL BIN CHE MAT</t>
  </si>
  <si>
    <t>RQ-1696298487950-85276-WEB</t>
  </si>
  <si>
    <t xml:space="preserve">   TAMAN SEMAMBU 1 PAHANG 25300 KUANTAN</t>
  </si>
  <si>
    <t>DSKNG0096</t>
  </si>
  <si>
    <t xml:space="preserve">  JALAN BOMBA  SABAH 89000 KENINGAU</t>
  </si>
  <si>
    <t>DNB_HORIZON 5G_DPTML0345_MIDLANDSPARKCENTRE_PG</t>
  </si>
  <si>
    <t>DPTML0345</t>
  </si>
  <si>
    <t xml:space="preserve">  JALAN BURMA MIDLANDS PARK CENTRE PULAU PINANG 10350 GEORGETOWN</t>
  </si>
  <si>
    <t>DNB_HORIZON 5G_DSTAW0869_JLNTUKENINGAU_TWU</t>
  </si>
  <si>
    <t xml:space="preserve">   KAMPUNG MEROTAI SABAH 91000 TAWAU</t>
  </si>
  <si>
    <t>MUHAMMAD AIMULLAH BIN ARIFIN</t>
  </si>
  <si>
    <t>3777, 3778 &amp; 1199,  JALAN MUAR,     JOHOR 86900 TANGKAK</t>
  </si>
  <si>
    <t>SIME DARBY PROPERTY BERHAD</t>
  </si>
  <si>
    <t>23  JALAN FREKUENSI U16/110  ELMINA SEKSYEN U16 SELANGOR 40160 SHAH ALAM</t>
  </si>
  <si>
    <t>MUHAMMAD ZHAFRAN BIN IBRAHIM</t>
  </si>
  <si>
    <t xml:space="preserve"> SK ORANG KAYA MOHAMAD BINTULU   SARAWAK 97000 BINTULU</t>
  </si>
  <si>
    <t xml:space="preserve"> IDA HARYANI BINTI MOHAMAD KHAIRI</t>
  </si>
  <si>
    <t xml:space="preserve">1-73701989491  </t>
  </si>
  <si>
    <t>CJK FARMING SDN BHD</t>
  </si>
  <si>
    <t>FARM F LOT 8015 CJK FARMING SDN BHD JALAN UBIYU SIMPANG TIGA PERAK 32010 SITIAWAN</t>
  </si>
  <si>
    <t>FARM F, LOT 8015, CJK FARMING SDN BHD, JALAN UBIYU SIMPANG TIGA, 32010 SITIAWAN, PERAK</t>
  </si>
  <si>
    <t>NORMAH BINTI KADIR</t>
  </si>
  <si>
    <t>MOHD ZAFIZAL BIN FADIL</t>
  </si>
  <si>
    <t>LOT 10813 CJK FARMING SDN BHD JALAN GELONG PEPUYU LADANG RISDA BUKIT KOTA 2 PERAK 32600 BOTA</t>
  </si>
  <si>
    <t>LOT 10813, CJK FARMING SDN BHD, JALAN GELONG PEPUYU, LADANG RISDA BUKIT KOTA 2, 32600 BOTA,PERAK</t>
  </si>
  <si>
    <t>FARM 22 LOT 4055 CJK FARMING SDN BHD JALAN AYER TAWAR CHANGKAT KRUING PERAK 32500 CHANGKAT KERUING</t>
  </si>
  <si>
    <t>FARM 22, LOT 4055, JALAN AYER TAWAR, CHANGKAT KRUING, 32500 AYER TAWAR, PERAK.</t>
  </si>
  <si>
    <t>B00395</t>
  </si>
  <si>
    <t>CELCOM</t>
  </si>
  <si>
    <t xml:space="preserve">  JLN BT SHAH ALAM EBOR ESTATE SELANGOR 40000 SHAH ALAM</t>
  </si>
  <si>
    <t>FATMAWATI BINTI SHAARI</t>
  </si>
  <si>
    <t xml:space="preserve"> CELESTICA MALAYSIA-KULIM HI TECH(DOME)-KMI</t>
  </si>
  <si>
    <t xml:space="preserve"> MAJLIS AMANAH RAKYAT-KOLEJ POLY TECH MARA IPOH (IPME) - JLP</t>
  </si>
  <si>
    <t>NO 13 JALAN HI TECH 9/1 ZON INDUSTRI FASA 3A  CELESTICA MALAYSIA SDN BHD KEDAH 09000 KULIM HITECH</t>
  </si>
  <si>
    <t>011-59147572</t>
  </si>
  <si>
    <t>1-73711018432</t>
  </si>
  <si>
    <t>FFM BERHAD</t>
  </si>
  <si>
    <t xml:space="preserve"> TINGKAT 6 IBUSAWAT TM KELANA JAYA JALAN SS 6/3 SS 6 SELANGOR 47301 PETALING JAYA</t>
  </si>
  <si>
    <t>TINGKAT 6 IBUSAWAT TM KELANA JAYA JALAN SS 6/3 SS 6 47301 PETALING JAYA SELANGOR</t>
  </si>
  <si>
    <t>WONG FU YUNG</t>
  </si>
  <si>
    <t>013-2666628</t>
  </si>
  <si>
    <t>1-73171902003</t>
  </si>
  <si>
    <t xml:space="preserve">1-72853099273 </t>
  </si>
  <si>
    <t>ORIENT TELECOMS SDN BHD</t>
  </si>
  <si>
    <t>67 , Kawasan Perindustrian, Taman Mount Austin MUTIARA EMAS 5/11  Johor Bahru JOHOR 81100  PANDAN</t>
  </si>
  <si>
    <t>NOOR ISMERA ISMAIL</t>
  </si>
  <si>
    <t>FADZILAH BINTI ZAKARIA</t>
  </si>
  <si>
    <t>CORIENT TELECOMS SDN BHD</t>
  </si>
  <si>
    <t xml:space="preserve"> Lot 1524, Block 3  Telco room CUMMINS INC,Piasau Industrial Estate, , : Floor 1,  SARAWAK 98000  MIRI</t>
  </si>
  <si>
    <t>DALILAH BINTI DAUD</t>
  </si>
  <si>
    <t>PANDUIT MALAYSIA SDN. BHD.</t>
  </si>
  <si>
    <t>NO. 15,  PANDUIT MALAYSIA SDN. BHD. JALAN SENAI AIRPORT CITY 2/1 SENAI AIRPORT CITY JOHOR 81400 SENAI</t>
  </si>
  <si>
    <t>SAME LOCATION AS EASTERN ALUMINIUM DOME</t>
  </si>
  <si>
    <t>NURULHAFIFI BINTI MOHD NOOR</t>
  </si>
  <si>
    <t>ABDUL WAHAB BIN AHMED KAMALDEEN</t>
  </si>
  <si>
    <t xml:space="preserve"> 60 11-1032 1475</t>
  </si>
  <si>
    <t>1-72867905779</t>
  </si>
  <si>
    <t>STM LOTTERY SDN. BHD-JALAN SG.TIRAM 3,BAYAN LEPAS(IPVPN EFM HSBB)-BYB</t>
  </si>
  <si>
    <t>STM071</t>
  </si>
  <si>
    <t>TM - Project not viable</t>
  </si>
  <si>
    <t>STM LOTTERY SDN. BHD.</t>
  </si>
  <si>
    <t>NO.26 SPORTS TOTO JALAN SG.TIRAM 3 TAMAN TUNAS MUDA DAMAI PULAU PINANG 11900 BAYAN LEPAS</t>
  </si>
  <si>
    <t>GODASH PONNIAH</t>
  </si>
  <si>
    <t>PETER LIM PO FOOK</t>
  </si>
  <si>
    <t>013-3443024</t>
  </si>
  <si>
    <t>ORIENT TELECOMS SDN. BHD.</t>
  </si>
  <si>
    <t xml:space="preserve"> 7TH FLOOR MAIN OFFICE TOWER JALAN MERDEKA FINANCIAL PARK LABUAN COMPLEX WP LABUAN 87000 BANDAR LABUAN</t>
  </si>
  <si>
    <t xml:space="preserve"> MARRIOTT RESORT PERHENTIAN  PULAU PERHENTIAN KECIL TERENGGANU 22300 KUALA BESUT</t>
  </si>
  <si>
    <t xml:space="preserve">  SITI BIDAH BINTI MAT SAID @ WAZI</t>
  </si>
  <si>
    <t>PEJABAT SETIAUSAHA KERAJAAN NEGERI PERAK</t>
  </si>
  <si>
    <t>MDF BGN PEJ SETIAUSAHA KERAJAAN NEGER PERAK JALAN PANGLIMA BKT GANTANG WAHAB IPOH PERAK 30000 IPOH</t>
  </si>
  <si>
    <t>SUK PERAK IPOH</t>
  </si>
  <si>
    <t>NORALAIDA BINTI ABD RAHMAN</t>
  </si>
  <si>
    <t>1-74707094496</t>
  </si>
  <si>
    <t>1-71738152201</t>
  </si>
  <si>
    <t xml:space="preserve"> INFIENON TECHNOLOGIES (M) SDN BHD  FREE TRADE ZONE BATU BERENDAM MELAKA 75350 AMPANG BATU</t>
  </si>
  <si>
    <t xml:space="preserve"> TKT ROOFTOP, JABATAN KEBAJIKAN MASYARAKAT (JKM) WP LABUAN JALAN TUN MUSTAPHA  PETI SURAT 81212, 87022 WILAYAH PERSEKUTUAN LABUAN WP LABUAN 87022 BANDAR LABUAN</t>
  </si>
  <si>
    <t xml:space="preserve"> TKT ROOFTOP, HOSPITAL UNIVERSITI SAINS, KUBANG KRIAN JALAN FISIOTERAPI 15990 KUBANG KERIAN, KELANTAN KELANTAN 15990 KUBANG KERIAN</t>
  </si>
  <si>
    <t>LOT NO 9257C - JALAN BALAKONG  SELANGOR 43300 BALAKONG</t>
  </si>
  <si>
    <t>1-73753282971</t>
  </si>
  <si>
    <t>LOT 5023 (PLOT 1)  BLOCK 16 KCLD JALAN SHERIP MASAHOR - SARAWAK 93350  KUCHING</t>
  </si>
  <si>
    <t>1-74304565977</t>
  </si>
  <si>
    <t>ALLIANCE DC 1, CSF COMPUTER EXCHANGE 3552  JALAN TEKNORAT 6  SELANGOR 63000 CYBERJAYA</t>
  </si>
  <si>
    <t xml:space="preserve"> LIYANA ARINA BINTI HAMDI</t>
  </si>
  <si>
    <t xml:space="preserve"> PEJABAT PERHUTANAN WILAYAH SANDAKAN JALAN TSUNG NGEN HUTAN SIMPAN KEBUN CINA SABAH 90007 SANDAKAN</t>
  </si>
  <si>
    <t>PDRM SB PROJECT BATU 2</t>
  </si>
  <si>
    <t>2 GROUND FLOOR, IPDC ISKANDAR PUTERI DATA CENTRE JALAN LINGKARAN TEKNOLOGI 1 TAMAN TEKNOLOGI  NUSAJAYA JOHOR 79250 NUSAJAYA</t>
  </si>
  <si>
    <t>FARID ALFIAN BIN ARIFFIN</t>
  </si>
  <si>
    <t>1-73699435713</t>
  </si>
  <si>
    <t xml:space="preserve"> PUSAT TAHANAN POLIS JALAN PADANG TEMBAK  WP KUALA LUMPUR 54100 KUALA LUMPUR</t>
  </si>
  <si>
    <t xml:space="preserve"> TINGKAT 1, KVDT JALAN DENGKIL-PUCHONG KM 18 SELANGOR 43800 DENGKIL</t>
  </si>
  <si>
    <t xml:space="preserve"> TSGI CYBERPORT JALAN TEKNORAT 1/2  SELANGOR 63000 CYBERJAYA</t>
  </si>
  <si>
    <t xml:space="preserve"> ASIAN SUPPLY BASE JLN PATAU PATAU  WP LABUAN 87000 BANDAR LABUAN</t>
  </si>
  <si>
    <t xml:space="preserve"> TALISMAN MALAYSIA LIMITED / HIBISCUS OIL &amp; GAS MALAYSIA LIMITED</t>
  </si>
  <si>
    <t xml:space="preserve"> HIBISCUS OIL &amp; GAS MALAYSIA LIMITED JALAN TOK BALI WAREHOUSE 4,TOK BALI SUPPLY BASE KELANTAN 16700 PASIR PUTEH</t>
  </si>
  <si>
    <t>GTT-EMEA Limited</t>
  </si>
  <si>
    <t xml:space="preserve"> COLLINS AEROSPACE MALAYSIA Jalan Aeroangkasa 4, Jalan Aeroangkasa 3 Seksyen U3 SELANGOR 40150 SHAH ALAM</t>
  </si>
  <si>
    <t>MOHAMAD DANIAL FITRI BIN ZAMRI</t>
  </si>
  <si>
    <t>Hino Seremban</t>
  </si>
  <si>
    <t>Telstra</t>
  </si>
  <si>
    <t>Lot No. PT11636 HINO MOTORS MANUFACTURING (MALAYSIA) SDN BHD Jalan Tech Valley 3/2 Sendayan Tech Valley NEGERI SEMBILAN 71950 SEREMBAN</t>
  </si>
  <si>
    <t>HINO MOTORS MANUFACTURING (MALAYSIA) SDN BHD. Lot No. PT11636, Jalan Tech Valley 3/2, Sendayan Tech Valley, 71950 Seremban, Negeri Sembilan, Malaysia.</t>
  </si>
  <si>
    <t>MOHD IZREEN BIN ITHNIN</t>
  </si>
  <si>
    <t>013-3992428</t>
  </si>
  <si>
    <t>NUR FATIN NABILAH BINTI AHMAD KHUSHIRI</t>
  </si>
  <si>
    <t xml:space="preserve"> TKT ROOFTOP, AMANSARI HOTEL NUSAJAYA JALAN PERSIARAN  NUSA PUNCAK TAMAN NUSA PUNCAK,  GELANG PATAH JOHOR 81550 GELANG PATAH</t>
  </si>
  <si>
    <t>NO.1  ALLIANCE BANK  JALAN TEMBAGA SD 5/2A  TAMAN SRI DAMANSARA WP KUALA LUMPUR 52100 KUALA LUMPUR</t>
  </si>
  <si>
    <t xml:space="preserve"> TKT 2, ALLIANCE BANK JLN SS 15/2A SS15 SELANGOR 47500 PETALING JAYA</t>
  </si>
  <si>
    <t>UCI EDUCATION SDN BHD</t>
  </si>
  <si>
    <t xml:space="preserve"> 8, MENARA CITY U,  JALAN 51A/223 SEKSYEN 51A SELANGOR  46100 PETALING JAYA</t>
  </si>
  <si>
    <t>8, MENARA CITY U, JALAN 51A/223, SEKSYEN 51A, 46100 PETALING JAYA, SELANGOR</t>
  </si>
  <si>
    <t>NAZURAH BINTI RUSLAN</t>
  </si>
  <si>
    <t>NORHAFIZA BINTI ABD HAMID</t>
  </si>
  <si>
    <t xml:space="preserve">HSF-STESEN CENTRAL(WSE)-BRF </t>
  </si>
  <si>
    <t xml:space="preserve">HSF </t>
  </si>
  <si>
    <t xml:space="preserve"> Level 23a 2A Jalan Stesen Sentral 2, Kuala Lumpur, Wilayah Persekutuan Kuala Lumpur 50470, Malaysia  WP KUALA LUMPUR  50470 KUALA LUMPUR</t>
  </si>
  <si>
    <t xml:space="preserve">ALEXIA BINTI AHAT </t>
  </si>
  <si>
    <t xml:space="preserve"> LIKAS 2S UMW TOYOTA BAHAGIAN SPARE PART (LIK), BANGUNAN UMW JLN TUARAN BATU 4 1/2  SABAH 88450 INANAM</t>
  </si>
  <si>
    <t>UNIVERSITI TEKNOLOGI MARA KAMPUS KOTA SAMARAHAN 1</t>
  </si>
  <si>
    <t xml:space="preserve"> UITM KAMPUS SAMARAHAN 1 JALAN MERANEK KOTA SAMARAHAN SARAWAK 94300 KOTA SAMARAHAN</t>
  </si>
  <si>
    <t>WIFI</t>
  </si>
  <si>
    <t xml:space="preserve">PEJABAT AGAMA ISLAM DAERAH KUALA LANGAT JALAN SUNGAI MANGGIS DAERAH KUALA LANGAT 42700  KUALA LANGAT SELANGOR </t>
  </si>
  <si>
    <t xml:space="preserve">  BENGKEL KENDERAAN LPPKPP JLN SUNGAI DUA, GELUGOR  PULAU PINANG 11700 GELUGOR</t>
  </si>
  <si>
    <t xml:space="preserve"> PEJABAT PENDAKWA MAHKAMAH KHAS TRAFIK  LBH LIGHT, BANGUNAN SRI PINANG PULAU PINANG 10200 GEORGETOWN</t>
  </si>
  <si>
    <t xml:space="preserve"> PEJABAT PGA BUKIT GALING JLN DAHLIA  PAHANG 25990  KUANTAN</t>
  </si>
  <si>
    <t xml:space="preserve">MAHKAMAH TEMERLOH (1PDRMNET) </t>
  </si>
  <si>
    <t xml:space="preserve"> MAHKAMAH TEMERLOH JLN TOK MUDA AWANG NGAH  PAHANG 28000 TEMERLOH</t>
  </si>
  <si>
    <t>KOZI SQUARE SDN BHD</t>
  </si>
  <si>
    <t>UNIT G-31, LD LEGENDA  SECTION 21 KTLD, JALAN TUN ABANG HAJI OPENG,  JALAN TUN ABANG HAJI OPENG SARAWAK 93000 KUCHING</t>
  </si>
  <si>
    <t>NOR FADLI BIN ISMAIL</t>
  </si>
  <si>
    <t>JOHAN CARLOS AMAN</t>
  </si>
  <si>
    <t>012-2926151</t>
  </si>
  <si>
    <t>1-74507166364</t>
  </si>
  <si>
    <t>NK7730</t>
  </si>
  <si>
    <t>WEBE</t>
  </si>
  <si>
    <t xml:space="preserve">  Jalan Anggerik 3  Amanjaya KEDAH 08000  SUNGAI PETANI</t>
  </si>
  <si>
    <t>KAMARUL IRMAN BIN MUSA</t>
  </si>
  <si>
    <t>1-73205730210</t>
  </si>
  <si>
    <t>2 core FOC + 1 IUC</t>
  </si>
  <si>
    <t>CB0160</t>
  </si>
  <si>
    <t xml:space="preserve">   TAMAN DESA SAUJANA SELANGOR 43000 KAJANG</t>
  </si>
  <si>
    <t>ROZIANA BINTI AZMAN</t>
  </si>
  <si>
    <t>1-74571762927</t>
  </si>
  <si>
    <t>NGBH Plus</t>
  </si>
  <si>
    <t>CW0150</t>
  </si>
  <si>
    <t xml:space="preserve">  JALAN TUANKU  WP KUALA LUMPUR 50480 KUALA LUMPUR</t>
  </si>
  <si>
    <t>1-74510688399</t>
  </si>
  <si>
    <t>CW0188</t>
  </si>
  <si>
    <t>538  JALAN GURNEY KIRI PUSAT LATIHAM POLIS (PULAPOL) WP KUALA LUMPUR 54100 KUALA LUMPUR</t>
  </si>
  <si>
    <t>1-74564072231</t>
  </si>
  <si>
    <t>CW0186</t>
  </si>
  <si>
    <t xml:space="preserve"> Kompleks Kerajaan  Federal Territory of Kuala Lumpur  WP KUALA LUMPUR 50480  KUALA LUMPUR</t>
  </si>
  <si>
    <t>CW0059</t>
  </si>
  <si>
    <t xml:space="preserve"> Disebahagian Simpanan Jalan Jalan Kampung Pandan  WP KUALA LUMPUR 55000  MALURI</t>
  </si>
  <si>
    <t>CW7719</t>
  </si>
  <si>
    <t xml:space="preserve">  JALAN 5/37A TAMAN BUKIT MALURI WP KUALA LUMPUR 52100 KUALA LUMPUR</t>
  </si>
  <si>
    <t>QUALITY BN_C021 (PENGALIHAN TIANG-SYABAS BN_C006A_DP0071,72)</t>
  </si>
  <si>
    <t>QUALITY / RELOCATION / MIGRATION</t>
  </si>
  <si>
    <t>QUALITY_REL_MIG COMMON INFRA</t>
  </si>
  <si>
    <t xml:space="preserve">  Jalan Sentosa, Sg Lang, Banting  SELANGOR  BANTING</t>
  </si>
  <si>
    <t>NOOR FADLEE BIN MUHAMMAD HAIRI</t>
  </si>
  <si>
    <t xml:space="preserve">   BALIK PULAU PULAU PINANG  BALIK PULAU</t>
  </si>
  <si>
    <t>AINUL IZZATI BINTI ZAKARIA</t>
  </si>
  <si>
    <t xml:space="preserve">    NEGERI SEMBILAN  KUALA KLAWANG</t>
  </si>
  <si>
    <t xml:space="preserve">  MENAIKTARAF JALAN DARI DONGGONGON KE SIMPANG JALAN PAPAR SPUR, SABAH (PAKEJ 2 &amp; 3  SABAH  PAPAR</t>
  </si>
  <si>
    <t>MENAIKTARAF JALAN DARI DONGGONGON KE SIMPANG JALAN PAPAR SPUR, SABAH (PAKEJ 2 &amp; 3</t>
  </si>
  <si>
    <t>NORINA BT MOHD SHAHARANEE</t>
  </si>
  <si>
    <t xml:space="preserve">  JALAN SENTRAL KEMAYAN SENTRAL KEMAYAN PAHANG 28380 KEMAYAN</t>
  </si>
  <si>
    <t>MUHAMMAD KAMAL BIN MUSTAPHA</t>
  </si>
  <si>
    <t>KYN_C005</t>
  </si>
  <si>
    <t>SME INDUSTRIAL PARK, BUSINESS CENTRE</t>
  </si>
  <si>
    <t>LOO WAI HAN</t>
  </si>
  <si>
    <t>V-A-12 BLOK V-A TULIP APARTMENT JALAN KUALA LUMPUR  55100 KUALA LUMPUR</t>
  </si>
  <si>
    <t>NORAFEEZAH BINTI ISHAK</t>
  </si>
  <si>
    <t>MOHAMMAD FAIZAL CHE DAT</t>
  </si>
  <si>
    <t>CELCOM MOBILE SDN. BHD.</t>
  </si>
  <si>
    <t>4 - JALAN TAMAN KELADAN INDAH PAHANG 28020 TEMERLOH</t>
  </si>
  <si>
    <t>ZAIDI BIN ABDUL RAHMAN</t>
  </si>
  <si>
    <t>AHMAD ZULHUSNI BIN RAZI</t>
  </si>
  <si>
    <t>NIZAM BIN JAAFAR</t>
  </si>
  <si>
    <t>22  JALAN BANDAR BISTARI PERDANA JOHOR 81700 PASIR GUDANG</t>
  </si>
  <si>
    <t>NUR AZAH BINTI ABDUL AZIZ</t>
  </si>
  <si>
    <t>MD FAZLIN BIN OMAR</t>
  </si>
  <si>
    <t>MAXIS BROADBAND SDN. BHD.</t>
  </si>
  <si>
    <t>1/582  LORONG KAMPUNG BALOK PAHANG 26100 BESERAH</t>
  </si>
  <si>
    <t>NOOR AZIZAN BINTI AHMED</t>
  </si>
  <si>
    <t>MEASAT BROADCAST NETWORK SYSTEMS SDN BHD</t>
  </si>
  <si>
    <t>14 - LORONG PERUMAHAN INDERA MAHKOTA 15 PAHANG 25200 KUANTAN</t>
  </si>
  <si>
    <t>MOHAMAD SHAHRIN BIN ASHARI</t>
  </si>
  <si>
    <t>MK2-18-18 ARTE MONT KIARA JALAN MONT KIARA  50480 KUALA LUMPUR</t>
  </si>
  <si>
    <t>MOHD NORYAZID BIN MOHD ARIF</t>
  </si>
  <si>
    <t>ERRA AZEERA ANAK TAURUS RUDY</t>
  </si>
  <si>
    <t>7  JALAN TAMAN KOTA MASAI JOHOR 81700 PASIR GUDANG</t>
  </si>
  <si>
    <t>NG JEE HOW @ ENG JEE HOW</t>
  </si>
  <si>
    <t>#19-10 RESIDENSI PARADIGMA JALAN TAMAN BUKIT MEWAH JOHOR 81200 JOHOR BAHRU</t>
  </si>
  <si>
    <t>YAHYA BIN MARZUKI</t>
  </si>
  <si>
    <t>MESRA PET SHOP</t>
  </si>
  <si>
    <t>457  JALAN TAMAN SRI SERDANG SELANGOR 43300 SERI KEMBANGAN</t>
  </si>
  <si>
    <t>MOHD NORHISHAM BIN ISMAIL</t>
  </si>
  <si>
    <t>TENGKU AHMAD RIDZUAN BIN TENGKU YUSOFF</t>
  </si>
  <si>
    <t>ZULKIFLI BIN SAIDIN</t>
  </si>
  <si>
    <t>28 - JALAN TAMAN JAYA 6 PAHANG 28000 TEMERLOH</t>
  </si>
  <si>
    <t>755 - LORONG TAMAN SERAI SETIA KEDAH 9400 PADANG SERAI</t>
  </si>
  <si>
    <t>MUHAMAD FAUZUL BIN MAAROF</t>
  </si>
  <si>
    <t>B-11-01 SENADA SERVICED RESIDENCE JALAN BUKIT DAMANSARA  50490 KUALA LUMPUR</t>
  </si>
  <si>
    <t>HUHAIDA BINTI SAJARUDIN</t>
  </si>
  <si>
    <t>40 - LEBUH TAMAN SRI RAMBAI PULAU PINANG 14000 BUKIT MERTAJAM</t>
  </si>
  <si>
    <t>ULFARISYA UMAR</t>
  </si>
  <si>
    <t>NURSAFIZA BINTI ABD SALAM</t>
  </si>
  <si>
    <t>TAI SIEW YOONG</t>
  </si>
  <si>
    <t>20  JALAN TAMAN AUSTIN HEIGHTS JOHOR 81100 JOHOR BAHRU</t>
  </si>
  <si>
    <t>SHAHRIMAN BIN SHARIFF</t>
  </si>
  <si>
    <t>B-6 - JALAN TAMAN FLORA KEDAH 6250 ALOR SETAR</t>
  </si>
  <si>
    <t>335  LORONG TAMAN SERAI WANGI KEDAH 9400 PADANG SERAI</t>
  </si>
  <si>
    <t>MOHD FAZLI BIN OTHMAN</t>
  </si>
  <si>
    <t>414 * JALAN TAMAN DAMAI KEDAH 9400 PADANG SERAI</t>
  </si>
  <si>
    <t>SRB4-C-808 ATARAXIA PARK 4 JALAN LAMAN DAMAI EMPAT, PULAU SATU JOHOR 81500 GELANG PATAH</t>
  </si>
  <si>
    <t>WOON CHUN JIE</t>
  </si>
  <si>
    <t>B-05-E6 ONE MEDINI CONDOMINIUM PESIARAN MEDINI JOHOR 79250 NUSAJAYA</t>
  </si>
  <si>
    <t>MOHAMED HAZIQ BIN MOHAMED NAZIR</t>
  </si>
  <si>
    <t>A-12-9 KONDOMINIUM CENDERASARI PERDANA JALAN TAMAN PERBADANAN ISLAM JOHOR 80350 JOHOR BAHRU</t>
  </si>
  <si>
    <t>NUR AZZA BINTI ABD AZIZ</t>
  </si>
  <si>
    <t>9 KONDOMINIUM CENDERASARI PERDANA JALAN TAMAN PERBADANAN ISLAM JOHOR 80350 JOHOR BAHRU</t>
  </si>
  <si>
    <t>MOHD ZUHAIRIEY BIN MHD ZAREEN</t>
  </si>
  <si>
    <t>10  JALAN TAMAN NUSANTARA PRIMA JOHOR 79200 ISKANDAR PUTERI</t>
  </si>
  <si>
    <t>5 - JALAN KAMPUNG DALAM JOHOR 82100 AYER BALOI</t>
  </si>
  <si>
    <t>MOHAMMAD HAFIZ HAIKAL BIN MAHUSSIN</t>
  </si>
  <si>
    <t>LOT 1785 - JALAN KAMPUNG KEDAI PIAH KELANTAN 16450 KETEREH</t>
  </si>
  <si>
    <t>MOHD AZAHAR BIN MUSTAPHA</t>
  </si>
  <si>
    <t>SYAHIDA MUHAMMAD BIN IBRAHIM</t>
  </si>
  <si>
    <t>MUHAMMAD SAIFU HAKIM</t>
  </si>
  <si>
    <t>3  JALAN NUSANTARA PRIMA JOHOR 79200 ISKANDAR PUTERI</t>
  </si>
  <si>
    <t>698A  LORONG TAMAN LUCKY SARAWAK 97000 BINTULU</t>
  </si>
  <si>
    <t>ADRIANA ANG SOK KHUN</t>
  </si>
  <si>
    <t>MUHAMMAD IHSAN BIN ZAIDI</t>
  </si>
  <si>
    <t xml:space="preserve">WC new fdp (SB_C043_DP0018) 27 - JALAN </t>
  </si>
  <si>
    <t>DIGI TELECOMMUNICATIONS SDN. BHD.</t>
  </si>
  <si>
    <t>27 - JALAN  SARAWAK 96000 SIBU</t>
  </si>
  <si>
    <t>SYAFIQAH BINTI CHE ARIFIN</t>
  </si>
  <si>
    <t>3  LORONG PERUMAHAN INDERA MAHKOTA 15 PAHANG 25200 KUANTAN</t>
  </si>
  <si>
    <t>LOT 130 DUMMY  LORONG KAMPUNG TERUSAN LIMBAT KELANTAN 16150 KOTA BHARU</t>
  </si>
  <si>
    <t>29 - LORONG TAMAN SERI MAHKOTA PAHANG 26300 KUANTAN</t>
  </si>
  <si>
    <t>SRB4-C-2321 ATARAXIA PARK 4 JALAN LAMAN DAMAI EMPAT, PULAU SATU JOHOR 81500 GELANG PATAH</t>
  </si>
  <si>
    <t>SRB4-E-505 ATARAXIA PARK 4 JALAN LAMAN DAMAI EMPAT, PULAU SATU JOHOR 81500 GELANG PATAH</t>
  </si>
  <si>
    <t>A-11-11 KONDOMINIUM CENDERASARI PERDANA JALAN TAMAN PERBADANAN ISLAM JOHOR 80350 JOHOR BAHRU</t>
  </si>
  <si>
    <t>F22 - JALAN BATALION 2 PASUKAN GERAKAN AM KEDAH 9000 KULIM</t>
  </si>
  <si>
    <t>B-10-E6 ONE MEDINI CONDOMINIUM PESIARAN MEDINI JOHOR 79250 NUSAJAYA</t>
  </si>
  <si>
    <t>NUURUN NABIILAH BINTI AHMAD UMA^LRAJAAN</t>
  </si>
  <si>
    <t>NIL - JALAN KAMPUNG TOK JUNOH MELOR KELANTAN 16400 MELOR</t>
  </si>
  <si>
    <t>B2-04-03 BLOK B2 DESA PANDAN JALAN DESA PANDAN  55100 KUALA LUMPUR</t>
  </si>
  <si>
    <t>MOHAMAD SHAFIQ BI MOHD ERMAN CHIN</t>
  </si>
  <si>
    <t>53  JALAN BANDAR ALAM MASAI JOHOR 81750 MASAI</t>
  </si>
  <si>
    <t>230  JALAN TAMAN IMPIAN SENAI JOHOR 81400 SENAI</t>
  </si>
  <si>
    <t>267  JALAN TAMAN IMPIAN SENAI JOHOR 81400 SENAI</t>
  </si>
  <si>
    <t>NORHIDAYAH BINTI KAMAL ABDUL AZIZ</t>
  </si>
  <si>
    <t>28  JALAN TAMAN BUKIT TIRAM JOHOR 81800 ULU TIRAM</t>
  </si>
  <si>
    <t>PERSATUAN PENGANUT AGAMA BUDDHA SHAN YUAN JING SHE JOHOR BAHRU</t>
  </si>
  <si>
    <t>27A  JALAN TAMAN GAYA JOHOR 81800 ULU TIRAM</t>
  </si>
  <si>
    <t>29A  JALAN TAMAN GAYA JOHOR 81800 ULU TIRAM</t>
  </si>
  <si>
    <t>NORHAFIZA BINTI</t>
  </si>
  <si>
    <t>17  JALAN TAMAN TAS PAHANG 25150 KUANTAN</t>
  </si>
  <si>
    <t>8122 - JALAN BANDAR PUTRA JOHOR 81000 KULAI</t>
  </si>
  <si>
    <t>SHEHROZ MAQSOOD</t>
  </si>
  <si>
    <t>B7  JALAN TAMAN KANDAN BARU SELANGOR 47190 PUCHONG</t>
  </si>
  <si>
    <t>MUHAMMAD HASRUL BIN AHMAD YUNUS</t>
  </si>
  <si>
    <t>2-20-14 BLOK 2 LTAT PPA1M PAHLAWAN JALAN BUKIT JALIL  57000 KUALA LUMPUR</t>
  </si>
  <si>
    <t>TEH BOON LII</t>
  </si>
  <si>
    <t>1 BLOK 61 TINGKAT SURIA VISTA &amp; TOWNHOUSE PULAU PINANG 11060 AIR ITAM</t>
  </si>
  <si>
    <t>AZIZAN BIN SHABUDIN</t>
  </si>
  <si>
    <t xml:space="preserve">LEATHER AVENUE SB </t>
  </si>
  <si>
    <t>1-1 FTTH SURIA SABAH SHOPPING MALL JALAN SURIA SABAH SHOPPING MALL SABAH 88000 KOTA KINABALU</t>
  </si>
  <si>
    <t>JULIFAH @ SUZAIDAH BINTI APIN</t>
  </si>
  <si>
    <t>NORAYUNI BINTI ALI</t>
  </si>
  <si>
    <t>G-4-14 BLOCK G JALAN PPR KIBABAIG SABAH 89500 PENAMPANG</t>
  </si>
  <si>
    <t>B3-3-8 BLOCK B3 JALAN TAMAN TELIPOK RIA FASA 3 SABAH 89200 TUARAN</t>
  </si>
  <si>
    <t>TEE TECK WAH</t>
  </si>
  <si>
    <t>17  JALAN TAMAN SIERRA PERDANA JOHOR 81750 MASAI</t>
  </si>
  <si>
    <t>MASHITAH BINTI TAIB</t>
  </si>
  <si>
    <t>JOY ART GALLERY STUDIO</t>
  </si>
  <si>
    <t>52B  JALAN TAMAN PELANGI INDAH JOHOR 81800 ULU TIRAM</t>
  </si>
  <si>
    <t>TAN CHEK KHEK</t>
  </si>
  <si>
    <t>278  JALAN TAMAN INDAHPURA JOHOR 81000 KULAIJAYA</t>
  </si>
  <si>
    <t>LOT 4602 - JALAN KAMPUNG JAYA SEPAKAT JOHOR 81400 SENAI</t>
  </si>
  <si>
    <t>18  JALAN TAMAN PELANGI INDAH JOHOR 81800 ULU TIRAM</t>
  </si>
  <si>
    <t>NJ 99460100  LORONG KG KEPAYAN SABAH 88200 KOTA KINABALU</t>
  </si>
  <si>
    <t>BAO DIAN ENTERRISE</t>
  </si>
  <si>
    <t>40  JALAN TAMAN GAYA JOHOR 81800 ULU TIRAM</t>
  </si>
  <si>
    <t>9  JALAN TAMAN SIERRA PERDANA JOHOR 81750 MASAI</t>
  </si>
  <si>
    <t>NAZROUL ZAHID BIN ZAINAL ABIDIN</t>
  </si>
  <si>
    <t>51 - JALAN TAMAN BESTARI INDAH JOHOR 81800 ULU TIRAM</t>
  </si>
  <si>
    <t>Choo Che yon</t>
  </si>
  <si>
    <t>13  JALAN BANDAR SRI ALAM JOHOR 81750 MASAI</t>
  </si>
  <si>
    <t>TM - Infra not ready</t>
  </si>
  <si>
    <t>SHAHZUL IRWAN BIN AHMAD SHAMSUDDIN</t>
  </si>
  <si>
    <t>PT 112388-6  LORONG KAMPUNG JENDERAM HILIR SELANGOR 43800 DENGKIL</t>
  </si>
  <si>
    <t>HAIRUL BIN MOHAMED ADANAN</t>
  </si>
  <si>
    <t>SANGKARAN A/L SINGARAM</t>
  </si>
  <si>
    <t>109-19-11 FTTH PUDU IMPIAN 1 JALAN CHERAS  55100 KUALA LUMPUR</t>
  </si>
  <si>
    <t>LOW FU WEI</t>
  </si>
  <si>
    <t>83  JALAN BANDAR SRI ALAM JOHOR 81750 MASAI</t>
  </si>
  <si>
    <t>KHOO CHUN SIONG</t>
  </si>
  <si>
    <t>39 - JALAN BANDAR DATO ONN JOHOR 81100 JOHOR BAHRU</t>
  </si>
  <si>
    <t>ALIA NABILA BINTI SUNGIB</t>
  </si>
  <si>
    <t>19  JALAN TAMAN BUKIT DAHLIA JOHOR 81700 PASIR GUDANG</t>
  </si>
  <si>
    <t>MOHD SOBRI BIN SHAMSURI</t>
  </si>
  <si>
    <t>SHAREEN KAUR A/P SUKDE SINGH</t>
  </si>
  <si>
    <t>L493  JALAN LAMAN TASIK ASPIRA JOHOR 79200 ISKANDAR PUTERI</t>
  </si>
  <si>
    <t>NEO PEK LENG</t>
  </si>
  <si>
    <t>82-A - LORONG PONTIAN JOHOR 82000 PONTIAN</t>
  </si>
  <si>
    <t>SUHAIRUL BIN RIDUAN</t>
  </si>
  <si>
    <t>10A  JALAN KAMPUNG ULU PULAI JOHOR 81550 GELANG PATAH</t>
  </si>
  <si>
    <t xml:space="preserve">CHIANG CHIA CHING </t>
  </si>
  <si>
    <t>19  JALAN TAMAN AUSTIN HEIGHTS JOHOR 81100 JOHOR BAHRU</t>
  </si>
  <si>
    <t>LIM MEEI HOON</t>
  </si>
  <si>
    <t>10  JALAN TAMAN GAYA JOHOR 81800 ULU TIRAM</t>
  </si>
  <si>
    <t>2614 - JALAN PUSAT PERNIAGAAN MAJU JAYA PULAU PINANG 14000 BUKIT MERTAJAM</t>
  </si>
  <si>
    <t xml:space="preserve">MUHAMMAD DANIAL BIN RADZWAN EFFENDI </t>
  </si>
  <si>
    <t>A7-01-02 BLOK A7 DESA PANDAN JALAN DESA PANDAN  55100 KUALA LUMPUR</t>
  </si>
  <si>
    <t>JEFI BIN ZULKIFLI LAI</t>
  </si>
  <si>
    <t>30-4-13 FTTH BLOK 30 FLAT SRI MELAKA JALAN BANDAR TUN ABDUL RAZAK  56000 KUALA LUMPUR</t>
  </si>
  <si>
    <t>MOHD SHAHRULNIZAM BIN ROSLAN</t>
  </si>
  <si>
    <t>PT 182 - 3033  JALAN KAMPUNG DALAM KAR KELANTAN 15100 KOTA BHARU</t>
  </si>
  <si>
    <t>AHMAD SHAHRIZAL BIN RASHID</t>
  </si>
  <si>
    <t>TAN JOO LEE</t>
  </si>
  <si>
    <t>10  JALAN TAMAN SRI BUKIT INDAH PULAU PINANG 14000 BUKIT MERTAJAM</t>
  </si>
  <si>
    <t>MOHD FAIRUS IQRAMI BIN ABD MAJID</t>
  </si>
  <si>
    <t>YACOB BIN ABD 011 11139059</t>
  </si>
  <si>
    <t>26  JALAN BANDAR UDA UTAMA JOHOR 81200 JOHOR BAHRU</t>
  </si>
  <si>
    <t>B-05-02 BLOK B JALAN TAMAN HARMONI JOHOR 81300 SKUDAI</t>
  </si>
  <si>
    <t>KOW ZHONG SHING</t>
  </si>
  <si>
    <t>#07-02 RESIDENSI PARADIGMA JALAN TAMAN BUKIT MEWAH JOHOR 81200 JOHOR BAHRU</t>
  </si>
  <si>
    <t>NG KOK KIONG</t>
  </si>
  <si>
    <t>#10-01 RESIDENSI PARADIGMA JALAN TAMAN BUKIT MEWAH JOHOR 81200 JOHOR BAHRU</t>
  </si>
  <si>
    <t>A-05-W3 ONE MEDINI CONDOMINIUM PESIARAN MEDINI JOHOR 79250 NUSAJAYA</t>
  </si>
  <si>
    <t>XIANG HAOYUE</t>
  </si>
  <si>
    <t>#18-11 RESIDENSI PARADIGMA JALAN TAMAN BUKIT MEWAH JOHOR 81200 JOHOR BAHRU</t>
  </si>
  <si>
    <t>MFS 17 TIANG TNB JALAN SERKAT JOHOR 82300 KUKUP</t>
  </si>
  <si>
    <t>SUARA BINTI A.D SAMAT</t>
  </si>
  <si>
    <t>1  LORONG KAMPUNG AIR SABAH 88000 KOTA KINABALU</t>
  </si>
  <si>
    <t>MASLINAH BINTI WAHIR</t>
  </si>
  <si>
    <t>B9-3-16 BLOCK B9 LORONG TAMAN TELIPOK RIA FASA 3 SABAH 89200 TUARAN</t>
  </si>
  <si>
    <t>JULIANA BT MAT YAACOB</t>
  </si>
  <si>
    <t>MAXWELL JOHN</t>
  </si>
  <si>
    <t>B15  JALAN KAMPUNG KIANSOM SABAH 88450 INANAM</t>
  </si>
  <si>
    <t>7200 - JALAN INDAHPURA JOHOR 81000 KULAI</t>
  </si>
  <si>
    <t>LIM SIEW KIM</t>
  </si>
  <si>
    <t>36 - JALAN TAMAN DESA JAYA JOHOR 81100 JOHOR BAHRU</t>
  </si>
  <si>
    <t>KOH WAH LUCK</t>
  </si>
  <si>
    <t>#12-03 RESIDENSI PARADIGMA JALAN TAMAN BUKIT MEWAH JOHOR 81200 JOHOR BAHRU</t>
  </si>
  <si>
    <t>C-11-07 MENARA C GRAND MEDINI JALAN TAMAN MEDINI ISKANDAR JOHOR 79250 ISKANDAR PUTERI</t>
  </si>
  <si>
    <t>M-0-3 BLOK M JALAN BANDAR SIERRA APARTMENT SABAH 89200 KOTA KINABALU</t>
  </si>
  <si>
    <t>B14-0-9 BLOCK B14 LORONG TAMAN TELIPOK RIA FASA 3 SABAH 89200 TUARAN</t>
  </si>
  <si>
    <t>RODNEY EDWIN BARRY</t>
  </si>
  <si>
    <t>E-3-2 BLOCK E LORONG SRI KEPAYAN APARTMENT SABAH 88200 KOTA KINABALU</t>
  </si>
  <si>
    <t>NORHASTINA BINTI THANTHAWI</t>
  </si>
  <si>
    <t>SRB4-A-515 ATARAXIA PARK 4 JALAN LAMAN DAMAI EMPAT, PULAU SATU JOHOR 81500 GELANG PATAH</t>
  </si>
  <si>
    <t>D05-07 FTTH VILLA BESTARI APARTMENT BLOCK D JALAN TAMAN NUSA BESTARI 2 JOHOR 81300 SKUDAI</t>
  </si>
  <si>
    <t>L472 - JALAN LAMAN TASIK ASPIRA JOHOR 79200 ISKANDAR PUTERI</t>
  </si>
  <si>
    <t>LEONG WEN HONG</t>
  </si>
  <si>
    <t>123  JALAN TAMAN AMAN JOHOR 81400 SENAI</t>
  </si>
  <si>
    <t>FARAHANAH SYAZWAN BINTI YUSAINI</t>
  </si>
  <si>
    <t>72  LORONG PERUMAHAN BUKIT RANGIN PERDANA 2 PAHANG 25150 KUANTAN</t>
  </si>
  <si>
    <t>14 - JALAN TAMAN DAHLIA SELANGOR 43900 SEPANG</t>
  </si>
  <si>
    <t>ABDUL MUKMIN BIN MOHD RAZMI</t>
  </si>
  <si>
    <t>30 - JALAN TAMAN PUCHONG INDAH SELANGOR 47100 PUCHONG</t>
  </si>
  <si>
    <t>NORIAH BT HASAN</t>
  </si>
  <si>
    <t>MAIZATUL ZAHRAH BINTI MOKHTAR</t>
  </si>
  <si>
    <t>A4-2-16 FLAT PUCHONG PERMAI BLOK A4 JALAN TAMAN PUCHONG PERMAI SELANGOR 47100 PUCHONG</t>
  </si>
  <si>
    <t>32A  JALAN KAMPUNG TAROM JOHOR 80100 JOHOR BAHRU</t>
  </si>
  <si>
    <t>8  JALAN USJ 11 SELANGOR 47620 SUBANG JAYA</t>
  </si>
  <si>
    <t>9 BLOK PERMAI 3 JALAN PRUM AWAM KOS REN SRI KEMUNING PAHANG 28000 TEMERLOH</t>
  </si>
  <si>
    <t>TK ELEVATOR MALAYSIA SDN. BHD.</t>
  </si>
  <si>
    <t>LOT 245 WISMA CT JALAN SEKSYEN 26 KELANTAN 15200 KOTA BHARU</t>
  </si>
  <si>
    <t>SEDAP ASLI SNEK</t>
  </si>
  <si>
    <t>FPL-36 MYDIN MALL JALAN TAMAN SEJATI UJANA SABAH 90000 SANDAKAN</t>
  </si>
  <si>
    <t>MOHAMAD IZWAN BIN ISHAK</t>
  </si>
  <si>
    <t>1659 - JALAN TAMAN MUTIARA KEDAH 9700 KARANGAN</t>
  </si>
  <si>
    <t>ROHANIZA BINTI MAT TAHAR</t>
  </si>
  <si>
    <t>177 - JALAN TAMAN MEMPAGA UTAMA PAHANG 28600 KARAK</t>
  </si>
  <si>
    <t>MOHD JOHAN BIN ABU BAKAR</t>
  </si>
  <si>
    <t>LOT 6922A  JALAN KAMPUNG BATU GAJAH KELANTAN 17510 TANAH MERAH</t>
  </si>
  <si>
    <t>SAMSIAH BINTI ABD RAHIM</t>
  </si>
  <si>
    <t>8 - JALAN TAMAN KELADAN INDAH PAHANG 28020 TEMERLOH</t>
  </si>
  <si>
    <t>HO BROTHERS ENGINEERING WORKS SDN. BHD.</t>
  </si>
  <si>
    <t>6  JALAN HARAPAN BARU INDUSTRI SABAH 90000 SANDAKAN</t>
  </si>
  <si>
    <t>A-5-3A KULIM HEIGHT APARTMENT PERSIARAN KULIM GOLF KEDAH 9000 KULIM</t>
  </si>
  <si>
    <t>MOHANAN A/L KUNJAMBU NAIR</t>
  </si>
  <si>
    <t>6 * JALAN KULIM KEDAH 9000 KULIM</t>
  </si>
  <si>
    <t>KHNG SIEW MEI</t>
  </si>
  <si>
    <t>A-28-3A BLOK A JALAN BAGAN LUAR PULAU PINANG 12000 BUTTERWORTH</t>
  </si>
  <si>
    <t>MANGALA GAURI A/P RAJASHEGRAN</t>
  </si>
  <si>
    <t>1609 - LORONG TAMAN KENARI KEDAH 9000 KULIM</t>
  </si>
  <si>
    <t>811  JALAN TAMAN KOTA KENARI KEDAH 9000 KULIM</t>
  </si>
  <si>
    <t>MUHAMMAD NUR ARIFF BIN IDRUS</t>
  </si>
  <si>
    <t>1318 - LORONG BANDAR PERMATA LUNAS KEDAH 9600 LUNAS</t>
  </si>
  <si>
    <t>2766  LORONG TAMAN SERAI WANGI KEDAH 9400 PADANG SERAI</t>
  </si>
  <si>
    <t>MOHD FADZLI BIN MOHD KHAIRUDDIN</t>
  </si>
  <si>
    <t>106  LORONG TAMAN KTC FASA 1 KEDAH 9000 KULIM</t>
  </si>
  <si>
    <t>142  JALAN TAMAN TANJUNG INDAH KEDAH 9000 KULIM</t>
  </si>
  <si>
    <t>C5-1-4 - JALAN TAMAN SRI TITINGAN SABAH 91000 TAWAU</t>
  </si>
  <si>
    <t>ISHAK BIN MOHD.TARALUS.</t>
  </si>
  <si>
    <t>NURAIN BINTI TANG</t>
  </si>
  <si>
    <t>NJ 98936875  LORONG BT. 15 KG WAWASAN SABAH 91000 TAWAU</t>
  </si>
  <si>
    <t>NJ99101402 - JALAN KAMPUNG TANJUNG BATU LAUT SABAH 91000 TAWAU</t>
  </si>
  <si>
    <t>RUZANDI BIN ABDUL RASHID</t>
  </si>
  <si>
    <t>H65  LORONG KENINGAU VILLE PHASE 2 SABAH 89000 KENINGAU</t>
  </si>
  <si>
    <t>TAMBUNAN JUNARTHO</t>
  </si>
  <si>
    <t>S-03-09 FTTH FAIRWAY SUITES APARTMENT JALAN HORIZON HILLS JOHOR 79100 NUSAJAYA</t>
  </si>
  <si>
    <t>MOHD HAFIZI BIN AB LATIF</t>
  </si>
  <si>
    <t>WEI WEI BEAUTY &amp; SLIMMING (BUKIT MERTAJAM) SDN. BHD.</t>
  </si>
  <si>
    <t>5 - LORONG TAMAN BUKIT KULIM KEDAH 9000 KULIM</t>
  </si>
  <si>
    <t>FOONG WAH FATT</t>
  </si>
  <si>
    <t>2  JALAN TAMAN SERDANG RAYA SELANGOR 43300 SERI KEMBANGAN</t>
  </si>
  <si>
    <t>B-07-08 FTTH FRASER PLACE JALAN KUALA LUMPUR  50450 KUALA LUMPUR</t>
  </si>
  <si>
    <t>JONATHAN BIN LIM SIN TET</t>
  </si>
  <si>
    <t>183  LORONG TAMAN KTC FASA 1 KEDAH 9000 KULIM</t>
  </si>
  <si>
    <t>MOHAMAD FAUZI BIN MD ZAIN</t>
  </si>
  <si>
    <t>1 BLOK 27 JALAN BANDAR RAMAI RAMAI SABAH 90000 SANDAKAN</t>
  </si>
  <si>
    <t>DESHELLA LUMBAK</t>
  </si>
  <si>
    <t>LLS4083 - JALAN KAMPUNG WONOD SABAH 89300 TELUPID</t>
  </si>
  <si>
    <t>LIEW SIEW YEE</t>
  </si>
  <si>
    <t>28  JALAN TAMAN UNIVERSITI INDAH SELANGOR 43300 SERI KEMBANGAN</t>
  </si>
  <si>
    <t>130 - JALAN TAMAN HELANG PERDANA KEDAH 9000 KULIM</t>
  </si>
  <si>
    <t>120 1 BORNEO HYPERMALL JALAN 1 BORNEO HYPERMALL SABAH 88400 KOTA KINABALU</t>
  </si>
  <si>
    <t>8 - JALAN TAMAN PINGGIRAN PUTRA SELANGOR 43300 SERI KEMBANGAN</t>
  </si>
  <si>
    <t>5  JALAN BANDAR SELESA JAYA JOHOR 81300 SKUDAI</t>
  </si>
  <si>
    <t>7453  JALAN TAMAN PUTRI JOHOR 81000 KULAI</t>
  </si>
  <si>
    <t>64  JALAN TAMAN PUTERI WANGSA JOHOR 81800 ULU TIRAM</t>
  </si>
  <si>
    <t>KHOO BOON SHENG</t>
  </si>
  <si>
    <t>30  JALAN TAMAN BUKIT TERATAI  56100 KUALA LUMPUR</t>
  </si>
  <si>
    <t>SHAMZUMI BIN YUSOF</t>
  </si>
  <si>
    <t>B2-4-9 BLOCK B2 JALAN TAMAN TELIPOK RIA FASA 1 SABAH 89200 TUARAN</t>
  </si>
  <si>
    <t>REHABWORKS SDN. BHD.</t>
  </si>
  <si>
    <t>36 BLOCK A LORONG KARAMUNSING GODOWN SABAH 88100 KOTA KINABALU</t>
  </si>
  <si>
    <t>KARTIK A/L SIVAM</t>
  </si>
  <si>
    <t>35  JALAN TAMAN WARISAN HIJAUAN SELANGOR 43900 SEPANG</t>
  </si>
  <si>
    <t>14  JALAN TAMAN IND PUSAT BANDAR PUCHONG SELANGOR 47100 PUCHONG</t>
  </si>
  <si>
    <t>MUHAMMAD ZARITH FATHI BIN HASBULLAH</t>
  </si>
  <si>
    <t>78B  JALAN KAMPUNG SUNGAI ASAP KELANTAN 18300 GUA MUSANG</t>
  </si>
  <si>
    <t>PAN PACIFIC RETAIL MANAGEMENT (MALAYSIA) SDN. BHD.</t>
  </si>
  <si>
    <t>GF.01 NU SENTRAL JALAN KL SENTRAL  50470 KUALA LUMPUR</t>
  </si>
  <si>
    <t>SHARIPAH BINTI MOHD ZAIN</t>
  </si>
  <si>
    <t>9118  JALAN KAMPUNG KUBANG PALAS KELANTAN 17030 PASIR MAS</t>
  </si>
  <si>
    <t>94  PERSIARAN SS 12 SELANGOR 47500 SUBANG JAYA</t>
  </si>
  <si>
    <t>HAMIDAH NOOR HAJI HAFNI</t>
  </si>
  <si>
    <t>NORLIANA BINTI PATANG NAGARI</t>
  </si>
  <si>
    <t>20  JALAN TAMAN DESA CEMERLANG JOHOR 81800 ULU TIRAM</t>
  </si>
  <si>
    <t>21  JALAN TAMAN SRI AMAR JOHOR 81100 JOHOR BAHRU</t>
  </si>
  <si>
    <t>SHAHRUL AZIM BIN IDROS</t>
  </si>
  <si>
    <t>OMQ 129 BLOK JKRAB 4503 JALAN KOMPLEKS PERUMAHAN TUNKU OSMAN JEWA  54100 KUALA LUMPUR</t>
  </si>
  <si>
    <t>MD AKHIR BIN SALLEH</t>
  </si>
  <si>
    <t>3426  JALAN TANAH LIAT PULAU PINANG 14400 BUKIT MERTAJAM</t>
  </si>
  <si>
    <t>SIM GEAK HOOI</t>
  </si>
  <si>
    <t>18  JALAN TAMAN LIMAU MANIS PULAU PINANG 14000 BUKIT MERTAJAM</t>
  </si>
  <si>
    <t>B-24-07 MENARA B GRAND MEDINI JALAN TAMAN MEDINI ISKANDAR JOHOR 79250 ISKANDAR PUTERI</t>
  </si>
  <si>
    <t>9 - JALAN KAMPUNG PAYA MENGKUANG JOHOR 81560 GELANG PATAH</t>
  </si>
  <si>
    <t>14  JALAN NUSANTARA PRIMA JOHOR 79200 ISKANDAR PUTERI</t>
  </si>
  <si>
    <t>GURPRIT SINGH</t>
  </si>
  <si>
    <t>ZRX2300001</t>
  </si>
  <si>
    <t xml:space="preserve">DUMMY ZEROX Q3 SELANGOR BARAT </t>
  </si>
  <si>
    <t>ZEROX</t>
  </si>
  <si>
    <t xml:space="preserve">    SELANGOR  SHAH ALAM</t>
  </si>
  <si>
    <t>MOHMAD ZAMIR BIN MISNAN</t>
  </si>
  <si>
    <t>TM UNIFI - SME &amp; CONSUMER (MIX)</t>
  </si>
  <si>
    <t>ZRX2300002</t>
  </si>
  <si>
    <t>ZEROX/RO/SELANGOR BARAT/CPPM</t>
  </si>
  <si>
    <t>6 PERSIARAN DAMAI SEKSYEN 11  SELANGOR 40000 SHAH ALAM</t>
  </si>
  <si>
    <t>HALIMAHTUL SADIAH BINTI OMAR</t>
  </si>
  <si>
    <t>TM UNIFI - SME &amp; CONSUMER (MIX), TMW GLOBAL</t>
  </si>
  <si>
    <t>Input by CPA-PTC</t>
  </si>
  <si>
    <t>Input by CP Team</t>
  </si>
  <si>
    <t>Input by PA</t>
  </si>
  <si>
    <t>#############</t>
  </si>
  <si>
    <t>Full GR</t>
  </si>
  <si>
    <t>Partial GR</t>
  </si>
  <si>
    <t>Action By</t>
  </si>
  <si>
    <t>New/Existing</t>
  </si>
  <si>
    <t>SphereOrder</t>
  </si>
  <si>
    <t>ProjectNo</t>
  </si>
  <si>
    <t>PACNo</t>
  </si>
  <si>
    <t>Project Created By</t>
  </si>
  <si>
    <t>AR Created By</t>
  </si>
  <si>
    <t>Budget Nod</t>
  </si>
  <si>
    <t>AR Status</t>
  </si>
  <si>
    <t>Budget Release Date</t>
  </si>
  <si>
    <t xml:space="preserve"> Budget Released </t>
  </si>
  <si>
    <t xml:space="preserve"> RET/TOF Value </t>
  </si>
  <si>
    <t>Budget Released By</t>
  </si>
  <si>
    <t>PR No 1</t>
  </si>
  <si>
    <t>PR No 2</t>
  </si>
  <si>
    <t>PR No 3</t>
  </si>
  <si>
    <t>PR No 4</t>
  </si>
  <si>
    <t>PR No 5</t>
  </si>
  <si>
    <t>PR No 6</t>
  </si>
  <si>
    <t>PR No 7</t>
  </si>
  <si>
    <t>PR No 8</t>
  </si>
  <si>
    <t>PR No 9</t>
  </si>
  <si>
    <t>PR No 10</t>
  </si>
  <si>
    <t>PR No 11</t>
  </si>
  <si>
    <t>PR Created By</t>
  </si>
  <si>
    <t>PR Date</t>
  </si>
  <si>
    <t xml:space="preserve"> PAC Amount </t>
  </si>
  <si>
    <t xml:space="preserve"> PAC Amount (Roudup) </t>
  </si>
  <si>
    <t xml:space="preserve"> Program </t>
  </si>
  <si>
    <t xml:space="preserve"> LOB </t>
  </si>
  <si>
    <t xml:space="preserve"> BOQ Amount </t>
  </si>
  <si>
    <t>PR Approved Date</t>
  </si>
  <si>
    <t>PO No 1</t>
  </si>
  <si>
    <t>PO No 2</t>
  </si>
  <si>
    <t>PO No 3</t>
  </si>
  <si>
    <t>PO No 4</t>
  </si>
  <si>
    <t>PO No 5</t>
  </si>
  <si>
    <t>PO No 6</t>
  </si>
  <si>
    <t>vPrime</t>
  </si>
  <si>
    <t>GR DATE</t>
  </si>
  <si>
    <t>GR BY</t>
  </si>
  <si>
    <t>COA</t>
  </si>
  <si>
    <t>COA BY</t>
  </si>
  <si>
    <t>ASSET</t>
  </si>
  <si>
    <t>ASSET BY</t>
  </si>
  <si>
    <t>Action by CP</t>
  </si>
  <si>
    <t>Existing</t>
  </si>
  <si>
    <t>GNT benefiting TM ONE</t>
  </si>
  <si>
    <t>CPT-Azizi</t>
  </si>
  <si>
    <t xml:space="preserve"> - </t>
  </si>
  <si>
    <t xml:space="preserve">PJ-TNG-0073-TP </t>
  </si>
  <si>
    <t>GNT benefiting TM Global</t>
  </si>
  <si>
    <t>CPT-Ain</t>
  </si>
  <si>
    <t>H5G2202588</t>
  </si>
  <si>
    <t>TMBA/220970</t>
  </si>
  <si>
    <t>PAC2212851</t>
  </si>
  <si>
    <t>5G FOC SPUR PPG FXX DNB_HORIZON 5G - DSPNP0588_CYBERCITYAPARTMENTPHASE2 - PPG</t>
  </si>
  <si>
    <t>KK/PB/LB-OCK(RR)-0092-TP</t>
  </si>
  <si>
    <t>Required RPKA FIN, CP to verify SI. WWPO List</t>
  </si>
  <si>
    <t>NW-REG-S-AMK-G-A</t>
  </si>
  <si>
    <t>PA-Farid</t>
  </si>
  <si>
    <t>PO Issued. To cancel 4902144924 due to LOR not tie to PO.</t>
  </si>
  <si>
    <t>GNT benefiting unifi</t>
  </si>
  <si>
    <t>NW-REG-C-AST-G-A</t>
  </si>
  <si>
    <t>PA-Ravi</t>
  </si>
  <si>
    <t>CPT-Yushida</t>
  </si>
  <si>
    <t>PAC2311833</t>
  </si>
  <si>
    <t>NW-REG-W-AMR-G-A</t>
  </si>
  <si>
    <t>NEW PR FOR SFP SR 10KM</t>
  </si>
  <si>
    <t>PAC2311777</t>
  </si>
  <si>
    <t>SDEC, NID - BUFFER STOCK 10G NID 2023-AND KG/SB</t>
  </si>
  <si>
    <t>NW-REG-W-AKC-G-A</t>
  </si>
  <si>
    <t>PA-Hazalina</t>
  </si>
  <si>
    <t>PAC2311754</t>
  </si>
  <si>
    <t>PAC2311664</t>
  </si>
  <si>
    <t>SDEC FOC SRN_F14 12C FOR SARAWAK DIGITAL ECONOMY BERHAD-KG RAYANG  (MEP2P LEG B)- SRN</t>
  </si>
  <si>
    <t>CPT-Nurlina</t>
  </si>
  <si>
    <t>TMWA/239156</t>
  </si>
  <si>
    <t>NID (1SET) FOR  SARAWAK DIGITAL ECONOMY CORPORATION BERHAD-TATAU TOWN(MEP2P LEG B)-TTU TATAU TOWER, TATAU TOWN, 97200 TATAU, SARAWAK</t>
  </si>
  <si>
    <t xml:space="preserve">                                -  </t>
  </si>
  <si>
    <t>No PAC link to this project</t>
  </si>
  <si>
    <t>CPT-Rashide</t>
  </si>
  <si>
    <t>Done GR 40%</t>
  </si>
  <si>
    <t>DONE</t>
  </si>
  <si>
    <t>PAC2311557</t>
  </si>
  <si>
    <t>SDEC, FOC-STK Fxx 48C-SG BERANGAN(MEP2P LEG B)-STK</t>
  </si>
  <si>
    <t>CPT-Abu Bakar</t>
  </si>
  <si>
    <t>PAC2311663</t>
  </si>
  <si>
    <t>SDEC FOC PAN _BORNEO 12C FOR SARAWAK DIGITAL ECONOMY BERHAD-KG SABAL KRUIN (MEP2P LEG B)- SRN</t>
  </si>
  <si>
    <t>vendor blocked</t>
  </si>
  <si>
    <t>PAC2311662</t>
  </si>
  <si>
    <t>SDEC FOC SRN_F051 12C FOR SARAWAK DIGITAL ECONOMY BERHAD-KG SANGAI (MEP2P LEG B)- SRN</t>
  </si>
  <si>
    <t>PAC2311661</t>
  </si>
  <si>
    <t>SDEC FOC SRN_F051 12C FOR SARAWAK DIGITAL ECONOMY BERHAD-KG SORAK SUMPUNG (MEP2P LEG B)- SRN</t>
  </si>
  <si>
    <t xml:space="preserve"> KG/SB-SHO-0035-TP </t>
  </si>
  <si>
    <t>PAC2311660</t>
  </si>
  <si>
    <t>SDEC FOC PAN_BORNEO 12C FOR SARAWAK DIGITAL ECONOMY BERHAD-KG KG JEROK (MEP2P LEG B)- SRN</t>
  </si>
  <si>
    <t xml:space="preserve"> KG/SB-FAL-0280-TP </t>
  </si>
  <si>
    <t>PAC2311596</t>
  </si>
  <si>
    <t>SDEC, FOC - SRK_FXX 24C - BATU 2 1/2 JALAN BULAT SARIKEI(MEP2P LEG B)-SRK</t>
  </si>
  <si>
    <t>CPT-Adilah</t>
  </si>
  <si>
    <t>PAC2311684</t>
  </si>
  <si>
    <t>SDEC, FOC - SRK_FXX 48C - BUKIT SEBANGKOI(MEP2P LEG B)-SRK</t>
  </si>
  <si>
    <t xml:space="preserve"> KG/SB-NGN-0231-TP </t>
  </si>
  <si>
    <t>PAC2311637</t>
  </si>
  <si>
    <t>SDEC FOC SMN_F053 12C FOR SARAWAK DIGITAL ECONOMY BERHAD-KG SIRU MELAYU (MEP2P LEG B)- SMN</t>
  </si>
  <si>
    <t>PAC2311517</t>
  </si>
  <si>
    <t>SDEC FOC SBU-ASA J01 12C SARAWAK DIGITAL ECONOMY CORPORATION BERHAD-KG SEBERANG(MEP2P LEG B)-SBU 4 core FOC + 1 10GE NID</t>
  </si>
  <si>
    <t> KG/SB-ATE-0038-TP</t>
  </si>
  <si>
    <t>PAC2311516</t>
  </si>
  <si>
    <t>SDEC FOC SBU-ASA J01 SARAWAK DIGITAL ECONOMY CORPORATION BERHAD-KG MAMBAI (MEP2P LEG B)-SBU 4 core FOC + 1 10GE NID</t>
  </si>
  <si>
    <t xml:space="preserve"> KG/SB-ATE-0037-TP </t>
  </si>
  <si>
    <t>CPT-Mahizal</t>
  </si>
  <si>
    <t xml:space="preserve"> KG/SB-ATE-0034-TP </t>
  </si>
  <si>
    <t>PAC2311682</t>
  </si>
  <si>
    <t>SDEC, FOC-SAN Fxx 48C-ENTULANG ENTAWAN(MEP2P LEG B)-SAN</t>
  </si>
  <si>
    <t xml:space="preserve"> 2531.20
 </t>
  </si>
  <si>
    <t>LOR not link with gems, PR done</t>
  </si>
  <si>
    <t>PAC2311679</t>
  </si>
  <si>
    <t>SDEC, FOC-PSA Fxx 48C-SG MERUAN PUSA(MEP2P LEG B)-PSA</t>
  </si>
  <si>
    <t>PAC2311678</t>
  </si>
  <si>
    <t>SDEC, FOC-PNT Fxx 48C-SG SELANTIK(MEP2P LEG B)-PNT</t>
  </si>
  <si>
    <t>PR error - 1003678620. Done create new PR</t>
  </si>
  <si>
    <t>TMWA/237283</t>
  </si>
  <si>
    <t>PAC2311694</t>
  </si>
  <si>
    <t>NID (1 SET) FOR SARAWAK DIGITAL ECONOMY CORPORATION BERHAD, SMA76110291 LONG IKANG 98300 LONG LAMA</t>
  </si>
  <si>
    <t>PAC2311640</t>
  </si>
  <si>
    <t>SDEC FOC LDU_F051 12C FOR SARAWAK DIGITAL ECONOMY BERHAD-KG METANG TERAP (MEP2P LEG B)- LDU</t>
  </si>
  <si>
    <t>PAC2311595</t>
  </si>
  <si>
    <t>SDEC, FOC - KPT_FXX 48C - KAPIT TOWN -SACOFA(MEP2P LEG B)-KPT</t>
  </si>
  <si>
    <t xml:space="preserve"> KG/SB-GEA-0024-TP </t>
  </si>
  <si>
    <t>LOR not link with gems. PO issued</t>
  </si>
  <si>
    <t>PAC2311680</t>
  </si>
  <si>
    <t>SDEC, FOC - JUL_FXX 48C - NG AYAM RH SIKA(MEP2P LEG B)-JUL</t>
  </si>
  <si>
    <t xml:space="preserve"> KG/SB-GEA-0022-TP </t>
  </si>
  <si>
    <t>PAC2311677</t>
  </si>
  <si>
    <t>SDEC, FOC-EKL Fxx 48C-LDG MARUP 1(MEP2P LEG B)-EKL</t>
  </si>
  <si>
    <t>FOC BTUB_F01 SPUR 24C/12C (JUNCTION) FOR SARAWAK DIGITAL ECONOMY CORPORATION BERHAD-KG MELAYU TUBAU(MEP2P LEG B)-BTU SMART76090513 KG MELAYU TUBAU BINTULU</t>
  </si>
  <si>
    <t>PAC2311673</t>
  </si>
  <si>
    <t>SDEC, FOC-BTG Fxx 24C-PENURIN(MEP2P LEG B)-BTG</t>
  </si>
  <si>
    <t>PAC2311672</t>
  </si>
  <si>
    <t>SDEC, FOC-BTG Fxx 24C-RH DURI BANGAT ENTABAN ULU(MEP2P LEG B)-BTG</t>
  </si>
  <si>
    <t>PAC2311671</t>
  </si>
  <si>
    <t>SDEC, FOC-BTG Fxx 48C-TEMBAWAI LUBOK BETONG(MEP2P LEG B)-BTG</t>
  </si>
  <si>
    <t xml:space="preserve"> KG/SB-CIS-0106-TP </t>
  </si>
  <si>
    <t>TMWA/237285</t>
  </si>
  <si>
    <t>NID (1 SET) FOR SARAWAK DIGITAL ECONOMY CORPORATION BERHAD, SMA76110285 KG MASJID 98200 NIAH</t>
  </si>
  <si>
    <t>TMWA/237287</t>
  </si>
  <si>
    <t>PAC2311696</t>
  </si>
  <si>
    <t>NID (1 SET) FOR SARAWAK DIGITAL ECONOMY CORPORATION BERHAD, SMA76110288 PENG SADI 98000 BELURU</t>
  </si>
  <si>
    <t>PAC2311479</t>
  </si>
  <si>
    <t>FOC BAU_F051/F52 AND NID FOR SARAWAK DIGITAL ECONOMY BERHAD-KG FAIRY (MEP2P LEG B)- BAU</t>
  </si>
  <si>
    <t>PAC2311478</t>
  </si>
  <si>
    <t>FOC BAU_F051/F52 AND NID FOR SARAWAK DIGITAL ECONOMY BERHAD-SK SUBA BUAN (MEP2P LEG B)- BAU</t>
  </si>
  <si>
    <t>KG/SB-ATE-0042-TP</t>
  </si>
  <si>
    <t>PAC2311636</t>
  </si>
  <si>
    <t>SDEC FOC TBU_F05 48C FOR SARAWAK DIGITAL ECONOMY BERHAD-KG TEMA</t>
  </si>
  <si>
    <t>PAC2311597</t>
  </si>
  <si>
    <t xml:space="preserve"> KG/SB-DTJ-0117-TP </t>
  </si>
  <si>
    <t>PAC2311603</t>
  </si>
  <si>
    <t xml:space="preserve"> KG/SB-SHO-0033-TP </t>
  </si>
  <si>
    <t>PAC2311604</t>
  </si>
  <si>
    <t>SDEC, FOC-RBN Fxx 24C-SG PASIR(MEP2P LEG B)-RBN</t>
  </si>
  <si>
    <t xml:space="preserve"> KG/SB-CIS-0104-TP </t>
  </si>
  <si>
    <t xml:space="preserve"> KG/SB-DMA-0041-TP </t>
  </si>
  <si>
    <t>SRR FTTH ADD LBN_C023_SMART CITY PROJECT LABUAN PHASE 1 (BATU MANIKAR &amp; RANCHA-RANCHA)</t>
  </si>
  <si>
    <t>MYGOV FTTH KLIA C888 DP0001 CMDF1 (POC)</t>
  </si>
  <si>
    <t>MYGOV NEO</t>
  </si>
  <si>
    <t>FOC &amp; NID SLA 99.7% JB PLAN MALAYSIA JOH</t>
  </si>
  <si>
    <t>NRP FOC TWU F0XX SPUR (12C) FOR NID REDT</t>
  </si>
  <si>
    <t>TM GLOBAL</t>
  </si>
  <si>
    <t>MYGOV*NET FOC KZ_F44/F45 JABATAN PENERAN</t>
  </si>
  <si>
    <t>KD/PL-SRL-0233-TP</t>
  </si>
  <si>
    <t>MYGOV*NET FOC KZ_F44/F45 NRECC KONSOLIDA</t>
  </si>
  <si>
    <t>SRR FOC PP_F12 192C PP-SMK JERAM</t>
  </si>
  <si>
    <t>ND-REG-E-AKN-G-A</t>
  </si>
  <si>
    <t>PA to TOF budget within PAC - done TOF</t>
  </si>
  <si>
    <t>CTRF CENTRAL</t>
  </si>
  <si>
    <t>PAC2310814</t>
  </si>
  <si>
    <t>NGT MODERNIZATION</t>
  </si>
  <si>
    <t>Submarine Cable Fronthaul</t>
  </si>
  <si>
    <t>H5G FOC RL_F25 SPUR (12C) CSR DCCAM0130_</t>
  </si>
  <si>
    <t>Not enough budget. WWPO List</t>
  </si>
  <si>
    <t>1GOV FOC LTS F83-F84 SPUR 12C KASTAM LTS</t>
  </si>
  <si>
    <t xml:space="preserve"> PRK-SPS-0616</t>
  </si>
  <si>
    <t>KG/SB-ATE-0032-TP</t>
  </si>
  <si>
    <t>PO Issued. To cancel PO 4902145360 due to not tie to new LOR</t>
  </si>
  <si>
    <t>PAC2310134 </t>
  </si>
  <si>
    <t>TMCB/230003</t>
  </si>
  <si>
    <t>BAU INFRA AC FOR TM KE (ME-NGT)</t>
  </si>
  <si>
    <t>PAC2311242</t>
  </si>
  <si>
    <t>FOC SNW F60/61 &amp; PK AGRO-INDUSTRIALPRODUCTS (M) SDN.BHD. PT 98 SENAWANGINDUSTRIAL ESTATE (SDWAN DOME) - SN</t>
  </si>
  <si>
    <t>TMSA/233075</t>
  </si>
  <si>
    <t>FOC &amp; NID SLA 99.0% TMP AVROTECH_DANGA_J</t>
  </si>
  <si>
    <t>NRP FOC SPUR PJC_F68 (12C) ATT_ELECTROLU</t>
  </si>
  <si>
    <t>NRP Global</t>
  </si>
  <si>
    <t>SUCCESS</t>
  </si>
  <si>
    <t>CPQ OCT</t>
  </si>
  <si>
    <t>5G DNB DQSIB1000 1 IUCCSR &amp; SPUR JLNUPPERLANANG_LAN</t>
  </si>
  <si>
    <t>NW-REG-C-APJ-G-A</t>
  </si>
  <si>
    <t>NRP BULK NID KIN FOR AND MSC (1G) PH-2</t>
  </si>
  <si>
    <t>Success</t>
  </si>
  <si>
    <t>MYGOV*NET FTTH ADD TIE KZ_C001 DP0005 KOMPLEKS RENANG JABATAN BELIA DAN SUKAN NEGERI PERLIS (SDWAN FTTH) - KZ</t>
  </si>
  <si>
    <t>NID (1 SET) FOR MYGOV*NET-NRECC (METEOROLOGI)-STESEN METEOROLOGI RADAR BINTULU</t>
  </si>
  <si>
    <t xml:space="preserve">NID (1 SET) FOR MYGOV*NET-MOF (JKDM) KASTAM UNIT KHAS PEMERIKSAAN PENUMPANG TERMINAL LAPANGAN TERBANG (ARRIVAL HALL) BINTULU (IPME)-BTU </t>
  </si>
  <si>
    <t xml:space="preserve">NID (2 SET) FOR MYGOV*NET-KDN (JPN)-JABATAN PENDAFTARAN NEGARA (JPN) DAERAH SEBAUH(IPME)-SBH </t>
  </si>
  <si>
    <t xml:space="preserve">NID (2 SET) FOR MYGOV*NET-KDN (JIM)-PEJABAT IMIGRESEN BINTULU (IPME)-BTU </t>
  </si>
  <si>
    <t xml:space="preserve">NID (1 SET) FOR MYGOV*NET-KPKT(JBPM)-BALAI BOMBA DAN PENYELAMAT BELAGA(IPME)-BLG </t>
  </si>
  <si>
    <t>NRP FOC TPG F14 12C (2C) NID RENESAS SEMICON,JLN BANTING-KLANG</t>
  </si>
  <si>
    <t>FOC &amp; FDP FOR UNIFI PNW MYGOV*NET 2.0-KKDW(KEJORA)-IBU PEJABAT LEMBAGA KEMAJUAN JOHORTENGGARA (SDWAN FTTH)-PNW</t>
  </si>
  <si>
    <t>MYGOV NEO SPUR LHD_FXX (12C) NID KDN (JIM)-PEJABAT IMIGRESEN LAHAD DATU (PENGUATKUASA)</t>
  </si>
  <si>
    <t>CPQ SEPT</t>
  </si>
  <si>
    <t>NW-REG-E-APH-G-A</t>
  </si>
  <si>
    <t>PO Issued. to cancel 1003670068, 4902145714</t>
  </si>
  <si>
    <t>PAC2311025</t>
  </si>
  <si>
    <t>MYGOV*NET FOC KUH F19_F20 PEJABAT IMIGRESEN KOMPLEKS KDN LANGKAWI (IPME)- KUH(99.9</t>
  </si>
  <si>
    <t>PAC2305452</t>
  </si>
  <si>
    <t>MYGOV*NET FOC KUH F19_F20 JABATAN PENDAFTARAN
NEGARA DAERAH LANGKAWI (IPME)-KUH(99.9)</t>
  </si>
  <si>
    <t xml:space="preserve"> PAC2307020 </t>
  </si>
  <si>
    <t>SRR FTTH TP KIN_C122 [GF] TAMAN DAMAI UTAMA JLN DU 81-84</t>
  </si>
  <si>
    <t>SRR FTTH KIN_C999_105 MERCU JALIL PPAM B</t>
  </si>
  <si>
    <t>WEBE CB0015 FOC JKN F44 SPUR 12C (2C) LP JALANROJIUN JLN KEBUN</t>
  </si>
  <si>
    <t>NID &amp; FOC FOR MYGOV*NET-KPKT(JBPM)-BALAI BOMBA DAN PENYELAMAT MUKAH (IPME)-MKH</t>
  </si>
  <si>
    <t>H5G_FOC PGL F12/F14 CSR
DKLGK0395_TMPADANGLALANG_PGL(DNB_HORIZON
5G)</t>
  </si>
  <si>
    <t xml:space="preserve">DONE </t>
  </si>
  <si>
    <t>TMCA/231555</t>
  </si>
  <si>
    <t>PAC2308092</t>
  </si>
  <si>
    <t>PAC2305193 </t>
  </si>
  <si>
    <t>NRP FOC MTI F026 - F027 MYGOV*NET-KPKT(J</t>
  </si>
  <si>
    <t>PAC2304746 </t>
  </si>
  <si>
    <t>MYGOV NEO RTP FOC SPUR 12C KASTAM PENCEG</t>
  </si>
  <si>
    <t>MYGOV NEO PKU FOC SPUR 12C KASTAM UNIT P</t>
  </si>
  <si>
    <t>MYGOV FOC SAT F10 12C KLINIK KESIHATAN PARIT
BARU</t>
  </si>
  <si>
    <t>LOR not reflect to GEMS SAP. PO issued</t>
  </si>
  <si>
    <t>GOV2305005</t>
  </si>
  <si>
    <t>MYGOV MUI FOC SPUR 12C KLINIK KESIHATAN PERIABAHARU KUALA KRAI</t>
  </si>
  <si>
    <t>DNB_HORIZON 5G_DQSMH1331 1 IUC/CSR &amp; SPUR12C FOC KSN_F08/F30 JLNMUARATUANG_KSN</t>
  </si>
  <si>
    <t>DNB_HORIZON 5G_DQKCH0276_1
IUC/CSR_PNN_F08/F17
_DPTOFVERTERINARYSERVICES_PNN</t>
  </si>
  <si>
    <t>DNB_HORIZON 5G_DQKCH0463_1
IUC/CSR_PNN_F06/PNN_F17
_JLNPUNCAKBORNEO_PNN</t>
  </si>
  <si>
    <t>PULAU PINANG</t>
  </si>
  <si>
    <t>FOC MDI_F05 (96C/48C/24C/12C) FOR BALAI BOMBA DAN PENYELAMAT MARUDI, BILIK</t>
  </si>
  <si>
    <t>FOC LTG_F20 (SPUR 48C/24C/12C) &amp; LTG_F18 (SPUR 48C/24C/12C) FOR  KASTAM IMPORT</t>
  </si>
  <si>
    <t>PAC2311040</t>
  </si>
  <si>
    <t>5G NEW FOC 48C (TP) NODE KAK DCBNT0002_JLN
FELDA KG SERTIK_KAK</t>
  </si>
  <si>
    <t>DNB_HORIZON 5G_DQSRK0923_JLNBAJISENTUBU_SRK</t>
  </si>
  <si>
    <t xml:space="preserve"> 3,834.99
 </t>
  </si>
  <si>
    <t>TMWA237178</t>
  </si>
  <si>
    <t>FOC TNT_F07 SPUR 12C FOR KASTAM BALAI PEMERIKSAAN KARGO LAPANGAN TERBANG</t>
  </si>
  <si>
    <t>5G FOC (TP) MEC F13,F16 SPURS 24C DCKTN0368
BLOCK Z UMP HOLDING</t>
  </si>
  <si>
    <t>MYGOV*NET FTTH (TIE) AS_C051_DP0047 IBU
PEJABAT JABATAN BOMBA DAN PENYELAMAT NEGERI
KEDAH JLN SUKA MENANTI</t>
  </si>
  <si>
    <t>PAC2310814 </t>
  </si>
  <si>
    <t>NRP FOC SPUR TAR 24C UTK IP TRANSIT 1GB SLA 99.0% TRANSGREEN_FELCRA TOWER &amp; SEMARAK RESIDENCE NRP2302047</t>
  </si>
  <si>
    <t>RP FOC (TP) JNCT PHI-MEC SPURS 12C PK AGRO_x0002_INDUSTRIAL PRODUCTS LOT 843 KAMPUNG BUNUT
PEKAN</t>
  </si>
  <si>
    <t>1GOV FOC SPUR BFT F0XX (12C) MYGOV*NET_x0002_KPKT(JBPM)-BALAI BOMBA DAN PENYELAMAT
BEAUFORT,SABAH (IPME)-BFT</t>
  </si>
  <si>
    <t>PAC2310856</t>
  </si>
  <si>
    <t xml:space="preserve">NRP CWS CBJ 2W TO AIMS DC POE1 &amp; POE2 JLN TEKNOKRAT 1/2 </t>
  </si>
  <si>
    <t>SRR 2023 FTTH (TP) CNI_C00X PRMHN FELDA CHINI
SENTOSA</t>
  </si>
  <si>
    <t>NRP FOC (TP) GEB F40,41 PUSH TMHK(CHTI) UPC
CHEMICAL KAWASAN INDUSTRI GEBENG</t>
  </si>
  <si>
    <t>TMCA/231972</t>
  </si>
  <si>
    <t>NRP FOC SGB F040 S.C. JOHNSON ASIA
PACIFIC - LUXOR TECH CENTER (DOME) -
SGB</t>
  </si>
  <si>
    <t>SRR FTTH ADD LHD_C022M POIC PHASE 3A, LAHAD
DATU</t>
  </si>
  <si>
    <t>BR SWK FOC ASA F07 12C - SEKOLAH
MENENGAH KEBANGSAAN ASAJAYA NO.2
(WSE) - ASA</t>
  </si>
  <si>
    <t>BR SWK FOC ASA F11 12C- SEKOLAH
MENENGAH KEBANGSAAN SADONG JAYA
(WSE) - ASA</t>
  </si>
  <si>
    <t>BR SWK FOC SAN_Fxx SEKOLAH KEBANGSAAN KEM PAKIT (WSE) - SAN</t>
  </si>
  <si>
    <t>BR SWK FOC SRK_F18 24C SEKOLAH JENIS
KEBANGSAAN (CINA) KIEW MANG (WSE) -
SRK</t>
  </si>
  <si>
    <t>DONE Partial</t>
  </si>
  <si>
    <t>GR Partial</t>
  </si>
  <si>
    <t xml:space="preserve">NRP_FOC NT F17/F18 SPUR 12C NID TMHK (CTG) </t>
  </si>
  <si>
    <t xml:space="preserve">WEBE CB0207 MP PRIMA COURT -MTI </t>
  </si>
  <si>
    <t>5G DBPET1078 FOC SRG F27 KUBUR CINA FEDERAL
HWY SEK.15 SHAH ALAM</t>
  </si>
  <si>
    <t>DNB_HORIZON 5G_DQKCH0504_LOT958JLNUTAMA_PPN</t>
  </si>
  <si>
    <t>PAC2310252</t>
  </si>
  <si>
    <t>5G FOR DNB_HORIZON 5G_DQBET0075_JLNPAYAUDAK_BTG</t>
  </si>
  <si>
    <t>KG/SB-BYT-0243-TP</t>
  </si>
  <si>
    <t>Network</t>
  </si>
  <si>
    <t>CPT-Asymawi</t>
  </si>
  <si>
    <t>NW-REG-E-APH-R-A</t>
  </si>
  <si>
    <t>TMSA/233000</t>
  </si>
  <si>
    <t>QUALITY GPRA GPRA QUALITY FOC 192C X1 96C X1,12C X2 JLN KULAI JLN AIR HITAM SIMPANG RENGGAM PIER CROSSING COLLAPSE</t>
  </si>
  <si>
    <t>NW-REG-S-AJU-Q-A</t>
  </si>
  <si>
    <t>CTRF SOUTHERN</t>
  </si>
  <si>
    <t>FOC 192CX1 2KM GPRA JLN KULAI-JLN AIR HITAM (FLOOD)</t>
  </si>
  <si>
    <t>NW-REG-S-NGN-Q-C</t>
  </si>
  <si>
    <t>to amend BOQ</t>
  </si>
  <si>
    <t xml:space="preserve"> 5G DNB DQSIB1028 1 IUC/CSR &amp; SPUR LRTNAMZIADRUCE20_LAN</t>
  </si>
  <si>
    <t>DNB_HORIZON 5G_DQSMH0838 1 IUC/CSR &amp; SPUR
12C FOC KSN_F30/F31 JLNMAKMUR_KSN</t>
  </si>
  <si>
    <t>RER FOC SOO PPU SOOK</t>
  </si>
  <si>
    <t>NW-REG-B-ASB-R-A</t>
  </si>
  <si>
    <t>H5G FOC CH_F25 SPUR (12C) CSR
DCCAM0119_KGRAJATNHRATA_KGR KAMPUNG RAJA</t>
  </si>
  <si>
    <t>BR SWK FOC DMBH_F54 12C - SEKOLAH KEBANG</t>
  </si>
  <si>
    <t>REROUTING GLR CWS PENANG MRT PACKAGE 2 JLN LEMBAH/JLN BUKIT DUMBAR</t>
  </si>
  <si>
    <t>NW-REG-N-APP-G-A</t>
  </si>
  <si>
    <t>REROUTING GLR FOC PENANG MRT PACKAGE 2 JLN LEMBAH/JLN BUKIT DUMBAR</t>
  </si>
  <si>
    <t>Cancel AR</t>
  </si>
  <si>
    <t>Ticket Closed</t>
  </si>
  <si>
    <t>CTRF NORTHERN</t>
  </si>
  <si>
    <t>RMNC/230008</t>
  </si>
  <si>
    <t>NW-REG-N-NGN-R-C</t>
  </si>
  <si>
    <t>AR created by state - 100199220. Issue with budget nod - to close project without cost</t>
  </si>
  <si>
    <t>REROUTING FTTH ADD GLR_C277M (GLR_008_0090) PANGSAPURI MARIN</t>
  </si>
  <si>
    <r>
      <t>NW-REG-N-APP-G</t>
    </r>
    <r>
      <rPr>
        <sz val="10"/>
        <color rgb="FF000000"/>
        <rFont val="Calibri"/>
        <family val="2"/>
      </rPr>
      <t>-A NW-REG-N-APP-R-A</t>
    </r>
  </si>
  <si>
    <t xml:space="preserve"> 6,384.00
 </t>
  </si>
  <si>
    <t>REROUTING FTTH NEW GLR_C834M (GLR_904) BLOK 3C N PARK CONDOMINIUM</t>
  </si>
  <si>
    <r>
      <t>NW-REG-N-APP-G-A</t>
    </r>
    <r>
      <rPr>
        <sz val="10"/>
        <color rgb="FF000000"/>
        <rFont val="Calibri"/>
        <family val="2"/>
      </rPr>
      <t xml:space="preserve"> NW-REG-N-APP-R-A</t>
    </r>
  </si>
  <si>
    <t>REROUTING FTTH NEW  GLR_C387M (GLR_920) BLOK 3 CENTURY BAY</t>
  </si>
  <si>
    <t xml:space="preserve"> PG-RAZ-0329-TP </t>
  </si>
  <si>
    <t>REROUTING FTTH NEW GLR_C388M (GLR_921) BLOK 97 JALAN SUNGAI DUA</t>
  </si>
  <si>
    <t>REROUTING FTTH NEW GLR_C390M (GLR_947) SUNNY POINT COMPLEX</t>
  </si>
  <si>
    <t>CWS HDD 4W 70M WITH 9 POLES GPRA TN-KTA</t>
  </si>
  <si>
    <t>RMCA/230003</t>
  </si>
  <si>
    <t>PAC2308879</t>
  </si>
  <si>
    <t>REROUTING RMK 12 at JALAN HARAPAN (MBPJ)-CIVIL</t>
  </si>
  <si>
    <t>NW-REG-C-APJ-R-A</t>
  </si>
  <si>
    <t>REROUTING RMK 12 at JALAN HARAPAN (MBPJ)-CABLE ACCES</t>
  </si>
  <si>
    <t>NW-REG-C-NGN-R-C</t>
  </si>
  <si>
    <t>NRP NID SPUR_PNN_F017 FOR RESIDENSI
SEMENGGOH SARAWAK (WIA) - PNN</t>
  </si>
  <si>
    <t>BR SWK FOC SRN-SMP 12C  FOR BORNEO RESTU</t>
  </si>
  <si>
    <t>MYGOV*NET_FOC AIM F19 NID MAHKAMAH RENDAH
SYARIAH TIMUR LAUT</t>
  </si>
  <si>
    <t>PAC2107195</t>
  </si>
  <si>
    <t>BBF OLT STMU FOC 96C 70KM KI - STMU</t>
  </si>
  <si>
    <t>BBF NON USP</t>
  </si>
  <si>
    <t>H5G FOC CH_F24 SPUR (12C) CSR
DCCAM0119_KGRAJATNHRATA_KGR KAMPUNG RAJA</t>
  </si>
  <si>
    <t>PAC2310825</t>
  </si>
  <si>
    <t>DNB_HORIZON 5G_DQKCH0497_JLNPCBORNEO_PNN</t>
  </si>
  <si>
    <t>KG/SB-PTU-0183-TP</t>
  </si>
  <si>
    <t>H5G FOC SW_F49/F50 SPUR (12C) CSR
DAMJG0602_JLNKGPENCALANG1_SW KAMPUNG
PASIR PANJANG LAUT</t>
  </si>
  <si>
    <t xml:space="preserve"> 7,771.28
 </t>
  </si>
  <si>
    <t>Revert - CP to check</t>
  </si>
  <si>
    <t>PAC2220694</t>
  </si>
  <si>
    <t>DNB_HORIZON 5G_DAKIN0213_SKSERIMUTIARA_JLP</t>
  </si>
  <si>
    <t>NW-REG-N-APK-G-A</t>
  </si>
  <si>
    <t>PA to TOF budget within PAC-done
QC Completed, to request new LOR
Pending submit TP - tiada keperluan Budget &amp; PO</t>
  </si>
  <si>
    <t>DNB_HORIZON 5G_DQSMH0855_BGASEMONG</t>
  </si>
  <si>
    <t>PAC2223550</t>
  </si>
  <si>
    <t>H5G FOC PUL_F10A SPUR (12C) CSR
DAKIN0349 SMKSIMPANGPULAI TMN PULAI
JAYA</t>
  </si>
  <si>
    <t>PRK-SPS-0621</t>
  </si>
  <si>
    <t>PO Issued . GPOS POCR-10-2023-28239</t>
  </si>
  <si>
    <t>DNB_HORIZON 5G_DQMIR0697_JLNTANJUNGMIRI_MR
ORDER CATEGORY : 5G Horizon</t>
  </si>
  <si>
    <t>MYGOV*NET-MOF (JKDM) KASTAM BALAI PEMERIKSAAN KARGO LAPANGAN TERBANG MIRI (IPME)-TNT</t>
  </si>
  <si>
    <t>PAC2310818</t>
  </si>
  <si>
    <t>DNB_HORIZON 5G_DQSMH0849_JLNKGEMPILAKOTA_KSN</t>
  </si>
  <si>
    <t>KG/SB-ANG-0030-TP</t>
  </si>
  <si>
    <t>DNB_HORIZON 5G_DAMJG0608_SKGUGUSANLEKIR_SW</t>
  </si>
  <si>
    <t>5G DNB DBHSG0271 FOC KSO F006/F004 JLNPADANG_KSO</t>
  </si>
  <si>
    <t> TMNA/232538</t>
  </si>
  <si>
    <t>DNB_HORIZON 5G_DRPER0015_KGGUARMUSANG_BES</t>
  </si>
  <si>
    <t>5G DNB DQBAU0038 1 IUC/CSR &amp; SPUR BAU _F04 / BAU_F05</t>
  </si>
  <si>
    <t>5G FOC (TP) PGB DCKTN0188 LRG PERMATANGBADAK PERDANA 2</t>
  </si>
  <si>
    <t>TMAC/220197</t>
  </si>
  <si>
    <t>FOC 96C 36.6KM MCCS-MC (MMW LINK 3)</t>
  </si>
  <si>
    <t>CNFD-TVT-0004-TP</t>
  </si>
  <si>
    <t>Manual PO creation by Proc</t>
  </si>
  <si>
    <t>PA to tof budget 3000, PR done</t>
  </si>
  <si>
    <t>5G DNB_HORIZON-DBHSG0205 FOC_F005 FOR JLN
BATANG KALI-UYM</t>
  </si>
  <si>
    <t>MR/BIN-EPS-0126-TP</t>
  </si>
  <si>
    <t>H5G FOC LP_F13 SPUR (12C) CSR DAHPK0103_TMCHENDERONGBALAI_LP KAMPUNG JALAN LABU KRUBONG</t>
  </si>
  <si>
    <t>5G DNB DQMIR0756 1 IUC/ CSR &amp; FOC MR_F42
(SPUR 24C/12C)/MR_F43 (SPUR 24C/12C) FOR
KAMPUNG LOPENG TENGAH, 98000 MIRI</t>
  </si>
  <si>
    <t>H5G FOC RL_F26 SPUR (12C) CSR
DCCAM0130_TMNRINGLET_RL TAMAN RINGLET</t>
  </si>
  <si>
    <t>5G DNB DQBAU0033 1 IUC/CSR &amp; SPUR
BAU _F04 / BAU_F05
JLNPENGHULUDURIN_BAU</t>
  </si>
  <si>
    <t>PAC2223778</t>
  </si>
  <si>
    <t>H5G FOC TJP_F10 SPUR (12C) CSR
DAKER0129 SK SUNGAI MEGAT ARIS</t>
  </si>
  <si>
    <t>H5G FOC LP_F15 SPUR (12C) CSR DAHPK0103_TMCHENDERONGBALAI_LP KAMPUNG JALAN LABU KRUBONG</t>
  </si>
  <si>
    <t>MYGOV NID DAN FOC BKR F06/FXX KASTAM BAKRI
BANDAR MAHARANI BANDAR DIRAJA MUAR (IPME)-
BKR</t>
  </si>
  <si>
    <t>QC Completed, to request new LOR</t>
  </si>
  <si>
    <t>NRP FOC PAA F11/F13 TENTERA UDARA DIRAJA
MALAYSIA (FIR) AFTN KTU ALOR SETAR (99.9)</t>
  </si>
  <si>
    <t>KD/PL-SRL-0187-TP</t>
  </si>
  <si>
    <t>FOC MR_F41 SPUR 48C/12C FOR FOR
KASTAM UNIT STOR PENGUATKUASAAN
MIRI, JALAN PUJUT 2C 98000 MIRI</t>
  </si>
  <si>
    <t>NRP2302963</t>
  </si>
  <si>
    <t>TMSA/233197</t>
  </si>
  <si>
    <t>PAC2311404</t>
  </si>
  <si>
    <t>FOC &amp; NID SLA 99.7% PGD PK AGRO-INDUSTRIAL PRODUCTS (M) SDN.BHD. - PLOT 100,JLN NIBONG 1,TANJUNG LANGSAT INDUSTRIAL COMPLEX JB (SDWAN DOME) -</t>
  </si>
  <si>
    <t>NW-REG-S-AJS-G-A</t>
  </si>
  <si>
    <t>JS-PCO-0379-TP</t>
  </si>
  <si>
    <t>NID &amp; FOC FOR MYGOV*NET-NRECC(METEOROLOGI)-PEJABAT METEOROLOGIKAPIT(IPME)- KPT</t>
  </si>
  <si>
    <t>15.09.2023</t>
  </si>
  <si>
    <t>Budget Release/TOF</t>
  </si>
  <si>
    <t>Action by PA</t>
  </si>
  <si>
    <t>SRR FTTH (ADD FDP) GMU_C012 FELCRA PANGGUNG LALAT</t>
  </si>
  <si>
    <t>SI Issued</t>
  </si>
  <si>
    <t>CNFD EASTERN</t>
  </si>
  <si>
    <t>MYGOV FOC JLI-AL J96C</t>
  </si>
  <si>
    <t>SUCCESS : 4902146381</t>
  </si>
  <si>
    <t>PRK-SPS-0622</t>
  </si>
  <si>
    <t xml:space="preserve">SM7769 WEBE FOC (ADD) AKH F45 KOLEJ YAYASAN SAAD DURIAN TUNGGAL </t>
  </si>
  <si>
    <t>PA-Aidil</t>
  </si>
  <si>
    <t>NRP FOC BGI F63 SPUR 12C GHL SYSTEM BERHAD CIMB DATA CENTER JLN AYER HITAM</t>
  </si>
  <si>
    <t>CP to check quantity BOQ, DONE PR. PO issued</t>
  </si>
  <si>
    <t>BORNEO RESTU - SEKOLAH KEBANGSAAN GEORGE</t>
  </si>
  <si>
    <t>PAC2308880</t>
  </si>
  <si>
    <t>BORNEO RESTU KKMM NID &amp; FOC (PRJ_F41) FOR SJKC CHUNG HUA BUNTAL</t>
  </si>
  <si>
    <t>BR SWK FOC TNT_F14 12C SEKOLAH JENIS KEBANGSAAN (CINA) CHUNG HUA BAKAM</t>
  </si>
  <si>
    <t>PAC2311348</t>
  </si>
  <si>
    <t>LOR NO NOT TALLY IN BOQ AND VPRIME</t>
  </si>
  <si>
    <t>PAC2311287</t>
  </si>
  <si>
    <t>BR SWK FOC RBN_Fxx SEKOLAH KEBANGSAAN TO' EMAN (WSE) -RBN</t>
  </si>
  <si>
    <t>LOR NOT LINK WITH GEMS. PO issued</t>
  </si>
  <si>
    <t>PAC2311285</t>
  </si>
  <si>
    <t>BR SWK FOC LKA_Fxx SEKOLAH KEBANGSAAN BATANG AI (WSE) - LKA</t>
  </si>
  <si>
    <t>PAC2311286</t>
  </si>
  <si>
    <t>BR SWK FOC PSA_Fxx SEKOLAH KEBANGSAAN PUSA - PSA</t>
  </si>
  <si>
    <t>PAC2311282</t>
  </si>
  <si>
    <t>BR SWK FOC BTG_Fxx SEKOLAH KEBANGSAAN NG. PASSA (WSE) - BTG</t>
  </si>
  <si>
    <t>LOR not link with gems,PR done</t>
  </si>
  <si>
    <t xml:space="preserve"> RM2,260.00 </t>
  </si>
  <si>
    <t>LOR not link with GEMS. PO issued</t>
  </si>
  <si>
    <t>PAC2311288</t>
  </si>
  <si>
    <t>BR SWK FOC STK_Fxx SEKOLAH KEBANGSAAN NG MALONG (WSE) - STK</t>
  </si>
  <si>
    <t>PEMBETULAN LOR &amp; NO PROJEK DALAM BOQ, LOR not link with gems. PO issued</t>
  </si>
  <si>
    <t>PAC2311284</t>
  </si>
  <si>
    <t>BR SWK FOC EKL_Fxx SEKOLAH KEBANGSAAN ENGKILILI NO.2 (WSE) - EKL</t>
  </si>
  <si>
    <t>PAC2311276</t>
  </si>
  <si>
    <t>BR SWK FOC SB_F66 24C SEKOLAH KEBANGSAAN RANTAU PANJANG</t>
  </si>
  <si>
    <t>PAC2311269</t>
  </si>
  <si>
    <t>BR SWK FOC KNT_F11 SEKOLAH KEBANGSAAN ULU RANAN (WSE) - KNT</t>
  </si>
  <si>
    <t>BR SWK FOC OYAA_F10 48C SEKOLAH KEBANGSAAN KPG TEH</t>
  </si>
  <si>
    <t>PAC2311396</t>
  </si>
  <si>
    <t>BR SWK FOC BLU_F01 96C/48C/12C SEKOLAH KEBANGSAAN BELURU CENTRAL</t>
  </si>
  <si>
    <t>PEMBETULAN PADA PU COST DALAM BOQ, DONE PR. PO issued</t>
  </si>
  <si>
    <t>PAC2311272</t>
  </si>
  <si>
    <t>BR SWK FOC SRK_F18 24C SEKOLAH JENIS KEBANGSAAN (CINA) SZE LU (WSE) - SRK</t>
  </si>
  <si>
    <t>LOR not link with gems, PR Done</t>
  </si>
  <si>
    <t>PAC2311316</t>
  </si>
  <si>
    <t xml:space="preserve"> 12,656.00
 </t>
  </si>
  <si>
    <t>TOF as per approved RPKA fin</t>
  </si>
  <si>
    <t>PAC2311265</t>
  </si>
  <si>
    <t>BR SWK FOC DLT_F11 24C SEKOLAH KEBANGSAAN KG BALAN</t>
  </si>
  <si>
    <t>PAC2311270</t>
  </si>
  <si>
    <t>BR SWK FOC MATU_F06 24C SEKOLAH KEBANGSAAN SOK</t>
  </si>
  <si>
    <t>LOR not link with gems , PR done</t>
  </si>
  <si>
    <t>PAC2311352</t>
  </si>
  <si>
    <t>PAC2311334</t>
  </si>
  <si>
    <t>PAC2311280</t>
  </si>
  <si>
    <t>BR SWK FOC BSZ_F03 24C SEKOLAH JENIS KEBANGSAAN (CINA) TONG AH</t>
  </si>
  <si>
    <t>LOR not link with vprime, PR done</t>
  </si>
  <si>
    <t>BR SWK FOC OYAA_F10 24C SEKOLAH JENIS KEBANGSAAN (CINA) YAK TEE</t>
  </si>
  <si>
    <t>PEMBETULAN &amp; PERUBAHAN PADA PU RATE DALAM BOQ, PR DONE. PO issued</t>
  </si>
  <si>
    <t>PAC2311376</t>
  </si>
  <si>
    <t>PENDING LOR LINK TO CJ20N. PO issued</t>
  </si>
  <si>
    <t>PAC2311337</t>
  </si>
  <si>
    <t>BR SWK FOC SRN F051 12C FOR BORNEO RESTU - SEKOLAH MENENGAH KEBANGSAAAN GEDONG - SRN</t>
  </si>
  <si>
    <t>PAC2311291</t>
  </si>
  <si>
    <t>BR SWK FOC STK_Fxx KOLEJ TINGKATAN ENAM SARATOK (WSE) - STK</t>
  </si>
  <si>
    <t>PR patchcode-Nurlina</t>
  </si>
  <si>
    <t>PAC2311380</t>
  </si>
  <si>
    <t>PAC2311386</t>
  </si>
  <si>
    <t>BR SWK FOC LLA_F01 12C SEKOLAH MENENGAH KEBANGSAAN LONG LAMA</t>
  </si>
  <si>
    <t>PAC2311283</t>
  </si>
  <si>
    <t>BR SWK FOC DBK_Fxx SEKOLAH MENENGAH KEBANGSAAN SARIBAS- DBK</t>
  </si>
  <si>
    <t>PAC2311399</t>
  </si>
  <si>
    <t>BR SWK FOC BLU_F01 12C SEKOLAH MENENGAH KEBANGSAAN BAKONG</t>
  </si>
  <si>
    <t>PAC2311353</t>
  </si>
  <si>
    <t>PAC2311326</t>
  </si>
  <si>
    <t>NW-REG-W-AKC-R-A</t>
  </si>
  <si>
    <t>PAC2308883</t>
  </si>
  <si>
    <t>BORNEO RESTU_KKMM NID &amp; FOC (TMA_F58) AT SK TELAGA AIR</t>
  </si>
  <si>
    <t>KG/SB-TFW-0060-TP</t>
  </si>
  <si>
    <t>PAC2311391</t>
  </si>
  <si>
    <t>PAC2311349</t>
  </si>
  <si>
    <t>BOQ EXCEED PAC APPROVED, PR patchcode-Nurlina</t>
  </si>
  <si>
    <t>PAC2311393</t>
  </si>
  <si>
    <t>PAC2311351</t>
  </si>
  <si>
    <t>PR pacthcode-Nurlina</t>
  </si>
  <si>
    <t>PAC2311379</t>
  </si>
  <si>
    <t>PAC2311377</t>
  </si>
  <si>
    <t>PAC2311235</t>
  </si>
  <si>
    <t>PR patchcode-nurlina</t>
  </si>
  <si>
    <t>PAC2311328</t>
  </si>
  <si>
    <t>PAC2311336</t>
  </si>
  <si>
    <t xml:space="preserve"> 3,164.00
 </t>
  </si>
  <si>
    <t>KG/SB-CKS-0053-TP</t>
  </si>
  <si>
    <t>PAC2311297</t>
  </si>
  <si>
    <t>BR SWK FOC SAN_Fxx SEKOLAH KEBANGSAAN MELUGU (WSE) - SAN</t>
  </si>
  <si>
    <t>PAC2311294</t>
  </si>
  <si>
    <t>BR SWK FOC BTG_Fxx SEKOLAH KEBANGSAAN NG. AJAU (WSE) - BTG</t>
  </si>
  <si>
    <t xml:space="preserve"> 12,924.80
 </t>
  </si>
  <si>
    <t>PR patchcord-Nurlina</t>
  </si>
  <si>
    <t>PAC2311300</t>
  </si>
  <si>
    <t>BR SWK FOC LAN_F32 24C SEKOLAH KEBANGSAAN KPG BANYOK</t>
  </si>
  <si>
    <t>PAC2311292</t>
  </si>
  <si>
    <t>BR SWK FOC MATU_F06 24C SEKOLAH KEBANGSAAN KG PERGAU</t>
  </si>
  <si>
    <t xml:space="preserve"> KG/SB-DTJ-0125-TP</t>
  </si>
  <si>
    <t>PAC2311342</t>
  </si>
  <si>
    <t>PAC2311346</t>
  </si>
  <si>
    <t>PAC2311358</t>
  </si>
  <si>
    <t>PAC2311290</t>
  </si>
  <si>
    <t>BR SWK FOC DLT_F11 24C SEKOLAH KEBANGSAAN ST. JUDE</t>
  </si>
  <si>
    <t xml:space="preserve"> KG/SB-VIG-0092-TP</t>
  </si>
  <si>
    <t>PAC2311383</t>
  </si>
  <si>
    <t xml:space="preserve"> KG/SB-ATE-0047-TP</t>
  </si>
  <si>
    <t>PAC2311375</t>
  </si>
  <si>
    <t>CPT-Malik</t>
  </si>
  <si>
    <t>Done GR 40% 4902151776</t>
  </si>
  <si>
    <t>PAC2311381</t>
  </si>
  <si>
    <t>KG/SB-DMA-0047-TP</t>
  </si>
  <si>
    <t>Done GR 40% 4902152030</t>
  </si>
  <si>
    <t>PAC2311394</t>
  </si>
  <si>
    <t xml:space="preserve"> 6,328.00
 </t>
  </si>
  <si>
    <t>PAC2311406</t>
  </si>
  <si>
    <t>BR SWK FOC BNH_F10 48C/12C SEKOLAH MENENGAH KEBANGSAAN SUAI</t>
  </si>
  <si>
    <t>PAC2311275</t>
  </si>
  <si>
    <t>BR SWK FOC PAKN_F2 12C SEKOLAH MENENGAH KEBANGSAAN PAKAN (WSE) - PAKN</t>
  </si>
  <si>
    <t>PAC2311408</t>
  </si>
  <si>
    <t>BR SWK FOC BEK_F10 24C/12C SEKOLAH MENENGAH KEBANGSAAN LUAR BANDAR MIRI</t>
  </si>
  <si>
    <t xml:space="preserve"> MR/BIN-FAL-0093-TP</t>
  </si>
  <si>
    <t>PR PATCHCORD - CPT MALIK</t>
  </si>
  <si>
    <t>PAC2311356</t>
  </si>
  <si>
    <t>LOR not link with gems. PR Patchcord done - CPT-MALIK</t>
  </si>
  <si>
    <t>PAC2311410</t>
  </si>
  <si>
    <t>BR SWK FOC KBRM_F02 48C/24C/12C SEKOLAH KEBANGSAAN KUALA BARAM II</t>
  </si>
  <si>
    <t>LOR not link with gems, PR done. PR Patchcord done - CPT-MALIK</t>
  </si>
  <si>
    <t>To change status CJ20N to ONGO</t>
  </si>
  <si>
    <t>Action by CPA-CPT</t>
  </si>
  <si>
    <t>PAC2311335</t>
  </si>
  <si>
    <t>PA-Wan</t>
  </si>
  <si>
    <t>PAC2311338</t>
  </si>
  <si>
    <t>BR SWK FOC BAU_F051/F052 12C BORNEO RESTU - SEKOLAH KEBANGSAAN GUMBANG (WSE) - BAU</t>
  </si>
  <si>
    <t>PAC2311317</t>
  </si>
  <si>
    <t>PAC2311301</t>
  </si>
  <si>
    <t>BR SWK FOC STK_Fxx SEKOLAH KEBANGSAAN SUNGEI ANTU (WSE) - STK PART 2</t>
  </si>
  <si>
    <t>PAC2311451</t>
  </si>
  <si>
    <t>BR SWK FOC STK_Fxx SEKOLAH KEBANGSAAN SUNGEI ANTU (WSE) - STK PART 1</t>
  </si>
  <si>
    <t>Pending LOR to link CJ20</t>
  </si>
  <si>
    <t>PAC2311305</t>
  </si>
  <si>
    <t>BR SWK FOC LAN_F32 48C SEKOLAH KEBANGSAAN SG SALIM</t>
  </si>
  <si>
    <t xml:space="preserve"> KG/SB-GEA-0031-TP</t>
  </si>
  <si>
    <t>PR Patchcord done created- CPT-MALIK</t>
  </si>
  <si>
    <t>PAC2311295</t>
  </si>
  <si>
    <t>BR SWK FOC SB_F66 24C SEKOLAH KEBANGSAAN LUBOK PELAIE (PART 2)</t>
  </si>
  <si>
    <t>PR PATCHCORD CREATED - CPT-MALIK</t>
  </si>
  <si>
    <t>PAC2311452</t>
  </si>
  <si>
    <t>BR SWK FOC SB_F66 24C SEKOLAH KEBANGSAAN LUBOK PELAIE (PART 1)</t>
  </si>
  <si>
    <t>PAC2311307</t>
  </si>
  <si>
    <t>BR SWK FOC LAN_F32 12C SEKOLAH KEBANGSAAN TANJUNG LATAP</t>
  </si>
  <si>
    <t>PAC2311339</t>
  </si>
  <si>
    <t>PAC2311397</t>
  </si>
  <si>
    <t>LOR not link with gems</t>
  </si>
  <si>
    <t>PAC2311325</t>
  </si>
  <si>
    <t>PAC2311341</t>
  </si>
  <si>
    <t>PAC2311320</t>
  </si>
  <si>
    <t>PAC2311332</t>
  </si>
  <si>
    <t>PAC2311327</t>
  </si>
  <si>
    <t>PAC2311343</t>
  </si>
  <si>
    <t>PAC2311370</t>
  </si>
  <si>
    <t>PAC2311299</t>
  </si>
  <si>
    <t>BR SWK FOC BTG_Fxx BORNEO RESTU - SEKOLAH KEBANGSAAN ST. BARTHOLOMEW (WSE) - BTG</t>
  </si>
  <si>
    <t>PAC2311347</t>
  </si>
  <si>
    <t>PAC2311306</t>
  </si>
  <si>
    <t>BR SWK FOC LAN_F32 12C SEKOLAH JENIS KEBANGSAAN (CINA) CHUNG CHENG</t>
  </si>
  <si>
    <t>PAC2311304</t>
  </si>
  <si>
    <t>BR SWK FOC LAN_F30 24C SEKOLAH JENIS KEBANGSAAN (CINA) SHING KOK (PART 2)</t>
  </si>
  <si>
    <t>PAC2311450</t>
  </si>
  <si>
    <t>BR SWK FOC LAN_F30 24C SEKOLAH JENIS KEBANGSAAN (CINA) SHING KOK (PART 1)</t>
  </si>
  <si>
    <t>PAC2311293</t>
  </si>
  <si>
    <t>BR SWK FOC DLT_F11 24C SEKOLAH JENIS KEBANGSAAN (CINA) POI YUK</t>
  </si>
  <si>
    <t>PAC2311277</t>
  </si>
  <si>
    <t>BR SWK FOC BNG_F12 SEKOLAH JENIS KEBANGSAAN (CINA) TONG HUA (WSE) - BNG</t>
  </si>
  <si>
    <t>PAC2311278</t>
  </si>
  <si>
    <t>BR SWK FOC JUL_F2 SEKOLAH MENENGAH KEBANGSAAN DURIN (WSE) - JUL</t>
  </si>
  <si>
    <t>PAC2311331</t>
  </si>
  <si>
    <t>PAC2311401</t>
  </si>
  <si>
    <t>BR SWK FOC BNH_F10 24C/12C SEKOLAH KEBANGSAAN SG. MANONG</t>
  </si>
  <si>
    <t>MR/BIN-EPS-0128-TP</t>
  </si>
  <si>
    <t>LOR not link with GEMS</t>
  </si>
  <si>
    <t>PAC2311355</t>
  </si>
  <si>
    <t>PAC2311340</t>
  </si>
  <si>
    <t>KG/SB-ATE-0052-TP</t>
  </si>
  <si>
    <t>PAC2311372</t>
  </si>
  <si>
    <t>PAC2311382</t>
  </si>
  <si>
    <t>PAC2310229</t>
  </si>
  <si>
    <t>GOV 1NID/FOC AMK F20 BENGKEL KEJURUTERAAN JBPM PADANG TEMU</t>
  </si>
  <si>
    <t>NW-REG-S-AJU-G-A</t>
  </si>
  <si>
    <t>OC TKD_F21 SPURS 24C/12C FOR SAMSUNG ENGINEERING (M) SDN BHD- TANJUNG KIDURONG (DOME) SHELL OGP PJT, LOT 789 BLOCK 20, KLD, TANJUNG KIDURONG, BINTULU.</t>
  </si>
  <si>
    <t>5G DNB _DQSAM1123 1 IUC/CSR &amp; SPUR SIMANGGANG SAN</t>
  </si>
  <si>
    <t>PAC2223791</t>
  </si>
  <si>
    <t>DNB_HORIZON 5G_DALRM0503_SKNGAHIBRAHIM_SIM2</t>
  </si>
  <si>
    <t>to cancel PO, WWPO list</t>
  </si>
  <si>
    <t>H5G FOC SIM2_F15 SPUR (12C) CSR DALRM050</t>
  </si>
  <si>
    <t>H5G_FOC ASS F08/09 24C CSR
DKKSR0087_JLNPEKANSIMPANGKUALA1
(DNB_HORIZON 5G)</t>
  </si>
  <si>
    <t>KD/PL-AGG-0353-TP</t>
  </si>
  <si>
    <t>5G FOC TRN FXX DNB_HORIZON 5G-DSTUA0968_</t>
  </si>
  <si>
    <t>WWPO List. Need TOF RM3,737 (within PAC)</t>
  </si>
  <si>
    <t>H5G_FOC BYB F81/F82 CSR DPTML0369 PANPAL</t>
  </si>
  <si>
    <t>MYGOV NEO KO FOC SPUR 12C JPN CAWANGAN</t>
  </si>
  <si>
    <t>To check PR. Old PR no 1003670701. PO issued</t>
  </si>
  <si>
    <t>MYGOV NEO PKU FOC SPUR 12C KASTAM CAWANG</t>
  </si>
  <si>
    <t>PAC2304281</t>
  </si>
  <si>
    <t>MYGOV NEO PKU FOC SPUR 12C BALAI BOMBA D</t>
  </si>
  <si>
    <t>MYGOV NEO PM FOC SPUR 12C BALAI BOMBA DA</t>
  </si>
  <si>
    <t>NRP FOC BAT_F037-F038 MYGOVNET-MOD-PUSAT</t>
  </si>
  <si>
    <t>FOC &amp; NID SLG 99.9% TGA DIGI -
SIMPANG TIGA BANDAR TENGGARA
(NGBH) - JALAN FELDA SG SAYONG -
BANDAR TENGGARA,BANDAR
TENGGARA,81000, KOTA
TINGGI,JOHOR</t>
  </si>
  <si>
    <t xml:space="preserve">JS TMONE MYGOVNET-KKR (LLM)-LEMBAGA LEBUHRAYA MALAYSIA PEJABAT WILAYAH SELATAN (JOHOR)(SDWAN FTTH) </t>
  </si>
  <si>
    <t>NRP CP FTTH ADD BAT_C013 GERBANG ALAF
RESTAURANTS - MCDONALD'S #395 BHP JALAN
KEPONG (UNIFI)</t>
  </si>
  <si>
    <t>BEK_F03 96C/24C/12C FOR KLINIK KESIHATAN TUN HAJIOPENG BEKENU, 98000 MIRI (GOV2304796)</t>
  </si>
  <si>
    <t>MYGOV*NET FOC BL F21 JPJ BALING (99.7)</t>
  </si>
  <si>
    <t xml:space="preserve"> WC ZONE SW 1 QTR2 (SW,SMJ,AT)</t>
  </si>
  <si>
    <t>KD/PL-LIT-0163-TP</t>
  </si>
  <si>
    <t>MYGOV FOC AL-BGK J96C</t>
  </si>
  <si>
    <t>DNB_HORIZON 5G_DQKCH0288 1 IUC/CSR SPUR</t>
  </si>
  <si>
    <t>MYGOV*NET FOC PHU F14/F12 PEJ. IMIGRESEN (99.9)</t>
  </si>
  <si>
    <t>MYGOV2.0 FOC TM_F25/F26 SPUR(12C) NID BF JABATAN PENDAFTARAN NEGARA TG
MALIM</t>
  </si>
  <si>
    <t>PAC2310225 </t>
  </si>
  <si>
    <t>GOV 2NID/FOC (ADD) BBM F22/F23 KDN PEJ IMIGRESEN LT BATU BERENDAM</t>
  </si>
  <si>
    <t>CPT - Rashide</t>
  </si>
  <si>
    <t>MYGOV*NET YN_F05 - MAJLIS DAERAH YAN (99</t>
  </si>
  <si>
    <t>MYGOV*NET FOC KZ F44_F45 BHG PEMATUHAN JAB KASTAM DIRAJA MALAYSIA KANGAR
(IPME)-KZ(99.7)</t>
  </si>
  <si>
    <t>MYGOV*NET FOC 24C KUH F27 KASTAM POS LAJ</t>
  </si>
  <si>
    <t>MYGOV FOC SBR F21 12C MAJLIS DAERAH SABA</t>
  </si>
  <si>
    <t>Done update plant ID and recreate PR due to no release strategy. Old PR no 1003670879. PO issued</t>
  </si>
  <si>
    <t>DNB_HORIZON 5G_DQKCH0405_1 IUC/CSR_PNN_F06/PNN_F17 _JLNKGSERATAU_PNN</t>
  </si>
  <si>
    <t>LOR not link with GEMS, PR done. PO issued</t>
  </si>
  <si>
    <t>WC Q1 TNP FOR JENDELA 2023 (J14D) WAI2210029</t>
  </si>
  <si>
    <t>state</t>
  </si>
  <si>
    <t>QC completed</t>
  </si>
  <si>
    <t>TMCA/231958</t>
  </si>
  <si>
    <t>NRP FOC SPUR BNR 96C F45 CORE 1-48  FOR BASF ASIA PACIFIC SERVICE CENTRE -
ASPIRE TOWER (MLS OVER IPME)</t>
  </si>
  <si>
    <t>CPT -Rashide</t>
  </si>
  <si>
    <t>5G DNB DBULG1751 FOC TAG F011/F012
TWR HUTAN SIMPAN AMPANG LOOKOUT
POINT</t>
  </si>
  <si>
    <t>Contract no expired. PLEASE CHECK PU, SEMUA PU TIE PADA KONTRAK LAMA</t>
  </si>
  <si>
    <t>DNB_HORIZON 5G_DQKCH1143_1IUC/CSR_PNN_F10/F17 _LGKOTAPADAWAN2_PNN</t>
  </si>
  <si>
    <t>Pending TP approval &amp; LOR. Pending verify TP</t>
  </si>
  <si>
    <t>TERENGGANU</t>
  </si>
  <si>
    <t>NW-REG-E-ATG-G-A</t>
  </si>
  <si>
    <t>PAC2311264 </t>
  </si>
  <si>
    <t>NID &amp; FOC FOR  MYGOV*NET-KONSOLIDASI (SARIKEI) - AADK DAERAH SARIKEI (SARIKEI)</t>
  </si>
  <si>
    <t>Done update plant ID and recreate PR due to no release strategy. Old PR no 1003670929. PO issued</t>
  </si>
  <si>
    <t>MYGOV*NET FOC KUH F19_F20 MARKAS WILAYAH</t>
  </si>
  <si>
    <t>MYGOV*NET FOC KUH F19_F20 PEJABAT IMIGRE</t>
  </si>
  <si>
    <t xml:space="preserve"> 31,639.44
 </t>
  </si>
  <si>
    <t>MYGOV*NET FOC KUH F15_F16 PEJABAT IMIGRE</t>
  </si>
  <si>
    <t>SRR2104815</t>
  </si>
  <si>
    <t>SRR FOC TAM_F52 192C TANAH MERAH-BUKIT PANAU</t>
  </si>
  <si>
    <t>To check PR - error in process. PA to TOF budget 3000</t>
  </si>
  <si>
    <t>MYGOV*NET FOC KUH F27 -JABATAN PENGANGKUTAN JALAN LANGKAWI(IPME)-KUH</t>
  </si>
  <si>
    <t>MYGOV*NET FOC PMT F14_F15  KASTAM LTA LANGKAWI KUAH (IPME)-PMT(99.9)</t>
  </si>
  <si>
    <t>CPQ3</t>
  </si>
  <si>
    <t>FOC &amp; NID SLA 99.0% SNI N2N - SENAI AIRPORT CITY (WSE) - NO 2, MYTECH &amp;
ASSEMBLY SDN BHD,JALAN SAC 2/1,SENAI AIRPORT CITY,81400, SENAI,JOHOR</t>
  </si>
  <si>
    <t>MYGOV*NET FOC PGL F12 KASTAM UPD LANGKAWI MUKIN AYER HANGAT LANGKAWI</t>
  </si>
  <si>
    <t>KKM KPOP2 FTTH SPK_C020 BBA9221 SEKOLAH KEBANGSAAN TAMAN PANTAI SEPANG
PUTRA</t>
  </si>
  <si>
    <t>SCHOOL POP2</t>
  </si>
  <si>
    <t>Done update plant ID and recreate PR due to no release strategy. Old PR no 1003671074. PO issued</t>
  </si>
  <si>
    <t>NRP FOC KRT F031 MYGOV*NET- MPIC (LGM)- LEMBAGA GETAH MALAYSIA CAWANGAN JALAN</t>
  </si>
  <si>
    <t>Require RPKA Financial- done tof</t>
  </si>
  <si>
    <t>TMCA/220729</t>
  </si>
  <si>
    <t xml:space="preserve">Budget release previous year 13,652 </t>
  </si>
  <si>
    <t>NW-REG-B-ASB-G-A</t>
  </si>
  <si>
    <t xml:space="preserve">
KK/PB/LB-EXT-0923-TP</t>
  </si>
  <si>
    <t>BOQ&gt;PAC, PR done</t>
  </si>
  <si>
    <t>Overall cost &gt; PAC</t>
  </si>
  <si>
    <t>CPT-Ainiah</t>
  </si>
  <si>
    <t>PENDING TOF BUDGET, Within PAC</t>
  </si>
  <si>
    <t>NW-REG-C-ASB-G-A</t>
  </si>
  <si>
    <t>LOR NOT LINK CJ20N
22 Sep 5.40pm - LOR done link</t>
  </si>
  <si>
    <t>PENDING LOR LINK TO CJ20N</t>
  </si>
  <si>
    <t>NW-REG-C-AMS-G-A</t>
  </si>
  <si>
    <t>DNB_HORIZON 5G_DBPET1237_JLNTMNKINRARA41_KIN</t>
  </si>
  <si>
    <t>CPT-Rismawati</t>
  </si>
  <si>
    <t>5G DNB HORIZON DMMKT0262 FOC (ADD)  AKH F74 &amp; F75 AYER KEROH COUNTRY RESORT -CS,SSKA,SSTA,HR</t>
  </si>
  <si>
    <t>CPT-Sri Rohayu</t>
  </si>
  <si>
    <t>5G HORIZON 5G_DJBPH0102_JLNKERISNAGA_BP</t>
  </si>
  <si>
    <t>New PR 1003673536, to cater wrong PU input</t>
  </si>
  <si>
    <t xml:space="preserve"> 16,695.15
 </t>
  </si>
  <si>
    <t>5G DNB DQSIB0983 1 IUC/CSR &amp; SPUR JLNCHONGJINBOCK_SB</t>
  </si>
  <si>
    <t>Overall cost = PAC</t>
  </si>
  <si>
    <t>recreate new PR due to error in SAP</t>
  </si>
  <si>
    <t>5G DNB DQSIB0993 1 IUC/CSR &amp; SPUR LRGTUNAHMADZAIDIADRUCE36A_LAN</t>
  </si>
  <si>
    <t>5G DNB DQSIB0997 1 IUC/CSR &amp; SPUR JLNAWANGRAMLIAMIT_SB</t>
  </si>
  <si>
    <t>5G DNB DQSIB1002 1 IUC/CSR &amp; SPUR JLNDIONGKIKSIBU_SB</t>
  </si>
  <si>
    <t xml:space="preserve"> 46,846.4646,846.46 </t>
  </si>
  <si>
    <t>CP to check BQ, PR done</t>
  </si>
  <si>
    <t>NW-REG-S-ANS-G-A</t>
  </si>
  <si>
    <t>NW-REG-N-AKD-G-A</t>
  </si>
  <si>
    <t>25/9 - done create PR for UG</t>
  </si>
  <si>
    <t>Overall cost = PAC. To return 2022 available budget</t>
  </si>
  <si>
    <t>Lor not link with gems, PR done</t>
  </si>
  <si>
    <t xml:space="preserve"> 554.90
 </t>
  </si>
  <si>
    <t>CPT-Noraini</t>
  </si>
  <si>
    <t>5G DNB DQSIB1013 1 IUC/CSR &amp; SPUR KEMUYANGBYPASSROAD_LAN</t>
  </si>
  <si>
    <t xml:space="preserve"> KG/SB-NGN-0232-TP</t>
  </si>
  <si>
    <t>5G DNB HORIZON DMJAS0062 FOC (ADD) SRI F06 &amp; F07 TM KG SUNGAI RAMBAI - CS,SSKA,SSTA,HR</t>
  </si>
  <si>
    <t>CPT-Firdaus</t>
  </si>
  <si>
    <t>5G DNB HORIZON DMJAS0061 FOC (ADD) UBI F16 TM UMBAI JLN KOLAM AYER 1 KG BUKIT TEMBAKAU -CS,SSKA,SSTA,HR</t>
  </si>
  <si>
    <t>DNB_HORIZON 5G_DJBPH0021_SUSURTUNDRISMAIL_PTR</t>
  </si>
  <si>
    <t>Pending LOR link to CJ20N</t>
  </si>
  <si>
    <t>DNB_HORIZON 5G_DJSGT1162_LRGHAJIMOHDYASSIN_SGT</t>
  </si>
  <si>
    <t>5G DNB DQSRK0925 1 IUC/CSR &amp; SPUR JLNBERSATU_SRK</t>
  </si>
  <si>
    <t>LOR not link cj20n</t>
  </si>
  <si>
    <t>Pending verify TP, LOR not link with gems, PR done</t>
  </si>
  <si>
    <t>NW-REG-E-AKN-G-A</t>
  </si>
  <si>
    <t>BOQ tak sign check &amp; verify by CP</t>
  </si>
  <si>
    <t>5G HORIZON CSR DJKLU1202_JLNKAMPUNGHJHAMZAH_SLL</t>
  </si>
  <si>
    <t>Pending LOR link to CJ20N. PO issued</t>
  </si>
  <si>
    <t>LOR no not appear in SAP</t>
  </si>
  <si>
    <t>5G DNB HORIZON DMAGJ0047 FOC (ADD)  AKH F74/F75 UTEM DURIAN TUNGGAL - CS,SSKA,SSTA,HR</t>
  </si>
  <si>
    <t>PAC STATUS: RESUBMIT</t>
  </si>
  <si>
    <t>DNB_HORIZON 5G_DQSRN0933 _1 IUC/CSR_SRN_F01/F14  FOR AH150SGTARAT_SRN</t>
  </si>
  <si>
    <t>tiada BOQ dlm folder</t>
  </si>
  <si>
    <t>5G DNB DQBET0070 1 IUC/CSR &amp; SPUR JLNABANGAMBAN_SPH</t>
  </si>
  <si>
    <t xml:space="preserve"> 18481.50
 </t>
  </si>
  <si>
    <t>DNB_HORIZON 5G_DJJBR0633_JLNPEKELILINGPSRGDG_PGD</t>
  </si>
  <si>
    <t>no projek tak sama boq dan pac</t>
  </si>
  <si>
    <t>5G DNB DQBTU0134 1 IUC/CSR &amp; FOC KJPD_F04 SPURS 48C/12C FOR JLNBINTULUAIRPORT_KJPD</t>
  </si>
  <si>
    <t>5G DNB DQBTU0134 FOC KJPD_F02 SPURS 48C/12C FOR JLNBINTULUAIRPORT_KJPD</t>
  </si>
  <si>
    <t>LOR NOT APPEAR IN SAP</t>
  </si>
  <si>
    <t>5G DNB DQBTU0163  FOC KJPD_F04 SPURS 48C/12C FOR PPRBANDARIAPARK_KJP</t>
  </si>
  <si>
    <t>5G DNB DQBTU0135 1 IUC/CSR &amp; BTU_F68 192C/12C FOR ONEVILLA_BTU</t>
  </si>
  <si>
    <t>5G DNB DQBTU0135 BTU_F58 SPURS 48C/12C FOR ONEVILLA_BTU</t>
  </si>
  <si>
    <t>5G DNB DQBTU0144 1 IUC/CSR &amp; SJU_F02 SPURS 12C FOR SMUINDUSTRIALPARK_SJU</t>
  </si>
  <si>
    <t>5G DNB DQBTU0144 SJU_F03 SPURS 12C FOR SMUINDUSTRIALPARK_SJU</t>
  </si>
  <si>
    <t>5G DNB DQBTU0152 FOC BTU_F66 SPURS 24C/12C FOR TMNPUTRAJAYA_BTU</t>
  </si>
  <si>
    <t>5G DNB DQBTU0152  1 IUC/ CSR &amp; FOC BTU_F68 SPURS 24C/12C FOR TMNPUTRAJAYA_BTU</t>
  </si>
  <si>
    <t>PA to pump in RPKA budget</t>
  </si>
  <si>
    <t>PA pump in RPKA budget</t>
  </si>
  <si>
    <t>Waiting PA pump in budget - done topup bgt =RPKA fin, PR done</t>
  </si>
  <si>
    <t>RPKA Approved, PA to TOF budget - done topup bgt = approved RPKA fin</t>
  </si>
  <si>
    <t>5G DNB DQMIR0648 1 IUC/ CSR &amp; FOC KBRM_F02 (SPUR 24C/12C)/KBRM_F03 (SPUR 24C/12C) FOR JALAN LUTONG KUALA BARAM, 98000 MIRI</t>
  </si>
  <si>
    <t xml:space="preserve"> 7,542.50
 </t>
  </si>
  <si>
    <t>PA to TOF RPKA</t>
  </si>
  <si>
    <t xml:space="preserve"> PG-SRI-0328-TP</t>
  </si>
  <si>
    <t xml:space="preserve">                                         -  </t>
  </si>
  <si>
    <t>PU item blocked in contract. PO issued</t>
  </si>
  <si>
    <t>TOF bgt = approved RPKA fin</t>
  </si>
  <si>
    <t>DNB H5G CWS HDD 2W DBPET0758 PSN DAMAI UTAMA 2</t>
  </si>
  <si>
    <t>DNB H5G FOC 12C KIN F43/F44 DBPET0758 PRSRNDAMAIUTAMA2PCHNG</t>
  </si>
  <si>
    <t>5G DNB DBULG1555 SY F41/F42 12C MUTIARA HILLS SY H5G2202868</t>
  </si>
  <si>
    <t>5G DNB DBULG1555 CWS 2W HDD MUTIARA HILLS SY H5G2202868</t>
  </si>
  <si>
    <t>5G DNB DBPET1008 PUSH CORE TNP F40/F41 12C WISMA ALI BAWAL 1  H5G2200044</t>
  </si>
  <si>
    <t>Overall cost &gt; PAC. To return 2022 available budget</t>
  </si>
  <si>
    <t>DNB_HORIZON 5G-DJJBR0489_PASIRGUDANGPWRSTN-PGD</t>
  </si>
  <si>
    <t>PENDING TOF BUDGET, Within PAC. To return 2022 available budget</t>
  </si>
  <si>
    <t>Pending PAC creation</t>
  </si>
  <si>
    <t>CWS 2W DNB_HORIZON 5G-DJJBR0489_PASIRGUDANGPWRSTN-PGD</t>
  </si>
  <si>
    <t>no PAC</t>
  </si>
  <si>
    <t>DNB_HORIZON 5G_DJKLJ1293_UTMCAFENRECREATIONALTRACK_SC</t>
  </si>
  <si>
    <t>Overall cost = PAC, LOR not link with gems,PR done</t>
  </si>
  <si>
    <t>DNB_HORIZON 5G-DJKLJ1242_TMNTEKNOLOGIJOHOR-SNI</t>
  </si>
  <si>
    <t>recreate new PR due to no release strategy</t>
  </si>
  <si>
    <t>DNB_HORIZON 5G_DJKLJ1217_JLNKLIAIRITAM_KST</t>
  </si>
  <si>
    <t xml:space="preserve"> JS-ELC-0103-TP</t>
  </si>
  <si>
    <t>DNTMP0372_FOC TN F11 &amp; F12 25JLNBALAIRAYA_TN  (LEG 1&amp;2)</t>
  </si>
  <si>
    <t>5G DNB DQSIB1059 1 IUC/CSR &amp; SPUR JLNDINGLIKKONG_SB</t>
  </si>
  <si>
    <t>done</t>
  </si>
  <si>
    <t>5G HORIZON CSR DJLED1306_KGMERBAUMUAR_MUR</t>
  </si>
  <si>
    <t>LOT NOT LINK CJ20N</t>
  </si>
  <si>
    <t>5G HORIZON 5G_DJKLU0853_JLNMAHSURI3_KGJ</t>
  </si>
  <si>
    <t>5G DNB HORIZON DMAGJ0038 FOC (ADD) SEM F07/F08 KG BALIK MUNGKAR SEMPANG EMPAT</t>
  </si>
  <si>
    <t>DNB_HORIZON 5G_DJJBR1352_JLNPULAIMUTIARAUTAMA1_KGP</t>
  </si>
  <si>
    <t>5G HORIZON CSR DJLED1329_KGSEMASEH_KPR</t>
  </si>
  <si>
    <t>5G HORIZON 5G_DJPON1113_SMKPRTBTK_PBE</t>
  </si>
  <si>
    <t>DNB_HORIZON 5G_DJPON1135_TANJUNGBINPOWERPLANT_KC</t>
  </si>
  <si>
    <t>DNB_HORIZON 5G_DJKLJ1269_TMFELDATAIBANDAK_FTA</t>
  </si>
  <si>
    <t>5G DNB HORIZON DMJAS0263 FOC (ADD) ML F21/F22 KG SERKAM TIMOR-CS,SSKA,SSTA,HR</t>
  </si>
  <si>
    <t xml:space="preserve"> PJ-PCO-0925-TP </t>
  </si>
  <si>
    <t>TOF budget = approved RPKA Fin</t>
  </si>
  <si>
    <t>5G DNB HORIZON DMJAS0076 FOC (ADD) JN F13/F14 JLN KJ 7 KG KESANG JASIN MELAKA- CS,SSKA,SSTA,HR</t>
  </si>
  <si>
    <t>WWPO LIST</t>
  </si>
  <si>
    <t>BRP2300104</t>
  </si>
  <si>
    <t>TMWB/230003</t>
  </si>
  <si>
    <t>PAC2311568</t>
  </si>
  <si>
    <t>BR NEW BATT. RECT. &amp; INFRA AT TM BAU</t>
  </si>
  <si>
    <t>KEL-MAT-0146-TP</t>
  </si>
  <si>
    <t>RER FOC AT JMBTN SG SELUANG PX</t>
  </si>
  <si>
    <t>5G DNB3 HORIZON DMAGJ0055 FOC (ADD) MJ F24/F25 RAMUAN CHINA BESAR - CS,SSTA,SSKA,HR</t>
  </si>
  <si>
    <t>MK-PSD-0022-TP</t>
  </si>
  <si>
    <t>To check PR. PO issued</t>
  </si>
  <si>
    <t>FOC &amp; NID SLA 99.0% SNI IX_TELEKOM_SENAI AIRPORT CITY - JALAN KARGO 2 (WE) -
NO 18, SENAI AIRPORT CITY,JALAN KARGO 2,81400, SENAI,JOHOR</t>
  </si>
  <si>
    <t>MYGOV NEO KO FOC SPUR 12C AKADEMI JPJ
WILAYAH TIMUR</t>
  </si>
  <si>
    <t>MYGOV*NET FOC PMT F14_F15 POS IMIGRESEN LTA LANGKAWI JALAN PADANG MAT</t>
  </si>
  <si>
    <t>5G SPUR ERA (12C) DNB_HORIZON
5G_DSSDK0756_JLNKGBAHAGIA_ERA</t>
  </si>
  <si>
    <t>New project created, replaced with RMNC/230008</t>
  </si>
  <si>
    <t>NRP FOC SPUR KOG F0XX &amp; F0XX MYGOV*NET-M</t>
  </si>
  <si>
    <t>FOC SMW6 BGI-PUJ 192C 10KM              LTS</t>
  </si>
  <si>
    <t>5G FOC CN F17/F18 LOOP 192C JLN CN SINTOK
LAMA-HWAY UUM-CN KODIANG</t>
  </si>
  <si>
    <t>BOQ not endorsed and to verify quantity in BOQ, MISSING FILE IN FOLDER</t>
  </si>
  <si>
    <t>NRP FOC SPUR (12C) NGBH KBR DIGI - KG BUKIT BIJIH</t>
  </si>
  <si>
    <t xml:space="preserve">BOQ not endorsed and to verify PU </t>
  </si>
  <si>
    <t>NRP FOC SGB F0XX &amp; F0XX MYGOV*NET-MOD BALAI BOMBA DAN PENYELAMAT SUNGAI
BULOH(IPME)-SGB</t>
  </si>
  <si>
    <t>NRC FTTH (ADD_BF) BO_C002 PEJABAT ORANG BESAR JAJAHAN BAGAN DATOH PERAK</t>
  </si>
  <si>
    <t> KD/PL-SPS-0440-TP</t>
  </si>
  <si>
    <t>FOC KMI F09 TMB SPACEX STARLINK TM KULIM
(IEPL)</t>
  </si>
  <si>
    <t>H5G_FOC KMI F07/08 24C CSR DKKLM0332_JLN LUNAS(DNB_HORIZON 5G)</t>
  </si>
  <si>
    <t>PA perlu TOF Buudget RM200. Done. PO issued</t>
  </si>
  <si>
    <t>MYGOV*NET FOC KM F22/23 JPJ CAW. KECIL
KULIM(IPME)(99.7%)</t>
  </si>
  <si>
    <t>H5G2301411</t>
  </si>
  <si>
    <t>TMEA/238901</t>
  </si>
  <si>
    <t>CSR for 5G_KO</t>
  </si>
  <si>
    <t>H5G2301412</t>
  </si>
  <si>
    <t>TMEA/238902</t>
  </si>
  <si>
    <t>CSR for 5G_TG</t>
  </si>
  <si>
    <t>Order ID status CANCEL</t>
  </si>
  <si>
    <t>H5G2301413</t>
  </si>
  <si>
    <t>TMNA/232725</t>
  </si>
  <si>
    <t>PAC2312475</t>
  </si>
  <si>
    <t>H5G CSR BUFFER STOCKS 2023 AND LEMBAH KINTA</t>
  </si>
  <si>
    <t>NW-REG-C-HDC-G-A</t>
  </si>
  <si>
    <t>KKM KPOP2 FTTH BCG_C014 BBA1007 SEKOLAH KEBANGSAAN BKT. CHANGGANG</t>
  </si>
  <si>
    <t>REROUTING BM CWS (8W) JLN ALMA/BUKIT MINYAK (JKR)</t>
  </si>
  <si>
    <t>1GOV FOC KMU FXX (12C) MYGOV*NET-KDN (JPN)-JABATAN PENDAFTARAN NEGARA</t>
  </si>
  <si>
    <t>FOC &amp; FDP FOR UNIFI PTN PETRONAS
DAGANGAN BERHAD - BATU 35 JALAN
JOHOR (SDWAN OVER FTTH) - PTN</t>
  </si>
  <si>
    <t>MYGOV*NET - NID+ FOC MN_F08 SPUR (12C) FOR
BALAI BOMBA DAN PENYELAMAT MANTIN</t>
  </si>
  <si>
    <t>NRP FTTH (ADD_BF) BHG_C003 PEJABAT POS
BEHRANG</t>
  </si>
  <si>
    <t>NRP FOC PB_F39 SPUR (12C) NID USM_KAMPUS
KEJURUTERAAN TRANSKRIAN</t>
  </si>
  <si>
    <t>QUALITY REROUTING CWS 2W TM DI KM7, KM11/12,
KM16 JALAN BESOUT, PERAK</t>
  </si>
  <si>
    <t>CP to verify and endorse BOQ, require RPKA Financial</t>
  </si>
  <si>
    <t>WEBE CW0060 MTI F023 LP UKAY PERDANA
MTI</t>
  </si>
  <si>
    <t>JMCA/220072</t>
  </si>
  <si>
    <t xml:space="preserve">RETURN ORDER AND SB TM NODE BN 2022 </t>
  </si>
  <si>
    <t>RETURN ORDER</t>
  </si>
  <si>
    <t>5G HORIZON CSR BGR DJLED1339 KG PARIT KASSAN</t>
  </si>
  <si>
    <t>FOC &amp; NID SLA 99.0% SNI
VERIZON_DYSON - JALAN I-PARK (WE)
-22 &amp; 23, Jalan I-Park SAC 3, Taman
Perindustrian I-Park SAC,,81400,
SENAI,JOHOR</t>
  </si>
  <si>
    <t>FOC &amp; UPE SLA 99.0% SNI DIGI - NEW
DHARMONI LP (NGBH) - BANDAR
PUTRA,81000, KULAI,JOHOR</t>
  </si>
  <si>
    <t>NRP FOC WMU F029 STAR FEEDMILLS (M) SDN BHD - LOT 6 JALAN USHAWAN 5 WANGSA MAJU KL
(SDWAN DOME)-WMU</t>
  </si>
  <si>
    <t>NRP FTTH ADD TIE FDP KNG CXXX_DPXXX SURUHANJAYA PILIHANRAYA MALAYSIA
NEGERI SELANGOR - DEWAN IXORA TAMAN BOTANIC (UNIFI) -KNG</t>
  </si>
  <si>
    <t>PRN - 6 STATES</t>
  </si>
  <si>
    <t>NRP FOC SPUR GBK F019&amp;F020 MYGOV MYGOV*NET-KPKT(JBPM)-BALAI BOMBA DAN
PENYELAMAT GOMBAK SELATAN(IPME)</t>
  </si>
  <si>
    <t>NRP FTTH MTI C030 DP028A MYGOV*NET-KKD (FINAS)PERBADANAN KEMAJUAN FILEM NASIONAL MALAYSIA (IBU
PEJABAT) (SDWAN FTTH)-MTI</t>
  </si>
  <si>
    <t>FOC &amp; NID SLA 99.0% PGD IPC_SGS - TAMAN</t>
  </si>
  <si>
    <t>FOC&amp; NID SLA 99.0% PGD MUSIM MASTIKA - T</t>
  </si>
  <si>
    <t>pending budget release by BF, to retract budget</t>
  </si>
  <si>
    <t>FOC &amp; NID SLA 99.0% PNW REDTONE-LOTUS DE</t>
  </si>
  <si>
    <t>NRP FOC SPUR BIN F37 TMUS_APPLE - TUN RA</t>
  </si>
  <si>
    <t>NW-REG-C-AKL-G-A</t>
  </si>
  <si>
    <t>2 NID FOR  DIGI_MSC SENAWANG -LOT 9,10,</t>
  </si>
  <si>
    <t>NRP_FOC BYB F75/F76 NID SPICE CANOPY - R</t>
  </si>
  <si>
    <t xml:space="preserve"> 14,731.46
 </t>
  </si>
  <si>
    <t>NRP FOC BUG F25/F26 (THRU CORE) METRO-E</t>
  </si>
  <si>
    <t>lor not link cj20n</t>
  </si>
  <si>
    <t>FOC &amp; NID SLA 99.0% GH CLICQUE - KOTA IL</t>
  </si>
  <si>
    <t>NRP NID AND FOC KU F67  DIGI - KG NYIOR</t>
  </si>
  <si>
    <t>CPT-Azrul</t>
  </si>
  <si>
    <t>FOC &amp; NID SLA 99.0% KLI DYSON PLOT 208 P</t>
  </si>
  <si>
    <t>NRP NID &amp; FOC (ADD) TGB F25 SINGTEL AIR</t>
  </si>
  <si>
    <t xml:space="preserve">
MK-KZK-0351-TP</t>
  </si>
  <si>
    <t>FOC TKD_F21 SPURS 48C/12C FOR GTT_SHELL</t>
  </si>
  <si>
    <t>NRP FOC SWY F37-F38 SPUR (12C) BT SYSTEM</t>
  </si>
  <si>
    <t>NRP FOC (TP) GEB F42,43 PUSH CORE GTT SH</t>
  </si>
  <si>
    <t>NRP BUK F19F20 NID LF – GFS GLOBAL LOT S</t>
  </si>
  <si>
    <t>FOC NID KMH F54/55 EXPEREO CELESTICA KUL</t>
  </si>
  <si>
    <t>NRP PUSHTHRU CORE BIN F35 IX TELECOM - M</t>
  </si>
  <si>
    <t>29/9 - To check, PR not convert to PO</t>
  </si>
  <si>
    <t>NRP FOC SGB F032 HTP - EPF KDDC SHAH ALA</t>
  </si>
  <si>
    <t>NRP FOC 24CX2 KLC F65F66 C169-190 ME MIT</t>
  </si>
  <si>
    <t>KL-RJF-0152-TP</t>
  </si>
  <si>
    <t>LOR not appear</t>
  </si>
  <si>
    <t>NRP NID &amp; FOC (ADD) MAM F48/F49 DIGI KRU</t>
  </si>
  <si>
    <t>NRP FOC PRJ_F18 FOR SDEC - RAMPANGI SANT</t>
  </si>
  <si>
    <t>NRP FOC PKG F20 (12C) VIEWQWEST KAWASAN</t>
  </si>
  <si>
    <t>NRP FOC MLU_F15A/F16A SPUR (12C) NID CEL</t>
  </si>
  <si>
    <t>NRP INTER TIE (12C) TSK NID CELCOM - EF</t>
  </si>
  <si>
    <t>NRP_FOC BYB F73/F74 SPUR 12C NID  (IPCOR</t>
  </si>
  <si>
    <t>NRP FOC SPUR TWU_FXX (12C) NID EBB - KUB</t>
  </si>
  <si>
    <t>FOC &amp; NID SLA 99.0% GH ATT-MetLife-CSF-J</t>
  </si>
  <si>
    <t>FOC &amp; NID SLA 99.0% GH ATT-MetLife-Vads-</t>
  </si>
  <si>
    <t>NRP FOC SPUR TWU_FXX (12C) NID SHELL PS</t>
  </si>
  <si>
    <t>NRP NID/FOC (ADD) MC F74/F75 VODAFONE CH</t>
  </si>
  <si>
    <t>NRP FOC BGI F53 SPUR 12C (THRUE CORE) DE</t>
  </si>
  <si>
    <t xml:space="preserve"> PJ-PCO-0933-TP</t>
  </si>
  <si>
    <t>NRP SRG F23 NID DENSO - TOTAL LOGISTIK,</t>
  </si>
  <si>
    <t>FOC KG F33 12C EBB - LOT 550, 551 &amp; 552,</t>
  </si>
  <si>
    <t>NRP KO FOC SPUR 12C TOKIO MARINE JLN GAJ</t>
  </si>
  <si>
    <t>FOC AS F61/F62 NID EBB - BANGUNAN EMUM 5</t>
  </si>
  <si>
    <t>NRP FOC SN F42 SPUR (12C) FOR EBB - ERA</t>
  </si>
  <si>
    <t>NRP FOC PUL_F22 SPUR (12C) NID ORANGE_IM</t>
  </si>
  <si>
    <t>need RVPKA budget exceed</t>
  </si>
  <si>
    <t>NRP_FOC SJA F55/F56 SPUR 12C NID BT SYST</t>
  </si>
  <si>
    <t>NRP T.CORE JLT F30 SINGTEL (SCHENKER) BB</t>
  </si>
  <si>
    <t>NRP_FOC BYB F75/F76 NID EXPEREO CELESTIC</t>
  </si>
  <si>
    <t>FOC &amp; NID SLG 99.5% SNI EXPEREO CELESTIC</t>
  </si>
  <si>
    <t>NRP_FOC BYB F83/F101 NID DP DHL BAYAN BA</t>
  </si>
  <si>
    <t>FOC &amp; NID SLA 99.0% GH DP DHL MEDINI -</t>
  </si>
  <si>
    <t>PAC STATUS : AWAITING APPROVAL</t>
  </si>
  <si>
    <t>KKM KPOP2 FTTH SBR_C024 BBA6003 SK SIMPANG
LIMA</t>
  </si>
  <si>
    <t>KKM KPOP2 FTTH SSN_C018 BBA3022 SK PARIT
MAHANG</t>
  </si>
  <si>
    <t>KKM KPOP2 FTTH TJK_C027 BBA3019 SK SERI
GAMBUT</t>
  </si>
  <si>
    <t>NRP FOC LTS F83 SPUR 12C VODAFONE FLEX JALAN TIANG U8/93</t>
  </si>
  <si>
    <t> PJ-TRS-0024-TP</t>
  </si>
  <si>
    <t>PENDING VERIFY TP,RR CONTRACT BLOCK, PR done</t>
  </si>
  <si>
    <t>FOC TTU_F04 SPUR 24C/12C FOR SARAWAK DIGITAL ECONOMY CORPORATION BERHAD-TATAU TOWN(MEP2P LEG B)-TTU TATAU TOWER, TATAU TOWN, 97200 TATAU, SARAWAK</t>
  </si>
  <si>
    <t>NRP FOC F031 / F032  ALLIANCE BANK MALAYSIA BERHAD- DESA PARK CITY (IPME) -
KE</t>
  </si>
  <si>
    <t>MYGOV NEO KO FOC SPUR 12C JABATAN
PENDAFTARAN NEGARA DAERAH KOTA BHARU</t>
  </si>
  <si>
    <t>KEL-MAJ-0847-TP</t>
  </si>
  <si>
    <t>NRP FTTH ADD SAG_C010 BANK KERJASAMA RAKYAT (ATM)
PERUSAHAAN OTOMOBIL NASIONAL , SEK. 26 SHAH ALAM</t>
  </si>
  <si>
    <t>PAC2308810</t>
  </si>
  <si>
    <t>Pending CPQ</t>
  </si>
  <si>
    <t>Action by CPM</t>
  </si>
  <si>
    <t>NRF FTTH JN C019 &amp; JN C020 PARKLAND AVENUE S/B BANDAR BOTANI JASIN- CS,SSKA,SSTA</t>
  </si>
  <si>
    <t>Waiting CPQ approval</t>
  </si>
  <si>
    <t>PAC2207722</t>
  </si>
  <si>
    <t>WC Q2 2023 (BATCH 1) NODE TG</t>
  </si>
  <si>
    <t>BUDGET EXCEED WARRANT</t>
  </si>
  <si>
    <t>CWS HDD 4W 300M GPRA JLN PT JALIL TONGKANG PECHAH(FLOOD)</t>
  </si>
  <si>
    <t>released remaining budget - state already released 5K</t>
  </si>
  <si>
    <t>FOC96CX1 48X2 2KM GPRA JLN PT JALIL TONGKANG PECHAH(FLOOD)</t>
  </si>
  <si>
    <t>QUALITY GPRA TAMAN SANTALIA JLN PT JALIL ,TONGKANG PECHAH GI PIER DAMAGE DUE FLOOD</t>
  </si>
  <si>
    <t>CPQ2</t>
  </si>
  <si>
    <t>MYGOV BCK FOC SPUR 12C-KLINIK KESIHATAN GONG KULIM</t>
  </si>
  <si>
    <t xml:space="preserve"> TM ONE </t>
  </si>
  <si>
    <t>GOV NID/FOC (ADD) TGB F17/F18 PULPAK KEM SG. UDANG MELAKA, SUNGAI UDANG</t>
  </si>
  <si>
    <t>MYGOVNET FOC SPUR (12C) IPME TG PEJABAT
PAROL DAERAH KUALA TERENGGANU</t>
  </si>
  <si>
    <t>CTRF EASTERN</t>
  </si>
  <si>
    <t>MYGOV FOC AMS-BKI 96C</t>
  </si>
  <si>
    <t>MYGOV*NET-SUK SBH FOC KBU 12CORE(SPUR) SUK NEGERI SABAH (INTEGRATION)
(IPME)-KBU</t>
  </si>
  <si>
    <t>VC TELECOMS MUI FOC SPUR 12C SMK LALOH</t>
  </si>
  <si>
    <t>VC Telecomm</t>
  </si>
  <si>
    <t>TMEC/230128</t>
  </si>
  <si>
    <t>MYGOV NEW FOC JH-KRA 96C</t>
  </si>
  <si>
    <t xml:space="preserve">NRP FOC SPUR KBU FXX (12C) DEWAN BAHASA DAN PUSTAKA CAWANGAN SABAH-KOTA KINABALU(MLS OVER IPME)-KBU </t>
  </si>
  <si>
    <t>PAC2310657 </t>
  </si>
  <si>
    <t>SRR CP ADD FTTH KNG C016 DP0038 CHINA COMMUNICATION CONSTRUCTION (ECRL)</t>
  </si>
  <si>
    <t>Pending AR approval</t>
  </si>
  <si>
    <t>H5G2301181</t>
  </si>
  <si>
    <t>TMEA/233280</t>
  </si>
  <si>
    <t>PAC2311860</t>
  </si>
  <si>
    <t>CSR BUFFER STOCKS 2023 - AND TG</t>
  </si>
  <si>
    <t>Pending delivery address</t>
  </si>
  <si>
    <t>H5G2301156</t>
  </si>
  <si>
    <t>TMEA/236110</t>
  </si>
  <si>
    <t>PAC2311829</t>
  </si>
  <si>
    <t>5G BUFFER STOCKS CSR 2023</t>
  </si>
  <si>
    <t>create new PR 1003673625 due to no release strategy</t>
  </si>
  <si>
    <t>NRP FOC WMU F025-F026 MYGOV*NET-MOD - MARKAS 4 DIVISYEN SETAPAK KEM
WARDIEBURN -(IPME) - WMU</t>
  </si>
  <si>
    <t>PAC230476</t>
  </si>
  <si>
    <t>MYGOV*NET - NID+ FOC RU_F18 SPUR (12C) FOR -BALAI BOMBA DAN PENYELAMAT
REMBAU</t>
  </si>
  <si>
    <t>MYGOV*NET -  NID + FOC PD_F23 &amp; PD_F24 (12C) FOR KPKT (JBPM)-BALAI BOMBA DAN PENYELAMAT PORT DICKSON(IPME)-PD</t>
  </si>
  <si>
    <t>NID + FOC FSN F18/19 SPUR 48/24/12C KEMENTERIAN PERTAHANAN MALAYSIATUDM- MPPLU PANGKALAN UDARA SENDAYANG-POINTGATE (DOME)-FSN</t>
  </si>
  <si>
    <t>MYGOV*NET -  NID + FOC PD_F14(TRUE CORE) &amp; PD_F23(12C) FOR KDN (JIM)-PEJABAT
IMIGRESEN JETI PORT DICKSON (IPME)-PD</t>
  </si>
  <si>
    <t xml:space="preserve">SABAH PORT SDN BHD-WISMA SABAHPORT (DOME)-MGL </t>
  </si>
  <si>
    <t>PAC2311937 </t>
  </si>
  <si>
    <t>NRP FOC SPUR KBU FXX (12C) SABAH PORT SDN BHD-JQ CENTRAL(DOME)-KBU</t>
  </si>
  <si>
    <t>MYGOV*NET -  NID + FOC TKK_F08(TRUE CORE) &amp; PD_F16 (12C) FOR KDN (JIM)-
AKADEMI IMIGRESEN MALAYSIA (IPME)-TKK</t>
  </si>
  <si>
    <t>NRP FTTH ADD SY C055 DP0060 GF KPM-SEKOLAHJENIS KEBANGSAAN (CINA) TON FAH (UNIFI)-SYNRP2303142</t>
  </si>
  <si>
    <t>H5G_FOC SP F57_F58 CSRDKKMD0249_BDRPUTERIJAYASUNGAIPETANI</t>
  </si>
  <si>
    <t xml:space="preserve"> 18,609.50
 </t>
  </si>
  <si>
    <t>Pending verify TP</t>
  </si>
  <si>
    <t>REROUTING CWS PB HOSPITAL BARU PARIT BUNTAR
(JKR)</t>
  </si>
  <si>
    <t>NRP FOC KNG F013 KEMENTERIAN PERTAHANAN MALAYSIA-ATMAMSS 74 BOD KEM
BATU ARANG(IPME)-KNG</t>
  </si>
  <si>
    <t>PAC2220590</t>
  </si>
  <si>
    <t>DNB_HORIZON 5G_DJKTT0936_PUSATLATIHANTEMPURTENTERADARAT_TI</t>
  </si>
  <si>
    <t>NRC FTTH (ADD_BF) SRP_C006 FELCRA LADANG SEBERANG PERAK 13</t>
  </si>
  <si>
    <t>NRP2202475</t>
  </si>
  <si>
    <t>TMSA/233163</t>
  </si>
  <si>
    <t>PAC2311096</t>
  </si>
  <si>
    <t>NID ONLY FOR SETIAUSAHA KERAJAAN NEGERI SEMBILAN- WISMA NEGERI (DOME)-SN</t>
  </si>
  <si>
    <t>Project status CANCEL</t>
  </si>
  <si>
    <t>NRC FTTH (ADD_BF) SRP_C006 FELCRA LADANG SEBERANG PERAK 14</t>
  </si>
  <si>
    <t>NRC FTTH (ADD_BF) SRP_C006 FELCRA LADANG SEBERANG PERAK 15</t>
  </si>
  <si>
    <t>NRP FOC SPUR KBU F125 (12C) OBS_AIRPORTHUB -
KOTA KINABALU INT AIRPORT (WE) - PTT</t>
  </si>
  <si>
    <t>Require RPKA financial</t>
  </si>
  <si>
    <t>MYGOV NEO PM FOC SPUR 12C JABATAN PENDAFTARAN NEGARA (JPN) DAERAH PASIR MAS</t>
  </si>
  <si>
    <t>CPT-Azizah</t>
  </si>
  <si>
    <t>TMCA/224541</t>
  </si>
  <si>
    <t>DNB_HORIZON 5G_DBHSG0218_JLNKAMUNTING2_BBD</t>
  </si>
  <si>
    <t>AR For Approval (done)</t>
  </si>
  <si>
    <t>FOC &amp; NID SLA 99.0% KGP YTL_DHSAJ PULAI PERDANA REPLACAMENT_KGP TAMAN SRI PULAI PERDANA,81300, SKUDAI,JOHOR</t>
  </si>
  <si>
    <t>YTL</t>
  </si>
  <si>
    <t>5G DNB DBHSG0244_BATANGKALI FOC RA_F015-F016</t>
  </si>
  <si>
    <t xml:space="preserve">NRP FOC TAT F13/F14 SPUR 12C PIHAK BERKUASA PENERBANGAN AWAM MALAYSIA (CAAM) - TM KUALA MUDA (IPME) - KBS </t>
  </si>
  <si>
    <t>FOC BNH_F02 (SPUR 48C/24C/12C) &amp; BNH_F05 (SPUR 48C/24C/12C) FOR JABATAN</t>
  </si>
  <si>
    <t>PO status ordered 4902149330</t>
  </si>
  <si>
    <t>FOC BTU_F70 SPURS 12C FOR MYGOV*NET-KPKT(JBPM)-BALAI BOMBA DAN PENYELAMAT BINTULU(IPME)-BTU</t>
  </si>
  <si>
    <t>SRR FTTH KIN_C999_105 THE HAVRE BUKIT JALIL</t>
  </si>
  <si>
    <t>MYGOV*NET-MOH FTTH ADD KDT C011 KLINIK KESIHATAN MATUNGGUNG(SDWAN
FTTH)-KDT</t>
  </si>
  <si>
    <t>5G_DJMER1351_IBUSAWATMERSING_ME</t>
  </si>
  <si>
    <t>PAC2311653</t>
  </si>
  <si>
    <t>H5G FOC TM_F32/F33 SPUR (12C) CSR DAMLM0730_JLNBERNAM1TAMANBERNAMBARU JALAN BERNAM 1,TAMAN BERNAM BARU</t>
  </si>
  <si>
    <t>KKM KPOP2 FTTH TPG_C035 BBA1013 SEKOLAH KEBANGSAAN SUNGAI JUDAH</t>
  </si>
  <si>
    <t>SB-SHL-0076-TP</t>
  </si>
  <si>
    <t>DNB_HORIZON 5G-DJJBR0672_SLAGCEMENTJLNPUKAL-PGD</t>
  </si>
  <si>
    <t>JS-RSP-1002-TP</t>
  </si>
  <si>
    <t>Pending lor link to CJ20N</t>
  </si>
  <si>
    <t>DNB_HORIZON 5G_DQKCH0363 1 IUC/CSR &amp; SPUR 12C FOC KG_F39/F40</t>
  </si>
  <si>
    <t xml:space="preserve"> 7,722.56
 </t>
  </si>
  <si>
    <t>CP to check PAC</t>
  </si>
  <si>
    <t>DNB 5G DQKCH1334 HORIZON - 1 IUC/CSR &amp; SPUR 12C FOC TMA F01&amp;TMA_F03 FOR</t>
  </si>
  <si>
    <t>H5G2301274</t>
  </si>
  <si>
    <t>DNB 5G DQKCH0459 HORIZON - 1 IUC/CSR &amp; SPUR 12C FOC TMA F01&amp;TMA_F03 FOR</t>
  </si>
  <si>
    <t xml:space="preserve"> 22,369.48
 </t>
  </si>
  <si>
    <t>DNB_HORIZON 5G_DQKCH0464 _1 IUC/CSR_PNN_F19/F57  FOR</t>
  </si>
  <si>
    <t>H5G FOC INTER TIE SPUR (12C) CSR DABTP0014_IBUSAWATTMTAPAH_TH TELEKOM</t>
  </si>
  <si>
    <t>TMCA/224798</t>
  </si>
  <si>
    <t>5G_DNB_HORIZON DBHSG0234 FOC
F007_LP JLNMELATI4_BBD</t>
  </si>
  <si>
    <t>H5G_FOC LS F17/18 24C CSR DKKLM0339 TM LUNAS
(DNB_HORIZON 5G)</t>
  </si>
  <si>
    <t>Require RPKA Financial - PA to TOF budget</t>
  </si>
  <si>
    <t>MYGOV*NET ADD KUH_C010 PEJ MAQIS JETI KUAH LKW KEDAH-KOMPLEKS JAB LAUT
JETI KUAH-KUAH,LKW(SDWAN FTTH)-KUH</t>
  </si>
  <si>
    <t>to check location factor</t>
  </si>
  <si>
    <t>MYGOV*NET FTTH ADD KUH_C003 (AADK) DAERAH LANGKAWI (SDWAN OVER FTTH) -
KUH(99.0)</t>
  </si>
  <si>
    <t>DNB_HORIZON 5G_DQSMH0870 1 IUC/CSR &amp;
SPUR 12C FOC KSN_F30/F31 KGMATA_KSN</t>
  </si>
  <si>
    <t>Required RPKA &amp; LOR pending verify TP</t>
  </si>
  <si>
    <t>NRP FOC SPUR (12C) NGBH KBR DIGI - KG TAJIN</t>
  </si>
  <si>
    <t xml:space="preserve"> TMW DOMESTIC </t>
  </si>
  <si>
    <t>CPQ1</t>
  </si>
  <si>
    <t>MYGOV2.0 FTTH (ADD_BF) IP_C038 PEJ.PTPTN NG.PERAK NO.11 &amp; 13 PSN GREENTOWN</t>
  </si>
  <si>
    <t>PAC2312258</t>
  </si>
  <si>
    <t>Ada 2 PAC untuk projek yang sama. 1 status approved &amp; 1 status review</t>
  </si>
  <si>
    <t>Cancel PO</t>
  </si>
  <si>
    <t>Cancel PO req by And kl. GPOS POCR-10-2023-28353</t>
  </si>
  <si>
    <t xml:space="preserve">To check PR 1003677348. Done log iris SD2662398. PR deleted 1003677348 as per advice from IRIS. Done log iris SD2668414. </t>
  </si>
  <si>
    <t>NRP FOC KBS F25/F26 NID AFFIN BANK BERHAD KEPALA BATAS</t>
  </si>
  <si>
    <t>lor not link</t>
  </si>
  <si>
    <t>Ret &amp; tof to HDD proj TMSA/232034</t>
  </si>
  <si>
    <t>NID (2 SET) FOR  SARAWAK SHELL BERHAD HQ, MIRI TIMES SQUARE 98000 MIRI</t>
  </si>
  <si>
    <t xml:space="preserve"> TMSA/233102 </t>
  </si>
  <si>
    <t>pending LOR to link CJ20</t>
  </si>
  <si>
    <t>Request from state to cancel PO due to GETRA involved in cable theft case. GPOS POCR-09-2023-28207 4902150813</t>
  </si>
  <si>
    <t>NRP_FOC BW F35/F36 SPUR 12C UNITED MALAYAN FLOUR (1996) SDN BHD</t>
  </si>
  <si>
    <t xml:space="preserve">5/10 - PR masih error, 1003676349. Done create baru. 29/9 - Teco PR 1003674790. New PR done created. </t>
  </si>
  <si>
    <t>LOR not appear in SAP</t>
  </si>
  <si>
    <t xml:space="preserve"> PG-ZTK-0176</t>
  </si>
  <si>
    <t>NRP2301167</t>
  </si>
  <si>
    <t>TMCA/231431</t>
  </si>
  <si>
    <t>PAC2308445</t>
  </si>
  <si>
    <t>NRP FOC SPUR TDI_F68-F69 (12C) TIME-METROPOLITAN SQUARE</t>
  </si>
  <si>
    <t>NRP2302088</t>
  </si>
  <si>
    <t>TMBA/230786</t>
  </si>
  <si>
    <t>PAC2309969</t>
  </si>
  <si>
    <t>NRP FOC SPUR LBN F0XX (12C) SINGTEL_BNP_PARIBAS - FINANCIAL PARK LABUAN (IEPLM) - LBN</t>
  </si>
  <si>
    <t xml:space="preserve">CWS HDD 4W 300M-GPRA JLN YONG PENG-LABIS </t>
  </si>
  <si>
    <t xml:space="preserve">FOC 96CX2 48CX1 3KM GPRA JLN YONG PENG-L </t>
  </si>
  <si>
    <t>PAC2311593 </t>
  </si>
  <si>
    <t>QUALITY GPRA JLN YONG PENG-LABIS AT SG CHAAHFLOOD</t>
  </si>
  <si>
    <t>NRP FTTH ADD KBS_C001(C001_DP0015A) PKG KEPALA BATAS</t>
  </si>
  <si>
    <t>H5G FOC AT_F15 SPUR (12C) CSR DAMJG0546_KGAYERTAWAR_AT KAMPUNG AYER TAWAR</t>
  </si>
  <si>
    <t>TMNA/232632</t>
  </si>
  <si>
    <t>PAC2312198</t>
  </si>
  <si>
    <t>H5G FOC AT_F11 SPUR (12C) CSR DAMJG0546_KGAYERTAWAR_AT KAMPUNG AYER TAWAR</t>
  </si>
  <si>
    <t>PRK-SNR-0108-TP</t>
  </si>
  <si>
    <t>PAC2301417</t>
  </si>
  <si>
    <t>H5G FOC CH_F25 SPUR (12C) CSR DCCAM0121 _COPTHORNEHOTELCAMERONHIGHLANDS_CH COPTHORNE HOTEL</t>
  </si>
  <si>
    <t>PAC2307223-RPKA-FIN-TMWA/239089-2</t>
  </si>
  <si>
    <t>FOC KJPD_F04 SPURS 96C/48C/36C/12C FOR MYGOV*NET-NRECC (METEOROLOGI)- PEJABAT METEOROLOGI BINTULU(IPME)</t>
  </si>
  <si>
    <t>BOQ amount/item not tally with GEMS</t>
  </si>
  <si>
    <t>FOC &amp; NID SLG 99.9% GH MYGOV*NET-KDN (JIM)-PEJABAT IMIGRESEN CIQ PUTERI</t>
  </si>
  <si>
    <t>5G DNB DQMIR0724 1 IUC/ CSR &amp; FOC
LTG_F18 (SPUR 24C/12C)/LTG_F20 (SPUR
24C/12C) FOR JALAN PULASAN SENADIN,
98000 MIRI</t>
  </si>
  <si>
    <t>PAC2301564</t>
  </si>
  <si>
    <t>KKM KPOP2 FTTH BB_C014 BBA3010 SK RANTAU PANJANG</t>
  </si>
  <si>
    <t>Require RPKA Financial</t>
  </si>
  <si>
    <t>NRP_FOC SZ F18/F19 SPUR 12C NID ATT BOSTON SCIENTIFIC PERSIARAN CASSIA
SELATAN</t>
  </si>
  <si>
    <t>PG-ZTK-0173-TP</t>
  </si>
  <si>
    <t>LOR NOT LINK CJ20N</t>
  </si>
  <si>
    <t>NRP FOC SPUR TDI_F70-F71 (24C) ENTERPRISE MANAGED SERVICES SDN BHD-FIRST
AVENUE</t>
  </si>
  <si>
    <t>CPQ SP3</t>
  </si>
  <si>
    <t>HSBB FTTH (ADD) SP_C098 YARRA PARK-PERCINT 8 ZONE 1</t>
  </si>
  <si>
    <t xml:space="preserve"> 74,220.70
 </t>
  </si>
  <si>
    <t>MYGOV NEO PKU FOC SPUR 12C STESEN KAWALAN SEMPADAN JPJ PENGKALAN KUBOR</t>
  </si>
  <si>
    <t>5G DNB DQBTU0119 1 IUC/CSR &amp; TKD_F24 SPURS 48C/24C/12C FOR
PSNPANGERANABUBAKAR_TKD</t>
  </si>
  <si>
    <t>tiada info</t>
  </si>
  <si>
    <t>Project Created</t>
  </si>
  <si>
    <t>TMCA/239906</t>
  </si>
  <si>
    <t>DNB_HORIZON 5G_DBKLA1829_ELITEHIGHWAY_CBJ</t>
  </si>
  <si>
    <t>DNB_HORIZON 5G_DWPPJ8023_PEJABATPERDANAMENTERIMALAYSIA-PUJ</t>
  </si>
  <si>
    <t>TMNA/233192</t>
  </si>
  <si>
    <t>DNB_HORIZON 5G_DKKBP0288_KPMATANGKONG_AHK</t>
  </si>
  <si>
    <t>Tiada PAC</t>
  </si>
  <si>
    <t>PAC PAC2312524 tak sama dgn Sphere order , project no TMCA/232012</t>
  </si>
  <si>
    <t>H5G2301399</t>
  </si>
  <si>
    <t>PAC2312527</t>
  </si>
  <si>
    <t>5G HORIZON 5G_DJKLU0798_LOT3364JLNRENGGAM-SRM</t>
  </si>
  <si>
    <t>5G DNB DQSIB1036 1 IUC/CSR &amp; SPUR RHMAXWELL_LAN</t>
  </si>
  <si>
    <t>DNB_HORIZON 5G_DTKMM0156 _JLNPANTAIKIJAL_TLG</t>
  </si>
  <si>
    <t>H5G2301355</t>
  </si>
  <si>
    <t>5G_DJBPH0014_TMSRIGADING_SGG</t>
  </si>
  <si>
    <t>H5G PCO FOC SPUR 12C DDMCH0279 KG JOH</t>
  </si>
  <si>
    <t>TMCA/224540</t>
  </si>
  <si>
    <t>DNB_HORIZON 5G_DBHSG0229_JLNSERIPAGI3A_BBD</t>
  </si>
  <si>
    <t>FOC LTG_F20 (SPUR 48C/24C/12C) &amp; LTG_F18 (SPUR 48C/24C/12C) FOR KASTAM IMPORT EKSPORT POS SEMPADAN SUNGAI TUJUH, POS KAWALAN IMIGRESEN SG. TUJUH 98000 MIRI</t>
  </si>
  <si>
    <t>REROUTING NT FOC JLN TANJUNG BEREMBANG/JLN SG ACHEH</t>
  </si>
  <si>
    <t>PAC2310213</t>
  </si>
  <si>
    <t xml:space="preserve">FOC SMW6 MRB-TJS 192C 19KM  </t>
  </si>
  <si>
    <t>TMSA/233056</t>
  </si>
  <si>
    <t>FOC &amp; NID SLG 99.7% JB MYGOV*NET-MOH-KLINIK KESIHATAN UTC JOHOR BAHRU (UTC JB) (KONSO)(IPME)-JB</t>
  </si>
  <si>
    <t>FOC &amp; NID SLG 99.7% JB MYGOV*NET-KONSOLIDASI (JB BLOK A)-WISMA PERSEKUTUAN
JALAN AIR MOLEK (IPME)-JB</t>
  </si>
  <si>
    <t>PAC2307929</t>
  </si>
  <si>
    <t>RELO TM INFRA MRU FOC JX CENTRAL AT PERSIARAN JALAN HAMZAH ALANG (PSN JLN
KASSIM)</t>
  </si>
  <si>
    <t>FOC &amp; NID SLG 99.9% KLI MYGOV*NET-KDN (JPN)-JABATAN PENDAFTARAN NEGARA (JPN) DAERAH KECIL KULAI(IPME)-KLI</t>
  </si>
  <si>
    <t>JS-KZK-0734</t>
  </si>
  <si>
    <t>/PAC2309604</t>
  </si>
  <si>
    <t>FOC &amp; NID  SLG 99.9% JB MYGOV*NET-MOF (JKDM) KASTAM DUTY FREE ZONE
STULANG LAUT JOHOR BAHRU (IPME)-JB</t>
  </si>
  <si>
    <t>FOC &amp; NID SLG 99.9% TKU MYGOV*NET-MOF (JKDM) KASTAM TG PELEPAS PELABUHAN TANJUNG PELEPAS GELANG PATAH (IPME)-TKU</t>
  </si>
  <si>
    <t>FOC &amp; NID SLG 99.9% JB MYGOV*NET-KDN (JIM)-PEJABAT IMIGRESEN STULANG LAUT
(IPME)-JB</t>
  </si>
  <si>
    <t>FOC &amp; NID SLG 99.7% JB MYGOV*NETKONSOLIDASI (JB BLOKB)-ARKIB NEGARA MALAYSIA CAWANGAN</t>
  </si>
  <si>
    <t>FOC &amp; NID SLG 99.9% TKU MYGOV*NET-MOF (JKDM) KASTAM SG PULAI GELANG PATAH
(IPME)-TKU</t>
  </si>
  <si>
    <t>FOC &amp; NID SLG 99.7% JB MYGOV*NET-KONSOLIDASI (KWSP JB)-JABATAN
PEMBANGUNAN KEMAHIRAN WILAYAH SELATAN (KWSP JB) (KONSO)(IPME)-JB</t>
  </si>
  <si>
    <t>Request from state to cancel PO due to GETRA involved in cable theft case. GPOS POCR-09-2023-28206 4902150776</t>
  </si>
  <si>
    <t xml:space="preserve">
NW-REG-N-APP-G-A</t>
  </si>
  <si>
    <t>NRP T.CORE FOC SKU F15 GF NIPPON EXPRESS (M) SDN BHD PERUSAHAAN SELAT KLANG</t>
  </si>
  <si>
    <t>PAC2301201</t>
  </si>
  <si>
    <t>H5G CSR BUFFER STOCKS 2023 AND PERAK</t>
  </si>
  <si>
    <t xml:space="preserve">5G FOC MAG-TAM 96C </t>
  </si>
  <si>
    <t>H5G_FOC KX F07/09 12C CSR DKKMD0256_KG LUBOK
SEGINTAH (DNB_HORIZON 5G)</t>
  </si>
  <si>
    <t xml:space="preserve">MYGOV FOC PP-MAG J96C </t>
  </si>
  <si>
    <t>P1P2300140</t>
  </si>
  <si>
    <t>PAC2311723</t>
  </si>
  <si>
    <t>TMCA/224538</t>
  </si>
  <si>
    <t>PAC2217032</t>
  </si>
  <si>
    <t>DNB_HORIZON 5G_x0002_DBHSG0216_SRABKTSENTOSAFASA1-BBD</t>
  </si>
  <si>
    <t>TMCA/224535</t>
  </si>
  <si>
    <t>DNB_HORIZON 5G - DBHSG0196_JLNKANTAN2I3-BBD</t>
  </si>
  <si>
    <t>1GOV FOC SPUR KDT F21 (12C) MYGOV*NET-MOT (JPJ) - JABATAN PENGANGKUTAN</t>
  </si>
  <si>
    <t>1GOV FOC SPUR KBU F125/F126 (12C) MYGOV*NET-NRECC (METEOROLOGI)</t>
  </si>
  <si>
    <t>Need TOF to proceed PR/PO, within PAC</t>
  </si>
  <si>
    <t>1GOV FOC KDT FXX (12) MYGOV*NET-JKSM(KUDAT )</t>
  </si>
  <si>
    <t>NRP FTTH (ADD_BF) AT_C006 POS MALAYSIA AYER TAWAR</t>
  </si>
  <si>
    <t>FOC &amp; NID SLG 99.9% KC MYGOV*NET_x0002_MOF (JKDM) KASTAM PONTIAN
BANDAR PERMAS KUKUP (IPME)-KC</t>
  </si>
  <si>
    <t>MYGOV*NET FTTH ADD TIE FDP KM_C046_DP0001
PEJABAT KESIHATAN DAERAH KULIM II (SDWAN
FTTH)</t>
  </si>
  <si>
    <t>KD/PL-KAE-0267-TP</t>
  </si>
  <si>
    <t>NRP_FOC SZ F18/F19 SPUR 12C NID ORIENT STERIS
TAMAN PERINDUSTRIAN BATU KAWAN</t>
  </si>
  <si>
    <t>FOC &amp; FDP FOR UNIFI SNI MYGOV*NET-NRECC (METEOROLOGI)-
PEJABAT METEOROLOGI
JOHOR(SDWAN FTTH)-SNI</t>
  </si>
  <si>
    <t>PLEASE VERIFY BOQ</t>
  </si>
  <si>
    <t>TAR RMK11_PROJEK
UTM_PELEBARAN JALAN MAKTAB
UTM KL RER2200207</t>
  </si>
  <si>
    <t>H5G FOC LP_F14 SPUR (12C) CSR DAHPK0071_KGSGBTSUNGAIMANIK_TIN KAMPUNG SUNGAI BATU SUNGAI MANIK CHIKUS</t>
  </si>
  <si>
    <t>5G DNB DQBAU0020 1 IUC/CSR &amp; SPUR BAU _F04 / BAU_F05
Q62JLNKUCHINGBAU</t>
  </si>
  <si>
    <t>Done GR 40% 4902150772</t>
  </si>
  <si>
    <t>TMCA/230422</t>
  </si>
  <si>
    <t>NRP FOC KIN F63-F64 BNM FOC ACCESS Astro AMP-KIN</t>
  </si>
  <si>
    <t>Broadcast Nwk Modernization</t>
  </si>
  <si>
    <t>PAC2312464</t>
  </si>
  <si>
    <t>NRP FOC SPUR 12C CBJ F73 BNM ASTRO JLN TEKNOKRAT</t>
  </si>
  <si>
    <t>TMCC/220197</t>
  </si>
  <si>
    <t>IPRADIO SIAE BNM UKA-AWANA</t>
  </si>
  <si>
    <t>TMCC/220198</t>
  </si>
  <si>
    <t>BNM IPRADIO JUNCTION AWAN-BTT</t>
  </si>
  <si>
    <t>Pending Sphere Order</t>
  </si>
  <si>
    <t>TMBC/230037</t>
  </si>
  <si>
    <t>NEW FOC AR OH 48C TPL-BKTG 29KM</t>
  </si>
  <si>
    <t>Pending Sphere ID</t>
  </si>
  <si>
    <t>TMSC/230126</t>
  </si>
  <si>
    <t>BNM CWS HDD 1.24KM TBK</t>
  </si>
  <si>
    <t>TMSC/230127</t>
  </si>
  <si>
    <t>BNM FOC 96C 11KM TBK</t>
  </si>
  <si>
    <t>TMSC/230130</t>
  </si>
  <si>
    <t>BNM CWS HDD 5.5KM GNP-PNS</t>
  </si>
  <si>
    <t>TMSC/230131</t>
  </si>
  <si>
    <t>BNM FOC 96C 18.5KM GNP-PNS</t>
  </si>
  <si>
    <t>H5G FOC LP_F10 SPUR (12C) CSR DAHPK0071_KGSGBTSUNGAIMANIK_TIN KAMPUNG</t>
  </si>
  <si>
    <t xml:space="preserve"> DNB_HORIZON 5G_DQSRN0959 _1 IUC/CSR_SRN_F06/F14 
JLNTMNANGGERIKINDAH_SRN</t>
  </si>
  <si>
    <t>PAC2311579</t>
  </si>
  <si>
    <t>H5G FOC PUL_F13 SPUR (12C) CSR DAKIN0343 JLNSIMPANGPULAI KG KEPAYANG</t>
  </si>
  <si>
    <t>PRK-SPS-0617</t>
  </si>
  <si>
    <t>TMNA/224673</t>
  </si>
  <si>
    <t>PAC2223552</t>
  </si>
  <si>
    <t>H5G FOC PUL_F20 SPUR (12C) CSR DAKIN0349 SMKSIMPANGPULAI TMN PULAI JAYA</t>
  </si>
  <si>
    <t>PRK-SPS-0620</t>
  </si>
  <si>
    <t>TMCA/232034</t>
  </si>
  <si>
    <t>NRP (CP) 1W HDD TO GERBANG ALAF RESTAURANTS-MCDONALD'S #128 LITRAK</t>
  </si>
  <si>
    <t>H5G FOC SW_F51/F52 SPUR (12C) CSR DAMJG0556_BBSAP_SW BANDAR BARU SETIA AWAN PERDANA</t>
  </si>
  <si>
    <t xml:space="preserve"> 77,653.50
 </t>
  </si>
  <si>
    <t>Delete PO due to permit GPOS Ref Number : POCR-09-2023-28209</t>
  </si>
  <si>
    <t xml:space="preserve"> H5G WBU FOC SPUR 12C DDTUM0420 JLN LAMA WAKAF BHARU</t>
  </si>
  <si>
    <t>FOC &amp; FDP FOR UNIFI  GH UEM SUNRISE BERH</t>
  </si>
  <si>
    <t>TMWA/239143</t>
  </si>
  <si>
    <t>PAC2311699 </t>
  </si>
  <si>
    <t>NID (1 SET) FOR GTT_SHELL - BINTULU TERMINAL (GE) KM 22, LOT 15, BLOCK 20 TANJUNG KIDURONG 97000 BINTULU SARAWAK</t>
  </si>
  <si>
    <t>PENDING AR/BUDGET/PENDING SIGN BOQ</t>
  </si>
  <si>
    <t>BR SWK FOC TBJ_F21 12C - SEKOLAH KEBANGSAAN TG BAKO (WSE) -TBJ</t>
  </si>
  <si>
    <t>5G DNB DQMIR0771 1 IUC/ CSR &amp; FOC MR_F42 (SPUR 48C/12C)/MR_F43 (SPUR 48C/12C) FOR
JALAN BAKAM, 98000 MIRI</t>
  </si>
  <si>
    <t>MYGOV*NET - NID+ FOC SN_F41/F42 SPUR (12C) FOR -MOTAC-JABATAN KEBUDAYAAN</t>
  </si>
  <si>
    <t>NW-REG-C-HDC-R-A</t>
  </si>
  <si>
    <t>NID+FOC THRU CORE F20 SPUR MYGOV*NET-JKSM(KUALA PILAH )</t>
  </si>
  <si>
    <t>SRR FTTH KIN_C999_106 JALIL MAS BUKIT JALIL</t>
  </si>
  <si>
    <t>MSC-LIT(RR)-0057-TP</t>
  </si>
  <si>
    <t>NRP T.CORE BRA F60F61 INTERASIA SDN BHD, TKT. 7, INTAN MELINIUM SQUARE 2,
KLANG</t>
  </si>
  <si>
    <t xml:space="preserve"> SB-TBT-0226 </t>
  </si>
  <si>
    <t xml:space="preserve">1GOV FOC SPUR PPR F0XX (12C) MYGOV*NET-MOT (JPJ) - STESEN PENGUATKUASA KIMANIS </t>
  </si>
  <si>
    <t>SRR2205329</t>
  </si>
  <si>
    <t>TMEA/230086</t>
  </si>
  <si>
    <t>PAC2311955</t>
  </si>
  <si>
    <t>SRR 2023 FTTH (TP) HSBB TL_C039 MCMC KG TENGGOH</t>
  </si>
  <si>
    <t>PHG-AAM-0140-TP</t>
  </si>
  <si>
    <t>TMSA/233154</t>
  </si>
  <si>
    <t>ASIAFLEX PRODUCTS SDN BHD-KAW PERINDUSTRIAN TG LANGSAT(MLS OVER IPME)-PGD</t>
  </si>
  <si>
    <t>SUPER MICRO COMPUTER MALAYSIA SDN. BHD-TAMAN EKOPERNIAGAAN 2 (DOME)-SNI</t>
  </si>
  <si>
    <t>INSTRUMENTS TECHNOLOGY (J) SDN BHD-KAW PERINDUSTRIAN TEBRAU 4(IEPL-M)-PN</t>
  </si>
  <si>
    <t>SICK SDN BHD - JALAN INDAH GEMILANG TAMAN PERINDUSTRIAN GEMILANG (MLS IPME) -TI</t>
  </si>
  <si>
    <t>LEIGHTON CONTRACTORS (MALAYSIA) SDN BHD - NUSAJAYA JOHOR (MLS OVER IPME)-JB</t>
  </si>
  <si>
    <t>NRP2300580</t>
  </si>
  <si>
    <t>TMCA/230588</t>
  </si>
  <si>
    <t>PAC2302748</t>
  </si>
  <si>
    <t>MITSUBISHI ELEVATOR MALAYSIA -PJS51 PETALING JAYA (MLS OVER IPME)-TNP</t>
  </si>
  <si>
    <t>THE HOST HOTEL SDN BHD - TAMAN JUBILEE(SDWAN OVER FTTH) - IP</t>
  </si>
  <si>
    <t>PRK-OCK-0185-TP</t>
  </si>
  <si>
    <t>PAC2305971</t>
  </si>
  <si>
    <t>REROUTING BM FOC JLN BERAPT</t>
  </si>
  <si>
    <t xml:space="preserve"> KEL-MAJ-0812</t>
  </si>
  <si>
    <t>REROUTING NT FOC JLN SUNGAI UDANG/JLN SUNGAI
BAKAU</t>
  </si>
  <si>
    <t>NRP ADD FTTH MGL_C029_DP0020 UMW TOYOTA MOTOR SDN BHD - REGIONAL HUB KK
(SDWAN UNIFI) - MGL</t>
  </si>
  <si>
    <t>SRR CS GF PN_C084 JALAN JAYA PUTRA 5/XX, TAMAN JP PERDANA BANDAR JAYA PUTRA (PHASE 1 &amp; 2A)</t>
  </si>
  <si>
    <t xml:space="preserve"> 31,975.40
 </t>
  </si>
  <si>
    <t xml:space="preserve"> 560.00
 </t>
  </si>
  <si>
    <t xml:space="preserve"> KD/PL-SNR-0053-TP</t>
  </si>
  <si>
    <t>Done create new PR</t>
  </si>
  <si>
    <t xml:space="preserve">MYGOV*NET FOC GN_F19/F20 NID BALAI BOMBA </t>
  </si>
  <si>
    <t>MYGOV*NET FOC SIK_F12 NID MAHKAMAH SYARIAH SIK (99.7) - SIK</t>
  </si>
  <si>
    <t>MYGOV NID AN FOC LB_C015 JABATAN PENDAFTARAN NEGARA (JPN) DAERAH KECIL LABIS(IPME)-LB</t>
  </si>
  <si>
    <t>Action By CP</t>
  </si>
  <si>
    <t>CWS HDD 4W 268M JLN SN-MN ??? GPRA LAND SLIDE AT JALAN MANTIN(LEPAS SUSUR LEKAS)</t>
  </si>
  <si>
    <t>FOC 48CX2 192CX1 JLN SN-MN GPRA SN-MN -LAND SLIDE AT JALAN MANTIN(LEPAS SUSUR LEKAS)</t>
  </si>
  <si>
    <t>QUALITY FOC IJO_F16 48C KM2.1 FROM TM IJ</t>
  </si>
  <si>
    <t>NW-REG-C-HDC-Q-A</t>
  </si>
  <si>
    <t>TMNC/230063</t>
  </si>
  <si>
    <t>RER CWS JMBTN SG IJOK</t>
  </si>
  <si>
    <t>QUALITY PROJECT TO REPLACE 4 NEW MANHOLE R2A AND DUCT WAY TO EXISTING MANHOLE AT PERSIARAN MAHKOTA CHERAS 1, SELANGOR</t>
  </si>
  <si>
    <t>TRESPASS_PENGALIHAN KABEL TM DALAM KAWASAN SMK CHONG HWA, SETAPAK</t>
  </si>
  <si>
    <t>RMEC/230007</t>
  </si>
  <si>
    <t>RMK12 CWS 500 METER JAMBATAN FT1518/10/00, DAERAH BENTONG</t>
  </si>
  <si>
    <t>NW-REG-C-HDC-R-C</t>
  </si>
  <si>
    <t>RMEC/230008</t>
  </si>
  <si>
    <t>RMK12 FOC 2 KM JAMBATAN FT1518/10/00, DAERAH BENTONG</t>
  </si>
  <si>
    <t>CP to check PU, PU blocked dalam SAP</t>
  </si>
  <si>
    <t>DIGITAL INFRA NEW FDC BE C019 - CHA0002 KOLEJ VOKASIONAL TENGKU AMPUAN
AFZAN</t>
  </si>
  <si>
    <t>DIGITAL INFRA</t>
  </si>
  <si>
    <t>QC Complete &amp; BOQ guna RR kontrak</t>
  </si>
  <si>
    <t>KKM KPOP2 FTTH TJS_C007 BBA1023 SEKOLAH KEBANGSAAN TANJUNG SEPAT</t>
  </si>
  <si>
    <t>FOC NID KMH F51 ENTERPRISE_PKT - PEKAN SUNGAI KARANGAN (WE) - KMH(SLA 99.0%)</t>
  </si>
  <si>
    <t>H5G_FOC TMU F10/F12 24C CSR
DKKMD0244_KGKOMOI (DNB_HORIZON 5G)</t>
  </si>
  <si>
    <t>1GOV FOC SPUR KBU FXX (12C) MYGOV*NET-KDN (JIM)-PEJABAT IMIGRESEN MALAYSIA WISMA
PERINDUSTRIAN (IPME)-KBU</t>
  </si>
  <si>
    <t>MYGOV FOC SPUR LHD_FXX (12C) NID PEJABAT IMIGRESEN ICQS SABAH PORT LAHAD
DATU</t>
  </si>
  <si>
    <t xml:space="preserve"> H5G_FOC BAA F04/F06 24C CSR DKKMD0266_PARKAVENUEHOTEL (DNB_HORIZON 5G</t>
  </si>
  <si>
    <t>KD/P L-QEX-0076-TP</t>
  </si>
  <si>
    <t>P1P2300098/</t>
  </si>
  <si>
    <t>WEBE CB0152 FOC JKN F39 SPUR 12C (2C) MP JLN KEM BUMI JLN KEBUN</t>
  </si>
  <si>
    <t>29/9 - TECO PR 1003675778. New PR done created</t>
  </si>
  <si>
    <t>DNB 5G DQKCH1334 HORIZON - 1 IUC/CSR &amp; SPUR 12C FOC TMA F01&amp;TMA</t>
  </si>
  <si>
    <t>PAC2309419</t>
  </si>
  <si>
    <t>FOC LG_F21 (SPUR 96C/48C/24C/12C) &amp; LG_F08 (SPUR 48C/24C/12C) FOR POS KAWALAN</t>
  </si>
  <si>
    <t>MR/BIN-GEO-0088-TP</t>
  </si>
  <si>
    <t>NO LOR detected yet (9:35PM-27/9/23) - CPT-MALIK</t>
  </si>
  <si>
    <t>S2U2200749</t>
  </si>
  <si>
    <t>TMEA/222315</t>
  </si>
  <si>
    <t>PAC2223186</t>
  </si>
  <si>
    <t>BBF NON USP ADD OLT BME_G802R OLT KEMASUL
(OUTDOOR)</t>
  </si>
  <si>
    <t>PHG-OPT-0266-TP</t>
  </si>
  <si>
    <t>FOC &amp; NID SLG 99.7% KLI MYGOV*NET-KPKT (JKT)-MAJLIS PERBANDARAN KULAI(IPME)- KLI</t>
  </si>
  <si>
    <t>NRP2205704</t>
  </si>
  <si>
    <t>TMSB/230014</t>
  </si>
  <si>
    <t>PAC2306479</t>
  </si>
  <si>
    <t xml:space="preserve">DC POWER TM JB-NEW BATTERY &amp; DCPDB BORDER MY-SG </t>
  </si>
  <si>
    <t>NRP2303017</t>
  </si>
  <si>
    <t>TMSB/230017</t>
  </si>
  <si>
    <t>PAC2311417</t>
  </si>
  <si>
    <t>DC POWER TM NODE SC-NEW DCPDB CELCOM NGBH</t>
  </si>
  <si>
    <t>GPOS - POCR-10-2023-28232, PO #1)4902151771 2)4902151775</t>
  </si>
  <si>
    <t>DNB_HORIZON
5G_DJJBR0370_TMNMAJUJAYA_PGI</t>
  </si>
  <si>
    <t>TMEA/232503</t>
  </si>
  <si>
    <t>PAC2300787</t>
  </si>
  <si>
    <t>BBF NON USP NEW OLT DMAK_G802R FOR FTTH
DMAK</t>
  </si>
  <si>
    <t>LOR not link to CJ20N - add SI</t>
  </si>
  <si>
    <t>FOC &amp; FDP FOR UNIFI KLI
MYGOV*NET2.0-KPM-PEJABAT
PENDIDIKAN DAERAH KULAI (SDWAN
OVER FTTH)-KLI</t>
  </si>
  <si>
    <t>TMCA/231800</t>
  </si>
  <si>
    <t>NRP FOC BIN F43/F44 384C BUKIT BINTANG FOR
STARHILL GALLERY</t>
  </si>
  <si>
    <t>5G_DABAG0676_JLNKGPARIT21_HM</t>
  </si>
  <si>
    <t>PRK-CGE-0112-TP</t>
  </si>
  <si>
    <t>LOR not link to CJ20N</t>
  </si>
  <si>
    <t>TMNA/232689</t>
  </si>
  <si>
    <t>H5G FOC TIN_F44/F45 SPUR (12C) CSR DAHPK0100_LRGMESJID_TIN LORONG MESJID TELUK INTAN</t>
  </si>
  <si>
    <t>PRK-CGE-0110-TP</t>
  </si>
  <si>
    <t>H5G FOC KTS_F13 SPUR (12C) CSR DAKIN0290 MEDANTSK KAW PERINDUSTRIAN TASEK</t>
  </si>
  <si>
    <t>PRK-TST-0145-TP</t>
  </si>
  <si>
    <t>H5G FOC PUL_F13 SPUR (12C) CSR DAKIN0352 LRG5 KG TANJONG SIMPANG PULAI</t>
  </si>
  <si>
    <t xml:space="preserve"> H5G2301139 </t>
  </si>
  <si>
    <t xml:space="preserve"> PAC2312555 </t>
  </si>
  <si>
    <t>H5G FOC PR_F13 SPUR (12C) CSR DAMJG0596_SKNAKHODAMUHAMMADTAIB SEK KEB NAKHODA MUHAMMAD TAIB, BATU 3 SEGARI</t>
  </si>
  <si>
    <t>PRK-SNR-0107-TP</t>
  </si>
  <si>
    <t>Pending LOR to link CJ20, PR done</t>
  </si>
  <si>
    <t>H5G FOC PR_F17 SPUR (12C) CSR DAMJG0599_JLNCHANGKATJERING_PANTAI REMIS</t>
  </si>
  <si>
    <t>PRK-SNR-0109-TP</t>
  </si>
  <si>
    <t>PAC2312571</t>
  </si>
  <si>
    <t>H5G FOC TM_F34/F35 SPUR (12C) CSR DBHSG0261_JLNBESAR_TM LOT 371 JLN BESAR,HULU BERNAM</t>
  </si>
  <si>
    <t>PRK-NXS-0061-TP</t>
  </si>
  <si>
    <t>H5G2301069</t>
  </si>
  <si>
    <t>5G DBKLA0620 FOC TPG F15/F16 SPUR 12C JLN BALAI RAYA, PULAU CAREY</t>
  </si>
  <si>
    <t>PAC STATUS: DECLINED</t>
  </si>
  <si>
    <t>PAC STATUS: DECLINED . NO LMI</t>
  </si>
  <si>
    <t>H5G2301354</t>
  </si>
  <si>
    <t>5G DBKLA1977 FOC SAG F29F30 (BELAKANG CITYLINK) JLN KG LOMBONG 1, BDR SAUJANA PUTRA</t>
  </si>
  <si>
    <t>CP REQUEST TO CANCEL PR, PR DONE</t>
  </si>
  <si>
    <t xml:space="preserve"> 38,186.77
 </t>
  </si>
  <si>
    <t>H5G2301398</t>
  </si>
  <si>
    <t>PAC2312569</t>
  </si>
  <si>
    <t>5G DNB DBULG1599 FOC ULT_F007/ULT_F009 JLN SUNGAI LUI ULT</t>
  </si>
  <si>
    <t>PAC in Re-submit Status</t>
  </si>
  <si>
    <t>Created</t>
  </si>
  <si>
    <t>H5G2301336</t>
  </si>
  <si>
    <t>PAC2312175</t>
  </si>
  <si>
    <t>5G NEW FOC 12C (TP) NODE TC DCBER0101_TM TERIANG - TC</t>
  </si>
  <si>
    <t>H5G FOC CH_F25 SPUR (12C) CSR DCCAM0110_BRINCHANG_CH BRINCHANG</t>
  </si>
  <si>
    <t>Project no deleted</t>
  </si>
  <si>
    <t>Project no. has been deleted by state and new project no - TMNA/232523</t>
  </si>
  <si>
    <t>PAC2311752</t>
  </si>
  <si>
    <t>H5G FOC CH_F24 SPUR (12C) CSR DCCAM0116_KUALATERLA_KGR KUALA TERLA</t>
  </si>
  <si>
    <t>LOR not link with SAP. PR save mode</t>
  </si>
  <si>
    <t>H5G FOC CH_F25 SPUR (12C) CSR DCCAM0117_TMNPINGGIRAN_CH TAMAN PINGGIRAN</t>
  </si>
  <si>
    <t>H5G FOC CH_F25 SPUR (12C) CSR DCCAM0123_JLNBANDAR_CH JALAN BANDAR,BRINCHANG</t>
  </si>
  <si>
    <t>PRK-SOL-0613-TP</t>
  </si>
  <si>
    <t>LOR not tie with SAP- PR save mode</t>
  </si>
  <si>
    <t>H5G FOC CH_F25 SPUR (12C) CSR DCCAM0128_SUNGAIBERTAM_CH SUNGAI BERTAM</t>
  </si>
  <si>
    <t>PRK-SOL-0616-TP</t>
  </si>
  <si>
    <t>Pending LOR link CJ20</t>
  </si>
  <si>
    <t>H5G2301303</t>
  </si>
  <si>
    <t>5G NEW FOC 24C (TP) NODE JT DCJER0141_JLN WOODLAND JAYA 5 - JT</t>
  </si>
  <si>
    <t>H5G2301337</t>
  </si>
  <si>
    <t>PAC2312169</t>
  </si>
  <si>
    <t>5G FOC (TP) AAR F46,47 SPURS 24C DCKTN0356 JLN AIR PUTIH TMN HRPN</t>
  </si>
  <si>
    <t>H5G2301304</t>
  </si>
  <si>
    <t>5G FOC (TP) PBR F31,35 SPURS 48C DCKTN0809 JLN WAN BAKAR</t>
  </si>
  <si>
    <t>H5G GMU FOC SPUR 24C DDGUA0050 BDR BARU GUA MUSANG</t>
  </si>
  <si>
    <t xml:space="preserve"> KEL-GET-0759-TP</t>
  </si>
  <si>
    <t>H5G PKC FOC SPUR 12C DDKBR0110 KG CHEMPAKA</t>
  </si>
  <si>
    <t>H5G KUK FOC SPUR 24C DDKBR0186 LLNDARULNAIM</t>
  </si>
  <si>
    <t>H5G KOK FOC SPUR 12C DDKBR0230 TMN PUSPA KOK LANAS</t>
  </si>
  <si>
    <t>H5G KQ FOC SPUR 12C DDKKR0236 KUALA KRAI</t>
  </si>
  <si>
    <t>H5G BGK FOC SPUR 12C DDTMR0403 KG IPOH</t>
  </si>
  <si>
    <t>DONE TOF RPKA - 39,055.00 - WAN 11102023</t>
  </si>
  <si>
    <t>H5G2200336</t>
  </si>
  <si>
    <t>PAC2312373</t>
  </si>
  <si>
    <t>DNB_HORIZON 5G - DJJBR0197_JLNHAJAHFATIMAH - PN</t>
  </si>
  <si>
    <t>PAC2312540</t>
  </si>
  <si>
    <t xml:space="preserve">                                    -  </t>
  </si>
  <si>
    <t>Pending LOR link to CJ20, PR done, PO no2 Ref Number : POCR-10-2023-28374</t>
  </si>
  <si>
    <t>DNB_HORIZON 5G_DJKTT0869_MSJDALFALAHPETRONASRAPID_PGG</t>
  </si>
  <si>
    <t>H5G2301356</t>
  </si>
  <si>
    <t>PAC2312576</t>
  </si>
  <si>
    <t>DNB_HORIZON 5G_DJKTT0870_RAPIDLOT49_ST</t>
  </si>
  <si>
    <t>H5G2301371</t>
  </si>
  <si>
    <t>DNB_HORIZON 5G_DJKTT0890_BTANAM_ST</t>
  </si>
  <si>
    <t>H5G2301368</t>
  </si>
  <si>
    <t>PAC2312485</t>
  </si>
  <si>
    <t>DNB_HORIZON 5G_DJKTT0898_JLNTAMBATAN_KTG</t>
  </si>
  <si>
    <t>H5G2301357</t>
  </si>
  <si>
    <t>PAC2312577</t>
  </si>
  <si>
    <t>DNB_HORIZON 5G_DJKTT0941_PENGERANGINTEGRATEDCOMPLEX_ST</t>
  </si>
  <si>
    <t>H5G_FOC AHK F10/F11 24C CSR DKKBP0288 KPMATANGKONG AHK (DNB_HORIZON 5G)</t>
  </si>
  <si>
    <t>Pending LOR link to CJ20N- CPT-MALIK</t>
  </si>
  <si>
    <t>Pending budget to proceed PR</t>
  </si>
  <si>
    <t>H5G CSR_FOC GN_F14/F23 DNB HORIZON 5G DKKMD0239 JLN INDUSTRI5 - GN</t>
  </si>
  <si>
    <t>KD/PL-AGG-0436-TP</t>
  </si>
  <si>
    <t>5G DNB HORIZON DMAGJ0013 FOC (ADD) KSB F10 &amp; KSB F11 SEK KEB KG TENGAH JLN KUALA SG BARU</t>
  </si>
  <si>
    <t>5G DNB HORIZON DMAGJ0041 FOC (ADD) ABU F06 &amp; F08 SEK KEBANGSAAN GANUN- CS,SSKA,SSTA,HR</t>
  </si>
  <si>
    <t>Pending LOR link to CJ20</t>
  </si>
  <si>
    <t>5G DNB HORIZON DMAGJ0059 FOC (ADD) AG F19/F20 SJK (C) MACHAP UMBOO ALOR GAJAH</t>
  </si>
  <si>
    <t>LOR NOT LINK TO CJ20N</t>
  </si>
  <si>
    <t>PG-NXS-0548-TP</t>
  </si>
  <si>
    <t>PG-RAZ-0339-TP</t>
  </si>
  <si>
    <t>H5G_FOC NT F/F CSR DPSPS0110_TMBUILDINGNIBONGTEBAL_NT</t>
  </si>
  <si>
    <t>H5G_FOC SJA F54/F56 CSR DPSPT0194 NO 33 LRG PAUH 8</t>
  </si>
  <si>
    <t xml:space="preserve"> PG-SPS-0550-TP</t>
  </si>
  <si>
    <t>H5G2300778</t>
  </si>
  <si>
    <t>5G DNB DQBLG1328 1 IUC/ CSR &amp; FOC BLG_F03 SPURS 12C FOR JLNDIANDING_BLG</t>
  </si>
  <si>
    <t>5G DNB DQBTU0108 1 IUC/ CSR &amp; FOC SJU_F02 SPURS 12C FOR JLNCOASTALBINTUTUMIRI_BTU</t>
  </si>
  <si>
    <t>5G DNB DQBTU0120 1 IUC/ CSR &amp; FOC BTU_F66 SPURS 12C FOR _JLNTUNAHMADZAIDI_BTU</t>
  </si>
  <si>
    <t>5G DNB DQBTU0147 IUC/CSR &amp; BTU_F58 SPURS 48C/12C FOR RPRSIBIYUBT6_BTU</t>
  </si>
  <si>
    <t>H5G2301202</t>
  </si>
  <si>
    <t>5G DNB DQBTU0160 1 IUC/ CSR &amp; FOC SJU_F03 SPURS 24C/12C FOR SIMILAJAU_BTU</t>
  </si>
  <si>
    <t>5G DNB DQBTU0185 1 IUC/ CSR &amp; FOC BTU_F66 SPURS 48C/12C FOR BINTULUMIRIHIGHWAY_BTU</t>
  </si>
  <si>
    <t>DNB_HORIZON 5G_DQKCH0345 1 IUC/CSR SPUR SBN_F20/JUNTION_SBN/PNN_144C FOR JLNTAMANDURAS_SBN</t>
  </si>
  <si>
    <t>5G DNB DQLBG0549 1 IUC/ CSR &amp; FOC LG_F08 (SPUR 24C/12C)/LTG_F21 (SPUR 96C/48C/24C/12C) FOR KG BUANGSIOL 98700 LIMBANG</t>
  </si>
  <si>
    <t>5G DNB DQMIR0793 1 IUC/ CSR &amp; FOC TNT_F06 (SPUR 48C/24C/12C) FOR Jln Kampung Bakam, 98000 MIRI</t>
  </si>
  <si>
    <t>5G DNB DQSIB0994 1 IUC/CSR &amp; SPUR JLNSALIMSTABAU_LAN</t>
  </si>
  <si>
    <t>PA to release budget</t>
  </si>
  <si>
    <t>H5G2300783</t>
  </si>
  <si>
    <t>5G DNB DQSIB1041 1 IUC/CSR &amp; SPUR LRGPERMAITIMUR18E_LAN</t>
  </si>
  <si>
    <t>5G DNB DQSIB1043 1 IUC/CSR &amp; SPUR LRGRANTAUPANJANGJAYA1H_SB</t>
  </si>
  <si>
    <t>5G DNB DQSIB1057 1 IUC/CSR &amp; SPUR JLNTUKUNYIT_SB</t>
  </si>
  <si>
    <t>5G DNB DQSIB1064 1 IUC/CSR &amp; SPUR JLNKWONGMING_SB</t>
  </si>
  <si>
    <t>Project Deleted</t>
  </si>
  <si>
    <t>H5G2300921</t>
  </si>
  <si>
    <t>DNB_HORIZON 5G_DQSMH0839 1 IUC/CSR &amp; SPUR 12C FOC KSN_F13/F30 KGNIUP_KSN</t>
  </si>
  <si>
    <t>PAC status DECLINED - ORDER CANCEL</t>
  </si>
  <si>
    <t>ORDER STATUS CANCEL, PAC DECLINED, PROJECT NO DLETED</t>
  </si>
  <si>
    <t>5G SPUR KNK (12C) DNB_HORIZON 5G_DSKNK0437_LDG MOSTYN_KNK</t>
  </si>
  <si>
    <t>5G SPUR NYN?? (12) DNB_HORIZON 5G_DSSDK0684_JLNSEGUNTOR_NYN</t>
  </si>
  <si>
    <t>H5G2203958</t>
  </si>
  <si>
    <t>5G DNB DWKUL0399 FOC BAT F039-F040 48C JLNIPOHBATU5</t>
  </si>
  <si>
    <t>NW-REG-C-AST-Q-A</t>
  </si>
  <si>
    <t>H5G2301117</t>
  </si>
  <si>
    <t>PAC2312439</t>
  </si>
  <si>
    <t>PO error - done log iris</t>
  </si>
  <si>
    <t xml:space="preserve">REROUTING FTTH BM C054 (BM 091) JALAN PERMATANG RAWA (JPS) </t>
  </si>
  <si>
    <t>TMWA/239176</t>
  </si>
  <si>
    <t>PAC2312588</t>
  </si>
  <si>
    <t>BR OFC TERMINATION PATCHPANEL-TRAY</t>
  </si>
  <si>
    <t>NRP FTTH ADD TIE FDP KM_C012_DP0009 PUBLIC
BANK JLN TUNKU PUTRA(IP CENTREX)</t>
  </si>
  <si>
    <t>TM UNIFI - CONSUMER, TM UNIFI - SME &amp; CONSUMER (MIX)</t>
  </si>
  <si>
    <t>CP to check BQ</t>
  </si>
  <si>
    <t>FOC &amp; NID SLG 99.9% SNI MYGOV*NET-MOF (JKDM)  KASTAM SENAI AIRPORT CITY</t>
  </si>
  <si>
    <t>FOC &amp; NID SLG 99.9% SNI MYGOV*NET-MOF (JKDM) KASTAM GBA TIONG NAM</t>
  </si>
  <si>
    <t>H5G_FOC MGB F11/F12 CSR DPSPT0157_SMK TAMAN SEJAHTERA</t>
  </si>
  <si>
    <t>MYGOV FOC (TP) NEW FOC 12C KLINIK KESIHATAN GAU BARU - TL</t>
  </si>
  <si>
    <t>LOR no not appear in GEMS SAP</t>
  </si>
  <si>
    <t>CPQ4</t>
  </si>
  <si>
    <t>Pending budget release from BF</t>
  </si>
  <si>
    <t>TMWB/230004</t>
  </si>
  <si>
    <t>Starlink Infra CME TmHub Semariang Kuching</t>
  </si>
  <si>
    <t xml:space="preserve"> TM GLOBAL </t>
  </si>
  <si>
    <t>Pending CPQ Approval</t>
  </si>
  <si>
    <t>TMWB/230005</t>
  </si>
  <si>
    <t>Starlink DC power TmHub Semariang Kuching</t>
  </si>
  <si>
    <t>MyGov*Net FOC NID TMU_F10 BALAI BOMBA DAN
PENYELAMAT TIKAM BATU (SLG 99.7%)</t>
  </si>
  <si>
    <t>RER2200166</t>
  </si>
  <si>
    <t>RMNA/220014</t>
  </si>
  <si>
    <t>PAC2221146</t>
  </si>
  <si>
    <t xml:space="preserve">REROUTING FTTH JTG_C158M (JTG_904) BLOK 100 MEWAH COURT </t>
  </si>
  <si>
    <t>MATRIX CONCEPTS TIARA SENDAYAN PERCINT 7-SENDAYAN(UNIFI)-FSN</t>
  </si>
  <si>
    <t xml:space="preserve"> KG/SB-BYT-0251-TP</t>
  </si>
  <si>
    <t>NRP FOC SPUR BKO_F10/F11 MR DIY LOT 1851B JLN KPB 6  NRP2303146</t>
  </si>
  <si>
    <t>RMNA/220007</t>
  </si>
  <si>
    <t>REROUTING JTG CWS HDD 20 WAY  RTB SOLOK VAN PRAAGH</t>
  </si>
  <si>
    <t>PG-SPS-0436-TP</t>
  </si>
  <si>
    <t>PR error 1003676886. Done recreate new PR</t>
  </si>
  <si>
    <t>PAC2312050</t>
  </si>
  <si>
    <t>H5G FOC KTS_F29 SPUR (12C) DAKIN0290 MEDANTSK KAW PERINDUSTRIAN TASEK</t>
  </si>
  <si>
    <t>PA to TOF RPKA Financial - RM4623</t>
  </si>
  <si>
    <t>PAC2312046</t>
  </si>
  <si>
    <t>H5G FOC PUL_F22 SPUR (12C) DAKIN0352 LRG5 KG TANJONG SIMPANG PULAI</t>
  </si>
  <si>
    <t>Install CSR 10G, Pulling FOC 12C UG (1141M), Pulling FOC 12C OH (790M)</t>
  </si>
  <si>
    <t>PAC2311135</t>
  </si>
  <si>
    <t>H5G FOC CH_F24 SPUR (12C) CSR DCCAM0117_TMNPINGGIRAN_CH TAMAN PINGGIRAN</t>
  </si>
  <si>
    <t>PAC2312565</t>
  </si>
  <si>
    <t>H5G FOC CH_F24 SPUR (12C) CSR DCCAM0123_JLNBANDAR_CH JALAN BANDAR,BRINCHANG</t>
  </si>
  <si>
    <t>LOR not tie with sap - PR save mode</t>
  </si>
  <si>
    <t>PAC2312533</t>
  </si>
  <si>
    <t>H5G FOC CH_F24 SPUR (12C) CSR DCCAM0128_SUNGAIBERTAM_CH SUNGAI BERTAM</t>
  </si>
  <si>
    <t>PRK-SOL-0615-TP</t>
  </si>
  <si>
    <t>LOR no not appear in SAP, PR done</t>
  </si>
  <si>
    <t>CWS 2W DNB_HORIZON 5G - DJJBR0197_JLNHAJAHFATIMAH - PN</t>
  </si>
  <si>
    <t>JS-KZK-0741-TP</t>
  </si>
  <si>
    <t>5G DNB DQBLG1328 FOC BLG_F04 SPURS 12C FOR JLNDIANDING_BLG</t>
  </si>
  <si>
    <t>5G DNB DQBTU0137 BTU_F68 SPURS 48C/12C FOR KPGPAMLBU10_BTU</t>
  </si>
  <si>
    <t>5G DNB DQBTU0145 FOC SJU_F03 SPURS 12C FOR SIMILAJAU1_SJU</t>
  </si>
  <si>
    <t xml:space="preserve">Tiada PAC dalam sphere. </t>
  </si>
  <si>
    <t>5G DNB DQBTU0160_SIMILAJAU_BTU &amp; FOC SJU_F02 SPURS 24C/12C FOR SIMILAJAU_BTU</t>
  </si>
  <si>
    <t>5G DNB DQBTU0172 FOC TKD_F24 SPURS 48C/24C/12C FOR SARAWAKPETCHEMMETHANOLPLANT_TKD</t>
  </si>
  <si>
    <t>5G DNB DQBTU0185 FOC BTU_F68 SPURS 48C/12C FOR BINTULUMIRIHIGHWAY_BTU</t>
  </si>
  <si>
    <t>5G DNB DQMIR0793 1 IUC/ CSR &amp; FOC TNT_F07 (SPUR 48C/24C/12C) FOR Jln Kampung Bakam, 98000 MIRI</t>
  </si>
  <si>
    <t>CWS 2W HDD (100M) 5G DNB DQBTU0108 FOR JLNCOASTALBINTUTUMIRI_BTU</t>
  </si>
  <si>
    <t>CWS 2W HDD (80M) FOR 5G DNB DQBTU0120_JLNTUNAHMADZAIDI_BTU</t>
  </si>
  <si>
    <t>CWS 2W HDD (250M) FOR 5G DNB DQBTU0145 SIMILAJAU1_SJU</t>
  </si>
  <si>
    <t>CWS 2W HDD (50M) FOR 5G DNB DQBTU0172 SARAWAKPETCHEMMETHANOLPLANT_TKD</t>
  </si>
  <si>
    <t>CWS 2W HDD (150M) FOR 5G DNB DQBTU0185 BINTULUMIRIHIGHWAY_BTU</t>
  </si>
  <si>
    <t>FOC &amp; NID SLG 99.7% PGD MYGOV*NET-MOF (JKDM)</t>
  </si>
  <si>
    <t xml:space="preserve"> MYGOV NEO </t>
  </si>
  <si>
    <t>FOC &amp; NID SLG 99.7% PGD MYGOV*NET-MOF (JKDM) KASTAM</t>
  </si>
  <si>
    <t>DNB_HORIZON 5G-DJJBR0242_KFTZ-PGD</t>
  </si>
  <si>
    <t xml:space="preserve"> SRR </t>
  </si>
  <si>
    <t xml:space="preserve"> TM UNIFI - CONSUMER </t>
  </si>
  <si>
    <t>TECO PR - 1003677119. PO error in process - 4902155016</t>
  </si>
  <si>
    <t>H5G2301494</t>
  </si>
  <si>
    <t>TMCA/232212</t>
  </si>
  <si>
    <t>PAC2312578</t>
  </si>
  <si>
    <t>5G MTM CSR MW LICENSE Q4 2023</t>
  </si>
  <si>
    <t>PAC2304045</t>
  </si>
  <si>
    <t xml:space="preserve"> REROUTING </t>
  </si>
  <si>
    <t xml:space="preserve"> RWO </t>
  </si>
  <si>
    <t>H5G_FOC KUP F08/10 CSR DKBLN0024_KGCHAROKBEMBAN_KUP</t>
  </si>
  <si>
    <t>5G DNB DQBTU0183 1 IUC/ CSR &amp; FOC TKD_F21 SPURS 12C FOR  MLNGINTWRHS</t>
  </si>
  <si>
    <t>NRP BUK F34F35 LINDE NO.17 JLN ANGGERIK MOKARA 31/56, KOTA KEMUNING.</t>
  </si>
  <si>
    <t xml:space="preserve"> NRP </t>
  </si>
  <si>
    <t xml:space="preserve"> TM ONE
 </t>
  </si>
  <si>
    <t>REROUTING BM FOC JALAN ARUMUGAM PILLAI (JKR)</t>
  </si>
  <si>
    <t xml:space="preserve"> ND REROUTING </t>
  </si>
  <si>
    <t>WEBE CB0259 FOC JLT F38 (12C) MP AMBANG</t>
  </si>
  <si>
    <t xml:space="preserve"> P1 </t>
  </si>
  <si>
    <t>PR error - 1003677298, 1003677299. Done create new PR</t>
  </si>
  <si>
    <t>H5G2205307</t>
  </si>
  <si>
    <t>TMNA/224187</t>
  </si>
  <si>
    <t>PAC2221189</t>
  </si>
  <si>
    <t>H5G_FOC SZ F24 CSR  DPSPS0095_SK BANDAR TASEK MUTIARA</t>
  </si>
  <si>
    <t>PG-KAE-0093-TP</t>
  </si>
  <si>
    <t>HSBB FTTH DSS (ADD) KBRM_C888 FOR SHIN YANG PLYWOOD SDN. BHD</t>
  </si>
  <si>
    <t xml:space="preserve"> SUBB FTTH </t>
  </si>
  <si>
    <t>MR/BIN-FAL-0092-TP</t>
  </si>
  <si>
    <t xml:space="preserve"> SP (INFRA MODEL) </t>
  </si>
  <si>
    <t>QC completed, to apply new LOR. Done apply new LOR but pending TP submission</t>
  </si>
  <si>
    <t>TMWA/237093</t>
  </si>
  <si>
    <t>PAC2308947</t>
  </si>
  <si>
    <t>MR/BIN-EPS-0119-TP</t>
  </si>
  <si>
    <t>FOC &amp; FDP FOR UNIFI PGD SEKOLAH AGAMA TAMAN CENDANA - PASIR GUDANG (UNIFI) - TAMAN CENDANA,81700, PASIR GUDANG,JOHOR</t>
  </si>
  <si>
    <t xml:space="preserve"> NRP Unifi </t>
  </si>
  <si>
    <t>H5G2204273</t>
  </si>
  <si>
    <t>DNB_HORIZON 5G_DJJBR0673_JOHORPORTSSC_PGD</t>
  </si>
  <si>
    <t>CP need to verify &amp; sign BOQ, PR done</t>
  </si>
  <si>
    <t>PAC2312254</t>
  </si>
  <si>
    <t>NRC FTTH ADD LB C010 PERSIMPANGAN JALAN MUAR(UNIFI)-LB</t>
  </si>
  <si>
    <t>FOC KBRM_F03 SPUR 24C/12C FOR KASTAMLEMBAGA PELABUHAN MIRI KUALA BARAM, TKT G,ADMIN LEFT COURT SECURITY WING LEMBAGAPELABUHAN MIRI, 98000 MIRI</t>
  </si>
  <si>
    <t>PA to TOF 10,339.20 as per RPKA approved</t>
  </si>
  <si>
    <t>TMSB/230018</t>
  </si>
  <si>
    <t>DC POWER TM NODE TUV-NEW RECTIFIER &amp; DCPDB CELCOM NGBH</t>
  </si>
  <si>
    <t xml:space="preserve">   TMW DOMESTIC   </t>
  </si>
  <si>
    <t>TMCA/239909</t>
  </si>
  <si>
    <t xml:space="preserve"> 5G Horizon </t>
  </si>
  <si>
    <t xml:space="preserve"> TMW DOMESTIC
 </t>
  </si>
  <si>
    <t>SRR2205100</t>
  </si>
  <si>
    <t>TMEA/233005</t>
  </si>
  <si>
    <t>PAC2302547</t>
  </si>
  <si>
    <t>SRR HSBB FTTH DSS (ADD) KFR_C003 KG PENGKALAN GELAP</t>
  </si>
  <si>
    <t>NID + FOC PLM F06 SPUR MYGOV*NET-KLINIK KESIHATAN PALONG TIMUR(IPME)- PLM</t>
  </si>
  <si>
    <t xml:space="preserve"> 1GOV </t>
  </si>
  <si>
    <t>TMCA/239911</t>
  </si>
  <si>
    <t>DNB H5G FOC 12C SDG DBPET1225_JLNBS719TMNBKTSRDNG</t>
  </si>
  <si>
    <t>pending lor link to cj20n</t>
  </si>
  <si>
    <t>TMCA/239912</t>
  </si>
  <si>
    <t xml:space="preserve">DNB H5G CWS 2W SDG DBPET1225_JLNBS719TMNBKTSRDNG </t>
  </si>
  <si>
    <t>MSC-PKR-0427-TP</t>
  </si>
  <si>
    <t>KEL-MJS-0031-T</t>
  </si>
  <si>
    <t>CP need to verify RR,LOR &amp; contract No, PR done</t>
  </si>
  <si>
    <t xml:space="preserve"> BORNEO RESTU KPOP2 </t>
  </si>
  <si>
    <t>PR patchcord-nurlina</t>
  </si>
  <si>
    <t> 1003679297</t>
  </si>
  <si>
    <t>PR PATCHCORD CREATED- CPT-MALIK</t>
  </si>
  <si>
    <t> 1003679478</t>
  </si>
  <si>
    <t> 1003679333</t>
  </si>
  <si>
    <t> 1003679476</t>
  </si>
  <si>
    <t> 1003679366</t>
  </si>
  <si>
    <t>TECO PR - 1003677581</t>
  </si>
  <si>
    <t>5G NEW FOC 12C (TP) NODE KKU DCTMH0736 JLN MASJID 1 - KKU</t>
  </si>
  <si>
    <t>H5G2301047</t>
  </si>
  <si>
    <t>PAC2312073</t>
  </si>
  <si>
    <t>5G DNB DBGBK0148 FOC GBK F0XX-F0XX 12C JLNSUNGAITUA</t>
  </si>
  <si>
    <t>H5G2202634</t>
  </si>
  <si>
    <t>TMCA/223121</t>
  </si>
  <si>
    <t>PAC2211193</t>
  </si>
  <si>
    <t>5G DNB DBULG1501_FOC KRT F031-F032 24C SKAMPANG-H5G2202634</t>
  </si>
  <si>
    <t>NRP FOC SPUR LBN F0XX (12C) PETROLIAM NASIONAL BERHAD- LGAST (DOME)-LLN</t>
  </si>
  <si>
    <t xml:space="preserve"> KK/PB/LB-KAF-0114-TP</t>
  </si>
  <si>
    <t>NO LOR YET (9:23PM-3/10/2023) - CPT MALIK</t>
  </si>
  <si>
    <t>PA to TOF budget - done TOF RM1000 to cater PR creation, PR done</t>
  </si>
  <si>
    <t>S2U2200897</t>
  </si>
  <si>
    <t>TMBA220561</t>
  </si>
  <si>
    <t>PAC2205059</t>
  </si>
  <si>
    <t>BBF NON USP FTTH NBN C008M (NBN_SV5001) KG. LOTONG SAPULUT</t>
  </si>
  <si>
    <t xml:space="preserve"> BBF NON USP </t>
  </si>
  <si>
    <t xml:space="preserve"> TM UNIFI - CONSUMER
 </t>
  </si>
  <si>
    <t>KK/PB/LB-BRO-0085-TP</t>
  </si>
  <si>
    <t>Project TMBA/220561 list under WWPO 1208</t>
  </si>
  <si>
    <t>REROUTING FTTH NEW GLR_C388M(GLR_921) BLOK 97 JALAN SUNGAI DUA</t>
  </si>
  <si>
    <t xml:space="preserve">LOR not appear in SAP (CPT Abu Bakar) last check 4/Oct/2023 7.22AM </t>
  </si>
  <si>
    <t>GOV2302176</t>
  </si>
  <si>
    <t>TMBA/230545</t>
  </si>
  <si>
    <t>PAC2306546</t>
  </si>
  <si>
    <t>MYGOV*NET FTTH(ADD) PIS C006M -MOH-KLINIK KESIHATAN DANDUN PITAS(SDWAN FTTH)-PIS</t>
  </si>
  <si>
    <t>KK/PB/LB-EPS-0144-TP</t>
  </si>
  <si>
    <t>MYGOV*NET FOC YN_F06 NID BALAI BOMBA DAN
PENYELAMAT YAN (99.7) - YN</t>
  </si>
  <si>
    <t>11/10 - TO CANCEL PO - 4902153863 GPOS POCR-10-2023-28377</t>
  </si>
  <si>
    <t>H5G2206321</t>
  </si>
  <si>
    <t>PAC2224015</t>
  </si>
  <si>
    <t>5G FOC (TP) TRM DCKTN8009 SASICC IBC</t>
  </si>
  <si>
    <t>NRP2303150</t>
  </si>
  <si>
    <t>TMNA/232655</t>
  </si>
  <si>
    <t>PAC2312618</t>
  </si>
  <si>
    <t>NID_KMH NTT - HI-TECH KULIM OSRAM (WIA) (SLA 99.0%)</t>
  </si>
  <si>
    <t>DNB H5G FOC KIN F41-F42 DBPET1012  JLNPUJ4-5TMNPCKJALIL</t>
  </si>
  <si>
    <t xml:space="preserve"> MSC-MAR-0011-TP</t>
  </si>
  <si>
    <t>TMCA/239913</t>
  </si>
  <si>
    <t>WEBE FOC DK CB0016 LP DENGKIL (NGBH+)</t>
  </si>
  <si>
    <t>TMCA/239914</t>
  </si>
  <si>
    <t>WEBE FOC PCG CB0133 LP BKT PUCHONG (NGBH+)</t>
  </si>
  <si>
    <t>H5G_CSR BUFFER SP Q1 2023 AND KD_PL SGPETANI(50 U)</t>
  </si>
  <si>
    <t>PA to release RPKA budget. Done TOF - approved rpka fin, PR done</t>
  </si>
  <si>
    <t>TMSA/233375</t>
  </si>
  <si>
    <t>PAC2309773</t>
  </si>
  <si>
    <t>1GOV FOC KMU F22 (12C) MYGOV*NET-KPKT(JBPM)-</t>
  </si>
  <si>
    <t>TOF bgt = approved PAC</t>
  </si>
  <si>
    <t>P1P2300097</t>
  </si>
  <si>
    <t>TMCA/239915</t>
  </si>
  <si>
    <t>PAC2312649</t>
  </si>
  <si>
    <t>WEBE FOC SKT CB7063 MP SK SALAK</t>
  </si>
  <si>
    <t>SDEC FOC PAN_BORNEO 12C FOR SARAWAK DIGI</t>
  </si>
  <si>
    <t xml:space="preserve"> SDEC </t>
  </si>
  <si>
    <t xml:space="preserve"> PG-KAE-0087-TP </t>
  </si>
  <si>
    <t>TMEC/230204</t>
  </si>
  <si>
    <t xml:space="preserve">5G FOC BCK-MLR 96C </t>
  </si>
  <si>
    <t>NRP CP FTTH ADD TAG_C169M AEON BIG</t>
  </si>
  <si>
    <t>PAC2208003</t>
  </si>
  <si>
    <t>5G DNB DWKUL0028_FOC KRT F029-F030 24C JLNBUKITSETIAWANGSA KRT-H5G2201208</t>
  </si>
  <si>
    <t>5G DBKLG1975 FOC JKN F43F44 LRG UNIVERSITI KMPG LOMBONG KLG</t>
  </si>
  <si>
    <t xml:space="preserve"> SB-TRA-0043-TP</t>
  </si>
  <si>
    <t>PA to TOF RPKA budget. done TOF = approved rpka fin, PR done</t>
  </si>
  <si>
    <t>NRP2302998</t>
  </si>
  <si>
    <t>TMCA/239916</t>
  </si>
  <si>
    <t>NRP NID FOR CBJ ATOS SERVICES CENTURY SQUARE (MLS IPME)</t>
  </si>
  <si>
    <t xml:space="preserve"> TM MEB </t>
  </si>
  <si>
    <t>NRP2301196</t>
  </si>
  <si>
    <t>TMCA/239917</t>
  </si>
  <si>
    <t>NRP NID BRF NOVO NORDISK PHARMA -MENARA 1 SENTRUM (MLS OVER IPME)-BRF</t>
  </si>
  <si>
    <t>NRP2302733</t>
  </si>
  <si>
    <t>TMCA/239918</t>
  </si>
  <si>
    <t>NRP NID BRF SRG ASIA PACIFIC SDN BHD-PLAZA SENTRAL(MLS OVER IPME)-BRF</t>
  </si>
  <si>
    <t>NRP2302734</t>
  </si>
  <si>
    <t>TMCA/239919</t>
  </si>
  <si>
    <t>NRP2303335</t>
  </si>
  <si>
    <t>TMCA/239920</t>
  </si>
  <si>
    <t>NRP NID BNR WFUHAN CONNECT SDN BHD-MENARA 2 (PILLAR 11) KL ECO CITY(DOME)-BNR</t>
  </si>
  <si>
    <t>NRP2303345</t>
  </si>
  <si>
    <t>TMCA/239921</t>
  </si>
  <si>
    <t>NRP NID BNR WSP ENGINEERING MALAYSIA SDN BHD-THE GARDENS NORTH TOWER, MIDVALLEY CITY (MLS OVER IPME)-BNR</t>
  </si>
  <si>
    <t>PAC2310066</t>
  </si>
  <si>
    <t>NRP HSBB2 FTTH (ADD) AKH C034 JABATAN KETUA MENTERI MELAKA STAGE DATARAN SEJARAH LEBUH AYER KEROH- CS,SSKA,SSTA</t>
  </si>
  <si>
    <t>RPKA Financial approved - 6039.57</t>
  </si>
  <si>
    <t>CPQ9</t>
  </si>
  <si>
    <t>NRP PUSHTHRU CORE BIN F37  AFFIN HWANG INVESTMENT BANK BERHAD - MENARA AFFIN TRX (DOME) SLA 99.7</t>
  </si>
  <si>
    <t>NRP2303555</t>
  </si>
  <si>
    <t>PAC2312613</t>
  </si>
  <si>
    <t>NRP 3xNID PJC/SWY PERODUA SALES SDN BHD- LOT 10 JALAN BERSATU 13/4,SECTION 13 (METRO E P2P)-PJC</t>
  </si>
  <si>
    <t xml:space="preserve"> NRP CP </t>
  </si>
  <si>
    <t>NRP2303291</t>
  </si>
  <si>
    <t>TMWA/239170</t>
  </si>
  <si>
    <t>PAC2312281</t>
  </si>
  <si>
    <t>NID (1SET) FOR SAMSUNG ENGINEERING (M) SDN BHD- TANJUNG KIDURONG (DOME) SHELL</t>
  </si>
  <si>
    <t>NRP FOC RG F034 &amp; BBD F003 PERODUA SALES SDN BHD- PERODUA AUTOMOTIVE CENTRE, SUNGAI CHOH(DOME)-BBD</t>
  </si>
  <si>
    <t>8/10 - Issues LOR link in SAP resolved at 11.30am .
7/10 LOR yet to appear because TP just verified on 8pm 7 Oct 2023</t>
  </si>
  <si>
    <t>NRP FOC RG F034 &amp; BBD F003 PERODUA SALES SDN BHD- PERODUA AUTOMOTIVE CENTRE, SUNGAI CHOH(SDWAN DOME)-RG</t>
  </si>
  <si>
    <t>8/10 - LOR linked .
7/10 - Pending LOR link to CJ20N</t>
  </si>
  <si>
    <t>CP to check BOQ total cost &amp; contract no, PA to TOF RM200 ,PR done - Done TOF RM200</t>
  </si>
  <si>
    <t>VCT2200283</t>
  </si>
  <si>
    <t>TMEA/226153</t>
  </si>
  <si>
    <t>VC TELECOMS WBU FOC SPUR 12C KOLEJ VOKAS</t>
  </si>
  <si>
    <t>contract no and vendor no blocked</t>
  </si>
  <si>
    <t>VCT2200101</t>
  </si>
  <si>
    <t>TMEA/226101</t>
  </si>
  <si>
    <t>VC TELECOMS TAM FOC SPUR 12C SMU (A) DAR</t>
  </si>
  <si>
    <t>CP Nurul Huda request to delete PU 908134 (IUC) / (CSR) DURING INSTAL 5G CIRCUIT</t>
  </si>
  <si>
    <t>VC TELECOMS BCK FOC SPUR 12C SK BERIS KU</t>
  </si>
  <si>
    <t>LOR status pending acceptance</t>
  </si>
  <si>
    <t>PG-RAZ-0324-TP</t>
  </si>
  <si>
    <t>CPQ PAN BORNEO</t>
  </si>
  <si>
    <t>TMWC/230500</t>
  </si>
  <si>
    <t>TXSS CD PBH SABAH PPR-KNT P3A S1 CWS</t>
  </si>
  <si>
    <t>TMWC/230501</t>
  </si>
  <si>
    <t>TXSS CD PBH SABAH PPR-KNT P3A S1 FOC</t>
  </si>
  <si>
    <t>TMWC/230502</t>
  </si>
  <si>
    <t>TXSS CD PBH SABAH PPR-KNT P3A S2 CWS</t>
  </si>
  <si>
    <t>TMWC/230503</t>
  </si>
  <si>
    <t>TXSS CD PBH SABAH PPR-KNT P3A S2 FOC</t>
  </si>
  <si>
    <t>TMWC/230504</t>
  </si>
  <si>
    <t>TXSS CD PBH SABAH PPR-KNT P3A S3 CWS</t>
  </si>
  <si>
    <t>TMWC/230505</t>
  </si>
  <si>
    <t>TXSS CD PBH SABAH PPR-KNT P3A S3 FOC</t>
  </si>
  <si>
    <t>CPQ8 Add</t>
  </si>
  <si>
    <t>NRC2300124</t>
  </si>
  <si>
    <t>TMSA/233179</t>
  </si>
  <si>
    <t>PAC2311951</t>
  </si>
  <si>
    <t>NRC FTTH ADD SLL C014 KEMAJUAN TONG TOR SDN BHD-PTD97352 SIERRA HEIGHTS (UNIFI)-KU</t>
  </si>
  <si>
    <t>DSS ADD SX_C115M GF JIMAH EAST POWER SDN. BHD-JIMAH POWER PLANT (UNIFI)- CUH</t>
  </si>
  <si>
    <t>CPQ8</t>
  </si>
  <si>
    <t>NRP FTTH ADD SPA_C021M BALAI BOMBA SEMPORNA, SEMPORNA</t>
  </si>
  <si>
    <t>NRF2300054</t>
  </si>
  <si>
    <t>TMWA/230577</t>
  </si>
  <si>
    <t>PAC2312005</t>
  </si>
  <si>
    <t>NRP ADD FDP PNN_C070 &amp; FOC PNN_F17 FOR BORNEO DEVELOPMENT CORPORATION (SARAWAK) SDN BHD-YAYASAN SARAWAK INTERNATIONAL SECONDARY SCHOOL (UNIFI)-PNN</t>
  </si>
  <si>
    <t>KG/SB-GEA-0036-TP</t>
  </si>
  <si>
    <t>UNIFI PORT FOR MYGOV*NET-MOH-KLINIK KESIHATAN KUALA IGAN(SDWAN FTTH)- OYAA</t>
  </si>
  <si>
    <t>MYGOV FOC SY F18 SPUR 12C KPKT (JBPM)-BALAI BOMBA DAN PENYELAMAT SY(IPME)- SY GOV2305429</t>
  </si>
  <si>
    <t>1GOV FOC SPUR KDT FXX MYGOV*NET 2.0 -NRECC (JUPEM-GEODESI) STESEN TOLOK AIR PASANG SURUT (STAPS) KUDAT (IPME) - KDT</t>
  </si>
  <si>
    <t>1GOV FOC SPUR KBU F121 (12C) MYGOV*NET-NRECC (METEOROLOGI)-PEJABAT METEOROLOGI SABAH(IPME)-KBU</t>
  </si>
  <si>
    <t>MYGOV FTTH (TP) ADD TIE TC_C008_DP028A PEJABAT KESIHATAN DAERAH BERA - TC</t>
  </si>
  <si>
    <t>H5G FOC SIR_F14 SPUR (12C) CSR DAPKT0612</t>
  </si>
  <si>
    <t>MYGOV NEO KO FOC SPUR 12C JABATAN PENGANGKUTAN JALAN CAWANGAN UTC KELANTAN</t>
  </si>
  <si>
    <t xml:space="preserve"> KEL-MAJ-0848-TP </t>
  </si>
  <si>
    <t>TMNA/223689</t>
  </si>
  <si>
    <t>PAC2220204</t>
  </si>
  <si>
    <t>H5G FOC AT_F15 SPUR (12C) CSR DAMJG0525_TWJLNPANTAIREMISAYERTAWAR</t>
  </si>
  <si>
    <t>CP to confirm BOQ</t>
  </si>
  <si>
    <t>H5G2204931</t>
  </si>
  <si>
    <t>PAC2220058</t>
  </si>
  <si>
    <t>5G FOC (TP) TRM DCKTN0352 TMN CENDERAWASIH INDAH</t>
  </si>
  <si>
    <t>H5G FOC SW_F49/F50 SPUR (12C) CSR DAMJG0522_NGAFOOTINGSONS LUMUT PORT INDUSTRIAL PARK,JALAN PELABUHAN 4,KG ACEH</t>
  </si>
  <si>
    <t>H5G2202046</t>
  </si>
  <si>
    <t>PAC2208213</t>
  </si>
  <si>
    <t>5G DNB DWKUL0235 FOC BAT_F037-F038 48C PLZTOLJLNDUTA H5G2202046</t>
  </si>
  <si>
    <t xml:space="preserve"> 8,226.40
 </t>
  </si>
  <si>
    <t>Pending LOR to link with CJ20,PR done. PR PATCHCORD CREATED - CPT-MALIK</t>
  </si>
  <si>
    <t xml:space="preserve"> DNB_HORIZON 5G_DQSRN0966__1 IUC/CSR_SRN_F05/F08  FOR JLNKGHULUBTGSADONG_SRN</t>
  </si>
  <si>
    <t xml:space="preserve"> TM UNIFI - SME </t>
  </si>
  <si>
    <t xml:space="preserve"> SB-TRA-0045-TP</t>
  </si>
  <si>
    <t>FOC LLA_F02 SPUR 48C FOR SARAWAK DIGITAL ECONOMY CORPORATION BERHAD, SMA76110291 LONG IKANG 98300 LONG LAMA</t>
  </si>
  <si>
    <t>FOC BLU_F01 SPUR 24C FOR SARAWAK DIGITAL ECONOMY CORPORATION BERHAD, SMA76110288 PENG SADI 98000 BELURU</t>
  </si>
  <si>
    <t>TMNA/232424</t>
  </si>
  <si>
    <t xml:space="preserve"> TM SME </t>
  </si>
  <si>
    <t>DNB_HORIZON 5G_DQSRN0971 _1 IUC/CSR_SRN_F01/F06  FOR_JLNKUCHINGSERIAN1 _SRN</t>
  </si>
  <si>
    <t>GOV NID/FOC (ADD) JN F15 KDN JABATAN PENDAFTARAN NEGARA BANDAR BARU JASIN</t>
  </si>
  <si>
    <t>TMCA/223788</t>
  </si>
  <si>
    <t>DNB H5G HDD 2W CBJ DBSEP1944 LINGKARAN CYBER POINT</t>
  </si>
  <si>
    <t>TMCA/220549</t>
  </si>
  <si>
    <t>DNB H5G HDD 2W CBJ DBSEP1844 PSRN BESTARI</t>
  </si>
  <si>
    <t xml:space="preserve">RER 2W HDD AT JMBTN SG SELUANG PX </t>
  </si>
  <si>
    <t xml:space="preserve"> QUALITY </t>
  </si>
  <si>
    <t xml:space="preserve"> ND QUALITY </t>
  </si>
  <si>
    <t>NRP FOC IP_F23/F24 SPUR (12C) NID UNITED OVERSEAS BANK JLN DATO SERI AHMAD
SAID</t>
  </si>
  <si>
    <t>MYGOV2.0 FTTH (ADD_BF) JLP_C005 KDN
BAH.KAWALAN FILEM (BKF) PERAK KOMPLEKS KDN
PSN MERU UTAMA</t>
  </si>
  <si>
    <t>SRR 2023 FTTH (TP) BSH C007 KAMPUNG JERAM,
BESERAH</t>
  </si>
  <si>
    <t>FOC &amp; NID SLG 99.7% SNI MYGOV*NET-MOF (JKDM) KASTAM KASTAM GBA DHL SENAI (IPME)-SNI</t>
  </si>
  <si>
    <t>KEL-MAJ-0846-TP</t>
  </si>
  <si>
    <t>MYGOV*NET FOC SIK_F12/F13 JABATAN
PENDAFTARAN NEGARA SIK KEDAH (99.9) - SIK</t>
  </si>
  <si>
    <t>KD/PL-SNR-0059-TP</t>
  </si>
  <si>
    <t>NRP FOC KP_C103 SPUR FOR FELDA PRODATA SYSTEMS SDN BHD-FELDA BUKIT ROKAN UTARA(IPVALUE EFM)</t>
  </si>
  <si>
    <t>NID+FOC RSH_F14/F15 SPUR (12C) PERODUA SALES SDN BHD-LOT 500 &amp; 1123 BATU 2 1/2 JALAN RASAH SEREMBAN(SDWAN DOME)</t>
  </si>
  <si>
    <t>SRR CBJ ADDITIONAL CARD FOR OLT G014 TMN PUTRA PERDANA</t>
  </si>
  <si>
    <t>H5G FOC PUL_F15 SPUR (12C) CSR DAKIN0352</t>
  </si>
  <si>
    <t>FOC BNH_F05 SPUR 48C/24 FOR SARAWAK DIGITAL ECONOMY</t>
  </si>
  <si>
    <t>MR/BIN-EMX-0212-TP</t>
  </si>
  <si>
    <t>H5G FOC PUL_F22 SPUR (12C) DAKIN0352 LRG5 KG TANJONG SIMPANG PULA</t>
  </si>
  <si>
    <t>TMCA/239922</t>
  </si>
  <si>
    <t>NRP KLJ FFM BHD - DATA CENTRE INTERTIE PCM 24C LVL7 TO BILIK VMS LVL6</t>
  </si>
  <si>
    <t>Sphere order status cancel</t>
  </si>
  <si>
    <t>TMCA/231615</t>
  </si>
  <si>
    <t>SRR FTTH KUG C005M SKYLINE LUGE DAN WATER THEMEPARK GAMUDA GARDENS</t>
  </si>
  <si>
    <t>ST-SHL-0099-TP</t>
  </si>
  <si>
    <t>5G DNB DBULG1725 FOC KRT F031-F032 24C M</t>
  </si>
  <si>
    <t>TP pending verification and LOR not appear - folder kosong</t>
  </si>
  <si>
    <t>H5G FOC SPUR PM 12C DDPSM0305 KG ENDONG PASIR MAS</t>
  </si>
  <si>
    <t>Pending TOF budget RM 3,000. done TOF = approved PAC</t>
  </si>
  <si>
    <t>SRR FTTH ADD BCK_C034 KAMPUNG KUBANG TELAGA</t>
  </si>
  <si>
    <t xml:space="preserve"> TM UNIFI CONSUMER </t>
  </si>
  <si>
    <t>PAC2304548</t>
  </si>
  <si>
    <t>MYGOV BCK FOC SPUR 12C BALAI BOMBA DAN PENYELAMAT TOK BALI</t>
  </si>
  <si>
    <t>5G DNB DQBTU0144 SJU_F03 SPURS 12C FOR S</t>
  </si>
  <si>
    <t>PG-ZTK-0180</t>
  </si>
  <si>
    <t>TMSC/220196</t>
  </si>
  <si>
    <t>FOC 192C A 22.5KM PD-PPJ T-OFF 96C TKK (MMW LINK 3)</t>
  </si>
  <si>
    <t xml:space="preserve"> TM W GLO BA L </t>
  </si>
  <si>
    <t>VC TELECOMS RTP FOC SPUR 12C SMK BAROH P</t>
  </si>
  <si>
    <t xml:space="preserve"> VC Telecomm </t>
  </si>
  <si>
    <t xml:space="preserve">MYGOV FOC (TP) GEB_F42/F43 KASTAM NEW DEEP WATER TERMINAL (NDWT) </t>
  </si>
  <si>
    <t>MYGOV FOC PID F18F19 (12C) KASTAM PKFZ CWGN ZON PERDAGANGAN BEBAS PLBHN BARAT PORT KLANG PULAU INDAH</t>
  </si>
  <si>
    <t xml:space="preserve">  TM ONE  </t>
  </si>
  <si>
    <t>CP to re upload BOQ, PR done</t>
  </si>
  <si>
    <t>H5G TU FOC SPUR 12C DDTUM0433 MSJD ISMAILI
TUMPAT</t>
  </si>
  <si>
    <t>MOHON SEMAK PU RATE UNTUK INSTALL POLE. DONE SEMAK BY CP - 112010. PR CREATED</t>
  </si>
  <si>
    <t>PAC2312635</t>
  </si>
  <si>
    <t xml:space="preserve">DNSBN0331 ? CWS 1W FOR CALTEX S2 HEIGHT - BUS </t>
  </si>
  <si>
    <t>PA to approve AR and release budget</t>
  </si>
  <si>
    <t>TMBC/230029</t>
  </si>
  <si>
    <t>FOC MYGOV JX 48C SIN – SIG</t>
  </si>
  <si>
    <t>NRF2300025</t>
  </si>
  <si>
    <t>TMWA/239098</t>
  </si>
  <si>
    <t>PAC2308243</t>
  </si>
  <si>
    <t>CWS 2W HDD (40M) FOR SEDC (ALPHA BETA JP SDN BHD)- PETCHEM INDUSTRIAL PARK</t>
  </si>
  <si>
    <t>MR/BIN-MST-0034-TP</t>
  </si>
  <si>
    <t>PA to TOF budget</t>
  </si>
  <si>
    <t>TMWA/239097</t>
  </si>
  <si>
    <t>HSBB FTTH ADD TKD_C015 FOR SEDC (ALPHA BETA JP SDN BHD)- PETCHEM INDUSTRIAL PARK</t>
  </si>
  <si>
    <t>MR/BIN-MST-0033-TP</t>
  </si>
  <si>
    <t>5G DNB DBHSG0221 FOC BBD F0XX-F0XX FOR JLNANGGERIK_BBD</t>
  </si>
  <si>
    <t>PU does not exist</t>
  </si>
  <si>
    <t>H5G FOC KR_F19A SPUR (12C) CSR DAKMP0720 KGKUALADIPANG MASJID AL-JAUHARIAH</t>
  </si>
  <si>
    <t xml:space="preserve"> PHG-GET-0649-TP</t>
  </si>
  <si>
    <t>Pending LOr to link CJ20, PR done</t>
  </si>
  <si>
    <t>NRP FTTH ADD KMH_C021 CELESTICA-KULIM HITECH PARK</t>
  </si>
  <si>
    <t>TMNA/232286</t>
  </si>
  <si>
    <t>PAC2312422</t>
  </si>
  <si>
    <t>H5G FOC KR_F31 SPUR (12C) DAKMP0720 KGKUALADIPANG MASJID AL-JAUHARIAH</t>
  </si>
  <si>
    <t xml:space="preserve"> PRK-OCK-0184-TP</t>
  </si>
  <si>
    <t>folder kosong</t>
  </si>
  <si>
    <t>MYGOV FOC (TP) GEB_F22/F23 PEJABAT KASTAM
PELABUHAN KUANTAN</t>
  </si>
  <si>
    <t>NRP FOC KBS F23/F24 NID BANK KERJASAMA RAKYAT
PUSAT BANDAR BERTAM PERDANA</t>
  </si>
  <si>
    <t>PG-ZTK-0181</t>
  </si>
  <si>
    <t>Pending LOr to link CJ20</t>
  </si>
  <si>
    <t>H5G2203804</t>
  </si>
  <si>
    <t>PAC2222372</t>
  </si>
  <si>
    <t>DNB_HORIZON 5G-DJJBR0275_SHATTUCKSTMARY-GH</t>
  </si>
  <si>
    <t>to TOF balance PAC</t>
  </si>
  <si>
    <t>PAC2310555</t>
  </si>
  <si>
    <t>LOR not appear(9/10/2023)</t>
  </si>
  <si>
    <t>DNB_HORIZON 5G_DQKCH0514 1 IUC/CSR &amp; SPUR 12C FOC KSN_F18 LRGSEMARIANG4 _PRJ</t>
  </si>
  <si>
    <t>5G DNB DQBTU0165 1 IUC/ CSR &amp; FOC TKD_F09 SPURS 12C FOR JLNNYABAUHSPTLBINTULU- TKD HOSPITAL BINTULU</t>
  </si>
  <si>
    <t>5G DNB DQSIB0979 1 IUC/CSR &amp; SPUR JLNKEMUYANG_LAN</t>
  </si>
  <si>
    <t>5G DNB DQSIB0992 1 IUC/CSR &amp; SPUR JLNKNYTKHIM_LAN</t>
  </si>
  <si>
    <t>DNB_HORIZON 5G_DQSRN0959 _1 IUC/CSR_SRN_F14/F52 FOR JLNPALAHSERIAN_SRN</t>
  </si>
  <si>
    <t xml:space="preserve"> 16,229.21
 </t>
  </si>
  <si>
    <t>H5G2205468</t>
  </si>
  <si>
    <t>PAC2220840</t>
  </si>
  <si>
    <t>H5G2205692</t>
  </si>
  <si>
    <t>PAC2221234</t>
  </si>
  <si>
    <t>DNB_HORIZON 5G_DWKUL0600_BILLBOARDPTRNJLNJOHAR_FOC12CX2 DM F31F32 C37-38 &amp; CWS</t>
  </si>
  <si>
    <t>5G DNB DQBTU0096 1 IUC/ CSR &amp; FOC TKD_F19 SPURS 12C FOR JLNPANTAITJGBATU PENGURUS BESAR LEMBAGA KEMAJUAN BINTULU WISMA BINTULU</t>
  </si>
  <si>
    <t>mohon update contract no yang betul dalam SI</t>
  </si>
  <si>
    <t>5G DNB DQBTU0150 1 IUC/CSR &amp; BTU_F58 SPURS 12C FOR JCTJLNSEBARUJLNAH150_BTU</t>
  </si>
  <si>
    <t>5G DNB DQBTU0157 1 IUC/ CSR &amp; BTU_F68 SPURS 24C/12C FOR JINSANTRANSPORT_BTU</t>
  </si>
  <si>
    <t>DNB H5G FOC 12C CBJ F69/F70 DBSEP1844 PSRN BESTARI</t>
  </si>
  <si>
    <t>DNB H5G FOC PUJ DNB_HORIZON 5G - DWPPJ0847 PJY_185  F089/F090 PERUMAHAN PENJAWAT AWAM FASA 1B</t>
  </si>
  <si>
    <t>DNB H5G FOC 12C CBJ F67/F68 DBSEP1944 LINGKARAN CYBER POINT</t>
  </si>
  <si>
    <t>H5G2202091</t>
  </si>
  <si>
    <t>PAC2212198</t>
  </si>
  <si>
    <t>FOC SN F41/F42 (12C) FOR BUKIT TEMIANG - SN (LEG 1&amp;2)</t>
  </si>
  <si>
    <t>Order Cancel</t>
  </si>
  <si>
    <t>H5G2201920</t>
  </si>
  <si>
    <t>PAC2213564</t>
  </si>
  <si>
    <t>CWS HDD 2W (0.25KM) JLN BBN1-2PUTRA POINT - NL</t>
  </si>
  <si>
    <t>H5G2202617</t>
  </si>
  <si>
    <t>PAC2213527</t>
  </si>
  <si>
    <t>5G DNB DBPET0996_JLNTPNSELATAN1 CWS 2 MICROTRENCHING  JALAN TROPICANA SELATAN KLJ</t>
  </si>
  <si>
    <t>5G DNB DBPET0730_DSARAJAYA TDI F56-F57 SPUR (48C-12C) TO DNB CAB ROOFTOP 2 JLN SS 22/21 D'SARA JAYA PJ</t>
  </si>
  <si>
    <t>to TOF balance PAC - unable TOF. status CLSD</t>
  </si>
  <si>
    <t>5G DBPET0743_LPPERSIARANTROPICANA -KLJ  CWS 2WAY MICROTRENCHING PSN TROPICANA KLJ</t>
  </si>
  <si>
    <t>5G DNB DBPET0816_CHANGKATBUKITUTAMA TDI F60-F61 SPUR (24C-12C) TO DNB CAB JLN TANJUNG BDR UTAMA PJ</t>
  </si>
  <si>
    <t>5G DNB DBPET0926_JLNSS261 SWY F35-F36 SPUR (12C) TO DBPET0926 JLN SS261</t>
  </si>
  <si>
    <t>PAC2208162</t>
  </si>
  <si>
    <t>5G DNB DBPET0947_SUBANGHITECHINDPARK FOC SBJ F57-F58 INTER-TIE TO DNB DBPET0947</t>
  </si>
  <si>
    <t>5G DNB DBPET1115_LBHBNDRUTAMA TDI CWS M/TRENCHING 2W TO DNB CAB LBH BDR UTAMA PJ</t>
  </si>
  <si>
    <t>H5G2202313</t>
  </si>
  <si>
    <t>PAC2210666</t>
  </si>
  <si>
    <t>5G DBKLG0278 FOC KLG F26F27 (NEW TOWER) PARKING DEWAN HAMZAH,JLN PERBANDARAN, KLANG</t>
  </si>
  <si>
    <t>H5G2203811</t>
  </si>
  <si>
    <t>5G DBKLG0348 FOC KA F02F15 TNB KAPAR (KAPAR ENERGY VENTURES)</t>
  </si>
  <si>
    <t>H5G2202800</t>
  </si>
  <si>
    <t>PAC2213071</t>
  </si>
  <si>
    <t>5G DBPET0935 FOC BRA F55F56 JLN SETIA MURNI, ALAM NUSANTARA</t>
  </si>
  <si>
    <t>H5G2205204</t>
  </si>
  <si>
    <t>PAC2220417</t>
  </si>
  <si>
    <t>5G DBPET8010 T.CORE FOC SAL F50-F51 BANGUNAN SUK SHAH ALAM</t>
  </si>
  <si>
    <t>H5G2300120</t>
  </si>
  <si>
    <t>PAC2302531</t>
  </si>
  <si>
    <t>5G DBPET8013 T.CORE FOC SAL 44F45 WISMA MBSA, PSN PERBANDARAN, SHAH ALAM</t>
  </si>
  <si>
    <t>H5G2203024</t>
  </si>
  <si>
    <t>PAC2213013</t>
  </si>
  <si>
    <t>5G DNB DBPET1170 FOC SGB F018-F019 FOR BLKAPANGSAPURICARMILA</t>
  </si>
  <si>
    <t>H5G2301063</t>
  </si>
  <si>
    <t>TMCA/232157</t>
  </si>
  <si>
    <t>PAC2312084</t>
  </si>
  <si>
    <t>5G DNB DBGBK0176 JLNF9TMNMELAWATI</t>
  </si>
  <si>
    <t>5G DNB DBHSG0198 FOC RG F033-F034 FOR PERODUAPARTSCENTER</t>
  </si>
  <si>
    <t>5G DNB DBHSG0220 FOC SDH F05 &amp; F06 KGORANGASLISERENDAH39</t>
  </si>
  <si>
    <t>5G DNB DBHSG0227 FOC RA_F011/F012 BDRUTAMABATANGKALI</t>
  </si>
  <si>
    <t>PAC2311797</t>
  </si>
  <si>
    <t>5G DNB DBHSG0248 JLNSUNGAITUA FOC UYM_F006 H5G2300990</t>
  </si>
  <si>
    <t>5G SPUR TWU (12C) DNB_HORIZON 5G_DSTAW0869_KG MEROTAI_TWU</t>
  </si>
  <si>
    <t>PAC Cancel</t>
  </si>
  <si>
    <t>REROUTING ADD FTTH BW_C024 (BW_104) JALAN MAK MAKDIN (JKR)</t>
  </si>
  <si>
    <t>TMWA/239127</t>
  </si>
  <si>
    <t>5G DNB DQBTU0150 1 IUC/CSR &amp; BTU_F68 SPURS 48C/12C FOR JCTJLNSEBARUJLNAH150 _BTU</t>
  </si>
  <si>
    <t>TMCA/221923</t>
  </si>
  <si>
    <t>5G DNB DBPET1115_LBHBNDRUTAMA TDI F66-F67 SPUR (12C) TO DNB CAB LBH BDR UTAMA PJ</t>
  </si>
  <si>
    <t>to TOF balance PAC - done TOF=approved PAC</t>
  </si>
  <si>
    <t>Pending TP submission, CP to check BOQ</t>
  </si>
  <si>
    <t>5G DBKLG0490 FOC PKM F03 KG SUNGAI LIMA PULAU
KETAM</t>
  </si>
  <si>
    <t>TMNA/232739</t>
  </si>
  <si>
    <t>PAC2312451</t>
  </si>
  <si>
    <t>H5G FOC HM_F15 SPUR (12C) CSR DABAG0676_JLNKGPARIT21_HM JALAN KAMPUNG PARIT 21 SUNGAI SUMUN,PERAK</t>
  </si>
  <si>
    <t>VC TELECOMS FOC BOU_F05 SPUR (12C) NID
ABA0122 SK SERI BESOUT 5</t>
  </si>
  <si>
    <t>TMNC/230079</t>
  </si>
  <si>
    <t>PAC2312776</t>
  </si>
  <si>
    <t>FOC 48C(J) 2KM MBK-BZ DKKMD0242_LOT60969BDRMERBOKKLMD</t>
  </si>
  <si>
    <t>NW-REG-C-HDC-Q-C</t>
  </si>
  <si>
    <t>NID (2 SET) FOR MYGOV*NET-KDN (JIM)-PEJABAT
IMIGRESEN PELABUHAN BINTULU (IPME)-TKD</t>
  </si>
  <si>
    <t>CP to prepare RPKA Fin</t>
  </si>
  <si>
    <t>NRP2303632</t>
  </si>
  <si>
    <t>TMSA/233389</t>
  </si>
  <si>
    <t>NRP NID+FOC SNW_F48 SPUR BITS AND BYTE GLOBAL - ALLNEX (IP TRANSIT)</t>
  </si>
  <si>
    <t>NRP RSH_C026 SPUR POS MALAYSIA - PP RAHANG (SDWAN OVER FTTH)</t>
  </si>
  <si>
    <t>NRP NID+FOC FSN_F06 SPUR Telstra_Hino Seremban_wse_2Mbps</t>
  </si>
  <si>
    <t xml:space="preserve"> MYGOV </t>
  </si>
  <si>
    <t>H5G_FOC RIA F49/F50 24C CSR
DKKMD0180_BDRLAGUNAMERBOK (DNB_HORIZON
5G)</t>
  </si>
  <si>
    <t xml:space="preserve"> 5,598.86
 </t>
  </si>
  <si>
    <t>5G DNB DQBTU0161 1 IUC/ CSR &amp; FOC TKD_F2</t>
  </si>
  <si>
    <t xml:space="preserve"> TMW Domestic </t>
  </si>
  <si>
    <t xml:space="preserve"> H5G2205315</t>
  </si>
  <si>
    <t>to confirm PU splicing  + test core</t>
  </si>
  <si>
    <t>KG/SB-ANG-0032-TP</t>
  </si>
  <si>
    <t>REPORT IRIS-SD2669420 DUE TO DATE NOT IN FACTORY RANGE</t>
  </si>
  <si>
    <t xml:space="preserve">5G HORIZON 5G_DJBPH0067_SKPRTBLLBP_BP </t>
  </si>
  <si>
    <t>new AR created, PA to release budget</t>
  </si>
  <si>
    <t>CPQ NOV</t>
  </si>
  <si>
    <t>5G DNB DBPET1049_SEKSYEN15SHAHALAM_SAL</t>
  </si>
  <si>
    <t>5G DNB DCROM0801_MAMSHAH_BMS</t>
  </si>
  <si>
    <t>5G DNB DJJBR0768_METROPOLISTOWERJB_PGI</t>
  </si>
  <si>
    <t>TMBA/231013</t>
  </si>
  <si>
    <t>5G DNB DSTAW0869_JLNTUKENINGAU_TWU</t>
  </si>
  <si>
    <t>H5G2301470</t>
  </si>
  <si>
    <t>TMNA/233196</t>
  </si>
  <si>
    <t>DNB_HORIZON 5G_DKLGK0408_LRGSERIBELIAN2_KUH</t>
  </si>
  <si>
    <t>H5G KUK FOC SPUR 12C DDKBR0460 KG KELANTAN KUK</t>
  </si>
  <si>
    <t xml:space="preserve"> PRK-HTU-0615-TP</t>
  </si>
  <si>
    <t>PAC2312558</t>
  </si>
  <si>
    <t>H5G FOC PR_F16 SPUR (12C) CSR DAMJG0596_SKNAKHODAMUHAMMADTAIB SEK KEB NAKHODA MUHAMMAD TAIB, BATU 3 SEGARI</t>
  </si>
  <si>
    <t xml:space="preserve"> PRK-SNR-0106-TP</t>
  </si>
  <si>
    <t>Pending LOR to link cj20, PR done</t>
  </si>
  <si>
    <t>SRR FTTH ADD TUN_C014 JINTAN &amp; KBG TEMBESU</t>
  </si>
  <si>
    <t>TMNA/232740</t>
  </si>
  <si>
    <t>PAC2312471</t>
  </si>
  <si>
    <t>H5G FOC TIN_F41 SPUR (12C) CSR DAHPK0100_LRGMESJID_TIN LORONG MESJID TELUK INTAN</t>
  </si>
  <si>
    <t xml:space="preserve"> 6,594.39
 </t>
  </si>
  <si>
    <t>PRK-CGE-0111-TP</t>
  </si>
  <si>
    <t>MYGOV*NET FOC 96C KUH F27 BALAI BOMBA &amp;</t>
  </si>
  <si>
    <t>PAC2306726</t>
  </si>
  <si>
    <t>MYGOV NEO GMU FOC SPUR 12C PEJABAT IMIGRESEN GUA MUSANG</t>
  </si>
  <si>
    <t xml:space="preserve">  13,738.00
 </t>
  </si>
  <si>
    <t>KEL-EDU-0107</t>
  </si>
  <si>
    <t>MYGOV*NET FOC KUH_F15_F16 MAJLIS PERBANDARAN LANGKAWI</t>
  </si>
  <si>
    <t>RER2300182</t>
  </si>
  <si>
    <t>RMSA/230011</t>
  </si>
  <si>
    <t>RMK12-PENGALIHAN FOC TEBATAN BANJIR TAMAN DESA DUYUNG</t>
  </si>
  <si>
    <t xml:space="preserve"> NETWORK </t>
  </si>
  <si>
    <t>NRP NID/FOC MAM F50 SPUR 12C PERODUA SALES SDN BHD JALAN MALIM - BACHANG</t>
  </si>
  <si>
    <t>5G DNB DQBTU0183 1 IUC/ CSR &amp; FOC TKD_F24 SPURS 48C/24C/ 12C FOR LNGINTWRHS-TKD MLNG INTEGRATED WAREHOUSE BUILDING AREA TANJONG KIDURONG BINTULU</t>
  </si>
  <si>
    <t>SRR FTTH NEW KUK_C030A KUBANG KERANJI, KG PARIT  PASIR TUMBOH</t>
  </si>
  <si>
    <t>KEL-CAK-0332</t>
  </si>
  <si>
    <t>mohon semak semula PU yg digunakan</t>
  </si>
  <si>
    <t>MYGOV FOC (TP) KRP F21,22 SPURS 12C APMM DAERAH ROMPIN KOMPLEKS PENTADBIRAN KERAJAAN</t>
  </si>
  <si>
    <t xml:space="preserve"> RER2200232</t>
  </si>
  <si>
    <t>REROUTING BM CWS (4W) TAMAN SEJAHTERA ALMA</t>
  </si>
  <si>
    <t xml:space="preserve">  346,991.00
 </t>
  </si>
  <si>
    <t>5G DNB DQMIR0745 1 IUC/ CSR &amp; FOC
MR_F43 (192C/96C/12C)/ MR_F42 (SPUR
12C) FOR BRIGHTON VETERINARY CLINIC,
JALAN BRIGHTON 98000 MIRI
(H5G2201969)</t>
  </si>
  <si>
    <t xml:space="preserve"> tmW DOMESTIC </t>
  </si>
  <si>
    <t>KKM KPOP2 FTTH SPK_C022 BBD9458 SEKOLAH JENIS
KEBANGSAAN (TAMIL) SEPANG</t>
  </si>
  <si>
    <t xml:space="preserve"> SCHOOL POP2 </t>
  </si>
  <si>
    <t>FOC &amp; NID SLG 99.7% TMP MYGOV*NET-KPKT (JBPM)-BALAI BOMBA DAN PENYELAMAT KEMPAS(IPME)-TMP</t>
  </si>
  <si>
    <t>FOC &amp; FDP FOR UNIFI PRM MyGov*Net-KPKT-SWCORP PASIR GUDANG-P3 SD FTTH BANGUNAN BARU SWCORP CAWANGAN PASIR GUDANG</t>
  </si>
  <si>
    <t>FOC &amp; NID SLG 99.7% KTG MYGOV*NET-KPKT (JBPM)-BALAI BOMBA DAN PENYELAMAT BANDAR TENGGARA(IPME)-KTG</t>
  </si>
  <si>
    <t>FOC &amp; NID SLG 99.7% PTU MYGOV*NET-MOF (JKDM) KASTAM TANJUNG LANGSAT PORT, PELABUHAN TANJUNG LANGSAT PASIR GUDANG (IPME)-PTU</t>
  </si>
  <si>
    <t>MYGOV NID AN FOC GNG C008 HOSPITAL SEGAMAT (BAHARU) (IPME) - GNG</t>
  </si>
  <si>
    <t>1GOV FOC SPUR BFT F015 (12C) MYGOVT*Net-NRECC (JUPEM-GEODESI) CORS BEAUFORT (IPME) - BFT</t>
  </si>
  <si>
    <t>MYGOV2.0 (ADD_BF) SLI_C005 PUSAT PENGEMBANGAN VETERINAR (VETEC) JABATAN PERKHIDMATAN VETERINAR SLIM RIVER</t>
  </si>
  <si>
    <t>MYGOV2.0 FTTH (ADD_BF) JLP_C038 CAW INSPEKTORAT &amp; PERUNDANGAN &amp; CAW TIBIKUSTA JKN NO.59-A &amp; 59-B LKK KLEDANG RAYA TMN KLEDANG RAYA</t>
  </si>
  <si>
    <t>GOV FOC ERA F34 (12C) FOR NID MYGOVT*NET-NRECC (JUPEM-GEODESI) CORS SANDAKAN (SAND) (IPME) - ERA</t>
  </si>
  <si>
    <t xml:space="preserve"> 7,702.70
 </t>
  </si>
  <si>
    <t>SRR 2023 FTTH (TP) BGH C009 LRG K.P.I 1/3, 1/5, 1/6,
1/7, 1/8, LRG KAMPUNG PADANG INDAH 2</t>
  </si>
  <si>
    <t>PAC2223761</t>
  </si>
  <si>
    <t>KKM KPOP2 FTTH MRB_C006 BBA1025 SEKOLAH
KEBANGSAAN KAMPONG ENDAH</t>
  </si>
  <si>
    <t>MPKB - CONTRACT CEILING</t>
  </si>
  <si>
    <t>ERROR IMMEDIATE PR - LOR REQUIRED</t>
  </si>
  <si>
    <t>NRP2303272</t>
  </si>
  <si>
    <t>TMSA/233299</t>
  </si>
  <si>
    <t>PAC2312324</t>
  </si>
  <si>
    <t>FOC &amp; NID SLA 99.0% PN HONEYWELL_TEBRAU (WIA)_PN PLOT 121, C/O VENTURE TECHNOCOM SDN BHD, 1 JALAN FIRMA 1/3 KAW PERINDUSTRIAN TEBRAU, JOHOR BAHRU, JOHOR ,81100, JOHOR BAHRU,JOHOR</t>
  </si>
  <si>
    <t>NRP2303321</t>
  </si>
  <si>
    <t>TMCA/232149</t>
  </si>
  <si>
    <t>PAC2312259</t>
  </si>
  <si>
    <t>NRP FOC BUK F30F31 AEON NO.7 JLN SEJAHTERA 25/124, AXIS PREMIER INDUSTRIAL PARK, SEK. 25 SHAH ALAM</t>
  </si>
  <si>
    <t>NRP2303307</t>
  </si>
  <si>
    <t>TMCA/232121</t>
  </si>
  <si>
    <t>PAC2312137</t>
  </si>
  <si>
    <t>NRP SRG F27 HONEYWEEL KOMPLEKS PERUSAHAAN LTAT, JLN PENGAPIT 15/19, SEK. 15 SHAH ALAM</t>
  </si>
  <si>
    <t>NRP2303286</t>
  </si>
  <si>
    <t>TMNA/230422</t>
  </si>
  <si>
    <t>PAC2312152</t>
  </si>
  <si>
    <t>NRP FOC SJA F61/F62 NID HONEYWELL PENANG</t>
  </si>
  <si>
    <t>NRP2303340</t>
  </si>
  <si>
    <t>TMCA/232190</t>
  </si>
  <si>
    <t>PAC2312448</t>
  </si>
  <si>
    <t>NRP FOC LTS F83 SPUR 12C HONEYWELL JALAN TIANG BUKIT JELUTONG</t>
  </si>
  <si>
    <t>NRP2303329</t>
  </si>
  <si>
    <t>TMWA/230579</t>
  </si>
  <si>
    <t>PAC2312036</t>
  </si>
  <si>
    <t>NRP CWS &amp; FOC_48C PRJ_F41 FOR 1-TM STARLINK -TMTC HUB KUCHING 100G-AND Kuching + CNFD Kuching</t>
  </si>
  <si>
    <t>NRP2303391</t>
  </si>
  <si>
    <t>TMEA/231491</t>
  </si>
  <si>
    <t>PAC2312287</t>
  </si>
  <si>
    <t>NRP NID GEB WISMA KPC (WIA)</t>
  </si>
  <si>
    <t>NRP2303385</t>
  </si>
  <si>
    <t>TMCA/232128</t>
  </si>
  <si>
    <t>PAC2312173</t>
  </si>
  <si>
    <t>NRP FOC 12C CBJ F75 CBJ2 TO KUL20 (CX5) MICROSOFT JLN CYBER POINT 2</t>
  </si>
  <si>
    <t>TMCA/232129</t>
  </si>
  <si>
    <t>NRP FOC 12C CBJ F73 CBJ2 TO KUL31(KVDC) MICROSOFT PER SEMARAK API</t>
  </si>
  <si>
    <t>TMCA/232130</t>
  </si>
  <si>
    <t>NRP CWS CBJ 2W AT KUL20 (CX5) JLN CYBER POINT 2</t>
  </si>
  <si>
    <t>NRP2303384</t>
  </si>
  <si>
    <t>TMCA/232127</t>
  </si>
  <si>
    <t>PAC2312172</t>
  </si>
  <si>
    <t>NRP FOC 24C CBJ KUL31(KVDC) - KUL03 (MICROSOFT DC) PER. CYBER POINT SELATAN</t>
  </si>
  <si>
    <t>NRP2303378</t>
  </si>
  <si>
    <t>TMCA/232122</t>
  </si>
  <si>
    <t>PAC2312139</t>
  </si>
  <si>
    <t>NRP SAG F31F32 EXPEREO LOT 3, PSN SABAK BERNAM, SEK 26, KWSN PERINDUSTRIAN HICOM.</t>
  </si>
  <si>
    <t>NRP2303455</t>
  </si>
  <si>
    <t>TMCA/232176</t>
  </si>
  <si>
    <t>PAC2312385</t>
  </si>
  <si>
    <t>NRP FOC BB F12 SPUR 12C NID RACO (M) BESTARI JAYA</t>
  </si>
  <si>
    <t>NRP2303430</t>
  </si>
  <si>
    <t>TMEA/231492</t>
  </si>
  <si>
    <t>PAC2312293</t>
  </si>
  <si>
    <t>NRP FOC (TP) GEB F42,43 SPURS 12C GLOBALCOMM - WISMA KPC (WSE) JALAN TANJUNG GELANG</t>
  </si>
  <si>
    <t>NRP2303414</t>
  </si>
  <si>
    <t>TMNA/232716</t>
  </si>
  <si>
    <t>PAC2312231</t>
  </si>
  <si>
    <t>NRP FOC KBS F28 NID BANDAR SETIA FONTAINES</t>
  </si>
  <si>
    <t>NRP2303540</t>
  </si>
  <si>
    <t>TMEA/236134</t>
  </si>
  <si>
    <t>PAC2312441</t>
  </si>
  <si>
    <t>NRP KO FOC SPUR 12C MYREN LIB KBHARU</t>
  </si>
  <si>
    <t>NRP2303538</t>
  </si>
  <si>
    <t>TMCA/232196</t>
  </si>
  <si>
    <t>PAC2312492</t>
  </si>
  <si>
    <t>NRP FOC KJ F66 12 CORE MYREN - AMGEN KAJANG (WSE) - KJ NRP2303538</t>
  </si>
  <si>
    <t>NRP2303521</t>
  </si>
  <si>
    <t>TMEA/231494</t>
  </si>
  <si>
    <t>PAC2312507</t>
  </si>
  <si>
    <t>NRP FOC (TP) PHI CELCOM PALOH HINAI - DIVERSITY BUKIT HARIMAU</t>
  </si>
  <si>
    <t>NRP2303474</t>
  </si>
  <si>
    <t>TMCA/232197</t>
  </si>
  <si>
    <t>PAC2312499</t>
  </si>
  <si>
    <t>NRP FOC BRA F61F62 CHUBB KLANG, NO. 31 JLN TIARA 2C/KU1, PUSAT PERNIAGAAN BBK, KLANG</t>
  </si>
  <si>
    <t>NRP2303503</t>
  </si>
  <si>
    <t>TMCA/232186</t>
  </si>
  <si>
    <t>PAC2312411</t>
  </si>
  <si>
    <t>NRP FOC SGB F039 BT: 247174 | EPF KWASA DAMANSARA</t>
  </si>
  <si>
    <t>NRP KOPERASI COOPBANK - LOT 6&amp;7 BLOK 1 PRIMA SQUARE MILE 4 SANDAKAN SABAH (IPME) -ERA</t>
  </si>
  <si>
    <t>NRP TEST &amp; COMM NRP BIN F37  ATT-Tiff&amp;Co-KL(WIA 100M) LA 99.0 THE EXCHANGE TRX - BIN</t>
  </si>
  <si>
    <t>NRP GTT - COLLINS AEROSPACE MALAYSIA - GE 100M - LTS Shah Alam</t>
  </si>
  <si>
    <t>NRP NID CBJ2 FOR PS PIPELINE- LEG B TSGI (MEP2P)</t>
  </si>
  <si>
    <t>NRP NID PUJ FOR PS PIPELINE- LEG A KVDT (MEP2P)</t>
  </si>
  <si>
    <t>NRP NID CBJ FOR ALLIANCE BANK BERHAD- CSF COMPUTER EXCHANGE 3552</t>
  </si>
  <si>
    <t>Pending AR creation</t>
  </si>
  <si>
    <t>NRP FOC SPUR (12C) DOME PN PERODUA JALAN JOHOR JAYA,KAWASAN PERINDUSTRIAN PLENTONG</t>
  </si>
  <si>
    <t>NRP FOC SPUR (12C) DOME TG PERODUA JALAN HILIRAN MASJID</t>
  </si>
  <si>
    <t>NRP FOC BRA F61F62 PERODUA SERVICE -BLOCK B  LOT 21 LRG KELULI 1C KWSN PERINDUSTRIAN BKT RAJA, SEK. 7</t>
  </si>
  <si>
    <t>NRP FOC SPUR (12C) DOME MUR PERODUA SDN BHD-E-49 BATU 2 JALAN BAKRI MUAR</t>
  </si>
  <si>
    <t>NRP FOC SPUR (12C) DOME TMP PERODUA SDN BHD-NO 75 JALAN TAMPOI</t>
  </si>
  <si>
    <t>NRP FOC SPUR (12C) NID LTG ORIENT TELECOMS SDN BHD (WSE)</t>
  </si>
  <si>
    <t>NRP FOC SPUR (12C) NID PN ORIENT TELECOMS SDN BHD (WSE)</t>
  </si>
  <si>
    <t>NRP FOC NID KMH CELESTICA MALAYSIA-KULIM HI TECH (SLG 99.5% - 1 NID)</t>
  </si>
  <si>
    <t>WEBE FOC AS_NK7730 Surau At Takwa</t>
  </si>
  <si>
    <t>NRP FOC SPUR (12C) NID LBN ORIENT-MEGA INTERNATIONAL COMMERCIAL BANK (WSE)</t>
  </si>
  <si>
    <t>NRP FOC NID KMH CELESTICA MALAYSIA-KULIM HI TECH(DOME)-KMI</t>
  </si>
  <si>
    <t xml:space="preserve">WEBE FOC KE-CW7719 LP TMN BKT MALURI (NGBH+) </t>
  </si>
  <si>
    <t>NRP SPUR 12C USJ F37/F38 - CELCOM TMBKTGUGUP (NGBH) - USJ</t>
  </si>
  <si>
    <t>NRP FOC NID ASS OHR MARKETING SDN BHD- AMPANG BUSINESS CENTER(DOME)</t>
  </si>
  <si>
    <t>NRP FOC SPUR (12C) IKHASAS LAND SDN BHD-MARRIOT PULAU PERHENTIAN (DOME)-KRA</t>
  </si>
  <si>
    <t>NRP FOC SPUR (12C) POLIS DIRAJA MALAYSIA - MAHKAMAH DUNGUN (1PDRMNET) (IPME) - DN</t>
  </si>
  <si>
    <t>NRP FOC SPUR (12C) POLIS DIRAJA MALAYSIA - MAHKAMAH TEMERLOH (1PDRMNET) (IPME) - TL</t>
  </si>
  <si>
    <t>NRP FOC SPUR (12C) POLIS DIRAJA MALAYSIA - MAHKAMAH KUANTAN (1PDRMNET)(IPME) - BIA</t>
  </si>
  <si>
    <t>NRP FOC SPUR (12C) POLIS DIRAJA MALAYSIA - STOR BAT 7 BEKALAN (1PDRMNET) (IPME) - TRM</t>
  </si>
  <si>
    <t>NRP_FOC AIM F25/F26 SPUR 12C NID PEJABAT UNIT K9 PSP AIR ITAM (1PDRMNET)</t>
  </si>
  <si>
    <t>NRP FOC TJR _F07 SPUR (12C) NID STOR BATALION 1 LOT JKR 4474 KEM PPH ULU KINTA</t>
  </si>
  <si>
    <t>NRP_FOC KMR F17/F18 SPUR 12C NID MAHKAMAH TIMUR LAUT (1PDRMNET)</t>
  </si>
  <si>
    <t>NRP_FOC GLR F35/F36 SPUR 12C NID CAW BENGKEL PENGANGKUTAN SG DUA (1PDRMNET)</t>
  </si>
  <si>
    <t>NRP FOC BKH SPUR (12C) POLIS DIRAJA MALAYSIA - MARTEK BUKIT KAYU HITAM (1PDRMNET) (IPME)</t>
  </si>
  <si>
    <t>PREPLAN COMPLETED</t>
  </si>
  <si>
    <t>NRP FOC BRF SPUR HSF-STESEN CENTRAL(WSE)</t>
  </si>
  <si>
    <t xml:space="preserve"> TMW GLOBAL </t>
  </si>
  <si>
    <t>BR SWK FOC MATU - EF KUCHING (WSE) - KG</t>
  </si>
  <si>
    <t>WEBE FOC TAR - CW0188 LP JLN GURNEY (NGBH+)</t>
  </si>
  <si>
    <t>WEBE FOC BGI CB0160 LP PSR DESA SAUJANA (NGBH+)</t>
  </si>
  <si>
    <t>NRP FOC TAR SPUR NID ALLIANCE BANK MALAYSIA BERHAD-MENARA MULTIPURPOSE</t>
  </si>
  <si>
    <t>NRP FOC SBJ SPUR NID ALLIANCE BANK MALAYSIA BERHAD-SS15 PETALING JAYA</t>
  </si>
  <si>
    <t>NRP FOC KE SPUR NID ALLIANCE BANK MALAYSIA BERHAD-TAMAN SRI DAMANSARA</t>
  </si>
  <si>
    <t>5G FOC (TP) AAR F48,51 SPURS 24C DCKTN0413 TMN SEMANBU 1</t>
  </si>
  <si>
    <t>FOC &amp; NID SLG 99.7% KLI MYGOV*NET-KPKT</t>
  </si>
  <si>
    <t>MPKB kontrak siling</t>
  </si>
  <si>
    <t xml:space="preserve">TMNA/230502 </t>
  </si>
  <si>
    <t>NRP FTTH (ADD) KKN_C004 PEJ KWSN FELCRA
BERHAD BUKIT TAMPOI (CP)</t>
  </si>
  <si>
    <t xml:space="preserve">TMNA/232618 </t>
  </si>
  <si>
    <t>H5G_FOC AHK F10/F11 24C CSR DKKBP0288_KPMATANGKONG_AHK(DNB_HORIZON 5G)SFP</t>
  </si>
  <si>
    <t xml:space="preserve">TMNA/232728 </t>
  </si>
  <si>
    <t>H5G CSR_FOC GN_F14/F23 DNB HORIZON 5G DKKMD0239 JLN INDUSTRI5 - GN(SFP)</t>
  </si>
  <si>
    <t xml:space="preserve">
KD/PL-AGG-0436-TP</t>
  </si>
  <si>
    <t>REROUTING FTTH ADD AIM_C008 (AIM_076) JALAN PAYA TERUBONG</t>
  </si>
  <si>
    <t xml:space="preserve"> ND Rerouting </t>
  </si>
  <si>
    <t>PG-PCO-0301</t>
  </si>
  <si>
    <t>NRP FOC (TP) JNCT KI-PGT 96C FOC 24C SPU</t>
  </si>
  <si>
    <t xml:space="preserve">TMNA/232729 </t>
  </si>
  <si>
    <t>H5G_FOC SP F56_F57 CSR
DKKMD0163_JLNBUKITPUTERI(SFP)</t>
  </si>
  <si>
    <t xml:space="preserve"> TM 5G </t>
  </si>
  <si>
    <t xml:space="preserve"> 1,635.85
 </t>
  </si>
  <si>
    <t>BR SWK FOC PNN_F06/F07 12C - SEKOLAH KEBANGSAAN PELAMAN SIDUNUK(WSE)- PNN</t>
  </si>
  <si>
    <t>Revert to CP-Bulk Order patch cord</t>
  </si>
  <si>
    <t>5G DBKSG0654 FOC SSN F08F14 24C/12C JLN KERETAPI LAMA</t>
  </si>
  <si>
    <t>5G DBKSG0643 FOC SSN F12F14 12C JLN BALAI RAYA KG BKT KUCHING</t>
  </si>
  <si>
    <t>GBK FTTH RETURN ORDER 2023 ST</t>
  </si>
  <si>
    <t xml:space="preserve"> RETURN ORDER </t>
  </si>
  <si>
    <t>QUALITY - FOC DAN CWS JALAN SUNGAI MERAB, KAJANG, SELANGOR
QUA2200142</t>
  </si>
  <si>
    <t> NRP2303549</t>
  </si>
  <si>
    <t>NRP FTTH ADD MC C039 DP053A PANGSAPURI KOLEJ KEJURURAWATAN MELAKA</t>
  </si>
  <si>
    <t>NRP FTTH NL_C072M TH PROPERTIES SDN BHD - BANDAR ENSTEK(UNIFI) - NL</t>
  </si>
  <si>
    <t>PA TOF BUDGET - RVPKA APPROVED</t>
  </si>
  <si>
    <t>TMSA224948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</si>
</sst>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dd\-mmm\-yyyy"/>
    <numFmt numFmtId="166" formatCode="[$-14409]d/m/yyyy;@"/>
    <numFmt numFmtId="167" formatCode="[$-14409]dd/mm/yyyy;@"/>
    <numFmt numFmtId="168" formatCode="0_ ;\-0\ "/>
    <numFmt numFmtId="169" formatCode="[$-409]d\-mmm\-yy;@"/>
    <numFmt numFmtId="170" formatCode="d/m/yyyy\ hh:mm"/>
    <numFmt numFmtId="171" formatCode="[$-409]dd\-mmm\-yy;@"/>
  </numFmts>
  <fonts count="104">
    <font>
      <sz val="11"/>
      <color theme="1"/>
      <name val="Calibri"/>
      <family val="2"/>
      <scheme val="minor"/>
    </font>
    <font>
      <u/>
      <sz val="11"/>
      <color theme="10"/>
      <name val="Calibri"/>
      <family val="2"/>
      <scheme val="minor"/>
    </font>
    <font>
      <sz val="11"/>
      <color rgb="FF000000"/>
      <name val="Calibri"/>
      <family val="2"/>
    </font>
    <font>
      <b/>
      <sz val="11"/>
      <color theme="1"/>
      <name val="Calibri"/>
      <family val="2"/>
      <scheme val="minor"/>
    </font>
    <font>
      <b/>
      <sz val="12"/>
      <name val="Calibri"/>
      <family val="2"/>
      <scheme val="minor"/>
    </font>
    <font>
      <sz val="12"/>
      <name val="Calibri"/>
      <family val="2"/>
      <scheme val="minor"/>
    </font>
    <font>
      <u/>
      <sz val="11"/>
      <color rgb="FF0563C1"/>
      <name val="Calibri"/>
      <family val="2"/>
      <scheme val="minor"/>
    </font>
    <font>
      <sz val="12"/>
      <color rgb="FF000000"/>
      <name val="Calibri"/>
      <family val="2"/>
      <scheme val="minor"/>
    </font>
    <font>
      <sz val="12"/>
      <color rgb="FF333333"/>
      <name val="Calibri"/>
      <family val="2"/>
      <scheme val="minor"/>
    </font>
    <font>
      <sz val="8"/>
      <name val="Calibri"/>
      <family val="2"/>
      <scheme val="minor"/>
    </font>
    <font>
      <b/>
      <u/>
      <sz val="11"/>
      <color theme="1"/>
      <name val="Calibri"/>
      <family val="2"/>
      <scheme val="minor"/>
    </font>
    <font>
      <sz val="11"/>
      <color rgb="FF444444"/>
      <name val="Calibri"/>
      <family val="2"/>
    </font>
    <font>
      <b/>
      <sz val="11"/>
      <color rgb="FF000000"/>
      <name val="Calibri"/>
      <family val="2"/>
    </font>
    <font>
      <b/>
      <sz val="11"/>
      <name val="Calibri"/>
      <family val="2"/>
    </font>
    <font>
      <sz val="11"/>
      <name val="Calibri"/>
      <family val="2"/>
    </font>
    <font>
      <sz val="11"/>
      <color rgb="FF333333"/>
      <name val="72"/>
      <family val="2"/>
    </font>
    <font>
      <b/>
      <sz val="10"/>
      <name val="Calibri"/>
      <family val="2"/>
    </font>
    <font>
      <sz val="11"/>
      <name val="Calibri"/>
      <family val="2"/>
      <scheme val="minor"/>
    </font>
    <font>
      <sz val="10"/>
      <color rgb="FF333333"/>
      <name val="Source Sans Pro"/>
      <family val="2"/>
    </font>
    <font>
      <sz val="10"/>
      <name val="Calibri"/>
      <family val="2"/>
    </font>
    <font>
      <sz val="11"/>
      <color rgb="FF000000"/>
      <name val="Segoe UI"/>
      <family val="2"/>
    </font>
    <font>
      <b/>
      <u/>
      <sz val="14"/>
      <color theme="1"/>
      <name val="Calibri"/>
      <family val="2"/>
      <scheme val="minor"/>
    </font>
    <font>
      <sz val="11"/>
      <color rgb="FF000000"/>
      <name val="Calibri"/>
      <family val="2"/>
      <scheme val="minor"/>
    </font>
    <font>
      <sz val="11"/>
      <color rgb="FFFF0000"/>
      <name val="Calibri"/>
      <family val="2"/>
      <scheme val="minor"/>
    </font>
    <font>
      <b/>
      <sz val="11"/>
      <color rgb="FFFFFFFF"/>
      <name val="Calibri"/>
      <family val="2"/>
    </font>
    <font>
      <sz val="8"/>
      <color rgb="FF000000"/>
      <name val="Calibri"/>
      <family val="2"/>
    </font>
    <font>
      <b/>
      <sz val="11"/>
      <color theme="1" tint="4.9989318521683403E-2"/>
      <name val="Calibri"/>
      <family val="2"/>
      <scheme val="minor"/>
    </font>
    <font>
      <sz val="11"/>
      <color theme="1" tint="4.9989318521683403E-2"/>
      <name val="Calibri"/>
      <family val="2"/>
      <scheme val="minor"/>
    </font>
    <font>
      <sz val="11"/>
      <color rgb="FFFF0000"/>
      <name val="Calibri"/>
      <family val="2"/>
    </font>
    <font>
      <sz val="9"/>
      <color theme="1"/>
      <name val="Source Sans Pro"/>
      <family val="2"/>
    </font>
    <font>
      <b/>
      <sz val="10"/>
      <name val="Calibri"/>
      <family val="2"/>
      <scheme val="minor"/>
    </font>
    <font>
      <sz val="10"/>
      <name val="Calibri"/>
      <family val="2"/>
      <scheme val="minor"/>
    </font>
    <font>
      <u/>
      <sz val="11"/>
      <color rgb="FFFF0000"/>
      <name val="Calibri"/>
      <family val="2"/>
      <scheme val="minor"/>
    </font>
    <font>
      <sz val="11"/>
      <color theme="1"/>
      <name val="Calibri"/>
      <family val="2"/>
      <scheme val="minor"/>
    </font>
    <font>
      <b/>
      <sz val="11"/>
      <color theme="0"/>
      <name val="Calibri"/>
      <family val="2"/>
      <scheme val="minor"/>
    </font>
    <font>
      <b/>
      <sz val="11"/>
      <name val="Calibri"/>
      <family val="2"/>
      <scheme val="minor"/>
    </font>
    <font>
      <b/>
      <sz val="11"/>
      <color rgb="FF000000"/>
      <name val="Calibri"/>
      <family val="2"/>
      <scheme val="minor"/>
    </font>
    <font>
      <sz val="11"/>
      <color rgb="FF333333"/>
      <name val="Calibri"/>
      <family val="2"/>
      <scheme val="minor"/>
    </font>
    <font>
      <b/>
      <sz val="11"/>
      <color rgb="FFFF0000"/>
      <name val="Calibri"/>
      <family val="2"/>
      <scheme val="minor"/>
    </font>
    <font>
      <sz val="10"/>
      <color rgb="FF333333"/>
      <name val="Calibri"/>
      <family val="2"/>
    </font>
    <font>
      <sz val="10"/>
      <color rgb="FFFF0000"/>
      <name val="Calibri"/>
      <family val="2"/>
    </font>
    <font>
      <b/>
      <sz val="10"/>
      <color rgb="FF000000"/>
      <name val="Calibri"/>
      <family val="2"/>
    </font>
    <font>
      <sz val="10"/>
      <color rgb="FF000000"/>
      <name val="Calibri"/>
      <family val="2"/>
    </font>
    <font>
      <sz val="11"/>
      <color rgb="FF333333"/>
      <name val="Source Sans Pro"/>
      <family val="2"/>
    </font>
    <font>
      <sz val="11"/>
      <color theme="1"/>
      <name val="Calibri"/>
      <family val="2"/>
    </font>
    <font>
      <sz val="10"/>
      <color theme="1"/>
      <name val="Arial"/>
      <family val="2"/>
    </font>
    <font>
      <sz val="11"/>
      <color rgb="FF0D0D0D"/>
      <name val="Calibri"/>
      <family val="2"/>
    </font>
    <font>
      <sz val="12"/>
      <color rgb="FF000000"/>
      <name val="Calibri"/>
      <family val="2"/>
    </font>
    <font>
      <sz val="9"/>
      <color rgb="FF000000"/>
      <name val="Calibri"/>
      <family val="2"/>
    </font>
    <font>
      <b/>
      <sz val="9"/>
      <color rgb="FF000000"/>
      <name val="Calibri"/>
      <family val="2"/>
    </font>
    <font>
      <i/>
      <sz val="7"/>
      <color rgb="FF000000"/>
      <name val="Tahoma"/>
      <family val="2"/>
    </font>
    <font>
      <sz val="9"/>
      <color rgb="FFFF0000"/>
      <name val="Calibri"/>
      <family val="2"/>
    </font>
    <font>
      <u/>
      <sz val="11"/>
      <color theme="1"/>
      <name val="Calibri"/>
      <family val="2"/>
      <scheme val="minor"/>
    </font>
    <font>
      <sz val="11"/>
      <color rgb="FF00B050"/>
      <name val="Calibri"/>
      <family val="2"/>
      <scheme val="minor"/>
    </font>
    <font>
      <sz val="10"/>
      <name val="Arial"/>
      <family val="2"/>
    </font>
    <font>
      <sz val="14"/>
      <color rgb="FF545454"/>
      <name val="Source Sans Pro"/>
      <family val="2"/>
    </font>
    <font>
      <sz val="11"/>
      <color rgb="FF444444"/>
      <name val="Calibri"/>
      <family val="2"/>
      <charset val="1"/>
    </font>
    <font>
      <sz val="10"/>
      <color theme="1"/>
      <name val="Calibri"/>
      <family val="2"/>
    </font>
    <font>
      <sz val="10"/>
      <color rgb="FF333333"/>
      <name val="Calibri"/>
      <family val="2"/>
      <scheme val="minor"/>
    </font>
    <font>
      <sz val="11"/>
      <color rgb="FF000000"/>
      <name val="Calibri"/>
      <family val="2"/>
      <charset val="1"/>
    </font>
    <font>
      <sz val="11"/>
      <color rgb="FF000000"/>
      <name val="Calibri"/>
    </font>
    <font>
      <sz val="10"/>
      <color rgb="FF333333"/>
      <name val="Source Sans Pro"/>
      <charset val="1"/>
    </font>
    <font>
      <sz val="11"/>
      <color rgb="FFFF0000"/>
      <name val="Calibri"/>
    </font>
    <font>
      <sz val="11"/>
      <color rgb="FF000000"/>
      <name val="Calibri"/>
      <scheme val="minor"/>
    </font>
    <font>
      <sz val="14"/>
      <color rgb="FF444444"/>
      <name val="Source Sans Pro"/>
      <charset val="1"/>
    </font>
    <font>
      <sz val="11"/>
      <color rgb="FF000000"/>
      <name val="Calibri"/>
      <charset val="1"/>
    </font>
    <font>
      <sz val="11"/>
      <name val="Calibri"/>
    </font>
    <font>
      <sz val="11"/>
      <color theme="1"/>
      <name val="Calibri"/>
      <charset val="1"/>
    </font>
    <font>
      <u/>
      <sz val="11"/>
      <color rgb="FF000000"/>
      <name val="Calibri"/>
      <family val="2"/>
      <scheme val="minor"/>
    </font>
    <font>
      <b/>
      <sz val="11"/>
      <color theme="1"/>
      <name val="Calibri"/>
      <charset val="1"/>
    </font>
    <font>
      <sz val="10"/>
      <color theme="1"/>
      <name val="Calibri"/>
    </font>
    <font>
      <b/>
      <sz val="10"/>
      <color rgb="FFFFFFFF"/>
      <name val="Calibri"/>
    </font>
    <font>
      <b/>
      <sz val="10"/>
      <color rgb="FFFF0000"/>
      <name val="Calibri"/>
    </font>
    <font>
      <sz val="10"/>
      <color rgb="FF000000"/>
      <name val="Calibri"/>
    </font>
    <font>
      <sz val="11"/>
      <color rgb="FF333333"/>
      <name val="Source Sans Pro"/>
      <charset val="1"/>
    </font>
    <font>
      <sz val="10"/>
      <name val="Arial"/>
    </font>
    <font>
      <sz val="11"/>
      <color rgb="FF444444"/>
      <name val="Calibri"/>
      <charset val="1"/>
    </font>
    <font>
      <sz val="10"/>
      <color rgb="FF0070C0"/>
      <name val="Calibri"/>
    </font>
    <font>
      <sz val="14"/>
      <color rgb="FF323130"/>
      <name val="Segoe UI"/>
    </font>
    <font>
      <sz val="10"/>
      <color rgb="FFFFFFFF"/>
      <name val="Calibri"/>
    </font>
    <font>
      <sz val="10"/>
      <color rgb="FF9C0006"/>
      <name val="Calibri"/>
    </font>
    <font>
      <sz val="10"/>
      <color rgb="FFFF0000"/>
      <name val="Calibri"/>
    </font>
    <font>
      <sz val="10"/>
      <color rgb="FF333333"/>
      <name val="Calibri"/>
    </font>
    <font>
      <strike/>
      <sz val="10"/>
      <color rgb="FF000000"/>
      <name val="Calibri"/>
    </font>
    <font>
      <sz val="10"/>
      <color rgb="FF444444"/>
      <name val="Calibri"/>
    </font>
    <font>
      <sz val="10"/>
      <name val="Calibri"/>
    </font>
    <font>
      <sz val="11"/>
      <color rgb="FF9C0006"/>
      <name val="Calibri"/>
    </font>
    <font>
      <sz val="10"/>
      <color rgb="FF323130"/>
      <name val="Calibri"/>
    </font>
    <font>
      <sz val="10"/>
      <color rgb="FF444444"/>
      <name val="Source Sans Pro"/>
      <charset val="1"/>
    </font>
    <font>
      <sz val="11"/>
      <color rgb="FF444444"/>
      <name val="Calibri"/>
    </font>
    <font>
      <sz val="10"/>
      <color rgb="FF000080"/>
      <name val="Calibri"/>
    </font>
    <font>
      <sz val="10"/>
      <color rgb="FF242424"/>
      <name val="Calibri"/>
    </font>
    <font>
      <sz val="9"/>
      <color rgb="FF000000"/>
      <name val="Calibri"/>
    </font>
    <font>
      <b/>
      <sz val="10"/>
      <color rgb="FF9C0006"/>
      <name val="Calibri Light"/>
    </font>
    <font>
      <sz val="10"/>
      <color rgb="FF242424"/>
      <name val="Calibri Light"/>
    </font>
    <font>
      <sz val="10"/>
      <color rgb="FF000000"/>
      <name val="Calibri Light"/>
    </font>
    <font>
      <sz val="11"/>
      <color rgb="FF333333"/>
      <name val="Calibri"/>
    </font>
    <font>
      <sz val="9"/>
      <color rgb="FFFF0000"/>
      <name val="Tahoma"/>
    </font>
    <font>
      <sz val="10"/>
      <color rgb="FF323130"/>
      <name val="Segoe UI"/>
    </font>
    <font>
      <b/>
      <sz val="9"/>
      <color rgb="FF444444"/>
      <name val="Source Sans Pro"/>
      <charset val="1"/>
    </font>
    <font>
      <sz val="10"/>
      <color rgb="FF000000"/>
      <name val="Arial"/>
    </font>
    <font>
      <sz val="10"/>
      <color rgb="FF444444"/>
      <name val="Source Sans Pro"/>
    </font>
    <font>
      <sz val="9"/>
      <color rgb="FF000000"/>
      <name val="Arial"/>
    </font>
    <font>
      <b/>
      <sz val="10"/>
      <name val="Arial"/>
    </font>
  </fonts>
  <fills count="81">
    <fill>
      <patternFill patternType="none"/>
    </fill>
    <fill>
      <patternFill patternType="gray125"/>
    </fill>
    <fill>
      <patternFill patternType="solid">
        <fgColor theme="7" tint="-0.249977111117893"/>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rgb="FFFFE699"/>
        <bgColor rgb="FF000000"/>
      </patternFill>
    </fill>
    <fill>
      <patternFill patternType="solid">
        <fgColor rgb="FFFFFF00"/>
        <bgColor rgb="FF000000"/>
      </patternFill>
    </fill>
    <fill>
      <patternFill patternType="solid">
        <fgColor rgb="FFC6E0B4"/>
        <bgColor rgb="FF000000"/>
      </patternFill>
    </fill>
    <fill>
      <patternFill patternType="solid">
        <fgColor rgb="FFFFFFFF"/>
        <bgColor rgb="FF000000"/>
      </patternFill>
    </fill>
    <fill>
      <patternFill patternType="solid">
        <fgColor rgb="FFFF3300"/>
        <bgColor rgb="FF000000"/>
      </patternFill>
    </fill>
    <fill>
      <patternFill patternType="solid">
        <fgColor rgb="FFFFFF00"/>
        <bgColor indexed="64"/>
      </patternFill>
    </fill>
    <fill>
      <patternFill patternType="solid">
        <fgColor rgb="FF5B9BD5"/>
        <bgColor rgb="FF5B9BD5"/>
      </patternFill>
    </fill>
    <fill>
      <patternFill patternType="solid">
        <fgColor rgb="FFDDEBF7"/>
        <bgColor rgb="FFDDEBF7"/>
      </patternFill>
    </fill>
    <fill>
      <patternFill patternType="solid">
        <fgColor rgb="FFFFFF99"/>
        <bgColor rgb="FF000000"/>
      </patternFill>
    </fill>
    <fill>
      <patternFill patternType="solid">
        <fgColor rgb="FF9BC2E6"/>
        <bgColor rgb="FF000000"/>
      </patternFill>
    </fill>
    <fill>
      <patternFill patternType="solid">
        <fgColor rgb="FFFCE4D6"/>
        <bgColor rgb="FF000000"/>
      </patternFill>
    </fill>
    <fill>
      <patternFill patternType="solid">
        <fgColor theme="5"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9" tint="0.59999389629810485"/>
        <bgColor theme="4"/>
      </patternFill>
    </fill>
    <fill>
      <patternFill patternType="solid">
        <fgColor theme="9" tint="0.59999389629810485"/>
        <bgColor indexed="64"/>
      </patternFill>
    </fill>
    <fill>
      <patternFill patternType="solid">
        <fgColor rgb="FF92D050"/>
        <bgColor indexed="64"/>
      </patternFill>
    </fill>
    <fill>
      <patternFill patternType="solid">
        <fgColor theme="9"/>
        <bgColor indexed="64"/>
      </patternFill>
    </fill>
    <fill>
      <patternFill patternType="solid">
        <fgColor rgb="FF00B050"/>
        <bgColor indexed="64"/>
      </patternFill>
    </fill>
    <fill>
      <patternFill patternType="solid">
        <fgColor theme="0"/>
        <bgColor indexed="64"/>
      </patternFill>
    </fill>
    <fill>
      <patternFill patternType="solid">
        <fgColor rgb="FF92D050"/>
        <bgColor rgb="FF000000"/>
      </patternFill>
    </fill>
    <fill>
      <patternFill patternType="solid">
        <fgColor rgb="FFD6DCE4"/>
        <bgColor rgb="FF000000"/>
      </patternFill>
    </fill>
    <fill>
      <patternFill patternType="solid">
        <fgColor rgb="FFA9D08E"/>
        <bgColor rgb="FF000000"/>
      </patternFill>
    </fill>
    <fill>
      <patternFill patternType="solid">
        <fgColor theme="9" tint="0.39997558519241921"/>
        <bgColor indexed="64"/>
      </patternFill>
    </fill>
    <fill>
      <patternFill patternType="solid">
        <fgColor theme="1"/>
        <bgColor theme="4"/>
      </patternFill>
    </fill>
    <fill>
      <patternFill patternType="solid">
        <fgColor theme="1"/>
        <bgColor indexed="64"/>
      </patternFill>
    </fill>
    <fill>
      <patternFill patternType="solid">
        <fgColor rgb="FFFF0000"/>
        <bgColor indexed="64"/>
      </patternFill>
    </fill>
    <fill>
      <patternFill patternType="solid">
        <fgColor rgb="FFFFC000"/>
        <bgColor indexed="64"/>
      </patternFill>
    </fill>
    <fill>
      <patternFill patternType="solid">
        <fgColor theme="0" tint="-0.249977111117893"/>
        <bgColor indexed="64"/>
      </patternFill>
    </fill>
    <fill>
      <patternFill patternType="solid">
        <fgColor theme="7"/>
        <bgColor rgb="FF000000"/>
      </patternFill>
    </fill>
    <fill>
      <patternFill patternType="solid">
        <fgColor rgb="FF0070C0"/>
        <bgColor indexed="64"/>
      </patternFill>
    </fill>
    <fill>
      <patternFill patternType="solid">
        <fgColor rgb="FF00B0F0"/>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1"/>
        <bgColor theme="4" tint="0.79998168889431442"/>
      </patternFill>
    </fill>
    <fill>
      <patternFill patternType="solid">
        <fgColor theme="1"/>
        <bgColor rgb="FFDDEBF7"/>
      </patternFill>
    </fill>
    <fill>
      <patternFill patternType="solid">
        <fgColor rgb="FFACB9CA"/>
        <bgColor rgb="FF000000"/>
      </patternFill>
    </fill>
    <fill>
      <patternFill patternType="solid">
        <fgColor rgb="FF8EA9DB"/>
        <bgColor rgb="FF000000"/>
      </patternFill>
    </fill>
    <fill>
      <patternFill patternType="solid">
        <fgColor rgb="FFF8CBAD"/>
        <bgColor rgb="FF000000"/>
      </patternFill>
    </fill>
    <fill>
      <patternFill patternType="solid">
        <fgColor rgb="FFC9C9C9"/>
        <bgColor rgb="FF000000"/>
      </patternFill>
    </fill>
    <fill>
      <patternFill patternType="solid">
        <fgColor rgb="FFFFC000"/>
        <bgColor rgb="FF000000"/>
      </patternFill>
    </fill>
    <fill>
      <patternFill patternType="solid">
        <fgColor theme="9" tint="-0.249977111117893"/>
        <bgColor indexed="64"/>
      </patternFill>
    </fill>
    <fill>
      <patternFill patternType="solid">
        <fgColor theme="7"/>
        <bgColor indexed="64"/>
      </patternFill>
    </fill>
    <fill>
      <patternFill patternType="solid">
        <fgColor rgb="FFFFFFFF"/>
        <bgColor rgb="FFD9E1F2"/>
      </patternFill>
    </fill>
    <fill>
      <patternFill patternType="solid">
        <fgColor rgb="FFC2E660"/>
        <bgColor indexed="64"/>
      </patternFill>
    </fill>
    <fill>
      <patternFill patternType="solid">
        <fgColor rgb="FFF9F9F9"/>
        <bgColor indexed="64"/>
      </patternFill>
    </fill>
    <fill>
      <patternFill patternType="solid">
        <fgColor theme="0" tint="-0.14999847407452621"/>
        <bgColor indexed="64"/>
      </patternFill>
    </fill>
    <fill>
      <patternFill patternType="solid">
        <fgColor theme="5"/>
        <bgColor indexed="64"/>
      </patternFill>
    </fill>
    <fill>
      <patternFill patternType="solid">
        <fgColor rgb="FFECF0F5"/>
        <bgColor indexed="64"/>
      </patternFill>
    </fill>
    <fill>
      <patternFill patternType="solid">
        <fgColor rgb="FF00B0F0"/>
        <bgColor rgb="FF000000"/>
      </patternFill>
    </fill>
    <fill>
      <patternFill patternType="solid">
        <fgColor theme="4" tint="0.79998168889431442"/>
        <bgColor indexed="64"/>
      </patternFill>
    </fill>
    <fill>
      <patternFill patternType="solid">
        <fgColor rgb="FF262626"/>
        <bgColor rgb="FF000000"/>
      </patternFill>
    </fill>
    <fill>
      <patternFill patternType="solid">
        <fgColor rgb="FF00FF00"/>
        <bgColor rgb="FF000000"/>
      </patternFill>
    </fill>
    <fill>
      <patternFill patternType="solid">
        <fgColor rgb="FFBDD7EE"/>
        <bgColor rgb="FF000000"/>
      </patternFill>
    </fill>
    <fill>
      <patternFill patternType="solid">
        <fgColor rgb="FFDDEBF7"/>
        <bgColor rgb="FF000000"/>
      </patternFill>
    </fill>
    <fill>
      <patternFill patternType="solid">
        <fgColor rgb="FFDDEBF7"/>
        <bgColor indexed="64"/>
      </patternFill>
    </fill>
    <fill>
      <patternFill patternType="solid">
        <fgColor rgb="FFDEEAF6"/>
        <bgColor indexed="64"/>
      </patternFill>
    </fill>
    <fill>
      <patternFill patternType="solid">
        <fgColor rgb="FFFFD966"/>
        <bgColor indexed="64"/>
      </patternFill>
    </fill>
    <fill>
      <patternFill patternType="solid">
        <fgColor rgb="FF156082"/>
        <bgColor rgb="FF156082"/>
      </patternFill>
    </fill>
    <fill>
      <patternFill patternType="solid">
        <fgColor rgb="FFC0E6F5"/>
        <bgColor rgb="FFC0E6F5"/>
      </patternFill>
    </fill>
    <fill>
      <patternFill patternType="solid">
        <fgColor theme="8" tint="0.79998168889431442"/>
        <bgColor theme="8" tint="0.79998168889431442"/>
      </patternFill>
    </fill>
    <fill>
      <patternFill patternType="solid">
        <fgColor rgb="FFD9E1F2"/>
        <bgColor rgb="FFD9E1F2"/>
      </patternFill>
    </fill>
    <fill>
      <patternFill patternType="solid">
        <fgColor rgb="FFB4C6E7"/>
        <bgColor rgb="FFB4C6E7"/>
      </patternFill>
    </fill>
    <fill>
      <patternFill patternType="solid">
        <fgColor rgb="FFFDE9D9"/>
        <bgColor rgb="FF000000"/>
      </patternFill>
    </fill>
    <fill>
      <patternFill patternType="solid">
        <fgColor rgb="FF0070C0"/>
        <bgColor rgb="FF000000"/>
      </patternFill>
    </fill>
    <fill>
      <patternFill patternType="solid">
        <fgColor rgb="FF7030A0"/>
        <bgColor rgb="FF000000"/>
      </patternFill>
    </fill>
    <fill>
      <patternFill patternType="solid">
        <fgColor rgb="FFFFC7CE"/>
        <bgColor rgb="FF000000"/>
      </patternFill>
    </fill>
    <fill>
      <patternFill patternType="solid">
        <fgColor rgb="FFFFC7CE"/>
        <bgColor rgb="FFDDEBF7"/>
      </patternFill>
    </fill>
    <fill>
      <patternFill patternType="solid">
        <fgColor rgb="FFF9F9F9"/>
        <bgColor rgb="FF000000"/>
      </patternFill>
    </fill>
    <fill>
      <patternFill patternType="solid">
        <fgColor theme="2"/>
        <bgColor indexed="64"/>
      </patternFill>
    </fill>
  </fills>
  <borders count="105">
    <border>
      <left/>
      <right/>
      <top/>
      <bottom/>
      <diagonal/>
    </border>
    <border>
      <left/>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right/>
      <top style="thin">
        <color rgb="FF9BC2E6"/>
      </top>
      <bottom/>
      <diagonal/>
    </border>
    <border>
      <left/>
      <right style="thin">
        <color rgb="FF9BC2E6"/>
      </right>
      <top style="thin">
        <color rgb="FF9BC2E6"/>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9BC2E6"/>
      </left>
      <right/>
      <top style="thin">
        <color rgb="FF9BC2E6"/>
      </top>
      <bottom style="thin">
        <color rgb="FF9BC2E6"/>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9BC2E6"/>
      </right>
      <top/>
      <bottom style="thin">
        <color rgb="FF9BC2E6"/>
      </bottom>
      <diagonal/>
    </border>
    <border>
      <left style="thin">
        <color rgb="FF000000"/>
      </left>
      <right style="thin">
        <color rgb="FF000000"/>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rgb="FF000000"/>
      </bottom>
      <diagonal/>
    </border>
    <border>
      <left style="thin">
        <color rgb="FF9BC2E6"/>
      </left>
      <right/>
      <top style="thin">
        <color rgb="FF9BC2E6"/>
      </top>
      <bottom/>
      <diagonal/>
    </border>
    <border>
      <left/>
      <right style="thin">
        <color indexed="64"/>
      </right>
      <top/>
      <bottom/>
      <diagonal/>
    </border>
    <border>
      <left/>
      <right style="thin">
        <color indexed="64"/>
      </right>
      <top style="thin">
        <color indexed="64"/>
      </top>
      <bottom style="medium">
        <color indexed="64"/>
      </bottom>
      <diagonal/>
    </border>
    <border>
      <left style="medium">
        <color rgb="FF000000"/>
      </left>
      <right/>
      <top style="medium">
        <color rgb="FF000000"/>
      </top>
      <bottom/>
      <diagonal/>
    </border>
    <border>
      <left style="medium">
        <color rgb="FF000000"/>
      </left>
      <right/>
      <top/>
      <bottom/>
      <diagonal/>
    </border>
    <border>
      <left style="thin">
        <color indexed="64"/>
      </left>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rgb="FF000000"/>
      </bottom>
      <diagonal/>
    </border>
    <border>
      <left style="medium">
        <color indexed="64"/>
      </left>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rgb="FF000000"/>
      </bottom>
      <diagonal/>
    </border>
    <border>
      <left/>
      <right style="medium">
        <color indexed="64"/>
      </right>
      <top style="thin">
        <color indexed="64"/>
      </top>
      <bottom style="medium">
        <color rgb="FF000000"/>
      </bottom>
      <diagonal/>
    </border>
    <border>
      <left style="medium">
        <color indexed="64"/>
      </left>
      <right style="medium">
        <color indexed="64"/>
      </right>
      <top/>
      <bottom style="thin">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indexed="64"/>
      </right>
      <top/>
      <bottom/>
      <diagonal/>
    </border>
    <border>
      <left/>
      <right style="medium">
        <color indexed="64"/>
      </right>
      <top/>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thin">
        <color rgb="FF000000"/>
      </left>
      <right style="medium">
        <color indexed="64"/>
      </right>
      <top style="thin">
        <color rgb="FF000000"/>
      </top>
      <bottom/>
      <diagonal/>
    </border>
    <border>
      <left style="medium">
        <color indexed="64"/>
      </left>
      <right style="medium">
        <color indexed="64"/>
      </right>
      <top style="thin">
        <color rgb="FF000000"/>
      </top>
      <bottom style="medium">
        <color indexed="64"/>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rgb="FF000000"/>
      </left>
      <right style="medium">
        <color indexed="64"/>
      </right>
      <top style="medium">
        <color rgb="FF000000"/>
      </top>
      <bottom/>
      <diagonal/>
    </border>
    <border>
      <left style="thin">
        <color rgb="FF000000"/>
      </left>
      <right style="medium">
        <color indexed="64"/>
      </right>
      <top/>
      <bottom/>
      <diagonal/>
    </border>
    <border>
      <left/>
      <right style="medium">
        <color indexed="64"/>
      </right>
      <top style="thin">
        <color rgb="FF000000"/>
      </top>
      <bottom/>
      <diagonal/>
    </border>
    <border>
      <left/>
      <right style="medium">
        <color indexed="64"/>
      </right>
      <top/>
      <bottom style="thin">
        <color rgb="FF000000"/>
      </bottom>
      <diagonal/>
    </border>
    <border>
      <left/>
      <right style="thin">
        <color indexed="64"/>
      </right>
      <top style="thin">
        <color indexed="64"/>
      </top>
      <bottom/>
      <diagonal/>
    </border>
    <border>
      <left/>
      <right/>
      <top style="thin">
        <color theme="4" tint="0.39997558519241921"/>
      </top>
      <bottom/>
      <diagonal/>
    </border>
    <border>
      <left style="thin">
        <color rgb="FFF4F4F4"/>
      </left>
      <right/>
      <top style="thin">
        <color theme="4" tint="0.39997558519241921"/>
      </top>
      <bottom/>
      <diagonal/>
    </border>
    <border>
      <left/>
      <right/>
      <top style="thin">
        <color rgb="FFF4F4F4"/>
      </top>
      <bottom/>
      <diagonal/>
    </border>
    <border>
      <left style="thin">
        <color indexed="64"/>
      </left>
      <right/>
      <top style="thin">
        <color theme="4" tint="0.39997558519241921"/>
      </top>
      <bottom/>
      <diagonal/>
    </border>
    <border>
      <left/>
      <right/>
      <top style="thin">
        <color indexed="64"/>
      </top>
      <bottom/>
      <diagonal/>
    </border>
    <border>
      <left style="thin">
        <color rgb="FFF4F4F4"/>
      </left>
      <right style="thin">
        <color rgb="FFF4F4F4"/>
      </right>
      <top/>
      <bottom style="thin">
        <color rgb="FFF4F4F4"/>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44B3E1"/>
      </left>
      <right/>
      <top style="thin">
        <color rgb="FF44B3E1"/>
      </top>
      <bottom style="thin">
        <color rgb="FF44B3E1"/>
      </bottom>
      <diagonal/>
    </border>
    <border>
      <left/>
      <right/>
      <top style="thin">
        <color rgb="FF44B3E1"/>
      </top>
      <bottom style="thin">
        <color rgb="FF44B3E1"/>
      </bottom>
      <diagonal/>
    </border>
    <border>
      <left/>
      <right style="thin">
        <color rgb="FF44B3E1"/>
      </right>
      <top style="thin">
        <color rgb="FF44B3E1"/>
      </top>
      <bottom style="thin">
        <color rgb="FF44B3E1"/>
      </bottom>
      <diagonal/>
    </border>
    <border>
      <left style="thin">
        <color theme="4" tint="0.39997558519241921"/>
      </left>
      <right style="thin">
        <color theme="0"/>
      </right>
      <top style="thin">
        <color theme="4" tint="0.39997558519241921"/>
      </top>
      <bottom style="thin">
        <color theme="0"/>
      </bottom>
      <diagonal/>
    </border>
    <border>
      <left style="thin">
        <color theme="4" tint="0.39997558519241921"/>
      </left>
      <right style="thin">
        <color theme="0"/>
      </right>
      <top style="thin">
        <color theme="4" tint="0.39997558519241921"/>
      </top>
      <bottom/>
      <diagonal/>
    </border>
    <border>
      <left style="thin">
        <color rgb="FFFFFFFF"/>
      </left>
      <right style="thin">
        <color rgb="FFFFFFFF"/>
      </right>
      <top style="thin">
        <color rgb="FFFFFFFF"/>
      </top>
      <bottom style="thin">
        <color rgb="FFFFFFFF"/>
      </bottom>
      <diagonal/>
    </border>
    <border>
      <left/>
      <right/>
      <top style="thin">
        <color rgb="FF000000"/>
      </top>
      <bottom style="thin">
        <color rgb="FF000000"/>
      </bottom>
      <diagonal/>
    </border>
    <border>
      <left/>
      <right/>
      <top/>
      <bottom style="thin">
        <color rgb="FF9BC2E6"/>
      </bottom>
      <diagonal/>
    </border>
    <border>
      <left/>
      <right style="medium">
        <color indexed="64"/>
      </right>
      <top style="medium">
        <color indexed="64"/>
      </top>
      <bottom style="medium">
        <color indexed="64"/>
      </bottom>
      <diagonal/>
    </border>
    <border>
      <left style="thin">
        <color rgb="FFFFFFFF"/>
      </left>
      <right style="thin">
        <color rgb="FFFFFFFF"/>
      </right>
      <top style="thin">
        <color rgb="FF9BC2E6"/>
      </top>
      <bottom style="thin">
        <color rgb="FFFFFFFF"/>
      </bottom>
      <diagonal/>
    </border>
  </borders>
  <cellStyleXfs count="3">
    <xf numFmtId="0" fontId="0" fillId="0" borderId="0"/>
    <xf numFmtId="0" fontId="1" fillId="0" borderId="0" applyNumberFormat="0" applyFill="0" applyBorder="0" applyAlignment="0" applyProtection="0"/>
    <xf numFmtId="164" fontId="33" fillId="0" borderId="0" applyFont="0" applyFill="0" applyBorder="0" applyAlignment="0" applyProtection="0"/>
  </cellStyleXfs>
  <cellXfs count="1372">
    <xf numFmtId="0" fontId="0" fillId="0" borderId="0" xfId="0"/>
    <xf numFmtId="0" fontId="0" fillId="0" borderId="0" xfId="0" applyAlignment="1">
      <alignment wrapText="1"/>
    </xf>
    <xf numFmtId="0" fontId="0" fillId="3" borderId="1" xfId="0" applyFill="1" applyBorder="1"/>
    <xf numFmtId="0" fontId="5" fillId="0" borderId="0" xfId="0" applyFont="1" applyAlignment="1">
      <alignment horizontal="left" vertical="center"/>
    </xf>
    <xf numFmtId="0" fontId="1" fillId="0" borderId="0" xfId="1" applyAlignment="1">
      <alignment horizontal="left" vertical="center"/>
    </xf>
    <xf numFmtId="0" fontId="7" fillId="7" borderId="0" xfId="0" applyFont="1" applyFill="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7" fillId="7" borderId="0" xfId="0" applyFont="1" applyFill="1" applyAlignment="1">
      <alignment horizontal="left" vertical="center" wrapText="1"/>
    </xf>
    <xf numFmtId="0" fontId="7" fillId="8" borderId="0" xfId="0" applyFont="1" applyFill="1" applyAlignment="1">
      <alignment horizontal="left" vertical="center"/>
    </xf>
    <xf numFmtId="0" fontId="6" fillId="0" borderId="0" xfId="0" applyFont="1" applyAlignment="1">
      <alignment horizontal="left" vertical="center"/>
    </xf>
    <xf numFmtId="0" fontId="7" fillId="9" borderId="0" xfId="0" applyFont="1" applyFill="1" applyAlignment="1">
      <alignment horizontal="left" vertical="center"/>
    </xf>
    <xf numFmtId="0" fontId="0" fillId="0" borderId="0" xfId="0" applyAlignment="1">
      <alignment horizontal="left"/>
    </xf>
    <xf numFmtId="0" fontId="10" fillId="0" borderId="0" xfId="0" applyFont="1"/>
    <xf numFmtId="0" fontId="0" fillId="0" borderId="3" xfId="0" applyBorder="1"/>
    <xf numFmtId="0" fontId="0" fillId="10" borderId="3" xfId="0" applyFill="1" applyBorder="1"/>
    <xf numFmtId="16" fontId="0" fillId="0" borderId="0" xfId="0" applyNumberFormat="1"/>
    <xf numFmtId="0" fontId="11" fillId="0" borderId="0" xfId="0" applyFont="1"/>
    <xf numFmtId="0" fontId="15" fillId="0" borderId="0" xfId="0" applyFont="1"/>
    <xf numFmtId="0" fontId="13" fillId="15" borderId="0" xfId="0" applyFont="1" applyFill="1" applyAlignment="1">
      <alignment wrapText="1"/>
    </xf>
    <xf numFmtId="0" fontId="0" fillId="0" borderId="0" xfId="0" pivotButton="1"/>
    <xf numFmtId="0" fontId="0" fillId="0" borderId="3" xfId="0" applyBorder="1" applyAlignment="1">
      <alignment horizontal="left"/>
    </xf>
    <xf numFmtId="0" fontId="3" fillId="17" borderId="3" xfId="0" applyFont="1" applyFill="1" applyBorder="1"/>
    <xf numFmtId="0" fontId="3" fillId="17" borderId="3" xfId="0" applyFont="1" applyFill="1" applyBorder="1" applyAlignment="1">
      <alignment horizontal="right"/>
    </xf>
    <xf numFmtId="0" fontId="12" fillId="0" borderId="0" xfId="0" applyFont="1"/>
    <xf numFmtId="0" fontId="13" fillId="11" borderId="0" xfId="0" applyFont="1" applyFill="1"/>
    <xf numFmtId="0" fontId="12" fillId="6" borderId="0" xfId="0" applyFont="1" applyFill="1"/>
    <xf numFmtId="0" fontId="2" fillId="0" borderId="0" xfId="0" applyFont="1"/>
    <xf numFmtId="0" fontId="14" fillId="6" borderId="0" xfId="0" applyFont="1" applyFill="1"/>
    <xf numFmtId="0" fontId="14" fillId="0" borderId="0" xfId="0" applyFont="1"/>
    <xf numFmtId="0" fontId="19" fillId="6" borderId="0" xfId="0" applyFont="1" applyFill="1"/>
    <xf numFmtId="0" fontId="19" fillId="0" borderId="0" xfId="0" applyFont="1"/>
    <xf numFmtId="0" fontId="16" fillId="14" borderId="0" xfId="0" applyFont="1" applyFill="1" applyAlignment="1">
      <alignment wrapText="1"/>
    </xf>
    <xf numFmtId="0" fontId="0" fillId="3" borderId="0" xfId="0" applyFill="1"/>
    <xf numFmtId="0" fontId="0" fillId="0" borderId="1" xfId="0" applyBorder="1"/>
    <xf numFmtId="0" fontId="0" fillId="0" borderId="0" xfId="0" quotePrefix="1"/>
    <xf numFmtId="15" fontId="0" fillId="0" borderId="0" xfId="0" applyNumberFormat="1"/>
    <xf numFmtId="0" fontId="0" fillId="3" borderId="15" xfId="0" applyFill="1" applyBorder="1"/>
    <xf numFmtId="0" fontId="0" fillId="0" borderId="15" xfId="0" applyBorder="1"/>
    <xf numFmtId="0" fontId="0" fillId="3" borderId="1" xfId="0" quotePrefix="1" applyFill="1" applyBorder="1"/>
    <xf numFmtId="0" fontId="0" fillId="0" borderId="1" xfId="0" quotePrefix="1" applyBorder="1"/>
    <xf numFmtId="0" fontId="0" fillId="3" borderId="15" xfId="0" quotePrefix="1" applyFill="1" applyBorder="1"/>
    <xf numFmtId="0" fontId="0" fillId="0" borderId="15" xfId="0" quotePrefix="1" applyBorder="1"/>
    <xf numFmtId="0" fontId="1" fillId="3" borderId="1" xfId="1" applyFill="1" applyBorder="1"/>
    <xf numFmtId="0" fontId="18" fillId="0" borderId="0" xfId="0" applyFont="1"/>
    <xf numFmtId="0" fontId="0" fillId="18" borderId="0" xfId="0" applyFill="1"/>
    <xf numFmtId="0" fontId="0" fillId="18" borderId="0" xfId="0" quotePrefix="1" applyFill="1"/>
    <xf numFmtId="14" fontId="0" fillId="0" borderId="0" xfId="0" applyNumberFormat="1"/>
    <xf numFmtId="14" fontId="0" fillId="0" borderId="0" xfId="0" applyNumberFormat="1" applyAlignment="1">
      <alignment horizontal="left"/>
    </xf>
    <xf numFmtId="0" fontId="0" fillId="0" borderId="0" xfId="0" applyAlignment="1">
      <alignment horizontal="center"/>
    </xf>
    <xf numFmtId="0" fontId="0" fillId="21" borderId="0" xfId="0" applyFill="1" applyAlignment="1">
      <alignment horizontal="left"/>
    </xf>
    <xf numFmtId="0" fontId="0" fillId="10" borderId="0" xfId="0" applyFill="1" applyAlignment="1">
      <alignment horizontal="left"/>
    </xf>
    <xf numFmtId="0" fontId="0" fillId="22" borderId="0" xfId="0" applyFill="1" applyAlignment="1">
      <alignment horizontal="left"/>
    </xf>
    <xf numFmtId="0" fontId="20" fillId="0" borderId="3" xfId="0" applyFont="1" applyBorder="1" applyAlignment="1">
      <alignment vertical="center" wrapText="1"/>
    </xf>
    <xf numFmtId="0" fontId="20" fillId="0" borderId="3" xfId="0" applyFont="1" applyBorder="1"/>
    <xf numFmtId="0" fontId="21" fillId="0" borderId="0" xfId="0" applyFont="1" applyAlignment="1">
      <alignment horizontal="left"/>
    </xf>
    <xf numFmtId="0" fontId="3" fillId="0" borderId="0" xfId="0" applyFont="1"/>
    <xf numFmtId="0" fontId="0" fillId="0" borderId="5" xfId="0" applyBorder="1"/>
    <xf numFmtId="0" fontId="3" fillId="17" borderId="5" xfId="0" applyFont="1" applyFill="1" applyBorder="1"/>
    <xf numFmtId="0" fontId="3" fillId="17" borderId="12" xfId="0" applyFont="1" applyFill="1" applyBorder="1"/>
    <xf numFmtId="0" fontId="10" fillId="0" borderId="0" xfId="0" applyFont="1" applyAlignment="1">
      <alignment horizontal="left"/>
    </xf>
    <xf numFmtId="0" fontId="0" fillId="0" borderId="7" xfId="0" applyBorder="1"/>
    <xf numFmtId="0" fontId="3" fillId="17" borderId="7" xfId="0" applyFont="1" applyFill="1" applyBorder="1" applyAlignment="1">
      <alignment horizontal="right"/>
    </xf>
    <xf numFmtId="0" fontId="3" fillId="17" borderId="7" xfId="0" applyFont="1" applyFill="1" applyBorder="1"/>
    <xf numFmtId="0" fontId="0" fillId="23" borderId="0" xfId="0" applyFill="1"/>
    <xf numFmtId="0" fontId="0" fillId="23" borderId="1" xfId="0" applyFill="1" applyBorder="1"/>
    <xf numFmtId="0" fontId="23" fillId="0" borderId="0" xfId="0" applyFont="1"/>
    <xf numFmtId="0" fontId="23" fillId="0" borderId="1" xfId="0" applyFont="1" applyBorder="1"/>
    <xf numFmtId="0" fontId="23" fillId="0" borderId="1" xfId="0" quotePrefix="1" applyFont="1" applyBorder="1"/>
    <xf numFmtId="0" fontId="23" fillId="0" borderId="15" xfId="0" applyFont="1" applyBorder="1"/>
    <xf numFmtId="0" fontId="23" fillId="0" borderId="0" xfId="0" quotePrefix="1" applyFont="1"/>
    <xf numFmtId="15" fontId="2" fillId="0" borderId="8" xfId="0" applyNumberFormat="1" applyFont="1" applyBorder="1"/>
    <xf numFmtId="15" fontId="2" fillId="12" borderId="8" xfId="0" applyNumberFormat="1" applyFont="1" applyFill="1" applyBorder="1"/>
    <xf numFmtId="0" fontId="22" fillId="0" borderId="0" xfId="0" applyFont="1"/>
    <xf numFmtId="0" fontId="25" fillId="12" borderId="3" xfId="0" applyFont="1" applyFill="1" applyBorder="1"/>
    <xf numFmtId="0" fontId="2" fillId="12" borderId="3" xfId="0" applyFont="1" applyFill="1" applyBorder="1"/>
    <xf numFmtId="4" fontId="2" fillId="12" borderId="3" xfId="0" applyNumberFormat="1" applyFont="1" applyFill="1" applyBorder="1"/>
    <xf numFmtId="0" fontId="25" fillId="0" borderId="3" xfId="0" applyFont="1" applyBorder="1"/>
    <xf numFmtId="0" fontId="2" fillId="0" borderId="3" xfId="0" applyFont="1" applyBorder="1"/>
    <xf numFmtId="4" fontId="2" fillId="0" borderId="3" xfId="0" applyNumberFormat="1" applyFont="1" applyBorder="1"/>
    <xf numFmtId="0" fontId="2" fillId="12" borderId="8" xfId="0" applyFont="1" applyFill="1" applyBorder="1"/>
    <xf numFmtId="0" fontId="24" fillId="11" borderId="0" xfId="0" applyFont="1" applyFill="1"/>
    <xf numFmtId="0" fontId="19" fillId="0" borderId="3" xfId="0" applyFont="1" applyBorder="1"/>
    <xf numFmtId="0" fontId="1" fillId="12" borderId="8" xfId="1" applyFill="1" applyBorder="1"/>
    <xf numFmtId="0" fontId="3" fillId="0" borderId="0" xfId="0" applyFont="1" applyAlignment="1">
      <alignment horizontal="left"/>
    </xf>
    <xf numFmtId="4" fontId="2" fillId="0" borderId="0" xfId="0" applyNumberFormat="1" applyFont="1"/>
    <xf numFmtId="0" fontId="2" fillId="6" borderId="5" xfId="0" applyFont="1" applyFill="1" applyBorder="1"/>
    <xf numFmtId="0" fontId="2" fillId="0" borderId="8" xfId="0" applyFont="1" applyBorder="1"/>
    <xf numFmtId="0" fontId="2" fillId="0" borderId="9" xfId="0" applyFont="1" applyBorder="1"/>
    <xf numFmtId="0" fontId="2" fillId="12" borderId="8" xfId="0" quotePrefix="1" applyFont="1" applyFill="1" applyBorder="1"/>
    <xf numFmtId="0" fontId="2" fillId="12" borderId="9" xfId="0" applyFont="1" applyFill="1" applyBorder="1"/>
    <xf numFmtId="0" fontId="2" fillId="12" borderId="9" xfId="0" quotePrefix="1" applyFont="1" applyFill="1" applyBorder="1"/>
    <xf numFmtId="0" fontId="0" fillId="23" borderId="0" xfId="0" applyFill="1" applyAlignment="1">
      <alignment horizontal="center"/>
    </xf>
    <xf numFmtId="0" fontId="0" fillId="10" borderId="0" xfId="0" applyFill="1" applyAlignment="1">
      <alignment horizontal="center"/>
    </xf>
    <xf numFmtId="0" fontId="4" fillId="5" borderId="7" xfId="0" applyFont="1" applyFill="1" applyBorder="1" applyAlignment="1">
      <alignment horizontal="left" vertical="center" wrapText="1"/>
    </xf>
    <xf numFmtId="0" fontId="4" fillId="6" borderId="7" xfId="0" applyFont="1" applyFill="1" applyBorder="1" applyAlignment="1">
      <alignment horizontal="left" vertical="center" wrapText="1"/>
    </xf>
    <xf numFmtId="0" fontId="4" fillId="6" borderId="7" xfId="0" applyFont="1" applyFill="1" applyBorder="1" applyAlignment="1">
      <alignment horizontal="left" vertical="center"/>
    </xf>
    <xf numFmtId="0" fontId="4" fillId="5" borderId="7" xfId="0" applyFont="1" applyFill="1" applyBorder="1" applyAlignment="1">
      <alignment horizontal="left" vertical="center"/>
    </xf>
    <xf numFmtId="0" fontId="2" fillId="0" borderId="10" xfId="0" applyFont="1" applyBorder="1"/>
    <xf numFmtId="0" fontId="2" fillId="18" borderId="9" xfId="0" applyFont="1" applyFill="1" applyBorder="1"/>
    <xf numFmtId="0" fontId="2" fillId="0" borderId="19" xfId="0" applyFont="1" applyBorder="1"/>
    <xf numFmtId="0" fontId="26" fillId="4" borderId="1" xfId="0" applyFont="1" applyFill="1" applyBorder="1" applyAlignment="1">
      <alignment horizontal="left" vertical="top" wrapText="1"/>
    </xf>
    <xf numFmtId="0" fontId="26" fillId="19" borderId="1" xfId="0" applyFont="1" applyFill="1" applyBorder="1" applyAlignment="1">
      <alignment horizontal="left" vertical="top" wrapText="1"/>
    </xf>
    <xf numFmtId="0" fontId="27" fillId="20" borderId="0" xfId="0" applyFont="1" applyFill="1" applyAlignment="1">
      <alignment horizontal="left" vertical="top" wrapText="1"/>
    </xf>
    <xf numFmtId="0" fontId="26" fillId="4" borderId="15" xfId="0" applyFont="1" applyFill="1" applyBorder="1" applyAlignment="1">
      <alignment horizontal="left" vertical="top" wrapText="1"/>
    </xf>
    <xf numFmtId="15" fontId="26" fillId="4" borderId="1" xfId="0" applyNumberFormat="1" applyFont="1" applyFill="1" applyBorder="1" applyAlignment="1">
      <alignment horizontal="left" vertical="top" wrapText="1"/>
    </xf>
    <xf numFmtId="0" fontId="27" fillId="0" borderId="0" xfId="0" applyFont="1" applyAlignment="1">
      <alignment horizontal="left" vertical="top" wrapText="1"/>
    </xf>
    <xf numFmtId="0" fontId="26" fillId="29" borderId="1" xfId="0" applyFont="1" applyFill="1" applyBorder="1" applyAlignment="1">
      <alignment horizontal="left" vertical="top" wrapText="1"/>
    </xf>
    <xf numFmtId="0" fontId="2" fillId="30" borderId="0" xfId="0" applyFont="1" applyFill="1"/>
    <xf numFmtId="0" fontId="0" fillId="30" borderId="0" xfId="0" applyFill="1"/>
    <xf numFmtId="0" fontId="12" fillId="26" borderId="5" xfId="0" applyFont="1" applyFill="1" applyBorder="1"/>
    <xf numFmtId="0" fontId="12" fillId="28" borderId="5" xfId="0" applyFont="1" applyFill="1" applyBorder="1"/>
    <xf numFmtId="0" fontId="12" fillId="27" borderId="5" xfId="0" applyFont="1" applyFill="1" applyBorder="1"/>
    <xf numFmtId="0" fontId="14" fillId="6" borderId="5" xfId="0" applyFont="1" applyFill="1" applyBorder="1"/>
    <xf numFmtId="2" fontId="12" fillId="26" borderId="5" xfId="0" applyNumberFormat="1" applyFont="1" applyFill="1" applyBorder="1"/>
    <xf numFmtId="2" fontId="0" fillId="0" borderId="0" xfId="0" applyNumberFormat="1"/>
    <xf numFmtId="2" fontId="0" fillId="0" borderId="0" xfId="0" quotePrefix="1" applyNumberFormat="1"/>
    <xf numFmtId="2" fontId="0" fillId="18" borderId="0" xfId="0" quotePrefix="1" applyNumberFormat="1" applyFill="1"/>
    <xf numFmtId="2" fontId="23" fillId="0" borderId="0" xfId="0" applyNumberFormat="1" applyFont="1"/>
    <xf numFmtId="2" fontId="0" fillId="3" borderId="1" xfId="0" applyNumberFormat="1" applyFill="1" applyBorder="1"/>
    <xf numFmtId="2" fontId="0" fillId="0" borderId="1" xfId="0" applyNumberFormat="1" applyBorder="1"/>
    <xf numFmtId="2" fontId="23" fillId="0" borderId="1" xfId="0" applyNumberFormat="1" applyFont="1" applyBorder="1"/>
    <xf numFmtId="2" fontId="0" fillId="3" borderId="1" xfId="0" quotePrefix="1" applyNumberFormat="1" applyFill="1" applyBorder="1"/>
    <xf numFmtId="2" fontId="0" fillId="0" borderId="1" xfId="0" quotePrefix="1" applyNumberFormat="1" applyBorder="1"/>
    <xf numFmtId="2" fontId="2" fillId="0" borderId="8" xfId="0" applyNumberFormat="1" applyFont="1" applyBorder="1"/>
    <xf numFmtId="2" fontId="2" fillId="12" borderId="8" xfId="0" applyNumberFormat="1" applyFont="1" applyFill="1" applyBorder="1"/>
    <xf numFmtId="2" fontId="2" fillId="12" borderId="8" xfId="0" quotePrefix="1" applyNumberFormat="1" applyFont="1" applyFill="1" applyBorder="1"/>
    <xf numFmtId="15" fontId="12" fillId="26" borderId="5" xfId="0" applyNumberFormat="1" applyFont="1" applyFill="1" applyBorder="1"/>
    <xf numFmtId="15" fontId="0" fillId="0" borderId="0" xfId="0" quotePrefix="1" applyNumberFormat="1"/>
    <xf numFmtId="15" fontId="0" fillId="18" borderId="0" xfId="0" quotePrefix="1" applyNumberFormat="1" applyFill="1"/>
    <xf numFmtId="15" fontId="23" fillId="0" borderId="0" xfId="0" applyNumberFormat="1" applyFont="1"/>
    <xf numFmtId="15" fontId="0" fillId="3" borderId="1" xfId="0" applyNumberFormat="1" applyFill="1" applyBorder="1"/>
    <xf numFmtId="15" fontId="0" fillId="0" borderId="1" xfId="0" applyNumberFormat="1" applyBorder="1"/>
    <xf numFmtId="15" fontId="23" fillId="0" borderId="1" xfId="0" applyNumberFormat="1" applyFont="1" applyBorder="1"/>
    <xf numFmtId="15" fontId="0" fillId="3" borderId="1" xfId="0" quotePrefix="1" applyNumberFormat="1" applyFill="1" applyBorder="1"/>
    <xf numFmtId="15" fontId="0" fillId="0" borderId="1" xfId="0" quotePrefix="1" applyNumberFormat="1" applyBorder="1"/>
    <xf numFmtId="15" fontId="2" fillId="12" borderId="8" xfId="0" quotePrefix="1" applyNumberFormat="1" applyFont="1" applyFill="1" applyBorder="1"/>
    <xf numFmtId="0" fontId="2" fillId="6" borderId="0" xfId="0" applyFont="1" applyFill="1"/>
    <xf numFmtId="0" fontId="2" fillId="13" borderId="0" xfId="0" applyFont="1" applyFill="1"/>
    <xf numFmtId="0" fontId="2" fillId="13" borderId="0" xfId="0" applyFont="1" applyFill="1" applyAlignment="1">
      <alignment vertical="center" wrapText="1"/>
    </xf>
    <xf numFmtId="0" fontId="2" fillId="13" borderId="0" xfId="0" applyFont="1" applyFill="1" applyAlignment="1">
      <alignment wrapText="1"/>
    </xf>
    <xf numFmtId="4" fontId="2" fillId="13" borderId="0" xfId="0" applyNumberFormat="1" applyFont="1" applyFill="1"/>
    <xf numFmtId="0" fontId="24" fillId="11" borderId="14" xfId="0" applyFont="1" applyFill="1" applyBorder="1"/>
    <xf numFmtId="0" fontId="24" fillId="11" borderId="8" xfId="0" applyFont="1" applyFill="1" applyBorder="1"/>
    <xf numFmtId="0" fontId="24" fillId="25" borderId="8" xfId="0" applyFont="1" applyFill="1" applyBorder="1"/>
    <xf numFmtId="0" fontId="24" fillId="11" borderId="9" xfId="0" applyFont="1" applyFill="1" applyBorder="1"/>
    <xf numFmtId="0" fontId="28" fillId="0" borderId="9" xfId="0" applyFont="1" applyBorder="1"/>
    <xf numFmtId="0" fontId="29" fillId="0" borderId="0" xfId="0" applyFont="1"/>
    <xf numFmtId="0" fontId="2" fillId="10" borderId="8" xfId="0" applyFont="1" applyFill="1" applyBorder="1"/>
    <xf numFmtId="0" fontId="0" fillId="24" borderId="0" xfId="0" applyFill="1"/>
    <xf numFmtId="0" fontId="1" fillId="24" borderId="0" xfId="1" applyFill="1"/>
    <xf numFmtId="0" fontId="0" fillId="24" borderId="2" xfId="0" applyFill="1" applyBorder="1" applyAlignment="1">
      <alignment vertical="top"/>
    </xf>
    <xf numFmtId="0" fontId="0" fillId="24" borderId="18" xfId="0" applyFill="1" applyBorder="1" applyAlignment="1">
      <alignment vertical="top"/>
    </xf>
    <xf numFmtId="0" fontId="0" fillId="24" borderId="16" xfId="0" applyFill="1" applyBorder="1" applyAlignment="1">
      <alignment vertical="top"/>
    </xf>
    <xf numFmtId="0" fontId="0" fillId="24" borderId="0" xfId="0" applyFill="1" applyAlignment="1">
      <alignment vertical="top"/>
    </xf>
    <xf numFmtId="0" fontId="0" fillId="24" borderId="2" xfId="0" applyFill="1" applyBorder="1" applyAlignment="1">
      <alignment vertical="top" wrapText="1"/>
    </xf>
    <xf numFmtId="0" fontId="1" fillId="24" borderId="17" xfId="1" applyFill="1" applyBorder="1" applyAlignment="1">
      <alignment vertical="top"/>
    </xf>
    <xf numFmtId="0" fontId="0" fillId="24" borderId="20" xfId="0" applyFill="1" applyBorder="1" applyAlignment="1">
      <alignment vertical="top"/>
    </xf>
    <xf numFmtId="0" fontId="1" fillId="24" borderId="18" xfId="1" applyFill="1" applyBorder="1" applyAlignment="1">
      <alignment vertical="top"/>
    </xf>
    <xf numFmtId="0" fontId="2" fillId="10" borderId="8" xfId="0" applyFont="1" applyFill="1" applyBorder="1" applyAlignment="1">
      <alignment horizontal="left"/>
    </xf>
    <xf numFmtId="0" fontId="2" fillId="21" borderId="8" xfId="0" applyFont="1" applyFill="1" applyBorder="1" applyAlignment="1">
      <alignment horizontal="left"/>
    </xf>
    <xf numFmtId="0" fontId="2" fillId="31" borderId="8" xfId="0" applyFont="1" applyFill="1" applyBorder="1" applyAlignment="1">
      <alignment horizontal="left"/>
    </xf>
    <xf numFmtId="0" fontId="23" fillId="3" borderId="1" xfId="0" applyFont="1" applyFill="1" applyBorder="1"/>
    <xf numFmtId="15" fontId="23" fillId="3" borderId="1" xfId="0" applyNumberFormat="1" applyFont="1" applyFill="1" applyBorder="1"/>
    <xf numFmtId="0" fontId="23" fillId="3" borderId="1" xfId="0" quotePrefix="1" applyFont="1" applyFill="1" applyBorder="1"/>
    <xf numFmtId="0" fontId="23" fillId="3" borderId="15" xfId="0" applyFont="1" applyFill="1" applyBorder="1"/>
    <xf numFmtId="2" fontId="23" fillId="3" borderId="1" xfId="0" applyNumberFormat="1" applyFont="1" applyFill="1" applyBorder="1"/>
    <xf numFmtId="14" fontId="0" fillId="0" borderId="0" xfId="0" applyNumberFormat="1" applyAlignment="1">
      <alignment horizontal="center" vertical="center"/>
    </xf>
    <xf numFmtId="0" fontId="0" fillId="0" borderId="0" xfId="0" applyAlignment="1">
      <alignment horizontal="center" vertical="center"/>
    </xf>
    <xf numFmtId="0" fontId="23" fillId="0" borderId="0" xfId="0" applyFont="1" applyAlignment="1">
      <alignment horizontal="center" vertical="center"/>
    </xf>
    <xf numFmtId="14" fontId="23" fillId="0" borderId="0" xfId="0" applyNumberFormat="1" applyFont="1" applyAlignment="1">
      <alignment horizontal="center" vertical="center"/>
    </xf>
    <xf numFmtId="0" fontId="2" fillId="0" borderId="8" xfId="0" applyFont="1" applyBorder="1" applyAlignment="1">
      <alignment horizontal="center" vertical="center"/>
    </xf>
    <xf numFmtId="0" fontId="30" fillId="19" borderId="1" xfId="0" applyFont="1" applyFill="1" applyBorder="1" applyAlignment="1">
      <alignment horizontal="left" vertical="top" wrapText="1"/>
    </xf>
    <xf numFmtId="0" fontId="2" fillId="10" borderId="0" xfId="0" applyFont="1" applyFill="1" applyProtection="1">
      <protection locked="0"/>
    </xf>
    <xf numFmtId="0" fontId="0" fillId="10" borderId="0" xfId="0" applyFill="1" applyProtection="1">
      <protection locked="0"/>
    </xf>
    <xf numFmtId="0" fontId="0" fillId="10" borderId="0" xfId="0" applyFill="1" applyAlignment="1" applyProtection="1">
      <alignment wrapText="1"/>
      <protection locked="0"/>
    </xf>
    <xf numFmtId="0" fontId="0" fillId="0" borderId="0" xfId="0" applyProtection="1">
      <protection locked="0"/>
    </xf>
    <xf numFmtId="0" fontId="0" fillId="0" borderId="0" xfId="0" applyAlignment="1" applyProtection="1">
      <alignment wrapText="1"/>
      <protection locked="0"/>
    </xf>
    <xf numFmtId="165" fontId="0" fillId="0" borderId="0" xfId="0" applyNumberFormat="1" applyAlignment="1" applyProtection="1">
      <alignment wrapText="1"/>
      <protection locked="0"/>
    </xf>
    <xf numFmtId="0" fontId="2" fillId="0" borderId="10" xfId="0" applyFont="1" applyBorder="1" applyAlignment="1">
      <alignment wrapText="1"/>
    </xf>
    <xf numFmtId="0" fontId="23" fillId="0" borderId="0" xfId="0" applyFont="1" applyProtection="1">
      <protection locked="0"/>
    </xf>
    <xf numFmtId="0" fontId="2" fillId="31" borderId="8" xfId="0" applyFont="1" applyFill="1" applyBorder="1"/>
    <xf numFmtId="0" fontId="35" fillId="0" borderId="0" xfId="0" applyFont="1" applyAlignment="1">
      <alignment horizontal="left" vertical="center"/>
    </xf>
    <xf numFmtId="0" fontId="0" fillId="0" borderId="0" xfId="0" applyAlignment="1">
      <alignment horizontal="left" vertical="center"/>
    </xf>
    <xf numFmtId="0" fontId="22" fillId="0" borderId="0" xfId="0" applyFont="1" applyAlignment="1">
      <alignment horizontal="center" vertical="center"/>
    </xf>
    <xf numFmtId="164" fontId="0" fillId="0" borderId="0" xfId="2" applyFont="1" applyAlignment="1">
      <alignment horizontal="left" vertical="center"/>
    </xf>
    <xf numFmtId="14" fontId="3" fillId="0" borderId="0" xfId="0" applyNumberFormat="1" applyFont="1" applyAlignment="1">
      <alignment vertical="center"/>
    </xf>
    <xf numFmtId="164" fontId="0" fillId="0" borderId="0" xfId="2" applyFont="1" applyAlignment="1">
      <alignment vertical="center"/>
    </xf>
    <xf numFmtId="164" fontId="0" fillId="0" borderId="0" xfId="2" applyFont="1" applyAlignment="1">
      <alignment horizontal="left" vertical="center" wrapText="1"/>
    </xf>
    <xf numFmtId="14" fontId="0" fillId="0" borderId="0" xfId="0" applyNumberFormat="1" applyAlignment="1">
      <alignment horizontal="center" vertical="center" wrapText="1"/>
    </xf>
    <xf numFmtId="164" fontId="0" fillId="0" borderId="0" xfId="2" applyFont="1" applyAlignment="1">
      <alignment horizontal="center" vertical="center"/>
    </xf>
    <xf numFmtId="166" fontId="0" fillId="0" borderId="0" xfId="2" applyNumberFormat="1" applyFont="1" applyAlignment="1">
      <alignment horizontal="center" vertical="center"/>
    </xf>
    <xf numFmtId="0" fontId="35" fillId="0" borderId="0" xfId="0" applyFont="1" applyAlignment="1">
      <alignment horizontal="center" vertical="center"/>
    </xf>
    <xf numFmtId="0" fontId="3" fillId="0" borderId="0" xfId="0" applyFont="1" applyAlignment="1">
      <alignment horizontal="center" vertical="center"/>
    </xf>
    <xf numFmtId="0" fontId="36" fillId="0" borderId="0" xfId="0" applyFont="1" applyAlignment="1">
      <alignment horizontal="center" vertical="center"/>
    </xf>
    <xf numFmtId="164" fontId="3" fillId="0" borderId="0" xfId="2" applyFont="1" applyAlignment="1">
      <alignment horizontal="center" vertical="center"/>
    </xf>
    <xf numFmtId="14" fontId="3" fillId="0" borderId="0" xfId="0" applyNumberFormat="1" applyFont="1" applyAlignment="1">
      <alignment horizontal="center" vertical="center"/>
    </xf>
    <xf numFmtId="0" fontId="3" fillId="0" borderId="0" xfId="0" applyFont="1" applyAlignment="1">
      <alignment vertical="center"/>
    </xf>
    <xf numFmtId="164" fontId="3" fillId="0" borderId="0" xfId="2" applyFont="1" applyAlignment="1">
      <alignment horizontal="center" vertical="center" wrapText="1"/>
    </xf>
    <xf numFmtId="14" fontId="3" fillId="0" borderId="0" xfId="0" applyNumberFormat="1" applyFont="1" applyAlignment="1">
      <alignment horizontal="center" vertical="center" wrapText="1"/>
    </xf>
    <xf numFmtId="166" fontId="3" fillId="0" borderId="0" xfId="0" applyNumberFormat="1" applyFont="1" applyAlignment="1">
      <alignment horizontal="center" vertical="center"/>
    </xf>
    <xf numFmtId="0" fontId="3" fillId="0" borderId="0" xfId="0" applyFont="1" applyAlignment="1">
      <alignment horizontal="center"/>
    </xf>
    <xf numFmtId="0" fontId="35" fillId="16" borderId="3" xfId="0" applyFont="1" applyFill="1" applyBorder="1" applyAlignment="1">
      <alignment horizontal="center" vertical="center" wrapText="1"/>
    </xf>
    <xf numFmtId="0" fontId="3" fillId="32" borderId="3" xfId="0" applyFont="1" applyFill="1" applyBorder="1" applyAlignment="1">
      <alignment horizontal="left" vertical="center"/>
    </xf>
    <xf numFmtId="0" fontId="36" fillId="33" borderId="3"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5" fillId="34" borderId="3" xfId="0" applyFont="1" applyFill="1" applyBorder="1" applyAlignment="1">
      <alignment horizontal="center" vertical="center" wrapText="1"/>
    </xf>
    <xf numFmtId="164" fontId="35" fillId="32" borderId="3" xfId="2" applyFont="1" applyFill="1" applyBorder="1" applyAlignment="1">
      <alignment horizontal="center" vertical="center" wrapText="1"/>
    </xf>
    <xf numFmtId="0" fontId="36" fillId="10" borderId="3" xfId="0" applyFont="1" applyFill="1" applyBorder="1" applyAlignment="1">
      <alignment horizontal="center" vertical="center" wrapText="1"/>
    </xf>
    <xf numFmtId="0" fontId="34" fillId="35" borderId="3" xfId="0" applyFont="1" applyFill="1" applyBorder="1" applyAlignment="1">
      <alignment horizontal="center" vertical="center" wrapText="1" shrinkToFit="1"/>
    </xf>
    <xf numFmtId="14" fontId="34" fillId="35" borderId="3" xfId="0" applyNumberFormat="1" applyFont="1" applyFill="1" applyBorder="1" applyAlignment="1">
      <alignment horizontal="center" vertical="center" wrapText="1" shrinkToFit="1"/>
    </xf>
    <xf numFmtId="14" fontId="35" fillId="36" borderId="3" xfId="0" applyNumberFormat="1" applyFont="1" applyFill="1" applyBorder="1" applyAlignment="1">
      <alignment vertical="center" wrapText="1" shrinkToFit="1"/>
    </xf>
    <xf numFmtId="0" fontId="3" fillId="21" borderId="3" xfId="0" applyFont="1" applyFill="1" applyBorder="1" applyAlignment="1">
      <alignment horizontal="center" vertical="center" wrapText="1"/>
    </xf>
    <xf numFmtId="0" fontId="36" fillId="21" borderId="3" xfId="0" applyFont="1" applyFill="1" applyBorder="1" applyAlignment="1">
      <alignment horizontal="center" vertical="center" wrapText="1"/>
    </xf>
    <xf numFmtId="0" fontId="3" fillId="37" borderId="3" xfId="0" applyFont="1" applyFill="1" applyBorder="1" applyAlignment="1">
      <alignment horizontal="center" vertical="center" wrapText="1"/>
    </xf>
    <xf numFmtId="164" fontId="3" fillId="37" borderId="3" xfId="2" applyFont="1" applyFill="1" applyBorder="1" applyAlignment="1">
      <alignment vertical="center" wrapText="1"/>
    </xf>
    <xf numFmtId="164" fontId="3" fillId="37" borderId="3" xfId="2" applyFont="1" applyFill="1" applyBorder="1" applyAlignment="1">
      <alignment horizontal="center" vertical="center" wrapText="1"/>
    </xf>
    <xf numFmtId="14" fontId="3" fillId="37" borderId="3" xfId="0" applyNumberFormat="1" applyFont="1" applyFill="1" applyBorder="1" applyAlignment="1">
      <alignment horizontal="center" vertical="center" wrapText="1"/>
    </xf>
    <xf numFmtId="166" fontId="3" fillId="37" borderId="3" xfId="2" applyNumberFormat="1" applyFont="1" applyFill="1" applyBorder="1" applyAlignment="1">
      <alignment horizontal="center" vertical="center" wrapText="1"/>
    </xf>
    <xf numFmtId="0" fontId="3" fillId="37" borderId="0" xfId="0" applyFont="1" applyFill="1" applyAlignment="1">
      <alignment horizontal="center" vertical="center" wrapText="1"/>
    </xf>
    <xf numFmtId="0" fontId="3" fillId="0" borderId="0" xfId="0" applyFont="1" applyAlignment="1">
      <alignment horizontal="center" vertical="center" wrapText="1"/>
    </xf>
    <xf numFmtId="0" fontId="0" fillId="38" borderId="3" xfId="0" applyFill="1" applyBorder="1" applyAlignment="1">
      <alignment horizontal="left" vertical="center"/>
    </xf>
    <xf numFmtId="0" fontId="0" fillId="38" borderId="3" xfId="0" applyFill="1" applyBorder="1" applyAlignment="1">
      <alignment horizontal="center" vertical="center"/>
    </xf>
    <xf numFmtId="0" fontId="36" fillId="33" borderId="3" xfId="0" applyFont="1" applyFill="1" applyBorder="1" applyAlignment="1">
      <alignment horizontal="center" vertical="center"/>
    </xf>
    <xf numFmtId="164" fontId="0" fillId="38" borderId="3" xfId="2" applyFont="1" applyFill="1" applyBorder="1" applyAlignment="1">
      <alignment horizontal="left" vertical="center"/>
    </xf>
    <xf numFmtId="16" fontId="22" fillId="38" borderId="3" xfId="0" applyNumberFormat="1" applyFont="1" applyFill="1" applyBorder="1" applyAlignment="1">
      <alignment horizontal="center" vertical="center"/>
    </xf>
    <xf numFmtId="167" fontId="22" fillId="38" borderId="3" xfId="0" applyNumberFormat="1" applyFont="1" applyFill="1" applyBorder="1" applyAlignment="1">
      <alignment horizontal="center" vertical="center"/>
    </xf>
    <xf numFmtId="0" fontId="0" fillId="38" borderId="3" xfId="0" applyFill="1" applyBorder="1" applyAlignment="1">
      <alignment horizontal="center" vertical="center" wrapText="1"/>
    </xf>
    <xf numFmtId="14" fontId="0" fillId="38" borderId="3" xfId="0" applyNumberFormat="1" applyFill="1" applyBorder="1" applyAlignment="1">
      <alignment horizontal="center" vertical="center" wrapText="1"/>
    </xf>
    <xf numFmtId="14" fontId="3" fillId="36" borderId="3" xfId="0" applyNumberFormat="1" applyFont="1" applyFill="1" applyBorder="1" applyAlignment="1">
      <alignment vertical="center" wrapText="1"/>
    </xf>
    <xf numFmtId="0" fontId="0" fillId="38" borderId="3" xfId="0" applyFill="1" applyBorder="1" applyAlignment="1">
      <alignment horizontal="left" vertical="center" wrapText="1"/>
    </xf>
    <xf numFmtId="164" fontId="0" fillId="38" borderId="3" xfId="2" applyFont="1" applyFill="1" applyBorder="1" applyAlignment="1">
      <alignment horizontal="center" vertical="center"/>
    </xf>
    <xf numFmtId="164" fontId="0" fillId="38" borderId="3" xfId="2" applyFont="1" applyFill="1" applyBorder="1" applyAlignment="1">
      <alignment horizontal="left" vertical="center" wrapText="1"/>
    </xf>
    <xf numFmtId="166" fontId="0" fillId="38" borderId="3" xfId="2" applyNumberFormat="1" applyFont="1" applyFill="1" applyBorder="1" applyAlignment="1">
      <alignment horizontal="center" vertical="center"/>
    </xf>
    <xf numFmtId="166" fontId="0" fillId="38" borderId="3" xfId="0" applyNumberFormat="1" applyFill="1" applyBorder="1" applyAlignment="1">
      <alignment horizontal="center" vertical="center"/>
    </xf>
    <xf numFmtId="166" fontId="0" fillId="38" borderId="3" xfId="0" applyNumberFormat="1" applyFill="1" applyBorder="1" applyAlignment="1">
      <alignment horizontal="left" vertical="center"/>
    </xf>
    <xf numFmtId="0" fontId="0" fillId="38" borderId="0" xfId="0" applyFill="1" applyAlignment="1">
      <alignment horizontal="left" vertical="center"/>
    </xf>
    <xf numFmtId="0" fontId="0" fillId="39" borderId="3" xfId="0" applyFill="1" applyBorder="1" applyAlignment="1">
      <alignment horizontal="left" vertical="center"/>
    </xf>
    <xf numFmtId="0" fontId="0" fillId="39" borderId="3" xfId="0" applyFill="1" applyBorder="1" applyAlignment="1">
      <alignment horizontal="center" vertical="center"/>
    </xf>
    <xf numFmtId="164" fontId="0" fillId="39" borderId="3" xfId="2" applyFont="1" applyFill="1" applyBorder="1" applyAlignment="1">
      <alignment horizontal="left" vertical="center"/>
    </xf>
    <xf numFmtId="16" fontId="22" fillId="39" borderId="3" xfId="0" applyNumberFormat="1" applyFont="1" applyFill="1" applyBorder="1" applyAlignment="1">
      <alignment horizontal="center" vertical="center"/>
    </xf>
    <xf numFmtId="167" fontId="22" fillId="39" borderId="3" xfId="0" applyNumberFormat="1" applyFont="1" applyFill="1" applyBorder="1" applyAlignment="1">
      <alignment horizontal="center" vertical="center"/>
    </xf>
    <xf numFmtId="14" fontId="0" fillId="39" borderId="3" xfId="0" applyNumberFormat="1" applyFill="1" applyBorder="1" applyAlignment="1">
      <alignment horizontal="center" vertical="center"/>
    </xf>
    <xf numFmtId="14" fontId="3" fillId="36" borderId="3" xfId="0" applyNumberFormat="1" applyFont="1" applyFill="1" applyBorder="1" applyAlignment="1">
      <alignment vertical="center"/>
    </xf>
    <xf numFmtId="164" fontId="0" fillId="39" borderId="3" xfId="2" applyFont="1" applyFill="1" applyBorder="1" applyAlignment="1">
      <alignment horizontal="center" vertical="center"/>
    </xf>
    <xf numFmtId="164" fontId="0" fillId="39" borderId="3" xfId="2" applyFont="1" applyFill="1" applyBorder="1" applyAlignment="1">
      <alignment horizontal="left" vertical="center" wrapText="1"/>
    </xf>
    <xf numFmtId="14" fontId="0" fillId="39" borderId="3" xfId="0" applyNumberFormat="1" applyFill="1" applyBorder="1" applyAlignment="1">
      <alignment horizontal="center" vertical="center" wrapText="1"/>
    </xf>
    <xf numFmtId="166" fontId="0" fillId="39" borderId="3" xfId="2" applyNumberFormat="1" applyFont="1" applyFill="1" applyBorder="1" applyAlignment="1">
      <alignment horizontal="center" vertical="center"/>
    </xf>
    <xf numFmtId="14" fontId="0" fillId="39" borderId="3" xfId="2" applyNumberFormat="1" applyFont="1" applyFill="1" applyBorder="1" applyAlignment="1">
      <alignment horizontal="center" vertical="center"/>
    </xf>
    <xf numFmtId="166" fontId="0" fillId="39" borderId="3" xfId="0" applyNumberFormat="1" applyFill="1" applyBorder="1" applyAlignment="1">
      <alignment horizontal="center" vertical="center"/>
    </xf>
    <xf numFmtId="166" fontId="0" fillId="39" borderId="3" xfId="0" applyNumberFormat="1" applyFill="1" applyBorder="1" applyAlignment="1">
      <alignment horizontal="left" vertical="center"/>
    </xf>
    <xf numFmtId="0" fontId="0" fillId="39" borderId="0" xfId="0" applyFill="1" applyAlignment="1">
      <alignment horizontal="left" vertical="center"/>
    </xf>
    <xf numFmtId="0" fontId="0" fillId="39" borderId="3" xfId="0" applyFill="1" applyBorder="1" applyAlignment="1">
      <alignment horizontal="center" vertical="center" wrapText="1"/>
    </xf>
    <xf numFmtId="0" fontId="0" fillId="39" borderId="3" xfId="0" applyFill="1" applyBorder="1" applyAlignment="1">
      <alignment horizontal="left" vertical="center" wrapText="1"/>
    </xf>
    <xf numFmtId="0" fontId="17" fillId="39" borderId="3" xfId="0" applyFont="1" applyFill="1" applyBorder="1" applyAlignment="1">
      <alignment horizontal="left" vertical="center"/>
    </xf>
    <xf numFmtId="1" fontId="0" fillId="39" borderId="3" xfId="0" applyNumberFormat="1" applyFill="1" applyBorder="1" applyAlignment="1">
      <alignment horizontal="center" vertical="center"/>
    </xf>
    <xf numFmtId="168" fontId="0" fillId="39" borderId="3" xfId="2" applyNumberFormat="1" applyFont="1" applyFill="1" applyBorder="1" applyAlignment="1">
      <alignment horizontal="center" vertical="center"/>
    </xf>
    <xf numFmtId="1" fontId="0" fillId="38" borderId="3" xfId="0" applyNumberFormat="1" applyFill="1" applyBorder="1" applyAlignment="1">
      <alignment horizontal="center" vertical="center"/>
    </xf>
    <xf numFmtId="14" fontId="0" fillId="38" borderId="3" xfId="0" applyNumberFormat="1" applyFill="1" applyBorder="1" applyAlignment="1">
      <alignment horizontal="center" vertical="center"/>
    </xf>
    <xf numFmtId="4" fontId="22" fillId="38" borderId="3" xfId="2" applyNumberFormat="1" applyFont="1" applyFill="1" applyBorder="1" applyAlignment="1">
      <alignment horizontal="right" vertical="center"/>
    </xf>
    <xf numFmtId="0" fontId="0" fillId="21" borderId="3" xfId="0" applyFill="1" applyBorder="1" applyAlignment="1">
      <alignment horizontal="left" vertical="center"/>
    </xf>
    <xf numFmtId="0" fontId="17" fillId="21" borderId="3" xfId="0" applyFont="1" applyFill="1" applyBorder="1" applyAlignment="1">
      <alignment horizontal="left" vertical="center"/>
    </xf>
    <xf numFmtId="0" fontId="0" fillId="21" borderId="3" xfId="0" applyFill="1" applyBorder="1" applyAlignment="1">
      <alignment horizontal="center" vertical="center"/>
    </xf>
    <xf numFmtId="164" fontId="0" fillId="21" borderId="3" xfId="2" applyFont="1" applyFill="1" applyBorder="1" applyAlignment="1">
      <alignment horizontal="left" vertical="center"/>
    </xf>
    <xf numFmtId="16" fontId="22" fillId="21" borderId="3" xfId="0" applyNumberFormat="1" applyFont="1" applyFill="1" applyBorder="1" applyAlignment="1">
      <alignment horizontal="center" vertical="center"/>
    </xf>
    <xf numFmtId="167" fontId="22" fillId="21" borderId="3" xfId="0" applyNumberFormat="1" applyFont="1" applyFill="1" applyBorder="1" applyAlignment="1">
      <alignment horizontal="center" vertical="center"/>
    </xf>
    <xf numFmtId="0" fontId="0" fillId="21" borderId="3" xfId="0" applyFill="1" applyBorder="1" applyAlignment="1">
      <alignment horizontal="center" vertical="center" wrapText="1"/>
    </xf>
    <xf numFmtId="14" fontId="0" fillId="21" borderId="3" xfId="0" applyNumberFormat="1" applyFill="1" applyBorder="1" applyAlignment="1">
      <alignment horizontal="center" vertical="center" wrapText="1"/>
    </xf>
    <xf numFmtId="0" fontId="0" fillId="21" borderId="3" xfId="0" applyFill="1" applyBorder="1" applyAlignment="1">
      <alignment horizontal="left" vertical="center" wrapText="1"/>
    </xf>
    <xf numFmtId="164" fontId="0" fillId="21" borderId="3" xfId="2" applyFont="1" applyFill="1" applyBorder="1" applyAlignment="1">
      <alignment horizontal="center" vertical="center"/>
    </xf>
    <xf numFmtId="0" fontId="37" fillId="21" borderId="3" xfId="0" applyFont="1" applyFill="1" applyBorder="1" applyAlignment="1">
      <alignment horizontal="left" vertical="center"/>
    </xf>
    <xf numFmtId="164" fontId="0" fillId="21" borderId="3" xfId="2" applyFont="1" applyFill="1" applyBorder="1" applyAlignment="1">
      <alignment horizontal="left" vertical="center" wrapText="1"/>
    </xf>
    <xf numFmtId="166" fontId="0" fillId="21" borderId="3" xfId="2" applyNumberFormat="1" applyFont="1" applyFill="1" applyBorder="1" applyAlignment="1">
      <alignment horizontal="center" vertical="center"/>
    </xf>
    <xf numFmtId="166" fontId="0" fillId="21" borderId="3" xfId="0" applyNumberFormat="1" applyFill="1" applyBorder="1" applyAlignment="1">
      <alignment horizontal="center" vertical="center"/>
    </xf>
    <xf numFmtId="166" fontId="0" fillId="21" borderId="3" xfId="0" applyNumberFormat="1" applyFill="1" applyBorder="1" applyAlignment="1">
      <alignment horizontal="left" vertical="center"/>
    </xf>
    <xf numFmtId="0" fontId="0" fillId="21" borderId="0" xfId="0" applyFill="1" applyAlignment="1">
      <alignment horizontal="left" vertical="center"/>
    </xf>
    <xf numFmtId="0" fontId="0" fillId="38" borderId="3" xfId="0" applyFill="1" applyBorder="1" applyAlignment="1">
      <alignment vertical="center"/>
    </xf>
    <xf numFmtId="166" fontId="23" fillId="39" borderId="3" xfId="2" applyNumberFormat="1" applyFont="1" applyFill="1" applyBorder="1" applyAlignment="1">
      <alignment horizontal="center" vertical="center"/>
    </xf>
    <xf numFmtId="14" fontId="0" fillId="38" borderId="3" xfId="2" applyNumberFormat="1" applyFont="1" applyFill="1" applyBorder="1" applyAlignment="1">
      <alignment horizontal="left" vertical="center"/>
    </xf>
    <xf numFmtId="166" fontId="23" fillId="38" borderId="3" xfId="2" applyNumberFormat="1" applyFont="1" applyFill="1" applyBorder="1" applyAlignment="1">
      <alignment horizontal="center" vertical="center"/>
    </xf>
    <xf numFmtId="39" fontId="0" fillId="38" borderId="3" xfId="2" applyNumberFormat="1" applyFont="1" applyFill="1" applyBorder="1" applyAlignment="1">
      <alignment horizontal="center" vertical="center"/>
    </xf>
    <xf numFmtId="166" fontId="0" fillId="39" borderId="3" xfId="2" applyNumberFormat="1" applyFont="1" applyFill="1" applyBorder="1" applyAlignment="1">
      <alignment horizontal="left" vertical="center"/>
    </xf>
    <xf numFmtId="166" fontId="0" fillId="39" borderId="3" xfId="2" quotePrefix="1" applyNumberFormat="1" applyFont="1" applyFill="1" applyBorder="1" applyAlignment="1">
      <alignment horizontal="center" vertical="center"/>
    </xf>
    <xf numFmtId="166" fontId="0" fillId="39" borderId="3" xfId="2" quotePrefix="1" applyNumberFormat="1" applyFont="1" applyFill="1" applyBorder="1" applyAlignment="1">
      <alignment horizontal="left" vertical="center"/>
    </xf>
    <xf numFmtId="166" fontId="22" fillId="39" borderId="3" xfId="0" applyNumberFormat="1" applyFont="1" applyFill="1" applyBorder="1" applyAlignment="1">
      <alignment horizontal="center" vertical="center"/>
    </xf>
    <xf numFmtId="166" fontId="0" fillId="38" borderId="3" xfId="2" applyNumberFormat="1" applyFont="1" applyFill="1" applyBorder="1" applyAlignment="1">
      <alignment horizontal="left" vertical="center"/>
    </xf>
    <xf numFmtId="0" fontId="0" fillId="16" borderId="3" xfId="0" applyFill="1" applyBorder="1" applyAlignment="1">
      <alignment horizontal="left" vertical="center"/>
    </xf>
    <xf numFmtId="0" fontId="0" fillId="16" borderId="3" xfId="0" applyFill="1" applyBorder="1" applyAlignment="1">
      <alignment horizontal="center" vertical="center"/>
    </xf>
    <xf numFmtId="164" fontId="0" fillId="16" borderId="3" xfId="2" applyFont="1" applyFill="1" applyBorder="1" applyAlignment="1">
      <alignment horizontal="left" vertical="center"/>
    </xf>
    <xf numFmtId="16" fontId="22" fillId="16" borderId="3" xfId="0" applyNumberFormat="1" applyFont="1" applyFill="1" applyBorder="1" applyAlignment="1">
      <alignment horizontal="center" vertical="center"/>
    </xf>
    <xf numFmtId="167" fontId="22" fillId="16" borderId="3" xfId="0" applyNumberFormat="1" applyFont="1" applyFill="1" applyBorder="1" applyAlignment="1">
      <alignment horizontal="center" vertical="center"/>
    </xf>
    <xf numFmtId="0" fontId="0" fillId="16" borderId="3" xfId="0" applyFill="1" applyBorder="1" applyAlignment="1">
      <alignment horizontal="center" vertical="center" wrapText="1"/>
    </xf>
    <xf numFmtId="14" fontId="0" fillId="16" borderId="3" xfId="0" applyNumberFormat="1" applyFill="1" applyBorder="1" applyAlignment="1">
      <alignment horizontal="center" vertical="center" wrapText="1"/>
    </xf>
    <xf numFmtId="0" fontId="0" fillId="16" borderId="3" xfId="0" applyFill="1" applyBorder="1" applyAlignment="1">
      <alignment horizontal="left" vertical="center" wrapText="1"/>
    </xf>
    <xf numFmtId="164" fontId="0" fillId="16" borderId="3" xfId="2" applyFont="1" applyFill="1" applyBorder="1" applyAlignment="1">
      <alignment horizontal="center" vertical="center"/>
    </xf>
    <xf numFmtId="164" fontId="0" fillId="16" borderId="3" xfId="2" applyFont="1" applyFill="1" applyBorder="1" applyAlignment="1">
      <alignment horizontal="left" vertical="center" wrapText="1"/>
    </xf>
    <xf numFmtId="166" fontId="22" fillId="16" borderId="3" xfId="0" applyNumberFormat="1" applyFont="1" applyFill="1" applyBorder="1" applyAlignment="1">
      <alignment horizontal="center" vertical="center"/>
    </xf>
    <xf numFmtId="166" fontId="0" fillId="16" borderId="3" xfId="2" applyNumberFormat="1" applyFont="1" applyFill="1" applyBorder="1" applyAlignment="1">
      <alignment horizontal="center" vertical="center"/>
    </xf>
    <xf numFmtId="166" fontId="0" fillId="16" borderId="3" xfId="2" applyNumberFormat="1" applyFont="1" applyFill="1" applyBorder="1" applyAlignment="1">
      <alignment horizontal="left" vertical="center"/>
    </xf>
    <xf numFmtId="166" fontId="0" fillId="16" borderId="3" xfId="0" applyNumberFormat="1" applyFill="1" applyBorder="1" applyAlignment="1">
      <alignment horizontal="center" vertical="center"/>
    </xf>
    <xf numFmtId="166" fontId="0" fillId="16" borderId="3" xfId="0" applyNumberFormat="1" applyFill="1" applyBorder="1" applyAlignment="1">
      <alignment horizontal="left" vertical="center"/>
    </xf>
    <xf numFmtId="0" fontId="0" fillId="16" borderId="0" xfId="0" applyFill="1" applyAlignment="1">
      <alignment horizontal="left" vertical="center"/>
    </xf>
    <xf numFmtId="14" fontId="0" fillId="16" borderId="3" xfId="0" applyNumberFormat="1" applyFill="1" applyBorder="1" applyAlignment="1">
      <alignment horizontal="center" vertical="center"/>
    </xf>
    <xf numFmtId="166" fontId="22" fillId="38" borderId="3" xfId="0" applyNumberFormat="1" applyFont="1" applyFill="1" applyBorder="1" applyAlignment="1">
      <alignment horizontal="center" vertical="center"/>
    </xf>
    <xf numFmtId="0" fontId="0" fillId="16" borderId="3" xfId="0" applyFill="1" applyBorder="1" applyAlignment="1">
      <alignment vertical="center"/>
    </xf>
    <xf numFmtId="0" fontId="17" fillId="16" borderId="3" xfId="0" applyFont="1" applyFill="1" applyBorder="1" applyAlignment="1">
      <alignment horizontal="left" vertical="center"/>
    </xf>
    <xf numFmtId="0" fontId="17" fillId="16" borderId="3" xfId="0" applyFont="1" applyFill="1" applyBorder="1" applyAlignment="1">
      <alignment horizontal="center" vertical="center" wrapText="1"/>
    </xf>
    <xf numFmtId="14" fontId="17" fillId="16" borderId="3" xfId="0" applyNumberFormat="1" applyFont="1" applyFill="1" applyBorder="1" applyAlignment="1">
      <alignment horizontal="center" vertical="center" wrapText="1"/>
    </xf>
    <xf numFmtId="14" fontId="35" fillId="36" borderId="3" xfId="0" applyNumberFormat="1" applyFont="1" applyFill="1" applyBorder="1" applyAlignment="1">
      <alignment vertical="center" wrapText="1"/>
    </xf>
    <xf numFmtId="0" fontId="17" fillId="16" borderId="3" xfId="0" applyFont="1" applyFill="1" applyBorder="1" applyAlignment="1">
      <alignment horizontal="left" vertical="center" wrapText="1"/>
    </xf>
    <xf numFmtId="164" fontId="0" fillId="16" borderId="3" xfId="2" applyFont="1" applyFill="1" applyBorder="1" applyAlignment="1">
      <alignment vertical="center"/>
    </xf>
    <xf numFmtId="0" fontId="22" fillId="39" borderId="3" xfId="0" applyFont="1" applyFill="1" applyBorder="1" applyAlignment="1">
      <alignment horizontal="center" vertical="center" wrapText="1"/>
    </xf>
    <xf numFmtId="14" fontId="22" fillId="39" borderId="3" xfId="0" applyNumberFormat="1" applyFont="1" applyFill="1" applyBorder="1" applyAlignment="1">
      <alignment horizontal="center" vertical="center" wrapText="1"/>
    </xf>
    <xf numFmtId="14" fontId="36" fillId="36" borderId="3" xfId="0" applyNumberFormat="1" applyFont="1" applyFill="1" applyBorder="1" applyAlignment="1">
      <alignment vertical="center" wrapText="1"/>
    </xf>
    <xf numFmtId="0" fontId="17" fillId="39" borderId="3" xfId="0" applyFont="1" applyFill="1" applyBorder="1" applyAlignment="1">
      <alignment horizontal="center" vertical="center" wrapText="1"/>
    </xf>
    <xf numFmtId="14" fontId="17" fillId="39" borderId="3" xfId="0" applyNumberFormat="1" applyFont="1" applyFill="1" applyBorder="1" applyAlignment="1">
      <alignment horizontal="center" vertical="center" wrapText="1"/>
    </xf>
    <xf numFmtId="0" fontId="17" fillId="39" borderId="3" xfId="0" applyFont="1" applyFill="1" applyBorder="1" applyAlignment="1">
      <alignment horizontal="left" vertical="center" wrapText="1"/>
    </xf>
    <xf numFmtId="164" fontId="0" fillId="39" borderId="3" xfId="2" applyFont="1" applyFill="1" applyBorder="1" applyAlignment="1">
      <alignment vertical="center"/>
    </xf>
    <xf numFmtId="166" fontId="0" fillId="16" borderId="3" xfId="2" quotePrefix="1" applyNumberFormat="1" applyFont="1" applyFill="1" applyBorder="1" applyAlignment="1">
      <alignment horizontal="center" vertical="center"/>
    </xf>
    <xf numFmtId="166" fontId="0" fillId="38" borderId="3" xfId="2" quotePrefix="1" applyNumberFormat="1" applyFont="1" applyFill="1" applyBorder="1" applyAlignment="1">
      <alignment horizontal="center" vertical="center"/>
    </xf>
    <xf numFmtId="166" fontId="0" fillId="38" borderId="3" xfId="2" quotePrefix="1" applyNumberFormat="1" applyFont="1" applyFill="1" applyBorder="1" applyAlignment="1">
      <alignment horizontal="left" vertical="center"/>
    </xf>
    <xf numFmtId="164" fontId="0" fillId="38" borderId="3" xfId="2" applyFont="1" applyFill="1" applyBorder="1" applyAlignment="1">
      <alignment vertical="center"/>
    </xf>
    <xf numFmtId="0" fontId="0" fillId="40" borderId="3" xfId="0" applyFill="1" applyBorder="1" applyAlignment="1">
      <alignment horizontal="left" vertical="center"/>
    </xf>
    <xf numFmtId="0" fontId="0" fillId="40" borderId="3" xfId="0" applyFill="1" applyBorder="1" applyAlignment="1">
      <alignment horizontal="center" vertical="center"/>
    </xf>
    <xf numFmtId="164" fontId="0" fillId="40" borderId="3" xfId="2" applyFont="1" applyFill="1" applyBorder="1" applyAlignment="1">
      <alignment horizontal="left" vertical="center"/>
    </xf>
    <xf numFmtId="16" fontId="22" fillId="40" borderId="3" xfId="0" applyNumberFormat="1" applyFont="1" applyFill="1" applyBorder="1" applyAlignment="1">
      <alignment horizontal="center" vertical="center"/>
    </xf>
    <xf numFmtId="167" fontId="22" fillId="40" borderId="3" xfId="0" applyNumberFormat="1" applyFont="1" applyFill="1" applyBorder="1" applyAlignment="1">
      <alignment horizontal="center" vertical="center"/>
    </xf>
    <xf numFmtId="14" fontId="0" fillId="40" borderId="3" xfId="0" applyNumberFormat="1" applyFill="1" applyBorder="1" applyAlignment="1">
      <alignment horizontal="center" vertical="center"/>
    </xf>
    <xf numFmtId="164" fontId="0" fillId="40" borderId="3" xfId="2" applyFont="1" applyFill="1" applyBorder="1" applyAlignment="1">
      <alignment horizontal="center" vertical="center"/>
    </xf>
    <xf numFmtId="164" fontId="0" fillId="40" borderId="3" xfId="2" applyFont="1" applyFill="1" applyBorder="1" applyAlignment="1">
      <alignment horizontal="left" vertical="center" wrapText="1"/>
    </xf>
    <xf numFmtId="39" fontId="0" fillId="40" borderId="3" xfId="2" applyNumberFormat="1" applyFont="1" applyFill="1" applyBorder="1" applyAlignment="1">
      <alignment horizontal="right" vertical="center"/>
    </xf>
    <xf numFmtId="166" fontId="0" fillId="40" borderId="3" xfId="2" applyNumberFormat="1" applyFont="1" applyFill="1" applyBorder="1" applyAlignment="1">
      <alignment horizontal="left" vertical="center"/>
    </xf>
    <xf numFmtId="166" fontId="0" fillId="40" borderId="3" xfId="2" applyNumberFormat="1" applyFont="1" applyFill="1" applyBorder="1" applyAlignment="1">
      <alignment horizontal="center" vertical="center"/>
    </xf>
    <xf numFmtId="166" fontId="0" fillId="40" borderId="3" xfId="0" applyNumberFormat="1" applyFill="1" applyBorder="1" applyAlignment="1">
      <alignment horizontal="center" vertical="center"/>
    </xf>
    <xf numFmtId="166" fontId="0" fillId="40" borderId="3" xfId="0" applyNumberFormat="1" applyFill="1" applyBorder="1" applyAlignment="1">
      <alignment horizontal="left" vertical="center"/>
    </xf>
    <xf numFmtId="0" fontId="0" fillId="40" borderId="0" xfId="0" applyFill="1" applyAlignment="1">
      <alignment horizontal="left" vertical="center"/>
    </xf>
    <xf numFmtId="14" fontId="0" fillId="21" borderId="3" xfId="0" applyNumberFormat="1" applyFill="1" applyBorder="1" applyAlignment="1">
      <alignment horizontal="center" vertical="center"/>
    </xf>
    <xf numFmtId="166" fontId="0" fillId="21" borderId="3" xfId="2" applyNumberFormat="1" applyFont="1" applyFill="1" applyBorder="1" applyAlignment="1">
      <alignment horizontal="left" vertical="center"/>
    </xf>
    <xf numFmtId="0" fontId="0" fillId="40" borderId="3" xfId="0" applyFill="1" applyBorder="1" applyAlignment="1">
      <alignment horizontal="center" vertical="center" wrapText="1"/>
    </xf>
    <xf numFmtId="14" fontId="0" fillId="40" borderId="3" xfId="0" applyNumberFormat="1" applyFill="1" applyBorder="1" applyAlignment="1">
      <alignment horizontal="center" vertical="center" wrapText="1"/>
    </xf>
    <xf numFmtId="0" fontId="0" fillId="40" borderId="3" xfId="0" applyFill="1" applyBorder="1" applyAlignment="1">
      <alignment horizontal="left" vertical="center" wrapText="1"/>
    </xf>
    <xf numFmtId="0" fontId="0" fillId="41" borderId="3" xfId="0" applyFill="1" applyBorder="1" applyAlignment="1">
      <alignment horizontal="left" vertical="center"/>
    </xf>
    <xf numFmtId="0" fontId="0" fillId="41" borderId="3" xfId="0" applyFill="1" applyBorder="1" applyAlignment="1">
      <alignment horizontal="center" vertical="center"/>
    </xf>
    <xf numFmtId="164" fontId="0" fillId="41" borderId="3" xfId="2" applyFont="1" applyFill="1" applyBorder="1" applyAlignment="1">
      <alignment horizontal="left" vertical="center"/>
    </xf>
    <xf numFmtId="16" fontId="22" fillId="41" borderId="3" xfId="0" applyNumberFormat="1" applyFont="1" applyFill="1" applyBorder="1" applyAlignment="1">
      <alignment horizontal="center" vertical="center"/>
    </xf>
    <xf numFmtId="167" fontId="22" fillId="41" borderId="3" xfId="0" applyNumberFormat="1" applyFont="1" applyFill="1" applyBorder="1" applyAlignment="1">
      <alignment horizontal="center" vertical="center"/>
    </xf>
    <xf numFmtId="0" fontId="0" fillId="41" borderId="3" xfId="0" applyFill="1" applyBorder="1" applyAlignment="1">
      <alignment horizontal="center" vertical="center" wrapText="1"/>
    </xf>
    <xf numFmtId="14" fontId="0" fillId="41" borderId="3" xfId="0" applyNumberFormat="1" applyFill="1" applyBorder="1" applyAlignment="1">
      <alignment horizontal="center" vertical="center" wrapText="1"/>
    </xf>
    <xf numFmtId="0" fontId="0" fillId="41" borderId="3" xfId="0" applyFill="1" applyBorder="1" applyAlignment="1">
      <alignment horizontal="left" vertical="center" wrapText="1"/>
    </xf>
    <xf numFmtId="164" fontId="0" fillId="41" borderId="3" xfId="2" applyFont="1" applyFill="1" applyBorder="1" applyAlignment="1">
      <alignment horizontal="center" vertical="center"/>
    </xf>
    <xf numFmtId="164" fontId="0" fillId="41" borderId="3" xfId="2" applyFont="1" applyFill="1" applyBorder="1" applyAlignment="1">
      <alignment horizontal="left" vertical="center" wrapText="1"/>
    </xf>
    <xf numFmtId="166" fontId="0" fillId="41" borderId="3" xfId="2" applyNumberFormat="1" applyFont="1" applyFill="1" applyBorder="1" applyAlignment="1">
      <alignment horizontal="left" vertical="center"/>
    </xf>
    <xf numFmtId="166" fontId="0" fillId="41" borderId="3" xfId="2" applyNumberFormat="1" applyFont="1" applyFill="1" applyBorder="1" applyAlignment="1">
      <alignment horizontal="center" vertical="center"/>
    </xf>
    <xf numFmtId="166" fontId="0" fillId="41" borderId="3" xfId="0" applyNumberFormat="1" applyFill="1" applyBorder="1" applyAlignment="1">
      <alignment horizontal="center" vertical="center"/>
    </xf>
    <xf numFmtId="166" fontId="0" fillId="41" borderId="3" xfId="0" applyNumberFormat="1" applyFill="1" applyBorder="1" applyAlignment="1">
      <alignment horizontal="left" vertical="center"/>
    </xf>
    <xf numFmtId="0" fontId="0" fillId="41" borderId="0" xfId="0" applyFill="1" applyAlignment="1">
      <alignment horizontal="left" vertical="center"/>
    </xf>
    <xf numFmtId="0" fontId="17" fillId="40" borderId="3" xfId="0" applyFont="1" applyFill="1" applyBorder="1" applyAlignment="1">
      <alignment horizontal="center" vertical="center" wrapText="1"/>
    </xf>
    <xf numFmtId="14" fontId="17" fillId="40" borderId="3" xfId="0" applyNumberFormat="1" applyFont="1" applyFill="1" applyBorder="1" applyAlignment="1">
      <alignment horizontal="center" vertical="center" wrapText="1"/>
    </xf>
    <xf numFmtId="0" fontId="17" fillId="40" borderId="3" xfId="0" applyFont="1" applyFill="1" applyBorder="1" applyAlignment="1">
      <alignment horizontal="left" vertical="center" wrapText="1"/>
    </xf>
    <xf numFmtId="0" fontId="0" fillId="42" borderId="3" xfId="0" applyFill="1" applyBorder="1" applyAlignment="1">
      <alignment horizontal="left" vertical="center"/>
    </xf>
    <xf numFmtId="0" fontId="0" fillId="42" borderId="3" xfId="0" applyFill="1" applyBorder="1" applyAlignment="1">
      <alignment horizontal="center" vertical="center"/>
    </xf>
    <xf numFmtId="164" fontId="0" fillId="42" borderId="3" xfId="2" applyFont="1" applyFill="1" applyBorder="1" applyAlignment="1">
      <alignment horizontal="left" vertical="center"/>
    </xf>
    <xf numFmtId="16" fontId="22" fillId="42" borderId="3" xfId="0" applyNumberFormat="1" applyFont="1" applyFill="1" applyBorder="1" applyAlignment="1">
      <alignment horizontal="center" vertical="center"/>
    </xf>
    <xf numFmtId="167" fontId="22" fillId="42" borderId="3" xfId="0" applyNumberFormat="1" applyFont="1" applyFill="1" applyBorder="1" applyAlignment="1">
      <alignment horizontal="center" vertical="center"/>
    </xf>
    <xf numFmtId="0" fontId="0" fillId="42" borderId="3" xfId="0" applyFill="1" applyBorder="1" applyAlignment="1">
      <alignment horizontal="center" vertical="center" wrapText="1"/>
    </xf>
    <xf numFmtId="14" fontId="0" fillId="42" borderId="3" xfId="0" applyNumberFormat="1" applyFill="1" applyBorder="1" applyAlignment="1">
      <alignment horizontal="center" vertical="center" wrapText="1"/>
    </xf>
    <xf numFmtId="0" fontId="0" fillId="42" borderId="3" xfId="0" applyFill="1" applyBorder="1" applyAlignment="1">
      <alignment horizontal="left" vertical="center" wrapText="1"/>
    </xf>
    <xf numFmtId="164" fontId="0" fillId="42" borderId="3" xfId="2" applyFont="1" applyFill="1" applyBorder="1" applyAlignment="1">
      <alignment horizontal="center" vertical="center"/>
    </xf>
    <xf numFmtId="164" fontId="0" fillId="42" borderId="3" xfId="2" applyFont="1" applyFill="1" applyBorder="1" applyAlignment="1">
      <alignment horizontal="left" vertical="center" wrapText="1"/>
    </xf>
    <xf numFmtId="166" fontId="0" fillId="42" borderId="3" xfId="2" applyNumberFormat="1" applyFont="1" applyFill="1" applyBorder="1" applyAlignment="1">
      <alignment horizontal="center" vertical="center"/>
    </xf>
    <xf numFmtId="166" fontId="0" fillId="42" borderId="3" xfId="2" applyNumberFormat="1" applyFont="1" applyFill="1" applyBorder="1" applyAlignment="1">
      <alignment horizontal="left" vertical="center"/>
    </xf>
    <xf numFmtId="166" fontId="0" fillId="42" borderId="3" xfId="0" applyNumberFormat="1" applyFill="1" applyBorder="1" applyAlignment="1">
      <alignment horizontal="center" vertical="center"/>
    </xf>
    <xf numFmtId="166" fontId="0" fillId="42" borderId="3" xfId="0" applyNumberFormat="1" applyFill="1" applyBorder="1" applyAlignment="1">
      <alignment horizontal="left" vertical="center"/>
    </xf>
    <xf numFmtId="0" fontId="0" fillId="42" borderId="0" xfId="0" applyFill="1" applyAlignment="1">
      <alignment horizontal="left" vertical="center"/>
    </xf>
    <xf numFmtId="16" fontId="0" fillId="41" borderId="3" xfId="0" applyNumberFormat="1" applyFill="1" applyBorder="1" applyAlignment="1">
      <alignment horizontal="left" vertical="center" wrapText="1"/>
    </xf>
    <xf numFmtId="14" fontId="0" fillId="41" borderId="3" xfId="0" applyNumberFormat="1" applyFill="1" applyBorder="1" applyAlignment="1">
      <alignment horizontal="center" vertical="center"/>
    </xf>
    <xf numFmtId="0" fontId="17" fillId="41" borderId="3" xfId="0" applyFont="1" applyFill="1" applyBorder="1" applyAlignment="1">
      <alignment horizontal="left" vertical="center"/>
    </xf>
    <xf numFmtId="0" fontId="17" fillId="42" borderId="3" xfId="0" applyFont="1" applyFill="1" applyBorder="1" applyAlignment="1">
      <alignment horizontal="center" vertical="center" wrapText="1"/>
    </xf>
    <xf numFmtId="14" fontId="17" fillId="42" borderId="3" xfId="0" applyNumberFormat="1" applyFont="1" applyFill="1" applyBorder="1" applyAlignment="1">
      <alignment horizontal="center" vertical="center" wrapText="1"/>
    </xf>
    <xf numFmtId="0" fontId="17" fillId="42" borderId="3" xfId="0" applyFont="1" applyFill="1" applyBorder="1" applyAlignment="1">
      <alignment horizontal="left" vertical="center" wrapText="1"/>
    </xf>
    <xf numFmtId="0" fontId="0" fillId="40" borderId="3" xfId="0" applyFill="1" applyBorder="1" applyAlignment="1">
      <alignment vertical="center"/>
    </xf>
    <xf numFmtId="14" fontId="0" fillId="42" borderId="3" xfId="0" applyNumberFormat="1" applyFill="1" applyBorder="1" applyAlignment="1">
      <alignment horizontal="center" vertical="center"/>
    </xf>
    <xf numFmtId="0" fontId="0" fillId="43" borderId="3" xfId="0" applyFill="1" applyBorder="1" applyAlignment="1">
      <alignment horizontal="left" vertical="center"/>
    </xf>
    <xf numFmtId="0" fontId="0" fillId="43" borderId="3" xfId="0" applyFill="1" applyBorder="1" applyAlignment="1">
      <alignment horizontal="center" vertical="center"/>
    </xf>
    <xf numFmtId="0" fontId="22" fillId="43" borderId="3" xfId="0" applyFont="1" applyFill="1" applyBorder="1" applyAlignment="1">
      <alignment horizontal="center" vertical="center"/>
    </xf>
    <xf numFmtId="167" fontId="22" fillId="43" borderId="3" xfId="0" applyNumberFormat="1" applyFont="1" applyFill="1" applyBorder="1" applyAlignment="1">
      <alignment horizontal="center" vertical="center"/>
    </xf>
    <xf numFmtId="14" fontId="0" fillId="43" borderId="3" xfId="0" applyNumberFormat="1" applyFill="1" applyBorder="1" applyAlignment="1">
      <alignment horizontal="center" vertical="center"/>
    </xf>
    <xf numFmtId="164" fontId="0" fillId="43" borderId="3" xfId="2" applyFont="1" applyFill="1" applyBorder="1" applyAlignment="1">
      <alignment horizontal="left" vertical="center"/>
    </xf>
    <xf numFmtId="164" fontId="0" fillId="43" borderId="3" xfId="2" applyFont="1" applyFill="1" applyBorder="1" applyAlignment="1">
      <alignment horizontal="center" vertical="center"/>
    </xf>
    <xf numFmtId="164" fontId="0" fillId="43" borderId="3" xfId="2" applyFont="1" applyFill="1" applyBorder="1" applyAlignment="1">
      <alignment horizontal="left" vertical="center" wrapText="1"/>
    </xf>
    <xf numFmtId="14" fontId="0" fillId="43" borderId="3" xfId="0" applyNumberFormat="1" applyFill="1" applyBorder="1" applyAlignment="1">
      <alignment horizontal="left" vertical="center"/>
    </xf>
    <xf numFmtId="166" fontId="0" fillId="43" borderId="3" xfId="2" applyNumberFormat="1" applyFont="1" applyFill="1" applyBorder="1" applyAlignment="1">
      <alignment horizontal="center" vertical="center"/>
    </xf>
    <xf numFmtId="166" fontId="0" fillId="43" borderId="3" xfId="2" applyNumberFormat="1" applyFont="1" applyFill="1" applyBorder="1" applyAlignment="1">
      <alignment horizontal="left" vertical="center"/>
    </xf>
    <xf numFmtId="166" fontId="0" fillId="43" borderId="3" xfId="0" applyNumberFormat="1" applyFill="1" applyBorder="1" applyAlignment="1">
      <alignment horizontal="center" vertical="center"/>
    </xf>
    <xf numFmtId="166" fontId="0" fillId="43" borderId="3" xfId="0" applyNumberFormat="1" applyFill="1" applyBorder="1" applyAlignment="1">
      <alignment horizontal="left" vertical="center"/>
    </xf>
    <xf numFmtId="0" fontId="0" fillId="43" borderId="0" xfId="0" applyFill="1" applyAlignment="1">
      <alignment horizontal="left" vertical="center"/>
    </xf>
    <xf numFmtId="0" fontId="0" fillId="44" borderId="3" xfId="0" applyFill="1" applyBorder="1" applyAlignment="1">
      <alignment horizontal="left" vertical="center"/>
    </xf>
    <xf numFmtId="0" fontId="0" fillId="44" borderId="3" xfId="0" applyFill="1" applyBorder="1" applyAlignment="1">
      <alignment horizontal="center" vertical="center"/>
    </xf>
    <xf numFmtId="0" fontId="22" fillId="44" borderId="3" xfId="0" applyFont="1" applyFill="1" applyBorder="1" applyAlignment="1">
      <alignment horizontal="center" vertical="center"/>
    </xf>
    <xf numFmtId="167" fontId="22" fillId="44" borderId="3" xfId="0" applyNumberFormat="1" applyFont="1" applyFill="1" applyBorder="1" applyAlignment="1">
      <alignment horizontal="center" vertical="center"/>
    </xf>
    <xf numFmtId="14" fontId="0" fillId="44" borderId="3" xfId="0" applyNumberFormat="1" applyFill="1" applyBorder="1" applyAlignment="1">
      <alignment horizontal="center" vertical="center"/>
    </xf>
    <xf numFmtId="164" fontId="0" fillId="44" borderId="3" xfId="2" applyFont="1" applyFill="1" applyBorder="1" applyAlignment="1">
      <alignment horizontal="left" vertical="center"/>
    </xf>
    <xf numFmtId="164" fontId="0" fillId="44" borderId="3" xfId="2" applyFont="1" applyFill="1" applyBorder="1" applyAlignment="1">
      <alignment horizontal="left" vertical="center" wrapText="1"/>
    </xf>
    <xf numFmtId="166" fontId="0" fillId="44" borderId="3" xfId="2" applyNumberFormat="1" applyFont="1" applyFill="1" applyBorder="1" applyAlignment="1">
      <alignment horizontal="left" vertical="center"/>
    </xf>
    <xf numFmtId="166" fontId="0" fillId="44" borderId="3" xfId="2" applyNumberFormat="1" applyFont="1" applyFill="1" applyBorder="1" applyAlignment="1">
      <alignment horizontal="center" vertical="center"/>
    </xf>
    <xf numFmtId="166" fontId="0" fillId="44" borderId="3" xfId="0" applyNumberFormat="1" applyFill="1" applyBorder="1" applyAlignment="1">
      <alignment horizontal="left" vertical="center"/>
    </xf>
    <xf numFmtId="0" fontId="0" fillId="44" borderId="0" xfId="0" applyFill="1" applyAlignment="1">
      <alignment horizontal="left" vertical="center"/>
    </xf>
    <xf numFmtId="0" fontId="0" fillId="44" borderId="12" xfId="0" applyFill="1" applyBorder="1" applyAlignment="1">
      <alignment vertical="center"/>
    </xf>
    <xf numFmtId="0" fontId="0" fillId="44" borderId="12" xfId="0" applyFill="1" applyBorder="1" applyAlignment="1">
      <alignment horizontal="center" vertical="center"/>
    </xf>
    <xf numFmtId="0" fontId="0" fillId="44" borderId="12" xfId="0" applyFill="1" applyBorder="1" applyAlignment="1">
      <alignment horizontal="center" vertical="center" wrapText="1"/>
    </xf>
    <xf numFmtId="14" fontId="0" fillId="44" borderId="12" xfId="0" applyNumberFormat="1" applyFill="1" applyBorder="1" applyAlignment="1">
      <alignment horizontal="center" vertical="center" wrapText="1"/>
    </xf>
    <xf numFmtId="14" fontId="3" fillId="36" borderId="12" xfId="0" applyNumberFormat="1" applyFont="1" applyFill="1" applyBorder="1" applyAlignment="1">
      <alignment vertical="center" wrapText="1"/>
    </xf>
    <xf numFmtId="167" fontId="22" fillId="44" borderId="12" xfId="0" applyNumberFormat="1" applyFont="1" applyFill="1" applyBorder="1" applyAlignment="1">
      <alignment vertical="center"/>
    </xf>
    <xf numFmtId="0" fontId="0" fillId="44" borderId="12" xfId="0" applyFill="1" applyBorder="1" applyAlignment="1">
      <alignment vertical="center" wrapText="1"/>
    </xf>
    <xf numFmtId="164" fontId="0" fillId="44" borderId="3" xfId="2" applyFont="1" applyFill="1" applyBorder="1" applyAlignment="1">
      <alignment horizontal="center" vertical="center"/>
    </xf>
    <xf numFmtId="14" fontId="0" fillId="44" borderId="3" xfId="0" applyNumberFormat="1" applyFill="1" applyBorder="1" applyAlignment="1">
      <alignment horizontal="left" vertical="center"/>
    </xf>
    <xf numFmtId="166" fontId="0" fillId="44" borderId="3" xfId="0" applyNumberFormat="1" applyFill="1" applyBorder="1" applyAlignment="1">
      <alignment horizontal="center" vertical="center"/>
    </xf>
    <xf numFmtId="0" fontId="0" fillId="44" borderId="7" xfId="0" applyFill="1" applyBorder="1" applyAlignment="1">
      <alignment vertical="center"/>
    </xf>
    <xf numFmtId="0" fontId="0" fillId="44" borderId="7" xfId="0" applyFill="1" applyBorder="1" applyAlignment="1">
      <alignment horizontal="center" vertical="center"/>
    </xf>
    <xf numFmtId="0" fontId="0" fillId="44" borderId="7" xfId="0" applyFill="1" applyBorder="1" applyAlignment="1">
      <alignment horizontal="center" vertical="center" wrapText="1"/>
    </xf>
    <xf numFmtId="14" fontId="0" fillId="44" borderId="7" xfId="0" applyNumberFormat="1" applyFill="1" applyBorder="1" applyAlignment="1">
      <alignment horizontal="center" vertical="center" wrapText="1"/>
    </xf>
    <xf numFmtId="14" fontId="3" fillId="36" borderId="7" xfId="0" applyNumberFormat="1" applyFont="1" applyFill="1" applyBorder="1" applyAlignment="1">
      <alignment vertical="center" wrapText="1"/>
    </xf>
    <xf numFmtId="167" fontId="22" fillId="44" borderId="7" xfId="0" applyNumberFormat="1" applyFont="1" applyFill="1" applyBorder="1" applyAlignment="1">
      <alignment vertical="center"/>
    </xf>
    <xf numFmtId="0" fontId="0" fillId="44" borderId="7" xfId="0" applyFill="1" applyBorder="1" applyAlignment="1">
      <alignment vertical="center" wrapText="1"/>
    </xf>
    <xf numFmtId="0" fontId="0" fillId="44" borderId="3" xfId="0" applyFill="1" applyBorder="1" applyAlignment="1">
      <alignment horizontal="center" vertical="center" wrapText="1"/>
    </xf>
    <xf numFmtId="14" fontId="0" fillId="44" borderId="3" xfId="0" applyNumberFormat="1" applyFill="1" applyBorder="1" applyAlignment="1">
      <alignment horizontal="center" vertical="center" wrapText="1"/>
    </xf>
    <xf numFmtId="0" fontId="0" fillId="44" borderId="3" xfId="0" applyFill="1" applyBorder="1" applyAlignment="1">
      <alignment horizontal="left" vertical="center" wrapText="1"/>
    </xf>
    <xf numFmtId="0" fontId="22" fillId="44" borderId="12" xfId="0" applyFont="1" applyFill="1" applyBorder="1" applyAlignment="1">
      <alignment horizontal="center" vertical="center"/>
    </xf>
    <xf numFmtId="167" fontId="22" fillId="44" borderId="12" xfId="0" applyNumberFormat="1" applyFont="1" applyFill="1" applyBorder="1" applyAlignment="1">
      <alignment horizontal="center" vertical="center"/>
    </xf>
    <xf numFmtId="164" fontId="0" fillId="44" borderId="3" xfId="2" applyFont="1" applyFill="1" applyBorder="1" applyAlignment="1">
      <alignment vertical="center"/>
    </xf>
    <xf numFmtId="0" fontId="0" fillId="44" borderId="3" xfId="0" applyFill="1" applyBorder="1" applyAlignment="1">
      <alignment vertical="center"/>
    </xf>
    <xf numFmtId="164" fontId="0" fillId="44" borderId="3" xfId="2" applyFont="1" applyFill="1" applyBorder="1" applyAlignment="1">
      <alignment vertical="center" wrapText="1"/>
    </xf>
    <xf numFmtId="166" fontId="0" fillId="44" borderId="3" xfId="2" applyNumberFormat="1" applyFont="1" applyFill="1" applyBorder="1" applyAlignment="1">
      <alignment vertical="center"/>
    </xf>
    <xf numFmtId="166" fontId="0" fillId="44" borderId="3" xfId="0" applyNumberFormat="1" applyFill="1" applyBorder="1" applyAlignment="1">
      <alignment vertical="center"/>
    </xf>
    <xf numFmtId="0" fontId="0" fillId="44" borderId="0" xfId="0" applyFill="1" applyAlignment="1">
      <alignment vertical="center"/>
    </xf>
    <xf numFmtId="0" fontId="0" fillId="44" borderId="13" xfId="0" applyFill="1" applyBorder="1" applyAlignment="1">
      <alignment horizontal="center" vertical="center" wrapText="1"/>
    </xf>
    <xf numFmtId="14" fontId="0" fillId="44" borderId="13" xfId="0" applyNumberFormat="1" applyFill="1" applyBorder="1" applyAlignment="1">
      <alignment horizontal="center" vertical="center" wrapText="1"/>
    </xf>
    <xf numFmtId="0" fontId="17" fillId="44" borderId="3" xfId="0" applyFont="1" applyFill="1" applyBorder="1" applyAlignment="1">
      <alignment horizontal="center" vertical="center" wrapText="1"/>
    </xf>
    <xf numFmtId="14" fontId="17" fillId="44" borderId="3" xfId="0" applyNumberFormat="1" applyFont="1" applyFill="1" applyBorder="1" applyAlignment="1">
      <alignment horizontal="center" vertical="center" wrapText="1"/>
    </xf>
    <xf numFmtId="0" fontId="17" fillId="44" borderId="3" xfId="0" applyFont="1" applyFill="1" applyBorder="1" applyAlignment="1">
      <alignment horizontal="left" vertical="center" wrapText="1"/>
    </xf>
    <xf numFmtId="0" fontId="0" fillId="44" borderId="3" xfId="0" applyFill="1" applyBorder="1" applyAlignment="1">
      <alignment vertical="center" wrapText="1"/>
    </xf>
    <xf numFmtId="0" fontId="0" fillId="43" borderId="3" xfId="0" applyFill="1" applyBorder="1" applyAlignment="1">
      <alignment horizontal="center" vertical="center" wrapText="1"/>
    </xf>
    <xf numFmtId="14" fontId="0" fillId="43" borderId="3" xfId="0" applyNumberFormat="1" applyFill="1" applyBorder="1" applyAlignment="1">
      <alignment horizontal="center" vertical="center" wrapText="1"/>
    </xf>
    <xf numFmtId="0" fontId="0" fillId="43" borderId="3" xfId="0" applyFill="1" applyBorder="1" applyAlignment="1">
      <alignment horizontal="left" vertical="center" wrapText="1"/>
    </xf>
    <xf numFmtId="0" fontId="17" fillId="43" borderId="3" xfId="0" applyFont="1" applyFill="1" applyBorder="1" applyAlignment="1">
      <alignment horizontal="center" vertical="center" wrapText="1"/>
    </xf>
    <xf numFmtId="14" fontId="17" fillId="43" borderId="3" xfId="0" applyNumberFormat="1" applyFont="1" applyFill="1" applyBorder="1" applyAlignment="1">
      <alignment horizontal="center" vertical="center" wrapText="1"/>
    </xf>
    <xf numFmtId="0" fontId="17" fillId="43" borderId="3" xfId="0" applyFont="1" applyFill="1" applyBorder="1" applyAlignment="1">
      <alignment vertical="center" wrapText="1"/>
    </xf>
    <xf numFmtId="166" fontId="0" fillId="0" borderId="0" xfId="0" applyNumberFormat="1" applyAlignment="1">
      <alignment horizontal="center" vertical="center"/>
    </xf>
    <xf numFmtId="0" fontId="0" fillId="30" borderId="0" xfId="0" quotePrefix="1" applyFill="1"/>
    <xf numFmtId="0" fontId="23" fillId="30" borderId="0" xfId="0" applyFont="1" applyFill="1"/>
    <xf numFmtId="0" fontId="0" fillId="45" borderId="1" xfId="0" applyFill="1" applyBorder="1"/>
    <xf numFmtId="0" fontId="0" fillId="30" borderId="1" xfId="0" applyFill="1" applyBorder="1"/>
    <xf numFmtId="0" fontId="23" fillId="30" borderId="1" xfId="0" applyFont="1" applyFill="1" applyBorder="1"/>
    <xf numFmtId="0" fontId="23" fillId="45" borderId="1" xfId="0" applyFont="1" applyFill="1" applyBorder="1"/>
    <xf numFmtId="0" fontId="0" fillId="45" borderId="1" xfId="0" quotePrefix="1" applyFill="1" applyBorder="1"/>
    <xf numFmtId="0" fontId="2" fillId="30" borderId="8" xfId="0" applyFont="1" applyFill="1" applyBorder="1"/>
    <xf numFmtId="0" fontId="2" fillId="46" borderId="8" xfId="0" quotePrefix="1" applyFont="1" applyFill="1" applyBorder="1"/>
    <xf numFmtId="0" fontId="2" fillId="46" borderId="8" xfId="0" applyFont="1" applyFill="1" applyBorder="1"/>
    <xf numFmtId="0" fontId="39" fillId="0" borderId="22" xfId="0" applyFont="1" applyBorder="1"/>
    <xf numFmtId="0" fontId="40" fillId="0" borderId="22" xfId="0" applyFont="1" applyBorder="1"/>
    <xf numFmtId="0" fontId="40" fillId="0" borderId="21" xfId="0" applyFont="1" applyBorder="1"/>
    <xf numFmtId="0" fontId="22" fillId="0" borderId="10" xfId="0" quotePrefix="1" applyFont="1" applyBorder="1"/>
    <xf numFmtId="0" fontId="22" fillId="0" borderId="8" xfId="0" quotePrefix="1" applyFont="1" applyBorder="1"/>
    <xf numFmtId="0" fontId="2" fillId="0" borderId="10" xfId="0" applyFont="1" applyBorder="1" applyAlignment="1" applyProtection="1">
      <alignment wrapText="1"/>
      <protection locked="0"/>
    </xf>
    <xf numFmtId="0" fontId="22" fillId="0" borderId="10" xfId="0" applyFont="1" applyBorder="1"/>
    <xf numFmtId="0" fontId="1" fillId="0" borderId="0" xfId="1"/>
    <xf numFmtId="15" fontId="0" fillId="0" borderId="0" xfId="0" applyNumberFormat="1" applyProtection="1">
      <protection locked="0"/>
    </xf>
    <xf numFmtId="2" fontId="0" fillId="10" borderId="0" xfId="0" applyNumberFormat="1" applyFill="1" applyAlignment="1" applyProtection="1">
      <alignment wrapText="1"/>
      <protection locked="0"/>
    </xf>
    <xf numFmtId="2" fontId="0" fillId="0" borderId="0" xfId="0" applyNumberFormat="1" applyAlignment="1" applyProtection="1">
      <alignment wrapText="1"/>
      <protection locked="0"/>
    </xf>
    <xf numFmtId="2" fontId="0" fillId="0" borderId="0" xfId="0" applyNumberFormat="1" applyProtection="1">
      <protection locked="0"/>
    </xf>
    <xf numFmtId="2" fontId="0" fillId="10" borderId="0" xfId="0" applyNumberFormat="1" applyFill="1" applyProtection="1">
      <protection locked="0"/>
    </xf>
    <xf numFmtId="0" fontId="0" fillId="0" borderId="0" xfId="0" applyAlignment="1" applyProtection="1">
      <alignment horizontal="left"/>
      <protection locked="0"/>
    </xf>
    <xf numFmtId="0" fontId="0" fillId="0" borderId="0" xfId="0" quotePrefix="1" applyAlignment="1">
      <alignment horizontal="right"/>
    </xf>
    <xf numFmtId="0" fontId="0" fillId="53" borderId="0" xfId="0" applyFill="1" applyProtection="1">
      <protection locked="0"/>
    </xf>
    <xf numFmtId="0" fontId="42" fillId="8" borderId="21" xfId="0" applyFont="1" applyFill="1" applyBorder="1"/>
    <xf numFmtId="0" fontId="41" fillId="17" borderId="3" xfId="0" applyFont="1" applyFill="1" applyBorder="1" applyAlignment="1">
      <alignment wrapText="1"/>
    </xf>
    <xf numFmtId="0" fontId="41" fillId="17" borderId="5" xfId="0" applyFont="1" applyFill="1" applyBorder="1" applyAlignment="1">
      <alignment wrapText="1"/>
    </xf>
    <xf numFmtId="0" fontId="3" fillId="17" borderId="0" xfId="0" applyFont="1" applyFill="1"/>
    <xf numFmtId="0" fontId="0" fillId="0" borderId="2" xfId="0" applyBorder="1" applyAlignment="1">
      <alignment horizontal="center" vertical="center"/>
    </xf>
    <xf numFmtId="0" fontId="0" fillId="0" borderId="16" xfId="0" applyBorder="1" applyAlignment="1">
      <alignment horizontal="center" vertical="center"/>
    </xf>
    <xf numFmtId="0" fontId="2" fillId="0" borderId="11" xfId="0" applyFont="1" applyBorder="1"/>
    <xf numFmtId="0" fontId="2" fillId="0" borderId="8" xfId="0" applyFont="1" applyBorder="1" applyAlignment="1">
      <alignment wrapText="1"/>
    </xf>
    <xf numFmtId="0" fontId="2" fillId="0" borderId="11" xfId="0" applyFont="1" applyBorder="1" applyAlignment="1" applyProtection="1">
      <alignment wrapText="1"/>
      <protection locked="0"/>
    </xf>
    <xf numFmtId="22" fontId="2" fillId="0" borderId="10" xfId="0" applyNumberFormat="1" applyFont="1" applyBorder="1"/>
    <xf numFmtId="0" fontId="12" fillId="17" borderId="5" xfId="0" applyFont="1" applyFill="1" applyBorder="1"/>
    <xf numFmtId="0" fontId="2" fillId="0" borderId="7" xfId="0" applyFont="1" applyBorder="1"/>
    <xf numFmtId="0" fontId="2" fillId="0" borderId="21" xfId="0" applyFont="1" applyBorder="1"/>
    <xf numFmtId="0" fontId="2" fillId="8" borderId="21" xfId="0" applyFont="1" applyFill="1" applyBorder="1"/>
    <xf numFmtId="16" fontId="2" fillId="0" borderId="21" xfId="0" applyNumberFormat="1" applyFont="1" applyBorder="1"/>
    <xf numFmtId="0" fontId="2" fillId="5" borderId="21" xfId="0" applyFont="1" applyFill="1" applyBorder="1"/>
    <xf numFmtId="14" fontId="2" fillId="0" borderId="21" xfId="0" applyNumberFormat="1" applyFont="1" applyBorder="1"/>
    <xf numFmtId="0" fontId="2" fillId="55" borderId="21" xfId="0" applyFont="1" applyFill="1" applyBorder="1"/>
    <xf numFmtId="0" fontId="2" fillId="0" borderId="25" xfId="0" applyFont="1" applyBorder="1"/>
    <xf numFmtId="0" fontId="2" fillId="8" borderId="25" xfId="0" applyFont="1" applyFill="1" applyBorder="1"/>
    <xf numFmtId="0" fontId="2" fillId="0" borderId="5" xfId="0" applyFont="1" applyBorder="1"/>
    <xf numFmtId="0" fontId="2" fillId="8" borderId="5" xfId="0" applyFont="1" applyFill="1" applyBorder="1"/>
    <xf numFmtId="0" fontId="2" fillId="54" borderId="21" xfId="0" applyFont="1" applyFill="1" applyBorder="1"/>
    <xf numFmtId="0" fontId="16" fillId="0" borderId="3" xfId="0" applyFont="1" applyBorder="1"/>
    <xf numFmtId="0" fontId="16" fillId="47" borderId="5" xfId="0" applyFont="1" applyFill="1" applyBorder="1" applyAlignment="1">
      <alignment wrapText="1"/>
    </xf>
    <xf numFmtId="0" fontId="16" fillId="48" borderId="5" xfId="0" applyFont="1" applyFill="1" applyBorder="1" applyAlignment="1">
      <alignment wrapText="1"/>
    </xf>
    <xf numFmtId="0" fontId="16" fillId="49" borderId="5" xfId="0" applyFont="1" applyFill="1" applyBorder="1" applyAlignment="1">
      <alignment wrapText="1"/>
    </xf>
    <xf numFmtId="0" fontId="16" fillId="50" borderId="5" xfId="0" applyFont="1" applyFill="1" applyBorder="1" applyAlignment="1">
      <alignment wrapText="1"/>
    </xf>
    <xf numFmtId="0" fontId="19" fillId="6" borderId="4" xfId="0" applyFont="1" applyFill="1" applyBorder="1" applyAlignment="1">
      <alignment wrapText="1"/>
    </xf>
    <xf numFmtId="0" fontId="19" fillId="51" borderId="3" xfId="0" applyFont="1" applyFill="1" applyBorder="1" applyAlignment="1">
      <alignment wrapText="1"/>
    </xf>
    <xf numFmtId="0" fontId="19" fillId="51" borderId="5" xfId="0" applyFont="1" applyFill="1" applyBorder="1" applyAlignment="1">
      <alignment wrapText="1"/>
    </xf>
    <xf numFmtId="0" fontId="19" fillId="0" borderId="3" xfId="0" applyFont="1" applyBorder="1" applyAlignment="1">
      <alignment wrapText="1"/>
    </xf>
    <xf numFmtId="0" fontId="19" fillId="0" borderId="5" xfId="0" applyFont="1" applyBorder="1" applyAlignment="1">
      <alignment wrapText="1"/>
    </xf>
    <xf numFmtId="0" fontId="19" fillId="6" borderId="7" xfId="0" applyFont="1" applyFill="1" applyBorder="1"/>
    <xf numFmtId="0" fontId="19" fillId="0" borderId="21" xfId="0" applyFont="1" applyBorder="1"/>
    <xf numFmtId="0" fontId="19" fillId="5" borderId="21" xfId="0" applyFont="1" applyFill="1" applyBorder="1"/>
    <xf numFmtId="0" fontId="19" fillId="0" borderId="22" xfId="0" applyFont="1" applyBorder="1"/>
    <xf numFmtId="0" fontId="19" fillId="0" borderId="7" xfId="0" applyFont="1" applyBorder="1"/>
    <xf numFmtId="0" fontId="19" fillId="25" borderId="21" xfId="0" applyFont="1" applyFill="1" applyBorder="1"/>
    <xf numFmtId="0" fontId="19" fillId="6" borderId="21" xfId="0" applyFont="1" applyFill="1" applyBorder="1"/>
    <xf numFmtId="0" fontId="19" fillId="0" borderId="21" xfId="0" applyFont="1" applyBorder="1" applyAlignment="1">
      <alignment wrapText="1"/>
    </xf>
    <xf numFmtId="0" fontId="19" fillId="0" borderId="7" xfId="0" applyFont="1" applyBorder="1" applyAlignment="1">
      <alignment wrapText="1"/>
    </xf>
    <xf numFmtId="0" fontId="31" fillId="40" borderId="0" xfId="0" applyFont="1" applyFill="1" applyAlignment="1">
      <alignment horizontal="left" vertical="top" wrapText="1"/>
    </xf>
    <xf numFmtId="0" fontId="30" fillId="40" borderId="1" xfId="0" applyFont="1" applyFill="1" applyBorder="1" applyAlignment="1">
      <alignment horizontal="left" vertical="top" wrapText="1"/>
    </xf>
    <xf numFmtId="0" fontId="30" fillId="22" borderId="1" xfId="0" applyFont="1" applyFill="1" applyBorder="1" applyAlignment="1">
      <alignment horizontal="left" vertical="top" wrapText="1"/>
    </xf>
    <xf numFmtId="0" fontId="30" fillId="2" borderId="1" xfId="0" applyFont="1" applyFill="1" applyBorder="1" applyAlignment="1">
      <alignment horizontal="left" vertical="top" wrapText="1"/>
    </xf>
    <xf numFmtId="49" fontId="5" fillId="0" borderId="0" xfId="0" applyNumberFormat="1" applyFont="1" applyAlignment="1">
      <alignment horizontal="left" vertical="center"/>
    </xf>
    <xf numFmtId="0" fontId="12" fillId="17" borderId="0" xfId="0" applyFont="1" applyFill="1"/>
    <xf numFmtId="0" fontId="28" fillId="0" borderId="8" xfId="0" applyFont="1" applyBorder="1"/>
    <xf numFmtId="0" fontId="28" fillId="0" borderId="10" xfId="0" applyFont="1" applyBorder="1"/>
    <xf numFmtId="0" fontId="28" fillId="0" borderId="11" xfId="0" applyFont="1" applyBorder="1"/>
    <xf numFmtId="0" fontId="23" fillId="0" borderId="10" xfId="0" applyFont="1" applyBorder="1"/>
    <xf numFmtId="22" fontId="28" fillId="0" borderId="10" xfId="0" applyNumberFormat="1" applyFont="1" applyBorder="1"/>
    <xf numFmtId="0" fontId="28" fillId="0" borderId="10" xfId="0" applyFont="1" applyBorder="1" applyAlignment="1">
      <alignment wrapText="1"/>
    </xf>
    <xf numFmtId="0" fontId="28" fillId="0" borderId="0" xfId="0" applyFont="1"/>
    <xf numFmtId="0" fontId="28" fillId="30" borderId="0" xfId="0" applyFont="1" applyFill="1"/>
    <xf numFmtId="0" fontId="2" fillId="18" borderId="10" xfId="0" applyFont="1" applyFill="1" applyBorder="1"/>
    <xf numFmtId="0" fontId="22" fillId="18" borderId="10" xfId="0" applyFont="1" applyFill="1" applyBorder="1"/>
    <xf numFmtId="0" fontId="2" fillId="18" borderId="0" xfId="0" applyFont="1" applyFill="1"/>
    <xf numFmtId="2" fontId="0" fillId="18" borderId="0" xfId="0" applyNumberFormat="1" applyFill="1"/>
    <xf numFmtId="15" fontId="0" fillId="18" borderId="0" xfId="0" applyNumberFormat="1" applyFill="1"/>
    <xf numFmtId="0" fontId="2" fillId="0" borderId="10" xfId="0" applyFont="1" applyBorder="1" applyAlignment="1">
      <alignment horizontal="left"/>
    </xf>
    <xf numFmtId="0" fontId="1" fillId="0" borderId="3" xfId="1" applyBorder="1"/>
    <xf numFmtId="0" fontId="5" fillId="0" borderId="0" xfId="0" quotePrefix="1" applyFont="1" applyAlignment="1">
      <alignment horizontal="left" vertical="center"/>
    </xf>
    <xf numFmtId="0" fontId="2" fillId="0" borderId="24" xfId="0" applyFont="1" applyBorder="1"/>
    <xf numFmtId="0" fontId="2" fillId="18" borderId="11" xfId="0" applyFont="1" applyFill="1" applyBorder="1"/>
    <xf numFmtId="22" fontId="2" fillId="18" borderId="10" xfId="0" applyNumberFormat="1" applyFont="1" applyFill="1" applyBorder="1"/>
    <xf numFmtId="0" fontId="2" fillId="18" borderId="10" xfId="0" applyFont="1" applyFill="1" applyBorder="1" applyAlignment="1">
      <alignment horizontal="left"/>
    </xf>
    <xf numFmtId="0" fontId="5" fillId="0" borderId="3" xfId="0" applyFont="1" applyBorder="1"/>
    <xf numFmtId="15" fontId="0" fillId="10" borderId="0" xfId="0" applyNumberFormat="1" applyFill="1" applyProtection="1">
      <protection locked="0"/>
    </xf>
    <xf numFmtId="0" fontId="0" fillId="18" borderId="0" xfId="0" applyFill="1" applyProtection="1">
      <protection locked="0"/>
    </xf>
    <xf numFmtId="0" fontId="0" fillId="18" borderId="3" xfId="0" applyFill="1" applyBorder="1"/>
    <xf numFmtId="0" fontId="0" fillId="0" borderId="2" xfId="0" applyBorder="1"/>
    <xf numFmtId="0" fontId="0" fillId="0" borderId="12" xfId="0" applyBorder="1"/>
    <xf numFmtId="0" fontId="0" fillId="21" borderId="0" xfId="0" applyFill="1" applyProtection="1">
      <protection locked="0"/>
    </xf>
    <xf numFmtId="0" fontId="0" fillId="16" borderId="0" xfId="0" applyFill="1" applyProtection="1">
      <protection locked="0"/>
    </xf>
    <xf numFmtId="0" fontId="0" fillId="0" borderId="18" xfId="0" applyBorder="1"/>
    <xf numFmtId="0" fontId="0" fillId="0" borderId="0" xfId="0" pivotButton="1" applyAlignment="1">
      <alignment wrapText="1"/>
    </xf>
    <xf numFmtId="0" fontId="0" fillId="57" borderId="0" xfId="0" applyFill="1"/>
    <xf numFmtId="169" fontId="0" fillId="57" borderId="0" xfId="0" applyNumberFormat="1" applyFill="1"/>
    <xf numFmtId="169" fontId="0" fillId="0" borderId="0" xfId="0" applyNumberFormat="1"/>
    <xf numFmtId="169" fontId="0" fillId="57" borderId="0" xfId="0" applyNumberFormat="1" applyFill="1" applyAlignment="1">
      <alignment horizontal="left" vertical="top"/>
    </xf>
    <xf numFmtId="169" fontId="0" fillId="0" borderId="0" xfId="0" applyNumberFormat="1" applyAlignment="1">
      <alignment horizontal="left" vertical="top"/>
    </xf>
    <xf numFmtId="0" fontId="0" fillId="21" borderId="0" xfId="0" applyFill="1"/>
    <xf numFmtId="0" fontId="0" fillId="10" borderId="0" xfId="0" applyFill="1" applyAlignment="1" applyProtection="1">
      <alignment horizontal="left" wrapText="1"/>
      <protection locked="0"/>
    </xf>
    <xf numFmtId="0" fontId="0" fillId="10" borderId="0" xfId="0" applyFill="1" applyAlignment="1" applyProtection="1">
      <alignment horizontal="left"/>
      <protection locked="0"/>
    </xf>
    <xf numFmtId="0" fontId="0" fillId="42" borderId="36" xfId="0" applyFill="1" applyBorder="1" applyAlignment="1">
      <alignment horizontal="center" vertical="center" wrapText="1"/>
    </xf>
    <xf numFmtId="0" fontId="3" fillId="42" borderId="55" xfId="0" applyFont="1" applyFill="1" applyBorder="1" applyAlignment="1">
      <alignment horizontal="center" vertical="center" wrapText="1"/>
    </xf>
    <xf numFmtId="0" fontId="0" fillId="0" borderId="57" xfId="0" applyBorder="1" applyAlignment="1">
      <alignment horizontal="center" vertical="center"/>
    </xf>
    <xf numFmtId="0" fontId="0" fillId="0" borderId="58"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73" xfId="0" applyBorder="1"/>
    <xf numFmtId="0" fontId="0" fillId="0" borderId="79" xfId="0" applyBorder="1"/>
    <xf numFmtId="0" fontId="2" fillId="60" borderId="3" xfId="0" applyFont="1" applyFill="1" applyBorder="1"/>
    <xf numFmtId="0" fontId="2" fillId="60" borderId="5" xfId="0" applyFont="1" applyFill="1" applyBorder="1"/>
    <xf numFmtId="0" fontId="46" fillId="0" borderId="7" xfId="0" applyFont="1" applyBorder="1"/>
    <xf numFmtId="0" fontId="2" fillId="0" borderId="13" xfId="0" applyFont="1" applyBorder="1"/>
    <xf numFmtId="49" fontId="0" fillId="0" borderId="0" xfId="0" applyNumberFormat="1" applyAlignment="1" applyProtection="1">
      <alignment horizontal="right"/>
      <protection locked="0"/>
    </xf>
    <xf numFmtId="49" fontId="0" fillId="10" borderId="0" xfId="0" applyNumberFormat="1" applyFill="1" applyAlignment="1" applyProtection="1">
      <alignment horizontal="right" wrapText="1"/>
      <protection locked="0"/>
    </xf>
    <xf numFmtId="49" fontId="0" fillId="0" borderId="0" xfId="0" applyNumberFormat="1" applyAlignment="1">
      <alignment horizontal="right"/>
    </xf>
    <xf numFmtId="0" fontId="48" fillId="0" borderId="0" xfId="0" applyFont="1"/>
    <xf numFmtId="0" fontId="48" fillId="0" borderId="0" xfId="0" quotePrefix="1" applyFont="1"/>
    <xf numFmtId="15" fontId="48" fillId="0" borderId="0" xfId="0" applyNumberFormat="1" applyFont="1"/>
    <xf numFmtId="0" fontId="49" fillId="61" borderId="0" xfId="0" applyFont="1" applyFill="1" applyAlignment="1">
      <alignment horizontal="left" vertical="top" wrapText="1"/>
    </xf>
    <xf numFmtId="0" fontId="3" fillId="61" borderId="0" xfId="0" applyFont="1" applyFill="1" applyAlignment="1">
      <alignment horizontal="left" vertical="top"/>
    </xf>
    <xf numFmtId="0" fontId="49" fillId="32" borderId="0" xfId="0" applyFont="1" applyFill="1" applyAlignment="1">
      <alignment horizontal="left" vertical="top" wrapText="1"/>
    </xf>
    <xf numFmtId="0" fontId="50" fillId="0" borderId="21" xfId="0" applyFont="1" applyBorder="1"/>
    <xf numFmtId="0" fontId="2" fillId="0" borderId="2" xfId="0" applyFont="1" applyBorder="1"/>
    <xf numFmtId="0" fontId="0" fillId="0" borderId="6" xfId="0" applyBorder="1"/>
    <xf numFmtId="169" fontId="0" fillId="0" borderId="0" xfId="0" applyNumberFormat="1" applyAlignment="1" applyProtection="1">
      <alignment horizontal="left"/>
      <protection locked="0"/>
    </xf>
    <xf numFmtId="169" fontId="0" fillId="10" borderId="0" xfId="0" applyNumberFormat="1" applyFill="1" applyAlignment="1" applyProtection="1">
      <alignment horizontal="left"/>
      <protection locked="0"/>
    </xf>
    <xf numFmtId="0" fontId="51" fillId="6" borderId="0" xfId="0" applyFont="1" applyFill="1"/>
    <xf numFmtId="0" fontId="49" fillId="10" borderId="0" xfId="0" applyFont="1" applyFill="1" applyAlignment="1">
      <alignment horizontal="left" vertical="top" wrapText="1"/>
    </xf>
    <xf numFmtId="0" fontId="52" fillId="0" borderId="0" xfId="0" applyFont="1"/>
    <xf numFmtId="0" fontId="0" fillId="3" borderId="85" xfId="0" applyFill="1" applyBorder="1"/>
    <xf numFmtId="2" fontId="0" fillId="3" borderId="85" xfId="0" applyNumberFormat="1" applyFill="1" applyBorder="1"/>
    <xf numFmtId="15" fontId="0" fillId="3" borderId="85" xfId="0" applyNumberFormat="1" applyFill="1" applyBorder="1"/>
    <xf numFmtId="0" fontId="0" fillId="3" borderId="85" xfId="0" applyFill="1" applyBorder="1" applyAlignment="1">
      <alignment wrapText="1"/>
    </xf>
    <xf numFmtId="49" fontId="0" fillId="3" borderId="85" xfId="0" applyNumberFormat="1" applyFill="1" applyBorder="1" applyAlignment="1">
      <alignment wrapText="1"/>
    </xf>
    <xf numFmtId="169" fontId="0" fillId="3" borderId="85" xfId="0" applyNumberFormat="1" applyFill="1" applyBorder="1" applyAlignment="1">
      <alignment wrapText="1"/>
    </xf>
    <xf numFmtId="2" fontId="0" fillId="3" borderId="85" xfId="0" applyNumberFormat="1" applyFill="1" applyBorder="1" applyAlignment="1">
      <alignment wrapText="1"/>
    </xf>
    <xf numFmtId="0" fontId="0" fillId="3" borderId="85" xfId="0" applyFill="1" applyBorder="1" applyAlignment="1">
      <alignment horizontal="left"/>
    </xf>
    <xf numFmtId="165" fontId="0" fillId="3" borderId="85" xfId="0" applyNumberFormat="1" applyFill="1" applyBorder="1"/>
    <xf numFmtId="0" fontId="1" fillId="3" borderId="85" xfId="1" applyFill="1" applyBorder="1" applyAlignment="1">
      <alignment wrapText="1"/>
    </xf>
    <xf numFmtId="165" fontId="0" fillId="3" borderId="85" xfId="0" applyNumberFormat="1" applyFill="1" applyBorder="1" applyAlignment="1">
      <alignment wrapText="1"/>
    </xf>
    <xf numFmtId="0" fontId="0" fillId="0" borderId="85" xfId="0" applyBorder="1"/>
    <xf numFmtId="2" fontId="0" fillId="0" borderId="85" xfId="0" applyNumberFormat="1" applyBorder="1"/>
    <xf numFmtId="15" fontId="0" fillId="0" borderId="85" xfId="0" applyNumberFormat="1" applyBorder="1"/>
    <xf numFmtId="0" fontId="0" fillId="0" borderId="85" xfId="0" applyBorder="1" applyAlignment="1">
      <alignment wrapText="1"/>
    </xf>
    <xf numFmtId="49" fontId="0" fillId="0" borderId="85" xfId="0" applyNumberFormat="1" applyBorder="1"/>
    <xf numFmtId="169" fontId="0" fillId="0" borderId="85" xfId="0" applyNumberFormat="1" applyBorder="1" applyAlignment="1">
      <alignment wrapText="1"/>
    </xf>
    <xf numFmtId="2" fontId="0" fillId="0" borderId="85" xfId="0" applyNumberFormat="1" applyBorder="1" applyAlignment="1">
      <alignment wrapText="1"/>
    </xf>
    <xf numFmtId="0" fontId="0" fillId="0" borderId="85" xfId="0" applyBorder="1" applyAlignment="1">
      <alignment horizontal="left"/>
    </xf>
    <xf numFmtId="165" fontId="0" fillId="0" borderId="85" xfId="0" applyNumberFormat="1" applyBorder="1"/>
    <xf numFmtId="165" fontId="0" fillId="0" borderId="85" xfId="0" applyNumberFormat="1" applyBorder="1" applyAlignment="1">
      <alignment wrapText="1"/>
    </xf>
    <xf numFmtId="0" fontId="1" fillId="0" borderId="85" xfId="1" applyBorder="1" applyAlignment="1">
      <alignment wrapText="1"/>
    </xf>
    <xf numFmtId="49" fontId="0" fillId="0" borderId="85" xfId="0" applyNumberFormat="1" applyBorder="1" applyAlignment="1">
      <alignment wrapText="1"/>
    </xf>
    <xf numFmtId="0" fontId="22" fillId="12" borderId="10" xfId="0" applyFont="1" applyFill="1" applyBorder="1" applyAlignment="1">
      <alignment wrapText="1"/>
    </xf>
    <xf numFmtId="0" fontId="22" fillId="0" borderId="85" xfId="0" applyFont="1" applyBorder="1" applyAlignment="1">
      <alignment horizontal="left"/>
    </xf>
    <xf numFmtId="2" fontId="23" fillId="0" borderId="85" xfId="0" applyNumberFormat="1" applyFont="1" applyBorder="1"/>
    <xf numFmtId="15" fontId="23" fillId="0" borderId="85" xfId="0" applyNumberFormat="1" applyFont="1" applyBorder="1"/>
    <xf numFmtId="49" fontId="23" fillId="0" borderId="85" xfId="0" applyNumberFormat="1" applyFont="1" applyBorder="1" applyAlignment="1">
      <alignment wrapText="1"/>
    </xf>
    <xf numFmtId="0" fontId="23" fillId="0" borderId="85" xfId="0" applyFont="1" applyBorder="1"/>
    <xf numFmtId="169" fontId="23" fillId="0" borderId="85" xfId="0" applyNumberFormat="1" applyFont="1" applyBorder="1"/>
    <xf numFmtId="0" fontId="23" fillId="0" borderId="85" xfId="0" applyFont="1" applyBorder="1" applyAlignment="1">
      <alignment horizontal="left"/>
    </xf>
    <xf numFmtId="0" fontId="23" fillId="0" borderId="85" xfId="0" applyFont="1" applyBorder="1" applyAlignment="1">
      <alignment wrapText="1"/>
    </xf>
    <xf numFmtId="165" fontId="23" fillId="0" borderId="85" xfId="0" applyNumberFormat="1" applyFont="1" applyBorder="1"/>
    <xf numFmtId="2" fontId="23" fillId="0" borderId="85" xfId="0" applyNumberFormat="1" applyFont="1" applyBorder="1" applyAlignment="1">
      <alignment wrapText="1"/>
    </xf>
    <xf numFmtId="165" fontId="23" fillId="0" borderId="85" xfId="0" applyNumberFormat="1" applyFont="1" applyBorder="1" applyAlignment="1">
      <alignment wrapText="1"/>
    </xf>
    <xf numFmtId="0" fontId="32" fillId="0" borderId="85" xfId="1" applyFont="1" applyBorder="1" applyAlignment="1">
      <alignment wrapText="1"/>
    </xf>
    <xf numFmtId="169" fontId="0" fillId="0" borderId="85" xfId="0" applyNumberFormat="1" applyBorder="1"/>
    <xf numFmtId="49" fontId="0" fillId="3" borderId="85" xfId="0" applyNumberFormat="1" applyFill="1" applyBorder="1" applyAlignment="1">
      <alignment horizontal="right" wrapText="1"/>
    </xf>
    <xf numFmtId="0" fontId="0" fillId="3" borderId="85" xfId="0" applyFill="1" applyBorder="1" applyAlignment="1">
      <alignment horizontal="left" vertical="top" wrapText="1"/>
    </xf>
    <xf numFmtId="2" fontId="0" fillId="18" borderId="85" xfId="0" applyNumberFormat="1" applyFill="1" applyBorder="1"/>
    <xf numFmtId="15" fontId="0" fillId="18" borderId="85" xfId="0" applyNumberFormat="1" applyFill="1" applyBorder="1"/>
    <xf numFmtId="0" fontId="0" fillId="18" borderId="85" xfId="0" applyFill="1" applyBorder="1"/>
    <xf numFmtId="49" fontId="0" fillId="18" borderId="85" xfId="0" applyNumberFormat="1" applyFill="1" applyBorder="1" applyAlignment="1">
      <alignment wrapText="1"/>
    </xf>
    <xf numFmtId="169" fontId="0" fillId="18" borderId="85" xfId="0" applyNumberFormat="1" applyFill="1" applyBorder="1"/>
    <xf numFmtId="0" fontId="0" fillId="18" borderId="85" xfId="0" applyFill="1" applyBorder="1" applyAlignment="1">
      <alignment horizontal="left"/>
    </xf>
    <xf numFmtId="0" fontId="0" fillId="18" borderId="85" xfId="0" applyFill="1" applyBorder="1" applyAlignment="1">
      <alignment wrapText="1"/>
    </xf>
    <xf numFmtId="165" fontId="0" fillId="18" borderId="85" xfId="0" applyNumberFormat="1" applyFill="1" applyBorder="1"/>
    <xf numFmtId="2" fontId="0" fillId="18" borderId="85" xfId="0" applyNumberFormat="1" applyFill="1" applyBorder="1" applyAlignment="1">
      <alignment wrapText="1"/>
    </xf>
    <xf numFmtId="165" fontId="0" fillId="18" borderId="85" xfId="0" applyNumberFormat="1" applyFill="1" applyBorder="1" applyAlignment="1">
      <alignment wrapText="1"/>
    </xf>
    <xf numFmtId="0" fontId="1" fillId="18" borderId="85" xfId="1" applyFill="1" applyBorder="1" applyAlignment="1">
      <alignment wrapText="1"/>
    </xf>
    <xf numFmtId="2" fontId="23" fillId="3" borderId="85" xfId="0" applyNumberFormat="1" applyFont="1" applyFill="1" applyBorder="1"/>
    <xf numFmtId="15" fontId="23" fillId="3" borderId="85" xfId="0" applyNumberFormat="1" applyFont="1" applyFill="1" applyBorder="1"/>
    <xf numFmtId="0" fontId="23" fillId="3" borderId="85" xfId="0" applyFont="1" applyFill="1" applyBorder="1"/>
    <xf numFmtId="49" fontId="23" fillId="3" borderId="85" xfId="0" applyNumberFormat="1" applyFont="1" applyFill="1" applyBorder="1" applyAlignment="1">
      <alignment wrapText="1"/>
    </xf>
    <xf numFmtId="0" fontId="23" fillId="3" borderId="85" xfId="0" applyFont="1" applyFill="1" applyBorder="1" applyAlignment="1">
      <alignment wrapText="1"/>
    </xf>
    <xf numFmtId="169" fontId="23" fillId="3" borderId="85" xfId="0" applyNumberFormat="1" applyFont="1" applyFill="1" applyBorder="1" applyAlignment="1">
      <alignment wrapText="1"/>
    </xf>
    <xf numFmtId="0" fontId="23" fillId="3" borderId="85" xfId="0" applyFont="1" applyFill="1" applyBorder="1" applyAlignment="1">
      <alignment horizontal="left"/>
    </xf>
    <xf numFmtId="165" fontId="23" fillId="3" borderId="85" xfId="0" applyNumberFormat="1" applyFont="1" applyFill="1" applyBorder="1"/>
    <xf numFmtId="0" fontId="32" fillId="3" borderId="85" xfId="1" applyFont="1" applyFill="1" applyBorder="1" applyAlignment="1">
      <alignment wrapText="1"/>
    </xf>
    <xf numFmtId="2" fontId="23" fillId="3" borderId="85" xfId="0" applyNumberFormat="1" applyFont="1" applyFill="1" applyBorder="1" applyAlignment="1">
      <alignment wrapText="1"/>
    </xf>
    <xf numFmtId="165" fontId="23" fillId="3" borderId="85" xfId="0" applyNumberFormat="1" applyFont="1" applyFill="1" applyBorder="1" applyAlignment="1">
      <alignment wrapText="1"/>
    </xf>
    <xf numFmtId="49" fontId="0" fillId="0" borderId="85" xfId="0" applyNumberFormat="1" applyBorder="1" applyAlignment="1">
      <alignment horizontal="right" wrapText="1"/>
    </xf>
    <xf numFmtId="49" fontId="0" fillId="3" borderId="85" xfId="0" applyNumberFormat="1" applyFill="1" applyBorder="1"/>
    <xf numFmtId="0" fontId="0" fillId="31" borderId="85" xfId="0" applyFill="1" applyBorder="1"/>
    <xf numFmtId="169" fontId="23" fillId="3" borderId="85" xfId="0" applyNumberFormat="1" applyFont="1" applyFill="1" applyBorder="1"/>
    <xf numFmtId="0" fontId="0" fillId="0" borderId="85" xfId="0" applyBorder="1" applyAlignment="1">
      <alignment vertical="top" wrapText="1"/>
    </xf>
    <xf numFmtId="169" fontId="0" fillId="3" borderId="85" xfId="0" applyNumberFormat="1" applyFill="1" applyBorder="1"/>
    <xf numFmtId="0" fontId="0" fillId="3" borderId="85" xfId="0" applyFill="1" applyBorder="1" applyAlignment="1">
      <alignment vertical="top" wrapText="1"/>
    </xf>
    <xf numFmtId="0" fontId="56" fillId="3" borderId="85" xfId="0" applyFont="1" applyFill="1" applyBorder="1"/>
    <xf numFmtId="169" fontId="23" fillId="0" borderId="85" xfId="0" applyNumberFormat="1" applyFont="1" applyBorder="1" applyAlignment="1">
      <alignment wrapText="1"/>
    </xf>
    <xf numFmtId="0" fontId="56" fillId="0" borderId="85" xfId="0" applyFont="1" applyBorder="1"/>
    <xf numFmtId="49" fontId="14" fillId="3" borderId="85" xfId="0" applyNumberFormat="1" applyFont="1" applyFill="1" applyBorder="1"/>
    <xf numFmtId="49" fontId="14" fillId="0" borderId="85" xfId="0" applyNumberFormat="1" applyFont="1" applyBorder="1"/>
    <xf numFmtId="0" fontId="0" fillId="58" borderId="85" xfId="0" applyFill="1" applyBorder="1"/>
    <xf numFmtId="0" fontId="0" fillId="0" borderId="85" xfId="0" applyBorder="1" applyAlignment="1">
      <alignment horizontal="left" wrapText="1"/>
    </xf>
    <xf numFmtId="169" fontId="0" fillId="0" borderId="85" xfId="0" applyNumberFormat="1" applyBorder="1" applyAlignment="1">
      <alignment horizontal="left" wrapText="1"/>
    </xf>
    <xf numFmtId="169" fontId="0" fillId="0" borderId="85" xfId="0" applyNumberFormat="1" applyBorder="1" applyAlignment="1">
      <alignment horizontal="left"/>
    </xf>
    <xf numFmtId="0" fontId="0" fillId="31" borderId="85" xfId="0" applyFill="1" applyBorder="1" applyAlignment="1">
      <alignment wrapText="1"/>
    </xf>
    <xf numFmtId="0" fontId="0" fillId="10" borderId="85" xfId="0" applyFill="1" applyBorder="1"/>
    <xf numFmtId="15" fontId="0" fillId="10" borderId="85" xfId="0" applyNumberFormat="1" applyFill="1" applyBorder="1"/>
    <xf numFmtId="49" fontId="0" fillId="10" borderId="85" xfId="0" applyNumberFormat="1" applyFill="1" applyBorder="1" applyAlignment="1">
      <alignment wrapText="1"/>
    </xf>
    <xf numFmtId="169" fontId="0" fillId="10" borderId="85" xfId="0" applyNumberFormat="1" applyFill="1" applyBorder="1"/>
    <xf numFmtId="0" fontId="0" fillId="10" borderId="85" xfId="0" applyFill="1" applyBorder="1" applyAlignment="1">
      <alignment horizontal="left"/>
    </xf>
    <xf numFmtId="0" fontId="0" fillId="10" borderId="85" xfId="0" applyFill="1" applyBorder="1" applyAlignment="1">
      <alignment wrapText="1"/>
    </xf>
    <xf numFmtId="165" fontId="0" fillId="10" borderId="85" xfId="0" applyNumberFormat="1" applyFill="1" applyBorder="1"/>
    <xf numFmtId="2" fontId="0" fillId="10" borderId="85" xfId="0" applyNumberFormat="1" applyFill="1" applyBorder="1" applyAlignment="1">
      <alignment wrapText="1"/>
    </xf>
    <xf numFmtId="165" fontId="0" fillId="10" borderId="85" xfId="0" applyNumberFormat="1" applyFill="1" applyBorder="1" applyAlignment="1">
      <alignment wrapText="1"/>
    </xf>
    <xf numFmtId="0" fontId="1" fillId="10" borderId="85" xfId="1" applyFill="1" applyBorder="1" applyAlignment="1">
      <alignment wrapText="1"/>
    </xf>
    <xf numFmtId="2" fontId="22" fillId="12" borderId="10" xfId="0" applyNumberFormat="1" applyFont="1" applyFill="1" applyBorder="1" applyAlignment="1">
      <alignment wrapText="1"/>
    </xf>
    <xf numFmtId="2" fontId="0" fillId="0" borderId="10" xfId="0" applyNumberFormat="1" applyBorder="1" applyAlignment="1">
      <alignment wrapText="1"/>
    </xf>
    <xf numFmtId="0" fontId="18" fillId="3" borderId="85" xfId="0" applyFont="1" applyFill="1" applyBorder="1"/>
    <xf numFmtId="0" fontId="22" fillId="0" borderId="85" xfId="0" applyFont="1" applyBorder="1" applyAlignment="1">
      <alignment wrapText="1"/>
    </xf>
    <xf numFmtId="0" fontId="0" fillId="3" borderId="85" xfId="0" applyFill="1" applyBorder="1" applyAlignment="1">
      <alignment horizontal="left" wrapText="1"/>
    </xf>
    <xf numFmtId="15" fontId="0" fillId="3" borderId="85" xfId="0" applyNumberFormat="1" applyFill="1" applyBorder="1" applyAlignment="1">
      <alignment horizontal="left"/>
    </xf>
    <xf numFmtId="0" fontId="18" fillId="56" borderId="86" xfId="0" applyFont="1" applyFill="1" applyBorder="1"/>
    <xf numFmtId="169" fontId="18" fillId="56" borderId="86" xfId="0" applyNumberFormat="1" applyFont="1" applyFill="1" applyBorder="1"/>
    <xf numFmtId="169" fontId="18" fillId="56" borderId="85" xfId="0" applyNumberFormat="1" applyFont="1" applyFill="1" applyBorder="1"/>
    <xf numFmtId="0" fontId="18" fillId="56" borderId="85" xfId="0" applyFont="1" applyFill="1" applyBorder="1"/>
    <xf numFmtId="0" fontId="18" fillId="56" borderId="85" xfId="0" applyFont="1" applyFill="1" applyBorder="1" applyAlignment="1">
      <alignment wrapText="1"/>
    </xf>
    <xf numFmtId="0" fontId="0" fillId="3" borderId="87" xfId="0" applyFill="1" applyBorder="1"/>
    <xf numFmtId="0" fontId="0" fillId="0" borderId="85" xfId="0" applyBorder="1" applyAlignment="1">
      <alignment horizontal="right"/>
    </xf>
    <xf numFmtId="0" fontId="0" fillId="0" borderId="85" xfId="0" applyBorder="1" applyAlignment="1">
      <alignment horizontal="left" vertical="center"/>
    </xf>
    <xf numFmtId="169" fontId="0" fillId="3" borderId="85" xfId="0" applyNumberFormat="1" applyFill="1" applyBorder="1" applyAlignment="1">
      <alignment horizontal="left"/>
    </xf>
    <xf numFmtId="0" fontId="0" fillId="3" borderId="85" xfId="0" applyFill="1" applyBorder="1" applyAlignment="1">
      <alignment horizontal="right"/>
    </xf>
    <xf numFmtId="165" fontId="22" fillId="12" borderId="10" xfId="0" applyNumberFormat="1" applyFont="1" applyFill="1" applyBorder="1" applyAlignment="1">
      <alignment wrapText="1"/>
    </xf>
    <xf numFmtId="165" fontId="0" fillId="3" borderId="10" xfId="0" applyNumberFormat="1" applyFill="1" applyBorder="1" applyAlignment="1">
      <alignment wrapText="1"/>
    </xf>
    <xf numFmtId="0" fontId="0" fillId="3" borderId="85" xfId="0" applyFill="1" applyBorder="1" applyAlignment="1">
      <alignment horizontal="left" vertical="center"/>
    </xf>
    <xf numFmtId="2" fontId="0" fillId="10" borderId="85" xfId="0" applyNumberFormat="1" applyFill="1" applyBorder="1"/>
    <xf numFmtId="169" fontId="0" fillId="10" borderId="85" xfId="0" applyNumberFormat="1" applyFill="1" applyBorder="1" applyAlignment="1">
      <alignment wrapText="1"/>
    </xf>
    <xf numFmtId="169" fontId="0" fillId="3" borderId="85" xfId="0" applyNumberFormat="1" applyFill="1" applyBorder="1" applyAlignment="1">
      <alignment horizontal="left" wrapText="1"/>
    </xf>
    <xf numFmtId="49" fontId="0" fillId="3" borderId="85" xfId="0" applyNumberFormat="1" applyFill="1" applyBorder="1" applyAlignment="1">
      <alignment horizontal="left" vertical="center"/>
    </xf>
    <xf numFmtId="0" fontId="0" fillId="3" borderId="85" xfId="0" applyFill="1" applyBorder="1" applyAlignment="1">
      <alignment horizontal="center" wrapText="1"/>
    </xf>
    <xf numFmtId="169" fontId="0" fillId="3" borderId="85" xfId="0" applyNumberFormat="1" applyFill="1" applyBorder="1" applyAlignment="1">
      <alignment horizontal="center" wrapText="1"/>
    </xf>
    <xf numFmtId="0" fontId="0" fillId="0" borderId="85" xfId="0" applyBorder="1" applyAlignment="1">
      <alignment horizontal="center" wrapText="1"/>
    </xf>
    <xf numFmtId="169" fontId="0" fillId="0" borderId="85" xfId="0" applyNumberFormat="1" applyBorder="1" applyAlignment="1">
      <alignment horizontal="center" wrapText="1"/>
    </xf>
    <xf numFmtId="2" fontId="0" fillId="24" borderId="85" xfId="0" applyNumberFormat="1" applyFill="1" applyBorder="1"/>
    <xf numFmtId="0" fontId="0" fillId="32" borderId="85" xfId="0" applyFill="1" applyBorder="1"/>
    <xf numFmtId="0" fontId="18" fillId="0" borderId="85" xfId="0" applyFont="1" applyBorder="1"/>
    <xf numFmtId="0" fontId="0" fillId="53" borderId="85" xfId="0" applyFill="1" applyBorder="1"/>
    <xf numFmtId="0" fontId="22" fillId="12" borderId="10" xfId="0" applyFont="1" applyFill="1" applyBorder="1" applyAlignment="1">
      <alignment horizontal="left" vertical="top" wrapText="1"/>
    </xf>
    <xf numFmtId="0" fontId="0" fillId="3" borderId="88" xfId="0" applyFill="1" applyBorder="1" applyAlignment="1">
      <alignment horizontal="left" wrapText="1"/>
    </xf>
    <xf numFmtId="49" fontId="0" fillId="0" borderId="89" xfId="0" applyNumberFormat="1" applyBorder="1" applyAlignment="1">
      <alignment wrapText="1"/>
    </xf>
    <xf numFmtId="0" fontId="22" fillId="3" borderId="85" xfId="0" applyFont="1" applyFill="1" applyBorder="1" applyAlignment="1">
      <alignment horizontal="center" vertical="center"/>
    </xf>
    <xf numFmtId="0" fontId="22" fillId="0" borderId="85" xfId="0" applyFont="1" applyBorder="1" applyAlignment="1">
      <alignment horizontal="center" vertical="center"/>
    </xf>
    <xf numFmtId="169" fontId="0" fillId="18" borderId="85" xfId="0" applyNumberFormat="1" applyFill="1" applyBorder="1" applyAlignment="1">
      <alignment horizontal="left"/>
    </xf>
    <xf numFmtId="4" fontId="0" fillId="0" borderId="85" xfId="0" applyNumberFormat="1" applyBorder="1" applyAlignment="1">
      <alignment wrapText="1"/>
    </xf>
    <xf numFmtId="0" fontId="54" fillId="3" borderId="85" xfId="0" applyFont="1" applyFill="1" applyBorder="1"/>
    <xf numFmtId="0" fontId="0" fillId="0" borderId="85" xfId="0" applyBorder="1" applyAlignment="1">
      <alignment horizontal="left" vertical="top" wrapText="1"/>
    </xf>
    <xf numFmtId="0" fontId="0" fillId="16" borderId="85" xfId="0" applyFill="1" applyBorder="1"/>
    <xf numFmtId="2" fontId="0" fillId="16" borderId="85" xfId="0" applyNumberFormat="1" applyFill="1" applyBorder="1"/>
    <xf numFmtId="15" fontId="0" fillId="16" borderId="85" xfId="0" applyNumberFormat="1" applyFill="1" applyBorder="1"/>
    <xf numFmtId="49" fontId="0" fillId="16" borderId="85" xfId="0" applyNumberFormat="1" applyFill="1" applyBorder="1" applyAlignment="1">
      <alignment wrapText="1"/>
    </xf>
    <xf numFmtId="169" fontId="0" fillId="16" borderId="85" xfId="0" applyNumberFormat="1" applyFill="1" applyBorder="1"/>
    <xf numFmtId="0" fontId="0" fillId="16" borderId="85" xfId="0" applyFill="1" applyBorder="1" applyAlignment="1">
      <alignment horizontal="left"/>
    </xf>
    <xf numFmtId="0" fontId="0" fillId="16" borderId="85" xfId="0" applyFill="1" applyBorder="1" applyAlignment="1">
      <alignment wrapText="1"/>
    </xf>
    <xf numFmtId="165" fontId="0" fillId="16" borderId="85" xfId="0" applyNumberFormat="1" applyFill="1" applyBorder="1"/>
    <xf numFmtId="2" fontId="0" fillId="16" borderId="85" xfId="0" applyNumberFormat="1" applyFill="1" applyBorder="1" applyAlignment="1">
      <alignment wrapText="1"/>
    </xf>
    <xf numFmtId="165" fontId="0" fillId="16" borderId="85" xfId="0" applyNumberFormat="1" applyFill="1" applyBorder="1" applyAlignment="1">
      <alignment wrapText="1"/>
    </xf>
    <xf numFmtId="0" fontId="1" fillId="16" borderId="85" xfId="1" applyFill="1" applyBorder="1" applyAlignment="1">
      <alignment wrapText="1"/>
    </xf>
    <xf numFmtId="0" fontId="0" fillId="3" borderId="86" xfId="0" applyFill="1" applyBorder="1"/>
    <xf numFmtId="0" fontId="43" fillId="0" borderId="85" xfId="0" applyFont="1" applyBorder="1"/>
    <xf numFmtId="2" fontId="0" fillId="21" borderId="85" xfId="0" applyNumberFormat="1" applyFill="1" applyBorder="1"/>
    <xf numFmtId="2" fontId="22" fillId="3" borderId="10" xfId="0" applyNumberFormat="1" applyFont="1" applyFill="1" applyBorder="1" applyAlignment="1">
      <alignment wrapText="1"/>
    </xf>
    <xf numFmtId="0" fontId="22" fillId="3" borderId="10" xfId="0" applyFont="1" applyFill="1" applyBorder="1" applyAlignment="1">
      <alignment wrapText="1"/>
    </xf>
    <xf numFmtId="165" fontId="22" fillId="3" borderId="10" xfId="0" applyNumberFormat="1" applyFont="1" applyFill="1" applyBorder="1" applyAlignment="1">
      <alignment wrapText="1"/>
    </xf>
    <xf numFmtId="0" fontId="2" fillId="3" borderId="10" xfId="0" applyFont="1" applyFill="1" applyBorder="1" applyAlignment="1">
      <alignment wrapText="1"/>
    </xf>
    <xf numFmtId="0" fontId="1" fillId="3" borderId="85" xfId="1" applyNumberFormat="1" applyFill="1" applyBorder="1" applyAlignment="1">
      <alignment wrapText="1"/>
    </xf>
    <xf numFmtId="0" fontId="22" fillId="12" borderId="10" xfId="0" applyFont="1" applyFill="1" applyBorder="1"/>
    <xf numFmtId="0" fontId="2" fillId="12" borderId="10" xfId="0" applyFont="1" applyFill="1" applyBorder="1" applyAlignment="1">
      <alignment wrapText="1"/>
    </xf>
    <xf numFmtId="0" fontId="1" fillId="0" borderId="85" xfId="1" applyNumberFormat="1" applyBorder="1" applyAlignment="1">
      <alignment wrapText="1"/>
    </xf>
    <xf numFmtId="2" fontId="23" fillId="12" borderId="10" xfId="0" applyNumberFormat="1" applyFont="1" applyFill="1" applyBorder="1" applyAlignment="1">
      <alignment wrapText="1"/>
    </xf>
    <xf numFmtId="0" fontId="23" fillId="12" borderId="10" xfId="0" applyFont="1" applyFill="1" applyBorder="1"/>
    <xf numFmtId="165" fontId="23" fillId="12" borderId="10" xfId="0" applyNumberFormat="1" applyFont="1" applyFill="1" applyBorder="1" applyAlignment="1">
      <alignment wrapText="1"/>
    </xf>
    <xf numFmtId="0" fontId="28" fillId="12" borderId="10" xfId="0" applyFont="1" applyFill="1" applyBorder="1" applyAlignment="1">
      <alignment wrapText="1"/>
    </xf>
    <xf numFmtId="0" fontId="32" fillId="3" borderId="85" xfId="1" applyNumberFormat="1" applyFont="1" applyFill="1" applyBorder="1" applyAlignment="1">
      <alignment wrapText="1"/>
    </xf>
    <xf numFmtId="0" fontId="23" fillId="12" borderId="10" xfId="0" applyFont="1" applyFill="1" applyBorder="1" applyAlignment="1">
      <alignment wrapText="1"/>
    </xf>
    <xf numFmtId="0" fontId="32" fillId="0" borderId="85" xfId="1" applyNumberFormat="1" applyFont="1" applyBorder="1" applyAlignment="1">
      <alignment wrapText="1"/>
    </xf>
    <xf numFmtId="0" fontId="22" fillId="12" borderId="10" xfId="0" applyFont="1" applyFill="1" applyBorder="1" applyAlignment="1">
      <alignment horizontal="left" vertical="top"/>
    </xf>
    <xf numFmtId="0" fontId="2" fillId="12" borderId="10" xfId="0" applyFont="1" applyFill="1" applyBorder="1"/>
    <xf numFmtId="0" fontId="28" fillId="12" borderId="10" xfId="0" applyFont="1" applyFill="1" applyBorder="1"/>
    <xf numFmtId="169" fontId="28" fillId="12" borderId="85" xfId="0" applyNumberFormat="1" applyFont="1" applyFill="1" applyBorder="1"/>
    <xf numFmtId="0" fontId="28" fillId="12" borderId="85" xfId="0" applyFont="1" applyFill="1" applyBorder="1"/>
    <xf numFmtId="0" fontId="0" fillId="21" borderId="85" xfId="0" applyFill="1" applyBorder="1"/>
    <xf numFmtId="15" fontId="0" fillId="21" borderId="85" xfId="0" applyNumberFormat="1" applyFill="1" applyBorder="1"/>
    <xf numFmtId="0" fontId="0" fillId="21" borderId="85" xfId="0" applyFill="1" applyBorder="1" applyAlignment="1">
      <alignment wrapText="1"/>
    </xf>
    <xf numFmtId="49" fontId="0" fillId="21" borderId="85" xfId="0" applyNumberFormat="1" applyFill="1" applyBorder="1" applyAlignment="1">
      <alignment wrapText="1"/>
    </xf>
    <xf numFmtId="169" fontId="0" fillId="21" borderId="85" xfId="0" applyNumberFormat="1" applyFill="1" applyBorder="1"/>
    <xf numFmtId="0" fontId="0" fillId="21" borderId="85" xfId="0" applyFill="1" applyBorder="1" applyAlignment="1">
      <alignment horizontal="left"/>
    </xf>
    <xf numFmtId="165" fontId="0" fillId="21" borderId="85" xfId="0" applyNumberFormat="1" applyFill="1" applyBorder="1"/>
    <xf numFmtId="2" fontId="0" fillId="21" borderId="85" xfId="0" applyNumberFormat="1" applyFill="1" applyBorder="1" applyAlignment="1">
      <alignment wrapText="1"/>
    </xf>
    <xf numFmtId="2" fontId="22" fillId="21" borderId="10" xfId="0" applyNumberFormat="1" applyFont="1" applyFill="1" applyBorder="1" applyAlignment="1">
      <alignment wrapText="1"/>
    </xf>
    <xf numFmtId="0" fontId="22" fillId="21" borderId="10" xfId="0" applyFont="1" applyFill="1" applyBorder="1" applyAlignment="1">
      <alignment wrapText="1"/>
    </xf>
    <xf numFmtId="165" fontId="22" fillId="21" borderId="10" xfId="0" applyNumberFormat="1" applyFont="1" applyFill="1" applyBorder="1" applyAlignment="1">
      <alignment wrapText="1"/>
    </xf>
    <xf numFmtId="0" fontId="2" fillId="21" borderId="10" xfId="0" applyFont="1" applyFill="1" applyBorder="1" applyAlignment="1">
      <alignment wrapText="1"/>
    </xf>
    <xf numFmtId="0" fontId="1" fillId="21" borderId="85" xfId="1" applyNumberFormat="1" applyFill="1" applyBorder="1" applyAlignment="1">
      <alignment wrapText="1"/>
    </xf>
    <xf numFmtId="0" fontId="22" fillId="3" borderId="10" xfId="0" applyFont="1" applyFill="1" applyBorder="1"/>
    <xf numFmtId="169" fontId="2" fillId="12" borderId="85" xfId="0" applyNumberFormat="1" applyFont="1" applyFill="1" applyBorder="1"/>
    <xf numFmtId="0" fontId="2" fillId="12" borderId="85" xfId="0" applyFont="1" applyFill="1" applyBorder="1"/>
    <xf numFmtId="2" fontId="22" fillId="0" borderId="10" xfId="0" applyNumberFormat="1" applyFont="1" applyBorder="1" applyAlignment="1">
      <alignment wrapText="1"/>
    </xf>
    <xf numFmtId="165" fontId="22" fillId="0" borderId="10" xfId="0" applyNumberFormat="1" applyFont="1" applyBorder="1" applyAlignment="1">
      <alignment wrapText="1"/>
    </xf>
    <xf numFmtId="0" fontId="22" fillId="0" borderId="10" xfId="0" applyFont="1" applyBorder="1" applyAlignment="1">
      <alignment wrapText="1"/>
    </xf>
    <xf numFmtId="0" fontId="22" fillId="3" borderId="85" xfId="0" applyFont="1" applyFill="1" applyBorder="1"/>
    <xf numFmtId="169" fontId="22" fillId="3" borderId="85" xfId="0" applyNumberFormat="1" applyFont="1" applyFill="1" applyBorder="1"/>
    <xf numFmtId="0" fontId="2" fillId="0" borderId="85" xfId="0" applyFont="1" applyBorder="1"/>
    <xf numFmtId="0" fontId="2" fillId="3" borderId="85" xfId="0" applyFont="1" applyFill="1" applyBorder="1"/>
    <xf numFmtId="0" fontId="0" fillId="0" borderId="10" xfId="0" applyBorder="1"/>
    <xf numFmtId="0" fontId="58" fillId="59" borderId="85" xfId="0" applyFont="1" applyFill="1" applyBorder="1" applyAlignment="1">
      <alignment wrapText="1"/>
    </xf>
    <xf numFmtId="2" fontId="22" fillId="16" borderId="10" xfId="0" applyNumberFormat="1" applyFont="1" applyFill="1" applyBorder="1" applyAlignment="1">
      <alignment wrapText="1"/>
    </xf>
    <xf numFmtId="0" fontId="22" fillId="16" borderId="10" xfId="0" applyFont="1" applyFill="1" applyBorder="1" applyAlignment="1">
      <alignment wrapText="1"/>
    </xf>
    <xf numFmtId="165" fontId="22" fillId="16" borderId="10" xfId="0" applyNumberFormat="1" applyFont="1" applyFill="1" applyBorder="1" applyAlignment="1">
      <alignment wrapText="1"/>
    </xf>
    <xf numFmtId="0" fontId="2" fillId="16" borderId="10" xfId="0" applyFont="1" applyFill="1" applyBorder="1" applyAlignment="1">
      <alignment wrapText="1"/>
    </xf>
    <xf numFmtId="2" fontId="22" fillId="10" borderId="10" xfId="0" applyNumberFormat="1" applyFont="1" applyFill="1" applyBorder="1" applyAlignment="1">
      <alignment wrapText="1"/>
    </xf>
    <xf numFmtId="0" fontId="22" fillId="10" borderId="10" xfId="0" applyFont="1" applyFill="1" applyBorder="1" applyAlignment="1">
      <alignment wrapText="1"/>
    </xf>
    <xf numFmtId="165" fontId="22" fillId="10" borderId="10" xfId="0" applyNumberFormat="1" applyFont="1" applyFill="1" applyBorder="1" applyAlignment="1">
      <alignment wrapText="1"/>
    </xf>
    <xf numFmtId="0" fontId="2" fillId="10" borderId="10" xfId="0" applyFont="1" applyFill="1" applyBorder="1" applyAlignment="1">
      <alignment wrapText="1"/>
    </xf>
    <xf numFmtId="0" fontId="0" fillId="3" borderId="10" xfId="0" applyFill="1" applyBorder="1" applyAlignment="1">
      <alignment wrapText="1"/>
    </xf>
    <xf numFmtId="0" fontId="44" fillId="12" borderId="10" xfId="0" applyFont="1" applyFill="1" applyBorder="1"/>
    <xf numFmtId="169" fontId="44" fillId="12" borderId="85" xfId="0" applyNumberFormat="1" applyFont="1" applyFill="1" applyBorder="1"/>
    <xf numFmtId="0" fontId="44" fillId="12" borderId="85" xfId="0" applyFont="1" applyFill="1" applyBorder="1"/>
    <xf numFmtId="165" fontId="0" fillId="0" borderId="10" xfId="0" applyNumberFormat="1" applyBorder="1" applyAlignment="1">
      <alignment wrapText="1"/>
    </xf>
    <xf numFmtId="0" fontId="0" fillId="0" borderId="10" xfId="0" applyBorder="1" applyAlignment="1">
      <alignment wrapText="1"/>
    </xf>
    <xf numFmtId="0" fontId="22" fillId="12" borderId="10" xfId="0" applyFont="1" applyFill="1" applyBorder="1" applyAlignment="1">
      <alignment vertical="top" wrapText="1"/>
    </xf>
    <xf numFmtId="2" fontId="53" fillId="3" borderId="85" xfId="0" applyNumberFormat="1" applyFont="1" applyFill="1" applyBorder="1"/>
    <xf numFmtId="0" fontId="54" fillId="0" borderId="85" xfId="0" applyFont="1" applyBorder="1"/>
    <xf numFmtId="0" fontId="22" fillId="0" borderId="85" xfId="0" applyFont="1" applyBorder="1"/>
    <xf numFmtId="169" fontId="22" fillId="0" borderId="85" xfId="0" applyNumberFormat="1" applyFont="1" applyBorder="1"/>
    <xf numFmtId="0" fontId="59" fillId="0" borderId="85" xfId="0" applyFont="1" applyBorder="1"/>
    <xf numFmtId="15" fontId="22" fillId="0" borderId="85" xfId="0" applyNumberFormat="1" applyFont="1" applyBorder="1"/>
    <xf numFmtId="2" fontId="0" fillId="0" borderId="85" xfId="0" applyNumberFormat="1" applyBorder="1" applyAlignment="1">
      <alignment horizontal="left" vertical="top"/>
    </xf>
    <xf numFmtId="0" fontId="45" fillId="3" borderId="85" xfId="0" applyFont="1" applyFill="1" applyBorder="1"/>
    <xf numFmtId="169" fontId="45" fillId="3" borderId="85" xfId="0" applyNumberFormat="1" applyFont="1" applyFill="1" applyBorder="1"/>
    <xf numFmtId="2" fontId="22" fillId="0" borderId="85" xfId="0" applyNumberFormat="1" applyFont="1" applyBorder="1"/>
    <xf numFmtId="49" fontId="23" fillId="0" borderId="85" xfId="0" applyNumberFormat="1" applyFont="1" applyBorder="1" applyAlignment="1">
      <alignment horizontal="right" wrapText="1"/>
    </xf>
    <xf numFmtId="2" fontId="22" fillId="3" borderId="85" xfId="0" applyNumberFormat="1" applyFont="1" applyFill="1" applyBorder="1"/>
    <xf numFmtId="15" fontId="22" fillId="3" borderId="85" xfId="0" applyNumberFormat="1" applyFont="1" applyFill="1" applyBorder="1"/>
    <xf numFmtId="49" fontId="22" fillId="3" borderId="85" xfId="0" applyNumberFormat="1" applyFont="1" applyFill="1" applyBorder="1" applyAlignment="1">
      <alignment wrapText="1"/>
    </xf>
    <xf numFmtId="49" fontId="23" fillId="3" borderId="85" xfId="0" applyNumberFormat="1" applyFont="1" applyFill="1" applyBorder="1" applyAlignment="1">
      <alignment horizontal="right" wrapText="1"/>
    </xf>
    <xf numFmtId="0" fontId="22" fillId="12" borderId="10" xfId="0" applyFont="1" applyFill="1" applyBorder="1" applyAlignment="1">
      <alignment horizontal="left" wrapText="1"/>
    </xf>
    <xf numFmtId="2" fontId="2" fillId="12" borderId="10" xfId="0" applyNumberFormat="1" applyFont="1" applyFill="1" applyBorder="1" applyAlignment="1">
      <alignment wrapText="1"/>
    </xf>
    <xf numFmtId="0" fontId="22" fillId="12" borderId="10" xfId="0" applyFont="1" applyFill="1" applyBorder="1" applyAlignment="1">
      <alignment horizontal="left"/>
    </xf>
    <xf numFmtId="0" fontId="22" fillId="3" borderId="10" xfId="0" applyFont="1" applyFill="1" applyBorder="1" applyAlignment="1">
      <alignment horizontal="left"/>
    </xf>
    <xf numFmtId="2" fontId="2" fillId="3" borderId="10" xfId="0" applyNumberFormat="1" applyFont="1" applyFill="1" applyBorder="1" applyAlignment="1">
      <alignment wrapText="1"/>
    </xf>
    <xf numFmtId="0" fontId="22" fillId="0" borderId="10" xfId="0" applyFont="1" applyBorder="1" applyAlignment="1">
      <alignment horizontal="left"/>
    </xf>
    <xf numFmtId="2" fontId="2" fillId="0" borderId="10" xfId="0" applyNumberFormat="1" applyFont="1" applyBorder="1" applyAlignment="1">
      <alignment wrapText="1"/>
    </xf>
    <xf numFmtId="0" fontId="22" fillId="3" borderId="10" xfId="0" applyFont="1" applyFill="1" applyBorder="1" applyAlignment="1">
      <alignment horizontal="left" wrapText="1"/>
    </xf>
    <xf numFmtId="0" fontId="37" fillId="59" borderId="85" xfId="0" applyFont="1" applyFill="1" applyBorder="1" applyAlignment="1">
      <alignment wrapText="1"/>
    </xf>
    <xf numFmtId="0" fontId="22" fillId="3" borderId="85" xfId="0" applyFont="1" applyFill="1" applyBorder="1" applyAlignment="1">
      <alignment horizontal="left"/>
    </xf>
    <xf numFmtId="0" fontId="22" fillId="0" borderId="10" xfId="0" applyFont="1" applyBorder="1" applyAlignment="1">
      <alignment horizontal="left" wrapText="1"/>
    </xf>
    <xf numFmtId="0" fontId="28" fillId="3" borderId="85" xfId="0" applyFont="1" applyFill="1" applyBorder="1"/>
    <xf numFmtId="0" fontId="23" fillId="12" borderId="10" xfId="0" applyFont="1" applyFill="1" applyBorder="1" applyAlignment="1">
      <alignment horizontal="left"/>
    </xf>
    <xf numFmtId="2" fontId="28" fillId="12" borderId="10" xfId="0" applyNumberFormat="1" applyFont="1" applyFill="1" applyBorder="1" applyAlignment="1">
      <alignment wrapText="1"/>
    </xf>
    <xf numFmtId="0" fontId="22" fillId="3" borderId="85" xfId="0" applyFont="1" applyFill="1" applyBorder="1" applyAlignment="1">
      <alignment wrapText="1"/>
    </xf>
    <xf numFmtId="49" fontId="22" fillId="0" borderId="85" xfId="0" applyNumberFormat="1" applyFont="1" applyBorder="1" applyAlignment="1">
      <alignment wrapText="1"/>
    </xf>
    <xf numFmtId="0" fontId="14" fillId="3" borderId="85" xfId="0" applyFont="1" applyFill="1" applyBorder="1"/>
    <xf numFmtId="169" fontId="14" fillId="3" borderId="85" xfId="0" applyNumberFormat="1" applyFont="1" applyFill="1" applyBorder="1"/>
    <xf numFmtId="0" fontId="7" fillId="0" borderId="85" xfId="0" applyFont="1" applyBorder="1"/>
    <xf numFmtId="169" fontId="7" fillId="0" borderId="85" xfId="0" applyNumberFormat="1" applyFont="1" applyBorder="1"/>
    <xf numFmtId="0" fontId="28" fillId="0" borderId="85" xfId="0" applyFont="1" applyBorder="1"/>
    <xf numFmtId="2" fontId="30" fillId="19" borderId="0" xfId="0" applyNumberFormat="1" applyFont="1" applyFill="1" applyAlignment="1">
      <alignment horizontal="left" vertical="top" wrapText="1"/>
    </xf>
    <xf numFmtId="0" fontId="30" fillId="22" borderId="0" xfId="0" applyFont="1" applyFill="1" applyAlignment="1">
      <alignment horizontal="left" vertical="top" wrapText="1"/>
    </xf>
    <xf numFmtId="0" fontId="30" fillId="40" borderId="0" xfId="0" applyFont="1" applyFill="1" applyAlignment="1">
      <alignment horizontal="left" vertical="top" wrapText="1"/>
    </xf>
    <xf numFmtId="0" fontId="30" fillId="4" borderId="0" xfId="0" applyFont="1" applyFill="1" applyAlignment="1">
      <alignment horizontal="left" vertical="top" wrapText="1"/>
    </xf>
    <xf numFmtId="2" fontId="30" fillId="22" borderId="0" xfId="0" applyNumberFormat="1" applyFont="1" applyFill="1" applyAlignment="1">
      <alignment horizontal="left" vertical="top" wrapText="1"/>
    </xf>
    <xf numFmtId="165" fontId="30" fillId="22" borderId="0" xfId="0" applyNumberFormat="1" applyFont="1" applyFill="1" applyAlignment="1">
      <alignment horizontal="left" vertical="top" wrapText="1"/>
    </xf>
    <xf numFmtId="0" fontId="26" fillId="4" borderId="0" xfId="0" applyFont="1" applyFill="1" applyAlignment="1">
      <alignment horizontal="left" vertical="top" wrapText="1"/>
    </xf>
    <xf numFmtId="2" fontId="53" fillId="0" borderId="85" xfId="0" applyNumberFormat="1" applyFont="1" applyBorder="1"/>
    <xf numFmtId="0" fontId="1" fillId="0" borderId="85" xfId="1" applyFill="1" applyBorder="1" applyAlignment="1">
      <alignment wrapText="1"/>
    </xf>
    <xf numFmtId="0" fontId="44" fillId="0" borderId="85" xfId="0" applyFont="1" applyBorder="1"/>
    <xf numFmtId="2" fontId="0" fillId="12" borderId="10" xfId="0" applyNumberFormat="1" applyFill="1" applyBorder="1" applyAlignment="1">
      <alignment wrapText="1"/>
    </xf>
    <xf numFmtId="0" fontId="0" fillId="12" borderId="10" xfId="0" applyFill="1" applyBorder="1" applyAlignment="1">
      <alignment wrapText="1"/>
    </xf>
    <xf numFmtId="165" fontId="0" fillId="12" borderId="10" xfId="0" applyNumberFormat="1" applyFill="1" applyBorder="1" applyAlignment="1">
      <alignment wrapText="1"/>
    </xf>
    <xf numFmtId="0" fontId="44" fillId="12" borderId="10" xfId="0" applyFont="1" applyFill="1" applyBorder="1" applyAlignment="1">
      <alignment wrapText="1"/>
    </xf>
    <xf numFmtId="0" fontId="52" fillId="0" borderId="85" xfId="1" applyFont="1" applyBorder="1" applyAlignment="1">
      <alignment wrapText="1"/>
    </xf>
    <xf numFmtId="49" fontId="0" fillId="3" borderId="85" xfId="0" applyNumberFormat="1" applyFill="1" applyBorder="1" applyAlignment="1">
      <alignment horizontal="left" wrapText="1"/>
    </xf>
    <xf numFmtId="49" fontId="0" fillId="0" borderId="85" xfId="0" applyNumberFormat="1" applyBorder="1" applyAlignment="1">
      <alignment horizontal="left" wrapText="1"/>
    </xf>
    <xf numFmtId="0" fontId="57" fillId="3" borderId="85" xfId="0" applyFont="1" applyFill="1" applyBorder="1" applyAlignment="1">
      <alignment horizontal="left" vertical="center"/>
    </xf>
    <xf numFmtId="0" fontId="57" fillId="0" borderId="85" xfId="0" applyFont="1" applyBorder="1" applyAlignment="1">
      <alignment horizontal="left" vertical="center"/>
    </xf>
    <xf numFmtId="49" fontId="22" fillId="0" borderId="85" xfId="0" applyNumberFormat="1" applyFont="1" applyBorder="1" applyAlignment="1">
      <alignment horizontal="left" wrapText="1"/>
    </xf>
    <xf numFmtId="49" fontId="22" fillId="3" borderId="85" xfId="0" applyNumberFormat="1" applyFont="1" applyFill="1" applyBorder="1" applyAlignment="1">
      <alignment horizontal="left" wrapText="1"/>
    </xf>
    <xf numFmtId="0" fontId="44" fillId="0" borderId="85" xfId="0" applyFont="1" applyBorder="1" applyAlignment="1">
      <alignment horizontal="left" vertical="center"/>
    </xf>
    <xf numFmtId="0" fontId="44" fillId="3" borderId="85" xfId="0" applyFont="1" applyFill="1" applyBorder="1" applyAlignment="1">
      <alignment horizontal="left" vertical="center"/>
    </xf>
    <xf numFmtId="0" fontId="1" fillId="3" borderId="85" xfId="1" applyFill="1" applyBorder="1" applyAlignment="1">
      <alignment horizontal="left" vertical="top" wrapText="1"/>
    </xf>
    <xf numFmtId="0" fontId="22" fillId="0" borderId="8" xfId="0" applyFont="1" applyBorder="1"/>
    <xf numFmtId="49" fontId="23" fillId="3" borderId="85" xfId="0" applyNumberFormat="1" applyFont="1" applyFill="1" applyBorder="1"/>
    <xf numFmtId="0" fontId="1" fillId="0" borderId="85" xfId="1" applyNumberFormat="1" applyFill="1" applyBorder="1" applyAlignment="1">
      <alignment wrapText="1"/>
    </xf>
    <xf numFmtId="0" fontId="2" fillId="10" borderId="85" xfId="0" applyFont="1" applyFill="1" applyBorder="1"/>
    <xf numFmtId="2" fontId="22" fillId="10" borderId="85" xfId="0" applyNumberFormat="1" applyFont="1" applyFill="1" applyBorder="1"/>
    <xf numFmtId="0" fontId="0" fillId="10" borderId="10" xfId="0" applyFill="1" applyBorder="1"/>
    <xf numFmtId="0" fontId="0" fillId="10" borderId="10" xfId="0" applyFill="1" applyBorder="1" applyAlignment="1">
      <alignment wrapText="1"/>
    </xf>
    <xf numFmtId="0" fontId="2" fillId="0" borderId="18" xfId="0" applyFont="1" applyBorder="1"/>
    <xf numFmtId="0" fontId="30" fillId="41" borderId="0" xfId="0" applyFont="1" applyFill="1" applyAlignment="1">
      <alignment horizontal="left" vertical="top" wrapText="1"/>
    </xf>
    <xf numFmtId="0" fontId="31" fillId="0" borderId="0" xfId="0" applyFont="1" applyAlignment="1" applyProtection="1">
      <alignment horizontal="left" vertical="top" wrapText="1"/>
      <protection locked="0"/>
    </xf>
    <xf numFmtId="0" fontId="2" fillId="10" borderId="12" xfId="0" applyFont="1" applyFill="1" applyBorder="1"/>
    <xf numFmtId="0" fontId="2" fillId="10" borderId="84" xfId="0" applyFont="1" applyFill="1" applyBorder="1"/>
    <xf numFmtId="0" fontId="44" fillId="0" borderId="2" xfId="0" applyFont="1" applyBorder="1" applyAlignment="1">
      <alignment vertical="top"/>
    </xf>
    <xf numFmtId="0" fontId="44" fillId="0" borderId="2" xfId="0" applyFont="1" applyBorder="1" applyAlignment="1">
      <alignment vertical="top" wrapText="1"/>
    </xf>
    <xf numFmtId="0" fontId="2" fillId="0" borderId="10" xfId="0" quotePrefix="1" applyFont="1" applyBorder="1"/>
    <xf numFmtId="0" fontId="2" fillId="0" borderId="14" xfId="0" applyFont="1" applyBorder="1"/>
    <xf numFmtId="22" fontId="2" fillId="0" borderId="8" xfId="0" applyNumberFormat="1" applyFont="1" applyBorder="1"/>
    <xf numFmtId="0" fontId="2" fillId="0" borderId="8" xfId="0" quotePrefix="1" applyFont="1" applyBorder="1"/>
    <xf numFmtId="4" fontId="2" fillId="0" borderId="10" xfId="0" applyNumberFormat="1" applyFont="1" applyBorder="1"/>
    <xf numFmtId="0" fontId="2" fillId="0" borderId="27" xfId="0" applyFont="1" applyBorder="1" applyAlignment="1">
      <alignment vertical="top" wrapText="1"/>
    </xf>
    <xf numFmtId="0" fontId="12" fillId="52" borderId="33" xfId="0" applyFont="1" applyFill="1" applyBorder="1" applyAlignment="1">
      <alignment horizontal="left" vertical="center" wrapText="1"/>
    </xf>
    <xf numFmtId="0" fontId="12" fillId="52" borderId="34" xfId="0" applyFont="1" applyFill="1" applyBorder="1" applyAlignment="1">
      <alignment vertical="top" wrapText="1"/>
    </xf>
    <xf numFmtId="0" fontId="12" fillId="52" borderId="35" xfId="0" applyFont="1" applyFill="1" applyBorder="1" applyAlignment="1">
      <alignment vertical="top" wrapText="1"/>
    </xf>
    <xf numFmtId="0" fontId="2" fillId="0" borderId="28" xfId="0" applyFont="1" applyBorder="1" applyAlignment="1">
      <alignment vertical="top" wrapText="1"/>
    </xf>
    <xf numFmtId="0" fontId="2" fillId="17" borderId="37" xfId="0" applyFont="1" applyFill="1" applyBorder="1" applyAlignment="1">
      <alignment vertical="center" wrapText="1"/>
    </xf>
    <xf numFmtId="0" fontId="2" fillId="17" borderId="38" xfId="0" applyFont="1" applyFill="1" applyBorder="1" applyAlignment="1">
      <alignment vertical="top" wrapText="1"/>
    </xf>
    <xf numFmtId="0" fontId="2" fillId="0" borderId="42" xfId="0" applyFont="1" applyBorder="1" applyAlignment="1">
      <alignment horizontal="center" vertical="center" wrapText="1"/>
    </xf>
    <xf numFmtId="0" fontId="2" fillId="17" borderId="31" xfId="0" applyFont="1" applyFill="1" applyBorder="1" applyAlignment="1">
      <alignment horizontal="center" vertical="center" wrapText="1"/>
    </xf>
    <xf numFmtId="0" fontId="2" fillId="17" borderId="43" xfId="0" applyFont="1" applyFill="1" applyBorder="1" applyAlignment="1">
      <alignment horizontal="center" vertical="center" wrapText="1"/>
    </xf>
    <xf numFmtId="0" fontId="2" fillId="28" borderId="44" xfId="0" applyFont="1" applyFill="1" applyBorder="1" applyAlignment="1">
      <alignment vertical="center" wrapText="1"/>
    </xf>
    <xf numFmtId="0" fontId="2" fillId="28" borderId="32" xfId="0" applyFont="1" applyFill="1" applyBorder="1" applyAlignment="1">
      <alignment horizontal="center" vertical="center" wrapText="1"/>
    </xf>
    <xf numFmtId="0" fontId="2" fillId="28" borderId="43" xfId="0" applyFont="1" applyFill="1" applyBorder="1" applyAlignment="1">
      <alignment horizontal="center" vertical="center" wrapText="1"/>
    </xf>
    <xf numFmtId="0" fontId="2" fillId="20" borderId="44" xfId="0" applyFont="1" applyFill="1" applyBorder="1" applyAlignment="1">
      <alignment horizontal="center" vertical="center" wrapText="1"/>
    </xf>
    <xf numFmtId="0" fontId="2" fillId="20" borderId="43" xfId="0" applyFont="1" applyFill="1" applyBorder="1" applyAlignment="1">
      <alignment horizontal="center" vertical="center" wrapText="1"/>
    </xf>
    <xf numFmtId="0" fontId="2" fillId="20" borderId="44" xfId="0" applyFont="1" applyFill="1" applyBorder="1" applyAlignment="1">
      <alignment horizontal="left" vertical="center" wrapText="1" indent="1"/>
    </xf>
    <xf numFmtId="0" fontId="2" fillId="20" borderId="33" xfId="0" applyFont="1" applyFill="1" applyBorder="1" applyAlignment="1">
      <alignment horizontal="center" vertical="center" wrapText="1"/>
    </xf>
    <xf numFmtId="0" fontId="2" fillId="20" borderId="31" xfId="0" applyFont="1" applyFill="1" applyBorder="1" applyAlignment="1">
      <alignment horizontal="center" vertical="center" wrapText="1"/>
    </xf>
    <xf numFmtId="0" fontId="2" fillId="20" borderId="32" xfId="0" applyFont="1" applyFill="1" applyBorder="1" applyAlignment="1">
      <alignment horizontal="center" vertical="center" wrapText="1"/>
    </xf>
    <xf numFmtId="0" fontId="2" fillId="20" borderId="32" xfId="0" applyFont="1" applyFill="1" applyBorder="1" applyAlignment="1">
      <alignment horizontal="left" vertical="center" wrapText="1" indent="1"/>
    </xf>
    <xf numFmtId="0" fontId="2" fillId="18" borderId="31" xfId="0" applyFont="1" applyFill="1" applyBorder="1" applyAlignment="1">
      <alignment horizontal="center" vertical="center" wrapText="1"/>
    </xf>
    <xf numFmtId="0" fontId="2" fillId="18" borderId="43" xfId="0" applyFont="1" applyFill="1" applyBorder="1" applyAlignment="1">
      <alignment horizontal="center" vertical="center" wrapText="1"/>
    </xf>
    <xf numFmtId="0" fontId="2" fillId="42" borderId="45" xfId="0" applyFont="1" applyFill="1" applyBorder="1" applyAlignment="1">
      <alignment horizontal="center" vertical="center" wrapText="1"/>
    </xf>
    <xf numFmtId="0" fontId="2" fillId="42" borderId="36" xfId="0" applyFont="1" applyFill="1" applyBorder="1" applyAlignment="1">
      <alignment horizontal="center" vertical="center" wrapText="1"/>
    </xf>
    <xf numFmtId="0" fontId="2" fillId="0" borderId="46" xfId="0" applyFont="1" applyBorder="1" applyAlignment="1">
      <alignment horizontal="center" vertical="center" wrapText="1"/>
    </xf>
    <xf numFmtId="0" fontId="12" fillId="17" borderId="47" xfId="0" applyFont="1" applyFill="1" applyBorder="1" applyAlignment="1">
      <alignment horizontal="center" vertical="center" wrapText="1"/>
    </xf>
    <xf numFmtId="0" fontId="12" fillId="17" borderId="48" xfId="0" applyFont="1" applyFill="1" applyBorder="1" applyAlignment="1">
      <alignment horizontal="center" vertical="center" wrapText="1"/>
    </xf>
    <xf numFmtId="0" fontId="12" fillId="28" borderId="49" xfId="0" applyFont="1" applyFill="1" applyBorder="1" applyAlignment="1">
      <alignment horizontal="center" vertical="center" wrapText="1"/>
    </xf>
    <xf numFmtId="0" fontId="12" fillId="28" borderId="30" xfId="0" applyFont="1" applyFill="1" applyBorder="1" applyAlignment="1">
      <alignment horizontal="center" vertical="center" wrapText="1"/>
    </xf>
    <xf numFmtId="0" fontId="12" fillId="28" borderId="48" xfId="0" applyFont="1" applyFill="1" applyBorder="1" applyAlignment="1">
      <alignment horizontal="center" vertical="center" wrapText="1"/>
    </xf>
    <xf numFmtId="0" fontId="12" fillId="20" borderId="47" xfId="0" applyFont="1" applyFill="1" applyBorder="1" applyAlignment="1">
      <alignment horizontal="center" vertical="center" wrapText="1"/>
    </xf>
    <xf numFmtId="0" fontId="12" fillId="20" borderId="48" xfId="0" applyFont="1" applyFill="1" applyBorder="1" applyAlignment="1">
      <alignment horizontal="center" vertical="center" wrapText="1"/>
    </xf>
    <xf numFmtId="0" fontId="12" fillId="20" borderId="29" xfId="0" applyFont="1" applyFill="1" applyBorder="1" applyAlignment="1">
      <alignment horizontal="center" vertical="center" wrapText="1"/>
    </xf>
    <xf numFmtId="0" fontId="12" fillId="20" borderId="50" xfId="0" applyFont="1" applyFill="1" applyBorder="1" applyAlignment="1">
      <alignment horizontal="center" vertical="center" wrapText="1"/>
    </xf>
    <xf numFmtId="0" fontId="12" fillId="20" borderId="51" xfId="0" applyFont="1" applyFill="1" applyBorder="1" applyAlignment="1">
      <alignment horizontal="center" vertical="center" wrapText="1"/>
    </xf>
    <xf numFmtId="0" fontId="12" fillId="20" borderId="39" xfId="0" applyFont="1" applyFill="1" applyBorder="1" applyAlignment="1">
      <alignment horizontal="center" vertical="center" wrapText="1"/>
    </xf>
    <xf numFmtId="0" fontId="12" fillId="18" borderId="52" xfId="0" applyFont="1" applyFill="1" applyBorder="1" applyAlignment="1">
      <alignment horizontal="center" vertical="center" wrapText="1"/>
    </xf>
    <xf numFmtId="0" fontId="12" fillId="18" borderId="53" xfId="0" applyFont="1" applyFill="1" applyBorder="1" applyAlignment="1">
      <alignment horizontal="center" vertical="center" wrapText="1"/>
    </xf>
    <xf numFmtId="0" fontId="12" fillId="42" borderId="54" xfId="0" applyFont="1" applyFill="1" applyBorder="1" applyAlignment="1">
      <alignment horizontal="center" vertical="center" wrapText="1"/>
    </xf>
    <xf numFmtId="0" fontId="12" fillId="42" borderId="55" xfId="0" applyFont="1" applyFill="1" applyBorder="1" applyAlignment="1">
      <alignment horizontal="center" vertical="center" wrapText="1"/>
    </xf>
    <xf numFmtId="0" fontId="14" fillId="0" borderId="56" xfId="0" applyFont="1" applyBorder="1" applyAlignment="1">
      <alignment vertical="center"/>
    </xf>
    <xf numFmtId="0" fontId="14" fillId="0" borderId="57" xfId="0" applyFont="1" applyBorder="1" applyAlignment="1">
      <alignment vertical="center"/>
    </xf>
    <xf numFmtId="0" fontId="2" fillId="0" borderId="52" xfId="0" applyFont="1" applyBorder="1" applyAlignment="1">
      <alignment vertical="center"/>
    </xf>
    <xf numFmtId="0" fontId="2" fillId="0" borderId="64" xfId="0" applyFont="1" applyBorder="1" applyAlignment="1">
      <alignment vertical="center"/>
    </xf>
    <xf numFmtId="0" fontId="14" fillId="0" borderId="66" xfId="0" applyFont="1" applyBorder="1" applyAlignment="1">
      <alignment vertical="center"/>
    </xf>
    <xf numFmtId="0" fontId="14" fillId="0" borderId="67" xfId="0" applyFont="1" applyBorder="1" applyAlignment="1">
      <alignment vertical="center"/>
    </xf>
    <xf numFmtId="0" fontId="2" fillId="0" borderId="68" xfId="0" applyFont="1" applyBorder="1" applyAlignment="1">
      <alignment vertical="center"/>
    </xf>
    <xf numFmtId="0" fontId="2" fillId="0" borderId="67" xfId="0" applyFont="1" applyBorder="1" applyAlignment="1">
      <alignment vertical="center"/>
    </xf>
    <xf numFmtId="0" fontId="2" fillId="0" borderId="2" xfId="0" applyFont="1" applyBorder="1" applyAlignment="1">
      <alignment vertical="center"/>
    </xf>
    <xf numFmtId="0" fontId="2" fillId="0" borderId="67" xfId="0" applyFont="1" applyBorder="1" applyAlignment="1">
      <alignment vertical="center" wrapText="1"/>
    </xf>
    <xf numFmtId="0" fontId="2" fillId="0" borderId="69" xfId="0" applyFont="1" applyBorder="1" applyAlignment="1">
      <alignment vertical="center"/>
    </xf>
    <xf numFmtId="0" fontId="2" fillId="0" borderId="70" xfId="0" applyFont="1" applyBorder="1" applyAlignment="1">
      <alignment vertical="center"/>
    </xf>
    <xf numFmtId="0" fontId="2" fillId="0" borderId="65" xfId="0" applyFont="1" applyBorder="1" applyAlignment="1">
      <alignment vertical="center"/>
    </xf>
    <xf numFmtId="0" fontId="2" fillId="0" borderId="56" xfId="0" applyFont="1" applyBorder="1" applyAlignment="1">
      <alignment vertical="center"/>
    </xf>
    <xf numFmtId="0" fontId="14" fillId="0" borderId="72" xfId="0" applyFont="1" applyBorder="1" applyAlignment="1">
      <alignment vertical="center"/>
    </xf>
    <xf numFmtId="0" fontId="2" fillId="0" borderId="74" xfId="0" applyFont="1" applyBorder="1" applyAlignment="1">
      <alignment vertical="center"/>
    </xf>
    <xf numFmtId="0" fontId="2" fillId="0" borderId="73" xfId="0" applyFont="1" applyBorder="1" applyAlignment="1">
      <alignment vertical="center"/>
    </xf>
    <xf numFmtId="0" fontId="2" fillId="0" borderId="75" xfId="0" applyFont="1" applyBorder="1" applyAlignment="1">
      <alignment vertical="center"/>
    </xf>
    <xf numFmtId="0" fontId="2" fillId="0" borderId="50" xfId="0" applyFont="1" applyBorder="1" applyAlignment="1">
      <alignment vertical="center"/>
    </xf>
    <xf numFmtId="0" fontId="43" fillId="3" borderId="85" xfId="0" applyFont="1" applyFill="1" applyBorder="1" applyAlignment="1">
      <alignment horizontal="left"/>
    </xf>
    <xf numFmtId="169" fontId="18" fillId="3" borderId="85" xfId="0" applyNumberFormat="1" applyFont="1" applyFill="1" applyBorder="1"/>
    <xf numFmtId="169" fontId="18" fillId="0" borderId="85" xfId="0" applyNumberFormat="1" applyFont="1" applyBorder="1"/>
    <xf numFmtId="0" fontId="43" fillId="0" borderId="86" xfId="0" applyFont="1" applyBorder="1" applyAlignment="1">
      <alignment horizontal="left" wrapText="1"/>
    </xf>
    <xf numFmtId="0" fontId="18" fillId="0" borderId="90" xfId="0" applyFont="1" applyBorder="1" applyAlignment="1">
      <alignment wrapText="1"/>
    </xf>
    <xf numFmtId="0" fontId="43" fillId="0" borderId="0" xfId="0" applyFont="1"/>
    <xf numFmtId="0" fontId="45" fillId="0" borderId="0" xfId="0" applyFont="1"/>
    <xf numFmtId="0" fontId="13" fillId="6" borderId="8" xfId="0" applyFont="1" applyFill="1" applyBorder="1"/>
    <xf numFmtId="0" fontId="24" fillId="62" borderId="8" xfId="0" applyFont="1" applyFill="1" applyBorder="1"/>
    <xf numFmtId="0" fontId="2" fillId="12" borderId="14" xfId="0" applyFont="1" applyFill="1" applyBorder="1"/>
    <xf numFmtId="14" fontId="2" fillId="12" borderId="8" xfId="0" applyNumberFormat="1" applyFont="1" applyFill="1" applyBorder="1"/>
    <xf numFmtId="19" fontId="2" fillId="12" borderId="8" xfId="0" applyNumberFormat="1" applyFont="1" applyFill="1" applyBorder="1"/>
    <xf numFmtId="4" fontId="2" fillId="12" borderId="8" xfId="0" applyNumberFormat="1" applyFont="1" applyFill="1" applyBorder="1"/>
    <xf numFmtId="4" fontId="2" fillId="12" borderId="9" xfId="0" applyNumberFormat="1" applyFont="1" applyFill="1" applyBorder="1"/>
    <xf numFmtId="14" fontId="2" fillId="0" borderId="8" xfId="0" applyNumberFormat="1" applyFont="1" applyBorder="1"/>
    <xf numFmtId="4" fontId="2" fillId="0" borderId="8" xfId="0" applyNumberFormat="1" applyFont="1" applyBorder="1"/>
    <xf numFmtId="4" fontId="2" fillId="0" borderId="9" xfId="0" applyNumberFormat="1" applyFont="1" applyBorder="1"/>
    <xf numFmtId="19" fontId="2" fillId="0" borderId="8" xfId="0" applyNumberFormat="1" applyFont="1" applyBorder="1"/>
    <xf numFmtId="0" fontId="2" fillId="12" borderId="0" xfId="0" applyFont="1" applyFill="1"/>
    <xf numFmtId="0" fontId="14" fillId="12" borderId="8" xfId="0" applyFont="1" applyFill="1" applyBorder="1"/>
    <xf numFmtId="0" fontId="14" fillId="0" borderId="8" xfId="0" applyFont="1" applyBorder="1"/>
    <xf numFmtId="0" fontId="12" fillId="12" borderId="3" xfId="0" applyFont="1" applyFill="1" applyBorder="1"/>
    <xf numFmtId="0" fontId="12" fillId="0" borderId="3" xfId="0" applyFont="1" applyBorder="1"/>
    <xf numFmtId="0" fontId="12" fillId="63" borderId="3" xfId="0" applyFont="1" applyFill="1" applyBorder="1"/>
    <xf numFmtId="0" fontId="13" fillId="64" borderId="3" xfId="0" applyFont="1" applyFill="1" applyBorder="1"/>
    <xf numFmtId="0" fontId="13" fillId="64" borderId="5" xfId="0" applyFont="1" applyFill="1" applyBorder="1"/>
    <xf numFmtId="0" fontId="13" fillId="65" borderId="5" xfId="0" applyFont="1" applyFill="1" applyBorder="1"/>
    <xf numFmtId="4" fontId="2" fillId="0" borderId="21" xfId="0" applyNumberFormat="1" applyFont="1" applyBorder="1"/>
    <xf numFmtId="15" fontId="2" fillId="0" borderId="21" xfId="0" applyNumberFormat="1" applyFont="1" applyBorder="1"/>
    <xf numFmtId="0" fontId="14" fillId="0" borderId="21" xfId="0" applyFont="1" applyBorder="1"/>
    <xf numFmtId="0" fontId="60" fillId="3" borderId="85" xfId="0" applyFont="1" applyFill="1" applyBorder="1"/>
    <xf numFmtId="0" fontId="60" fillId="0" borderId="85" xfId="0" applyFont="1" applyBorder="1"/>
    <xf numFmtId="2" fontId="60" fillId="12" borderId="10" xfId="0" applyNumberFormat="1" applyFont="1" applyFill="1" applyBorder="1" applyAlignment="1">
      <alignment wrapText="1"/>
    </xf>
    <xf numFmtId="0" fontId="22" fillId="0" borderId="0" xfId="0" applyFont="1" applyAlignment="1" applyProtection="1">
      <alignment wrapText="1"/>
      <protection locked="0"/>
    </xf>
    <xf numFmtId="0" fontId="60" fillId="0" borderId="24" xfId="0" applyFont="1" applyBorder="1"/>
    <xf numFmtId="0" fontId="60" fillId="0" borderId="10" xfId="0" applyFont="1" applyBorder="1"/>
    <xf numFmtId="0" fontId="60" fillId="0" borderId="11" xfId="0" applyFont="1" applyBorder="1"/>
    <xf numFmtId="170" fontId="60" fillId="0" borderId="10" xfId="0" applyNumberFormat="1" applyFont="1" applyBorder="1"/>
    <xf numFmtId="0" fontId="60" fillId="0" borderId="10" xfId="0" applyFont="1" applyBorder="1" applyAlignment="1">
      <alignment wrapText="1"/>
    </xf>
    <xf numFmtId="4" fontId="60" fillId="0" borderId="10" xfId="0" applyNumberFormat="1" applyFont="1" applyBorder="1"/>
    <xf numFmtId="0" fontId="60" fillId="0" borderId="10" xfId="0" quotePrefix="1" applyFont="1" applyBorder="1"/>
    <xf numFmtId="0" fontId="61" fillId="0" borderId="0" xfId="0" applyFont="1"/>
    <xf numFmtId="49" fontId="23" fillId="0" borderId="0" xfId="0" applyNumberFormat="1" applyFont="1" applyAlignment="1">
      <alignment wrapText="1"/>
    </xf>
    <xf numFmtId="2" fontId="22" fillId="12" borderId="0" xfId="0" applyNumberFormat="1" applyFont="1" applyFill="1" applyAlignment="1">
      <alignment wrapText="1"/>
    </xf>
    <xf numFmtId="0" fontId="22" fillId="0" borderId="0" xfId="0" applyFont="1" applyAlignment="1">
      <alignment wrapText="1"/>
    </xf>
    <xf numFmtId="0" fontId="22" fillId="12" borderId="0" xfId="0" applyFont="1" applyFill="1" applyAlignment="1">
      <alignment horizontal="left" wrapText="1"/>
    </xf>
    <xf numFmtId="165" fontId="22" fillId="12" borderId="0" xfId="0" applyNumberFormat="1" applyFont="1" applyFill="1" applyAlignment="1">
      <alignment wrapText="1"/>
    </xf>
    <xf numFmtId="2" fontId="2" fillId="12" borderId="0" xfId="0" applyNumberFormat="1" applyFont="1" applyFill="1" applyAlignment="1">
      <alignment wrapText="1"/>
    </xf>
    <xf numFmtId="0" fontId="22" fillId="12" borderId="0" xfId="0" applyFont="1" applyFill="1" applyAlignment="1">
      <alignment wrapText="1"/>
    </xf>
    <xf numFmtId="169" fontId="0" fillId="0" borderId="0" xfId="0" applyNumberFormat="1" applyAlignment="1">
      <alignment wrapText="1"/>
    </xf>
    <xf numFmtId="2" fontId="0" fillId="0" borderId="0" xfId="0" applyNumberFormat="1" applyAlignment="1">
      <alignment wrapText="1"/>
    </xf>
    <xf numFmtId="165" fontId="0" fillId="0" borderId="0" xfId="0" applyNumberFormat="1"/>
    <xf numFmtId="0" fontId="1" fillId="0" borderId="0" xfId="1" applyNumberFormat="1" applyBorder="1" applyAlignment="1">
      <alignment wrapText="1"/>
    </xf>
    <xf numFmtId="0" fontId="62" fillId="0" borderId="85" xfId="0" applyFont="1" applyBorder="1"/>
    <xf numFmtId="0" fontId="23" fillId="0" borderId="0" xfId="0" applyFont="1" applyAlignment="1" applyProtection="1">
      <alignment wrapText="1"/>
      <protection locked="0"/>
    </xf>
    <xf numFmtId="0" fontId="63" fillId="0" borderId="0" xfId="0" applyFont="1"/>
    <xf numFmtId="49" fontId="0" fillId="3" borderId="0" xfId="0" applyNumberFormat="1" applyFill="1" applyAlignment="1">
      <alignment wrapText="1"/>
    </xf>
    <xf numFmtId="49" fontId="0" fillId="0" borderId="0" xfId="0" applyNumberFormat="1" applyAlignment="1">
      <alignment wrapText="1"/>
    </xf>
    <xf numFmtId="49" fontId="0" fillId="3" borderId="0" xfId="0" applyNumberFormat="1" applyFill="1" applyAlignment="1">
      <alignment horizontal="right" wrapText="1"/>
    </xf>
    <xf numFmtId="49" fontId="0" fillId="3" borderId="0" xfId="0" applyNumberFormat="1" applyFill="1" applyAlignment="1">
      <alignment horizontal="left" wrapText="1"/>
    </xf>
    <xf numFmtId="49" fontId="0" fillId="0" borderId="0" xfId="0" applyNumberFormat="1" applyAlignment="1">
      <alignment horizontal="right" wrapText="1"/>
    </xf>
    <xf numFmtId="49" fontId="2" fillId="3" borderId="0" xfId="0" applyNumberFormat="1" applyFont="1" applyFill="1"/>
    <xf numFmtId="0" fontId="43" fillId="0" borderId="85" xfId="0" applyFont="1" applyBorder="1" applyAlignment="1">
      <alignment horizontal="left" wrapText="1"/>
    </xf>
    <xf numFmtId="0" fontId="0" fillId="3" borderId="0" xfId="0" applyFill="1" applyAlignment="1">
      <alignment horizontal="left"/>
    </xf>
    <xf numFmtId="49" fontId="23" fillId="3" borderId="0" xfId="0" applyNumberFormat="1" applyFont="1" applyFill="1" applyAlignment="1">
      <alignment wrapText="1"/>
    </xf>
    <xf numFmtId="0" fontId="45" fillId="3" borderId="0" xfId="0" applyFont="1" applyFill="1"/>
    <xf numFmtId="49" fontId="0" fillId="21" borderId="0" xfId="0" applyNumberFormat="1" applyFill="1" applyAlignment="1">
      <alignment wrapText="1"/>
    </xf>
    <xf numFmtId="49" fontId="0" fillId="0" borderId="0" xfId="0" applyNumberFormat="1" applyAlignment="1">
      <alignment horizontal="left" wrapText="1"/>
    </xf>
    <xf numFmtId="49" fontId="23" fillId="0" borderId="0" xfId="0" applyNumberFormat="1" applyFont="1"/>
    <xf numFmtId="49" fontId="0" fillId="3" borderId="0" xfId="0" applyNumberFormat="1" applyFill="1"/>
    <xf numFmtId="49" fontId="0" fillId="0" borderId="0" xfId="0" applyNumberFormat="1"/>
    <xf numFmtId="49" fontId="0" fillId="16" borderId="0" xfId="0" applyNumberFormat="1" applyFill="1" applyAlignment="1">
      <alignment wrapText="1"/>
    </xf>
    <xf numFmtId="49" fontId="0" fillId="10" borderId="0" xfId="0" applyNumberFormat="1" applyFill="1" applyAlignment="1">
      <alignment wrapText="1"/>
    </xf>
    <xf numFmtId="0" fontId="54" fillId="3" borderId="0" xfId="0" applyFont="1" applyFill="1"/>
    <xf numFmtId="0" fontId="44" fillId="3" borderId="0" xfId="0" applyFont="1" applyFill="1" applyAlignment="1">
      <alignment horizontal="left" vertical="center"/>
    </xf>
    <xf numFmtId="0" fontId="54" fillId="0" borderId="0" xfId="0" applyFont="1"/>
    <xf numFmtId="49" fontId="23" fillId="0" borderId="0" xfId="0" applyNumberFormat="1" applyFont="1" applyAlignment="1">
      <alignment horizontal="right" wrapText="1"/>
    </xf>
    <xf numFmtId="49" fontId="22" fillId="3" borderId="0" xfId="0" applyNumberFormat="1" applyFont="1" applyFill="1" applyAlignment="1">
      <alignment wrapText="1"/>
    </xf>
    <xf numFmtId="49" fontId="22" fillId="3" borderId="0" xfId="0" applyNumberFormat="1" applyFont="1" applyFill="1" applyAlignment="1">
      <alignment horizontal="left" wrapText="1"/>
    </xf>
    <xf numFmtId="49" fontId="22" fillId="0" borderId="0" xfId="0" applyNumberFormat="1" applyFont="1" applyAlignment="1">
      <alignment wrapText="1"/>
    </xf>
    <xf numFmtId="49" fontId="23" fillId="3" borderId="0" xfId="0" applyNumberFormat="1" applyFont="1" applyFill="1"/>
    <xf numFmtId="49" fontId="22" fillId="0" borderId="0" xfId="0" applyNumberFormat="1" applyFont="1" applyAlignment="1">
      <alignment horizontal="left" wrapText="1"/>
    </xf>
    <xf numFmtId="49" fontId="23" fillId="3" borderId="0" xfId="0" applyNumberFormat="1" applyFont="1" applyFill="1" applyAlignment="1">
      <alignment horizontal="right" wrapText="1"/>
    </xf>
    <xf numFmtId="49" fontId="22" fillId="0" borderId="85" xfId="0" applyNumberFormat="1" applyFont="1" applyBorder="1"/>
    <xf numFmtId="49" fontId="23" fillId="0" borderId="85" xfId="0" applyNumberFormat="1" applyFont="1" applyBorder="1"/>
    <xf numFmtId="0" fontId="2" fillId="3" borderId="0" xfId="0" applyFont="1" applyFill="1"/>
    <xf numFmtId="0" fontId="22" fillId="12" borderId="0" xfId="0" applyFont="1" applyFill="1" applyAlignment="1">
      <alignment horizontal="left"/>
    </xf>
    <xf numFmtId="0" fontId="60" fillId="0" borderId="0" xfId="0" applyFont="1"/>
    <xf numFmtId="0" fontId="0" fillId="0" borderId="85" xfId="0" applyBorder="1" applyProtection="1">
      <protection locked="0"/>
    </xf>
    <xf numFmtId="2" fontId="0" fillId="0" borderId="85" xfId="0" applyNumberFormat="1" applyBorder="1" applyProtection="1">
      <protection locked="0"/>
    </xf>
    <xf numFmtId="15" fontId="0" fillId="0" borderId="85" xfId="0" applyNumberFormat="1" applyBorder="1" applyProtection="1">
      <protection locked="0"/>
    </xf>
    <xf numFmtId="0" fontId="0" fillId="0" borderId="85" xfId="0" applyBorder="1" applyAlignment="1" applyProtection="1">
      <alignment wrapText="1"/>
      <protection locked="0"/>
    </xf>
    <xf numFmtId="2" fontId="23" fillId="0" borderId="85" xfId="0" applyNumberFormat="1" applyFont="1" applyBorder="1" applyAlignment="1" applyProtection="1">
      <alignment wrapText="1"/>
      <protection locked="0"/>
    </xf>
    <xf numFmtId="2" fontId="22" fillId="12" borderId="10" xfId="0" applyNumberFormat="1" applyFont="1" applyFill="1" applyBorder="1" applyAlignment="1" applyProtection="1">
      <alignment wrapText="1"/>
      <protection locked="0"/>
    </xf>
    <xf numFmtId="49" fontId="23" fillId="0" borderId="85" xfId="0" applyNumberFormat="1" applyFont="1" applyBorder="1" applyAlignment="1" applyProtection="1">
      <alignment wrapText="1"/>
      <protection locked="0"/>
    </xf>
    <xf numFmtId="49" fontId="22" fillId="0" borderId="85" xfId="0" applyNumberFormat="1" applyFont="1" applyBorder="1" applyAlignment="1" applyProtection="1">
      <alignment wrapText="1"/>
      <protection locked="0"/>
    </xf>
    <xf numFmtId="169" fontId="0" fillId="0" borderId="85" xfId="0" applyNumberFormat="1" applyBorder="1" applyAlignment="1" applyProtection="1">
      <alignment wrapText="1"/>
      <protection locked="0"/>
    </xf>
    <xf numFmtId="0" fontId="0" fillId="0" borderId="85" xfId="0" applyBorder="1" applyAlignment="1" applyProtection="1">
      <alignment horizontal="left"/>
      <protection locked="0"/>
    </xf>
    <xf numFmtId="0" fontId="2" fillId="0" borderId="85" xfId="0" applyFont="1" applyBorder="1" applyAlignment="1" applyProtection="1">
      <alignment wrapText="1"/>
      <protection locked="0"/>
    </xf>
    <xf numFmtId="165" fontId="0" fillId="0" borderId="85" xfId="0" applyNumberFormat="1" applyBorder="1" applyProtection="1">
      <protection locked="0"/>
    </xf>
    <xf numFmtId="2" fontId="0" fillId="0" borderId="85" xfId="0" applyNumberFormat="1" applyBorder="1" applyAlignment="1" applyProtection="1">
      <alignment wrapText="1"/>
      <protection locked="0"/>
    </xf>
    <xf numFmtId="0" fontId="22" fillId="0" borderId="85" xfId="0" applyFont="1" applyBorder="1" applyAlignment="1" applyProtection="1">
      <alignment wrapText="1"/>
      <protection locked="0"/>
    </xf>
    <xf numFmtId="165" fontId="22" fillId="12" borderId="10" xfId="0" applyNumberFormat="1" applyFont="1" applyFill="1" applyBorder="1" applyAlignment="1" applyProtection="1">
      <alignment wrapText="1"/>
      <protection locked="0"/>
    </xf>
    <xf numFmtId="165" fontId="0" fillId="0" borderId="85" xfId="0" applyNumberFormat="1" applyBorder="1" applyAlignment="1" applyProtection="1">
      <alignment wrapText="1"/>
      <protection locked="0"/>
    </xf>
    <xf numFmtId="2" fontId="2" fillId="12" borderId="10" xfId="0" applyNumberFormat="1" applyFont="1" applyFill="1" applyBorder="1" applyAlignment="1" applyProtection="1">
      <alignment wrapText="1"/>
      <protection locked="0"/>
    </xf>
    <xf numFmtId="0" fontId="22" fillId="12" borderId="10" xfId="0" applyFont="1" applyFill="1" applyBorder="1" applyAlignment="1" applyProtection="1">
      <alignment wrapText="1"/>
      <protection locked="0"/>
    </xf>
    <xf numFmtId="0" fontId="1" fillId="0" borderId="85" xfId="1" applyNumberFormat="1" applyBorder="1" applyAlignment="1" applyProtection="1">
      <alignment wrapText="1"/>
      <protection locked="0"/>
    </xf>
    <xf numFmtId="0" fontId="64" fillId="0" borderId="0" xfId="0" applyFont="1"/>
    <xf numFmtId="0" fontId="1" fillId="0" borderId="0" xfId="1" applyNumberFormat="1" applyBorder="1" applyAlignment="1" applyProtection="1">
      <alignment wrapText="1"/>
      <protection locked="0"/>
    </xf>
    <xf numFmtId="0" fontId="1" fillId="10" borderId="0" xfId="1" applyNumberFormat="1" applyFill="1" applyBorder="1" applyAlignment="1" applyProtection="1">
      <alignment wrapText="1"/>
      <protection locked="0"/>
    </xf>
    <xf numFmtId="165" fontId="22" fillId="12" borderId="10" xfId="0" applyNumberFormat="1" applyFont="1" applyFill="1" applyBorder="1" applyAlignment="1">
      <alignment horizontal="center" wrapText="1"/>
    </xf>
    <xf numFmtId="2" fontId="0" fillId="42" borderId="85" xfId="0" applyNumberFormat="1" applyFill="1" applyBorder="1"/>
    <xf numFmtId="0" fontId="2" fillId="0" borderId="0" xfId="0" applyFont="1" applyProtection="1">
      <protection locked="0"/>
    </xf>
    <xf numFmtId="2" fontId="23" fillId="0" borderId="0" xfId="0" applyNumberFormat="1" applyFont="1" applyAlignment="1" applyProtection="1">
      <alignment wrapText="1"/>
      <protection locked="0"/>
    </xf>
    <xf numFmtId="49" fontId="23" fillId="0" borderId="0" xfId="0" applyNumberFormat="1" applyFont="1" applyAlignment="1" applyProtection="1">
      <alignment wrapText="1"/>
      <protection locked="0"/>
    </xf>
    <xf numFmtId="49" fontId="22" fillId="0" borderId="0" xfId="0" applyNumberFormat="1" applyFont="1" applyAlignment="1" applyProtection="1">
      <alignment wrapText="1"/>
      <protection locked="0"/>
    </xf>
    <xf numFmtId="169" fontId="0" fillId="0" borderId="0" xfId="0" applyNumberFormat="1" applyAlignment="1" applyProtection="1">
      <alignment wrapText="1"/>
      <protection locked="0"/>
    </xf>
    <xf numFmtId="0" fontId="2" fillId="0" borderId="0" xfId="0" applyFont="1" applyAlignment="1" applyProtection="1">
      <alignment wrapText="1"/>
      <protection locked="0"/>
    </xf>
    <xf numFmtId="165" fontId="0" fillId="0" borderId="0" xfId="0" applyNumberFormat="1" applyProtection="1">
      <protection locked="0"/>
    </xf>
    <xf numFmtId="2" fontId="22" fillId="12" borderId="0" xfId="0" applyNumberFormat="1" applyFont="1" applyFill="1" applyAlignment="1" applyProtection="1">
      <alignment wrapText="1"/>
      <protection locked="0"/>
    </xf>
    <xf numFmtId="165" fontId="22" fillId="12" borderId="0" xfId="0" applyNumberFormat="1" applyFont="1" applyFill="1" applyAlignment="1" applyProtection="1">
      <alignment wrapText="1"/>
      <protection locked="0"/>
    </xf>
    <xf numFmtId="2" fontId="2" fillId="12" borderId="0" xfId="0" applyNumberFormat="1" applyFont="1" applyFill="1" applyAlignment="1" applyProtection="1">
      <alignment wrapText="1"/>
      <protection locked="0"/>
    </xf>
    <xf numFmtId="0" fontId="22" fillId="12" borderId="0" xfId="0" applyFont="1" applyFill="1" applyAlignment="1" applyProtection="1">
      <alignment wrapText="1"/>
      <protection locked="0"/>
    </xf>
    <xf numFmtId="0" fontId="66" fillId="0" borderId="0" xfId="0" applyFont="1"/>
    <xf numFmtId="0" fontId="0" fillId="0" borderId="20" xfId="0" applyBorder="1"/>
    <xf numFmtId="0" fontId="0" fillId="10" borderId="0" xfId="0" applyFill="1"/>
    <xf numFmtId="2" fontId="22" fillId="3" borderId="0" xfId="0" applyNumberFormat="1" applyFont="1" applyFill="1" applyAlignment="1">
      <alignment wrapText="1"/>
    </xf>
    <xf numFmtId="2" fontId="22" fillId="12" borderId="0" xfId="0" applyNumberFormat="1" applyFont="1" applyFill="1"/>
    <xf numFmtId="2" fontId="23" fillId="12" borderId="0" xfId="0" applyNumberFormat="1" applyFont="1" applyFill="1" applyAlignment="1">
      <alignment wrapText="1"/>
    </xf>
    <xf numFmtId="2" fontId="23" fillId="12" borderId="0" xfId="0" applyNumberFormat="1" applyFont="1" applyFill="1"/>
    <xf numFmtId="2" fontId="22" fillId="21" borderId="0" xfId="0" applyNumberFormat="1" applyFont="1" applyFill="1" applyAlignment="1">
      <alignment wrapText="1"/>
    </xf>
    <xf numFmtId="2" fontId="22" fillId="0" borderId="0" xfId="0" applyNumberFormat="1" applyFont="1" applyAlignment="1">
      <alignment wrapText="1"/>
    </xf>
    <xf numFmtId="0" fontId="2" fillId="12" borderId="0" xfId="0" applyFont="1" applyFill="1" applyAlignment="1">
      <alignment wrapText="1"/>
    </xf>
    <xf numFmtId="0" fontId="2" fillId="3" borderId="0" xfId="0" applyFont="1" applyFill="1" applyAlignment="1">
      <alignment wrapText="1"/>
    </xf>
    <xf numFmtId="2" fontId="0" fillId="12" borderId="0" xfId="0" applyNumberFormat="1" applyFill="1" applyAlignment="1">
      <alignment wrapText="1"/>
    </xf>
    <xf numFmtId="0" fontId="2" fillId="0" borderId="0" xfId="0" applyFont="1" applyAlignment="1">
      <alignment wrapText="1"/>
    </xf>
    <xf numFmtId="2" fontId="22" fillId="16" borderId="0" xfId="0" applyNumberFormat="1" applyFont="1" applyFill="1" applyAlignment="1">
      <alignment wrapText="1"/>
    </xf>
    <xf numFmtId="2" fontId="22" fillId="10" borderId="0" xfId="0" applyNumberFormat="1" applyFont="1" applyFill="1" applyAlignment="1">
      <alignment wrapText="1"/>
    </xf>
    <xf numFmtId="2" fontId="22" fillId="12" borderId="0" xfId="0" applyNumberFormat="1" applyFont="1" applyFill="1" applyAlignment="1">
      <alignment vertical="top" wrapText="1"/>
    </xf>
    <xf numFmtId="0" fontId="0" fillId="3" borderId="0" xfId="0" applyFill="1" applyAlignment="1">
      <alignment wrapText="1"/>
    </xf>
    <xf numFmtId="0" fontId="23" fillId="0" borderId="0" xfId="0" applyFont="1" applyAlignment="1">
      <alignment wrapText="1"/>
    </xf>
    <xf numFmtId="0" fontId="0" fillId="10" borderId="85" xfId="0" applyFill="1" applyBorder="1" applyProtection="1">
      <protection locked="0"/>
    </xf>
    <xf numFmtId="2" fontId="0" fillId="10" borderId="85" xfId="0" applyNumberFormat="1" applyFill="1" applyBorder="1" applyProtection="1">
      <protection locked="0"/>
    </xf>
    <xf numFmtId="15" fontId="0" fillId="10" borderId="85" xfId="0" applyNumberFormat="1" applyFill="1" applyBorder="1" applyProtection="1">
      <protection locked="0"/>
    </xf>
    <xf numFmtId="0" fontId="0" fillId="10" borderId="85" xfId="0" applyFill="1" applyBorder="1" applyAlignment="1" applyProtection="1">
      <alignment wrapText="1"/>
      <protection locked="0"/>
    </xf>
    <xf numFmtId="49" fontId="23" fillId="10" borderId="85" xfId="0" applyNumberFormat="1" applyFont="1" applyFill="1" applyBorder="1" applyAlignment="1">
      <alignment wrapText="1"/>
    </xf>
    <xf numFmtId="49" fontId="23" fillId="10" borderId="0" xfId="0" applyNumberFormat="1" applyFont="1" applyFill="1" applyAlignment="1">
      <alignment wrapText="1"/>
    </xf>
    <xf numFmtId="49" fontId="23" fillId="10" borderId="85" xfId="0" applyNumberFormat="1" applyFont="1" applyFill="1" applyBorder="1" applyAlignment="1" applyProtection="1">
      <alignment wrapText="1"/>
      <protection locked="0"/>
    </xf>
    <xf numFmtId="49" fontId="22" fillId="10" borderId="85" xfId="0" applyNumberFormat="1" applyFont="1" applyFill="1" applyBorder="1" applyAlignment="1" applyProtection="1">
      <alignment wrapText="1"/>
      <protection locked="0"/>
    </xf>
    <xf numFmtId="169" fontId="0" fillId="10" borderId="85" xfId="0" applyNumberFormat="1" applyFill="1" applyBorder="1" applyAlignment="1" applyProtection="1">
      <alignment wrapText="1"/>
      <protection locked="0"/>
    </xf>
    <xf numFmtId="0" fontId="0" fillId="10" borderId="85" xfId="0" applyFill="1" applyBorder="1" applyAlignment="1" applyProtection="1">
      <alignment horizontal="left"/>
      <protection locked="0"/>
    </xf>
    <xf numFmtId="0" fontId="2" fillId="10" borderId="85" xfId="0" applyFont="1" applyFill="1" applyBorder="1" applyAlignment="1" applyProtection="1">
      <alignment wrapText="1"/>
      <protection locked="0"/>
    </xf>
    <xf numFmtId="165" fontId="0" fillId="10" borderId="85" xfId="0" applyNumberFormat="1" applyFill="1" applyBorder="1" applyProtection="1">
      <protection locked="0"/>
    </xf>
    <xf numFmtId="2" fontId="0" fillId="10" borderId="85" xfId="0" applyNumberFormat="1" applyFill="1" applyBorder="1" applyAlignment="1" applyProtection="1">
      <alignment wrapText="1"/>
      <protection locked="0"/>
    </xf>
    <xf numFmtId="0" fontId="22" fillId="10" borderId="0" xfId="0" applyFont="1" applyFill="1" applyAlignment="1" applyProtection="1">
      <alignment wrapText="1"/>
      <protection locked="0"/>
    </xf>
    <xf numFmtId="165" fontId="0" fillId="10" borderId="85" xfId="0" applyNumberFormat="1" applyFill="1" applyBorder="1" applyAlignment="1" applyProtection="1">
      <alignment wrapText="1"/>
      <protection locked="0"/>
    </xf>
    <xf numFmtId="0" fontId="1" fillId="10" borderId="85" xfId="1" applyNumberFormat="1" applyFill="1" applyBorder="1" applyAlignment="1" applyProtection="1">
      <alignment wrapText="1"/>
      <protection locked="0"/>
    </xf>
    <xf numFmtId="0" fontId="1" fillId="0" borderId="12" xfId="1" applyBorder="1"/>
    <xf numFmtId="0" fontId="1" fillId="0" borderId="2" xfId="1" applyBorder="1"/>
    <xf numFmtId="0" fontId="0" fillId="0" borderId="2" xfId="0" applyBorder="1" applyAlignment="1">
      <alignment horizontal="left" vertical="top"/>
    </xf>
    <xf numFmtId="0" fontId="1" fillId="0" borderId="2" xfId="1" applyBorder="1" applyAlignment="1">
      <alignment horizontal="left" vertical="top" wrapText="1"/>
    </xf>
    <xf numFmtId="2" fontId="22" fillId="0" borderId="85" xfId="0" applyNumberFormat="1" applyFont="1" applyBorder="1" applyAlignment="1">
      <alignment wrapText="1"/>
    </xf>
    <xf numFmtId="169" fontId="22" fillId="0" borderId="85" xfId="0" applyNumberFormat="1" applyFont="1" applyBorder="1" applyAlignment="1">
      <alignment wrapText="1"/>
    </xf>
    <xf numFmtId="165" fontId="22" fillId="0" borderId="85" xfId="0" applyNumberFormat="1" applyFont="1" applyBorder="1"/>
    <xf numFmtId="0" fontId="68" fillId="0" borderId="85" xfId="1" applyFont="1" applyBorder="1" applyAlignment="1">
      <alignment wrapText="1"/>
    </xf>
    <xf numFmtId="0" fontId="22" fillId="0" borderId="0" xfId="0" applyFont="1" applyProtection="1">
      <protection locked="0"/>
    </xf>
    <xf numFmtId="0" fontId="69" fillId="68" borderId="2" xfId="0" applyFont="1" applyFill="1" applyBorder="1"/>
    <xf numFmtId="0" fontId="67" fillId="0" borderId="2" xfId="0" applyFont="1" applyBorder="1"/>
    <xf numFmtId="0" fontId="65" fillId="0" borderId="0" xfId="0" applyFont="1"/>
    <xf numFmtId="14" fontId="65" fillId="0" borderId="0" xfId="0" applyNumberFormat="1" applyFont="1"/>
    <xf numFmtId="0" fontId="65" fillId="66" borderId="18" xfId="0" applyFont="1" applyFill="1" applyBorder="1"/>
    <xf numFmtId="0" fontId="65" fillId="10" borderId="18" xfId="0" applyFont="1" applyFill="1" applyBorder="1"/>
    <xf numFmtId="0" fontId="65" fillId="67" borderId="18" xfId="0" applyFont="1" applyFill="1" applyBorder="1"/>
    <xf numFmtId="169" fontId="0" fillId="0" borderId="0" xfId="0" applyNumberFormat="1" applyAlignment="1">
      <alignment horizontal="right"/>
    </xf>
    <xf numFmtId="169" fontId="65" fillId="66" borderId="18" xfId="0" applyNumberFormat="1" applyFont="1" applyFill="1" applyBorder="1" applyAlignment="1">
      <alignment horizontal="right"/>
    </xf>
    <xf numFmtId="169" fontId="65" fillId="0" borderId="0" xfId="0" applyNumberFormat="1" applyFont="1" applyAlignment="1">
      <alignment horizontal="right"/>
    </xf>
    <xf numFmtId="0" fontId="60" fillId="10" borderId="85" xfId="0" applyFont="1" applyFill="1" applyBorder="1"/>
    <xf numFmtId="49" fontId="23" fillId="10" borderId="0" xfId="0" applyNumberFormat="1" applyFont="1" applyFill="1" applyAlignment="1" applyProtection="1">
      <alignment wrapText="1"/>
      <protection locked="0"/>
    </xf>
    <xf numFmtId="49" fontId="22" fillId="10" borderId="0" xfId="0" applyNumberFormat="1" applyFont="1" applyFill="1" applyAlignment="1" applyProtection="1">
      <alignment wrapText="1"/>
      <protection locked="0"/>
    </xf>
    <xf numFmtId="169" fontId="0" fillId="10" borderId="0" xfId="0" applyNumberFormat="1" applyFill="1" applyAlignment="1" applyProtection="1">
      <alignment wrapText="1"/>
      <protection locked="0"/>
    </xf>
    <xf numFmtId="0" fontId="0" fillId="10" borderId="0" xfId="0" applyFill="1" applyAlignment="1">
      <alignment wrapText="1"/>
    </xf>
    <xf numFmtId="0" fontId="2" fillId="10" borderId="0" xfId="0" applyFont="1" applyFill="1" applyAlignment="1" applyProtection="1">
      <alignment wrapText="1"/>
      <protection locked="0"/>
    </xf>
    <xf numFmtId="165" fontId="0" fillId="10" borderId="0" xfId="0" applyNumberFormat="1" applyFill="1" applyProtection="1">
      <protection locked="0"/>
    </xf>
    <xf numFmtId="2" fontId="22" fillId="10" borderId="0" xfId="0" applyNumberFormat="1" applyFont="1" applyFill="1" applyAlignment="1" applyProtection="1">
      <alignment wrapText="1"/>
      <protection locked="0"/>
    </xf>
    <xf numFmtId="0" fontId="22" fillId="10" borderId="0" xfId="0" applyFont="1" applyFill="1" applyAlignment="1">
      <alignment horizontal="left"/>
    </xf>
    <xf numFmtId="165" fontId="22" fillId="10" borderId="0" xfId="0" applyNumberFormat="1" applyFont="1" applyFill="1" applyAlignment="1" applyProtection="1">
      <alignment wrapText="1"/>
      <protection locked="0"/>
    </xf>
    <xf numFmtId="165" fontId="0" fillId="10" borderId="0" xfId="0" applyNumberFormat="1" applyFill="1" applyAlignment="1" applyProtection="1">
      <alignment wrapText="1"/>
      <protection locked="0"/>
    </xf>
    <xf numFmtId="2" fontId="2" fillId="10" borderId="0" xfId="0" applyNumberFormat="1" applyFont="1" applyFill="1" applyAlignment="1" applyProtection="1">
      <alignment wrapText="1"/>
      <protection locked="0"/>
    </xf>
    <xf numFmtId="49" fontId="0" fillId="0" borderId="0" xfId="0" applyNumberFormat="1" applyAlignment="1" applyProtection="1">
      <alignment horizontal="left"/>
      <protection locked="0"/>
    </xf>
    <xf numFmtId="49" fontId="0" fillId="10" borderId="0" xfId="0" applyNumberFormat="1" applyFill="1" applyAlignment="1" applyProtection="1">
      <alignment horizontal="left" wrapText="1"/>
      <protection locked="0"/>
    </xf>
    <xf numFmtId="49" fontId="0" fillId="3" borderId="85" xfId="0" applyNumberFormat="1" applyFill="1" applyBorder="1" applyAlignment="1">
      <alignment horizontal="left"/>
    </xf>
    <xf numFmtId="49" fontId="14" fillId="3" borderId="85" xfId="0" applyNumberFormat="1" applyFont="1" applyFill="1" applyBorder="1" applyAlignment="1">
      <alignment horizontal="left"/>
    </xf>
    <xf numFmtId="49" fontId="14" fillId="0" borderId="85" xfId="0" applyNumberFormat="1" applyFont="1" applyBorder="1" applyAlignment="1">
      <alignment horizontal="left"/>
    </xf>
    <xf numFmtId="49" fontId="0" fillId="0" borderId="85" xfId="0" applyNumberFormat="1" applyBorder="1" applyAlignment="1">
      <alignment horizontal="left"/>
    </xf>
    <xf numFmtId="0" fontId="45" fillId="3" borderId="85" xfId="0" applyFont="1" applyFill="1" applyBorder="1" applyAlignment="1">
      <alignment horizontal="left"/>
    </xf>
    <xf numFmtId="0" fontId="45" fillId="0" borderId="0" xfId="0" applyFont="1" applyAlignment="1">
      <alignment horizontal="left"/>
    </xf>
    <xf numFmtId="49" fontId="23" fillId="0" borderId="85" xfId="0" applyNumberFormat="1" applyFont="1" applyBorder="1" applyAlignment="1">
      <alignment horizontal="left" wrapText="1"/>
    </xf>
    <xf numFmtId="49" fontId="23" fillId="3" borderId="85" xfId="0" applyNumberFormat="1" applyFont="1" applyFill="1" applyBorder="1" applyAlignment="1">
      <alignment horizontal="left" wrapText="1"/>
    </xf>
    <xf numFmtId="49" fontId="23" fillId="0" borderId="0" xfId="0" applyNumberFormat="1" applyFont="1" applyAlignment="1">
      <alignment horizontal="left" wrapText="1"/>
    </xf>
    <xf numFmtId="49" fontId="0" fillId="0" borderId="0" xfId="0" applyNumberFormat="1" applyAlignment="1">
      <alignment horizontal="left"/>
    </xf>
    <xf numFmtId="0" fontId="60" fillId="0" borderId="91" xfId="0" applyFont="1" applyBorder="1"/>
    <xf numFmtId="0" fontId="60" fillId="0" borderId="92" xfId="0" applyFont="1" applyBorder="1"/>
    <xf numFmtId="0" fontId="60" fillId="0" borderId="92" xfId="0" applyFont="1" applyBorder="1" applyAlignment="1">
      <alignment wrapText="1"/>
    </xf>
    <xf numFmtId="0" fontId="60" fillId="0" borderId="93" xfId="0" applyFont="1" applyBorder="1" applyAlignment="1">
      <alignment wrapText="1"/>
    </xf>
    <xf numFmtId="0" fontId="0" fillId="24" borderId="18" xfId="0" applyFill="1" applyBorder="1" applyAlignment="1">
      <alignment vertical="top" wrapText="1"/>
    </xf>
    <xf numFmtId="0" fontId="70" fillId="0" borderId="0" xfId="0" applyFont="1" applyAlignment="1">
      <alignment horizontal="center" vertical="center"/>
    </xf>
    <xf numFmtId="0" fontId="2" fillId="0" borderId="94" xfId="0" applyFont="1" applyBorder="1"/>
    <xf numFmtId="0" fontId="71" fillId="69" borderId="95" xfId="0" applyFont="1" applyFill="1" applyBorder="1"/>
    <xf numFmtId="0" fontId="71" fillId="69" borderId="96" xfId="0" applyFont="1" applyFill="1" applyBorder="1"/>
    <xf numFmtId="0" fontId="72" fillId="6" borderId="96" xfId="0" applyFont="1" applyFill="1" applyBorder="1"/>
    <xf numFmtId="0" fontId="71" fillId="69" borderId="97" xfId="0" applyFont="1" applyFill="1" applyBorder="1"/>
    <xf numFmtId="0" fontId="73" fillId="70" borderId="95" xfId="0" applyFont="1" applyFill="1" applyBorder="1"/>
    <xf numFmtId="0" fontId="73" fillId="70" borderId="96" xfId="0" applyFont="1" applyFill="1" applyBorder="1"/>
    <xf numFmtId="0" fontId="73" fillId="70" borderId="96" xfId="0" quotePrefix="1" applyFont="1" applyFill="1" applyBorder="1"/>
    <xf numFmtId="0" fontId="73" fillId="70" borderId="0" xfId="0" applyFont="1" applyFill="1"/>
    <xf numFmtId="14" fontId="73" fillId="70" borderId="96" xfId="0" applyNumberFormat="1" applyFont="1" applyFill="1" applyBorder="1"/>
    <xf numFmtId="15" fontId="73" fillId="70" borderId="96" xfId="0" applyNumberFormat="1" applyFont="1" applyFill="1" applyBorder="1"/>
    <xf numFmtId="0" fontId="73" fillId="70" borderId="97" xfId="0" applyFont="1" applyFill="1" applyBorder="1"/>
    <xf numFmtId="0" fontId="73" fillId="0" borderId="95" xfId="0" applyFont="1" applyBorder="1"/>
    <xf numFmtId="0" fontId="73" fillId="0" borderId="96" xfId="0" applyFont="1" applyBorder="1"/>
    <xf numFmtId="0" fontId="73" fillId="0" borderId="96" xfId="0" quotePrefix="1" applyFont="1" applyBorder="1"/>
    <xf numFmtId="0" fontId="73" fillId="0" borderId="0" xfId="0" applyFont="1"/>
    <xf numFmtId="14" fontId="73" fillId="0" borderId="96" xfId="0" applyNumberFormat="1" applyFont="1" applyBorder="1"/>
    <xf numFmtId="15" fontId="73" fillId="0" borderId="96" xfId="0" applyNumberFormat="1" applyFont="1" applyBorder="1"/>
    <xf numFmtId="0" fontId="73" fillId="0" borderId="96" xfId="0" applyFont="1" applyBorder="1" applyAlignment="1">
      <alignment wrapText="1"/>
    </xf>
    <xf numFmtId="22" fontId="73" fillId="0" borderId="96" xfId="0" applyNumberFormat="1" applyFont="1" applyBorder="1"/>
    <xf numFmtId="0" fontId="73" fillId="0" borderId="97" xfId="0" applyFont="1" applyBorder="1"/>
    <xf numFmtId="0" fontId="73" fillId="70" borderId="96" xfId="0" applyFont="1" applyFill="1" applyBorder="1" applyAlignment="1">
      <alignment wrapText="1"/>
    </xf>
    <xf numFmtId="22" fontId="73" fillId="70" borderId="96" xfId="0" applyNumberFormat="1" applyFont="1" applyFill="1" applyBorder="1"/>
    <xf numFmtId="21" fontId="73" fillId="70" borderId="96" xfId="0" applyNumberFormat="1" applyFont="1" applyFill="1" applyBorder="1"/>
    <xf numFmtId="0" fontId="23" fillId="10" borderId="0" xfId="0" applyFont="1" applyFill="1"/>
    <xf numFmtId="0" fontId="60" fillId="0" borderId="85" xfId="0" applyFont="1" applyBorder="1" applyAlignment="1" applyProtection="1">
      <alignment wrapText="1"/>
      <protection locked="0"/>
    </xf>
    <xf numFmtId="0" fontId="72" fillId="10" borderId="95" xfId="0" applyFont="1" applyFill="1" applyBorder="1"/>
    <xf numFmtId="0" fontId="22" fillId="12" borderId="0" xfId="0" applyFont="1" applyFill="1" applyAlignment="1">
      <alignment horizontal="left" vertical="top" wrapText="1"/>
    </xf>
    <xf numFmtId="0" fontId="0" fillId="0" borderId="85" xfId="0" applyBorder="1" applyAlignment="1" applyProtection="1">
      <alignment horizontal="left" wrapText="1"/>
      <protection locked="0"/>
    </xf>
    <xf numFmtId="0" fontId="0" fillId="12" borderId="0" xfId="0" applyFill="1" applyAlignment="1" applyProtection="1">
      <alignment wrapText="1"/>
      <protection locked="0"/>
    </xf>
    <xf numFmtId="0" fontId="60" fillId="3" borderId="98" xfId="0" applyFont="1" applyFill="1" applyBorder="1"/>
    <xf numFmtId="0" fontId="60" fillId="71" borderId="98" xfId="0" applyFont="1" applyFill="1" applyBorder="1"/>
    <xf numFmtId="0" fontId="60" fillId="71" borderId="99" xfId="0" applyFont="1" applyFill="1" applyBorder="1"/>
    <xf numFmtId="0" fontId="60" fillId="10" borderId="0" xfId="0" applyFont="1" applyFill="1" applyProtection="1">
      <protection locked="0"/>
    </xf>
    <xf numFmtId="0" fontId="60" fillId="12" borderId="85" xfId="0" applyFont="1" applyFill="1" applyBorder="1"/>
    <xf numFmtId="0" fontId="62" fillId="3" borderId="85" xfId="0" applyFont="1" applyFill="1" applyBorder="1"/>
    <xf numFmtId="2" fontId="23" fillId="42" borderId="85" xfId="0" applyNumberFormat="1" applyFont="1" applyFill="1" applyBorder="1"/>
    <xf numFmtId="15" fontId="23" fillId="0" borderId="0" xfId="0" applyNumberFormat="1" applyFont="1" applyProtection="1">
      <protection locked="0"/>
    </xf>
    <xf numFmtId="169" fontId="23" fillId="0" borderId="0" xfId="0" applyNumberFormat="1" applyFont="1" applyAlignment="1" applyProtection="1">
      <alignment wrapText="1"/>
      <protection locked="0"/>
    </xf>
    <xf numFmtId="0" fontId="23" fillId="0" borderId="85" xfId="0" applyFont="1" applyBorder="1" applyAlignment="1" applyProtection="1">
      <alignment horizontal="left"/>
      <protection locked="0"/>
    </xf>
    <xf numFmtId="0" fontId="62" fillId="0" borderId="85" xfId="0" applyFont="1" applyBorder="1" applyAlignment="1" applyProtection="1">
      <alignment wrapText="1"/>
      <protection locked="0"/>
    </xf>
    <xf numFmtId="0" fontId="23" fillId="0" borderId="85" xfId="0" applyFont="1" applyBorder="1" applyAlignment="1" applyProtection="1">
      <alignment wrapText="1"/>
      <protection locked="0"/>
    </xf>
    <xf numFmtId="2" fontId="23" fillId="12" borderId="0" xfId="0" applyNumberFormat="1" applyFont="1" applyFill="1" applyAlignment="1" applyProtection="1">
      <alignment wrapText="1"/>
      <protection locked="0"/>
    </xf>
    <xf numFmtId="165" fontId="23" fillId="12" borderId="0" xfId="0" applyNumberFormat="1" applyFont="1" applyFill="1" applyAlignment="1" applyProtection="1">
      <alignment wrapText="1"/>
      <protection locked="0"/>
    </xf>
    <xf numFmtId="2" fontId="28" fillId="12" borderId="0" xfId="0" applyNumberFormat="1" applyFont="1" applyFill="1" applyAlignment="1" applyProtection="1">
      <alignment wrapText="1"/>
      <protection locked="0"/>
    </xf>
    <xf numFmtId="0" fontId="23" fillId="12" borderId="0" xfId="0" applyFont="1" applyFill="1" applyAlignment="1" applyProtection="1">
      <alignment wrapText="1"/>
      <protection locked="0"/>
    </xf>
    <xf numFmtId="0" fontId="32" fillId="0" borderId="0" xfId="1" applyNumberFormat="1" applyFont="1" applyBorder="1" applyAlignment="1" applyProtection="1">
      <alignment wrapText="1"/>
      <protection locked="0"/>
    </xf>
    <xf numFmtId="2" fontId="22" fillId="0" borderId="0" xfId="0" applyNumberFormat="1" applyFont="1" applyAlignment="1" applyProtection="1">
      <alignment wrapText="1"/>
      <protection locked="0"/>
    </xf>
    <xf numFmtId="165" fontId="22" fillId="0" borderId="0" xfId="0" applyNumberFormat="1" applyFont="1" applyAlignment="1" applyProtection="1">
      <alignment wrapText="1"/>
      <protection locked="0"/>
    </xf>
    <xf numFmtId="2" fontId="2" fillId="0" borderId="0" xfId="0" applyNumberFormat="1" applyFont="1" applyAlignment="1" applyProtection="1">
      <alignment wrapText="1"/>
      <protection locked="0"/>
    </xf>
    <xf numFmtId="0" fontId="1" fillId="0" borderId="0" xfId="1" applyNumberFormat="1" applyFill="1" applyBorder="1" applyAlignment="1" applyProtection="1">
      <alignment wrapText="1"/>
      <protection locked="0"/>
    </xf>
    <xf numFmtId="4" fontId="66" fillId="0" borderId="0" xfId="0" applyNumberFormat="1" applyFont="1"/>
    <xf numFmtId="4" fontId="0" fillId="0" borderId="0" xfId="0" applyNumberFormat="1" applyAlignment="1" applyProtection="1">
      <alignment wrapText="1"/>
      <protection locked="0"/>
    </xf>
    <xf numFmtId="0" fontId="60" fillId="72" borderId="100" xfId="0" applyFont="1" applyFill="1" applyBorder="1"/>
    <xf numFmtId="0" fontId="60" fillId="73" borderId="100" xfId="0" applyFont="1" applyFill="1" applyBorder="1"/>
    <xf numFmtId="0" fontId="74" fillId="59" borderId="0" xfId="0" applyFont="1" applyFill="1" applyAlignment="1">
      <alignment wrapText="1"/>
    </xf>
    <xf numFmtId="4" fontId="75" fillId="74" borderId="3" xfId="0" applyNumberFormat="1" applyFont="1" applyFill="1" applyBorder="1"/>
    <xf numFmtId="22" fontId="2" fillId="0" borderId="0" xfId="0" applyNumberFormat="1" applyFont="1"/>
    <xf numFmtId="14" fontId="2" fillId="0" borderId="0" xfId="0" applyNumberFormat="1" applyFont="1"/>
    <xf numFmtId="0" fontId="2" fillId="0" borderId="0" xfId="0" quotePrefix="1" applyFont="1"/>
    <xf numFmtId="0" fontId="2" fillId="10" borderId="0" xfId="0" applyFont="1" applyFill="1"/>
    <xf numFmtId="0" fontId="23" fillId="0" borderId="0" xfId="0" applyFont="1" applyAlignment="1">
      <alignment horizontal="center"/>
    </xf>
    <xf numFmtId="4" fontId="22" fillId="12" borderId="10" xfId="0" applyNumberFormat="1" applyFont="1" applyFill="1" applyBorder="1" applyAlignment="1">
      <alignment horizontal="left"/>
    </xf>
    <xf numFmtId="0" fontId="76" fillId="0" borderId="0" xfId="0" applyFont="1"/>
    <xf numFmtId="0" fontId="0" fillId="31" borderId="0" xfId="0" applyFill="1" applyProtection="1">
      <protection locked="0"/>
    </xf>
    <xf numFmtId="0" fontId="73" fillId="75" borderId="0" xfId="0" applyFont="1" applyFill="1"/>
    <xf numFmtId="0" fontId="73" fillId="51" borderId="0" xfId="0" applyFont="1" applyFill="1"/>
    <xf numFmtId="0" fontId="77" fillId="0" borderId="0" xfId="0" applyFont="1"/>
    <xf numFmtId="0" fontId="78" fillId="0" borderId="0" xfId="0" applyFont="1"/>
    <xf numFmtId="0" fontId="73" fillId="76" borderId="0" xfId="0" applyFont="1" applyFill="1"/>
    <xf numFmtId="0" fontId="79" fillId="75" borderId="0" xfId="0" applyFont="1" applyFill="1"/>
    <xf numFmtId="0" fontId="79" fillId="76" borderId="0" xfId="0" applyFont="1" applyFill="1"/>
    <xf numFmtId="0" fontId="73" fillId="6" borderId="0" xfId="0" applyFont="1" applyFill="1"/>
    <xf numFmtId="0" fontId="79" fillId="60" borderId="0" xfId="0" applyFont="1" applyFill="1"/>
    <xf numFmtId="0" fontId="79" fillId="51" borderId="0" xfId="0" applyFont="1" applyFill="1"/>
    <xf numFmtId="4" fontId="73" fillId="0" borderId="0" xfId="0" applyNumberFormat="1" applyFont="1"/>
    <xf numFmtId="15" fontId="73" fillId="0" borderId="0" xfId="0" applyNumberFormat="1" applyFont="1"/>
    <xf numFmtId="17" fontId="73" fillId="0" borderId="0" xfId="0" applyNumberFormat="1" applyFont="1"/>
    <xf numFmtId="0" fontId="80" fillId="77" borderId="0" xfId="0" applyFont="1" applyFill="1"/>
    <xf numFmtId="0" fontId="73" fillId="8" borderId="0" xfId="0" applyFont="1" applyFill="1"/>
    <xf numFmtId="0" fontId="73" fillId="0" borderId="0" xfId="0" applyFont="1" applyAlignment="1">
      <alignment wrapText="1"/>
    </xf>
    <xf numFmtId="0" fontId="81" fillId="0" borderId="0" xfId="0" applyFont="1"/>
    <xf numFmtId="0" fontId="82" fillId="0" borderId="0" xfId="0" applyFont="1"/>
    <xf numFmtId="0" fontId="83" fillId="0" borderId="0" xfId="0" applyFont="1"/>
    <xf numFmtId="11" fontId="73" fillId="0" borderId="0" xfId="0" applyNumberFormat="1" applyFont="1"/>
    <xf numFmtId="14" fontId="73" fillId="0" borderId="0" xfId="0" applyNumberFormat="1" applyFont="1"/>
    <xf numFmtId="4" fontId="82" fillId="0" borderId="0" xfId="0" applyNumberFormat="1" applyFont="1"/>
    <xf numFmtId="0" fontId="84" fillId="0" borderId="0" xfId="0" applyFont="1"/>
    <xf numFmtId="0" fontId="85" fillId="0" borderId="0" xfId="0" applyFont="1"/>
    <xf numFmtId="0" fontId="86" fillId="77" borderId="0" xfId="0" applyFont="1" applyFill="1"/>
    <xf numFmtId="0" fontId="87" fillId="0" borderId="0" xfId="0" applyFont="1"/>
    <xf numFmtId="4" fontId="84" fillId="0" borderId="0" xfId="0" applyNumberFormat="1" applyFont="1"/>
    <xf numFmtId="0" fontId="82" fillId="0" borderId="90" xfId="0" applyFont="1" applyBorder="1" applyAlignment="1">
      <alignment wrapText="1"/>
    </xf>
    <xf numFmtId="4" fontId="60" fillId="0" borderId="0" xfId="0" applyNumberFormat="1" applyFont="1"/>
    <xf numFmtId="0" fontId="88" fillId="0" borderId="0" xfId="0" applyFont="1"/>
    <xf numFmtId="15" fontId="73" fillId="51" borderId="0" xfId="0" applyNumberFormat="1" applyFont="1" applyFill="1"/>
    <xf numFmtId="4" fontId="81" fillId="0" borderId="0" xfId="0" applyNumberFormat="1" applyFont="1"/>
    <xf numFmtId="15" fontId="73" fillId="6" borderId="0" xfId="0" applyNumberFormat="1" applyFont="1" applyFill="1"/>
    <xf numFmtId="4" fontId="73" fillId="6" borderId="0" xfId="0" applyNumberFormat="1" applyFont="1" applyFill="1"/>
    <xf numFmtId="4" fontId="73" fillId="8" borderId="0" xfId="0" applyNumberFormat="1" applyFont="1" applyFill="1"/>
    <xf numFmtId="0" fontId="73" fillId="0" borderId="8" xfId="0" applyFont="1" applyBorder="1"/>
    <xf numFmtId="0" fontId="73" fillId="0" borderId="102" xfId="0" applyFont="1" applyBorder="1"/>
    <xf numFmtId="0" fontId="73" fillId="6" borderId="102" xfId="0" applyFont="1" applyFill="1" applyBorder="1"/>
    <xf numFmtId="0" fontId="73" fillId="48" borderId="0" xfId="0" applyFont="1" applyFill="1"/>
    <xf numFmtId="0" fontId="73" fillId="48" borderId="0" xfId="0" applyFont="1" applyFill="1" applyAlignment="1">
      <alignment wrapText="1"/>
    </xf>
    <xf numFmtId="15" fontId="73" fillId="48" borderId="0" xfId="0" applyNumberFormat="1" applyFont="1" applyFill="1"/>
    <xf numFmtId="4" fontId="73" fillId="48" borderId="0" xfId="0" applyNumberFormat="1" applyFont="1" applyFill="1"/>
    <xf numFmtId="0" fontId="89" fillId="0" borderId="0" xfId="0" applyFont="1"/>
    <xf numFmtId="0" fontId="80" fillId="77" borderId="8" xfId="0" applyFont="1" applyFill="1" applyBorder="1"/>
    <xf numFmtId="0" fontId="73" fillId="64" borderId="102" xfId="0" applyFont="1" applyFill="1" applyBorder="1"/>
    <xf numFmtId="0" fontId="73" fillId="49" borderId="102" xfId="0" applyFont="1" applyFill="1" applyBorder="1"/>
    <xf numFmtId="0" fontId="90" fillId="0" borderId="0" xfId="0" applyFont="1"/>
    <xf numFmtId="0" fontId="91" fillId="0" borderId="0" xfId="0" applyFont="1"/>
    <xf numFmtId="0" fontId="73" fillId="25" borderId="0" xfId="0" applyFont="1" applyFill="1"/>
    <xf numFmtId="0" fontId="73" fillId="0" borderId="103" xfId="0" applyFont="1" applyBorder="1"/>
    <xf numFmtId="4" fontId="73" fillId="0" borderId="8" xfId="0" applyNumberFormat="1" applyFont="1" applyBorder="1"/>
    <xf numFmtId="0" fontId="86" fillId="78" borderId="104" xfId="0" applyFont="1" applyFill="1" applyBorder="1" applyAlignment="1">
      <alignment wrapText="1"/>
    </xf>
    <xf numFmtId="0" fontId="73" fillId="60" borderId="0" xfId="0" applyFont="1" applyFill="1"/>
    <xf numFmtId="0" fontId="92" fillId="0" borderId="0" xfId="0" applyFont="1"/>
    <xf numFmtId="4" fontId="73" fillId="0" borderId="0" xfId="0" applyNumberFormat="1" applyFont="1" applyAlignment="1">
      <alignment wrapText="1"/>
    </xf>
    <xf numFmtId="0" fontId="93" fillId="77" borderId="0" xfId="0" applyFont="1" applyFill="1"/>
    <xf numFmtId="0" fontId="94" fillId="0" borderId="0" xfId="0" applyFont="1"/>
    <xf numFmtId="0" fontId="95" fillId="0" borderId="0" xfId="0" applyFont="1"/>
    <xf numFmtId="0" fontId="73" fillId="65" borderId="0" xfId="0" applyFont="1" applyFill="1"/>
    <xf numFmtId="0" fontId="96" fillId="0" borderId="0" xfId="0" applyFont="1"/>
    <xf numFmtId="0" fontId="97" fillId="0" borderId="0" xfId="0" applyFont="1"/>
    <xf numFmtId="11" fontId="84" fillId="0" borderId="0" xfId="0" applyNumberFormat="1" applyFont="1"/>
    <xf numFmtId="17" fontId="73" fillId="6" borderId="0" xfId="0" applyNumberFormat="1" applyFont="1" applyFill="1"/>
    <xf numFmtId="0" fontId="98" fillId="0" borderId="0" xfId="0" applyFont="1"/>
    <xf numFmtId="0" fontId="99" fillId="0" borderId="0" xfId="0" applyFont="1"/>
    <xf numFmtId="0" fontId="73" fillId="0" borderId="3" xfId="0" applyFont="1" applyBorder="1"/>
    <xf numFmtId="0" fontId="100" fillId="0" borderId="0" xfId="0" applyFont="1"/>
    <xf numFmtId="0" fontId="101" fillId="0" borderId="0" xfId="0" applyFont="1"/>
    <xf numFmtId="0" fontId="60" fillId="0" borderId="8" xfId="0" applyFont="1" applyBorder="1"/>
    <xf numFmtId="0" fontId="60" fillId="0" borderId="102" xfId="0" applyFont="1" applyBorder="1"/>
    <xf numFmtId="0" fontId="61" fillId="79" borderId="90" xfId="0" applyFont="1" applyFill="1" applyBorder="1" applyAlignment="1">
      <alignment wrapText="1"/>
    </xf>
    <xf numFmtId="0" fontId="102" fillId="0" borderId="0" xfId="0" applyFont="1"/>
    <xf numFmtId="0" fontId="61" fillId="79" borderId="90" xfId="0" applyFont="1" applyFill="1" applyBorder="1"/>
    <xf numFmtId="4" fontId="103" fillId="74" borderId="3" xfId="0" applyNumberFormat="1" applyFont="1" applyFill="1" applyBorder="1"/>
    <xf numFmtId="4" fontId="22" fillId="12" borderId="0" xfId="0" applyNumberFormat="1" applyFont="1" applyFill="1" applyAlignment="1">
      <alignment horizontal="left"/>
    </xf>
    <xf numFmtId="2" fontId="22" fillId="10" borderId="10" xfId="0" applyNumberFormat="1" applyFont="1" applyFill="1" applyBorder="1" applyAlignment="1" applyProtection="1">
      <alignment wrapText="1"/>
      <protection locked="0"/>
    </xf>
    <xf numFmtId="165" fontId="22" fillId="10" borderId="10" xfId="0" applyNumberFormat="1" applyFont="1" applyFill="1" applyBorder="1" applyAlignment="1" applyProtection="1">
      <alignment wrapText="1"/>
      <protection locked="0"/>
    </xf>
    <xf numFmtId="2" fontId="2" fillId="10" borderId="10" xfId="0" applyNumberFormat="1" applyFont="1" applyFill="1" applyBorder="1" applyAlignment="1" applyProtection="1">
      <alignment wrapText="1"/>
      <protection locked="0"/>
    </xf>
    <xf numFmtId="0" fontId="22" fillId="10" borderId="10" xfId="0" applyFont="1" applyFill="1" applyBorder="1" applyAlignment="1" applyProtection="1">
      <alignment wrapText="1"/>
      <protection locked="0"/>
    </xf>
    <xf numFmtId="0" fontId="30" fillId="10" borderId="0" xfId="0" applyFont="1" applyFill="1" applyAlignment="1">
      <alignment horizontal="left" vertical="top" wrapText="1"/>
    </xf>
    <xf numFmtId="15" fontId="30" fillId="10" borderId="0" xfId="0" applyNumberFormat="1" applyFont="1" applyFill="1" applyAlignment="1">
      <alignment horizontal="left" vertical="top" wrapText="1"/>
    </xf>
    <xf numFmtId="0" fontId="76" fillId="0" borderId="85" xfId="0" applyFont="1" applyBorder="1"/>
    <xf numFmtId="0" fontId="76" fillId="3" borderId="85" xfId="0" applyFont="1" applyFill="1" applyBorder="1"/>
    <xf numFmtId="0" fontId="30" fillId="80" borderId="0" xfId="0" applyFont="1" applyFill="1" applyAlignment="1">
      <alignment horizontal="left" vertical="top" wrapText="1"/>
    </xf>
    <xf numFmtId="2" fontId="30" fillId="80" borderId="0" xfId="0" applyNumberFormat="1" applyFont="1" applyFill="1" applyAlignment="1">
      <alignment horizontal="left" vertical="top" wrapText="1"/>
    </xf>
    <xf numFmtId="169" fontId="30" fillId="80" borderId="0" xfId="0" applyNumberFormat="1" applyFont="1" applyFill="1" applyAlignment="1">
      <alignment horizontal="left" vertical="top" wrapText="1"/>
    </xf>
    <xf numFmtId="0" fontId="2" fillId="0" borderId="85" xfId="0" applyFont="1" applyBorder="1" applyProtection="1">
      <protection locked="0"/>
    </xf>
    <xf numFmtId="49" fontId="2" fillId="12" borderId="10" xfId="0" applyNumberFormat="1" applyFont="1" applyFill="1" applyBorder="1" applyAlignment="1" applyProtection="1">
      <alignment wrapText="1"/>
      <protection locked="0"/>
    </xf>
    <xf numFmtId="49" fontId="2" fillId="0" borderId="85" xfId="0" applyNumberFormat="1" applyFont="1" applyBorder="1" applyAlignment="1" applyProtection="1">
      <alignment wrapText="1"/>
      <protection locked="0"/>
    </xf>
    <xf numFmtId="0" fontId="0" fillId="3" borderId="85" xfId="0" applyFill="1" applyBorder="1" applyAlignment="1" applyProtection="1">
      <alignment horizontal="left"/>
      <protection locked="0"/>
    </xf>
    <xf numFmtId="2" fontId="22" fillId="0" borderId="10" xfId="0" applyNumberFormat="1" applyFont="1" applyBorder="1" applyAlignment="1" applyProtection="1">
      <alignment wrapText="1"/>
      <protection locked="0"/>
    </xf>
    <xf numFmtId="165" fontId="22" fillId="0" borderId="10" xfId="0" applyNumberFormat="1" applyFont="1" applyBorder="1" applyAlignment="1" applyProtection="1">
      <alignment wrapText="1"/>
      <protection locked="0"/>
    </xf>
    <xf numFmtId="2" fontId="2" fillId="0" borderId="10" xfId="0" applyNumberFormat="1" applyFont="1" applyBorder="1" applyAlignment="1" applyProtection="1">
      <alignment wrapText="1"/>
      <protection locked="0"/>
    </xf>
    <xf numFmtId="0" fontId="22" fillId="0" borderId="10" xfId="0" applyFont="1" applyBorder="1" applyAlignment="1" applyProtection="1">
      <alignment wrapText="1"/>
      <protection locked="0"/>
    </xf>
    <xf numFmtId="0" fontId="1" fillId="0" borderId="85" xfId="1" applyNumberFormat="1" applyFill="1" applyBorder="1" applyAlignment="1" applyProtection="1">
      <alignment wrapText="1"/>
      <protection locked="0"/>
    </xf>
    <xf numFmtId="0" fontId="73" fillId="10" borderId="0" xfId="0" applyFont="1" applyFill="1"/>
    <xf numFmtId="0" fontId="81" fillId="10" borderId="0" xfId="0" applyFont="1" applyFill="1"/>
    <xf numFmtId="2" fontId="22" fillId="12" borderId="0" xfId="0" applyNumberFormat="1" applyFont="1" applyFill="1" applyAlignment="1">
      <alignment horizontal="left"/>
    </xf>
    <xf numFmtId="171" fontId="0" fillId="0" borderId="0" xfId="0" applyNumberFormat="1"/>
    <xf numFmtId="171" fontId="60" fillId="0" borderId="0" xfId="0" applyNumberFormat="1" applyFont="1"/>
    <xf numFmtId="0" fontId="0" fillId="32" borderId="0" xfId="0" applyFill="1"/>
    <xf numFmtId="2" fontId="62" fillId="12" borderId="10" xfId="0" applyNumberFormat="1" applyFont="1" applyFill="1" applyBorder="1" applyAlignment="1">
      <alignment wrapText="1"/>
    </xf>
    <xf numFmtId="0" fontId="23" fillId="0" borderId="10" xfId="0" applyFont="1" applyBorder="1" applyAlignment="1">
      <alignment wrapText="1"/>
    </xf>
    <xf numFmtId="0" fontId="1" fillId="0" borderId="3" xfId="1" applyBorder="1" applyAlignment="1">
      <alignment horizontal="left"/>
    </xf>
    <xf numFmtId="0" fontId="2" fillId="0" borderId="80" xfId="0" applyFont="1" applyBorder="1" applyAlignment="1">
      <alignment horizontal="center" vertical="center"/>
    </xf>
    <xf numFmtId="0" fontId="2" fillId="0" borderId="81" xfId="0" applyFont="1" applyBorder="1" applyAlignment="1">
      <alignment horizontal="center" vertical="center"/>
    </xf>
    <xf numFmtId="0" fontId="2" fillId="0" borderId="58" xfId="0" applyFont="1" applyBorder="1" applyAlignment="1">
      <alignment horizontal="center" vertical="center"/>
    </xf>
    <xf numFmtId="0" fontId="2" fillId="0" borderId="82" xfId="0" applyFont="1" applyBorder="1" applyAlignment="1">
      <alignment horizontal="center" vertical="center"/>
    </xf>
    <xf numFmtId="0" fontId="2" fillId="0" borderId="60" xfId="0" applyFont="1" applyBorder="1" applyAlignment="1">
      <alignment horizontal="center" vertical="center"/>
    </xf>
    <xf numFmtId="0" fontId="2" fillId="0" borderId="83" xfId="0" applyFont="1" applyBorder="1" applyAlignment="1">
      <alignment horizontal="center" vertical="center"/>
    </xf>
    <xf numFmtId="0" fontId="2" fillId="0" borderId="71" xfId="0" applyFont="1" applyBorder="1" applyAlignment="1">
      <alignment horizontal="center" vertical="center"/>
    </xf>
    <xf numFmtId="0" fontId="12" fillId="17" borderId="31" xfId="0" applyFont="1" applyFill="1" applyBorder="1" applyAlignment="1">
      <alignment horizontal="center" vertical="top" wrapText="1"/>
    </xf>
    <xf numFmtId="0" fontId="12" fillId="17" borderId="32" xfId="0" applyFont="1" applyFill="1" applyBorder="1" applyAlignment="1">
      <alignment horizontal="center" vertical="top" wrapText="1"/>
    </xf>
    <xf numFmtId="0" fontId="12" fillId="42" borderId="33" xfId="0" applyFont="1" applyFill="1" applyBorder="1" applyAlignment="1">
      <alignment horizontal="center" vertical="top" wrapText="1"/>
    </xf>
    <xf numFmtId="0" fontId="12" fillId="42" borderId="34" xfId="0" applyFont="1" applyFill="1" applyBorder="1" applyAlignment="1">
      <alignment horizontal="center" vertical="top" wrapText="1"/>
    </xf>
    <xf numFmtId="0" fontId="12" fillId="42" borderId="36" xfId="0" applyFont="1" applyFill="1" applyBorder="1" applyAlignment="1">
      <alignment horizontal="center" vertical="top" wrapText="1"/>
    </xf>
    <xf numFmtId="0" fontId="2" fillId="28" borderId="39" xfId="0" applyFont="1" applyFill="1" applyBorder="1" applyAlignment="1">
      <alignment horizontal="center" vertical="top" wrapText="1"/>
    </xf>
    <xf numFmtId="0" fontId="2" fillId="28" borderId="40" xfId="0" applyFont="1" applyFill="1" applyBorder="1" applyAlignment="1">
      <alignment horizontal="center" vertical="top" wrapText="1"/>
    </xf>
    <xf numFmtId="0" fontId="2" fillId="28" borderId="26" xfId="0" applyFont="1" applyFill="1" applyBorder="1" applyAlignment="1">
      <alignment horizontal="center" vertical="top" wrapText="1"/>
    </xf>
    <xf numFmtId="0" fontId="2" fillId="20" borderId="39" xfId="0" applyFont="1" applyFill="1" applyBorder="1" applyAlignment="1">
      <alignment horizontal="center" vertical="top" wrapText="1"/>
    </xf>
    <xf numFmtId="0" fontId="2" fillId="20" borderId="40" xfId="0" applyFont="1" applyFill="1" applyBorder="1" applyAlignment="1">
      <alignment horizontal="center" vertical="top" wrapText="1"/>
    </xf>
    <xf numFmtId="0" fontId="2" fillId="20" borderId="26" xfId="0" applyFont="1" applyFill="1" applyBorder="1" applyAlignment="1">
      <alignment horizontal="center" vertical="top" wrapText="1"/>
    </xf>
    <xf numFmtId="0" fontId="2" fillId="18" borderId="39" xfId="0" applyFont="1" applyFill="1" applyBorder="1" applyAlignment="1">
      <alignment horizontal="center" vertical="top" wrapText="1"/>
    </xf>
    <xf numFmtId="0" fontId="2" fillId="18" borderId="40" xfId="0" applyFont="1" applyFill="1" applyBorder="1" applyAlignment="1">
      <alignment horizontal="center" vertical="top" wrapText="1"/>
    </xf>
    <xf numFmtId="0" fontId="0" fillId="42" borderId="39" xfId="0" applyFill="1" applyBorder="1" applyAlignment="1">
      <alignment horizontal="center" vertical="top" wrapText="1"/>
    </xf>
    <xf numFmtId="0" fontId="0" fillId="42" borderId="40" xfId="0" applyFill="1" applyBorder="1" applyAlignment="1">
      <alignment horizontal="center" vertical="top" wrapText="1"/>
    </xf>
    <xf numFmtId="0" fontId="0" fillId="42" borderId="41" xfId="0" applyFill="1" applyBorder="1" applyAlignment="1">
      <alignment horizontal="center" vertical="top" wrapText="1"/>
    </xf>
    <xf numFmtId="0" fontId="2" fillId="0" borderId="60" xfId="0" applyFont="1" applyBorder="1" applyAlignment="1">
      <alignment horizontal="center" vertical="center" wrapText="1"/>
    </xf>
    <xf numFmtId="0" fontId="2" fillId="0" borderId="77" xfId="0" applyFont="1" applyBorder="1" applyAlignment="1">
      <alignment horizontal="center" vertical="center"/>
    </xf>
    <xf numFmtId="0" fontId="2" fillId="0" borderId="59" xfId="0" applyFont="1" applyBorder="1" applyAlignment="1">
      <alignment horizontal="center" vertical="center" wrapText="1"/>
    </xf>
    <xf numFmtId="0" fontId="2" fillId="0" borderId="59" xfId="0" applyFont="1" applyBorder="1" applyAlignment="1">
      <alignment horizontal="center" vertical="center"/>
    </xf>
    <xf numFmtId="0" fontId="2" fillId="0" borderId="76" xfId="0" applyFont="1" applyBorder="1" applyAlignment="1">
      <alignment horizontal="center" vertical="center"/>
    </xf>
    <xf numFmtId="0" fontId="2" fillId="0" borderId="25" xfId="0" applyFont="1" applyBorder="1" applyAlignment="1">
      <alignment horizontal="center" vertical="center" wrapText="1"/>
    </xf>
    <xf numFmtId="0" fontId="2" fillId="0" borderId="25" xfId="0" applyFont="1" applyBorder="1" applyAlignment="1">
      <alignment horizontal="center" vertical="center"/>
    </xf>
    <xf numFmtId="0" fontId="2" fillId="0" borderId="38" xfId="0" applyFont="1" applyBorder="1" applyAlignment="1">
      <alignment horizontal="center" vertical="center"/>
    </xf>
    <xf numFmtId="0" fontId="2" fillId="0" borderId="53" xfId="0" applyFont="1" applyBorder="1" applyAlignment="1">
      <alignment horizontal="center" vertical="center"/>
    </xf>
    <xf numFmtId="0" fontId="2" fillId="0" borderId="78" xfId="0" applyFont="1" applyBorder="1" applyAlignment="1">
      <alignment horizontal="center" vertical="center"/>
    </xf>
    <xf numFmtId="0" fontId="47" fillId="0" borderId="65" xfId="0" applyFont="1" applyBorder="1" applyAlignment="1">
      <alignment horizontal="center" vertical="center"/>
    </xf>
    <xf numFmtId="0" fontId="47" fillId="0" borderId="60" xfId="0" applyFont="1" applyBorder="1" applyAlignment="1">
      <alignment horizontal="center" vertical="center"/>
    </xf>
    <xf numFmtId="0" fontId="47" fillId="0" borderId="77" xfId="0" applyFont="1" applyBorder="1" applyAlignment="1">
      <alignment horizontal="center" vertical="center"/>
    </xf>
    <xf numFmtId="0" fontId="2" fillId="0" borderId="68" xfId="0" applyFont="1" applyBorder="1" applyAlignment="1">
      <alignment vertical="center"/>
    </xf>
    <xf numFmtId="0" fontId="47" fillId="0" borderId="70" xfId="0" applyFont="1" applyBorder="1" applyAlignment="1">
      <alignment horizontal="center" vertical="center"/>
    </xf>
    <xf numFmtId="0" fontId="47" fillId="0" borderId="79" xfId="0" applyFont="1" applyBorder="1" applyAlignment="1">
      <alignment horizontal="center" vertical="center"/>
    </xf>
    <xf numFmtId="0" fontId="2" fillId="0" borderId="71" xfId="0" applyFont="1" applyBorder="1" applyAlignment="1">
      <alignment vertical="center"/>
    </xf>
    <xf numFmtId="0" fontId="2" fillId="0" borderId="58" xfId="0" applyFont="1" applyBorder="1" applyAlignment="1">
      <alignment vertical="center"/>
    </xf>
    <xf numFmtId="0" fontId="2" fillId="0" borderId="61" xfId="0" applyFont="1" applyBorder="1" applyAlignment="1">
      <alignment horizontal="center" vertical="center" wrapText="1"/>
    </xf>
    <xf numFmtId="0" fontId="2" fillId="0" borderId="61" xfId="0" applyFont="1" applyBorder="1" applyAlignment="1">
      <alignment horizontal="center" vertical="center"/>
    </xf>
    <xf numFmtId="0" fontId="2" fillId="0" borderId="37" xfId="0" applyFont="1" applyBorder="1" applyAlignment="1">
      <alignment horizontal="center" vertical="center"/>
    </xf>
    <xf numFmtId="0" fontId="2" fillId="0" borderId="62" xfId="0" applyFont="1" applyBorder="1" applyAlignment="1">
      <alignment horizontal="center" vertical="center" wrapText="1"/>
    </xf>
    <xf numFmtId="0" fontId="2" fillId="0" borderId="52" xfId="0" applyFont="1" applyBorder="1" applyAlignment="1">
      <alignment horizontal="center" vertical="center"/>
    </xf>
    <xf numFmtId="0" fontId="2" fillId="0" borderId="50" xfId="0" applyFont="1" applyBorder="1" applyAlignment="1">
      <alignment horizontal="center" vertical="center"/>
    </xf>
    <xf numFmtId="0" fontId="2" fillId="0" borderId="7" xfId="0" applyFont="1" applyBorder="1" applyAlignment="1">
      <alignment horizontal="center" vertical="center" wrapText="1"/>
    </xf>
    <xf numFmtId="0" fontId="2" fillId="0" borderId="3" xfId="0" applyFont="1" applyBorder="1" applyAlignment="1">
      <alignment horizontal="center" vertical="center"/>
    </xf>
    <xf numFmtId="0" fontId="2" fillId="0" borderId="51" xfId="0" applyFont="1" applyBorder="1" applyAlignment="1">
      <alignment horizontal="center" vertical="center"/>
    </xf>
    <xf numFmtId="0" fontId="2" fillId="0" borderId="63" xfId="0" applyFont="1" applyBorder="1" applyAlignment="1">
      <alignment horizontal="center" vertical="center" wrapText="1"/>
    </xf>
    <xf numFmtId="0" fontId="2" fillId="0" borderId="6" xfId="0" applyFont="1" applyBorder="1" applyAlignment="1">
      <alignment horizontal="center" vertical="center"/>
    </xf>
    <xf numFmtId="0" fontId="2" fillId="0" borderId="39" xfId="0" applyFont="1" applyBorder="1" applyAlignment="1">
      <alignment horizontal="center" vertical="center"/>
    </xf>
    <xf numFmtId="0" fontId="0" fillId="0" borderId="3" xfId="0" applyBorder="1" applyAlignment="1">
      <alignment horizontal="left"/>
    </xf>
    <xf numFmtId="0" fontId="0" fillId="0" borderId="12" xfId="0" applyBorder="1" applyAlignment="1">
      <alignment horizontal="left" vertical="top"/>
    </xf>
    <xf numFmtId="0" fontId="0" fillId="0" borderId="13" xfId="0" applyBorder="1" applyAlignment="1">
      <alignment horizontal="left" vertical="top"/>
    </xf>
    <xf numFmtId="0" fontId="0" fillId="0" borderId="7" xfId="0" applyBorder="1" applyAlignment="1">
      <alignment horizontal="left" vertical="top"/>
    </xf>
    <xf numFmtId="0" fontId="0" fillId="44" borderId="12" xfId="0" applyFill="1" applyBorder="1" applyAlignment="1">
      <alignment vertical="center"/>
    </xf>
    <xf numFmtId="0" fontId="0" fillId="44" borderId="7" xfId="0" applyFill="1" applyBorder="1" applyAlignment="1">
      <alignment vertical="center"/>
    </xf>
    <xf numFmtId="0" fontId="0" fillId="44" borderId="12" xfId="0" applyFill="1" applyBorder="1" applyAlignment="1">
      <alignment vertical="center" wrapText="1"/>
    </xf>
    <xf numFmtId="0" fontId="0" fillId="44" borderId="7" xfId="0" applyFill="1" applyBorder="1" applyAlignment="1">
      <alignment vertical="center" wrapText="1"/>
    </xf>
    <xf numFmtId="0" fontId="0" fillId="44" borderId="12" xfId="0" applyFill="1" applyBorder="1" applyAlignment="1">
      <alignment horizontal="center" vertical="center"/>
    </xf>
    <xf numFmtId="0" fontId="0" fillId="44" borderId="7" xfId="0" applyFill="1" applyBorder="1" applyAlignment="1">
      <alignment horizontal="center" vertical="center"/>
    </xf>
    <xf numFmtId="0" fontId="19" fillId="0" borderId="13" xfId="0" applyFont="1" applyBorder="1" applyAlignment="1"/>
    <xf numFmtId="0" fontId="19" fillId="0" borderId="23" xfId="0" applyFont="1" applyBorder="1" applyAlignment="1"/>
    <xf numFmtId="0" fontId="73" fillId="0" borderId="94" xfId="0" applyFont="1" applyBorder="1" applyAlignment="1"/>
    <xf numFmtId="0" fontId="73" fillId="0" borderId="17" xfId="0" applyFont="1" applyBorder="1" applyAlignment="1"/>
    <xf numFmtId="0" fontId="73" fillId="0" borderId="101" xfId="0" applyFont="1" applyBorder="1" applyAlignment="1"/>
  </cellXfs>
  <cellStyles count="3">
    <cellStyle name="Comma 2" xfId="2" xr:uid="{CEDFFEA9-65D0-493F-8D0F-421FA13D4376}"/>
    <cellStyle name="Hyperlink" xfId="1" builtinId="8"/>
    <cellStyle name="Normal" xfId="0" builtinId="0"/>
  </cellStyles>
  <dxfs count="261">
    <dxf>
      <font>
        <color rgb="FF9C0006"/>
      </font>
      <fill>
        <patternFill>
          <bgColor rgb="FFFFC7CE"/>
        </patternFill>
      </fill>
    </dxf>
    <dxf>
      <numFmt numFmtId="19" formatCode="m/d/yyyy"/>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ertAlign val="baseline"/>
        <sz val="11"/>
        <color theme="10"/>
        <name val="Calibri"/>
        <family val="2"/>
        <scheme val="minor"/>
      </font>
      <numFmt numFmtId="0" formatCode="General"/>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minor"/>
      </font>
      <fill>
        <patternFill patternType="solid">
          <fgColor rgb="FFDDEBF7"/>
          <bgColor rgb="FFDDEBF7"/>
        </patternFill>
      </fill>
      <alignment horizontal="general" vertical="bottom" textRotation="0" wrapText="1" indent="0" justifyLastLine="0" shrinkToFit="0" readingOrder="0"/>
      <border diagonalUp="0" diagonalDown="0">
        <left/>
        <right/>
        <top style="thin">
          <color rgb="FF9BC2E6"/>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none"/>
      </font>
      <numFmt numFmtId="2" formatCode="0.00"/>
      <fill>
        <patternFill patternType="solid">
          <fgColor rgb="FFDDEBF7"/>
          <bgColor rgb="FFDDEBF7"/>
        </patternFill>
      </fill>
      <alignment horizontal="general" vertical="bottom" textRotation="0" wrapText="1" indent="0" justifyLastLine="0" shrinkToFit="0" readingOrder="0"/>
      <border diagonalUp="0" diagonalDown="0">
        <left/>
        <right/>
        <top style="thin">
          <color rgb="FF9BC2E6"/>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minor"/>
      </font>
      <numFmt numFmtId="165" formatCode="dd\-mmm\-yyyy"/>
      <fill>
        <patternFill patternType="solid">
          <fgColor rgb="FFDDEBF7"/>
          <bgColor rgb="FFDDEBF7"/>
        </patternFill>
      </fill>
      <alignment horizontal="general" vertical="bottom" textRotation="0" wrapText="1" indent="0" justifyLastLine="0" shrinkToFit="0" readingOrder="0"/>
      <border diagonalUp="0" diagonalDown="0">
        <left/>
        <right/>
        <top style="thin">
          <color rgb="FF9BC2E6"/>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protection locked="0" hidden="0"/>
    </dxf>
    <dxf>
      <font>
        <b val="0"/>
        <i val="0"/>
        <strike val="0"/>
        <condense val="0"/>
        <extend val="0"/>
        <outline val="0"/>
        <shadow val="0"/>
        <u val="none"/>
        <vertAlign val="baseline"/>
        <sz val="11"/>
        <color theme="1"/>
        <name val="Calibri"/>
        <family val="2"/>
        <scheme val="minor"/>
      </font>
      <numFmt numFmtId="0" formatCode="General"/>
      <alignment horizontal="general" vertical="bottom" textRotation="0" wrapText="1" indent="0" justifyLastLine="0" shrinkToFit="0" readingOrder="0"/>
      <protection locked="0" hidden="0"/>
    </dxf>
    <dxf>
      <font>
        <b val="0"/>
        <i val="0"/>
        <strike val="0"/>
        <condense val="0"/>
        <extend val="0"/>
        <outline val="0"/>
        <shadow val="0"/>
        <u val="none"/>
        <vertAlign val="baseline"/>
        <sz val="11"/>
        <color rgb="FF000000"/>
        <name val="Calibri"/>
        <family val="2"/>
        <scheme val="none"/>
      </font>
      <numFmt numFmtId="0" formatCode="General"/>
      <alignment horizontal="general" vertical="bottom" textRotation="0" wrapText="1"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rgb="FFDDEBF7"/>
          <bgColor rgb="FFDDEBF7"/>
        </patternFill>
      </fill>
      <alignment horizontal="left" vertical="bottom" textRotation="0" wrapText="0" indent="0" justifyLastLine="0" shrinkToFit="0" readingOrder="0"/>
      <border diagonalUp="0" diagonalDown="0">
        <left/>
        <right/>
        <top style="thin">
          <color rgb="FF9BC2E6"/>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minor"/>
      </font>
      <numFmt numFmtId="2" formatCode="0.00"/>
      <fill>
        <patternFill patternType="solid">
          <fgColor rgb="FFDDEBF7"/>
          <bgColor rgb="FFDDEBF7"/>
        </patternFill>
      </fill>
      <alignment horizontal="general" vertical="bottom" textRotation="0" wrapText="1" indent="0" justifyLastLine="0" shrinkToFit="0" readingOrder="0"/>
      <border diagonalUp="0" diagonalDown="0">
        <left/>
        <right/>
        <top style="thin">
          <color rgb="FF9BC2E6"/>
        </top>
        <bottom/>
        <vertical/>
        <horizontal/>
      </border>
    </dxf>
    <dxf>
      <font>
        <b val="0"/>
        <i val="0"/>
        <strike val="0"/>
        <condense val="0"/>
        <extend val="0"/>
        <outline val="0"/>
        <shadow val="0"/>
        <u val="none"/>
        <vertAlign val="baseline"/>
        <sz val="11"/>
        <color theme="1"/>
        <name val="Calibri"/>
        <family val="2"/>
        <scheme val="minor"/>
      </font>
      <numFmt numFmtId="2" formatCode="0.00"/>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dd\-m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alignment horizontal="general" vertical="bottom" textRotation="0" wrapText="1" indent="0" justifyLastLine="0" shrinkToFit="0" readingOrder="0"/>
      <protection locked="0" hidden="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alignment horizontal="general" vertical="bottom" textRotation="0" wrapText="1" indent="0" justifyLastLine="0" shrinkToFit="0" readingOrder="0"/>
      <border diagonalUp="0" diagonalDown="0">
        <left/>
        <right/>
        <top style="thin">
          <color theme="4" tint="0.39997558519241921"/>
        </top>
        <bottom/>
        <vertical/>
        <horizontal/>
      </border>
      <protection locked="0" hidden="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9" formatCode="[$-409]d\-mmm\-yy;@"/>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9" formatCode="[$-409]d\-mmm\-yy;@"/>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minor"/>
      </font>
      <numFmt numFmtId="30" formatCode="@"/>
      <alignment horizontal="general" vertical="bottom" textRotation="0" wrapText="1" indent="0" justifyLastLine="0" shrinkToFit="0" readingOrder="0"/>
      <border diagonalUp="0" diagonalDown="0">
        <left/>
        <right/>
        <top style="thin">
          <color theme="4" tint="0.39997558519241921"/>
        </top>
        <bottom/>
        <vertical/>
        <horizontal/>
      </border>
      <protection locked="0" hidden="0"/>
    </dxf>
    <dxf>
      <font>
        <b val="0"/>
        <i val="0"/>
        <strike val="0"/>
        <condense val="0"/>
        <extend val="0"/>
        <outline val="0"/>
        <shadow val="0"/>
        <u val="none"/>
        <vertAlign val="baseline"/>
        <sz val="11"/>
        <color rgb="FF000000"/>
        <name val="Calibri"/>
        <family val="2"/>
        <scheme val="minor"/>
      </font>
      <numFmt numFmtId="2" formatCode="0.00"/>
      <fill>
        <patternFill patternType="solid">
          <fgColor rgb="FFDDEBF7"/>
          <bgColor rgb="FFDDEBF7"/>
        </patternFill>
      </fill>
      <alignment horizontal="general"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FF0000"/>
        <name val="Calibri"/>
        <family val="2"/>
        <scheme val="minor"/>
      </font>
      <numFmt numFmtId="2" formatCode="0.00"/>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FF0000"/>
        <name val="Calibri"/>
        <family val="2"/>
        <scheme val="minor"/>
      </font>
      <numFmt numFmtId="30" formatCode="@"/>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FF0000"/>
        <name val="Calibri"/>
        <family val="2"/>
        <scheme val="minor"/>
      </font>
      <numFmt numFmtId="30" formatCode="@"/>
      <alignment horizontal="general" vertical="bottom" textRotation="0" wrapText="1" indent="0" justifyLastLine="0" shrinkToFit="0" readingOrder="0"/>
      <border diagonalUp="0" diagonalDown="0" outline="0">
        <left/>
        <right/>
        <top style="thin">
          <color theme="4" tint="0.39997558519241921"/>
        </top>
        <bottom/>
      </border>
      <protection locked="0" hidden="0"/>
    </dxf>
    <dxf>
      <font>
        <b val="0"/>
        <i val="0"/>
        <strike val="0"/>
        <condense val="0"/>
        <extend val="0"/>
        <outline val="0"/>
        <shadow val="0"/>
        <u val="none"/>
        <vertAlign val="baseline"/>
        <sz val="11"/>
        <color rgb="FF000000"/>
        <name val="Calibri"/>
        <family val="2"/>
        <scheme val="minor"/>
      </font>
      <numFmt numFmtId="30" formatCode="@"/>
      <alignment horizontal="general" vertical="bottom" textRotation="0" wrapText="1" indent="0" justifyLastLine="0" shrinkToFit="0" readingOrder="0"/>
      <border diagonalUp="0" diagonalDown="0" outline="0">
        <left/>
        <right/>
        <top style="thin">
          <color theme="4" tint="0.39997558519241921"/>
        </top>
        <bottom/>
      </border>
      <protection locked="0" hidden="0"/>
    </dxf>
    <dxf>
      <font>
        <b val="0"/>
        <i val="0"/>
        <strike val="0"/>
        <condense val="0"/>
        <extend val="0"/>
        <outline val="0"/>
        <shadow val="0"/>
        <u val="none"/>
        <vertAlign val="baseline"/>
        <sz val="11"/>
        <color rgb="FF000000"/>
        <name val="Calibri"/>
        <family val="2"/>
        <scheme val="minor"/>
      </font>
      <numFmt numFmtId="30" formatCode="@"/>
      <alignment horizontal="general" vertical="bottom" textRotation="0" wrapText="1" indent="0" justifyLastLine="0" shrinkToFit="0" readingOrder="0"/>
      <border diagonalUp="0" diagonalDown="0" outline="0">
        <left/>
        <right/>
        <top style="thin">
          <color theme="4" tint="0.39997558519241921"/>
        </top>
        <bottom/>
      </border>
      <protection locked="0" hidden="0"/>
    </dxf>
    <dxf>
      <font>
        <b val="0"/>
        <i val="0"/>
        <strike val="0"/>
        <condense val="0"/>
        <extend val="0"/>
        <outline val="0"/>
        <shadow val="0"/>
        <u val="none"/>
        <vertAlign val="baseline"/>
        <sz val="11"/>
        <color rgb="FF000000"/>
        <name val="Calibri"/>
        <family val="2"/>
        <scheme val="none"/>
      </font>
      <numFmt numFmtId="30" formatCode="@"/>
      <alignment horizontal="general" vertical="bottom" textRotation="0" wrapText="1" indent="0" justifyLastLine="0" shrinkToFit="0" readingOrder="0"/>
      <border diagonalUp="0" diagonalDown="0" outline="0">
        <left/>
        <right/>
        <top style="thin">
          <color theme="4" tint="0.39997558519241921"/>
        </top>
        <bottom/>
      </border>
      <protection locked="0" hidden="0"/>
    </dxf>
    <dxf>
      <font>
        <b val="0"/>
        <i val="0"/>
        <strike val="0"/>
        <condense val="0"/>
        <extend val="0"/>
        <outline val="0"/>
        <shadow val="0"/>
        <u val="none"/>
        <vertAlign val="baseline"/>
        <sz val="11"/>
        <color rgb="FF000000"/>
        <name val="Calibri"/>
        <family val="2"/>
        <scheme val="none"/>
      </font>
      <numFmt numFmtId="30" formatCode="@"/>
      <fill>
        <patternFill patternType="solid">
          <fgColor rgb="FFDDEBF7"/>
          <bgColor rgb="FFDDEBF7"/>
        </patternFill>
      </fill>
      <alignment horizontal="general" vertical="bottom" textRotation="0" wrapText="1" indent="0" justifyLastLine="0" shrinkToFit="0" readingOrder="0"/>
      <border diagonalUp="0" diagonalDown="0" outline="0">
        <left/>
        <right/>
        <top style="thin">
          <color rgb="FF9BC2E6"/>
        </top>
        <bottom/>
      </border>
      <protection locked="0" hidden="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0" formatCode="d\-mmm\-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rgb="FF000000"/>
        <name val="Calibri"/>
        <family val="2"/>
        <scheme val="none"/>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i val="0"/>
        <strike val="0"/>
        <condense val="0"/>
        <extend val="0"/>
        <outline val="0"/>
        <shadow val="0"/>
        <u val="none"/>
        <vertAlign val="baseline"/>
        <sz val="10"/>
        <color auto="1"/>
        <name val="Calibri"/>
        <family val="2"/>
        <scheme val="minor"/>
      </font>
      <fill>
        <patternFill patternType="solid">
          <fgColor theme="4"/>
          <bgColor theme="4"/>
        </patternFill>
      </fill>
      <alignment horizontal="left"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333333"/>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rgb="FF000000"/>
          <bgColor rgb="FFC6E0B4"/>
        </patternFill>
      </fil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dxf>
    <dxf>
      <border outline="0">
        <bottom style="thin">
          <color indexed="64"/>
        </bottom>
      </border>
    </dxf>
    <dxf>
      <border outline="0">
        <top style="thin">
          <color indexed="64"/>
        </top>
      </border>
    </dxf>
    <dxf>
      <font>
        <b val="0"/>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2"/>
        <color auto="1"/>
        <name val="Calibri"/>
        <family val="2"/>
        <scheme val="minor"/>
      </font>
      <fill>
        <patternFill patternType="solid">
          <fgColor rgb="FF000000"/>
          <bgColor rgb="FFFFE699"/>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0000"/>
        <name val="Calibri"/>
        <family val="2"/>
        <scheme val="none"/>
      </font>
      <fill>
        <patternFill>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0" formatCode="d\-mmm\-yy"/>
    </dxf>
    <dxf>
      <numFmt numFmtId="2" formatCode="0.00"/>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numFmt numFmtId="0" formatCode="General"/>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numFmt numFmtId="170" formatCode="d/m/yyyy\ hh:mm"/>
      <border diagonalUp="0" diagonalDown="0">
        <left/>
        <right/>
        <top style="thin">
          <color rgb="FF9BC2E6"/>
        </top>
        <bottom style="thin">
          <color rgb="FF9BC2E6"/>
        </bottom>
        <vertical/>
        <horizontal/>
      </border>
    </dxf>
    <dxf>
      <font>
        <color rgb="FF000000"/>
      </font>
      <numFmt numFmtId="0" formatCode="General"/>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numFmt numFmtId="0" formatCode="General"/>
      <border diagonalUp="0" diagonalDown="0">
        <left/>
        <right style="thin">
          <color rgb="FF9BC2E6"/>
        </right>
        <top style="thin">
          <color rgb="FF9BC2E6"/>
        </top>
        <bottom style="thin">
          <color rgb="FF9BC2E6"/>
        </bottom>
        <vertical/>
        <horizontal/>
      </border>
    </dxf>
    <dxf>
      <font>
        <b val="0"/>
        <i val="0"/>
        <strike val="0"/>
        <condense val="0"/>
        <extend val="0"/>
        <outline val="0"/>
        <shadow val="0"/>
        <u val="none"/>
        <vertAlign val="baseline"/>
        <sz val="11"/>
        <color rgb="FF000000"/>
        <name val="Calibri"/>
        <family val="2"/>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border diagonalUp="0" diagonalDown="0">
        <left style="thin">
          <color rgb="FF9BC2E6"/>
        </left>
        <right/>
        <top style="thin">
          <color rgb="FF9BC2E6"/>
        </top>
        <bottom style="thin">
          <color rgb="FF9BC2E6"/>
        </bottom>
        <vertical/>
        <horizontal/>
      </border>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1"/>
        <color theme="1" tint="4.9989318521683403E-2"/>
        <name val="Calibri"/>
        <family val="2"/>
        <scheme val="minor"/>
      </font>
      <fill>
        <patternFill patternType="solid">
          <fgColor theme="4"/>
          <bgColor theme="4"/>
        </patternFill>
      </fill>
      <alignment horizontal="left"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fill>
        <patternFill patternType="solid">
          <fgColor rgb="FF000000"/>
          <bgColor rgb="FFFFFF99"/>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numFmt numFmtId="21" formatCode="d\-mmm"/>
    </dxf>
    <dxf>
      <fill>
        <patternFill patternType="solid">
          <fgColor theme="4" tint="0.79998168889431442"/>
          <bgColor theme="4" tint="0.79998168889431442"/>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4" formatCode="#,##0.0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fill>
        <patternFill patternType="solid">
          <fgColor rgb="FF000000"/>
          <bgColor rgb="FFFFFF00"/>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fill>
        <patternFill patternType="solid">
          <fgColor rgb="FF000000"/>
          <bgColor rgb="FFFFFF00"/>
        </patternFill>
      </fil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alignment wrapText="1"/>
    </dxf>
    <dxf>
      <alignment wrapText="1"/>
    </dxf>
    <dxf>
      <alignment wrapText="1"/>
    </dxf>
    <dxf>
      <alignment wrapText="1"/>
    </dxf>
    <dxf>
      <alignment wrapText="1"/>
    </dxf>
    <dxf>
      <alignment horizontal="center"/>
    </dxf>
    <dxf>
      <alignment horizontal="center"/>
    </dxf>
    <dxf>
      <alignment horizontal="center"/>
    </dxf>
    <dxf>
      <fill>
        <patternFill patternType="solid">
          <bgColor rgb="FF92D050"/>
        </patternFill>
      </fill>
    </dxf>
    <dxf>
      <fill>
        <patternFill patternType="solid">
          <bgColor rgb="FFFFFF00"/>
        </patternFill>
      </fill>
    </dxf>
    <dxf>
      <fill>
        <patternFill patternType="solid">
          <bgColor theme="9"/>
        </patternFill>
      </fill>
    </dxf>
    <dxf>
      <fill>
        <patternFill patternType="solid">
          <bgColor rgb="FF00B050"/>
        </patternFill>
      </fill>
    </dxf>
    <dxf>
      <fill>
        <patternFill patternType="solid">
          <fgColor indexed="64"/>
          <bgColor rgb="FFFFFF00"/>
        </patternFill>
      </fill>
    </dxf>
    <dxf>
      <alignment horizontal="center"/>
    </dxf>
    <dxf>
      <alignment horizontal="center"/>
    </dxf>
    <dxf>
      <alignment horizontal="center"/>
    </dxf>
    <dxf>
      <fill>
        <patternFill patternType="solid">
          <bgColor rgb="FF92D050"/>
        </patternFill>
      </fill>
    </dxf>
    <dxf>
      <fill>
        <patternFill patternType="solid">
          <bgColor rgb="FFFFFF00"/>
        </patternFill>
      </fill>
    </dxf>
    <dxf>
      <fill>
        <patternFill patternType="solid">
          <bgColor theme="9"/>
        </patternFill>
      </fill>
    </dxf>
    <dxf>
      <alignment horizontal="center"/>
    </dxf>
    <dxf>
      <alignment horizontal="center"/>
    </dxf>
    <dxf>
      <alignment horizontal="center"/>
    </dxf>
    <dxf>
      <fill>
        <patternFill patternType="solid">
          <bgColor rgb="FF92D050"/>
        </patternFill>
      </fill>
    </dxf>
    <dxf>
      <fill>
        <patternFill patternType="solid">
          <bgColor rgb="FFFFFF00"/>
        </patternFill>
      </fill>
    </dxf>
    <dxf>
      <fill>
        <patternFill patternType="solid">
          <bgColor theme="9"/>
        </patternFill>
      </fill>
    </dxf>
    <dxf>
      <fill>
        <patternFill patternType="solid">
          <fgColor indexed="64"/>
          <bgColor rgb="FFFFFF00"/>
        </patternFill>
      </fill>
    </dxf>
    <dxf>
      <fill>
        <patternFill patternType="solid">
          <fgColor indexed="64"/>
          <bgColor rgb="FFFFFF00"/>
        </patternFill>
      </fill>
    </dxf>
  </dxfs>
  <tableStyles count="0" defaultTableStyle="TableStyleMedium2" defaultPivotStyle="PivotStyleLight16"/>
  <colors>
    <mruColors>
      <color rgb="FFED8EED"/>
      <color rgb="FFE897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theme" Target="theme/theme1.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heetMetadata" Target="metadata.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microsoft.com/office/2017/10/relationships/person" Target="persons/person.xml"/></Relationships>
</file>

<file path=xl/documenttasks/documenttask1.xml><?xml version="1.0" encoding="utf-8"?>
<Tasks xmlns="http://schemas.microsoft.com/office/tasks/2019/documenttasks">
  <Task id="{3627B90F-8E13-4CEE-8CA6-BBF85236D04B}">
    <Anchor>
      <Comment id="{9EA06325-0B05-441D-A80C-7A03B8DE1E25}"/>
    </Anchor>
    <History>
      <Event time="2023-09-20T02:50:30.26" id="{F973E50E-92A1-4E51-A915-820B7070F975}">
        <Attribution userId="S::badruznasrin.basri@tm.com.my::58b22ff1-5656-45fe-a303-4784a57a999c" userName="Ts. Badruz Nasrin Bin Basri" userProvider="AD"/>
        <Anchor>
          <Comment id="{9EA06325-0B05-441D-A80C-7A03B8DE1E25}"/>
        </Anchor>
        <Create/>
      </Event>
      <Event time="2023-09-20T02:50:30.26" id="{FB69EFA8-C2A1-4358-A62F-796650AEA21A}">
        <Attribution userId="S::badruznasrin.basri@tm.com.my::58b22ff1-5656-45fe-a303-4784a57a999c" userName="Ts. Badruz Nasrin Bin Basri" userProvider="AD"/>
        <Anchor>
          <Comment id="{9EA06325-0B05-441D-A80C-7A03B8DE1E25}"/>
        </Anchor>
        <Assign userId="S::paramesvaran.veerasingam@tm.com.my::e3b53bf8-b9aa-401e-95e6-d95516549cf1" userName="Paramesvaran a/l Veerasingam" userProvider="AD"/>
      </Event>
      <Event time="2023-09-20T02:50:30.26" id="{62C274BC-8393-424B-8FAB-F325AA319059}">
        <Attribution userId="S::badruznasrin.basri@tm.com.my::58b22ff1-5656-45fe-a303-4784a57a999c" userName="Ts. Badruz Nasrin Bin Basri" userProvider="AD"/>
        <Anchor>
          <Comment id="{9EA06325-0B05-441D-A80C-7A03B8DE1E25}"/>
        </Anchor>
        <SetTitle title="Date for 5G will be update by @Paramesvaran a/l Veerasingam "/>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10</xdr:col>
      <xdr:colOff>328612</xdr:colOff>
      <xdr:row>58</xdr:row>
      <xdr:rowOff>171450</xdr:rowOff>
    </xdr:to>
    <xdr:pic>
      <xdr:nvPicPr>
        <xdr:cNvPr id="2" name="Picture 1">
          <a:extLst>
            <a:ext uri="{FF2B5EF4-FFF2-40B4-BE49-F238E27FC236}">
              <a16:creationId xmlns:a16="http://schemas.microsoft.com/office/drawing/2014/main" id="{6D3ED765-2B7C-4951-938E-8F36491B7E6D}"/>
            </a:ext>
          </a:extLst>
        </xdr:cNvPr>
        <xdr:cNvPicPr>
          <a:picLocks noChangeAspect="1"/>
        </xdr:cNvPicPr>
      </xdr:nvPicPr>
      <xdr:blipFill>
        <a:blip xmlns:r="http://schemas.openxmlformats.org/officeDocument/2006/relationships" r:embed="rId1"/>
        <a:stretch>
          <a:fillRect/>
        </a:stretch>
      </xdr:blipFill>
      <xdr:spPr>
        <a:xfrm>
          <a:off x="0" y="8234796"/>
          <a:ext cx="12825412" cy="4695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1381125</xdr:colOff>
      <xdr:row>2</xdr:row>
      <xdr:rowOff>38100</xdr:rowOff>
    </xdr:from>
    <xdr:to>
      <xdr:col>13</xdr:col>
      <xdr:colOff>2200275</xdr:colOff>
      <xdr:row>788</xdr:row>
      <xdr:rowOff>0</xdr:rowOff>
    </xdr:to>
    <xdr:sp macro="" textlink="">
      <xdr:nvSpPr>
        <xdr:cNvPr id="3" name="Rectangle 1">
          <a:extLst>
            <a:ext uri="{FF2B5EF4-FFF2-40B4-BE49-F238E27FC236}">
              <a16:creationId xmlns:a16="http://schemas.microsoft.com/office/drawing/2014/main" id="{9D4E06C7-169B-ADEC-437E-4F6FBBF4FA81}"/>
            </a:ext>
          </a:extLst>
        </xdr:cNvPr>
        <xdr:cNvSpPr/>
      </xdr:nvSpPr>
      <xdr:spPr>
        <a:xfrm>
          <a:off x="1743075" y="800100"/>
          <a:ext cx="15725775" cy="36652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MY" sz="2400"/>
            <a:t>Tak</a:t>
          </a:r>
          <a:r>
            <a:rPr lang="en-MY" sz="2400" baseline="0"/>
            <a:t> Perlu Update, terus update dalam CPPM-PR</a:t>
          </a:r>
        </a:p>
        <a:p>
          <a:pPr algn="l"/>
          <a:endParaRPr lang="en-MY" sz="2400" baseline="0"/>
        </a:p>
        <a:p>
          <a:pPr algn="l"/>
          <a:endParaRPr lang="en-MY" sz="2400" baseline="0"/>
        </a:p>
        <a:p>
          <a:pPr algn="l"/>
          <a:endParaRPr lang="en-MY" sz="2400" baseline="0"/>
        </a:p>
        <a:p>
          <a:pPr algn="l"/>
          <a:endParaRPr lang="en-MY" sz="2400" baseline="0"/>
        </a:p>
        <a:p>
          <a:pPr algn="l"/>
          <a:endParaRPr lang="en-MY" sz="2400" baseline="0"/>
        </a:p>
        <a:p>
          <a:pPr algn="l"/>
          <a:endParaRPr lang="en-MY" sz="2400" baseline="0"/>
        </a:p>
        <a:p>
          <a:pPr algn="l"/>
          <a:endParaRPr lang="en-MY" sz="2400" baseline="0"/>
        </a:p>
        <a:p>
          <a:pPr algn="l"/>
          <a:endParaRPr lang="en-MY" sz="2400" baseline="0"/>
        </a:p>
        <a:p>
          <a:pPr marL="0" marR="0" lvl="0" indent="0" algn="l" defTabSz="914400" eaLnBrk="1" fontAlgn="auto" latinLnBrk="0" hangingPunct="1">
            <a:lnSpc>
              <a:spcPct val="100000"/>
            </a:lnSpc>
            <a:spcBef>
              <a:spcPts val="0"/>
            </a:spcBef>
            <a:spcAft>
              <a:spcPts val="0"/>
            </a:spcAft>
            <a:buClrTx/>
            <a:buSzTx/>
            <a:buFontTx/>
            <a:buNone/>
            <a:tabLst/>
            <a:defRPr/>
          </a:pPr>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baseline="0">
            <a:solidFill>
              <a:schemeClr val="lt1"/>
            </a:solidFill>
            <a:effectLst/>
            <a:latin typeface="+mn-lt"/>
            <a:ea typeface="+mn-ea"/>
            <a:cs typeface="+mn-cs"/>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eaLnBrk="1" fontAlgn="auto" latinLnBrk="0" hangingPunct="1"/>
          <a:r>
            <a:rPr lang="en-MY" sz="2400">
              <a:solidFill>
                <a:schemeClr val="lt1"/>
              </a:solidFill>
              <a:effectLst/>
              <a:latin typeface="+mn-lt"/>
              <a:ea typeface="+mn-ea"/>
              <a:cs typeface="+mn-cs"/>
            </a:rPr>
            <a:t>Tak</a:t>
          </a:r>
          <a:r>
            <a:rPr lang="en-MY" sz="2400" baseline="0">
              <a:solidFill>
                <a:schemeClr val="lt1"/>
              </a:solidFill>
              <a:effectLst/>
              <a:latin typeface="+mn-lt"/>
              <a:ea typeface="+mn-ea"/>
              <a:cs typeface="+mn-cs"/>
            </a:rPr>
            <a:t> Perlu Update, terus update dalam CPPM-PR</a:t>
          </a:r>
          <a:endParaRPr lang="en-MY" sz="24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MY" sz="2400">
            <a:effectLst/>
          </a:endParaRPr>
        </a:p>
        <a:p>
          <a:pPr algn="l"/>
          <a:endParaRPr lang="en-MY" sz="2400"/>
        </a:p>
        <a:p>
          <a:pPr algn="l"/>
          <a:endParaRPr lang="en-MY"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11</xdr:col>
      <xdr:colOff>1276350</xdr:colOff>
      <xdr:row>144</xdr:row>
      <xdr:rowOff>152400</xdr:rowOff>
    </xdr:from>
    <xdr:ext cx="9750477" cy="4696480"/>
    <xdr:pic>
      <xdr:nvPicPr>
        <xdr:cNvPr id="4" name="Picture 2">
          <a:extLst>
            <a:ext uri="{FF2B5EF4-FFF2-40B4-BE49-F238E27FC236}">
              <a16:creationId xmlns:a16="http://schemas.microsoft.com/office/drawing/2014/main" id="{B5FECA96-54F1-130A-7146-8F5AF93C19D6}"/>
            </a:ext>
            <a:ext uri="{147F2762-F138-4A5C-976F-8EAC2B608ADB}">
              <a16:predDERef xmlns:a16="http://schemas.microsoft.com/office/drawing/2014/main" pred="{B0BA43AC-42E7-DE80-989D-8C6A7203BCB2}"/>
            </a:ext>
          </a:extLst>
        </xdr:cNvPr>
        <xdr:cNvPicPr>
          <a:picLocks noChangeAspect="1"/>
        </xdr:cNvPicPr>
      </xdr:nvPicPr>
      <xdr:blipFill>
        <a:blip xmlns:r="http://schemas.openxmlformats.org/officeDocument/2006/relationships" r:embed="rId1"/>
        <a:stretch>
          <a:fillRect/>
        </a:stretch>
      </xdr:blipFill>
      <xdr:spPr>
        <a:xfrm>
          <a:off x="17421225" y="27889200"/>
          <a:ext cx="9750477" cy="4696480"/>
        </a:xfrm>
        <a:prstGeom prst="rect">
          <a:avLst/>
        </a:prstGeom>
      </xdr:spPr>
    </xdr:pic>
    <xdr:clientData/>
  </xdr:one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EAB34DDF-E015-450F-A7E9-D07AFF8AD62F}"/>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HOR LOR" id="{65267E6A-F8B4-458F-A404-02F4BD85D8B8}">
    <nsvFilter filterId="{228FF816-3862-4982-B1C9-883843AAFFC7}" ref="A2:AY782" tableId="4">
      <columnFilter colId="19" id="{54EA2640-A655-4DCB-AD35-1CC05F3D4563}">
        <filter colId="19">
          <x:filters>
            <x:filter val="JOHOR"/>
            <x:filter val="Johor Selatan"/>
            <x:filter val="Johor Utara"/>
            <x:filter val="JS"/>
            <x:filter val="JU"/>
          </x:filters>
        </filter>
      </columnFilter>
    </nsvFilter>
  </namedSheetView>
  <namedSheetView name="View1" id="{50FB4F64-AF40-4255-A0BF-5F4145E1FAF8}">
    <nsvFilter filterId="{228FF816-3862-4982-B1C9-883843AAFFC7}" ref="A2:AY782" tableId="4">
      <columnFilter colId="19" id="{54EA2640-A655-4DCB-AD35-1CC05F3D4563}">
        <filter colId="19">
          <x:filters>
            <x:filter val="Melaka"/>
          </x:filters>
        </filter>
      </columnFilter>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9FFD3052-076D-4F73-AA47-9217DF780589}">
    <nsvFilter filterId="{CAED1669-2D7C-44D1-AA46-03D01ADED790}" ref="A1:AW47" tableId="8"/>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5G 91" id="{AEE80CF1-DAA1-4270-B1A8-58D88B5CD547}"/>
  <namedSheetView name="JOHOR" id="{68E7DCA6-FF79-41D7-85F8-627EE5754D81}"/>
  <namedSheetView name="JOHOR2" id="{EA11E525-923F-42AA-A310-983D19F0DC96}"/>
  <namedSheetView name="JOHOR3" id="{A32409CE-060D-48CA-BF6C-138EAADF25EA}">
    <nsvFilter filterId="{7CD708CD-6ECB-44AB-B392-ECA576A4CDE1}" ref="A3:BH2504" tableId="1">
      <columnFilter colId="11" id="{E526A314-C84D-47E0-907C-75E30F1573DB}">
        <filter colId="11">
          <x:filters>
            <x:filter val="Johor Selatan"/>
            <x:filter val="JOHOR UTARA"/>
            <x:filter val="JS"/>
            <x:filter val="JU"/>
          </x:filters>
        </filter>
      </columnFilter>
    </nsvFilter>
  </namedSheetView>
  <namedSheetView name="PR VIEW JOHOR" id="{2ABFE997-20BE-4F58-86EE-4B4478221441}"/>
</namedSheetViews>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ND SAN" id="{90DA247D-DA97-43AA-B284-E9D373B1CD54}"/>
</namedSheetViews>
</file>

<file path=xl/persons/person.xml><?xml version="1.0" encoding="utf-8"?>
<personList xmlns="http://schemas.microsoft.com/office/spreadsheetml/2018/threadedcomments" xmlns:x="http://schemas.openxmlformats.org/spreadsheetml/2006/main">
  <person displayName="Paramesvaran a/l Veerasingam" id="{F0486115-70DA-4C79-AA32-EBB32FA21C97}" userId="paramesvaran.veerasingam@tm.com.my" providerId="PeoplePicker"/>
  <person displayName="Ts. Badruz Nasrin Bin Basri" id="{6F840E7E-D3EC-4DD9-9061-05FDCB3A79F5}" userId="S::badruznasrin.basri@tm.com.my::58b22ff1-5656-45fe-a303-4784a57a999c"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Masterlist_CPPM-CP_bak_2023-09-14.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82.881463310187" createdVersion="8" refreshedVersion="8" minRefreshableVersion="3" recordCount="98" xr:uid="{1F10619B-A1DB-4F66-A91C-D2D8BF4FEDB2}">
  <cacheSource type="worksheet">
    <worksheetSource ref="B2:BA100" sheet="5G-99 site" r:id="rId2"/>
  </cacheSource>
  <cacheFields count="25">
    <cacheField name="PIC" numFmtId="0">
      <sharedItems/>
    </cacheField>
    <cacheField name="Status" numFmtId="0">
      <sharedItems count="12">
        <s v="PO Issued"/>
        <s v="Not Required PO"/>
        <s v="In WWPO"/>
        <s v="SPOF"/>
        <s v="Proceed PR"/>
        <s v="Insufficient Budget"/>
        <s v="Pending TP Submission"/>
        <s v="PR Created"/>
        <s v="Dropped by DNB"/>
        <s v="Pending LOR"/>
        <s v="Permit Issue"/>
        <s v="Queried" u="1"/>
      </sharedItems>
    </cacheField>
    <cacheField name="Query Date " numFmtId="15">
      <sharedItems containsDate="1" containsBlank="1" containsMixedTypes="1" minDate="2023-09-07T00:00:00" maxDate="2023-09-11T00:00:00"/>
    </cacheField>
    <cacheField name="Query Reason" numFmtId="0">
      <sharedItems containsBlank="1"/>
    </cacheField>
    <cacheField name="Remark" numFmtId="0">
      <sharedItems containsBlank="1" containsMixedTypes="1" containsNumber="1" containsInteger="1" minValue="4902145360" maxValue="4902146817"/>
    </cacheField>
    <cacheField name="Non Compliance Remark" numFmtId="0">
      <sharedItems containsBlank="1"/>
    </cacheField>
    <cacheField name="Site Name" numFmtId="0">
      <sharedItems/>
    </cacheField>
    <cacheField name="TM PTT" numFmtId="0">
      <sharedItems/>
    </cacheField>
    <cacheField name="Site CP PRIORITY" numFmtId="0">
      <sharedItems/>
    </cacheField>
    <cacheField name="Project Num" numFmtId="0">
      <sharedItems/>
    </cacheField>
    <cacheField name="Original FRLP RFSI" numFmtId="0">
      <sharedItems containsDate="1" containsMixedTypes="1" minDate="2023-09-07T00:00:00" maxDate="2023-11-10T00:00:00"/>
    </cacheField>
    <cacheField name="Priority" numFmtId="0">
      <sharedItems containsSemiMixedTypes="0" containsString="0" containsNumber="1" containsInteger="1" minValue="1" maxValue="3"/>
    </cacheField>
    <cacheField name="SpillOver Aug" numFmtId="0">
      <sharedItems/>
    </cacheField>
    <cacheField name="Budget" numFmtId="0">
      <sharedItems/>
    </cacheField>
    <cacheField name="Pending PR" numFmtId="0">
      <sharedItems/>
    </cacheField>
    <cacheField name="Remarks/Current Status" numFmtId="0">
      <sharedItems longText="1"/>
    </cacheField>
    <cacheField name="Budget 2023" numFmtId="0">
      <sharedItems containsMixedTypes="1" containsNumber="1" containsInteger="1" minValue="0" maxValue="194651"/>
    </cacheField>
    <cacheField name="PR/PO" numFmtId="0">
      <sharedItems containsBlank="1" containsMixedTypes="1" containsNumber="1" containsInteger="1" minValue="4902140068" maxValue="4902146434"/>
    </cacheField>
    <cacheField name="LOR" numFmtId="0">
      <sharedItems containsBlank="1"/>
    </cacheField>
    <cacheField name="RPKA" numFmtId="0">
      <sharedItems containsBlank="1"/>
    </cacheField>
    <cacheField name="x" numFmtId="0">
      <sharedItems containsNonDate="0" containsString="0" containsBlank="1"/>
    </cacheField>
    <cacheField name="x2" numFmtId="0">
      <sharedItems containsNonDate="0" containsString="0" containsBlank="1"/>
    </cacheField>
    <cacheField name="x3" numFmtId="0">
      <sharedItems containsNonDate="0" containsString="0" containsBlank="1"/>
    </cacheField>
    <cacheField name="Status CPA" numFmtId="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82.881463310187" createdVersion="8" refreshedVersion="8" minRefreshableVersion="3" recordCount="447" xr:uid="{AA30627F-AF85-4A29-A1EF-690ECC0B6E06}">
  <cacheSource type="worksheet">
    <worksheetSource ref="A3:BH2504" sheet="CPPM-PR"/>
  </cacheSource>
  <cacheFields count="37">
    <cacheField name="ID" numFmtId="0">
      <sharedItems containsSemiMixedTypes="0" containsString="0" containsNumber="1" containsInteger="1" minValue="1" maxValue="447"/>
    </cacheField>
    <cacheField name="PIC" numFmtId="0">
      <sharedItems containsBlank="1"/>
    </cacheField>
    <cacheField name="Status" numFmtId="0">
      <sharedItems containsBlank="1" count="17">
        <s v="Trial Form/Xerox"/>
        <s v="PO Issued"/>
        <s v="Queried"/>
        <s v="PR Created"/>
        <s v="Insufficient Budget"/>
        <s v="Proceed PR"/>
        <s v="Duplicate Request"/>
        <s v="In WWPO"/>
        <s v="Queried - ada PU yang tak patut"/>
        <s v="Queried - No TP"/>
        <s v="Not Required PO"/>
        <s v="Rejected by CPA-PTC"/>
        <m/>
        <s v="Pending TP Submission" u="1"/>
        <s v="Pending LOR" u="1"/>
        <s v="Queried - dh email ke AND utk verify" u="1"/>
        <s v="TMNA/225034" u="1"/>
      </sharedItems>
    </cacheField>
    <cacheField name="Query date" numFmtId="165">
      <sharedItems containsDate="1" containsBlank="1" containsMixedTypes="1" minDate="2023-08-09T00:00:00" maxDate="2023-12-10T00:00:00"/>
    </cacheField>
    <cacheField name="Query Reason" numFmtId="0">
      <sharedItems containsBlank="1" containsMixedTypes="1" containsNumber="1" containsInteger="1" minValue="1003671066" maxValue="1003671066"/>
    </cacheField>
    <cacheField name="Remark" numFmtId="0">
      <sharedItems containsBlank="1" containsMixedTypes="1" containsNumber="1" containsInteger="1" minValue="4902144739" maxValue="4902145990"/>
    </cacheField>
    <cacheField name="Start time" numFmtId="165">
      <sharedItems containsSemiMixedTypes="0" containsNonDate="0" containsDate="1" containsString="0" minDate="2023-09-01T10:50:42" maxDate="2023-09-13T00:00:00"/>
    </cacheField>
    <cacheField name="Completion time" numFmtId="165">
      <sharedItems containsSemiMixedTypes="0" containsNonDate="0" containsDate="1" containsString="0" minDate="2023-09-01T11:05:25" maxDate="2023-09-13T00:00:00"/>
    </cacheField>
    <cacheField name="Email" numFmtId="0">
      <sharedItems/>
    </cacheField>
    <cacheField name="Name" numFmtId="0">
      <sharedItems/>
    </cacheField>
    <cacheField name="Last modified time" numFmtId="0">
      <sharedItems containsNonDate="0" containsString="0" containsBlank="1"/>
    </cacheField>
    <cacheField name="Declaration Not in WWPO" numFmtId="0">
      <sharedItems containsBlank="1"/>
    </cacheField>
    <cacheField name="Budget Declaration" numFmtId="0">
      <sharedItems containsBlank="1"/>
    </cacheField>
    <cacheField name="Current Budget in Project" numFmtId="0">
      <sharedItems containsDate="1" containsString="0" containsBlank="1" containsMixedTypes="1" minDate="1904-12-12T00:00:00" maxDate="1899-12-31T08:22:05"/>
    </cacheField>
    <cacheField name="Total PO Value" numFmtId="0">
      <sharedItems containsSemiMixedTypes="0" containsString="0" containsNumber="1" minValue="0.1" maxValue="325205.48"/>
    </cacheField>
    <cacheField name="First PO or SI(additional PO)" numFmtId="0">
      <sharedItems/>
    </cacheField>
    <cacheField name="Explaination and Justification for SI(Additional PO)" numFmtId="0">
      <sharedItems containsBlank="1" longText="1"/>
    </cacheField>
    <cacheField name="LOBs" numFmtId="0">
      <sharedItems/>
    </cacheField>
    <cacheField name="Order Number" numFmtId="0">
      <sharedItems/>
    </cacheField>
    <cacheField name="Project Number" numFmtId="0">
      <sharedItems/>
    </cacheField>
    <cacheField name="Project Description " numFmtId="0">
      <sharedItems containsBlank="1" containsMixedTypes="1" containsNumber="1" containsInteger="1" minValue="3400027272" maxValue="3400027272"/>
    </cacheField>
    <cacheField name="Customer RFS Date" numFmtId="165">
      <sharedItems containsDate="1" containsMixedTypes="1" minDate="2021-02-28T00:00:00" maxDate="2024-07-31T00:00:00"/>
    </cacheField>
    <cacheField name="PAC Number" numFmtId="0">
      <sharedItems containsMixedTypes="1" containsNumber="1" containsInteger="1" minValue="0" maxValue="0"/>
    </cacheField>
    <cacheField name="AND/State" numFmtId="0">
      <sharedItems/>
    </cacheField>
    <cacheField name="Exchange Abbreviation " numFmtId="0">
      <sharedItems containsBlank="1"/>
    </cacheField>
    <cacheField name="Type Vendor" numFmtId="0">
      <sharedItems/>
    </cacheField>
    <cacheField name="LOR Number_x000a_(OLT/Other)" numFmtId="0">
      <sharedItems containsNonDate="0" containsString="0" containsBlank="1"/>
    </cacheField>
    <cacheField name="Contract Number (Other)" numFmtId="0">
      <sharedItems containsBlank="1" containsMixedTypes="1" containsNumber="1" containsInteger="1" minValue="1002894" maxValue="3400044211"/>
    </cacheField>
    <cacheField name="Technical Proposal" numFmtId="0">
      <sharedItems containsBlank="1" longText="1"/>
    </cacheField>
    <cacheField name="Contract Number_x000a_(NEC)" numFmtId="0">
      <sharedItems containsBlank="1" containsMixedTypes="1" containsNumber="1" containsInteger="1" minValue="1002894" maxValue="3400044211"/>
    </cacheField>
    <cacheField name="LOR Number _x000a_(NEC)" numFmtId="0">
      <sharedItems containsBlank="1" containsMixedTypes="1" containsNumber="1" containsInteger="1" minValue="1003403" maxValue="3400038526"/>
    </cacheField>
    <cacheField name="BOQ" numFmtId="0">
      <sharedItems containsBlank="1" longText="1"/>
    </cacheField>
    <cacheField name="Budget Overall" numFmtId="0">
      <sharedItems containsString="0" containsBlank="1" containsNumber="1" containsInteger="1" minValue="12856" maxValue="100000"/>
    </cacheField>
    <cacheField name="Budget 2023" numFmtId="0">
      <sharedItems containsString="0" containsBlank="1" containsNumber="1" containsInteger="1" minValue="12635" maxValue="65795"/>
    </cacheField>
    <cacheField name="Available Budget 2023" numFmtId="0">
      <sharedItems containsString="0" containsBlank="1" containsNumber="1" minValue="-869.82" maxValue="30000"/>
    </cacheField>
    <cacheField name="PAC VALUE" numFmtId="0">
      <sharedItems containsString="0" containsBlank="1" containsNumber="1" containsInteger="1" minValue="38750" maxValue="196883"/>
    </cacheField>
    <cacheField name="in 5G"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82.881463541664" createdVersion="8" refreshedVersion="8" minRefreshableVersion="3" recordCount="87" xr:uid="{6CB07765-D1C3-4F94-846A-3AD85DA707FA}">
  <cacheSource type="worksheet">
    <worksheetSource ref="A1:W73" sheet="LOR-CPQ_CP2 (2)" r:id="rId2"/>
  </cacheSource>
  <cacheFields count="23">
    <cacheField name="PDT" numFmtId="0">
      <sharedItems/>
    </cacheField>
    <cacheField name="Project Desc" numFmtId="0">
      <sharedItems/>
    </cacheField>
    <cacheField name="PROJECT NO" numFmtId="0">
      <sharedItems/>
    </cacheField>
    <cacheField name=" Manager" numFmtId="0">
      <sharedItems/>
    </cacheField>
    <cacheField name="Asst. Manager" numFmtId="0">
      <sharedItems/>
    </cacheField>
    <cacheField name="TM SPV" numFmtId="0">
      <sharedItems/>
    </cacheField>
    <cacheField name="Vendor ID | Name" numFmtId="0">
      <sharedItems/>
    </cacheField>
    <cacheField name="Contract Number" numFmtId="0">
      <sharedItems containsMixedTypes="1" containsNumber="1" containsInteger="1" minValue="3400038453" maxValue="3400042808"/>
    </cacheField>
    <cacheField name="LOR Start Date" numFmtId="0">
      <sharedItems/>
    </cacheField>
    <cacheField name="LOR Finish Date" numFmtId="0">
      <sharedItems/>
    </cacheField>
    <cacheField name="Customer RFS Date" numFmtId="0">
      <sharedItems/>
    </cacheField>
    <cacheField name="Physical Type" numFmtId="0">
      <sharedItems/>
    </cacheField>
    <cacheField name="Physical Planned (DISTANCE/TOTAL PORT : min = 0)" numFmtId="0">
      <sharedItems containsSemiMixedTypes="0" containsString="0" containsNumber="1" minValue="0" maxValue="72"/>
    </cacheField>
    <cacheField name="ND Group" numFmtId="0">
      <sharedItems/>
    </cacheField>
    <cacheField name="Program" numFmtId="0">
      <sharedItems/>
    </cacheField>
    <cacheField name="Type of Work" numFmtId="0">
      <sharedItems/>
    </cacheField>
    <cacheField name="Category of Work" numFmtId="0">
      <sharedItems/>
    </cacheField>
    <cacheField name="Scope of Work" numFmtId="0">
      <sharedItems/>
    </cacheField>
    <cacheField name="Estimated LOR Amount" numFmtId="4">
      <sharedItems containsSemiMixedTypes="0" containsString="0" containsNumber="1" minValue="3946.91" maxValue="240755.34"/>
    </cacheField>
    <cacheField name="Remarks" numFmtId="0">
      <sharedItems/>
    </cacheField>
    <cacheField name="Status" numFmtId="0">
      <sharedItems containsBlank="1" count="4">
        <s v="LOR Already Exist"/>
        <s v="LOR Requested in Vprime"/>
        <m/>
        <s v="LOR Pending Ammend"/>
      </sharedItems>
    </cacheField>
    <cacheField name="LOR Number" numFmtId="0">
      <sharedItems containsBlank="1"/>
    </cacheField>
    <cacheField name="LOR Status"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82.881463541664" createdVersion="8" refreshedVersion="8" minRefreshableVersion="3" recordCount="98" xr:uid="{81C5EEC8-55E6-4B5D-B0F5-767FE864734B}">
  <cacheSource type="worksheet">
    <worksheetSource ref="B2:AL100" sheet="5G-99 site" r:id="rId2"/>
  </cacheSource>
  <cacheFields count="7">
    <cacheField name="PIC" numFmtId="0">
      <sharedItems count="23">
        <s v="Amran Bin Ramli"/>
        <s v="Ilman Afif Bin Zulkifli"/>
        <s v="Khairunnisa Bte Muhamad Noor"/>
        <s v="Nor Alia Binti Ismail Khafidz"/>
        <s v="Muhammad Hafizzuddin Bin Mohd Noor"/>
        <s v="Nur Syarina Binti Mohamad Resad"/>
        <s v="Muhamad Hamizi Bin Mua'anaff"/>
        <s v="Nur Fauziah Binti Abdullah Shuhaimy"/>
        <s v="Yuhaniz Binti Baidzawi"/>
        <s v="Mohd Azrul Nizam Bin Aziz"/>
        <s v="Ts. Khairul Amilin Bin Mohamed Yusof"/>
        <s v="Muhammad Nur Haimi Bin Amdan"/>
        <s v="Muhamad Zaini Bin Mahamad Sarip"/>
        <s v="Hasrul Nizam Bin Othman"/>
        <s v="Mohd Syahmi Bin Chik"/>
        <s v="Hazrin Bin Mohammad"/>
        <s v="Mohd Nasharulhisham Bin Mohd Nasir"/>
        <s v="Mohd Shahfre Bin Sa'afie"/>
        <s v="Mahmud Bin Zakaria"/>
        <s v="Mahzura Binti Ramli"/>
        <s v="Ahmad Zaki Bin Harris"/>
        <s v="Khairul Ikmal Bin Abdul Halim"/>
        <s v="Nurul Ridhwan Bin Sulaiman"/>
      </sharedItems>
    </cacheField>
    <cacheField name="Status" numFmtId="0">
      <sharedItems/>
    </cacheField>
    <cacheField name="Query Date " numFmtId="15">
      <sharedItems containsDate="1" containsBlank="1" containsMixedTypes="1" minDate="2023-09-07T00:00:00" maxDate="2023-09-11T00:00:00"/>
    </cacheField>
    <cacheField name="Query Reason" numFmtId="0">
      <sharedItems containsBlank="1"/>
    </cacheField>
    <cacheField name="Remark" numFmtId="0">
      <sharedItems containsBlank="1" containsMixedTypes="1" containsNumber="1" containsInteger="1" minValue="4902145360" maxValue="4902146817"/>
    </cacheField>
    <cacheField name="Non Compliance Remark" numFmtId="0">
      <sharedItems containsBlank="1"/>
    </cacheField>
    <cacheField name="Site Name"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82.881463541664" createdVersion="8" refreshedVersion="8" minRefreshableVersion="3" recordCount="98" xr:uid="{2A4FB0F0-04B4-4D72-873E-C1F3D5E084EC}">
  <cacheSource type="worksheet">
    <worksheetSource ref="B2:Y100" sheet="5G-99 site" r:id="rId2"/>
  </cacheSource>
  <cacheFields count="8">
    <cacheField name="PIC" numFmtId="0">
      <sharedItems/>
    </cacheField>
    <cacheField name="Status" numFmtId="0">
      <sharedItems containsBlank="1" count="15">
        <s v="PO Issued"/>
        <s v="Not Required PO"/>
        <s v="In WWPO"/>
        <s v="SPOF"/>
        <s v="Proceed PR"/>
        <s v="Insufficient Budget"/>
        <s v="Pending TP Submission"/>
        <s v="PR Created"/>
        <s v="Dropped by DNB"/>
        <s v="Pending LOR"/>
        <s v="Permit Issue"/>
        <s v="Queried" u="1"/>
        <s v="Queried - No TP" u="1"/>
        <m u="1"/>
        <s v="Queried - ada PU yang tak patut" u="1"/>
      </sharedItems>
    </cacheField>
    <cacheField name="Query Date " numFmtId="15">
      <sharedItems containsDate="1" containsBlank="1" containsMixedTypes="1" minDate="2023-09-07T00:00:00" maxDate="2023-09-11T00:00:00"/>
    </cacheField>
    <cacheField name="Query Reason" numFmtId="0">
      <sharedItems containsBlank="1"/>
    </cacheField>
    <cacheField name="Remark" numFmtId="0">
      <sharedItems containsBlank="1" containsMixedTypes="1" containsNumber="1" containsInteger="1" minValue="4902145360" maxValue="4902146817"/>
    </cacheField>
    <cacheField name="Non Compliance Remark" numFmtId="0">
      <sharedItems containsBlank="1"/>
    </cacheField>
    <cacheField name="Site Name" numFmtId="0">
      <sharedItems/>
    </cacheField>
    <cacheField name="TM PTT" numFmtId="0">
      <sharedItems count="10">
        <s v="KD/PR"/>
        <s v="PRK"/>
        <s v="JS"/>
        <s v="PHG"/>
        <s v="KG/SB"/>
        <s v="MR/BIN"/>
        <s v="ST"/>
        <s v="NS"/>
        <s v="SB"/>
        <s v="TWU/SKN"/>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10.812182754627" createdVersion="8" refreshedVersion="8" minRefreshableVersion="3" recordCount="2682" xr:uid="{B6C33CC8-2B09-4C08-BC95-3CE03BBF0A99}">
  <cacheSource type="worksheet">
    <worksheetSource ref="A3:BH2690" sheet="CPPM-PR"/>
  </cacheSource>
  <cacheFields count="61">
    <cacheField name="No" numFmtId="0">
      <sharedItems containsString="0" containsBlank="1" containsNumber="1" containsInteger="1" minValue="1" maxValue="2344"/>
    </cacheField>
    <cacheField name="PIC" numFmtId="0">
      <sharedItems containsBlank="1"/>
    </cacheField>
    <cacheField name="Status" numFmtId="2">
      <sharedItems containsBlank="1"/>
    </cacheField>
    <cacheField name="Query date" numFmtId="15">
      <sharedItems containsDate="1" containsBlank="1" containsMixedTypes="1" minDate="2023-02-10T00:00:00" maxDate="2023-10-12T00:00:00"/>
    </cacheField>
    <cacheField name="Remark" numFmtId="0">
      <sharedItems containsBlank="1" containsMixedTypes="1" containsNumber="1" containsInteger="1" minValue="232" maxValue="4902156015"/>
    </cacheField>
    <cacheField name="Po No." numFmtId="0">
      <sharedItems containsBlank="1" containsMixedTypes="1" containsNumber="1" containsInteger="1" minValue="4901584511" maxValue="4902156015"/>
    </cacheField>
    <cacheField name="State" numFmtId="0">
      <sharedItems containsBlank="1"/>
    </cacheField>
    <cacheField name="Infra_Group" numFmtId="0">
      <sharedItems containsBlank="1"/>
    </cacheField>
    <cacheField name="Order Number" numFmtId="0">
      <sharedItems containsBlank="1"/>
    </cacheField>
    <cacheField name="Order Status" numFmtId="0">
      <sharedItems containsBlank="1"/>
    </cacheField>
    <cacheField name="Project Number" numFmtId="0">
      <sharedItems containsBlank="1" containsMixedTypes="1" containsNumber="1" containsInteger="1" minValue="191000004621" maxValue="191000005082"/>
    </cacheField>
    <cacheField name="Site ID" numFmtId="0">
      <sharedItems containsBlank="1"/>
    </cacheField>
    <cacheField name="PAC_ID" numFmtId="0">
      <sharedItems containsBlank="1"/>
    </cacheField>
    <cacheField name="PAC Status" numFmtId="0">
      <sharedItems containsBlank="1"/>
    </cacheField>
    <cacheField name="LOR NO." numFmtId="0">
      <sharedItems containsBlank="1" containsMixedTypes="1" containsNumber="1" containsInteger="1" minValue="1003403" maxValue="4902153417"/>
    </cacheField>
    <cacheField name="Date approval LOR" numFmtId="169">
      <sharedItems containsNonDate="0" containsDate="1" containsString="0" containsBlank="1" minDate="2023-10-10T00:00:00" maxDate="2023-10-11T00:00:00"/>
    </cacheField>
    <cacheField name="Date submission TP" numFmtId="169">
      <sharedItems containsNonDate="0" containsDate="1" containsString="0" containsBlank="1" minDate="2023-10-03T00:00:00" maxDate="2023-10-10T00:00:00"/>
    </cacheField>
    <cacheField name="Aging TP" numFmtId="0">
      <sharedItems containsString="0" containsBlank="1" containsNumber="1" containsInteger="1" minValue="-45209" maxValue="45208"/>
    </cacheField>
    <cacheField name="Status Category" numFmtId="0">
      <sharedItems containsBlank="1"/>
    </cacheField>
    <cacheField name="PO Status  Category " numFmtId="0">
      <sharedItems containsBlank="1"/>
    </cacheField>
    <cacheField name="LOR Status Category" numFmtId="0">
      <sharedItems containsBlank="1" count="12">
        <e v="#REF!"/>
        <s v="03.10.2023"/>
        <m/>
        <s v="LOR Issued" u="1"/>
        <s v="No/Insufficient Budget" u="1"/>
        <s v="Not Require LOR" u="1"/>
        <s v="Queried - Require More Information From AND" u="1"/>
        <s v="Pending Approval" u="1"/>
        <s v="Pending Verification" u="1"/>
        <s v="Pending PAC" u="1"/>
        <s v="LOR Requested in Vprime" u="1"/>
        <e v="#N/A" u="1"/>
      </sharedItems>
    </cacheField>
    <cacheField name="Source" numFmtId="0">
      <sharedItems containsBlank="1"/>
    </cacheField>
    <cacheField name="Source ID" numFmtId="0">
      <sharedItems containsBlank="1" containsMixedTypes="1" containsNumber="1" containsInteger="1" minValue="1" maxValue="17334"/>
    </cacheField>
    <cacheField name="CPM LIST" numFmtId="0">
      <sharedItems containsBlank="1"/>
    </cacheField>
    <cacheField name="Priority Tagging 1" numFmtId="0">
      <sharedItems containsBlank="1" containsMixedTypes="1" containsNumber="1" containsInteger="1" minValue="1" maxValue="3"/>
    </cacheField>
    <cacheField name="Priority Tagging 2" numFmtId="0">
      <sharedItems containsBlank="1"/>
    </cacheField>
    <cacheField name="Request Date" numFmtId="0">
      <sharedItems containsNonDate="0" containsDate="1" containsString="0" containsBlank="1" minDate="2023-09-01T11:33:45" maxDate="2023-10-12T00:00:00"/>
    </cacheField>
    <cacheField name="Email" numFmtId="0">
      <sharedItems containsBlank="1"/>
    </cacheField>
    <cacheField name="Current Budget in Project" numFmtId="0">
      <sharedItems containsBlank="1" containsMixedTypes="1" containsNumber="1" minValue="0" maxValue="417064"/>
    </cacheField>
    <cacheField name="Total PO Value" numFmtId="0">
      <sharedItems containsBlank="1" containsMixedTypes="1" containsNumber="1" minValue="1" maxValue="14065378"/>
    </cacheField>
    <cacheField name="First PO or SI(additional PO)" numFmtId="0">
      <sharedItems containsBlank="1" containsMixedTypes="1" containsNumber="1" minValue="39936.769999999997" maxValue="39936.769999999997"/>
    </cacheField>
    <cacheField name="Explaination and Justification for SI(Additional PO)" numFmtId="0">
      <sharedItems containsBlank="1" containsMixedTypes="1" containsNumber="1" containsInteger="1" minValue="0" maxValue="0" longText="1"/>
    </cacheField>
    <cacheField name="LOBs" numFmtId="0">
      <sharedItems containsBlank="1"/>
    </cacheField>
    <cacheField name="Program" numFmtId="0">
      <sharedItems containsBlank="1" containsMixedTypes="1" containsNumber="1" containsInteger="1" minValue="0" maxValue="0" count="41">
        <s v="5G"/>
        <s v="NRP"/>
        <s v="Waiters Clearance"/>
        <s v="Other"/>
        <s v="MyGov"/>
        <s v="SRR"/>
        <s v="KPOP"/>
        <s v="Borneo Restu"/>
        <s v="SDEC"/>
        <s v="Quality"/>
        <s v="BNM"/>
        <s v="MOE INTERIM"/>
        <s v="REROUTING"/>
        <s v="RMK12"/>
        <s v="P1"/>
        <s v="Relocation"/>
        <s v="SP (INFRA MODEL)"/>
        <s v="SMW6"/>
        <s v="DIGI"/>
        <s v="VC TELECOMM"/>
        <e v="#N/A"/>
        <s v="Unifi Mobile"/>
        <s v="QUALITY "/>
        <s v="VC TEL"/>
        <s v="SKR1M"/>
        <s v="UMOBILE"/>
        <s v="1GOV"/>
        <s v="WAITERS CLEARANCE/J14D"/>
        <s v="5G Horizon"/>
        <s v="NRP Unifi"/>
        <s v="BORNEO RESTU KPOP2"/>
        <s v="ADHOC WAITERS CLEARANCE"/>
        <s v="NRP CP"/>
        <s v="POS MALAYSIA"/>
        <s v="CP/SP"/>
        <s v="SP (SERVICE MODEL)"/>
        <s v="CIMB 2022"/>
        <s v="NRP Internal TM"/>
        <s v="PRIMA CELL"/>
        <m/>
        <n v="0" u="1"/>
      </sharedItems>
    </cacheField>
    <cacheField name="Desc" numFmtId="0">
      <sharedItems containsBlank="1" containsMixedTypes="1" containsNumber="1" containsInteger="1" minValue="0" maxValue="3400027272"/>
    </cacheField>
    <cacheField name="INFRA_REQUIRED" numFmtId="0">
      <sharedItems containsBlank="1"/>
    </cacheField>
    <cacheField name="SLG_INFO" numFmtId="0">
      <sharedItems containsBlank="1" containsMixedTypes="1" containsNumber="1" containsInteger="1" minValue="0" maxValue="0"/>
    </cacheField>
    <cacheField name="COST DESKTOP COST" numFmtId="0">
      <sharedItems containsBlank="1" containsMixedTypes="1" containsNumber="1" minValue="2000" maxValue="13172.77"/>
    </cacheField>
    <cacheField name="Customer RFS Date" numFmtId="0">
      <sharedItems containsDate="1" containsBlank="1" containsMixedTypes="1" minDate="1899-12-30T00:00:00" maxDate="2024-05-01T00:00:00"/>
    </cacheField>
    <cacheField name="Exchange Abbreviation " numFmtId="0">
      <sharedItems containsBlank="1"/>
    </cacheField>
    <cacheField name="Type Vendor" numFmtId="0">
      <sharedItems containsBlank="1"/>
    </cacheField>
    <cacheField name="LOR Number(OLT/Other)" numFmtId="0">
      <sharedItems containsBlank="1" containsMixedTypes="1" containsNumber="1" containsInteger="1" minValue="0" maxValue="0"/>
    </cacheField>
    <cacheField name="Contract Number (OLT/Other)" numFmtId="0">
      <sharedItems containsBlank="1" containsMixedTypes="1" containsNumber="1" containsInteger="1" minValue="1002894" maxValue="34000039021"/>
    </cacheField>
    <cacheField name="Technical Proposal" numFmtId="0">
      <sharedItems containsBlank="1" containsMixedTypes="1" containsNumber="1" containsInteger="1" minValue="1001" maxValue="1001" longText="1"/>
    </cacheField>
    <cacheField name="Contract Number (NEC)" numFmtId="0">
      <sharedItems containsBlank="1" containsMixedTypes="1" containsNumber="1" containsInteger="1" minValue="17591" maxValue="34000039021"/>
    </cacheField>
    <cacheField name="Contractor name" numFmtId="0">
      <sharedItems containsBlank="1" containsMixedTypes="1" containsNumber="1" containsInteger="1" minValue="3400039143" maxValue="3400039143"/>
    </cacheField>
    <cacheField name="BOQ" numFmtId="0">
      <sharedItems containsBlank="1" longText="1"/>
    </cacheField>
    <cacheField name="Expected LOR Value" numFmtId="0">
      <sharedItems containsBlank="1" containsMixedTypes="1" containsNumber="1" minValue="0" maxValue="813000"/>
    </cacheField>
    <cacheField name="Assistant Manager" numFmtId="0">
      <sharedItems containsBlank="1" containsMixedTypes="1" containsNumber="1" minValue="5000" maxValue="20977.01"/>
    </cacheField>
    <cacheField name="Supervisor" numFmtId="0">
      <sharedItems containsBlank="1"/>
    </cacheField>
    <cacheField name="Map Screenshot" numFmtId="0">
      <sharedItems containsBlank="1" longText="1"/>
    </cacheField>
    <cacheField name="Have Preference Contractor" numFmtId="0">
      <sharedItems containsBlank="1"/>
    </cacheField>
    <cacheField name="Preferred Contractor Name" numFmtId="0">
      <sharedItems containsBlank="1" containsMixedTypes="1" containsNumber="1" containsInteger="1" minValue="3400039143" maxValue="3400039143"/>
    </cacheField>
    <cacheField name="Justification for prefered NEC" numFmtId="0">
      <sharedItems containsBlank="1" containsMixedTypes="1" containsNumber="1" containsInteger="1" minValue="0" maxValue="0" longText="1"/>
    </cacheField>
    <cacheField name="Contract Number" numFmtId="0">
      <sharedItems containsBlank="1" containsMixedTypes="1" containsNumber="1" containsInteger="1" minValue="1008271" maxValue="3400044397"/>
    </cacheField>
    <cacheField name="Preferred Contractor Name #2" numFmtId="0">
      <sharedItems containsBlank="1"/>
    </cacheField>
    <cacheField name="Preferred Contractor Contract Number #2" numFmtId="0">
      <sharedItems containsBlank="1" containsMixedTypes="1" containsNumber="1" containsInteger="1" minValue="0" maxValue="3400044397"/>
    </cacheField>
    <cacheField name="Preferred Contractor Name #3" numFmtId="0">
      <sharedItems containsBlank="1"/>
    </cacheField>
    <cacheField name="Preferred Contractor Contract Number #3" numFmtId="0">
      <sharedItems containsBlank="1" containsMixedTypes="1" containsNumber="1" containsInteger="1" minValue="0" maxValue="3400044397"/>
    </cacheField>
    <cacheField name="Site Name" numFmtId="0">
      <sharedItems containsBlank="1"/>
    </cacheField>
    <cacheField name="PR No." numFmtId="0">
      <sharedItems containsBlank="1" containsMixedTypes="1" containsNumber="1" containsInteger="1" minValue="1003673270" maxValue="490214643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10.812182754627" createdVersion="8" refreshedVersion="8" minRefreshableVersion="3" recordCount="22" xr:uid="{53AC77EF-B4ED-4E92-9C1C-879D289D890B}">
  <cacheSource type="worksheet">
    <worksheetSource ref="C2:J24" sheet="Other-PR"/>
  </cacheSource>
  <cacheFields count="8">
    <cacheField name="PIC" numFmtId="0">
      <sharedItems containsBlank="1"/>
    </cacheField>
    <cacheField name="Status" numFmtId="0">
      <sharedItems containsBlank="1" count="3">
        <s v="Pending TP Submission"/>
        <s v="Proceed PR"/>
        <m/>
      </sharedItems>
    </cacheField>
    <cacheField name="Query Date " numFmtId="0">
      <sharedItems containsNonDate="0" containsDate="1" containsString="0" containsBlank="1" minDate="2023-09-08T00:00:00" maxDate="2023-09-09T00:00:00"/>
    </cacheField>
    <cacheField name="Remark" numFmtId="0">
      <sharedItems containsNonDate="0" containsString="0" containsBlank="1"/>
    </cacheField>
    <cacheField name="Project Type" numFmtId="0">
      <sharedItems containsBlank="1" count="3">
        <s v="BORNEO RESTU"/>
        <s v="SDEC"/>
        <m/>
      </sharedItems>
    </cacheField>
    <cacheField name="ORDER DESCRIPTION" numFmtId="0">
      <sharedItems containsBlank="1"/>
    </cacheField>
    <cacheField name="PTT" numFmtId="0">
      <sharedItems containsBlank="1"/>
    </cacheField>
    <cacheField name="PROJECT NO" numFmtId="0">
      <sharedItems containsBlank="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10.812182754627" createdVersion="8" refreshedVersion="8" minRefreshableVersion="3" recordCount="121" xr:uid="{436FCA01-2F11-42DD-8960-54921621669E}">
  <cacheSource type="worksheet">
    <worksheetSource ref="A2:P123" sheet="CPPM-LOR"/>
  </cacheSource>
  <cacheFields count="16">
    <cacheField name="ID" numFmtId="0">
      <sharedItems containsSemiMixedTypes="0" containsString="0" containsNumber="1" containsInteger="1" minValue="1" maxValue="121"/>
    </cacheField>
    <cacheField name="PIC" numFmtId="0">
      <sharedItems containsBlank="1"/>
    </cacheField>
    <cacheField name="Status" numFmtId="0">
      <sharedItems containsBlank="1" count="8">
        <s v="Queried"/>
        <s v="LOR Approved in Vprime"/>
        <s v="No/Insufficient Budget"/>
        <s v="Duplicate Request"/>
        <s v="Pending Verification"/>
        <s v="LOR Requested in Vprime"/>
        <m u="1"/>
        <s v="No Budget Allocated" u="1"/>
      </sharedItems>
    </cacheField>
    <cacheField name="LOR_VPRIME" numFmtId="0">
      <sharedItems containsBlank="1"/>
    </cacheField>
    <cacheField name="Query date" numFmtId="0">
      <sharedItems containsDate="1" containsBlank="1" containsMixedTypes="1" minDate="2023-08-09T00:00:00" maxDate="2023-12-10T00:00:00"/>
    </cacheField>
    <cacheField name="Remark" numFmtId="0">
      <sharedItems containsDate="1" containsBlank="1" containsMixedTypes="1" minDate="2023-08-09T00:00:00" maxDate="2023-08-10T00:00:00"/>
    </cacheField>
    <cacheField name="Source" numFmtId="0">
      <sharedItems/>
    </cacheField>
    <cacheField name="Source ID" numFmtId="0">
      <sharedItems containsSemiMixedTypes="0" containsString="0" containsNumber="1" containsInteger="1" minValue="1" maxValue="121"/>
    </cacheField>
    <cacheField name="CP" numFmtId="0">
      <sharedItems containsNonDate="0" containsString="0" containsBlank="1"/>
    </cacheField>
    <cacheField name="PO Number" numFmtId="0">
      <sharedItems containsBlank="1"/>
    </cacheField>
    <cacheField name="Submission Time" numFmtId="15">
      <sharedItems containsSemiMixedTypes="0" containsNonDate="0" containsDate="1" containsString="0" minDate="2023-09-06T13:14:34" maxDate="2023-09-13T00:00:00"/>
    </cacheField>
    <cacheField name="Email" numFmtId="0">
      <sharedItems/>
    </cacheField>
    <cacheField name="LOB" numFmtId="0">
      <sharedItems/>
    </cacheField>
    <cacheField name="Program" numFmtId="0">
      <sharedItems/>
    </cacheField>
    <cacheField name="Status Category" numFmtId="0">
      <sharedItems/>
    </cacheField>
    <cacheField name="Project Numb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s v="Amran Bin Ramli"/>
    <x v="0"/>
    <m/>
    <m/>
    <s v="PO Ready"/>
    <m/>
    <s v="DKLGK0387_SMKKEDAWANG"/>
    <s v="KD/PR"/>
    <s v="P2"/>
    <s v="TMNA/224386"/>
    <d v="2023-09-15T00:00:00"/>
    <n v="2"/>
    <s v="Yes"/>
    <s v="Available"/>
    <s v="Complete"/>
    <s v="Completed FRLP &amp; CSR"/>
    <n v="26297"/>
    <s v="PO - 4902098779"/>
    <s v="KD/PL-SHM-0151-TP"/>
    <s v="N/A"/>
    <m/>
    <m/>
    <m/>
    <s v=" "/>
    <m/>
  </r>
  <r>
    <s v="Ilman Afif Bin Zulkifli"/>
    <x v="0"/>
    <m/>
    <m/>
    <s v="PO existing"/>
    <m/>
    <s v="DAMJG0566_SMKSAMUDERA"/>
    <s v="PRK"/>
    <s v="P2"/>
    <s v="TMNA/224721"/>
    <d v="2023-09-15T00:00:00"/>
    <n v="2"/>
    <s v="Yes"/>
    <s v="Available"/>
    <s v="Complete"/>
    <s v="Completed FRLP &amp; CSR"/>
    <n v="67174"/>
    <n v="4902140128"/>
    <s v="PRK-NAX-0141-TP"/>
    <m/>
    <m/>
    <m/>
    <m/>
    <s v=" "/>
    <m/>
  </r>
  <r>
    <s v="Amran Bin Ramli"/>
    <x v="0"/>
    <m/>
    <m/>
    <s v="PO Ready"/>
    <m/>
    <s v="DAKIN0204_JLNTUNABDULRAZAK1"/>
    <s v="PRK"/>
    <s v="P1"/>
    <s v="TMNA/232547"/>
    <d v="2023-09-07T00:00:00"/>
    <n v="1"/>
    <s v="Yes"/>
    <s v="Available"/>
    <s v="Complete"/>
    <s v="Budget Released 13/8/23. Jalan tutup sambut sampai hari isnin 27/8/23. Team Masuk 28/9/23"/>
    <n v="13154"/>
    <s v="PO - 4902140600"/>
    <s v="PRK-SNR-0104"/>
    <s v="N/A"/>
    <m/>
    <m/>
    <m/>
    <s v=" "/>
    <m/>
  </r>
  <r>
    <s v="Amran Bin Ramli"/>
    <x v="0"/>
    <m/>
    <m/>
    <s v="PO Ready"/>
    <m/>
    <s v="DKKMD0256_KGLUBOKSEGINTAH"/>
    <s v="KD/PR"/>
    <s v="P1"/>
    <s v="TMNA/232593"/>
    <d v="2023-09-07T00:00:00"/>
    <n v="1"/>
    <s v="Yes"/>
    <s v="Available"/>
    <s v="Complete"/>
    <s v="manhole tenggelam 3 meter"/>
    <n v="96668"/>
    <s v="PO - 4902139038"/>
    <s v="KD/PL-AGG-0433-TP"/>
    <s v="N/A"/>
    <m/>
    <m/>
    <m/>
    <s v=" "/>
    <m/>
  </r>
  <r>
    <s v="Ilman Afif Bin Zulkifli"/>
    <x v="0"/>
    <m/>
    <m/>
    <s v="PO existing"/>
    <m/>
    <s v="DKYAN0508_PMTGBULOH"/>
    <s v="KD/PR"/>
    <s v="P1"/>
    <s v="TMNA/232530"/>
    <d v="2023-09-07T00:00:00"/>
    <n v="1"/>
    <s v="Yes"/>
    <s v="Available"/>
    <s v="Complete"/>
    <s v="Budget Released 13/8/23."/>
    <n v="146814"/>
    <n v="4902140068"/>
    <s v="KD/PL-QEX-0109-TP"/>
    <m/>
    <m/>
    <m/>
    <m/>
    <s v=" "/>
    <m/>
  </r>
  <r>
    <s v="Amran Bin Ramli"/>
    <x v="0"/>
    <m/>
    <m/>
    <s v="PO Ready"/>
    <m/>
    <s v="DCCAM0118_JLNBESARTMNRINGLET"/>
    <s v="PRK"/>
    <s v="P1"/>
    <s v="TMNA/224344"/>
    <d v="2023-09-08T00:00:00"/>
    <n v="1"/>
    <s v="Yes"/>
    <s v="Available"/>
    <s v="Complete"/>
    <s v="Pulling ongoing.  Design change"/>
    <n v="12446"/>
    <s v="PO - 4902133591"/>
    <s v="PRK-SHM-0063-TP"/>
    <s v="N/A"/>
    <m/>
    <m/>
    <m/>
    <s v=" "/>
    <m/>
  </r>
  <r>
    <s v="Khairunnisa Bte Muhamad Noor"/>
    <x v="0"/>
    <m/>
    <m/>
    <s v="PO Ready"/>
    <m/>
    <s v="DJJBR0672_SLAGCEMENTJLNPUKAL"/>
    <s v="JS"/>
    <s v="P1"/>
    <s v="TMSA/232594"/>
    <d v="2023-09-09T00:00:00"/>
    <n v="1"/>
    <s v="Yes"/>
    <s v="Available"/>
    <s v="Complete"/>
    <s v="Permit Johor Port,_x000a_1.17 Jul PO issued for UDM, in progress Indemnity letter - UDM target by 3 weeks_x000a_2. Utility mapping (along roadside proposed)_x000a_3. 24/7 -11/8 : Target Entering Johor Port for scanning &amp; Drawing for UDM , Permit Approval_x000a__x000a_&quot;12/8/2023 - Receive permit from JohorPort_x000a_13/8/2023 - Safety Briefing contractor by Johor Port in order to get access &amp; prepare TP_x000a_14/8/2023 - Contractor start detail survey in Johor Port Area_x000a_17/8/2023 - Contractor submit TP for finalise PO._x000a_18/8/2023 - Request budget from finance/Project Accountant_x000a_20/8/2023 - Project Accountant pump in budget. Start PR creation_x000a_21/8/2023 - AND submit PAC/TP/BOQ. Target Work start after PO"/>
    <n v="53987"/>
    <m/>
    <m/>
    <m/>
    <m/>
    <m/>
    <m/>
    <s v=" "/>
    <m/>
  </r>
  <r>
    <s v="Nor Alia Binti Ismail Khafidz"/>
    <x v="0"/>
    <m/>
    <m/>
    <s v="rental charge akan thru opex.Query BOQ tapi proceed"/>
    <m/>
    <s v="DCKTN0188_LRGPERMATANGBADAKPERDANA2"/>
    <s v="PHG"/>
    <s v="P1"/>
    <s v="TMEA/221668"/>
    <d v="2023-09-09T00:00:00"/>
    <n v="1"/>
    <s v="Yes"/>
    <s v="Available"/>
    <s v="Complete"/>
    <s v="Dalam tindakan penyediaan dokument/ aggrement Penyewaan Tanah, (Tuan Tanah minta Ubah sedikit Aggrement TM) dan juga permohonan PMW._x000a__x000a_8/8 - TM Global nego dgn landowner. Tgh tunggu feedback_x000a_15/8 - LO asking payment Rm 92K for 10 years. To present under high cost committee_x000a_22/8 - Approved"/>
    <n v="0"/>
    <s v="NO PO"/>
    <s v="PHG-LEA-0124-TP"/>
    <m/>
    <m/>
    <m/>
    <m/>
    <s v="PO Issued"/>
    <m/>
  </r>
  <r>
    <s v="Muhammad Hafizzuddin Bin Mohd Noor"/>
    <x v="0"/>
    <m/>
    <m/>
    <s v="PU not in contract CNC. state to feedback new BOQ. "/>
    <m/>
    <s v="DAKER0129_SKSUNGAIMEGATARIS"/>
    <s v="PRK"/>
    <s v="P1"/>
    <s v="TMNA/225034,TMNA/225031"/>
    <d v="2023-09-10T00:00:00"/>
    <n v="1"/>
    <s v="Yes"/>
    <s v="Available"/>
    <s v="Incomplete"/>
    <s v="Pending PO approval"/>
    <e v="#N/A"/>
    <s v="4902145331/4902146344"/>
    <s v="PRK-PIR-0033-TP "/>
    <m/>
    <m/>
    <m/>
    <m/>
    <s v="PO Issued"/>
    <m/>
  </r>
  <r>
    <s v="Khairunnisa Bte Muhamad Noor"/>
    <x v="1"/>
    <m/>
    <m/>
    <s v="QC Completed"/>
    <m/>
    <s v="DKLGK0442_SKKELIBANG"/>
    <s v="KD/PR"/>
    <s v="P2"/>
    <s v="TMNA/224358"/>
    <d v="2023-09-07T00:00:00"/>
    <n v="2"/>
    <s v="Yes"/>
    <s v="Available"/>
    <s v="Complete"/>
    <s v="Pending PPD Letter"/>
    <n v="5845"/>
    <m/>
    <m/>
    <m/>
    <m/>
    <m/>
    <m/>
    <s v=" "/>
    <m/>
  </r>
  <r>
    <s v="Nur Syarina Binti Mohamad Resad"/>
    <x v="0"/>
    <m/>
    <m/>
    <s v="PR no 1003670617, 1003670616"/>
    <s v="To TECO PR 1003665068, utk avail budget"/>
    <s v="DAMJG0608_SKGUGUSANLEKIR"/>
    <s v="PRK"/>
    <s v="P1"/>
    <s v="TMNA/230753"/>
    <d v="2023-09-10T00:00:00"/>
    <n v="1"/>
    <s v="Yes"/>
    <s v="Available"/>
    <s v="Incomplete"/>
    <s v="15/8 - Pending 400m. Laluan direct Buried. Design Change. RPKA done. School site boleh masuk weekend shj. 2nd leg PR tak jadi PO. Iris number dah ada_x000a__x000a_25/8  Cable completed FRLE today. Required to  do microtrenching 60m before LP. To apply VO for microtrenching.  -Need 2nd PO approval. To submit by today/  FRLP revised 29/8/23. Subject PO approval by 27/8/23"/>
    <n v="70883"/>
    <m/>
    <m/>
    <m/>
    <m/>
    <m/>
    <m/>
    <s v="PO Issued"/>
    <m/>
  </r>
  <r>
    <s v="Muhamad Hamizi Bin Mua'anaff"/>
    <x v="0"/>
    <m/>
    <m/>
    <m/>
    <m/>
    <s v="DQSRK0923_JLNBAJISENTUBU"/>
    <s v="KG/SB"/>
    <s v="P2"/>
    <s v="TMWA/233152"/>
    <d v="2023-09-11T00:00:00"/>
    <n v="3"/>
    <s v="Yes"/>
    <s v="Available"/>
    <s v="Incomplete"/>
    <s v="Pending PO approval"/>
    <n v="19460"/>
    <m/>
    <m/>
    <m/>
    <m/>
    <m/>
    <m/>
    <s v="PO Issued"/>
    <m/>
  </r>
  <r>
    <s v="Nur Fauziah Binti Abdullah Shuhaimy"/>
    <x v="0"/>
    <m/>
    <m/>
    <s v="Main PO issued. SI not required as email from ND - 11/09/2023"/>
    <m/>
    <s v="DQBTU0161_JALANMUTIARA"/>
    <s v="MR/BIN"/>
    <s v="P1"/>
    <s v="TMWA/239109"/>
    <d v="2023-10-09T00:00:00"/>
    <n v="1"/>
    <s v="Yes"/>
    <s v="Available"/>
    <s v="Incomplete"/>
    <s v="Pending PO approval"/>
    <n v="39850"/>
    <n v="4902141361"/>
    <s v="MR/BIN-ATK-0117-TP"/>
    <m/>
    <m/>
    <m/>
    <m/>
    <s v=" "/>
    <m/>
  </r>
  <r>
    <s v="Khairunnisa Bte Muhamad Noor"/>
    <x v="0"/>
    <m/>
    <m/>
    <s v="Submit to CPA-PTC team for PR creation"/>
    <m/>
    <s v="DQSIB1028_LRTNAMZIADRUCE20"/>
    <s v="KG/SB"/>
    <s v="P2"/>
    <s v="TMWA/233144"/>
    <d v="2023-09-11T00:00:00"/>
    <n v="3"/>
    <s v="Yes"/>
    <s v="Available"/>
    <s v="Incomplete"/>
    <s v="Pending PO approval"/>
    <n v="32603"/>
    <m/>
    <m/>
    <m/>
    <m/>
    <m/>
    <m/>
    <s v="PO Issued"/>
    <m/>
  </r>
  <r>
    <s v="Nur Fauziah Binti Abdullah Shuhaimy"/>
    <x v="1"/>
    <d v="2023-09-09T00:00:00"/>
    <m/>
    <s v="LOR Cancelled. ND email 12/09/2023 LOR not required"/>
    <m/>
    <s v="DQBTU0119_PSNPANGERANABUBAKAR"/>
    <s v="MR/BIN"/>
    <s v="P1"/>
    <s v="TMWA/239132"/>
    <d v="2023-10-09T00:00:00"/>
    <n v="1"/>
    <s v="Yes"/>
    <s v="Available"/>
    <s v="Incomplete"/>
    <s v="Pending PO approval"/>
    <n v="34422"/>
    <m/>
    <m/>
    <m/>
    <m/>
    <m/>
    <m/>
    <s v=" "/>
    <m/>
  </r>
  <r>
    <s v="Nur Fauziah Binti Abdullah Shuhaimy"/>
    <x v="0"/>
    <m/>
    <m/>
    <s v="PO : 4902145961 - 10/09/2023"/>
    <m/>
    <s v="DQSIB1056_LORINDAHTIMUR3"/>
    <s v="KG/SB"/>
    <s v="P2"/>
    <s v="TMWA/233151"/>
    <d v="2023-09-11T00:00:00"/>
    <n v="3"/>
    <s v="Yes"/>
    <s v="Available"/>
    <s v="Incomplete"/>
    <s v="Pending PO approval"/>
    <n v="32603"/>
    <n v="4902145961"/>
    <m/>
    <m/>
    <m/>
    <m/>
    <m/>
    <s v="PO Issued"/>
    <m/>
  </r>
  <r>
    <s v="Nur Fauziah Binti Abdullah Shuhaimy"/>
    <x v="0"/>
    <m/>
    <m/>
    <s v="PO : 4902145993 - 10/09/2023"/>
    <m/>
    <s v="DQSIB1071_LRGULUOYA16A2"/>
    <s v="KG/SB"/>
    <s v="P2"/>
    <s v="TMWA/233162"/>
    <d v="2023-09-11T00:00:00"/>
    <n v="3"/>
    <s v="Yes"/>
    <s v="Available"/>
    <s v="Incomplete"/>
    <s v="Pending PO approval"/>
    <n v="26031"/>
    <n v="4902145993"/>
    <m/>
    <m/>
    <m/>
    <m/>
    <m/>
    <s v="PO Issued"/>
    <m/>
  </r>
  <r>
    <s v="Yuhaniz Binti Baidzawi"/>
    <x v="0"/>
    <m/>
    <m/>
    <n v="4902145360"/>
    <m/>
    <s v="DQKCH0326_WISMASUMBERALAM"/>
    <s v="KG/SB"/>
    <s v="P1"/>
    <s v="TMWA/220482"/>
    <d v="2023-10-09T00:00:00"/>
    <n v="1"/>
    <s v="Yes"/>
    <s v="Available"/>
    <s v="Incomplete"/>
    <s v="Pending PO approval"/>
    <n v="10000"/>
    <m/>
    <m/>
    <m/>
    <m/>
    <m/>
    <m/>
    <s v="PO Issued"/>
    <m/>
  </r>
  <r>
    <s v="Muhammad Hafizzuddin Bin Mohd Noor"/>
    <x v="1"/>
    <m/>
    <m/>
    <s v="QC Completed"/>
    <m/>
    <s v="DQMIR0745_BRIGHTONVETERINARYCLINIC"/>
    <s v="MR/BIN"/>
    <s v="P2"/>
    <s v="TMWA/227053"/>
    <d v="2023-09-11T00:00:00"/>
    <n v="2"/>
    <s v="Yes"/>
    <s v="Available"/>
    <s v="Complete"/>
    <s v="Pending Surat agreement at Legal unit"/>
    <n v="6226"/>
    <s v="4901915072/ 4901965579"/>
    <s v="MR/BIN-LSB(RR)-0210"/>
    <m/>
    <m/>
    <m/>
    <m/>
    <s v=" "/>
    <m/>
  </r>
  <r>
    <s v="Yuhaniz Binti Baidzawi"/>
    <x v="0"/>
    <d v="2023-09-08T00:00:00"/>
    <m/>
    <s v="PO Ready"/>
    <m/>
    <s v="DQASA1173_KGSUNGAIEMPIT"/>
    <s v="KG/SB"/>
    <s v="P1"/>
    <s v="TMWA/230444"/>
    <d v="2023-09-11T00:00:00"/>
    <n v="1"/>
    <s v="Yes"/>
    <s v="Available"/>
    <s v="Complete"/>
    <s v="Work in progress. Budget released 11/7/23. TP Rejected by Borneo Restu. Reapply 14/8, Approved. Customer not allowing the work again. Escalated to DNB"/>
    <n v="31505"/>
    <m/>
    <m/>
    <m/>
    <m/>
    <m/>
    <m/>
    <s v=" "/>
    <m/>
  </r>
  <r>
    <s v="Mohd Azrul Nizam Bin Aziz"/>
    <x v="0"/>
    <m/>
    <m/>
    <s v="Order Sphere in progress, PAC approved, TMNA/232552 CRTD NULL, TMNA/232553 REL ONGO, budget available, BOQ to cut 'MOB FOR CWS' &amp; 'install int wiring at pole lamp or equiv' items."/>
    <m/>
    <s v="DAKIN0343_JLNSIMPANGPULAI"/>
    <s v="PRK"/>
    <s v="P1"/>
    <s v="TMNA/232553 &amp; TMNA/232552"/>
    <d v="2023-09-11T00:00:00"/>
    <n v="1"/>
    <s v="Yes"/>
    <s v="Available"/>
    <s v="Incomplete"/>
    <s v="Pending PO approval"/>
    <e v="#N/A"/>
    <n v="4902145349"/>
    <m/>
    <m/>
    <m/>
    <m/>
    <m/>
    <s v="PO Issued"/>
    <m/>
  </r>
  <r>
    <s v="Ts. Khairul Amilin Bin Mohamed Yusof"/>
    <x v="2"/>
    <m/>
    <m/>
    <m/>
    <m/>
    <s v="DCCAM0130_TMNRINGLET"/>
    <s v="PRK"/>
    <s v="P1"/>
    <s v="TMNA/223863"/>
    <d v="2023-09-11T00:00:00"/>
    <n v="1"/>
    <s v="Yes"/>
    <s v="Available"/>
    <s v="Incomplete"/>
    <s v="Pending PO approval"/>
    <n v="40970"/>
    <m/>
    <s v="PRK-SHM-0044-TP"/>
    <m/>
    <m/>
    <m/>
    <m/>
    <s v=" "/>
    <m/>
  </r>
  <r>
    <s v="Ts. Khairul Amilin Bin Mohamed Yusof"/>
    <x v="0"/>
    <m/>
    <m/>
    <s v="Done revert back to CPA-PTC team"/>
    <s v="NC for BOQ project number submtted not same"/>
    <s v="DAHPK0103_TMCHENDERONGBALAI"/>
    <s v="PRK"/>
    <s v="P1"/>
    <s v="TMNA/232482"/>
    <d v="2023-09-11T00:00:00"/>
    <n v="1"/>
    <s v="Yes"/>
    <s v="Available"/>
    <s v="Incomplete"/>
    <s v="Request for PO approval 25/8/23. If approved on 25/8/23. Target delivery 29/8/23"/>
    <n v="19555"/>
    <m/>
    <s v="PRK-CGE-0105-TP"/>
    <m/>
    <m/>
    <m/>
    <m/>
    <s v="PO Issued"/>
    <m/>
  </r>
  <r>
    <s v="Muhammad Hafizzuddin Bin Mohd Noor"/>
    <x v="1"/>
    <m/>
    <m/>
    <s v="dah ada PO. "/>
    <m/>
    <s v="DQMIR0723_JLNKIPAS"/>
    <s v="MR/BIN"/>
    <s v="P1"/>
    <s v="TMWA/237205/TMWA/237162"/>
    <d v="2023-09-11T00:00:00"/>
    <n v="1"/>
    <s v="Yes"/>
    <s v="Available"/>
    <s v="Incomplete"/>
    <s v="Budget Released. Permit dgn Majlis Perbandaran. In progress escalate to SRE. Tunggu cheque._x000a__x000a_due waiting for wang cagaran for digging permit for mcc."/>
    <e v="#N/A"/>
    <s v="4902129270/ 4902127129"/>
    <s v="MR/BIN-LSB-0337-TP/MR/BIN-LSB-0336-TP"/>
    <m/>
    <m/>
    <m/>
    <m/>
    <s v=" "/>
    <m/>
  </r>
  <r>
    <s v="Muhammad Nur Haimi Bin Amdan"/>
    <x v="0"/>
    <m/>
    <m/>
    <s v="BOQ OK, proceed PR"/>
    <m/>
    <s v="DBHSG0271_JLNPADANG"/>
    <s v="ST"/>
    <s v="P2"/>
    <s v="TMCA/231868"/>
    <d v="2023-11-09T00:00:00"/>
    <n v="3"/>
    <s v="Yes"/>
    <s v="Available"/>
    <s v="Incomplete"/>
    <s v="SPOF 0.7km just accepted by PPM. To proceed with approval request from CNO for PR/PO creation and fiber installation"/>
    <n v="36124"/>
    <m/>
    <m/>
    <m/>
    <m/>
    <m/>
    <m/>
    <s v="PO Issued"/>
    <m/>
  </r>
  <r>
    <s v="Muhamad Zaini Bin Mahamad Sarip"/>
    <x v="3"/>
    <m/>
    <m/>
    <s v="SPOF"/>
    <m/>
    <s v="DBHSG0221_JLNANGGERIK"/>
    <s v="ST"/>
    <s v="P2"/>
    <s v="TMCA/231896"/>
    <d v="2023-11-09T00:00:00"/>
    <n v="3"/>
    <s v="Yes"/>
    <s v="Available"/>
    <s v="Incomplete"/>
    <s v="SPOF 4.2km (100%) no alternative for different route. This are the only route that we have. Target to complete FRLP 3 weeks after confirmation design by PPM"/>
    <n v="50092"/>
    <m/>
    <m/>
    <m/>
    <m/>
    <m/>
    <m/>
    <s v=" "/>
    <m/>
  </r>
  <r>
    <s v="Muhamad Zaini Bin Mahamad Sarip"/>
    <x v="3"/>
    <m/>
    <m/>
    <s v="SPOF"/>
    <m/>
    <s v="DBHSG0248_JLNSUNGAITUA"/>
    <s v="ST"/>
    <s v="P2"/>
    <s v="TMCA/231960"/>
    <d v="2023-11-09T00:00:00"/>
    <n v="3"/>
    <s v="Yes"/>
    <s v="Available"/>
    <s v="Incomplete"/>
    <s v="    "/>
    <n v="46912"/>
    <m/>
    <m/>
    <m/>
    <m/>
    <m/>
    <m/>
    <s v=" "/>
    <m/>
  </r>
  <r>
    <s v="Muhammad Nur Haimi Bin Amdan"/>
    <x v="4"/>
    <m/>
    <m/>
    <s v="Proceed PR, TP approved. cuma BOQ tidak bertandatangan"/>
    <s v="Proceed PR"/>
    <s v="DBHSG0244_BATANGKALI"/>
    <s v="ST"/>
    <s v="P2"/>
    <s v="TMCA/231881"/>
    <d v="2023-11-09T00:00:00"/>
    <n v="3"/>
    <s v="Yes"/>
    <s v="Available"/>
    <s v="Incomplete"/>
    <s v="KUSEL/JKR HS permit approved by 17 Aug 23. To proceed with approval request from CNO for PR/PO creation and fiber installation"/>
    <n v="34990"/>
    <m/>
    <m/>
    <m/>
    <m/>
    <m/>
    <m/>
    <s v="PR created"/>
    <m/>
  </r>
  <r>
    <s v="Hasrul Nizam Bin Othman"/>
    <x v="0"/>
    <d v="2023-09-08T00:00:00"/>
    <m/>
    <s v="PO Ready"/>
    <m/>
    <s v="DJKTT0936_PUSATLATIHANTEMPURTENTERADARAT"/>
    <s v="JS"/>
    <s v="P2"/>
    <s v="TMSA/231035"/>
    <d v="2023-09-13T00:00:00"/>
    <n v="2"/>
    <s v="Yes"/>
    <s v="Available"/>
    <s v="Complete"/>
    <s v="&quot;1.Permit MINDEF, kontraktor telah hadir briefing bagi projek MyGov, permohonan kerja bagi 5G akan diberikan sekali._x000a_2.After Siter Survey, require 7 pole planting_x000a_3.MINDEF req permit for Pole Planting&quot;_x000a__x000a_&quot;14/8/2023 - Feedback from Kem Pulada by whatapps, Pole planting work is not allowed._x000a_21/8/2023 - Plan discussion with Kem Pulada, to use TNB pole. Verbally - Dharmoni approved to used power pole. Pending approval from kem Pulada.&quot;"/>
    <n v="74109"/>
    <n v="4902143073"/>
    <s v="JS-KRS-0150-TP"/>
    <m/>
    <m/>
    <m/>
    <m/>
    <s v=" "/>
    <m/>
  </r>
  <r>
    <s v="Mohd Syahmi Bin Chik"/>
    <x v="5"/>
    <m/>
    <m/>
    <s v="BOQ over than PAC. PAC 71,525.00, BOQ 80,871.12. Done email to AND for RPKA"/>
    <s v="check tnt value in pac. create folder in cpa"/>
    <s v="DAMJG0556_BBSAP"/>
    <s v="PRK"/>
    <s v="P1"/>
    <s v="TMNA/232606"/>
    <d v="2023-09-11T00:00:00"/>
    <n v="1"/>
    <s v="Yes"/>
    <s v="Available"/>
    <s v="Incomplete"/>
    <s v="Budget received 11Aug. Twr tengah roundabout. Pending wayleave open cut_x000a__x000a_25/8 - We still waiting approval from Developer to enter site &amp; check for detail costing. We already request three times from developer since early of the month. Latest feedback from developer , tm can do survey by tuesday 29/8/23. Site involve HDD and required 7 days to complete FRLP after survey"/>
    <n v="53606"/>
    <m/>
    <s v="PRK-SOL-0611-TP"/>
    <m/>
    <m/>
    <m/>
    <m/>
    <s v="Pending BOQ from CP"/>
    <s v="BOQ not upload in sharepoint. Not in masterlist"/>
  </r>
  <r>
    <s v="Hazrin Bin Mohammad"/>
    <x v="6"/>
    <d v="2023-09-09T00:00:00"/>
    <m/>
    <s v="TMNA/224550 perlu create LOR. TMNA/224549 PO dah ada"/>
    <m/>
    <s v="DPSPS0083_SMKANIBONGTEBAL"/>
    <s v="PRK"/>
    <s v="P2"/>
    <s v="TMNA/224550/TMNA/224549"/>
    <d v="2023-09-15T00:00:00"/>
    <n v="2"/>
    <s v="Yes"/>
    <s v="Available"/>
    <s v="Incomplete"/>
    <s v="Fiber 40% perlu budget "/>
    <e v="#N/A"/>
    <m/>
    <s v="PRK-HTU-0615-TP"/>
    <m/>
    <m/>
    <m/>
    <m/>
    <s v=" "/>
    <m/>
  </r>
  <r>
    <s v="Nor Alia Binti Ismail Khafidz"/>
    <x v="0"/>
    <m/>
    <m/>
    <m/>
    <m/>
    <s v="DNSBN0257_JLNSIKAMAT-TMNANGSANA"/>
    <s v="NS"/>
    <s v="P2"/>
    <s v="TMSA/222466"/>
    <d v="2023-09-15T00:00:00"/>
    <n v="2"/>
    <s v="Yes"/>
    <s v="Available"/>
    <s v="Complete"/>
    <s v="No permission by School HM to enter school site. FRLE, to resubmit PTW to OMNIX via TMW for tower site entrace"/>
    <n v="19229"/>
    <n v="4902143524"/>
    <m/>
    <m/>
    <m/>
    <m/>
    <m/>
    <s v=" "/>
    <m/>
  </r>
  <r>
    <s v="Hazrin Bin Mohammad"/>
    <x v="0"/>
    <m/>
    <m/>
    <s v="Reduced cable length from 4km to 2km based on TP"/>
    <m/>
    <s v="DCCAM0119_KGRAJAHILLTANAHRATA"/>
    <s v="PRK"/>
    <s v="P1"/>
    <s v="TMNA/232610 &amp; TMNA/232609"/>
    <d v="2023-09-11T00:00:00"/>
    <n v="1"/>
    <s v="Yes"/>
    <s v="Available"/>
    <s v="Incomplete"/>
    <s v="Request for PO approval 25/8/23. If approved on 25/8/2. Kawasan jalan jem &amp; school holiday.  Need  Target delivery 7/9/23"/>
    <e v="#N/A"/>
    <s v="4902145922 / 4902145953"/>
    <m/>
    <m/>
    <m/>
    <m/>
    <m/>
    <s v="PO Issued"/>
    <m/>
  </r>
  <r>
    <s v="Mohd Azrul Nizam Bin Aziz"/>
    <x v="0"/>
    <m/>
    <m/>
    <s v="Order Sphere in progress, budget available, Project REL ONGO, PAC approved RPKA approved, BOQ queried 12C UG &amp; OH maybe interchanged."/>
    <s v="Proceed PR, ret tof done, rpka done"/>
    <s v="DRPER0015_KGGUARMUSANG"/>
    <s v="KD/PR"/>
    <s v="P1"/>
    <s v="TMNA/232538"/>
    <d v="2023-09-11T00:00:00"/>
    <n v="1"/>
    <s v="Yes"/>
    <s v="Available"/>
    <s v="Complete"/>
    <s v="terlibat dalam kawasan jkr nak buat jln baru"/>
    <n v="71279"/>
    <n v="4902140762"/>
    <m/>
    <m/>
    <m/>
    <m/>
    <m/>
    <s v="PO Issued"/>
    <m/>
  </r>
  <r>
    <s v="Mohd Azrul Nizam Bin Aziz"/>
    <x v="0"/>
    <d v="2023-09-09T00:00:00"/>
    <m/>
    <s v="Order Sphere in progress, Project CRTD NULL, budget available, PAC approved, BOQs OK, 2 Different BOQs each for F15 &amp; F16 (different project nos)."/>
    <m/>
    <s v="DALRM0503_SKNGAHIBRAHIM"/>
    <s v="PRK"/>
    <s v="P2"/>
    <s v="TMNA/225084,TMNA/225083"/>
    <d v="2023-09-15T00:00:00"/>
    <n v="2"/>
    <s v="Yes"/>
    <s v="Available"/>
    <s v="Incomplete"/>
    <s v="Fiber 80%.perlu budget "/>
    <e v="#N/A"/>
    <m/>
    <m/>
    <m/>
    <m/>
    <m/>
    <m/>
    <s v="PO Issued"/>
    <m/>
  </r>
  <r>
    <s v="Mohd Nasharulhisham Bin Mohd Nasir"/>
    <x v="1"/>
    <d v="2023-09-09T00:00:00"/>
    <m/>
    <s v="Syahril Bin Hasan- COMFIRM tiada keperluan tambahan bagi projek ini."/>
    <m/>
    <s v="DAKIN0213_SKSERIMUTIARA"/>
    <s v="PRK"/>
    <s v="P2"/>
    <s v="TMNA/224148"/>
    <d v="2023-09-15T00:00:00"/>
    <n v="2"/>
    <s v="Yes"/>
    <s v="Available"/>
    <s v="Incomplete"/>
    <s v="Pending YTL Approval"/>
    <n v="3192"/>
    <e v="#N/A"/>
    <m/>
    <m/>
    <m/>
    <m/>
    <m/>
    <s v="Revert to CP"/>
    <s v="Pending Submit TP in vPrime"/>
  </r>
  <r>
    <s v="Mohd Nasharulhisham Bin Mohd Nasir"/>
    <x v="0"/>
    <d v="2023-09-09T00:00:00"/>
    <m/>
    <n v="4902146011"/>
    <m/>
    <s v="DAKIN0349_SMKSIMPANGPULAI"/>
    <s v="PRK"/>
    <s v="P2"/>
    <s v="TMNA/224672"/>
    <d v="2023-09-15T00:00:00"/>
    <n v="2"/>
    <s v="Yes"/>
    <s v="Available"/>
    <s v="Incomplete"/>
    <s v="Pending YTL Approval"/>
    <n v="20018"/>
    <m/>
    <m/>
    <m/>
    <m/>
    <m/>
    <m/>
    <s v="PO Issued"/>
    <m/>
  </r>
  <r>
    <s v="Mohd Shahfre Bin Sa'afie"/>
    <x v="0"/>
    <d v="2023-09-08T00:00:00"/>
    <m/>
    <s v="BOQ over than PAC. PAC RM7879.32. BOQ RM15499.32. ADD Cost RM7620.00. AND request RPKA, status waiting approval"/>
    <s v="check tnt value in pac. create folder in cpa"/>
    <s v="DAKIN0363_SMKBDRBARUPUTERA"/>
    <s v="PRK"/>
    <s v="P2"/>
    <s v="TMNA/225013"/>
    <d v="2023-09-15T00:00:00"/>
    <n v="2"/>
    <s v="Yes"/>
    <s v="Available"/>
    <s v="Incomplete"/>
    <s v="Pending YTL Approval"/>
    <n v="7879"/>
    <e v="#N/A"/>
    <m/>
    <m/>
    <m/>
    <m/>
    <m/>
    <s v="PO Issued"/>
    <s v="BOQ done upload in sharepoint. "/>
  </r>
  <r>
    <s v="Hasrul Nizam Bin Othman"/>
    <x v="0"/>
    <d v="2023-09-08T00:00:00"/>
    <m/>
    <s v="SUBMIT CPA TO CREATE PR"/>
    <m/>
    <s v="DCBNT0002_JLNFELDAKGSERTIK"/>
    <s v="PHG"/>
    <s v="P2"/>
    <s v="TMEA/230827"/>
    <d v="2023-09-15T00:00:00"/>
    <n v="3"/>
    <s v="Yes"/>
    <s v="Available"/>
    <s v="Incomplete"/>
    <s v="Pending Survey (Submit TP) "/>
    <n v="80345"/>
    <m/>
    <s v=" PHG-ABA-0246-TP"/>
    <m/>
    <m/>
    <m/>
    <m/>
    <s v="PO Issued"/>
    <m/>
  </r>
  <r>
    <s v="Hasrul Nizam Bin Othman"/>
    <x v="0"/>
    <d v="2023-09-08T00:00:00"/>
    <m/>
    <s v="SUBMIT CPA TO CREATE PR"/>
    <m/>
    <s v="DCKTN0368_BLOCKZUMPHHOLDING"/>
    <s v="PHG"/>
    <s v="P2"/>
    <s v="TMEA/231667"/>
    <d v="2023-09-15T00:00:00"/>
    <n v="3"/>
    <s v="Yes"/>
    <s v="Available"/>
    <s v="Incomplete"/>
    <s v="Tower not ready"/>
    <n v="69729"/>
    <m/>
    <s v="PHG-SKY-0013-TP"/>
    <m/>
    <m/>
    <m/>
    <m/>
    <s v="PO Issued"/>
    <m/>
  </r>
  <r>
    <s v="Nor Alia Binti Ismail Khafidz"/>
    <x v="1"/>
    <m/>
    <m/>
    <s v="Order Cancel due to site drop"/>
    <m/>
    <s v="DCKTN0336_JLNGEBENG24"/>
    <s v="PHG"/>
    <s v="P2"/>
    <s v="TMEA/231673"/>
    <d v="2023-09-15T00:00:00"/>
    <n v="3"/>
    <s v="Yes"/>
    <s v="Available"/>
    <s v="Incomplete"/>
    <s v="Tower not ready"/>
    <n v="38523"/>
    <s v="NO PO"/>
    <s v="PHG-NRO-0188-TP"/>
    <m/>
    <m/>
    <m/>
    <m/>
    <s v=" "/>
    <m/>
  </r>
  <r>
    <s v="Hazrin Bin Mohammad"/>
    <x v="0"/>
    <d v="2023-09-09T00:00:00"/>
    <m/>
    <m/>
    <m/>
    <s v="DCKTN0299_LRGBKTSTGMAJU"/>
    <s v="PHG"/>
    <s v="P2"/>
    <s v="TMEA/231664"/>
    <d v="2023-09-15T00:00:00"/>
    <n v="3"/>
    <s v="Yes"/>
    <s v="Available"/>
    <s v="Incomplete"/>
    <s v="Tower not ready"/>
    <n v="44292"/>
    <n v="4902145943"/>
    <s v="PHG-NRO-0177-TP"/>
    <m/>
    <m/>
    <m/>
    <m/>
    <s v="PO Issued"/>
    <m/>
  </r>
  <r>
    <s v="Ts. Khairul Amilin Bin Mohamed Yusof"/>
    <x v="0"/>
    <d v="2023-09-07T00:00:00"/>
    <m/>
    <s v="8/8/23 : Pending verify TP by State. 9/9/23 : State verify. CPPM proceed PR using Template std costing awp CNC because no BOQ from TP"/>
    <m/>
    <s v="DAMJG0602_JLNKGPENCALANG1"/>
    <s v="PRK"/>
    <s v="P2"/>
    <s v="TMNA/232605"/>
    <d v="2023-09-15T00:00:00"/>
    <n v="3"/>
    <s v="Yes"/>
    <s v="Available"/>
    <s v="Incomplete"/>
    <s v="*27/11, isu owner kilang. Jarak 30m. Laluan kabel diatas tanah, menggunakan GI pipe. Kontraktor akan cuba deal dgn owner kilang. *17/1/23, kabel sudah sampai luar kilang. Need budget"/>
    <n v="16506"/>
    <m/>
    <s v="PRK-KIW-0128-TP"/>
    <m/>
    <m/>
    <m/>
    <m/>
    <s v="PO Issued"/>
    <m/>
  </r>
  <r>
    <s v="Nor Alia Binti Ismail Khafidz"/>
    <x v="0"/>
    <m/>
    <m/>
    <m/>
    <m/>
    <s v="DCKTN0338_KGMELAYUGAMBANG"/>
    <s v="PHG"/>
    <s v="P2"/>
    <s v="TMEA/231668"/>
    <d v="2023-09-15T00:00:00"/>
    <n v="3"/>
    <s v="Yes"/>
    <s v="Available"/>
    <s v="Incomplete"/>
    <s v="Tower not ready"/>
    <n v="41427"/>
    <s v="NO PO"/>
    <s v="PHG-SKY-0014-TP"/>
    <m/>
    <m/>
    <m/>
    <m/>
    <s v="PO Issued"/>
    <m/>
  </r>
  <r>
    <s v="Mohd Syahmi Bin Chik"/>
    <x v="5"/>
    <m/>
    <m/>
    <s v="BOQ over than PAC.RPKA status waiting approval.PAC cost RM29,353.15, Revise cost RM44,198.00"/>
    <s v="check tnt value in pac. create folder in cpa"/>
    <s v="DAKIN0223_LAHAT"/>
    <s v="PRK"/>
    <s v="P2"/>
    <s v="TMNA/232551"/>
    <d v="2023-09-15T00:00:00"/>
    <n v="3"/>
    <s v="Yes"/>
    <s v="Available"/>
    <s v="Incomplete"/>
    <s v="Budget Issue"/>
    <n v="14000"/>
    <m/>
    <s v="PRK-SNR-0103"/>
    <m/>
    <m/>
    <m/>
    <m/>
    <s v="Pending BOQ from CP"/>
    <s v="BOQ not upload in sharepoint. Not in masterlist"/>
  </r>
  <r>
    <s v="Mohd Syahmi Bin Chik"/>
    <x v="0"/>
    <m/>
    <m/>
    <s v="Po dah issued. ada 2nd PO"/>
    <m/>
    <s v="DAMLM0730_JLNBERNAM 1TAMANBERNAMBARU"/>
    <s v="PRK"/>
    <s v="P2"/>
    <s v="TMNA/232565"/>
    <d v="2023-09-15T00:00:00"/>
    <n v="3"/>
    <s v="Yes"/>
    <s v="Available"/>
    <s v="Incomplete"/>
    <s v="*13/3/23 - site drop by DNB. Perlu budget"/>
    <n v="22184"/>
    <m/>
    <s v="PRK-CGE-0104-TP"/>
    <m/>
    <m/>
    <m/>
    <m/>
    <s v=" "/>
    <m/>
  </r>
  <r>
    <s v="Mohd Syahmi Bin Chik"/>
    <x v="3"/>
    <m/>
    <m/>
    <s v="BOQ not tally with TP. No proper TP.FOC ada budget RM64,800. TMNA/232608 tiada budget"/>
    <s v="Can poceed using TMNA/232607? Or ask PA to transfer budget to TMNA/232608"/>
    <s v="DAHPK0071_KGSGBTSUNGAIMANIK"/>
    <s v="PRK"/>
    <s v="P2"/>
    <s v="TMNA/232607 &amp; TMNA/232608"/>
    <d v="2023-09-15T00:00:00"/>
    <n v="3"/>
    <s v="Yes"/>
    <s v="Available"/>
    <s v="Incomplete"/>
    <s v="New order. Perlu budget"/>
    <e v="#N/A"/>
    <m/>
    <s v="PRK-OCK-0171-TP, PRK-OCK-0172-TP"/>
    <m/>
    <m/>
    <m/>
    <m/>
    <s v=" "/>
    <m/>
  </r>
  <r>
    <s v="Ilman Afif Bin Zulkifli"/>
    <x v="7"/>
    <d v="2023-09-08T00:00:00"/>
    <m/>
    <m/>
    <s v="Issue PO with NC TP Not submit"/>
    <s v="DQKCH0405_JLNKGSERATAU"/>
    <s v="KG/SB"/>
    <s v="P2"/>
    <s v="TMWA/230491"/>
    <d v="2023-09-15T00:00:00"/>
    <n v="3"/>
    <s v="Yes"/>
    <s v="Available"/>
    <s v="Incomplete"/>
    <s v="Budget Released 13/8/23."/>
    <n v="38604"/>
    <m/>
    <m/>
    <m/>
    <m/>
    <m/>
    <m/>
    <s v="PR created"/>
    <m/>
  </r>
  <r>
    <s v="Ilman Afif Bin Zulkifli"/>
    <x v="0"/>
    <m/>
    <m/>
    <m/>
    <m/>
    <s v="DQSIB1001_LRGALAN8"/>
    <s v="KG/SB"/>
    <s v="P2"/>
    <s v="TMWA/233142"/>
    <d v="2023-09-15T00:00:00"/>
    <n v="3"/>
    <s v="Yes"/>
    <s v="Available"/>
    <s v="Incomplete"/>
    <s v="Pending budget to start work"/>
    <n v="33452"/>
    <m/>
    <m/>
    <m/>
    <m/>
    <m/>
    <m/>
    <s v="PO Issued"/>
    <m/>
  </r>
  <r>
    <s v="Nur Fauziah Binti Abdullah Shuhaimy"/>
    <x v="0"/>
    <d v="2023-09-09T00:00:00"/>
    <m/>
    <s v="PO : 4902146355 - 11/09/2023"/>
    <m/>
    <s v="DQMIR0669_KGTUNKUABDULRAHMAN"/>
    <s v="MR/BIN"/>
    <s v="P2"/>
    <s v="TMWA/237267"/>
    <d v="2023-09-15T00:00:00"/>
    <n v="3"/>
    <s v="Yes"/>
    <s v="Available"/>
    <s v="Incomplete"/>
    <s v="Pending Budget"/>
    <n v="24548"/>
    <n v="4902146355"/>
    <m/>
    <m/>
    <m/>
    <m/>
    <m/>
    <s v="PR created"/>
    <m/>
  </r>
  <r>
    <s v="Mohd Azrul Nizam Bin Aziz"/>
    <x v="8"/>
    <m/>
    <m/>
    <s v="Order Sphere cancelled, Project CRTD NULL, budget available, PAC approved, BOQ OK."/>
    <s v="drop"/>
    <s v="DCKTN0413_TMNSEMAMBU1"/>
    <s v="PHG"/>
    <s v="P2"/>
    <s v="TMEA/231669"/>
    <d v="2023-09-15T00:00:00"/>
    <n v="3"/>
    <s v="Yes"/>
    <s v="Available"/>
    <s v="Incomplete"/>
    <s v="Tower not ready"/>
    <n v="36542"/>
    <m/>
    <m/>
    <m/>
    <m/>
    <m/>
    <m/>
    <s v=" "/>
    <m/>
  </r>
  <r>
    <s v="Mohd Nasharulhisham Bin Mohd Nasir"/>
    <x v="0"/>
    <d v="2023-09-10T00:00:00"/>
    <m/>
    <n v="4902146817"/>
    <s v="Proceed PR 5.4KM x 2 = 10.8km"/>
    <s v="DQBAU0038_JLNSEBUKU"/>
    <s v="KG/SB"/>
    <s v="P2"/>
    <s v="TMWA/230468"/>
    <d v="2023-09-15T00:00:00"/>
    <n v="3"/>
    <s v="Yes"/>
    <s v="Available"/>
    <s v="Incomplete"/>
    <s v="Not yet started due to no budget"/>
    <n v="99738"/>
    <e v="#N/A"/>
    <m/>
    <m/>
    <m/>
    <m/>
    <m/>
    <s v="Revert to CP"/>
    <s v="LOR - Pending verify TP"/>
  </r>
  <r>
    <s v="Muhamad Hamizi Bin Mua'anaff"/>
    <x v="2"/>
    <d v="2023-09-09T00:00:00"/>
    <m/>
    <s v="Based On CPA Feedback This Project In WWPO List"/>
    <m/>
    <s v="DQBAU0033_JLNPENGHULUDURIN"/>
    <s v="KG/SB"/>
    <s v="P2"/>
    <s v="TMWA/230469"/>
    <d v="2023-09-15T00:00:00"/>
    <n v="3"/>
    <s v="Yes"/>
    <s v="Available"/>
    <s v="Incomplete"/>
    <s v="Not yet started due to no budget"/>
    <n v="21259"/>
    <m/>
    <m/>
    <m/>
    <m/>
    <m/>
    <m/>
    <s v=" "/>
    <m/>
  </r>
  <r>
    <s v="Nur Syarina Binti Mohamad Resad"/>
    <x v="9"/>
    <d v="2023-09-10T00:00:00"/>
    <m/>
    <s v="12/9/23: LOR approval : MR/BIN-EMX-0211-TP"/>
    <m/>
    <s v="DQMIR0724_JLNPULASANSENADIN"/>
    <s v="MR/BIN"/>
    <s v="P2"/>
    <s v="TMWA/237254"/>
    <d v="2023-09-15T00:00:00"/>
    <n v="3"/>
    <s v="Yes"/>
    <s v="Available"/>
    <s v="Incomplete"/>
    <s v="Budget Released 13/8/23."/>
    <n v="50581"/>
    <m/>
    <m/>
    <m/>
    <m/>
    <m/>
    <m/>
    <s v=" "/>
    <m/>
  </r>
  <r>
    <s v="Nur Syarina Binti Mohamad Resad"/>
    <x v="6"/>
    <d v="2023-09-10T00:00:00"/>
    <s v="No TP"/>
    <s v="12/9/23: TP vprime not tally proj no.TP tidak lengkap.Tiada disct cable. No BOQ  with letter head, hanya upload std costing TM"/>
    <m/>
    <s v="DQMIR0771_JLNBAKAM"/>
    <s v="MR/BIN"/>
    <s v="P2"/>
    <s v="TMWA/237253"/>
    <d v="2023-09-15T00:00:00"/>
    <n v="3"/>
    <s v="Yes"/>
    <s v="Available"/>
    <s v="Incomplete"/>
    <s v="Budget Released 13/8/23."/>
    <n v="41108"/>
    <m/>
    <m/>
    <m/>
    <m/>
    <m/>
    <m/>
    <s v=" "/>
    <m/>
  </r>
  <r>
    <s v="Nur Syarina Binti Mohamad Resad"/>
    <x v="6"/>
    <d v="2023-09-09T00:00:00"/>
    <m/>
    <s v="12/9/23: TP tak lengkap, tiada plan cable. No BOQ with letter head , hanya upload std costing TM"/>
    <m/>
    <s v="DQMIR0703_JLNRIAM"/>
    <s v="MR/BIN"/>
    <s v="P2"/>
    <s v="TMWA/237266"/>
    <d v="2023-09-15T00:00:00"/>
    <n v="3"/>
    <s v="Yes"/>
    <s v="Available"/>
    <s v="Incomplete"/>
    <s v="Budget Released 13/8/23."/>
    <n v="32965"/>
    <m/>
    <m/>
    <m/>
    <m/>
    <m/>
    <m/>
    <s v=" "/>
    <m/>
  </r>
  <r>
    <s v="Mahmud Bin Zakaria"/>
    <x v="0"/>
    <m/>
    <m/>
    <s v="PO READY"/>
    <m/>
    <s v="DQSMH0866_LRGDESAILMU22E8A4"/>
    <s v="KG/SB"/>
    <s v="P2"/>
    <s v="TMWA/230462"/>
    <d v="2023-09-15T00:00:00"/>
    <n v="3"/>
    <s v="Yes"/>
    <s v="Available"/>
    <s v="Incomplete"/>
    <s v="Budget Released 13/8/23."/>
    <n v="30019"/>
    <n v="4902140111"/>
    <s v="KG/SB-PTU-0181-TP"/>
    <m/>
    <m/>
    <m/>
    <m/>
    <s v=" "/>
    <m/>
  </r>
  <r>
    <s v="Mahmud Bin Zakaria"/>
    <x v="0"/>
    <m/>
    <m/>
    <s v="PO READY"/>
    <m/>
    <s v="DQSMH0846_JLNKGPINANG"/>
    <s v="KG/SB"/>
    <s v="P2"/>
    <s v="TMWA/230458"/>
    <d v="2023-09-15T00:00:00"/>
    <n v="3"/>
    <s v="Yes"/>
    <s v="Available"/>
    <s v="Incomplete"/>
    <s v="Budget Released 13/8/23."/>
    <n v="52979"/>
    <n v="4902144739"/>
    <s v="KG/SB-TTL-0253-TP"/>
    <m/>
    <m/>
    <m/>
    <m/>
    <s v="PO Issued"/>
    <m/>
  </r>
  <r>
    <s v="Yuhaniz Binti Baidzawi"/>
    <x v="0"/>
    <m/>
    <m/>
    <n v="4902145750"/>
    <m/>
    <s v="DQSIB1000_JLNUPPERLANANG"/>
    <s v="KG/SB"/>
    <s v="P2"/>
    <s v="TMWA/233147"/>
    <d v="2023-09-15T00:00:00"/>
    <n v="3"/>
    <s v="Yes"/>
    <s v="Available"/>
    <s v="Incomplete"/>
    <s v="Budget Released 13/8/23."/>
    <n v="32603"/>
    <e v="#N/A"/>
    <m/>
    <m/>
    <m/>
    <m/>
    <m/>
    <s v="PO Issued"/>
    <m/>
  </r>
  <r>
    <s v="Mohd Shahfre Bin Sa'afie"/>
    <x v="0"/>
    <m/>
    <m/>
    <s v="Done accept BOQ n process to release PR by CPM"/>
    <m/>
    <s v="DQSMH1331_JLNMUARATUANG"/>
    <s v="KG/SB"/>
    <s v="P2"/>
    <s v="TMWA/230461"/>
    <d v="2023-09-15T00:00:00"/>
    <n v="3"/>
    <s v="Yes"/>
    <s v="Available"/>
    <s v="Incomplete"/>
    <s v="Budget Released 13/8/23."/>
    <n v="21227"/>
    <e v="#N/A"/>
    <m/>
    <m/>
    <m/>
    <m/>
    <m/>
    <s v="PO Issued"/>
    <m/>
  </r>
  <r>
    <s v="Mahzura Binti Ramli"/>
    <x v="0"/>
    <m/>
    <m/>
    <m/>
    <m/>
    <s v="DQKCH0504_LOT958JLNUTAMA"/>
    <s v="KG/SB"/>
    <s v="P2"/>
    <s v="TMWA/230455"/>
    <d v="2023-09-15T00:00:00"/>
    <n v="3"/>
    <s v="Yes"/>
    <s v="Available"/>
    <s v="Incomplete"/>
    <s v="Budget Released 13/8/23."/>
    <n v="18523"/>
    <e v="#N/A"/>
    <m/>
    <m/>
    <m/>
    <m/>
    <m/>
    <s v="PO Issued"/>
    <m/>
  </r>
  <r>
    <s v="Mahzura Binti Ramli"/>
    <x v="0"/>
    <m/>
    <m/>
    <m/>
    <m/>
    <s v="DQMIR0697_JLNTANJUNGMIRI"/>
    <s v="MR/BIN"/>
    <s v="P2"/>
    <s v="TMWA/237223"/>
    <d v="2023-09-15T00:00:00"/>
    <n v="3"/>
    <s v="Yes"/>
    <s v="Available"/>
    <s v="Incomplete"/>
    <s v="Budget Released 13/8/23."/>
    <n v="49350"/>
    <e v="#N/A"/>
    <m/>
    <m/>
    <m/>
    <m/>
    <m/>
    <s v="PO Issued"/>
    <m/>
  </r>
  <r>
    <s v="Ahmad Zaki Bin Harris"/>
    <x v="0"/>
    <m/>
    <m/>
    <n v="4902145739"/>
    <m/>
    <s v="DQSIB1040_LOGBAHAGIA"/>
    <s v="KG/SB"/>
    <s v="P2"/>
    <s v="TMWA/233157"/>
    <d v="2023-09-15T00:00:00"/>
    <n v="3"/>
    <s v="Yes"/>
    <s v="Available"/>
    <s v="Incomplete"/>
    <s v="Budget Released 13/8/23."/>
    <n v="32603"/>
    <e v="#N/A"/>
    <m/>
    <m/>
    <m/>
    <m/>
    <m/>
    <s v="PO Issued"/>
    <m/>
  </r>
  <r>
    <s v="Khairul Ikmal Bin Abdul Halim"/>
    <x v="6"/>
    <d v="2023-09-08T00:00:00"/>
    <m/>
    <s v="No BOQ, TP incomplete to validate SPOF under 5G. Emailed to Jimbai and team to get feedback."/>
    <m/>
    <s v="DQMIR0710_KGDESAJAYAMIRI"/>
    <s v="MR/BIN"/>
    <s v="P2"/>
    <s v="TMWA/237196"/>
    <d v="2023-09-15T00:00:00"/>
    <n v="3"/>
    <s v="Yes"/>
    <s v="Available"/>
    <s v="Incomplete"/>
    <s v="Budget Released 13/8/23."/>
    <n v="128883"/>
    <e v="#N/A"/>
    <m/>
    <m/>
    <m/>
    <m/>
    <m/>
    <s v=" "/>
    <m/>
  </r>
  <r>
    <s v="Nur Fauziah Binti Abdullah Shuhaimy"/>
    <x v="0"/>
    <d v="2023-09-09T00:00:00"/>
    <m/>
    <s v="PO : 4902146434 - 11/09/2023"/>
    <m/>
    <s v="DQMIR0756_KMGLOPENGTENGAH"/>
    <s v="MR/BIN"/>
    <s v="P2"/>
    <s v="TMWA/237252"/>
    <d v="2023-09-15T00:00:00"/>
    <n v="3"/>
    <s v="Yes"/>
    <s v="Available"/>
    <s v="Incomplete"/>
    <s v="Budget Released 13/8/23."/>
    <n v="25807"/>
    <n v="4902146434"/>
    <m/>
    <m/>
    <m/>
    <m/>
    <m/>
    <s v="PO Issued"/>
    <m/>
  </r>
  <r>
    <s v="Ts. Khairul Amilin Bin Mohamed Yusof"/>
    <x v="0"/>
    <m/>
    <m/>
    <m/>
    <m/>
    <s v="DQMIR0715_ SHINYANGSHIPYARD"/>
    <s v="MR/BIN"/>
    <s v="P2"/>
    <s v="TMWA/237251"/>
    <d v="2023-09-15T00:00:00"/>
    <n v="3"/>
    <s v="Yes"/>
    <s v="Available"/>
    <s v="Incomplete"/>
    <s v="Budget Released 13/8/23."/>
    <n v="44410"/>
    <e v="#N/A"/>
    <s v="MR/BIN-DAN-0078-TP"/>
    <m/>
    <m/>
    <m/>
    <m/>
    <s v="PO Issued"/>
    <m/>
  </r>
  <r>
    <s v="Ahmad Zaki Bin Harris"/>
    <x v="0"/>
    <d v="2023-09-08T00:00:00"/>
    <m/>
    <n v="4902145996"/>
    <s v="Issue PO with NC TP Not submit"/>
    <s v="DQSMH0849_JLNKGEMPILAKOTA"/>
    <s v="KG/SB"/>
    <s v="P2"/>
    <s v="TMWA/230487"/>
    <d v="2023-09-15T00:00:00"/>
    <n v="3"/>
    <s v="Yes"/>
    <s v="Available"/>
    <s v="Incomplete"/>
    <s v="Budget Released 13/8/23."/>
    <n v="40904"/>
    <e v="#N/A"/>
    <m/>
    <m/>
    <m/>
    <m/>
    <m/>
    <s v="PO Issued"/>
    <m/>
  </r>
  <r>
    <s v="Ahmad Zaki Bin Harris"/>
    <x v="0"/>
    <d v="2023-09-08T00:00:00"/>
    <m/>
    <n v="4902145989"/>
    <s v="Issue PO with NC TP Not submit"/>
    <s v="DQSMH0855_BGASEMONG"/>
    <s v="KG/SB"/>
    <s v="P2"/>
    <s v="TMWA/230478"/>
    <d v="2023-09-15T00:00:00"/>
    <n v="3"/>
    <s v="Yes"/>
    <s v="Available"/>
    <s v="Incomplete"/>
    <s v="Budget Released 13/8/23."/>
    <n v="21227"/>
    <e v="#N/A"/>
    <m/>
    <m/>
    <m/>
    <m/>
    <m/>
    <s v="PO Issued"/>
    <m/>
  </r>
  <r>
    <s v="Yuhaniz Binti Baidzawi"/>
    <x v="7"/>
    <d v="2023-09-08T00:00:00"/>
    <s v="No TP"/>
    <s v="12/9/2023 done submit docs to CPA"/>
    <m/>
    <s v="DQKCH0288_TAPAHVILLAGE"/>
    <s v="KG/SB"/>
    <s v="P2"/>
    <s v="TMWA/230481"/>
    <d v="2023-09-15T00:00:00"/>
    <n v="3"/>
    <s v="Yes"/>
    <s v="Available"/>
    <s v="Incomplete"/>
    <s v="Budget Released 13/8/23."/>
    <n v="34812"/>
    <e v="#N/A"/>
    <m/>
    <m/>
    <m/>
    <m/>
    <m/>
    <s v="PR created"/>
    <m/>
  </r>
  <r>
    <s v="Khairul Ikmal Bin Abdul Halim"/>
    <x v="0"/>
    <m/>
    <m/>
    <m/>
    <m/>
    <s v="DQBET0075_JLNPAYAUDAK"/>
    <s v="KG/SB"/>
    <s v="P2"/>
    <s v="TMWA/235046"/>
    <d v="2023-09-15T00:00:00"/>
    <n v="3"/>
    <s v="Yes"/>
    <s v="Available"/>
    <s v="Incomplete"/>
    <s v="Budget Released 13/8/23."/>
    <n v="35295"/>
    <e v="#N/A"/>
    <m/>
    <m/>
    <m/>
    <m/>
    <m/>
    <s v="PO Issued"/>
    <m/>
  </r>
  <r>
    <s v="Khairul Ikmal Bin Abdul Halim"/>
    <x v="6"/>
    <m/>
    <m/>
    <s v="NO BOQ, NO TP"/>
    <m/>
    <s v="DQKCH0456_JLNBATUKAWABAU"/>
    <s v="KG/SB"/>
    <s v="P2"/>
    <s v="TMWA/230474"/>
    <d v="2023-09-15T00:00:00"/>
    <n v="3"/>
    <s v="Yes"/>
    <s v="Available"/>
    <s v="Incomplete"/>
    <s v="Budget Released 13/8/23."/>
    <n v="64238"/>
    <m/>
    <m/>
    <m/>
    <m/>
    <m/>
    <m/>
    <s v=" "/>
    <m/>
  </r>
  <r>
    <s v="Ahmad Zaki Bin Harris"/>
    <x v="0"/>
    <d v="2023-09-08T00:00:00"/>
    <m/>
    <n v="4902145944"/>
    <s v="Issue PO with NC TP Not submit"/>
    <s v="DQKCH0497_JLNPCBORNEO"/>
    <s v="KG/SB"/>
    <s v="P2"/>
    <s v="TMWA/230485"/>
    <d v="2023-09-15T00:00:00"/>
    <n v="3"/>
    <s v="Yes"/>
    <s v="Available"/>
    <s v="Incomplete"/>
    <s v="Budget Released 13/8/23."/>
    <n v="21352"/>
    <e v="#N/A"/>
    <m/>
    <m/>
    <m/>
    <m/>
    <m/>
    <s v="PO Issued"/>
    <m/>
  </r>
  <r>
    <s v="Muhamad Zaini Bin Mahamad Sarip"/>
    <x v="0"/>
    <m/>
    <m/>
    <s v="TP approved. dh ada 2 PO. utk SI/VO, tiada attachment SI/VO."/>
    <m/>
    <s v="DBULG1600_JLNSGLUI"/>
    <s v="ST"/>
    <s v="P1"/>
    <s v="TMCA/231945"/>
    <d v="2023-09-15T00:00:00"/>
    <n v="1"/>
    <s v="Yes"/>
    <s v="Available"/>
    <s v="Complete"/>
    <s v="Landowner request monthly rental RM2300 for 6poles._x000a__x000a_Fiber and new 28 poles in progress - main joint breakdown, restoration in progress. Pending approval for additional budget 13k."/>
    <n v="57982"/>
    <e v="#N/A"/>
    <m/>
    <m/>
    <m/>
    <m/>
    <m/>
    <s v=" "/>
    <m/>
  </r>
  <r>
    <s v="Ahmad Zaki Bin Harris"/>
    <x v="0"/>
    <d v="2023-09-08T00:00:00"/>
    <m/>
    <m/>
    <s v="Issue PO with NC TP Not submit"/>
    <s v="DQSAM1123_SIMANGGANG"/>
    <s v="KG/SB"/>
    <s v="P2"/>
    <s v="TMWA/235051"/>
    <d v="2023-09-15T00:00:00"/>
    <n v="3"/>
    <s v="Yes"/>
    <s v="Available"/>
    <s v="Incomplete"/>
    <s v="Budget Released 13/8/23."/>
    <n v="25295"/>
    <e v="#N/A"/>
    <m/>
    <m/>
    <m/>
    <m/>
    <m/>
    <s v="PO Issued"/>
    <m/>
  </r>
  <r>
    <s v="Mahzura Binti Ramli"/>
    <x v="0"/>
    <m/>
    <m/>
    <s v="Proceed RPKA"/>
    <m/>
    <s v="DQKCH0398_KAMPUNGBUNTAL"/>
    <s v="KG/SB"/>
    <s v="P2"/>
    <s v="TMWA/220801"/>
    <d v="2023-09-15T00:00:00"/>
    <n v="3"/>
    <s v="Yes"/>
    <s v="Available"/>
    <s v="Incomplete"/>
    <s v="Budget Released 13/8/23."/>
    <n v="19860"/>
    <e v="#N/A"/>
    <m/>
    <m/>
    <m/>
    <m/>
    <m/>
    <s v="PO Issued"/>
    <m/>
  </r>
  <r>
    <s v="Nurul Ridhwan Bin Sulaiman"/>
    <x v="6"/>
    <d v="2023-09-08T00:00:00"/>
    <m/>
    <s v="No PO yet"/>
    <s v="Issue PO with NC TP Not submit"/>
    <s v="DQSRN0959_JLNTMNANGGERIKINDAH"/>
    <s v="KG/SB"/>
    <s v="P2"/>
    <s v="TMWA/230464"/>
    <d v="2023-09-15T00:00:00"/>
    <n v="3"/>
    <s v="Yes"/>
    <s v="Available"/>
    <s v="Incomplete"/>
    <s v="Budget Released 13/8/23."/>
    <n v="37104"/>
    <m/>
    <m/>
    <m/>
    <m/>
    <m/>
    <m/>
    <s v=" "/>
    <m/>
  </r>
  <r>
    <s v="Nurul Ridhwan Bin Sulaiman"/>
    <x v="6"/>
    <d v="2023-09-08T00:00:00"/>
    <m/>
    <s v="No PO yet"/>
    <s v="Issue PO with NC TP Not submit"/>
    <s v="DQSAM1125_JLNFOOCHOW"/>
    <s v="KG/SB"/>
    <s v="P2"/>
    <s v="TMWA/235050"/>
    <d v="2023-09-15T00:00:00"/>
    <n v="3"/>
    <s v="Yes"/>
    <s v="Available"/>
    <s v="Incomplete"/>
    <s v="Budget Released 13/8/23."/>
    <n v="21352"/>
    <e v="#N/A"/>
    <m/>
    <m/>
    <m/>
    <m/>
    <m/>
    <s v=" "/>
    <m/>
  </r>
  <r>
    <s v="Muhammad Hafizzuddin Bin Mohd Noor"/>
    <x v="6"/>
    <m/>
    <m/>
    <s v="12/9-masih tiada TP submission_x000a_8/9-LOR created 8/9/2023, LOR asal rejected. "/>
    <m/>
    <s v="DQKCH0514_LRGSEMARIANG4"/>
    <s v="KG/SB"/>
    <s v="P2"/>
    <s v="TMWA/230494"/>
    <d v="2023-09-15T00:00:00"/>
    <n v="3"/>
    <s v="Yes"/>
    <s v="Available"/>
    <s v="Incomplete"/>
    <s v="Budget Released 13/8/23."/>
    <n v="19877"/>
    <e v="#N/A"/>
    <s v="created 8/9/2023- KG/SB-EDN-0154-TP"/>
    <m/>
    <m/>
    <m/>
    <m/>
    <s v=" "/>
    <m/>
  </r>
  <r>
    <s v="Mohd Azrul Nizam Bin Aziz"/>
    <x v="4"/>
    <s v=" "/>
    <s v="No TP"/>
    <s v="Order Sphere in progress, Project CRTD NULL, budget available, PAC approved, BOQ and TP OK."/>
    <m/>
    <s v="DQKCH1143_LGKOTAPADAWAN2"/>
    <s v="KG/SB"/>
    <s v="P2"/>
    <s v="TMWA/230484"/>
    <d v="2023-09-15T00:00:00"/>
    <n v="3"/>
    <s v="Yes"/>
    <s v="Available"/>
    <s v="Incomplete"/>
    <s v="Budget Released 13/8/23."/>
    <n v="24550"/>
    <m/>
    <m/>
    <m/>
    <m/>
    <m/>
    <m/>
    <s v=" "/>
    <m/>
  </r>
  <r>
    <s v="Mohd Shahfre Bin Sa'afie"/>
    <x v="0"/>
    <m/>
    <m/>
    <s v="Done accept BOQ"/>
    <m/>
    <s v="DQKCH0463_JLNPUNCAKBORNEO"/>
    <s v="KG/SB"/>
    <s v="P2"/>
    <s v="TMWA/230492"/>
    <d v="2023-09-15T00:00:00"/>
    <n v="3"/>
    <s v="Yes"/>
    <s v="Available"/>
    <s v="Incomplete"/>
    <s v="Budget Released 13/8/23."/>
    <n v="21352"/>
    <m/>
    <m/>
    <m/>
    <m/>
    <m/>
    <m/>
    <s v="PO Issued"/>
    <m/>
  </r>
  <r>
    <s v="Yuhaniz Binti Baidzawi"/>
    <x v="0"/>
    <d v="2023-09-08T00:00:00"/>
    <m/>
    <n v="4902145904"/>
    <m/>
    <s v="DBPET1078_FEDERALHWY"/>
    <s v="SB"/>
    <s v="P1"/>
    <s v="TMCA/220898"/>
    <d v="2023-09-15T00:00:00"/>
    <n v="1"/>
    <s v="Yes"/>
    <s v="Available"/>
    <s v="Complete"/>
    <s v="26/8 - still issue with tnb and gas linde_x000a_3rd party wayleave issue. Previously request to drop sbb tiada update dari persatuan hokkien. Sekarang dah dapat kebenaran persatuan hokkien dan perlu buat HDD.  Progress melibatkan KUSEL stage 3 sekarang._x000a__x000a_8/8 - Jumpa esok._x000a_Pullig ongoing. Target 26/8"/>
    <n v="34110"/>
    <m/>
    <m/>
    <m/>
    <m/>
    <m/>
    <m/>
    <s v="PO Issued"/>
    <m/>
  </r>
  <r>
    <s v="Mohd Shahfre Bin Sa'afie"/>
    <x v="6"/>
    <d v="2023-09-08T00:00:00"/>
    <m/>
    <s v="12/9/23 - 3._x0009_TP – No distance cable in plan cable. No standard BOQ (with letterhead) &amp; CNC template (both must be signed by NEC and verified by AND)"/>
    <s v="Issue PO with NC TP Not submit"/>
    <s v="DQSRN0966_JLNKGHULUBTGSADONG"/>
    <s v="KG/SB"/>
    <s v="P2"/>
    <s v="TMWA/230465"/>
    <d v="2023-09-15T00:00:00"/>
    <n v="3"/>
    <s v="Yes"/>
    <s v="Available"/>
    <s v="Incomplete"/>
    <s v="Budget Released 13/8/23."/>
    <n v="22450"/>
    <e v="#N/A"/>
    <m/>
    <m/>
    <m/>
    <m/>
    <m/>
    <s v=" "/>
    <m/>
  </r>
  <r>
    <s v="Mahmud Bin Zakaria"/>
    <x v="9"/>
    <d v="2023-09-09T00:00:00"/>
    <m/>
    <s v="Lor Belum Request"/>
    <s v="No LOR"/>
    <s v="DQSRN0961_JLNPALAHSERIAN"/>
    <s v="KG/SB"/>
    <s v="P2"/>
    <s v="TMWA/230488"/>
    <d v="2023-09-15T00:00:00"/>
    <n v="3"/>
    <s v="Yes"/>
    <s v="Available"/>
    <s v="Incomplete"/>
    <s v="Budget Released 13/8/23."/>
    <n v="108773"/>
    <m/>
    <m/>
    <m/>
    <m/>
    <m/>
    <m/>
    <s v=" "/>
    <m/>
  </r>
  <r>
    <s v="Yuhaniz Binti Baidzawi"/>
    <x v="0"/>
    <d v="2023-09-08T00:00:00"/>
    <m/>
    <n v="4902145974"/>
    <s v="Issue PO with NC TP Not submit"/>
    <s v="DQSIB1037_LANANGBRIDGETOLLBOOTH"/>
    <s v="KG/SB"/>
    <s v="P2"/>
    <s v="TMWA/233148"/>
    <d v="2023-09-15T00:00:00"/>
    <n v="3"/>
    <s v="Yes"/>
    <s v="Available"/>
    <s v="Incomplete"/>
    <s v="Budget Released 13/8/23."/>
    <n v="41643"/>
    <m/>
    <m/>
    <m/>
    <m/>
    <m/>
    <m/>
    <s v="PR created"/>
    <m/>
  </r>
  <r>
    <s v="Muhamad Hamizi Bin Mua'anaff"/>
    <x v="0"/>
    <m/>
    <m/>
    <m/>
    <m/>
    <s v="DQKCH0276_DPTOFVERTERINARYSERVICES"/>
    <s v="KG/SB"/>
    <s v="P2"/>
    <s v="TMWA/230480"/>
    <d v="2023-09-15T00:00:00"/>
    <n v="3"/>
    <s v="Yes"/>
    <s v="Available"/>
    <s v="Incomplete"/>
    <s v="Budget Released 13/8/23."/>
    <n v="34812"/>
    <m/>
    <m/>
    <m/>
    <m/>
    <m/>
    <m/>
    <s v="PO Issued"/>
    <m/>
  </r>
  <r>
    <s v="Mohd Nasharulhisham Bin Mohd Nasir"/>
    <x v="6"/>
    <d v="2023-09-08T00:00:00"/>
    <m/>
    <s v="no TP &amp; BOQ"/>
    <m/>
    <s v="DQSMH0870_KGMATA"/>
    <s v="KG/SB"/>
    <s v="P2"/>
    <s v="TMWA/230459"/>
    <d v="2023-09-15T00:00:00"/>
    <n v="3"/>
    <s v="Yes"/>
    <s v="Available"/>
    <s v="Incomplete"/>
    <s v="Budget Released 13/8/23."/>
    <n v="21227"/>
    <m/>
    <m/>
    <m/>
    <m/>
    <m/>
    <m/>
    <s v=" "/>
    <m/>
  </r>
  <r>
    <s v="Nurul Ridhwan Bin Sulaiman"/>
    <x v="9"/>
    <d v="2023-09-08T00:00:00"/>
    <m/>
    <s v="10/9: PAC created &amp; approved by state. 11/9: LOR created. KG/SB-ATE-0041-TP"/>
    <s v="No LOR, No TP, No PO"/>
    <s v="DQBAU0020_Q62JLNKUCHINGBAU"/>
    <s v="KG/SB"/>
    <s v="P2"/>
    <s v="TMWA/230467"/>
    <d v="2023-09-15T00:00:00"/>
    <n v="3"/>
    <s v="Yes"/>
    <s v="Available"/>
    <s v="Incomplete"/>
    <s v="H5G2301306/PAC2312211"/>
    <n v="55148"/>
    <m/>
    <s v="KG/SB-ATE-0041-TP"/>
    <m/>
    <m/>
    <m/>
    <m/>
    <s v=" "/>
    <m/>
  </r>
  <r>
    <s v="Muhammad Nur Haimi Bin Amdan"/>
    <x v="0"/>
    <m/>
    <m/>
    <s v="Proceed PR, TP approved. dh ada 1 PO CWS. PO cable belum buat. cuma BOQ tidak bertandatangan"/>
    <s v="Proceed PR"/>
    <s v="DBHSG0205_JLNBATANGKALI"/>
    <s v="ST"/>
    <s v="P2"/>
    <s v="TMCA/224797"/>
    <d v="2023-09-15T00:00:00"/>
    <n v="2"/>
    <s v="Yes"/>
    <s v="Available"/>
    <s v="Incomplete"/>
    <s v="KUSEL/JKR HS permit approved by 17 Aug 23. To proceed with approval request from CNO for PR/PO creation and fiber installation. "/>
    <n v="194651"/>
    <m/>
    <m/>
    <m/>
    <m/>
    <m/>
    <m/>
    <s v="PO Issued"/>
    <s v="Require 2nd RPKA Fin"/>
  </r>
  <r>
    <s v="Muhamad Zaini Bin Mahamad Sarip"/>
    <x v="0"/>
    <m/>
    <m/>
    <s v="TP approved. dh ada 2 PO. utk SI/VO, tiada attachment SI/VO."/>
    <m/>
    <s v="DBHSG0198_PERODUAPARTSCENTER"/>
    <s v="ST"/>
    <s v="P2"/>
    <s v="TMCA/224583"/>
    <d v="2023-09-15T00:00:00"/>
    <n v="2"/>
    <s v="Yes"/>
    <s v="Available"/>
    <s v="Incomplete"/>
    <s v="Planning in Progress - Private land/Permit Perodua. Done escalate to Ir Azrin  and TM ONE and submitted work schedule to Perodua. Meeting perodua on 24/7/23. Pending decision from Perodua_x000a__x000a_18/8 - Kena attend briefing perodua dgn TM hari ini._x000a_21/8 Pending approval Perodua"/>
    <n v="40001"/>
    <m/>
    <m/>
    <m/>
    <m/>
    <m/>
    <m/>
    <s v=" "/>
    <m/>
  </r>
  <r>
    <s v="Muhamad Hamizi Bin Mua'anaff"/>
    <x v="0"/>
    <m/>
    <m/>
    <m/>
    <m/>
    <s v="DQSIB1010_JLNUPPERLANANGSIBU"/>
    <s v="KG/SB"/>
    <s v="P1"/>
    <s v="TMWA/233141"/>
    <d v="2023-09-15T00:00:00"/>
    <n v="1"/>
    <s v="Yes"/>
    <s v="Available"/>
    <s v="Incomplete"/>
    <s v="Budget Released 13/8/23."/>
    <n v="36495"/>
    <m/>
    <m/>
    <m/>
    <m/>
    <m/>
    <m/>
    <s v="PO Issued"/>
    <m/>
  </r>
  <r>
    <s v="Mahmud Bin Zakaria"/>
    <x v="0"/>
    <d v="2023-09-09T00:00:00"/>
    <m/>
    <s v="SUBMIT CPA TO CREATE PR"/>
    <m/>
    <s v="DQSMH0838_JLNMAKMUR"/>
    <s v="KG/SB"/>
    <s v="P1"/>
    <s v="TMWA/230486"/>
    <d v="2023-09-15T00:00:00"/>
    <n v="1"/>
    <s v="Yes"/>
    <s v="Available"/>
    <s v="Incomplete"/>
    <s v="Budget Released 13/8/23."/>
    <n v="19114"/>
    <m/>
    <s v="KG/SB-ANG-0029-TP"/>
    <m/>
    <m/>
    <m/>
    <m/>
    <s v="PO Issued"/>
    <m/>
  </r>
  <r>
    <s v="Nurul Ridhwan Bin Sulaiman"/>
    <x v="6"/>
    <d v="2023-09-08T00:00:00"/>
    <m/>
    <s v="No PO yet"/>
    <s v="Issue PO with NC TP Not submit"/>
    <s v="DQSRN0971_JLNKUCHINGSERIAN1"/>
    <s v="KG/SB"/>
    <s v="P1"/>
    <s v="TMWA/230482"/>
    <d v="2023-09-15T00:00:00"/>
    <n v="1"/>
    <s v="Yes"/>
    <s v="Available"/>
    <s v="Incomplete"/>
    <s v="Budget Released 13/8/23."/>
    <n v="19866"/>
    <m/>
    <m/>
    <m/>
    <m/>
    <m/>
    <m/>
    <s v=" "/>
    <m/>
  </r>
  <r>
    <s v="Muhamad Hamizi Bin Mua'anaff"/>
    <x v="6"/>
    <d v="2023-09-09T00:00:00"/>
    <m/>
    <s v="No TP &amp; BQ - Done Email To PM &amp; Nec 9/9/23"/>
    <m/>
    <s v="DQSMH0880_KGMANG5"/>
    <s v="KG/SB"/>
    <s v="P1"/>
    <s v="TMWA/230477"/>
    <d v="2023-09-15T00:00:00"/>
    <n v="1"/>
    <s v="Yes"/>
    <s v="Available"/>
    <s v="Incomplete"/>
    <s v="Budget Released 13/8/23."/>
    <n v="64238"/>
    <m/>
    <m/>
    <m/>
    <m/>
    <m/>
    <m/>
    <s v=" "/>
    <m/>
  </r>
  <r>
    <s v="Muhamad Zaini Bin Mahamad Sarip"/>
    <x v="10"/>
    <m/>
    <m/>
    <s v="TP approved. dh ada 2 PO. utk SI/VO, tiada attachment SI/VO.commercial issue with Celcom, pending approval fiber route&amp; cws"/>
    <s v="Permit issues"/>
    <s v="DBPET0991_JLNHEVEA"/>
    <s v="ST"/>
    <s v="P1"/>
    <s v="TMCA/223145"/>
    <s v="15/9/2023"/>
    <n v="1"/>
    <s v="Yes"/>
    <s v="Available"/>
    <s v="Incomplete"/>
    <s v="still issue with tnb and gas linde_x000a__x000a_Fiber ready last end - manhole/LGM land/KIV-site acquisition by DNB. Based on meeting 13/7-KWASALAND agreed to proceed with 2nd route from highway Jln SgBuloh and AND ST to locate manhole._x000a__x000a_Pending permit golf club. Target ready by end August_x000a__x000a_Commercial nego. Kena minta approval Digi/celcom. TMG will help to nego_x000a__x000a_Pending commercial arrangement between TMG and Celcom due to fiber service provider in Kwasa Land is Celcom -  Target to complete (FRLP) within 3 weeks after commercial approval"/>
    <n v="17655"/>
    <m/>
    <m/>
    <m/>
    <m/>
    <m/>
    <m/>
    <s v=" "/>
    <m/>
  </r>
  <r>
    <s v="Muhamad Zaini Bin Mahamad Sarip"/>
    <x v="10"/>
    <m/>
    <m/>
    <s v="Design dengan tuan tanah tak setle, TO issue LOR, PMN ceilieng. TP belum Approved, BOQ ok cuma x bersain. TP ok."/>
    <s v="Permit issues"/>
    <s v="DBHSG0220_KGORANGASLISERENDAH39"/>
    <s v="ST"/>
    <s v="P2"/>
    <s v="TMCA/225391"/>
    <d v="2023-09-16T00:00:00"/>
    <n v="2"/>
    <s v="Yes"/>
    <s v="Available"/>
    <s v="Incomplete"/>
    <s v="&quot;13/9-NO SOF_x000a_14/11 to submit plan to PDT today. Issue with Org Asli_x000a_29/11 need to discuss with Tok Batin &amp; JKKK. To get updates after discussion._x000a_6/12 Meet JAKOA &amp; to get approval from Tok Batin_x000a_13/12/22 Send letter on JAKOA on 9/12 to get approval from Tok Batin. JAKOA to meet Tok Batin_x000a_16/1/23 JAKOA confirmed land area is not owned by LL can proceed work. To see Tok Batin to get letter (tanah)_x000a_31/7/23 Pending Land Owner approval still negotiation with tuan tanah. To get JPPH rates. Pending budget.&quot;_x000a__x000a_Landlord issues - TMG team to assist on negotiation with landlord. Target to complete (FRLP) within 3 weeks after approval from landlord/payment made to landlord."/>
    <n v="76565"/>
    <m/>
    <m/>
    <m/>
    <m/>
    <m/>
    <m/>
    <s v=" "/>
    <m/>
  </r>
  <r>
    <s v="Hasrul Nizam Bin Othman"/>
    <x v="0"/>
    <d v="2023-09-09T00:00:00"/>
    <m/>
    <s v="SUBMIT CPA TO CREATE PR"/>
    <m/>
    <s v="DCKTN0400_JLNBKTSETONGKOL"/>
    <s v="PHG"/>
    <s v="P2"/>
    <s v="TMEA/231672"/>
    <d v="2023-09-20T00:00:00"/>
    <n v="3"/>
    <s v="Yes"/>
    <s v="Available"/>
    <s v="Incomplete"/>
    <s v="Tower not ready"/>
    <n v="23887"/>
    <m/>
    <s v="PHG-NRO-0189-TP"/>
    <m/>
    <m/>
    <m/>
    <m/>
    <s v="PO Issued"/>
    <m/>
  </r>
  <r>
    <s v="Muhamad Zaini Bin Mahamad Sarip"/>
    <x v="0"/>
    <m/>
    <m/>
    <s v="TP approved. dh ada 2 PO. utk SI/VO, tiada attachment SI/VO."/>
    <m/>
    <s v="DBHSG0227_BKTCHDNGBATANGKALI"/>
    <s v="ST"/>
    <s v="P2"/>
    <s v="TMCA/224676"/>
    <d v="2023-09-21T00:00:00"/>
    <n v="2"/>
    <s v="Yes"/>
    <s v="Available"/>
    <s v="Incomplete"/>
    <s v="Pending one-off payment to landlord - Target to complete (FRLP) within 3 weeks after approval from landlord. Need plan 27 poles. "/>
    <n v="106021"/>
    <m/>
    <m/>
    <m/>
    <m/>
    <m/>
    <m/>
    <s v=" "/>
    <m/>
  </r>
  <r>
    <s v="Muhamad Hamizi Bin Mua'anaff"/>
    <x v="6"/>
    <d v="2023-09-09T00:00:00"/>
    <m/>
    <s v="Budget Pump In 11/9/23, New LOR Approve 11/9/23, No TP &amp; BQ - Done Email To PM &amp; Nec 12/9/23"/>
    <s v="check tnt value in pac. create folder in cpa"/>
    <s v="DSSDK0756_JLNKGBAHAGIA"/>
    <s v="TWU/SKN"/>
    <s v="P1"/>
    <s v="TMBA/221663"/>
    <d v="2023-09-30T00:00:00"/>
    <n v="1"/>
    <s v="Yes"/>
    <s v="Available"/>
    <s v="Incomplete"/>
    <s v="Wayleave - Permit JKR Pending, follow up everyday._x000a__x000a_JKR to table again next week meeting (tue/wed)_x000a__x000a_High risk to deliver"/>
    <s v="                            -  "/>
    <m/>
    <m/>
    <m/>
    <m/>
    <m/>
    <m/>
    <s v="Pending BOQ from CP"/>
    <s v="BOQ not upload in sharepoint. Not in masterli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n v="1"/>
    <s v="trial"/>
    <x v="0"/>
    <m/>
    <m/>
    <m/>
    <d v="2023-09-01T10:50:42"/>
    <d v="2023-09-01T11:05:25"/>
    <s v="zunaidid@tm.com.my"/>
    <s v="Zunaidi Bin Md Dalan Md Dalan"/>
    <m/>
    <m/>
    <m/>
    <m/>
    <n v="6900.84"/>
    <s v="First PO"/>
    <m/>
    <s v="TMG (5G , NRP)"/>
    <s v="4567"/>
    <s v="TMBA/220970"/>
    <s v="DSPNP0588_CYBERCITYAPARTMENTPHASE2"/>
    <d v="2023-09-05T00:00:00"/>
    <s v="1234"/>
    <s v="Sabah"/>
    <m/>
    <s v="Network Contractor"/>
    <m/>
    <s v="dummy 1223"/>
    <s v="https://tm365-my.sharepoint.com/personal/badruznasrin_basri_tm_com_my/Documents/Apps/Microsoft%20Forms/Request%20New%20PR/Question%201/TMBA220970%20-%20SITE%20PLAN%202ND%20LEG%20(002)_Zunaidi%20Bin%20Md%20Dalan.pdf"/>
    <s v="test123"/>
    <s v="test123"/>
    <s v="https://tm365-my.sharepoint.com/personal/badruznasrin_basri_tm_com_my/_layouts/15/Doc.aspx?sourcedoc=%7B2528CB30-50A4-44C0-830A-A05F89283800%7D&amp;file=Copy%20of%20TMBA220970%20-%20DRAFT%20PR%20TO%20TM%20Std_Costi_Zunaidi%20Bin%20Md%20Dalan.xlsx&amp;action=default&amp;mobileredirect=true"/>
    <m/>
    <m/>
    <m/>
    <m/>
    <x v="0"/>
  </r>
  <r>
    <n v="2"/>
    <s v="Mahmud Bin Zakaria"/>
    <x v="1"/>
    <d v="2023-09-07T00:00:00"/>
    <m/>
    <n v="4902144739"/>
    <d v="2023-09-01T11:33:45"/>
    <d v="2023-09-01T11:59:07"/>
    <s v="noreha.fatehi@tm.com.my"/>
    <s v="Noreha Binti Fatehi Noreha Binti Fatehi"/>
    <m/>
    <m/>
    <m/>
    <m/>
    <n v="30810.78"/>
    <s v="First PO"/>
    <m/>
    <s v="TMG"/>
    <s v="H5G2300790"/>
    <s v="TMWA/230458"/>
    <s v="DNB_HORIZON 5G_DQSMH0846 1 IUC/CSR &amp; SPUR 12C FOC KSN_F26/F30 JLNKGPINANG_KSN"/>
    <d v="2023-09-30T00:00:00"/>
    <s v="PAC2310275"/>
    <s v="Sarawak"/>
    <m/>
    <s v="Network Contractor"/>
    <m/>
    <s v="3400039043"/>
    <s v="https://tm365-my.sharepoint.com/personal/badruznasrin_basri_tm_com_my/Documents/Apps/Microsoft%20Forms/Request%20New%20PR/Question%201/TP%20-%20TMWA230458_Noreha%20Binti%20Fatehi.pdf; https://tm365-my.sharepoint.com/personal/badruznasrin_basri_tm_com_my/Documents/Apps/Microsoft%20Forms/Request%20New%20PR/Question%201/BOQ%20-%20TMWA230458_Noreha%20Binti%20Fatehi.pdf; https://tm365-my.sharepoint.com/personal/badruznasrin_basri_tm_com_my/Documents/Apps/Microsoft%20Forms/Request%20New%20PR/Question%201/COSTING%20-%20TMWA230458_Noreha%20Binti%20Fatehi.pdf"/>
    <s v="3400039043"/>
    <s v="KG/SB-TTL-0253-TP"/>
    <s v="https://tm365-my.sharepoint.com/personal/badruznasrin_basri_tm_com_my/Documents/Apps/Microsoft%20Forms/Request%20New%20PR/Question/BOQ%20-%20TMWA230458_Noreha%20Binti%20Fatehi.pdf"/>
    <m/>
    <m/>
    <m/>
    <m/>
    <x v="1"/>
  </r>
  <r>
    <n v="3"/>
    <s v="Nur Fauziah Binti Abdullah Shuhaimy"/>
    <x v="2"/>
    <d v="2023-09-07T00:00:00"/>
    <s v="BOQ verified. Exceed warrrant NRP TM one"/>
    <s v="BOQ verified. Exceed warrrant NRP TM one"/>
    <d v="2023-09-01T11:57:43"/>
    <d v="2023-09-01T12:09:40"/>
    <s v="bakarh@tm.com.my"/>
    <s v="Abu Bakar Bin Abdul Hamid Abdul Hamid"/>
    <m/>
    <m/>
    <m/>
    <m/>
    <n v="5414.03"/>
    <s v="First PO"/>
    <m/>
    <s v="TMone"/>
    <s v="NRP2303163"/>
    <s v="TMNA/232643"/>
    <s v="NRP_FOC JTG F15/F16 SPUR 12C NID TO LEMBAGA HASIL DALAM NEGERI-PEJABAT LHDNM PULAU PINANG_x000a_"/>
    <d v="2023-09-30T00:00:00"/>
    <s v="PAC2311756"/>
    <s v="Pulau Pinang"/>
    <m/>
    <s v="Network Contractor"/>
    <m/>
    <s v="3400038940"/>
    <s v="https://tm365-my.sharepoint.com/personal/badruznasrin_basri_tm_com_my/_layouts/15/Doc.aspx?sourcedoc=%7B0FDDEFAD-390A-4D0B-A477-0CA15A31E39E%7D&amp;file=TP%20COSTING%20TMNA%20232643_Abu%20Bakar%20Bin%20Abdul.xlsx&amp;action=default&amp;mobileredirect=true"/>
    <s v="3400038940"/>
    <s v="PG-SNR-0677-TP"/>
    <s v="https://tm365-my.sharepoint.com/personal/badruznasrin_basri_tm_com_my/Documents/Apps/Microsoft%20Forms/Request%20New%20PR/Question/TP%20BOQ%20TMNA%20232643%20(1)_Abu%20Bakar%20Bin%20Abdul.pdf"/>
    <m/>
    <m/>
    <m/>
    <m/>
    <x v="0"/>
  </r>
  <r>
    <n v="4"/>
    <s v="Sayyid"/>
    <x v="1"/>
    <m/>
    <m/>
    <m/>
    <d v="2023-09-01T12:02:56"/>
    <d v="2023-09-01T12:16:03"/>
    <s v="engkuintan@tm.com.my"/>
    <s v="Engku Intan Norazlin Bt Che Engku Husin Che Engku Husin"/>
    <m/>
    <m/>
    <m/>
    <m/>
    <n v="1112.6400000000001"/>
    <s v="First PO"/>
    <m/>
    <s v="TMone"/>
    <s v="NRP2302874"/>
    <s v="TMCA/231976"/>
    <s v="NRP THRU CORE LTS F83 BF TABUNG HAJI HEITECH PADU"/>
    <d v="2023-09-04T00:00:00"/>
    <s v="PAC2310916"/>
    <s v="Petaling Jaya"/>
    <m/>
    <s v="Network Contractor"/>
    <m/>
    <s v="3400038817"/>
    <s v="https://tm365-my.sharepoint.com/personal/badruznasrin_basri_tm_com_my/_layouts/15/Doc.aspx?sourcedoc=%7B486988DC-A4B5-45D5-A436-0B6A7AB84149%7D&amp;file=TP%20NRP%20LTS%20PUSH%20CORE%20F83%20BF%20TABUNG%20HAJI%20(2)_Engku%20Intan%20Norazlin.pptx&amp;action=edit&amp;mobileredirect=true"/>
    <s v="3400038817"/>
    <s v="PJ-TNG-0073-TP"/>
    <s v="https://tm365-my.sharepoint.com/personal/badruznasrin_basri_tm_com_my/Documents/Apps/Microsoft%20Forms/Request%20New%20PR/Question/revise%20boq_po_7943_TNG_22082023%20100654%20_sept1_Engku%20Intan%20Norazlin.pdf"/>
    <m/>
    <m/>
    <m/>
    <m/>
    <x v="0"/>
  </r>
  <r>
    <n v="5"/>
    <s v="Mohd Syahmi Bin Chik"/>
    <x v="1"/>
    <m/>
    <m/>
    <m/>
    <d v="2023-09-01T12:23:47"/>
    <d v="2023-09-01T12:29:10"/>
    <s v="engkuintan@tm.com.my"/>
    <s v="Engku Intan Norazlin Bt Che Engku Husin Che Engku Husin"/>
    <m/>
    <m/>
    <m/>
    <m/>
    <n v="8805.15"/>
    <s v="First PO"/>
    <m/>
    <s v="TMone"/>
    <s v="NRP2302654"/>
    <s v="TMCA/231843"/>
    <s v="NRP CWS LTS 2W OPEN CUT KWASA KWSP KDDC_x000a_"/>
    <d v="2023-09-06T00:00:00"/>
    <s v="PAC2310373"/>
    <s v="Petaling Jaya"/>
    <m/>
    <s v="Network Contractor"/>
    <m/>
    <s v="3400039045"/>
    <s v="https://tm365-my.sharepoint.com/personal/badruznasrin_basri_tm_com_my/_layouts/15/Doc.aspx?sourcedoc=%7B6E2D5653-3482-4562-ABAC-334761141E9A%7D&amp;file=TMCA231843%20NRP%20CWS%20LTS%202W%20OPEN%20CUT%20KWASA%20KWSP_Engku%20Intan%20Norazlin.pptx&amp;action=edit&amp;mobileredirect=true"/>
    <s v="3400039045"/>
    <s v="PJ-ABX-0001-TP"/>
    <s v="https://tm365-my.sharepoint.com/personal/badruznasrin_basri_tm_com_my/Documents/Apps/Microsoft%20Forms/Request%20New%20PR/Question/BOQ_TMCA231843%20NRP%20CWS%20LTS%202W%20OPEN%20CUT%20KWASA_Engku%20Intan%20Norazlin.pdf"/>
    <m/>
    <m/>
    <m/>
    <m/>
    <x v="0"/>
  </r>
  <r>
    <n v="6"/>
    <s v="Ahmad Zaki Bin Harris"/>
    <x v="3"/>
    <m/>
    <m/>
    <m/>
    <d v="2023-09-01T12:30:41"/>
    <d v="2023-09-01T12:32:23"/>
    <s v="ilmanafif.zulkifli@tm.com.my"/>
    <s v="Ilman Afif Bin Zulkifli Ilman Afif Bin Zulkifli"/>
    <m/>
    <m/>
    <m/>
    <m/>
    <n v="5090.92"/>
    <s v="First PO"/>
    <m/>
    <s v="TMone"/>
    <s v="NRP2302965"/>
    <s v="TMCA/231975"/>
    <m/>
    <d v="2023-09-08T00:00:00"/>
    <s v="PAC2311360"/>
    <s v="Petaling Jaya"/>
    <m/>
    <s v="Network Contractor"/>
    <m/>
    <s v="3400038985"/>
    <s v="https://tm365-my.sharepoint.com/personal/badruznasrin_basri_tm_com_my/Documents/Apps/Microsoft%20Forms/Request%20New%20PR/Question%201/TP%20(4)_Ilman%20Afif%20Bin%20Zulki.pdf"/>
    <s v="3400038985"/>
    <s v="PJ-EXT-1080-TP"/>
    <s v="https://tm365-my.sharepoint.com/personal/badruznasrin_basri_tm_com_my/Documents/Apps/Microsoft%20Forms/Request%20New%20PR/Question/PR%20Creation_Ilman%20Afif%20Bin%20Zulki.pdf"/>
    <m/>
    <m/>
    <m/>
    <m/>
    <x v="0"/>
  </r>
  <r>
    <n v="7"/>
    <s v="Muhamad Hamizi Bin Mua'anaff"/>
    <x v="4"/>
    <d v="2023-09-07T00:00:00"/>
    <m/>
    <s v="Exceed Warrant  8/9/23 - Done Email To PIC"/>
    <d v="2023-09-01T12:58:19"/>
    <d v="2023-09-01T13:04:53"/>
    <s v="zaini.sarip@tm.com.my"/>
    <s v="Muhamad Zaini Bin Mahamad Sarip"/>
    <m/>
    <m/>
    <m/>
    <m/>
    <n v="6384"/>
    <s v="First PO"/>
    <m/>
    <s v="Unifi"/>
    <s v="WAI2300656"/>
    <s v="TMCA/231767"/>
    <s v="WAITERS CLEARANCE AND GBK FOR JENDELA (J14D-3)"/>
    <d v="2023-09-15T00:00:00"/>
    <s v="PAC2309844"/>
    <s v="Selangor Timur"/>
    <m/>
    <s v="Network Contractor"/>
    <m/>
    <s v="3400038558"/>
    <s v="https://tm365-my.sharepoint.com/personal/badruznasrin_basri_tm_com_my/_layouts/15/Doc.aspx?sourcedoc=%7B61051E8E-0CEC-42F1-85CC-B21C0F6E039A%7D&amp;file=1.%20Technical%20Proposal%20GBK_C100_Muhamad%20Zaini%20Bin%20Ma.pptx&amp;action=edit&amp;mobileredirect=true"/>
    <s v="3400038558"/>
    <s v="ST-FEH-0027-TP"/>
    <s v="https://tm365-my.sharepoint.com/personal/badruznasrin_basri_tm_com_my/_layouts/15/Doc.aspx?sourcedoc=%7B6DCB9C63-EF89-4012-B26A-B1DB89FB1627%7D&amp;file=Costing_Project_GBK_C100_Muhamad%20Zaini%20Bin%20Ma.xlsx&amp;action=default&amp;mobileredirect=true"/>
    <m/>
    <m/>
    <m/>
    <m/>
    <x v="0"/>
  </r>
  <r>
    <n v="8"/>
    <s v="Muhamad Hamizi Bin Mua'anaff"/>
    <x v="4"/>
    <d v="2023-09-07T00:00:00"/>
    <m/>
    <s v="Exceed Warrant 8/9/23 - Done Email To PIC"/>
    <d v="2023-09-01T13:05:01"/>
    <d v="2023-09-01T13:07:00"/>
    <s v="zaini.sarip@tm.com.my"/>
    <s v="Muhamad Zaini Bin Mahamad Sarip"/>
    <m/>
    <m/>
    <m/>
    <m/>
    <n v="2968"/>
    <s v="First PO"/>
    <m/>
    <s v="Unifi"/>
    <s v="WAI2300656"/>
    <s v="TMCA/231767"/>
    <s v="WAITERS CLEARANCE AND GBK FOR JENDELA (J14D-3)"/>
    <d v="2023-09-15T00:00:00"/>
    <s v="PAC2309844"/>
    <s v="Selangor Timur"/>
    <m/>
    <s v="Network Contractor"/>
    <m/>
    <s v="3400038558"/>
    <s v="https://tm365-my.sharepoint.com/personal/badruznasrin_basri_tm_com_my/_layouts/15/Doc.aspx?sourcedoc=%7B5A5C5A44-1E3C-4DA5-A6DE-CEBD2CC9EDB9%7D&amp;file=1.%20Technical%20Proposal%20GBK_C101_Muhamad%20Zaini%20Bin%20Ma.pptx&amp;action=edit&amp;mobileredirect=true"/>
    <s v="3400038558"/>
    <s v="ST-FEH-0026-TP"/>
    <s v="https://tm365-my.sharepoint.com/personal/badruznasrin_basri_tm_com_my/_layouts/15/Doc.aspx?sourcedoc=%7B22FAA626-0C0C-487D-BEB1-ECE3C37313FE%7D&amp;file=1.%20Costing_Project_GBK_C101_Muhamad%20Zaini%20Bin%20Ma.xlsx&amp;action=default&amp;mobileredirect=true"/>
    <m/>
    <m/>
    <m/>
    <m/>
    <x v="0"/>
  </r>
  <r>
    <n v="9"/>
    <s v="Sayyid"/>
    <x v="1"/>
    <m/>
    <m/>
    <m/>
    <d v="2023-09-01T12:58:35"/>
    <d v="2023-09-01T13:07:41"/>
    <s v="amirul.razak@tm.com.my"/>
    <s v="Amirul Azim Bin Abd Razak"/>
    <m/>
    <m/>
    <m/>
    <m/>
    <n v="14092"/>
    <s v="First PO"/>
    <m/>
    <s v="TMone"/>
    <s v="NRF2300045"/>
    <s v="TMSA/231045"/>
    <s v="NRF HSBB2 FTTH (ADD) AKH C066 COUNTRY VILLAS RESORT S/B PHASE 5 JLN BEMBAN - CS,SSKA,SSTA"/>
    <d v="2023-08-31T00:00:00"/>
    <s v="PAC2310569"/>
    <s v="Melaka"/>
    <m/>
    <s v="Network Contractor"/>
    <m/>
    <s v="3400038652"/>
    <s v="https://tm365-my.sharepoint.com/personal/badruznasrin_basri_tm_com_my/Documents/Apps/Microsoft%20Forms/Request%20New%20PR/Question%201/BOM_Amirul%20Azim%20Bin%20Abd.pdf; https://tm365-my.sharepoint.com/personal/badruznasrin_basri_tm_com_my/Documents/Apps/Microsoft%20Forms/Request%20New%20PR/Question%201/BOQ%20(4)_Amirul%20Azim%20Bin%20Abd.pdf; https://tm365-my.sharepoint.com/personal/badruznasrin_basri_tm_com_my/_layouts/15/Doc.aspx?sourcedoc=%7BF2B3F5F4-F0A4-4409-9251-ED69A59086BE%7D&amp;file=TP%20COUNTRY%20VILLAS%20RESORT%20-%20PHASE%205_Amirul%20Azim%20Bin%20Abd.pptx&amp;action=edit&amp;mobileredirect=true"/>
    <s v="3400038652"/>
    <s v="MK-HDD-0302-TP"/>
    <s v="https://tm365-my.sharepoint.com/personal/badruznasrin_basri_tm_com_my/Documents/Apps/Microsoft%20Forms/Request%20New%20PR/Question/BOM_Amirul%20Azim%20Bin%20Abd.pdf; https://tm365-my.sharepoint.com/personal/badruznasrin_basri_tm_com_my/Documents/Apps/Microsoft%20Forms/Request%20New%20PR/Question/BOQ%20(4)_Amirul%20Azim%20Bin%20Abd.pdf"/>
    <m/>
    <m/>
    <m/>
    <m/>
    <x v="0"/>
  </r>
  <r>
    <n v="10"/>
    <s v="trial"/>
    <x v="0"/>
    <m/>
    <m/>
    <m/>
    <d v="2023-09-01T13:18:17"/>
    <d v="2023-09-01T13:33:16"/>
    <s v="norafeezah@tm.com.my"/>
    <s v="Norafeezah Binti Ishak"/>
    <m/>
    <m/>
    <m/>
    <m/>
    <n v="567"/>
    <s v="First PO"/>
    <m/>
    <s v="Unifi"/>
    <s v="1-41504590131"/>
    <s v="ROU/TNP/C020/DP033/1-41504590131"/>
    <s v="ROU/TNP/C020/DP033/1-41504590131"/>
    <d v="2023-09-02T00:00:00"/>
    <s v="NO"/>
    <s v="Kuala Lumpur"/>
    <m/>
    <s v="Network Contractor"/>
    <m/>
    <s v="xx"/>
    <s v="https://tm365-my.sharepoint.com/personal/badruznasrin_basri_tm_com_my/_layouts/15/Doc.aspx?sourcedoc=%7B21CD006F-C837-4206-BEFC-BFE7BB44C0B4%7D&amp;file=zerox%20interim%20process_Norafeezah%20Binti%20Ish.xlsx&amp;action=default&amp;mobileredirect=true"/>
    <s v="xxx"/>
    <s v="eworms no"/>
    <s v="https://tm365-my.sharepoint.com/personal/badruznasrin_basri_tm_com_my/_layouts/15/Doc.aspx?sourcedoc=%7BCD37D423-C839-41C4-A5E9-ADFA350534FF%7D&amp;file=Sample%20BOQ%20ROT%20ZEROX_Norafeezah%20Binti%20Ish.xlsx&amp;action=default&amp;mobileredirect=true"/>
    <m/>
    <m/>
    <m/>
    <m/>
    <x v="0"/>
  </r>
  <r>
    <n v="11"/>
    <s v="trial"/>
    <x v="0"/>
    <m/>
    <m/>
    <m/>
    <d v="2023-09-01T14:58:28"/>
    <d v="2023-09-01T15:00:29"/>
    <s v="badruznasrin.basri@tm.com.my"/>
    <s v="Badruz Nasrin Bin Basri Badruz Nasrin Bin Basri"/>
    <m/>
    <m/>
    <m/>
    <m/>
    <n v="12121"/>
    <s v="First PO"/>
    <m/>
    <s v="Unifi"/>
    <s v="order number"/>
    <s v="project number"/>
    <s v="project description"/>
    <d v="2023-09-14T00:00:00"/>
    <s v="pac number"/>
    <s v="Johor Selatan"/>
    <s v="MSC"/>
    <s v="Network Contractor"/>
    <m/>
    <s v="Contract number"/>
    <s v="https://tm365-my.sharepoint.com/personal/badruznasrin_basri_tm_com_my/Documents/Apps/Microsoft%20Forms/Request%20New%20PR/Question%201/TP%20(4)_Ilman%20Afif%20Bin%20Zulki_Badruz%20Nasrin%20Bin%20Ba.pdf"/>
    <s v="contract number"/>
    <s v="lor number"/>
    <s v="https://tm365-my.sharepoint.com/personal/badruznasrin_basri_tm_com_my/_layouts/15/Doc.aspx?sourcedoc=%7BED3BDBCF-F83F-4744-96C9-F5B0839C4A54%7D&amp;file=Costing_Project_GBK_C100_Muhamad%20Zaini%20Bin%20Ma_Badruz%20Nasrin%20Bin%20Ba.xlsx&amp;action=default&amp;mobileredirect=true"/>
    <m/>
    <m/>
    <m/>
    <m/>
    <x v="0"/>
  </r>
  <r>
    <n v="12"/>
    <s v="Hasrul Nizam Bin Othman"/>
    <x v="5"/>
    <d v="2023-09-13T00:00:00"/>
    <m/>
    <s v="done verified. submit to CPA"/>
    <d v="2023-09-01T14:51:11"/>
    <d v="2023-09-01T15:03:56"/>
    <s v="najmi.rahman@tm.com.my"/>
    <s v="Ahmad Najmi Bin Arahman Ahmad Najmi Bin Arahman"/>
    <m/>
    <m/>
    <m/>
    <m/>
    <n v="3035"/>
    <s v="First PO"/>
    <m/>
    <s v="TMone"/>
    <s v="NRP2302717"/>
    <s v="TMEA/231479"/>
    <s v="NRP FOC (TP) GEB F40,41 SPURS 12C LYNAS INDUSTRI JALAN GEBENG"/>
    <d v="2023-09-30T00:00:00"/>
    <s v="PAC2310826"/>
    <s v="Pahang"/>
    <s v="GEB"/>
    <s v="Network Contractor"/>
    <m/>
    <s v="3400038506"/>
    <s v="https://tm365-my.sharepoint.com/personal/badruznasrin_basri_tm_com_my/Documents/Apps/Microsoft%20Forms/Request%20New%20PR/Question%201/NRP%20FOC%20(TP)%20GEB%20F40,41%20SPURS%2012C%20LYNAS%20INDUS_Ahmad%20Najmi%20Bin%20Arah.pdf"/>
    <s v="3400038506"/>
    <s v="PHG-NRO-0182-TP"/>
    <s v="https://tm365-my.sharepoint.com/personal/badruznasrin_basri_tm_com_my/_layouts/15/Doc.aspx?sourcedoc=%7B282721DF-CBCD-4ABF-922B-DEE4AF17AE57%7D&amp;file=BOQ%20EXCEL%20LYNAS_Ahmad%20Najmi%20Bin%20Arah.xlsx&amp;action=default&amp;mobileredirect=true"/>
    <m/>
    <m/>
    <m/>
    <m/>
    <x v="0"/>
  </r>
  <r>
    <n v="13"/>
    <s v="Khairul Ikmal Bin Abdul Halim"/>
    <x v="2"/>
    <m/>
    <m/>
    <m/>
    <d v="2023-09-01T14:51:58"/>
    <d v="2023-09-01T15:18:39"/>
    <s v="alice.lee@tm.com.my"/>
    <s v="Alice Lee"/>
    <m/>
    <m/>
    <m/>
    <m/>
    <n v="26687.119999999999"/>
    <s v="First PO"/>
    <m/>
    <s v="TMG"/>
    <s v="H5G2300920"/>
    <s v="TMWA/239128"/>
    <s v="5G DNB DQBTU0119 1 IUC/CSR &amp; TKD_F24 SPURS 48C/24C/12C FOR PSNPANGERANABUBAKAR_TKD"/>
    <d v="2023-09-09T00:00:00"/>
    <s v="PAC2311169"/>
    <s v="Sarawak"/>
    <s v="TKD"/>
    <s v="Network Contractor"/>
    <m/>
    <s v="3400038897"/>
    <s v="https://tm365-my.sharepoint.com/personal/badruznasrin_basri_tm_com_my/_layouts/15/Doc.aspx?sourcedoc=%7BCE4A0548-ABB0-4CE2-9F4C-7B4C9B35884B%7D&amp;file=1.%20Technical%20Proposal%20for%20TMWA239128_Alice%20Lee.pptx&amp;action=edit&amp;mobileredirect=true"/>
    <s v="3400038897"/>
    <s v="MR/BIN-MST-0038-TP"/>
    <s v="https://tm365-my.sharepoint.com/personal/badruznasrin_basri_tm_com_my/Documents/Apps/Microsoft%20Forms/Request%20New%20PR/Question/BOQ%20FOR%20TMWA239128_Alice%20Lee.pdf; https://tm365-my.sharepoint.com/personal/badruznasrin_basri_tm_com_my/_layouts/15/Doc.aspx?sourcedoc=%7BC55FF1D8-E980-4BC4-B2EF-C5C0A1A37720%7D&amp;file=3.%20Std_Costing_AWP_FTTH_TP-ORI_V2-4%20(1)%20TMWA_Alice%20Lee.xlsx&amp;action=default&amp;mobileredirect=true"/>
    <m/>
    <m/>
    <m/>
    <m/>
    <x v="0"/>
  </r>
  <r>
    <n v="14"/>
    <s v="Badruz "/>
    <x v="1"/>
    <m/>
    <m/>
    <m/>
    <d v="2023-09-01T15:18:00"/>
    <d v="2023-09-01T15:19:15"/>
    <s v="zaini.sarip@tm.com.my"/>
    <s v="Muhamad Zaini Bin Mahamad Sarip"/>
    <m/>
    <m/>
    <m/>
    <m/>
    <n v="24160.400000000001"/>
    <s v="First PO"/>
    <m/>
    <s v="Unifi"/>
    <s v="WAI2300656"/>
    <s v="TMCA/231767"/>
    <s v="WAITERS CLEARANCE AND GBK FOR JENDELA (J14D-3)"/>
    <d v="2023-09-15T00:00:00"/>
    <s v="PAC2309844"/>
    <s v="Selangor Timur"/>
    <s v="GBK"/>
    <s v="Network Contractor"/>
    <m/>
    <s v="3400038985"/>
    <s v="https://tm365-my.sharepoint.com/personal/badruznasrin_basri_tm_com_my/_layouts/15/Doc.aspx?sourcedoc=%7BEF1E71EF-14FE-4A8E-90E2-5B64FB4BB7DD%7D&amp;file=TECHNICAL%20PROPOSAL%20GBK_C129_Muhamad%20Zaini%20Bin%20Ma.pptx&amp;action=edit&amp;mobileredirect=true"/>
    <s v="3400038985"/>
    <s v="ST-EXT-0849-TP"/>
    <s v="https://tm365-my.sharepoint.com/personal/badruznasrin_basri_tm_com_my/_layouts/15/Doc.aspx?sourcedoc=%7BB99FD01C-8514-400B-84F3-BF4638181F29%7D&amp;file=BOQ%20WAITERS%20CLEARANCE%20AND%20GBK%20FOR%20JENDELA%20(J1_Muhamad%20Zaini%20Bin%20Ma.doc&amp;action=default&amp;mobileredirect=true"/>
    <m/>
    <m/>
    <m/>
    <m/>
    <x v="0"/>
  </r>
  <r>
    <n v="15"/>
    <s v="Khairul Ikmal Bin Abdul Halim"/>
    <x v="2"/>
    <m/>
    <m/>
    <m/>
    <d v="2023-09-01T15:05:53"/>
    <d v="2023-09-01T15:30:25"/>
    <s v="shirlywong@tm.com.my"/>
    <s v="Shirly Wong Wan Jin"/>
    <m/>
    <m/>
    <m/>
    <m/>
    <n v="56313.599999999999"/>
    <s v="Additional PO (SI/VO)"/>
    <m/>
    <s v="TMone"/>
    <s v="GOV2300636"/>
    <s v="TMWA/237078"/>
    <s v="FOC LTG_F20 (SPUR 48C/24C/12C) &amp; LTG_F18 (SPUR 48C/24C/12C) FOR  KASTAM IMPORT EKSPORT POS SEMPADAN SUNGAI TUJUH, POS KAWALAN IMIGRESEN SG. TUJUH 98000 MIRI"/>
    <d v="2023-10-30T00:00:00"/>
    <s v="PAC2307904"/>
    <s v="Sarawak"/>
    <s v="LTG"/>
    <s v="Network Contractor"/>
    <m/>
    <s v="3400039053"/>
    <s v="https://tm365-my.sharepoint.com/personal/badruznasrin_basri_tm_com_my/Documents/Apps/Microsoft%20Forms/Request%20New%20PR/Question%201/TMWA237078%20KASTAM%20IMPORT%20EKSPORT%20POS%20SEMPADAN_Shirly%20Wong%20Wan%20Jin.pdf"/>
    <s v="3400039053"/>
    <s v="MR/BIN-EPS-0115-TP"/>
    <s v="https://tm365-my.sharepoint.com/personal/badruznasrin_basri_tm_com_my/_layouts/15/Doc.aspx?sourcedoc=%7B25449D10-6E82-4173-B174-FF3A904D838C%7D&amp;file=Std_Costing_AWP_TMWA%20237078%20FOC%20KASTAM%20IMPORT_Shirly%20Wong%20Wan%20Jin.xlsx&amp;action=default&amp;mobileredirect=true"/>
    <m/>
    <m/>
    <m/>
    <m/>
    <x v="0"/>
  </r>
  <r>
    <n v="16"/>
    <s v="Ilman Afif Bin Zulkifli"/>
    <x v="5"/>
    <m/>
    <m/>
    <m/>
    <d v="2023-09-01T15:19:00"/>
    <d v="2023-09-01T15:31:50"/>
    <s v="alice.lee@tm.com.my"/>
    <s v="Alice Lee"/>
    <m/>
    <m/>
    <m/>
    <m/>
    <n v="20507.66"/>
    <s v="First PO"/>
    <m/>
    <s v="TMG"/>
    <s v="H5G2300920"/>
    <s v="TMWA/239129"/>
    <s v="5G DNB DQBTU0119 TKD_F25 SPURS 24C/12C FOR PSNPANGERANABUBAKAR_TKD"/>
    <d v="2023-09-09T00:00:00"/>
    <s v="PAC2311169"/>
    <s v="Sarawak"/>
    <s v="TKD"/>
    <s v="Network Contractor"/>
    <m/>
    <s v="3400038897"/>
    <s v="https://tm365-my.sharepoint.com/personal/badruznasrin_basri_tm_com_my/_layouts/15/Doc.aspx?sourcedoc=%7BF0942901-126F-4C52-BC46-42051A36474A%7D&amp;file=1.%20Technical%20Proposal%20for%20TMWA239129_Alice%20Lee.pptx&amp;action=edit&amp;mobileredirect=true"/>
    <s v="3400038897"/>
    <s v="MR/BIN-MST-0039-TP"/>
    <s v="https://tm365-my.sharepoint.com/personal/badruznasrin_basri_tm_com_my/_layouts/15/Doc.aspx?sourcedoc=%7B9E06FD58-5800-4033-B738-FB80A7EC6167%7D&amp;file=Std_Costing_AWP_FTTH_TP-ORI_V2-4%20TMWA%20239129_Alice%20Lee.xlsx&amp;action=default&amp;mobileredirect=true; https://tm365-my.sharepoint.com/personal/badruznasrin_basri_tm_com_my/Documents/Apps/Microsoft%20Forms/Request%20New%20PR/Question/BOQ%20FOR%20TMWA239129_Alice%20Lee.pdf"/>
    <m/>
    <m/>
    <m/>
    <m/>
    <x v="0"/>
  </r>
  <r>
    <n v="17"/>
    <s v="Mahmud Bin Zakaria"/>
    <x v="5"/>
    <d v="2023-09-07T00:00:00"/>
    <m/>
    <s v="si kabel rosak- dah submit CPA"/>
    <d v="2023-09-01T15:08:12"/>
    <d v="2023-09-01T16:03:13"/>
    <s v="saifuddinothman.kamal@tm.com.my"/>
    <s v="Mohammad Saifuddin Othman Bin Kamal"/>
    <m/>
    <m/>
    <m/>
    <m/>
    <n v="3823.58"/>
    <s v="Additional PO (SI/VO)"/>
    <m/>
    <s v="GNT"/>
    <s v="GOV2302609"/>
    <s v="TMWA/233095"/>
    <s v="MYGOV*NET-NRECC (METEOROLOGI)-PEJABAT METEOROLOGI KAPIT(IPME)-KPT"/>
    <d v="2023-09-05T00:00:00"/>
    <s v="PAC2306750"/>
    <s v="Sarawak"/>
    <s v="KPT"/>
    <s v="Network Contractor"/>
    <m/>
    <s v="3400038873/1010113"/>
    <s v="https://tm365-my.sharepoint.com/personal/badruznasrin_basri_tm_com_my/Documents/Apps/Microsoft%20Forms/Request%20New%20PR/Question%201/20230901%20Si%20Form%20Meteorlogy%20KPT_Mohammad%20Saifuddin%20O.pdf; https://tm365-my.sharepoint.com/personal/badruznasrin_basri_tm_com_my/Documents/Apps/Microsoft%20Forms/Request%20New%20PR/Question%201/20230901%20SLD%20TMWA%20233095_Mohammad%20Saifuddin%20O.pdf; https://tm365-my.sharepoint.com/personal/badruznasrin_basri_tm_com_my/Documents/Apps/Microsoft%20Forms/Request%20New%20PR/Question%201/20230901%20TP%20TMWA%20233059_Mohammad%20Saifuddin%20O.pdf"/>
    <s v="3400038873/1010113"/>
    <s v="KG/SB-GET-0264-TP"/>
    <s v="https://tm365-my.sharepoint.com/personal/badruznasrin_basri_tm_com_my/_layouts/15/Doc.aspx?sourcedoc=%7BEFA03416-41C8-471C-A93E-15E9E86A115A%7D&amp;file=20230901%20Costing%20PO%20SI%20TMWA%20233059_Mohammad%20Saifuddin%20O.xlsx&amp;action=default&amp;mobileredirect=true; https://tm365-my.sharepoint.com/personal/badruznasrin_basri_tm_com_my/Documents/Apps/Microsoft%20Forms/Request%20New%20PR/Question/20230901%20Si%20Form%20Meteorlogy%20KPT_Mohammad%20Saifuddin%20O.pdf"/>
    <m/>
    <m/>
    <m/>
    <m/>
    <x v="0"/>
  </r>
  <r>
    <n v="18"/>
    <s v="Khairul Ikmal Bin Abdul Halim"/>
    <x v="2"/>
    <m/>
    <m/>
    <m/>
    <d v="2023-09-01T15:30:40"/>
    <d v="2023-09-01T16:04:35"/>
    <s v="shirlywong@tm.com.my"/>
    <s v="Shirly Wong Wan Jin"/>
    <m/>
    <m/>
    <m/>
    <m/>
    <n v="8067.2"/>
    <s v="First PO"/>
    <m/>
    <s v="TMone"/>
    <s v="GOV2301062"/>
    <s v="TMWA/237116"/>
    <s v="FOC BNH_F02 (SPUR 48C/24C/12C) &amp; BNH_F05 (SPUR 48C/24C/12C) FOR JABATAN PENDAFTARAN NEGARA (JPN) DAERAH NIAH, LOT 577 BILIK SERVER 98200 NIAH "/>
    <d v="2023-10-16T00:00:00"/>
    <s v="PAC2309596"/>
    <s v="Sarawak"/>
    <s v="BNH"/>
    <s v="Other Contract"/>
    <m/>
    <s v="3400036859"/>
    <m/>
    <s v="3400036859"/>
    <m/>
    <s v="https://tm365-my.sharepoint.com/personal/badruznasrin_basri_tm_com_my/_layouts/15/Doc.aspx?sourcedoc=%7BE16C192A-D9E9-4686-9224-DE1C47DBB31A%7D&amp;file=Copy%20of%20CLPC%20DURAMINE%20JAN%202022.xls%20(002)_Shirly%20Wong%20Wan%20Jin.xlsx&amp;action=default&amp;mobileredirect=true"/>
    <m/>
    <m/>
    <m/>
    <m/>
    <x v="0"/>
  </r>
  <r>
    <n v="19"/>
    <s v="Mohd Syahmi Bin Chik"/>
    <x v="0"/>
    <m/>
    <m/>
    <m/>
    <d v="2023-09-01T15:47:39"/>
    <d v="2023-09-01T16:05:22"/>
    <s v="norafeezah@tm.com.my"/>
    <s v="Norafeezah Binti Ishak"/>
    <m/>
    <m/>
    <m/>
    <m/>
    <n v="978"/>
    <s v="First PO"/>
    <m/>
    <s v="Unifi"/>
    <s v="1-4111XXX"/>
    <s v="toca/xxx"/>
    <s v="TOCA-RO XXX"/>
    <d v="2023-09-02T00:00:00"/>
    <s v="NA"/>
    <s v="Kuala Lumpur"/>
    <s v="MTM"/>
    <s v="Network Contractor"/>
    <m/>
    <s v="NA"/>
    <s v="https://tm365-my.sharepoint.com/personal/badruznasrin_basri_tm_com_my/_layouts/15/Doc.aspx?sourcedoc=%7BE399F519-33EB-41B8-9543-CADAAE4C1DA8%7D&amp;file=Sample%20BOQ%20ROT%20ZEROX_Norafeezah%20Binti%20Ish.xlsx&amp;action=default&amp;mobileredirect=true; https://tm365-my.sharepoint.com/personal/badruznasrin_basri_tm_com_my/_layouts/15/Doc.aspx?sourcedoc=%7BDCD193FA-93D4-4EA6-929D-4FC5FE8E5A0F%7D&amp;file=Sample%20BOQ%20ROT%20ZEROX%202_Norafeezah%20Binti%20Ish.xlsx&amp;action=default&amp;mobileredirect=true"/>
    <s v="NA"/>
    <s v="EWORM"/>
    <s v="https://tm365-my.sharepoint.com/personal/badruznasrin_basri_tm_com_my/_layouts/15/Doc.aspx?sourcedoc=%7B2DB5DA07-B14D-4469-8777-E15A6B9E3ABF%7D&amp;file=Sample%20BOQ%20ROT%20ZEROX_Norafeezah%20Binti%20Ish.xlsx&amp;action=default&amp;mobileredirect=true; https://tm365-my.sharepoint.com/personal/badruznasrin_basri_tm_com_my/_layouts/15/Doc.aspx?sourcedoc=%7BD0F2AC5E-0B99-4B53-9A97-4BC717685D42%7D&amp;file=Sample%20BOQ%20ROT%20ZEROX%202_Norafeezah%20Binti%20Ish.xlsx&amp;action=default&amp;mobileredirect=true"/>
    <m/>
    <m/>
    <m/>
    <m/>
    <x v="0"/>
  </r>
  <r>
    <n v="20"/>
    <s v="Mahmud Bin Zakaria"/>
    <x v="6"/>
    <d v="2023-09-07T00:00:00"/>
    <m/>
    <s v="Duplicate Request"/>
    <d v="2023-09-01T16:08:45"/>
    <d v="2023-09-01T16:09:46"/>
    <s v="saifuddinothman.kamal@tm.com.my"/>
    <s v="Mohammad Saifuddin Othman Bin Kamal"/>
    <m/>
    <m/>
    <m/>
    <m/>
    <n v="3823.58"/>
    <s v="Additional PO (SI/VO)"/>
    <m/>
    <s v="TMone"/>
    <s v="GOV2302609"/>
    <s v="TMWA/233095"/>
    <s v="MYGOV*NET-NRECC (METEOROLOGI)-PEJABAT METEOROLOGI KAPIT(IPME)-KPT"/>
    <d v="2023-09-04T00:00:00"/>
    <s v="PAC2306750"/>
    <s v="Sarawak"/>
    <s v="KPT"/>
    <s v="Network Contractor"/>
    <m/>
    <s v="3400038873/1010113"/>
    <s v="https://tm365-my.sharepoint.com/personal/badruznasrin_basri_tm_com_my/Documents/Apps/Microsoft%20Forms/Request%20New%20PR/Question%201/20230901%20TP%20TMWA%20233059_Mohammad%20Saifuddin%20O%201.pdf; https://tm365-my.sharepoint.com/personal/badruznasrin_basri_tm_com_my/Documents/Apps/Microsoft%20Forms/Request%20New%20PR/Question%201/20230901%20SLD%20TMWA%20233095_Mohammad%20Saifuddin%20O%201.pdf; https://tm365-my.sharepoint.com/personal/badruznasrin_basri_tm_com_my/Documents/Apps/Microsoft%20Forms/Request%20New%20PR/Question%201/20230901%20Si%20Form%20Meteorlogy%20KPT_Mohammad%20Saifuddin%20O%201.pdf"/>
    <s v="3400038873/1010113"/>
    <s v="KG/SB-GET-0264-TP"/>
    <s v="https://tm365-my.sharepoint.com/personal/badruznasrin_basri_tm_com_my/_layouts/15/Doc.aspx?sourcedoc=%7BC94C466F-06B8-428B-A1B2-CE54A624743F%7D&amp;file=20230901%20Costing%20PO%20SI%20TMWA%20233059_Mohammad%20Saifuddin%20O%201.xlsx&amp;action=default&amp;mobileredirect=true; https://tm365-my.sharepoint.com/personal/badruznasrin_basri_tm_com_my/Documents/Apps/Microsoft%20Forms/Request%20New%20PR/Question/20230901%20Si%20Form%20Meteorlogy%20KPT_Mohammad%20Saifuddin%20O%201.pdf"/>
    <m/>
    <m/>
    <m/>
    <m/>
    <x v="0"/>
  </r>
  <r>
    <n v="21"/>
    <s v="Khairul Ikmal Bin Abdul Halim"/>
    <x v="2"/>
    <m/>
    <m/>
    <m/>
    <d v="2023-09-01T16:04:43"/>
    <d v="2023-09-01T16:11:51"/>
    <s v="shirlywong@tm.com.my"/>
    <s v="Shirly Wong Wan Jin"/>
    <m/>
    <m/>
    <m/>
    <m/>
    <n v="5982.5"/>
    <s v="First PO"/>
    <m/>
    <s v="TMone"/>
    <s v="GOV2301062"/>
    <s v="TMWA/237116"/>
    <s v="FOC BNH_F02 (SPUR 48C/24C/12C) &amp; BNH_F05 (SPUR 48C/24C/12C) FOR JABATAN PENDAFTARAN NEGARA (JPN) DAERAH NIAH, LOT 577 BILIK SERVER 98200 NIAH "/>
    <d v="2023-10-16T00:00:00"/>
    <s v="PAC2309596"/>
    <s v="Sarawak"/>
    <s v="BNH"/>
    <s v="Other Contract"/>
    <m/>
    <s v="3400036859"/>
    <m/>
    <s v="3400036859"/>
    <m/>
    <s v="https://tm365-my.sharepoint.com/personal/badruznasrin_basri_tm_com_my/_layouts/15/Doc.aspx?sourcedoc=%7BB256A285-5448-4C54-B7ED-FB5CD4944623%7D&amp;file=Copy%20of%20CLPC%20VCOMM%20JAN%202022.xls%20(003)_Shirly%20Wong%20Wan%20Jin.xlsx&amp;action=default&amp;mobileredirect=true"/>
    <m/>
    <m/>
    <m/>
    <m/>
    <x v="0"/>
  </r>
  <r>
    <n v="22"/>
    <s v="Mahzura Binti Ramli"/>
    <x v="7"/>
    <m/>
    <m/>
    <m/>
    <d v="2023-09-01T14:26:22"/>
    <d v="2023-09-01T16:23:20"/>
    <s v="arbaah.zakaria@tm.com.my"/>
    <s v="Arbaah Binti Zakaria Zakaria"/>
    <m/>
    <m/>
    <m/>
    <m/>
    <n v="13954.28"/>
    <s v="Additional PO (SI/VO)"/>
    <s v="Reason damaged cable - cable cut by unknown. Total value RM3,736.32"/>
    <s v="TMG"/>
    <s v="H5G2204109"/>
    <s v="TMBA/221450"/>
    <s v="5G FOC TRN FXX DNB_HORIZON 5G-DSTUA0968_TENGHILAN-TRN"/>
    <d v="2023-09-30T00:00:00"/>
    <s v="PAC2218451"/>
    <s v="Sabah"/>
    <m/>
    <s v="Network Contractor"/>
    <m/>
    <s v="3400039099"/>
    <s v="https://tm365-my.sharepoint.com/personal/badruznasrin_basri_tm_com_my/Documents/Apps/Microsoft%20Forms/Request%20New%20PR/Question%201/Technical%20Proposal%20for%205G%20TENGHILAN_Arbaah%20Binti%20Zakaria.pdf"/>
    <s v="3400039099"/>
    <s v="KK/PB/LB-TTP-0955-TP"/>
    <s v="https://tm365-my.sharepoint.com/personal/badruznasrin_basri_tm_com_my/Documents/Apps/Microsoft%20Forms/Request%20New%20PR/Question/SITE%20INSTRUCTION(damage%20cable)%20(1)_Arbaah%20Binti%20Zakaria.pdf; https://tm365-my.sharepoint.com/personal/badruznasrin_basri_tm_com_my/Documents/Apps/Microsoft%20Forms/Request%20New%20PR/Question/SI%20INSTRUCTION%20(ESTIMATE)%20(1)_Arbaah%20Binti%20Zakaria.pdf"/>
    <m/>
    <m/>
    <m/>
    <m/>
    <x v="0"/>
  </r>
  <r>
    <n v="23"/>
    <s v="Muhamad Hamizi Bin Mua'anaff"/>
    <x v="0"/>
    <d v="2023-09-07T00:00:00"/>
    <m/>
    <s v="Pn. Norafeezah Will Share Another Form/Flow For XEROX Process"/>
    <d v="2023-09-01T16:14:05"/>
    <d v="2023-09-01T16:51:43"/>
    <s v="dnoraini@tm.com.my"/>
    <s v="Noraini Binti Daud Daud"/>
    <m/>
    <m/>
    <m/>
    <m/>
    <n v="294.5"/>
    <s v="First PO"/>
    <m/>
    <s v="GNT"/>
    <s v="1-69555571229"/>
    <s v="RR-2349776 "/>
    <s v="ZEROX/ROU/NFF SP/GN_C021_DP0070/TANAM 1 BTG TIANG"/>
    <d v="2023-09-03T00:00:00"/>
    <s v="TONA/230408.01"/>
    <s v="Kedah/Perlis"/>
    <s v="GN"/>
    <s v="Other Contract"/>
    <m/>
    <s v="3400039035"/>
    <m/>
    <s v="3400039035"/>
    <m/>
    <s v="https://tm365-my.sharepoint.com/personal/badruznasrin_basri_tm_com_my/_layouts/15/Doc.aspx?sourcedoc=%7B22201620-D0D8-4D3A-A949-EBC58F233382%7D&amp;file=RR-2349776_Noraini%20Binti%20Daud%20D.xlsx&amp;action=default&amp;mobileredirect=true"/>
    <m/>
    <m/>
    <m/>
    <m/>
    <x v="0"/>
  </r>
  <r>
    <n v="24"/>
    <s v="Muhamad Hamizi Bin Mua'anaff"/>
    <x v="0"/>
    <d v="2023-09-07T00:00:00"/>
    <m/>
    <s v="Pn. Norafeezah Will Share Another Form/Flow For XEROX Process"/>
    <d v="2023-09-01T16:51:51"/>
    <d v="2023-09-01T17:03:57"/>
    <s v="dnoraini@tm.com.my"/>
    <s v="Noraini Binti Daud Daud"/>
    <m/>
    <m/>
    <m/>
    <m/>
    <n v="294.5"/>
    <s v="First PO"/>
    <m/>
    <s v="GNT"/>
    <s v="1-69201367686"/>
    <s v="RR-2349843"/>
    <s v="ZEROX/ROU/NFF SP/BAA_C016_DP0029/TANAM 1 BTG TIANG_x000a_"/>
    <d v="2023-09-03T00:00:00"/>
    <s v="TONA/230408.02"/>
    <s v="Kedah/Perlis"/>
    <s v="BAA"/>
    <s v="Other Contract"/>
    <m/>
    <s v="3400039035"/>
    <m/>
    <s v="3400039035"/>
    <m/>
    <s v="https://tm365-my.sharepoint.com/personal/badruznasrin_basri_tm_com_my/_layouts/15/Doc.aspx?sourcedoc=%7B934F14C9-66EF-4235-9E47-D89458313444%7D&amp;file=RR-2349843_Noraini%20Binti%20Daud%20D.xlsx&amp;action=default&amp;mobileredirect=true"/>
    <m/>
    <m/>
    <m/>
    <m/>
    <x v="0"/>
  </r>
  <r>
    <n v="25"/>
    <s v="Nor Alia Binti Ismail Khafidz"/>
    <x v="3"/>
    <m/>
    <m/>
    <m/>
    <d v="2023-09-01T23:23:31"/>
    <d v="2023-09-01T23:30:11"/>
    <s v="faizalsh@tm.com.my"/>
    <s v="Mohd Faizal Bin Sahul Hamid"/>
    <m/>
    <m/>
    <m/>
    <m/>
    <n v="5495.22"/>
    <s v="First PO"/>
    <m/>
    <s v="TMone"/>
    <s v="NRP2302999"/>
    <s v="TMSA/233152"/>
    <s v="FOC SNW F60/61 &amp; PK AGRO-INDUSTRIAL PRODUCTS (M) SDN.BHD. PT 98 SENAWANG INDUSTRIAL ESTATE (SDWAN DOME) - SNW"/>
    <d v="2023-09-01T00:00:00"/>
    <s v="PAC2311201"/>
    <s v="Negeri Sembilan"/>
    <s v="SNW"/>
    <s v="Network Contractor"/>
    <m/>
    <s v="3400039185"/>
    <s v="https://tm365-my.sharepoint.com/personal/badruznasrin_basri_tm_com_my/_layouts/15/Doc.aspx?sourcedoc=%7BBD4A024E-BD61-4489-8560-6E1B98E4622B%7D&amp;file=TECHNICAL%20PROPOSAL%20FOC%20SNW%20F6061%20%26%20PK%20AGRO-IN_Mohd%20Faizal%20Bin%20Sahu.pptx&amp;action=edit&amp;mobileredirect=true"/>
    <s v="3400039185"/>
    <s v="NS-SAL-0041-TP"/>
    <s v="https://tm365-my.sharepoint.com/personal/badruznasrin_basri_tm_com_my/Documents/Apps/Microsoft%20Forms/Request%20New%20PR/Question/BOQ_Mohd%20Faizal%20Bin%20Sahu.pdf"/>
    <m/>
    <m/>
    <m/>
    <m/>
    <x v="0"/>
  </r>
  <r>
    <n v="26"/>
    <s v="Badruz"/>
    <x v="1"/>
    <m/>
    <m/>
    <m/>
    <d v="2023-09-02T10:58:42"/>
    <d v="2023-09-02T11:21:13"/>
    <s v="daniel.manson@tm.com.my"/>
    <s v="Daniel S Manson"/>
    <m/>
    <m/>
    <m/>
    <m/>
    <n v="75237.149999999994"/>
    <s v="First PO"/>
    <m/>
    <s v="Unifi"/>
    <s v="SRR2301020"/>
    <s v="TMBA/230593"/>
    <s v="To provide FDP for SMARTCITY project for Pulau Labuan at Batu Manikar and Rancha-Rancha"/>
    <d v="2023-09-12T00:00:00"/>
    <s v="PAC2310295"/>
    <s v="Sabah"/>
    <s v="LBN &amp; LLN"/>
    <s v="Network Contractor"/>
    <m/>
    <s v="3400039091"/>
    <s v="https://tm365-my.sharepoint.com/personal/badruznasrin_basri_tm_com_my/Documents/Apps/Microsoft%20Forms/Request%20New%20PR/Question%201/Techical%20ProposalSRR%20LBN%20BATU%20MANIKAR_Daniel%20S%20Manson.pdf; https://tm365-my.sharepoint.com/personal/badruznasrin_basri_tm_com_my/Documents/Apps/Microsoft%20Forms/Request%20New%20PR/Question%201/Techical%20ProposalSRR%20LBN%20RANCA%20RANCA_Daniel%20S%20Manson.pdf"/>
    <s v="3400039091"/>
    <s v="KK/PB/LB-RMT-0221-TP"/>
    <s v="https://tm365-my.sharepoint.com/personal/badruznasrin_basri_tm_com_my/Documents/Apps/Microsoft%20Forms/Request%20New%20PR/Question/PR%20SRR%20BATU%20MANIKAR%20NEW%20UPDATED%201%20Sept%2023_Daniel%20S%20Manson.pdf; https://tm365-my.sharepoint.com/personal/badruznasrin_basri_tm_com_my/Documents/Apps/Microsoft%20Forms/Request%20New%20PR/Question/PR%20SRR%20RANCA%20RANCA%20NEW%20UPDATED%201%20Sept%2023_Daniel%20S%20Manson.pdf; https://tm365-my.sharepoint.com/personal/badruznasrin_basri_tm_com_my/_layouts/15/Doc.aspx?sourcedoc=%7B7DB70EFC-8958-4D1E-9B5E-642CA2A14C70%7D&amp;file=PR%20SRR%20BATU%20MANIKAR%20NEW%20UPDATED%201%20sept%2023_Daniel%20S%20Manson.xlsx&amp;action=default&amp;mobileredirect=true; https://tm365-my.sharepoint.com/personal/badruznasrin_basri_tm_com_my/_layouts/15/Doc.aspx?sourcedoc=%7B017BA648-3797-4F28-A26F-37A4795857FF%7D&amp;file=PR%20SRR%20RANCA%20RANCA%20NEW%20UPDATED%201%20sept%2023_Daniel%20S%20Manson.xlsx&amp;action=default&amp;mobileredirect=true; https://tm365-my.sharepoint.com/personal/badruznasrin_basri_tm_com_my/_layouts/15/Doc.aspx?sourcedoc=%7BB41EF431-DA0B-468E-AA66-31072B74CB2D%7D&amp;file=Std_Costing_SRR%20Batu%20Manikar%20Labuan%20NEW%20UPDAT_Daniel%20S%20Manson.xlsx&amp;action=default&amp;mobileredirect=true; https://tm365-my.sharepoint.com/personal/badruznasrin_basri_tm_com_my/_layouts/15/Doc.aspx?sourcedoc=%7B8FA553D8-8EBE-4079-8E9C-371450A58966%7D&amp;file=Std_Costing_SRR%20RANCA%20RANCA%20NEW%20UPDATED_Daniel%20S%20Manson.xlsx&amp;action=default&amp;mobileredirect=true"/>
    <m/>
    <m/>
    <m/>
    <m/>
    <x v="0"/>
  </r>
  <r>
    <n v="27"/>
    <s v="Mohd Azrul Nizam Bin Aziz"/>
    <x v="0"/>
    <m/>
    <m/>
    <m/>
    <d v="2023-09-02T19:09:47"/>
    <d v="2023-09-02T20:00:30"/>
    <s v="fadhli.sallehudin@tm.com.my"/>
    <s v="Raja Mohd Fadhli Bin Raja Sallehudin"/>
    <m/>
    <m/>
    <m/>
    <m/>
    <n v="294.5"/>
    <s v="First PO"/>
    <m/>
    <s v="Unifi"/>
    <s v="1-68732311136"/>
    <s v="TONA/230507.08"/>
    <s v="RO/KP/NFF KM/SR_C005_DP0010/1-68732311136/KERJA-KERJA TANAM TIANG 1 BATANG"/>
    <d v="2023-09-14T00:00:00"/>
    <s v="TONA/230507.08"/>
    <s v="Kedah/Perlis"/>
    <s v="SR"/>
    <s v="Network Contractor"/>
    <m/>
    <s v="3400039107"/>
    <s v="https://tm365-my.sharepoint.com/personal/badruznasrin_basri_tm_com_my/Documents/Apps/Microsoft%20Forms/Request%20New%20PR/Question%201/1693655861738_Raja%20Mohd%20Fadhli%20Bin.jpg; https://tm365-my.sharepoint.com/personal/badruznasrin_basri_tm_com_my/Documents/Apps/Microsoft%20Forms/Request%20New%20PR/Question%201/1693655861766_Raja%20Mohd%20Fadhli%20Bin.jpg"/>
    <s v="3400039107"/>
    <s v="RR-2346415"/>
    <s v="https://tm365-my.sharepoint.com/personal/badruznasrin_basri_tm_com_my/_layouts/15/Doc.aspx?sourcedoc=%7B634BCB38-9A8C-4CFD-81EA-C100B18D114B%7D&amp;file=RR-2346415%20SR_C005_DP0010_Raja%20Mohd%20Fadhli%20Bin.xlsx&amp;action=default&amp;mobileredirect=true"/>
    <m/>
    <m/>
    <m/>
    <m/>
    <x v="0"/>
  </r>
  <r>
    <n v="28"/>
    <s v="Amran Bin Ramli"/>
    <x v="5"/>
    <d v="2023-09-12T00:00:00"/>
    <m/>
    <s v="Pending sign draf PR"/>
    <d v="2023-09-03T19:05:27"/>
    <d v="2023-09-03T19:13:53"/>
    <s v="mlailani@tm.com.my"/>
    <s v="Mamat Lailani Bin Ramli Ramli"/>
    <m/>
    <m/>
    <m/>
    <m/>
    <n v="1627"/>
    <s v="First PO"/>
    <m/>
    <s v="TMG"/>
    <s v="NRP2302300"/>
    <s v="TMEA/236097"/>
    <s v="NRP KQ FOC (PUSH CORE) DIGI KEROH _x000a_"/>
    <d v="2023-09-30T00:00:00"/>
    <s v="PAC2310705"/>
    <s v="Kelantan"/>
    <s v="KQ"/>
    <s v="Network Contractor"/>
    <m/>
    <s v="3400039291"/>
    <s v="https://tm365-my.sharepoint.com/personal/badruznasrin_basri_tm_com_my/_layouts/15/Doc.aspx?sourcedoc=%7BE542194A-5DCC-48CE-8D1D-14AB7A12D0ED%7D&amp;file=TMEA236097%20-%20Draft%20PR%20%26%20BOM%20-%20FOC%20DIGI%20KEROH(_Mamat%20Lailani%20Bin%20Ra.xlsx&amp;action=default&amp;mobileredirect=true; https://tm365-my.sharepoint.com/personal/badruznasrin_basri_tm_com_my/_layouts/15/Doc.aspx?sourcedoc=%7B95B1BB7A-353B-438E-B03E-3F9E5ACB1302%7D&amp;file=NRP%20KQ%20FOC%20(PUSH%20CORE)%20DIGI%20KEROH(1)_Mamat%20Lailani%20Bin%20Ra.xlsx&amp;action=default&amp;mobileredirect=true"/>
    <s v="3400039291"/>
    <s v="KEL-AMJ-0040-TP"/>
    <s v="https://tm365-my.sharepoint.com/personal/badruznasrin_basri_tm_com_my/_layouts/15/Doc.aspx?sourcedoc=%7B3FD6461B-C40C-4B29-81B6-F050C4B93741%7D&amp;file=NRP%20KQ%20FOC%20(PUSH%20CORE)%20DIGI%20KEROH(1)_Mamat%20Lailani%20Bin%20Ra.xlsx&amp;action=default&amp;mobileredirect=true"/>
    <n v="12856"/>
    <n v="12856"/>
    <n v="12856"/>
    <m/>
    <x v="0"/>
  </r>
  <r>
    <n v="29"/>
    <s v="Ahmad Zaki Bin Harris"/>
    <x v="3"/>
    <m/>
    <m/>
    <m/>
    <d v="2023-09-03T22:36:29"/>
    <d v="2023-09-03T22:53:21"/>
    <s v="ahmadfaizal.abdulhamid@tm.com.my"/>
    <s v="Ahmad Faizal Bin Abdul Hamid"/>
    <m/>
    <m/>
    <m/>
    <m/>
    <n v="22602.799999999999"/>
    <s v="Additional PO (SI/VO)"/>
    <m/>
    <s v="TMG"/>
    <s v="NRP2302943"/>
    <s v="TMNA/232597"/>
    <s v="NRP2302943-TM GLOBAL/CHTI/FENGSHI@KWS INDUSTRI,BUKIT PANCHOR_NT/1-69543478314/ANDPG-2M@IEM@SLG 99.0%"/>
    <d v="2023-09-08T00:00:00"/>
    <s v="PAC2311407"/>
    <s v="Pulau Pinang"/>
    <s v="NT"/>
    <s v="Network Contractor"/>
    <m/>
    <s v="3400039125"/>
    <s v="https://tm365-my.sharepoint.com/personal/badruznasrin_basri_tm_com_my/Documents/Apps/Microsoft%20Forms/Request%20New%20PR/Question%201/TECHNICAL%20PROPOSAL%20TP%2084_Ahmad%20Faizal%20Bin%20Abd.pdf"/>
    <s v="3400039125"/>
    <s v="PG-MNS-0084-TP"/>
    <s v="https://tm365-my.sharepoint.com/personal/badruznasrin_basri_tm_com_my/Documents/Apps/Microsoft%20Forms/Request%20New%20PR/Question/BOQ%20LOR%2084_Ahmad%20Faizal%20Bin%20Abd.pdf; https://tm365-my.sharepoint.com/personal/badruznasrin_basri_tm_com_my/Documents/Apps/Microsoft%20Forms/Request%20New%20PR/Question/2ND%20BOQ_Ahmad%20Faizal%20Bin%20Abd.pdf"/>
    <m/>
    <m/>
    <m/>
    <m/>
    <x v="0"/>
  </r>
  <r>
    <n v="30"/>
    <s v="Mohd Nasharulhisham Bin Mohd Nasir"/>
    <x v="1"/>
    <d v="2023-09-08T00:00:00"/>
    <m/>
    <n v="4902145930"/>
    <d v="2023-09-04T09:45:53"/>
    <d v="2023-09-04T10:02:08"/>
    <s v="sazrilanwar@tm.com.my"/>
    <s v="Sazril Anwar Bin Zulkifli Zulkifli"/>
    <m/>
    <m/>
    <m/>
    <m/>
    <n v="4156.38"/>
    <s v="First PO"/>
    <m/>
    <s v="TMone"/>
    <s v="NRP2303023"/>
    <s v="TMCA/231972 "/>
    <s v="NRP FOC SGB F040 S.C. JOHNSON ASIA PACIFIC - LUXOR TECH CENTER (DOME) - SGB"/>
    <d v="2023-09-15T00:00:00"/>
    <s v="PAC2311367"/>
    <s v="Selangor Timur"/>
    <s v="SGB"/>
    <s v="Network Contractor"/>
    <m/>
    <s v="3400038918"/>
    <s v="https://tm365-my.sharepoint.com/personal/badruznasrin_basri_tm_com_my/Documents/Apps/Microsoft%20Forms/Request%20New%20PR/Question%201/BOQ%20NRP%20FOC%20SGB%20F040%20S.C.%20JOHNSON%20ASIA%20PACIFI_Sazril%20Anwar%20Bin%20Zul.pdf; https://tm365-my.sharepoint.com/personal/badruznasrin_basri_tm_com_my/Documents/Apps/Microsoft%20Forms/Request%20New%20PR/Question%201/Plan%20Lokasi%20-%20SGB%205G%20DNB%20HORIZON%20DBGBK1979%20JA_Sazril%20Anwar%20Bin%20Zul.pdf; https://tm365-my.sharepoint.com/personal/badruznasrin_basri_tm_com_my/Documents/Apps/Microsoft%20Forms/Request%20New%20PR/Question%201/Plan%20SLD%20-%20SGB%205G%20DNB%20HORIZON%20DBGBK1979%20JALAN_Sazril%20Anwar%20Bin%20Zul.pdf"/>
    <s v="3400038918"/>
    <s v="ST-PCO-0827-TP"/>
    <s v="https://tm365-my.sharepoint.com/personal/badruznasrin_basri_tm_com_my/Documents/Apps/Microsoft%20Forms/Request%20New%20PR/Question/BOQ%20NRP%20FOC%20SGB%20F040%20S.C.%20JOHNSON%20ASIA%20PACIFI_Sazril%20Anwar%20Bin%20Zul.pdf"/>
    <m/>
    <m/>
    <m/>
    <m/>
    <x v="0"/>
  </r>
  <r>
    <n v="31"/>
    <s v="Muhamad Zaini Bin Mahamad Sarip"/>
    <x v="6"/>
    <d v="2023-09-06T00:00:00"/>
    <m/>
    <s v="duplicate request, same as mamat lailani that already checked by Amran"/>
    <d v="2023-09-04T09:26:16"/>
    <d v="2023-09-04T10:03:58"/>
    <s v="azharmm@tm.com.my"/>
    <s v="Mohd Azahar Bin Mustapha Mustapha"/>
    <m/>
    <m/>
    <m/>
    <m/>
    <n v="1627"/>
    <s v="First PO"/>
    <m/>
    <s v="TMone"/>
    <s v="NRP2302300"/>
    <s v="TMEA/236097"/>
    <s v="NRP KQ FOC (PUSH CORE) DIGI KEROH"/>
    <d v="2023-09-30T00:00:00"/>
    <s v="PAC2310705"/>
    <s v="Kelantan"/>
    <s v="KQ"/>
    <s v="Network Contractor"/>
    <m/>
    <s v="3400039291"/>
    <s v="https://tm365-my.sharepoint.com/personal/badruznasrin_basri_tm_com_my/Documents/Apps/Microsoft%20Forms/Request%20New%20PR/Question%201/KMZ%20DIGI%20KEROH_Mohd%20Azahar%20Bin%20Must.pdf"/>
    <s v="3400039291"/>
    <s v="KEL-AMJ-0040-TP"/>
    <s v="https://tm365-my.sharepoint.com/personal/badruznasrin_basri_tm_com_my/_layouts/15/Doc.aspx?sourcedoc=%7B2ECFCDD5-4067-481F-BF6A-48B5EEBAFBB1%7D&amp;file=TMEA236097%20-%20Draft%20PR%20%26%20BOM%20-%20FOC%20DIGI%20KEROH_Mohd%20Azahar%20Bin%20Must.xlsx&amp;action=default&amp;mobileredirect=true"/>
    <n v="12856"/>
    <n v="12856"/>
    <n v="12856"/>
    <m/>
    <x v="0"/>
  </r>
  <r>
    <n v="32"/>
    <s v="Nor Alia Binti Ismail Khafidz"/>
    <x v="5"/>
    <d v="2023-09-05T00:00:00"/>
    <m/>
    <s v="Feedback 8/9/23"/>
    <d v="2023-09-04T09:52:28"/>
    <d v="2023-09-04T10:11:21"/>
    <s v="atirah.razak@tm.com.my"/>
    <s v="Siti Atirah Razak"/>
    <m/>
    <m/>
    <m/>
    <m/>
    <n v="2097.3000000000002"/>
    <s v="First PO"/>
    <m/>
    <s v="TMone"/>
    <s v="GOV2304996"/>
    <s v="TMCA/231935"/>
    <s v="MYGOV FOC SAT F10 12C KLINIK KESIHATAN PARIT BARU"/>
    <d v="2023-07-24T00:00:00"/>
    <s v="PAC2311016"/>
    <s v="Selangor Barat"/>
    <s v="SAT"/>
    <s v="Network Contractor"/>
    <m/>
    <s v="3400039855"/>
    <s v="https://tm365-my.sharepoint.com/personal/badruznasrin_basri_tm_com_my/Documents/Apps/Microsoft%20Forms/Request%20New%20PR/Question%201/SLD%20TP%20MYGOV%20FOC%20SAT%20F10%2012C%20KLINIK%20KESIHATAN_Siti%20Atirah%20Razak.pdf"/>
    <s v="3400039855"/>
    <s v="SB-GRN-0005-TP"/>
    <s v="https://tm365-my.sharepoint.com/personal/badruznasrin_basri_tm_com_my/Documents/Apps/Microsoft%20Forms/Request%20New%20PR/Question/CMS_boq%20MYGOV%20FOC%20SAT%20F10%2012C%20KLINIK%20KESIHATA_Siti%20Atirah%20Razak.pdf"/>
    <m/>
    <m/>
    <m/>
    <m/>
    <x v="0"/>
  </r>
  <r>
    <n v="33"/>
    <s v="Khairunnisa Bte Muhamad Noor"/>
    <x v="5"/>
    <m/>
    <m/>
    <s v="11/9 doc upload for PR creation"/>
    <d v="2023-09-04T10:08:07"/>
    <d v="2023-09-04T10:18:23"/>
    <s v="mahizal@tm.com.my"/>
    <s v="Mahizal Bin Mohd Noh Mohd Noh"/>
    <m/>
    <m/>
    <m/>
    <m/>
    <n v="35368.51"/>
    <s v="First PO"/>
    <m/>
    <s v="TMone"/>
    <s v="NRF2300042"/>
    <s v="TMSA/233121"/>
    <s v="NRF FTTH ADD SLL C019 PARKLAND CITY SDN BHD TAMAN BUKIT PERDANA 54 UNIT PHASE 3 (UNIFI) -SLL"/>
    <d v="2023-10-30T00:00:00"/>
    <s v="PAC2310813"/>
    <s v="Johor Utara"/>
    <s v="SLL"/>
    <s v="Network Contractor"/>
    <m/>
    <s v="3400038595"/>
    <s v="https://tm365-my.sharepoint.com/personal/badruznasrin_basri_tm_com_my/_layouts/15/Doc.aspx?sourcedoc=%7B756F5B43-051D-4F4D-A42A-7D5275A9E694%7D&amp;file=TP%20SLL%20C019_Mahizal%20Bin%20Mohd%20Noh.pptx&amp;action=edit&amp;mobileredirect=true"/>
    <s v="3400038595"/>
    <s v=" JU-JMU-0143-TP"/>
    <s v="https://tm365-my.sharepoint.com/personal/badruznasrin_basri_tm_com_my/_layouts/15/Doc.aspx?sourcedoc=%7B627468DC-9DCB-43ED-9D71-D4B238CB8F19%7D&amp;file=NRF%20FTTH%20ADD%20SLL%20C019%20PARKLAND%20CITY%20SDN%20BHD%20T_Mahizal%20Bin%20Mohd%20Noh.xlsx&amp;action=default&amp;mobileredirect=true"/>
    <m/>
    <m/>
    <m/>
    <m/>
    <x v="0"/>
  </r>
  <r>
    <n v="34"/>
    <s v="Muhamad Zaini Bin Mahamad Sarip"/>
    <x v="5"/>
    <d v="2023-09-06T00:00:00"/>
    <m/>
    <s v="To check BOQ. dh email ke en. azahar. AND done reply. to proceed PR."/>
    <d v="2023-09-04T10:04:31"/>
    <d v="2023-09-04T10:20:43"/>
    <s v="azharmm@tm.com.my"/>
    <s v="Mohd Azahar Bin Mustapha Mustapha"/>
    <m/>
    <m/>
    <m/>
    <m/>
    <n v="6490.28"/>
    <s v="First PO"/>
    <m/>
    <s v="TMone"/>
    <s v="GOV2305005"/>
    <s v="TMEA/238149"/>
    <s v="MYGOV MUI FOC SPUR 12C KLINIK KESIHATAN PERIA BAHARU KUALA KRAI"/>
    <d v="2023-09-07T00:00:00"/>
    <s v="PAC2311609"/>
    <s v="Kelantan"/>
    <s v="MUI"/>
    <s v="Network Contractor"/>
    <m/>
    <s v="3400038662"/>
    <s v="https://tm365-my.sharepoint.com/personal/badruznasrin_basri_tm_com_my/Documents/Apps/Microsoft%20Forms/Request%20New%20PR/Question%201/KMZ%20MYGOV%20KK%20PERIA_Mohd%20Azahar%20Bin%20Must.pdf"/>
    <s v="3400038662"/>
    <s v="KEL-LJY-0050-TP"/>
    <s v="https://tm365-my.sharepoint.com/personal/badruznasrin_basri_tm_com_my/_layouts/15/Doc.aspx?sourcedoc=%7BFB1CDF6E-5825-4F58-BBF1-5E2892885EBE%7D&amp;file=BOQ%20MYGOV%20MUI%20FOC%20SPUR%2012C%20KLINIK%20KESIHATAN%20P_Mohd%20Azahar%20Bin%20Must.xlsx&amp;action=default&amp;mobileredirect=true"/>
    <n v="18925"/>
    <n v="18925"/>
    <n v="18363"/>
    <m/>
    <x v="0"/>
  </r>
  <r>
    <n v="35"/>
    <s v="Muhamad Hamizi Bin Mua'anaff"/>
    <x v="0"/>
    <d v="2023-09-07T00:00:00"/>
    <m/>
    <s v="Pn. Norafeezah Will Share Another Form/Flow For XEROX Process"/>
    <d v="2023-09-04T09:56:56"/>
    <d v="2023-09-04T10:21:58"/>
    <s v="sitimeryam.matnik@tm.com.my"/>
    <s v="Siti Meryam Binti Mat Nik"/>
    <m/>
    <m/>
    <m/>
    <m/>
    <n v="294.5"/>
    <s v="First PO"/>
    <m/>
    <s v="GNT"/>
    <s v="1-69556757756"/>
    <s v="TONA/230608.01"/>
    <s v="ZEROX/ROU/KP/NFF PLS/SAM_C023M_DP0002/1-69556757756/ADD POLE/TONA/230608.01"/>
    <d v="2023-09-04T00:00:00"/>
    <s v="RR-2349892"/>
    <s v="Kedah/Perlis"/>
    <s v="SAM"/>
    <s v="Other Contract"/>
    <m/>
    <s v="3400038859"/>
    <m/>
    <s v="3400038859"/>
    <m/>
    <s v="https://tm365-my.sharepoint.com/personal/badruznasrin_basri_tm_com_my/_layouts/15/Doc.aspx?sourcedoc=%7BA8BAA40B-08FA-4006-9581-B7AA0AD01783%7D&amp;file=TONA%20230608.01%20RR%202349892_Siti%20Meryam%20Binti%20Ma.xlsx&amp;action=default&amp;mobileredirect=true"/>
    <m/>
    <m/>
    <m/>
    <m/>
    <x v="0"/>
  </r>
  <r>
    <n v="36"/>
    <s v="Nor Alia Binti Ismail Khafidz"/>
    <x v="1"/>
    <m/>
    <m/>
    <m/>
    <d v="2023-09-04T10:21:19"/>
    <d v="2023-09-04T10:26:48"/>
    <s v="atiqah.kamis@tm.com.my"/>
    <s v="Siti Nur Atiqah Binti Kamis"/>
    <m/>
    <m/>
    <m/>
    <m/>
    <n v="3241.33"/>
    <s v="First PO"/>
    <m/>
    <s v="TMone"/>
    <s v="NRP2302336"/>
    <s v="TMSA/232586"/>
    <s v="PLAN MALAYSIA- JOHOR BAHRU(DOME)- JB "/>
    <d v="2023-09-20T00:00:00"/>
    <s v="PAC2309933"/>
    <s v="Johor Selatan"/>
    <s v="JB"/>
    <s v="Network Contractor"/>
    <m/>
    <s v="3400039025"/>
    <s v="https://tm365-my.sharepoint.com/personal/badruznasrin_basri_tm_com_my/Documents/Apps/Microsoft%20Forms/Request%20New%20PR/Question%201/BOQ%20FOC%20NID%20SLA%20JB%20PLAN%20MALAYSIA%20JOHOR%20PERSAD_Siti%20Nur%20Atiqah%20Bint.pdf"/>
    <s v="3400039025"/>
    <s v="JS-KZK-0655-TP"/>
    <s v="https://tm365-my.sharepoint.com/personal/badruznasrin_basri_tm_com_my/_layouts/15/Doc.aspx?sourcedoc=%7B2413D891-9F27-44F6-B385-231E417CA719%7D&amp;file=Std_Costing_AWP_NRP_FOC%20%26%20NID%20SLA%20JB%20PLAN%20MAL_Siti%20Nur%20Atiqah%20Bint.xlsx&amp;action=default&amp;mobileredirect=true"/>
    <m/>
    <m/>
    <m/>
    <m/>
    <x v="0"/>
  </r>
  <r>
    <n v="37"/>
    <s v="Yuhaniz Binti Baidzawi"/>
    <x v="1"/>
    <d v="2023-09-09T00:00:00"/>
    <m/>
    <n v="4902145724"/>
    <d v="2023-09-04T10:13:08"/>
    <d v="2023-09-04T10:27:31"/>
    <s v="atirah.razak@tm.com.my"/>
    <s v="Siti Atirah Razak"/>
    <m/>
    <m/>
    <m/>
    <m/>
    <n v="4552.5"/>
    <s v="First PO"/>
    <m/>
    <s v="TMG"/>
    <s v="NRP2302837"/>
    <s v="TMCA/231919"/>
    <s v="NRP FOC TPG F14 12C (2C) NID RENESAS SEMICON, JLN BANTING-KLANG"/>
    <d v="2023-08-16T00:00:00"/>
    <s v="PAC2310876"/>
    <s v="Selangor Barat"/>
    <s v="JM"/>
    <s v="Network Contractor"/>
    <m/>
    <s v="340008526"/>
    <s v="https://tm365-my.sharepoint.com/personal/badruznasrin_basri_tm_com_my/_layouts/15/Doc.aspx?sourcedoc=%7B905D414C-31CB-4B93-8A07-270EF0D5BAC0%7D&amp;file=TP%20PLAN%20RENESAS_Siti%20Atirah%20Razak.docx&amp;action=default&amp;mobileredirect=true"/>
    <s v="340008526"/>
    <s v="SB-CEN-0034-TP"/>
    <s v="https://tm365-my.sharepoint.com/personal/badruznasrin_basri_tm_com_my/_layouts/15/Doc.aspx?sourcedoc=%7B1341D145-61DB-43BF-B06B-E9AA93EB35CB%7D&amp;file=TP%20PLAN%20RENESAS_Siti%20Atirah%20Razak.docx&amp;action=default&amp;mobileredirect=true"/>
    <m/>
    <m/>
    <m/>
    <m/>
    <x v="0"/>
  </r>
  <r>
    <n v="38"/>
    <s v="Mahmud Bin Zakaria"/>
    <x v="4"/>
    <d v="2023-09-06T00:00:00"/>
    <m/>
    <s v="tiada budget"/>
    <d v="2023-09-04T10:02:59"/>
    <d v="2023-09-04T10:35:08"/>
    <s v="azmih@tm.com.my"/>
    <s v="Azmi Bin Che Haron Che Haron"/>
    <m/>
    <m/>
    <m/>
    <m/>
    <n v="6338.97"/>
    <s v="First PO"/>
    <m/>
    <s v="TMone"/>
    <s v="NRP2303293"/>
    <s v="TMCA/232101"/>
    <s v="NRP INTERTIE KJ (192C) KJ NRP2303293"/>
    <d v="2023-12-31T00:00:00"/>
    <s v="PAC2312015"/>
    <s v="Petaling Jaya"/>
    <s v="KJ"/>
    <s v="Network Contractor"/>
    <m/>
    <s v="TP ORI"/>
    <s v="https://tm365-my.sharepoint.com/personal/badruznasrin_basri_tm_com_my/_layouts/15/Doc.aspx?sourcedoc=%7B360A481B-A3EB-4A35-B14D-7AD04A10E426%7D&amp;file=TP%20@%20SURVEY%20INTERTIE%20KJ%20INTERTIE%20-%20BILIK%20FIBE_Azmi%20Bin%20Che%20Haron%20C.docx&amp;action=default&amp;mobileredirect=true"/>
    <s v="PENDING"/>
    <s v="PENDING"/>
    <s v="https://tm365-my.sharepoint.com/personal/badruznasrin_basri_tm_com_my/_layouts/15/Doc.aspx?sourcedoc=%7BC17F8424-25C4-4BBA-B717-8CD19474C523%7D&amp;file=Std_Costing%20FOC%20-INTERTIE%20KJ%20INTERTIE%20-%20BILIK_Azmi%20Bin%20Che%20Haron%20C.xlsx&amp;action=default&amp;mobileredirect=true; https://tm365-my.sharepoint.com/personal/badruznasrin_basri_tm_com_my/Documents/Apps/Microsoft%20Forms/Request%20New%20PR/Question/SPHERE%20_%20PAC2312015_Azmi%20Bin%20Che%20Haron%20C.pdf"/>
    <m/>
    <m/>
    <m/>
    <m/>
    <x v="0"/>
  </r>
  <r>
    <n v="39"/>
    <s v="Yuhaniz Binti Baidzawi"/>
    <x v="1"/>
    <d v="2023-09-08T00:00:00"/>
    <m/>
    <n v="4902145336"/>
    <d v="2023-09-04T10:31:04"/>
    <d v="2023-09-04T10:37:24"/>
    <s v="atirah.razak@tm.com.my"/>
    <s v="Siti Atirah Razak"/>
    <m/>
    <m/>
    <m/>
    <m/>
    <n v="26576.400000000001"/>
    <s v="First PO"/>
    <m/>
    <s v="TMG"/>
    <s v="NRP2302238"/>
    <s v="TMCA/231762"/>
    <s v="NRP BRA F64 NID KONECRANES NO.15,PSN ASTANA KU 2, BDR BKT RAJA KLANG"/>
    <d v="2023-09-20T00:00:00"/>
    <s v="PAC2309738"/>
    <s v="Selangor Barat"/>
    <s v="BRA"/>
    <s v="Network Contractor"/>
    <m/>
    <s v="3400038983"/>
    <s v="https://tm365-my.sharepoint.com/personal/badruznasrin_basri_tm_com_my/_layouts/15/Doc.aspx?sourcedoc=%7BDD91FEE0-E9BF-45E3-8A4D-20DE480EC140%7D&amp;file=1.%20Technical%20Proposal%20NRP%20BRA%20F64%20NID%20KONECRA_Siti%20Atirah%20Razak.pptx&amp;action=edit&amp;mobileredirect=true"/>
    <s v="3400038983"/>
    <s v="SB-ESB-0394-TP"/>
    <s v="https://tm365-my.sharepoint.com/personal/badruznasrin_basri_tm_com_my/_layouts/15/Doc.aspx?sourcedoc=%7B5B8C91F5-20E6-4E39-9A2D-622DE517BED3%7D&amp;file=BOQ%20NRP%20BRA%20F64%20NID%20KONECRANES%20NO.15,PSN%20ASTA_Siti%20Atirah%20Razak.xlsx&amp;action=default&amp;mobileredirect=true"/>
    <m/>
    <m/>
    <m/>
    <m/>
    <x v="0"/>
  </r>
  <r>
    <n v="40"/>
    <s v="Hasrul Nizam Bin Othman"/>
    <x v="3"/>
    <d v="2023-09-07T00:00:00"/>
    <m/>
    <s v="done verified. submit to CPA"/>
    <d v="2023-09-04T10:39:27"/>
    <d v="2023-09-04T10:49:56"/>
    <s v="sitimaizatuakma@tm.com.my"/>
    <s v="Siti Maizatuakma Binti Mohd Loso"/>
    <m/>
    <m/>
    <m/>
    <m/>
    <n v="42998"/>
    <s v="Additional PO (SI/VO)"/>
    <m/>
    <s v="Unifi"/>
    <s v="SRR2000763"/>
    <s v="SMEA/231000"/>
    <s v="SRR 2023 FTTH (TP) CNI_C00X PRMHN FELDA CHINI SENTOSA _x000a_( No PRJ ASAL : TMEA/231117 - CANCEL)"/>
    <d v="2023-09-30T00:00:00"/>
    <s v="PAC2306563"/>
    <s v="Pahang"/>
    <s v="CNI"/>
    <s v="Other Contract"/>
    <m/>
    <s v="3400042977 - KUP"/>
    <m/>
    <s v="3400042977 - KUP"/>
    <m/>
    <s v="https://tm365-my.sharepoint.com/personal/badruznasrin_basri_tm_com_my/Documents/Apps/Microsoft%20Forms/Request%20New%20PR/Question/SHA-23-0341(KUP-TMBS-A3-04-23-0147)%20_%20CNI_Siti%20Maizatuakma%20Bin.pdf"/>
    <m/>
    <m/>
    <m/>
    <m/>
    <x v="0"/>
  </r>
  <r>
    <n v="41"/>
    <s v="Mahmud Bin Zakaria"/>
    <x v="4"/>
    <d v="2023-09-06T00:00:00"/>
    <m/>
    <s v="tiada budget"/>
    <d v="2023-09-04T10:36:00"/>
    <d v="2023-09-04T10:58:46"/>
    <s v="azmih@tm.com.my"/>
    <s v="Azmi Bin Che Haron Che Haron"/>
    <m/>
    <m/>
    <m/>
    <m/>
    <n v="6746.52"/>
    <s v="First PO"/>
    <m/>
    <s v="TMone"/>
    <s v="NRP2303142"/>
    <s v="TMCA/232057"/>
    <s v="NRP FTTH ADD SY C055 DP0060 GF KPM-SEKOLAH JENIS KEBANGSAAN (CINA) TON FAH (UNIFI)-SY NRP2303142"/>
    <d v="2023-08-31T00:00:00"/>
    <s v="PAC2311850"/>
    <s v="Petaling Jaya"/>
    <s v="SY"/>
    <s v="Network Contractor"/>
    <m/>
    <s v="TP ORI"/>
    <s v="https://tm365-my.sharepoint.com/personal/badruznasrin_basri_tm_com_my/_layouts/15/Doc.aspx?sourcedoc=%7B96F4BA3D-E855-4719-AD58-B7799431F69E%7D&amp;file=CASH%20FLOW-NRP2303142-ADD%20DSS%20SY%20C055-DP0060-S_Azmi%20Bin%20Che%20Haron%20C.xlsx&amp;action=default&amp;mobileredirect=true; https://tm365-my.sharepoint.com/personal/badruznasrin_basri_tm_com_my/Documents/Apps/Microsoft%20Forms/Request%20New%20PR/Question%201/SEKOLAH%20JENIS%20KEBANGSAAN%20(CINA)%20TON%20FAH(UNIFI_Azmi%20Bin%20Che%20Haron%20C.JPG"/>
    <s v="PENDING"/>
    <s v="PENDING"/>
    <s v="https://tm365-my.sharepoint.com/personal/badruznasrin_basri_tm_com_my/_layouts/15/Doc.aspx?sourcedoc=%7B0633B2B0-0205-4204-8E09-B44005A98462%7D&amp;file=CASH%20FLOW-NRP2303142-ADD%20DSS%20SY%20C055-DP0060-S_Azmi%20Bin%20Che%20Haron%20C.xlsx&amp;action=default&amp;mobileredirect=true; https://tm365-my.sharepoint.com/personal/badruznasrin_basri_tm_com_my/Documents/Apps/Microsoft%20Forms/Request%20New%20PR/Question/SPHERE%20_%20PAC2311850_Azmi%20Bin%20Che%20Haron%20C.pdf"/>
    <m/>
    <m/>
    <m/>
    <m/>
    <x v="0"/>
  </r>
  <r>
    <n v="42"/>
    <s v="Hasrul Nizam Bin Othman"/>
    <x v="4"/>
    <d v="2023-09-06T00:00:00"/>
    <m/>
    <s v="done email feedback to AND"/>
    <d v="2023-09-04T10:33:08"/>
    <d v="2023-09-04T11:01:20"/>
    <s v="kuakmal.farhana@tm.com.my"/>
    <s v="Ku Akmal Farhana Bt Ku Zainol Rashid"/>
    <m/>
    <m/>
    <m/>
    <m/>
    <n v="8544.82"/>
    <s v="Additional PO (SI/VO)"/>
    <m/>
    <s v="Unifi"/>
    <s v="SRR2000746"/>
    <s v="SMEA/200335"/>
    <s v="SRR 2020 HSBB FTTH MEC_C003 TAMAN GAMBANG DAMAI 2"/>
    <d v="2023-09-04T00:00:00"/>
    <s v="PAC2018844"/>
    <s v="Pahang"/>
    <s v="MEC"/>
    <s v="Network Contractor"/>
    <m/>
    <s v=" 3400025960"/>
    <s v="https://tm365-my.sharepoint.com/personal/badruznasrin_basri_tm_com_my/Documents/Apps/Microsoft%20Forms/Request%20New%20PR/Question%201/ASBUILT%20-%20PR2%20MEC%20C003%20(2)_Ku%20Akmal%20Farhana%20Bt.pdf"/>
    <s v=" 3400025960"/>
    <s v="PHG-HARUM(RR)-0418"/>
    <s v="https://tm365-my.sharepoint.com/personal/badruznasrin_basri_tm_com_my/Documents/Apps/Microsoft%20Forms/Request%20New%20PR/Question/ASBUILT%20-%20PR2%20MEC%20C003%20(2)_Ku%20Akmal%20Farhana%20Bt.pdf"/>
    <m/>
    <m/>
    <m/>
    <m/>
    <x v="0"/>
  </r>
  <r>
    <n v="43"/>
    <s v="Mahzura Binti Ramli"/>
    <x v="2"/>
    <d v="2023-09-07T00:00:00"/>
    <m/>
    <s v="Rental Genset (OPEX) "/>
    <d v="2023-09-04T11:06:22"/>
    <d v="2023-09-04T11:24:54"/>
    <s v="anastasiaann.palinosambah@tm.com.my"/>
    <s v="Anastasia Ann Palino Sambah"/>
    <m/>
    <m/>
    <m/>
    <m/>
    <n v="3500"/>
    <s v="Additional PO (SI/VO)"/>
    <m/>
    <s v="GNT"/>
    <s v="QUA2100012"/>
    <s v="TMBB/210011"/>
    <s v="AC POWER (NEW GENSET) FOR TM M72"/>
    <d v="2023-12-22T00:00:00"/>
    <s v="PAC2123024"/>
    <s v="Sabah"/>
    <s v="M72"/>
    <s v="Other Contract"/>
    <m/>
    <s v="3400038121"/>
    <m/>
    <s v="3400038121"/>
    <m/>
    <s v="https://tm365-my.sharepoint.com/personal/badruznasrin_basri_tm_com_my/_layouts/15/Doc.aspx?sourcedoc=%7B37325970-9A00-4AB7-A6FA-3D782E80E306%7D&amp;file=BoQ%20M72_Anastasia%20Ann%20Palino.xlsx&amp;action=default&amp;mobileredirect=true"/>
    <m/>
    <m/>
    <m/>
    <m/>
    <x v="0"/>
  </r>
  <r>
    <n v="44"/>
    <s v="Yuhaniz Binti Baidzawi"/>
    <x v="1"/>
    <d v="2023-09-08T00:00:00"/>
    <m/>
    <n v="4902145451"/>
    <d v="2023-09-04T11:32:36"/>
    <d v="2023-09-04T11:33:45"/>
    <s v="atirah.razak@tm.com.my"/>
    <s v="Siti Atirah Razak"/>
    <m/>
    <m/>
    <m/>
    <m/>
    <n v="14173.82"/>
    <s v="First PO"/>
    <m/>
    <s v="TMG"/>
    <s v="NRP2301547"/>
    <s v="TMCA/231822"/>
    <s v="NRP SAG F35F36 JENEXUS - MAPLETREE (NEW) SEK.22 SHAH ALAM"/>
    <d v="2023-09-20T00:00:00"/>
    <s v="PAC2310134"/>
    <s v="Selangor Barat"/>
    <s v="SAG"/>
    <s v="Network Contractor"/>
    <m/>
    <s v="3400038983"/>
    <s v="https://tm365-my.sharepoint.com/personal/badruznasrin_basri_tm_com_my/_layouts/15/Doc.aspx?sourcedoc=%7B8EBE133D-8747-4E66-8582-03A0F8E35E2A%7D&amp;file=1.%20Technical%20Proposal%20NRP%20SAG%20F35F36%20JENEXUS_Siti%20Atirah%20Razak.pptx&amp;action=edit&amp;mobileredirect=true"/>
    <s v="3400038983"/>
    <s v="SB-ESB-0393-TP"/>
    <s v="https://tm365-my.sharepoint.com/personal/badruznasrin_basri_tm_com_my/_layouts/15/Doc.aspx?sourcedoc=%7B774384F2-2640-415B-BDAB-55CE7A30845F%7D&amp;file=BOQ%20NRP%20SAG%20F35F36%20JENEXUS%20-%20MAPLETREE%20(NEW)_Siti%20Atirah%20Razak.xlsx&amp;action=default&amp;mobileredirect=true"/>
    <m/>
    <m/>
    <m/>
    <m/>
    <x v="0"/>
  </r>
  <r>
    <n v="45"/>
    <s v="Nur Fauziah Binti Abdullah Shuhaimy"/>
    <x v="3"/>
    <d v="2023-09-06T00:00:00"/>
    <s v="QUERY PU LOCATE MANHOLE AND DISTANCE CABLE BETWEEN BOQ &amp; TP"/>
    <s v="PR : 1003670693 -12/09/2023"/>
    <d v="2023-09-04T11:13:15"/>
    <d v="2023-09-04T11:34:44"/>
    <s v="mahyuddin.saleh@tm.com.my"/>
    <s v="Mohd Mahyuddin Bin Salleh"/>
    <m/>
    <m/>
    <m/>
    <m/>
    <n v="6328.27"/>
    <s v="Additional PO (SI/VO)"/>
    <m/>
    <s v="TMone"/>
    <s v="GOV2300200"/>
    <s v="TMSA/232047"/>
    <s v="GOV AMK F20 BENGKEL KEJURUTERAAN JBPM PADANG TEMU"/>
    <d v="2023-09-08T00:00:00"/>
    <s v="PAC2310210"/>
    <s v="Melaka"/>
    <s v="AMK"/>
    <s v="Network Contractor"/>
    <m/>
    <s v="3400038728"/>
    <s v="https://tm365-my.sharepoint.com/personal/badruznasrin_basri_tm_com_my/Documents/Apps/Microsoft%20Forms/Request%20New%20PR/Question%201/SITE%20INSTRUCTION%20TMSA_232047%20-%20GOV%201NIDFOC%20AM_Mohd%20Mahyuddin%20Bin%20S.pdf"/>
    <s v="3400038728"/>
    <s v="MK-MGN-0053-TP"/>
    <s v="https://tm365-my.sharepoint.com/personal/badruznasrin_basri_tm_com_my/Documents/Apps/Microsoft%20Forms/Request%20New%20PR/Question/SITE%20INSTRUCTION%20TMSA_232047%20-%20GOV%201NIDFOC%20AM_Mohd%20Mahyuddin%20Bin%20S.pdf"/>
    <m/>
    <m/>
    <m/>
    <m/>
    <x v="0"/>
  </r>
  <r>
    <n v="46"/>
    <s v="Yuhaniz Binti Baidzawi"/>
    <x v="1"/>
    <d v="2023-09-09T00:00:00"/>
    <m/>
    <n v="4902145384"/>
    <d v="2023-09-04T11:22:53"/>
    <d v="2023-09-04T11:35:53"/>
    <s v="b12709@tm.com.my"/>
    <s v="K Kavilan A L A Karuppiah A. Karuppiah"/>
    <m/>
    <m/>
    <m/>
    <m/>
    <n v="133251.85"/>
    <s v="First PO"/>
    <m/>
    <s v="GNT"/>
    <s v="NGT2300001"/>
    <s v="TMCB230003"/>
    <s v="BAU INFRA AC FOR TM KE(ME NGT)"/>
    <d v="2023-11-15T00:00:00"/>
    <s v="PAC2310844"/>
    <s v="Kuala Lumpur"/>
    <s v="KE"/>
    <s v="Other Contract"/>
    <m/>
    <s v="3400043806"/>
    <m/>
    <s v="3400043806"/>
    <m/>
    <s v="https://tm365-my.sharepoint.com/personal/badruznasrin_basri_tm_com_my/Documents/Apps/Microsoft%20Forms/Request%20New%20PR/Question/BOQ%20AC%20Ibusawat%20TM%20Kepong_K%20Kavilan%20A%20L%20A%20Karu.pdf"/>
    <m/>
    <m/>
    <m/>
    <m/>
    <x v="0"/>
  </r>
  <r>
    <n v="47"/>
    <s v="Ahmad Zaki Bin Harris"/>
    <x v="3"/>
    <m/>
    <m/>
    <m/>
    <d v="2023-09-04T11:36:07"/>
    <d v="2023-09-04T11:52:16"/>
    <s v="norizuwan.chehamid@tm.com.my"/>
    <s v="Norizuwan Bin Che Hamid"/>
    <m/>
    <m/>
    <m/>
    <m/>
    <n v="31164.720000000001"/>
    <s v="First PO"/>
    <m/>
    <s v="Unifi"/>
    <s v="SRR2204419"/>
    <s v="TMSA/233144"/>
    <s v="SRR HSBB ADD DSS LUK_C026 GF TAMAN BAYU INDERA LUKUT FASA 3"/>
    <d v="2023-09-29T00:00:00"/>
    <s v="PAC2310980"/>
    <s v="Negeri Sembilan"/>
    <s v="LUK"/>
    <s v="Network Contractor"/>
    <m/>
    <s v="3400039444"/>
    <s v="https://tm365-my.sharepoint.com/personal/badruznasrin_basri_tm_com_my/Documents/Apps/Microsoft%20Forms/Request%20New%20PR/Question%201/BOQ%20-%20SRR%20TAMAN%20BAYU%20INDERA%20FASA%203_Norizuwan%20Bin%20Che%20Ha.pdf; https://tm365-my.sharepoint.com/personal/badruznasrin_basri_tm_com_my/Documents/Apps/Microsoft%20Forms/Request%20New%20PR/Question%201/PLAN%20-%20SRR%20LUK%20C026%20NEW%2015%20DP%201%20TIE_Norizuwan%20Bin%20Che%20Ha.pdf"/>
    <s v="3400039444"/>
    <s v="NS-USA-0143-TP"/>
    <s v="https://tm365-my.sharepoint.com/personal/badruznasrin_basri_tm_com_my/_layouts/15/Doc.aspx?sourcedoc=%7B47CFB79E-1568-4804-9E70-60D776D1177C%7D&amp;file=PR%20-%20LUK%20C026%20BAYU%20INDRA%20FASA%203_Norizuwan%20Bin%20Che%20Ha.xlsx&amp;action=default&amp;mobileredirect=true"/>
    <m/>
    <m/>
    <m/>
    <m/>
    <x v="0"/>
  </r>
  <r>
    <n v="48"/>
    <s v="Nur Syarina Binti Mohamad Resad"/>
    <x v="0"/>
    <d v="2023-09-07T00:00:00"/>
    <m/>
    <s v="Pn. Norafeezah Will Share Another Form/Flow For XEROX Process"/>
    <d v="2023-09-04T11:57:01"/>
    <d v="2023-09-04T12:01:27"/>
    <s v="hanafi.abfattah@tm.com.my"/>
    <s v="Muhamad Hanafi Bin Ab Fattah Singh"/>
    <m/>
    <m/>
    <m/>
    <m/>
    <n v="3224"/>
    <s v="First PO"/>
    <m/>
    <s v="Unifi"/>
    <s v="1-70743453007"/>
    <s v="TOCA/231708"/>
    <s v="TOCA/231708.01_x000a_ROU/SBS/C040/DP0056/1-70743453007"/>
    <d v="2023-10-04T00:00:00"/>
    <s v="NA"/>
    <s v="Petaling Jaya"/>
    <s v="SBS"/>
    <s v="Network Contractor"/>
    <m/>
    <s v="3400038889"/>
    <s v="https://tm365-my.sharepoint.com/personal/badruznasrin_basri_tm_com_my/Documents/Apps/Microsoft%20Forms/Request%20New%20PR/Question%201/WhatsApp%20Image%202023-09-04%20at%2011.50.09%20AM_Muhamad%20Hanafi%20Bin%20A.jpeg; https://tm365-my.sharepoint.com/personal/badruznasrin_basri_tm_com_my/Documents/Apps/Microsoft%20Forms/Request%20New%20PR/Question%201/WhatsApp%20Image%202023-09-04%20at%2012.00.59%20PM_Muhamad%20Hanafi%20Bin%20A.jpeg"/>
    <s v="3400038889"/>
    <s v="TOCA/231708.01"/>
    <s v="https://tm365-my.sharepoint.com/personal/badruznasrin_basri_tm_com_my/_layouts/15/Doc.aspx?sourcedoc=%7BBB84D875-7D85-4E64-B00E-4B67D05692F7%7D&amp;file=1-70743453007_Muhamad%20Hanafi%20Bin%20A.xlsx&amp;action=default&amp;mobileredirect=true"/>
    <m/>
    <m/>
    <m/>
    <m/>
    <x v="0"/>
  </r>
  <r>
    <n v="49"/>
    <s v="Muhammad Hafizzuddin Bin Mohd Noor"/>
    <x v="1"/>
    <d v="2023-09-07T00:00:00"/>
    <m/>
    <s v="2nd queries"/>
    <d v="2023-09-04T12:04:30"/>
    <d v="2023-09-04T12:08:14"/>
    <s v="atiqah.kamis@tm.com.my"/>
    <s v="Siti Nur Atiqah Binti Kamis"/>
    <m/>
    <m/>
    <m/>
    <m/>
    <n v="9511.19"/>
    <s v="First PO"/>
    <m/>
    <s v="TMG"/>
    <s v="NRP2302714"/>
    <s v="TMSA/233075 "/>
    <s v="AVROTECH - HORIZON HILLS (WSE) - TMP"/>
    <d v="2023-08-10T00:00:00"/>
    <s v="PAC2310736"/>
    <s v="Johor Selatan"/>
    <s v="TMP"/>
    <s v="Network Contractor"/>
    <m/>
    <s v="3400038920"/>
    <s v="https://tm365-my.sharepoint.com/personal/badruznasrin_basri_tm_com_my/Documents/Apps/Microsoft%20Forms/Request%20New%20PR/Question%201/TP%20BOQ%20TM%20COSTING%20TMP%20AVROTECH%20BID%20F63-F64%20JL_Siti%20Nur%20Atiqah%20Bint.pdf"/>
    <s v="3400038920"/>
    <s v="JS-PCO-0378-TP"/>
    <s v="https://tm365-my.sharepoint.com/personal/badruznasrin_basri_tm_com_my/Documents/Apps/Microsoft%20Forms/Request%20New%20PR/Question/TP%20BOQ%20TM%20COSTING%20TMP%20AVROTECH%20BID%20F63-F64%20JL_Siti%20Nur%20Atiqah%20Bint.pdf"/>
    <m/>
    <m/>
    <m/>
    <m/>
    <x v="0"/>
  </r>
  <r>
    <n v="50"/>
    <s v="Mahmud Bin Zakaria"/>
    <x v="5"/>
    <d v="2023-09-07T00:00:00"/>
    <m/>
    <s v="SUBMIT CPA TO CREATE PR"/>
    <d v="2023-09-04T12:11:18"/>
    <d v="2023-09-04T12:19:24"/>
    <s v="noreha.fatehi@tm.com.my"/>
    <s v="Noreha Binti Fatehi Noreha Binti Fatehi"/>
    <m/>
    <m/>
    <m/>
    <m/>
    <n v="6867.34"/>
    <s v="First PO"/>
    <m/>
    <s v="TMG"/>
    <s v="H5G2300891"/>
    <s v="TMWA/230486"/>
    <s v="DNB_HORIZON 5G_DQSMH0838 1 IUC/CSR &amp; SPUR 12C FOC KSN_F30/F31 JLNMAKMUR_KSN"/>
    <d v="2023-09-30T00:00:00"/>
    <s v="PAC2310820 "/>
    <s v="Sarawak"/>
    <s v="KSN"/>
    <s v="Network Contractor"/>
    <m/>
    <s v="3400039175"/>
    <s v="https://tm365-my.sharepoint.com/personal/badruznasrin_basri_tm_com_my/Documents/Apps/Microsoft%20Forms/Request%20New%20PR/Question%201/BOQ%20TMWA230486_Noreha%20Binti%20Fatehi.pdf; https://tm365-my.sharepoint.com/personal/badruznasrin_basri_tm_com_my/Documents/Apps/Microsoft%20Forms/Request%20New%20PR/Question%201/Project%20Costing%20TMWA230486_Noreha%20Binti%20Fatehi.pdf; https://tm365-my.sharepoint.com/personal/badruznasrin_basri_tm_com_my/Documents/Apps/Microsoft%20Forms/Request%20New%20PR/Question%201/Technical%20Proposal%20KSN_F30-F31%20JLN%20MAKMUR_KSN_Noreha%20Binti%20Fatehi.pdf"/>
    <s v="3400039175"/>
    <s v="KG/SB-ANG-0029-TP"/>
    <s v="https://tm365-my.sharepoint.com/personal/badruznasrin_basri_tm_com_my/_layouts/15/Doc.aspx?sourcedoc=%7BE3E1EFC3-E252-4AED-BA2B-DBE81C21B246%7D&amp;file=Project%20costing%20DQSMH0838_JLNMAKMUR%20FOC%20KSN_F_Noreha%20Binti%20Fatehi.xlsx&amp;action=default&amp;mobileredirect=true"/>
    <m/>
    <m/>
    <m/>
    <m/>
    <x v="1"/>
  </r>
  <r>
    <n v="51"/>
    <s v="Amran Bin Ramli"/>
    <x v="1"/>
    <d v="2023-09-06T00:00:00"/>
    <m/>
    <s v="PO - 4902144938"/>
    <d v="2023-09-04T12:02:27"/>
    <d v="2023-09-04T12:20:16"/>
    <s v="engkuintan@tm.com.my"/>
    <s v="Engku Intan Norazlin Bt Che Engku Husin Che Engku Husin"/>
    <m/>
    <m/>
    <m/>
    <m/>
    <n v="7202.03"/>
    <s v="First PO"/>
    <m/>
    <s v="TMone"/>
    <s v="GOV2305354"/>
    <s v="TMCA/231983"/>
    <s v="MYGOV FOC LTS F83-F84 SPUR 12C KASTAM LTSAAS SKYPARK"/>
    <d v="2023-09-13T00:00:00"/>
    <s v="PAC2311465"/>
    <s v="Petaling Jaya"/>
    <s v="LTS"/>
    <s v="Network Contractor"/>
    <m/>
    <s v="3400038821"/>
    <s v="https://tm365-my.sharepoint.com/personal/badruznasrin_basri_tm_com_my/Documents/Apps/Microsoft%20Forms/Request%20New%20PR/Question%201/PEJABAT%20KASTAM%20UNIT%20KHAS%20PEMERIKSAAN%20PENUMPAN_Engku%20Intan%20Norazlin.pdf"/>
    <s v="3400038821"/>
    <s v="PJ-TRS-0022-TP"/>
    <s v="https://tm365-my.sharepoint.com/personal/badruznasrin_basri_tm_com_my/Documents/Apps/Microsoft%20Forms/Request%20New%20PR/Question/BOQ-PJ-TRS-0022-TP%20(2)_Engku%20Intan%20Norazlin.pdf"/>
    <m/>
    <m/>
    <m/>
    <m/>
    <x v="0"/>
  </r>
  <r>
    <n v="52"/>
    <s v="Nur Syarina Binti Mohamad Resad"/>
    <x v="0"/>
    <d v="2023-09-07T00:00:00"/>
    <m/>
    <s v="Pn. Norafeezah Will Share Another Form/Flow For XEROX Process"/>
    <d v="2023-09-04T12:09:32"/>
    <d v="2023-09-04T12:33:11"/>
    <s v="hanafi.abfattah@tm.com.my"/>
    <s v="Muhamad Hanafi Bin Ab Fattah Singh"/>
    <m/>
    <m/>
    <m/>
    <m/>
    <n v="294.5"/>
    <s v="First PO"/>
    <m/>
    <s v="Unifi"/>
    <s v="1-70954613908"/>
    <s v="TOCA/231708 "/>
    <s v="TOCA/231708.02_x000a_ROU/TNP/C011/DP0052/1-70954613908"/>
    <d v="2023-10-04T00:00:00"/>
    <s v="NA"/>
    <s v="Petaling Jaya"/>
    <s v="TNP"/>
    <s v="Network Contractor"/>
    <m/>
    <s v="3400038889"/>
    <s v="https://tm365-my.sharepoint.com/personal/badruznasrin_basri_tm_com_my/Documents/Apps/Microsoft%20Forms/Request%20New%20PR/Question%201/WhatsApp%20Image%202023-09-04%20at%2012.30.53%20PM_Muhamad%20Hanafi%20Bin%20A.jpeg"/>
    <s v="3400038889"/>
    <s v="TOCA/231708.02"/>
    <s v="https://tm365-my.sharepoint.com/personal/badruznasrin_basri_tm_com_my/_layouts/15/Doc.aspx?sourcedoc=%7BC8080F4B-E25A-47E0-9CF7-D918669ABA6A%7D&amp;file=1-70954613908_Muhamad%20Hanafi%20Bin%20A.xlsx&amp;action=default&amp;mobileredirect=true"/>
    <m/>
    <m/>
    <m/>
    <m/>
    <x v="0"/>
  </r>
  <r>
    <n v="53"/>
    <s v="Mohd Syahmi Bin Chik"/>
    <x v="8"/>
    <d v="2023-09-08T00:00:00"/>
    <m/>
    <s v="PU dah tak ada dalam contract"/>
    <d v="2023-09-04T12:33:18"/>
    <d v="2023-09-04T12:33:56"/>
    <s v="fairul@tm.com.my"/>
    <s v="Fairul Rizman Bin Othman Othman"/>
    <m/>
    <m/>
    <m/>
    <m/>
    <n v="59752.73"/>
    <s v="Additional PO (SI/VO)"/>
    <m/>
    <s v="GNT"/>
    <s v="SCF2300013"/>
    <s v="TMCC/230049"/>
    <s v="CWS SMW6 MRB 4W"/>
    <d v="2024-07-30T00:00:00"/>
    <s v="PAC2310206"/>
    <s v="Kuala Lumpur"/>
    <s v="MRB"/>
    <s v="Network Contractor"/>
    <m/>
    <s v="013-6663907"/>
    <s v="https://tm365-my.sharepoint.com/personal/badruznasrin_basri_tm_com_my/Documents/Apps/Microsoft%20Forms/Request%20New%20PR/Question%201/PROPOSED%20EXCH%20-%20CWS%20SMW6%20MRB%204W%20HDD_Fairul%20Rizman%20Bin%20Ot.pdf"/>
    <s v="3400038998"/>
    <s v="CNFD-PKR-0006-TP"/>
    <s v="https://tm365-my.sharepoint.com/personal/badruznasrin_basri_tm_com_my/Documents/Apps/Microsoft%20Forms/Request%20New%20PR/Question/BQ%20-%20CWS%20SMW6%206WAY%20PVC%20(EXCHANGE)_Fairul%20Rizman%20Bin%20Ot.pdf; https://tm365-my.sharepoint.com/personal/badruznasrin_basri_tm_com_my/Documents/Apps/Microsoft%20Forms/Request%20New%20PR/Question/BQ%20-%20VO%20CWS%20SMW6%204W%20HDD_Fairul%20Rizman%20Bin%20Ot.pdf"/>
    <m/>
    <m/>
    <m/>
    <m/>
    <x v="0"/>
  </r>
  <r>
    <n v="54"/>
    <s v="Muhammad Hafizzuddin Bin Mohd Noor"/>
    <x v="8"/>
    <d v="2023-09-07T00:00:00"/>
    <m/>
    <s v="2nd queries"/>
    <d v="2023-09-04T12:33:45"/>
    <d v="2023-09-04T12:37:27"/>
    <s v="atiqah.kamis@tm.com.my"/>
    <s v="Siti Nur Atiqah Binti Kamis"/>
    <m/>
    <m/>
    <m/>
    <m/>
    <n v="5177.47"/>
    <s v="First PO"/>
    <m/>
    <s v="TMone"/>
    <s v="NRP2302878"/>
    <s v="TMSA/233142"/>
    <s v="UEM SUNRISE-NUSAJAYA-GH"/>
    <d v="2023-09-15T00:00:00"/>
    <s v="PAC2311181"/>
    <s v="Johor Selatan"/>
    <s v="GH"/>
    <s v="Network Contractor"/>
    <m/>
    <s v="3400038548"/>
    <s v="https://tm365-my.sharepoint.com/personal/badruznasrin_basri_tm_com_my/_layouts/15/Doc.aspx?sourcedoc=%7BF34389A1-9FAC-4726-B23B-A3DF95A3A097%7D&amp;file=BOQ%20TMSA233142%20GUARD%20HOUSE,JALAN%20ASPIRA%203,LAM_Siti%20Nur%20Atiqah%20Bint.xlsx&amp;action=default&amp;mobileredirect=true"/>
    <s v="3400038548"/>
    <s v="JS-SHA-0270-TP"/>
    <s v="https://tm365-my.sharepoint.com/personal/badruznasrin_basri_tm_com_my/_layouts/15/Doc.aspx?sourcedoc=%7B4D69E471-DB7D-4AB3-9143-FA2E4B0E40C9%7D&amp;file=BOQ%20TMSA233142%20GUARD%20HOUSE,JALAN%20ASPIRA%203,LAM_Siti%20Nur%20Atiqah%20Bint.xlsx&amp;action=default&amp;mobileredirect=true"/>
    <m/>
    <m/>
    <m/>
    <m/>
    <x v="0"/>
  </r>
  <r>
    <n v="55"/>
    <s v="Muhamad Zaini Bin Mahamad Sarip"/>
    <x v="5"/>
    <d v="2023-09-06T00:00:00"/>
    <m/>
    <s v="pac ok. SI verified. emailed to CPA."/>
    <d v="2023-09-04T12:42:18"/>
    <d v="2023-09-04T12:46:06"/>
    <s v="azharmm@tm.com.my"/>
    <s v="Mohd Azahar Bin Mustapha Mustapha"/>
    <m/>
    <m/>
    <m/>
    <m/>
    <n v="2117.04"/>
    <s v="Additional PO (SI/VO)"/>
    <m/>
    <s v="Unifi"/>
    <s v="SRR2104611"/>
    <s v="SMEA/226598"/>
    <s v="SRR FOC PP_F12 192C PP-SK JERAM"/>
    <d v="2023-09-30T00:00:00"/>
    <s v="PAC2211352"/>
    <s v="Kelantan"/>
    <s v="PP"/>
    <s v="Network Contractor"/>
    <m/>
    <s v="3400025959"/>
    <s v="https://tm365-my.sharepoint.com/personal/badruznasrin_basri_tm_com_my/Documents/Apps/Microsoft%20Forms/Request%20New%20PR/Question%201/SLD%20SRR%20FOC%20PP_F12%20192C%20PP-SMK%20JERAM_Mohd%20Azahar%20Bin%20Must.pdf"/>
    <s v="3400025959"/>
    <s v="KEL-GETRA(RR)-0633"/>
    <s v="https://tm365-my.sharepoint.com/personal/badruznasrin_basri_tm_com_my/Documents/Apps/Microsoft%20Forms/Request%20New%20PR/Question/SI%20SRR%20FOC%20PP_F12%20192C%20PP-SMK%20JERAM_Mohd%20Azahar%20Bin%20Must.pdf"/>
    <n v="63636"/>
    <n v="12635"/>
    <n v="-869.82"/>
    <n v="196883"/>
    <x v="0"/>
  </r>
  <r>
    <n v="56"/>
    <s v="Nur Syarina Binti Mohamad Resad"/>
    <x v="0"/>
    <d v="2023-09-07T00:00:00"/>
    <m/>
    <s v="Pn. Norafeezah Will Share Another Form/Flow For XEROX Process"/>
    <d v="2023-09-04T12:33:34"/>
    <d v="2023-09-04T12:49:03"/>
    <s v="hanafi.abfattah@tm.com.my"/>
    <s v="Muhamad Hanafi Bin Ab Fattah Singh"/>
    <m/>
    <m/>
    <m/>
    <m/>
    <n v="1090.99"/>
    <s v="First PO"/>
    <m/>
    <s v="Unifi"/>
    <s v="1-71287504191"/>
    <s v="TOCA/231708"/>
    <s v="TOCA/231708.05_x000a_ROU/TNP/C022/DP0057/1-71287504191"/>
    <d v="2023-10-04T00:00:00"/>
    <s v="NA"/>
    <s v="Petaling Jaya"/>
    <s v="TNP"/>
    <s v="Network Contractor"/>
    <m/>
    <s v="3400038889"/>
    <s v="https://tm365-my.sharepoint.com/personal/badruznasrin_basri_tm_com_my/Documents/Apps/Microsoft%20Forms/Request%20New%20PR/Question%201/WhatsApp%20Image%202023-09-04%20at%2012.48.34%20PM_Muhamad%20Hanafi%20Bin%20A.jpeg"/>
    <s v="3400038889"/>
    <s v="TOCA/231708.05"/>
    <s v="https://tm365-my.sharepoint.com/personal/badruznasrin_basri_tm_com_my/_layouts/15/Doc.aspx?sourcedoc=%7B1AB18776-8EB6-4E4A-BC1A-2B6755195510%7D&amp;file=1-71287504191_Muhamad%20Hanafi%20Bin%20A.xlsx&amp;action=default&amp;mobileredirect=true"/>
    <m/>
    <m/>
    <m/>
    <m/>
    <x v="0"/>
  </r>
  <r>
    <n v="57"/>
    <s v="Muhammad Hafizzuddin Bin Mohd Noor"/>
    <x v="5"/>
    <d v="2023-09-07T00:00:00"/>
    <m/>
    <s v="2nd queries"/>
    <d v="2023-09-04T12:58:13"/>
    <d v="2023-09-04T13:01:52"/>
    <s v="atiqah.kamis@tm.com.my"/>
    <s v="Siti Nur Atiqah Binti Kamis"/>
    <m/>
    <m/>
    <m/>
    <m/>
    <n v="31124.29"/>
    <s v="First PO"/>
    <m/>
    <s v="TMG"/>
    <s v="NRP2302298"/>
    <s v="TMSA/232534"/>
    <s v="DIGI - SIMPANG TIGA BANDAR TENGGARA (NGBH) - TGA"/>
    <d v="2023-09-20T00:00:00"/>
    <s v="PAC2310735"/>
    <s v="Johor Selatan"/>
    <s v="TGA"/>
    <s v="Network Contractor"/>
    <m/>
    <s v="3400039219"/>
    <s v="https://tm365-my.sharepoint.com/personal/badruznasrin_basri_tm_com_my/Documents/Apps/Microsoft%20Forms/Request%20New%20PR/Question%201/BOQ%20%20DIGI%20SIMPANG%203%20BDR%20TENGGARA_Siti%20Nur%20Atiqah%20Bint.pdf"/>
    <s v="3400039219"/>
    <s v="JS-JAK-0115-TP"/>
    <s v="https://tm365-my.sharepoint.com/personal/badruznasrin_basri_tm_com_my/_layouts/15/Doc.aspx?sourcedoc=%7B8D54F630-64D6-4916-AD6C-3E07CF6C29EC%7D&amp;file=CNC%20DIGI%20SIMPANG%203%20BDR%20TENGGARA_Siti%20Nur%20Atiqah%20Bint.xlsx&amp;action=default&amp;mobileredirect=true"/>
    <m/>
    <m/>
    <m/>
    <m/>
    <x v="0"/>
  </r>
  <r>
    <n v="58"/>
    <s v="Mohd Shahfre Bin Sa'afie"/>
    <x v="0"/>
    <d v="2023-09-07T00:00:00"/>
    <m/>
    <s v="Pn. Norafeezah Will Share Another Form/Flow For XEROX Process"/>
    <d v="2023-09-04T13:20:08"/>
    <d v="2023-09-04T13:21:25"/>
    <s v="rusdan.ghazuli@tm.com.my"/>
    <s v="Mohd Rusdan Bin Ghazuli"/>
    <m/>
    <m/>
    <m/>
    <m/>
    <n v="294.5"/>
    <s v="First PO"/>
    <m/>
    <s v="Unifi"/>
    <s v="1-69627144194"/>
    <s v="TOCA/230308.22"/>
    <s v="ROU/KA/C020/DP006A/1-69627144194"/>
    <d v="2023-09-07T00:00:00"/>
    <s v="NA"/>
    <s v="Selangor Barat"/>
    <s v="KA"/>
    <s v="Network Contractor"/>
    <m/>
    <s v="3400040139"/>
    <s v="https://tm365-my.sharepoint.com/personal/badruznasrin_basri_tm_com_my/_layouts/15/Doc.aspx?sourcedoc=%7B724DCAEB-87B5-4ED5-9973-2FBB921AA6AC%7D&amp;file=ZEROX%20HSBA_KA_C020_DP006A_1-69627144194_Mohd%20Rusdan%20Bin%20Ghaz.xlsx&amp;action=default&amp;mobileredirect=true"/>
    <s v="0135015915"/>
    <s v="RR-2351469"/>
    <s v="https://tm365-my.sharepoint.com/personal/badruznasrin_basri_tm_com_my/_layouts/15/Doc.aspx?sourcedoc=%7B065E9DA6-980F-41D9-BA82-4096CDDE7687%7D&amp;file=ZEROX%20HSBA_KA_C020_DP006A_1-69627144194_Mohd%20Rusdan%20Bin%20Ghaz.xlsx&amp;action=default&amp;mobileredirect=true"/>
    <m/>
    <m/>
    <m/>
    <m/>
    <x v="0"/>
  </r>
  <r>
    <n v="59"/>
    <s v="Mohd Shahfre Bin Sa'afie"/>
    <x v="0"/>
    <d v="2023-09-07T00:00:00"/>
    <m/>
    <s v="Pn. Norafeezah Will Share Another Form/Flow For XEROX Process"/>
    <d v="2023-09-04T13:26:11"/>
    <d v="2023-09-04T13:42:26"/>
    <s v="rusdan.ghazuli@tm.com.my"/>
    <s v="Mohd Rusdan Bin Ghazuli"/>
    <m/>
    <m/>
    <m/>
    <m/>
    <n v="294.5"/>
    <s v="First PO"/>
    <m/>
    <s v="Unifi"/>
    <s v="1-67711145719"/>
    <s v="TOCA/230308.25"/>
    <s v="ROU/MRU/C013/DP0027/1-67711145719"/>
    <d v="2023-09-07T00:00:00"/>
    <s v="NA"/>
    <s v="Selangor Barat"/>
    <s v="MRU"/>
    <s v="Network Contractor"/>
    <m/>
    <s v="3400041417"/>
    <s v="https://tm365-my.sharepoint.com/personal/badruznasrin_basri_tm_com_my/_layouts/15/Doc.aspx?sourcedoc=%7BAD594A1D-E441-4511-B0E3-E24DD7422807%7D&amp;file=ZEROX%20HSBA_MRU_C013_DP0027_1-67711145719_Mohd%20Rusdan%20Bin%20Ghaz.xlsx&amp;action=default&amp;mobileredirect=true"/>
    <s v="0135015915"/>
    <s v="RR-2351405"/>
    <s v="https://tm365-my.sharepoint.com/personal/badruznasrin_basri_tm_com_my/_layouts/15/Doc.aspx?sourcedoc=%7BC0776EA0-BDA1-43A0-B57F-E3AC49FD74AA%7D&amp;file=ZEROX%20HSBA_MRU_C013_DP0027_1-67711145719_Mohd%20Rusdan%20Bin%20Ghaz.xlsx&amp;action=default&amp;mobileredirect=true"/>
    <m/>
    <m/>
    <m/>
    <m/>
    <x v="0"/>
  </r>
  <r>
    <n v="60"/>
    <s v="Yuhaniz Binti Baidzawi"/>
    <x v="5"/>
    <d v="2023-09-12T00:00:00"/>
    <m/>
    <s v="NO TP"/>
    <d v="2023-09-04T13:50:36"/>
    <d v="2023-09-04T14:01:56"/>
    <s v="khairudin@tm.com.my"/>
    <s v="Khairudin Bin Kadir Kadir"/>
    <m/>
    <m/>
    <m/>
    <m/>
    <n v="883.5"/>
    <s v="First PO"/>
    <m/>
    <s v="Unifi"/>
    <s v="1-71343626592"/>
    <s v="TOSA/231208"/>
    <s v="RO/MKS/ML/C018/DP0003/1-71343626592_x000a_"/>
    <d v="2023-09-04T00:00:00"/>
    <s v="NA"/>
    <s v="Melaka"/>
    <s v="ML"/>
    <s v="Network Contractor"/>
    <m/>
    <s v="3400039025"/>
    <s v="https://tm365-my.sharepoint.com/personal/badruznasrin_basri_tm_com_my/_layouts/15/Doc.aspx?sourcedoc=%7B6DF5534C-24DE-435E-AB7F-AFE890A214FF%7D&amp;file=Worksheet%20in%20Proposal%20ROT%20Process%20v6(RR-23527_Khairudin%20Bin%20Kadir.xlsx&amp;action=default&amp;mobileredirect=true"/>
    <s v="3400039025"/>
    <s v="NA"/>
    <s v="https://tm365-my.sharepoint.com/personal/badruznasrin_basri_tm_com_my/_layouts/15/Doc.aspx?sourcedoc=%7BFC5417C3-F35D-41E6-B2E4-843BCDEC42D2%7D&amp;file=Worksheet%20in%20Proposal%20ROT%20Process%20v6(RR-23527_Khairudin%20Bin%20Kadir.xlsx&amp;action=default&amp;mobileredirect=true"/>
    <m/>
    <m/>
    <m/>
    <m/>
    <x v="0"/>
  </r>
  <r>
    <n v="61"/>
    <s v="Muhammad Hafizzuddin Bin Mohd Noor"/>
    <x v="8"/>
    <d v="2023-09-07T00:00:00"/>
    <m/>
    <s v="2nd queries"/>
    <d v="2023-09-04T14:27:14"/>
    <d v="2023-09-04T14:28:07"/>
    <s v="atiqah.kamis@tm.com.my"/>
    <s v="Siti Nur Atiqah Binti Kamis"/>
    <m/>
    <m/>
    <m/>
    <m/>
    <n v="2529.62"/>
    <s v="First PO"/>
    <m/>
    <s v="TMG"/>
    <s v="NRP2302683"/>
    <s v="TMSA/233050"/>
    <s v="IX_TELEKOM_SENAI AIRPORT CITY - JALAN KARGO 2 (WE) - SNI"/>
    <d v="2023-09-20T00:00:00"/>
    <s v="PAC2310740"/>
    <s v="Johor Selatan"/>
    <s v="SNI"/>
    <s v="Network Contractor"/>
    <m/>
    <s v="3400039219"/>
    <s v="https://tm365-my.sharepoint.com/personal/badruznasrin_basri_tm_com_my/Documents/Apps/Microsoft%20Forms/Request%20New%20PR/Question%201/BOQKIL_1_Siti%20Nur%20Atiqah%20Bint.PDF"/>
    <s v="3400039219"/>
    <s v="JS-JAK-0150-TP"/>
    <s v="https://tm365-my.sharepoint.com/personal/badruznasrin_basri_tm_com_my/Documents/Apps/Microsoft%20Forms/Request%20New%20PR/Question/2STD_C__Siti%20Nur%20Atiqah%20Bint.PDF"/>
    <m/>
    <m/>
    <m/>
    <m/>
    <x v="0"/>
  </r>
  <r>
    <n v="62"/>
    <s v="Mahzura Binti Ramli"/>
    <x v="2"/>
    <d v="2023-09-11T00:00:00"/>
    <m/>
    <s v="Pending info SI form &amp; plan"/>
    <d v="2023-09-04T14:20:57"/>
    <d v="2023-09-04T14:32:09"/>
    <s v="KARDINI@TM.COM.MY"/>
    <s v="Kardini Yusup"/>
    <m/>
    <m/>
    <m/>
    <m/>
    <n v="55053.599999999999"/>
    <s v="Additional PO (SI/VO)"/>
    <m/>
    <s v="TMG"/>
    <s v="H5G2205718"/>
    <s v="TMBA/221759"/>
    <s v="DNB_HORIZON 5G_DSTAW0931_KGWAKUBA_BAL"/>
    <d v="2023-10-30T00:00:00"/>
    <s v="PAC2221331"/>
    <s v="Sabah"/>
    <s v="BAL"/>
    <s v="Network Contractor"/>
    <m/>
    <s v="3400039099"/>
    <s v="https://tm365-my.sharepoint.com/personal/badruznasrin_basri_tm_com_my/Documents/Apps/Microsoft%20Forms/Request%20New%20PR/Question%201/TP%20PR%20(PROTECT)%20-%20TMBA%20221759_Kardini%20Yusup.pdf"/>
    <s v="3400039099"/>
    <s v="TWU/SKN-TTP-0521-TP"/>
    <s v="https://tm365-my.sharepoint.com/personal/badruznasrin_basri_tm_com_my/Documents/Apps/Microsoft%20Forms/Request%20New%20PR/Question/TP%20BOQ%20(PROTECT)%20-%20TMBA%20221759_Kardini%20Yusup.pdf"/>
    <m/>
    <m/>
    <m/>
    <m/>
    <x v="0"/>
  </r>
  <r>
    <n v="63"/>
    <s v="Nor Alia Binti Ismail Khafidz"/>
    <x v="1"/>
    <m/>
    <m/>
    <m/>
    <d v="2023-09-04T14:33:47"/>
    <d v="2023-09-04T14:34:34"/>
    <s v="mohdhasrul.abuhassan@tm.com.my"/>
    <s v="Mohd Hasrul Bin Abu Hassan"/>
    <m/>
    <m/>
    <m/>
    <m/>
    <n v="6456.8"/>
    <s v="Additional PO (SI/VO)"/>
    <m/>
    <s v="GNT"/>
    <s v="NGT2300001"/>
    <s v="TMCB/230101"/>
    <s v="BAU DC POWER TM KE (ME-NGT)"/>
    <d v="2023-11-06T00:00:00"/>
    <s v="PAC2308821"/>
    <s v="Kuala Lumpur"/>
    <s v="KE"/>
    <s v="Other Contract"/>
    <m/>
    <s v="3400035946"/>
    <m/>
    <s v="3400035946"/>
    <m/>
    <s v="https://tm365-my.sharepoint.com/personal/badruznasrin_basri_tm_com_my/Documents/Apps/Microsoft%20Forms/Request%20New%20PR/Question/TM%20Kepong%20-%20TM%20Batu%20-%20Upgrading%20DB%203000_Mohd%20Hasrul%20Bin%20Abu.pdf"/>
    <m/>
    <m/>
    <m/>
    <m/>
    <x v="0"/>
  </r>
  <r>
    <n v="64"/>
    <s v="Muhammad Hafizzuddin Bin Mohd Noor"/>
    <x v="5"/>
    <d v="2023-09-07T00:00:00"/>
    <m/>
    <s v="2nd queries"/>
    <d v="2023-09-04T14:30:19"/>
    <d v="2023-09-04T14:35:51"/>
    <s v="atiqah.kamis@tm.com.my"/>
    <s v="Siti Nur Atiqah Binti Kamis"/>
    <m/>
    <m/>
    <m/>
    <m/>
    <n v="5891.8"/>
    <s v="First PO"/>
    <m/>
    <s v="TMone"/>
    <s v="GOV2301601"/>
    <s v="TMSA/232557"/>
    <s v="MYGOV*NET-KKR (LLM)-LEMBAGA LEBUHRAYA MALAYSIA PEJABAT WILAYAH SELATAN (JOHOR)(SDWAN FTTH)-SC"/>
    <d v="2023-07-27T00:00:00"/>
    <s v="PAC2310785"/>
    <s v="Johor Selatan"/>
    <s v="SC"/>
    <s v="Network Contractor"/>
    <m/>
    <s v="3400041405"/>
    <s v="https://tm365-my.sharepoint.com/personal/badruznasrin_basri_tm_com_my/_layouts/15/Doc.aspx?sourcedoc=%7B13DB03BD-B0EC-4205-A2B6-D94AFBA7FD97%7D&amp;file=Std_Costing_AWP_FTTH_CNC-forCNC_V2-3%20-%20LLM%20SE_Siti%20Nur%20Atiqah%20Bint.xlsx&amp;action=default&amp;mobileredirect=true"/>
    <s v="3400041405"/>
    <s v="JS-MKN-0023-TP"/>
    <s v="https://tm365-my.sharepoint.com/personal/badruznasrin_basri_tm_com_my/_layouts/15/Doc.aspx?sourcedoc=%7B7FF46F43-9C9D-4A58-A4B1-3C19EE1FB363%7D&amp;file=Std_Costing_AWP_FTTH_CNC-forCNC_V2-3%20-%20LLM%20SE_Siti%20Nur%20Atiqah%20Bint.xlsx&amp;action=default&amp;mobileredirect=true"/>
    <m/>
    <m/>
    <m/>
    <m/>
    <x v="0"/>
  </r>
  <r>
    <n v="65"/>
    <s v="Mohd Syahmi Bin Chik"/>
    <x v="1"/>
    <m/>
    <m/>
    <s v="4902145911 &amp; 4902145916"/>
    <d v="2023-09-04T14:34:43"/>
    <d v="2023-09-04T14:36:55"/>
    <s v="mohdhasrul.abuhassan@tm.com.my"/>
    <s v="Mohd Hasrul Bin Abu Hassan"/>
    <m/>
    <m/>
    <m/>
    <m/>
    <n v="15391.3"/>
    <s v="Additional PO (SI/VO)"/>
    <m/>
    <s v="GNT"/>
    <s v="NGT2300001"/>
    <s v="BAU DC POWER TM KE (ME-NGT)"/>
    <s v="BAU DC POWER TM KE (ME-NGT)"/>
    <d v="2023-11-06T00:00:00"/>
    <s v="PAC2308821"/>
    <s v="Kuala Lumpur"/>
    <s v="KE"/>
    <s v="Other Contract"/>
    <m/>
    <s v="3400035946"/>
    <m/>
    <s v="3400035946"/>
    <m/>
    <s v="https://tm365-my.sharepoint.com/personal/badruznasrin_basri_tm_com_my/Documents/Apps/Microsoft%20Forms/Request%20New%20PR/Question/TM%20Kepong%20-%20TM%20Wangsa%20maju%20-%20Upgrading%20DB%20300_Mohd%20Hasrul%20Bin%20Abu.pdf"/>
    <m/>
    <m/>
    <m/>
    <m/>
    <x v="0"/>
  </r>
  <r>
    <n v="66"/>
    <s v="Mahmud Bin Zakaria"/>
    <x v="5"/>
    <d v="2023-09-06T00:00:00"/>
    <m/>
    <s v="SUBMIT CPA TO CREATE PR"/>
    <d v="2023-09-04T14:45:02"/>
    <d v="2023-09-04T15:07:41"/>
    <s v="faiez.matjusoh@tm.com.my"/>
    <s v="Mohd Faiez Mat Jusoh"/>
    <m/>
    <m/>
    <m/>
    <m/>
    <n v="2474.34"/>
    <s v="First PO"/>
    <m/>
    <s v="Unifi"/>
    <s v="WAI2209791"/>
    <s v="TMCA/231680"/>
    <s v="WC Q3 BGI FOR JENDELA 2023 (J14D)"/>
    <d v="2023-08-31T00:00:00"/>
    <s v="PAC2309013"/>
    <s v="Petaling Jaya"/>
    <s v="BGI"/>
    <s v="Network Contractor"/>
    <m/>
    <s v="3400039274"/>
    <s v="https://tm365-my.sharepoint.com/personal/badruznasrin_basri_tm_com_my/Documents/Apps/Microsoft%20Forms/Request%20New%20PR/Question%201/PLAN%20TP65_Mohd%20Faiez%20Mat%20Jusoh.pdf"/>
    <s v="3400039274"/>
    <s v="PJ-POW-0065-TP"/>
    <s v="https://tm365-my.sharepoint.com/personal/badruznasrin_basri_tm_com_my/_layouts/15/Doc.aspx?sourcedoc=%7B3411BEA2-A5E5-40D9-9480-7EAB594A9F28%7D&amp;file=BOQ_Mohd%20Faiez%20Mat%20Jusoh.xlsx&amp;action=default&amp;mobileredirect=true"/>
    <m/>
    <m/>
    <m/>
    <m/>
    <x v="0"/>
  </r>
  <r>
    <n v="67"/>
    <s v="Mahzura Binti Ramli"/>
    <x v="1"/>
    <m/>
    <m/>
    <m/>
    <d v="2023-09-04T15:26:09"/>
    <d v="2023-09-04T15:27:43"/>
    <s v="KARDINI@TM.COM.MY"/>
    <s v="Kardini Yusup"/>
    <m/>
    <m/>
    <m/>
    <m/>
    <n v="3018.46"/>
    <s v="Additional PO (SI/VO)"/>
    <m/>
    <s v="Unifi"/>
    <s v="SRR2204009"/>
    <s v="JMBA/230040"/>
    <s v="SRR ADD_LHD_C0XX_POIC PHASE 3A"/>
    <d v="2023-08-08T00:00:00"/>
    <s v="PAC2222939"/>
    <s v="Sabah"/>
    <s v="LHD"/>
    <s v="Network Contractor"/>
    <m/>
    <s v="3400039099"/>
    <s v="https://tm365-my.sharepoint.com/personal/badruznasrin_basri_tm_com_my/Documents/Apps/Microsoft%20Forms/Request%20New%20PR/Question%201/FMR%20%26%20C1%20MATERIAL%20-%20JMBA%20230040_Kardini%20Yusup.pdf"/>
    <s v="3400039099"/>
    <s v="TWU/SKN-TTP-0583-TP"/>
    <s v="https://tm365-my.sharepoint.com/personal/badruznasrin_basri_tm_com_my/Documents/Apps/Microsoft%20Forms/Request%20New%20PR/Question/SITE%20INTRUCTION%20-%20JMBA%20230040%20(002)_Kardini%20Yusup.pdf"/>
    <m/>
    <m/>
    <m/>
    <m/>
    <x v="0"/>
  </r>
  <r>
    <n v="68"/>
    <s v="Muhammad Hafizzuddin Bin Mohd Noor"/>
    <x v="8"/>
    <d v="2023-09-06T00:00:00"/>
    <m/>
    <m/>
    <d v="2023-09-04T15:03:46"/>
    <d v="2023-09-04T15:47:16"/>
    <s v="abdrauf.abdrahim@tm.com.my"/>
    <s v="Abdul Rauf Bin Abdul Rahim"/>
    <m/>
    <m/>
    <m/>
    <m/>
    <n v="2890.78"/>
    <s v="First PO"/>
    <m/>
    <s v="Unifi"/>
    <s v="WAI2307673"/>
    <s v="TMBA/230861"/>
    <s v="WC ADD FDP KBD_C038M_DP0004(JENDELA)"/>
    <d v="2023-09-30T00:00:00"/>
    <s v="PAC2310974"/>
    <s v="Sabah"/>
    <s v="KBD"/>
    <s v="Network Contractor"/>
    <m/>
    <s v="01110288757"/>
    <s v="https://tm365-my.sharepoint.com/personal/badruznasrin_basri_tm_com_my/_layouts/15/Doc.aspx?sourcedoc=%7B998881C2-0872-42E1-9186-7699718A4D18%7D&amp;file=Technical%20Proposal_TMBA230861%20-%20BOQ%20WC%20ADD%20FD_Abdul%20Rauf%20Bin%20Abdul.pptx&amp;action=edit&amp;mobileredirect=true"/>
    <s v="016-2702580"/>
    <s v="KK/PB/LB-LLP-0266-TP"/>
    <s v="https://tm365-my.sharepoint.com/personal/badruznasrin_basri_tm_com_my/_layouts/15/Doc.aspx?sourcedoc=%7B27FAB864-331D-4CDF-91C6-34C898ADD0E4%7D&amp;file=TMBA230861%20-%20BOQ%20WC%20ADD%20FDP%20KBD_C038M_DP0004(_Abdul%20Rauf%20Bin%20Abdul.xlsx&amp;action=default&amp;mobileredirect=true"/>
    <m/>
    <m/>
    <m/>
    <m/>
    <x v="0"/>
  </r>
  <r>
    <n v="69"/>
    <s v="Mahmud Bin Zakaria"/>
    <x v="5"/>
    <d v="2023-09-07T00:00:00"/>
    <m/>
    <s v="SUBMIT CPA TO CREATE PR"/>
    <d v="2023-09-04T15:37:04"/>
    <d v="2023-09-04T15:57:20"/>
    <s v="azmih@tm.com.my"/>
    <s v="Azmi Bin Che Haron Che Haron"/>
    <m/>
    <m/>
    <m/>
    <m/>
    <n v="6324.15"/>
    <s v="Additional PO (SI/VO)"/>
    <m/>
    <s v="TMG"/>
    <s v="P1P2300063"/>
    <s v="TMCA/231555_x0009__x0009_"/>
    <s v="UNIFI MOBILE CB0169 FOC KJ F56 WEBE_BANDAR KAJANG_KJ P1P2300063"/>
    <d v="2023-09-15T00:00:00"/>
    <s v=" PAC2308092"/>
    <s v="Petaling Jaya"/>
    <s v="KJ"/>
    <s v="Network Contractor"/>
    <m/>
    <s v="3400038918"/>
    <s v="https://tm365-my.sharepoint.com/personal/badruznasrin_basri_tm_com_my/Documents/Apps/Microsoft%20Forms/Request%20New%20PR/Question%201/PLAN%20VO%20New%20route%20cable%20for%20Webe%20Bdr%20Kajang_Azmi%20Bin%20Che%20Haron%20C.pdf"/>
    <s v="3400038918"/>
    <s v=" PJ-PCO-0900-TP"/>
    <s v="https://tm365-my.sharepoint.com/personal/badruznasrin_basri_tm_com_my/_layouts/15/Doc.aspx?sourcedoc=%7BE1A645C4-1CA7-47B3-B63D-5F1056748253%7D&amp;file=TMCA231555-%20SITE%20INSTRUCTION_Azmi%20Bin%20Che%20Haron%20C.xlsx&amp;action=default&amp;mobileredirect=true"/>
    <m/>
    <m/>
    <m/>
    <m/>
    <x v="0"/>
  </r>
  <r>
    <n v="70"/>
    <s v="Mohd Shahfre Bin Sa'afie"/>
    <x v="5"/>
    <d v="2023-09-07T00:00:00"/>
    <m/>
    <m/>
    <d v="2023-09-04T16:00:45"/>
    <d v="2023-09-04T16:08:30"/>
    <s v="yuhaniz.baidzawi@tm.com.my"/>
    <s v="Yuhaniz Binti Baidzawi"/>
    <m/>
    <m/>
    <m/>
    <m/>
    <n v="4830"/>
    <s v="Additional PO (SI/VO)"/>
    <m/>
    <s v="GNT"/>
    <s v="P1P2300078"/>
    <s v="TMCA/231716"/>
    <s v="NRP WEBE CB0015 FOC JKN F44 SPUR 12C (2C) LP JALAN ROJIUN JLN KEBUN_x000a__x000a_pembelian Patch Panel di luar contract"/>
    <d v="2023-09-30T00:00:00"/>
    <s v="PAC2309216"/>
    <s v="Selangor Barat"/>
    <s v="JKN"/>
    <s v="Other Contract"/>
    <m/>
    <s v="1109600 (Vendor ID)"/>
    <m/>
    <s v="1109600 (Vendor ID)"/>
    <m/>
    <s v="https://tm365-my.sharepoint.com/personal/badruznasrin_basri_tm_com_my/Documents/Apps/Microsoft%20Forms/Request%20New%20PR/Question/QUOTATION%20NURASZ%20INNOVATION%20TECHNOLOGY_250820_Yuhaniz%20Binti%20Baidza.pdf; https://tm365-my.sharepoint.com/personal/badruznasrin_basri_tm_com_my/Documents/Apps/Microsoft%20Forms/Request%20New%20PR/Question/Quotation%20QT-000272%20for%20AND%20SELANGOR%20BARAT_Yuhaniz%20Binti%20Baidza.pdf"/>
    <m/>
    <m/>
    <m/>
    <m/>
    <x v="0"/>
  </r>
  <r>
    <n v="71"/>
    <s v="Ts. Khairul Amilin Bin Mohamed Yusof"/>
    <x v="9"/>
    <d v="2023-09-07T00:00:00"/>
    <m/>
    <s v="State remark : Project ni sudah ada PO tapi pending kelulusan CNO untuk add location factor 12%"/>
    <d v="2023-09-04T16:04:34"/>
    <d v="2023-09-04T16:21:37"/>
    <s v="mohdlutfi.mohdtahir@tm.com.my"/>
    <s v="Mohamad Lutfi Bin Mohd Tahir"/>
    <m/>
    <m/>
    <m/>
    <m/>
    <n v="932"/>
    <s v="Additional PO (SI/VO)"/>
    <m/>
    <s v="TMG"/>
    <s v="H5G2300735"/>
    <s v="TMNA/232485"/>
    <s v="H5G FOC PKR_F17 SPUR (12C) CSR DAMJG0571_MYTVTMPULAUPANGKOR_PKR PEKAN PANGKOR"/>
    <d v="2023-08-30T00:00:00"/>
    <s v="PAC2310850"/>
    <s v="Perak "/>
    <s v="PKR"/>
    <s v="Network Contractor"/>
    <m/>
    <s v="3400039041"/>
    <s v="https://tm365-my.sharepoint.com/personal/badruznasrin_basri_tm_com_my/Documents/Apps/Microsoft%20Forms/Request%20New%20PR/Question%201/TP%20Challenge_%20H5G%20FOC%20PKR_F17%20SPUR%20(12C)%20CSR_Mohamad%20Lutfi%20Bin%20Mo.pdf"/>
    <s v="3400039041"/>
    <s v="PRK-SOL-0607-TP"/>
    <s v="https://tm365-my.sharepoint.com/personal/badruznasrin_basri_tm_com_my/_layouts/15/Doc.aspx?sourcedoc=%7BCE36A6DD-5BE3-4294-8C2B-0BF7564803C6%7D&amp;file=Std_Costing_AWP_FTTH_TP-ORI_V2-4_%20H5G%20FOC%20PKR_Mohamad%20Lutfi%20Bin%20Mo.xlsx&amp;action=default&amp;mobileredirect=true"/>
    <m/>
    <m/>
    <m/>
    <m/>
    <x v="0"/>
  </r>
  <r>
    <n v="72"/>
    <s v="Amran Bin Ramli"/>
    <x v="5"/>
    <d v="2023-09-12T00:00:00"/>
    <m/>
    <s v="CPA to proceed PR creation"/>
    <d v="2023-09-04T16:22:56"/>
    <d v="2023-09-04T16:24:35"/>
    <s v="abdrauf.abdrahim@tm.com.my"/>
    <s v="Abdul Rauf Bin Abdul Rahim"/>
    <m/>
    <m/>
    <m/>
    <m/>
    <n v="12003.62"/>
    <s v="First PO"/>
    <m/>
    <s v="Unifi"/>
    <s v="WAI2307476"/>
    <s v="TMBA/230845"/>
    <s v=" WC ADD FDP KDT_C028_DP0011(JENDELA)"/>
    <d v="2023-09-30T00:00:00"/>
    <s v="PAC2310774"/>
    <s v="Sabah"/>
    <s v="KDT"/>
    <s v="Network Contractor"/>
    <m/>
    <s v="3400038956"/>
    <s v="https://tm365-my.sharepoint.com/personal/badruznasrin_basri_tm_com_my/_layouts/15/Doc.aspx?sourcedoc=%7B68A37F27-1346-4D9A-8056-6E4A39CBFC21%7D&amp;file=TMBA230845%20-%20TP%20-%20%20WC%20ADD%20FDP%20KDT_C028_DP0011_Abdul%20Rauf%20Bin%20Abdul.pptx&amp;action=edit&amp;mobileredirect=true"/>
    <s v="3400038956"/>
    <s v="KK/PB/LB-WUH-0131-TP"/>
    <s v="https://tm365-my.sharepoint.com/personal/badruznasrin_basri_tm_com_my/_layouts/15/Doc.aspx?sourcedoc=%7BAFB59758-004B-4491-AEEF-89C69C045C37%7D&amp;file=TMBA230845%20-%20BOQ%20-%20%20WC%20ADD%20FDP%20KDT_C028_DP001_Abdul%20Rauf%20Bin%20Abdul.xlsx&amp;action=default&amp;mobileredirect=true"/>
    <m/>
    <m/>
    <m/>
    <m/>
    <x v="0"/>
  </r>
  <r>
    <n v="73"/>
    <m/>
    <x v="0"/>
    <m/>
    <m/>
    <m/>
    <d v="2023-09-04T16:25:11"/>
    <d v="2023-09-04T16:42:07"/>
    <s v="sitimeryam.matnik@tm.com.my"/>
    <s v="Siti Meryam Binti Mat Nik"/>
    <m/>
    <m/>
    <m/>
    <m/>
    <n v="294.5"/>
    <s v="First PO"/>
    <m/>
    <s v="GNT"/>
    <s v="1-70743136206"/>
    <s v="TONA/230608.05"/>
    <s v="ZEROX/RO/KP/NFF PL/KZ_C024M_DP0004/1-70743136206/ADD POLE/TANAM TIANG 1 BTG NO 99, KAMPUNG LAT SERIBU, JALAN KAMPUNG SURAU 02700 SIMPANG EMPAT PERLIS"/>
    <d v="2023-09-04T00:00:00"/>
    <s v="RR-2351913"/>
    <s v="Kedah/Perlis"/>
    <s v="KZ"/>
    <s v="Other Contract"/>
    <m/>
    <s v="3400038859"/>
    <m/>
    <s v="3400038859"/>
    <m/>
    <s v="https://tm365-my.sharepoint.com/personal/badruznasrin_basri_tm_com_my/_layouts/15/Doc.aspx?sourcedoc=%7BEE6F0A2C-3572-4771-AB80-79D3195342E3%7D&amp;file=BOQ%20RR2351913%20TONA230608.05_Siti%20Meryam%20Binti%20Ma.xlsx&amp;action=default&amp;mobileredirect=true"/>
    <m/>
    <m/>
    <m/>
    <m/>
    <x v="0"/>
  </r>
  <r>
    <n v="74"/>
    <s v="Mohd Azrul Nizam Bin Aziz"/>
    <x v="1"/>
    <m/>
    <m/>
    <m/>
    <d v="2023-09-04T16:41:37"/>
    <d v="2023-09-04T16:42:49"/>
    <s v="mohamadhairi.aziz@tm.com.my"/>
    <s v="Mohamad Hairi Bin Aziz"/>
    <m/>
    <m/>
    <m/>
    <m/>
    <n v="4658"/>
    <s v="Additional PO (SI/VO)"/>
    <m/>
    <s v="TMG"/>
    <s v="H5G2300332"/>
    <s v="TMNA/232071"/>
    <s v="H5G_FOC PGL F12/F14 CSR DKLGK0395_TMPADANGLALANG_PGL(DNB_HORIZON 5G)"/>
    <d v="2023-10-04T00:00:00"/>
    <s v="PAC2307881"/>
    <s v="Kedah/Perlis"/>
    <s v="PGL"/>
    <s v="Other Contract"/>
    <m/>
    <s v="3400040246"/>
    <m/>
    <s v="3400040246"/>
    <m/>
    <s v="https://tm365-my.sharepoint.com/personal/badruznasrin_basri_tm_com_my/Documents/Apps/Microsoft%20Forms/Request%20New%20PR/Question/QUO%20069%20-En%20HAIRI%20AS%20(KONTRAK)%20TMNA232071_Mohamad%20Hairi%20Bin%20Az.pdf"/>
    <m/>
    <m/>
    <m/>
    <m/>
    <x v="0"/>
  </r>
  <r>
    <n v="75"/>
    <s v="Mahmud Bin Zakaria"/>
    <x v="5"/>
    <d v="2023-09-11T00:00:00"/>
    <m/>
    <s v="SUBMIT CPA TO CREATE PR"/>
    <d v="2023-09-04T16:37:01"/>
    <d v="2023-09-04T16:49:02"/>
    <s v="lingkuok.thong@tm.com.my"/>
    <s v="Ling Kuok Thong"/>
    <m/>
    <m/>
    <m/>
    <m/>
    <n v="1087.3"/>
    <s v="Additional PO (SI/VO)"/>
    <m/>
    <s v="TMone"/>
    <s v="GOV2305280"/>
    <s v="TMWA/233166"/>
    <s v="NID &amp; FOC FOR  MYGOV*NET-KONSOLIDASI (SARIKEI) - AADK DAERAH SARIKEI (SARIKEI) (KONSO) (IPME) - SRK"/>
    <d v="2023-08-19T00:00:00"/>
    <s v="PAC2310921"/>
    <s v="Sarawak"/>
    <s v="SRK"/>
    <s v="Network Contractor"/>
    <m/>
    <s v=" 3400038862"/>
    <s v="https://tm365-my.sharepoint.com/personal/badruznasrin_basri_tm_com_my/Documents/Apps/Microsoft%20Forms/Request%20New%20PR/Question%201/Appendix%20A%20Google%20Maps%20SI%20AADK%20Sarikei_Ling%20Kuok%20Thong.pdf"/>
    <s v=" 3400038862"/>
    <s v="KG/SB-BYT-0245-TP "/>
    <m/>
    <m/>
    <m/>
    <m/>
    <m/>
    <x v="0"/>
  </r>
  <r>
    <n v="76"/>
    <s v="Amran Bin Ramli"/>
    <x v="1"/>
    <d v="2023-09-07T00:00:00"/>
    <m/>
    <s v="PO - 4902145950"/>
    <d v="2023-09-04T16:39:17"/>
    <d v="2023-09-04T16:50:14"/>
    <s v="engkuintan@tm.com.my"/>
    <s v="Engku Intan Norazlin Bt Che Engku Husin Che Engku Husin"/>
    <m/>
    <m/>
    <m/>
    <m/>
    <n v="6251.1"/>
    <s v="First PO"/>
    <m/>
    <s v="TMone"/>
    <s v="NRG2300008"/>
    <s v="TMCA/231795"/>
    <s v="NRP FOC SPUR PJC_F68 (12C) ATT_ELECTROLUX-JALAN PROF. KHOO KAY KIM (WE)-PJC_x000a_"/>
    <d v="2023-09-09T00:00:00"/>
    <s v="PAC2310024"/>
    <s v="Petaling Jaya"/>
    <s v="PJC"/>
    <s v="Network Contractor"/>
    <m/>
    <s v="3400038879"/>
    <s v="https://tm365-my.sharepoint.com/personal/badruznasrin_basri_tm_com_my/Documents/Apps/Microsoft%20Forms/Request%20New%20PR/Question%201/TP%20PJ-ETD-0028-TP%20ELECTROLUX-JALAN%20PROF.%20KHOO_Engku%20Intan%20Norazlin.pdf"/>
    <s v="3400038879"/>
    <s v="PJ-ETD-0028-TP"/>
    <s v="https://tm365-my.sharepoint.com/personal/badruznasrin_basri_tm_com_my/Documents/Apps/Microsoft%20Forms/Request%20New%20PR/Question/DRAFT%20PR%20PJ-ETD-0028-TP%20ELECTROLUX-JALAN%20PROF_Engku%20Intan%20Norazlin.pdf"/>
    <m/>
    <m/>
    <m/>
    <m/>
    <x v="0"/>
  </r>
  <r>
    <n v="77"/>
    <s v="Mohd Azrul Nizam Bin Aziz"/>
    <x v="5"/>
    <m/>
    <m/>
    <m/>
    <d v="2023-09-04T16:44:31"/>
    <d v="2023-09-04T16:55:36"/>
    <s v="mohamadhairi.aziz@tm.com.my"/>
    <s v="Mohamad Hairi Bin Aziz"/>
    <m/>
    <m/>
    <m/>
    <m/>
    <n v="2176"/>
    <s v="Additional PO (SI/VO)"/>
    <m/>
    <s v="TMG"/>
    <s v="H5G2204149"/>
    <s v="TMNA/223380"/>
    <s v="H5G_FOC ASS F08/09 24C CSR DKKSR0087_JLNPEKANSIMPANGKUALA1 (DNB_HORIZON 5G)"/>
    <d v="2023-10-04T00:00:00"/>
    <s v="PAC2218397"/>
    <s v="Kedah/Perlis"/>
    <s v="ASS"/>
    <s v="Other Contract"/>
    <m/>
    <s v="3400040246"/>
    <m/>
    <s v="3400040246"/>
    <m/>
    <s v="https://tm365-my.sharepoint.com/personal/badruznasrin_basri_tm_com_my/Documents/Apps/Microsoft%20Forms/Request%20New%20PR/Question/QUO%20075%20-En%20HAIRI%20AS%20(KONTRAK)_Mohamad%20Hairi%20Bin%20Az.pdf"/>
    <m/>
    <m/>
    <m/>
    <m/>
    <x v="0"/>
  </r>
  <r>
    <n v="78"/>
    <s v="Ahmad Zaki Bin Harris"/>
    <x v="3"/>
    <m/>
    <m/>
    <m/>
    <d v="2023-09-04T16:48:26"/>
    <d v="2023-09-04T16:56:35"/>
    <s v="AUWANI.SUDIN@TM.COM.MY"/>
    <s v="Nurul Auwani Sudin"/>
    <m/>
    <m/>
    <m/>
    <m/>
    <n v="68308.429999999993"/>
    <s v="First PO"/>
    <m/>
    <s v="TMone"/>
    <s v="NRC2300123"/>
    <s v="TMWA/233172"/>
    <s v="UNIFI PORT FOR CRAUN RESEARCH SDN BHD-SUNGAI TALAU RESEARCH STATION(UNIFI)- DLT"/>
    <d v="2023-09-30T00:00:00"/>
    <s v=" PAC2311025"/>
    <s v="Sarawak"/>
    <s v="DLT"/>
    <s v="Network Contractor"/>
    <m/>
    <s v="3400038897"/>
    <s v="https://tm365-my.sharepoint.com/personal/badruznasrin_basri_tm_com_my/_layouts/15/Doc.aspx?sourcedoc=%7B158A928B-1BB5-4DDB-AF97-BD0DA177CC79%7D&amp;file=TECHNICAL%20PROPOSAL%20FOR%20TMWA233172%20HDD_Nurul%20Auwani%20Sudin.pptx&amp;action=edit&amp;mobileredirect=true; https://tm365-my.sharepoint.com/personal/badruznasrin_basri_tm_com_my/Documents/Apps/Microsoft%20Forms/Request%20New%20PR/Question%201/TECHNICAL%20PROPOSAL%20FOR%20TMWA233172%20DP_Nurul%20Auwani%20Sudin.pdf"/>
    <s v="3400038897"/>
    <s v="KG/SB-MST-0168-TP"/>
    <s v="https://tm365-my.sharepoint.com/personal/badruznasrin_basri_tm_com_my/_layouts/15/Doc.aspx?sourcedoc=%7BF0DF5B77-48B2-46BD-8B84-310B94ABE7AC%7D&amp;file=3.%20Std_Costing_AWP_FTTH_TP-ORI_V2-4%20CPP_Nurul%20Auwani%20Sudin.xlsx&amp;action=default&amp;mobileredirect=true; https://tm365-my.sharepoint.com/personal/badruznasrin_basri_tm_com_my/_layouts/15/Doc.aspx?sourcedoc=%7BAC4B1E60-931F-438F-AAEC-6F9394E7441B%7D&amp;file=3.%20Std_Costing_AWP_FTTH_TP-ORI_V2-4%20HDD_Nurul%20Auwani%20Sudin.xlsx&amp;action=default&amp;mobileredirect=true"/>
    <m/>
    <m/>
    <m/>
    <m/>
    <x v="0"/>
  </r>
  <r>
    <n v="79"/>
    <s v="Mahmud Bin Zakaria"/>
    <x v="10"/>
    <d v="2023-09-11T00:00:00"/>
    <m/>
    <s v="Proceed pengeluaran PB- Material out of stock"/>
    <d v="2023-09-04T17:02:33"/>
    <d v="2023-09-04T17:02:53"/>
    <s v="alice.lee@tm.com.my"/>
    <s v="Alice Lee"/>
    <m/>
    <m/>
    <m/>
    <m/>
    <n v="4097.6000000000004"/>
    <s v="Additional PO (SI/VO)"/>
    <m/>
    <s v="TMone"/>
    <s v="GOV2301404"/>
    <s v="TMWA/239090"/>
    <s v="NID (2 SET) FOR MYGOV*NET-MOF (JKDM) KASTAM WISMA KASTAM BINTULU (IPME)-BTU_x000a_(GOV2301404)"/>
    <d v="2023-10-19T00:00:00"/>
    <s v="PAC2307215"/>
    <s v="Sarawak"/>
    <s v="BTU"/>
    <s v="Other Contract"/>
    <m/>
    <s v="3400023532"/>
    <m/>
    <s v="3400023532"/>
    <m/>
    <s v="https://tm365-my.sharepoint.com/personal/badruznasrin_basri_tm_com_my/_layouts/15/Doc.aspx?sourcedoc=%7B010F51BB-871F-4379-B71C-6EE7792971B2%7D&amp;file=TMWA%20239090%20SFP_Alice%20Lee.xlsx&amp;action=default&amp;mobileredirect=true"/>
    <m/>
    <m/>
    <m/>
    <m/>
    <x v="0"/>
  </r>
  <r>
    <n v="80"/>
    <s v="Mahzura Binti Ramli"/>
    <x v="1"/>
    <m/>
    <m/>
    <m/>
    <d v="2023-09-04T17:05:02"/>
    <d v="2023-09-04T17:06:07"/>
    <s v="KARDINI@TM.COM.MY"/>
    <s v="Kardini Yusup"/>
    <m/>
    <m/>
    <m/>
    <m/>
    <n v="386.01"/>
    <s v="Additional PO (SI/VO)"/>
    <m/>
    <s v="TMone"/>
    <s v="GOV2301020"/>
    <s v="TMBA/230382"/>
    <s v="MYGOV*NET-KDN (JIM)-PEJABAT IMIGRESEN LAHAD DATU (PENGUATKUASA) (IPME)-LHD"/>
    <d v="2023-07-31T00:00:00"/>
    <s v="PAC2304721"/>
    <s v="Sabah"/>
    <s v="LHD"/>
    <s v="Network Contractor"/>
    <m/>
    <s v="3400039099"/>
    <s v="https://tm365-my.sharepoint.com/personal/badruznasrin_basri_tm_com_my/Documents/Apps/Microsoft%20Forms/Request%20New%20PR/Question%201/FMR%20%26%20C1%20MATERIAL%20-%20TMBA%20230382_Kardini%20Yusup.pdf"/>
    <s v="3400039099"/>
    <s v="TWU/SKN-TTP-0610-TP"/>
    <s v="https://tm365-my.sharepoint.com/personal/badruznasrin_basri_tm_com_my/Documents/Apps/Microsoft%20Forms/Request%20New%20PR/Question/SITE%20INTRUCTION%20-%20TMBA%20230382_Kardini%20Yusup.pdf"/>
    <m/>
    <m/>
    <m/>
    <m/>
    <x v="0"/>
  </r>
  <r>
    <n v="81"/>
    <s v="Muhammad Hafizzuddin Bin Mohd Noor"/>
    <x v="1"/>
    <d v="2023-09-07T00:00:00"/>
    <m/>
    <m/>
    <d v="2023-09-04T17:03:06"/>
    <d v="2023-09-04T17:08:28"/>
    <s v="alice.lee@tm.com.my"/>
    <s v="Alice Lee"/>
    <m/>
    <m/>
    <m/>
    <m/>
    <n v="2458.56"/>
    <s v="Additional PO (SI/VO)"/>
    <m/>
    <s v="TMone"/>
    <s v="GOV2300072"/>
    <s v="TMWA/239077"/>
    <s v="NID (1 SET) FOR MYGOV*NET-NRECC (METEOROLOGI)-STESEN METEOROLOGI RADAR BINTULU_x000a_(IPME)-BTU"/>
    <d v="2023-10-11T00:00:00"/>
    <s v="PAC2307214"/>
    <s v="Sarawak"/>
    <s v="BTU"/>
    <s v="Other Contract"/>
    <m/>
    <s v="3400023532"/>
    <m/>
    <s v="3400023532"/>
    <m/>
    <s v="https://tm365-my.sharepoint.com/personal/badruznasrin_basri_tm_com_my/_layouts/15/Doc.aspx?sourcedoc=%7B557258F5-797B-4073-AB97-00C86BE1AB5D%7D&amp;file=TMWA%20239077%20SFP_Alice%20Lee.xlsx&amp;action=default&amp;mobileredirect=true"/>
    <m/>
    <m/>
    <m/>
    <m/>
    <x v="0"/>
  </r>
  <r>
    <n v="82"/>
    <s v="Mohd Shahfre Bin Sa'afie"/>
    <x v="4"/>
    <d v="2023-09-07T00:00:00"/>
    <m/>
    <s v="insufficient budget"/>
    <d v="2023-09-04T17:06:28"/>
    <d v="2023-09-04T17:09:49"/>
    <s v="yuhaniz.baidzawi@tm.com.my"/>
    <s v="Yuhaniz Binti Baidzawi"/>
    <m/>
    <m/>
    <m/>
    <m/>
    <n v="8247.5"/>
    <s v="Additional PO (SI/VO)"/>
    <m/>
    <s v="TMG"/>
    <s v="NRP2301007"/>
    <s v="TMCA/231327"/>
    <s v="NRP FOC JM F09 12C (2C) NID CELCOM JLN SEKOLAH, KG.JENJAROM"/>
    <d v="2023-09-30T00:00:00"/>
    <s v="PAC2306708"/>
    <s v="Selangor Barat"/>
    <s v="JM"/>
    <s v="Network Contractor"/>
    <m/>
    <s v="3400038789"/>
    <s v="https://tm365-my.sharepoint.com/personal/badruznasrin_basri_tm_com_my/_layouts/15/Doc.aspx?sourcedoc=%7B47A91FD1-6D7B-4A94-B6DD-B4EDC08EDA8F%7D&amp;file=BOQ%20VO%2BNRP%20FOC%20JM%20F09%2012C%20(2C)%20NID%20CELCOM%20JLN_Yuhaniz%20Binti%20Baidza.doc&amp;action=default&amp;mobileredirect=true; https://tm365-my.sharepoint.com/personal/badruznasrin_basri_tm_com_my/Documents/Apps/Microsoft%20Forms/Request%20New%20PR/Question%201/RMD%20TAPAK%20JM%20F09%20(1)_Yuhaniz%20Binti%20Baidza.pdf"/>
    <s v="3400038789"/>
    <s v="SB-SAL-0283-TP"/>
    <s v="https://tm365-my.sharepoint.com/personal/badruznasrin_basri_tm_com_my/_layouts/15/Doc.aspx?sourcedoc=%7B1A198E03-A06E-4838-B326-CCF7DAF304AB%7D&amp;file=BOQ%20VO%2BNRP%20FOC%20JM%20F09%2012C%20(2C)%20NID%20CELCOM%20JLN_Yuhaniz%20Binti%20Baidza.doc&amp;action=default&amp;mobileredirect=true"/>
    <m/>
    <m/>
    <m/>
    <m/>
    <x v="0"/>
  </r>
  <r>
    <n v="83"/>
    <s v="Muhammad Hafizzuddin Bin Mohd Noor"/>
    <x v="1"/>
    <d v="2023-09-07T00:00:00"/>
    <m/>
    <m/>
    <d v="2023-09-04T17:08:39"/>
    <d v="2023-09-04T17:12:47"/>
    <s v="alice.lee@tm.com.my"/>
    <s v="Alice Lee"/>
    <m/>
    <m/>
    <m/>
    <m/>
    <n v="2458.56"/>
    <s v="Additional PO (SI/VO)"/>
    <m/>
    <s v="TMone"/>
    <s v="GOV2300643"/>
    <s v="TMWA/239071"/>
    <s v="NID (1 SET) FOR MYGOV*NET-MOF (JKDM) KASTAM UNIT KHAS PEMERIKSAAN PENUMPANG TERMINAL LAPANGAN TERBANG (ARRIVAL HALL) BINTULU (IPME)-BTU _x0009__x0009__x0009__x0009__x0009__x0009__x0009__x0009__x000a_"/>
    <d v="2023-10-11T00:00:00"/>
    <s v="PAC2307198"/>
    <s v="Sarawak"/>
    <s v="KJPD"/>
    <s v="Other Contract"/>
    <m/>
    <s v="3400023532"/>
    <m/>
    <m/>
    <m/>
    <s v="https://tm365-my.sharepoint.com/personal/badruznasrin_basri_tm_com_my/_layouts/15/Doc.aspx?sourcedoc=%7B477DDBA2-8C4F-40FF-B366-677019A66DF6%7D&amp;file=TMWA%20239071%20SFP_Alice%20Lee.xlsx&amp;action=default&amp;mobileredirect=true"/>
    <m/>
    <m/>
    <m/>
    <m/>
    <x v="0"/>
  </r>
  <r>
    <n v="84"/>
    <s v="Muhammad Hafizzuddin Bin Mohd Noor"/>
    <x v="1"/>
    <d v="2023-09-07T00:00:00"/>
    <m/>
    <m/>
    <d v="2023-09-04T17:12:57"/>
    <d v="2023-09-04T17:16:31"/>
    <s v="alice.lee@tm.com.my"/>
    <s v="Alice Lee"/>
    <m/>
    <m/>
    <m/>
    <m/>
    <n v="1639.04"/>
    <s v="Additional PO (SI/VO)"/>
    <m/>
    <s v="TMone"/>
    <s v="GOV2301068"/>
    <s v="TMWA/239065"/>
    <s v="NID (2 SET) FOR MYGOV*NET-KDN (JPN)-JABATAN PENDAFTARAN NEGARA (JPN) DAERAH SEBAUH(IPME)-SBH_x0009__x0009__x0009__x0009__x0009__x0009__x0009__x0009_"/>
    <d v="2023-10-11T00:00:00"/>
    <s v="PAC2308352"/>
    <s v="Sarawak"/>
    <s v="SBH"/>
    <s v="Other Contract"/>
    <m/>
    <s v="3400023532"/>
    <m/>
    <m/>
    <m/>
    <s v="https://tm365-my.sharepoint.com/personal/badruznasrin_basri_tm_com_my/_layouts/15/Doc.aspx?sourcedoc=%7BFECD6031-2EC2-4B63-9863-047FBB57F4F9%7D&amp;file=TMWA%20239065%20SFP_Alice%20Lee.xlsx&amp;action=default&amp;mobileredirect=true"/>
    <m/>
    <m/>
    <m/>
    <m/>
    <x v="0"/>
  </r>
  <r>
    <n v="85"/>
    <s v="Muhammad Hafizzuddin Bin Mohd Noor"/>
    <x v="1"/>
    <d v="2023-09-07T00:00:00"/>
    <m/>
    <m/>
    <d v="2023-09-04T17:16:40"/>
    <d v="2023-09-04T17:20:58"/>
    <s v="alice.lee@tm.com.my"/>
    <s v="Alice Lee"/>
    <m/>
    <m/>
    <m/>
    <m/>
    <n v="1639.04"/>
    <s v="Additional PO (SI/VO)"/>
    <m/>
    <s v="TMone"/>
    <s v="GOV2300908"/>
    <s v="TMWA/239062"/>
    <s v="NID (2 SET) FOR MYGOV*NET-KDN (JIM)-PEJABAT IMIGRESEN BINTULU (IPME)-BTU _x0009__x0009__x0009__x0009__x0009__x0009__x0009__x0009__x000a_"/>
    <d v="2023-10-11T00:00:00"/>
    <s v="PAC2307202"/>
    <s v="Sarawak"/>
    <s v="BTU"/>
    <s v="Other Contract"/>
    <m/>
    <s v="3400023532"/>
    <m/>
    <m/>
    <m/>
    <s v="https://tm365-my.sharepoint.com/personal/badruznasrin_basri_tm_com_my/_layouts/15/Doc.aspx?sourcedoc=%7BDCC90BD2-A06A-4B7C-806C-FA8B99AE7D06%7D&amp;file=TMWA%20239062%20SFP_Alice%20Lee.xlsx&amp;action=default&amp;mobileredirect=true"/>
    <m/>
    <m/>
    <m/>
    <m/>
    <x v="0"/>
  </r>
  <r>
    <n v="86"/>
    <s v="Muhammad Hafizzuddin Bin Mohd Noor"/>
    <x v="1"/>
    <d v="2023-09-07T00:00:00"/>
    <m/>
    <m/>
    <d v="2023-09-04T17:21:06"/>
    <d v="2023-09-04T17:25:17"/>
    <s v="alice.lee@tm.com.my"/>
    <s v="Alice Lee"/>
    <m/>
    <m/>
    <m/>
    <m/>
    <n v="819.52"/>
    <s v="First PO"/>
    <m/>
    <s v="TMone"/>
    <s v="GOV2300530"/>
    <s v="TMWA/239141"/>
    <s v="NID (1 SET) FOR MYGOV*NET-KPKT(JBPM)-BALAI BOMBA DAN PENYELAMAT BELAGA(IPME)-BLG_x0009__x0009__x0009__x0009__x0009__x0009__x0009__x0009__x000a_"/>
    <d v="2023-10-11T00:00:00"/>
    <s v="PAC2311076"/>
    <s v="Sarawak"/>
    <s v="BLG"/>
    <s v="Other Contract"/>
    <m/>
    <s v="3400023532"/>
    <m/>
    <m/>
    <m/>
    <s v="https://tm365-my.sharepoint.com/personal/badruznasrin_basri_tm_com_my/_layouts/15/Doc.aspx?sourcedoc=%7B75FABEFB-62EF-4C8D-92D9-F6AB69465BB3%7D&amp;file=TMWA%20239141%20SFP_Alice%20Lee.xlsx&amp;action=default&amp;mobileredirect=true"/>
    <m/>
    <m/>
    <m/>
    <m/>
    <x v="0"/>
  </r>
  <r>
    <n v="87"/>
    <s v="Mohd Nasharulhisham Bin Mohd Nasir"/>
    <x v="2"/>
    <d v="2023-09-07T00:00:00"/>
    <m/>
    <s v="AND w/draw NID"/>
    <d v="2023-09-04T17:25:25"/>
    <d v="2023-09-04T17:29:26"/>
    <s v="alice.lee@tm.com.my"/>
    <s v="Alice Lee"/>
    <m/>
    <m/>
    <m/>
    <m/>
    <n v="1562.4"/>
    <s v="Additional PO (SI/VO)"/>
    <m/>
    <s v="TMone"/>
    <s v="GOV2301043"/>
    <s v="TMWA/239061"/>
    <s v="NID (2 SET) FOR MYGOV*NET-KDN (JPN)-JABATAN PENDAFTARAN NEGARA (JPN) CAWANGAN_x000a_BINTULU(IPME)-BTU"/>
    <d v="2023-10-11T00:00:00"/>
    <s v="PAC2307200"/>
    <s v="Sarawak"/>
    <s v="BTU"/>
    <s v="Other Contract"/>
    <m/>
    <s v="3400023532"/>
    <m/>
    <m/>
    <m/>
    <s v="https://tm365-my.sharepoint.com/personal/badruznasrin_basri_tm_com_my/_layouts/15/Doc.aspx?sourcedoc=%7BE47530B3-07BC-411F-947C-36566D67C610%7D&amp;file=TMWA%20239061%20SFP_Alice%20Lee.xlsx&amp;action=default&amp;mobileredirect=true"/>
    <m/>
    <m/>
    <m/>
    <m/>
    <x v="0"/>
  </r>
  <r>
    <n v="88"/>
    <s v="Mohd Nasharulhisham Bin Mohd Nasir"/>
    <x v="2"/>
    <d v="2023-09-07T00:00:00"/>
    <m/>
    <s v="AND w/draw NID"/>
    <d v="2023-09-04T17:29:46"/>
    <d v="2023-09-04T17:33:00"/>
    <s v="alice.lee@tm.com.my"/>
    <s v="Alice Lee"/>
    <m/>
    <m/>
    <m/>
    <m/>
    <n v="868"/>
    <s v="Additional PO (SI/VO)"/>
    <m/>
    <s v="TMone"/>
    <s v="GOV2301052"/>
    <s v="TMWA/239063"/>
    <s v="NID (2 SET) FOR MYGOV*NET-KDN (JIM)-PEJABAT IMIGRESEN PELABUHAN BINTULU (IPME)-TKD _x0009__x0009__x0009__x0009__x0009__x0009__x0009__x0009__x000a_"/>
    <d v="2023-10-11T00:00:00"/>
    <s v="PAC2307203"/>
    <s v="Sarawak"/>
    <s v="TKD"/>
    <s v="Other Contract"/>
    <m/>
    <s v="3400023532"/>
    <m/>
    <m/>
    <m/>
    <s v="https://tm365-my.sharepoint.com/personal/badruznasrin_basri_tm_com_my/_layouts/15/Doc.aspx?sourcedoc=%7BCC52114C-47FA-4D3C-8B1E-DFB196E25682%7D&amp;file=TMWA%20239063%20SFP_Alice%20Lee.xlsx&amp;action=default&amp;mobileredirect=true"/>
    <m/>
    <m/>
    <m/>
    <m/>
    <x v="0"/>
  </r>
  <r>
    <n v="89"/>
    <s v="Mohd Azrul Nizam Bin Aziz"/>
    <x v="5"/>
    <d v="2023-09-11T00:00:00"/>
    <s v="BOQ untuk 2nd PO. Tlg tunjuk di mana kerja2 2nd PO tersebut di jalankan dalam map."/>
    <s v="NID"/>
    <d v="2023-09-04T17:07:48"/>
    <d v="2023-09-04T17:33:34"/>
    <s v="msyarafuddin@tm.com.my"/>
    <s v="Muhammad Syarafuddin Bin Abdul Muhammad Syarafuddin Bin Abdul"/>
    <m/>
    <m/>
    <m/>
    <m/>
    <n v="503.81"/>
    <s v="Additional PO (SI/VO)"/>
    <m/>
    <s v="GNT"/>
    <s v="GOV2301705"/>
    <s v="TMNA/231656"/>
    <s v="MYGOV*NET YN_F05 - MAJLIS DAERAH YAN (99.7) - YN"/>
    <d v="2023-09-04T00:00:00"/>
    <s v="GOV2301705/PAC2307460"/>
    <s v="Kedah/Perlis"/>
    <s v="YN"/>
    <s v="Network Contractor"/>
    <m/>
    <s v="3400038656"/>
    <s v="https://tm365-my.sharepoint.com/personal/badruznasrin_basri_tm_com_my/Documents/Apps/Microsoft%20Forms/Request%20New%20PR/Question%201/BOQ%20MYGOVNET%20YN_F05%20-%20MAJLIS%20DAERAH%20YAN%20(99.7_Muhammad%20Syarafuddin.pdf"/>
    <s v="3400038656"/>
    <s v="KD/PL-JAT-0214-TP"/>
    <s v="https://tm365-my.sharepoint.com/personal/badruznasrin_basri_tm_com_my/Documents/Apps/Microsoft%20Forms/Request%20New%20PR/Question/BOQ%20MYGOVNET%20YN_F05%20-%20MAJLIS%20DAERAH%20YAN%20(99.7_Muhammad%20Syarafuddin.pdf"/>
    <m/>
    <m/>
    <m/>
    <m/>
    <x v="0"/>
  </r>
  <r>
    <n v="90"/>
    <s v="Mohd Nasharulhisham Bin Mohd Nasir"/>
    <x v="2"/>
    <d v="2023-09-07T00:00:00"/>
    <m/>
    <s v="AND w/draw NID"/>
    <d v="2023-09-04T17:33:09"/>
    <d v="2023-09-04T17:36:35"/>
    <s v="alice.lee@tm.com.my"/>
    <s v="Alice Lee"/>
    <m/>
    <m/>
    <m/>
    <m/>
    <n v="173.6"/>
    <s v="Additional PO (SI/VO)"/>
    <m/>
    <s v="TMone"/>
    <s v="GOV2300455"/>
    <s v="TMWA/239067"/>
    <s v="NID (1 SET) FOR MYGOV*NET-KPKT(JBPM)-BALAI BOMBA DAN PENYELAMAT ZON BINTULU(IPME)-BTU _x0009__x0009__x0009__x0009__x0009__x0009__x0009__x0009__x000a_"/>
    <d v="2023-10-11T00:00:00"/>
    <s v="PAC2307208"/>
    <s v="Sarawak"/>
    <s v="BTU"/>
    <s v="Other Contract"/>
    <m/>
    <s v="3400023532"/>
    <m/>
    <s v="3400023532"/>
    <m/>
    <s v="https://tm365-my.sharepoint.com/personal/badruznasrin_basri_tm_com_my/_layouts/15/Doc.aspx?sourcedoc=%7B689B917B-9051-406F-8BEE-97F4D1E2306B%7D&amp;file=TMWA%20239067%20SFP_Alice%20Lee.xlsx&amp;action=default&amp;mobileredirect=true"/>
    <m/>
    <m/>
    <m/>
    <m/>
    <x v="0"/>
  </r>
  <r>
    <n v="91"/>
    <s v="Amran Bin Ramli"/>
    <x v="2"/>
    <d v="2023-09-11T00:00:00"/>
    <m/>
    <s v="Photo evidence locate &amp; prepare manhole &amp; open and close MACE"/>
    <d v="2023-09-04T17:36:44"/>
    <d v="2023-09-04T17:37:19"/>
    <s v="nazman.zaiyadi@tm.com.my"/>
    <s v="Nazman Bin Zaiyadi"/>
    <m/>
    <m/>
    <m/>
    <m/>
    <n v="10507.55"/>
    <s v="Additional PO (SI/VO)"/>
    <m/>
    <s v="TMone"/>
    <s v="GOV2304912"/>
    <s v="TMEC/230128 "/>
    <s v="Penarikan kabel FOC 96C dari TM Jerteh (JH) ke TM Kampung Raja (KRA). VO SI untuk kerja-kerja pembaikan laluan FOC yang rosak dan tersekat"/>
    <d v="2023-09-30T00:00:00"/>
    <s v="PAC2309934"/>
    <s v="Terengganu"/>
    <s v="JH-KRA"/>
    <s v="Network Contractor"/>
    <m/>
    <s v="3400038885"/>
    <s v="https://tm365-my.sharepoint.com/personal/badruznasrin_basri_tm_com_my/Documents/Apps/Microsoft%20Forms/Request%20New%20PR/Question%201/SI%20FOC%2096C%20JH-KRA%20SIGNED_Nazman%20Bin%20Zaiyadi.pdf"/>
    <s v="3400038885"/>
    <s v="CNFD-GET-0044-TP"/>
    <s v="https://tm365-my.sharepoint.com/personal/badruznasrin_basri_tm_com_my/_layouts/15/Doc.aspx?sourcedoc=%7B6DCF1FC0-85A9-45B5-8274-78728033BEF4%7D&amp;file=JH-KRA%20BOQ%20VO%20SI_Nazman%20Bin%20Zaiyadi.xls&amp;action=default&amp;mobileredirect=true"/>
    <m/>
    <m/>
    <m/>
    <m/>
    <x v="0"/>
  </r>
  <r>
    <n v="92"/>
    <s v="Mohd Shahfre Bin Sa'afie"/>
    <x v="0"/>
    <d v="2023-09-07T00:00:00"/>
    <m/>
    <s v="Pn. Norafeezah will share another form/flow for XEROX process"/>
    <d v="2023-09-04T17:39:44"/>
    <d v="2023-09-04T17:40:37"/>
    <s v="rusdan.ghazuli@tm.com.my"/>
    <s v="Mohd Rusdan Bin Ghazuli"/>
    <m/>
    <m/>
    <m/>
    <m/>
    <n v="1178"/>
    <s v="First PO"/>
    <m/>
    <s v="Unifi"/>
    <s v="1-69696625785"/>
    <s v="TOCA/230308.03"/>
    <s v="ROU/MRU/C021/DP0081/1-69696625785"/>
    <d v="2023-09-07T00:00:00"/>
    <s v="NA"/>
    <s v="Selangor Barat"/>
    <s v="MRU"/>
    <s v="Network Contractor"/>
    <m/>
    <s v="3400041417"/>
    <s v="https://tm365-my.sharepoint.com/personal/badruznasrin_basri_tm_com_my/_layouts/15/Doc.aspx?sourcedoc=%7B281790A8-48E6-4ED7-8B61-BEE1EF78A0D5%7D&amp;file=ZEROX%20ROU_MRU_C021_DP0081_1-69696625785_Mohd%20Rusdan%20Bin%20Ghaz.xlsx&amp;action=default&amp;mobileredirect=true"/>
    <s v="0135015915"/>
    <s v="RR-2349785"/>
    <s v="https://tm365-my.sharepoint.com/personal/badruznasrin_basri_tm_com_my/_layouts/15/Doc.aspx?sourcedoc=%7B4308AAC8-D803-415A-8F7C-B75A4DD83E9C%7D&amp;file=ZEROX%20ROU_MRU_C021_DP0081_1-69696625785_Mohd%20Rusdan%20Bin%20Ghaz.xlsx&amp;action=default&amp;mobileredirect=true"/>
    <m/>
    <m/>
    <m/>
    <m/>
    <x v="0"/>
  </r>
  <r>
    <n v="93"/>
    <s v="Amran Bin Ramli"/>
    <x v="2"/>
    <d v="2023-09-11T00:00:00"/>
    <m/>
    <s v="Photo evidence locate &amp; prepare manhole &amp; repair civil"/>
    <d v="2023-09-04T17:38:02"/>
    <d v="2023-09-04T17:46:21"/>
    <s v="nazman.zaiyadi@tm.com.my"/>
    <s v="Nazman Bin Zaiyadi"/>
    <m/>
    <m/>
    <m/>
    <m/>
    <n v="28279.040000000001"/>
    <s v="Additional PO (SI/VO)"/>
    <m/>
    <s v="TMone"/>
    <s v="GOV2304916"/>
    <s v="TMEC/230132"/>
    <s v="Penarikan kabel optik 96C dari TM AMS ke TM BKI. VO SI untuk pembaikan laluan/way yang rosak untuk penarikan kabel tersebut"/>
    <d v="2023-09-30T00:00:00"/>
    <s v="PAC2309942"/>
    <s v="Terengganu"/>
    <s v="AMS-BKI"/>
    <s v="Network Contractor"/>
    <m/>
    <s v="3400038885"/>
    <s v="https://tm365-my.sharepoint.com/personal/badruznasrin_basri_tm_com_my/Documents/Apps/Microsoft%20Forms/Request%20New%20PR/Question%201/SI%20FOC%2096C%20AMS%20BKI%20SIGNED_Nazman%20Bin%20Zaiyadi.pdf"/>
    <s v="3400038885"/>
    <s v="CNFD-GET-0046-TP"/>
    <s v="https://tm365-my.sharepoint.com/personal/badruznasrin_basri_tm_com_my/_layouts/15/Doc.aspx?sourcedoc=%7B271087E8-8F1A-426E-B948-4E7629E3E9B7%7D&amp;file=AMS-BKI%20BOQ%20VO%20SI_Nazman%20Bin%20Zaiyadi.xls&amp;action=default&amp;mobileredirect=true"/>
    <m/>
    <m/>
    <m/>
    <m/>
    <x v="0"/>
  </r>
  <r>
    <n v="94"/>
    <s v="Mahzura Binti Ramli"/>
    <x v="1"/>
    <m/>
    <m/>
    <m/>
    <d v="2023-09-04T17:06:13"/>
    <d v="2023-09-04T18:00:24"/>
    <s v="KARDINI@TM.COM.MY"/>
    <s v="Kardini Yusup"/>
    <m/>
    <m/>
    <m/>
    <m/>
    <n v="7596.92"/>
    <s v="Additional PO (SI/VO)"/>
    <m/>
    <s v="TMG"/>
    <s v="NRP2301041"/>
    <s v="TMBA/230341"/>
    <s v="NRP FOC TWU F0XX SPUR (12C) FOR NID REDTONE KAMPUNG PASIR PUTIH, TAWAU"/>
    <d v="2023-09-30T00:00:00"/>
    <s v="PAC2304188"/>
    <s v="Sabah"/>
    <s v="TWU"/>
    <s v="Network Contractor"/>
    <m/>
    <s v="3400039079"/>
    <s v="https://tm365-my.sharepoint.com/personal/badruznasrin_basri_tm_com_my/Documents/Apps/Microsoft%20Forms/Request%20New%20PR/Question%201/Std_Costing_FTTH(Turnkey_ORI)_TMBA230341%20-%20SI_Kardini%20Yusup.pdf"/>
    <s v="3400039079"/>
    <s v="TWU/SKN-EXT-0718-TP"/>
    <s v="https://tm365-my.sharepoint.com/personal/badruznasrin_basri_tm_com_my/Documents/Apps/Microsoft%20Forms/Request%20New%20PR/Question/Draft%20(Turnkey_ORI)_TMBA230341%20-%20SI_Kardini%20Yusup.pdf"/>
    <m/>
    <m/>
    <m/>
    <m/>
    <x v="0"/>
  </r>
  <r>
    <n v="95"/>
    <s v="Hasrul Nizam Bin Othman"/>
    <x v="2"/>
    <d v="2023-09-06T00:00:00"/>
    <m/>
    <s v="pending feedback AND, 2nd reminder 12/9"/>
    <d v="2023-09-04T18:38:49"/>
    <d v="2023-09-04T18:51:23"/>
    <s v="m.azrulazwan@tm.com.my"/>
    <s v="Mohd Azrulazwan Bin Jusoh Aka Mohd Yusoff"/>
    <m/>
    <m/>
    <m/>
    <m/>
    <n v="2989.24"/>
    <s v="First PO"/>
    <m/>
    <s v="TMone"/>
    <s v="GOV2304998"/>
    <s v="TMEA/233269"/>
    <s v="MYGOVNET FOC SPUR (12C) IPME KBE KLINIK KESIHATAN KUALA BESUT (UNIT METADHON)"/>
    <d v="2023-08-27T00:00:00"/>
    <s v="PAC2310928"/>
    <s v="Terengganu"/>
    <s v="KBE"/>
    <s v="Network Contractor"/>
    <m/>
    <s v="3400038510"/>
    <s v="https://tm365-my.sharepoint.com/personal/badruznasrin_basri_tm_com_my/_layouts/15/Doc.aspx?sourcedoc=%7B64063323-B619-4C5F-AA6F-91DFE559DC3A%7D&amp;file=BOQ%20COSTING%20MYGOV%20KLINIK%20KESIHATAN%20KUALA%20BESU_Mohd%20Azrulazwan%20Bin.xlsx&amp;action=default&amp;mobileredirect=true"/>
    <s v="TRG-ATT-0147-TP"/>
    <s v="TRG-ATT-0147-TP"/>
    <s v="https://tm365-my.sharepoint.com/personal/badruznasrin_basri_tm_com_my/_layouts/15/Doc.aspx?sourcedoc=%7B1B04CCEC-AE6B-4748-8082-25289928A702%7D&amp;file=BOQ%20COSTING%20MYGOV%20KLINIK%20KESIHATAN%20KUALA%20BESU_Mohd%20Azrulazwan%20Bin.xlsx&amp;action=default&amp;mobileredirect=true"/>
    <m/>
    <m/>
    <m/>
    <m/>
    <x v="0"/>
  </r>
  <r>
    <n v="96"/>
    <s v="Mohd Azrul Nizam Bin Aziz"/>
    <x v="2"/>
    <d v="2023-09-11T00:00:00"/>
    <s v="BOQ kena potong push core sbb dah cover under CPP."/>
    <m/>
    <d v="2023-09-04T18:57:20"/>
    <d v="2023-09-04T19:02:21"/>
    <s v="zairin@tm.com.my"/>
    <s v="Mohd Zairin Effendy Bin Zainal Abidin Zainal Abidin"/>
    <m/>
    <m/>
    <m/>
    <m/>
    <n v="9759.9599999999991"/>
    <s v="First PO"/>
    <m/>
    <s v="Unifi"/>
    <s v="PAC2223874"/>
    <s v="TMNA/230169"/>
    <s v="SRR FTTH (ADD) BAA_C017 KG TELOK WANG BESAR / TMN TELUK BAYU"/>
    <d v="2023-09-06T00:00:00"/>
    <s v="PAC2223874"/>
    <s v="Kedah/Perlis"/>
    <s v="BAA"/>
    <s v="Network Contractor"/>
    <m/>
    <s v="3400038494"/>
    <s v="https://tm365-my.sharepoint.com/personal/badruznasrin_basri_tm_com_my/Documents/Apps/Microsoft%20Forms/Request%20New%20PR/Question%201/BOQ%20BAA_C017%20KG%20TELOK%20WANG%20(1)_Mohd%20Zairin%20Effendy.pdf"/>
    <s v="3400038494"/>
    <s v="KD/PL-ABS-0383-TP"/>
    <s v="https://tm365-my.sharepoint.com/personal/badruznasrin_basri_tm_com_my/_layouts/15/Doc.aspx?sourcedoc=%7BFAE6A6A7-4D26-4758-9AFD-611DA98AD0C4%7D&amp;file=PR%20BAA_C017%20KG%20TELUK%20WANG%20BESAR_Mohd%20Zairin%20Effendy.xlsx&amp;action=default&amp;mobileredirect=true"/>
    <m/>
    <m/>
    <m/>
    <m/>
    <x v="0"/>
  </r>
  <r>
    <n v="97"/>
    <s v="Mohd Shahfre Bin Sa'afie"/>
    <x v="0"/>
    <d v="2023-09-07T00:00:00"/>
    <m/>
    <s v="Pn. Norafeezah will share another form/flow for XEROX process"/>
    <d v="2023-09-04T23:02:47"/>
    <d v="2023-09-04T23:13:12"/>
    <s v="rusdan.ghazuli@tm.com.my"/>
    <s v="Mohd Rusdan Bin Ghazuli"/>
    <m/>
    <m/>
    <m/>
    <m/>
    <n v="294.5"/>
    <s v="First PO"/>
    <m/>
    <s v="Unifi"/>
    <s v="1-70071999751"/>
    <s v="TOCA/230308.23"/>
    <s v="ROU/STA/C023/DP0075/1-70071999751"/>
    <d v="2023-09-07T00:00:00"/>
    <s v="NA"/>
    <s v="Selangor Barat"/>
    <s v="STA"/>
    <s v="Network Contractor"/>
    <m/>
    <s v="3400039278"/>
    <s v="https://tm365-my.sharepoint.com/personal/badruznasrin_basri_tm_com_my/_layouts/15/Doc.aspx?sourcedoc=%7B44426C18-1891-4B96-B510-3F10E36D31B2%7D&amp;file=ZEROX%20HSBA_STA_C023_DP0075_1-70071999751_Mohd%20Rusdan%20Bin%20Ghaz.xlsx&amp;action=default&amp;mobileredirect=true"/>
    <s v="0135015915"/>
    <s v="RR-2351474"/>
    <s v="https://tm365-my.sharepoint.com/personal/badruznasrin_basri_tm_com_my/_layouts/15/Doc.aspx?sourcedoc=%7B78FE7425-BF90-495A-9C43-CDC5D1ADC71E%7D&amp;file=ZEROX%20HSBA_STA_C023_DP0075_1-70071999751_Mohd%20Rusdan%20Bin%20Ghaz.xlsx&amp;action=default&amp;mobileredirect=true"/>
    <m/>
    <m/>
    <m/>
    <m/>
    <x v="0"/>
  </r>
  <r>
    <n v="98"/>
    <s v="Mohd Syahmi Bin Chik"/>
    <x v="1"/>
    <m/>
    <m/>
    <n v="4902145937"/>
    <d v="2023-09-04T23:51:55"/>
    <d v="2023-09-05T00:01:31"/>
    <s v="effendi@tm.com.my"/>
    <s v="Shamsul Effendi Bin Abdul Majid Abdul Majid"/>
    <m/>
    <m/>
    <m/>
    <m/>
    <n v="3387"/>
    <s v="First PO"/>
    <m/>
    <s v="TMG"/>
    <s v="NRP2302047"/>
    <s v="TMCA/233005"/>
    <s v="NRP FOC SPUR TAR 24C  UTK IP TRANSIT 1GB SLA 99.0% TRANSGREEN_FELCRA TOWER &amp; SEMARAK RESIDENCE NRP2302047"/>
    <d v="2023-09-30T00:00:00"/>
    <s v="PAC2310913"/>
    <s v="Kuala Lumpur"/>
    <s v="TAR"/>
    <s v="Network Contractor"/>
    <m/>
    <s v="3400038965"/>
    <s v="https://tm365-my.sharepoint.com/personal/badruznasrin_basri_tm_com_my/_layouts/15/Doc.aspx?sourcedoc=%7BEC222C52-649D-4C89-9954-023AED1A8413%7D&amp;file=TP%20-%20FOC%20FELCRA%20TOWER_MNM_040923_Shamsul%20Effendi%20Bin.pptx&amp;action=edit&amp;mobileredirect=true"/>
    <s v="3400038965"/>
    <s v="KL-PMN-1605-TP"/>
    <s v="https://tm365-my.sharepoint.com/personal/badruznasrin_basri_tm_com_my/Documents/Apps/Microsoft%20Forms/Request%20New%20PR/Question/BOQ%20FOC%20FELCRA%20TOWER_MNM_040923_Shamsul%20Effendi%20Bin.pdf"/>
    <m/>
    <m/>
    <m/>
    <m/>
    <x v="0"/>
  </r>
  <r>
    <n v="99"/>
    <s v="Khairunnisa Bte Muhamad Noor"/>
    <x v="0"/>
    <m/>
    <m/>
    <m/>
    <d v="2023-09-05T09:00:51"/>
    <d v="2023-09-05T09:02:34"/>
    <s v="rafiq.adenan@tm.com.my"/>
    <s v="Ahmad Rafiq Bin Adenan"/>
    <m/>
    <m/>
    <m/>
    <m/>
    <n v="1008.7"/>
    <s v="First PO"/>
    <m/>
    <s v="Unifi"/>
    <s v="1-71867716503"/>
    <s v="TOSA230308.10"/>
    <s v="ZEROX ROU/TGA/C002/DP0064/1-71867716503"/>
    <d v="2023-09-05T00:00:00"/>
    <s v="NA"/>
    <s v="Johor Selatan"/>
    <s v="TGA"/>
    <s v="Network Contractor"/>
    <m/>
    <s v="3400041247"/>
    <s v="https://tm365-my.sharepoint.com/personal/badruznasrin_basri_tm_com_my/_layouts/15/Doc.aspx?sourcedoc=%7BD64A0396-9D7A-433F-99D1-1B0F74729F68%7D&amp;file=BOQ%20RR-2353955_Ahmad%20Rafiq%20Bin%20Aden.xlsx&amp;action=default&amp;mobileredirect=true"/>
    <s v="3400041247"/>
    <s v="RR-2353955"/>
    <s v="https://tm365-my.sharepoint.com/personal/badruznasrin_basri_tm_com_my/_layouts/15/Doc.aspx?sourcedoc=%7BDD83772A-F381-456C-B656-1BCFD4172FFB%7D&amp;file=BOQ%20RR-2353955_Ahmad%20Rafiq%20Bin%20Aden.xlsx&amp;action=default&amp;mobileredirect=true"/>
    <m/>
    <m/>
    <m/>
    <m/>
    <x v="0"/>
  </r>
  <r>
    <n v="100"/>
    <s v="Khairunnisa Bte Muhamad Noor"/>
    <x v="0"/>
    <m/>
    <m/>
    <m/>
    <d v="2023-09-05T09:02:54"/>
    <d v="2023-09-05T09:06:32"/>
    <s v="rafiq.adenan@tm.com.my"/>
    <s v="Ahmad Rafiq Bin Adenan"/>
    <m/>
    <m/>
    <m/>
    <m/>
    <n v="1008.79"/>
    <s v="First PO"/>
    <m/>
    <s v="Unifi"/>
    <s v="1-71445769205"/>
    <s v="TOSA230308.11"/>
    <s v="_x0009_ROU/SNI/KLI/LGU_C002_DP0005/ADD POLE/1-71445769205/KN BERSATU(VET)/SSKA"/>
    <d v="2023-09-06T00:00:00"/>
    <s v="NA"/>
    <s v="Johor Selatan"/>
    <s v="LGU"/>
    <s v="Network Contractor"/>
    <m/>
    <s v="3400041247"/>
    <s v="https://tm365-my.sharepoint.com/personal/badruznasrin_basri_tm_com_my/_layouts/15/Doc.aspx?sourcedoc=%7B28682806-D54A-46A3-AE3A-295A4AFBF771%7D&amp;file=BOQ%20RR-2353959_Ahmad%20Rafiq%20Bin%20Aden.xlsx&amp;action=default&amp;mobileredirect=true"/>
    <s v="3400041247"/>
    <s v="RR-2353959"/>
    <s v="https://tm365-my.sharepoint.com/personal/badruznasrin_basri_tm_com_my/_layouts/15/Doc.aspx?sourcedoc=%7B2FDDACEF-B299-46C2-9B16-FD8A657E93C2%7D&amp;file=BOQ%20RR-2353959_Ahmad%20Rafiq%20Bin%20Aden.xlsx&amp;action=default&amp;mobileredirect=true"/>
    <m/>
    <m/>
    <m/>
    <m/>
    <x v="0"/>
  </r>
  <r>
    <n v="101"/>
    <m/>
    <x v="0"/>
    <m/>
    <m/>
    <m/>
    <d v="2023-09-05T08:54:35"/>
    <d v="2023-09-05T09:06:52"/>
    <s v="sitimeryam.matnik@tm.com.my"/>
    <s v="Siti Meryam Binti Mat Nik"/>
    <m/>
    <m/>
    <m/>
    <m/>
    <n v="294.5"/>
    <s v="First PO"/>
    <m/>
    <s v="GNT"/>
    <s v="1-70640383304"/>
    <s v="TONA/230608.04"/>
    <s v="ZEROX/RO/KP/NFF PLS/AU_C023M_DP0002/1-70640383304/ADD POLE/TANAM TIANG 1 BTG "/>
    <d v="2023-09-05T00:00:00"/>
    <s v="RR-2351621"/>
    <s v="Kedah/Perlis"/>
    <s v="AU"/>
    <s v="Other Contract"/>
    <m/>
    <s v="3400038859"/>
    <m/>
    <s v="3400038859"/>
    <m/>
    <s v="https://tm365-my.sharepoint.com/personal/badruznasrin_basri_tm_com_my/_layouts/15/Doc.aspx?sourcedoc=%7B70A4EC53-A508-4812-84B6-B0954E4BC76E%7D&amp;file=RR-2351621%20TONA%20230608.04_Siti%20Meryam%20Binti%20Ma.xlsx&amp;action=default&amp;mobileredirect=true"/>
    <m/>
    <m/>
    <m/>
    <m/>
    <x v="0"/>
  </r>
  <r>
    <n v="102"/>
    <s v="Khairunnisa Bte Muhamad Noor"/>
    <x v="0"/>
    <m/>
    <m/>
    <m/>
    <d v="2023-09-05T09:06:59"/>
    <d v="2023-09-05T09:11:01"/>
    <s v="rafiq.adenan@tm.com.my"/>
    <s v="Ahmad Rafiq Bin Adenan"/>
    <m/>
    <m/>
    <m/>
    <m/>
    <n v="1008.7"/>
    <s v="First PO"/>
    <m/>
    <s v="Unifi"/>
    <s v="1-71747050462"/>
    <s v="TOSA230308.12"/>
    <s v="ROU/SNI/KLI/KST_C005_DP0040/ADD POLE/1-71747050462/No C22-2 -JALAN TERUS 1 KAMPUNG SRI PAYA/SO REZUAN/RR KN BERSATU(VET)/RABU"/>
    <d v="2023-09-06T00:00:00"/>
    <s v="NA"/>
    <s v="Johor Selatan"/>
    <s v="KST"/>
    <s v="Network Contractor"/>
    <m/>
    <s v="3400041247"/>
    <s v="https://tm365-my.sharepoint.com/personal/badruznasrin_basri_tm_com_my/_layouts/15/Doc.aspx?sourcedoc=%7B04767931-771C-4D0C-AF6C-72727419EB30%7D&amp;file=BOQ%20RR-2354265_Ahmad%20Rafiq%20Bin%20Aden.xlsx&amp;action=default&amp;mobileredirect=true"/>
    <s v="3400041247"/>
    <s v="RR-2354265"/>
    <s v="https://tm365-my.sharepoint.com/personal/badruznasrin_basri_tm_com_my/_layouts/15/Doc.aspx?sourcedoc=%7B62625F83-392D-44DE-A9BC-9870EF1C0A4F%7D&amp;file=BOQ%20RR-2354265_Ahmad%20Rafiq%20Bin%20Aden.xlsx&amp;action=default&amp;mobileredirect=true"/>
    <m/>
    <m/>
    <m/>
    <m/>
    <x v="0"/>
  </r>
  <r>
    <n v="103"/>
    <s v="Khairunnisa Bte Muhamad Noor"/>
    <x v="0"/>
    <m/>
    <m/>
    <m/>
    <d v="2023-09-05T09:11:30"/>
    <d v="2023-09-05T09:13:19"/>
    <s v="rafiq.adenan@tm.com.my"/>
    <s v="Ahmad Rafiq Bin Adenan"/>
    <m/>
    <m/>
    <m/>
    <m/>
    <n v="1008.7"/>
    <s v="First PO"/>
    <m/>
    <s v="Unifi"/>
    <s v="1-71723837074"/>
    <s v="TOSA230308.09"/>
    <s v="ROU/SNI/KLI/KST_C002_DP0001/ADD POLE/1-71723837074/KN BERSATU(VET)/SSKA"/>
    <d v="2023-09-06T00:00:00"/>
    <s v="NA"/>
    <s v="Johor Selatan"/>
    <s v="KST"/>
    <s v="Network Contractor"/>
    <m/>
    <s v="3400041247"/>
    <s v="https://tm365-my.sharepoint.com/personal/badruznasrin_basri_tm_com_my/_layouts/15/Doc.aspx?sourcedoc=%7BE5F3E04A-E0A5-44E8-9D0B-47E3106DC02B%7D&amp;file=BOQ%20RR-2353478_Ahmad%20Rafiq%20Bin%20Aden.xlsx&amp;action=default&amp;mobileredirect=true"/>
    <s v="3400041247"/>
    <s v="RR-2353478"/>
    <s v="https://tm365-my.sharepoint.com/personal/badruznasrin_basri_tm_com_my/_layouts/15/Doc.aspx?sourcedoc=%7B43345576-3A8A-4B6B-AC23-42AD6D6EF78B%7D&amp;file=BOQ%20RR-2353478_Ahmad%20Rafiq%20Bin%20Aden.xlsx&amp;action=default&amp;mobileredirect=true"/>
    <m/>
    <m/>
    <m/>
    <m/>
    <x v="0"/>
  </r>
  <r>
    <n v="104"/>
    <m/>
    <x v="0"/>
    <m/>
    <m/>
    <m/>
    <d v="2023-09-05T09:08:36"/>
    <d v="2023-09-05T09:16:36"/>
    <s v="sitimeryam.matnik@tm.com.my"/>
    <s v="Siti Meryam Binti Mat Nik"/>
    <m/>
    <m/>
    <m/>
    <m/>
    <n v="589"/>
    <s v="First PO"/>
    <m/>
    <s v="GNT"/>
    <s v="1-70126685848"/>
    <s v="TONA/230608.03"/>
    <s v="ZEROX/ROU/KD /NFF PL/ ADD POLE/ BES_C010_DP0011/1-70126685848/TANAM TIANG 2 BTG "/>
    <d v="2023-08-03T00:00:00"/>
    <s v="RR-2350210"/>
    <s v="Kedah/Perlis"/>
    <s v="BES"/>
    <s v="Other Contract"/>
    <m/>
    <s v="3400038859"/>
    <m/>
    <s v="3400038859"/>
    <m/>
    <s v="https://tm365-my.sharepoint.com/personal/badruznasrin_basri_tm_com_my/_layouts/15/Doc.aspx?sourcedoc=%7B2B5390A9-E43F-482C-A048-4DDFC2E12E0B%7D&amp;file=RR-2350210%20%20TONA230608.03_Siti%20Meryam%20Binti%20Ma.xlsx&amp;action=default&amp;mobileredirect=true"/>
    <m/>
    <m/>
    <m/>
    <m/>
    <x v="0"/>
  </r>
  <r>
    <n v="105"/>
    <s v="Mohd Azrul Nizam Bin Aziz"/>
    <x v="5"/>
    <m/>
    <m/>
    <m/>
    <d v="2023-09-05T09:59:16"/>
    <d v="2023-09-05T10:01:26"/>
    <s v="rnazdin@tm.com.my"/>
    <s v="Ramnazdin Bin Ramli Ramli"/>
    <m/>
    <m/>
    <m/>
    <m/>
    <n v="679.84"/>
    <s v="Additional PO (SI/VO)"/>
    <m/>
    <s v="TMone"/>
    <s v="GOV2305308"/>
    <s v="TMNA/232123"/>
    <s v="MYGOV*NET FOC KZ_F44/F45 JABATAN PENERANGAN MALAYSIA PERLI (IPME)-KZ(99.7)"/>
    <d v="2023-09-30T00:00:00"/>
    <s v="PAC2310732"/>
    <s v="Kedah/Perlis"/>
    <s v="KZ"/>
    <s v="Network Contractor"/>
    <m/>
    <s v="3400038960"/>
    <s v="https://tm365-my.sharepoint.com/personal/badruznasrin_basri_tm_com_my/Documents/Apps/Microsoft%20Forms/Request%20New%20PR/Question%201/plan%20penerangan_Ramnazdin%20Bin%20Ramli.pdf"/>
    <s v="3400036859"/>
    <s v="KD/PL-LIT-0168-TP"/>
    <s v="https://tm365-my.sharepoint.com/personal/badruznasrin_basri_tm_com_my/Documents/Apps/Microsoft%20Forms/Request%20New%20PR/Question/2nd%20jab%20penerangan_Ramnazdin%20Bin%20Ramli.pdf"/>
    <m/>
    <m/>
    <m/>
    <m/>
    <x v="0"/>
  </r>
  <r>
    <n v="106"/>
    <s v="Ahmad Zaki Bin Harris"/>
    <x v="2"/>
    <d v="2023-09-07T00:00:00"/>
    <m/>
    <s v="NO BOQ from CNC"/>
    <d v="2023-09-05T09:42:25"/>
    <d v="2023-09-05T10:01:46"/>
    <s v="norfazlinda.desa@tm.com.my"/>
    <s v="Nor Fazlinda Hanim Binti Mohd Desa"/>
    <m/>
    <m/>
    <m/>
    <m/>
    <n v="47001.32"/>
    <s v="Additional PO (SI/VO)"/>
    <m/>
    <s v="GNT"/>
    <s v="RER2000008"/>
    <s v="TMNA/200305"/>
    <s v="REROUTING BM CWS JALAN PERMATANG RAWA (JPS)"/>
    <d v="2023-09-15T00:00:00"/>
    <s v="PAC2013449"/>
    <s v="Pulau Pinang"/>
    <s v="BM"/>
    <s v="Network Contractor"/>
    <m/>
    <s v="3400039027"/>
    <s v="https://tm365-my.sharepoint.com/personal/badruznasrin_basri_tm_com_my/_layouts/15/Doc.aspx?sourcedoc=%7B6D234530-FA54-4342-8622-8724188EB471%7D&amp;file=1.3%20Technical%20proposal%20TMNA200305_Nor%20Fazlinda%20Hanim%20B.xlsx&amp;action=default&amp;mobileredirect=true"/>
    <s v="3400039027"/>
    <s v="PG-KZK-0219-TP"/>
    <s v="https://tm365-my.sharepoint.com/personal/badruznasrin_basri_tm_com_my/Documents/Apps/Microsoft%20Forms/Request%20New%20PR/Question/BOQ%20BM%20CWS%20JLN%20PMTG%20RAWA_Nor%20Fazlinda%20Hanim%20B.pdf; https://tm365-my.sharepoint.com/personal/badruznasrin_basri_tm_com_my/Documents/Apps/Microsoft%20Forms/Request%20New%20PR/Question/SI%20BM%20CWS%20JLN%20PMTG%20RAWA_Nor%20Fazlinda%20Hanim%20B.pdf"/>
    <m/>
    <m/>
    <m/>
    <m/>
    <x v="0"/>
  </r>
  <r>
    <n v="107"/>
    <s v="Mohd Azrul Nizam Bin Aziz"/>
    <x v="5"/>
    <m/>
    <m/>
    <m/>
    <d v="2023-09-05T10:01:58"/>
    <d v="2023-09-05T10:26:10"/>
    <s v="rnazdin@tm.com.my"/>
    <s v="Ramnazdin Bin Ramli Ramli"/>
    <m/>
    <m/>
    <m/>
    <m/>
    <n v="1590.34"/>
    <s v="Additional PO (SI/VO)"/>
    <m/>
    <s v="TMone"/>
    <s v="GOV2305314"/>
    <s v="TMNA/232085"/>
    <s v="MYGOV*NET 2.0 - NRECC KONSOLIDASI (KWSP KANGAR) JABATAN ALAM SEKITAR NEGERI PERLIS (IPME) - KZ"/>
    <d v="2023-08-18T00:00:00"/>
    <s v="PAC2310727"/>
    <s v="Kedah/Perlis"/>
    <s v="KZ"/>
    <s v="Network Contractor"/>
    <m/>
    <s v="3400038801"/>
    <s v="https://tm365-my.sharepoint.com/personal/badruznasrin_basri_tm_com_my/Documents/Apps/Microsoft%20Forms/Request%20New%20PR/Question%201/JBTN%20ALAM%20SEKITAR%20KZ_Ramnazdin%20Bin%20Ramli.jpg"/>
    <s v="3400038801"/>
    <s v="KD/PL-SRL-0232-TP"/>
    <s v="https://tm365-my.sharepoint.com/personal/badruznasrin_basri_tm_com_my/Documents/Apps/Microsoft%20Forms/Request%20New%20PR/Question/2nd%20jab%20alam%20sekitar_Ramnazdin%20Bin%20Ramli.pdf"/>
    <m/>
    <m/>
    <m/>
    <m/>
    <x v="0"/>
  </r>
  <r>
    <n v="108"/>
    <s v="Ts. Khairul Amilin Bin Mohamed Yusof"/>
    <x v="5"/>
    <s v="9/7/2023 &amp; 8/9/23"/>
    <s v="Gambar lokasi Manhole"/>
    <s v="Perlu laluan asal dan laluan tambahan"/>
    <d v="2023-09-05T11:02:21"/>
    <d v="2023-09-05T11:34:12"/>
    <s v="sella@tm.com.my"/>
    <s v="Sellakannu A L Daniel Daniel"/>
    <m/>
    <m/>
    <m/>
    <m/>
    <n v="8078.06"/>
    <s v="Additional PO (SI/VO)"/>
    <m/>
    <s v="TMG"/>
    <s v="GOV2301182"/>
    <s v="TMNA/231552"/>
    <s v="MYGOV*NET-KDN (JPN)-JABATAN PENDAFTARAN NEGARA (JPN) DAERAH KECIK TANJUNG MALIM(IPME)-TM_x000a_"/>
    <d v="2023-08-10T00:00:00"/>
    <s v="PAC2309893"/>
    <s v="Perak "/>
    <s v="TM"/>
    <s v="Network Contractor"/>
    <m/>
    <s v="3400038907"/>
    <s v="https://tm365-my.sharepoint.com/personal/badruznasrin_basri_tm_com_my/_layouts/15/Doc.aspx?sourcedoc=%7B21DBAC17-67E8-4FF5-8F9C-E46A2D7CCA9C%7D&amp;file=Std_Cost%20TMNA231552%20JPN%20TM_Sellakannu%20A%20L%20Danie.xlsx&amp;action=default&amp;mobileredirect=true"/>
    <s v="3400038907"/>
    <s v="PRK-NXS-0056-TP"/>
    <s v="https://tm365-my.sharepoint.com/personal/badruznasrin_basri_tm_com_my/_layouts/15/Doc.aspx?sourcedoc=%7B9D95BFA7-E3BA-4C6D-9F4A-5BDDCF51913F%7D&amp;file=Std_Cost%20TMNA231552%20NID%20JPN%20TM%203rd%20BOQ_Sellakannu%20A%20L%20Danie.xlsx&amp;action=default&amp;mobileredirect=true"/>
    <m/>
    <m/>
    <m/>
    <m/>
    <x v="0"/>
  </r>
  <r>
    <n v="109"/>
    <m/>
    <x v="0"/>
    <m/>
    <m/>
    <m/>
    <d v="2023-09-05T11:45:44"/>
    <d v="2023-09-05T11:47:53"/>
    <s v="sitimeryam.matnik@tm.com.my"/>
    <s v="Siti Meryam Binti Mat Nik"/>
    <m/>
    <m/>
    <m/>
    <m/>
    <n v="2495.5"/>
    <s v="First PO"/>
    <m/>
    <s v="GNT"/>
    <s v="1-68988194410"/>
    <s v="TONA/230608.02"/>
    <s v="ZEROX/RO/KP/NFF PLS/BES_C013_DP0010/1-68988194410/KERJA-KERJA TIE DP&amp;ADD POLE"/>
    <d v="2023-07-18T00:00:00"/>
    <s v="RR-2349991"/>
    <s v="Kedah/Perlis"/>
    <s v="BES"/>
    <s v="Other Contract"/>
    <m/>
    <s v="3400038859"/>
    <m/>
    <s v="3400038859"/>
    <m/>
    <s v="https://tm365-my.sharepoint.com/personal/badruznasrin_basri_tm_com_my/_layouts/15/Doc.aspx?sourcedoc=%7B83998919-C73C-4EE4-A434-FD8A03E7621E%7D&amp;file=TONA230608.02%20RR-2349991_Siti%20Meryam%20Binti%20Ma.xlsx&amp;action=default&amp;mobileredirect=true"/>
    <m/>
    <m/>
    <m/>
    <m/>
    <x v="0"/>
  </r>
  <r>
    <n v="110"/>
    <s v="Hazrin Bin Mohammad"/>
    <x v="9"/>
    <d v="2023-09-06T00:00:00"/>
    <m/>
    <s v="Distance not tally in PAC &amp; BoQ"/>
    <d v="2023-09-05T12:00:37"/>
    <d v="2023-09-05T12:04:12"/>
    <s v="TM36484@tm.com.my"/>
    <s v="Nor Ainiah Binti Abdullah"/>
    <m/>
    <m/>
    <m/>
    <m/>
    <n v="75731.149999999994"/>
    <s v="First PO"/>
    <m/>
    <s v="TMG"/>
    <s v="H5G2300994"/>
    <s v="TMNA/232607"/>
    <s v="_x000a_H5G FOC LP_F14 SPUR (12C) CSR DAHPK0071_KGSGBTSUNGAIMANIK_TIN KAMPUNG SUNGAI BATU SUNGAI MANIK CHIKUS_x000a_"/>
    <d v="2023-09-05T00:00:00"/>
    <s v="PAC2311655"/>
    <s v="Perak "/>
    <s v="LP"/>
    <s v="Network Contractor"/>
    <m/>
    <s v="3400038901"/>
    <s v="https://tm365-my.sharepoint.com/personal/badruznasrin_basri_tm_com_my/Documents/Apps/Microsoft%20Forms/Request%20New%20PR/Question%201/plan%20sgmanik_Nor%20Ainiah%20Binti%20Abd.JPG"/>
    <s v="3400038901"/>
    <s v="PRK-OCK-0171-TP"/>
    <s v="https://tm365-my.sharepoint.com/personal/badruznasrin_basri_tm_com_my/_layouts/15/Doc.aspx?sourcedoc=%7B6C8F28D3-13DC-4A7B-BAB1-70D3AB928757%7D&amp;file=Std_Costing_AWP_FTTH_TP_ORI_V2_4_DAHPK0071_KG_Nor%20Ainiah%20Binti%20Abd.xlsx&amp;action=default&amp;mobileredirect=true"/>
    <m/>
    <m/>
    <m/>
    <m/>
    <x v="1"/>
  </r>
  <r>
    <n v="111"/>
    <s v="Mohd Azrul Nizam Bin Aziz"/>
    <x v="5"/>
    <m/>
    <m/>
    <m/>
    <d v="2023-09-05T12:05:23"/>
    <d v="2023-09-05T12:07:42"/>
    <s v="rnazdin@tm.com.my"/>
    <s v="Ramnazdin Bin Ramli Ramli"/>
    <m/>
    <m/>
    <m/>
    <m/>
    <n v="1157.2"/>
    <s v="Additional PO (SI/VO)"/>
    <m/>
    <s v="TMone"/>
    <s v="GOV2300281"/>
    <s v="TMNA/231144"/>
    <s v="MYGOV*NET FOC KZ F44_F45 BHG PEMATUHAN JAB KASTAM DIRAJA MALAYSIA KANGAR (IPME)-KZ(99.7)"/>
    <d v="2023-08-15T00:00:00"/>
    <s v="PAC2304222"/>
    <s v="Kedah/Perlis"/>
    <s v="KZ"/>
    <s v="Network Contractor"/>
    <m/>
    <s v="3400038960"/>
    <s v="https://tm365-my.sharepoint.com/personal/badruznasrin_basri_tm_com_my/Documents/Apps/Microsoft%20Forms/Request%20New%20PR/Question%201/PLAN_Ramnazdin%20Bin%20Ramli.JPG"/>
    <s v="3400038960"/>
    <s v="KD/PL-LIT-0167-TP"/>
    <s v="https://tm365-my.sharepoint.com/personal/badruznasrin_basri_tm_com_my/_layouts/15/Doc.aspx?sourcedoc=%7B7D8E8892-89B3-414C-98C2-963DA510D24C%7D&amp;file=BOQ%20KZ%20KASTAM%20(1)_Ramnazdin%20Bin%20Ramli.xlsx&amp;action=default&amp;mobileredirect=true"/>
    <m/>
    <m/>
    <m/>
    <m/>
    <x v="0"/>
  </r>
  <r>
    <n v="112"/>
    <s v="Hazrin Bin Mohammad"/>
    <x v="9"/>
    <d v="2023-09-06T00:00:00"/>
    <m/>
    <s v="Distance not tally in PAC &amp; BoQ"/>
    <d v="2023-09-05T12:04:41"/>
    <d v="2023-09-05T12:09:27"/>
    <s v="TM36484@tm.com.my"/>
    <s v="Nor Ainiah Binti Abdullah"/>
    <m/>
    <m/>
    <m/>
    <m/>
    <n v="77138.509999999995"/>
    <s v="First PO"/>
    <m/>
    <s v="TMG"/>
    <s v="H5G2300994"/>
    <s v="TMNA/232608"/>
    <s v="H5G FOC LP_F10 SPUR (12C) CSR DAHPK0071_KGSGBTSUNGAIMANIK_TIN KAMPUNG SUNGAI BATU SUNGAI MANIK CHIKUS_x000a_"/>
    <d v="2023-09-22T00:00:00"/>
    <s v="PAC2311654"/>
    <s v="Perak "/>
    <s v="LP"/>
    <s v="Network Contractor"/>
    <m/>
    <s v="3400038901"/>
    <s v="https://tm365-my.sharepoint.com/personal/badruznasrin_basri_tm_com_my/Documents/Apps/Microsoft%20Forms/Request%20New%20PR/Question%201/plan%20sgmanik_Nor%20Ainiah%20Binti%20Abd%201.JPG"/>
    <s v="3400038901"/>
    <s v="PRK-OCK-0172-TP"/>
    <s v="https://tm365-my.sharepoint.com/personal/badruznasrin_basri_tm_com_my/_layouts/15/Doc.aspx?sourcedoc=%7BAEC5D19A-ED5F-4BB3-A489-BC873E61A765%7D&amp;file=Std_Costing_AWP_FTTH_TP_ORI_V2_4_DAHPK0071_KG_Nor%20Ainiah%20Binti%20Abd%201.xlsx&amp;action=default&amp;mobileredirect=true"/>
    <m/>
    <m/>
    <m/>
    <m/>
    <x v="1"/>
  </r>
  <r>
    <n v="113"/>
    <s v="Hazrin Bin Mohammad"/>
    <x v="2"/>
    <d v="2023-09-06T00:00:00"/>
    <m/>
    <s v="Amount value not tally BoQ higher than PAC Approved"/>
    <d v="2023-09-05T12:09:33"/>
    <d v="2023-09-05T12:13:21"/>
    <s v="TM36484@tm.com.my"/>
    <s v="Nor Ainiah Binti Abdullah"/>
    <m/>
    <m/>
    <m/>
    <m/>
    <n v="26449.78"/>
    <s v="First PO"/>
    <m/>
    <s v="TMG"/>
    <s v="H5G2300987"/>
    <s v="TMNA/232609"/>
    <s v="H5G FOC CH_F25 SPUR (12C) CSR DCCAM0119_KGRAJATNHRATA_KGR KAMPUNG RAJA_x000a_"/>
    <d v="2023-09-22T00:00:00"/>
    <s v="PAC2311651"/>
    <s v="Perak "/>
    <s v="CH"/>
    <s v="Network Contractor"/>
    <m/>
    <s v="3400038660"/>
    <s v="https://tm365-my.sharepoint.com/personal/badruznasrin_basri_tm_com_my/Documents/Apps/Microsoft%20Forms/Request%20New%20PR/Question%201/TP%20H5G%20FOC%20CH_F25%20SPUR%20(12C)%20CSR%20DCCAM0119_KG_Nor%20Ainiah%20Binti%20Abd.pdf"/>
    <s v="3400038660"/>
    <s v="PRK-KBR-0071-TP"/>
    <s v="https://tm365-my.sharepoint.com/personal/badruznasrin_basri_tm_com_my/Documents/Apps/Microsoft%20Forms/Request%20New%20PR/Question/BOQ%20H5G%20FOC%20CH_F25%20SPUR%20(12C)%20CSR%20DCCAM0119_K_Nor%20Ainiah%20Binti%20Abd.pdf"/>
    <m/>
    <m/>
    <m/>
    <m/>
    <x v="1"/>
  </r>
  <r>
    <n v="114"/>
    <s v="Hazrin Bin Mohammad"/>
    <x v="2"/>
    <d v="2023-09-06T00:00:00"/>
    <m/>
    <s v="Duplicate with Request ID number 113"/>
    <d v="2023-09-05T12:13:28"/>
    <d v="2023-09-05T12:18:06"/>
    <s v="TM36484@tm.com.my"/>
    <s v="Nor Ainiah Binti Abdullah"/>
    <m/>
    <m/>
    <m/>
    <m/>
    <n v="26449.78"/>
    <s v="First PO"/>
    <m/>
    <s v="TMG"/>
    <s v="H5G2300987"/>
    <s v="TMNA/232609"/>
    <s v="H5G FOC CH_F25 SPUR (12C) CSR DCCAM0119_KGRAJATNHRATA_KGR KAMPUNG RAJA_x000a_"/>
    <d v="2023-09-22T00:00:00"/>
    <s v="PAC2311651"/>
    <s v="Perak "/>
    <s v="CH"/>
    <s v="Network Contractor"/>
    <m/>
    <s v="3400038660"/>
    <s v="https://tm365-my.sharepoint.com/personal/badruznasrin_basri_tm_com_my/Documents/Apps/Microsoft%20Forms/Request%20New%20PR/Question%201/TP%20H5G%20FOC%20CH_F25%20SPUR%20(12C)%20CSR%20DCCAM0119_KG_Nor%20Ainiah%20Binti%20Abd%201.pdf"/>
    <s v="3400038660"/>
    <s v="PRK-KBR-0071-TP"/>
    <s v="https://tm365-my.sharepoint.com/personal/badruznasrin_basri_tm_com_my/Documents/Apps/Microsoft%20Forms/Request%20New%20PR/Question/BOQ%20H5G%20FOC%20CH_F25%20SPUR%20(12C)%20CSR%20DCCAM0119_K_Nor%20Ainiah%20Binti%20Abd%201.pdf"/>
    <m/>
    <m/>
    <m/>
    <m/>
    <x v="1"/>
  </r>
  <r>
    <n v="115"/>
    <s v="Mohd Azrul Nizam Bin Aziz"/>
    <x v="4"/>
    <m/>
    <m/>
    <m/>
    <d v="2023-09-05T12:07:57"/>
    <d v="2023-09-05T12:52:59"/>
    <s v="rnazdin@tm.com.my"/>
    <s v="Ramnazdin Bin Ramli Ramli"/>
    <m/>
    <m/>
    <m/>
    <m/>
    <n v="3009"/>
    <s v="Additional PO (SI/VO)"/>
    <m/>
    <s v="TMone"/>
    <s v="GOV2200396"/>
    <s v="TMNA/224336"/>
    <s v="FOC SAM_F17 NID BALAI BOMBA DAN PENYELAMAT SIMPANG AMPAT"/>
    <d v="2023-02-20T00:00:00"/>
    <s v="PAC2222958"/>
    <s v="Kedah/Perlis"/>
    <s v="SAM"/>
    <s v="Other Contract"/>
    <m/>
    <s v="3400040246"/>
    <m/>
    <s v="3400040246"/>
    <m/>
    <s v="https://tm365-my.sharepoint.com/personal/badruznasrin_basri_tm_com_my/Documents/Apps/Microsoft%20Forms/Request%20New%20PR/Question/QUO%20074_Ramnazdin%20Bin%20Ramli.pdf"/>
    <m/>
    <m/>
    <m/>
    <m/>
    <x v="0"/>
  </r>
  <r>
    <n v="116"/>
    <s v="Amran Bin Ramli"/>
    <x v="2"/>
    <d v="2023-09-11T00:00:00"/>
    <m/>
    <s v="Pending project creation"/>
    <d v="2023-09-05T12:54:03"/>
    <d v="2023-09-05T12:57:20"/>
    <s v="marzwana@tm.com.my"/>
    <s v="Wan Marzwana Aida Binti Wan Mohamed"/>
    <m/>
    <m/>
    <m/>
    <m/>
    <n v="15000"/>
    <s v="First PO"/>
    <m/>
    <s v="TMG"/>
    <s v="H5G2301329"/>
    <s v="To create Project Number, PAC Approval &amp; Budget release"/>
    <s v="To create Project Number, PAC Approval &amp; Budget release"/>
    <d v="2023-09-27T00:00:00"/>
    <s v="Not yet"/>
    <s v="Selangor Timur"/>
    <s v="BAT"/>
    <s v="Network Contractor"/>
    <m/>
    <s v="Not yet"/>
    <s v="https://tm365-my.sharepoint.com/personal/badruznasrin_basri_tm_com_my/_layouts/15/Doc.aspx?sourcedoc=%7B097E019F-8ECC-49A6-9A37-F8ABC55ABE2E%7D&amp;file=Copy%20of%20Copy%20of%20DNB_Additional_SEPT%2038%20additi_Wan%20Marzwana%20Aida%20Bi.xlsx&amp;action=default&amp;mobileredirect=true"/>
    <s v="Not yet"/>
    <s v="Not yet"/>
    <s v="https://tm365-my.sharepoint.com/personal/badruznasrin_basri_tm_com_my/_layouts/15/Doc.aspx?sourcedoc=%7B09766272-7B51-4FAA-B9AE-E8CD69F07308%7D&amp;file=Copy%20of%20Copy%20of%20DNB_Additional_SEPT%2038%20additi_Wan%20Marzwana%20Aida%20Bi.xlsx&amp;action=default&amp;mobileredirect=true"/>
    <m/>
    <m/>
    <m/>
    <m/>
    <x v="0"/>
  </r>
  <r>
    <n v="117"/>
    <s v="Mohd Syahmi Bin Chik"/>
    <x v="1"/>
    <m/>
    <m/>
    <m/>
    <d v="2023-09-05T12:55:38"/>
    <d v="2023-09-05T12:58:33"/>
    <s v="mnorhisham@tm.com.my"/>
    <s v="Mohd Norhisham Bin Ismail Ismail"/>
    <m/>
    <m/>
    <m/>
    <m/>
    <n v="4168"/>
    <s v="First PO"/>
    <m/>
    <s v="TMone"/>
    <s v="GOV2304523"/>
    <s v="TMCA/232102"/>
    <s v="MYGOV FTTH KLIA C888 DP0001 CMDF1 (POC)_x000a_project is required to install 1 new Unifi DP at CMDF KLIA to cater POC MYGOV 2.0 SDWN order in KLIA area."/>
    <d v="2023-09-10T00:00:00"/>
    <s v="PAC2312012"/>
    <s v="MSC"/>
    <s v="KLIA"/>
    <s v="Network Contractor"/>
    <m/>
    <s v="3400038526"/>
    <s v="https://tm365-my.sharepoint.com/personal/badruznasrin_basri_tm_com_my/_layouts/15/Doc.aspx?sourcedoc=%7B361136FA-A788-48B5-910F-DCFDCCF90ABB%7D&amp;file=TECHNICAL%20PROPOSAL%20TITAN%20MYGOV%20KLIA%20C888%20DP00_Mohd%20Norhisham%20Bin%20I.pptx&amp;action=edit&amp;mobileredirect=true"/>
    <s v="3400038526"/>
    <s v="MSC-CEN-0026-TP"/>
    <s v="https://tm365-my.sharepoint.com/personal/badruznasrin_basri_tm_com_my/Documents/Apps/Microsoft%20Forms/Request%20New%20PR/Question/B0Q%20-TITAN%20MYGOV%20KLIA%20C888%20DP0001%20CMDF1(POC)_Mohd%20Norhisham%20Bin%20I.pdf"/>
    <m/>
    <m/>
    <m/>
    <m/>
    <x v="0"/>
  </r>
  <r>
    <n v="118"/>
    <s v="Nor Alia Binti Ismail Khafidz"/>
    <x v="1"/>
    <m/>
    <m/>
    <m/>
    <d v="2023-09-05T13:43:49"/>
    <d v="2023-09-05T13:45:11"/>
    <s v="ahmadfirdzauddin@tm.com.my"/>
    <s v="Ahmad Firdzauddin Bin Atan Atan"/>
    <m/>
    <m/>
    <m/>
    <m/>
    <n v="1157.2"/>
    <s v="Additional PO (SI/VO)"/>
    <m/>
    <s v="Unifi"/>
    <s v="SRR2301037"/>
    <s v="TMCA/231352"/>
    <s v="SRR FTTH TP KIN_C122 [GF] TAMAN DAMAI UTAMA JLN DU 81-84_x000a_"/>
    <d v="2023-09-30T00:00:00"/>
    <s v="PAC2306970"/>
    <s v="MSC"/>
    <s v="KIN"/>
    <s v="Network Contractor"/>
    <m/>
    <s v="3400038626"/>
    <s v="https://tm365-my.sharepoint.com/personal/badruznasrin_basri_tm_com_my/Documents/Apps/Microsoft%20Forms/Request%20New%20PR/Question%201/SI%20Technical%20Proposal%20-SRR%20FTTH%20TP%20KIN_C122%20%5B_Ahmad%20Firdzauddin%20Bi.pdf"/>
    <s v="3400038626"/>
    <s v="MSC-LAB-0067-TP"/>
    <s v="https://tm365-my.sharepoint.com/personal/badruznasrin_basri_tm_com_my/Documents/Apps/Microsoft%20Forms/Request%20New%20PR/Question/SI%20DETAILED%20BILL%20OF%20QUANTITY%20CNC%20SRR%20FTTH%20TP_Ahmad%20Firdzauddin%20Bi.pdf"/>
    <m/>
    <m/>
    <m/>
    <m/>
    <x v="0"/>
  </r>
  <r>
    <n v="119"/>
    <s v="Mahzura Binti Ramli"/>
    <x v="1"/>
    <m/>
    <m/>
    <m/>
    <d v="2023-09-05T14:23:32"/>
    <d v="2023-09-05T14:24:27"/>
    <s v="rnazdin@tm.com.my"/>
    <s v="Ramnazdin Bin Ramli Ramli"/>
    <m/>
    <m/>
    <m/>
    <m/>
    <n v="3009"/>
    <s v="Additional PO (SI/VO)"/>
    <m/>
    <s v="TMone"/>
    <s v="NRP2205687"/>
    <s v="TMNA/230528"/>
    <s v="NRP FOC PAA F11/F13 TENTERA UDARA DIRAJA MALAYSIA (FIR) AFTN KTU ALOR SETAR_x000a_(99.9)"/>
    <d v="2022-12-31T00:00:00"/>
    <s v="PAC2304087"/>
    <s v="Kedah/Perlis"/>
    <s v="PAA"/>
    <s v="Other Contract"/>
    <m/>
    <s v="3400040246"/>
    <m/>
    <s v="3400040246"/>
    <m/>
    <s v="https://tm365-my.sharepoint.com/personal/badruznasrin_basri_tm_com_my/Documents/Apps/Microsoft%20Forms/Request%20New%20PR/Question/QUO%20074_Ramnazdin%20Bin%20Ramli%201.pdf"/>
    <m/>
    <m/>
    <m/>
    <m/>
    <x v="0"/>
  </r>
  <r>
    <n v="120"/>
    <s v="Hazrin Bin Mohammad"/>
    <x v="5"/>
    <d v="2023-09-06T00:00:00"/>
    <m/>
    <s v="Tie DP only 60meter tapi BoQ included rate cable 60m"/>
    <d v="2023-09-05T14:21:57"/>
    <d v="2023-09-05T14:27:01"/>
    <s v="khairulnizam.kamaruddin@tm.com.my"/>
    <s v="Khairul Nizam Bin Kamaruddin Kamaruddin"/>
    <m/>
    <m/>
    <m/>
    <m/>
    <n v="3586.02"/>
    <s v="First PO"/>
    <m/>
    <s v="Unifi"/>
    <s v="WAI2304083"/>
    <s v="TMNA/231818"/>
    <s v="WC ZONE SW 1 QTR2 (SW,SMJ,AT)"/>
    <d v="2023-09-15T00:00:00"/>
    <s v="PAC2306470"/>
    <s v="Perak "/>
    <s v="LT"/>
    <s v="Network Contractor"/>
    <m/>
    <s v="3400039041"/>
    <s v="https://tm365-my.sharepoint.com/personal/badruznasrin_basri_tm_com_my/Documents/Apps/Microsoft%20Forms/Request%20New%20PR/Question%201/TP%20Challenge_TRO-1-1100101919%20_TMNA231818%20NO._Khairul%20Nizam%20Bin%20Ka.pdf"/>
    <s v="3400039041"/>
    <s v="PRK-SOL-0575-TP"/>
    <s v="https://tm365-my.sharepoint.com/personal/badruznasrin_basri_tm_com_my/_layouts/15/Doc.aspx?sourcedoc=%7BE60F5EB5-0018-4FA4-A571-FD600A215D64%7D&amp;file=Std_Costing_AWP_FTTH_TP-ORI_V2-4_%20TRO-1-11001_Khairul%20Nizam%20Bin%20Ka.xlsx&amp;action=default&amp;mobileredirect=true"/>
    <m/>
    <m/>
    <m/>
    <m/>
    <x v="0"/>
  </r>
  <r>
    <n v="121"/>
    <s v="Mahmud Bin Zakaria"/>
    <x v="5"/>
    <d v="2023-09-06T00:00:00"/>
    <m/>
    <s v="Proceed PR 11/9/23 SUBMIT CPA"/>
    <d v="2023-09-05T14:17:39"/>
    <d v="2023-09-05T14:31:39"/>
    <s v="faiez.matjusoh@tm.com.my"/>
    <s v="Mohd Faiez Mat Jusoh"/>
    <m/>
    <m/>
    <m/>
    <m/>
    <n v="14095.62"/>
    <s v="Additional PO (SI/VO)"/>
    <m/>
    <s v="TMone"/>
    <s v="NRP2302473"/>
    <s v="TMCA/231933"/>
    <s v="NRP FOC BGI F63 SPUR 12C GHL SYSTEM BERHAD CIMB DATA CENTER JLN AYER HITAM_x000a_"/>
    <d v="2023-09-15T00:00:00"/>
    <s v="PAC2311004"/>
    <s v="Petaling Jaya"/>
    <s v="BGI"/>
    <s v="Network Contractor"/>
    <m/>
    <s v="3400039149"/>
    <s v="https://tm365-my.sharepoint.com/personal/badruznasrin_basri_tm_com_my/_layouts/15/Doc.aspx?sourcedoc=%7B3E18F7D4-67A6-4FDD-BAFF-3F6ABA9ADACE%7D&amp;file=TP_NRP%20FOC%20BGI%20F63%20SPUR%2012C%20GHL%20SYSTEM%20BERHAD_Mohd%20Faiez%20Mat%20Jusoh.pptx&amp;action=edit&amp;mobileredirect=true"/>
    <s v="3400039149"/>
    <s v=" PJ-VCM-0172-TP"/>
    <s v="https://tm365-my.sharepoint.com/personal/badruznasrin_basri_tm_com_my/_layouts/15/Doc.aspx?sourcedoc=%7BA8FDA1FA-E29D-4BE6-AD4A-3AC9DA6D76F0%7D&amp;file=BOQ%20VO%20CIMB_Mohd%20Faiez%20Mat%20Jusoh.xlsx&amp;action=default&amp;mobileredirect=true"/>
    <m/>
    <m/>
    <m/>
    <m/>
    <x v="0"/>
  </r>
  <r>
    <n v="122"/>
    <s v="Hasrul Nizam Bin Othman"/>
    <x v="2"/>
    <d v="2023-09-06T00:00:00"/>
    <m/>
    <s v="pending feedback AND"/>
    <d v="2023-09-05T14:30:29"/>
    <d v="2023-09-05T14:36:20"/>
    <s v="riduan.azmudin@tm.com.my"/>
    <s v="Ahmad Riduan Bin Mohd Azmudin"/>
    <m/>
    <m/>
    <m/>
    <m/>
    <n v="4336.82"/>
    <s v="Additional PO (SI/VO)"/>
    <m/>
    <s v="TMone"/>
    <s v="DIA1952813"/>
    <s v="JMEA/191422"/>
    <s v="DIGITAL INFRA NEW FDC BE C019 - CHA0002 KOLEJ VOKASIONAL TENGKU AMPUAN AFZAN"/>
    <d v="2021-02-28T00:00:00"/>
    <s v="PAC1904730"/>
    <s v="Pahang"/>
    <s v="BE"/>
    <s v="Network Contractor"/>
    <m/>
    <s v="3400025960"/>
    <s v="https://tm365-my.sharepoint.com/personal/badruznasrin_basri_tm_com_my/Documents/Apps/Microsoft%20Forms/Request%20New%20PR/Question%201/HARUM%20JMEA191422%20DIGITAL%20INFRA%20NEW%20FDC%20BE%20C01_Ahmad%20Riduan%20Bin%20Moh.pdf"/>
    <s v="3400025960"/>
    <s v="PHG-HARUM(RR)-0120"/>
    <s v="https://tm365-my.sharepoint.com/personal/badruznasrin_basri_tm_com_my/Documents/Apps/Microsoft%20Forms/Request%20New%20PR/Question/HARUM%20JMEA191422%20DIGITAL%20INFRA%20NEW%20FDC%20BE%20C01_Ahmad%20Riduan%20Bin%20Moh.pdf"/>
    <m/>
    <m/>
    <m/>
    <m/>
    <x v="0"/>
  </r>
  <r>
    <n v="123"/>
    <s v="Nur Syarina Binti Mohamad Resad"/>
    <x v="1"/>
    <d v="2023-09-07T00:00:00"/>
    <m/>
    <s v="PO NO : 4902145962"/>
    <d v="2023-09-05T14:34:06"/>
    <d v="2023-09-05T14:47:21"/>
    <s v="faiez.matjusoh@tm.com.my"/>
    <s v="Mohd Faiez Mat Jusoh"/>
    <m/>
    <m/>
    <m/>
    <m/>
    <n v="1407.4"/>
    <s v="Additional PO (SI/VO)"/>
    <m/>
    <s v="TMone"/>
    <s v="NRC2300130"/>
    <s v="TMCA/231959"/>
    <s v="NRP FTTH ADD BGI C055 (TIE FDP) MCDONALDS BANDAR BARUBANGI"/>
    <d v="2023-09-05T00:00:00"/>
    <s v="PAC2311116"/>
    <s v="Petaling Jaya"/>
    <s v="BGI"/>
    <s v="Network Contractor"/>
    <m/>
    <s v="3400039274"/>
    <s v="https://tm365-my.sharepoint.com/personal/badruznasrin_basri_tm_com_my/Documents/Apps/Microsoft%20Forms/Request%20New%20PR/Question%201/TP%20NRP%20FTTH%20ADD%20BGI%20C055%20(TIE%20FDP)%20MCDONALDS_Mohd%20Faiez%20Mat%20Jusoh.pdf"/>
    <s v="3400039274"/>
    <s v="PJ-POW-0064-TP"/>
    <s v="https://tm365-my.sharepoint.com/personal/badruznasrin_basri_tm_com_my/_layouts/15/Doc.aspx?sourcedoc=%7BE3E144A4-53DF-46AF-9629-5AF785A5FC41%7D&amp;file=BOQ%20VO%20MCD_Mohd%20Faiez%20Mat%20Jusoh.xlsx&amp;action=default&amp;mobileredirect=true"/>
    <m/>
    <m/>
    <m/>
    <m/>
    <x v="0"/>
  </r>
  <r>
    <n v="124"/>
    <s v="Ahmad Zaki Bin Harris"/>
    <x v="2"/>
    <d v="2023-09-07T00:00:00"/>
    <m/>
    <s v="Pending Site Survey Report Vendor"/>
    <d v="2023-09-05T14:47:31"/>
    <d v="2023-09-05T14:52:55"/>
    <s v="norfazlinda.desa@tm.com.my"/>
    <s v="Nor Fazlinda Hanim Binti Mohd Desa"/>
    <m/>
    <m/>
    <m/>
    <m/>
    <n v="30"/>
    <s v="Additional PO (SI/VO)"/>
    <m/>
    <s v="Unifi"/>
    <s v="SRR2300722"/>
    <s v="TMNA/231077"/>
    <s v="SRR23 OLT  PG_G009 FOR FTTH UNDER TM NODE PENANG CENTRAL"/>
    <d v="2023-09-15T00:00:00"/>
    <s v="PAC2307123"/>
    <s v="Pulau Pinang"/>
    <s v="PG"/>
    <s v="OLT Contract"/>
    <m/>
    <m/>
    <m/>
    <s v="3400040700"/>
    <s v="79PG06EQ"/>
    <s v="https://tm365-my.sharepoint.com/personal/badruznasrin_basri_tm_com_my/_layouts/15/Doc.aspx?sourcedoc=%7B1EFC38FE-739D-4DC3-95F4-AF92BC4768EF%7D&amp;file=OLT%20DRAFT%20PR%20LOR%2079-PG-06%20for%20PG%20(EQ)%20Additio_Nor%20Fazlinda%20Hanim%20B.xlsx&amp;action=default&amp;mobileredirect=true"/>
    <m/>
    <m/>
    <m/>
    <m/>
    <x v="0"/>
  </r>
  <r>
    <n v="125"/>
    <s v="Amran Bin Ramli"/>
    <x v="3"/>
    <d v="2023-09-12T00:00:00"/>
    <n v="1003671066"/>
    <s v="CPA to proceed PR creation. 13/9: Pending PO"/>
    <d v="2023-09-05T14:45:59"/>
    <d v="2023-09-05T14:59:54"/>
    <s v="jaafarmd@tm.com.my"/>
    <s v="Jaafar Bin Mohamed"/>
    <m/>
    <m/>
    <m/>
    <m/>
    <n v="949.98"/>
    <s v="Additional PO (SI/VO)"/>
    <m/>
    <s v="Unifi"/>
    <s v="SRR2205044"/>
    <s v="TMEA/233007"/>
    <s v="SRR HSBB FTTH DSS (ADD) BKI_C009 KG KUALA TALAM"/>
    <d v="2023-09-15T00:00:00"/>
    <s v="PAC2301204"/>
    <s v="Terengganu"/>
    <s v="BKI"/>
    <s v="Network Contractor"/>
    <m/>
    <s v="3400039872"/>
    <s v="https://tm365-my.sharepoint.com/personal/badruznasrin_basri_tm_com_my/_layouts/15/Doc.aspx?sourcedoc=%7B4649F788-8EA3-4A13-AA5D-1EA2210BEBCB%7D&amp;file=VOSI_PR_SRR%20BKI_C009%20KG%20KUALA%20TALAM%20(1)_Jaafar%20Bin%20Mohamed%20M.xlsx&amp;action=default&amp;mobileredirect=true"/>
    <s v="3400039872"/>
    <s v="TRG-SDE-0013-TP"/>
    <s v="https://tm365-my.sharepoint.com/personal/badruznasrin_basri_tm_com_my/_layouts/15/Doc.aspx?sourcedoc=%7B283E3EE5-2016-494B-9DD4-82B85D2DCD8D%7D&amp;file=VOSI_BQ_SRR%20BKI_C009%20KG%20KUALA%20TALAM_Jaafar%20Bin%20Mohamed%20M.xlsx&amp;action=default&amp;mobileredirect=true"/>
    <m/>
    <m/>
    <m/>
    <m/>
    <x v="0"/>
  </r>
  <r>
    <n v="126"/>
    <s v="Ahmad Zaki Bin Harris"/>
    <x v="4"/>
    <d v="2023-09-07T00:00:00"/>
    <m/>
    <m/>
    <d v="2023-09-05T14:54:31"/>
    <d v="2023-09-05T15:00:21"/>
    <s v="norfazlinda.desa@tm.com.my"/>
    <s v="Nor Fazlinda Hanim Binti Mohd Desa"/>
    <m/>
    <m/>
    <m/>
    <m/>
    <n v="450"/>
    <s v="Additional PO (SI/VO)"/>
    <m/>
    <s v="TMone"/>
    <s v="GOV2301698"/>
    <s v="TMNA/231709"/>
    <s v="MYGOV*NET_FTTH ADD PG_C234M APM NEGERI PULAU PINANG"/>
    <d v="2023-07-31T00:00:00"/>
    <s v="PAC2306137"/>
    <s v="Pulau Pinang"/>
    <s v="PG"/>
    <s v="Network Contractor"/>
    <m/>
    <s v="3400039037"/>
    <s v="https://tm365-my.sharepoint.com/personal/badruznasrin_basri_tm_com_my/Documents/Apps/Microsoft%20Forms/Request%20New%20PR/Question%201/TP%20TMNA231709_Nor%20Fazlinda%20Hanim%20B.pdf"/>
    <s v="3400039037"/>
    <s v="PG-SRI-0318-TP"/>
    <s v="https://tm365-my.sharepoint.com/personal/badruznasrin_basri_tm_com_my/Documents/Apps/Microsoft%20Forms/Request%20New%20PR/Question/TMNA231709%20-%20BOQ2_Nor%20Fazlinda%20Hanim%20B.pdf"/>
    <m/>
    <m/>
    <m/>
    <m/>
    <x v="0"/>
  </r>
  <r>
    <n v="127"/>
    <s v="Hazrin Bin Mohammad"/>
    <x v="5"/>
    <m/>
    <m/>
    <m/>
    <d v="2023-09-05T14:27:37"/>
    <d v="2023-09-05T15:06:40"/>
    <s v="sazrilanwar@tm.com.my"/>
    <s v="Sazril Anwar Bin Zulkifli Zulkifli"/>
    <m/>
    <m/>
    <m/>
    <m/>
    <n v="5359.54"/>
    <s v="First PO"/>
    <m/>
    <s v="TMone"/>
    <s v="NRC2300134"/>
    <s v="TMCA/231974"/>
    <s v="GERBANG ALAF RESTAURANTS-MCDONALD'S #395 BHP JALAN KEPONG(UNIFI)-BAT"/>
    <d v="2023-09-30T00:00:00"/>
    <s v="PAC2311454"/>
    <s v="Selangor Timur"/>
    <s v="BAT"/>
    <s v="Network Contractor"/>
    <m/>
    <s v="3400039014"/>
    <s v="https://tm365-my.sharepoint.com/personal/badruznasrin_basri_tm_com_my/Documents/Apps/Microsoft%20Forms/Request%20New%20PR/Question%201/TP%20PROPOSAL_ST-7UC-0303-TP_%20TMCA_231974_Sazril%20Anwar%20Bin%20Zul.pdf"/>
    <s v="3400039014"/>
    <s v=" ST-7UC-0303-TP"/>
    <s v="https://tm365-my.sharepoint.com/personal/badruznasrin_basri_tm_com_my/Documents/Apps/Microsoft%20Forms/Request%20New%20PR/Question/TP%20PROPOSAL_ST-7UC-0303-TP_%20TMCA_231974_Sazril%20Anwar%20Bin%20Zul.pdf"/>
    <m/>
    <m/>
    <m/>
    <m/>
    <x v="0"/>
  </r>
  <r>
    <n v="128"/>
    <s v="Khairunnisa Bte Muhamad Noor"/>
    <x v="2"/>
    <m/>
    <m/>
    <m/>
    <d v="2023-09-05T14:38:17"/>
    <d v="2023-09-05T15:19:18"/>
    <s v="atiqah.kamis@tm.com.my"/>
    <s v="Siti Nur Atiqah Binti Kamis"/>
    <m/>
    <m/>
    <m/>
    <m/>
    <n v="4093.22"/>
    <s v="Additional PO (SI/VO)"/>
    <m/>
    <s v="TMone"/>
    <s v="GOV2301576"/>
    <s v="TMSA/232425"/>
    <s v="MYGOV*NET-NRECC (METEOROLOGI)-PEJABAT METEOROLOGI JOHOR(SDWAN FTTH)-SNI"/>
    <d v="2023-07-15T00:00:00"/>
    <s v="PAC2309022"/>
    <s v="Johor Selatan"/>
    <s v="SNI"/>
    <s v="Network Contractor"/>
    <m/>
    <s v="3400041308"/>
    <s v="https://tm365-my.sharepoint.com/personal/badruznasrin_basri_tm_com_my/_layouts/15/Doc.aspx?sourcedoc=%7BF6D21CD2-666E-4443-BE9D-AB299BB02D84%7D&amp;file=Costing_TMSA232425%20FOC%20%26%20FDP%20FOR%20UNIFI%20SNI%20MY_Siti%20Nur%20Atiqah%20Bint.xlsx&amp;action=default&amp;mobileredirect=true"/>
    <s v="3400041308"/>
    <s v="JS-WUH-0047-TP"/>
    <s v="https://tm365-my.sharepoint.com/personal/badruznasrin_basri_tm_com_my/_layouts/15/Doc.aspx?sourcedoc=%7B163C307C-F430-49F1-9BB7-3258050C1F46%7D&amp;file=Costing_TMSA232425%20FOC%20%26%20FDP%20FOR%20UNIFI%20SNI%20MY_Siti%20Nur%20Atiqah%20Bint.xlsx&amp;action=default&amp;mobileredirect=true"/>
    <m/>
    <m/>
    <m/>
    <m/>
    <x v="0"/>
  </r>
  <r>
    <n v="129"/>
    <s v="Amran Bin Ramli"/>
    <x v="2"/>
    <d v="2023-09-11T00:00:00"/>
    <m/>
    <s v="No Budget"/>
    <d v="2023-09-05T15:09:55"/>
    <d v="2023-09-05T15:21:29"/>
    <s v="sazrilanwar@tm.com.my"/>
    <s v="Sazril Anwar Bin Zulkifli Zulkifli"/>
    <m/>
    <m/>
    <m/>
    <m/>
    <n v="3217.05"/>
    <s v="First PO"/>
    <m/>
    <s v="TMone"/>
    <s v="NRC2300128"/>
    <s v="TMCA/231968"/>
    <s v="GERBANG ALAF RESTAURANTS-MCDONALD'S #169 BANDAR SRI DAMANSARA (UNIFI)-KE"/>
    <d v="2023-09-30T00:00:00"/>
    <s v="PAC2311467"/>
    <s v="Selangor Timur"/>
    <s v="KE"/>
    <s v="Network Contractor"/>
    <m/>
    <s v="3400039014"/>
    <s v="https://tm365-my.sharepoint.com/personal/badruznasrin_basri_tm_com_my/Documents/Apps/Microsoft%20Forms/Request%20New%20PR/Question%201/TP%20PROPOSAL_ST-7UC-0304-TP_%20TMCA_231968_Sazril%20Anwar%20Bin%20Zul.pdf"/>
    <s v="3400039014"/>
    <s v="ST-7UC-0304-TP"/>
    <s v="https://tm365-my.sharepoint.com/personal/badruznasrin_basri_tm_com_my/Documents/Apps/Microsoft%20Forms/Request%20New%20PR/Question/TP%20PROPOSAL_ST-7UC-0304-TP_%20TMCA_231968_Sazril%20Anwar%20Bin%20Zul.pdf"/>
    <m/>
    <m/>
    <m/>
    <m/>
    <x v="0"/>
  </r>
  <r>
    <n v="130"/>
    <s v="Khairunnisa Bte Muhamad Noor"/>
    <x v="2"/>
    <m/>
    <m/>
    <m/>
    <d v="2023-09-05T15:23:00"/>
    <d v="2023-09-05T15:25:20"/>
    <s v="atiqah.kamis@tm.com.my"/>
    <s v="Siti Nur Atiqah Binti Kamis"/>
    <m/>
    <m/>
    <m/>
    <m/>
    <n v="886.63"/>
    <s v="Additional PO (SI/VO)"/>
    <m/>
    <s v="TMone"/>
    <s v="GOV2301187"/>
    <s v="TMSA/232799"/>
    <s v="MYGOV*NET-MOF (JKDM) KASTAM GBA TIONG NAM LOGISTICS SOLUTIONS SDN BHD SENAI (IPME)-SNI (SI)"/>
    <d v="2023-07-31T00:00:00"/>
    <s v="PAC2307695"/>
    <s v="Johor Selatan"/>
    <s v="SNI"/>
    <s v="Network Contractor"/>
    <m/>
    <s v="3400041308"/>
    <s v="https://tm365-my.sharepoint.com/personal/badruznasrin_basri_tm_com_my/_layouts/15/Doc.aspx?sourcedoc=%7BD2AE1D6D-CDC4-4A99-8F9D-E1C0BFD0CDBC%7D&amp;file=Costing_TMSA232799%20FOC%20%26%20NID%20SLG%2099.9%25%20SNI%20MY_Siti%20Nur%20Atiqah%20Bint.xlsx&amp;action=default&amp;mobileredirect=true"/>
    <s v="3400041308"/>
    <s v="JS-WUH-0045-TP"/>
    <s v="https://tm365-my.sharepoint.com/personal/badruznasrin_basri_tm_com_my/_layouts/15/Doc.aspx?sourcedoc=%7BB5C95B29-E642-44C2-BA21-B4370A2BFC72%7D&amp;file=Costing_TMSA232799%20FOC%20%26%20NID%20SLG%2099.9%25%20SNI%20MY_Siti%20Nur%20Atiqah%20Bint.xlsx&amp;action=default&amp;mobileredirect=true"/>
    <m/>
    <m/>
    <m/>
    <m/>
    <x v="0"/>
  </r>
  <r>
    <n v="131"/>
    <s v="Hazrin Bin Mohammad"/>
    <x v="4"/>
    <d v="2023-09-07T00:00:00"/>
    <m/>
    <m/>
    <d v="2023-09-05T15:11:26"/>
    <d v="2023-09-05T15:28:44"/>
    <s v="mohdlutfi.mohdtahir@tm.com.my"/>
    <s v="Mohamad Lutfi Bin Mohd Tahir"/>
    <m/>
    <m/>
    <m/>
    <m/>
    <n v="325205.48"/>
    <s v="First PO"/>
    <m/>
    <s v="Unifi"/>
    <s v="SRR2104289"/>
    <s v="TMNA/221340"/>
    <s v="SRR FTTH PR_C030 RESIDENSI SEGARI (PRIMA LUMUT)"/>
    <d v="2023-10-31T00:00:00"/>
    <s v="PAC2219144"/>
    <s v="Perak "/>
    <s v="PR"/>
    <s v="Network Contractor"/>
    <m/>
    <s v="3400039041"/>
    <s v="https://tm365-my.sharepoint.com/personal/badruznasrin_basri_tm_com_my/Documents/Apps/Microsoft%20Forms/Request%20New%20PR/Question%201/TP%20Challenge%20_TITAN%20SRR%20FTTH%20PR_C030%20RESIDENS_Mohamad%20Lutfi%20Bin%20Mo.pdf"/>
    <s v="3400039041"/>
    <s v="PRK-SOL-0609-TP"/>
    <s v="https://tm365-my.sharepoint.com/personal/badruznasrin_basri_tm_com_my/_layouts/15/Doc.aspx?sourcedoc=%7BFE6C81C2-2670-46B1-A114-6A35B1F52A61%7D&amp;file=Std_Costing_AWP_FTTH_TP-ORI_V2-4_TITAN%20SRR%20FT_Mohamad%20Lutfi%20Bin%20Mo.xlsx&amp;action=default&amp;mobileredirect=true"/>
    <m/>
    <m/>
    <m/>
    <m/>
    <x v="0"/>
  </r>
  <r>
    <n v="132"/>
    <s v="Khairunnisa Bte Muhamad Noor"/>
    <x v="2"/>
    <m/>
    <m/>
    <m/>
    <d v="2023-09-05T15:26:33"/>
    <d v="2023-09-05T15:29:16"/>
    <s v="atiqah.kamis@tm.com.my"/>
    <s v="Siti Nur Atiqah Binti Kamis"/>
    <m/>
    <m/>
    <m/>
    <m/>
    <n v="4460.3"/>
    <s v="Additional PO (SI/VO)"/>
    <m/>
    <s v="TMone"/>
    <s v="GOV2301235"/>
    <s v="TMSA/231597"/>
    <s v="MYGOV*NET-MOF (JKDM)  KASTAM SENAI AIRPORT CITY (IPME)-SNI - SI"/>
    <d v="2023-06-30T00:00:00"/>
    <s v="PAC2307676"/>
    <s v="Johor Selatan"/>
    <s v="SNI"/>
    <s v="Network Contractor"/>
    <m/>
    <s v="3400041308"/>
    <s v="https://tm365-my.sharepoint.com/personal/badruznasrin_basri_tm_com_my/_layouts/15/Doc.aspx?sourcedoc=%7B6BF7BC85-0302-4F6D-8470-A8214E2DD040%7D&amp;file=Costing_TMSA231597%20FOC%20%26%20NID%20SLG%2099.9%25%20SNI%20MY_Siti%20Nur%20Atiqah%20Bint.xlsx&amp;action=default&amp;mobileredirect=true"/>
    <s v="3400041308"/>
    <s v="JS-WUH-0040-TP"/>
    <s v="https://tm365-my.sharepoint.com/personal/badruznasrin_basri_tm_com_my/_layouts/15/Doc.aspx?sourcedoc=%7B72B50E1B-07A7-463B-82ED-D46E77CDDC67%7D&amp;file=Costing_TMSA231597%20FOC%20%26%20NID%20SLG%2099.9%25%20SNI%20MY_Siti%20Nur%20Atiqah%20Bint.xlsx&amp;action=default&amp;mobileredirect=true"/>
    <m/>
    <m/>
    <m/>
    <m/>
    <x v="0"/>
  </r>
  <r>
    <n v="133"/>
    <s v="Hazrin Bin Mohammad"/>
    <x v="5"/>
    <m/>
    <m/>
    <m/>
    <d v="2023-09-05T16:14:24"/>
    <d v="2023-09-05T16:16:22"/>
    <s v="khairulhafiz.wahab@tm.com.my"/>
    <s v="Khairul Hafiz Bin Abdul Wahab"/>
    <m/>
    <m/>
    <m/>
    <m/>
    <n v="7390.19"/>
    <s v="First PO"/>
    <m/>
    <s v="TMone"/>
    <s v="H5G2206109"/>
    <s v="TMNA/225031"/>
    <s v="DNB_HORIZON 5G_DAKER0129_SKSUNGAIMEGATARIS_TJP"/>
    <d v="2023-09-05T00:00:00"/>
    <s v=" PAC2223778"/>
    <s v="Perak "/>
    <s v="TJP"/>
    <s v="Network Contractor"/>
    <m/>
    <s v="3400038769"/>
    <s v="https://tm365-my.sharepoint.com/personal/badruznasrin_basri_tm_com_my/Documents/Apps/Microsoft%20Forms/Request%20New%20PR/Question%201/TECHNICAL%20PROPOSAL_H5G%20TJP%20F10%20DAKER0129%20SK%20S_Khairul%20Hafiz%20Bin%20Ab.pdf"/>
    <s v="3400038769"/>
    <s v="PRK-PIR-0032-TP"/>
    <s v="https://tm365-my.sharepoint.com/personal/badruznasrin_basri_tm_com_my/Documents/Apps/Microsoft%20Forms/Request%20New%20PR/Question/BOQ_H5G%20TJP%20F10%20DAKER0129%20SK%20SUNGAI%20MEGAT%20ARI_Khairul%20Hafiz%20Bin%20Ab.pdf"/>
    <m/>
    <m/>
    <m/>
    <m/>
    <x v="1"/>
  </r>
  <r>
    <n v="134"/>
    <s v="Ilman Afif Bin Zulkifli"/>
    <x v="1"/>
    <m/>
    <m/>
    <m/>
    <d v="2023-09-05T16:15:59"/>
    <d v="2023-09-05T16:33:53"/>
    <s v="alice.lee@tm.com.my"/>
    <s v="Alice Lee"/>
    <m/>
    <m/>
    <m/>
    <m/>
    <n v="38554.720000000001"/>
    <s v="Additional PO (SI/VO)"/>
    <m/>
    <s v="TMone"/>
    <s v="NRC2300079"/>
    <s v="TMWA/239105"/>
    <s v="FOC TKD_F21 SPURS 24C/12C FOR SAMSUNG ENGINEERING (M) SDN BHD- TANJUNG_x000a_KIDURONG (DOME) SHELL OGP PJT, LOT 789 BLOCK 20, KLD, TANJUNG KIDURONG, BINTULU."/>
    <d v="2023-09-30T00:00:00"/>
    <s v="PAC2308760"/>
    <s v="Sarawak"/>
    <s v="TKD"/>
    <s v="Network Contractor"/>
    <m/>
    <s v="3400038897"/>
    <s v="https://tm365-my.sharepoint.com/personal/badruznasrin_basri_tm_com_my/Documents/Apps/Microsoft%20Forms/Request%20New%20PR/Question%201/TECHNICAL%20PROPOSAL%20FOR%20TMWA239105%20(1)_Alice%20Lee.pdf"/>
    <s v="3400038897"/>
    <s v="MR/BIN-MST-0030-TP"/>
    <s v="https://tm365-my.sharepoint.com/personal/badruznasrin_basri_tm_com_my/_layouts/15/Doc.aspx?sourcedoc=%7B89EB6079-D316-4E96-BE49-5B07FA668DB1%7D&amp;file=TMWA%20239105%20Std_Costing_AWP_CWS-5G-NRP-JX_TP-_Alice%20Lee.xlsx&amp;action=default&amp;mobileredirect=true"/>
    <m/>
    <m/>
    <m/>
    <m/>
    <x v="0"/>
  </r>
  <r>
    <n v="135"/>
    <s v="Khairunnisa Bte Muhamad Noor"/>
    <x v="9"/>
    <m/>
    <m/>
    <m/>
    <d v="2023-09-05T17:21:03"/>
    <d v="2023-09-05T17:21:45"/>
    <s v="atiqah.kamis@tm.com.my"/>
    <s v="Siti Nur Atiqah Binti Kamis"/>
    <m/>
    <m/>
    <m/>
    <m/>
    <n v="4947.59"/>
    <s v="Additional PO (SI/VO)"/>
    <m/>
    <s v="TMone"/>
    <s v="GOV2305275"/>
    <s v="TMSA/232583"/>
    <s v="MYGOV*NET-KONSOLIDASI (KWSP JB)-JABATAN PEMBANGUNAN KEMAHIRAN WILAYAH SELATAN (KWSP JB) (KONSO)(IPME)-JB (SI)"/>
    <d v="2023-08-15T00:00:00"/>
    <s v="PAC2310506"/>
    <s v="Johor Selatan"/>
    <s v="JB"/>
    <s v="Network Contractor"/>
    <m/>
    <s v="3400039219"/>
    <s v="https://tm365-my.sharepoint.com/personal/badruznasrin_basri_tm_com_my/Documents/Apps/Microsoft%20Forms/Request%20New%20PR/Question%201/BOQ%20TIE%20ODF%20ADSL%20TO%20PSM%20ROOM%2096C_Siti%20Nur%20Atiqah%20Bint.pdf"/>
    <s v="3400039219"/>
    <s v="JS-JAK-0136-TP"/>
    <s v="https://tm365-my.sharepoint.com/personal/badruznasrin_basri_tm_com_my/Documents/Apps/Microsoft%20Forms/Request%20New%20PR/Question/BOQ%20TIE%20ODF%20ADSL%20TO%20PSM%20ROOM%2096C_Siti%20Nur%20Atiqah%20Bint.pdf"/>
    <m/>
    <m/>
    <m/>
    <m/>
    <x v="0"/>
  </r>
  <r>
    <n v="136"/>
    <s v="Khairunnisa Bte Muhamad Noor"/>
    <x v="9"/>
    <m/>
    <m/>
    <m/>
    <d v="2023-09-05T17:24:00"/>
    <d v="2023-09-05T17:27:06"/>
    <s v="atiqah.kamis@tm.com.my"/>
    <s v="Siti Nur Atiqah Binti Kamis"/>
    <m/>
    <m/>
    <m/>
    <m/>
    <n v="10063.18"/>
    <s v="Additional PO (SI/VO)"/>
    <m/>
    <s v="TMone"/>
    <s v="GOV2300170"/>
    <s v="TMSA/232075"/>
    <s v="MYGOV*NET-MOF (JKDM) KASTAM KASTAM GBA DHL SENAI (IPME)-SNI (SI)"/>
    <d v="2023-06-30T00:00:00"/>
    <s v="PAC2307679"/>
    <s v="Johor Selatan"/>
    <s v="SNI"/>
    <s v="Network Contractor"/>
    <m/>
    <s v="3400039219"/>
    <s v="https://tm365-my.sharepoint.com/personal/badruznasrin_basri_tm_com_my/Documents/Apps/Microsoft%20Forms/Request%20New%20PR/Question%201/BOQ%20INTERTIE%20MDF%20TO%20PSM%20-%20PSM%20TO%20ADSL%20EXCHANG_Siti%20Nur%20Atiqah%20Bint.pdf"/>
    <s v="3400039219"/>
    <s v="JS-JAK-0137-TP"/>
    <s v="https://tm365-my.sharepoint.com/personal/badruznasrin_basri_tm_com_my/Documents/Apps/Microsoft%20Forms/Request%20New%20PR/Question/BOQ%20INTERTIE%20MDF%20TO%20PSM%20-%20PSM%20TO%20ADSL%20EXCHANG_Siti%20Nur%20Atiqah%20Bint.pdf"/>
    <m/>
    <m/>
    <m/>
    <m/>
    <x v="0"/>
  </r>
  <r>
    <n v="137"/>
    <s v="Ilman Afif Bin Zulkifli"/>
    <x v="1"/>
    <m/>
    <m/>
    <m/>
    <d v="2023-09-05T17:30:55"/>
    <d v="2023-09-05T17:32:45"/>
    <s v="shirlywong@tm.com.my"/>
    <s v="Shirly Wong Wan Jin"/>
    <m/>
    <m/>
    <m/>
    <m/>
    <n v="22586.82"/>
    <s v="Additional PO (SI/VO)"/>
    <m/>
    <s v="TMone"/>
    <s v="GOV2304796"/>
    <s v="TMWA/237220"/>
    <s v="FOC BEK_F03 96C/24C/12C FOR KLINIK KESIHATAN TUN HAJI OPENG BEKENU, 98000 MIRI"/>
    <d v="2023-08-31T00:00:00"/>
    <s v="PAC2308668"/>
    <s v="Sarawak"/>
    <s v="BEK"/>
    <s v="Network Contractor"/>
    <m/>
    <s v="3400038703"/>
    <s v="https://tm365-my.sharepoint.com/personal/badruznasrin_basri_tm_com_my/Documents/Apps/Microsoft%20Forms/Request%20New%20PR/Question%201/TMWA237220%20KLINIK%20KESIHATAN%20BEKENU_Shirly%20Wong%20Wan%20Jin.pdf"/>
    <s v="3400038703"/>
    <s v="MR/BIN-LSB-0338-TP"/>
    <s v="https://tm365-my.sharepoint.com/personal/badruznasrin_basri_tm_com_my/Documents/Apps/Microsoft%20Forms/Request%20New%20PR/Question/Std_Costing_AWP_KLINIK%20KESIHATAN%20BEKENU_Shirly%20Wong%20Wan%20Jin.pdf"/>
    <m/>
    <m/>
    <m/>
    <m/>
    <x v="0"/>
  </r>
  <r>
    <n v="138"/>
    <s v="Ilman Afif Bin Zulkifli"/>
    <x v="2"/>
    <d v="2023-09-11T00:00:00"/>
    <m/>
    <s v="done email to CPA to add budget.RPKA already approved earlier. Need add RM 4,204"/>
    <d v="2023-09-05T17:33:12"/>
    <d v="2023-09-05T17:51:46"/>
    <s v="shirlywong@tm.com.my"/>
    <s v="Shirly Wong Wan Jin"/>
    <m/>
    <m/>
    <m/>
    <m/>
    <n v="10399.200000000001"/>
    <s v="Additional PO (SI/VO)"/>
    <m/>
    <s v="TMone"/>
    <s v="GOV2301416"/>
    <s v="TMWA/237184"/>
    <s v="FOC KBRM_F10 SPUR 24C/12C FOR KASTAM LEMBAGA PELABUHAN MIRI KUALA BARAM, TKT G, ADMIN LEFT COURT SECURITY WING LEMBAGA PELABUHAN MIRI, 98000 MIRI"/>
    <d v="2023-09-30T00:00:00"/>
    <s v="PAC2308229"/>
    <s v="Sarawak"/>
    <s v="KBRM"/>
    <s v="Network Contractor"/>
    <m/>
    <s v="3400039053"/>
    <s v="https://tm365-my.sharepoint.com/personal/badruznasrin_basri_tm_com_my/Documents/Apps/Microsoft%20Forms/Request%20New%20PR/Question%201/TMWA237184%20KASTAM%20LEMBAGA%20PELABUHAN%20MIRI%20v1_Shirly%20Wong%20Wan%20Jin.pdf"/>
    <s v="3400039053"/>
    <s v="MR/BIN-EPS-0112-TP"/>
    <s v="https://tm365-my.sharepoint.com/personal/badruznasrin_basri_tm_com_my/Documents/Apps/Microsoft%20Forms/Request%20New%20PR/Question/Std_Costing_AWP_TMWA%20237184-SI%20FOC%20KBRM_F03%20S_Shirly%20Wong%20Wan%20Jin.pdf"/>
    <m/>
    <m/>
    <m/>
    <m/>
    <x v="0"/>
  </r>
  <r>
    <n v="139"/>
    <s v="Khairul Ikmal Bin Abdul Halim"/>
    <x v="2"/>
    <m/>
    <m/>
    <m/>
    <d v="2023-09-05T17:53:07"/>
    <d v="2023-09-05T18:03:51"/>
    <s v="shirlywong@tm.com.my"/>
    <s v="Shirly Wong Wan Jin"/>
    <m/>
    <m/>
    <m/>
    <m/>
    <n v="51068.11"/>
    <s v="Additional PO (SI/VO)"/>
    <m/>
    <s v="TMone"/>
    <s v="GOV2301062"/>
    <s v="TMWA/237116"/>
    <s v="FOC BNH_F02 (SPUR 48C/24C/12C) &amp; BNH_F05 (SPUR 48C/24C/12C) FOR JABATAN PENDAFTARAN NEGARA (JPN) DAERAH NIAH, LOT 577 BILIK SERVER 98200 NIAH "/>
    <d v="2023-08-16T00:00:00"/>
    <s v="PAC2309596"/>
    <s v="Sarawak"/>
    <s v="BNH"/>
    <s v="Network Contractor"/>
    <m/>
    <s v="3400039151"/>
    <s v="https://tm365-my.sharepoint.com/personal/badruznasrin_basri_tm_com_my/Documents/Apps/Microsoft%20Forms/Request%20New%20PR/Question%201/TMWA237116%20JPN%20NIAH%20v1_Shirly%20Wong%20Wan%20Jin.pdf"/>
    <s v="3400039151"/>
    <s v="MR/BIN-MAB-0245-TP"/>
    <s v="https://tm365-my.sharepoint.com/personal/badruznasrin_basri_tm_com_my/Documents/Apps/Microsoft%20Forms/Request%20New%20PR/Question/2.%20STD%20-%20COSTING_%20SI%20TMWA-237116_Shirly%20Wong%20Wan%20Jin.pdf"/>
    <m/>
    <m/>
    <m/>
    <m/>
    <x v="0"/>
  </r>
  <r>
    <n v="140"/>
    <s v="Mohd Nasharulhisham Bin Mohd Nasir"/>
    <x v="5"/>
    <d v="2023-09-08T00:00:00"/>
    <m/>
    <s v="proceed pr"/>
    <d v="2023-09-05T18:04:13"/>
    <d v="2023-09-05T18:07:57"/>
    <s v="shirlywong@tm.com.my"/>
    <s v="Shirly Wong Wan Jin"/>
    <m/>
    <m/>
    <m/>
    <m/>
    <n v="9844.58"/>
    <s v="Additional PO (SI/VO)"/>
    <m/>
    <s v="TMone"/>
    <s v="GOV2300629"/>
    <s v="TMWA/237174"/>
    <s v="FOC MR_F41 F59 SPUR 48C/12C FOR FOR  KASTAM UNIT STOR PENGUATKUASAAN MIRI, JALAN PUJUT 2C 98000 MIRI"/>
    <d v="2023-08-15T00:00:00"/>
    <s v="PAC2308205"/>
    <s v="Sarawak"/>
    <s v="MR"/>
    <s v="Network Contractor"/>
    <m/>
    <s v="3400039151"/>
    <s v="https://tm365-my.sharepoint.com/personal/badruznasrin_basri_tm_com_my/Documents/Apps/Microsoft%20Forms/Request%20New%20PR/Question%201/TMWA237174%20Kastam%20Unit%20Stor%20v1_Shirly%20Wong%20Wan%20Jin.pdf"/>
    <s v="3400039151"/>
    <s v="MR/BIN-MAB-0248-TP"/>
    <s v="https://tm365-my.sharepoint.com/personal/badruznasrin_basri_tm_com_my/Documents/Apps/Microsoft%20Forms/Request%20New%20PR/Question/2.%20STD%20-%20COSTING%20%20TMWA-237174_Shirly%20Wong%20Wan%20Jin.pdf"/>
    <m/>
    <m/>
    <m/>
    <m/>
    <x v="0"/>
  </r>
  <r>
    <n v="141"/>
    <s v="Nur Fauziah Binti Abdullah Shuhaimy"/>
    <x v="1"/>
    <d v="2023-09-07T00:00:00"/>
    <m/>
    <s v="PO : 4902145939 - 10/09/2023"/>
    <d v="2023-09-05T18:08:07"/>
    <d v="2023-09-05T18:11:05"/>
    <s v="shirlywong@tm.com.my"/>
    <s v="Shirly Wong Wan Jin"/>
    <m/>
    <m/>
    <m/>
    <m/>
    <n v="994.32"/>
    <s v="Additional PO (SI/VO)"/>
    <m/>
    <s v="TMone"/>
    <s v="GOV2300458"/>
    <s v="TMWA/237060"/>
    <s v="FOC MDI_F05 (96C/48C/24C/12C) FOR BALAI BOMBA DAN PENYELAMAT MARUDI, BILIK SERVER 98050 MARUDI"/>
    <d v="2023-08-31T00:00:00"/>
    <s v="PAC2305729"/>
    <s v="Sarawak"/>
    <s v="MDI"/>
    <s v="Network Contractor"/>
    <m/>
    <s v="3400039021"/>
    <s v="https://tm365-my.sharepoint.com/personal/badruznasrin_basri_tm_com_my/Documents/Apps/Microsoft%20Forms/Request%20New%20PR/Question%201/TMWA237060%20BALAI%20BOMBA%20MARUDI%20v1_Shirly%20Wong%20Wan%20Jin.pdf"/>
    <s v="3400039021"/>
    <s v="MR/BIN-FAL-0086-TP"/>
    <s v="https://tm365-my.sharepoint.com/personal/badruznasrin_basri_tm_com_my/Documents/Apps/Microsoft%20Forms/Request%20New%20PR/Question/Std%20Costing%20TMWA237060_Shirly%20Wong%20Wan%20Jin.pdf"/>
    <m/>
    <m/>
    <m/>
    <m/>
    <x v="0"/>
  </r>
  <r>
    <n v="142"/>
    <s v="Nur Fauziah Binti Abdullah Shuhaimy"/>
    <x v="1"/>
    <d v="2023-09-07T00:00:00"/>
    <m/>
    <s v="PO : 4902145936 - 10/09/2023"/>
    <d v="2023-09-05T18:12:15"/>
    <d v="2023-09-05T18:17:25"/>
    <s v="shirlywong@tm.com.my"/>
    <s v="Shirly Wong Wan Jin"/>
    <m/>
    <m/>
    <m/>
    <m/>
    <n v="14755.44"/>
    <s v="Additional PO (SI/VO)"/>
    <m/>
    <s v="TMone"/>
    <s v="GOV2300636"/>
    <s v="TMWA/237078"/>
    <s v="FOC LTG_F20 (SPUR 48C/24C/12C) &amp; LTG_F18 (SPUR 48C/24C/12C) FOR  KASTAM IMPORT EKSPORT POS SEMPADAN SUNGAI TUJUH, POS KAWALAN IMIGRESEN SG. TUJUH 98000 MIRI"/>
    <d v="2023-08-16T00:00:00"/>
    <s v="PAC2307904"/>
    <s v="Sarawak"/>
    <s v="LTG"/>
    <s v="Network Contractor"/>
    <m/>
    <s v="3400039053"/>
    <s v="https://tm365-my.sharepoint.com/personal/badruznasrin_basri_tm_com_my/Documents/Apps/Microsoft%20Forms/Request%20New%20PR/Question%201/TMWA237078%20KASTAM%20IMPORT%20EKSPORT%20v1_Shirly%20Wong%20Wan%20Jin.pdf"/>
    <s v="3400039053"/>
    <s v="MR/BIN-EPS-0115-TP"/>
    <s v="https://tm365-my.sharepoint.com/personal/badruznasrin_basri_tm_com_my/Documents/Apps/Microsoft%20Forms/Request%20New%20PR/Question/2.0%20Std_Costing_AWP_TMWA%20237078%20KASTAM%20IMPORT_Shirly%20Wong%20Wan%20Jin.pdf"/>
    <m/>
    <m/>
    <m/>
    <m/>
    <x v="0"/>
  </r>
  <r>
    <n v="143"/>
    <s v="Nur Fauziah Binti Abdullah Shuhaimy"/>
    <x v="1"/>
    <d v="2023-09-07T00:00:00"/>
    <m/>
    <s v="PO : 4902145947 - 10/09/2023"/>
    <d v="2023-09-06T05:02:05"/>
    <d v="2023-09-06T06:02:06"/>
    <s v="shirlywong@tm.com.my"/>
    <s v="Shirly Wong Wan Jin"/>
    <m/>
    <m/>
    <m/>
    <m/>
    <n v="1092.71"/>
    <s v="Additional PO (SI/VO)"/>
    <m/>
    <s v="TMone"/>
    <s v="GOV2301427"/>
    <s v="TMWA/237178"/>
    <s v="FOC TNT_F07 SPUR 12C FOR KASTAM BALAI PEMERIKSAAN KARGO LAPANGAN TERBANG MIRI,TKT G BALAI PEMERIKSAAN CARGO LAPANGAN TERBANG MIRI, 98000 MIRI"/>
    <d v="2023-08-31T00:00:00"/>
    <s v="PAC2308258"/>
    <s v="Sarawak"/>
    <s v="TNT"/>
    <s v="Network Contractor"/>
    <m/>
    <s v="3400039055"/>
    <s v="https://tm365-my.sharepoint.com/personal/badruznasrin_basri_tm_com_my/Documents/Apps/Microsoft%20Forms/Request%20New%20PR/Question%201/TMWA237178%20KASTAM%20BALAI%20PEMERIKSAAN%20KARGO_Shirly%20Wong%20Wan%20Jin.pdf"/>
    <s v="3400039055"/>
    <s v="MR/BIN-TEL-0092-TP"/>
    <s v="https://tm365-my.sharepoint.com/personal/badruznasrin_basri_tm_com_my/Documents/Apps/Microsoft%20Forms/Request%20New%20PR/Question/Std_Costing%20TMWA%20237178%20KASTAM%20BALAI%20PEMERIKS_Shirly%20Wong%20Wan%20Jin.pdf"/>
    <m/>
    <m/>
    <m/>
    <m/>
    <x v="0"/>
  </r>
  <r>
    <n v="144"/>
    <s v="Muhamad Zaini Bin Mahamad Sarip"/>
    <x v="5"/>
    <d v="2023-09-06T00:00:00"/>
    <m/>
    <s v="done verified. submit to CPA"/>
    <d v="2023-09-06T09:09:29"/>
    <d v="2023-09-06T09:21:05"/>
    <s v="azharmm@tm.com.my"/>
    <s v="Mohd Azahar Bin Mustapha Mustapha"/>
    <m/>
    <m/>
    <m/>
    <m/>
    <n v="644.88"/>
    <s v="Additional PO (SI/VO)"/>
    <s v="Due to condition at site, concrete poles cannot be install by using backhoe. Have to recover and install ion poles (3 ea)"/>
    <s v="TMone"/>
    <s v="NRP2302651"/>
    <s v="TMEA/236090"/>
    <s v="NRP GMU FOC SPUR 12C TNB NENGGIRI HYDROELECTRIC"/>
    <d v="2023-09-28T00:00:00"/>
    <s v="PAC2310132"/>
    <s v="Kelantan"/>
    <s v="GMU"/>
    <s v="Network Contractor"/>
    <m/>
    <s v="3400038885"/>
    <s v="https://tm365-my.sharepoint.com/personal/badruznasrin_basri_tm_com_my/Documents/Apps/Microsoft%20Forms/Request%20New%20PR/Question%201/SKM_C226i23090515040_0001_HYDRO_Mohd%20Azahar%20Bin%20Must.pdf"/>
    <s v="3400038885"/>
    <s v="KEL-GET-0746-TP"/>
    <s v="https://tm365-my.sharepoint.com/personal/badruznasrin_basri_tm_com_my/_layouts/15/Doc.aspx?sourcedoc=%7B6A60AE76-8E79-424C-836F-422DCD7A2507%7D&amp;file=DRAF%20SI%20%20NRP%20JLW%20FOC%20SPUR%2012C%20TNB%20NENGGIRI%20HY_Mohd%20Azahar%20Bin%20Must.xls&amp;action=default&amp;mobileredirect=true; https://tm365-my.sharepoint.com/personal/badruznasrin_basri_tm_com_my/_layouts/15/Doc.aspx?sourcedoc=%7B99B68397-1405-4EAD-9F03-A67FA889CF96%7D&amp;file=BQ%20SI%20MY%20%20NRP%20JLW%20FOC%20SPUR%2012C%20TNB%20NENGGIRI%20H_Mohd%20Azahar%20Bin%20Must.xls&amp;action=default&amp;mobileredirect=true"/>
    <n v="65795"/>
    <n v="65795"/>
    <n v="23582.83"/>
    <m/>
    <x v="0"/>
  </r>
  <r>
    <n v="145"/>
    <s v="Nur Fauziah Binti Abdullah Shuhaimy"/>
    <x v="1"/>
    <d v="2023-09-07T00:00:00"/>
    <m/>
    <s v="PO : 4902146434 - 11/09/2023"/>
    <d v="2023-09-06T09:13:50"/>
    <d v="2023-09-06T09:31:14"/>
    <s v="BUNKATAN@TM.COM.MY"/>
    <s v="Bun Katan Katan"/>
    <m/>
    <m/>
    <m/>
    <m/>
    <n v="18981.759999999998"/>
    <s v="First PO"/>
    <m/>
    <s v="TMG"/>
    <s v="H5G2300869"/>
    <s v="TMWA/237252"/>
    <s v="5G DNB DQMIR0756 1 IUC/ CSR &amp; FOC MR_F42 (SPUR 24C/12C)/MR_F43 (SPUR 24C/12C) FOR KAMPUNG LOPENG TENGAH, 98000 MIRI _x000a_"/>
    <d v="2023-08-31T00:00:00"/>
    <s v="PAC2310949"/>
    <s v="Sarawak"/>
    <s v="MR"/>
    <s v="Other Contract"/>
    <m/>
    <s v="3400039053"/>
    <m/>
    <s v="3400039053"/>
    <m/>
    <s v="https://tm365-my.sharepoint.com/personal/badruznasrin_basri_tm_com_my/Documents/Apps/Microsoft%20Forms/Request%20New%20PR/Question/TBOQ%20_TMWA%20237252%20(3)_Bun%20Katan%20Katan.pdf"/>
    <m/>
    <m/>
    <m/>
    <m/>
    <x v="1"/>
  </r>
  <r>
    <n v="146"/>
    <s v="Mohd Azrul Nizam Bin Aziz"/>
    <x v="5"/>
    <m/>
    <m/>
    <m/>
    <d v="2023-09-06T09:04:57"/>
    <d v="2023-09-06T09:33:55"/>
    <s v="azzim.saharin@tm.com.my"/>
    <s v="Muhammad Azzim Bin Mohamed Saharin"/>
    <m/>
    <m/>
    <m/>
    <m/>
    <n v="2414.4"/>
    <s v="Additional PO (SI/VO)"/>
    <s v="Tarik dari Bilik MDF ground floor ke server room Bomba tingkat 3.. laluan pun bukan direct terus ke tingkat 3, terdapat banyak gangguan laluan hingga ke bilik server"/>
    <s v="GNT"/>
    <s v="GOV2301618"/>
    <s v="TMNA/231667"/>
    <s v="MYGOV*NET FTTH (TIE) AS_C051_DP0047 IBU PEJABAT JABATAN BOMBA DAN PENYELAMAT NEGERI KEDAH JLN SUKA MENANTI"/>
    <d v="2023-09-13T00:00:00"/>
    <s v="PAC2306273"/>
    <s v="Kedah/Perlis"/>
    <s v="AS"/>
    <s v="Network Contractor"/>
    <m/>
    <s v="3400038882"/>
    <s v="https://tm365-my.sharepoint.com/personal/badruznasrin_basri_tm_com_my/_layouts/15/Doc.aspx?sourcedoc=%7BEECB39CA-D544-4344-9D68-58B8A47D3416%7D&amp;file=tp%20BOMBAS_Muhammad%20Azzim%20Bin%20M.pptx&amp;action=edit&amp;mobileredirect=true"/>
    <s v="3400038882"/>
    <s v="KD/PL-RAZ-0600-TP"/>
    <s v="https://tm365-my.sharepoint.com/personal/badruznasrin_basri_tm_com_my/_layouts/15/Doc.aspx?sourcedoc=%7B724581F7-468C-4803-86E2-7994B34ABD6C%7D&amp;file=Std_Costing_AWP_FTTH_CNC-forCNC_%20bomba%20tie_Muhammad%20Azzim%20Bin%20M.xlsx&amp;action=default&amp;mobileredirect=true"/>
    <m/>
    <m/>
    <m/>
    <m/>
    <x v="0"/>
  </r>
  <r>
    <n v="147"/>
    <s v="Nur Fauziah Binti Abdullah Shuhaimy"/>
    <x v="1"/>
    <d v="2023-09-07T00:00:00"/>
    <m/>
    <s v="PO : 4902146355 - 11/09/2023"/>
    <d v="2023-09-06T09:31:23"/>
    <d v="2023-09-06T09:34:27"/>
    <s v="BUNKATAN@TM.COM.MY"/>
    <s v="Bun Katan Katan"/>
    <m/>
    <m/>
    <m/>
    <m/>
    <n v="13645.52"/>
    <s v="First PO"/>
    <m/>
    <s v="TMG"/>
    <s v="H5G2300963"/>
    <s v="TMWA/237267"/>
    <s v="5G DNB DQMIR0669 1 IUC/ CSR &amp; FOC TNT_F05(SPUR 12C)/TNT_F06(SPUR 12C) FOR DQMIR0669 98000 MIRIFOR JLN TANJUNG 98000 MIRI_x000a_"/>
    <d v="2023-08-31T00:00:00"/>
    <s v="PAC2311229"/>
    <s v="Sarawak"/>
    <s v="MR"/>
    <s v="Other Contract"/>
    <m/>
    <s v="3400039053"/>
    <m/>
    <s v="3400039053"/>
    <m/>
    <s v="https://tm365-my.sharepoint.com/personal/badruznasrin_basri_tm_com_my/Documents/Apps/Microsoft%20Forms/Request%20New%20PR/Question/TBOQ%20_TMWA%20237267%20(3)_Bun%20Katan%20Katan.pdf"/>
    <m/>
    <m/>
    <m/>
    <m/>
    <x v="1"/>
  </r>
  <r>
    <n v="148"/>
    <s v="Mohd Azrul Nizam Bin Aziz"/>
    <x v="5"/>
    <m/>
    <m/>
    <s v="NID"/>
    <d v="2023-09-06T09:25:52"/>
    <d v="2023-09-06T09:37:15"/>
    <s v="XL195633@tm.com.my"/>
    <s v="Nur Mimi Shafinaz Binti Johari Nur Mimi Shafinaz Binti Johari"/>
    <m/>
    <m/>
    <m/>
    <m/>
    <n v="560"/>
    <s v="Additional PO (SI/VO)"/>
    <s v="PILOT PROJECT FROM GM AND KD/PL "/>
    <s v="TMone"/>
    <s v="GOV2300126"/>
    <s v="TMNA/232331"/>
    <s v="MYGOV*NET FOC PMT_F20/F21 STESEN METEOROLOGI RADAR WSDS LANGKAWI(IPME)- PMT(99.7)"/>
    <d v="2023-09-30T00:00:00"/>
    <s v="PAC2308461"/>
    <s v="Kedah/Perlis"/>
    <s v="PMT"/>
    <s v="Network Contractor"/>
    <m/>
    <s v="3400038793"/>
    <s v="https://tm365-my.sharepoint.com/personal/badruznasrin_basri_tm_com_my/Documents/Apps/Microsoft%20Forms/Request%20New%20PR/Question%201/BOQ%20NID%20STESEN%20METEOROLOGI%20RADAR_Nur%20Mimi%20Shafinaz%20Bi.pdf"/>
    <s v="3400038793"/>
    <s v="227"/>
    <s v="https://tm365-my.sharepoint.com/personal/badruznasrin_basri_tm_com_my/Documents/Apps/Microsoft%20Forms/Request%20New%20PR/Question/BOQ%20NID%20STESEN%20METEOROLOGI%20RADAR_Nur%20Mimi%20Shafinaz%20Bi.pdf"/>
    <m/>
    <m/>
    <m/>
    <m/>
    <x v="0"/>
  </r>
  <r>
    <n v="149"/>
    <s v="Nur Syarina Binti Mohamad Resad"/>
    <x v="0"/>
    <d v="2023-09-06T00:00:00"/>
    <m/>
    <s v="Pending PAC creation"/>
    <d v="2023-09-06T09:22:40"/>
    <d v="2023-09-06T09:45:16"/>
    <s v="marzwana@tm.com.my"/>
    <s v="Wan Marzwana Aida Binti Wan Mohamed Wan Mohamed"/>
    <m/>
    <m/>
    <m/>
    <m/>
    <n v="0.1"/>
    <s v="First PO"/>
    <m/>
    <s v="TMG"/>
    <s v="NRP2302731"/>
    <s v="TMCA232080"/>
    <s v="REDTONE-ORIENTAL METAL INDUSTRIES (M) SDN BHD (WSE)-BBD"/>
    <d v="2023-10-01T00:00:00"/>
    <s v="To create PAC"/>
    <s v="Selangor Timur"/>
    <s v="BBD"/>
    <s v="Network Contractor"/>
    <m/>
    <s v="NOT YET"/>
    <s v="https://tm365-my.sharepoint.com/personal/badruznasrin_basri_tm_com_my/_layouts/15/Doc.aspx?sourcedoc=%7BB8240CC4-E054-49EA-B177-69B6807743A5%7D&amp;file=Report%20Order%20%2001012011%20-%2030082023_TMCA232080_Wan%20Marzwana%20Aida%20Bi.xlsx&amp;action=default&amp;mobileredirect=true"/>
    <s v="NOT YET"/>
    <s v="NOT YET"/>
    <s v="https://tm365-my.sharepoint.com/personal/badruznasrin_basri_tm_com_my/_layouts/15/Doc.aspx?sourcedoc=%7BFC2CF992-232B-48BA-B0E0-7B0E41921246%7D&amp;file=Report%20Order%20%2001012011%20-%2030082023_TMCA232080_Wan%20Marzwana%20Aida%20Bi.xlsx&amp;action=default&amp;mobileredirect=true"/>
    <m/>
    <m/>
    <m/>
    <m/>
    <x v="0"/>
  </r>
  <r>
    <n v="150"/>
    <s v="Muhamad Zaini Bin Mahamad Sarip"/>
    <x v="5"/>
    <d v="2023-09-06T00:00:00"/>
    <m/>
    <s v="pac ok. query tiang dan cutting tree. dh email ke en. azahar. 11/9 done upload utk proceed PR."/>
    <d v="2023-09-06T09:21:15"/>
    <d v="2023-09-06T10:06:33"/>
    <s v="azharmm@tm.com.my"/>
    <s v="Mohd Azahar Bin Mustapha Mustapha"/>
    <m/>
    <m/>
    <m/>
    <m/>
    <n v="2381.66"/>
    <s v="Additional PO (SI/VO)"/>
    <s v="2nd PO for installation of poles and cutting tree"/>
    <s v="Unifi"/>
    <s v="SRR2104521"/>
    <s v="SMEA/226688"/>
    <s v="SRR FTTH (ADD FDP) GMU_C012  FELCRA PANGGUNG LALAT"/>
    <d v="2023-09-28T00:00:00"/>
    <s v="PAC2213412"/>
    <s v="Kelantan"/>
    <s v="GMU"/>
    <s v="Network Contractor"/>
    <m/>
    <s v="3400038885"/>
    <s v="https://tm365-my.sharepoint.com/personal/badruznasrin_basri_tm_com_my/Documents/Apps/Microsoft%20Forms/Request%20New%20PR/Question%201/SRR%20FELCRA%20GMU_Mohd%20Azahar%20Bin%20Must.pdf"/>
    <s v="3400038885"/>
    <s v="KEL-GET-0710-TP"/>
    <s v="https://tm365-my.sharepoint.com/personal/badruznasrin_basri_tm_com_my/_layouts/15/Doc.aspx?sourcedoc=%7B13BDBCAB-2C7E-45DD-8579-F1196B935208%7D&amp;file=DRAFSRR%20FTTH%20%20ADD%20GMU_C012M%20FELCRA%20PANGGUNG%20L_Mohd%20Azahar%20Bin%20Must.xls&amp;action=default&amp;mobileredirect=true; https://tm365-my.sharepoint.com/personal/badruznasrin_basri_tm_com_my/_layouts/15/Doc.aspx?sourcedoc=%7B8D839088-B804-4F9B-AFDF-363FCA3F4B2D%7D&amp;file=Std_Costing_AWP_FTTH_TP-ORI_V2-4%20sept_Mohd%20Azahar%20Bin%20Must.xlsx&amp;action=default&amp;mobileredirect=true"/>
    <n v="28926"/>
    <n v="28926"/>
    <n v="0.4"/>
    <n v="38750"/>
    <x v="0"/>
  </r>
  <r>
    <n v="151"/>
    <s v="Nur Syarina Binti Mohamad Resad"/>
    <x v="1"/>
    <d v="2023-09-08T00:00:00"/>
    <m/>
    <s v="13/9/23: PO NO : 4902146798"/>
    <d v="2023-09-06T09:53:02"/>
    <d v="2023-09-06T10:12:33"/>
    <s v="TM36484@tm.com.my"/>
    <s v="Nor Ainiah Binti Abdullah"/>
    <m/>
    <m/>
    <m/>
    <m/>
    <n v="67805.61"/>
    <s v="Additional PO (SI/VO)"/>
    <s v="Tambahan costing untuk kerja trenching (kabel perlu melalui talian voltan tinggi yang memerlukan laluan bawah tanah)."/>
    <s v="TMG"/>
    <s v="H5G2300122"/>
    <s v="TMNA/230753"/>
    <s v="H5G FOC SW_F51/F52 SPUR (12C) CSR DAMJG0608_SKGUGUSANLEKIR_ JLN BUNGA RAYA,FELCRA GUGUSAN LEKIR _x000a_"/>
    <d v="2023-09-22T00:00:00"/>
    <s v="PAC2304059"/>
    <s v="Perak "/>
    <s v="SW"/>
    <s v="Network Contractor"/>
    <m/>
    <s v="3400038907"/>
    <s v="https://tm365-my.sharepoint.com/personal/badruznasrin_basri_tm_com_my/Documents/Apps/Microsoft%20Forms/Request%20New%20PR/Question%201/TP%20TMNA230753%205G%20Felcra%20Lekir_Nor%20Ainiah%20Binti%20Abd.pdf"/>
    <s v="3400038907"/>
    <s v="PRK-NXS-0060-TP"/>
    <s v="https://tm365-my.sharepoint.com/personal/badruznasrin_basri_tm_com_my/_layouts/15/Doc.aspx?sourcedoc=%7BE8C15493-D978-4AC5-8D05-D7D8800D19F4%7D&amp;file=Std_Costing_AWP_CWS-5G-NRP-JX_TP-ORI_V0_CSR%20D_Nor%20Ainiah%20Binti%20Abd.xlsx&amp;action=default&amp;mobileredirect=true"/>
    <m/>
    <m/>
    <m/>
    <m/>
    <x v="1"/>
  </r>
  <r>
    <n v="152"/>
    <s v="Ts. Khairul Amilin Bin Mohamed Yusof"/>
    <x v="2"/>
    <d v="2023-09-06T00:00:00"/>
    <m/>
    <s v="follow up 8/9/23 &amp; 13/9/23 (distance &amp; gambar pokok)"/>
    <d v="2023-09-06T10:12:55"/>
    <d v="2023-09-06T10:26:01"/>
    <s v="TM36484@tm.com.my"/>
    <s v="Nor Ainiah Binti Abdullah"/>
    <m/>
    <m/>
    <m/>
    <m/>
    <n v="26449.78"/>
    <s v="First PO"/>
    <m/>
    <s v="TMG"/>
    <s v="H5G2300987"/>
    <s v="TMNA/232610"/>
    <s v="H5G FOC CH_F24 SPUR (12C) CSR DCCAM0119_KGRAJATNHRATA_KGR KAMPUNG RAJA_x000a_"/>
    <d v="2023-09-22T00:00:00"/>
    <s v="PAC2311650"/>
    <s v="Perak "/>
    <s v="CH"/>
    <s v="Network Contractor"/>
    <m/>
    <s v="3400038660"/>
    <s v="https://tm365-my.sharepoint.com/personal/badruznasrin_basri_tm_com_my/Documents/Apps/Microsoft%20Forms/Request%20New%20PR/Question%201/plan1_Nor%20Ainiah%20Binti%20Abd.JPG"/>
    <s v="3400038660"/>
    <s v="PRK-KBR-0072-TP"/>
    <s v="https://tm365-my.sharepoint.com/personal/badruznasrin_basri_tm_com_my/Documents/Apps/Microsoft%20Forms/Request%20New%20PR/Question/BOQ%20H5G%20FOC%20CH_F24%20SPUR%20(12C)%20CSR%20DCCAM0119_K_Nor%20Ainiah%20Binti%20Abd.pdf"/>
    <m/>
    <m/>
    <m/>
    <m/>
    <x v="1"/>
  </r>
  <r>
    <n v="153"/>
    <s v="Khairunnisa Bte Muhamad Noor"/>
    <x v="2"/>
    <d v="2023-09-08T00:00:00"/>
    <m/>
    <s v="boq"/>
    <d v="2023-09-06T10:11:34"/>
    <d v="2023-09-06T10:27:25"/>
    <s v="AUWANI.SUDIN@TM.COM.MY"/>
    <s v="Nurul Auwani Sudin"/>
    <m/>
    <m/>
    <m/>
    <m/>
    <n v="7665.35"/>
    <s v="First PO"/>
    <m/>
    <s v="TMG"/>
    <s v="H5G2300782"/>
    <s v="TMWA/233144"/>
    <s v="5G DNB DQSIB1028 1 IUC/CSR &amp; SPUR LRTNAMZIADRUCE20_LAN"/>
    <d v="2023-09-23T00:00:00"/>
    <s v="PAC2310168"/>
    <s v="Sarawak"/>
    <s v="LAN"/>
    <s v="Network Contractor"/>
    <m/>
    <s v="3400039077"/>
    <s v="https://tm365-my.sharepoint.com/personal/badruznasrin_basri_tm_com_my/_layouts/15/Doc.aspx?sourcedoc=%7B31FD8803-BDEA-47E7-B6BE-A1354DE0EC91%7D&amp;file=TP%205G%20DQSIB1028_LRTNAMZIADRUCE20_Nurul%20Auwani%20Sudin.pptx&amp;action=edit&amp;mobileredirect=true"/>
    <s v="3400039077"/>
    <s v="KG/SB-DTJ-0111-TP"/>
    <s v="https://tm365-my.sharepoint.com/personal/badruznasrin_basri_tm_com_my/_layouts/15/Doc.aspx?sourcedoc=%7B5E98F9A2-D8F3-4003-BD60-C510573BAA39%7D&amp;file=TP%205G%20DQSIB1028_LRTNAMZIADRUCE20_Nurul%20Auwani%20Sudin.pptx&amp;action=edit&amp;mobileredirect=true"/>
    <m/>
    <m/>
    <m/>
    <m/>
    <x v="1"/>
  </r>
  <r>
    <n v="154"/>
    <s v="Ts. Khairul Amilin Bin Mohamed Yusof"/>
    <x v="7"/>
    <d v="2023-09-06T00:00:00"/>
    <m/>
    <s v="Using BOQ in Vprime"/>
    <d v="2023-09-06T10:26:16"/>
    <d v="2023-09-06T10:32:33"/>
    <s v="TM36484@tm.com.my"/>
    <s v="Nor Ainiah Binti Abdullah"/>
    <m/>
    <m/>
    <m/>
    <m/>
    <n v="35895"/>
    <s v="First PO"/>
    <m/>
    <s v="TMG"/>
    <s v="H5G2204826"/>
    <s v="TMNA/223863"/>
    <s v="H5G FOC RL_F26 SPUR (12C) CSR DCCAM0130_TMNRINGLET_RL TAMAN RINGLET _x000a_"/>
    <d v="2023-09-22T00:00:00"/>
    <s v="PAC2219677"/>
    <s v="Perak "/>
    <s v="RL"/>
    <s v="Network Contractor"/>
    <m/>
    <s v="3400038793"/>
    <s v="https://tm365-my.sharepoint.com/personal/badruznasrin_basri_tm_com_my/Documents/Apps/Microsoft%20Forms/Request%20New%20PR/Question%201/plan1_Nor%20Ainiah%20Binti%20Abd%201.JPG"/>
    <s v="3400038793"/>
    <s v="PRK-SHM-0044-TP"/>
    <s v="https://tm365-my.sharepoint.com/personal/badruznasrin_basri_tm_com_my/Documents/Apps/Microsoft%20Forms/Request%20New%20PR/Question/BOQ_TMNA%20223863-H5G%20FOC%20RL_F26%20SPUR%20(12C)%20CSR_Nor%20Ainiah%20Binti%20Abd.pdf"/>
    <m/>
    <m/>
    <m/>
    <m/>
    <x v="1"/>
  </r>
  <r>
    <n v="155"/>
    <s v="Nur Fauziah Binti Abdullah Shuhaimy"/>
    <x v="1"/>
    <d v="2023-09-07T00:00:00"/>
    <m/>
    <s v="PO : 4902145961 - 10/09/2023"/>
    <d v="2023-09-06T10:29:38"/>
    <d v="2023-09-06T10:34:20"/>
    <s v="AUWANI.SUDIN@TM.COM.MY"/>
    <s v="Nurul Auwani Sudin"/>
    <m/>
    <m/>
    <m/>
    <m/>
    <n v="12194.11"/>
    <s v="First PO"/>
    <m/>
    <s v="TMG"/>
    <s v="H5G2300786"/>
    <s v="TMWA/233151"/>
    <s v="5G DNB DQSIB1056 1 IUC/CSR &amp; SPUR LORINDAHTIMUR3_SB"/>
    <d v="2023-09-30T00:00:00"/>
    <s v="PAC2310184"/>
    <s v="Sarawak"/>
    <s v="SB"/>
    <s v="Network Contractor"/>
    <m/>
    <s v="3400039077"/>
    <s v="https://tm365-my.sharepoint.com/personal/badruznasrin_basri_tm_com_my/_layouts/15/Doc.aspx?sourcedoc=%7B460CEA3F-33E6-48D1-8FF8-6E75EAF638CE%7D&amp;file=TP%205G%20DQSIB1056_LORINDAHTIMUR3_Nurul%20Auwani%20Sudin.pptx&amp;action=edit&amp;mobileredirect=true"/>
    <s v="3400039077"/>
    <s v="KG/SB-DTJ-0114-TP"/>
    <s v="https://tm365-my.sharepoint.com/personal/badruznasrin_basri_tm_com_my/_layouts/15/Doc.aspx?sourcedoc=%7BF88414CF-277A-4EA9-A6CE-7540F765B27F%7D&amp;file=TP%205G%20DQSIB1056_LORINDAHTIMUR3_Nurul%20Auwani%20Sudin.pptx&amp;action=edit&amp;mobileredirect=true"/>
    <m/>
    <m/>
    <m/>
    <m/>
    <x v="1"/>
  </r>
  <r>
    <n v="156"/>
    <s v="Ts. Khairul Amilin Bin Mohamed Yusof"/>
    <x v="5"/>
    <m/>
    <m/>
    <s v="PR Done : email ND 7/9/23"/>
    <d v="2023-09-06T10:29:23"/>
    <d v="2023-09-06T10:34:49"/>
    <s v="syahrilhasan@tm.com.my"/>
    <s v="Syahril Bin Hasan Hasan"/>
    <m/>
    <m/>
    <m/>
    <m/>
    <n v="7702.02"/>
    <s v="First PO"/>
    <m/>
    <s v="TMG"/>
    <s v="H5G2300925"/>
    <s v="TMNA/232553"/>
    <s v="H5G FOC PUL_F22 SPUR (12C)JLNSIMPANGPULAI KG KEPAYANG. (PUL/F22)_x000a_"/>
    <d v="2023-09-15T00:00:00"/>
    <s v="PAC2311580"/>
    <s v="Perak "/>
    <s v="PUL"/>
    <s v="Other Contract"/>
    <m/>
    <s v="3400039035"/>
    <m/>
    <s v="3400039035"/>
    <m/>
    <s v="https://tm365-my.sharepoint.com/personal/badruznasrin_basri_tm_com_my/Documents/Apps/Microsoft%20Forms/Request%20New%20PR/Question/NEW%20BOQ%20F22%20(1)_Syahril%20Bin%20Hasan%20Ha.pdf"/>
    <m/>
    <m/>
    <m/>
    <m/>
    <x v="1"/>
  </r>
  <r>
    <n v="157"/>
    <s v="Ts. Khairul Amilin Bin Mohamed Yusof"/>
    <x v="4"/>
    <d v="2023-08-09T00:00:00"/>
    <m/>
    <s v="NEED RPKA-email ND 8/9/23"/>
    <d v="2023-09-06T10:32:53"/>
    <d v="2023-09-06T10:35:10"/>
    <s v="TM36484@tm.com.my"/>
    <s v="Nor Ainiah Binti Abdullah"/>
    <m/>
    <m/>
    <m/>
    <m/>
    <n v="38232.65"/>
    <s v="First PO"/>
    <m/>
    <s v="TMG"/>
    <s v="H5G2204826"/>
    <s v="TMNA/223864"/>
    <s v="H5G FOC RL_F25 SPUR (12C) CSR DCCAM0130_TMNRINGLET_RL TAMAN RINGLET_x000a_"/>
    <d v="2023-09-22T00:00:00"/>
    <s v="PAC2219663"/>
    <s v="Perak "/>
    <s v="RL"/>
    <s v="Network Contractor"/>
    <m/>
    <s v="3400038793"/>
    <s v="https://tm365-my.sharepoint.com/personal/badruznasrin_basri_tm_com_my/Documents/Apps/Microsoft%20Forms/Request%20New%20PR/Question%201/TP%20-%20TMNA%20223864%20TAMAN%20RINGLET%20RL%20(signed)%20(2_Nor%20Ainiah%20Binti%20Abd.pdf"/>
    <s v="3400038793"/>
    <s v="PRK-SHM-0045-TP"/>
    <s v="https://tm365-my.sharepoint.com/personal/badruznasrin_basri_tm_com_my/Documents/Apps/Microsoft%20Forms/Request%20New%20PR/Question/TMNA%20223864-H5G%20FOC%20RL_F25%20SPUR%20(12C)%20CSR%20DCC_Nor%20Ainiah%20Binti%20Abd.pdf"/>
    <m/>
    <m/>
    <m/>
    <m/>
    <x v="0"/>
  </r>
  <r>
    <n v="158"/>
    <s v="Ts. Khairul Amilin Bin Mohamed Yusof"/>
    <x v="5"/>
    <d v="2023-09-07T00:00:00"/>
    <m/>
    <m/>
    <d v="2023-09-06T10:35:20"/>
    <d v="2023-09-06T10:40:36"/>
    <s v="TM36484@tm.com.my"/>
    <s v="Nor Ainiah Binti Abdullah"/>
    <m/>
    <m/>
    <m/>
    <m/>
    <n v="12076.56"/>
    <s v="First PO"/>
    <m/>
    <s v="TMG"/>
    <s v="H5G2300738"/>
    <s v="TMNA/232482"/>
    <s v="H5G FOC LP_F15 SPUR (12C) CSR DAHPK0103_TMCHENDERONGBALAI_LP KAMPUNG JALAN LABU KRUBONG _x000a_"/>
    <d v="2023-09-22T00:00:00"/>
    <s v="PAC2311734"/>
    <s v="Perak "/>
    <s v="LP"/>
    <s v="Network Contractor"/>
    <m/>
    <s v="3400038638"/>
    <s v="https://tm365-my.sharepoint.com/personal/badruznasrin_basri_tm_com_my/Documents/Apps/Microsoft%20Forms/Request%20New%20PR/Question%201/plan1_Nor%20Ainiah%20Binti%20Abd%202.JPG"/>
    <s v="3400038638"/>
    <s v="PRK-CGE-0105-TP"/>
    <s v="https://tm365-my.sharepoint.com/personal/badruznasrin_basri_tm_com_my/Documents/Apps/Microsoft%20Forms/Request%20New%20PR/Question/BOQ%20H5G%20FOC%20LP_F15%20SPUR%20(12C)%20CSR%20DAHPK0103%20(_Nor%20Ainiah%20Binti%20Abd.pdf"/>
    <m/>
    <m/>
    <m/>
    <m/>
    <x v="1"/>
  </r>
  <r>
    <n v="159"/>
    <s v="Nur Fauziah Binti Abdullah Shuhaimy"/>
    <x v="1"/>
    <d v="2023-09-07T00:00:00"/>
    <m/>
    <s v="PO : 4902145993 - 10/09/2023"/>
    <d v="2023-09-06T10:34:29"/>
    <d v="2023-09-06T10:41:20"/>
    <s v="AUWANI.SUDIN@TM.COM.MY"/>
    <s v="Nurul Auwani Sudin"/>
    <m/>
    <m/>
    <m/>
    <m/>
    <n v="7550.91"/>
    <s v="First PO"/>
    <m/>
    <s v="TMG"/>
    <s v="H5G2300876"/>
    <s v="TMWA/233162"/>
    <s v="5G DNB DQSIB1071 1 IUC/CSR &amp; SPUR LRGULUOYA16A2_LAN"/>
    <d v="2023-09-29T00:00:00"/>
    <s v="PAC2310945"/>
    <s v="Sarawak"/>
    <s v="LAN"/>
    <s v="Network Contractor"/>
    <m/>
    <s v="3400039063"/>
    <s v="https://tm365-my.sharepoint.com/personal/badruznasrin_basri_tm_com_my/_layouts/15/Doc.aspx?sourcedoc=%7B9FA0A931-DC11-447F-BE82-44CB64D46087%7D&amp;file=TP%205G_DQSIB1071_LRGULUOYA16A2_TMWA%20233162_Nurul%20Auwani%20Sudin.pptx&amp;action=edit&amp;mobileredirect=true"/>
    <s v="3400039063"/>
    <s v="KG/SB-VIG-0089-TP"/>
    <s v="https://tm365-my.sharepoint.com/personal/badruznasrin_basri_tm_com_my/_layouts/15/Doc.aspx?sourcedoc=%7B0DE44574-7E5F-4481-9F2B-FCFB0F73DD5C%7D&amp;file=TP%205G_DQSIB1071_LRGULUOYA16A2_TMWA%20233162_Nurul%20Auwani%20Sudin.pptx&amp;action=edit&amp;mobileredirect=true"/>
    <m/>
    <m/>
    <m/>
    <m/>
    <x v="1"/>
  </r>
  <r>
    <n v="160"/>
    <s v="Ts. Khairul Amilin Bin Mohamed Yusof"/>
    <x v="5"/>
    <m/>
    <m/>
    <s v="BOQ Within PAC"/>
    <d v="2023-09-06T10:40:46"/>
    <d v="2023-09-06T10:43:03"/>
    <s v="TM36484@tm.com.my"/>
    <s v="Nor Ainiah Binti Abdullah"/>
    <m/>
    <m/>
    <m/>
    <m/>
    <n v="4712.0600000000004"/>
    <s v="First PO"/>
    <m/>
    <s v="TMG"/>
    <s v="H5G2300738"/>
    <s v="TMNA/232483"/>
    <s v="H5G FOC LP_F13 SPUR (12C) CSR DAHPK0103_TMCHENDERONGBALAI_LP KAMPUNG JALAN LABU KRUBONG_x000a_"/>
    <d v="2023-09-22T00:00:00"/>
    <s v="PAC2311733"/>
    <s v="Perak "/>
    <s v="LP"/>
    <s v="Network Contractor"/>
    <m/>
    <s v="3400038638"/>
    <s v="https://tm365-my.sharepoint.com/personal/badruznasrin_basri_tm_com_my/Documents/Apps/Microsoft%20Forms/Request%20New%20PR/Question%201/TP%20H5G%20FOC%20LP_F13%20SPUR%2012C%20CSR%20DAHPK0103_TMCH_Nor%20Ainiah%20Binti%20Abd.pdf"/>
    <s v="3400038638"/>
    <s v="PRK-CGE-0106-TP"/>
    <s v="https://tm365-my.sharepoint.com/personal/badruznasrin_basri_tm_com_my/Documents/Apps/Microsoft%20Forms/Request%20New%20PR/Question/BOQ%20H5G%20FOC%20LP_F13%20SPUR%20(12C)%20CSR%20DAHPK0103%20(_Nor%20Ainiah%20Binti%20Abd.pdf"/>
    <m/>
    <m/>
    <m/>
    <m/>
    <x v="0"/>
  </r>
  <r>
    <n v="161"/>
    <s v="Ilman Afif Bin Zulkifli"/>
    <x v="1"/>
    <m/>
    <m/>
    <m/>
    <d v="2023-09-06T10:41:32"/>
    <d v="2023-09-06T10:44:10"/>
    <s v="AUWANI.SUDIN@TM.COM.MY"/>
    <s v="Nurul Auwani Sudin"/>
    <m/>
    <m/>
    <m/>
    <m/>
    <n v="10674.59"/>
    <s v="First PO"/>
    <m/>
    <s v="TMG"/>
    <s v="H5G2300780"/>
    <s v="TMWA/233142"/>
    <s v="5G DNB DQSIB1001 1 IUC/CSR &amp; SPUR LRGALAN8_LAN"/>
    <d v="2023-09-29T00:00:00"/>
    <s v="PAC2310166"/>
    <s v="Sarawak"/>
    <s v="LAN"/>
    <s v="Network Contractor"/>
    <m/>
    <s v="3400039063"/>
    <s v="https://tm365-my.sharepoint.com/personal/badruznasrin_basri_tm_com_my/_layouts/15/Doc.aspx?sourcedoc=%7B74368190-8E4C-4713-9F7E-ABEA0CFF5FD7%7D&amp;file=TP%205G%20DQSIB1001_LRGALAN8_TMWA233142_Nurul%20Auwani%20Sudin.pptx&amp;action=edit&amp;mobileredirect=true"/>
    <s v="3400039063"/>
    <s v="KG/SB-VIG-0088-TP"/>
    <s v="https://tm365-my.sharepoint.com/personal/badruznasrin_basri_tm_com_my/_layouts/15/Doc.aspx?sourcedoc=%7B60132028-B945-416A-9F80-0DE29F122B12%7D&amp;file=PR%20PLAN%20TMWA%20233142_Nurul%20Auwani%20Sudin.xlsx&amp;action=default&amp;mobileredirect=true"/>
    <m/>
    <m/>
    <m/>
    <m/>
    <x v="1"/>
  </r>
  <r>
    <n v="162"/>
    <s v="Ts. Khairul Amilin Bin Mohamed Yusof"/>
    <x v="5"/>
    <d v="2023-09-07T00:00:00"/>
    <m/>
    <m/>
    <d v="2023-09-06T10:43:12"/>
    <d v="2023-09-06T10:48:08"/>
    <s v="TM36484@tm.com.my"/>
    <s v="Nor Ainiah Binti Abdullah"/>
    <m/>
    <m/>
    <m/>
    <m/>
    <n v="7771.28"/>
    <s v="First PO"/>
    <m/>
    <s v="TMG"/>
    <s v="H5G2300991"/>
    <s v="TMNA/232605"/>
    <s v="H5G FOC SW_F49/F50 SPUR (12C) CSR DAMJG0602_JLNKGPENCALANG1_SW KAMPUNG PASIR PANJANG LAUT_x000a_"/>
    <d v="2023-09-22T00:00:00"/>
    <s v="PAC2311652"/>
    <s v="Perak "/>
    <s v="SW"/>
    <s v="Network Contractor"/>
    <m/>
    <s v="3400038608"/>
    <s v="https://tm365-my.sharepoint.com/personal/badruznasrin_basri_tm_com_my/Documents/Apps/Microsoft%20Forms/Request%20New%20PR/Question%201/TP%20DAMJG0602__Nor%20Ainiah%20Binti%20Abd.pdf"/>
    <s v="3400038608"/>
    <s v="PRK-KIW-0128-TP"/>
    <s v="https://tm365-my.sharepoint.com/personal/badruznasrin_basri_tm_com_my/_layouts/15/Doc.aspx?sourcedoc=%7B76426D0B-EB4E-489B-BDB5-3DF995A35CB6%7D&amp;file=Costing%205G%20H5G%20SW%20JLN%20KPG%20PENCHALANG_Nor%20Ainiah%20Binti%20Abd.xlsx&amp;action=default&amp;mobileredirect=true"/>
    <m/>
    <m/>
    <m/>
    <m/>
    <x v="1"/>
  </r>
  <r>
    <n v="163"/>
    <s v="Ts. Khairul Amilin Bin Mohamed Yusof"/>
    <x v="8"/>
    <d v="2023-09-07T00:00:00"/>
    <m/>
    <m/>
    <d v="2023-09-06T10:58:25"/>
    <d v="2023-09-06T10:59:15"/>
    <s v="TM36484@tm.com.my"/>
    <s v="Nor Ainiah Binti Abdullah"/>
    <m/>
    <m/>
    <m/>
    <m/>
    <n v="6659.05"/>
    <s v="First PO"/>
    <m/>
    <s v="TMone"/>
    <s v="NRC2300075"/>
    <s v="TMNA/232392"/>
    <s v="&quot;JABATAN KERJA RAYA-PEJABAT ORANG BESAR JAJAHAN BAGAN DATOH PERAK(UNIFI)-BO_x000a_&quot;_x000a_"/>
    <d v="2023-09-22T00:00:00"/>
    <s v="PAC2309858"/>
    <s v="Perak "/>
    <s v="BO"/>
    <s v="Network Contractor"/>
    <m/>
    <s v="3400038638"/>
    <s v="https://tm365-my.sharepoint.com/personal/badruznasrin_basri_tm_com_my/Documents/Apps/Microsoft%20Forms/Request%20New%20PR/Question%201/TP_NRC_FTTH_ADD_BF_BO_C002_PEJABAT_ORANG_BESA_Nor%20Ainiah%20Binti%20Abd.pdf"/>
    <s v="3400038638"/>
    <s v="PRK-CGE-0103-TP"/>
    <s v="https://tm365-my.sharepoint.com/personal/badruznasrin_basri_tm_com_my/Documents/Apps/Microsoft%20Forms/Request%20New%20PR/Question/BOQ%20BO_C002_Nor%20Ainiah%20Binti%20Abd.pdf"/>
    <m/>
    <m/>
    <m/>
    <m/>
    <x v="0"/>
  </r>
  <r>
    <n v="164"/>
    <s v="Ahmad Zaki Bin Harris"/>
    <x v="3"/>
    <m/>
    <m/>
    <m/>
    <d v="2023-09-06T10:46:47"/>
    <d v="2023-09-06T11:02:40"/>
    <s v="AUWANI.SUDIN@TM.COM.MY"/>
    <s v="Nurul Auwani Sudin"/>
    <m/>
    <m/>
    <m/>
    <m/>
    <n v="16490.990000000002"/>
    <s v="First PO"/>
    <m/>
    <s v="TMG"/>
    <s v="H5G2300865"/>
    <s v="TMWA/233157"/>
    <s v="5G DNB DQSIB1040 1 IUC/CSR &amp; SPUR LOGBAHAGIA_SB"/>
    <d v="2023-09-30T00:00:00"/>
    <s v="PAC2310935"/>
    <s v="Sarawak"/>
    <s v="SB"/>
    <s v="Network Contractor"/>
    <m/>
    <s v="3400039077"/>
    <s v="https://tm365-my.sharepoint.com/personal/badruznasrin_basri_tm_com_my/_layouts/15/Doc.aspx?sourcedoc=%7B1D100254-B24D-4E78-8AAE-189F69813DFA%7D&amp;file=TP%205G%20DQSIB1040_LOGBAHAGIA_Nurul%20Auwani%20Sudin.pptx&amp;action=edit&amp;mobileredirect=true"/>
    <s v="3400039077"/>
    <s v=" KG/SB-DTJ-0113-TP"/>
    <s v="https://tm365-my.sharepoint.com/personal/badruznasrin_basri_tm_com_my/_layouts/15/Doc.aspx?sourcedoc=%7B0D50B431-7FC1-4D7C-9D89-AF4B36FD6E85%7D&amp;file=Costing%20Project%20TMWA233157%20-%205G%20DNB%20DQSIB1040_Nurul%20Auwani%20Sudin.xlsx&amp;action=default&amp;mobileredirect=true"/>
    <m/>
    <m/>
    <m/>
    <m/>
    <x v="1"/>
  </r>
  <r>
    <n v="165"/>
    <s v="Ts. Khairul Amilin Bin Mohamed Yusof"/>
    <x v="5"/>
    <d v="2023-09-06T00:00:00"/>
    <m/>
    <m/>
    <d v="2023-09-06T11:01:00"/>
    <d v="2023-09-06T11:04:05"/>
    <s v="TM36484@tm.com.my"/>
    <s v="Nor Ainiah Binti Abdullah"/>
    <m/>
    <m/>
    <m/>
    <m/>
    <n v="5496.2"/>
    <s v="First PO"/>
    <m/>
    <s v="TMG"/>
    <s v="NRP2202881"/>
    <s v="TMNA/232264"/>
    <s v="UNIFI MOBILE (ADD_BF) BOU_C001 WEBE PEDI FELDA GUNUNG BESOUT 4_x000a_"/>
    <d v="2023-09-22T00:00:00"/>
    <s v="PAC2308113"/>
    <s v="Perak "/>
    <s v="BOU"/>
    <s v="Network Contractor"/>
    <m/>
    <s v="3400038793"/>
    <s v="https://tm365-my.sharepoint.com/personal/badruznasrin_basri_tm_com_my/Documents/Apps/Microsoft%20Forms/Request%20New%20PR/Question%201/TP%20-%20UNIFI%20MOBILE%20BOU_C001%20PEDI%20FELDA%20GUNUNG_Nor%20Ainiah%20Binti%20Abd.pdf"/>
    <s v="3400038793"/>
    <s v="PRK-SHM-0084-TP"/>
    <s v="https://tm365-my.sharepoint.com/personal/badruznasrin_basri_tm_com_my/Documents/Apps/Microsoft%20Forms/Request%20New%20PR/Question/BOQ%20-%20UNIFI%20MOBILE%20BOU_C001%20PEDI%20FELDA%20GUNUNG_Nor%20Ainiah%20Binti%20Abd.pdf"/>
    <m/>
    <m/>
    <m/>
    <m/>
    <x v="0"/>
  </r>
  <r>
    <n v="166"/>
    <s v="Muhamad Hamizi Bin Mua'anaff"/>
    <x v="1"/>
    <d v="2023-09-06T00:00:00"/>
    <m/>
    <s v="Proceed PR 8/9/23"/>
    <d v="2023-09-06T11:02:47"/>
    <d v="2023-09-06T11:04:47"/>
    <s v="AUWANI.SUDIN@TM.COM.MY"/>
    <s v="Nurul Auwani Sudin"/>
    <m/>
    <m/>
    <m/>
    <m/>
    <n v="3834.99"/>
    <s v="First PO"/>
    <m/>
    <s v="TMG"/>
    <s v="H5G2300766"/>
    <s v="TMWA/233152"/>
    <s v="5G DNB DQSRK0923 1 IUC/CSR &amp; SPUR JLNBAJISENTUBU_SRK"/>
    <d v="2023-09-29T00:00:00"/>
    <s v="PAC2310185"/>
    <s v="Sarawak"/>
    <s v="SRK"/>
    <s v="Network Contractor"/>
    <m/>
    <s v="3400039077"/>
    <s v="https://tm365-my.sharepoint.com/personal/badruznasrin_basri_tm_com_my/_layouts/15/Doc.aspx?sourcedoc=%7B0AEF749E-B0F9-43D6-8798-C75E5E266E79%7D&amp;file=Costing%20Project%20TMWA233152%20DQSRK0923%20JLNBAJIS_Nurul%20Auwani%20Sudin.xlsx&amp;action=default&amp;mobileredirect=true"/>
    <s v="3400039077"/>
    <s v="KG/SB-DTJ-0112-TP"/>
    <s v="https://tm365-my.sharepoint.com/personal/badruznasrin_basri_tm_com_my/_layouts/15/Doc.aspx?sourcedoc=%7B955B0DD6-1419-4CBC-B23C-C0A07454A78D%7D&amp;file=Costing%20Project%20TMWA233152%20DQSRK0923%20JLNBAJIS_Nurul%20Auwani%20Sudin.xlsx&amp;action=default&amp;mobileredirect=true"/>
    <m/>
    <m/>
    <m/>
    <m/>
    <x v="1"/>
  </r>
  <r>
    <n v="167"/>
    <s v="Muhamad Hamizi Bin Mua'anaff"/>
    <x v="1"/>
    <d v="2023-09-06T00:00:00"/>
    <m/>
    <s v="Proceed PR 8/9/23"/>
    <d v="2023-09-06T11:04:55"/>
    <d v="2023-09-06T11:08:22"/>
    <s v="AUWANI.SUDIN@TM.COM.MY"/>
    <s v="Nurul Auwani Sudin"/>
    <m/>
    <m/>
    <m/>
    <m/>
    <n v="9291.52"/>
    <s v="First PO"/>
    <m/>
    <s v="TMG"/>
    <s v="H5G2300677"/>
    <s v="TMWA/233141"/>
    <s v="5G DNB DQSIB1010 1 IUC/CSR &amp; JLNUPPERLANANGSIBU_LAN"/>
    <d v="2023-09-29T00:00:00"/>
    <s v="PAC2309382"/>
    <s v="Sarawak"/>
    <s v="LAN"/>
    <s v="Network Contractor"/>
    <m/>
    <s v="3400041410"/>
    <s v="https://tm365-my.sharepoint.com/personal/badruznasrin_basri_tm_com_my/Documents/Apps/Microsoft%20Forms/Request%20New%20PR/Question%201/TP%20%20TMWA233141%20-5G%20DNB%20DQSIB1010%201%20IUCCSR%20%26%20J_Nurul%20Auwani%20Sudin.pdf"/>
    <s v="3400041410"/>
    <s v=" KG/SB-GEA-0019-TP"/>
    <s v="https://tm365-my.sharepoint.com/personal/badruznasrin_basri_tm_com_my/_layouts/15/Doc.aspx?sourcedoc=%7BE7B25ADA-5668-4091-9E4F-E0B118F76197%7D&amp;file=Costing_Project%20TMWA233141%20-%205G%20DNB%20DQSIB1010_Nurul%20Auwani%20Sudin.xlsx&amp;action=default&amp;mobileredirect=true"/>
    <m/>
    <m/>
    <m/>
    <m/>
    <x v="1"/>
  </r>
  <r>
    <n v="168"/>
    <s v="Hasrul Nizam Bin Othman"/>
    <x v="4"/>
    <d v="2023-09-06T00:00:00"/>
    <m/>
    <s v="done email feedback to AND"/>
    <d v="2023-09-06T11:14:06"/>
    <d v="2023-09-06T11:22:56"/>
    <s v="najmi.rahman@tm.com.my"/>
    <s v="Ahmad Najmi Bin Arahman Ahmad Najmi Bin Arahman"/>
    <m/>
    <m/>
    <m/>
    <m/>
    <n v="1058.82"/>
    <s v="First PO"/>
    <m/>
    <s v="TMG"/>
    <s v="NRP2302857"/>
    <s v="TMEA/231481"/>
    <s v="NRP FOC (TP) GEB F42,43 PUSH CORE GTT SHELL TANJUNG GELANG JALAN PELABUHAN KUANTAN"/>
    <d v="2023-09-15T00:00:00"/>
    <s v="PAC2311576"/>
    <s v="Pahang"/>
    <s v="GEB"/>
    <s v="Network Contractor"/>
    <m/>
    <s v="3400038506"/>
    <s v="https://tm365-my.sharepoint.com/personal/badruznasrin_basri_tm_com_my/Documents/Apps/Microsoft%20Forms/Request%20New%20PR/Question%201/NRP%20FOC%20(TP)%20GEB%20F42,43%20PUSH%20CORE%20GTT%20SHELL%20T_Ahmad%20Najmi%20Bin%20Arah.pdf"/>
    <s v="3400038506"/>
    <s v="PHG-NRO-0190-TP"/>
    <s v="https://tm365-my.sharepoint.com/personal/badruznasrin_basri_tm_com_my/_layouts/15/Doc.aspx?sourcedoc=%7B16478980-AD4A-4DB0-A146-B7DED5748C67%7D&amp;file=BOQ%20EXCEL%20SHELL_Ahmad%20Najmi%20Bin%20Arah.xlsx&amp;action=default&amp;mobileredirect=true"/>
    <m/>
    <m/>
    <m/>
    <m/>
    <x v="0"/>
  </r>
  <r>
    <n v="169"/>
    <s v="Mahzura Binti Ramli"/>
    <x v="1"/>
    <m/>
    <m/>
    <m/>
    <d v="2023-09-06T11:17:54"/>
    <d v="2023-09-06T11:32:27"/>
    <s v="fredo9@tm.com.my"/>
    <s v="Fredoline Bin Nasir Kirong Kirong"/>
    <m/>
    <m/>
    <m/>
    <m/>
    <n v="969.49"/>
    <s v="Additional PO (SI/VO)"/>
    <s v="Need additional splicing at 3 joints to put through core"/>
    <s v="TMone"/>
    <s v="GOV2300394"/>
    <s v="TMBA/230290"/>
    <s v="1GOV FOC SPUR BFT F0XX (12C) MYGOV*NET-KPKT(JBPM)-BALAI BOMBA DAN PENYELAMAT BEAUFORT,SABAH (IPME)-BFT"/>
    <d v="2023-09-06T00:00:00"/>
    <s v="PAC2303917"/>
    <s v="Sabah"/>
    <s v="BFT"/>
    <s v="Network Contractor"/>
    <m/>
    <s v="3400039079"/>
    <s v="https://tm365-my.sharepoint.com/personal/badruznasrin_basri_tm_com_my/Documents/Apps/Microsoft%20Forms/Request%20New%20PR/Question%201/TECHNICAL%20PROPOSAL-EE_Fredoline%20Bin%20Nasir.pdf"/>
    <s v="3400039079"/>
    <s v="KK/PB/LB-EXT-0904-TP"/>
    <s v="https://tm365-my.sharepoint.com/personal/badruznasrin_basri_tm_com_my/Documents/Apps/Microsoft%20Forms/Request%20New%20PR/Question/SI_(ADD_WORK)%5B1%5D_Fredoline%20Bin%20Nasir.pdf"/>
    <m/>
    <m/>
    <m/>
    <m/>
    <x v="0"/>
  </r>
  <r>
    <n v="170"/>
    <s v="Hasrul Nizam Bin Othman"/>
    <x v="3"/>
    <d v="2023-09-07T00:00:00"/>
    <m/>
    <s v="done verified. submit to CPA"/>
    <d v="2023-09-06T11:29:13"/>
    <d v="2023-09-06T11:41:36"/>
    <s v="najmi.rahman@tm.com.my"/>
    <s v="Ahmad Najmi Bin Arahman Ahmad Najmi Bin Arahman"/>
    <m/>
    <m/>
    <m/>
    <m/>
    <n v="19024.099999999999"/>
    <s v="First PO"/>
    <m/>
    <s v="TMone"/>
    <s v="NRP2302959"/>
    <s v="TMEA/231483"/>
    <s v="NRP FOC (TP) JNCT PHI-MEC SPURS 12C PK AGRO-INDUSTRIAL PRODUCTS LOT 843 KAMPUNG BUNUT PEKAN"/>
    <d v="2023-09-11T00:00:00"/>
    <s v="PAC2311392"/>
    <s v="Pahang"/>
    <s v="PE"/>
    <s v="Network Contractor"/>
    <m/>
    <s v="3400038648"/>
    <s v="https://tm365-my.sharepoint.com/personal/badruznasrin_basri_tm_com_my/Documents/Apps/Microsoft%20Forms/Request%20New%20PR/Question%201/TECHNICAL_PROPOSAL_NRP%20FOC%20(TP)%20JNCT%20PHI-MEC_Ahmad%20Najmi%20Bin%20Arah.pdf"/>
    <s v="3400038648"/>
    <s v="PHG-EVT-0059-TP"/>
    <s v="https://tm365-my.sharepoint.com/personal/badruznasrin_basri_tm_com_my/Documents/Apps/Microsoft%20Forms/Request%20New%20PR/Question/Std_Costing_AWP_FTTH_CNC-%20NRP%20FOC%20(TP)%20JNCT%20P_Ahmad%20Najmi%20Bin%20Arah.pdf"/>
    <m/>
    <m/>
    <m/>
    <m/>
    <x v="0"/>
  </r>
  <r>
    <n v="171"/>
    <m/>
    <x v="0"/>
    <m/>
    <m/>
    <m/>
    <d v="2023-09-06T11:52:47"/>
    <d v="2023-09-06T11:55:29"/>
    <s v="dnoraini@tm.com.my"/>
    <s v="Noraini Binti Daud Daud"/>
    <m/>
    <m/>
    <m/>
    <m/>
    <n v="294.5"/>
    <s v="First PO"/>
    <m/>
    <s v="GNT"/>
    <s v="OCI-3-0002147729"/>
    <s v="TONA/230408.03 / RR-2350012"/>
    <s v="ZEROX/ROU/NFF SP/TMU_C006_DP0019/TANAM 1 TIANG"/>
    <d v="2023-09-10T00:00:00"/>
    <s v="RR-2350012"/>
    <s v="Kedah/Perlis"/>
    <s v="TMU"/>
    <s v="Other Contract"/>
    <m/>
    <s v="3400039035"/>
    <m/>
    <s v="3400039035"/>
    <m/>
    <s v="https://tm365-my.sharepoint.com/personal/badruznasrin_basri_tm_com_my/_layouts/15/Doc.aspx?sourcedoc=%7BE11ADC5E-0DA1-4B64-AFAC-DC32F09395AE%7D&amp;file=RR-2350012_Noraini%20Binti%20Daud%20D.xlsx&amp;action=default&amp;mobileredirect=true"/>
    <m/>
    <m/>
    <m/>
    <m/>
    <x v="0"/>
  </r>
  <r>
    <n v="172"/>
    <m/>
    <x v="0"/>
    <m/>
    <m/>
    <m/>
    <d v="2023-09-06T11:55:37"/>
    <d v="2023-09-06T11:59:54"/>
    <s v="dnoraini@tm.com.my"/>
    <s v="Noraini Binti Daud Daud"/>
    <m/>
    <m/>
    <m/>
    <m/>
    <n v="294.5"/>
    <s v="First PO"/>
    <m/>
    <s v="GNT"/>
    <s v="1-69344978149 "/>
    <s v="TONA/230408.04 / RR-2350015"/>
    <s v="ZEROX/ROU/NFF SP/JG_C010_DP0009/TANAM 1 TIANG"/>
    <d v="2023-09-07T00:00:00"/>
    <s v="RR-2350015"/>
    <s v="Kedah/Perlis"/>
    <s v="JG"/>
    <s v="Other Contract"/>
    <m/>
    <s v="3400039035"/>
    <m/>
    <s v="3400039035"/>
    <m/>
    <s v="https://tm365-my.sharepoint.com/personal/badruznasrin_basri_tm_com_my/_layouts/15/Doc.aspx?sourcedoc=%7B3F6E4B43-F601-48CF-9E10-A48A38FCD459%7D&amp;file=RR-2350015_Noraini%20Binti%20Daud%20D.xlsx&amp;action=default&amp;mobileredirect=true"/>
    <m/>
    <m/>
    <m/>
    <m/>
    <x v="0"/>
  </r>
  <r>
    <n v="173"/>
    <s v="Yuhaniz Binti Baidzawi"/>
    <x v="1"/>
    <d v="2023-09-07T00:00:00"/>
    <m/>
    <n v="4902145750"/>
    <d v="2023-09-06T11:59:33"/>
    <d v="2023-09-06T12:00:28"/>
    <s v="AUWANI.SUDIN@TM.COM.MY"/>
    <s v="Nurul Auwani Sudin"/>
    <m/>
    <m/>
    <m/>
    <m/>
    <n v="11331.04"/>
    <s v="First PO"/>
    <m/>
    <s v="TMG"/>
    <s v="H5G2300793"/>
    <s v="TMWA/233147"/>
    <s v="5G DNB DQSIB1000 1 IUC/CSR &amp; SPUR JLNUPPERLANANG_LAN"/>
    <d v="2023-09-30T00:00:00"/>
    <s v="PAC2310175"/>
    <s v="Sarawak"/>
    <s v="LAN"/>
    <s v="Network Contractor"/>
    <m/>
    <s v="3400041410"/>
    <s v="https://tm365-my.sharepoint.com/personal/badruznasrin_basri_tm_com_my/Documents/Apps/Microsoft%20Forms/Request%20New%20PR/Question%201/TP%20%20TMWA233147%20-%205G%20DNB%20DQSIB1000%201%20IUCCSR%20%26_Nurul%20Auwani%20Sudin.pdf"/>
    <s v="3400041410"/>
    <s v="KG/SB-GEA-0020-TP"/>
    <s v="https://tm365-my.sharepoint.com/personal/badruznasrin_basri_tm_com_my/_layouts/15/Doc.aspx?sourcedoc=%7BF9ED1CF7-D0C0-45CB-9920-BDD4DAFB3144%7D&amp;file=Costing_Project%20TMWA233147%20-%205G%20DNB%20DQSIB1000_Nurul%20Auwani%20Sudin.xlsx&amp;action=default&amp;mobileredirect=true"/>
    <m/>
    <m/>
    <m/>
    <m/>
    <x v="1"/>
  </r>
  <r>
    <n v="174"/>
    <s v="Yuhaniz Binti Baidzawi"/>
    <x v="1"/>
    <d v="2023-09-08T00:00:00"/>
    <m/>
    <n v="4902145974"/>
    <d v="2023-09-06T12:00:35"/>
    <d v="2023-09-06T12:02:52"/>
    <s v="AUWANI.SUDIN@TM.COM.MY"/>
    <s v="Nurul Auwani Sudin"/>
    <m/>
    <m/>
    <m/>
    <m/>
    <n v="15456.54"/>
    <s v="First PO"/>
    <m/>
    <s v="TMG"/>
    <s v="H5G2300794"/>
    <s v="TMWA/233148"/>
    <s v="5G DNB DQSIB1037 1 IUC/CSR &amp; SPUR LANANGBRIDGETOLLBOOTH_LAN"/>
    <d v="2023-09-30T00:00:00"/>
    <s v="PAC2310176"/>
    <s v="Sarawak"/>
    <s v="LAN"/>
    <s v="Network Contractor"/>
    <m/>
    <s v="3400041410"/>
    <s v="https://tm365-my.sharepoint.com/personal/badruznasrin_basri_tm_com_my/_layouts/15/Doc.aspx?sourcedoc=%7B77A19296-0922-40B0-9D24-47F5347C2FA5%7D&amp;file=Costing_Project%20TMWA233147%20-%205G%20DNB%20DQSIB1000_Nurul%20Auwani%20Sudin.xlsx&amp;action=default&amp;mobileredirect=true"/>
    <s v="3400041410"/>
    <s v=" KG/SB-GEA-0021-TP"/>
    <s v="https://tm365-my.sharepoint.com/personal/badruznasrin_basri_tm_com_my/_layouts/15/Doc.aspx?sourcedoc=%7BC0A95EC1-1BAF-47D4-808F-73FE7EC65C20%7D&amp;file=Costing_Project%20TMWA233148%20-%205G%20DNB%20DQSIB1037_Nurul%20Auwani%20Sudin.xlsx&amp;action=default&amp;mobileredirect=true"/>
    <m/>
    <m/>
    <m/>
    <m/>
    <x v="1"/>
  </r>
  <r>
    <n v="175"/>
    <m/>
    <x v="0"/>
    <m/>
    <m/>
    <m/>
    <d v="2023-09-06T12:00:00"/>
    <d v="2023-09-06T12:08:09"/>
    <s v="dnoraini@tm.com.my"/>
    <s v="Noraini Binti Daud Daud"/>
    <m/>
    <m/>
    <m/>
    <m/>
    <n v="883.5"/>
    <s v="First PO"/>
    <m/>
    <s v="GNT"/>
    <s v="OCI-3-0002146848"/>
    <s v="TONA/230408.05 / RR-2350020"/>
    <s v="ZEROX/ROU/NFF SP/KX_C010_DP0046/TANAM 3 TIANG_x000a_"/>
    <d v="2023-09-07T00:00:00"/>
    <s v="RR-2350020"/>
    <s v="Kedah/Perlis"/>
    <s v="KX"/>
    <s v="Other Contract"/>
    <m/>
    <s v="3400039035"/>
    <m/>
    <s v="3400039035"/>
    <m/>
    <s v="https://tm365-my.sharepoint.com/personal/badruznasrin_basri_tm_com_my/_layouts/15/Doc.aspx?sourcedoc=%7B29D27DA5-30E2-4A85-80C0-2D31E5BAEA5A%7D&amp;file=RR-2350020_Noraini%20Binti%20Daud%20D.xlsx&amp;action=default&amp;mobileredirect=true"/>
    <m/>
    <m/>
    <m/>
    <m/>
    <x v="0"/>
  </r>
  <r>
    <n v="176"/>
    <m/>
    <x v="0"/>
    <m/>
    <m/>
    <m/>
    <d v="2023-09-06T12:08:14"/>
    <d v="2023-09-06T12:11:43"/>
    <s v="dnoraini@tm.com.my"/>
    <s v="Noraini Binti Daud Daud"/>
    <m/>
    <m/>
    <m/>
    <m/>
    <n v="589"/>
    <s v="First PO"/>
    <m/>
    <s v="GNT"/>
    <s v="1-70135101993"/>
    <s v="TONA/230408.06 / RR-2350081"/>
    <s v="ZEROX/ROU/NFF SP/RIA_C008_0031A/TANAM 2 TIANG"/>
    <d v="2023-09-07T00:00:00"/>
    <s v="RR-2350081"/>
    <s v="Kedah/Perlis"/>
    <s v="RIA_C008_0031A"/>
    <s v="Other Contract"/>
    <m/>
    <s v="3400039035"/>
    <m/>
    <s v="3400039035"/>
    <m/>
    <s v="https://tm365-my.sharepoint.com/personal/badruznasrin_basri_tm_com_my/_layouts/15/Doc.aspx?sourcedoc=%7B3CEF5F6F-45B0-4EEB-90B9-F119381E7680%7D&amp;file=RR-2350081_Noraini%20Binti%20Daud%20D.xlsx&amp;action=default&amp;mobileredirect=true"/>
    <m/>
    <m/>
    <m/>
    <m/>
    <x v="0"/>
  </r>
  <r>
    <n v="177"/>
    <m/>
    <x v="0"/>
    <m/>
    <m/>
    <m/>
    <d v="2023-09-06T12:11:49"/>
    <d v="2023-09-06T12:15:08"/>
    <s v="dnoraini@tm.com.my"/>
    <s v="Noraini Binti Daud Daud"/>
    <m/>
    <m/>
    <m/>
    <m/>
    <n v="589"/>
    <s v="First PO"/>
    <m/>
    <s v="GNT"/>
    <s v="OCI-3-0002219825 "/>
    <s v="TONA/230408.11 / RR-2350478"/>
    <s v="ZEROX/ROU/NFF SP/RIA_C032_DP0020/TANAM 2 TIANG_x000a_"/>
    <d v="2023-09-07T00:00:00"/>
    <s v="RR-2350478"/>
    <s v="Kedah/Perlis"/>
    <s v="RIA_C032_DP0020"/>
    <s v="Other Contract"/>
    <m/>
    <s v="3400039035"/>
    <m/>
    <s v="3400039035"/>
    <m/>
    <s v="https://tm365-my.sharepoint.com/personal/badruznasrin_basri_tm_com_my/_layouts/15/Doc.aspx?sourcedoc=%7B66CB2A80-C98E-495A-B0A5-0FAD6DD56192%7D&amp;file=RR-2350478_Noraini%20Binti%20Daud%20D.xlsx&amp;action=default&amp;mobileredirect=true"/>
    <m/>
    <m/>
    <m/>
    <m/>
    <x v="0"/>
  </r>
  <r>
    <n v="178"/>
    <s v="Ts. Khairul Amilin Bin Mohamed Yusof"/>
    <x v="2"/>
    <d v="2023-09-08T00:00:00"/>
    <m/>
    <s v="Under Quality"/>
    <d v="2023-09-06T12:15:11"/>
    <d v="2023-09-06T12:19:20"/>
    <s v="jrodziah@tm.com.my"/>
    <s v="Rodziah Binti Jalaludin Jalaludin"/>
    <m/>
    <m/>
    <m/>
    <m/>
    <n v="17969.900000000001"/>
    <s v="First PO"/>
    <m/>
    <s v="GNT"/>
    <s v="QUA2300039"/>
    <s v="TMNC/230040"/>
    <s v="RER FOC 48C KGR - TRP"/>
    <d v="2023-10-30T00:00:00"/>
    <s v="QUA2300039/PAC2311496"/>
    <s v="Perak "/>
    <s v="KGR"/>
    <s v="Network Contractor"/>
    <m/>
    <s v="1011321"/>
    <s v="https://tm365-my.sharepoint.com/personal/badruznasrin_basri_tm_com_my/_layouts/15/Doc.aspx?sourcedoc=%7BA1FB0484-828B-441F-82E0-C0FD7100855D%7D&amp;file=TECHNICAL%20PROPOSAL%20FOR%20TM%20PROJECT%20PROJEK%20TMNC_Rodziah%20Binti%20Jalalu.pptx&amp;action=edit&amp;mobileredirect=true"/>
    <s v="3400038992"/>
    <s v="CNFD-MTK-0035-TP"/>
    <s v="https://tm365-my.sharepoint.com/personal/badruznasrin_basri_tm_com_my/Documents/Apps/Microsoft%20Forms/Request%20New%20PR/Question/BOQ%20TITAN%20RER%20FOC%2096C%20KGR%20-%20TRP%20(foc)_Rodziah%20Binti%20Jalalu.pdf"/>
    <m/>
    <m/>
    <m/>
    <m/>
    <x v="0"/>
  </r>
  <r>
    <n v="179"/>
    <s v="Ts. Khairul Amilin Bin Mohamed Yusof"/>
    <x v="5"/>
    <m/>
    <m/>
    <s v="PR Done : Email ND 7/9/23"/>
    <d v="2023-09-06T11:51:58"/>
    <d v="2023-09-06T12:26:29"/>
    <s v="khairulhafiz.wahab@tm.com.my"/>
    <s v="Khairul Hafiz Bin Abdul Wahab"/>
    <m/>
    <m/>
    <m/>
    <m/>
    <n v="5825.15"/>
    <s v="First PO"/>
    <m/>
    <s v="TMG"/>
    <s v="H5G2206109"/>
    <s v="TMNA/225034"/>
    <s v="H5G FOC TJP_F11 SPUR (12C) CSR DAKER0129"/>
    <d v="2023-09-05T00:00:00"/>
    <s v="PAC2223779"/>
    <s v="Perak "/>
    <s v="TJP"/>
    <s v="Network Contractor"/>
    <m/>
    <s v="3400038769"/>
    <s v="https://tm365-my.sharepoint.com/personal/badruznasrin_basri_tm_com_my/Documents/Apps/Microsoft%20Forms/Request%20New%20PR/Question%201/TECHNICAL%20PROPOSAL_H5G%20FOC%20TJP_F08%20CSR%20DAKER0_Khairul%20Hafiz%20Bin%20Ab.pdf"/>
    <s v="3400038769"/>
    <s v="PRK-PIR-0033-TP"/>
    <s v="https://tm365-my.sharepoint.com/personal/badruznasrin_basri_tm_com_my/Documents/Apps/Microsoft%20Forms/Request%20New%20PR/Question/BOQ_H5G%20FOC%20TJP_F08%20CSR%20DAKER0129%20SK%20SUNGAI%20M_Khairul%20Hafiz%20Bin%20Ab.pdf"/>
    <m/>
    <m/>
    <m/>
    <m/>
    <x v="1"/>
  </r>
  <r>
    <n v="180"/>
    <s v="Mohd Syahmi Bin Chik"/>
    <x v="1"/>
    <m/>
    <m/>
    <m/>
    <d v="2023-09-06T12:25:08"/>
    <d v="2023-09-06T12:30:44"/>
    <s v="mohdhasrul.abuhassan@tm.com.my"/>
    <s v="Mohd Hasrul Bin Abu Hassan"/>
    <m/>
    <m/>
    <m/>
    <m/>
    <n v="3000"/>
    <s v="Additional PO (SI/VO)"/>
    <s v="masalah kontrak battery (3400043745 - swichtec) ,telah log dalam iris untuk masalah tersebut"/>
    <s v="GNT"/>
    <s v="NGT2300001"/>
    <s v="TMCB/230101"/>
    <s v="BAU DC POWER TM KE (ME-NGT)"/>
    <d v="2023-11-06T00:00:00"/>
    <s v="PAC2308821"/>
    <s v="Kuala Lumpur"/>
    <s v="KE"/>
    <s v="Other Contract"/>
    <m/>
    <s v="3400043745"/>
    <m/>
    <s v="3400043745"/>
    <m/>
    <s v="https://tm365-my.sharepoint.com/personal/badruznasrin_basri_tm_com_my/Documents/Apps/Microsoft%20Forms/Request%20New%20PR/Question/BOQ%20TM%20KEPONG_Mohd%20Hasrul%20Bin%20Abu.pdf"/>
    <m/>
    <m/>
    <m/>
    <m/>
    <x v="0"/>
  </r>
  <r>
    <n v="181"/>
    <s v="Hasrul Nizam Bin Othman"/>
    <x v="2"/>
    <d v="2023-09-07T00:00:00"/>
    <m/>
    <s v="PO/VO missing info RMD/SLD to verify, 2nd reminder 12/9"/>
    <d v="2023-09-06T11:58:01"/>
    <d v="2023-09-06T12:35:46"/>
    <s v="normalisa.abdjalil@tm.com.my"/>
    <s v="Normalisa Binti Abdul Jalil"/>
    <m/>
    <m/>
    <m/>
    <m/>
    <n v="2705.58"/>
    <s v="Additional PO (SI/VO)"/>
    <s v="Change design to overhead, add 8poles."/>
    <s v="TMone"/>
    <s v="S2U2104696"/>
    <s v="TMEA/212128"/>
    <s v="BBF NON USP FTTH DMAK C001 ADD FDP (JT_VC5004) PUSAT PENGEMBANGAN AKUAKULTUR, KAMPUNG PERLOK (DMAK_VC5004)"/>
    <d v="2023-05-22T00:00:00"/>
    <s v="PAC2108647"/>
    <s v="Pahang"/>
    <s v="DMAK"/>
    <s v="Network Contractor"/>
    <m/>
    <s v="3400025960"/>
    <s v="https://tm365-my.sharepoint.com/personal/badruznasrin_basri_tm_com_my/Documents/Apps/Microsoft%20Forms/Request%20New%20PR/Question%201/HARUM%20TMEA212128%20BBF%20NON%20USP%20FTTH%20DMAK%20C001%20A_Normalisa%20Binti%20Abdu.pdf"/>
    <s v="3400025960"/>
    <s v="PHG-HARUM(RR)-0546"/>
    <s v="https://tm365-my.sharepoint.com/personal/badruznasrin_basri_tm_com_my/Documents/Apps/Microsoft%20Forms/Request%20New%20PR/Question/HARUM%20TMEA212128%20BBF%20NON%20USP%20FTTH%20DMAK%20C001%20A_Normalisa%20Binti%20Abdu.pdf"/>
    <m/>
    <m/>
    <m/>
    <m/>
    <x v="0"/>
  </r>
  <r>
    <n v="182"/>
    <m/>
    <x v="0"/>
    <m/>
    <m/>
    <m/>
    <d v="2023-09-06T12:46:38"/>
    <d v="2023-09-06T12:47:31"/>
    <s v="dnoraini@tm.com.my"/>
    <s v="Noraini Binti Daud Daud"/>
    <m/>
    <m/>
    <m/>
    <m/>
    <n v="589"/>
    <s v="First PO"/>
    <m/>
    <s v="GNT"/>
    <s v="1-70180860795 "/>
    <s v="TONA/230408.12 / RR-2350480"/>
    <s v="ZEROX/ROU/NFF SP/GN_C004_DP0031/TANAM 2 TIANG_x000a_"/>
    <d v="2023-09-07T00:00:00"/>
    <s v="RR-2350480"/>
    <s v="Kedah/Perlis"/>
    <s v="GN"/>
    <s v="Other Contract"/>
    <m/>
    <s v="3400039035"/>
    <m/>
    <s v="3400039035"/>
    <m/>
    <s v="https://tm365-my.sharepoint.com/personal/badruznasrin_basri_tm_com_my/_layouts/15/Doc.aspx?sourcedoc=%7B7A7D4EA7-3A88-466D-B671-DCB7CA0DCB5F%7D&amp;file=RR-2350480_Noraini%20Binti%20Daud%20D.xlsx&amp;action=default&amp;mobileredirect=true"/>
    <m/>
    <m/>
    <m/>
    <m/>
    <x v="0"/>
  </r>
  <r>
    <n v="183"/>
    <s v="Hasrul Nizam Bin Othman"/>
    <x v="2"/>
    <d v="2023-09-07T00:00:00"/>
    <m/>
    <s v="PO/VO missing info RMD/SLD to verify, 2nd reminder 12/9"/>
    <d v="2023-09-06T12:36:44"/>
    <d v="2023-09-06T12:54:22"/>
    <s v="normalisa.abdjalil@tm.com.my"/>
    <s v="Normalisa Binti Abdul Jalil"/>
    <m/>
    <m/>
    <m/>
    <m/>
    <n v="9230.51"/>
    <s v="Additional PO (SI/VO)"/>
    <s v="Change design melibatkan 44 batang tiang. Delay creation PR2 disebabkan contractor lewat submit PR2 dan contract Harum telah tamat di Pahang."/>
    <s v="GNT"/>
    <s v="RER1950117"/>
    <s v="TMEA/191453"/>
    <s v="REROUTING FTTH JT C0XX SILICA JT 051 JLN JERANTUT - BENTA"/>
    <d v="2022-10-02T00:00:00"/>
    <s v="PAC1910497"/>
    <s v="Pahang"/>
    <s v="JT"/>
    <s v="Network Contractor"/>
    <m/>
    <s v="3400025960"/>
    <s v="https://tm365-my.sharepoint.com/personal/badruznasrin_basri_tm_com_my/Documents/Apps/Microsoft%20Forms/Request%20New%20PR/Question%201/HARUM%20TMEA191453%20REROUTING%20FTTH%20JT%20C029%20SILIC_Normalisa%20Binti%20Abdu.pdf"/>
    <s v="3400025960"/>
    <s v="PHG-HARUM(RR)-0303"/>
    <s v="https://tm365-my.sharepoint.com/personal/badruznasrin_basri_tm_com_my/Documents/Apps/Microsoft%20Forms/Request%20New%20PR/Question/HARUM%20TMEA191453%20REROUTING%20FTTH%20JT%20C029%20SILIC_Normalisa%20Binti%20Abdu.pdf"/>
    <m/>
    <m/>
    <m/>
    <m/>
    <x v="0"/>
  </r>
  <r>
    <n v="184"/>
    <s v="Yuhaniz Binti Baidzawi"/>
    <x v="1"/>
    <d v="2023-09-08T00:00:00"/>
    <m/>
    <n v="4902145360"/>
    <d v="2023-09-06T12:39:18"/>
    <d v="2023-09-06T13:00:47"/>
    <s v="alixgeoffrey@tm.com.my"/>
    <s v="Alixgeoffrey Anak Ongke"/>
    <m/>
    <m/>
    <m/>
    <m/>
    <n v="16097"/>
    <s v="Additional PO (SI/VO)"/>
    <s v="project KIV before by DNB. DNB issue new SOF"/>
    <s v="GNT"/>
    <s v="H5G2202162"/>
    <s v="TMWA/220482"/>
    <s v="DQKCH0326_WISMASUMBERALAM - PRJ"/>
    <d v="2023-09-11T00:00:00"/>
    <s v="PAC2209109"/>
    <s v="Sarawak"/>
    <s v="PRJ"/>
    <s v="Network Contractor"/>
    <m/>
    <s v="A Terratech"/>
    <s v="https://tm365-my.sharepoint.com/personal/badruznasrin_basri_tm_com_my/Documents/Apps/Microsoft%20Forms/Request%20New%20PR/Question%201/Internal%20Wiring%20Sumber%20Alam%20(1)%20(1)_Alixgeoffrey%20Anak%20On.pdf; https://tm365-my.sharepoint.com/personal/badruznasrin_basri_tm_com_my/Documents/Apps/Microsoft%20Forms/Request%20New%20PR/Question%201/SURAT%20TBOQ%20SUMBER%20ALAM%20(1)_Alixgeoffrey%20Anak%20On.pdf"/>
    <s v="n/a"/>
    <s v="n/a"/>
    <s v="https://tm365-my.sharepoint.com/personal/badruznasrin_basri_tm_com_my/Documents/Apps/Microsoft%20Forms/Request%20New%20PR/Question/SURAT%20TBOQ%20SUMBER%20ALAM%20(1)_Alixgeoffrey%20Anak%20On.pdf"/>
    <m/>
    <m/>
    <m/>
    <m/>
    <x v="1"/>
  </r>
  <r>
    <n v="185"/>
    <m/>
    <x v="0"/>
    <m/>
    <m/>
    <m/>
    <d v="2023-09-06T13:51:48"/>
    <d v="2023-09-06T13:53:24"/>
    <s v="dnoraini@tm.com.my"/>
    <s v="Noraini Binti Daud Daud"/>
    <m/>
    <m/>
    <m/>
    <m/>
    <n v="294.5"/>
    <s v="First PO"/>
    <m/>
    <s v="GNT"/>
    <s v="1-70180816223"/>
    <s v="TONA/230408.14 / RR-2351557"/>
    <s v="ZEROX/ROU/NFF SP/GN_C004_DP0034/TANAM 1 TIANG"/>
    <d v="2023-09-07T00:00:00"/>
    <s v="RR-2351557"/>
    <s v="Kedah/Perlis"/>
    <s v="GN"/>
    <s v="Other Contract"/>
    <m/>
    <s v="3400039035"/>
    <m/>
    <s v="3400039035"/>
    <m/>
    <s v="https://tm365-my.sharepoint.com/personal/badruznasrin_basri_tm_com_my/_layouts/15/Doc.aspx?sourcedoc=%7BFE712381-7E01-433E-9A56-1D3470444D34%7D&amp;file=RR-2351557_Noraini%20Binti%20Daud%20D.xlsx&amp;action=default&amp;mobileredirect=true"/>
    <m/>
    <m/>
    <m/>
    <m/>
    <x v="0"/>
  </r>
  <r>
    <n v="186"/>
    <m/>
    <x v="0"/>
    <m/>
    <m/>
    <m/>
    <d v="2023-09-06T13:53:30"/>
    <d v="2023-09-06T13:57:24"/>
    <s v="dnoraini@tm.com.my"/>
    <s v="Noraini Binti Daud Daud"/>
    <m/>
    <m/>
    <m/>
    <m/>
    <n v="883.5"/>
    <s v="First PO"/>
    <m/>
    <s v="GNT"/>
    <s v="1-70181279824 "/>
    <s v="TONA/230408.15 / RR-2350483"/>
    <s v="ZEROX/ROU/NFF SP/GN_C004_DP0033/TANAM 3 TIANG_x000a_"/>
    <d v="2023-09-07T00:00:00"/>
    <s v="RR-2350483"/>
    <s v="Kedah/Perlis"/>
    <s v="GN"/>
    <s v="Other Contract"/>
    <m/>
    <s v="3400039035"/>
    <m/>
    <s v="3400039035"/>
    <m/>
    <s v="https://tm365-my.sharepoint.com/personal/badruznasrin_basri_tm_com_my/_layouts/15/Doc.aspx?sourcedoc=%7B7B14BD75-97B1-4E57-AEAC-3EA573E3A1C4%7D&amp;file=RR-2350483_Noraini%20Binti%20Daud%20D.xlsx&amp;action=default&amp;mobileredirect=true"/>
    <m/>
    <m/>
    <m/>
    <m/>
    <x v="0"/>
  </r>
  <r>
    <n v="187"/>
    <m/>
    <x v="0"/>
    <m/>
    <m/>
    <m/>
    <d v="2023-09-06T13:57:30"/>
    <d v="2023-09-06T14:02:14"/>
    <s v="dnoraini@tm.com.my"/>
    <s v="Noraini Binti Daud Daud"/>
    <m/>
    <m/>
    <m/>
    <m/>
    <n v="589"/>
    <s v="First PO"/>
    <m/>
    <s v="GNT"/>
    <s v="1-70090786706 "/>
    <s v="TONA/230408.16 / RR-2350484"/>
    <s v="ZEROX/ROU/NFF SP/GN_C004_DP0033/TANAM 2 TIANG_x000a_"/>
    <d v="2023-09-07T00:00:00"/>
    <s v="RR-2350484"/>
    <s v="Kedah/Perlis"/>
    <s v="GN"/>
    <s v="Other Contract"/>
    <m/>
    <s v="3400039035"/>
    <m/>
    <s v="3400039035"/>
    <m/>
    <s v="https://tm365-my.sharepoint.com/personal/badruznasrin_basri_tm_com_my/_layouts/15/Doc.aspx?sourcedoc=%7B957D8528-19F0-4545-AB08-658056E305A6%7D&amp;file=RR-2350484_Noraini%20Binti%20Daud%20D.xlsx&amp;action=default&amp;mobileredirect=true"/>
    <m/>
    <m/>
    <m/>
    <m/>
    <x v="0"/>
  </r>
  <r>
    <n v="188"/>
    <m/>
    <x v="0"/>
    <m/>
    <m/>
    <m/>
    <d v="2023-09-06T14:02:21"/>
    <d v="2023-09-06T14:06:57"/>
    <s v="dnoraini@tm.com.my"/>
    <s v="Noraini Binti Daud Daud"/>
    <m/>
    <m/>
    <m/>
    <m/>
    <n v="883.5"/>
    <s v="First PO"/>
    <m/>
    <s v="GNT"/>
    <s v="1-70164531055"/>
    <s v="TONA/230408.17 / RR-2350485"/>
    <s v="ZEROX/ROU/NFF SP/BL_C002_DP0020/TANAM 3 TIANG_x000a_"/>
    <d v="2023-09-07T00:00:00"/>
    <s v="RR-2350485"/>
    <s v="Kedah/Perlis"/>
    <s v="BL"/>
    <s v="Other Contract"/>
    <m/>
    <s v="3400039035"/>
    <m/>
    <s v="3400039035"/>
    <m/>
    <s v="https://tm365-my.sharepoint.com/personal/badruznasrin_basri_tm_com_my/_layouts/15/Doc.aspx?sourcedoc=%7BF2772D69-9E82-4A3F-9F92-0915E39938E0%7D&amp;file=RR-2350485_Noraini%20Binti%20Daud%20D.xlsx&amp;action=default&amp;mobileredirect=true"/>
    <m/>
    <m/>
    <m/>
    <m/>
    <x v="0"/>
  </r>
  <r>
    <n v="189"/>
    <s v="Mohd Azrul Nizam Bin Aziz"/>
    <x v="5"/>
    <m/>
    <m/>
    <m/>
    <d v="2023-09-06T14:06:04"/>
    <d v="2023-09-06T14:07:15"/>
    <s v="rnazdin@tm.com.my"/>
    <s v="Ramnazdin Bin Ramli Ramli"/>
    <m/>
    <m/>
    <m/>
    <m/>
    <n v="2512"/>
    <s v="First PO"/>
    <m/>
    <s v="TMone"/>
    <s v="GOV2305374"/>
    <s v="TMNA/230231"/>
    <s v="MYGOV*NET 2.0 - (KBS) KOMPLEKS RENANG JABATAN BELIA DAN SUKAN NEGERI PERLIS (SDWAN FTTH) - KZ"/>
    <d v="2023-08-24T00:00:00"/>
    <s v="PAC2311814"/>
    <s v="Kedah/Perlis"/>
    <s v="KZ"/>
    <s v="Network Contractor"/>
    <m/>
    <s v="3400041545"/>
    <s v="https://tm365-my.sharepoint.com/personal/badruznasrin_basri_tm_com_my/Documents/Apps/Microsoft%20Forms/Request%20New%20PR/Question%201/TECHNICAL%20PROPOSAL%20FOR%20TM%20PROJECT_Ramnazdin%20Bin%20Ramli.pdf"/>
    <s v="3400041545"/>
    <s v="KD/PL-NNM-0024-TP"/>
    <s v="https://tm365-my.sharepoint.com/personal/badruznasrin_basri_tm_com_my/Documents/Apps/Microsoft%20Forms/Request%20New%20PR/Question/KD_PL-NNM-0024-TP%20BOQ_Ramnazdin%20Bin%20Ramli.pdf"/>
    <m/>
    <m/>
    <m/>
    <m/>
    <x v="0"/>
  </r>
  <r>
    <n v="190"/>
    <s v="Khairunnisa Bte Muhamad Noor"/>
    <x v="3"/>
    <m/>
    <m/>
    <m/>
    <d v="2023-09-06T13:55:33"/>
    <d v="2023-09-06T14:32:52"/>
    <s v="azmel.othman@tm.com.my"/>
    <s v="Azmel Bin Othman"/>
    <m/>
    <m/>
    <m/>
    <m/>
    <n v="5232.53"/>
    <s v="First PO"/>
    <m/>
    <s v="TMone"/>
    <s v="GOV2305084"/>
    <s v="TMSA/233062"/>
    <s v="FOC &amp; FDP FOR UNIFI PNW MYGOV*NET 2.0-KKDW (KEJORA)-IBU PEJABAT LEMBAGA KEMAJUAN JOHOR TENGGARA (SDWAN FTTH)-PNW"/>
    <d v="2023-09-08T00:00:00"/>
    <s v="PAC2311067"/>
    <s v="Johor Selatan"/>
    <s v="PNW"/>
    <s v="Network Contractor"/>
    <m/>
    <s v="3400038538"/>
    <s v="https://tm365-my.sharepoint.com/personal/badruznasrin_basri_tm_com_my/_layouts/15/Doc.aspx?sourcedoc=%7BF44D1EAA-0DD0-4194-8E66-E00101B0A017%7D&amp;file=PNW%20MYGOV%20NET%202.0%20KKDW%20(KEJORA).0-KKDW%20(KEJOR_Azmel%20Bin%20Othman.pptx&amp;action=edit&amp;mobileredirect=true"/>
    <s v="3400038538"/>
    <s v="JS-ELC-0099-TP"/>
    <s v="https://tm365-my.sharepoint.com/personal/badruznasrin_basri_tm_com_my/Documents/Apps/Microsoft%20Forms/Request%20New%20PR/Question/CMS_BOQ_MYGOV%20NET%202.0-KKDW%20(KEJORA)_Azmel%20Bin%20Othman.pdf"/>
    <m/>
    <m/>
    <m/>
    <m/>
    <x v="0"/>
  </r>
  <r>
    <n v="191"/>
    <m/>
    <x v="0"/>
    <m/>
    <m/>
    <m/>
    <d v="2023-09-06T14:07:03"/>
    <d v="2023-09-06T14:44:08"/>
    <s v="dnoraini@tm.com.my"/>
    <s v="Noraini Binti Daud Daud"/>
    <m/>
    <m/>
    <m/>
    <m/>
    <n v="294.5"/>
    <s v="First PO"/>
    <m/>
    <s v="GNT"/>
    <s v="1-69585371327"/>
    <s v="TONA/230408.18 / RR-2350486"/>
    <s v="ZEROX/ROU/NFF SP/SIK_C003_DP0008/TANAM 1 TIANG_x000a_"/>
    <d v="2023-09-07T00:00:00"/>
    <s v="RR-2350486"/>
    <s v="Kedah/Perlis"/>
    <s v="SIK"/>
    <s v="Other Contract"/>
    <m/>
    <s v="3400039035"/>
    <m/>
    <s v="3400039035"/>
    <m/>
    <s v="https://tm365-my.sharepoint.com/personal/badruznasrin_basri_tm_com_my/_layouts/15/Doc.aspx?sourcedoc=%7B530B4BA8-4A0D-4FFC-8251-26BE364F952C%7D&amp;file=RR-2350486_Noraini%20Binti%20Daud%20D.xlsx&amp;action=default&amp;mobileredirect=true"/>
    <m/>
    <m/>
    <m/>
    <m/>
    <x v="0"/>
  </r>
  <r>
    <n v="192"/>
    <m/>
    <x v="0"/>
    <m/>
    <m/>
    <m/>
    <d v="2023-09-06T14:45:16"/>
    <d v="2023-09-06T14:46:48"/>
    <s v="dnoraini@tm.com.my"/>
    <s v="Noraini Binti Daud Daud"/>
    <m/>
    <m/>
    <m/>
    <m/>
    <n v="294.5"/>
    <s v="First PO"/>
    <m/>
    <s v="GNT"/>
    <s v="1-70134387856"/>
    <s v="TONA/230408.19 / RR-2350626"/>
    <s v="ZEROX/ROU/NFF SP/JG_C006_DP0005/TANAM 1 TIANG"/>
    <d v="2023-09-07T00:00:00"/>
    <s v="RR-2350626"/>
    <s v="Kedah/Perlis"/>
    <s v="JG"/>
    <s v="Other Contract"/>
    <m/>
    <s v="3400039035"/>
    <m/>
    <s v="3400039035"/>
    <m/>
    <s v="https://tm365-my.sharepoint.com/personal/badruznasrin_basri_tm_com_my/_layouts/15/Doc.aspx?sourcedoc=%7B701F9B16-D9F3-488E-9CA1-849CACDBDBC8%7D&amp;file=RR-2350626_Noraini%20Binti%20Daud%20D.xlsx&amp;action=default&amp;mobileredirect=true"/>
    <m/>
    <m/>
    <m/>
    <m/>
    <x v="0"/>
  </r>
  <r>
    <n v="193"/>
    <s v="Yuhaniz Binti Baidzawi"/>
    <x v="9"/>
    <d v="2023-09-07T00:00:00"/>
    <m/>
    <s v="TIADA TP, TIADA BOQ WITH RR LETTERHEAD, QUERY DUE TO PU MOB 2X"/>
    <d v="2023-09-06T14:50:18"/>
    <d v="2023-09-06T14:53:51"/>
    <s v="saifuddinothman.kamal@tm.com.my"/>
    <s v="Mohammad Saifuddin Othman Bin Kamal"/>
    <m/>
    <m/>
    <m/>
    <m/>
    <n v="557.87"/>
    <s v="Additional PO (SI/VO)"/>
    <s v="To issue 2nd PO  for_x000a_PU 108521 - Mobilization  (2 Days) for pulling FOC &amp; E2E test"/>
    <s v="TMone"/>
    <s v="GOV2301070"/>
    <s v="TMWA/233058"/>
    <s v="NID &amp; FOC FOR MYGOV*NET-KDN (JPN)-JABATAN PENDAFTARAN NEGARA (JPN) DAERAH SELANGAU(IPME)-SLGU"/>
    <d v="2023-09-07T00:00:00"/>
    <s v="PAC2304540"/>
    <s v="Sarawak"/>
    <s v="SLGU"/>
    <s v="Network Contractor"/>
    <m/>
    <s v="3400038703"/>
    <s v="https://tm365-my.sharepoint.com/personal/badruznasrin_basri_tm_com_my/Documents/Apps/Microsoft%20Forms/Request%20New%20PR/Question%201/TMWA%20233058%20JPN%20SELANGAU_Mohammad%20Saifuddin%20O.pdf"/>
    <s v="1105812"/>
    <s v="KG/SB-LSB-0159-TP"/>
    <s v="https://tm365-my.sharepoint.com/personal/badruznasrin_basri_tm_com_my/_layouts/15/Doc.aspx?sourcedoc=%7B6D4D04E7-4680-4034-A1AF-AC7377C2331B%7D&amp;file=Costing%20TMWA%20233058_Mohammad%20Saifuddin%20O.xlsx&amp;action=default&amp;mobileredirect=true"/>
    <m/>
    <m/>
    <m/>
    <m/>
    <x v="0"/>
  </r>
  <r>
    <n v="194"/>
    <s v="Yuhaniz Binti Baidzawi"/>
    <x v="4"/>
    <d v="2023-09-07T00:00:00"/>
    <m/>
    <s v="BUDGET TAK CUKUP (PERLU RPKA FINANCIAL), TIADA TP, TIADA BOQ WITH RR LETTERHEAD"/>
    <d v="2023-09-06T14:56:58"/>
    <d v="2023-09-06T14:59:32"/>
    <s v="saifuddinothman.kamal@tm.com.my"/>
    <s v="Mohammad Saifuddin Othman Bin Kamal"/>
    <m/>
    <m/>
    <m/>
    <m/>
    <n v="5565.34"/>
    <s v="Additional PO (SI/VO)"/>
    <s v="&quot;To issue 2nd PO for_x000a_PU 908055 - 1EA inservice 1 FDP_x000a_PU 108521 - 1EA Mobilization (1 Day)&quot;_x000a_"/>
    <s v="TMone"/>
    <s v="GOV2302789"/>
    <s v="TMWA/233132"/>
    <s v="UNIFI PORT FOR MYGOV*NET-MOH-KLINIK KESIHATAN BALINGIAN(SDWAN FTTH)-BGN"/>
    <d v="2023-09-07T00:00:00"/>
    <s v="PAC2308199"/>
    <s v="Sarawak"/>
    <s v="BGN"/>
    <s v="Network Contractor"/>
    <m/>
    <s v="3400038703"/>
    <s v="https://tm365-my.sharepoint.com/personal/badruznasrin_basri_tm_com_my/Documents/Apps/Microsoft%20Forms/Request%20New%20PR/Question%201/TMWA%20233132%20KLINIK%20BALINGIAN_Mohammad%20Saifuddin%20O.pdf"/>
    <s v="1105812"/>
    <s v="KG/SB-LSB-0169-TP"/>
    <s v="https://tm365-my.sharepoint.com/personal/badruznasrin_basri_tm_com_my/_layouts/15/Doc.aspx?sourcedoc=%7BF54BEAED-41EF-4483-B9DB-DA4B39F7760D%7D&amp;file=Costing%20TMWA%20233132_Mohammad%20Saifuddin%20O.xlsx&amp;action=default&amp;mobileredirect=true"/>
    <m/>
    <m/>
    <m/>
    <m/>
    <x v="0"/>
  </r>
  <r>
    <n v="195"/>
    <s v="Ahmad Zaki Bin Harris"/>
    <x v="4"/>
    <d v="2023-09-08T00:00:00"/>
    <m/>
    <s v="No budget allocated"/>
    <d v="2023-09-06T14:51:06"/>
    <d v="2023-09-06T15:00:11"/>
    <s v="mohdfahmi.ishak@tm.com.my"/>
    <s v="Mohd Fahmi Bin Ishak"/>
    <m/>
    <m/>
    <m/>
    <m/>
    <n v="34248.97"/>
    <s v="First PO"/>
    <m/>
    <s v="TMG"/>
    <s v="H5G2301065"/>
    <s v="TMNA/231332"/>
    <s v="H5G_FOC GLR F37/F38 CSR DPTML0466_CANGKATMINDENJLN15_GLR"/>
    <d v="2023-09-10T00:00:00"/>
    <s v="PAC2311480"/>
    <s v="Pulau Pinang"/>
    <s v="GLR"/>
    <s v="Network Contractor"/>
    <m/>
    <s v="3400039436"/>
    <s v="https://tm365-my.sharepoint.com/personal/badruznasrin_basri_tm_com_my/_layouts/15/Doc.aspx?sourcedoc=%7B18F77B05-51E7-40C5-A3AC-C9C86034855F%7D&amp;file=TP%20DNB%205G%20PROJECT%20-%20H5G%20FOC%20GLR%20F37-F38%20CSR%20D_Mohd%20Fahmi%20Bin%20Ishak.pptx&amp;action=edit&amp;mobileredirect=true"/>
    <s v="3400039436"/>
    <s v="PG-ZTK-0167-TP"/>
    <s v="https://tm365-my.sharepoint.com/personal/badruznasrin_basri_tm_com_my/_layouts/15/Doc.aspx?sourcedoc=%7B8C8F7EB2-BCFF-4440-B681-7EC435F6D532%7D&amp;file=COSTING%20PROJECT%20-%20H5G%20FOC%20GLR%20F37-F38%20CSR%20DPT_Mohd%20Fahmi%20Bin%20Ishak.xlsx&amp;action=default&amp;mobileredirect=true"/>
    <m/>
    <m/>
    <m/>
    <m/>
    <x v="0"/>
  </r>
  <r>
    <n v="196"/>
    <m/>
    <x v="0"/>
    <m/>
    <m/>
    <m/>
    <d v="2023-09-06T15:00:08"/>
    <d v="2023-09-06T15:00:53"/>
    <s v="dnoraini@tm.com.my"/>
    <s v="Noraini Binti Daud Daud"/>
    <m/>
    <m/>
    <m/>
    <m/>
    <n v="294.5"/>
    <s v="First PO"/>
    <m/>
    <s v="GNT"/>
    <s v="1-70753040440"/>
    <s v="TONA/230408.41 / RR-2351565"/>
    <s v="ZEROX/ROU/NFF SP/SP_C029_DP0063/TANAM 1 TIANG_x000a_"/>
    <d v="2023-09-07T00:00:00"/>
    <s v="RR-2351565"/>
    <s v="Kedah/Perlis"/>
    <s v="SP"/>
    <s v="Other Contract"/>
    <m/>
    <s v="3400039035"/>
    <m/>
    <s v="3400039035"/>
    <m/>
    <s v="https://tm365-my.sharepoint.com/personal/badruznasrin_basri_tm_com_my/_layouts/15/Doc.aspx?sourcedoc=%7B8495454D-4F41-44AE-BEBD-9567F2BDB7E6%7D&amp;file=RR-2351565_Noraini%20Binti%20Daud%20D.xlsx&amp;action=default&amp;mobileredirect=true"/>
    <m/>
    <m/>
    <m/>
    <m/>
    <x v="0"/>
  </r>
  <r>
    <n v="197"/>
    <s v="Nor Alia Binti Ismail Khafidz"/>
    <x v="1"/>
    <m/>
    <m/>
    <m/>
    <d v="2023-09-06T15:01:03"/>
    <d v="2023-09-06T15:01:41"/>
    <s v="yusof.rahim@tm.com.my"/>
    <s v="Mohd Yusof Bin Abdul Rahim"/>
    <m/>
    <m/>
    <m/>
    <m/>
    <n v="584.96"/>
    <s v="Additional PO (SI/VO)"/>
    <s v="Termination of  intertie. For intertie need to use another PU for termination. Already discussed with Mr. Badruz."/>
    <s v="TMG"/>
    <s v="SCF2300007"/>
    <s v="TMCA/231386"/>
    <s v="SCF FOC CBJ F79 192C SMW6 MORIB - KVDC"/>
    <d v="2023-12-30T00:00:00"/>
    <s v="PAC2307413"/>
    <s v="MSC"/>
    <s v="CBJ"/>
    <s v="Network Contractor"/>
    <m/>
    <s v="3400038562"/>
    <s v="https://tm365-my.sharepoint.com/personal/badruznasrin_basri_tm_com_my/_layouts/15/Doc.aspx?sourcedoc=%7B385B359B-007F-4225-9900-DCD0738A85C4%7D&amp;file=GCC(MSC)-TP-0021-001-R00_Technical%20Proposal%20f_Mohd%20Yusof%20Bin%20Abdul.pptx&amp;action=edit&amp;mobileredirect=true; https://tm365-my.sharepoint.com/personal/badruznasrin_basri_tm_com_my/Documents/Apps/Microsoft%20Forms/Request%20New%20PR/Question%201/Fiber_Tie%20CBJ_Mohd%20Yusof%20Bin%20Abdul.pdf"/>
    <s v="3400038562"/>
    <s v="MSC-GCC-0021-TP"/>
    <s v="https://tm365-my.sharepoint.com/personal/badruznasrin_basri_tm_com_my/_layouts/15/Doc.aspx?sourcedoc=%7B8692F6BE-436D-4ADD-9DBF-30C872FA6947%7D&amp;file=Copy%20of%20GCC(MSC)-BOQ-0021-003-R01_VO%20for%20SCF_Mohd%20Yusof%20Bin%20Abdul.xlsx&amp;action=default&amp;mobileredirect=true"/>
    <m/>
    <m/>
    <m/>
    <m/>
    <x v="0"/>
  </r>
  <r>
    <n v="198"/>
    <m/>
    <x v="0"/>
    <m/>
    <m/>
    <m/>
    <d v="2023-09-06T15:00:59"/>
    <d v="2023-09-06T15:03:17"/>
    <s v="dnoraini@tm.com.my"/>
    <s v="Noraini Binti Daud Daud"/>
    <m/>
    <m/>
    <m/>
    <m/>
    <n v="589"/>
    <s v="First PO"/>
    <m/>
    <s v="GNT"/>
    <s v="1-70478834363"/>
    <s v="TONA/230408.42 /  RR-2351776"/>
    <s v="ZEROX/ROU/NFF SP/KUP_C017_DP0001/TANAM 2 TIANG"/>
    <d v="2023-09-07T00:00:00"/>
    <s v=" RR-2351776"/>
    <s v="Kedah/Perlis"/>
    <s v="KUP"/>
    <s v="Other Contract"/>
    <m/>
    <s v="3400039035"/>
    <m/>
    <s v="3400039035"/>
    <m/>
    <s v="https://tm365-my.sharepoint.com/personal/badruznasrin_basri_tm_com_my/_layouts/15/Doc.aspx?sourcedoc=%7B56CFFF21-C73F-460B-AD07-3BCE4BA0442F%7D&amp;file=RR-2351776_Noraini%20Binti%20Daud%20D.xlsx&amp;action=default&amp;mobileredirect=true"/>
    <m/>
    <m/>
    <m/>
    <m/>
    <x v="0"/>
  </r>
  <r>
    <n v="199"/>
    <m/>
    <x v="0"/>
    <m/>
    <m/>
    <m/>
    <d v="2023-09-06T15:03:24"/>
    <d v="2023-09-06T15:05:05"/>
    <s v="dnoraini@tm.com.my"/>
    <s v="Noraini Binti Daud Daud"/>
    <m/>
    <m/>
    <m/>
    <m/>
    <n v="294.5"/>
    <s v="First PO"/>
    <m/>
    <s v="GNT"/>
    <s v="1-70761385634"/>
    <s v="TONA/230408.43 / RR-2351777"/>
    <s v="ZEROX/ROU/NFF SP/MBK_C009_DP0019/TANAM 1 TIANG"/>
    <d v="2023-09-07T00:00:00"/>
    <s v="RR-2351777"/>
    <s v="Kedah/Perlis"/>
    <s v="MBK"/>
    <s v="Other Contract"/>
    <m/>
    <s v="3400039035"/>
    <m/>
    <s v="3400039035"/>
    <m/>
    <s v="https://tm365-my.sharepoint.com/personal/badruznasrin_basri_tm_com_my/_layouts/15/Doc.aspx?sourcedoc=%7B2244A994-05DB-4357-92AF-4AED955D9245%7D&amp;file=RR-2351777_Noraini%20Binti%20Daud%20D.xlsx&amp;action=default&amp;mobileredirect=true"/>
    <m/>
    <m/>
    <m/>
    <m/>
    <x v="0"/>
  </r>
  <r>
    <n v="200"/>
    <m/>
    <x v="0"/>
    <m/>
    <m/>
    <m/>
    <d v="2023-09-06T15:05:13"/>
    <d v="2023-09-06T15:06:52"/>
    <s v="dnoraini@tm.com.my"/>
    <s v="Noraini Binti Daud Daud"/>
    <m/>
    <m/>
    <m/>
    <m/>
    <n v="589"/>
    <s v="First PO"/>
    <m/>
    <s v="GNT"/>
    <s v="1-70386820446"/>
    <s v="TONA/230408.44 / RR-2351780"/>
    <s v="ZEROX/ROU/NFF SP/MBK_C011_DP0022/TANAM 2 TIANG"/>
    <d v="2023-09-07T00:00:00"/>
    <s v="RR-2351780"/>
    <s v="Kedah/Perlis"/>
    <s v="MBK"/>
    <s v="Other Contract"/>
    <m/>
    <s v="3400039035"/>
    <m/>
    <s v="3400039035"/>
    <m/>
    <s v="https://tm365-my.sharepoint.com/personal/badruznasrin_basri_tm_com_my/_layouts/15/Doc.aspx?sourcedoc=%7B43772FE8-7485-4991-BBC6-9CB5700814EC%7D&amp;file=RR-2351780_Noraini%20Binti%20Daud%20D.xlsx&amp;action=default&amp;mobileredirect=true"/>
    <m/>
    <m/>
    <m/>
    <m/>
    <x v="0"/>
  </r>
  <r>
    <n v="201"/>
    <s v="Nur Syarina Binti Mohamad Resad"/>
    <x v="1"/>
    <d v="2023-09-07T00:00:00"/>
    <m/>
    <s v="PR Created PTC-Ain 8-Sep-23 PO NO : 4902145736"/>
    <d v="2023-09-06T14:59:53"/>
    <d v="2023-09-06T15:08:02"/>
    <s v="saifuddinothman.kamal@tm.com.my"/>
    <s v="Mohammad Saifuddin Othman Bin Kamal"/>
    <m/>
    <m/>
    <m/>
    <m/>
    <n v="1382.84"/>
    <s v="Additional PO (SI/VO)"/>
    <s v="&quot;To issue 2nd PO  for_x000a_PU 108455 - 12 EA for cutting tree branch along the road (300m)_x000a_Currently cable just temporary hanging on poles and branches.&quot;_x000a_"/>
    <s v="TMone"/>
    <s v="GOV2300495"/>
    <s v="TMWA/233047"/>
    <s v="NID &amp; FOC FOR MYGOV*NET-KPKT(JBPM)-BALAI BOMBA DAN PENYELAMAT MUKAH(IPME)-MKH_x000a_"/>
    <d v="2023-09-11T00:00:00"/>
    <s v="PAC2304341"/>
    <s v="Sarawak"/>
    <s v="MKH"/>
    <s v="Network Contractor"/>
    <m/>
    <s v="3400039063"/>
    <s v="https://tm365-my.sharepoint.com/personal/badruznasrin_basri_tm_com_my/Documents/Apps/Microsoft%20Forms/Request%20New%20PR/Question%201/05.%20TMWA233047_BOMBA%20MUKAH_Mohammad%20Saifuddin%20O.pdf"/>
    <s v="1109663 |"/>
    <s v="KG/SB-VIG-0083-TP"/>
    <s v="https://tm365-my.sharepoint.com/personal/badruznasrin_basri_tm_com_my/Documents/Apps/Microsoft%20Forms/Request%20New%20PR/Question/Costing%20TMWA%20233047_Mohammad%20Saifuddin%20O.pdf"/>
    <m/>
    <m/>
    <m/>
    <m/>
    <x v="0"/>
  </r>
  <r>
    <n v="202"/>
    <m/>
    <x v="0"/>
    <m/>
    <m/>
    <m/>
    <d v="2023-09-06T15:07:01"/>
    <d v="2023-09-06T15:08:32"/>
    <s v="dnoraini@tm.com.my"/>
    <s v="Noraini Binti Daud Daud"/>
    <m/>
    <m/>
    <m/>
    <m/>
    <n v="589"/>
    <s v="First PO"/>
    <m/>
    <s v="GNT"/>
    <s v="1-70755829244"/>
    <s v="TONA/230408.45 / RR-2351781"/>
    <s v="ZEROX/ROU/NFF SP/MBK_C009_DP0015/TANAM 2 TIANG"/>
    <d v="2023-09-07T00:00:00"/>
    <s v="RR-2351781"/>
    <s v="Kedah/Perlis"/>
    <s v="MBK"/>
    <s v="Other Contract"/>
    <m/>
    <s v="3400039035"/>
    <m/>
    <s v="3400039035"/>
    <m/>
    <s v="https://tm365-my.sharepoint.com/personal/badruznasrin_basri_tm_com_my/_layouts/15/Doc.aspx?sourcedoc=%7B7681D7D8-EFD3-4A3C-A8C5-00ACD0E99A83%7D&amp;file=RR-2351781_Noraini%20Binti%20Daud%20D.xlsx&amp;action=default&amp;mobileredirect=true"/>
    <m/>
    <m/>
    <m/>
    <m/>
    <x v="0"/>
  </r>
  <r>
    <n v="203"/>
    <s v="Khairul Ikmal Bin Abdul Halim"/>
    <x v="0"/>
    <m/>
    <m/>
    <m/>
    <d v="2023-09-06T15:08:38"/>
    <d v="2023-09-06T15:10:15"/>
    <s v="dnoraini@tm.com.my"/>
    <s v="Noraini Binti Daud Daud"/>
    <m/>
    <m/>
    <m/>
    <m/>
    <n v="294.5"/>
    <s v="First PO"/>
    <m/>
    <s v="GNT"/>
    <s v="1-70750221397"/>
    <s v="TONA/230408.46 / RR-2351782"/>
    <s v="XEROX/ROU/NFF SP/BZ_C007_DP0021/TANAM 1 TIANG"/>
    <d v="2023-09-07T00:00:00"/>
    <s v="RR-2351782"/>
    <s v="Kedah/Perlis"/>
    <s v="BZ"/>
    <s v="Other Contract"/>
    <m/>
    <s v="3400039035"/>
    <m/>
    <s v="3400039035"/>
    <m/>
    <s v="https://tm365-my.sharepoint.com/personal/badruznasrin_basri_tm_com_my/_layouts/15/Doc.aspx?sourcedoc=%7BE0C700BC-C5FA-4A5C-A544-7D817059ABDA%7D&amp;file=RR-2351782_Noraini%20Binti%20Daud%20D.xlsx&amp;action=default&amp;mobileredirect=true"/>
    <m/>
    <m/>
    <m/>
    <m/>
    <x v="0"/>
  </r>
  <r>
    <n v="204"/>
    <s v="Khairul Ikmal Bin Abdul Halim"/>
    <x v="2"/>
    <m/>
    <m/>
    <m/>
    <d v="2023-09-06T15:08:11"/>
    <d v="2023-09-06T15:11:17"/>
    <s v="saifuddinothman.kamal@tm.com.my"/>
    <s v="Mohammad Saifuddin Othman Bin Kamal"/>
    <m/>
    <m/>
    <m/>
    <m/>
    <n v="3175.2"/>
    <s v="Additional PO (SI/VO)"/>
    <s v="&quot;To issue 2nd PO for_x000a_PU 908077 - 450M Additional due to new route from last joint. To replace the 12c  existing cable that currrently temporary borrowed for 2nd leg.&quot;_x000a_"/>
    <s v="TMone"/>
    <s v="GOV2300820"/>
    <s v="TMWA/233070"/>
    <s v="NID &amp; FOC FOR MYGOV*NET-KDN (JIM)-PEJABAT IMIGRESEN LAPANGAN TERBANG MUKAH (IPME)-MKH_x000a_"/>
    <d v="2023-09-11T00:00:00"/>
    <s v="PAC2304942"/>
    <s v="Sarawak"/>
    <s v="MKH"/>
    <s v="Network Contractor"/>
    <m/>
    <s v="3400039063"/>
    <s v="https://tm365-my.sharepoint.com/personal/badruznasrin_basri_tm_com_my/Documents/Apps/Microsoft%20Forms/Request%20New%20PR/Question%201/06.%20TMWA233070_JIM%20LT%20MUKAH_Mohammad%20Saifuddin%20O.pdf"/>
    <s v="1109663"/>
    <s v="KG/SB-VIG-0085-TP"/>
    <s v="https://tm365-my.sharepoint.com/personal/badruznasrin_basri_tm_com_my/_layouts/15/Doc.aspx?sourcedoc=%7BFB04529D-A659-4592-B321-80C30F5F1AA9%7D&amp;file=Costing%20TMWA%20233070_Mohammad%20Saifuddin%20O.xlsx&amp;action=default&amp;mobileredirect=true"/>
    <m/>
    <m/>
    <m/>
    <m/>
    <x v="0"/>
  </r>
  <r>
    <n v="205"/>
    <m/>
    <x v="0"/>
    <m/>
    <m/>
    <m/>
    <d v="2023-09-06T15:10:20"/>
    <d v="2023-09-06T15:11:54"/>
    <s v="dnoraini@tm.com.my"/>
    <s v="Noraini Binti Daud Daud"/>
    <m/>
    <m/>
    <m/>
    <m/>
    <n v="294.5"/>
    <s v="First PO"/>
    <m/>
    <s v="GNT"/>
    <s v="1-70751485678"/>
    <s v="TONA/230408.47 / RR-2351783"/>
    <s v="ZEROX/ROU/NFF SP/BZ_C001_DP0003/TANAM 1 TIANG"/>
    <d v="2023-09-07T00:00:00"/>
    <s v="RR-2351783"/>
    <s v="Kedah/Perlis"/>
    <s v="BZ"/>
    <s v="Other Contract"/>
    <m/>
    <s v="3400039035"/>
    <m/>
    <s v="3400039035"/>
    <m/>
    <s v="https://tm365-my.sharepoint.com/personal/badruznasrin_basri_tm_com_my/_layouts/15/Doc.aspx?sourcedoc=%7BE4D987F3-17F3-4C2F-BB91-2A9DE86C8F8F%7D&amp;file=RR-2351783_Noraini%20Binti%20Daud%20D.xlsx&amp;action=default&amp;mobileredirect=true"/>
    <m/>
    <m/>
    <m/>
    <m/>
    <x v="0"/>
  </r>
  <r>
    <n v="206"/>
    <m/>
    <x v="0"/>
    <m/>
    <m/>
    <m/>
    <d v="2023-09-06T15:11:59"/>
    <d v="2023-09-06T15:13:37"/>
    <s v="dnoraini@tm.com.my"/>
    <s v="Noraini Binti Daud Daud"/>
    <m/>
    <m/>
    <m/>
    <m/>
    <n v="883.5"/>
    <s v="First PO"/>
    <m/>
    <s v="GNT"/>
    <s v="1-70762447900"/>
    <s v="TONA/230408.48 / RR-2351784"/>
    <s v="ZEROX/ROU/NFF SP/BZ_C021_DP0054/TANAM 3 TIANG_x000a_"/>
    <d v="2023-09-07T00:00:00"/>
    <s v="RR-2351784"/>
    <s v="Kedah/Perlis"/>
    <s v="BZ"/>
    <s v="Other Contract"/>
    <m/>
    <s v="3400039035"/>
    <m/>
    <s v="3400039035"/>
    <m/>
    <s v="https://tm365-my.sharepoint.com/personal/badruznasrin_basri_tm_com_my/_layouts/15/Doc.aspx?sourcedoc=%7B5F20EC8C-D24F-4ABE-A828-43E019F52A4D%7D&amp;file=RR-2351784_Noraini%20Binti%20Daud%20D.xlsx&amp;action=default&amp;mobileredirect=true"/>
    <m/>
    <m/>
    <m/>
    <m/>
    <x v="0"/>
  </r>
  <r>
    <n v="207"/>
    <m/>
    <x v="0"/>
    <m/>
    <m/>
    <m/>
    <d v="2023-09-06T15:13:42"/>
    <d v="2023-09-06T15:15:15"/>
    <s v="dnoraini@tm.com.my"/>
    <s v="Noraini Binti Daud Daud"/>
    <m/>
    <m/>
    <m/>
    <m/>
    <n v="294.5"/>
    <s v="First PO"/>
    <m/>
    <s v="GNT"/>
    <s v="1-70857514732"/>
    <s v="TONA/230408.49 / RR-2351786"/>
    <s v="ZEROX/ROU/NFF SP/KKM_C006_DP0014/TANAM 1 TIANG"/>
    <d v="2023-09-07T00:00:00"/>
    <s v="RR-2351786"/>
    <s v="Kedah/Perlis"/>
    <s v="KKM"/>
    <s v="Other Contract"/>
    <m/>
    <s v="3400039035"/>
    <m/>
    <s v="3400039035"/>
    <m/>
    <s v="https://tm365-my.sharepoint.com/personal/badruznasrin_basri_tm_com_my/_layouts/15/Doc.aspx?sourcedoc=%7BCF3CBA90-5769-4903-8672-AF937A5E4A42%7D&amp;file=RR-2351786_Noraini%20Binti%20Daud%20D.xlsx&amp;action=default&amp;mobileredirect=true"/>
    <m/>
    <m/>
    <m/>
    <m/>
    <x v="0"/>
  </r>
  <r>
    <n v="208"/>
    <s v="Nor Alia Binti Ismail Khafidz"/>
    <x v="4"/>
    <d v="2023-09-08T00:00:00"/>
    <m/>
    <s v="Done email to CPM En Zunaidi"/>
    <d v="2023-09-06T15:10:44"/>
    <d v="2023-09-06T15:15:23"/>
    <s v="ahmadfirdzauddin@tm.com.my"/>
    <s v="Ahmad Firdzauddin Bin Atan Atan"/>
    <m/>
    <m/>
    <m/>
    <m/>
    <n v="4370.3999999999996"/>
    <s v="Additional PO (SI/VO)"/>
    <s v="Perubahan laluan daripada plan asal disebabkan laluan sangkut. "/>
    <s v="TMG"/>
    <s v="H5G2201771"/>
    <s v="TMCA/221990"/>
    <s v="DNB H5G FOC SDG F67-F68 DBSEP1429_BANDAR-16SIERRA_x000a_"/>
    <d v="2023-09-30T00:00:00"/>
    <s v="PAC2209398"/>
    <s v="MSC"/>
    <s v="SDG"/>
    <s v="Network Contractor"/>
    <m/>
    <s v="3400041574"/>
    <s v="https://tm365-my.sharepoint.com/personal/badruznasrin_basri_tm_com_my/Documents/Apps/Microsoft%20Forms/Request%20New%20PR/Question%201/TP%20-%20TMCA221990%20-%20DNB%20H5G%20FOC%20SDG%20F67-F68%20DBS_Ahmad%20Firdzauddin%20Bi.pdf "/>
    <s v="3400041574"/>
    <s v="MSC-MAR-0007-TP"/>
    <s v="https://tm365-my.sharepoint.com/personal/badruznasrin_basri_tm_com_my/Documents/Apps/Microsoft%20Forms/Request%20New%20PR/Question/BOQ%20DNB%20H5G%20FOC%20SDG%20F67-F68%20DBSEP1429_BANDAR-_Ahmad%20Firdzauddin%20Bi.pdf"/>
    <m/>
    <m/>
    <m/>
    <m/>
    <x v="0"/>
  </r>
  <r>
    <n v="209"/>
    <m/>
    <x v="0"/>
    <m/>
    <m/>
    <m/>
    <d v="2023-09-06T15:15:20"/>
    <d v="2023-09-06T15:16:46"/>
    <s v="dnoraini@tm.com.my"/>
    <s v="Noraini Binti Daud Daud"/>
    <m/>
    <m/>
    <m/>
    <m/>
    <n v="589"/>
    <s v="First PO"/>
    <m/>
    <s v="GNT"/>
    <s v="1-70858563404"/>
    <s v="TONA/230408.50 / RR-2351787"/>
    <s v="ZEROX/ROU/NFF SP/RIA_C039_DP0046/TANAM 2 TIANG_x000a_"/>
    <d v="2023-09-07T00:00:00"/>
    <s v="RR-2351787"/>
    <s v="Kedah/Perlis"/>
    <s v="RIA"/>
    <s v="Other Contract"/>
    <m/>
    <s v="3400039035"/>
    <m/>
    <s v="3400039035"/>
    <m/>
    <s v="https://tm365-my.sharepoint.com/personal/badruznasrin_basri_tm_com_my/_layouts/15/Doc.aspx?sourcedoc=%7BA6F0A433-4D80-4E84-B24F-EDD22CA3B5BB%7D&amp;file=RR-2351787_Noraini%20Binti%20Daud%20D.xlsx&amp;action=default&amp;mobileredirect=true"/>
    <m/>
    <m/>
    <m/>
    <m/>
    <x v="0"/>
  </r>
  <r>
    <n v="210"/>
    <s v="Nur Syarina Binti Mohamad Resad"/>
    <x v="1"/>
    <d v="2023-09-08T00:00:00"/>
    <m/>
    <s v="PR Created 10-Sep-23 PO NO: 4902146012"/>
    <d v="2023-09-06T15:11:29"/>
    <d v="2023-09-06T15:17:14"/>
    <s v="saifuddinothman.kamal@tm.com.my"/>
    <s v="Mohammad Saifuddin Othman Bin Kamal"/>
    <m/>
    <m/>
    <m/>
    <m/>
    <n v="16701.759999999998"/>
    <s v="Additional PO (SI/VO)"/>
    <s v="&quot;To issue 2nd PO  for_x000a_PU 108455 - 15 EA for cutting tree branches along the road (400m)_x000a_Currently cable is just temporary hanging on poles and branches._x000a_PU 908075 - 120M Additional due to new route from last joint. _x000a_PU 908089 - 1600M Change of cable type to connect in between existing main cable&quot;_x000a_"/>
    <s v="TMone"/>
    <s v="GOV2302615"/>
    <s v="TMWA/233096"/>
    <s v="NID &amp; FOC FOR MYGOV*NET-NRECC (METEOROLOGI)-PEJABAT METEOROLOGI MUKAH(IPME)-MKH"/>
    <d v="2023-09-11T00:00:00"/>
    <s v="PAC2306751"/>
    <s v="Sarawak"/>
    <s v="MKH"/>
    <s v="Network Contractor"/>
    <m/>
    <s v="3400039063"/>
    <s v="https://tm365-my.sharepoint.com/personal/badruznasrin_basri_tm_com_my/Documents/Apps/Microsoft%20Forms/Request%20New%20PR/Question%201/SPHERE%20_%20PAC2306751_Mohammad%20Saifuddin%20O.pdf; https://tm365-my.sharepoint.com/personal/badruznasrin_basri_tm_com_my/Documents/Apps/Microsoft%20Forms/Request%20New%20PR/Question%201/MAIN%20PO%204902130123_Mohammad%20Saifuddin%20O.pdf; https://tm365-my.sharepoint.com/personal/badruznasrin_basri_tm_com_my/Documents/Apps/Microsoft%20Forms/Request%20New%20PR/Question%201/SI%20VIG_Mohammad%20Saifuddin%20O.pdf; https://tm365-my.sharepoint.com/personal/badruznasrin_basri_tm_com_my/Documents/Apps/Microsoft%20Forms/Request%20New%20PR/Question%201/LOCALITY%20(1)%20TMWA.233096%20METROLOGI%20MUKAH_Mohammad%20Saifuddin%20O.pdf; https://tm365-my.sharepoint.com/personal/badruznasrin_basri_tm_com_my/Documents/Apps/Microsoft%20Forms/Request%20New%20PR/Question%201/LOCALITY%20(2)%20TMWA.233096%20METROLOGI%20MUKAH_Mohammad%20Saifuddin%20O.pdf"/>
    <s v="3400039063"/>
    <s v="KG/SB-VIG-0077-TP"/>
    <s v="https://tm365-my.sharepoint.com/personal/badruznasrin_basri_tm_com_my/_layouts/15/Doc.aspx?sourcedoc=%7B79BD16BE-5F4E-4D76-928A-5BE70724F281%7D&amp;file=Costing%20TMWA%20233096_Mohammad%20Saifuddin%20O.xlsx&amp;action=default&amp;mobileredirect=true"/>
    <m/>
    <m/>
    <m/>
    <m/>
    <x v="0"/>
  </r>
  <r>
    <n v="211"/>
    <m/>
    <x v="0"/>
    <m/>
    <m/>
    <m/>
    <d v="2023-09-06T15:16:53"/>
    <d v="2023-09-06T15:18:18"/>
    <s v="dnoraini@tm.com.my"/>
    <s v="Noraini Binti Daud Daud"/>
    <m/>
    <m/>
    <m/>
    <m/>
    <n v="294.5"/>
    <s v="First PO"/>
    <m/>
    <s v="GNT"/>
    <s v="1-70767412290"/>
    <s v="TONA/230408.51 / RR-2351789"/>
    <s v="ZEROX/ROU/NFF SP/KKM_C008_DP0007/TANAM 1 TIANG"/>
    <d v="2023-09-06T00:00:00"/>
    <s v="RR-2351789"/>
    <s v="Kedah/Perlis"/>
    <s v="KKM"/>
    <s v="Other Contract"/>
    <m/>
    <s v="3400039035"/>
    <m/>
    <s v="3400039035"/>
    <m/>
    <s v="https://tm365-my.sharepoint.com/personal/badruznasrin_basri_tm_com_my/_layouts/15/Doc.aspx?sourcedoc=%7BA7D0B4D0-9DB7-43C2-A26D-E5F703F5F598%7D&amp;file=RR-2351789_Noraini%20Binti%20Daud%20D.xlsx&amp;action=default&amp;mobileredirect=true"/>
    <m/>
    <m/>
    <m/>
    <m/>
    <x v="0"/>
  </r>
  <r>
    <n v="212"/>
    <m/>
    <x v="0"/>
    <m/>
    <m/>
    <m/>
    <d v="2023-09-06T15:18:24"/>
    <d v="2023-09-06T15:20:23"/>
    <s v="dnoraini@tm.com.my"/>
    <s v="Noraini Binti Daud Daud"/>
    <m/>
    <m/>
    <m/>
    <m/>
    <n v="294.5"/>
    <s v="First PO"/>
    <m/>
    <s v="GNT"/>
    <s v="1-70556660756"/>
    <s v="TONA/230408.52 / RR-2351791"/>
    <s v="ZEROX/ROU/NFF SP/KKM_C008_DP0001/TANAM 1 TIANG"/>
    <d v="2023-09-07T00:00:00"/>
    <s v="RR-2351791"/>
    <s v="Kedah/Perlis"/>
    <s v="KKM"/>
    <s v="Other Contract"/>
    <m/>
    <s v="3400039035"/>
    <m/>
    <s v="3400039035"/>
    <m/>
    <s v="https://tm365-my.sharepoint.com/personal/badruznasrin_basri_tm_com_my/_layouts/15/Doc.aspx?sourcedoc=%7B7814FB64-8462-485C-8D24-191B1D48007B%7D&amp;file=RR-2351791_Noraini%20Binti%20Daud%20D.xlsx&amp;action=default&amp;mobileredirect=true"/>
    <m/>
    <m/>
    <m/>
    <m/>
    <x v="0"/>
  </r>
  <r>
    <n v="213"/>
    <m/>
    <x v="0"/>
    <m/>
    <m/>
    <m/>
    <d v="2023-09-06T15:28:40"/>
    <d v="2023-09-06T15:30:01"/>
    <s v="dnoraini@tm.com.my"/>
    <s v="Noraini Binti Daud Daud"/>
    <m/>
    <m/>
    <m/>
    <m/>
    <n v="589"/>
    <s v="First PO"/>
    <m/>
    <s v="GNT"/>
    <s v="1-71244563702"/>
    <s v="TONA/230408.53 /  RR-2352115"/>
    <s v="ZEROX/ROU/NFF SP/KUP_C011_DP0006/TANAM 2 TIANG"/>
    <d v="2023-09-07T00:00:00"/>
    <s v=" RR-2352115"/>
    <s v="Kedah/Perlis"/>
    <s v="KUP"/>
    <s v="Other Contract"/>
    <m/>
    <s v="3400039035"/>
    <m/>
    <s v="3400039035"/>
    <m/>
    <s v="https://tm365-my.sharepoint.com/personal/badruznasrin_basri_tm_com_my/_layouts/15/Doc.aspx?sourcedoc=%7B085C43B0-AAB9-4FA0-BA28-C3E7F3554538%7D&amp;file=RR-2352115_Noraini%20Binti%20Daud%20D.xlsx&amp;action=default&amp;mobileredirect=true"/>
    <m/>
    <m/>
    <m/>
    <m/>
    <x v="0"/>
  </r>
  <r>
    <n v="214"/>
    <m/>
    <x v="0"/>
    <m/>
    <m/>
    <m/>
    <d v="2023-09-06T15:30:07"/>
    <d v="2023-09-06T15:31:42"/>
    <s v="dnoraini@tm.com.my"/>
    <s v="Noraini Binti Daud Daud"/>
    <m/>
    <m/>
    <m/>
    <m/>
    <n v="589"/>
    <s v="First PO"/>
    <m/>
    <s v="GNT"/>
    <s v="OCI-3-0002225076"/>
    <s v="TONA/230408.54 / RR-2352119"/>
    <s v="ZEROX/ROU/NFF SP/YN_C003_DP0009/TANAM 2 TIANG_x000a_"/>
    <d v="2023-09-07T00:00:00"/>
    <s v="RR-2352119"/>
    <s v="Kedah/Perlis"/>
    <s v="YN"/>
    <s v="Other Contract"/>
    <m/>
    <s v="3400039035"/>
    <m/>
    <s v="3400039035"/>
    <m/>
    <s v="https://tm365-my.sharepoint.com/personal/badruznasrin_basri_tm_com_my/_layouts/15/Doc.aspx?sourcedoc=%7B4D8F4065-E481-4904-89E8-5D3DF5744B7A%7D&amp;file=RR-2352119_Noraini%20Binti%20Daud%20D.xlsx&amp;action=default&amp;mobileredirect=true"/>
    <m/>
    <m/>
    <m/>
    <m/>
    <x v="0"/>
  </r>
  <r>
    <n v="215"/>
    <s v="Muhamad Hamizi Bin Mua'anaff"/>
    <x v="1"/>
    <m/>
    <m/>
    <s v="Proceed PR 8/9/23"/>
    <d v="2023-09-06T15:17:20"/>
    <d v="2023-09-06T15:31:56"/>
    <s v="alixgeoffrey@tm.com.my"/>
    <s v="Alixgeoffrey Anak Ongke"/>
    <m/>
    <m/>
    <m/>
    <m/>
    <n v="1"/>
    <s v="First PO"/>
    <m/>
    <s v="TMG"/>
    <s v="H5G2300871"/>
    <s v="TMWA/230480"/>
    <s v="DNB_HORIZON 5G_DQKCH0276_1 IUC/CSR_PNN_F08/F17 _DPTOFVERTERINARYSERVICES_PNN"/>
    <d v="2023-09-22T00:00:00"/>
    <s v="PAC2310564"/>
    <s v="Sarawak"/>
    <s v="PNN"/>
    <s v="Network Contractor"/>
    <m/>
    <s v="3400039057"/>
    <s v="https://tm365-my.sharepoint.com/personal/badruznasrin_basri_tm_com_my/Documents/Apps/Microsoft%20Forms/Request%20New%20PR/Question%201/TP_Veterinary%20signed_Alixgeoffrey%20Anak%20On.pdf"/>
    <s v="3400039057"/>
    <s v=" KG/SB-TFW-0064-TP"/>
    <s v="https://tm365-my.sharepoint.com/personal/badruznasrin_basri_tm_com_my/Documents/Apps/Microsoft%20Forms/Request%20New%20PR/Question/TBOQ_Veterinary%20signed_Alixgeoffrey%20Anak%20On.pdf"/>
    <m/>
    <m/>
    <m/>
    <m/>
    <x v="1"/>
  </r>
  <r>
    <n v="216"/>
    <m/>
    <x v="0"/>
    <m/>
    <m/>
    <m/>
    <d v="2023-09-06T15:31:49"/>
    <d v="2023-09-06T15:33:25"/>
    <s v="dnoraini@tm.com.my"/>
    <s v="Noraini Binti Daud Daud"/>
    <m/>
    <m/>
    <m/>
    <m/>
    <n v="883.5"/>
    <s v="First PO"/>
    <m/>
    <s v="GNT"/>
    <s v="1-70853759937"/>
    <s v="TONA/230408.55 / RR-2352122"/>
    <s v="ZEROX/ROU/NFF SP/RIA_C079_DP0001/TANAM 3 TIANG"/>
    <d v="2023-09-07T00:00:00"/>
    <s v="RR-2352122"/>
    <s v="Kedah/Perlis"/>
    <s v="RIA"/>
    <s v="Other Contract"/>
    <m/>
    <s v="3400039035"/>
    <m/>
    <s v="3400039035"/>
    <m/>
    <s v="https://tm365-my.sharepoint.com/personal/badruznasrin_basri_tm_com_my/_layouts/15/Doc.aspx?sourcedoc=%7BB6EEECFC-0C5F-47C5-8AB6-2C047310D895%7D&amp;file=RR-2352122_Noraini%20Binti%20Daud%20D.xlsx&amp;action=default&amp;mobileredirect=true"/>
    <m/>
    <m/>
    <m/>
    <m/>
    <x v="0"/>
  </r>
  <r>
    <n v="217"/>
    <m/>
    <x v="0"/>
    <m/>
    <m/>
    <m/>
    <d v="2023-09-06T15:33:33"/>
    <d v="2023-09-06T15:35:23"/>
    <s v="dnoraini@tm.com.my"/>
    <s v="Noraini Binti Daud Daud"/>
    <m/>
    <m/>
    <m/>
    <m/>
    <n v="1178"/>
    <s v="First PO"/>
    <m/>
    <s v="GNT"/>
    <s v="1-70747543096"/>
    <s v="TONA/230408.56 / RR-2352127"/>
    <s v="ZEROX/ROU/NFF SP/KKM_C002_DP0002/TANAM 4 TIANG"/>
    <d v="2023-09-07T00:00:00"/>
    <s v="RR-2352127"/>
    <s v="Kedah/Perlis"/>
    <s v="KKM"/>
    <s v="Other Contract"/>
    <m/>
    <s v="3400039035"/>
    <m/>
    <s v="3400039035"/>
    <m/>
    <s v="https://tm365-my.sharepoint.com/personal/badruznasrin_basri_tm_com_my/_layouts/15/Doc.aspx?sourcedoc=%7BC1761BB6-6C13-4C30-B8F8-D1A5CD391A14%7D&amp;file=RR-2352127_Noraini%20Binti%20Daud%20D.xlsx&amp;action=default&amp;mobileredirect=true"/>
    <m/>
    <m/>
    <m/>
    <m/>
    <x v="0"/>
  </r>
  <r>
    <n v="218"/>
    <s v="Muhamad Zaini Bin Mahamad Sarip"/>
    <x v="5"/>
    <d v="2023-09-08T00:00:00"/>
    <m/>
    <s v="TP tiada, BOQ kosong"/>
    <d v="2023-09-06T15:27:41"/>
    <d v="2023-09-06T15:36:25"/>
    <s v="noreha.fatehi@tm.com.my"/>
    <s v="Noreha Binti Fatehi Noreha Binti Fatehi"/>
    <m/>
    <m/>
    <m/>
    <m/>
    <n v="9175.6"/>
    <s v="First PO"/>
    <m/>
    <s v="TMG"/>
    <s v="H5G2300871"/>
    <s v="TMWA/230480"/>
    <s v="DNB_HORIZON 5G_DQKCH0276_1 IUC/CSR_PNN_F08/F17 _DPTOFVERTERINARYSERVICES_PNN"/>
    <d v="2023-09-02T00:00:00"/>
    <s v="PAC2310564"/>
    <s v="Sarawak"/>
    <s v="PNN"/>
    <s v="Network Contractor"/>
    <m/>
    <s v="3400039057"/>
    <s v="https://tm365-my.sharepoint.com/personal/badruznasrin_basri_tm_com_my/Documents/Apps/Microsoft%20Forms/Request%20New%20PR/Question%201/Costing_Veterinary_Noreha%20Binti%20Fatehi.pdf; https://tm365-my.sharepoint.com/personal/badruznasrin_basri_tm_com_my/Documents/Apps/Microsoft%20Forms/Request%20New%20PR/Question%201/TBOQ_Veterinary_Noreha%20Binti%20Fatehi.pdf; https://tm365-my.sharepoint.com/personal/badruznasrin_basri_tm_com_my/Documents/Apps/Microsoft%20Forms/Request%20New%20PR/Question%201/TP_Veterinary_Noreha%20Binti%20Fatehi.pdf"/>
    <s v="3400039057"/>
    <s v="KG/SB-TFW-0064-TP"/>
    <s v="https://tm365-my.sharepoint.com/personal/badruznasrin_basri_tm_com_my/_layouts/15/Doc.aspx?sourcedoc=%7B9B3FB8E6-CD45-4D16-A888-6C39E238FAD8%7D&amp;file=TBOQ_Veterinary_Noreha%20Binti%20Fatehi.xlsx&amp;action=default&amp;mobileredirect=true"/>
    <m/>
    <m/>
    <m/>
    <m/>
    <x v="1"/>
  </r>
  <r>
    <n v="219"/>
    <m/>
    <x v="0"/>
    <m/>
    <m/>
    <m/>
    <d v="2023-09-06T15:35:29"/>
    <d v="2023-09-06T15:36:57"/>
    <s v="dnoraini@tm.com.my"/>
    <s v="Noraini Binti Daud Daud"/>
    <m/>
    <m/>
    <m/>
    <m/>
    <n v="294.5"/>
    <s v="First PO"/>
    <m/>
    <s v="GNT"/>
    <s v="1-71292548049"/>
    <s v="TONA/230408.09 / RR-2352609"/>
    <s v="ZEROX/ROU/NFF SP/TMU_C002_DP0019/TANAM 1 TIANG"/>
    <d v="2023-09-07T00:00:00"/>
    <s v="RR-2352609"/>
    <s v="Kedah/Perlis"/>
    <s v="TMU"/>
    <s v="Other Contract"/>
    <m/>
    <s v="3400039035"/>
    <m/>
    <s v="3400039035"/>
    <m/>
    <s v="https://tm365-my.sharepoint.com/personal/badruznasrin_basri_tm_com_my/_layouts/15/Doc.aspx?sourcedoc=%7B824E9694-7232-45A9-8884-50E54DB1D193%7D&amp;file=RR-2352609_Noraini%20Binti%20Daud%20D.xlsx&amp;action=default&amp;mobileredirect=true"/>
    <m/>
    <m/>
    <m/>
    <m/>
    <x v="0"/>
  </r>
  <r>
    <n v="220"/>
    <s v="Mohd Shahfre Bin Sa'afie"/>
    <x v="5"/>
    <d v="2023-09-07T00:00:00"/>
    <m/>
    <m/>
    <d v="2023-09-06T15:38:16"/>
    <d v="2023-09-06T15:40:27"/>
    <s v="noreha.fatehi@tm.com.my"/>
    <s v="Noreha Binti Fatehi Noreha Binti Fatehi"/>
    <m/>
    <m/>
    <m/>
    <m/>
    <n v="5075.84"/>
    <s v="First PO"/>
    <m/>
    <s v="TMG"/>
    <s v="H5G2300937"/>
    <s v="TMWA/230492"/>
    <s v="DNB_HORIZON 5G_DQKCH0463_1 IUC/CSR_PNN_F06/PNN_F17 _JLNPUNCAKBORNEO_PNN"/>
    <d v="2023-09-11T00:00:00"/>
    <s v="PAC2311007"/>
    <s v="Sarawak"/>
    <s v="PNN"/>
    <s v="Network Contractor"/>
    <m/>
    <s v="3400039057"/>
    <s v="https://tm365-my.sharepoint.com/personal/badruznasrin_basri_tm_com_my/Documents/Apps/Microsoft%20Forms/Request%20New%20PR/Question%201/Costing_Puncak%20Borneo_Noreha%20Binti%20Fatehi.pdf; https://tm365-my.sharepoint.com/personal/badruznasrin_basri_tm_com_my/Documents/Apps/Microsoft%20Forms/Request%20New%20PR/Question%201/TBOQ_Puncak%20Borneo_Noreha%20Binti%20Fatehi.pdf; https://tm365-my.sharepoint.com/personal/badruznasrin_basri_tm_com_my/Documents/Apps/Microsoft%20Forms/Request%20New%20PR/Question%201/TP_Puncak%20Borneo_Noreha%20Binti%20Fatehi.pdf"/>
    <s v="3400039057"/>
    <s v="KG/SB-TFW-0065-TP"/>
    <s v="https://tm365-my.sharepoint.com/personal/badruznasrin_basri_tm_com_my/_layouts/15/Doc.aspx?sourcedoc=%7B4D785DD5-DAF1-499B-9C6A-73340D953543%7D&amp;file=Costing_Puncak%20Borneo_Noreha%20Binti%20Fatehi.xlsx&amp;action=default&amp;mobileredirect=true"/>
    <m/>
    <m/>
    <m/>
    <m/>
    <x v="1"/>
  </r>
  <r>
    <n v="221"/>
    <s v="Muhamad Hamizi Bin Mua'anaff"/>
    <x v="7"/>
    <d v="2023-09-08T00:00:00"/>
    <m/>
    <s v="Based On CPA Feedback This Project In WWPO List"/>
    <d v="2023-09-06T15:32:04"/>
    <d v="2023-09-06T15:40:32"/>
    <s v="alixgeoffrey@tm.com.my"/>
    <s v="Alixgeoffrey Anak Ongke"/>
    <m/>
    <m/>
    <m/>
    <m/>
    <n v="16404.79"/>
    <s v="First PO"/>
    <m/>
    <s v="TMG"/>
    <s v="H5G2300768 "/>
    <s v="TMWA/230469"/>
    <s v="5G DNB DQBAU0033 1 IUC/CSR &amp; SPUR BAU _F04 / BAU_F05 JLNPENGHULUDURIN_BAU"/>
    <d v="2023-09-22T00:00:00"/>
    <s v="PAC2311530"/>
    <s v="Sarawak"/>
    <s v="BAU"/>
    <s v="OLT Contract"/>
    <m/>
    <m/>
    <m/>
    <s v=" 3400039057"/>
    <s v="Reference: KG/SB-TFW-0066-TP"/>
    <s v="https://tm365-my.sharepoint.com/personal/badruznasrin_basri_tm_com_my/Documents/Apps/Microsoft%20Forms/Request%20New%20PR/Question/Costing_BOQ_5G_Penghulu_Durin_Bau_(1)%5B1%5D_Alixgeoffrey%20Anak%20On.pdf"/>
    <m/>
    <m/>
    <m/>
    <m/>
    <x v="1"/>
  </r>
  <r>
    <n v="222"/>
    <m/>
    <x v="0"/>
    <m/>
    <m/>
    <m/>
    <d v="2023-09-06T15:37:29"/>
    <d v="2023-09-06T15:42:09"/>
    <s v="dnoraini@tm.com.my"/>
    <s v="Noraini Binti Daud Daud"/>
    <m/>
    <m/>
    <m/>
    <m/>
    <n v="883.5"/>
    <s v="First PO"/>
    <m/>
    <s v="GNT"/>
    <s v="1-71282866653"/>
    <s v="TONA/230408.57 / RR-2352610"/>
    <s v="ZEROX/ROU/NFF SP/KX_C011_DP0036/TANAM 3 TIANG"/>
    <d v="2023-09-06T00:00:00"/>
    <s v="RR-2352610"/>
    <s v="Kedah/Perlis"/>
    <s v="KX"/>
    <s v="Other Contract"/>
    <m/>
    <s v="3400039035"/>
    <m/>
    <s v="3400039035"/>
    <m/>
    <s v="https://tm365-my.sharepoint.com/personal/badruznasrin_basri_tm_com_my/_layouts/15/Doc.aspx?sourcedoc=%7B9FE2EF38-CF90-4484-9D53-76C3B880D2B1%7D&amp;file=RR-2352610_Noraini%20Binti%20Daud%20D.xlsx&amp;action=default&amp;mobileredirect=true"/>
    <m/>
    <m/>
    <m/>
    <m/>
    <x v="0"/>
  </r>
  <r>
    <n v="223"/>
    <m/>
    <x v="0"/>
    <m/>
    <m/>
    <m/>
    <d v="2023-09-06T15:42:16"/>
    <d v="2023-09-06T15:43:49"/>
    <s v="dnoraini@tm.com.my"/>
    <s v="Noraini Binti Daud Daud"/>
    <m/>
    <m/>
    <m/>
    <m/>
    <n v="294.5"/>
    <s v="First PO"/>
    <m/>
    <s v="GNT"/>
    <s v="1-71294770037"/>
    <s v="TONA/230408.58 /  RR-2352611"/>
    <s v="ZEROX/ROU/NFF SP/SP_C042_DP0050/TANAM 1 TIANG"/>
    <d v="2023-09-07T00:00:00"/>
    <s v=" RR-2352611"/>
    <s v="Kedah/Perlis"/>
    <s v="SP"/>
    <s v="Other Contract"/>
    <m/>
    <s v="3400039035"/>
    <m/>
    <s v="3400039035"/>
    <m/>
    <s v="https://tm365-my.sharepoint.com/personal/badruznasrin_basri_tm_com_my/_layouts/15/Doc.aspx?sourcedoc=%7B593E431E-8B3F-42E4-8536-4BF6DEEAD2B5%7D&amp;file=RR-2352611_Noraini%20Binti%20Daud%20D.xlsx&amp;action=default&amp;mobileredirect=true"/>
    <m/>
    <m/>
    <m/>
    <m/>
    <x v="0"/>
  </r>
  <r>
    <n v="224"/>
    <m/>
    <x v="0"/>
    <m/>
    <m/>
    <m/>
    <d v="2023-09-06T15:43:57"/>
    <d v="2023-09-06T15:45:32"/>
    <s v="dnoraini@tm.com.my"/>
    <s v="Noraini Binti Daud Daud"/>
    <m/>
    <m/>
    <m/>
    <m/>
    <n v="589"/>
    <s v="First PO"/>
    <m/>
    <s v="GNT"/>
    <s v="1-71280885095"/>
    <s v="TONA/230408.59 / RR-2352613"/>
    <s v="ZEROX/ROU/NFF SP/YN_ C001_DP0051/TANAM 2 TIANG"/>
    <d v="2023-09-07T00:00:00"/>
    <s v="RR-2352613"/>
    <s v="Kedah/Perlis"/>
    <s v="YN"/>
    <s v="Other Contract"/>
    <m/>
    <s v="3400039035"/>
    <m/>
    <s v="3400039035"/>
    <m/>
    <s v="https://tm365-my.sharepoint.com/personal/badruznasrin_basri_tm_com_my/_layouts/15/Doc.aspx?sourcedoc=%7BF899E98E-44AF-40FA-A14F-2FD45BFA1256%7D&amp;file=RR-2352613_Noraini%20Binti%20Daud%20D.xlsx&amp;action=default&amp;mobileredirect=true"/>
    <m/>
    <m/>
    <m/>
    <m/>
    <x v="0"/>
  </r>
  <r>
    <n v="225"/>
    <s v="Muhamad Hamizi Bin Mua'anaff"/>
    <x v="1"/>
    <d v="2023-09-07T00:00:00"/>
    <m/>
    <s v="Proceed PR 8/9/23"/>
    <d v="2023-09-06T15:40:38"/>
    <d v="2023-09-06T15:46:12"/>
    <s v="alixgeoffrey@tm.com.my"/>
    <s v="Alixgeoffrey Anak Ongke"/>
    <m/>
    <m/>
    <m/>
    <m/>
    <n v="38604"/>
    <s v="First PO"/>
    <m/>
    <s v="TMG"/>
    <s v="H5G2300937"/>
    <s v="TMWA/230492"/>
    <s v=" DNB_HORIZON 5G_DQKCH0463_1 IUC/CSR_PNN_F06/PNN_F17 _JLNPUNCAKBORNEO_PNN"/>
    <d v="2023-09-26T00:00:00"/>
    <s v="PAC2311007"/>
    <s v="Sarawak"/>
    <s v="PNN"/>
    <s v="OLT Contract"/>
    <m/>
    <m/>
    <m/>
    <s v="3400039057"/>
    <s v="KG/SB-TFW-0065-TP"/>
    <s v="https://tm365-my.sharepoint.com/personal/badruznasrin_basri_tm_com_my/Documents/Apps/Microsoft%20Forms/Request%20New%20PR/Question/TBOQ_Puncak_Borneo_signed%5B1%5D_Alixgeoffrey%20Anak%20On.pdf"/>
    <m/>
    <m/>
    <m/>
    <m/>
    <x v="1"/>
  </r>
  <r>
    <n v="226"/>
    <s v="Mohd Shahfre Bin Sa'afie"/>
    <x v="5"/>
    <d v="2023-09-07T00:00:00"/>
    <m/>
    <m/>
    <d v="2023-09-06T15:41:25"/>
    <d v="2023-09-06T15:49:38"/>
    <s v="noreha.fatehi@tm.com.my"/>
    <s v="Noreha Binti Fatehi Noreha Binti Fatehi"/>
    <m/>
    <m/>
    <m/>
    <m/>
    <n v="18486.47"/>
    <s v="First PO"/>
    <m/>
    <s v="TMG"/>
    <s v="H5G2300777"/>
    <s v="TMWA/230461"/>
    <s v="DNB_HORIZON 5G_DQSMH1331 1 IUC/CSR &amp; SPUR 12C FOC KSN_F08/F30 JLNMUARATUANG_KSN"/>
    <d v="2023-09-30T00:00:00"/>
    <s v=" PAC2310820"/>
    <s v="Sarawak"/>
    <s v="KSN"/>
    <s v="Network Contractor"/>
    <m/>
    <s v="3400039043"/>
    <s v="https://tm365-my.sharepoint.com/personal/badruznasrin_basri_tm_com_my/Documents/Apps/Microsoft%20Forms/Request%20New%20PR/Question%201/COSTING%20TMWA230461.xlsx%202_Noreha%20Binti%20Fatehi.pdf; https://tm365-my.sharepoint.com/personal/badruznasrin_basri_tm_com_my/Documents/Apps/Microsoft%20Forms/Request%20New%20PR/Question%201/TMWA230461_Noreha%20Binti%20Fatehi.pdf; https://tm365-my.sharepoint.com/personal/badruznasrin_basri_tm_com_my/Documents/Apps/Microsoft%20Forms/Request%20New%20PR/Question%201/TP%20-%20TMWA230461_Noreha%20Binti%20Fatehi.pdf"/>
    <s v="3400039043"/>
    <s v="KG/SB-TTL-0255-TP"/>
    <s v="https://tm365-my.sharepoint.com/personal/badruznasrin_basri_tm_com_my/_layouts/15/Doc.aspx?sourcedoc=%7B4708DF24-CF7C-412D-9BCF-7269BC895415%7D&amp;file=TBOQ%20TMWA230461_Noreha%20Binti%20Fatehi.xlsx&amp;action=default&amp;mobileredirect=true"/>
    <m/>
    <m/>
    <m/>
    <m/>
    <x v="1"/>
  </r>
  <r>
    <n v="227"/>
    <s v="Mohd Shahfre Bin Sa'afie"/>
    <x v="5"/>
    <d v="2023-09-07T00:00:00"/>
    <m/>
    <m/>
    <d v="2023-09-06T15:49:57"/>
    <d v="2023-09-06T15:55:25"/>
    <s v="noreha.fatehi@tm.com.my"/>
    <s v="Noreha Binti Fatehi Noreha Binti Fatehi"/>
    <m/>
    <m/>
    <m/>
    <m/>
    <n v="10993.71"/>
    <s v="First PO"/>
    <m/>
    <s v="TMone"/>
    <s v="NRP2302450"/>
    <s v="TMWA/230450"/>
    <s v="NRP NID SPUR_PNN_F017 FOR RESIDENSI SEMENGGOH SARAWAK (WIA) - PNN"/>
    <d v="2023-09-20T00:00:00"/>
    <s v=" PAC2309994"/>
    <s v="Sarawak"/>
    <s v="PNN"/>
    <s v="Network Contractor"/>
    <m/>
    <s v="3400039057"/>
    <s v="https://tm365-my.sharepoint.com/personal/badruznasrin_basri_tm_com_my/Documents/Apps/Microsoft%20Forms/Request%20New%20PR/Question%201/Costing_Prima%20Semenggoh_Noreha%20Binti%20Fatehi.pdf; https://tm365-my.sharepoint.com/personal/badruznasrin_basri_tm_com_my/Documents/Apps/Microsoft%20Forms/Request%20New%20PR/Question%201/Tboq_Prima%20Semenggoh_LATEST_Noreha%20Binti%20Fatehi.pdf; https://tm365-my.sharepoint.com/personal/badruznasrin_basri_tm_com_my/Documents/Apps/Microsoft%20Forms/Request%20New%20PR/Question%201/TP_PRIMA%20SEMENGGOH_Noreha%20Binti%20Fatehi.pdf"/>
    <s v="3400039057"/>
    <s v="KG/SB-TFW-0063-TP"/>
    <s v="https://tm365-my.sharepoint.com/personal/badruznasrin_basri_tm_com_my/_layouts/15/Doc.aspx?sourcedoc=%7B1D929DD6-AF7D-42E2-A893-9B7C8090AC3D%7D&amp;file=Costing_Prima%20Semenggoh_Noreha%20Binti%20Fatehi.xlsx&amp;action=default&amp;mobileredirect=true"/>
    <m/>
    <m/>
    <m/>
    <m/>
    <x v="0"/>
  </r>
  <r>
    <n v="228"/>
    <m/>
    <x v="0"/>
    <m/>
    <m/>
    <m/>
    <d v="2023-09-06T16:00:40"/>
    <d v="2023-09-06T16:00:56"/>
    <s v="dnoraini@tm.com.my"/>
    <s v="Noraini Binti Daud Daud"/>
    <m/>
    <m/>
    <m/>
    <m/>
    <n v="589"/>
    <s v="First PO"/>
    <m/>
    <s v="GNT"/>
    <s v="1-71253144592"/>
    <s v="TONA/230408.60 / RR-2352614"/>
    <s v="ZEROX/ROU/NFF SP/JG_C002_DP0003/TANAM 2 TIANG"/>
    <d v="2023-09-07T00:00:00"/>
    <s v="RR-2352614"/>
    <s v="Kedah/Perlis"/>
    <s v="JG"/>
    <s v="Other Contract"/>
    <m/>
    <s v="3400039035"/>
    <m/>
    <s v="3400039035"/>
    <m/>
    <s v="https://tm365-my.sharepoint.com/personal/badruznasrin_basri_tm_com_my/_layouts/15/Doc.aspx?sourcedoc=%7B51D12461-6649-4BF3-BCA5-F08900EE9A49%7D&amp;file=RR-2352614_Noraini%20Binti%20Daud%20D.xlsx&amp;action=default&amp;mobileredirect=true"/>
    <m/>
    <m/>
    <m/>
    <m/>
    <x v="0"/>
  </r>
  <r>
    <n v="229"/>
    <m/>
    <x v="0"/>
    <m/>
    <m/>
    <m/>
    <d v="2023-09-06T16:01:03"/>
    <d v="2023-09-06T16:02:35"/>
    <s v="dnoraini@tm.com.my"/>
    <s v="Noraini Binti Daud Daud"/>
    <m/>
    <m/>
    <m/>
    <m/>
    <n v="1178"/>
    <s v="First PO"/>
    <m/>
    <s v="GNT"/>
    <s v="1-70740031496"/>
    <s v="TONA/230408.61 / RR-2352617"/>
    <s v="ZEROX/ROU/NFF SP/BZ_C021_DP0003/TANAM 4 TIANG"/>
    <d v="2023-09-07T00:00:00"/>
    <s v="RR-2352617"/>
    <s v="Kedah/Perlis"/>
    <s v="BZ"/>
    <s v="Other Contract"/>
    <m/>
    <s v="3400039035"/>
    <m/>
    <s v="3400039035"/>
    <m/>
    <s v="https://tm365-my.sharepoint.com/personal/badruznasrin_basri_tm_com_my/_layouts/15/Doc.aspx?sourcedoc=%7B6F70B69D-FACF-46DD-A0F3-62F4E3A8008D%7D&amp;file=RR-2352617_Noraini%20Binti%20Daud%20D.xlsx&amp;action=default&amp;mobileredirect=true"/>
    <m/>
    <m/>
    <m/>
    <m/>
    <x v="0"/>
  </r>
  <r>
    <n v="230"/>
    <s v="Mahzura Binti Ramli"/>
    <x v="4"/>
    <d v="2023-09-12T00:00:00"/>
    <m/>
    <s v="PO value 13,738, available 6122"/>
    <d v="2023-09-06T15:51:13"/>
    <d v="2023-09-06T16:03:20"/>
    <s v="alixgeoffrey@tm.com.my"/>
    <s v="Alixgeoffrey Anak Ongke"/>
    <m/>
    <m/>
    <m/>
    <m/>
    <n v="20016.849999999999"/>
    <s v="First PO"/>
    <m/>
    <s v="TMG"/>
    <s v="H5G2300460"/>
    <s v="TMWA/220801"/>
    <s v="DNB_5G HORIZON_DQKCH0398_KAMPUNGBUNTAL_PRJ"/>
    <d v="2023-09-22T00:00:00"/>
    <s v="PAC2311993"/>
    <s v="Sarawak"/>
    <s v="PRJ"/>
    <s v="Network Contractor"/>
    <m/>
    <s v=" 3400042864"/>
    <s v="https://tm365-my.sharepoint.com/personal/badruznasrin_basri_tm_com_my/Documents/Apps/Microsoft%20Forms/Request%20New%20PR/Question%201/TP-TMWA220801_(5G_DNB_DQKCH0398_1_IUCCSR_%26_SP_Alixgeoffrey%20Anak%20On.pdf"/>
    <s v=" 3400042864"/>
    <s v="KG/SB-ATE-0023-TP"/>
    <s v="https://tm365-my.sharepoint.com/personal/badruznasrin_basri_tm_com_my/Documents/Apps/Microsoft%20Forms/Request%20New%20PR/Question/TBOQ-TMWA220801_(5G_DNB_DQKCH0398_1_IUCCSR_%26__Alixgeoffrey%20Anak%20On.pdf"/>
    <m/>
    <m/>
    <m/>
    <m/>
    <x v="1"/>
  </r>
  <r>
    <n v="231"/>
    <m/>
    <x v="0"/>
    <m/>
    <m/>
    <m/>
    <d v="2023-09-06T16:02:45"/>
    <d v="2023-09-06T16:04:25"/>
    <s v="dnoraini@tm.com.my"/>
    <s v="Noraini Binti Daud Daud"/>
    <m/>
    <m/>
    <m/>
    <m/>
    <n v="1178"/>
    <s v="First PO"/>
    <m/>
    <s v="GNT"/>
    <s v="1-70857312724"/>
    <s v="TONA/230408.62 / RR-2352620"/>
    <s v="ZEROX/ROU/NFF SP/JG_C010_DP0023/TANAM 4 TIANG"/>
    <d v="2023-09-07T00:00:00"/>
    <s v="RR-2352620"/>
    <s v="Kedah/Perlis"/>
    <s v="JG"/>
    <s v="Other Contract"/>
    <m/>
    <s v="3400039035"/>
    <m/>
    <s v="3400039035"/>
    <m/>
    <s v="https://tm365-my.sharepoint.com/personal/badruznasrin_basri_tm_com_my/_layouts/15/Doc.aspx?sourcedoc=%7B5794AF9A-AF4F-4793-B5A7-BEA65E47E70A%7D&amp;file=RR-2352620_Noraini%20Binti%20Daud%20D.xlsx&amp;action=default&amp;mobileredirect=true"/>
    <m/>
    <m/>
    <m/>
    <m/>
    <x v="0"/>
  </r>
  <r>
    <n v="232"/>
    <m/>
    <x v="0"/>
    <m/>
    <m/>
    <m/>
    <d v="2023-09-06T16:04:31"/>
    <d v="2023-09-06T16:06:01"/>
    <s v="dnoraini@tm.com.my"/>
    <s v="Noraini Binti Daud Daud"/>
    <m/>
    <m/>
    <m/>
    <m/>
    <n v="294.5"/>
    <s v="First PO"/>
    <m/>
    <s v="GNT"/>
    <s v="1-70861279539"/>
    <s v="TONA/230408.63 / RR-2352623"/>
    <s v="ZEROX/ROU/KKM_C006_DP0014/TANAM 1 TIANG"/>
    <d v="2023-09-07T00:00:00"/>
    <s v="RR-2352623"/>
    <s v="Kedah/Perlis"/>
    <s v="KKM"/>
    <s v="Other Contract"/>
    <m/>
    <s v="3400039035"/>
    <m/>
    <s v="3400039035"/>
    <m/>
    <s v="https://tm365-my.sharepoint.com/personal/badruznasrin_basri_tm_com_my/_layouts/15/Doc.aspx?sourcedoc=%7B425B667A-A07F-4BFF-A12A-CCFBFAB7CC52%7D&amp;file=RR-2352623_Noraini%20Binti%20Daud%20D.xlsx&amp;action=default&amp;mobileredirect=true"/>
    <m/>
    <m/>
    <m/>
    <m/>
    <x v="0"/>
  </r>
  <r>
    <n v="233"/>
    <s v="Muhamad Zaini Bin Mahamad Sarip"/>
    <x v="0"/>
    <m/>
    <m/>
    <m/>
    <d v="2023-09-06T15:51:47"/>
    <d v="2023-09-06T16:06:04"/>
    <s v="syamimi.azizan@tm.com.my"/>
    <s v="Syamimi Binti Azizan"/>
    <m/>
    <m/>
    <m/>
    <m/>
    <n v="2232.08"/>
    <s v="First PO"/>
    <m/>
    <s v="GNT"/>
    <s v="1-69310316333"/>
    <s v="TOCA/230708.01"/>
    <s v="ROU/ULT/C001/DP0070/1-69310316333_x000a_"/>
    <d v="2023-09-06T00:00:00"/>
    <s v="."/>
    <s v="Selangor Timur"/>
    <s v="ULT"/>
    <s v="Network Contractor"/>
    <m/>
    <s v="3400039432"/>
    <s v="https://tm365-my.sharepoint.com/personal/badruznasrin_basri_tm_com_my/_layouts/15/Doc.aspx?sourcedoc=%7B78B23050-42C8-4578-9338-7693F61D60CF%7D&amp;file=1-69310316333_Syamimi%20Binti%20Azizan.xlsx&amp;action=default&amp;mobileredirect=true"/>
    <s v="3400039432"/>
    <s v="RR-2350452"/>
    <s v="https://tm365-my.sharepoint.com/personal/badruznasrin_basri_tm_com_my/_layouts/15/Doc.aspx?sourcedoc=%7B71D6512D-87CE-49B4-B1FE-0EA3E7DBE2D7%7D&amp;file=1-69310316333_Syamimi%20Binti%20Azizan.xlsx&amp;action=default&amp;mobileredirect=true"/>
    <m/>
    <m/>
    <m/>
    <m/>
    <x v="0"/>
  </r>
  <r>
    <n v="234"/>
    <s v="Khairunnisa Bte Muhamad Noor"/>
    <x v="5"/>
    <m/>
    <m/>
    <m/>
    <d v="2023-09-06T16:00:44"/>
    <d v="2023-09-06T16:07:00"/>
    <s v="mdshahrulnizam@tm.com.my"/>
    <s v="Mohd Shahrulnizam Bin Noordin"/>
    <m/>
    <m/>
    <m/>
    <m/>
    <n v="454.35"/>
    <s v="Additional PO (SI/VO)"/>
    <s v="INTERTIE EXCHANGE BKR for Mygov project"/>
    <s v="TMone"/>
    <s v="GOV2301102"/>
    <s v="TMSA/232280"/>
    <s v="MYGOV*NET-MOF (JKDM) KASTAM BAKRI ANDAR MAHARANI BANDAR DIRAJA MUAR (IPME)-BKR"/>
    <d v="2023-08-30T00:00:00"/>
    <s v="PAC2309222"/>
    <s v="Johor Utara"/>
    <s v="BKR"/>
    <s v="Network Contractor"/>
    <m/>
    <s v="3400039137"/>
    <s v="https://tm365-my.sharepoint.com/personal/badruznasrin_basri_tm_com_my/_layouts/15/Doc.aspx?sourcedoc=%7B444AF5DE-0456-4CFE-B5B0-4457E3F1A02C%7D&amp;file=TP-INTERTIE%20BAKRI_Mohd%20Shahrulnizam%20Bi.pptx&amp;action=edit&amp;mobileredirect=true"/>
    <s v="3400039137"/>
    <s v="JU-KKS-0574-TP"/>
    <s v="https://tm365-my.sharepoint.com/personal/badruznasrin_basri_tm_com_my/Documents/Apps/Microsoft%20Forms/Request%20New%20PR/Question/SI-INTERTIE%20BKR%2024C_Mohd%20Shahrulnizam%20Bi.pdf"/>
    <m/>
    <m/>
    <m/>
    <m/>
    <x v="0"/>
  </r>
  <r>
    <n v="235"/>
    <m/>
    <x v="0"/>
    <m/>
    <m/>
    <m/>
    <d v="2023-09-06T16:06:07"/>
    <d v="2023-09-06T16:07:31"/>
    <s v="dnoraini@tm.com.my"/>
    <s v="Noraini Binti Daud Daud"/>
    <m/>
    <m/>
    <m/>
    <m/>
    <n v="294.5"/>
    <s v="First PO"/>
    <m/>
    <s v="GNT"/>
    <s v="1-71341136726"/>
    <s v="TONA/230408.64 / RR-2353110"/>
    <s v="ZEROX/ROU/NFF SP/PHU_C004_DP0020/TANAM 1 TIANG"/>
    <d v="2023-09-07T00:00:00"/>
    <s v="RR-2353110"/>
    <s v="Kedah/Perlis"/>
    <s v="PHU"/>
    <s v="Other Contract"/>
    <m/>
    <s v="3400039035"/>
    <m/>
    <s v="3400039035"/>
    <m/>
    <s v="https://tm365-my.sharepoint.com/personal/badruznasrin_basri_tm_com_my/_layouts/15/Doc.aspx?sourcedoc=%7BB977F346-273D-4FFC-9C19-DA0A08BF96F3%7D&amp;file=RR-2353110_Noraini%20Binti%20Daud%20D.xlsx&amp;action=default&amp;mobileredirect=true"/>
    <m/>
    <m/>
    <m/>
    <m/>
    <x v="0"/>
  </r>
  <r>
    <n v="236"/>
    <m/>
    <x v="0"/>
    <m/>
    <m/>
    <m/>
    <d v="2023-09-06T16:07:39"/>
    <d v="2023-09-06T16:09:00"/>
    <s v="dnoraini@tm.com.my"/>
    <s v="Noraini Binti Daud Daud"/>
    <m/>
    <m/>
    <m/>
    <m/>
    <n v="294.5"/>
    <s v="First PO"/>
    <m/>
    <s v="GNT"/>
    <s v="1-71331762046"/>
    <s v="TONA/230408.65 / RR-2353111"/>
    <s v="ZEROX/ROU/KUP_C013_DP0024/TANAM 1 TIANG"/>
    <d v="2023-09-07T00:00:00"/>
    <s v="RR-2353111"/>
    <s v="Kedah/Perlis"/>
    <s v="KUP"/>
    <s v="Other Contract"/>
    <m/>
    <s v="3400039035"/>
    <m/>
    <s v="3400039035"/>
    <m/>
    <s v="https://tm365-my.sharepoint.com/personal/badruznasrin_basri_tm_com_my/_layouts/15/Doc.aspx?sourcedoc=%7BDB6B1D6B-E4C1-42CE-9F52-47E70A5FB375%7D&amp;file=RR-2353111_Noraini%20Binti%20Daud%20D.xlsx&amp;action=default&amp;mobileredirect=true"/>
    <m/>
    <m/>
    <m/>
    <m/>
    <x v="0"/>
  </r>
  <r>
    <n v="237"/>
    <s v="Muhamad Zaini Bin Mahamad Sarip"/>
    <x v="0"/>
    <m/>
    <m/>
    <m/>
    <d v="2023-09-06T16:07:52"/>
    <d v="2023-09-06T16:15:30"/>
    <s v="syamimi.azizan@tm.com.my"/>
    <s v="Syamimi Binti Azizan"/>
    <m/>
    <m/>
    <m/>
    <m/>
    <n v="394.1"/>
    <s v="First PO"/>
    <m/>
    <s v="GNT"/>
    <s v="1-69001110822"/>
    <s v="TOCA/230708.02"/>
    <s v="ROU/ULT/C001/DP0070/1-69001110822_x000a_"/>
    <d v="2023-09-06T00:00:00"/>
    <s v="."/>
    <s v="Selangor Timur"/>
    <s v="ULT"/>
    <s v="Network Contractor"/>
    <m/>
    <s v="3400039432"/>
    <s v="https://tm365-my.sharepoint.com/personal/badruznasrin_basri_tm_com_my/_layouts/15/Doc.aspx?sourcedoc=%7B516BB123-6294-4CC1-BB9C-B6CBC10652FB%7D&amp;file=Copy%20of%20RO%20UNIFI%201-69001110822%20ULT_C001_DP007_Syamimi%20Binti%20Azizan.xlsx&amp;action=default&amp;mobileredirect=true"/>
    <s v="3400039432"/>
    <s v=" RR-2350293"/>
    <s v="https://tm365-my.sharepoint.com/personal/badruznasrin_basri_tm_com_my/_layouts/15/Doc.aspx?sourcedoc=%7BA7E454E6-C22F-42A4-90A8-BFA17F596D13%7D&amp;file=Copy%20of%20RO%20UNIFI%201-69001110822%20ULT_C001_DP007_Syamimi%20Binti%20Azizan.xlsx&amp;action=default&amp;mobileredirect=true"/>
    <m/>
    <m/>
    <m/>
    <m/>
    <x v="0"/>
  </r>
  <r>
    <n v="238"/>
    <s v="Khairunnisa Bte Muhamad Noor"/>
    <x v="2"/>
    <d v="2023-09-08T00:00:00"/>
    <m/>
    <s v="boq"/>
    <d v="2023-09-06T16:07:59"/>
    <d v="2023-09-06T16:15:54"/>
    <s v="mdshahrulnizam@tm.com.my"/>
    <s v="Mohd Shahrulnizam Bin Noordin"/>
    <m/>
    <m/>
    <m/>
    <m/>
    <n v="13028.9"/>
    <s v="Additional PO (SI/VO)"/>
    <s v="pertukaran kabel daripada cable 24C OH ke kable 12C OH, kekurangan stok kabel 24C . "/>
    <s v="TMG"/>
    <s v="H5G2300486"/>
    <s v="TMSA/232929"/>
    <s v="DNB_HORIZON 5G_DJBPH0062_JLNMB2PESERAI_KSL"/>
    <d v="2023-09-30T00:00:00"/>
    <s v="PAC2310609"/>
    <s v="Johor Utara"/>
    <s v="KSL"/>
    <s v="Network Contractor"/>
    <m/>
    <s v="3400038815"/>
    <s v="https://tm365-my.sharepoint.com/personal/badruznasrin_basri_tm_com_my/_layouts/15/Doc.aspx?sourcedoc=%7BDD040ACF-91AF-4054-A402-8B8957C02124%7D&amp;file=TP%20SITE%20INSTRUCTION%205G%20DJBPH0062%20KG%20SIMPANG%20L_Mohd%20Shahrulnizam%20Bi.pptx&amp;action=edit&amp;mobileredirect=true"/>
    <s v="3400038815"/>
    <s v="JU-TIA-0204-TP"/>
    <s v="https://tm365-my.sharepoint.com/personal/badruznasrin_basri_tm_com_my/_layouts/15/Doc.aspx?sourcedoc=%7B5088B338-94FA-4AE0-8D4B-EAC4D245B17D%7D&amp;file=TP%20SITE%20INSTRUCTION%205G%20DJBPH0062%20KG%20SIMPANG%20L_Mohd%20Shahrulnizam%20Bi.pptx&amp;action=edit&amp;mobileredirect=true"/>
    <m/>
    <m/>
    <m/>
    <m/>
    <x v="0"/>
  </r>
  <r>
    <n v="239"/>
    <m/>
    <x v="0"/>
    <m/>
    <m/>
    <m/>
    <d v="2023-09-06T16:09:06"/>
    <d v="2023-09-06T16:21:13"/>
    <s v="dnoraini@tm.com.my"/>
    <s v="Noraini Binti Daud Daud"/>
    <m/>
    <m/>
    <m/>
    <m/>
    <n v="294.5"/>
    <s v="First PO"/>
    <m/>
    <s v="GNT"/>
    <s v="1-71323349565"/>
    <s v="TONA/230408.67 / RR-2353114"/>
    <s v="ZEROX/ROU/NFF SP/KKM_C006_DP0012/TANAM 1 TIANG"/>
    <d v="2023-09-07T00:00:00"/>
    <s v="RR-2353114"/>
    <s v="Kedah/Perlis"/>
    <s v="KKM"/>
    <s v="Other Contract"/>
    <m/>
    <s v="3400039035"/>
    <m/>
    <s v="3400039035"/>
    <m/>
    <s v="https://tm365-my.sharepoint.com/personal/badruznasrin_basri_tm_com_my/_layouts/15/Doc.aspx?sourcedoc=%7BDD0D881F-07E4-454E-9FE3-684DACFC0836%7D&amp;file=RR-2353114_Noraini%20Binti%20Daud%20D.xlsx&amp;action=default&amp;mobileredirect=true"/>
    <m/>
    <m/>
    <m/>
    <m/>
    <x v="0"/>
  </r>
  <r>
    <n v="240"/>
    <s v="Nor Alia Binti Ismail Khafidz"/>
    <x v="1"/>
    <m/>
    <m/>
    <m/>
    <d v="2023-09-06T16:17:48"/>
    <d v="2023-09-06T16:21:45"/>
    <s v="ahmadfirdzauddin@tm.com.my"/>
    <s v="Ahmad Firdzauddin Bin Atan Atan"/>
    <m/>
    <m/>
    <m/>
    <m/>
    <n v="4744.18"/>
    <s v="Additional PO (SI/VO)"/>
    <s v="untuk kerja raise manhole yang telah diturap."/>
    <s v="Unifi"/>
    <s v="SRR2301030"/>
    <s v="TMCA/231379"/>
    <s v="SRR FTTH KIN_C999_105 MERCU JALIL PPAM BJL_x000a_"/>
    <d v="2023-09-30T00:00:00"/>
    <s v="PAC2307020"/>
    <s v="MSC"/>
    <s v="BJL"/>
    <s v="Network Contractor"/>
    <m/>
    <s v="3400038963"/>
    <s v="https://tm365-my.sharepoint.com/personal/badruznasrin_basri_tm_com_my/Documents/Apps/Microsoft%20Forms/Request%20New%20PR/Question%201/SI%20Technical%20Proposal%20SRR%20FTTH%20KIN_C999_105%20M_Ahmad%20Firdzauddin%20Bi.pdf"/>
    <s v="3400038963"/>
    <s v="MSC-LIT-0130-TP"/>
    <s v="https://tm365-my.sharepoint.com/personal/badruznasrin_basri_tm_com_my/Documents/Apps/Microsoft%20Forms/Request%20New%20PR/Question/SI%20Detail%20BOQ%20SRR%20FTTH%20KIN_C999_105%20MERCU%20JAL_Ahmad%20Firdzauddin%20Bi.pdf"/>
    <m/>
    <m/>
    <m/>
    <m/>
    <x v="0"/>
  </r>
  <r>
    <n v="241"/>
    <m/>
    <x v="0"/>
    <m/>
    <m/>
    <m/>
    <d v="2023-09-06T16:21:19"/>
    <d v="2023-09-06T16:27:17"/>
    <s v="dnoraini@tm.com.my"/>
    <s v="Noraini Binti Daud Daud"/>
    <m/>
    <m/>
    <m/>
    <m/>
    <n v="294.5"/>
    <s v="First PO"/>
    <m/>
    <s v="GNT"/>
    <s v="1-71301851422 "/>
    <s v="TONA/230408.69 / RR-2353116"/>
    <s v="ZEROX/ROU/NFF SP/KUP_C007_DP0018/TANAM 1 TIANG"/>
    <d v="2023-09-07T00:00:00"/>
    <s v="RR-2353116"/>
    <s v="Kedah/Perlis"/>
    <s v="KUP"/>
    <s v="Other Contract"/>
    <m/>
    <s v="3400039035"/>
    <m/>
    <s v="3400039035"/>
    <m/>
    <s v="https://tm365-my.sharepoint.com/personal/badruznasrin_basri_tm_com_my/_layouts/15/Doc.aspx?sourcedoc=%7BCBE48A81-4D4B-432F-8173-1CE7F4C4E37C%7D&amp;file=RR-2353116_Noraini%20Binti%20Daud%20D.xlsx&amp;action=default&amp;mobileredirect=true"/>
    <m/>
    <m/>
    <m/>
    <m/>
    <x v="0"/>
  </r>
  <r>
    <n v="242"/>
    <s v="Khairunnisa Bte Muhamad Noor"/>
    <x v="2"/>
    <d v="2023-09-08T00:00:00"/>
    <m/>
    <s v="boq"/>
    <d v="2023-09-06T16:21:08"/>
    <d v="2023-09-06T16:28:39"/>
    <s v="mdshahrulnizam@tm.com.my"/>
    <s v="Mohd Shahrulnizam Bin Noordin"/>
    <m/>
    <m/>
    <m/>
    <m/>
    <n v="9153.56"/>
    <s v="Additional PO (SI/VO)"/>
    <s v="Pertambahan kabel disebabkan joint terdekat sudah penuh/cable highloss dan perlu penarikan kable ke joint lain sejauh 1058m ( 2 batang kabel *Main &amp; protect* = 754mx2 = 1058m)"/>
    <s v="TMG"/>
    <s v="H5G2300274"/>
    <s v="TMSA/232936"/>
    <s v="DNB_HORIZON 5G_DJLED1339_KGPARITKASSAN_BGR"/>
    <d v="2023-09-30T00:00:00"/>
    <s v="PAC2310603"/>
    <s v="Johor Utara"/>
    <s v="BGR"/>
    <s v="Network Contractor"/>
    <m/>
    <s v="3400039137"/>
    <s v="https://tm365-my.sharepoint.com/personal/badruznasrin_basri_tm_com_my/_layouts/15/Doc.aspx?sourcedoc=%7B43D0E1C3-163A-4BC0-BE16-622C66148DCE%7D&amp;file=TP-5G%20HORIZON%20CSR%20BGR%20DJLED1339%20KG%20PARIT%20KASS_Mohd%20Shahrulnizam%20Bi.pptx&amp;action=edit&amp;mobileredirect=true"/>
    <s v="3400039137"/>
    <s v="JU-KKS-0606-TP"/>
    <s v="https://tm365-my.sharepoint.com/personal/badruznasrin_basri_tm_com_my/Documents/Apps/Microsoft%20Forms/Request%20New%20PR/Question/SI-5G%20PT%20KASSAN_Mohd%20Shahrulnizam%20Bi.pdf"/>
    <m/>
    <m/>
    <m/>
    <m/>
    <x v="0"/>
  </r>
  <r>
    <n v="243"/>
    <m/>
    <x v="0"/>
    <m/>
    <m/>
    <m/>
    <d v="2023-09-06T16:27:25"/>
    <d v="2023-09-06T16:28:53"/>
    <s v="dnoraini@tm.com.my"/>
    <s v="Noraini Binti Daud Daud"/>
    <m/>
    <m/>
    <m/>
    <m/>
    <n v="294.5"/>
    <s v="First PO"/>
    <m/>
    <s v="GNT"/>
    <s v="1-71295045446"/>
    <s v="TONA/230408.71 / RR-2353122"/>
    <s v="ZEROX/ROU/NFF SP/KKM_C006_DP0016/TANAM 1 TIANG"/>
    <d v="2023-09-07T00:00:00"/>
    <s v="RR-2353122"/>
    <s v="Kedah/Perlis"/>
    <s v="KKM"/>
    <s v="Other Contract"/>
    <m/>
    <s v="3400039035"/>
    <m/>
    <s v="3400039035"/>
    <m/>
    <s v="https://tm365-my.sharepoint.com/personal/badruznasrin_basri_tm_com_my/_layouts/15/Doc.aspx?sourcedoc=%7B690E092A-BA98-45E5-A9CD-B6DB114B43A4%7D&amp;file=RR-2353122_Noraini%20Binti%20Daud%20D.xlsx&amp;action=default&amp;mobileredirect=true"/>
    <m/>
    <m/>
    <m/>
    <m/>
    <x v="0"/>
  </r>
  <r>
    <n v="244"/>
    <m/>
    <x v="0"/>
    <m/>
    <m/>
    <m/>
    <d v="2023-09-06T16:29:00"/>
    <d v="2023-09-06T16:30:28"/>
    <s v="dnoraini@tm.com.my"/>
    <s v="Noraini Binti Daud Daud"/>
    <m/>
    <m/>
    <m/>
    <m/>
    <n v="589"/>
    <s v="First PO"/>
    <m/>
    <s v="GNT"/>
    <s v="1-71340075209"/>
    <s v="TONA/230408.72 / RR-2353126"/>
    <s v="ZEROX/ROU/NFF SP/RIA_C079_DP0002/TANAM 2 TIANG"/>
    <d v="2023-09-07T00:00:00"/>
    <s v="RR-2353126"/>
    <s v="Kedah/Perlis"/>
    <s v="RIA"/>
    <s v="Other Contract"/>
    <m/>
    <s v="3400039035"/>
    <m/>
    <s v="3400039035"/>
    <m/>
    <s v="https://tm365-my.sharepoint.com/personal/badruznasrin_basri_tm_com_my/_layouts/15/Doc.aspx?sourcedoc=%7B6007F46D-7ADA-4DB7-9322-4E98E866BF71%7D&amp;file=RR-2353126_Noraini%20Binti%20Daud%20D.xlsx&amp;action=default&amp;mobileredirect=true"/>
    <m/>
    <m/>
    <m/>
    <m/>
    <x v="0"/>
  </r>
  <r>
    <n v="245"/>
    <s v="Mahzura Binti Ramli"/>
    <x v="5"/>
    <m/>
    <m/>
    <m/>
    <d v="2023-09-06T16:40:34"/>
    <d v="2023-09-06T16:41:30"/>
    <s v="alixgeoffrey@tm.com.my"/>
    <s v="Alixgeoffrey Anak Ongke"/>
    <m/>
    <m/>
    <m/>
    <m/>
    <n v="12000"/>
    <s v="First PO"/>
    <m/>
    <s v="TMG"/>
    <s v="H5G2300746"/>
    <s v="TMWA/230455"/>
    <s v="5G DNB DQKCH0504 1 IUC/CSR &amp; SPUR PPN_F25/F26 FOR LOT 958 JLN_x000a_UTAMA"/>
    <d v="2023-09-21T00:00:00"/>
    <s v="PAC2310084"/>
    <s v="Sarawak"/>
    <s v="PRJ"/>
    <s v="Network Contractor"/>
    <m/>
    <s v="3400039069"/>
    <s v="https://tm365-my.sharepoint.com/personal/badruznasrin_basri_tm_com_my/Documents/Apps/Microsoft%20Forms/Request%20New%20PR/Question%201/TP_5G_PPN_LOT_958_JLN_UTAMA%5B1%5D_Alixgeoffrey%20Anak%20On.pdf"/>
    <s v="3400039069"/>
    <s v="KG/SB-ATK-0386-TP"/>
    <s v="https://tm365-my.sharepoint.com/personal/badruznasrin_basri_tm_com_my/Documents/Apps/Microsoft%20Forms/Request%20New%20PR/Question/signed%20Std_Costing_AWP_FTTH_CNC_Lite_for%20CNC__Alixgeoffrey%20Anak%20On.pdf"/>
    <m/>
    <m/>
    <m/>
    <m/>
    <x v="1"/>
  </r>
  <r>
    <n v="246"/>
    <m/>
    <x v="0"/>
    <m/>
    <m/>
    <m/>
    <d v="2023-09-06T16:30:34"/>
    <d v="2023-09-06T16:43:25"/>
    <s v="dnoraini@tm.com.my"/>
    <s v="Noraini Binti Daud Daud"/>
    <m/>
    <m/>
    <m/>
    <m/>
    <n v="1178"/>
    <s v="First PO"/>
    <m/>
    <s v="GNT"/>
    <s v="1-71330233989"/>
    <s v="TONA/230408.73 / RR-2353128"/>
    <s v="ZEROX/ROU/YN_C001_DP0045/TANAM 4 TIANG"/>
    <d v="2023-09-06T00:00:00"/>
    <s v="RR-2353128"/>
    <s v="Kedah/Perlis"/>
    <s v="YN"/>
    <s v="Other Contract"/>
    <m/>
    <s v="3400039035"/>
    <m/>
    <s v="3400039035"/>
    <m/>
    <s v="https://tm365-my.sharepoint.com/personal/badruznasrin_basri_tm_com_my/_layouts/15/Doc.aspx?sourcedoc=%7BCCC9FC65-F1AA-43D7-AD25-3DDB59B63C47%7D&amp;file=RR-2353128_Noraini%20Binti%20Daud%20D.xlsx&amp;action=default&amp;mobileredirect=true"/>
    <m/>
    <m/>
    <m/>
    <m/>
    <x v="0"/>
  </r>
  <r>
    <n v="247"/>
    <s v="Mohd Azrul Nizam Bin Aziz"/>
    <x v="5"/>
    <m/>
    <m/>
    <s v="NID"/>
    <d v="2023-09-06T16:31:14"/>
    <d v="2023-09-06T16:43:31"/>
    <s v="XL195633@tm.com.my"/>
    <s v="Nur Mimi Shafinaz Binti Johari Nur Mimi Shafinaz Binti Johari"/>
    <m/>
    <m/>
    <m/>
    <m/>
    <n v="1120"/>
    <s v="Additional PO (SI/VO)"/>
    <s v="PILOT PROJECT FROM GM AND KD/PL TO PROVIDE INSTALLATION BY CONTRACTOR UNDER COST MANAGEMENT"/>
    <s v="TMone"/>
    <s v="GOV2301149"/>
    <s v="TMNA/231056"/>
    <s v="MYGOV*NET FOC KUH F19_F20 JABATAN PENDAFTARAN NEGARA DAERAH LANGKAWI (IPME)-KUH(99.9)"/>
    <d v="2023-09-30T00:00:00"/>
    <s v=" PAC2305452"/>
    <s v="Kedah/Perlis"/>
    <s v="KUH"/>
    <s v="Network Contractor"/>
    <m/>
    <s v="3400038793 "/>
    <s v="https://tm365-my.sharepoint.com/personal/badruznasrin_basri_tm_com_my/Documents/Apps/Microsoft%20Forms/Request%20New%20PR/Question%201/BOQ%20NID%20JABATAN%20PENDAFTARAN%20NEGARA%20(2)_Nur%20Mimi%20Shafinaz%20Bi.pdf"/>
    <s v="3400038793 "/>
    <s v="KD/PL-SHM-0200-TP "/>
    <s v="https://tm365-my.sharepoint.com/personal/badruznasrin_basri_tm_com_my/Documents/Apps/Microsoft%20Forms/Request%20New%20PR/Question/BOQ%20NID%20JABATAN%20PENDAFTARAN%20NEGARA%20(2)_Nur%20Mimi%20Shafinaz%20Bi.pdf; https://tm365-my.sharepoint.com/personal/badruznasrin_basri_tm_com_my/Documents/Apps/Microsoft%20Forms/Request%20New%20PR/Question/EMAIL%20REFERENCE_Nur%20Mimi%20Shafinaz%20Bi.jpeg"/>
    <m/>
    <m/>
    <m/>
    <m/>
    <x v="0"/>
  </r>
  <r>
    <n v="248"/>
    <s v="Hazrin Bin Mohammad"/>
    <x v="0"/>
    <m/>
    <m/>
    <s v="Projek ROT (Return Order Technical)"/>
    <d v="2023-09-06T16:16:11"/>
    <d v="2023-09-06T16:44:22"/>
    <s v="syamimi.azizan@tm.com.my"/>
    <s v="Syamimi Binti Azizan"/>
    <m/>
    <m/>
    <m/>
    <m/>
    <n v="3867.7"/>
    <s v="First PO"/>
    <m/>
    <s v="GNT"/>
    <s v="1-68885880761"/>
    <s v="TOCA/230708.06"/>
    <s v="ROU/ULT/C014/DP0073/1-68885880761_x000a_"/>
    <d v="2023-09-06T00:00:00"/>
    <s v="."/>
    <s v="Selangor Timur"/>
    <s v="ULT"/>
    <s v="Network Contractor"/>
    <m/>
    <s v="3400039432"/>
    <s v="https://tm365-my.sharepoint.com/personal/badruznasrin_basri_tm_com_my/_layouts/15/Doc.aspx?sourcedoc=%7BFAD35722-1F41-4D9D-B261-3DBD526158A8%7D&amp;file=1-68885880761%20ULT_C014_DP0073_Syamimi%20Binti%20Azizan.xlsx&amp;action=default&amp;mobileredirect=true"/>
    <s v="3400039432"/>
    <s v="RR-2348357"/>
    <s v="https://tm365-my.sharepoint.com/personal/badruznasrin_basri_tm_com_my/_layouts/15/Doc.aspx?sourcedoc=%7B774BF0C6-2A3F-45D4-9373-188CBE0437E1%7D&amp;file=1-68885880761%20ULT_C014_DP0073_Syamimi%20Binti%20Azizan.xlsx&amp;action=default&amp;mobileredirect=true"/>
    <m/>
    <m/>
    <m/>
    <m/>
    <x v="0"/>
  </r>
  <r>
    <n v="249"/>
    <m/>
    <x v="0"/>
    <m/>
    <m/>
    <m/>
    <d v="2023-09-06T16:43:41"/>
    <d v="2023-09-06T16:46:18"/>
    <s v="dnoraini@tm.com.my"/>
    <s v="Noraini Binti Daud Daud"/>
    <m/>
    <m/>
    <m/>
    <m/>
    <n v="1178"/>
    <s v="First PO"/>
    <m/>
    <s v="GNT"/>
    <s v="1-71326206371 / 1-71327251304"/>
    <s v="TONA/230408.74 / RR-2353129"/>
    <s v="ZEROX/ROU/YN_C001_DP0045/TANAM 4 TIANG"/>
    <d v="2023-09-07T00:00:00"/>
    <s v="RR-2353129"/>
    <s v="Kedah/Perlis"/>
    <s v="YN"/>
    <s v="Other Contract"/>
    <m/>
    <s v="3400039035"/>
    <m/>
    <s v="3400039035"/>
    <m/>
    <s v="https://tm365-my.sharepoint.com/personal/badruznasrin_basri_tm_com_my/_layouts/15/Doc.aspx?sourcedoc=%7B4E06F4CA-E86A-442F-9932-B696006654A2%7D&amp;file=RR-2353129_Noraini%20Binti%20Daud%20D.xlsx&amp;action=default&amp;mobileredirect=true"/>
    <m/>
    <m/>
    <m/>
    <m/>
    <x v="0"/>
  </r>
  <r>
    <n v="250"/>
    <m/>
    <x v="0"/>
    <m/>
    <m/>
    <m/>
    <d v="2023-09-06T16:46:24"/>
    <d v="2023-09-06T16:48:03"/>
    <s v="dnoraini@tm.com.my"/>
    <s v="Noraini Binti Daud Daud"/>
    <m/>
    <m/>
    <m/>
    <m/>
    <n v="883.5"/>
    <s v="First PO"/>
    <m/>
    <s v="GNT"/>
    <s v="1-71324795805"/>
    <s v="TONA/230408.75 / RR-2353131 "/>
    <s v="ZEROX/ROU/YN_ C001_DP0039/TANAM 3 TIANG"/>
    <d v="2023-09-07T00:00:00"/>
    <s v="RR-2353131 "/>
    <s v="Kedah/Perlis"/>
    <s v="YN"/>
    <s v="Other Contract"/>
    <m/>
    <s v="3400039035"/>
    <m/>
    <s v="3400039035"/>
    <m/>
    <s v="https://tm365-my.sharepoint.com/personal/badruznasrin_basri_tm_com_my/_layouts/15/Doc.aspx?sourcedoc=%7B3AC2327C-2716-4DE4-99DE-5CB90C00E262%7D&amp;file=RR-2353131_Noraini%20Binti%20Daud%20D.xlsx&amp;action=default&amp;mobileredirect=true"/>
    <m/>
    <m/>
    <m/>
    <m/>
    <x v="0"/>
  </r>
  <r>
    <n v="251"/>
    <m/>
    <x v="0"/>
    <m/>
    <m/>
    <m/>
    <d v="2023-09-06T16:48:10"/>
    <d v="2023-09-06T16:50:27"/>
    <s v="dnoraini@tm.com.my"/>
    <s v="Noraini Binti Daud Daud"/>
    <m/>
    <m/>
    <m/>
    <m/>
    <n v="294.5"/>
    <s v="First PO"/>
    <m/>
    <s v="GNT"/>
    <s v="1-71313381276"/>
    <s v="TONA/230408.77 / RR-2353135 "/>
    <s v="ZEROX/ROU/YN_ C005_DP0030/TANAM 1 TIANG"/>
    <d v="2023-09-07T00:00:00"/>
    <s v="RR-2353135 "/>
    <s v="Kedah/Perlis"/>
    <s v="YN"/>
    <s v="Other Contract"/>
    <m/>
    <s v="3400039035"/>
    <m/>
    <s v="3400039035"/>
    <m/>
    <s v="https://tm365-my.sharepoint.com/personal/badruznasrin_basri_tm_com_my/_layouts/15/Doc.aspx?sourcedoc=%7BADA54E89-11B9-4101-AEBB-5A00CD6E0291%7D&amp;file=RR-2353135_Noraini%20Binti%20Daud%20D.xlsx&amp;action=default&amp;mobileredirect=true"/>
    <m/>
    <m/>
    <m/>
    <m/>
    <x v="0"/>
  </r>
  <r>
    <n v="252"/>
    <m/>
    <x v="0"/>
    <m/>
    <m/>
    <m/>
    <d v="2023-09-06T16:50:35"/>
    <d v="2023-09-06T16:52:05"/>
    <s v="dnoraini@tm.com.my"/>
    <s v="Noraini Binti Daud Daud"/>
    <m/>
    <m/>
    <m/>
    <m/>
    <n v="294.5"/>
    <s v="First PO"/>
    <m/>
    <s v="GNT"/>
    <s v="1-71445342372"/>
    <s v="TONA/230408.78 / RR-2353136 "/>
    <s v="ZEROX/ROU/KUP_C009_DP0021/TANAM 1 TIANG"/>
    <d v="2023-09-07T00:00:00"/>
    <s v="RR-2353136 "/>
    <s v="Kedah/Perlis"/>
    <s v="KUP"/>
    <s v="Other Contract"/>
    <m/>
    <s v="3400039035"/>
    <m/>
    <s v="3400039035"/>
    <m/>
    <s v="https://tm365-my.sharepoint.com/personal/badruznasrin_basri_tm_com_my/_layouts/15/Doc.aspx?sourcedoc=%7B8C483D8F-7401-49EB-B4A9-697E94C62499%7D&amp;file=RR-2353136_Noraini%20Binti%20Daud%20D.xlsx&amp;action=default&amp;mobileredirect=true"/>
    <m/>
    <m/>
    <m/>
    <m/>
    <x v="0"/>
  </r>
  <r>
    <n v="253"/>
    <s v="Mohd Azrul Nizam Bin Aziz"/>
    <x v="5"/>
    <m/>
    <m/>
    <s v="NID"/>
    <d v="2023-09-06T16:43:39"/>
    <d v="2023-09-06T16:52:19"/>
    <s v="XL195633@tm.com.my"/>
    <s v="Nur Mimi Shafinaz Binti Johari Nur Mimi Shafinaz Binti Johari"/>
    <m/>
    <m/>
    <m/>
    <m/>
    <n v="1120"/>
    <s v="Additional PO (SI/VO)"/>
    <s v="PILOT PROJECT FROM GM AND KD/PL TO PROVIDE INSTALLATION BY CONTRACTOR UNDER COST MANAGEMENT"/>
    <s v="TMone"/>
    <s v="GOV2301248"/>
    <s v="TMNA/231573"/>
    <s v="MYGOV*NET FOC KUH F15_F16 KASTAM PEJABAT UNIT PENUMPANG KUAH LANGKAWI (IPME)-KUH(99.9)"/>
    <d v="2023-09-30T00:00:00"/>
    <s v="PAC2305775"/>
    <s v="Kedah/Perlis"/>
    <s v="KUH"/>
    <s v="Network Contractor"/>
    <m/>
    <s v="3400038793 "/>
    <s v="https://tm365-my.sharepoint.com/personal/badruznasrin_basri_tm_com_my/Documents/Apps/Microsoft%20Forms/Request%20New%20PR/Question%201/BOQ%20NID%20KASTAM%20UNIT%20PENUMPANG%20KUAH_Nur%20Mimi%20Shafinaz%20Bi.pdf"/>
    <s v="3400038793 "/>
    <s v="KD/PL-SHM-0203-TP"/>
    <s v="https://tm365-my.sharepoint.com/personal/badruznasrin_basri_tm_com_my/Documents/Apps/Microsoft%20Forms/Request%20New%20PR/Question/BOQ%20NID%20KASTAM%20UNIT%20PENUMPANG%20KUAH_Nur%20Mimi%20Shafinaz%20Bi.pdf; https://tm365-my.sharepoint.com/personal/badruznasrin_basri_tm_com_my/Documents/Apps/Microsoft%20Forms/Request%20New%20PR/Question/EMAIL%20REFERENCE_Nur%20Mimi%20Shafinaz%20Bi%201.jpeg"/>
    <m/>
    <m/>
    <m/>
    <m/>
    <x v="0"/>
  </r>
  <r>
    <n v="254"/>
    <m/>
    <x v="0"/>
    <m/>
    <m/>
    <m/>
    <d v="2023-09-06T16:52:12"/>
    <d v="2023-09-06T16:53:36"/>
    <s v="dnoraini@tm.com.my"/>
    <s v="Noraini Binti Daud Daud"/>
    <m/>
    <m/>
    <m/>
    <m/>
    <n v="589"/>
    <s v="First PO"/>
    <m/>
    <s v="GNT"/>
    <s v="OCI-3-0002239663"/>
    <s v="TONA/230408.66 / RR-2354069"/>
    <s v="ZEROX/ROU/BL_C017_DP0013/TANAM 2 TIANG"/>
    <d v="2023-09-07T00:00:00"/>
    <s v="RR-2354069"/>
    <s v="Kedah/Perlis"/>
    <s v="BL"/>
    <s v="Other Contract"/>
    <m/>
    <s v="3400039035"/>
    <m/>
    <s v="3400039035"/>
    <m/>
    <s v="https://tm365-my.sharepoint.com/personal/badruznasrin_basri_tm_com_my/_layouts/15/Doc.aspx?sourcedoc=%7B05060FCC-D00E-4F02-BAE6-2212F744D4FB%7D&amp;file=RR-2354069_Noraini%20Binti%20Daud%20D.xlsx&amp;action=default&amp;mobileredirect=true"/>
    <m/>
    <m/>
    <m/>
    <m/>
    <x v="0"/>
  </r>
  <r>
    <n v="255"/>
    <m/>
    <x v="0"/>
    <m/>
    <m/>
    <m/>
    <d v="2023-09-06T16:53:43"/>
    <d v="2023-09-06T16:55:01"/>
    <s v="dnoraini@tm.com.my"/>
    <s v="Noraini Binti Daud Daud"/>
    <m/>
    <m/>
    <m/>
    <m/>
    <n v="294.5"/>
    <s v="First PO"/>
    <m/>
    <s v="GNT"/>
    <s v="1-71799943446"/>
    <s v="TONA/230408.07 / RR-2354071"/>
    <s v="ZEROX/ROU/NFF SP/KUP_C007_DP013A/TANAM 1 TIANG"/>
    <d v="2023-09-07T00:00:00"/>
    <s v="RR-2354071"/>
    <s v="Kedah/Perlis"/>
    <s v="KUP"/>
    <s v="Other Contract"/>
    <m/>
    <s v="3400039035"/>
    <m/>
    <s v="3400039035"/>
    <m/>
    <s v="https://tm365-my.sharepoint.com/personal/badruznasrin_basri_tm_com_my/_layouts/15/Doc.aspx?sourcedoc=%7B54695559-DB10-41F1-934E-59B33844D521%7D&amp;file=RR-2354071_Noraini%20Binti%20Daud%20D.xlsx&amp;action=default&amp;mobileredirect=true"/>
    <m/>
    <m/>
    <m/>
    <m/>
    <x v="0"/>
  </r>
  <r>
    <n v="256"/>
    <m/>
    <x v="0"/>
    <m/>
    <m/>
    <m/>
    <d v="2023-09-06T16:55:07"/>
    <d v="2023-09-06T16:56:21"/>
    <s v="dnoraini@tm.com.my"/>
    <s v="Noraini Binti Daud Daud"/>
    <m/>
    <m/>
    <m/>
    <m/>
    <n v="589"/>
    <s v="First PO"/>
    <m/>
    <s v="GNT"/>
    <s v="1-71802500116"/>
    <s v="TONA/230408.21 / RR-2354075"/>
    <s v="ZEROX/ROU/NFF SP/JG_C003_DP0020/TANAM 2 TIANG"/>
    <d v="2023-09-07T00:00:00"/>
    <s v="RR-2354075"/>
    <s v="Kedah/Perlis"/>
    <s v="JG"/>
    <s v="Other Contract"/>
    <m/>
    <s v="3400039035"/>
    <m/>
    <s v="3400039035"/>
    <m/>
    <s v="https://tm365-my.sharepoint.com/personal/badruznasrin_basri_tm_com_my/_layouts/15/Doc.aspx?sourcedoc=%7B8D609A9C-046A-48E6-8E7C-897A7EC58644%7D&amp;file=RR-2354075_Noraini%20Binti%20Daud%20D.xlsx&amp;action=default&amp;mobileredirect=true"/>
    <m/>
    <m/>
    <m/>
    <m/>
    <x v="0"/>
  </r>
  <r>
    <n v="257"/>
    <m/>
    <x v="0"/>
    <m/>
    <m/>
    <m/>
    <d v="2023-09-06T16:56:27"/>
    <d v="2023-09-06T16:57:49"/>
    <s v="dnoraini@tm.com.my"/>
    <s v="Noraini Binti Daud Daud"/>
    <m/>
    <m/>
    <m/>
    <m/>
    <n v="589"/>
    <s v="First PO"/>
    <m/>
    <s v="GNT"/>
    <s v="1-71780781319"/>
    <s v="TONA/230408.26 / RR-2354079"/>
    <s v="ZEROX/ROU/NFF SP/SIK_ C008_DP0034/TANAM 2 TIANG"/>
    <d v="2023-09-07T00:00:00"/>
    <s v="RR-2354079"/>
    <s v="Kedah/Perlis"/>
    <s v="SIK"/>
    <s v="Other Contract"/>
    <m/>
    <s v="3400039035"/>
    <m/>
    <s v="3400039035"/>
    <m/>
    <s v="https://tm365-my.sharepoint.com/personal/badruznasrin_basri_tm_com_my/_layouts/15/Doc.aspx?sourcedoc=%7B5A94ED7C-32C3-4FB0-AEB9-86C9DCD0A3C6%7D&amp;file=RR-2354079_Noraini%20Binti%20Daud%20D.xlsx&amp;action=default&amp;mobileredirect=true"/>
    <m/>
    <m/>
    <m/>
    <m/>
    <x v="0"/>
  </r>
  <r>
    <n v="258"/>
    <m/>
    <x v="0"/>
    <m/>
    <m/>
    <m/>
    <d v="2023-09-06T17:01:40"/>
    <d v="2023-09-06T17:01:52"/>
    <s v="dnoraini@tm.com.my"/>
    <s v="Noraini Binti Daud Daud"/>
    <m/>
    <m/>
    <m/>
    <m/>
    <n v="589"/>
    <s v="First PO"/>
    <m/>
    <s v="GNT"/>
    <s v="1-71705941445"/>
    <s v="TONA/230408.76 / RR-2354083"/>
    <s v="ZEROX/ROU/NFF SP/BL_C010_DP003A/TANAM 2 TIANG"/>
    <d v="2023-09-07T00:00:00"/>
    <s v="RR-2354083"/>
    <s v="Kedah/Perlis"/>
    <s v="BL"/>
    <s v="Other Contract"/>
    <m/>
    <s v="3400039035"/>
    <m/>
    <s v="3400039035"/>
    <m/>
    <s v="https://tm365-my.sharepoint.com/personal/badruznasrin_basri_tm_com_my/_layouts/15/Doc.aspx?sourcedoc=%7B81B045BC-8518-4219-BD0E-4E6E721E21AE%7D&amp;file=RR-2354083_Noraini%20Binti%20Daud%20D.xlsx&amp;action=default&amp;mobileredirect=true"/>
    <m/>
    <m/>
    <m/>
    <m/>
    <x v="0"/>
  </r>
  <r>
    <n v="259"/>
    <s v="Ts. Khairul Amilin Bin Mohamed Yusof"/>
    <x v="2"/>
    <d v="2023-09-08T00:00:00"/>
    <m/>
    <s v="Under Quality"/>
    <d v="2023-09-06T16:49:04"/>
    <d v="2023-09-06T17:02:40"/>
    <s v="jrodziah@tm.com.my"/>
    <s v="Rodziah Binti Jalaludin Jalaludin"/>
    <m/>
    <m/>
    <m/>
    <m/>
    <n v="19891.5"/>
    <s v="First PO"/>
    <m/>
    <s v="GNT"/>
    <s v="RER2300146"/>
    <s v="191000005003"/>
    <s v="RWO A3A06234810 KM23 TH - RL FOC 48C"/>
    <d v="2023-12-30T00:00:00"/>
    <s v="RER2300146/PAC2310847"/>
    <s v="Perak "/>
    <s v="TH"/>
    <s v="Network Contractor"/>
    <m/>
    <s v="3400038992"/>
    <s v="https://tm365-my.sharepoint.com/personal/badruznasrin_basri_tm_com_my/_layouts/15/Doc.aspx?sourcedoc=%7B1F82E2FD-EF63-4C70-88C7-BB3FF0F56B46%7D&amp;file=TECHNICAL%20PROPOSAL%20FOR%20TM%20PROJECT%20PROJEK%20TITA_Rodziah%20Binti%20Jalalu.pptx&amp;action=edit&amp;mobileredirect=true"/>
    <s v="3400038992"/>
    <s v="CNFD-MTK-0034-TP"/>
    <s v="https://tm365-my.sharepoint.com/personal/badruznasrin_basri_tm_com_my/Documents/Apps/Microsoft%20Forms/Request%20New%20PR/Question/BOQ%20TITAN%20RWO%20A3A06234810%20KM23%20TH%20-%20RL%20FOC%2048_Rodziah%20Binti%20Jalalu.pdf"/>
    <m/>
    <m/>
    <m/>
    <m/>
    <x v="0"/>
  </r>
  <r>
    <n v="260"/>
    <m/>
    <x v="0"/>
    <m/>
    <m/>
    <m/>
    <d v="2023-09-06T17:01:58"/>
    <d v="2023-09-06T17:03:49"/>
    <s v="dnoraini@tm.com.my"/>
    <s v="Noraini Binti Daud Daud"/>
    <m/>
    <m/>
    <m/>
    <m/>
    <n v="589"/>
    <s v="First PO"/>
    <m/>
    <s v="GNT"/>
    <s v="1-71776697113"/>
    <s v="TONA/230408.80 / RR-2354084"/>
    <s v="ZEROX/ROU/NFF SP/GN_C018_DP0007/TANAM 2 TIANG"/>
    <d v="2023-09-07T00:00:00"/>
    <s v="RR-2354084"/>
    <s v="Kedah/Perlis"/>
    <s v="GN"/>
    <s v="Other Contract"/>
    <m/>
    <s v="3400039035"/>
    <m/>
    <s v="3400039035"/>
    <m/>
    <s v="https://tm365-my.sharepoint.com/personal/badruznasrin_basri_tm_com_my/_layouts/15/Doc.aspx?sourcedoc=%7B398C3B14-E0C0-40E1-A361-C3F9D25E7B05%7D&amp;file=RR-2354084_Noraini%20Binti%20Daud%20D.xlsx&amp;action=default&amp;mobileredirect=true"/>
    <m/>
    <m/>
    <m/>
    <m/>
    <x v="0"/>
  </r>
  <r>
    <n v="261"/>
    <m/>
    <x v="0"/>
    <m/>
    <m/>
    <m/>
    <d v="2023-09-06T17:03:55"/>
    <d v="2023-09-06T17:05:12"/>
    <s v="dnoraini@tm.com.my"/>
    <s v="Noraini Binti Daud Daud"/>
    <m/>
    <m/>
    <m/>
    <m/>
    <n v="294.5"/>
    <s v="First PO"/>
    <m/>
    <s v="GNT"/>
    <s v="OCI-3-0002236169"/>
    <s v="TONA/230408.81 / RR-2354271"/>
    <s v="ZEROX/ROU/NFF SP/KX_C015_DP0019/TANAM 1 TIANG"/>
    <d v="2023-09-07T00:00:00"/>
    <s v="RR-2354271"/>
    <s v="Kedah/Perlis"/>
    <s v="KX"/>
    <s v="Other Contract"/>
    <m/>
    <s v="3400039035"/>
    <m/>
    <s v="3400039035"/>
    <m/>
    <s v="https://tm365-my.sharepoint.com/personal/badruznasrin_basri_tm_com_my/_layouts/15/Doc.aspx?sourcedoc=%7BA8F69644-5583-4BF3-98B7-AFC318A78C3F%7D&amp;file=RR-2354271_Noraini%20Binti%20Daud%20D.xlsx&amp;action=default&amp;mobileredirect=true"/>
    <m/>
    <m/>
    <m/>
    <m/>
    <x v="0"/>
  </r>
  <r>
    <n v="262"/>
    <s v="Khairul Ikmal Bin Abdul Halim"/>
    <x v="0"/>
    <m/>
    <m/>
    <m/>
    <d v="2023-09-06T17:05:18"/>
    <d v="2023-09-06T17:06:36"/>
    <s v="dnoraini@tm.com.my"/>
    <s v="Noraini Binti Daud Daud"/>
    <m/>
    <m/>
    <m/>
    <m/>
    <n v="294.5"/>
    <s v="First PO"/>
    <m/>
    <s v="GNT"/>
    <s v="1-71901125456"/>
    <s v="TONA/230408.82 / RR-2354273"/>
    <s v="ZROX/ROU/NFF SP/KUP_C009_DP0020/TANA 1 TIANG"/>
    <d v="2023-09-07T00:00:00"/>
    <s v="RR-2354273"/>
    <s v="Kedah/Perlis"/>
    <s v="KUP"/>
    <s v="Other Contract"/>
    <m/>
    <s v="3400039035"/>
    <m/>
    <s v="3400039035"/>
    <m/>
    <s v="https://tm365-my.sharepoint.com/personal/badruznasrin_basri_tm_com_my/_layouts/15/Doc.aspx?sourcedoc=%7BB42F80C2-A1F5-44DC-8913-A10BE9D50D44%7D&amp;file=RR-2354273_Noraini%20Binti%20Daud%20D.xlsx&amp;action=default&amp;mobileredirect=true"/>
    <m/>
    <m/>
    <m/>
    <m/>
    <x v="0"/>
  </r>
  <r>
    <n v="263"/>
    <s v="Mohd Azrul Nizam Bin Aziz"/>
    <x v="5"/>
    <m/>
    <m/>
    <s v="NID"/>
    <d v="2023-09-06T16:52:26"/>
    <d v="2023-09-06T17:07:19"/>
    <s v="XL195633@tm.com.my"/>
    <s v="Nur Mimi Shafinaz Binti Johari Nur Mimi Shafinaz Binti Johari"/>
    <m/>
    <m/>
    <m/>
    <m/>
    <n v="1120"/>
    <s v="Additional PO (SI/VO)"/>
    <s v="PILOT PROJECT FROM GM AND KD/PL TO PROVIDE INSTALLATION BY CONTRACTOR UNDER COST MANAGEMENT"/>
    <s v="TMone"/>
    <s v="GOV2300753"/>
    <s v="TMNA/231492"/>
    <s v="MYGOV*NET FOC KUH F19_F20 PEJABAT IMIGRESEN KOMPLEKS KDN LANGKAWI (IPME)- KUH(99.9)"/>
    <d v="2023-09-30T00:00:00"/>
    <s v="PAC2305520"/>
    <s v="Kedah/Perlis"/>
    <s v="KUH"/>
    <s v="Network Contractor"/>
    <m/>
    <s v="3400038793"/>
    <s v="https://tm365-my.sharepoint.com/personal/badruznasrin_basri_tm_com_my/Documents/Apps/Microsoft%20Forms/Request%20New%20PR/Question%201/BOQ%20NID%20PEJABAT%20IMIGRESEN%20KOMPLEKS%20KDN%20LANGKA_Nur%20Mimi%20Shafinaz%20Bi.pdf"/>
    <s v="3400038793"/>
    <s v="KD/PL-SHM-0201-TP"/>
    <s v="https://tm365-my.sharepoint.com/personal/badruznasrin_basri_tm_com_my/Documents/Apps/Microsoft%20Forms/Request%20New%20PR/Question/BOQ%20NID%20PEJABAT%20IMIGRESEN%20KOMPLEKS%20KDN%20LANGKA_Nur%20Mimi%20Shafinaz%20Bi.pdf; https://tm365-my.sharepoint.com/personal/badruznasrin_basri_tm_com_my/Documents/Apps/Microsoft%20Forms/Request%20New%20PR/Question/EMAIL%20REFERENCE_Nur%20Mimi%20Shafinaz%20Bi%202.jpeg"/>
    <m/>
    <m/>
    <m/>
    <m/>
    <x v="0"/>
  </r>
  <r>
    <n v="264"/>
    <s v="Mohd Azrul Nizam Bin Aziz"/>
    <x v="5"/>
    <m/>
    <m/>
    <s v="NID"/>
    <d v="2023-09-06T17:07:27"/>
    <d v="2023-09-06T17:17:01"/>
    <s v="XL195633@tm.com.my"/>
    <s v="Nur Mimi Shafinaz Binti Johari Nur Mimi Shafinaz Binti Johari"/>
    <m/>
    <m/>
    <m/>
    <m/>
    <n v="1120"/>
    <s v="Additional PO (SI/VO)"/>
    <s v="PILOT PROJECT FROM GM AND KD/PL TO PROVIDE INSTALLATION BY CONTRACTOR UNDER COST MANAGEMENT"/>
    <s v="TMone"/>
    <s v="GOV2301240"/>
    <s v="TMNA/231596"/>
    <s v="MYGOV*NET FOC KUH F19_F20 KASTAM BKT MALUT KAMPUNG BUKIT MALUT KUAH (IPME)-KUH(99.9)"/>
    <d v="2023-09-30T00:00:00"/>
    <s v="PAC2305846"/>
    <s v="Kedah/Perlis"/>
    <s v="KUH"/>
    <s v="Network Contractor"/>
    <m/>
    <s v="3400038793 "/>
    <s v="https://tm365-my.sharepoint.com/personal/badruznasrin_basri_tm_com_my/Documents/Apps/Microsoft%20Forms/Request%20New%20PR/Question%201/BOQ%20NID%20KASTAM%20BUKIT%20MALUT_Nur%20Mimi%20Shafinaz%20Bi.pdf"/>
    <s v="3400038793 "/>
    <s v="KD/PL-SHM-0205-TP "/>
    <s v="https://tm365-my.sharepoint.com/personal/badruznasrin_basri_tm_com_my/Documents/Apps/Microsoft%20Forms/Request%20New%20PR/Question/BOQ%20NID%20KASTAM%20BUKIT%20MALUT_Nur%20Mimi%20Shafinaz%20Bi.pdf; https://tm365-my.sharepoint.com/personal/badruznasrin_basri_tm_com_my/Documents/Apps/Microsoft%20Forms/Request%20New%20PR/Question/EMAIL%20REFERENCE_Nur%20Mimi%20Shafinaz%20Bi%203.jpeg"/>
    <m/>
    <m/>
    <m/>
    <m/>
    <x v="0"/>
  </r>
  <r>
    <n v="265"/>
    <s v="Hazrin Bin Mohammad"/>
    <x v="1"/>
    <d v="2023-09-10T00:00:00"/>
    <m/>
    <n v="4902145923"/>
    <d v="2023-09-06T17:08:55"/>
    <d v="2023-09-06T17:17:21"/>
    <s v="sazrilanwar@tm.com.my"/>
    <s v="Sazril Anwar Bin Zulkifli Zulkifli"/>
    <m/>
    <m/>
    <m/>
    <m/>
    <n v="4792.74"/>
    <s v="First PO"/>
    <m/>
    <s v="Unifi"/>
    <s v="P1P2300100"/>
    <s v="TMCA/231719"/>
    <s v="WEBE_CB0207 MP PRIMA COURT_MTI"/>
    <d v="2023-09-30T00:00:00"/>
    <s v="PAC2310476"/>
    <s v="Selangor Timur"/>
    <s v="MTI"/>
    <s v="Network Contractor"/>
    <m/>
    <s v="3400038726"/>
    <s v="https://tm365-my.sharepoint.com/personal/badruznasrin_basri_tm_com_my/Documents/Apps/Microsoft%20Forms/Request%20New%20PR/Question%201/TP%20WEBE%20MTI%20PRIMA%20COURT_Sazril%20Anwar%20Bin%20Zul.pdf"/>
    <s v="3400038726"/>
    <s v="ST-MGN-0061-TP"/>
    <s v="https://tm365-my.sharepoint.com/personal/badruznasrin_basri_tm_com_my/Documents/Apps/Microsoft%20Forms/Request%20New%20PR/Question/BOQ%20WEBE%20CB0207%20MP%20PRIMA%20COURT%20-MTI-%20Updated_Sazril%20Anwar%20Bin%20Zul.pdf"/>
    <m/>
    <m/>
    <m/>
    <m/>
    <x v="0"/>
  </r>
  <r>
    <n v="266"/>
    <s v="Mohd Nasharulhisham Bin Mohd Nasir"/>
    <x v="0"/>
    <d v="2023-09-07T00:00:00"/>
    <m/>
    <s v="Pn. Norafeezah will share another form/flow for XEROX process"/>
    <d v="2023-09-06T17:16:25"/>
    <d v="2023-09-06T17:17:55"/>
    <s v="syamimi.azizan@tm.com.my"/>
    <s v="Syamimi Binti Azizan"/>
    <m/>
    <m/>
    <m/>
    <m/>
    <n v="2118.94"/>
    <s v="First PO"/>
    <m/>
    <s v="GNT"/>
    <s v="1-69177961431"/>
    <s v="TOCA/230708.10"/>
    <s v="ROU/ULT/C001/DP0061/1-69177961431_x000a_"/>
    <d v="2023-09-06T00:00:00"/>
    <s v="."/>
    <s v="Selangor Timur"/>
    <s v="ULT"/>
    <s v="Network Contractor"/>
    <m/>
    <s v="3400039432"/>
    <s v="https://tm365-my.sharepoint.com/personal/badruznasrin_basri_tm_com_my/_layouts/15/Doc.aspx?sourcedoc=%7B396217A1-AFF7-4B34-8D2C-5F697284ACFF%7D&amp;file=1-69177961431%20ULT_C001_DP0061_Syamimi%20Binti%20Azizan.xlsx&amp;action=default&amp;mobileredirect=true"/>
    <s v="3400039432"/>
    <s v="RR-2350450"/>
    <s v="https://tm365-my.sharepoint.com/personal/badruznasrin_basri_tm_com_my/_layouts/15/Doc.aspx?sourcedoc=%7B54ACED92-20A6-4477-809F-FD429E07E1A2%7D&amp;file=1-69177961431%20ULT_C001_DP0061_Syamimi%20Binti%20Azizan.xlsx&amp;action=default&amp;mobileredirect=true"/>
    <m/>
    <m/>
    <m/>
    <m/>
    <x v="0"/>
  </r>
  <r>
    <n v="267"/>
    <m/>
    <x v="0"/>
    <m/>
    <m/>
    <m/>
    <d v="2023-09-06T17:06:41"/>
    <d v="2023-09-06T17:26:46"/>
    <s v="dnoraini@tm.com.my"/>
    <s v="Noraini Binti Daud Daud"/>
    <m/>
    <m/>
    <m/>
    <m/>
    <n v="390.9"/>
    <s v="First PO"/>
    <m/>
    <s v="GNT"/>
    <s v="1-69958137244"/>
    <s v="TONA/230408.20 / RR-2350628"/>
    <s v="ZEROX/ROU/NFF SP/SIK_C012_DP0024/TANAM 1 TIANG &amp; EXTEND"/>
    <d v="2023-09-07T00:00:00"/>
    <s v="RR-2350628"/>
    <s v="Kedah/Perlis"/>
    <s v="SIK"/>
    <s v="Other Contract"/>
    <m/>
    <s v="3400039035"/>
    <m/>
    <s v="3400039035"/>
    <m/>
    <s v="https://tm365-my.sharepoint.com/personal/badruznasrin_basri_tm_com_my/_layouts/15/Doc.aspx?sourcedoc=%7B56B60CB9-4B12-450F-94B2-071722630EC7%7D&amp;file=RR-2350628_Noraini%20Binti%20Daud%20D.xlsx&amp;action=default&amp;mobileredirect=true"/>
    <m/>
    <m/>
    <m/>
    <m/>
    <x v="0"/>
  </r>
  <r>
    <n v="268"/>
    <s v="Ahmad Zaki Bin Harris"/>
    <x v="2"/>
    <d v="2023-09-08T00:00:00"/>
    <m/>
    <s v="PR requested for Stock Item (SFP 1G)"/>
    <d v="2023-09-06T17:27:09"/>
    <d v="2023-09-06T17:27:36"/>
    <s v="alice.lee@tm.com.my"/>
    <s v="Alice Lee"/>
    <m/>
    <m/>
    <m/>
    <m/>
    <n v="3015.18"/>
    <s v="Additional PO (SI/VO)"/>
    <s v="For MyGov 2.0 migration."/>
    <s v="TMone"/>
    <s v="GOV2301424"/>
    <s v="TMWA/239092"/>
    <s v="NID (2 SET) FOR MYGOV*NET-MOF (JKDM) KOMPLEKS KASTAM PENCEGAH KG JEPAK BINTULU_x000a_(IPME)-BTU (GOV2301424)"/>
    <d v="2023-09-30T00:00:00"/>
    <s v="PAC2307222"/>
    <s v="Sarawak"/>
    <s v="KJPD"/>
    <s v="Other Contract"/>
    <m/>
    <s v="3400023532"/>
    <m/>
    <s v="3400023532"/>
    <m/>
    <s v="https://tm365-my.sharepoint.com/personal/badruznasrin_basri_tm_com_my/_layouts/15/Doc.aspx?sourcedoc=%7BDDACF497-1398-4D22-B667-61A7CBB86E5E%7D&amp;file=TMWA%20239092%20SFP%2080KM_Alice%20Lee.xlsx&amp;action=default&amp;mobileredirect=true"/>
    <m/>
    <m/>
    <m/>
    <m/>
    <x v="0"/>
  </r>
  <r>
    <n v="269"/>
    <m/>
    <x v="0"/>
    <m/>
    <m/>
    <m/>
    <d v="2023-09-06T17:26:51"/>
    <d v="2023-09-06T17:28:30"/>
    <s v="dnoraini@tm.com.my"/>
    <s v="Noraini Binti Daud Daud"/>
    <m/>
    <m/>
    <m/>
    <m/>
    <n v="883.5"/>
    <s v="First PO"/>
    <m/>
    <s v="GNT"/>
    <s v="1-70232525399"/>
    <s v="TONA/230408.22 / RR-2350632"/>
    <s v="ZEROX/ROU/NFF SP/BZ_C010_DP0019/TANAM 3 TIANG"/>
    <d v="2023-09-07T00:00:00"/>
    <s v="RR-2350632"/>
    <s v="Kedah/Perlis"/>
    <s v="BZ"/>
    <s v="Other Contract"/>
    <m/>
    <s v="3400039035"/>
    <m/>
    <s v="3400039035"/>
    <m/>
    <s v="https://tm365-my.sharepoint.com/personal/badruznasrin_basri_tm_com_my/_layouts/15/Doc.aspx?sourcedoc=%7BB9714F7B-E361-41B4-AE3B-B8DEFA4A5485%7D&amp;file=RR-2350632_Noraini%20Binti%20Daud%20D.xlsx&amp;action=default&amp;mobileredirect=true"/>
    <m/>
    <m/>
    <m/>
    <m/>
    <x v="0"/>
  </r>
  <r>
    <n v="270"/>
    <m/>
    <x v="0"/>
    <m/>
    <m/>
    <m/>
    <d v="2023-09-06T17:28:36"/>
    <d v="2023-09-06T17:29:49"/>
    <s v="dnoraini@tm.com.my"/>
    <s v="Noraini Binti Daud Daud"/>
    <m/>
    <m/>
    <m/>
    <m/>
    <n v="294.5"/>
    <s v="First PO"/>
    <m/>
    <s v="GNT"/>
    <s v="1-70222472076"/>
    <s v="TONA/230408.23 / RR-2350633"/>
    <s v="ZEROX/ROU/NFF SP/KUP_C004_DP0022/TANAM 1 TIANG"/>
    <d v="2023-09-07T00:00:00"/>
    <s v="RR-2350633"/>
    <s v="Kedah/Perlis"/>
    <s v="KUP"/>
    <s v="Other Contract"/>
    <m/>
    <s v="3400039035"/>
    <m/>
    <s v="3400039035"/>
    <m/>
    <s v="https://tm365-my.sharepoint.com/personal/badruznasrin_basri_tm_com_my/_layouts/15/Doc.aspx?sourcedoc=%7BE5833A5F-868C-4DAB-A362-108BB9FC548F%7D&amp;file=RR-2350633_Noraini%20Binti%20Daud%20D.xlsx&amp;action=default&amp;mobileredirect=true"/>
    <m/>
    <m/>
    <m/>
    <m/>
    <x v="0"/>
  </r>
  <r>
    <n v="271"/>
    <m/>
    <x v="0"/>
    <m/>
    <m/>
    <m/>
    <d v="2023-09-06T17:29:55"/>
    <d v="2023-09-06T17:31:07"/>
    <s v="dnoraini@tm.com.my"/>
    <s v="Noraini Binti Daud Daud"/>
    <m/>
    <m/>
    <m/>
    <m/>
    <n v="1178"/>
    <s v="First PO"/>
    <m/>
    <s v="GNT"/>
    <s v="1-70142283976"/>
    <s v="TONA/230408.24 / RR-2350730"/>
    <s v="ZEROX/ROU/NFF SP/JG_C011_DP0010/TANAM 4 TIANG"/>
    <d v="2023-09-07T00:00:00"/>
    <s v="RR-2350730"/>
    <s v="Kedah/Perlis"/>
    <s v="JG"/>
    <s v="Other Contract"/>
    <m/>
    <s v="3400039035"/>
    <m/>
    <s v="3400039035"/>
    <m/>
    <s v="https://tm365-my.sharepoint.com/personal/badruznasrin_basri_tm_com_my/_layouts/15/Doc.aspx?sourcedoc=%7BD2AA876B-E687-46F9-B15F-279CCC4F1EE4%7D&amp;file=RR-2350730_Noraini%20Binti%20Daud%20D.xlsx&amp;action=default&amp;mobileredirect=true"/>
    <m/>
    <m/>
    <m/>
    <m/>
    <x v="0"/>
  </r>
  <r>
    <n v="272"/>
    <m/>
    <x v="0"/>
    <m/>
    <m/>
    <m/>
    <d v="2023-09-06T17:31:12"/>
    <d v="2023-09-06T17:33:09"/>
    <s v="dnoraini@tm.com.my"/>
    <s v="Noraini Binti Daud Daud"/>
    <m/>
    <m/>
    <m/>
    <m/>
    <n v="589"/>
    <s v="First PO"/>
    <m/>
    <s v="GNT"/>
    <s v="1-70199050224"/>
    <s v="TONA/230408.25 / RR-2350755"/>
    <s v="ZEROX/ROU/KKM_C008_DP0003/TANAM 2 TIANG"/>
    <d v="2023-09-07T00:00:00"/>
    <s v="RR-2350755"/>
    <s v="Kedah/Perlis"/>
    <s v="KKM"/>
    <s v="Other Contract"/>
    <m/>
    <s v="3400039035"/>
    <m/>
    <s v="3400039035"/>
    <m/>
    <s v="https://tm365-my.sharepoint.com/personal/badruznasrin_basri_tm_com_my/_layouts/15/Doc.aspx?sourcedoc=%7B10D5FA78-60CB-4F74-92AA-1441C81E49C6%7D&amp;file=RR-2350755_Noraini%20Binti%20Daud%20D.xlsx&amp;action=default&amp;mobileredirect=true"/>
    <m/>
    <m/>
    <m/>
    <m/>
    <x v="0"/>
  </r>
  <r>
    <n v="273"/>
    <m/>
    <x v="0"/>
    <m/>
    <m/>
    <m/>
    <d v="2023-09-06T17:33:22"/>
    <d v="2023-09-06T17:35:15"/>
    <s v="dnoraini@tm.com.my"/>
    <s v="Noraini Binti Daud Daud"/>
    <m/>
    <m/>
    <m/>
    <m/>
    <n v="294.5"/>
    <s v="First PO"/>
    <m/>
    <s v="GNT"/>
    <s v="1-69641882791"/>
    <s v="TONA/230408.27 / RR-2351004 "/>
    <s v="ZEROX/ROU/NFF SP/MBK_C003_DP0033/TANAM 1 TIANG_x000a_"/>
    <d v="2023-09-07T00:00:00"/>
    <s v="RR-2351004 "/>
    <s v="Kedah/Perlis"/>
    <s v="MBK"/>
    <s v="Other Contract"/>
    <m/>
    <s v="3400039035"/>
    <m/>
    <s v="3400039035"/>
    <m/>
    <s v="https://tm365-my.sharepoint.com/personal/badruznasrin_basri_tm_com_my/_layouts/15/Doc.aspx?sourcedoc=%7BB94944FC-B36F-44AD-B021-9A26DC4EDCD2%7D&amp;file=RR-2351004_Noraini%20Binti%20Daud%20D.xlsx&amp;action=default&amp;mobileredirect=true"/>
    <m/>
    <m/>
    <m/>
    <m/>
    <x v="0"/>
  </r>
  <r>
    <n v="274"/>
    <m/>
    <x v="0"/>
    <m/>
    <m/>
    <m/>
    <d v="2023-09-06T17:35:20"/>
    <d v="2023-09-06T17:36:29"/>
    <s v="dnoraini@tm.com.my"/>
    <s v="Noraini Binti Daud Daud"/>
    <m/>
    <m/>
    <m/>
    <m/>
    <n v="883.5"/>
    <s v="First PO"/>
    <m/>
    <s v="GNT"/>
    <s v="OCI-3-0002222386 "/>
    <s v="TONA/230408.28 / RR-2351007"/>
    <s v="ZEROX/ROU/NFF SP/KUP_C011_DP0005/TANAM 3 TIANG"/>
    <d v="2023-09-07T00:00:00"/>
    <s v="RR-2351007"/>
    <s v="Kedah/Perlis"/>
    <s v="KUP"/>
    <s v="Other Contract"/>
    <m/>
    <s v="3400039035"/>
    <m/>
    <s v="3400039035"/>
    <m/>
    <s v="https://tm365-my.sharepoint.com/personal/badruznasrin_basri_tm_com_my/_layouts/15/Doc.aspx?sourcedoc=%7B550AD3A7-6CE5-4950-A4B8-49F9E822C393%7D&amp;file=RR-2351007_Noraini%20Binti%20Daud%20D.xlsx&amp;action=default&amp;mobileredirect=true"/>
    <m/>
    <m/>
    <m/>
    <m/>
    <x v="0"/>
  </r>
  <r>
    <n v="275"/>
    <m/>
    <x v="0"/>
    <m/>
    <m/>
    <m/>
    <d v="2023-09-06T17:36:35"/>
    <d v="2023-09-06T17:37:41"/>
    <s v="dnoraini@tm.com.my"/>
    <s v="Noraini Binti Daud Daud"/>
    <m/>
    <m/>
    <m/>
    <m/>
    <n v="294.5"/>
    <s v="First PO"/>
    <m/>
    <s v="GNT"/>
    <s v="1-70528945656"/>
    <s v="TONA/230408.29 / RR-2351169"/>
    <s v="ZEROX/ROU/NFF SP/KUP_C007_DP013A/TANAM 1 TIANG"/>
    <d v="2023-09-07T00:00:00"/>
    <s v="RR-2351169"/>
    <s v="Kedah/Perlis"/>
    <s v="KUP"/>
    <s v="Other Contract"/>
    <m/>
    <s v="3400039035"/>
    <m/>
    <s v="3400039035"/>
    <m/>
    <s v="https://tm365-my.sharepoint.com/personal/badruznasrin_basri_tm_com_my/_layouts/15/Doc.aspx?sourcedoc=%7BB43FA5A8-2F46-42E0-9BB1-D47172BB49A7%7D&amp;file=RR-2351169_Noraini%20Binti%20Daud%20D.xlsx&amp;action=default&amp;mobileredirect=true"/>
    <m/>
    <m/>
    <m/>
    <m/>
    <x v="0"/>
  </r>
  <r>
    <n v="276"/>
    <m/>
    <x v="0"/>
    <m/>
    <m/>
    <m/>
    <d v="2023-09-06T17:37:47"/>
    <d v="2023-09-06T17:39:07"/>
    <s v="dnoraini@tm.com.my"/>
    <s v="Noraini Binti Daud Daud"/>
    <m/>
    <m/>
    <m/>
    <m/>
    <n v="294.5"/>
    <s v="First PO"/>
    <m/>
    <s v="GNT"/>
    <s v="1-70525052656"/>
    <s v="TONA/230408.30 / RR-2351170"/>
    <s v="ZEROX/ROU/NFF SP/TMU_C007_DP0004/TANAM 1 TIANG"/>
    <d v="2023-09-07T00:00:00"/>
    <s v="RR-2351170"/>
    <s v="Kedah/Perlis"/>
    <s v="TMU"/>
    <s v="Other Contract"/>
    <m/>
    <s v="3400039035"/>
    <m/>
    <s v="3400039035"/>
    <m/>
    <s v="https://tm365-my.sharepoint.com/personal/badruznasrin_basri_tm_com_my/_layouts/15/Doc.aspx?sourcedoc=%7BA25293A6-4728-41F4-B970-48E544BA273C%7D&amp;file=RR-2351170_Noraini%20Binti%20Daud%20D.xlsx&amp;action=default&amp;mobileredirect=true"/>
    <m/>
    <m/>
    <m/>
    <m/>
    <x v="0"/>
  </r>
  <r>
    <n v="277"/>
    <m/>
    <x v="0"/>
    <m/>
    <m/>
    <m/>
    <d v="2023-09-06T17:39:12"/>
    <d v="2023-09-06T17:40:27"/>
    <s v="dnoraini@tm.com.my"/>
    <s v="Noraini Binti Daud Daud"/>
    <m/>
    <m/>
    <m/>
    <m/>
    <n v="294.5"/>
    <s v="First PO"/>
    <m/>
    <s v="GNT"/>
    <s v="1-70442115692"/>
    <s v="TONA/230408.31 / RR-2351171"/>
    <s v="ZEROX/ROU/NFF SP/GN_C004_DP0031/TANAM 1 TIANG"/>
    <d v="2023-09-07T00:00:00"/>
    <s v="RR-2351171"/>
    <s v="Kedah/Perlis"/>
    <s v="GN"/>
    <s v="Other Contract"/>
    <m/>
    <s v="3400039035"/>
    <m/>
    <s v="3400039035"/>
    <m/>
    <s v="https://tm365-my.sharepoint.com/personal/badruznasrin_basri_tm_com_my/_layouts/15/Doc.aspx?sourcedoc=%7BC66FEB2E-FBEF-4EA5-892E-700C3EFB713C%7D&amp;file=RR-2351171_Noraini%20Binti%20Daud%20D.xlsx&amp;action=default&amp;mobileredirect=true"/>
    <m/>
    <m/>
    <m/>
    <m/>
    <x v="0"/>
  </r>
  <r>
    <n v="278"/>
    <s v="Mohd Azrul Nizam Bin Aziz"/>
    <x v="5"/>
    <d v="2023-09-07T00:00:00"/>
    <m/>
    <s v="CNFD"/>
    <d v="2023-09-06T17:04:38"/>
    <d v="2023-09-06T17:40:28"/>
    <s v="izaidi@tm.com.my"/>
    <s v="Zaidi Bin Ishak"/>
    <m/>
    <m/>
    <m/>
    <m/>
    <n v="26006"/>
    <s v="First PO"/>
    <m/>
    <s v="GNT"/>
    <s v="QUA2300041"/>
    <s v="TMNC/230061"/>
    <s v="RER FOC AT JMBT SG SELUANG PX"/>
    <d v="2023-10-30T00:00:00"/>
    <s v="PAC2310234"/>
    <s v="Kedah/Perlis"/>
    <s v="PX"/>
    <s v="Network Contractor"/>
    <m/>
    <s v="3400038544"/>
    <s v="https://tm365-my.sharepoint.com/personal/badruznasrin_basri_tm_com_my/Documents/Apps/Microsoft%20Forms/Request%20New%20PR/Question%201/TP%20TMNC230061%20BOQ%20NGN%20RER%20FOC%20AT%20SG%20SELUANG%20P_Zaidi%20Bin%20Ishak.pdf"/>
    <s v="3400038544"/>
    <s v="CNFD-EMP-0002-TP"/>
    <s v="https://tm365-my.sharepoint.com/personal/badruznasrin_basri_tm_com_my/_layouts/15/Doc.aspx?sourcedoc=%7B9C997FFA-2334-4EAD-A035-A8536D883AF4%7D&amp;file=BOQ%20FOC%20AT%20SG%20SELUANG%20PX_Zaidi%20Bin%20Ishak.xlsx&amp;action=default&amp;mobileredirect=true"/>
    <m/>
    <m/>
    <m/>
    <m/>
    <x v="0"/>
  </r>
  <r>
    <n v="279"/>
    <m/>
    <x v="0"/>
    <m/>
    <m/>
    <m/>
    <d v="2023-09-06T17:40:32"/>
    <d v="2023-09-06T17:41:44"/>
    <s v="dnoraini@tm.com.my"/>
    <s v="Noraini Binti Daud Daud"/>
    <m/>
    <m/>
    <m/>
    <m/>
    <n v="883.5"/>
    <s v="First PO"/>
    <m/>
    <s v="GNT"/>
    <s v="1-70239696074"/>
    <s v="TONA/230408.32 / RR-2351172"/>
    <s v="ZEROX/ROU/NFF SP/BAA_C027_DP0006/TANAM 3 TIANG"/>
    <d v="2023-09-07T00:00:00"/>
    <s v="RR-2351172"/>
    <s v="Kedah/Perlis"/>
    <s v="BAA"/>
    <s v="Other Contract"/>
    <m/>
    <s v="3400039035"/>
    <m/>
    <s v="3400039035"/>
    <m/>
    <s v="https://tm365-my.sharepoint.com/personal/badruznasrin_basri_tm_com_my/_layouts/15/Doc.aspx?sourcedoc=%7B629CAA59-FBB6-4B55-9D97-A50AFF8F8C17%7D&amp;file=RR-2351172_Noraini%20Binti%20Daud%20D.xlsx&amp;action=default&amp;mobileredirect=true"/>
    <m/>
    <m/>
    <m/>
    <m/>
    <x v="0"/>
  </r>
  <r>
    <n v="280"/>
    <m/>
    <x v="0"/>
    <m/>
    <m/>
    <m/>
    <d v="2023-09-06T17:41:49"/>
    <d v="2023-09-06T17:43:08"/>
    <s v="dnoraini@tm.com.my"/>
    <s v="Noraini Binti Daud Daud"/>
    <m/>
    <m/>
    <m/>
    <m/>
    <n v="294.5"/>
    <s v="First PO"/>
    <m/>
    <s v="GNT"/>
    <s v="OCI-3-0002217403"/>
    <s v="TONA/230408.13 / RR-2351386"/>
    <s v="ZEROX/ROU/NFF SP/BZ_C005_DP0015/TANAM 1 TIANG"/>
    <d v="2023-09-07T00:00:00"/>
    <s v="RR-2351386"/>
    <s v="Kedah/Perlis"/>
    <s v="BZ"/>
    <s v="Other Contract"/>
    <m/>
    <s v="3400039035"/>
    <m/>
    <s v="3400039035"/>
    <m/>
    <s v="https://tm365-my.sharepoint.com/personal/badruznasrin_basri_tm_com_my/_layouts/15/Doc.aspx?sourcedoc=%7B3F83DCFE-DF41-40BC-9DBC-5C9AF563C939%7D&amp;file=RR-2351386_Noraini%20Binti%20Daud%20D.xlsx&amp;action=default&amp;mobileredirect=true"/>
    <m/>
    <m/>
    <m/>
    <m/>
    <x v="0"/>
  </r>
  <r>
    <n v="281"/>
    <s v="Ahmad Zaki Bin Harris"/>
    <x v="0"/>
    <d v="2023-09-08T00:00:00"/>
    <m/>
    <s v="Pn. Norafeezah will share another form/flow for XEROX process"/>
    <d v="2023-09-06T17:18:01"/>
    <d v="2023-09-06T17:44:05"/>
    <s v="syamimi.azizan@tm.com.my"/>
    <s v="Syamimi Binti Azizan"/>
    <m/>
    <m/>
    <m/>
    <m/>
    <n v="394.1"/>
    <s v="First PO"/>
    <m/>
    <s v="GNT"/>
    <s v="1-71301988279"/>
    <s v="TOCA/230708.11"/>
    <s v="ROU/KRT/C006/DP0040/1-71301988279_x000a_"/>
    <d v="2023-09-06T00:00:00"/>
    <s v="."/>
    <s v="Selangor Timur"/>
    <s v="KRT"/>
    <s v="Network Contractor"/>
    <m/>
    <s v="3400039432"/>
    <s v="https://tm365-my.sharepoint.com/personal/badruznasrin_basri_tm_com_my/_layouts/15/Doc.aspx?sourcedoc=%7B39E3A8F2-0DAF-4DBB-8C1E-E3E1F6A5A225%7D&amp;file=Copy%20of%20ROT%201-71301988279%20PROPOSAL_Syamimi%20Binti%20Azizan.xlsx&amp;action=default&amp;mobileredirect=true"/>
    <s v="3400039432"/>
    <s v="RR-2353383394.1"/>
    <s v="https://tm365-my.sharepoint.com/personal/badruznasrin_basri_tm_com_my/_layouts/15/Doc.aspx?sourcedoc=%7B67B8B4BA-2B83-4F24-90F9-52E40C1F8804%7D&amp;file=Copy%20of%20ROT%201-71301988279%20PROPOSAL_Syamimi%20Binti%20Azizan.xlsx&amp;action=default&amp;mobileredirect=true"/>
    <m/>
    <m/>
    <m/>
    <m/>
    <x v="0"/>
  </r>
  <r>
    <n v="282"/>
    <m/>
    <x v="0"/>
    <m/>
    <m/>
    <m/>
    <d v="2023-09-06T17:43:13"/>
    <d v="2023-09-06T17:44:48"/>
    <s v="dnoraini@tm.com.my"/>
    <s v="Noraini Binti Daud Daud"/>
    <m/>
    <m/>
    <m/>
    <m/>
    <n v="883.5"/>
    <s v="First PO"/>
    <m/>
    <s v="GNT"/>
    <s v="OCI-3-0002178445"/>
    <s v="TONA/230408.33 / RR-2351391"/>
    <s v="ZEROX/ROU/NFF SP/GN_C016_DP0002/TANAM 3 TIANG"/>
    <d v="2023-09-07T00:00:00"/>
    <s v="RR-2351391"/>
    <s v="Kedah/Perlis"/>
    <s v="GN"/>
    <s v="Other Contract"/>
    <m/>
    <s v="3400039035"/>
    <m/>
    <s v="3400039035"/>
    <m/>
    <s v="https://tm365-my.sharepoint.com/personal/badruznasrin_basri_tm_com_my/_layouts/15/Doc.aspx?sourcedoc=%7BB504C622-7310-4171-A4C9-409726F4954A%7D&amp;file=RR-2351391_Noraini%20Binti%20Daud%20D.xlsx&amp;action=default&amp;mobileredirect=true"/>
    <m/>
    <m/>
    <m/>
    <m/>
    <x v="0"/>
  </r>
  <r>
    <n v="283"/>
    <m/>
    <x v="0"/>
    <m/>
    <m/>
    <m/>
    <d v="2023-09-06T17:44:54"/>
    <d v="2023-09-06T17:46:10"/>
    <s v="dnoraini@tm.com.my"/>
    <s v="Noraini Binti Daud Daud"/>
    <m/>
    <m/>
    <m/>
    <m/>
    <n v="294.5"/>
    <s v="First PO"/>
    <m/>
    <s v="GNT"/>
    <s v="OCI-3-0002204590"/>
    <s v="TONA/230408.34 / RR-2351392"/>
    <s v="ZEROX/ROU/NFF SP/MBK_C013_DP0022/TANAM 1 TIANG"/>
    <d v="2023-09-07T00:00:00"/>
    <s v="RR-2351392"/>
    <s v="Kedah/Perlis"/>
    <s v="MBK"/>
    <s v="Other Contract"/>
    <m/>
    <s v="3400039035"/>
    <m/>
    <s v="3400039035"/>
    <m/>
    <s v="https://tm365-my.sharepoint.com/personal/badruznasrin_basri_tm_com_my/_layouts/15/Doc.aspx?sourcedoc=%7BF49750C4-C971-45E8-AEF9-4C522C128C81%7D&amp;file=RR-2351392_Noraini%20Binti%20Daud%20D.xlsx&amp;action=default&amp;mobileredirect=true"/>
    <m/>
    <m/>
    <m/>
    <m/>
    <x v="0"/>
  </r>
  <r>
    <n v="284"/>
    <m/>
    <x v="0"/>
    <m/>
    <m/>
    <m/>
    <d v="2023-09-06T17:46:15"/>
    <d v="2023-09-06T17:47:32"/>
    <s v="dnoraini@tm.com.my"/>
    <s v="Noraini Binti Daud Daud"/>
    <m/>
    <m/>
    <m/>
    <m/>
    <n v="294.5"/>
    <s v="First PO"/>
    <m/>
    <s v="GNT"/>
    <s v="OCI-3-0002221523"/>
    <s v="TONA/230408.35 / RR-2351394"/>
    <s v="ZEROX/ROU/NFF SP/KKM_C006_DP0016/TANAM 1 TIANG"/>
    <d v="2023-09-07T00:00:00"/>
    <s v="RR-2351394"/>
    <s v="Kedah/Perlis"/>
    <s v="KKM"/>
    <s v="Other Contract"/>
    <m/>
    <s v="3400039035"/>
    <m/>
    <s v="3400039035"/>
    <m/>
    <s v="https://tm365-my.sharepoint.com/personal/badruznasrin_basri_tm_com_my/_layouts/15/Doc.aspx?sourcedoc=%7BE195A62E-053C-4DF6-B8F3-9C9DC37ABA21%7D&amp;file=RR-2351394_Noraini%20Binti%20Daud%20D.xlsx&amp;action=default&amp;mobileredirect=true"/>
    <m/>
    <m/>
    <m/>
    <m/>
    <x v="0"/>
  </r>
  <r>
    <n v="285"/>
    <m/>
    <x v="0"/>
    <m/>
    <m/>
    <m/>
    <d v="2023-09-06T17:47:38"/>
    <d v="2023-09-06T17:48:48"/>
    <s v="dnoraini@tm.com.my"/>
    <s v="Noraini Binti Daud Daud"/>
    <m/>
    <m/>
    <m/>
    <m/>
    <n v="294.5"/>
    <s v="First PO"/>
    <m/>
    <s v="GNT"/>
    <s v="1-70628668739 "/>
    <s v="TONA/230408.36 / RR-2351395"/>
    <s v="ZEROX/ROU/NFF SP/SP_C100_DP0030/TANAM 1 TIANG"/>
    <d v="2023-09-07T00:00:00"/>
    <s v="RR-2351395"/>
    <s v="Kedah/Perlis"/>
    <s v="SP"/>
    <s v="Other Contract"/>
    <m/>
    <s v="3400039035"/>
    <m/>
    <s v="3400039035"/>
    <m/>
    <s v="https://tm365-my.sharepoint.com/personal/badruznasrin_basri_tm_com_my/_layouts/15/Doc.aspx?sourcedoc=%7B4A90FC0E-CCB1-4B55-BAE4-95DB7C37711D%7D&amp;file=RR-2351395_Noraini%20Binti%20Daud%20D.xlsx&amp;action=default&amp;mobileredirect=true"/>
    <m/>
    <m/>
    <m/>
    <m/>
    <x v="0"/>
  </r>
  <r>
    <n v="286"/>
    <m/>
    <x v="0"/>
    <m/>
    <m/>
    <m/>
    <d v="2023-09-06T17:48:54"/>
    <d v="2023-09-06T17:50:11"/>
    <s v="dnoraini@tm.com.my"/>
    <s v="Noraini Binti Daud Daud"/>
    <m/>
    <m/>
    <m/>
    <m/>
    <n v="294.5"/>
    <s v="First PO"/>
    <m/>
    <s v="GNT"/>
    <s v="1-70530450120"/>
    <s v="TONA/230408.37 / RR-2351396"/>
    <s v="ZEROX/ROU/NFF SP/GN_C016_DP0006/TANAM 1 TIANG"/>
    <d v="2023-09-07T00:00:00"/>
    <s v="RR-2351396"/>
    <s v="Kedah/Perlis"/>
    <s v="GN"/>
    <s v="Other Contract"/>
    <m/>
    <s v="3400039035"/>
    <m/>
    <s v="3400039035"/>
    <m/>
    <s v="https://tm365-my.sharepoint.com/personal/badruznasrin_basri_tm_com_my/_layouts/15/Doc.aspx?sourcedoc=%7BA6652BF7-68F4-4C5A-9CED-EECB0B5BB2E3%7D&amp;file=RR-2351396_Noraini%20Binti%20Daud%20D.xlsx&amp;action=default&amp;mobileredirect=true"/>
    <m/>
    <m/>
    <m/>
    <m/>
    <x v="0"/>
  </r>
  <r>
    <n v="287"/>
    <m/>
    <x v="0"/>
    <m/>
    <m/>
    <m/>
    <d v="2023-09-06T17:50:17"/>
    <d v="2023-09-06T17:51:37"/>
    <s v="dnoraini@tm.com.my"/>
    <s v="Noraini Binti Daud Daud"/>
    <m/>
    <m/>
    <m/>
    <m/>
    <n v="294.5"/>
    <s v="First PO"/>
    <m/>
    <s v="GNT"/>
    <s v="OCI-3-0002198441"/>
    <s v="TONA/230408.40 / RR-2351494"/>
    <s v="ZEROX/ROU/NFF SP/SIK_C010_DP0032/TANAM 1 TIANG"/>
    <d v="2023-09-07T00:00:00"/>
    <s v="RR-2351494"/>
    <s v="Kedah/Perlis"/>
    <s v="SIK"/>
    <s v="Other Contract"/>
    <m/>
    <s v="3400039035"/>
    <m/>
    <s v="3400039035"/>
    <m/>
    <s v="https://tm365-my.sharepoint.com/personal/badruznasrin_basri_tm_com_my/_layouts/15/Doc.aspx?sourcedoc=%7BB9E5DDE3-438D-4D37-9DE9-AE1E4876B15A%7D&amp;file=RR-2351494_Noraini%20Binti%20Daud%20D.xlsx&amp;action=default&amp;mobileredirect=true"/>
    <m/>
    <m/>
    <m/>
    <m/>
    <x v="0"/>
  </r>
  <r>
    <n v="288"/>
    <s v="Ahmad Zaki Bin Harris"/>
    <x v="6"/>
    <m/>
    <m/>
    <m/>
    <d v="2023-09-06T18:23:38"/>
    <d v="2023-09-06T19:21:29"/>
    <s v="alixgeoffrey@tm.com.my"/>
    <s v="Alixgeoffrey Anak Ongke"/>
    <m/>
    <m/>
    <m/>
    <m/>
    <n v="16097"/>
    <s v="Additional PO (SI/VO)"/>
    <s v="new SOF for previous project"/>
    <s v="TMG"/>
    <s v="H5G2202162"/>
    <s v="TMWA/220482"/>
    <s v="DNB_HORIZON 5G - DQKCH0326_WISMASUMBERALAM - PRJ"/>
    <d v="2023-09-11T00:00:00"/>
    <s v="PAC2209109"/>
    <s v="Sarawak"/>
    <s v="PRJ"/>
    <s v="Network Contractor"/>
    <m/>
    <s v="3400042864"/>
    <s v="https://tm365-my.sharepoint.com/personal/badruznasrin_basri_tm_com_my/Documents/Apps/Microsoft%20Forms/Request%20New%20PR/Question%201/Internal%20Wiring%20Sumber%20Alam%20(1)%20(1)_Alixgeoffrey%20Anak%20On%201.pdf"/>
    <s v="3400030482"/>
    <s v="N/a"/>
    <s v="https://tm365-my.sharepoint.com/personal/badruznasrin_basri_tm_com_my/Documents/Apps/Microsoft%20Forms/Request%20New%20PR/Question/SURAT%20TBOQ%20SUMBER%20ALAM%20(1)_Alixgeoffrey%20Anak%20On%201.pdf"/>
    <m/>
    <m/>
    <m/>
    <m/>
    <x v="1"/>
  </r>
  <r>
    <n v="289"/>
    <s v="Muhamad Zaini Bin Mahamad Sarip"/>
    <x v="10"/>
    <d v="2023-09-07T00:00:00"/>
    <m/>
    <s v="Queried - ada PU yang tak patut-AND dh jwb dan faham. x perlu VO ini"/>
    <d v="2023-09-06T23:38:28"/>
    <d v="2023-09-06T23:50:40"/>
    <s v="mysudinla@tm.com.my"/>
    <s v="Kamarudin Bin Md Ghani Md. Ghani"/>
    <m/>
    <m/>
    <m/>
    <m/>
    <n v="420.73"/>
    <s v="Additional PO (SI/VO)"/>
    <s v="projek SRR release batch 2,PO SI yg berkaitan kerja  Splicing to Cab FDC to complete projek_x000a_"/>
    <s v="Unifi"/>
    <s v="SRR2104826"/>
    <s v="SMEA/226708"/>
    <s v=" SRR FTTH ADD TU_C003 KAMPUNG BENDANG KERIAN"/>
    <d v="2023-12-31T00:00:00"/>
    <s v="PAC2215495"/>
    <s v="Kelantan"/>
    <s v="TU"/>
    <s v="Network Contractor"/>
    <m/>
    <s v="3400038958"/>
    <s v="https://tm365-my.sharepoint.com/personal/badruznasrin_basri_tm_com_my/Documents/Apps/Microsoft%20Forms/Request%20New%20PR/Question%201/SMEA226708_REDMARK_Bendang_Kerian_Kamarudin%20Bin%20Md%20Gha.pdf"/>
    <s v="3400038958"/>
    <s v="KEL-WUH-0156-TP"/>
    <s v="https://tm365-my.sharepoint.com/personal/badruznasrin_basri_tm_com_my/Documents/Apps/Microsoft%20Forms/Request%20New%20PR/Question/SMEA226708%20Site%20Instruction%20Form%20R1_BendangK_Kamarudin%20Bin%20Md%20Gha.pdf"/>
    <m/>
    <m/>
    <m/>
    <m/>
    <x v="0"/>
  </r>
  <r>
    <n v="290"/>
    <s v="Muhamad Zaini Bin Mahamad Sarip"/>
    <x v="5"/>
    <d v="2023-09-07T00:00:00"/>
    <m/>
    <s v="Queried - dh email ke AND utk verify. done email ke CPA 12 Sep"/>
    <d v="2023-09-06T23:52:41"/>
    <d v="2023-09-07T00:11:28"/>
    <s v="mysudinla@tm.com.my"/>
    <s v="Kamarudin Bin Md Ghani Md. Ghani"/>
    <m/>
    <m/>
    <m/>
    <m/>
    <n v="61277.06"/>
    <s v="Additional PO (SI/VO)"/>
    <s v="Kerja UG gagal diteruskan memandangkan laluan UG bermasalah,jadi keperluan PO SI ini untuk jadikan UG to OH to complete projek_x000a_"/>
    <s v="Unifi"/>
    <s v="SRR2104815: Order ini mengandungi 2 projek -1 dah siap dan 1 inprogress"/>
    <s v="SMEA/226756"/>
    <s v="SRR FOC TAM_F52 192C TANAH MERAH-BUKIT PANAU_x000a_"/>
    <d v="2023-04-30T00:00:00"/>
    <s v="PAC2216071"/>
    <s v="Kelantan"/>
    <s v="TAM"/>
    <s v="Network Contractor"/>
    <m/>
    <s v="3400038958"/>
    <s v="https://tm365-my.sharepoint.com/personal/badruznasrin_basri_tm_com_my/Documents/Apps/Microsoft%20Forms/Request%20New%20PR/Question%201/SMEA226756%20REDMARK_Bukit_Panau_Kamarudin%20Bin%20Md%20Gha.pdf"/>
    <s v="3400038958"/>
    <s v=" KEL-WUH-0124-TP"/>
    <s v="https://tm365-my.sharepoint.com/personal/badruznasrin_basri_tm_com_my/Documents/Apps/Microsoft%20Forms/Request%20New%20PR/Question/SMEA226756%20Site%20Instruction%20Form_bukit%20Panau_Kamarudin%20Bin%20Md%20Gha.pdf"/>
    <m/>
    <m/>
    <m/>
    <m/>
    <x v="0"/>
  </r>
  <r>
    <n v="291"/>
    <s v="Muhamad Zaini Bin Mahamad Sarip"/>
    <x v="11"/>
    <d v="2023-09-07T00:00:00"/>
    <m/>
    <s v="AND dh jwb query. boleh proceed PR. ada isu PAC."/>
    <d v="2023-09-07T00:41:33"/>
    <d v="2023-09-07T00:42:52"/>
    <s v="mysudinla@tm.com.my"/>
    <s v="Kamarudin Bin Md Ghani Md. Ghani"/>
    <m/>
    <m/>
    <m/>
    <m/>
    <n v="2907.59"/>
    <s v="Additional PO (SI/VO)"/>
    <s v="PO SI yang berkaitan dgn kos pengangkutan tiang  daripada PKC ke Site KAMPUNG NECHANG dan Cutting Tree bagi laluan pemasangan FOC OH_x000a_"/>
    <s v="Unifi"/>
    <s v="SRR2104803"/>
    <s v="SMEA/226711"/>
    <s v="SRR FTTH NEW TU_C017 KAMPUNG NECHANG"/>
    <d v="2023-12-31T00:00:00"/>
    <s v="PAC2216341"/>
    <s v="Kelantan"/>
    <s v="TU"/>
    <s v="Network Contractor"/>
    <m/>
    <s v="3400038524"/>
    <s v="https://tm365-my.sharepoint.com/personal/badruznasrin_basri_tm_com_my/Documents/Apps/Microsoft%20Forms/Request%20New%20PR/Question%201/smea226711_-_srr_tu_ftth_new_tu_c017_Nechang_Kamarudin%20Bin%20Md%20Gha.pdf"/>
    <s v="3400038524"/>
    <s v=" KEL-CAK-0284-TP"/>
    <s v="https://tm365-my.sharepoint.com/personal/badruznasrin_basri_tm_com_my/Documents/Apps/Microsoft%20Forms/Request%20New%20PR/Question/BOQ%20SI%20-%20SRR%20FTTH%20NEW%20TU_C017%20KAMPUNG%20NECHANG_Kamarudin%20Bin%20Md%20Gha.pdf"/>
    <m/>
    <m/>
    <m/>
    <m/>
    <x v="0"/>
  </r>
  <r>
    <n v="292"/>
    <s v="Nurul Ridhwan Bin Sulaiman"/>
    <x v="2"/>
    <d v="2023-09-08T00:00:00"/>
    <m/>
    <s v="13/9: BOQ revision requested, 8/9: TP not detailed and BOQ not endorsed"/>
    <d v="2023-09-07T08:15:23"/>
    <d v="2023-09-07T08:25:02"/>
    <s v="dasuki.ramli@tm.com.my"/>
    <s v="Mohd Dasuki Bin Ramli"/>
    <m/>
    <m/>
    <m/>
    <m/>
    <n v="7133.45"/>
    <s v="First PO"/>
    <m/>
    <s v="Unifi"/>
    <s v="WAI2304872"/>
    <s v="JMEA/233058"/>
    <s v="TG_C021_DP0041 TRO-1-1100103071"/>
    <d v="2023-08-17T00:00:00"/>
    <s v="PAC2307896"/>
    <s v="Terengganu"/>
    <s v="TG"/>
    <s v="Network Contractor"/>
    <m/>
    <n v="3400038885"/>
    <s v="https://tm365-my.sharepoint.com/personal/badruznasrin_basri_tm_com_my/_layouts/15/Doc.aspx?sourcedoc=%7B26CBFBD8-E130-4394-87DC-265C753CC2AB%7D&amp;file=PELAN%20WAITERS%20TG%20C021%20DP0041%20(TRO-1-110010307_Mohd%20Dasuki%20Bin%20Raml.pptx&amp;action=edit&amp;mobileredirect=true; https://tm365-my.sharepoint.com/personal/badruznasrin_basri_tm_com_my/Documents/Apps/Microsoft%20Forms/Request%20New%20PR/Question%201/TRO-1-1100103071_Mohd%20Dasuki%20Bin%20Raml.jpg"/>
    <n v="3400038885"/>
    <s v="TRG-GET-0460-TP"/>
    <s v="https://tm365-my.sharepoint.com/personal/badruznasrin_basri_tm_com_my/_layouts/15/Doc.aspx?sourcedoc=%7B128C5BB4-104F-4DD5-80B6-137B68FD84A2%7D&amp;file=BOQ%20WAITERS%20TG%20C021%20DP0041%20TRO-1-1100103071_Mohd%20Dasuki%20Bin%20Raml.xlsx&amp;action=default&amp;mobileredirect=true"/>
    <n v="100000"/>
    <n v="30000"/>
    <n v="30000"/>
    <m/>
    <x v="0"/>
  </r>
  <r>
    <n v="293"/>
    <s v="Amran Bin Ramli"/>
    <x v="9"/>
    <d v="2023-09-12T00:00:00"/>
    <m/>
    <s v="Pending sign draf PR"/>
    <d v="2023-09-07T08:27:52"/>
    <d v="2023-09-07T08:34:16"/>
    <s v="norizuwan.chehamid@tm.com.my"/>
    <s v="Norizuwan Bin Che Hamid"/>
    <m/>
    <m/>
    <m/>
    <m/>
    <n v="3298.4"/>
    <s v="First PO"/>
    <m/>
    <s v="TMone"/>
    <s v="GOV2300205"/>
    <s v="TMSA/232113"/>
    <s v="MYGOV*NET - NID+ FOC MN_F08 SPUR (12C) FOR BALAI BOMBA DAN PENYELAMAT MANTIN"/>
    <d v="2023-08-30T00:00:00"/>
    <s v="PAC2304758"/>
    <s v="Negeri Sembilan"/>
    <s v="MN"/>
    <s v="Network Contractor"/>
    <m/>
    <n v="3400038578"/>
    <s v="https://tm365-my.sharepoint.com/personal/badruznasrin_basri_tm_com_my/Documents/Apps/Microsoft%20Forms/Request%20New%20PR/Question%201/MY%20GOV%20BOMBA%20MANTIN%20(1)_Norizuwan%20Bin%20Che%20Ha.pdf"/>
    <n v="3400038578"/>
    <s v="NS-HAT-0402-TP"/>
    <s v="https://tm365-my.sharepoint.com/personal/badruznasrin_basri_tm_com_my/_layouts/15/Doc.aspx?sourcedoc=%7BC0923A49-0BD8-4E10-8191-6B5122465816%7D&amp;file=Std_Costing_AWP_5G_MN_F08%20SPUR%20(12C)%20FOR%20BALA_Norizuwan%20Bin%20Che%20Ha.xlsx&amp;action=default&amp;mobileredirect=true; https://tm365-my.sharepoint.com/personal/badruznasrin_basri_tm_com_my/Documents/Apps/Microsoft%20Forms/Request%20New%20PR/Question/BOQ%20%26%20BOM%20MYGOV%20BALAI%20BOMBA_Norizuwan%20Bin%20Che%20Ha.pdf"/>
    <m/>
    <m/>
    <m/>
    <m/>
    <x v="0"/>
  </r>
  <r>
    <n v="294"/>
    <s v="Nur Syarina Binti Mohamad Resad"/>
    <x v="6"/>
    <m/>
    <m/>
    <m/>
    <d v="2023-09-07T09:22:28"/>
    <d v="2023-09-07T09:26:20"/>
    <s v="fadzliana.zan@tm.com.my"/>
    <s v="Fadzliana Shahilla Nor Zan"/>
    <m/>
    <m/>
    <m/>
    <m/>
    <n v="3513.25"/>
    <s v="Additional PO (SI/VO)"/>
    <s v="Penambahan 7 batang di site"/>
    <s v="Unifi"/>
    <s v="SRR2000763"/>
    <s v="SMEA/231000"/>
    <s v="SRR 2023 FTTH (TP) CNI_C00X PRMHN FELDA CHINI SENTOSA"/>
    <d v="2023-09-30T00:00:00"/>
    <s v="PAC2306563"/>
    <s v="Pahang"/>
    <s v="CNI"/>
    <s v="Network Contractor"/>
    <m/>
    <n v="3400038885"/>
    <s v="https://tm365-my.sharepoint.com/personal/badruznasrin_basri_tm_com_my/Documents/Apps/Microsoft%20Forms/Request%20New%20PR/Question%201/PLAN%20SRR%202020%20HSBB%20FTTH%20CNI_C00X%20PRMHN%20FELDA_Fadzliana%20Shahilla%20N.pdf"/>
    <n v="3400038885"/>
    <s v="PHG-GET-0646-TP"/>
    <s v="https://tm365-my.sharepoint.com/personal/badruznasrin_basri_tm_com_my/_layouts/15/Doc.aspx?sourcedoc=%7BF0085B10-544B-43B4-82ED-68AD730E058A%7D&amp;file=Std_Costing_SRR%202023%20FTTH%20(TP)%20CNI_C00X%20PRMHN_Fadzliana%20Shahilla%20N.xlsx&amp;action=default&amp;mobileredirect=true"/>
    <m/>
    <m/>
    <m/>
    <m/>
    <x v="0"/>
  </r>
  <r>
    <n v="295"/>
    <s v="Mohd Azrul Nizam Bin Aziz"/>
    <x v="12"/>
    <m/>
    <m/>
    <m/>
    <d v="2023-09-07T09:11:13"/>
    <d v="2023-09-07T09:26:30"/>
    <s v="AUWANI.SUDIN@TM.COM.MY"/>
    <s v="Nurul Auwani Sudin"/>
    <m/>
    <m/>
    <m/>
    <m/>
    <n v="162610.9"/>
    <s v="Additional PO (SI/VO)"/>
    <s v="For FOC work BOQ submitted once distance confirm at site after a few meeting &amp; CWS work completed. Additional CWS work needed due to another manhole need to be shifted after follow up meeting with customer. "/>
    <s v="GNT"/>
    <s v="RER2100080"/>
    <s v="G6Q072100604"/>
    <s v="RWOR_TM INFRA RELOCATION DUE TO UPGRDING WORKS AT JALAN OLD OYA, SIBU"/>
    <d v="2023-09-30T00:00:00"/>
    <n v="0"/>
    <s v="Sarawak"/>
    <s v="LAN"/>
    <s v="Network Contractor"/>
    <m/>
    <n v="3400038897"/>
    <s v="https://tm365-my.sharepoint.com/personal/badruznasrin_basri_tm_com_my/Documents/Apps/Microsoft%20Forms/Request%20New%20PR/Question%201/TECHNICAL%20PROPOSAL%20FOR%20G6Q072100604%20(1)_Nurul%20Auwani%20Sudin.pdf"/>
    <n v="3400038897"/>
    <s v="KG/SB-MST-0110-TP"/>
    <s v="https://tm365-my.sharepoint.com/personal/badruznasrin_basri_tm_com_my/Documents/Apps/Microsoft%20Forms/Request%20New%20PR/Question/BOQ%20FOR%20G6Q072100604%20ADDITIONAL%20CWS%20WORKS_Nurul%20Auwani%20Sudin.pdf; https://tm365-my.sharepoint.com/personal/badruznasrin_basri_tm_com_my/Documents/Apps/Microsoft%20Forms/Request%20New%20PR/Question/BOQ%20FOR%20G6Q072100604%20PART%201_Nurul%20Auwani%20Sudin.pdf; https://tm365-my.sharepoint.com/personal/badruznasrin_basri_tm_com_my/Documents/Apps/Microsoft%20Forms/Request%20New%20PR/Question/BOQ%20FOR%20G6Q072100604%20PART%202_Nurul%20Auwani%20Sudin.pdf"/>
    <m/>
    <m/>
    <m/>
    <m/>
    <x v="0"/>
  </r>
  <r>
    <n v="296"/>
    <s v="Hasrul Nizam Bin Othman"/>
    <x v="5"/>
    <d v="2023-09-08T00:00:00"/>
    <m/>
    <s v="purchasing group A2I (RPO Melaka) - PO by GP"/>
    <d v="2023-09-07T09:58:59"/>
    <d v="2023-09-07T10:08:41"/>
    <s v="shafizam.latif@tm.com.my"/>
    <s v="Mohd Shafizam Bin Abd Latif"/>
    <m/>
    <m/>
    <m/>
    <m/>
    <n v="1550"/>
    <s v="Additional PO (SI/VO)"/>
    <s v="SUPPLY&amp;INSTALL CHAMBER DUCT SEAL - TM MC"/>
    <s v="TMG"/>
    <s v="NRP2203606"/>
    <s v="TMSC/220197"/>
    <s v="TMSC/220197 FOC 96C 36.6KM MCCS-MC (MMW LINK 3)"/>
    <d v="2023-10-31T00:00:00"/>
    <s v="CNFD-TVT-0004-TP"/>
    <s v="Melaka"/>
    <s v="MC"/>
    <s v="Other Contract"/>
    <m/>
    <n v="1002894"/>
    <m/>
    <n v="1002894"/>
    <m/>
    <s v="https://tm365-my.sharepoint.com/personal/badruznasrin_basri_tm_com_my/Documents/Apps/Microsoft%20Forms/Request%20New%20PR/Question/Appendix%20B%20(approved)%20-%20RPO%20Melaka_Mohd%20Shafizam%20Bin%20Ab.pdf; https://tm365-my.sharepoint.com/personal/badruznasrin_basri_tm_com_my/Documents/Apps/Microsoft%20Forms/Request%20New%20PR/Question/Email%20kelulusan%20RPO%20Melaka%20-%20ductseal%20chamber_Mohd%20Shafizam%20Bin%20Ab.pdf; https://tm365-my.sharepoint.com/personal/badruznasrin_basri_tm_com_my/Documents/Apps/Microsoft%20Forms/Request%20New%20PR/Question/quotation_Mohd%20Shafizam%20Bin%20Ab.pdf; https://tm365-my.sharepoint.com/personal/badruznasrin_basri_tm_com_my/Documents/Apps/Microsoft%20Forms/Request%20New%20PR/Question/sole%20distributor%20letter_Mohd%20Shafizam%20Bin%20Ab.pdf; https://tm365-my.sharepoint.com/personal/badruznasrin_basri_tm_com_my/Documents/Apps/Microsoft%20Forms/Request%20New%20PR/Question/supplier%20declaration_Mohd%20Shafizam%20Bin%20Ab.pdf"/>
    <m/>
    <m/>
    <m/>
    <m/>
    <x v="0"/>
  </r>
  <r>
    <n v="297"/>
    <s v="Nur Syarina Binti Mohamad Resad"/>
    <x v="7"/>
    <d v="2023-09-12T00:00:00"/>
    <m/>
    <s v="13/9/23: In WWPO, PR utk SI"/>
    <d v="2023-09-07T10:32:34"/>
    <d v="2023-09-07T10:47:47"/>
    <s v="alice.lee@tm.com.my"/>
    <s v="Alice Lee"/>
    <m/>
    <m/>
    <m/>
    <m/>
    <n v="590.79999999999995"/>
    <s v="Additional PO (SI/VO)"/>
    <s v="SI NEEDED TO COMPLETE FIBER WORK FOR VANDALISED SITE"/>
    <s v="TMG"/>
    <s v="H5G2205166"/>
    <s v="TMWA/229120"/>
    <s v="5G DNB DQBTU0141 1 IUC/ CSR &amp; FOC TKD_F25 SPURS 48C/12C FOR BIGINDGASSDNBHD_TKD"/>
    <d v="2023-09-30T00:00:00"/>
    <s v="PAC2220752"/>
    <s v="Sarawak"/>
    <s v="TKD"/>
    <s v="Network Contractor"/>
    <m/>
    <n v="3400038767"/>
    <s v="https://tm365-my.sharepoint.com/personal/badruznasrin_basri_tm_com_my/Documents/Apps/Microsoft%20Forms/Request%20New%20PR/Question%201/1.%20TP%20for%20TMWA227100%205G%20BIGINDGASSDNBHD_TKD%20F_Alice%20Lee.pdf"/>
    <n v="3400038767"/>
    <s v="MR/BIN-GEO-0030-TP"/>
    <s v="https://tm365-my.sharepoint.com/personal/badruznasrin_basri_tm_com_my/_layouts/15/Doc.aspx?sourcedoc=%7B1BF65BD2-D374-4AF1-873A-544851388D87%7D&amp;file=SI%20TMWA%20229120_Alice%20Lee.xlsx&amp;action=default&amp;mobileredirect=true"/>
    <m/>
    <m/>
    <m/>
    <m/>
    <x v="0"/>
  </r>
  <r>
    <n v="298"/>
    <s v="Mahzura Binti Ramli"/>
    <x v="2"/>
    <d v="2023-09-12T00:00:00"/>
    <m/>
    <s v="Pending plan"/>
    <d v="2023-09-07T10:32:09"/>
    <d v="2023-09-07T10:52:33"/>
    <s v="BUNKATAN@TM.COM.MY"/>
    <s v="Bun Katan Katan"/>
    <m/>
    <m/>
    <m/>
    <m/>
    <n v="8656.48"/>
    <s v="First PO"/>
    <m/>
    <s v="TMG"/>
    <s v="H5G2300619"/>
    <s v="TMWA/237223"/>
    <s v=" 5G DNB DQMIR0697 1 IUC/ CSR &amp; FOC MR_F42 (SPUR 48C/12C) /MR_F43 (SPUR 48C/12C) FOR JLN TANJUNG 98000 MIRI"/>
    <d v="2023-09-30T00:00:00"/>
    <s v="PAC2311419"/>
    <s v="Sarawak"/>
    <s v="MR"/>
    <s v="Other Contract"/>
    <m/>
    <n v="3400039075"/>
    <m/>
    <n v="3400039075"/>
    <m/>
    <m/>
    <m/>
    <m/>
    <m/>
    <m/>
    <x v="1"/>
  </r>
  <r>
    <n v="299"/>
    <s v="Ts. Khairul Amilin Bin Mohamed Yusof"/>
    <x v="5"/>
    <d v="2023-09-08T00:00:00"/>
    <m/>
    <m/>
    <d v="2023-09-07T10:52:40"/>
    <d v="2023-09-07T11:01:50"/>
    <s v="BUNKATAN@TM.COM.MY"/>
    <s v="Bun Katan Katan"/>
    <m/>
    <m/>
    <m/>
    <m/>
    <n v="24231.759999999998"/>
    <s v="First PO"/>
    <m/>
    <s v="TMG"/>
    <s v="H5G2300830"/>
    <s v="TMWA/237251"/>
    <s v="5G DNB DQMIR0715 1 IUC/ CSR &amp; FOC KBRM_F02 (SPUR 24C/12C)/KBRM_F03 (SPUR 24C/12C) FOR SHIN YANG SHIPYARD SDN BHD 98000 MIRI"/>
    <d v="2023-09-30T00:00:00"/>
    <s v="PAC2310948"/>
    <s v="Sarawak"/>
    <s v="MR"/>
    <s v="Other Contract"/>
    <m/>
    <n v="3400039075"/>
    <m/>
    <n v="3400039075"/>
    <m/>
    <s v="https://tm365-my.sharepoint.com/personal/badruznasrin_basri_tm_com_my/Documents/Apps/Microsoft%20Forms/Request%20New%20PR/Question/BOQ%20TMWA237251_Bun%20Katan%20Katan.pdf; https://tm365-my.sharepoint.com/personal/badruznasrin_basri_tm_com_my/Documents/Apps/Microsoft%20Forms/Request%20New%20PR/Question/TRIAL%20BOQ%20%26%20MATERIAL%20TMWA237251_Bun%20Katan%20Katan.pdf"/>
    <m/>
    <m/>
    <m/>
    <m/>
    <x v="1"/>
  </r>
  <r>
    <n v="300"/>
    <s v="Nurul Ridhwan Bin Sulaiman"/>
    <x v="1"/>
    <d v="2023-09-09T00:00:00"/>
    <m/>
    <s v="4902145902 (10-Sep-2023)"/>
    <d v="2023-09-07T11:04:08"/>
    <d v="2023-09-07T11:42:10"/>
    <s v="jailani.jaafar@tm.com.my"/>
    <s v="Syeikh Muhammad Jailani Bin Jaafar"/>
    <m/>
    <m/>
    <m/>
    <m/>
    <n v="30160.6"/>
    <s v="Additional PO (SI/VO)"/>
    <s v="KERJA-KERJA TAMBAHAN DI TAPAK BAGI PROJEK TMEC/210013 BBF OLT STMU FOC 96C 35KM KI-STMU"/>
    <s v="GNT"/>
    <s v="S2U2102423"/>
    <s v="TMEC/210013"/>
    <s v="BBF OLT STMU FOC 96C 35KM KI-STMU"/>
    <d v="2023-09-30T00:00:00"/>
    <s v=" PAC2107195"/>
    <s v="Pahang"/>
    <s v="KI - STMU"/>
    <s v="Network Contractor"/>
    <m/>
    <n v="3400025960"/>
    <s v="https://tm365-my.sharepoint.com/personal/badruznasrin_basri_tm_com_my/Documents/Apps/Microsoft%20Forms/Request%20New%20PR/Question%201/PLAN%20TMEC210013%20_1_Syeikh%20Muhammad%20Jail.pdf; https://tm365-my.sharepoint.com/personal/badruznasrin_basri_tm_com_my/Documents/Apps/Microsoft%20Forms/Request%20New%20PR/Question%201/PLAN%20TMEC210013_2_Syeikh%20Muhammad%20Jail.pdf; https://tm365-my.sharepoint.com/personal/badruznasrin_basri_tm_com_my/Documents/Apps/Microsoft%20Forms/Request%20New%20PR/Question%201/PLAN%20TMEC210013_3_Syeikh%20Muhammad%20Jail.pdf; https://tm365-my.sharepoint.com/personal/badruznasrin_basri_tm_com_my/Documents/Apps/Microsoft%20Forms/Request%20New%20PR/Question%201/TMEC%20210013%20LOCATE%20%26%20PREPARE%20MH_Syeikh%20Muhammad%20Jail.pdf; https://tm365-my.sharepoint.com/personal/badruznasrin_basri_tm_com_my/Documents/Apps/Microsoft%20Forms/Request%20New%20PR/Question%201/TMEC%20210013%20ROODING_Syeikh%20Muhammad%20Jail.pdf"/>
    <n v="3400025960"/>
    <s v="CNFD-HARUM(RR)-0003 "/>
    <s v="https://tm365-my.sharepoint.com/personal/badruznasrin_basri_tm_com_my/Documents/Apps/Microsoft%20Forms/Request%20New%20PR/Question/BOQ%20TO%20REPAIR%2096C%20FOC%20FOR%20BBF%20OLT%20STMU%20FOC%2096_Syeikh%20Muhammad%20Jail.pdf"/>
    <m/>
    <m/>
    <m/>
    <m/>
    <x v="0"/>
  </r>
  <r>
    <n v="301"/>
    <s v="Ilman Afif Bin Zulkifli"/>
    <x v="1"/>
    <m/>
    <m/>
    <m/>
    <d v="2023-09-07T11:50:06"/>
    <d v="2023-09-07T11:54:53"/>
    <s v="ahmadfaizal.abdulhamid@tm.com.my"/>
    <s v="Ahmad Faizal Bin Abdul Hamid"/>
    <m/>
    <m/>
    <m/>
    <m/>
    <n v="4640"/>
    <s v="Additional PO (SI/VO)"/>
    <s v="CHANGE NeC DUE TO NO CIDB"/>
    <s v="TMG"/>
    <s v="H5G2300213"/>
    <s v="TMNA/231715"/>
    <s v="H5G_FOC BM F35/F36 CSR DPSPT0215 BUKIT TO KUN - H5G2300213"/>
    <d v="2023-11-30T00:00:00"/>
    <s v="PAC2306722"/>
    <s v="Pulau Pinang"/>
    <s v="BM"/>
    <s v="Network Contractor"/>
    <m/>
    <n v="3400038496"/>
    <s v="https://tm365-my.sharepoint.com/personal/badruznasrin_basri_tm_com_my/_layouts/15/Doc.aspx?sourcedoc=%7B87291438-A057-43F3-83E0-C287A3646A27%7D&amp;file=TP%20H5G_FOC%20BM%20F35F36%20CSR%20DPSPT0215_BUKITTOKUN_Ahmad%20Faizal%20Bin%20Abd.pptx&amp;action=edit&amp;mobileredirect=true"/>
    <n v="3400038496"/>
    <s v="PG-AGG-0141-TP"/>
    <s v="https://tm365-my.sharepoint.com/personal/badruznasrin_basri_tm_com_my/Documents/Apps/Microsoft%20Forms/Request%20New%20PR/Question/BILL%20OF%20QUANTITY_Ahmad%20Faizal%20Bin%20Abd.pdf"/>
    <m/>
    <m/>
    <m/>
    <m/>
    <x v="0"/>
  </r>
  <r>
    <n v="302"/>
    <s v="Yuhaniz Binti Baidzawi"/>
    <x v="5"/>
    <d v="2023-09-13T00:00:00"/>
    <m/>
    <s v="insuffiect info distance cable in TP"/>
    <d v="2023-09-07T11:37:41"/>
    <d v="2023-09-07T12:04:29"/>
    <s v="izaidi@tm.com.my"/>
    <s v="Zaidi Bin Ishak"/>
    <m/>
    <m/>
    <m/>
    <m/>
    <n v="26680"/>
    <s v="First PO"/>
    <m/>
    <s v="GNT"/>
    <s v="RER2100133"/>
    <s v="TMNC/220065"/>
    <s v="RMK11 BM FOC JALAN ALMA/BUKIT MINYAK"/>
    <d v="2023-10-30T00:00:00"/>
    <s v="PAC2204184"/>
    <s v="Pulau Pinang"/>
    <s v="BM"/>
    <s v="Network Contractor"/>
    <m/>
    <n v="3400038496"/>
    <s v="https://tm365-my.sharepoint.com/personal/badruznasrin_basri_tm_com_my/Documents/Apps/Microsoft%20Forms/Request%20New%20PR/Question%201/TP%20BOQ%20RMK11%20BM%20FOC%20JALAN%20ALMABUKIT%20MINYAK%20(3_Zaidi%20Bin%20Ishak.pdf"/>
    <n v="3400038496"/>
    <s v="CNFD-AGG-0006-TP"/>
    <s v="https://tm365-my.sharepoint.com/personal/badruznasrin_basri_tm_com_my/_layouts/15/Doc.aspx?sourcedoc=%7B2E59D66B-9AD2-4FAD-B263-85D58BE8E3D8%7D&amp;file=BOQ%20TMNC220065%202_Zaidi%20Bin%20Ishak.xlsx&amp;action=default&amp;mobileredirect=true"/>
    <m/>
    <m/>
    <m/>
    <m/>
    <x v="0"/>
  </r>
  <r>
    <n v="303"/>
    <s v="Ahmad Zaki Bin Harris"/>
    <x v="9"/>
    <d v="2023-09-08T00:00:00"/>
    <m/>
    <m/>
    <d v="2023-09-07T11:39:31"/>
    <d v="2023-09-07T12:05:33"/>
    <s v="AFIQ.RASHID@TM.COM.MY"/>
    <s v="Muhammad Afiq Abdul Rashid"/>
    <m/>
    <m/>
    <m/>
    <m/>
    <n v="71592.28"/>
    <s v="First PO"/>
    <m/>
    <s v="GNT"/>
    <s v="RER2200228"/>
    <s v="RMBA/220019"/>
    <s v="To reroute existing infra to new ROW due to Projek Pembentungan Ketiau Putatan"/>
    <d v="2023-10-31T00:00:00"/>
    <s v="PAC2222443"/>
    <s v="Sabah"/>
    <s v="PTT"/>
    <s v="Network Contractor"/>
    <m/>
    <n v="3400039095"/>
    <s v="https://tm365-my.sharepoint.com/personal/badruznasrin_basri_tm_com_my/Documents/Apps/Microsoft%20Forms/Request%20New%20PR/Question%201/PROPOSAL%20DRAWING%20(1)_Muhammad%20Afiq%20Abdul.pdf"/>
    <n v="3400039095"/>
    <s v="KK/PB/LB-SER-0786-TP"/>
    <s v="https://tm365-my.sharepoint.com/personal/badruznasrin_basri_tm_com_my/Documents/Apps/Microsoft%20Forms/Request%20New%20PR/Question/TP_BOQ_C1%20RMBA%20220019_Muhammad%20Afiq%20Abdul.pdf"/>
    <m/>
    <m/>
    <m/>
    <m/>
    <x v="0"/>
  </r>
  <r>
    <n v="304"/>
    <s v="Mahmud Bin Zakaria"/>
    <x v="4"/>
    <d v="2023-09-08T00:00:00"/>
    <m/>
    <s v="exceed warrrant 8/9/23"/>
    <d v="2023-09-07T11:40:21"/>
    <d v="2023-09-07T12:05:41"/>
    <s v="faiez.matjusoh@tm.com.my"/>
    <s v="Mohd Faiez Mat Jusoh"/>
    <m/>
    <m/>
    <m/>
    <m/>
    <n v="4572.01"/>
    <s v="First PO"/>
    <m/>
    <s v="Unifi"/>
    <s v="WAI2209791"/>
    <s v="TMCA/231680"/>
    <s v="WC Q3 BGI FOR JENDELA 2023 (J14D)"/>
    <d v="2023-09-01T00:00:00"/>
    <s v="PAC2309013"/>
    <s v="Petaling Jaya"/>
    <s v="BGI"/>
    <s v="Network Contractor"/>
    <m/>
    <n v="3400038781"/>
    <s v="https://tm365-my.sharepoint.com/personal/badruznasrin_basri_tm_com_my/Documents/Apps/Microsoft%20Forms/Request%20New%20PR/Question%201/TP%20PROPOSAL%20BGI_C066_DP0051%20PJ-RID-0073-TP_Mohd%20Faiez%20Mat%20Jusoh.pdf"/>
    <n v="3400038781"/>
    <s v="PJ-RID-0073-TP"/>
    <s v="https://tm365-my.sharepoint.com/personal/badruznasrin_basri_tm_com_my/Documents/Apps/Microsoft%20Forms/Request%20New%20PR/Question/BOQ%20WC%20Q3%20BGI%20FOR%20JENDELA%202023%20(J14D)%20BGI_C06_Mohd%20Faiez%20Mat%20Jusoh.pdf"/>
    <m/>
    <m/>
    <m/>
    <m/>
    <x v="0"/>
  </r>
  <r>
    <n v="305"/>
    <s v="Mohd Shahfre Bin Sa'afie"/>
    <x v="5"/>
    <d v="2023-09-08T00:00:00"/>
    <m/>
    <s v="document complete"/>
    <d v="2023-09-07T12:26:43"/>
    <d v="2023-09-07T12:29:04"/>
    <s v="zatilhanan@tm.com.my"/>
    <s v="Zatil Hanan Binti Ahmad Lutpi"/>
    <m/>
    <m/>
    <m/>
    <m/>
    <n v="3159.5"/>
    <s v="Additional PO (SI/VO)"/>
    <s v="Justifikasi keperluan 2nd PO : Penambahan penggunaan kabel 12C dan 24C bagi menukarganti kerosakan kabel sedia ada yang dipasang akibat kebakaran oleh orang awam. Penambahan kabel 12C adalah sebanyak 265m manakala penambahan kabel 24C adalah 370m"/>
    <s v="TMone"/>
    <s v="SNP2200124"/>
    <s v="TMNA/225150"/>
    <s v="KKMM POP2_BBA5021 FTTH SLI_C015 SK SRI KELEDANG"/>
    <d v="2023-09-29T00:00:00"/>
    <s v="PAC2224169"/>
    <s v="Perak "/>
    <s v="SLI"/>
    <s v="Network Contractor"/>
    <m/>
    <n v="3400038907"/>
    <s v="https://tm365-my.sharepoint.com/personal/badruznasrin_basri_tm_com_my/Documents/Apps/Microsoft%20Forms/Request%20New%20PR/Question%201/TP%20TMNA_225150_Zatil%20Hanan%20Binti%20Ah.pdf"/>
    <n v="3400038907"/>
    <s v="PRK-NXS-0046-TP"/>
    <s v="https://tm365-my.sharepoint.com/personal/badruznasrin_basri_tm_com_my/Documents/Apps/Microsoft%20Forms/Request%20New%20PR/Question/BOQ%20TMNA225150%202nd%20BOQ_Zatil%20Hanan%20Binti%20Ah.pdf"/>
    <m/>
    <m/>
    <m/>
    <m/>
    <x v="0"/>
  </r>
  <r>
    <n v="306"/>
    <s v="Nur Fauziah Binti Abdullah Shuhaimy"/>
    <x v="2"/>
    <d v="2023-11-09T00:00:00"/>
    <s v="exceed warrrant"/>
    <s v="exceed warrrant"/>
    <d v="2023-09-07T12:33:06"/>
    <d v="2023-09-07T12:38:54"/>
    <s v="syahida.ibrahim@tm.com.my"/>
    <s v="Syahida Muhammad Bin Ibrahim Ibrahim"/>
    <m/>
    <m/>
    <m/>
    <m/>
    <n v="964"/>
    <s v="Additional PO (SI/VO)"/>
    <s v="Replacement Of existing iron pole "/>
    <s v="Unifi"/>
    <s v="WAI2305505"/>
    <s v="SMEA/237008"/>
    <s v="WC QTR 3 2023 NODE MLR"/>
    <d v="2023-08-24T00:00:00"/>
    <s v="PAC2308682"/>
    <s v="Kelantan"/>
    <s v="MLR"/>
    <s v="Other Contract"/>
    <m/>
    <n v="3400038718"/>
    <m/>
    <n v="3400038718"/>
    <m/>
    <s v="https://tm365-my.sharepoint.com/personal/badruznasrin_basri_tm_com_my/_layouts/15/Doc.aspx?sourcedoc=%7B04B5AD2D-DAA9-4303-896E-BF3A3DE023E0%7D&amp;file=SMEA_237008_WC%20QTR%203%202023%20NODE%20MLR_MSTSB_%20Std_Syahida%20Muhammad%20Bin.xlsx&amp;action=default&amp;mobileredirect=true"/>
    <m/>
    <m/>
    <m/>
    <m/>
    <x v="0"/>
  </r>
  <r>
    <n v="307"/>
    <s v="Mohd Syahmi Bin Chik"/>
    <x v="7"/>
    <d v="2023-09-08T00:00:00"/>
    <m/>
    <s v="Distance actual tak sama BOQ"/>
    <d v="2023-09-07T12:37:41"/>
    <d v="2023-09-07T12:47:31"/>
    <s v="zatilhanan@tm.com.my"/>
    <s v="Zatil Hanan Binti Ahmad Lutpi"/>
    <m/>
    <m/>
    <m/>
    <m/>
    <n v="12078.84"/>
    <s v="Additional PO (SI/VO)"/>
    <s v="Justifikasi : Penambahan jarak yang berbeza dari jarak anggaran semasa BOQ pertama, di mana jarak sebenar diambil oleh jarak yang direkodkan oleh OTDR. Penambahan kabel dari BOQ asal adalah sebanyak 764m bagi kabel OFC 96C OH."/>
    <s v="TMone"/>
    <s v="SNP2200124"/>
    <s v="TMNA/225154"/>
    <s v="KKMM POP2 FTTH FOC SLI_F18 MAIN (96C) JALAN KG SRI KELEDANG"/>
    <d v="2023-09-29T00:00:00"/>
    <s v="PAC2224170"/>
    <s v="Perak "/>
    <s v="SLI"/>
    <s v="Network Contractor"/>
    <m/>
    <n v="3400038907"/>
    <s v="https://tm365-my.sharepoint.com/personal/badruznasrin_basri_tm_com_my/Documents/Apps/Microsoft%20Forms/Request%20New%20PR/Question%201/TP%20TMNA_225154_Zatil%20Hanan%20Binti%20Ah.pdf"/>
    <n v="3400038907"/>
    <s v="PRK-NXS-0047-TP"/>
    <s v="https://tm365-my.sharepoint.com/personal/badruznasrin_basri_tm_com_my/Documents/Apps/Microsoft%20Forms/Request%20New%20PR/Question/BOQ%20TMNA225154%202nd%20BOQ_Zatil%20Hanan%20Binti%20Ah.pdf"/>
    <m/>
    <m/>
    <m/>
    <m/>
    <x v="0"/>
  </r>
  <r>
    <n v="308"/>
    <m/>
    <x v="6"/>
    <m/>
    <m/>
    <m/>
    <d v="2023-09-07T12:57:51"/>
    <d v="2023-09-07T12:58:45"/>
    <s v="faiez.matjusoh@tm.com.my"/>
    <s v="Mohd Faiez Mat Jusoh"/>
    <m/>
    <m/>
    <m/>
    <m/>
    <n v="4572.01"/>
    <s v="First PO"/>
    <m/>
    <s v="Unifi"/>
    <s v="WAI2209791"/>
    <s v="TMCA/231680"/>
    <s v="WC Q3 BGI FOR JENDELA 2023 (J14D)"/>
    <d v="2023-09-01T00:00:00"/>
    <s v="PAC2309013"/>
    <s v="Petaling Jaya"/>
    <s v="BGI"/>
    <s v="Network Contractor"/>
    <m/>
    <n v="3400038781"/>
    <s v="https://tm365-my.sharepoint.com/personal/badruznasrin_basri_tm_com_my/Documents/Apps/Microsoft%20Forms/Request%20New%20PR/Question%201/TP%20PROPOSAL%20BGI_C124M_DP0008%20PJ-RID-0074-TP_Mohd%20Faiez%20Mat%20Jusoh.pdf"/>
    <n v="3400038781"/>
    <s v="PJ-RID-0074-TP"/>
    <s v="https://tm365-my.sharepoint.com/personal/badruznasrin_basri_tm_com_my/Documents/Apps/Microsoft%20Forms/Request%20New%20PR/Question/BOQ%20WC%20Q3%20BGI%20FOR%20JENDELA%202023%20(J14D%20BGI_C124_Mohd%20Faiez%20Mat%20Jusoh.pdf"/>
    <m/>
    <m/>
    <m/>
    <m/>
    <x v="0"/>
  </r>
  <r>
    <n v="309"/>
    <s v="Mohd Azrul Nizam Bin Aziz"/>
    <x v="12"/>
    <m/>
    <m/>
    <m/>
    <d v="2023-09-07T13:25:03"/>
    <d v="2023-09-07T13:39:37"/>
    <s v="khairulhafiz.wahab@tm.com.my"/>
    <s v="Khairul Hafiz Bin Abdul Wahab"/>
    <m/>
    <m/>
    <m/>
    <m/>
    <n v="3280"/>
    <s v="First PO"/>
    <m/>
    <s v="TMG"/>
    <s v="H5G2206183"/>
    <s v="TMNA/225084  "/>
    <s v="H5G FOC SIM2_F16 SPUR (12C) CSR DALRM0503 SK NGAH IBRAHIM "/>
    <d v="2023-09-08T00:00:00"/>
    <s v="PAC2223791 "/>
    <s v="Perak "/>
    <s v="SIM2"/>
    <s v="Network Contractor"/>
    <m/>
    <n v="3400039041"/>
    <s v="https://tm365-my.sharepoint.com/personal/badruznasrin_basri_tm_com_my/Documents/Apps/Microsoft%20Forms/Request%20New%20PR/Question%201/TP%20Challenge_TITAN%20H5G%20FOC%20SIM2_F15%20F16%20SPUR_Khairul%20Hafiz%20Bin%20Ab.pdf"/>
    <n v="3400039041"/>
    <s v="PRK-SOL-0509-TP   "/>
    <s v="https://tm365-my.sharepoint.com/personal/badruznasrin_basri_tm_com_my/_layouts/15/Doc.aspx?sourcedoc=%7B365AFEEB-0629-4E8E-8209-82B68C711E2D%7D&amp;file=Std_Costing_AWP_FTTH_TP-ORI_V2-4_TITAN%20H5G%20FO_Khairul%20Hafiz%20Bin%20Ab.xlsx&amp;action=default&amp;mobileredirect=true"/>
    <m/>
    <m/>
    <m/>
    <m/>
    <x v="0"/>
  </r>
  <r>
    <n v="310"/>
    <s v="Muhamad Zaini Bin Mahamad Sarip"/>
    <x v="2"/>
    <d v="2023-09-08T00:00:00"/>
    <m/>
    <s v="tp upload BOQ bersain. TP utk confirmkan total FDP dan tiang."/>
    <d v="2023-09-07T13:38:49"/>
    <d v="2023-09-07T13:50:27"/>
    <s v="syahida.ibrahim@tm.com.my"/>
    <s v="Syahida Muhammad Bin Ibrahim Ibrahim"/>
    <m/>
    <m/>
    <m/>
    <m/>
    <n v="14150.22"/>
    <s v="Additional PO (SI/VO)"/>
    <s v="To Create PO for 40HP CPP, Installation Of Pole and transport Of Pole for Waiters Clearance "/>
    <s v="Unifi"/>
    <s v="WAI2305504"/>
    <s v="SMEA/237007"/>
    <s v="WC QTR 3 2023 NODE PP"/>
    <d v="2023-08-06T00:00:00"/>
    <s v="PAC2308679"/>
    <s v="Kelantan"/>
    <s v="TU"/>
    <s v="Network Contractor"/>
    <m/>
    <n v="3400038524"/>
    <s v="https://tm365-my.sharepoint.com/personal/badruznasrin_basri_tm_com_my/Documents/Apps/Microsoft%20Forms/Request%20New%20PR/Question%201/POLE%20ROUTE%20%26%20SLD%203_Syahida%20Muhammad%20Bin.pdf"/>
    <n v="3400038524"/>
    <s v="KEL-CAK-0323-TP"/>
    <s v="https://tm365-my.sharepoint.com/personal/badruznasrin_basri_tm_com_my/_layouts/15/Doc.aspx?sourcedoc=%7BC2366828-21D1-4E57-ADEB-503D2D47D67C%7D&amp;file=Std_Costing_SMEA237007_WC%20QTR%203%202023%20NODE%20PP_Syahida%20Muhammad%20Bin.xlsx&amp;action=default&amp;mobileredirect=true"/>
    <m/>
    <m/>
    <m/>
    <m/>
    <x v="0"/>
  </r>
  <r>
    <n v="311"/>
    <s v="Muhamad Zaini Bin Mahamad Sarip"/>
    <x v="5"/>
    <d v="2023-09-08T00:00:00"/>
    <m/>
    <s v="PU dlm VO yg diminta dh ada dlm PO pertama (4902117331). PO pertama batal, boleh proceed PR."/>
    <d v="2023-09-07T14:21:06"/>
    <d v="2023-09-07T14:34:26"/>
    <s v="faizal.rasid@tm.com.my"/>
    <s v="Mohamad Faizal Bin Rasid"/>
    <m/>
    <m/>
    <m/>
    <m/>
    <n v="288.54000000000002"/>
    <s v="Additional PO (SI/VO)"/>
    <s v="PU testing &amp; splicing not in first PO"/>
    <s v="TMone"/>
    <s v="GOV2300239"/>
    <s v="TMEA/238032"/>
    <s v="MYGOV RTP FOC SPUR 12C KASTAM PENCEGAH RANTAU PANJANG"/>
    <d v="2023-08-15T00:00:00"/>
    <s v="PAC2304746"/>
    <s v="Kelantan"/>
    <s v="RTP"/>
    <s v="Network Contractor"/>
    <m/>
    <n v="3400038524"/>
    <s v="https://tm365-my.sharepoint.com/personal/badruznasrin_basri_tm_com_my/Documents/Apps/Microsoft%20Forms/Request%20New%20PR/Question%201/SLD%20-%20MYGOV%20NEO%20RTP%20FOC%20SPUR%2012C%20KASTAM%20PENCE_Mohamad%20Faizal%20Bin%20R.pdf"/>
    <n v="3400038524"/>
    <s v="KEL-CAK-0307-TP"/>
    <s v="https://tm365-my.sharepoint.com/personal/badruznasrin_basri_tm_com_my/Documents/Apps/Microsoft%20Forms/Request%20New%20PR/Question/mygov%20kastam%20pencegah_FMR+SI_Mohamad%20Faizal%20Bin%20R.pdf"/>
    <m/>
    <m/>
    <m/>
    <m/>
    <x v="0"/>
  </r>
  <r>
    <n v="312"/>
    <s v="Nor Alia Binti Ismail Khafidz"/>
    <x v="6"/>
    <d v="2023-09-09T00:00:00"/>
    <m/>
    <s v="12/9/23 masih tiada TP lengkap &amp; BOQ tak sign"/>
    <d v="2023-09-07T14:54:35"/>
    <d v="2023-09-07T15:02:07"/>
    <s v="norfazlinda.desa@tm.com.my"/>
    <s v="Nor Fazlinda Hanim Binti Mohd Desa"/>
    <m/>
    <m/>
    <m/>
    <m/>
    <n v="1154.0999999999999"/>
    <s v="First PO"/>
    <m/>
    <s v="TMG"/>
    <s v="NRP2303015"/>
    <s v="TMNA/230627"/>
    <s v="NRP_FOC BYB F74/F75 NID GTT/MOTOROLA SOLUTIONS - MEDAN BAYAN"/>
    <d v="2023-09-22T00:00:00"/>
    <s v="PAC2311308"/>
    <s v="Pulau Pinang"/>
    <s v="BYB"/>
    <s v="Network Contractor"/>
    <m/>
    <n v="3400039143"/>
    <s v="https://tm365-my.sharepoint.com/personal/badruznasrin_basri_tm_com_my/Documents/Apps/Microsoft%20Forms/Request%20New%20PR/Question%201/TMNA230627-PLAN_Nor%20Fazlinda%20Hanim%20B.pdf"/>
    <n v="3400039143"/>
    <s v="PG-PRL-0488-TP"/>
    <s v="https://tm365-my.sharepoint.com/personal/badruznasrin_basri_tm_com_my/Documents/Apps/Microsoft%20Forms/Request%20New%20PR/Question/BOQ%20TMNA230627_Nor%20Fazlinda%20Hanim%20B.pdf"/>
    <m/>
    <m/>
    <m/>
    <m/>
    <x v="0"/>
  </r>
  <r>
    <n v="313"/>
    <s v="Amran Bin Ramli"/>
    <x v="5"/>
    <d v="2023-09-11T00:00:00"/>
    <m/>
    <s v="CPA to proceed PR creation"/>
    <d v="2023-09-07T15:21:17"/>
    <d v="2023-09-07T15:23:34"/>
    <s v="faiez.matjusoh@tm.com.my"/>
    <s v="Mohd Faiez Mat Jusoh"/>
    <m/>
    <m/>
    <m/>
    <m/>
    <n v="5500"/>
    <s v="Additional PO (SI/VO)"/>
    <s v="Untuk Pembayaran NPE = Traffic Management Plan (TMP)"/>
    <s v="Unifi"/>
    <s v="WAI2210029"/>
    <s v="TMCA/230075"/>
    <s v="WC Q1 TNP FOR JENDELA 2023 (J14D)"/>
    <d v="2023-04-21T00:00:00"/>
    <s v="PAC2300319"/>
    <s v="Petaling Jaya"/>
    <s v="TNP"/>
    <s v="Network Contractor"/>
    <m/>
    <n v="3400038918"/>
    <s v="https://tm365-my.sharepoint.com/personal/badruznasrin_basri_tm_com_my/Documents/Apps/Microsoft%20Forms/Request%20New%20PR/Question%201/PCOM%20Km19.1-Km19.7-2_Mohd%20Faiez%20Mat%20Jusoh.pdf"/>
    <n v="3400038918"/>
    <s v="PJ-PCO-0880-TP"/>
    <s v="https://tm365-my.sharepoint.com/personal/badruznasrin_basri_tm_com_my/Documents/Apps/Microsoft%20Forms/Request%20New%20PR/Question/TMCA230075%20SITE%20INSTRUCTION_Mohd%20Faiez%20Mat%20Jusoh.pdf"/>
    <m/>
    <m/>
    <m/>
    <m/>
    <x v="0"/>
  </r>
  <r>
    <n v="314"/>
    <s v="Ilman Afif Bin Zulkifli"/>
    <x v="12"/>
    <m/>
    <m/>
    <m/>
    <d v="2023-09-07T15:23:09"/>
    <d v="2023-09-07T15:28:30"/>
    <s v="norizzuan.abdrazak@tm.com.my"/>
    <s v="Mohd Nor Izzuan Bin Abd Razak"/>
    <m/>
    <m/>
    <m/>
    <m/>
    <n v="10450"/>
    <s v="Additional PO (SI/VO)"/>
    <s v="Purchase Patch Cord &amp; Patch Panel 12C for NID/CSR installation"/>
    <s v="TMone"/>
    <s v="GOV2300502"/>
    <s v="TMSA/232035"/>
    <s v="NID+FOC THRU CORE F20 SPUR MYGOV*NET-JKS"/>
    <d v="2023-09-29T00:00:00"/>
    <s v="PAC2304512"/>
    <s v="Negeri Sembilan"/>
    <s v="KP"/>
    <s v="Other Contract"/>
    <m/>
    <n v="3400044211"/>
    <m/>
    <n v="3400044211"/>
    <m/>
    <s v="https://tm365-my.sharepoint.com/personal/badruznasrin_basri_tm_com_my/_layouts/15/Doc.aspx?sourcedoc=%7B2A7970DB-3E3A-43E5-B3E5-56218A962979%7D&amp;file=Patch%20cord_Patch%20Panel%2012C_Mohd%20Nor%20Izzuan%20Bin.xlsx&amp;action=default&amp;mobileredirect=true"/>
    <m/>
    <m/>
    <m/>
    <m/>
    <x v="0"/>
  </r>
  <r>
    <n v="315"/>
    <s v="Mohd Nasharulhisham Bin Mohd Nasir"/>
    <x v="2"/>
    <d v="2023-09-11T00:00:00"/>
    <m/>
    <s v="Minta sertakan BQ (Purchase Patch Cord &amp; Patch Panel for NID/CSR Installation)"/>
    <d v="2023-09-07T15:28:42"/>
    <d v="2023-09-07T15:31:20"/>
    <s v="norizzuan.abdrazak@tm.com.my"/>
    <s v="Mohd Nor Izzuan Bin Abd Razak"/>
    <m/>
    <m/>
    <m/>
    <m/>
    <n v="2350"/>
    <s v="Additional PO (SI/VO)"/>
    <s v="Purchase Patch Cord &amp; Patch Panel for NID/CSR Installation"/>
    <s v="TMone"/>
    <s v="GOV2304818"/>
    <s v="TMSA/232996"/>
    <s v="MYGOV*NET - NID+ FOC SN_F41/F42 SPUR (12C) FOR -MOTAC-JABATAN KEBUDAYAAN DAN KESENIAN NEGARA NEGERI SEMBILAN"/>
    <d v="2023-09-29T00:00:00"/>
    <s v="PAC2309239"/>
    <s v="Negeri Sembilan"/>
    <s v="SN"/>
    <s v="Other Contract"/>
    <m/>
    <n v="3400044211"/>
    <m/>
    <n v="3400044211"/>
    <m/>
    <s v="https://tm365-my.sharepoint.com/personal/badruznasrin_basri_tm_com_my/_layouts/15/Doc.aspx?sourcedoc=%7BC2014527-7282-43AB-8ABA-BD6E3A007C5D%7D&amp;file=Patch%20cord_Patch%20Panel%2012C_Mohd%20Nor%20Izzuan%20Bin%201.xlsx&amp;action=default&amp;mobileredirect=true"/>
    <m/>
    <m/>
    <m/>
    <m/>
    <x v="0"/>
  </r>
  <r>
    <n v="316"/>
    <s v="Nor Alia Binti Ismail Khafidz"/>
    <x v="1"/>
    <m/>
    <m/>
    <s v="Dan mohon justify keperluan item tersebut."/>
    <d v="2023-09-07T15:37:59"/>
    <d v="2023-09-07T15:58:54"/>
    <s v="yusof.rahim@tm.com.my"/>
    <s v="Mohd Yusof Bin Abdul Rahim"/>
    <m/>
    <m/>
    <m/>
    <m/>
    <n v="10640"/>
    <s v="First PO"/>
    <m/>
    <s v="TMone"/>
    <s v="NRP2300916"/>
    <s v="TMCA/231946"/>
    <s v="NRP BULK KIN FOR AND MSC (1G) PH-2"/>
    <d v="2023-12-31T00:00:00"/>
    <s v="PAC2311127"/>
    <s v="MSC"/>
    <s v="KIN"/>
    <s v="Other Contract"/>
    <m/>
    <n v="3400023548"/>
    <m/>
    <n v="3400023548"/>
    <m/>
    <s v="https://tm365-my.sharepoint.com/personal/badruznasrin_basri_tm_com_my/Documents/Apps/Microsoft%20Forms/Request%20New%20PR/Question/BOQ%20ES%20UPE%20for%20TM_Mohd%20Yusof%20Bin%20Abdul.pdf"/>
    <m/>
    <m/>
    <m/>
    <m/>
    <x v="0"/>
  </r>
  <r>
    <n v="317"/>
    <s v="Ahmad Zaki Bin Harris"/>
    <x v="5"/>
    <m/>
    <m/>
    <m/>
    <d v="2023-09-07T15:32:42"/>
    <d v="2023-09-07T15:59:27"/>
    <s v="muhdhafidz.ali@tm.com.my"/>
    <s v="Muhammad Hafidz Bin Ali"/>
    <m/>
    <m/>
    <m/>
    <m/>
    <n v="768.4"/>
    <s v="Additional PO (SI/VO)"/>
    <s v="CHANGE OF DESIGN. RELOCATE NID FROM NEW BUILDING TO OLD BUILDING"/>
    <s v="TMone"/>
    <s v="GOV2301232"/>
    <s v="TMNA/231378"/>
    <s v="MYGOV*NET-JKSM(GEORGETOWN )-MAH SYARIAH-GEORGETOWN(IPME)-AIM"/>
    <d v="2023-09-11T00:00:00"/>
    <s v="PAC2309565"/>
    <s v="Pulau Pinang"/>
    <s v="AIM"/>
    <s v="Network Contractor"/>
    <m/>
    <n v="195164122"/>
    <s v="https://tm365-my.sharepoint.com/personal/badruznasrin_basri_tm_com_my/Documents/Apps/Microsoft%20Forms/Request%20New%20PR/Question%201/MYGOVNET%20MAHKAMAH%20SYARIAH%20TIMUR%20LAUT%20(1)_Muhammad%20Hafidz%20Bin.pdf"/>
    <n v="3400038882"/>
    <s v="PG-RAZ-0336-TP"/>
    <s v="https://tm365-my.sharepoint.com/personal/badruznasrin_basri_tm_com_my/Documents/Apps/Microsoft%20Forms/Request%20New%20PR/Question/BOQ%203RD%20MYGOVNET_FOC%20AIM%20F19%20NID%20MAHKAMAH%20REN_Muhammad%20Hafidz%20Bin.pdf"/>
    <m/>
    <m/>
    <m/>
    <m/>
    <x v="0"/>
  </r>
  <r>
    <n v="318"/>
    <s v="Nor Alia Binti Ismail Khafidz"/>
    <x v="1"/>
    <m/>
    <m/>
    <m/>
    <d v="2023-09-07T15:58:44"/>
    <d v="2023-09-07T15:59:29"/>
    <s v="najmi.rahman@tm.com.my"/>
    <s v="Ahmad Najmi Bin Arahman Ahmad Najmi Bin Arahman"/>
    <m/>
    <m/>
    <m/>
    <m/>
    <n v="2841.9"/>
    <s v="First PO"/>
    <m/>
    <s v="TMone"/>
    <s v="NRP2302908"/>
    <s v="TMEA/231482"/>
    <s v="NRP FOC (TP) GEB F40,41 PUSH TMHK(CHTI) UPC CHEMICAL KAWASAN INDUSTRI GEBENG"/>
    <d v="2023-09-08T00:00:00"/>
    <s v="PAC2311374"/>
    <s v="Pahang"/>
    <s v="GEB"/>
    <s v="Network Contractor"/>
    <m/>
    <n v="3400041274"/>
    <s v="https://tm365-my.sharepoint.com/personal/badruznasrin_basri_tm_com_my/_layouts/15/Doc.aspx?sourcedoc=%7B85F4A00D-BEDB-4D78-81D1-BB3DD662CEE7%7D&amp;file=BOQ%20NRP%20UPC%20CHEMICAL%20GEBENG_Ahmad%20Najmi%20Bin%20Arah.xlsx&amp;action=default&amp;mobileredirect=true; https://tm365-my.sharepoint.com/personal/badruznasrin_basri_tm_com_my/Documents/Apps/Microsoft%20Forms/Request%20New%20PR/Question%201/NRP%20UPC%20CHEMICAL%20GEBENG_Ahmad%20Najmi%20Bin%20Arah.pdf"/>
    <n v="3400041274"/>
    <s v="PHG-SDU-0022-TP"/>
    <s v="https://tm365-my.sharepoint.com/personal/badruznasrin_basri_tm_com_my/_layouts/15/Doc.aspx?sourcedoc=%7B1B49899F-5064-4B4B-8FA7-1616608A226E%7D&amp;file=BOQ%20NRP%20UPC%20CHEMICAL%20GEBENG_Ahmad%20Najmi%20Bin%20Arah.xlsx&amp;action=default&amp;mobileredirect=true"/>
    <m/>
    <m/>
    <m/>
    <m/>
    <x v="0"/>
  </r>
  <r>
    <n v="319"/>
    <s v="Mohd Azrul Nizam Bin Aziz"/>
    <x v="1"/>
    <d v="2023-09-08T00:00:00"/>
    <m/>
    <s v="Queried PU &amp; insufficient budget"/>
    <d v="2023-09-07T16:03:59"/>
    <d v="2023-09-07T16:06:27"/>
    <s v="rnazdin@tm.com.my"/>
    <s v="Ramnazdin Bin Ramli Ramli"/>
    <m/>
    <m/>
    <m/>
    <m/>
    <n v="27099.57"/>
    <s v="Additional PO (SI/VO)"/>
    <s v="Mohon bantuan dan advise keperluan tambahan budget RM36K bagi site dibawah berikutan perubahan/tambahan laluan disebabkan laluan UG rosak (rujuk gambar) dan juga costing asal menggunakan template CNC Lite tapi bila LOR dapat ke TP Turnkey menyebabkan ada pertambahan kos. RPKA juga telah dibuat spt dibawah"/>
    <s v="TMG"/>
    <s v="H5G2300888"/>
    <s v="TMNA/232538"/>
    <s v="H5G_FOC BES F15 CSR DRPER0015_KGGUARMUSANG_BES (DNB_HORIZON 5G)"/>
    <d v="2023-08-31T00:00:00"/>
    <s v="PAC2311172"/>
    <s v="Kedah/Perlis"/>
    <s v="BES"/>
    <s v="Network Contractor"/>
    <m/>
    <n v="3400038960"/>
    <s v="https://tm365-my.sharepoint.com/personal/badruznasrin_basri_tm_com_my/Documents/Apps/Microsoft%20Forms/Request%20New%20PR/Question%201/TP%20PLAN%20H5G_FOC%20BES%20F15%20CSR%20DRPER0015_KGGUARM_Ramnazdin%20Bin%20Ramli.pdf"/>
    <n v="3400038960"/>
    <s v="KD/PL-LIT-0171-TP"/>
    <s v="https://tm365-my.sharepoint.com/personal/badruznasrin_basri_tm_com_my/_layouts/15/Doc.aspx?sourcedoc=%7BF982F43A-44DD-4468-AF8C-1B75AEA20E4C%7D&amp;file=BOQ%20H5G_FOC%20BES%20F15%20CSR%20DRPER0015_KGGUARMUSAN_Ramnazdin%20Bin%20Ramli.xlsx&amp;action=default&amp;mobileredirect=true"/>
    <m/>
    <m/>
    <m/>
    <m/>
    <x v="1"/>
  </r>
  <r>
    <n v="320"/>
    <s v="Muhamad Zaini Bin Mahamad Sarip"/>
    <x v="5"/>
    <d v="2023-09-08T00:00:00"/>
    <m/>
    <m/>
    <d v="2023-09-07T16:06:50"/>
    <d v="2023-09-07T16:22:23"/>
    <s v="faizal.rasid@tm.com.my"/>
    <s v="Mohamad Faizal Bin Rasid"/>
    <m/>
    <m/>
    <m/>
    <m/>
    <n v="7368"/>
    <s v="Additional PO (SI/VO)"/>
    <s v="CHANGE DESIGN-SOME PORTION NEED CHANGE FROM UG TO OH DUE TO DUCT BLOCKAGE"/>
    <s v="TMone"/>
    <s v="GOV2300238"/>
    <s v="TMEA/238022"/>
    <s v="MYGOV PKU FOC SPUR 12C KASTAM UNIT PENCEGAH PENYELUDUPAN PENGKALAN KUBOR"/>
    <d v="2023-08-15T00:00:00"/>
    <s v="PAC2304292"/>
    <s v="Kelantan"/>
    <s v="PKU"/>
    <s v="Network Contractor"/>
    <m/>
    <n v="3400038524"/>
    <s v="https://tm365-my.sharepoint.com/personal/badruznasrin_basri_tm_com_my/Documents/Apps/Microsoft%20Forms/Request%20New%20PR/Question%201/KMZ%20MYGOV%20KASTAM%20UNIT%20PENCEGAH%20PKU_Mohamad%20Faizal%20Bin%20R.pdf"/>
    <n v="3400038524"/>
    <s v="KEL-CAK-0305-TP"/>
    <s v="https://tm365-my.sharepoint.com/personal/badruznasrin_basri_tm_com_my/Documents/Apps/Microsoft%20Forms/Request%20New%20PR/Question/SI%20MYGOV%20PKU%20FOC%20SPUR%2012C%20KASTAM%20UNIT%20PENCEGA_Mohamad%20Faizal%20Bin%20R.pdf"/>
    <m/>
    <m/>
    <m/>
    <m/>
    <x v="0"/>
  </r>
  <r>
    <n v="321"/>
    <s v="Hasrul Nizam Bin Othman"/>
    <x v="3"/>
    <d v="2023-09-08T00:00:00"/>
    <m/>
    <s v="done verified. submit to CPA"/>
    <d v="2023-09-07T10:14:34"/>
    <d v="2023-09-07T16:23:03"/>
    <s v="najmi.rahman@tm.com.my"/>
    <s v="Ahmad Najmi Bin Arahman Ahmad Najmi Bin Arahman"/>
    <m/>
    <m/>
    <m/>
    <m/>
    <n v="4468.6499999999996"/>
    <s v="Additional PO (SI/VO)"/>
    <s v="Terdapat perubahan laluan internal building, jadi terdapat pertambahan jarak fiber._x000a_Dan terdapat manhole di bawah simen di kawasan bangunan customer. Jadi perlu pecahkan simen untuk buka tudung manhole."/>
    <s v="TMone"/>
    <s v="NRP2302235"/>
    <s v="TMEA/231437"/>
    <s v="NRP FOC (TP) AAR F43,44 SPURS 12C HYATT KUANTAN RESORT TELUK CEMPEDAK"/>
    <d v="2023-09-20T00:00:00"/>
    <s v="PAC2309306"/>
    <s v="Pahang"/>
    <s v="AAR"/>
    <s v="Network Contractor"/>
    <m/>
    <n v="3400038506"/>
    <s v="https://tm365-my.sharepoint.com/personal/badruznasrin_basri_tm_com_my/Documents/Apps/Microsoft%20Forms/Request%20New%20PR/Question%201/TP%20NRP%20FOC%20(TP)%20AAR,%20F43,44%20SPURS%2012C%20HYATT%20K_Ahmad%20Najmi%20Bin%20Arah.pdf"/>
    <n v="3400038506"/>
    <s v="PHG-NRO-0184-TP"/>
    <s v="https://tm365-my.sharepoint.com/personal/badruznasrin_basri_tm_com_my/Documents/Apps/Microsoft%20Forms/Request%20New%20PR/Question/BOQ%20EXCEL%20NRP%20HYATT%20HOTEL%20TC(1)-signed_Ahmad%20Najmi%20Bin%20Arah.pdf"/>
    <m/>
    <m/>
    <m/>
    <m/>
    <x v="0"/>
  </r>
  <r>
    <n v="322"/>
    <m/>
    <x v="0"/>
    <m/>
    <m/>
    <m/>
    <d v="2023-09-07T16:53:37"/>
    <d v="2023-09-07T16:57:31"/>
    <s v="tharani@tm.com.my"/>
    <s v="Tharani A P Najasegaram"/>
    <m/>
    <m/>
    <m/>
    <m/>
    <n v="294.5"/>
    <s v="First PO"/>
    <m/>
    <s v="Unifi"/>
    <s v="1-70832371333"/>
    <s v="TOSA/230408.09"/>
    <s v="ROU PTN C018 DP0042 PR created, but no PO due to budget."/>
    <d v="2023-09-30T00:00:00"/>
    <s v="NA"/>
    <s v="Johor Selatan"/>
    <s v="PTN"/>
    <s v="Network Contractor"/>
    <m/>
    <n v="3400039137"/>
    <s v="https://tm365-my.sharepoint.com/personal/badruznasrin_basri_tm_com_my/_layouts/15/Doc.aspx?sourcedoc=%7B11799158-1EEB-41FB-959C-3C668E4A508D%7D&amp;file=ZEROX%20ROU%20PTN%20C018%20DP0042%201-70832371333_Tharani%20A%20P%20Najasega.xlsx&amp;action=default&amp;mobileredirect=true"/>
    <n v="3400039137"/>
    <s v="NA"/>
    <s v="https://tm365-my.sharepoint.com/personal/badruznasrin_basri_tm_com_my/_layouts/15/Doc.aspx?sourcedoc=%7B309A6E17-5190-4C12-B91B-ACE305F39496%7D&amp;file=ZEROX%20ROU%20PTN%20C018%20DP0042%201-70832371333_Tharani%20A%20P%20Najasega.xlsx&amp;action=default&amp;mobileredirect=true"/>
    <m/>
    <m/>
    <m/>
    <m/>
    <x v="0"/>
  </r>
  <r>
    <n v="323"/>
    <m/>
    <x v="0"/>
    <m/>
    <m/>
    <m/>
    <d v="2023-09-07T17:01:03"/>
    <d v="2023-09-07T17:01:52"/>
    <s v="mashzamri.mdsalleh@tm.com.my"/>
    <s v="Mash Zamri Bin Md Salleh Mash Zamri Bin Md Salleh"/>
    <m/>
    <m/>
    <m/>
    <m/>
    <n v="1434.6"/>
    <s v="First PO"/>
    <m/>
    <s v="GNT"/>
    <s v="1-69538533358"/>
    <s v="TONA/230308.04"/>
    <s v="RO/KP/NFF LKW/PMT_C003_DP0030A/1-69538533358/TANAM 4 BATANG TIANG DAN CUCI LALUAN/BAHARUDIN BIN BAHARI/LOT 1189, JALAN PADANG MATSIRAT BUKIT CANGKUAN PEMANDANGAN INDAH 07000 LANGKAWI, KEDAH"/>
    <d v="2023-09-07T00:00:00"/>
    <s v="RR-2349921"/>
    <s v="Kedah/Perlis"/>
    <s v="PMT"/>
    <s v="Other Contract"/>
    <m/>
    <n v="3400038793"/>
    <m/>
    <n v="3400038793"/>
    <m/>
    <s v="https://tm365-my.sharepoint.com/personal/badruznasrin_basri_tm_com_my/_layouts/15/Doc.aspx?sourcedoc=%7B03D5661D-1EDE-427D-92C2-216C77ECCBED%7D&amp;file=BOQ%20%20BAHARUDIN%20BIN%20BAHARI%20TANAM%204%20BATANG%20TIAN_Mash%20Zamri%20Bin%20Md%20Sa.xlsx&amp;action=default&amp;mobileredirect=true"/>
    <m/>
    <m/>
    <m/>
    <m/>
    <x v="0"/>
  </r>
  <r>
    <n v="324"/>
    <m/>
    <x v="0"/>
    <m/>
    <m/>
    <m/>
    <d v="2023-09-07T17:02:47"/>
    <d v="2023-09-07T17:06:11"/>
    <s v="mashzamri.mdsalleh@tm.com.my"/>
    <s v="Mash Zamri Bin Md Salleh Mash Zamri Bin Md Salleh"/>
    <m/>
    <m/>
    <m/>
    <m/>
    <n v="329.84"/>
    <s v="First PO"/>
    <m/>
    <s v="GNT"/>
    <s v="1-68411614609"/>
    <s v="TONA/230308.03"/>
    <s v="RO/KP/NFF LKW/KUH_C001_DP0075/1-68411614609/TANAM 1 BATANG TIANG/DIGI TELECOMMUNICATIONS SDN. BHD/NO 1A- KAMPUNG SEBERANG BULOH PENYUMPIT MUKIM KUAH 07000 LANGKAWI, KEDAH"/>
    <d v="2023-09-07T00:00:00"/>
    <s v="RR-2349919"/>
    <s v="Kedah/Perlis"/>
    <s v="KUH"/>
    <s v="Other Contract"/>
    <m/>
    <n v="3400038793"/>
    <m/>
    <n v="3400038793"/>
    <m/>
    <s v="https://tm365-my.sharepoint.com/personal/badruznasrin_basri_tm_com_my/_layouts/15/Doc.aspx?sourcedoc=%7BB3DF8328-846F-47F7-A604-1BCADCB3973A%7D&amp;file=BOQ%20DIGI%20TELECOMMUNICATIONS%20SDN.%20BHD.%20TANAM%201_Mash%20Zamri%20Bin%20Md%20Sa.xlsx&amp;action=default&amp;mobileredirect=true"/>
    <m/>
    <m/>
    <m/>
    <m/>
    <x v="0"/>
  </r>
  <r>
    <n v="325"/>
    <m/>
    <x v="0"/>
    <m/>
    <m/>
    <m/>
    <d v="2023-09-07T17:06:50"/>
    <d v="2023-09-07T17:10:55"/>
    <s v="mashzamri.mdsalleh@tm.com.my"/>
    <s v="Mash Zamri Bin Md Salleh Mash Zamri Bin Md Salleh"/>
    <m/>
    <m/>
    <m/>
    <m/>
    <n v="659.68"/>
    <s v="First PO"/>
    <m/>
    <s v="GNT"/>
    <s v="1-69542325395"/>
    <s v="TONA/230308.02"/>
    <s v="RO/KP/NFF LKW/PMT_C013_DP009B/1-69542325395/TANAM 2 BATANG TIANG/ALIA NAZIRA BINTI NAZRI/LOT 13, KAMPUNG BUKIT TANGGA, MUKIM ULU MELAKA, 07000 LANGKAWI KEDAH"/>
    <d v="2023-09-07T00:00:00"/>
    <s v="RR-2349918"/>
    <s v="Kedah/Perlis"/>
    <s v="PMT"/>
    <s v="Other Contract"/>
    <m/>
    <n v="3400038793"/>
    <m/>
    <n v="3400038793"/>
    <m/>
    <s v="https://tm365-my.sharepoint.com/personal/badruznasrin_basri_tm_com_my/_layouts/15/Doc.aspx?sourcedoc=%7B0F2DA365-B0D3-49D4-9B5B-67535D3DB8AC%7D&amp;file=BOQ%20ALIA%20NAZIRA%20BINTI%20NAZRI%20TANAM%202%20BATANG%20TI_Mash%20Zamri%20Bin%20Md%20Sa.xlsx&amp;action=default&amp;mobileredirect=true"/>
    <m/>
    <m/>
    <m/>
    <m/>
    <x v="0"/>
  </r>
  <r>
    <n v="326"/>
    <m/>
    <x v="0"/>
    <m/>
    <m/>
    <m/>
    <d v="2023-09-07T17:12:06"/>
    <d v="2023-09-07T17:16:06"/>
    <s v="mashzamri.mdsalleh@tm.com.my"/>
    <s v="Mash Zamri Bin Md Salleh Mash Zamri Bin Md Salleh"/>
    <m/>
    <m/>
    <m/>
    <m/>
    <n v="329.84"/>
    <s v="First PO"/>
    <m/>
    <s v="GNT"/>
    <s v="1-69543661389"/>
    <s v="TONA/230308.01"/>
    <s v="RO/KP/NFF LKW/PGL_C003_DP0004/1-69543661389/TANAM 1 BATANG TIANG/TROPICAL CHARTERS SDN BHD/TC GARDEN RESORT, KG PDG RANGGUT LANGKAWI KEDAH"/>
    <d v="2023-09-07T00:00:00"/>
    <s v="RR-2349913"/>
    <s v="Kedah/Perlis"/>
    <s v="PGL"/>
    <s v="Other Contract"/>
    <m/>
    <n v="3400038793"/>
    <m/>
    <n v="3400038793"/>
    <m/>
    <s v="https://tm365-my.sharepoint.com/personal/badruznasrin_basri_tm_com_my/_layouts/15/Doc.aspx?sourcedoc=%7B4B49652E-886A-4CA2-9384-EECF29CF6AC8%7D&amp;file=BOQ%20TROPICAL%20CHARTERS%20SDN%20BHD%20SHIELA%20%20TANAM%201_Mash%20Zamri%20Bin%20Md%20Sa.xlsx&amp;action=default&amp;mobileredirect=true"/>
    <m/>
    <m/>
    <m/>
    <m/>
    <x v="0"/>
  </r>
  <r>
    <n v="327"/>
    <s v="Muhamad Zaini Bin Mahamad Sarip"/>
    <x v="5"/>
    <d v="2023-09-08T00:00:00"/>
    <m/>
    <s v="TP x boleh buka. BOQ kena betulkan. TP dh ok. BOQ dh betul. proceed PR."/>
    <d v="2023-09-07T22:32:09"/>
    <d v="2023-09-07T22:37:37"/>
    <s v="sazrilanwar@tm.com.my"/>
    <s v="Sazril Anwar Bin Zulkifli Zulkifli"/>
    <m/>
    <m/>
    <m/>
    <m/>
    <n v="9215.68"/>
    <s v="Additional PO (SI/VO)"/>
    <s v="Additional work for second cable to fulfill order requirement."/>
    <s v="TMone"/>
    <s v="GOV2300772"/>
    <s v="TMCA/231114"/>
    <s v="NRP FOC MTI F026 - F027 MYGOV*NET-KPKT(JBPM)-BALAI BOMBA DAN PENYELAMAT WANGSA MAJU(IPME)-MTI"/>
    <d v="2023-09-15T00:00:00"/>
    <s v="PAC2305193"/>
    <s v="Selangor Timur"/>
    <s v="MTI"/>
    <s v="Network Contractor"/>
    <m/>
    <n v="3400038556"/>
    <s v="https://tm365-my.sharepoint.com/personal/badruznasrin_basri_tm_com_my/Documents/Apps/Microsoft%20Forms/Request%20New%20PR/Question%201/PLAN%20RMD%20MTI%20F021%20BALAI%20BOMBA%20TMN%20MELATI_Sazril%20Anwar%20Bin%20Zul.pdf; https://tm365-my.sharepoint.com/personal/badruznasrin_basri_tm_com_my/Documents/Apps/Microsoft%20Forms/Request%20New%20PR/Question%201/SLD%20MTI%20F021%20BALAI%20BOMBA%20TAMAN%20MELATI_Sazril%20Anwar%20Bin%20Zul.pdf"/>
    <n v="3400038556"/>
    <s v="ST-FAS-0020-TP"/>
    <s v="https://tm365-my.sharepoint.com/personal/badruznasrin_basri_tm_com_my/Documents/Apps/Microsoft%20Forms/Request%20New%20PR/Question/BOQ%20VO%20NRP%20FOC%20MTI%20F021%20MYGOV(asterick)NET-KP_Sazril%20Anwar%20Bin%20Zul.pdf"/>
    <m/>
    <m/>
    <m/>
    <m/>
    <x v="0"/>
  </r>
  <r>
    <n v="328"/>
    <s v="Mohd Syahmi Bin Chik"/>
    <x v="5"/>
    <m/>
    <m/>
    <m/>
    <d v="2023-09-07T23:12:43"/>
    <d v="2023-09-07T23:16:10"/>
    <s v="azahaari.ansan@tm.com.my"/>
    <s v="Mohd Azahaari Bin Abu Ansan"/>
    <m/>
    <m/>
    <m/>
    <m/>
    <n v="15887.5"/>
    <s v="Additional PO (SI/VO)"/>
    <s v="additional to VO ,balance POrt And Add FOC 12C,_x000a_908057 CPP SURU UP 152 PORT (CNC LITE) qty 60_x000a_908083 COMMERCIAL S/I FOC 12C OH(CNC LITE) qty 550"/>
    <s v="TMone"/>
    <s v="SNP2200150"/>
    <s v="TMCA/230701"/>
    <s v="KKM KPOP2 FTTH SPK_C019 BBC9406 SEKOLAH JENIS KEBANGSAAN (CINA) WAH LIAN"/>
    <d v="2023-07-30T00:00:00"/>
    <s v="PAC2303395"/>
    <s v="Selangor Barat"/>
    <s v="SPK"/>
    <s v="Network Contractor"/>
    <m/>
    <n v="3400038791"/>
    <s v="https://tm365-my.sharepoint.com/personal/badruznasrin_basri_tm_com_my/Documents/Apps/Microsoft%20Forms/Request%20New%20PR/Question%201/SPK_C021M_SLD-DP1-7_Mohd%20Azahaari%20Bin%20Ab.pdf; https://tm365-my.sharepoint.com/personal/badruznasrin_basri_tm_com_my/Documents/Apps/Microsoft%20Forms/Request%20New%20PR/Question%201/DOKUMEN%20PENUTUPAN%204902073585%20SPK%20C019M%20DP1-13_Mohd%20Azahaari%20Bin%20Ab.pdf; https://tm365-my.sharepoint.com/personal/badruznasrin_basri_tm_com_my/Documents/Apps/Microsoft%20Forms/Request%20New%20PR/Question%201/rfsi%20cert%20SB-SAK-0028-TP_Mohd%20Azahaari%20Bin%20Ab.pdf"/>
    <n v="3400038791"/>
    <s v="SB-SAK-0028-TP"/>
    <s v="https://tm365-my.sharepoint.com/personal/badruznasrin_basri_tm_com_my/Documents/Apps/Microsoft%20Forms/Request%20New%20PR/Question/DOKUMEN%20PENUTUPAN%204902073585%20SPK%20C019M%20DP1-13_Mohd%20Azahaari%20Bin%20Ab.pdf"/>
    <m/>
    <m/>
    <m/>
    <m/>
    <x v="0"/>
  </r>
  <r>
    <n v="329"/>
    <s v="Mohd Nasharulhisham Bin Mohd Nasir"/>
    <x v="5"/>
    <d v="2023-09-11T00:00:00"/>
    <m/>
    <s v="proceed pr"/>
    <d v="2023-09-08T09:23:30"/>
    <d v="2023-09-08T09:35:41"/>
    <s v="mahyuddin.saleh@tm.com.my"/>
    <s v="Mohd Mahyuddin Bin Salleh"/>
    <m/>
    <m/>
    <m/>
    <m/>
    <n v="4976.96"/>
    <s v="Additional PO (SI/VO)"/>
    <s v="Pembelian pengatian SFP project MYGOV dari team NOKIA urgently kerana pihak CID akan lakukan mingration pertengahan bulan Sept. Pihak LO inform shipment SFP dari pihak silverage masih pending. PPM inform NOKIA ada ready stock."/>
    <s v="TMone"/>
    <s v="GOV2300560"/>
    <s v="TMSA/232151"/>
    <s v="GOV NID/FOC (ADD) BBM F22/F23 KDN PEJ IMIGRESEN LT BATU BERENDAM"/>
    <d v="2023-09-15T00:00:00"/>
    <s v="PAC2310225"/>
    <s v="Melaka"/>
    <s v="BBM"/>
    <s v="Other Contract"/>
    <m/>
    <n v="3400023548"/>
    <m/>
    <n v="3400023548"/>
    <m/>
    <s v="https://tm365-my.sharepoint.com/personal/badruznasrin_basri_tm_com_my/Documents/Apps/Microsoft%20Forms/Request%20New%20PR/Question/BOQ%20EQ%20NOKIA%20SFP%201G%20-%2007092023_Mohd%20Mahyuddin%20Bin%20S.pdf"/>
    <m/>
    <m/>
    <m/>
    <m/>
    <x v="0"/>
  </r>
  <r>
    <n v="330"/>
    <s v="Ilman Afif Bin Zulkifli"/>
    <x v="12"/>
    <m/>
    <m/>
    <m/>
    <d v="2023-09-08T09:28:39"/>
    <d v="2023-09-08T09:38:25"/>
    <s v="alice.lee@tm.com.my"/>
    <s v="Alice Lee"/>
    <m/>
    <m/>
    <m/>
    <m/>
    <n v="815.81"/>
    <s v="Additional PO (SI/VO)"/>
    <s v="SI needed for urgent MyGov delivery."/>
    <s v="TMone"/>
    <s v="GOV2300509"/>
    <s v="TMWA/239051"/>
    <s v="FOC BTU_F70 SPURS 12C FOR MYGOV*NET-KPKT(JBPM)-BALAI BOMBA DAN_x000a_PENYELAMAT BINTULU(IPME)-BTU"/>
    <d v="2023-08-15T00:00:00"/>
    <s v="PAC2307211"/>
    <s v="Sarawak"/>
    <s v="BTU"/>
    <s v="Network Contractor"/>
    <m/>
    <s v="FOC BTU_F70 SPURS 12C FOR MYGOV*NET-KPKT(JBPM)-BALAI BOMBA DAN PENYELAMAT BINTULU(IPME)-BTU"/>
    <s v="https://tm365-my.sharepoint.com/personal/badruznasrin_basri_tm_com_my/_layouts/15/Doc.aspx?sourcedoc=%7BD1FBBDD4-0C74-4B75-9C6F-44B6DA96214C%7D&amp;file=TP%20PLAN%20TMWA.239051%20BALAI%20BOMBA%20DAN%20PENYELAMA_Alice%20Lee.pptx&amp;action=edit&amp;mobileredirect=true"/>
    <n v="3400039063"/>
    <s v="MR/BIN-VIG-0053-TP"/>
    <s v="https://tm365-my.sharepoint.com/personal/badruznasrin_basri_tm_com_my/_layouts/15/Doc.aspx?sourcedoc=%7B1C5ADA00-812C-49B4-9E10-97F64378BEC6%7D&amp;file=SI%20TMWA%20239051_Alice%20Lee.xlsx&amp;action=default&amp;mobileredirect=true"/>
    <m/>
    <m/>
    <m/>
    <m/>
    <x v="0"/>
  </r>
  <r>
    <n v="331"/>
    <s v="Khairul Ikmal Bin Abdul Halim"/>
    <x v="12"/>
    <m/>
    <m/>
    <m/>
    <d v="2023-09-08T09:41:31"/>
    <d v="2023-09-08T09:45:56"/>
    <s v="leehanchin@tm.com.my"/>
    <s v="Lee Han Chin"/>
    <m/>
    <m/>
    <m/>
    <m/>
    <n v="8587.2199999999993"/>
    <s v="First PO"/>
    <m/>
    <s v="TMG"/>
    <s v="BRP2300068"/>
    <s v="TMWA/235053"/>
    <s v="BR SWK FOC SAN_F33/34 SEKOLAH KEBANGSAAN KEM PAKIT (WSE) - SAN"/>
    <d v="2023-10-15T00:00:00"/>
    <s v="PAC2311281"/>
    <s v="Sarawak"/>
    <s v="SAN"/>
    <s v="Network Contractor"/>
    <m/>
    <n v="3400038862"/>
    <s v="https://tm365-my.sharepoint.com/personal/badruznasrin_basri_tm_com_my/Documents/Apps/Microsoft%20Forms/Request%20New%20PR/Question%201/TECHNICAL%20PROPOSAL%20FOR%20BR%20PAKIT_Lee%20Han%20Chin.pdf"/>
    <n v="3400038862"/>
    <s v="KG/SB-BYT-0248-TP"/>
    <s v="https://tm365-my.sharepoint.com/personal/badruznasrin_basri_tm_com_my/Documents/Apps/Microsoft%20Forms/Request%20New%20PR/Question/BOQ%20BR%20PAKIT_Lee%20Han%20Chin.pdf; https://tm365-my.sharepoint.com/personal/badruznasrin_basri_tm_com_my/Documents/Apps/Microsoft%20Forms/Request%20New%20PR/Question/COSTING%20BR%20PAKIT_Lee%20Han%20Chin.pdf"/>
    <m/>
    <m/>
    <m/>
    <m/>
    <x v="0"/>
  </r>
  <r>
    <n v="332"/>
    <s v="Mohd Azrul Nizam Bin Aziz"/>
    <x v="6"/>
    <m/>
    <m/>
    <m/>
    <d v="2023-09-08T09:53:49"/>
    <d v="2023-09-08T10:02:47"/>
    <s v="azzim.saharin@tm.com.my"/>
    <s v="Muhammad Azzim Bin Mohamed Saharin"/>
    <m/>
    <m/>
    <m/>
    <m/>
    <n v="2414.4"/>
    <s v="Additional PO (SI/VO)"/>
    <s v="Tarik Tie Dp ke tingkat 3 Bomba Suka Menanti, laluan agak sukar, tidak direct terus trunking dari bilik MDF di Ground floor"/>
    <s v="GNT"/>
    <s v="GOV2301618"/>
    <s v="TMNA/231667"/>
    <s v="MYGOV*NET FTTH (TIE) AS_C051_DP0047 IBU PEJABAT JABATAN BOMBA DAN PENYELAMAT NEGERI KEDAH JLN SUKA MENANTI"/>
    <d v="2023-09-13T00:00:00"/>
    <s v="PAC2306273"/>
    <s v="Kedah/Perlis"/>
    <s v="AS"/>
    <s v="Network Contractor"/>
    <m/>
    <n v="3400038882"/>
    <s v="https://tm365-my.sharepoint.com/personal/badruznasrin_basri_tm_com_my/_layouts/15/Doc.aspx?sourcedoc=%7B08B747A9-DEAC-48B3-B1EE-B507D50F0A98%7D&amp;file=tp%20BOMBAS_Muhammad%20Azzim%20Bin%20M%201.pptx&amp;action=edit&amp;mobileredirect=true"/>
    <n v="3400038882"/>
    <s v="KD/PL-RAZ-0600-TP"/>
    <s v="https://tm365-my.sharepoint.com/personal/badruznasrin_basri_tm_com_my/_layouts/15/Doc.aspx?sourcedoc=%7BE5DBF61A-434D-4CD9-9B3A-F1C1B33A7CC9%7D&amp;file=Std_Costing_AWP_FTTH_CNC-forCNC_%20bomba%20tie(1)_Muhammad%20Azzim%20Bin%20M.xlsx&amp;action=default&amp;mobileredirect=true"/>
    <m/>
    <m/>
    <m/>
    <m/>
    <x v="0"/>
  </r>
  <r>
    <n v="333"/>
    <s v="Nor Alia Binti Ismail Khafidz"/>
    <x v="1"/>
    <m/>
    <m/>
    <m/>
    <d v="2023-09-08T09:45:15"/>
    <d v="2023-09-08T10:09:09"/>
    <s v="mnorhisham@tm.com.my"/>
    <s v="Mohd Norhisham Bin Ismail Ismail"/>
    <m/>
    <m/>
    <m/>
    <m/>
    <n v="19897.259999999998"/>
    <s v="Additional PO (SI/VO)"/>
    <s v="additional cws opentrenching work required for 260m in order to connect TM last manhole ke customer manhole."/>
    <s v="TMone"/>
    <s v="NRP2302669"/>
    <s v="TMCA/231906"/>
    <s v="NRP CWS CBJ 2W TO AIMS DC POE1 &amp; POE2 JLN TEKNOKRAT 1/2"/>
    <d v="2023-09-15T00:00:00"/>
    <s v="PAC2310856 "/>
    <s v="MSC"/>
    <s v="CBJ"/>
    <s v="Network Contractor"/>
    <m/>
    <n v="3400038963"/>
    <s v="https://tm365-my.sharepoint.com/personal/badruznasrin_basri_tm_com_my/_layouts/15/Doc.aspx?sourcedoc=%7B6F3E5BE0-4CB1-4C92-A169-8140298E8A99%7D&amp;file=VO%20Technical%20Proposal%20NRP%20CWS%20CBJ%202W%20TO%20AIMS_Mohd%20Norhisham%20Bin%20I.pptx&amp;action=edit&amp;mobileredirect=true"/>
    <n v="3400038963"/>
    <s v="MSC-LIT-0131-TP"/>
    <s v="https://tm365-my.sharepoint.com/personal/badruznasrin_basri_tm_com_my/Documents/Apps/Microsoft%20Forms/Request%20New%20PR/Question/BOQ%20VO%20lite%20cable_Mohd%20Norhisham%20Bin%20I.pdf"/>
    <m/>
    <m/>
    <m/>
    <m/>
    <x v="0"/>
  </r>
  <r>
    <n v="334"/>
    <s v="Nor Alia Binti Ismail Khafidz"/>
    <x v="3"/>
    <m/>
    <m/>
    <m/>
    <d v="2023-09-08T10:19:24"/>
    <d v="2023-09-08T10:22:15"/>
    <s v="yusof.rahim@tm.com.my"/>
    <s v="Mohd Yusof Bin Abdul Rahim"/>
    <m/>
    <m/>
    <m/>
    <d v="2182-11-23T00:00:00"/>
    <n v="1552"/>
    <s v="First PO"/>
    <m/>
    <s v="TMG"/>
    <s v="SCF2300007"/>
    <s v="TMCA/231386"/>
    <s v="SCF FOC CBJ F79 192C SMW6 MORIB - KVDC"/>
    <s v="30/12/2023"/>
    <s v="PAC2307413"/>
    <s v="MSC"/>
    <s v="CBJ"/>
    <s v="Other Contract"/>
    <m/>
    <n v="3400019031"/>
    <m/>
    <m/>
    <m/>
    <s v="https://tm365-my.sharepoint.com/personal/badruznasrin_basri_tm_com_my/Documents/Apps/Microsoft%20Forms/Request%20New%20PR/Question/Q20011608_KABEX%20Subrack_Mohd%20Yusof%20Bin%20Abdul.pdf"/>
    <m/>
    <m/>
    <m/>
    <m/>
    <x v="0"/>
  </r>
  <r>
    <n v="335"/>
    <s v="Yuhaniz Binti Baidzawi"/>
    <x v="8"/>
    <d v="2023-09-11T00:00:00"/>
    <m/>
    <m/>
    <d v="2023-09-07T17:22:51"/>
    <d v="2023-09-08T10:48:54"/>
    <s v="khairulhafiz.wahab@tm.com.my"/>
    <s v="Khairul Hafiz Bin Abdul Wahab"/>
    <m/>
    <m/>
    <m/>
    <m/>
    <n v="5873"/>
    <s v="First PO"/>
    <m/>
    <s v="TMG"/>
    <s v="H5G2206183"/>
    <s v=" TMNA/225083 "/>
    <s v="H5G FOC SIM2_F15 SPUR (12C) CSR DALRM0503 SK NGAH IBRAHIM"/>
    <s v="15/9/2023"/>
    <s v="PAC2223787"/>
    <s v="Perak "/>
    <s v="SIM"/>
    <s v="Network Contractor"/>
    <m/>
    <n v="3400039041"/>
    <s v="https://tm365-my.sharepoint.com/personal/badruznasrin_basri_tm_com_my/Documents/Apps/Microsoft%20Forms/Request%20New%20PR/Question%201/TP%20Challenge_TITAN%20H5G%20FOC%20SIM2_F15%20F16%20SPUR_Khairul%20Hafiz%20Bin%20Ab%201.pdf"/>
    <n v="3400039041"/>
    <s v="PRK-SOL-0508-TP  "/>
    <s v="https://tm365-my.sharepoint.com/personal/badruznasrin_basri_tm_com_my/_layouts/15/Doc.aspx?sourcedoc=%7B1B53B58D-0FBD-4FCC-BA6A-062E70F7DDFC%7D&amp;file=Std_Costing_AWP_FTTH_TP-ORI_V2-4_TITAN%20H5G%20FO_Khairul%20Hafiz%20Bin%20Ab%201.xlsx&amp;action=default&amp;mobileredirect=true"/>
    <m/>
    <m/>
    <m/>
    <m/>
    <x v="0"/>
  </r>
  <r>
    <n v="336"/>
    <s v="Mohd Nasharulhisham Bin Mohd Nasir"/>
    <x v="5"/>
    <d v="2023-09-11T00:00:00"/>
    <m/>
    <s v="proceed pr"/>
    <d v="2023-09-08T10:58:21"/>
    <d v="2023-09-08T11:06:16"/>
    <s v="sazrilanwar@tm.com.my"/>
    <s v="Sazril Anwar Bin Zulkifli Zulkifli"/>
    <m/>
    <m/>
    <m/>
    <d v="1926-02-20T00:00:00"/>
    <n v="5174.83"/>
    <s v="Additional PO (SI/VO)"/>
    <s v="change route and additional cable due to duct stuck and cannot repair inside KEM area"/>
    <s v="TMone"/>
    <s v="GOV2301290"/>
    <s v="TMCA/231262"/>
    <s v="NRP FOC BAT_F037-F038 MYGOVNET-MOD-PUSAT LATIHAN KOR ORDNANS-KEM BATU KANTOMEN (IPME)"/>
    <s v="15/9/2023"/>
    <s v="PAC2307625"/>
    <s v="Selangor Timur"/>
    <s v="BAT"/>
    <s v="Network Contractor"/>
    <m/>
    <m/>
    <s v="https://tm365-my.sharepoint.com/personal/badruznasrin_basri_tm_com_my/Documents/Apps/Microsoft%20Forms/Request%20New%20PR/Question%201/SLD%20-%20NRP%20FOC%20BAT_F037-F038%20MYGOVNET-MOD-PUSA_Sazril%20Anwar%20Bin%20Zul.pdf; https://tm365-my.sharepoint.com/personal/badruznasrin_basri_tm_com_my/Documents/Apps/Microsoft%20Forms/Request%20New%20PR/Question%201/RMD_BAT%20KEM%20KOR%20ORDNANS%20CABLE_Sazril%20Anwar%20Bin%20Zul.pdf; https://tm365-my.sharepoint.com/personal/badruznasrin_basri_tm_com_my/Documents/Apps/Microsoft%20Forms/Request%20New%20PR/Question%201/RMD_BAT%20KEM%20KOR%20ORDNANS%20LOKASI_Sazril%20Anwar%20Bin%20Zul.pdf"/>
    <n v="3400038983"/>
    <s v="ST-ESB-0382-TP"/>
    <s v="https://tm365-my.sharepoint.com/personal/badruznasrin_basri_tm_com_my/Documents/Apps/Microsoft%20Forms/Request%20New%20PR/Question/SI%20NRP%20FOC%20BAT_F037-F038%20MYGOVNET-MOD-PUSAT%20L_Sazril%20Anwar%20Bin%20Zul.pdf"/>
    <m/>
    <m/>
    <m/>
    <m/>
    <x v="0"/>
  </r>
  <r>
    <n v="337"/>
    <s v="Muhamad Zaini Bin Mahamad Sarip"/>
    <x v="5"/>
    <d v="2023-09-11T00:00:00"/>
    <m/>
    <m/>
    <d v="2023-09-08T11:07:55"/>
    <d v="2023-09-08T11:12:47"/>
    <s v="nazman.zaiyadi@tm.com.my"/>
    <s v="Nazman Bin Zaiyadi"/>
    <m/>
    <m/>
    <m/>
    <d v="2598-12-15T23:16:48"/>
    <n v="14916.13"/>
    <s v="Additional PO (SI/VO)"/>
    <s v="CWS laluan kabel sedia ada sangkut @ rosak. Keperluan untuk pembaikan bagi membolehkan kabel thru laluan tersebut."/>
    <s v="TMone"/>
    <s v="GOV2304915"/>
    <s v="TMEC/230131"/>
    <s v="Penarikan kabel FOC 96C junction dari TM Jeli (JLI) ke TM Ayer Lanas (AL) untuk support MyGov customers"/>
    <s v="30/9/2023"/>
    <s v="PAC2309941"/>
    <s v="Kelantan"/>
    <s v="JLI-AL"/>
    <s v="Network Contractor"/>
    <m/>
    <m/>
    <s v="https://tm365-my.sharepoint.com/personal/badruznasrin_basri_tm_com_my/Documents/Apps/Microsoft%20Forms/Request%20New%20PR/Question%201/SI%20MYGOV%20FOC%20JLI-AL%20J96C-TMEC23131,%20New%20Duct_Nazman%20Bin%20Zaiyadi.pdf"/>
    <n v="3400041285"/>
    <s v="CNFD-MJS-0002-TP"/>
    <s v="https://tm365-my.sharepoint.com/personal/badruznasrin_basri_tm_com_my/_layouts/15/Doc.aspx?sourcedoc=%7B1D962892-8E6F-4172-A473-EE9C120C6DE1%7D&amp;file=BQ%20SI%20MYGOV%20FOC%20JLI-AL%20J96C-TMEC230131_Nazman%20Bin%20Zaiyadi.xlsx&amp;action=default&amp;mobileredirect=true"/>
    <m/>
    <m/>
    <m/>
    <m/>
    <x v="0"/>
  </r>
  <r>
    <n v="338"/>
    <m/>
    <x v="12"/>
    <m/>
    <m/>
    <m/>
    <d v="2023-09-08T12:13:15"/>
    <d v="2023-09-08T12:18:23"/>
    <s v="norizuwan.chehamid@tm.com.my"/>
    <s v="Norizuwan Bin Che Hamid"/>
    <m/>
    <m/>
    <m/>
    <d v="1912-09-30T06:00:00"/>
    <n v="936.66"/>
    <s v="Additional PO (SI/VO)"/>
    <s v="TAMBAHAN KERJA PENARIKAN CABLE KE PREMISE CUSTOMER. PROJECT 1GOV"/>
    <s v="TMone"/>
    <s v="GOV2300218"/>
    <s v="TMSA/232122"/>
    <s v="MYGOV*NET - NID + FOC PD_F23 &amp; PD_F24 (12C) FOR KPKT (JBPM)-BALAI BOMBA DAN PENYELAMAT PORT DICKSON(IPME)-PD"/>
    <s v="31/8/2023"/>
    <s v="PAC2304671"/>
    <s v="Negeri Sembilan"/>
    <s v="PD"/>
    <s v="Network Contractor"/>
    <m/>
    <m/>
    <s v="https://tm365-my.sharepoint.com/personal/badruznasrin_basri_tm_com_my/_layouts/15/Doc.aspx?sourcedoc=%7B52516957-2D92-4B87-8118-E474128CF610%7D&amp;file=1.%20TP%20-%20Technical%20proposal%20SI%20BALAI%20BOMBA_Norizuwan%20Bin%20Che%20Ha.pptx&amp;action=edit&amp;mobileredirect=true"/>
    <n v="3400038846"/>
    <s v="NS-YNA-0082-TP"/>
    <s v="https://tm365-my.sharepoint.com/personal/badruznasrin_basri_tm_com_my/Documents/Apps/Microsoft%20Forms/Request%20New%20PR/Question/SI%20BOQ%20MYGOV%20BALAI%20BOMBA_Norizuwan%20Bin%20Che%20Ha.pdf; https://tm365-my.sharepoint.com/personal/badruznasrin_basri_tm_com_my/_layouts/15/Doc.aspx?sourcedoc=%7B4B70618F-CD92-4D00-BD86-6B794AA15C84%7D&amp;file=SI%20DRAFT%20PURCHASE%20MYGOV%20BALAI%20BOMBA_Norizuwan%20Bin%20Che%20Ha.xlsx&amp;action=default&amp;mobileredirect=true"/>
    <m/>
    <m/>
    <m/>
    <m/>
    <x v="0"/>
  </r>
  <r>
    <n v="339"/>
    <m/>
    <x v="12"/>
    <m/>
    <m/>
    <m/>
    <d v="2023-09-08T12:18:53"/>
    <d v="2023-09-08T12:22:34"/>
    <s v="norizuwan.chehamid@tm.com.my"/>
    <s v="Norizuwan Bin Che Hamid"/>
    <m/>
    <m/>
    <m/>
    <d v="1912-03-28T03:07:12"/>
    <n v="1951.32"/>
    <s v="Additional PO (SI/VO)"/>
    <s v="PENAMBAHAN KERJA PENARIKAN CABLE KE PREMIS CUSTOMER. PROJECT MYGOV"/>
    <s v="TMone"/>
    <s v="GOV2300614"/>
    <s v="TMSA/232127"/>
    <s v="MYGOV*NET - NID + FOC PD_F14(TRUE CORE) &amp; PD_F23(12C) FOR KDN (JIM)-PEJABAT IMIGRESEN JETI PORT DICKSON (IPME)-PD"/>
    <s v="31/8/2023"/>
    <s v="PAC2304676"/>
    <s v="Negeri Sembilan"/>
    <s v="PD"/>
    <s v="Network Contractor"/>
    <m/>
    <m/>
    <s v="https://tm365-my.sharepoint.com/personal/badruznasrin_basri_tm_com_my/_layouts/15/Doc.aspx?sourcedoc=%7B5F46B73F-9620-42F7-9559-25F7C97276C0%7D&amp;file=1.%20TP%20-%20Technical%20proposal%20SI%20JETI%20PENUMPANG_Norizuwan%20Bin%20Che%20Ha.pptx&amp;action=edit&amp;mobileredirect=true"/>
    <n v="3400038846"/>
    <s v="NS-YNA-0081-TP"/>
    <s v="https://tm365-my.sharepoint.com/personal/badruznasrin_basri_tm_com_my/Documents/Apps/Microsoft%20Forms/Request%20New%20PR/Question/BOQ%20SI%20MYGOV%20PEJ.%20IMIGRESEN_Norizuwan%20Bin%20Che%20Ha.pdf; https://tm365-my.sharepoint.com/personal/badruznasrin_basri_tm_com_my/_layouts/15/Doc.aspx?sourcedoc=%7B7E13C91B-151D-4C13-87AB-BA5B98E1896A%7D&amp;file=DRAFT%20PURCHASE%20SI%20MYGOV%20PEJ%20IMIGRESEN_Norizuwan%20Bin%20Che%20Ha.xlsx&amp;action=default&amp;mobileredirect=true"/>
    <m/>
    <m/>
    <m/>
    <m/>
    <x v="0"/>
  </r>
  <r>
    <n v="340"/>
    <m/>
    <x v="5"/>
    <m/>
    <m/>
    <m/>
    <d v="2023-09-08T12:21:48"/>
    <d v="2023-09-08T12:23:18"/>
    <s v="amirb@tm.com.my"/>
    <s v="Amir Bohtar B Othman"/>
    <m/>
    <m/>
    <m/>
    <d v="1912-02-11T11:16:48"/>
    <n v="7637.49"/>
    <s v="Additional PO (SI/VO)"/>
    <s v="Perubahan dari laluan bawah (ug) ~ 390m ke laluan atas (oh) ~350m"/>
    <s v="TMone"/>
    <s v="GOV2301323"/>
    <s v="TMNA/231760"/>
    <s v="MYGOV*NET FOC SP F63 NID PEJABAT BEREK UTARA 1(99.7%)"/>
    <s v="31/8/2023"/>
    <s v="GOV2301323/PAC2306434"/>
    <s v="Kedah/Perlis"/>
    <s v="SP"/>
    <s v="Other Contract"/>
    <m/>
    <n v="3400038960"/>
    <m/>
    <m/>
    <m/>
    <s v="https://tm365-my.sharepoint.com/personal/badruznasrin_basri_tm_com_my/Documents/Apps/Microsoft%20Forms/Request%20New%20PR/Question/DETAILS%20BOQ%20MYGOVNET%20FOC%20SP%20F63%20NID%20PEJABAT%20B_Amir%20Bohtar%20B%20Othman.pdf"/>
    <m/>
    <m/>
    <m/>
    <m/>
    <x v="0"/>
  </r>
  <r>
    <n v="341"/>
    <s v="Mohd Syahmi Bin Chik"/>
    <x v="5"/>
    <d v="2023-09-12T00:00:00"/>
    <m/>
    <s v="Asbuilt redmark VS SI tak sama quantity"/>
    <d v="2023-09-08T12:21:46"/>
    <d v="2023-09-08T12:28:15"/>
    <s v="mahyuddin.saleh@tm.com.my"/>
    <s v="Mohd Mahyuddin Bin Salleh"/>
    <m/>
    <m/>
    <m/>
    <d v="2062-12-13T00:00:00"/>
    <n v="31245"/>
    <s v="Additional PO (SI/VO)"/>
    <s v="Pembelian Patchcord utk tampung keperluan semua project 5G Melaka"/>
    <s v="TMG"/>
    <s v="H5G2300353"/>
    <s v="TMSA/232604"/>
    <s v="5G DNB3 HORIZON DMAGJ0055 FOC (ADD) MJ F24/F25 RAMUAN CHINA BESAR"/>
    <s v="29/9/2023"/>
    <s v="PAC2311130"/>
    <s v="Melaka"/>
    <s v="MJ"/>
    <s v="Other Contract"/>
    <m/>
    <s v="AZTEL - 1008977"/>
    <m/>
    <m/>
    <m/>
    <s v="https://tm365-my.sharepoint.com/personal/badruznasrin_basri_tm_com_my/Documents/Apps/Microsoft%20Forms/Request%20New%20PR/Question/BOQ%20TM%20MELAKA%20-%20PATCHCORD_Mohd%20Mahyuddin%20Bin%20S.pdf"/>
    <m/>
    <m/>
    <m/>
    <m/>
    <x v="0"/>
  </r>
  <r>
    <n v="342"/>
    <m/>
    <x v="3"/>
    <m/>
    <m/>
    <n v="4902145990"/>
    <d v="2023-09-08T12:45:51"/>
    <d v="2023-09-08T12:51:15"/>
    <s v="lingkuok.thong@tm.com.my"/>
    <s v="Ling Kuok Thong"/>
    <m/>
    <m/>
    <m/>
    <d v="2077-12-16T00:00:00"/>
    <n v="25255.71"/>
    <s v="First PO"/>
    <m/>
    <s v="TMone"/>
    <s v="BRP2300078"/>
    <s v="TMWA/232097"/>
    <s v="BR SWK FOC SRK_F18 24C SEKOLAH JENIS KEBANGSAAN (CINA) KIEW MANG (WSE) - SRK"/>
    <s v="30/10/2023"/>
    <s v="PAC2311267"/>
    <s v="Sarawak"/>
    <s v="SRK"/>
    <s v="Network Contractor"/>
    <m/>
    <m/>
    <s v="https://tm365-my.sharepoint.com/personal/badruznasrin_basri_tm_com_my/Documents/Apps/Microsoft%20Forms/Request%20New%20PR/Question%201/TP%20tmwa232097%20SRK%20F18%20SJK(C)%20Kiew%20Mang%20Borneo_Ling%20Kuok%20Thong.pdf"/>
    <n v="3400038862"/>
    <s v="KG/SB-BYT(RR)-0249-TP"/>
    <s v="https://tm365-my.sharepoint.com/personal/badruznasrin_basri_tm_com_my/_layouts/15/Doc.aspx?sourcedoc=%7BDD55B905-5231-4293-9633-D1A24E09A9F6%7D&amp;file=TP%20count%20SRK%20F18%20sjk%20kiew%20mang%20Borneo%20Restu_Ling%20Kuok%20Thong.xlsx&amp;action=default&amp;mobileredirect=true"/>
    <m/>
    <m/>
    <m/>
    <m/>
    <x v="0"/>
  </r>
  <r>
    <n v="343"/>
    <m/>
    <x v="12"/>
    <m/>
    <m/>
    <m/>
    <d v="2023-09-08T12:57:44"/>
    <d v="2023-09-08T13:06:45"/>
    <s v="BUNKATAN@TM.COM.MY"/>
    <s v="Bun Katan Katan"/>
    <m/>
    <m/>
    <m/>
    <d v="1937-10-25T00:00:00"/>
    <n v="51860.84"/>
    <s v="First PO"/>
    <m/>
    <s v="TMG"/>
    <s v="GOV2300449"/>
    <s v="TMWA/237058"/>
    <s v="FOC MR_37 (SPUR 48C/24C/12C)  FOR BALAI BOMBA DAN PENYELAMAT MIRI LOPENG, BILIK KAWALAN 98000 MIRI"/>
    <s v="18/9/2023"/>
    <s v="PAC2305723"/>
    <s v="Sarawak"/>
    <s v="MR"/>
    <s v="Other Contract"/>
    <m/>
    <n v="3400038767"/>
    <m/>
    <m/>
    <m/>
    <s v="https://tm365-my.sharepoint.com/personal/badruznasrin_basri_tm_com_my/Documents/Apps/Microsoft%20Forms/Request%20New%20PR/Question/TP%20FOC%20MR_F37%20FOR%20BALAI%20BOMBA%20DAN%20PENYELAMAT_Bun%20Katan%20Katan.pdf; https://tm365-my.sharepoint.com/personal/badruznasrin_basri_tm_com_my/Documents/Apps/Microsoft%20Forms/Request%20New%20PR/Question/NID%20BOMBA%20LOPENG%20(1)_Bun%20Katan%20Katan.JPG; https://tm365-my.sharepoint.com/personal/badruznasrin_basri_tm_com_my/Documents/Apps/Microsoft%20Forms/Request%20New%20PR/Question/TMWA237058%20PERUNDING%20GEOMATIK%202_Bun%20Katan%20Katan.pdf"/>
    <m/>
    <m/>
    <m/>
    <m/>
    <x v="0"/>
  </r>
  <r>
    <n v="344"/>
    <m/>
    <x v="12"/>
    <m/>
    <m/>
    <m/>
    <d v="2023-09-08T13:09:38"/>
    <d v="2023-09-08T13:20:15"/>
    <s v="BUNKATAN@TM.COM.MY"/>
    <s v="Bun Katan Katan"/>
    <m/>
    <m/>
    <m/>
    <d v="1999-06-27T00:00:00"/>
    <n v="11622.55"/>
    <s v="Additional PO (SI/VO)"/>
    <s v="additional work to be done at the site"/>
    <s v="TMG"/>
    <s v="GOV2300906"/>
    <s v="tmwa/237093"/>
    <s v="FOC LWS_F04 (SPUR 24C/12C) &amp; LWS_F05 (192C/96C/48C/24C/12C) FOR PEJABAT IMIGRESEN LAWAS , TINGKAT 1, WISMA PERSEKUTUAN 98850 LAWAS"/>
    <s v="31/8/2023"/>
    <s v="PAC2308948"/>
    <s v="Sarawak"/>
    <s v="LWS"/>
    <s v="Other Contract"/>
    <m/>
    <n v="3400039053"/>
    <m/>
    <m/>
    <m/>
    <s v="https://tm365-my.sharepoint.com/personal/badruznasrin_basri_tm_com_my/Documents/Apps/Microsoft%20Forms/Request%20New%20PR/Question/TMWA237093%20EPS%20SINAR_Bun%20Katan%20Katan.pdf"/>
    <m/>
    <m/>
    <m/>
    <m/>
    <x v="0"/>
  </r>
  <r>
    <n v="345"/>
    <m/>
    <x v="12"/>
    <m/>
    <m/>
    <m/>
    <d v="2023-09-08T13:21:47"/>
    <d v="2023-09-08T13:27:52"/>
    <s v="BUNKATAN@TM.COM.MY"/>
    <s v="Bun Katan Katan"/>
    <m/>
    <m/>
    <m/>
    <d v="1937-10-25T00:00:00"/>
    <n v="51860.84"/>
    <s v="First PO"/>
    <m/>
    <s v="TMG"/>
    <s v="GOV2300449"/>
    <s v="TMWA/237058"/>
    <s v="FOC MR_37 (SPUR 48C/24C/12C) FOR BALAI BOMBA DAN PENYELAMAT MIRI LOPENG, BILIK KAWALAN 98000 MIRI"/>
    <s v="15/9/2023"/>
    <s v="PAC2305723"/>
    <s v="Sarawak"/>
    <s v="MR"/>
    <s v="Other Contract"/>
    <m/>
    <n v="3400038767"/>
    <m/>
    <m/>
    <m/>
    <s v="https://tm365-my.sharepoint.com/personal/badruznasrin_basri_tm_com_my/Documents/Apps/Microsoft%20Forms/Request%20New%20PR/Question/TMWA237058_Bun%20Katan%20Katan.pdf"/>
    <m/>
    <m/>
    <m/>
    <m/>
    <x v="0"/>
  </r>
  <r>
    <n v="346"/>
    <m/>
    <x v="12"/>
    <m/>
    <m/>
    <m/>
    <d v="2023-09-08T13:29:40"/>
    <d v="2023-09-08T13:34:12"/>
    <s v="BUNKATAN@TM.COM.MY"/>
    <s v="Bun Katan Katan"/>
    <m/>
    <m/>
    <m/>
    <d v="1937-10-25T00:00:00"/>
    <n v="258.10000000000002"/>
    <s v="Additional PO (SI/VO)"/>
    <s v="locate and prepare manhole"/>
    <s v="TMone"/>
    <s v="GOV2300449"/>
    <s v="TMWA/237058"/>
    <s v="locate and prepare mainhole"/>
    <s v="18/9/2023"/>
    <s v="PAC2305723"/>
    <s v="Sarawak"/>
    <s v="MR"/>
    <s v="Other Contract"/>
    <m/>
    <n v="3400038767"/>
    <m/>
    <m/>
    <m/>
    <s v="https://tm365-my.sharepoint.com/personal/badruznasrin_basri_tm_com_my/Documents/Apps/Microsoft%20Forms/Request%20New%20PR/Question/TMWA237058%20SI_Bun%20Katan%20Katan.pdf"/>
    <m/>
    <m/>
    <m/>
    <m/>
    <x v="0"/>
  </r>
  <r>
    <n v="347"/>
    <m/>
    <x v="12"/>
    <m/>
    <m/>
    <m/>
    <d v="2023-09-08T13:35:45"/>
    <d v="2023-09-08T13:39:13"/>
    <s v="BUNKATAN@TM.COM.MY"/>
    <s v="Bun Katan Katan"/>
    <m/>
    <m/>
    <m/>
    <d v="2342-02-14T00:00:00"/>
    <n v="19576.21"/>
    <s v="Additional PO (SI/VO)"/>
    <s v="extra work at site"/>
    <s v="TMone"/>
    <s v="GOV2300852"/>
    <s v="TMWA/237087"/>
    <s v="FOC LG_F21 (SPUR 96C/48C/24C/12C) &amp; LG_F08 (SPUR 48C/24C/12C) FOR POS KAWALAN IMIGRESEN PANDARUAN, POS KAWALAN IMIGRESEN PANDARUAN 98700 LIMBANG"/>
    <s v="18/9/2023"/>
    <s v="PAC2305723"/>
    <s v="Sarawak"/>
    <s v="LG"/>
    <s v="Other Contract"/>
    <m/>
    <n v="3400038767"/>
    <m/>
    <m/>
    <m/>
    <s v="https://tm365-my.sharepoint.com/personal/badruznasrin_basri_tm_com_my/Documents/Apps/Microsoft%20Forms/Request%20New%20PR/Question/TMWA237087%20SI_Bun%20Katan%20Katan.pdf"/>
    <m/>
    <m/>
    <m/>
    <m/>
    <x v="0"/>
  </r>
  <r>
    <n v="348"/>
    <s v="Mohd Nasharulhisham Bin Mohd Nasir"/>
    <x v="5"/>
    <d v="2023-09-13T00:00:00"/>
    <m/>
    <s v="proceed pr"/>
    <d v="2023-09-08T15:24:50"/>
    <d v="2023-09-08T15:40:40"/>
    <s v="sazrilanwar@tm.com.my"/>
    <s v="Sazril Anwar Bin Zulkifli Zulkifli"/>
    <m/>
    <m/>
    <m/>
    <d v="1906-10-30T00:00:00"/>
    <n v="2310.81"/>
    <s v="Additional PO (SI/VO)"/>
    <s v="change route from UG to OH"/>
    <s v="TMone"/>
    <s v="GOV2305237"/>
    <s v="TMCA/232007"/>
    <s v="TITAN NRP FOC KRT F031 MYGOV*NET- MPIC (LGM)- LEMBAGA GETAH MALAYSIA CAWANGAN JALAN AMPANG (IPME)- KRT"/>
    <s v="15/9/2023"/>
    <s v="PAC2310512"/>
    <s v="Selangor Timur"/>
    <s v="KRT"/>
    <s v="Network Contractor"/>
    <m/>
    <m/>
    <s v="https://tm365-my.sharepoint.com/personal/badruznasrin_basri_tm_com_my/Documents/Apps/Microsoft%20Forms/Request%20New%20PR/Question%201/VO%20REDMARK%20KRT%20LEMBAGA%20GETAH_Sazril%20Anwar%20Bin%20Zul.pdf"/>
    <n v="3400038905"/>
    <s v="ST-NXS-0143-TP"/>
    <s v="https://tm365-my.sharepoint.com/personal/badruznasrin_basri_tm_com_my/_layouts/15/Doc.aspx?sourcedoc=%7BFBB8B1C8-C93C-4060-AB60-1452B41988DA%7D&amp;file=BOQ%20VO%20NRP%20LEMBAGA%20GETAH_Sazril%20Anwar%20Bin%20Zul.xlsx&amp;action=default&amp;mobileredirect=true; https://tm365-my.sharepoint.com/personal/badruznasrin_basri_tm_com_my/Documents/Apps/Microsoft%20Forms/Request%20New%20PR/Question/VO%20NRP%20FOC%20KRT%20F031%20MYGOV%20NET%20LEMBAGA%20GETAH%20M_Sazril%20Anwar%20Bin%20Zul.pdf"/>
    <m/>
    <m/>
    <m/>
    <m/>
    <x v="0"/>
  </r>
  <r>
    <n v="349"/>
    <m/>
    <x v="12"/>
    <m/>
    <m/>
    <m/>
    <d v="2023-09-08T15:26:27"/>
    <d v="2023-09-08T15:43:25"/>
    <s v="risdan.yassin@tm.com.my"/>
    <s v="Risdan Bin Mohd Yassin Mohd Yassin"/>
    <m/>
    <m/>
    <m/>
    <d v="1913-03-20T00:00:00"/>
    <n v="3255.51"/>
    <s v="Additional PO (SI/VO)"/>
    <s v="Additional cable, breaking &amp; repair joint box and push &amp; test core core ESS cable"/>
    <s v="TMone"/>
    <s v="GOV2304954"/>
    <s v="TMSA/233016"/>
    <s v="NID + THRU CORE FOC KP F12 SPUR MYGOV NET-KKD (PENERANGAN) -PEJABAT PENERANGAN DAERAH KUALA PILAH (IPME)-KP"/>
    <s v="29/7/2023"/>
    <s v="PAC2310009"/>
    <s v="Negeri Sembilan"/>
    <s v="KP"/>
    <s v="Network Contractor"/>
    <m/>
    <m/>
    <s v="https://tm365-my.sharepoint.com/personal/badruznasrin_basri_tm_com_my/Documents/Apps/Microsoft%20Forms/Request%20New%20PR/Question%201/PLAN%20KP%20F12%20PEJABAT%20PENERANGAN%20KUALA%20PILAH_Risdan%20Bin%20Mohd%20Yass.pdf"/>
    <n v="3400038846"/>
    <s v="NS-YNA-0101-TP"/>
    <s v="https://tm365-my.sharepoint.com/personal/badruznasrin_basri_tm_com_my/_layouts/15/Doc.aspx?sourcedoc=%7B2D74E68D-6785-47CF-A2B9-EAB623ED4F46%7D&amp;file=BOQ%20SI%20KP%20PJBT%20PENERANGAN%20-%20YNA_Risdan%20Bin%20Mohd%20Yass.docx&amp;action=default&amp;mobileredirect=true"/>
    <m/>
    <m/>
    <m/>
    <m/>
    <x v="0"/>
  </r>
  <r>
    <n v="350"/>
    <s v="Mohd Shahfre Bin Sa'afie"/>
    <x v="5"/>
    <s v=" "/>
    <s v=" "/>
    <s v="Proceed to create PR"/>
    <d v="2023-09-08T15:51:03"/>
    <d v="2023-09-08T16:02:23"/>
    <s v="atirah.razak@tm.com.my"/>
    <s v="Siti Atirah Razak"/>
    <m/>
    <m/>
    <m/>
    <d v="1941-01-15T00:00:00"/>
    <n v="2041.08"/>
    <s v="Additional PO (SI/VO)"/>
    <s v="Way rosak dari mainhole TM ke mainhole seberang jalan berhadapan Daikin, atas perbincangan bersama dan dicadangkan oleh SO untuk baik pulih duct yang rosak untuk menyambung penarikan cable dari point terakhir ke dalam Daikin. Keputusan dilakukan selepas roadding kiri dan kanan mainhole itu."/>
    <s v="TMG"/>
    <s v="NRP2302782"/>
    <s v="TMCA/231869"/>
    <s v="NRP SRG F27 NO.2 DAIKIN JLN RAGUN 15/17, SEK.15 SHAH ALAM"/>
    <d v="2023-02-09T00:00:00"/>
    <s v="PAC2310627"/>
    <s v="Selangor Barat"/>
    <s v="SRG"/>
    <s v="Network Contractor"/>
    <m/>
    <m/>
    <s v="https://tm365-my.sharepoint.com/personal/badruznasrin_basri_tm_com_my/Documents/Apps/Microsoft%20Forms/Request%20New%20PR/Question%201/VO%20DAIKIN%20SITE%20PICTURE%20(2)_Siti%20Atirah%20Razak.pdf"/>
    <n v="3400038526"/>
    <n v="3400038526"/>
    <s v="https://tm365-my.sharepoint.com/personal/badruznasrin_basri_tm_com_my/Documents/Apps/Microsoft%20Forms/Request%20New%20PR/Question/CamScanner%2009-08-2023%2011.51%20(1)_Siti%20Atirah%20Razak.pdf"/>
    <m/>
    <m/>
    <m/>
    <m/>
    <x v="0"/>
  </r>
  <r>
    <n v="351"/>
    <m/>
    <x v="12"/>
    <m/>
    <m/>
    <m/>
    <d v="2023-09-08T16:02:01"/>
    <d v="2023-09-08T16:02:52"/>
    <s v="noreha.fatehi@tm.com.my"/>
    <s v="Noreha Binti Fatehi Noreha Binti Fatehi"/>
    <m/>
    <m/>
    <m/>
    <d v="2003-09-11T00:00:00"/>
    <n v="1249.25"/>
    <s v="Additional PO (SI/VO)"/>
    <s v="For time being we using extra core by NMO.  Need to pull extra 48C UG cable, which we need to replace core we borrow from NMO. "/>
    <s v="TMone"/>
    <s v="NRP2302029"/>
    <s v="TMWA/235042"/>
    <s v="NID 10G/FOC FOR SARAWAK INFORMATION SYSTEMS SDN BHD- BETONG STATE COMPLEX(MEP2P LEG B)-BTG"/>
    <s v="30/8/2023"/>
    <s v="PAC2308146"/>
    <s v="Sarawak"/>
    <s v="BTG"/>
    <s v="Network Contractor"/>
    <m/>
    <m/>
    <s v="https://tm365-my.sharepoint.com/personal/badruznasrin_basri_tm_com_my/Documents/Apps/Microsoft%20Forms/Request%20New%20PR/Question%201/Std_Costing%20SITE%20INSTRUCTION%20SIS%20NID%20BETONG_Noreha%20Binti%20Fatehi.pdf; https://tm365-my.sharepoint.com/personal/badruznasrin_basri_tm_com_my/_layouts/15/Doc.aspx?sourcedoc=%7B80543BA1-ED60-4AAB-B96D-BF64E6AE47E2%7D&amp;file=Std_Costing%20SITE%20INSTRUCTION%20SIS%20NID%20BETONG_Noreha%20Binti%20Fatehi.xlsx&amp;action=default&amp;mobileredirect=true; https://tm365-my.sharepoint.com/personal/badruznasrin_basri_tm_com_my/Documents/Apps/Microsoft%20Forms/Request%20New%20PR/Question%201/TBOQ%20SITE%20INSTRUCTION%20SIS%20NID%20BETONG_Noreha%20Binti%20Fatehi.pdf; https://tm365-my.sharepoint.com/personal/badruznasrin_basri_tm_com_my/Documents/Apps/Microsoft%20Forms/Request%20New%20PR/Question%201/TP%20FOR%20SITE%20INSTRUCTION%20NID%20BETONG_Noreha%20Binti%20Fatehi.pdf"/>
    <n v="3400038865"/>
    <s v="KG/SB-EDN-0135-TP"/>
    <s v="https://tm365-my.sharepoint.com/personal/badruznasrin_basri_tm_com_my/_layouts/15/Doc.aspx?sourcedoc=%7BA1937C8D-92D1-4A9C-886B-76C34ADB3A33%7D&amp;file=Std_Costing%20SITE%20INSTRUCTION%20SIS%20NID%20BETONG_Noreha%20Binti%20Fatehi.xlsx&amp;action=default&amp;mobileredirect=true"/>
    <m/>
    <m/>
    <m/>
    <m/>
    <x v="0"/>
  </r>
  <r>
    <n v="352"/>
    <m/>
    <x v="12"/>
    <m/>
    <m/>
    <m/>
    <d v="2023-09-08T16:29:23"/>
    <d v="2023-09-08T16:30:46"/>
    <s v="norizuwan.chehamid@tm.com.my"/>
    <s v="Norizuwan Bin Che Hamid"/>
    <m/>
    <m/>
    <m/>
    <d v="2148-03-17T00:00:00"/>
    <n v="76929.97"/>
    <s v="Additional PO (SI/VO)"/>
    <s v="PENARIKAN CABLE SPUR BARU KE KAWASAN TUDM SENDAYAN UNTUK PROJECT MYGOV"/>
    <s v="TMone"/>
    <s v="GOV2301345"/>
    <s v="TMSA/232762"/>
    <s v="NID + FOC FSN F18/19 SPUR 48/24/12C KEMENTERIAN PERTAHANAN MALAYSIA-TUDM- MPPLU PANGKALAN UDARA SENDAYANG-POINTGATE (DOME)-FSN"/>
    <s v="31/8/2023"/>
    <s v="PAC2307697"/>
    <s v="Negeri Sembilan"/>
    <s v="FSN"/>
    <s v="Network Contractor"/>
    <m/>
    <m/>
    <s v="https://tm365-my.sharepoint.com/personal/badruznasrin_basri_tm_com_my/_layouts/15/Doc.aspx?sourcedoc=%7BDA6D87A3-B680-4504-AF72-622F08E1FD93%7D&amp;file=TECHNICAL%20PROPOSAL%20TUDM%20SENDAYAN_Norizuwan%20Bin%20Che%20Ha.pptx&amp;action=edit&amp;mobileredirect=true"/>
    <n v="3400038912"/>
    <s v="NS-MOT-0009-TP"/>
    <s v="https://tm365-my.sharepoint.com/personal/badruznasrin_basri_tm_com_my/Documents/Apps/Microsoft%20Forms/Request%20New%20PR/Question/BOQ%20TUDM%20SENDAYAN_Norizuwan%20Bin%20Che%20Ha.pdf; https://tm365-my.sharepoint.com/personal/badruznasrin_basri_tm_com_my/_layouts/15/Doc.aspx?sourcedoc=%7BA40441C8-0C13-48E9-8D83-9EFA3DA5BED8%7D&amp;file=Std_Costing_AWP_CWS-5G-NRP-TUDM%20SENDAYAN_Norizuwan%20Bin%20Che%20Ha.xlsx&amp;action=default&amp;mobileredirect=true"/>
    <m/>
    <m/>
    <m/>
    <m/>
    <x v="0"/>
  </r>
  <r>
    <n v="353"/>
    <m/>
    <x v="12"/>
    <m/>
    <m/>
    <m/>
    <d v="2023-09-08T16:30:53"/>
    <d v="2023-09-08T16:36:06"/>
    <s v="norizuwan.chehamid@tm.com.my"/>
    <s v="Norizuwan Bin Che Hamid"/>
    <m/>
    <m/>
    <m/>
    <d v="1918-04-15T00:00:00"/>
    <n v="5358.76"/>
    <s v="Additional PO (SI/VO)"/>
    <s v="TAMBAHAN KERJA PENARIKAN FIBER KE PREMIS CUSTOMER UNTUK PROJECT MYGOV"/>
    <s v="TMone"/>
    <s v="GOV2302187"/>
    <s v="TMSA/232998"/>
    <s v="MYGOV*NET - FTTH ADD DSS RU_C113 FOR MOH-KLINIK KESIHATAN ASTANA RAJA"/>
    <s v="31/8/2023"/>
    <s v="PAC2309241"/>
    <s v="Negeri Sembilan"/>
    <s v="RU"/>
    <s v="Network Contractor"/>
    <m/>
    <m/>
    <s v="https://tm365-my.sharepoint.com/personal/badruznasrin_basri_tm_com_my/_layouts/15/Doc.aspx?sourcedoc=%7BC4B8C2DC-EF3A-4E87-83AD-F30D9DB4F620%7D&amp;file=TECHNICAL%20PROPOSAL%20KLINIK%20ASTANA%20RAJA_Norizuwan%20Bin%20Che%20Ha.pptx&amp;action=edit&amp;mobileredirect=true"/>
    <n v="3400038912"/>
    <s v="NS-MOT-0003-TP"/>
    <s v="https://tm365-my.sharepoint.com/personal/badruznasrin_basri_tm_com_my/Documents/Apps/Microsoft%20Forms/Request%20New%20PR/Question/BOQ%20SI%20KLINIK%20KESIHATAN%20ASTANA%20RAJA_Norizuwan%20Bin%20Che%20Ha.pdf; https://tm365-my.sharepoint.com/personal/badruznasrin_basri_tm_com_my/_layouts/15/Doc.aspx?sourcedoc=%7B3CD23797-E297-4B25-95C5-46B0B70B9884%7D&amp;file=Std_Costing_AWP_FTTH_TP-ORI_V2-3%20MYGOVNET%20-%20S_Norizuwan%20Bin%20Che%20Ha.xlsx&amp;action=default&amp;mobileredirect=true"/>
    <m/>
    <m/>
    <m/>
    <m/>
    <x v="0"/>
  </r>
  <r>
    <n v="354"/>
    <s v="Hasrul Nizam Bin Othman"/>
    <x v="9"/>
    <d v="2023-09-09T00:00:00"/>
    <m/>
    <s v="pending feedback AND,exceed warrant waiters"/>
    <d v="2023-09-08T16:41:00"/>
    <d v="2023-09-08T16:41:56"/>
    <s v="m_saufi@tm.com.my"/>
    <s v="Mohd Saufi Bin Jusoh Jusoh"/>
    <m/>
    <m/>
    <m/>
    <d v="1998-07-24T00:00:00"/>
    <n v="18011.68"/>
    <s v="First PO"/>
    <m/>
    <s v="Unifi"/>
    <s v="PR no:1003488480"/>
    <s v="SMEA/220303"/>
    <s v="Waiters ( PR sudah di create tahun lepas , tak sempat release kontrak Expire), kontrak baru di buka sampai 10/9/23."/>
    <s v="21/10/2022"/>
    <s v="pac"/>
    <s v="Pahang"/>
    <s v="BE, SRU"/>
    <s v="Network Contractor"/>
    <m/>
    <m/>
    <s v="https://tm365-my.sharepoint.com/personal/badruznasrin_basri_tm_com_my/_layouts/15/Doc.aspx?sourcedoc=%7B2967D090-E813-4C28-85F3-A255BFD1133D%7D&amp;file=Copy%20of%20WAITERS%20CLEARANCE%20PENDING%20PO%2021%20SEPT_Mohd%20Saufi%20Bin%20Jusoh.xlsx&amp;action=default&amp;mobileredirect=true"/>
    <n v="139376553"/>
    <s v="PHG-HAR-0700"/>
    <s v="https://tm365-my.sharepoint.com/personal/badruznasrin_basri_tm_com_my/_layouts/15/Doc.aspx?sourcedoc=%7B4A8D3771-8512-457B-BEF5-E302C39161FD%7D&amp;file=Copy%20of%20WAITERS%20CLEARANCE%20PENDING%20PO%2021%20SEPT_Mohd%20Saufi%20Bin%20Jusoh.xlsx&amp;action=default&amp;mobileredirect=true"/>
    <m/>
    <m/>
    <m/>
    <m/>
    <x v="0"/>
  </r>
  <r>
    <n v="355"/>
    <m/>
    <x v="12"/>
    <m/>
    <m/>
    <m/>
    <d v="2023-09-08T16:36:13"/>
    <d v="2023-09-08T16:48:57"/>
    <s v="norizuwan.chehamid@tm.com.my"/>
    <s v="Norizuwan Bin Che Hamid"/>
    <m/>
    <m/>
    <m/>
    <d v="1916-09-18T00:00:00"/>
    <n v="4867.3"/>
    <s v="Additional PO (SI/VO)"/>
    <s v="TAMBAHAN FIBER KE PREMIS CUSTOMER BAGI KERJA MYGOV"/>
    <s v="TMone"/>
    <s v="GOV2300212"/>
    <s v="TMSA/232115"/>
    <s v="MYGOV*NET - NID+ FOC RU_F18 SPUR (12C) FOR -BALAI BOMBA DAN PENYELAMAT REMBAU"/>
    <s v="31/8/2023"/>
    <s v="PAC2304768"/>
    <s v="Negeri Sembilan"/>
    <s v="RU"/>
    <s v="Network Contractor"/>
    <m/>
    <m/>
    <s v="https://tm365-my.sharepoint.com/personal/badruznasrin_basri_tm_com_my/_layouts/15/Doc.aspx?sourcedoc=%7B77C18278-7ED6-4B40-99B1-965B6B7CE389%7D&amp;file=TECHNICAL%20PROPOSAL%20BOMBA%20REMBAU_Norizuwan%20Bin%20Che%20Ha.pptx&amp;action=edit&amp;mobileredirect=true"/>
    <n v="3400038912"/>
    <s v="NS-MOT-0006-TP"/>
    <s v="https://tm365-my.sharepoint.com/personal/badruznasrin_basri_tm_com_my/Documents/Apps/Microsoft%20Forms/Request%20New%20PR/Question/BOQ%20SI%20BOMBA%20REMBAU_Norizuwan%20Bin%20Che%20Ha.pdf; https://tm365-my.sharepoint.com/personal/badruznasrin_basri_tm_com_my/_layouts/15/Doc.aspx?sourcedoc=%7BD1B4545C-8FE5-4BEB-95F5-BA8C2BFF94A8%7D&amp;file=Std_Costing_AWP_CWS-5G-NRP-JX_TP-ORI_V0%20BOMBA_Norizuwan%20Bin%20Che%20Ha.xlsx&amp;action=default&amp;mobileredirect=true"/>
    <m/>
    <m/>
    <m/>
    <m/>
    <x v="0"/>
  </r>
  <r>
    <n v="356"/>
    <s v="Mohd Nasharulhisham Bin Mohd Nasir"/>
    <x v="5"/>
    <d v="2023-09-13T00:00:00"/>
    <m/>
    <s v="proceed pr"/>
    <d v="2023-09-08T17:06:33"/>
    <d v="2023-09-08T17:15:10"/>
    <s v="muhammadsyukri.abdullah@tm.com.my"/>
    <s v="Muhammad Syukri Bin Abdullah"/>
    <m/>
    <m/>
    <m/>
    <d v="1998-11-25T00:00:00"/>
    <n v="10592.05"/>
    <s v="First PO"/>
    <m/>
    <s v="TMG"/>
    <s v="H5G2300829"/>
    <s v="TMCA/231868 "/>
    <s v="5G DNB DBHSG0271 FOC KSO F006/F04 JLNPADANG_KSO"/>
    <s v="31/7/2023"/>
    <s v="PAC2310805"/>
    <s v="Selangor Timur"/>
    <s v="KSO"/>
    <s v="Network Contractor"/>
    <m/>
    <m/>
    <s v="https://tm365-my.sharepoint.com/personal/badruznasrin_basri_tm_com_my/_layouts/15/Doc.aspx?sourcedoc=%7BA6081A5D-F53B-479B-A6F7-D04051F13EF6%7D&amp;file=Technical%20Proposal%20for%20TM%20Landed%20Project-%205G_Muhammad%20Syukri%20Bin.pptx&amp;action=edit&amp;mobileredirect=true"/>
    <n v="3400038795"/>
    <s v="ST-SHL-0101-TP "/>
    <s v="https://tm365-my.sharepoint.com/personal/badruznasrin_basri_tm_com_my/Documents/Apps/Microsoft%20Forms/Request%20New%20PR/Question/BOQ-5G%20DNB%20DBHSG0271%20FOC%20%20KSO%20F006F004%20JLNPAD_Muhammad%20Syukri%20Bin.pdf"/>
    <m/>
    <m/>
    <m/>
    <m/>
    <x v="0"/>
  </r>
  <r>
    <n v="357"/>
    <m/>
    <x v="12"/>
    <m/>
    <m/>
    <s v="wai"/>
    <d v="2023-09-08T17:08:32"/>
    <d v="2023-09-08T17:16:33"/>
    <s v="faiez.matjusoh@tm.com.my"/>
    <s v="Mohd Faiez Mat Jusoh"/>
    <m/>
    <m/>
    <m/>
    <d v="1946-05-13T00:00:00"/>
    <n v="2757.26"/>
    <s v="First PO"/>
    <m/>
    <s v="Unifi"/>
    <s v="WAI2210028"/>
    <s v="TMCA/230077"/>
    <s v="WC Q1 KPU FOR JENDELA 2023 (J14D)"/>
    <s v="25/8/2023"/>
    <s v="PAC2300320"/>
    <s v="Petaling Jaya"/>
    <s v="KPU"/>
    <s v="Network Contractor"/>
    <m/>
    <m/>
    <s v="https://tm365-my.sharepoint.com/personal/badruznasrin_basri_tm_com_my/_layouts/15/Doc.aspx?sourcedoc=%7BD696A361-A05E-4452-9BC4-34EA163D8B53%7D&amp;file=SLD%20KPU_C999_035_DP0001%20(SP7%20%26%20SP8)_Mohd%20Faiez%20Mat%20Jusoh.ppt&amp;action=edit&amp;mobileredirect=true"/>
    <n v="3400039039"/>
    <s v="PJ-SOL-0297-TP"/>
    <s v="https://tm365-my.sharepoint.com/personal/badruznasrin_basri_tm_com_my/Documents/Apps/Microsoft%20Forms/Request%20New%20PR/Question/BOQ%20KPU_C999_035_DP0001%20(SP7%20%20SP8)_Mohd%20Faiez%20Mat%20Jusoh.pdf"/>
    <m/>
    <m/>
    <m/>
    <m/>
    <x v="0"/>
  </r>
  <r>
    <n v="358"/>
    <m/>
    <x v="12"/>
    <m/>
    <m/>
    <m/>
    <d v="2023-09-08T17:27:03"/>
    <d v="2023-09-08T17:32:39"/>
    <s v="faiez.matjusoh@tm.com.my"/>
    <s v="Mohd Faiez Mat Jusoh"/>
    <m/>
    <m/>
    <m/>
    <d v="1952-01-06T00:00:00"/>
    <n v="2435.84"/>
    <s v="Additional PO (SI/VO)"/>
    <s v="EXCESS CABLE LOOSE UG 12C"/>
    <s v="Unifi"/>
    <s v="WAI2210029"/>
    <s v="TMCA/230075"/>
    <s v="WC Q1 TNP FOR JENDELA 2023 (J14D)"/>
    <s v="18/8/2023"/>
    <s v="PAC2300319"/>
    <s v="Petaling Jaya"/>
    <s v="TNP"/>
    <s v="Network Contractor"/>
    <m/>
    <m/>
    <s v="https://tm365-my.sharepoint.com/personal/badruznasrin_basri_tm_com_my/Documents/Apps/Microsoft%20Forms/Request%20New%20PR/Question%201/TNP%20C02A%20DP0001%20SLD%20+%20DESC_Mohd%20Faiez%20Mat%20Jusoh.pdf"/>
    <n v="3400038969"/>
    <s v="PJ-NEP-0097-TP"/>
    <s v="https://tm365-my.sharepoint.com/personal/badruznasrin_basri_tm_com_my/Documents/Apps/Microsoft%20Forms/Request%20New%20PR/Question/SITE_INSTRUCTION_TNP%5B1%5D_Mohd%20Faiez%20Mat%20Jusoh.pdf"/>
    <m/>
    <m/>
    <m/>
    <m/>
    <x v="0"/>
  </r>
  <r>
    <n v="359"/>
    <s v="Nur Fauziah Binti Abdullah Shuhaimy"/>
    <x v="2"/>
    <s v="13/09/2023"/>
    <s v="To confirm PU qty"/>
    <m/>
    <d v="2023-09-08T17:54:28"/>
    <d v="2023-09-08T18:14:53"/>
    <s v="amirul.razak@tm.com.my"/>
    <s v="Amirul Azim Bin Abd Razak"/>
    <m/>
    <m/>
    <m/>
    <d v="1942-01-13T00:00:00"/>
    <n v="3285.01"/>
    <s v="Additional PO (SI/VO)"/>
    <s v="1. Based on the previous site survey &amp; Technical Proposal total distance cable is 1750m from last point outside area of D’savoy apartment to the site 5G. After permit issue by A’famosa resort, we continued survey into apartment area, it require additional 12C UG 230m and 20meter for spare joint . The total additional (S/i) length for cable leg 1 is 250m._x000a__x000a_2. Based on the site discussion with land lord A’famosa Resort (En. Zaki), request to change cable route from overhead to underground. A’famosa won’t be responsible any damage to the cable during site maintenance activity. Site additional pit 2pcs size JB30._x000a__x000a_3. Identify 2 spot way was damaged and required to repair the ducting for cable access. Site additional repair civil element quantity 0.5"/>
    <s v="TMG"/>
    <s v="H5G2206252"/>
    <s v="TMSA/230819"/>
    <s v="5G DNB HORIZON DMAGJ0038 FOC (ADD) SEM F07/F08 KG BALIK MUNGKAR SEMPANG_x000a_EMPAT"/>
    <s v="30/9/2023"/>
    <s v="PAC2303974"/>
    <s v="Melaka"/>
    <s v="SEM"/>
    <s v="Network Contractor"/>
    <m/>
    <m/>
    <s v="https://tm365-my.sharepoint.com/personal/badruznasrin_basri_tm_com_my/Documents/Apps/Microsoft%20Forms/Request%20New%20PR/Question%201/PROPOSAL%20SITE%20INSTRUCTION%20(SI)%205G%20DNB%20HORIZON_Amirul%20Azim%20Bin%20Abd.pdf"/>
    <n v="3400038809"/>
    <s v="MK-TVT-0083-TP"/>
    <s v="https://tm365-my.sharepoint.com/personal/badruznasrin_basri_tm_com_my/Documents/Apps/Microsoft%20Forms/Request%20New%20PR/Question/BOQ%20Document%20TVT%20sign_Amirul%20Azim%20Bin%20Abd.pdf; https://tm365-my.sharepoint.com/personal/badruznasrin_basri_tm_com_my/Documents/Apps/Microsoft%20Forms/Request%20New%20PR/Question/Si_5G%20DNB%20HORIZON%20DMAGJ0038%20FOC%20(ADD)%20SEM%20F09_Amirul%20Azim%20Bin%20Abd.pdf"/>
    <m/>
    <m/>
    <m/>
    <m/>
    <x v="0"/>
  </r>
  <r>
    <n v="360"/>
    <s v="Ahmad Idrus Bin Abdul Talib"/>
    <x v="5"/>
    <m/>
    <m/>
    <s v="12/9/23 - Done verifed BOQ n TP, document uploaded in CPA sharepoint"/>
    <d v="2023-09-08T18:37:39"/>
    <d v="2023-09-08T18:39:50"/>
    <s v="masnirawati.derahim@tm.com.my"/>
    <s v="Masnirawati Binti Derahim Derahim"/>
    <m/>
    <m/>
    <m/>
    <d v="1952-09-03T00:00:00"/>
    <n v="9955.56"/>
    <s v="First PO"/>
    <m/>
    <s v="TMone"/>
    <s v="NRP2302786"/>
    <s v="TMCA/231958 "/>
    <s v="NRP FOC SPUR BNR 96C 48C F45 CORE 1-48  FOR BASF ASIA PACIFIC SERVICE CENTRE - ASPIRE TOWER (MLS OVER IPME)"/>
    <s v="30/9/2023"/>
    <s v="PAC2311219"/>
    <s v="Kuala Lumpur"/>
    <s v="BNR"/>
    <s v="Network Contractor"/>
    <m/>
    <m/>
    <s v="https://tm365-my.sharepoint.com/personal/badruznasrin_basri_tm_com_my/_layouts/15/Doc.aspx?sourcedoc=%7BBBBF3A32-4D7C-46DB-BBC6-BA1B27D46C64%7D&amp;file=TP%20PLAN%20NRP%20FOC%20SPUR%20BNR%20F45%2096C%20ASPIRE%20TOWER_Masnirawati%20Binti%20De.pptx&amp;action=edit&amp;mobileredirect=true"/>
    <n v="3400039145"/>
    <s v="KL-BUM-0416-TP"/>
    <s v="https://tm365-my.sharepoint.com/personal/badruznasrin_basri_tm_com_my/_layouts/15/Doc.aspx?sourcedoc=%7B5DA28FFE-52C9-4AA8-9CEF-B9B15011744F%7D&amp;file=BOQ%20STD%20COSTING%20NRP%20FOC%20SPUR%20BNR%20F45%2096C%20ASPI_Masnirawati%20Binti%20De.xlsx&amp;action=default&amp;mobileredirect=true"/>
    <m/>
    <m/>
    <m/>
    <m/>
    <x v="0"/>
  </r>
  <r>
    <n v="361"/>
    <s v="Hasrul Nizam Bin Othman"/>
    <x v="5"/>
    <m/>
    <m/>
    <m/>
    <d v="2023-09-09T11:00:49"/>
    <d v="2023-09-09T11:02:46"/>
    <s v="najmi.rahman@tm.com.my"/>
    <s v="Ahmad Najmi Bin Arahman Ahmad Najmi Bin Arahman"/>
    <m/>
    <m/>
    <m/>
    <d v="2021-04-06T00:00:00"/>
    <n v="5140.28"/>
    <s v="First PO"/>
    <m/>
    <s v="TMG"/>
    <s v="H5G2300913"/>
    <s v="TMEA/231672"/>
    <s v="5G FOC (TP) TRM F53,54 SPURS 12C 5G DCKTN0400 JLN BKT SETONGKOL"/>
    <s v="25/9/2023"/>
    <s v="PAC2311024"/>
    <s v="Pahang"/>
    <s v="TRM"/>
    <s v="Network Contractor"/>
    <m/>
    <m/>
    <s v="https://tm365-my.sharepoint.com/personal/badruznasrin_basri_tm_com_my/Documents/Apps/Microsoft%20Forms/Request%20New%20PR/Question%201/TP%20DCKTN0400_JLNBKTSETONGKOL_Ahmad%20Najmi%20Bin%20Arah.pdf"/>
    <n v="3400038506"/>
    <s v="PHG-NRO-0189-TP"/>
    <s v="https://tm365-my.sharepoint.com/personal/badruznasrin_basri_tm_com_my/Documents/Apps/Microsoft%20Forms/Request%20New%20PR/Question/BOQ%20DCKTN0400%205G%20BKT%20SETONGKOL_Ahmad%20Najmi%20Bin%20Arah.pdf"/>
    <m/>
    <m/>
    <m/>
    <m/>
    <x v="1"/>
  </r>
  <r>
    <n v="362"/>
    <s v="Hazrin Bin Mohammad"/>
    <x v="1"/>
    <m/>
    <m/>
    <n v="4902145943"/>
    <d v="2023-09-09T11:02:55"/>
    <d v="2023-09-09T11:08:23"/>
    <s v="najmi.rahman@tm.com.my"/>
    <s v="Ahmad Najmi Bin Arahman Ahmad Najmi Bin Arahman"/>
    <m/>
    <m/>
    <m/>
    <d v="2021-04-06T00:00:00"/>
    <n v="17468"/>
    <s v="First PO"/>
    <m/>
    <s v="TMG"/>
    <s v="H5G2300775"/>
    <s v="TMEA/231664"/>
    <s v="5G FOC (TP) TRM F61,62 SPURS 24C DCKTN0299 LRG BKT STG MAJU"/>
    <s v="25/9/2023"/>
    <s v="PAC2310536"/>
    <s v="Pahang"/>
    <s v="TRM"/>
    <s v="Network Contractor"/>
    <m/>
    <m/>
    <s v="https://tm365-my.sharepoint.com/personal/badruznasrin_basri_tm_com_my/Documents/Apps/Microsoft%20Forms/Request%20New%20PR/Question%201/TP%20DCKTN0299_LRGBKTSTGMAJU_Ahmad%20Najmi%20Bin%20Arah.pdf"/>
    <n v="3400038506"/>
    <s v="PHG-NRO-0177-TP"/>
    <s v="https://tm365-my.sharepoint.com/personal/badruznasrin_basri_tm_com_my/Documents/Apps/Microsoft%20Forms/Request%20New%20PR/Question/BOQ%20DCKTN0299_LRGBKTSTGMAJU_Ahmad%20Najmi%20Bin%20Arah.pdf"/>
    <m/>
    <m/>
    <m/>
    <m/>
    <x v="1"/>
  </r>
  <r>
    <n v="363"/>
    <s v="Mohd Syahmi Bin Chik"/>
    <x v="5"/>
    <d v="2023-09-12T00:00:00"/>
    <m/>
    <m/>
    <d v="2023-09-09T11:53:26"/>
    <d v="2023-09-09T12:01:59"/>
    <s v="saifuddinothman.kamal@tm.com.my"/>
    <s v="Mohammad Saifuddin Othman Bin Kamal"/>
    <m/>
    <m/>
    <m/>
    <d v="1954-10-03T00:00:00"/>
    <n v="2251.41"/>
    <s v="First PO"/>
    <m/>
    <s v="TMG"/>
    <s v="BRP2300037"/>
    <s v="TMWA/232077"/>
    <s v="BR SWK FOC BGN_F03 12C SEKOLAH KEBANGSAAN PARISH"/>
    <d v="2023-12-09T00:00:00"/>
    <s v="PAC2311264"/>
    <s v="Sarawak"/>
    <s v="BGN"/>
    <s v="Network Contractor"/>
    <m/>
    <m/>
    <s v="https://tm365-my.sharepoint.com/personal/badruznasrin_basri_tm_com_my/Documents/Apps/Microsoft%20Forms/Request%20New%20PR/Question%201/20230909%20TP%20BR%20KPOP2%20SK%20PARISH_Mohammad%20Saifuddin%20O.pdf; https://tm365-my.sharepoint.com/personal/badruznasrin_basri_tm_com_my/Documents/Apps/Microsoft%20Forms/Request%20New%20PR/Question%201/20230909%20DSR_Mohammad%20Saifuddin%20O.pdf; https://tm365-my.sharepoint.com/personal/badruznasrin_basri_tm_com_my/Documents/Apps/Microsoft%20Forms/Request%20New%20PR/Question%201/20230909%20COSTING%20SK%20PARISH_Mohammad%20Saifuddin%20O.pdf"/>
    <n v="3400039077"/>
    <s v="KG/SB-DTJ-0115-TP"/>
    <s v="https://tm365-my.sharepoint.com/personal/badruznasrin_basri_tm_com_my/Documents/Apps/Microsoft%20Forms/Request%20New%20PR/Question/20230909%20TRIAL%20BOQ_Mohammad%20Saifuddin%20O.pdf"/>
    <m/>
    <m/>
    <m/>
    <m/>
    <x v="0"/>
  </r>
  <r>
    <n v="364"/>
    <s v="Nor Alia Binti Ismail Khafidz"/>
    <x v="1"/>
    <m/>
    <m/>
    <m/>
    <d v="2023-09-09T13:36:59"/>
    <d v="2023-09-09T13:38:54"/>
    <s v="najmi.rahman@tm.com.my"/>
    <s v="Ahmad Najmi Bin Arahman Ahmad Najmi Bin Arahman"/>
    <m/>
    <m/>
    <m/>
    <d v="2013-06-02T00:00:00"/>
    <n v="7367.69"/>
    <s v="First PO"/>
    <m/>
    <s v="TMG"/>
    <s v="H5G2300810"/>
    <s v="TMEA/231668"/>
    <s v="5G FOC (TP) MEC F13,F16 SPURS 24C DCKTN0338 KG MELAYU GAMBANG"/>
    <s v="25/9/2023"/>
    <s v="PAC2310656"/>
    <s v="Pahang"/>
    <s v="MEC"/>
    <s v="Network Contractor"/>
    <m/>
    <m/>
    <s v="https://tm365-my.sharepoint.com/personal/badruznasrin_basri_tm_com_my/Documents/Apps/Microsoft%20Forms/Request%20New%20PR/Question%201/(TP%20PLAN)%20TMEA231668_%205G%20FOC%20(TP)%20MEC%20F13,F16_Ahmad%20Najmi%20Bin%20Arah.pdf"/>
    <n v="3400041266"/>
    <s v="PHG-SKY-0014-TP"/>
    <s v="https://tm365-my.sharepoint.com/personal/badruznasrin_basri_tm_com_my/Documents/Apps/Microsoft%20Forms/Request%20New%20PR/Question/(BOQ)%20TMEA231668_%205G%20FOC%20(TP)%20MEC%20F13,F16%20SPU_Ahmad%20Najmi%20Bin%20Arah.pdf"/>
    <m/>
    <m/>
    <m/>
    <m/>
    <x v="1"/>
  </r>
  <r>
    <n v="365"/>
    <s v="Hasrul Nizam Bin Othman"/>
    <x v="3"/>
    <m/>
    <m/>
    <m/>
    <d v="2023-09-09T13:39:01"/>
    <d v="2023-09-09T13:43:13"/>
    <s v="najmi.rahman@tm.com.my"/>
    <s v="Ahmad Najmi Bin Arahman Ahmad Najmi Bin Arahman"/>
    <m/>
    <m/>
    <m/>
    <d v="2029-09-18T00:00:00"/>
    <n v="22349"/>
    <s v="First PO"/>
    <m/>
    <s v="TMG"/>
    <s v="H5G2300773"/>
    <s v="TMEA/231667"/>
    <s v="5G FOC (TP) MEC F13,F16 SPURS 24C DCKTN0368 BLOCK Z UMP HOLDING"/>
    <s v="25/9/2023"/>
    <s v="PAC2310652"/>
    <s v="Pahang"/>
    <s v="MEC"/>
    <s v="Network Contractor"/>
    <m/>
    <m/>
    <s v="https://tm365-my.sharepoint.com/personal/badruznasrin_basri_tm_com_my/Documents/Apps/Microsoft%20Forms/Request%20New%20PR/Question%201/(TP%20PLAN)%20TMEA231667_%205G%20FOC%20(TP)%20MEC%20F13,F16_Ahmad%20Najmi%20Bin%20Arah.pdf"/>
    <n v="3400041266"/>
    <s v="PHG-SKY-0013-TP"/>
    <s v="https://tm365-my.sharepoint.com/personal/badruznasrin_basri_tm_com_my/Documents/Apps/Microsoft%20Forms/Request%20New%20PR/Question/(BOQ)%20TMEA231667_%205G%20FOC%20(TP)%20MEC%20F13,F16%20SPU_Ahmad%20Najmi%20Bin%20Arah.pdf"/>
    <m/>
    <m/>
    <m/>
    <m/>
    <x v="1"/>
  </r>
  <r>
    <n v="366"/>
    <s v="Muhamad Zaini Bin Mahamad Sarip"/>
    <x v="5"/>
    <d v="2023-09-11T00:00:00"/>
    <s v="PU open mace claim 80, dlm gambar ada 8 je."/>
    <m/>
    <d v="2023-09-09T14:02:31"/>
    <d v="2023-09-09T14:24:38"/>
    <s v="nazman.zaiyadi@tm.com.my"/>
    <s v="Nazman Bin Zaiyadi"/>
    <m/>
    <m/>
    <m/>
    <d v="2714-04-20T23:45:36"/>
    <n v="24170.720000000001"/>
    <s v="Additional PO (SI/VO)"/>
    <s v="CWS laluan kabel sedia ada sangkut @ rosak._x000a_Keperluan untuk pembaikan bagi membolehkan kabel thru laluan tersebut._x000a_Raise up manhole yang tenggelam bagi memudahkan kerja team operation selepas ini."/>
    <s v="TMone"/>
    <s v="GOV2304918"/>
    <s v="TMEC/230133"/>
    <s v="Penarikan kabel FOC 96C junction dari TM Batu Gajah (BGK) ke TM Ayer Lanas (AL) untuk support MyGov customers"/>
    <s v="30/9/2023"/>
    <s v="PAC2309943"/>
    <s v="Kelantan"/>
    <s v="AL-BGK"/>
    <s v="Network Contractor"/>
    <m/>
    <m/>
    <s v="https://tm365-my.sharepoint.com/personal/badruznasrin_basri_tm_com_my/Documents/Apps/Microsoft%20Forms/Request%20New%20PR/Question%201/SI%20MYGOV%20FOC%20AL-BGK%20J96C-TMEC23133,%20Distance_Nazman%20Bin%20Zaiyadi.pdf"/>
    <n v="3400041285"/>
    <s v="CNFD-MJS-0001-TP"/>
    <s v="https://tm365-my.sharepoint.com/personal/badruznasrin_basri_tm_com_my/_layouts/15/Doc.aspx?sourcedoc=%7B480CA1E1-35BD-48AE-B801-705692715F2B%7D&amp;file=BQ%20SI%20MyGov%20Foc%20AL-BGK%2096C-TMEC230133_Nazman%20Bin%20Zaiyadi.xlsx&amp;action=default&amp;mobileredirect=true"/>
    <m/>
    <m/>
    <m/>
    <m/>
    <x v="0"/>
  </r>
  <r>
    <n v="367"/>
    <m/>
    <x v="12"/>
    <m/>
    <m/>
    <m/>
    <d v="2023-09-09T16:13:50"/>
    <d v="2023-09-09T16:22:00"/>
    <s v="noreha.fatehi@tm.com.my"/>
    <s v="Noreha Binti Fatehi Noreha Binti Fatehi"/>
    <m/>
    <m/>
    <m/>
    <d v="1958-06-16T00:00:00"/>
    <n v="3190.88"/>
    <s v="First PO"/>
    <m/>
    <s v="TMG"/>
    <s v="H5G2300881"/>
    <s v="TMWA/235050"/>
    <s v="5G DNB _DQSAM1125  1 IUC/CSR &amp; SPUR  JLNFOOCHOW"/>
    <s v="30/9/2023"/>
    <s v="PAC2311026"/>
    <s v="Sarawak"/>
    <s v="SAN"/>
    <s v="Network Contractor"/>
    <m/>
    <m/>
    <s v="https://tm365-my.sharepoint.com/personal/badruznasrin_basri_tm_com_my/Documents/Apps/Microsoft%20Forms/Request%20New%20PR/Question%201/BOQ%20FOR%20TMWA235050_Noreha%20Binti%20Fatehi.pdf; https://tm365-my.sharepoint.com/personal/badruznasrin_basri_tm_com_my/Documents/Apps/Microsoft%20Forms/Request%20New%20PR/Question%201/COSTING%20FOR%20TMWA235050_Noreha%20Binti%20Fatehi.pdf; https://tm365-my.sharepoint.com/personal/badruznasrin_basri_tm_com_my/Documents/Apps/Microsoft%20Forms/Request%20New%20PR/Question%201/TP%20FOR%20TMWA235050_Noreha%20Binti%20Fatehi.pdf"/>
    <n v="3400039073"/>
    <s v="KG/SB-CIS-0102-TP"/>
    <s v="https://tm365-my.sharepoint.com/personal/badruznasrin_basri_tm_com_my/Documents/Apps/Microsoft%20Forms/Request%20New%20PR/Question/BOQ%20FOR%20TMWA235050_Noreha%20Binti%20Fatehi.pdf"/>
    <m/>
    <m/>
    <m/>
    <m/>
    <x v="1"/>
  </r>
  <r>
    <n v="368"/>
    <s v="Mohd Nasharulhisham Bin Mohd Nasir"/>
    <x v="12"/>
    <m/>
    <m/>
    <m/>
    <d v="2023-09-10T05:59:42"/>
    <d v="2023-09-10T06:10:46"/>
    <s v="sazrilanwar@tm.com.my"/>
    <s v="Sazril Anwar Bin Zulkifli Zulkifli"/>
    <m/>
    <m/>
    <m/>
    <d v="1971-04-13T00:00:00"/>
    <n v="2400.77"/>
    <s v="Additional PO (SI/VO)"/>
    <s v="Additional pole due to site condition"/>
    <s v="TMG"/>
    <s v="P1P2300068"/>
    <s v="TMCA/231629"/>
    <s v="WEBE CW0060 MTI F023 LP UKAY PERDANA MTI"/>
    <s v="15/9/2023"/>
    <s v="PAC2308868"/>
    <s v="Selangor Timur"/>
    <s v="MTI"/>
    <s v="Network Contractor"/>
    <m/>
    <m/>
    <s v="https://tm365-my.sharepoint.com/personal/badruznasrin_basri_tm_com_my/Documents/Apps/Microsoft%20Forms/Request%20New%20PR/Question%201/VO%20-%20WEBE%20CW0060%20MTI%20F023%20LP%20UKAY%20PERDANA%20MTI_Sazril%20Anwar%20Bin%20Zul.pdf"/>
    <n v="3400038918"/>
    <s v="ST-PCO-0811-TP"/>
    <s v="https://tm365-my.sharepoint.com/personal/badruznasrin_basri_tm_com_my/Documents/Apps/Microsoft%20Forms/Request%20New%20PR/Question/BOQ%20-%20VO%20WEBE%20CW0060%20MTI%20F023%20LP%20UKAY%20PERDANA_Sazril%20Anwar%20Bin%20Zul.pdf"/>
    <m/>
    <m/>
    <m/>
    <m/>
    <x v="0"/>
  </r>
  <r>
    <n v="369"/>
    <s v="Muhammad Hafizzuddin Bin Mohd Noor"/>
    <x v="2"/>
    <d v="2023-09-12T00:00:00"/>
    <m/>
    <s v="WC EXCEED WARRANT"/>
    <d v="2023-09-10T09:43:03"/>
    <d v="2023-09-10T09:44:27"/>
    <s v="atiqah.kamis@tm.com.my"/>
    <s v="Siti Nur Atiqah Binti Kamis"/>
    <m/>
    <m/>
    <m/>
    <d v="1920-06-10T00:00:00"/>
    <n v="3547.08"/>
    <s v="First PO"/>
    <m/>
    <s v="Unifi"/>
    <s v="WAI2202783"/>
    <s v="TMSA/223224"/>
    <s v="WC SNI_C063 - DP0070 JALAN MERBAU 6"/>
    <d v="2023-10-10T00:00:00"/>
    <s v="PAC2216208"/>
    <s v="Johor Selatan"/>
    <s v="SNI"/>
    <s v="Network Contractor"/>
    <m/>
    <m/>
    <s v="https://tm365-my.sharepoint.com/personal/badruznasrin_basri_tm_com_my/_layouts/15/Doc.aspx?sourcedoc=%7B2628DF52-6D58-4C7C-987A-FD439842E36F%7D&amp;file=SNI_C063%20-%20DP0070%20JLN%20MERBAU%206_Siti%20Nur%20Atiqah%20Bint.pptx&amp;action=edit&amp;mobileredirect=true"/>
    <n v="3400039219"/>
    <s v="JS-JAK-0050-TP"/>
    <s v="https://tm365-my.sharepoint.com/personal/badruznasrin_basri_tm_com_my/Documents/Apps/Microsoft%20Forms/Request%20New%20PR/Question/BOQ%20-%20SNI_C063-DP0070%20JALAN%20MERBAU%206_Siti%20Nur%20Atiqah%20Bint.pdf"/>
    <m/>
    <m/>
    <m/>
    <m/>
    <x v="0"/>
  </r>
  <r>
    <n v="370"/>
    <s v="Muhammad Hafizzuddin Bin Mohd Noor"/>
    <x v="2"/>
    <d v="2023-09-12T00:00:00"/>
    <m/>
    <s v="WC EXCEED WARRANT"/>
    <d v="2023-09-10T09:46:07"/>
    <d v="2023-09-10T09:50:53"/>
    <s v="atiqah.kamis@tm.com.my"/>
    <s v="Siti Nur Atiqah Binti Kamis"/>
    <m/>
    <m/>
    <m/>
    <d v="1920-06-10T00:00:00"/>
    <n v="3256.54"/>
    <s v="First PO"/>
    <m/>
    <s v="Unifi"/>
    <s v="WAI2202783"/>
    <s v="TMSA/223224"/>
    <s v="WC SNI C018 DP0035 JALAN SALENG"/>
    <d v="2023-10-10T00:00:00"/>
    <s v="PAC2216208"/>
    <s v="Johor Selatan"/>
    <s v="SNI"/>
    <s v="Network Contractor"/>
    <m/>
    <m/>
    <s v="https://tm365-my.sharepoint.com/personal/badruznasrin_basri_tm_com_my/_layouts/15/Doc.aspx?sourcedoc=%7BE7C3EABA-166E-42A2-A041-EB8676621436%7D&amp;file=SNI_C018%20-DP0035_Siti%20Nur%20Atiqah%20Bint.pptx&amp;action=edit&amp;mobileredirect=true"/>
    <n v="3400039219"/>
    <s v="JS-JAK-0044-TP"/>
    <s v="https://tm365-my.sharepoint.com/personal/badruznasrin_basri_tm_com_my/_layouts/15/Doc.aspx?sourcedoc=%7BE81E2413-D01C-41FB-A19E-690C1FAD1F72%7D&amp;file=BOQ-SNI%20C018%20DP0035%20JALAN%20SALENG_Siti%20Nur%20Atiqah%20Bint.xlsx&amp;action=default&amp;mobileredirect=true"/>
    <m/>
    <m/>
    <m/>
    <m/>
    <x v="0"/>
  </r>
  <r>
    <n v="371"/>
    <s v="Muhammad Hafizzuddin Bin Mohd Noor"/>
    <x v="2"/>
    <d v="2023-09-12T00:00:00"/>
    <m/>
    <s v="WC EXCEED WARRANT"/>
    <d v="2023-09-10T09:57:55"/>
    <d v="2023-09-10T10:01:55"/>
    <s v="atiqah.kamis@tm.com.my"/>
    <s v="Siti Nur Atiqah Binti Kamis"/>
    <m/>
    <m/>
    <m/>
    <d v="1920-11-11T00:00:00"/>
    <n v="2029.08"/>
    <s v="First PO"/>
    <m/>
    <s v="Unifi"/>
    <s v="WAI2303043"/>
    <s v="TMSA/232164"/>
    <s v="WC SC C078 NO 40A KG MAJU JAYA"/>
    <s v="30/9/2023"/>
    <s v="PAC2307806"/>
    <s v="Johor Selatan"/>
    <s v="SC"/>
    <s v="Network Contractor"/>
    <m/>
    <m/>
    <s v="https://tm365-my.sharepoint.com/personal/badruznasrin_basri_tm_com_my/Documents/Apps/Microsoft%20Forms/Request%20New%20PR/Question%201/TP%20SC%20C078%2040A,%20,%20JALAN,%20KAMPUNG%20MAJU%20JAYA,%208_Siti%20Nur%20Atiqah%20Bint.pdf"/>
    <n v="3400039219"/>
    <s v="JS-JAK-0055-TP"/>
    <s v="https://tm365-my.sharepoint.com/personal/badruznasrin_basri_tm_com_my/Documents/Apps/Microsoft%20Forms/Request%20New%20PR/Question/BOQ%20WC%20SC%20C078%20NO%2040A%20JLN%20BUNGA%20MAWAR%20KG%20MAJU_Siti%20Nur%20Atiqah%20Bint.pdf"/>
    <m/>
    <m/>
    <m/>
    <m/>
    <x v="0"/>
  </r>
  <r>
    <n v="372"/>
    <s v="Muhammad Hafizzuddin Bin Mohd Noor"/>
    <x v="2"/>
    <d v="2023-09-12T00:00:00"/>
    <m/>
    <s v="WC EXCEED WARRANT"/>
    <d v="2023-09-10T10:06:45"/>
    <d v="2023-09-10T10:08:38"/>
    <s v="atiqah.kamis@tm.com.my"/>
    <s v="Siti Nur Atiqah Binti Kamis"/>
    <m/>
    <m/>
    <m/>
    <d v="1920-11-11T00:00:00"/>
    <n v="3545.08"/>
    <s v="First PO"/>
    <m/>
    <s v="Unifi"/>
    <s v="WAI2303043"/>
    <s v="TMSA/232164"/>
    <s v="WC SC C126 64A JALAN NB2 1/4 TAMAN NUSA BESTARI"/>
    <s v="30/9/2023"/>
    <s v=" PAC2307806"/>
    <s v="Johor Selatan"/>
    <s v="SC"/>
    <s v="Network Contractor"/>
    <m/>
    <m/>
    <s v="https://tm365-my.sharepoint.com/personal/badruznasrin_basri_tm_com_my/Documents/Apps/Microsoft%20Forms/Request%20New%20PR/Question%201/TP%20SC%20C126%2064A,%20,%20JALAN%20NB2%201.4,%20TAMAN%20NUSA%20B_Siti%20Nur%20Atiqah%20Bint.pdf"/>
    <n v="3400039219"/>
    <s v="JS-JAK-0047-TP"/>
    <s v="https://tm365-my.sharepoint.com/personal/badruznasrin_basri_tm_com_my/Documents/Apps/Microsoft%20Forms/Request%20New%20PR/Question/BOQ%20WC%20SC%20C126%2064A,%20,%20JALAN%20NB2%201.4,%20TAMAN%20NU_Siti%20Nur%20Atiqah%20Bint.pdf"/>
    <m/>
    <m/>
    <m/>
    <m/>
    <x v="0"/>
  </r>
  <r>
    <n v="373"/>
    <s v="Muhammad Hafizzuddin Bin Mohd Noor"/>
    <x v="2"/>
    <d v="2023-09-12T00:00:00"/>
    <m/>
    <s v="WC EXCEED WARRANT"/>
    <d v="2023-09-10T10:14:53"/>
    <d v="2023-09-10T10:20:02"/>
    <s v="atiqah.kamis@tm.com.my"/>
    <s v="Siti Nur Atiqah Binti Kamis"/>
    <m/>
    <m/>
    <m/>
    <d v="1920-08-17T00:00:00"/>
    <n v="6746.52"/>
    <s v="First PO"/>
    <m/>
    <s v="Unifi"/>
    <s v="WAI2304168"/>
    <s v="TMSA/232404"/>
    <s v="WC SC (POOL) FOR JENDELA Q2 APRIL - JUNE 2023"/>
    <s v="30/9/2023"/>
    <s v="PAC2307806"/>
    <s v="Johor Selatan"/>
    <s v="sc"/>
    <s v="Network Contractor"/>
    <m/>
    <m/>
    <s v="https://tm365-my.sharepoint.com/personal/badruznasrin_basri_tm_com_my/Documents/Apps/Microsoft%20Forms/Request%20New%20PR/Question%201/TMSA232404%20WC%20SC%20(POOL)%20FOR%20JENDELA%20Q2%20APRIL_Siti%20Nur%20Atiqah%20Bint.pdf"/>
    <n v="3400041308"/>
    <s v="JS-WUH-0031-TP"/>
    <s v="https://tm365-my.sharepoint.com/personal/badruznasrin_basri_tm_com_my/_layouts/15/Doc.aspx?sourcedoc=%7B4169F812-9873-4781-94B0-4E7469F6B0A6%7D&amp;file=Costing_TMSA232404%20WC%20SC%20(POOL)%20FOR%20JENDELA%20Q_Siti%20Nur%20Atiqah%20Bint.xlsx&amp;action=default&amp;mobileredirect=true"/>
    <m/>
    <m/>
    <m/>
    <m/>
    <x v="0"/>
  </r>
  <r>
    <n v="374"/>
    <s v="Muhamad Zaini Bin Mahamad Sarip"/>
    <x v="5"/>
    <d v="2023-09-11T00:00:00"/>
    <s v="tiada gambr kt site. ikut kt IRF kerja dh dilakukan. gambar dh dpt. tp proceed PR."/>
    <m/>
    <d v="2023-09-10T10:23:38"/>
    <d v="2023-09-10T10:38:27"/>
    <s v="nurulfahmie.mohamedyasin@tm.com.my"/>
    <s v="Nurulfahmie Binti Mohamed Yasin"/>
    <m/>
    <m/>
    <m/>
    <d v="1906-01-06T00:00:00"/>
    <n v="85.82"/>
    <s v="Additional PO (SI/VO)"/>
    <s v="PU tambahan. "/>
    <s v="TMone"/>
    <s v="GOV2301115"/>
    <s v="TMEA/238070"/>
    <s v="MYGOV NEO KO FOC SPUR 12C JPN CAWANGAN UTC KELANTAN"/>
    <d v="2023-07-08T00:00:00"/>
    <s v="PAC2305482"/>
    <s v="Kelantan"/>
    <s v="KO"/>
    <s v="Network Contractor"/>
    <m/>
    <m/>
    <s v="https://tm365-my.sharepoint.com/personal/badruznasrin_basri_tm_com_my/Documents/Apps/Microsoft%20Forms/Request%20New%20PR/Question%201/IRF%20JPN%20UTC_Nurulfahmie%20Binti%20Mo.jpg"/>
    <n v="3400038885"/>
    <s v=" KEL-GET-0744-TP"/>
    <s v="https://tm365-my.sharepoint.com/personal/badruznasrin_basri_tm_com_my/Documents/Apps/Microsoft%20Forms/Request%20New%20PR/Question/BOQ%20UTC%20JPN_Nurulfahmie%20Binti%20Mo.jpg"/>
    <m/>
    <m/>
    <m/>
    <m/>
    <x v="0"/>
  </r>
  <r>
    <n v="375"/>
    <s v="Muhamad Zaini Bin Mahamad Sarip"/>
    <x v="2"/>
    <d v="2023-09-11T00:00:00"/>
    <s v="tiada gambr kt site. ikut kt FM kerja dh dilakukan. 13/9 masih pending BOQ utk 1 PU dan gambar"/>
    <m/>
    <d v="2023-09-10T10:39:12"/>
    <d v="2023-09-10T10:47:29"/>
    <s v="nurulfahmie.mohamedyasin@tm.com.my"/>
    <s v="Nurulfahmie Binti Mohamed Yasin"/>
    <m/>
    <m/>
    <m/>
    <d v="1926-01-06T00:00:00"/>
    <n v="42.91"/>
    <s v="Additional PO (SI/VO)"/>
    <s v="pertambahan PU"/>
    <s v="TMone"/>
    <s v="GOV2300492"/>
    <s v="TMEA/238034"/>
    <s v="MYGOV NEO KO FOC SPUR 12C AKADEMI JPJ WILAYAH TIMUR"/>
    <d v="2023-03-08T00:00:00"/>
    <s v="PAC2304928"/>
    <s v="Kelantan"/>
    <s v="KO"/>
    <s v="Network Contractor"/>
    <m/>
    <m/>
    <s v="https://tm365-my.sharepoint.com/personal/badruznasrin_basri_tm_com_my/Documents/Apps/Microsoft%20Forms/Request%20New%20PR/Question%201/IRF%20JPJ%20WILAYAH_Nurulfahmie%20Binti%20Mo.jpg"/>
    <n v="3400038885"/>
    <s v=" KEL-GET-0724-TP"/>
    <s v="https://tm365-my.sharepoint.com/personal/badruznasrin_basri_tm_com_my/Documents/Apps/Microsoft%20Forms/Request%20New%20PR/Question/BOQ%20JPJ%20WILAYAH_Nurulfahmie%20Binti%20Mo.jpg"/>
    <m/>
    <m/>
    <m/>
    <m/>
    <x v="0"/>
  </r>
  <r>
    <n v="376"/>
    <s v="Muhamad Zaini Bin Mahamad Sarip"/>
    <x v="10"/>
    <d v="2023-09-11T00:00:00"/>
    <s v="PU push core x boleh claim if dh guna PU commercial cable"/>
    <m/>
    <d v="2023-09-10T10:48:12"/>
    <d v="2023-09-10T10:58:26"/>
    <s v="nurulfahmie.mohamedyasin@tm.com.my"/>
    <s v="Nurulfahmie Binti Mohamed Yasin"/>
    <m/>
    <m/>
    <m/>
    <d v="1924-05-25T00:00:00"/>
    <n v="5262.11"/>
    <s v="Additional PO (SI/VO)"/>
    <s v="COMMERCIAL S/I FOC 96C UG(ORI MAX) ATAS PU MAIN TIDAK DIGUNAKAN TUKR KEPADA COMMERCIAL S/I FOC 48C UG(ORI MAX)"/>
    <s v="TMone"/>
    <s v="GOV2300919"/>
    <s v="TMEA/238055"/>
    <s v="MYGOV NEO KO FOC SPUR 12C NRECC JUPEM NEGERI KELANTAN"/>
    <s v="15/8/2023"/>
    <s v="PAC2305398"/>
    <s v="Kelantan"/>
    <s v="KO"/>
    <s v="Network Contractor"/>
    <m/>
    <m/>
    <s v="https://tm365-my.sharepoint.com/personal/badruznasrin_basri_tm_com_my/Documents/Apps/Microsoft%20Forms/Request%20New%20PR/Question%201/IRF%20NRECC%20KO_Nurulfahmie%20Binti%20Mo.jpg"/>
    <n v="3400038885"/>
    <s v="KEL-GET-0743-TP"/>
    <s v="https://tm365-my.sharepoint.com/personal/badruznasrin_basri_tm_com_my/Documents/Apps/Microsoft%20Forms/Request%20New%20PR/Question/BOQ%20NRECC%20KO_Nurulfahmie%20Binti%20Mo.jpg"/>
    <m/>
    <m/>
    <m/>
    <m/>
    <x v="0"/>
  </r>
  <r>
    <n v="377"/>
    <s v="Muhamad Zaini Bin Mahamad Sarip"/>
    <x v="10"/>
    <d v="2023-09-11T00:00:00"/>
    <s v="PU push core x boleh claim if dh guna PU commercial cable"/>
    <m/>
    <d v="2023-09-10T11:08:02"/>
    <d v="2023-09-10T11:16:31"/>
    <s v="nurulfahmie.mohamedyasin@tm.com.my"/>
    <s v="Nurulfahmie Binti Mohamed Yasin"/>
    <m/>
    <m/>
    <m/>
    <d v="1922-01-03T00:00:00"/>
    <n v="288.54000000000002"/>
    <s v="Additional PO (SI/VO)"/>
    <s v="ADDITIONAL CABLE JOINT FOR PUSH CORE  (U/G)"/>
    <s v="TMone"/>
    <s v="GOV2300503"/>
    <s v="TMEA/238023"/>
    <s v="MYGOV NEO KO FOC SPUR 12C NRECC JKPTG NEGERI KELANTAN"/>
    <d v="2023-01-08T00:00:00"/>
    <s v="PAC2304566"/>
    <s v="Kelantan"/>
    <s v="KO"/>
    <s v="Network Contractor"/>
    <m/>
    <m/>
    <s v="https://tm365-my.sharepoint.com/personal/badruznasrin_basri_tm_com_my/Documents/Apps/Microsoft%20Forms/Request%20New%20PR/Question%201/IRF%20NRECC%20KO_Nurulfahmie%20Binti%20Mo%201.jpg"/>
    <n v="3400038885"/>
    <s v="KEL-GET-0720-TP"/>
    <s v="https://tm365-my.sharepoint.com/personal/badruznasrin_basri_tm_com_my/Documents/Apps/Microsoft%20Forms/Request%20New%20PR/Question/BOQ%20NRECC%20KO_Nurulfahmie%20Binti%20Mo%201.jpg"/>
    <m/>
    <m/>
    <m/>
    <m/>
    <x v="0"/>
  </r>
  <r>
    <n v="378"/>
    <m/>
    <x v="3"/>
    <m/>
    <m/>
    <m/>
    <d v="2023-09-10T11:13:57"/>
    <d v="2023-09-10T11:23:20"/>
    <s v="rnazdin@tm.com.my"/>
    <s v="Ramnazdin Bin Ramli Ramli"/>
    <m/>
    <m/>
    <m/>
    <d v="2020-09-12T00:00:00"/>
    <n v="27099.57"/>
    <s v="Additional PO (SI/VO)"/>
    <s v="PENAMBAHAN SKIM UNTUK SECONDE BOQ"/>
    <s v="TMG"/>
    <s v="H5G2300888"/>
    <s v="TMNA/232538"/>
    <s v="H5G_FOC BES F15 CSR DRPER0015_KGGUARMUSANG"/>
    <s v="31/8/2023"/>
    <s v="PAC2311172"/>
    <s v="Kedah/Perlis"/>
    <s v="BES"/>
    <s v="Network Contractor"/>
    <m/>
    <m/>
    <s v="https://tm365-my.sharepoint.com/personal/badruznasrin_basri_tm_com_my/Documents/Apps/Microsoft%20Forms/Request%20New%20PR/Question%201/SLD%205G%20KG%20GUAR%20MUSANG%20SECOND%20PO._Ramnazdin%20Bin%20Ramli.pdf"/>
    <n v="1003403"/>
    <s v="KD/PL-LIT-0171-TP"/>
    <s v="https://tm365-my.sharepoint.com/personal/badruznasrin_basri_tm_com_my/Documents/Apps/Microsoft%20Forms/Request%20New%20PR/Question/2nd%20guar%20musang%20(3)_Ramnazdin%20Bin%20Ramli.pdf"/>
    <m/>
    <m/>
    <m/>
    <m/>
    <x v="1"/>
  </r>
  <r>
    <n v="379"/>
    <s v="Muhamad Zaini Bin Mahamad Sarip"/>
    <x v="2"/>
    <d v="2023-09-11T00:00:00"/>
    <s v="to confirmkan kerja dh buat ke belum. 13/9 AND masih belum jwb lg"/>
    <m/>
    <d v="2023-09-10T11:25:37"/>
    <d v="2023-09-10T11:28:37"/>
    <s v="nurulfahmie.mohamedyasin@tm.com.my"/>
    <s v="Nurulfahmie Binti Mohamed Yasin"/>
    <m/>
    <m/>
    <m/>
    <d v="1932-04-25T00:00:00"/>
    <n v="1077.24"/>
    <s v="Additional PO (SI/VO)"/>
    <s v="KERJA-KERJA PUSH CORE"/>
    <s v="TMone"/>
    <s v="GOV2300860"/>
    <s v="TMEA/238056"/>
    <s v="MYGOV NEO KO FOC SPUR 12C PEJABAT IMIGRESEN UTC KELANTAN"/>
    <d v="2023-07-08T00:00:00"/>
    <s v="PAC2305401"/>
    <s v="Kelantan"/>
    <s v="KO"/>
    <s v="Network Contractor"/>
    <m/>
    <m/>
    <s v="https://tm365-my.sharepoint.com/personal/badruznasrin_basri_tm_com_my/Documents/Apps/Microsoft%20Forms/Request%20New%20PR/Question%201/BOQ%20IMEGRESEN%20UTC_Nurulfahmie%20Binti%20Mo.jpg"/>
    <n v="3400038885"/>
    <s v="KEL-GET-0731-TP"/>
    <s v="https://tm365-my.sharepoint.com/personal/badruznasrin_basri_tm_com_my/Documents/Apps/Microsoft%20Forms/Request%20New%20PR/Question/BOQ%20IMEGRESEN%20UTC_Nurulfahmie%20Binti%20Mo.jpg"/>
    <m/>
    <m/>
    <m/>
    <m/>
    <x v="0"/>
  </r>
  <r>
    <n v="380"/>
    <s v="Muhamad Zaini Bin Mahamad Sarip"/>
    <x v="5"/>
    <d v="2023-09-11T00:00:00"/>
    <s v="to confirmkan kerja dh buat ke belum utk PU no 1"/>
    <m/>
    <d v="2023-09-10T11:29:20"/>
    <d v="2023-09-10T11:39:26"/>
    <s v="nurulfahmie.mohamedyasin@tm.com.my"/>
    <s v="Nurulfahmie Binti Mohamed Yasin"/>
    <m/>
    <m/>
    <m/>
    <d v="1904-12-12T00:00:00"/>
    <n v="365.06"/>
    <s v="Additional PO (SI/VO)"/>
    <s v="KERJA-KERJA PUSH CORE"/>
    <s v="TMone"/>
    <s v="GOV2301251"/>
    <s v="TMEA/238066"/>
    <s v="MYGOV NEO KO FOC SPUR 12C KASTAM JALAN SULTAN KOTA BHARU"/>
    <d v="2023-03-08T00:00:00"/>
    <s v="PAC2305492"/>
    <s v="Kelantan"/>
    <s v="KO"/>
    <s v="Network Contractor"/>
    <m/>
    <m/>
    <s v="https://tm365-my.sharepoint.com/personal/badruznasrin_basri_tm_com_my/Documents/Apps/Microsoft%20Forms/Request%20New%20PR/Question%201/IRF%20KASTAM%20KO_Nurulfahmie%20Binti%20Mo.jpg"/>
    <n v="3400038885"/>
    <s v="KEL-GET-0745-TP"/>
    <s v="https://tm365-my.sharepoint.com/personal/badruznasrin_basri_tm_com_my/Documents/Apps/Microsoft%20Forms/Request%20New%20PR/Question/BOQ%20KASTAM%20KO_Nurulfahmie%20Binti%20Mo.jpg"/>
    <m/>
    <m/>
    <m/>
    <m/>
    <x v="0"/>
  </r>
  <r>
    <n v="381"/>
    <s v="Muhamad Zaini Bin Mahamad Sarip"/>
    <x v="5"/>
    <d v="2023-09-11T00:00:00"/>
    <m/>
    <m/>
    <d v="2023-09-10T11:37:03"/>
    <d v="2023-09-10T11:39:35"/>
    <s v="faizal.rasid@tm.com.my"/>
    <s v="Mohamad Faizal Bin Rasid"/>
    <m/>
    <m/>
    <m/>
    <d v="1916-01-15T00:00:00"/>
    <n v="4494.84"/>
    <s v="Additional PO (SI/VO)"/>
    <s v="Additional cable length 212m"/>
    <s v="TMone"/>
    <s v="GOV2300142"/>
    <s v="TMEA/238008"/>
    <s v="MYGOV PM FOC SPUR 12C BALAI BOMBA DAN PENYELAMAT PASIR MAS"/>
    <s v="31/7/2023"/>
    <s v="PAC2304158"/>
    <s v="Kelantan"/>
    <s v="PM"/>
    <s v="Network Contractor"/>
    <m/>
    <m/>
    <s v="https://tm365-my.sharepoint.com/personal/badruznasrin_basri_tm_com_my/Documents/Apps/Microsoft%20Forms/Request%20New%20PR/Question%201/REDMARK%20-%20mygov%20pm%20foc%20spur%2012c%20balai%20bomba%20d_Mohamad%20Faizal%20Bin%20R.pdf"/>
    <n v="3400038490"/>
    <s v="KEL-EDU-0068-TP"/>
    <s v="https://tm365-my.sharepoint.com/personal/badruznasrin_basri_tm_com_my/Documents/Apps/Microsoft%20Forms/Request%20New%20PR/Question/SI%20TMEA238008%20_MYGOV%20PM%20FOC%20SPUR%2012C%20BALAI%20BO_Mohamad%20Faizal%20Bin%20R.pdf"/>
    <m/>
    <m/>
    <m/>
    <m/>
    <x v="0"/>
  </r>
  <r>
    <n v="382"/>
    <s v="Muhamad Zaini Bin Mahamad Sarip"/>
    <x v="5"/>
    <d v="2023-09-11T00:00:00"/>
    <s v="tiada redmark/ dokumen utk sahkan SI tersebut"/>
    <m/>
    <d v="2023-09-10T11:36:02"/>
    <d v="2023-09-10T11:40:09"/>
    <s v="marzukie.mohamad@tm.com.my"/>
    <s v="Marzukie Bin Mohamad"/>
    <m/>
    <m/>
    <m/>
    <d v="1942-04-03T00:00:00"/>
    <n v="6527.71"/>
    <s v="Additional PO (SI/VO)"/>
    <s v="Additional COMMERCIAL S/I FOC 48C UG for 940m due to new FDC requirement also BREAKING &amp; REPAIR J/BOX/PIT and 50MM THICK ACWC ROAD PAVEMENT"/>
    <s v="Unifi"/>
    <s v="SRR2104438"/>
    <s v="JMEA/226571"/>
    <s v="SRR FTTH ADD KUK_C020A KG CHICHA, KG TANJUNG STAN KUBANG KERIAN"/>
    <s v="31/3/2023"/>
    <s v="PAC2212508"/>
    <s v="Kelantan"/>
    <s v="KUK"/>
    <s v="Network Contractor"/>
    <m/>
    <m/>
    <s v="https://tm365-my.sharepoint.com/personal/badruznasrin_basri_tm_com_my/Documents/Apps/Microsoft%20Forms/Request%20New%20PR/Question%201/AS%20BUILT%20BOQ_JMEA_226571_Marzukie%20Bin%20Mohamad.pdf"/>
    <n v="3400038718"/>
    <s v=" KEL-MAT(RR)-0068-TP"/>
    <s v="https://tm365-my.sharepoint.com/personal/badruznasrin_basri_tm_com_my/Documents/Apps/Microsoft%20Forms/Request%20New%20PR/Question/AS%20BUILT%20BOQ_JMEA_226571_Marzukie%20Bin%20Mohamad.pdf"/>
    <m/>
    <m/>
    <m/>
    <m/>
    <x v="0"/>
  </r>
  <r>
    <n v="383"/>
    <m/>
    <x v="5"/>
    <m/>
    <m/>
    <m/>
    <d v="2023-09-10T11:48:20"/>
    <d v="2023-09-10T11:55:57"/>
    <s v="kanuar.nor@tm.com.my"/>
    <s v="Khairul Anuar Bin Mohd Nor"/>
    <m/>
    <s v="confirmed that this item is not in WWPO list;"/>
    <s v="checked and confirmed budget in project;"/>
    <d v="1911-03-05T00:00:00"/>
    <n v="794"/>
    <s v="Additional PO (SI/VO)"/>
    <s v="PO for NID Installation, patching &amp; tagging"/>
    <s v="TMone"/>
    <s v="GOV2300417"/>
    <s v="TMNA/230880"/>
    <s v="MYGOV*NET FOC BL F21 JPJ BALING (99.7)_x000a_"/>
    <d v="2023-08-15T00:00:00"/>
    <s v="PAC2305865"/>
    <s v="Kedah/Perlis"/>
    <s v="BL"/>
    <s v="Network Contractor"/>
    <m/>
    <m/>
    <s v="https://tm365-my.sharepoint.com/personal/badruznasrin_basri_tm_com_my/Documents/Apps/Microsoft%20Forms/Request%20New%20PR/Question%201/TP%20BOQ%20TMNA%20230880_Khairul%20Anuar%20Bin%20Mo.pdf"/>
    <s v="3400038940"/>
    <s v="KD/PL-SNR-0063-TP"/>
    <s v="https://tm365-my.sharepoint.com/personal/badruznasrin_basri_tm_com_my/_layouts/15/Doc.aspx?sourcedoc=%7B52B3E4F0-B868-4C5C-B812-3D5310C0DC73%7D&amp;file=TP%20COSTING%20TMNA%20230880_Khairul%20Anuar%20Bin%20Mo.xlsx&amp;action=default&amp;mobileredirect=true"/>
    <m/>
    <m/>
    <m/>
    <m/>
    <x v="0"/>
  </r>
  <r>
    <n v="384"/>
    <m/>
    <x v="5"/>
    <m/>
    <m/>
    <m/>
    <d v="2023-09-10T11:56:04"/>
    <d v="2023-09-10T12:09:01"/>
    <s v="kanuar.nor@tm.com.my"/>
    <s v="Khairul Anuar Bin Mohd Nor"/>
    <m/>
    <s v="confirmed that this item is not in WWPO list;"/>
    <s v="checked and confirmed budget in project;"/>
    <d v="1919-11-08T00:00:00"/>
    <n v="1354"/>
    <s v="Additional PO (SI/VO)"/>
    <s v="Kerja2 NID Installation , patching &amp; tagging"/>
    <s v="TMone"/>
    <s v="GOV2300737"/>
    <s v="TMNA/231373"/>
    <s v="MYGOV*NET FOC PHU F14/F12 PEJ. IMIGRESEN (99.9)_x000a_"/>
    <d v="2023-08-31T00:00:00"/>
    <s v="PAC2305312"/>
    <s v="Kedah/Perlis"/>
    <s v="PHU"/>
    <s v="Network Contractor"/>
    <m/>
    <m/>
    <s v="https://tm365-my.sharepoint.com/personal/badruznasrin_basri_tm_com_my/Documents/Apps/Microsoft%20Forms/Request%20New%20PR/Question%201/TP%20BOQ%20TMNA%20231373_Khairul%20Anuar%20Bin%20Mo.pdf"/>
    <s v="3400038940"/>
    <s v="KD/PL-SNR-0064-TP"/>
    <s v="https://tm365-my.sharepoint.com/personal/badruznasrin_basri_tm_com_my/_layouts/15/Doc.aspx?sourcedoc=%7BC01D1CDF-0C58-478F-9A00-2E8EACC98FCF%7D&amp;file=TP%20COSTING%20TMNA%20231373_Khairul%20Anuar%20Bin%20Mo.xlsx&amp;action=default&amp;mobileredirect=true"/>
    <m/>
    <m/>
    <m/>
    <m/>
    <x v="0"/>
  </r>
  <r>
    <n v="385"/>
    <s v="Hasrul Nizam Bin Othman"/>
    <x v="5"/>
    <d v="2023-11-09T00:00:00"/>
    <m/>
    <s v="PO SI issued"/>
    <d v="2023-09-10T13:33:52"/>
    <d v="2023-09-10T13:40:56"/>
    <s v="najmi.rahman@tm.com.my"/>
    <s v="Ahmad Najmi Bin Arahman Ahmad Najmi Bin Arahman"/>
    <m/>
    <s v="confirmed that this item is not in WWPO list;"/>
    <s v="checked and confirmed budget in project;"/>
    <d v="1928-01-19T00:00:00"/>
    <n v="2695.95"/>
    <s v="Additional PO (SI/VO)"/>
    <s v="PR2 to proceed FRLP, added pole relocation, related to Land Lord Issue"/>
    <s v="TMG"/>
    <s v="H5G2204134"/>
    <s v="TMEA/221668"/>
    <s v="5G FOC (TP) PGB DCKTN0188 LRG PERMATANG BADAK PERDANA 2"/>
    <d v="2023-09-25T00:00:00"/>
    <s v="PAC2217462"/>
    <s v="Pahang"/>
    <s v="PGB"/>
    <s v="Network Contractor"/>
    <m/>
    <m/>
    <s v="https://tm365-my.sharepoint.com/personal/badruznasrin_basri_tm_com_my/_layouts/15/Doc.aspx?sourcedoc=%7BCF8F0D53-32BA-4A50-A7D6-27B56710FBE7%7D&amp;file=TP%20DCKTN0188[1]_Ahmad%20Najmi%20Bin%20Arah.pptx&amp;action=edit&amp;mobileredirect=true"/>
    <s v="3400038669"/>
    <s v="PHG-LEA-0124-TP"/>
    <s v="https://tm365-my.sharepoint.com/personal/badruznasrin_basri_tm_com_my/Documents/Apps/Microsoft%20Forms/Request%20New%20PR/Question/BOQ_PR2%205G%20FOC%20(TP)%20PGB%20DCKTN0188%20LRG%20PERMATA_Ahmad%20Najmi%20Bin%20Arah.pdf"/>
    <m/>
    <m/>
    <m/>
    <m/>
    <x v="1"/>
  </r>
  <r>
    <n v="386"/>
    <m/>
    <x v="12"/>
    <m/>
    <m/>
    <m/>
    <d v="2023-09-10T14:21:33"/>
    <d v="2023-09-10T14:30:58"/>
    <s v="BUNKATAN@TM.COM.MY"/>
    <s v="Bun Katan Katan"/>
    <m/>
    <s v="confirmed that this item is not in WWPO list;"/>
    <s v="checked and confirmed budget in project;"/>
    <d v="1990-04-02T00:00:00"/>
    <n v="32995.03"/>
    <s v="First PO"/>
    <m/>
    <s v="TMG"/>
    <s v="H5G2300964"/>
    <s v="tmwa/237266"/>
    <s v="5G DNB DQMIR0703 1 IUC/ CSR &amp; FOC MR_F42(SPUR 24C/12C)/MR_F43(SPUR 24C/12C) FOR JALAN RIAM, 98000 MIRI"/>
    <d v="2023-09-29T00:00:00"/>
    <s v="PAC2311228"/>
    <s v="Sarawak"/>
    <s v="MR"/>
    <s v="Other Contract"/>
    <m/>
    <s v="3400027412"/>
    <m/>
    <m/>
    <m/>
    <s v="https://tm365-my.sharepoint.com/personal/badruznasrin_basri_tm_com_my/Documents/Apps/Microsoft%20Forms/Request%20New%20PR/Question/BOQ%20JALAN%20RIAM%20_rotated_Bun%20Katan%20Katan.pdf; https://tm365-my.sharepoint.com/personal/badruznasrin_basri_tm_com_my/Documents/Apps/Microsoft%20Forms/Request%20New%20PR/Question/TP%20redmark%20jalan%20riam%20TMWA237266_Bun%20Katan%20Katan.pdf"/>
    <m/>
    <m/>
    <m/>
    <m/>
    <x v="1"/>
  </r>
  <r>
    <n v="387"/>
    <m/>
    <x v="12"/>
    <m/>
    <m/>
    <m/>
    <d v="2023-09-10T14:46:26"/>
    <d v="2023-09-10T14:47:02"/>
    <s v="alixgeoffrey@tm.com.my"/>
    <s v="Alixgeoffrey Anak Ongke"/>
    <m/>
    <s v="confirmed that this item is not in WWPO list;"/>
    <s v="checked and confirmed budget in project;"/>
    <d v="2001-08-01T00:00:00"/>
    <n v="4373.0200000000004"/>
    <s v="First PO"/>
    <m/>
    <s v="TMG"/>
    <s v="H5G2300769"/>
    <s v="TMWA/230464 "/>
    <s v="DQSRN0959_JLNTMNANGGERIKINDAH"/>
    <d v="2023-09-22T00:00:00"/>
    <s v=" PAC2311484"/>
    <s v="Sarawak"/>
    <s v="SRN"/>
    <s v="Other Contract"/>
    <m/>
    <s v="3400039051"/>
    <m/>
    <m/>
    <m/>
    <s v="https://tm365-my.sharepoint.com/personal/badruznasrin_basri_tm_com_my/Documents/Apps/Microsoft%20Forms/Request%20New%20PR/Question/TMWA230464%20STANDARD%20COSTING%201jlntmn_Alixgeoffrey%20Anak%20On.pdf"/>
    <m/>
    <m/>
    <m/>
    <m/>
    <x v="0"/>
  </r>
  <r>
    <n v="388"/>
    <m/>
    <x v="12"/>
    <m/>
    <m/>
    <m/>
    <d v="2023-09-10T14:47:10"/>
    <d v="2023-09-10T14:54:21"/>
    <s v="alixgeoffrey@tm.com.my"/>
    <s v="Alixgeoffrey Anak Ongke"/>
    <m/>
    <s v="confirmed that this item is not in WWPO list;"/>
    <s v="checked and confirmed budget in project;"/>
    <d v="1961-06-18T00:00:00"/>
    <n v="9492"/>
    <s v="First PO"/>
    <m/>
    <s v="TMG"/>
    <s v="H5G2300771"/>
    <s v="TMWA/230465"/>
    <s v="DQSRN0966_JLNKGHULUBTGSADONG"/>
    <d v="2023-09-22T00:00:00"/>
    <s v="PAC2311481"/>
    <s v="Sarawak"/>
    <s v="SRN"/>
    <s v="Other Contract"/>
    <m/>
    <s v="3400039051"/>
    <m/>
    <m/>
    <m/>
    <s v="https://tm365-my.sharepoint.com/personal/badruznasrin_basri_tm_com_my/Documents/Apps/Microsoft%20Forms/Request%20New%20PR/Question/TMWA230465%20STANDARD%20COSTING%201-jln%20penghulu_Alixgeoffrey%20Anak%20On.pdf"/>
    <m/>
    <m/>
    <m/>
    <m/>
    <x v="1"/>
  </r>
  <r>
    <n v="389"/>
    <m/>
    <x v="12"/>
    <m/>
    <m/>
    <m/>
    <d v="2023-09-10T14:54:28"/>
    <d v="2023-09-10T15:00:25"/>
    <s v="alixgeoffrey@tm.com.my"/>
    <s v="Alixgeoffrey Anak Ongke"/>
    <m/>
    <s v="confirmed that this item is not in WWPO list;"/>
    <s v="checked and confirmed budget in project;"/>
    <d v="1954-05-22T00:00:00"/>
    <n v="3708.68"/>
    <s v="First PO"/>
    <m/>
    <s v="TMG"/>
    <s v="TMWA/230482"/>
    <s v="H5G2300863"/>
    <s v="DQSRN0971_JLNKUCHINGSERIAN1"/>
    <d v="2023-09-22T00:00:00"/>
    <s v="PAC2311477"/>
    <s v="Sarawak"/>
    <s v="SRN"/>
    <s v="Other Contract"/>
    <m/>
    <s v="3400039051"/>
    <m/>
    <m/>
    <m/>
    <s v="https://tm365-my.sharepoint.com/personal/badruznasrin_basri_tm_com_my/Documents/Apps/Microsoft%20Forms/Request%20New%20PR/Question/TMWA230482%20STANDARD%20COSTING%20kg-srn_Alixgeoffrey%20Anak%20On.pdf"/>
    <m/>
    <m/>
    <m/>
    <m/>
    <x v="0"/>
  </r>
  <r>
    <n v="390"/>
    <s v="Muhamad Zaini Bin Mahamad Sarip"/>
    <x v="5"/>
    <d v="2023-09-11T00:00:00"/>
    <m/>
    <m/>
    <d v="2023-09-10T15:21:53"/>
    <d v="2023-09-10T15:27:05"/>
    <s v="faizal.rasid@tm.com.my"/>
    <s v="Mohamad Faizal Bin Rasid"/>
    <m/>
    <s v="confirmed that this item is not in WWPO list;"/>
    <s v="checked and confirmed budget in project;"/>
    <d v="1919-06-22T00:00:00"/>
    <n v="6597.81"/>
    <s v="Additional PO (SI/VO)"/>
    <s v="Additional cable length"/>
    <s v="TMone"/>
    <s v="GOV2301260"/>
    <s v="TMEA/238048"/>
    <s v="MYGOV PKU FOC SPUR 12C KASTAM CAWANGAN PENGUATKUASAAN, PENGKALAN KUBOR_x000a_"/>
    <d v="2023-07-15T00:00:00"/>
    <s v="PAC2305334"/>
    <s v="Kelantan"/>
    <s v="PKU"/>
    <s v="Network Contractor"/>
    <m/>
    <m/>
    <s v="https://tm365-my.sharepoint.com/personal/badruznasrin_basri_tm_com_my/Documents/Apps/Microsoft%20Forms/Request%20New%20PR/Question%201/SLD%20%20MYGOV%20PKU%20KASTAM_Mohamad%20Faizal%20Bin%20R.pdf"/>
    <s v="3400038754"/>
    <s v="KEL-NIM-0106-TP"/>
    <s v="https://tm365-my.sharepoint.com/personal/badruznasrin_basri_tm_com_my/Documents/Apps/Microsoft%20Forms/Request%20New%20PR/Question/Site%20Instruction%20MYGOV%20PKU%20KASTAM_Mohamad%20Faizal%20Bin%20R.pdf"/>
    <m/>
    <m/>
    <m/>
    <m/>
    <x v="0"/>
  </r>
  <r>
    <n v="391"/>
    <s v="Muhamad Zaini Bin Mahamad Sarip"/>
    <x v="5"/>
    <d v="2023-09-11T00:00:00"/>
    <s v="tiada gambar tiang. AND dh bg gambar tiang. to proceed PR"/>
    <m/>
    <d v="2023-09-10T15:38:12"/>
    <d v="2023-09-10T15:53:30"/>
    <s v="faizal.rasid@tm.com.my"/>
    <s v="Mohamad Faizal Bin Rasid"/>
    <m/>
    <s v="confirmed that this item is not in WWPO list;"/>
    <s v="checked and confirmed budget in project;"/>
    <d v="1910-02-25T00:00:00"/>
    <n v="7679.15"/>
    <s v="Additional PO (SI/VO)"/>
    <s v="Additional cable length and required 2 pole 9m"/>
    <s v="TMone"/>
    <s v="GOV2300167"/>
    <s v="TMEA/238018"/>
    <s v="MYGOV PKU FOC SPUR 12C BALAI BOMBA DAN PENYELAMAT PENGKALAN KUBUR_x000a__x000a_"/>
    <d v="2023-07-31T00:00:00"/>
    <s v=" PAC2304281"/>
    <s v="Kelantan"/>
    <s v="PKU"/>
    <s v="Network Contractor"/>
    <m/>
    <m/>
    <s v="https://tm365-my.sharepoint.com/personal/badruznasrin_basri_tm_com_my/Documents/Apps/Microsoft%20Forms/Request%20New%20PR/Question%201/REDMARK%20MYGOV%20PKU%20BALAI%20BOMBA%20DAN%20PENYELAMAT_Mohamad%20Faizal%20Bin%20R.pdf"/>
    <s v="3400038490"/>
    <s v="KEL-EDU-0070-TP"/>
    <s v="https://tm365-my.sharepoint.com/personal/badruznasrin_basri_tm_com_my/Documents/Apps/Microsoft%20Forms/Request%20New%20PR/Question/SI%20%20MYGOV%20NEO%20PKU%20FOC%20SPUR%2012C%20BALAI%20BOMBA%20DA_Mohamad%20Faizal%20Bin%20R.pdf"/>
    <m/>
    <m/>
    <m/>
    <m/>
    <x v="0"/>
  </r>
  <r>
    <n v="392"/>
    <m/>
    <x v="12"/>
    <m/>
    <m/>
    <m/>
    <d v="2023-09-10T22:14:20"/>
    <d v="2023-09-10T22:15:43"/>
    <s v="jimbai.abik@tm.com.my"/>
    <s v="Jimbai Anak Abik Jimbai"/>
    <m/>
    <s v="confirmed that this item is not in WWPO list;"/>
    <s v="checked and confirmed budget in project;"/>
    <d v="1936-11-13T00:00:00"/>
    <n v="15252.16"/>
    <s v="First PO"/>
    <m/>
    <s v="TMone"/>
    <s v="NRP2204875"/>
    <s v="TMWA/237050"/>
    <s v="FOC MR_F42 (SPUR 48C/24C) &amp; MR_F43 (SPUR 48C/24C) FOR SARAWAK SHELL BERHAD,_x000a_13 STOREY SHELL BUILDING,JALAN MARINAPARKCITY 98000 MIRI (NRP2204875)"/>
    <d v="2023-09-15T00:00:00"/>
    <s v="PAC2223944"/>
    <s v="Sarawak"/>
    <s v="MR"/>
    <s v="Other Contract"/>
    <m/>
    <s v="NA"/>
    <m/>
    <m/>
    <m/>
    <s v="https://tm365-my.sharepoint.com/personal/badruznasrin_basri_tm_com_my/Documents/Apps/Microsoft%20Forms/Request%20New%20PR/Question/QUOTE%20-ACSB-08-2023-1057%20TM-SARAWAK_Jimbai%20Anak%20Abik%20Jim.pdf; https://tm365-my.sharepoint.com/personal/badruznasrin_basri_tm_com_my/Documents/Apps/Microsoft%20Forms/Request%20New%20PR/Question/Supplier%20Declaration%20Form%20-AZTEL_Jimbai%20Anak%20Abik%20Jim.pdf; https://tm365-my.sharepoint.com/personal/badruznasrin_basri_tm_com_my/Documents/Apps/Microsoft%20Forms/Request%20New%20PR/Question/230904_TM%20patch%20cord_rev1_Jimbai%20Anak%20Abik%20Jim.pdf; https://tm365-my.sharepoint.com/personal/badruznasrin_basri_tm_com_my/Documents/Apps/Microsoft%20Forms/Request%20New%20PR/Question/Supplier%20Declaration_Jimbai%20Anak%20Abik%20Jim.pdf"/>
    <m/>
    <m/>
    <m/>
    <m/>
    <x v="0"/>
  </r>
  <r>
    <n v="393"/>
    <m/>
    <x v="12"/>
    <m/>
    <m/>
    <m/>
    <d v="2023-09-11T00:00:00"/>
    <d v="2023-09-11T00:00:00"/>
    <s v="jimbai.abik@tm.com.my"/>
    <s v="Jimbai Anak Abik Jimbai"/>
    <m/>
    <s v="confirmed that this item is not in WWPO list;"/>
    <s v="checked and confirmed budget in project;"/>
    <n v="83647"/>
    <n v="77474.880000000005"/>
    <s v="First PO"/>
    <m/>
    <s v="TMG"/>
    <s v="H5G2300458"/>
    <s v="TMWA/237201"/>
    <s v="5G DNB DQMIR0786 1 IUC/ CSR &amp; FOC TNT_F06 (SPUR 24C/12C)/TNT_F07 (SPUR_x000a_24C/12C) FOR Lot 1438 TMN TUNKU MIRI, 98000 MIRI (H5G2300458)"/>
    <s v="9/30/2023"/>
    <s v="PAC2310273"/>
    <s v="Sarawak"/>
    <s v="TNT"/>
    <s v="Network Contractor"/>
    <m/>
    <m/>
    <s v="https://tm365-my.sharepoint.com/personal/badruznasrin_basri_tm_com_my/_layouts/15/Doc.aspx?sourcedoc=%7B1AD3A2E9-D1C4-4B4D-8748-52E56C8E45BC%7D&amp;file=Technical%20proposal%205G%20DQMIR0786_TMNTUNKUMIRI_Jimbai%20Anak%20Abik%20Jim.pptx&amp;action=edit&amp;mobileredirect=true"/>
    <n v="3400038703"/>
    <s v="MR/BIN-LSB-0355-TP"/>
    <s v="https://tm365-my.sharepoint.com/personal/badruznasrin_basri_tm_com_my/_layouts/15/Doc.aspx?sourcedoc=%7BEC56DDFB-9E84-41CB-93A6-50D66BA9E5DA%7D&amp;file=Std_Costing_AWP_FTTH_CNC%20090823_Jimbai%20Anak%20Abik%20Jim.xlsx&amp;action=default&amp;mobileredirect=true"/>
    <m/>
    <m/>
    <m/>
    <m/>
    <x v="0"/>
  </r>
  <r>
    <n v="394"/>
    <m/>
    <x v="12"/>
    <m/>
    <m/>
    <s v="Budget available. Pending TP"/>
    <d v="2023-09-11T00:00:00"/>
    <d v="2023-09-11T00:00:00"/>
    <s v="dasuki.ramli@tm.com.my"/>
    <s v="Mohd Dasuki Bin Ramli"/>
    <m/>
    <s v="confirmed that this item is not in WWPO list;"/>
    <s v="checked and confirmed budget in project;"/>
    <n v="13955"/>
    <n v="13955"/>
    <s v="First PO"/>
    <m/>
    <s v="TMone"/>
    <s v="GOV2305371"/>
    <s v="TMEA/233271"/>
    <s v="MYGOVNET FOC SPUR (12C) IPME TG PEJABAT PAROL DAERAH KUALA TERENGGANU"/>
    <d v="2023-11-09T00:00:00"/>
    <s v="PAC2311215"/>
    <s v="Terengganu"/>
    <s v="TG"/>
    <s v="Network Contractor"/>
    <m/>
    <m/>
    <s v="https://tm365-my.sharepoint.com/personal/badruznasrin_basri_tm_com_my/_layouts/15/Doc.aspx?sourcedoc=%7BE25CC046-D2D5-4BCF-8E89-BEAA810CE6AE%7D&amp;file=Std_Costing_IPME%20SLA%2099.0%20-%20GOV2305371%20-%20MYGO_Mohd%20Dasuki%20Bin%20Raml.xlsx&amp;action=default&amp;mobileredirect=true"/>
    <n v="3400038885"/>
    <s v="TRG-GET-0462-TP"/>
    <s v="https://tm365-my.sharepoint.com/personal/badruznasrin_basri_tm_com_my/_layouts/15/Doc.aspx?sourcedoc=%7B64D54FEF-05AA-423F-A825-EF8905344741%7D&amp;file=Std_Costing_IPME%20SLA%2099.0%20-%20GOV2305371%20-%20MYGO_Mohd%20Dasuki%20Bin%20Raml.xlsx&amp;action=default&amp;mobileredirect=true"/>
    <m/>
    <m/>
    <m/>
    <m/>
    <x v="0"/>
  </r>
  <r>
    <n v="395"/>
    <s v="Muhamad Zaini Bin Mahamad Sarip"/>
    <x v="2"/>
    <d v="2023-09-12T00:00:00"/>
    <s v="tiada redmark/ dokumen utk sahkan SI tersebut"/>
    <m/>
    <d v="2023-09-11T00:00:00"/>
    <d v="2023-09-11T00:00:00"/>
    <s v="nurulfahmie.mohamedyasin@tm.com.my"/>
    <s v="Nurulfahmie Binti Mohamed Yasin"/>
    <m/>
    <s v="confirmed that this item is not in WWPO list;"/>
    <s v="checked and confirmed budget in project;"/>
    <n v="33614"/>
    <n v="4158.3"/>
    <s v="Additional PO (SI/VO)"/>
    <s v="COMMERCIAL INSTALL FOC 12C OH(CNC LITE) BERTAMBAH SBYK 400M"/>
    <s v="TMone"/>
    <s v="H5G2300357"/>
    <s v="TMEA/236053"/>
    <s v="H5G WBU FOC SPUR 12C DDTUM0432 KG KUBANG PALAS WAKAF BHARU"/>
    <s v="8/15/2023"/>
    <s v="PAC2307908"/>
    <s v="Kelantan"/>
    <s v="WBU"/>
    <s v="Network Contractor"/>
    <m/>
    <m/>
    <s v="https://tm365-my.sharepoint.com/personal/badruznasrin_basri_tm_com_my/Documents/Apps/Microsoft%20Forms/Request%20New%20PR/Question%201/BOQ%20KUBANG%20PALAS_Nurulfahmie%20Binti%20Mo.jpg"/>
    <n v="3400038524"/>
    <s v="KEL-CAK-0317-TP"/>
    <s v="https://tm365-my.sharepoint.com/personal/badruznasrin_basri_tm_com_my/Documents/Apps/Microsoft%20Forms/Request%20New%20PR/Question/BOQ%20KUBANG%20PALAS_Nurulfahmie%20Binti%20Mo.jpg"/>
    <m/>
    <m/>
    <m/>
    <m/>
    <x v="0"/>
  </r>
  <r>
    <n v="396"/>
    <m/>
    <x v="5"/>
    <m/>
    <m/>
    <m/>
    <d v="2023-09-11T00:00:00"/>
    <d v="2023-09-11T00:00:00"/>
    <s v="XL195633@tm.com.my"/>
    <s v="Nur Mimi Shafinaz Binti Johari Nur Mimi Shafinaz Binti Johari"/>
    <m/>
    <s v="confirmed that this item is not in WWPO list;"/>
    <s v="checked and confirmed budget in project;"/>
    <n v="14545"/>
    <n v="560"/>
    <s v="Additional PO (SI/VO)"/>
    <s v="PILOT PROJECT FROM GM AND KD/PL TO PROVIDE INSTALLATION BY CONTRACTOR UNDER COST MANAGEMENT"/>
    <s v="TMone"/>
    <s v="GOV2300184"/>
    <s v="TMNA/231145"/>
    <s v="MYGOV*NET FOC 24C KUH F27 KASTAM POS LAJU TMN BERLIAN LANGKAWI (IPME)-KUH (99.7)"/>
    <s v="9/30/2023"/>
    <s v="PAC2304108"/>
    <s v="Kedah/Perlis"/>
    <s v="KUH"/>
    <s v="Network Contractor"/>
    <m/>
    <m/>
    <s v="https://tm365-my.sharepoint.com/personal/badruznasrin_basri_tm_com_my/Documents/Apps/Microsoft%20Forms/Request%20New%20PR/Question%201/BQ%203RD%20PO%20MYGOVNET%20FOC%2024C%20KUH%20F27%20KASTAM%20POS_Nur%20Mimi%20Shafinaz%20Bi.pdf; https://tm365-my.sharepoint.com/personal/badruznasrin_basri_tm_com_my/Documents/Apps/Microsoft%20Forms/Request%20New%20PR/Question%201/EMAIL%20REFERENCE_Nur%20Mimi%20Shafinaz%20Bi.jpeg"/>
    <n v="3400038882"/>
    <s v="KD/PL-RAZ-0550-TP"/>
    <s v="https://tm365-my.sharepoint.com/personal/badruznasrin_basri_tm_com_my/Documents/Apps/Microsoft%20Forms/Request%20New%20PR/Question/BQ%203RD%20PO%20MYGOVNET%20FOC%2024C%20KUH%20F27%20KASTAM%20POS_Nur%20Mimi%20Shafinaz%20Bi.pdf"/>
    <m/>
    <m/>
    <m/>
    <m/>
    <x v="0"/>
  </r>
  <r>
    <n v="397"/>
    <m/>
    <x v="8"/>
    <d v="2023-09-13T00:00:00"/>
    <s v="BOQ ada item joint for push core &amp; commercial s/i. emailed to AND 13/9"/>
    <m/>
    <d v="2023-09-11T00:00:00"/>
    <d v="2023-09-11T00:00:00"/>
    <s v="XL195633@tm.com.my"/>
    <s v="Nur Mimi Shafinaz Binti Johari Nur Mimi Shafinaz Binti Johari"/>
    <m/>
    <s v="confirmed that this item is not in WWPO list;"/>
    <s v="checked and confirmed budget in project;"/>
    <n v="9637"/>
    <n v="5536.61"/>
    <s v="Additional PO (SI/VO)"/>
    <s v="PILOT PROJECT FROM GM AND KD/PL TO PROVIDE INSTALLATION BY CONTRACTOR UNDER COST MANAGEMENT"/>
    <s v="TMone"/>
    <s v="GOV2304347"/>
    <s v="TMNA/232254"/>
    <s v="MYGOV*NET FOC KUH_F15_F16 MAJLIS PERBANDARAN LANGKAWI BANDARAYA PELANCONGAN(IPME)-KUH"/>
    <s v="9/30/2023"/>
    <s v="PAC2307713"/>
    <s v="Kedah/Perlis"/>
    <s v="KUH"/>
    <s v="Network Contractor"/>
    <m/>
    <m/>
    <s v="https://tm365-my.sharepoint.com/personal/badruznasrin_basri_tm_com_my/Documents/Apps/Microsoft%20Forms/Request%20New%20PR/Question%201/BQ%202ND%20PO%20MYGOVNET%20FOC%20KUH_F15_F16%20MAJLIS%20PER_Nur%20Mimi%20Shafinaz%20Bi.pdf; https://tm365-my.sharepoint.com/personal/badruznasrin_basri_tm_com_my/Documents/Apps/Microsoft%20Forms/Request%20New%20PR/Question%201/EMAIL%20REFERENCE_Nur%20Mimi%20Shafinaz%20Bi%201.jpeg"/>
    <n v="3400038882"/>
    <s v="KD/PL-RAZ-0589-TP"/>
    <s v="https://tm365-my.sharepoint.com/personal/badruznasrin_basri_tm_com_my/Documents/Apps/Microsoft%20Forms/Request%20New%20PR/Question/BQ%202ND%20PO%20MYGOVNET%20FOC%20KUH_F15_F16%20MAJLIS%20PER_Nur%20Mimi%20Shafinaz%20Bi.pdf"/>
    <m/>
    <m/>
    <m/>
    <m/>
    <x v="0"/>
  </r>
  <r>
    <n v="398"/>
    <m/>
    <x v="5"/>
    <m/>
    <m/>
    <m/>
    <d v="2023-09-11T00:00:00"/>
    <d v="2023-09-11T00:00:00"/>
    <s v="XL195633@tm.com.my"/>
    <s v="Nur Mimi Shafinaz Binti Johari Nur Mimi Shafinaz Binti Johari"/>
    <m/>
    <s v="confirmed that this item is not in WWPO list;"/>
    <s v="checked and confirmed budget in project;"/>
    <n v="14311"/>
    <n v="1971.48"/>
    <s v="Additional PO (SI/VO)"/>
    <s v="PILOT PROJECT FROM GM AND KD/PL TO PROVIDE INSTALLATION BY CONTRACTOR UNDER COST MANAGEMENT"/>
    <s v="TMone"/>
    <s v="GOV2300958"/>
    <s v="TMNA/231599"/>
    <s v="MYGOV*NET FOC KUH F27 AKADEMI JPJ WILAYAH UTARA(IPME)-KUH(99.7)"/>
    <s v="9/30/2023"/>
    <s v="PAC2305974"/>
    <s v="Kedah/Perlis"/>
    <s v="KUH"/>
    <s v="Network Contractor"/>
    <m/>
    <m/>
    <s v="https://tm365-my.sharepoint.com/personal/badruznasrin_basri_tm_com_my/Documents/Apps/Microsoft%20Forms/Request%20New%20PR/Question%201/BQ%202ND%20PO%20MYGOVNET%20FOC%20KUH%20F27%20AKADEMI%20JPJ%20WI_Nur%20Mimi%20Shafinaz%20Bi.pdf; https://tm365-my.sharepoint.com/personal/badruznasrin_basri_tm_com_my/Documents/Apps/Microsoft%20Forms/Request%20New%20PR/Question%201/EMAIL%20REFERENCE_Nur%20Mimi%20Shafinaz%20Bi%202.jpeg"/>
    <n v="3400038882"/>
    <s v="KD/PL-RAZ-0570-TP"/>
    <s v="https://tm365-my.sharepoint.com/personal/badruznasrin_basri_tm_com_my/Documents/Apps/Microsoft%20Forms/Request%20New%20PR/Question/BQ%202ND%20PO%20MYGOVNET%20FOC%20KUH%20F27%20AKADEMI%20JPJ%20WI_Nur%20Mimi%20Shafinaz%20Bi.pdf"/>
    <m/>
    <m/>
    <m/>
    <m/>
    <x v="0"/>
  </r>
  <r>
    <n v="399"/>
    <m/>
    <x v="5"/>
    <m/>
    <m/>
    <m/>
    <d v="2023-09-11T00:00:00"/>
    <d v="2023-09-11T00:00:00"/>
    <s v="XL195633@tm.com.my"/>
    <s v="Nur Mimi Shafinaz Binti Johari Nur Mimi Shafinaz Binti Johari"/>
    <m/>
    <s v="confirmed that this item is not in WWPO list;"/>
    <s v="checked and confirmed budget in project;"/>
    <n v="21824"/>
    <n v="1971.48"/>
    <s v="Additional PO (SI/VO)"/>
    <s v="PILOT PROJECT FROM GM AND KD/PL TO PROVIDE INSTALLATION BY CONTRACTOR UNDER COST MANAGEMENT"/>
    <s v="TMone"/>
    <s v="GOV2300316"/>
    <s v="TMNA/231605"/>
    <s v="MYGOV*NET FOC KUH F27 -JABATAN PENGANGKUTAN JALAN LANGKAWI(IPME)-KUH (99.7)"/>
    <s v="9/30/2023"/>
    <s v="PAC2305977"/>
    <s v="Kedah/Perlis"/>
    <s v="KUH"/>
    <s v="Network Contractor"/>
    <m/>
    <m/>
    <s v="https://tm365-my.sharepoint.com/personal/badruznasrin_basri_tm_com_my/Documents/Apps/Microsoft%20Forms/Request%20New%20PR/Question%201/BQ%202ND%20PO%20MYGOVNET%20FOC%20KUH%20F27%20-JABATAN%20PENGA_Nur%20Mimi%20Shafinaz%20Bi.pdf; https://tm365-my.sharepoint.com/personal/badruznasrin_basri_tm_com_my/Documents/Apps/Microsoft%20Forms/Request%20New%20PR/Question%201/EMAIL%20REFERENCE_Nur%20Mimi%20Shafinaz%20Bi%203.jpeg"/>
    <n v="3400038882"/>
    <s v="KD/PL-RAZ-0571-TP"/>
    <s v="https://tm365-my.sharepoint.com/personal/badruznasrin_basri_tm_com_my/Documents/Apps/Microsoft%20Forms/Request%20New%20PR/Question/BQ%202ND%20PO%20MYGOVNET%20FOC%20KUH%20F27%20-JABATAN%20PENGA_Nur%20Mimi%20Shafinaz%20Bi.pdf"/>
    <m/>
    <m/>
    <m/>
    <m/>
    <x v="0"/>
  </r>
  <r>
    <n v="400"/>
    <m/>
    <x v="8"/>
    <d v="2023-09-13T00:00:00"/>
    <s v="BOQ ada item joint for push core &amp; commercial s/i. emailed to AND 13/9"/>
    <m/>
    <d v="2023-09-11T00:00:00"/>
    <d v="2023-09-11T00:00:00"/>
    <s v="XL195633@tm.com.my"/>
    <s v="Nur Mimi Shafinaz Binti Johari Nur Mimi Shafinaz Binti Johari"/>
    <m/>
    <s v="confirmed that this item is not in WWPO list;"/>
    <s v="checked and confirmed budget in project;"/>
    <n v="10220"/>
    <n v="6164.59"/>
    <s v="Additional PO (SI/VO)"/>
    <s v="PILOT PROJECT FROM GM AND KD/PL TO PROVIDE INSTALLATION BY CONTRACTOR UNDER COST MANAGEMENT"/>
    <s v="TMone"/>
    <s v=" "/>
    <s v="TMNA/231049"/>
    <s v="MYGOV*NET FOC PMT F14_F15 POS IMIGRESEN LTA LANGKAWI JALAN PADANG MAT SIRAT(99.9)"/>
    <s v="9/30/2023"/>
    <s v="PAC2305486"/>
    <s v="Kedah/Perlis"/>
    <s v="PMT"/>
    <s v="Network Contractor"/>
    <m/>
    <m/>
    <s v="https://tm365-my.sharepoint.com/personal/badruznasrin_basri_tm_com_my/Documents/Apps/Microsoft%20Forms/Request%20New%20PR/Question%201/BQ%202ND%20PO%20MYGOVNET%20FOC%20PMT%20F14_F15%20POS%20IMIGRE_Nur%20Mimi%20Shafinaz%20Bi.pdf; https://tm365-my.sharepoint.com/personal/badruznasrin_basri_tm_com_my/Documents/Apps/Microsoft%20Forms/Request%20New%20PR/Question%201/EMAIL%20REFERENCE_Nur%20Mimi%20Shafinaz%20Bi%204.jpeg"/>
    <n v="3400038882"/>
    <s v="KD/PL-RAZ-0556-TP"/>
    <s v="https://tm365-my.sharepoint.com/personal/badruznasrin_basri_tm_com_my/Documents/Apps/Microsoft%20Forms/Request%20New%20PR/Question/BQ%202ND%20PO%20MYGOVNET%20FOC%20PMT%20F14_F15%20POS%20IMIGRE_Nur%20Mimi%20Shafinaz%20Bi.pdf"/>
    <m/>
    <m/>
    <m/>
    <m/>
    <x v="0"/>
  </r>
  <r>
    <n v="401"/>
    <m/>
    <x v="12"/>
    <m/>
    <m/>
    <m/>
    <d v="2023-09-11T00:00:00"/>
    <d v="2023-09-11T00:00:00"/>
    <s v="AUWANI.SUDIN@TM.COM.MY"/>
    <s v="Nurul Auwani Sudin"/>
    <m/>
    <s v="confirmed that this item is not in WWPO list;"/>
    <s v="checked and confirmed budget in project;"/>
    <n v="39300"/>
    <n v="17718.400000000001"/>
    <s v="First PO"/>
    <m/>
    <s v="TMone"/>
    <s v="NRP2302993"/>
    <s v="TMWA/233178"/>
    <s v="SDEC, FOC - SRK_FXX 24C - SELANGAN(MEP2P LEG B)-SRK"/>
    <s v="9/29/2023"/>
    <s v=" PAC2311597"/>
    <s v="Sarawak"/>
    <s v="SRK"/>
    <s v="Network Contractor"/>
    <m/>
    <m/>
    <s v="https://tm365-my.sharepoint.com/personal/badruznasrin_basri_tm_com_my/Documents/Apps/Microsoft%20Forms/Request%20New%20PR/Question%201/TP%20SELANGAN%20SRK_Nurul%20Auwani%20Sudin.pdf"/>
    <n v="3400039077"/>
    <s v="KG/SB-DTJ-0117-TP"/>
    <s v="https://tm365-my.sharepoint.com/personal/badruznasrin_basri_tm_com_my/Documents/Apps/Microsoft%20Forms/Request%20New%20PR/Question/TRIAL%20BOQ%20SELANGAN%20SRK_Nurul%20Auwani%20Sudin.pdf; https://tm365-my.sharepoint.com/personal/badruznasrin_basri_tm_com_my/_layouts/15/Doc.aspx?sourcedoc=%7B1965F845-A954-414C-B69E-8AF4D20834E7%7D&amp;file=Std_Costing_AWP_5G_Turnkey_CNCLite_forCNC_V0__Nurul%20Auwani%20Sudin.xlsx&amp;action=default&amp;mobileredirect=true"/>
    <m/>
    <m/>
    <m/>
    <m/>
    <x v="0"/>
  </r>
  <r>
    <n v="402"/>
    <m/>
    <x v="5"/>
    <m/>
    <m/>
    <m/>
    <d v="2023-09-11T00:00:00"/>
    <d v="2023-09-11T00:00:00"/>
    <s v="XL195633@tm.com.my"/>
    <s v="Nur Mimi Shafinaz Binti Johari Nur Mimi Shafinaz Binti Johari"/>
    <m/>
    <s v="confirmed that this item is not in WWPO list;"/>
    <s v="checked and confirmed budget in project;"/>
    <n v="14650"/>
    <n v="5001.8900000000003"/>
    <s v="Additional PO (SI/VO)"/>
    <s v="PILOT PROJECT FROM GM AND KD/PL TO PROVIDE INSTALLATION BY CONTRACTOR UNDER COST MANAGEMENT"/>
    <s v="TMone"/>
    <s v="GOV2301245"/>
    <s v="TMNA/231577"/>
    <s v="MYGOV*NET FOC PMT F14_F15 KASTAM LTA LANGKAWI KUAH (IPME)-PMT(99.9)"/>
    <s v="9/30/2023"/>
    <s v="PAC2305776"/>
    <s v="Kedah/Perlis"/>
    <s v="PMT"/>
    <s v="Network Contractor"/>
    <m/>
    <m/>
    <s v="https://tm365-my.sharepoint.com/personal/badruznasrin_basri_tm_com_my/Documents/Apps/Microsoft%20Forms/Request%20New%20PR/Question%201/BQ%202ND%20PO%20MYGOV%20NET%20FOC%20PMT%20F14_F15%20%20KASTAM%20L_Nur%20Mimi%20Shafinaz%20Bi.pdf; https://tm365-my.sharepoint.com/personal/badruznasrin_basri_tm_com_my/Documents/Apps/Microsoft%20Forms/Request%20New%20PR/Question%201/EMAIL%20REFERENCE_Nur%20Mimi%20Shafinaz%20Bi%205.jpeg"/>
    <n v="3400038882"/>
    <s v="KD/PL-RAZ-0562-TP"/>
    <s v="https://tm365-my.sharepoint.com/personal/badruznasrin_basri_tm_com_my/Documents/Apps/Microsoft%20Forms/Request%20New%20PR/Question/BQ%202ND%20PO%20MYGOV%20NET%20FOC%20PMT%20F14_F15%20%20KASTAM%20L_Nur%20Mimi%20Shafinaz%20Bi.pdf"/>
    <m/>
    <m/>
    <m/>
    <m/>
    <x v="0"/>
  </r>
  <r>
    <n v="403"/>
    <s v="Mahzura Binti Ramli"/>
    <x v="2"/>
    <d v="2023-09-13T00:00:00"/>
    <s v="pending boq sign contractor &amp; and"/>
    <s v="Budget available"/>
    <d v="2023-09-11T00:00:00"/>
    <d v="2023-09-11T00:00:00"/>
    <s v="abubakar.mina@tm.com.my"/>
    <s v="Abu Bakar Bin Mina"/>
    <m/>
    <s v="confirmed that this item is not in WWPO list;"/>
    <s v="checked and confirmed budget in project;"/>
    <n v="77652"/>
    <n v="14551.97"/>
    <s v="First PO"/>
    <m/>
    <s v="TMG"/>
    <s v="NRP2302292"/>
    <s v="TMEA/233115"/>
    <s v="DIGI - KG BUKIT BIJIH (NGBH) - KBR"/>
    <s v="8/21/2023"/>
    <s v="PAC2309748"/>
    <s v="Terengganu"/>
    <s v="KBR"/>
    <s v="Network Contractor"/>
    <m/>
    <m/>
    <s v="https://tm365-my.sharepoint.com/personal/badruznasrin_basri_tm_com_my/_layouts/15/Doc.aspx?sourcedoc=%7B1512679B-6E87-4F7C-8E16-C652F42535CB%7D&amp;file=BOQTM_TMEA233115-NRP%20FOC%20SPUR%20(12C)%20NGBH%20KBR_Abu%20Bakar%20Bin%20Mina.xlsx&amp;action=default&amp;mobileredirect=true; https://tm365-my.sharepoint.com/personal/badruznasrin_basri_tm_com_my/_layouts/15/Doc.aspx?sourcedoc=%7BB7586074-FAEC-4A15-9890-98CDC86BEA83%7D&amp;file=detailBOM_TMEA233115-NRP%20FOC%20SPUR%20(12C)%20NGBH_Abu%20Bakar%20Bin%20Mina.xlsx&amp;action=default&amp;mobileredirect=true; https://tm365-my.sharepoint.com/personal/badruznasrin_basri_tm_com_my/_layouts/15/Doc.aspx?sourcedoc=%7BF7F9A41E-69D1-420B-943B-17FC7DBBA3AA%7D&amp;file=DIGI%20KG%20BUKIT%20BIJIH_Abu%20Bakar%20Bin%20Mina.pptx&amp;action=edit&amp;mobileredirect=true; https://tm365-my.sharepoint.com/personal/badruznasrin_basri_tm_com_my/_layouts/15/Doc.aspx?sourcedoc=%7BA7333F88-F84A-4404-8E94-46EF87C3182F%7D&amp;file=Std_Costing_TMEA233115-NRP%20FOC%20SPUR%20(12C)%20NGB_Abu%20Bakar%20Bin%20Mina.xlsx&amp;action=default&amp;mobileredirect=true"/>
    <n v="3400038958"/>
    <s v="TRG-WUH-0098-TP"/>
    <s v="https://tm365-my.sharepoint.com/personal/badruznasrin_basri_tm_com_my/_layouts/15/Doc.aspx?sourcedoc=%7BA22020B1-1199-43B5-9310-84B24221EA27%7D&amp;file=Std_Costing_TMEA233115-NRP%20FOC%20SPUR%20(12C)%20NGB_Abu%20Bakar%20Bin%20Mina.xlsx&amp;action=default&amp;mobileredirect=true"/>
    <m/>
    <m/>
    <m/>
    <m/>
    <x v="0"/>
  </r>
  <r>
    <n v="404"/>
    <s v="Mohd Nasharulhisham Bin Mohd Nasir"/>
    <x v="2"/>
    <d v="2023-09-12T00:00:00"/>
    <m/>
    <s v="BOQ-minta semak dan cop/tt"/>
    <d v="2023-09-11T00:00:00"/>
    <d v="2023-09-11T00:00:00"/>
    <s v="muhammadsyukri.abdullah@tm.com.my"/>
    <s v="Muhammad Syukri Bin Abdullah"/>
    <m/>
    <s v="confirmed that this item is not in WWPO list;"/>
    <s v="checked and confirmed budget in project;"/>
    <n v="34990"/>
    <n v="8347.25"/>
    <s v="First PO"/>
    <m/>
    <s v="TMG"/>
    <s v="H5G2300820"/>
    <s v="TMCA/231881 "/>
    <s v="5G DNB DBHSG0244_BATANGKALI FOC RA_F015-F016 H5G2300820"/>
    <s v="7/31/2023"/>
    <s v="PAC2310804"/>
    <s v="Selangor Timur"/>
    <s v="RA"/>
    <s v="Network Contractor"/>
    <m/>
    <m/>
    <s v="https://tm365-my.sharepoint.com/personal/badruznasrin_basri_tm_com_my/_layouts/15/Doc.aspx?sourcedoc=%7B6613F31C-0D9E-4E40-96E0-1BCA7141811D%7D&amp;file=Technical%20Proposal%20for%20TM%20Landed%20Project%20-%205G_Muhammad%20Syukri%20Bin.pptx&amp;action=edit&amp;mobileredirect=true"/>
    <n v="3400038771"/>
    <s v="ST-PRB-0050-TP "/>
    <s v="https://tm365-my.sharepoint.com/personal/badruznasrin_basri_tm_com_my/Documents/Apps/Microsoft%20Forms/Request%20New%20PR/Question/AMEND%208-9-23%20-%20TMCA231881%20-%20BOQ%205G%20DNB%20DBHSG0_Muhammad%20Syukri%20Bin.pdf"/>
    <m/>
    <m/>
    <m/>
    <m/>
    <x v="0"/>
  </r>
  <r>
    <n v="405"/>
    <s v="Mahzura Binti Ramli"/>
    <x v="2"/>
    <d v="2023-09-13T00:00:00"/>
    <s v="pending boq sign contractor &amp; and"/>
    <s v="Budget available"/>
    <d v="2023-09-11T00:00:00"/>
    <d v="2023-09-11T00:00:00"/>
    <s v="abubakar.mina@tm.com.my"/>
    <s v="Abu Bakar Bin Mina"/>
    <m/>
    <s v="confirmed that this item is not in WWPO list;"/>
    <s v="checked and confirmed budget in project;"/>
    <n v="26108"/>
    <n v="13881.38"/>
    <s v="First PO"/>
    <m/>
    <s v="TMG"/>
    <s v="NRP2302391"/>
    <s v="TMEA/233116"/>
    <s v="DIGI - KAMPUNG TAJIN (NGBH) - KBR"/>
    <s v="8/30/2023"/>
    <s v="PAC2309944"/>
    <s v="Terengganu"/>
    <s v="KBR"/>
    <s v="Network Contractor"/>
    <m/>
    <m/>
    <s v="https://tm365-my.sharepoint.com/personal/badruznasrin_basri_tm_com_my/_layouts/15/Doc.aspx?sourcedoc=%7B3E4997A1-E539-4980-B712-7C6FC8A06766%7D&amp;file=BOQ%20(17)_Abu%20Bakar%20Bin%20Mina.xlsx&amp;action=default&amp;mobileredirect=true; https://tm365-my.sharepoint.com/personal/badruznasrin_basri_tm_com_my/_layouts/15/Doc.aspx?sourcedoc=%7B3D08328C-ABDD-4AFA-B94D-DE4EDA1A0613%7D&amp;file=DIGI%20KG%20TAJIN%20(1)_Abu%20Bakar%20Bin%20Mina.pptx&amp;action=edit&amp;mobileredirect=true; https://tm365-my.sharepoint.com/personal/badruznasrin_basri_tm_com_my/_layouts/15/Doc.aspx?sourcedoc=%7B5A18B8F4-DF8E-45E5-8362-F2025919020C%7D&amp;file=PELAN%20(1)_Abu%20Bakar%20Bin%20Mina.pptx&amp;action=edit&amp;mobileredirect=true; https://tm365-my.sharepoint.com/personal/badruznasrin_basri_tm_com_my/_layouts/15/Doc.aspx?sourcedoc=%7B3606A279-09E6-4036-827C-891B5325233A%7D&amp;file=Std_Costing_AWP_FTTH_TP-ORI_V2-3%20DIGI%20KG%20TAJI_Abu%20Bakar%20Bin%20Mina.xlsx&amp;action=default&amp;mobileredirect=true"/>
    <n v="3400038885"/>
    <s v="TRG-GET-0461-TP"/>
    <s v="https://tm365-my.sharepoint.com/personal/badruznasrin_basri_tm_com_my/_layouts/15/Doc.aspx?sourcedoc=%7BB99D3072-29F1-45E5-82C0-ADE00CBEDAA5%7D&amp;file=Std_Costing_AWP_FTTH_TP-ORI_V2-3%20DIGI%20KG%20TAJI_Abu%20Bakar%20Bin%20Mina.xlsx&amp;action=default&amp;mobileredirect=true"/>
    <m/>
    <m/>
    <m/>
    <m/>
    <x v="0"/>
  </r>
  <r>
    <n v="406"/>
    <s v="Muhammad Hafizzuddin Bin Mohd Noor"/>
    <x v="5"/>
    <m/>
    <m/>
    <m/>
    <d v="2023-09-11T00:00:00"/>
    <d v="2023-09-11T00:00:00"/>
    <s v="atiqah.kamis@tm.com.my"/>
    <s v="Siti Nur Atiqah Binti Kamis"/>
    <m/>
    <s v="confirmed that this item is not in WWPO list;"/>
    <s v="checked and confirmed budget in project;"/>
    <n v="5000"/>
    <n v="2600.15"/>
    <s v="First PO"/>
    <m/>
    <s v="TMG"/>
    <s v="H5G2300762"/>
    <s v="TMSA/233066"/>
    <s v="DNB_HORIZON 5G_DJKLJ1209_IBUSAWATTMAIRBEMBAN_ABN"/>
    <s v="10/15/2023"/>
    <s v="PAC2310776"/>
    <s v="Johor Selatan"/>
    <s v="ABN"/>
    <s v="Network Contractor"/>
    <m/>
    <m/>
    <s v="https://tm365-my.sharepoint.com/personal/badruznasrin_basri_tm_com_my/Documents/Apps/Microsoft%20Forms/Request%20New%20PR/Question%201/TP%20PR%20TMSA233066%20DNB_HORIZON%205G_DJKLJ1209_IBU_Siti%20Nur%20Atiqah%20Bint.pdf"/>
    <n v="3400038548"/>
    <s v="JS-SHA-0269-TP"/>
    <s v="https://tm365-my.sharepoint.com/personal/badruznasrin_basri_tm_com_my/_layouts/15/Doc.aspx?sourcedoc=%7B43DE03D2-7134-4E79-97FA-48B1BAFFB80B%7D&amp;file=BOQ%20TMSA233066%20DNB_HORIZON%205G_DJKLJ1209_IBUSA_Siti%20Nur%20Atiqah%20Bint.xlsx&amp;action=default&amp;mobileredirect=true"/>
    <m/>
    <m/>
    <m/>
    <m/>
    <x v="0"/>
  </r>
  <r>
    <n v="407"/>
    <m/>
    <x v="7"/>
    <d v="2023-12-09T00:00:00"/>
    <m/>
    <m/>
    <d v="2023-09-11T00:00:00"/>
    <d v="2023-09-11T00:00:00"/>
    <s v="norfazlinda.desa@tm.com.my"/>
    <s v="Nor Fazlinda Hanim Binti Mohd Desa"/>
    <m/>
    <s v="confirmed that this item is not in WWPO list;"/>
    <s v="checked and confirmed budget in project;"/>
    <n v="10902"/>
    <n v="4849.38"/>
    <s v="Additional PO (SI/VO)"/>
    <s v="Kerja tiada dalam PO asal disebabkan ada perubahan laluan. Dan tambahan tie cable untuk closure (96c) memandangkan spur telah penuh di closure berkenaan"/>
    <s v="TMG"/>
    <s v="NRP2302234"/>
    <s v="TMNA/232456"/>
    <s v="NRP_FOC BYB F82 NID PACIFIC_D'PIAZZA MALL"/>
    <s v="8/30/2023"/>
    <s v="PAC2310472"/>
    <s v="Pulau Pinang"/>
    <s v="BYB"/>
    <s v="Network Contractor"/>
    <m/>
    <m/>
    <s v="https://tm365-my.sharepoint.com/personal/badruznasrin_basri_tm_com_my/Documents/Apps/Microsoft%20Forms/Request%20New%20PR/Question%201/TP%20-%20TMNA232456%20-%20NRP_FOC%20BYB%20F82%20NID%20PACIFIC_Nor%20Fazlinda%20Hanim%20B.pdf"/>
    <n v="3400039029"/>
    <s v="PG-ERA-0624-TP"/>
    <s v="https://tm365-my.sharepoint.com/personal/badruznasrin_basri_tm_com_my/Documents/Apps/Microsoft%20Forms/Request%20New%20PR/Question/SI%20%26%203RD%20BOQ%20TMNA232456%20NRP_FOC%20BYB%20F82%20NID%20P_Nor%20Fazlinda%20Hanim%20B.pdf"/>
    <m/>
    <m/>
    <m/>
    <m/>
    <x v="0"/>
  </r>
  <r>
    <n v="408"/>
    <s v="Mohd Nasharulhisham Bin Mohd Nasir"/>
    <x v="2"/>
    <d v="2023-09-13T00:00:00"/>
    <m/>
    <s v="TP-NO DISTANCE"/>
    <d v="2023-09-11T00:00:00"/>
    <d v="2023-09-11T00:00:00"/>
    <s v="sazrilanwar@tm.com.my"/>
    <s v="Sazril Anwar Bin Zulkifli Zulkifli"/>
    <m/>
    <s v="confirmed that this item is not in WWPO list;"/>
    <s v="checked and confirmed budget in project;"/>
    <n v="4160"/>
    <n v="3132.83"/>
    <s v="Additional PO (SI/VO)"/>
    <s v="Additional work and cable due to site condition"/>
    <s v="TMone"/>
    <s v="GOV2300601"/>
    <s v="TMCA/231161"/>
    <s v="NRP FOC SPUR KOG F0XX &amp; F0XX MYGOV*NET-MOT (JPJ) - STESEN PENGUATKUASA KALUMPANG (IPME)"/>
    <s v="9/22/2023"/>
    <s v="PAC2305175"/>
    <s v="Selangor Timur"/>
    <s v="KOG"/>
    <s v="Network Contractor"/>
    <m/>
    <m/>
    <s v="https://tm365-my.sharepoint.com/personal/badruznasrin_basri_tm_com_my/Documents/Apps/Microsoft%20Forms/Request%20New%20PR/Question%201/(REDMARK)%20-%20LOR%200290%20-%20KOG%20JPJ_Sazril%20Anwar%20Bin%20Zul.pdf; https://tm365-my.sharepoint.com/personal/badruznasrin_basri_tm_com_my/Documents/Apps/Microsoft%20Forms/Request%20New%20PR/Question%201/STRAIGHT%20LINE%20DIAGRAM%20(SLD)%20-%20LOR%200290%20-%20KOG_Sazril%20Anwar%20Bin%20Zul.pdf; https://tm365-my.sharepoint.com/personal/badruznasrin_basri_tm_com_my/Documents/Apps/Microsoft%20Forms/Request%20New%20PR/Question%201/SI%20%26%20VO+%20-%20LOR%200290%20-%20NRP%20KOG%20F01-F02%20MYGOV%20N_Sazril%20Anwar%20Bin%20Zul.pdf"/>
    <n v="3400038730"/>
    <s v="ST-MIC-0290-TP"/>
    <s v="https://tm365-my.sharepoint.com/personal/badruznasrin_basri_tm_com_my/Documents/Apps/Microsoft%20Forms/Request%20New%20PR/Question/SI%20%26%20VO+%20-%20LOR%200290%20-%20NRP%20KOG%20F01-F02%20MYGOV%20N_Sazril%20Anwar%20Bin%20Zul.pdf"/>
    <m/>
    <m/>
    <m/>
    <m/>
    <x v="0"/>
  </r>
  <r>
    <n v="409"/>
    <m/>
    <x v="5"/>
    <m/>
    <m/>
    <m/>
    <d v="2023-09-11T00:00:00"/>
    <d v="2023-09-11T00:00:00"/>
    <s v="XL195633@tm.com.my"/>
    <s v="Nur Mimi Shafinaz Binti Johari Nur Mimi Shafinaz Binti Johari"/>
    <m/>
    <s v="confirmed that this item is not in WWPO list;"/>
    <s v="checked and confirmed budget in project;"/>
    <n v="966"/>
    <n v="560"/>
    <s v="Additional PO (SI/VO)"/>
    <s v="PILOT PROJECT FROM GM AND KD/PL TO PROVIDE INSTALLATION BY CONTRACTOR UNDER COST MANAGEMENT"/>
    <s v="TMone"/>
    <s v="GOV2301394"/>
    <s v="TMNA/231743"/>
    <s v="MYGOV*NET FOC KUH F19_F20 MARKAS WILAYAH LAUT 3-PANGKALAN TLDM LANGKAWI(IPME)-KUH(99.7)"/>
    <s v="9/30/2023"/>
    <s v="PAC2306496"/>
    <s v="Kedah/Perlis"/>
    <s v="KUH"/>
    <s v="Network Contractor"/>
    <m/>
    <m/>
    <s v="https://tm365-my.sharepoint.com/personal/badruznasrin_basri_tm_com_my/Documents/Apps/Microsoft%20Forms/Request%20New%20PR/Question%201/BQ%202ND%20PO%20MYGOV%20NET%20FOC%20KUH%20F19_F20%20MARKAS%20WI_Nur%20Mimi%20Shafinaz%20Bi.pdf; https://tm365-my.sharepoint.com/personal/badruznasrin_basri_tm_com_my/Documents/Apps/Microsoft%20Forms/Request%20New%20PR/Question%201/EMAIL%20REFERENCE_Nur%20Mimi%20Shafinaz%20Bi%206.jpeg"/>
    <n v="3400038882"/>
    <s v="KD/PL-RAZ-0581-TP"/>
    <s v="https://tm365-my.sharepoint.com/personal/badruznasrin_basri_tm_com_my/Documents/Apps/Microsoft%20Forms/Request%20New%20PR/Question/BQ%202ND%20PO%20MYGOV%20NET%20FOC%20KUH%20F19_F20%20MARKAS%20WI_Nur%20Mimi%20Shafinaz%20Bi.pdf"/>
    <m/>
    <m/>
    <m/>
    <m/>
    <x v="0"/>
  </r>
  <r>
    <n v="410"/>
    <s v="Muhamad Hamizi Bin Mua'anaff"/>
    <x v="2"/>
    <s v="13/9/23"/>
    <s v="To Amend BQ &amp; TP Not Complete - Done email PM n Nec 13/9/23"/>
    <m/>
    <d v="2023-09-11T00:00:00"/>
    <d v="2023-09-11T00:00:00"/>
    <s v="azharmm@tm.com.my"/>
    <s v="Mohd Azahar Bin Mustapha Mustapha"/>
    <m/>
    <s v="confirmed that this item is not in WWPO list;"/>
    <s v="checked and confirmed budget in project;"/>
    <n v="15436.71"/>
    <n v="2240.14"/>
    <s v="Additional PO (SI/VO)"/>
    <s v="Pihak HUSM meminta TM mengubah dari overhead ke underground di kawasan belakang. Perubahan berlaku setelah projek siap"/>
    <s v="TMone"/>
    <s v="NRP2302806"/>
    <s v="TMEA/236098"/>
    <s v="NRP KUK FOC SPUR 24C UNIVERSITI SAINS MALAYSIA - KAMPUS KESIHATAN"/>
    <s v="8/31/2023"/>
    <s v="PAC2310729"/>
    <s v="Kelantan"/>
    <s v="KUK"/>
    <s v="Network Contractor"/>
    <m/>
    <m/>
    <s v="https://tm365-my.sharepoint.com/personal/badruznasrin_basri_tm_com_my/_layouts/15/Doc.aspx?sourcedoc=%7B32C0B1EC-6D24-4F3D-85F4-A237AE0181BB%7D&amp;file=HUSM%20(1)_Mohd%20Azahar%20Bin%20Must.pptx&amp;action=edit&amp;mobileredirect=true"/>
    <n v="3400038524"/>
    <s v="KEL-CAK-0325-TP"/>
    <s v="https://tm365-my.sharepoint.com/personal/badruznasrin_basri_tm_com_my/Documents/Apps/Microsoft%20Forms/Request%20New%20PR/Question/Scanned-image_11-09-2023-083341_Mohd%20Azahar%20Bin%20Must.pdf"/>
    <m/>
    <m/>
    <m/>
    <m/>
    <x v="0"/>
  </r>
  <r>
    <n v="411"/>
    <m/>
    <x v="5"/>
    <m/>
    <m/>
    <m/>
    <d v="2023-09-11T00:00:00"/>
    <d v="2023-09-11T00:00:00"/>
    <s v="XL195633@tm.com.my"/>
    <s v="Nur Mimi Shafinaz Binti Johari Nur Mimi Shafinaz Binti Johari"/>
    <m/>
    <s v="confirmed that this item is not in WWPO list;"/>
    <s v="checked and confirmed budget in project;"/>
    <n v="1327"/>
    <n v="1120"/>
    <s v="Additional PO (SI/VO)"/>
    <s v="PILOT PROJECT FROM GM AND KD/PL TO PROVIDE INSTALLATION BY CONTRACTOR UNDER COST MANAGEMENT"/>
    <s v="TMone"/>
    <s v="GOV2300978"/>
    <s v="TMNA/231490"/>
    <s v="MYGOV*NET FOC KUH F19_F20 PEJABAT IMIGRESEN TG. LEMBONG (IPME)-KUH(99.9)"/>
    <s v="9/30/2023"/>
    <s v="PAC2305474"/>
    <s v="Kedah/Perlis"/>
    <s v="KUH"/>
    <s v="Network Contractor"/>
    <m/>
    <m/>
    <s v="https://tm365-my.sharepoint.com/personal/badruznasrin_basri_tm_com_my/Documents/Apps/Microsoft%20Forms/Request%20New%20PR/Question%201/BQ%20MYGOV%20NET%20FOC%20KUH%20F19_F20%20PEJABAT%20IMIGRESE_Nur%20Mimi%20Shafinaz%20Bi.pdf; https://tm365-my.sharepoint.com/personal/badruznasrin_basri_tm_com_my/Documents/Apps/Microsoft%20Forms/Request%20New%20PR/Question%201/EMAIL%20REFERENCE_Nur%20Mimi%20Shafinaz%20Bi%207.jpeg"/>
    <n v="3400038882"/>
    <s v="KD/PL-RAZ-0559-TP"/>
    <s v="https://tm365-my.sharepoint.com/personal/badruznasrin_basri_tm_com_my/Documents/Apps/Microsoft%20Forms/Request%20New%20PR/Question/BQ%20MYGOV%20NET%20FOC%20KUH%20F19_F20%20PEJABAT%20IMIGRESE_Nur%20Mimi%20Shafinaz%20Bi.pdf"/>
    <m/>
    <m/>
    <m/>
    <m/>
    <x v="0"/>
  </r>
  <r>
    <n v="412"/>
    <m/>
    <x v="5"/>
    <m/>
    <m/>
    <m/>
    <d v="2023-09-11T00:00:00"/>
    <d v="2023-09-11T00:00:00"/>
    <s v="XL195633@tm.com.my"/>
    <s v="Nur Mimi Shafinaz Binti Johari Nur Mimi Shafinaz Binti Johari"/>
    <m/>
    <s v="confirmed that this item is not in WWPO list;"/>
    <s v="checked and confirmed budget in project;"/>
    <n v="11686"/>
    <n v="2479.86"/>
    <s v="Additional PO (SI/VO)"/>
    <s v="PILOT PROJECT FROM GM AND KD/PL TO PROVIDE INSTALLATION BY CONTRACTOR UNDER COST MANAGEMENT"/>
    <s v="TMone"/>
    <s v="GOV2301244"/>
    <s v="TMNA/231578"/>
    <s v="MYGOV*NET FOC PGL F12 KASTAM UPD LANGKAWI MUKIN AYER HANGAT LANGKAWI (IPME)-PGL(99.9)"/>
    <s v="9/30/2023"/>
    <s v="PAC2305777"/>
    <s v="Kedah/Perlis"/>
    <s v="PGL"/>
    <s v="Network Contractor"/>
    <m/>
    <m/>
    <s v="https://tm365-my.sharepoint.com/personal/badruznasrin_basri_tm_com_my/Documents/Apps/Microsoft%20Forms/Request%20New%20PR/Question%201/BQ%202ND%20PO%20MYGOV%20NET%20FOC%20PGL%20F12%20KASTAM%20UPD%20LA_Nur%20Mimi%20Shafinaz%20Bi.pdf; https://tm365-my.sharepoint.com/personal/badruznasrin_basri_tm_com_my/Documents/Apps/Microsoft%20Forms/Request%20New%20PR/Question%201/EMAIL%20REFERENCE_Nur%20Mimi%20Shafinaz%20Bi%208.jpeg"/>
    <n v="3400038882"/>
    <s v="KD/PL-RAZ-0563-TP"/>
    <s v="https://tm365-my.sharepoint.com/personal/badruznasrin_basri_tm_com_my/Documents/Apps/Microsoft%20Forms/Request%20New%20PR/Question/BQ%202ND%20PO%20MYGOV%20NET%20FOC%20PGL%20F12%20KASTAM%20UPD%20LA_Nur%20Mimi%20Shafinaz%20Bi.pdf"/>
    <m/>
    <m/>
    <m/>
    <m/>
    <x v="0"/>
  </r>
  <r>
    <n v="413"/>
    <m/>
    <x v="5"/>
    <m/>
    <m/>
    <m/>
    <d v="2023-09-11T00:00:00"/>
    <d v="2023-09-11T00:00:00"/>
    <s v="XL195633@tm.com.my"/>
    <s v="Nur Mimi Shafinaz Binti Johari Nur Mimi Shafinaz Binti Johari"/>
    <m/>
    <s v="confirmed that this item is not in WWPO list;"/>
    <s v="checked and confirmed budget in project;"/>
    <n v="2534"/>
    <n v="1120"/>
    <s v="Additional PO (SI/VO)"/>
    <s v="PILOT PROJECT FROM GM AND KD/PL TO PROVIDE INSTALLATION BY CONTRACTOR UNDER COST MANAGEMENT"/>
    <s v="TMone"/>
    <s v="GOV2300802"/>
    <s v="TMNA/231491"/>
    <s v="MYGOV*NET FOC KUH F15_F16 PEJABAT IMIGRESEN JETI LANGKAWI (IPME)-KUH(99.9)"/>
    <s v="9/30/2023"/>
    <s v="PAC2305491"/>
    <s v="Kedah/Perlis"/>
    <s v="KUH"/>
    <s v="Network Contractor"/>
    <m/>
    <m/>
    <s v="https://tm365-my.sharepoint.com/personal/badruznasrin_basri_tm_com_my/Documents/Apps/Microsoft%20Forms/Request%20New%20PR/Question%201/BQ%202ND%20PO%20MYGOVNET%20FOC%20KUH%20F15_F16%20PEJABAT%20IM_Nur%20Mimi%20Shafinaz%20Bi.pdf; https://tm365-my.sharepoint.com/personal/badruznasrin_basri_tm_com_my/Documents/Apps/Microsoft%20Forms/Request%20New%20PR/Question%201/EMAIL%20REFERENCE_Nur%20Mimi%20Shafinaz%20Bi%209.jpeg"/>
    <n v="3400038882"/>
    <s v="KD/PL-RAZ-0558-TP"/>
    <s v="https://tm365-my.sharepoint.com/personal/badruznasrin_basri_tm_com_my/Documents/Apps/Microsoft%20Forms/Request%20New%20PR/Question/BQ%202ND%20PO%20MYGOVNET%20FOC%20KUH%20F15_F16%20PEJABAT%20IM_Nur%20Mimi%20Shafinaz%20Bi.pdf"/>
    <m/>
    <m/>
    <m/>
    <m/>
    <x v="0"/>
  </r>
  <r>
    <n v="414"/>
    <s v="Yuhaniz Binti Baidzawi"/>
    <x v="4"/>
    <d v="2023-09-12T00:00:00"/>
    <m/>
    <m/>
    <d v="2023-09-12T00:00:00"/>
    <d v="2023-09-11T00:00:00"/>
    <s v="zatilhanan@tm.com.my"/>
    <s v="Zatil Hanan Binti Ahmad Lutpi"/>
    <m/>
    <s v="confirmed that this item is not in WWPO list;"/>
    <s v="checked and confirmed budget in project;"/>
    <n v="65000"/>
    <n v="64580.41"/>
    <s v="First PO"/>
    <m/>
    <s v="TMone"/>
    <s v="SNP2200092"/>
    <s v="TMNA/225146"/>
    <s v="KKMM POP2_BBA5005 FTTH BHG_C007 SK SG SELISEK"/>
    <s v="9/29/2023"/>
    <s v="PAC2224163"/>
    <s v="Perak "/>
    <s v="BHG"/>
    <s v="Network Contractor"/>
    <m/>
    <m/>
    <s v="https://tm365-my.sharepoint.com/personal/badruznasrin_basri_tm_com_my/Documents/Apps/Microsoft%20Forms/Request%20New%20PR/Question%201/TP%20DOC%20KKMM%20POP2_BBA5005%20FTTH%20BHG_C007%20SK%20SG_Zatil%20Hanan%20Binti%20Ah.pdf"/>
    <n v="3400039027"/>
    <s v="PRK-KZK-0446-TP"/>
    <s v="https://tm365-my.sharepoint.com/personal/badruznasrin_basri_tm_com_my/Documents/Apps/Microsoft%20Forms/Request%20New%20PR/Question/BOQ%20KPOP%20BHG%20C007%20AUDITED_Zatil%20Hanan%20Binti%20Ah.pdf"/>
    <m/>
    <m/>
    <m/>
    <m/>
    <x v="0"/>
  </r>
  <r>
    <n v="415"/>
    <s v="Yuhaniz Binti Baidzawi"/>
    <x v="2"/>
    <d v="2023-09-12T00:00:00"/>
    <m/>
    <s v="TIADA LOKASI TIANG YG DITANAM DLM TP"/>
    <d v="2023-09-12T00:00:00"/>
    <d v="2023-09-11T00:00:00"/>
    <s v="zatilhanan@tm.com.my"/>
    <s v="Zatil Hanan Binti Ahmad Lutpi"/>
    <m/>
    <s v="confirmed that this item is not in WWPO list;"/>
    <s v="checked and confirmed budget in project;"/>
    <n v="7501"/>
    <n v="5804.33"/>
    <s v="Additional PO (SI/VO)"/>
    <s v="Justifikasi 2nd PO_x000a_1) perubahan laluan cable 96C dari UG ke OH sepanjang 105m kerana way rosak_x000a_2) kos ES penambahan 6 btg tiang pada perubahan laluan cable dari UG ke OH"/>
    <s v="TMone"/>
    <s v="SNP2200092"/>
    <s v="TMNA/225152"/>
    <s v="KKMM POP2 FTTH FOC BHG_F11 MAIN (96C) JALAN KG SELISEK "/>
    <s v="9/29/2023"/>
    <s v="PAC2224164"/>
    <s v="Perak "/>
    <s v="BHG"/>
    <s v="Network Contractor"/>
    <m/>
    <m/>
    <s v="https://tm365-my.sharepoint.com/personal/badruznasrin_basri_tm_com_my/Documents/Apps/Microsoft%20Forms/Request%20New%20PR/Question%201/TP%20DOC%20KKMM%20POP2%20FTTH%20FOC%20BHG_F11%20MAIN%20(96C)_Zatil%20Hanan%20Binti%20Ah.pdf"/>
    <n v="3400039027"/>
    <s v="PRK-KZK-0447-TP"/>
    <s v="https://tm365-my.sharepoint.com/personal/badruznasrin_basri_tm_com_my/Documents/Apps/Microsoft%20Forms/Request%20New%20PR/Question/BHG_F11%20MAIN%20(96C)%20-BOQ%202ND_Zatil%20Hanan%20Binti%20Ah.pdf"/>
    <m/>
    <m/>
    <m/>
    <m/>
    <x v="0"/>
  </r>
  <r>
    <n v="416"/>
    <s v="Muhamad Hamizi Bin Mua'anaff"/>
    <x v="2"/>
    <s v="13/9/23"/>
    <s v="No Boq &amp; TP Not Complete - Done email PM n Nec 13/9/23"/>
    <m/>
    <d v="2023-09-11T00:00:00"/>
    <d v="2023-09-11T00:00:00"/>
    <s v="faizal.rasid@tm.com.my"/>
    <s v="Mohamad Faizal Bin Rasid"/>
    <m/>
    <s v="confirmed that this item is not in WWPO list;"/>
    <s v="checked and confirmed budget in project;"/>
    <n v="7965"/>
    <n v="2254.58"/>
    <s v="Additional PO (SI/VO)"/>
    <s v="Additional cable length FOC 24C UG"/>
    <s v="TMone"/>
    <s v="GOV2300484"/>
    <s v="TMEA/238017"/>
    <s v="MYGOV PKU FOC SPUR 12C STESEN KAWALAN SEMPADAN JPJ PENGKALAN KUBOR"/>
    <s v="8/15/2023"/>
    <s v="PAC2304927"/>
    <s v="Kelantan"/>
    <s v="PKU"/>
    <s v="Network Contractor"/>
    <m/>
    <m/>
    <s v="https://tm365-my.sharepoint.com/personal/badruznasrin_basri_tm_com_my/Documents/Apps/Microsoft%20Forms/Request%20New%20PR/Question%201/TP%20PLAN%20MYGOV%20STESEN%20KAWALAN%20JPJ%20PKU_Mohamad%20Faizal%20Bin%20R.jpg"/>
    <n v="3400041268"/>
    <s v="KEL-INT-0013-TP"/>
    <s v="https://tm365-my.sharepoint.com/personal/badruznasrin_basri_tm_com_my/Documents/Apps/Microsoft%20Forms/Request%20New%20PR/Question/Site%20Instruction%20Form_TMEA238017_MYGOV%20NEO%20PK_Mohamad%20Faizal%20Bin%20R.pdf"/>
    <m/>
    <m/>
    <m/>
    <m/>
    <x v="0"/>
  </r>
  <r>
    <n v="417"/>
    <m/>
    <x v="2"/>
    <d v="2023-09-13T00:00:00"/>
    <s v="BOQ COSTING TEMPLATE PASSWORD PROTECTED TAK BOLEH SIGN. Emailed to AND 13/9."/>
    <m/>
    <d v="2023-09-11T00:00:00"/>
    <d v="2023-09-11T00:00:00"/>
    <s v="wckhor@tm.com.my"/>
    <s v="Khor Weng Chuan Khor"/>
    <m/>
    <s v="confirmed that this item is not in WWPO list;"/>
    <s v="checked and confirmed budget in project;"/>
    <n v="7976"/>
    <n v="624.72"/>
    <s v="First PO"/>
    <m/>
    <s v="TMone"/>
    <s v="GOV2301499"/>
    <s v="TMNA/230898"/>
    <s v="MYGOV*NET-KDN (AADK) - AGENSI ANTIDADAH KEBANGSAAN (AADK) DAERAH LANGKAWI (SDWAN OVER FTTH) - KUH"/>
    <s v="5/31/2023"/>
    <s v="PAC2306648"/>
    <s v="Kedah/Perlis"/>
    <s v="KUH"/>
    <s v="Network Contractor"/>
    <m/>
    <m/>
    <s v="https://tm365-my.sharepoint.com/personal/badruznasrin_basri_tm_com_my/Documents/Apps/Microsoft%20Forms/Request%20New%20PR/Question%201/TP_TMNA230898_GOV2301499_Khor%20Weng%20Chuan%20Khor.pdf"/>
    <n v="3400038793"/>
    <s v="KD/PL-SHM-0209-TP"/>
    <s v="https://tm365-my.sharepoint.com/personal/badruznasrin_basri_tm_com_my/_layouts/15/Doc.aspx?sourcedoc=%7B9475418C-5F11-4884-8EBC-33BD41FB6572%7D&amp;file=TMNA230898_Std_Costing_AWP_FTTH_CNC-forCNC_V2_Khor%20Weng%20Chuan%20Khor.xlsx&amp;action=default&amp;mobileredirect=true"/>
    <m/>
    <m/>
    <m/>
    <m/>
    <x v="0"/>
  </r>
  <r>
    <n v="418"/>
    <m/>
    <x v="2"/>
    <d v="2023-09-13T00:00:00"/>
    <s v="BOQ COSTING TEMPLATE PASSWORD PROTECTED TAK BOLEH SIGN. Emailed to AND 13/9."/>
    <m/>
    <d v="2023-09-11T00:00:00"/>
    <d v="2023-09-11T00:00:00"/>
    <s v="wckhor@tm.com.my"/>
    <s v="Khor Weng Chuan Khor"/>
    <m/>
    <s v="confirmed that this item is not in WWPO list;"/>
    <s v="checked and confirmed budget in project;"/>
    <n v="6990"/>
    <n v="624.72"/>
    <s v="First PO"/>
    <m/>
    <s v="TMone"/>
    <s v="GOV2303571"/>
    <s v="TMNA/232077"/>
    <s v="MYGOV*NET MAFS (MAQIS)-PEJABAT MAQIS JETI KUAH LANGKAWI KEDAH-KOMPLEKS JABATAN LAUT JETI KUAH-KUAH,LANGKAWI(SDWAN FTTH)-KUH"/>
    <s v="5/30/2023"/>
    <s v="PAC2307431"/>
    <s v="Kedah/Perlis"/>
    <s v="KUH"/>
    <s v="Network Contractor"/>
    <m/>
    <m/>
    <s v="https://tm365-my.sharepoint.com/personal/badruznasrin_basri_tm_com_my/Documents/Apps/Microsoft%20Forms/Request%20New%20PR/Question%201/TP_TMNA232077_GOV2303571_Khor%20Weng%20Chuan%20Khor.pdf"/>
    <n v="3400038793"/>
    <s v="KD/PL-SHM-0225-TP"/>
    <s v="https://tm365-my.sharepoint.com/personal/badruznasrin_basri_tm_com_my/_layouts/15/Doc.aspx?sourcedoc=%7BEDEDA3B9-9ED5-48F4-8010-C668F29FBC65%7D&amp;file=TMNA232077_Std_Costing_AWP_FTTH_CNC-forCNC_V2_Khor%20Weng%20Chuan%20Khor.xlsx&amp;action=default&amp;mobileredirect=true"/>
    <m/>
    <m/>
    <m/>
    <m/>
    <x v="0"/>
  </r>
  <r>
    <n v="419"/>
    <s v="Muhamad Hamizi Bin Mua'anaff"/>
    <x v="2"/>
    <s v="13/9/23"/>
    <s v="No Boq &amp; TP Not Complete - Done email PM n Nec 13/9/23"/>
    <m/>
    <d v="2023-09-11T00:00:00"/>
    <d v="2023-09-11T00:00:00"/>
    <s v="faizal.rasid@tm.com.my"/>
    <s v="Mohamad Faizal Bin Rasid"/>
    <m/>
    <s v="confirmed that this item is not in WWPO list;"/>
    <s v="checked and confirmed budget in project;"/>
    <n v="4055"/>
    <n v="1517.5"/>
    <s v="Additional PO (SI/VO)"/>
    <s v="CHANGE DESIGN FROM UG TO OH"/>
    <s v="TMone"/>
    <s v="GOV2301165"/>
    <s v="TMEA/238067"/>
    <s v="MYGOV PM FOC SPUR 12C JABATAN PENDAFTARAN NEGARA (JPN) DAERAH PASIR MAS"/>
    <s v="7/31/2023"/>
    <s v="PAC2306117"/>
    <s v="Kelantan"/>
    <s v="PM"/>
    <s v="Network Contractor"/>
    <m/>
    <m/>
    <s v="https://tm365-my.sharepoint.com/personal/badruznasrin_basri_tm_com_my/Documents/Apps/Microsoft%20Forms/Request%20New%20PR/Question%201/TP%20PLAN%20MYGOV%20JPN%20PASIR%20MAS_Mohamad%20Faizal%20Bin%20R.jpg"/>
    <n v="3400038754"/>
    <s v="KEL-NIM-0113-TP"/>
    <s v="https://tm365-my.sharepoint.com/personal/badruznasrin_basri_tm_com_my/Documents/Apps/Microsoft%20Forms/Request%20New%20PR/Question/Site%20Instruction%20MYGOV%20jpn%20pasir%20mas_v2_Mohamad%20Faizal%20Bin%20R.pdf"/>
    <m/>
    <m/>
    <m/>
    <m/>
    <x v="0"/>
  </r>
  <r>
    <n v="420"/>
    <s v="Ahmad Zaki Bin Harris"/>
    <x v="5"/>
    <m/>
    <m/>
    <m/>
    <d v="2023-09-11T00:00:00"/>
    <d v="2023-09-11T00:00:00"/>
    <s v="mohdfahmi.ishak@tm.com.my"/>
    <s v="Mohd Fahmi Bin Ishak"/>
    <m/>
    <s v="confirmed that this item is not in WWPO list;"/>
    <s v="checked and confirmed budget in project;"/>
    <n v="33560"/>
    <n v="3131"/>
    <s v="Additional PO (SI/VO)"/>
    <s v="Internal Wiring for 5G project"/>
    <s v="TMG"/>
    <s v="H5G2205788"/>
    <s v="TMNA/223664"/>
    <s v="DNB_HORIZON 5G_DPTML0369_PANPALACEPLAZA_BYB"/>
    <s v="9/30/2023"/>
    <s v="PAC2222378"/>
    <s v="Pulau Pinang"/>
    <s v="BYB"/>
    <s v="Network Contractor"/>
    <m/>
    <m/>
    <s v="https://tm365-my.sharepoint.com/personal/badruznasrin_basri_tm_com_my/Documents/Apps/Microsoft%20Forms/Request%20New%20PR/Question%201/TP%20DNB%205G%20PROJECT%20-%20PNG_183_DPTML0369_PANPALA_Mohd%20Fahmi%20Bin%20Ishak.pdf"/>
    <n v="3400038992"/>
    <s v="PG-MTK-0364-TP"/>
    <s v="https://tm365-my.sharepoint.com/personal/badruznasrin_basri_tm_com_my/Documents/Apps/Microsoft%20Forms/Request%20New%20PR/Question/BOQ%20PanPalace_Mohd%20Fahmi%20Bin%20Ishak.pdf"/>
    <m/>
    <m/>
    <m/>
    <m/>
    <x v="0"/>
  </r>
  <r>
    <n v="421"/>
    <s v="Ahmad Zaki Bin Harris"/>
    <x v="9"/>
    <d v="2023-12-09T00:00:00"/>
    <s v="Required TP "/>
    <m/>
    <d v="2023-09-11T00:00:00"/>
    <d v="2023-09-11T00:00:00"/>
    <s v="rnazdin@tm.com.my"/>
    <s v="Ramnazdin Bin Ramli Ramli"/>
    <m/>
    <s v="confirmed that this item is not in WWPO list;"/>
    <s v="checked and confirmed budget in project;"/>
    <n v="1682"/>
    <n v="1157.2"/>
    <s v="Additional PO (SI/VO)"/>
    <s v="TAMBAHAN SKIM"/>
    <s v="TMone"/>
    <s v="GOV2300281"/>
    <s v="TMNA/231144"/>
    <s v="MYGOV*NET-MOF (JKDM) BAHAGIAN PEMATUHAN JABATAN KASTAM DIRAJA MALAYSIA KANGAR (IPME)-KZ"/>
    <s v="3/26/2023"/>
    <s v="PAC2304222"/>
    <s v="Kedah/Perlis"/>
    <s v="KZ"/>
    <s v="Network Contractor"/>
    <m/>
    <m/>
    <s v="https://tm365-my.sharepoint.com/personal/badruznasrin_basri_tm_com_my/Documents/Apps/Microsoft%20Forms/Request%20New%20PR/Question%201/STD%20COSTING%202ND%20PO%20KASTAM%20KZ_Ramnazdin%20Bin%20Ramli.pdf"/>
    <n v="3400038960"/>
    <n v="1003403"/>
    <s v="https://tm365-my.sharepoint.com/personal/badruznasrin_basri_tm_com_my/Documents/Apps/Microsoft%20Forms/Request%20New%20PR/Question/BOQ%202ND%20PO%20KASTAM%20KZ%20(1)_Ramnazdin%20Bin%20Ramli.pdf"/>
    <m/>
    <m/>
    <m/>
    <m/>
    <x v="0"/>
  </r>
  <r>
    <n v="422"/>
    <s v="Muhamad Hamizi Bin Mua'anaff"/>
    <x v="2"/>
    <s v="13/9/23"/>
    <m/>
    <s v=" Project Waiters Exceed Warrant"/>
    <d v="2023-09-11T00:00:00"/>
    <d v="2023-09-11T00:00:00"/>
    <s v="syahida.ibrahim@tm.com.my"/>
    <s v="Syahida Muhammad Bin Ibrahim Ibrahim"/>
    <m/>
    <s v="confirmed that this item is not in WWPO list;"/>
    <s v="checked and confirmed budget in project;"/>
    <n v="21561"/>
    <n v="2576"/>
    <s v="Additional PO (SI/VO)"/>
    <s v="Installation of Tie DP and Installation of Pole more (10)"/>
    <s v="Unifi"/>
    <s v="WAI2305505"/>
    <s v="SMEA/237008"/>
    <s v="WC QTR 3 2023 NODE MLR"/>
    <s v="8/24/2023"/>
    <s v="PAC2308682"/>
    <s v="Kelantan"/>
    <s v="MLR,BCK"/>
    <s v="Network Contractor"/>
    <m/>
    <m/>
    <s v="https://tm365-my.sharepoint.com/personal/badruznasrin_basri_tm_com_my/Documents/Apps/Microsoft%20Forms/Request%20New%20PR/Question%201/TP%20DIAGRAM_SMEA237008_WC%20QTR%203%202023%20NODE%20MLR_Syahida%20Muhammad%20Bin.pdf"/>
    <n v="3400038718"/>
    <s v="KEL-MAT-0139-TP"/>
    <s v="https://tm365-my.sharepoint.com/personal/badruznasrin_basri_tm_com_my/Documents/Apps/Microsoft%20Forms/Request%20New%20PR/Question/SMEA237008_WC%20QTR%203%202023_VOSI.v1_Syahida%20Muhammad%20Bin.pdf"/>
    <m/>
    <m/>
    <m/>
    <m/>
    <x v="0"/>
  </r>
  <r>
    <n v="423"/>
    <s v="Mohd Nasharulhisham Bin Mohd Nasir"/>
    <x v="12"/>
    <m/>
    <m/>
    <m/>
    <d v="2023-09-11T00:00:00"/>
    <d v="2023-09-11T00:00:00"/>
    <s v="sazrilanwar@tm.com.my"/>
    <s v="Sazril Anwar Bin Zulkifli Zulkifli"/>
    <m/>
    <s v="confirmed that this item is not in WWPO list;"/>
    <s v="checked and confirmed budget in project;"/>
    <n v="14512"/>
    <n v="14509.03"/>
    <s v="Additional PO (SI/VO)"/>
    <s v="Change route due to duct full."/>
    <s v="TMone"/>
    <s v="GOV2300684"/>
    <s v="TMCA/231044"/>
    <s v="MYGOV*NET-KPKT(JBPM)- BALAI BOMBA DAN PENYELAMAT SUNGAI BULOH(IPME)-SGB"/>
    <s v="9/22/2023"/>
    <s v="PAC2304990"/>
    <s v="Selangor Timur"/>
    <s v="SGB"/>
    <s v="Network Contractor"/>
    <m/>
    <m/>
    <s v="https://tm365-my.sharepoint.com/personal/badruznasrin_basri_tm_com_my/Documents/Apps/Microsoft%20Forms/Request%20New%20PR/Question%201/STRAIGHT%20LINE%20DIAGRAM%20(SLD)%20-%20LOR%200290%20-%20KOG_Sazril%20Anwar%20Bin%20Zul%201.pdf; https://tm365-my.sharepoint.com/personal/badruznasrin_basri_tm_com_my/Documents/Apps/Microsoft%20Forms/Request%20New%20PR/Question%201/(REDMARK)%20-%20LOR%200290%20-%20KOG%20JPJ_Sazril%20Anwar%20Bin%20Zul%201.pdf"/>
    <n v="3400039123"/>
    <s v="ST-MNS-0033-TP"/>
    <s v="https://tm365-my.sharepoint.com/personal/badruznasrin_basri_tm_com_my/Documents/Apps/Microsoft%20Forms/Request%20New%20PR/Question/BOQ%20MYGOV%20SG%20BULOH_MONOSA_Sazril%20Anwar%20Bin%20Zul.pdf; https://tm365-my.sharepoint.com/personal/badruznasrin_basri_tm_com_my/Documents/Apps/Microsoft%20Forms/Request%20New%20PR/Question/VO%20SGB%20MYGOV%20BOMBA_230908_094740_Sazril%20Anwar%20Bin%20Zul.pdf"/>
    <m/>
    <m/>
    <m/>
    <m/>
    <x v="0"/>
  </r>
  <r>
    <n v="424"/>
    <m/>
    <x v="12"/>
    <m/>
    <m/>
    <m/>
    <d v="2023-09-11T00:00:00"/>
    <d v="2023-09-11T00:00:00"/>
    <s v="BUNKATAN@TM.COM.MY"/>
    <s v="Bun Katan Katan"/>
    <m/>
    <s v="confirmed that this item is not in WWPO list;"/>
    <s v="checked and confirmed budget in project;"/>
    <n v="128883"/>
    <n v="62710.080000000002"/>
    <s v="First PO"/>
    <m/>
    <s v="TMG"/>
    <s v="H5G2300466"/>
    <s v="TMWA/237196"/>
    <s v="5G DNB DQMIR0710 1 IUC/ CSR &amp; FOC TNT_F06 (SPUR 48/24C/12C)/TNT_F07 (SPUR 48/24C/12C) FOR KG DESA JAYA, 98000 MIRI"/>
    <s v="9/30/2023"/>
    <s v="PAC2308152"/>
    <s v="Sarawak"/>
    <s v="TNT"/>
    <s v="Other Contract"/>
    <m/>
    <n v="3400038869"/>
    <m/>
    <m/>
    <m/>
    <s v="https://tm365-my.sharepoint.com/personal/badruznasrin_basri_tm_com_my/Documents/Apps/Microsoft%20Forms/Request%20New%20PR/Question/Plan%20kpg%20desa%20jaya%20(2)_Bun%20Katan%20Katan.pdf; https://tm365-my.sharepoint.com/personal/badruznasrin_basri_tm_com_my/Documents/Apps/Microsoft%20Forms/Request%20New%20PR/Question/BOQ%20TMWA237196%20KPGDESAJAYA_Bun%20Katan%20Katan.pdf"/>
    <m/>
    <m/>
    <m/>
    <m/>
    <x v="1"/>
  </r>
  <r>
    <n v="425"/>
    <m/>
    <x v="12"/>
    <m/>
    <m/>
    <m/>
    <d v="2023-09-11T00:00:00"/>
    <d v="2023-09-11T00:00:00"/>
    <s v="fredo9@tm.com.my"/>
    <s v="Fredoline Bin Nasir Kirong Kirong"/>
    <m/>
    <s v="confirmed that this item is not in WWPO list;"/>
    <s v="checked and confirmed budget in project;"/>
    <n v="74388"/>
    <n v="298.11"/>
    <s v="Additional PO (SI/VO)"/>
    <s v="tambahan panjang kabel dan locate manhole"/>
    <s v="TMone"/>
    <s v="GOV2301210"/>
    <s v="TMBA/230426"/>
    <s v="1GOV FOC SPUR NBN F0XX (12C) MYGOV*NET-KDN (JPN)-JABATAN PENDAFTARAN NEGARA (JPN) DAERAH NABAWAN(IPME)-NBN"/>
    <s v="9/20/2023"/>
    <s v="PAC2305378"/>
    <s v="Sabah"/>
    <s v="NBN"/>
    <s v="Network Contractor"/>
    <m/>
    <m/>
    <s v="https://tm365-my.sharepoint.com/personal/badruznasrin_basri_tm_com_my/Documents/Apps/Microsoft%20Forms/Request%20New%20PR/Question%201/TMBA230426%20JPN%20NABAWAN-Layout1_Fredoline%20Bin%20Nasir.pdf"/>
    <n v="3400038899"/>
    <s v="KK/PB/LB-OCK-0189-TP"/>
    <s v="https://tm365-my.sharepoint.com/personal/badruznasrin_basri_tm_com_my/_layouts/15/Doc.aspx?sourcedoc=%7B24EE6120-CAFD-45E2-8B6E-CF17208B813C%7D&amp;file=TMBA230426_%20DRAFT%20PR%20SI_Fredoline%20Bin%20Nasir.xlsx&amp;action=default&amp;mobileredirect=true"/>
    <m/>
    <m/>
    <m/>
    <m/>
    <x v="0"/>
  </r>
  <r>
    <n v="426"/>
    <s v="Muhamad Hamizi Bin Mua'anaff"/>
    <x v="2"/>
    <s v="13/9/23"/>
    <m/>
    <s v=" Project Waiters Exceed Warrant"/>
    <d v="2023-09-11T00:00:00"/>
    <d v="2023-09-11T00:00:00"/>
    <s v="syahida.ibrahim@tm.com.my"/>
    <s v="Syahida Muhammad Bin Ibrahim Ibrahim"/>
    <m/>
    <s v="confirmed that this item is not in WWPO list;"/>
    <s v="checked and confirmed budget in project;"/>
    <n v="56731"/>
    <n v="11229"/>
    <s v="First PO"/>
    <m/>
    <s v="Unifi"/>
    <s v="WAI2300736"/>
    <s v="SMEA/237001"/>
    <s v="WC QTR 1 2023 TP TUMPAT"/>
    <s v="9/17/2023"/>
    <s v="PAC2301129"/>
    <s v="Kelantan"/>
    <s v="KUK"/>
    <s v="Network Contractor"/>
    <m/>
    <m/>
    <s v="https://tm365-my.sharepoint.com/personal/badruznasrin_basri_tm_com_my/Documents/Apps/Microsoft%20Forms/Request%20New%20PR/Question%201/PLAN%20%26%20SLD%20WC%20QTR%201%202023%20TP%20TUMPAT(KUK%20BOQ%204)_Syahida%20Muhammad%20Bin.pdf"/>
    <n v="3400038524"/>
    <s v="KEL-CAK-0287-TP"/>
    <s v="https://tm365-my.sharepoint.com/personal/badruznasrin_basri_tm_com_my/_layouts/15/Doc.aspx?sourcedoc=%7B6A78853E-A71B-4E23-94AC-3CA985E604DF%7D&amp;file=Std_Costing_SMEA237001_WC%20QTR%201%202023%20TP%20TUMPA_Syahida%20Muhammad%20Bin.xlsx&amp;action=default&amp;mobileredirect=true"/>
    <m/>
    <m/>
    <m/>
    <m/>
    <x v="0"/>
  </r>
  <r>
    <n v="427"/>
    <m/>
    <x v="12"/>
    <m/>
    <m/>
    <m/>
    <d v="2023-09-11T00:00:00"/>
    <d v="2023-09-11T00:00:00"/>
    <s v="noreha.fatehi@tm.com.my"/>
    <s v="Noreha Binti Fatehi Noreha Binti Fatehi"/>
    <m/>
    <s v="confirmed that this item is not in WWPO list;"/>
    <s v="checked and confirmed budget in project;"/>
    <n v="24550"/>
    <n v="3119.48"/>
    <s v="First PO"/>
    <m/>
    <s v="TMG"/>
    <s v=" H5G2300893"/>
    <s v="TMWA/230484"/>
    <s v="DNB_HORIZON 5G_DQKCH1143_LGKOTAPADAWAN2_PNN"/>
    <s v="9/29/2023"/>
    <s v="PAC2310829"/>
    <s v="Sarawak"/>
    <s v="PNN"/>
    <s v="Network Contractor"/>
    <m/>
    <m/>
    <s v="https://tm365-my.sharepoint.com/personal/badruznasrin_basri_tm_com_my/Documents/Apps/Microsoft%20Forms/Request%20New%20PR/Question%201/BOQ%20TMWA230484%20LGKOTAPADAWAN%202%20PNN_Noreha%20Binti%20Fatehi.pdf; https://tm365-my.sharepoint.com/personal/badruznasrin_basri_tm_com_my/Documents/Apps/Microsoft%20Forms/Request%20New%20PR/Question%201/CPP%20TMWA230484%20LGKOTAPADAWAB%202%20PNN_Noreha%20Binti%20Fatehi.pdf; https://tm365-my.sharepoint.com/personal/badruznasrin_basri_tm_com_my/Documents/Apps/Microsoft%20Forms/Request%20New%20PR/Question%201/TP%20TMWA230484%20PNN%20LGKOTAPADAWAN%202%20PNN_Noreha%20Binti%20Fatehi.pdf"/>
    <n v="3400039047"/>
    <s v="KG/SB-PTU-0182-TP"/>
    <s v="https://tm365-my.sharepoint.com/personal/badruznasrin_basri_tm_com_my/Documents/Apps/Microsoft%20Forms/Request%20New%20PR/Question/BOQ%20TMWA230484%20LGKOTAPADAWAN%202%20PNN_Noreha%20Binti%20Fatehi.pdf"/>
    <m/>
    <m/>
    <m/>
    <m/>
    <x v="1"/>
  </r>
  <r>
    <n v="428"/>
    <s v="Mohd Nasharulhisham Bin Mohd Nasir"/>
    <x v="5"/>
    <d v="2023-09-12T00:00:00"/>
    <m/>
    <s v="proceed pr"/>
    <d v="2023-09-11T00:00:00"/>
    <d v="2023-09-11T00:00:00"/>
    <s v="mohdismail.borhan@tm.com.my"/>
    <s v="Mohamad Ismail Bin Borhan Aka Abu Borhan @ Abu"/>
    <m/>
    <s v="confirmed that this item is not in WWPO list;"/>
    <s v="checked and confirmed budget in project;"/>
    <n v="16872"/>
    <n v="12966.12"/>
    <s v="Additional PO (SI/VO)"/>
    <s v="perubahan laluan di sebabakan kerja-kerja perngalihan lebuhraya EKVE"/>
    <s v="TMG"/>
    <s v="PAC2204747"/>
    <s v="TMCA/222215"/>
    <s v="5G DNB DBULG1751 FOC TAG F011/F012 TWR_x000a_HUTAN SIMPAN AMPANG LOOKOUT POINT"/>
    <s v="9/22/2023"/>
    <s v="PAC2204747"/>
    <s v="Selangor Timur"/>
    <s v="TAG"/>
    <s v="Network Contractor"/>
    <m/>
    <m/>
    <s v="https://tm365-my.sharepoint.com/personal/badruznasrin_basri_tm_com_my/_layouts/15/Doc.aspx?sourcedoc=%7BD06E3678-8FAD-4B3B-B7CD-28842591A674%7D&amp;file=(VO)Technical%20Proposal%20for%20TM%20Landed%20Project_Mohamad%20Ismail%20Bin%20B.pptx&amp;action=edit&amp;mobileredirect=true"/>
    <n v="3400035645"/>
    <s v="ST-A&amp;Y(RR)-0044"/>
    <s v="https://tm365-my.sharepoint.com/personal/badruznasrin_basri_tm_com_my/Documents/Apps/Microsoft%20Forms/Request%20New%20PR/Question/VO+%20HUTANSIMPAN%20DBULG1600%20(BOQ)_Mohamad%20Ismail%20Bin%20B.pdf"/>
    <m/>
    <m/>
    <m/>
    <m/>
    <x v="0"/>
  </r>
  <r>
    <n v="429"/>
    <m/>
    <x v="12"/>
    <m/>
    <m/>
    <m/>
    <d v="2023-09-11T00:00:00"/>
    <d v="2023-09-11T00:00:00"/>
    <s v="noreha.fatehi@tm.com.my"/>
    <s v="Noreha Binti Fatehi Noreha Binti Fatehi"/>
    <m/>
    <s v="confirmed that this item is not in WWPO list;"/>
    <s v="checked and confirmed budget in project;"/>
    <n v="58076"/>
    <n v="2910.88"/>
    <s v="First PO"/>
    <m/>
    <s v="TMone"/>
    <s v=" NRP2303065"/>
    <s v="TMWA/235079"/>
    <s v="SARAWAK DIGITAL ECONOMY CORPORATION BERHAD-PANJANG BARUH(MEP2P LEG B)-RBN"/>
    <s v="10/22/2023"/>
    <s v="PAC2311681"/>
    <s v="Sarawak"/>
    <s v="RBN"/>
    <s v="Network Contractor"/>
    <m/>
    <m/>
    <s v="https://tm365-my.sharepoint.com/personal/badruznasrin_basri_tm_com_my/Documents/Apps/Microsoft%20Forms/Request%20New%20PR/Question%201/BOQ%20FOR%20TMWA235079_Noreha%20Binti%20Fatehi.pdf; https://tm365-my.sharepoint.com/personal/badruznasrin_basri_tm_com_my/Documents/Apps/Microsoft%20Forms/Request%20New%20PR/Question%201/PURCHASE%20REQUEST%20FOR%20TMWA235079_Noreha%20Binti%20Fatehi.pdf; https://tm365-my.sharepoint.com/personal/badruznasrin_basri_tm_com_my/Documents/Apps/Microsoft%20Forms/Request%20New%20PR/Question%201/TECHNICAL%20PROPOSAL%20FOR%20TMWA235079_Noreha%20Binti%20Fatehi.pdf"/>
    <n v="3400039073"/>
    <s v="KG/SB-CIS-0110-TP"/>
    <s v="https://tm365-my.sharepoint.com/personal/badruznasrin_basri_tm_com_my/Documents/Apps/Microsoft%20Forms/Request%20New%20PR/Question/BOQ%20FOR%20TMWA235079_Noreha%20Binti%20Fatehi.pdf"/>
    <m/>
    <m/>
    <m/>
    <m/>
    <x v="0"/>
  </r>
  <r>
    <n v="430"/>
    <s v="Yuhaniz Binti Baidzawi"/>
    <x v="2"/>
    <d v="2023-09-12T00:00:00"/>
    <m/>
    <s v="NEW SI TIADA SIGNATURE ND"/>
    <d v="2023-09-12T00:00:00"/>
    <d v="2023-09-11T00:00:00"/>
    <s v="zhatta@tm.com.my"/>
    <s v="Zafly Hatta Bin Saaidin Sa'adin"/>
    <m/>
    <s v="confirmed that this item is not in WWPO list;"/>
    <s v="checked and confirmed budget in project;"/>
    <n v="37262"/>
    <n v="22748.65"/>
    <s v="Additional PO (SI/VO)"/>
    <s v="Hasil Mesyuarat Tapak JKR pada 6-Sept, JKR memaklumkan terdapat U drain pada jajaran Open Cut TM, maka distance HDD perlu dipanjangkan sehingga melepas U drain tersebut, tambahan HDD sepanjang 44 meter dan tambahan 1 MH berserta lain-lain kerja yang berkaitan._x000a_1) Posisi MH asal pada A dan diubah ke A' sebelum U drain._x000a_2) Tambahan install 1 unit MH (B') seperti arahan JKR kerana melibatkan laluan masuk Taman Baru dihadapan Hospital Baru Parit Buntar."/>
    <s v="GNT"/>
    <s v="RER2100077"/>
    <s v="TMNA/232532"/>
    <s v="REROUTING CWS PB HOSPITAL BARU PARIT BUNTAR (JKR)"/>
    <s v="10/30/2023"/>
    <s v="PAC2310835"/>
    <s v="Perak "/>
    <s v="PB"/>
    <s v="Network Contractor"/>
    <m/>
    <m/>
    <s v="https://tm365-my.sharepoint.com/personal/badruznasrin_basri_tm_com_my/_layouts/15/Doc.aspx?sourcedoc=%7B56747EB4-7D4E-42F4-8E07-3A99A7D4B18C%7D&amp;file=Perubahan%20Plan%20CWS%20Hospital%20Baru%20Parit%20Buntar_Zafly%20Hatta%20Bin%20Saai.pptx&amp;action=edit&amp;mobileredirect=true"/>
    <n v="3400038769"/>
    <s v="PRK-PIR-0085-TP"/>
    <s v="https://tm365-my.sharepoint.com/personal/badruznasrin_basri_tm_com_my/Documents/Apps/Microsoft%20Forms/Request%20New%20PR/Question/BOQ_2ND%20REROUTING%20CWS%20HOSPITAL%20BARU%20P.BUNTAR_Zafly%20Hatta%20Bin%20Saai.pdf"/>
    <m/>
    <m/>
    <m/>
    <m/>
    <x v="0"/>
  </r>
  <r>
    <n v="431"/>
    <m/>
    <x v="12"/>
    <m/>
    <m/>
    <m/>
    <d v="2023-09-11T00:00:00"/>
    <d v="2023-09-11T00:00:00"/>
    <s v="BUNKATAN@TM.COM.MY"/>
    <s v="Bun Katan Katan"/>
    <m/>
    <s v="confirmed that this item is not in WWPO list;"/>
    <s v="checked and confirmed budget in project;"/>
    <n v="46521"/>
    <n v="3532.29"/>
    <s v="Additional PO (SI/VO)"/>
    <s v="extra work to be done at site"/>
    <s v="TMone"/>
    <s v="GOV2300847"/>
    <s v="tmwa/237103"/>
    <s v="FOC LTG_F19 (SPUR 48C/24C/12C) FOR PEJABAT IMIGRESEN PELABUHAN MIRI, WISMA PERSEKUTUAN MIRI 98000 MIRI"/>
    <s v="7/30/2023"/>
    <s v="PAC2308207"/>
    <s v="Sarawak"/>
    <s v="MR"/>
    <s v="Other Contract"/>
    <m/>
    <n v="3400038767"/>
    <m/>
    <m/>
    <m/>
    <s v="https://tm365-my.sharepoint.com/personal/badruznasrin_basri_tm_com_my/Documents/Apps/Microsoft%20Forms/Request%20New%20PR/Question/BOQ%20TMWA%20237103_Bun%20Katan%20Katan.pdf"/>
    <m/>
    <m/>
    <m/>
    <m/>
    <x v="0"/>
  </r>
  <r>
    <n v="432"/>
    <s v="Muhammad Hafizzuddin Bin Mohd Noor"/>
    <x v="8"/>
    <d v="2023-09-12T00:00:00"/>
    <m/>
    <m/>
    <d v="2023-09-11T00:00:00"/>
    <d v="2023-09-11T00:00:00"/>
    <s v="atiqah.kamis@tm.com.my"/>
    <s v="Siti Nur Atiqah Binti Kamis"/>
    <m/>
    <s v="confirmed that this item is not in WWPO list;"/>
    <s v="checked and confirmed budget in project;"/>
    <n v="18504"/>
    <n v="1347.36"/>
    <s v="First PO"/>
    <m/>
    <s v="TMG"/>
    <s v="NRP2302125"/>
    <s v="TMSA/232690"/>
    <s v="VERIZON_DYSON - JALAN I-PARK (WE) - TDI"/>
    <s v="9/14/2023"/>
    <s v="PAC2309932"/>
    <s v="Johor Selatan"/>
    <s v="SNI"/>
    <s v="Network Contractor"/>
    <m/>
    <m/>
    <s v="https://tm365-my.sharepoint.com/personal/badruznasrin_basri_tm_com_my/Documents/Apps/Microsoft%20Forms/Request%20New%20PR/Question%201/PLAN%20SNI%20VERIZON%20DYSON%20JLN%20I%20PARK_Siti%20Nur%20Atiqah%20Bint.pdf"/>
    <n v="3400039137"/>
    <s v="JS-KKS-1222-TP"/>
    <s v="https://tm365-my.sharepoint.com/personal/badruznasrin_basri_tm_com_my/Documents/Apps/Microsoft%20Forms/Request%20New%20PR/Question/BOQ%20SNI%20VERIZON%20DYSON%20JLN%20I%20PARK_Siti%20Nur%20Atiqah%20Bint.pdf"/>
    <m/>
    <m/>
    <m/>
    <m/>
    <x v="0"/>
  </r>
  <r>
    <n v="433"/>
    <m/>
    <x v="12"/>
    <m/>
    <m/>
    <m/>
    <d v="2023-09-11T00:00:00"/>
    <d v="2023-09-11T00:00:00"/>
    <s v="BUNKATAN@TM.COM.MY"/>
    <s v="Bun Katan Katan"/>
    <m/>
    <s v="confirmed that this item is not in WWPO list;"/>
    <s v="checked and confirmed budget in project;"/>
    <n v="13285"/>
    <n v="163.79"/>
    <s v="Additional PO (SI/VO)"/>
    <s v="extra work at site "/>
    <s v="TMone"/>
    <s v="GOV2300462"/>
    <s v="TMWA/237064"/>
    <s v="FOC MR_F42 (SPUR 48C/12C) FOR BALAI BOMBA DAN PENYELAMAT MIRI, BILIK KAWALAN 98000 MIRI"/>
    <s v="7/31/2023"/>
    <s v="PAC2305736"/>
    <s v="Sarawak"/>
    <s v="MR"/>
    <s v="Other Contract"/>
    <m/>
    <n v="3400039151"/>
    <m/>
    <m/>
    <m/>
    <s v="https://tm365-my.sharepoint.com/personal/badruznasrin_basri_tm_com_my/Documents/Apps/Microsoft%20Forms/Request%20New%20PR/Question/BOQ%20TMWA237064_Bun%20Katan%20Katan.pdf"/>
    <m/>
    <m/>
    <m/>
    <m/>
    <x v="0"/>
  </r>
  <r>
    <n v="434"/>
    <m/>
    <x v="12"/>
    <m/>
    <m/>
    <m/>
    <d v="2023-09-11T00:00:00"/>
    <d v="2023-09-11T00:00:00"/>
    <s v="BUNKATAN@TM.COM.MY"/>
    <s v="Bun Katan Katan"/>
    <m/>
    <s v="confirmed that this item is not in WWPO list;"/>
    <s v="checked and confirmed budget in project;"/>
    <n v="8281"/>
    <n v="13510.27"/>
    <s v="Additional PO (SI/VO)"/>
    <s v="FOC MR_F42 SPUR 24C/12 FOR STESEN METEOROLOGI RADAR MIRI, BUKIT KANADA 98000 MIRI_x000a_extra work at site"/>
    <s v="TMone"/>
    <s v="GOV2300060"/>
    <s v="tmwa/237124"/>
    <s v="FOC MR_F42 SPUR 24C/12 FOR STESEN METEOROLOGI RADAR MIRI, BUKIT KANADA 98000 MIRI"/>
    <s v="7/31/2023"/>
    <s v="PAC2308283"/>
    <s v="Sarawak"/>
    <s v="MR"/>
    <s v="Other Contract"/>
    <m/>
    <n v="3400039151"/>
    <m/>
    <m/>
    <m/>
    <s v="https://tm365-my.sharepoint.com/personal/badruznasrin_basri_tm_com_my/Documents/Apps/Microsoft%20Forms/Request%20New%20PR/Question/BOQ%20TMWA237124_Bun%20Katan%20Katan.pdf"/>
    <m/>
    <m/>
    <m/>
    <m/>
    <x v="0"/>
  </r>
  <r>
    <n v="435"/>
    <m/>
    <x v="12"/>
    <m/>
    <m/>
    <m/>
    <d v="2023-09-11T00:00:00"/>
    <d v="2023-09-11T00:00:00"/>
    <s v="BUNKATAN@TM.COM.MY"/>
    <s v="Bun Katan Katan"/>
    <m/>
    <s v="confirmed that this item is not in WWPO list;"/>
    <s v="checked and confirmed budget in project;"/>
    <n v="8281"/>
    <n v="13510.27"/>
    <s v="Additional PO (SI/VO)"/>
    <s v="extra work to be done at site"/>
    <s v="TMone"/>
    <s v="GOV2300060"/>
    <s v="TMWA/237123"/>
    <n v="3400027272"/>
    <s v="7/31/2023"/>
    <s v="PAC2308283"/>
    <s v="Sarawak"/>
    <s v="MR"/>
    <s v="Other Contract"/>
    <m/>
    <n v="3400027272"/>
    <m/>
    <m/>
    <m/>
    <s v="https://tm365-my.sharepoint.com/personal/badruznasrin_basri_tm_com_my/Documents/Apps/Microsoft%20Forms/Request%20New%20PR/Question/BOQ%20TMWA237123_Bun%20Katan%20Katan.pdf"/>
    <m/>
    <m/>
    <m/>
    <m/>
    <x v="0"/>
  </r>
  <r>
    <n v="436"/>
    <m/>
    <x v="12"/>
    <m/>
    <m/>
    <m/>
    <d v="2023-09-11T00:00:00"/>
    <d v="2023-09-11T00:00:00"/>
    <s v="noreha.fatehi@tm.com.my"/>
    <s v="Noreha Binti Fatehi Noreha Binti Fatehi"/>
    <m/>
    <s v="confirmed that this item is not in WWPO list;"/>
    <s v="checked and confirmed budget in project;"/>
    <n v="17613"/>
    <n v="3480.4"/>
    <s v="First PO"/>
    <m/>
    <s v="TMone"/>
    <s v="NRP2303093"/>
    <s v="TMWA/235069"/>
    <s v="SDEC, FOC-STK Fxx 24C-NG MARONG (MEP2P LEG B)-STK"/>
    <s v="10/19/2023"/>
    <s v=" PAC2311562"/>
    <s v="Sarawak"/>
    <s v="STK"/>
    <s v="Network Contractor"/>
    <m/>
    <m/>
    <s v="https://tm365-my.sharepoint.com/personal/badruznasrin_basri_tm_com_my/Documents/Apps/Microsoft%20Forms/Request%20New%20PR/Question%201/BOQ_MARONG_Noreha%20Binti%20Fatehi.pdf; https://tm365-my.sharepoint.com/personal/badruznasrin_basri_tm_com_my/Documents/Apps/Microsoft%20Forms/Request%20New%20PR/Question%201/COSTING_MARONG_Noreha%20Binti%20Fatehi.pdf; https://tm365-my.sharepoint.com/personal/badruznasrin_basri_tm_com_my/Documents/Apps/Microsoft%20Forms/Request%20New%20PR/Question%201/TP%20-%20MARONG_Noreha%20Binti%20Fatehi.pdf"/>
    <n v="3400038532"/>
    <s v="KG/SB-DMA-0044-TP"/>
    <s v="https://tm365-my.sharepoint.com/personal/badruznasrin_basri_tm_com_my/Documents/Apps/Microsoft%20Forms/Request%20New%20PR/Question/BOQ_MARONG_Noreha%20Binti%20Fatehi.pdf"/>
    <m/>
    <m/>
    <m/>
    <m/>
    <x v="0"/>
  </r>
  <r>
    <n v="437"/>
    <m/>
    <x v="12"/>
    <m/>
    <m/>
    <m/>
    <d v="2023-09-11T00:00:00"/>
    <d v="2023-09-11T00:00:00"/>
    <s v="noreha.fatehi@tm.com.my"/>
    <s v="Noreha Binti Fatehi Noreha Binti Fatehi"/>
    <m/>
    <s v="confirmed that this item is not in WWPO list;"/>
    <s v="checked and confirmed budget in project;"/>
    <n v="81613"/>
    <n v="8226.4"/>
    <s v="First PO"/>
    <m/>
    <s v="TMone"/>
    <s v="NRP2302978"/>
    <s v="TMWA/235072"/>
    <s v="SDEC, FOC-RBN Fxx 48C-SUKONG(MEP2P LEG B)-LKA"/>
    <s v="10/19/2023"/>
    <s v="PAC2311606"/>
    <s v="Sarawak"/>
    <s v="LKA"/>
    <s v="Network Contractor"/>
    <m/>
    <m/>
    <s v="https://tm365-my.sharepoint.com/personal/badruznasrin_basri_tm_com_my/Documents/Apps/Microsoft%20Forms/Request%20New%20PR/Question%201/BOQ_SUKONG_Noreha%20Binti%20Fatehi.pdf; https://tm365-my.sharepoint.com/personal/badruznasrin_basri_tm_com_my/Documents/Apps/Microsoft%20Forms/Request%20New%20PR/Question%201/COSTING_SUKONG_Noreha%20Binti%20Fatehi.pdf; https://tm365-my.sharepoint.com/personal/badruznasrin_basri_tm_com_my/Documents/Apps/Microsoft%20Forms/Request%20New%20PR/Question%201/TP%20-%20SUKONG_Noreha%20Binti%20Fatehi.pdf"/>
    <n v="3400038532"/>
    <s v="KG/SB-DMA-0041-TP"/>
    <s v="https://tm365-my.sharepoint.com/personal/badruznasrin_basri_tm_com_my/Documents/Apps/Microsoft%20Forms/Request%20New%20PR/Question/BOQ_SUKONG_Noreha%20Binti%20Fatehi.pdf"/>
    <m/>
    <m/>
    <m/>
    <m/>
    <x v="0"/>
  </r>
  <r>
    <n v="438"/>
    <m/>
    <x v="12"/>
    <m/>
    <m/>
    <m/>
    <d v="2023-09-11T00:00:00"/>
    <d v="2023-09-11T00:00:00"/>
    <s v="noreha.fatehi@tm.com.my"/>
    <s v="Noreha Binti Fatehi Noreha Binti Fatehi"/>
    <m/>
    <s v="confirmed that this item is not in WWPO list;"/>
    <s v="checked and confirmed budget in project;"/>
    <n v="105151"/>
    <n v="1139.04"/>
    <s v="First PO"/>
    <m/>
    <s v="TMone"/>
    <s v="NRP2302989"/>
    <s v="TMWA/235070"/>
    <s v="SDEC, FOC-SAN Fxx 48C-KG PERUAN(MEP2P LEG B)-SAN"/>
    <s v="10/19/2023"/>
    <s v=" PAC2311603"/>
    <s v="Sarawak"/>
    <s v="SAN"/>
    <s v="Network Contractor"/>
    <m/>
    <m/>
    <s v="https://tm365-my.sharepoint.com/personal/badruznasrin_basri_tm_com_my/Documents/Apps/Microsoft%20Forms/Request%20New%20PR/Question%201/BOQ%20KPG%20PERUAN_Noreha%20Binti%20Fatehi.pdf; https://tm365-my.sharepoint.com/personal/badruznasrin_basri_tm_com_my/Documents/Apps/Microsoft%20Forms/Request%20New%20PR/Question%201/Std_Costing%20KPG%20PERUAN_Noreha%20Binti%20Fatehi.pdf; https://tm365-my.sharepoint.com/personal/badruznasrin_basri_tm_com_my/Documents/Apps/Microsoft%20Forms/Request%20New%20PR/Question%201/TP%20KPG%20PERUAN_Noreha%20Binti%20Fatehi.pdf"/>
    <n v="3400039239"/>
    <s v="KG/SB-SHO-0033-TP"/>
    <s v="https://tm365-my.sharepoint.com/personal/badruznasrin_basri_tm_com_my/Documents/Apps/Microsoft%20Forms/Request%20New%20PR/Question/BOQ%20KPG%20PERUAN_Noreha%20Binti%20Fatehi.pdf"/>
    <m/>
    <m/>
    <m/>
    <m/>
    <x v="0"/>
  </r>
  <r>
    <n v="439"/>
    <m/>
    <x v="12"/>
    <m/>
    <m/>
    <m/>
    <d v="2023-09-11T00:00:00"/>
    <d v="2023-09-11T00:00:00"/>
    <s v="hafiz.kamaruzaman@tm.com.my"/>
    <s v="Muhammad Hafiz Bin Kamaruzaman"/>
    <m/>
    <s v="confirmed that this item is not in WWPO list;"/>
    <s v="checked and confirmed budget in project;"/>
    <n v="238973"/>
    <n v="96623.39"/>
    <s v="First PO"/>
    <m/>
    <s v="TMone"/>
    <s v="GOV2304891"/>
    <s v="TMSC/230099"/>
    <s v="FOC 96C 14KM BP-SGG(MYGOV2.0)"/>
    <s v="11/30/2023"/>
    <s v="PAC2309823"/>
    <s v="Melaka"/>
    <s v="BP,SGG"/>
    <s v="Network Contractor"/>
    <m/>
    <m/>
    <s v="https://tm365-my.sharepoint.com/personal/badruznasrin_basri_tm_com_my/Documents/Apps/Microsoft%20Forms/Request%20New%20PR/Question%201/TP%20-%20LEG%2096C%2013KM%20BP%20to%20SGG%20(TUMPAT)%201.3v%202x3_Muhammad%20Hafiz%20Bin%20K.pdf"/>
    <n v="3400038826"/>
    <s v="CNFD-TPT-0001-TP"/>
    <s v="https://tm365-my.sharepoint.com/personal/badruznasrin_basri_tm_com_my/_layouts/15/Doc.aspx?sourcedoc=%7BEF98BA1C-69B3-40A0-A64B-FAF7C0EB1C09%7D&amp;file=BOQ%20TP%20-%20CNFD%20BP%20NODE%20SGG%203km%20x%202_Muhammad%20Hafiz%20Bin%20K.xlsx&amp;action=default&amp;mobileredirect=true"/>
    <m/>
    <m/>
    <m/>
    <m/>
    <x v="0"/>
  </r>
  <r>
    <n v="440"/>
    <m/>
    <x v="12"/>
    <m/>
    <m/>
    <m/>
    <d v="2023-09-11T00:00:00"/>
    <d v="2023-09-11T00:00:00"/>
    <s v="hafiz.kamaruzaman@tm.com.my"/>
    <s v="Muhammad Hafiz Bin Kamaruzaman"/>
    <m/>
    <s v="confirmed that this item is not in WWPO list;"/>
    <s v="checked and confirmed budget in project;"/>
    <n v="202107.92"/>
    <n v="92516.38"/>
    <s v="First PO"/>
    <m/>
    <s v="TMone"/>
    <s v="GOV2304890"/>
    <s v="TMSC/230098"/>
    <s v="FOC 96C 11.7KM AH-MCP(MYGOV2.0)"/>
    <s v="11/30/2023"/>
    <s v="PAC2309822"/>
    <s v="Melaka"/>
    <s v="AH,MCP"/>
    <s v="Network Contractor"/>
    <m/>
    <m/>
    <s v="https://tm365-my.sharepoint.com/personal/badruznasrin_basri_tm_com_my/Documents/Apps/Microsoft%20Forms/Request%20New%20PR/Question%201/1.%20TP%20-%20Technical%20proposal%20CNFD%20AH-MCP-compre_Muhammad%20Hafiz%20Bin%20K.pdf"/>
    <n v="3400038973"/>
    <s v="CNFD-BLI-0018-TP"/>
    <s v="https://tm365-my.sharepoint.com/personal/badruznasrin_basri_tm_com_my/_layouts/15/Doc.aspx?sourcedoc=%7B93566091-EC40-4C07-A034-6968C9AD53BB%7D&amp;file=STD%20COSTING%20AH-MCP%2096C%2012KM_Muhammad%20Hafiz%20Bin%20K.xlsx&amp;action=default&amp;mobileredirect=true"/>
    <m/>
    <m/>
    <m/>
    <m/>
    <x v="0"/>
  </r>
  <r>
    <n v="441"/>
    <m/>
    <x v="12"/>
    <m/>
    <m/>
    <m/>
    <d v="2023-09-11T00:00:00"/>
    <d v="2023-09-11T00:00:00"/>
    <s v="hafiz.kamaruzaman@tm.com.my"/>
    <s v="Muhammad Hafiz Bin Kamaruzaman"/>
    <m/>
    <s v="confirmed that this item is not in WWPO list;"/>
    <s v="checked and confirmed budget in project;"/>
    <n v="165161"/>
    <n v="75248.600000000006"/>
    <s v="First PO"/>
    <m/>
    <s v="TMone"/>
    <s v="GOV2304888"/>
    <s v="TMSC/230096"/>
    <s v="FOC 96C 9.41KM BP-KSS(MYGOV2.0)"/>
    <s v="11/30/2023"/>
    <s v="PAC2309820"/>
    <s v="Melaka"/>
    <s v="BP,KSS"/>
    <s v="Network Contractor"/>
    <m/>
    <m/>
    <s v="https://tm365-my.sharepoint.com/personal/badruznasrin_basri_tm_com_my/Documents/Apps/Microsoft%20Forms/Request%20New%20PR/Question%201/TP%20FOC%2096C%2010KM%20KSS-BP%20TP%20(1)_Muhammad%20Hafiz%20Bin%20K.pdf"/>
    <n v="3400038405"/>
    <s v="CNFD-EQT-0001-TP"/>
    <s v="https://tm365-my.sharepoint.com/personal/badruznasrin_basri_tm_com_my/_layouts/15/Doc.aspx?sourcedoc=%7BC5AACAD6-8190-4C24-8189-D27D6C8B3E56%7D&amp;file=Std_Costing_MAIN_FOC%2096C%20BP%20-%20%20KSS%20(1)_Muhammad%20Hafiz%20Bin%20K.xlsx&amp;action=default&amp;mobileredirect=true; https://tm365-my.sharepoint.com/personal/badruznasrin_basri_tm_com_my/_layouts/15/Doc.aspx?sourcedoc=%7B5BF1DA81-A32C-468E-8568-20D8AD9077F6%7D&amp;file=Std_Costing_MAIN_FOC%2096C%20BP%20-%20%20KSS%20(CIVIL)_Muhammad%20Hafiz%20Bin%20K.xlsx&amp;action=default&amp;mobileredirect=true"/>
    <m/>
    <m/>
    <m/>
    <m/>
    <x v="0"/>
  </r>
  <r>
    <n v="442"/>
    <s v="Nur Fauziah Binti Abdullah Shuhaimy"/>
    <x v="12"/>
    <m/>
    <m/>
    <m/>
    <d v="2023-09-11T00:00:00"/>
    <d v="2023-09-11T00:00:00"/>
    <s v="hafiz.kamaruzaman@tm.com.my"/>
    <s v="Muhammad Hafiz Bin Kamaruzaman"/>
    <m/>
    <s v="confirmed that this item is not in WWPO list;"/>
    <s v="checked and confirmed budget in project;"/>
    <n v="224778"/>
    <n v="105422"/>
    <s v="First PO"/>
    <m/>
    <s v="TMone"/>
    <s v="GOV2304889"/>
    <s v="TMSC/230097"/>
    <s v="FOC 96C 13KM PBE-RE(MYGOV2.0)"/>
    <s v="11/30/2023"/>
    <s v="PAC2309821"/>
    <s v="Melaka"/>
    <s v="PBE,RE"/>
    <s v="Network Contractor"/>
    <m/>
    <m/>
    <s v="https://tm365-my.sharepoint.com/personal/badruznasrin_basri_tm_com_my/_layouts/15/Doc.aspx?sourcedoc=%7B3C2FFFEE-4027-4292-961A-4F07E36A5EC4%7D&amp;file=TP%20-%20FOC%2096C%2013KM%20PBE-RE(MYGOV2.0)%20(1)_Muhammad%20Hafiz%20Bin%20K.pptx&amp;action=edit&amp;mobileredirect=true"/>
    <n v="3400038595"/>
    <s v="CNFD-JMU-0002-TP"/>
    <s v="https://tm365-my.sharepoint.com/personal/badruznasrin_basri_tm_com_my/_layouts/15/Doc.aspx?sourcedoc=%7B016F9BA4-0D30-4140-A680-E767D677BD93%7D&amp;file=Std_Costing_FOC%2096C%2013KM%20PBE-RE(MYGOV2.0)%20(1)_Muhammad%20Hafiz%20Bin%20K.xlsx&amp;action=default&amp;mobileredirect=true"/>
    <m/>
    <m/>
    <m/>
    <m/>
    <x v="0"/>
  </r>
  <r>
    <n v="443"/>
    <s v="Yuhaniz Binti Baidzawi"/>
    <x v="5"/>
    <d v="2023-09-12T00:00:00"/>
    <m/>
    <m/>
    <d v="2023-09-12T00:00:00"/>
    <d v="2023-09-12T00:00:00"/>
    <s v="syahrilhasan@tm.com.my"/>
    <s v="Syahril Bin Hasan Hasan"/>
    <m/>
    <s v="confirmed that this item is not in WWPO list;"/>
    <s v="checked and confirmed budget in project;"/>
    <n v="12314"/>
    <n v="1407.36"/>
    <s v="Additional PO (SI/VO)"/>
    <s v="4 Quantitiy concrete poles to pull cabel O/H"/>
    <s v="TMG"/>
    <s v="H5G2300925"/>
    <s v="TMNA/232553"/>
    <s v="H5G FOC PUL_F22 SPUR (12C) CSR DAKIN0343 JLNSIMPANGPULAI KG KEPAYANG"/>
    <s v="9/20/2023"/>
    <s v="PAC2311580"/>
    <s v="Perak "/>
    <s v="PUL"/>
    <s v="Network Contractor"/>
    <m/>
    <m/>
    <s v="https://tm365-my.sharepoint.com/personal/badruznasrin_basri_tm_com_my/Documents/Apps/Microsoft%20Forms/Request%20New%20PR/Question%201/NEW%20TP%20F22_Syahril%20Bin%20Hasan%20Ha.pdf"/>
    <n v="3400039035"/>
    <s v="PRK-SPS-0616"/>
    <s v="https://tm365-my.sharepoint.com/personal/badruznasrin_basri_tm_com_my/Documents/Apps/Microsoft%20Forms/Request%20New%20PR/Question/2ND%20BOQ%20H5G%20FOC%20PUL_F22%20SPUR%20(12C)%20CSR%20DAKIN0_Syahril%20Bin%20Hasan%20Ha.pdf"/>
    <m/>
    <m/>
    <m/>
    <m/>
    <x v="1"/>
  </r>
  <r>
    <n v="444"/>
    <s v="Mohd Shahfre Bin Sa'afie"/>
    <x v="5"/>
    <d v="2023-09-12T00:00:00"/>
    <m/>
    <m/>
    <d v="2023-09-12T00:00:00"/>
    <d v="2023-09-12T00:00:00"/>
    <s v="atirah.razak@tm.com.my"/>
    <s v="Siti Atirah Razak"/>
    <m/>
    <s v="confirmed that this item is not in WWPO list;"/>
    <s v="checked and confirmed budget in project;"/>
    <n v="14366"/>
    <n v="4716.7"/>
    <s v="Additional PO (SI/VO)"/>
    <s v="TERDAPAT KEROSAKAN KABEL IB 24C F05 JALAN PEGAWAI SETELAH LOCALISE DAN TESTING KE SEMUA CORE DIDAPATI ROSAK DAN TIDAK SAMPAI KE FIBER TERMINAL BOX MAJLIS DAERAH SABAK BERNAM. OLEH YANG DEMIKIAN, SETELAH BERBINCANG DENGAN SO TM,_x000a_DILULUSKAN UNTUK PENARIKAN KABEL YANG BARU KERANA REQUIREMENT UNTUK PROJEK MYGOV PERLU DISIAPKAN SEGERA."/>
    <s v="TMone"/>
    <s v="GOV2304349"/>
    <s v="TMCA/231522"/>
    <s v="MYGOV FOC SBR F21 12C MAJLIS DAERAH SABAK BERNAM"/>
    <d v="2023-12-09T00:00:00"/>
    <s v="PAC2307867"/>
    <s v="Selangor Barat"/>
    <s v="SBR"/>
    <s v="Network Contractor"/>
    <m/>
    <m/>
    <s v="https://tm365-my.sharepoint.com/personal/badruznasrin_basri_tm_com_my/Documents/Apps/Microsoft%20Forms/Request%20New%20PR/Question%201/edited_GSIWI-SI%20MYGOV%20FOC%20SBR%20F21%2012C%20MAJLIS_Siti%20Atirah%20Razak.pdf"/>
    <n v="3400039855"/>
    <s v="SB-GRN-0008-TP"/>
    <s v="https://tm365-my.sharepoint.com/personal/badruznasrin_basri_tm_com_my/Documents/Apps/Microsoft%20Forms/Request%20New%20PR/Question/edited_GSIWI-SI%20MYGOV%20FOC%20SBR%20F21%2012C%20MAJLIS_Siti%20Atirah%20Razak.pdf"/>
    <m/>
    <m/>
    <m/>
    <m/>
    <x v="0"/>
  </r>
  <r>
    <n v="445"/>
    <m/>
    <x v="12"/>
    <m/>
    <m/>
    <m/>
    <d v="2023-09-12T00:00:00"/>
    <d v="2023-09-12T00:00:00"/>
    <s v="haziruddin.zakaria@tm.com.my"/>
    <s v="Mohd Haziruddin Bin Zakaria Mohd Haziruddin Bin Zakaria"/>
    <m/>
    <s v="confirmed that this item is not in WWPO list;"/>
    <s v="checked and confirmed budget in project;"/>
    <n v="339471"/>
    <n v="3500"/>
    <s v="Additional PO (SI/VO)"/>
    <s v="Genset rental for August 2023"/>
    <s v="GNT"/>
    <s v="QUA2100011"/>
    <s v="TMBB/210012"/>
    <s v="AC POWER (NEW GENSET) FOR TM SGLD"/>
    <s v="12/22/2023"/>
    <s v="PAC2123025"/>
    <s v="Sabah"/>
    <s v="SGLD"/>
    <s v="Other Contract"/>
    <m/>
    <n v="3400038121"/>
    <m/>
    <m/>
    <m/>
    <s v="https://tm365-my.sharepoint.com/personal/badruznasrin_basri_tm_com_my/_layouts/15/Doc.aspx?sourcedoc=%7B3EB03314-EDA6-4567-9701-BB6467D92F13%7D&amp;file=BOQ%20SGLD%20-%20AUG%202023_Mohd%20Haziruddin%20Bin.xlsx&amp;action=default&amp;mobileredirect=true"/>
    <m/>
    <m/>
    <m/>
    <m/>
    <x v="0"/>
  </r>
  <r>
    <n v="446"/>
    <m/>
    <x v="12"/>
    <m/>
    <m/>
    <m/>
    <d v="2023-09-12T00:00:00"/>
    <d v="2023-09-12T00:00:00"/>
    <s v="haziruddin.zakaria@tm.com.my"/>
    <s v="Mohd Haziruddin Bin Zakaria Mohd Haziruddin Bin Zakaria"/>
    <m/>
    <s v="confirmed that this item is not in WWPO list;"/>
    <s v="checked and confirmed budget in project;"/>
    <n v="344602"/>
    <n v="4500"/>
    <s v="Additional PO (SI/VO)"/>
    <s v="Genset rental for August 2023"/>
    <s v="GNT"/>
    <s v="QUA2100012"/>
    <s v="TMBB/210011"/>
    <s v="AC POWER (NEW GENSET) FOR TM M72"/>
    <s v="12/22/2023"/>
    <s v="PAC2123024"/>
    <s v="Sabah"/>
    <s v="M72"/>
    <s v="Other Contract"/>
    <m/>
    <n v="3400038121"/>
    <m/>
    <m/>
    <m/>
    <s v="https://tm365-my.sharepoint.com/personal/badruznasrin_basri_tm_com_my/_layouts/15/Doc.aspx?sourcedoc=%7B80350471-07D1-4914-A260-5B81600A4C9F%7D&amp;file=BOQ%20M72%20-%20AUG%202023_Mohd%20Haziruddin%20Bin.xlsx&amp;action=default&amp;mobileredirect=true"/>
    <m/>
    <m/>
    <m/>
    <m/>
    <x v="0"/>
  </r>
  <r>
    <n v="447"/>
    <s v="Yuhaniz Binti Baidzawi"/>
    <x v="4"/>
    <d v="2023-09-12T00:00:00"/>
    <m/>
    <s v="ADA RPKA FINANCIAL, STILL X CUKUP UNTUK KELUARKAN SI"/>
    <d v="2023-09-12T00:00:00"/>
    <d v="2023-09-12T00:00:00"/>
    <s v="zatilhanan@tm.com.my"/>
    <s v="Zatil Hanan Binti Ahmad Lutpi"/>
    <m/>
    <s v="confirmed that this item is not in WWPO list;"/>
    <s v="checked and confirmed budget in project;"/>
    <n v="17725"/>
    <n v="11637.12"/>
    <s v="Additional PO (SI/VO)"/>
    <s v="Justification revise RPKA : a) 1st PO done created for 80 port (10DP) b)Pending 2nd PO for balance 24 port (3DP) to comply requirement delivery 100 port per site"/>
    <s v="TMone"/>
    <s v="SNP2200113"/>
    <s v="TMNA/225147"/>
    <s v="KKMM POP2_BBA5018 FTTH BHG_C008 SK GESIR TENGAH"/>
    <d v="2023-08-07T00:00:00"/>
    <s v="PAC2224165"/>
    <s v="Perak "/>
    <s v="BHG"/>
    <s v="Network Contractor"/>
    <m/>
    <m/>
    <s v="https://tm365-my.sharepoint.com/personal/badruznasrin_basri_tm_com_my/Documents/Apps/Microsoft%20Forms/Request%20New%20PR/Question%201/TP%20DOC%20KKMM%20POP2_BBA5018%20FTTH%20BHG_C008%20SK%20GES_Zatil%20Hanan%20Binti%20Ah.pdf"/>
    <n v="3400039027"/>
    <s v="PRK-KZK-0445-TP"/>
    <s v="https://tm365-my.sharepoint.com/personal/badruznasrin_basri_tm_com_my/Documents/Apps/Microsoft%20Forms/Request%20New%20PR/Question/BOQ%202ND%20KPOP%20BHG%20C008%20AUDITED_Zatil%20Hanan%20Binti%20Ah.pdf"/>
    <m/>
    <m/>
    <m/>
    <m/>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s v="PEX"/>
    <s v="5G DNB DWKUL0206 FOC BAT_F039-F040 48C JLNLINGKARANTENGAH2 H5G2202080"/>
    <s v="TMCA/223128"/>
    <s v="Muhammad Nur Haimi Bin Amdan"/>
    <s v="MUHAMAD TARMIZI BIN IBRAHIM"/>
    <s v="MUHAMAD TARMIZI BIN IBRAHIM"/>
    <s v=" "/>
    <s v=" "/>
    <s v="13/09/2023"/>
    <s v="25/09/2023"/>
    <s v="28/09/2023"/>
    <s v="FIBER KM"/>
    <n v="2"/>
    <s v="ST"/>
    <s v="5G HORIZON"/>
    <s v="FIBER"/>
    <s v="FOC-SPUR"/>
    <s v="PULLING SPUR FIBER &amp; INSTALL NID"/>
    <n v="57936"/>
    <s v=" "/>
    <x v="0"/>
    <s v="ST-ABX-0130-TP"/>
    <s v="PENDING SUBMIT TP"/>
  </r>
  <r>
    <s v="PEX"/>
    <s v="5G DNB DWKUL0172 FOC KE F25-F26 JLN7A/62A BDRMANJALARA H5G2100435"/>
    <s v="TMCA/213863"/>
    <s v="Muhammad Nur Haimi Bin Amdan"/>
    <s v="ABDUL SHUKUR BIN SELAMAT"/>
    <s v="ABDUL SHUKUR BIN SELAMAT"/>
    <s v=" "/>
    <s v=" "/>
    <s v="13/09/2023"/>
    <s v="25/09/2023"/>
    <s v="28/09/2023"/>
    <s v="FIBER KM"/>
    <n v="1.2"/>
    <s v="ST"/>
    <s v="5G HORIZON"/>
    <s v="FIBER"/>
    <s v="FOC-SPUR"/>
    <s v="PULLING SPUR FIBER &amp; INSTALL NID"/>
    <n v="83170"/>
    <s v=" "/>
    <x v="0"/>
    <s v="ST-MKB(RR)-0119"/>
    <s v="In Progress Work"/>
  </r>
  <r>
    <s v="PEX"/>
    <s v="5G FOC SPUR PPG FXX (12C) DNB_HORIZON 5G_DSPTT1020_LINTAS JAYA UP TOWNSHIP_PPG"/>
    <s v="TMBA/230857"/>
    <s v="Nurul Ridhwan Bin Sulaiman"/>
    <s v="Rasydan Bin Ramlan "/>
    <s v="SUFFRIE BIN SUHANO"/>
    <s v="1010116 | EXACT ENGINEERING SDN. BHD."/>
    <n v="3400039079"/>
    <s v="13/09/2023"/>
    <s v="25/09/2023"/>
    <s v="28/09/2023"/>
    <s v="FIBER KM"/>
    <n v="0.3"/>
    <s v="KK/PB/LB"/>
    <s v="5G HORIZON"/>
    <s v="FIBER"/>
    <s v="FOC-SPUR"/>
    <s v="PULLING SPUR FIBER &amp; INSTALL NID"/>
    <n v="3946.91"/>
    <s v=" "/>
    <x v="1"/>
    <s v="KK/PB/LB-EXT-0923-TP"/>
    <m/>
  </r>
  <r>
    <s v="PEX"/>
    <s v="5G FOC SPUR KBU FXX (12C) DNB_HORIZON 5G_DSBKI0213_JLNTGLIPAT_KBU"/>
    <s v="TMBA/230897"/>
    <s v="Nurul Ridhwan Bin Sulaiman"/>
    <s v="Rasydan Bin Ramlan "/>
    <s v="MOHD NAZREY BIN HASSAN"/>
    <s v="1010116 | EXACT ENGINEERING SDN. BHD."/>
    <n v="3400039079"/>
    <s v="13/09/2023"/>
    <s v="25/09/2023"/>
    <s v="28/09/2023"/>
    <s v="FIBER KM"/>
    <n v="2.2000000000000002"/>
    <s v="KK/PB/LB"/>
    <s v="5G HORIZON"/>
    <s v="FIBER"/>
    <s v="FOC-SPUR"/>
    <s v="PULLING SPUR FIBER &amp; INSTALL NID"/>
    <n v="70268.08"/>
    <s v=" "/>
    <x v="1"/>
    <s v="KK/PB/LB-EXT-0924-TP"/>
    <m/>
  </r>
  <r>
    <s v="PEX"/>
    <s v="5G FOC SPUR PPG FXX (12C) DNB_HORIZON 5G_DSPNP1009_JLNKENDARA2_PPG"/>
    <s v="TMBA/230896"/>
    <s v="Nurul Ridhwan Bin Sulaiman"/>
    <s v="Rasydan Bin Ramlan "/>
    <s v="SUFFRIE BIN SUHANO"/>
    <s v="1010116 | EXACT ENGINEERING SDN. BHD."/>
    <n v="3400039079"/>
    <s v="13/09/2023"/>
    <s v="25/09/2023"/>
    <s v="28/09/2023"/>
    <s v="FIBER KM"/>
    <n v="1"/>
    <s v="KK/PB/LB"/>
    <s v="5G HORIZON"/>
    <s v="FIBER"/>
    <s v="FOC-SPUR"/>
    <s v="PULLING SPUR FIBER &amp; INSTALL NID"/>
    <n v="13156.35"/>
    <s v=" "/>
    <x v="2"/>
    <s v="KK/PB/LB-EXT-0925-TP"/>
    <m/>
  </r>
  <r>
    <s v="PEX"/>
    <s v="H5G_FOC PG F33/F34 CSR DPTML0320_ARMYRESERVEJLNPANGKOR_PG"/>
    <s v="TMNA/224199"/>
    <s v="Ahmad Zaki Bin Haris"/>
    <s v="MOHD AMIRUL ANWAR BIN IBAHARIN"/>
    <s v="MOHD AMIRUL ANWAR BIN IBAHARIN"/>
    <s v=" "/>
    <s v=" "/>
    <s v="13/09/2023"/>
    <s v="25/09/2023"/>
    <s v="28/09/2023"/>
    <s v="FIBER KM"/>
    <n v="0.7"/>
    <s v="PG"/>
    <s v="5G HORIZON"/>
    <s v="FIBER"/>
    <s v="FOC-SPUR"/>
    <s v="PULLING SPUR FIBER &amp; INSTALL NID"/>
    <n v="45561.47"/>
    <s v=" "/>
    <x v="0"/>
    <s v="PG-SNR-0664-TP"/>
    <s v="Accepted"/>
  </r>
  <r>
    <s v="PEX"/>
    <s v="H5G_FOC GLR F29/F30 CSR DPTML0324_CANGKATBKTGAMBIR"/>
    <s v="TMNA/232472"/>
    <s v="Ahmad Zaki Bin Haris"/>
    <s v="MOHD FAHMI BIN ISHAK"/>
    <s v="MOHD FAHMI BIN ISHAK"/>
    <s v=" "/>
    <s v=" "/>
    <s v="13/09/2023"/>
    <s v="25/09/2023"/>
    <s v="28/09/2023"/>
    <s v="FIBER KM"/>
    <n v="12"/>
    <s v="PG"/>
    <s v="5G HORIZON"/>
    <s v="FIBER"/>
    <s v="FOC-SPUR"/>
    <s v="PULLING SPUR FIBER &amp; INSTALL NID"/>
    <n v="42731.18"/>
    <s v=" "/>
    <x v="0"/>
    <s v="PG-NXS-0541-TP"/>
    <s v="Accepted"/>
  </r>
  <r>
    <s v="PEX"/>
    <s v="5G DNB DBULG1450 FOC TAG F039/F040 JLN BUNGA TANJUNG 8"/>
    <s v="TMCA/222363"/>
    <s v="Muhammad Nur Haimi Bin Amdan"/>
    <s v="MOHAMAD ISMAIL BIN BORHAN @ ABU"/>
    <s v="MOHAMAD ISMAIL BIN BORHAN @ ABU"/>
    <s v=" "/>
    <s v=" "/>
    <s v="13/09/2023"/>
    <s v="25/09/2023"/>
    <s v="28/09/2023"/>
    <s v="FIBER KM"/>
    <n v="0.5"/>
    <s v="ST"/>
    <s v="5G HORIZON"/>
    <s v="FIBER"/>
    <s v="FOC-SPUR"/>
    <s v="PULLING SPUR FIBER &amp; INSTALL NID"/>
    <n v="57936"/>
    <s v=" "/>
    <x v="0"/>
    <s v="ST-VIB-0070-TP"/>
    <s v="In Progress Work"/>
  </r>
  <r>
    <s v="PEX"/>
    <s v="5G DBKLG0276 FOC PKG F20/F21 SPUR 12C (4C) JLN MELIKAI, KG. RAJA UDA"/>
    <s v="TMCA/221966"/>
    <s v="Muhammad Nur Haimi Bin Amdan"/>
    <s v="MOHD FAIZAL BIN RAZALI"/>
    <s v="MOHD FAIZAL BIN RAZALI"/>
    <s v=" "/>
    <s v=" "/>
    <s v="13/09/2023"/>
    <s v="25/09/2023"/>
    <s v="28/09/2023"/>
    <s v="FIBER KM"/>
    <n v="6"/>
    <s v="SB"/>
    <s v="5G HORIZON"/>
    <s v="FIBER"/>
    <s v="FOC-SPUR"/>
    <s v="PULLING SPUR FIBER &amp; INSTALL NID"/>
    <n v="48637.52"/>
    <s v=" "/>
    <x v="0"/>
    <s v="SB-TSE(RR)-0035"/>
    <s v="In Progress Work"/>
  </r>
  <r>
    <s v="PEX"/>
    <s v="5G DBKLG0295 FOC PID F20F21 PERSIARAN MASJID SULTAN P.INDAH"/>
    <s v="TMCA/232030"/>
    <s v="Muhammad Nur Haimi Bin Amdan"/>
    <s v="MOHD FAIZAL BIN RAZALI"/>
    <s v="MOHD FAIZAL BIN RAZALI"/>
    <s v="PAKARCOM SDN.BHD."/>
    <n v="3400038998"/>
    <s v="13/09/2023"/>
    <s v="25/09/2023"/>
    <s v="28/09/2023"/>
    <s v="FIBER KM"/>
    <n v="0.2"/>
    <s v="SB"/>
    <s v="5G HORIZON"/>
    <s v="FIBER"/>
    <s v="FOC-SPUR"/>
    <s v="PULLING SPUR FIBER &amp; INSTALL NID"/>
    <n v="5295.41"/>
    <s v=" "/>
    <x v="2"/>
    <m/>
    <m/>
  </r>
  <r>
    <s v="PEX"/>
    <s v="5G DNB DBGBK0023 FOC SGB F026-F037 FOR UITMSUNGAIBULOH  H5G2201349"/>
    <s v="TMCA/222417"/>
    <s v="Muhammad Nur Haimi Bin Amdan"/>
    <s v="ABDUL SHUKUR BIN SELAMAT"/>
    <s v="ABDUL SHUKUR BIN SELAMAT"/>
    <s v=" "/>
    <s v=" "/>
    <s v="13/09/2023"/>
    <s v="25/09/2023"/>
    <s v="28/09/2023"/>
    <s v="FIBER KM"/>
    <n v="4"/>
    <s v="ST"/>
    <s v="5G HORIZON"/>
    <s v="FIBER"/>
    <s v="FOC-SPUR"/>
    <s v="PULLING SPUR FIBER &amp; INSTALL NID"/>
    <n v="57936"/>
    <s v=" "/>
    <x v="0"/>
    <s v="ST-NXS-0133-TP"/>
    <s v="Accepted"/>
  </r>
  <r>
    <s v="PEX"/>
    <s v="5G DBPET0814 FOC SAL F50-F51 KOLEJ TERATAI UITM SHA ALAM"/>
    <s v="TMCA/220973"/>
    <s v="Muhammad Nur Haimi Bin Amdan"/>
    <s v="YUHANIZ BINTI BAIDZAWI"/>
    <s v="YUHANIZ BINTI BAIDZAWI"/>
    <s v=" "/>
    <s v=" "/>
    <s v="13/09/2023"/>
    <s v="25/09/2023"/>
    <s v="28/09/2023"/>
    <s v="FIBER KM"/>
    <n v="4.4000000000000004"/>
    <s v="SB"/>
    <s v="5G HORIZON"/>
    <s v="FIBER"/>
    <s v="FOC-SPUR"/>
    <s v="PULLING SPUR FIBER &amp; INSTALL NID"/>
    <n v="36283"/>
    <s v=" "/>
    <x v="0"/>
    <s v="SB-CEN-0030-TP"/>
    <s v="Accepted"/>
  </r>
  <r>
    <s v="PEX"/>
    <s v="5G DBKLG0347 FOC PID F20/F21 SPUR 12C (4C) JLN PELABUHAN BARAT, PULAU INDAH"/>
    <s v="TMCA/223461"/>
    <s v="Muhammad Nur Haimi Bin Amdan"/>
    <s v="MOHD FAIZAL BIN RAZALI"/>
    <s v="MOHD FAIZAL BIN RAZALI"/>
    <s v=" "/>
    <s v=" "/>
    <s v="13/09/2023"/>
    <s v="25/09/2023"/>
    <s v="28/09/2023"/>
    <s v="FIBER KM"/>
    <n v="3"/>
    <s v="SB"/>
    <s v="5G HORIZON"/>
    <s v="FIBER"/>
    <s v="FOC-SPUR"/>
    <s v="PULLING SPUR FIBER &amp; INSTALL NID"/>
    <n v="23739.65"/>
    <s v=" "/>
    <x v="0"/>
    <s v="SB-NET(RR)-0236"/>
    <s v="Accepted"/>
  </r>
  <r>
    <s v="PEX"/>
    <s v="5G DBPET0934 FOC SRG F23F24 BLOK F INTEC KOLEJ SEK.17"/>
    <s v="TMCA/220466"/>
    <s v="Muhammad Nur Haimi Bin Amdan"/>
    <s v="RUSLAN BIN SALLEH"/>
    <s v="RUSLAN BIN SALLEH"/>
    <s v=" "/>
    <s v=" "/>
    <s v="13/09/2023"/>
    <s v="25/09/2023"/>
    <s v="28/09/2023"/>
    <s v="FIBER KM"/>
    <n v="3.6"/>
    <s v="SB"/>
    <s v="5G HORIZON"/>
    <s v="FIBER"/>
    <s v="FOC-SPUR"/>
    <s v="PULLING SPUR FIBER &amp; INSTALL NID"/>
    <n v="31617"/>
    <s v=" "/>
    <x v="0"/>
    <s v="SB-TBT-0171-TP"/>
    <s v="Accepted"/>
  </r>
  <r>
    <s v="PEX"/>
    <s v="5G DBPET0993 FOC SAL F50-F51 MENARA SSAAS UITM SHAH ALAM"/>
    <s v="TMCA/221137"/>
    <s v="Muhammad Nur Haimi Bin Amdan"/>
    <s v="YUHANIZ BINTI BAIDZAWI"/>
    <s v="YUHANIZ BINTI BAIDZAWI"/>
    <s v=" "/>
    <s v=" "/>
    <s v="13/09/2023"/>
    <s v="25/09/2023"/>
    <s v="28/09/2023"/>
    <s v="FIBER KM"/>
    <n v="24"/>
    <s v="SB"/>
    <s v="5G HORIZON"/>
    <s v="FIBER"/>
    <s v="FOC-SPUR"/>
    <s v="PULLING SPUR FIBER &amp; INSTALL NID"/>
    <n v="16865"/>
    <s v=" "/>
    <x v="0"/>
    <s v="SB-TBT-0169-TP"/>
    <s v="Accepted"/>
  </r>
  <r>
    <s v="PEX"/>
    <s v="5G DNB DBGBK0148 FOC GBK F0XX-F0XX 12C KGBATANGBATU - GBK"/>
    <s v="TMCA/222229"/>
    <s v="Muhammad Nur Haimi Bin Amdan"/>
    <s v="MUHAMAD ZAINI BIN MAHAMAD SARIP"/>
    <s v="MUHAMAD ZAINI BIN MAHAMAD SARIP"/>
    <s v="FASTPRO"/>
    <s v=" "/>
    <s v="13/09/2023"/>
    <s v="25/09/2023"/>
    <s v="28/09/2023"/>
    <s v="FIBER KM"/>
    <n v="6"/>
    <s v="ST"/>
    <s v="5G HORIZON"/>
    <s v="FIBER"/>
    <s v="FOC-SPUR"/>
    <s v="PULLING SPUR FIBER &amp; INSTALL NID"/>
    <n v="57936"/>
    <s v=" "/>
    <x v="2"/>
    <m/>
    <m/>
  </r>
  <r>
    <s v="PEX"/>
    <s v="5G DBPET1107 FOC SAG F33F34 _NO.39 JLN PUTRA MAHKOTA 7/7B, PUTRA HEIGHTS"/>
    <s v="TMCA/220860"/>
    <s v="Muhammad Nur Haimi Bin Amdan"/>
    <s v="RUSLAN BIN SALLEH"/>
    <s v="RUSLAN BIN SALLEH"/>
    <s v="ELECTROSCON SDN BHD"/>
    <n v="3400038983"/>
    <s v="13/09/2023"/>
    <s v="25/09/2023"/>
    <s v="28/09/2023"/>
    <s v="FIBER KM"/>
    <n v="3.4"/>
    <s v="SB"/>
    <s v="5G HORIZON"/>
    <s v="FIBER"/>
    <s v="FOC-SPUR"/>
    <s v="PULLING SPUR FIBER &amp; INSTALL NID"/>
    <n v="25834"/>
    <s v=" "/>
    <x v="2"/>
    <m/>
    <m/>
  </r>
  <r>
    <s v="PEX"/>
    <s v="5G DNB DBGBK0176 FOC MTI F0XX/F0XX JLNF1TMNMELAWATI"/>
    <s v="TMCA/223574"/>
    <s v="Muhammad Nur Haimi Bin Amdan"/>
    <s v="MUHAMAD ZAINI BIN MAHAMAD SARIP"/>
    <s v="MUHAMAD ZAINI BIN MAHAMAD SARIP"/>
    <s v=" "/>
    <s v=" "/>
    <s v="13/09/2023"/>
    <s v="25/09/2023"/>
    <s v="28/09/2023"/>
    <s v="FIBER KM"/>
    <n v="2"/>
    <s v="ST"/>
    <s v="5G HORIZON"/>
    <s v="FIBER"/>
    <s v="FOC-SPUR"/>
    <s v="PULLING SPUR FIBER &amp; INSTALL NID"/>
    <n v="57936"/>
    <s v=" "/>
    <x v="0"/>
    <s v="ST-RID(RR)-0023-TP"/>
    <s v="Accepted"/>
  </r>
  <r>
    <s v="PEX"/>
    <s v="5G DNB DBPET1195 FOC KE F029-F030 FOR PARADESARUSTICACONDOMINIUM H5G2200955"/>
    <s v="TMCA/222309"/>
    <s v="Muhammad Nur Haimi Bin Amdan"/>
    <s v="ABDUL SHUKUR BIN SELAMAT"/>
    <s v="ABDUL SHUKUR BIN SELAMAT"/>
    <s v=" "/>
    <s v=" "/>
    <s v="13/09/2023"/>
    <s v="25/09/2023"/>
    <s v="28/09/2023"/>
    <s v="FIBER KM"/>
    <n v="1.3"/>
    <s v="ST"/>
    <s v="5G HORIZON"/>
    <s v="FIBER"/>
    <s v="FOC-SPUR"/>
    <s v="PULLING SPUR FIBER &amp; INSTALL NID"/>
    <n v="57936"/>
    <s v=" "/>
    <x v="0"/>
    <s v="ST-MIC-0311-TP, ST-MIC-0294-TP"/>
    <s v="Accepted"/>
  </r>
  <r>
    <s v="PEX"/>
    <s v="5G DBKLA0631 FOC BCG F08/F10 SPUR 12C JLN SENTOSA, KG. OLAK LEMPIT"/>
    <s v="TMCA/230456"/>
    <s v="Muhammad Nur Haimi Bin Amdan"/>
    <s v="YUHANIZ BINTI BAIDZAWI"/>
    <s v="YUHANIZ BINTI BAIDZAWI"/>
    <s v="SA LOCAL SDN. BHD."/>
    <n v="3400038789"/>
    <s v="13/09/2023"/>
    <s v="25/09/2023"/>
    <s v="28/09/2023"/>
    <s v="FIBER KM"/>
    <n v="2"/>
    <s v="SB"/>
    <s v="5G HORIZON"/>
    <s v="FIBER"/>
    <s v="FOC-SPUR"/>
    <s v="PULLING SPUR FIBER &amp; INSTALL NID"/>
    <n v="19127.759999999998"/>
    <s v=" "/>
    <x v="2"/>
    <m/>
    <m/>
  </r>
  <r>
    <s v="PEX"/>
    <s v="5G FOC SPUR TRN FXX DNB_HORIZON 5G-DSTUA0969_JLNGUAKON-TRN"/>
    <s v="TMBA/221324"/>
    <s v="Nurul Ridhwan Bin Sulaiman"/>
    <s v="ARBAAH BINTI ZAKARIA"/>
    <s v="ARBAAH BINTI ZAKARIA"/>
    <s v=" "/>
    <s v=" "/>
    <s v="13/09/2023"/>
    <s v="25/09/2023"/>
    <s v="28/09/2023"/>
    <s v="FIBER KM"/>
    <n v="9.8249999999999993"/>
    <s v="KK/PB/LB"/>
    <s v="5G HORIZON"/>
    <s v="FIBER"/>
    <s v="FOC-SPUR"/>
    <s v="PULLING SPUR FIBER &amp; INSTALL NID"/>
    <n v="240755.34"/>
    <s v=" "/>
    <x v="0"/>
    <s v="KK/PB/LB-TTP-0941-TP"/>
    <s v="Accepted"/>
  </r>
  <r>
    <s v="PEX"/>
    <s v="5G SPUR ERA (12) DNB_HORIZON 5G_DSSDK0744 JLNBOKARA ERA"/>
    <s v="TMBA/230917"/>
    <s v="Nurul Ridhwan Bin Sulaiman"/>
    <s v="Dynastyh Binti Aksah "/>
    <s v="ALEXANDER CHILDS"/>
    <s v="1010116 | EXACT ENGINEERING SDN. BHD."/>
    <n v="3400039079"/>
    <s v="13/09/2023"/>
    <s v="25/09/2023"/>
    <s v="28/09/2023"/>
    <s v="FIBER KM"/>
    <n v="4"/>
    <s v="TWU/SKN"/>
    <s v="5G HORIZON"/>
    <s v="FIBER"/>
    <s v="FOC-SPUR"/>
    <s v="PULLING SPUR FIBER &amp; INSTALL NID"/>
    <n v="38728"/>
    <s v=" "/>
    <x v="2"/>
    <s v="TWU/SKN-EXT-0763-TP"/>
    <m/>
  </r>
  <r>
    <s v="PEX"/>
    <s v="5G FOC (TP) AAR F48,51 SPURS 24C DCKTN0426 POLISAS SEMAMBU"/>
    <s v="TMEA/231663"/>
    <s v="Muhamad Zaini Bin Mahamad Sarip"/>
    <s v="AHMAD NAJMI A.RAHMAN"/>
    <s v="AHMAD NAJMI A.RAHMAN"/>
    <s v="ANRO TEGUH SDN. BHD."/>
    <n v="3400038506"/>
    <s v="13/09/2023"/>
    <s v="25/09/2023"/>
    <s v="28/09/2023"/>
    <s v="FIBER KM"/>
    <n v="3.1"/>
    <s v="PHG"/>
    <s v="5G HORIZON"/>
    <s v="FIBER"/>
    <s v="FOC-SPUR"/>
    <s v="PULLING SPUR FIBER &amp; INSTALL NID"/>
    <n v="49655"/>
    <s v=" "/>
    <x v="0"/>
    <s v="PHG-NRO-0175-TP"/>
    <s v="Accepted"/>
  </r>
  <r>
    <s v="PEX"/>
    <s v="5G DBKSG0648 FOC IJK F04F09 12C JLN BKT BADONG"/>
    <s v="TMCA/231903"/>
    <s v="Muhammad Nur Haimi Bin Amdan"/>
    <s v="YUHANIZ BINTI BAIDZAWI"/>
    <s v="YUHANIZ BINTI BAIDZAWI"/>
    <s v=" "/>
    <s v=" "/>
    <s v="13/09/2023"/>
    <s v="25/09/2023"/>
    <s v="28/09/2023"/>
    <s v="FIBER KM"/>
    <n v="3"/>
    <s v="SB"/>
    <s v="5G HORIZON"/>
    <s v="FIBER"/>
    <s v="FOC-SPUR"/>
    <s v="PULLING SPUR FIBER &amp; INSTALL NID"/>
    <n v="36396.31"/>
    <s v=" "/>
    <x v="2"/>
    <m/>
    <m/>
  </r>
  <r>
    <s v="PEX"/>
    <s v="5G FOC (TP) BIA DCKTN0411 SEKOLAH BERASRAMA PENUH INTEGRASI KUANTAN"/>
    <s v="TMEA/221696"/>
    <s v="Muhamad Zaini Bin Mahamad Sarip"/>
    <s v="AHMAD NAJMI A.RAHMAN"/>
    <s v="AHMAD NAJMI A.RAHMAN"/>
    <s v="GOLDEN LUSTRE SDN. BHD."/>
    <n v="3400038564"/>
    <s v="13/09/2023"/>
    <s v="25/09/2023"/>
    <s v="28/09/2023"/>
    <s v="FIBER KM"/>
    <n v="6"/>
    <s v="PHG"/>
    <s v="5G HORIZON"/>
    <s v="FIBER"/>
    <s v="FOC-SPUR"/>
    <s v="PULLING SPUR FIBER &amp; INSTALL NID"/>
    <n v="91789"/>
    <s v=" "/>
    <x v="0"/>
    <s v="PHG-GOL-0080-TP"/>
    <s v="Accepted"/>
  </r>
  <r>
    <s v="PEX"/>
    <s v="5G DNB DBHSG0204 FOC RA_F012/F014 KGHULURENING H5G2204546"/>
    <s v="TMCA/224929"/>
    <s v="Muhammad Nur Haimi Bin Amdan"/>
    <s v="MUHAMMAD NUR HAIMI BIN AMDAN"/>
    <s v="MUHAMMAD NUR HAIMI BIN AMDAN"/>
    <s v=" "/>
    <s v=" "/>
    <s v="13/09/2023"/>
    <s v="25/09/2023"/>
    <s v="28/09/2023"/>
    <s v="FIBER KM"/>
    <n v="7"/>
    <s v="ST"/>
    <s v="5G HORIZON"/>
    <s v="FIBER"/>
    <s v="FOC-SPUR"/>
    <s v="PULLING SPUR FIBER &amp; INSTALL NID"/>
    <n v="141941.57999999999"/>
    <s v=" "/>
    <x v="0"/>
    <s v="ST-MKN-0449-TP"/>
    <s v="Accepted"/>
  </r>
  <r>
    <s v="PEX"/>
    <s v="5G FOC (TP) TRM DCKTN0379 AC HOTEL MARRIOTT"/>
    <s v="TMEA/221816"/>
    <s v="Muhamad Zaini Bin Mahamad Sarip"/>
    <s v="AHMAD NAJMI A.RAHMAN"/>
    <s v="AHMAD NAJMI A.RAHMAN"/>
    <s v="A&amp;A MEGAH SDN. BHD."/>
    <n v="3400038453"/>
    <s v="13/09/2023"/>
    <s v="25/09/2023"/>
    <s v="28/09/2023"/>
    <s v="FIBER KM"/>
    <n v="6"/>
    <s v="PHG"/>
    <s v="5G HORIZON"/>
    <s v="FIBER"/>
    <s v="FOC-SPUR"/>
    <s v="PULLING SPUR FIBER &amp; INSTALL NID"/>
    <n v="92809"/>
    <s v=" "/>
    <x v="0"/>
    <s v="PHG-AAM-0142-TP"/>
    <m/>
  </r>
  <r>
    <s v="PEX"/>
    <s v="5G FOC (TP) AAR F48,51 SPURS 24C DCKTN0440 PERKAMPUNGAN BAYU"/>
    <s v="TMEA/231677"/>
    <s v="Muhamad Zaini Bin Mahamad Sarip"/>
    <s v="AHMAD NAJMI A.RAHMAN"/>
    <s v="AHMAD NAJMI A.RAHMAN"/>
    <s v="GOLDEN LUSTRE SDN. BHD."/>
    <n v="3400038564"/>
    <s v="13/09/2023"/>
    <s v="25/09/2023"/>
    <s v="28/09/2023"/>
    <s v="FIBER KM"/>
    <n v="2.5"/>
    <s v="PHG"/>
    <s v="5G HORIZON"/>
    <s v="FIBER"/>
    <s v="FOC-SPUR"/>
    <s v="PULLING SPUR FIBER &amp; INSTALL NID"/>
    <n v="46848"/>
    <s v=" "/>
    <x v="2"/>
    <s v="PHG-GOL-0199-TP"/>
    <m/>
  </r>
  <r>
    <s v="PEX"/>
    <s v="H5G_FOC BYB F81/F82 CSR DPTML0369 PANPALACEPLAZA"/>
    <s v="TMNA/223664"/>
    <s v="Ahmad Zaki Bin Haris"/>
    <s v="MOHAMAD RAFIDY BIN MAT ROBI"/>
    <s v="MOHAMAD RAFIDY BIN MAT ROBI"/>
    <s v=" "/>
    <s v=" "/>
    <s v="13/09/2023"/>
    <s v="25/09/2023"/>
    <s v="28/09/2023"/>
    <s v="FIBER KM"/>
    <n v="1"/>
    <s v="PG"/>
    <s v="5G HORIZON"/>
    <s v="FIBER"/>
    <s v="FOC-SPUR"/>
    <s v="PULLING SPUR FIBER &amp; INSTALL NID"/>
    <n v="53946.080000000002"/>
    <s v=" "/>
    <x v="0"/>
    <m/>
    <s v="Accepted"/>
  </r>
  <r>
    <s v="PEX"/>
    <s v="H5G_FOC TJB F19/F20 CSR DPTML0382 PARADISE SANDY BAY"/>
    <s v="TMNA/224797"/>
    <s v="Ahmad Zaki Bin Haris"/>
    <s v="MOHD AMIRUL ANWAR BIN IBAHARIN"/>
    <s v="MOHD AMIRUL ANWAR BIN IBAHARIN"/>
    <s v=" "/>
    <s v=" "/>
    <s v="13/09/2023"/>
    <s v="25/09/2023"/>
    <s v="28/09/2023"/>
    <s v="FIBER KM"/>
    <n v="1"/>
    <s v="PG"/>
    <s v="5G HORIZON"/>
    <s v="FIBER"/>
    <s v="FOC-SPUR"/>
    <s v="PULLING SPUR FIBER &amp; INSTALL NID"/>
    <n v="53946"/>
    <s v=" "/>
    <x v="0"/>
    <s v="PG-SHM-0040-TP"/>
    <s v="Accepted"/>
  </r>
  <r>
    <s v="PEX"/>
    <s v="H5G_FOC GLR F37/F38 CSR DPTML0466_CANGKATMINDENJLN15_GLR"/>
    <s v="TMNA/231332"/>
    <s v="Ahmad Zaki Bin Haris"/>
    <s v="MOHD FAHMI BIN ISHAK"/>
    <s v="MOHD FAHMI BIN ISHAK"/>
    <s v=" "/>
    <s v=" "/>
    <s v="13/09/2023"/>
    <s v="25/09/2023"/>
    <s v="28/09/2023"/>
    <s v="FIBER KM"/>
    <n v="1"/>
    <s v="PG"/>
    <s v="5G HORIZON"/>
    <s v="FIBER"/>
    <s v="FOC-SPUR"/>
    <s v="PULLING SPUR FIBER &amp; INSTALL NID"/>
    <n v="49053.7"/>
    <s v=" "/>
    <x v="0"/>
    <s v="PG-ZTK-0167-TP"/>
    <s v="Accepted"/>
  </r>
  <r>
    <s v="PEX"/>
    <s v="5G SPUR SNS (12C) DNB_HORIZON 5G_DSTAW0908_JLN SUNGAI TAJONG_SNS"/>
    <s v="TMBA/230872"/>
    <s v="Nurul Ridhwan Bin Sulaiman"/>
    <s v="ABU BAKAR BIN UDAH"/>
    <s v="ABU BAKAR BIN UDAH"/>
    <s v=" "/>
    <s v=" "/>
    <s v="13/09/2023"/>
    <s v="25/09/2023"/>
    <s v="28/09/2023"/>
    <s v="FIBER KM"/>
    <n v="1"/>
    <s v="TWU/SKN"/>
    <s v="5G HORIZON"/>
    <s v="FIBER"/>
    <s v="FOC-SPUR"/>
    <s v="PULLING SPUR FIBER &amp; INSTALL NID"/>
    <n v="14550.28"/>
    <s v=" "/>
    <x v="0"/>
    <s v="TWU/SKN-ANT-0063-TP"/>
    <s v="Accepted"/>
  </r>
  <r>
    <s v="PEX"/>
    <s v="5G FOC SPUR TPL FXX (12C) DNB_HORIZON 5G_DSTUA0989_JLNKAULUANBKTGILING_TPL"/>
    <s v="TMBA/230895"/>
    <s v="Nurul Ridhwan Bin Sulaiman"/>
    <s v="Ismaiddy @ Hilary Bin Jasney"/>
    <s v="MUSTAKIM BIN RABA"/>
    <s v="1109936 | LLP ELECTRICAL ENGINEERING SDN. BHD."/>
    <n v="3400039083"/>
    <s v="13/09/2023"/>
    <s v="25/09/2023"/>
    <s v="28/09/2023"/>
    <s v="FIBER KM"/>
    <n v="5.2"/>
    <s v="KK/PB/LB"/>
    <s v="5G HORIZON"/>
    <s v="FIBER"/>
    <s v="FOC-SPUR"/>
    <s v="PULLING SPUR FIBER &amp; INSTALL NID"/>
    <n v="81240.570000000007"/>
    <s v=" "/>
    <x v="2"/>
    <s v="KK/PB/LB-LLP-0267-TP"/>
    <m/>
  </r>
  <r>
    <s v="PEX"/>
    <s v="H5G CSR_FOC GN_F23/F24 DNB HORIZON 5G DKKMD0213 KG BARU PDG LEMBU (SLG 99.5%) - GN"/>
    <s v="TMNA/232121"/>
    <s v="Ahmad Zaki Bin Haris"/>
    <s v="AMIR BOHTAR B OTHMAN"/>
    <s v="AMIR BOHTAR B OTHMAN"/>
    <s v=" "/>
    <s v=" "/>
    <s v="13/09/2023"/>
    <s v="25/09/2023"/>
    <s v="28/09/2023"/>
    <s v="FIBER KM"/>
    <n v="0.66"/>
    <s v="KD/PL"/>
    <s v="5G HORIZON"/>
    <s v="FIBER"/>
    <s v="FOC-SPUR"/>
    <s v="PULLING SPUR FIBER &amp; INSTALL NID"/>
    <n v="73659.23"/>
    <s v=" "/>
    <x v="0"/>
    <m/>
    <s v="Accepted"/>
  </r>
  <r>
    <s v="PEX"/>
    <s v="H5G CSR_FOC MBK_F12/F13 DNB HORIZON 5G DKKMD0242 LOT60969 BDR MERBOK KLMD (SLG 99.5%) - MBK"/>
    <s v="TMNA/232636"/>
    <s v="Ahmad Zaki Bin Haris"/>
    <s v="AMIR BOHTAR B OTHMAN"/>
    <s v="AMIR BOHTAR B OTHMAN"/>
    <s v=" "/>
    <s v=" "/>
    <s v="13/09/2023"/>
    <s v="25/09/2023"/>
    <s v="28/09/2023"/>
    <s v="FIBER KM"/>
    <n v="2"/>
    <s v="KD/PL"/>
    <s v="5G HORIZON"/>
    <s v="FIBER"/>
    <s v="FOC-SPUR"/>
    <s v="PULLING SPUR FIBER &amp; INSTALL NID"/>
    <n v="26582.57"/>
    <s v=" "/>
    <x v="0"/>
    <s v="KD/PL-KON-0832-TP"/>
    <m/>
  </r>
  <r>
    <s v="PEX"/>
    <s v="H5G FOC SPUR NPU 24C DDKBR0128 CELCOM KBX JLN KUALA KRAI"/>
    <s v="TMEA/226317"/>
    <s v="Muhamad Zaini Bin Mahamad Sarip"/>
    <s v="Nurulfahmie Binti Mohamed Yasin"/>
    <s v="Muhamad Amrullah Bin Abdul Aziz"/>
    <s v="TMM ENGINEERING SERVICES SDN. BHD."/>
    <n v="3400039849"/>
    <s v="13/09/2023"/>
    <s v="25/09/2023"/>
    <s v="28/09/2023"/>
    <s v="FIBER KM"/>
    <n v="0.5"/>
    <s v="KEL"/>
    <s v="5G HORIZON"/>
    <s v="FIBER"/>
    <s v="FOC-SPUR"/>
    <s v="PULLING SPUR FIBER &amp; INSTALL NID"/>
    <n v="9269.98"/>
    <s v=" "/>
    <x v="0"/>
    <s v="KEL-TMM-0013-TP"/>
    <m/>
  </r>
  <r>
    <s v="PEX"/>
    <s v="5G FOC (TP) BGH DCKTN0398 RANCANGAN TANAH PEMUDA BKT GOH"/>
    <s v="TMEA/231617"/>
    <s v="Muhamad Zaini Bin Mahamad Sarip"/>
    <s v="AHMAD NAJMI A.RAHMAN"/>
    <s v="AHMAD NAJMI A.RAHMAN"/>
    <s v=" "/>
    <s v=" "/>
    <s v="13/09/2023"/>
    <s v="25/09/2023"/>
    <s v="28/09/2023"/>
    <s v="FIBER KM"/>
    <n v="6"/>
    <s v="PHG"/>
    <s v="5G HORIZON"/>
    <s v="FIBER"/>
    <s v="FOC-SPUR"/>
    <s v="PULLING SPUR FIBER &amp; INSTALL NID"/>
    <n v="92809"/>
    <s v=" "/>
    <x v="0"/>
    <s v="PHG-RKN-0895-TP"/>
    <m/>
  </r>
  <r>
    <s v="PEX"/>
    <s v="H5G_FOC BM F35/F36 CSR DPSPT0215_BUKITTOKUN"/>
    <s v="TMNA/231715"/>
    <s v="Ahmad Zaki Bin Haris"/>
    <s v="AHMAD FAIZAL BIN ABDUL HAMID"/>
    <s v="AHMAD FAIZAL BIN ABDUL HAMID"/>
    <s v=" "/>
    <s v=" "/>
    <s v="13/09/2023"/>
    <s v="25/09/2023"/>
    <s v="28/09/2023"/>
    <s v="FIBER KM"/>
    <n v="4"/>
    <s v="PG"/>
    <s v="5G HORIZON"/>
    <s v="FIBER"/>
    <s v="FOC-SPUR"/>
    <s v="PULLING SPUR FIBER &amp; INSTALL NID"/>
    <n v="19544.29"/>
    <s v=" "/>
    <x v="0"/>
    <s v="PG-AGG-0141-TP, PG-MTK-0424-TP"/>
    <s v="Accepted"/>
  </r>
  <r>
    <s v="PEX"/>
    <s v="5G SPUR BAL (12C) DNB_HORIZON 5G_DSTAW0859_JLNBUKITQUOIN_BAL"/>
    <s v="TMBA/230920"/>
    <s v="Nurul Ridhwan Bin Sulaiman"/>
    <s v="Suhaina Binti Arik "/>
    <s v="Hishikin Bin Abd. Kadir"/>
    <s v="1109002 | NINAZ TELCO SDN. BHD."/>
    <n v="3400039085"/>
    <s v="13/09/2023"/>
    <s v="25/09/2023"/>
    <s v="28/09/2023"/>
    <s v="FIBER KM"/>
    <n v="0"/>
    <s v="TWU/SKN"/>
    <s v="5G HORIZON"/>
    <s v="FIBER"/>
    <s v="FOC-SPUR"/>
    <s v="PULLING SPUR FIBER &amp; INSTALL NID"/>
    <n v="113216.25"/>
    <s v=" "/>
    <x v="2"/>
    <s v="TWU/SKN-NNZ-0346-TP"/>
    <m/>
  </r>
  <r>
    <s v="PEX"/>
    <s v="5G DBKSG0717 FOC BB F10F11 12C TMN SRI ENDAH (JLN RAWANG)"/>
    <s v="TMCA/231943"/>
    <s v="Muhammad Nur Haimi Bin Amdan"/>
    <s v="YUHANIZ BINTI BAIDZAWI"/>
    <s v="YUHANIZ BINTI BAIDZAWI"/>
    <s v=" "/>
    <s v=" "/>
    <s v="13/09/2023"/>
    <s v="25/09/2023"/>
    <s v="28/09/2023"/>
    <s v="FIBER KM"/>
    <n v="0.7"/>
    <s v="SB"/>
    <s v="5G HORIZON"/>
    <s v="FIBER"/>
    <s v="FOC-SPUR"/>
    <s v="PULLING SPUR FIBER &amp; INSTALL NID"/>
    <n v="12615.89"/>
    <s v=" "/>
    <x v="0"/>
    <m/>
    <s v="Accepted"/>
  </r>
  <r>
    <s v="PEX"/>
    <s v="5G DBSAB1289 FOC SEK F10F14 12C JLN HARMONI 4"/>
    <s v="TMCA/231944"/>
    <s v="Muhammad Nur Haimi Bin Amdan"/>
    <s v="MOHD FAIZAL BIN RAZALI"/>
    <s v="MOHD FAIZAL BIN RAZALI"/>
    <s v="GRANITY RESOURCES SDN BHD"/>
    <s v=" "/>
    <s v="13/09/2023"/>
    <s v="25/09/2023"/>
    <s v="28/09/2023"/>
    <s v="FIBER KM"/>
    <n v="1"/>
    <s v="SB"/>
    <s v="5G HORIZON"/>
    <s v="FIBER"/>
    <s v="FOC-SPUR"/>
    <s v="PULLING SPUR FIBER &amp; INSTALL NID"/>
    <n v="11928.32"/>
    <s v=" "/>
    <x v="2"/>
    <m/>
    <m/>
  </r>
  <r>
    <s v="PEX"/>
    <s v="DNB_HORIZON 5G_DSSIP0815_KPGPELAKAT_SIG"/>
    <s v="TMBA/230832"/>
    <s v="Nurul Ridhwan Bin Sulaiman"/>
    <s v="Fredoline Bin Nasir Kirong"/>
    <s v="Mohd Rafley Salmy Bin Mhd Zain"/>
    <s v="1110637 | PEMBANGUNAN ECO-BUMI SDB. BHD."/>
    <n v="3400039440"/>
    <s v="13/09/2023"/>
    <s v="25/09/2023"/>
    <s v="28/09/2023"/>
    <s v="FIBER KM"/>
    <n v="1"/>
    <s v="KK/PB/LB"/>
    <s v="5G HORIZON"/>
    <s v="FIBER"/>
    <s v="FOC-SPUR"/>
    <s v="PULLING SPUR FIBER &amp; INSTALL NID"/>
    <n v="25775.82"/>
    <s v=" "/>
    <x v="2"/>
    <s v="KK/PB/LB-ECO-0038-TP"/>
    <m/>
  </r>
  <r>
    <s v="PEX"/>
    <s v="H5G_FOC KX F09/13 12C CSR DKBLN0038_KUALA KETIL IND AREA_KX (DNB_HORIZON 5G)"/>
    <s v="TMNA/232347"/>
    <s v="Ahmad Zaki Bin Haris"/>
    <s v="KHAIRUL ANUAR BIN MOHD NOR"/>
    <s v="KHAIRUL ANUAR BIN MOHD NOR"/>
    <s v=" "/>
    <s v=" "/>
    <s v="13/09/2023"/>
    <s v="25/09/2023"/>
    <s v="28/09/2023"/>
    <s v="FIBER KM"/>
    <n v="4.7"/>
    <s v="KD/PL"/>
    <s v="5G HORIZON"/>
    <s v="FIBER"/>
    <s v="FOC-SPUR"/>
    <s v="PULLING SPUR FIBER &amp; INSTALL NID"/>
    <n v="52138"/>
    <s v=" "/>
    <x v="0"/>
    <m/>
    <s v="Accepted"/>
  </r>
  <r>
    <s v="PEX"/>
    <s v="5G NEW FOC 24C (TP) NODE SRU DCRAU0657_SG RUAN RAUB_SRU"/>
    <s v="TMEA/230783"/>
    <s v="Muhamad Zaini Bin Mahamad Sarip"/>
    <s v="MOHD SAUFI BIN JUSOH"/>
    <s v="MOHD SAUFI BIN JUSOH"/>
    <s v="ANJANG JAYA SDN. BHD."/>
    <n v="3400038500"/>
    <s v="13/09/2023"/>
    <s v="25/09/2023"/>
    <s v="28/09/2023"/>
    <s v="FIBER KM"/>
    <n v="2.5"/>
    <s v="PHG"/>
    <s v="5G HORIZON"/>
    <s v="FIBER"/>
    <s v="FOC-SPUR"/>
    <s v="PULLING SPUR FIBER &amp; INSTALL NID"/>
    <n v="46775"/>
    <s v=" "/>
    <x v="0"/>
    <s v="PHG-ANJ-0156-TP"/>
    <s v="Accepted"/>
  </r>
  <r>
    <s v="PEX"/>
    <s v="H5G FOC SPUR TAM 12C DDTMR0384 SMK IPOH"/>
    <s v="TMEA/226328"/>
    <s v="Muhamad Zaini Bin Mahamad Sarip"/>
    <s v="Kamarudin Md. Ghani "/>
    <s v="Syed Mohd Fazwandy Bin Syed Omar"/>
    <s v="RR MAJU JAYA SDN. BHD."/>
    <n v="3400039031"/>
    <s v="13/09/2023"/>
    <s v="25/09/2023"/>
    <s v="28/09/2023"/>
    <s v="FIBER KM"/>
    <n v="1"/>
    <s v="KEL"/>
    <s v="5G HORIZON"/>
    <s v="FIBER"/>
    <s v="FOC-SPUR"/>
    <s v="PULLING SPUR FIBER &amp; INSTALL NID"/>
    <n v="15735.85"/>
    <s v=" "/>
    <x v="0"/>
    <s v="KEL-MAJ-0831-TP"/>
    <m/>
  </r>
  <r>
    <s v="PEX"/>
    <s v="5G FOC (TP) KND FXX DCMRN0529 BT38 JLN KUANTAN"/>
    <s v="TMEA/231655"/>
    <s v="Muhamad Zaini Bin Mahamad Sarip"/>
    <s v="AHMAD NAJMI A.RAHMAN"/>
    <s v="AHMAD NAJMI A.RAHMAN"/>
    <s v="TUMPAT SOLUTIONS SDN. BHD."/>
    <n v="3400038826"/>
    <s v="13/09/2023"/>
    <s v="25/09/2023"/>
    <s v="28/09/2023"/>
    <s v="FIBER KM"/>
    <n v="2"/>
    <s v="PHG"/>
    <s v="5G HORIZON"/>
    <s v="FIBER"/>
    <s v="FOC-SPUR"/>
    <s v="PULLING SPUR FIBER &amp; INSTALL NID"/>
    <n v="29286"/>
    <s v=" "/>
    <x v="0"/>
    <s v="PHG-TPT-0149-TP"/>
    <s v="Accepted"/>
  </r>
  <r>
    <s v="PEX"/>
    <s v="H5G BCK FOC SPUR 12C DDBCK0025 JLN BACHOK"/>
    <s v="TMEA/236111"/>
    <s v="Muhamad Zaini Bin Mahamad Sarip"/>
    <s v="Ts. Mamat Lailani Bin Ramli"/>
    <s v="Wan Amierul Syafiq bin Was Mustapha"/>
    <s v="DINARVENTURES SDN. BHD."/>
    <n v="3400039660"/>
    <s v="13/09/2023"/>
    <s v="25/09/2023"/>
    <s v="28/09/2023"/>
    <s v="FIBER KM"/>
    <n v="2"/>
    <s v="KEL"/>
    <s v="5G HORIZON"/>
    <s v="FIBER"/>
    <s v="FOC-SPUR"/>
    <s v="PULLING SPUR FIBER &amp; INSTALL NID"/>
    <n v="50891.32"/>
    <s v=" "/>
    <x v="0"/>
    <s v="KEL-DNA-0030-TP"/>
    <m/>
  </r>
  <r>
    <s v="PEX"/>
    <s v="H5G GMU FOC SPUR 12C DDGUA0079 JLN INDUSTRI KWSN PERINDUSTRIAN"/>
    <s v="TMEA/236113"/>
    <s v="Muhamad Zaini Bin Mahamad Sarip"/>
    <s v="Nik Mohd Azran Bin Nik Mohd Najib"/>
    <s v="Mohd Nazry Bin Ismail"/>
    <s v="GETRA SDN. BERHAD"/>
    <n v="3400038885"/>
    <s v="13/09/2023"/>
    <s v="25/09/2023"/>
    <s v="28/09/2023"/>
    <s v="FIBER KM"/>
    <n v="0"/>
    <s v="KEL"/>
    <s v="5G HORIZON"/>
    <s v="FIBER"/>
    <s v="FOC-SPUR"/>
    <s v="PULLING SPUR FIBER &amp; INSTALL NID"/>
    <n v="27907.27"/>
    <s v=" "/>
    <x v="2"/>
    <m/>
    <m/>
  </r>
  <r>
    <s v="PEX"/>
    <s v="H5G_FOC PSE F08/F09 24C CSR DKKBP0308_SRKKODIANG_TJN(DNB_HORIZON 5G)"/>
    <s v="TMNA/232617"/>
    <s v="Ahmad Zaki Bin Haris"/>
    <s v="ABDUL MALIK RIDZWAN"/>
    <s v="ABDUL MALIK RIDZWAN"/>
    <s v=" "/>
    <s v=" "/>
    <s v="13/09/2023"/>
    <s v="25/09/2023"/>
    <s v="28/09/2023"/>
    <s v="FIBER KM"/>
    <n v="24"/>
    <s v="KD/PL"/>
    <s v="5G HORIZON"/>
    <s v="FIBER"/>
    <s v="FOC-SPUR"/>
    <s v="PULLING SPUR FIBER &amp; INSTALL NID"/>
    <n v="33010.68"/>
    <s v=" "/>
    <x v="0"/>
    <s v="KD/PL-LIT-0176-TP"/>
    <s v="Accepted"/>
  </r>
  <r>
    <s v="PEX"/>
    <s v="H5G_FOC BES F16_F18 CSR DRPER0057_TMNBERSERIPERMAI_BES(DNB_HORIZON 5G)"/>
    <s v="TMNA/232683"/>
    <s v="Ahmad Zaki Bin Haris"/>
    <s v="Mohd Fakrulhizam Bin Abdul Halim"/>
    <s v="Mohd Fakrulhizam Bin Abdul Halim"/>
    <s v="LITE KABEL SDN. BHD."/>
    <n v="3400038960"/>
    <s v="13/09/2023"/>
    <s v="25/09/2023"/>
    <s v="28/09/2023"/>
    <s v="FIBER KM"/>
    <n v="1.4"/>
    <s v="KD/PL"/>
    <s v="5G HORIZON"/>
    <s v="FIBER"/>
    <s v="FOC-SPUR"/>
    <s v="PULLING SPUR FIBER &amp; INSTALL NID"/>
    <n v="38903.53"/>
    <s v=" "/>
    <x v="2"/>
    <s v="KD/PL-LIT-0178-TP"/>
    <m/>
  </r>
  <r>
    <s v="PEX"/>
    <s v="5G FOC SPUR KGU F0XX (12C) DNB_HORIZON 5G_DSKNG0072_KOLAMRESORTKENINGAU_KGU"/>
    <s v="TMBA/230906"/>
    <s v="Nurul Ridhwan Bin Sulaiman"/>
    <s v="Fredoline Bin Nasir Kirong"/>
    <s v="LYDIA JOHN"/>
    <s v="1109002 | NINAZ TELCO SDN. BHD."/>
    <n v="3400039085"/>
    <s v="13/09/2023"/>
    <s v="25/09/2023"/>
    <s v="28/09/2023"/>
    <s v="FIBER KM"/>
    <n v="0"/>
    <s v="KK/PB/LB"/>
    <s v="5G HORIZON"/>
    <s v="FIBER"/>
    <s v="FOC-SPUR"/>
    <s v="PULLING SPUR FIBER &amp; INSTALL NID"/>
    <n v="29475.41"/>
    <s v=" "/>
    <x v="2"/>
    <s v="KK/PB/LB-NNZ-0041-TP"/>
    <m/>
  </r>
  <r>
    <s v="PEX"/>
    <s v="5G FOC MAIN KGU F032 (96C) DNB_HORIZON 5G_DSKNG0072_KOLAMRESORTKENINGAU_KGU"/>
    <s v="TMBA/230905"/>
    <s v="Nurul Ridhwan Bin Sulaiman"/>
    <s v="Fredoline Bin Nasir Kirong"/>
    <s v="LYDIA JOHN"/>
    <s v="1109002 | NINAZ TELCO SDN. BHD."/>
    <n v="3400039085"/>
    <s v="13/09/2023"/>
    <s v="25/09/2023"/>
    <s v="28/09/2023"/>
    <s v="FIBER KM"/>
    <n v="0"/>
    <s v="KK/PB/LB"/>
    <s v="5G HORIZON"/>
    <s v="FIBER"/>
    <s v="FOC-SPUR"/>
    <s v="PULLING SPUR FIBER &amp; INSTALL NID"/>
    <n v="160756.37"/>
    <s v=" "/>
    <x v="2"/>
    <s v="KK/PB/LB-NNZ-0042-TP"/>
    <m/>
  </r>
  <r>
    <s v="PEX"/>
    <s v="H5G_FOC 24C PZF22_F23 CSR DRPER0060_PADANGBESARPERLIS_PZ(DNB_HORIZON 5G)"/>
    <s v="TMNA/232693"/>
    <s v="Ahmad Zaki Bin Haris"/>
    <s v="Mohd Fakrulhizam Bin Abdul Halim"/>
    <s v="Mohd Fakrulhizam Bin Abdul Halim"/>
    <s v="LITE KABEL SDN. BHD."/>
    <n v="3400038960"/>
    <s v="13/09/2023"/>
    <s v="25/09/2023"/>
    <s v="28/09/2023"/>
    <s v="FIBER KM"/>
    <n v="0.2"/>
    <s v="KD/PL"/>
    <s v="5G HORIZON"/>
    <s v="FIBER"/>
    <s v="FOC-SPUR"/>
    <s v="PULLING SPUR FIBER &amp; INSTALL NID"/>
    <n v="9471.6200000000008"/>
    <s v=" "/>
    <x v="2"/>
    <s v="KD/PL-LIT-0179-TP"/>
    <m/>
  </r>
  <r>
    <s v="PEX"/>
    <s v="H5G BCK FOC SPUR 12C DDPSP0344 JJHNPSRPTH BACHOK"/>
    <s v="TMEA/2361045"/>
    <s v="Muhamad Zaini Bin Mahamad Sarip"/>
    <s v="Ts. Mamat Lailani Bin Ramli"/>
    <s v="Wan Amierul Syafiq bin Was Mustapha"/>
    <s v="TMM ENGINEERING SERVICES SDN. BHD."/>
    <n v="3400039849"/>
    <s v="13/09/2023"/>
    <s v="25/09/2023"/>
    <s v="28/09/2023"/>
    <s v="FIBER KM"/>
    <n v="6"/>
    <s v="KEL"/>
    <s v="5G HORIZON"/>
    <s v="FIBER"/>
    <s v="FOC-SPUR"/>
    <s v="PULLING SPUR FIBER &amp; INSTALL NID"/>
    <n v="136435.98000000001"/>
    <s v=" "/>
    <x v="0"/>
    <s v="KEL-TMM-0043-TP"/>
    <s v="no projek salah. dh betulkan no projek yg betul. tiada LOR l"/>
  </r>
  <r>
    <s v="PEX"/>
    <s v="H5G TU FOC SPUR 12C DTUM0442 PT1070 MUKIM SELEHONG SELATAN"/>
    <s v="TMEA/236104"/>
    <s v="Muhamad Zaini Bin Mahamad Sarip"/>
    <s v="Mohamad Faizal Bin Rasid "/>
    <s v="Wan Mohd Ridzuan Bin Wan Mustafa"/>
    <s v="WUHAN FIBERHOME INTERNATIONAL (M)SDN. BHD."/>
    <n v="3400038958"/>
    <s v="13/09/2023"/>
    <s v="25/09/2023"/>
    <s v="28/09/2023"/>
    <s v="FIBER KM"/>
    <n v="0.7"/>
    <s v="KEL"/>
    <s v="5G HORIZON"/>
    <s v="FIBER"/>
    <s v="FOC-SPUR"/>
    <s v="PULLING SPUR FIBER &amp; INSTALL NID"/>
    <n v="36547.550000000003"/>
    <s v=" "/>
    <x v="0"/>
    <s v="KEL-WUH-0196-TP"/>
    <m/>
  </r>
  <r>
    <s v="PEX"/>
    <s v="5G FOC SPUR KBD FXX (12C) DNB_HORIZON 5G_DSKBD0164_JLNRANAUBYPASS_KBD"/>
    <s v="TMBA/230894"/>
    <s v="Nurul Ridhwan Bin Sulaiman"/>
    <s v="Abdul Rauf Bin Abdul Rahim "/>
    <s v="Azli Bin Ahmad"/>
    <s v="1111548 | KAMAWANG ENTERPRISE SDN. BHD."/>
    <n v="3400042808"/>
    <s v="13/09/2023"/>
    <s v="25/09/2023"/>
    <s v="28/09/2023"/>
    <s v="FIBER KM"/>
    <n v="1.7"/>
    <s v="KK/PB/LB"/>
    <s v="5G HORIZON"/>
    <s v="FIBER"/>
    <s v="FOC-SPUR"/>
    <s v="PULLING SPUR FIBER &amp; INSTALL NID"/>
    <n v="29047.11"/>
    <s v=" "/>
    <x v="2"/>
    <s v="KK/PB/LB-KAM-0011-TP"/>
    <m/>
  </r>
  <r>
    <s v="PEX"/>
    <s v="H5G_FOC SR F13/14 12C CSR DKBDR0043_IBUSAWAT SERDANG (DNB_HORIZON 5G)"/>
    <s v="TMNA/232592"/>
    <s v="Ahmad Zaki Bin Haris"/>
    <s v="KHAIRUL ANUAR BIN MOHD NOR"/>
    <s v="KHAIRUL ANUAR BIN MOHD NOR"/>
    <s v="KAE EMPIRE (M) SDN. BHD."/>
    <n v="3400038600"/>
    <s v="13/09/2023"/>
    <s v="25/09/2023"/>
    <s v="28/09/2023"/>
    <s v="FIBER KM"/>
    <n v="0.3"/>
    <s v="KD/PL"/>
    <s v="5G HORIZON"/>
    <s v="FIBER"/>
    <s v="FOC-SPUR"/>
    <s v="PULLING SPUR FIBER &amp; INSTALL NID"/>
    <n v="7607"/>
    <s v=" "/>
    <x v="2"/>
    <s v="KD/PL-KAE-0266-TP"/>
    <m/>
  </r>
  <r>
    <s v="PEX"/>
    <s v="H5G_FOC KX F11 12C CSR DKKMD0229_SURAU AL ISLAH TMN CEMPAKA INDAH(DNB_HORIZON 5G)"/>
    <s v="TMNA/232630"/>
    <s v="Ahmad Zaki Bin Haris"/>
    <s v="KHAIRUL ANUAR BIN MOHD NOR"/>
    <s v="KHAIRUL ANUAR BIN MOHD NOR"/>
    <s v="NNM TECHNOLOGY SDN. BHD."/>
    <n v="3400041545"/>
    <s v="13/09/2023"/>
    <s v="25/09/2023"/>
    <s v="28/09/2023"/>
    <s v="FIBER KM"/>
    <n v="1"/>
    <s v="KD/PL"/>
    <s v="5G HORIZON"/>
    <s v="FIBER"/>
    <s v="FOC-SPUR"/>
    <s v="PULLING SPUR FIBER &amp; INSTALL NID"/>
    <n v="13821.39"/>
    <s v=" "/>
    <x v="2"/>
    <s v="KD/PL-NNM-0025-TP"/>
    <m/>
  </r>
  <r>
    <s v="PEX"/>
    <s v="H5G FOC CR_F29 SPUR (12C) CSR DAKIN0728 JLNBESAR1 LAFARGE KANTHAN PLANT GATE 2"/>
    <s v="TMNA/232235"/>
    <s v="Ahmad Zaki Bin Haris"/>
    <s v="SYAHRIL BIN HASAN"/>
    <s v="SYAHRIL BIN HASAN"/>
    <s v="SPS CORPORATION SDN. BHD."/>
    <n v="3400039035"/>
    <s v="13/09/2023"/>
    <s v="25/09/2023"/>
    <s v="28/09/2023"/>
    <s v="FIBER KM"/>
    <n v="3.5"/>
    <s v="PRK"/>
    <s v="5G HORIZON"/>
    <s v="FIBER"/>
    <s v="FOC-SPUR"/>
    <s v="PULLING SPUR FIBER &amp; INSTALL NID"/>
    <n v="39373"/>
    <s v=" "/>
    <x v="2"/>
    <s v="PRK-SPS-0623-TP"/>
    <m/>
  </r>
  <r>
    <s v="PEX"/>
    <s v="H5G FOC CR_F07 SPUR (12C) CSR DAKIN0728 JLNBESAR1 LAFARGE KANTHAN PLANT GATE 2"/>
    <s v="TMNA/232230"/>
    <s v="Ahmad Zaki Bin Haris"/>
    <s v="SYAHRIL BIN HASAN"/>
    <s v="SYAHRIL BIN HASAN"/>
    <s v="SPS CORPORATION SDN. BHD."/>
    <n v="3400039035"/>
    <s v="13/09/2023"/>
    <s v="25/09/2023"/>
    <s v="28/09/2023"/>
    <s v="FIBER KM"/>
    <n v="3.5"/>
    <s v="PRK"/>
    <s v="5G HORIZON"/>
    <s v="FIBER"/>
    <s v="FOC-SPUR"/>
    <s v="PULLING SPUR FIBER &amp; INSTALL NID"/>
    <n v="41289.29"/>
    <s v=" "/>
    <x v="2"/>
    <s v="PRK-SPS-0624-TP"/>
    <m/>
  </r>
  <r>
    <s v="PEX"/>
    <s v="H5G FOC TIN_F44/F45 SPUR (12C) CSR DAHPK0068_TMNMUHIBBAH_HM TAMAN MUHIBBAH"/>
    <s v="TMNA/224727"/>
    <s v="Ahmad Zaki Bin Haris"/>
    <s v="NOR AINIAH BINTI ABDULLAH"/>
    <s v="NOR AINIAH BINTI ABDULLAH"/>
    <s v=" "/>
    <s v=" "/>
    <s v="13/09/2023"/>
    <s v="25/09/2023"/>
    <s v="28/09/2023"/>
    <s v="FIBER KM"/>
    <n v="1"/>
    <s v="PRK"/>
    <s v="5G HORIZON"/>
    <s v="FIBER"/>
    <s v="FOC-SPUR"/>
    <s v="PULLING SPUR FIBER &amp; INSTALL NID"/>
    <n v="23428"/>
    <s v=" "/>
    <x v="0"/>
    <s v="PRK-KON-0473-TP"/>
    <m/>
  </r>
  <r>
    <s v="PEX"/>
    <s v="H5G FOC BOU_F06 SPUR (12C) CSR DABTP0044_JLNBESARFELDAGUNUNGBESOUT_BOU FELDA GUNUNG BESOUT"/>
    <s v="TMNA/224717"/>
    <s v="Ahmad Zaki Bin Haris"/>
    <s v="NOR AINIAH BINTI ABDULLAH"/>
    <s v="NOR AINIAH BINTI ABDULLAH"/>
    <s v=" "/>
    <s v=" "/>
    <s v="13/09/2023"/>
    <s v="25/09/2023"/>
    <s v="28/09/2023"/>
    <s v="FIBER KM"/>
    <n v="1"/>
    <s v="PRK"/>
    <s v="5G HORIZON"/>
    <s v="FIBER"/>
    <s v="FOC-SPUR"/>
    <s v="PULLING SPUR FIBER &amp; INSTALL NID"/>
    <n v="18576"/>
    <s v=" "/>
    <x v="0"/>
    <s v="PRK-HTU-0550-TP"/>
    <m/>
  </r>
  <r>
    <s v="PEX"/>
    <s v="H5G FOC BOU_F05 SPUR (12C) CSR  DABTP0044_JLNBESARFELDAGUNUNGBESOUT_BOU FELDA GUNUNG BESOUT"/>
    <s v="TMNA/224718"/>
    <s v="Ahmad Zaki Bin Haris"/>
    <s v="NOR AINIAH BINTI ABDULLAH"/>
    <s v="NOR AINIAH BINTI ABDULLAH"/>
    <s v=" "/>
    <s v=" "/>
    <s v="13/09/2023"/>
    <s v="25/09/2023"/>
    <s v="28/09/2023"/>
    <s v="FIBER KM"/>
    <n v="1"/>
    <s v="PRK"/>
    <s v="5G HORIZON"/>
    <s v="FIBER"/>
    <s v="FOC-SPUR"/>
    <s v="PULLING SPUR FIBER &amp; INSTALL NID"/>
    <n v="18576"/>
    <s v=" "/>
    <x v="0"/>
    <s v="PRK-HTU-0549-TP"/>
    <m/>
  </r>
  <r>
    <s v="PEX"/>
    <s v="H5G FOC SIR_F12 SPUR (12C) CSR DAPKT0612 SURAUALIKHLAS JLN BANDAR U 8"/>
    <s v="TMNA/232548"/>
    <s v="Ahmad Zaki Bin Haris"/>
    <s v="SYAHRIL BIN HASAN"/>
    <s v="SYAHRIL BIN HASAN"/>
    <s v="THREESIXTY TECHNOLOGIES SDN. BHD."/>
    <n v="3400038948"/>
    <s v="13/09/2023"/>
    <s v="25/09/2023"/>
    <s v="28/09/2023"/>
    <s v="FIBER KM"/>
    <n v="1.1499999999999999"/>
    <s v="PRK"/>
    <s v="5G HORIZON"/>
    <s v="FIBER"/>
    <s v="FOC-SPUR"/>
    <s v="PULLING SPUR FIBER &amp; INSTALL NID"/>
    <n v="18149.41"/>
    <s v=" "/>
    <x v="2"/>
    <s v="PRK-TST-0141-TP"/>
    <m/>
  </r>
  <r>
    <s v="PEX"/>
    <s v="H5G FOC SIR_F14 SPUR (12C) CSR DAPKT0612 SURAUALIKHLAS JLN BANDAR U 8"/>
    <s v="TMNA/232550"/>
    <s v="Ahmad Zaki Bin Haris"/>
    <s v="SYAHRIL BIN HASAN"/>
    <s v="SYAHRIL BIN HASAN"/>
    <s v="THREESIXTY TECHNOLOGIES SDN. BHD."/>
    <n v="3400038948"/>
    <s v="13/09/2023"/>
    <s v="25/09/2023"/>
    <s v="28/09/2023"/>
    <s v="FIBER KM"/>
    <n v="1.1499999999999999"/>
    <s v="PRK"/>
    <s v="5G HORIZON"/>
    <s v="FIBER"/>
    <s v="FOC-SPUR"/>
    <s v="PULLING SPUR FIBER &amp; INSTALL NID"/>
    <n v="17586.61"/>
    <s v=" "/>
    <x v="2"/>
    <s v="PRK-TST-0142-TP"/>
    <m/>
  </r>
  <r>
    <s v="PEX"/>
    <s v="5G FOC SPUR INM FXX DNB_HORIZON 5G_DSBKI0230_JLN BANTAYAN MININTOD_INM"/>
    <s v="TMBA/230916"/>
    <s v="Nurul Ridhwan Bin Sulaiman"/>
    <s v="Rasydan Bin Ramlan "/>
    <s v="MOHD NAZREY BIN HASSAN"/>
    <s v="1110744 | KHAUF ENGINEERING SDN. BHD."/>
    <n v="3400038664"/>
    <s v="13/09/2023"/>
    <s v="25/09/2023"/>
    <s v="28/09/2023"/>
    <s v="FIBER KM"/>
    <n v="1"/>
    <s v="KK/PB/LB"/>
    <s v="5G HORIZON"/>
    <s v="FIBER"/>
    <s v="FOC-SPUR"/>
    <s v="PULLING SPUR FIBER &amp; INSTALL NID"/>
    <n v="13156.35"/>
    <s v=" "/>
    <x v="2"/>
    <s v="KK/PB/LB-KAF-0117-TP"/>
    <m/>
  </r>
  <r>
    <s v="PEX"/>
    <s v="H5G_FOC BYB F79/F80 CSR DPBDY0020 TMNTUNASDAMAI"/>
    <s v="TMNA/223670"/>
    <s v="Ahmad Zaki Bin Haris"/>
    <s v="MOHAMAD RAFIDY BIN MAT ROBI"/>
    <s v="MOHAMAD RAFIDY BIN MAT ROBI"/>
    <s v=" "/>
    <s v=" "/>
    <s v="13/09/2023"/>
    <s v="25/09/2023"/>
    <s v="28/09/2023"/>
    <s v="FIBER KM"/>
    <n v="1"/>
    <s v="PG"/>
    <s v="5G HORIZON"/>
    <s v="FIBER"/>
    <s v="FOC-SPUR"/>
    <s v="PULLING SPUR FIBER &amp; INSTALL NID"/>
    <n v="53946.080000000002"/>
    <s v=" "/>
    <x v="0"/>
    <s v="PG-PCO-0222-TP"/>
    <m/>
  </r>
  <r>
    <s v="PEX"/>
    <s v="H5G_FOC JTG F15/F16 CSR DPTML0431_JLNPATANI_JTG"/>
    <s v="TMNA/232558"/>
    <s v="Ahmad Zaki Bin Haris"/>
    <s v="ABU BAKAR BIN ABDUL HAMID"/>
    <s v="ABU BAKAR BIN ABDUL HAMID"/>
    <s v=" "/>
    <s v=" "/>
    <s v="13/09/2023"/>
    <s v="25/09/2023"/>
    <s v="28/09/2023"/>
    <s v="FIBER KM"/>
    <n v="1"/>
    <s v="PG"/>
    <s v="5G HORIZON"/>
    <s v="FIBER"/>
    <s v="FOC-SPUR"/>
    <s v="PULLING SPUR FIBER &amp; INSTALL NID"/>
    <n v="36103.440000000002"/>
    <s v=" "/>
    <x v="0"/>
    <s v="PG-SRI-0328-TP"/>
    <m/>
  </r>
  <r>
    <s v="PEX"/>
    <s v="H5G_FOC BYB F81/F82 CSR DPBDY0061_PSRNBAYANINDAH"/>
    <s v="TMNA/222033"/>
    <s v="Ahmad Zaki Bin Haris"/>
    <s v="MOHAMAD RAFIDY BIN MAT ROBI"/>
    <s v="MOHAMAD RAFIDY BIN MAT ROBI"/>
    <s v=" "/>
    <s v=" "/>
    <s v="13/09/2023"/>
    <s v="25/09/2023"/>
    <s v="28/09/2023"/>
    <s v="FIBER KM"/>
    <n v="1"/>
    <s v="PG"/>
    <s v="5G HORIZON"/>
    <s v="FIBER"/>
    <s v="FOC-SPUR"/>
    <s v="PULLING SPUR FIBER &amp; INSTALL NID"/>
    <n v="36896"/>
    <s v=" "/>
    <x v="0"/>
    <s v="PG-AGG-0138-TP"/>
    <s v="PG-AGG-0138-TP"/>
  </r>
  <r>
    <s v="PEX"/>
    <s v="H5G FOC BG_F16 SPUR (12C) CSR DAKIN0253 JALANGOPENG"/>
    <s v="TMNA/232681"/>
    <s v="Ahmad Zaki Bin Haris"/>
    <s v="SYAHRIL BIN HASAN"/>
    <s v="SYAHRIL BIN HASAN"/>
    <s v="THREESIXTY TECHNOLOGIES SDN. BHD."/>
    <n v="3400038948"/>
    <s v="13/09/2023"/>
    <s v="25/09/2023"/>
    <s v="28/09/2023"/>
    <s v="FIBER KM"/>
    <n v="3.5"/>
    <s v="PRK"/>
    <s v="5G HORIZON"/>
    <s v="FIBER"/>
    <s v="FOC-SPUR"/>
    <s v="PULLING SPUR FIBER &amp; INSTALL NID"/>
    <n v="36822.31"/>
    <s v=" "/>
    <x v="2"/>
    <s v="PRK-TST-0143-TP"/>
    <m/>
  </r>
  <r>
    <s v="PEX"/>
    <s v="H5G FOC BG_F32 SPUR (12C) DAKIN0253 JALANGOPENG"/>
    <s v="TMNA/232682"/>
    <s v="Ahmad Zaki Bin Haris"/>
    <s v="SYAHRIL BIN HASAN"/>
    <s v="SYAHRIL BIN HASAN"/>
    <s v="THREESIXTY TECHNOLOGIES SDN. BHD."/>
    <n v="3400038948"/>
    <s v="13/09/2023"/>
    <s v="25/09/2023"/>
    <s v="28/09/2023"/>
    <s v="FIBER KM"/>
    <n v="3.5"/>
    <s v="PRK"/>
    <s v="5G HORIZON"/>
    <s v="FIBER"/>
    <s v="FOC-SPUR"/>
    <s v="PULLING SPUR FIBER &amp; INSTALL NID"/>
    <n v="36259.51"/>
    <s v=" "/>
    <x v="2"/>
    <s v="PRK-TST-0144-TP"/>
    <m/>
  </r>
  <r>
    <s v="PEX"/>
    <s v="5G DBKLG0506 FOC PKG F20/F21 SPUR 12C (4C) JLN TELOK GADONG KS 1, TMN BAYU EMAS"/>
    <s v="TMCA/221968"/>
    <s v="Muhammad Nur Haimi Bin Amdan"/>
    <s v="MOHD FAIZAL BIN RAZALI"/>
    <s v="MOHD FAIZAL BIN RAZALI"/>
    <s v="MEGA SEVEN NETWORK SDN BHD"/>
    <s v=" "/>
    <s v="13/09/2023"/>
    <s v="25/09/2023"/>
    <s v="28/09/2023"/>
    <s v="FIBER KM"/>
    <n v="6"/>
    <s v="SB"/>
    <s v="5G HORIZON"/>
    <s v="FIBER"/>
    <s v="FOC-SPUR"/>
    <s v="PULLING SPUR FIBER &amp; INSTALL NID"/>
    <n v="46388.58"/>
    <s v=" "/>
    <x v="2"/>
    <m/>
    <m/>
  </r>
  <r>
    <s v="PEX"/>
    <s v="5G DBPET0943 FOC SAL F50F51 FSPU (Kajian Sains Perpustakaan &amp; Maklumat) UITM"/>
    <s v="TMCA/221784"/>
    <s v="Muhammad Nur Haimi Bin Amdan"/>
    <s v="YUHANIZ BINTI BAIDZAWI"/>
    <s v="YUHANIZ BINTI BAIDZAWI"/>
    <s v=" "/>
    <s v=" "/>
    <s v="13/09/2023"/>
    <s v="25/09/2023"/>
    <s v="28/09/2023"/>
    <s v="FIBER KM"/>
    <n v="72"/>
    <s v="SB"/>
    <s v="5G HORIZON"/>
    <s v="FIBER"/>
    <s v="FOC-SPUR"/>
    <s v="PULLING SPUR FIBER &amp; INSTALL NID"/>
    <n v="31560"/>
    <s v=" "/>
    <x v="0"/>
    <s v="SB-TBT-0172-TP"/>
    <s v="SB-CEN-0029-TP"/>
  </r>
  <r>
    <s v="PEX"/>
    <s v="H5G_FOC SJA F61/F62 CSR DPSPT0231_TKTPERUSAHAAN6"/>
    <s v="TMNA/232661"/>
    <s v="Ahmad Zaki Bin Haris"/>
    <s v="MOHAMAD RAFIDY BIN MAT ROBI"/>
    <s v="MOHAMAD RAFIDY BIN MAT ROBI"/>
    <s v=" "/>
    <s v=" "/>
    <s v="13/09/2023"/>
    <s v="25/09/2023"/>
    <s v="28/09/2023"/>
    <s v="FIBER KM"/>
    <n v="1.5"/>
    <s v="PG"/>
    <s v="5G HORIZON"/>
    <s v="FIBER"/>
    <s v="FOC-SPUR"/>
    <s v="PULLING SPUR FIBER &amp; INSTALL NID"/>
    <n v="50296.93"/>
    <s v=" "/>
    <x v="3"/>
    <s v="PG-SPS-0547-TP"/>
    <m/>
  </r>
  <r>
    <s v="PEX"/>
    <s v="5G DBKSG0673 FOC MRU F15F30 12C RAFFLESIA3 UITM PUNCAK ALAM"/>
    <s v="TMCA/231580"/>
    <s v="Muhammad Nur Haimi Bin Amdan"/>
    <s v="YUHANIZ BINTI BAIDZAWI"/>
    <s v="YUHANIZ BINTI BAIDZAWI"/>
    <s v="RITES SDN BHD"/>
    <s v=" "/>
    <s v="13/09/2023"/>
    <s v="25/09/2023"/>
    <s v="28/09/2023"/>
    <s v="FIBER KM"/>
    <n v="3.8"/>
    <s v="SB"/>
    <s v="5G HORIZON"/>
    <s v="FIBER"/>
    <s v="FOC-SPUR"/>
    <s v="PULLING SPUR FIBER &amp; INSTALL NID"/>
    <n v="55268.56"/>
    <s v=" "/>
    <x v="2"/>
    <m/>
    <m/>
  </r>
  <r>
    <s v="PEX"/>
    <s v="5G DBKSG0682 FOC MRU F15F30 24C12C FSK6 UITM PUNCAK ALAM"/>
    <s v="TMCA/231579"/>
    <s v="Muhammad Nur Haimi Bin Amdan"/>
    <s v="YUHANIZ BINTI BAIDZAWI"/>
    <s v="YUHANIZ BINTI BAIDZAWI"/>
    <s v="RITES SDN BHD"/>
    <s v=" "/>
    <s v="13/09/2023"/>
    <s v="25/09/2023"/>
    <s v="28/09/2023"/>
    <s v="FIBER KM"/>
    <n v="8.6999999999999993"/>
    <s v="SB"/>
    <s v="5G HORIZON"/>
    <s v="FIBER"/>
    <s v="FOC-SPUR"/>
    <s v="PULLING SPUR FIBER &amp; INSTALL NID"/>
    <n v="79690.87"/>
    <s v=" "/>
    <x v="2"/>
    <m/>
    <m/>
  </r>
  <r>
    <s v="PEX"/>
    <s v="H5G_FOC GLR F35/F36 CSR DPTML0454 DESA SISWA SAUJANAM04"/>
    <s v="TMNA/224929"/>
    <s v="Ahmad Zaki Bin Haris"/>
    <s v="MOHAMAD RAFIDY BIN MAT ROBI"/>
    <s v="MOHAMAD RAFIDY BIN MAT ROBI"/>
    <s v=" "/>
    <s v=" "/>
    <s v="13/09/2023"/>
    <s v="25/09/2023"/>
    <s v="28/09/2023"/>
    <s v="FIBER KM"/>
    <n v="1"/>
    <s v="PG"/>
    <s v="5G HORIZON"/>
    <s v="FIBER"/>
    <s v="FOC-SPUR"/>
    <s v="PULLING SPUR FIBER &amp; INSTALL NID"/>
    <n v="47427"/>
    <s v=" "/>
    <x v="0"/>
    <s v="PG-MTK-0375-TP"/>
    <m/>
  </r>
  <r>
    <s v="PEX"/>
    <s v="5G DNB DBGBK1979 FOC RG F039/F040 JLNBUKITANAKTUKUN RG H5G2300974"/>
    <s v="TMCA/231967"/>
    <s v="Muhammad Nur Haimi Bin Amdan"/>
    <s v="SAZRIL ANWAR BIN ZULKIFLI"/>
    <s v="SAZRIL ANWAR BIN ZULKIFLI"/>
    <s v=" "/>
    <s v=" "/>
    <s v="13/09/2023"/>
    <s v="25/09/2023"/>
    <s v="28/09/2023"/>
    <s v="FIBER KM"/>
    <n v="1"/>
    <s v="ST"/>
    <s v="5G HORIZON"/>
    <s v="FIBER"/>
    <s v="FOC-SPUR"/>
    <s v="PULLING SPUR FIBER &amp; INSTALL NID"/>
    <n v="58617.05"/>
    <s v=" "/>
    <x v="0"/>
    <s v="ST-FEH-0025-TP"/>
    <m/>
  </r>
  <r>
    <s v="PEX"/>
    <s v="5G FOC SPUR TRN FXX (12C) DNB_HORIZON 5G_DSTUA0965_JLN TAJAU TERMENUNG_TRN"/>
    <s v="TMBA/230898"/>
    <s v="Nurul Ridhwan Bin Sulaiman"/>
    <s v="Ismaiddy @ Hilary Bin Jasney"/>
    <s v="MUSTAKIM BIN RABA"/>
    <s v="1025965 | EP SINAR (M) SDN. BHD."/>
    <n v="3400038546"/>
    <s v="13/09/2023"/>
    <s v="25/09/2023"/>
    <s v="28/09/2023"/>
    <s v="FIBER KM"/>
    <n v="0.3"/>
    <s v="KK/PB/LB"/>
    <s v="5G HORIZON"/>
    <s v="FIBER"/>
    <s v="FOC-SPUR"/>
    <s v="PULLING SPUR FIBER &amp; INSTALL NID"/>
    <n v="8169.72"/>
    <s v=" "/>
    <x v="2"/>
    <s v="KK/PB/LB-EPS-0150-TP"/>
    <m/>
  </r>
  <r>
    <s v="PEX"/>
    <s v="H5G_FOC CN F12/F17 24C CSR DKKBP0282_UUMSINTOK (DNB_HORIZON 5G)"/>
    <s v="TMNA/224388"/>
    <s v="Ahmad Zaki Bin Haris"/>
    <s v="MOHAMAD HAIRI BIN AZIZ"/>
    <s v="MOHAMAD HAIRI BIN AZIZ"/>
    <s v=" "/>
    <s v=" "/>
    <s v="13/09/2023"/>
    <s v="25/09/2023"/>
    <s v="28/09/2023"/>
    <s v="FIBER KM"/>
    <n v="24"/>
    <s v="KD/PL"/>
    <s v="5G HORIZON"/>
    <s v="FIBER"/>
    <s v="FOC-SPUR"/>
    <s v="PULLING SPUR FIBER &amp; INSTALL NID"/>
    <n v="77307.5"/>
    <s v=" "/>
    <x v="0"/>
    <s v="KD/PL-KON-0688-TP"/>
    <m/>
  </r>
  <r>
    <s v="PEX"/>
    <s v="H5G_FOC CN F12/F17 24C CSR DKKBP0283_UUMLALUANDPP (DNB_HORIZON 5G)"/>
    <s v="TMNA/224280"/>
    <s v="Ahmad Zaki Bin Haris"/>
    <s v="MOHAMAD HAIRI BIN AZIZ"/>
    <s v="MOHAMAD HAIRI BIN AZIZ"/>
    <s v=" "/>
    <s v=" "/>
    <s v="13/09/2023"/>
    <s v="25/09/2023"/>
    <s v="28/09/2023"/>
    <s v="FIBER KM"/>
    <n v="24"/>
    <s v="KD/PL"/>
    <s v="5G HORIZON"/>
    <s v="FIBER"/>
    <s v="FOC-SPUR"/>
    <s v="PULLING SPUR FIBER &amp; INSTALL NID"/>
    <n v="59633.85"/>
    <s v=" "/>
    <x v="0"/>
    <s v="KD/PL-KON-0684-TP"/>
    <m/>
  </r>
  <r>
    <s v="PEX"/>
    <s v="H5G_FOC CN F12/F17 24C CSR DKKBP0318_PRSNPERDANACHANGLUN (DNB_HORIZON 5G)"/>
    <s v="TMNA/224281"/>
    <s v="Ahmad Zaki Bin Haris"/>
    <s v="ABDUL MALIK RIDZWAN"/>
    <s v="ABDUL MALIK RIDZWAN"/>
    <s v=" "/>
    <s v=" "/>
    <s v="13/09/2023"/>
    <s v="25/09/2023"/>
    <s v="28/09/2023"/>
    <s v="FIBER KM"/>
    <n v="24"/>
    <s v="KD/PL"/>
    <s v="5G HORIZON"/>
    <s v="FIBER"/>
    <s v="FOC-SPUR"/>
    <s v="PULLING SPUR FIBER &amp; INSTALL NID"/>
    <n v="77307.5"/>
    <s v=" "/>
    <x v="0"/>
    <s v="KD/PL-KON-0685-TP"/>
    <m/>
  </r>
  <r>
    <s v="PEX"/>
    <s v="H5G FOC TM_F33/F34 SPUR (12C) CSR DAMLM0731_LBHRAYABEHRANGS TESENTJGMALIM_TM LEBUHRAYA BEHRANG STESEN -TANJUNG MALIM"/>
    <s v="TMNA/225191"/>
    <s v="Ahmad Zaki Bin Haris"/>
    <s v="NOR AINIAH BINTI ABDULLAH"/>
    <s v="NOR AINIAH BINTI ABDULLAH"/>
    <s v=" "/>
    <s v=" "/>
    <s v="13/09/2023"/>
    <s v="25/09/2023"/>
    <s v="28/09/2023"/>
    <s v="FIBER KM"/>
    <n v="1"/>
    <s v="PRK"/>
    <s v="5G HORIZON"/>
    <s v="FIBER"/>
    <s v="FOC-SPUR"/>
    <s v="PULLING SPUR FIBER &amp; INSTALL NID"/>
    <n v="64082"/>
    <s v=" "/>
    <x v="0"/>
    <s v="PRK-NXS-0044-TP"/>
    <m/>
  </r>
  <r>
    <s v="PEX"/>
    <s v="5G FOC SPUR 48C CKI [DTKMM0133] SKIBOK"/>
    <s v="TMEA/223808"/>
    <s v="Nurul Ridhwan Bin Sulaiman"/>
    <s v="MOHD SYAUKIAZAHAR MOHD RAZALI"/>
    <s v="MOHD SYAUKIAZAHAR MOHD RAZALI"/>
    <s v=" "/>
    <s v=" "/>
    <s v="13/09/2023"/>
    <s v="25/09/2023"/>
    <s v="28/09/2023"/>
    <s v="FIBER KM"/>
    <n v="12.8"/>
    <s v="TRG"/>
    <s v="5G HORIZON"/>
    <s v="FIBER"/>
    <s v="FOC-SPUR"/>
    <s v="PULLING SPUR FIBER &amp; INSTALL NID"/>
    <n v="175694"/>
    <s v=" "/>
    <x v="0"/>
    <s v="TRG-WAY-0586-TP"/>
    <m/>
  </r>
  <r>
    <s v="PEX"/>
    <s v="5G FOC SPUR KBD FXX (12C) DNB_HORIZON 5G_DSKBD0146_JLN LABUAN KOTA BELUD_KBD"/>
    <s v="TMBA/230939"/>
    <s v="Nurul Ridhwan Bin Sulaiman"/>
    <s v="Abdul Rauf Bin Abdul Rahim "/>
    <s v="Azli Bin Ahmad"/>
    <s v="1111548 | KAMAWANG ENTERPRISE SDN. BHD."/>
    <n v="3400042808"/>
    <s v="13/09/2023"/>
    <s v="25/09/2023"/>
    <s v="28/09/2023"/>
    <s v="FIBER KM"/>
    <n v="1.6"/>
    <s v="KK/PB/LB"/>
    <s v="5G HORIZON"/>
    <s v="FIBER"/>
    <s v="FOC-SPUR"/>
    <s v="PULLING SPUR FIBER &amp; INSTALL NID"/>
    <n v="27555.87"/>
    <s v=" "/>
    <x v="2"/>
    <s v="KK/PB/LB-KAM-0012-TP"/>
    <m/>
  </r>
  <r>
    <s v="PEX"/>
    <s v="H5G_FOC TGR_F11/F12 CSR DPSPU0303_KG JARAK ATAS"/>
    <s v="TMNA/225124"/>
    <s v="Ahmad Zaki Bin Haris"/>
    <s v="MAHAFIZ BIN MD HALIM"/>
    <s v="MAHAFIZ BIN MD HALIM"/>
    <s v=" "/>
    <s v=" "/>
    <s v="13/09/2023"/>
    <s v="25/09/2023"/>
    <s v="28/09/2023"/>
    <s v="FIBER KM"/>
    <n v="12"/>
    <s v="PG"/>
    <s v="5G HORIZON"/>
    <s v="FIBER"/>
    <s v="FOC-SPUR"/>
    <s v="PULLING SPUR FIBER &amp; INSTALL NID"/>
    <n v="50143.5"/>
    <s v=" "/>
    <x v="0"/>
    <s v="PG-HTU-0197-TP"/>
    <m/>
  </r>
  <r>
    <s v="PEX"/>
    <s v="H5G CSR_FOC JG_F06/F07 DNB HORIZON 5G DKSIK0534 KMPNGBGAJNAG - JG"/>
    <s v="TMNA/232703"/>
    <s v="Ahmad Zaki Bin Haris"/>
    <s v="AMIR BOHTAR B OTHMAN"/>
    <s v="AMIR BOHTAR B OTHMAN"/>
    <s v="AG GLOBAL VENTURE SDN. BHD."/>
    <n v="3400038496"/>
    <s v="13/09/2023"/>
    <s v="25/09/2023"/>
    <s v="28/09/2023"/>
    <s v="FIBER KM"/>
    <n v="1"/>
    <s v="KD/PL"/>
    <s v="5G HORIZON"/>
    <s v="FIBER"/>
    <s v="FOC-SPUR"/>
    <s v="PULLING SPUR FIBER &amp; INSTALL NID"/>
    <n v="31904.14"/>
    <s v=" "/>
    <x v="2"/>
    <s v="KD/PL-AGG-0435-TP"/>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s v="PO Issued"/>
    <m/>
    <m/>
    <s v="PO Ready"/>
    <m/>
    <s v="DKLGK0387_SMKKEDAWANG"/>
  </r>
  <r>
    <x v="1"/>
    <s v="PO Issued"/>
    <m/>
    <m/>
    <s v="PO existing"/>
    <m/>
    <s v="DAMJG0566_SMKSAMUDERA"/>
  </r>
  <r>
    <x v="0"/>
    <s v="PO Issued"/>
    <m/>
    <m/>
    <s v="PO Ready"/>
    <m/>
    <s v="DAKIN0204_JLNTUNABDULRAZAK1"/>
  </r>
  <r>
    <x v="0"/>
    <s v="PO Issued"/>
    <m/>
    <m/>
    <s v="PO Ready"/>
    <m/>
    <s v="DKKMD0256_KGLUBOKSEGINTAH"/>
  </r>
  <r>
    <x v="1"/>
    <s v="PO Issued"/>
    <m/>
    <m/>
    <s v="PO existing"/>
    <m/>
    <s v="DKYAN0508_PMTGBULOH"/>
  </r>
  <r>
    <x v="0"/>
    <s v="PO Issued"/>
    <m/>
    <m/>
    <s v="PO Ready"/>
    <m/>
    <s v="DCCAM0118_JLNBESARTMNRINGLET"/>
  </r>
  <r>
    <x v="2"/>
    <s v="PO Issued"/>
    <m/>
    <m/>
    <s v="PO Ready"/>
    <m/>
    <s v="DJJBR0672_SLAGCEMENTJLNPUKAL"/>
  </r>
  <r>
    <x v="3"/>
    <s v="PO Issued"/>
    <m/>
    <m/>
    <s v="rental charge akan thru opex.Query BOQ tapi proceed"/>
    <m/>
    <s v="DCKTN0188_LRGPERMATANGBADAKPERDANA2"/>
  </r>
  <r>
    <x v="4"/>
    <s v="PO Issued"/>
    <m/>
    <m/>
    <s v="PU not in contract CNC. state to feedback new BOQ. "/>
    <m/>
    <s v="DAKER0129_SKSUNGAIMEGATARIS"/>
  </r>
  <r>
    <x v="2"/>
    <s v="Not Required PO"/>
    <m/>
    <m/>
    <s v="QC Completed"/>
    <m/>
    <s v="DKLGK0442_SKKELIBANG"/>
  </r>
  <r>
    <x v="5"/>
    <s v="PO Issued"/>
    <m/>
    <m/>
    <s v="PR no 1003670617, 1003670616"/>
    <s v="To TECO PR 1003665068, utk avail budget"/>
    <s v="DAMJG0608_SKGUGUSANLEKIR"/>
  </r>
  <r>
    <x v="6"/>
    <s v="PO Issued"/>
    <m/>
    <m/>
    <m/>
    <m/>
    <s v="DQSRK0923_JLNBAJISENTUBU"/>
  </r>
  <r>
    <x v="7"/>
    <s v="PO Issued"/>
    <m/>
    <m/>
    <s v="Main PO issued. SI not required as email from ND - 11/09/2023"/>
    <m/>
    <s v="DQBTU0161_JALANMUTIARA"/>
  </r>
  <r>
    <x v="2"/>
    <s v="PO Issued"/>
    <m/>
    <m/>
    <s v="Submit to CPA-PTC team for PR creation"/>
    <m/>
    <s v="DQSIB1028_LRTNAMZIADRUCE20"/>
  </r>
  <r>
    <x v="7"/>
    <s v="Not Required PO"/>
    <d v="2023-09-09T00:00:00"/>
    <m/>
    <s v="LOR Cancelled. ND email 12/09/2023 LOR not required"/>
    <m/>
    <s v="DQBTU0119_PSNPANGERANABUBAKAR"/>
  </r>
  <r>
    <x v="7"/>
    <s v="PO Issued"/>
    <m/>
    <m/>
    <s v="PO : 4902145961 - 10/09/2023"/>
    <m/>
    <s v="DQSIB1056_LORINDAHTIMUR3"/>
  </r>
  <r>
    <x v="7"/>
    <s v="PO Issued"/>
    <m/>
    <m/>
    <s v="PO : 4902145993 - 10/09/2023"/>
    <m/>
    <s v="DQSIB1071_LRGULUOYA16A2"/>
  </r>
  <r>
    <x v="8"/>
    <s v="PO Issued"/>
    <m/>
    <m/>
    <n v="4902145360"/>
    <m/>
    <s v="DQKCH0326_WISMASUMBERALAM"/>
  </r>
  <r>
    <x v="4"/>
    <s v="Not Required PO"/>
    <m/>
    <m/>
    <s v="QC Completed"/>
    <m/>
    <s v="DQMIR0745_BRIGHTONVETERINARYCLINIC"/>
  </r>
  <r>
    <x v="8"/>
    <s v="PO Issued"/>
    <d v="2023-09-08T00:00:00"/>
    <m/>
    <s v="PO Ready"/>
    <m/>
    <s v="DQASA1173_KGSUNGAIEMPIT"/>
  </r>
  <r>
    <x v="9"/>
    <s v="PO Issued"/>
    <m/>
    <m/>
    <s v="Order Sphere in progress, PAC approved, TMNA/232552 CRTD NULL, TMNA/232553 REL ONGO, budget available, BOQ to cut 'MOB FOR CWS' &amp; 'install int wiring at pole lamp or equiv' items."/>
    <m/>
    <s v="DAKIN0343_JLNSIMPANGPULAI"/>
  </r>
  <r>
    <x v="10"/>
    <s v="In WWPO"/>
    <m/>
    <m/>
    <m/>
    <m/>
    <s v="DCCAM0130_TMNRINGLET"/>
  </r>
  <r>
    <x v="10"/>
    <s v="PO Issued"/>
    <m/>
    <m/>
    <s v="Done revert back to CPA-PTC team"/>
    <s v="NC for BOQ project number submtted not same"/>
    <s v="DAHPK0103_TMCHENDERONGBALAI"/>
  </r>
  <r>
    <x v="4"/>
    <s v="Not Required PO"/>
    <m/>
    <m/>
    <s v="dah ada PO. "/>
    <m/>
    <s v="DQMIR0723_JLNKIPAS"/>
  </r>
  <r>
    <x v="11"/>
    <s v="PO Issued"/>
    <m/>
    <m/>
    <s v="BOQ OK, proceed PR"/>
    <m/>
    <s v="DBHSG0271_JLNPADANG"/>
  </r>
  <r>
    <x v="12"/>
    <s v="SPOF"/>
    <m/>
    <m/>
    <s v="SPOF"/>
    <m/>
    <s v="DBHSG0221_JLNANGGERIK"/>
  </r>
  <r>
    <x v="12"/>
    <s v="SPOF"/>
    <m/>
    <m/>
    <s v="SPOF"/>
    <m/>
    <s v="DBHSG0248_JLNSUNGAITUA"/>
  </r>
  <r>
    <x v="11"/>
    <s v="Proceed PR"/>
    <m/>
    <m/>
    <s v="Proceed PR, TP approved. cuma BOQ tidak bertandatangan"/>
    <s v="Proceed PR"/>
    <s v="DBHSG0244_BATANGKALI"/>
  </r>
  <r>
    <x v="13"/>
    <s v="PO Issued"/>
    <d v="2023-09-08T00:00:00"/>
    <m/>
    <s v="PO Ready"/>
    <m/>
    <s v="DJKTT0936_PUSATLATIHANTEMPURTENTERADARAT"/>
  </r>
  <r>
    <x v="14"/>
    <s v="Insufficient Budget"/>
    <m/>
    <m/>
    <s v="BOQ over than PAC. PAC 71,525.00, BOQ 80,871.12. Done email to AND for RPKA"/>
    <s v="check tnt value in pac. create folder in cpa"/>
    <s v="DAMJG0556_BBSAP"/>
  </r>
  <r>
    <x v="15"/>
    <s v="Pending TP Submission"/>
    <d v="2023-09-09T00:00:00"/>
    <m/>
    <s v="TMNA/224550 perlu create LOR. TMNA/224549 PO dah ada"/>
    <m/>
    <s v="DPSPS0083_SMKANIBONGTEBAL"/>
  </r>
  <r>
    <x v="3"/>
    <s v="PO Issued"/>
    <m/>
    <m/>
    <m/>
    <m/>
    <s v="DNSBN0257_JLNSIKAMAT-TMNANGSANA"/>
  </r>
  <r>
    <x v="15"/>
    <s v="PO Issued"/>
    <m/>
    <m/>
    <s v="Reduced cable length from 4km to 2km based on TP"/>
    <m/>
    <s v="DCCAM0119_KGRAJAHILLTANAHRATA"/>
  </r>
  <r>
    <x v="9"/>
    <s v="PO Issued"/>
    <m/>
    <m/>
    <s v="Order Sphere in progress, budget available, Project REL ONGO, PAC approved RPKA approved, BOQ queried 12C UG &amp; OH maybe interchanged."/>
    <s v="Proceed PR, ret tof done, rpka done"/>
    <s v="DRPER0015_KGGUARMUSANG"/>
  </r>
  <r>
    <x v="9"/>
    <s v="PO Issued"/>
    <d v="2023-09-09T00:00:00"/>
    <m/>
    <s v="Order Sphere in progress, Project CRTD NULL, budget available, PAC approved, BOQs OK, 2 Different BOQs each for F15 &amp; F16 (different project nos)."/>
    <m/>
    <s v="DALRM0503_SKNGAHIBRAHIM"/>
  </r>
  <r>
    <x v="16"/>
    <s v="Not Required PO"/>
    <d v="2023-09-09T00:00:00"/>
    <m/>
    <s v="Syahril Bin Hasan- COMFIRM tiada keperluan tambahan bagi projek ini."/>
    <m/>
    <s v="DAKIN0213_SKSERIMUTIARA"/>
  </r>
  <r>
    <x v="16"/>
    <s v="PO Issued"/>
    <d v="2023-09-09T00:00:00"/>
    <m/>
    <n v="4902146011"/>
    <m/>
    <s v="DAKIN0349_SMKSIMPANGPULAI"/>
  </r>
  <r>
    <x v="17"/>
    <s v="PO Issued"/>
    <d v="2023-09-08T00:00:00"/>
    <m/>
    <s v="BOQ over than PAC. PAC RM7879.32. BOQ RM15499.32. ADD Cost RM7620.00. AND request RPKA, status waiting approval"/>
    <s v="check tnt value in pac. create folder in cpa"/>
    <s v="DAKIN0363_SMKBDRBARUPUTERA"/>
  </r>
  <r>
    <x v="13"/>
    <s v="PO Issued"/>
    <d v="2023-09-08T00:00:00"/>
    <m/>
    <s v="SUBMIT CPA TO CREATE PR"/>
    <m/>
    <s v="DCBNT0002_JLNFELDAKGSERTIK"/>
  </r>
  <r>
    <x v="13"/>
    <s v="PO Issued"/>
    <d v="2023-09-08T00:00:00"/>
    <m/>
    <s v="SUBMIT CPA TO CREATE PR"/>
    <m/>
    <s v="DCKTN0368_BLOCKZUMPHHOLDING"/>
  </r>
  <r>
    <x v="3"/>
    <s v="Not Required PO"/>
    <m/>
    <m/>
    <s v="Order Cancel due to site drop"/>
    <m/>
    <s v="DCKTN0336_JLNGEBENG24"/>
  </r>
  <r>
    <x v="15"/>
    <s v="PO Issued"/>
    <d v="2023-09-09T00:00:00"/>
    <m/>
    <m/>
    <m/>
    <s v="DCKTN0299_LRGBKTSTGMAJU"/>
  </r>
  <r>
    <x v="10"/>
    <s v="PO Issued"/>
    <d v="2023-09-07T00:00:00"/>
    <m/>
    <s v="8/8/23 : Pending verify TP by State. 9/9/23 : State verify. CPPM proceed PR using Template std costing awp CNC because no BOQ from TP"/>
    <m/>
    <s v="DAMJG0602_JLNKGPENCALANG1"/>
  </r>
  <r>
    <x v="3"/>
    <s v="PO Issued"/>
    <m/>
    <m/>
    <m/>
    <m/>
    <s v="DCKTN0338_KGMELAYUGAMBANG"/>
  </r>
  <r>
    <x v="14"/>
    <s v="Insufficient Budget"/>
    <m/>
    <m/>
    <s v="BOQ over than PAC.RPKA status waiting approval.PAC cost RM29,353.15, Revise cost RM44,198.00"/>
    <s v="check tnt value in pac. create folder in cpa"/>
    <s v="DAKIN0223_LAHAT"/>
  </r>
  <r>
    <x v="14"/>
    <s v="PO Issued"/>
    <m/>
    <m/>
    <s v="Po dah issued. ada 2nd PO"/>
    <m/>
    <s v="DAMLM0730_JLNBERNAM 1TAMANBERNAMBARU"/>
  </r>
  <r>
    <x v="14"/>
    <s v="SPOF"/>
    <m/>
    <m/>
    <s v="BOQ not tally with TP. No proper TP.FOC ada budget RM64,800. TMNA/232608 tiada budget"/>
    <s v="Can poceed using TMNA/232607? Or ask PA to transfer budget to TMNA/232608"/>
    <s v="DAHPK0071_KGSGBTSUNGAIMANIK"/>
  </r>
  <r>
    <x v="1"/>
    <s v="PR Created"/>
    <d v="2023-09-08T00:00:00"/>
    <m/>
    <m/>
    <s v="Issue PO with NC TP Not submit"/>
    <s v="DQKCH0405_JLNKGSERATAU"/>
  </r>
  <r>
    <x v="1"/>
    <s v="PO Issued"/>
    <m/>
    <m/>
    <m/>
    <m/>
    <s v="DQSIB1001_LRGALAN8"/>
  </r>
  <r>
    <x v="7"/>
    <s v="PO Issued"/>
    <d v="2023-09-09T00:00:00"/>
    <m/>
    <s v="PO : 4902146355 - 11/09/2023"/>
    <m/>
    <s v="DQMIR0669_KGTUNKUABDULRAHMAN"/>
  </r>
  <r>
    <x v="9"/>
    <s v="Dropped by DNB"/>
    <m/>
    <m/>
    <s v="Order Sphere cancelled, Project CRTD NULL, budget available, PAC approved, BOQ OK."/>
    <s v="drop"/>
    <s v="DCKTN0413_TMNSEMAMBU1"/>
  </r>
  <r>
    <x v="16"/>
    <s v="PO Issued"/>
    <d v="2023-09-10T00:00:00"/>
    <m/>
    <n v="4902146817"/>
    <s v="Proceed PR 5.4KM x 2 = 10.8km"/>
    <s v="DQBAU0038_JLNSEBUKU"/>
  </r>
  <r>
    <x v="6"/>
    <s v="In WWPO"/>
    <d v="2023-09-09T00:00:00"/>
    <m/>
    <s v="Based On CPA Feedback This Project In WWPO List"/>
    <m/>
    <s v="DQBAU0033_JLNPENGHULUDURIN"/>
  </r>
  <r>
    <x v="5"/>
    <s v="Pending LOR"/>
    <d v="2023-09-10T00:00:00"/>
    <m/>
    <s v="12/9/23: LOR approval : MR/BIN-EMX-0211-TP"/>
    <m/>
    <s v="DQMIR0724_JLNPULASANSENADIN"/>
  </r>
  <r>
    <x v="5"/>
    <s v="Pending TP Submission"/>
    <d v="2023-09-10T00:00:00"/>
    <s v="No TP"/>
    <s v="12/9/23: TP vprime not tally proj no.TP tidak lengkap.Tiada disct cable. No BOQ  with letter head, hanya upload std costing TM"/>
    <m/>
    <s v="DQMIR0771_JLNBAKAM"/>
  </r>
  <r>
    <x v="5"/>
    <s v="Pending TP Submission"/>
    <d v="2023-09-09T00:00:00"/>
    <m/>
    <s v="12/9/23: TP tak lengkap, tiada plan cable. No BOQ with letter head , hanya upload std costing TM"/>
    <m/>
    <s v="DQMIR0703_JLNRIAM"/>
  </r>
  <r>
    <x v="18"/>
    <s v="PO Issued"/>
    <m/>
    <m/>
    <s v="PO READY"/>
    <m/>
    <s v="DQSMH0866_LRGDESAILMU22E8A4"/>
  </r>
  <r>
    <x v="18"/>
    <s v="PO Issued"/>
    <m/>
    <m/>
    <s v="PO READY"/>
    <m/>
    <s v="DQSMH0846_JLNKGPINANG"/>
  </r>
  <r>
    <x v="8"/>
    <s v="PO Issued"/>
    <m/>
    <m/>
    <n v="4902145750"/>
    <m/>
    <s v="DQSIB1000_JLNUPPERLANANG"/>
  </r>
  <r>
    <x v="17"/>
    <s v="PO Issued"/>
    <m/>
    <m/>
    <s v="Done accept BOQ n process to release PR by CPM"/>
    <m/>
    <s v="DQSMH1331_JLNMUARATUANG"/>
  </r>
  <r>
    <x v="19"/>
    <s v="PO Issued"/>
    <m/>
    <m/>
    <m/>
    <m/>
    <s v="DQKCH0504_LOT958JLNUTAMA"/>
  </r>
  <r>
    <x v="19"/>
    <s v="PO Issued"/>
    <m/>
    <m/>
    <m/>
    <m/>
    <s v="DQMIR0697_JLNTANJUNGMIRI"/>
  </r>
  <r>
    <x v="20"/>
    <s v="PO Issued"/>
    <m/>
    <m/>
    <n v="4902145739"/>
    <m/>
    <s v="DQSIB1040_LOGBAHAGIA"/>
  </r>
  <r>
    <x v="21"/>
    <s v="Pending TP Submission"/>
    <d v="2023-09-08T00:00:00"/>
    <m/>
    <s v="No BOQ, TP incomplete to validate SPOF under 5G. Emailed to Jimbai and team to get feedback."/>
    <m/>
    <s v="DQMIR0710_KGDESAJAYAMIRI"/>
  </r>
  <r>
    <x v="7"/>
    <s v="PO Issued"/>
    <d v="2023-09-09T00:00:00"/>
    <m/>
    <s v="PO : 4902146434 - 11/09/2023"/>
    <m/>
    <s v="DQMIR0756_KMGLOPENGTENGAH"/>
  </r>
  <r>
    <x v="10"/>
    <s v="PO Issued"/>
    <m/>
    <m/>
    <m/>
    <m/>
    <s v="DQMIR0715_ SHINYANGSHIPYARD"/>
  </r>
  <r>
    <x v="20"/>
    <s v="PO Issued"/>
    <d v="2023-09-08T00:00:00"/>
    <m/>
    <n v="4902145996"/>
    <s v="Issue PO with NC TP Not submit"/>
    <s v="DQSMH0849_JLNKGEMPILAKOTA"/>
  </r>
  <r>
    <x v="20"/>
    <s v="PO Issued"/>
    <d v="2023-09-08T00:00:00"/>
    <m/>
    <n v="4902145989"/>
    <s v="Issue PO with NC TP Not submit"/>
    <s v="DQSMH0855_BGASEMONG"/>
  </r>
  <r>
    <x v="8"/>
    <s v="PR Created"/>
    <d v="2023-09-08T00:00:00"/>
    <s v="No TP"/>
    <s v="12/9/2023 done submit docs to CPA"/>
    <m/>
    <s v="DQKCH0288_TAPAHVILLAGE"/>
  </r>
  <r>
    <x v="21"/>
    <s v="PO Issued"/>
    <m/>
    <m/>
    <m/>
    <m/>
    <s v="DQBET0075_JLNPAYAUDAK"/>
  </r>
  <r>
    <x v="21"/>
    <s v="Pending TP Submission"/>
    <m/>
    <m/>
    <s v="NO BOQ, NO TP"/>
    <m/>
    <s v="DQKCH0456_JLNBATUKAWABAU"/>
  </r>
  <r>
    <x v="20"/>
    <s v="PO Issued"/>
    <d v="2023-09-08T00:00:00"/>
    <m/>
    <n v="4902145944"/>
    <s v="Issue PO with NC TP Not submit"/>
    <s v="DQKCH0497_JLNPCBORNEO"/>
  </r>
  <r>
    <x v="12"/>
    <s v="PO Issued"/>
    <m/>
    <m/>
    <s v="TP approved. dh ada 2 PO. utk SI/VO, tiada attachment SI/VO."/>
    <m/>
    <s v="DBULG1600_JLNSGLUI"/>
  </r>
  <r>
    <x v="20"/>
    <s v="PO Issued"/>
    <d v="2023-09-08T00:00:00"/>
    <m/>
    <m/>
    <s v="Issue PO with NC TP Not submit"/>
    <s v="DQSAM1123_SIMANGGANG"/>
  </r>
  <r>
    <x v="19"/>
    <s v="PO Issued"/>
    <m/>
    <m/>
    <s v="Proceed RPKA"/>
    <m/>
    <s v="DQKCH0398_KAMPUNGBUNTAL"/>
  </r>
  <r>
    <x v="22"/>
    <s v="Pending TP Submission"/>
    <d v="2023-09-08T00:00:00"/>
    <m/>
    <s v="No PO yet"/>
    <s v="Issue PO with NC TP Not submit"/>
    <s v="DQSRN0959_JLNTMNANGGERIKINDAH"/>
  </r>
  <r>
    <x v="22"/>
    <s v="Pending TP Submission"/>
    <d v="2023-09-08T00:00:00"/>
    <m/>
    <s v="No PO yet"/>
    <s v="Issue PO with NC TP Not submit"/>
    <s v="DQSAM1125_JLNFOOCHOW"/>
  </r>
  <r>
    <x v="4"/>
    <s v="Pending TP Submission"/>
    <m/>
    <m/>
    <s v="12/9-masih tiada TP submission_x000a_8/9-LOR created 8/9/2023, LOR asal rejected. "/>
    <m/>
    <s v="DQKCH0514_LRGSEMARIANG4"/>
  </r>
  <r>
    <x v="9"/>
    <s v="Proceed PR"/>
    <s v=" "/>
    <s v="No TP"/>
    <s v="Order Sphere in progress, Project CRTD NULL, budget available, PAC approved, BOQ and TP OK."/>
    <m/>
    <s v="DQKCH1143_LGKOTAPADAWAN2"/>
  </r>
  <r>
    <x v="17"/>
    <s v="PO Issued"/>
    <m/>
    <m/>
    <s v="Done accept BOQ"/>
    <m/>
    <s v="DQKCH0463_JLNPUNCAKBORNEO"/>
  </r>
  <r>
    <x v="8"/>
    <s v="PO Issued"/>
    <d v="2023-09-08T00:00:00"/>
    <m/>
    <n v="4902145904"/>
    <m/>
    <s v="DBPET1078_FEDERALHWY"/>
  </r>
  <r>
    <x v="17"/>
    <s v="Pending TP Submission"/>
    <d v="2023-09-08T00:00:00"/>
    <m/>
    <s v="12/9/23 - 3._x0009_TP – No distance cable in plan cable. No standard BOQ (with letterhead) &amp; CNC template (both must be signed by NEC and verified by AND)"/>
    <s v="Issue PO with NC TP Not submit"/>
    <s v="DQSRN0966_JLNKGHULUBTGSADONG"/>
  </r>
  <r>
    <x v="18"/>
    <s v="Pending LOR"/>
    <d v="2023-09-09T00:00:00"/>
    <m/>
    <s v="Lor Belum Request"/>
    <s v="No LOR"/>
    <s v="DQSRN0961_JLNPALAHSERIAN"/>
  </r>
  <r>
    <x v="8"/>
    <s v="PO Issued"/>
    <d v="2023-09-08T00:00:00"/>
    <m/>
    <n v="4902145974"/>
    <s v="Issue PO with NC TP Not submit"/>
    <s v="DQSIB1037_LANANGBRIDGETOLLBOOTH"/>
  </r>
  <r>
    <x v="6"/>
    <s v="PO Issued"/>
    <m/>
    <m/>
    <m/>
    <m/>
    <s v="DQKCH0276_DPTOFVERTERINARYSERVICES"/>
  </r>
  <r>
    <x v="16"/>
    <s v="Pending TP Submission"/>
    <d v="2023-09-08T00:00:00"/>
    <m/>
    <s v="no TP &amp; BOQ"/>
    <m/>
    <s v="DQSMH0870_KGMATA"/>
  </r>
  <r>
    <x v="22"/>
    <s v="Pending LOR"/>
    <d v="2023-09-08T00:00:00"/>
    <m/>
    <s v="10/9: PAC created &amp; approved by state. 11/9: LOR created. KG/SB-ATE-0041-TP"/>
    <s v="No LOR, No TP, No PO"/>
    <s v="DQBAU0020_Q62JLNKUCHINGBAU"/>
  </r>
  <r>
    <x v="11"/>
    <s v="PO Issued"/>
    <m/>
    <m/>
    <s v="Proceed PR, TP approved. dh ada 1 PO CWS. PO cable belum buat. cuma BOQ tidak bertandatangan"/>
    <s v="Proceed PR"/>
    <s v="DBHSG0205_JLNBATANGKALI"/>
  </r>
  <r>
    <x v="12"/>
    <s v="PO Issued"/>
    <m/>
    <m/>
    <s v="TP approved. dh ada 2 PO. utk SI/VO, tiada attachment SI/VO."/>
    <m/>
    <s v="DBHSG0198_PERODUAPARTSCENTER"/>
  </r>
  <r>
    <x v="6"/>
    <s v="PO Issued"/>
    <m/>
    <m/>
    <m/>
    <m/>
    <s v="DQSIB1010_JLNUPPERLANANGSIBU"/>
  </r>
  <r>
    <x v="18"/>
    <s v="PO Issued"/>
    <d v="2023-09-09T00:00:00"/>
    <m/>
    <s v="SUBMIT CPA TO CREATE PR"/>
    <m/>
    <s v="DQSMH0838_JLNMAKMUR"/>
  </r>
  <r>
    <x v="22"/>
    <s v="Pending TP Submission"/>
    <d v="2023-09-08T00:00:00"/>
    <m/>
    <s v="No PO yet"/>
    <s v="Issue PO with NC TP Not submit"/>
    <s v="DQSRN0971_JLNKUCHINGSERIAN1"/>
  </r>
  <r>
    <x v="6"/>
    <s v="Pending TP Submission"/>
    <d v="2023-09-09T00:00:00"/>
    <m/>
    <s v="No TP &amp; BQ - Done Email To PM &amp; Nec 9/9/23"/>
    <m/>
    <s v="DQSMH0880_KGMANG5"/>
  </r>
  <r>
    <x v="12"/>
    <s v="Permit Issue"/>
    <m/>
    <m/>
    <s v="TP approved. dh ada 2 PO. utk SI/VO, tiada attachment SI/VO.commercial issue with Celcom, pending approval fiber route&amp; cws"/>
    <s v="Permit issues"/>
    <s v="DBPET0991_JLNHEVEA"/>
  </r>
  <r>
    <x v="12"/>
    <s v="Permit Issue"/>
    <m/>
    <m/>
    <s v="Design dengan tuan tanah tak setle, TO issue LOR, PMN ceilieng. TP belum Approved, BOQ ok cuma x bersain. TP ok."/>
    <s v="Permit issues"/>
    <s v="DBHSG0220_KGORANGASLISERENDAH39"/>
  </r>
  <r>
    <x v="13"/>
    <s v="PO Issued"/>
    <d v="2023-09-09T00:00:00"/>
    <m/>
    <s v="SUBMIT CPA TO CREATE PR"/>
    <m/>
    <s v="DCKTN0400_JLNBKTSETONGKOL"/>
  </r>
  <r>
    <x v="12"/>
    <s v="PO Issued"/>
    <m/>
    <m/>
    <s v="TP approved. dh ada 2 PO. utk SI/VO, tiada attachment SI/VO."/>
    <m/>
    <s v="DBHSG0227_BKTCHDNGBATANGKALI"/>
  </r>
  <r>
    <x v="6"/>
    <s v="Pending TP Submission"/>
    <d v="2023-09-09T00:00:00"/>
    <m/>
    <s v="Budget Pump In 11/9/23, New LOR Approve 11/9/23, No TP &amp; BQ - Done Email To PM &amp; Nec 12/9/23"/>
    <s v="check tnt value in pac. create folder in cpa"/>
    <s v="DSSDK0756_JLNKGBAHAGIA"/>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s v="Amran Bin Ramli"/>
    <x v="0"/>
    <m/>
    <m/>
    <s v="PO Ready"/>
    <m/>
    <s v="DKLGK0387_SMKKEDAWANG"/>
    <x v="0"/>
  </r>
  <r>
    <s v="Ilman Afif Bin Zulkifli"/>
    <x v="0"/>
    <m/>
    <m/>
    <s v="PO existing"/>
    <m/>
    <s v="DAMJG0566_SMKSAMUDERA"/>
    <x v="1"/>
  </r>
  <r>
    <s v="Amran Bin Ramli"/>
    <x v="0"/>
    <m/>
    <m/>
    <s v="PO Ready"/>
    <m/>
    <s v="DAKIN0204_JLNTUNABDULRAZAK1"/>
    <x v="1"/>
  </r>
  <r>
    <s v="Amran Bin Ramli"/>
    <x v="0"/>
    <m/>
    <m/>
    <s v="PO Ready"/>
    <m/>
    <s v="DKKMD0256_KGLUBOKSEGINTAH"/>
    <x v="0"/>
  </r>
  <r>
    <s v="Ilman Afif Bin Zulkifli"/>
    <x v="0"/>
    <m/>
    <m/>
    <s v="PO existing"/>
    <m/>
    <s v="DKYAN0508_PMTGBULOH"/>
    <x v="0"/>
  </r>
  <r>
    <s v="Amran Bin Ramli"/>
    <x v="0"/>
    <m/>
    <m/>
    <s v="PO Ready"/>
    <m/>
    <s v="DCCAM0118_JLNBESARTMNRINGLET"/>
    <x v="1"/>
  </r>
  <r>
    <s v="Khairunnisa Bte Muhamad Noor"/>
    <x v="0"/>
    <m/>
    <m/>
    <s v="PO Ready"/>
    <m/>
    <s v="DJJBR0672_SLAGCEMENTJLNPUKAL"/>
    <x v="2"/>
  </r>
  <r>
    <s v="Nor Alia Binti Ismail Khafidz"/>
    <x v="0"/>
    <m/>
    <m/>
    <s v="rental charge akan thru opex.Query BOQ tapi proceed"/>
    <m/>
    <s v="DCKTN0188_LRGPERMATANGBADAKPERDANA2"/>
    <x v="3"/>
  </r>
  <r>
    <s v="Muhammad Hafizzuddin Bin Mohd Noor"/>
    <x v="0"/>
    <m/>
    <m/>
    <s v="PU not in contract CNC. state to feedback new BOQ. "/>
    <m/>
    <s v="DAKER0129_SKSUNGAIMEGATARIS"/>
    <x v="1"/>
  </r>
  <r>
    <s v="Khairunnisa Bte Muhamad Noor"/>
    <x v="1"/>
    <m/>
    <m/>
    <s v="QC Completed"/>
    <m/>
    <s v="DKLGK0442_SKKELIBANG"/>
    <x v="0"/>
  </r>
  <r>
    <s v="Nur Syarina Binti Mohamad Resad"/>
    <x v="0"/>
    <m/>
    <m/>
    <s v="PR no 1003670617, 1003670616"/>
    <s v="To TECO PR 1003665068, utk avail budget"/>
    <s v="DAMJG0608_SKGUGUSANLEKIR"/>
    <x v="1"/>
  </r>
  <r>
    <s v="Muhamad Hamizi Bin Mua'anaff"/>
    <x v="0"/>
    <m/>
    <m/>
    <m/>
    <m/>
    <s v="DQSRK0923_JLNBAJISENTUBU"/>
    <x v="4"/>
  </r>
  <r>
    <s v="Nur Fauziah Binti Abdullah Shuhaimy"/>
    <x v="0"/>
    <m/>
    <m/>
    <s v="Main PO issued. SI not required as email from ND - 11/09/2023"/>
    <m/>
    <s v="DQBTU0161_JALANMUTIARA"/>
    <x v="5"/>
  </r>
  <r>
    <s v="Khairunnisa Bte Muhamad Noor"/>
    <x v="0"/>
    <m/>
    <m/>
    <s v="Submit to CPA-PTC team for PR creation"/>
    <m/>
    <s v="DQSIB1028_LRTNAMZIADRUCE20"/>
    <x v="4"/>
  </r>
  <r>
    <s v="Nur Fauziah Binti Abdullah Shuhaimy"/>
    <x v="1"/>
    <d v="2023-09-09T00:00:00"/>
    <m/>
    <s v="LOR Cancelled. ND email 12/09/2023 LOR not required"/>
    <m/>
    <s v="DQBTU0119_PSNPANGERANABUBAKAR"/>
    <x v="5"/>
  </r>
  <r>
    <s v="Nur Fauziah Binti Abdullah Shuhaimy"/>
    <x v="0"/>
    <m/>
    <m/>
    <s v="PO : 4902145961 - 10/09/2023"/>
    <m/>
    <s v="DQSIB1056_LORINDAHTIMUR3"/>
    <x v="4"/>
  </r>
  <r>
    <s v="Nur Fauziah Binti Abdullah Shuhaimy"/>
    <x v="0"/>
    <m/>
    <m/>
    <s v="PO : 4902145993 - 10/09/2023"/>
    <m/>
    <s v="DQSIB1071_LRGULUOYA16A2"/>
    <x v="4"/>
  </r>
  <r>
    <s v="Yuhaniz Binti Baidzawi"/>
    <x v="0"/>
    <m/>
    <m/>
    <n v="4902145360"/>
    <m/>
    <s v="DQKCH0326_WISMASUMBERALAM"/>
    <x v="4"/>
  </r>
  <r>
    <s v="Muhammad Hafizzuddin Bin Mohd Noor"/>
    <x v="1"/>
    <m/>
    <m/>
    <s v="QC Completed"/>
    <m/>
    <s v="DQMIR0745_BRIGHTONVETERINARYCLINIC"/>
    <x v="5"/>
  </r>
  <r>
    <s v="Yuhaniz Binti Baidzawi"/>
    <x v="0"/>
    <d v="2023-09-08T00:00:00"/>
    <m/>
    <s v="PO Ready"/>
    <m/>
    <s v="DQASA1173_KGSUNGAIEMPIT"/>
    <x v="4"/>
  </r>
  <r>
    <s v="Mohd Azrul Nizam Bin Aziz"/>
    <x v="0"/>
    <m/>
    <m/>
    <s v="Order Sphere in progress, PAC approved, TMNA/232552 CRTD NULL, TMNA/232553 REL ONGO, budget available, BOQ to cut 'MOB FOR CWS' &amp; 'install int wiring at pole lamp or equiv' items."/>
    <m/>
    <s v="DAKIN0343_JLNSIMPANGPULAI"/>
    <x v="1"/>
  </r>
  <r>
    <s v="Ts. Khairul Amilin Bin Mohamed Yusof"/>
    <x v="2"/>
    <m/>
    <m/>
    <m/>
    <m/>
    <s v="DCCAM0130_TMNRINGLET"/>
    <x v="1"/>
  </r>
  <r>
    <s v="Ts. Khairul Amilin Bin Mohamed Yusof"/>
    <x v="0"/>
    <m/>
    <m/>
    <s v="Done revert back to CPA-PTC team"/>
    <s v="NC for BOQ project number submtted not same"/>
    <s v="DAHPK0103_TMCHENDERONGBALAI"/>
    <x v="1"/>
  </r>
  <r>
    <s v="Muhammad Hafizzuddin Bin Mohd Noor"/>
    <x v="1"/>
    <m/>
    <m/>
    <s v="dah ada PO. "/>
    <m/>
    <s v="DQMIR0723_JLNKIPAS"/>
    <x v="5"/>
  </r>
  <r>
    <s v="Muhammad Nur Haimi Bin Amdan"/>
    <x v="0"/>
    <m/>
    <m/>
    <s v="BOQ OK, proceed PR"/>
    <m/>
    <s v="DBHSG0271_JLNPADANG"/>
    <x v="6"/>
  </r>
  <r>
    <s v="Muhamad Zaini Bin Mahamad Sarip"/>
    <x v="3"/>
    <m/>
    <m/>
    <s v="SPOF"/>
    <m/>
    <s v="DBHSG0221_JLNANGGERIK"/>
    <x v="6"/>
  </r>
  <r>
    <s v="Muhamad Zaini Bin Mahamad Sarip"/>
    <x v="3"/>
    <m/>
    <m/>
    <s v="SPOF"/>
    <m/>
    <s v="DBHSG0248_JLNSUNGAITUA"/>
    <x v="6"/>
  </r>
  <r>
    <s v="Muhammad Nur Haimi Bin Amdan"/>
    <x v="4"/>
    <m/>
    <m/>
    <s v="Proceed PR, TP approved. cuma BOQ tidak bertandatangan"/>
    <s v="Proceed PR"/>
    <s v="DBHSG0244_BATANGKALI"/>
    <x v="6"/>
  </r>
  <r>
    <s v="Hasrul Nizam Bin Othman"/>
    <x v="0"/>
    <d v="2023-09-08T00:00:00"/>
    <m/>
    <s v="PO Ready"/>
    <m/>
    <s v="DJKTT0936_PUSATLATIHANTEMPURTENTERADARAT"/>
    <x v="2"/>
  </r>
  <r>
    <s v="Mohd Syahmi Bin Chik"/>
    <x v="5"/>
    <m/>
    <m/>
    <s v="BOQ over than PAC. PAC 71,525.00, BOQ 80,871.12. Done email to AND for RPKA"/>
    <s v="check tnt value in pac. create folder in cpa"/>
    <s v="DAMJG0556_BBSAP"/>
    <x v="1"/>
  </r>
  <r>
    <s v="Hazrin Bin Mohammad"/>
    <x v="6"/>
    <d v="2023-09-09T00:00:00"/>
    <m/>
    <s v="TMNA/224550 perlu create LOR. TMNA/224549 PO dah ada"/>
    <m/>
    <s v="DPSPS0083_SMKANIBONGTEBAL"/>
    <x v="1"/>
  </r>
  <r>
    <s v="Nor Alia Binti Ismail Khafidz"/>
    <x v="0"/>
    <m/>
    <m/>
    <m/>
    <m/>
    <s v="DNSBN0257_JLNSIKAMAT-TMNANGSANA"/>
    <x v="7"/>
  </r>
  <r>
    <s v="Hazrin Bin Mohammad"/>
    <x v="0"/>
    <m/>
    <m/>
    <s v="Reduced cable length from 4km to 2km based on TP"/>
    <m/>
    <s v="DCCAM0119_KGRAJAHILLTANAHRATA"/>
    <x v="1"/>
  </r>
  <r>
    <s v="Mohd Azrul Nizam Bin Aziz"/>
    <x v="0"/>
    <m/>
    <m/>
    <s v="Order Sphere in progress, budget available, Project REL ONGO, PAC approved RPKA approved, BOQ queried 12C UG &amp; OH maybe interchanged."/>
    <s v="Proceed PR, ret tof done, rpka done"/>
    <s v="DRPER0015_KGGUARMUSANG"/>
    <x v="0"/>
  </r>
  <r>
    <s v="Mohd Azrul Nizam Bin Aziz"/>
    <x v="0"/>
    <d v="2023-09-09T00:00:00"/>
    <m/>
    <s v="Order Sphere in progress, Project CRTD NULL, budget available, PAC approved, BOQs OK, 2 Different BOQs each for F15 &amp; F16 (different project nos)."/>
    <m/>
    <s v="DALRM0503_SKNGAHIBRAHIM"/>
    <x v="1"/>
  </r>
  <r>
    <s v="Mohd Nasharulhisham Bin Mohd Nasir"/>
    <x v="1"/>
    <d v="2023-09-09T00:00:00"/>
    <m/>
    <s v="Syahril Bin Hasan- COMFIRM tiada keperluan tambahan bagi projek ini."/>
    <m/>
    <s v="DAKIN0213_SKSERIMUTIARA"/>
    <x v="1"/>
  </r>
  <r>
    <s v="Mohd Nasharulhisham Bin Mohd Nasir"/>
    <x v="0"/>
    <d v="2023-09-09T00:00:00"/>
    <m/>
    <n v="4902146011"/>
    <m/>
    <s v="DAKIN0349_SMKSIMPANGPULAI"/>
    <x v="1"/>
  </r>
  <r>
    <s v="Mohd Shahfre Bin Sa'afie"/>
    <x v="0"/>
    <d v="2023-09-08T00:00:00"/>
    <m/>
    <s v="BOQ over than PAC. PAC RM7879.32. BOQ RM15499.32. ADD Cost RM7620.00. AND request RPKA, status waiting approval"/>
    <s v="check tnt value in pac. create folder in cpa"/>
    <s v="DAKIN0363_SMKBDRBARUPUTERA"/>
    <x v="1"/>
  </r>
  <r>
    <s v="Hasrul Nizam Bin Othman"/>
    <x v="0"/>
    <d v="2023-09-08T00:00:00"/>
    <m/>
    <s v="SUBMIT CPA TO CREATE PR"/>
    <m/>
    <s v="DCBNT0002_JLNFELDAKGSERTIK"/>
    <x v="3"/>
  </r>
  <r>
    <s v="Hasrul Nizam Bin Othman"/>
    <x v="0"/>
    <d v="2023-09-08T00:00:00"/>
    <m/>
    <s v="SUBMIT CPA TO CREATE PR"/>
    <m/>
    <s v="DCKTN0368_BLOCKZUMPHHOLDING"/>
    <x v="3"/>
  </r>
  <r>
    <s v="Nor Alia Binti Ismail Khafidz"/>
    <x v="1"/>
    <m/>
    <m/>
    <s v="Order Cancel due to site drop"/>
    <m/>
    <s v="DCKTN0336_JLNGEBENG24"/>
    <x v="3"/>
  </r>
  <r>
    <s v="Hazrin Bin Mohammad"/>
    <x v="0"/>
    <d v="2023-09-09T00:00:00"/>
    <m/>
    <m/>
    <m/>
    <s v="DCKTN0299_LRGBKTSTGMAJU"/>
    <x v="3"/>
  </r>
  <r>
    <s v="Ts. Khairul Amilin Bin Mohamed Yusof"/>
    <x v="0"/>
    <d v="2023-09-07T00:00:00"/>
    <m/>
    <s v="8/8/23 : Pending verify TP by State. 9/9/23 : State verify. CPPM proceed PR using Template std costing awp CNC because no BOQ from TP"/>
    <m/>
    <s v="DAMJG0602_JLNKGPENCALANG1"/>
    <x v="1"/>
  </r>
  <r>
    <s v="Nor Alia Binti Ismail Khafidz"/>
    <x v="0"/>
    <m/>
    <m/>
    <m/>
    <m/>
    <s v="DCKTN0338_KGMELAYUGAMBANG"/>
    <x v="3"/>
  </r>
  <r>
    <s v="Mohd Syahmi Bin Chik"/>
    <x v="5"/>
    <m/>
    <m/>
    <s v="BOQ over than PAC.RPKA status waiting approval.PAC cost RM29,353.15, Revise cost RM44,198.00"/>
    <s v="check tnt value in pac. create folder in cpa"/>
    <s v="DAKIN0223_LAHAT"/>
    <x v="1"/>
  </r>
  <r>
    <s v="Mohd Syahmi Bin Chik"/>
    <x v="0"/>
    <m/>
    <m/>
    <s v="Po dah issued. ada 2nd PO"/>
    <m/>
    <s v="DAMLM0730_JLNBERNAM 1TAMANBERNAMBARU"/>
    <x v="1"/>
  </r>
  <r>
    <s v="Mohd Syahmi Bin Chik"/>
    <x v="3"/>
    <m/>
    <m/>
    <s v="BOQ not tally with TP. No proper TP.FOC ada budget RM64,800. TMNA/232608 tiada budget"/>
    <s v="Can poceed using TMNA/232607? Or ask PA to transfer budget to TMNA/232608"/>
    <s v="DAHPK0071_KGSGBTSUNGAIMANIK"/>
    <x v="1"/>
  </r>
  <r>
    <s v="Ilman Afif Bin Zulkifli"/>
    <x v="7"/>
    <d v="2023-09-08T00:00:00"/>
    <m/>
    <m/>
    <s v="Issue PO with NC TP Not submit"/>
    <s v="DQKCH0405_JLNKGSERATAU"/>
    <x v="4"/>
  </r>
  <r>
    <s v="Ilman Afif Bin Zulkifli"/>
    <x v="0"/>
    <m/>
    <m/>
    <m/>
    <m/>
    <s v="DQSIB1001_LRGALAN8"/>
    <x v="4"/>
  </r>
  <r>
    <s v="Nur Fauziah Binti Abdullah Shuhaimy"/>
    <x v="0"/>
    <d v="2023-09-09T00:00:00"/>
    <m/>
    <s v="PO : 4902146355 - 11/09/2023"/>
    <m/>
    <s v="DQMIR0669_KGTUNKUABDULRAHMAN"/>
    <x v="5"/>
  </r>
  <r>
    <s v="Mohd Azrul Nizam Bin Aziz"/>
    <x v="8"/>
    <m/>
    <m/>
    <s v="Order Sphere cancelled, Project CRTD NULL, budget available, PAC approved, BOQ OK."/>
    <s v="drop"/>
    <s v="DCKTN0413_TMNSEMAMBU1"/>
    <x v="3"/>
  </r>
  <r>
    <s v="Mohd Nasharulhisham Bin Mohd Nasir"/>
    <x v="0"/>
    <d v="2023-09-10T00:00:00"/>
    <m/>
    <n v="4902146817"/>
    <s v="Proceed PR 5.4KM x 2 = 10.8km"/>
    <s v="DQBAU0038_JLNSEBUKU"/>
    <x v="4"/>
  </r>
  <r>
    <s v="Muhamad Hamizi Bin Mua'anaff"/>
    <x v="2"/>
    <d v="2023-09-09T00:00:00"/>
    <m/>
    <s v="Based On CPA Feedback This Project In WWPO List"/>
    <m/>
    <s v="DQBAU0033_JLNPENGHULUDURIN"/>
    <x v="4"/>
  </r>
  <r>
    <s v="Nur Syarina Binti Mohamad Resad"/>
    <x v="9"/>
    <d v="2023-09-10T00:00:00"/>
    <m/>
    <s v="12/9/23: LOR approval : MR/BIN-EMX-0211-TP"/>
    <m/>
    <s v="DQMIR0724_JLNPULASANSENADIN"/>
    <x v="5"/>
  </r>
  <r>
    <s v="Nur Syarina Binti Mohamad Resad"/>
    <x v="6"/>
    <d v="2023-09-10T00:00:00"/>
    <s v="No TP"/>
    <s v="12/9/23: TP vprime not tally proj no.TP tidak lengkap.Tiada disct cable. No BOQ  with letter head, hanya upload std costing TM"/>
    <m/>
    <s v="DQMIR0771_JLNBAKAM"/>
    <x v="5"/>
  </r>
  <r>
    <s v="Nur Syarina Binti Mohamad Resad"/>
    <x v="6"/>
    <d v="2023-09-09T00:00:00"/>
    <m/>
    <s v="12/9/23: TP tak lengkap, tiada plan cable. No BOQ with letter head , hanya upload std costing TM"/>
    <m/>
    <s v="DQMIR0703_JLNRIAM"/>
    <x v="5"/>
  </r>
  <r>
    <s v="Mahmud Bin Zakaria"/>
    <x v="0"/>
    <m/>
    <m/>
    <s v="PO READY"/>
    <m/>
    <s v="DQSMH0866_LRGDESAILMU22E8A4"/>
    <x v="4"/>
  </r>
  <r>
    <s v="Mahmud Bin Zakaria"/>
    <x v="0"/>
    <m/>
    <m/>
    <s v="PO READY"/>
    <m/>
    <s v="DQSMH0846_JLNKGPINANG"/>
    <x v="4"/>
  </r>
  <r>
    <s v="Yuhaniz Binti Baidzawi"/>
    <x v="0"/>
    <m/>
    <m/>
    <n v="4902145750"/>
    <m/>
    <s v="DQSIB1000_JLNUPPERLANANG"/>
    <x v="4"/>
  </r>
  <r>
    <s v="Mohd Shahfre Bin Sa'afie"/>
    <x v="0"/>
    <m/>
    <m/>
    <s v="Done accept BOQ n process to release PR by CPM"/>
    <m/>
    <s v="DQSMH1331_JLNMUARATUANG"/>
    <x v="4"/>
  </r>
  <r>
    <s v="Mahzura Binti Ramli"/>
    <x v="0"/>
    <m/>
    <m/>
    <m/>
    <m/>
    <s v="DQKCH0504_LOT958JLNUTAMA"/>
    <x v="4"/>
  </r>
  <r>
    <s v="Mahzura Binti Ramli"/>
    <x v="0"/>
    <m/>
    <m/>
    <m/>
    <m/>
    <s v="DQMIR0697_JLNTANJUNGMIRI"/>
    <x v="5"/>
  </r>
  <r>
    <s v="Ahmad Zaki Bin Harris"/>
    <x v="0"/>
    <m/>
    <m/>
    <n v="4902145739"/>
    <m/>
    <s v="DQSIB1040_LOGBAHAGIA"/>
    <x v="4"/>
  </r>
  <r>
    <s v="Khairul Ikmal Bin Abdul Halim"/>
    <x v="6"/>
    <d v="2023-09-08T00:00:00"/>
    <m/>
    <s v="No BOQ, TP incomplete to validate SPOF under 5G. Emailed to Jimbai and team to get feedback."/>
    <m/>
    <s v="DQMIR0710_KGDESAJAYAMIRI"/>
    <x v="5"/>
  </r>
  <r>
    <s v="Nur Fauziah Binti Abdullah Shuhaimy"/>
    <x v="0"/>
    <d v="2023-09-09T00:00:00"/>
    <m/>
    <s v="PO : 4902146434 - 11/09/2023"/>
    <m/>
    <s v="DQMIR0756_KMGLOPENGTENGAH"/>
    <x v="5"/>
  </r>
  <r>
    <s v="Ts. Khairul Amilin Bin Mohamed Yusof"/>
    <x v="0"/>
    <m/>
    <m/>
    <m/>
    <m/>
    <s v="DQMIR0715_ SHINYANGSHIPYARD"/>
    <x v="5"/>
  </r>
  <r>
    <s v="Ahmad Zaki Bin Harris"/>
    <x v="0"/>
    <d v="2023-09-08T00:00:00"/>
    <m/>
    <n v="4902145996"/>
    <s v="Issue PO with NC TP Not submit"/>
    <s v="DQSMH0849_JLNKGEMPILAKOTA"/>
    <x v="4"/>
  </r>
  <r>
    <s v="Ahmad Zaki Bin Harris"/>
    <x v="0"/>
    <d v="2023-09-08T00:00:00"/>
    <m/>
    <n v="4902145989"/>
    <s v="Issue PO with NC TP Not submit"/>
    <s v="DQSMH0855_BGASEMONG"/>
    <x v="4"/>
  </r>
  <r>
    <s v="Yuhaniz Binti Baidzawi"/>
    <x v="7"/>
    <d v="2023-09-08T00:00:00"/>
    <s v="No TP"/>
    <s v="12/9/2023 done submit docs to CPA"/>
    <m/>
    <s v="DQKCH0288_TAPAHVILLAGE"/>
    <x v="4"/>
  </r>
  <r>
    <s v="Khairul Ikmal Bin Abdul Halim"/>
    <x v="0"/>
    <m/>
    <m/>
    <m/>
    <m/>
    <s v="DQBET0075_JLNPAYAUDAK"/>
    <x v="4"/>
  </r>
  <r>
    <s v="Khairul Ikmal Bin Abdul Halim"/>
    <x v="6"/>
    <m/>
    <m/>
    <s v="NO BOQ, NO TP"/>
    <m/>
    <s v="DQKCH0456_JLNBATUKAWABAU"/>
    <x v="4"/>
  </r>
  <r>
    <s v="Ahmad Zaki Bin Harris"/>
    <x v="0"/>
    <d v="2023-09-08T00:00:00"/>
    <m/>
    <n v="4902145944"/>
    <s v="Issue PO with NC TP Not submit"/>
    <s v="DQKCH0497_JLNPCBORNEO"/>
    <x v="4"/>
  </r>
  <r>
    <s v="Muhamad Zaini Bin Mahamad Sarip"/>
    <x v="0"/>
    <m/>
    <m/>
    <s v="TP approved. dh ada 2 PO. utk SI/VO, tiada attachment SI/VO."/>
    <m/>
    <s v="DBULG1600_JLNSGLUI"/>
    <x v="6"/>
  </r>
  <r>
    <s v="Ahmad Zaki Bin Harris"/>
    <x v="0"/>
    <d v="2023-09-08T00:00:00"/>
    <m/>
    <m/>
    <s v="Issue PO with NC TP Not submit"/>
    <s v="DQSAM1123_SIMANGGANG"/>
    <x v="4"/>
  </r>
  <r>
    <s v="Mahzura Binti Ramli"/>
    <x v="0"/>
    <m/>
    <m/>
    <s v="Proceed RPKA"/>
    <m/>
    <s v="DQKCH0398_KAMPUNGBUNTAL"/>
    <x v="4"/>
  </r>
  <r>
    <s v="Nurul Ridhwan Bin Sulaiman"/>
    <x v="6"/>
    <d v="2023-09-08T00:00:00"/>
    <m/>
    <s v="No PO yet"/>
    <s v="Issue PO with NC TP Not submit"/>
    <s v="DQSRN0959_JLNTMNANGGERIKINDAH"/>
    <x v="4"/>
  </r>
  <r>
    <s v="Nurul Ridhwan Bin Sulaiman"/>
    <x v="6"/>
    <d v="2023-09-08T00:00:00"/>
    <m/>
    <s v="No PO yet"/>
    <s v="Issue PO with NC TP Not submit"/>
    <s v="DQSAM1125_JLNFOOCHOW"/>
    <x v="4"/>
  </r>
  <r>
    <s v="Muhammad Hafizzuddin Bin Mohd Noor"/>
    <x v="6"/>
    <m/>
    <m/>
    <s v="12/9-masih tiada TP submission_x000a_8/9-LOR created 8/9/2023, LOR asal rejected. "/>
    <m/>
    <s v="DQKCH0514_LRGSEMARIANG4"/>
    <x v="4"/>
  </r>
  <r>
    <s v="Mohd Azrul Nizam Bin Aziz"/>
    <x v="4"/>
    <s v=" "/>
    <s v="No TP"/>
    <s v="Order Sphere in progress, Project CRTD NULL, budget available, PAC approved, BOQ and TP OK."/>
    <m/>
    <s v="DQKCH1143_LGKOTAPADAWAN2"/>
    <x v="4"/>
  </r>
  <r>
    <s v="Mohd Shahfre Bin Sa'afie"/>
    <x v="0"/>
    <m/>
    <m/>
    <s v="Done accept BOQ"/>
    <m/>
    <s v="DQKCH0463_JLNPUNCAKBORNEO"/>
    <x v="4"/>
  </r>
  <r>
    <s v="Yuhaniz Binti Baidzawi"/>
    <x v="0"/>
    <d v="2023-09-08T00:00:00"/>
    <m/>
    <n v="4902145904"/>
    <m/>
    <s v="DBPET1078_FEDERALHWY"/>
    <x v="8"/>
  </r>
  <r>
    <s v="Mohd Shahfre Bin Sa'afie"/>
    <x v="6"/>
    <d v="2023-09-08T00:00:00"/>
    <m/>
    <s v="12/9/23 - 3._x0009_TP – No distance cable in plan cable. No standard BOQ (with letterhead) &amp; CNC template (both must be signed by NEC and verified by AND)"/>
    <s v="Issue PO with NC TP Not submit"/>
    <s v="DQSRN0966_JLNKGHULUBTGSADONG"/>
    <x v="4"/>
  </r>
  <r>
    <s v="Mahmud Bin Zakaria"/>
    <x v="9"/>
    <d v="2023-09-09T00:00:00"/>
    <m/>
    <s v="Lor Belum Request"/>
    <s v="No LOR"/>
    <s v="DQSRN0961_JLNPALAHSERIAN"/>
    <x v="4"/>
  </r>
  <r>
    <s v="Yuhaniz Binti Baidzawi"/>
    <x v="0"/>
    <d v="2023-09-08T00:00:00"/>
    <m/>
    <n v="4902145974"/>
    <s v="Issue PO with NC TP Not submit"/>
    <s v="DQSIB1037_LANANGBRIDGETOLLBOOTH"/>
    <x v="4"/>
  </r>
  <r>
    <s v="Muhamad Hamizi Bin Mua'anaff"/>
    <x v="0"/>
    <m/>
    <m/>
    <m/>
    <m/>
    <s v="DQKCH0276_DPTOFVERTERINARYSERVICES"/>
    <x v="4"/>
  </r>
  <r>
    <s v="Mohd Nasharulhisham Bin Mohd Nasir"/>
    <x v="6"/>
    <d v="2023-09-08T00:00:00"/>
    <m/>
    <s v="no TP &amp; BOQ"/>
    <m/>
    <s v="DQSMH0870_KGMATA"/>
    <x v="4"/>
  </r>
  <r>
    <s v="Nurul Ridhwan Bin Sulaiman"/>
    <x v="9"/>
    <d v="2023-09-08T00:00:00"/>
    <m/>
    <s v="10/9: PAC created &amp; approved by state. 11/9: LOR created. KG/SB-ATE-0041-TP"/>
    <s v="No LOR, No TP, No PO"/>
    <s v="DQBAU0020_Q62JLNKUCHINGBAU"/>
    <x v="4"/>
  </r>
  <r>
    <s v="Muhammad Nur Haimi Bin Amdan"/>
    <x v="0"/>
    <m/>
    <m/>
    <s v="Proceed PR, TP approved. dh ada 1 PO CWS. PO cable belum buat. cuma BOQ tidak bertandatangan"/>
    <s v="Proceed PR"/>
    <s v="DBHSG0205_JLNBATANGKALI"/>
    <x v="6"/>
  </r>
  <r>
    <s v="Muhamad Zaini Bin Mahamad Sarip"/>
    <x v="0"/>
    <m/>
    <m/>
    <s v="TP approved. dh ada 2 PO. utk SI/VO, tiada attachment SI/VO."/>
    <m/>
    <s v="DBHSG0198_PERODUAPARTSCENTER"/>
    <x v="6"/>
  </r>
  <r>
    <s v="Muhamad Hamizi Bin Mua'anaff"/>
    <x v="0"/>
    <m/>
    <m/>
    <m/>
    <m/>
    <s v="DQSIB1010_JLNUPPERLANANGSIBU"/>
    <x v="4"/>
  </r>
  <r>
    <s v="Mahmud Bin Zakaria"/>
    <x v="0"/>
    <d v="2023-09-09T00:00:00"/>
    <m/>
    <s v="SUBMIT CPA TO CREATE PR"/>
    <m/>
    <s v="DQSMH0838_JLNMAKMUR"/>
    <x v="4"/>
  </r>
  <r>
    <s v="Nurul Ridhwan Bin Sulaiman"/>
    <x v="6"/>
    <d v="2023-09-08T00:00:00"/>
    <m/>
    <s v="No PO yet"/>
    <s v="Issue PO with NC TP Not submit"/>
    <s v="DQSRN0971_JLNKUCHINGSERIAN1"/>
    <x v="4"/>
  </r>
  <r>
    <s v="Muhamad Hamizi Bin Mua'anaff"/>
    <x v="6"/>
    <d v="2023-09-09T00:00:00"/>
    <m/>
    <s v="No TP &amp; BQ - Done Email To PM &amp; Nec 9/9/23"/>
    <m/>
    <s v="DQSMH0880_KGMANG5"/>
    <x v="4"/>
  </r>
  <r>
    <s v="Muhamad Zaini Bin Mahamad Sarip"/>
    <x v="10"/>
    <m/>
    <m/>
    <s v="TP approved. dh ada 2 PO. utk SI/VO, tiada attachment SI/VO.commercial issue with Celcom, pending approval fiber route&amp; cws"/>
    <s v="Permit issues"/>
    <s v="DBPET0991_JLNHEVEA"/>
    <x v="6"/>
  </r>
  <r>
    <s v="Muhamad Zaini Bin Mahamad Sarip"/>
    <x v="10"/>
    <m/>
    <m/>
    <s v="Design dengan tuan tanah tak setle, TO issue LOR, PMN ceilieng. TP belum Approved, BOQ ok cuma x bersain. TP ok."/>
    <s v="Permit issues"/>
    <s v="DBHSG0220_KGORANGASLISERENDAH39"/>
    <x v="6"/>
  </r>
  <r>
    <s v="Hasrul Nizam Bin Othman"/>
    <x v="0"/>
    <d v="2023-09-09T00:00:00"/>
    <m/>
    <s v="SUBMIT CPA TO CREATE PR"/>
    <m/>
    <s v="DCKTN0400_JLNBKTSETONGKOL"/>
    <x v="3"/>
  </r>
  <r>
    <s v="Muhamad Zaini Bin Mahamad Sarip"/>
    <x v="0"/>
    <m/>
    <m/>
    <s v="TP approved. dh ada 2 PO. utk SI/VO, tiada attachment SI/VO."/>
    <m/>
    <s v="DBHSG0227_BKTCHDNGBATANGKALI"/>
    <x v="6"/>
  </r>
  <r>
    <s v="Muhamad Hamizi Bin Mua'anaff"/>
    <x v="6"/>
    <d v="2023-09-09T00:00:00"/>
    <m/>
    <s v="Budget Pump In 11/9/23, New LOR Approve 11/9/23, No TP &amp; BQ - Done Email To PM &amp; Nec 12/9/23"/>
    <s v="check tnt value in pac. create folder in cpa"/>
    <s v="DSSDK0756_JLNKGBAHAGIA"/>
    <x v="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2">
  <r>
    <n v="1"/>
    <s v="Mahmud Bin Zakaria"/>
    <s v="11.0 PO Issued"/>
    <d v="2023-09-07T00:00:00"/>
    <n v="4902144739"/>
    <n v="4902144739"/>
    <s v="Sarawak"/>
    <m/>
    <s v="H5G2300790"/>
    <m/>
    <s v="TMWA/230458"/>
    <m/>
    <s v="PAC2310275"/>
    <m/>
    <s v="KG/SB-TTL-0253-TP"/>
    <m/>
    <m/>
    <n v="0"/>
    <s v="PO Issued"/>
    <e v="#REF!"/>
    <x v="0"/>
    <s v="CPPM-PR"/>
    <n v="2"/>
    <m/>
    <m/>
    <s v=""/>
    <d v="2023-09-01T11:33:45"/>
    <s v="noreha.fatehi@tm.com.my"/>
    <m/>
    <n v="30810.78"/>
    <s v="First PO"/>
    <m/>
    <s v="TMG"/>
    <x v="0"/>
    <s v="DNB_HORIZON 5G_DQSMH0846 1 IUC/CSR &amp; SPUR 12C FOC KSN_F26/F30 JLNKGPINANG_KSN"/>
    <e v="#N/A"/>
    <e v="#N/A"/>
    <m/>
    <d v="2023-09-30T00:00:00"/>
    <m/>
    <s v="Network Contractor"/>
    <m/>
    <m/>
    <s v="https://tm365-my.sharepoint.com/personal/badruznasrin_basri_tm_com_my/Documents/Apps/Microsoft%20Forms/Request%20New%20PR/Question%201/TP%20-%20TMWA230458_Noreha%20Binti%20Fatehi.pdf; https://tm365-my.sharepoint.com/personal/badruznasrin_basri_tm_com_my/Documents/Apps/Microsoft%20Forms/Request%20New%20PR/Question%201/BOQ%20-%20TMWA230458_Noreha%20Binti%20Fatehi.pdf; https://tm365-my.sharepoint.com/personal/badruznasrin_basri_tm_com_my/Documents/Apps/Microsoft%20Forms/Request%20New%20PR/Question%201/COSTING%20-%20TMWA230458_Noreha%20Binti%20Fatehi.pdf"/>
    <s v="3400039043"/>
    <m/>
    <s v="https://tm365-my.sharepoint.com/personal/badruznasrin_basri_tm_com_my/Documents/Apps/Microsoft%20Forms/Request%20New%20PR/Question/BOQ%20-%20TMWA230458_Noreha%20Binti%20Fatehi.pdf"/>
    <m/>
    <m/>
    <m/>
    <m/>
    <m/>
    <m/>
    <m/>
    <m/>
    <m/>
    <m/>
    <m/>
    <m/>
    <m/>
    <m/>
  </r>
  <r>
    <n v="2"/>
    <s v="Nur Fauziah Binti Abdullah Shuhaimy"/>
    <s v="11.0 PO Issued"/>
    <d v="2023-09-07T00:00:00"/>
    <s v="4902150728"/>
    <n v="4902150728"/>
    <s v="PG"/>
    <m/>
    <s v="NRP2303163"/>
    <m/>
    <s v="TMNA/232643"/>
    <m/>
    <s v="PAC2311756"/>
    <m/>
    <s v="PG-SNR-0677-TP"/>
    <m/>
    <m/>
    <n v="0"/>
    <s v="PO Issued"/>
    <e v="#REF!"/>
    <x v="0"/>
    <s v="CPPM-PR"/>
    <n v="3"/>
    <s v="CPQ 567 TMONE"/>
    <s v="P1"/>
    <s v=""/>
    <d v="2023-09-01T11:57:43"/>
    <s v="bakarh@tm.com.my"/>
    <m/>
    <n v="5414.03"/>
    <s v="First PO"/>
    <m/>
    <s v="TMone"/>
    <x v="1"/>
    <s v="NRP_FOC JTG F15/F16 SPUR 12C NID TO LEMBAGA HASIL DALAM NEGERI-PEJABAT LHDNM PG_x000a_"/>
    <e v="#N/A"/>
    <e v="#N/A"/>
    <m/>
    <d v="2023-09-30T00:00:00"/>
    <m/>
    <s v="Network Contractor"/>
    <m/>
    <m/>
    <s v="https://tm365-my.sharepoint.com/personal/badruznasrin_basri_tm_com_my/_layouts/15/Doc.aspx?sourcedoc=%7B0FDDEFAD-390A-4D0B-A477-0CA15A31E39E%7D&amp;file=TP%20COSTING%20TMNA%20232643_Abu%20Bakar%20Bin%20Abdul.xlsx&amp;action=default&amp;mobileredirect=true"/>
    <s v="3400038940"/>
    <m/>
    <s v="https://tm365-my.sharepoint.com/personal/badruznasrin_basri_tm_com_my/Documents/Apps/Microsoft%20Forms/Request%20New%20PR/Question/TP%20BOQ%20TMNA%20232643%20(1)_Abu%20Bakar%20Bin%20Abdul.pdf"/>
    <m/>
    <m/>
    <m/>
    <m/>
    <m/>
    <m/>
    <m/>
    <m/>
    <m/>
    <m/>
    <m/>
    <m/>
    <m/>
    <m/>
  </r>
  <r>
    <n v="3"/>
    <s v="Sayyid"/>
    <s v="11.0 PO Issued"/>
    <m/>
    <s v=""/>
    <m/>
    <s v="PJ"/>
    <m/>
    <s v="NRP2302874"/>
    <m/>
    <s v="TMCA/231976"/>
    <m/>
    <s v="PAC2310916"/>
    <m/>
    <s v="PJ-TNG-0073-TP"/>
    <m/>
    <m/>
    <n v="0"/>
    <s v="PO Issued"/>
    <e v="#REF!"/>
    <x v="0"/>
    <s v="CPPM-PR"/>
    <n v="4"/>
    <m/>
    <m/>
    <s v=""/>
    <d v="2023-09-01T12:02:56"/>
    <s v="engkuintan@tm.com.my"/>
    <m/>
    <n v="1112.6400000000001"/>
    <s v="First PO"/>
    <m/>
    <s v="TMone"/>
    <x v="1"/>
    <s v="NRP THRU CORE LTS F83 BF TABUNG HAJI HEITECH PADU"/>
    <e v="#N/A"/>
    <e v="#N/A"/>
    <m/>
    <d v="2023-09-04T00:00:00"/>
    <m/>
    <s v="Network Contractor"/>
    <m/>
    <m/>
    <s v="https://tm365-my.sharepoint.com/personal/badruznasrin_basri_tm_com_my/_layouts/15/Doc.aspx?sourcedoc=%7B486988DC-A4B5-45D5-A436-0B6A7AB84149%7D&amp;file=TP%20NRP%20LTS%20PUSH%20CORE%20F83%20BF%20TABUNG%20HAJI%20(2)_Engku%20Intan%20Norazlin.pptx&amp;action=edit&amp;mobileredirect=true"/>
    <s v="3400038817"/>
    <m/>
    <s v="https://tm365-my.sharepoint.com/personal/badruznasrin_basri_tm_com_my/Documents/Apps/Microsoft%20Forms/Request%20New%20PR/Question/revise%20boq_po_7943_TNG_22082023%20100654%20_sept1_Engku%20Intan%20Norazlin.pdf"/>
    <m/>
    <m/>
    <m/>
    <m/>
    <m/>
    <m/>
    <m/>
    <m/>
    <m/>
    <m/>
    <m/>
    <m/>
    <m/>
    <m/>
  </r>
  <r>
    <n v="4"/>
    <s v="Mohd Syahmi Bin Chik"/>
    <s v="11.0 PO Issued"/>
    <m/>
    <s v="PO : 4902145401"/>
    <n v="4902145401"/>
    <s v="PJ"/>
    <m/>
    <s v="NRP2302654"/>
    <m/>
    <s v="TMCA/231843"/>
    <m/>
    <s v="PAC2310373"/>
    <m/>
    <s v="PJ-ABX-0001-TP"/>
    <m/>
    <m/>
    <n v="0"/>
    <s v="PO Issued"/>
    <e v="#REF!"/>
    <x v="0"/>
    <s v="CPPM-PR"/>
    <n v="5"/>
    <m/>
    <m/>
    <s v=""/>
    <d v="2023-09-01T12:23:47"/>
    <s v="engkuintan@tm.com.my"/>
    <m/>
    <n v="8805.15"/>
    <s v="First PO"/>
    <m/>
    <s v="TMone"/>
    <x v="1"/>
    <s v="NRP CWS LTS 2W OPEN CUT KWASA KWSP KDDC_x000a_"/>
    <e v="#N/A"/>
    <e v="#N/A"/>
    <m/>
    <d v="2023-09-06T00:00:00"/>
    <m/>
    <s v="Network Contractor"/>
    <m/>
    <m/>
    <s v="https://tm365-my.sharepoint.com/personal/badruznasrin_basri_tm_com_my/_layouts/15/Doc.aspx?sourcedoc=%7B6E2D5653-3482-4562-ABAC-334761141E9A%7D&amp;file=TMCA231843%20NRP%20CWS%20LTS%202W%20OPEN%20CUT%20KWASA%20KWSP_Engku%20Intan%20Norazlin.pptx&amp;action=edit&amp;mobileredirect=true"/>
    <s v="3400039045"/>
    <m/>
    <s v="https://tm365-my.sharepoint.com/personal/badruznasrin_basri_tm_com_my/Documents/Apps/Microsoft%20Forms/Request%20New%20PR/Question/BOQ_TMCA231843%20NRP%20CWS%20LTS%202W%20OPEN%20CUT%20KWASA_Engku%20Intan%20Norazlin.pdf"/>
    <m/>
    <m/>
    <m/>
    <m/>
    <m/>
    <m/>
    <m/>
    <m/>
    <m/>
    <m/>
    <m/>
    <m/>
    <m/>
    <m/>
  </r>
  <r>
    <n v="5"/>
    <s v="Ahmad Zaki Bin Harris"/>
    <s v="11.0 PO Issued"/>
    <m/>
    <s v=""/>
    <m/>
    <s v="PJ"/>
    <m/>
    <s v="NRP2302965"/>
    <m/>
    <s v="TMCA/231975"/>
    <m/>
    <s v="PAC2311360"/>
    <m/>
    <s v="PJ-EXT-1080-TP"/>
    <m/>
    <m/>
    <n v="0"/>
    <s v="PO Issued"/>
    <e v="#REF!"/>
    <x v="0"/>
    <s v="CPPM-PR"/>
    <n v="6"/>
    <m/>
    <m/>
    <s v=""/>
    <d v="2023-09-01T12:30:41"/>
    <s v="ilmanafif.zulkifli@tm.com.my"/>
    <m/>
    <n v="5090.92"/>
    <s v="First PO"/>
    <m/>
    <s v="TMone"/>
    <x v="1"/>
    <s v="NRP FOC SY F044 12C STAR FEEDMILLS (M) SDN BHD (SDWAN DOME)-SY NRP2302965_x000a__x000a_Notes : Please exclude PU unit 106180 , 108521"/>
    <e v="#N/A"/>
    <e v="#N/A"/>
    <m/>
    <d v="2023-09-08T00:00:00"/>
    <m/>
    <s v="Network Contractor"/>
    <m/>
    <m/>
    <s v="https://tm365-my.sharepoint.com/personal/badruznasrin_basri_tm_com_my/Documents/Apps/Microsoft%20Forms/Request%20New%20PR/Question%201/TP%20(4)_Ilman%20Afif%20Bin%20Zulki.pdf"/>
    <s v="3400038985"/>
    <m/>
    <s v="https://tm365-my.sharepoint.com/personal/badruznasrin_basri_tm_com_my/Documents/Apps/Microsoft%20Forms/Request%20New%20PR/Question/PR%20Creation_Ilman%20Afif%20Bin%20Zulki.pdf"/>
    <m/>
    <m/>
    <m/>
    <m/>
    <m/>
    <m/>
    <m/>
    <m/>
    <m/>
    <m/>
    <m/>
    <m/>
    <m/>
    <m/>
  </r>
  <r>
    <n v="6"/>
    <s v="Muhamad Hamizi Bin Mua'anaff"/>
    <s v="12. Exceed Warant"/>
    <d v="2023-09-07T00:00:00"/>
    <s v="Exceed Warrant  8/9/23 - Done Email To PIC"/>
    <m/>
    <s v="ST"/>
    <m/>
    <s v="WAI2300656"/>
    <m/>
    <s v=" TMCA/232052"/>
    <m/>
    <s v="PAC2309844"/>
    <m/>
    <s v="ST-FEH-0027-TP"/>
    <m/>
    <m/>
    <n v="0"/>
    <s v="Insufficient Budget"/>
    <e v="#REF!"/>
    <x v="0"/>
    <s v="CPPM-PR"/>
    <n v="7"/>
    <m/>
    <m/>
    <s v=""/>
    <d v="2023-09-01T12:58:19"/>
    <s v="zaini.sarip@tm.com.my"/>
    <m/>
    <n v="6384"/>
    <s v="First PO"/>
    <m/>
    <s v="Unifi"/>
    <x v="2"/>
    <s v="WAITERS CLEARANCE AND GBK FOR JENDELA (J14D-3)"/>
    <e v="#N/A"/>
    <e v="#N/A"/>
    <m/>
    <d v="2023-09-15T00:00:00"/>
    <m/>
    <s v="Network Contractor"/>
    <m/>
    <m/>
    <s v="https://tm365-my.sharepoint.com/personal/badruznasrin_basri_tm_com_my/_layouts/15/Doc.aspx?sourcedoc=%7B61051E8E-0CEC-42F1-85CC-B21C0F6E039A%7D&amp;file=1.%20Technical%20Proposal%20GBK_C100_Muhamad%20Zaini%20Bin%20Ma.pptx&amp;action=edit&amp;mobileredirect=true"/>
    <s v="3400038558"/>
    <m/>
    <s v="https://tm365-my.sharepoint.com/personal/badruznasrin_basri_tm_com_my/_layouts/15/Doc.aspx?sourcedoc=%7B6DCB9C63-EF89-4012-B26A-B1DB89FB1627%7D&amp;file=Costing_Project_GBK_C100_Muhamad%20Zaini%20Bin%20Ma.xlsx&amp;action=default&amp;mobileredirect=true"/>
    <m/>
    <m/>
    <m/>
    <m/>
    <m/>
    <m/>
    <m/>
    <m/>
    <m/>
    <m/>
    <m/>
    <m/>
    <m/>
    <m/>
  </r>
  <r>
    <n v="7"/>
    <s v="Muhamad Hamizi Bin Mua'anaff"/>
    <s v="12. Exceed Warant"/>
    <d v="2023-09-07T00:00:00"/>
    <s v="Exceed Warrant 8/9/23 - Done Email To PIC"/>
    <m/>
    <s v="ST"/>
    <m/>
    <s v="WAI2300656"/>
    <m/>
    <s v="TMCA/231767"/>
    <m/>
    <s v="PAC2309844"/>
    <m/>
    <s v="ST-FEH-0026-TP"/>
    <m/>
    <m/>
    <n v="0"/>
    <s v="Insufficient Budget"/>
    <e v="#REF!"/>
    <x v="0"/>
    <s v="CPPM-PR"/>
    <n v="8"/>
    <m/>
    <m/>
    <s v=""/>
    <d v="2023-09-01T13:05:01"/>
    <s v="zaini.sarip@tm.com.my"/>
    <m/>
    <n v="2968"/>
    <s v="First PO"/>
    <m/>
    <s v="Unifi"/>
    <x v="2"/>
    <s v="WAITERS CLEARANCE AND GBK FOR JENDELA (J14D-3)"/>
    <e v="#N/A"/>
    <e v="#N/A"/>
    <m/>
    <d v="2023-09-15T00:00:00"/>
    <m/>
    <s v="Network Contractor"/>
    <m/>
    <m/>
    <s v="https://tm365-my.sharepoint.com/personal/badruznasrin_basri_tm_com_my/_layouts/15/Doc.aspx?sourcedoc=%7B5A5C5A44-1E3C-4DA5-A6DE-CEBD2CC9EDB9%7D&amp;file=1.%20Technical%20Proposal%20GBK_C101_Muhamad%20Zaini%20Bin%20Ma.pptx&amp;action=edit&amp;mobileredirect=true"/>
    <s v="3400038558"/>
    <m/>
    <s v="https://tm365-my.sharepoint.com/personal/badruznasrin_basri_tm_com_my/_layouts/15/Doc.aspx?sourcedoc=%7B22FAA626-0C0C-487D-BEB1-ECE3C37313FE%7D&amp;file=1.%20Costing_Project_GBK_C101_Muhamad%20Zaini%20Bin%20Ma.xlsx&amp;action=default&amp;mobileredirect=true"/>
    <m/>
    <m/>
    <m/>
    <m/>
    <m/>
    <m/>
    <m/>
    <m/>
    <m/>
    <m/>
    <m/>
    <m/>
    <m/>
    <m/>
  </r>
  <r>
    <n v="8"/>
    <s v="Sayyid"/>
    <s v="11.0 PO Issued"/>
    <m/>
    <s v=""/>
    <s v="4902150086"/>
    <s v="MK"/>
    <m/>
    <s v="NRF2300045"/>
    <m/>
    <s v="TMSA/231045"/>
    <m/>
    <s v="PAC2310569"/>
    <m/>
    <s v="MK-HDD-0302-TP"/>
    <m/>
    <m/>
    <n v="0"/>
    <s v="PO Issued"/>
    <e v="#REF!"/>
    <x v="0"/>
    <s v="CPPM-PR"/>
    <n v="9"/>
    <m/>
    <m/>
    <s v=""/>
    <d v="2023-09-01T12:58:35"/>
    <s v="amirul.razak@tm.com.my"/>
    <m/>
    <n v="14092"/>
    <s v="First PO"/>
    <m/>
    <s v="TMone"/>
    <x v="3"/>
    <s v="NRF HSBB2 FTTH (ADD) AKH C066 COUNTRY VILLAS RESORT S/B PHASE 5 JLN BEMBAN - CS,SSKA,SSTA"/>
    <e v="#N/A"/>
    <e v="#N/A"/>
    <m/>
    <d v="2023-08-31T00:00:00"/>
    <m/>
    <s v="Network Contractor"/>
    <m/>
    <m/>
    <s v="https://tm365-my.sharepoint.com/personal/badruznasrin_basri_tm_com_my/Documents/Apps/Microsoft%20Forms/Request%20New%20PR/Question%201/BOM_Amirul%20Azim%20Bin%20Abd.pdf; https://tm365-my.sharepoint.com/personal/badruznasrin_basri_tm_com_my/Documents/Apps/Microsoft%20Forms/Request%20New%20PR/Question%201/BOQ%20(4)_Amirul%20Azim%20Bin%20Abd.pdf; https://tm365-my.sharepoint.com/personal/badruznasrin_basri_tm_com_my/_layouts/15/Doc.aspx?sourcedoc=%7BF2B3F5F4-F0A4-4409-9251-ED69A59086BE%7D&amp;file=TP%20COUNTRY%20VILLAS%20RESORT%20-%20PHASE%205_Amirul%20Azim%20Bin%20Abd.pptx&amp;action=edit&amp;mobileredirect=true"/>
    <s v="3400038652"/>
    <m/>
    <s v="https://tm365-my.sharepoint.com/personal/badruznasrin_basri_tm_com_my/Documents/Apps/Microsoft%20Forms/Request%20New%20PR/Question/BOM_Amirul%20Azim%20Bin%20Abd.pdf; https://tm365-my.sharepoint.com/personal/badruznasrin_basri_tm_com_my/Documents/Apps/Microsoft%20Forms/Request%20New%20PR/Question/BOQ%20(4)_Amirul%20Azim%20Bin%20Abd.pdf"/>
    <m/>
    <m/>
    <m/>
    <m/>
    <m/>
    <m/>
    <m/>
    <m/>
    <m/>
    <m/>
    <m/>
    <m/>
    <m/>
    <m/>
  </r>
  <r>
    <n v="9"/>
    <s v="Hasrul Nizam Bin Othman"/>
    <s v="11.0 PO Issued"/>
    <d v="2023-09-13T00:00:00"/>
    <s v="done verified. submit to CPA"/>
    <m/>
    <s v="PHG"/>
    <m/>
    <s v="NRP2302717"/>
    <m/>
    <s v="TMEA/231479"/>
    <m/>
    <s v="PAC2310826"/>
    <m/>
    <s v="PHG-NRO-0182-TP"/>
    <m/>
    <m/>
    <n v="0"/>
    <s v="PO Issued"/>
    <e v="#REF!"/>
    <x v="0"/>
    <s v="CPPM-PR"/>
    <n v="12"/>
    <m/>
    <m/>
    <s v=""/>
    <d v="2023-09-01T14:51:11"/>
    <s v="najmi.rahman@tm.com.my"/>
    <m/>
    <n v="3035"/>
    <s v="First PO"/>
    <m/>
    <s v="TMone"/>
    <x v="1"/>
    <s v="NRP FOC (TP) GEB F40,41 SPURS 12C LYNAS INDUSTRI JALAN GEBENG"/>
    <e v="#N/A"/>
    <e v="#N/A"/>
    <m/>
    <d v="2023-09-30T00:00:00"/>
    <s v="GEB"/>
    <s v="Network Contractor"/>
    <m/>
    <m/>
    <s v="https://tm365-my.sharepoint.com/personal/badruznasrin_basri_tm_com_my/Documents/Apps/Microsoft%20Forms/Request%20New%20PR/Question%201/NRP%20FOC%20(TP)%20GEB%20F40,41%20SPURS%2012C%20LYNAS%20INDUS_Ahmad%20Najmi%20Bin%20Arah.pdf"/>
    <s v="3400038506"/>
    <m/>
    <s v="https://tm365-my.sharepoint.com/personal/badruznasrin_basri_tm_com_my/_layouts/15/Doc.aspx?sourcedoc=%7B282721DF-CBCD-4ABF-922B-DEE4AF17AE57%7D&amp;file=BOQ%20EXCEL%20LYNAS_Ahmad%20Najmi%20Bin%20Arah.xlsx&amp;action=default&amp;mobileredirect=true"/>
    <m/>
    <m/>
    <m/>
    <m/>
    <m/>
    <m/>
    <m/>
    <m/>
    <m/>
    <m/>
    <m/>
    <m/>
    <m/>
    <m/>
  </r>
  <r>
    <n v="10"/>
    <s v="Khairul Ikmal Bin Abdul Halim"/>
    <s v="8.3 Queried(other) Please fill in Remark"/>
    <m/>
    <s v=""/>
    <m/>
    <s v="Sarawak"/>
    <m/>
    <s v="H5G2300920"/>
    <m/>
    <s v="TMWA/239128"/>
    <m/>
    <s v="PAC2311169"/>
    <m/>
    <s v="MR/BIN-MST-0038-TP"/>
    <m/>
    <m/>
    <n v="0"/>
    <s v="Queried - Require More Information From NeC/AND"/>
    <e v="#REF!"/>
    <x v="0"/>
    <s v="CPPM-PR"/>
    <n v="13"/>
    <m/>
    <m/>
    <s v=""/>
    <d v="2023-09-01T14:51:58"/>
    <s v="alice.lee@tm.com.my"/>
    <m/>
    <n v="26687.119999999999"/>
    <s v="First PO"/>
    <m/>
    <s v="TMG"/>
    <x v="0"/>
    <s v="5G DNB DQBTU0119 1 IUC/CSR &amp; TKD_F24 SPURS 48C/24C/12C FOR PSNPANGERANABUBAKAR_TKD"/>
    <e v="#N/A"/>
    <e v="#N/A"/>
    <m/>
    <d v="2023-09-09T00:00:00"/>
    <s v="TKD"/>
    <s v="Network Contractor"/>
    <m/>
    <m/>
    <s v="https://tm365-my.sharepoint.com/personal/badruznasrin_basri_tm_com_my/_layouts/15/Doc.aspx?sourcedoc=%7BCE4A0548-ABB0-4CE2-9F4C-7B4C9B35884B%7D&amp;file=1.%20Technical%20Proposal%20for%20TMWA239128_Alice%20Lee.pptx&amp;action=edit&amp;mobileredirect=true"/>
    <s v="3400038897"/>
    <m/>
    <s v="https://tm365-my.sharepoint.com/personal/badruznasrin_basri_tm_com_my/Documents/Apps/Microsoft%20Forms/Request%20New%20PR/Question/BOQ%20FOR%20TMWA239128_Alice%20Lee.pdf; https://tm365-my.sharepoint.com/personal/badruznasrin_basri_tm_com_my/_layouts/15/Doc.aspx?sourcedoc=%7BC55FF1D8-E980-4BC4-B2EF-C5C0A1A37720%7D&amp;file=3.%20Std_Costing_AWP_FTTH_TP-ORI_V2-4%20(1)%20TMWA_Alice%20Lee.xlsx&amp;action=default&amp;mobileredirect=true"/>
    <m/>
    <m/>
    <m/>
    <m/>
    <m/>
    <m/>
    <m/>
    <m/>
    <m/>
    <m/>
    <m/>
    <m/>
    <m/>
    <m/>
  </r>
  <r>
    <n v="11"/>
    <s v="Badruz "/>
    <s v="11.0 PO Issued"/>
    <m/>
    <s v=""/>
    <m/>
    <s v="ST"/>
    <m/>
    <s v="WAI2300656"/>
    <m/>
    <s v="TMCA/231767"/>
    <m/>
    <s v="PAC2309844"/>
    <m/>
    <s v="ST-EXT-0849-TP"/>
    <m/>
    <m/>
    <n v="0"/>
    <s v="PO Issued"/>
    <e v="#REF!"/>
    <x v="0"/>
    <s v="CPPM-PR"/>
    <n v="14"/>
    <m/>
    <m/>
    <s v=""/>
    <d v="2023-09-01T15:18:00"/>
    <s v="zaini.sarip@tm.com.my"/>
    <m/>
    <n v="24160.400000000001"/>
    <s v="First PO"/>
    <m/>
    <s v="Unifi"/>
    <x v="2"/>
    <s v="WAITERS CLEARANCE AND GBK FOR JENDELA (J14D-3)"/>
    <e v="#N/A"/>
    <e v="#N/A"/>
    <m/>
    <d v="2023-09-15T00:00:00"/>
    <s v="GBK"/>
    <s v="Network Contractor"/>
    <m/>
    <m/>
    <s v="https://tm365-my.sharepoint.com/personal/badruznasrin_basri_tm_com_my/_layouts/15/Doc.aspx?sourcedoc=%7BEF1E71EF-14FE-4A8E-90E2-5B64FB4BB7DD%7D&amp;file=TECHNICAL%20PROPOSAL%20GBK_C129_Muhamad%20Zaini%20Bin%20Ma.pptx&amp;action=edit&amp;mobileredirect=true"/>
    <s v="3400038985"/>
    <m/>
    <s v="https://tm365-my.sharepoint.com/personal/badruznasrin_basri_tm_com_my/_layouts/15/Doc.aspx?sourcedoc=%7BB99FD01C-8514-400B-84F3-BF4638181F29%7D&amp;file=BOQ%20WAITERS%20CLEARANCE%20AND%20GBK%20FOR%20JENDELA%20(J1_Muhamad%20Zaini%20Bin%20Ma.doc&amp;action=default&amp;mobileredirect=true"/>
    <m/>
    <m/>
    <m/>
    <m/>
    <m/>
    <m/>
    <m/>
    <m/>
    <m/>
    <m/>
    <m/>
    <m/>
    <m/>
    <m/>
  </r>
  <r>
    <n v="12"/>
    <s v="Khairul Ikmal Bin Abdul Halim"/>
    <s v="11.0 PO Issued"/>
    <m/>
    <s v=""/>
    <m/>
    <s v="Sarawak"/>
    <m/>
    <s v="GOV2300636"/>
    <m/>
    <s v="TMWA/237078"/>
    <m/>
    <s v="PAC2307904"/>
    <m/>
    <s v="MR/BIN-EPS-0115-TP"/>
    <m/>
    <m/>
    <n v="0"/>
    <s v="PO Issued"/>
    <e v="#REF!"/>
    <x v="0"/>
    <s v="CPPM-PR"/>
    <n v="15"/>
    <m/>
    <m/>
    <s v=""/>
    <d v="2023-09-01T15:05:53"/>
    <s v="shirlywong@tm.com.my"/>
    <m/>
    <n v="56313.599999999999"/>
    <s v="Additional PO (SI/VO)"/>
    <m/>
    <s v="TMone"/>
    <x v="4"/>
    <s v="FOC LTG_F20 (SPUR 48C/24C/12C) &amp; LTG_F18 (SPUR 48C/24C/12C) FOR  KASTAM IMPORT EKSPORT POS SEMPADAN SUNGAI TUJUH, POS KAWALAN IMIGRESEN SG. TUJUH 98000 MIRI"/>
    <e v="#N/A"/>
    <e v="#N/A"/>
    <m/>
    <d v="2023-10-30T00:00:00"/>
    <s v="LTG"/>
    <s v="Network Contractor"/>
    <m/>
    <m/>
    <s v="https://tm365-my.sharepoint.com/personal/badruznasrin_basri_tm_com_my/Documents/Apps/Microsoft%20Forms/Request%20New%20PR/Question%201/TMWA237078%20KASTAM%20IMPORT%20EKSPORT%20POS%20SEMPADAN_Shirly%20Wong%20Wan%20Jin.pdf"/>
    <s v="3400039053"/>
    <m/>
    <s v="https://tm365-my.sharepoint.com/personal/badruznasrin_basri_tm_com_my/_layouts/15/Doc.aspx?sourcedoc=%7B25449D10-6E82-4173-B174-FF3A904D838C%7D&amp;file=Std_Costing_AWP_TMWA%20237078%20FOC%20KASTAM%20IMPORT_Shirly%20Wong%20Wan%20Jin.xlsx&amp;action=default&amp;mobileredirect=true"/>
    <m/>
    <m/>
    <m/>
    <m/>
    <m/>
    <m/>
    <m/>
    <m/>
    <m/>
    <m/>
    <m/>
    <m/>
    <m/>
    <m/>
  </r>
  <r>
    <n v="13"/>
    <s v="Ilman Afif Bin Zulkifli"/>
    <s v="10.0 Sent to CPA for PR Creation"/>
    <m/>
    <s v=""/>
    <m/>
    <s v="Sarawak"/>
    <m/>
    <s v="H5G2300920"/>
    <m/>
    <s v="TMWA/239129"/>
    <m/>
    <s v="PAC2311169"/>
    <m/>
    <s v="MR/BIN-MST-0039-TP"/>
    <m/>
    <m/>
    <n v="0"/>
    <s v="PR Creation"/>
    <e v="#REF!"/>
    <x v="0"/>
    <s v="CPPM-PR"/>
    <n v="16"/>
    <m/>
    <m/>
    <s v=""/>
    <d v="2023-09-01T15:19:00"/>
    <s v="alice.lee@tm.com.my"/>
    <m/>
    <n v="20507.66"/>
    <s v="First PO"/>
    <m/>
    <s v="TMG"/>
    <x v="0"/>
    <s v="5G DNB DQBTU0119 TKD_F25 SPURS 24C/12C FOR PSNPANGERANABUBAKAR_TKD"/>
    <e v="#N/A"/>
    <e v="#N/A"/>
    <m/>
    <d v="2023-09-09T00:00:00"/>
    <s v="TKD"/>
    <s v="Network Contractor"/>
    <m/>
    <m/>
    <s v="https://tm365-my.sharepoint.com/personal/badruznasrin_basri_tm_com_my/_layouts/15/Doc.aspx?sourcedoc=%7BF0942901-126F-4C52-BC46-42051A36474A%7D&amp;file=1.%20Technical%20Proposal%20for%20TMWA239129_Alice%20Lee.pptx&amp;action=edit&amp;mobileredirect=true"/>
    <s v="3400038897"/>
    <m/>
    <s v="https://tm365-my.sharepoint.com/personal/badruznasrin_basri_tm_com_my/_layouts/15/Doc.aspx?sourcedoc=%7B9E06FD58-5800-4033-B738-FB80A7EC6167%7D&amp;file=Std_Costing_AWP_FTTH_TP-ORI_V2-4%20TMWA%20239129_Alice%20Lee.xlsx&amp;action=default&amp;mobileredirect=true; https://tm365-my.sharepoint.com/personal/badruznasrin_basri_tm_com_my/Documents/Apps/Microsoft%20Forms/Request%20New%20PR/Question/BOQ%20FOR%20TMWA239129_Alice%20Lee.pdf"/>
    <m/>
    <m/>
    <m/>
    <m/>
    <m/>
    <m/>
    <m/>
    <m/>
    <m/>
    <m/>
    <m/>
    <m/>
    <m/>
    <m/>
  </r>
  <r>
    <n v="14"/>
    <s v="Mahmud Bin Zakaria"/>
    <s v="11.0 PO Issued"/>
    <d v="2023-09-07T00:00:00"/>
    <s v="si kabel rosak- dah submit CPA"/>
    <m/>
    <s v="Sarawak"/>
    <m/>
    <s v="GOV2302609"/>
    <m/>
    <s v="TMWA/233095"/>
    <m/>
    <s v="PAC2306750"/>
    <m/>
    <s v="KG/SB-GET-0264-TP"/>
    <m/>
    <m/>
    <n v="0"/>
    <s v="PO Issued"/>
    <e v="#REF!"/>
    <x v="0"/>
    <s v="CPPM-PR"/>
    <n v="17"/>
    <m/>
    <m/>
    <s v=""/>
    <d v="2023-09-01T15:08:12"/>
    <s v="saifuddinothman.kamal@tm.com.my"/>
    <m/>
    <n v="3823.58"/>
    <s v="Additional PO (SI/VO)"/>
    <m/>
    <s v="GNT"/>
    <x v="4"/>
    <s v="MYGOV*NET-NRECC (METEOROLOGI)-PEJABAT METEOROLOGI KAPIT(IPME)-KPT"/>
    <e v="#N/A"/>
    <e v="#N/A"/>
    <m/>
    <d v="2023-09-05T00:00:00"/>
    <s v="KPT"/>
    <s v="Network Contractor"/>
    <m/>
    <m/>
    <s v="https://tm365-my.sharepoint.com/personal/badruznasrin_basri_tm_com_my/Documents/Apps/Microsoft%20Forms/Request%20New%20PR/Question%201/20230901%20Si%20Form%20Meteorlogy%20KPT_Mohammad%20Saifuddin%20O.pdf; https://tm365-my.sharepoint.com/personal/badruznasrin_basri_tm_com_my/Documents/Apps/Microsoft%20Forms/Request%20New%20PR/Question%201/20230901%20SLD%20TMWA%20233095_Mohammad%20Saifuddin%20O.pdf; https://tm365-my.sharepoint.com/personal/badruznasrin_basri_tm_com_my/Documents/Apps/Microsoft%20Forms/Request%20New%20PR/Question%201/20230901%20TP%20TMWA%20233059_Mohammad%20Saifuddin%20O.pdf"/>
    <s v="3400038873/1010113"/>
    <m/>
    <s v="https://tm365-my.sharepoint.com/personal/badruznasrin_basri_tm_com_my/_layouts/15/Doc.aspx?sourcedoc=%7BEFA03416-41C8-471C-A93E-15E9E86A115A%7D&amp;file=20230901%20Costing%20PO%20SI%20TMWA%20233059_Mohammad%20Saifuddin%20O.xlsx&amp;action=default&amp;mobileredirect=true; https://tm365-my.sharepoint.com/personal/badruznasrin_basri_tm_com_my/Documents/Apps/Microsoft%20Forms/Request%20New%20PR/Question/20230901%20Si%20Form%20Meteorlogy%20KPT_Mohammad%20Saifuddin%20O.pdf"/>
    <m/>
    <m/>
    <m/>
    <m/>
    <m/>
    <m/>
    <m/>
    <m/>
    <m/>
    <m/>
    <m/>
    <m/>
    <m/>
    <m/>
  </r>
  <r>
    <n v="15"/>
    <s v="Khairul Ikmal Bin Abdul Halim"/>
    <s v="8.3 Queried(other) Please fill in Remark"/>
    <m/>
    <s v=""/>
    <m/>
    <s v="Sarawak"/>
    <m/>
    <s v="GOV2301062"/>
    <m/>
    <s v="TMWA/237116"/>
    <m/>
    <s v="PAC2309596"/>
    <m/>
    <m/>
    <m/>
    <m/>
    <n v="0"/>
    <s v="Queried - Require More Information From NeC/AND"/>
    <e v="#REF!"/>
    <x v="0"/>
    <s v="CPPM-PR"/>
    <n v="18"/>
    <m/>
    <m/>
    <s v=""/>
    <d v="2023-09-01T15:30:40"/>
    <s v="shirlywong@tm.com.my"/>
    <m/>
    <n v="8067.2"/>
    <s v="First PO"/>
    <m/>
    <s v="TMone"/>
    <x v="4"/>
    <s v="FOC BNH_F02 (SPUR 48C/24C/12C) &amp; BNH_F05 (SPUR 48C/24C/12C) FOR JABATAN PENDAFTARAN NEGARA (JPN) DAERAH NIAH, LOT 577 BILIK SERVER 98200 NIAH "/>
    <e v="#N/A"/>
    <e v="#N/A"/>
    <m/>
    <d v="2023-10-16T00:00:00"/>
    <s v="BNH"/>
    <s v="Other Contract"/>
    <m/>
    <s v="3400036859"/>
    <m/>
    <s v="3400036859"/>
    <m/>
    <s v="https://tm365-my.sharepoint.com/personal/badruznasrin_basri_tm_com_my/_layouts/15/Doc.aspx?sourcedoc=%7BE16C192A-D9E9-4686-9224-DE1C47DBB31A%7D&amp;file=Copy%20of%20CLPC%20DURAMINE%20JAN%202022.xls%20(002)_Shirly%20Wong%20Wan%20Jin.xlsx&amp;action=default&amp;mobileredirect=true"/>
    <m/>
    <m/>
    <m/>
    <m/>
    <m/>
    <m/>
    <m/>
    <m/>
    <m/>
    <m/>
    <m/>
    <m/>
    <m/>
    <m/>
  </r>
  <r>
    <n v="16"/>
    <s v="Mahmud Bin Zakaria"/>
    <s v="12. Duplicate Request"/>
    <d v="2023-09-07T00:00:00"/>
    <s v="Duplicate Request"/>
    <m/>
    <s v="Sarawak"/>
    <m/>
    <s v="GOV2302609"/>
    <m/>
    <s v="TMWA/233095"/>
    <m/>
    <s v="PAC2306750"/>
    <m/>
    <s v="KG/SB-GET-0264-TP"/>
    <m/>
    <m/>
    <n v="0"/>
    <s v="PO Issued"/>
    <e v="#REF!"/>
    <x v="0"/>
    <s v="CPPM-PR"/>
    <n v="20"/>
    <m/>
    <m/>
    <s v=""/>
    <d v="2023-09-01T16:08:45"/>
    <s v="saifuddinothman.kamal@tm.com.my"/>
    <m/>
    <n v="3823.58"/>
    <s v="Additional PO (SI/VO)"/>
    <m/>
    <s v="TMone"/>
    <x v="4"/>
    <s v="MYGOV*NET-NRECC (METEOROLOGI)-PEJABAT METEOROLOGI KAPIT(IPME)-KPT"/>
    <e v="#N/A"/>
    <e v="#N/A"/>
    <m/>
    <d v="2023-09-04T00:00:00"/>
    <s v="KPT"/>
    <s v="Network Contractor"/>
    <m/>
    <m/>
    <s v="https://tm365-my.sharepoint.com/personal/badruznasrin_basri_tm_com_my/Documents/Apps/Microsoft%20Forms/Request%20New%20PR/Question%201/20230901%20TP%20TMWA%20233059_Mohammad%20Saifuddin%20O%201.pdf; https://tm365-my.sharepoint.com/personal/badruznasrin_basri_tm_com_my/Documents/Apps/Microsoft%20Forms/Request%20New%20PR/Question%201/20230901%20SLD%20TMWA%20233095_Mohammad%20Saifuddin%20O%201.pdf; https://tm365-my.sharepoint.com/personal/badruznasrin_basri_tm_com_my/Documents/Apps/Microsoft%20Forms/Request%20New%20PR/Question%201/20230901%20Si%20Form%20Meteorlogy%20KPT_Mohammad%20Saifuddin%20O%201.pdf"/>
    <s v="3400038873/1010113"/>
    <m/>
    <s v="https://tm365-my.sharepoint.com/personal/badruznasrin_basri_tm_com_my/_layouts/15/Doc.aspx?sourcedoc=%7BC94C466F-06B8-428B-A1B2-CE54A624743F%7D&amp;file=20230901%20Costing%20PO%20SI%20TMWA%20233059_Mohammad%20Saifuddin%20O%201.xlsx&amp;action=default&amp;mobileredirect=true; https://tm365-my.sharepoint.com/personal/badruznasrin_basri_tm_com_my/Documents/Apps/Microsoft%20Forms/Request%20New%20PR/Question/20230901%20Si%20Form%20Meteorlogy%20KPT_Mohammad%20Saifuddin%20O%201.pdf"/>
    <m/>
    <m/>
    <m/>
    <m/>
    <m/>
    <m/>
    <m/>
    <m/>
    <m/>
    <m/>
    <m/>
    <m/>
    <m/>
    <m/>
  </r>
  <r>
    <n v="17"/>
    <s v="Khairul Ikmal Bin Abdul Halim"/>
    <s v="8.3 Queried(other) Please fill in Remark"/>
    <m/>
    <s v=""/>
    <m/>
    <s v="Sarawak"/>
    <m/>
    <s v="GOV2301062"/>
    <m/>
    <s v="TMWA/237116"/>
    <m/>
    <s v="PAC2309596"/>
    <m/>
    <m/>
    <m/>
    <m/>
    <n v="0"/>
    <s v="Queried - Require More Information From NeC/AND"/>
    <e v="#REF!"/>
    <x v="0"/>
    <s v="CPPM-PR"/>
    <n v="21"/>
    <m/>
    <m/>
    <s v=""/>
    <d v="2023-09-01T16:04:43"/>
    <s v="shirlywong@tm.com.my"/>
    <m/>
    <n v="5982.5"/>
    <s v="First PO"/>
    <m/>
    <s v="TMone"/>
    <x v="4"/>
    <s v="FOC BNH_F02 (SPUR 48C/24C/12C) &amp; BNH_F05 (SPUR 48C/24C/12C) FOR JABATAN PENDAFTARAN NEGARA (JPN) DAERAH NIAH, LOT 577 BILIK SERVER 98200 NIAH "/>
    <e v="#N/A"/>
    <e v="#N/A"/>
    <m/>
    <d v="2023-10-16T00:00:00"/>
    <s v="BNH"/>
    <s v="Other Contract"/>
    <m/>
    <s v="3400036859"/>
    <m/>
    <s v="3400036859"/>
    <m/>
    <s v="https://tm365-my.sharepoint.com/personal/badruznasrin_basri_tm_com_my/_layouts/15/Doc.aspx?sourcedoc=%7BB256A285-5448-4C54-B7ED-FB5CD4944623%7D&amp;file=Copy%20of%20CLPC%20VCOMM%20JAN%202022.xls%20(003)_Shirly%20Wong%20Wan%20Jin.xlsx&amp;action=default&amp;mobileredirect=true"/>
    <m/>
    <m/>
    <m/>
    <m/>
    <m/>
    <m/>
    <m/>
    <m/>
    <m/>
    <m/>
    <m/>
    <m/>
    <m/>
    <m/>
  </r>
  <r>
    <n v="18"/>
    <s v="Mahzura Binti Ramli"/>
    <s v="12. In WWPO"/>
    <m/>
    <s v=""/>
    <m/>
    <s v="Sabah"/>
    <m/>
    <s v="H5G2204109"/>
    <m/>
    <s v="TMBA/221450"/>
    <m/>
    <s v="PAC2218451"/>
    <m/>
    <s v="KK/PB/LB-TTP-0955-TP"/>
    <m/>
    <m/>
    <n v="0"/>
    <s v="In WWPO"/>
    <e v="#REF!"/>
    <x v="0"/>
    <s v="CPPM-PR"/>
    <n v="22"/>
    <m/>
    <m/>
    <s v=""/>
    <d v="2023-09-01T14:26:22"/>
    <s v="arbaah.zakaria@tm.com.my"/>
    <m/>
    <n v="13954.28"/>
    <s v="Additional PO (SI/VO)"/>
    <s v="Reason damaged cable - cable cut by unknown. Total value RM3,736.32"/>
    <s v="TMG"/>
    <x v="0"/>
    <s v="5G FOC TRN FXX DNB_HORIZON 5G-DSTUA0968_TENGHILAN-TRN"/>
    <e v="#N/A"/>
    <e v="#N/A"/>
    <m/>
    <d v="2023-09-30T00:00:00"/>
    <m/>
    <s v="Network Contractor"/>
    <m/>
    <m/>
    <s v="https://tm365-my.sharepoint.com/personal/badruznasrin_basri_tm_com_my/Documents/Apps/Microsoft%20Forms/Request%20New%20PR/Question%201/Technical%20Proposal%20for%205G%20TENGHILAN_Arbaah%20Binti%20Zakaria.pdf"/>
    <s v="3400039099"/>
    <m/>
    <s v="https://tm365-my.sharepoint.com/personal/badruznasrin_basri_tm_com_my/Documents/Apps/Microsoft%20Forms/Request%20New%20PR/Question/SITE%20INSTRUCTION(damage%20cable)%20(1)_Arbaah%20Binti%20Zakaria.pdf; https://tm365-my.sharepoint.com/personal/badruznasrin_basri_tm_com_my/Documents/Apps/Microsoft%20Forms/Request%20New%20PR/Question/SI%20INSTRUCTION%20(ESTIMATE)%20(1)_Arbaah%20Binti%20Zakaria.pdf"/>
    <m/>
    <m/>
    <m/>
    <m/>
    <m/>
    <m/>
    <m/>
    <m/>
    <m/>
    <m/>
    <m/>
    <m/>
    <m/>
    <m/>
  </r>
  <r>
    <n v="19"/>
    <s v="Nor Alia Binti Ismail Khafidz"/>
    <s v="11.0 PO Issued"/>
    <m/>
    <s v=""/>
    <m/>
    <s v="NS"/>
    <m/>
    <s v="NRP2302999"/>
    <m/>
    <s v="TMSA/233152"/>
    <m/>
    <s v="PAC2311201"/>
    <m/>
    <s v="NS-SAL-0041-TP"/>
    <m/>
    <m/>
    <n v="0"/>
    <s v="PO Issued"/>
    <e v="#REF!"/>
    <x v="0"/>
    <s v="CPPM-PR"/>
    <n v="25"/>
    <m/>
    <m/>
    <s v=""/>
    <d v="2023-09-01T23:23:31"/>
    <s v="faizalsh@tm.com.my"/>
    <m/>
    <n v="5495.22"/>
    <s v="First PO"/>
    <m/>
    <s v="TMone"/>
    <x v="1"/>
    <s v="FOC SNW F60/61 &amp; PK AGRO-INDUSTRIAL PRODUCTS (M) SDN.BHD. PT 98 SENAWANG INDUSTRIAL ESTATE (SDWAN DOME) - SNW"/>
    <e v="#N/A"/>
    <e v="#N/A"/>
    <m/>
    <d v="2023-09-01T00:00:00"/>
    <s v="SNW"/>
    <s v="Network Contractor"/>
    <m/>
    <m/>
    <s v="https://tm365-my.sharepoint.com/personal/badruznasrin_basri_tm_com_my/_layouts/15/Doc.aspx?sourcedoc=%7BBD4A024E-BD61-4489-8560-6E1B98E4622B%7D&amp;file=TECHNICAL%20PROPOSAL%20FOC%20SNW%20F6061%20%26%20PK%20AGRO-IN_Mohd%20Faizal%20Bin%20Sahu.pptx&amp;action=edit&amp;mobileredirect=true"/>
    <s v="3400039185"/>
    <m/>
    <s v="https://tm365-my.sharepoint.com/personal/badruznasrin_basri_tm_com_my/Documents/Apps/Microsoft%20Forms/Request%20New%20PR/Question/BOQ_Mohd%20Faizal%20Bin%20Sahu.pdf"/>
    <m/>
    <m/>
    <m/>
    <m/>
    <m/>
    <m/>
    <m/>
    <m/>
    <m/>
    <m/>
    <m/>
    <m/>
    <m/>
    <m/>
  </r>
  <r>
    <n v="20"/>
    <s v="Badruz"/>
    <s v="11.0 PO Issued"/>
    <m/>
    <s v=""/>
    <m/>
    <s v="Sabah"/>
    <m/>
    <s v="SRR2301020"/>
    <m/>
    <s v="TMBA/230593"/>
    <m/>
    <s v="PAC2310295"/>
    <m/>
    <s v="KK/PB/LB-RMT-0221-TP"/>
    <m/>
    <m/>
    <n v="0"/>
    <s v="PO Issued"/>
    <e v="#REF!"/>
    <x v="0"/>
    <s v="CPPM-PR"/>
    <n v="26"/>
    <m/>
    <m/>
    <s v=""/>
    <d v="2023-09-02T10:58:42"/>
    <s v="daniel.manson@tm.com.my"/>
    <m/>
    <n v="75237.149999999994"/>
    <s v="First PO"/>
    <m/>
    <s v="Unifi"/>
    <x v="5"/>
    <s v="To provide FDP for SMARTCITY project for Pulau Labuan at Batu Manikar and Rancha-Rancha"/>
    <e v="#N/A"/>
    <e v="#N/A"/>
    <m/>
    <d v="2023-09-12T00:00:00"/>
    <s v="LBN &amp; LLN"/>
    <s v="Network Contractor"/>
    <m/>
    <m/>
    <s v="https://tm365-my.sharepoint.com/personal/badruznasrin_basri_tm_com_my/Documents/Apps/Microsoft%20Forms/Request%20New%20PR/Question%201/Techical%20ProposalSRR%20LBN%20BATU%20MANIKAR_Daniel%20S%20Manson.pdf; https://tm365-my.sharepoint.com/personal/badruznasrin_basri_tm_com_my/Documents/Apps/Microsoft%20Forms/Request%20New%20PR/Question%201/Techical%20ProposalSRR%20LBN%20RANCA%20RANCA_Daniel%20S%20Manson.pdf"/>
    <s v="3400039091"/>
    <m/>
    <s v="https://tm365-my.sharepoint.com/personal/badruznasrin_basri_tm_com_my/Documents/Apps/Microsoft%20Forms/Request%20New%20PR/Question/PR%20SRR%20BATU%20MANIKAR%20NEW%20UPDATED%201%20Sept%2023_Daniel%20S%20Manson.pdf; https://tm365-my.sharepoint.com/personal/badruznasrin_basri_tm_com_my/Documents/Apps/Microsoft%20Forms/Request%20New%20PR/Question/PR%20SRR%20RANCA%20RANCA%20NEW%20UPDATED%201%20Sept%2023_Daniel%20S%20Manson.pdf; https://tm365-my.sharepoint.com/personal/badruznasrin_basri_tm_com_my/_layouts/15/Doc.aspx?sourcedoc=%7B7DB70EFC-8958-4D1E-9B5E-642CA2A14C70%7D&amp;file=PR%20SRR%20BATU%20MANIKAR%20NEW%20UPDATED%201%20sept%2023_Daniel%20S%20Manson.xlsx&amp;action=default&amp;mobileredirect=true; https://tm365-my.sharepoint.com/personal/badruznasrin_basri_tm_com_my/_layouts/15/Doc.aspx?sourcedoc=%7B017BA648-3797-4F28-A26F-37A4795857FF%7D&amp;file=PR%20SRR%20RANCA%20RANCA%20NEW%20UPDATED%201%20sept%2023_Daniel%20S%20Manson.xlsx&amp;action=default&amp;mobileredirect=true; https://tm365-my.sharepoint.com/personal/badruznasrin_basri_tm_com_my/_layouts/15/Doc.aspx?sourcedoc=%7BB41EF431-DA0B-468E-AA66-31072B74CB2D%7D&amp;file=Std_Costing_SRR%20Batu%20Manikar%20Labuan%20NEW%20UPDAT_Daniel%20S%20Manson.xlsx&amp;action=default&amp;mobileredirect=true; https://tm365-my.sharepoint.com/personal/badruznasrin_basri_tm_com_my/_layouts/15/Doc.aspx?sourcedoc=%7B8FA553D8-8EBE-4079-8E9C-371450A58966%7D&amp;file=Std_Costing_SRR%20RANCA%20RANCA%20NEW%20UPDATED_Daniel%20S%20Manson.xlsx&amp;action=default&amp;mobileredirect=true"/>
    <m/>
    <m/>
    <m/>
    <m/>
    <m/>
    <m/>
    <m/>
    <m/>
    <m/>
    <m/>
    <m/>
    <m/>
    <m/>
    <m/>
  </r>
  <r>
    <n v="21"/>
    <s v="Amran Bin Ramli"/>
    <s v="11.0 PO Issued"/>
    <d v="2023-09-15T00:00:00"/>
    <s v="PO - 4902147837"/>
    <n v="4902147837"/>
    <s v="KEL"/>
    <m/>
    <s v="NRP2302300"/>
    <m/>
    <s v="TMEA/236097"/>
    <m/>
    <s v="PAC2310705"/>
    <m/>
    <s v="KEL-AMJ-0040-TP"/>
    <m/>
    <m/>
    <n v="0"/>
    <s v="PO Issued"/>
    <e v="#REF!"/>
    <x v="0"/>
    <s v="CPPM-PR"/>
    <n v="28"/>
    <m/>
    <m/>
    <s v=""/>
    <d v="2023-09-03T19:05:27"/>
    <s v="mlailani@tm.com.my"/>
    <m/>
    <n v="1627"/>
    <s v="First PO"/>
    <m/>
    <s v="TMG"/>
    <x v="1"/>
    <s v="NRP KQ FOC (PUSH CORE) DIGI KEROH _x000a_"/>
    <e v="#N/A"/>
    <e v="#N/A"/>
    <m/>
    <d v="2023-09-30T00:00:00"/>
    <s v="KQ"/>
    <s v="Network Contractor"/>
    <m/>
    <m/>
    <s v="https://tm365-my.sharepoint.com/personal/badruznasrin_basri_tm_com_my/_layouts/15/Doc.aspx?sourcedoc=%7BE542194A-5DCC-48CE-8D1D-14AB7A12D0ED%7D&amp;file=TMEA236097%20-%20Draft%20PR%20%26%20BOM%20-%20FOC%20DIGI%20KEROH(_Mamat%20Lailani%20Bin%20Ra.xlsx&amp;action=default&amp;mobileredirect=true; https://tm365-my.sharepoint.com/personal/badruznasrin_basri_tm_com_my/_layouts/15/Doc.aspx?sourcedoc=%7B95B1BB7A-353B-438E-B03E-3F9E5ACB1302%7D&amp;file=NRP%20KQ%20FOC%20(PUSH%20CORE)%20DIGI%20KEROH(1)_Mamat%20Lailani%20Bin%20Ra.xlsx&amp;action=default&amp;mobileredirect=true"/>
    <s v="3400039291"/>
    <m/>
    <s v="https://tm365-my.sharepoint.com/personal/badruznasrin_basri_tm_com_my/_layouts/15/Doc.aspx?sourcedoc=%7B3FD6461B-C40C-4B29-81B6-F050C4B93741%7D&amp;file=NRP%20KQ%20FOC%20(PUSH%20CORE)%20DIGI%20KEROH(1)_Mamat%20Lailani%20Bin%20Ra.xlsx&amp;action=default&amp;mobileredirect=true"/>
    <m/>
    <m/>
    <m/>
    <m/>
    <m/>
    <m/>
    <m/>
    <m/>
    <m/>
    <m/>
    <m/>
    <m/>
    <m/>
    <m/>
  </r>
  <r>
    <n v="22"/>
    <s v="Ahmad Zaki Bin Harris"/>
    <s v="11.0 PO Issued"/>
    <m/>
    <s v=""/>
    <s v="4902146370"/>
    <s v="PG"/>
    <m/>
    <s v="NRP2302943"/>
    <m/>
    <s v="TMNA/232597"/>
    <m/>
    <s v="PAC2311407"/>
    <m/>
    <s v="PG-MNS-0084-TP"/>
    <m/>
    <m/>
    <n v="0"/>
    <s v="PO Issued"/>
    <e v="#REF!"/>
    <x v="0"/>
    <s v="CPPM-PR"/>
    <n v="29"/>
    <m/>
    <m/>
    <s v=""/>
    <d v="2023-09-03T22:36:29"/>
    <s v="ahmadfaizal.abdulhamid@tm.com.my"/>
    <m/>
    <n v="22602.799999999999"/>
    <s v="Additional PO (SI/VO)"/>
    <m/>
    <s v="TMG"/>
    <x v="1"/>
    <s v="NRP2302943-TM GLOBAL/CHTI/FENGSHI@KWS INDUSTRI,BUKIT PANCHOR_NT/1-69543478314/ANDPG-2M@IEM@SLG 99.0%"/>
    <e v="#N/A"/>
    <e v="#N/A"/>
    <m/>
    <d v="2023-09-08T00:00:00"/>
    <s v="NT"/>
    <s v="Network Contractor"/>
    <m/>
    <m/>
    <s v="https://tm365-my.sharepoint.com/personal/badruznasrin_basri_tm_com_my/Documents/Apps/Microsoft%20Forms/Request%20New%20PR/Question%201/TECHNICAL%20PROPOSAL%20TP%2084_Ahmad%20Faizal%20Bin%20Abd.pdf"/>
    <s v="3400039125"/>
    <m/>
    <s v="https://tm365-my.sharepoint.com/personal/badruznasrin_basri_tm_com_my/Documents/Apps/Microsoft%20Forms/Request%20New%20PR/Question/BOQ%20LOR%2084_Ahmad%20Faizal%20Bin%20Abd.pdf; https://tm365-my.sharepoint.com/personal/badruznasrin_basri_tm_com_my/Documents/Apps/Microsoft%20Forms/Request%20New%20PR/Question/2ND%20BOQ_Ahmad%20Faizal%20Bin%20Abd.pdf"/>
    <m/>
    <m/>
    <m/>
    <m/>
    <m/>
    <m/>
    <m/>
    <m/>
    <m/>
    <m/>
    <m/>
    <m/>
    <m/>
    <m/>
  </r>
  <r>
    <n v="23"/>
    <s v="Mohd Nasharulhisham Bin Mohd Nasir"/>
    <s v="11.0 PO Issued"/>
    <d v="2023-09-08T00:00:00"/>
    <s v="4902145930"/>
    <n v="4902145930"/>
    <s v="ST"/>
    <m/>
    <s v="NRP2303023"/>
    <m/>
    <s v="TMCA/231972 "/>
    <m/>
    <s v="PAC2311367"/>
    <m/>
    <s v="ST-PCO-0827-TP"/>
    <m/>
    <m/>
    <n v="0"/>
    <s v="PO Issued"/>
    <e v="#REF!"/>
    <x v="0"/>
    <s v="CPPM-PR"/>
    <n v="30"/>
    <m/>
    <m/>
    <s v=""/>
    <d v="2023-09-04T09:45:53"/>
    <s v="sazrilanwar@tm.com.my"/>
    <m/>
    <n v="4156.38"/>
    <s v="First PO"/>
    <m/>
    <s v="TMone"/>
    <x v="1"/>
    <s v="NRP FOC SGB F040 S.C. JOHNSON ASIA PACIFIC - LUXOR TECH CENTER (DOME) - SGB"/>
    <e v="#N/A"/>
    <e v="#N/A"/>
    <m/>
    <d v="2023-09-15T00:00:00"/>
    <s v="SGB"/>
    <s v="Network Contractor"/>
    <m/>
    <m/>
    <s v="https://tm365-my.sharepoint.com/personal/badruznasrin_basri_tm_com_my/Documents/Apps/Microsoft%20Forms/Request%20New%20PR/Question%201/BOQ%20NRP%20FOC%20SGB%20F040%20S.C.%20JOHNSON%20ASIA%20PACIFI_Sazril%20Anwar%20Bin%20Zul.pdf; https://tm365-my.sharepoint.com/personal/badruznasrin_basri_tm_com_my/Documents/Apps/Microsoft%20Forms/Request%20New%20PR/Question%201/Plan%20Lokasi%20-%20SGB%205G%20DNB%20HORIZON%20DBGBK1979%20JA_Sazril%20Anwar%20Bin%20Zul.pdf; https://tm365-my.sharepoint.com/personal/badruznasrin_basri_tm_com_my/Documents/Apps/Microsoft%20Forms/Request%20New%20PR/Question%201/Plan%20SLD%20-%20SGB%205G%20DNB%20HORIZON%20DBGBK1979%20JALAN_Sazril%20Anwar%20Bin%20Zul.pdf"/>
    <s v="3400038918"/>
    <m/>
    <s v="https://tm365-my.sharepoint.com/personal/badruznasrin_basri_tm_com_my/Documents/Apps/Microsoft%20Forms/Request%20New%20PR/Question/BOQ%20NRP%20FOC%20SGB%20F040%20S.C.%20JOHNSON%20ASIA%20PACIFI_Sazril%20Anwar%20Bin%20Zul.pdf"/>
    <m/>
    <m/>
    <m/>
    <m/>
    <m/>
    <m/>
    <m/>
    <m/>
    <m/>
    <m/>
    <m/>
    <m/>
    <m/>
    <m/>
  </r>
  <r>
    <n v="24"/>
    <s v="Muhamad Zaini Bin Mahamad Sarip"/>
    <s v="11.0 PO Issued"/>
    <d v="2023-09-06T00:00:00"/>
    <s v="duplicate request, same as mamat lailani that alre"/>
    <m/>
    <s v="KEL"/>
    <m/>
    <s v="NRP2302300"/>
    <m/>
    <s v="TMEA/236097"/>
    <m/>
    <s v="PAC2310705"/>
    <m/>
    <s v="KEL-AMJ-0040-TP"/>
    <m/>
    <m/>
    <n v="0"/>
    <s v="PO Issued"/>
    <e v="#REF!"/>
    <x v="0"/>
    <s v="CPPM-PR"/>
    <n v="31"/>
    <m/>
    <m/>
    <s v=""/>
    <d v="2023-09-04T09:26:16"/>
    <s v="azharmm@tm.com.my"/>
    <m/>
    <n v="1627"/>
    <s v="First PO"/>
    <m/>
    <s v="TMone"/>
    <x v="1"/>
    <s v="NRP KQ FOC (PUSH CORE) DIGI KEROH"/>
    <e v="#N/A"/>
    <e v="#N/A"/>
    <m/>
    <d v="2023-09-30T00:00:00"/>
    <s v="KQ"/>
    <s v="Network Contractor"/>
    <m/>
    <m/>
    <s v="https://tm365-my.sharepoint.com/personal/badruznasrin_basri_tm_com_my/Documents/Apps/Microsoft%20Forms/Request%20New%20PR/Question%201/KMZ%20DIGI%20KEROH_Mohd%20Azahar%20Bin%20Must.pdf"/>
    <s v="3400039291"/>
    <m/>
    <s v="https://tm365-my.sharepoint.com/personal/badruznasrin_basri_tm_com_my/_layouts/15/Doc.aspx?sourcedoc=%7B2ECFCDD5-4067-481F-BF6A-48B5EEBAFBB1%7D&amp;file=TMEA236097%20-%20Draft%20PR%20%26%20BOM%20-%20FOC%20DIGI%20KEROH_Mohd%20Azahar%20Bin%20Must.xlsx&amp;action=default&amp;mobileredirect=true"/>
    <m/>
    <m/>
    <m/>
    <m/>
    <m/>
    <m/>
    <m/>
    <m/>
    <m/>
    <m/>
    <m/>
    <m/>
    <m/>
    <m/>
  </r>
  <r>
    <n v="25"/>
    <s v="Mohd Shahfre Bin Sa'afie"/>
    <s v="11.0 PO Issued"/>
    <m/>
    <s v="4902148080"/>
    <n v="4902148080"/>
    <s v="SB"/>
    <m/>
    <s v="GOV2304996"/>
    <m/>
    <s v="TMCA/231935"/>
    <m/>
    <s v="PAC2311016"/>
    <m/>
    <s v="SB-GRN-0005-TP"/>
    <m/>
    <m/>
    <n v="0"/>
    <s v="PO Issued"/>
    <e v="#REF!"/>
    <x v="0"/>
    <s v="CPPM-PR"/>
    <n v="32"/>
    <m/>
    <m/>
    <s v=""/>
    <d v="2023-09-04T09:52:28"/>
    <s v="atirah.razak@tm.com.my"/>
    <m/>
    <n v="2097.3000000000002"/>
    <s v="First PO"/>
    <m/>
    <s v="TMone"/>
    <x v="4"/>
    <s v="MYGOV FOC SAT F10 12C KLINIK KESIHATAN PARIT BARU"/>
    <e v="#N/A"/>
    <e v="#N/A"/>
    <m/>
    <d v="2023-07-24T00:00:00"/>
    <s v="SAT"/>
    <s v="Network Contractor"/>
    <m/>
    <m/>
    <s v="https://tm365-my.sharepoint.com/personal/badruznasrin_basri_tm_com_my/Documents/Apps/Microsoft%20Forms/Request%20New%20PR/Question%201/SLD%20TP%20MYGOV%20FOC%20SAT%20F10%2012C%20KLINIK%20KESIHATAN_Siti%20Atirah%20Razak.pdf"/>
    <s v="3400039855"/>
    <m/>
    <s v="https://tm365-my.sharepoint.com/personal/badruznasrin_basri_tm_com_my/Documents/Apps/Microsoft%20Forms/Request%20New%20PR/Question/CMS_boq%20MYGOV%20FOC%20SAT%20F10%2012C%20KLINIK%20KESIHATA_Siti%20Atirah%20Razak.pdf"/>
    <m/>
    <m/>
    <m/>
    <m/>
    <m/>
    <m/>
    <m/>
    <m/>
    <m/>
    <m/>
    <m/>
    <m/>
    <m/>
    <m/>
  </r>
  <r>
    <n v="26"/>
    <s v="Khairunnisa Bte Muhamad Noor"/>
    <s v="11.0 PO Issued"/>
    <m/>
    <s v="11/9 doc upload for PR creation"/>
    <m/>
    <s v="JU"/>
    <m/>
    <s v="NRF2300042"/>
    <m/>
    <s v="TMSA/233121"/>
    <m/>
    <s v="PAC2310813"/>
    <m/>
    <s v="JU-JMU-0143-TP"/>
    <m/>
    <m/>
    <n v="0"/>
    <s v="PO Issued"/>
    <e v="#REF!"/>
    <x v="0"/>
    <s v="CPPM-PR"/>
    <n v="33"/>
    <m/>
    <m/>
    <s v=""/>
    <d v="2023-09-04T10:08:07"/>
    <s v="mahizal@tm.com.my"/>
    <m/>
    <n v="35368.51"/>
    <s v="First PO"/>
    <m/>
    <s v="TMone"/>
    <x v="3"/>
    <s v="NRF FTTH ADD SLL C019 PARKLAND CITY SDN BHD TAMAN BUKIT PERDANA 54 UNIT PHASE 3 (UNIFI) -SLL"/>
    <e v="#N/A"/>
    <e v="#N/A"/>
    <m/>
    <d v="2023-10-30T00:00:00"/>
    <s v="SLL"/>
    <s v="Network Contractor"/>
    <m/>
    <m/>
    <s v="https://tm365-my.sharepoint.com/personal/badruznasrin_basri_tm_com_my/_layouts/15/Doc.aspx?sourcedoc=%7B756F5B43-051D-4F4D-A42A-7D5275A9E694%7D&amp;file=TP%20SLL%20C019_Mahizal%20Bin%20Mohd%20Noh.pptx&amp;action=edit&amp;mobileredirect=true"/>
    <s v="3400038595"/>
    <m/>
    <s v="https://tm365-my.sharepoint.com/personal/badruznasrin_basri_tm_com_my/_layouts/15/Doc.aspx?sourcedoc=%7B627468DC-9DCB-43ED-9D71-D4B238CB8F19%7D&amp;file=NRF%20FTTH%20ADD%20SLL%20C019%20PARKLAND%20CITY%20SDN%20BHD%20T_Mahizal%20Bin%20Mohd%20Noh.xlsx&amp;action=default&amp;mobileredirect=true"/>
    <m/>
    <m/>
    <m/>
    <m/>
    <m/>
    <m/>
    <m/>
    <m/>
    <m/>
    <m/>
    <m/>
    <m/>
    <m/>
    <m/>
  </r>
  <r>
    <n v="27"/>
    <s v="Muhamad Zaini Bin Mahamad Sarip"/>
    <s v="11.0 PO Issued"/>
    <d v="2023-09-06T00:00:00"/>
    <s v="To check BOQ. dh email ke en. azahar. AND done rep"/>
    <m/>
    <s v="KEL"/>
    <m/>
    <s v="TMBA/230312"/>
    <m/>
    <s v="TMEA/238149"/>
    <m/>
    <s v="PAC2311609"/>
    <m/>
    <s v="KEL-LJY-0050-TP"/>
    <m/>
    <m/>
    <n v="0"/>
    <s v="PO Issued"/>
    <e v="#REF!"/>
    <x v="0"/>
    <s v="CPPM-PR"/>
    <n v="34"/>
    <m/>
    <m/>
    <s v=""/>
    <d v="2023-09-04T10:04:31"/>
    <s v="azharmm@tm.com.my"/>
    <m/>
    <n v="6490.28"/>
    <s v="First PO"/>
    <m/>
    <s v="TMone"/>
    <x v="4"/>
    <s v="MYGOV MUI FOC SPUR 12C KLINIK KESIHATAN PERIA BAHARU KUALA KRAI"/>
    <e v="#N/A"/>
    <e v="#N/A"/>
    <m/>
    <d v="2023-09-07T00:00:00"/>
    <s v="MUI"/>
    <s v="Network Contractor"/>
    <m/>
    <m/>
    <s v="https://tm365-my.sharepoint.com/personal/badruznasrin_basri_tm_com_my/Documents/Apps/Microsoft%20Forms/Request%20New%20PR/Question%201/KMZ%20MYGOV%20KK%20PERIA_Mohd%20Azahar%20Bin%20Must.pdf"/>
    <s v="3400038662"/>
    <m/>
    <s v="https://tm365-my.sharepoint.com/personal/badruznasrin_basri_tm_com_my/_layouts/15/Doc.aspx?sourcedoc=%7BFB1CDF6E-5825-4F58-BBF1-5E2892885EBE%7D&amp;file=BOQ%20MYGOV%20MUI%20FOC%20SPUR%2012C%20KLINIK%20KESIHATAN%20P_Mohd%20Azahar%20Bin%20Must.xlsx&amp;action=default&amp;mobileredirect=true"/>
    <m/>
    <m/>
    <m/>
    <m/>
    <m/>
    <m/>
    <m/>
    <m/>
    <m/>
    <m/>
    <m/>
    <m/>
    <m/>
    <m/>
  </r>
  <r>
    <n v="28"/>
    <s v="Nor Alia Binti Ismail Khafidz"/>
    <s v="11.0 PO Issued"/>
    <m/>
    <s v=""/>
    <m/>
    <s v="Johor Selatan"/>
    <m/>
    <s v="NRP2302336"/>
    <m/>
    <s v="TMSA/232586"/>
    <m/>
    <s v="PAC2309933"/>
    <m/>
    <s v="JS-KZK-0655-TP"/>
    <m/>
    <m/>
    <n v="0"/>
    <s v="PO Issued"/>
    <e v="#REF!"/>
    <x v="0"/>
    <s v="CPPM-PR"/>
    <n v="36"/>
    <m/>
    <m/>
    <s v=""/>
    <d v="2023-09-04T10:21:19"/>
    <s v="atiqah.kamis@tm.com.my"/>
    <m/>
    <n v="3241.33"/>
    <s v="First PO"/>
    <m/>
    <s v="TMone"/>
    <x v="1"/>
    <s v="PLAN MALAYSIA- JOHOR BAHRU(DOME)- JB "/>
    <e v="#N/A"/>
    <e v="#N/A"/>
    <m/>
    <d v="2023-09-20T00:00:00"/>
    <s v="JB"/>
    <s v="Network Contractor"/>
    <m/>
    <m/>
    <s v="https://tm365-my.sharepoint.com/personal/badruznasrin_basri_tm_com_my/Documents/Apps/Microsoft%20Forms/Request%20New%20PR/Question%201/BOQ%20FOC%20NID%20SLA%20JB%20PLAN%20MALAYSIA%20JOHOR%20PERSAD_Siti%20Nur%20Atiqah%20Bint.pdf"/>
    <s v="3400039025"/>
    <m/>
    <s v="https://tm365-my.sharepoint.com/personal/badruznasrin_basri_tm_com_my/_layouts/15/Doc.aspx?sourcedoc=%7B2413D891-9F27-44F6-B385-231E417CA719%7D&amp;file=Std_Costing_AWP_NRP_FOC%20%26%20NID%20SLA%20JB%20PLAN%20MAL_Siti%20Nur%20Atiqah%20Bint.xlsx&amp;action=default&amp;mobileredirect=true"/>
    <m/>
    <m/>
    <m/>
    <m/>
    <m/>
    <m/>
    <m/>
    <m/>
    <m/>
    <m/>
    <m/>
    <m/>
    <m/>
    <m/>
  </r>
  <r>
    <n v="29"/>
    <s v="Yuhaniz Binti Baidzawi"/>
    <s v="11.0 PO Issued"/>
    <m/>
    <s v="4902145724"/>
    <n v="4902145724"/>
    <s v="SB"/>
    <m/>
    <s v="NRP2302837"/>
    <m/>
    <s v="TMCA/231919"/>
    <m/>
    <s v="PAC2310876"/>
    <m/>
    <s v="SB-CEN-0034-TP"/>
    <m/>
    <m/>
    <n v="0"/>
    <s v="PO Issued"/>
    <e v="#REF!"/>
    <x v="0"/>
    <s v="CPPM-PR"/>
    <n v="37"/>
    <m/>
    <m/>
    <s v=""/>
    <d v="2023-09-04T10:13:08"/>
    <s v="atirah.razak@tm.com.my"/>
    <m/>
    <n v="4552.5"/>
    <s v="First PO"/>
    <m/>
    <s v="TMG"/>
    <x v="1"/>
    <s v="NRP FOC TPG F14 12C (2C) NID RENESAS SEMICON, JLN BANTING-KLANG"/>
    <e v="#N/A"/>
    <e v="#N/A"/>
    <m/>
    <d v="2023-08-16T00:00:00"/>
    <s v="JM"/>
    <s v="Network Contractor"/>
    <m/>
    <m/>
    <s v="https://tm365-my.sharepoint.com/personal/badruznasrin_basri_tm_com_my/_layouts/15/Doc.aspx?sourcedoc=%7B905D414C-31CB-4B93-8A07-270EF0D5BAC0%7D&amp;file=TP%20PLAN%20RENESAS_Siti%20Atirah%20Razak.docx&amp;action=default&amp;mobileredirect=true"/>
    <s v="340008526"/>
    <m/>
    <s v="https://tm365-my.sharepoint.com/personal/badruznasrin_basri_tm_com_my/_layouts/15/Doc.aspx?sourcedoc=%7B1341D145-61DB-43BF-B06B-E9AA93EB35CB%7D&amp;file=TP%20PLAN%20RENESAS_Siti%20Atirah%20Razak.docx&amp;action=default&amp;mobileredirect=true"/>
    <m/>
    <m/>
    <m/>
    <m/>
    <m/>
    <m/>
    <m/>
    <m/>
    <m/>
    <m/>
    <m/>
    <m/>
    <m/>
    <m/>
  </r>
  <r>
    <n v="30"/>
    <s v="Nur Fauziah Binti Abdullah Shuhaimy"/>
    <s v="9.0 Insufficient Budget"/>
    <d v="2023-09-06T00:00:00"/>
    <s v="tiada budget"/>
    <m/>
    <s v="PJ"/>
    <m/>
    <s v="NRP2303293"/>
    <m/>
    <s v="TMCA/232101"/>
    <m/>
    <s v="PAC2312015"/>
    <m/>
    <m/>
    <m/>
    <m/>
    <n v="0"/>
    <s v="Insufficient Budget"/>
    <e v="#REF!"/>
    <x v="0"/>
    <s v="CPPM-PR"/>
    <n v="38"/>
    <m/>
    <m/>
    <s v=""/>
    <d v="2023-09-04T10:02:59"/>
    <s v="azmih@tm.com.my"/>
    <m/>
    <n v="6338.97"/>
    <s v="First PO"/>
    <m/>
    <s v="TMone"/>
    <x v="1"/>
    <s v="NRP INTERTIE KJ (192C) KJ NRP2303293"/>
    <e v="#N/A"/>
    <e v="#N/A"/>
    <m/>
    <d v="2023-12-31T00:00:00"/>
    <s v="KJ"/>
    <s v="Network Contractor"/>
    <m/>
    <m/>
    <s v="https://tm365-my.sharepoint.com/personal/badruznasrin_basri_tm_com_my/_layouts/15/Doc.aspx?sourcedoc=%7B360A481B-A3EB-4A35-B14D-7AD04A10E426%7D&amp;file=TP%20@%20SURVEY%20INTERTIE%20KJ%20INTERTIE%20-%20BILIK%20FIBE_Azmi%20Bin%20Che%20Haron%20C.docx&amp;action=default&amp;mobileredirect=true"/>
    <s v="PENDING"/>
    <m/>
    <s v="https://tm365-my.sharepoint.com/personal/badruznasrin_basri_tm_com_my/_layouts/15/Doc.aspx?sourcedoc=%7BC17F8424-25C4-4BBA-B717-8CD19474C523%7D&amp;file=Std_Costing%20FOC%20-INTERTIE%20KJ%20INTERTIE%20-%20BILIK_Azmi%20Bin%20Che%20Haron%20C.xlsx&amp;action=default&amp;mobileredirect=true; https://tm365-my.sharepoint.com/personal/badruznasrin_basri_tm_com_my/Documents/Apps/Microsoft%20Forms/Request%20New%20PR/Question/SPHERE%20_%20PAC2312015_Azmi%20Bin%20Che%20Haron%20C.pdf"/>
    <m/>
    <m/>
    <m/>
    <m/>
    <m/>
    <m/>
    <m/>
    <m/>
    <m/>
    <m/>
    <m/>
    <m/>
    <m/>
    <m/>
  </r>
  <r>
    <n v="31"/>
    <s v="Yuhaniz Binti Baidzawi"/>
    <s v="11.0 PO Issued"/>
    <m/>
    <s v="4902145336"/>
    <n v="4902145336"/>
    <s v="SB"/>
    <m/>
    <s v="NRP2302238"/>
    <m/>
    <s v="TMCA/231762"/>
    <m/>
    <s v="PAC2309738"/>
    <m/>
    <s v="SB-ESB-0394-TP"/>
    <m/>
    <m/>
    <n v="0"/>
    <s v="PO Issued"/>
    <e v="#REF!"/>
    <x v="0"/>
    <s v="CPPM-PR"/>
    <n v="39"/>
    <m/>
    <m/>
    <s v=""/>
    <d v="2023-09-04T10:31:04"/>
    <s v="atirah.razak@tm.com.my"/>
    <m/>
    <n v="26576.400000000001"/>
    <s v="First PO"/>
    <m/>
    <s v="TMG"/>
    <x v="1"/>
    <s v="NRP BRA F64 NID KONECRANES NO.15,PSN ASTANA KU 2, BDR BKT RAJA KLANG"/>
    <e v="#N/A"/>
    <e v="#N/A"/>
    <m/>
    <d v="2023-09-20T00:00:00"/>
    <s v="BRA"/>
    <s v="Network Contractor"/>
    <m/>
    <m/>
    <s v="https://tm365-my.sharepoint.com/personal/badruznasrin_basri_tm_com_my/_layouts/15/Doc.aspx?sourcedoc=%7BDD91FEE0-E9BF-45E3-8A4D-20DE480EC140%7D&amp;file=1.%20Technical%20Proposal%20NRP%20BRA%20F64%20NID%20KONECRA_Siti%20Atirah%20Razak.pptx&amp;action=edit&amp;mobileredirect=true"/>
    <s v="3400038983"/>
    <m/>
    <s v="https://tm365-my.sharepoint.com/personal/badruznasrin_basri_tm_com_my/_layouts/15/Doc.aspx?sourcedoc=%7B5B8C91F5-20E6-4E39-9A2D-622DE517BED3%7D&amp;file=BOQ%20NRP%20BRA%20F64%20NID%20KONECRANES%20NO.15,PSN%20ASTA_Siti%20Atirah%20Razak.xlsx&amp;action=default&amp;mobileredirect=true"/>
    <m/>
    <m/>
    <m/>
    <m/>
    <m/>
    <m/>
    <m/>
    <m/>
    <m/>
    <m/>
    <m/>
    <m/>
    <m/>
    <m/>
  </r>
  <r>
    <n v="32"/>
    <s v="Hasrul Nizam Bin Othman"/>
    <s v="9.0 Insufficient Budget"/>
    <d v="2023-09-07T00:00:00"/>
    <s v="done verified. rpka pending approval"/>
    <m/>
    <s v="PHG"/>
    <m/>
    <s v="SRR2000763"/>
    <m/>
    <s v="SMEA/231000"/>
    <m/>
    <s v="PAC2306563"/>
    <m/>
    <m/>
    <m/>
    <m/>
    <n v="0"/>
    <s v="Insufficient Budget"/>
    <e v="#REF!"/>
    <x v="0"/>
    <s v="CPPM-PR"/>
    <n v="40"/>
    <m/>
    <m/>
    <s v=""/>
    <d v="2023-09-04T10:39:27"/>
    <s v="sitimaizatuakma@tm.com.my"/>
    <m/>
    <n v="42998"/>
    <s v="Additional PO (SI/VO)"/>
    <m/>
    <s v="Unifi"/>
    <x v="5"/>
    <s v="SRR 2023 FTTH (TP) CNI_C00X PRMHN FELDA CHINI SENTOSA _x000a_( No PRJ ASAL : TMEA/231117 - CANCEL)"/>
    <e v="#N/A"/>
    <e v="#N/A"/>
    <m/>
    <d v="2023-09-30T00:00:00"/>
    <s v="CNI"/>
    <s v="Other Contract"/>
    <m/>
    <s v="3400042977 - KUP"/>
    <m/>
    <s v="3400042977 - KUP"/>
    <m/>
    <s v="https://tm365-my.sharepoint.com/personal/badruznasrin_basri_tm_com_my/Documents/Apps/Microsoft%20Forms/Request%20New%20PR/Question/SHA-23-0341(KUP-TMBS-A3-04-23-0147)%20_%20CNI_Siti%20Maizatuakma%20Bin.pdf"/>
    <m/>
    <m/>
    <m/>
    <m/>
    <m/>
    <m/>
    <m/>
    <m/>
    <m/>
    <m/>
    <m/>
    <m/>
    <m/>
    <m/>
  </r>
  <r>
    <n v="33"/>
    <s v="Nur Fauziah Binti Abdullah Shuhaimy"/>
    <s v="11.0 PO Issued"/>
    <d v="2023-09-06T00:00:00"/>
    <s v="PO : 4902150435"/>
    <n v="4902150435"/>
    <s v="PJ"/>
    <m/>
    <s v="NRP2303142"/>
    <m/>
    <s v="TMCA/232057"/>
    <m/>
    <s v="PAC2311850"/>
    <m/>
    <s v="PENDING"/>
    <m/>
    <m/>
    <n v="0"/>
    <s v="PO Issued"/>
    <e v="#REF!"/>
    <x v="0"/>
    <s v="CPPM-PR"/>
    <n v="41"/>
    <s v="CPQ 567 TMONE"/>
    <s v="P1"/>
    <s v=""/>
    <d v="2023-09-04T10:36:00"/>
    <s v="azmih@tm.com.my"/>
    <m/>
    <n v="6746.52"/>
    <s v="First PO"/>
    <m/>
    <s v="TMone"/>
    <x v="1"/>
    <s v="NRP FTTH ADD SY C055 DP0060 GF KPM-SEKOLAH JENIS KEBANGSAAN (CINA) TON FAH (UNIFI)-SY NRP2303142"/>
    <e v="#N/A"/>
    <e v="#N/A"/>
    <m/>
    <d v="2023-08-31T00:00:00"/>
    <s v="SY"/>
    <s v="Network Contractor"/>
    <m/>
    <m/>
    <s v="https://tm365-my.sharepoint.com/personal/badruznasrin_basri_tm_com_my/_layouts/15/Doc.aspx?sourcedoc=%7B96F4BA3D-E855-4719-AD58-B7799431F69E%7D&amp;file=CASH%20FLOW-NRP2303142-ADD%20DSS%20SY%20C055-DP0060-S_Azmi%20Bin%20Che%20Haron%20C.xlsx&amp;action=default&amp;mobileredirect=true; https://tm365-my.sharepoint.com/personal/badruznasrin_basri_tm_com_my/Documents/Apps/Microsoft%20Forms/Request%20New%20PR/Question%201/SEKOLAH%20JENIS%20KEBANGSAAN%20(CINA)%20TON%20FAH(UNIFI_Azmi%20Bin%20Che%20Haron%20C.JPG"/>
    <s v="PENDING"/>
    <m/>
    <s v="https://tm365-my.sharepoint.com/personal/badruznasrin_basri_tm_com_my/_layouts/15/Doc.aspx?sourcedoc=%7B0633B2B0-0205-4204-8E09-B44005A98462%7D&amp;file=CASH%20FLOW-NRP2303142-ADD%20DSS%20SY%20C055-DP0060-S_Azmi%20Bin%20Che%20Haron%20C.xlsx&amp;action=default&amp;mobileredirect=true; https://tm365-my.sharepoint.com/personal/badruznasrin_basri_tm_com_my/Documents/Apps/Microsoft%20Forms/Request%20New%20PR/Question/SPHERE%20_%20PAC2311850_Azmi%20Bin%20Che%20Haron%20C.pdf"/>
    <m/>
    <m/>
    <m/>
    <m/>
    <m/>
    <m/>
    <m/>
    <m/>
    <m/>
    <m/>
    <m/>
    <m/>
    <m/>
    <m/>
  </r>
  <r>
    <n v="34"/>
    <s v="Hasrul Nizam Bin Othman"/>
    <s v="9.0 Insufficient Budget"/>
    <d v="2023-09-06T00:00:00"/>
    <s v="done email feedback to AND"/>
    <m/>
    <s v="PHG"/>
    <m/>
    <s v="SRR2000746"/>
    <m/>
    <s v="SMEA/200335"/>
    <m/>
    <s v="PAC2018844"/>
    <m/>
    <s v="PHG-HARUM(RR)-0418"/>
    <m/>
    <m/>
    <n v="0"/>
    <s v="Insufficient Budget"/>
    <e v="#REF!"/>
    <x v="0"/>
    <s v="CPPM-PR"/>
    <n v="42"/>
    <m/>
    <m/>
    <s v=""/>
    <d v="2023-09-04T10:33:08"/>
    <s v="kuakmal.farhana@tm.com.my"/>
    <m/>
    <n v="8544.82"/>
    <s v="Additional PO (SI/VO)"/>
    <m/>
    <s v="Unifi"/>
    <x v="5"/>
    <s v="SRR 2020 HSBB FTTH MEC_C003 TAMAN GAMBANG DAMAI 2"/>
    <e v="#N/A"/>
    <e v="#N/A"/>
    <m/>
    <d v="2023-09-04T00:00:00"/>
    <s v="MEC"/>
    <s v="Network Contractor"/>
    <m/>
    <m/>
    <s v="https://tm365-my.sharepoint.com/personal/badruznasrin_basri_tm_com_my/Documents/Apps/Microsoft%20Forms/Request%20New%20PR/Question%201/ASBUILT%20-%20PR2%20MEC%20C003%20(2)_Ku%20Akmal%20Farhana%20Bt.pdf"/>
    <s v=" 3400025960"/>
    <m/>
    <s v="https://tm365-my.sharepoint.com/personal/badruznasrin_basri_tm_com_my/Documents/Apps/Microsoft%20Forms/Request%20New%20PR/Question/ASBUILT%20-%20PR2%20MEC%20C003%20(2)_Ku%20Akmal%20Farhana%20Bt.pdf"/>
    <m/>
    <m/>
    <m/>
    <m/>
    <m/>
    <m/>
    <m/>
    <m/>
    <m/>
    <m/>
    <m/>
    <m/>
    <m/>
    <m/>
  </r>
  <r>
    <n v="35"/>
    <m/>
    <s v="12. Not Required PO / LOR"/>
    <d v="2023-09-07T00:00:00"/>
    <s v="Rental Genset (OPEX) "/>
    <m/>
    <s v="Sabah"/>
    <m/>
    <s v="QUA2100012"/>
    <m/>
    <s v="TMBB/210011"/>
    <m/>
    <s v="PAC2123024"/>
    <m/>
    <m/>
    <m/>
    <m/>
    <n v="0"/>
    <s v="PO Issued / Not Require LOR"/>
    <e v="#REF!"/>
    <x v="0"/>
    <s v="CPPM-PR"/>
    <n v="43"/>
    <m/>
    <m/>
    <s v=""/>
    <d v="2023-09-04T11:06:22"/>
    <s v="anastasiaann.palinosambah@tm.com.my"/>
    <m/>
    <n v="3500"/>
    <s v="Additional PO (SI/VO)"/>
    <m/>
    <s v="GNT"/>
    <x v="3"/>
    <s v="AC POWER (NEW GENSET) FOR TM M72"/>
    <e v="#N/A"/>
    <e v="#N/A"/>
    <m/>
    <d v="2023-12-22T00:00:00"/>
    <s v="M72"/>
    <s v="Other Contract"/>
    <m/>
    <s v="3400038121"/>
    <m/>
    <s v="3400038121"/>
    <m/>
    <s v="https://tm365-my.sharepoint.com/personal/badruznasrin_basri_tm_com_my/_layouts/15/Doc.aspx?sourcedoc=%7B37325970-9A00-4AB7-A6FA-3D782E80E306%7D&amp;file=BoQ%20M72_Anastasia%20Ann%20Palino.xlsx&amp;action=default&amp;mobileredirect=true"/>
    <m/>
    <m/>
    <m/>
    <m/>
    <m/>
    <m/>
    <m/>
    <m/>
    <m/>
    <m/>
    <m/>
    <m/>
    <m/>
    <m/>
  </r>
  <r>
    <n v="36"/>
    <s v="Yuhaniz Binti Baidzawi"/>
    <s v="11.0 PO Issued"/>
    <m/>
    <s v="4902145451"/>
    <n v="4902145451"/>
    <s v="SB"/>
    <m/>
    <s v="NRP2301547"/>
    <m/>
    <s v="TMCA/231822"/>
    <m/>
    <s v="PAC2310134"/>
    <m/>
    <s v="SB-ESB-0393-TP"/>
    <m/>
    <m/>
    <n v="0"/>
    <s v="PO Issued"/>
    <e v="#REF!"/>
    <x v="0"/>
    <s v="CPPM-PR"/>
    <n v="44"/>
    <m/>
    <m/>
    <s v=""/>
    <d v="2023-09-04T11:32:36"/>
    <s v="atirah.razak@tm.com.my"/>
    <m/>
    <n v="14173.82"/>
    <s v="First PO"/>
    <m/>
    <s v="TMG"/>
    <x v="1"/>
    <s v="NRP SAG F35F36 JENEXUS - MAPLETREE (NEW) SEK.22 SHAH ALAM"/>
    <e v="#N/A"/>
    <e v="#N/A"/>
    <m/>
    <d v="2023-09-20T00:00:00"/>
    <s v="SAG"/>
    <s v="Network Contractor"/>
    <m/>
    <m/>
    <s v="https://tm365-my.sharepoint.com/personal/badruznasrin_basri_tm_com_my/_layouts/15/Doc.aspx?sourcedoc=%7B8EBE133D-8747-4E66-8582-03A0F8E35E2A%7D&amp;file=1.%20Technical%20Proposal%20NRP%20SAG%20F35F36%20JENEXUS_Siti%20Atirah%20Razak.pptx&amp;action=edit&amp;mobileredirect=true"/>
    <s v="3400038983"/>
    <m/>
    <s v="https://tm365-my.sharepoint.com/personal/badruznasrin_basri_tm_com_my/_layouts/15/Doc.aspx?sourcedoc=%7B774384F2-2640-415B-BDAB-55CE7A30845F%7D&amp;file=BOQ%20NRP%20SAG%20F35F36%20JENEXUS%20-%20MAPLETREE%20(NEW)_Siti%20Atirah%20Razak.xlsx&amp;action=default&amp;mobileredirect=true"/>
    <m/>
    <m/>
    <m/>
    <m/>
    <m/>
    <m/>
    <m/>
    <m/>
    <m/>
    <m/>
    <m/>
    <m/>
    <m/>
    <m/>
  </r>
  <r>
    <n v="37"/>
    <s v="Nur Fauziah Binti Abdullah Shuhaimy"/>
    <s v="11.0 PO Issued"/>
    <d v="2023-09-06T00:00:00"/>
    <s v="PO : 4902147093"/>
    <n v="4902147093"/>
    <s v="MK"/>
    <m/>
    <s v="GOV2300200"/>
    <m/>
    <s v="TMSA/232047"/>
    <m/>
    <s v="PAC2310210"/>
    <m/>
    <s v="MK-MGN-0053-TP"/>
    <m/>
    <m/>
    <n v="0"/>
    <s v="PO Issued"/>
    <e v="#REF!"/>
    <x v="0"/>
    <s v="CPPM-PR"/>
    <n v="45"/>
    <m/>
    <m/>
    <s v=""/>
    <d v="2023-09-04T11:13:15"/>
    <s v="mahyuddin.saleh@tm.com.my"/>
    <m/>
    <n v="6328.27"/>
    <s v="Additional PO (SI/VO)"/>
    <m/>
    <s v="TMone"/>
    <x v="4"/>
    <s v="GOV AMK F20 BENGKEL KEJURUTERAAN JBPM PADANG TEMU"/>
    <e v="#N/A"/>
    <e v="#N/A"/>
    <m/>
    <d v="2023-09-08T00:00:00"/>
    <s v="AMK"/>
    <s v="Network Contractor"/>
    <m/>
    <m/>
    <s v="https://tm365-my.sharepoint.com/personal/badruznasrin_basri_tm_com_my/Documents/Apps/Microsoft%20Forms/Request%20New%20PR/Question%201/SITE%20INSTRUCTION%20TMSA_232047%20-%20GOV%201NIDFOC%20AM_Mohd%20Mahyuddin%20Bin%20S.pdf"/>
    <s v="3400038728"/>
    <m/>
    <s v="https://tm365-my.sharepoint.com/personal/badruznasrin_basri_tm_com_my/Documents/Apps/Microsoft%20Forms/Request%20New%20PR/Question/SITE%20INSTRUCTION%20TMSA_232047%20-%20GOV%201NIDFOC%20AM_Mohd%20Mahyuddin%20Bin%20S.pdf"/>
    <m/>
    <m/>
    <m/>
    <m/>
    <m/>
    <m/>
    <m/>
    <m/>
    <m/>
    <m/>
    <m/>
    <m/>
    <m/>
    <m/>
  </r>
  <r>
    <n v="38"/>
    <s v="Yuhaniz Binti Baidzawi"/>
    <s v="11.0 PO Issued"/>
    <d v="2023-09-09T00:00:00"/>
    <s v="4902145384"/>
    <n v="4902145384"/>
    <s v="KL"/>
    <m/>
    <s v="NGT2300001"/>
    <m/>
    <s v="TMCB230003"/>
    <m/>
    <s v="PAC2310844"/>
    <m/>
    <m/>
    <m/>
    <m/>
    <n v="0"/>
    <s v="PO Issued"/>
    <e v="#REF!"/>
    <x v="0"/>
    <s v="CPPM-PR"/>
    <n v="46"/>
    <m/>
    <m/>
    <s v=""/>
    <d v="2023-09-04T11:22:53"/>
    <s v="b12709@tm.com.my"/>
    <m/>
    <n v="133251.85"/>
    <s v="First PO"/>
    <m/>
    <s v="GNT"/>
    <x v="3"/>
    <s v="BAU INFRA AC FOR TM KE(ME NGT)"/>
    <e v="#N/A"/>
    <e v="#N/A"/>
    <m/>
    <d v="2023-11-15T00:00:00"/>
    <s v="KE"/>
    <s v="Other Contract"/>
    <m/>
    <s v="3400043806"/>
    <m/>
    <s v="3400043806"/>
    <m/>
    <s v="https://tm365-my.sharepoint.com/personal/badruznasrin_basri_tm_com_my/Documents/Apps/Microsoft%20Forms/Request%20New%20PR/Question/BOQ%20AC%20Ibusawat%20TM%20Kepong_K%20Kavilan%20A%20L%20A%20Karu.pdf"/>
    <m/>
    <m/>
    <m/>
    <m/>
    <m/>
    <m/>
    <m/>
    <m/>
    <m/>
    <m/>
    <m/>
    <m/>
    <m/>
    <m/>
  </r>
  <r>
    <n v="39"/>
    <s v="Ahmad Zaki Bin Harris"/>
    <s v="11.0 PO Issued"/>
    <m/>
    <s v=""/>
    <m/>
    <s v="NS"/>
    <m/>
    <s v="SRR2204419"/>
    <m/>
    <s v="TMSA/233144"/>
    <m/>
    <s v="PAC2310980"/>
    <m/>
    <s v="NS-USA-0143-TP"/>
    <m/>
    <m/>
    <n v="0"/>
    <s v="PO Issued"/>
    <e v="#REF!"/>
    <x v="0"/>
    <s v="CPPM-PR"/>
    <n v="47"/>
    <m/>
    <m/>
    <s v=""/>
    <d v="2023-09-04T11:36:07"/>
    <s v="norizuwan.chehamid@tm.com.my"/>
    <m/>
    <n v="31164.720000000001"/>
    <s v="First PO"/>
    <m/>
    <s v="Unifi"/>
    <x v="5"/>
    <s v="SRR HSBB ADD DSS LUK_C026 GF TAMAN BAYU INDERA LUKUT FASA 3"/>
    <e v="#N/A"/>
    <e v="#N/A"/>
    <m/>
    <d v="2023-09-29T00:00:00"/>
    <s v="LUK"/>
    <s v="Network Contractor"/>
    <m/>
    <m/>
    <s v="https://tm365-my.sharepoint.com/personal/badruznasrin_basri_tm_com_my/Documents/Apps/Microsoft%20Forms/Request%20New%20PR/Question%201/BOQ%20-%20SRR%20TAMAN%20BAYU%20INDERA%20FASA%203_Norizuwan%20Bin%20Che%20Ha.pdf; https://tm365-my.sharepoint.com/personal/badruznasrin_basri_tm_com_my/Documents/Apps/Microsoft%20Forms/Request%20New%20PR/Question%201/PLAN%20-%20SRR%20LUK%20C026%20NEW%2015%20DP%201%20TIE_Norizuwan%20Bin%20Che%20Ha.pdf"/>
    <s v="3400039444"/>
    <m/>
    <s v="https://tm365-my.sharepoint.com/personal/badruznasrin_basri_tm_com_my/_layouts/15/Doc.aspx?sourcedoc=%7B47CFB79E-1568-4804-9E70-60D776D1177C%7D&amp;file=PR%20-%20LUK%20C026%20BAYU%20INDRA%20FASA%203_Norizuwan%20Bin%20Che%20Ha.xlsx&amp;action=default&amp;mobileredirect=true"/>
    <m/>
    <m/>
    <m/>
    <m/>
    <m/>
    <m/>
    <m/>
    <m/>
    <m/>
    <m/>
    <m/>
    <m/>
    <m/>
    <m/>
  </r>
  <r>
    <n v="40"/>
    <s v="Muhammad Hafizzuddin Bin Mohd Noor"/>
    <s v="11.0 PO Issued"/>
    <d v="2023-09-07T00:00:00"/>
    <s v="2nd queries"/>
    <m/>
    <s v="Johor Selatan"/>
    <m/>
    <s v="NRP2302714"/>
    <m/>
    <s v="TMSA/233075 "/>
    <m/>
    <s v="PAC2310736"/>
    <m/>
    <s v="JS-PCO-0378-TP"/>
    <m/>
    <m/>
    <n v="0"/>
    <s v="PO Issued"/>
    <e v="#REF!"/>
    <x v="0"/>
    <s v="CPPM-PR"/>
    <n v="49"/>
    <m/>
    <m/>
    <s v=""/>
    <d v="2023-09-04T12:04:30"/>
    <s v="atiqah.kamis@tm.com.my"/>
    <m/>
    <n v="9511.19"/>
    <s v="First PO"/>
    <m/>
    <s v="TMG"/>
    <x v="1"/>
    <s v="AVROTECH - HORIZON HILLS (WSE) - TMP"/>
    <e v="#N/A"/>
    <e v="#N/A"/>
    <m/>
    <d v="2023-08-10T00:00:00"/>
    <s v="TMP"/>
    <s v="Network Contractor"/>
    <m/>
    <m/>
    <s v="https://tm365-my.sharepoint.com/personal/badruznasrin_basri_tm_com_my/Documents/Apps/Microsoft%20Forms/Request%20New%20PR/Question%201/TP%20BOQ%20TM%20COSTING%20TMP%20AVROTECH%20BID%20F63-F64%20JL_Siti%20Nur%20Atiqah%20Bint.pdf"/>
    <s v="3400038920"/>
    <m/>
    <s v="https://tm365-my.sharepoint.com/personal/badruznasrin_basri_tm_com_my/Documents/Apps/Microsoft%20Forms/Request%20New%20PR/Question/TP%20BOQ%20TM%20COSTING%20TMP%20AVROTECH%20BID%20F63-F64%20JL_Siti%20Nur%20Atiqah%20Bint.pdf"/>
    <m/>
    <m/>
    <m/>
    <m/>
    <m/>
    <m/>
    <m/>
    <m/>
    <m/>
    <m/>
    <m/>
    <m/>
    <m/>
    <m/>
  </r>
  <r>
    <n v="41"/>
    <s v="Mahmud Bin Zakaria"/>
    <s v="11.0 PO Issued"/>
    <d v="2023-09-07T00:00:00"/>
    <s v="SUBMIT CPA TO CREATE PR"/>
    <m/>
    <s v="Sarawak"/>
    <m/>
    <s v="H5G2300891"/>
    <m/>
    <s v="TMWA/230486"/>
    <m/>
    <s v="PAC2310820 "/>
    <m/>
    <s v="KG/SB-ANG-0029-TP"/>
    <m/>
    <m/>
    <n v="0"/>
    <s v="PO Issued"/>
    <e v="#REF!"/>
    <x v="0"/>
    <s v="CPPM-PR"/>
    <n v="50"/>
    <m/>
    <m/>
    <s v=""/>
    <d v="2023-09-04T12:11:18"/>
    <s v="noreha.fatehi@tm.com.my"/>
    <m/>
    <n v="6867.34"/>
    <s v="First PO"/>
    <m/>
    <s v="TMG"/>
    <x v="0"/>
    <s v="DNB_HORIZON 5G_DQSMH0838 1 IUC/CSR &amp; SPUR 12C FOC KSN_F30/F31 JLNMAKMUR_KSN"/>
    <e v="#N/A"/>
    <e v="#N/A"/>
    <m/>
    <d v="2023-09-30T00:00:00"/>
    <s v="KSN"/>
    <s v="Network Contractor"/>
    <m/>
    <m/>
    <s v="https://tm365-my.sharepoint.com/personal/badruznasrin_basri_tm_com_my/Documents/Apps/Microsoft%20Forms/Request%20New%20PR/Question%201/BOQ%20TMWA230486_Noreha%20Binti%20Fatehi.pdf; https://tm365-my.sharepoint.com/personal/badruznasrin_basri_tm_com_my/Documents/Apps/Microsoft%20Forms/Request%20New%20PR/Question%201/Project%20Costing%20TMWA230486_Noreha%20Binti%20Fatehi.pdf; https://tm365-my.sharepoint.com/personal/badruznasrin_basri_tm_com_my/Documents/Apps/Microsoft%20Forms/Request%20New%20PR/Question%201/Technical%20Proposal%20KSN_F30-F31%20JLN%20MAKMUR_KSN_Noreha%20Binti%20Fatehi.pdf"/>
    <s v="3400039175"/>
    <m/>
    <s v="https://tm365-my.sharepoint.com/personal/badruznasrin_basri_tm_com_my/_layouts/15/Doc.aspx?sourcedoc=%7BE3E1EFC3-E252-4AED-BA2B-DBE81C21B246%7D&amp;file=Project%20costing%20DQSMH0838_JLNMAKMUR%20FOC%20KSN_F_Noreha%20Binti%20Fatehi.xlsx&amp;action=default&amp;mobileredirect=true"/>
    <m/>
    <m/>
    <m/>
    <m/>
    <m/>
    <m/>
    <m/>
    <m/>
    <m/>
    <m/>
    <m/>
    <m/>
    <m/>
    <m/>
  </r>
  <r>
    <n v="42"/>
    <s v="Amran Bin Ramli"/>
    <s v="11.0 PO Issued"/>
    <d v="2023-09-06T00:00:00"/>
    <s v="PO - 4902144938"/>
    <n v="4902144938"/>
    <s v="PJ"/>
    <m/>
    <s v="GOV2305354"/>
    <m/>
    <s v="TMCA/231983"/>
    <m/>
    <s v="PAC2311465"/>
    <m/>
    <s v="PJ-TRS-0022-TP"/>
    <m/>
    <m/>
    <n v="0"/>
    <s v="PO Issued"/>
    <e v="#REF!"/>
    <x v="0"/>
    <s v="CPPM-PR"/>
    <n v="51"/>
    <m/>
    <m/>
    <s v=""/>
    <d v="2023-09-04T12:02:27"/>
    <s v="engkuintan@tm.com.my"/>
    <m/>
    <n v="7202.03"/>
    <s v="First PO"/>
    <m/>
    <s v="TMone"/>
    <x v="4"/>
    <s v="MYGOV FOC LTS F83-F84 SPUR 12C KASTAM LTSAAS SKYPARK"/>
    <e v="#N/A"/>
    <e v="#N/A"/>
    <m/>
    <d v="2023-09-13T00:00:00"/>
    <s v="LTS"/>
    <s v="Network Contractor"/>
    <m/>
    <m/>
    <s v="https://tm365-my.sharepoint.com/personal/badruznasrin_basri_tm_com_my/Documents/Apps/Microsoft%20Forms/Request%20New%20PR/Question%201/PEJABAT%20KASTAM%20UNIT%20KHAS%20PEMERIKSAAN%20PENUMPAN_Engku%20Intan%20Norazlin.pdf"/>
    <s v="3400038821"/>
    <m/>
    <s v="https://tm365-my.sharepoint.com/personal/badruznasrin_basri_tm_com_my/Documents/Apps/Microsoft%20Forms/Request%20New%20PR/Question/BOQ-PJ-TRS-0022-TP%20(2)_Engku%20Intan%20Norazlin.pdf"/>
    <m/>
    <m/>
    <m/>
    <m/>
    <m/>
    <m/>
    <m/>
    <m/>
    <m/>
    <m/>
    <m/>
    <m/>
    <m/>
    <m/>
  </r>
  <r>
    <n v="43"/>
    <s v="Mohd Syahmi Bin Chik"/>
    <s v="11.0 PO Issued"/>
    <d v="2023-09-08T00:00:00"/>
    <s v="PO:4902149636"/>
    <n v="4902149636"/>
    <s v="KL"/>
    <m/>
    <s v="SCF2300013"/>
    <m/>
    <s v="TMCC/230049"/>
    <m/>
    <s v="PAC2310206"/>
    <m/>
    <s v="CNFD-PKR-0006-TP"/>
    <m/>
    <m/>
    <n v="0"/>
    <s v="PO Issued"/>
    <e v="#REF!"/>
    <x v="0"/>
    <s v="CPPM-PR"/>
    <n v="53"/>
    <m/>
    <m/>
    <s v=""/>
    <d v="2023-09-04T12:33:18"/>
    <s v="fairul@tm.com.my"/>
    <m/>
    <n v="59752.73"/>
    <s v="Additional PO (SI/VO)"/>
    <m/>
    <s v="GNT"/>
    <x v="3"/>
    <s v="CWS SMW6 MRB 4W"/>
    <e v="#N/A"/>
    <e v="#N/A"/>
    <m/>
    <d v="2024-07-30T00:00:00"/>
    <s v="MRB"/>
    <s v="Network Contractor"/>
    <m/>
    <m/>
    <s v="https://tm365-my.sharepoint.com/personal/badruznasrin_basri_tm_com_my/Documents/Apps/Microsoft%20Forms/Request%20New%20PR/Question%201/PROPOSED%20EXCH%20-%20CWS%20SMW6%20MRB%204W%20HDD_Fairul%20Rizman%20Bin%20Ot.pdf"/>
    <s v="3400038998"/>
    <m/>
    <s v="https://tm365-my.sharepoint.com/personal/badruznasrin_basri_tm_com_my/Documents/Apps/Microsoft%20Forms/Request%20New%20PR/Question/BQ%20-%20CWS%20SMW6%206WAY%20PVC%20(EXCHANGE)_Fairul%20Rizman%20Bin%20Ot.pdf; https://tm365-my.sharepoint.com/personal/badruznasrin_basri_tm_com_my/Documents/Apps/Microsoft%20Forms/Request%20New%20PR/Question/BQ%20-%20VO%20CWS%20SMW6%204W%20HDD_Fairul%20Rizman%20Bin%20Ot.pdf"/>
    <m/>
    <m/>
    <m/>
    <m/>
    <m/>
    <m/>
    <m/>
    <m/>
    <m/>
    <m/>
    <m/>
    <m/>
    <m/>
    <m/>
  </r>
  <r>
    <n v="44"/>
    <s v="Muhammad Hafizzuddin Bin Mohd Noor"/>
    <s v="10.0 Sent to CPA for PR Creation"/>
    <d v="2023-09-07T00:00:00"/>
    <s v="2nd queries"/>
    <m/>
    <s v="Johor Selatan"/>
    <m/>
    <s v="NRP2302878"/>
    <m/>
    <s v="TMSA/233142"/>
    <m/>
    <s v="PAC2311181"/>
    <m/>
    <s v="JS-SHA-0270-TP"/>
    <m/>
    <m/>
    <n v="0"/>
    <s v="PR Creation"/>
    <e v="#REF!"/>
    <x v="0"/>
    <s v="CPPM-PR"/>
    <n v="54"/>
    <m/>
    <m/>
    <s v=""/>
    <d v="2023-09-04T12:33:45"/>
    <s v="atiqah.kamis@tm.com.my"/>
    <m/>
    <n v="5177.47"/>
    <s v="First PO"/>
    <m/>
    <s v="TMone"/>
    <x v="1"/>
    <s v="UEM SUNRISE-NUSAJAYA-GH"/>
    <e v="#N/A"/>
    <e v="#N/A"/>
    <m/>
    <d v="2023-09-15T00:00:00"/>
    <s v="GH"/>
    <s v="Network Contractor"/>
    <m/>
    <m/>
    <s v="https://tm365-my.sharepoint.com/personal/badruznasrin_basri_tm_com_my/_layouts/15/Doc.aspx?sourcedoc=%7BF34389A1-9FAC-4726-B23B-A3DF95A3A097%7D&amp;file=BOQ%20TMSA233142%20GUARD%20HOUSE,JALAN%20ASPIRA%203,LAM_Siti%20Nur%20Atiqah%20Bint.xlsx&amp;action=default&amp;mobileredirect=true"/>
    <s v="3400038548"/>
    <m/>
    <s v="https://tm365-my.sharepoint.com/personal/badruznasrin_basri_tm_com_my/_layouts/15/Doc.aspx?sourcedoc=%7B4D69E471-DB7D-4AB3-9143-FA2E4B0E40C9%7D&amp;file=BOQ%20TMSA233142%20GUARD%20HOUSE,JALAN%20ASPIRA%203,LAM_Siti%20Nur%20Atiqah%20Bint.xlsx&amp;action=default&amp;mobileredirect=true"/>
    <m/>
    <m/>
    <m/>
    <m/>
    <m/>
    <m/>
    <m/>
    <m/>
    <m/>
    <m/>
    <m/>
    <m/>
    <m/>
    <m/>
  </r>
  <r>
    <n v="45"/>
    <s v="Muhamad Zaini Bin Mahamad Sarip"/>
    <s v="11.0 PO Issued"/>
    <d v="2023-09-06T00:00:00"/>
    <s v="pac ok. SI verified. emailed to CPA."/>
    <m/>
    <s v="KEL"/>
    <m/>
    <s v="SRR2104611"/>
    <m/>
    <s v="SMEA/226598"/>
    <m/>
    <s v="PAC2211352"/>
    <m/>
    <s v="KEL-GETRA(RR)-0633"/>
    <m/>
    <m/>
    <n v="0"/>
    <s v="PO Issued"/>
    <e v="#REF!"/>
    <x v="0"/>
    <s v="CPPM-PR"/>
    <n v="55"/>
    <m/>
    <m/>
    <s v=""/>
    <d v="2023-09-04T12:42:18"/>
    <s v="azharmm@tm.com.my"/>
    <m/>
    <n v="2117.04"/>
    <s v="Additional PO (SI/VO)"/>
    <m/>
    <s v="Unifi"/>
    <x v="5"/>
    <s v="SRR FOC PP_F12 192C PP-SK JERAM"/>
    <e v="#N/A"/>
    <e v="#N/A"/>
    <m/>
    <d v="2023-09-30T00:00:00"/>
    <s v="PP"/>
    <s v="Network Contractor"/>
    <m/>
    <m/>
    <s v="https://tm365-my.sharepoint.com/personal/badruznasrin_basri_tm_com_my/Documents/Apps/Microsoft%20Forms/Request%20New%20PR/Question%201/SLD%20SRR%20FOC%20PP_F12%20192C%20PP-SMK%20JERAM_Mohd%20Azahar%20Bin%20Must.pdf"/>
    <s v="3400025959"/>
    <m/>
    <s v="https://tm365-my.sharepoint.com/personal/badruznasrin_basri_tm_com_my/Documents/Apps/Microsoft%20Forms/Request%20New%20PR/Question/SI%20SRR%20FOC%20PP_F12%20192C%20PP-SMK%20JERAM_Mohd%20Azahar%20Bin%20Must.pdf"/>
    <m/>
    <m/>
    <m/>
    <m/>
    <m/>
    <m/>
    <m/>
    <m/>
    <m/>
    <m/>
    <m/>
    <m/>
    <m/>
    <m/>
  </r>
  <r>
    <n v="46"/>
    <s v="Muhammad Hafizzuddin Bin Mohd Noor"/>
    <s v="11.0 PO Issued"/>
    <d v="2023-09-07T00:00:00"/>
    <s v="2nd queries"/>
    <m/>
    <s v="Johor Selatan"/>
    <m/>
    <s v="NRP2302298"/>
    <m/>
    <s v="TMSA/232534"/>
    <m/>
    <s v="PAC2310735"/>
    <m/>
    <s v="JS-JAK-0115-TP"/>
    <m/>
    <m/>
    <n v="0"/>
    <s v="PO Issued"/>
    <e v="#REF!"/>
    <x v="0"/>
    <s v="CPPM-PR"/>
    <n v="57"/>
    <m/>
    <m/>
    <s v=""/>
    <d v="2023-09-04T12:58:13"/>
    <s v="atiqah.kamis@tm.com.my"/>
    <m/>
    <n v="31124.29"/>
    <s v="First PO"/>
    <m/>
    <s v="TMG"/>
    <x v="1"/>
    <s v="DIGI - SIMPANG TIGA BANDAR TENGGARA (NGBH) - TGA"/>
    <e v="#N/A"/>
    <e v="#N/A"/>
    <m/>
    <d v="2023-09-20T00:00:00"/>
    <s v="TGA"/>
    <s v="Network Contractor"/>
    <m/>
    <m/>
    <s v="https://tm365-my.sharepoint.com/personal/badruznasrin_basri_tm_com_my/Documents/Apps/Microsoft%20Forms/Request%20New%20PR/Question%201/BOQ%20%20DIGI%20SIMPANG%203%20BDR%20TENGGARA_Siti%20Nur%20Atiqah%20Bint.pdf"/>
    <s v="3400039219"/>
    <m/>
    <s v="https://tm365-my.sharepoint.com/personal/badruznasrin_basri_tm_com_my/_layouts/15/Doc.aspx?sourcedoc=%7B8D54F630-64D6-4916-AD6C-3E07CF6C29EC%7D&amp;file=CNC%20DIGI%20SIMPANG%203%20BDR%20TENGGARA_Siti%20Nur%20Atiqah%20Bint.xlsx&amp;action=default&amp;mobileredirect=true"/>
    <m/>
    <m/>
    <m/>
    <m/>
    <m/>
    <m/>
    <m/>
    <m/>
    <m/>
    <m/>
    <m/>
    <m/>
    <m/>
    <m/>
  </r>
  <r>
    <n v="47"/>
    <s v="Yuhaniz Binti Baidzawi"/>
    <s v="12. Trial Form/Xerox"/>
    <d v="2023-09-12T00:00:00"/>
    <s v="NO TP"/>
    <m/>
    <s v="MK"/>
    <m/>
    <s v="1-71343626592"/>
    <m/>
    <s v="TOSA/231208"/>
    <m/>
    <s v="NA"/>
    <m/>
    <s v="NA"/>
    <m/>
    <m/>
    <n v="0"/>
    <s v="PO Issued"/>
    <e v="#REF!"/>
    <x v="0"/>
    <s v="CPPM-PR"/>
    <n v="60"/>
    <m/>
    <m/>
    <s v=""/>
    <d v="2023-09-04T13:50:36"/>
    <s v="khairudin@tm.com.my"/>
    <m/>
    <n v="883.5"/>
    <s v="First PO"/>
    <m/>
    <s v="Unifi"/>
    <x v="3"/>
    <s v="RO/MKS/ML/C018/DP0003/1-71343626592_x000a_"/>
    <e v="#N/A"/>
    <e v="#N/A"/>
    <m/>
    <d v="2023-09-04T00:00:00"/>
    <s v="ML"/>
    <s v="Network Contractor"/>
    <m/>
    <m/>
    <s v="https://tm365-my.sharepoint.com/personal/badruznasrin_basri_tm_com_my/_layouts/15/Doc.aspx?sourcedoc=%7B6DF5534C-24DE-435E-AB7F-AFE890A214FF%7D&amp;file=Worksheet%20in%20Proposal%20ROT%20Process%20v6(RR-23527_Khairudin%20Bin%20Kadir.xlsx&amp;action=default&amp;mobileredirect=true"/>
    <s v="3400039025"/>
    <m/>
    <s v="https://tm365-my.sharepoint.com/personal/badruznasrin_basri_tm_com_my/_layouts/15/Doc.aspx?sourcedoc=%7BFC5417C3-F35D-41E6-B2E4-843BCDEC42D2%7D&amp;file=Worksheet%20in%20Proposal%20ROT%20Process%20v6(RR-23527_Khairudin%20Bin%20Kadir.xlsx&amp;action=default&amp;mobileredirect=true"/>
    <m/>
    <m/>
    <m/>
    <m/>
    <m/>
    <m/>
    <m/>
    <m/>
    <m/>
    <m/>
    <m/>
    <m/>
    <m/>
    <m/>
  </r>
  <r>
    <n v="48"/>
    <s v="Muhammad Hafizzuddin Bin Mohd Noor"/>
    <s v="11.0 PO Issued"/>
    <d v="2023-09-07T00:00:00"/>
    <s v="2nd queries"/>
    <m/>
    <s v="Johor Selatan"/>
    <m/>
    <s v="NRP2302683"/>
    <m/>
    <s v="TMSA/233050"/>
    <m/>
    <s v="PAC2310740"/>
    <m/>
    <s v="JS-JAK-0150-TP"/>
    <m/>
    <m/>
    <n v="0"/>
    <s v="PO Issued"/>
    <e v="#REF!"/>
    <x v="0"/>
    <s v="CPPM-PR"/>
    <n v="61"/>
    <m/>
    <m/>
    <s v=""/>
    <d v="2023-09-04T14:27:14"/>
    <s v="atiqah.kamis@tm.com.my"/>
    <m/>
    <n v="2529.62"/>
    <s v="First PO"/>
    <m/>
    <s v="TMG"/>
    <x v="1"/>
    <s v="IX_TELEKOM_SENAI AIRPORT CITY - JALAN KARGO 2 (WE) - SNI"/>
    <e v="#N/A"/>
    <e v="#N/A"/>
    <m/>
    <d v="2023-09-20T00:00:00"/>
    <s v="SNI"/>
    <s v="Network Contractor"/>
    <m/>
    <m/>
    <s v="https://tm365-my.sharepoint.com/personal/badruznasrin_basri_tm_com_my/Documents/Apps/Microsoft%20Forms/Request%20New%20PR/Question%201/BOQKIL_1_Siti%20Nur%20Atiqah%20Bint.PDF"/>
    <s v="3400039219"/>
    <m/>
    <s v="https://tm365-my.sharepoint.com/personal/badruznasrin_basri_tm_com_my/Documents/Apps/Microsoft%20Forms/Request%20New%20PR/Question/2STD_C__Siti%20Nur%20Atiqah%20Bint.PDF"/>
    <m/>
    <m/>
    <m/>
    <m/>
    <m/>
    <m/>
    <m/>
    <m/>
    <m/>
    <m/>
    <m/>
    <m/>
    <m/>
    <m/>
  </r>
  <r>
    <n v="49"/>
    <s v="Mahzura Binti Ramli"/>
    <s v="12. In WWPO"/>
    <m/>
    <s v=""/>
    <m/>
    <s v="Sabah"/>
    <m/>
    <s v="H5G2205718"/>
    <m/>
    <s v="TMBA/221759"/>
    <m/>
    <s v="PAC2221331"/>
    <m/>
    <s v="TWU/SKN-TTP-0521-TP"/>
    <m/>
    <m/>
    <n v="0"/>
    <s v="In WWPO"/>
    <e v="#REF!"/>
    <x v="0"/>
    <s v="CPPM-PR"/>
    <n v="62"/>
    <m/>
    <m/>
    <s v=""/>
    <d v="2023-09-04T14:20:57"/>
    <s v="KARDINI@TM.COM.MY"/>
    <m/>
    <n v="55053.599999999999"/>
    <s v="Additional PO (SI/VO)"/>
    <m/>
    <s v="TMG"/>
    <x v="0"/>
    <s v="DNB_HORIZON 5G_DSTAW0931_KGWAKUBA_BAL"/>
    <e v="#N/A"/>
    <e v="#N/A"/>
    <m/>
    <d v="2023-10-30T00:00:00"/>
    <s v="BAL"/>
    <s v="Network Contractor"/>
    <m/>
    <m/>
    <s v="https://tm365-my.sharepoint.com/personal/badruznasrin_basri_tm_com_my/Documents/Apps/Microsoft%20Forms/Request%20New%20PR/Question%201/TP%20PR%20(PROTECT)%20-%20TMBA%20221759_Kardini%20Yusup.pdf"/>
    <s v="3400039099"/>
    <m/>
    <s v="https://tm365-my.sharepoint.com/personal/badruznasrin_basri_tm_com_my/Documents/Apps/Microsoft%20Forms/Request%20New%20PR/Question/TP%20BOQ%20(PROTECT)%20-%20TMBA%20221759_Kardini%20Yusup.pdf"/>
    <m/>
    <m/>
    <m/>
    <m/>
    <m/>
    <m/>
    <m/>
    <m/>
    <m/>
    <m/>
    <m/>
    <m/>
    <m/>
    <m/>
  </r>
  <r>
    <n v="50"/>
    <s v="Nor Alia Binti Ismail Khafidz"/>
    <s v="11.0 PO Issued"/>
    <m/>
    <s v=""/>
    <m/>
    <s v="KL"/>
    <m/>
    <s v="NGT2300001"/>
    <m/>
    <s v="TMCB/230101"/>
    <m/>
    <s v="PAC2308821"/>
    <m/>
    <m/>
    <m/>
    <m/>
    <n v="0"/>
    <s v="PO Issued"/>
    <e v="#REF!"/>
    <x v="0"/>
    <s v="CPPM-PR"/>
    <n v="63"/>
    <m/>
    <m/>
    <s v=""/>
    <d v="2023-09-04T14:33:47"/>
    <s v="mohdhasrul.abuhassan@tm.com.my"/>
    <m/>
    <n v="6456.8"/>
    <s v="Additional PO (SI/VO)"/>
    <m/>
    <s v="GNT"/>
    <x v="3"/>
    <s v="BAU DC POWER TM KE (ME-NGT)"/>
    <e v="#N/A"/>
    <e v="#N/A"/>
    <m/>
    <d v="2023-11-06T00:00:00"/>
    <s v="KE"/>
    <s v="Other Contract"/>
    <m/>
    <s v="3400035946"/>
    <m/>
    <s v="3400035946"/>
    <m/>
    <s v="https://tm365-my.sharepoint.com/personal/badruznasrin_basri_tm_com_my/Documents/Apps/Microsoft%20Forms/Request%20New%20PR/Question/TM%20Kepong%20-%20TM%20Batu%20-%20Upgrading%20DB%203000_Mohd%20Hasrul%20Bin%20Abu.pdf"/>
    <m/>
    <m/>
    <m/>
    <m/>
    <m/>
    <m/>
    <m/>
    <m/>
    <m/>
    <m/>
    <m/>
    <m/>
    <m/>
    <m/>
  </r>
  <r>
    <n v="51"/>
    <s v="Muhammad Hafizzuddin Bin Mohd Noor"/>
    <s v="11.0 PO Issued"/>
    <d v="2023-09-07T00:00:00"/>
    <s v="2nd queries"/>
    <m/>
    <s v="Johor Selatan"/>
    <m/>
    <s v="GOV2301601"/>
    <m/>
    <s v="TMSA/232557"/>
    <m/>
    <s v="PAC2310785"/>
    <m/>
    <s v="JS-MKN-0023-TP"/>
    <m/>
    <m/>
    <n v="0"/>
    <s v="PO Issued"/>
    <e v="#REF!"/>
    <x v="0"/>
    <s v="CPPM-PR"/>
    <n v="64"/>
    <m/>
    <m/>
    <s v=""/>
    <d v="2023-09-04T14:30:19"/>
    <s v="atiqah.kamis@tm.com.my"/>
    <m/>
    <n v="5891.8"/>
    <s v="First PO"/>
    <m/>
    <s v="TMone"/>
    <x v="4"/>
    <s v="MYGOV*NET-KKR (LLM)-LEMBAGA LEBUHRAYA MALAYSIA PEJABAT WILAYAH SELATAN (JOHOR)(SDWAN FTTH)-SC"/>
    <e v="#N/A"/>
    <e v="#N/A"/>
    <m/>
    <d v="2023-07-27T00:00:00"/>
    <s v="SC"/>
    <s v="Network Contractor"/>
    <m/>
    <m/>
    <s v="https://tm365-my.sharepoint.com/personal/badruznasrin_basri_tm_com_my/_layouts/15/Doc.aspx?sourcedoc=%7B13DB03BD-B0EC-4205-A2B6-D94AFBA7FD97%7D&amp;file=Std_Costing_AWP_FTTH_CNC-forCNC_V2-3%20-%20LLM%20SE_Siti%20Nur%20Atiqah%20Bint.xlsx&amp;action=default&amp;mobileredirect=true"/>
    <s v="3400041405"/>
    <m/>
    <s v="https://tm365-my.sharepoint.com/personal/badruznasrin_basri_tm_com_my/_layouts/15/Doc.aspx?sourcedoc=%7B7FF46F43-9C9D-4A58-A4B1-3C19EE1FB363%7D&amp;file=Std_Costing_AWP_FTTH_CNC-forCNC_V2-3%20-%20LLM%20SE_Siti%20Nur%20Atiqah%20Bint.xlsx&amp;action=default&amp;mobileredirect=true"/>
    <m/>
    <m/>
    <m/>
    <m/>
    <m/>
    <m/>
    <m/>
    <m/>
    <m/>
    <m/>
    <m/>
    <m/>
    <m/>
    <m/>
  </r>
  <r>
    <n v="52"/>
    <s v="Mohd Syahmi Bin Chik"/>
    <s v="12. Not Required PO / LOR"/>
    <m/>
    <s v="4902145911 &amp; 4902145916"/>
    <s v="4902145911&amp;4902145916"/>
    <s v="KL"/>
    <m/>
    <s v="NGT2300001"/>
    <m/>
    <s v="NA"/>
    <m/>
    <s v="PAC2308821"/>
    <m/>
    <m/>
    <m/>
    <m/>
    <n v="0"/>
    <s v="PO Issued / Not Require LOR"/>
    <e v="#REF!"/>
    <x v="0"/>
    <s v="CPPM-PR"/>
    <n v="65"/>
    <m/>
    <m/>
    <s v=""/>
    <d v="2023-09-04T14:34:43"/>
    <s v="mohdhasrul.abuhassan@tm.com.my"/>
    <m/>
    <n v="15391.3"/>
    <s v="Additional PO (SI/VO)"/>
    <m/>
    <s v="GNT"/>
    <x v="3"/>
    <s v="BAU DC POWER TM KE (ME-NGT)"/>
    <e v="#N/A"/>
    <e v="#N/A"/>
    <m/>
    <d v="2023-11-06T00:00:00"/>
    <s v="KE"/>
    <s v="Other Contract"/>
    <m/>
    <s v="3400035946"/>
    <m/>
    <s v="3400035946"/>
    <m/>
    <s v="https://tm365-my.sharepoint.com/personal/badruznasrin_basri_tm_com_my/Documents/Apps/Microsoft%20Forms/Request%20New%20PR/Question/TM%20Kepong%20-%20TM%20Wangsa%20maju%20-%20Upgrading%20DB%20300_Mohd%20Hasrul%20Bin%20Abu.pdf"/>
    <m/>
    <m/>
    <m/>
    <m/>
    <m/>
    <m/>
    <m/>
    <m/>
    <m/>
    <m/>
    <m/>
    <m/>
    <m/>
    <m/>
  </r>
  <r>
    <n v="53"/>
    <s v="Mahmud Bin Zakaria"/>
    <s v="11.0 PO Issued"/>
    <d v="2023-09-06T00:00:00"/>
    <s v="SUBMIT CPA TO CREATE PR"/>
    <m/>
    <s v="PJ"/>
    <m/>
    <s v="WAI2209791"/>
    <m/>
    <s v="TMCA/231680"/>
    <m/>
    <s v="PAC2309013"/>
    <m/>
    <s v="PJ-POW-0065-TP"/>
    <m/>
    <m/>
    <n v="0"/>
    <s v="PO Issued"/>
    <e v="#REF!"/>
    <x v="0"/>
    <s v="CPPM-PR"/>
    <n v="66"/>
    <m/>
    <m/>
    <s v=""/>
    <d v="2023-09-04T14:45:02"/>
    <s v="faiez.matjusoh@tm.com.my"/>
    <m/>
    <n v="2474.34"/>
    <s v="First PO"/>
    <m/>
    <s v="Unifi"/>
    <x v="2"/>
    <s v="WC Q3 BGI FOR JENDELA 2023 (J14D)"/>
    <e v="#N/A"/>
    <e v="#N/A"/>
    <m/>
    <d v="2023-08-31T00:00:00"/>
    <s v="BGI"/>
    <s v="Network Contractor"/>
    <m/>
    <m/>
    <s v="https://tm365-my.sharepoint.com/personal/badruznasrin_basri_tm_com_my/Documents/Apps/Microsoft%20Forms/Request%20New%20PR/Question%201/PLAN%20TP65_Mohd%20Faiez%20Mat%20Jusoh.pdf"/>
    <s v="3400039274"/>
    <m/>
    <s v="https://tm365-my.sharepoint.com/personal/badruznasrin_basri_tm_com_my/_layouts/15/Doc.aspx?sourcedoc=%7B3411BEA2-A5E5-40D9-9480-7EAB594A9F28%7D&amp;file=BOQ_Mohd%20Faiez%20Mat%20Jusoh.xlsx&amp;action=default&amp;mobileredirect=true"/>
    <m/>
    <m/>
    <m/>
    <m/>
    <m/>
    <m/>
    <m/>
    <m/>
    <m/>
    <m/>
    <m/>
    <m/>
    <m/>
    <m/>
  </r>
  <r>
    <n v="54"/>
    <s v="Mahzura Binti Ramli"/>
    <s v="11.0 PO Issued"/>
    <m/>
    <s v=""/>
    <m/>
    <s v="Sabah"/>
    <m/>
    <s v="SRR2204009"/>
    <m/>
    <s v="JMBA/230040"/>
    <m/>
    <s v="PAC2222939"/>
    <m/>
    <s v="TWU/SKN-TTP-0583-TP"/>
    <m/>
    <m/>
    <n v="0"/>
    <s v="PO Issued"/>
    <e v="#REF!"/>
    <x v="0"/>
    <s v="CPPM-PR"/>
    <n v="67"/>
    <m/>
    <m/>
    <s v=""/>
    <d v="2023-09-04T15:26:09"/>
    <s v="KARDINI@TM.COM.MY"/>
    <m/>
    <n v="3018.46"/>
    <s v="Additional PO (SI/VO)"/>
    <m/>
    <s v="Unifi"/>
    <x v="5"/>
    <s v="SRR ADD_LHD_C0XX_POIC PHASE 3A"/>
    <e v="#N/A"/>
    <e v="#N/A"/>
    <m/>
    <d v="2023-08-08T00:00:00"/>
    <s v="LHD"/>
    <s v="Network Contractor"/>
    <m/>
    <m/>
    <s v="https://tm365-my.sharepoint.com/personal/badruznasrin_basri_tm_com_my/Documents/Apps/Microsoft%20Forms/Request%20New%20PR/Question%201/FMR%20%26%20C1%20MATERIAL%20-%20JMBA%20230040_Kardini%20Yusup.pdf"/>
    <s v="3400039099"/>
    <m/>
    <s v="https://tm365-my.sharepoint.com/personal/badruznasrin_basri_tm_com_my/Documents/Apps/Microsoft%20Forms/Request%20New%20PR/Question/SITE%20INTRUCTION%20-%20JMBA%20230040%20(002)_Kardini%20Yusup.pdf"/>
    <m/>
    <m/>
    <m/>
    <m/>
    <m/>
    <m/>
    <m/>
    <m/>
    <m/>
    <m/>
    <m/>
    <m/>
    <m/>
    <m/>
  </r>
  <r>
    <n v="55"/>
    <s v="Muhammad Hafizzuddin Bin Mohd Noor"/>
    <s v="12. Exceed Warant"/>
    <d v="2023-09-06T00:00:00"/>
    <s v="Waiters"/>
    <m/>
    <s v="Sabah"/>
    <m/>
    <s v="WAI2307673"/>
    <m/>
    <s v="TMBA/230861"/>
    <m/>
    <s v="PAC2310974"/>
    <m/>
    <s v="KK/PB/LB-LLP-0266-TP"/>
    <m/>
    <m/>
    <n v="0"/>
    <s v="Insufficient Budget"/>
    <e v="#REF!"/>
    <x v="0"/>
    <s v="CPPM-PR"/>
    <n v="68"/>
    <m/>
    <m/>
    <s v=""/>
    <d v="2023-09-04T15:03:46"/>
    <s v="abdrauf.abdrahim@tm.com.my"/>
    <m/>
    <n v="2890.78"/>
    <s v="First PO"/>
    <m/>
    <s v="Unifi"/>
    <x v="2"/>
    <s v="WC ADD FDP KBD_C038M_DP0004(JENDELA)"/>
    <e v="#N/A"/>
    <e v="#N/A"/>
    <m/>
    <d v="2023-09-30T00:00:00"/>
    <s v="KBD"/>
    <s v="Network Contractor"/>
    <m/>
    <m/>
    <s v="https://tm365-my.sharepoint.com/personal/badruznasrin_basri_tm_com_my/_layouts/15/Doc.aspx?sourcedoc=%7B998881C2-0872-42E1-9186-7699718A4D18%7D&amp;file=Technical%20Proposal_TMBA230861%20-%20BOQ%20WC%20ADD%20FD_Abdul%20Rauf%20Bin%20Abdul.pptx&amp;action=edit&amp;mobileredirect=true"/>
    <s v="016-2702580"/>
    <m/>
    <s v="https://tm365-my.sharepoint.com/personal/badruznasrin_basri_tm_com_my/_layouts/15/Doc.aspx?sourcedoc=%7B27FAB864-331D-4CDF-91C6-34C898ADD0E4%7D&amp;file=TMBA230861%20-%20BOQ%20WC%20ADD%20FDP%20KBD_C038M_DP0004(_Abdul%20Rauf%20Bin%20Abdul.xlsx&amp;action=default&amp;mobileredirect=true"/>
    <m/>
    <m/>
    <m/>
    <m/>
    <m/>
    <m/>
    <m/>
    <m/>
    <m/>
    <m/>
    <m/>
    <m/>
    <m/>
    <m/>
  </r>
  <r>
    <n v="56"/>
    <s v="Mahmud Bin Zakaria"/>
    <s v="11.0 PO Issued"/>
    <d v="2023-09-07T00:00:00"/>
    <s v="SUBMIT CPA TO CREATE PR"/>
    <m/>
    <s v="PJ"/>
    <m/>
    <s v="P1P2300063"/>
    <m/>
    <s v="TMCA/231555_x0009__x0009_"/>
    <m/>
    <s v=" PAC2308092"/>
    <m/>
    <s v="PJ-PCO-0900-TP"/>
    <m/>
    <m/>
    <n v="0"/>
    <s v="PO Issued"/>
    <e v="#REF!"/>
    <x v="0"/>
    <s v="CPPM-PR"/>
    <n v="69"/>
    <m/>
    <m/>
    <s v=""/>
    <d v="2023-09-04T15:37:04"/>
    <s v="azmih@tm.com.my"/>
    <m/>
    <n v="6324.15"/>
    <s v="Additional PO (SI/VO)"/>
    <m/>
    <s v="TMG"/>
    <x v="3"/>
    <s v="UNIFI MOBILE CB0169 FOC KJ F56 WEBE_BANDAR KAJANG_KJ P1P2300063"/>
    <e v="#N/A"/>
    <e v="#N/A"/>
    <m/>
    <d v="2023-09-15T00:00:00"/>
    <s v="KJ"/>
    <s v="Network Contractor"/>
    <m/>
    <m/>
    <s v="https://tm365-my.sharepoint.com/personal/badruznasrin_basri_tm_com_my/Documents/Apps/Microsoft%20Forms/Request%20New%20PR/Question%201/PLAN%20VO%20New%20route%20cable%20for%20Webe%20Bdr%20Kajang_Azmi%20Bin%20Che%20Haron%20C.pdf"/>
    <s v="3400038918"/>
    <m/>
    <s v="https://tm365-my.sharepoint.com/personal/badruznasrin_basri_tm_com_my/_layouts/15/Doc.aspx?sourcedoc=%7BE1A645C4-1CA7-47B3-B63D-5F1056748253%7D&amp;file=TMCA231555-%20SITE%20INSTRUCTION_Azmi%20Bin%20Che%20Haron%20C.xlsx&amp;action=default&amp;mobileredirect=true"/>
    <m/>
    <m/>
    <m/>
    <m/>
    <m/>
    <m/>
    <m/>
    <m/>
    <m/>
    <m/>
    <m/>
    <m/>
    <m/>
    <m/>
  </r>
  <r>
    <n v="57"/>
    <s v="Mohd Shahfre Bin Sa'afie"/>
    <s v="11.0 PO Issued"/>
    <m/>
    <s v="Non NEC PO"/>
    <s v="4800407359"/>
    <s v="SB"/>
    <m/>
    <s v="P1P2300078"/>
    <m/>
    <s v="TMCA/231716"/>
    <m/>
    <s v="PAC2309216"/>
    <m/>
    <s v="Non NEC PO"/>
    <m/>
    <m/>
    <n v="0"/>
    <s v="PO Issued"/>
    <e v="#REF!"/>
    <x v="0"/>
    <s v="CPPM-PR"/>
    <n v="70"/>
    <m/>
    <m/>
    <s v=""/>
    <d v="2023-09-04T16:00:45"/>
    <s v="yuhaniz.baidzawi@tm.com.my"/>
    <m/>
    <n v="4830"/>
    <s v="Additional PO (SI/VO)"/>
    <m/>
    <s v="GNT"/>
    <x v="3"/>
    <s v="NRP WEBE CB0015 FOC JKN F44 SPUR 12C (2C) LP JALAN ROJIUN JLN KEBUN_x000a__x000a_pembelian Patch Panel di luar contract"/>
    <e v="#N/A"/>
    <e v="#N/A"/>
    <m/>
    <d v="2023-09-30T00:00:00"/>
    <s v="JKN"/>
    <s v="Other Contract"/>
    <m/>
    <s v="1109600 (Vendor ID)"/>
    <m/>
    <s v="1109600 (Vendor ID)"/>
    <m/>
    <s v="https://tm365-my.sharepoint.com/personal/badruznasrin_basri_tm_com_my/Documents/Apps/Microsoft%20Forms/Request%20New%20PR/Question/QUOTATION%20NURASZ%20INNOVATION%20TECHNOLOGY_250820_Yuhaniz%20Binti%20Baidza.pdf; https://tm365-my.sharepoint.com/personal/badruznasrin_basri_tm_com_my/Documents/Apps/Microsoft%20Forms/Request%20New%20PR/Question/Quotation%20QT-000272%20for%20AND%20SELANGOR%20BARAT_Yuhaniz%20Binti%20Baidza.pdf"/>
    <m/>
    <m/>
    <m/>
    <m/>
    <m/>
    <m/>
    <m/>
    <m/>
    <m/>
    <m/>
    <m/>
    <m/>
    <m/>
    <m/>
  </r>
  <r>
    <n v="58"/>
    <s v="Ts. Khairul Amilin Bin Mohamed Yusof"/>
    <s v="11.0 PO Issued"/>
    <d v="2023-09-07T00:00:00"/>
    <s v="State remark : Project ni sudah ada PO tapi pendin"/>
    <m/>
    <s v="PRK"/>
    <m/>
    <s v="H5G2300735"/>
    <m/>
    <s v="TMNA/232485"/>
    <m/>
    <s v="PAC2310850"/>
    <m/>
    <s v="PRK-SOL-0607-TP"/>
    <m/>
    <m/>
    <n v="0"/>
    <s v="PO Issued"/>
    <e v="#REF!"/>
    <x v="0"/>
    <s v="CPPM-PR"/>
    <n v="71"/>
    <m/>
    <m/>
    <s v=""/>
    <d v="2023-09-04T16:04:34"/>
    <s v="mohdlutfi.mohdtahir@tm.com.my"/>
    <m/>
    <n v="932"/>
    <s v="Additional PO (SI/VO)"/>
    <m/>
    <s v="TMG"/>
    <x v="0"/>
    <s v="H5G FOC PKR_F17 SPUR (12C) CSR DAMJG0571_MYTVTMPULAUPANGKOR_PKR PEKAN PANGKOR"/>
    <e v="#N/A"/>
    <e v="#N/A"/>
    <m/>
    <d v="2023-08-30T00:00:00"/>
    <s v="PKR"/>
    <s v="Network Contractor"/>
    <m/>
    <m/>
    <s v="https://tm365-my.sharepoint.com/personal/badruznasrin_basri_tm_com_my/Documents/Apps/Microsoft%20Forms/Request%20New%20PR/Question%201/TP%20Challenge_%20H5G%20FOC%20PKR_F17%20SPUR%20(12C)%20CSR_Mohamad%20Lutfi%20Bin%20Mo.pdf"/>
    <s v="3400039041"/>
    <m/>
    <s v="https://tm365-my.sharepoint.com/personal/badruznasrin_basri_tm_com_my/_layouts/15/Doc.aspx?sourcedoc=%7BCE36A6DD-5BE3-4294-8C2B-0BF7564803C6%7D&amp;file=Std_Costing_AWP_FTTH_TP-ORI_V2-4_%20H5G%20FOC%20PKR_Mohamad%20Lutfi%20Bin%20Mo.xlsx&amp;action=default&amp;mobileredirect=true"/>
    <m/>
    <m/>
    <m/>
    <m/>
    <m/>
    <m/>
    <m/>
    <m/>
    <m/>
    <m/>
    <m/>
    <m/>
    <m/>
    <m/>
  </r>
  <r>
    <n v="59"/>
    <s v="Amran Bin Ramli"/>
    <s v="11.0 PO Issued"/>
    <d v="2023-09-13T00:00:00"/>
    <s v="PO - 4902147082"/>
    <n v="4902147082"/>
    <s v="Sabah"/>
    <m/>
    <s v="WAI2307476"/>
    <m/>
    <s v="TMBA/230845"/>
    <m/>
    <s v="PAC2310774"/>
    <m/>
    <s v="KK/PB/LB-WUH-0131-TP"/>
    <m/>
    <m/>
    <n v="0"/>
    <s v="PO Issued"/>
    <e v="#REF!"/>
    <x v="0"/>
    <s v="CPPM-PR"/>
    <n v="72"/>
    <m/>
    <m/>
    <s v=""/>
    <d v="2023-09-04T16:22:56"/>
    <s v="abdrauf.abdrahim@tm.com.my"/>
    <m/>
    <n v="12003.62"/>
    <s v="First PO"/>
    <m/>
    <s v="Unifi"/>
    <x v="2"/>
    <s v=" WC ADD FDP KDT_C028_DP0011(JENDELA)"/>
    <e v="#N/A"/>
    <e v="#N/A"/>
    <m/>
    <d v="2023-09-30T00:00:00"/>
    <s v="KDT"/>
    <s v="Network Contractor"/>
    <m/>
    <m/>
    <s v="https://tm365-my.sharepoint.com/personal/badruznasrin_basri_tm_com_my/_layouts/15/Doc.aspx?sourcedoc=%7B68A37F27-1346-4D9A-8056-6E4A39CBFC21%7D&amp;file=TMBA230845%20-%20TP%20-%20%20WC%20ADD%20FDP%20KDT_C028_DP0011_Abdul%20Rauf%20Bin%20Abdul.pptx&amp;action=edit&amp;mobileredirect=true"/>
    <s v="3400038956"/>
    <m/>
    <s v="https://tm365-my.sharepoint.com/personal/badruznasrin_basri_tm_com_my/_layouts/15/Doc.aspx?sourcedoc=%7BAFB59758-004B-4491-AEEF-89C69C045C37%7D&amp;file=TMBA230845%20-%20BOQ%20-%20%20WC%20ADD%20FDP%20KDT_C028_DP001_Abdul%20Rauf%20Bin%20Abdul.xlsx&amp;action=default&amp;mobileredirect=true"/>
    <m/>
    <m/>
    <m/>
    <m/>
    <m/>
    <m/>
    <m/>
    <m/>
    <m/>
    <m/>
    <m/>
    <m/>
    <m/>
    <m/>
  </r>
  <r>
    <n v="60"/>
    <s v="Mohd Azrul Nizam Bin Aziz"/>
    <s v="11.0 PO Issued"/>
    <m/>
    <s v=""/>
    <m/>
    <s v="KD/PR"/>
    <m/>
    <s v="H5G2300332"/>
    <m/>
    <s v="TMNA/232071"/>
    <m/>
    <s v="PAC2307881"/>
    <m/>
    <m/>
    <m/>
    <m/>
    <n v="0"/>
    <s v="PO Issued"/>
    <e v="#REF!"/>
    <x v="0"/>
    <s v="CPPM-PR"/>
    <n v="74"/>
    <m/>
    <m/>
    <s v=""/>
    <d v="2023-09-04T16:41:37"/>
    <s v="mohamadhairi.aziz@tm.com.my"/>
    <m/>
    <n v="4658"/>
    <s v="Additional PO (SI/VO)"/>
    <m/>
    <s v="TMG"/>
    <x v="0"/>
    <s v="H5G_FOC PGL F12/F14 CSR DKLGK0395_TMPADANGLALANG_PGL(DNB_HORIZON 5G)"/>
    <e v="#N/A"/>
    <e v="#N/A"/>
    <m/>
    <d v="2023-10-04T00:00:00"/>
    <s v="PGL"/>
    <s v="Other Contract"/>
    <m/>
    <s v="3400040246"/>
    <m/>
    <s v="3400040246"/>
    <m/>
    <s v="https://tm365-my.sharepoint.com/personal/badruznasrin_basri_tm_com_my/Documents/Apps/Microsoft%20Forms/Request%20New%20PR/Question/QUO%20069%20-En%20HAIRI%20AS%20(KONTRAK)%20TMNA232071_Mohamad%20Hairi%20Bin%20Az.pdf"/>
    <m/>
    <m/>
    <m/>
    <m/>
    <m/>
    <m/>
    <m/>
    <m/>
    <m/>
    <m/>
    <m/>
    <m/>
    <m/>
    <m/>
  </r>
  <r>
    <n v="61"/>
    <s v="Mahmud Bin Zakaria"/>
    <s v="11.0 PO Issued"/>
    <d v="2023-09-11T00:00:00"/>
    <s v="SUBMIT CPA TO CREATE PR"/>
    <m/>
    <s v="Sarawak"/>
    <m/>
    <s v="GOV2305280"/>
    <m/>
    <s v="TMWA/233166"/>
    <m/>
    <s v="PAC2310921"/>
    <m/>
    <s v="KG/SB-BYT-0245-TP"/>
    <m/>
    <m/>
    <n v="0"/>
    <s v="PO Issued"/>
    <e v="#REF!"/>
    <x v="0"/>
    <s v="CPPM-PR"/>
    <n v="75"/>
    <m/>
    <m/>
    <s v=""/>
    <d v="2023-09-04T16:37:01"/>
    <s v="lingkuok.thong@tm.com.my"/>
    <m/>
    <n v="1087.3"/>
    <s v="Additional PO (SI/VO)"/>
    <m/>
    <s v="TMone"/>
    <x v="4"/>
    <s v="NID &amp; FOC FOR  MYGOV*NET-KONSOLIDASI (SARIKEI) - AADK DAERAH SARIKEI (SARIKEI) (KONSO) (IPME) - SRK"/>
    <e v="#N/A"/>
    <e v="#N/A"/>
    <m/>
    <d v="2023-08-19T00:00:00"/>
    <s v="SRK"/>
    <s v="Network Contractor"/>
    <m/>
    <m/>
    <s v="https://tm365-my.sharepoint.com/personal/badruznasrin_basri_tm_com_my/Documents/Apps/Microsoft%20Forms/Request%20New%20PR/Question%201/Appendix%20A%20Google%20Maps%20SI%20AADK%20Sarikei_Ling%20Kuok%20Thong.pdf"/>
    <s v=" 3400038862"/>
    <m/>
    <m/>
    <m/>
    <m/>
    <m/>
    <m/>
    <m/>
    <m/>
    <m/>
    <m/>
    <m/>
    <m/>
    <m/>
    <m/>
    <m/>
    <m/>
  </r>
  <r>
    <n v="62"/>
    <s v="Amran Bin Ramli"/>
    <s v="11.0 PO Issued"/>
    <d v="2023-09-07T00:00:00"/>
    <s v="PO - 4902145950"/>
    <n v="4902145950"/>
    <s v="PJ"/>
    <m/>
    <s v="NRG2300008"/>
    <m/>
    <s v="TMCA/231795"/>
    <m/>
    <s v="PAC2310024"/>
    <m/>
    <s v="PJ-ETD-0028-TP"/>
    <m/>
    <m/>
    <n v="0"/>
    <s v="PO Issued"/>
    <e v="#REF!"/>
    <x v="0"/>
    <s v="CPPM-PR"/>
    <n v="76"/>
    <m/>
    <m/>
    <s v=""/>
    <d v="2023-09-04T16:39:17"/>
    <s v="engkuintan@tm.com.my"/>
    <m/>
    <n v="6251.1"/>
    <s v="First PO"/>
    <m/>
    <s v="TMone"/>
    <x v="3"/>
    <s v="NRP FOC SPUR PJC_F68 (12C) ATT_ELECTROLUX-JALAN PROF. KHOO KAY KIM (WE)-PJC_x000a_"/>
    <e v="#N/A"/>
    <e v="#N/A"/>
    <m/>
    <d v="2023-09-09T00:00:00"/>
    <s v="PJC"/>
    <s v="Network Contractor"/>
    <m/>
    <m/>
    <s v="https://tm365-my.sharepoint.com/personal/badruznasrin_basri_tm_com_my/Documents/Apps/Microsoft%20Forms/Request%20New%20PR/Question%201/TP%20PJ-ETD-0028-TP%20ELECTROLUX-JALAN%20PROF.%20KHOO_Engku%20Intan%20Norazlin.pdf"/>
    <s v="3400038879"/>
    <m/>
    <s v="https://tm365-my.sharepoint.com/personal/badruznasrin_basri_tm_com_my/Documents/Apps/Microsoft%20Forms/Request%20New%20PR/Question/DRAFT%20PR%20PJ-ETD-0028-TP%20ELECTROLUX-JALAN%20PROF_Engku%20Intan%20Norazlin.pdf"/>
    <m/>
    <m/>
    <m/>
    <m/>
    <m/>
    <m/>
    <m/>
    <m/>
    <m/>
    <m/>
    <m/>
    <m/>
    <m/>
    <m/>
  </r>
  <r>
    <n v="63"/>
    <s v="Mohd Azrul Nizam Bin Aziz"/>
    <s v="11.0 PO Issued"/>
    <m/>
    <s v="4902146809"/>
    <n v="4902146809"/>
    <s v="KD/PR"/>
    <m/>
    <s v="H5G2204149"/>
    <m/>
    <s v="TMNA/223380"/>
    <m/>
    <s v="PAC2218397"/>
    <m/>
    <m/>
    <m/>
    <m/>
    <n v="0"/>
    <s v="PO Issued"/>
    <e v="#REF!"/>
    <x v="0"/>
    <s v="CPPM-PR"/>
    <n v="77"/>
    <m/>
    <m/>
    <s v=""/>
    <d v="2023-09-04T16:44:31"/>
    <s v="mohamadhairi.aziz@tm.com.my"/>
    <m/>
    <n v="2176"/>
    <s v="Additional PO (SI/VO)"/>
    <m/>
    <s v="TMG"/>
    <x v="0"/>
    <s v="H5G_FOC ASS F08/09 24C CSR DKKSR0087_JLNPEKANSIMPANGKUALA1 (DNB_HORIZON 5G)"/>
    <e v="#N/A"/>
    <e v="#N/A"/>
    <m/>
    <d v="2023-10-04T00:00:00"/>
    <s v="ASS"/>
    <s v="Other Contract"/>
    <m/>
    <s v="3400040246"/>
    <m/>
    <s v="3400040246"/>
    <m/>
    <s v="https://tm365-my.sharepoint.com/personal/badruznasrin_basri_tm_com_my/Documents/Apps/Microsoft%20Forms/Request%20New%20PR/Question/QUO%20075%20-En%20HAIRI%20AS%20(KONTRAK)_Mohamad%20Hairi%20Bin%20Az.pdf"/>
    <m/>
    <m/>
    <m/>
    <m/>
    <m/>
    <m/>
    <m/>
    <m/>
    <m/>
    <m/>
    <m/>
    <m/>
    <m/>
    <m/>
  </r>
  <r>
    <n v="64"/>
    <s v="Ahmad Zaki Bin Harris"/>
    <s v="10.1 PR Created"/>
    <m/>
    <s v=""/>
    <m/>
    <s v="Sarawak"/>
    <m/>
    <s v="NRC2300123"/>
    <m/>
    <s v="TMWA/233172"/>
    <m/>
    <s v=" PAC2311025"/>
    <m/>
    <s v="KG/SB-MST-0168-TP"/>
    <m/>
    <m/>
    <n v="0"/>
    <s v="Pending PR Release"/>
    <e v="#REF!"/>
    <x v="0"/>
    <s v="CPPM-PR"/>
    <n v="78"/>
    <m/>
    <m/>
    <s v=""/>
    <d v="2023-09-04T16:48:26"/>
    <s v="AUWANI.SUDIN@TM.COM.MY"/>
    <m/>
    <n v="68308.429999999993"/>
    <s v="First PO"/>
    <m/>
    <s v="TMone"/>
    <x v="3"/>
    <s v="UNIFI PORT FOR CRAUN RESEARCH SDN BHD-SUNGAI TALAU RESEARCH STATION(UNIFI)- DLT"/>
    <e v="#N/A"/>
    <e v="#N/A"/>
    <m/>
    <d v="2023-09-30T00:00:00"/>
    <s v="DLT"/>
    <s v="Network Contractor"/>
    <m/>
    <m/>
    <s v="https://tm365-my.sharepoint.com/personal/badruznasrin_basri_tm_com_my/_layouts/15/Doc.aspx?sourcedoc=%7B158A928B-1BB5-4DDB-AF97-BD0DA177CC79%7D&amp;file=TECHNICAL%20PROPOSAL%20FOR%20TMWA233172%20HDD_Nurul%20Auwani%20Sudin.pptx&amp;action=edit&amp;mobileredirect=true; https://tm365-my.sharepoint.com/personal/badruznasrin_basri_tm_com_my/Documents/Apps/Microsoft%20Forms/Request%20New%20PR/Question%201/TECHNICAL%20PROPOSAL%20FOR%20TMWA233172%20DP_Nurul%20Auwani%20Sudin.pdf"/>
    <s v="3400038897"/>
    <m/>
    <s v="https://tm365-my.sharepoint.com/personal/badruznasrin_basri_tm_com_my/_layouts/15/Doc.aspx?sourcedoc=%7BF0DF5B77-48B2-46BD-8B84-310B94ABE7AC%7D&amp;file=3.%20Std_Costing_AWP_FTTH_TP-ORI_V2-4%20CPP_Nurul%20Auwani%20Sudin.xlsx&amp;action=default&amp;mobileredirect=true; https://tm365-my.sharepoint.com/personal/badruznasrin_basri_tm_com_my/_layouts/15/Doc.aspx?sourcedoc=%7BAC4B1E60-931F-438F-AAEC-6F9394E7441B%7D&amp;file=3.%20Std_Costing_AWP_FTTH_TP-ORI_V2-4%20HDD_Nurul%20Auwani%20Sudin.xlsx&amp;action=default&amp;mobileredirect=true"/>
    <m/>
    <m/>
    <m/>
    <m/>
    <m/>
    <m/>
    <m/>
    <m/>
    <m/>
    <m/>
    <m/>
    <m/>
    <m/>
    <m/>
  </r>
  <r>
    <n v="65"/>
    <s v="Mahmud Bin Zakaria"/>
    <s v="11.0 PO Issued"/>
    <d v="2023-09-11T00:00:00"/>
    <s v="Proceed pengeluaran PB- Material out of stock- sub"/>
    <m/>
    <s v="Sarawak"/>
    <m/>
    <s v="GOV2301404"/>
    <m/>
    <s v="TMWA/239090"/>
    <m/>
    <s v="PAC2307215"/>
    <m/>
    <m/>
    <m/>
    <m/>
    <n v="0"/>
    <s v="PO Issued"/>
    <e v="#REF!"/>
    <x v="0"/>
    <s v="CPPM-PR"/>
    <n v="79"/>
    <m/>
    <m/>
    <s v=""/>
    <d v="2023-09-04T17:02:33"/>
    <s v="alice.lee@tm.com.my"/>
    <m/>
    <n v="4097.6000000000004"/>
    <s v="Additional PO (SI/VO)"/>
    <m/>
    <s v="TMone"/>
    <x v="4"/>
    <s v="NID (2 SET) FOR MYGOV*NET-MOF (JKDM) KASTAM WISMA KASTAM BINTULU (IPME)-BTU_x000a_(GOV2301404)"/>
    <e v="#N/A"/>
    <e v="#N/A"/>
    <m/>
    <d v="2023-10-19T00:00:00"/>
    <s v="BTU"/>
    <s v="Other Contract"/>
    <m/>
    <s v="3400023532"/>
    <m/>
    <s v="3400023532"/>
    <m/>
    <s v="https://tm365-my.sharepoint.com/personal/badruznasrin_basri_tm_com_my/_layouts/15/Doc.aspx?sourcedoc=%7B010F51BB-871F-4379-B71C-6EE7792971B2%7D&amp;file=TMWA%20239090%20SFP_Alice%20Lee.xlsx&amp;action=default&amp;mobileredirect=true"/>
    <m/>
    <m/>
    <m/>
    <m/>
    <m/>
    <m/>
    <m/>
    <m/>
    <m/>
    <m/>
    <m/>
    <m/>
    <m/>
    <m/>
  </r>
  <r>
    <n v="66"/>
    <s v="Mahzura Binti Ramli"/>
    <s v="11.0 PO Issued"/>
    <m/>
    <s v=""/>
    <m/>
    <s v="Sabah"/>
    <m/>
    <s v="GOV2301020"/>
    <m/>
    <s v="TMBA/230382"/>
    <m/>
    <s v="PAC2304721"/>
    <m/>
    <s v="TWU/SKN-TTP-0610-TP"/>
    <m/>
    <m/>
    <n v="0"/>
    <s v="PO Issued"/>
    <e v="#REF!"/>
    <x v="0"/>
    <s v="CPPM-PR"/>
    <n v="80"/>
    <m/>
    <m/>
    <s v=""/>
    <d v="2023-09-04T17:05:02"/>
    <s v="KARDINI@TM.COM.MY"/>
    <m/>
    <n v="386.01"/>
    <s v="Additional PO (SI/VO)"/>
    <m/>
    <s v="TMone"/>
    <x v="4"/>
    <s v="MYGOV*NET-KDN (JIM)-PEJABAT IMIGRESEN LAHAD DATU (PENGUATKUASA) (IPME)-LHD"/>
    <e v="#N/A"/>
    <e v="#N/A"/>
    <m/>
    <d v="2023-07-31T00:00:00"/>
    <s v="LHD"/>
    <s v="Network Contractor"/>
    <m/>
    <m/>
    <s v="https://tm365-my.sharepoint.com/personal/badruznasrin_basri_tm_com_my/Documents/Apps/Microsoft%20Forms/Request%20New%20PR/Question%201/FMR%20%26%20C1%20MATERIAL%20-%20TMBA%20230382_Kardini%20Yusup.pdf"/>
    <s v="3400039099"/>
    <m/>
    <s v="https://tm365-my.sharepoint.com/personal/badruznasrin_basri_tm_com_my/Documents/Apps/Microsoft%20Forms/Request%20New%20PR/Question/SITE%20INTRUCTION%20-%20TMBA%20230382_Kardini%20Yusup.pdf"/>
    <m/>
    <m/>
    <m/>
    <m/>
    <m/>
    <m/>
    <m/>
    <m/>
    <m/>
    <m/>
    <m/>
    <m/>
    <m/>
    <m/>
  </r>
  <r>
    <n v="67"/>
    <s v="Muhammad Hafizzuddin Bin Mohd Noor"/>
    <s v="11.0 PO Issued"/>
    <d v="2023-09-07T00:00:00"/>
    <s v=""/>
    <m/>
    <s v="Sarawak"/>
    <m/>
    <s v="GOV2300072"/>
    <m/>
    <s v="TMWA/239077"/>
    <m/>
    <s v="PAC2307214"/>
    <m/>
    <m/>
    <m/>
    <m/>
    <n v="0"/>
    <s v="PO Issued"/>
    <e v="#REF!"/>
    <x v="0"/>
    <s v="CPPM-PR"/>
    <n v="81"/>
    <m/>
    <m/>
    <s v=""/>
    <d v="2023-09-04T17:03:06"/>
    <s v="alice.lee@tm.com.my"/>
    <m/>
    <n v="2458.56"/>
    <s v="Additional PO (SI/VO)"/>
    <m/>
    <s v="TMone"/>
    <x v="4"/>
    <s v="NID (1 SET) FOR MYGOV*NET-NRECC (METEOROLOGI)-STESEN METEOROLOGI RADAR BINTULU_x000a_(IPME)-BTU"/>
    <e v="#N/A"/>
    <e v="#N/A"/>
    <m/>
    <d v="2023-10-11T00:00:00"/>
    <s v="BTU"/>
    <s v="Other Contract"/>
    <m/>
    <s v="3400023532"/>
    <m/>
    <s v="3400023532"/>
    <m/>
    <s v="https://tm365-my.sharepoint.com/personal/badruznasrin_basri_tm_com_my/_layouts/15/Doc.aspx?sourcedoc=%7B557258F5-797B-4073-AB97-00C86BE1AB5D%7D&amp;file=TMWA%20239077%20SFP_Alice%20Lee.xlsx&amp;action=default&amp;mobileredirect=true"/>
    <m/>
    <m/>
    <m/>
    <m/>
    <m/>
    <m/>
    <m/>
    <m/>
    <m/>
    <m/>
    <m/>
    <m/>
    <m/>
    <m/>
  </r>
  <r>
    <n v="68"/>
    <s v="Mohd Shahfre Bin Sa'afie"/>
    <s v="9.0 Insufficient Budget"/>
    <d v="2023-09-07T00:00:00"/>
    <s v=""/>
    <m/>
    <s v="SB"/>
    <m/>
    <s v="NRP2301007"/>
    <m/>
    <s v="TMCA/231327"/>
    <m/>
    <s v="PAC2306708"/>
    <m/>
    <s v="SB-SAL-0283-TP"/>
    <m/>
    <m/>
    <n v="0"/>
    <s v="Insufficient Budget"/>
    <e v="#REF!"/>
    <x v="0"/>
    <s v="CPPM-PR"/>
    <n v="82"/>
    <m/>
    <m/>
    <s v=""/>
    <d v="2023-09-04T17:06:28"/>
    <s v="yuhaniz.baidzawi@tm.com.my"/>
    <m/>
    <n v="8247.5"/>
    <s v="Additional PO (SI/VO)"/>
    <m/>
    <s v="TMG"/>
    <x v="1"/>
    <s v="NRP FOC JM F09 12C (2C) NID CELCOM JLN SEKOLAH, KG.JENJAROM"/>
    <e v="#N/A"/>
    <e v="#N/A"/>
    <m/>
    <d v="2023-09-30T00:00:00"/>
    <s v="JM"/>
    <s v="Network Contractor"/>
    <m/>
    <m/>
    <s v="https://tm365-my.sharepoint.com/personal/badruznasrin_basri_tm_com_my/_layouts/15/Doc.aspx?sourcedoc=%7B47A91FD1-6D7B-4A94-B6DD-B4EDC08EDA8F%7D&amp;file=BOQ%20VO%2BNRP%20FOC%20JM%20F09%2012C%20(2C)%20NID%20CELCOM%20JLN_Yuhaniz%20Binti%20Baidza.doc&amp;action=default&amp;mobileredirect=true; https://tm365-my.sharepoint.com/personal/badruznasrin_basri_tm_com_my/Documents/Apps/Microsoft%20Forms/Request%20New%20PR/Question%201/RMD%20TAPAK%20JM%20F09%20(1)_Yuhaniz%20Binti%20Baidza.pdf"/>
    <s v="3400038789"/>
    <m/>
    <s v="https://tm365-my.sharepoint.com/personal/badruznasrin_basri_tm_com_my/_layouts/15/Doc.aspx?sourcedoc=%7B1A198E03-A06E-4838-B326-CCF7DAF304AB%7D&amp;file=BOQ%20VO%2BNRP%20FOC%20JM%20F09%2012C%20(2C)%20NID%20CELCOM%20JLN_Yuhaniz%20Binti%20Baidza.doc&amp;action=default&amp;mobileredirect=true"/>
    <m/>
    <m/>
    <m/>
    <m/>
    <m/>
    <m/>
    <m/>
    <m/>
    <m/>
    <m/>
    <m/>
    <m/>
    <m/>
    <m/>
  </r>
  <r>
    <n v="69"/>
    <s v="Muhammad Hafizzuddin Bin Mohd Noor"/>
    <s v="11.0 PO Issued"/>
    <d v="2023-09-07T00:00:00"/>
    <s v=""/>
    <m/>
    <s v="Sarawak"/>
    <m/>
    <s v="GOV2300643"/>
    <m/>
    <s v="TMWA/239071"/>
    <m/>
    <s v="PAC2307198"/>
    <m/>
    <m/>
    <m/>
    <m/>
    <n v="0"/>
    <s v="PO Issued"/>
    <e v="#REF!"/>
    <x v="0"/>
    <s v="CPPM-PR"/>
    <n v="83"/>
    <m/>
    <m/>
    <s v=""/>
    <d v="2023-09-04T17:08:39"/>
    <s v="alice.lee@tm.com.my"/>
    <m/>
    <n v="2458.56"/>
    <s v="Additional PO (SI/VO)"/>
    <m/>
    <s v="TMone"/>
    <x v="4"/>
    <s v="NID (1 SET) FOR MYGOV*NET-MOF (JKDM) KASTAM UNIT KHAS PEMERIKSAAN PENUMPANG TERMINAL LAPANGAN TERBANG (ARRIVAL HALL) BINTULU (IPME)-BTU _x0009__x0009__x0009__x0009__x0009__x0009__x0009__x0009__x000a_"/>
    <e v="#N/A"/>
    <e v="#N/A"/>
    <m/>
    <d v="2023-10-11T00:00:00"/>
    <s v="KJPD"/>
    <s v="Other Contract"/>
    <m/>
    <m/>
    <m/>
    <m/>
    <m/>
    <s v="https://tm365-my.sharepoint.com/personal/badruznasrin_basri_tm_com_my/_layouts/15/Doc.aspx?sourcedoc=%7B477DDBA2-8C4F-40FF-B366-677019A66DF6%7D&amp;file=TMWA%20239071%20SFP_Alice%20Lee.xlsx&amp;action=default&amp;mobileredirect=true"/>
    <m/>
    <m/>
    <m/>
    <m/>
    <m/>
    <m/>
    <m/>
    <m/>
    <m/>
    <m/>
    <m/>
    <m/>
    <m/>
    <m/>
  </r>
  <r>
    <n v="70"/>
    <s v="Muhammad Hafizzuddin Bin Mohd Noor"/>
    <s v="11.0 PO Issued"/>
    <d v="2023-09-07T00:00:00"/>
    <s v=""/>
    <m/>
    <s v="Sarawak"/>
    <m/>
    <s v="GOV2301068"/>
    <m/>
    <s v="TMWA/239065"/>
    <m/>
    <s v="PAC2308352"/>
    <m/>
    <m/>
    <m/>
    <m/>
    <n v="0"/>
    <s v="PO Issued"/>
    <e v="#REF!"/>
    <x v="0"/>
    <s v="CPPM-PR"/>
    <n v="84"/>
    <m/>
    <m/>
    <s v=""/>
    <d v="2023-09-04T17:12:57"/>
    <s v="alice.lee@tm.com.my"/>
    <m/>
    <n v="1639.04"/>
    <s v="Additional PO (SI/VO)"/>
    <m/>
    <s v="TMone"/>
    <x v="4"/>
    <s v="NID (2 SET) FOR MYGOV*NET-KDN (JPN)-JABATAN PENDAFTARAN NEGARA (JPN) DAERAH SEBAUH(IPME)-SBH_x0009__x0009__x0009__x0009__x0009__x0009__x0009__x0009_"/>
    <e v="#N/A"/>
    <e v="#N/A"/>
    <m/>
    <d v="2023-10-11T00:00:00"/>
    <s v="SBH"/>
    <s v="Other Contract"/>
    <m/>
    <m/>
    <m/>
    <m/>
    <m/>
    <s v="https://tm365-my.sharepoint.com/personal/badruznasrin_basri_tm_com_my/_layouts/15/Doc.aspx?sourcedoc=%7BFECD6031-2EC2-4B63-9863-047FBB57F4F9%7D&amp;file=TMWA%20239065%20SFP_Alice%20Lee.xlsx&amp;action=default&amp;mobileredirect=true"/>
    <m/>
    <m/>
    <m/>
    <m/>
    <m/>
    <m/>
    <m/>
    <m/>
    <m/>
    <m/>
    <m/>
    <m/>
    <m/>
    <m/>
  </r>
  <r>
    <n v="71"/>
    <s v="Muhammad Hafizzuddin Bin Mohd Noor"/>
    <s v="11.0 PO Issued"/>
    <d v="2023-09-07T00:00:00"/>
    <s v=""/>
    <s v="SMEA/226619"/>
    <s v="Sarawak"/>
    <m/>
    <s v="GOV2300908"/>
    <m/>
    <s v="TMWA/239062"/>
    <m/>
    <s v="PAC2307202"/>
    <m/>
    <m/>
    <m/>
    <m/>
    <n v="0"/>
    <s v="PO Issued"/>
    <e v="#REF!"/>
    <x v="0"/>
    <s v="CPPM-PR"/>
    <n v="85"/>
    <m/>
    <m/>
    <s v=""/>
    <d v="2023-09-04T17:16:40"/>
    <s v="alice.lee@tm.com.my"/>
    <m/>
    <n v="1639.04"/>
    <s v="Additional PO (SI/VO)"/>
    <m/>
    <s v="TMone"/>
    <x v="4"/>
    <s v="NID (2 SET) FOR MYGOV*NET-KDN (JIM)-PEJABAT IMIGRESEN BINTULU (IPME)-BTU _x0009__x0009__x0009__x0009__x0009__x0009__x0009__x0009__x000a_"/>
    <e v="#N/A"/>
    <e v="#N/A"/>
    <m/>
    <d v="2023-10-11T00:00:00"/>
    <s v="BTU"/>
    <s v="Other Contract"/>
    <m/>
    <m/>
    <m/>
    <m/>
    <m/>
    <s v="https://tm365-my.sharepoint.com/personal/badruznasrin_basri_tm_com_my/_layouts/15/Doc.aspx?sourcedoc=%7BDCC90BD2-A06A-4B7C-806C-FA8B99AE7D06%7D&amp;file=TMWA%20239062%20SFP_Alice%20Lee.xlsx&amp;action=default&amp;mobileredirect=true"/>
    <m/>
    <m/>
    <m/>
    <m/>
    <m/>
    <m/>
    <m/>
    <m/>
    <m/>
    <m/>
    <m/>
    <m/>
    <m/>
    <m/>
  </r>
  <r>
    <n v="72"/>
    <s v="Muhammad Hafizzuddin Bin Mohd Noor"/>
    <s v="11.0 PO Issued"/>
    <d v="2023-09-07T00:00:00"/>
    <s v=""/>
    <m/>
    <s v="Sarawak"/>
    <m/>
    <s v="GOV2300530"/>
    <m/>
    <s v="TMWA/239141"/>
    <m/>
    <s v="PAC2311076"/>
    <m/>
    <m/>
    <m/>
    <m/>
    <n v="0"/>
    <s v="PO Issued"/>
    <e v="#REF!"/>
    <x v="0"/>
    <s v="CPPM-PR"/>
    <n v="86"/>
    <m/>
    <m/>
    <s v=""/>
    <d v="2023-09-04T17:21:06"/>
    <s v="alice.lee@tm.com.my"/>
    <m/>
    <n v="819.52"/>
    <s v="First PO"/>
    <m/>
    <s v="TMone"/>
    <x v="4"/>
    <s v="NID (1 SET) FOR MYGOV*NET-KPKT(JBPM)-BALAI BOMBA DAN PENYELAMAT BELAGA(IPME)-BLG_x0009__x0009__x0009__x0009__x0009__x0009__x0009__x0009__x000a_"/>
    <e v="#N/A"/>
    <e v="#N/A"/>
    <m/>
    <d v="2023-10-11T00:00:00"/>
    <s v="BLG"/>
    <s v="Other Contract"/>
    <m/>
    <m/>
    <m/>
    <m/>
    <m/>
    <s v="https://tm365-my.sharepoint.com/personal/badruznasrin_basri_tm_com_my/_layouts/15/Doc.aspx?sourcedoc=%7B75FABEFB-62EF-4C8D-92D9-F6AB69465BB3%7D&amp;file=TMWA%20239141%20SFP_Alice%20Lee.xlsx&amp;action=default&amp;mobileredirect=true"/>
    <m/>
    <m/>
    <m/>
    <m/>
    <m/>
    <m/>
    <m/>
    <m/>
    <m/>
    <m/>
    <m/>
    <m/>
    <m/>
    <m/>
  </r>
  <r>
    <n v="73"/>
    <s v="Khairunnisa Bte Muhamad Noor"/>
    <s v="8.3 Queried(other) Please fill in Remark"/>
    <d v="2023-09-07T00:00:00"/>
    <s v="AND w/draw NID"/>
    <m/>
    <s v="Sarawak"/>
    <m/>
    <s v="GOV2301043"/>
    <m/>
    <s v="TMWA/239061"/>
    <m/>
    <s v="PAC2307200"/>
    <m/>
    <m/>
    <m/>
    <m/>
    <n v="0"/>
    <s v="Queried - Require More Information From NeC/AND"/>
    <e v="#REF!"/>
    <x v="0"/>
    <s v="CPPM-PR"/>
    <n v="87"/>
    <m/>
    <m/>
    <s v=""/>
    <d v="2023-09-04T17:25:25"/>
    <s v="alice.lee@tm.com.my"/>
    <m/>
    <n v="1562.4"/>
    <s v="Additional PO (SI/VO)"/>
    <m/>
    <s v="TMone"/>
    <x v="4"/>
    <s v="NID (2 SET) FOR MYGOV*NET-KDN (JPN)-JABATAN PENDAFTARAN NEGARA (JPN) CAWANGAN_x000a_BINTULU(IPME)-BTU"/>
    <e v="#N/A"/>
    <e v="#N/A"/>
    <m/>
    <d v="2023-10-11T00:00:00"/>
    <s v="BTU"/>
    <s v="Other Contract"/>
    <m/>
    <m/>
    <m/>
    <m/>
    <m/>
    <s v="https://tm365-my.sharepoint.com/personal/badruznasrin_basri_tm_com_my/_layouts/15/Doc.aspx?sourcedoc=%7BE47530B3-07BC-411F-947C-36566D67C610%7D&amp;file=TMWA%20239061%20SFP_Alice%20Lee.xlsx&amp;action=default&amp;mobileredirect=true"/>
    <m/>
    <m/>
    <m/>
    <m/>
    <m/>
    <m/>
    <m/>
    <m/>
    <m/>
    <m/>
    <m/>
    <m/>
    <m/>
    <m/>
  </r>
  <r>
    <n v="74"/>
    <s v="Khairunnisa Bte Muhamad Noor"/>
    <s v="8.3 Queried(other) Please fill in Remark"/>
    <d v="2023-09-07T00:00:00"/>
    <s v="AND w/draw NID"/>
    <m/>
    <s v="Sarawak"/>
    <m/>
    <s v="GOV2301052"/>
    <m/>
    <s v="TMWA/239063"/>
    <m/>
    <s v="PAC2307203"/>
    <m/>
    <m/>
    <m/>
    <m/>
    <n v="0"/>
    <s v="Queried - Require More Information From NeC/AND"/>
    <e v="#REF!"/>
    <x v="0"/>
    <s v="CPPM-PR"/>
    <n v="88"/>
    <m/>
    <m/>
    <s v=""/>
    <d v="2023-09-04T17:29:46"/>
    <s v="alice.lee@tm.com.my"/>
    <m/>
    <n v="868"/>
    <s v="Additional PO (SI/VO)"/>
    <m/>
    <s v="TMone"/>
    <x v="4"/>
    <s v="NID (2 SET) FOR MYGOV*NET-KDN (JIM)-PEJABAT IMIGRESEN PELABUHAN BINTULU (IPME)-TKD _x0009__x0009__x0009__x0009__x0009__x0009__x0009__x0009__x000a_"/>
    <e v="#N/A"/>
    <e v="#N/A"/>
    <m/>
    <d v="2023-10-11T00:00:00"/>
    <s v="TKD"/>
    <s v="Other Contract"/>
    <m/>
    <m/>
    <m/>
    <m/>
    <m/>
    <s v="https://tm365-my.sharepoint.com/personal/badruznasrin_basri_tm_com_my/_layouts/15/Doc.aspx?sourcedoc=%7BCC52114C-47FA-4D3C-8B1E-DFB196E25682%7D&amp;file=TMWA%20239063%20SFP_Alice%20Lee.xlsx&amp;action=default&amp;mobileredirect=true"/>
    <m/>
    <m/>
    <m/>
    <m/>
    <m/>
    <m/>
    <m/>
    <m/>
    <m/>
    <m/>
    <m/>
    <m/>
    <m/>
    <m/>
  </r>
  <r>
    <n v="75"/>
    <s v="Mohd Azrul Nizam Bin Aziz"/>
    <s v="11.0 PO Issued"/>
    <d v="2023-09-11T00:00:00"/>
    <s v="NID"/>
    <s v="4902146775"/>
    <s v="KD/PR"/>
    <m/>
    <s v="GOV2301705"/>
    <m/>
    <s v="TMNA/231656"/>
    <m/>
    <s v="PAC2307460"/>
    <m/>
    <s v="KD/PL-JAT-0214-TP"/>
    <m/>
    <m/>
    <n v="0"/>
    <s v="PO Issued"/>
    <e v="#REF!"/>
    <x v="0"/>
    <s v="CPPM-PR"/>
    <n v="89"/>
    <m/>
    <m/>
    <s v=""/>
    <d v="2023-09-04T17:07:48"/>
    <s v="msyarafuddin@tm.com.my"/>
    <m/>
    <n v="503.81"/>
    <s v="Additional PO (SI/VO)"/>
    <m/>
    <s v="GNT"/>
    <x v="4"/>
    <s v="MYGOV*NET YN_F05 - MAJLIS DAERAH YAN (99.7) - YN"/>
    <e v="#N/A"/>
    <e v="#N/A"/>
    <m/>
    <d v="2023-09-04T00:00:00"/>
    <s v="YN"/>
    <s v="Network Contractor"/>
    <m/>
    <m/>
    <s v="https://tm365-my.sharepoint.com/personal/badruznasrin_basri_tm_com_my/Documents/Apps/Microsoft%20Forms/Request%20New%20PR/Question%201/BOQ%20MYGOVNET%20YN_F05%20-%20MAJLIS%20DAERAH%20YAN%20(99.7_Muhammad%20Syarafuddin.pdf"/>
    <s v="3400038656"/>
    <m/>
    <s v="https://tm365-my.sharepoint.com/personal/badruznasrin_basri_tm_com_my/Documents/Apps/Microsoft%20Forms/Request%20New%20PR/Question/BOQ%20MYGOVNET%20YN_F05%20-%20MAJLIS%20DAERAH%20YAN%20(99.7_Muhammad%20Syarafuddin.pdf"/>
    <m/>
    <m/>
    <m/>
    <m/>
    <m/>
    <m/>
    <m/>
    <m/>
    <m/>
    <m/>
    <m/>
    <m/>
    <m/>
    <m/>
  </r>
  <r>
    <n v="76"/>
    <s v="Khairunnisa Bte Muhamad Noor"/>
    <s v="8.3 Queried(other) Please fill in Remark"/>
    <d v="2023-09-07T00:00:00"/>
    <s v="AND w/draw NID"/>
    <m/>
    <s v="Sarawak"/>
    <m/>
    <s v="GOV2300455"/>
    <m/>
    <s v="TMWA/239067"/>
    <m/>
    <s v="PAC2307208"/>
    <m/>
    <m/>
    <m/>
    <m/>
    <n v="0"/>
    <s v="Queried - Require More Information From NeC/AND"/>
    <e v="#REF!"/>
    <x v="0"/>
    <s v="CPPM-PR"/>
    <n v="90"/>
    <m/>
    <m/>
    <s v=""/>
    <d v="2023-09-04T17:33:09"/>
    <s v="alice.lee@tm.com.my"/>
    <m/>
    <n v="173.6"/>
    <s v="Additional PO (SI/VO)"/>
    <m/>
    <s v="TMone"/>
    <x v="4"/>
    <s v="NID (1 SET) FOR MYGOV*NET-KPKT(JBPM)-BALAI BOMBA DAN PENYELAMAT ZON BINTULU(IPME)-BTU _x0009__x0009__x0009__x0009__x0009__x0009__x0009__x0009__x000a_"/>
    <e v="#N/A"/>
    <e v="#N/A"/>
    <m/>
    <d v="2023-10-11T00:00:00"/>
    <s v="BTU"/>
    <s v="Other Contract"/>
    <m/>
    <s v="3400023532"/>
    <m/>
    <s v="3400023532"/>
    <m/>
    <s v="https://tm365-my.sharepoint.com/personal/badruznasrin_basri_tm_com_my/_layouts/15/Doc.aspx?sourcedoc=%7B689B917B-9051-406F-8BEE-97F4D1E2306B%7D&amp;file=TMWA%20239067%20SFP_Alice%20Lee.xlsx&amp;action=default&amp;mobileredirect=true"/>
    <m/>
    <m/>
    <m/>
    <m/>
    <m/>
    <m/>
    <m/>
    <m/>
    <m/>
    <m/>
    <m/>
    <m/>
    <m/>
    <m/>
  </r>
  <r>
    <n v="77"/>
    <s v="Amran Bin Ramli"/>
    <s v="11.0 PO Issued"/>
    <d v="2023-09-20T00:00:00"/>
    <s v="PO - 4902148945"/>
    <n v="4902148945"/>
    <s v="TRG"/>
    <m/>
    <s v="GOV2304912"/>
    <m/>
    <s v="TMEC/230128 "/>
    <m/>
    <s v="PAC2309934"/>
    <m/>
    <s v="CNFD-GET-0044-TP"/>
    <m/>
    <m/>
    <n v="0"/>
    <s v="PO Issued"/>
    <e v="#REF!"/>
    <x v="0"/>
    <s v="CPPM-PR"/>
    <n v="91"/>
    <m/>
    <m/>
    <s v=""/>
    <d v="2023-09-04T17:36:44"/>
    <s v="nazman.zaiyadi@tm.com.my"/>
    <m/>
    <n v="10507.55"/>
    <s v="Additional PO (SI/VO)"/>
    <m/>
    <s v="TMone"/>
    <x v="4"/>
    <s v="Penarikan kabel FOC 96C dari TM Jerteh (JH) ke TM Kampung Raja (KRA). VO SI untuk kerja-kerja pembaikan laluan FOC yang rosak dan tersekat"/>
    <e v="#N/A"/>
    <e v="#N/A"/>
    <m/>
    <d v="2023-09-30T00:00:00"/>
    <s v="JH-KRA"/>
    <s v="Network Contractor"/>
    <m/>
    <m/>
    <s v="https://tm365-my.sharepoint.com/personal/badruznasrin_basri_tm_com_my/Documents/Apps/Microsoft%20Forms/Request%20New%20PR/Question%201/SI%20FOC%2096C%20JH-KRA%20SIGNED_Nazman%20Bin%20Zaiyadi.pdf"/>
    <s v="3400038885"/>
    <m/>
    <s v="https://tm365-my.sharepoint.com/personal/badruznasrin_basri_tm_com_my/_layouts/15/Doc.aspx?sourcedoc=%7B6DCF1FC0-85A9-45B5-8274-78728033BEF4%7D&amp;file=JH-KRA%20BOQ%20VO%20SI_Nazman%20Bin%20Zaiyadi.xls&amp;action=default&amp;mobileredirect=true"/>
    <m/>
    <m/>
    <m/>
    <m/>
    <m/>
    <m/>
    <m/>
    <m/>
    <m/>
    <m/>
    <m/>
    <m/>
    <m/>
    <m/>
  </r>
  <r>
    <n v="78"/>
    <s v="Amran Bin Ramli"/>
    <s v="11.0 PO Issued"/>
    <d v="2023-09-20T00:00:00"/>
    <s v="PO - 4902148864"/>
    <n v="4902148864"/>
    <s v="TRG"/>
    <m/>
    <s v="GOV2304916"/>
    <m/>
    <s v="TMEC/230132"/>
    <m/>
    <s v="PAC2309942"/>
    <m/>
    <s v="CNFD-GET-0046-TP"/>
    <m/>
    <m/>
    <n v="0"/>
    <s v="PO Issued"/>
    <e v="#REF!"/>
    <x v="0"/>
    <s v="CPPM-PR"/>
    <n v="93"/>
    <m/>
    <m/>
    <s v=""/>
    <d v="2023-09-04T17:38:02"/>
    <s v="nazman.zaiyadi@tm.com.my"/>
    <m/>
    <n v="28279.040000000001"/>
    <s v="Additional PO (SI/VO)"/>
    <m/>
    <s v="TMone"/>
    <x v="4"/>
    <s v="Penarikan kabel optik 96C dari TM AMS ke TM BKI. VO SI untuk pembaikan laluan/way yang rosak untuk penarikan kabel tersebut"/>
    <e v="#N/A"/>
    <e v="#N/A"/>
    <m/>
    <d v="2023-09-30T00:00:00"/>
    <s v="AMS-BKI"/>
    <s v="Network Contractor"/>
    <m/>
    <m/>
    <s v="https://tm365-my.sharepoint.com/personal/badruznasrin_basri_tm_com_my/Documents/Apps/Microsoft%20Forms/Request%20New%20PR/Question%201/SI%20FOC%2096C%20AMS%20BKI%20SIGNED_Nazman%20Bin%20Zaiyadi.pdf"/>
    <s v="3400038885"/>
    <m/>
    <s v="https://tm365-my.sharepoint.com/personal/badruznasrin_basri_tm_com_my/_layouts/15/Doc.aspx?sourcedoc=%7B271087E8-8F1A-426E-B948-4E7629E3E9B7%7D&amp;file=AMS-BKI%20BOQ%20VO%20SI_Nazman%20Bin%20Zaiyadi.xls&amp;action=default&amp;mobileredirect=true"/>
    <m/>
    <m/>
    <m/>
    <m/>
    <m/>
    <m/>
    <m/>
    <m/>
    <m/>
    <m/>
    <m/>
    <m/>
    <m/>
    <m/>
  </r>
  <r>
    <n v="79"/>
    <s v="Mahzura Binti Ramli"/>
    <s v="11.0 PO Issued"/>
    <m/>
    <s v=""/>
    <m/>
    <s v="Sabah"/>
    <m/>
    <s v="NRP2301041"/>
    <m/>
    <s v="TMBA/230341"/>
    <m/>
    <s v="PAC2304188"/>
    <m/>
    <s v="TWU/SKN-EXT-0718-TP"/>
    <m/>
    <m/>
    <n v="0"/>
    <s v="PO Issued"/>
    <e v="#REF!"/>
    <x v="0"/>
    <s v="CPPM-PR"/>
    <n v="94"/>
    <m/>
    <m/>
    <s v=""/>
    <d v="2023-09-04T17:06:13"/>
    <s v="KARDINI@TM.COM.MY"/>
    <m/>
    <n v="7596.92"/>
    <s v="Additional PO (SI/VO)"/>
    <m/>
    <s v="TMG"/>
    <x v="1"/>
    <s v="NRP FOC TWU F0XX SPUR (12C) FOR NID REDTONE KAMPUNG PASIR PUTIH, TAWAU"/>
    <e v="#N/A"/>
    <e v="#N/A"/>
    <m/>
    <d v="2023-09-30T00:00:00"/>
    <s v="TWU"/>
    <s v="Network Contractor"/>
    <m/>
    <m/>
    <s v="https://tm365-my.sharepoint.com/personal/badruznasrin_basri_tm_com_my/Documents/Apps/Microsoft%20Forms/Request%20New%20PR/Question%201/Std_Costing_FTTH(Turnkey_ORI)_TMBA230341%20-%20SI_Kardini%20Yusup.pdf"/>
    <s v="3400039079"/>
    <m/>
    <s v="https://tm365-my.sharepoint.com/personal/badruznasrin_basri_tm_com_my/Documents/Apps/Microsoft%20Forms/Request%20New%20PR/Question/Draft%20(Turnkey_ORI)_TMBA230341%20-%20SI_Kardini%20Yusup.pdf"/>
    <m/>
    <m/>
    <m/>
    <m/>
    <m/>
    <m/>
    <m/>
    <m/>
    <m/>
    <m/>
    <m/>
    <m/>
    <m/>
    <m/>
  </r>
  <r>
    <n v="80"/>
    <s v="Hasrul Nizam Bin Othman"/>
    <s v="11.0 PO Issued"/>
    <d v="2023-09-14T00:00:00"/>
    <s v="4902147794 (15/9/23)"/>
    <s v="4902147794(15/9/23)"/>
    <s v="TRG"/>
    <m/>
    <s v="GOV2304998"/>
    <m/>
    <s v="TMEA/233269"/>
    <m/>
    <s v="PAC2310928"/>
    <m/>
    <s v="TRG-ATT-0147-TP"/>
    <m/>
    <m/>
    <n v="0"/>
    <s v="PO Issued"/>
    <e v="#REF!"/>
    <x v="0"/>
    <s v="CPPM-PR"/>
    <n v="95"/>
    <m/>
    <m/>
    <s v=""/>
    <d v="2023-09-04T18:38:49"/>
    <s v="m.azrulazwan@tm.com.my"/>
    <m/>
    <n v="2989.24"/>
    <s v="First PO"/>
    <m/>
    <s v="TMone"/>
    <x v="4"/>
    <s v="MYGOVNET FOC SPUR (12C) IPME KBE KLINIK KESIHATAN KUALA BESUT (UNIT METADHON)"/>
    <e v="#N/A"/>
    <e v="#N/A"/>
    <m/>
    <d v="2023-08-27T00:00:00"/>
    <s v="KBE"/>
    <s v="Network Contractor"/>
    <m/>
    <m/>
    <s v="https://tm365-my.sharepoint.com/personal/badruznasrin_basri_tm_com_my/_layouts/15/Doc.aspx?sourcedoc=%7B64063323-B619-4C5F-AA6F-91DFE559DC3A%7D&amp;file=BOQ%20COSTING%20MYGOV%20KLINIK%20KESIHATAN%20KUALA%20BESU_Mohd%20Azrulazwan%20Bin.xlsx&amp;action=default&amp;mobileredirect=true"/>
    <s v="TRG-ATT-0147-TP"/>
    <m/>
    <s v="https://tm365-my.sharepoint.com/personal/badruznasrin_basri_tm_com_my/_layouts/15/Doc.aspx?sourcedoc=%7B1B04CCEC-AE6B-4748-8082-25289928A702%7D&amp;file=BOQ%20COSTING%20MYGOV%20KLINIK%20KESIHATAN%20KUALA%20BESU_Mohd%20Azrulazwan%20Bin.xlsx&amp;action=default&amp;mobileredirect=true"/>
    <m/>
    <m/>
    <m/>
    <m/>
    <m/>
    <m/>
    <m/>
    <m/>
    <m/>
    <m/>
    <m/>
    <m/>
    <m/>
    <m/>
  </r>
  <r>
    <n v="81"/>
    <s v="Mohd Azrul Nizam Bin Aziz"/>
    <s v="8.3 Queried(other) Please fill in Remark"/>
    <d v="2023-09-11T00:00:00"/>
    <s v=""/>
    <m/>
    <s v="KD/PR"/>
    <m/>
    <s v="PAC2223874"/>
    <m/>
    <s v="TMNA/230169"/>
    <m/>
    <s v="PAC2223874"/>
    <m/>
    <s v="KD/PL-ABS-0383-TP"/>
    <m/>
    <m/>
    <n v="0"/>
    <s v="Queried - Require More Information From NeC/AND"/>
    <e v="#REF!"/>
    <x v="0"/>
    <s v="CPPM-PR"/>
    <n v="96"/>
    <m/>
    <m/>
    <s v=""/>
    <d v="2023-09-04T18:57:20"/>
    <s v="zairin@tm.com.my"/>
    <m/>
    <n v="9759.9599999999991"/>
    <s v="First PO"/>
    <m/>
    <s v="Unifi"/>
    <x v="3"/>
    <s v="SRR FTTH (ADD) BAA_C017 KG TELOK WANG BESAR / TMN TELUK BAYU"/>
    <e v="#N/A"/>
    <e v="#N/A"/>
    <m/>
    <d v="2023-09-06T00:00:00"/>
    <s v="BAA"/>
    <s v="Network Contractor"/>
    <m/>
    <m/>
    <s v="https://tm365-my.sharepoint.com/personal/badruznasrin_basri_tm_com_my/Documents/Apps/Microsoft%20Forms/Request%20New%20PR/Question%201/BOQ%20BAA_C017%20KG%20TELOK%20WANG%20(1)_Mohd%20Zairin%20Effendy.pdf"/>
    <s v="3400038494"/>
    <m/>
    <s v="https://tm365-my.sharepoint.com/personal/badruznasrin_basri_tm_com_my/_layouts/15/Doc.aspx?sourcedoc=%7BFAE6A6A7-4D26-4758-9AFD-611DA98AD0C4%7D&amp;file=PR%20BAA_C017%20KG%20TELUK%20WANG%20BESAR_Mohd%20Zairin%20Effendy.xlsx&amp;action=default&amp;mobileredirect=true"/>
    <m/>
    <m/>
    <m/>
    <m/>
    <m/>
    <m/>
    <m/>
    <m/>
    <m/>
    <m/>
    <m/>
    <m/>
    <m/>
    <m/>
  </r>
  <r>
    <n v="82"/>
    <s v="Mohd Syahmi Bin Chik"/>
    <s v="11.0 PO Issued"/>
    <m/>
    <s v="PO: 4902145937"/>
    <n v="4902145937"/>
    <s v="KL"/>
    <m/>
    <s v="NRP2302047"/>
    <m/>
    <s v="TMCA/233005"/>
    <m/>
    <s v="PAC2310913"/>
    <m/>
    <s v="KL-PMN-1605-TP"/>
    <m/>
    <m/>
    <n v="0"/>
    <s v="PO Issued"/>
    <e v="#REF!"/>
    <x v="0"/>
    <s v="CPPM-PR"/>
    <n v="98"/>
    <m/>
    <m/>
    <s v=""/>
    <d v="2023-09-04T23:51:55"/>
    <s v="effendi@tm.com.my"/>
    <m/>
    <n v="3387"/>
    <s v="First PO"/>
    <m/>
    <s v="TMG"/>
    <x v="1"/>
    <s v="NRP FOC SPUR TAR 24C  UTK IP TRANSIT 1GB SLA 99.0% TRANSGREEN_FELCRA TOWER &amp; SEMARAK RESIDENCE NRP2302047"/>
    <e v="#N/A"/>
    <e v="#N/A"/>
    <m/>
    <d v="2023-09-30T00:00:00"/>
    <s v="TAR"/>
    <s v="Network Contractor"/>
    <m/>
    <m/>
    <s v="https://tm365-my.sharepoint.com/personal/badruznasrin_basri_tm_com_my/_layouts/15/Doc.aspx?sourcedoc=%7BEC222C52-649D-4C89-9954-023AED1A8413%7D&amp;file=TP%20-%20FOC%20FELCRA%20TOWER_MNM_040923_Shamsul%20Effendi%20Bin.pptx&amp;action=edit&amp;mobileredirect=true"/>
    <s v="3400038965"/>
    <m/>
    <s v="https://tm365-my.sharepoint.com/personal/badruznasrin_basri_tm_com_my/Documents/Apps/Microsoft%20Forms/Request%20New%20PR/Question/BOQ%20FOC%20FELCRA%20TOWER_MNM_040923_Shamsul%20Effendi%20Bin.pdf"/>
    <m/>
    <m/>
    <m/>
    <m/>
    <m/>
    <m/>
    <m/>
    <m/>
    <m/>
    <m/>
    <m/>
    <m/>
    <m/>
    <m/>
  </r>
  <r>
    <n v="83"/>
    <s v="Mohd Azrul Nizam Bin Aziz"/>
    <s v="10.0 Sent to CPA for PR Creation"/>
    <m/>
    <s v=""/>
    <m/>
    <s v="KD/PR"/>
    <m/>
    <s v="GOV2305308"/>
    <m/>
    <s v="TMNA/232123"/>
    <m/>
    <s v="PAC2310732"/>
    <m/>
    <s v="KD/PL-LIT-0168-TP"/>
    <m/>
    <m/>
    <n v="0"/>
    <s v="PR Creation"/>
    <e v="#REF!"/>
    <x v="0"/>
    <s v="CPPM-PR"/>
    <n v="105"/>
    <m/>
    <m/>
    <s v=""/>
    <d v="2023-09-05T09:59:16"/>
    <s v="rnazdin@tm.com.my"/>
    <m/>
    <n v="679.84"/>
    <s v="Additional PO (SI/VO)"/>
    <m/>
    <s v="TMone"/>
    <x v="4"/>
    <s v="MYGOV*NET FOC KZ_F44/F45 JABATAN PENERANGAN MALAYSIA PERLI (IPME)-KZ(99.7)"/>
    <e v="#N/A"/>
    <e v="#N/A"/>
    <m/>
    <d v="2023-09-30T00:00:00"/>
    <s v="KZ"/>
    <s v="Network Contractor"/>
    <m/>
    <m/>
    <s v="https://tm365-my.sharepoint.com/personal/badruznasrin_basri_tm_com_my/Documents/Apps/Microsoft%20Forms/Request%20New%20PR/Question%201/plan%20penerangan_Ramnazdin%20Bin%20Ramli.pdf"/>
    <s v="3400036859"/>
    <m/>
    <s v="https://tm365-my.sharepoint.com/personal/badruznasrin_basri_tm_com_my/Documents/Apps/Microsoft%20Forms/Request%20New%20PR/Question/2nd%20jab%20penerangan_Ramnazdin%20Bin%20Ramli.pdf"/>
    <m/>
    <m/>
    <m/>
    <m/>
    <m/>
    <m/>
    <m/>
    <m/>
    <m/>
    <m/>
    <m/>
    <m/>
    <m/>
    <m/>
  </r>
  <r>
    <n v="84"/>
    <s v="Ahmad Zaki Bin Harris"/>
    <s v="11.0 PO Issued"/>
    <d v="2023-09-07T00:00:00"/>
    <s v="4901584511"/>
    <n v="4901584511"/>
    <s v="PG"/>
    <m/>
    <s v="RER2000008"/>
    <m/>
    <s v="TMNA/200305"/>
    <m/>
    <s v="PAC2013449"/>
    <m/>
    <s v="PG-KZK-0219-TP"/>
    <m/>
    <m/>
    <n v="0"/>
    <s v="PO Issued"/>
    <e v="#REF!"/>
    <x v="0"/>
    <s v="CPPM-PR"/>
    <n v="106"/>
    <m/>
    <m/>
    <s v=""/>
    <d v="2023-09-05T09:42:25"/>
    <s v="norfazlinda.desa@tm.com.my"/>
    <m/>
    <n v="47001.32"/>
    <s v="Additional PO (SI/VO)"/>
    <m/>
    <s v="GNT"/>
    <x v="3"/>
    <s v="REROUTING BM CWS JALAN PERMATANG RAWA (JPS)"/>
    <e v="#N/A"/>
    <e v="#N/A"/>
    <m/>
    <d v="2023-09-15T00:00:00"/>
    <s v="BM"/>
    <s v="Network Contractor"/>
    <m/>
    <m/>
    <s v="https://tm365-my.sharepoint.com/personal/badruznasrin_basri_tm_com_my/_layouts/15/Doc.aspx?sourcedoc=%7B6D234530-FA54-4342-8622-8724188EB471%7D&amp;file=1.3%20Technical%20proposal%20TMNA200305_Nor%20Fazlinda%20Hanim%20B.xlsx&amp;action=default&amp;mobileredirect=true"/>
    <s v="3400039027"/>
    <m/>
    <s v="https://tm365-my.sharepoint.com/personal/badruznasrin_basri_tm_com_my/Documents/Apps/Microsoft%20Forms/Request%20New%20PR/Question/BOQ%20BM%20CWS%20JLN%20PMTG%20RAWA_Nor%20Fazlinda%20Hanim%20B.pdf; https://tm365-my.sharepoint.com/personal/badruznasrin_basri_tm_com_my/Documents/Apps/Microsoft%20Forms/Request%20New%20PR/Question/SI%20BM%20CWS%20JLN%20PMTG%20RAWA_Nor%20Fazlinda%20Hanim%20B.pdf"/>
    <m/>
    <m/>
    <m/>
    <m/>
    <m/>
    <m/>
    <m/>
    <m/>
    <m/>
    <m/>
    <m/>
    <m/>
    <m/>
    <m/>
  </r>
  <r>
    <n v="85"/>
    <s v="Mohd Azrul Nizam Bin Aziz"/>
    <s v="11.0 PO Issued"/>
    <m/>
    <s v=""/>
    <s v="4902144925"/>
    <s v="KD/PR"/>
    <m/>
    <s v="GOV2305314"/>
    <m/>
    <s v="TMNA/232085"/>
    <m/>
    <s v="PAC2310727"/>
    <m/>
    <s v="KD/PL-SRL-0232-TP"/>
    <m/>
    <m/>
    <n v="0"/>
    <s v="PO Issued"/>
    <e v="#REF!"/>
    <x v="0"/>
    <s v="CPPM-PR"/>
    <n v="107"/>
    <m/>
    <m/>
    <s v=""/>
    <d v="2023-09-05T10:01:58"/>
    <s v="rnazdin@tm.com.my"/>
    <m/>
    <n v="1590.34"/>
    <s v="Additional PO (SI/VO)"/>
    <m/>
    <s v="TMone"/>
    <x v="4"/>
    <s v="MYGOV*NET 2.0 - NRECC KONSOLIDASI (KWSP KANGAR) JABATAN ALAM SEKITAR NEGERI PERLIS (IPME) - KZ"/>
    <e v="#N/A"/>
    <e v="#N/A"/>
    <m/>
    <d v="2023-08-18T00:00:00"/>
    <s v="KZ"/>
    <s v="Network Contractor"/>
    <m/>
    <m/>
    <s v="https://tm365-my.sharepoint.com/personal/badruznasrin_basri_tm_com_my/Documents/Apps/Microsoft%20Forms/Request%20New%20PR/Question%201/JBTN%20ALAM%20SEKITAR%20KZ_Ramnazdin%20Bin%20Ramli.jpg"/>
    <s v="3400038801"/>
    <m/>
    <s v="https://tm365-my.sharepoint.com/personal/badruznasrin_basri_tm_com_my/Documents/Apps/Microsoft%20Forms/Request%20New%20PR/Question/2nd%20jab%20alam%20sekitar_Ramnazdin%20Bin%20Ramli.pdf"/>
    <m/>
    <m/>
    <m/>
    <m/>
    <m/>
    <m/>
    <m/>
    <m/>
    <m/>
    <m/>
    <m/>
    <m/>
    <m/>
    <m/>
  </r>
  <r>
    <n v="86"/>
    <s v="Ts. Khairul Amilin Bin Mohamed Yusof"/>
    <s v="11.0 PO Issued"/>
    <d v="2023-09-08T00:00:00"/>
    <s v="4902146781"/>
    <n v="4902146781"/>
    <s v="PRK"/>
    <m/>
    <s v="GOV2301182"/>
    <m/>
    <s v="TMNA/231552"/>
    <m/>
    <s v="PAC2309893"/>
    <m/>
    <s v="PRK-NXS-0056-TP"/>
    <m/>
    <m/>
    <n v="0"/>
    <s v="PO Issued"/>
    <e v="#REF!"/>
    <x v="0"/>
    <s v="CPPM-PR"/>
    <n v="108"/>
    <m/>
    <m/>
    <s v=""/>
    <d v="2023-09-05T11:02:21"/>
    <s v="sella@tm.com.my"/>
    <m/>
    <n v="8078.06"/>
    <s v="Additional PO (SI/VO)"/>
    <m/>
    <s v="TMG"/>
    <x v="4"/>
    <s v="MYGOV*NET-KDN (JPN)-JABATAN PENDAFTARAN NEGARA (JPN) DAERAH KECIK TANJUNG MALIM(IPME)-TM_x000a_"/>
    <e v="#N/A"/>
    <e v="#N/A"/>
    <m/>
    <d v="2023-08-10T00:00:00"/>
    <s v="TM"/>
    <s v="Network Contractor"/>
    <m/>
    <m/>
    <s v="https://tm365-my.sharepoint.com/personal/badruznasrin_basri_tm_com_my/_layouts/15/Doc.aspx?sourcedoc=%7B21DBAC17-67E8-4FF5-8F9C-E46A2D7CCA9C%7D&amp;file=Std_Cost%20TMNA231552%20JPN%20TM_Sellakannu%20A%20L%20Danie.xlsx&amp;action=default&amp;mobileredirect=true"/>
    <s v="3400038907"/>
    <m/>
    <s v="https://tm365-my.sharepoint.com/personal/badruznasrin_basri_tm_com_my/_layouts/15/Doc.aspx?sourcedoc=%7B9D95BFA7-E3BA-4C6D-9F4A-5BDDCF51913F%7D&amp;file=Std_Cost%20TMNA231552%20NID%20JPN%20TM%203rd%20BOQ_Sellakannu%20A%20L%20Danie.xlsx&amp;action=default&amp;mobileredirect=true"/>
    <m/>
    <m/>
    <m/>
    <m/>
    <m/>
    <m/>
    <m/>
    <m/>
    <m/>
    <m/>
    <m/>
    <m/>
    <m/>
    <m/>
  </r>
  <r>
    <n v="87"/>
    <s v="Yuhaniz Binti Baidzawi"/>
    <s v="11.0 PO Issued"/>
    <d v="2023-09-25T00:00:00"/>
    <s v="26/9 : PO 4902150731 Distance not tally in PAC &amp; B"/>
    <m/>
    <s v="PRK"/>
    <m/>
    <s v="H5G2300994"/>
    <m/>
    <s v="TMNA/232607"/>
    <m/>
    <s v="PAC2311655"/>
    <m/>
    <s v="PRK-OCK-0171-TP"/>
    <m/>
    <m/>
    <n v="0"/>
    <s v="PO Issued"/>
    <e v="#REF!"/>
    <x v="0"/>
    <s v="CPPM-PR"/>
    <n v="110"/>
    <m/>
    <m/>
    <s v=""/>
    <d v="2023-09-05T12:00:37"/>
    <s v="TM36484@tm.com.my"/>
    <m/>
    <n v="75731.149999999994"/>
    <s v="First PO"/>
    <m/>
    <s v="TMG"/>
    <x v="0"/>
    <s v="_x000a_H5G FOC LP_F14 SPUR (12C) CSR DAHPK0071_KGSGBTSUNGAIMANIK_TIN KAMPUNG SUNGAI BATU SUNGAI MANIK CHIKUS_x000a_"/>
    <e v="#N/A"/>
    <e v="#N/A"/>
    <m/>
    <d v="2023-09-05T00:00:00"/>
    <s v="LP"/>
    <s v="Network Contractor"/>
    <m/>
    <m/>
    <s v="https://tm365-my.sharepoint.com/personal/badruznasrin_basri_tm_com_my/Documents/Apps/Microsoft%20Forms/Request%20New%20PR/Question%201/plan%20sgmanik_Nor%20Ainiah%20Binti%20Abd.JPG"/>
    <s v="3400038901"/>
    <m/>
    <s v="https://tm365-my.sharepoint.com/personal/badruznasrin_basri_tm_com_my/_layouts/15/Doc.aspx?sourcedoc=%7B6C8F28D3-13DC-4A7B-BAB1-70D3AB928757%7D&amp;file=Std_Costing_AWP_FTTH_TP_ORI_V2_4_DAHPK0071_KG_Nor%20Ainiah%20Binti%20Abd.xlsx&amp;action=default&amp;mobileredirect=true"/>
    <m/>
    <m/>
    <m/>
    <m/>
    <m/>
    <m/>
    <m/>
    <m/>
    <m/>
    <m/>
    <m/>
    <m/>
    <m/>
    <m/>
  </r>
  <r>
    <n v="88"/>
    <s v="Mohd Azrul Nizam Bin Aziz"/>
    <s v="11.0 PO Issued"/>
    <m/>
    <s v=""/>
    <s v="4902147098"/>
    <s v="KD/PR"/>
    <m/>
    <s v="GOV2300281"/>
    <m/>
    <s v="TMNA/231144"/>
    <m/>
    <s v="PAC2304222"/>
    <m/>
    <s v="KD/PL-LIT-0167-TP"/>
    <m/>
    <m/>
    <n v="0"/>
    <s v="PO Issued"/>
    <e v="#REF!"/>
    <x v="0"/>
    <s v="CPPM-PR"/>
    <n v="111"/>
    <m/>
    <m/>
    <s v=""/>
    <d v="2023-09-05T12:05:23"/>
    <s v="rnazdin@tm.com.my"/>
    <m/>
    <n v="1157.2"/>
    <s v="Additional PO (SI/VO)"/>
    <m/>
    <s v="TMone"/>
    <x v="4"/>
    <s v="MYGOV*NET FOC KZ F44_F45 BHG PEMATUHAN JAB KASTAM DIRAJA MALAYSIA KANGAR (IPME)-KZ(99.7)"/>
    <e v="#N/A"/>
    <e v="#N/A"/>
    <m/>
    <d v="2023-08-15T00:00:00"/>
    <s v="KZ"/>
    <s v="Network Contractor"/>
    <m/>
    <m/>
    <s v="https://tm365-my.sharepoint.com/personal/badruznasrin_basri_tm_com_my/Documents/Apps/Microsoft%20Forms/Request%20New%20PR/Question%201/PLAN_Ramnazdin%20Bin%20Ramli.JPG"/>
    <s v="3400038960"/>
    <m/>
    <s v="https://tm365-my.sharepoint.com/personal/badruznasrin_basri_tm_com_my/_layouts/15/Doc.aspx?sourcedoc=%7B7D8E8892-89B3-414C-98C2-963DA510D24C%7D&amp;file=BOQ%20KZ%20KASTAM%20(1)_Ramnazdin%20Bin%20Ramli.xlsx&amp;action=default&amp;mobileredirect=true"/>
    <m/>
    <m/>
    <m/>
    <m/>
    <m/>
    <m/>
    <m/>
    <m/>
    <m/>
    <m/>
    <m/>
    <m/>
    <m/>
    <m/>
  </r>
  <r>
    <n v="89"/>
    <s v="Yuhaniz Binti Baidzawi"/>
    <s v="11.0 PO Issued"/>
    <d v="2023-09-25T00:00:00"/>
    <s v="26/9 : PO 4902150751. Distance not tally in PAC &amp; "/>
    <m/>
    <s v="PRK"/>
    <m/>
    <s v="H5G2300994"/>
    <m/>
    <s v="TMNA/232608"/>
    <m/>
    <s v="PAC2311654"/>
    <m/>
    <s v="PRK-OCK-0172-TP"/>
    <m/>
    <m/>
    <n v="0"/>
    <s v="PO Issued"/>
    <e v="#REF!"/>
    <x v="0"/>
    <s v="CPPM-PR"/>
    <n v="112"/>
    <m/>
    <m/>
    <s v=""/>
    <d v="2023-09-05T12:04:41"/>
    <s v="TM36484@tm.com.my"/>
    <m/>
    <n v="77138.509999999995"/>
    <s v="First PO"/>
    <m/>
    <s v="TMG"/>
    <x v="0"/>
    <s v="H5G FOC LP_F10 SPUR (12C) CSR DAHPK0071_KGSGBTSUNGAIMANIK_TIN KAMPUNG SUNGAI BATU SUNGAI MANIK CHIKUS_x000a_"/>
    <e v="#N/A"/>
    <e v="#N/A"/>
    <m/>
    <d v="2023-09-22T00:00:00"/>
    <s v="LP"/>
    <s v="Network Contractor"/>
    <m/>
    <m/>
    <s v="https://tm365-my.sharepoint.com/personal/badruznasrin_basri_tm_com_my/Documents/Apps/Microsoft%20Forms/Request%20New%20PR/Question%201/plan%20sgmanik_Nor%20Ainiah%20Binti%20Abd%201.JPG"/>
    <s v="3400038901"/>
    <m/>
    <s v="https://tm365-my.sharepoint.com/personal/badruznasrin_basri_tm_com_my/_layouts/15/Doc.aspx?sourcedoc=%7BAEC5D19A-ED5F-4BB3-A489-BC873E61A765%7D&amp;file=Std_Costing_AWP_FTTH_TP_ORI_V2_4_DAHPK0071_KG_Nor%20Ainiah%20Binti%20Abd%201.xlsx&amp;action=default&amp;mobileredirect=true"/>
    <m/>
    <m/>
    <m/>
    <m/>
    <m/>
    <m/>
    <m/>
    <m/>
    <m/>
    <m/>
    <m/>
    <m/>
    <m/>
    <m/>
  </r>
  <r>
    <n v="90"/>
    <s v="Hazrin Bin Mohammad"/>
    <s v="11.0 PO Issued"/>
    <d v="2023-09-06T00:00:00"/>
    <s v="25/9 : PO 4902145953  Amount value not tally BoQ h"/>
    <m/>
    <s v="PRK"/>
    <m/>
    <s v="H5G2300987"/>
    <m/>
    <s v="TMNA/232609"/>
    <m/>
    <s v="PAC2311651"/>
    <m/>
    <s v="PRK-KBR-0071-TP"/>
    <m/>
    <m/>
    <n v="0"/>
    <s v="PO Issued"/>
    <e v="#REF!"/>
    <x v="0"/>
    <s v="CPPM-PR"/>
    <n v="113"/>
    <m/>
    <m/>
    <s v=""/>
    <d v="2023-09-05T12:09:33"/>
    <s v="TM36484@tm.com.my"/>
    <m/>
    <n v="26449.78"/>
    <s v="First PO"/>
    <m/>
    <s v="TMG"/>
    <x v="0"/>
    <s v="H5G FOC CH_F25 SPUR (12C) CSR DCCAM0119_KGRAJATNHRATA_KGR KAMPUNG RAJA_x000a_"/>
    <e v="#N/A"/>
    <e v="#N/A"/>
    <m/>
    <d v="2023-09-22T00:00:00"/>
    <s v="CH"/>
    <s v="Network Contractor"/>
    <m/>
    <m/>
    <s v="https://tm365-my.sharepoint.com/personal/badruznasrin_basri_tm_com_my/Documents/Apps/Microsoft%20Forms/Request%20New%20PR/Question%201/TP%20H5G%20FOC%20CH_F25%20SPUR%20(12C)%20CSR%20DCCAM0119_KG_Nor%20Ainiah%20Binti%20Abd.pdf"/>
    <s v="3400038660"/>
    <m/>
    <s v="https://tm365-my.sharepoint.com/personal/badruznasrin_basri_tm_com_my/Documents/Apps/Microsoft%20Forms/Request%20New%20PR/Question/BOQ%20H5G%20FOC%20CH_F25%20SPUR%20(12C)%20CSR%20DCCAM0119_K_Nor%20Ainiah%20Binti%20Abd.pdf"/>
    <m/>
    <m/>
    <m/>
    <m/>
    <m/>
    <m/>
    <m/>
    <m/>
    <m/>
    <m/>
    <m/>
    <m/>
    <m/>
    <m/>
  </r>
  <r>
    <n v="91"/>
    <s v="Hazrin Bin Mohammad"/>
    <s v="11.0 PO Issued"/>
    <d v="2023-09-06T00:00:00"/>
    <s v="25/9 : PO 4902145953 Duplicate with Request ID num"/>
    <m/>
    <s v="PRK"/>
    <m/>
    <s v="H5G2300987"/>
    <m/>
    <s v="TMNA/232609"/>
    <m/>
    <s v="PAC2311651"/>
    <m/>
    <s v="PRK-KBR-0071-TP"/>
    <m/>
    <m/>
    <n v="0"/>
    <s v="PO Issued"/>
    <e v="#REF!"/>
    <x v="0"/>
    <s v="CPPM-PR"/>
    <n v="114"/>
    <m/>
    <m/>
    <s v=""/>
    <d v="2023-09-05T12:13:28"/>
    <s v="TM36484@tm.com.my"/>
    <m/>
    <n v="26449.78"/>
    <s v="First PO"/>
    <m/>
    <s v="TMG"/>
    <x v="0"/>
    <s v="H5G FOC CH_F25 SPUR (12C) CSR DCCAM0119_KGRAJATNHRATA_KGR KAMPUNG RAJA_x000a_"/>
    <e v="#N/A"/>
    <e v="#N/A"/>
    <m/>
    <d v="2023-09-22T00:00:00"/>
    <s v="CH"/>
    <s v="Network Contractor"/>
    <m/>
    <m/>
    <s v="https://tm365-my.sharepoint.com/personal/badruznasrin_basri_tm_com_my/Documents/Apps/Microsoft%20Forms/Request%20New%20PR/Question%201/TP%20H5G%20FOC%20CH_F25%20SPUR%20(12C)%20CSR%20DCCAM0119_KG_Nor%20Ainiah%20Binti%20Abd%201.pdf"/>
    <s v="3400038660"/>
    <m/>
    <s v="https://tm365-my.sharepoint.com/personal/badruznasrin_basri_tm_com_my/Documents/Apps/Microsoft%20Forms/Request%20New%20PR/Question/BOQ%20H5G%20FOC%20CH_F25%20SPUR%20(12C)%20CSR%20DCCAM0119_K_Nor%20Ainiah%20Binti%20Abd%201.pdf"/>
    <m/>
    <m/>
    <m/>
    <m/>
    <m/>
    <m/>
    <m/>
    <m/>
    <m/>
    <m/>
    <m/>
    <m/>
    <m/>
    <m/>
  </r>
  <r>
    <n v="92"/>
    <s v="Mohd Azrul Nizam Bin Aziz"/>
    <s v="9.0 Insufficient Budget"/>
    <m/>
    <s v=""/>
    <m/>
    <s v="KD/PR"/>
    <m/>
    <s v="GOV2200396"/>
    <m/>
    <s v="TMNA/224336"/>
    <m/>
    <s v="PAC2222958"/>
    <m/>
    <m/>
    <m/>
    <m/>
    <n v="0"/>
    <s v="Insufficient Budget"/>
    <e v="#REF!"/>
    <x v="0"/>
    <s v="CPPM-PR"/>
    <n v="115"/>
    <m/>
    <m/>
    <s v=""/>
    <d v="2023-09-05T12:07:57"/>
    <s v="rnazdin@tm.com.my"/>
    <m/>
    <n v="3009"/>
    <s v="Additional PO (SI/VO)"/>
    <m/>
    <s v="TMone"/>
    <x v="4"/>
    <s v="FOC SAM_F17 NID BALAI BOMBA DAN PENYELAMAT SIMPANG AMPAT"/>
    <e v="#N/A"/>
    <e v="#N/A"/>
    <m/>
    <d v="2023-02-20T00:00:00"/>
    <s v="SAM"/>
    <s v="Other Contract"/>
    <m/>
    <s v="3400040246"/>
    <m/>
    <s v="3400040246"/>
    <m/>
    <s v="https://tm365-my.sharepoint.com/personal/badruznasrin_basri_tm_com_my/Documents/Apps/Microsoft%20Forms/Request%20New%20PR/Question/QUO%20074_Ramnazdin%20Bin%20Ramli.pdf"/>
    <m/>
    <m/>
    <m/>
    <m/>
    <m/>
    <m/>
    <m/>
    <m/>
    <m/>
    <m/>
    <m/>
    <m/>
    <m/>
    <m/>
  </r>
  <r>
    <n v="93"/>
    <s v="Amran Bin Ramli"/>
    <s v="8.3 Queried(other) Please fill in Remark"/>
    <d v="2023-09-11T00:00:00"/>
    <s v="Pending project creation"/>
    <m/>
    <s v="ST"/>
    <m/>
    <s v="H5G2301329"/>
    <m/>
    <s v="To create Project Number, PAC Approval &amp; Budget release"/>
    <m/>
    <s v="X"/>
    <m/>
    <m/>
    <m/>
    <m/>
    <n v="0"/>
    <s v="Queried - Require More Information From NeC/AND"/>
    <e v="#REF!"/>
    <x v="0"/>
    <s v="CPPM-PR"/>
    <n v="116"/>
    <m/>
    <m/>
    <s v=""/>
    <d v="2023-09-05T12:54:03"/>
    <s v="marzwana@tm.com.my"/>
    <m/>
    <n v="15000"/>
    <s v="First PO"/>
    <m/>
    <s v="TMG"/>
    <x v="0"/>
    <s v="To create Project Number, PAC Approval &amp; Budget release"/>
    <e v="#N/A"/>
    <e v="#N/A"/>
    <m/>
    <d v="2023-09-27T00:00:00"/>
    <s v="BAT"/>
    <s v="Network Contractor"/>
    <m/>
    <m/>
    <s v="https://tm365-my.sharepoint.com/personal/badruznasrin_basri_tm_com_my/_layouts/15/Doc.aspx?sourcedoc=%7B097E019F-8ECC-49A6-9A37-F8ABC55ABE2E%7D&amp;file=Copy%20of%20Copy%20of%20DNB_Additional_SEPT%2038%20additi_Wan%20Marzwana%20Aida%20Bi.xlsx&amp;action=default&amp;mobileredirect=true"/>
    <s v="Not yet"/>
    <m/>
    <s v="https://tm365-my.sharepoint.com/personal/badruznasrin_basri_tm_com_my/_layouts/15/Doc.aspx?sourcedoc=%7B09766272-7B51-4FAA-B9AE-E8CD69F07308%7D&amp;file=Copy%20of%20Copy%20of%20DNB_Additional_SEPT%2038%20additi_Wan%20Marzwana%20Aida%20Bi.xlsx&amp;action=default&amp;mobileredirect=true"/>
    <m/>
    <m/>
    <m/>
    <m/>
    <m/>
    <m/>
    <m/>
    <m/>
    <m/>
    <m/>
    <m/>
    <m/>
    <m/>
    <m/>
  </r>
  <r>
    <n v="94"/>
    <s v="Mohd Syahmi Bin Chik"/>
    <s v="11.0 PO Issued"/>
    <m/>
    <s v="PO: 4902144724"/>
    <n v="4902144724"/>
    <s v="MSC"/>
    <m/>
    <s v="GOV2304523"/>
    <m/>
    <s v="TMCA/232102"/>
    <m/>
    <s v="PAC2312012"/>
    <m/>
    <s v="MSC-CEN-0026-TP"/>
    <m/>
    <m/>
    <n v="0"/>
    <s v="PO Issued"/>
    <e v="#REF!"/>
    <x v="0"/>
    <s v="CPPM-PR"/>
    <n v="117"/>
    <m/>
    <m/>
    <s v=""/>
    <d v="2023-09-05T12:55:38"/>
    <s v="mnorhisham@tm.com.my"/>
    <m/>
    <n v="4168"/>
    <s v="First PO"/>
    <m/>
    <s v="TMone"/>
    <x v="4"/>
    <s v="MYGOV FTTH KLIA C888 DP0001 CMDF1 (POC)_x000a_project is required to install 1 new Unifi DP at CMDF KLIA to cater POC MYGOV 2.0 SDWN order in KLIA area."/>
    <e v="#N/A"/>
    <e v="#N/A"/>
    <m/>
    <d v="2023-09-10T00:00:00"/>
    <s v="KLIA"/>
    <s v="Network Contractor"/>
    <m/>
    <m/>
    <s v="https://tm365-my.sharepoint.com/personal/badruznasrin_basri_tm_com_my/_layouts/15/Doc.aspx?sourcedoc=%7B361136FA-A788-48B5-910F-DCFDCCF90ABB%7D&amp;file=TECHNICAL%20PROPOSAL%20TITAN%20MYGOV%20KLIA%20C888%20DP00_Mohd%20Norhisham%20Bin%20I.pptx&amp;action=edit&amp;mobileredirect=true"/>
    <s v="3400038526"/>
    <m/>
    <s v="https://tm365-my.sharepoint.com/personal/badruznasrin_basri_tm_com_my/Documents/Apps/Microsoft%20Forms/Request%20New%20PR/Question/B0Q%20-TITAN%20MYGOV%20KLIA%20C888%20DP0001%20CMDF1(POC)_Mohd%20Norhisham%20Bin%20I.pdf"/>
    <m/>
    <m/>
    <m/>
    <m/>
    <m/>
    <m/>
    <m/>
    <m/>
    <m/>
    <m/>
    <m/>
    <m/>
    <m/>
    <m/>
  </r>
  <r>
    <n v="95"/>
    <s v="Nor Alia Binti Ismail Khafidz"/>
    <s v="11.0 PO Issued"/>
    <m/>
    <s v=""/>
    <m/>
    <s v="MSC"/>
    <m/>
    <s v="SRR2301037"/>
    <m/>
    <s v="TMCA/231352"/>
    <m/>
    <s v="PAC2306970"/>
    <m/>
    <s v="MSC-LAB-0067-TP"/>
    <m/>
    <m/>
    <n v="0"/>
    <s v="PO Issued"/>
    <e v="#REF!"/>
    <x v="0"/>
    <s v="CPPM-PR"/>
    <n v="118"/>
    <m/>
    <m/>
    <s v=""/>
    <d v="2023-09-05T13:43:49"/>
    <s v="ahmadfirdzauddin@tm.com.my"/>
    <m/>
    <n v="1157.2"/>
    <s v="Additional PO (SI/VO)"/>
    <m/>
    <s v="Unifi"/>
    <x v="5"/>
    <s v="SRR FTTH TP KIN_C122 [GF] TAMAN DAMAI UTAMA JLN DU 81-84_x000a_"/>
    <e v="#N/A"/>
    <e v="#N/A"/>
    <m/>
    <d v="2023-09-30T00:00:00"/>
    <s v="KIN"/>
    <s v="Network Contractor"/>
    <m/>
    <m/>
    <s v="https://tm365-my.sharepoint.com/personal/badruznasrin_basri_tm_com_my/Documents/Apps/Microsoft%20Forms/Request%20New%20PR/Question%201/SI%20Technical%20Proposal%20-SRR%20FTTH%20TP%20KIN_C122%20%5B_Ahmad%20Firdzauddin%20Bi.pdf"/>
    <s v="3400038626"/>
    <m/>
    <s v="https://tm365-my.sharepoint.com/personal/badruznasrin_basri_tm_com_my/Documents/Apps/Microsoft%20Forms/Request%20New%20PR/Question/SI%20DETAILED%20BILL%20OF%20QUANTITY%20CNC%20SRR%20FTTH%20TP_Ahmad%20Firdzauddin%20Bi.pdf"/>
    <m/>
    <m/>
    <m/>
    <m/>
    <m/>
    <m/>
    <m/>
    <m/>
    <m/>
    <m/>
    <m/>
    <m/>
    <m/>
    <m/>
  </r>
  <r>
    <n v="96"/>
    <s v="Mahzura Binti Ramli"/>
    <s v="11.0 PO Issued"/>
    <m/>
    <s v=""/>
    <m/>
    <s v="KD/PR"/>
    <m/>
    <s v="NRP2205687"/>
    <m/>
    <s v="TMNA/230528"/>
    <m/>
    <s v="PAC2304087"/>
    <m/>
    <m/>
    <m/>
    <m/>
    <n v="0"/>
    <s v="PO Issued"/>
    <e v="#REF!"/>
    <x v="0"/>
    <s v="CPPM-PR"/>
    <n v="119"/>
    <m/>
    <m/>
    <s v=""/>
    <d v="2023-09-05T14:23:32"/>
    <s v="rnazdin@tm.com.my"/>
    <m/>
    <n v="3009"/>
    <s v="Additional PO (SI/VO)"/>
    <m/>
    <s v="TMone"/>
    <x v="1"/>
    <s v="NRP FOC PAA F11/F13 TENTERA UDARA DIRAJA MALAYSIA (FIR) AFTN KTU ALOR SETAR_x000a_(99.9)"/>
    <e v="#N/A"/>
    <e v="#N/A"/>
    <m/>
    <d v="2022-12-31T00:00:00"/>
    <s v="PAA"/>
    <s v="Other Contract"/>
    <m/>
    <s v="3400040246"/>
    <m/>
    <s v="3400040246"/>
    <m/>
    <s v="https://tm365-my.sharepoint.com/personal/badruznasrin_basri_tm_com_my/Documents/Apps/Microsoft%20Forms/Request%20New%20PR/Question/QUO%20074_Ramnazdin%20Bin%20Ramli%201.pdf"/>
    <m/>
    <m/>
    <m/>
    <m/>
    <m/>
    <m/>
    <m/>
    <m/>
    <m/>
    <m/>
    <m/>
    <m/>
    <m/>
    <m/>
  </r>
  <r>
    <n v="97"/>
    <s v="Hazrin Bin Mohammad"/>
    <s v="11.0 PO Issued"/>
    <d v="2023-09-06T00:00:00"/>
    <s v="4902147529"/>
    <n v="4902147529"/>
    <s v="PRK"/>
    <m/>
    <s v="WAI2304083"/>
    <m/>
    <s v="TMNA/231818"/>
    <m/>
    <s v="PAC2306470"/>
    <m/>
    <s v="PRK-SOL-0575-TP"/>
    <m/>
    <m/>
    <n v="0"/>
    <s v="PO Issued"/>
    <e v="#REF!"/>
    <x v="0"/>
    <s v="CPPM-PR"/>
    <n v="120"/>
    <m/>
    <m/>
    <s v=""/>
    <d v="2023-09-05T14:21:57"/>
    <s v="khairulnizam.kamaruddin@tm.com.my"/>
    <m/>
    <n v="3586.02"/>
    <s v="First PO"/>
    <m/>
    <s v="Unifi"/>
    <x v="2"/>
    <s v="WC ZONE SW 1 QTR2 (SW,SMJ,AT)"/>
    <e v="#N/A"/>
    <e v="#N/A"/>
    <m/>
    <d v="2023-09-15T00:00:00"/>
    <s v="LT"/>
    <s v="Network Contractor"/>
    <m/>
    <m/>
    <s v="https://tm365-my.sharepoint.com/personal/badruznasrin_basri_tm_com_my/Documents/Apps/Microsoft%20Forms/Request%20New%20PR/Question%201/TP%20Challenge_TRO-1-1100101919%20_TMNA231818%20NO._Khairul%20Nizam%20Bin%20Ka.pdf"/>
    <s v="3400039041"/>
    <m/>
    <s v="https://tm365-my.sharepoint.com/personal/badruznasrin_basri_tm_com_my/_layouts/15/Doc.aspx?sourcedoc=%7BE60F5EB5-0018-4FA4-A571-FD600A215D64%7D&amp;file=Std_Costing_AWP_FTTH_TP-ORI_V2-4_%20TRO-1-11001_Khairul%20Nizam%20Bin%20Ka.xlsx&amp;action=default&amp;mobileredirect=true"/>
    <m/>
    <m/>
    <m/>
    <m/>
    <m/>
    <m/>
    <m/>
    <m/>
    <m/>
    <m/>
    <m/>
    <m/>
    <m/>
    <m/>
  </r>
  <r>
    <n v="98"/>
    <s v="Mahmud Bin Zakaria"/>
    <s v="11.0 PO Issued"/>
    <d v="2023-09-06T00:00:00"/>
    <s v="Proceed PR 11/9/23 SUBMIT CPA"/>
    <m/>
    <s v="PJ"/>
    <m/>
    <s v="NRP2302473"/>
    <m/>
    <s v="TMCA/231933"/>
    <m/>
    <s v="PAC2311004"/>
    <m/>
    <s v="PJ-VCM-0172-TP"/>
    <m/>
    <m/>
    <n v="0"/>
    <s v="PO Issued"/>
    <e v="#REF!"/>
    <x v="0"/>
    <s v="CPPM-PR"/>
    <n v="121"/>
    <m/>
    <m/>
    <s v=""/>
    <d v="2023-09-05T14:17:39"/>
    <s v="faiez.matjusoh@tm.com.my"/>
    <m/>
    <n v="14095.62"/>
    <s v="Additional PO (SI/VO)"/>
    <m/>
    <s v="TMone"/>
    <x v="1"/>
    <s v="NRP FOC BGI F63 SPUR 12C GHL SYSTEM BERHAD CIMB DATA CENTER JLN AYER HITAM_x000a_"/>
    <e v="#N/A"/>
    <e v="#N/A"/>
    <m/>
    <d v="2023-09-15T00:00:00"/>
    <s v="BGI"/>
    <s v="Network Contractor"/>
    <m/>
    <m/>
    <s v="https://tm365-my.sharepoint.com/personal/badruznasrin_basri_tm_com_my/_layouts/15/Doc.aspx?sourcedoc=%7B3E18F7D4-67A6-4FDD-BAFF-3F6ABA9ADACE%7D&amp;file=TP_NRP%20FOC%20BGI%20F63%20SPUR%2012C%20GHL%20SYSTEM%20BERHAD_Mohd%20Faiez%20Mat%20Jusoh.pptx&amp;action=edit&amp;mobileredirect=true"/>
    <s v="3400039149"/>
    <m/>
    <s v="https://tm365-my.sharepoint.com/personal/badruznasrin_basri_tm_com_my/_layouts/15/Doc.aspx?sourcedoc=%7BA8FDA1FA-E29D-4BE6-AD4A-3AC9DA6D76F0%7D&amp;file=BOQ%20VO%20CIMB_Mohd%20Faiez%20Mat%20Jusoh.xlsx&amp;action=default&amp;mobileredirect=true"/>
    <m/>
    <m/>
    <m/>
    <m/>
    <m/>
    <m/>
    <m/>
    <m/>
    <m/>
    <m/>
    <m/>
    <m/>
    <m/>
    <m/>
  </r>
  <r>
    <n v="99"/>
    <s v="Hasrul Nizam Bin Othman"/>
    <s v="8.3 Queried(other) Please fill in Remark"/>
    <d v="2023-09-06T00:00:00"/>
    <s v="Contract NEC HARUM ENG closed"/>
    <m/>
    <s v="PHG"/>
    <m/>
    <s v="DIA1952813"/>
    <m/>
    <s v="JMEA/191422"/>
    <m/>
    <s v="PAC1904730"/>
    <m/>
    <s v="PHG-HARUM(RR)-0120"/>
    <m/>
    <m/>
    <n v="0"/>
    <s v="Queried - Require More Information From NeC/AND"/>
    <e v="#REF!"/>
    <x v="0"/>
    <s v="CPPM-PR"/>
    <n v="122"/>
    <m/>
    <m/>
    <s v=""/>
    <d v="2023-09-05T14:30:29"/>
    <s v="riduan.azmudin@tm.com.my"/>
    <m/>
    <n v="4336.82"/>
    <s v="Additional PO (SI/VO)"/>
    <m/>
    <s v="TMone"/>
    <x v="3"/>
    <s v="DIGITAL INFRA NEW FDC BE C019 - CHA0002 KOLEJ VOKASIONAL TENGKU AMPUAN AFZAN"/>
    <e v="#N/A"/>
    <e v="#N/A"/>
    <m/>
    <d v="2021-02-28T00:00:00"/>
    <s v="BE"/>
    <s v="Network Contractor"/>
    <m/>
    <m/>
    <s v="https://tm365-my.sharepoint.com/personal/badruznasrin_basri_tm_com_my/Documents/Apps/Microsoft%20Forms/Request%20New%20PR/Question%201/HARUM%20JMEA191422%20DIGITAL%20INFRA%20NEW%20FDC%20BE%20C01_Ahmad%20Riduan%20Bin%20Moh.pdf"/>
    <s v="3400025960"/>
    <m/>
    <s v="https://tm365-my.sharepoint.com/personal/badruznasrin_basri_tm_com_my/Documents/Apps/Microsoft%20Forms/Request%20New%20PR/Question/HARUM%20JMEA191422%20DIGITAL%20INFRA%20NEW%20FDC%20BE%20C01_Ahmad%20Riduan%20Bin%20Moh.pdf"/>
    <m/>
    <m/>
    <m/>
    <m/>
    <m/>
    <m/>
    <m/>
    <m/>
    <m/>
    <m/>
    <m/>
    <m/>
    <m/>
    <m/>
  </r>
  <r>
    <n v="100"/>
    <s v="Nur Syarina Binti Mohamad Resad"/>
    <s v="11.0 PO Issued"/>
    <d v="2023-09-07T00:00:00"/>
    <s v="PO NO : 4902145962"/>
    <n v="4902145962"/>
    <s v="PJ"/>
    <m/>
    <s v="NRC2300130"/>
    <m/>
    <s v="TMCA/231959"/>
    <m/>
    <s v="PAC2311116"/>
    <m/>
    <s v="PJ-POW-0064-TP"/>
    <m/>
    <m/>
    <n v="0"/>
    <s v="PO Issued"/>
    <e v="#REF!"/>
    <x v="0"/>
    <s v="CPPM-PR"/>
    <n v="123"/>
    <m/>
    <m/>
    <s v=""/>
    <d v="2023-09-05T14:34:06"/>
    <s v="faiez.matjusoh@tm.com.my"/>
    <m/>
    <n v="1407.4"/>
    <s v="Additional PO (SI/VO)"/>
    <m/>
    <s v="TMone"/>
    <x v="3"/>
    <s v="NRP FTTH ADD BGI C055 (TIE FDP) MCDONALDS BANDAR BARUBANGI"/>
    <e v="#N/A"/>
    <e v="#N/A"/>
    <m/>
    <d v="2023-09-05T00:00:00"/>
    <s v="BGI"/>
    <s v="Network Contractor"/>
    <m/>
    <m/>
    <s v="https://tm365-my.sharepoint.com/personal/badruznasrin_basri_tm_com_my/Documents/Apps/Microsoft%20Forms/Request%20New%20PR/Question%201/TP%20NRP%20FTTH%20ADD%20BGI%20C055%20(TIE%20FDP)%20MCDONALDS_Mohd%20Faiez%20Mat%20Jusoh.pdf"/>
    <s v="3400039274"/>
    <m/>
    <s v="https://tm365-my.sharepoint.com/personal/badruznasrin_basri_tm_com_my/_layouts/15/Doc.aspx?sourcedoc=%7BE3E144A4-53DF-46AF-9629-5AF785A5FC41%7D&amp;file=BOQ%20VO%20MCD_Mohd%20Faiez%20Mat%20Jusoh.xlsx&amp;action=default&amp;mobileredirect=true"/>
    <m/>
    <m/>
    <m/>
    <m/>
    <m/>
    <m/>
    <m/>
    <m/>
    <m/>
    <m/>
    <m/>
    <m/>
    <m/>
    <m/>
  </r>
  <r>
    <n v="101"/>
    <s v="Ahmad Zaki Bin Harris"/>
    <s v="8.3 Queried(other) Please fill in Remark"/>
    <d v="2023-09-07T00:00:00"/>
    <s v="Pending Site Survey Report Vendor.Remind state 27/"/>
    <m/>
    <s v="PG"/>
    <m/>
    <s v="SRR2300722"/>
    <m/>
    <s v="TMNA/231077"/>
    <m/>
    <s v="PAC2307123"/>
    <m/>
    <m/>
    <m/>
    <m/>
    <n v="0"/>
    <s v="Queried - Require More Information From NeC/AND"/>
    <e v="#REF!"/>
    <x v="0"/>
    <s v="CPPM-PR"/>
    <n v="124"/>
    <m/>
    <m/>
    <s v=""/>
    <d v="2023-09-05T14:47:31"/>
    <s v="norfazlinda.desa@tm.com.my"/>
    <m/>
    <n v="30"/>
    <s v="Additional PO (SI/VO)"/>
    <m/>
    <s v="Unifi"/>
    <x v="5"/>
    <s v="SRR23 OLT  PG_G009 FOR FTTH UNDER TM NODE PENANG CENTRAL"/>
    <e v="#N/A"/>
    <e v="#N/A"/>
    <m/>
    <d v="2023-09-15T00:00:00"/>
    <s v="PG"/>
    <s v="OLT Contract"/>
    <n v="0"/>
    <s v="3400040700"/>
    <m/>
    <s v="3400040700"/>
    <m/>
    <s v="https://tm365-my.sharepoint.com/personal/badruznasrin_basri_tm_com_my/_layouts/15/Doc.aspx?sourcedoc=%7B1EFC38FE-739D-4DC3-95F4-AF92BC4768EF%7D&amp;file=OLT%20DRAFT%20PR%20LOR%2079-PG-06%20for%20PG%20(EQ)%20Additio_Nor%20Fazlinda%20Hanim%20B.xlsx&amp;action=default&amp;mobileredirect=true"/>
    <m/>
    <m/>
    <m/>
    <m/>
    <m/>
    <m/>
    <m/>
    <m/>
    <m/>
    <m/>
    <m/>
    <m/>
    <m/>
    <m/>
  </r>
  <r>
    <n v="102"/>
    <s v="Amran Bin Ramli"/>
    <s v="11.0 PO Issued"/>
    <d v="2023-09-13T00:00:00"/>
    <s v="PO - 4902147118"/>
    <n v="4902147118"/>
    <s v="TRG"/>
    <m/>
    <s v="SRR2205044"/>
    <m/>
    <s v="TMEA/233007"/>
    <m/>
    <s v="PAC2301204"/>
    <m/>
    <s v="TRG-SDE-0013-TP"/>
    <m/>
    <m/>
    <n v="0"/>
    <s v="PO Issued"/>
    <e v="#REF!"/>
    <x v="0"/>
    <s v="CPPM-PR"/>
    <n v="125"/>
    <m/>
    <m/>
    <s v=""/>
    <d v="2023-09-05T14:45:59"/>
    <s v="jaafarmd@tm.com.my"/>
    <m/>
    <n v="949.98"/>
    <s v="Additional PO (SI/VO)"/>
    <m/>
    <s v="Unifi"/>
    <x v="5"/>
    <s v="SRR HSBB FTTH DSS (ADD) BKI_C009 KG KUALA TALAM"/>
    <e v="#N/A"/>
    <e v="#N/A"/>
    <m/>
    <d v="2023-09-15T00:00:00"/>
    <s v="BKI"/>
    <s v="Network Contractor"/>
    <m/>
    <m/>
    <s v="https://tm365-my.sharepoint.com/personal/badruznasrin_basri_tm_com_my/_layouts/15/Doc.aspx?sourcedoc=%7B4649F788-8EA3-4A13-AA5D-1EA2210BEBCB%7D&amp;file=VOSI_PR_SRR%20BKI_C009%20KG%20KUALA%20TALAM%20(1)_Jaafar%20Bin%20Mohamed%20M.xlsx&amp;action=default&amp;mobileredirect=true"/>
    <s v="3400039872"/>
    <m/>
    <s v="https://tm365-my.sharepoint.com/personal/badruznasrin_basri_tm_com_my/_layouts/15/Doc.aspx?sourcedoc=%7B283E3EE5-2016-494B-9DD4-82B85D2DCD8D%7D&amp;file=VOSI_BQ_SRR%20BKI_C009%20KG%20KUALA%20TALAM_Jaafar%20Bin%20Mohamed%20M.xlsx&amp;action=default&amp;mobileredirect=true"/>
    <m/>
    <m/>
    <m/>
    <m/>
    <m/>
    <m/>
    <m/>
    <m/>
    <m/>
    <m/>
    <m/>
    <m/>
    <m/>
    <m/>
  </r>
  <r>
    <n v="103"/>
    <s v="Ahmad Zaki Bin Harris"/>
    <s v="10.1 PR Created"/>
    <d v="2023-09-07T00:00:00"/>
    <s v=""/>
    <m/>
    <s v="PG"/>
    <m/>
    <s v="GOV2301698"/>
    <m/>
    <s v="TMNA/231709"/>
    <m/>
    <s v="PAC2306137"/>
    <m/>
    <s v="PG-SRI-0318-TP"/>
    <m/>
    <m/>
    <n v="0"/>
    <s v="Pending PR Release"/>
    <e v="#REF!"/>
    <x v="0"/>
    <s v="CPPM-PR"/>
    <n v="126"/>
    <m/>
    <m/>
    <s v=""/>
    <d v="2023-09-05T14:54:31"/>
    <s v="norfazlinda.desa@tm.com.my"/>
    <m/>
    <n v="450"/>
    <s v="Additional PO (SI/VO)"/>
    <m/>
    <s v="TMone"/>
    <x v="4"/>
    <s v="MYGOV*NET_FTTH ADD PG_C234M APM NEGERI PG"/>
    <e v="#N/A"/>
    <e v="#N/A"/>
    <m/>
    <d v="2023-07-31T00:00:00"/>
    <s v="PG"/>
    <s v="Network Contractor"/>
    <m/>
    <m/>
    <s v="https://tm365-my.sharepoint.com/personal/badruznasrin_basri_tm_com_my/Documents/Apps/Microsoft%20Forms/Request%20New%20PR/Question%201/TP%20TMNA231709_Nor%20Fazlinda%20Hanim%20B.pdf"/>
    <s v="3400039037"/>
    <m/>
    <s v="https://tm365-my.sharepoint.com/personal/badruznasrin_basri_tm_com_my/Documents/Apps/Microsoft%20Forms/Request%20New%20PR/Question/TMNA231709%20-%20BOQ2_Nor%20Fazlinda%20Hanim%20B.pdf"/>
    <m/>
    <m/>
    <m/>
    <m/>
    <m/>
    <m/>
    <m/>
    <m/>
    <m/>
    <m/>
    <m/>
    <m/>
    <m/>
    <m/>
  </r>
  <r>
    <n v="104"/>
    <s v="Hazrin Bin Mohammad"/>
    <s v="11.0 PO Issued"/>
    <m/>
    <s v=""/>
    <m/>
    <s v="ST"/>
    <m/>
    <s v="NRC2300134"/>
    <m/>
    <s v="TMCA/231974"/>
    <m/>
    <s v="PAC2311454"/>
    <m/>
    <s v="ST-7UC-0303-TP"/>
    <m/>
    <m/>
    <n v="0"/>
    <s v="PO Issued"/>
    <e v="#REF!"/>
    <x v="0"/>
    <s v="CPPM-PR"/>
    <n v="127"/>
    <s v="CPQ 567 TMONE"/>
    <s v="P1"/>
    <s v=""/>
    <d v="2023-09-05T14:27:37"/>
    <s v="sazrilanwar@tm.com.my"/>
    <m/>
    <n v="5359.54"/>
    <s v="First PO"/>
    <m/>
    <s v="TMone"/>
    <x v="3"/>
    <s v="GERBANG ALAF RESTAURANTS-MCDONALD'S #395 BHP JALAN KEPONG(UNIFI)-BAT"/>
    <e v="#N/A"/>
    <e v="#N/A"/>
    <m/>
    <d v="2023-09-30T00:00:00"/>
    <s v="BAT"/>
    <s v="Network Contractor"/>
    <m/>
    <m/>
    <s v="https://tm365-my.sharepoint.com/personal/badruznasrin_basri_tm_com_my/Documents/Apps/Microsoft%20Forms/Request%20New%20PR/Question%201/TP%20PROPOSAL_ST-7UC-0303-TP_%20TMCA_231974_Sazril%20Anwar%20Bin%20Zul.pdf"/>
    <s v="3400039014"/>
    <m/>
    <s v="https://tm365-my.sharepoint.com/personal/badruznasrin_basri_tm_com_my/Documents/Apps/Microsoft%20Forms/Request%20New%20PR/Question/TP%20PROPOSAL_ST-7UC-0303-TP_%20TMCA_231974_Sazril%20Anwar%20Bin%20Zul.pdf"/>
    <m/>
    <m/>
    <m/>
    <m/>
    <m/>
    <m/>
    <m/>
    <m/>
    <m/>
    <m/>
    <m/>
    <m/>
    <m/>
    <m/>
  </r>
  <r>
    <n v="105"/>
    <s v="Khairunnisa Bte Muhamad Noor"/>
    <s v="11.0 PO Issued"/>
    <m/>
    <s v=""/>
    <m/>
    <s v="Johor Selatan"/>
    <m/>
    <s v="GOV2301576"/>
    <m/>
    <s v="TMSA/232425"/>
    <m/>
    <s v="PAC2309022"/>
    <m/>
    <s v="JS-WUH-0047-TP"/>
    <m/>
    <m/>
    <n v="0"/>
    <s v="PO Issued"/>
    <e v="#REF!"/>
    <x v="0"/>
    <s v="CPPM-PR"/>
    <n v="128"/>
    <m/>
    <m/>
    <s v=""/>
    <d v="2023-09-05T14:38:17"/>
    <s v="atiqah.kamis@tm.com.my"/>
    <m/>
    <n v="4093.22"/>
    <s v="Additional PO (SI/VO)"/>
    <m/>
    <s v="TMone"/>
    <x v="4"/>
    <s v="MYGOV*NET-NRECC (METEOROLOGI)-PEJABAT METEOROLOGI JOHOR(SDWAN FTTH)-SNI"/>
    <e v="#N/A"/>
    <e v="#N/A"/>
    <m/>
    <d v="2023-07-15T00:00:00"/>
    <s v="SNI"/>
    <s v="Network Contractor"/>
    <m/>
    <m/>
    <s v="https://tm365-my.sharepoint.com/personal/badruznasrin_basri_tm_com_my/_layouts/15/Doc.aspx?sourcedoc=%7BF6D21CD2-666E-4443-BE9D-AB299BB02D84%7D&amp;file=Costing_TMSA232425%20FOC%20%26%20FDP%20FOR%20UNIFI%20SNI%20MY_Siti%20Nur%20Atiqah%20Bint.xlsx&amp;action=default&amp;mobileredirect=true"/>
    <s v="3400041308"/>
    <m/>
    <s v="https://tm365-my.sharepoint.com/personal/badruznasrin_basri_tm_com_my/_layouts/15/Doc.aspx?sourcedoc=%7B163C307C-F430-49F1-9BB7-3258050C1F46%7D&amp;file=Costing_TMSA232425%20FOC%20%26%20FDP%20FOR%20UNIFI%20SNI%20MY_Siti%20Nur%20Atiqah%20Bint.xlsx&amp;action=default&amp;mobileredirect=true"/>
    <m/>
    <m/>
    <m/>
    <m/>
    <m/>
    <m/>
    <m/>
    <m/>
    <m/>
    <m/>
    <m/>
    <m/>
    <m/>
    <m/>
  </r>
  <r>
    <n v="106"/>
    <s v="Mohd Nasharulhisham Bin Mohd Nasir"/>
    <s v="11.0 PO Issued"/>
    <d v="2023-09-26T00:00:00"/>
    <s v="4902151175"/>
    <m/>
    <s v="ST"/>
    <m/>
    <s v="NRC2300128"/>
    <m/>
    <s v="TMCA/231968"/>
    <m/>
    <s v="PAC2311467"/>
    <m/>
    <s v="ST-7UC-0304-TP"/>
    <m/>
    <m/>
    <n v="0"/>
    <s v="PO Issued"/>
    <e v="#REF!"/>
    <x v="0"/>
    <s v="CPPM-PR"/>
    <n v="129"/>
    <s v="CPQ 567 TMONE"/>
    <s v="P1"/>
    <s v=""/>
    <d v="2023-09-05T15:09:55"/>
    <s v="sazrilanwar@tm.com.my"/>
    <m/>
    <n v="3217.05"/>
    <s v="First PO"/>
    <m/>
    <s v="TMone"/>
    <x v="3"/>
    <s v="GERBANG ALAF RESTAURANTS-MCDONALD'S #169 BANDAR SRI DAMANSARA (UNIFI)-KE"/>
    <e v="#N/A"/>
    <e v="#N/A"/>
    <m/>
    <d v="2023-09-30T00:00:00"/>
    <s v="KE"/>
    <s v="Network Contractor"/>
    <m/>
    <m/>
    <s v="https://tm365-my.sharepoint.com/personal/badruznasrin_basri_tm_com_my/Documents/Apps/Microsoft%20Forms/Request%20New%20PR/Question%201/TP%20PROPOSAL_ST-7UC-0304-TP_%20TMCA_231968_Sazril%20Anwar%20Bin%20Zul.pdf"/>
    <s v="3400039014"/>
    <m/>
    <s v="https://tm365-my.sharepoint.com/personal/badruznasrin_basri_tm_com_my/Documents/Apps/Microsoft%20Forms/Request%20New%20PR/Question/TP%20PROPOSAL_ST-7UC-0304-TP_%20TMCA_231968_Sazril%20Anwar%20Bin%20Zul.pdf"/>
    <m/>
    <m/>
    <m/>
    <m/>
    <m/>
    <m/>
    <m/>
    <m/>
    <m/>
    <m/>
    <m/>
    <m/>
    <m/>
    <m/>
  </r>
  <r>
    <n v="107"/>
    <s v="Mahmud Bin Zakaria"/>
    <s v="11.0 PO Issued"/>
    <m/>
    <s v=""/>
    <s v="4902152086"/>
    <s v="Johor Selatan"/>
    <m/>
    <s v="GOV2301187"/>
    <m/>
    <s v="TMSA/232799"/>
    <m/>
    <s v="PAC2307695"/>
    <m/>
    <s v="JS-WUH-0045-TP"/>
    <m/>
    <m/>
    <n v="0"/>
    <s v="PO Issued"/>
    <e v="#REF!"/>
    <x v="0"/>
    <s v="CPPM-PR"/>
    <n v="130"/>
    <m/>
    <m/>
    <s v=""/>
    <d v="2023-09-05T15:23:00"/>
    <s v="atiqah.kamis@tm.com.my"/>
    <m/>
    <n v="886.63"/>
    <s v="Additional PO (SI/VO)"/>
    <m/>
    <s v="TMone"/>
    <x v="4"/>
    <s v="MYGOV*NET-MOF (JKDM) KASTAM GBA TIONG NAM LOGISTICS SOLUTIONS SDN BHD SENAI (IPME)-SNI (SI)"/>
    <e v="#N/A"/>
    <e v="#N/A"/>
    <m/>
    <d v="2023-07-31T00:00:00"/>
    <s v="SNI"/>
    <s v="Network Contractor"/>
    <m/>
    <m/>
    <s v="https://tm365-my.sharepoint.com/personal/badruznasrin_basri_tm_com_my/_layouts/15/Doc.aspx?sourcedoc=%7BD2AE1D6D-CDC4-4A99-8F9D-E1C0BFD0CDBC%7D&amp;file=Costing_TMSA232799%20FOC%20%26%20NID%20SLG%2099.9%25%20SNI%20MY_Siti%20Nur%20Atiqah%20Bint.xlsx&amp;action=default&amp;mobileredirect=true"/>
    <s v="3400041308"/>
    <m/>
    <s v="https://tm365-my.sharepoint.com/personal/badruznasrin_basri_tm_com_my/_layouts/15/Doc.aspx?sourcedoc=%7BB5C95B29-E642-44C2-BA21-B4370A2BFC72%7D&amp;file=Costing_TMSA232799%20FOC%20%26%20NID%20SLG%2099.9%25%20SNI%20MY_Siti%20Nur%20Atiqah%20Bint.xlsx&amp;action=default&amp;mobileredirect=true"/>
    <m/>
    <m/>
    <m/>
    <m/>
    <m/>
    <m/>
    <m/>
    <m/>
    <m/>
    <m/>
    <m/>
    <m/>
    <m/>
    <m/>
  </r>
  <r>
    <n v="108"/>
    <s v="Yuhaniz Binti Baidzawi"/>
    <s v="11.0 PO Issued"/>
    <d v="2023-09-25T00:00:00"/>
    <s v="26.9 : PO 4902150819 queried TP dan BOQ"/>
    <m/>
    <s v="PRK"/>
    <m/>
    <s v="SRR2104289"/>
    <m/>
    <s v="TMNA/221340"/>
    <m/>
    <s v="PAC2219144"/>
    <m/>
    <s v="PRK-SOL-0609-TP"/>
    <m/>
    <m/>
    <n v="0"/>
    <s v="PO Issued"/>
    <e v="#REF!"/>
    <x v="0"/>
    <s v="CPPM-PR"/>
    <n v="131"/>
    <m/>
    <m/>
    <s v=""/>
    <d v="2023-09-05T15:11:26"/>
    <s v="mohdlutfi.mohdtahir@tm.com.my"/>
    <m/>
    <n v="325205.48"/>
    <s v="First PO"/>
    <m/>
    <s v="Unifi"/>
    <x v="5"/>
    <s v="SRR FTTH PR_C030 RESIDENSI SEGARI (PRIMA LUMUT)"/>
    <e v="#N/A"/>
    <e v="#N/A"/>
    <m/>
    <d v="2023-10-31T00:00:00"/>
    <s v="PR"/>
    <s v="Network Contractor"/>
    <m/>
    <m/>
    <s v="https://tm365-my.sharepoint.com/personal/badruznasrin_basri_tm_com_my/Documents/Apps/Microsoft%20Forms/Request%20New%20PR/Question%201/TP%20Challenge%20_TITAN%20SRR%20FTTH%20PR_C030%20RESIDENS_Mohamad%20Lutfi%20Bin%20Mo.pdf"/>
    <s v="3400039041"/>
    <m/>
    <s v="https://tm365-my.sharepoint.com/personal/badruznasrin_basri_tm_com_my/_layouts/15/Doc.aspx?sourcedoc=%7BFE6C81C2-2670-46B1-A114-6A35B1F52A61%7D&amp;file=Std_Costing_AWP_FTTH_TP-ORI_V2-4_TITAN%20SRR%20FT_Mohamad%20Lutfi%20Bin%20Mo.xlsx&amp;action=default&amp;mobileredirect=true"/>
    <m/>
    <m/>
    <m/>
    <m/>
    <m/>
    <m/>
    <m/>
    <m/>
    <m/>
    <m/>
    <m/>
    <m/>
    <m/>
    <m/>
  </r>
  <r>
    <n v="109"/>
    <s v="Mahmud Bin Zakaria"/>
    <s v="11.0 PO Issued"/>
    <m/>
    <s v=""/>
    <s v="4902152109"/>
    <s v="Johor Selatan"/>
    <m/>
    <s v="GOV2301235"/>
    <m/>
    <s v="TMSA/231597"/>
    <m/>
    <s v="PAC2307676"/>
    <m/>
    <s v="JS-WUH-0040-TP"/>
    <m/>
    <m/>
    <n v="0"/>
    <s v="PO Issued"/>
    <e v="#REF!"/>
    <x v="0"/>
    <s v="CPPM-PR"/>
    <n v="132"/>
    <m/>
    <m/>
    <s v=""/>
    <d v="2023-09-05T15:26:33"/>
    <s v="atiqah.kamis@tm.com.my"/>
    <m/>
    <n v="4460.3"/>
    <s v="Additional PO (SI/VO)"/>
    <m/>
    <s v="TMone"/>
    <x v="4"/>
    <s v="MYGOV*NET-MOF (JKDM)  KASTAM SENAI AIRPORT CITY (IPME)-SNI - SI"/>
    <e v="#N/A"/>
    <e v="#N/A"/>
    <m/>
    <d v="2023-06-30T00:00:00"/>
    <s v="SNI"/>
    <s v="Network Contractor"/>
    <m/>
    <m/>
    <s v="https://tm365-my.sharepoint.com/personal/badruznasrin_basri_tm_com_my/_layouts/15/Doc.aspx?sourcedoc=%7B6BF7BC85-0302-4F6D-8470-A8214E2DD040%7D&amp;file=Costing_TMSA231597%20FOC%20%26%20NID%20SLG%2099.9%25%20SNI%20MY_Siti%20Nur%20Atiqah%20Bint.xlsx&amp;action=default&amp;mobileredirect=true"/>
    <s v="3400041308"/>
    <m/>
    <s v="https://tm365-my.sharepoint.com/personal/badruznasrin_basri_tm_com_my/_layouts/15/Doc.aspx?sourcedoc=%7B72B50E1B-07A7-463B-82ED-D46E77CDDC67%7D&amp;file=Costing_TMSA231597%20FOC%20%26%20NID%20SLG%2099.9%25%20SNI%20MY_Siti%20Nur%20Atiqah%20Bint.xlsx&amp;action=default&amp;mobileredirect=true"/>
    <m/>
    <m/>
    <m/>
    <m/>
    <m/>
    <m/>
    <m/>
    <m/>
    <m/>
    <m/>
    <m/>
    <m/>
    <m/>
    <m/>
  </r>
  <r>
    <n v="110"/>
    <s v="Hazrin Bin Mohammad"/>
    <s v="11.0 PO Issued"/>
    <m/>
    <s v=""/>
    <m/>
    <s v="PRK"/>
    <m/>
    <s v="H5G2206109"/>
    <m/>
    <s v="TMNA/225031"/>
    <m/>
    <s v=" PAC2223778"/>
    <m/>
    <s v="PRK-PIR-0032-TP"/>
    <m/>
    <m/>
    <n v="0"/>
    <s v="PO Issued"/>
    <e v="#REF!"/>
    <x v="0"/>
    <s v="CPPM-PR"/>
    <n v="133"/>
    <m/>
    <m/>
    <s v=""/>
    <d v="2023-09-05T16:14:24"/>
    <s v="khairulhafiz.wahab@tm.com.my"/>
    <m/>
    <n v="7390.19"/>
    <s v="First PO"/>
    <m/>
    <s v="TMone"/>
    <x v="0"/>
    <s v="DNB_HORIZON 5G_DAKER0129_SKSUNGAIMEGATARIS_TJP"/>
    <e v="#N/A"/>
    <e v="#N/A"/>
    <m/>
    <d v="2023-09-05T00:00:00"/>
    <s v="TJP"/>
    <s v="Network Contractor"/>
    <m/>
    <m/>
    <s v="https://tm365-my.sharepoint.com/personal/badruznasrin_basri_tm_com_my/Documents/Apps/Microsoft%20Forms/Request%20New%20PR/Question%201/TECHNICAL%20PROPOSAL_H5G%20TJP%20F10%20DAKER0129%20SK%20S_Khairul%20Hafiz%20Bin%20Ab.pdf"/>
    <s v="3400038769"/>
    <m/>
    <s v="https://tm365-my.sharepoint.com/personal/badruznasrin_basri_tm_com_my/Documents/Apps/Microsoft%20Forms/Request%20New%20PR/Question/BOQ_H5G%20TJP%20F10%20DAKER0129%20SK%20SUNGAI%20MEGAT%20ARI_Khairul%20Hafiz%20Bin%20Ab.pdf"/>
    <m/>
    <m/>
    <m/>
    <m/>
    <m/>
    <m/>
    <m/>
    <m/>
    <m/>
    <m/>
    <m/>
    <m/>
    <m/>
    <m/>
  </r>
  <r>
    <n v="111"/>
    <s v="Ilman Afif Bin Zulkifli"/>
    <s v="11.0 PO Issued"/>
    <m/>
    <s v=""/>
    <m/>
    <s v="Sarawak"/>
    <m/>
    <s v="NRC2300079"/>
    <m/>
    <s v="TMWA/239105"/>
    <m/>
    <s v="PAC2308760"/>
    <m/>
    <s v="MR/BIN-MST-0030-TP"/>
    <m/>
    <m/>
    <n v="0"/>
    <s v="PO Issued"/>
    <e v="#REF!"/>
    <x v="0"/>
    <s v="CPPM-PR"/>
    <n v="134"/>
    <m/>
    <m/>
    <s v=""/>
    <d v="2023-09-05T16:15:59"/>
    <s v="alice.lee@tm.com.my"/>
    <m/>
    <n v="38554.720000000001"/>
    <s v="Additional PO (SI/VO)"/>
    <m/>
    <s v="TMone"/>
    <x v="1"/>
    <s v="FOC TKD_F21 SPURS 24C/12C FOR SAMSUNG ENGINEERING (M) SDN BHD- TANJUNG_x000a_KIDURONG (DOME) SHELL OGP PJT, LOT 789 BLOCK 20, KLD, TANJUNG KIDURONG, BINTULU."/>
    <e v="#N/A"/>
    <e v="#N/A"/>
    <m/>
    <d v="2023-09-30T00:00:00"/>
    <s v="TKD"/>
    <s v="Network Contractor"/>
    <m/>
    <m/>
    <s v="https://tm365-my.sharepoint.com/personal/badruznasrin_basri_tm_com_my/Documents/Apps/Microsoft%20Forms/Request%20New%20PR/Question%201/TECHNICAL%20PROPOSAL%20FOR%20TMWA239105%20(1)_Alice%20Lee.pdf"/>
    <s v="3400038897"/>
    <m/>
    <s v="https://tm365-my.sharepoint.com/personal/badruznasrin_basri_tm_com_my/_layouts/15/Doc.aspx?sourcedoc=%7B89EB6079-D316-4E96-BE49-5B07FA668DB1%7D&amp;file=TMWA%20239105%20Std_Costing_AWP_CWS-5G-NRP-JX_TP-_Alice%20Lee.xlsx&amp;action=default&amp;mobileredirect=true"/>
    <m/>
    <m/>
    <m/>
    <m/>
    <m/>
    <m/>
    <m/>
    <m/>
    <m/>
    <m/>
    <m/>
    <m/>
    <m/>
    <m/>
  </r>
  <r>
    <n v="112"/>
    <s v="Khairunnisa Bte Muhamad Noor"/>
    <s v="10.0 Sent to CPA for PR Creation"/>
    <m/>
    <s v=""/>
    <m/>
    <s v="Johor Selatan"/>
    <m/>
    <s v="GOV2305275"/>
    <m/>
    <s v="TMSA/232583"/>
    <m/>
    <s v="PAC2310506"/>
    <m/>
    <s v="JS-JAK-0136-TP"/>
    <m/>
    <m/>
    <n v="0"/>
    <s v="PR Creation"/>
    <e v="#REF!"/>
    <x v="0"/>
    <s v="CPPM-PR"/>
    <n v="135"/>
    <m/>
    <m/>
    <s v=""/>
    <d v="2023-09-05T17:21:03"/>
    <s v="atiqah.kamis@tm.com.my"/>
    <m/>
    <n v="4947.59"/>
    <s v="Additional PO (SI/VO)"/>
    <m/>
    <s v="TMone"/>
    <x v="4"/>
    <s v="MYGOV*NET-KONSOLIDASI (KWSP JB)-JABATAN PEMBANGUNAN KEMAHIRAN WILAYAH SELATAN (KWSP JB) (KONSO)(IPME)-JB (SI)"/>
    <e v="#N/A"/>
    <e v="#N/A"/>
    <m/>
    <d v="2023-08-15T00:00:00"/>
    <s v="JB"/>
    <s v="Network Contractor"/>
    <m/>
    <m/>
    <s v="https://tm365-my.sharepoint.com/personal/badruznasrin_basri_tm_com_my/Documents/Apps/Microsoft%20Forms/Request%20New%20PR/Question%201/BOQ%20TIE%20ODF%20ADSL%20TO%20PSM%20ROOM%2096C_Siti%20Nur%20Atiqah%20Bint.pdf"/>
    <s v="3400039219"/>
    <m/>
    <s v="https://tm365-my.sharepoint.com/personal/badruznasrin_basri_tm_com_my/Documents/Apps/Microsoft%20Forms/Request%20New%20PR/Question/BOQ%20TIE%20ODF%20ADSL%20TO%20PSM%20ROOM%2096C_Siti%20Nur%20Atiqah%20Bint.pdf"/>
    <m/>
    <m/>
    <m/>
    <m/>
    <m/>
    <m/>
    <m/>
    <m/>
    <m/>
    <m/>
    <m/>
    <m/>
    <m/>
    <m/>
  </r>
  <r>
    <n v="113"/>
    <s v="Khairunnisa Bte Muhamad Noor"/>
    <s v="10.0 Sent to CPA for PR Creation"/>
    <m/>
    <s v=""/>
    <m/>
    <s v="Johor Selatan"/>
    <m/>
    <s v="GOV2300170"/>
    <m/>
    <s v="TMSA/232075"/>
    <m/>
    <s v="PAC2307679"/>
    <m/>
    <s v="JS-JAK-0137-TP"/>
    <m/>
    <m/>
    <n v="0"/>
    <s v="PR Creation"/>
    <e v="#REF!"/>
    <x v="0"/>
    <s v="CPPM-PR"/>
    <n v="136"/>
    <m/>
    <m/>
    <s v=""/>
    <d v="2023-09-05T17:24:00"/>
    <s v="atiqah.kamis@tm.com.my"/>
    <m/>
    <n v="10063.18"/>
    <s v="Additional PO (SI/VO)"/>
    <m/>
    <s v="TMone"/>
    <x v="4"/>
    <s v="MYGOV*NET-MOF (JKDM) KASTAM KASTAM GBA DHL SENAI (IPME)-SNI (SI)"/>
    <e v="#N/A"/>
    <e v="#N/A"/>
    <m/>
    <d v="2023-06-30T00:00:00"/>
    <s v="SNI"/>
    <s v="Network Contractor"/>
    <m/>
    <m/>
    <s v="https://tm365-my.sharepoint.com/personal/badruznasrin_basri_tm_com_my/Documents/Apps/Microsoft%20Forms/Request%20New%20PR/Question%201/BOQ%20INTERTIE%20MDF%20TO%20PSM%20-%20PSM%20TO%20ADSL%20EXCHANG_Siti%20Nur%20Atiqah%20Bint.pdf"/>
    <s v="3400039219"/>
    <m/>
    <s v="https://tm365-my.sharepoint.com/personal/badruznasrin_basri_tm_com_my/Documents/Apps/Microsoft%20Forms/Request%20New%20PR/Question/BOQ%20INTERTIE%20MDF%20TO%20PSM%20-%20PSM%20TO%20ADSL%20EXCHANG_Siti%20Nur%20Atiqah%20Bint.pdf"/>
    <m/>
    <m/>
    <m/>
    <m/>
    <m/>
    <m/>
    <m/>
    <m/>
    <m/>
    <m/>
    <m/>
    <m/>
    <m/>
    <m/>
  </r>
  <r>
    <n v="114"/>
    <s v="Ilman Afif Bin Zulkifli"/>
    <s v="11.0 PO Issued"/>
    <m/>
    <s v=""/>
    <m/>
    <s v="Sarawak"/>
    <m/>
    <s v="GOV2304796"/>
    <m/>
    <s v="TMWA/237220"/>
    <m/>
    <s v="PAC2308668"/>
    <m/>
    <s v="MR/BIN-LSB-0338-TP"/>
    <m/>
    <m/>
    <n v="0"/>
    <s v="PO Issued"/>
    <e v="#REF!"/>
    <x v="0"/>
    <s v="CPPM-PR"/>
    <n v="137"/>
    <m/>
    <m/>
    <s v=""/>
    <d v="2023-09-05T17:30:55"/>
    <s v="shirlywong@tm.com.my"/>
    <m/>
    <n v="22586.82"/>
    <s v="Additional PO (SI/VO)"/>
    <m/>
    <s v="TMone"/>
    <x v="4"/>
    <s v="FOC BEK_F03 96C/24C/12C FOR KLINIK KESIHATAN TUN HAJI OPENG BEKENU, 98000 MIRI"/>
    <e v="#N/A"/>
    <e v="#N/A"/>
    <m/>
    <d v="2023-08-31T00:00:00"/>
    <s v="BEK"/>
    <s v="Network Contractor"/>
    <m/>
    <m/>
    <s v="https://tm365-my.sharepoint.com/personal/badruznasrin_basri_tm_com_my/Documents/Apps/Microsoft%20Forms/Request%20New%20PR/Question%201/TMWA237220%20KLINIK%20KESIHATAN%20BEKENU_Shirly%20Wong%20Wan%20Jin.pdf"/>
    <s v="3400038703"/>
    <m/>
    <s v="https://tm365-my.sharepoint.com/personal/badruznasrin_basri_tm_com_my/Documents/Apps/Microsoft%20Forms/Request%20New%20PR/Question/Std_Costing_AWP_KLINIK%20KESIHATAN%20BEKENU_Shirly%20Wong%20Wan%20Jin.pdf"/>
    <m/>
    <m/>
    <m/>
    <m/>
    <m/>
    <m/>
    <m/>
    <m/>
    <m/>
    <m/>
    <m/>
    <m/>
    <m/>
    <m/>
  </r>
  <r>
    <n v="115"/>
    <s v="Ilman Afif Bin Zulkifli"/>
    <s v="11.0 PO Issued"/>
    <m/>
    <s v="PO issued"/>
    <s v="4902154959"/>
    <s v="Sarawak"/>
    <m/>
    <s v="GOV2301416"/>
    <m/>
    <s v="TMWA/237184"/>
    <m/>
    <s v="PAC2308229"/>
    <m/>
    <s v="MR/BIN-EPS-0112-TP"/>
    <m/>
    <m/>
    <n v="0"/>
    <s v="PO Issued"/>
    <e v="#REF!"/>
    <x v="0"/>
    <s v="CPPM-PR"/>
    <n v="138"/>
    <m/>
    <m/>
    <s v=""/>
    <d v="2023-09-05T17:33:12"/>
    <s v="shirlywong@tm.com.my"/>
    <m/>
    <n v="10399.200000000001"/>
    <s v="Additional PO (SI/VO)"/>
    <m/>
    <s v="TMone"/>
    <x v="4"/>
    <s v="FOC KBRM_F10 SPUR 24C/12C FOR KASTAM LEMBAGA PELABUHAN MIRI KUALA BARAM, TKT G, ADMIN LEFT COURT SECURITY WING LEMBAGA PELABUHAN MIRI, 98000 MIRI"/>
    <e v="#N/A"/>
    <e v="#N/A"/>
    <m/>
    <d v="2023-09-30T00:00:00"/>
    <s v="KBRM"/>
    <s v="Network Contractor"/>
    <m/>
    <m/>
    <s v="https://tm365-my.sharepoint.com/personal/badruznasrin_basri_tm_com_my/Documents/Apps/Microsoft%20Forms/Request%20New%20PR/Question%201/TMWA237184%20KASTAM%20LEMBAGA%20PELABUHAN%20MIRI%20v1_Shirly%20Wong%20Wan%20Jin.pdf"/>
    <s v="3400039053"/>
    <m/>
    <s v="https://tm365-my.sharepoint.com/personal/badruznasrin_basri_tm_com_my/Documents/Apps/Microsoft%20Forms/Request%20New%20PR/Question/Std_Costing_AWP_TMWA%20237184-SI%20FOC%20KBRM_F03%20S_Shirly%20Wong%20Wan%20Jin.pdf"/>
    <m/>
    <m/>
    <m/>
    <m/>
    <m/>
    <m/>
    <m/>
    <m/>
    <m/>
    <m/>
    <m/>
    <m/>
    <m/>
    <m/>
  </r>
  <r>
    <n v="116"/>
    <s v="Khairul Ikmal Bin Abdul Halim"/>
    <s v="11.0 PO Issued"/>
    <m/>
    <s v=""/>
    <m/>
    <s v="Sarawak"/>
    <m/>
    <s v="GOV2301062"/>
    <m/>
    <s v="TMWA/237116"/>
    <m/>
    <s v="PAC2309596"/>
    <m/>
    <s v="MR/BIN-MAB-0245-TP"/>
    <m/>
    <m/>
    <n v="0"/>
    <s v="PO Issued"/>
    <e v="#REF!"/>
    <x v="0"/>
    <s v="CPPM-PR"/>
    <n v="139"/>
    <m/>
    <m/>
    <s v=""/>
    <d v="2023-09-05T17:53:07"/>
    <s v="shirlywong@tm.com.my"/>
    <m/>
    <n v="51068.11"/>
    <s v="Additional PO (SI/VO)"/>
    <m/>
    <s v="TMone"/>
    <x v="4"/>
    <s v="FOC BNH_F02 (SPUR 48C/24C/12C) &amp; BNH_F05 (SPUR 48C/24C/12C) FOR JABATAN PENDAFTARAN NEGARA (JPN) DAERAH NIAH, LOT 577 BILIK SERVER 98200 NIAH "/>
    <e v="#N/A"/>
    <e v="#N/A"/>
    <m/>
    <d v="2023-08-16T00:00:00"/>
    <s v="BNH"/>
    <s v="Network Contractor"/>
    <m/>
    <m/>
    <s v="https://tm365-my.sharepoint.com/personal/badruznasrin_basri_tm_com_my/Documents/Apps/Microsoft%20Forms/Request%20New%20PR/Question%201/TMWA237116%20JPN%20NIAH%20v1_Shirly%20Wong%20Wan%20Jin.pdf"/>
    <s v="3400039151"/>
    <m/>
    <s v="https://tm365-my.sharepoint.com/personal/badruznasrin_basri_tm_com_my/Documents/Apps/Microsoft%20Forms/Request%20New%20PR/Question/2.%20STD%20-%20COSTING_%20SI%20TMWA-237116_Shirly%20Wong%20Wan%20Jin.pdf"/>
    <m/>
    <m/>
    <m/>
    <m/>
    <m/>
    <m/>
    <m/>
    <m/>
    <m/>
    <m/>
    <m/>
    <m/>
    <m/>
    <m/>
  </r>
  <r>
    <n v="117"/>
    <s v="Mohd Nasharulhisham Bin Mohd Nasir"/>
    <s v="11.0 PO Issued"/>
    <d v="2023-09-20T00:00:00"/>
    <s v="4902149336"/>
    <m/>
    <s v="Sarawak"/>
    <m/>
    <s v="GOV2300629"/>
    <m/>
    <s v="TMWA/237174"/>
    <m/>
    <s v="PAC2308205"/>
    <m/>
    <s v="MR/BIN-MAB-0248-TP"/>
    <m/>
    <m/>
    <n v="0"/>
    <s v="PO Issued"/>
    <e v="#REF!"/>
    <x v="0"/>
    <s v="CPPM-PR"/>
    <n v="140"/>
    <m/>
    <m/>
    <s v=""/>
    <d v="2023-09-05T18:04:13"/>
    <s v="shirlywong@tm.com.my"/>
    <m/>
    <n v="9844.58"/>
    <s v="Additional PO (SI/VO)"/>
    <m/>
    <s v="TMone"/>
    <x v="4"/>
    <s v="FOC MR_F41 F59 SPUR 48C/12C FOR FOR  KASTAM UNIT STOR PENGUATKUASAAN MIRI, JALAN PUJUT 2C 98000 MIRI"/>
    <e v="#N/A"/>
    <e v="#N/A"/>
    <m/>
    <d v="2023-08-15T00:00:00"/>
    <s v="MR"/>
    <s v="Network Contractor"/>
    <m/>
    <m/>
    <s v="https://tm365-my.sharepoint.com/personal/badruznasrin_basri_tm_com_my/Documents/Apps/Microsoft%20Forms/Request%20New%20PR/Question%201/TMWA237174%20Kastam%20Unit%20Stor%20v1_Shirly%20Wong%20Wan%20Jin.pdf"/>
    <s v="3400039151"/>
    <m/>
    <s v="https://tm365-my.sharepoint.com/personal/badruznasrin_basri_tm_com_my/Documents/Apps/Microsoft%20Forms/Request%20New%20PR/Question/2.%20STD%20-%20COSTING%20%20TMWA-237174_Shirly%20Wong%20Wan%20Jin.pdf"/>
    <m/>
    <m/>
    <m/>
    <m/>
    <m/>
    <m/>
    <m/>
    <m/>
    <m/>
    <m/>
    <m/>
    <m/>
    <m/>
    <m/>
  </r>
  <r>
    <n v="118"/>
    <s v="Nur Fauziah Binti Abdullah Shuhaimy"/>
    <s v="11.0 PO Issued"/>
    <d v="2023-09-07T00:00:00"/>
    <s v="PO : 4902145939 - 10/09/2023"/>
    <m/>
    <s v="Sarawak"/>
    <m/>
    <s v="GOV2300458"/>
    <m/>
    <s v="TMWA/237060"/>
    <m/>
    <s v="PAC2305729"/>
    <m/>
    <s v="MR/BIN-FAL-0086-TP"/>
    <m/>
    <m/>
    <n v="0"/>
    <s v="PO Issued"/>
    <e v="#REF!"/>
    <x v="0"/>
    <s v="CPPM-PR"/>
    <n v="141"/>
    <m/>
    <m/>
    <s v=""/>
    <d v="2023-09-05T18:08:07"/>
    <s v="shirlywong@tm.com.my"/>
    <m/>
    <n v="994.32"/>
    <s v="Additional PO (SI/VO)"/>
    <m/>
    <s v="TMone"/>
    <x v="4"/>
    <s v="FOC MDI_F05 (96C/48C/24C/12C) FOR BALAI BOMBA DAN PENYELAMAT MARUDI, BILIK SERVER 98050 MARUDI"/>
    <e v="#N/A"/>
    <e v="#N/A"/>
    <m/>
    <d v="2023-08-31T00:00:00"/>
    <s v="MDI"/>
    <s v="Network Contractor"/>
    <m/>
    <m/>
    <s v="https://tm365-my.sharepoint.com/personal/badruznasrin_basri_tm_com_my/Documents/Apps/Microsoft%20Forms/Request%20New%20PR/Question%201/TMWA237060%20BALAI%20BOMBA%20MARUDI%20v1_Shirly%20Wong%20Wan%20Jin.pdf"/>
    <s v="3400039021"/>
    <m/>
    <s v="https://tm365-my.sharepoint.com/personal/badruznasrin_basri_tm_com_my/Documents/Apps/Microsoft%20Forms/Request%20New%20PR/Question/Std%20Costing%20TMWA237060_Shirly%20Wong%20Wan%20Jin.pdf"/>
    <m/>
    <m/>
    <m/>
    <m/>
    <m/>
    <m/>
    <m/>
    <m/>
    <m/>
    <m/>
    <m/>
    <m/>
    <m/>
    <m/>
  </r>
  <r>
    <n v="119"/>
    <s v="Nur Fauziah Binti Abdullah Shuhaimy"/>
    <s v="11.0 PO Issued"/>
    <d v="2023-09-07T00:00:00"/>
    <s v="PO : 4902145936 - 10/09/2023"/>
    <m/>
    <s v="Sarawak"/>
    <m/>
    <s v="GOV2300636"/>
    <m/>
    <s v="TMWA/237078"/>
    <m/>
    <s v="PAC2307904"/>
    <m/>
    <s v="MR/BIN-EPS-0115-TP"/>
    <m/>
    <m/>
    <n v="0"/>
    <s v="PO Issued"/>
    <e v="#REF!"/>
    <x v="0"/>
    <s v="CPPM-PR"/>
    <n v="142"/>
    <m/>
    <m/>
    <s v=""/>
    <d v="2023-09-05T18:12:15"/>
    <s v="shirlywong@tm.com.my"/>
    <m/>
    <n v="14755.44"/>
    <s v="Additional PO (SI/VO)"/>
    <m/>
    <s v="TMone"/>
    <x v="4"/>
    <s v="FOC LTG_F20 (SPUR 48C/24C/12C) &amp; LTG_F18 (SPUR 48C/24C/12C) FOR  KASTAM IMPORT EKSPORT POS SEMPADAN SUNGAI TUJUH, POS KAWALAN IMIGRESEN SG. TUJUH 98000 MIRI"/>
    <e v="#N/A"/>
    <e v="#N/A"/>
    <m/>
    <d v="2023-08-16T00:00:00"/>
    <s v="LTG"/>
    <s v="Network Contractor"/>
    <m/>
    <m/>
    <s v="https://tm365-my.sharepoint.com/personal/badruznasrin_basri_tm_com_my/Documents/Apps/Microsoft%20Forms/Request%20New%20PR/Question%201/TMWA237078%20KASTAM%20IMPORT%20EKSPORT%20v1_Shirly%20Wong%20Wan%20Jin.pdf"/>
    <s v="3400039053"/>
    <m/>
    <s v="https://tm365-my.sharepoint.com/personal/badruznasrin_basri_tm_com_my/Documents/Apps/Microsoft%20Forms/Request%20New%20PR/Question/2.0%20Std_Costing_AWP_TMWA%20237078%20KASTAM%20IMPORT_Shirly%20Wong%20Wan%20Jin.pdf"/>
    <m/>
    <m/>
    <m/>
    <m/>
    <m/>
    <m/>
    <m/>
    <m/>
    <m/>
    <m/>
    <m/>
    <m/>
    <m/>
    <m/>
  </r>
  <r>
    <n v="120"/>
    <s v="Nur Fauziah Binti Abdullah Shuhaimy"/>
    <s v="11.0 PO Issued"/>
    <d v="2023-09-07T00:00:00"/>
    <s v="PO : 4902145947 - 10/09/2023"/>
    <m/>
    <s v="Sarawak"/>
    <m/>
    <s v="GOV2301427"/>
    <m/>
    <s v="TMWA/237178"/>
    <m/>
    <s v="PAC2308258"/>
    <m/>
    <s v="MR/BIN-TEL-0092-TP"/>
    <m/>
    <m/>
    <n v="0"/>
    <s v="PO Issued"/>
    <e v="#REF!"/>
    <x v="0"/>
    <s v="CPPM-PR"/>
    <n v="143"/>
    <m/>
    <m/>
    <s v=""/>
    <d v="2023-09-06T05:02:05"/>
    <s v="shirlywong@tm.com.my"/>
    <m/>
    <n v="1092.71"/>
    <s v="Additional PO (SI/VO)"/>
    <m/>
    <s v="TMone"/>
    <x v="4"/>
    <s v="FOC TNT_F07 SPUR 12C FOR KASTAM BALAI PEMERIKSAAN KARGO LAPANGAN TERBANG MIRI,TKT G BALAI PEMERIKSAAN CARGO LAPANGAN TERBANG MIRI, 98000 MIRI"/>
    <e v="#N/A"/>
    <e v="#N/A"/>
    <m/>
    <d v="2023-08-31T00:00:00"/>
    <s v="TNT"/>
    <s v="Network Contractor"/>
    <m/>
    <m/>
    <s v="https://tm365-my.sharepoint.com/personal/badruznasrin_basri_tm_com_my/Documents/Apps/Microsoft%20Forms/Request%20New%20PR/Question%201/TMWA237178%20KASTAM%20BALAI%20PEMERIKSAAN%20KARGO_Shirly%20Wong%20Wan%20Jin.pdf"/>
    <s v="3400039055"/>
    <m/>
    <s v="https://tm365-my.sharepoint.com/personal/badruznasrin_basri_tm_com_my/Documents/Apps/Microsoft%20Forms/Request%20New%20PR/Question/Std_Costing%20TMWA%20237178%20KASTAM%20BALAI%20PEMERIKS_Shirly%20Wong%20Wan%20Jin.pdf"/>
    <m/>
    <m/>
    <m/>
    <m/>
    <m/>
    <m/>
    <m/>
    <m/>
    <m/>
    <m/>
    <m/>
    <m/>
    <m/>
    <m/>
  </r>
  <r>
    <n v="121"/>
    <s v="Muhamad Zaini Bin Mahamad Sarip"/>
    <s v="11.0 PO Issued"/>
    <d v="2023-09-06T00:00:00"/>
    <s v="done verified. submit to CPA"/>
    <m/>
    <s v="KEL"/>
    <m/>
    <s v="NRP2302651"/>
    <m/>
    <s v="TMEA/236090"/>
    <m/>
    <s v="PAC2310132"/>
    <m/>
    <s v="KEL-GET-0746-TP"/>
    <m/>
    <m/>
    <n v="0"/>
    <s v="PO Issued"/>
    <e v="#REF!"/>
    <x v="0"/>
    <s v="CPPM-PR"/>
    <n v="144"/>
    <m/>
    <m/>
    <s v=""/>
    <d v="2023-09-06T09:09:29"/>
    <s v="azharmm@tm.com.my"/>
    <m/>
    <n v="644.88"/>
    <s v="Additional PO (SI/VO)"/>
    <s v="Due to condition at site, concrete poles cannot be install by using backhoe. Have to recover and install ion poles (3 ea)"/>
    <s v="TMone"/>
    <x v="1"/>
    <s v="NRP GMU FOC SPUR 12C TNB NENGGIRI HYDROELECTRIC"/>
    <e v="#N/A"/>
    <e v="#N/A"/>
    <m/>
    <d v="2023-09-28T00:00:00"/>
    <s v="GMU"/>
    <s v="Network Contractor"/>
    <m/>
    <m/>
    <s v="https://tm365-my.sharepoint.com/personal/badruznasrin_basri_tm_com_my/Documents/Apps/Microsoft%20Forms/Request%20New%20PR/Question%201/SKM_C226i23090515040_0001_HYDRO_Mohd%20Azahar%20Bin%20Must.pdf"/>
    <s v="3400038885"/>
    <m/>
    <s v="https://tm365-my.sharepoint.com/personal/badruznasrin_basri_tm_com_my/_layouts/15/Doc.aspx?sourcedoc=%7B6A60AE76-8E79-424C-836F-422DCD7A2507%7D&amp;file=DRAF%20SI%20%20NRP%20JLW%20FOC%20SPUR%2012C%20TNB%20NENGGIRI%20HY_Mohd%20Azahar%20Bin%20Must.xls&amp;action=default&amp;mobileredirect=true; https://tm365-my.sharepoint.com/personal/badruznasrin_basri_tm_com_my/_layouts/15/Doc.aspx?sourcedoc=%7B99B68397-1405-4EAD-9F03-A67FA889CF96%7D&amp;file=BQ%20SI%20MY%20%20NRP%20JLW%20FOC%20SPUR%2012C%20TNB%20NENGGIRI%20H_Mohd%20Azahar%20Bin%20Must.xls&amp;action=default&amp;mobileredirect=true"/>
    <m/>
    <m/>
    <m/>
    <m/>
    <m/>
    <m/>
    <m/>
    <m/>
    <m/>
    <m/>
    <m/>
    <m/>
    <m/>
    <m/>
  </r>
  <r>
    <n v="122"/>
    <s v="Nur Fauziah Binti Abdullah Shuhaimy"/>
    <s v="11.0 PO Issued"/>
    <d v="2023-09-07T00:00:00"/>
    <s v="PO : 4902146434 - 11/09/2023"/>
    <m/>
    <s v="Sarawak"/>
    <m/>
    <s v="H5G2300869"/>
    <m/>
    <s v="TMWA/237252"/>
    <m/>
    <s v="PAC2310949"/>
    <m/>
    <m/>
    <m/>
    <m/>
    <n v="0"/>
    <s v="PO Issued"/>
    <e v="#REF!"/>
    <x v="0"/>
    <s v="CPPM-PR"/>
    <n v="145"/>
    <m/>
    <m/>
    <s v=""/>
    <d v="2023-09-06T09:13:50"/>
    <s v="BUNKATAN@TM.COM.MY"/>
    <m/>
    <n v="18981.759999999998"/>
    <s v="First PO"/>
    <m/>
    <s v="TMG"/>
    <x v="0"/>
    <s v="5G DNB DQMIR0756 1 IUC/ CSR &amp; FOC MR_F42 (SPUR 24C/12C)/MR_F43 (SPUR 24C/12C) FOR KAMPUNG LOPENG TENGAH, 98000 MIRI _x000a_"/>
    <e v="#N/A"/>
    <e v="#N/A"/>
    <m/>
    <d v="2023-08-31T00:00:00"/>
    <s v="MR"/>
    <s v="Other Contract"/>
    <m/>
    <s v="3400039053"/>
    <m/>
    <s v="3400039053"/>
    <m/>
    <s v="https://tm365-my.sharepoint.com/personal/badruznasrin_basri_tm_com_my/Documents/Apps/Microsoft%20Forms/Request%20New%20PR/Question/TBOQ%20_TMWA%20237252%20(3)_Bun%20Katan%20Katan.pdf"/>
    <m/>
    <m/>
    <m/>
    <m/>
    <m/>
    <m/>
    <m/>
    <m/>
    <m/>
    <m/>
    <m/>
    <m/>
    <m/>
    <m/>
  </r>
  <r>
    <n v="123"/>
    <s v="Mohd Azrul Nizam Bin Aziz"/>
    <s v="11.0 PO Issued"/>
    <m/>
    <s v=""/>
    <s v="4902145927"/>
    <s v="KD/PR"/>
    <m/>
    <s v="GOV2301618"/>
    <m/>
    <s v="TMNA/231667"/>
    <m/>
    <s v="PAC2306273"/>
    <m/>
    <s v="KD/PL-RAZ-0600-TP"/>
    <m/>
    <m/>
    <n v="0"/>
    <s v="PO Issued"/>
    <e v="#REF!"/>
    <x v="0"/>
    <s v="CPPM-PR"/>
    <n v="146"/>
    <m/>
    <m/>
    <s v=""/>
    <d v="2023-09-06T09:04:57"/>
    <s v="azzim.saharin@tm.com.my"/>
    <m/>
    <n v="2414.4"/>
    <s v="Additional PO (SI/VO)"/>
    <s v="Tarik dari Bilik MDF ground floor ke server room Bomba tingkat 3.. laluan pun bukan direct terus ke tingkat 3, terdapat banyak gangguan laluan hingga ke bilik server"/>
    <s v="GNT"/>
    <x v="4"/>
    <s v="MYGOV*NET FTTH (TIE) AS_C051_DP0047 IBU PEJABAT JABATAN BOMBA DAN PENYELAMAT NEGERI KEDAH JLN SUKA MENANTI"/>
    <e v="#N/A"/>
    <e v="#N/A"/>
    <m/>
    <d v="2023-09-13T00:00:00"/>
    <s v="AS"/>
    <s v="Network Contractor"/>
    <m/>
    <m/>
    <s v="https://tm365-my.sharepoint.com/personal/badruznasrin_basri_tm_com_my/_layouts/15/Doc.aspx?sourcedoc=%7BEECB39CA-D544-4344-9D68-58B8A47D3416%7D&amp;file=tp%20BOMBAS_Muhammad%20Azzim%20Bin%20M.pptx&amp;action=edit&amp;mobileredirect=true"/>
    <s v="3400038882"/>
    <m/>
    <s v="https://tm365-my.sharepoint.com/personal/badruznasrin_basri_tm_com_my/_layouts/15/Doc.aspx?sourcedoc=%7B724581F7-468C-4803-86E2-7994B34ABD6C%7D&amp;file=Std_Costing_AWP_FTTH_CNC-forCNC_%20bomba%20tie_Muhammad%20Azzim%20Bin%20M.xlsx&amp;action=default&amp;mobileredirect=true"/>
    <m/>
    <m/>
    <m/>
    <m/>
    <m/>
    <m/>
    <m/>
    <m/>
    <m/>
    <m/>
    <m/>
    <m/>
    <m/>
    <m/>
  </r>
  <r>
    <n v="124"/>
    <s v="Nur Fauziah Binti Abdullah Shuhaimy"/>
    <s v="11.0 PO Issued"/>
    <d v="2023-09-07T00:00:00"/>
    <s v="PO : 4902146355 - 11/09/2023"/>
    <m/>
    <s v="Sarawak"/>
    <m/>
    <s v="H5G2300963"/>
    <m/>
    <s v="TMWA/237267"/>
    <m/>
    <s v="PAC2311229"/>
    <m/>
    <m/>
    <m/>
    <m/>
    <n v="0"/>
    <s v="PO Issued"/>
    <e v="#REF!"/>
    <x v="0"/>
    <s v="CPPM-PR"/>
    <n v="147"/>
    <m/>
    <m/>
    <s v=""/>
    <d v="2023-09-06T09:31:23"/>
    <s v="BUNKATAN@TM.COM.MY"/>
    <m/>
    <n v="13645.52"/>
    <s v="First PO"/>
    <m/>
    <s v="TMG"/>
    <x v="0"/>
    <s v="5G DNB DQMIR0669 1 IUC/ CSR &amp; FOC TNT_F05(SPUR 12C)/TNT_F06(SPUR 12C) FOR DQMIR0669 98000 MIRIFOR JLN TANJUNG 98000 MIRI_x000a_"/>
    <e v="#N/A"/>
    <e v="#N/A"/>
    <m/>
    <d v="2023-08-31T00:00:00"/>
    <s v="MR"/>
    <s v="Other Contract"/>
    <m/>
    <s v="3400039053"/>
    <m/>
    <s v="3400039053"/>
    <m/>
    <s v="https://tm365-my.sharepoint.com/personal/badruznasrin_basri_tm_com_my/Documents/Apps/Microsoft%20Forms/Request%20New%20PR/Question/TBOQ%20_TMWA%20237267%20(3)_Bun%20Katan%20Katan.pdf"/>
    <m/>
    <m/>
    <m/>
    <m/>
    <m/>
    <m/>
    <m/>
    <m/>
    <m/>
    <m/>
    <m/>
    <m/>
    <m/>
    <m/>
  </r>
  <r>
    <n v="125"/>
    <s v="Mohd Azrul Nizam Bin Aziz"/>
    <s v="11.0 PO Issued"/>
    <m/>
    <s v="NID"/>
    <s v="4902150426"/>
    <s v="KD/PR"/>
    <m/>
    <s v="GOV2300126"/>
    <m/>
    <s v="TMNA/232331"/>
    <m/>
    <s v="PAC2308461"/>
    <m/>
    <s v="KD/PL-SHM-0245"/>
    <m/>
    <m/>
    <n v="0"/>
    <s v="PO Issued"/>
    <e v="#REF!"/>
    <x v="0"/>
    <s v="CPPM-PR"/>
    <n v="148"/>
    <m/>
    <m/>
    <s v=""/>
    <d v="2023-09-06T09:25:52"/>
    <s v="XL195633@tm.com.my"/>
    <m/>
    <n v="560"/>
    <s v="Additional PO (SI/VO)"/>
    <s v="PILOT PROJECT FROM GM AND KD/PL "/>
    <s v="TMone"/>
    <x v="4"/>
    <s v="MYGOV*NET FOC PMT_F20/F21 STESEN METEOROLOGI RADAR WSDS LANGKAWI(IPME)- PMT(99.7)"/>
    <e v="#N/A"/>
    <e v="#N/A"/>
    <m/>
    <d v="2023-09-30T00:00:00"/>
    <s v="PMT"/>
    <s v="Network Contractor"/>
    <m/>
    <m/>
    <s v="https://tm365-my.sharepoint.com/personal/badruznasrin_basri_tm_com_my/Documents/Apps/Microsoft%20Forms/Request%20New%20PR/Question%201/BOQ%20NID%20STESEN%20METEOROLOGI%20RADAR_Nur%20Mimi%20Shafinaz%20Bi.pdf"/>
    <s v="3400038793"/>
    <m/>
    <s v="https://tm365-my.sharepoint.com/personal/badruznasrin_basri_tm_com_my/Documents/Apps/Microsoft%20Forms/Request%20New%20PR/Question/BOQ%20NID%20STESEN%20METEOROLOGI%20RADAR_Nur%20Mimi%20Shafinaz%20Bi.pdf"/>
    <m/>
    <m/>
    <m/>
    <m/>
    <m/>
    <m/>
    <m/>
    <m/>
    <m/>
    <m/>
    <m/>
    <m/>
    <m/>
    <m/>
  </r>
  <r>
    <n v="126"/>
    <s v="Muhamad Zaini Bin Mahamad Sarip"/>
    <s v="9.2 Budget top up RPKA in progress"/>
    <d v="2023-09-06T00:00:00"/>
    <s v="pac ok. query tiang dan cutting tree. dh email ke "/>
    <m/>
    <s v="KEL"/>
    <m/>
    <s v="SRR2104521"/>
    <m/>
    <s v="SMEA/226688"/>
    <m/>
    <s v="PAC2213412"/>
    <m/>
    <s v="KEL-GET-0710-TP"/>
    <m/>
    <m/>
    <n v="0"/>
    <s v="Insufficient Budget"/>
    <e v="#REF!"/>
    <x v="0"/>
    <s v="CPPM-PR"/>
    <n v="150"/>
    <m/>
    <m/>
    <s v=""/>
    <d v="2023-09-06T09:21:15"/>
    <s v="azharmm@tm.com.my"/>
    <m/>
    <n v="2381.66"/>
    <s v="Additional PO (SI/VO)"/>
    <s v="2nd PO for installation of poles and cutting tree"/>
    <s v="Unifi"/>
    <x v="5"/>
    <s v="SRR FTTH (ADD FDP) GMU_C012  FELCRA PANGGUNG LALAT"/>
    <e v="#N/A"/>
    <e v="#N/A"/>
    <m/>
    <d v="2023-09-28T00:00:00"/>
    <s v="GMU"/>
    <s v="Network Contractor"/>
    <m/>
    <m/>
    <s v="https://tm365-my.sharepoint.com/personal/badruznasrin_basri_tm_com_my/Documents/Apps/Microsoft%20Forms/Request%20New%20PR/Question%201/SRR%20FELCRA%20GMU_Mohd%20Azahar%20Bin%20Must.pdf"/>
    <s v="3400038885"/>
    <m/>
    <s v="https://tm365-my.sharepoint.com/personal/badruznasrin_basri_tm_com_my/_layouts/15/Doc.aspx?sourcedoc=%7B13BDBCAB-2C7E-45DD-8579-F1196B935208%7D&amp;file=DRAFSRR%20FTTH%20%20ADD%20GMU_C012M%20FELCRA%20PANGGUNG%20L_Mohd%20Azahar%20Bin%20Must.xls&amp;action=default&amp;mobileredirect=true; https://tm365-my.sharepoint.com/personal/badruznasrin_basri_tm_com_my/_layouts/15/Doc.aspx?sourcedoc=%7B8D839088-B804-4F9B-AFDF-363FCA3F4B2D%7D&amp;file=Std_Costing_AWP_FTTH_TP-ORI_V2-4%20sept_Mohd%20Azahar%20Bin%20Must.xlsx&amp;action=default&amp;mobileredirect=true"/>
    <m/>
    <m/>
    <m/>
    <m/>
    <m/>
    <m/>
    <m/>
    <m/>
    <m/>
    <m/>
    <m/>
    <m/>
    <m/>
    <m/>
  </r>
  <r>
    <n v="127"/>
    <s v="Nur Syarina Binti Mohamad Resad"/>
    <s v="11.0 PO Issued"/>
    <d v="2023-09-08T00:00:00"/>
    <s v="13/9/23: PO NO : 4902146798"/>
    <s v="4902146798"/>
    <s v="PRK"/>
    <m/>
    <s v="H5G2300122"/>
    <m/>
    <s v="TMNA/230753"/>
    <m/>
    <s v="PAC2304059"/>
    <m/>
    <s v="PRK-NXS-0060-TP"/>
    <m/>
    <m/>
    <n v="0"/>
    <s v="PO Issued"/>
    <e v="#REF!"/>
    <x v="0"/>
    <s v="CPPM-PR"/>
    <n v="151"/>
    <m/>
    <m/>
    <s v=""/>
    <d v="2023-09-06T09:53:02"/>
    <s v="TM36484@tm.com.my"/>
    <m/>
    <n v="67805.61"/>
    <s v="Additional PO (SI/VO)"/>
    <s v="Tambahan costing untuk kerja trenching (kabel perlu melalui talian voltan tinggi yang memerlukan laluan bawah tanah)."/>
    <s v="TMG"/>
    <x v="0"/>
    <s v="H5G FOC SW_F51/F52 SPUR (12C) CSR DAMJG0608_SKGUGUSANLEKIR_ JLN BUNGA RAYA,FELCRA GUGUSAN LEKIR _x000a_"/>
    <e v="#N/A"/>
    <e v="#N/A"/>
    <m/>
    <d v="2023-09-22T00:00:00"/>
    <s v="SW"/>
    <s v="Network Contractor"/>
    <m/>
    <m/>
    <s v="https://tm365-my.sharepoint.com/personal/badruznasrin_basri_tm_com_my/Documents/Apps/Microsoft%20Forms/Request%20New%20PR/Question%201/TP%20TMNA230753%205G%20Felcra%20Lekir_Nor%20Ainiah%20Binti%20Abd.pdf"/>
    <s v="3400038907"/>
    <m/>
    <s v="https://tm365-my.sharepoint.com/personal/badruznasrin_basri_tm_com_my/_layouts/15/Doc.aspx?sourcedoc=%7BE8C15493-D978-4AC5-8D05-D7D8800D19F4%7D&amp;file=Std_Costing_AWP_CWS-5G-NRP-JX_TP-ORI_V0_CSR%20D_Nor%20Ainiah%20Binti%20Abd.xlsx&amp;action=default&amp;mobileredirect=true"/>
    <m/>
    <m/>
    <m/>
    <m/>
    <m/>
    <m/>
    <m/>
    <m/>
    <m/>
    <m/>
    <m/>
    <m/>
    <m/>
    <m/>
  </r>
  <r>
    <n v="128"/>
    <s v="Ts. Khairul Amilin Bin Mohamed Yusof"/>
    <s v="12. Not Required PO / LOR"/>
    <d v="2023-09-06T00:00:00"/>
    <s v="follow up 8/9/23 &amp; 13/9/23 &amp; 21/9/23(distance &amp; ga"/>
    <m/>
    <s v="PRK"/>
    <m/>
    <s v="H5G2300987"/>
    <m/>
    <s v="TMNA/232610"/>
    <m/>
    <s v="PAC2311650"/>
    <m/>
    <s v="PRK-KBR-0072-TP"/>
    <m/>
    <m/>
    <n v="0"/>
    <s v="PO Issued / Not Require LOR"/>
    <e v="#REF!"/>
    <x v="0"/>
    <s v="CPPM-PR"/>
    <n v="152"/>
    <m/>
    <m/>
    <s v=""/>
    <d v="2023-09-06T10:12:55"/>
    <s v="TM36484@tm.com.my"/>
    <m/>
    <n v="26449.78"/>
    <s v="First PO"/>
    <m/>
    <s v="TMG"/>
    <x v="0"/>
    <s v="H5G FOC CH_F24 SPUR (12C) CSR DCCAM0119_KGRAJATNHRATA_KGR KAMPUNG RAJA_x000a_"/>
    <e v="#N/A"/>
    <e v="#N/A"/>
    <m/>
    <d v="2023-09-22T00:00:00"/>
    <s v="CH"/>
    <s v="Network Contractor"/>
    <m/>
    <m/>
    <s v="https://tm365-my.sharepoint.com/personal/badruznasrin_basri_tm_com_my/Documents/Apps/Microsoft%20Forms/Request%20New%20PR/Question%201/plan1_Nor%20Ainiah%20Binti%20Abd.JPG"/>
    <s v="3400038660"/>
    <m/>
    <s v="https://tm365-my.sharepoint.com/personal/badruznasrin_basri_tm_com_my/Documents/Apps/Microsoft%20Forms/Request%20New%20PR/Question/BOQ%20H5G%20FOC%20CH_F24%20SPUR%20(12C)%20CSR%20DCCAM0119_K_Nor%20Ainiah%20Binti%20Abd.pdf"/>
    <m/>
    <m/>
    <m/>
    <m/>
    <m/>
    <m/>
    <m/>
    <m/>
    <m/>
    <m/>
    <m/>
    <m/>
    <m/>
    <m/>
  </r>
  <r>
    <n v="129"/>
    <s v="Khairunnisa Bte Muhamad Noor"/>
    <s v="8.3 Queried(other) Please fill in Remark"/>
    <d v="2023-09-08T00:00:00"/>
    <s v="boq"/>
    <m/>
    <s v="Sarawak"/>
    <m/>
    <s v="H5G2300782"/>
    <m/>
    <s v="TMWA/233144"/>
    <m/>
    <s v="PAC2310168"/>
    <m/>
    <s v="KG/SB-DTJ-0111-TP"/>
    <m/>
    <m/>
    <n v="0"/>
    <s v="Queried - Require More Information From NeC/AND"/>
    <e v="#REF!"/>
    <x v="0"/>
    <s v="CPPM-PR"/>
    <n v="153"/>
    <m/>
    <m/>
    <s v=""/>
    <d v="2023-09-06T10:11:34"/>
    <s v="AUWANI.SUDIN@TM.COM.MY"/>
    <m/>
    <n v="7665.35"/>
    <s v="First PO"/>
    <m/>
    <s v="TMG"/>
    <x v="0"/>
    <s v="5G DNB DQSIB1028 1 IUC/CSR &amp; SPUR LRTNAMZIADRUCE20_LAN"/>
    <e v="#N/A"/>
    <e v="#N/A"/>
    <m/>
    <d v="2023-09-23T00:00:00"/>
    <s v="LAN"/>
    <s v="Network Contractor"/>
    <m/>
    <m/>
    <s v="https://tm365-my.sharepoint.com/personal/badruznasrin_basri_tm_com_my/_layouts/15/Doc.aspx?sourcedoc=%7B31FD8803-BDEA-47E7-B6BE-A1354DE0EC91%7D&amp;file=TP%205G%20DQSIB1028_LRTNAMZIADRUCE20_Nurul%20Auwani%20Sudin.pptx&amp;action=edit&amp;mobileredirect=true"/>
    <s v="3400039077"/>
    <m/>
    <s v="https://tm365-my.sharepoint.com/personal/badruznasrin_basri_tm_com_my/_layouts/15/Doc.aspx?sourcedoc=%7B5E98F9A2-D8F3-4003-BD60-C510573BAA39%7D&amp;file=TP%205G%20DQSIB1028_LRTNAMZIADRUCE20_Nurul%20Auwani%20Sudin.pptx&amp;action=edit&amp;mobileredirect=true"/>
    <m/>
    <m/>
    <m/>
    <m/>
    <m/>
    <m/>
    <m/>
    <m/>
    <m/>
    <m/>
    <m/>
    <m/>
    <m/>
    <m/>
  </r>
  <r>
    <n v="130"/>
    <s v="Ts. Khairul Amilin Bin Mohamed Yusof"/>
    <s v="12. In WWPO"/>
    <d v="2023-09-06T00:00:00"/>
    <s v="Using BOQ in Vprime"/>
    <m/>
    <s v="PRK"/>
    <m/>
    <s v="H5G2204826"/>
    <m/>
    <s v="TMNA/223863"/>
    <m/>
    <s v="PAC2219677"/>
    <m/>
    <s v="PRK-SHM-0044-TP"/>
    <m/>
    <m/>
    <n v="0"/>
    <s v="In WWPO"/>
    <e v="#REF!"/>
    <x v="0"/>
    <s v="CPPM-PR"/>
    <n v="154"/>
    <m/>
    <m/>
    <s v=""/>
    <d v="2023-09-06T10:26:16"/>
    <s v="TM36484@tm.com.my"/>
    <m/>
    <n v="35895"/>
    <s v="First PO"/>
    <m/>
    <s v="TMG"/>
    <x v="0"/>
    <s v="H5G FOC RL_F26 SPUR (12C) CSR DCCAM0130_TMNRINGLET_RL TAMAN RINGLET _x000a_"/>
    <e v="#N/A"/>
    <e v="#N/A"/>
    <m/>
    <d v="2023-09-22T00:00:00"/>
    <s v="RL"/>
    <s v="Network Contractor"/>
    <m/>
    <m/>
    <s v="https://tm365-my.sharepoint.com/personal/badruznasrin_basri_tm_com_my/Documents/Apps/Microsoft%20Forms/Request%20New%20PR/Question%201/plan1_Nor%20Ainiah%20Binti%20Abd%201.JPG"/>
    <s v="3400038793"/>
    <m/>
    <s v="https://tm365-my.sharepoint.com/personal/badruznasrin_basri_tm_com_my/Documents/Apps/Microsoft%20Forms/Request%20New%20PR/Question/BOQ_TMNA%20223863-H5G%20FOC%20RL_F26%20SPUR%20(12C)%20CSR_Nor%20Ainiah%20Binti%20Abd.pdf"/>
    <m/>
    <m/>
    <m/>
    <m/>
    <m/>
    <m/>
    <m/>
    <m/>
    <m/>
    <m/>
    <m/>
    <m/>
    <m/>
    <m/>
  </r>
  <r>
    <n v="131"/>
    <s v="Nur Fauziah Binti Abdullah Shuhaimy"/>
    <s v="11.0 PO Issued"/>
    <d v="2023-09-07T00:00:00"/>
    <s v="PO : 4902145961 - 10/09/2023"/>
    <m/>
    <s v="Sarawak"/>
    <m/>
    <s v="H5G2300786"/>
    <m/>
    <s v="TMWA/233151"/>
    <m/>
    <s v="PAC2310184"/>
    <m/>
    <s v="KG/SB-DTJ-0114-TP"/>
    <m/>
    <m/>
    <n v="0"/>
    <s v="PO Issued"/>
    <e v="#REF!"/>
    <x v="0"/>
    <s v="CPPM-PR"/>
    <n v="155"/>
    <m/>
    <m/>
    <s v=""/>
    <d v="2023-09-06T10:29:38"/>
    <s v="AUWANI.SUDIN@TM.COM.MY"/>
    <m/>
    <n v="12194.11"/>
    <s v="First PO"/>
    <m/>
    <s v="TMG"/>
    <x v="0"/>
    <s v="5G DNB DQSIB1056 1 IUC/CSR &amp; SPUR LORINDAHTIMUR3_SB"/>
    <e v="#N/A"/>
    <e v="#N/A"/>
    <m/>
    <d v="2023-09-30T00:00:00"/>
    <s v="SB"/>
    <s v="Network Contractor"/>
    <m/>
    <m/>
    <s v="https://tm365-my.sharepoint.com/personal/badruznasrin_basri_tm_com_my/_layouts/15/Doc.aspx?sourcedoc=%7B460CEA3F-33E6-48D1-8FF8-6E75EAF638CE%7D&amp;file=TP%205G%20DQSIB1056_LORINDAHTIMUR3_Nurul%20Auwani%20Sudin.pptx&amp;action=edit&amp;mobileredirect=true"/>
    <s v="3400039077"/>
    <m/>
    <s v="https://tm365-my.sharepoint.com/personal/badruznasrin_basri_tm_com_my/_layouts/15/Doc.aspx?sourcedoc=%7BF88414CF-277A-4EA9-A6CE-7540F765B27F%7D&amp;file=TP%205G%20DQSIB1056_LORINDAHTIMUR3_Nurul%20Auwani%20Sudin.pptx&amp;action=edit&amp;mobileredirect=true"/>
    <m/>
    <m/>
    <m/>
    <m/>
    <m/>
    <m/>
    <m/>
    <m/>
    <m/>
    <m/>
    <m/>
    <m/>
    <m/>
    <m/>
  </r>
  <r>
    <n v="132"/>
    <s v="Ts. Khairul Amilin Bin Mohamed Yusof"/>
    <s v="11.0 PO Issued"/>
    <m/>
    <s v="4902145349, 4902147124"/>
    <s v="4902145349, 4902147124"/>
    <s v="PRK"/>
    <m/>
    <s v="H5G2300925"/>
    <m/>
    <s v="TMNA/232553"/>
    <m/>
    <s v="PAC2311580"/>
    <m/>
    <m/>
    <m/>
    <m/>
    <n v="0"/>
    <s v="PO Issued"/>
    <e v="#REF!"/>
    <x v="0"/>
    <s v="CPPM-PR"/>
    <n v="156"/>
    <m/>
    <m/>
    <s v=""/>
    <d v="2023-09-06T10:29:23"/>
    <s v="syahrilhasan@tm.com.my"/>
    <m/>
    <n v="7702.02"/>
    <s v="First PO"/>
    <m/>
    <s v="TMG"/>
    <x v="0"/>
    <s v="H5G FOC PUL_F22 SPUR (12C)JLNSIMPANGPULAI KG KEPAYANG. (PUL/F22)_x000a_"/>
    <e v="#N/A"/>
    <e v="#N/A"/>
    <m/>
    <d v="2023-09-15T00:00:00"/>
    <s v="PUL"/>
    <s v="Other Contract"/>
    <m/>
    <s v="3400039035"/>
    <m/>
    <s v="3400039035"/>
    <m/>
    <s v="https://tm365-my.sharepoint.com/personal/badruznasrin_basri_tm_com_my/Documents/Apps/Microsoft%20Forms/Request%20New%20PR/Question/NEW%20BOQ%20F22%20(1)_Syahril%20Bin%20Hasan%20Ha.pdf"/>
    <m/>
    <m/>
    <m/>
    <m/>
    <m/>
    <m/>
    <m/>
    <m/>
    <m/>
    <m/>
    <m/>
    <m/>
    <m/>
    <m/>
  </r>
  <r>
    <n v="133"/>
    <s v="Ts. Khairul Amilin Bin Mohamed Yusof"/>
    <s v="12. In WWPO"/>
    <d v="2023-09-08T00:00:00"/>
    <s v="NEED RPKA-email ND 8/9/23"/>
    <m/>
    <s v="PRK"/>
    <m/>
    <s v="H5G2204826"/>
    <m/>
    <s v="TMNA/223864"/>
    <m/>
    <s v="PAC2219663"/>
    <m/>
    <s v="PRK-SHM-0045-TP"/>
    <m/>
    <m/>
    <n v="0"/>
    <s v="In WWPO"/>
    <e v="#REF!"/>
    <x v="0"/>
    <s v="CPPM-PR"/>
    <n v="157"/>
    <m/>
    <m/>
    <s v=""/>
    <d v="2023-09-06T10:32:53"/>
    <s v="TM36484@tm.com.my"/>
    <m/>
    <n v="38232.65"/>
    <s v="First PO"/>
    <m/>
    <s v="TMG"/>
    <x v="0"/>
    <s v="H5G FOC RL_F25 SPUR (12C) CSR DCCAM0130_TMNRINGLET_RL TAMAN RINGLET_x000a_"/>
    <e v="#N/A"/>
    <e v="#N/A"/>
    <m/>
    <d v="2023-09-22T00:00:00"/>
    <s v="RL"/>
    <s v="Network Contractor"/>
    <m/>
    <m/>
    <s v="https://tm365-my.sharepoint.com/personal/badruznasrin_basri_tm_com_my/Documents/Apps/Microsoft%20Forms/Request%20New%20PR/Question%201/TP%20-%20TMNA%20223864%20TAMAN%20RINGLET%20RL%20(signed)%20(2_Nor%20Ainiah%20Binti%20Abd.pdf"/>
    <s v="3400038793"/>
    <m/>
    <s v="https://tm365-my.sharepoint.com/personal/badruznasrin_basri_tm_com_my/Documents/Apps/Microsoft%20Forms/Request%20New%20PR/Question/TMNA%20223864-H5G%20FOC%20RL_F25%20SPUR%20(12C)%20CSR%20DCC_Nor%20Ainiah%20Binti%20Abd.pdf"/>
    <m/>
    <m/>
    <m/>
    <m/>
    <m/>
    <m/>
    <m/>
    <m/>
    <m/>
    <m/>
    <m/>
    <m/>
    <m/>
    <m/>
  </r>
  <r>
    <n v="134"/>
    <s v="Ts. Khairul Amilin Bin Mohamed Yusof"/>
    <s v="11.0 PO Issued"/>
    <d v="2023-09-07T00:00:00"/>
    <s v="4902146343"/>
    <s v="4902146343"/>
    <s v="PRK"/>
    <m/>
    <s v="H5G2300738"/>
    <m/>
    <s v="TMNA/232482"/>
    <m/>
    <s v="PAC2311734"/>
    <m/>
    <s v="PRK-CGE-0105-TP"/>
    <m/>
    <m/>
    <n v="0"/>
    <s v="PO Issued"/>
    <e v="#REF!"/>
    <x v="0"/>
    <s v="CPPM-PR"/>
    <n v="158"/>
    <m/>
    <m/>
    <s v=""/>
    <d v="2023-09-06T10:35:20"/>
    <s v="TM36484@tm.com.my"/>
    <m/>
    <n v="12076.56"/>
    <s v="First PO"/>
    <m/>
    <s v="TMG"/>
    <x v="0"/>
    <s v="H5G FOC LP_F15 SPUR (12C) CSR DAHPK0103_TMCHENDERONGBALAI_LP KAMPUNG JALAN LABU KRUBONG _x000a_"/>
    <e v="#N/A"/>
    <e v="#N/A"/>
    <m/>
    <d v="2023-09-22T00:00:00"/>
    <s v="LP"/>
    <s v="Network Contractor"/>
    <m/>
    <m/>
    <s v="https://tm365-my.sharepoint.com/personal/badruznasrin_basri_tm_com_my/Documents/Apps/Microsoft%20Forms/Request%20New%20PR/Question%201/plan1_Nor%20Ainiah%20Binti%20Abd%202.JPG"/>
    <s v="3400038638"/>
    <m/>
    <s v="https://tm365-my.sharepoint.com/personal/badruznasrin_basri_tm_com_my/Documents/Apps/Microsoft%20Forms/Request%20New%20PR/Question/BOQ%20H5G%20FOC%20LP_F15%20SPUR%20(12C)%20CSR%20DAHPK0103%20(_Nor%20Ainiah%20Binti%20Abd.pdf"/>
    <m/>
    <m/>
    <m/>
    <m/>
    <m/>
    <m/>
    <m/>
    <m/>
    <m/>
    <m/>
    <m/>
    <m/>
    <m/>
    <m/>
  </r>
  <r>
    <n v="135"/>
    <s v="Nur Fauziah Binti Abdullah Shuhaimy"/>
    <s v="11.0 PO Issued"/>
    <d v="2023-09-07T00:00:00"/>
    <s v="PO : 4902145993 - 10/09/2023"/>
    <m/>
    <s v="Sarawak"/>
    <m/>
    <s v="H5G2300876"/>
    <m/>
    <s v="TMWA/233162"/>
    <m/>
    <s v="PAC2310945"/>
    <m/>
    <s v="KG/SB-VIG-0089-TP"/>
    <m/>
    <m/>
    <n v="0"/>
    <s v="PO Issued"/>
    <e v="#REF!"/>
    <x v="0"/>
    <s v="CPPM-PR"/>
    <n v="159"/>
    <m/>
    <m/>
    <s v=""/>
    <d v="2023-09-06T10:34:29"/>
    <s v="AUWANI.SUDIN@TM.COM.MY"/>
    <m/>
    <n v="7550.91"/>
    <s v="First PO"/>
    <m/>
    <s v="TMG"/>
    <x v="0"/>
    <s v="5G DNB DQSIB1071 1 IUC/CSR &amp; SPUR LRGULUOYA16A2_LAN"/>
    <e v="#N/A"/>
    <e v="#N/A"/>
    <m/>
    <d v="2023-09-29T00:00:00"/>
    <s v="LAN"/>
    <s v="Network Contractor"/>
    <m/>
    <m/>
    <s v="https://tm365-my.sharepoint.com/personal/badruznasrin_basri_tm_com_my/_layouts/15/Doc.aspx?sourcedoc=%7B9FA0A931-DC11-447F-BE82-44CB64D46087%7D&amp;file=TP%205G_DQSIB1071_LRGULUOYA16A2_TMWA%20233162_Nurul%20Auwani%20Sudin.pptx&amp;action=edit&amp;mobileredirect=true"/>
    <s v="3400039063"/>
    <m/>
    <s v="https://tm365-my.sharepoint.com/personal/badruznasrin_basri_tm_com_my/_layouts/15/Doc.aspx?sourcedoc=%7B0DE44574-7E5F-4481-9F2B-FCFB0F73DD5C%7D&amp;file=TP%205G_DQSIB1071_LRGULUOYA16A2_TMWA%20233162_Nurul%20Auwani%20Sudin.pptx&amp;action=edit&amp;mobileredirect=true"/>
    <m/>
    <m/>
    <m/>
    <m/>
    <m/>
    <m/>
    <m/>
    <m/>
    <m/>
    <m/>
    <m/>
    <m/>
    <m/>
    <m/>
  </r>
  <r>
    <n v="136"/>
    <s v="Ts. Khairul Amilin Bin Mohamed Yusof"/>
    <s v="11.0 PO Issued"/>
    <m/>
    <s v="4902146764"/>
    <s v="4902146764"/>
    <s v="PRK"/>
    <m/>
    <s v="H5G2300738"/>
    <m/>
    <s v="TMNA/232483"/>
    <m/>
    <s v="PAC2311733"/>
    <m/>
    <s v="PRK-CGE-0106-TP"/>
    <m/>
    <m/>
    <n v="0"/>
    <s v="PO Issued"/>
    <e v="#REF!"/>
    <x v="0"/>
    <s v="CPPM-PR"/>
    <n v="160"/>
    <m/>
    <m/>
    <s v=""/>
    <d v="2023-09-06T10:40:46"/>
    <s v="TM36484@tm.com.my"/>
    <m/>
    <n v="4712.0600000000004"/>
    <s v="First PO"/>
    <m/>
    <s v="TMG"/>
    <x v="0"/>
    <s v="H5G FOC LP_F13 SPUR (12C) CSR DAHPK0103_TMCHENDERONGBALAI_LP KAMPUNG JALAN LABU KRUBONG_x000a_"/>
    <e v="#N/A"/>
    <e v="#N/A"/>
    <m/>
    <d v="2023-09-22T00:00:00"/>
    <s v="LP"/>
    <s v="Network Contractor"/>
    <m/>
    <m/>
    <s v="https://tm365-my.sharepoint.com/personal/badruznasrin_basri_tm_com_my/Documents/Apps/Microsoft%20Forms/Request%20New%20PR/Question%201/TP%20H5G%20FOC%20LP_F13%20SPUR%2012C%20CSR%20DAHPK0103_TMCH_Nor%20Ainiah%20Binti%20Abd.pdf"/>
    <s v="3400038638"/>
    <m/>
    <s v="https://tm365-my.sharepoint.com/personal/badruznasrin_basri_tm_com_my/Documents/Apps/Microsoft%20Forms/Request%20New%20PR/Question/BOQ%20H5G%20FOC%20LP_F13%20SPUR%20(12C)%20CSR%20DAHPK0103%20(_Nor%20Ainiah%20Binti%20Abd.pdf"/>
    <m/>
    <m/>
    <m/>
    <m/>
    <m/>
    <m/>
    <m/>
    <m/>
    <m/>
    <m/>
    <m/>
    <m/>
    <m/>
    <m/>
  </r>
  <r>
    <n v="137"/>
    <s v="Ilman Afif Bin Zulkifli"/>
    <s v="11.0 PO Issued"/>
    <m/>
    <s v=""/>
    <m/>
    <s v="Sarawak"/>
    <m/>
    <s v="H5G2300780"/>
    <m/>
    <s v="TMWA/233142"/>
    <m/>
    <s v="PAC2310166"/>
    <m/>
    <s v="KG/SB-VIG-0088-TP"/>
    <m/>
    <m/>
    <n v="0"/>
    <s v="PO Issued"/>
    <e v="#REF!"/>
    <x v="0"/>
    <s v="CPPM-PR"/>
    <n v="161"/>
    <m/>
    <m/>
    <s v=""/>
    <d v="2023-09-06T10:41:32"/>
    <s v="AUWANI.SUDIN@TM.COM.MY"/>
    <m/>
    <n v="10674.59"/>
    <s v="First PO"/>
    <m/>
    <s v="TMG"/>
    <x v="0"/>
    <s v="5G DNB DQSIB1001 1 IUC/CSR &amp; SPUR LRGALAN8_LAN"/>
    <e v="#N/A"/>
    <e v="#N/A"/>
    <m/>
    <d v="2023-09-29T00:00:00"/>
    <s v="LAN"/>
    <s v="Network Contractor"/>
    <m/>
    <m/>
    <s v="https://tm365-my.sharepoint.com/personal/badruznasrin_basri_tm_com_my/_layouts/15/Doc.aspx?sourcedoc=%7B74368190-8E4C-4713-9F7E-ABEA0CFF5FD7%7D&amp;file=TP%205G%20DQSIB1001_LRGALAN8_TMWA233142_Nurul%20Auwani%20Sudin.pptx&amp;action=edit&amp;mobileredirect=true"/>
    <s v="3400039063"/>
    <m/>
    <s v="https://tm365-my.sharepoint.com/personal/badruznasrin_basri_tm_com_my/_layouts/15/Doc.aspx?sourcedoc=%7B60132028-B945-416A-9F80-0DE29F122B12%7D&amp;file=PR%20PLAN%20TMWA%20233142_Nurul%20Auwani%20Sudin.xlsx&amp;action=default&amp;mobileredirect=true"/>
    <m/>
    <m/>
    <m/>
    <m/>
    <m/>
    <m/>
    <m/>
    <m/>
    <m/>
    <m/>
    <m/>
    <m/>
    <m/>
    <m/>
  </r>
  <r>
    <n v="138"/>
    <s v="Ts. Khairul Amilin Bin Mohamed Yusof"/>
    <s v="11.0 PO Issued"/>
    <d v="2023-09-07T00:00:00"/>
    <s v="4902145920"/>
    <s v="4902145920"/>
    <s v="PRK"/>
    <m/>
    <s v="H5G2300991"/>
    <m/>
    <s v="TMNA/232605"/>
    <m/>
    <s v="PAC2311652"/>
    <m/>
    <s v="PRK-KIW-0128-TP"/>
    <m/>
    <m/>
    <n v="0"/>
    <s v="PO Issued"/>
    <e v="#REF!"/>
    <x v="0"/>
    <s v="CPPM-PR"/>
    <n v="162"/>
    <m/>
    <m/>
    <s v=""/>
    <d v="2023-09-06T10:43:12"/>
    <s v="TM36484@tm.com.my"/>
    <m/>
    <n v="7771.28"/>
    <s v="First PO"/>
    <m/>
    <s v="TMG"/>
    <x v="0"/>
    <s v="H5G FOC SW_F49/F50 SPUR (12C) CSR DAMJG0602_JLNKGPENCALANG1_SW KAMPUNG PASIR PANJANG LAUT_x000a_"/>
    <e v="#N/A"/>
    <e v="#N/A"/>
    <m/>
    <d v="2023-09-22T00:00:00"/>
    <s v="SW"/>
    <s v="Network Contractor"/>
    <m/>
    <m/>
    <s v="https://tm365-my.sharepoint.com/personal/badruznasrin_basri_tm_com_my/Documents/Apps/Microsoft%20Forms/Request%20New%20PR/Question%201/TP%20DAMJG0602__Nor%20Ainiah%20Binti%20Abd.pdf"/>
    <s v="3400038608"/>
    <m/>
    <s v="https://tm365-my.sharepoint.com/personal/badruznasrin_basri_tm_com_my/_layouts/15/Doc.aspx?sourcedoc=%7B76426D0B-EB4E-489B-BDB5-3DF995A35CB6%7D&amp;file=Costing%205G%20H5G%20SW%20JLN%20KPG%20PENCHALANG_Nor%20Ainiah%20Binti%20Abd.xlsx&amp;action=default&amp;mobileredirect=true"/>
    <m/>
    <m/>
    <m/>
    <m/>
    <m/>
    <m/>
    <m/>
    <m/>
    <m/>
    <m/>
    <m/>
    <m/>
    <m/>
    <m/>
  </r>
  <r>
    <n v="139"/>
    <s v="Ts. Khairul Amilin Bin Mohamed Yusof"/>
    <s v="11.0 PO Issued"/>
    <d v="2023-09-07T00:00:00"/>
    <s v="4902147796"/>
    <s v="4902147796"/>
    <s v="PRK"/>
    <m/>
    <s v="NRC2300075"/>
    <m/>
    <s v="TMNA/232392"/>
    <m/>
    <s v="PAC2309858"/>
    <m/>
    <s v="PRK-CGE-0103-TP"/>
    <m/>
    <m/>
    <n v="0"/>
    <s v="PO Issued"/>
    <e v="#REF!"/>
    <x v="0"/>
    <s v="CPPM-PR"/>
    <n v="163"/>
    <m/>
    <m/>
    <s v=""/>
    <d v="2023-09-06T10:58:25"/>
    <s v="TM36484@tm.com.my"/>
    <m/>
    <n v="6659.05"/>
    <s v="First PO"/>
    <m/>
    <s v="TMone"/>
    <x v="3"/>
    <s v="&quot;JABATAN KERJA RAYA-PEJABAT ORANG BESAR JAJAHAN BAGAN DATOH PRK(UNIFI)-BO_x000a_&quot;_x000a_"/>
    <e v="#N/A"/>
    <e v="#N/A"/>
    <m/>
    <d v="2023-09-22T00:00:00"/>
    <s v="BO"/>
    <s v="Network Contractor"/>
    <m/>
    <m/>
    <s v="https://tm365-my.sharepoint.com/personal/badruznasrin_basri_tm_com_my/Documents/Apps/Microsoft%20Forms/Request%20New%20PR/Question%201/TP_NRC_FTTH_ADD_BF_BO_C002_PEJABAT_ORANG_BESA_Nor%20Ainiah%20Binti%20Abd.pdf"/>
    <s v="3400038638"/>
    <m/>
    <s v="https://tm365-my.sharepoint.com/personal/badruznasrin_basri_tm_com_my/Documents/Apps/Microsoft%20Forms/Request%20New%20PR/Question/BOQ%20BO_C002_Nor%20Ainiah%20Binti%20Abd.pdf"/>
    <m/>
    <m/>
    <m/>
    <m/>
    <m/>
    <m/>
    <m/>
    <m/>
    <m/>
    <m/>
    <m/>
    <m/>
    <m/>
    <m/>
  </r>
  <r>
    <n v="140"/>
    <s v="Ahmad Zaki Bin Harris"/>
    <s v="10.1 PR Created"/>
    <m/>
    <s v=""/>
    <m/>
    <s v="Sarawak"/>
    <m/>
    <s v="H5G2300865"/>
    <m/>
    <s v="TMWA/233157"/>
    <m/>
    <s v="PAC2310935"/>
    <m/>
    <s v="KG/SB-DTJ-0113-TP"/>
    <m/>
    <m/>
    <n v="0"/>
    <s v="Pending PR Release"/>
    <e v="#REF!"/>
    <x v="0"/>
    <s v="CPPM-PR"/>
    <n v="164"/>
    <m/>
    <m/>
    <s v=""/>
    <d v="2023-09-06T10:46:47"/>
    <s v="AUWANI.SUDIN@TM.COM.MY"/>
    <m/>
    <n v="16490.990000000002"/>
    <s v="First PO"/>
    <m/>
    <s v="TMG"/>
    <x v="0"/>
    <s v="5G DNB DQSIB1040 1 IUC/CSR &amp; SPUR LOGBAHAGIA_SB"/>
    <e v="#N/A"/>
    <e v="#N/A"/>
    <m/>
    <d v="2023-09-30T00:00:00"/>
    <s v="SB"/>
    <s v="Network Contractor"/>
    <m/>
    <m/>
    <s v="https://tm365-my.sharepoint.com/personal/badruznasrin_basri_tm_com_my/_layouts/15/Doc.aspx?sourcedoc=%7B1D100254-B24D-4E78-8AAE-189F69813DFA%7D&amp;file=TP%205G%20DQSIB1040_LOGBAHAGIA_Nurul%20Auwani%20Sudin.pptx&amp;action=edit&amp;mobileredirect=true"/>
    <s v="3400039077"/>
    <m/>
    <s v="https://tm365-my.sharepoint.com/personal/badruznasrin_basri_tm_com_my/_layouts/15/Doc.aspx?sourcedoc=%7B0D50B431-7FC1-4D7C-9D89-AF4B36FD6E85%7D&amp;file=Costing%20Project%20TMWA233157%20-%205G%20DNB%20DQSIB1040_Nurul%20Auwani%20Sudin.xlsx&amp;action=default&amp;mobileredirect=true"/>
    <m/>
    <m/>
    <m/>
    <m/>
    <m/>
    <m/>
    <m/>
    <m/>
    <m/>
    <m/>
    <m/>
    <m/>
    <m/>
    <m/>
  </r>
  <r>
    <n v="141"/>
    <s v="Ts. Khairul Amilin Bin Mohamed Yusof"/>
    <s v="11.0 PO Issued"/>
    <d v="2023-09-06T00:00:00"/>
    <s v="4902146766"/>
    <s v="4902146766"/>
    <s v="PRK"/>
    <m/>
    <s v="NRP2202881"/>
    <m/>
    <s v="TMNA/232264"/>
    <m/>
    <s v="PAC2308113"/>
    <m/>
    <s v="PRK-SHM-0084-TP"/>
    <m/>
    <m/>
    <n v="0"/>
    <s v="PO Issued"/>
    <e v="#REF!"/>
    <x v="0"/>
    <s v="CPPM-PR"/>
    <n v="165"/>
    <m/>
    <m/>
    <s v=""/>
    <d v="2023-09-06T11:01:00"/>
    <s v="TM36484@tm.com.my"/>
    <m/>
    <n v="5496.2"/>
    <s v="First PO"/>
    <m/>
    <s v="TMG"/>
    <x v="1"/>
    <s v="UNIFI MOBILE (ADD_BF) BOU_C001 WEBE PEDI FELDA GUNUNG BESOUT 4_x000a_"/>
    <e v="#N/A"/>
    <e v="#N/A"/>
    <m/>
    <d v="2023-09-22T00:00:00"/>
    <s v="BOU"/>
    <s v="Network Contractor"/>
    <m/>
    <m/>
    <s v="https://tm365-my.sharepoint.com/personal/badruznasrin_basri_tm_com_my/Documents/Apps/Microsoft%20Forms/Request%20New%20PR/Question%201/TP%20-%20UNIFI%20MOBILE%20BOU_C001%20PEDI%20FELDA%20GUNUNG_Nor%20Ainiah%20Binti%20Abd.pdf"/>
    <s v="3400038793"/>
    <m/>
    <s v="https://tm365-my.sharepoint.com/personal/badruznasrin_basri_tm_com_my/Documents/Apps/Microsoft%20Forms/Request%20New%20PR/Question/BOQ%20-%20UNIFI%20MOBILE%20BOU_C001%20PEDI%20FELDA%20GUNUNG_Nor%20Ainiah%20Binti%20Abd.pdf"/>
    <m/>
    <m/>
    <m/>
    <m/>
    <m/>
    <m/>
    <m/>
    <m/>
    <m/>
    <m/>
    <m/>
    <m/>
    <m/>
    <m/>
  </r>
  <r>
    <n v="142"/>
    <s v="Muhamad Hamizi Bin Mua'anaff"/>
    <s v="11.0 PO Issued"/>
    <d v="2023-09-06T00:00:00"/>
    <s v="Proceed PR 8/9/23"/>
    <m/>
    <s v="Sarawak"/>
    <m/>
    <s v="H5G2300766"/>
    <m/>
    <s v="TMWA/233152"/>
    <m/>
    <s v="PAC2310185"/>
    <m/>
    <s v="KG/SB-DTJ-0112-TP"/>
    <m/>
    <m/>
    <n v="0"/>
    <s v="PO Issued"/>
    <e v="#REF!"/>
    <x v="0"/>
    <s v="CPPM-PR"/>
    <n v="166"/>
    <m/>
    <m/>
    <s v=""/>
    <d v="2023-09-06T11:02:47"/>
    <s v="AUWANI.SUDIN@TM.COM.MY"/>
    <m/>
    <n v="3834.99"/>
    <s v="First PO"/>
    <m/>
    <s v="TMG"/>
    <x v="0"/>
    <s v="5G DNB DQSRK0923 1 IUC/CSR &amp; SPUR JLNBAJISENTUBU_SRK"/>
    <e v="#N/A"/>
    <e v="#N/A"/>
    <m/>
    <d v="2023-09-29T00:00:00"/>
    <s v="SRK"/>
    <s v="Network Contractor"/>
    <m/>
    <m/>
    <s v="https://tm365-my.sharepoint.com/personal/badruznasrin_basri_tm_com_my/_layouts/15/Doc.aspx?sourcedoc=%7B0AEF749E-B0F9-43D6-8798-C75E5E266E79%7D&amp;file=Costing%20Project%20TMWA233152%20DQSRK0923%20JLNBAJIS_Nurul%20Auwani%20Sudin.xlsx&amp;action=default&amp;mobileredirect=true"/>
    <s v="3400039077"/>
    <m/>
    <s v="https://tm365-my.sharepoint.com/personal/badruznasrin_basri_tm_com_my/_layouts/15/Doc.aspx?sourcedoc=%7B955B0DD6-1419-4CBC-B23C-C0A07454A78D%7D&amp;file=Costing%20Project%20TMWA233152%20DQSRK0923%20JLNBAJIS_Nurul%20Auwani%20Sudin.xlsx&amp;action=default&amp;mobileredirect=true"/>
    <m/>
    <m/>
    <m/>
    <m/>
    <m/>
    <m/>
    <m/>
    <m/>
    <m/>
    <m/>
    <m/>
    <m/>
    <m/>
    <m/>
  </r>
  <r>
    <n v="143"/>
    <s v="Muhamad Hamizi Bin Mua'anaff"/>
    <s v="11.0 PO Issued"/>
    <d v="2023-09-06T00:00:00"/>
    <s v="Proceed PR 8/9/23"/>
    <m/>
    <s v="Sarawak"/>
    <m/>
    <s v="H5G2300677"/>
    <m/>
    <s v="TMWA/233141"/>
    <m/>
    <s v="PAC2309382"/>
    <m/>
    <s v="KG/SB-GEA-0019-TP"/>
    <m/>
    <m/>
    <n v="0"/>
    <s v="PO Issued"/>
    <e v="#REF!"/>
    <x v="0"/>
    <s v="CPPM-PR"/>
    <n v="167"/>
    <m/>
    <m/>
    <s v=""/>
    <d v="2023-09-06T11:04:55"/>
    <s v="AUWANI.SUDIN@TM.COM.MY"/>
    <m/>
    <n v="9291.52"/>
    <s v="First PO"/>
    <m/>
    <s v="TMG"/>
    <x v="0"/>
    <s v="5G DNB DQSIB1010 1 IUC/CSR &amp; JLNUPPERLANANGSIBU_LAN"/>
    <e v="#N/A"/>
    <e v="#N/A"/>
    <m/>
    <d v="2023-09-29T00:00:00"/>
    <s v="LAN"/>
    <s v="Network Contractor"/>
    <m/>
    <m/>
    <s v="https://tm365-my.sharepoint.com/personal/badruznasrin_basri_tm_com_my/Documents/Apps/Microsoft%20Forms/Request%20New%20PR/Question%201/TP%20%20TMWA233141%20-5G%20DNB%20DQSIB1010%201%20IUCCSR%20%26%20J_Nurul%20Auwani%20Sudin.pdf"/>
    <s v="3400041410"/>
    <m/>
    <s v="https://tm365-my.sharepoint.com/personal/badruznasrin_basri_tm_com_my/_layouts/15/Doc.aspx?sourcedoc=%7BE7B25ADA-5668-4091-9E4F-E0B118F76197%7D&amp;file=Costing_Project%20TMWA233141%20-%205G%20DNB%20DQSIB1010_Nurul%20Auwani%20Sudin.xlsx&amp;action=default&amp;mobileredirect=true"/>
    <m/>
    <m/>
    <m/>
    <m/>
    <m/>
    <m/>
    <m/>
    <m/>
    <m/>
    <m/>
    <m/>
    <m/>
    <m/>
    <m/>
  </r>
  <r>
    <n v="144"/>
    <s v="Hasrul Nizam Bin Othman"/>
    <s v="11.0 PO Issued"/>
    <d v="2023-09-06T00:00:00"/>
    <s v="PO issued 4902150082"/>
    <m/>
    <s v="PHG"/>
    <m/>
    <s v="NRP2302857"/>
    <m/>
    <s v="TMEA/231481"/>
    <m/>
    <s v="PAC2311576"/>
    <m/>
    <s v="PHG-NRO-0190-TP"/>
    <m/>
    <m/>
    <n v="0"/>
    <s v="PO Issued"/>
    <e v="#REF!"/>
    <x v="0"/>
    <s v="CPPM-PR"/>
    <n v="168"/>
    <m/>
    <m/>
    <s v=""/>
    <d v="2023-09-06T11:14:06"/>
    <s v="najmi.rahman@tm.com.my"/>
    <m/>
    <n v="1058.82"/>
    <s v="First PO"/>
    <m/>
    <s v="TMG"/>
    <x v="1"/>
    <s v="NRP FOC (TP) GEB F42,43 PUSH CORE GTT SHELL TANJUNG GELANG JALAN PELABUHAN KUANTAN"/>
    <e v="#N/A"/>
    <e v="#N/A"/>
    <m/>
    <d v="2023-09-15T00:00:00"/>
    <s v="GEB"/>
    <s v="Network Contractor"/>
    <m/>
    <m/>
    <s v="https://tm365-my.sharepoint.com/personal/badruznasrin_basri_tm_com_my/Documents/Apps/Microsoft%20Forms/Request%20New%20PR/Question%201/NRP%20FOC%20(TP)%20GEB%20F42,43%20PUSH%20CORE%20GTT%20SHELL%20T_Ahmad%20Najmi%20Bin%20Arah.pdf"/>
    <s v="3400038506"/>
    <m/>
    <s v="https://tm365-my.sharepoint.com/personal/badruznasrin_basri_tm_com_my/_layouts/15/Doc.aspx?sourcedoc=%7B16478980-AD4A-4DB0-A146-B7DED5748C67%7D&amp;file=BOQ%20EXCEL%20SHELL_Ahmad%20Najmi%20Bin%20Arah.xlsx&amp;action=default&amp;mobileredirect=true"/>
    <m/>
    <m/>
    <m/>
    <m/>
    <m/>
    <m/>
    <m/>
    <m/>
    <m/>
    <m/>
    <m/>
    <m/>
    <m/>
    <m/>
  </r>
  <r>
    <n v="145"/>
    <s v="Mahzura Binti Ramli"/>
    <s v="11.0 PO Issued"/>
    <m/>
    <s v=""/>
    <m/>
    <s v="Sabah"/>
    <m/>
    <s v="GOV2300394"/>
    <m/>
    <s v="TMBA/230290"/>
    <m/>
    <s v="PAC2303917"/>
    <m/>
    <s v="KK/PB/LB-EXT-0904-TP"/>
    <m/>
    <m/>
    <n v="0"/>
    <s v="PO Issued"/>
    <e v="#REF!"/>
    <x v="0"/>
    <s v="CPPM-PR"/>
    <n v="169"/>
    <m/>
    <m/>
    <s v=""/>
    <d v="2023-09-06T11:17:54"/>
    <s v="fredo9@tm.com.my"/>
    <m/>
    <n v="969.49"/>
    <s v="Additional PO (SI/VO)"/>
    <s v="Need additional splicing at 3 joints to put through core"/>
    <s v="TMone"/>
    <x v="4"/>
    <s v="1GOV FOC SPUR BFT F0XX (12C) MYGOV*NET-KPKT(JBPM)-BALAI BOMBA DAN PENYELAMAT BEAUFORT,SABAH (IPME)-BFT"/>
    <e v="#N/A"/>
    <e v="#N/A"/>
    <m/>
    <d v="2023-09-06T00:00:00"/>
    <s v="BFT"/>
    <s v="Network Contractor"/>
    <m/>
    <m/>
    <s v="https://tm365-my.sharepoint.com/personal/badruznasrin_basri_tm_com_my/Documents/Apps/Microsoft%20Forms/Request%20New%20PR/Question%201/TECHNICAL%20PROPOSAL-EE_Fredoline%20Bin%20Nasir.pdf"/>
    <s v="3400039079"/>
    <m/>
    <s v="https://tm365-my.sharepoint.com/personal/badruznasrin_basri_tm_com_my/Documents/Apps/Microsoft%20Forms/Request%20New%20PR/Question/SI_(ADD_WORK)%5B1%5D_Fredoline%20Bin%20Nasir.pdf"/>
    <m/>
    <m/>
    <m/>
    <m/>
    <m/>
    <m/>
    <m/>
    <m/>
    <m/>
    <m/>
    <m/>
    <m/>
    <m/>
    <m/>
  </r>
  <r>
    <n v="146"/>
    <s v="Hasrul Nizam Bin Othman"/>
    <s v="11.0 PO Issued"/>
    <d v="2023-09-07T00:00:00"/>
    <s v="done verified. submit to CPA"/>
    <m/>
    <s v="PHG"/>
    <m/>
    <s v="NRP2302959"/>
    <m/>
    <s v="TMEA/231483"/>
    <m/>
    <s v="PAC2311392"/>
    <m/>
    <s v="PHG-EVT-0059-TP"/>
    <m/>
    <m/>
    <n v="0"/>
    <s v="PO Issued"/>
    <e v="#REF!"/>
    <x v="0"/>
    <s v="CPPM-PR"/>
    <n v="170"/>
    <m/>
    <m/>
    <s v=""/>
    <d v="2023-09-06T11:29:13"/>
    <s v="najmi.rahman@tm.com.my"/>
    <m/>
    <n v="19024.099999999999"/>
    <s v="First PO"/>
    <m/>
    <s v="TMone"/>
    <x v="1"/>
    <s v="NRP FOC (TP) JNCT PHI-MEC SPURS 12C PK AGRO-INDUSTRIAL PRODUCTS LOT 843 KAMPUNG BUNUT PEKAN"/>
    <e v="#N/A"/>
    <e v="#N/A"/>
    <m/>
    <d v="2023-09-11T00:00:00"/>
    <s v="PE"/>
    <s v="Network Contractor"/>
    <m/>
    <m/>
    <s v="https://tm365-my.sharepoint.com/personal/badruznasrin_basri_tm_com_my/Documents/Apps/Microsoft%20Forms/Request%20New%20PR/Question%201/TECHNICAL_PROPOSAL_NRP%20FOC%20(TP)%20JNCT%20PHI-MEC_Ahmad%20Najmi%20Bin%20Arah.pdf"/>
    <s v="3400038648"/>
    <m/>
    <s v="https://tm365-my.sharepoint.com/personal/badruznasrin_basri_tm_com_my/Documents/Apps/Microsoft%20Forms/Request%20New%20PR/Question/Std_Costing_AWP_FTTH_CNC-%20NRP%20FOC%20(TP)%20JNCT%20P_Ahmad%20Najmi%20Bin%20Arah.pdf"/>
    <m/>
    <m/>
    <m/>
    <m/>
    <m/>
    <m/>
    <m/>
    <m/>
    <m/>
    <m/>
    <m/>
    <m/>
    <m/>
    <m/>
  </r>
  <r>
    <n v="147"/>
    <s v="Yuhaniz Binti Baidzawi"/>
    <s v="11.0 PO Issued"/>
    <d v="2023-09-07T00:00:00"/>
    <s v="4902145750"/>
    <m/>
    <s v="Sarawak"/>
    <m/>
    <s v="H5G2300793"/>
    <m/>
    <s v="TMWA/233147"/>
    <m/>
    <s v="PAC2310175"/>
    <m/>
    <s v="KG/SB-GEA-0020-TP"/>
    <m/>
    <m/>
    <n v="0"/>
    <s v="PO Issued"/>
    <e v="#REF!"/>
    <x v="0"/>
    <s v="CPPM-PR"/>
    <n v="173"/>
    <m/>
    <m/>
    <s v=""/>
    <d v="2023-09-06T11:59:33"/>
    <s v="AUWANI.SUDIN@TM.COM.MY"/>
    <m/>
    <n v="11331.04"/>
    <s v="First PO"/>
    <m/>
    <s v="TMG"/>
    <x v="0"/>
    <s v="5G DNB DQSIB1000 1 IUC/CSR &amp; SPUR JLNUPPERLANANG_LAN"/>
    <e v="#N/A"/>
    <e v="#N/A"/>
    <m/>
    <d v="2023-09-30T00:00:00"/>
    <s v="LAN"/>
    <s v="Network Contractor"/>
    <m/>
    <m/>
    <s v="https://tm365-my.sharepoint.com/personal/badruznasrin_basri_tm_com_my/Documents/Apps/Microsoft%20Forms/Request%20New%20PR/Question%201/TP%20%20TMWA233147%20-%205G%20DNB%20DQSIB1000%201%20IUCCSR%20%26_Nurul%20Auwani%20Sudin.pdf"/>
    <s v="3400041410"/>
    <m/>
    <s v="https://tm365-my.sharepoint.com/personal/badruznasrin_basri_tm_com_my/_layouts/15/Doc.aspx?sourcedoc=%7BF9ED1CF7-D0C0-45CB-9920-BDD4DAFB3144%7D&amp;file=Costing_Project%20TMWA233147%20-%205G%20DNB%20DQSIB1000_Nurul%20Auwani%20Sudin.xlsx&amp;action=default&amp;mobileredirect=true"/>
    <m/>
    <m/>
    <m/>
    <m/>
    <m/>
    <m/>
    <m/>
    <m/>
    <m/>
    <m/>
    <m/>
    <m/>
    <m/>
    <m/>
  </r>
  <r>
    <n v="148"/>
    <s v="Yuhaniz Binti Baidzawi"/>
    <s v="11.0 PO Issued"/>
    <d v="2023-09-08T00:00:00"/>
    <s v="4902145974"/>
    <m/>
    <s v="Sarawak"/>
    <m/>
    <s v="H5G2300794"/>
    <m/>
    <s v="TMWA/233148"/>
    <m/>
    <s v="PAC2310176"/>
    <m/>
    <s v="KG/SB-GEA-0021-TP"/>
    <m/>
    <m/>
    <n v="0"/>
    <s v="PO Issued"/>
    <e v="#REF!"/>
    <x v="0"/>
    <s v="CPPM-PR"/>
    <n v="174"/>
    <m/>
    <m/>
    <s v=""/>
    <d v="2023-09-06T12:00:35"/>
    <s v="AUWANI.SUDIN@TM.COM.MY"/>
    <m/>
    <n v="15456.54"/>
    <s v="First PO"/>
    <m/>
    <s v="TMG"/>
    <x v="0"/>
    <s v="5G DNB DQSIB1037 1 IUC/CSR &amp; SPUR LANANGBRIDGETOLLBOOTH_LAN"/>
    <e v="#N/A"/>
    <e v="#N/A"/>
    <m/>
    <d v="2023-09-30T00:00:00"/>
    <s v="LAN"/>
    <s v="Network Contractor"/>
    <m/>
    <m/>
    <s v="https://tm365-my.sharepoint.com/personal/badruznasrin_basri_tm_com_my/_layouts/15/Doc.aspx?sourcedoc=%7B77A19296-0922-40B0-9D24-47F5347C2FA5%7D&amp;file=Costing_Project%20TMWA233147%20-%205G%20DNB%20DQSIB1000_Nurul%20Auwani%20Sudin.xlsx&amp;action=default&amp;mobileredirect=true"/>
    <s v="3400041410"/>
    <m/>
    <s v="https://tm365-my.sharepoint.com/personal/badruznasrin_basri_tm_com_my/_layouts/15/Doc.aspx?sourcedoc=%7BC0A95EC1-1BAF-47D4-808F-73FE7EC65C20%7D&amp;file=Costing_Project%20TMWA233148%20-%205G%20DNB%20DQSIB1037_Nurul%20Auwani%20Sudin.xlsx&amp;action=default&amp;mobileredirect=true"/>
    <m/>
    <m/>
    <m/>
    <m/>
    <m/>
    <m/>
    <m/>
    <m/>
    <m/>
    <m/>
    <m/>
    <m/>
    <m/>
    <m/>
  </r>
  <r>
    <n v="149"/>
    <s v="Ts. Khairul Amilin Bin Mohamed Yusof"/>
    <s v="11.0 PO Issued"/>
    <d v="2023-09-25T00:00:00"/>
    <s v="25/9 : po 4902149614 Under Quality. PR by 21/9/23"/>
    <n v="4902149614"/>
    <s v="PRK"/>
    <m/>
    <s v="QUA2300039"/>
    <m/>
    <s v="TMNC/230040"/>
    <m/>
    <s v="PAC2311496"/>
    <m/>
    <s v="CNFD-MTK-0035-TP"/>
    <m/>
    <m/>
    <n v="0"/>
    <s v="PO Issued"/>
    <e v="#REF!"/>
    <x v="0"/>
    <s v="CPPM-PR"/>
    <n v="178"/>
    <m/>
    <m/>
    <s v=""/>
    <d v="2023-09-06T12:15:11"/>
    <s v="jrodziah@tm.com.my"/>
    <m/>
    <n v="17969.900000000001"/>
    <s v="First PO"/>
    <m/>
    <s v="GNT"/>
    <x v="3"/>
    <s v="RER FOC 48C KGR - TRP"/>
    <e v="#N/A"/>
    <e v="#N/A"/>
    <m/>
    <d v="2023-10-30T00:00:00"/>
    <s v="KGR"/>
    <s v="Network Contractor"/>
    <m/>
    <m/>
    <s v="https://tm365-my.sharepoint.com/personal/badruznasrin_basri_tm_com_my/_layouts/15/Doc.aspx?sourcedoc=%7BA1FB0484-828B-441F-82E0-C0FD7100855D%7D&amp;file=TECHNICAL%20PROPOSAL%20FOR%20TM%20PROJECT%20PROJEK%20TMNC_Rodziah%20Binti%20Jalalu.pptx&amp;action=edit&amp;mobileredirect=true"/>
    <s v="3400038992"/>
    <m/>
    <s v="https://tm365-my.sharepoint.com/personal/badruznasrin_basri_tm_com_my/Documents/Apps/Microsoft%20Forms/Request%20New%20PR/Question/BOQ%20TITAN%20RER%20FOC%2096C%20KGR%20-%20TRP%20(foc)_Rodziah%20Binti%20Jalalu.pdf"/>
    <m/>
    <m/>
    <m/>
    <m/>
    <m/>
    <m/>
    <m/>
    <m/>
    <m/>
    <m/>
    <m/>
    <m/>
    <m/>
    <m/>
  </r>
  <r>
    <n v="150"/>
    <s v="Ts. Khairul Amilin Bin Mohamed Yusof"/>
    <s v="11.0 PO Issued"/>
    <m/>
    <s v="4902145331"/>
    <s v="4902145331"/>
    <s v="PRK"/>
    <m/>
    <s v="H5G2206109"/>
    <m/>
    <s v="TMNA/225034"/>
    <m/>
    <s v="PAC2223779"/>
    <m/>
    <s v="PRK-PIR-0033-TP"/>
    <m/>
    <m/>
    <n v="0"/>
    <s v="PO Issued"/>
    <e v="#REF!"/>
    <x v="0"/>
    <s v="CPPM-PR"/>
    <n v="179"/>
    <m/>
    <m/>
    <s v=""/>
    <d v="2023-09-06T11:51:58"/>
    <s v="khairulhafiz.wahab@tm.com.my"/>
    <m/>
    <n v="5825.15"/>
    <s v="First PO"/>
    <m/>
    <s v="TMG"/>
    <x v="0"/>
    <s v="H5G FOC TJP_F11 SPUR (12C) CSR DAKER0129"/>
    <e v="#N/A"/>
    <e v="#N/A"/>
    <m/>
    <d v="2023-09-05T00:00:00"/>
    <s v="TJP"/>
    <s v="Network Contractor"/>
    <m/>
    <m/>
    <s v="https://tm365-my.sharepoint.com/personal/badruznasrin_basri_tm_com_my/Documents/Apps/Microsoft%20Forms/Request%20New%20PR/Question%201/TECHNICAL%20PROPOSAL_H5G%20FOC%20TJP_F08%20CSR%20DAKER0_Khairul%20Hafiz%20Bin%20Ab.pdf"/>
    <s v="3400038769"/>
    <m/>
    <s v="https://tm365-my.sharepoint.com/personal/badruznasrin_basri_tm_com_my/Documents/Apps/Microsoft%20Forms/Request%20New%20PR/Question/BOQ_H5G%20FOC%20TJP_F08%20CSR%20DAKER0129%20SK%20SUNGAI%20M_Khairul%20Hafiz%20Bin%20Ab.pdf"/>
    <m/>
    <m/>
    <m/>
    <m/>
    <m/>
    <m/>
    <m/>
    <m/>
    <m/>
    <m/>
    <m/>
    <m/>
    <m/>
    <m/>
  </r>
  <r>
    <n v="151"/>
    <s v="Mohd Syahmi Bin Chik"/>
    <s v="11.0 PO Issued"/>
    <m/>
    <s v="PO: 4902145911, 4902145916"/>
    <m/>
    <s v="KL"/>
    <m/>
    <s v="NGT2300001"/>
    <m/>
    <s v="TMCB/230101"/>
    <m/>
    <s v="PAC2308821"/>
    <m/>
    <m/>
    <m/>
    <m/>
    <n v="0"/>
    <s v="PO Issued"/>
    <e v="#REF!"/>
    <x v="0"/>
    <s v="CPPM-PR"/>
    <n v="180"/>
    <m/>
    <m/>
    <s v=""/>
    <d v="2023-09-06T12:25:08"/>
    <s v="mohdhasrul.abuhassan@tm.com.my"/>
    <m/>
    <n v="3000"/>
    <s v="Additional PO (SI/VO)"/>
    <s v="masalah kontrak battery (3400043745 - swichtec) ,telah log dalam iris untuk masalah tersebut"/>
    <s v="GNT"/>
    <x v="3"/>
    <s v="BAU DC POWER TM KE (ME-NGT)"/>
    <e v="#N/A"/>
    <e v="#N/A"/>
    <m/>
    <d v="2023-11-06T00:00:00"/>
    <s v="KE"/>
    <s v="Other Contract"/>
    <m/>
    <s v="3400043745"/>
    <m/>
    <s v="3400043745"/>
    <m/>
    <s v="https://tm365-my.sharepoint.com/personal/badruznasrin_basri_tm_com_my/Documents/Apps/Microsoft%20Forms/Request%20New%20PR/Question/BOQ%20TM%20KEPONG_Mohd%20Hasrul%20Bin%20Abu.pdf"/>
    <m/>
    <m/>
    <m/>
    <m/>
    <m/>
    <m/>
    <m/>
    <m/>
    <m/>
    <m/>
    <m/>
    <m/>
    <m/>
    <m/>
  </r>
  <r>
    <n v="152"/>
    <s v="Hasrul Nizam Bin Othman"/>
    <s v="12. In WWPO"/>
    <d v="2023-09-07T00:00:00"/>
    <s v="PO/VO missing info RMD/SLD to verify, 2nd reminder"/>
    <m/>
    <s v="PHG"/>
    <m/>
    <s v="S2U2104696"/>
    <m/>
    <s v="TMEA/212128"/>
    <m/>
    <s v="PAC2108647"/>
    <m/>
    <s v="PHG-HARUM(RR)-0546"/>
    <m/>
    <m/>
    <n v="0"/>
    <s v="In WWPO"/>
    <e v="#REF!"/>
    <x v="0"/>
    <s v="CPPM-PR"/>
    <n v="181"/>
    <m/>
    <m/>
    <s v=""/>
    <d v="2023-09-06T11:58:01"/>
    <s v="normalisa.abdjalil@tm.com.my"/>
    <m/>
    <n v="2705.58"/>
    <s v="Additional PO (SI/VO)"/>
    <s v="Change design to overhead, add 8poles."/>
    <s v="TMone"/>
    <x v="3"/>
    <s v="BBF NON USP FTTH DMAK C001 ADD FDP (JT_VC5004) PUSAT PENGEMBANGAN AKUAKULTUR, KAMPUNG PERLOK (DMAK_VC5004)"/>
    <e v="#N/A"/>
    <e v="#N/A"/>
    <m/>
    <d v="2023-05-22T00:00:00"/>
    <s v="DMAK"/>
    <s v="Network Contractor"/>
    <m/>
    <m/>
    <s v="https://tm365-my.sharepoint.com/personal/badruznasrin_basri_tm_com_my/Documents/Apps/Microsoft%20Forms/Request%20New%20PR/Question%201/HARUM%20TMEA212128%20BBF%20NON%20USP%20FTTH%20DMAK%20C001%20A_Normalisa%20Binti%20Abdu.pdf"/>
    <s v="3400025960"/>
    <m/>
    <s v="https://tm365-my.sharepoint.com/personal/badruznasrin_basri_tm_com_my/Documents/Apps/Microsoft%20Forms/Request%20New%20PR/Question/HARUM%20TMEA212128%20BBF%20NON%20USP%20FTTH%20DMAK%20C001%20A_Normalisa%20Binti%20Abdu.pdf"/>
    <m/>
    <m/>
    <m/>
    <m/>
    <m/>
    <m/>
    <m/>
    <m/>
    <m/>
    <m/>
    <m/>
    <m/>
    <m/>
    <m/>
  </r>
  <r>
    <n v="153"/>
    <s v="Hasrul Nizam Bin Othman"/>
    <s v="8.3 Queried(other) Please fill in Remark"/>
    <d v="2023-09-07T00:00:00"/>
    <s v="Contract Nec closed"/>
    <m/>
    <s v="PHG"/>
    <m/>
    <s v="RER1950117"/>
    <m/>
    <s v="TMEA/191453"/>
    <m/>
    <s v="PAC1910497"/>
    <m/>
    <s v="PHG-HARUM(RR)-0303"/>
    <m/>
    <m/>
    <n v="0"/>
    <s v="Queried - Require More Information From NeC/AND"/>
    <e v="#REF!"/>
    <x v="0"/>
    <s v="CPPM-PR"/>
    <n v="183"/>
    <m/>
    <m/>
    <s v=""/>
    <d v="2023-09-06T12:36:44"/>
    <s v="normalisa.abdjalil@tm.com.my"/>
    <m/>
    <n v="9230.51"/>
    <s v="Additional PO (SI/VO)"/>
    <s v="Change design melibatkan 44 batang tiang. Delay creation PR2 disebabkan contractor lewat submit PR2 dan contract Harum telah tamat di PHG."/>
    <s v="GNT"/>
    <x v="3"/>
    <s v="REROUTING FTTH JT C0XX SILICA JT 051 JLN JERANTUT - BENTA"/>
    <e v="#N/A"/>
    <e v="#N/A"/>
    <m/>
    <d v="2022-10-02T00:00:00"/>
    <s v="JT"/>
    <s v="Network Contractor"/>
    <m/>
    <m/>
    <s v="https://tm365-my.sharepoint.com/personal/badruznasrin_basri_tm_com_my/Documents/Apps/Microsoft%20Forms/Request%20New%20PR/Question%201/HARUM%20TMEA191453%20REROUTING%20FTTH%20JT%20C029%20SILIC_Normalisa%20Binti%20Abdu.pdf"/>
    <s v="3400025960"/>
    <m/>
    <s v="https://tm365-my.sharepoint.com/personal/badruznasrin_basri_tm_com_my/Documents/Apps/Microsoft%20Forms/Request%20New%20PR/Question/HARUM%20TMEA191453%20REROUTING%20FTTH%20JT%20C029%20SILIC_Normalisa%20Binti%20Abdu.pdf"/>
    <m/>
    <m/>
    <m/>
    <m/>
    <m/>
    <m/>
    <m/>
    <m/>
    <m/>
    <m/>
    <m/>
    <m/>
    <m/>
    <m/>
  </r>
  <r>
    <n v="154"/>
    <s v="Yuhaniz Binti Baidzawi"/>
    <s v="11.0 PO Issued"/>
    <d v="2023-09-08T00:00:00"/>
    <s v="4902145360"/>
    <m/>
    <s v="Sarawak"/>
    <m/>
    <s v="H5G2202162"/>
    <m/>
    <s v="TMWA/220482"/>
    <m/>
    <s v="PAC2209109"/>
    <m/>
    <s v="n/a"/>
    <m/>
    <m/>
    <n v="0"/>
    <s v="PO Issued"/>
    <e v="#REF!"/>
    <x v="0"/>
    <s v="CPPM-PR"/>
    <n v="184"/>
    <m/>
    <m/>
    <s v=""/>
    <d v="2023-09-06T12:39:18"/>
    <s v="alixgeoffrey@tm.com.my"/>
    <m/>
    <n v="16097"/>
    <s v="Additional PO (SI/VO)"/>
    <s v="project KIV before by DNB. DNB issue new SOF"/>
    <s v="GNT"/>
    <x v="0"/>
    <s v="DQKCH0326_WISMASUMBERALAM - PRJ"/>
    <e v="#N/A"/>
    <e v="#N/A"/>
    <m/>
    <d v="2023-09-11T00:00:00"/>
    <s v="PRJ"/>
    <s v="Network Contractor"/>
    <m/>
    <m/>
    <s v="https://tm365-my.sharepoint.com/personal/badruznasrin_basri_tm_com_my/Documents/Apps/Microsoft%20Forms/Request%20New%20PR/Question%201/Internal%20Wiring%20Sumber%20Alam%20(1)%20(1)_Alixgeoffrey%20Anak%20On.pdf; https://tm365-my.sharepoint.com/personal/badruznasrin_basri_tm_com_my/Documents/Apps/Microsoft%20Forms/Request%20New%20PR/Question%201/SURAT%20TBOQ%20SUMBER%20ALAM%20(1)_Alixgeoffrey%20Anak%20On.pdf"/>
    <s v="n/a"/>
    <m/>
    <s v="https://tm365-my.sharepoint.com/personal/badruznasrin_basri_tm_com_my/Documents/Apps/Microsoft%20Forms/Request%20New%20PR/Question/SURAT%20TBOQ%20SUMBER%20ALAM%20(1)_Alixgeoffrey%20Anak%20On.pdf"/>
    <m/>
    <m/>
    <m/>
    <m/>
    <m/>
    <m/>
    <m/>
    <m/>
    <m/>
    <m/>
    <m/>
    <m/>
    <m/>
    <m/>
  </r>
  <r>
    <n v="155"/>
    <s v="Mohd Azrul Nizam Bin Aziz"/>
    <s v="11.0 PO Issued"/>
    <m/>
    <s v=""/>
    <s v="4902145751"/>
    <s v="KD/PR"/>
    <m/>
    <s v="GOV2305374"/>
    <m/>
    <s v="TMNA/230231"/>
    <m/>
    <s v="PAC2311814"/>
    <m/>
    <s v="KD/PL-NNM-0024-TP"/>
    <m/>
    <m/>
    <n v="0"/>
    <s v="PO Issued"/>
    <e v="#REF!"/>
    <x v="0"/>
    <s v="CPPM-PR"/>
    <n v="189"/>
    <m/>
    <m/>
    <s v=""/>
    <d v="2023-09-06T14:06:04"/>
    <s v="rnazdin@tm.com.my"/>
    <m/>
    <n v="2512"/>
    <s v="First PO"/>
    <m/>
    <s v="TMone"/>
    <x v="4"/>
    <s v="MYGOV*NET 2.0 - (KBS) KOMPLEKS RENANG JABATAN BELIA DAN SUKAN NEGERI PERLIS (SDWAN FTTH) - KZ"/>
    <e v="#N/A"/>
    <e v="#N/A"/>
    <m/>
    <d v="2023-08-24T00:00:00"/>
    <s v="KZ"/>
    <s v="Network Contractor"/>
    <m/>
    <m/>
    <s v="https://tm365-my.sharepoint.com/personal/badruznasrin_basri_tm_com_my/Documents/Apps/Microsoft%20Forms/Request%20New%20PR/Question%201/TECHNICAL%20PROPOSAL%20FOR%20TM%20PROJECT_Ramnazdin%20Bin%20Ramli.pdf"/>
    <s v="3400041545"/>
    <m/>
    <s v="https://tm365-my.sharepoint.com/personal/badruznasrin_basri_tm_com_my/Documents/Apps/Microsoft%20Forms/Request%20New%20PR/Question/KD_PL-NNM-0024-TP%20BOQ_Ramnazdin%20Bin%20Ramli.pdf"/>
    <m/>
    <m/>
    <m/>
    <m/>
    <m/>
    <m/>
    <m/>
    <m/>
    <m/>
    <m/>
    <m/>
    <m/>
    <m/>
    <m/>
  </r>
  <r>
    <n v="156"/>
    <s v="Khairunnisa Bte Muhamad Noor"/>
    <s v="11.0 PO Issued"/>
    <m/>
    <s v=""/>
    <m/>
    <s v="Johor Selatan"/>
    <m/>
    <s v="GOV2305084"/>
    <m/>
    <s v="TMSA/233062"/>
    <m/>
    <s v="PAC2311067"/>
    <m/>
    <s v="JS-ELC-0099-TP"/>
    <m/>
    <m/>
    <n v="0"/>
    <s v="PO Issued"/>
    <e v="#REF!"/>
    <x v="0"/>
    <s v="CPPM-PR"/>
    <n v="190"/>
    <m/>
    <m/>
    <s v=""/>
    <d v="2023-09-06T13:55:33"/>
    <s v="azmel.othman@tm.com.my"/>
    <m/>
    <n v="5232.53"/>
    <s v="First PO"/>
    <m/>
    <s v="TMone"/>
    <x v="4"/>
    <s v="FOC &amp; FDP FOR UNIFI PNW MYGOV*NET 2.0-KKDW (KEJORA)-IBU PEJABAT LEMBAGA KEMAJUAN JOHOR TENGGARA (SDWAN FTTH)-PNW"/>
    <e v="#N/A"/>
    <e v="#N/A"/>
    <m/>
    <d v="2023-09-08T00:00:00"/>
    <s v="PNW"/>
    <s v="Network Contractor"/>
    <m/>
    <m/>
    <s v="https://tm365-my.sharepoint.com/personal/badruznasrin_basri_tm_com_my/_layouts/15/Doc.aspx?sourcedoc=%7BF44D1EAA-0DD0-4194-8E66-E00101B0A017%7D&amp;file=PNW%20MYGOV%20NET%202.0%20KKDW%20(KEJORA).0-KKDW%20(KEJOR_Azmel%20Bin%20Othman.pptx&amp;action=edit&amp;mobileredirect=true"/>
    <s v="3400038538"/>
    <m/>
    <s v="https://tm365-my.sharepoint.com/personal/badruznasrin_basri_tm_com_my/Documents/Apps/Microsoft%20Forms/Request%20New%20PR/Question/CMS_BOQ_MYGOV%20NET%202.0-KKDW%20(KEJORA)_Azmel%20Bin%20Othman.pdf"/>
    <m/>
    <m/>
    <m/>
    <m/>
    <m/>
    <m/>
    <m/>
    <m/>
    <m/>
    <m/>
    <m/>
    <m/>
    <m/>
    <m/>
  </r>
  <r>
    <n v="157"/>
    <s v="Yuhaniz Binti Baidzawi"/>
    <s v="7.0 Pending TP Submission"/>
    <d v="2023-09-07T00:00:00"/>
    <s v="TIADA TP, TIADA BOQ WITH RR LETTERHEAD, QUERY DUE "/>
    <m/>
    <s v="Sarawak"/>
    <m/>
    <s v="GOV2301070"/>
    <m/>
    <s v="TMWA/233058"/>
    <m/>
    <s v="PAC2304540"/>
    <m/>
    <s v="KG/SB-LSB-0159-TP"/>
    <m/>
    <m/>
    <n v="0"/>
    <s v="Pending TP Submission"/>
    <e v="#REF!"/>
    <x v="0"/>
    <s v="CPPM-PR"/>
    <n v="193"/>
    <m/>
    <m/>
    <s v=""/>
    <d v="2023-09-06T14:50:18"/>
    <s v="saifuddinothman.kamal@tm.com.my"/>
    <m/>
    <n v="557.87"/>
    <s v="Additional PO (SI/VO)"/>
    <s v="To issue 2nd PO  for_x000a_PU 108521 - Mobilization  (2 Days) for pulling FOC &amp; E2E test"/>
    <s v="TMone"/>
    <x v="4"/>
    <s v="NID &amp; FOC FOR MYGOV*NET-KDN (JPN)-JABATAN PENDAFTARAN NEGARA (JPN) DAERAH SELANGAU(IPME)-SLGU"/>
    <e v="#N/A"/>
    <e v="#N/A"/>
    <m/>
    <d v="2023-09-07T00:00:00"/>
    <s v="SLGU"/>
    <s v="Network Contractor"/>
    <m/>
    <m/>
    <s v="https://tm365-my.sharepoint.com/personal/badruznasrin_basri_tm_com_my/Documents/Apps/Microsoft%20Forms/Request%20New%20PR/Question%201/TMWA%20233058%20JPN%20SELANGAU_Mohammad%20Saifuddin%20O.pdf"/>
    <s v="1105812"/>
    <m/>
    <s v="https://tm365-my.sharepoint.com/personal/badruznasrin_basri_tm_com_my/_layouts/15/Doc.aspx?sourcedoc=%7B6D4D04E7-4680-4034-A1AF-AC7377C2331B%7D&amp;file=Costing%20TMWA%20233058_Mohammad%20Saifuddin%20O.xlsx&amp;action=default&amp;mobileredirect=true"/>
    <m/>
    <m/>
    <m/>
    <m/>
    <m/>
    <m/>
    <m/>
    <m/>
    <m/>
    <m/>
    <m/>
    <m/>
    <m/>
    <m/>
  </r>
  <r>
    <n v="158"/>
    <s v="Yuhaniz Binti Baidzawi"/>
    <s v="9.0 Insufficient Budget"/>
    <d v="2023-09-07T00:00:00"/>
    <s v="BUDGET TAK CUKUP (PERLU RPKA FINANCIAL), TIADA TP,"/>
    <m/>
    <s v="Sarawak"/>
    <m/>
    <s v="GOV2302789"/>
    <m/>
    <s v="TMWA/233132"/>
    <m/>
    <s v="PAC2308199"/>
    <m/>
    <s v="KG/SB-LSB-0169-TP"/>
    <m/>
    <m/>
    <n v="0"/>
    <s v="Insufficient Budget"/>
    <e v="#REF!"/>
    <x v="0"/>
    <s v="CPPM-PR"/>
    <n v="194"/>
    <m/>
    <m/>
    <s v=""/>
    <d v="2023-09-06T14:56:58"/>
    <s v="saifuddinothman.kamal@tm.com.my"/>
    <m/>
    <n v="5565.34"/>
    <s v="Additional PO (SI/VO)"/>
    <s v="&quot;To issue 2nd PO for_x000a_PU 908055 - 1EA inservice 1 FDP_x000a_PU 108521 - 1EA Mobilization (1 Day)&quot;_x000a_"/>
    <s v="TMone"/>
    <x v="4"/>
    <s v="UNIFI PORT FOR MYGOV*NET-MOH-KLINIK KESIHATAN BALINGIAN(SDWAN FTTH)-BGN"/>
    <e v="#N/A"/>
    <e v="#N/A"/>
    <m/>
    <d v="2023-09-07T00:00:00"/>
    <s v="BGN"/>
    <s v="Network Contractor"/>
    <m/>
    <m/>
    <s v="https://tm365-my.sharepoint.com/personal/badruznasrin_basri_tm_com_my/Documents/Apps/Microsoft%20Forms/Request%20New%20PR/Question%201/TMWA%20233132%20KLINIK%20BALINGIAN_Mohammad%20Saifuddin%20O.pdf"/>
    <s v="1105812"/>
    <m/>
    <s v="https://tm365-my.sharepoint.com/personal/badruznasrin_basri_tm_com_my/_layouts/15/Doc.aspx?sourcedoc=%7BF54BEAED-41EF-4483-B9DB-DA4B39F7760D%7D&amp;file=Costing%20TMWA%20233132_Mohammad%20Saifuddin%20O.xlsx&amp;action=default&amp;mobileredirect=true"/>
    <m/>
    <m/>
    <m/>
    <m/>
    <m/>
    <m/>
    <m/>
    <m/>
    <m/>
    <m/>
    <m/>
    <m/>
    <m/>
    <m/>
  </r>
  <r>
    <n v="159"/>
    <s v="Ahmad Zaki Bin Harris"/>
    <s v="11.0 PO Issued"/>
    <d v="2023-09-08T00:00:00"/>
    <s v="4902148481"/>
    <m/>
    <s v="PG"/>
    <m/>
    <s v="H5G2301065"/>
    <m/>
    <s v="TMNA/231332"/>
    <m/>
    <s v="PAC2311480"/>
    <m/>
    <s v="PG-ZTK-0167-TP"/>
    <m/>
    <m/>
    <n v="0"/>
    <s v="PO Issued"/>
    <e v="#REF!"/>
    <x v="0"/>
    <s v="CPPM-PR"/>
    <n v="195"/>
    <m/>
    <m/>
    <s v=""/>
    <d v="2023-09-06T14:51:06"/>
    <s v="mohdfahmi.ishak@tm.com.my"/>
    <m/>
    <n v="34248.97"/>
    <s v="First PO"/>
    <m/>
    <s v="TMG"/>
    <x v="0"/>
    <s v="H5G_FOC GLR F37/F38 CSR DPTML0466_CANGKATMINDENJLN15_GLR"/>
    <e v="#N/A"/>
    <e v="#N/A"/>
    <m/>
    <d v="2023-09-10T00:00:00"/>
    <s v="GLR"/>
    <s v="Network Contractor"/>
    <m/>
    <m/>
    <s v="https://tm365-my.sharepoint.com/personal/badruznasrin_basri_tm_com_my/_layouts/15/Doc.aspx?sourcedoc=%7B18F77B05-51E7-40C5-A3AC-C9C86034855F%7D&amp;file=TP%20DNB%205G%20PROJECT%20-%20H5G%20FOC%20GLR%20F37-F38%20CSR%20D_Mohd%20Fahmi%20Bin%20Ishak.pptx&amp;action=edit&amp;mobileredirect=true"/>
    <s v="3400039436"/>
    <m/>
    <s v="https://tm365-my.sharepoint.com/personal/badruznasrin_basri_tm_com_my/_layouts/15/Doc.aspx?sourcedoc=%7B8C8F7EB2-BCFF-4440-B681-7EC435F6D532%7D&amp;file=COSTING%20PROJECT%20-%20H5G%20FOC%20GLR%20F37-F38%20CSR%20DPT_Mohd%20Fahmi%20Bin%20Ishak.xlsx&amp;action=default&amp;mobileredirect=true"/>
    <m/>
    <m/>
    <m/>
    <m/>
    <m/>
    <m/>
    <m/>
    <m/>
    <m/>
    <m/>
    <m/>
    <m/>
    <m/>
    <m/>
  </r>
  <r>
    <n v="160"/>
    <s v="Nor Alia Binti Ismail Khafidz"/>
    <s v="11.0 PO Issued"/>
    <m/>
    <s v=""/>
    <m/>
    <s v="MSC"/>
    <m/>
    <s v="SCF2300007"/>
    <m/>
    <s v="TMCA/231386"/>
    <m/>
    <s v="PAC2307413"/>
    <m/>
    <s v="MSC-GCC-0021-TP"/>
    <m/>
    <m/>
    <n v="0"/>
    <s v="PO Issued"/>
    <e v="#REF!"/>
    <x v="0"/>
    <s v="CPPM-PR"/>
    <n v="197"/>
    <m/>
    <m/>
    <s v=""/>
    <d v="2023-09-06T15:01:03"/>
    <s v="yusof.rahim@tm.com.my"/>
    <m/>
    <n v="584.96"/>
    <s v="Additional PO (SI/VO)"/>
    <s v="Termination of  intertie. For intertie need to use another PU for termination. Already discussed with Mr. Badruz."/>
    <s v="TMG"/>
    <x v="3"/>
    <s v="SCF FOC CBJ F79 192C SMW6 MORIB - KVDC"/>
    <e v="#N/A"/>
    <e v="#N/A"/>
    <m/>
    <d v="2023-12-30T00:00:00"/>
    <s v="CBJ"/>
    <s v="Network Contractor"/>
    <m/>
    <m/>
    <s v="https://tm365-my.sharepoint.com/personal/badruznasrin_basri_tm_com_my/_layouts/15/Doc.aspx?sourcedoc=%7B385B359B-007F-4225-9900-DCD0738A85C4%7D&amp;file=GCC(MSC)-TP-0021-001-R00_Technical%20Proposal%20f_Mohd%20Yusof%20Bin%20Abdul.pptx&amp;action=edit&amp;mobileredirect=true; https://tm365-my.sharepoint.com/personal/badruznasrin_basri_tm_com_my/Documents/Apps/Microsoft%20Forms/Request%20New%20PR/Question%201/Fiber_Tie%20CBJ_Mohd%20Yusof%20Bin%20Abdul.pdf"/>
    <s v="3400038562"/>
    <m/>
    <s v="https://tm365-my.sharepoint.com/personal/badruznasrin_basri_tm_com_my/_layouts/15/Doc.aspx?sourcedoc=%7B8692F6BE-436D-4ADD-9DBF-30C872FA6947%7D&amp;file=Copy%20of%20GCC(MSC)-BOQ-0021-003-R01_VO%20for%20SCF_Mohd%20Yusof%20Bin%20Abdul.xlsx&amp;action=default&amp;mobileredirect=true"/>
    <m/>
    <m/>
    <m/>
    <m/>
    <m/>
    <m/>
    <m/>
    <m/>
    <m/>
    <m/>
    <m/>
    <m/>
    <m/>
    <m/>
  </r>
  <r>
    <n v="161"/>
    <s v="Nur Syarina Binti Mohamad Resad"/>
    <s v="11.0 PO Issued"/>
    <d v="2023-09-07T00:00:00"/>
    <s v="PR Created PTC-Ain 8-Sep-23 PO NO : 4902145736"/>
    <s v="4902145736"/>
    <s v="Sarawak"/>
    <m/>
    <s v="GOV2300495"/>
    <m/>
    <s v="TMWA/233047"/>
    <m/>
    <s v="PAC2304341"/>
    <m/>
    <s v="KG/SB-VIG-0083-TP"/>
    <m/>
    <m/>
    <n v="0"/>
    <s v="PO Issued"/>
    <e v="#REF!"/>
    <x v="0"/>
    <s v="CPPM-PR"/>
    <n v="201"/>
    <m/>
    <m/>
    <s v=""/>
    <d v="2023-09-06T14:59:53"/>
    <s v="saifuddinothman.kamal@tm.com.my"/>
    <m/>
    <n v="1382.84"/>
    <s v="Additional PO (SI/VO)"/>
    <s v="&quot;To issue 2nd PO  for_x000a_PU 108455 - 12 EA for cutting tree branch along the road (300m)_x000a_Currently cable just temporary hanging on poles and branches.&quot;_x000a_"/>
    <s v="TMone"/>
    <x v="4"/>
    <s v="NID &amp; FOC FOR MYGOV*NET-KPKT(JBPM)-BALAI BOMBA DAN PENYELAMAT MUKAH(IPME)-MKH_x000a_"/>
    <e v="#N/A"/>
    <e v="#N/A"/>
    <m/>
    <d v="2023-09-11T00:00:00"/>
    <s v="MKH"/>
    <s v="Network Contractor"/>
    <m/>
    <m/>
    <s v="https://tm365-my.sharepoint.com/personal/badruznasrin_basri_tm_com_my/Documents/Apps/Microsoft%20Forms/Request%20New%20PR/Question%201/05.%20TMWA233047_BOMBA%20MUKAH_Mohammad%20Saifuddin%20O.pdf"/>
    <s v="1109663 |"/>
    <m/>
    <s v="https://tm365-my.sharepoint.com/personal/badruznasrin_basri_tm_com_my/Documents/Apps/Microsoft%20Forms/Request%20New%20PR/Question/Costing%20TMWA%20233047_Mohammad%20Saifuddin%20O.pdf"/>
    <m/>
    <m/>
    <m/>
    <m/>
    <m/>
    <m/>
    <m/>
    <m/>
    <m/>
    <m/>
    <m/>
    <m/>
    <m/>
    <m/>
  </r>
  <r>
    <n v="162"/>
    <s v="Khairul Ikmal Bin Abdul Halim"/>
    <s v="8.3 Queried(other) Please fill in Remark"/>
    <m/>
    <s v=""/>
    <m/>
    <s v="Sarawak"/>
    <m/>
    <s v="GOV2300820"/>
    <m/>
    <s v="TMWA/233070"/>
    <m/>
    <s v="PAC2304942"/>
    <m/>
    <s v="KG/SB-VIG-0085-TP"/>
    <m/>
    <m/>
    <n v="0"/>
    <s v="Queried - Require More Information From NeC/AND"/>
    <e v="#REF!"/>
    <x v="0"/>
    <s v="CPPM-PR"/>
    <n v="204"/>
    <m/>
    <m/>
    <s v=""/>
    <d v="2023-09-06T15:08:11"/>
    <s v="saifuddinothman.kamal@tm.com.my"/>
    <m/>
    <n v="3175.2"/>
    <s v="Additional PO (SI/VO)"/>
    <s v="&quot;To issue 2nd PO for_x000a_PU 908077 - 450M Additional due to new route from last joint. To replace the 12c  existing cable that currrently temporary borrowed for 2nd leg.&quot;_x000a_"/>
    <s v="TMone"/>
    <x v="4"/>
    <s v="NID &amp; FOC FOR MYGOV*NET-KDN (JIM)-PEJABAT IMIGRESEN LAPANGAN TERBANG MUKAH (IPME)-MKH_x000a_"/>
    <e v="#N/A"/>
    <e v="#N/A"/>
    <m/>
    <d v="2023-09-11T00:00:00"/>
    <s v="MKH"/>
    <s v="Network Contractor"/>
    <m/>
    <m/>
    <s v="https://tm365-my.sharepoint.com/personal/badruznasrin_basri_tm_com_my/Documents/Apps/Microsoft%20Forms/Request%20New%20PR/Question%201/06.%20TMWA233070_JIM%20LT%20MUKAH_Mohammad%20Saifuddin%20O.pdf"/>
    <s v="1109663"/>
    <m/>
    <s v="https://tm365-my.sharepoint.com/personal/badruznasrin_basri_tm_com_my/_layouts/15/Doc.aspx?sourcedoc=%7BFB04529D-A659-4592-B321-80C30F5F1AA9%7D&amp;file=Costing%20TMWA%20233070_Mohammad%20Saifuddin%20O.xlsx&amp;action=default&amp;mobileredirect=true"/>
    <m/>
    <m/>
    <m/>
    <m/>
    <m/>
    <m/>
    <m/>
    <m/>
    <m/>
    <m/>
    <m/>
    <m/>
    <m/>
    <m/>
  </r>
  <r>
    <n v="163"/>
    <s v="Nor Alia Binti Ismail Khafidz"/>
    <s v="11.0 PO Issued"/>
    <d v="2023-09-08T00:00:00"/>
    <s v="8/9 no budget. 14/9 budget available"/>
    <m/>
    <s v="MSC"/>
    <m/>
    <s v="H5G2201771"/>
    <m/>
    <s v="TMCA/221990"/>
    <m/>
    <s v="PAC2209398"/>
    <m/>
    <s v="MSC-MAR-0007-TP"/>
    <m/>
    <m/>
    <n v="0"/>
    <s v="PO Issued"/>
    <e v="#REF!"/>
    <x v="0"/>
    <s v="CPPM-PR"/>
    <n v="208"/>
    <m/>
    <m/>
    <s v=""/>
    <d v="2023-09-06T15:10:44"/>
    <s v="ahmadfirdzauddin@tm.com.my"/>
    <m/>
    <n v="4370.3999999999996"/>
    <s v="Additional PO (SI/VO)"/>
    <s v="Perubahan laluan daripada plan asal disebabkan laluan sangkut. "/>
    <s v="TMG"/>
    <x v="0"/>
    <s v="DNB H5G FOC SDG F67-F68 DBSEP1429_BANDAR-16SIERRA_x000a_"/>
    <e v="#N/A"/>
    <e v="#N/A"/>
    <m/>
    <d v="2023-09-30T00:00:00"/>
    <s v="SDG"/>
    <s v="Network Contractor"/>
    <m/>
    <m/>
    <s v="https://tm365-my.sharepoint.com/personal/badruznasrin_basri_tm_com_my/Documents/Apps/Microsoft%20Forms/Request%20New%20PR/Question%201/TP%20-%20TMCA221990%20-%20DNB%20H5G%20FOC%20SDG%20F67-F68%20DBS_Ahmad%20Firdzauddin%20Bi.pdf "/>
    <s v="3400041574"/>
    <m/>
    <s v="https://tm365-my.sharepoint.com/personal/badruznasrin_basri_tm_com_my/Documents/Apps/Microsoft%20Forms/Request%20New%20PR/Question/BOQ%20DNB%20H5G%20FOC%20SDG%20F67-F68%20DBSEP1429_BANDAR-_Ahmad%20Firdzauddin%20Bi.pdf"/>
    <m/>
    <m/>
    <m/>
    <m/>
    <m/>
    <m/>
    <m/>
    <m/>
    <m/>
    <m/>
    <m/>
    <m/>
    <m/>
    <m/>
  </r>
  <r>
    <n v="164"/>
    <s v="Nur Syarina Binti Mohamad Resad"/>
    <s v="11.0 PO Issued"/>
    <d v="2023-09-08T00:00:00"/>
    <s v="PR Created 10-Sep-23 PO NO: 4902146012"/>
    <s v="4902146012"/>
    <s v="Sarawak"/>
    <m/>
    <s v="GOV2302615"/>
    <m/>
    <s v="TMWA/233096"/>
    <m/>
    <s v="PAC2306751"/>
    <m/>
    <s v="KG/SB-VIG-0077-TP"/>
    <m/>
    <m/>
    <n v="0"/>
    <s v="PO Issued"/>
    <e v="#REF!"/>
    <x v="0"/>
    <s v="CPPM-PR"/>
    <n v="210"/>
    <m/>
    <m/>
    <s v=""/>
    <d v="2023-09-06T15:11:29"/>
    <s v="saifuddinothman.kamal@tm.com.my"/>
    <m/>
    <n v="16701.759999999998"/>
    <s v="Additional PO (SI/VO)"/>
    <s v="&quot;To issue 2nd PO  for_x000a_PU 108455 - 15 EA for cutting tree branches along the road (400m)_x000a_Currently cable is just temporary hanging on poles and branches._x000a_PU 908075 - 120M Additional due to new route from last joint. _x000a_PU 908089 - 1600M Change of cable type to connect in between existing main cable&quot;_x000a_"/>
    <s v="TMone"/>
    <x v="4"/>
    <s v="NID &amp; FOC FOR MYGOV*NET-NRECC (METEOROLOGI)-PEJABAT METEOROLOGI MUKAH(IPME)-MKH"/>
    <e v="#N/A"/>
    <e v="#N/A"/>
    <m/>
    <d v="2023-09-11T00:00:00"/>
    <s v="MKH"/>
    <s v="Network Contractor"/>
    <m/>
    <m/>
    <s v="https://tm365-my.sharepoint.com/personal/badruznasrin_basri_tm_com_my/Documents/Apps/Microsoft%20Forms/Request%20New%20PR/Question%201/SPHERE%20_%20PAC2306751_Mohammad%20Saifuddin%20O.pdf; https://tm365-my.sharepoint.com/personal/badruznasrin_basri_tm_com_my/Documents/Apps/Microsoft%20Forms/Request%20New%20PR/Question%201/MAIN%20PO%204902130123_Mohammad%20Saifuddin%20O.pdf; https://tm365-my.sharepoint.com/personal/badruznasrin_basri_tm_com_my/Documents/Apps/Microsoft%20Forms/Request%20New%20PR/Question%201/SI%20VIG_Mohammad%20Saifuddin%20O.pdf; https://tm365-my.sharepoint.com/personal/badruznasrin_basri_tm_com_my/Documents/Apps/Microsoft%20Forms/Request%20New%20PR/Question%201/LOCALITY%20(1)%20TMWA.233096%20METROLOGI%20MUKAH_Mohammad%20Saifuddin%20O.pdf; https://tm365-my.sharepoint.com/personal/badruznasrin_basri_tm_com_my/Documents/Apps/Microsoft%20Forms/Request%20New%20PR/Question%201/LOCALITY%20(2)%20TMWA.233096%20METROLOGI%20MUKAH_Mohammad%20Saifuddin%20O.pdf"/>
    <s v="3400039063"/>
    <m/>
    <s v="https://tm365-my.sharepoint.com/personal/badruznasrin_basri_tm_com_my/_layouts/15/Doc.aspx?sourcedoc=%7B79BD16BE-5F4E-4D76-928A-5BE70724F281%7D&amp;file=Costing%20TMWA%20233096_Mohammad%20Saifuddin%20O.xlsx&amp;action=default&amp;mobileredirect=true"/>
    <m/>
    <m/>
    <m/>
    <m/>
    <m/>
    <m/>
    <m/>
    <m/>
    <m/>
    <m/>
    <m/>
    <m/>
    <m/>
    <m/>
  </r>
  <r>
    <n v="165"/>
    <s v="Muhamad Hamizi Bin Mua'anaff"/>
    <s v="11.0 PO Issued"/>
    <m/>
    <s v="Proceed PR 8/9/23"/>
    <m/>
    <s v="Sarawak"/>
    <m/>
    <s v="H5G2300871"/>
    <m/>
    <s v="TMWA/230480"/>
    <m/>
    <s v="PAC2310564"/>
    <m/>
    <s v="KG/SB-TFW-0064-TP"/>
    <m/>
    <m/>
    <n v="0"/>
    <s v="PO Issued"/>
    <e v="#REF!"/>
    <x v="0"/>
    <s v="CPPM-PR"/>
    <n v="215"/>
    <m/>
    <m/>
    <s v=""/>
    <d v="2023-09-06T15:17:20"/>
    <s v="alixgeoffrey@tm.com.my"/>
    <m/>
    <n v="1"/>
    <s v="First PO"/>
    <m/>
    <s v="TMG"/>
    <x v="0"/>
    <s v="DNB_HORIZON 5G_DQKCH0276_1 IUC/CSR_PNN_F08/F17 _DPTOFVERTERINARYSERVICES_PNN"/>
    <e v="#N/A"/>
    <e v="#N/A"/>
    <m/>
    <d v="2023-09-22T00:00:00"/>
    <s v="PNN"/>
    <s v="Network Contractor"/>
    <m/>
    <m/>
    <s v="https://tm365-my.sharepoint.com/personal/badruznasrin_basri_tm_com_my/Documents/Apps/Microsoft%20Forms/Request%20New%20PR/Question%201/TP_Veterinary%20signed_Alixgeoffrey%20Anak%20On.pdf"/>
    <s v="3400039057"/>
    <m/>
    <s v="https://tm365-my.sharepoint.com/personal/badruznasrin_basri_tm_com_my/Documents/Apps/Microsoft%20Forms/Request%20New%20PR/Question/TBOQ_Veterinary%20signed_Alixgeoffrey%20Anak%20On.pdf"/>
    <m/>
    <m/>
    <m/>
    <m/>
    <m/>
    <m/>
    <m/>
    <m/>
    <m/>
    <m/>
    <m/>
    <m/>
    <m/>
    <m/>
  </r>
  <r>
    <n v="166"/>
    <s v="Muhamad Zaini Bin Mahamad Sarip"/>
    <s v="10.0 Sent to CPA for PR Creation"/>
    <d v="2023-09-08T00:00:00"/>
    <s v="TP tiada, BOQ kosong"/>
    <m/>
    <s v="Sarawak"/>
    <m/>
    <s v="H5G2300871"/>
    <m/>
    <s v="TMWA/230480"/>
    <m/>
    <s v="PAC2310564"/>
    <m/>
    <s v="KG/SB-TFW-0064-TP"/>
    <m/>
    <m/>
    <n v="0"/>
    <s v="PR Creation"/>
    <e v="#REF!"/>
    <x v="0"/>
    <s v="CPPM-PR"/>
    <n v="218"/>
    <m/>
    <m/>
    <s v=""/>
    <d v="2023-09-06T15:27:41"/>
    <s v="noreha.fatehi@tm.com.my"/>
    <m/>
    <n v="9175.6"/>
    <s v="First PO"/>
    <m/>
    <s v="TMG"/>
    <x v="0"/>
    <s v="DNB_HORIZON 5G_DQKCH0276_1 IUC/CSR_PNN_F08/F17 _DPTOFVERTERINARYSERVICES_PNN"/>
    <e v="#N/A"/>
    <e v="#N/A"/>
    <m/>
    <d v="2023-09-02T00:00:00"/>
    <s v="PNN"/>
    <s v="Network Contractor"/>
    <m/>
    <m/>
    <s v="https://tm365-my.sharepoint.com/personal/badruznasrin_basri_tm_com_my/Documents/Apps/Microsoft%20Forms/Request%20New%20PR/Question%201/Costing_Veterinary_Noreha%20Binti%20Fatehi.pdf; https://tm365-my.sharepoint.com/personal/badruznasrin_basri_tm_com_my/Documents/Apps/Microsoft%20Forms/Request%20New%20PR/Question%201/TBOQ_Veterinary_Noreha%20Binti%20Fatehi.pdf; https://tm365-my.sharepoint.com/personal/badruznasrin_basri_tm_com_my/Documents/Apps/Microsoft%20Forms/Request%20New%20PR/Question%201/TP_Veterinary_Noreha%20Binti%20Fatehi.pdf"/>
    <s v="3400039057"/>
    <m/>
    <s v="https://tm365-my.sharepoint.com/personal/badruznasrin_basri_tm_com_my/_layouts/15/Doc.aspx?sourcedoc=%7B9B3FB8E6-CD45-4D16-A888-6C39E238FAD8%7D&amp;file=TBOQ_Veterinary_Noreha%20Binti%20Fatehi.xlsx&amp;action=default&amp;mobileredirect=true"/>
    <m/>
    <m/>
    <m/>
    <m/>
    <m/>
    <m/>
    <m/>
    <m/>
    <m/>
    <m/>
    <m/>
    <m/>
    <m/>
    <m/>
  </r>
  <r>
    <n v="167"/>
    <s v="Mohd Shahfre Bin Sa'afie"/>
    <s v="10.0 Sent to CPA for PR Creation"/>
    <d v="2023-09-07T00:00:00"/>
    <s v=""/>
    <m/>
    <s v="Sarawak"/>
    <m/>
    <s v="H5G2300937"/>
    <m/>
    <s v="TMWA/230492"/>
    <m/>
    <s v="PAC2311007"/>
    <m/>
    <s v="KG/SB-TFW-0065-TP"/>
    <m/>
    <m/>
    <n v="0"/>
    <s v="PR Creation"/>
    <e v="#REF!"/>
    <x v="0"/>
    <s v="CPPM-PR"/>
    <n v="220"/>
    <m/>
    <m/>
    <s v=""/>
    <d v="2023-09-06T15:38:16"/>
    <s v="noreha.fatehi@tm.com.my"/>
    <m/>
    <n v="5075.84"/>
    <s v="First PO"/>
    <m/>
    <s v="TMG"/>
    <x v="0"/>
    <s v="DNB_HORIZON 5G_DQKCH0463_1 IUC/CSR_PNN_F06/PNN_F17 _JLNPUNCAKBORNEO_PNN"/>
    <e v="#N/A"/>
    <e v="#N/A"/>
    <m/>
    <d v="2023-09-11T00:00:00"/>
    <s v="PNN"/>
    <s v="Network Contractor"/>
    <m/>
    <m/>
    <s v="https://tm365-my.sharepoint.com/personal/badruznasrin_basri_tm_com_my/Documents/Apps/Microsoft%20Forms/Request%20New%20PR/Question%201/Costing_Puncak%20Borneo_Noreha%20Binti%20Fatehi.pdf; https://tm365-my.sharepoint.com/personal/badruznasrin_basri_tm_com_my/Documents/Apps/Microsoft%20Forms/Request%20New%20PR/Question%201/TBOQ_Puncak%20Borneo_Noreha%20Binti%20Fatehi.pdf; https://tm365-my.sharepoint.com/personal/badruznasrin_basri_tm_com_my/Documents/Apps/Microsoft%20Forms/Request%20New%20PR/Question%201/TP_Puncak%20Borneo_Noreha%20Binti%20Fatehi.pdf"/>
    <s v="3400039057"/>
    <m/>
    <s v="https://tm365-my.sharepoint.com/personal/badruznasrin_basri_tm_com_my/_layouts/15/Doc.aspx?sourcedoc=%7B4D785DD5-DAF1-499B-9C6A-73340D953543%7D&amp;file=Costing_Puncak%20Borneo_Noreha%20Binti%20Fatehi.xlsx&amp;action=default&amp;mobileredirect=true"/>
    <m/>
    <m/>
    <m/>
    <m/>
    <m/>
    <m/>
    <m/>
    <m/>
    <m/>
    <m/>
    <m/>
    <m/>
    <m/>
    <m/>
  </r>
  <r>
    <n v="168"/>
    <s v="Muhamad Hamizi Bin Mua'anaff"/>
    <s v="12. In WWPO"/>
    <d v="2023-09-08T00:00:00"/>
    <s v="Based On CPA Feedback This Project In WWPO List"/>
    <m/>
    <s v="Sarawak"/>
    <m/>
    <s v="H5G2300768 "/>
    <m/>
    <s v="TMWA/230469"/>
    <m/>
    <s v="PAC2311530"/>
    <m/>
    <s v="Reference:KG/SB-TFW-0066-TP"/>
    <m/>
    <m/>
    <n v="0"/>
    <s v="In WWPO"/>
    <e v="#REF!"/>
    <x v="0"/>
    <s v="CPPM-PR"/>
    <n v="221"/>
    <m/>
    <m/>
    <s v=""/>
    <d v="2023-09-06T15:32:04"/>
    <s v="alixgeoffrey@tm.com.my"/>
    <m/>
    <n v="16404.79"/>
    <s v="First PO"/>
    <m/>
    <s v="TMG"/>
    <x v="0"/>
    <s v="5G DNB DQBAU0033 1 IUC/CSR &amp; SPUR BAU _F04 / BAU_F05 JLNPENGHULUDURIN_BAU"/>
    <e v="#N/A"/>
    <e v="#N/A"/>
    <m/>
    <d v="2023-09-22T00:00:00"/>
    <s v="BAU"/>
    <s v="OLT Contract"/>
    <s v="Reference:KG/SB-TFW-0066-TP"/>
    <s v=" 3400039057"/>
    <m/>
    <s v=" 3400039057"/>
    <m/>
    <s v="https://tm365-my.sharepoint.com/personal/badruznasrin_basri_tm_com_my/Documents/Apps/Microsoft%20Forms/Request%20New%20PR/Question/Costing_BOQ_5G_Penghulu_Durin_Bau_(1)%5B1%5D_Alixgeoffrey%20Anak%20On.pdf"/>
    <m/>
    <m/>
    <m/>
    <m/>
    <m/>
    <m/>
    <m/>
    <m/>
    <m/>
    <m/>
    <m/>
    <m/>
    <m/>
    <m/>
  </r>
  <r>
    <n v="169"/>
    <s v="Muhamad Hamizi Bin Mua'anaff"/>
    <s v="11.0 PO Issued"/>
    <d v="2023-09-07T00:00:00"/>
    <s v="Proceed PR 8/9/23"/>
    <m/>
    <s v="Sarawak"/>
    <m/>
    <s v="H5G2300937"/>
    <m/>
    <s v="TMWA/230492"/>
    <m/>
    <s v="PAC2311007"/>
    <m/>
    <s v="KG/SB-TFW-0065-TP"/>
    <m/>
    <m/>
    <n v="0"/>
    <s v="PO Issued"/>
    <e v="#REF!"/>
    <x v="0"/>
    <s v="CPPM-PR"/>
    <n v="225"/>
    <m/>
    <m/>
    <s v=""/>
    <d v="2023-09-06T15:40:38"/>
    <s v="alixgeoffrey@tm.com.my"/>
    <m/>
    <n v="38604"/>
    <s v="First PO"/>
    <m/>
    <s v="TMG"/>
    <x v="0"/>
    <s v=" DNB_HORIZON 5G_DQKCH0463_1 IUC/CSR_PNN_F06/PNN_F17 _JLNPUNCAKBORNEO_PNN"/>
    <e v="#N/A"/>
    <e v="#N/A"/>
    <m/>
    <d v="2023-09-26T00:00:00"/>
    <s v="PNN"/>
    <s v="OLT Contract"/>
    <s v="KG/SB-TFW-0065-TP"/>
    <s v="3400039057"/>
    <m/>
    <s v="3400039057"/>
    <m/>
    <s v="https://tm365-my.sharepoint.com/personal/badruznasrin_basri_tm_com_my/Documents/Apps/Microsoft%20Forms/Request%20New%20PR/Question/TBOQ_Puncak_Borneo_signed%5B1%5D_Alixgeoffrey%20Anak%20On.pdf"/>
    <m/>
    <m/>
    <m/>
    <m/>
    <m/>
    <m/>
    <m/>
    <m/>
    <m/>
    <m/>
    <m/>
    <m/>
    <m/>
    <m/>
  </r>
  <r>
    <n v="170"/>
    <s v="Mohd Shahfre Bin Sa'afie"/>
    <s v="10.0 Sent to CPA for PR Creation"/>
    <d v="2023-09-07T00:00:00"/>
    <s v=""/>
    <m/>
    <s v="Sarawak"/>
    <m/>
    <s v="H5G2300777"/>
    <m/>
    <s v="TMWA/230461"/>
    <m/>
    <s v=" PAC2310820"/>
    <m/>
    <s v="KG/SB-TTL-0255-TP"/>
    <m/>
    <m/>
    <n v="0"/>
    <s v="PR Creation"/>
    <e v="#REF!"/>
    <x v="0"/>
    <s v="CPPM-PR"/>
    <n v="226"/>
    <m/>
    <m/>
    <s v=""/>
    <d v="2023-09-06T15:41:25"/>
    <s v="noreha.fatehi@tm.com.my"/>
    <m/>
    <n v="18486.47"/>
    <s v="First PO"/>
    <m/>
    <s v="TMG"/>
    <x v="0"/>
    <s v="DNB_HORIZON 5G_DQSMH1331 1 IUC/CSR &amp; SPUR 12C FOC KSN_F08/F30 JLNMUARATUANG_KSN"/>
    <e v="#N/A"/>
    <e v="#N/A"/>
    <m/>
    <d v="2023-09-30T00:00:00"/>
    <s v="KSN"/>
    <s v="Network Contractor"/>
    <m/>
    <m/>
    <s v="https://tm365-my.sharepoint.com/personal/badruznasrin_basri_tm_com_my/Documents/Apps/Microsoft%20Forms/Request%20New%20PR/Question%201/COSTING%20TMWA230461.xlsx%202_Noreha%20Binti%20Fatehi.pdf; https://tm365-my.sharepoint.com/personal/badruznasrin_basri_tm_com_my/Documents/Apps/Microsoft%20Forms/Request%20New%20PR/Question%201/TMWA230461_Noreha%20Binti%20Fatehi.pdf; https://tm365-my.sharepoint.com/personal/badruznasrin_basri_tm_com_my/Documents/Apps/Microsoft%20Forms/Request%20New%20PR/Question%201/TP%20-%20TMWA230461_Noreha%20Binti%20Fatehi.pdf"/>
    <s v="3400039043"/>
    <m/>
    <s v="https://tm365-my.sharepoint.com/personal/badruznasrin_basri_tm_com_my/_layouts/15/Doc.aspx?sourcedoc=%7B4708DF24-CF7C-412D-9BCF-7269BC895415%7D&amp;file=TBOQ%20TMWA230461_Noreha%20Binti%20Fatehi.xlsx&amp;action=default&amp;mobileredirect=true"/>
    <m/>
    <m/>
    <m/>
    <m/>
    <m/>
    <m/>
    <m/>
    <m/>
    <m/>
    <m/>
    <m/>
    <m/>
    <m/>
    <m/>
  </r>
  <r>
    <n v="171"/>
    <s v="Mohd Shahfre Bin Sa'afie"/>
    <s v="11.0 PO Issued"/>
    <d v="2023-09-07T00:00:00"/>
    <s v=""/>
    <m/>
    <s v="Sarawak"/>
    <m/>
    <s v="NRP2302450"/>
    <m/>
    <s v="TMWA/230450"/>
    <m/>
    <s v=" PAC2309994"/>
    <m/>
    <s v="KG/SB-TFW-0063-TP"/>
    <m/>
    <m/>
    <n v="0"/>
    <s v="PO Issued"/>
    <e v="#REF!"/>
    <x v="0"/>
    <s v="CPPM-PR"/>
    <n v="227"/>
    <m/>
    <m/>
    <s v=""/>
    <d v="2023-09-06T15:49:57"/>
    <s v="noreha.fatehi@tm.com.my"/>
    <m/>
    <n v="10993.71"/>
    <s v="First PO"/>
    <m/>
    <s v="TMone"/>
    <x v="1"/>
    <s v="NRP NID SPUR_PNN_F017 FOR RESIDENSI SEMENGGOH SARAWAK (WIA) - PNN"/>
    <e v="#N/A"/>
    <e v="#N/A"/>
    <m/>
    <d v="2023-09-20T00:00:00"/>
    <s v="PNN"/>
    <s v="Network Contractor"/>
    <m/>
    <m/>
    <s v="https://tm365-my.sharepoint.com/personal/badruznasrin_basri_tm_com_my/Documents/Apps/Microsoft%20Forms/Request%20New%20PR/Question%201/Costing_Prima%20Semenggoh_Noreha%20Binti%20Fatehi.pdf; https://tm365-my.sharepoint.com/personal/badruznasrin_basri_tm_com_my/Documents/Apps/Microsoft%20Forms/Request%20New%20PR/Question%201/Tboq_Prima%20Semenggoh_LATEST_Noreha%20Binti%20Fatehi.pdf; https://tm365-my.sharepoint.com/personal/badruznasrin_basri_tm_com_my/Documents/Apps/Microsoft%20Forms/Request%20New%20PR/Question%201/TP_PRIMA%20SEMENGGOH_Noreha%20Binti%20Fatehi.pdf"/>
    <s v="3400039057"/>
    <m/>
    <s v="https://tm365-my.sharepoint.com/personal/badruznasrin_basri_tm_com_my/_layouts/15/Doc.aspx?sourcedoc=%7B1D929DD6-AF7D-42E2-A893-9B7C8090AC3D%7D&amp;file=Costing_Prima%20Semenggoh_Noreha%20Binti%20Fatehi.xlsx&amp;action=default&amp;mobileredirect=true"/>
    <m/>
    <m/>
    <m/>
    <m/>
    <m/>
    <m/>
    <m/>
    <m/>
    <m/>
    <m/>
    <m/>
    <m/>
    <m/>
    <m/>
  </r>
  <r>
    <n v="172"/>
    <s v="Mahzura Binti Ramli"/>
    <s v="11.0 PO Issued"/>
    <m/>
    <s v=""/>
    <m/>
    <s v="Sarawak"/>
    <m/>
    <s v="H5G2300460"/>
    <m/>
    <s v="TMWA/220801"/>
    <m/>
    <s v="PAC2311993"/>
    <m/>
    <s v="KG/SB-ATE-0023-TP"/>
    <m/>
    <m/>
    <n v="0"/>
    <s v="PO Issued"/>
    <e v="#REF!"/>
    <x v="0"/>
    <s v="CPPM-PR"/>
    <n v="230"/>
    <m/>
    <m/>
    <s v=""/>
    <d v="2023-09-06T15:51:13"/>
    <s v="alixgeoffrey@tm.com.my"/>
    <m/>
    <n v="20016.849999999999"/>
    <s v="First PO"/>
    <m/>
    <s v="TMG"/>
    <x v="0"/>
    <s v="DNB_5G HORIZON_DQKCH0398_KAMPUNGBUNTAL_PRJ"/>
    <e v="#N/A"/>
    <e v="#N/A"/>
    <m/>
    <d v="2023-09-22T00:00:00"/>
    <s v="PRJ"/>
    <s v="Network Contractor"/>
    <m/>
    <m/>
    <s v="https://tm365-my.sharepoint.com/personal/badruznasrin_basri_tm_com_my/Documents/Apps/Microsoft%20Forms/Request%20New%20PR/Question%201/TP-TMWA220801_(5G_DNB_DQKCH0398_1_IUCCSR_%26_SP_Alixgeoffrey%20Anak%20On.pdf"/>
    <s v=" 3400042864"/>
    <m/>
    <s v="https://tm365-my.sharepoint.com/personal/badruznasrin_basri_tm_com_my/Documents/Apps/Microsoft%20Forms/Request%20New%20PR/Question/TBOQ-TMWA220801_(5G_DNB_DQKCH0398_1_IUCCSR_%26__Alixgeoffrey%20Anak%20On.pdf"/>
    <m/>
    <m/>
    <m/>
    <m/>
    <m/>
    <m/>
    <m/>
    <m/>
    <m/>
    <m/>
    <m/>
    <m/>
    <m/>
    <m/>
  </r>
  <r>
    <n v="173"/>
    <s v="Mahmud Bin Zakaria"/>
    <s v="11.0 PO Issued"/>
    <m/>
    <s v="QC Completed. Request New LOR JU-KKS-0608-TP"/>
    <m/>
    <s v="JU"/>
    <m/>
    <s v="GOV2301102"/>
    <m/>
    <s v="TMSA/232280"/>
    <m/>
    <s v="PAC2309222"/>
    <m/>
    <s v="JU-KKS-0574-TP"/>
    <m/>
    <m/>
    <n v="0"/>
    <s v="PO Issued"/>
    <e v="#REF!"/>
    <x v="0"/>
    <s v="CPPM-PR"/>
    <n v="234"/>
    <m/>
    <m/>
    <s v=""/>
    <d v="2023-09-06T16:00:44"/>
    <s v="mdshahrulnizam@tm.com.my"/>
    <m/>
    <n v="454.35"/>
    <s v="Additional PO (SI/VO)"/>
    <s v="INTERTIE EXCHANGE BKR for Mygov project"/>
    <s v="TMone"/>
    <x v="4"/>
    <s v="MYGOV*NET-MOF (JKDM) KASTAM BAKRI ANDAR MAHARANI BANDAR DIRAJA MUAR (IPME)-BKR"/>
    <e v="#N/A"/>
    <e v="#N/A"/>
    <m/>
    <d v="2023-08-30T00:00:00"/>
    <s v="BKR"/>
    <s v="Network Contractor"/>
    <m/>
    <m/>
    <s v="https://tm365-my.sharepoint.com/personal/badruznasrin_basri_tm_com_my/_layouts/15/Doc.aspx?sourcedoc=%7B444AF5DE-0456-4CFE-B5B0-4457E3F1A02C%7D&amp;file=TP-INTERTIE%20BAKRI_Mohd%20Shahrulnizam%20Bi.pptx&amp;action=edit&amp;mobileredirect=true"/>
    <s v="3400039137"/>
    <m/>
    <s v="https://tm365-my.sharepoint.com/personal/badruznasrin_basri_tm_com_my/Documents/Apps/Microsoft%20Forms/Request%20New%20PR/Question/SI-INTERTIE%20BKR%2024C_Mohd%20Shahrulnizam%20Bi.pdf"/>
    <m/>
    <m/>
    <m/>
    <m/>
    <m/>
    <m/>
    <m/>
    <m/>
    <m/>
    <m/>
    <m/>
    <m/>
    <m/>
    <m/>
  </r>
  <r>
    <n v="174"/>
    <s v="Khairunnisa Bte Muhamad Noor"/>
    <s v="11.0 PO Issued"/>
    <d v="2023-09-08T00:00:00"/>
    <s v="boq"/>
    <m/>
    <s v="JU"/>
    <m/>
    <s v="H5G2300486"/>
    <m/>
    <s v="TMSA/232929"/>
    <m/>
    <s v="PAC2310609"/>
    <m/>
    <s v="JU-TIA-0204-TP"/>
    <m/>
    <m/>
    <n v="0"/>
    <s v="PO Issued"/>
    <e v="#REF!"/>
    <x v="0"/>
    <s v="CPPM-PR"/>
    <n v="238"/>
    <m/>
    <m/>
    <s v=""/>
    <d v="2023-09-06T16:07:59"/>
    <s v="mdshahrulnizam@tm.com.my"/>
    <m/>
    <n v="13028.9"/>
    <s v="Additional PO (SI/VO)"/>
    <s v="pertukaran kabel daripada cable 24C OH ke kable 12C OH, kekurangan stok kabel 24C . "/>
    <s v="TMG"/>
    <x v="0"/>
    <s v="DNB_HORIZON 5G_DJBPH0062_JLNMB2PESERAI_KSL"/>
    <e v="#N/A"/>
    <e v="#N/A"/>
    <m/>
    <d v="2023-09-30T00:00:00"/>
    <s v="KSL"/>
    <s v="Network Contractor"/>
    <m/>
    <m/>
    <s v="https://tm365-my.sharepoint.com/personal/badruznasrin_basri_tm_com_my/_layouts/15/Doc.aspx?sourcedoc=%7BDD040ACF-91AF-4054-A402-8B8957C02124%7D&amp;file=TP%20SITE%20INSTRUCTION%205G%20DJBPH0062%20KG%20SIMPANG%20L_Mohd%20Shahrulnizam%20Bi.pptx&amp;action=edit&amp;mobileredirect=true"/>
    <s v="3400038815"/>
    <m/>
    <s v="https://tm365-my.sharepoint.com/personal/badruznasrin_basri_tm_com_my/_layouts/15/Doc.aspx?sourcedoc=%7B5088B338-94FA-4AE0-8D4B-EAC4D245B17D%7D&amp;file=TP%20SITE%20INSTRUCTION%205G%20DJBPH0062%20KG%20SIMPANG%20L_Mohd%20Shahrulnizam%20Bi.pptx&amp;action=edit&amp;mobileredirect=true"/>
    <m/>
    <m/>
    <m/>
    <m/>
    <m/>
    <m/>
    <m/>
    <m/>
    <m/>
    <m/>
    <m/>
    <m/>
    <m/>
    <m/>
  </r>
  <r>
    <n v="175"/>
    <s v="Nor Alia Binti Ismail Khafidz"/>
    <s v="11.0 PO Issued"/>
    <m/>
    <s v=""/>
    <m/>
    <s v="MSC"/>
    <m/>
    <s v="SRR2301030"/>
    <m/>
    <s v="TMCA/231379"/>
    <m/>
    <s v="PAC2307020"/>
    <m/>
    <s v="MSC-LIT-0130-TP"/>
    <m/>
    <m/>
    <n v="0"/>
    <s v="PO Issued"/>
    <e v="#REF!"/>
    <x v="0"/>
    <s v="CPPM-PR"/>
    <n v="240"/>
    <m/>
    <m/>
    <s v=""/>
    <d v="2023-09-06T16:17:48"/>
    <s v="ahmadfirdzauddin@tm.com.my"/>
    <m/>
    <n v="4744.18"/>
    <s v="Additional PO (SI/VO)"/>
    <s v="untuk kerja raise manhole yang telah diturap."/>
    <s v="Unifi"/>
    <x v="5"/>
    <s v="SRR FTTH KIN_C999_105 MERCU JALIL PPAM BJL_x000a_"/>
    <e v="#N/A"/>
    <e v="#N/A"/>
    <m/>
    <d v="2023-09-30T00:00:00"/>
    <s v="BJL"/>
    <s v="Network Contractor"/>
    <m/>
    <m/>
    <s v="https://tm365-my.sharepoint.com/personal/badruznasrin_basri_tm_com_my/Documents/Apps/Microsoft%20Forms/Request%20New%20PR/Question%201/SI%20Technical%20Proposal%20SRR%20FTTH%20KIN_C999_105%20M_Ahmad%20Firdzauddin%20Bi.pdf"/>
    <s v="3400038963"/>
    <m/>
    <s v="https://tm365-my.sharepoint.com/personal/badruznasrin_basri_tm_com_my/Documents/Apps/Microsoft%20Forms/Request%20New%20PR/Question/SI%20Detail%20BOQ%20SRR%20FTTH%20KIN_C999_105%20MERCU%20JAL_Ahmad%20Firdzauddin%20Bi.pdf"/>
    <m/>
    <m/>
    <m/>
    <m/>
    <m/>
    <m/>
    <m/>
    <m/>
    <m/>
    <m/>
    <m/>
    <m/>
    <m/>
    <m/>
  </r>
  <r>
    <n v="176"/>
    <s v="Khairunnisa Bte Muhamad Noor"/>
    <s v="11.0 PO Issued"/>
    <d v="2023-09-08T00:00:00"/>
    <s v="boq"/>
    <m/>
    <s v="JU"/>
    <m/>
    <s v="H5G2300274"/>
    <m/>
    <s v="TMSA/232936"/>
    <m/>
    <s v="PAC2310603"/>
    <m/>
    <s v="JU-KKS-0606-TP"/>
    <m/>
    <m/>
    <n v="0"/>
    <s v="PO Issued"/>
    <e v="#REF!"/>
    <x v="0"/>
    <s v="CPPM-PR"/>
    <n v="242"/>
    <m/>
    <m/>
    <s v=""/>
    <d v="2023-09-06T16:21:08"/>
    <s v="mdshahrulnizam@tm.com.my"/>
    <m/>
    <n v="9153.56"/>
    <s v="Additional PO (SI/VO)"/>
    <s v="Pertambahan kabel disebabkan joint terdekat sudah penuh/cable highloss dan perlu penarikan kable ke joint lain sejauh 1058m ( 2 batang kabel *Main &amp; protect* = 754mx2 = 1058m)"/>
    <s v="TMG"/>
    <x v="0"/>
    <s v="DNB_HORIZON 5G_DJLED1339_KGPARITKASSAN_BGR"/>
    <e v="#N/A"/>
    <e v="#N/A"/>
    <m/>
    <d v="2023-09-30T00:00:00"/>
    <s v="BGR"/>
    <s v="Network Contractor"/>
    <m/>
    <m/>
    <s v="https://tm365-my.sharepoint.com/personal/badruznasrin_basri_tm_com_my/_layouts/15/Doc.aspx?sourcedoc=%7B43D0E1C3-163A-4BC0-BE16-622C66148DCE%7D&amp;file=TP-5G%20HORIZON%20CSR%20BGR%20DJLED1339%20KG%20PARIT%20KASS_Mohd%20Shahrulnizam%20Bi.pptx&amp;action=edit&amp;mobileredirect=true"/>
    <s v="3400039137"/>
    <m/>
    <s v="https://tm365-my.sharepoint.com/personal/badruznasrin_basri_tm_com_my/Documents/Apps/Microsoft%20Forms/Request%20New%20PR/Question/SI-5G%20PT%20KASSAN_Mohd%20Shahrulnizam%20Bi.pdf"/>
    <m/>
    <m/>
    <m/>
    <m/>
    <m/>
    <m/>
    <m/>
    <m/>
    <m/>
    <m/>
    <m/>
    <m/>
    <m/>
    <m/>
  </r>
  <r>
    <n v="177"/>
    <s v="Mahzura Binti Ramli"/>
    <s v="11.0 PO Issued"/>
    <m/>
    <s v=""/>
    <m/>
    <s v="Sarawak"/>
    <m/>
    <s v="H5G2300746"/>
    <m/>
    <s v="TMWA/230455"/>
    <m/>
    <s v="PAC2310084"/>
    <m/>
    <s v="KG/SB-ATK-0386-TP"/>
    <m/>
    <m/>
    <n v="0"/>
    <s v="PO Issued"/>
    <e v="#REF!"/>
    <x v="0"/>
    <s v="CPPM-PR"/>
    <n v="245"/>
    <m/>
    <m/>
    <s v=""/>
    <d v="2023-09-06T16:40:34"/>
    <s v="alixgeoffrey@tm.com.my"/>
    <m/>
    <n v="12000"/>
    <s v="First PO"/>
    <m/>
    <s v="TMG"/>
    <x v="0"/>
    <s v="5G DNB DQKCH0504 1 IUC/CSR &amp; SPUR PPN_F25/F26 FOR LOT 958 JLN_x000a_UTAMA"/>
    <e v="#N/A"/>
    <e v="#N/A"/>
    <m/>
    <d v="2023-09-21T00:00:00"/>
    <s v="PRJ"/>
    <s v="Network Contractor"/>
    <m/>
    <m/>
    <s v="https://tm365-my.sharepoint.com/personal/badruznasrin_basri_tm_com_my/Documents/Apps/Microsoft%20Forms/Request%20New%20PR/Question%201/TP_5G_PPN_LOT_958_JLN_UTAMA%5B1%5D_Alixgeoffrey%20Anak%20On.pdf"/>
    <s v="3400039069"/>
    <m/>
    <s v="https://tm365-my.sharepoint.com/personal/badruznasrin_basri_tm_com_my/Documents/Apps/Microsoft%20Forms/Request%20New%20PR/Question/signed%20Std_Costing_AWP_FTTH_CNC_Lite_for%20CNC__Alixgeoffrey%20Anak%20On.pdf"/>
    <m/>
    <m/>
    <m/>
    <m/>
    <m/>
    <m/>
    <m/>
    <m/>
    <m/>
    <m/>
    <m/>
    <m/>
    <m/>
    <m/>
  </r>
  <r>
    <n v="178"/>
    <s v="Mohd Azrul Nizam Bin Aziz"/>
    <s v="11.0 PO Issued"/>
    <m/>
    <s v="NID"/>
    <s v="4902145791"/>
    <s v="KD/PR"/>
    <m/>
    <s v="GOV2301149"/>
    <m/>
    <s v="TMNA/231056"/>
    <m/>
    <s v=" PAC2305452"/>
    <m/>
    <s v="KD/PL-SHM-0200-TP"/>
    <m/>
    <m/>
    <n v="0"/>
    <s v="PO Issued"/>
    <e v="#REF!"/>
    <x v="0"/>
    <s v="CPPM-PR"/>
    <n v="247"/>
    <m/>
    <m/>
    <s v=""/>
    <d v="2023-09-06T16:31:14"/>
    <s v="XL195633@tm.com.my"/>
    <m/>
    <n v="1120"/>
    <s v="Additional PO (SI/VO)"/>
    <s v="PILOT PROJECT FROM GM AND KD/PL TO PROVIDE INSTALLATION BY CONTRACTOR UNDER COST MANAGEMENT"/>
    <s v="TMone"/>
    <x v="4"/>
    <s v="MYGOV*NET FOC KUH F19_F20 JABATAN PENDAFTARAN NEGARA DAERAH LANGKAWI (IPME)-KUH(99.9)"/>
    <e v="#N/A"/>
    <e v="#N/A"/>
    <m/>
    <d v="2023-09-30T00:00:00"/>
    <s v="KUH"/>
    <s v="Network Contractor"/>
    <m/>
    <m/>
    <s v="https://tm365-my.sharepoint.com/personal/badruznasrin_basri_tm_com_my/Documents/Apps/Microsoft%20Forms/Request%20New%20PR/Question%201/BOQ%20NID%20JABATAN%20PENDAFTARAN%20NEGARA%20(2)_Nur%20Mimi%20Shafinaz%20Bi.pdf"/>
    <s v="3400038793 "/>
    <m/>
    <s v="https://tm365-my.sharepoint.com/personal/badruznasrin_basri_tm_com_my/Documents/Apps/Microsoft%20Forms/Request%20New%20PR/Question/BOQ%20NID%20JABATAN%20PENDAFTARAN%20NEGARA%20(2)_Nur%20Mimi%20Shafinaz%20Bi.pdf; https://tm365-my.sharepoint.com/personal/badruznasrin_basri_tm_com_my/Documents/Apps/Microsoft%20Forms/Request%20New%20PR/Question/EMAIL%20REFERENCE_Nur%20Mimi%20Shafinaz%20Bi.jpeg"/>
    <m/>
    <m/>
    <m/>
    <m/>
    <m/>
    <m/>
    <m/>
    <m/>
    <m/>
    <m/>
    <m/>
    <m/>
    <m/>
    <m/>
  </r>
  <r>
    <n v="179"/>
    <s v="Mohd Azrul Nizam Bin Aziz"/>
    <s v="11.0 PO Issued"/>
    <m/>
    <s v="NID"/>
    <s v="4902145821"/>
    <s v="KD/PR"/>
    <m/>
    <s v="GOV2301248"/>
    <m/>
    <s v="TMNA/231573"/>
    <m/>
    <s v="PAC2305775"/>
    <m/>
    <s v="KD/PL-SHM-0203-TP"/>
    <m/>
    <m/>
    <n v="0"/>
    <s v="PO Issued"/>
    <e v="#REF!"/>
    <x v="0"/>
    <s v="CPPM-PR"/>
    <n v="253"/>
    <m/>
    <m/>
    <s v=""/>
    <d v="2023-09-06T16:43:39"/>
    <s v="XL195633@tm.com.my"/>
    <m/>
    <n v="1120"/>
    <s v="Additional PO (SI/VO)"/>
    <s v="PILOT PROJECT FROM GM AND KD/PL TO PROVIDE INSTALLATION BY CONTRACTOR UNDER COST MANAGEMENT"/>
    <s v="TMone"/>
    <x v="4"/>
    <s v="MYGOV*NET FOC KUH F15_F16 KASTAM PEJABAT UNIT PENUMPANG KUAH LANGKAWI (IPME)-KUH(99.9)"/>
    <e v="#N/A"/>
    <e v="#N/A"/>
    <m/>
    <d v="2023-09-30T00:00:00"/>
    <s v="KUH"/>
    <s v="Network Contractor"/>
    <m/>
    <m/>
    <s v="https://tm365-my.sharepoint.com/personal/badruznasrin_basri_tm_com_my/Documents/Apps/Microsoft%20Forms/Request%20New%20PR/Question%201/BOQ%20NID%20KASTAM%20UNIT%20PENUMPANG%20KUAH_Nur%20Mimi%20Shafinaz%20Bi.pdf"/>
    <s v="3400038793 "/>
    <m/>
    <s v="https://tm365-my.sharepoint.com/personal/badruznasrin_basri_tm_com_my/Documents/Apps/Microsoft%20Forms/Request%20New%20PR/Question/BOQ%20NID%20KASTAM%20UNIT%20PENUMPANG%20KUAH_Nur%20Mimi%20Shafinaz%20Bi.pdf; https://tm365-my.sharepoint.com/personal/badruznasrin_basri_tm_com_my/Documents/Apps/Microsoft%20Forms/Request%20New%20PR/Question/EMAIL%20REFERENCE_Nur%20Mimi%20Shafinaz%20Bi%201.jpeg"/>
    <m/>
    <m/>
    <m/>
    <m/>
    <m/>
    <m/>
    <m/>
    <m/>
    <m/>
    <m/>
    <m/>
    <m/>
    <m/>
    <m/>
  </r>
  <r>
    <n v="180"/>
    <s v="Suhanizar Bin Sekeri"/>
    <s v="8.3 Queried(other) Please fill in Remark"/>
    <d v="2023-09-08T00:00:00"/>
    <s v="Non Capex RWOA/3rd party remain as statusquo."/>
    <m/>
    <s v="PRK"/>
    <m/>
    <s v="RER2300146"/>
    <m/>
    <s v="191000005003"/>
    <m/>
    <s v="PAC2310847"/>
    <m/>
    <s v="CNFD-MTK-0034-TP"/>
    <m/>
    <m/>
    <n v="0"/>
    <s v="Queried - Require More Information From NeC/AND"/>
    <e v="#REF!"/>
    <x v="0"/>
    <s v="CPPM-PR"/>
    <n v="259"/>
    <m/>
    <m/>
    <s v=""/>
    <d v="2023-09-06T16:49:04"/>
    <s v="jrodziah@tm.com.my"/>
    <m/>
    <n v="19891.5"/>
    <s v="First PO"/>
    <m/>
    <s v="GNT"/>
    <x v="3"/>
    <s v="RWO A3A06234810 KM23 TH - RL FOC 48C"/>
    <e v="#N/A"/>
    <e v="#N/A"/>
    <m/>
    <d v="2023-12-30T00:00:00"/>
    <s v="TH"/>
    <s v="Network Contractor"/>
    <m/>
    <m/>
    <s v="https://tm365-my.sharepoint.com/personal/badruznasrin_basri_tm_com_my/_layouts/15/Doc.aspx?sourcedoc=%7B1F82E2FD-EF63-4C70-88C7-BB3FF0F56B46%7D&amp;file=TECHNICAL%20PROPOSAL%20FOR%20TM%20PROJECT%20PROJEK%20TITA_Rodziah%20Binti%20Jalalu.pptx&amp;action=edit&amp;mobileredirect=true"/>
    <s v="3400038992"/>
    <m/>
    <s v="https://tm365-my.sharepoint.com/personal/badruznasrin_basri_tm_com_my/Documents/Apps/Microsoft%20Forms/Request%20New%20PR/Question/BOQ%20TITAN%20RWO%20A3A06234810%20KM23%20TH%20-%20RL%20FOC%2048_Rodziah%20Binti%20Jalalu.pdf"/>
    <m/>
    <m/>
    <m/>
    <m/>
    <m/>
    <m/>
    <m/>
    <m/>
    <m/>
    <m/>
    <m/>
    <m/>
    <m/>
    <m/>
  </r>
  <r>
    <n v="181"/>
    <s v="Mohd Azrul Nizam Bin Aziz"/>
    <s v="11.0 PO Issued"/>
    <m/>
    <s v="NID"/>
    <s v="4902145731"/>
    <s v="KD/PR"/>
    <m/>
    <s v="GOV2300753"/>
    <m/>
    <s v="TMNA/231492"/>
    <m/>
    <s v="PAC2305520"/>
    <m/>
    <s v="KD/PL-SHM-0201-TP"/>
    <m/>
    <m/>
    <n v="0"/>
    <s v="PO Issued"/>
    <e v="#REF!"/>
    <x v="0"/>
    <s v="CPPM-PR"/>
    <n v="263"/>
    <m/>
    <m/>
    <s v=""/>
    <d v="2023-09-06T16:52:26"/>
    <s v="XL195633@tm.com.my"/>
    <m/>
    <n v="1120"/>
    <s v="Additional PO (SI/VO)"/>
    <s v="PILOT PROJECT FROM GM AND KD/PL TO PROVIDE INSTALLATION BY CONTRACTOR UNDER COST MANAGEMENT"/>
    <s v="TMone"/>
    <x v="4"/>
    <s v="MYGOV*NET FOC KUH F19_F20 PEJABAT IMIGRESEN KOMPLEKS KDN LANGKAWI (IPME)- KUH(99.9)"/>
    <e v="#N/A"/>
    <e v="#N/A"/>
    <m/>
    <d v="2023-09-30T00:00:00"/>
    <s v="KUH"/>
    <s v="Network Contractor"/>
    <m/>
    <m/>
    <s v="https://tm365-my.sharepoint.com/personal/badruznasrin_basri_tm_com_my/Documents/Apps/Microsoft%20Forms/Request%20New%20PR/Question%201/BOQ%20NID%20PEJABAT%20IMIGRESEN%20KOMPLEKS%20KDN%20LANGKA_Nur%20Mimi%20Shafinaz%20Bi.pdf"/>
    <s v="3400038793"/>
    <m/>
    <s v="https://tm365-my.sharepoint.com/personal/badruznasrin_basri_tm_com_my/Documents/Apps/Microsoft%20Forms/Request%20New%20PR/Question/BOQ%20NID%20PEJABAT%20IMIGRESEN%20KOMPLEKS%20KDN%20LANGKA_Nur%20Mimi%20Shafinaz%20Bi.pdf; https://tm365-my.sharepoint.com/personal/badruznasrin_basri_tm_com_my/Documents/Apps/Microsoft%20Forms/Request%20New%20PR/Question/EMAIL%20REFERENCE_Nur%20Mimi%20Shafinaz%20Bi%202.jpeg"/>
    <m/>
    <m/>
    <m/>
    <m/>
    <m/>
    <m/>
    <m/>
    <m/>
    <m/>
    <m/>
    <m/>
    <m/>
    <m/>
    <m/>
  </r>
  <r>
    <n v="182"/>
    <s v="Mohd Azrul Nizam Bin Aziz"/>
    <s v="11.0 PO Issued"/>
    <m/>
    <s v="NID"/>
    <s v="4902145785"/>
    <s v="KD/PR"/>
    <m/>
    <s v="GOV2301240"/>
    <m/>
    <s v="TMNA/231596"/>
    <m/>
    <s v="PAC2305846"/>
    <m/>
    <s v="KD/PL-SHM-0205-TP"/>
    <m/>
    <m/>
    <n v="0"/>
    <s v="PO Issued"/>
    <e v="#REF!"/>
    <x v="0"/>
    <s v="CPPM-PR"/>
    <n v="264"/>
    <m/>
    <m/>
    <s v=""/>
    <d v="2023-09-06T17:07:27"/>
    <s v="XL195633@tm.com.my"/>
    <m/>
    <n v="1120"/>
    <s v="Additional PO (SI/VO)"/>
    <s v="PILOT PROJECT FROM GM AND KD/PL TO PROVIDE INSTALLATION BY CONTRACTOR UNDER COST MANAGEMENT"/>
    <s v="TMone"/>
    <x v="4"/>
    <s v="MYGOV*NET FOC KUH F19_F20 KASTAM BKT MALUT KAMPUNG BUKIT MALUT KUAH (IPME)-KUH(99.9)"/>
    <e v="#N/A"/>
    <e v="#N/A"/>
    <m/>
    <d v="2023-09-30T00:00:00"/>
    <s v="KUH"/>
    <s v="Network Contractor"/>
    <m/>
    <m/>
    <s v="https://tm365-my.sharepoint.com/personal/badruznasrin_basri_tm_com_my/Documents/Apps/Microsoft%20Forms/Request%20New%20PR/Question%201/BOQ%20NID%20KASTAM%20BUKIT%20MALUT_Nur%20Mimi%20Shafinaz%20Bi.pdf"/>
    <s v="3400038793 "/>
    <m/>
    <s v="https://tm365-my.sharepoint.com/personal/badruznasrin_basri_tm_com_my/Documents/Apps/Microsoft%20Forms/Request%20New%20PR/Question/BOQ%20NID%20KASTAM%20BUKIT%20MALUT_Nur%20Mimi%20Shafinaz%20Bi.pdf; https://tm365-my.sharepoint.com/personal/badruznasrin_basri_tm_com_my/Documents/Apps/Microsoft%20Forms/Request%20New%20PR/Question/EMAIL%20REFERENCE_Nur%20Mimi%20Shafinaz%20Bi%203.jpeg"/>
    <m/>
    <m/>
    <m/>
    <m/>
    <m/>
    <m/>
    <m/>
    <m/>
    <m/>
    <m/>
    <m/>
    <m/>
    <m/>
    <m/>
  </r>
  <r>
    <n v="183"/>
    <s v="Hazrin Bin Mohammad"/>
    <s v="11.0 PO Issued"/>
    <d v="2023-09-10T00:00:00"/>
    <s v="4902145923"/>
    <m/>
    <s v="ST"/>
    <m/>
    <s v="P1P2300100"/>
    <m/>
    <s v="TMCA/231719"/>
    <m/>
    <s v="PAC2310476"/>
    <m/>
    <s v="ST-MGN-0061-TP"/>
    <m/>
    <m/>
    <n v="0"/>
    <s v="PO Issued"/>
    <e v="#REF!"/>
    <x v="0"/>
    <s v="CPPM-PR"/>
    <n v="265"/>
    <m/>
    <m/>
    <s v=""/>
    <d v="2023-09-06T17:08:55"/>
    <s v="sazrilanwar@tm.com.my"/>
    <m/>
    <n v="4792.74"/>
    <s v="First PO"/>
    <m/>
    <s v="Unifi"/>
    <x v="3"/>
    <s v="WEBE_CB0207 MP PRIMA COURT_MTI"/>
    <e v="#N/A"/>
    <e v="#N/A"/>
    <m/>
    <d v="2023-09-30T00:00:00"/>
    <s v="MTI"/>
    <s v="Network Contractor"/>
    <m/>
    <m/>
    <s v="https://tm365-my.sharepoint.com/personal/badruznasrin_basri_tm_com_my/Documents/Apps/Microsoft%20Forms/Request%20New%20PR/Question%201/TP%20WEBE%20MTI%20PRIMA%20COURT_Sazril%20Anwar%20Bin%20Zul.pdf"/>
    <s v="3400038726"/>
    <m/>
    <s v="https://tm365-my.sharepoint.com/personal/badruznasrin_basri_tm_com_my/Documents/Apps/Microsoft%20Forms/Request%20New%20PR/Question/BOQ%20WEBE%20CB0207%20MP%20PRIMA%20COURT%20-MTI-%20Updated_Sazril%20Anwar%20Bin%20Zul.pdf"/>
    <m/>
    <m/>
    <m/>
    <m/>
    <m/>
    <m/>
    <m/>
    <m/>
    <m/>
    <m/>
    <m/>
    <m/>
    <m/>
    <m/>
  </r>
  <r>
    <n v="184"/>
    <s v="Ahmad Zaki Bin Harris"/>
    <s v="8.3 Queried(other) Please fill in Remark"/>
    <d v="2023-09-08T00:00:00"/>
    <s v="PR requested for Stock Item (SFP 1G)"/>
    <m/>
    <s v="Sarawak"/>
    <m/>
    <s v="GOV2301424"/>
    <m/>
    <s v="TMWA/239092"/>
    <m/>
    <s v="PAC2307222"/>
    <m/>
    <m/>
    <m/>
    <m/>
    <n v="0"/>
    <s v="Queried - Require More Information From NeC/AND"/>
    <e v="#REF!"/>
    <x v="0"/>
    <s v="CPPM-PR"/>
    <n v="268"/>
    <m/>
    <m/>
    <s v=""/>
    <d v="2023-09-06T17:27:09"/>
    <s v="alice.lee@tm.com.my"/>
    <m/>
    <n v="3015.18"/>
    <s v="Additional PO (SI/VO)"/>
    <s v="For MyGov 2.0 migration."/>
    <s v="TMone"/>
    <x v="4"/>
    <s v="NID (2 SET) FOR MYGOV*NET-MOF (JKDM) KOMPLEKS KASTAM PENCEGAH KG JEPAK BINTULU_x000a_(IPME)-BTU (GOV2301424)"/>
    <e v="#N/A"/>
    <e v="#N/A"/>
    <m/>
    <d v="2023-09-30T00:00:00"/>
    <s v="KJPD"/>
    <s v="Other Contract"/>
    <m/>
    <s v="3400023532"/>
    <m/>
    <s v="3400023532"/>
    <m/>
    <s v="https://tm365-my.sharepoint.com/personal/badruznasrin_basri_tm_com_my/_layouts/15/Doc.aspx?sourcedoc=%7BDDACF497-1398-4D22-B667-61A7CBB86E5E%7D&amp;file=TMWA%20239092%20SFP%2080KM_Alice%20Lee.xlsx&amp;action=default&amp;mobileredirect=true"/>
    <m/>
    <m/>
    <m/>
    <m/>
    <m/>
    <m/>
    <m/>
    <m/>
    <m/>
    <m/>
    <m/>
    <m/>
    <m/>
    <m/>
  </r>
  <r>
    <n v="185"/>
    <s v="Mohd Azrul Nizam Bin Aziz"/>
    <s v="11.0 PO Issued"/>
    <d v="2023-09-07T00:00:00"/>
    <s v="CNFD"/>
    <s v="4902147073"/>
    <s v="KD/PR"/>
    <m/>
    <s v="QUA2300041"/>
    <m/>
    <s v="TMNC/230061"/>
    <m/>
    <s v="PAC2310234"/>
    <m/>
    <s v="CNFD-EMP-0002-TP"/>
    <m/>
    <m/>
    <n v="0"/>
    <s v="PO Issued"/>
    <e v="#REF!"/>
    <x v="0"/>
    <s v="CPPM-PR"/>
    <n v="278"/>
    <m/>
    <m/>
    <s v=""/>
    <d v="2023-09-06T17:04:38"/>
    <s v="izaidi@tm.com.my"/>
    <m/>
    <n v="26006"/>
    <s v="First PO"/>
    <m/>
    <s v="GNT"/>
    <x v="3"/>
    <s v="RER FOC AT JMBT SG SELUANG PX"/>
    <e v="#N/A"/>
    <e v="#N/A"/>
    <m/>
    <d v="2023-10-30T00:00:00"/>
    <s v="PX"/>
    <s v="Network Contractor"/>
    <m/>
    <m/>
    <s v="https://tm365-my.sharepoint.com/personal/badruznasrin_basri_tm_com_my/Documents/Apps/Microsoft%20Forms/Request%20New%20PR/Question%201/TP%20TMNC230061%20BOQ%20NGN%20RER%20FOC%20AT%20SG%20SELUANG%20P_Zaidi%20Bin%20Ishak.pdf"/>
    <s v="3400038544"/>
    <m/>
    <s v="https://tm365-my.sharepoint.com/personal/badruznasrin_basri_tm_com_my/_layouts/15/Doc.aspx?sourcedoc=%7B9C997FFA-2334-4EAD-A035-A8536D883AF4%7D&amp;file=BOQ%20FOC%20AT%20SG%20SELUANG%20PX_Zaidi%20Bin%20Ishak.xlsx&amp;action=default&amp;mobileredirect=true"/>
    <m/>
    <m/>
    <m/>
    <m/>
    <m/>
    <m/>
    <m/>
    <m/>
    <m/>
    <m/>
    <m/>
    <m/>
    <m/>
    <m/>
  </r>
  <r>
    <n v="186"/>
    <s v="Ahmad Zaki Bin Harris"/>
    <s v="12. Duplicate Request"/>
    <m/>
    <s v=""/>
    <m/>
    <s v="Sarawak"/>
    <m/>
    <s v="H5G2202162"/>
    <m/>
    <s v="TMWA/220482"/>
    <m/>
    <s v="PAC2209109"/>
    <m/>
    <s v="N/a"/>
    <m/>
    <m/>
    <n v="0"/>
    <s v="PO Issued"/>
    <e v="#REF!"/>
    <x v="0"/>
    <s v="CPPM-PR"/>
    <n v="288"/>
    <m/>
    <m/>
    <s v=""/>
    <d v="2023-09-06T18:23:38"/>
    <s v="alixgeoffrey@tm.com.my"/>
    <m/>
    <n v="16097"/>
    <s v="Additional PO (SI/VO)"/>
    <s v="new SOF for previous project"/>
    <s v="TMG"/>
    <x v="0"/>
    <s v="DNB_HORIZON 5G - DQKCH0326_WISMASUMBERALAM - PRJ"/>
    <e v="#N/A"/>
    <e v="#N/A"/>
    <m/>
    <d v="2023-09-11T00:00:00"/>
    <s v="PRJ"/>
    <s v="Network Contractor"/>
    <m/>
    <m/>
    <s v="https://tm365-my.sharepoint.com/personal/badruznasrin_basri_tm_com_my/Documents/Apps/Microsoft%20Forms/Request%20New%20PR/Question%201/Internal%20Wiring%20Sumber%20Alam%20(1)%20(1)_Alixgeoffrey%20Anak%20On%201.pdf"/>
    <s v="3400030482"/>
    <m/>
    <s v="https://tm365-my.sharepoint.com/personal/badruznasrin_basri_tm_com_my/Documents/Apps/Microsoft%20Forms/Request%20New%20PR/Question/SURAT%20TBOQ%20SUMBER%20ALAM%20(1)_Alixgeoffrey%20Anak%20On%201.pdf"/>
    <m/>
    <m/>
    <m/>
    <m/>
    <m/>
    <m/>
    <m/>
    <m/>
    <m/>
    <m/>
    <m/>
    <m/>
    <m/>
    <m/>
  </r>
  <r>
    <n v="187"/>
    <s v="Muhamad Zaini Bin Mahamad Sarip"/>
    <s v="12. Not Required PO / LOR"/>
    <d v="2023-09-07T00:00:00"/>
    <s v="Queried - ada PU yang tak patut-AND dh jwb dan fah"/>
    <m/>
    <s v="KEL"/>
    <m/>
    <s v="SRR2104826"/>
    <m/>
    <s v="SMEA/226708"/>
    <m/>
    <s v="PAC2215495"/>
    <m/>
    <s v="KEL-WUH-0156-TP"/>
    <m/>
    <m/>
    <n v="0"/>
    <s v="PO Issued / Not Require LOR"/>
    <e v="#REF!"/>
    <x v="0"/>
    <s v="CPPM-PR"/>
    <n v="289"/>
    <m/>
    <m/>
    <s v=""/>
    <d v="2023-09-06T23:38:28"/>
    <s v="mysudinla@tm.com.my"/>
    <m/>
    <n v="420.73"/>
    <s v="Additional PO (SI/VO)"/>
    <s v="projek SRR release batch 2,PO SI yg berkaitan kerja  Splicing to Cab FDC to complete projek_x000a_"/>
    <s v="Unifi"/>
    <x v="5"/>
    <s v=" SRR FTTH ADD TU_C003 KAMPUNG BENDANG KERIAN"/>
    <e v="#N/A"/>
    <e v="#N/A"/>
    <m/>
    <d v="2023-12-31T00:00:00"/>
    <s v="TU"/>
    <s v="Network Contractor"/>
    <m/>
    <m/>
    <s v="https://tm365-my.sharepoint.com/personal/badruznasrin_basri_tm_com_my/Documents/Apps/Microsoft%20Forms/Request%20New%20PR/Question%201/SMEA226708_REDMARK_Bendang_Kerian_Kamarudin%20Bin%20Md%20Gha.pdf"/>
    <s v="3400038958"/>
    <m/>
    <s v="https://tm365-my.sharepoint.com/personal/badruznasrin_basri_tm_com_my/Documents/Apps/Microsoft%20Forms/Request%20New%20PR/Question/SMEA226708%20Site%20Instruction%20Form%20R1_BendangK_Kamarudin%20Bin%20Md%20Gha.pdf"/>
    <m/>
    <m/>
    <m/>
    <m/>
    <m/>
    <m/>
    <m/>
    <m/>
    <m/>
    <m/>
    <m/>
    <m/>
    <m/>
    <m/>
  </r>
  <r>
    <n v="188"/>
    <s v="Muhamad Zaini Bin Mahamad Sarip"/>
    <s v="11.0 PO Issued"/>
    <d v="2023-09-07T00:00:00"/>
    <s v="Queried - dh email ke AND utk verify. done email k"/>
    <m/>
    <s v="KEL"/>
    <m/>
    <s v="SRR2104815: Order ini mengandungi 2 projek -1 dah siap dan 1 inprogress"/>
    <m/>
    <s v="SMEA/226756"/>
    <m/>
    <s v="PAC2216071"/>
    <m/>
    <s v="KEL-WUH-0124-TP"/>
    <m/>
    <m/>
    <n v="0"/>
    <s v="PO Issued"/>
    <e v="#REF!"/>
    <x v="0"/>
    <s v="CPPM-PR"/>
    <n v="290"/>
    <m/>
    <m/>
    <s v=""/>
    <d v="2023-09-06T23:52:41"/>
    <s v="mysudinla@tm.com.my"/>
    <m/>
    <n v="61277.06"/>
    <s v="Additional PO (SI/VO)"/>
    <s v="Kerja UG gagal diteruskan memandangkan laluan UG bermasalah,jadi keperluan PO SI ini untuk jadikan UG to OH to complete projek_x000a_"/>
    <s v="Unifi"/>
    <x v="5"/>
    <s v="SRR FOC TAM_F52 192C TANAH MERAH-BUKIT PANAU_x000a_"/>
    <e v="#N/A"/>
    <e v="#N/A"/>
    <m/>
    <d v="2023-04-30T00:00:00"/>
    <s v="TAM"/>
    <s v="Network Contractor"/>
    <m/>
    <m/>
    <s v="https://tm365-my.sharepoint.com/personal/badruznasrin_basri_tm_com_my/Documents/Apps/Microsoft%20Forms/Request%20New%20PR/Question%201/SMEA226756%20REDMARK_Bukit_Panau_Kamarudin%20Bin%20Md%20Gha.pdf"/>
    <s v="3400038958"/>
    <m/>
    <s v="https://tm365-my.sharepoint.com/personal/badruznasrin_basri_tm_com_my/Documents/Apps/Microsoft%20Forms/Request%20New%20PR/Question/SMEA226756%20Site%20Instruction%20Form_bukit%20Panau_Kamarudin%20Bin%20Md%20Gha.pdf"/>
    <m/>
    <m/>
    <m/>
    <m/>
    <m/>
    <m/>
    <m/>
    <m/>
    <m/>
    <m/>
    <m/>
    <m/>
    <m/>
    <m/>
  </r>
  <r>
    <n v="189"/>
    <s v="Muhamad Zaini Bin Mahamad Sarip"/>
    <s v="11.0 PO Issued"/>
    <d v="2023-09-07T00:00:00"/>
    <s v="AND dh jwb query. boleh proceed PR. ada isu PAC. 2"/>
    <m/>
    <s v="KEL"/>
    <m/>
    <s v="SRR2104803"/>
    <m/>
    <s v="SMEA/226711"/>
    <m/>
    <s v="PAC2216341"/>
    <m/>
    <s v="KEL-CAK-0284-TP"/>
    <m/>
    <m/>
    <n v="0"/>
    <s v="PO Issued"/>
    <e v="#REF!"/>
    <x v="0"/>
    <s v="CPPM-PR"/>
    <n v="291"/>
    <m/>
    <m/>
    <s v=""/>
    <d v="2023-09-07T00:41:33"/>
    <s v="mysudinla@tm.com.my"/>
    <m/>
    <n v="2907.59"/>
    <s v="Additional PO (SI/VO)"/>
    <s v="PO SI yang berkaitan dgn kos pengangkutan tiang  daripada PKC ke Site KAMPUNG NECHANG dan Cutting Tree bagi laluan pemasangan FOC OH_x000a_"/>
    <s v="Unifi"/>
    <x v="5"/>
    <s v="SRR FTTH NEW TU_C017 KAMPUNG NECHANG"/>
    <e v="#N/A"/>
    <e v="#N/A"/>
    <m/>
    <d v="2023-12-31T00:00:00"/>
    <s v="TU"/>
    <s v="Network Contractor"/>
    <m/>
    <m/>
    <s v="https://tm365-my.sharepoint.com/personal/badruznasrin_basri_tm_com_my/Documents/Apps/Microsoft%20Forms/Request%20New%20PR/Question%201/smea226711_-_srr_tu_ftth_new_tu_c017_Nechang_Kamarudin%20Bin%20Md%20Gha.pdf"/>
    <s v="3400038524"/>
    <m/>
    <s v="https://tm365-my.sharepoint.com/personal/badruznasrin_basri_tm_com_my/Documents/Apps/Microsoft%20Forms/Request%20New%20PR/Question/BOQ%20SI%20-%20SRR%20FTTH%20NEW%20TU_C017%20KAMPUNG%20NECHANG_Kamarudin%20Bin%20Md%20Gha.pdf"/>
    <m/>
    <m/>
    <m/>
    <m/>
    <m/>
    <m/>
    <m/>
    <m/>
    <m/>
    <m/>
    <m/>
    <m/>
    <m/>
    <m/>
  </r>
  <r>
    <n v="190"/>
    <s v="Nurul Ridhwan Bin Sulaiman"/>
    <s v="8.5 Rejected by CPA-PTC"/>
    <d v="2023-09-18T00:00:00"/>
    <s v="Waiters 18/9: Submitted to CPA for PR creation"/>
    <m/>
    <s v="TRG"/>
    <m/>
    <s v="WAI2304872"/>
    <m/>
    <s v="JMEA/233058"/>
    <m/>
    <s v="PAC2307896"/>
    <m/>
    <s v="TRG-GET-0460-TP"/>
    <m/>
    <m/>
    <n v="0"/>
    <s v="Queried - Require More Information From NeC/AND"/>
    <e v="#REF!"/>
    <x v="0"/>
    <s v="CPPM-PR"/>
    <n v="292"/>
    <m/>
    <m/>
    <s v=""/>
    <d v="2023-09-07T08:15:23"/>
    <s v="dasuki.ramli@tm.com.my"/>
    <m/>
    <n v="7133.45"/>
    <s v="First PO"/>
    <m/>
    <s v="Unifi"/>
    <x v="2"/>
    <s v="TG_C021_DP0041 TRO-1-1100103071"/>
    <e v="#N/A"/>
    <e v="#N/A"/>
    <m/>
    <d v="2023-08-17T00:00:00"/>
    <s v="TG"/>
    <s v="Network Contractor"/>
    <m/>
    <m/>
    <s v="https://tm365-my.sharepoint.com/personal/badruznasrin_basri_tm_com_my/_layouts/15/Doc.aspx?sourcedoc=%7B26CBFBD8-E130-4394-87DC-265C753CC2AB%7D&amp;file=PELAN%20WAITERS%20TG%20C021%20DP0041%20(TRO-1-110010307_Mohd%20Dasuki%20Bin%20Raml.pptx&amp;action=edit&amp;mobileredirect=true; https://tm365-my.sharepoint.com/personal/badruznasrin_basri_tm_com_my/Documents/Apps/Microsoft%20Forms/Request%20New%20PR/Question%201/TRO-1-1100103071_Mohd%20Dasuki%20Bin%20Raml.jpg"/>
    <n v="3400038885"/>
    <m/>
    <s v="https://tm365-my.sharepoint.com/personal/badruznasrin_basri_tm_com_my/_layouts/15/Doc.aspx?sourcedoc=%7B128C5BB4-104F-4DD5-80B6-137B68FD84A2%7D&amp;file=BOQ%20WAITERS%20TG%20C021%20DP0041%20TRO-1-1100103071_Mohd%20Dasuki%20Bin%20Raml.xlsx&amp;action=default&amp;mobileredirect=true"/>
    <m/>
    <m/>
    <m/>
    <m/>
    <m/>
    <m/>
    <m/>
    <m/>
    <m/>
    <m/>
    <m/>
    <m/>
    <m/>
    <m/>
  </r>
  <r>
    <n v="191"/>
    <s v="Amran Bin Ramli"/>
    <s v="11.0 PO Issued"/>
    <d v="2023-09-18T00:00:00"/>
    <s v="PO - 4902147971"/>
    <s v="4902147971"/>
    <s v="NS"/>
    <m/>
    <s v="GOV2300205"/>
    <m/>
    <s v="TMSA/232113"/>
    <m/>
    <s v="PAC2304758"/>
    <m/>
    <s v="NS-HAT-0402-TP"/>
    <m/>
    <m/>
    <n v="0"/>
    <s v="PO Issued"/>
    <e v="#REF!"/>
    <x v="0"/>
    <s v="CPPM-PR"/>
    <n v="293"/>
    <m/>
    <m/>
    <s v=""/>
    <d v="2023-09-07T08:27:52"/>
    <s v="norizuwan.chehamid@tm.com.my"/>
    <m/>
    <n v="3298.4"/>
    <s v="First PO"/>
    <m/>
    <s v="TMone"/>
    <x v="4"/>
    <s v="MYGOV*NET - NID+ FOC MN_F08 SPUR (12C) FOR BALAI BOMBA DAN PENYELAMAT MANTIN"/>
    <e v="#N/A"/>
    <e v="#N/A"/>
    <m/>
    <d v="2023-08-30T00:00:00"/>
    <s v="MN"/>
    <s v="Network Contractor"/>
    <m/>
    <m/>
    <s v="https://tm365-my.sharepoint.com/personal/badruznasrin_basri_tm_com_my/Documents/Apps/Microsoft%20Forms/Request%20New%20PR/Question%201/MY%20GOV%20BOMBA%20MANTIN%20(1)_Norizuwan%20Bin%20Che%20Ha.pdf"/>
    <n v="3400038578"/>
    <m/>
    <s v="https://tm365-my.sharepoint.com/personal/badruznasrin_basri_tm_com_my/_layouts/15/Doc.aspx?sourcedoc=%7BC0923A49-0BD8-4E10-8191-6B5122465816%7D&amp;file=Std_Costing_AWP_5G_MN_F08%20SPUR%20(12C)%20FOR%20BALA_Norizuwan%20Bin%20Che%20Ha.xlsx&amp;action=default&amp;mobileredirect=true; https://tm365-my.sharepoint.com/personal/badruznasrin_basri_tm_com_my/Documents/Apps/Microsoft%20Forms/Request%20New%20PR/Question/BOQ%20%26%20BOM%20MYGOV%20BALAI%20BOMBA_Norizuwan%20Bin%20Che%20Ha.pdf"/>
    <m/>
    <m/>
    <m/>
    <m/>
    <m/>
    <m/>
    <m/>
    <m/>
    <m/>
    <m/>
    <m/>
    <m/>
    <m/>
    <m/>
  </r>
  <r>
    <n v="192"/>
    <s v="Nur Syarina Binti Mohamad Resad"/>
    <s v="12. Duplicate Request"/>
    <m/>
    <s v="Duplicate request"/>
    <m/>
    <s v="PHG"/>
    <m/>
    <s v="SRR2000763"/>
    <m/>
    <s v="SMEA/231000"/>
    <m/>
    <s v="PAC2306563"/>
    <m/>
    <s v="PHG-GET-0646-TP"/>
    <m/>
    <m/>
    <n v="0"/>
    <s v="PO Issued"/>
    <e v="#REF!"/>
    <x v="0"/>
    <s v="CPPM-PR"/>
    <n v="294"/>
    <m/>
    <m/>
    <s v=""/>
    <d v="2023-09-07T09:22:28"/>
    <s v="fadzliana.zan@tm.com.my"/>
    <m/>
    <n v="3513.25"/>
    <s v="Additional PO (SI/VO)"/>
    <s v="Penambahan 7 batang di site"/>
    <s v="Unifi"/>
    <x v="5"/>
    <s v="SRR 2023 FTTH (TP) CNI_C00X PRMHN FELDA CHINI SENTOSA"/>
    <e v="#N/A"/>
    <e v="#N/A"/>
    <m/>
    <d v="2023-09-30T00:00:00"/>
    <s v="CNI"/>
    <s v="Network Contractor"/>
    <m/>
    <m/>
    <s v="https://tm365-my.sharepoint.com/personal/badruznasrin_basri_tm_com_my/Documents/Apps/Microsoft%20Forms/Request%20New%20PR/Question%201/PLAN%20SRR%202020%20HSBB%20FTTH%20CNI_C00X%20PRMHN%20FELDA_Fadzliana%20Shahilla%20N.pdf"/>
    <n v="3400038885"/>
    <m/>
    <s v="https://tm365-my.sharepoint.com/personal/badruznasrin_basri_tm_com_my/_layouts/15/Doc.aspx?sourcedoc=%7BF0085B10-544B-43B4-82ED-68AD730E058A%7D&amp;file=Std_Costing_SRR%202023%20FTTH%20(TP)%20CNI_C00X%20PRMHN_Fadzliana%20Shahilla%20N.xlsx&amp;action=default&amp;mobileredirect=true"/>
    <m/>
    <m/>
    <m/>
    <m/>
    <m/>
    <m/>
    <m/>
    <m/>
    <m/>
    <m/>
    <m/>
    <m/>
    <m/>
    <m/>
  </r>
  <r>
    <n v="193"/>
    <s v="Mohd Azrul Nizam Bin Aziz"/>
    <s v="6.2 LOR Approved in Vprime"/>
    <m/>
    <s v=""/>
    <m/>
    <s v="Sarawak"/>
    <m/>
    <s v="RER2100080"/>
    <m/>
    <s v="G6Q072100604"/>
    <m/>
    <s v="X"/>
    <m/>
    <s v="KG/SB-MST-0110-TP"/>
    <m/>
    <m/>
    <n v="0"/>
    <s v="LOR Issued"/>
    <e v="#REF!"/>
    <x v="0"/>
    <s v="CPPM-PR"/>
    <n v="295"/>
    <m/>
    <m/>
    <s v=""/>
    <d v="2023-09-07T09:11:13"/>
    <s v="AUWANI.SUDIN@TM.COM.MY"/>
    <m/>
    <n v="162610.9"/>
    <s v="Additional PO (SI/VO)"/>
    <s v="For FOC work BOQ submitted once distance confirm at site after a few meeting &amp; CWS work completed. Additional CWS work needed due to another manhole need to be shifted after follow up meeting with customer. "/>
    <s v="GNT"/>
    <x v="3"/>
    <s v="RWOR_TM INFRA RELOCATION DUE TO UPGRDING WORKS AT JALAN OLD OYA, SIBU"/>
    <e v="#N/A"/>
    <e v="#N/A"/>
    <m/>
    <d v="2023-09-30T00:00:00"/>
    <s v="LAN"/>
    <s v="Network Contractor"/>
    <m/>
    <m/>
    <s v="https://tm365-my.sharepoint.com/personal/badruznasrin_basri_tm_com_my/Documents/Apps/Microsoft%20Forms/Request%20New%20PR/Question%201/TECHNICAL%20PROPOSAL%20FOR%20G6Q072100604%20(1)_Nurul%20Auwani%20Sudin.pdf"/>
    <n v="3400038897"/>
    <m/>
    <s v="https://tm365-my.sharepoint.com/personal/badruznasrin_basri_tm_com_my/Documents/Apps/Microsoft%20Forms/Request%20New%20PR/Question/BOQ%20FOR%20G6Q072100604%20ADDITIONAL%20CWS%20WORKS_Nurul%20Auwani%20Sudin.pdf; https://tm365-my.sharepoint.com/personal/badruznasrin_basri_tm_com_my/Documents/Apps/Microsoft%20Forms/Request%20New%20PR/Question/BOQ%20FOR%20G6Q072100604%20PART%201_Nurul%20Auwani%20Sudin.pdf; https://tm365-my.sharepoint.com/personal/badruznasrin_basri_tm_com_my/Documents/Apps/Microsoft%20Forms/Request%20New%20PR/Question/BOQ%20FOR%20G6Q072100604%20PART%202_Nurul%20Auwani%20Sudin.pdf"/>
    <m/>
    <m/>
    <m/>
    <m/>
    <m/>
    <m/>
    <m/>
    <m/>
    <m/>
    <m/>
    <m/>
    <m/>
    <m/>
    <m/>
  </r>
  <r>
    <n v="194"/>
    <s v="Hasrul Nizam Bin Othman"/>
    <s v="11.0 PO Issued"/>
    <d v="2023-09-08T00:00:00"/>
    <s v="PO : 4800407241"/>
    <s v="4800407241"/>
    <s v="MK"/>
    <m/>
    <s v="NRP2203606"/>
    <m/>
    <s v="TMSC/220197"/>
    <m/>
    <s v="X"/>
    <m/>
    <m/>
    <m/>
    <m/>
    <n v="0"/>
    <s v="PO Issued"/>
    <e v="#REF!"/>
    <x v="0"/>
    <s v="CPPM-PR"/>
    <n v="296"/>
    <m/>
    <m/>
    <s v=""/>
    <d v="2023-09-07T09:58:59"/>
    <s v="shafizam.latif@tm.com.my"/>
    <m/>
    <n v="1550"/>
    <s v="Additional PO (SI/VO)"/>
    <s v="SUPPLY&amp;INSTALL CHAMBER DUCT SEAL - TM MC"/>
    <s v="TMG"/>
    <x v="1"/>
    <s v="TMSC/220197 FOC 96C 36.6KM MCCS-MC (MMW LINK 3)"/>
    <e v="#N/A"/>
    <e v="#N/A"/>
    <m/>
    <d v="2023-10-31T00:00:00"/>
    <s v="MC"/>
    <s v="Other Contract"/>
    <m/>
    <n v="1002894"/>
    <m/>
    <n v="1002894"/>
    <m/>
    <s v="https://tm365-my.sharepoint.com/personal/badruznasrin_basri_tm_com_my/Documents/Apps/Microsoft%20Forms/Request%20New%20PR/Question/Appendix%20B%20(approved)%20-%20RPO%20MK_Mohd%20Shafizam%20Bin%20Ab.pdf; https://tm365-my.sharepoint.com/personal/badruznasrin_basri_tm_com_my/Documents/Apps/Microsoft%20Forms/Request%20New%20PR/Question/Email%20kelulusan%20RPO%20MK%20-%20ductseal%20chamber_Mohd%20Shafizam%20Bin%20Ab.pdf; https://tm365-my.sharepoint.com/personal/badruznasrin_basri_tm_com_my/Documents/Apps/Microsoft%20Forms/Request%20New%20PR/Question/quotation_Mohd%20Shafizam%20Bin%20Ab.pdf; https://tm365-my.sharepoint.com/personal/badruznasrin_basri_tm_com_my/Documents/Apps/Microsoft%20Forms/Request%20New%20PR/Question/sole%20distributor%20letter_Mohd%20Shafizam%20Bin%20Ab.pdf; https://tm365-my.sharepoint.com/personal/badruznasrin_basri_tm_com_my/Documents/Apps/Microsoft%20Forms/Request%20New%20PR/Question/supplier%20declaration_Mohd%20Shafizam%20Bin%20Ab.pdf"/>
    <m/>
    <m/>
    <m/>
    <m/>
    <m/>
    <m/>
    <m/>
    <m/>
    <m/>
    <m/>
    <m/>
    <m/>
    <m/>
    <m/>
  </r>
  <r>
    <n v="195"/>
    <s v="Nur Syarina Binti Mohamad Resad"/>
    <s v="11.0 PO Issued"/>
    <d v="2023-09-12T00:00:00"/>
    <s v=""/>
    <n v="4902149556"/>
    <s v="Sarawak"/>
    <m/>
    <s v="H5G2205166"/>
    <m/>
    <s v="TMWA/229120"/>
    <m/>
    <s v="PAC2220752"/>
    <m/>
    <s v="MR/BIN-GEO-0030-TP"/>
    <m/>
    <m/>
    <n v="0"/>
    <s v="PO Issued"/>
    <e v="#REF!"/>
    <x v="0"/>
    <s v="CPPM-PR"/>
    <n v="297"/>
    <m/>
    <m/>
    <s v=""/>
    <d v="2023-09-07T10:32:34"/>
    <s v="alice.lee@tm.com.my"/>
    <m/>
    <n v="590.79999999999995"/>
    <s v="Additional PO (SI/VO)"/>
    <s v="SI NEEDED TO COMPLETE FIBER WORK FOR VANDALISED SITE"/>
    <s v="TMG"/>
    <x v="0"/>
    <s v="5G DNB DQBTU0141 1 IUC/ CSR &amp; FOC TKD_F25 SPURS 48C/12C FOR BIGINDGASSDNBHD_TKD"/>
    <e v="#N/A"/>
    <e v="#N/A"/>
    <m/>
    <d v="2023-09-30T00:00:00"/>
    <s v="TKD"/>
    <s v="Network Contractor"/>
    <m/>
    <m/>
    <s v="https://tm365-my.sharepoint.com/personal/badruznasrin_basri_tm_com_my/Documents/Apps/Microsoft%20Forms/Request%20New%20PR/Question%201/1.%20TP%20for%20TMWA227100%205G%20BIGINDGASSDNBHD_TKD%20F_Alice%20Lee.pdf"/>
    <n v="3400038767"/>
    <m/>
    <s v="https://tm365-my.sharepoint.com/personal/badruznasrin_basri_tm_com_my/_layouts/15/Doc.aspx?sourcedoc=%7B1BF65BD2-D374-4AF1-873A-544851388D87%7D&amp;file=SI%20TMWA%20229120_Alice%20Lee.xlsx&amp;action=default&amp;mobileredirect=true"/>
    <m/>
    <m/>
    <m/>
    <m/>
    <m/>
    <m/>
    <m/>
    <m/>
    <m/>
    <m/>
    <m/>
    <m/>
    <m/>
    <n v="1003673270"/>
  </r>
  <r>
    <n v="196"/>
    <s v="Mahzura Binti Ramli"/>
    <s v="12. Duplicate Request"/>
    <m/>
    <s v="Duplicate with no 546"/>
    <m/>
    <s v="Sarawak"/>
    <m/>
    <s v="H5G2300619"/>
    <m/>
    <s v="TMWA/237223"/>
    <m/>
    <s v="PAC2311419"/>
    <m/>
    <m/>
    <m/>
    <m/>
    <n v="0"/>
    <s v="PO Issued"/>
    <e v="#REF!"/>
    <x v="0"/>
    <s v="CPPM-PR"/>
    <n v="298"/>
    <m/>
    <m/>
    <s v=""/>
    <d v="2023-09-07T10:32:09"/>
    <s v="BUNKATAN@TM.COM.MY"/>
    <m/>
    <n v="8656.48"/>
    <s v="First PO"/>
    <m/>
    <s v="TMG"/>
    <x v="0"/>
    <s v=" 5G DNB DQMIR0697 1 IUC/ CSR &amp; FOC MR_F42 (SPUR 48C/12C) /MR_F43 (SPUR 48C/12C) FOR JLN TANJUNG 98000 MIRI"/>
    <e v="#N/A"/>
    <e v="#N/A"/>
    <m/>
    <d v="2023-09-30T00:00:00"/>
    <s v="MR"/>
    <s v="Other Contract"/>
    <m/>
    <n v="3400039075"/>
    <m/>
    <n v="3400039075"/>
    <m/>
    <m/>
    <m/>
    <m/>
    <m/>
    <m/>
    <m/>
    <m/>
    <m/>
    <m/>
    <m/>
    <m/>
    <m/>
    <m/>
    <m/>
    <m/>
  </r>
  <r>
    <n v="197"/>
    <s v="Ts. Khairul Amilin Bin Mohamed Yusof"/>
    <s v="10.0 Sent to CPA for PR Creation"/>
    <d v="2023-09-08T00:00:00"/>
    <s v=""/>
    <m/>
    <s v="Sarawak"/>
    <m/>
    <s v="H5G2300830"/>
    <m/>
    <s v="TMWA/237251"/>
    <m/>
    <s v="PAC2310948"/>
    <m/>
    <m/>
    <m/>
    <m/>
    <n v="0"/>
    <s v="PR Creation"/>
    <e v="#REF!"/>
    <x v="0"/>
    <s v="CPPM-PR"/>
    <n v="299"/>
    <m/>
    <m/>
    <s v=""/>
    <d v="2023-09-07T10:52:40"/>
    <s v="BUNKATAN@TM.COM.MY"/>
    <m/>
    <n v="24231.759999999998"/>
    <s v="First PO"/>
    <m/>
    <s v="TMG"/>
    <x v="0"/>
    <s v="5G DNB DQMIR0715 1 IUC/ CSR &amp; FOC KBRM_F02 (SPUR 24C/12C)/KBRM_F03 (SPUR 24C/12C) FOR SHIN YANG SHIPYARD SDN BHD 98000 MIRI"/>
    <e v="#N/A"/>
    <e v="#N/A"/>
    <m/>
    <d v="2023-09-30T00:00:00"/>
    <s v="MR"/>
    <s v="Other Contract"/>
    <m/>
    <n v="3400039075"/>
    <m/>
    <n v="3400039075"/>
    <m/>
    <s v="https://tm365-my.sharepoint.com/personal/badruznasrin_basri_tm_com_my/Documents/Apps/Microsoft%20Forms/Request%20New%20PR/Question/BOQ%20TMWA237251_Bun%20Katan%20Katan.pdf; https://tm365-my.sharepoint.com/personal/badruznasrin_basri_tm_com_my/Documents/Apps/Microsoft%20Forms/Request%20New%20PR/Question/TRIAL%20BOQ%20%26%20MATERIAL%20TMWA237251_Bun%20Katan%20Katan.pdf"/>
    <m/>
    <m/>
    <m/>
    <m/>
    <m/>
    <m/>
    <m/>
    <m/>
    <m/>
    <m/>
    <m/>
    <m/>
    <m/>
    <m/>
  </r>
  <r>
    <n v="198"/>
    <s v="Nurul Ridhwan Bin Sulaiman"/>
    <s v="11.0 PO Issued"/>
    <d v="2023-09-09T00:00:00"/>
    <s v="4902145902 (10-Sep-2023)"/>
    <n v="4902145902"/>
    <s v="PHG"/>
    <m/>
    <s v="S2U2102423"/>
    <m/>
    <s v="TMEC/210013"/>
    <m/>
    <s v=" PAC2107195"/>
    <m/>
    <s v="CNFD-HARUM(RR)-0003"/>
    <m/>
    <m/>
    <n v="0"/>
    <s v="PO Issued"/>
    <e v="#REF!"/>
    <x v="0"/>
    <s v="CPPM-PR"/>
    <n v="300"/>
    <m/>
    <m/>
    <s v=""/>
    <d v="2023-09-07T11:04:08"/>
    <s v="jailani.jaafar@tm.com.my"/>
    <m/>
    <n v="30160.6"/>
    <s v="Additional PO (SI/VO)"/>
    <s v="KERJA-KERJA TAMBAHAN DI TAPAK BAGI PROJEK TMEC/210013 BBF OLT STMU FOC 96C 35KM KI-STMU"/>
    <s v="GNT"/>
    <x v="3"/>
    <s v="BBF OLT STMU FOC 96C 35KM KI-STMU"/>
    <e v="#N/A"/>
    <e v="#N/A"/>
    <m/>
    <d v="2023-09-30T00:00:00"/>
    <s v="KI - STMU"/>
    <s v="Network Contractor"/>
    <m/>
    <m/>
    <s v="https://tm365-my.sharepoint.com/personal/badruznasrin_basri_tm_com_my/Documents/Apps/Microsoft%20Forms/Request%20New%20PR/Question%201/PLAN%20TMEC210013%20_1_Syeikh%20Muhammad%20Jail.pdf; https://tm365-my.sharepoint.com/personal/badruznasrin_basri_tm_com_my/Documents/Apps/Microsoft%20Forms/Request%20New%20PR/Question%201/PLAN%20TMEC210013_2_Syeikh%20Muhammad%20Jail.pdf; https://tm365-my.sharepoint.com/personal/badruznasrin_basri_tm_com_my/Documents/Apps/Microsoft%20Forms/Request%20New%20PR/Question%201/PLAN%20TMEC210013_3_Syeikh%20Muhammad%20Jail.pdf; https://tm365-my.sharepoint.com/personal/badruznasrin_basri_tm_com_my/Documents/Apps/Microsoft%20Forms/Request%20New%20PR/Question%201/TMEC%20210013%20LOCATE%20%26%20PREPARE%20MH_Syeikh%20Muhammad%20Jail.pdf; https://tm365-my.sharepoint.com/personal/badruznasrin_basri_tm_com_my/Documents/Apps/Microsoft%20Forms/Request%20New%20PR/Question%201/TMEC%20210013%20ROODING_Syeikh%20Muhammad%20Jail.pdf"/>
    <n v="3400025960"/>
    <m/>
    <s v="https://tm365-my.sharepoint.com/personal/badruznasrin_basri_tm_com_my/Documents/Apps/Microsoft%20Forms/Request%20New%20PR/Question/BOQ%20TO%20REPAIR%2096C%20FOC%20FOR%20BBF%20OLT%20STMU%20FOC%2096_Syeikh%20Muhammad%20Jail.pdf"/>
    <m/>
    <m/>
    <m/>
    <m/>
    <m/>
    <m/>
    <m/>
    <m/>
    <m/>
    <m/>
    <m/>
    <m/>
    <m/>
    <m/>
  </r>
  <r>
    <n v="199"/>
    <s v="Ilman Afif Bin Zulkifli"/>
    <s v="11.0 PO Issued"/>
    <m/>
    <s v="4902145910"/>
    <m/>
    <s v="PG"/>
    <m/>
    <s v="H5G2300213"/>
    <m/>
    <s v="TMNA/231715"/>
    <m/>
    <s v="PAC2306722"/>
    <m/>
    <s v="PG-AGG-0141-TP"/>
    <m/>
    <m/>
    <n v="0"/>
    <s v="PO Issued"/>
    <e v="#REF!"/>
    <x v="0"/>
    <s v="CPPM-PR"/>
    <n v="301"/>
    <m/>
    <m/>
    <s v=""/>
    <d v="2023-09-07T11:50:06"/>
    <s v="ahmadfaizal.abdulhamid@tm.com.my"/>
    <m/>
    <n v="4640"/>
    <s v="Additional PO (SI/VO)"/>
    <s v="CHANGE NeC DUE TO NO CIDB"/>
    <s v="TMG"/>
    <x v="0"/>
    <s v="H5G_FOC BM F35/F36 CSR DPSPT0215 BUKIT TO KUN - H5G2300213"/>
    <e v="#N/A"/>
    <e v="#N/A"/>
    <m/>
    <d v="2023-11-30T00:00:00"/>
    <s v="BM"/>
    <s v="Network Contractor"/>
    <m/>
    <m/>
    <s v="https://tm365-my.sharepoint.com/personal/badruznasrin_basri_tm_com_my/_layouts/15/Doc.aspx?sourcedoc=%7B87291438-A057-43F3-83E0-C287A3646A27%7D&amp;file=TP%20H5G_FOC%20BM%20F35F36%20CSR%20DPSPT0215_BUKITTOKUN_Ahmad%20Faizal%20Bin%20Abd.pptx&amp;action=edit&amp;mobileredirect=true"/>
    <n v="3400038496"/>
    <m/>
    <s v="https://tm365-my.sharepoint.com/personal/badruznasrin_basri_tm_com_my/Documents/Apps/Microsoft%20Forms/Request%20New%20PR/Question/BILL%20OF%20QUANTITY_Ahmad%20Faizal%20Bin%20Abd.pdf"/>
    <m/>
    <m/>
    <m/>
    <m/>
    <m/>
    <m/>
    <m/>
    <m/>
    <m/>
    <m/>
    <m/>
    <m/>
    <m/>
    <m/>
  </r>
  <r>
    <n v="200"/>
    <s v="Suhanizar Bin Sekeri"/>
    <s v="11.0 PO Issued"/>
    <d v="2023-09-13T00:00:00"/>
    <s v="6.10.23, resubmit request PR to CPA"/>
    <n v="4902154717"/>
    <s v="PG"/>
    <m/>
    <s v="RER2100133"/>
    <m/>
    <s v="TMNC/220065"/>
    <m/>
    <s v="PAC2204184"/>
    <m/>
    <s v="CNFD-AGG-0006-TP"/>
    <m/>
    <m/>
    <n v="0"/>
    <s v="PO Issued"/>
    <e v="#REF!"/>
    <x v="0"/>
    <s v="CPPM-PR"/>
    <n v="302"/>
    <m/>
    <m/>
    <s v=""/>
    <d v="2023-09-07T11:37:41"/>
    <s v="izaidi@tm.com.my"/>
    <m/>
    <n v="26680"/>
    <s v="First PO"/>
    <m/>
    <s v="GNT"/>
    <x v="3"/>
    <s v="RMK11 BM FOC JALAN ALMA/BUKIT MINYAK"/>
    <e v="#N/A"/>
    <e v="#N/A"/>
    <m/>
    <d v="2023-10-30T00:00:00"/>
    <s v="BM"/>
    <s v="Network Contractor"/>
    <m/>
    <m/>
    <s v="https://tm365-my.sharepoint.com/personal/badruznasrin_basri_tm_com_my/Documents/Apps/Microsoft%20Forms/Request%20New%20PR/Question%201/TP%20BOQ%20RMK11%20BM%20FOC%20JALAN%20ALMABUKIT%20MINYAK%20(3_Zaidi%20Bin%20Ishak.pdf"/>
    <n v="3400038496"/>
    <m/>
    <s v="https://tm365-my.sharepoint.com/personal/badruznasrin_basri_tm_com_my/_layouts/15/Doc.aspx?sourcedoc=%7B2E59D66B-9AD2-4FAD-B263-85D58BE8E3D8%7D&amp;file=BOQ%20TMNC220065%202_Zaidi%20Bin%20Ishak.xlsx&amp;action=default&amp;mobileredirect=true"/>
    <m/>
    <m/>
    <m/>
    <m/>
    <m/>
    <m/>
    <m/>
    <m/>
    <m/>
    <m/>
    <m/>
    <m/>
    <m/>
    <m/>
  </r>
  <r>
    <n v="201"/>
    <s v="Ahmad Zaki Bin Harris"/>
    <s v="7.0 Pending TP Submission"/>
    <d v="2023-09-08T00:00:00"/>
    <s v=""/>
    <m/>
    <s v="Sabah"/>
    <m/>
    <s v="RER2200228"/>
    <m/>
    <s v="RMBA/220019"/>
    <m/>
    <s v="PAC2222443"/>
    <m/>
    <s v="KK/PB/LB-SER-0786-TP"/>
    <m/>
    <m/>
    <n v="0"/>
    <s v="Pending TP Submission"/>
    <e v="#REF!"/>
    <x v="0"/>
    <s v="CPPM-PR"/>
    <n v="303"/>
    <m/>
    <m/>
    <s v=""/>
    <d v="2023-09-07T11:39:31"/>
    <s v="AFIQ.RASHID@TM.COM.MY"/>
    <n v="123500.34"/>
    <n v="71592.28"/>
    <s v="First PO"/>
    <m/>
    <s v="GNT"/>
    <x v="3"/>
    <s v="To reroute existing infra to new ROW due to Projek Pembentungan Ketiau Putatan"/>
    <e v="#N/A"/>
    <e v="#N/A"/>
    <m/>
    <d v="2023-10-31T00:00:00"/>
    <s v="PTT"/>
    <s v="Network Contractor"/>
    <m/>
    <m/>
    <s v="https://tm365-my.sharepoint.com/personal/badruznasrin_basri_tm_com_my/Documents/Apps/Microsoft%20Forms/Request%20New%20PR/Question%201/PROPOSAL%20DRAWING%20(1)_Muhammad%20Afiq%20Abdul.pdf"/>
    <n v="3400039095"/>
    <m/>
    <s v="https://tm365-my.sharepoint.com/personal/badruznasrin_basri_tm_com_my/Documents/Apps/Microsoft%20Forms/Request%20New%20PR/Question/TP_BOQ_C1%20RMBA%20220019_Muhammad%20Afiq%20Abdul.pdf"/>
    <m/>
    <m/>
    <m/>
    <m/>
    <m/>
    <m/>
    <m/>
    <m/>
    <m/>
    <m/>
    <m/>
    <m/>
    <m/>
    <m/>
  </r>
  <r>
    <n v="202"/>
    <s v="Mahmud Bin Zakaria"/>
    <s v="11.0 PO Issued"/>
    <d v="2023-09-14T00:00:00"/>
    <s v="exceed warrrant 8/9/23- send cpa done"/>
    <m/>
    <s v="PJ"/>
    <m/>
    <s v="WAI2209791"/>
    <m/>
    <s v="TMCA/231680"/>
    <m/>
    <s v="PAC2309013"/>
    <m/>
    <s v="PJ-RID-0073-TP"/>
    <m/>
    <m/>
    <n v="0"/>
    <s v="PO Issued"/>
    <e v="#REF!"/>
    <x v="0"/>
    <s v="CPPM-PR"/>
    <n v="304"/>
    <m/>
    <m/>
    <s v=""/>
    <d v="2023-09-07T11:40:21"/>
    <s v="faiez.matjusoh@tm.com.my"/>
    <m/>
    <n v="4572.01"/>
    <s v="First PO"/>
    <m/>
    <s v="Unifi"/>
    <x v="2"/>
    <s v="WC Q3 BGI FOR JENDELA 2023 (J14D)"/>
    <e v="#N/A"/>
    <e v="#N/A"/>
    <m/>
    <d v="2023-09-01T00:00:00"/>
    <s v="BGI"/>
    <s v="Network Contractor"/>
    <m/>
    <m/>
    <s v="https://tm365-my.sharepoint.com/personal/badruznasrin_basri_tm_com_my/Documents/Apps/Microsoft%20Forms/Request%20New%20PR/Question%201/TP%20PROPOSAL%20BGI_C066_DP0051%20PJ-RID-0073-TP_Mohd%20Faiez%20Mat%20Jusoh.pdf"/>
    <n v="3400038781"/>
    <m/>
    <s v="https://tm365-my.sharepoint.com/personal/badruznasrin_basri_tm_com_my/Documents/Apps/Microsoft%20Forms/Request%20New%20PR/Question/BOQ%20WC%20Q3%20BGI%20FOR%20JENDELA%202023%20(J14D)%20BGI_C06_Mohd%20Faiez%20Mat%20Jusoh.pdf"/>
    <m/>
    <m/>
    <m/>
    <m/>
    <m/>
    <m/>
    <m/>
    <m/>
    <m/>
    <m/>
    <m/>
    <m/>
    <m/>
    <m/>
  </r>
  <r>
    <n v="203"/>
    <s v="Mohd Shahfre Bin Sa'afie"/>
    <s v="12. In WWPO"/>
    <d v="2023-09-08T00:00:00"/>
    <s v="PR created, but pending approval. In list WWPO"/>
    <m/>
    <s v="PRK"/>
    <m/>
    <s v="SNP2200124"/>
    <m/>
    <s v="TMNA/225150"/>
    <m/>
    <s v="PAC2224169"/>
    <m/>
    <s v="PRK-NXS-0046-TP"/>
    <m/>
    <m/>
    <n v="0"/>
    <s v="In WWPO"/>
    <e v="#REF!"/>
    <x v="0"/>
    <s v="CPPM-PR"/>
    <n v="305"/>
    <m/>
    <m/>
    <s v=""/>
    <d v="2023-09-07T12:26:43"/>
    <s v="zatilhanan@tm.com.my"/>
    <m/>
    <n v="3159.5"/>
    <s v="Additional PO (SI/VO)"/>
    <s v="Justifikasi keperluan 2nd PO : Penambahan penggunaan kabel 12C dan 24C bagi menukarganti kerosakan kabel sedia ada yang dipasang akibat kebakaran oleh orang awam. Penambahan kabel 12C adalah sebanyak 265m manakala penambahan kabel 24C adalah 370m"/>
    <s v="TMone"/>
    <x v="6"/>
    <s v="KKMM POP2_BBA5021 FTTH SLI_C015 SK SRI KELEDANG"/>
    <e v="#N/A"/>
    <e v="#N/A"/>
    <m/>
    <d v="2023-09-29T00:00:00"/>
    <s v="SLI"/>
    <s v="Network Contractor"/>
    <m/>
    <m/>
    <s v="https://tm365-my.sharepoint.com/personal/badruznasrin_basri_tm_com_my/Documents/Apps/Microsoft%20Forms/Request%20New%20PR/Question%201/TP%20TMNA_225150_Zatil%20Hanan%20Binti%20Ah.pdf"/>
    <n v="3400038907"/>
    <m/>
    <s v="https://tm365-my.sharepoint.com/personal/badruznasrin_basri_tm_com_my/Documents/Apps/Microsoft%20Forms/Request%20New%20PR/Question/BOQ%20TMNA225150%202nd%20BOQ_Zatil%20Hanan%20Binti%20Ah.pdf"/>
    <m/>
    <m/>
    <m/>
    <m/>
    <m/>
    <m/>
    <m/>
    <m/>
    <m/>
    <m/>
    <m/>
    <m/>
    <m/>
    <m/>
  </r>
  <r>
    <n v="204"/>
    <s v="Nur Fauziah Binti Abdullah Shuhaimy"/>
    <s v="8.3 Queried(other) Please fill in Remark"/>
    <d v="2023-09-11T00:00:00"/>
    <s v="exceed warrrant waiters Project"/>
    <m/>
    <s v="KEL"/>
    <m/>
    <s v="WAI2305505"/>
    <m/>
    <s v="SMEA/237008"/>
    <m/>
    <s v="PAC2308682"/>
    <m/>
    <m/>
    <m/>
    <m/>
    <n v="0"/>
    <s v="Queried - Require More Information From NeC/AND"/>
    <e v="#REF!"/>
    <x v="0"/>
    <s v="CPPM-PR"/>
    <n v="306"/>
    <m/>
    <m/>
    <s v=""/>
    <d v="2023-09-07T12:33:06"/>
    <s v="syahida.ibrahim@tm.com.my"/>
    <m/>
    <n v="964"/>
    <s v="Additional PO (SI/VO)"/>
    <s v="Replacement Of existing iron pole "/>
    <s v="Unifi"/>
    <x v="2"/>
    <s v="WC QTR 3 2023 NODE MLR"/>
    <e v="#N/A"/>
    <e v="#N/A"/>
    <m/>
    <d v="2023-08-24T00:00:00"/>
    <s v="MLR"/>
    <s v="Other Contract"/>
    <m/>
    <n v="3400038718"/>
    <m/>
    <n v="3400038718"/>
    <m/>
    <s v="https://tm365-my.sharepoint.com/personal/badruznasrin_basri_tm_com_my/_layouts/15/Doc.aspx?sourcedoc=%7B04B5AD2D-DAA9-4303-896E-BF3A3DE023E0%7D&amp;file=SMEA_237008_WC%20QTR%203%202023%20NODE%20MLR_MSTSB_%20Std_Syahida%20Muhammad%20Bin.xlsx&amp;action=default&amp;mobileredirect=true"/>
    <m/>
    <m/>
    <m/>
    <m/>
    <m/>
    <m/>
    <m/>
    <m/>
    <m/>
    <m/>
    <m/>
    <m/>
    <m/>
    <m/>
  </r>
  <r>
    <n v="205"/>
    <s v="Yuhaniz Binti Baidzawi"/>
    <s v="12. In WWPO"/>
    <d v="2023-09-08T00:00:00"/>
    <s v="Distance actual tak sama BOQ"/>
    <m/>
    <s v="PRK"/>
    <m/>
    <s v="SNP2200124"/>
    <m/>
    <s v="TMNA/225154"/>
    <m/>
    <s v="PAC2224170"/>
    <m/>
    <s v="PRK-NXS-0047-TP"/>
    <m/>
    <m/>
    <n v="0"/>
    <s v="In WWPO"/>
    <e v="#REF!"/>
    <x v="0"/>
    <s v="CPPM-PR"/>
    <n v="307"/>
    <m/>
    <m/>
    <s v=""/>
    <d v="2023-09-07T12:37:41"/>
    <s v="zatilhanan@tm.com.my"/>
    <m/>
    <n v="12078.84"/>
    <s v="Additional PO (SI/VO)"/>
    <s v="Justifikasi : Penambahan jarak yang berbeza dari jarak anggaran semasa BOQ pertama, di mana jarak sebenar diambil oleh jarak yang direkodkan oleh OTDR. Penambahan kabel dari BOQ asal adalah sebanyak 764m bagi kabel OFC 96C OH."/>
    <s v="TMone"/>
    <x v="6"/>
    <s v="KKMM POP2 FTTH FOC SLI_F18 MAIN (96C) JALAN KG SRI KELEDANG"/>
    <e v="#N/A"/>
    <e v="#N/A"/>
    <m/>
    <d v="2023-09-29T00:00:00"/>
    <s v="SLI"/>
    <s v="Network Contractor"/>
    <m/>
    <m/>
    <s v="https://tm365-my.sharepoint.com/personal/badruznasrin_basri_tm_com_my/Documents/Apps/Microsoft%20Forms/Request%20New%20PR/Question%201/TP%20TMNA_225154_Zatil%20Hanan%20Binti%20Ah.pdf"/>
    <n v="3400038907"/>
    <m/>
    <s v="https://tm365-my.sharepoint.com/personal/badruznasrin_basri_tm_com_my/Documents/Apps/Microsoft%20Forms/Request%20New%20PR/Question/BOQ%20TMNA225154%202nd%20BOQ_Zatil%20Hanan%20Binti%20Ah.pdf"/>
    <m/>
    <m/>
    <m/>
    <m/>
    <m/>
    <m/>
    <m/>
    <m/>
    <m/>
    <m/>
    <m/>
    <m/>
    <m/>
    <m/>
  </r>
  <r>
    <n v="206"/>
    <m/>
    <s v="12. Duplicate Request"/>
    <m/>
    <s v=""/>
    <m/>
    <s v="PJ"/>
    <m/>
    <s v="WAI2209791"/>
    <m/>
    <s v="TMCA/231680"/>
    <m/>
    <s v="PAC2309013"/>
    <m/>
    <s v="PJ-RID-0074-TP"/>
    <m/>
    <m/>
    <n v="0"/>
    <s v="PO Issued"/>
    <e v="#REF!"/>
    <x v="0"/>
    <s v="CPPM-PR"/>
    <n v="308"/>
    <m/>
    <m/>
    <s v=""/>
    <d v="2023-09-07T12:57:51"/>
    <s v="faiez.matjusoh@tm.com.my"/>
    <m/>
    <n v="4572.01"/>
    <s v="First PO"/>
    <m/>
    <s v="Unifi"/>
    <x v="2"/>
    <s v="WC Q3 BGI FOR JENDELA 2023 (J14D)"/>
    <e v="#N/A"/>
    <e v="#N/A"/>
    <m/>
    <d v="2023-09-01T00:00:00"/>
    <s v="BGI"/>
    <s v="Network Contractor"/>
    <m/>
    <m/>
    <s v="https://tm365-my.sharepoint.com/personal/badruznasrin_basri_tm_com_my/Documents/Apps/Microsoft%20Forms/Request%20New%20PR/Question%201/TP%20PROPOSAL%20BGI_C124M_DP0008%20PJ-RID-0074-TP_Mohd%20Faiez%20Mat%20Jusoh.pdf"/>
    <n v="3400038781"/>
    <m/>
    <s v="https://tm365-my.sharepoint.com/personal/badruznasrin_basri_tm_com_my/Documents/Apps/Microsoft%20Forms/Request%20New%20PR/Question/BOQ%20WC%20Q3%20BGI%20FOR%20JENDELA%202023%20(J14D%20BGI_C124_Mohd%20Faiez%20Mat%20Jusoh.pdf"/>
    <m/>
    <m/>
    <m/>
    <m/>
    <m/>
    <m/>
    <m/>
    <m/>
    <m/>
    <m/>
    <m/>
    <m/>
    <m/>
    <m/>
  </r>
  <r>
    <n v="207"/>
    <s v="Mohd Azrul Nizam Bin Aziz"/>
    <s v="11.0 PO Issued"/>
    <m/>
    <s v="4902146896"/>
    <s v="4902146896"/>
    <s v="PRK"/>
    <m/>
    <s v="H5G2206183"/>
    <m/>
    <s v="TMNA/225084  "/>
    <m/>
    <s v="PAC2223791 "/>
    <m/>
    <s v="PRK-SOL-0509-TP"/>
    <m/>
    <m/>
    <n v="0"/>
    <s v="PO Issued"/>
    <e v="#REF!"/>
    <x v="0"/>
    <s v="CPPM-PR"/>
    <n v="309"/>
    <m/>
    <m/>
    <s v=""/>
    <d v="2023-09-07T13:25:03"/>
    <s v="khairulhafiz.wahab@tm.com.my"/>
    <m/>
    <n v="3280"/>
    <s v="First PO"/>
    <m/>
    <s v="TMG"/>
    <x v="0"/>
    <s v="H5G FOC SIM2_F16 SPUR (12C) CSR DALRM0503 SK NGAH IBRAHIM "/>
    <e v="#N/A"/>
    <e v="#N/A"/>
    <m/>
    <d v="2023-09-08T00:00:00"/>
    <s v="SIM2"/>
    <s v="Network Contractor"/>
    <m/>
    <m/>
    <s v="https://tm365-my.sharepoint.com/personal/badruznasrin_basri_tm_com_my/Documents/Apps/Microsoft%20Forms/Request%20New%20PR/Question%201/TP%20Challenge_TITAN%20H5G%20FOC%20SIM2_F15%20F16%20SPUR_Khairul%20Hafiz%20Bin%20Ab.pdf"/>
    <n v="3400039041"/>
    <m/>
    <s v="https://tm365-my.sharepoint.com/personal/badruznasrin_basri_tm_com_my/_layouts/15/Doc.aspx?sourcedoc=%7B365AFEEB-0629-4E8E-8209-82B68C711E2D%7D&amp;file=Std_Costing_AWP_FTTH_TP-ORI_V2-4_TITAN%20H5G%20FO_Khairul%20Hafiz%20Bin%20Ab.xlsx&amp;action=default&amp;mobileredirect=true"/>
    <m/>
    <m/>
    <m/>
    <m/>
    <m/>
    <m/>
    <m/>
    <m/>
    <m/>
    <m/>
    <m/>
    <m/>
    <m/>
    <m/>
  </r>
  <r>
    <n v="208"/>
    <s v="Muhamad Zaini Bin Mahamad Sarip"/>
    <s v="8.3 Queried(other) Please fill in Remark"/>
    <d v="2023-09-08T00:00:00"/>
    <s v="tp upload BOQ bersain. TP utk confirmkan total FDP"/>
    <m/>
    <s v="KEL"/>
    <m/>
    <s v="WAI2305504"/>
    <m/>
    <s v="SMEA/237007"/>
    <m/>
    <s v="PAC2308679"/>
    <m/>
    <s v="KEL-CAK-0323-TP"/>
    <m/>
    <m/>
    <n v="0"/>
    <s v="Queried - Require More Information From NeC/AND"/>
    <e v="#REF!"/>
    <x v="0"/>
    <s v="CPPM-PR"/>
    <n v="310"/>
    <m/>
    <m/>
    <s v=""/>
    <d v="2023-09-07T13:38:49"/>
    <s v="syahida.ibrahim@tm.com.my"/>
    <m/>
    <n v="14150.22"/>
    <s v="Additional PO (SI/VO)"/>
    <s v="To Create PO for 40HP CPP, Installation Of Pole and transport Of Pole for Waiters Clearance "/>
    <s v="Unifi"/>
    <x v="2"/>
    <s v="WC QTR 3 2023 NODE PP"/>
    <e v="#N/A"/>
    <e v="#N/A"/>
    <m/>
    <d v="2023-08-06T00:00:00"/>
    <s v="TU"/>
    <s v="Network Contractor"/>
    <m/>
    <m/>
    <s v="https://tm365-my.sharepoint.com/personal/badruznasrin_basri_tm_com_my/Documents/Apps/Microsoft%20Forms/Request%20New%20PR/Question%201/POLE%20ROUTE%20%26%20SLD%203_Syahida%20Muhammad%20Bin.pdf"/>
    <n v="3400038524"/>
    <m/>
    <s v="https://tm365-my.sharepoint.com/personal/badruznasrin_basri_tm_com_my/_layouts/15/Doc.aspx?sourcedoc=%7BC2366828-21D1-4E57-ADEB-503D2D47D67C%7D&amp;file=Std_Costing_SMEA237007_WC%20QTR%203%202023%20NODE%20PP_Syahida%20Muhammad%20Bin.xlsx&amp;action=default&amp;mobileredirect=true"/>
    <m/>
    <m/>
    <m/>
    <m/>
    <m/>
    <m/>
    <m/>
    <m/>
    <m/>
    <m/>
    <m/>
    <m/>
    <m/>
    <m/>
  </r>
  <r>
    <n v="209"/>
    <s v="Muhamad Zaini Bin Mahamad Sarip"/>
    <s v="11.0 PO Issued"/>
    <d v="2023-09-08T00:00:00"/>
    <s v="PU dlm VO yg diminta dh ada dlm PO pertama (490211"/>
    <m/>
    <s v="KEL"/>
    <m/>
    <s v="GOV2300239"/>
    <m/>
    <s v="TMEA/238032"/>
    <m/>
    <s v="PAC2304746"/>
    <m/>
    <s v="KEL-CAK-0307-TP"/>
    <m/>
    <m/>
    <n v="0"/>
    <s v="PO Issued"/>
    <e v="#REF!"/>
    <x v="0"/>
    <s v="CPPM-PR"/>
    <n v="311"/>
    <m/>
    <m/>
    <s v=""/>
    <d v="2023-09-07T14:21:06"/>
    <s v="faizal.rasid@tm.com.my"/>
    <m/>
    <n v="288.54000000000002"/>
    <s v="Additional PO (SI/VO)"/>
    <s v="PU testing &amp; splicing not in first PO"/>
    <s v="TMone"/>
    <x v="4"/>
    <s v="MYGOV RTP FOC SPUR 12C KASTAM PENCEGAH RANTAU PANJANG"/>
    <e v="#N/A"/>
    <e v="#N/A"/>
    <m/>
    <d v="2023-08-15T00:00:00"/>
    <s v="RTP"/>
    <s v="Network Contractor"/>
    <m/>
    <m/>
    <s v="https://tm365-my.sharepoint.com/personal/badruznasrin_basri_tm_com_my/Documents/Apps/Microsoft%20Forms/Request%20New%20PR/Question%201/SLD%20-%20MYGOV%20NEO%20RTP%20FOC%20SPUR%2012C%20KASTAM%20PENCE_Mohamad%20Faizal%20Bin%20R.pdf"/>
    <n v="3400038524"/>
    <m/>
    <s v="https://tm365-my.sharepoint.com/personal/badruznasrin_basri_tm_com_my/Documents/Apps/Microsoft%20Forms/Request%20New%20PR/Question/mygov%20kastam%20pencegah_FMR+SI_Mohamad%20Faizal%20Bin%20R.pdf"/>
    <m/>
    <m/>
    <m/>
    <m/>
    <m/>
    <m/>
    <m/>
    <m/>
    <m/>
    <m/>
    <m/>
    <m/>
    <m/>
    <m/>
  </r>
  <r>
    <n v="210"/>
    <s v="Nor Alia Binti Ismail Khafidz"/>
    <s v="12. Duplicate Request"/>
    <d v="2023-09-09T00:00:00"/>
    <s v="12/9/23 masih tiada TP lengkap &amp; BOQ tak sign"/>
    <m/>
    <s v="PG"/>
    <m/>
    <s v="NRP2303015"/>
    <m/>
    <s v="TMNA/230627"/>
    <m/>
    <s v="PAC2311308"/>
    <m/>
    <s v="PG-PRL-0488-TP"/>
    <m/>
    <m/>
    <n v="0"/>
    <s v="PO Issued"/>
    <e v="#REF!"/>
    <x v="0"/>
    <s v="CPPM-PR"/>
    <n v="312"/>
    <m/>
    <m/>
    <s v=""/>
    <d v="2023-09-07T14:54:35"/>
    <s v="norfazlinda.desa@tm.com.my"/>
    <m/>
    <n v="1154.0999999999999"/>
    <s v="First PO"/>
    <m/>
    <s v="TMG"/>
    <x v="1"/>
    <s v="NRP_FOC BYB F74/F75 NID GTT/MOTOROLA SOLUTIONS - MEDAN BAYAN"/>
    <e v="#N/A"/>
    <e v="#N/A"/>
    <m/>
    <d v="2023-09-22T00:00:00"/>
    <s v="BYB"/>
    <s v="Network Contractor"/>
    <m/>
    <m/>
    <s v="https://tm365-my.sharepoint.com/personal/badruznasrin_basri_tm_com_my/Documents/Apps/Microsoft%20Forms/Request%20New%20PR/Question%201/TMNA230627-PLAN_Nor%20Fazlinda%20Hanim%20B.pdf"/>
    <n v="3400039143"/>
    <m/>
    <s v="https://tm365-my.sharepoint.com/personal/badruznasrin_basri_tm_com_my/Documents/Apps/Microsoft%20Forms/Request%20New%20PR/Question/BOQ%20TMNA230627_Nor%20Fazlinda%20Hanim%20B.pdf"/>
    <m/>
    <m/>
    <m/>
    <m/>
    <m/>
    <m/>
    <m/>
    <m/>
    <m/>
    <m/>
    <m/>
    <m/>
    <m/>
    <m/>
  </r>
  <r>
    <n v="211"/>
    <s v="Amran Bin Ramli"/>
    <s v="11.0 PO Issued"/>
    <d v="2023-09-13T00:00:00"/>
    <s v="PO - 4902146779"/>
    <s v="4902146779"/>
    <s v="PJ"/>
    <m/>
    <s v="WAI2210029"/>
    <m/>
    <s v="TMCA/230075"/>
    <m/>
    <s v="PAC2300319"/>
    <m/>
    <s v="PJ-PCO-0880-TP"/>
    <m/>
    <m/>
    <n v="0"/>
    <s v="PO Issued"/>
    <e v="#REF!"/>
    <x v="0"/>
    <s v="CPPM-PR"/>
    <n v="313"/>
    <m/>
    <m/>
    <s v=""/>
    <d v="2023-09-07T15:21:17"/>
    <s v="faiez.matjusoh@tm.com.my"/>
    <m/>
    <n v="5500"/>
    <s v="Additional PO (SI/VO)"/>
    <s v="Untuk Pembayaran NPE = Traffic Management Plan (TMP)"/>
    <s v="Unifi"/>
    <x v="2"/>
    <s v="WC Q1 TNP FOR JENDELA 2023 (J14D)"/>
    <e v="#N/A"/>
    <e v="#N/A"/>
    <m/>
    <d v="2023-04-21T00:00:00"/>
    <s v="TNP"/>
    <s v="Network Contractor"/>
    <m/>
    <m/>
    <s v="https://tm365-my.sharepoint.com/personal/badruznasrin_basri_tm_com_my/Documents/Apps/Microsoft%20Forms/Request%20New%20PR/Question%201/PCOM%20Km19.1-Km19.7-2_Mohd%20Faiez%20Mat%20Jusoh.pdf"/>
    <n v="3400038918"/>
    <m/>
    <s v="https://tm365-my.sharepoint.com/personal/badruznasrin_basri_tm_com_my/Documents/Apps/Microsoft%20Forms/Request%20New%20PR/Question/TMCA230075%20SITE%20INSTRUCTION_Mohd%20Faiez%20Mat%20Jusoh.pdf"/>
    <m/>
    <m/>
    <m/>
    <m/>
    <m/>
    <m/>
    <m/>
    <m/>
    <m/>
    <m/>
    <m/>
    <m/>
    <m/>
    <m/>
  </r>
  <r>
    <n v="212"/>
    <s v="Norizuwan Bin Che Hamid"/>
    <s v="11.0 PO Issued"/>
    <m/>
    <s v="27/9: TMSA/232035 - 4902151168  (kurang 5 patch pa"/>
    <n v="4902151168"/>
    <s v="NS"/>
    <m/>
    <s v="GOV2300502"/>
    <m/>
    <s v="TMSA/232035"/>
    <m/>
    <s v="PAC2304512"/>
    <m/>
    <m/>
    <m/>
    <m/>
    <n v="0"/>
    <s v="PO Issued"/>
    <e v="#REF!"/>
    <x v="0"/>
    <s v="CPPM-PR"/>
    <n v="314"/>
    <m/>
    <m/>
    <s v=""/>
    <d v="2023-09-07T15:23:09"/>
    <s v="norizzuan.abdrazak@tm.com.my"/>
    <m/>
    <n v="10450"/>
    <s v="Additional PO (SI/VO)"/>
    <s v="Purchase Patch Cord &amp; Patch Panel 12C for NID/CSR installation"/>
    <s v="TMone"/>
    <x v="4"/>
    <s v="NID+FOC THRU CORE F20 SPUR MYGOV*NET-JKS"/>
    <e v="#N/A"/>
    <e v="#N/A"/>
    <m/>
    <d v="2023-09-29T00:00:00"/>
    <s v="KP"/>
    <s v="Other Contract"/>
    <m/>
    <n v="3400044211"/>
    <m/>
    <n v="3400044211"/>
    <s v="AZTEL CORPORATION (M) SDN. BHD."/>
    <s v="https://tm365-my.sharepoint.com/personal/badruznasrin_basri_tm_com_my/_layouts/15/Doc.aspx?sourcedoc=%7B2A7970DB-3E3A-43E5-B3E5-56218A962979%7D&amp;file=Patch%20cord_Patch%20Panel%2012C_Mohd%20Nor%20Izzuan%20Bin.xlsx&amp;action=default&amp;mobileredirect=true"/>
    <m/>
    <m/>
    <m/>
    <m/>
    <m/>
    <m/>
    <m/>
    <m/>
    <m/>
    <m/>
    <m/>
    <m/>
    <m/>
    <m/>
  </r>
  <r>
    <n v="213"/>
    <s v="Norizuwan Bin Che Hamid"/>
    <s v="11.0 PO Issued"/>
    <d v="2023-09-11T00:00:00"/>
    <s v="27/9: TMSA/232996 - 4902151182 25/9: Submit PR. Mi"/>
    <n v="4902151182"/>
    <s v="NS"/>
    <m/>
    <s v="GOV2304818"/>
    <m/>
    <s v="TMSA/232996"/>
    <m/>
    <s v="PAC2309239"/>
    <m/>
    <m/>
    <m/>
    <m/>
    <n v="0"/>
    <s v="PO Issued"/>
    <e v="#REF!"/>
    <x v="0"/>
    <s v="CPPM-PR"/>
    <n v="315"/>
    <m/>
    <m/>
    <s v=""/>
    <d v="2023-09-07T15:28:42"/>
    <s v="norizzuan.abdrazak@tm.com.my"/>
    <m/>
    <n v="2350"/>
    <s v="Additional PO (SI/VO)"/>
    <s v="Purchase Patch Cord &amp; Patch Panel for NID/CSR Installation"/>
    <s v="TMone"/>
    <x v="4"/>
    <s v="MYGOV*NET - NID+ FOC SN_F41/F42 SPUR (12C) FOR -MOTAC-JABATAN KEBUDAYAAN DAN KESENIAN NEGARA NS"/>
    <e v="#N/A"/>
    <e v="#N/A"/>
    <m/>
    <d v="2023-09-29T00:00:00"/>
    <s v="SN"/>
    <s v="Other Contract"/>
    <m/>
    <n v="3400044211"/>
    <s v="n"/>
    <n v="3400044211"/>
    <s v="AZTEL CORPORATION (M) SDN. BHD."/>
    <s v="https://tm365-my.sharepoint.com/personal/badruznasrin_basri_tm_com_my/_layouts/15/Doc.aspx?sourcedoc=%7BC2014527-7282-43AB-8ABA-BD6E3A007C5D%7D&amp;file=Patch%20cord_Patch%20Panel%2012C_Mohd%20Nor%20Izzuan%20Bin%201.xlsx&amp;action=default&amp;mobileredirect=true"/>
    <m/>
    <m/>
    <m/>
    <m/>
    <m/>
    <m/>
    <m/>
    <m/>
    <m/>
    <m/>
    <m/>
    <m/>
    <m/>
    <m/>
  </r>
  <r>
    <n v="214"/>
    <s v="Nor Alia Binti Ismail Khafidz"/>
    <s v="11.0 PO Issued"/>
    <m/>
    <s v="Dan mohon justify keperluan item tersebut."/>
    <m/>
    <s v="MSC"/>
    <m/>
    <s v="NRP2300916"/>
    <m/>
    <s v="TMCA/231946"/>
    <m/>
    <s v="PAC2311127"/>
    <m/>
    <m/>
    <m/>
    <m/>
    <n v="0"/>
    <s v="PO Issued"/>
    <e v="#REF!"/>
    <x v="0"/>
    <s v="CPPM-PR"/>
    <n v="316"/>
    <s v="CPQ 567 TMONE"/>
    <s v="P1"/>
    <s v=""/>
    <d v="2023-09-07T15:37:59"/>
    <s v="yusof.rahim@tm.com.my"/>
    <m/>
    <n v="10640"/>
    <s v="First PO"/>
    <m/>
    <s v="TMone"/>
    <x v="1"/>
    <s v="NRP BULK KIN FOR AND MSC (1G) PH-2"/>
    <e v="#N/A"/>
    <e v="#N/A"/>
    <m/>
    <d v="2023-12-31T00:00:00"/>
    <s v="KIN"/>
    <s v="Other Contract"/>
    <m/>
    <n v="3400023548"/>
    <m/>
    <n v="3400023548"/>
    <m/>
    <s v="https://tm365-my.sharepoint.com/personal/badruznasrin_basri_tm_com_my/Documents/Apps/Microsoft%20Forms/Request%20New%20PR/Question/BOQ%20ES%20UPE%20for%20TM_Mohd%20Yusof%20Bin%20Abdul.pdf"/>
    <m/>
    <m/>
    <m/>
    <m/>
    <m/>
    <m/>
    <m/>
    <m/>
    <m/>
    <m/>
    <m/>
    <m/>
    <m/>
    <m/>
  </r>
  <r>
    <n v="215"/>
    <s v="Ahmad Zaki Bin Harris"/>
    <s v="11.0 PO Issued"/>
    <m/>
    <s v="4902147811"/>
    <m/>
    <s v="PG"/>
    <m/>
    <s v="GOV2301232"/>
    <m/>
    <s v="TMNA/231378"/>
    <m/>
    <s v="PAC2309565"/>
    <m/>
    <s v="PG-RAZ-0336-TP"/>
    <m/>
    <m/>
    <n v="0"/>
    <s v="PO Issued"/>
    <e v="#REF!"/>
    <x v="0"/>
    <s v="CPPM-PR"/>
    <n v="317"/>
    <m/>
    <m/>
    <s v=""/>
    <d v="2023-09-07T15:32:42"/>
    <s v="muhdhafidz.ali@tm.com.my"/>
    <m/>
    <n v="768.4"/>
    <s v="Additional PO (SI/VO)"/>
    <s v="CHANGE OF DESIGN. RELOCATE NID FROM NEW BUILDING TO OLD BUILDING"/>
    <s v="TMone"/>
    <x v="4"/>
    <s v="MYGOV*NET-JKSM(GEORGETOWN )-MAH SYARIAH-GEORGETOWN(IPME)-AIM"/>
    <e v="#N/A"/>
    <e v="#N/A"/>
    <m/>
    <d v="2023-09-11T00:00:00"/>
    <s v="AIM"/>
    <s v="Network Contractor"/>
    <m/>
    <m/>
    <s v="https://tm365-my.sharepoint.com/personal/badruznasrin_basri_tm_com_my/Documents/Apps/Microsoft%20Forms/Request%20New%20PR/Question%201/MYGOVNET%20MAHKAMAH%20SYARIAH%20TIMUR%20LAUT%20(1)_Muhammad%20Hafidz%20Bin.pdf"/>
    <n v="3400038882"/>
    <m/>
    <s v="https://tm365-my.sharepoint.com/personal/badruznasrin_basri_tm_com_my/Documents/Apps/Microsoft%20Forms/Request%20New%20PR/Question/BOQ%203RD%20MYGOVNET_FOC%20AIM%20F19%20NID%20MAHKAMAH%20REN_Muhammad%20Hafidz%20Bin.pdf"/>
    <m/>
    <m/>
    <m/>
    <m/>
    <m/>
    <m/>
    <m/>
    <m/>
    <m/>
    <m/>
    <m/>
    <m/>
    <m/>
    <m/>
  </r>
  <r>
    <n v="216"/>
    <s v="Nor Alia Binti Ismail Khafidz"/>
    <s v="11.0 PO Issued"/>
    <m/>
    <s v=""/>
    <m/>
    <s v="PHG"/>
    <m/>
    <s v="NRP2302908"/>
    <m/>
    <s v="TMEA/231482"/>
    <m/>
    <s v="PAC2311374"/>
    <m/>
    <s v="PHG-SDU-0022-TP"/>
    <m/>
    <m/>
    <n v="0"/>
    <s v="PO Issued"/>
    <e v="#REF!"/>
    <x v="0"/>
    <s v="CPPM-PR"/>
    <n v="318"/>
    <m/>
    <m/>
    <s v=""/>
    <d v="2023-09-07T15:58:44"/>
    <s v="najmi.rahman@tm.com.my"/>
    <m/>
    <n v="2841.9"/>
    <s v="First PO"/>
    <m/>
    <s v="TMone"/>
    <x v="1"/>
    <s v="NRP FOC (TP) GEB F40,41 PUSH TMHK(CHTI) UPC CHEMICAL KAWASAN INDUSTRI GEBENG"/>
    <e v="#N/A"/>
    <e v="#N/A"/>
    <m/>
    <d v="2023-09-08T00:00:00"/>
    <s v="GEB"/>
    <s v="Network Contractor"/>
    <m/>
    <m/>
    <s v="https://tm365-my.sharepoint.com/personal/badruznasrin_basri_tm_com_my/_layouts/15/Doc.aspx?sourcedoc=%7B85F4A00D-BEDB-4D78-81D1-BB3DD662CEE7%7D&amp;file=BOQ%20NRP%20UPC%20CHEMICAL%20GEBENG_Ahmad%20Najmi%20Bin%20Arah.xlsx&amp;action=default&amp;mobileredirect=true; https://tm365-my.sharepoint.com/personal/badruznasrin_basri_tm_com_my/Documents/Apps/Microsoft%20Forms/Request%20New%20PR/Question%201/NRP%20UPC%20CHEMICAL%20GEBENG_Ahmad%20Najmi%20Bin%20Arah.pdf"/>
    <n v="3400041274"/>
    <m/>
    <s v="https://tm365-my.sharepoint.com/personal/badruznasrin_basri_tm_com_my/_layouts/15/Doc.aspx?sourcedoc=%7B1B49899F-5064-4B4B-8FA7-1616608A226E%7D&amp;file=BOQ%20NRP%20UPC%20CHEMICAL%20GEBENG_Ahmad%20Najmi%20Bin%20Arah.xlsx&amp;action=default&amp;mobileredirect=true"/>
    <m/>
    <m/>
    <m/>
    <m/>
    <m/>
    <m/>
    <m/>
    <m/>
    <m/>
    <m/>
    <m/>
    <m/>
    <m/>
    <m/>
  </r>
  <r>
    <n v="217"/>
    <s v="Mohd Azrul Nizam Bin Aziz"/>
    <s v="11.0 PO Issued"/>
    <d v="2023-09-08T00:00:00"/>
    <s v="Queried PU &amp; insufficient budget"/>
    <m/>
    <s v="KD/PR"/>
    <m/>
    <s v="H5G2300888"/>
    <m/>
    <s v="TMNA/232538"/>
    <m/>
    <s v="PAC2311172"/>
    <m/>
    <s v="KD/PL-LIT-0171-TP"/>
    <m/>
    <m/>
    <n v="0"/>
    <s v="PO Issued"/>
    <e v="#REF!"/>
    <x v="0"/>
    <s v="CPPM-PR"/>
    <n v="319"/>
    <m/>
    <m/>
    <s v=""/>
    <d v="2023-09-07T16:03:59"/>
    <s v="rnazdin@tm.com.my"/>
    <m/>
    <n v="27099.57"/>
    <s v="Additional PO (SI/VO)"/>
    <s v="Mohon bantuan dan advise keperluan tambahan budget RM36K bagi site dibawah berikutan perubahan/tambahan laluan disebabkan laluan UG rosak (rujuk gambar) dan juga costing asal menggunakan template CNC Lite tapi bila LOR dapat ke TP Turnkey menyebabkan ada pertambahan kos. RPKA juga telah dibuat spt dibawah"/>
    <s v="TMG"/>
    <x v="0"/>
    <s v="H5G_FOC BES F15 CSR DRPER0015_KGGUARMUSANG_BES (DNB_HORIZON 5G)"/>
    <e v="#N/A"/>
    <e v="#N/A"/>
    <m/>
    <d v="2023-08-31T00:00:00"/>
    <s v="BES"/>
    <s v="Network Contractor"/>
    <m/>
    <m/>
    <s v="https://tm365-my.sharepoint.com/personal/badruznasrin_basri_tm_com_my/Documents/Apps/Microsoft%20Forms/Request%20New%20PR/Question%201/TP%20PLAN%20H5G_FOC%20BES%20F15%20CSR%20DRPER0015_KGGUARM_Ramnazdin%20Bin%20Ramli.pdf"/>
    <n v="3400038960"/>
    <m/>
    <s v="https://tm365-my.sharepoint.com/personal/badruznasrin_basri_tm_com_my/_layouts/15/Doc.aspx?sourcedoc=%7BF982F43A-44DD-4468-AF8C-1B75AEA20E4C%7D&amp;file=BOQ%20H5G_FOC%20BES%20F15%20CSR%20DRPER0015_KGGUARMUSAN_Ramnazdin%20Bin%20Ramli.xlsx&amp;action=default&amp;mobileredirect=true"/>
    <m/>
    <m/>
    <m/>
    <m/>
    <m/>
    <m/>
    <m/>
    <m/>
    <m/>
    <m/>
    <m/>
    <m/>
    <m/>
    <m/>
  </r>
  <r>
    <n v="218"/>
    <s v="Muhamad Zaini Bin Mahamad Sarip"/>
    <s v="11.0 PO Issued"/>
    <d v="2023-09-08T00:00:00"/>
    <s v=""/>
    <m/>
    <s v="KEL"/>
    <m/>
    <s v="GOV2300238"/>
    <m/>
    <s v="TMEA/238022"/>
    <m/>
    <s v="PAC2304292"/>
    <m/>
    <s v="KEL-CAK-0305-TP"/>
    <m/>
    <m/>
    <n v="0"/>
    <s v="PO Issued"/>
    <e v="#REF!"/>
    <x v="0"/>
    <s v="CPPM-PR"/>
    <n v="320"/>
    <m/>
    <m/>
    <s v=""/>
    <d v="2023-09-07T16:06:50"/>
    <s v="faizal.rasid@tm.com.my"/>
    <m/>
    <n v="7368"/>
    <s v="Additional PO (SI/VO)"/>
    <s v="CHANGE DESIGN-SOME PORTION NEED CHANGE FROM UG TO OH DUE TO DUCT BLOCKAGE"/>
    <s v="TMone"/>
    <x v="4"/>
    <s v="MYGOV PKU FOC SPUR 12C KASTAM UNIT PENCEGAH PENYELUDUPAN PENGKALAN KUBOR"/>
    <e v="#N/A"/>
    <e v="#N/A"/>
    <m/>
    <d v="2023-08-15T00:00:00"/>
    <s v="PKU"/>
    <s v="Network Contractor"/>
    <m/>
    <m/>
    <s v="https://tm365-my.sharepoint.com/personal/badruznasrin_basri_tm_com_my/Documents/Apps/Microsoft%20Forms/Request%20New%20PR/Question%201/KMZ%20MYGOV%20KASTAM%20UNIT%20PENCEGAH%20PKU_Mohamad%20Faizal%20Bin%20R.pdf"/>
    <n v="3400038524"/>
    <m/>
    <s v="https://tm365-my.sharepoint.com/personal/badruznasrin_basri_tm_com_my/Documents/Apps/Microsoft%20Forms/Request%20New%20PR/Question/SI%20MYGOV%20PKU%20FOC%20SPUR%2012C%20KASTAM%20UNIT%20PENCEGA_Mohamad%20Faizal%20Bin%20R.pdf"/>
    <m/>
    <m/>
    <m/>
    <m/>
    <m/>
    <m/>
    <m/>
    <m/>
    <m/>
    <m/>
    <m/>
    <m/>
    <m/>
    <m/>
  </r>
  <r>
    <n v="219"/>
    <s v="Hasrul Nizam Bin Othman"/>
    <s v="11.0 PO Issued"/>
    <d v="2023-09-08T00:00:00"/>
    <s v="done verified. submit to CPA"/>
    <m/>
    <s v="PHG"/>
    <m/>
    <s v="NRP2302235"/>
    <m/>
    <s v="TMEA/231437"/>
    <m/>
    <s v="PAC2309306"/>
    <m/>
    <s v="PHG-NRO-0184-TP"/>
    <m/>
    <m/>
    <n v="0"/>
    <s v="PO Issued"/>
    <e v="#REF!"/>
    <x v="0"/>
    <s v="CPPM-PR"/>
    <n v="321"/>
    <m/>
    <m/>
    <s v=""/>
    <d v="2023-09-07T10:14:34"/>
    <s v="najmi.rahman@tm.com.my"/>
    <m/>
    <n v="4468.6499999999996"/>
    <s v="Additional PO (SI/VO)"/>
    <s v="Terdapat perubahan laluan internal building, jadi terdapat pertambahan jarak fiber._x000a_Dan terdapat manhole di bawah simen di kawasan bangunan customer. Jadi perlu pecahkan simen untuk buka tudung manhole."/>
    <s v="TMone"/>
    <x v="1"/>
    <s v="NRP FOC (TP) AAR F43,44 SPURS 12C HYATT KUANTAN RESORT TELUK CEMPEDAK"/>
    <e v="#N/A"/>
    <e v="#N/A"/>
    <m/>
    <d v="2023-09-20T00:00:00"/>
    <s v="AAR"/>
    <s v="Network Contractor"/>
    <m/>
    <m/>
    <s v="https://tm365-my.sharepoint.com/personal/badruznasrin_basri_tm_com_my/Documents/Apps/Microsoft%20Forms/Request%20New%20PR/Question%201/TP%20NRP%20FOC%20(TP)%20AAR,%20F43,44%20SPURS%2012C%20HYATT%20K_Ahmad%20Najmi%20Bin%20Arah.pdf"/>
    <n v="3400038506"/>
    <m/>
    <s v="https://tm365-my.sharepoint.com/personal/badruznasrin_basri_tm_com_my/Documents/Apps/Microsoft%20Forms/Request%20New%20PR/Question/BOQ%20EXCEL%20NRP%20HYATT%20HOTEL%20TC(1)-signed_Ahmad%20Najmi%20Bin%20Arah.pdf"/>
    <m/>
    <m/>
    <m/>
    <m/>
    <m/>
    <m/>
    <m/>
    <m/>
    <m/>
    <m/>
    <m/>
    <m/>
    <m/>
    <m/>
  </r>
  <r>
    <n v="220"/>
    <s v="Muhamad Zaini Bin Mahamad Sarip"/>
    <s v="10.0 Sent to CPA for PR Creation"/>
    <d v="2023-09-08T00:00:00"/>
    <s v="TP x boleh buka. BOQ kena betulkan. TP dh ok. BOQ "/>
    <m/>
    <s v="ST"/>
    <m/>
    <s v="GOV2300772"/>
    <m/>
    <s v="TMCA/231114"/>
    <m/>
    <s v="PAC2305193"/>
    <m/>
    <s v="ST-FAS-0020-TP"/>
    <m/>
    <m/>
    <n v="0"/>
    <s v="PR Creation"/>
    <e v="#REF!"/>
    <x v="0"/>
    <s v="CPPM-PR"/>
    <n v="327"/>
    <m/>
    <m/>
    <s v=""/>
    <d v="2023-09-07T22:32:09"/>
    <s v="sazrilanwar@tm.com.my"/>
    <m/>
    <n v="9215.68"/>
    <s v="Additional PO (SI/VO)"/>
    <s v="Additional work for second cable to fulfill order requirement."/>
    <s v="TMone"/>
    <x v="4"/>
    <s v="NRP FOC MTI F026 - F027 MYGOV*NET-KPKT(JBPM)-BALAI BOMBA DAN PENYELAMAT WANGSA MAJU(IPME)-MTI"/>
    <e v="#N/A"/>
    <e v="#N/A"/>
    <m/>
    <d v="2023-09-15T00:00:00"/>
    <s v="MTI"/>
    <s v="Network Contractor"/>
    <m/>
    <m/>
    <s v="https://tm365-my.sharepoint.com/personal/badruznasrin_basri_tm_com_my/Documents/Apps/Microsoft%20Forms/Request%20New%20PR/Question%201/PLAN%20RMD%20MTI%20F021%20BALAI%20BOMBA%20TMN%20MELATI_Sazril%20Anwar%20Bin%20Zul.pdf; https://tm365-my.sharepoint.com/personal/badruznasrin_basri_tm_com_my/Documents/Apps/Microsoft%20Forms/Request%20New%20PR/Question%201/SLD%20MTI%20F021%20BALAI%20BOMBA%20TAMAN%20MELATI_Sazril%20Anwar%20Bin%20Zul.pdf"/>
    <n v="3400038556"/>
    <m/>
    <s v="https://tm365-my.sharepoint.com/personal/badruznasrin_basri_tm_com_my/Documents/Apps/Microsoft%20Forms/Request%20New%20PR/Question/BOQ%20VO%20NRP%20FOC%20MTI%20F021%20MYGOV(asterick)NET-KP_Sazril%20Anwar%20Bin%20Zul.pdf"/>
    <m/>
    <m/>
    <m/>
    <m/>
    <m/>
    <m/>
    <m/>
    <m/>
    <m/>
    <m/>
    <m/>
    <m/>
    <m/>
    <m/>
  </r>
  <r>
    <n v="221"/>
    <s v="Mohd Syahmi Bin Chik"/>
    <s v="11.0 PO Issued"/>
    <m/>
    <n v="4902147800"/>
    <n v="4902147800"/>
    <s v="SB"/>
    <m/>
    <s v="SNP2200150"/>
    <m/>
    <s v="TMCA/230701"/>
    <m/>
    <s v="PAC2303395"/>
    <m/>
    <s v="SB-SAK-0028-TP"/>
    <m/>
    <m/>
    <n v="0"/>
    <s v="PO Issued"/>
    <e v="#REF!"/>
    <x v="0"/>
    <s v="CPPM-PR"/>
    <n v="328"/>
    <m/>
    <m/>
    <s v=""/>
    <d v="2023-09-07T23:12:43"/>
    <s v="azahaari.ansan@tm.com.my"/>
    <m/>
    <n v="15887.5"/>
    <s v="Additional PO (SI/VO)"/>
    <s v="additional to VO ,balance POrt And Add FOC 12C,_x000a_908057 CPP SURU UP 152 PORT (CNC LITE) qty 60_x000a_908083 COMMERCIAL S/I FOC 12C OH(CNC LITE) qty 550"/>
    <s v="TMone"/>
    <x v="6"/>
    <s v="KKM KPOP2 FTTH SPK_C019 BBC9406 SEKOLAH JENIS KEBANGSAAN (CINA) WAH LIAN"/>
    <e v="#N/A"/>
    <e v="#N/A"/>
    <m/>
    <d v="2023-07-30T00:00:00"/>
    <s v="SPK"/>
    <s v="Network Contractor"/>
    <m/>
    <m/>
    <s v="https://tm365-my.sharepoint.com/personal/badruznasrin_basri_tm_com_my/Documents/Apps/Microsoft%20Forms/Request%20New%20PR/Question%201/SPK_C021M_SLD-DP1-7_Mohd%20Azahaari%20Bin%20Ab.pdf; https://tm365-my.sharepoint.com/personal/badruznasrin_basri_tm_com_my/Documents/Apps/Microsoft%20Forms/Request%20New%20PR/Question%201/DOKUMEN%20PENUTUPAN%204902073585%20SPK%20C019M%20DP1-13_Mohd%20Azahaari%20Bin%20Ab.pdf; https://tm365-my.sharepoint.com/personal/badruznasrin_basri_tm_com_my/Documents/Apps/Microsoft%20Forms/Request%20New%20PR/Question%201/rfsi%20cert%20SB-SAK-0028-TP_Mohd%20Azahaari%20Bin%20Ab.pdf"/>
    <n v="3400038791"/>
    <m/>
    <s v="https://tm365-my.sharepoint.com/personal/badruznasrin_basri_tm_com_my/Documents/Apps/Microsoft%20Forms/Request%20New%20PR/Question/DOKUMEN%20PENUTUPAN%204902073585%20SPK%20C019M%20DP1-13_Mohd%20Azahaari%20Bin%20Ab.pdf"/>
    <m/>
    <m/>
    <m/>
    <m/>
    <m/>
    <m/>
    <m/>
    <m/>
    <m/>
    <m/>
    <m/>
    <m/>
    <m/>
    <m/>
  </r>
  <r>
    <n v="222"/>
    <s v="Nur Fauziah Binti Abdullah Shuhaimy"/>
    <s v="11.0 PO Issued"/>
    <d v="2023-09-11T00:00:00"/>
    <s v="4/10: 4902153314. 2/10: Proceed PR  | 24/9 : Mahyu inform pending ne"/>
    <s v="4902153314"/>
    <s v="MK"/>
    <m/>
    <s v="GOV2300560"/>
    <m/>
    <s v="TMSA/232151"/>
    <m/>
    <s v="PAC2310225"/>
    <m/>
    <m/>
    <m/>
    <m/>
    <n v="0"/>
    <s v="PO Issued"/>
    <e v="#REF!"/>
    <x v="0"/>
    <s v="CPPM-PR"/>
    <n v="329"/>
    <m/>
    <m/>
    <s v=""/>
    <d v="2023-09-08T09:23:30"/>
    <s v="mahyuddin.saleh@tm.com.my"/>
    <m/>
    <n v="4976.96"/>
    <s v="Additional PO (SI/VO)"/>
    <s v="Pembelian pengatian SFP project MYGOV dari team NOKIA urgently kerana pihak CID akan lakukan mingration pertengahan bulan Sept. Pihak LO inform shipment SFP dari pihak silverage masih pending. PPM inform NOKIA ada ready stock."/>
    <s v="TMone"/>
    <x v="4"/>
    <s v="GOV NID/FOC (ADD) BBM F22/F23 KDN PEJ IMIGRESEN LT BATU BERENDAM"/>
    <e v="#N/A"/>
    <e v="#N/A"/>
    <m/>
    <d v="2023-09-15T00:00:00"/>
    <s v="BBM"/>
    <s v="Other Contract"/>
    <m/>
    <n v="3400023548"/>
    <m/>
    <n v="3400023548"/>
    <m/>
    <s v="https://tm365-my.sharepoint.com/personal/badruznasrin_basri_tm_com_my/Documents/Apps/Microsoft%20Forms/Request%20New%20PR/Question/BOQ%20EQ%20NOKIA%20SFP%201G%20-%2007092023_Mohd%20Mahyuddin%20Bin%20S.pdf"/>
    <m/>
    <m/>
    <m/>
    <m/>
    <m/>
    <m/>
    <m/>
    <m/>
    <m/>
    <m/>
    <m/>
    <m/>
    <m/>
    <m/>
  </r>
  <r>
    <n v="223"/>
    <s v="Nor Alia Binti Ismail Khafidz"/>
    <s v="11.0 PO Issued"/>
    <d v="2023-09-18T00:00:00"/>
    <s v="20/9/2023. AND done feedback"/>
    <m/>
    <s v="Sarawak"/>
    <m/>
    <s v="GOV2300509"/>
    <m/>
    <s v="TMWA/239051"/>
    <m/>
    <s v="PAC2307211"/>
    <m/>
    <s v="MR/BIN-VIG-0053-TP"/>
    <m/>
    <m/>
    <n v="0"/>
    <s v="PO Issued"/>
    <e v="#REF!"/>
    <x v="0"/>
    <s v="CPPM-PR"/>
    <n v="330"/>
    <m/>
    <m/>
    <s v=""/>
    <d v="2023-09-08T09:28:39"/>
    <s v="alice.lee@tm.com.my"/>
    <m/>
    <n v="815.81"/>
    <s v="Additional PO (SI/VO)"/>
    <s v="SI needed for urgent MyGov delivery."/>
    <s v="TMone"/>
    <x v="4"/>
    <s v="FOC BTU_F70 SPURS 12C FOR MYGOV*NET-KPKT(JBPM)-BALAI BOMBA DAN_x000a_PENYELAMAT BINTULU(IPME)-BTU"/>
    <e v="#N/A"/>
    <e v="#N/A"/>
    <m/>
    <d v="2023-08-15T00:00:00"/>
    <s v="BTU"/>
    <s v="Network Contractor"/>
    <m/>
    <m/>
    <s v="https://tm365-my.sharepoint.com/personal/badruznasrin_basri_tm_com_my/_layouts/15/Doc.aspx?sourcedoc=%7BD1FBBDD4-0C74-4B75-9C6F-44B6DA96214C%7D&amp;file=TP%20PLAN%20TMWA.239051%20BALAI%20BOMBA%20DAN%20PENYELAMA_Alice%20Lee.pptx&amp;action=edit&amp;mobileredirect=true"/>
    <n v="3400039063"/>
    <m/>
    <s v="https://tm365-my.sharepoint.com/personal/badruznasrin_basri_tm_com_my/_layouts/15/Doc.aspx?sourcedoc=%7B1C5ADA00-812C-49B4-9E10-97F64378BEC6%7D&amp;file=SI%20TMWA%20239051_Alice%20Lee.xlsx&amp;action=default&amp;mobileredirect=true"/>
    <m/>
    <m/>
    <m/>
    <m/>
    <m/>
    <m/>
    <m/>
    <m/>
    <m/>
    <m/>
    <m/>
    <m/>
    <m/>
    <m/>
  </r>
  <r>
    <n v="224"/>
    <s v="Khairul Ikmal Bin Abdul Halim"/>
    <s v="11.0 PO Issued"/>
    <m/>
    <s v=""/>
    <m/>
    <s v="Sarawak"/>
    <m/>
    <s v="BRP2300068"/>
    <m/>
    <s v="TMWA/235053"/>
    <m/>
    <s v="PAC2311281"/>
    <m/>
    <s v="KG/SB-BYT-0248-TP"/>
    <m/>
    <m/>
    <n v="0"/>
    <s v="PO Issued"/>
    <e v="#REF!"/>
    <x v="0"/>
    <s v="CPPM-PR"/>
    <n v="331"/>
    <m/>
    <m/>
    <s v=""/>
    <d v="2023-09-08T09:41:31"/>
    <s v="leehanchin@tm.com.my"/>
    <m/>
    <n v="8587.2199999999993"/>
    <s v="First PO"/>
    <m/>
    <s v="TMG"/>
    <x v="7"/>
    <s v="BR SWK FOC SAN_F33/34 SEKOLAH KEBANGSAAN KEM PAKIT (WSE) - SAN"/>
    <e v="#N/A"/>
    <e v="#N/A"/>
    <m/>
    <d v="2023-10-15T00:00:00"/>
    <s v="SAN"/>
    <s v="Network Contractor"/>
    <m/>
    <m/>
    <s v="https://tm365-my.sharepoint.com/personal/badruznasrin_basri_tm_com_my/Documents/Apps/Microsoft%20Forms/Request%20New%20PR/Question%201/TECHNICAL%20PROPOSAL%20FOR%20BR%20PAKIT_Lee%20Han%20Chin.pdf"/>
    <n v="3400038862"/>
    <m/>
    <s v="https://tm365-my.sharepoint.com/personal/badruznasrin_basri_tm_com_my/Documents/Apps/Microsoft%20Forms/Request%20New%20PR/Question/BOQ%20BR%20PAKIT_Lee%20Han%20Chin.pdf; https://tm365-my.sharepoint.com/personal/badruznasrin_basri_tm_com_my/Documents/Apps/Microsoft%20Forms/Request%20New%20PR/Question/COSTING%20BR%20PAKIT_Lee%20Han%20Chin.pdf"/>
    <m/>
    <m/>
    <m/>
    <m/>
    <m/>
    <m/>
    <m/>
    <m/>
    <m/>
    <m/>
    <m/>
    <m/>
    <m/>
    <m/>
  </r>
  <r>
    <n v="225"/>
    <s v="Mohd Azrul Nizam Bin Aziz"/>
    <s v="12. Duplicate Request"/>
    <m/>
    <s v=""/>
    <m/>
    <s v="KD/PR"/>
    <m/>
    <s v="GOV2301618"/>
    <m/>
    <s v="TMNA/231667"/>
    <m/>
    <s v="PAC2306273"/>
    <m/>
    <s v="KD/PL-RAZ-0600-TP"/>
    <m/>
    <m/>
    <n v="0"/>
    <s v="PO Issued"/>
    <e v="#REF!"/>
    <x v="0"/>
    <s v="CPPM-PR"/>
    <n v="332"/>
    <m/>
    <m/>
    <s v=""/>
    <d v="2023-09-08T09:53:49"/>
    <s v="azzim.saharin@tm.com.my"/>
    <m/>
    <n v="2414.4"/>
    <s v="Additional PO (SI/VO)"/>
    <s v="Tarik Tie Dp ke tingkat 3 Bomba Suka Menanti, laluan agak sukar, tidak direct terus trunking dari bilik MDF di Ground floor"/>
    <s v="GNT"/>
    <x v="4"/>
    <s v="MYGOV*NET FTTH (TIE) AS_C051_DP0047 IBU PEJABAT JABATAN BOMBA DAN PENYELAMAT NEGERI KEDAH JLN SUKA MENANTI"/>
    <e v="#N/A"/>
    <e v="#N/A"/>
    <m/>
    <d v="2023-09-13T00:00:00"/>
    <s v="AS"/>
    <s v="Network Contractor"/>
    <m/>
    <m/>
    <s v="https://tm365-my.sharepoint.com/personal/badruznasrin_basri_tm_com_my/_layouts/15/Doc.aspx?sourcedoc=%7B08B747A9-DEAC-48B3-B1EE-B507D50F0A98%7D&amp;file=tp%20BOMBAS_Muhammad%20Azzim%20Bin%20M%201.pptx&amp;action=edit&amp;mobileredirect=true"/>
    <n v="3400038882"/>
    <m/>
    <s v="https://tm365-my.sharepoint.com/personal/badruznasrin_basri_tm_com_my/_layouts/15/Doc.aspx?sourcedoc=%7BE5DBF61A-434D-4CD9-9B3A-F1C1B33A7CC9%7D&amp;file=Std_Costing_AWP_FTTH_CNC-forCNC_%20bomba%20tie(1)_Muhammad%20Azzim%20Bin%20M.xlsx&amp;action=default&amp;mobileredirect=true"/>
    <m/>
    <m/>
    <m/>
    <m/>
    <m/>
    <m/>
    <m/>
    <m/>
    <m/>
    <m/>
    <m/>
    <m/>
    <m/>
    <m/>
  </r>
  <r>
    <n v="226"/>
    <s v="Nor Alia Binti Ismail Khafidz"/>
    <s v="11.0 PO Issued"/>
    <m/>
    <s v=""/>
    <m/>
    <s v="MSC"/>
    <m/>
    <s v="NRP2302669"/>
    <m/>
    <s v="TMCA/231906"/>
    <m/>
    <s v="PAC2310856 "/>
    <m/>
    <s v="MSC-LIT-0131-TP"/>
    <m/>
    <m/>
    <n v="0"/>
    <s v="PO Issued"/>
    <e v="#REF!"/>
    <x v="0"/>
    <s v="CPPM-PR"/>
    <n v="333"/>
    <m/>
    <m/>
    <s v=""/>
    <d v="2023-09-08T09:45:15"/>
    <s v="mnorhisham@tm.com.my"/>
    <m/>
    <n v="19897.259999999998"/>
    <s v="Additional PO (SI/VO)"/>
    <s v="additional cws opentrenching work required for 260m in order to connect TM last manhole ke customer manhole."/>
    <s v="TMone"/>
    <x v="1"/>
    <s v="NRP CWS CBJ 2W TO AIMS DC POE1 &amp; POE2 JLN TEKNOKRAT 1/2"/>
    <e v="#N/A"/>
    <e v="#N/A"/>
    <m/>
    <d v="2023-09-15T00:00:00"/>
    <s v="CBJ"/>
    <s v="Network Contractor"/>
    <m/>
    <m/>
    <s v="https://tm365-my.sharepoint.com/personal/badruznasrin_basri_tm_com_my/_layouts/15/Doc.aspx?sourcedoc=%7B6F3E5BE0-4CB1-4C92-A169-8140298E8A99%7D&amp;file=VO%20Technical%20Proposal%20NRP%20CWS%20CBJ%202W%20TO%20AIMS_Mohd%20Norhisham%20Bin%20I.pptx&amp;action=edit&amp;mobileredirect=true"/>
    <n v="3400038963"/>
    <m/>
    <s v="https://tm365-my.sharepoint.com/personal/badruznasrin_basri_tm_com_my/Documents/Apps/Microsoft%20Forms/Request%20New%20PR/Question/BOQ%20VO%20lite%20cable_Mohd%20Norhisham%20Bin%20I.pdf"/>
    <m/>
    <m/>
    <m/>
    <m/>
    <m/>
    <m/>
    <m/>
    <m/>
    <m/>
    <m/>
    <m/>
    <m/>
    <m/>
    <m/>
  </r>
  <r>
    <n v="227"/>
    <s v="Nor Alia Binti Ismail Khafidz"/>
    <s v="11.0 PO Issued"/>
    <m/>
    <s v=""/>
    <m/>
    <s v="MSC"/>
    <m/>
    <s v="SCF2300007"/>
    <m/>
    <s v="TMCA/231386"/>
    <m/>
    <s v="PAC2307413"/>
    <m/>
    <m/>
    <m/>
    <m/>
    <n v="0"/>
    <s v="PO Issued"/>
    <e v="#REF!"/>
    <x v="0"/>
    <s v="CPPM-PR"/>
    <n v="334"/>
    <m/>
    <m/>
    <s v=""/>
    <d v="2023-09-08T10:19:24"/>
    <s v="yusof.rahim@tm.com.my"/>
    <n v="103327"/>
    <n v="1552"/>
    <s v="First PO"/>
    <m/>
    <s v="TMG"/>
    <x v="3"/>
    <s v="SCF FOC CBJ F79 192C SMW6 MORIB - KVDC"/>
    <e v="#N/A"/>
    <e v="#N/A"/>
    <m/>
    <s v="30/12/2023"/>
    <s v="CBJ"/>
    <s v="Other Contract"/>
    <m/>
    <m/>
    <m/>
    <m/>
    <m/>
    <s v="https://tm365-my.sharepoint.com/personal/badruznasrin_basri_tm_com_my/Documents/Apps/Microsoft%20Forms/Request%20New%20PR/Question/Q20011608_KABEX%20Subrack_Mohd%20Yusof%20Bin%20Abdul.pdf"/>
    <m/>
    <m/>
    <m/>
    <m/>
    <m/>
    <m/>
    <m/>
    <m/>
    <m/>
    <m/>
    <m/>
    <m/>
    <m/>
    <m/>
  </r>
  <r>
    <n v="228"/>
    <s v="Yuhaniz Binti Baidzawi"/>
    <s v="11.0 PO Issued"/>
    <d v="2023-09-12T00:00:00"/>
    <s v="PO 4902146810"/>
    <n v="4902146810"/>
    <s v="PRK"/>
    <m/>
    <s v="H5G2206183"/>
    <m/>
    <s v=" TMNA/225083 "/>
    <m/>
    <s v="PAC2223787"/>
    <m/>
    <s v="PRK-SOL-0508-TP"/>
    <m/>
    <m/>
    <n v="0"/>
    <s v="PO Issued"/>
    <e v="#REF!"/>
    <x v="0"/>
    <s v="CPPM-PR"/>
    <n v="335"/>
    <m/>
    <m/>
    <s v=""/>
    <d v="2023-09-07T17:22:51"/>
    <s v="khairulhafiz.wahab@tm.com.my"/>
    <m/>
    <n v="5873"/>
    <s v="First PO"/>
    <m/>
    <s v="TMG"/>
    <x v="0"/>
    <s v="H5G FOC SIM2_F15 SPUR (12C) CSR DALRM0503 SK NGAH IBRAHIM"/>
    <e v="#N/A"/>
    <e v="#N/A"/>
    <m/>
    <s v="15/9/2023"/>
    <s v="SIM"/>
    <s v="Network Contractor"/>
    <m/>
    <m/>
    <s v="https://tm365-my.sharepoint.com/personal/badruznasrin_basri_tm_com_my/Documents/Apps/Microsoft%20Forms/Request%20New%20PR/Question%201/TP%20Challenge_TITAN%20H5G%20FOC%20SIM2_F15%20F16%20SPUR_Khairul%20Hafiz%20Bin%20Ab%201.pdf"/>
    <n v="3400039041"/>
    <m/>
    <s v="https://tm365-my.sharepoint.com/personal/badruznasrin_basri_tm_com_my/_layouts/15/Doc.aspx?sourcedoc=%7B1B53B58D-0FBD-4FCC-BA6A-062E70F7DDFC%7D&amp;file=Std_Costing_AWP_FTTH_TP-ORI_V2-4_TITAN%20H5G%20FO_Khairul%20Hafiz%20Bin%20Ab%201.xlsx&amp;action=default&amp;mobileredirect=true"/>
    <m/>
    <m/>
    <m/>
    <m/>
    <m/>
    <m/>
    <m/>
    <m/>
    <m/>
    <m/>
    <m/>
    <m/>
    <m/>
    <m/>
  </r>
  <r>
    <n v="229"/>
    <s v="Mohd Nasharulhisham Bin Mohd Nasir"/>
    <s v="11.0 PO Issued"/>
    <d v="2023-09-12T00:00:00"/>
    <s v="4902146785 "/>
    <m/>
    <s v="ST"/>
    <m/>
    <s v="GOV2301290"/>
    <m/>
    <s v="TMCA/231262"/>
    <m/>
    <s v="PAC2307625"/>
    <m/>
    <s v="ST-ESB-0382-TP"/>
    <m/>
    <m/>
    <n v="0"/>
    <s v="PO Issued"/>
    <e v="#REF!"/>
    <x v="0"/>
    <s v="CPPM-PR"/>
    <n v="336"/>
    <m/>
    <m/>
    <s v=""/>
    <d v="2023-09-08T10:58:21"/>
    <s v="sazrilanwar@tm.com.my"/>
    <n v="9548"/>
    <n v="5174.83"/>
    <s v="Additional PO (SI/VO)"/>
    <s v="change route and additional cable due to duct stuck and cannot repair inside KEM area"/>
    <s v="TMone"/>
    <x v="4"/>
    <s v="NRP FOC BAT_F037-F038 MYGOVNET-MOD-PUSAT LATIHAN KOR ORDNANS-KEM BATU KANTOMEN (IPME)"/>
    <e v="#N/A"/>
    <e v="#N/A"/>
    <m/>
    <s v="15/9/2023"/>
    <s v="BAT"/>
    <s v="Network Contractor"/>
    <m/>
    <m/>
    <s v="https://tm365-my.sharepoint.com/personal/badruznasrin_basri_tm_com_my/Documents/Apps/Microsoft%20Forms/Request%20New%20PR/Question%201/SLD%20-%20NRP%20FOC%20BAT_F037-F038%20MYGOVNET-MOD-PUSA_Sazril%20Anwar%20Bin%20Zul.pdf; https://tm365-my.sharepoint.com/personal/badruznasrin_basri_tm_com_my/Documents/Apps/Microsoft%20Forms/Request%20New%20PR/Question%201/RMD_BAT%20KEM%20KOR%20ORDNANS%20CABLE_Sazril%20Anwar%20Bin%20Zul.pdf; https://tm365-my.sharepoint.com/personal/badruznasrin_basri_tm_com_my/Documents/Apps/Microsoft%20Forms/Request%20New%20PR/Question%201/RMD_BAT%20KEM%20KOR%20ORDNANS%20LOKASI_Sazril%20Anwar%20Bin%20Zul.pdf"/>
    <n v="3400038983"/>
    <m/>
    <s v="https://tm365-my.sharepoint.com/personal/badruznasrin_basri_tm_com_my/Documents/Apps/Microsoft%20Forms/Request%20New%20PR/Question/SI%20NRP%20FOC%20BAT_F037-F038%20MYGOVNET-MOD-PUSAT%20L_Sazril%20Anwar%20Bin%20Zul.pdf"/>
    <m/>
    <m/>
    <m/>
    <m/>
    <m/>
    <m/>
    <m/>
    <m/>
    <m/>
    <m/>
    <m/>
    <m/>
    <m/>
    <m/>
  </r>
  <r>
    <n v="230"/>
    <s v="Muhamad Zaini Bin Mahamad Sarip"/>
    <s v="11.0 PO Issued"/>
    <d v="2023-09-11T00:00:00"/>
    <s v="DAY RATE:4902146381, CPP:4902146385"/>
    <n v="4902146381"/>
    <s v="KEL"/>
    <m/>
    <s v="GOV2304915"/>
    <m/>
    <s v="TMEC/230131"/>
    <m/>
    <s v="PAC2309941"/>
    <m/>
    <s v="CNFD-MJS-0002-TP"/>
    <m/>
    <m/>
    <n v="0"/>
    <s v="PO Issued"/>
    <e v="#REF!"/>
    <x v="0"/>
    <s v="CPPM-PR"/>
    <n v="337"/>
    <m/>
    <m/>
    <s v=""/>
    <d v="2023-09-08T11:07:55"/>
    <s v="nazman.zaiyadi@tm.com.my"/>
    <n v="255290.97"/>
    <n v="14916.13"/>
    <s v="Additional PO (SI/VO)"/>
    <s v="CWS laluan kabel sedia ada sangkut @ rosak. Keperluan untuk pembaikan bagi membolehkan kabel thru laluan tersebut."/>
    <s v="TMone"/>
    <x v="4"/>
    <s v="Penarikan kabel FOC 96C junction dari TM Jeli (JLI) ke TM Ayer Lanas (AL) untuk support MyGov customers"/>
    <e v="#N/A"/>
    <e v="#N/A"/>
    <m/>
    <s v="30/9/2023"/>
    <s v="JLI-AL"/>
    <s v="Network Contractor"/>
    <m/>
    <m/>
    <s v="https://tm365-my.sharepoint.com/personal/badruznasrin_basri_tm_com_my/Documents/Apps/Microsoft%20Forms/Request%20New%20PR/Question%201/SI%20MYGOV%20FOC%20JLI-AL%20J96C-TMEC23131,%20New%20Duct_Nazman%20Bin%20Zaiyadi.pdf"/>
    <n v="3400041285"/>
    <m/>
    <s v="https://tm365-my.sharepoint.com/personal/badruznasrin_basri_tm_com_my/_layouts/15/Doc.aspx?sourcedoc=%7B1D962892-8E6F-4172-A473-EE9C120C6DE1%7D&amp;file=BQ%20SI%20MYGOV%20FOC%20JLI-AL%20J96C-TMEC230131_Nazman%20Bin%20Zaiyadi.xlsx&amp;action=default&amp;mobileredirect=true"/>
    <m/>
    <m/>
    <m/>
    <m/>
    <m/>
    <m/>
    <m/>
    <m/>
    <m/>
    <m/>
    <m/>
    <m/>
    <m/>
    <m/>
  </r>
  <r>
    <n v="231"/>
    <s v="Norizuwan Bin Che Hamid"/>
    <s v="11.0 PO Issued"/>
    <m/>
    <s v="4902148916"/>
    <n v="4902148916"/>
    <s v="NS"/>
    <m/>
    <s v="GOV2300218"/>
    <m/>
    <s v="TMSA/232122"/>
    <m/>
    <s v="PAC2304671"/>
    <m/>
    <s v="NS-YNA-0082-TP"/>
    <m/>
    <m/>
    <n v="0"/>
    <s v="PO Issued"/>
    <e v="#REF!"/>
    <x v="0"/>
    <s v="CPPM-PR"/>
    <n v="338"/>
    <m/>
    <m/>
    <s v=""/>
    <d v="2023-09-08T12:13:15"/>
    <s v="norizuwan.chehamid@tm.com.my"/>
    <n v="4657.25"/>
    <n v="936.66"/>
    <s v="Additional PO (SI/VO)"/>
    <s v="TAMBAHAN KERJA PENARIKAN CABLE KE PREMISE CUSTOMER. PROJECT 1GOV"/>
    <s v="TMone"/>
    <x v="4"/>
    <s v="MYGOV*NET - NID + FOC PD_F23 &amp; PD_F24 (12C) FOR KPKT (JBPM)-BALAI BOMBA DAN PENYELAMAT PORT DICKSON(IPME)-PD"/>
    <e v="#N/A"/>
    <e v="#N/A"/>
    <m/>
    <s v="31/8/2023"/>
    <s v="PD"/>
    <s v="Network Contractor"/>
    <m/>
    <m/>
    <s v="https://tm365-my.sharepoint.com/personal/badruznasrin_basri_tm_com_my/_layouts/15/Doc.aspx?sourcedoc=%7B52516957-2D92-4B87-8118-E474128CF610%7D&amp;file=1.%20TP%20-%20Technical%20proposal%20SI%20BALAI%20BOMBA_Norizuwan%20Bin%20Che%20Ha.pptx&amp;action=edit&amp;mobileredirect=true"/>
    <n v="3400038846"/>
    <m/>
    <s v="https://tm365-my.sharepoint.com/personal/badruznasrin_basri_tm_com_my/Documents/Apps/Microsoft%20Forms/Request%20New%20PR/Question/SI%20BOQ%20MYGOV%20BALAI%20BOMBA_Norizuwan%20Bin%20Che%20Ha.pdf; https://tm365-my.sharepoint.com/personal/badruznasrin_basri_tm_com_my/_layouts/15/Doc.aspx?sourcedoc=%7B4B70618F-CD92-4D00-BD86-6B794AA15C84%7D&amp;file=SI%20DRAFT%20PURCHASE%20MYGOV%20BALAI%20BOMBA_Norizuwan%20Bin%20Che%20Ha.xlsx&amp;action=default&amp;mobileredirect=true"/>
    <m/>
    <m/>
    <m/>
    <m/>
    <m/>
    <m/>
    <m/>
    <m/>
    <m/>
    <m/>
    <m/>
    <m/>
    <m/>
    <m/>
  </r>
  <r>
    <n v="232"/>
    <s v="Norizuwan Bin Che Hamid"/>
    <s v="11.0 PO Issued"/>
    <m/>
    <s v="4902148778"/>
    <n v="4902148778"/>
    <s v="NS"/>
    <m/>
    <s v="GOV2300614"/>
    <m/>
    <s v="TMSA/232127"/>
    <m/>
    <s v="PAC2304676"/>
    <m/>
    <s v="NS-YNA-0081-TP"/>
    <m/>
    <m/>
    <n v="0"/>
    <s v="PO Issued"/>
    <e v="#REF!"/>
    <x v="0"/>
    <s v="CPPM-PR"/>
    <n v="339"/>
    <m/>
    <m/>
    <s v=""/>
    <d v="2023-09-08T12:18:53"/>
    <s v="norizuwan.chehamid@tm.com.my"/>
    <n v="4471.13"/>
    <n v="1951.32"/>
    <s v="Additional PO (SI/VO)"/>
    <s v="PENAMBAHAN KERJA PENARIKAN CABLE KE PREMIS CUSTOMER. PROJECT MYGOV"/>
    <s v="TMone"/>
    <x v="4"/>
    <s v="MYGOV*NET - NID + FOC PD_F14(TRUE CORE) &amp; PD_F23(12C) FOR KDN (JIM)-PEJABAT IMIGRESEN JETI PORT DICKSON (IPME)-PD"/>
    <e v="#N/A"/>
    <e v="#N/A"/>
    <m/>
    <s v="31/8/2023"/>
    <s v="PD"/>
    <s v="Network Contractor"/>
    <m/>
    <m/>
    <s v="https://tm365-my.sharepoint.com/personal/badruznasrin_basri_tm_com_my/_layouts/15/Doc.aspx?sourcedoc=%7B5F46B73F-9620-42F7-9559-25F7C97276C0%7D&amp;file=1.%20TP%20-%20Technical%20proposal%20SI%20JETI%20PENUMPANG_Norizuwan%20Bin%20Che%20Ha.pptx&amp;action=edit&amp;mobileredirect=true"/>
    <n v="3400038846"/>
    <m/>
    <s v="https://tm365-my.sharepoint.com/personal/badruznasrin_basri_tm_com_my/Documents/Apps/Microsoft%20Forms/Request%20New%20PR/Question/BOQ%20SI%20MYGOV%20PEJ.%20IMIGRESEN_Norizuwan%20Bin%20Che%20Ha.pdf; https://tm365-my.sharepoint.com/personal/badruznasrin_basri_tm_com_my/_layouts/15/Doc.aspx?sourcedoc=%7B7E13C91B-151D-4C13-87AB-BA5B98E1896A%7D&amp;file=DRAFT%20PURCHASE%20SI%20MYGOV%20PEJ%20IMIGRESEN_Norizuwan%20Bin%20Che%20Ha.xlsx&amp;action=default&amp;mobileredirect=true"/>
    <m/>
    <m/>
    <m/>
    <m/>
    <m/>
    <m/>
    <m/>
    <m/>
    <m/>
    <m/>
    <m/>
    <m/>
    <m/>
    <m/>
  </r>
  <r>
    <n v="233"/>
    <s v="Mohd Azrul Nizam Bin Aziz"/>
    <s v="11.0 PO Issued"/>
    <m/>
    <s v=""/>
    <s v="4902146791"/>
    <s v="KD/PR"/>
    <m/>
    <s v="GOV2301323"/>
    <m/>
    <s v="TMNA/231760"/>
    <m/>
    <s v="PAC2306434"/>
    <m/>
    <m/>
    <m/>
    <m/>
    <n v="0"/>
    <s v="PO Issued"/>
    <e v="#REF!"/>
    <x v="0"/>
    <s v="CPPM-PR"/>
    <n v="340"/>
    <m/>
    <m/>
    <s v=""/>
    <d v="2023-09-08T12:21:48"/>
    <s v="amirb@tm.com.my"/>
    <n v="4425.47"/>
    <n v="7637.49"/>
    <s v="Additional PO (SI/VO)"/>
    <s v="Perubahan dari laluan bawah (ug) ~ 390m ke laluan atas (oh) ~350m"/>
    <s v="TMone"/>
    <x v="4"/>
    <s v="MYGOV*NET FOC SP F63 NID PEJABAT BEREK UTARA 1(99.7%)"/>
    <e v="#N/A"/>
    <e v="#N/A"/>
    <m/>
    <s v="31/8/2023"/>
    <s v="SP"/>
    <s v="Other Contract"/>
    <m/>
    <n v="3400038960"/>
    <m/>
    <m/>
    <m/>
    <s v="https://tm365-my.sharepoint.com/personal/badruznasrin_basri_tm_com_my/Documents/Apps/Microsoft%20Forms/Request%20New%20PR/Question/DETAILS%20BOQ%20MYGOVNET%20FOC%20SP%20F63%20NID%20PEJABAT%20B_Amir%20Bohtar%20B%20Othman.pdf"/>
    <m/>
    <m/>
    <m/>
    <m/>
    <m/>
    <m/>
    <m/>
    <m/>
    <m/>
    <m/>
    <m/>
    <m/>
    <m/>
    <m/>
  </r>
  <r>
    <n v="234"/>
    <s v="Mohd Syahmi Bin Chik"/>
    <s v="11.0 PO Issued"/>
    <d v="2023-09-12T00:00:00"/>
    <s v="PO: 4902147521"/>
    <s v="4902147521"/>
    <s v="MK"/>
    <m/>
    <s v="H5G2300353"/>
    <m/>
    <s v="TMSA/232604"/>
    <m/>
    <s v="PAC2311130"/>
    <m/>
    <m/>
    <m/>
    <m/>
    <n v="0"/>
    <s v="PO Issued"/>
    <e v="#REF!"/>
    <x v="0"/>
    <s v="CPPM-PR"/>
    <n v="341"/>
    <m/>
    <m/>
    <s v=""/>
    <d v="2023-09-08T12:21:46"/>
    <s v="mahyuddin.saleh@tm.com.my"/>
    <n v="59518"/>
    <n v="31245"/>
    <s v="Additional PO (SI/VO)"/>
    <s v="Pembelian Patchcord utk tampung keperluan semua project 5G MK"/>
    <s v="TMG"/>
    <x v="0"/>
    <s v="5G DNB3 HORIZON DMAGJ0055 FOC (ADD) MJ F24/F25 RAMUAN CHINA BESAR"/>
    <e v="#N/A"/>
    <e v="#N/A"/>
    <m/>
    <s v="29/9/2023"/>
    <s v="MJ"/>
    <s v="Other Contract"/>
    <m/>
    <s v="AZTEL - 1008977"/>
    <m/>
    <m/>
    <m/>
    <s v="https://tm365-my.sharepoint.com/personal/badruznasrin_basri_tm_com_my/Documents/Apps/Microsoft%20Forms/Request%20New%20PR/Question/BOQ%20TM%20MK%20-%20PATCHCORD_Mohd%20Mahyuddin%20Bin%20S.pdf"/>
    <m/>
    <m/>
    <m/>
    <m/>
    <m/>
    <m/>
    <m/>
    <m/>
    <m/>
    <m/>
    <m/>
    <m/>
    <m/>
    <m/>
  </r>
  <r>
    <n v="235"/>
    <m/>
    <s v="11.0 PO Issued"/>
    <m/>
    <s v="4902145990"/>
    <m/>
    <s v="Sarawak"/>
    <m/>
    <s v="BRP2300078"/>
    <m/>
    <s v="TMWA/232097"/>
    <m/>
    <s v="PAC2311267"/>
    <m/>
    <s v="KG/SB-BYT(RR)-0249-TP"/>
    <m/>
    <m/>
    <n v="0"/>
    <s v="PO Issued"/>
    <e v="#REF!"/>
    <x v="0"/>
    <s v="CPPM-PR"/>
    <n v="342"/>
    <m/>
    <m/>
    <s v=""/>
    <d v="2023-09-08T12:45:51"/>
    <s v="lingkuok.thong@tm.com.my"/>
    <n v="65000"/>
    <n v="25255.71"/>
    <s v="First PO"/>
    <m/>
    <s v="TMone"/>
    <x v="7"/>
    <s v="BR SWK FOC SRK_F18 24C SEKOLAH JENIS KEBANGSAAN (CINA) KIEW MANG (WSE) - SRK"/>
    <e v="#N/A"/>
    <e v="#N/A"/>
    <m/>
    <s v="30/10/2023"/>
    <s v="SRK"/>
    <s v="Network Contractor"/>
    <m/>
    <m/>
    <s v="https://tm365-my.sharepoint.com/personal/badruznasrin_basri_tm_com_my/Documents/Apps/Microsoft%20Forms/Request%20New%20PR/Question%201/TP%20tmwa232097%20SRK%20F18%20SJK(C)%20Kiew%20Mang%20Borneo_Ling%20Kuok%20Thong.pdf"/>
    <n v="3400038862"/>
    <m/>
    <s v="https://tm365-my.sharepoint.com/personal/badruznasrin_basri_tm_com_my/_layouts/15/Doc.aspx?sourcedoc=%7BDD55B905-5231-4293-9633-D1A24E09A9F6%7D&amp;file=TP%20count%20SRK%20F18%20sjk%20kiew%20mang%20Borneo%20Restu_Ling%20Kuok%20Thong.xlsx&amp;action=default&amp;mobileredirect=true"/>
    <m/>
    <m/>
    <m/>
    <m/>
    <m/>
    <m/>
    <m/>
    <m/>
    <m/>
    <m/>
    <m/>
    <m/>
    <m/>
    <m/>
  </r>
  <r>
    <n v="236"/>
    <s v="Nor Alia Binti Ismail Khafidz"/>
    <s v="8.3 Queried(other) Please fill in Remark"/>
    <d v="2023-09-18T00:00:00"/>
    <s v="Order completed but AND request new PR. query to AND.done email to AND &amp; CPM, rafidah &amp; diana"/>
    <m/>
    <s v="Sarawak"/>
    <m/>
    <s v="GOV2300449"/>
    <m/>
    <s v="TMWA/237058"/>
    <m/>
    <s v="PAC2305723"/>
    <m/>
    <m/>
    <m/>
    <m/>
    <n v="0"/>
    <s v="Queried - Require More Information From NeC/AND"/>
    <e v="#REF!"/>
    <x v="0"/>
    <s v="CPPM-PR"/>
    <n v="343"/>
    <m/>
    <m/>
    <s v=""/>
    <d v="2023-09-08T12:57:44"/>
    <s v="BUNKATAN@TM.COM.MY"/>
    <n v="13813"/>
    <n v="51860.84"/>
    <s v="First PO"/>
    <m/>
    <s v="TMG"/>
    <x v="4"/>
    <s v="FOC MR_37 (SPUR 48C/24C/12C)  FOR BALAI BOMBA DAN PENYELAMAT MIRI LOPENG, BILIK KAWALAN 98000 MIRI"/>
    <e v="#N/A"/>
    <e v="#N/A"/>
    <m/>
    <s v="18/9/2023"/>
    <s v="MR"/>
    <s v="Other Contract"/>
    <m/>
    <n v="3400038767"/>
    <m/>
    <m/>
    <m/>
    <s v="https://tm365-my.sharepoint.com/personal/badruznasrin_basri_tm_com_my/Documents/Apps/Microsoft%20Forms/Request%20New%20PR/Question/TP%20FOC%20MR_F37%20FOR%20BALAI%20BOMBA%20DAN%20PENYELAMAT_Bun%20Katan%20Katan.pdf; https://tm365-my.sharepoint.com/personal/badruznasrin_basri_tm_com_my/Documents/Apps/Microsoft%20Forms/Request%20New%20PR/Question/NID%20BOMBA%20LOPENG%20(1)_Bun%20Katan%20Katan.JPG; https://tm365-my.sharepoint.com/personal/badruznasrin_basri_tm_com_my/Documents/Apps/Microsoft%20Forms/Request%20New%20PR/Question/TMWA237058%20PERUNDING%20GEOMATIK%202_Bun%20Katan%20Katan.pdf"/>
    <m/>
    <m/>
    <m/>
    <m/>
    <m/>
    <m/>
    <m/>
    <m/>
    <m/>
    <m/>
    <m/>
    <m/>
    <m/>
    <m/>
  </r>
  <r>
    <n v="237"/>
    <s v="Ilman Afif Bin Zulkifli"/>
    <s v="10.0 Sent to CPA for PR Creation"/>
    <m/>
    <s v=""/>
    <m/>
    <s v="Sarawak"/>
    <m/>
    <s v="GOV2300906"/>
    <m/>
    <s v="tmwa/237093"/>
    <m/>
    <s v="PAC2308948"/>
    <m/>
    <m/>
    <m/>
    <m/>
    <n v="0"/>
    <s v="PR Creation"/>
    <e v="#REF!"/>
    <x v="0"/>
    <s v="CPPM-PR"/>
    <n v="344"/>
    <m/>
    <m/>
    <s v=""/>
    <d v="2023-09-08T13:09:38"/>
    <s v="BUNKATAN@TM.COM.MY"/>
    <n v="36338"/>
    <n v="11622.55"/>
    <s v="Additional PO (SI/VO)"/>
    <s v="additional work to be done at the site"/>
    <s v="TMG"/>
    <x v="4"/>
    <s v="FOC LWS_F04 (SPUR 24C/12C) &amp; LWS_F05 (192C/96C/48C/24C/12C) FOR PEJABAT IMIGRESEN LAWAS , TINGKAT 1, WISMA PERSEKUTUAN 98850 LAWAS"/>
    <e v="#N/A"/>
    <e v="#N/A"/>
    <m/>
    <s v="31/8/2023"/>
    <s v="LWS"/>
    <s v="Other Contract"/>
    <m/>
    <n v="3400039053"/>
    <m/>
    <m/>
    <m/>
    <s v="https://tm365-my.sharepoint.com/personal/badruznasrin_basri_tm_com_my/Documents/Apps/Microsoft%20Forms/Request%20New%20PR/Question/TMWA237093%20EPS%20SINAR_Bun%20Katan%20Katan.pdf"/>
    <m/>
    <m/>
    <m/>
    <m/>
    <m/>
    <m/>
    <m/>
    <m/>
    <m/>
    <m/>
    <m/>
    <m/>
    <m/>
    <m/>
  </r>
  <r>
    <n v="238"/>
    <s v="Nor Alia Binti Ismail Khafidz"/>
    <s v="12. Duplicate Request"/>
    <m/>
    <s v=""/>
    <m/>
    <s v="Sarawak"/>
    <m/>
    <s v="GOV2300449"/>
    <m/>
    <s v="TMWA/237058"/>
    <m/>
    <s v="PAC2305723"/>
    <m/>
    <m/>
    <m/>
    <m/>
    <n v="0"/>
    <s v="PO Issued"/>
    <e v="#REF!"/>
    <x v="0"/>
    <s v="CPPM-PR"/>
    <n v="345"/>
    <m/>
    <m/>
    <s v=""/>
    <d v="2023-09-08T13:21:47"/>
    <s v="BUNKATAN@TM.COM.MY"/>
    <n v="13813"/>
    <n v="51860.84"/>
    <s v="First PO"/>
    <m/>
    <s v="TMG"/>
    <x v="4"/>
    <s v="FOC MR_37 (SPUR 48C/24C/12C) FOR BALAI BOMBA DAN PENYELAMAT MIRI LOPENG, BILIK KAWALAN 98000 MIRI"/>
    <e v="#N/A"/>
    <e v="#N/A"/>
    <m/>
    <s v="15/9/2023"/>
    <s v="MR"/>
    <s v="Other Contract"/>
    <m/>
    <n v="3400038767"/>
    <m/>
    <m/>
    <m/>
    <s v="https://tm365-my.sharepoint.com/personal/badruznasrin_basri_tm_com_my/Documents/Apps/Microsoft%20Forms/Request%20New%20PR/Question/TMWA237058_Bun%20Katan%20Katan.pdf"/>
    <m/>
    <m/>
    <m/>
    <m/>
    <m/>
    <m/>
    <m/>
    <m/>
    <m/>
    <m/>
    <m/>
    <m/>
    <m/>
    <m/>
  </r>
  <r>
    <n v="239"/>
    <s v="Nor Alia Binti Ismail Khafidz"/>
    <s v="12. Duplicate Request"/>
    <m/>
    <s v=""/>
    <m/>
    <s v="Sarawak"/>
    <m/>
    <s v="GOV2300449"/>
    <m/>
    <s v="TMWA/237058"/>
    <m/>
    <s v="PAC2305723"/>
    <m/>
    <m/>
    <m/>
    <m/>
    <n v="0"/>
    <s v="PO Issued"/>
    <e v="#REF!"/>
    <x v="0"/>
    <s v="CPPM-PR"/>
    <n v="346"/>
    <m/>
    <m/>
    <s v=""/>
    <d v="2023-09-08T13:29:40"/>
    <s v="BUNKATAN@TM.COM.MY"/>
    <n v="13813"/>
    <n v="258.10000000000002"/>
    <s v="Additional PO (SI/VO)"/>
    <s v="locate and prepare manhole"/>
    <s v="TMone"/>
    <x v="4"/>
    <s v="locate and prepare mainhole"/>
    <e v="#N/A"/>
    <e v="#N/A"/>
    <m/>
    <s v="18/9/2023"/>
    <s v="MR"/>
    <s v="Other Contract"/>
    <m/>
    <n v="3400038767"/>
    <m/>
    <m/>
    <m/>
    <s v="https://tm365-my.sharepoint.com/personal/badruznasrin_basri_tm_com_my/Documents/Apps/Microsoft%20Forms/Request%20New%20PR/Question/TMWA237058%20SI_Bun%20Katan%20Katan.pdf"/>
    <m/>
    <m/>
    <m/>
    <m/>
    <m/>
    <m/>
    <m/>
    <m/>
    <m/>
    <m/>
    <m/>
    <m/>
    <m/>
    <m/>
  </r>
  <r>
    <n v="240"/>
    <s v="Ilman Afif Bin Zulkifli"/>
    <s v="1.2 New Request PR"/>
    <m/>
    <s v=""/>
    <m/>
    <s v="Sarawak"/>
    <m/>
    <s v="GOV2300852"/>
    <m/>
    <s v="TMWA/237087"/>
    <m/>
    <s v="PAC2305723"/>
    <m/>
    <m/>
    <m/>
    <m/>
    <n v="0"/>
    <e v="#N/A"/>
    <e v="#REF!"/>
    <x v="0"/>
    <s v="CPPM-PR"/>
    <n v="347"/>
    <m/>
    <m/>
    <s v=""/>
    <d v="2023-09-08T13:35:45"/>
    <s v="BUNKATAN@TM.COM.MY"/>
    <n v="161483"/>
    <n v="19576.21"/>
    <s v="Additional PO (SI/VO)"/>
    <s v="extra work at site"/>
    <s v="TMone"/>
    <x v="4"/>
    <s v="FOC LG_F21 (SPUR 96C/48C/24C/12C) &amp; LG_F08 (SPUR 48C/24C/12C) FOR POS KAWALAN IMIGRESEN PANDARUAN, POS KAWALAN IMIGRESEN PANDARUAN 98700 LIMBANG"/>
    <e v="#N/A"/>
    <e v="#N/A"/>
    <m/>
    <s v="18/9/2023"/>
    <s v="LG"/>
    <s v="Other Contract"/>
    <m/>
    <n v="3400038767"/>
    <m/>
    <m/>
    <m/>
    <s v="https://tm365-my.sharepoint.com/personal/badruznasrin_basri_tm_com_my/Documents/Apps/Microsoft%20Forms/Request%20New%20PR/Question/TMWA237087%20SI_Bun%20Katan%20Katan.pdf"/>
    <m/>
    <m/>
    <m/>
    <m/>
    <m/>
    <m/>
    <m/>
    <m/>
    <m/>
    <m/>
    <m/>
    <m/>
    <m/>
    <m/>
  </r>
  <r>
    <n v="241"/>
    <s v="Mohd Nasharulhisham Bin Mohd Nasir"/>
    <s v="11.0 PO Issued"/>
    <d v="2023-09-13T00:00:00"/>
    <s v="4902147074"/>
    <m/>
    <s v="ST"/>
    <m/>
    <s v="GOV2305237"/>
    <m/>
    <s v="TMCA/232007"/>
    <m/>
    <s v="PAC2310512"/>
    <m/>
    <s v="ST-NXS-0143-TP"/>
    <m/>
    <m/>
    <n v="0"/>
    <s v="PO Issued"/>
    <e v="#REF!"/>
    <x v="0"/>
    <s v="CPPM-PR"/>
    <n v="348"/>
    <m/>
    <m/>
    <s v=""/>
    <d v="2023-09-08T15:24:50"/>
    <s v="sazrilanwar@tm.com.my"/>
    <n v="2495"/>
    <n v="2310.81"/>
    <s v="Additional PO (SI/VO)"/>
    <s v="change route from UG to OH"/>
    <s v="TMone"/>
    <x v="4"/>
    <s v="TITAN NRP FOC KRT F031 MYGOV*NET- MPIC (LGM)- LEMBAGA GETAH MALAYSIA CAWANGAN JALAN AMPANG (IPME)- KRT"/>
    <e v="#N/A"/>
    <e v="#N/A"/>
    <m/>
    <s v="15/9/2023"/>
    <s v="KRT"/>
    <s v="Network Contractor"/>
    <m/>
    <m/>
    <s v="https://tm365-my.sharepoint.com/personal/badruznasrin_basri_tm_com_my/Documents/Apps/Microsoft%20Forms/Request%20New%20PR/Question%201/VO%20REDMARK%20KRT%20LEMBAGA%20GETAH_Sazril%20Anwar%20Bin%20Zul.pdf"/>
    <n v="3400038905"/>
    <m/>
    <s v="https://tm365-my.sharepoint.com/personal/badruznasrin_basri_tm_com_my/_layouts/15/Doc.aspx?sourcedoc=%7BFBB8B1C8-C93C-4060-AB60-1452B41988DA%7D&amp;file=BOQ%20VO%20NRP%20LEMBAGA%20GETAH_Sazril%20Anwar%20Bin%20Zul.xlsx&amp;action=default&amp;mobileredirect=true; https://tm365-my.sharepoint.com/personal/badruznasrin_basri_tm_com_my/Documents/Apps/Microsoft%20Forms/Request%20New%20PR/Question/VO%20NRP%20FOC%20KRT%20F031%20MYGOV%20NET%20LEMBAGA%20GETAH%20M_Sazril%20Anwar%20Bin%20Zul.pdf"/>
    <m/>
    <m/>
    <m/>
    <m/>
    <m/>
    <m/>
    <m/>
    <m/>
    <m/>
    <m/>
    <m/>
    <m/>
    <m/>
    <m/>
  </r>
  <r>
    <n v="242"/>
    <s v="Norizuwan Bin Che Hamid"/>
    <s v="11.0 PO Issued"/>
    <m/>
    <s v="4902148762"/>
    <n v="4902148762"/>
    <s v="NS"/>
    <m/>
    <s v="GOV2304954"/>
    <m/>
    <s v="TMSA/233016"/>
    <m/>
    <s v="PAC2310009"/>
    <m/>
    <s v="NS-YNA-0101-TP"/>
    <m/>
    <m/>
    <n v="0"/>
    <s v="PO Issued"/>
    <e v="#REF!"/>
    <x v="0"/>
    <s v="CPPM-PR"/>
    <n v="349"/>
    <m/>
    <m/>
    <s v=""/>
    <d v="2023-09-08T15:26:27"/>
    <s v="risdan.yassin@tm.com.my"/>
    <n v="4828"/>
    <n v="3255.51"/>
    <s v="Additional PO (SI/VO)"/>
    <s v="Additional cable, breaking &amp; repair joint box and push &amp; test core core ESS cable"/>
    <s v="TMone"/>
    <x v="4"/>
    <s v="NID + THRU CORE FOC KP F12 SPUR MYGOV NET-KKD (PENERANGAN) -PEJABAT PENERANGAN DAERAH KUALA PILAH (IPME)-KP"/>
    <e v="#N/A"/>
    <e v="#N/A"/>
    <m/>
    <s v="29/7/2023"/>
    <s v="KP"/>
    <s v="Network Contractor"/>
    <m/>
    <m/>
    <s v="https://tm365-my.sharepoint.com/personal/badruznasrin_basri_tm_com_my/Documents/Apps/Microsoft%20Forms/Request%20New%20PR/Question%201/PLAN%20KP%20F12%20PEJABAT%20PENERANGAN%20KUALA%20PILAH_Risdan%20Bin%20Mohd%20Yass.pdf"/>
    <n v="3400038846"/>
    <m/>
    <s v="https://tm365-my.sharepoint.com/personal/badruznasrin_basri_tm_com_my/_layouts/15/Doc.aspx?sourcedoc=%7B2D74E68D-6785-47CF-A2B9-EAB623ED4F46%7D&amp;file=BOQ%20SI%20KP%20PJBT%20PENERANGAN%20-%20YNA_Risdan%20Bin%20Mohd%20Yass.docx&amp;action=default&amp;mobileredirect=true"/>
    <m/>
    <m/>
    <m/>
    <m/>
    <m/>
    <m/>
    <m/>
    <m/>
    <m/>
    <m/>
    <m/>
    <m/>
    <m/>
    <m/>
  </r>
  <r>
    <n v="243"/>
    <s v="Mohd Shahfre Bin Sa'afie"/>
    <s v="11.0 PO Issued"/>
    <s v=" "/>
    <n v="4902148093"/>
    <n v="4902148093"/>
    <s v="SB"/>
    <m/>
    <s v="NRP2302782"/>
    <m/>
    <s v="TMCA/231869"/>
    <m/>
    <s v="PAC2310627"/>
    <m/>
    <s v="SB-CEN-0033-TP"/>
    <m/>
    <m/>
    <n v="0"/>
    <s v="PO Issued"/>
    <e v="#REF!"/>
    <x v="0"/>
    <s v="CPPM-PR"/>
    <n v="350"/>
    <m/>
    <m/>
    <s v=""/>
    <d v="2023-09-08T15:51:03"/>
    <s v="atirah.razak@tm.com.my"/>
    <n v="14991"/>
    <n v="2041.08"/>
    <s v="Additional PO (SI/VO)"/>
    <s v="Way rosak dari mainhole TM ke mainhole seberang jalan berhadapan Daikin, atas perbincangan bersama dan dicadangkan oleh SO untuk baik pulih duct yang rosak untuk menyambung penarikan cable dari point terakhir ke dalam Daikin. Keputusan dilakukan selepas roadding kiri dan kanan mainhole itu."/>
    <s v="TMG"/>
    <x v="1"/>
    <s v="NRP SRG F27 NO.2 DAIKIN JLN RAGUN 15/17, SEK.15 SHAH ALAM"/>
    <e v="#N/A"/>
    <e v="#N/A"/>
    <m/>
    <d v="2023-02-09T00:00:00"/>
    <s v="SRG"/>
    <s v="Network Contractor"/>
    <m/>
    <m/>
    <s v="https://tm365-my.sharepoint.com/personal/badruznasrin_basri_tm_com_my/Documents/Apps/Microsoft%20Forms/Request%20New%20PR/Question%201/VO%20DAIKIN%20SITE%20PICTURE%20(2)_Siti%20Atirah%20Razak.pdf"/>
    <n v="3400038526"/>
    <m/>
    <s v="https://tm365-my.sharepoint.com/personal/badruznasrin_basri_tm_com_my/Documents/Apps/Microsoft%20Forms/Request%20New%20PR/Question/CamScanner%2009-08-2023%2011.51%20(1)_Siti%20Atirah%20Razak.pdf"/>
    <m/>
    <m/>
    <m/>
    <m/>
    <m/>
    <m/>
    <m/>
    <m/>
    <m/>
    <m/>
    <m/>
    <m/>
    <m/>
    <m/>
  </r>
  <r>
    <n v="244"/>
    <s v="Khairunnisa Bte Muhamad Noor"/>
    <s v="6.2 LOR Approved in Vprime"/>
    <m/>
    <s v=""/>
    <m/>
    <s v="Sarawak"/>
    <m/>
    <s v="NRP2302029"/>
    <m/>
    <s v="TMWA/235042"/>
    <m/>
    <s v="PAC2308146"/>
    <m/>
    <s v="KG/SB-EDN-0135-TP"/>
    <m/>
    <m/>
    <n v="0"/>
    <s v="LOR Issued"/>
    <e v="#REF!"/>
    <x v="0"/>
    <s v="CPPM-PR"/>
    <n v="351"/>
    <m/>
    <m/>
    <s v=""/>
    <d v="2023-09-08T16:02:01"/>
    <s v="noreha.fatehi@tm.com.my"/>
    <n v="37875"/>
    <n v="1249.25"/>
    <s v="Additional PO (SI/VO)"/>
    <s v="For time being we using extra core by NMO.  Need to pull extra 48C UG cable, which we need to replace core we borrow from NMO. "/>
    <s v="TMone"/>
    <x v="1"/>
    <s v="NID 10G/FOC FOR SARAWAK INFORMATION SYSTEMS SDN BHD- BETONG STATE COMPLEX(MEP2P LEG B)-BTG"/>
    <e v="#N/A"/>
    <e v="#N/A"/>
    <m/>
    <s v="30/8/2023"/>
    <s v="BTG"/>
    <s v="Network Contractor"/>
    <m/>
    <m/>
    <s v="https://tm365-my.sharepoint.com/personal/badruznasrin_basri_tm_com_my/Documents/Apps/Microsoft%20Forms/Request%20New%20PR/Question%201/Std_Costing%20SITE%20INSTRUCTION%20SIS%20NID%20BETONG_Noreha%20Binti%20Fatehi.pdf; https://tm365-my.sharepoint.com/personal/badruznasrin_basri_tm_com_my/_layouts/15/Doc.aspx?sourcedoc=%7B80543BA1-ED60-4AAB-B96D-BF64E6AE47E2%7D&amp;file=Std_Costing%20SITE%20INSTRUCTION%20SIS%20NID%20BETONG_Noreha%20Binti%20Fatehi.xlsx&amp;action=default&amp;mobileredirect=true; https://tm365-my.sharepoint.com/personal/badruznasrin_basri_tm_com_my/Documents/Apps/Microsoft%20Forms/Request%20New%20PR/Question%201/TBOQ%20SITE%20INSTRUCTION%20SIS%20NID%20BETONG_Noreha%20Binti%20Fatehi.pdf; https://tm365-my.sharepoint.com/personal/badruznasrin_basri_tm_com_my/Documents/Apps/Microsoft%20Forms/Request%20New%20PR/Question%201/TP%20FOR%20SITE%20INSTRUCTION%20NID%20BETONG_Noreha%20Binti%20Fatehi.pdf"/>
    <n v="3400038865"/>
    <m/>
    <s v="https://tm365-my.sharepoint.com/personal/badruznasrin_basri_tm_com_my/_layouts/15/Doc.aspx?sourcedoc=%7BA1937C8D-92D1-4A9C-886B-76C34ADB3A33%7D&amp;file=Std_Costing%20SITE%20INSTRUCTION%20SIS%20NID%20BETONG_Noreha%20Binti%20Fatehi.xlsx&amp;action=default&amp;mobileredirect=true"/>
    <m/>
    <m/>
    <m/>
    <m/>
    <m/>
    <m/>
    <m/>
    <m/>
    <m/>
    <m/>
    <m/>
    <m/>
    <m/>
    <m/>
  </r>
  <r>
    <n v="245"/>
    <s v="Norizuwan Bin Che Hamid"/>
    <s v="11.0 PO Issued"/>
    <m/>
    <s v="22/9: PO done. PENDING RELEASE PR"/>
    <n v="4902150098"/>
    <s v="NS"/>
    <m/>
    <s v="GOV2301345"/>
    <m/>
    <s v="TMSA/232762"/>
    <m/>
    <s v="PAC2307697"/>
    <m/>
    <s v="NS-MOT-0009-TP"/>
    <m/>
    <m/>
    <n v="0"/>
    <s v="PO Issued"/>
    <e v="#REF!"/>
    <x v="0"/>
    <s v="CPPM-PR"/>
    <n v="352"/>
    <m/>
    <m/>
    <s v=""/>
    <d v="2023-09-08T16:29:23"/>
    <s v="norizuwan.chehamid@tm.com.my"/>
    <n v="90658"/>
    <n v="76929.97"/>
    <s v="Additional PO (SI/VO)"/>
    <s v="PENARIKAN CABLE SPUR BARU KE KAWASAN TUDM SENDAYAN UNTUK PROJECT MYGOV"/>
    <s v="TMone"/>
    <x v="4"/>
    <s v="NID + FOC FSN F18/19 SPUR 48/24/12C KEMENTERIAN PERTAHANAN MALAYSIA-TUDM- MPPLU PANGKALAN UDARA SENDAYANG-POINTGATE (DOME)-FSN"/>
    <e v="#N/A"/>
    <e v="#N/A"/>
    <m/>
    <s v="31/8/2023"/>
    <s v="FSN"/>
    <s v="Network Contractor"/>
    <m/>
    <m/>
    <s v="https://tm365-my.sharepoint.com/personal/badruznasrin_basri_tm_com_my/_layouts/15/Doc.aspx?sourcedoc=%7BDA6D87A3-B680-4504-AF72-622F08E1FD93%7D&amp;file=TECHNICAL%20PROPOSAL%20TUDM%20SENDAYAN_Norizuwan%20Bin%20Che%20Ha.pptx&amp;action=edit&amp;mobileredirect=true"/>
    <n v="3400038912"/>
    <s v="MOTOBINA SDN. BHD."/>
    <s v="https://tm365-my.sharepoint.com/personal/badruznasrin_basri_tm_com_my/Documents/Apps/Microsoft%20Forms/Request%20New%20PR/Question/BOQ%20TUDM%20SENDAYAN_Norizuwan%20Bin%20Che%20Ha.pdf; https://tm365-my.sharepoint.com/personal/badruznasrin_basri_tm_com_my/_layouts/15/Doc.aspx?sourcedoc=%7BA40441C8-0C13-48E9-8D83-9EFA3DA5BED8%7D&amp;file=Std_Costing_AWP_CWS-5G-NRP-TUDM%20SENDAYAN_Norizuwan%20Bin%20Che%20Ha.xlsx&amp;action=default&amp;mobileredirect=true"/>
    <m/>
    <m/>
    <m/>
    <m/>
    <m/>
    <m/>
    <m/>
    <m/>
    <m/>
    <m/>
    <m/>
    <m/>
    <m/>
    <m/>
  </r>
  <r>
    <n v="246"/>
    <s v="Norizuwan Bin Che Hamid"/>
    <s v="11.0 PO Issued"/>
    <m/>
    <s v="4902148777"/>
    <n v="4902148777"/>
    <s v="NS"/>
    <m/>
    <s v="GOV2302187"/>
    <m/>
    <s v="TMSA/232998"/>
    <m/>
    <s v="PAC2309241"/>
    <m/>
    <s v="NS-MOT-0003-TP"/>
    <m/>
    <m/>
    <n v="0"/>
    <s v="PO Issued"/>
    <e v="#REF!"/>
    <x v="0"/>
    <s v="CPPM-PR"/>
    <n v="353"/>
    <m/>
    <m/>
    <s v=""/>
    <d v="2023-09-08T16:30:53"/>
    <s v="norizuwan.chehamid@tm.com.my"/>
    <n v="6680"/>
    <n v="5358.76"/>
    <s v="Additional PO (SI/VO)"/>
    <s v="TAMBAHAN KERJA PENARIKAN FIBER KE PREMIS CUSTOMER UNTUK PROJECT MYGOV"/>
    <s v="TMone"/>
    <x v="4"/>
    <s v="MYGOV*NET - FTTH ADD DSS RU_C113 FOR MOH-KLINIK KESIHATAN ASTANA RAJA"/>
    <e v="#N/A"/>
    <e v="#N/A"/>
    <m/>
    <s v="31/8/2023"/>
    <s v="RU"/>
    <s v="Network Contractor"/>
    <m/>
    <m/>
    <s v="https://tm365-my.sharepoint.com/personal/badruznasrin_basri_tm_com_my/_layouts/15/Doc.aspx?sourcedoc=%7BC4B8C2DC-EF3A-4E87-83AD-F30D9DB4F620%7D&amp;file=TECHNICAL%20PROPOSAL%20KLINIK%20ASTANA%20RAJA_Norizuwan%20Bin%20Che%20Ha.pptx&amp;action=edit&amp;mobileredirect=true"/>
    <n v="3400038912"/>
    <m/>
    <s v="https://tm365-my.sharepoint.com/personal/badruznasrin_basri_tm_com_my/Documents/Apps/Microsoft%20Forms/Request%20New%20PR/Question/BOQ%20SI%20KLINIK%20KESIHATAN%20ASTANA%20RAJA_Norizuwan%20Bin%20Che%20Ha.pdf; https://tm365-my.sharepoint.com/personal/badruznasrin_basri_tm_com_my/_layouts/15/Doc.aspx?sourcedoc=%7B3CD23797-E297-4B25-95C5-46B0B70B9884%7D&amp;file=Std_Costing_AWP_FTTH_TP-ORI_V2-3%20MYGOVNET%20-%20S_Norizuwan%20Bin%20Che%20Ha.xlsx&amp;action=default&amp;mobileredirect=true"/>
    <m/>
    <m/>
    <m/>
    <m/>
    <m/>
    <m/>
    <m/>
    <m/>
    <m/>
    <m/>
    <m/>
    <m/>
    <m/>
    <m/>
  </r>
  <r>
    <n v="247"/>
    <s v="Hasrul Nizam Bin Othman"/>
    <s v="12. Exceed Warant"/>
    <d v="2023-09-09T00:00:00"/>
    <s v="pending feedback AND,exceed warrant waiters, contr"/>
    <m/>
    <s v="PHG"/>
    <m/>
    <s v="PR no:1003488480"/>
    <m/>
    <s v="SMEA/220303"/>
    <m/>
    <s v="X"/>
    <m/>
    <s v="PHG-HAR-0700"/>
    <m/>
    <m/>
    <n v="0"/>
    <s v="Insufficient Budget"/>
    <e v="#REF!"/>
    <x v="0"/>
    <s v="CPPM-PR"/>
    <n v="354"/>
    <m/>
    <m/>
    <s v=""/>
    <d v="2023-09-08T16:41:00"/>
    <s v="m_saufi@tm.com.my"/>
    <n v="36000"/>
    <n v="18011.68"/>
    <s v="First PO"/>
    <m/>
    <s v="Unifi"/>
    <x v="3"/>
    <s v="Waiters ( PR sudah di create tahun lepas , tak sempat release kontrak Expire), kontrak baru di buka sampai 10/9/23."/>
    <e v="#N/A"/>
    <e v="#N/A"/>
    <m/>
    <s v="21/10/2022"/>
    <s v="BE, SRU"/>
    <s v="Network Contractor"/>
    <m/>
    <m/>
    <s v="https://tm365-my.sharepoint.com/personal/badruznasrin_basri_tm_com_my/_layouts/15/Doc.aspx?sourcedoc=%7B2967D090-E813-4C28-85F3-A255BFD1133D%7D&amp;file=Copy%20of%20WAITERS%20CLEARANCE%20PENDING%20PO%2021%20SEPT_Mohd%20Saufi%20Bin%20Jusoh.xlsx&amp;action=default&amp;mobileredirect=true"/>
    <n v="139376553"/>
    <m/>
    <s v="https://tm365-my.sharepoint.com/personal/badruznasrin_basri_tm_com_my/_layouts/15/Doc.aspx?sourcedoc=%7B4A8D3771-8512-457B-BEF5-E302C39161FD%7D&amp;file=Copy%20of%20WAITERS%20CLEARANCE%20PENDING%20PO%2021%20SEPT_Mohd%20Saufi%20Bin%20Jusoh.xlsx&amp;action=default&amp;mobileredirect=true"/>
    <m/>
    <m/>
    <m/>
    <m/>
    <m/>
    <m/>
    <m/>
    <m/>
    <m/>
    <m/>
    <m/>
    <m/>
    <m/>
    <m/>
  </r>
  <r>
    <n v="248"/>
    <s v="Norizuwan Bin Che Hamid"/>
    <s v="11.0 PO Issued"/>
    <m/>
    <s v="4902148808"/>
    <n v="4902148808"/>
    <s v="NS"/>
    <m/>
    <s v="GOV2300212"/>
    <m/>
    <s v="TMSA/232115"/>
    <m/>
    <s v="PAC2304768"/>
    <m/>
    <s v="NS-MOT-0006-TP"/>
    <m/>
    <m/>
    <n v="0"/>
    <s v="PO Issued"/>
    <e v="#REF!"/>
    <x v="0"/>
    <s v="CPPM-PR"/>
    <n v="355"/>
    <m/>
    <m/>
    <s v=""/>
    <d v="2023-09-08T16:36:13"/>
    <s v="norizuwan.chehamid@tm.com.my"/>
    <n v="6106"/>
    <n v="4867.3"/>
    <s v="Additional PO (SI/VO)"/>
    <s v="TAMBAHAN FIBER KE PREMIS CUSTOMER BAGI KERJA MYGOV"/>
    <s v="TMone"/>
    <x v="4"/>
    <s v="MYGOV*NET - NID+ FOC RU_F18 SPUR (12C) FOR -BALAI BOMBA DAN PENYELAMAT REMBAU"/>
    <e v="#N/A"/>
    <e v="#N/A"/>
    <m/>
    <s v="31/8/2023"/>
    <s v="RU"/>
    <s v="Network Contractor"/>
    <m/>
    <m/>
    <s v="https://tm365-my.sharepoint.com/personal/badruznasrin_basri_tm_com_my/_layouts/15/Doc.aspx?sourcedoc=%7B77C18278-7ED6-4B40-99B1-965B6B7CE389%7D&amp;file=TECHNICAL%20PROPOSAL%20BOMBA%20REMBAU_Norizuwan%20Bin%20Che%20Ha.pptx&amp;action=edit&amp;mobileredirect=true"/>
    <n v="3400038912"/>
    <m/>
    <s v="https://tm365-my.sharepoint.com/personal/badruznasrin_basri_tm_com_my/Documents/Apps/Microsoft%20Forms/Request%20New%20PR/Question/BOQ%20SI%20BOMBA%20REMBAU_Norizuwan%20Bin%20Che%20Ha.pdf; https://tm365-my.sharepoint.com/personal/badruznasrin_basri_tm_com_my/_layouts/15/Doc.aspx?sourcedoc=%7BD1B4545C-8FE5-4BEB-95F5-BA8C2BFF94A8%7D&amp;file=Std_Costing_AWP_CWS-5G-NRP-JX_TP-ORI_V0%20BOMBA_Norizuwan%20Bin%20Che%20Ha.xlsx&amp;action=default&amp;mobileredirect=true"/>
    <m/>
    <m/>
    <m/>
    <m/>
    <m/>
    <m/>
    <m/>
    <m/>
    <m/>
    <m/>
    <m/>
    <m/>
    <m/>
    <m/>
  </r>
  <r>
    <n v="249"/>
    <s v="Mohd Nasharulhisham Bin Mohd Nasir"/>
    <s v="11.0 PO Issued"/>
    <d v="2023-09-11T00:00:00"/>
    <s v="4902146349"/>
    <m/>
    <s v="ST"/>
    <m/>
    <s v="H5G2300829"/>
    <m/>
    <s v="TMCA/231868 "/>
    <m/>
    <s v="PAC2310805"/>
    <m/>
    <s v="ST-SHL-0101-TP"/>
    <m/>
    <m/>
    <n v="0"/>
    <s v="PO Issued"/>
    <e v="#REF!"/>
    <x v="0"/>
    <s v="CPPM-PR"/>
    <n v="356"/>
    <m/>
    <m/>
    <s v=""/>
    <d v="2023-09-08T17:06:33"/>
    <s v="muhammadsyukri.abdullah@tm.com.my"/>
    <n v="36124"/>
    <n v="10592.05"/>
    <s v="First PO"/>
    <m/>
    <s v="TMG"/>
    <x v="0"/>
    <s v="5G DNB DBHSG0271 FOC KSO F006/F04 JLNPADANG_KSO"/>
    <e v="#N/A"/>
    <e v="#N/A"/>
    <m/>
    <s v="31/7/2023"/>
    <s v="KSO"/>
    <s v="Network Contractor"/>
    <m/>
    <m/>
    <s v="https://tm365-my.sharepoint.com/personal/badruznasrin_basri_tm_com_my/_layouts/15/Doc.aspx?sourcedoc=%7BA6081A5D-F53B-479B-A6F7-D04051F13EF6%7D&amp;file=Technical%20Proposal%20for%20TM%20Landed%20Project-%205G_Muhammad%20Syukri%20Bin.pptx&amp;action=edit&amp;mobileredirect=true"/>
    <n v="3400038795"/>
    <m/>
    <s v="https://tm365-my.sharepoint.com/personal/badruznasrin_basri_tm_com_my/Documents/Apps/Microsoft%20Forms/Request%20New%20PR/Question/BOQ-5G%20DNB%20DBHSG0271%20FOC%20%20KSO%20F006F004%20JLNPAD_Muhammad%20Syukri%20Bin.pdf"/>
    <m/>
    <m/>
    <m/>
    <m/>
    <m/>
    <m/>
    <m/>
    <m/>
    <m/>
    <m/>
    <m/>
    <m/>
    <m/>
    <m/>
  </r>
  <r>
    <n v="250"/>
    <m/>
    <s v="12. Trial Form/Xerox"/>
    <m/>
    <s v="WAITERS"/>
    <m/>
    <s v="PJ"/>
    <m/>
    <s v="WAI2210028"/>
    <m/>
    <s v="TMCA/230077"/>
    <m/>
    <s v="PAC2300320"/>
    <m/>
    <s v="PJ-SOL-0297-TP"/>
    <m/>
    <m/>
    <n v="0"/>
    <s v="PO Issued"/>
    <e v="#REF!"/>
    <x v="0"/>
    <s v="CPPM-PR"/>
    <n v="357"/>
    <m/>
    <m/>
    <s v=""/>
    <d v="2023-09-08T17:08:32"/>
    <s v="faiez.matjusoh@tm.com.my"/>
    <n v="16935"/>
    <n v="2757.26"/>
    <s v="First PO"/>
    <m/>
    <s v="Unifi"/>
    <x v="2"/>
    <s v="WC Q1 KPU FOR JENDELA 2023 (J14D)"/>
    <e v="#N/A"/>
    <e v="#N/A"/>
    <m/>
    <s v="25/8/2023"/>
    <s v="KPU"/>
    <s v="Network Contractor"/>
    <m/>
    <m/>
    <s v="https://tm365-my.sharepoint.com/personal/badruznasrin_basri_tm_com_my/_layouts/15/Doc.aspx?sourcedoc=%7BD696A361-A05E-4452-9BC4-34EA163D8B53%7D&amp;file=SLD%20KPU_C999_035_DP0001%20(SP7%20%26%20SP8)_Mohd%20Faiez%20Mat%20Jusoh.ppt&amp;action=edit&amp;mobileredirect=true"/>
    <n v="3400039039"/>
    <m/>
    <s v="https://tm365-my.sharepoint.com/personal/badruznasrin_basri_tm_com_my/Documents/Apps/Microsoft%20Forms/Request%20New%20PR/Question/BOQ%20KPU_C999_035_DP0001%20(SP7%20%20SP8)_Mohd%20Faiez%20Mat%20Jusoh.pdf"/>
    <m/>
    <m/>
    <m/>
    <m/>
    <m/>
    <m/>
    <m/>
    <m/>
    <m/>
    <m/>
    <m/>
    <m/>
    <m/>
    <m/>
  </r>
  <r>
    <n v="251"/>
    <m/>
    <s v="12. Trial Form/Xerox"/>
    <m/>
    <s v="WAITERS"/>
    <m/>
    <s v="PJ"/>
    <m/>
    <s v="WAI2210029"/>
    <m/>
    <s v="TMCA/230075"/>
    <m/>
    <s v="PAC2300319"/>
    <m/>
    <s v="PJ-NEP-0097-TP"/>
    <m/>
    <m/>
    <n v="0"/>
    <s v="PO Issued"/>
    <e v="#REF!"/>
    <x v="0"/>
    <s v="CPPM-PR"/>
    <n v="358"/>
    <m/>
    <m/>
    <s v=""/>
    <d v="2023-09-08T17:27:03"/>
    <s v="faiez.matjusoh@tm.com.my"/>
    <n v="18999"/>
    <n v="2435.84"/>
    <s v="Additional PO (SI/VO)"/>
    <s v="EXCESS CABLE LOOSE UG 12C"/>
    <s v="Unifi"/>
    <x v="2"/>
    <s v="WC Q1 TNP FOR JENDELA 2023 (J14D)"/>
    <e v="#N/A"/>
    <e v="#N/A"/>
    <m/>
    <s v="18/8/2023"/>
    <s v="TNP"/>
    <s v="Network Contractor"/>
    <m/>
    <m/>
    <s v="https://tm365-my.sharepoint.com/personal/badruznasrin_basri_tm_com_my/Documents/Apps/Microsoft%20Forms/Request%20New%20PR/Question%201/TNP%20C02A%20DP0001%20SLD%20+%20DESC_Mohd%20Faiez%20Mat%20Jusoh.pdf"/>
    <n v="3400038969"/>
    <m/>
    <s v="https://tm365-my.sharepoint.com/personal/badruznasrin_basri_tm_com_my/Documents/Apps/Microsoft%20Forms/Request%20New%20PR/Question/SITE_INSTRUCTION_TNP%5B1%5D_Mohd%20Faiez%20Mat%20Jusoh.pdf"/>
    <m/>
    <m/>
    <m/>
    <m/>
    <m/>
    <m/>
    <m/>
    <m/>
    <m/>
    <m/>
    <m/>
    <m/>
    <m/>
    <m/>
  </r>
  <r>
    <n v="252"/>
    <s v="Nur Fauziah Binti Abdullah Shuhaimy"/>
    <s v="11.0 PO Issued"/>
    <d v="2023-09-13T00:00:00"/>
    <s v="PO : 4902148764"/>
    <n v="4902148764"/>
    <s v="MK"/>
    <m/>
    <s v="H5G2206252"/>
    <m/>
    <s v="TMSA/230819"/>
    <m/>
    <s v="PAC2303974"/>
    <m/>
    <s v="MK-TVT-0083-TP"/>
    <m/>
    <m/>
    <n v="0"/>
    <s v="PO Issued"/>
    <e v="#REF!"/>
    <x v="0"/>
    <s v="CPPM-PR"/>
    <n v="359"/>
    <s v="5G CPQ-OCT"/>
    <s v="P1"/>
    <m/>
    <d v="2023-09-08T17:54:28"/>
    <s v="amirul.razak@tm.com.my"/>
    <n v="15354"/>
    <n v="3285.01"/>
    <s v="Additional PO (SI/VO)"/>
    <s v="1. Based on the previous site survey &amp; Technical Proposal total distance cable is 1750m from last point outside area of D’savoy apartment to the site 5G. After permit issue by A’famosa resort, we continued survey into apartment area, it require additional 12C UG 230m and 20meter for spare joint . The total additional (S/i) length for cable leg 1 is 250m._x000a__x000a_2. Based on the site discussion with land lord A’famosa Resort (En. Zaki), request to change cable route from overhead to underground. A’famosa won’t be responsible any damage to the cable during site maintenance activity. Site additional pit 2pcs size JB30._x000a__x000a_3. Identify 2 spot way was damaged and required to repair the ducting for cable access. Site additional repair civil element quantity 0.5"/>
    <s v="TMG"/>
    <x v="0"/>
    <s v="5G DNB HORIZON DMAGJ0038 FOC (ADD) SEM F07/F08 KG BALIK MUNGKAR SEMPANG_x000a_EMPAT"/>
    <e v="#N/A"/>
    <e v="#N/A"/>
    <m/>
    <s v="30/9/2023"/>
    <s v="SEM"/>
    <s v="Network Contractor"/>
    <m/>
    <m/>
    <s v="https://tm365-my.sharepoint.com/personal/badruznasrin_basri_tm_com_my/Documents/Apps/Microsoft%20Forms/Request%20New%20PR/Question%201/PROPOSAL%20SITE%20INSTRUCTION%20(SI)%205G%20DNB%20HORIZON_Amirul%20Azim%20Bin%20Abd.pdf"/>
    <n v="3400038809"/>
    <m/>
    <s v="https://tm365-my.sharepoint.com/personal/badruznasrin_basri_tm_com_my/Documents/Apps/Microsoft%20Forms/Request%20New%20PR/Question/BOQ%20Document%20TVT%20sign_Amirul%20Azim%20Bin%20Abd.pdf; https://tm365-my.sharepoint.com/personal/badruznasrin_basri_tm_com_my/Documents/Apps/Microsoft%20Forms/Request%20New%20PR/Question/Si_5G%20DNB%20HORIZON%20DMAGJ0038%20FOC%20(ADD)%20SEM%20F09_Amirul%20Azim%20Bin%20Abd.pdf"/>
    <m/>
    <m/>
    <m/>
    <m/>
    <m/>
    <m/>
    <m/>
    <m/>
    <m/>
    <m/>
    <m/>
    <m/>
    <m/>
    <m/>
  </r>
  <r>
    <n v="253"/>
    <s v="Ahmad Idrus Bin Abdul Talib"/>
    <s v="11.0 PO Issued"/>
    <m/>
    <s v="12/9/23 - Done verifed BOQ n TP, document uploaded"/>
    <m/>
    <s v="KL"/>
    <m/>
    <s v="NRP2302786"/>
    <m/>
    <s v="TMCA/231958 "/>
    <m/>
    <s v="PAC2311219"/>
    <m/>
    <s v="KL-BUM-0416-TP"/>
    <m/>
    <m/>
    <n v="0"/>
    <s v="PO Issued"/>
    <e v="#REF!"/>
    <x v="0"/>
    <s v="CPPM-PR"/>
    <n v="360"/>
    <m/>
    <m/>
    <s v=""/>
    <d v="2023-09-08T18:37:39"/>
    <s v="masnirawati.derahim@tm.com.my"/>
    <n v="19240"/>
    <n v="9955.56"/>
    <s v="First PO"/>
    <m/>
    <s v="TMone"/>
    <x v="1"/>
    <s v="NRP FOC SPUR BNR 96C 48C F45 CORE 1-48  FOR BASF ASIA PACIFIC SERVICE CENTRE - ASPIRE TOWER (MLS OVER IPME)"/>
    <e v="#N/A"/>
    <e v="#N/A"/>
    <m/>
    <s v="30/9/2023"/>
    <s v="BNR"/>
    <s v="Network Contractor"/>
    <m/>
    <m/>
    <s v="https://tm365-my.sharepoint.com/personal/badruznasrin_basri_tm_com_my/_layouts/15/Doc.aspx?sourcedoc=%7BBBBF3A32-4D7C-46DB-BBC6-BA1B27D46C64%7D&amp;file=TP%20PLAN%20NRP%20FOC%20SPUR%20BNR%20F45%2096C%20ASPIRE%20TOWER_Masnirawati%20Binti%20De.pptx&amp;action=edit&amp;mobileredirect=true"/>
    <n v="3400039145"/>
    <m/>
    <s v="https://tm365-my.sharepoint.com/personal/badruznasrin_basri_tm_com_my/_layouts/15/Doc.aspx?sourcedoc=%7B5DA28FFE-52C9-4AA8-9CEF-B9B15011744F%7D&amp;file=BOQ%20STD%20COSTING%20NRP%20FOC%20SPUR%20BNR%20F45%2096C%20ASPI_Masnirawati%20Binti%20De.xlsx&amp;action=default&amp;mobileredirect=true"/>
    <m/>
    <m/>
    <m/>
    <m/>
    <m/>
    <m/>
    <m/>
    <m/>
    <m/>
    <m/>
    <m/>
    <m/>
    <m/>
    <m/>
  </r>
  <r>
    <n v="254"/>
    <s v="Hasrul Nizam Bin Othman"/>
    <s v="11.0 PO Issued"/>
    <m/>
    <s v=""/>
    <m/>
    <s v="PHG"/>
    <m/>
    <s v="H5G2300913"/>
    <m/>
    <s v="TMEA/231672"/>
    <m/>
    <s v="PAC2311024"/>
    <m/>
    <s v="PHG-NRO-0189-TP"/>
    <m/>
    <m/>
    <n v="0"/>
    <s v="PO Issued"/>
    <e v="#REF!"/>
    <x v="0"/>
    <s v="CPPM-PR"/>
    <n v="361"/>
    <m/>
    <m/>
    <s v=""/>
    <d v="2023-09-09T11:00:49"/>
    <s v="najmi.rahman@tm.com.my"/>
    <n v="44292"/>
    <n v="5140.28"/>
    <s v="First PO"/>
    <m/>
    <s v="TMG"/>
    <x v="0"/>
    <s v="5G FOC (TP) TRM F53,54 SPURS 12C 5G DCKTN0400 JLN BKT SETONGKOL"/>
    <e v="#N/A"/>
    <e v="#N/A"/>
    <m/>
    <s v="25/9/2023"/>
    <s v="TRM"/>
    <s v="Network Contractor"/>
    <m/>
    <m/>
    <s v="https://tm365-my.sharepoint.com/personal/badruznasrin_basri_tm_com_my/Documents/Apps/Microsoft%20Forms/Request%20New%20PR/Question%201/TP%20DCKTN0400_JLNBKTSETONGKOL_Ahmad%20Najmi%20Bin%20Arah.pdf"/>
    <n v="3400038506"/>
    <m/>
    <s v="https://tm365-my.sharepoint.com/personal/badruznasrin_basri_tm_com_my/Documents/Apps/Microsoft%20Forms/Request%20New%20PR/Question/BOQ%20DCKTN0400%205G%20BKT%20SETONGKOL_Ahmad%20Najmi%20Bin%20Arah.pdf"/>
    <m/>
    <m/>
    <m/>
    <m/>
    <m/>
    <m/>
    <m/>
    <m/>
    <m/>
    <m/>
    <m/>
    <m/>
    <m/>
    <m/>
  </r>
  <r>
    <n v="255"/>
    <s v="Hazrin Bin Mohammad"/>
    <s v="11.0 PO Issued"/>
    <m/>
    <s v="4902145943"/>
    <m/>
    <s v="PHG"/>
    <m/>
    <s v="H5G2300775"/>
    <m/>
    <s v="TMEA/231664"/>
    <m/>
    <s v="PAC2310536"/>
    <m/>
    <s v="PHG-NRO-0177-TP"/>
    <m/>
    <m/>
    <n v="0"/>
    <s v="PO Issued"/>
    <e v="#REF!"/>
    <x v="0"/>
    <s v="CPPM-PR"/>
    <n v="362"/>
    <m/>
    <m/>
    <s v=""/>
    <d v="2023-09-09T11:02:55"/>
    <s v="najmi.rahman@tm.com.my"/>
    <n v="44292"/>
    <n v="17468"/>
    <s v="First PO"/>
    <m/>
    <s v="TMG"/>
    <x v="0"/>
    <s v="5G FOC (TP) TRM F61,62 SPURS 24C DCKTN0299 LRG BKT STG MAJU"/>
    <e v="#N/A"/>
    <e v="#N/A"/>
    <m/>
    <s v="25/9/2023"/>
    <s v="TRM"/>
    <s v="Network Contractor"/>
    <m/>
    <m/>
    <s v="https://tm365-my.sharepoint.com/personal/badruznasrin_basri_tm_com_my/Documents/Apps/Microsoft%20Forms/Request%20New%20PR/Question%201/TP%20DCKTN0299_LRGBKTSTGMAJU_Ahmad%20Najmi%20Bin%20Arah.pdf"/>
    <n v="3400038506"/>
    <m/>
    <s v="https://tm365-my.sharepoint.com/personal/badruznasrin_basri_tm_com_my/Documents/Apps/Microsoft%20Forms/Request%20New%20PR/Question/BOQ%20DCKTN0299_LRGBKTSTGMAJU_Ahmad%20Najmi%20Bin%20Arah.pdf"/>
    <m/>
    <m/>
    <m/>
    <m/>
    <m/>
    <m/>
    <m/>
    <m/>
    <m/>
    <m/>
    <m/>
    <m/>
    <m/>
    <m/>
  </r>
  <r>
    <n v="256"/>
    <s v="Mohd Syahmi Bin Chik"/>
    <s v="11.0 PO Issued"/>
    <d v="2023-09-12T00:00:00"/>
    <s v="PO: 4902147570"/>
    <m/>
    <s v="Sarawak"/>
    <m/>
    <s v="BRP2300037"/>
    <m/>
    <s v="TMWA/232077"/>
    <m/>
    <s v="PAC2311264"/>
    <m/>
    <s v="KG/SB-DTJ-0115-TP"/>
    <m/>
    <m/>
    <n v="0"/>
    <s v="PO Issued"/>
    <e v="#REF!"/>
    <x v="0"/>
    <s v="CPPM-PR"/>
    <n v="363"/>
    <m/>
    <m/>
    <s v=""/>
    <d v="2023-09-09T11:53:26"/>
    <s v="saifuddinothman.kamal@tm.com.my"/>
    <n v="20000"/>
    <n v="2251.41"/>
    <s v="First PO"/>
    <m/>
    <s v="TMG"/>
    <x v="7"/>
    <s v="BR SWK FOC BGN_F03 12C SEKOLAH KEBANGSAAN PARISH"/>
    <e v="#N/A"/>
    <e v="#N/A"/>
    <m/>
    <d v="2023-12-09T00:00:00"/>
    <s v="BGN"/>
    <s v="Network Contractor"/>
    <m/>
    <m/>
    <s v="https://tm365-my.sharepoint.com/personal/badruznasrin_basri_tm_com_my/Documents/Apps/Microsoft%20Forms/Request%20New%20PR/Question%201/20230909%20TP%20BR%20KPOP2%20SK%20PARISH_Mohammad%20Saifuddin%20O.pdf; https://tm365-my.sharepoint.com/personal/badruznasrin_basri_tm_com_my/Documents/Apps/Microsoft%20Forms/Request%20New%20PR/Question%201/20230909%20DSR_Mohammad%20Saifuddin%20O.pdf; https://tm365-my.sharepoint.com/personal/badruznasrin_basri_tm_com_my/Documents/Apps/Microsoft%20Forms/Request%20New%20PR/Question%201/20230909%20COSTING%20SK%20PARISH_Mohammad%20Saifuddin%20O.pdf"/>
    <n v="3400039077"/>
    <m/>
    <s v="https://tm365-my.sharepoint.com/personal/badruznasrin_basri_tm_com_my/Documents/Apps/Microsoft%20Forms/Request%20New%20PR/Question/20230909%20TRIAL%20BOQ_Mohammad%20Saifuddin%20O.pdf"/>
    <m/>
    <m/>
    <m/>
    <m/>
    <m/>
    <m/>
    <m/>
    <m/>
    <m/>
    <m/>
    <m/>
    <m/>
    <m/>
    <m/>
  </r>
  <r>
    <n v="257"/>
    <s v="Nor Alia Binti Ismail Khafidz"/>
    <s v="11.0 PO Issued"/>
    <m/>
    <s v=""/>
    <m/>
    <s v="PHG"/>
    <m/>
    <s v="H5G2300810"/>
    <m/>
    <s v="TMEA/231668"/>
    <m/>
    <s v="PAC2310656"/>
    <m/>
    <s v="PHG-SKY-0014-TP"/>
    <m/>
    <m/>
    <n v="0"/>
    <s v="PO Issued"/>
    <e v="#REF!"/>
    <x v="0"/>
    <s v="CPPM-PR"/>
    <n v="364"/>
    <m/>
    <m/>
    <s v=""/>
    <d v="2023-09-09T13:36:59"/>
    <s v="najmi.rahman@tm.com.my"/>
    <n v="41427"/>
    <n v="7367.69"/>
    <s v="First PO"/>
    <m/>
    <s v="TMG"/>
    <x v="0"/>
    <s v="5G FOC (TP) MEC F13,F16 SPURS 24C DCKTN0338 KG MELAYU GAMBANG"/>
    <e v="#N/A"/>
    <e v="#N/A"/>
    <m/>
    <s v="25/9/2023"/>
    <s v="MEC"/>
    <s v="Network Contractor"/>
    <m/>
    <m/>
    <s v="https://tm365-my.sharepoint.com/personal/badruznasrin_basri_tm_com_my/Documents/Apps/Microsoft%20Forms/Request%20New%20PR/Question%201/(TP%20PLAN)%20TMEA231668_%205G%20FOC%20(TP)%20MEC%20F13,F16_Ahmad%20Najmi%20Bin%20Arah.pdf"/>
    <n v="3400041266"/>
    <m/>
    <s v="https://tm365-my.sharepoint.com/personal/badruznasrin_basri_tm_com_my/Documents/Apps/Microsoft%20Forms/Request%20New%20PR/Question/(BOQ)%20TMEA231668_%205G%20FOC%20(TP)%20MEC%20F13,F16%20SPU_Ahmad%20Najmi%20Bin%20Arah.pdf"/>
    <m/>
    <m/>
    <m/>
    <m/>
    <m/>
    <m/>
    <m/>
    <m/>
    <m/>
    <m/>
    <m/>
    <m/>
    <m/>
    <m/>
  </r>
  <r>
    <n v="258"/>
    <s v="Hasrul Nizam Bin Othman"/>
    <s v="11.0 PO Issued"/>
    <m/>
    <s v=""/>
    <m/>
    <s v="PHG"/>
    <m/>
    <s v="H5G2300773"/>
    <m/>
    <s v="TMEA/231667"/>
    <m/>
    <s v="PAC2310652"/>
    <m/>
    <s v="PHG-SKY-0013-TP"/>
    <m/>
    <m/>
    <n v="0"/>
    <s v="PO Issued"/>
    <e v="#REF!"/>
    <x v="0"/>
    <s v="CPPM-PR"/>
    <n v="365"/>
    <m/>
    <m/>
    <s v=""/>
    <d v="2023-09-09T13:39:01"/>
    <s v="najmi.rahman@tm.com.my"/>
    <n v="47379"/>
    <n v="22349"/>
    <s v="First PO"/>
    <m/>
    <s v="TMG"/>
    <x v="0"/>
    <s v="5G FOC (TP) MEC F13,F16 SPURS 24C DCKTN0368 BLOCK Z UMP HOLDING"/>
    <e v="#N/A"/>
    <e v="#N/A"/>
    <m/>
    <s v="25/9/2023"/>
    <s v="MEC"/>
    <s v="Network Contractor"/>
    <m/>
    <m/>
    <s v="https://tm365-my.sharepoint.com/personal/badruznasrin_basri_tm_com_my/Documents/Apps/Microsoft%20Forms/Request%20New%20PR/Question%201/(TP%20PLAN)%20TMEA231667_%205G%20FOC%20(TP)%20MEC%20F13,F16_Ahmad%20Najmi%20Bin%20Arah.pdf"/>
    <n v="3400041266"/>
    <m/>
    <s v="https://tm365-my.sharepoint.com/personal/badruznasrin_basri_tm_com_my/Documents/Apps/Microsoft%20Forms/Request%20New%20PR/Question/(BOQ)%20TMEA231667_%205G%20FOC%20(TP)%20MEC%20F13,F16%20SPU_Ahmad%20Najmi%20Bin%20Arah.pdf"/>
    <m/>
    <m/>
    <m/>
    <m/>
    <m/>
    <m/>
    <m/>
    <m/>
    <m/>
    <m/>
    <m/>
    <m/>
    <m/>
    <m/>
  </r>
  <r>
    <n v="259"/>
    <s v="Muhamad Zaini Bin Mahamad Sarip"/>
    <s v="11.0 PO Issued"/>
    <d v="2023-09-11T00:00:00"/>
    <s v="CPP:4902147579, DATE RATE:PO NO N/A"/>
    <n v="4902147579"/>
    <s v="KEL"/>
    <m/>
    <s v="GOV2304918"/>
    <m/>
    <s v="TMEC/230133"/>
    <m/>
    <s v="PAC2309943"/>
    <m/>
    <s v="CNFD-MJS-0001-TP"/>
    <m/>
    <m/>
    <n v="0"/>
    <s v="PO Issued"/>
    <e v="#REF!"/>
    <x v="0"/>
    <s v="CPPM-PR"/>
    <n v="366"/>
    <m/>
    <m/>
    <s v=""/>
    <d v="2023-09-09T14:02:31"/>
    <s v="nazman.zaiyadi@tm.com.my"/>
    <n v="297418.99"/>
    <n v="24170.720000000001"/>
    <s v="Additional PO (SI/VO)"/>
    <s v="CWS laluan kabel sedia ada sangkut @ rosak._x000a_Keperluan untuk pembaikan bagi membolehkan kabel thru laluan tersebut._x000a_Raise up manhole yang tenggelam bagi memudahkan kerja team operation selepas ini."/>
    <s v="TMone"/>
    <x v="4"/>
    <s v="Penarikan kabel FOC 96C junction dari TM Batu Gajah (BGK) ke TM Ayer Lanas (AL) untuk support MyGov customers"/>
    <e v="#N/A"/>
    <e v="#N/A"/>
    <m/>
    <s v="30/9/2023"/>
    <s v="AL-BGK"/>
    <s v="Network Contractor"/>
    <m/>
    <m/>
    <s v="https://tm365-my.sharepoint.com/personal/badruznasrin_basri_tm_com_my/Documents/Apps/Microsoft%20Forms/Request%20New%20PR/Question%201/SI%20MYGOV%20FOC%20AL-BGK%20J96C-TMEC23133,%20Distance_Nazman%20Bin%20Zaiyadi.pdf"/>
    <n v="3400041285"/>
    <m/>
    <s v="https://tm365-my.sharepoint.com/personal/badruznasrin_basri_tm_com_my/_layouts/15/Doc.aspx?sourcedoc=%7B480CA1E1-35BD-48AE-B801-705692715F2B%7D&amp;file=BQ%20SI%20MyGov%20Foc%20AL-BGK%2096C-TMEC230133_Nazman%20Bin%20Zaiyadi.xlsx&amp;action=default&amp;mobileredirect=true"/>
    <m/>
    <m/>
    <m/>
    <m/>
    <m/>
    <m/>
    <m/>
    <m/>
    <m/>
    <m/>
    <m/>
    <m/>
    <m/>
    <m/>
  </r>
  <r>
    <n v="485"/>
    <s v="Muhammad Hafizzuddin Bin Mohd Noor"/>
    <s v="1.2 New Request LOR"/>
    <m/>
    <s v=""/>
    <m/>
    <s v="Johor Selatan"/>
    <m/>
    <s v="H5G2200750"/>
    <m/>
    <s v="TMSA/221604"/>
    <s v="DJJBR0495"/>
    <s v="PAC2206746"/>
    <m/>
    <m/>
    <m/>
    <m/>
    <n v="0"/>
    <s v="New Request PR"/>
    <e v="#REF!"/>
    <x v="0"/>
    <s v="5G-CPQ"/>
    <n v="10"/>
    <m/>
    <m/>
    <s v=""/>
    <d v="2023-09-13T00:00:00"/>
    <m/>
    <m/>
    <m/>
    <m/>
    <m/>
    <s v="TMG"/>
    <x v="0"/>
    <s v="DNB_HORIZON 5G -DJJBR0495_BNDRJHRBAHRU -JB"/>
    <e v="#N/A"/>
    <e v="#N/A"/>
    <m/>
    <m/>
    <m/>
    <m/>
    <s v="JS-MOT-0273-TP"/>
    <m/>
    <m/>
    <m/>
    <m/>
    <m/>
    <m/>
    <m/>
    <m/>
    <m/>
    <m/>
    <m/>
    <m/>
    <m/>
    <m/>
    <m/>
    <m/>
    <m/>
    <m/>
    <m/>
  </r>
  <r>
    <n v="261"/>
    <s v="Mohd Nasharulhisham Bin Mohd Nasir"/>
    <s v="11.0 PO Issued"/>
    <d v="2023-09-19T00:00:00"/>
    <s v="4902148866"/>
    <m/>
    <s v="ST"/>
    <m/>
    <s v="P1P2300068"/>
    <m/>
    <s v="TMCA/231629"/>
    <m/>
    <s v="PAC2308868"/>
    <m/>
    <s v="ST-PCO-0811-TP"/>
    <m/>
    <m/>
    <n v="0"/>
    <s v="PO Issued"/>
    <e v="#REF!"/>
    <x v="0"/>
    <s v="CPPM-PR"/>
    <n v="368"/>
    <m/>
    <m/>
    <s v=""/>
    <d v="2023-09-10T05:59:42"/>
    <s v="sazrilanwar@tm.com.my"/>
    <n v="26036"/>
    <n v="2400.77"/>
    <s v="Additional PO (SI/VO)"/>
    <s v="Additional pole due to site condition"/>
    <s v="TMG"/>
    <x v="3"/>
    <s v="WEBE CW0060 MTI F023 LP UKAY PERDANA MTI"/>
    <e v="#N/A"/>
    <e v="#N/A"/>
    <m/>
    <s v="15/9/2023"/>
    <s v="MTI"/>
    <s v="Network Contractor"/>
    <m/>
    <m/>
    <s v="https://tm365-my.sharepoint.com/personal/badruznasrin_basri_tm_com_my/Documents/Apps/Microsoft%20Forms/Request%20New%20PR/Question%201/VO%20-%20WEBE%20CW0060%20MTI%20F023%20LP%20UKAY%20PERDANA%20MTI_Sazril%20Anwar%20Bin%20Zul.pdf"/>
    <n v="3400038918"/>
    <m/>
    <s v="https://tm365-my.sharepoint.com/personal/badruznasrin_basri_tm_com_my/Documents/Apps/Microsoft%20Forms/Request%20New%20PR/Question/BOQ%20-%20VO%20WEBE%20CW0060%20MTI%20F023%20LP%20UKAY%20PERDANA_Sazril%20Anwar%20Bin%20Zul.pdf"/>
    <m/>
    <m/>
    <m/>
    <m/>
    <m/>
    <m/>
    <m/>
    <m/>
    <m/>
    <m/>
    <m/>
    <m/>
    <m/>
    <m/>
  </r>
  <r>
    <n v="262"/>
    <s v="Muhammad Hafizzuddin Bin Mohd Noor"/>
    <s v="12. Exceed Warant"/>
    <d v="2023-09-12T00:00:00"/>
    <s v="WC EXCEED WARRANT"/>
    <m/>
    <s v="Johor Selatan"/>
    <m/>
    <s v="WAI2202783"/>
    <m/>
    <s v="TMSA/223224"/>
    <m/>
    <s v="PAC2216208"/>
    <m/>
    <s v="JS-JAK-0050-TP"/>
    <m/>
    <m/>
    <n v="0"/>
    <s v="Insufficient Budget"/>
    <e v="#REF!"/>
    <x v="0"/>
    <s v="CPPM-PR"/>
    <n v="369"/>
    <m/>
    <m/>
    <s v=""/>
    <d v="2023-09-10T09:43:03"/>
    <s v="atiqah.kamis@tm.com.my"/>
    <n v="7467"/>
    <n v="3547.08"/>
    <s v="First PO"/>
    <m/>
    <s v="Unifi"/>
    <x v="2"/>
    <s v="WC SNI_C063 - DP0070 JALAN MERBAU 6"/>
    <e v="#N/A"/>
    <e v="#N/A"/>
    <m/>
    <d v="2023-10-10T00:00:00"/>
    <s v="SNI"/>
    <s v="Network Contractor"/>
    <m/>
    <m/>
    <s v="https://tm365-my.sharepoint.com/personal/badruznasrin_basri_tm_com_my/_layouts/15/Doc.aspx?sourcedoc=%7B2628DF52-6D58-4C7C-987A-FD439842E36F%7D&amp;file=SNI_C063%20-%20DP0070%20JLN%20MERBAU%206_Siti%20Nur%20Atiqah%20Bint.pptx&amp;action=edit&amp;mobileredirect=true"/>
    <n v="3400039219"/>
    <m/>
    <s v="https://tm365-my.sharepoint.com/personal/badruznasrin_basri_tm_com_my/Documents/Apps/Microsoft%20Forms/Request%20New%20PR/Question/BOQ%20-%20SNI_C063-DP0070%20JALAN%20MERBAU%206_Siti%20Nur%20Atiqah%20Bint.pdf"/>
    <m/>
    <m/>
    <m/>
    <m/>
    <m/>
    <m/>
    <m/>
    <m/>
    <m/>
    <m/>
    <m/>
    <m/>
    <m/>
    <m/>
  </r>
  <r>
    <n v="263"/>
    <s v="Muhammad Hafizzuddin Bin Mohd Noor"/>
    <s v="12. Exceed Warant"/>
    <d v="2023-09-12T00:00:00"/>
    <s v="WC EXCEED WARRANT"/>
    <m/>
    <s v="Johor Selatan"/>
    <m/>
    <s v="WAI2202783"/>
    <m/>
    <s v="TMSA/223224"/>
    <m/>
    <s v="PAC2216208"/>
    <m/>
    <s v="JS-JAK-0044-TP"/>
    <m/>
    <m/>
    <n v="0"/>
    <s v="Insufficient Budget"/>
    <e v="#REF!"/>
    <x v="0"/>
    <s v="CPPM-PR"/>
    <n v="370"/>
    <m/>
    <m/>
    <s v=""/>
    <d v="2023-09-10T09:46:07"/>
    <s v="atiqah.kamis@tm.com.my"/>
    <n v="7467"/>
    <n v="3256.54"/>
    <s v="First PO"/>
    <m/>
    <s v="Unifi"/>
    <x v="2"/>
    <s v="WC SNI C018 DP0035 JALAN SALENG"/>
    <e v="#N/A"/>
    <e v="#N/A"/>
    <m/>
    <d v="2023-10-10T00:00:00"/>
    <s v="SNI"/>
    <s v="Network Contractor"/>
    <m/>
    <m/>
    <s v="https://tm365-my.sharepoint.com/personal/badruznasrin_basri_tm_com_my/_layouts/15/Doc.aspx?sourcedoc=%7BE7C3EABA-166E-42A2-A041-EB8676621436%7D&amp;file=SNI_C018%20-DP0035_Siti%20Nur%20Atiqah%20Bint.pptx&amp;action=edit&amp;mobileredirect=true"/>
    <n v="3400039219"/>
    <m/>
    <s v="https://tm365-my.sharepoint.com/personal/badruznasrin_basri_tm_com_my/_layouts/15/Doc.aspx?sourcedoc=%7BE81E2413-D01C-41FB-A19E-690C1FAD1F72%7D&amp;file=BOQ-SNI%20C018%20DP0035%20JALAN%20SALENG_Siti%20Nur%20Atiqah%20Bint.xlsx&amp;action=default&amp;mobileredirect=true"/>
    <m/>
    <m/>
    <m/>
    <m/>
    <m/>
    <m/>
    <m/>
    <m/>
    <m/>
    <m/>
    <m/>
    <m/>
    <m/>
    <m/>
  </r>
  <r>
    <n v="264"/>
    <s v="Muhammad Hafizzuddin Bin Mohd Noor"/>
    <s v="12. Exceed Warant"/>
    <d v="2023-09-12T00:00:00"/>
    <s v="WC EXCEED WARRANT"/>
    <m/>
    <s v="Johor Selatan"/>
    <m/>
    <s v="WAI2303043"/>
    <m/>
    <s v="TMSA/232164"/>
    <m/>
    <s v="PAC2307806"/>
    <m/>
    <s v="JS-JAK-0055-TP"/>
    <m/>
    <m/>
    <n v="0"/>
    <s v="Insufficient Budget"/>
    <e v="#REF!"/>
    <x v="0"/>
    <s v="CPPM-PR"/>
    <n v="371"/>
    <m/>
    <m/>
    <s v=""/>
    <d v="2023-09-10T09:57:55"/>
    <s v="atiqah.kamis@tm.com.my"/>
    <n v="7621"/>
    <n v="2029.08"/>
    <s v="First PO"/>
    <m/>
    <s v="Unifi"/>
    <x v="2"/>
    <s v="WC SC C078 NO 40A KG MAJU JAYA"/>
    <e v="#N/A"/>
    <e v="#N/A"/>
    <m/>
    <s v="30/9/2023"/>
    <s v="SC"/>
    <s v="Network Contractor"/>
    <m/>
    <m/>
    <s v="https://tm365-my.sharepoint.com/personal/badruznasrin_basri_tm_com_my/Documents/Apps/Microsoft%20Forms/Request%20New%20PR/Question%201/TP%20SC%20C078%2040A,%20,%20JALAN,%20KAMPUNG%20MAJU%20JAYA,%208_Siti%20Nur%20Atiqah%20Bint.pdf"/>
    <n v="3400039219"/>
    <m/>
    <s v="https://tm365-my.sharepoint.com/personal/badruznasrin_basri_tm_com_my/Documents/Apps/Microsoft%20Forms/Request%20New%20PR/Question/BOQ%20WC%20SC%20C078%20NO%2040A%20JLN%20BUNGA%20MAWAR%20KG%20MAJU_Siti%20Nur%20Atiqah%20Bint.pdf"/>
    <m/>
    <m/>
    <m/>
    <m/>
    <m/>
    <m/>
    <m/>
    <m/>
    <m/>
    <m/>
    <m/>
    <m/>
    <m/>
    <m/>
  </r>
  <r>
    <n v="265"/>
    <s v="Muhammad Hafizzuddin Bin Mohd Noor"/>
    <s v="12. Exceed Warant"/>
    <d v="2023-09-12T00:00:00"/>
    <s v="WC EXCEED WARRANT"/>
    <m/>
    <s v="Johor Selatan"/>
    <m/>
    <s v="WAI2303043"/>
    <m/>
    <s v="TMSA/232164"/>
    <m/>
    <s v=" PAC2307806"/>
    <m/>
    <s v="JS-JAK-0047-TP"/>
    <m/>
    <m/>
    <n v="0"/>
    <s v="Insufficient Budget"/>
    <e v="#REF!"/>
    <x v="0"/>
    <s v="CPPM-PR"/>
    <n v="372"/>
    <m/>
    <m/>
    <s v=""/>
    <d v="2023-09-10T10:06:45"/>
    <s v="atiqah.kamis@tm.com.my"/>
    <n v="7621"/>
    <n v="3545.08"/>
    <s v="First PO"/>
    <m/>
    <s v="Unifi"/>
    <x v="2"/>
    <s v="WC SC C126 64A JALAN NB2 1/4 TAMAN NUSA BESTARI"/>
    <e v="#N/A"/>
    <e v="#N/A"/>
    <m/>
    <s v="30/9/2023"/>
    <s v="SC"/>
    <s v="Network Contractor"/>
    <m/>
    <m/>
    <s v="https://tm365-my.sharepoint.com/personal/badruznasrin_basri_tm_com_my/Documents/Apps/Microsoft%20Forms/Request%20New%20PR/Question%201/TP%20SC%20C126%2064A,%20,%20JALAN%20NB2%201.4,%20TAMAN%20NUSA%20B_Siti%20Nur%20Atiqah%20Bint.pdf"/>
    <n v="3400039219"/>
    <m/>
    <s v="https://tm365-my.sharepoint.com/personal/badruznasrin_basri_tm_com_my/Documents/Apps/Microsoft%20Forms/Request%20New%20PR/Question/BOQ%20WC%20SC%20C126%2064A,%20,%20JALAN%20NB2%201.4,%20TAMAN%20NU_Siti%20Nur%20Atiqah%20Bint.pdf"/>
    <m/>
    <m/>
    <m/>
    <m/>
    <m/>
    <m/>
    <m/>
    <m/>
    <m/>
    <m/>
    <m/>
    <m/>
    <m/>
    <m/>
  </r>
  <r>
    <n v="266"/>
    <s v="Muhammad Hafizzuddin Bin Mohd Noor"/>
    <s v="12. Exceed Warant"/>
    <d v="2023-09-12T00:00:00"/>
    <s v="WC EXCEED WARRANT"/>
    <m/>
    <s v="Johor Selatan"/>
    <m/>
    <s v="WAI2304168"/>
    <m/>
    <s v="TMSA/232404"/>
    <m/>
    <s v="PAC2307806"/>
    <m/>
    <s v="JS-WUH-0031-TP"/>
    <m/>
    <m/>
    <n v="0"/>
    <s v="Insufficient Budget"/>
    <e v="#REF!"/>
    <x v="0"/>
    <s v="CPPM-PR"/>
    <n v="373"/>
    <m/>
    <m/>
    <s v=""/>
    <d v="2023-09-10T10:14:53"/>
    <s v="atiqah.kamis@tm.com.my"/>
    <n v="7535"/>
    <n v="6746.52"/>
    <s v="First PO"/>
    <m/>
    <s v="Unifi"/>
    <x v="2"/>
    <s v="WC SC (POOL) FOR JENDELA Q2 APRIL - JUNE 2023"/>
    <e v="#N/A"/>
    <e v="#N/A"/>
    <m/>
    <s v="30/9/2023"/>
    <s v="sc"/>
    <s v="Network Contractor"/>
    <m/>
    <m/>
    <s v="https://tm365-my.sharepoint.com/personal/badruznasrin_basri_tm_com_my/Documents/Apps/Microsoft%20Forms/Request%20New%20PR/Question%201/TMSA232404%20WC%20SC%20(POOL)%20FOR%20JENDELA%20Q2%20APRIL_Siti%20Nur%20Atiqah%20Bint.pdf"/>
    <n v="3400041308"/>
    <m/>
    <s v="https://tm365-my.sharepoint.com/personal/badruznasrin_basri_tm_com_my/_layouts/15/Doc.aspx?sourcedoc=%7B4169F812-9873-4781-94B0-4E7469F6B0A6%7D&amp;file=Costing_TMSA232404%20WC%20SC%20(POOL)%20FOR%20JENDELA%20Q_Siti%20Nur%20Atiqah%20Bint.xlsx&amp;action=default&amp;mobileredirect=true"/>
    <m/>
    <m/>
    <m/>
    <m/>
    <m/>
    <m/>
    <m/>
    <m/>
    <m/>
    <m/>
    <m/>
    <m/>
    <m/>
    <m/>
  </r>
  <r>
    <n v="267"/>
    <s v="Muhamad Zaini Bin Mahamad Sarip"/>
    <s v="11.0 PO Issued"/>
    <d v="2023-09-11T00:00:00"/>
    <s v=""/>
    <m/>
    <s v="KEL"/>
    <m/>
    <s v="GOV2301115"/>
    <m/>
    <s v="TMEA/238070"/>
    <m/>
    <s v="PAC2305482"/>
    <m/>
    <s v="KEL-GET-0744-TP"/>
    <m/>
    <m/>
    <n v="0"/>
    <s v="PO Issued"/>
    <e v="#REF!"/>
    <x v="0"/>
    <s v="CPPM-PR"/>
    <n v="374"/>
    <m/>
    <m/>
    <s v=""/>
    <d v="2023-09-10T10:23:38"/>
    <s v="nurulfahmie.mohamedyasin@tm.com.my"/>
    <n v="2198"/>
    <n v="85.82"/>
    <s v="Additional PO (SI/VO)"/>
    <s v="PU tambahan. "/>
    <s v="TMone"/>
    <x v="4"/>
    <s v="MYGOV NEO KO FOC SPUR 12C JPN CAWANGAN UTC KEL"/>
    <e v="#N/A"/>
    <e v="#N/A"/>
    <m/>
    <d v="2023-07-08T00:00:00"/>
    <s v="KO"/>
    <s v="Network Contractor"/>
    <m/>
    <m/>
    <s v="https://tm365-my.sharepoint.com/personal/badruznasrin_basri_tm_com_my/Documents/Apps/Microsoft%20Forms/Request%20New%20PR/Question%201/IRF%20JPN%20UTC_Nurulfahmie%20Binti%20Mo.jpg"/>
    <n v="3400038885"/>
    <m/>
    <s v="https://tm365-my.sharepoint.com/personal/badruznasrin_basri_tm_com_my/Documents/Apps/Microsoft%20Forms/Request%20New%20PR/Question/BOQ%20UTC%20JPN_Nurulfahmie%20Binti%20Mo.jpg"/>
    <m/>
    <m/>
    <m/>
    <m/>
    <m/>
    <m/>
    <m/>
    <m/>
    <m/>
    <m/>
    <m/>
    <m/>
    <m/>
    <m/>
  </r>
  <r>
    <n v="268"/>
    <s v="Muhamad Zaini Bin Mahamad Sarip"/>
    <s v="11.0 PO Issued"/>
    <d v="2023-09-11T00:00:00"/>
    <s v="25/9 sent to cpa for pr creation"/>
    <m/>
    <s v="KEL"/>
    <m/>
    <s v="GOV2300492"/>
    <m/>
    <s v="TMEA/238034"/>
    <m/>
    <s v="PAC2304928"/>
    <m/>
    <s v="KEL-GET-0724-TP"/>
    <m/>
    <m/>
    <n v="0"/>
    <s v="PO Issued"/>
    <e v="#REF!"/>
    <x v="0"/>
    <s v="CPPM-PR"/>
    <n v="375"/>
    <m/>
    <m/>
    <s v=""/>
    <d v="2023-09-10T10:39:12"/>
    <s v="nurulfahmie.mohamedyasin@tm.com.my"/>
    <n v="9503"/>
    <n v="42.91"/>
    <s v="Additional PO (SI/VO)"/>
    <s v="pertambahan PU"/>
    <s v="TMone"/>
    <x v="4"/>
    <s v="MYGOV NEO KO FOC SPUR 12C AKADEMI JPJ WILAYAH TIMUR"/>
    <e v="#N/A"/>
    <e v="#N/A"/>
    <m/>
    <d v="2023-03-08T00:00:00"/>
    <s v="KO"/>
    <s v="Network Contractor"/>
    <m/>
    <m/>
    <s v="https://tm365-my.sharepoint.com/personal/badruznasrin_basri_tm_com_my/Documents/Apps/Microsoft%20Forms/Request%20New%20PR/Question%201/IRF%20JPJ%20WILAYAH_Nurulfahmie%20Binti%20Mo.jpg"/>
    <n v="3400038885"/>
    <m/>
    <s v="https://tm365-my.sharepoint.com/personal/badruznasrin_basri_tm_com_my/Documents/Apps/Microsoft%20Forms/Request%20New%20PR/Question/BOQ%20JPJ%20WILAYAH_Nurulfahmie%20Binti%20Mo.jpg"/>
    <m/>
    <m/>
    <m/>
    <m/>
    <m/>
    <m/>
    <m/>
    <m/>
    <m/>
    <m/>
    <m/>
    <m/>
    <m/>
    <m/>
  </r>
  <r>
    <n v="269"/>
    <s v="Muhamad Zaini Bin Mahamad Sarip"/>
    <s v="12. Not Required PO / LOR"/>
    <d v="2023-09-11T00:00:00"/>
    <s v=""/>
    <m/>
    <s v="KEL"/>
    <m/>
    <s v="GOV2300919"/>
    <m/>
    <s v="TMEA/238055"/>
    <m/>
    <s v="PAC2305398"/>
    <m/>
    <s v="KEL-GET-0743-TP"/>
    <m/>
    <m/>
    <n v="0"/>
    <s v="PO Issued / Not Require LOR"/>
    <e v="#REF!"/>
    <x v="0"/>
    <s v="CPPM-PR"/>
    <n v="376"/>
    <m/>
    <m/>
    <s v=""/>
    <d v="2023-09-10T10:48:12"/>
    <s v="nurulfahmie.mohamedyasin@tm.com.my"/>
    <n v="8912"/>
    <n v="5262.11"/>
    <s v="Additional PO (SI/VO)"/>
    <s v="COMMERCIAL S/I FOC 96C UG(ORI MAX) ATAS PU MAIN TIDAK DIGUNAKAN TUKR KEPADA COMMERCIAL S/I FOC 48C UG(ORI MAX)"/>
    <s v="TMone"/>
    <x v="4"/>
    <s v="MYGOV NEO KO FOC SPUR 12C NRECC JUPEM NEGERI KEL"/>
    <e v="#N/A"/>
    <e v="#N/A"/>
    <m/>
    <s v="15/8/2023"/>
    <s v="KO"/>
    <s v="Network Contractor"/>
    <m/>
    <m/>
    <s v="https://tm365-my.sharepoint.com/personal/badruznasrin_basri_tm_com_my/Documents/Apps/Microsoft%20Forms/Request%20New%20PR/Question%201/IRF%20NRECC%20KO_Nurulfahmie%20Binti%20Mo.jpg"/>
    <n v="3400038885"/>
    <m/>
    <s v="https://tm365-my.sharepoint.com/personal/badruznasrin_basri_tm_com_my/Documents/Apps/Microsoft%20Forms/Request%20New%20PR/Question/BOQ%20NRECC%20KO_Nurulfahmie%20Binti%20Mo.jpg"/>
    <m/>
    <m/>
    <m/>
    <m/>
    <m/>
    <m/>
    <m/>
    <m/>
    <m/>
    <m/>
    <m/>
    <m/>
    <m/>
    <m/>
  </r>
  <r>
    <n v="270"/>
    <s v="Muhamad Zaini Bin Mahamad Sarip"/>
    <s v="12. Not Required PO / LOR"/>
    <d v="2023-09-11T00:00:00"/>
    <s v=""/>
    <m/>
    <s v="KEL"/>
    <m/>
    <s v="GOV2300503"/>
    <m/>
    <s v="TMEA/238023"/>
    <m/>
    <s v="PAC2304566"/>
    <m/>
    <s v="KEL-GET-0720-TP"/>
    <m/>
    <m/>
    <n v="0"/>
    <s v="PO Issued / Not Require LOR"/>
    <e v="#REF!"/>
    <x v="0"/>
    <s v="CPPM-PR"/>
    <n v="377"/>
    <m/>
    <m/>
    <s v=""/>
    <d v="2023-09-10T11:08:02"/>
    <s v="nurulfahmie.mohamedyasin@tm.com.my"/>
    <n v="8039"/>
    <n v="288.54000000000002"/>
    <s v="Additional PO (SI/VO)"/>
    <s v="ADDITIONAL CABLE JOINT FOR PUSH CORE  (U/G)"/>
    <s v="TMone"/>
    <x v="4"/>
    <s v="MYGOV NEO KO FOC SPUR 12C NRECC JKPTG NEGERI KEL"/>
    <e v="#N/A"/>
    <e v="#N/A"/>
    <m/>
    <d v="2023-01-08T00:00:00"/>
    <s v="KO"/>
    <s v="Network Contractor"/>
    <m/>
    <m/>
    <s v="https://tm365-my.sharepoint.com/personal/badruznasrin_basri_tm_com_my/Documents/Apps/Microsoft%20Forms/Request%20New%20PR/Question%201/IRF%20NRECC%20KO_Nurulfahmie%20Binti%20Mo%201.jpg"/>
    <n v="3400038885"/>
    <m/>
    <s v="https://tm365-my.sharepoint.com/personal/badruznasrin_basri_tm_com_my/Documents/Apps/Microsoft%20Forms/Request%20New%20PR/Question/BOQ%20NRECC%20KO_Nurulfahmie%20Binti%20Mo%201.jpg"/>
    <m/>
    <m/>
    <m/>
    <m/>
    <m/>
    <m/>
    <m/>
    <m/>
    <m/>
    <m/>
    <m/>
    <m/>
    <m/>
    <m/>
  </r>
  <r>
    <n v="271"/>
    <s v="Mohd Azrul Nizam Bin Aziz"/>
    <s v="11.0 PO Issued"/>
    <m/>
    <s v=""/>
    <s v="4902145926"/>
    <s v="KD/PR"/>
    <m/>
    <s v="H5G2300888"/>
    <m/>
    <s v="TMNA/232538"/>
    <m/>
    <s v="PAC2311172"/>
    <m/>
    <s v="KD/PL-LIT-0171-TP"/>
    <m/>
    <m/>
    <n v="0"/>
    <s v="PO Issued"/>
    <e v="#REF!"/>
    <x v="0"/>
    <s v="CPPM-PR"/>
    <n v="378"/>
    <m/>
    <m/>
    <s v=""/>
    <d v="2023-09-10T11:13:57"/>
    <s v="rnazdin@tm.com.my"/>
    <n v="44086"/>
    <n v="27099.57"/>
    <s v="Additional PO (SI/VO)"/>
    <s v="PENAMBAHAN SKIM UNTUK SECONDE BOQ"/>
    <s v="TMG"/>
    <x v="0"/>
    <s v="H5G_FOC BES F15 CSR DRPER0015_KGGUARMUSANG"/>
    <e v="#N/A"/>
    <e v="#N/A"/>
    <m/>
    <s v="31/8/2023"/>
    <s v="BES"/>
    <s v="Network Contractor"/>
    <m/>
    <m/>
    <s v="https://tm365-my.sharepoint.com/personal/badruznasrin_basri_tm_com_my/Documents/Apps/Microsoft%20Forms/Request%20New%20PR/Question%201/SLD%205G%20KG%20GUAR%20MUSANG%20SECOND%20PO._Ramnazdin%20Bin%20Ramli.pdf"/>
    <n v="1003403"/>
    <m/>
    <s v="https://tm365-my.sharepoint.com/personal/badruznasrin_basri_tm_com_my/Documents/Apps/Microsoft%20Forms/Request%20New%20PR/Question/2nd%20guar%20musang%20(3)_Ramnazdin%20Bin%20Ramli.pdf"/>
    <m/>
    <m/>
    <m/>
    <m/>
    <m/>
    <m/>
    <m/>
    <m/>
    <m/>
    <m/>
    <m/>
    <m/>
    <m/>
    <m/>
  </r>
  <r>
    <n v="272"/>
    <s v="Muhamad Zaini Bin Mahamad Sarip"/>
    <s v="8.3 Queried(other) Please fill in Remark"/>
    <d v="2023-09-11T00:00:00"/>
    <s v="25/9 masih belum feedback"/>
    <m/>
    <s v="KEL"/>
    <m/>
    <s v="GOV2300860"/>
    <m/>
    <s v="TMEA/238056"/>
    <m/>
    <s v="PAC2305401"/>
    <m/>
    <s v="KEL-GET-0731-TP"/>
    <m/>
    <m/>
    <n v="0"/>
    <s v="Queried - Require More Information From NeC/AND"/>
    <e v="#REF!"/>
    <x v="0"/>
    <s v="CPPM-PR"/>
    <n v="379"/>
    <m/>
    <m/>
    <s v=""/>
    <d v="2023-09-10T11:25:37"/>
    <s v="nurulfahmie.mohamedyasin@tm.com.my"/>
    <n v="11804"/>
    <n v="1077.24"/>
    <s v="Additional PO (SI/VO)"/>
    <s v="KERJA-KERJA PUSH CORE"/>
    <s v="TMone"/>
    <x v="4"/>
    <s v="MYGOV NEO KO FOC SPUR 12C PEJABAT IMIGRESEN UTC KEL"/>
    <e v="#N/A"/>
    <e v="#N/A"/>
    <m/>
    <d v="2023-07-08T00:00:00"/>
    <s v="KO"/>
    <s v="Network Contractor"/>
    <m/>
    <m/>
    <s v="https://tm365-my.sharepoint.com/personal/badruznasrin_basri_tm_com_my/Documents/Apps/Microsoft%20Forms/Request%20New%20PR/Question%201/BOQ%20IMEGRESEN%20UTC_Nurulfahmie%20Binti%20Mo.jpg"/>
    <n v="3400038885"/>
    <m/>
    <s v="https://tm365-my.sharepoint.com/personal/badruznasrin_basri_tm_com_my/Documents/Apps/Microsoft%20Forms/Request%20New%20PR/Question/BOQ%20IMEGRESEN%20UTC_Nurulfahmie%20Binti%20Mo.jpg"/>
    <m/>
    <m/>
    <m/>
    <m/>
    <m/>
    <m/>
    <m/>
    <m/>
    <m/>
    <m/>
    <m/>
    <m/>
    <m/>
    <m/>
  </r>
  <r>
    <n v="273"/>
    <s v="Muhamad Zaini Bin Mahamad Sarip"/>
    <s v="8.3 Queried(other) Please fill in Remark"/>
    <d v="2023-09-11T00:00:00"/>
    <s v=""/>
    <m/>
    <s v="KEL"/>
    <m/>
    <s v="GOV2301251"/>
    <m/>
    <s v="TMEA/238066"/>
    <m/>
    <s v="PAC2305492"/>
    <m/>
    <s v="KEL-GET-0745-TP"/>
    <m/>
    <m/>
    <n v="0"/>
    <s v="Queried - Require More Information From NeC/AND"/>
    <e v="#REF!"/>
    <x v="0"/>
    <s v="CPPM-PR"/>
    <n v="380"/>
    <m/>
    <m/>
    <s v=""/>
    <d v="2023-09-10T11:29:20"/>
    <s v="nurulfahmie.mohamedyasin@tm.com.my"/>
    <n v="1808"/>
    <n v="365.06"/>
    <s v="Additional PO (SI/VO)"/>
    <s v="KERJA-KERJA PUSH CORE"/>
    <s v="TMone"/>
    <x v="4"/>
    <s v="MYGOV NEO KO FOC SPUR 12C KASTAM JALAN SULTAN KOTA BHARU"/>
    <e v="#N/A"/>
    <e v="#N/A"/>
    <m/>
    <d v="2023-03-08T00:00:00"/>
    <s v="KO"/>
    <s v="Network Contractor"/>
    <m/>
    <m/>
    <s v="https://tm365-my.sharepoint.com/personal/badruznasrin_basri_tm_com_my/Documents/Apps/Microsoft%20Forms/Request%20New%20PR/Question%201/IRF%20KASTAM%20KO_Nurulfahmie%20Binti%20Mo.jpg"/>
    <n v="3400038885"/>
    <m/>
    <s v="https://tm365-my.sharepoint.com/personal/badruznasrin_basri_tm_com_my/Documents/Apps/Microsoft%20Forms/Request%20New%20PR/Question/BOQ%20KASTAM%20KO_Nurulfahmie%20Binti%20Mo.jpg"/>
    <m/>
    <m/>
    <m/>
    <m/>
    <m/>
    <m/>
    <m/>
    <m/>
    <m/>
    <m/>
    <m/>
    <m/>
    <m/>
    <m/>
  </r>
  <r>
    <n v="274"/>
    <s v="Muhamad Zaini Bin Mahamad Sarip"/>
    <s v="11.0 PO Issued"/>
    <d v="2023-09-11T00:00:00"/>
    <s v=""/>
    <m/>
    <s v="KEL"/>
    <m/>
    <s v="GOV2300142"/>
    <m/>
    <s v="TMEA/238008"/>
    <m/>
    <s v="PAC2304158"/>
    <m/>
    <s v="KEL-EDU-0068-TP"/>
    <m/>
    <m/>
    <n v="0"/>
    <s v="PO Issued"/>
    <e v="#REF!"/>
    <x v="0"/>
    <s v="CPPM-PR"/>
    <n v="381"/>
    <m/>
    <m/>
    <s v=""/>
    <d v="2023-09-10T11:37:03"/>
    <s v="faizal.rasid@tm.com.my"/>
    <n v="5859"/>
    <n v="4494.84"/>
    <s v="Additional PO (SI/VO)"/>
    <s v="Additional cable length 212m"/>
    <s v="TMone"/>
    <x v="4"/>
    <s v="MYGOV PM FOC SPUR 12C BALAI BOMBA DAN PENYELAMAT PASIR MAS"/>
    <e v="#N/A"/>
    <e v="#N/A"/>
    <m/>
    <s v="31/7/2023"/>
    <s v="PM"/>
    <s v="Network Contractor"/>
    <m/>
    <m/>
    <s v="https://tm365-my.sharepoint.com/personal/badruznasrin_basri_tm_com_my/Documents/Apps/Microsoft%20Forms/Request%20New%20PR/Question%201/REDMARK%20-%20mygov%20pm%20foc%20spur%2012c%20balai%20bomba%20d_Mohamad%20Faizal%20Bin%20R.pdf"/>
    <n v="3400038490"/>
    <m/>
    <s v="https://tm365-my.sharepoint.com/personal/badruznasrin_basri_tm_com_my/Documents/Apps/Microsoft%20Forms/Request%20New%20PR/Question/SI%20TMEA238008%20_MYGOV%20PM%20FOC%20SPUR%2012C%20BALAI%20BO_Mohamad%20Faizal%20Bin%20R.pdf"/>
    <m/>
    <m/>
    <m/>
    <m/>
    <m/>
    <m/>
    <m/>
    <m/>
    <m/>
    <m/>
    <m/>
    <m/>
    <m/>
    <m/>
  </r>
  <r>
    <n v="275"/>
    <s v="Muhamad Zaini Bin Mahamad Sarip"/>
    <s v="11.0 PO Issued"/>
    <d v="2023-09-11T00:00:00"/>
    <s v=""/>
    <m/>
    <s v="KEL"/>
    <m/>
    <s v="SRR2104438"/>
    <m/>
    <s v="JMEA/226571"/>
    <m/>
    <s v="PAC2212508"/>
    <m/>
    <s v="KEL-MAT(RR)-0068-TP"/>
    <m/>
    <m/>
    <n v="0"/>
    <s v="PO Issued"/>
    <e v="#REF!"/>
    <x v="0"/>
    <s v="CPPM-PR"/>
    <n v="382"/>
    <m/>
    <m/>
    <s v=""/>
    <d v="2023-09-10T11:36:02"/>
    <s v="marzukie.mohamad@tm.com.my"/>
    <n v="15434"/>
    <n v="6527.71"/>
    <s v="Additional PO (SI/VO)"/>
    <s v="Additional COMMERCIAL S/I FOC 48C UG for 940m due to new FDC requirement also BREAKING &amp; REPAIR J/BOX/PIT and 50MM THICK ACWC ROAD PAVEMENT"/>
    <s v="Unifi"/>
    <x v="5"/>
    <s v="SRR FTTH ADD KUK_C020A KG CHICHA, KG TANJUNG STAN KUBANG KERIAN"/>
    <e v="#N/A"/>
    <e v="#N/A"/>
    <m/>
    <s v="31/3/2023"/>
    <s v="KUK"/>
    <s v="Network Contractor"/>
    <m/>
    <m/>
    <s v="https://tm365-my.sharepoint.com/personal/badruznasrin_basri_tm_com_my/Documents/Apps/Microsoft%20Forms/Request%20New%20PR/Question%201/AS%20BUILT%20BOQ_JMEA_226571_Marzukie%20Bin%20Mohamad.pdf"/>
    <n v="3400038718"/>
    <m/>
    <s v="https://tm365-my.sharepoint.com/personal/badruznasrin_basri_tm_com_my/Documents/Apps/Microsoft%20Forms/Request%20New%20PR/Question/AS%20BUILT%20BOQ_JMEA_226571_Marzukie%20Bin%20Mohamad.pdf"/>
    <m/>
    <m/>
    <m/>
    <m/>
    <m/>
    <m/>
    <m/>
    <m/>
    <m/>
    <m/>
    <m/>
    <m/>
    <m/>
    <m/>
  </r>
  <r>
    <n v="276"/>
    <s v="Mohd Azrul Nizam Bin Aziz"/>
    <s v="11.0 PO Issued"/>
    <m/>
    <s v=""/>
    <s v="4902146790"/>
    <s v="KD/PR"/>
    <m/>
    <s v="GOV2300417"/>
    <m/>
    <s v="TMNA/230880"/>
    <m/>
    <s v="PAC2305865"/>
    <m/>
    <s v="KD/PL-SNR-0063-TP"/>
    <m/>
    <m/>
    <n v="0"/>
    <s v="PO Issued"/>
    <e v="#REF!"/>
    <x v="0"/>
    <s v="CPPM-PR"/>
    <n v="383"/>
    <m/>
    <m/>
    <s v=""/>
    <d v="2023-09-10T11:48:20"/>
    <s v="kanuar.nor@tm.com.my"/>
    <n v="4082"/>
    <n v="794"/>
    <s v="Additional PO (SI/VO)"/>
    <s v="PO for NID Installation, patching &amp; tagging"/>
    <s v="TMone"/>
    <x v="4"/>
    <s v="MYGOV*NET FOC BL F21 JPJ BALING (99.7)_x000a_"/>
    <e v="#N/A"/>
    <e v="#N/A"/>
    <m/>
    <d v="2023-08-15T00:00:00"/>
    <s v="BL"/>
    <s v="Network Contractor"/>
    <m/>
    <m/>
    <s v="https://tm365-my.sharepoint.com/personal/badruznasrin_basri_tm_com_my/Documents/Apps/Microsoft%20Forms/Request%20New%20PR/Question%201/TP%20BOQ%20TMNA%20230880_Khairul%20Anuar%20Bin%20Mo.pdf"/>
    <s v="3400038940"/>
    <m/>
    <s v="https://tm365-my.sharepoint.com/personal/badruznasrin_basri_tm_com_my/_layouts/15/Doc.aspx?sourcedoc=%7B52B3E4F0-B868-4C5C-B812-3D5310C0DC73%7D&amp;file=TP%20COSTING%20TMNA%20230880_Khairul%20Anuar%20Bin%20Mo.xlsx&amp;action=default&amp;mobileredirect=true"/>
    <m/>
    <m/>
    <m/>
    <m/>
    <m/>
    <m/>
    <m/>
    <m/>
    <m/>
    <m/>
    <m/>
    <m/>
    <m/>
    <m/>
  </r>
  <r>
    <n v="277"/>
    <s v="Mohd Azrul Nizam Bin Aziz"/>
    <s v="11.0 PO Issued"/>
    <m/>
    <s v=""/>
    <s v="4902146888"/>
    <s v="KD/PR"/>
    <m/>
    <s v="GOV2300737"/>
    <m/>
    <s v="TMNA/231373"/>
    <m/>
    <s v="PAC2305312"/>
    <m/>
    <s v="KD/PL-SNR-0064-TP"/>
    <m/>
    <m/>
    <n v="0"/>
    <s v="PO Issued"/>
    <e v="#REF!"/>
    <x v="0"/>
    <s v="CPPM-PR"/>
    <n v="384"/>
    <m/>
    <m/>
    <s v=""/>
    <d v="2023-09-10T11:56:04"/>
    <s v="kanuar.nor@tm.com.my"/>
    <n v="7252"/>
    <n v="1354"/>
    <s v="Additional PO (SI/VO)"/>
    <s v="Kerja2 NID Installation , patching &amp; tagging"/>
    <s v="TMone"/>
    <x v="4"/>
    <s v="MYGOV*NET FOC PHU F14/F12 PEJ. IMIGRESEN (99.9)_x000a_"/>
    <e v="#N/A"/>
    <e v="#N/A"/>
    <m/>
    <d v="2023-08-31T00:00:00"/>
    <s v="PHU"/>
    <s v="Network Contractor"/>
    <m/>
    <m/>
    <s v="https://tm365-my.sharepoint.com/personal/badruznasrin_basri_tm_com_my/Documents/Apps/Microsoft%20Forms/Request%20New%20PR/Question%201/TP%20BOQ%20TMNA%20231373_Khairul%20Anuar%20Bin%20Mo.pdf"/>
    <s v="3400038940"/>
    <m/>
    <s v="https://tm365-my.sharepoint.com/personal/badruznasrin_basri_tm_com_my/_layouts/15/Doc.aspx?sourcedoc=%7BC01D1CDF-0C58-478F-9A00-2E8EACC98FCF%7D&amp;file=TP%20COSTING%20TMNA%20231373_Khairul%20Anuar%20Bin%20Mo.xlsx&amp;action=default&amp;mobileredirect=true"/>
    <m/>
    <m/>
    <m/>
    <m/>
    <m/>
    <m/>
    <m/>
    <m/>
    <m/>
    <m/>
    <m/>
    <m/>
    <m/>
    <m/>
  </r>
  <r>
    <n v="278"/>
    <s v="Hasrul Nizam Bin Othman"/>
    <s v="11.0 PO Issued"/>
    <d v="2023-09-11T00:00:00"/>
    <s v="PO SI issued"/>
    <m/>
    <s v="PHG"/>
    <m/>
    <s v="H5G2204134"/>
    <m/>
    <s v="TMEA/221668"/>
    <m/>
    <s v="PAC2217462"/>
    <m/>
    <s v="PHG-LEA-0124-TP"/>
    <m/>
    <m/>
    <n v="0"/>
    <s v="PO Issued"/>
    <e v="#REF!"/>
    <x v="0"/>
    <s v="CPPM-PR"/>
    <n v="385"/>
    <m/>
    <m/>
    <s v=""/>
    <d v="2023-09-10T13:33:52"/>
    <s v="najmi.rahman@tm.com.my"/>
    <n v="10246"/>
    <n v="2695.95"/>
    <s v="Additional PO (SI/VO)"/>
    <s v="PR2 to proceed FRLP, added pole relocation, related to Land Lord Issue"/>
    <s v="TMG"/>
    <x v="0"/>
    <s v="5G FOC (TP) PGB DCKTN0188 LRG PERMATANG BADAK PERDANA 2"/>
    <e v="#N/A"/>
    <e v="#N/A"/>
    <m/>
    <d v="2023-09-25T00:00:00"/>
    <s v="PGB"/>
    <s v="Network Contractor"/>
    <m/>
    <m/>
    <s v="https://tm365-my.sharepoint.com/personal/badruznasrin_basri_tm_com_my/_layouts/15/Doc.aspx?sourcedoc=%7BCF8F0D53-32BA-4A50-A7D6-27B56710FBE7%7D&amp;file=TP%20DCKTN0188[1]_Ahmad%20Najmi%20Bin%20Arah.pptx&amp;action=edit&amp;mobileredirect=true"/>
    <s v="3400038669"/>
    <m/>
    <s v="https://tm365-my.sharepoint.com/personal/badruznasrin_basri_tm_com_my/Documents/Apps/Microsoft%20Forms/Request%20New%20PR/Question/BOQ_PR2%205G%20FOC%20(TP)%20PGB%20DCKTN0188%20LRG%20PERMATA_Ahmad%20Najmi%20Bin%20Arah.pdf"/>
    <m/>
    <m/>
    <m/>
    <m/>
    <m/>
    <m/>
    <m/>
    <m/>
    <m/>
    <m/>
    <m/>
    <m/>
    <m/>
    <m/>
  </r>
  <r>
    <n v="504"/>
    <s v="Muhammad Hafizzuddin Bin Mohd Noor"/>
    <s v="11.0 PO Issued"/>
    <m/>
    <s v=""/>
    <m/>
    <s v="Johor Selatan"/>
    <m/>
    <s v="H5G2301194"/>
    <m/>
    <s v="TMSA/233275"/>
    <s v="DJKLJ1247"/>
    <s v="PAC2312056"/>
    <m/>
    <m/>
    <m/>
    <m/>
    <n v="0"/>
    <s v="PO Issued"/>
    <e v="#REF!"/>
    <x v="0"/>
    <s v="5G-CPQ"/>
    <n v="29"/>
    <m/>
    <m/>
    <s v="5g-91"/>
    <d v="2023-09-13T00:00:00"/>
    <m/>
    <m/>
    <m/>
    <m/>
    <m/>
    <s v="TMG"/>
    <x v="0"/>
    <s v="DNB_HORIZON 5G_DJKLJ1247_SMKTNKUABDRHMNPUTRA_KLI"/>
    <e v="#N/A"/>
    <e v="#N/A"/>
    <m/>
    <m/>
    <m/>
    <m/>
    <s v="JS-KZK-0737-TP"/>
    <m/>
    <m/>
    <m/>
    <m/>
    <m/>
    <m/>
    <m/>
    <m/>
    <m/>
    <m/>
    <m/>
    <m/>
    <m/>
    <m/>
    <m/>
    <m/>
    <m/>
    <m/>
    <m/>
  </r>
  <r>
    <n v="507"/>
    <s v="Muhammad Hafizzuddin Bin Mohd Noor"/>
    <s v="11.0 PO Issued"/>
    <m/>
    <s v=""/>
    <m/>
    <s v="Johor Selatan"/>
    <m/>
    <s v="H5G2301215"/>
    <m/>
    <s v="TMSA/233274"/>
    <s v="DJJBR0732"/>
    <s v="PAC2312077"/>
    <m/>
    <m/>
    <m/>
    <m/>
    <n v="0"/>
    <s v="PO Issued"/>
    <e v="#REF!"/>
    <x v="0"/>
    <s v="5G-CPQ"/>
    <n v="32"/>
    <m/>
    <m/>
    <s v="5g-91"/>
    <d v="2023-09-13T00:00:00"/>
    <m/>
    <m/>
    <m/>
    <m/>
    <m/>
    <s v="TMG"/>
    <x v="0"/>
    <s v="DNB_HORIZON 5G_DJJBR0732_JLNSJMBK2_PGD"/>
    <e v="#N/A"/>
    <e v="#N/A"/>
    <m/>
    <m/>
    <m/>
    <m/>
    <s v="JS-CAD-0171-TP"/>
    <m/>
    <m/>
    <m/>
    <m/>
    <m/>
    <m/>
    <m/>
    <m/>
    <m/>
    <m/>
    <m/>
    <m/>
    <m/>
    <m/>
    <m/>
    <m/>
    <m/>
    <m/>
    <m/>
  </r>
  <r>
    <n v="567"/>
    <s v="Muhammad Hafizzuddin Bin Mohd Noor"/>
    <s v="11.0 PO Issued"/>
    <m/>
    <s v=""/>
    <m/>
    <s v="Johor Selatan"/>
    <m/>
    <s v="H5G2301012"/>
    <m/>
    <s v="TMSA/233194"/>
    <s v="DJJBR0633"/>
    <s v="PAC2311778"/>
    <m/>
    <s v="JS-SHA-0304-TP"/>
    <m/>
    <m/>
    <n v="0"/>
    <s v="PO Issued"/>
    <e v="#REF!"/>
    <x v="0"/>
    <s v="5G-CPQ"/>
    <n v="92"/>
    <s v="5G CPQ-OCT"/>
    <s v="P2"/>
    <m/>
    <d v="2023-09-13T00:00:00"/>
    <m/>
    <m/>
    <m/>
    <m/>
    <m/>
    <s v="TMG"/>
    <x v="0"/>
    <n v="0"/>
    <e v="#N/A"/>
    <e v="#N/A"/>
    <m/>
    <m/>
    <m/>
    <m/>
    <s v="JS-SHA-0304-TP"/>
    <m/>
    <m/>
    <m/>
    <m/>
    <m/>
    <m/>
    <m/>
    <m/>
    <m/>
    <m/>
    <m/>
    <m/>
    <m/>
    <m/>
    <m/>
    <m/>
    <m/>
    <s v="DJJBR0633_JLNPEKELILINGPSRGDG"/>
    <m/>
  </r>
  <r>
    <n v="282"/>
    <s v="Khairunnisa Bte Muhamad Noor"/>
    <s v="1.2 New Request PR"/>
    <m/>
    <s v=""/>
    <m/>
    <s v="Sarawak"/>
    <m/>
    <s v="H5G2300863"/>
    <m/>
    <s v="TMWA/230482"/>
    <m/>
    <s v="PAC2311477"/>
    <m/>
    <m/>
    <m/>
    <m/>
    <n v="0"/>
    <e v="#N/A"/>
    <e v="#REF!"/>
    <x v="0"/>
    <s v="CPPM-PR"/>
    <n v="389"/>
    <m/>
    <m/>
    <s v=""/>
    <d v="2023-09-10T14:54:28"/>
    <s v="alixgeoffrey@tm.com.my"/>
    <n v="19866"/>
    <n v="3708.68"/>
    <s v="First PO"/>
    <m/>
    <s v="TMG"/>
    <x v="3"/>
    <s v="DQSRN0971_JLNKUCHINGSERIAN1"/>
    <e v="#N/A"/>
    <e v="#N/A"/>
    <m/>
    <d v="2023-09-22T00:00:00"/>
    <s v="SRN"/>
    <s v="Other Contract"/>
    <m/>
    <s v="3400039051"/>
    <m/>
    <m/>
    <m/>
    <s v="https://tm365-my.sharepoint.com/personal/badruznasrin_basri_tm_com_my/Documents/Apps/Microsoft%20Forms/Request%20New%20PR/Question/TMWA230482%20STANDARD%20COSTING%20kg-srn_Alixgeoffrey%20Anak%20On.pdf"/>
    <m/>
    <m/>
    <m/>
    <m/>
    <m/>
    <m/>
    <m/>
    <m/>
    <m/>
    <m/>
    <m/>
    <m/>
    <m/>
    <m/>
  </r>
  <r>
    <n v="283"/>
    <s v="Muhamad Zaini Bin Mahamad Sarip"/>
    <s v="11.0 PO Issued"/>
    <d v="2023-09-11T00:00:00"/>
    <s v=""/>
    <m/>
    <s v="KEL"/>
    <m/>
    <s v="GOV2301260"/>
    <m/>
    <s v="TMEA/238048"/>
    <m/>
    <s v="PAC2305334"/>
    <m/>
    <s v="KEL-NIM-0106-TP"/>
    <m/>
    <m/>
    <n v="0"/>
    <s v="PO Issued"/>
    <e v="#REF!"/>
    <x v="0"/>
    <s v="CPPM-PR"/>
    <n v="390"/>
    <m/>
    <m/>
    <s v=""/>
    <d v="2023-09-10T15:21:53"/>
    <s v="faizal.rasid@tm.com.my"/>
    <n v="7113"/>
    <n v="6597.81"/>
    <s v="Additional PO (SI/VO)"/>
    <s v="Additional cable length"/>
    <s v="TMone"/>
    <x v="4"/>
    <s v="MYGOV PKU FOC SPUR 12C KASTAM CAWANGAN PENGUATKUASAAN, PENGKALAN KUBOR_x000a_"/>
    <e v="#N/A"/>
    <e v="#N/A"/>
    <m/>
    <d v="2023-07-15T00:00:00"/>
    <s v="PKU"/>
    <s v="Network Contractor"/>
    <m/>
    <m/>
    <s v="https://tm365-my.sharepoint.com/personal/badruznasrin_basri_tm_com_my/Documents/Apps/Microsoft%20Forms/Request%20New%20PR/Question%201/SLD%20%20MYGOV%20PKU%20KASTAM_Mohamad%20Faizal%20Bin%20R.pdf"/>
    <s v="3400038754"/>
    <m/>
    <s v="https://tm365-my.sharepoint.com/personal/badruznasrin_basri_tm_com_my/Documents/Apps/Microsoft%20Forms/Request%20New%20PR/Question/Site%20Instruction%20MYGOV%20PKU%20KASTAM_Mohamad%20Faizal%20Bin%20R.pdf"/>
    <m/>
    <m/>
    <m/>
    <m/>
    <m/>
    <m/>
    <m/>
    <m/>
    <m/>
    <m/>
    <m/>
    <m/>
    <m/>
    <m/>
  </r>
  <r>
    <n v="284"/>
    <s v="Muhamad Zaini Bin Mahamad Sarip"/>
    <s v="11.0 PO Issued"/>
    <d v="2023-09-11T00:00:00"/>
    <s v=""/>
    <m/>
    <s v="KEL"/>
    <m/>
    <s v="GOV2300167"/>
    <m/>
    <s v="TMEA/238018"/>
    <m/>
    <s v=" PAC2304281"/>
    <m/>
    <s v="KEL-EDU-0070-TP"/>
    <m/>
    <m/>
    <n v="0"/>
    <s v="PO Issued"/>
    <e v="#REF!"/>
    <x v="0"/>
    <s v="CPPM-PR"/>
    <n v="391"/>
    <m/>
    <m/>
    <s v=""/>
    <d v="2023-09-10T15:38:12"/>
    <s v="faizal.rasid@tm.com.my"/>
    <n v="3709"/>
    <n v="7679.15"/>
    <s v="Additional PO (SI/VO)"/>
    <s v="Additional cable length and required 2 pole 9m"/>
    <s v="TMone"/>
    <x v="4"/>
    <s v="MYGOV PKU FOC SPUR 12C BALAI BOMBA DAN PENYELAMAT PENGKALAN KUBUR_x000a__x000a_"/>
    <e v="#N/A"/>
    <e v="#N/A"/>
    <m/>
    <d v="2023-07-31T00:00:00"/>
    <s v="PKU"/>
    <s v="Network Contractor"/>
    <m/>
    <m/>
    <s v="https://tm365-my.sharepoint.com/personal/badruznasrin_basri_tm_com_my/Documents/Apps/Microsoft%20Forms/Request%20New%20PR/Question%201/REDMARK%20MYGOV%20PKU%20BALAI%20BOMBA%20DAN%20PENYELAMAT_Mohamad%20Faizal%20Bin%20R.pdf"/>
    <s v="3400038490"/>
    <m/>
    <s v="https://tm365-my.sharepoint.com/personal/badruznasrin_basri_tm_com_my/Documents/Apps/Microsoft%20Forms/Request%20New%20PR/Question/SI%20%20MYGOV%20NEO%20PKU%20FOC%20SPUR%2012C%20BALAI%20BOMBA%20DA_Mohamad%20Faizal%20Bin%20R.pdf"/>
    <m/>
    <m/>
    <m/>
    <m/>
    <m/>
    <m/>
    <m/>
    <m/>
    <m/>
    <m/>
    <m/>
    <m/>
    <m/>
    <m/>
  </r>
  <r>
    <n v="285"/>
    <s v="Nor Alia Binti Ismail Khafidz"/>
    <s v="8.3 Queried(other) Please fill in Remark"/>
    <d v="2023-09-23T00:00:00"/>
    <s v="Pending verification from AND"/>
    <m/>
    <s v="Sarawak"/>
    <m/>
    <s v="NRP2204875"/>
    <m/>
    <s v="TMWA/237050"/>
    <m/>
    <s v="PAC2223944"/>
    <m/>
    <m/>
    <m/>
    <m/>
    <n v="0"/>
    <s v="Queried - Require More Information From NeC/AND"/>
    <e v="#REF!"/>
    <x v="0"/>
    <s v="CPPM-PR"/>
    <n v="392"/>
    <m/>
    <m/>
    <s v=""/>
    <d v="2023-09-10T22:14:20"/>
    <s v="jimbai.abik@tm.com.my"/>
    <n v="13467"/>
    <n v="15252.16"/>
    <s v="First PO"/>
    <m/>
    <s v="TMone"/>
    <x v="1"/>
    <s v="FOC MR_F42 (SPUR 48C/24C) &amp; MR_F43 (SPUR 48C/24C) FOR SARAWAK SHELL BERHAD,_x000a_13 STOREY SHELL BUILDING,JALAN MARINAPARKCITY 98000 MIRI (NRP2204875)"/>
    <e v="#N/A"/>
    <e v="#N/A"/>
    <m/>
    <d v="2023-09-15T00:00:00"/>
    <s v="MR"/>
    <s v="Other Contract"/>
    <m/>
    <s v="NA"/>
    <m/>
    <m/>
    <m/>
    <s v="https://tm365-my.sharepoint.com/personal/badruznasrin_basri_tm_com_my/Documents/Apps/Microsoft%20Forms/Request%20New%20PR/Question/QUOTE%20-ACSB-08-2023-1057%20TM-SARAWAK_Jimbai%20Anak%20Abik%20Jim.pdf; https://tm365-my.sharepoint.com/personal/badruznasrin_basri_tm_com_my/Documents/Apps/Microsoft%20Forms/Request%20New%20PR/Question/Supplier%20Declaration%20Form%20-AZTEL_Jimbai%20Anak%20Abik%20Jim.pdf; https://tm365-my.sharepoint.com/personal/badruznasrin_basri_tm_com_my/Documents/Apps/Microsoft%20Forms/Request%20New%20PR/Question/230904_TM%20patch%20cord_rev1_Jimbai%20Anak%20Abik%20Jim.pdf; https://tm365-my.sharepoint.com/personal/badruznasrin_basri_tm_com_my/Documents/Apps/Microsoft%20Forms/Request%20New%20PR/Question/Supplier%20Declaration_Jimbai%20Anak%20Abik%20Jim.pdf"/>
    <m/>
    <m/>
    <m/>
    <m/>
    <m/>
    <m/>
    <m/>
    <m/>
    <m/>
    <m/>
    <m/>
    <m/>
    <m/>
    <m/>
  </r>
  <r>
    <n v="610"/>
    <s v="Muhammad Hafizzuddin Bin Mohd Noor"/>
    <s v="12. Not Required PO / LOR"/>
    <m/>
    <s v="to cancel LOR SUTERA UTAMA, project HDD dah includ"/>
    <m/>
    <s v="Johor Selatan"/>
    <m/>
    <s v="H5G2203392"/>
    <m/>
    <s v="TMSA/232815"/>
    <s v="DJJBR0489"/>
    <s v="PAC2220593"/>
    <m/>
    <m/>
    <m/>
    <m/>
    <n v="0"/>
    <s v="PO Issued / Not Require LOR"/>
    <e v="#REF!"/>
    <x v="0"/>
    <s v="5G-CPQ"/>
    <n v="135"/>
    <s v="5G CPQ-OCT"/>
    <s v="P1"/>
    <m/>
    <d v="2023-09-13T00:00:00"/>
    <m/>
    <m/>
    <m/>
    <m/>
    <m/>
    <s v="TMG"/>
    <x v="0"/>
    <n v="0"/>
    <e v="#N/A"/>
    <e v="#N/A"/>
    <m/>
    <m/>
    <m/>
    <m/>
    <s v="JS-SUT-0183-TP"/>
    <m/>
    <m/>
    <m/>
    <m/>
    <m/>
    <m/>
    <m/>
    <m/>
    <m/>
    <m/>
    <m/>
    <m/>
    <m/>
    <m/>
    <m/>
    <m/>
    <m/>
    <s v="DJJBR0489_PASIRGUDANGPWRSTN"/>
    <m/>
  </r>
  <r>
    <n v="287"/>
    <s v="Mahzura Binti Ramli"/>
    <s v="11.0 PO Issued"/>
    <m/>
    <s v="4902149027 (19/9/2023)"/>
    <s v="4902149027"/>
    <s v="TRG"/>
    <m/>
    <s v="GOV2305371"/>
    <m/>
    <s v="TMEA/233271"/>
    <m/>
    <s v="PAC2311215"/>
    <m/>
    <s v="TRG-GET-0462-TP"/>
    <m/>
    <m/>
    <n v="0"/>
    <s v="PO Issued"/>
    <e v="#REF!"/>
    <x v="0"/>
    <s v="CPPM-PR"/>
    <n v="394"/>
    <m/>
    <m/>
    <s v=""/>
    <d v="2023-09-11T00:00:00"/>
    <s v="dasuki.ramli@tm.com.my"/>
    <n v="13955"/>
    <n v="13955"/>
    <s v="First PO"/>
    <m/>
    <s v="TMone"/>
    <x v="4"/>
    <s v="MYGOVNET FOC SPUR (12C) IPME TG PEJABAT PAROL DAERAH KUALA TRG"/>
    <e v="#N/A"/>
    <e v="#N/A"/>
    <m/>
    <d v="2023-11-09T00:00:00"/>
    <s v="TG"/>
    <s v="Network Contractor"/>
    <m/>
    <m/>
    <s v="https://tm365-my.sharepoint.com/personal/badruznasrin_basri_tm_com_my/_layouts/15/Doc.aspx?sourcedoc=%7BE25CC046-D2D5-4BCF-8E89-BEAA810CE6AE%7D&amp;file=Std_Costing_IPME%20SLA%2099.0%20-%20GOV2305371%20-%20MYGO_Mohd%20Dasuki%20Bin%20Raml.xlsx&amp;action=default&amp;mobileredirect=true"/>
    <n v="3400038885"/>
    <m/>
    <s v="https://tm365-my.sharepoint.com/personal/badruznasrin_basri_tm_com_my/_layouts/15/Doc.aspx?sourcedoc=%7B64D54FEF-05AA-423F-A825-EF8905344741%7D&amp;file=Std_Costing_IPME%20SLA%2099.0%20-%20GOV2305371%20-%20MYGO_Mohd%20Dasuki%20Bin%20Raml.xlsx&amp;action=default&amp;mobileredirect=true"/>
    <m/>
    <m/>
    <m/>
    <m/>
    <m/>
    <m/>
    <m/>
    <m/>
    <m/>
    <m/>
    <m/>
    <m/>
    <m/>
    <m/>
  </r>
  <r>
    <n v="288"/>
    <s v="Muhamad Zaini Bin Mahamad Sarip"/>
    <s v="12. Duplicate Request"/>
    <d v="2023-09-12T00:00:00"/>
    <s v=""/>
    <m/>
    <s v="KEL"/>
    <m/>
    <s v="H5G2300357"/>
    <m/>
    <s v="TMEA/236053"/>
    <m/>
    <s v="PAC2307908"/>
    <m/>
    <s v="KEL-CAK-0317-TP"/>
    <m/>
    <m/>
    <n v="0"/>
    <s v="PO Issued"/>
    <e v="#REF!"/>
    <x v="0"/>
    <s v="CPPM-PR"/>
    <n v="395"/>
    <m/>
    <m/>
    <s v=""/>
    <d v="2023-09-11T00:00:00"/>
    <s v="nurulfahmie.mohamedyasin@tm.com.my"/>
    <n v="33614"/>
    <n v="4158.3"/>
    <s v="Additional PO (SI/VO)"/>
    <s v="COMMERCIAL INSTALL FOC 12C OH(CNC LITE) BERTAMBAH SBYK 400M"/>
    <s v="TMone"/>
    <x v="0"/>
    <s v="H5G WBU FOC SPUR 12C DDTUM0432 KG KUBANG PALAS WAKAF BHARU"/>
    <e v="#N/A"/>
    <e v="#N/A"/>
    <m/>
    <s v="8/15/2023"/>
    <s v="WBU"/>
    <s v="Network Contractor"/>
    <m/>
    <m/>
    <s v="https://tm365-my.sharepoint.com/personal/badruznasrin_basri_tm_com_my/Documents/Apps/Microsoft%20Forms/Request%20New%20PR/Question%201/BOQ%20KUBANG%20PALAS_Nurulfahmie%20Binti%20Mo.jpg"/>
    <n v="3400038524"/>
    <m/>
    <s v="https://tm365-my.sharepoint.com/personal/badruznasrin_basri_tm_com_my/Documents/Apps/Microsoft%20Forms/Request%20New%20PR/Question/BOQ%20KUBANG%20PALAS_Nurulfahmie%20Binti%20Mo.jpg"/>
    <m/>
    <m/>
    <m/>
    <m/>
    <m/>
    <m/>
    <m/>
    <m/>
    <m/>
    <m/>
    <m/>
    <m/>
    <m/>
    <m/>
  </r>
  <r>
    <n v="289"/>
    <s v="Mohd Azrul Nizam Bin Aziz"/>
    <s v="11.0 PO Issued"/>
    <m/>
    <s v=""/>
    <s v="4902146778"/>
    <s v="KD/PR"/>
    <m/>
    <s v="GOV2300184"/>
    <m/>
    <s v="TMNA/231145"/>
    <m/>
    <s v="PAC2304108"/>
    <m/>
    <s v="KD/PL-RAZ-0550-TP"/>
    <m/>
    <m/>
    <n v="0"/>
    <s v="PO Issued"/>
    <e v="#REF!"/>
    <x v="0"/>
    <s v="CPPM-PR"/>
    <n v="396"/>
    <m/>
    <m/>
    <s v=""/>
    <d v="2023-09-11T00:00:00"/>
    <s v="XL195633@tm.com.my"/>
    <n v="14545"/>
    <n v="560"/>
    <s v="Additional PO (SI/VO)"/>
    <s v="PILOT PROJECT FROM GM AND KD/PL TO PROVIDE INSTALLATION BY CONTRACTOR UNDER COST MANAGEMENT"/>
    <s v="TMone"/>
    <x v="4"/>
    <s v="MYGOV*NET FOC 24C KUH F27 KASTAM POS LAJU TMN BERLIAN LANGKAWI (IPME)-KUH (99.7)"/>
    <e v="#N/A"/>
    <e v="#N/A"/>
    <m/>
    <s v="9/30/2023"/>
    <s v="KUH"/>
    <s v="Network Contractor"/>
    <m/>
    <m/>
    <s v="https://tm365-my.sharepoint.com/personal/badruznasrin_basri_tm_com_my/Documents/Apps/Microsoft%20Forms/Request%20New%20PR/Question%201/BQ%203RD%20PO%20MYGOVNET%20FOC%2024C%20KUH%20F27%20KASTAM%20POS_Nur%20Mimi%20Shafinaz%20Bi.pdf; https://tm365-my.sharepoint.com/personal/badruznasrin_basri_tm_com_my/Documents/Apps/Microsoft%20Forms/Request%20New%20PR/Question%201/EMAIL%20REFERENCE_Nur%20Mimi%20Shafinaz%20Bi.jpeg"/>
    <n v="3400038882"/>
    <m/>
    <s v="https://tm365-my.sharepoint.com/personal/badruznasrin_basri_tm_com_my/Documents/Apps/Microsoft%20Forms/Request%20New%20PR/Question/BQ%203RD%20PO%20MYGOVNET%20FOC%2024C%20KUH%20F27%20KASTAM%20POS_Nur%20Mimi%20Shafinaz%20Bi.pdf"/>
    <m/>
    <m/>
    <m/>
    <m/>
    <m/>
    <m/>
    <m/>
    <m/>
    <m/>
    <m/>
    <m/>
    <m/>
    <m/>
    <m/>
  </r>
  <r>
    <n v="290"/>
    <m/>
    <s v="8.1 Queried - to remove PU item"/>
    <d v="2023-09-13T00:00:00"/>
    <s v=""/>
    <m/>
    <s v="KD/PR"/>
    <m/>
    <s v="GOV2304347"/>
    <m/>
    <s v="TMNA/232254"/>
    <m/>
    <s v="PAC2307713"/>
    <m/>
    <s v="KD/PL-RAZ-0589-TP"/>
    <m/>
    <m/>
    <n v="0"/>
    <s v="Queried - Require More Information From NeC/AND"/>
    <e v="#REF!"/>
    <x v="0"/>
    <s v="CPPM-PR"/>
    <n v="397"/>
    <m/>
    <m/>
    <s v=""/>
    <d v="2023-09-11T00:00:00"/>
    <s v="XL195633@tm.com.my"/>
    <n v="9637"/>
    <n v="5536.61"/>
    <s v="Additional PO (SI/VO)"/>
    <s v="PILOT PROJECT FROM GM AND KD/PL TO PROVIDE INSTALLATION BY CONTRACTOR UNDER COST MANAGEMENT"/>
    <s v="TMone"/>
    <x v="4"/>
    <s v="MYGOV*NET FOC KUH_F15_F16 MAJLIS PERBANDARAN LANGKAWI BANDARAYA PELANCONGAN(IPME)-KUH"/>
    <e v="#N/A"/>
    <e v="#N/A"/>
    <m/>
    <s v="9/30/2023"/>
    <s v="KUH"/>
    <s v="Network Contractor"/>
    <m/>
    <m/>
    <s v="https://tm365-my.sharepoint.com/personal/badruznasrin_basri_tm_com_my/Documents/Apps/Microsoft%20Forms/Request%20New%20PR/Question%201/BQ%202ND%20PO%20MYGOVNET%20FOC%20KUH_F15_F16%20MAJLIS%20PER_Nur%20Mimi%20Shafinaz%20Bi.pdf; https://tm365-my.sharepoint.com/personal/badruznasrin_basri_tm_com_my/Documents/Apps/Microsoft%20Forms/Request%20New%20PR/Question%201/EMAIL%20REFERENCE_Nur%20Mimi%20Shafinaz%20Bi%201.jpeg"/>
    <n v="3400038882"/>
    <m/>
    <s v="https://tm365-my.sharepoint.com/personal/badruznasrin_basri_tm_com_my/Documents/Apps/Microsoft%20Forms/Request%20New%20PR/Question/BQ%202ND%20PO%20MYGOVNET%20FOC%20KUH_F15_F16%20MAJLIS%20PER_Nur%20Mimi%20Shafinaz%20Bi.pdf"/>
    <m/>
    <m/>
    <m/>
    <m/>
    <m/>
    <m/>
    <m/>
    <m/>
    <m/>
    <m/>
    <m/>
    <m/>
    <m/>
    <m/>
  </r>
  <r>
    <n v="291"/>
    <s v="Mohd Azrul Nizam Bin Aziz"/>
    <s v="11.0 PO Issued"/>
    <m/>
    <s v=""/>
    <s v="4902147171"/>
    <s v="KD/PR"/>
    <m/>
    <s v="GOV2300958"/>
    <m/>
    <s v="TMNA/231599"/>
    <m/>
    <s v="PAC2305974"/>
    <m/>
    <s v="KD/PL-RAZ-0570-TP"/>
    <m/>
    <m/>
    <n v="0"/>
    <s v="PO Issued"/>
    <e v="#REF!"/>
    <x v="0"/>
    <s v="CPPM-PR"/>
    <n v="398"/>
    <m/>
    <m/>
    <s v=""/>
    <d v="2023-09-11T00:00:00"/>
    <s v="XL195633@tm.com.my"/>
    <n v="14311"/>
    <n v="1971.48"/>
    <s v="Additional PO (SI/VO)"/>
    <s v="PILOT PROJECT FROM GM AND KD/PL TO PROVIDE INSTALLATION BY CONTRACTOR UNDER COST MANAGEMENT"/>
    <s v="TMone"/>
    <x v="4"/>
    <s v="MYGOV*NET FOC KUH F27 AKADEMI JPJ WILAYAH UTARA(IPME)-KUH(99.7)"/>
    <e v="#N/A"/>
    <e v="#N/A"/>
    <m/>
    <s v="9/30/2023"/>
    <s v="KUH"/>
    <s v="Network Contractor"/>
    <m/>
    <m/>
    <s v="https://tm365-my.sharepoint.com/personal/badruznasrin_basri_tm_com_my/Documents/Apps/Microsoft%20Forms/Request%20New%20PR/Question%201/BQ%202ND%20PO%20MYGOVNET%20FOC%20KUH%20F27%20AKADEMI%20JPJ%20WI_Nur%20Mimi%20Shafinaz%20Bi.pdf; https://tm365-my.sharepoint.com/personal/badruznasrin_basri_tm_com_my/Documents/Apps/Microsoft%20Forms/Request%20New%20PR/Question%201/EMAIL%20REFERENCE_Nur%20Mimi%20Shafinaz%20Bi%202.jpeg"/>
    <n v="3400038882"/>
    <m/>
    <s v="https://tm365-my.sharepoint.com/personal/badruznasrin_basri_tm_com_my/Documents/Apps/Microsoft%20Forms/Request%20New%20PR/Question/BQ%202ND%20PO%20MYGOVNET%20FOC%20KUH%20F27%20AKADEMI%20JPJ%20WI_Nur%20Mimi%20Shafinaz%20Bi.pdf"/>
    <m/>
    <m/>
    <m/>
    <m/>
    <m/>
    <m/>
    <m/>
    <m/>
    <m/>
    <m/>
    <m/>
    <m/>
    <m/>
    <m/>
  </r>
  <r>
    <n v="292"/>
    <s v="Mohd Azrul Nizam Bin Aziz"/>
    <s v="11.0 PO Issued"/>
    <m/>
    <s v=""/>
    <s v="4902147148"/>
    <s v="KD/PR"/>
    <m/>
    <s v="GOV2300316"/>
    <m/>
    <s v="TMNA/231605"/>
    <m/>
    <s v="PAC2305977"/>
    <m/>
    <s v="KD/PL-RAZ-0571-TP"/>
    <m/>
    <m/>
    <n v="0"/>
    <s v="PO Issued"/>
    <e v="#REF!"/>
    <x v="0"/>
    <s v="CPPM-PR"/>
    <n v="399"/>
    <m/>
    <m/>
    <s v=""/>
    <d v="2023-09-11T00:00:00"/>
    <s v="XL195633@tm.com.my"/>
    <n v="21824"/>
    <n v="1971.48"/>
    <s v="Additional PO (SI/VO)"/>
    <s v="PILOT PROJECT FROM GM AND KD/PL TO PROVIDE INSTALLATION BY CONTRACTOR UNDER COST MANAGEMENT"/>
    <s v="TMone"/>
    <x v="4"/>
    <s v="MYGOV*NET FOC KUH F27 -JABATAN PENGANGKUTAN JALAN LANGKAWI(IPME)-KUH (99.7)"/>
    <e v="#N/A"/>
    <e v="#N/A"/>
    <m/>
    <s v="9/30/2023"/>
    <s v="KUH"/>
    <s v="Network Contractor"/>
    <m/>
    <m/>
    <s v="https://tm365-my.sharepoint.com/personal/badruznasrin_basri_tm_com_my/Documents/Apps/Microsoft%20Forms/Request%20New%20PR/Question%201/BQ%202ND%20PO%20MYGOVNET%20FOC%20KUH%20F27%20-JABATAN%20PENGA_Nur%20Mimi%20Shafinaz%20Bi.pdf; https://tm365-my.sharepoint.com/personal/badruznasrin_basri_tm_com_my/Documents/Apps/Microsoft%20Forms/Request%20New%20PR/Question%201/EMAIL%20REFERENCE_Nur%20Mimi%20Shafinaz%20Bi%203.jpeg"/>
    <n v="3400038882"/>
    <m/>
    <s v="https://tm365-my.sharepoint.com/personal/badruznasrin_basri_tm_com_my/Documents/Apps/Microsoft%20Forms/Request%20New%20PR/Question/BQ%202ND%20PO%20MYGOVNET%20FOC%20KUH%20F27%20-JABATAN%20PENGA_Nur%20Mimi%20Shafinaz%20Bi.pdf"/>
    <m/>
    <m/>
    <m/>
    <m/>
    <m/>
    <m/>
    <m/>
    <m/>
    <m/>
    <m/>
    <m/>
    <m/>
    <m/>
    <m/>
  </r>
  <r>
    <n v="293"/>
    <s v="Mohd Azrul Nizam Bin Aziz"/>
    <s v="11.0 PO Issued"/>
    <m/>
    <s v=""/>
    <m/>
    <s v="KD/PR"/>
    <m/>
    <m/>
    <m/>
    <s v="TMNA/231049"/>
    <m/>
    <s v="PAC2305486"/>
    <m/>
    <s v="KD/PL-RAZ-0556-TP"/>
    <m/>
    <m/>
    <n v="0"/>
    <s v="PO Issued"/>
    <e v="#REF!"/>
    <x v="0"/>
    <s v="CPPM-PR"/>
    <n v="400"/>
    <m/>
    <m/>
    <s v=""/>
    <d v="2023-09-11T00:00:00"/>
    <s v="XL195633@tm.com.my"/>
    <n v="10220"/>
    <n v="6164.59"/>
    <s v="Additional PO (SI/VO)"/>
    <s v="PILOT PROJECT FROM GM AND KD/PL TO PROVIDE INSTALLATION BY CONTRACTOR UNDER COST MANAGEMENT"/>
    <s v="TMone"/>
    <x v="3"/>
    <s v="MYGOV*NET FOC PMT F14_F15 POS IMIGRESEN LTA LANGKAWI JALAN PADANG MAT SIRAT(99.9)"/>
    <e v="#N/A"/>
    <e v="#N/A"/>
    <m/>
    <s v="9/30/2023"/>
    <s v="PMT"/>
    <s v="Network Contractor"/>
    <m/>
    <m/>
    <s v="https://tm365-my.sharepoint.com/personal/badruznasrin_basri_tm_com_my/Documents/Apps/Microsoft%20Forms/Request%20New%20PR/Question%201/BQ%202ND%20PO%20MYGOVNET%20FOC%20PMT%20F14_F15%20POS%20IMIGRE_Nur%20Mimi%20Shafinaz%20Bi.pdf; https://tm365-my.sharepoint.com/personal/badruznasrin_basri_tm_com_my/Documents/Apps/Microsoft%20Forms/Request%20New%20PR/Question%201/EMAIL%20REFERENCE_Nur%20Mimi%20Shafinaz%20Bi%204.jpeg"/>
    <n v="3400038882"/>
    <m/>
    <s v="https://tm365-my.sharepoint.com/personal/badruznasrin_basri_tm_com_my/Documents/Apps/Microsoft%20Forms/Request%20New%20PR/Question/BQ%202ND%20PO%20MYGOVNET%20FOC%20PMT%20F14_F15%20POS%20IMIGRE_Nur%20Mimi%20Shafinaz%20Bi.pdf"/>
    <m/>
    <m/>
    <m/>
    <m/>
    <m/>
    <m/>
    <m/>
    <m/>
    <m/>
    <m/>
    <m/>
    <m/>
    <m/>
    <m/>
  </r>
  <r>
    <n v="294"/>
    <s v="Ilman Afif Bin Zulkifli"/>
    <s v="11.0 PO Issued"/>
    <m/>
    <s v=""/>
    <m/>
    <s v="Sarawak"/>
    <m/>
    <s v="NRP2302993"/>
    <m/>
    <s v="TMWA/233178"/>
    <m/>
    <s v=" PAC2311597"/>
    <m/>
    <s v="KG/SB-DTJ-0117-TP"/>
    <m/>
    <m/>
    <n v="0"/>
    <s v="PO Issued"/>
    <e v="#REF!"/>
    <x v="0"/>
    <s v="CPPM-PR"/>
    <n v="401"/>
    <m/>
    <m/>
    <s v=""/>
    <d v="2023-09-11T00:00:00"/>
    <s v="AUWANI.SUDIN@TM.COM.MY"/>
    <n v="39300"/>
    <n v="17718.400000000001"/>
    <s v="First PO"/>
    <m/>
    <s v="TMone"/>
    <x v="1"/>
    <s v="SDEC, FOC - SRK_FXX 24C - SELANGAN(MEP2P LEG B)-SRK"/>
    <e v="#N/A"/>
    <e v="#N/A"/>
    <m/>
    <s v="9/29/2023"/>
    <s v="SRK"/>
    <s v="Network Contractor"/>
    <m/>
    <m/>
    <s v="https://tm365-my.sharepoint.com/personal/badruznasrin_basri_tm_com_my/Documents/Apps/Microsoft%20Forms/Request%20New%20PR/Question%201/TP%20SELANGAN%20SRK_Nurul%20Auwani%20Sudin.pdf"/>
    <n v="3400039077"/>
    <m/>
    <s v="https://tm365-my.sharepoint.com/personal/badruznasrin_basri_tm_com_my/Documents/Apps/Microsoft%20Forms/Request%20New%20PR/Question/TRIAL%20BOQ%20SELANGAN%20SRK_Nurul%20Auwani%20Sudin.pdf; https://tm365-my.sharepoint.com/personal/badruznasrin_basri_tm_com_my/_layouts/15/Doc.aspx?sourcedoc=%7B1965F845-A954-414C-B69E-8AF4D20834E7%7D&amp;file=Std_Costing_AWP_5G_Turnkey_CNCLite_forCNC_V0__Nurul%20Auwani%20Sudin.xlsx&amp;action=default&amp;mobileredirect=true"/>
    <m/>
    <m/>
    <m/>
    <m/>
    <m/>
    <m/>
    <m/>
    <m/>
    <m/>
    <m/>
    <m/>
    <m/>
    <m/>
    <m/>
  </r>
  <r>
    <n v="295"/>
    <s v="Mohd Azrul Nizam Bin Aziz"/>
    <s v="11.0 PO Issued"/>
    <m/>
    <s v=""/>
    <s v="4902147155"/>
    <s v="KD/PR"/>
    <m/>
    <s v="GOV2301245"/>
    <m/>
    <s v="TMNA/231577"/>
    <m/>
    <s v="PAC2305776"/>
    <m/>
    <s v="KD/PL-RAZ-0562-TP"/>
    <m/>
    <m/>
    <n v="0"/>
    <s v="PO Issued"/>
    <e v="#REF!"/>
    <x v="0"/>
    <s v="CPPM-PR"/>
    <n v="402"/>
    <m/>
    <m/>
    <s v=""/>
    <d v="2023-09-11T00:00:00"/>
    <s v="XL195633@tm.com.my"/>
    <n v="14650"/>
    <n v="5001.8900000000003"/>
    <s v="Additional PO (SI/VO)"/>
    <s v="PILOT PROJECT FROM GM AND KD/PL TO PROVIDE INSTALLATION BY CONTRACTOR UNDER COST MANAGEMENT"/>
    <s v="TMone"/>
    <x v="4"/>
    <s v="MYGOV*NET FOC PMT F14_F15 KASTAM LTA LANGKAWI KUAH (IPME)-PMT(99.9)"/>
    <e v="#N/A"/>
    <e v="#N/A"/>
    <m/>
    <s v="9/30/2023"/>
    <s v="PMT"/>
    <s v="Network Contractor"/>
    <m/>
    <m/>
    <s v="https://tm365-my.sharepoint.com/personal/badruznasrin_basri_tm_com_my/Documents/Apps/Microsoft%20Forms/Request%20New%20PR/Question%201/BQ%202ND%20PO%20MYGOV%20NET%20FOC%20PMT%20F14_F15%20%20KASTAM%20L_Nur%20Mimi%20Shafinaz%20Bi.pdf; https://tm365-my.sharepoint.com/personal/badruznasrin_basri_tm_com_my/Documents/Apps/Microsoft%20Forms/Request%20New%20PR/Question%201/EMAIL%20REFERENCE_Nur%20Mimi%20Shafinaz%20Bi%205.jpeg"/>
    <n v="3400038882"/>
    <m/>
    <s v="https://tm365-my.sharepoint.com/personal/badruznasrin_basri_tm_com_my/Documents/Apps/Microsoft%20Forms/Request%20New%20PR/Question/BQ%202ND%20PO%20MYGOV%20NET%20FOC%20PMT%20F14_F15%20%20KASTAM%20L_Nur%20Mimi%20Shafinaz%20Bi.pdf"/>
    <m/>
    <m/>
    <m/>
    <m/>
    <m/>
    <m/>
    <m/>
    <m/>
    <m/>
    <m/>
    <m/>
    <m/>
    <m/>
    <m/>
  </r>
  <r>
    <n v="296"/>
    <s v="Mahzura Binti Ramli"/>
    <s v="8.5 Rejected by CPA-PTC"/>
    <m/>
    <s v=""/>
    <m/>
    <s v="TRG"/>
    <m/>
    <s v="NRP2302292"/>
    <m/>
    <s v="TMEA/233115"/>
    <m/>
    <s v="PAC2309748"/>
    <m/>
    <s v="TRG-WUH-0098-TP"/>
    <m/>
    <m/>
    <n v="0"/>
    <s v="Queried - Require More Information From NeC/AND"/>
    <e v="#REF!"/>
    <x v="0"/>
    <s v="CPPM-PR"/>
    <n v="403"/>
    <m/>
    <m/>
    <s v=""/>
    <d v="2023-09-11T00:00:00"/>
    <s v="abubakar.mina@tm.com.my"/>
    <n v="77652"/>
    <n v="14551.97"/>
    <s v="First PO"/>
    <m/>
    <s v="TMG"/>
    <x v="1"/>
    <s v="DIGI - KG BUKIT BIJIH (NGBH) - KBR"/>
    <e v="#N/A"/>
    <e v="#N/A"/>
    <m/>
    <s v="8/21/2023"/>
    <s v="KBR"/>
    <s v="Network Contractor"/>
    <m/>
    <m/>
    <s v="https://tm365-my.sharepoint.com/personal/badruznasrin_basri_tm_com_my/_layouts/15/Doc.aspx?sourcedoc=%7B1512679B-6E87-4F7C-8E16-C652F42535CB%7D&amp;file=BOQTM_TMEA233115-NRP%20FOC%20SPUR%20(12C)%20NGBH%20KBR_Abu%20Bakar%20Bin%20Mina.xlsx&amp;action=default&amp;mobileredirect=true; https://tm365-my.sharepoint.com/personal/badruznasrin_basri_tm_com_my/_layouts/15/Doc.aspx?sourcedoc=%7BB7586074-FAEC-4A15-9890-98CDC86BEA83%7D&amp;file=detailBOM_TMEA233115-NRP%20FOC%20SPUR%20(12C)%20NGBH_Abu%20Bakar%20Bin%20Mina.xlsx&amp;action=default&amp;mobileredirect=true; https://tm365-my.sharepoint.com/personal/badruznasrin_basri_tm_com_my/_layouts/15/Doc.aspx?sourcedoc=%7BF7F9A41E-69D1-420B-943B-17FC7DBBA3AA%7D&amp;file=DIGI%20KG%20BUKIT%20BIJIH_Abu%20Bakar%20Bin%20Mina.pptx&amp;action=edit&amp;mobileredirect=true; https://tm365-my.sharepoint.com/personal/badruznasrin_basri_tm_com_my/_layouts/15/Doc.aspx?sourcedoc=%7BA7333F88-F84A-4404-8E94-46EF87C3182F%7D&amp;file=Std_Costing_TMEA233115-NRP%20FOC%20SPUR%20(12C)%20NGB_Abu%20Bakar%20Bin%20Mina.xlsx&amp;action=default&amp;mobileredirect=true"/>
    <n v="3400038958"/>
    <m/>
    <s v="https://tm365-my.sharepoint.com/personal/badruznasrin_basri_tm_com_my/_layouts/15/Doc.aspx?sourcedoc=%7BA22020B1-1199-43B5-9310-84B24221EA27%7D&amp;file=Std_Costing_TMEA233115-NRP%20FOC%20SPUR%20(12C)%20NGB_Abu%20Bakar%20Bin%20Mina.xlsx&amp;action=default&amp;mobileredirect=true"/>
    <m/>
    <m/>
    <m/>
    <m/>
    <m/>
    <m/>
    <m/>
    <m/>
    <m/>
    <m/>
    <m/>
    <m/>
    <m/>
    <m/>
  </r>
  <r>
    <n v="297"/>
    <s v="Mohd Nasharulhisham Bin Mohd Nasir"/>
    <s v="11.0 PO Issued"/>
    <d v="2023-09-12T00:00:00"/>
    <s v="4902145928"/>
    <m/>
    <s v="ST"/>
    <m/>
    <s v="H5G2300820"/>
    <m/>
    <s v="TMCA/231881 "/>
    <m/>
    <s v="PAC2310804"/>
    <m/>
    <s v="ST-PRB-0050-TP"/>
    <m/>
    <m/>
    <n v="0"/>
    <s v="PO Issued"/>
    <e v="#REF!"/>
    <x v="0"/>
    <s v="CPPM-PR"/>
    <n v="404"/>
    <m/>
    <m/>
    <s v=""/>
    <d v="2023-09-11T00:00:00"/>
    <s v="muhammadsyukri.abdullah@tm.com.my"/>
    <n v="34990"/>
    <n v="8347.25"/>
    <s v="First PO"/>
    <m/>
    <s v="TMG"/>
    <x v="0"/>
    <s v="5G DNB DBHSG0244_BATANGKALI FOC RA_F015-F016 H5G2300820"/>
    <e v="#N/A"/>
    <e v="#N/A"/>
    <m/>
    <s v="7/31/2023"/>
    <s v="RA"/>
    <s v="Network Contractor"/>
    <m/>
    <m/>
    <s v="https://tm365-my.sharepoint.com/personal/badruznasrin_basri_tm_com_my/_layouts/15/Doc.aspx?sourcedoc=%7B6613F31C-0D9E-4E40-96E0-1BCA7141811D%7D&amp;file=Technical%20Proposal%20for%20TM%20Landed%20Project%20-%205G_Muhammad%20Syukri%20Bin.pptx&amp;action=edit&amp;mobileredirect=true"/>
    <n v="3400038771"/>
    <m/>
    <s v="https://tm365-my.sharepoint.com/personal/badruznasrin_basri_tm_com_my/Documents/Apps/Microsoft%20Forms/Request%20New%20PR/Question/AMEND%208-9-23%20-%20TMCA231881%20-%20BOQ%205G%20DNB%20DBHSG0_Muhammad%20Syukri%20Bin.pdf"/>
    <m/>
    <m/>
    <m/>
    <m/>
    <m/>
    <m/>
    <m/>
    <m/>
    <m/>
    <m/>
    <m/>
    <m/>
    <m/>
    <m/>
  </r>
  <r>
    <n v="298"/>
    <s v="Mahzura Binti Ramli"/>
    <s v="11.0 PO Issued"/>
    <m/>
    <s v="4902149276 (20/9/2023)"/>
    <s v="4902149276"/>
    <s v="TRG"/>
    <m/>
    <s v="NRP2302391"/>
    <m/>
    <s v="TMEA/233116"/>
    <m/>
    <s v="PAC2309944"/>
    <m/>
    <s v="TRG-GET-0461-TP"/>
    <m/>
    <m/>
    <n v="0"/>
    <s v="PO Issued"/>
    <e v="#REF!"/>
    <x v="0"/>
    <s v="CPPM-PR"/>
    <n v="405"/>
    <m/>
    <m/>
    <s v=""/>
    <d v="2023-09-11T00:00:00"/>
    <s v="abubakar.mina@tm.com.my"/>
    <n v="26108"/>
    <n v="13881.38"/>
    <s v="First PO"/>
    <m/>
    <s v="TMG"/>
    <x v="1"/>
    <s v="DIGI - KAMPUNG TAJIN (NGBH) - KBR"/>
    <e v="#N/A"/>
    <e v="#N/A"/>
    <m/>
    <s v="8/30/2023"/>
    <s v="KBR"/>
    <s v="Network Contractor"/>
    <m/>
    <m/>
    <s v="https://tm365-my.sharepoint.com/personal/badruznasrin_basri_tm_com_my/_layouts/15/Doc.aspx?sourcedoc=%7B3E4997A1-E539-4980-B712-7C6FC8A06766%7D&amp;file=BOQ%20(17)_Abu%20Bakar%20Bin%20Mina.xlsx&amp;action=default&amp;mobileredirect=true; https://tm365-my.sharepoint.com/personal/badruznasrin_basri_tm_com_my/_layouts/15/Doc.aspx?sourcedoc=%7B3D08328C-ABDD-4AFA-B94D-DE4EDA1A0613%7D&amp;file=DIGI%20KG%20TAJIN%20(1)_Abu%20Bakar%20Bin%20Mina.pptx&amp;action=edit&amp;mobileredirect=true; https://tm365-my.sharepoint.com/personal/badruznasrin_basri_tm_com_my/_layouts/15/Doc.aspx?sourcedoc=%7B5A18B8F4-DF8E-45E5-8362-F2025919020C%7D&amp;file=PELAN%20(1)_Abu%20Bakar%20Bin%20Mina.pptx&amp;action=edit&amp;mobileredirect=true; https://tm365-my.sharepoint.com/personal/badruznasrin_basri_tm_com_my/_layouts/15/Doc.aspx?sourcedoc=%7B3606A279-09E6-4036-827C-891B5325233A%7D&amp;file=Std_Costing_AWP_FTTH_TP-ORI_V2-3%20DIGI%20KG%20TAJI_Abu%20Bakar%20Bin%20Mina.xlsx&amp;action=default&amp;mobileredirect=true"/>
    <n v="3400038885"/>
    <m/>
    <s v="https://tm365-my.sharepoint.com/personal/badruznasrin_basri_tm_com_my/_layouts/15/Doc.aspx?sourcedoc=%7BB99D3072-29F1-45E5-82C0-ADE00CBEDAA5%7D&amp;file=Std_Costing_AWP_FTTH_TP-ORI_V2-3%20DIGI%20KG%20TAJI_Abu%20Bakar%20Bin%20Mina.xlsx&amp;action=default&amp;mobileredirect=true"/>
    <m/>
    <m/>
    <m/>
    <m/>
    <m/>
    <m/>
    <m/>
    <m/>
    <m/>
    <m/>
    <m/>
    <m/>
    <m/>
    <m/>
  </r>
  <r>
    <n v="299"/>
    <s v="Muhammad Hafizzuddin Bin Mohd Noor"/>
    <s v="11.0 PO Issued"/>
    <m/>
    <s v=""/>
    <m/>
    <s v="Johor Selatan"/>
    <m/>
    <s v="H5G2300762"/>
    <m/>
    <s v="TMSA/233066"/>
    <m/>
    <s v="PAC2310776"/>
    <m/>
    <s v="JS-SHA-0269-TP"/>
    <m/>
    <m/>
    <n v="0"/>
    <s v="PO Issued"/>
    <e v="#REF!"/>
    <x v="0"/>
    <s v="CPPM-PR"/>
    <n v="406"/>
    <m/>
    <m/>
    <s v=""/>
    <d v="2023-09-11T00:00:00"/>
    <s v="atiqah.kamis@tm.com.my"/>
    <n v="5000"/>
    <n v="2600.15"/>
    <s v="First PO"/>
    <m/>
    <s v="TMG"/>
    <x v="0"/>
    <s v="DNB_HORIZON 5G_DJKLJ1209_IBUSAWATTMAIRBEMBAN_ABN"/>
    <e v="#N/A"/>
    <e v="#N/A"/>
    <m/>
    <s v="10/15/2023"/>
    <s v="ABN"/>
    <s v="Network Contractor"/>
    <m/>
    <m/>
    <s v="https://tm365-my.sharepoint.com/personal/badruznasrin_basri_tm_com_my/Documents/Apps/Microsoft%20Forms/Request%20New%20PR/Question%201/TP%20PR%20TMSA233066%20DNB_HORIZON%205G_DJKLJ1209_IBU_Siti%20Nur%20Atiqah%20Bint.pdf"/>
    <n v="3400038548"/>
    <m/>
    <s v="https://tm365-my.sharepoint.com/personal/badruznasrin_basri_tm_com_my/_layouts/15/Doc.aspx?sourcedoc=%7B43DE03D2-7134-4E79-97FA-48B1BAFFB80B%7D&amp;file=BOQ%20TMSA233066%20DNB_HORIZON%205G_DJKLJ1209_IBUSA_Siti%20Nur%20Atiqah%20Bint.xlsx&amp;action=default&amp;mobileredirect=true"/>
    <m/>
    <m/>
    <m/>
    <m/>
    <m/>
    <m/>
    <m/>
    <m/>
    <m/>
    <m/>
    <m/>
    <m/>
    <m/>
    <m/>
  </r>
  <r>
    <n v="300"/>
    <s v="Ts. Khairul Amilin Bin Mohamed Yusof"/>
    <s v="12. In WWPO"/>
    <d v="2023-09-12T00:00:00"/>
    <s v=""/>
    <m/>
    <s v="PG"/>
    <m/>
    <s v="NRP2302234"/>
    <m/>
    <s v="TMNA/232456"/>
    <m/>
    <s v="PAC2310472"/>
    <m/>
    <s v="PG-ERA-0624-TP"/>
    <m/>
    <m/>
    <n v="0"/>
    <s v="In WWPO"/>
    <e v="#REF!"/>
    <x v="0"/>
    <s v="CPPM-PR"/>
    <n v="407"/>
    <m/>
    <m/>
    <s v=""/>
    <d v="2023-09-11T00:00:00"/>
    <s v="norfazlinda.desa@tm.com.my"/>
    <n v="10902"/>
    <n v="4849.38"/>
    <s v="Additional PO (SI/VO)"/>
    <s v="Kerja tiada dalam PO asal disebabkan ada perubahan laluan. Dan tambahan tie cable untuk closure (96c) memandangkan spur telah penuh di closure berkenaan"/>
    <s v="TMG"/>
    <x v="1"/>
    <s v="NRP_FOC BYB F82 NID PACIFIC_D'PIAZZA MALL"/>
    <e v="#N/A"/>
    <e v="#N/A"/>
    <m/>
    <s v="8/30/2023"/>
    <s v="BYB"/>
    <s v="Network Contractor"/>
    <m/>
    <m/>
    <s v="https://tm365-my.sharepoint.com/personal/badruznasrin_basri_tm_com_my/Documents/Apps/Microsoft%20Forms/Request%20New%20PR/Question%201/TP%20-%20TMNA232456%20-%20NRP_FOC%20BYB%20F82%20NID%20PACIFIC_Nor%20Fazlinda%20Hanim%20B.pdf"/>
    <n v="3400039029"/>
    <m/>
    <s v="https://tm365-my.sharepoint.com/personal/badruznasrin_basri_tm_com_my/Documents/Apps/Microsoft%20Forms/Request%20New%20PR/Question/SI%20%26%203RD%20BOQ%20TMNA232456%20NRP_FOC%20BYB%20F82%20NID%20P_Nor%20Fazlinda%20Hanim%20B.pdf"/>
    <m/>
    <m/>
    <m/>
    <m/>
    <m/>
    <m/>
    <m/>
    <m/>
    <m/>
    <m/>
    <m/>
    <m/>
    <m/>
    <m/>
  </r>
  <r>
    <n v="301"/>
    <s v="Mohd Nasharulhisham Bin Mohd Nasir"/>
    <s v="11.0 PO Issued"/>
    <d v="2023-09-15T00:00:00"/>
    <s v="4902147895 &amp; 4902147962"/>
    <m/>
    <s v="ST"/>
    <m/>
    <s v="GOV2300601"/>
    <m/>
    <s v="TMCA/231161"/>
    <m/>
    <s v="PAC2305175"/>
    <m/>
    <s v="ST-MIC-0290-TP"/>
    <m/>
    <m/>
    <n v="0"/>
    <s v="PO Issued"/>
    <e v="#REF!"/>
    <x v="0"/>
    <s v="CPPM-PR"/>
    <n v="408"/>
    <m/>
    <m/>
    <s v=""/>
    <d v="2023-09-11T00:00:00"/>
    <s v="sazrilanwar@tm.com.my"/>
    <n v="4160"/>
    <n v="3132.83"/>
    <s v="Additional PO (SI/VO)"/>
    <s v="Additional work and cable due to site condition"/>
    <s v="TMone"/>
    <x v="4"/>
    <s v="NRP FOC SPUR KOG F0XX &amp; F0XX MYGOV*NET-MOT (JPJ) - STESEN PENGUATKUASA KALUMPANG (IPME)"/>
    <e v="#N/A"/>
    <e v="#N/A"/>
    <m/>
    <s v="9/22/2023"/>
    <s v="KOG"/>
    <s v="Network Contractor"/>
    <m/>
    <m/>
    <s v="https://tm365-my.sharepoint.com/personal/badruznasrin_basri_tm_com_my/Documents/Apps/Microsoft%20Forms/Request%20New%20PR/Question%201/(REDMARK)%20-%20LOR%200290%20-%20KOG%20JPJ_Sazril%20Anwar%20Bin%20Zul.pdf; https://tm365-my.sharepoint.com/personal/badruznasrin_basri_tm_com_my/Documents/Apps/Microsoft%20Forms/Request%20New%20PR/Question%201/STRAIGHT%20LINE%20DIAGRAM%20(SLD)%20-%20LOR%200290%20-%20KOG_Sazril%20Anwar%20Bin%20Zul.pdf; https://tm365-my.sharepoint.com/personal/badruznasrin_basri_tm_com_my/Documents/Apps/Microsoft%20Forms/Request%20New%20PR/Question%201/SI%20%26%20VO+%20-%20LOR%200290%20-%20NRP%20KOG%20F01-F02%20MYGOV%20N_Sazril%20Anwar%20Bin%20Zul.pdf"/>
    <n v="3400038730"/>
    <m/>
    <s v="https://tm365-my.sharepoint.com/personal/badruznasrin_basri_tm_com_my/Documents/Apps/Microsoft%20Forms/Request%20New%20PR/Question/SI%20%26%20VO+%20-%20LOR%200290%20-%20NRP%20KOG%20F01-F02%20MYGOV%20N_Sazril%20Anwar%20Bin%20Zul.pdf"/>
    <m/>
    <m/>
    <m/>
    <m/>
    <m/>
    <m/>
    <m/>
    <m/>
    <m/>
    <m/>
    <m/>
    <m/>
    <m/>
    <m/>
  </r>
  <r>
    <n v="302"/>
    <s v="Mohd Azrul Nizam Bin Aziz"/>
    <s v="11.0 PO Issued"/>
    <m/>
    <s v=""/>
    <s v="4902147079"/>
    <s v="KD/PR"/>
    <m/>
    <s v="GOV2301394"/>
    <m/>
    <s v="TMNA/231743"/>
    <m/>
    <s v="PAC2306496"/>
    <m/>
    <s v="KD/PL-RAZ-0581-TP"/>
    <m/>
    <m/>
    <n v="0"/>
    <s v="PO Issued"/>
    <e v="#REF!"/>
    <x v="0"/>
    <s v="CPPM-PR"/>
    <n v="409"/>
    <m/>
    <m/>
    <s v=""/>
    <d v="2023-09-11T00:00:00"/>
    <s v="XL195633@tm.com.my"/>
    <n v="966"/>
    <n v="560"/>
    <s v="Additional PO (SI/VO)"/>
    <s v="PILOT PROJECT FROM GM AND KD/PL TO PROVIDE INSTALLATION BY CONTRACTOR UNDER COST MANAGEMENT"/>
    <s v="TMone"/>
    <x v="4"/>
    <s v="MYGOV*NET FOC KUH F19_F20 MARKAS WILAYAH LAUT 3-PANGKALAN TLDM LANGKAWI(IPME)-KUH(99.7)"/>
    <e v="#N/A"/>
    <e v="#N/A"/>
    <m/>
    <s v="9/30/2023"/>
    <s v="KUH"/>
    <s v="Network Contractor"/>
    <m/>
    <m/>
    <s v="https://tm365-my.sharepoint.com/personal/badruznasrin_basri_tm_com_my/Documents/Apps/Microsoft%20Forms/Request%20New%20PR/Question%201/BQ%202ND%20PO%20MYGOV%20NET%20FOC%20KUH%20F19_F20%20MARKAS%20WI_Nur%20Mimi%20Shafinaz%20Bi.pdf; https://tm365-my.sharepoint.com/personal/badruznasrin_basri_tm_com_my/Documents/Apps/Microsoft%20Forms/Request%20New%20PR/Question%201/EMAIL%20REFERENCE_Nur%20Mimi%20Shafinaz%20Bi%206.jpeg"/>
    <n v="3400038882"/>
    <m/>
    <s v="https://tm365-my.sharepoint.com/personal/badruznasrin_basri_tm_com_my/Documents/Apps/Microsoft%20Forms/Request%20New%20PR/Question/BQ%202ND%20PO%20MYGOV%20NET%20FOC%20KUH%20F19_F20%20MARKAS%20WI_Nur%20Mimi%20Shafinaz%20Bi.pdf"/>
    <m/>
    <m/>
    <m/>
    <m/>
    <m/>
    <m/>
    <m/>
    <m/>
    <m/>
    <m/>
    <m/>
    <m/>
    <m/>
    <m/>
  </r>
  <r>
    <n v="303"/>
    <s v="Muhamad Hamizi Bin Mua'anaff"/>
    <s v="11.0 PO Issued"/>
    <d v="2023-09-13T00:00:00"/>
    <s v="4902149639"/>
    <n v="4902149639"/>
    <s v="KEL"/>
    <m/>
    <s v="NRP2302806"/>
    <m/>
    <s v="TMEA/236098"/>
    <m/>
    <s v="PAC2310729"/>
    <m/>
    <s v="KEL-CAK-0325-TP"/>
    <m/>
    <m/>
    <n v="0"/>
    <s v="PO Issued"/>
    <e v="#REF!"/>
    <x v="0"/>
    <s v="CPPM-PR"/>
    <n v="410"/>
    <m/>
    <m/>
    <s v=""/>
    <d v="2023-09-11T00:00:00"/>
    <s v="azharmm@tm.com.my"/>
    <n v="15436.71"/>
    <n v="2240.14"/>
    <s v="Additional PO (SI/VO)"/>
    <s v="Pihak HUSM meminta TM mengubah dari overhead ke underground di kawasan belakang. Perubahan berlaku setelah projek siap"/>
    <s v="TMone"/>
    <x v="1"/>
    <s v="NRP KUK FOC SPUR 24C UNIVERSITI SAINS MALAYSIA - KAMPUS KESIHATAN"/>
    <e v="#N/A"/>
    <e v="#N/A"/>
    <m/>
    <s v="8/31/2023"/>
    <s v="KUK"/>
    <s v="Network Contractor"/>
    <m/>
    <m/>
    <s v="https://tm365-my.sharepoint.com/personal/badruznasrin_basri_tm_com_my/_layouts/15/Doc.aspx?sourcedoc=%7B32C0B1EC-6D24-4F3D-85F4-A237AE0181BB%7D&amp;file=HUSM%20(1)_Mohd%20Azahar%20Bin%20Must.pptx&amp;action=edit&amp;mobileredirect=true"/>
    <n v="3400038524"/>
    <m/>
    <s v="https://tm365-my.sharepoint.com/personal/badruznasrin_basri_tm_com_my/Documents/Apps/Microsoft%20Forms/Request%20New%20PR/Question/Scanned-image_11-09-2023-083341_Mohd%20Azahar%20Bin%20Must.pdf"/>
    <m/>
    <m/>
    <m/>
    <m/>
    <m/>
    <m/>
    <m/>
    <m/>
    <m/>
    <m/>
    <m/>
    <m/>
    <m/>
    <m/>
  </r>
  <r>
    <n v="304"/>
    <s v="Mohd Azrul Nizam Bin Aziz"/>
    <s v="11.0 PO Issued"/>
    <m/>
    <s v=""/>
    <s v="4902147970"/>
    <s v="KD/PR"/>
    <m/>
    <s v="GOV2300978"/>
    <m/>
    <s v="TMNA/231490"/>
    <m/>
    <s v="PAC2305474"/>
    <m/>
    <s v="KD/PL-RAZ-0559-TP"/>
    <m/>
    <m/>
    <n v="0"/>
    <s v="PO Issued"/>
    <e v="#REF!"/>
    <x v="0"/>
    <s v="CPPM-PR"/>
    <n v="411"/>
    <m/>
    <m/>
    <s v=""/>
    <d v="2023-09-11T00:00:00"/>
    <s v="XL195633@tm.com.my"/>
    <n v="1327"/>
    <n v="1120"/>
    <s v="Additional PO (SI/VO)"/>
    <s v="PILOT PROJECT FROM GM AND KD/PL TO PROVIDE INSTALLATION BY CONTRACTOR UNDER COST MANAGEMENT"/>
    <s v="TMone"/>
    <x v="4"/>
    <s v="MYGOV*NET FOC KUH F19_F20 PEJABAT IMIGRESEN TG. LEMBONG (IPME)-KUH(99.9)"/>
    <e v="#N/A"/>
    <e v="#N/A"/>
    <m/>
    <s v="9/30/2023"/>
    <s v="KUH"/>
    <s v="Network Contractor"/>
    <m/>
    <m/>
    <s v="https://tm365-my.sharepoint.com/personal/badruznasrin_basri_tm_com_my/Documents/Apps/Microsoft%20Forms/Request%20New%20PR/Question%201/BQ%20MYGOV%20NET%20FOC%20KUH%20F19_F20%20PEJABAT%20IMIGRESE_Nur%20Mimi%20Shafinaz%20Bi.pdf; https://tm365-my.sharepoint.com/personal/badruznasrin_basri_tm_com_my/Documents/Apps/Microsoft%20Forms/Request%20New%20PR/Question%201/EMAIL%20REFERENCE_Nur%20Mimi%20Shafinaz%20Bi%207.jpeg"/>
    <n v="3400038882"/>
    <m/>
    <s v="https://tm365-my.sharepoint.com/personal/badruznasrin_basri_tm_com_my/Documents/Apps/Microsoft%20Forms/Request%20New%20PR/Question/BQ%20MYGOV%20NET%20FOC%20KUH%20F19_F20%20PEJABAT%20IMIGRESE_Nur%20Mimi%20Shafinaz%20Bi.pdf"/>
    <m/>
    <m/>
    <m/>
    <m/>
    <m/>
    <m/>
    <m/>
    <m/>
    <m/>
    <m/>
    <m/>
    <m/>
    <m/>
    <m/>
  </r>
  <r>
    <n v="305"/>
    <s v="Mohd Azrul Nizam Bin Aziz"/>
    <s v="11.0 PO Issued"/>
    <m/>
    <s v=""/>
    <s v="4902147175"/>
    <s v="KD/PR"/>
    <m/>
    <s v="GOV2301244"/>
    <m/>
    <s v="TMNA/231578"/>
    <m/>
    <s v="PAC2305777"/>
    <m/>
    <s v="KD/PL-RAZ-0563-TP"/>
    <m/>
    <m/>
    <n v="0"/>
    <s v="PO Issued"/>
    <e v="#REF!"/>
    <x v="0"/>
    <s v="CPPM-PR"/>
    <n v="412"/>
    <m/>
    <m/>
    <s v=""/>
    <d v="2023-09-11T00:00:00"/>
    <s v="XL195633@tm.com.my"/>
    <n v="11686"/>
    <n v="2479.86"/>
    <s v="Additional PO (SI/VO)"/>
    <s v="PILOT PROJECT FROM GM AND KD/PL TO PROVIDE INSTALLATION BY CONTRACTOR UNDER COST MANAGEMENT"/>
    <s v="TMone"/>
    <x v="4"/>
    <s v="MYGOV*NET FOC PGL F12 KASTAM UPD LANGKAWI MUKIN AYER HANGAT LANGKAWI (IPME)-PGL(99.9)"/>
    <e v="#N/A"/>
    <e v="#N/A"/>
    <m/>
    <s v="9/30/2023"/>
    <s v="PGL"/>
    <s v="Network Contractor"/>
    <m/>
    <m/>
    <s v="https://tm365-my.sharepoint.com/personal/badruznasrin_basri_tm_com_my/Documents/Apps/Microsoft%20Forms/Request%20New%20PR/Question%201/BQ%202ND%20PO%20MYGOV%20NET%20FOC%20PGL%20F12%20KASTAM%20UPD%20LA_Nur%20Mimi%20Shafinaz%20Bi.pdf; https://tm365-my.sharepoint.com/personal/badruznasrin_basri_tm_com_my/Documents/Apps/Microsoft%20Forms/Request%20New%20PR/Question%201/EMAIL%20REFERENCE_Nur%20Mimi%20Shafinaz%20Bi%208.jpeg"/>
    <n v="3400038882"/>
    <m/>
    <s v="https://tm365-my.sharepoint.com/personal/badruznasrin_basri_tm_com_my/Documents/Apps/Microsoft%20Forms/Request%20New%20PR/Question/BQ%202ND%20PO%20MYGOV%20NET%20FOC%20PGL%20F12%20KASTAM%20UPD%20LA_Nur%20Mimi%20Shafinaz%20Bi.pdf"/>
    <m/>
    <m/>
    <m/>
    <m/>
    <m/>
    <m/>
    <m/>
    <m/>
    <m/>
    <m/>
    <m/>
    <m/>
    <m/>
    <m/>
  </r>
  <r>
    <n v="306"/>
    <s v="Mohd Azrul Nizam Bin Aziz"/>
    <s v="11.0 PO Issued"/>
    <m/>
    <s v=""/>
    <s v="4902147097"/>
    <s v="KD/PR"/>
    <m/>
    <s v="GOV2300802"/>
    <m/>
    <s v="TMNA/231491"/>
    <m/>
    <s v="PAC2305491"/>
    <m/>
    <s v="KD/PL-RAZ-0558-TP"/>
    <m/>
    <m/>
    <n v="0"/>
    <s v="PO Issued"/>
    <e v="#REF!"/>
    <x v="0"/>
    <s v="CPPM-PR"/>
    <n v="413"/>
    <m/>
    <m/>
    <s v=""/>
    <d v="2023-09-11T00:00:00"/>
    <s v="XL195633@tm.com.my"/>
    <n v="2534"/>
    <n v="1120"/>
    <s v="Additional PO (SI/VO)"/>
    <s v="PILOT PROJECT FROM GM AND KD/PL TO PROVIDE INSTALLATION BY CONTRACTOR UNDER COST MANAGEMENT"/>
    <s v="TMone"/>
    <x v="4"/>
    <s v="MYGOV*NET FOC KUH F15_F16 PEJABAT IMIGRESEN JETI LANGKAWI (IPME)-KUH(99.9)"/>
    <e v="#N/A"/>
    <e v="#N/A"/>
    <m/>
    <s v="9/30/2023"/>
    <s v="KUH"/>
    <s v="Network Contractor"/>
    <m/>
    <m/>
    <s v="https://tm365-my.sharepoint.com/personal/badruznasrin_basri_tm_com_my/Documents/Apps/Microsoft%20Forms/Request%20New%20PR/Question%201/BQ%202ND%20PO%20MYGOVNET%20FOC%20KUH%20F15_F16%20PEJABAT%20IM_Nur%20Mimi%20Shafinaz%20Bi.pdf; https://tm365-my.sharepoint.com/personal/badruznasrin_basri_tm_com_my/Documents/Apps/Microsoft%20Forms/Request%20New%20PR/Question%201/EMAIL%20REFERENCE_Nur%20Mimi%20Shafinaz%20Bi%209.jpeg"/>
    <n v="3400038882"/>
    <m/>
    <s v="https://tm365-my.sharepoint.com/personal/badruznasrin_basri_tm_com_my/Documents/Apps/Microsoft%20Forms/Request%20New%20PR/Question/BQ%202ND%20PO%20MYGOVNET%20FOC%20KUH%20F15_F16%20PEJABAT%20IM_Nur%20Mimi%20Shafinaz%20Bi.pdf"/>
    <m/>
    <m/>
    <m/>
    <m/>
    <m/>
    <m/>
    <m/>
    <m/>
    <m/>
    <m/>
    <m/>
    <m/>
    <m/>
    <m/>
  </r>
  <r>
    <n v="307"/>
    <s v="Yuhaniz Binti Baidzawi"/>
    <s v="12. In WWPO"/>
    <d v="2023-09-12T00:00:00"/>
    <s v=""/>
    <m/>
    <s v="PRK"/>
    <m/>
    <s v="SNP2200092"/>
    <m/>
    <s v="TMNA/225146"/>
    <m/>
    <s v="PAC2224163"/>
    <m/>
    <s v="PRK-KZK-0446-TP"/>
    <m/>
    <m/>
    <n v="0"/>
    <s v="In WWPO"/>
    <e v="#REF!"/>
    <x v="0"/>
    <s v="CPPM-PR"/>
    <n v="414"/>
    <m/>
    <m/>
    <s v=""/>
    <d v="2023-09-12T00:00:00"/>
    <s v="zatilhanan@tm.com.my"/>
    <n v="65000"/>
    <n v="64580.41"/>
    <s v="First PO"/>
    <m/>
    <s v="TMone"/>
    <x v="6"/>
    <s v="KKMM POP2_BBA5005 FTTH BHG_C007 SK SG SELISEK"/>
    <e v="#N/A"/>
    <e v="#N/A"/>
    <m/>
    <s v="9/29/2023"/>
    <s v="BHG"/>
    <s v="Network Contractor"/>
    <m/>
    <m/>
    <s v="https://tm365-my.sharepoint.com/personal/badruznasrin_basri_tm_com_my/Documents/Apps/Microsoft%20Forms/Request%20New%20PR/Question%201/TP%20DOC%20KKMM%20POP2_BBA5005%20FTTH%20BHG_C007%20SK%20SG_Zatil%20Hanan%20Binti%20Ah.pdf"/>
    <n v="3400039027"/>
    <m/>
    <s v="https://tm365-my.sharepoint.com/personal/badruznasrin_basri_tm_com_my/Documents/Apps/Microsoft%20Forms/Request%20New%20PR/Question/BOQ%20KPOP%20BHG%20C007%20AUDITED_Zatil%20Hanan%20Binti%20Ah.pdf"/>
    <m/>
    <m/>
    <m/>
    <m/>
    <m/>
    <m/>
    <m/>
    <m/>
    <m/>
    <m/>
    <m/>
    <m/>
    <m/>
    <m/>
  </r>
  <r>
    <n v="308"/>
    <s v="Yuhaniz Binti Baidzawi"/>
    <s v="10.0 Sent to CPA for PR Creation"/>
    <d v="2023-10-11T00:00:00"/>
    <s v="TIADA LOKASI TIANG YG DITANAM DLM TP"/>
    <m/>
    <s v="PRK"/>
    <m/>
    <s v="SNP2200092"/>
    <m/>
    <s v="TMNA/225152"/>
    <m/>
    <s v="PAC2224164"/>
    <m/>
    <s v="PRK-KZK-0447-TP"/>
    <m/>
    <m/>
    <n v="0"/>
    <s v="PR Creation"/>
    <e v="#REF!"/>
    <x v="0"/>
    <s v="CPPM-PR"/>
    <n v="415"/>
    <m/>
    <m/>
    <s v=""/>
    <d v="2023-09-12T00:00:00"/>
    <s v="zatilhanan@tm.com.my"/>
    <n v="7501"/>
    <n v="5804.33"/>
    <s v="Additional PO (SI/VO)"/>
    <s v="Justifikasi 2nd PO_x000a_1) perubahan laluan cable 96C dari UG ke OH sepanjang 105m kerana way rosak_x000a_2) kos ES penambahan 6 btg tiang pada perubahan laluan cable dari UG ke OH"/>
    <s v="TMone"/>
    <x v="6"/>
    <s v="KKMM POP2 FTTH FOC BHG_F11 MAIN (96C) JALAN KG SELISEK "/>
    <e v="#N/A"/>
    <e v="#N/A"/>
    <m/>
    <s v="9/29/2023"/>
    <s v="BHG"/>
    <s v="Network Contractor"/>
    <m/>
    <m/>
    <s v="https://tm365-my.sharepoint.com/personal/badruznasrin_basri_tm_com_my/Documents/Apps/Microsoft%20Forms/Request%20New%20PR/Question%201/TP%20DOC%20KKMM%20POP2%20FTTH%20FOC%20BHG_F11%20MAIN%20(96C)_Zatil%20Hanan%20Binti%20Ah.pdf"/>
    <n v="3400039027"/>
    <m/>
    <s v="https://tm365-my.sharepoint.com/personal/badruznasrin_basri_tm_com_my/Documents/Apps/Microsoft%20Forms/Request%20New%20PR/Question/BHG_F11%20MAIN%20(96C)%20-BOQ%202ND_Zatil%20Hanan%20Binti%20Ah.pdf"/>
    <m/>
    <m/>
    <m/>
    <m/>
    <m/>
    <m/>
    <m/>
    <m/>
    <m/>
    <m/>
    <m/>
    <m/>
    <m/>
    <m/>
  </r>
  <r>
    <n v="309"/>
    <s v="Muhamad Hamizi Bin Mua'anaff"/>
    <s v="11.0 PO Issued"/>
    <d v="2023-09-13T00:00:00"/>
    <s v=""/>
    <m/>
    <s v="KEL"/>
    <m/>
    <s v="GOV2300484"/>
    <m/>
    <s v="TMEA/238017"/>
    <m/>
    <s v="PAC2304927"/>
    <m/>
    <s v="KEL-INT-0013-TP"/>
    <m/>
    <m/>
    <n v="0"/>
    <s v="PO Issued"/>
    <e v="#REF!"/>
    <x v="0"/>
    <s v="CPPM-PR"/>
    <n v="416"/>
    <m/>
    <m/>
    <s v=""/>
    <d v="2023-09-11T00:00:00"/>
    <s v="faizal.rasid@tm.com.my"/>
    <n v="7965"/>
    <n v="2254.58"/>
    <s v="Additional PO (SI/VO)"/>
    <s v="Additional cable length FOC 24C UG"/>
    <s v="TMone"/>
    <x v="4"/>
    <s v="MYGOV PKU FOC SPUR 12C STESEN KAWALAN SEMPADAN JPJ PENGKALAN KUBOR"/>
    <e v="#N/A"/>
    <e v="#N/A"/>
    <m/>
    <s v="8/15/2023"/>
    <s v="PKU"/>
    <s v="Network Contractor"/>
    <s v="KEL-INT-0013-TP"/>
    <m/>
    <s v="https://tm365-my.sharepoint.com/personal/badruznasrin_basri_tm_com_my/Documents/Apps/Microsoft%20Forms/Request%20New%20PR/Question%201/TP%20PLAN%20MYGOV%20STESEN%20KAWALAN%20JPJ%20PKU_Mohamad%20Faizal%20Bin%20R.jpg"/>
    <n v="3400041268"/>
    <m/>
    <s v="https://tm365-my.sharepoint.com/personal/badruznasrin_basri_tm_com_my/Documents/Apps/Microsoft%20Forms/Request%20New%20PR/Question/Site%20Instruction%20Form_TMEA238017_MYGOV%20NEO%20PK_Mohamad%20Faizal%20Bin%20R.pdf"/>
    <m/>
    <m/>
    <m/>
    <m/>
    <m/>
    <m/>
    <m/>
    <m/>
    <m/>
    <m/>
    <m/>
    <m/>
    <m/>
    <m/>
  </r>
  <r>
    <n v="310"/>
    <s v="Mohd Azrul Nizam Bin Aziz"/>
    <s v="11.0 PO Issued"/>
    <m/>
    <s v=""/>
    <m/>
    <s v="KD/PR"/>
    <m/>
    <s v="GOV2301499"/>
    <m/>
    <s v="TMNA/230898"/>
    <m/>
    <s v="PAC2306648"/>
    <m/>
    <s v="KD/PL-SHM-0209-TP"/>
    <m/>
    <m/>
    <n v="0"/>
    <s v="PO Issued"/>
    <e v="#REF!"/>
    <x v="0"/>
    <s v="CPPM-PR"/>
    <n v="417"/>
    <m/>
    <m/>
    <s v=""/>
    <d v="2023-09-11T00:00:00"/>
    <s v="wckhor@tm.com.my"/>
    <n v="7976"/>
    <n v="624.72"/>
    <s v="First PO"/>
    <m/>
    <s v="TMone"/>
    <x v="4"/>
    <s v="MYGOV*NET-KDN (AADK) - AGENSI ANTIDADAH KEBANGSAAN (AADK) DAERAH LANGKAWI (SDWAN OVER FTTH) - KUH"/>
    <e v="#N/A"/>
    <e v="#N/A"/>
    <m/>
    <s v="5/31/2023"/>
    <s v="KUH"/>
    <s v="Network Contractor"/>
    <m/>
    <m/>
    <s v="https://tm365-my.sharepoint.com/personal/badruznasrin_basri_tm_com_my/Documents/Apps/Microsoft%20Forms/Request%20New%20PR/Question%201/TP_TMNA230898_GOV2301499_Khor%20Weng%20Chuan%20Khor.pdf"/>
    <n v="3400038793"/>
    <m/>
    <s v="https://tm365-my.sharepoint.com/personal/badruznasrin_basri_tm_com_my/_layouts/15/Doc.aspx?sourcedoc=%7B9475418C-5F11-4884-8EBC-33BD41FB6572%7D&amp;file=TMNA230898_Std_Costing_AWP_FTTH_CNC-forCNC_V2_Khor%20Weng%20Chuan%20Khor.xlsx&amp;action=default&amp;mobileredirect=true"/>
    <m/>
    <m/>
    <m/>
    <m/>
    <m/>
    <m/>
    <m/>
    <m/>
    <m/>
    <m/>
    <m/>
    <m/>
    <m/>
    <m/>
  </r>
  <r>
    <n v="311"/>
    <s v="Mohd Azrul Nizam Bin Aziz"/>
    <s v="11.0 PO Issued"/>
    <m/>
    <s v=""/>
    <m/>
    <s v="KD/PR"/>
    <m/>
    <s v="GOV2303571"/>
    <m/>
    <s v="TMNA/232077"/>
    <m/>
    <s v="PAC2307431"/>
    <m/>
    <s v="KD/PL-SHM-0225-TP"/>
    <m/>
    <m/>
    <n v="0"/>
    <s v="PO Issued"/>
    <e v="#REF!"/>
    <x v="0"/>
    <s v="CPPM-PR"/>
    <n v="418"/>
    <m/>
    <m/>
    <s v=""/>
    <d v="2023-09-11T00:00:00"/>
    <s v="wckhor@tm.com.my"/>
    <n v="6990"/>
    <n v="624.72"/>
    <s v="First PO"/>
    <m/>
    <s v="TMone"/>
    <x v="4"/>
    <s v="MYGOV*NET MAFS (MAQIS)-PEJABAT MAQIS JETI KUAH LANGKAWI KEDAH-KOMPLEKS JABATAN LAUT JETI KUAH-KUAH,LANGKAWI(SDWAN FTTH)-KUH"/>
    <e v="#N/A"/>
    <e v="#N/A"/>
    <m/>
    <s v="5/30/2023"/>
    <s v="KUH"/>
    <s v="Network Contractor"/>
    <m/>
    <m/>
    <s v="https://tm365-my.sharepoint.com/personal/badruznasrin_basri_tm_com_my/Documents/Apps/Microsoft%20Forms/Request%20New%20PR/Question%201/TP_TMNA232077_GOV2303571_Khor%20Weng%20Chuan%20Khor.pdf"/>
    <n v="3400038793"/>
    <m/>
    <s v="https://tm365-my.sharepoint.com/personal/badruznasrin_basri_tm_com_my/_layouts/15/Doc.aspx?sourcedoc=%7BEDEDA3B9-9ED5-48F4-8010-C668F29FBC65%7D&amp;file=TMNA232077_Std_Costing_AWP_FTTH_CNC-forCNC_V2_Khor%20Weng%20Chuan%20Khor.xlsx&amp;action=default&amp;mobileredirect=true"/>
    <m/>
    <m/>
    <m/>
    <m/>
    <m/>
    <m/>
    <m/>
    <m/>
    <m/>
    <m/>
    <m/>
    <m/>
    <m/>
    <m/>
  </r>
  <r>
    <n v="312"/>
    <s v="Muhamad Hamizi Bin Mua'anaff"/>
    <s v="11.0 PO Issued"/>
    <d v="2023-09-13T00:00:00"/>
    <s v="PO - 4902148772"/>
    <n v="4902148772"/>
    <s v="KEL"/>
    <m/>
    <s v="GOV2301165"/>
    <m/>
    <s v="TMEA/238067"/>
    <m/>
    <s v="PAC2306117"/>
    <m/>
    <s v="KEL-NIM-0113-TP"/>
    <m/>
    <m/>
    <n v="0"/>
    <s v="PO Issued"/>
    <e v="#REF!"/>
    <x v="0"/>
    <s v="CPPM-PR"/>
    <n v="419"/>
    <m/>
    <m/>
    <s v=""/>
    <d v="2023-09-11T00:00:00"/>
    <s v="faizal.rasid@tm.com.my"/>
    <n v="4055"/>
    <n v="1517.5"/>
    <s v="Additional PO (SI/VO)"/>
    <s v="CHANGE DESIGN FROM UG TO OH"/>
    <s v="TMone"/>
    <x v="4"/>
    <s v="MYGOV PM FOC SPUR 12C JABATAN PENDAFTARAN NEGARA (JPN) DAERAH PASIR MAS"/>
    <e v="#N/A"/>
    <e v="#N/A"/>
    <m/>
    <s v="7/31/2023"/>
    <s v="PM"/>
    <s v="Network Contractor"/>
    <m/>
    <m/>
    <s v="https://tm365-my.sharepoint.com/personal/badruznasrin_basri_tm_com_my/Documents/Apps/Microsoft%20Forms/Request%20New%20PR/Question%201/TP%20PLAN%20MYGOV%20JPN%20PASIR%20MAS_Mohamad%20Faizal%20Bin%20R.jpg"/>
    <n v="3400038754"/>
    <m/>
    <s v="https://tm365-my.sharepoint.com/personal/badruznasrin_basri_tm_com_my/Documents/Apps/Microsoft%20Forms/Request%20New%20PR/Question/Site%20Instruction%20MYGOV%20jpn%20pasir%20mas_v2_Mohamad%20Faizal%20Bin%20R.pdf"/>
    <m/>
    <m/>
    <m/>
    <m/>
    <m/>
    <m/>
    <m/>
    <m/>
    <m/>
    <m/>
    <m/>
    <m/>
    <m/>
    <m/>
  </r>
  <r>
    <n v="313"/>
    <s v="Ahmad Zaki Bin Harris"/>
    <s v="11.0 PO Issued"/>
    <m/>
    <s v="4902147525"/>
    <m/>
    <s v="PG"/>
    <m/>
    <s v="H5G2205788"/>
    <m/>
    <s v="TMNA/223664"/>
    <m/>
    <s v="PAC2222378"/>
    <m/>
    <s v="PG-MTK-0364-TP"/>
    <m/>
    <m/>
    <n v="0"/>
    <s v="PO Issued"/>
    <e v="#REF!"/>
    <x v="0"/>
    <s v="CPPM-PR"/>
    <n v="420"/>
    <m/>
    <m/>
    <s v=""/>
    <d v="2023-09-11T00:00:00"/>
    <s v="mohdfahmi.ishak@tm.com.my"/>
    <n v="33560"/>
    <n v="3131"/>
    <s v="Additional PO (SI/VO)"/>
    <s v="Internal Wiring for 5G project"/>
    <s v="TMG"/>
    <x v="0"/>
    <s v="DNB_HORIZON 5G_DPTML0369_PANPALACEPLAZA_BYB"/>
    <e v="#N/A"/>
    <e v="#N/A"/>
    <m/>
    <s v="9/30/2023"/>
    <s v="BYB"/>
    <s v="Network Contractor"/>
    <m/>
    <m/>
    <s v="https://tm365-my.sharepoint.com/personal/badruznasrin_basri_tm_com_my/Documents/Apps/Microsoft%20Forms/Request%20New%20PR/Question%201/TP%20DNB%205G%20PROJECT%20-%20PNG_183_DPTML0369_PANPALA_Mohd%20Fahmi%20Bin%20Ishak.pdf"/>
    <n v="3400038992"/>
    <m/>
    <s v="https://tm365-my.sharepoint.com/personal/badruznasrin_basri_tm_com_my/Documents/Apps/Microsoft%20Forms/Request%20New%20PR/Question/BOQ%20PanPalace_Mohd%20Fahmi%20Bin%20Ishak.pdf"/>
    <m/>
    <m/>
    <m/>
    <m/>
    <m/>
    <m/>
    <m/>
    <m/>
    <m/>
    <m/>
    <m/>
    <m/>
    <m/>
    <m/>
  </r>
  <r>
    <n v="314"/>
    <s v="Ahmad Zaki Bin Harris"/>
    <s v="11.0 PO Issued"/>
    <m/>
    <s v=""/>
    <m/>
    <s v="KD/PR"/>
    <m/>
    <s v="GOV2300281"/>
    <m/>
    <s v="TMNA/231144"/>
    <m/>
    <s v="PAC2304222"/>
    <m/>
    <n v="1003403"/>
    <m/>
    <m/>
    <n v="0"/>
    <s v="PO Issued"/>
    <e v="#REF!"/>
    <x v="0"/>
    <s v="CPPM-PR"/>
    <n v="421"/>
    <m/>
    <m/>
    <s v=""/>
    <d v="2023-09-11T00:00:00"/>
    <s v="rnazdin@tm.com.my"/>
    <n v="1682"/>
    <n v="1157.2"/>
    <s v="Additional PO (SI/VO)"/>
    <s v="TAMBAHAN SKIM"/>
    <s v="TMone"/>
    <x v="4"/>
    <s v="MYGOV*NET-MOF (JKDM) BAHAGIAN PEMATUHAN JABATAN KASTAM DIRAJA MALAYSIA KANGAR (IPME)-KZ"/>
    <e v="#N/A"/>
    <e v="#N/A"/>
    <m/>
    <s v="3/26/2023"/>
    <s v="KZ"/>
    <s v="Network Contractor"/>
    <m/>
    <m/>
    <s v="https://tm365-my.sharepoint.com/personal/badruznasrin_basri_tm_com_my/Documents/Apps/Microsoft%20Forms/Request%20New%20PR/Question%201/STD%20COSTING%202ND%20PO%20KASTAM%20KZ_Ramnazdin%20Bin%20Ramli.pdf"/>
    <n v="3400038960"/>
    <m/>
    <s v="https://tm365-my.sharepoint.com/personal/badruznasrin_basri_tm_com_my/Documents/Apps/Microsoft%20Forms/Request%20New%20PR/Question/BOQ%202ND%20PO%20KASTAM%20KZ%20(1)_Ramnazdin%20Bin%20Ramli.pdf"/>
    <m/>
    <m/>
    <m/>
    <m/>
    <m/>
    <m/>
    <m/>
    <m/>
    <m/>
    <m/>
    <m/>
    <m/>
    <m/>
    <m/>
  </r>
  <r>
    <n v="315"/>
    <s v="Muhamad Hamizi Bin Mua'anaff"/>
    <s v="8.3 Queried(other) Please fill in Remark"/>
    <d v="2023-09-13T00:00:00"/>
    <s v=" Project Waiters Exceed Warrant"/>
    <m/>
    <s v="KEL"/>
    <m/>
    <s v="WAI2305505"/>
    <m/>
    <s v="SMEA/237008"/>
    <m/>
    <s v="PAC2308682"/>
    <m/>
    <s v="KEL-MAT-0139-TP"/>
    <m/>
    <m/>
    <n v="0"/>
    <s v="Queried - Require More Information From NeC/AND"/>
    <e v="#REF!"/>
    <x v="0"/>
    <s v="CPPM-PR"/>
    <n v="422"/>
    <m/>
    <m/>
    <s v=""/>
    <d v="2023-09-11T00:00:00"/>
    <s v="syahida.ibrahim@tm.com.my"/>
    <n v="21561"/>
    <n v="2576"/>
    <s v="Additional PO (SI/VO)"/>
    <s v="Installation of Tie DP and Installation of Pole more (10)"/>
    <s v="Unifi"/>
    <x v="2"/>
    <s v="WC QTR 3 2023 NODE MLR"/>
    <e v="#N/A"/>
    <e v="#N/A"/>
    <m/>
    <s v="8/24/2023"/>
    <s v="MLR,BCK"/>
    <s v="Network Contractor"/>
    <m/>
    <m/>
    <s v="https://tm365-my.sharepoint.com/personal/badruznasrin_basri_tm_com_my/Documents/Apps/Microsoft%20Forms/Request%20New%20PR/Question%201/TP%20DIAGRAM_SMEA237008_WC%20QTR%203%202023%20NODE%20MLR_Syahida%20Muhammad%20Bin.pdf"/>
    <n v="3400038718"/>
    <m/>
    <s v="https://tm365-my.sharepoint.com/personal/badruznasrin_basri_tm_com_my/Documents/Apps/Microsoft%20Forms/Request%20New%20PR/Question/SMEA237008_WC%20QTR%203%202023_VOSI.v1_Syahida%20Muhammad%20Bin.pdf"/>
    <m/>
    <m/>
    <m/>
    <m/>
    <m/>
    <m/>
    <m/>
    <m/>
    <m/>
    <m/>
    <m/>
    <m/>
    <m/>
    <m/>
  </r>
  <r>
    <n v="316"/>
    <s v="Mohd Nasharulhisham Bin Mohd Nasir"/>
    <s v="11.0 PO Issued"/>
    <d v="2023-09-15T00:00:00"/>
    <s v="4902147819"/>
    <m/>
    <s v="ST"/>
    <m/>
    <s v="GOV2300684"/>
    <m/>
    <s v="TMCA/231044"/>
    <m/>
    <s v="PAC2304990"/>
    <m/>
    <s v="ST-MNS-0033-TP"/>
    <m/>
    <m/>
    <n v="0"/>
    <s v="PO Issued"/>
    <e v="#REF!"/>
    <x v="0"/>
    <s v="CPPM-PR"/>
    <n v="423"/>
    <m/>
    <m/>
    <s v=""/>
    <d v="2023-09-11T00:00:00"/>
    <s v="sazrilanwar@tm.com.my"/>
    <n v="14512"/>
    <n v="14509.03"/>
    <s v="Additional PO (SI/VO)"/>
    <s v="Change route due to duct full."/>
    <s v="TMone"/>
    <x v="4"/>
    <s v="MYGOV*NET-KPKT(JBPM)- BALAI BOMBA DAN PENYELAMAT SUNGAI BULOH(IPME)-SGB"/>
    <e v="#N/A"/>
    <e v="#N/A"/>
    <m/>
    <s v="9/22/2023"/>
    <s v="SGB"/>
    <s v="Network Contractor"/>
    <m/>
    <m/>
    <s v="https://tm365-my.sharepoint.com/personal/badruznasrin_basri_tm_com_my/Documents/Apps/Microsoft%20Forms/Request%20New%20PR/Question%201/STRAIGHT%20LINE%20DIAGRAM%20(SLD)%20-%20LOR%200290%20-%20KOG_Sazril%20Anwar%20Bin%20Zul%201.pdf; https://tm365-my.sharepoint.com/personal/badruznasrin_basri_tm_com_my/Documents/Apps/Microsoft%20Forms/Request%20New%20PR/Question%201/(REDMARK)%20-%20LOR%200290%20-%20KOG%20JPJ_Sazril%20Anwar%20Bin%20Zul%201.pdf"/>
    <n v="3400039123"/>
    <m/>
    <s v="https://tm365-my.sharepoint.com/personal/badruznasrin_basri_tm_com_my/Documents/Apps/Microsoft%20Forms/Request%20New%20PR/Question/BOQ%20MYGOV%20SG%20BULOH_MONOSA_Sazril%20Anwar%20Bin%20Zul.pdf; https://tm365-my.sharepoint.com/personal/badruznasrin_basri_tm_com_my/Documents/Apps/Microsoft%20Forms/Request%20New%20PR/Question/VO%20SGB%20MYGOV%20BOMBA_230908_094740_Sazril%20Anwar%20Bin%20Zul.pdf"/>
    <m/>
    <m/>
    <m/>
    <m/>
    <m/>
    <m/>
    <m/>
    <m/>
    <m/>
    <m/>
    <m/>
    <m/>
    <m/>
    <m/>
  </r>
  <r>
    <n v="615"/>
    <s v="Muhammad Hafizzuddin Bin Mohd Noor"/>
    <s v="1.2 New Request LOR"/>
    <m/>
    <s v=""/>
    <m/>
    <s v="Johor Selatan"/>
    <m/>
    <s v="H5G2204775"/>
    <m/>
    <s v="TMSA/233336"/>
    <s v="DJKLJ1293"/>
    <s v="PAC2312068"/>
    <m/>
    <m/>
    <m/>
    <m/>
    <n v="0"/>
    <s v="New Request PR"/>
    <e v="#REF!"/>
    <x v="0"/>
    <s v="5G-CPQ"/>
    <n v="140"/>
    <m/>
    <m/>
    <s v=""/>
    <d v="2023-09-13T00:00:00"/>
    <m/>
    <m/>
    <m/>
    <m/>
    <m/>
    <s v="TMG"/>
    <x v="0"/>
    <n v="0"/>
    <e v="#N/A"/>
    <e v="#N/A"/>
    <m/>
    <m/>
    <m/>
    <m/>
    <s v="JS-SHA-0305-TP"/>
    <m/>
    <m/>
    <m/>
    <m/>
    <m/>
    <m/>
    <m/>
    <m/>
    <m/>
    <m/>
    <m/>
    <m/>
    <m/>
    <m/>
    <m/>
    <m/>
    <m/>
    <m/>
    <m/>
  </r>
  <r>
    <n v="318"/>
    <s v="Amran Bin Ramli"/>
    <s v="8.2 Queried - Pending TP Re-Submission"/>
    <d v="2023-09-18T00:00:00"/>
    <s v="NeC to update TP SLD"/>
    <m/>
    <s v="Sabah"/>
    <m/>
    <s v="GOV2301210"/>
    <m/>
    <s v="TMBA/230426"/>
    <m/>
    <s v="PAC2305378"/>
    <m/>
    <s v="KK/PB/LB-OCK-0189-TP"/>
    <m/>
    <m/>
    <n v="0"/>
    <s v="Queried - Require More Information From NeC/AND"/>
    <e v="#REF!"/>
    <x v="0"/>
    <s v="CPPM-PR"/>
    <n v="425"/>
    <m/>
    <m/>
    <s v=""/>
    <d v="2023-09-11T00:00:00"/>
    <s v="fredo9@tm.com.my"/>
    <n v="74388"/>
    <n v="298.11"/>
    <s v="Additional PO (SI/VO)"/>
    <s v="tambahan panjang kabel dan locate manhole"/>
    <s v="TMone"/>
    <x v="4"/>
    <s v="1GOV FOC SPUR NBN F0XX (12C) MYGOV*NET-KDN (JPN)-JABATAN PENDAFTARAN NEGARA (JPN) DAERAH NABAWAN(IPME)-NBN"/>
    <e v="#N/A"/>
    <e v="#N/A"/>
    <m/>
    <s v="9/20/2023"/>
    <s v="NBN"/>
    <s v="Network Contractor"/>
    <m/>
    <m/>
    <s v="https://tm365-my.sharepoint.com/personal/badruznasrin_basri_tm_com_my/Documents/Apps/Microsoft%20Forms/Request%20New%20PR/Question%201/TMBA230426%20JPN%20NABAWAN-Layout1_Fredoline%20Bin%20Nasir.pdf"/>
    <n v="3400038899"/>
    <m/>
    <s v="https://tm365-my.sharepoint.com/personal/badruznasrin_basri_tm_com_my/_layouts/15/Doc.aspx?sourcedoc=%7B24EE6120-CAFD-45E2-8B6E-CF17208B813C%7D&amp;file=TMBA230426_%20DRAFT%20PR%20SI_Fredoline%20Bin%20Nasir.xlsx&amp;action=default&amp;mobileredirect=true"/>
    <m/>
    <m/>
    <m/>
    <m/>
    <m/>
    <m/>
    <m/>
    <m/>
    <m/>
    <m/>
    <m/>
    <m/>
    <m/>
    <m/>
  </r>
  <r>
    <n v="319"/>
    <s v="Muhamad Hamizi Bin Mua'anaff"/>
    <s v="8.3 Queried(other) Please fill in Remark"/>
    <d v="2023-09-13T00:00:00"/>
    <s v=" Project Waiters Exceed Warrant"/>
    <m/>
    <s v="KEL"/>
    <m/>
    <s v="WAI2300736"/>
    <m/>
    <s v="SMEA/237001"/>
    <m/>
    <s v="PAC2301129"/>
    <m/>
    <s v="KEL-CAK-0287-TP"/>
    <m/>
    <m/>
    <n v="0"/>
    <s v="Queried - Require More Information From NeC/AND"/>
    <e v="#REF!"/>
    <x v="0"/>
    <s v="CPPM-PR"/>
    <n v="426"/>
    <m/>
    <m/>
    <s v=""/>
    <d v="2023-09-11T00:00:00"/>
    <s v="syahida.ibrahim@tm.com.my"/>
    <n v="56731"/>
    <n v="11229"/>
    <s v="First PO"/>
    <m/>
    <s v="Unifi"/>
    <x v="2"/>
    <s v="WC QTR 1 2023 TP TUMPAT"/>
    <e v="#N/A"/>
    <e v="#N/A"/>
    <m/>
    <s v="9/17/2023"/>
    <s v="KUK"/>
    <s v="Network Contractor"/>
    <m/>
    <m/>
    <s v="https://tm365-my.sharepoint.com/personal/badruznasrin_basri_tm_com_my/Documents/Apps/Microsoft%20Forms/Request%20New%20PR/Question%201/PLAN%20%26%20SLD%20WC%20QTR%201%202023%20TP%20TUMPAT(KUK%20BOQ%204)_Syahida%20Muhammad%20Bin.pdf"/>
    <n v="3400038524"/>
    <m/>
    <s v="https://tm365-my.sharepoint.com/personal/badruznasrin_basri_tm_com_my/_layouts/15/Doc.aspx?sourcedoc=%7B6A78853E-A71B-4E23-94AC-3CA985E604DF%7D&amp;file=Std_Costing_SMEA237001_WC%20QTR%201%202023%20TP%20TUMPA_Syahida%20Muhammad%20Bin.xlsx&amp;action=default&amp;mobileredirect=true"/>
    <m/>
    <m/>
    <m/>
    <m/>
    <m/>
    <m/>
    <m/>
    <m/>
    <m/>
    <m/>
    <m/>
    <m/>
    <m/>
    <m/>
  </r>
  <r>
    <n v="619"/>
    <s v="Muhammad Hafizzuddin Bin Mohd Noor"/>
    <s v="1.2 New Request LOR"/>
    <m/>
    <s v=""/>
    <m/>
    <s v="Johor Selatan"/>
    <m/>
    <s v="H5G2203357"/>
    <m/>
    <s v="TMSA/233339"/>
    <s v="DJKLJ1242"/>
    <s v="PAC2312060"/>
    <m/>
    <m/>
    <m/>
    <m/>
    <n v="0"/>
    <s v="New Request PR"/>
    <e v="#REF!"/>
    <x v="0"/>
    <s v="5G-CPQ"/>
    <n v="144"/>
    <m/>
    <m/>
    <s v=""/>
    <d v="2023-09-13T00:00:00"/>
    <m/>
    <m/>
    <m/>
    <m/>
    <m/>
    <s v="TMG"/>
    <x v="0"/>
    <n v="0"/>
    <e v="#N/A"/>
    <e v="#N/A"/>
    <m/>
    <m/>
    <m/>
    <m/>
    <s v="JS-SHA-0306-TP"/>
    <m/>
    <m/>
    <m/>
    <m/>
    <m/>
    <m/>
    <m/>
    <m/>
    <m/>
    <m/>
    <m/>
    <m/>
    <m/>
    <m/>
    <m/>
    <m/>
    <m/>
    <m/>
    <m/>
  </r>
  <r>
    <n v="321"/>
    <s v="Mohd Nasharulhisham Bin Mohd Nasir"/>
    <s v="11.0 PO Issued"/>
    <d v="2023-09-18T00:00:00"/>
    <s v="4902148433"/>
    <m/>
    <s v="ST"/>
    <m/>
    <s v="PAC2204747"/>
    <m/>
    <s v="TMCA/222215"/>
    <m/>
    <s v="PAC2204747"/>
    <m/>
    <s v="ST-A&amp;Y-0157-TP"/>
    <m/>
    <m/>
    <n v="0"/>
    <s v="PO Issued"/>
    <e v="#REF!"/>
    <x v="0"/>
    <s v="CPPM-PR"/>
    <n v="428"/>
    <m/>
    <m/>
    <s v=""/>
    <d v="2023-09-11T00:00:00"/>
    <s v="mohdismail.borhan@tm.com.my"/>
    <n v="16872"/>
    <n v="12966.12"/>
    <s v="Additional PO (SI/VO)"/>
    <s v="perubahan laluan di sebabakan kerja-kerja perngalihan lebuhraya EKVE"/>
    <s v="TMG"/>
    <x v="3"/>
    <s v="5G DNB DBULG1751 FOC TAG F011/F012 TWR_x000a_HUTAN SIMPAN AMPANG LOOKOUT POINT"/>
    <e v="#N/A"/>
    <e v="#N/A"/>
    <m/>
    <s v="9/22/2023"/>
    <s v="TAG"/>
    <s v="Network Contractor"/>
    <m/>
    <m/>
    <s v="https://tm365-my.sharepoint.com/personal/badruznasrin_basri_tm_com_my/_layouts/15/Doc.aspx?sourcedoc=%7BD06E3678-8FAD-4B3B-B7CD-28842591A674%7D&amp;file=(VO)Technical%20Proposal%20for%20TM%20Landed%20Project_Mohamad%20Ismail%20Bin%20B.pptx&amp;action=edit&amp;mobileredirect=true"/>
    <n v="3400035645"/>
    <m/>
    <s v="https://tm365-my.sharepoint.com/personal/badruznasrin_basri_tm_com_my/Documents/Apps/Microsoft%20Forms/Request%20New%20PR/Question/VO+%20HUTANSIMPAN%20DBULG1600%20(BOQ)_Mohamad%20Ismail%20Bin%20B.pdf"/>
    <m/>
    <m/>
    <m/>
    <m/>
    <m/>
    <m/>
    <m/>
    <m/>
    <m/>
    <m/>
    <m/>
    <m/>
    <m/>
    <m/>
  </r>
  <r>
    <n v="322"/>
    <m/>
    <s v="11.0 PO Issued"/>
    <m/>
    <s v="PO:4902147103"/>
    <m/>
    <s v="Sarawak"/>
    <m/>
    <s v=" NRP2303065"/>
    <m/>
    <s v="TMWA/235079"/>
    <m/>
    <s v="PAC2311681"/>
    <m/>
    <s v="KG/SB-CIS-0110-TP"/>
    <m/>
    <m/>
    <n v="0"/>
    <s v="PO Issued"/>
    <e v="#REF!"/>
    <x v="0"/>
    <s v="CPPM-PR"/>
    <n v="429"/>
    <m/>
    <m/>
    <s v=""/>
    <d v="2023-09-11T00:00:00"/>
    <s v="noreha.fatehi@tm.com.my"/>
    <n v="58076"/>
    <n v="2910.88"/>
    <s v="First PO"/>
    <m/>
    <s v="TMone"/>
    <x v="1"/>
    <s v="SARAWAK DIGITAL ECONOMY CORPORATION BERHAD-PANJANG BARUH(MEP2P LEG B)-RBN"/>
    <e v="#N/A"/>
    <e v="#N/A"/>
    <m/>
    <s v="10/22/2023"/>
    <s v="RBN"/>
    <s v="Network Contractor"/>
    <m/>
    <m/>
    <s v="https://tm365-my.sharepoint.com/personal/badruznasrin_basri_tm_com_my/Documents/Apps/Microsoft%20Forms/Request%20New%20PR/Question%201/BOQ%20FOR%20TMWA235079_Noreha%20Binti%20Fatehi.pdf; https://tm365-my.sharepoint.com/personal/badruznasrin_basri_tm_com_my/Documents/Apps/Microsoft%20Forms/Request%20New%20PR/Question%201/PURCHASE%20REQUEST%20FOR%20TMWA235079_Noreha%20Binti%20Fatehi.pdf; https://tm365-my.sharepoint.com/personal/badruznasrin_basri_tm_com_my/Documents/Apps/Microsoft%20Forms/Request%20New%20PR/Question%201/TECHNICAL%20PROPOSAL%20FOR%20TMWA235079_Noreha%20Binti%20Fatehi.pdf"/>
    <n v="3400039073"/>
    <m/>
    <s v="https://tm365-my.sharepoint.com/personal/badruznasrin_basri_tm_com_my/Documents/Apps/Microsoft%20Forms/Request%20New%20PR/Question/BOQ%20FOR%20TMWA235079_Noreha%20Binti%20Fatehi.pdf"/>
    <m/>
    <m/>
    <m/>
    <m/>
    <m/>
    <m/>
    <m/>
    <m/>
    <m/>
    <m/>
    <m/>
    <m/>
    <m/>
    <m/>
  </r>
  <r>
    <n v="323"/>
    <s v="Yuhaniz Binti Baidzawi"/>
    <s v="11.0 PO Issued"/>
    <d v="2023-09-21T00:00:00"/>
    <s v="21/9 : po 4902148765 NEW SI TIADA SIGNATURE ND"/>
    <m/>
    <s v="PRK"/>
    <m/>
    <s v="RER2100077"/>
    <m/>
    <s v="TMNA/232532"/>
    <m/>
    <s v="PAC2310835"/>
    <m/>
    <s v="PRK-PIR-0085-TP"/>
    <m/>
    <m/>
    <n v="0"/>
    <s v="PO Issued"/>
    <e v="#REF!"/>
    <x v="0"/>
    <s v="CPPM-PR"/>
    <n v="430"/>
    <m/>
    <m/>
    <s v=""/>
    <d v="2023-09-12T00:00:00"/>
    <s v="zhatta@tm.com.my"/>
    <n v="37262"/>
    <n v="22748.65"/>
    <s v="Additional PO (SI/VO)"/>
    <s v="Hasil Mesyuarat Tapak JKR pada 6-Sept, JKR memaklumkan terdapat U drain pada jajaran Open Cut TM, maka distance HDD perlu dipanjangkan sehingga melepas U drain tersebut, tambahan HDD sepanjang 44 meter dan tambahan 1 MH berserta lain-lain kerja yang berkaitan._x000a_1) Posisi MH asal pada A dan diubah ke A' sebelum U drain._x000a_2) Tambahan install 1 unit MH (B') seperti arahan JKR kerana melibatkan laluan masuk Taman Baru dihadapan Hospital Baru Parit Buntar."/>
    <s v="GNT"/>
    <x v="3"/>
    <s v="REROUTING CWS PB HOSPITAL BARU PARIT BUNTAR (JKR)"/>
    <e v="#N/A"/>
    <e v="#N/A"/>
    <m/>
    <s v="10/30/2023"/>
    <s v="PB"/>
    <s v="Network Contractor"/>
    <m/>
    <m/>
    <s v="https://tm365-my.sharepoint.com/personal/badruznasrin_basri_tm_com_my/_layouts/15/Doc.aspx?sourcedoc=%7B56747EB4-7D4E-42F4-8E07-3A99A7D4B18C%7D&amp;file=Perubahan%20Plan%20CWS%20Hospital%20Baru%20Parit%20Buntar_Zafly%20Hatta%20Bin%20Saai.pptx&amp;action=edit&amp;mobileredirect=true"/>
    <n v="3400038769"/>
    <m/>
    <s v="https://tm365-my.sharepoint.com/personal/badruznasrin_basri_tm_com_my/Documents/Apps/Microsoft%20Forms/Request%20New%20PR/Question/BOQ_2ND%20REROUTING%20CWS%20HOSPITAL%20BARU%20P.BUNTAR_Zafly%20Hatta%20Bin%20Saai.pdf"/>
    <m/>
    <m/>
    <m/>
    <m/>
    <m/>
    <m/>
    <m/>
    <m/>
    <m/>
    <m/>
    <m/>
    <m/>
    <m/>
    <m/>
  </r>
  <r>
    <n v="324"/>
    <s v="Ilman Afif Bin Zulkifli"/>
    <s v="1.2 New Request PR"/>
    <m/>
    <s v=""/>
    <m/>
    <s v="Sarawak"/>
    <m/>
    <s v="GOV2300847"/>
    <m/>
    <s v="tmwa/237103"/>
    <m/>
    <s v="PAC2308207"/>
    <m/>
    <m/>
    <m/>
    <m/>
    <n v="0"/>
    <e v="#N/A"/>
    <e v="#REF!"/>
    <x v="0"/>
    <s v="CPPM-PR"/>
    <n v="431"/>
    <m/>
    <m/>
    <s v=""/>
    <d v="2023-09-11T00:00:00"/>
    <s v="BUNKATAN@TM.COM.MY"/>
    <n v="46521"/>
    <n v="3532.29"/>
    <s v="Additional PO (SI/VO)"/>
    <s v="extra work to be done at site"/>
    <s v="TMone"/>
    <x v="4"/>
    <s v="FOC LTG_F19 (SPUR 48C/24C/12C) FOR PEJABAT IMIGRESEN PELABUHAN MIRI, WISMA PERSEKUTUAN MIRI 98000 MIRI"/>
    <e v="#N/A"/>
    <e v="#N/A"/>
    <m/>
    <s v="7/30/2023"/>
    <s v="MR"/>
    <s v="Other Contract"/>
    <m/>
    <n v="3400038767"/>
    <m/>
    <m/>
    <m/>
    <s v="https://tm365-my.sharepoint.com/personal/badruznasrin_basri_tm_com_my/Documents/Apps/Microsoft%20Forms/Request%20New%20PR/Question/BOQ%20TMWA%20237103_Bun%20Katan%20Katan.pdf"/>
    <m/>
    <m/>
    <m/>
    <m/>
    <m/>
    <m/>
    <m/>
    <m/>
    <m/>
    <m/>
    <m/>
    <m/>
    <m/>
    <m/>
  </r>
  <r>
    <n v="325"/>
    <s v="Muhammad Hafizzuddin Bin Mohd Noor"/>
    <s v="10.0 Sent to CPA for PR Creation"/>
    <d v="2023-09-12T00:00:00"/>
    <s v=""/>
    <m/>
    <s v="Johor Selatan"/>
    <m/>
    <s v="NRP2302125"/>
    <m/>
    <s v="TMSA/232690"/>
    <m/>
    <s v="PAC2309932"/>
    <m/>
    <s v="JS-KKS-1222-TP"/>
    <m/>
    <m/>
    <n v="0"/>
    <s v="PR Creation"/>
    <e v="#REF!"/>
    <x v="0"/>
    <s v="CPPM-PR"/>
    <n v="432"/>
    <m/>
    <m/>
    <s v=""/>
    <d v="2023-09-11T00:00:00"/>
    <s v="atiqah.kamis@tm.com.my"/>
    <n v="18504"/>
    <n v="1347.36"/>
    <s v="First PO"/>
    <m/>
    <s v="TMG"/>
    <x v="1"/>
    <s v="VERIZON_DYSON - JALAN I-PARK (WE) - TDI"/>
    <e v="#N/A"/>
    <e v="#N/A"/>
    <m/>
    <s v="9/14/2023"/>
    <s v="SNI"/>
    <s v="Network Contractor"/>
    <m/>
    <m/>
    <s v="https://tm365-my.sharepoint.com/personal/badruznasrin_basri_tm_com_my/Documents/Apps/Microsoft%20Forms/Request%20New%20PR/Question%201/PLAN%20SNI%20VERIZON%20DYSON%20JLN%20I%20PARK_Siti%20Nur%20Atiqah%20Bint.pdf"/>
    <n v="3400039137"/>
    <m/>
    <s v="https://tm365-my.sharepoint.com/personal/badruznasrin_basri_tm_com_my/Documents/Apps/Microsoft%20Forms/Request%20New%20PR/Question/BOQ%20SNI%20VERIZON%20DYSON%20JLN%20I%20PARK_Siti%20Nur%20Atiqah%20Bint.pdf"/>
    <m/>
    <m/>
    <m/>
    <m/>
    <m/>
    <m/>
    <m/>
    <m/>
    <m/>
    <m/>
    <m/>
    <m/>
    <m/>
    <m/>
  </r>
  <r>
    <n v="326"/>
    <s v="Ilman Afif Bin Zulkifli"/>
    <s v="1.2 New Request PR"/>
    <m/>
    <s v=""/>
    <m/>
    <s v="Sarawak"/>
    <m/>
    <s v="GOV2300462"/>
    <m/>
    <s v="TMWA/237064"/>
    <m/>
    <s v="PAC2305736"/>
    <m/>
    <m/>
    <m/>
    <m/>
    <n v="0"/>
    <e v="#N/A"/>
    <e v="#REF!"/>
    <x v="0"/>
    <s v="CPPM-PR"/>
    <n v="433"/>
    <m/>
    <m/>
    <s v=""/>
    <d v="2023-09-11T00:00:00"/>
    <s v="BUNKATAN@TM.COM.MY"/>
    <n v="13285"/>
    <n v="163.79"/>
    <s v="Additional PO (SI/VO)"/>
    <s v="extra work at site "/>
    <s v="TMone"/>
    <x v="4"/>
    <s v="FOC MR_F42 (SPUR 48C/12C) FOR BALAI BOMBA DAN PENYELAMAT MIRI, BILIK KAWALAN 98000 MIRI"/>
    <e v="#N/A"/>
    <e v="#N/A"/>
    <m/>
    <s v="7/31/2023"/>
    <s v="MR"/>
    <s v="Other Contract"/>
    <m/>
    <n v="3400039151"/>
    <m/>
    <m/>
    <m/>
    <s v="https://tm365-my.sharepoint.com/personal/badruznasrin_basri_tm_com_my/Documents/Apps/Microsoft%20Forms/Request%20New%20PR/Question/BOQ%20TMWA237064_Bun%20Katan%20Katan.pdf"/>
    <m/>
    <m/>
    <m/>
    <m/>
    <m/>
    <m/>
    <m/>
    <m/>
    <m/>
    <m/>
    <m/>
    <m/>
    <m/>
    <m/>
  </r>
  <r>
    <n v="327"/>
    <s v="Ilman Afif Bin Zulkifli"/>
    <s v="1.2 New Request PR"/>
    <m/>
    <s v=""/>
    <m/>
    <s v="Sarawak"/>
    <m/>
    <s v="GOV2300060"/>
    <m/>
    <s v="tmwa/237124"/>
    <m/>
    <s v="PAC2308283"/>
    <m/>
    <m/>
    <m/>
    <m/>
    <n v="0"/>
    <e v="#N/A"/>
    <e v="#REF!"/>
    <x v="0"/>
    <s v="CPPM-PR"/>
    <n v="434"/>
    <m/>
    <m/>
    <s v=""/>
    <d v="2023-09-11T00:00:00"/>
    <s v="BUNKATAN@TM.COM.MY"/>
    <n v="8281"/>
    <n v="13510.27"/>
    <s v="Additional PO (SI/VO)"/>
    <s v="FOC MR_F42 SPUR 24C/12 FOR STESEN METEOROLOGI RADAR MIRI, BUKIT KANADA 98000 MIRI_x000a_extra work at site"/>
    <s v="TMone"/>
    <x v="4"/>
    <s v="FOC MR_F42 SPUR 24C/12 FOR STESEN METEOROLOGI RADAR MIRI, BUKIT KANADA 98000 MIRI"/>
    <e v="#N/A"/>
    <e v="#N/A"/>
    <m/>
    <s v="7/31/2023"/>
    <s v="MR"/>
    <s v="Other Contract"/>
    <m/>
    <n v="3400039151"/>
    <m/>
    <m/>
    <m/>
    <s v="https://tm365-my.sharepoint.com/personal/badruznasrin_basri_tm_com_my/Documents/Apps/Microsoft%20Forms/Request%20New%20PR/Question/BOQ%20TMWA237124_Bun%20Katan%20Katan.pdf"/>
    <m/>
    <m/>
    <m/>
    <m/>
    <m/>
    <m/>
    <m/>
    <m/>
    <m/>
    <m/>
    <m/>
    <m/>
    <m/>
    <m/>
  </r>
  <r>
    <n v="328"/>
    <s v="Ilman Afif Bin Zulkifli"/>
    <s v="1.2 New Request PR"/>
    <m/>
    <s v=""/>
    <m/>
    <s v="Sarawak"/>
    <m/>
    <s v="GOV2300060"/>
    <m/>
    <s v="TMWA/237123"/>
    <m/>
    <s v="PAC2308283"/>
    <m/>
    <m/>
    <m/>
    <m/>
    <n v="0"/>
    <e v="#N/A"/>
    <e v="#REF!"/>
    <x v="0"/>
    <s v="CPPM-PR"/>
    <n v="435"/>
    <m/>
    <m/>
    <s v=""/>
    <d v="2023-09-11T00:00:00"/>
    <s v="BUNKATAN@TM.COM.MY"/>
    <n v="8281"/>
    <n v="13510.27"/>
    <s v="Additional PO (SI/VO)"/>
    <s v="extra work to be done at site"/>
    <s v="TMone"/>
    <x v="4"/>
    <n v="3400027272"/>
    <e v="#N/A"/>
    <e v="#N/A"/>
    <m/>
    <s v="7/31/2023"/>
    <s v="MR"/>
    <s v="Other Contract"/>
    <m/>
    <n v="3400027272"/>
    <m/>
    <m/>
    <m/>
    <s v="https://tm365-my.sharepoint.com/personal/badruznasrin_basri_tm_com_my/Documents/Apps/Microsoft%20Forms/Request%20New%20PR/Question/BOQ%20TMWA237123_Bun%20Katan%20Katan.pdf"/>
    <m/>
    <m/>
    <m/>
    <m/>
    <m/>
    <m/>
    <m/>
    <m/>
    <m/>
    <m/>
    <m/>
    <m/>
    <m/>
    <m/>
  </r>
  <r>
    <n v="329"/>
    <m/>
    <s v="11.0 PO Issued"/>
    <m/>
    <s v="PO:4902147071"/>
    <m/>
    <s v="Sarawak"/>
    <m/>
    <s v="NRP2303093"/>
    <m/>
    <s v="TMWA/235069"/>
    <m/>
    <s v=" PAC2311562"/>
    <m/>
    <s v="KG/SB-DMA-0044-TP"/>
    <m/>
    <m/>
    <n v="0"/>
    <s v="PO Issued"/>
    <e v="#REF!"/>
    <x v="0"/>
    <s v="CPPM-PR"/>
    <n v="436"/>
    <m/>
    <m/>
    <s v=""/>
    <d v="2023-09-11T00:00:00"/>
    <s v="noreha.fatehi@tm.com.my"/>
    <n v="17613"/>
    <n v="3480.4"/>
    <s v="First PO"/>
    <m/>
    <s v="TMone"/>
    <x v="1"/>
    <s v="SDEC, FOC-STK Fxx 24C-NG MARONG (MEP2P LEG B)-STK"/>
    <e v="#N/A"/>
    <e v="#N/A"/>
    <m/>
    <s v="10/19/2023"/>
    <s v="STK"/>
    <s v="Network Contractor"/>
    <m/>
    <m/>
    <s v="https://tm365-my.sharepoint.com/personal/badruznasrin_basri_tm_com_my/Documents/Apps/Microsoft%20Forms/Request%20New%20PR/Question%201/BOQ_MARONG_Noreha%20Binti%20Fatehi.pdf; https://tm365-my.sharepoint.com/personal/badruznasrin_basri_tm_com_my/Documents/Apps/Microsoft%20Forms/Request%20New%20PR/Question%201/COSTING_MARONG_Noreha%20Binti%20Fatehi.pdf; https://tm365-my.sharepoint.com/personal/badruznasrin_basri_tm_com_my/Documents/Apps/Microsoft%20Forms/Request%20New%20PR/Question%201/TP%20-%20MARONG_Noreha%20Binti%20Fatehi.pdf"/>
    <n v="3400038532"/>
    <m/>
    <s v="https://tm365-my.sharepoint.com/personal/badruznasrin_basri_tm_com_my/Documents/Apps/Microsoft%20Forms/Request%20New%20PR/Question/BOQ_MARONG_Noreha%20Binti%20Fatehi.pdf"/>
    <m/>
    <m/>
    <m/>
    <m/>
    <m/>
    <m/>
    <m/>
    <m/>
    <m/>
    <m/>
    <m/>
    <m/>
    <m/>
    <m/>
  </r>
  <r>
    <n v="330"/>
    <s v="Ilman Afif Bin Zulkifli"/>
    <s v="11.0 PO Issued"/>
    <m/>
    <s v=""/>
    <m/>
    <s v="Sarawak"/>
    <m/>
    <s v="NRP2302978"/>
    <m/>
    <s v="TMWA/235072"/>
    <m/>
    <s v="PAC2311606"/>
    <m/>
    <s v="KG/SB-DMA-0041-TP"/>
    <m/>
    <m/>
    <n v="0"/>
    <s v="PO Issued"/>
    <e v="#REF!"/>
    <x v="0"/>
    <s v="CPPM-PR"/>
    <n v="437"/>
    <m/>
    <m/>
    <s v=""/>
    <d v="2023-09-11T00:00:00"/>
    <s v="noreha.fatehi@tm.com.my"/>
    <n v="81613"/>
    <n v="8226.4"/>
    <s v="First PO"/>
    <m/>
    <s v="TMone"/>
    <x v="1"/>
    <s v="SDEC, FOC-RBN Fxx 48C-SUKONG(MEP2P LEG B)-LKA"/>
    <e v="#N/A"/>
    <e v="#N/A"/>
    <m/>
    <s v="10/19/2023"/>
    <s v="LKA"/>
    <s v="Network Contractor"/>
    <m/>
    <m/>
    <s v="https://tm365-my.sharepoint.com/personal/badruznasrin_basri_tm_com_my/Documents/Apps/Microsoft%20Forms/Request%20New%20PR/Question%201/BOQ_SUKONG_Noreha%20Binti%20Fatehi.pdf; https://tm365-my.sharepoint.com/personal/badruznasrin_basri_tm_com_my/Documents/Apps/Microsoft%20Forms/Request%20New%20PR/Question%201/COSTING_SUKONG_Noreha%20Binti%20Fatehi.pdf; https://tm365-my.sharepoint.com/personal/badruznasrin_basri_tm_com_my/Documents/Apps/Microsoft%20Forms/Request%20New%20PR/Question%201/TP%20-%20SUKONG_Noreha%20Binti%20Fatehi.pdf"/>
    <n v="3400038532"/>
    <m/>
    <s v="https://tm365-my.sharepoint.com/personal/badruznasrin_basri_tm_com_my/Documents/Apps/Microsoft%20Forms/Request%20New%20PR/Question/BOQ_SUKONG_Noreha%20Binti%20Fatehi.pdf"/>
    <m/>
    <m/>
    <m/>
    <m/>
    <m/>
    <m/>
    <m/>
    <m/>
    <m/>
    <m/>
    <m/>
    <m/>
    <m/>
    <m/>
  </r>
  <r>
    <n v="331"/>
    <s v="Ilman Afif Bin Zulkifli"/>
    <s v="11.0 PO Issued"/>
    <m/>
    <s v=""/>
    <m/>
    <s v="Sarawak"/>
    <m/>
    <s v="NRP2302989"/>
    <m/>
    <s v="TMWA/235070"/>
    <m/>
    <s v=" PAC2311603"/>
    <m/>
    <s v="KG/SB-SHO-0033-TP"/>
    <m/>
    <m/>
    <n v="0"/>
    <s v="PO Issued"/>
    <e v="#REF!"/>
    <x v="0"/>
    <s v="CPPM-PR"/>
    <n v="438"/>
    <m/>
    <m/>
    <s v=""/>
    <d v="2023-09-11T00:00:00"/>
    <s v="noreha.fatehi@tm.com.my"/>
    <n v="105151"/>
    <n v="1139.04"/>
    <s v="First PO"/>
    <m/>
    <s v="TMone"/>
    <x v="1"/>
    <s v="SDEC, FOC-SAN Fxx 48C-KG PERUAN(MEP2P LEG B)-SAN"/>
    <e v="#N/A"/>
    <e v="#N/A"/>
    <m/>
    <s v="10/19/2023"/>
    <s v="SAN"/>
    <s v="Network Contractor"/>
    <m/>
    <m/>
    <s v="https://tm365-my.sharepoint.com/personal/badruznasrin_basri_tm_com_my/Documents/Apps/Microsoft%20Forms/Request%20New%20PR/Question%201/BOQ%20KPG%20PERUAN_Noreha%20Binti%20Fatehi.pdf; https://tm365-my.sharepoint.com/personal/badruznasrin_basri_tm_com_my/Documents/Apps/Microsoft%20Forms/Request%20New%20PR/Question%201/Std_Costing%20KPG%20PERUAN_Noreha%20Binti%20Fatehi.pdf; https://tm365-my.sharepoint.com/personal/badruznasrin_basri_tm_com_my/Documents/Apps/Microsoft%20Forms/Request%20New%20PR/Question%201/TP%20KPG%20PERUAN_Noreha%20Binti%20Fatehi.pdf"/>
    <n v="3400039239"/>
    <m/>
    <s v="https://tm365-my.sharepoint.com/personal/badruznasrin_basri_tm_com_my/Documents/Apps/Microsoft%20Forms/Request%20New%20PR/Question/BOQ%20KPG%20PERUAN_Noreha%20Binti%20Fatehi.pdf"/>
    <m/>
    <m/>
    <m/>
    <m/>
    <m/>
    <m/>
    <m/>
    <m/>
    <m/>
    <m/>
    <m/>
    <m/>
    <m/>
    <m/>
  </r>
  <r>
    <n v="332"/>
    <s v="Radeen Harris Bin Mohamad Zakaria"/>
    <s v="8.3 Queried(other) Please fill in Remark"/>
    <d v="2023-09-15T00:00:00"/>
    <s v="To cancel Project direction from CPM.Done emailed "/>
    <m/>
    <s v="MK"/>
    <s v="CNFD"/>
    <s v="GOV2304891"/>
    <m/>
    <s v="TMSC/230099"/>
    <m/>
    <s v="PAC2309823"/>
    <m/>
    <s v="CNFD-TPT-0001-TP"/>
    <m/>
    <m/>
    <n v="0"/>
    <s v="Queried - Require More Information From NeC/AND"/>
    <e v="#REF!"/>
    <x v="0"/>
    <s v="CPPM-PR"/>
    <n v="439"/>
    <m/>
    <m/>
    <s v=""/>
    <d v="2023-09-11T00:00:00"/>
    <s v="hafiz.kamaruzaman@tm.com.my"/>
    <n v="238973"/>
    <n v="96623.39"/>
    <s v="First PO"/>
    <m/>
    <s v="TMone"/>
    <x v="4"/>
    <s v="FOC 96C 14KM BP-SGG(MYGOV2.0)"/>
    <e v="#N/A"/>
    <e v="#N/A"/>
    <m/>
    <s v="11/30/2023"/>
    <s v="BP,SGG"/>
    <s v="Network Contractor"/>
    <m/>
    <m/>
    <s v="https://tm365-my.sharepoint.com/personal/badruznasrin_basri_tm_com_my/Documents/Apps/Microsoft%20Forms/Request%20New%20PR/Question%201/TP%20-%20LEG%2096C%2013KM%20BP%20to%20SGG%20(TUMPAT)%201.3v%202x3_Muhammad%20Hafiz%20Bin%20K.pdf"/>
    <n v="3400038826"/>
    <m/>
    <s v="https://tm365-my.sharepoint.com/personal/badruznasrin_basri_tm_com_my/_layouts/15/Doc.aspx?sourcedoc=%7BEF98BA1C-69B3-40A0-A64B-FAF7C0EB1C09%7D&amp;file=BOQ%20TP%20-%20CNFD%20BP%20NODE%20SGG%203km%20x%202_Muhammad%20Hafiz%20Bin%20K.xlsx&amp;action=default&amp;mobileredirect=true"/>
    <m/>
    <m/>
    <m/>
    <m/>
    <m/>
    <m/>
    <m/>
    <m/>
    <m/>
    <m/>
    <m/>
    <m/>
    <m/>
    <m/>
  </r>
  <r>
    <n v="333"/>
    <s v="Radeen Harris Bin Mohamad Zakaria"/>
    <s v="11.0 PO Issued"/>
    <d v="2023-09-15T00:00:00"/>
    <s v="15.9 To cancel Project direction from CPM.Done emailed .6.10 TP verified, PO issue"/>
    <s v="4902154791, 4902154934"/>
    <s v="MK"/>
    <m/>
    <s v="GOV2304890"/>
    <m/>
    <s v="TMSC/230098"/>
    <m/>
    <s v="PAC2309822"/>
    <m/>
    <s v="CNFD-BLI-0018-TP"/>
    <m/>
    <m/>
    <n v="0"/>
    <s v="PO Issued"/>
    <e v="#REF!"/>
    <x v="0"/>
    <s v="CPPM-PR"/>
    <n v="440"/>
    <m/>
    <m/>
    <s v=""/>
    <d v="2023-09-11T00:00:00"/>
    <s v="hafiz.kamaruzaman@tm.com.my"/>
    <n v="202107.92"/>
    <n v="92516.38"/>
    <s v="First PO"/>
    <m/>
    <s v="TMone"/>
    <x v="4"/>
    <s v="FOC 96C 11.7KM AH-MCP(MYGOV2.0)"/>
    <e v="#N/A"/>
    <e v="#N/A"/>
    <m/>
    <s v="11/30/2023"/>
    <s v="AH,MCP"/>
    <s v="Network Contractor"/>
    <m/>
    <m/>
    <s v="https://tm365-my.sharepoint.com/personal/badruznasrin_basri_tm_com_my/Documents/Apps/Microsoft%20Forms/Request%20New%20PR/Question%201/1.%20TP%20-%20Technical%20proposal%20CNFD%20AH-MCP-compre_Muhammad%20Hafiz%20Bin%20K.pdf"/>
    <n v="3400038973"/>
    <m/>
    <s v="https://tm365-my.sharepoint.com/personal/badruznasrin_basri_tm_com_my/_layouts/15/Doc.aspx?sourcedoc=%7B93566091-EC40-4C07-A034-6968C9AD53BB%7D&amp;file=STD%20COSTING%20AH-MCP%2096C%2012KM_Muhammad%20Hafiz%20Bin%20K.xlsx&amp;action=default&amp;mobileredirect=true"/>
    <m/>
    <m/>
    <m/>
    <m/>
    <m/>
    <m/>
    <m/>
    <m/>
    <m/>
    <m/>
    <m/>
    <m/>
    <m/>
    <m/>
  </r>
  <r>
    <n v="334"/>
    <s v="Radeen Harris Bin Mohamad Zakaria"/>
    <s v="10.0 Sent to CPA for PR Creation"/>
    <d v="2023-09-15T00:00:00"/>
    <s v="To cancel Project direction from CPM.Done emailed  11.10 Sent to CPA for PR creation"/>
    <m/>
    <s v="MK"/>
    <s v="CNFD"/>
    <s v="GOV2304888"/>
    <m/>
    <s v="TMSC/230096"/>
    <m/>
    <s v="PAC2309820"/>
    <m/>
    <s v="CNFD-EQT-0001-TP"/>
    <m/>
    <m/>
    <n v="0"/>
    <s v="PR Creation"/>
    <e v="#REF!"/>
    <x v="0"/>
    <s v="CPPM-PR"/>
    <n v="441"/>
    <m/>
    <m/>
    <s v=""/>
    <d v="2023-09-11T00:00:00"/>
    <s v="hafiz.kamaruzaman@tm.com.my"/>
    <n v="165161"/>
    <n v="75248.600000000006"/>
    <s v="First PO"/>
    <m/>
    <s v="TMone"/>
    <x v="4"/>
    <s v="FOC 96C 9.41KM BP-KSS(MYGOV2.0)"/>
    <e v="#N/A"/>
    <e v="#N/A"/>
    <m/>
    <s v="11/30/2023"/>
    <s v="BP,KSS"/>
    <s v="Network Contractor"/>
    <m/>
    <m/>
    <s v="https://tm365-my.sharepoint.com/personal/badruznasrin_basri_tm_com_my/Documents/Apps/Microsoft%20Forms/Request%20New%20PR/Question%201/TP%20FOC%2096C%2010KM%20KSS-BP%20TP%20(1)_Muhammad%20Hafiz%20Bin%20K.pdf"/>
    <n v="3400038405"/>
    <m/>
    <s v="https://tm365-my.sharepoint.com/personal/badruznasrin_basri_tm_com_my/_layouts/15/Doc.aspx?sourcedoc=%7BC5AACAD6-8190-4C24-8189-D27D6C8B3E56%7D&amp;file=Std_Costing_MAIN_FOC%2096C%20BP%20-%20%20KSS%20(1)_Muhammad%20Hafiz%20Bin%20K.xlsx&amp;action=default&amp;mobileredirect=true; https://tm365-my.sharepoint.com/personal/badruznasrin_basri_tm_com_my/_layouts/15/Doc.aspx?sourcedoc=%7B5BF1DA81-A32C-468E-8568-20D8AD9077F6%7D&amp;file=Std_Costing_MAIN_FOC%2096C%20BP%20-%20%20KSS%20(CIVIL)_Muhammad%20Hafiz%20Bin%20K.xlsx&amp;action=default&amp;mobileredirect=true"/>
    <m/>
    <m/>
    <m/>
    <m/>
    <m/>
    <m/>
    <m/>
    <m/>
    <m/>
    <m/>
    <m/>
    <m/>
    <m/>
    <m/>
  </r>
  <r>
    <n v="335"/>
    <s v="Radeen Harris Bin Mohamad Zakaria"/>
    <s v="8.3 Queried(other) Please fill in Remark"/>
    <d v="2023-09-15T00:00:00"/>
    <s v="To cancel Project direction from CPM.Done emailed "/>
    <m/>
    <s v="MK"/>
    <s v="CNFD"/>
    <s v="GOV2304889"/>
    <m/>
    <s v="TMSC/230097"/>
    <m/>
    <s v="PAC2309821"/>
    <m/>
    <s v="CNFD-JMU-0002-TP"/>
    <m/>
    <m/>
    <n v="0"/>
    <s v="Queried - Require More Information From NeC/AND"/>
    <e v="#REF!"/>
    <x v="0"/>
    <s v="CPPM-PR"/>
    <n v="442"/>
    <m/>
    <m/>
    <s v=""/>
    <d v="2023-09-11T00:00:00"/>
    <s v="hafiz.kamaruzaman@tm.com.my"/>
    <n v="224778"/>
    <n v="105422"/>
    <s v="First PO"/>
    <m/>
    <s v="TMone"/>
    <x v="4"/>
    <s v="FOC 96C 13KM PBE-RE(MYGOV2.0)"/>
    <e v="#N/A"/>
    <e v="#N/A"/>
    <m/>
    <s v="11/30/2023"/>
    <s v="PBE,RE"/>
    <s v="Network Contractor"/>
    <m/>
    <m/>
    <s v="https://tm365-my.sharepoint.com/personal/badruznasrin_basri_tm_com_my/_layouts/15/Doc.aspx?sourcedoc=%7B3C2FFFEE-4027-4292-961A-4F07E36A5EC4%7D&amp;file=TP%20-%20FOC%2096C%2013KM%20PBE-RE(MYGOV2.0)%20(1)_Muhammad%20Hafiz%20Bin%20K.pptx&amp;action=edit&amp;mobileredirect=true"/>
    <n v="3400038595"/>
    <m/>
    <s v="https://tm365-my.sharepoint.com/personal/badruznasrin_basri_tm_com_my/_layouts/15/Doc.aspx?sourcedoc=%7B016F9BA4-0D30-4140-A680-E767D677BD93%7D&amp;file=Std_Costing_FOC%2096C%2013KM%20PBE-RE(MYGOV2.0)%20(1)_Muhammad%20Hafiz%20Bin%20K.xlsx&amp;action=default&amp;mobileredirect=true"/>
    <m/>
    <m/>
    <m/>
    <m/>
    <m/>
    <m/>
    <m/>
    <m/>
    <m/>
    <m/>
    <m/>
    <m/>
    <m/>
    <m/>
  </r>
  <r>
    <n v="336"/>
    <s v="Yuhaniz Binti Baidzawi"/>
    <s v="11.0 PO Issued"/>
    <d v="2023-09-18T00:00:00"/>
    <s v="4902145349, 4902147124"/>
    <s v="4902145349, 4902147124"/>
    <s v="PRK"/>
    <m/>
    <s v="H5G2300925"/>
    <m/>
    <s v="TMNA/232553"/>
    <m/>
    <s v="PAC2311580"/>
    <m/>
    <s v="PRK-SPS-0616"/>
    <m/>
    <m/>
    <n v="0"/>
    <s v="PO Issued"/>
    <e v="#REF!"/>
    <x v="0"/>
    <s v="CPPM-PR"/>
    <n v="443"/>
    <m/>
    <m/>
    <s v=""/>
    <d v="2023-09-12T00:00:00"/>
    <s v="syahrilhasan@tm.com.my"/>
    <n v="12314"/>
    <n v="1407.36"/>
    <s v="Additional PO (SI/VO)"/>
    <s v="4 Quantitiy concrete poles to pull cabel O/H"/>
    <s v="TMG"/>
    <x v="0"/>
    <s v="H5G FOC PUL_F22 SPUR (12C) CSR DAKIN0343 JLNSIMPANGPULAI KG KEPAYANG"/>
    <e v="#N/A"/>
    <e v="#N/A"/>
    <m/>
    <s v="9/20/2023"/>
    <s v="PUL"/>
    <s v="Network Contractor"/>
    <m/>
    <m/>
    <s v="https://tm365-my.sharepoint.com/personal/badruznasrin_basri_tm_com_my/Documents/Apps/Microsoft%20Forms/Request%20New%20PR/Question%201/NEW%20TP%20F22_Syahril%20Bin%20Hasan%20Ha.pdf"/>
    <n v="3400039035"/>
    <m/>
    <s v="https://tm365-my.sharepoint.com/personal/badruznasrin_basri_tm_com_my/Documents/Apps/Microsoft%20Forms/Request%20New%20PR/Question/2ND%20BOQ%20H5G%20FOC%20PUL_F22%20SPUR%20(12C)%20CSR%20DAKIN0_Syahril%20Bin%20Hasan%20Ha.pdf"/>
    <m/>
    <m/>
    <m/>
    <m/>
    <m/>
    <m/>
    <m/>
    <m/>
    <m/>
    <m/>
    <m/>
    <m/>
    <m/>
    <m/>
  </r>
  <r>
    <n v="337"/>
    <s v="Mohd Shahfre Bin Sa'afie"/>
    <s v="11.0 PO Issued"/>
    <m/>
    <n v="4902148017"/>
    <s v="4902148017"/>
    <s v="SB"/>
    <m/>
    <s v="GOV2304349"/>
    <m/>
    <s v="TMCA/231522"/>
    <m/>
    <s v="PAC2307867"/>
    <m/>
    <s v="SB-GRN-0008-TP"/>
    <m/>
    <m/>
    <n v="0"/>
    <s v="PO Issued"/>
    <e v="#REF!"/>
    <x v="0"/>
    <s v="CPPM-PR"/>
    <n v="444"/>
    <m/>
    <m/>
    <s v=""/>
    <d v="2023-09-12T00:00:00"/>
    <s v="atirah.razak@tm.com.my"/>
    <n v="14366"/>
    <n v="4716.7"/>
    <s v="Additional PO (SI/VO)"/>
    <s v="TERDAPAT KEROSAKAN KABEL IB 24C F05 JALAN PEGAWAI SETELAH LOCALISE DAN TESTING KE SEMUA CORE DIDAPATI ROSAK DAN TIDAK SAMPAI KE FIBER TERMINAL BOX MAJLIS DAERAH SABAK BERNAM. OLEH YANG DEMIKIAN, SETELAH BERBINCANG DENGAN SO TM,_x000a_DILULUSKAN UNTUK PENARIKAN KABEL YANG BARU KERANA REQUIREMENT UNTUK PROJEK MYGOV PERLU DISIAPKAN SEGERA."/>
    <s v="TMone"/>
    <x v="4"/>
    <s v="MYGOV FOC SBR F21 12C MAJLIS DAERAH SABAK BERNAM"/>
    <e v="#N/A"/>
    <e v="#N/A"/>
    <m/>
    <d v="2023-12-09T00:00:00"/>
    <s v="SBR"/>
    <s v="Network Contractor"/>
    <m/>
    <m/>
    <s v="https://tm365-my.sharepoint.com/personal/badruznasrin_basri_tm_com_my/Documents/Apps/Microsoft%20Forms/Request%20New%20PR/Question%201/edited_GSIWI-SI%20MYGOV%20FOC%20SBR%20F21%2012C%20MAJLIS_Siti%20Atirah%20Razak.pdf"/>
    <n v="3400039855"/>
    <m/>
    <s v="https://tm365-my.sharepoint.com/personal/badruznasrin_basri_tm_com_my/Documents/Apps/Microsoft%20Forms/Request%20New%20PR/Question/edited_GSIWI-SI%20MYGOV%20FOC%20SBR%20F21%2012C%20MAJLIS_Siti%20Atirah%20Razak.pdf"/>
    <m/>
    <m/>
    <m/>
    <m/>
    <m/>
    <m/>
    <m/>
    <m/>
    <m/>
    <m/>
    <m/>
    <m/>
    <m/>
    <m/>
  </r>
  <r>
    <n v="338"/>
    <m/>
    <s v="8.3 Queried(other) Please fill in Remark"/>
    <m/>
    <s v="AC POWER (NEW GENSET) FOR TM SGLD"/>
    <m/>
    <s v="Sabah"/>
    <m/>
    <s v="QUA2100011"/>
    <m/>
    <s v="TMBB/210012"/>
    <m/>
    <s v="PAC2123025"/>
    <m/>
    <m/>
    <m/>
    <m/>
    <n v="0"/>
    <s v="Queried - Require More Information From NeC/AND"/>
    <e v="#REF!"/>
    <x v="0"/>
    <s v="CPPM-PR"/>
    <n v="445"/>
    <m/>
    <m/>
    <s v=""/>
    <d v="2023-09-12T00:00:00"/>
    <s v="haziruddin.zakaria@tm.com.my"/>
    <n v="339471"/>
    <n v="3500"/>
    <s v="Additional PO (SI/VO)"/>
    <s v="Genset rental for August 2023"/>
    <s v="GNT"/>
    <x v="3"/>
    <s v="AC POWER (NEW GENSET) FOR TM SGLD"/>
    <e v="#N/A"/>
    <e v="#N/A"/>
    <m/>
    <s v="12/22/2023"/>
    <s v="SGLD"/>
    <s v="Other Contract"/>
    <m/>
    <n v="3400038121"/>
    <m/>
    <m/>
    <m/>
    <s v="https://tm365-my.sharepoint.com/personal/badruznasrin_basri_tm_com_my/_layouts/15/Doc.aspx?sourcedoc=%7B3EB03314-EDA6-4567-9701-BB6467D92F13%7D&amp;file=BOQ%20SGLD%20-%20AUG%202023_Mohd%20Haziruddin%20Bin.xlsx&amp;action=default&amp;mobileredirect=true"/>
    <m/>
    <m/>
    <m/>
    <m/>
    <m/>
    <m/>
    <m/>
    <m/>
    <m/>
    <m/>
    <m/>
    <m/>
    <m/>
    <m/>
  </r>
  <r>
    <n v="339"/>
    <m/>
    <s v="8.3 Queried(other) Please fill in Remark"/>
    <m/>
    <s v="FACILITIES"/>
    <m/>
    <s v="Sabah"/>
    <m/>
    <s v="QUA2100012"/>
    <m/>
    <s v="TMBB/210011"/>
    <m/>
    <s v="PAC2123024"/>
    <m/>
    <m/>
    <m/>
    <m/>
    <n v="0"/>
    <s v="Queried - Require More Information From NeC/AND"/>
    <e v="#REF!"/>
    <x v="0"/>
    <s v="CPPM-PR"/>
    <n v="446"/>
    <m/>
    <m/>
    <s v=""/>
    <d v="2023-09-12T00:00:00"/>
    <s v="haziruddin.zakaria@tm.com.my"/>
    <n v="344602"/>
    <n v="4500"/>
    <s v="Additional PO (SI/VO)"/>
    <s v="Genset rental for August 2023"/>
    <s v="GNT"/>
    <x v="3"/>
    <s v="AC POWER (NEW GENSET) FOR TM M72"/>
    <e v="#N/A"/>
    <e v="#N/A"/>
    <m/>
    <s v="12/22/2023"/>
    <s v="M72"/>
    <s v="Other Contract"/>
    <m/>
    <n v="3400038121"/>
    <m/>
    <m/>
    <m/>
    <s v="https://tm365-my.sharepoint.com/personal/badruznasrin_basri_tm_com_my/_layouts/15/Doc.aspx?sourcedoc=%7B80350471-07D1-4914-A260-5B81600A4C9F%7D&amp;file=BOQ%20M72%20-%20AUG%202023_Mohd%20Haziruddin%20Bin.xlsx&amp;action=default&amp;mobileredirect=true"/>
    <m/>
    <m/>
    <m/>
    <m/>
    <m/>
    <m/>
    <m/>
    <m/>
    <m/>
    <m/>
    <m/>
    <m/>
    <m/>
    <m/>
  </r>
  <r>
    <n v="340"/>
    <s v="Yuhaniz Binti Baidzawi"/>
    <s v="12. In WWPO"/>
    <d v="2023-09-12T00:00:00"/>
    <s v="ADA RPKA FINANCIAL, STILL X CUKUP UNTUK KELUARKAN "/>
    <m/>
    <s v="PRK"/>
    <m/>
    <s v="SNP2200113"/>
    <m/>
    <s v="TMNA/225147"/>
    <m/>
    <s v="PAC2224165"/>
    <m/>
    <s v="PRK-KZK-0445-TP"/>
    <m/>
    <m/>
    <n v="0"/>
    <s v="In WWPO"/>
    <e v="#REF!"/>
    <x v="0"/>
    <s v="CPPM-PR"/>
    <n v="447"/>
    <m/>
    <m/>
    <s v=""/>
    <d v="2023-09-12T00:00:00"/>
    <s v="zatilhanan@tm.com.my"/>
    <n v="17725"/>
    <n v="11637.12"/>
    <s v="Additional PO (SI/VO)"/>
    <s v="Justification revise RPKA : a) 1st PO done created for 80 port (10DP) b)Pending 2nd PO for balance 24 port (3DP) to comply requirement delivery 100 port per site"/>
    <s v="TMone"/>
    <x v="6"/>
    <s v="KKMM POP2_BBA5018 FTTH BHG_C008 SK GESIR TENGAH"/>
    <e v="#N/A"/>
    <e v="#N/A"/>
    <m/>
    <d v="2023-08-07T00:00:00"/>
    <s v="BHG"/>
    <s v="Network Contractor"/>
    <m/>
    <m/>
    <s v="https://tm365-my.sharepoint.com/personal/badruznasrin_basri_tm_com_my/Documents/Apps/Microsoft%20Forms/Request%20New%20PR/Question%201/TP%20DOC%20KKMM%20POP2_BBA5018%20FTTH%20BHG_C008%20SK%20GES_Zatil%20Hanan%20Binti%20Ah.pdf"/>
    <n v="3400039027"/>
    <m/>
    <s v="https://tm365-my.sharepoint.com/personal/badruznasrin_basri_tm_com_my/Documents/Apps/Microsoft%20Forms/Request%20New%20PR/Question/BOQ%202ND%20KPOP%20BHG%20C008%20AUDITED_Zatil%20Hanan%20Binti%20Ah.pdf"/>
    <m/>
    <m/>
    <m/>
    <m/>
    <m/>
    <m/>
    <m/>
    <m/>
    <m/>
    <m/>
    <m/>
    <m/>
    <m/>
    <m/>
  </r>
  <r>
    <n v="341"/>
    <s v="Mohd Shahfre Bin Sa'afie"/>
    <s v="11.0 PO Issued"/>
    <m/>
    <n v="4902148005"/>
    <n v="4902148005"/>
    <s v="SB"/>
    <m/>
    <s v="SNP2200152"/>
    <m/>
    <s v="TMCA/230702"/>
    <m/>
    <s v="PAC2303397"/>
    <m/>
    <s v="SB-SPS-0159-TP"/>
    <m/>
    <m/>
    <n v="0"/>
    <s v="PO Issued"/>
    <e v="#REF!"/>
    <x v="0"/>
    <s v="CPPM-PR"/>
    <n v="448"/>
    <m/>
    <m/>
    <s v=""/>
    <d v="2023-09-12T11:42:10"/>
    <s v="azahaari.ansan@tm.com.my"/>
    <s v="72800"/>
    <s v="27025.95"/>
    <s v="Additional PO (SI/VO)"/>
    <s v="1.for 2nd PO, balance Port CPP suru, budget tak cukup by PA sblum ni,_x000a_2, tambahan FOC cable 12C"/>
    <s v="TMone"/>
    <x v="6"/>
    <s v="KKM KPOP2 FTTH SPK_C020M BBA9221 SEKOLAH KEBANGSAAN TAMAN PANTAI SEPANG PUTRA (SPK/KPOP C020M DP1-13)_x000a_7"/>
    <e v="#N/A"/>
    <e v="#N/A"/>
    <m/>
    <d v="2023-11-30T00:00:00"/>
    <s v="SPK"/>
    <s v="Network Contractor"/>
    <m/>
    <m/>
    <s v="https://tm365-my.sharepoint.com/personal/badruznasrin_basri_tm_com_my/Documents/Apps/Microsoft%20Forms/Request%20New%20PR/Question%201/SLD%20KPOP%20SPK%20C020M_%20Kg%20bagan%20lalang_Mohd%20Azahaari%20Bin%20Ab.pdf"/>
    <s v="3400039225"/>
    <m/>
    <s v="https://tm365-my.sharepoint.com/personal/badruznasrin_basri_tm_com_my/Documents/Apps/Microsoft%20Forms/Request%20New%20PR/Question/SI%20signed_Mohd%20Azahaari%20Bin%20Ab.pdf"/>
    <m/>
    <m/>
    <m/>
    <m/>
    <m/>
    <m/>
    <m/>
    <m/>
    <m/>
    <m/>
    <m/>
    <m/>
    <m/>
    <m/>
  </r>
  <r>
    <n v="342"/>
    <s v="Mohd Shahfre Bin Sa'afie"/>
    <s v="11.0 PO Issued"/>
    <m/>
    <n v="4902148052"/>
    <n v="4902148052"/>
    <s v="SB"/>
    <m/>
    <s v="SNP2200101"/>
    <m/>
    <s v="TMCA/225721"/>
    <m/>
    <s v="PAC2223663"/>
    <m/>
    <s v="SB-SPS-0105-TP"/>
    <m/>
    <m/>
    <n v="0"/>
    <s v="PO Issued"/>
    <e v="#REF!"/>
    <x v="0"/>
    <s v="CPPM-PR"/>
    <n v="449"/>
    <m/>
    <m/>
    <s v=""/>
    <d v="2023-09-12T11:51:36"/>
    <s v="azahaari.ansan@tm.com.my"/>
    <s v="37452"/>
    <s v="7918.03"/>
    <s v="Additional PO (SI/VO)"/>
    <s v="1.for 2nd PO, balance Port CPP suru, budget tak cukup by PA sblum ni, _x000a_2, tambahan FOC cable 12C_x000a_3,budget KPOP baru release , ready to PR,"/>
    <s v="TMone"/>
    <x v="6"/>
    <s v="KKM KPOP2 FTTH BCG_C014 BBA1007 SEKOLAH KEBANGSAAN BKT. CHANGGANG (BCG/C014 DP1-19)_x000a_"/>
    <e v="#N/A"/>
    <e v="#N/A"/>
    <m/>
    <d v="2023-09-30T00:00:00"/>
    <s v="BCG"/>
    <s v="Network Contractor"/>
    <m/>
    <m/>
    <s v="https://tm365-my.sharepoint.com/personal/badruznasrin_basri_tm_com_my/Documents/Apps/Microsoft%20Forms/Request%20New%20PR/Question%201/TP%20BCG%20C014M%20%26%20BCG%20C015M_Mohd%20Azahaari%20Bin%20Ab.png; https://tm365-my.sharepoint.com/personal/badruznasrin_basri_tm_com_my/Documents/Apps/Microsoft%20Forms/Request%20New%20PR/Question%201/SLD%20KPOP%20BCG%20C015m_FDC2_Mohd%20Azahaari%20Bin%20Ab.pdf; https://tm365-my.sharepoint.com/personal/badruznasrin_basri_tm_com_my/Documents/Apps/Microsoft%20Forms/Request%20New%20PR/Question%201/SLD%20KPOP%20BCG%20C014m_FDC1_Mohd%20Azahaari%20Bin%20Ab.pdf"/>
    <s v="3400039225"/>
    <m/>
    <s v="https://tm365-my.sharepoint.com/personal/badruznasrin_basri_tm_com_my/Documents/Apps/Microsoft%20Forms/Request%20New%20PR/Question/DOKUMEN%20PENUTUPAN%20%204902049898%20BCG%20C014%20DP1-19_Mohd%20Azahaari%20Bin%20Ab.pdf"/>
    <m/>
    <m/>
    <m/>
    <m/>
    <m/>
    <m/>
    <m/>
    <m/>
    <m/>
    <m/>
    <m/>
    <m/>
    <m/>
    <m/>
  </r>
  <r>
    <n v="343"/>
    <s v="Mohd Shahfre Bin Sa'afie"/>
    <s v="10.0 Sent to CPA for PR Creation"/>
    <d v="2023-09-14T00:00:00"/>
    <s v="Done upload BOQ &amp; TP to sharepoint"/>
    <m/>
    <s v="ST"/>
    <m/>
    <s v="H5G2300820"/>
    <m/>
    <s v="TMCA/231881 "/>
    <m/>
    <s v="PAC2310804"/>
    <m/>
    <s v="ST-PRB-0050-TP"/>
    <m/>
    <m/>
    <n v="0"/>
    <s v="PR Creation"/>
    <e v="#REF!"/>
    <x v="0"/>
    <s v="CPPM-PR"/>
    <n v="450"/>
    <m/>
    <m/>
    <s v=""/>
    <d v="2023-09-12T11:46:28"/>
    <s v="muhammadsyukri.abdullah@tm.com.my"/>
    <s v="26743"/>
    <s v="1691.85"/>
    <s v="Additional PO (SI/VO)"/>
    <s v="additional cws to complete 5G work"/>
    <s v="TMG"/>
    <x v="0"/>
    <s v="5G DNB DBHSG0244_BATANGKALI FOC RA_F015-F016 H5G2300820 _x000a_"/>
    <e v="#N/A"/>
    <e v="#N/A"/>
    <m/>
    <d v="2023-07-31T00:00:00"/>
    <s v="RA"/>
    <s v="Network Contractor"/>
    <m/>
    <m/>
    <s v="https://tm365-my.sharepoint.com/personal/badruznasrin_basri_tm_com_my/_layouts/15/Doc.aspx?sourcedoc=%7B4B14A6DE-EBFA-4FB6-86FE-B3248D251E7D%7D&amp;file=Technical%20Proposal%20for%20TM%20Landed%20Project%20-%205G_Muhammad%20Syukri%20Bin%201.pptx&amp;action=edit&amp;mobileredirect=true"/>
    <s v="3400038771"/>
    <m/>
    <s v="https://tm365-my.sharepoint.com/personal/badruznasrin_basri_tm_com_my/Documents/Apps/Microsoft%20Forms/Request%20New%20PR/Question/SITE%20INSTRUCTION%20-%20(VO)%205G%20DNBSG0244%20RASA%20F01_Muhammad%20Syukri%20Bin.pdf"/>
    <m/>
    <m/>
    <m/>
    <m/>
    <m/>
    <m/>
    <m/>
    <m/>
    <m/>
    <m/>
    <m/>
    <m/>
    <m/>
    <m/>
  </r>
  <r>
    <n v="344"/>
    <s v="Mohd Nasharulhisham Bin Mohd Nasir"/>
    <s v="11.0 PO Issued"/>
    <d v="2023-09-17T00:00:00"/>
    <s v="4902147965"/>
    <m/>
    <s v="ST"/>
    <m/>
    <s v="GOV2300786"/>
    <m/>
    <s v="TMCA/230939"/>
    <m/>
    <s v="PAC2304855"/>
    <m/>
    <s v="ST-RID-0090-TP"/>
    <m/>
    <m/>
    <n v="0"/>
    <s v="PO Issued"/>
    <e v="#REF!"/>
    <x v="0"/>
    <s v="CPPM-PR"/>
    <n v="451"/>
    <m/>
    <m/>
    <s v=""/>
    <d v="2023-09-12T12:12:59"/>
    <s v="sazrilanwar@tm.com.my"/>
    <s v="11349"/>
    <s v="6623.17"/>
    <s v="Additional PO (SI/VO)"/>
    <s v="Route change due to proposed cable faulty."/>
    <s v="TMone"/>
    <x v="4"/>
    <s v="NRP FOC SPUR GBK F019&amp;F020 MYGOV MYGOV*NET-KPKT(JBPM)-BALAI BOMBA DAN PENYELAMAT GOMBAK SELATAN(IPME)"/>
    <e v="#N/A"/>
    <e v="#N/A"/>
    <m/>
    <d v="2023-09-22T00:00:00"/>
    <s v="GBK"/>
    <s v="Network Contractor"/>
    <m/>
    <m/>
    <s v="https://tm365-my.sharepoint.com/personal/badruznasrin_basri_tm_com_my/Documents/Apps/Microsoft%20Forms/Request%20New%20PR/Question%201/RMD%20NRP%20FOC%20SPUR%20GBK%20F019%26F020%20BALAI%20BOMBA%20DA_Sazril%20Anwar%20Bin%20Zul.pdf"/>
    <s v="3400038781"/>
    <m/>
    <s v="https://tm365-my.sharepoint.com/personal/badruznasrin_basri_tm_com_my/Documents/Apps/Microsoft%20Forms/Request%20New%20PR/Question/SI_VO%20NRP%20FOC%20SPUR%20GBK%20F019%20%20F020%20BALAI%20BOMBA_Sazril%20Anwar%20Bin%20Zul.pdf; https://tm365-my.sharepoint.com/personal/badruznasrin_basri_tm_com_my/Documents/Apps/Microsoft%20Forms/Request%20New%20PR/Question/BOQ%20VO%20NRP%20FOC%20SPUR%20GBK%20F019%20%20F020%20BALAI%20BOMB_Sazril%20Anwar%20Bin%20Zul.pdf"/>
    <m/>
    <m/>
    <m/>
    <m/>
    <m/>
    <m/>
    <m/>
    <m/>
    <m/>
    <m/>
    <m/>
    <m/>
    <m/>
    <m/>
  </r>
  <r>
    <n v="345"/>
    <s v="Nur Fauziah Binti Abdullah Shuhaimy"/>
    <s v="11.0 PO Issued"/>
    <d v="2023-09-14T00:00:00"/>
    <s v="27/9 : PO ISSUED 4902148858  | 22/9 : PR ERROR PRO"/>
    <s v="4902148858"/>
    <s v="MK"/>
    <m/>
    <s v="GOV2301385"/>
    <m/>
    <s v="TMSA/232464"/>
    <m/>
    <s v="PAC2310214"/>
    <m/>
    <s v="MK-KZK-0344-TP"/>
    <m/>
    <m/>
    <n v="0"/>
    <s v="PO Issued"/>
    <e v="#REF!"/>
    <x v="0"/>
    <s v="CPPM-PR"/>
    <n v="452"/>
    <m/>
    <m/>
    <s v=""/>
    <d v="2023-09-12T12:12:27"/>
    <s v="mahyuddin.saleh@tm.com.my"/>
    <s v="8304"/>
    <s v="9897.44"/>
    <s v="Additional PO (SI/VO)"/>
    <s v="MYGOV URGENT DALAM KEM TERENDAK, SI PO INI PENGANTIAN SEMULA CABLE 5G SEKOLAH DALAM KEM TERENDAK YANG DIGUNAKAN UTK PROJECT MYGOV INI."/>
    <s v="TMone"/>
    <x v="4"/>
    <s v="GOV NID/FOC (ADD) TGB F17/F18 PULPAK KEM SG. UDANG MK, SUNGAI UDANG"/>
    <e v="#N/A"/>
    <e v="#N/A"/>
    <m/>
    <d v="2023-09-30T00:00:00"/>
    <s v="TGB"/>
    <s v="Network Contractor"/>
    <m/>
    <m/>
    <s v="https://tm365-my.sharepoint.com/personal/badruznasrin_basri_tm_com_my/_layouts/15/Doc.aspx?sourcedoc=%7BF6BA8BAE-9160-4962-A083-B12DC346F418%7D&amp;file=SI%20-%20GOV%20NID%20%26%20FOC%20(ADD)%20TGB%20F17_F18%20PULPAK%20K_Mohd%20Mahyuddin%20Bin%20S.pptx&amp;action=edit&amp;mobileredirect=true; https://tm365-my.sharepoint.com/personal/badruznasrin_basri_tm_com_my/_layouts/15/Doc.aspx?sourcedoc=%7BC9E40202-4796-4322-AF96-6680F5972E2F%7D&amp;file=SI%20-%20TMSA232464%20-%20GOV%20NID%20%26%20FOC%20(ADD)%20TGB%20F17_Mohd%20Mahyuddin%20Bin%20S.xlsx&amp;action=default&amp;mobileredirect=true; https://tm365-my.sharepoint.com/personal/badruznasrin_basri_tm_com_my/Documents/Apps/Microsoft%20Forms/Request%20New%20PR/Question%201/DRAF%20PR%20-%20TMSA232464(SI)_Mohd%20Mahyuddin%20Bin%20S.pdf"/>
    <s v="3400039025"/>
    <m/>
    <s v="https://tm365-my.sharepoint.com/personal/badruznasrin_basri_tm_com_my/_layouts/15/Doc.aspx?sourcedoc=%7BB0BCA3C5-3D55-46A4-B5B3-B9B215F6B443%7D&amp;file=SI%20-%20TMSA232464%20-%20GOV%20NID%20%26%20FOC%20(ADD)%20TGB%20F17_Mohd%20Mahyuddin%20Bin%20S.xlsx&amp;action=default&amp;mobileredirect=true"/>
    <m/>
    <m/>
    <m/>
    <m/>
    <m/>
    <m/>
    <m/>
    <m/>
    <m/>
    <m/>
    <m/>
    <m/>
    <m/>
    <m/>
  </r>
  <r>
    <n v="346"/>
    <s v="Mohd Shahfre Bin Sa'afie"/>
    <s v="12. Not Required PO / LOR"/>
    <m/>
    <s v=""/>
    <m/>
    <s v="SB"/>
    <m/>
    <s v="RET2200042"/>
    <m/>
    <s v="JMCA/220072_x0009_"/>
    <m/>
    <s v="PAC2210966"/>
    <m/>
    <s v="SB-NEP-0114-TP"/>
    <m/>
    <m/>
    <n v="0"/>
    <s v="PO Issued / Not Require LOR"/>
    <e v="#REF!"/>
    <x v="0"/>
    <s v="CPPM-PR"/>
    <n v="453"/>
    <m/>
    <m/>
    <s v=""/>
    <d v="2023-09-12T12:09:19"/>
    <s v="azahaari.ansan@tm.com.my"/>
    <s v="15574"/>
    <s v="1089.35"/>
    <s v="Additional PO (SI/VO)"/>
    <s v="ADD PU FOR . EXCESS CABLE FOC IB 12C, "/>
    <s v="Unifi"/>
    <x v="3"/>
    <s v="_x0009_RETURN ORDER AND SB TM NODE BN 2022--RO SIREH SPK C008 SEKOLAH JENIS KEBANGSAAN (TAMIL) SEPANG 1-56162326963, 1-56163025689 &amp; 1-56163623868 DP15A (SPK/ROC008 DP15A)_x000a_"/>
    <e v="#N/A"/>
    <e v="#N/A"/>
    <m/>
    <d v="2023-12-31T00:00:00"/>
    <s v="SPK"/>
    <s v="Network Contractor"/>
    <m/>
    <m/>
    <s v="https://tm365-my.sharepoint.com/personal/badruznasrin_basri_tm_com_my/Documents/Apps/Microsoft%20Forms/Request%20New%20PR/Question%201/SPK_C008_RO-DP15A_SLD_Mohd%20Azahaari%20Bin%20Ab.pdf"/>
    <s v="3400038969"/>
    <m/>
    <s v="https://tm365-my.sharepoint.com/personal/badruznasrin_basri_tm_com_my/Documents/Apps/Microsoft%20Forms/Request%20New%20PR/Question/SI%204902011816%20SIGNED_Mohd%20Azahaari%20Bin%20Ab.pdf"/>
    <m/>
    <m/>
    <m/>
    <m/>
    <m/>
    <m/>
    <m/>
    <m/>
    <m/>
    <m/>
    <m/>
    <m/>
    <m/>
    <m/>
  </r>
  <r>
    <n v="347"/>
    <s v="Yuhaniz Binti Baidzawi"/>
    <s v="11.0 PO Issued"/>
    <d v="2023-09-25T00:00:00"/>
    <s v="25/9 : PO 4902148785 DISTANCE CABLE SI TAK SAMA DA"/>
    <m/>
    <s v="PRK"/>
    <m/>
    <s v="SNP2200113"/>
    <m/>
    <s v="TMNA/225153"/>
    <m/>
    <s v="PAC2224167"/>
    <m/>
    <s v="PRK-KZK-0444-TP"/>
    <m/>
    <m/>
    <n v="0"/>
    <s v="PO Issued"/>
    <e v="#REF!"/>
    <x v="0"/>
    <s v="CPPM-PR"/>
    <n v="454"/>
    <m/>
    <m/>
    <s v=""/>
    <d v="2023-09-12T12:30:12"/>
    <s v="zatilhanan@tm.com.my"/>
    <s v="13062"/>
    <s v="8061.86"/>
    <s v="Additional PO (SI/VO)"/>
    <s v="Justifikasi 2nd PO : perubahan laluan cable 96C dari UG ke OH sepanjang 535m kerana way rosak"/>
    <s v="TMone"/>
    <x v="6"/>
    <s v="KKMM POP2 FTTH FOC BHG_F12 MAIN (96C) JALAN KG GESIR TENGAH"/>
    <e v="#N/A"/>
    <e v="#N/A"/>
    <m/>
    <d v="2023-07-12T00:00:00"/>
    <s v="BHG"/>
    <s v="Network Contractor"/>
    <m/>
    <m/>
    <s v="https://tm365-my.sharepoint.com/personal/badruznasrin_basri_tm_com_my/Documents/Apps/Microsoft%20Forms/Request%20New%20PR/Question%201/TP%20DOC%20KKMM%20POP2%20FTTH%20FOC%20BHG_F12%20MAIN%20(96C)_Zatil%20Hanan%20Binti%20Ah.pdf"/>
    <s v="3400039027"/>
    <m/>
    <s v="https://tm365-my.sharepoint.com/personal/badruznasrin_basri_tm_com_my/Documents/Apps/Microsoft%20Forms/Request%20New%20PR/Question/BHG%20F12%20MAIN%2096C%20-BOQ%202_Zatil%20Hanan%20Binti%20Ah.pdf"/>
    <m/>
    <m/>
    <m/>
    <m/>
    <m/>
    <m/>
    <m/>
    <m/>
    <m/>
    <m/>
    <m/>
    <m/>
    <m/>
    <m/>
  </r>
  <r>
    <n v="348"/>
    <s v="Mohd Nasharulhisham Bin Mohd Nasir"/>
    <s v="11.0 PO Issued"/>
    <d v="2023-09-17T00:00:00"/>
    <s v="4902147973"/>
    <m/>
    <s v="ST"/>
    <m/>
    <s v="GOV2305355"/>
    <m/>
    <s v="TMCA/231921"/>
    <m/>
    <s v="PAC2310906"/>
    <m/>
    <s v="ST-MGN-0062-TP"/>
    <m/>
    <m/>
    <n v="0"/>
    <s v="PO Issued"/>
    <e v="#REF!"/>
    <x v="0"/>
    <s v="CPPM-PR"/>
    <n v="455"/>
    <m/>
    <m/>
    <s v=""/>
    <d v="2023-09-12T12:56:34"/>
    <s v="sazrilanwar@tm.com.my"/>
    <s v="10628"/>
    <s v="7727.06"/>
    <s v="Additional PO (SI/VO)"/>
    <s v="Additional work due to the site condition."/>
    <s v="TMone"/>
    <x v="4"/>
    <s v="NRP FTTH MTI C030 DP028A MYGOV*NET-KKD (FINAS)PERBADANAN KEMAJUAN FILEM NASIONAL MALAYSIA (IBU PEJABAT) (SDWAN FTTH)-MTI"/>
    <e v="#N/A"/>
    <e v="#N/A"/>
    <m/>
    <d v="2023-09-22T00:00:00"/>
    <s v="MTI"/>
    <s v="Network Contractor"/>
    <m/>
    <m/>
    <s v="https://tm365-my.sharepoint.com/personal/badruznasrin_basri_tm_com_my/Documents/Apps/Microsoft%20Forms/Request%20New%20PR/Question%201/VO%20redmark%20NRP%20finas%20latest_Sazril%20Anwar%20Bin%20Zul.pdf"/>
    <s v="3400038726"/>
    <m/>
    <s v="https://tm365-my.sharepoint.com/personal/badruznasrin_basri_tm_com_my/Documents/Apps/Microsoft%20Forms/Request%20New%20PR/Question/VO%20BOQ%20NRP%20FINAS%20MTI%20LATEST-signed_Sazril%20Anwar%20Bin%20Zul.pdf"/>
    <m/>
    <m/>
    <m/>
    <m/>
    <m/>
    <m/>
    <m/>
    <m/>
    <m/>
    <m/>
    <m/>
    <m/>
    <m/>
    <m/>
  </r>
  <r>
    <n v="349"/>
    <s v="Yuhaniz Binti Baidzawi"/>
    <s v="11.0 PO Issued"/>
    <d v="2023-09-18T00:00:00"/>
    <s v="4902140162"/>
    <m/>
    <s v="PRK"/>
    <m/>
    <s v="QUA2300044"/>
    <m/>
    <s v="TMNA/232549"/>
    <m/>
    <s v="PAC2311045"/>
    <m/>
    <s v="PRK-KZK-0491-TP"/>
    <m/>
    <m/>
    <n v="0"/>
    <s v="PO Issued"/>
    <e v="#REF!"/>
    <x v="0"/>
    <s v="CPPM-PR"/>
    <n v="456"/>
    <m/>
    <m/>
    <s v=""/>
    <d v="2023-09-12T12:40:32"/>
    <s v="zatilhanan@tm.com.my"/>
    <s v="4657"/>
    <s v="1619.9"/>
    <s v="Additional PO (SI/VO)"/>
    <s v="Additional 2 item PU ( 108392, 108389)  from 1st PO not included due to need clarification rates day not capture in gems system. "/>
    <s v="GNT"/>
    <x v="3"/>
    <s v="QUALITY REROUTING CWS 2W TM DI KM7, KM11/12, KM16 JALAN BESOUT, PRK"/>
    <e v="#N/A"/>
    <e v="#N/A"/>
    <m/>
    <d v="2023-09-29T00:00:00"/>
    <s v="BOU"/>
    <s v="Network Contractor"/>
    <m/>
    <m/>
    <s v="https://tm365-my.sharepoint.com/personal/badruznasrin_basri_tm_com_my/Documents/Apps/Microsoft%20Forms/Request%20New%20PR/Question%201/TP%20DOC%20QUALITY%20REROUTING%20CWS%202W%20TM%20DI%20KM7,%20KM_Zatil%20Hanan%20Binti%20Ah.pdf"/>
    <s v="3400039027"/>
    <m/>
    <s v="https://tm365-my.sharepoint.com/personal/badruznasrin_basri_tm_com_my/Documents/Apps/Microsoft%20Forms/Request%20New%20PR/Question/BOQ2%20CWS%20TMNA232549%20QUALITY%20REROUTING%20CWS%202W_Zatil%20Hanan%20Binti%20Ah.pdf"/>
    <m/>
    <m/>
    <m/>
    <m/>
    <m/>
    <m/>
    <m/>
    <m/>
    <m/>
    <m/>
    <m/>
    <m/>
    <m/>
    <m/>
  </r>
  <r>
    <n v="622"/>
    <s v="Muhammad Hafizzuddin Bin Mohd Noor"/>
    <s v="11.0 PO Issued"/>
    <m/>
    <s v="Pending TP submission"/>
    <m/>
    <s v="Johor Selatan"/>
    <m/>
    <s v="H5G2301203"/>
    <m/>
    <s v="TMSA/233276"/>
    <s v="DJKLJ1217"/>
    <s v="PAC2312057"/>
    <m/>
    <s v="JS-ELC-0103-TP"/>
    <m/>
    <m/>
    <n v="0"/>
    <s v="PO Issued"/>
    <e v="#REF!"/>
    <x v="0"/>
    <s v="5G-CPQ"/>
    <n v="147"/>
    <s v="5G CPQ-OCT"/>
    <s v="P1"/>
    <m/>
    <d v="2023-09-13T00:00:00"/>
    <m/>
    <m/>
    <m/>
    <m/>
    <m/>
    <s v="TMG"/>
    <x v="0"/>
    <n v="0"/>
    <e v="#N/A"/>
    <e v="#N/A"/>
    <m/>
    <m/>
    <m/>
    <m/>
    <s v="JS-ELC-0103-TP"/>
    <m/>
    <m/>
    <m/>
    <m/>
    <m/>
    <m/>
    <m/>
    <m/>
    <m/>
    <m/>
    <m/>
    <m/>
    <m/>
    <m/>
    <m/>
    <m/>
    <m/>
    <s v="DJKLJ1217_JLNKLIAIRITAM"/>
    <m/>
  </r>
  <r>
    <n v="351"/>
    <s v="Muhamad Zaini Bin Mahamad Sarip"/>
    <s v="11.0 PO Issued"/>
    <d v="2023-09-18T00:00:00"/>
    <s v="dh settle LOR baru. 27/9 dh email semula ke CPA ut"/>
    <m/>
    <s v="KEL"/>
    <m/>
    <s v="GOV2300868"/>
    <m/>
    <s v="TMEA/238059"/>
    <m/>
    <s v="PAC2305412"/>
    <m/>
    <s v="KEL-MAJ-0820-TP"/>
    <m/>
    <m/>
    <n v="0"/>
    <s v="PO Issued"/>
    <e v="#REF!"/>
    <x v="0"/>
    <s v="CPPM-PR"/>
    <n v="458"/>
    <m/>
    <m/>
    <s v=""/>
    <d v="2023-09-12T14:19:17"/>
    <s v="nurulfahmie.mohamedyasin@tm.com.my"/>
    <s v="12529"/>
    <s v="2018.44"/>
    <s v="Additional PO (SI/VO)"/>
    <s v="COMMERCIAL 12C - TAMBAHAN SEBANYAK 110M, BAIKI TRUNKING"/>
    <s v="TMone"/>
    <x v="4"/>
    <s v="MYGOV NEO KO FOC SPUR 12C JABATAN PENDAFTARAN NEGARA DAERAH KOTA BHARU"/>
    <e v="#N/A"/>
    <e v="#N/A"/>
    <m/>
    <d v="2023-08-03T00:00:00"/>
    <s v="KO"/>
    <s v="Network Contractor"/>
    <m/>
    <m/>
    <s v="https://tm365-my.sharepoint.com/personal/badruznasrin_basri_tm_com_my/Documents/Apps/Microsoft%20Forms/Request%20New%20PR/Question%201/CCF11092023_0002_Nurulfahmie%20Binti%20Mo.pdf"/>
    <s v="3400039031"/>
    <m/>
    <s v="https://tm365-my.sharepoint.com/personal/badruznasrin_basri_tm_com_my/_layouts/15/Doc.aspx?sourcedoc=%7B16086723-B316-4E6E-BA28-B9AFE87F90F9%7D&amp;file=GAMBAR%20KERJA%20TAMBAHAN%20-%20%20MYGOV%20NEO%20KO%20FOC%20SPU_Nurulfahmie%20Binti%20Mo.docx&amp;action=default&amp;mobileredirect=true"/>
    <m/>
    <m/>
    <m/>
    <m/>
    <m/>
    <m/>
    <m/>
    <m/>
    <m/>
    <m/>
    <m/>
    <m/>
    <m/>
    <m/>
  </r>
  <r>
    <n v="352"/>
    <s v="Nor Alia Binti Ismail Khafidz"/>
    <s v="11.0 PO Issued"/>
    <m/>
    <s v=""/>
    <m/>
    <s v="MSC"/>
    <m/>
    <s v="NRP2302990"/>
    <m/>
    <s v="TMCA/231966"/>
    <m/>
    <s v="PAC2311362"/>
    <m/>
    <s v="MSC-SOL-0195-TP"/>
    <m/>
    <m/>
    <n v="0"/>
    <s v="PO Issued"/>
    <e v="#REF!"/>
    <x v="0"/>
    <s v="CPPM-PR"/>
    <n v="459"/>
    <m/>
    <m/>
    <s v=""/>
    <d v="2023-09-12T14:35:00"/>
    <s v="ahmadfirdzauddin@tm.com.my"/>
    <s v="3124"/>
    <s v="801.7"/>
    <s v="First PO"/>
    <m/>
    <s v="TMone"/>
    <x v="1"/>
    <s v="NRP CBJ THRU CORE FOC F67/F68 PONDOK POLIS HOSPITAL CYBERJAYA"/>
    <e v="#N/A"/>
    <e v="#N/A"/>
    <m/>
    <d v="2023-09-20T00:00:00"/>
    <s v="CBJ"/>
    <s v="Network Contractor"/>
    <m/>
    <m/>
    <s v="https://tm365-my.sharepoint.com/personal/badruznasrin_basri_tm_com_my/Documents/Apps/Microsoft%20Forms/Request%20New%20PR/Question%201/PROPOSAL%20-%20PUSH%20CORE%20HOSPITAL%20CBJ_Ahmad%20Firdzauddin%20Bi.pdf"/>
    <s v="3400039039"/>
    <m/>
    <s v="https://tm365-my.sharepoint.com/personal/badruznasrin_basri_tm_com_my/Documents/Apps/Microsoft%20Forms/Request%20New%20PR/Question/BOQ%20HOSPITAL%20CBJ(1)_Ahmad%20Firdzauddin%20Bi.pdf"/>
    <m/>
    <m/>
    <m/>
    <m/>
    <m/>
    <m/>
    <m/>
    <m/>
    <m/>
    <m/>
    <m/>
    <m/>
    <m/>
    <m/>
  </r>
  <r>
    <n v="353"/>
    <s v="Norizuwan Bin Che Hamid"/>
    <s v="11.0 PO Issued"/>
    <m/>
    <s v="4902148806"/>
    <n v="4902148806"/>
    <s v="NS"/>
    <m/>
    <s v="GOV2300600"/>
    <m/>
    <s v="TMSA/232125"/>
    <m/>
    <s v="PAC2304674"/>
    <m/>
    <s v="NS-USA-0139-TP"/>
    <m/>
    <m/>
    <n v="0"/>
    <s v="PO Issued"/>
    <e v="#REF!"/>
    <x v="0"/>
    <s v="CPPM-PR"/>
    <n v="460"/>
    <m/>
    <m/>
    <s v=""/>
    <d v="2023-09-12T15:50:35"/>
    <s v="norizuwan.chehamid@tm.com.my"/>
    <s v="11733"/>
    <s v="10101.16"/>
    <s v="Additional PO (SI/VO)"/>
    <s v="ADDITIONAL WORK PULLING CABLE FOR PROJECT MYGOV &amp; INSTALLATION CABLE TO PREMISE CUSTOMER"/>
    <s v="TMone"/>
    <x v="4"/>
    <s v="MYGOV*NET - NID + FOC TKK_F08(TRUE CORE) &amp; PD_F16 (12C) FOR KDN (JIM)- AKADEMI IMIGRESEN MALAYSIA (IPME)-TKK"/>
    <e v="#N/A"/>
    <e v="#N/A"/>
    <m/>
    <d v="2023-08-30T00:00:00"/>
    <s v="TKK"/>
    <s v="Network Contractor"/>
    <m/>
    <m/>
    <s v="https://tm365-my.sharepoint.com/personal/badruznasrin_basri_tm_com_my/Documents/Apps/Microsoft%20Forms/Request%20New%20PR/Question%201/PD%20C105_Norizuwan%20Bin%20Che%20Ha.pdf"/>
    <s v="3400039444"/>
    <m/>
    <s v="https://tm365-my.sharepoint.com/personal/badruznasrin_basri_tm_com_my/_layouts/15/Doc.aspx?sourcedoc=%7BF3824015-C164-4F04-9112-5A102A739D46%7D&amp;file=AKEDEMI%20-%202nd%20po_Norizuwan%20Bin%20Che%20Ha.xlsx&amp;action=default&amp;mobileredirect=true; https://tm365-my.sharepoint.com/personal/badruznasrin_basri_tm_com_my/Documents/Apps/Microsoft%20Forms/Request%20New%20PR/Question/BOQ%20-%202ND%20PO_Norizuwan%20Bin%20Che%20Ha.pdf"/>
    <m/>
    <m/>
    <m/>
    <m/>
    <m/>
    <m/>
    <m/>
    <m/>
    <m/>
    <m/>
    <m/>
    <m/>
    <m/>
    <m/>
  </r>
  <r>
    <n v="354"/>
    <m/>
    <s v="8.3 Queried(other) Please fill in Remark"/>
    <m/>
    <s v="AC POWER (NEW GENSET) FOR TM SGLD"/>
    <m/>
    <s v="Sabah"/>
    <m/>
    <s v="QUA2100011"/>
    <m/>
    <s v="TMBB/210012"/>
    <m/>
    <s v="PAC2123025"/>
    <m/>
    <m/>
    <m/>
    <m/>
    <n v="0"/>
    <s v="Queried - Require More Information From NeC/AND"/>
    <e v="#REF!"/>
    <x v="0"/>
    <s v="CPPM-PR"/>
    <n v="461"/>
    <m/>
    <m/>
    <s v=""/>
    <d v="2023-09-12T16:25:41"/>
    <s v="haziruddin.zakaria@tm.com.my"/>
    <s v="339471"/>
    <s v="6817.08"/>
    <s v="First PO"/>
    <m/>
    <s v="GNT"/>
    <x v="3"/>
    <s v="AC POWER (NEW GENSET) FOR TM SGLD"/>
    <e v="#N/A"/>
    <e v="#N/A"/>
    <m/>
    <d v="2023-12-22T00:00:00"/>
    <s v="SGLD"/>
    <s v="Other Contract"/>
    <m/>
    <s v="3400032240"/>
    <m/>
    <m/>
    <m/>
    <s v="https://tm365-my.sharepoint.com/personal/badruznasrin_basri_tm_com_my/_layouts/15/Doc.aspx?sourcedoc=%7B484AF076-0CEA-4779-85F5-0B51F81937B9%7D&amp;file=LOA%20SUP25_Space%20Fibrecomm_Final-completed%20(si_Mohd%20Haziruddin%20Bin.xlsx&amp;action=default&amp;mobileredirect=true"/>
    <m/>
    <m/>
    <m/>
    <m/>
    <m/>
    <m/>
    <m/>
    <m/>
    <m/>
    <m/>
    <m/>
    <m/>
    <m/>
    <m/>
  </r>
  <r>
    <n v="355"/>
    <m/>
    <s v="8.3 Queried(other) Please fill in Remark"/>
    <m/>
    <s v="FACILITIES"/>
    <m/>
    <s v="Sabah"/>
    <m/>
    <s v="QUA2100010"/>
    <m/>
    <s v="TMBB/210013"/>
    <m/>
    <s v="PAC2123026"/>
    <m/>
    <m/>
    <m/>
    <m/>
    <n v="0"/>
    <s v="Queried - Require More Information From NeC/AND"/>
    <e v="#REF!"/>
    <x v="0"/>
    <s v="CPPM-PR"/>
    <n v="462"/>
    <m/>
    <m/>
    <s v=""/>
    <d v="2023-09-12T16:31:27"/>
    <s v="haziruddin.zakaria@tm.com.my"/>
    <s v="255734"/>
    <s v="11774"/>
    <s v="First PO"/>
    <m/>
    <s v="GNT"/>
    <x v="3"/>
    <s v=" AC POWER (NEW GENSET) FOR TM KMG"/>
    <e v="#N/A"/>
    <e v="#N/A"/>
    <m/>
    <d v="2023-12-22T00:00:00"/>
    <s v="KMG"/>
    <s v="Other Contract"/>
    <m/>
    <s v="3400032240"/>
    <m/>
    <m/>
    <m/>
    <s v="https://tm365-my.sharepoint.com/personal/badruznasrin_basri_tm_com_my/_layouts/15/Doc.aspx?sourcedoc=%7BBCD1B7E9-D75E-4D59-9324-F40C8BB9DE81%7D&amp;file=LOA%20SUP25_Space%20Fibrecomm_Final-completed%20(si_Mohd%20Haziruddin%20Bin%201.xlsx&amp;action=default&amp;mobileredirect=true"/>
    <m/>
    <m/>
    <m/>
    <m/>
    <m/>
    <m/>
    <m/>
    <m/>
    <m/>
    <m/>
    <m/>
    <m/>
    <m/>
    <m/>
  </r>
  <r>
    <n v="356"/>
    <s v="Muhammad Hafizzuddin Bin Mohd Noor"/>
    <s v="10.0 Sent to CPA for PR Creation"/>
    <m/>
    <s v=""/>
    <m/>
    <s v="Johor Selatan"/>
    <m/>
    <s v="NRP2302698"/>
    <m/>
    <s v="TMSA/233045"/>
    <m/>
    <s v="PAC2310738"/>
    <m/>
    <s v="JS-ANE-0223-TP"/>
    <m/>
    <m/>
    <n v="0"/>
    <s v="PR Creation"/>
    <e v="#REF!"/>
    <x v="0"/>
    <s v="CPPM-PR"/>
    <n v="463"/>
    <m/>
    <m/>
    <s v=""/>
    <d v="2023-09-12T16:46:02"/>
    <s v="atiqah.kamis@tm.com.my"/>
    <s v="31187"/>
    <s v="28333.26"/>
    <s v="First PO"/>
    <m/>
    <s v="TMG"/>
    <x v="1"/>
    <s v="DIGI - NEW DHARMONI LP (NGBH) - SNI"/>
    <e v="#N/A"/>
    <e v="#N/A"/>
    <m/>
    <d v="2023-09-20T00:00:00"/>
    <s v="SNI"/>
    <s v="Network Contractor"/>
    <m/>
    <m/>
    <s v="https://tm365-my.sharepoint.com/personal/badruznasrin_basri_tm_com_my/_layouts/15/Doc.aspx?sourcedoc=%7B5C9036C3-B508-4FC2-B44B-85BA42EE91ED%7D&amp;file=0223%20TP%20NRP%20FOC%20%26%20UPE%20SLA%2099.0%25%20SNI%20DIGI%20-%20NE_Siti%20Nur%20Atiqah%20Bint.pptx&amp;action=edit&amp;mobileredirect=true"/>
    <s v="3400039018"/>
    <m/>
    <s v="https://tm365-my.sharepoint.com/personal/badruznasrin_basri_tm_com_my/_layouts/15/Doc.aspx?sourcedoc=%7B6BA0F168-40BE-4E04-800A-EFA45B1661DA%7D&amp;file=STAND%20COSTING%20FOC%20%26%20UPE%20SLA%2099.0%25%20SNI%20DIGI%20-_Siti%20Nur%20Atiqah%20Bint.xlsx&amp;action=default&amp;mobileredirect=true"/>
    <m/>
    <m/>
    <m/>
    <m/>
    <m/>
    <m/>
    <m/>
    <m/>
    <m/>
    <m/>
    <m/>
    <m/>
    <m/>
    <m/>
  </r>
  <r>
    <n v="357"/>
    <s v="Mohd Azrul Nizam Bin Aziz"/>
    <s v="9.0 Insufficient Budget"/>
    <m/>
    <s v="Request to CPA-PTC for Ret/TOF"/>
    <m/>
    <s v="KD/PR"/>
    <m/>
    <s v="H5G2205238"/>
    <m/>
    <s v="TMNA/224159"/>
    <m/>
    <s v="PAC2221180"/>
    <m/>
    <s v="KD/PL-LIT-0113-TP"/>
    <m/>
    <m/>
    <n v="0"/>
    <s v="Insufficient Budget"/>
    <e v="#REF!"/>
    <x v="0"/>
    <s v="CPPM-PR"/>
    <n v="464"/>
    <m/>
    <m/>
    <s v=""/>
    <d v="2023-09-12T17:16:57"/>
    <s v="kanuar.nor@tm.com.my"/>
    <s v="1873"/>
    <s v="2401.4"/>
    <s v="Additional PO (SI/VO)"/>
    <s v="for 3nd PO , additional work from 2st PO"/>
    <s v="TMG"/>
    <x v="0"/>
    <s v="H5G_FOC PX F17/F18 CSR DKKLM0350_PDG SERAI(DNB_HORIZON 5G)_x000a__x000a_"/>
    <e v="#N/A"/>
    <e v="#N/A"/>
    <m/>
    <d v="2023-06-30T00:00:00"/>
    <s v="PX"/>
    <s v="Network Contractor"/>
    <m/>
    <m/>
    <s v="https://tm365-my.sharepoint.com/personal/badruznasrin_basri_tm_com_my/Documents/Apps/Microsoft%20Forms/Request%20New%20PR/Question%201/TMNA224159%20-%20H5G_FOC%20PX%20F17F18%20CSR%20DKKLM0350__Khairul%20Anuar%20Bin%20Mo.pdf"/>
    <s v="3400038960"/>
    <m/>
    <s v="https://tm365-my.sharepoint.com/personal/badruznasrin_basri_tm_com_my/_layouts/15/Doc.aspx?sourcedoc=%7B8647293A-DB00-413E-AC4F-D33F48ADBB36%7D&amp;file=LITE_DetailBOQ_%20H5G_FOC%20PX%20F17F18%20CSR%20DKKLM03_Khairul%20Anuar%20Bin%20Mo.xlsx&amp;action=default&amp;mobileredirect=true"/>
    <m/>
    <m/>
    <m/>
    <m/>
    <m/>
    <m/>
    <m/>
    <m/>
    <m/>
    <m/>
    <m/>
    <m/>
    <m/>
    <m/>
  </r>
  <r>
    <n v="358"/>
    <s v="Mahzura Binti Ramli"/>
    <s v="11.0 PO Issued"/>
    <m/>
    <s v=""/>
    <m/>
    <s v="Sabah"/>
    <m/>
    <s v="GOV2301081"/>
    <m/>
    <s v="TMBA/230350"/>
    <m/>
    <s v="PAC2305970"/>
    <m/>
    <s v="KK/PB/LB-LDR-0020-TP"/>
    <m/>
    <m/>
    <n v="0"/>
    <s v="PO Issued"/>
    <e v="#REF!"/>
    <x v="0"/>
    <s v="CPPM-PR"/>
    <n v="465"/>
    <m/>
    <m/>
    <s v=""/>
    <d v="2023-09-12T20:04:58"/>
    <s v="arbaah.zakaria@tm.com.my"/>
    <s v="2979"/>
    <s v="2455.26"/>
    <s v="Additional PO (SI/VO)"/>
    <s v="PO SI required to replace temporary spare core borrow from operation team."/>
    <s v="TMone"/>
    <x v="4"/>
    <s v="1GOV FOC KMU FXX (12C) MYGOV*NET-KDN (JPN)-JABATAN PENDAFTARAN NEGARA (JPN) DAERAH KOTA MARUDU(IPME)-KMU"/>
    <e v="#N/A"/>
    <e v="#N/A"/>
    <m/>
    <d v="2023-07-17T00:00:00"/>
    <s v="KMU"/>
    <s v="Network Contractor"/>
    <m/>
    <m/>
    <s v="https://tm365-my.sharepoint.com/personal/badruznasrin_basri_tm_com_my/_layouts/15/Doc.aspx?sourcedoc=%7B811ED119-1298-4BE7-A4FE-FE148B46A403%7D&amp;file=Technical%20Proposal%20for%20TMBA230350_Arbaah%20Binti%20Zakaria.pptx&amp;action=edit&amp;mobileredirect=true"/>
    <s v="3400040205"/>
    <m/>
    <s v="https://tm365-my.sharepoint.com/personal/badruznasrin_basri_tm_com_my/_layouts/15/Doc.aspx?sourcedoc=%7BB878FD7D-A0F2-4021-B4C3-45F3B7F564E2%7D&amp;file=STD%20COSTING%20TMBA230350_Arbaah%20Binti%20Zakaria.xlsx&amp;action=default&amp;mobileredirect=true"/>
    <m/>
    <m/>
    <m/>
    <m/>
    <m/>
    <m/>
    <m/>
    <m/>
    <m/>
    <m/>
    <m/>
    <m/>
    <m/>
    <m/>
  </r>
  <r>
    <n v="359"/>
    <m/>
    <s v="11.0 PO Issued"/>
    <m/>
    <s v="PO:4902147096"/>
    <m/>
    <s v="Sarawak"/>
    <m/>
    <s v="NRP2302974"/>
    <m/>
    <s v="TMWA/233174"/>
    <m/>
    <s v="PAC2311592"/>
    <m/>
    <s v="KG/SB-NGN-0229-TP"/>
    <m/>
    <m/>
    <n v="0"/>
    <s v="PO Issued"/>
    <e v="#REF!"/>
    <x v="0"/>
    <s v="CPPM-PR"/>
    <n v="466"/>
    <m/>
    <m/>
    <s v=""/>
    <d v="2023-09-13T09:34:55"/>
    <s v="AUWANI.SUDIN@TM.COM.MY"/>
    <s v="26179"/>
    <s v="16466.33"/>
    <s v="First PO"/>
    <m/>
    <s v="TMone"/>
    <x v="1"/>
    <s v="SDEC, FOC - BNG_F12 48C - BUKIT KEMIDING(MEP2P LEG B)-BNG"/>
    <e v="#N/A"/>
    <e v="#N/A"/>
    <m/>
    <d v="2023-09-30T00:00:00"/>
    <s v="BNG"/>
    <s v="Network Contractor"/>
    <m/>
    <m/>
    <s v="https://tm365-my.sharepoint.com/personal/badruznasrin_basri_tm_com_my/_layouts/15/Doc.aspx?sourcedoc=%7B2BBD4906-8EA0-41FA-B291-9D24D5090B6B%7D&amp;file=Technical%20Proposal_TMWA233174_KEMIDING_Nurul%20Auwani%20Sudin.pptx&amp;action=edit&amp;mobileredirect=true"/>
    <s v="3400039087"/>
    <m/>
    <s v="https://tm365-my.sharepoint.com/personal/badruznasrin_basri_tm_com_my/_layouts/15/Doc.aspx?sourcedoc=%7B1F63BFD0-D948-4F6B-A263-2886849CF656%7D&amp;file=Costing_Project_TMWA233174_KEMIDING_Nurul%20Auwani%20Sudin.xlsx&amp;action=default&amp;mobileredirect=true; https://tm365-my.sharepoint.com/personal/badruznasrin_basri_tm_com_my/Documents/Apps/Microsoft%20Forms/Request%20New%20PR/Question/BOQ_TMWA233174_KEMIDING%20signed_Nurul%20Auwani%20Sudin.pdf"/>
    <m/>
    <m/>
    <m/>
    <m/>
    <m/>
    <m/>
    <m/>
    <m/>
    <m/>
    <m/>
    <m/>
    <m/>
    <m/>
    <m/>
  </r>
  <r>
    <n v="360"/>
    <s v="Amran Bin Ramli"/>
    <s v="11.0 PO Issued"/>
    <d v="2023-09-21T00:00:00"/>
    <s v="PO - 4902149275"/>
    <s v="4902149275"/>
    <s v="Sabah"/>
    <m/>
    <s v="GOV2300471"/>
    <m/>
    <s v="TMBA/230312"/>
    <m/>
    <s v="PAC2305475"/>
    <m/>
    <s v="KK/PB/LB-RMT-0222-TP"/>
    <m/>
    <m/>
    <n v="0"/>
    <s v="PO Issued"/>
    <e v="#REF!"/>
    <x v="0"/>
    <s v="CPPM-PR"/>
    <n v="467"/>
    <m/>
    <m/>
    <s v=""/>
    <d v="2023-09-13T10:09:12"/>
    <s v="daniel.manson@tm.com.my"/>
    <s v="5781"/>
    <s v="899.63"/>
    <s v="First PO"/>
    <m/>
    <s v="TMone"/>
    <x v="4"/>
    <s v="1GOV 2.0 FOC SPUR KBU (12C) MYGOV*NET-MOF (JKDM) KASTAM BUNGKUSAN POS K.KINABALU (IPME)-KBU"/>
    <e v="#N/A"/>
    <e v="#N/A"/>
    <m/>
    <d v="2023-08-15T00:00:00"/>
    <s v="KBU"/>
    <s v="Network Contractor"/>
    <m/>
    <m/>
    <s v="https://tm365-my.sharepoint.com/personal/badruznasrin_basri_tm_com_my/Documents/Apps/Microsoft%20Forms/Request%20New%20PR/Question%201/Techical%20Proposal%20KASTAM%20POS%20LAJU%20KK%20(1)_Daniel%20S%20Manson.pdf; https://tm365-my.sharepoint.com/personal/badruznasrin_basri_tm_com_my/Documents/Apps/Microsoft%20Forms/Request%20New%20PR/Question%201/SLD%20REDMARK%20KASTAM%20POS%20LAJU%20KK_Daniel%20S%20Manson.pdf"/>
    <s v="3400039091"/>
    <m/>
    <s v="https://tm365-my.sharepoint.com/personal/badruznasrin_basri_tm_com_my/Documents/Apps/Microsoft%20Forms/Request%20New%20PR/Question/PR%20KASTAM%20POS%20LAJU_Daniel%20S%20Manson.pdf; https://tm365-my.sharepoint.com/personal/badruznasrin_basri_tm_com_my/_layouts/15/Doc.aspx?sourcedoc=%7B343AE815-A0C7-4B99-9A4C-DD9F415C0D9A%7D&amp;file=Std_Costing_AWP_FTTH_CNC-forCNC_V2-3%20(3)_Daniel%20S%20Manson.xlsx&amp;action=default&amp;mobileredirect=true"/>
    <m/>
    <m/>
    <m/>
    <m/>
    <m/>
    <m/>
    <m/>
    <m/>
    <m/>
    <m/>
    <m/>
    <m/>
    <m/>
    <m/>
  </r>
  <r>
    <n v="361"/>
    <s v="Ts. Khairul Amilin Bin Mohamed Yusof"/>
    <s v="11.0 PO Issued"/>
    <m/>
    <s v="4902134715"/>
    <m/>
    <s v="PG"/>
    <m/>
    <s v="SRR2200989"/>
    <m/>
    <s v="TMNA/221913"/>
    <m/>
    <s v="PAC2214810"/>
    <m/>
    <s v="PG-MTK-0325-TP"/>
    <m/>
    <m/>
    <n v="0"/>
    <s v="PO Issued"/>
    <e v="#REF!"/>
    <x v="0"/>
    <s v="CPPM-PR"/>
    <n v="468"/>
    <m/>
    <m/>
    <s v=""/>
    <d v="2023-09-13T10:11:00"/>
    <s v="norfazlinda.desa@tm.com.my"/>
    <s v="17904"/>
    <s v="1211.18"/>
    <s v="Additional PO (SI/VO)"/>
    <s v="Ada melibatkan site instruction dimana pemotongan dahan pokok semasa penarikan kabel dilaksanakan di tapak kerja."/>
    <s v="Unifi"/>
    <x v="5"/>
    <s v="SRR22 FTTH (ADD G/F) BI_C006 KAMPUNG TITI TERAS"/>
    <e v="#N/A"/>
    <e v="#N/A"/>
    <m/>
    <d v="2023-09-27T00:00:00"/>
    <s v="BI"/>
    <s v="Network Contractor"/>
    <m/>
    <m/>
    <s v="https://tm365-my.sharepoint.com/personal/badruznasrin_basri_tm_com_my/_layouts/15/Doc.aspx?sourcedoc=%7B55B440BB-8458-4ED7-AD84-E1FF831CDA23%7D&amp;file=SRR22%20FTTH%20(ADD%20GF)%20BI_C006%20KAMPUNG%20TITI%20TERA_Nor%20Fazlinda%20Hanim%20B.pptx&amp;action=edit&amp;mobileredirect=true"/>
    <s v="3400038992"/>
    <m/>
    <s v="https://tm365-my.sharepoint.com/personal/badruznasrin_basri_tm_com_my/Documents/Apps/Microsoft%20Forms/Request%20New%20PR/Question/3RD%20BOQ%20KAMPUNG%20TITI%20TERAS_Nor%20Fazlinda%20Hanim%20B.pdf"/>
    <m/>
    <m/>
    <m/>
    <m/>
    <m/>
    <m/>
    <m/>
    <m/>
    <m/>
    <m/>
    <m/>
    <m/>
    <m/>
    <m/>
  </r>
  <r>
    <n v="362"/>
    <s v="Mohd Azrul Nizam Bin Aziz"/>
    <s v="11.0 PO Issued"/>
    <m/>
    <s v=""/>
    <s v="4902151111"/>
    <s v="KD/PR"/>
    <m/>
    <s v="NRP2302261"/>
    <m/>
    <s v="TMNA/232178"/>
    <m/>
    <s v="PAC2309482"/>
    <m/>
    <s v="KD/PL-LIT-0159-TP"/>
    <m/>
    <m/>
    <n v="0"/>
    <s v="PO Issued"/>
    <e v="#REF!"/>
    <x v="0"/>
    <s v="CPPM-PR"/>
    <n v="469"/>
    <m/>
    <m/>
    <s v=""/>
    <d v="2023-09-13T10:35:09"/>
    <s v="kanuar.nor@tm.com.my"/>
    <s v="11533"/>
    <s v="3596.3"/>
    <s v="Additional PO (SI/VO)"/>
    <s v="additional work from 2nd PO"/>
    <s v="TMG"/>
    <x v="1"/>
    <s v="FOC KMI F09 TMB SPACEX STARLINK TM KULIM (IEPL)_x000a_"/>
    <e v="#N/A"/>
    <e v="#N/A"/>
    <m/>
    <d v="2023-08-15T00:00:00"/>
    <s v="KMI"/>
    <s v="Network Contractor"/>
    <m/>
    <m/>
    <s v="https://tm365-my.sharepoint.com/personal/badruznasrin_basri_tm_com_my/Documents/Apps/Microsoft%20Forms/Request%20New%20PR/Question%201/BOQ%203RD%20PO%20FOC%20KMI%20F09%20TMB%20SPACEX%20STARLINK%20TM_Khairul%20Anuar%20Bin%20Mo.pdf"/>
    <s v="3400038960"/>
    <m/>
    <s v="https://tm365-my.sharepoint.com/personal/badruznasrin_basri_tm_com_my/_layouts/15/Doc.aspx?sourcedoc=%7BAA6BED08-467D-4337-8AF0-68BFD44E7800%7D&amp;file=DETAILS%20BOQ%20FOC%20KMI%20F09%20TMB%20SPACEX%20STARLINK%20T_Khairul%20Anuar%20Bin%20Mo.xlsx&amp;action=default&amp;mobileredirect=true"/>
    <m/>
    <m/>
    <m/>
    <m/>
    <m/>
    <m/>
    <m/>
    <m/>
    <m/>
    <m/>
    <m/>
    <m/>
    <m/>
    <m/>
  </r>
  <r>
    <n v="363"/>
    <m/>
    <s v="12. Duplicate Request"/>
    <m/>
    <s v="Duplicate Line 475"/>
    <m/>
    <s v="Sabah"/>
    <m/>
    <s v="H5G2204936"/>
    <m/>
    <s v="TMBA/221663 "/>
    <m/>
    <s v="PAC2219869"/>
    <m/>
    <s v="TWU/SKN-MRA-0106-TP"/>
    <m/>
    <m/>
    <n v="0"/>
    <s v="PO Issued"/>
    <e v="#REF!"/>
    <x v="0"/>
    <s v="CPPM-PR"/>
    <n v="470"/>
    <m/>
    <m/>
    <s v=""/>
    <d v="2023-09-13T11:13:24"/>
    <s v="alexande@tm.com.my"/>
    <s v="27485"/>
    <s v="22636.97"/>
    <s v="Additional PO (SI/VO)"/>
    <s v="Install pole and 2nd Leg not in the 1st PO."/>
    <s v="TMG"/>
    <x v="0"/>
    <s v="5G SPUR ERA (12C) DNB_HORIZON 5G_DSSDK0756_JLNKGBAHAGIA_ERA"/>
    <e v="#N/A"/>
    <e v="#N/A"/>
    <m/>
    <d v="2023-09-22T00:00:00"/>
    <s v="ERA"/>
    <s v="Network Contractor"/>
    <m/>
    <m/>
    <s v="https://tm365-my.sharepoint.com/personal/badruznasrin_basri_tm_com_my/Documents/Apps/Microsoft%20Forms/Request%20New%20PR/Question%201/TP%20TMBA-221663%205G%20SPUR%20ERA%20(12)%20DSSDK0756-KG._Alexander%20Childs%20Chi.pdf"/>
    <s v="3400038705"/>
    <m/>
    <s v="https://tm365-my.sharepoint.com/personal/badruznasrin_basri_tm_com_my/Documents/Apps/Microsoft%20Forms/Request%20New%20PR/Question/BOQ%20TMBA221663%205G%20KG%20BAHAGIA_Alexander%20Childs%20Chi.pdf"/>
    <m/>
    <m/>
    <m/>
    <m/>
    <m/>
    <m/>
    <m/>
    <m/>
    <m/>
    <m/>
    <m/>
    <m/>
    <m/>
    <m/>
  </r>
  <r>
    <n v="364"/>
    <s v="Mohd Syahmi Bin Chik"/>
    <s v="11.0 PO Issued"/>
    <m/>
    <s v="PO:4902147804"/>
    <s v="4902147804"/>
    <s v="KL"/>
    <m/>
    <s v="SCF2300018"/>
    <m/>
    <s v="TMCC/230054"/>
    <m/>
    <s v="PAC2310909"/>
    <m/>
    <s v="CNFD-PMN-0034-TP"/>
    <m/>
    <m/>
    <n v="0"/>
    <s v="PO Issued"/>
    <e v="#REF!"/>
    <x v="0"/>
    <s v="CPPM-PR"/>
    <n v="471"/>
    <m/>
    <m/>
    <s v=""/>
    <d v="2023-09-13T13:37:16"/>
    <s v="fairul@tm.com.my"/>
    <s v="10292"/>
    <s v="8211.62"/>
    <s v="Additional PO (SI/VO)"/>
    <s v="add VO utk penggunaan tiang bagi melepasi seberang jalan hadapan sek keb dato abu bakar baginda"/>
    <s v="GNT"/>
    <x v="3"/>
    <s v="FOC SMW6 BGI-PUJ 192C 10KM"/>
    <e v="#N/A"/>
    <e v="#N/A"/>
    <m/>
    <d v="2024-12-31T00:00:00"/>
    <s v="BGI-PUJ"/>
    <s v="Network Contractor"/>
    <m/>
    <m/>
    <s v="https://tm365-my.sharepoint.com/personal/badruznasrin_basri_tm_com_my/Documents/Apps/Microsoft%20Forms/Request%20New%20PR/Question%201/BGI%20-%20PUJ%20144C%202016_Fairul%20Rizman%20Bin%20Ot.pdf; https://tm365-my.sharepoint.com/personal/badruznasrin_basri_tm_com_my/Documents/Apps/Microsoft%20Forms/Request%20New%20PR/Question%201/PLAN%20SLD%20TMCC_230054_Fairul%20Rizman%20Bin%20Ot.pdf"/>
    <s v="3400038965"/>
    <m/>
    <s v="https://tm365-my.sharepoint.com/personal/badruznasrin_basri_tm_com_my/Documents/Apps/Microsoft%20Forms/Request%20New%20PR/Question/BOQ%20TMCC230054%20TIANG%20PMNM_Fairul%20Rizman%20Bin%20Ot.pdf"/>
    <m/>
    <m/>
    <m/>
    <m/>
    <m/>
    <m/>
    <m/>
    <m/>
    <m/>
    <m/>
    <m/>
    <m/>
    <m/>
    <m/>
  </r>
  <r>
    <n v="365"/>
    <s v="Radeen Harris Bin Mohamad Zakaria"/>
    <s v="8.3 Queried(other) Please fill in Remark"/>
    <d v="2023-09-18T00:00:00"/>
    <s v="To cancel Project direction from CPM.Done emailed "/>
    <m/>
    <s v="Johor Selatan"/>
    <m/>
    <s v="GOV2304894"/>
    <m/>
    <s v="TMSC/230102"/>
    <m/>
    <s v="PAC2309899"/>
    <m/>
    <s v="CNFD-NEP-0047-TP"/>
    <m/>
    <m/>
    <n v="0"/>
    <s v="Queried - Require More Information From NeC/AND"/>
    <e v="#REF!"/>
    <x v="0"/>
    <s v="CPPM-PR"/>
    <n v="472"/>
    <m/>
    <m/>
    <s v=""/>
    <d v="2023-09-13T13:11:03"/>
    <s v="mohdafiq.azmi@tm.com.my"/>
    <s v="380943.98"/>
    <s v="343884.89"/>
    <s v="First PO"/>
    <m/>
    <s v="TMone"/>
    <x v="4"/>
    <s v="FOC 96C 22KM PGG-ST (MYGOV2.0)"/>
    <e v="#N/A"/>
    <e v="#N/A"/>
    <m/>
    <d v="2023-11-30T00:00:00"/>
    <s v="PGG, ST"/>
    <s v="Network Contractor"/>
    <m/>
    <m/>
    <s v="https://tm365-my.sharepoint.com/personal/badruznasrin_basri_tm_com_my/Documents/Apps/Microsoft%20Forms/Request%20New%20PR/Question%201/TP%20FOC%2096C%20PGG-ST%2022KM%20MYGOV2.0_Mohd%20Afiq%20Bin%20Azmi.pdf"/>
    <s v="3400038968"/>
    <m/>
    <s v="https://tm365-my.sharepoint.com/personal/badruznasrin_basri_tm_com_my/_layouts/15/Doc.aspx?sourcedoc=%7B433BED1F-343F-4208-B3B2-15AA1E5EE6AD%7D&amp;file=Std_Costing_FOC%2096C%20PGG-ST_Mohd%20Afiq%20Bin%20Azmi.xlsx&amp;action=default&amp;mobileredirect=true"/>
    <m/>
    <m/>
    <m/>
    <m/>
    <m/>
    <m/>
    <m/>
    <m/>
    <m/>
    <m/>
    <m/>
    <m/>
    <m/>
    <m/>
  </r>
  <r>
    <n v="637"/>
    <s v="Muhammad Hafizzuddin Bin Mohd Noor"/>
    <s v="11.0 PO Issued"/>
    <m/>
    <s v="sent to CPA 2/10/23"/>
    <m/>
    <s v="Johor Selatan"/>
    <m/>
    <s v="H5G2301054"/>
    <m/>
    <s v="TMSA/233206"/>
    <s v="DJJBR1352"/>
    <s v="PAC2311990"/>
    <m/>
    <s v="JS-QAN-0075-TP"/>
    <m/>
    <m/>
    <n v="0"/>
    <s v="PO Issued"/>
    <e v="#REF!"/>
    <x v="0"/>
    <s v="5G-CPQ"/>
    <n v="162"/>
    <s v="5G CPQ-OCT"/>
    <s v="P1"/>
    <m/>
    <d v="2023-09-13T00:00:00"/>
    <m/>
    <m/>
    <m/>
    <m/>
    <m/>
    <s v="TMG"/>
    <x v="0"/>
    <n v="0"/>
    <e v="#N/A"/>
    <e v="#N/A"/>
    <m/>
    <m/>
    <m/>
    <m/>
    <s v="JS-QAN-0075-TP"/>
    <m/>
    <m/>
    <m/>
    <m/>
    <m/>
    <m/>
    <m/>
    <m/>
    <m/>
    <m/>
    <m/>
    <m/>
    <m/>
    <m/>
    <m/>
    <m/>
    <m/>
    <s v="DJJBR1352_JLNPULAIMUTIARAUTAMA1"/>
    <m/>
  </r>
  <r>
    <n v="367"/>
    <s v="Nurul Huda binti Umran"/>
    <s v="11.0 PO Issued"/>
    <d v="2023-09-18T00:00:00"/>
    <s v="PO - 4902150424"/>
    <m/>
    <s v="KEL"/>
    <m/>
    <s v="GOV2300242"/>
    <m/>
    <s v="TMEA/238033"/>
    <m/>
    <s v="PAC2304745"/>
    <m/>
    <s v="KEL-CAK-0308-TP"/>
    <m/>
    <m/>
    <n v="0"/>
    <s v="PO Issued"/>
    <e v="#REF!"/>
    <x v="0"/>
    <s v="CPPM-PR"/>
    <n v="474"/>
    <m/>
    <m/>
    <s v=""/>
    <d v="2023-09-13T15:02:44"/>
    <s v="faizal.rasid@tm.com.my"/>
    <s v="6908"/>
    <s v="3627.04"/>
    <s v="Additional PO (SI/VO)"/>
    <s v="CHANGE DESIGN FROM UG TO OH"/>
    <s v="TMone"/>
    <x v="4"/>
    <s v="MYGOV RTP FOC SPUR 12C KASTAM AMAL RANTAU PANJANG_x000a_"/>
    <e v="#N/A"/>
    <e v="#N/A"/>
    <m/>
    <d v="2023-08-15T00:00:00"/>
    <s v="RTP"/>
    <s v="Network Contractor"/>
    <m/>
    <m/>
    <s v="https://tm365-my.sharepoint.com/personal/badruznasrin_basri_tm_com_my/Documents/Apps/Microsoft%20Forms/Request%20New%20PR/Question%201/SLD_MYGOV%20KASTAM%20AMAL%20RTP_Mohamad%20Faizal%20Bin%20R.pdf"/>
    <s v="3400038524"/>
    <m/>
    <s v="https://tm365-my.sharepoint.com/personal/badruznasrin_basri_tm_com_my/Documents/Apps/Microsoft%20Forms/Request%20New%20PR/Question/BOQ%20SI%20MYGOV%20NEO%20RTP%20FOC%20SPUR%2012C%20KASTAM%20AMAL_Mohamad%20Faizal%20Bin%20R.pdf"/>
    <m/>
    <m/>
    <m/>
    <m/>
    <m/>
    <m/>
    <m/>
    <m/>
    <m/>
    <m/>
    <m/>
    <m/>
    <m/>
    <m/>
  </r>
  <r>
    <n v="368"/>
    <s v="Mohd Azrul Nizam Bin Aziz"/>
    <s v="11.0 PO Issued"/>
    <m/>
    <s v=""/>
    <s v="4902149306"/>
    <s v="KD/PR"/>
    <m/>
    <s v="H5G2205822"/>
    <m/>
    <s v="TMNA/224223"/>
    <m/>
    <s v="PAC2222839"/>
    <m/>
    <s v="KD/PL-HTU-0245-TP"/>
    <m/>
    <m/>
    <n v="0"/>
    <s v="PO Issued"/>
    <e v="#REF!"/>
    <x v="0"/>
    <s v="CPPM-PR"/>
    <n v="475"/>
    <m/>
    <m/>
    <s v=""/>
    <d v="2023-09-13T15:25:15"/>
    <s v="tamizi.latip@tm.com.my"/>
    <s v="12948"/>
    <s v="594.15"/>
    <s v="Additional PO (SI/VO)"/>
    <s v="TERDAPAT PERUBAHAN CABIN 5G DAN PENAMBAHAN ODF  DAN PENAMBAHAN KERJA-KERJA BREAKING TUDUNG MANHOLE "/>
    <s v="TMG"/>
    <x v="0"/>
    <s v="5G FOC CN F17/F18 LOOP 192C JLN CN SINTOK LAMA-HWAY UUM-CN KODIANG"/>
    <e v="#N/A"/>
    <e v="#N/A"/>
    <m/>
    <d v="2023-07-23T00:00:00"/>
    <s v="CN"/>
    <s v="Network Contractor"/>
    <m/>
    <m/>
    <s v="https://tm365-my.sharepoint.com/personal/badruznasrin_basri_tm_com_my/Documents/Apps/Microsoft%20Forms/Request%20New%20PR/Question%201/TP%20-%205G%20FOC%20CN%20F17_F18%20LOOP%20192C%20JLN%20CN%20SINTO_Ahmad%20Tamizi%20Bin%20Lat.pdf; https://tm365-my.sharepoint.com/personal/badruznasrin_basri_tm_com_my/Documents/Apps/Microsoft%20Forms/Request%20New%20PR/Question%201/SLD%20-%205G%20FOC%20CN%20F18_F19%20LOOP%20192C%20JLN%20CN%20SINT_Ahmad%20Tamizi%20Bin%20Lat.pdf"/>
    <s v="3400039107"/>
    <m/>
    <s v="https://tm365-my.sharepoint.com/personal/badruznasrin_basri_tm_com_my/Documents/Apps/Microsoft%20Forms/Request%20New%20PR/Question/BOQ%20-%205G%20FOC%20CN%20F18_F19%20LOOP%20192C%20JLN%20CN%20SINT_Ahmad%20Tamizi%20Bin%20Lat.pdf"/>
    <m/>
    <m/>
    <m/>
    <m/>
    <m/>
    <m/>
    <m/>
    <m/>
    <m/>
    <m/>
    <m/>
    <m/>
    <m/>
    <m/>
  </r>
  <r>
    <n v="369"/>
    <m/>
    <s v="11.0 PO Issued"/>
    <m/>
    <s v="PO:4902147824"/>
    <m/>
    <s v="Sarawak"/>
    <m/>
    <s v="NRP2303054"/>
    <m/>
    <s v="TMWA/233175"/>
    <m/>
    <s v="PAC2311594"/>
    <m/>
    <s v="KG/SB-GEA-0023-TP"/>
    <m/>
    <m/>
    <n v="0"/>
    <s v="PO Issued"/>
    <e v="#REF!"/>
    <x v="0"/>
    <s v="CPPM-PR"/>
    <n v="476"/>
    <m/>
    <m/>
    <s v=""/>
    <d v="2023-09-13T15:50:42"/>
    <s v="AUWANI.SUDIN@TM.COM.MY"/>
    <s v="144380"/>
    <s v="58161.6"/>
    <s v="First PO"/>
    <m/>
    <s v="TMone"/>
    <x v="1"/>
    <s v="SDEC, FOC - KNT_F11 48C - MAJAU(MEP2P LEG B)-KNT"/>
    <e v="#N/A"/>
    <e v="#N/A"/>
    <m/>
    <d v="2023-09-30T00:00:00"/>
    <s v="KNT"/>
    <s v="Network Contractor"/>
    <m/>
    <m/>
    <s v="https://tm365-my.sharepoint.com/personal/badruznasrin_basri_tm_com_my/Documents/Apps/Microsoft%20Forms/Request%20New%20PR/Question%201/TP-TMWA233175%20-%20SDEC,%20FOC%20-%20KNT_F11%2048C%20-%20MAJ_Nurul%20Auwani%20Sudin.pdf"/>
    <s v="3400041410"/>
    <m/>
    <s v="https://tm365-my.sharepoint.com/personal/badruznasrin_basri_tm_com_my/Documents/Apps/Microsoft%20Forms/Request%20New%20PR/Question/BOQ%20TMWA233175%20-%20SDEC,%20FOC%20-%20KNT_F11%2048C%20-%20MA_Nurul%20Auwani%20Sudin.pdf; https://tm365-my.sharepoint.com/personal/badruznasrin_basri_tm_com_my/_layouts/15/Doc.aspx?sourcedoc=%7B981D888F-D7B9-4EEF-B3A3-CB56433EED61%7D&amp;file=Costing_Project%20TMWA233175%20-%20SDEC,%20FOC%20-%20KNT__Nurul%20Auwani%20Sudin.xlsx&amp;action=default&amp;mobileredirect=true"/>
    <m/>
    <m/>
    <m/>
    <m/>
    <m/>
    <m/>
    <m/>
    <m/>
    <m/>
    <m/>
    <m/>
    <m/>
    <m/>
    <m/>
  </r>
  <r>
    <n v="370"/>
    <m/>
    <s v="11.0 PO Issued"/>
    <m/>
    <s v="PO:4902147594"/>
    <m/>
    <s v="Sarawak"/>
    <m/>
    <s v="NRP2303069"/>
    <m/>
    <s v="TMWA/230556"/>
    <m/>
    <s v="PAC2311513"/>
    <m/>
    <s v="KG/SB-ATE-0034-TP"/>
    <m/>
    <m/>
    <n v="0"/>
    <s v="PO Issued"/>
    <e v="#REF!"/>
    <x v="0"/>
    <s v="CPPM-PR"/>
    <n v="477"/>
    <m/>
    <m/>
    <s v=""/>
    <d v="2023-09-13T16:00:40"/>
    <s v="noreha.fatehi@tm.com.my"/>
    <s v="44182"/>
    <s v="9808.4"/>
    <s v="First PO"/>
    <m/>
    <s v="TMone"/>
    <x v="1"/>
    <s v="SDEC NRP NID FOC SPUR 12C_SBN_F020  FOR SARAWAK DIGITAL ECONOMY CORPORATION BERHAD-SINARAN JAYA(MEP2P LEG B)-SBN"/>
    <e v="#N/A"/>
    <e v="#N/A"/>
    <m/>
    <d v="2023-10-19T00:00:00"/>
    <s v="SBN"/>
    <s v="Network Contractor"/>
    <m/>
    <m/>
    <s v="https://tm365-my.sharepoint.com/personal/badruznasrin_basri_tm_com_my/Documents/Apps/Microsoft%20Forms/Request%20New%20PR/Question%201/Costing%20for%20Kpg%20Sinaran_Noreha%20Binti%20Fatehi.pdf; https://tm365-my.sharepoint.com/personal/badruznasrin_basri_tm_com_my/Documents/Apps/Microsoft%20Forms/Request%20New%20PR/Question%201/Surat%20TBOQ%20Kpg%20Sinaran_Noreha%20Binti%20Fatehi.pdf; https://tm365-my.sharepoint.com/personal/badruznasrin_basri_tm_com_my/Documents/Apps/Microsoft%20Forms/Request%20New%20PR/Question%201/TP%20Kpg%20Sinaran_Noreha%20Binti%20Fatehi.pdf"/>
    <s v="3400042864"/>
    <m/>
    <s v="https://tm365-my.sharepoint.com/personal/badruznasrin_basri_tm_com_my/Documents/Apps/Microsoft%20Forms/Request%20New%20PR/Question/Surat%20TBOQ%20Kpg%20Sinaran_Noreha%20Binti%20Fatehi.pdf"/>
    <m/>
    <m/>
    <m/>
    <m/>
    <m/>
    <m/>
    <m/>
    <m/>
    <m/>
    <m/>
    <m/>
    <m/>
    <m/>
    <m/>
  </r>
  <r>
    <n v="371"/>
    <s v="Khairunnisa Bte Muhamad Noor"/>
    <s v="11.0 PO Issued"/>
    <m/>
    <s v=""/>
    <m/>
    <s v="Sarawak"/>
    <m/>
    <s v="NRP2303072"/>
    <m/>
    <s v="TMWA/230558"/>
    <m/>
    <s v="PAC2311525"/>
    <m/>
    <s v="KG/SB-ATE-0035-TP"/>
    <m/>
    <m/>
    <n v="0"/>
    <s v="PO Issued"/>
    <e v="#REF!"/>
    <x v="0"/>
    <s v="CPPM-PR"/>
    <n v="478"/>
    <m/>
    <m/>
    <s v=""/>
    <d v="2023-09-13T16:16:34"/>
    <s v="noreha.fatehi@tm.com.my"/>
    <s v="14493"/>
    <s v="4008.48"/>
    <s v="First PO"/>
    <m/>
    <s v="TMone"/>
    <x v="1"/>
    <s v="SDEC NRP NID FOC SPUR 12C_SBN_F011  FOR SARAWAK DIGITAL ECONOMY CORPORATION BERHAD-KG SIMPOK(MEP2P LEG B)-SBN"/>
    <e v="#N/A"/>
    <e v="#N/A"/>
    <m/>
    <d v="2023-10-18T00:00:00"/>
    <s v="SBN"/>
    <s v="Network Contractor"/>
    <m/>
    <m/>
    <s v="https://tm365-my.sharepoint.com/personal/badruznasrin_basri_tm_com_my/Documents/Apps/Microsoft%20Forms/Request%20New%20PR/Question%201/Costing%20for%20Kpg%20Simpok_Noreha%20Binti%20Fatehi.pdf; https://tm365-my.sharepoint.com/personal/badruznasrin_basri_tm_com_my/Documents/Apps/Microsoft%20Forms/Request%20New%20PR/Question%201/Surat%20TBOQ%20Kpg%20Simpok_Noreha%20Binti%20Fatehi.pdf; https://tm365-my.sharepoint.com/personal/badruznasrin_basri_tm_com_my/Documents/Apps/Microsoft%20Forms/Request%20New%20PR/Question%201/TP%20Kpg%20Simpok_Noreha%20Binti%20Fatehi.pdf"/>
    <s v="3400042864"/>
    <m/>
    <s v="https://tm365-my.sharepoint.com/personal/badruznasrin_basri_tm_com_my/Documents/Apps/Microsoft%20Forms/Request%20New%20PR/Question/Surat%20TBOQ%20Kpg%20Simpok_Noreha%20Binti%20Fatehi.pdf"/>
    <m/>
    <m/>
    <m/>
    <m/>
    <m/>
    <m/>
    <m/>
    <m/>
    <m/>
    <m/>
    <m/>
    <m/>
    <m/>
    <m/>
  </r>
  <r>
    <n v="372"/>
    <s v="Khairunnisa Bte Muhamad Noor"/>
    <s v="10.0 Sent to CPA for PR Creation"/>
    <m/>
    <n v="232"/>
    <m/>
    <s v="Sarawak"/>
    <m/>
    <s v="NRP2303059"/>
    <m/>
    <s v="TMWA/233180"/>
    <m/>
    <s v="PAC2311683"/>
    <m/>
    <s v="KG/SB-NGN-0230-TP"/>
    <m/>
    <m/>
    <n v="0"/>
    <s v="PR Creation"/>
    <e v="#REF!"/>
    <x v="0"/>
    <s v="CPPM-PR"/>
    <n v="479"/>
    <m/>
    <m/>
    <s v=""/>
    <d v="2023-09-13T16:38:54"/>
    <s v="AUWANI.SUDIN@TM.COM.MY"/>
    <s v="42384"/>
    <s v="12924.8"/>
    <s v="First PO"/>
    <m/>
    <s v="TMone"/>
    <x v="1"/>
    <s v="SDEC, FOC - SRK_FXX 48C - SARAWAK DIGITAL ECONOMY CORPORATION BERHAD-NYALAJ ILI RH MORRIS(MEP2P LEG B)-PAKN"/>
    <e v="#N/A"/>
    <e v="#N/A"/>
    <m/>
    <d v="2023-10-19T00:00:00"/>
    <s v="PAKN"/>
    <s v="Network Contractor"/>
    <m/>
    <m/>
    <s v="https://tm365-my.sharepoint.com/personal/badruznasrin_basri_tm_com_my/_layouts/15/Doc.aspx?sourcedoc=%7B1F4C3415-F37E-489C-829A-B82FE0830FD9%7D&amp;file=1.%20Technical%20Proposal%20for%20TM%20Project%20template_Nurul%20Auwani%20Sudin.pptx&amp;action=edit&amp;mobileredirect=true"/>
    <s v="3400039087"/>
    <m/>
    <s v="https://tm365-my.sharepoint.com/personal/badruznasrin_basri_tm_com_my/Documents/Apps/Microsoft%20Forms/Request%20New%20PR/Question/BOQ%20SDEC%20PAKAN-TMWA233180_Nurul%20Auwani%20Sudin.pdf; https://tm365-my.sharepoint.com/personal/badruznasrin_basri_tm_com_my/_layouts/15/Doc.aspx?sourcedoc=%7BB7E52A15-7435-4048-9AD7-26C55518E21E%7D&amp;file=Costing_Project_SDEC%20PAKAN-TMWA233180_Nurul%20Auwani%20Sudin.xlsx&amp;action=default&amp;mobileredirect=true"/>
    <m/>
    <m/>
    <m/>
    <m/>
    <m/>
    <m/>
    <m/>
    <m/>
    <m/>
    <m/>
    <m/>
    <m/>
    <m/>
    <m/>
  </r>
  <r>
    <n v="373"/>
    <m/>
    <s v="12. Trial Form/Xerox"/>
    <m/>
    <s v=""/>
    <m/>
    <s v="KEL"/>
    <m/>
    <s v="RET2300018"/>
    <m/>
    <s v="TMEA/238502"/>
    <m/>
    <s v="PAC2301553"/>
    <m/>
    <s v="KEL-MAT-0130-TP"/>
    <m/>
    <m/>
    <n v="0"/>
    <s v="PO Issued"/>
    <e v="#REF!"/>
    <x v="0"/>
    <s v="CPPM-PR"/>
    <n v="480"/>
    <m/>
    <m/>
    <s v=""/>
    <d v="2023-09-13T16:46:20"/>
    <s v="syahida.ibrahim@tm.com.my"/>
    <s v="2545"/>
    <s v="3540"/>
    <s v="Additional PO (SI/VO)"/>
    <s v="Additional Installation Of Tie DP and Installation Of Pole  "/>
    <s v="Unifi"/>
    <x v="3"/>
    <s v="RETURN ORDERS QTR 1 2023 BACHOK"/>
    <e v="#N/A"/>
    <e v="#N/A"/>
    <m/>
    <d v="2023-05-07T00:00:00"/>
    <s v="BCK"/>
    <s v="Network Contractor"/>
    <m/>
    <m/>
    <s v="https://tm365-my.sharepoint.com/personal/badruznasrin_basri_tm_com_my/Documents/Apps/Microsoft%20Forms/Request%20New%20PR/Question%201/TP%20DIAGRAM_TMEA238502_%20RETURN%20ORDERS%20QTR%201%2020_Syahida%20Muhammad%20Bin.pdf"/>
    <s v="3400038718"/>
    <m/>
    <s v="https://tm365-my.sharepoint.com/personal/badruznasrin_basri_tm_com_my/Documents/Apps/Microsoft%20Forms/Request%20New%20PR/Question/TMEA238502_RETURN%20ORDERS%20QTR%201%202023%20_VOSI%20v1._Syahida%20Muhammad%20Bin.pdf"/>
    <m/>
    <m/>
    <m/>
    <m/>
    <m/>
    <m/>
    <m/>
    <m/>
    <m/>
    <m/>
    <m/>
    <m/>
    <m/>
    <m/>
  </r>
  <r>
    <n v="374"/>
    <s v="Mohd Nurazam Bin Mazlan"/>
    <s v="12. Exceed Warant"/>
    <m/>
    <s v="WC-exceed warrant"/>
    <m/>
    <s v="PJ"/>
    <m/>
    <s v="WAI2300635"/>
    <m/>
    <s v="TMCA/231495"/>
    <m/>
    <s v="PAC2307675"/>
    <m/>
    <s v="PJ-EXT-1079-TP"/>
    <m/>
    <m/>
    <n v="0"/>
    <s v="Insufficient Budget"/>
    <e v="#REF!"/>
    <x v="0"/>
    <s v="CPPM-PR"/>
    <n v="481"/>
    <m/>
    <m/>
    <s v=""/>
    <d v="2023-09-13T16:39:13"/>
    <s v="engkuintan@tm.com.my"/>
    <s v="3979"/>
    <s v="6456"/>
    <s v="First PO"/>
    <m/>
    <s v="Unifi"/>
    <x v="1"/>
    <s v="WC Q2 LTS FOR JENDELA 2023 (J14D)"/>
    <e v="#N/A"/>
    <e v="#N/A"/>
    <m/>
    <d v="2023-09-15T00:00:00"/>
    <s v="LTS"/>
    <s v="Network Contractor"/>
    <m/>
    <m/>
    <s v="https://tm365-my.sharepoint.com/personal/badruznasrin_basri_tm_com_my/Documents/Apps/Microsoft%20Forms/Request%20New%20PR/Question%201/JENDELA%20LTS%20C024%20DP0033_Engku%20Intan%20Norazlin.pdf"/>
    <s v="3400038985"/>
    <m/>
    <s v="https://tm365-my.sharepoint.com/personal/badruznasrin_basri_tm_com_my/Documents/Apps/Microsoft%20Forms/Request%20New%20PR/Question/BOQ_LTS%20C024_DP033_Engku%20Intan%20Norazlin.pdf"/>
    <m/>
    <m/>
    <m/>
    <m/>
    <m/>
    <m/>
    <m/>
    <m/>
    <m/>
    <m/>
    <m/>
    <m/>
    <m/>
    <m/>
  </r>
  <r>
    <n v="375"/>
    <m/>
    <s v="11.0 PO Issued"/>
    <m/>
    <s v="PO:4902147549"/>
    <m/>
    <s v="Sarawak"/>
    <m/>
    <s v="NRP2303078"/>
    <m/>
    <s v="TMWA/233181"/>
    <m/>
    <s v="PAC2311685"/>
    <m/>
    <s v="KG/SB-NGN-0231-TP"/>
    <m/>
    <m/>
    <n v="0"/>
    <s v="PO Issued"/>
    <e v="#REF!"/>
    <x v="0"/>
    <s v="CPPM-PR"/>
    <n v="482"/>
    <m/>
    <m/>
    <s v=""/>
    <d v="2023-09-13T17:17:51"/>
    <s v="AUWANI.SUDIN@TM.COM.MY"/>
    <s v="81613"/>
    <s v="23512"/>
    <s v="First PO"/>
    <m/>
    <s v="TMone"/>
    <x v="1"/>
    <s v="SDEC, FOC - SON_FXX 48C - NG SEPADI(MEP2P LEG B)-SON"/>
    <e v="#N/A"/>
    <e v="#N/A"/>
    <m/>
    <d v="2023-10-19T00:00:00"/>
    <s v="SON"/>
    <s v="Network Contractor"/>
    <m/>
    <m/>
    <s v="https://tm365-my.sharepoint.com/personal/badruznasrin_basri_tm_com_my/_layouts/15/Doc.aspx?sourcedoc=%7B88AD3FFC-4304-4264-9EF9-D1A0B39D83AD%7D&amp;file=Technical%20Proposal_TMWA233181_SONG%20(1)_Nurul%20Auwani%20Sudin.pptx&amp;action=edit&amp;mobileredirect=true"/>
    <s v="3400039087"/>
    <m/>
    <s v="https://tm365-my.sharepoint.com/personal/badruznasrin_basri_tm_com_my/Documents/Apps/Microsoft%20Forms/Request%20New%20PR/Question/BOQ_TMWA233181_SONG_Nurul%20Auwani%20Sudin.pdf"/>
    <m/>
    <m/>
    <m/>
    <m/>
    <m/>
    <m/>
    <m/>
    <m/>
    <m/>
    <m/>
    <m/>
    <m/>
    <m/>
    <m/>
  </r>
  <r>
    <n v="376"/>
    <s v="Nor Alia Binti Ismail Khafidz"/>
    <s v="12. Not Required PO / LOR"/>
    <d v="2023-09-18T00:00:00"/>
    <s v=""/>
    <m/>
    <s v="KEL"/>
    <m/>
    <s v="SRR2104272"/>
    <m/>
    <s v="SMEA/226505"/>
    <m/>
    <s v="PAC2201520"/>
    <m/>
    <s v="KEL-MAJ-0832-TP"/>
    <m/>
    <m/>
    <n v="0"/>
    <s v="PO Issued / Not Require LOR"/>
    <e v="#REF!"/>
    <x v="0"/>
    <s v="CPPM-PR"/>
    <n v="483"/>
    <m/>
    <m/>
    <s v=""/>
    <d v="2023-09-13T20:25:57"/>
    <s v="mlailani@tm.com.my"/>
    <s v="1926"/>
    <s v="1924.68"/>
    <s v="Additional PO (SI/VO)"/>
    <s v="Extend additional D-side cable 48C (360m) and 12C (760m) to enable 2 DP (16HP) can be delivered. Change slightly from original plan due site land surface, private land and road."/>
    <s v="Unifi"/>
    <x v="5"/>
    <s v="SRR FTTH ADD BCK_C007A KAMPUNG PENGKALAN HAJI ALI, BERIS KUBOR BESAR_x000a_"/>
    <e v="#N/A"/>
    <e v="#N/A"/>
    <m/>
    <d v="2023-05-30T00:00:00"/>
    <s v="BCK"/>
    <s v="Network Contractor"/>
    <m/>
    <m/>
    <s v="https://tm365-my.sharepoint.com/personal/badruznasrin_basri_tm_com_my/Documents/Apps/Microsoft%20Forms/Request%20New%20PR/Question%201/SLD%20SI%202%20-%20-%20SMEA226505-SRR%20FTTH%20ADD%20BCK_C007_Mamat%20Lailani%20Bin%20Ra.pdf"/>
    <s v="3400039031"/>
    <m/>
    <s v="https://tm365-my.sharepoint.com/personal/badruznasrin_basri_tm_com_my/Documents/Apps/Microsoft%20Forms/Request%20New%20PR/Question/SignedT$L_BOQ%20SI%202%20-%20SMEA226505%20-%20SRR%20FTTH%20AD_Mamat%20Lailani%20Bin%20Ra.pdf"/>
    <m/>
    <m/>
    <m/>
    <m/>
    <m/>
    <m/>
    <m/>
    <m/>
    <m/>
    <m/>
    <m/>
    <m/>
    <m/>
    <m/>
  </r>
  <r>
    <n v="377"/>
    <s v="Suhanizar Bin Sekeri"/>
    <s v="10.0 Sent to CPA for PR Creation"/>
    <d v="2023-09-15T00:00:00"/>
    <s v="15.9.23 - No TP &amp; No BOQ with RR Letterhead &amp; Endo, 11.10.23: Done issued PR to CPA"/>
    <m/>
    <s v="KEL"/>
    <m/>
    <s v="GOV2304913"/>
    <m/>
    <s v="TMEC/230129"/>
    <m/>
    <s v="PAC2309937"/>
    <m/>
    <s v="CNFD-MAJ-0017-TP"/>
    <m/>
    <m/>
    <n v="0"/>
    <s v="PR Creation"/>
    <e v="#REF!"/>
    <x v="0"/>
    <s v="CPPM-PR"/>
    <n v="484"/>
    <m/>
    <m/>
    <s v=""/>
    <d v="2023-09-14T00:00:00"/>
    <s v="nazman.zaiyadi@tm.com.my"/>
    <n v="245097.8"/>
    <n v="28471.1"/>
    <s v="Additional PO (SI/VO)"/>
    <s v="Pembaikan laluan FOC KQ-MAG 96C untuk projek MyGOV_x000a_1. Raise-up manhole_x000a_2. Repair Civil Element."/>
    <s v="TMone"/>
    <x v="4"/>
    <s v="Penarikan FOC 96C dari TM Kuala Krai (KQ) ke TM Machang (MAG) untuk customer MyGOV "/>
    <e v="#N/A"/>
    <e v="#N/A"/>
    <m/>
    <d v="2023-09-30T00:00:00"/>
    <s v="KQ - MAG"/>
    <s v="Network Contractor"/>
    <m/>
    <m/>
    <s v="[{&quot;name&quot;:&quot;SI TMEC230129 MYGOV NEW FOC KQ-MAG 96C_Nazman Bin Zaiyadi.pdf&quot;,&quot;link&quot;:&quot;https://tm365-my.sharepoint.com/personal/badruznasrin_basri_tm_com_my/Documents/Apps/Microsoft%20Forms/Request%20New%20PR/Question%201/SI%20TMEC230129%20MYGOV%20NEW%20FOC%20KQ-MAG%2096C_Nazman%20Bin%20Zaiyadi.pdf&quot;,&quot;id&quot;:&quot;01KO5DXPST2J2QOR7DRVDLGERW24ZVQLEF&quot;,&quot;type&quot;:null,&quot;size&quot;:460305,&quot;referenceId&quot;:&quot;01KO5DXPQ5MZMRNETRSZFK5SWTCDPCU6KL&quot;,&quot;driveId&quot;:&quot;b!GENIO6DB3UWzdulNK6evrT-LvdyhA0VIokS4fxAfqZJ9NS0deS_ETJs3VRRJUVZM&quot;,&quot;status&quot;:1,&quot;uploadSessionUrl&quot;:null},{&quot;name&quot;:&quot;SLD TMEC230129 MYGOV NEW FOC KQ-MAG 96C - Ker_Nazman Bin Zaiyadi.pptx&quot;,&quot;link&quot;:&quot;https://tm365-my.sharepoint.com/personal/badruznasrin_basri_tm_com_my/_layouts/15/Doc.aspx?sourcedoc=%7BEBAF6C82-329A-4709-9499-4AB3A0F3087B%7D&amp;file=SLD%20TMEC230129%20MYGOV%20NEW%20FOC%20KQ-MAG%2096C%20-%20Ker_Nazman%20Bin%20Zaiyadi.pptx&amp;action=edit&amp;mobileredirect=true&quot;,&quot;id&quot;:&quot;01KO5DXPUCNSX6XGRSBFDZJGKKWOQPGCD3&quot;,&quot;type&quot;:null,&quot;size&quot;:13015124,&quot;referenceId&quot;:&quot;01KO5DXPQ5MZMRNETRSZFK5SWTCDPCU6KL&quot;,&quot;driveId&quot;:&quot;b!GENIO6DB3UWzdulNK6evrT-LvdyhA0VIokS4fxAfqZJ9NS0deS_ETJs3VRRJUVZM&quot;,&quot;status&quot;:1,&quot;uploadSessionUrl&quot;:null},{&quot;name&quot;:&quot;SAMPLE GAMBAR MANHOLE PERLU RAISED  TMEC23012_Nazman Bin Zaiyadi.ppt&quot;,&quot;link&quot;:&quot;https://tm365-my.sharepoint.com/personal/badruznasrin_basri_tm_com_my/_layouts/15/Doc.aspx?sourcedoc=%7B7EE76CAC-A729-461E-A442-43910946F452%7D&amp;file=SAMPLE%20GAMBAR%20MANHOLE%20PERLU%20RAISED%20%20TMEC23012_Nazman%20Bin%20Zaiyadi.ppt&amp;action=edit&amp;mobileredirect=true&quot;,&quot;id&quot;:&quot;01KO5DXPVMNTTX4KNHDZDKIQSDSEEUN5CS&quot;,&quot;type&quot;:null,&quot;size&quot;:2552320,&quot;referenceId&quot;:&quot;01KO5DXPQ5MZMRNETRSZFK5SWTCDPCU6KL&quot;,&quot;driveId&quot;:&quot;b!GENIO6DB3UWzdulNK6evrT-LvdyhA0VIokS4fxAfqZJ9NS0deS_ETJs3VRRJUVZM&quot;,&quot;status&quot;:1,&quot;uploadSessionUrl&quot;:null}]"/>
    <n v="3400039031"/>
    <m/>
    <s v="[{&quot;name&quot;:&quot;BOQ SI TMEC230129 MYGOV NEW FOC KQ-MAG 96C_Nazman Bin Zaiyadi.xlsx&quot;,&quot;link&quot;:&quot;https://tm365-my.sharepoint.com/personal/badruznasrin_basri_tm_com_my/_layouts/15/Doc.aspx?sourcedoc=%7B6066AA65-65E1-4C5E-B4E4-AEA261722917%7D&amp;file=BOQ%20SI%20TMEC230129%20MYGOV%20NEW%20FOC%20KQ-MAG%2096C_Nazman%20Bin%20Zaiyadi.xlsx&amp;action=default&amp;mobileredirect=true&quot;,&quot;id&quot;:&quot;01KO5DXPTFVJTGBYLFLZGLJZFOUJQXEKIX&quot;,&quot;type&quot;:null,&quot;size&quot;:192164,&quot;referenceId&quot;:&quot;01KO5DXPRXKBCAY2NOZBFYXCQK4E3RQ4BB&quot;,&quot;driveId&quot;:&quot;b!GENIO6DB3UWzdulNK6evrT-LvdyhA0VIokS4fxAfqZJ9NS0deS_ETJs3VRRJUVZM&quot;,&quot;status&quot;:1,&quot;uploadSessionUrl&quot;:null}]"/>
    <m/>
    <m/>
    <m/>
    <m/>
    <m/>
    <m/>
    <m/>
    <m/>
    <m/>
    <m/>
    <m/>
    <m/>
    <m/>
    <m/>
  </r>
  <r>
    <n v="378"/>
    <s v="Amran Bin Ramli"/>
    <s v="11.0 PO Issued"/>
    <d v="2023-09-14T00:00:00"/>
    <s v="PO - 4902098779"/>
    <s v="4902098779"/>
    <s v="KD/PR"/>
    <m/>
    <m/>
    <m/>
    <s v="TMNA/224386"/>
    <s v="DKLGK0387"/>
    <m/>
    <m/>
    <s v="KD/PL-SHM-0151-TP"/>
    <m/>
    <m/>
    <n v="0"/>
    <s v="PO Issued"/>
    <e v="#REF!"/>
    <x v="0"/>
    <s v="5G-99"/>
    <n v="1"/>
    <m/>
    <n v="2"/>
    <s v=""/>
    <d v="2023-09-11T00:00:00"/>
    <m/>
    <m/>
    <m/>
    <m/>
    <m/>
    <s v="TMG"/>
    <x v="0"/>
    <m/>
    <e v="#N/A"/>
    <e v="#N/A"/>
    <m/>
    <m/>
    <m/>
    <m/>
    <m/>
    <m/>
    <m/>
    <m/>
    <m/>
    <m/>
    <m/>
    <m/>
    <m/>
    <m/>
    <m/>
    <m/>
    <m/>
    <m/>
    <m/>
    <m/>
    <m/>
    <m/>
    <s v="DKLGK0387_SMKKEDAWANG"/>
    <s v="PO - 4902098779"/>
  </r>
  <r>
    <n v="379"/>
    <s v="Ilman Afif Bin Zulkifli"/>
    <s v="11.0 PO Issued"/>
    <m/>
    <s v="PO existing"/>
    <m/>
    <s v="PRK"/>
    <m/>
    <m/>
    <m/>
    <s v="TMNA/224721"/>
    <s v="DAMJG0566"/>
    <m/>
    <m/>
    <s v="PRK-NAX-0141-TP"/>
    <m/>
    <m/>
    <n v="0"/>
    <s v="PO Issued"/>
    <e v="#REF!"/>
    <x v="0"/>
    <s v="5G-99"/>
    <n v="2"/>
    <m/>
    <n v="2"/>
    <s v=""/>
    <d v="2023-09-11T00:00:00"/>
    <m/>
    <m/>
    <m/>
    <m/>
    <m/>
    <s v="TMG"/>
    <x v="0"/>
    <m/>
    <e v="#N/A"/>
    <e v="#N/A"/>
    <m/>
    <m/>
    <m/>
    <m/>
    <m/>
    <m/>
    <m/>
    <m/>
    <m/>
    <m/>
    <m/>
    <m/>
    <m/>
    <m/>
    <m/>
    <m/>
    <m/>
    <m/>
    <m/>
    <m/>
    <m/>
    <m/>
    <s v="DAMJG0566_SMKSAMUDERA"/>
    <n v="4902140128"/>
  </r>
  <r>
    <n v="380"/>
    <s v="Amran Bin Ramli"/>
    <s v="11.0 PO Issued"/>
    <d v="2023-09-14T00:00:00"/>
    <s v="PO - 4902140600"/>
    <s v="4902140600"/>
    <s v="PRK"/>
    <m/>
    <m/>
    <m/>
    <s v="TMNA/232547"/>
    <s v="DAKIN0204"/>
    <m/>
    <m/>
    <s v="PRK-SNR-0104"/>
    <m/>
    <m/>
    <n v="0"/>
    <s v="PO Issued"/>
    <e v="#REF!"/>
    <x v="0"/>
    <s v="5G-99"/>
    <n v="3"/>
    <m/>
    <n v="1"/>
    <s v=""/>
    <d v="2023-09-11T00:00:00"/>
    <m/>
    <m/>
    <m/>
    <m/>
    <m/>
    <s v="TMG"/>
    <x v="0"/>
    <m/>
    <e v="#N/A"/>
    <e v="#N/A"/>
    <m/>
    <m/>
    <m/>
    <m/>
    <m/>
    <m/>
    <m/>
    <m/>
    <m/>
    <m/>
    <m/>
    <m/>
    <m/>
    <m/>
    <m/>
    <m/>
    <m/>
    <m/>
    <m/>
    <m/>
    <m/>
    <m/>
    <s v="DAKIN0204_JLNTUNABDULRAZAK1"/>
    <s v="PO - 4902140600"/>
  </r>
  <r>
    <n v="381"/>
    <s v="Amran Bin Ramli"/>
    <s v="11.0 PO Issued"/>
    <d v="2023-09-14T00:00:00"/>
    <s v="PO - 4902139038"/>
    <s v="4902139038"/>
    <s v="KD/PR"/>
    <m/>
    <m/>
    <m/>
    <s v="TMNA/232593"/>
    <s v="DKKMD0256"/>
    <m/>
    <m/>
    <s v="KD/PL-AGG-0433-TP"/>
    <m/>
    <m/>
    <n v="0"/>
    <s v="PO Issued"/>
    <e v="#REF!"/>
    <x v="0"/>
    <s v="5G-99"/>
    <n v="4"/>
    <m/>
    <n v="1"/>
    <s v=""/>
    <d v="2023-09-11T00:00:00"/>
    <m/>
    <m/>
    <m/>
    <m/>
    <m/>
    <s v="TMG"/>
    <x v="0"/>
    <m/>
    <e v="#N/A"/>
    <e v="#N/A"/>
    <m/>
    <m/>
    <m/>
    <m/>
    <m/>
    <m/>
    <m/>
    <m/>
    <m/>
    <m/>
    <m/>
    <m/>
    <m/>
    <m/>
    <m/>
    <m/>
    <m/>
    <m/>
    <m/>
    <m/>
    <m/>
    <m/>
    <s v="DKKMD0256_KGLUBOKSEGINTAH"/>
    <s v="PO - 4902139038"/>
  </r>
  <r>
    <n v="382"/>
    <s v="Ilman Afif Bin Zulkifli"/>
    <s v="11.0 PO Issued"/>
    <m/>
    <s v="PO existing"/>
    <m/>
    <s v="KD/PR"/>
    <m/>
    <m/>
    <m/>
    <s v="TMNA/232530"/>
    <s v="DKYAN0508"/>
    <m/>
    <m/>
    <s v="_x000a_KD/PL-QEX-0109-TP"/>
    <m/>
    <m/>
    <n v="0"/>
    <s v="PO Issued"/>
    <e v="#REF!"/>
    <x v="0"/>
    <s v="5G-99"/>
    <n v="5"/>
    <m/>
    <n v="1"/>
    <s v=""/>
    <d v="2023-09-11T00:00:00"/>
    <m/>
    <m/>
    <m/>
    <m/>
    <m/>
    <s v="TMG"/>
    <x v="0"/>
    <m/>
    <e v="#N/A"/>
    <e v="#N/A"/>
    <m/>
    <m/>
    <m/>
    <m/>
    <m/>
    <m/>
    <m/>
    <m/>
    <m/>
    <m/>
    <m/>
    <m/>
    <m/>
    <m/>
    <m/>
    <m/>
    <m/>
    <m/>
    <m/>
    <m/>
    <m/>
    <m/>
    <s v="DKYAN0508_PMTGBULOH"/>
    <n v="4902140068"/>
  </r>
  <r>
    <n v="383"/>
    <s v="Amran Bin Ramli"/>
    <s v="11.0 PO Issued"/>
    <d v="2023-09-14T00:00:00"/>
    <s v="PO - 4902133591"/>
    <s v="4902133591"/>
    <s v="PRK"/>
    <m/>
    <s v="H5G2205632"/>
    <m/>
    <s v="TMNA/224344"/>
    <s v="DCCAM0118"/>
    <m/>
    <m/>
    <s v="PRK-SHM-0063-TP"/>
    <m/>
    <m/>
    <n v="0"/>
    <s v="PO Issued"/>
    <e v="#REF!"/>
    <x v="0"/>
    <s v="5G-99"/>
    <n v="6"/>
    <m/>
    <n v="1"/>
    <s v="5g-91"/>
    <d v="2023-09-11T00:00:00"/>
    <m/>
    <m/>
    <m/>
    <m/>
    <m/>
    <s v="TMG"/>
    <x v="0"/>
    <s v="H5G FOC RL_F26 SPUR (12C) CSR DCCAM0118_JLNBESARTMNRINGLET_RL TAMAN_x000a_RINGLET"/>
    <e v="#N/A"/>
    <e v="#N/A"/>
    <m/>
    <m/>
    <m/>
    <m/>
    <m/>
    <m/>
    <m/>
    <n v="3400038793"/>
    <s v="SH MENTARI SDN. BHD."/>
    <m/>
    <m/>
    <m/>
    <m/>
    <m/>
    <m/>
    <m/>
    <m/>
    <m/>
    <m/>
    <m/>
    <m/>
    <m/>
    <s v="DCCAM0118_JLNBESARTMNRINGLET"/>
    <s v="PO - 4902133591"/>
  </r>
  <r>
    <n v="384"/>
    <s v="Khairunnisa Bte Muhamad Noor"/>
    <s v="11.0 PO Issued"/>
    <m/>
    <s v="PO ready"/>
    <m/>
    <s v="Johor Selatan"/>
    <m/>
    <m/>
    <m/>
    <s v="TMSA/232594"/>
    <s v="DJJBR0672"/>
    <m/>
    <m/>
    <m/>
    <m/>
    <m/>
    <n v="0"/>
    <s v="PO Issued"/>
    <e v="#REF!"/>
    <x v="0"/>
    <s v="5G-99"/>
    <n v="7"/>
    <m/>
    <n v="1"/>
    <s v="5g-91"/>
    <d v="2023-09-11T00:00:00"/>
    <m/>
    <m/>
    <m/>
    <m/>
    <m/>
    <s v="TMG"/>
    <x v="0"/>
    <m/>
    <e v="#N/A"/>
    <e v="#N/A"/>
    <m/>
    <m/>
    <m/>
    <m/>
    <m/>
    <m/>
    <m/>
    <m/>
    <m/>
    <m/>
    <m/>
    <m/>
    <m/>
    <m/>
    <m/>
    <m/>
    <m/>
    <m/>
    <m/>
    <m/>
    <m/>
    <m/>
    <s v="DJJBR0672_SLAGCEMENTJLNPUKAL"/>
    <m/>
  </r>
  <r>
    <n v="385"/>
    <s v="Nor Alia Binti Ismail Khafidz"/>
    <s v="11.0 PO Issued"/>
    <m/>
    <s v="rental charge akan thru opex.Query BOQ tapi procee"/>
    <m/>
    <s v="PHG"/>
    <m/>
    <s v="H5G2204134"/>
    <m/>
    <s v="TMEA/221668"/>
    <s v="DCKTN0188"/>
    <m/>
    <m/>
    <s v="PHG-LEA-0124-TP"/>
    <m/>
    <m/>
    <n v="0"/>
    <s v="PO Issued"/>
    <e v="#REF!"/>
    <x v="0"/>
    <s v="5G-99"/>
    <n v="8"/>
    <m/>
    <n v="1"/>
    <s v="5g-91"/>
    <d v="2023-09-11T00:00:00"/>
    <m/>
    <m/>
    <m/>
    <m/>
    <m/>
    <s v="TMG"/>
    <x v="0"/>
    <s v="5G FOC (TP) PGB DCKTN0188 LRG PERMATANG BADAK PERDANA 2"/>
    <e v="#N/A"/>
    <e v="#N/A"/>
    <m/>
    <m/>
    <m/>
    <m/>
    <m/>
    <m/>
    <m/>
    <n v="3400038669"/>
    <s v="LEADCOM (M) SDN. BHD."/>
    <m/>
    <m/>
    <m/>
    <m/>
    <m/>
    <m/>
    <m/>
    <m/>
    <m/>
    <m/>
    <m/>
    <m/>
    <m/>
    <s v="DCKTN0188_LRGPERMATANGBADAKPERDANA2"/>
    <s v="NO PO"/>
  </r>
  <r>
    <n v="386"/>
    <s v="Muhammad Hafizzuddin Bin Mohd Noor"/>
    <s v="11.0 PO Issued"/>
    <m/>
    <s v="PU not in contract CNC. state to feedback new BOQ."/>
    <m/>
    <s v="PRK"/>
    <m/>
    <s v="H5G2206109"/>
    <m/>
    <s v="TMNA/225034,TMNA/225031"/>
    <s v="DAKER0129"/>
    <m/>
    <m/>
    <s v="PRK-PIR-0033-TP"/>
    <m/>
    <m/>
    <n v="0"/>
    <s v="PO Issued"/>
    <e v="#REF!"/>
    <x v="0"/>
    <s v="5G-99"/>
    <n v="9"/>
    <m/>
    <n v="1"/>
    <s v="5g-91"/>
    <d v="2023-09-11T00:00:00"/>
    <m/>
    <m/>
    <m/>
    <m/>
    <m/>
    <s v="TMG"/>
    <x v="0"/>
    <s v="H5G FOC TJP_F11 SPUR (12C) CSR DAKER0129 SK SUNGAI MEGAT ARIS"/>
    <e v="#N/A"/>
    <e v="#N/A"/>
    <m/>
    <m/>
    <m/>
    <m/>
    <m/>
    <m/>
    <m/>
    <n v="3400038769"/>
    <s v="PIRACOM SDN. BHD."/>
    <m/>
    <m/>
    <m/>
    <m/>
    <m/>
    <m/>
    <m/>
    <m/>
    <m/>
    <m/>
    <m/>
    <m/>
    <m/>
    <s v="DAKER0129_SKSUNGAIMEGATARIS"/>
    <s v="4902145331/4902146344"/>
  </r>
  <r>
    <n v="387"/>
    <s v="Khairunnisa Bte Muhamad Noor"/>
    <s v="12. Not Required PO / LOR"/>
    <m/>
    <s v="QC Completed"/>
    <m/>
    <s v="KD/PR"/>
    <m/>
    <m/>
    <m/>
    <s v="TMNA/224358"/>
    <s v="DKLGK0442"/>
    <m/>
    <m/>
    <s v="KD/PL-SHM-0153-TP"/>
    <m/>
    <m/>
    <n v="0"/>
    <s v="PO Issued / Not Require LOR"/>
    <e v="#REF!"/>
    <x v="0"/>
    <s v="5G-99"/>
    <n v="10"/>
    <m/>
    <n v="2"/>
    <s v=""/>
    <d v="2023-09-11T00:00:00"/>
    <m/>
    <m/>
    <m/>
    <m/>
    <m/>
    <s v="TMG"/>
    <x v="0"/>
    <m/>
    <e v="#N/A"/>
    <e v="#N/A"/>
    <m/>
    <m/>
    <m/>
    <m/>
    <m/>
    <m/>
    <m/>
    <m/>
    <m/>
    <m/>
    <m/>
    <m/>
    <m/>
    <m/>
    <m/>
    <m/>
    <m/>
    <m/>
    <m/>
    <m/>
    <m/>
    <m/>
    <s v="DKLGK0442_SKKELIBANG"/>
    <m/>
  </r>
  <r>
    <n v="388"/>
    <s v="Nur Syarina Binti Mohamad Resad"/>
    <s v="11.0 PO Issued"/>
    <m/>
    <s v="PROJECT 1LEG TMNA/230753 2ND LEG TMNA/232644"/>
    <s v="4902146798"/>
    <s v="PRK"/>
    <m/>
    <s v="H5G2300122"/>
    <m/>
    <s v="TMNA/230753"/>
    <s v="DAMJG0608"/>
    <m/>
    <m/>
    <s v="PRK-NXS-0060-TP"/>
    <m/>
    <m/>
    <n v="0"/>
    <s v="PO Issued"/>
    <e v="#REF!"/>
    <x v="0"/>
    <s v="5G-99"/>
    <n v="11"/>
    <m/>
    <n v="1"/>
    <s v="5g-91"/>
    <d v="2023-09-11T00:00:00"/>
    <m/>
    <m/>
    <m/>
    <m/>
    <m/>
    <s v="TMG"/>
    <x v="0"/>
    <s v="H5G FOC SW_F51/F52 SPUR (12C) CSR DAMJG060_SKGUGUSANLEKIR_ JLN BUNGA_x000a_RAYA,FELCRA GUGUSAN LEKIR"/>
    <e v="#N/A"/>
    <e v="#N/A"/>
    <m/>
    <m/>
    <m/>
    <m/>
    <m/>
    <m/>
    <m/>
    <s v="3400038907_x000a_"/>
    <s v="NEXUSCORPGROUP SDN. BHD."/>
    <m/>
    <m/>
    <m/>
    <m/>
    <m/>
    <m/>
    <m/>
    <m/>
    <m/>
    <m/>
    <m/>
    <m/>
    <m/>
    <s v="DAMJG0608_SKGUGUSANLEKIR"/>
    <m/>
  </r>
  <r>
    <n v="389"/>
    <s v="Muhamad Hamizi Bin Mua'anaff"/>
    <s v="11.0 PO Issued"/>
    <m/>
    <s v=""/>
    <m/>
    <s v="KG/SB"/>
    <m/>
    <s v="H5G2300766"/>
    <m/>
    <s v="TMWA/233152"/>
    <s v="DQSRK0923"/>
    <m/>
    <m/>
    <m/>
    <m/>
    <m/>
    <n v="0"/>
    <s v="PO Issued"/>
    <e v="#REF!"/>
    <x v="0"/>
    <s v="5G-99"/>
    <n v="12"/>
    <s v="5G CPQ-OCT"/>
    <s v="P3"/>
    <m/>
    <d v="2023-09-11T00:00:00"/>
    <m/>
    <m/>
    <m/>
    <m/>
    <m/>
    <s v="TMG"/>
    <x v="0"/>
    <m/>
    <e v="#N/A"/>
    <e v="#N/A"/>
    <m/>
    <m/>
    <m/>
    <m/>
    <m/>
    <m/>
    <m/>
    <m/>
    <m/>
    <m/>
    <m/>
    <m/>
    <m/>
    <m/>
    <m/>
    <m/>
    <m/>
    <m/>
    <m/>
    <m/>
    <m/>
    <m/>
    <s v="DQSRK0923_JLNBAJISENTUBU"/>
    <m/>
  </r>
  <r>
    <n v="390"/>
    <s v="Nur Fauziah Binti Abdullah Shuhaimy"/>
    <s v="11.0 PO Issued"/>
    <m/>
    <s v="Main PO issued. SI not required as email from ND -"/>
    <m/>
    <s v="MR/BIN"/>
    <m/>
    <m/>
    <m/>
    <s v="TMWA/239109"/>
    <s v="DQBTU0161"/>
    <m/>
    <m/>
    <s v="MR/BIN-ATK-0117-TP"/>
    <m/>
    <m/>
    <n v="0"/>
    <s v="PO Issued"/>
    <e v="#REF!"/>
    <x v="0"/>
    <s v="5G-99"/>
    <n v="13"/>
    <m/>
    <n v="1"/>
    <s v="5g-91"/>
    <d v="2023-09-11T00:00:00"/>
    <m/>
    <m/>
    <m/>
    <m/>
    <m/>
    <s v="TMG"/>
    <x v="0"/>
    <m/>
    <e v="#N/A"/>
    <e v="#N/A"/>
    <m/>
    <m/>
    <m/>
    <m/>
    <m/>
    <m/>
    <m/>
    <m/>
    <m/>
    <m/>
    <m/>
    <m/>
    <m/>
    <m/>
    <m/>
    <m/>
    <m/>
    <m/>
    <m/>
    <m/>
    <m/>
    <m/>
    <s v="DQBTU0161_JALANMUTIARA"/>
    <n v="4902141361"/>
  </r>
  <r>
    <n v="391"/>
    <s v="Khairunnisa Bte Muhamad Noor"/>
    <s v="11.0 PO Issued"/>
    <m/>
    <s v="Submit to CPA-PTC team for PR creation"/>
    <m/>
    <s v="KG/SB"/>
    <m/>
    <s v="H5G2300782"/>
    <m/>
    <s v="TMWA/233144"/>
    <s v="DQSIB1028"/>
    <m/>
    <m/>
    <m/>
    <m/>
    <m/>
    <n v="0"/>
    <s v="PO Issued"/>
    <e v="#REF!"/>
    <x v="0"/>
    <s v="5G-99"/>
    <n v="14"/>
    <s v="5G CPQ-OCT"/>
    <s v="P3"/>
    <m/>
    <d v="2023-09-11T00:00:00"/>
    <m/>
    <m/>
    <m/>
    <m/>
    <m/>
    <s v="TMG"/>
    <x v="0"/>
    <m/>
    <e v="#N/A"/>
    <e v="#N/A"/>
    <m/>
    <m/>
    <m/>
    <m/>
    <m/>
    <m/>
    <m/>
    <m/>
    <m/>
    <m/>
    <m/>
    <m/>
    <m/>
    <m/>
    <m/>
    <m/>
    <m/>
    <m/>
    <m/>
    <m/>
    <m/>
    <m/>
    <s v="DQSIB1028_LRTNAMZIADRUCE20"/>
    <m/>
  </r>
  <r>
    <n v="392"/>
    <s v="Nur Fauziah Binti Abdullah Shuhaimy"/>
    <s v="12. Not Required PO / LOR"/>
    <d v="2023-09-09T00:00:00"/>
    <s v="LOR Cancelled. ND email 12/09/2023 LOR not require"/>
    <m/>
    <s v="MR/BIN"/>
    <m/>
    <m/>
    <m/>
    <s v="TMWA/239132"/>
    <s v="DQBTU0119"/>
    <m/>
    <m/>
    <m/>
    <m/>
    <m/>
    <n v="0"/>
    <s v="PO Issued / Not Require LOR"/>
    <e v="#REF!"/>
    <x v="0"/>
    <s v="5G-99"/>
    <n v="15"/>
    <m/>
    <n v="1"/>
    <s v="5g-91"/>
    <d v="2023-09-11T00:00:00"/>
    <m/>
    <m/>
    <m/>
    <m/>
    <m/>
    <s v="TMG"/>
    <x v="0"/>
    <m/>
    <e v="#N/A"/>
    <e v="#N/A"/>
    <m/>
    <m/>
    <m/>
    <m/>
    <m/>
    <m/>
    <m/>
    <m/>
    <m/>
    <m/>
    <m/>
    <m/>
    <m/>
    <m/>
    <m/>
    <m/>
    <m/>
    <m/>
    <m/>
    <m/>
    <m/>
    <m/>
    <s v="DQBTU0119_PSNPANGERANABUBAKAR"/>
    <m/>
  </r>
  <r>
    <n v="393"/>
    <s v="Nur Fauziah Binti Abdullah Shuhaimy"/>
    <s v="11.0 PO Issued"/>
    <m/>
    <s v="PO : 4902145961 - 10/09/2023"/>
    <m/>
    <s v="KG/SB"/>
    <m/>
    <m/>
    <m/>
    <s v="TMWA/233151"/>
    <s v="DQSIB1056"/>
    <m/>
    <m/>
    <m/>
    <m/>
    <m/>
    <n v="0"/>
    <s v="PO Issued"/>
    <e v="#REF!"/>
    <x v="0"/>
    <s v="5G-99"/>
    <n v="16"/>
    <m/>
    <n v="3"/>
    <s v=""/>
    <d v="2023-09-11T00:00:00"/>
    <m/>
    <m/>
    <m/>
    <m/>
    <m/>
    <s v="TMG"/>
    <x v="0"/>
    <m/>
    <e v="#N/A"/>
    <e v="#N/A"/>
    <m/>
    <m/>
    <m/>
    <m/>
    <m/>
    <m/>
    <m/>
    <m/>
    <m/>
    <m/>
    <m/>
    <m/>
    <m/>
    <m/>
    <m/>
    <m/>
    <m/>
    <m/>
    <m/>
    <m/>
    <m/>
    <m/>
    <s v="DQSIB1056_LORINDAHTIMUR3"/>
    <n v="4902145961"/>
  </r>
  <r>
    <n v="394"/>
    <s v="Nur Fauziah Binti Abdullah Shuhaimy"/>
    <s v="11.0 PO Issued"/>
    <m/>
    <s v="PO : 4902145993 - 10/09/2023"/>
    <m/>
    <s v="KG/SB"/>
    <m/>
    <m/>
    <m/>
    <s v="TMWA/233162"/>
    <s v="DQSIB1071"/>
    <m/>
    <m/>
    <m/>
    <m/>
    <m/>
    <n v="0"/>
    <s v="PO Issued"/>
    <e v="#REF!"/>
    <x v="0"/>
    <s v="5G-99"/>
    <n v="17"/>
    <m/>
    <n v="3"/>
    <s v=""/>
    <d v="2023-09-11T00:00:00"/>
    <m/>
    <m/>
    <m/>
    <m/>
    <m/>
    <s v="TMG"/>
    <x v="0"/>
    <m/>
    <e v="#N/A"/>
    <e v="#N/A"/>
    <m/>
    <m/>
    <m/>
    <m/>
    <m/>
    <m/>
    <m/>
    <m/>
    <m/>
    <m/>
    <m/>
    <m/>
    <m/>
    <m/>
    <m/>
    <m/>
    <m/>
    <m/>
    <m/>
    <m/>
    <m/>
    <m/>
    <s v="DQSIB1071_LRGULUOYA16A2"/>
    <n v="4902145993"/>
  </r>
  <r>
    <n v="395"/>
    <s v="Yuhaniz Binti Baidzawi"/>
    <s v="11.0 PO Issued"/>
    <d v="2023-09-11T00:00:00"/>
    <s v="4902145360"/>
    <m/>
    <s v="KG/SB"/>
    <m/>
    <m/>
    <m/>
    <s v="TMWA/220482"/>
    <s v="DQKCH0326"/>
    <m/>
    <m/>
    <m/>
    <m/>
    <m/>
    <n v="0"/>
    <s v="PO Issued"/>
    <e v="#REF!"/>
    <x v="0"/>
    <s v="5G-99"/>
    <n v="18"/>
    <m/>
    <n v="1"/>
    <s v=""/>
    <d v="2023-09-11T00:00:00"/>
    <m/>
    <m/>
    <m/>
    <m/>
    <m/>
    <s v="TMG"/>
    <x v="0"/>
    <m/>
    <e v="#N/A"/>
    <e v="#N/A"/>
    <m/>
    <m/>
    <m/>
    <m/>
    <m/>
    <m/>
    <m/>
    <m/>
    <m/>
    <m/>
    <m/>
    <m/>
    <m/>
    <m/>
    <m/>
    <m/>
    <m/>
    <m/>
    <m/>
    <m/>
    <m/>
    <m/>
    <s v="DQKCH0326_WISMASUMBERALAM"/>
    <m/>
  </r>
  <r>
    <n v="396"/>
    <s v="Muhammad Hafizzuddin Bin Mohd Noor"/>
    <s v="12. Not Required PO / LOR"/>
    <m/>
    <s v="QC Completed"/>
    <m/>
    <s v="MR/BIN"/>
    <m/>
    <s v="H5G2204617"/>
    <m/>
    <s v="TMWA/227140"/>
    <s v="DQMIR0745"/>
    <m/>
    <m/>
    <s v="MR/BIN-LSB(RR)-0210"/>
    <m/>
    <m/>
    <n v="0"/>
    <s v="PO Issued / Not Require LOR"/>
    <e v="#REF!"/>
    <x v="0"/>
    <s v="5G-99"/>
    <n v="19"/>
    <s v="5G CPQ-OCT"/>
    <s v="P2"/>
    <m/>
    <d v="2023-09-11T00:00:00"/>
    <m/>
    <m/>
    <m/>
    <m/>
    <m/>
    <s v="TMG"/>
    <x v="0"/>
    <m/>
    <e v="#N/A"/>
    <e v="#N/A"/>
    <m/>
    <m/>
    <m/>
    <m/>
    <m/>
    <m/>
    <m/>
    <m/>
    <m/>
    <m/>
    <m/>
    <m/>
    <m/>
    <m/>
    <m/>
    <m/>
    <m/>
    <m/>
    <m/>
    <m/>
    <m/>
    <m/>
    <s v="DQMIR0745_BRIGHTONVETERINARYCLINIC"/>
    <s v="4901915072/ 4901965579"/>
  </r>
  <r>
    <n v="397"/>
    <s v="Yuhaniz Binti Baidzawi"/>
    <s v="11.0 PO Issued"/>
    <d v="2023-09-08T00:00:00"/>
    <s v="PO Ready"/>
    <m/>
    <s v="KG/SB"/>
    <m/>
    <m/>
    <m/>
    <s v="TMWA/230444"/>
    <s v="DQASA1173"/>
    <m/>
    <m/>
    <m/>
    <m/>
    <m/>
    <n v="0"/>
    <s v="PO Issued"/>
    <e v="#REF!"/>
    <x v="0"/>
    <s v="5G-99"/>
    <n v="20"/>
    <m/>
    <n v="1"/>
    <s v="5g-91"/>
    <d v="2023-09-11T00:00:00"/>
    <m/>
    <m/>
    <m/>
    <m/>
    <m/>
    <s v="TMG"/>
    <x v="0"/>
    <m/>
    <e v="#N/A"/>
    <e v="#N/A"/>
    <m/>
    <m/>
    <m/>
    <m/>
    <m/>
    <m/>
    <m/>
    <m/>
    <m/>
    <m/>
    <m/>
    <m/>
    <m/>
    <m/>
    <m/>
    <m/>
    <m/>
    <m/>
    <m/>
    <m/>
    <m/>
    <m/>
    <s v="DQASA1173_KGSUNGAIEMPIT"/>
    <m/>
  </r>
  <r>
    <n v="398"/>
    <s v="Mohd Azrul Nizam Bin Aziz"/>
    <s v="11.0 PO Issued"/>
    <m/>
    <s v="Order Sphere in progress, PAC approved, TMNA/23255"/>
    <m/>
    <s v="PRK"/>
    <m/>
    <s v="H5G2300925"/>
    <m/>
    <s v="TMNA/232553 &amp; TMNA/232552"/>
    <s v="DAKIN0343"/>
    <m/>
    <m/>
    <s v="PRK-SPS-0616"/>
    <m/>
    <m/>
    <n v="0"/>
    <s v="PO Issued"/>
    <e v="#REF!"/>
    <x v="0"/>
    <s v="5G-99"/>
    <n v="21"/>
    <m/>
    <n v="1"/>
    <s v="5g-91"/>
    <d v="2023-09-11T00:00:00"/>
    <m/>
    <m/>
    <m/>
    <m/>
    <m/>
    <s v="TMG"/>
    <x v="0"/>
    <s v="H5G FOC PUL_F22 SPUR (12C) CSR DAKIN0343 JLNSIMPANGPULAI KG KEPAYANG"/>
    <e v="#N/A"/>
    <e v="#N/A"/>
    <m/>
    <m/>
    <m/>
    <m/>
    <m/>
    <m/>
    <m/>
    <s v="3400039035_x000a_"/>
    <s v="SPS CORPORATION SDN. BHD."/>
    <m/>
    <m/>
    <m/>
    <m/>
    <m/>
    <m/>
    <m/>
    <m/>
    <m/>
    <m/>
    <m/>
    <m/>
    <m/>
    <s v="DAKIN0343_JLNSIMPANGPULAI"/>
    <n v="4902145349"/>
  </r>
  <r>
    <n v="399"/>
    <s v="Ts. Khairul Amilin Bin Mohamed Yusof"/>
    <s v="12. In WWPO"/>
    <m/>
    <s v=""/>
    <m/>
    <s v="PRK"/>
    <m/>
    <s v="H5G2204826"/>
    <m/>
    <s v="TMNA/223863"/>
    <s v="DCCAM0130"/>
    <m/>
    <m/>
    <s v="PRK-SHM-0044-TP"/>
    <m/>
    <m/>
    <n v="0"/>
    <s v="In WWPO"/>
    <e v="#REF!"/>
    <x v="0"/>
    <s v="5G-99"/>
    <n v="22"/>
    <s v="5G CPQ-OCT"/>
    <s v="P1"/>
    <m/>
    <d v="2023-09-11T00:00:00"/>
    <m/>
    <m/>
    <m/>
    <m/>
    <m/>
    <s v="TMG"/>
    <x v="0"/>
    <s v="H5G FOC RL_F26 SPUR (12C) CSR DCCAM0130_TMNRINGLET_RL TAMAN RINGLET"/>
    <e v="#N/A"/>
    <e v="#N/A"/>
    <m/>
    <m/>
    <m/>
    <m/>
    <m/>
    <m/>
    <m/>
    <n v="3400038793"/>
    <s v="SH MENTARI SDN. BHD."/>
    <m/>
    <m/>
    <m/>
    <m/>
    <m/>
    <m/>
    <m/>
    <m/>
    <m/>
    <m/>
    <m/>
    <m/>
    <m/>
    <s v="DCCAM0130_TMNRINGLET"/>
    <m/>
  </r>
  <r>
    <n v="400"/>
    <s v="Ts. Khairul Amilin Bin Mohamed Yusof"/>
    <s v="11.0 PO Issued"/>
    <m/>
    <s v="Done revert back to CPA-PTC team"/>
    <m/>
    <s v="PRK"/>
    <m/>
    <s v="H5G2300738"/>
    <m/>
    <s v="TMNA/232482"/>
    <s v="DAHPK0103"/>
    <m/>
    <m/>
    <s v="PRK-CGE-0105-TP"/>
    <m/>
    <m/>
    <n v="0"/>
    <s v="PO Issued"/>
    <e v="#REF!"/>
    <x v="0"/>
    <s v="5G-99"/>
    <n v="23"/>
    <m/>
    <n v="1"/>
    <s v="5g-91"/>
    <d v="2023-09-11T00:00:00"/>
    <m/>
    <m/>
    <m/>
    <m/>
    <m/>
    <s v="TMG"/>
    <x v="0"/>
    <s v="H5G FOC LP_F15 SPUR (12C) CSR DAHPK0103_TMCHENDERONGBALAI_LP KAMPUNG_x000a_JALAN LABU KRUBONG"/>
    <e v="#N/A"/>
    <e v="#N/A"/>
    <m/>
    <m/>
    <m/>
    <m/>
    <m/>
    <m/>
    <m/>
    <s v="3400038638_x000a_"/>
    <s v="CITAGLOBAL ENGINEERING SERVICESSDN. BHD."/>
    <m/>
    <m/>
    <m/>
    <m/>
    <m/>
    <m/>
    <m/>
    <m/>
    <m/>
    <m/>
    <m/>
    <m/>
    <m/>
    <s v="DAHPK0103_TMCHENDERONGBALAI"/>
    <m/>
  </r>
  <r>
    <n v="401"/>
    <s v="Muhammad Hafizzuddin Bin Mohd Noor"/>
    <s v="12. Not Required PO / LOR"/>
    <m/>
    <s v="PO Ready"/>
    <m/>
    <s v="MR/BIN"/>
    <m/>
    <m/>
    <m/>
    <s v="TMWA/237205/TMWA/237162"/>
    <s v="DQMIR0723"/>
    <m/>
    <m/>
    <s v="MR/BIN-LSB-0337-TP/MR/BIN-LSB-0336-TP"/>
    <m/>
    <m/>
    <n v="0"/>
    <s v="PO Issued / Not Require LOR"/>
    <e v="#REF!"/>
    <x v="0"/>
    <s v="5G-99"/>
    <n v="24"/>
    <m/>
    <n v="1"/>
    <s v="5g-91"/>
    <d v="2023-09-11T00:00:00"/>
    <m/>
    <m/>
    <m/>
    <m/>
    <m/>
    <s v="TMG"/>
    <x v="0"/>
    <m/>
    <e v="#N/A"/>
    <e v="#N/A"/>
    <m/>
    <m/>
    <m/>
    <m/>
    <m/>
    <m/>
    <m/>
    <m/>
    <m/>
    <m/>
    <m/>
    <m/>
    <m/>
    <m/>
    <m/>
    <m/>
    <m/>
    <m/>
    <m/>
    <m/>
    <m/>
    <m/>
    <s v="DQMIR0723_JLNKIPAS"/>
    <s v="4902129270/ 4902127129"/>
  </r>
  <r>
    <n v="402"/>
    <s v="Muhammad Nur Haimi Bin Amdan"/>
    <s v="11.0 PO Issued"/>
    <m/>
    <s v="PO Issued"/>
    <m/>
    <s v="ST"/>
    <m/>
    <s v="H5G2300829"/>
    <m/>
    <s v="TMCA/231868"/>
    <s v="DBHSG0271"/>
    <s v="PAC2310805"/>
    <m/>
    <s v="ST-SHL-0101-TP"/>
    <m/>
    <m/>
    <n v="0"/>
    <s v="PO Issued"/>
    <e v="#REF!"/>
    <x v="0"/>
    <s v="5G-99"/>
    <n v="25"/>
    <s v="5G CPQ-OCT"/>
    <s v="P3"/>
    <m/>
    <d v="2023-09-11T00:00:00"/>
    <m/>
    <m/>
    <m/>
    <m/>
    <m/>
    <s v="TMG"/>
    <x v="0"/>
    <m/>
    <e v="#N/A"/>
    <e v="#N/A"/>
    <m/>
    <m/>
    <m/>
    <m/>
    <m/>
    <m/>
    <m/>
    <m/>
    <m/>
    <m/>
    <m/>
    <m/>
    <m/>
    <m/>
    <m/>
    <m/>
    <m/>
    <m/>
    <m/>
    <m/>
    <m/>
    <m/>
    <s v="DBHSG0271_JLNPADANG"/>
    <m/>
  </r>
  <r>
    <n v="403"/>
    <s v="Muhamad Zaini Bin Mahamad Sarip"/>
    <s v="8.4 SPOF"/>
    <m/>
    <s v="SPOF"/>
    <m/>
    <s v="ST"/>
    <m/>
    <s v="H5G2300823"/>
    <m/>
    <s v="TMCA/231896"/>
    <s v="DBHSG0221"/>
    <m/>
    <m/>
    <s v="ST-SWF-0044-TP"/>
    <m/>
    <m/>
    <n v="0"/>
    <s v="Queried - Require More Information From NeC/AND"/>
    <e v="#REF!"/>
    <x v="0"/>
    <s v="5G-99"/>
    <n v="26"/>
    <s v="5G CPQ-OCT"/>
    <s v="P3"/>
    <m/>
    <d v="2023-09-11T00:00:00"/>
    <m/>
    <m/>
    <m/>
    <m/>
    <m/>
    <s v="TMG"/>
    <x v="0"/>
    <m/>
    <e v="#N/A"/>
    <e v="#N/A"/>
    <m/>
    <m/>
    <m/>
    <m/>
    <m/>
    <m/>
    <m/>
    <m/>
    <m/>
    <m/>
    <m/>
    <m/>
    <m/>
    <m/>
    <m/>
    <m/>
    <m/>
    <m/>
    <m/>
    <m/>
    <m/>
    <m/>
    <s v="DBHSG0221_JLNANGGERIK"/>
    <m/>
  </r>
  <r>
    <n v="404"/>
    <s v="Mohd Nasharulhisham Bin Mohd Nasir"/>
    <s v="8.1 Queried - to remove PU item"/>
    <d v="2023-10-11T00:00:00"/>
    <s v="to remove PU item- done email to nec &amp; ND 11/10/2023"/>
    <m/>
    <s v="ST"/>
    <m/>
    <m/>
    <m/>
    <s v="TMCA/231960"/>
    <s v="DBHSG0248"/>
    <m/>
    <m/>
    <s v="ST-PRB-0058-TP"/>
    <m/>
    <m/>
    <n v="0"/>
    <s v="Queried - Require More Information From NeC/AND"/>
    <e v="#REF!"/>
    <x v="0"/>
    <s v="5G-99"/>
    <n v="27"/>
    <s v="5G CPQ-OCT"/>
    <s v="P3"/>
    <m/>
    <d v="2023-09-11T00:00:00"/>
    <m/>
    <m/>
    <m/>
    <m/>
    <m/>
    <s v="TMG"/>
    <x v="0"/>
    <m/>
    <e v="#N/A"/>
    <e v="#N/A"/>
    <m/>
    <m/>
    <m/>
    <m/>
    <m/>
    <m/>
    <m/>
    <m/>
    <m/>
    <m/>
    <m/>
    <m/>
    <m/>
    <m/>
    <m/>
    <m/>
    <m/>
    <m/>
    <m/>
    <m/>
    <m/>
    <m/>
    <s v="DBHSG0248_JLNSUNGAITUA"/>
    <m/>
  </r>
  <r>
    <n v="405"/>
    <s v="Muhammad Nur Haimi Bin Amdan"/>
    <s v="10.0 Sent to CPA for PR Creation"/>
    <m/>
    <s v="Proceed PR, TP approved. cuma BOQ tidak bertandata"/>
    <m/>
    <s v="ST"/>
    <m/>
    <m/>
    <m/>
    <s v="TMCA/231881"/>
    <s v="DBHSG0244"/>
    <m/>
    <m/>
    <m/>
    <m/>
    <m/>
    <n v="0"/>
    <s v="PR Creation"/>
    <e v="#REF!"/>
    <x v="0"/>
    <s v="5G-99"/>
    <n v="28"/>
    <m/>
    <n v="3"/>
    <s v=""/>
    <d v="2023-09-11T00:00:00"/>
    <m/>
    <m/>
    <m/>
    <m/>
    <m/>
    <s v="TMG"/>
    <x v="0"/>
    <m/>
    <e v="#N/A"/>
    <e v="#N/A"/>
    <m/>
    <m/>
    <m/>
    <m/>
    <m/>
    <m/>
    <m/>
    <m/>
    <m/>
    <m/>
    <m/>
    <m/>
    <m/>
    <m/>
    <m/>
    <m/>
    <m/>
    <m/>
    <m/>
    <m/>
    <m/>
    <m/>
    <s v="DBHSG0244_BATANGKALI"/>
    <m/>
  </r>
  <r>
    <n v="406"/>
    <s v="Hasrul Nizam Bin Othman"/>
    <s v="11.0 PO Issued"/>
    <d v="2023-09-08T00:00:00"/>
    <s v="PO READY"/>
    <m/>
    <s v="Johor Selatan"/>
    <m/>
    <m/>
    <m/>
    <s v="TMSA/231035"/>
    <s v="DJKTT0936"/>
    <m/>
    <m/>
    <s v="JS-KRS-0150-TP"/>
    <m/>
    <m/>
    <n v="0"/>
    <s v="PO Issued"/>
    <e v="#REF!"/>
    <x v="0"/>
    <s v="5G-99"/>
    <n v="29"/>
    <m/>
    <n v="2"/>
    <s v=""/>
    <d v="2023-09-11T00:00:00"/>
    <m/>
    <m/>
    <m/>
    <m/>
    <m/>
    <s v="TMG"/>
    <x v="0"/>
    <m/>
    <e v="#N/A"/>
    <e v="#N/A"/>
    <m/>
    <m/>
    <m/>
    <m/>
    <m/>
    <m/>
    <m/>
    <m/>
    <m/>
    <m/>
    <m/>
    <m/>
    <m/>
    <m/>
    <m/>
    <m/>
    <m/>
    <m/>
    <m/>
    <m/>
    <m/>
    <m/>
    <s v="DJKTT0936_PUSATLATIHANTEMPURTENTERADARAT"/>
    <n v="4902143073"/>
  </r>
  <r>
    <n v="407"/>
    <s v="Yuhaniz Binti Baidzawi"/>
    <s v="11.0 PO Issued"/>
    <d v="2023-10-05T00:00:00"/>
    <m/>
    <s v="4902154966"/>
    <s v="PRK"/>
    <m/>
    <s v="H5G2300973"/>
    <m/>
    <s v="TMNA/232606"/>
    <s v="DAMJG0556"/>
    <m/>
    <m/>
    <s v="PRK-SOL-0611-TP"/>
    <m/>
    <m/>
    <n v="0"/>
    <s v="PO Issued"/>
    <e v="#REF!"/>
    <x v="0"/>
    <s v="5G-99"/>
    <n v="30"/>
    <s v="5G CPQ-OCT"/>
    <s v="P1"/>
    <m/>
    <d v="2023-09-11T00:00:00"/>
    <m/>
    <m/>
    <m/>
    <m/>
    <m/>
    <s v="TMG"/>
    <x v="0"/>
    <s v="H5G FOC SW_F51/F52 SPUR (12C) CSR DAMJG0556_BBSAP_SW BANDAR BARU SETIA_x000a_AWAN PERDANA"/>
    <e v="#N/A"/>
    <e v="#N/A"/>
    <m/>
    <m/>
    <m/>
    <m/>
    <m/>
    <m/>
    <m/>
    <s v="3400038638_x000a_"/>
    <s v="CITAGLOBAL ENGINEERING SERVICESSDN. BHD."/>
    <m/>
    <m/>
    <m/>
    <m/>
    <m/>
    <m/>
    <m/>
    <m/>
    <m/>
    <m/>
    <m/>
    <m/>
    <m/>
    <s v="DAMJG0556_BBSAP"/>
    <m/>
  </r>
  <r>
    <n v="408"/>
    <s v="Yuhaniz Binti Baidzawi"/>
    <s v="11.0 PO Issued"/>
    <d v="2023-10-09T00:00:00"/>
    <s v="TMNA/224550 LOR Created, pending TP Submission. TM"/>
    <s v="4902156036"/>
    <s v="PRK"/>
    <m/>
    <s v="H5G2205516"/>
    <m/>
    <s v="TMNA/224550/TMNA/224549"/>
    <s v="DPSPS0083"/>
    <m/>
    <m/>
    <s v="PRK-HTU-0615-TP"/>
    <m/>
    <m/>
    <n v="0"/>
    <s v="PO Issued"/>
    <e v="#REF!"/>
    <x v="0"/>
    <s v="5G-99"/>
    <n v="31"/>
    <m/>
    <n v="2"/>
    <s v=""/>
    <d v="2023-09-11T00:00:00"/>
    <m/>
    <m/>
    <m/>
    <m/>
    <m/>
    <s v="TMG"/>
    <x v="0"/>
    <s v="H5G FOC PB_F46 SPUR (12C) CSR DPSPS0083 SMKA NIBONG TEBAL"/>
    <e v="#N/A"/>
    <e v="#N/A"/>
    <m/>
    <m/>
    <m/>
    <m/>
    <m/>
    <m/>
    <m/>
    <m/>
    <m/>
    <m/>
    <m/>
    <m/>
    <m/>
    <m/>
    <m/>
    <m/>
    <m/>
    <m/>
    <m/>
    <m/>
    <m/>
    <m/>
    <s v="DPSPS0083_SMKANIBONGTEBAL"/>
    <m/>
  </r>
  <r>
    <n v="409"/>
    <s v="Nor Alia Binti Ismail Khafidz"/>
    <s v="11.0 PO Issued"/>
    <m/>
    <s v=""/>
    <m/>
    <s v="NS"/>
    <m/>
    <m/>
    <m/>
    <s v="TMSA/222466"/>
    <s v="DNSBN0257"/>
    <m/>
    <m/>
    <m/>
    <m/>
    <m/>
    <n v="0"/>
    <s v="PO Issued"/>
    <e v="#REF!"/>
    <x v="0"/>
    <s v="5G-99"/>
    <n v="32"/>
    <m/>
    <n v="2"/>
    <s v=""/>
    <d v="2023-09-11T00:00:00"/>
    <m/>
    <m/>
    <m/>
    <m/>
    <m/>
    <s v="TMG"/>
    <x v="0"/>
    <m/>
    <e v="#N/A"/>
    <e v="#N/A"/>
    <m/>
    <m/>
    <m/>
    <m/>
    <m/>
    <m/>
    <m/>
    <m/>
    <m/>
    <m/>
    <m/>
    <m/>
    <m/>
    <m/>
    <m/>
    <m/>
    <m/>
    <m/>
    <m/>
    <m/>
    <m/>
    <m/>
    <s v="DNSBN0257_JLNSIKAMAT-TMNANGSANA"/>
    <n v="4902143524"/>
  </r>
  <r>
    <n v="410"/>
    <s v="Hazrin Bin Mohammad"/>
    <s v="11.0 PO Issued"/>
    <m/>
    <s v="Reduced cable length from 4km to 2km based on TP"/>
    <m/>
    <s v="PRK"/>
    <m/>
    <s v="H5G2300987"/>
    <m/>
    <s v="TMNA/232610 &amp; TMNA/232609"/>
    <s v="DCCAM0119"/>
    <m/>
    <m/>
    <s v="PRK-KBR-0072-TP"/>
    <m/>
    <m/>
    <n v="0"/>
    <s v="PO Issued"/>
    <e v="#REF!"/>
    <x v="0"/>
    <s v="5G-99"/>
    <n v="33"/>
    <m/>
    <n v="1"/>
    <s v="5g-91"/>
    <d v="2023-09-11T00:00:00"/>
    <m/>
    <m/>
    <m/>
    <m/>
    <m/>
    <s v="TMG"/>
    <x v="0"/>
    <s v="H5G FOC CH_F24 SPUR (12C) CSR DCCAM0119_KGRAJATNHRATA_KGR KAMPUNG RAJA"/>
    <e v="#N/A"/>
    <e v="#N/A"/>
    <m/>
    <m/>
    <m/>
    <m/>
    <m/>
    <m/>
    <m/>
    <n v="3400038660"/>
    <s v="KEJURUTERAAN BINA RANGKAIAN SDN. BHD."/>
    <m/>
    <m/>
    <m/>
    <m/>
    <m/>
    <m/>
    <m/>
    <m/>
    <m/>
    <m/>
    <m/>
    <m/>
    <m/>
    <s v="DCCAM0119_KGRAJAHILLTANAHRATA"/>
    <s v="4902145922 / 4902145953"/>
  </r>
  <r>
    <n v="411"/>
    <s v="Mohd Azrul Nizam Bin Aziz"/>
    <s v="11.0 PO Issued"/>
    <m/>
    <s v="4902145926"/>
    <m/>
    <s v="KD/PR"/>
    <m/>
    <s v="H5G2300888"/>
    <m/>
    <s v="TMNA/232538"/>
    <s v="DRPER0015"/>
    <m/>
    <m/>
    <s v="KD/PL-LIT-0171-TP"/>
    <m/>
    <m/>
    <n v="0"/>
    <s v="PO Issued"/>
    <e v="#REF!"/>
    <x v="0"/>
    <s v="5G-99"/>
    <n v="34"/>
    <m/>
    <n v="1"/>
    <s v="5g-91"/>
    <d v="2023-09-11T00:00:00"/>
    <m/>
    <m/>
    <m/>
    <m/>
    <m/>
    <s v="TMG"/>
    <x v="0"/>
    <s v="H5G_FOC BES F15 CSR DRPER0015_KGGUARMUSANG_BES (DNB_HORIZON 5G)"/>
    <e v="#N/A"/>
    <e v="#N/A"/>
    <m/>
    <m/>
    <m/>
    <m/>
    <m/>
    <m/>
    <m/>
    <n v="3400038960"/>
    <s v="LITE KABEL SDN. BHD."/>
    <m/>
    <m/>
    <m/>
    <m/>
    <m/>
    <m/>
    <m/>
    <m/>
    <m/>
    <m/>
    <m/>
    <m/>
    <m/>
    <s v="DRPER0015_KGGUARMUSANG"/>
    <n v="4902140762"/>
  </r>
  <r>
    <n v="412"/>
    <s v="Mohd Azrul Nizam Bin Aziz"/>
    <s v="11.0 PO Issued"/>
    <d v="2023-09-09T00:00:00"/>
    <s v="Order Sphere in progress, Project CRTD NULL, budge"/>
    <m/>
    <s v="PRK"/>
    <m/>
    <m/>
    <m/>
    <s v="TMNA/225084,TMNA/225083"/>
    <s v="DALRM0503"/>
    <m/>
    <m/>
    <m/>
    <m/>
    <m/>
    <n v="0"/>
    <s v="PO Issued"/>
    <e v="#REF!"/>
    <x v="0"/>
    <s v="5G-99"/>
    <n v="35"/>
    <m/>
    <n v="2"/>
    <s v=""/>
    <d v="2023-09-11T00:00:00"/>
    <m/>
    <m/>
    <m/>
    <m/>
    <m/>
    <s v="TMG"/>
    <x v="0"/>
    <m/>
    <e v="#N/A"/>
    <e v="#N/A"/>
    <m/>
    <m/>
    <m/>
    <m/>
    <m/>
    <m/>
    <m/>
    <m/>
    <m/>
    <m/>
    <m/>
    <m/>
    <m/>
    <m/>
    <m/>
    <m/>
    <m/>
    <m/>
    <m/>
    <m/>
    <m/>
    <m/>
    <s v="DALRM0503_SKNGAHIBRAHIM"/>
    <m/>
  </r>
  <r>
    <n v="413"/>
    <s v="Mohd Nasharulhisham Bin Mohd Nasir"/>
    <s v="12. Not Required PO / LOR"/>
    <d v="2023-10-04T00:00:00"/>
    <s v="Syahril Bin Hasan- COMFIRM tiada keperluan tambaha"/>
    <m/>
    <s v="PRK"/>
    <m/>
    <m/>
    <m/>
    <s v="TMNA/224148"/>
    <s v="DAKIN0213"/>
    <m/>
    <m/>
    <m/>
    <m/>
    <m/>
    <n v="0"/>
    <s v="PO Issued / Not Require LOR"/>
    <e v="#REF!"/>
    <x v="0"/>
    <s v="5G-99"/>
    <n v="36"/>
    <m/>
    <n v="2"/>
    <s v=""/>
    <d v="2023-09-11T00:00:00"/>
    <m/>
    <m/>
    <m/>
    <m/>
    <m/>
    <s v="TMG"/>
    <x v="0"/>
    <m/>
    <e v="#N/A"/>
    <e v="#N/A"/>
    <m/>
    <m/>
    <m/>
    <m/>
    <m/>
    <m/>
    <m/>
    <m/>
    <m/>
    <m/>
    <m/>
    <m/>
    <m/>
    <m/>
    <m/>
    <m/>
    <m/>
    <m/>
    <m/>
    <m/>
    <m/>
    <m/>
    <s v="DAKIN0213_SKSERIMUTIARA"/>
    <e v="#N/A"/>
  </r>
  <r>
    <n v="414"/>
    <s v="Mohd Nasharulhisham Bin Mohd Nasir"/>
    <s v="11.0 PO Issued"/>
    <d v="2023-09-09T00:00:00"/>
    <s v="4902146011"/>
    <s v="4902146011"/>
    <s v="PRK"/>
    <m/>
    <m/>
    <m/>
    <s v="TMNA/224672"/>
    <s v="DAKIN0349"/>
    <m/>
    <m/>
    <m/>
    <m/>
    <m/>
    <n v="0"/>
    <s v="PO Issued"/>
    <e v="#REF!"/>
    <x v="0"/>
    <s v="5G-99"/>
    <n v="37"/>
    <m/>
    <n v="2"/>
    <s v=""/>
    <d v="2023-09-11T00:00:00"/>
    <m/>
    <m/>
    <m/>
    <m/>
    <m/>
    <s v="TMG"/>
    <x v="0"/>
    <m/>
    <e v="#N/A"/>
    <e v="#N/A"/>
    <m/>
    <m/>
    <m/>
    <m/>
    <m/>
    <m/>
    <m/>
    <m/>
    <m/>
    <m/>
    <m/>
    <m/>
    <m/>
    <m/>
    <m/>
    <m/>
    <m/>
    <m/>
    <m/>
    <m/>
    <m/>
    <m/>
    <s v="DAKIN0349_SMKSIMPANGPULAI"/>
    <m/>
  </r>
  <r>
    <n v="415"/>
    <s v="Yuhaniz Binti Baidzawi"/>
    <s v="12. Not Required PO / LOR"/>
    <d v="2023-09-28T00:00:00"/>
    <s v="28/9 : RPKA APPROVED, NO SI INFO IN VPRIME. 22/9: "/>
    <m/>
    <s v="PRK"/>
    <m/>
    <s v="H5G2206110"/>
    <m/>
    <s v="TMNA/225013"/>
    <s v="DAKIN0363"/>
    <m/>
    <m/>
    <m/>
    <m/>
    <m/>
    <n v="0"/>
    <s v="PO Issued / Not Require LOR"/>
    <e v="#REF!"/>
    <x v="0"/>
    <s v="5G-99"/>
    <n v="38"/>
    <m/>
    <n v="2"/>
    <s v=""/>
    <d v="2023-09-11T00:00:00"/>
    <m/>
    <m/>
    <m/>
    <m/>
    <m/>
    <s v="TMG"/>
    <x v="0"/>
    <s v="H5G FOC TJR_F11 SPUR (12C) CSR DAKIN0363 SMKBDRBARUPUTERA"/>
    <e v="#N/A"/>
    <e v="#N/A"/>
    <m/>
    <m/>
    <m/>
    <m/>
    <m/>
    <m/>
    <m/>
    <m/>
    <m/>
    <m/>
    <m/>
    <m/>
    <m/>
    <m/>
    <m/>
    <m/>
    <m/>
    <m/>
    <m/>
    <m/>
    <m/>
    <m/>
    <s v="DAKIN0363_SMKBDRBARUPUTERA"/>
    <e v="#N/A"/>
  </r>
  <r>
    <n v="416"/>
    <s v="Hasrul Nizam Bin Othman"/>
    <s v="11.0 PO Issued"/>
    <d v="2023-09-08T00:00:00"/>
    <s v="SUBMIT CPA TO CREATE PR"/>
    <m/>
    <s v="PHG"/>
    <m/>
    <m/>
    <m/>
    <s v="TMEA/230827"/>
    <s v="DCBNT0002"/>
    <m/>
    <m/>
    <s v="PHG-ABA-0246-TP"/>
    <m/>
    <m/>
    <n v="0"/>
    <s v="PO Issued"/>
    <e v="#REF!"/>
    <x v="0"/>
    <s v="5G-99"/>
    <n v="39"/>
    <m/>
    <n v="3"/>
    <s v=""/>
    <d v="2023-09-11T00:00:00"/>
    <m/>
    <m/>
    <m/>
    <m/>
    <m/>
    <s v="TMG"/>
    <x v="0"/>
    <m/>
    <e v="#N/A"/>
    <e v="#N/A"/>
    <m/>
    <m/>
    <m/>
    <m/>
    <m/>
    <m/>
    <m/>
    <m/>
    <m/>
    <m/>
    <m/>
    <m/>
    <m/>
    <m/>
    <m/>
    <m/>
    <m/>
    <m/>
    <m/>
    <m/>
    <m/>
    <m/>
    <s v="DCBNT0002_JLNFELDAKGSERTIK"/>
    <m/>
  </r>
  <r>
    <n v="417"/>
    <s v="Hasrul Nizam Bin Othman"/>
    <s v="11.0 PO Issued"/>
    <d v="2023-09-08T00:00:00"/>
    <s v="SUBMIT CPA TO CREATE PR"/>
    <m/>
    <s v="PHG"/>
    <m/>
    <m/>
    <m/>
    <s v="TMEA/231667"/>
    <s v="DCKTN0368"/>
    <m/>
    <m/>
    <s v="PHG-SKY-0013-TP"/>
    <m/>
    <m/>
    <n v="0"/>
    <s v="PO Issued"/>
    <e v="#REF!"/>
    <x v="0"/>
    <s v="5G-99"/>
    <n v="40"/>
    <m/>
    <n v="3"/>
    <s v=""/>
    <d v="2023-09-11T00:00:00"/>
    <m/>
    <m/>
    <m/>
    <m/>
    <m/>
    <s v="TMG"/>
    <x v="0"/>
    <m/>
    <e v="#N/A"/>
    <e v="#N/A"/>
    <m/>
    <m/>
    <m/>
    <m/>
    <m/>
    <m/>
    <m/>
    <m/>
    <m/>
    <m/>
    <m/>
    <m/>
    <m/>
    <m/>
    <m/>
    <m/>
    <m/>
    <m/>
    <m/>
    <m/>
    <m/>
    <m/>
    <s v="DCKTN0368_BLOCKZUMPHHOLDING"/>
    <m/>
  </r>
  <r>
    <n v="418"/>
    <s v="Nor Alia Binti Ismail Khafidz"/>
    <s v="12. Dropped by DNB"/>
    <m/>
    <s v="Order Cancel due to site drop"/>
    <m/>
    <s v="PHG"/>
    <m/>
    <m/>
    <m/>
    <s v="TMEA/231673"/>
    <s v="DCKTN0336"/>
    <m/>
    <m/>
    <s v="PHG-NRO-0188-TP"/>
    <m/>
    <m/>
    <n v="0"/>
    <s v="Not Require PO"/>
    <e v="#REF!"/>
    <x v="0"/>
    <s v="5G-99"/>
    <n v="41"/>
    <m/>
    <n v="3"/>
    <s v=""/>
    <d v="2023-09-11T00:00:00"/>
    <m/>
    <m/>
    <m/>
    <m/>
    <m/>
    <s v="TMG"/>
    <x v="0"/>
    <m/>
    <e v="#N/A"/>
    <e v="#N/A"/>
    <m/>
    <m/>
    <m/>
    <m/>
    <m/>
    <m/>
    <m/>
    <m/>
    <m/>
    <m/>
    <m/>
    <m/>
    <m/>
    <m/>
    <m/>
    <m/>
    <m/>
    <m/>
    <m/>
    <m/>
    <m/>
    <m/>
    <s v="DCKTN0336_JLNGEBENG24"/>
    <s v="NO PO"/>
  </r>
  <r>
    <n v="419"/>
    <s v="Hazrin Bin Mohammad"/>
    <s v="11.0 PO Issued"/>
    <d v="2023-09-09T00:00:00"/>
    <s v=""/>
    <m/>
    <s v="PHG"/>
    <m/>
    <m/>
    <m/>
    <s v="TMEA/231664"/>
    <s v="DCKTN0299"/>
    <m/>
    <m/>
    <s v="PHG-NRO-0177-TP"/>
    <m/>
    <m/>
    <n v="0"/>
    <s v="PO Issued"/>
    <e v="#REF!"/>
    <x v="0"/>
    <s v="5G-99"/>
    <n v="42"/>
    <m/>
    <n v="3"/>
    <s v=""/>
    <d v="2023-09-11T00:00:00"/>
    <m/>
    <m/>
    <m/>
    <m/>
    <m/>
    <s v="TMG"/>
    <x v="0"/>
    <m/>
    <e v="#N/A"/>
    <e v="#N/A"/>
    <m/>
    <m/>
    <m/>
    <m/>
    <m/>
    <m/>
    <m/>
    <m/>
    <m/>
    <m/>
    <m/>
    <m/>
    <m/>
    <m/>
    <m/>
    <m/>
    <m/>
    <m/>
    <m/>
    <m/>
    <m/>
    <m/>
    <s v="DCKTN0299_LRGBKTSTGMAJU"/>
    <n v="4902145943"/>
  </r>
  <r>
    <n v="420"/>
    <s v="Ts. Khairul Amilin Bin Mohamed Yusof"/>
    <s v="11.0 PO Issued"/>
    <d v="2023-09-07T00:00:00"/>
    <s v="8/8/23 : Pending verify TP by State. 9/9/23 : Stat"/>
    <m/>
    <s v="PRK"/>
    <m/>
    <m/>
    <m/>
    <s v="TMNA/232605"/>
    <s v="DAMJG0602"/>
    <m/>
    <m/>
    <s v="PRK-KIW-0128-TP"/>
    <m/>
    <m/>
    <n v="0"/>
    <s v="PO Issued"/>
    <e v="#REF!"/>
    <x v="0"/>
    <s v="5G-99"/>
    <n v="43"/>
    <m/>
    <n v="3"/>
    <s v=""/>
    <d v="2023-09-11T00:00:00"/>
    <m/>
    <m/>
    <m/>
    <m/>
    <m/>
    <s v="TMG"/>
    <x v="0"/>
    <m/>
    <e v="#N/A"/>
    <e v="#N/A"/>
    <m/>
    <m/>
    <m/>
    <m/>
    <m/>
    <m/>
    <m/>
    <m/>
    <m/>
    <m/>
    <m/>
    <m/>
    <m/>
    <m/>
    <m/>
    <m/>
    <m/>
    <m/>
    <m/>
    <m/>
    <m/>
    <m/>
    <s v="DAMJG0602_JLNKGPENCALANG1"/>
    <m/>
  </r>
  <r>
    <n v="421"/>
    <s v="Nor Alia Binti Ismail Khafidz"/>
    <s v="11.0 PO Issued"/>
    <m/>
    <s v=""/>
    <m/>
    <s v="PHG"/>
    <m/>
    <m/>
    <m/>
    <s v="TMEA/231668"/>
    <s v="DCKTN0338"/>
    <m/>
    <m/>
    <s v="PHG-SKY-0014-TP"/>
    <m/>
    <m/>
    <n v="0"/>
    <s v="PO Issued"/>
    <e v="#REF!"/>
    <x v="0"/>
    <s v="5G-99"/>
    <n v="44"/>
    <m/>
    <n v="3"/>
    <s v=""/>
    <d v="2023-09-11T00:00:00"/>
    <m/>
    <m/>
    <m/>
    <m/>
    <m/>
    <s v="TMG"/>
    <x v="0"/>
    <m/>
    <e v="#N/A"/>
    <e v="#N/A"/>
    <m/>
    <m/>
    <m/>
    <m/>
    <m/>
    <m/>
    <m/>
    <m/>
    <m/>
    <m/>
    <m/>
    <m/>
    <m/>
    <m/>
    <m/>
    <m/>
    <m/>
    <m/>
    <m/>
    <m/>
    <m/>
    <m/>
    <s v="DCKTN0338_KGMELAYUGAMBANG"/>
    <s v="NO PO"/>
  </r>
  <r>
    <n v="422"/>
    <s v="Yuhaniz Binti Baidzawi"/>
    <s v="11.0 PO Issued"/>
    <d v="2023-09-25T00:00:00"/>
    <s v="po : 4902151133"/>
    <n v="4902151133"/>
    <s v="PRK"/>
    <m/>
    <m/>
    <m/>
    <s v="TMNA/232551"/>
    <s v="DAKIN0223"/>
    <m/>
    <m/>
    <s v="PRK-SNR-0103"/>
    <m/>
    <m/>
    <n v="0"/>
    <s v="PO Issued"/>
    <e v="#REF!"/>
    <x v="0"/>
    <s v="5G-99"/>
    <n v="45"/>
    <s v="5G CPQ-OCT"/>
    <s v="P3"/>
    <m/>
    <d v="2023-09-11T00:00:00"/>
    <m/>
    <m/>
    <m/>
    <m/>
    <m/>
    <s v="TMG"/>
    <x v="0"/>
    <s v="H5G FOC GRT_F27/F28 SPUR (12C) CSR DAKIN0223 LAHAT"/>
    <e v="#N/A"/>
    <e v="#N/A"/>
    <m/>
    <m/>
    <m/>
    <m/>
    <m/>
    <m/>
    <m/>
    <m/>
    <m/>
    <m/>
    <m/>
    <m/>
    <m/>
    <m/>
    <m/>
    <m/>
    <m/>
    <m/>
    <m/>
    <m/>
    <m/>
    <m/>
    <s v="DAKIN0223_LAHAT"/>
    <m/>
  </r>
  <r>
    <n v="423"/>
    <s v="Mohd Syahmi Bin Chik"/>
    <s v="11.0 PO Issued"/>
    <m/>
    <s v="Po dah issued. ada 2nd PO issued-4902149280"/>
    <s v="4902149280"/>
    <s v="PRK"/>
    <m/>
    <m/>
    <m/>
    <s v="TMNA/232565"/>
    <s v="DAMLM0730"/>
    <m/>
    <m/>
    <s v="PRK-CGE-0104-TP"/>
    <m/>
    <m/>
    <n v="0"/>
    <s v="PO Issued"/>
    <e v="#REF!"/>
    <x v="0"/>
    <s v="5G-99"/>
    <n v="46"/>
    <m/>
    <n v="3"/>
    <s v=""/>
    <d v="2023-09-11T00:00:00"/>
    <m/>
    <m/>
    <m/>
    <m/>
    <m/>
    <s v="TMG"/>
    <x v="0"/>
    <m/>
    <e v="#N/A"/>
    <e v="#N/A"/>
    <m/>
    <m/>
    <m/>
    <m/>
    <m/>
    <m/>
    <m/>
    <m/>
    <m/>
    <m/>
    <m/>
    <m/>
    <m/>
    <m/>
    <m/>
    <m/>
    <m/>
    <m/>
    <m/>
    <m/>
    <m/>
    <m/>
    <s v="DAMLM0730_JLNBERNAM 1TAMANBERNAMBARU"/>
    <m/>
  </r>
  <r>
    <n v="424"/>
    <s v="Mohd Syahmi Bin Chik"/>
    <s v="11.0 PO Issued"/>
    <m/>
    <s v="BOQ not tally with TP. No proper TP.FOC ada budget"/>
    <m/>
    <s v="PRK"/>
    <m/>
    <m/>
    <m/>
    <s v="TMNA/232607 &amp; TMNA/232608"/>
    <s v="DAHPK0071"/>
    <m/>
    <m/>
    <s v="PRK-OCK-0171-TP,PRK-OCK-0172-TP"/>
    <m/>
    <m/>
    <n v="0"/>
    <s v="PO Issued"/>
    <e v="#REF!"/>
    <x v="0"/>
    <s v="5G-99"/>
    <n v="47"/>
    <s v="5G CPQ-OCT"/>
    <s v="P1"/>
    <m/>
    <d v="2023-09-11T00:00:00"/>
    <m/>
    <m/>
    <m/>
    <m/>
    <m/>
    <s v="TMG"/>
    <x v="0"/>
    <m/>
    <e v="#N/A"/>
    <e v="#N/A"/>
    <m/>
    <m/>
    <m/>
    <m/>
    <m/>
    <m/>
    <m/>
    <m/>
    <m/>
    <m/>
    <m/>
    <m/>
    <m/>
    <m/>
    <m/>
    <m/>
    <m/>
    <m/>
    <m/>
    <m/>
    <m/>
    <m/>
    <s v="DAHPK0071_KGSGBTSUNGAIMANIK"/>
    <m/>
  </r>
  <r>
    <n v="425"/>
    <s v="Ilman Afif Bin Zulkifli"/>
    <s v="10.1 PR Created"/>
    <d v="2023-09-08T00:00:00"/>
    <s v=""/>
    <m/>
    <s v="KG/SB"/>
    <m/>
    <s v="H5G2300936"/>
    <m/>
    <s v="TMWA/230491"/>
    <s v="DQKCH0405"/>
    <m/>
    <m/>
    <m/>
    <m/>
    <m/>
    <n v="0"/>
    <s v="Pending PR Release"/>
    <e v="#REF!"/>
    <x v="0"/>
    <s v="5G-99"/>
    <n v="48"/>
    <s v="5G CPQ-OCT"/>
    <s v="P3"/>
    <m/>
    <d v="2023-09-11T00:00:00"/>
    <m/>
    <m/>
    <m/>
    <m/>
    <m/>
    <s v="TMG"/>
    <x v="0"/>
    <m/>
    <e v="#N/A"/>
    <e v="#N/A"/>
    <m/>
    <m/>
    <m/>
    <m/>
    <m/>
    <m/>
    <m/>
    <m/>
    <m/>
    <m/>
    <m/>
    <m/>
    <m/>
    <m/>
    <m/>
    <m/>
    <m/>
    <m/>
    <m/>
    <m/>
    <m/>
    <m/>
    <s v="DQKCH0405_JLNKGSERATAU"/>
    <m/>
  </r>
  <r>
    <n v="426"/>
    <s v="Ilman Afif Bin Zulkifli"/>
    <s v="11.0 PO Issued"/>
    <m/>
    <s v=""/>
    <m/>
    <s v="KG/SB"/>
    <m/>
    <m/>
    <m/>
    <s v="TMWA/233142"/>
    <s v="DQSIB1001"/>
    <m/>
    <m/>
    <m/>
    <m/>
    <m/>
    <n v="0"/>
    <s v="PO Issued"/>
    <e v="#REF!"/>
    <x v="0"/>
    <s v="5G-99"/>
    <n v="49"/>
    <m/>
    <n v="3"/>
    <s v=""/>
    <d v="2023-09-11T00:00:00"/>
    <m/>
    <m/>
    <m/>
    <m/>
    <m/>
    <s v="TMG"/>
    <x v="0"/>
    <m/>
    <e v="#N/A"/>
    <e v="#N/A"/>
    <m/>
    <m/>
    <m/>
    <m/>
    <m/>
    <m/>
    <m/>
    <m/>
    <m/>
    <m/>
    <m/>
    <m/>
    <m/>
    <m/>
    <m/>
    <m/>
    <m/>
    <m/>
    <m/>
    <m/>
    <m/>
    <m/>
    <s v="DQSIB1001_LRGALAN8"/>
    <m/>
  </r>
  <r>
    <n v="427"/>
    <s v="Nur Fauziah Binti Abdullah Shuhaimy"/>
    <s v="11.0 PO Issued"/>
    <d v="2023-09-09T00:00:00"/>
    <s v="PO : 4902146355 - 11/09/2023"/>
    <m/>
    <s v="MR/BIN"/>
    <m/>
    <m/>
    <m/>
    <s v="TMWA/237267"/>
    <s v="DQMIR0669"/>
    <m/>
    <m/>
    <m/>
    <m/>
    <m/>
    <n v="0"/>
    <s v="PO Issued"/>
    <e v="#REF!"/>
    <x v="0"/>
    <s v="5G-99"/>
    <n v="50"/>
    <m/>
    <n v="3"/>
    <s v=""/>
    <d v="2023-09-11T00:00:00"/>
    <m/>
    <m/>
    <m/>
    <m/>
    <m/>
    <s v="TMG"/>
    <x v="0"/>
    <m/>
    <e v="#N/A"/>
    <e v="#N/A"/>
    <m/>
    <m/>
    <m/>
    <m/>
    <m/>
    <m/>
    <m/>
    <m/>
    <m/>
    <m/>
    <m/>
    <m/>
    <m/>
    <m/>
    <m/>
    <m/>
    <m/>
    <m/>
    <m/>
    <m/>
    <m/>
    <m/>
    <s v="DQMIR0669_KGTUNKUABDULRAHMAN"/>
    <n v="4902146355"/>
  </r>
  <r>
    <n v="428"/>
    <s v="Mohd Azrul Nizam Bin Aziz"/>
    <s v="12. Dropped by DNB"/>
    <m/>
    <s v="Order Sphere cancelled, Project CRTD NULL, budget "/>
    <m/>
    <s v="PHG"/>
    <m/>
    <m/>
    <m/>
    <s v="TMEA/231669"/>
    <s v="DCKTN0413"/>
    <m/>
    <m/>
    <m/>
    <m/>
    <m/>
    <n v="0"/>
    <s v="Not Require PO"/>
    <e v="#REF!"/>
    <x v="0"/>
    <s v="5G-99"/>
    <n v="51"/>
    <m/>
    <n v="3"/>
    <s v=""/>
    <d v="2023-09-11T00:00:00"/>
    <m/>
    <m/>
    <m/>
    <m/>
    <m/>
    <s v="TMG"/>
    <x v="0"/>
    <m/>
    <e v="#N/A"/>
    <e v="#N/A"/>
    <m/>
    <m/>
    <m/>
    <m/>
    <m/>
    <m/>
    <m/>
    <m/>
    <m/>
    <m/>
    <m/>
    <m/>
    <m/>
    <m/>
    <m/>
    <m/>
    <m/>
    <m/>
    <m/>
    <m/>
    <m/>
    <m/>
    <s v="DCKTN0413_TMNSEMAMBU1"/>
    <m/>
  </r>
  <r>
    <n v="429"/>
    <s v="Mohd Nasharulhisham Bin Mohd Nasir"/>
    <s v="11.0 PO Issued"/>
    <d v="2023-09-10T00:00:00"/>
    <s v="4902146817"/>
    <m/>
    <s v="KG/SB"/>
    <m/>
    <s v="H5G2300770"/>
    <m/>
    <s v="TMWA/230468"/>
    <s v="DQBAU0038"/>
    <m/>
    <m/>
    <m/>
    <m/>
    <m/>
    <n v="0"/>
    <s v="PO Issued"/>
    <e v="#REF!"/>
    <x v="0"/>
    <s v="5G-99"/>
    <n v="52"/>
    <s v="5G CPQ-OCT"/>
    <s v="P3"/>
    <m/>
    <d v="2023-09-11T00:00:00"/>
    <m/>
    <m/>
    <m/>
    <m/>
    <m/>
    <s v="TMG"/>
    <x v="0"/>
    <m/>
    <e v="#N/A"/>
    <e v="#N/A"/>
    <m/>
    <m/>
    <m/>
    <m/>
    <m/>
    <m/>
    <m/>
    <m/>
    <m/>
    <m/>
    <m/>
    <m/>
    <m/>
    <m/>
    <m/>
    <m/>
    <m/>
    <m/>
    <m/>
    <m/>
    <m/>
    <m/>
    <s v="DQBAU0038_JLNSEBUKU"/>
    <e v="#N/A"/>
  </r>
  <r>
    <n v="430"/>
    <s v="Muhamad Hamizi Bin Mua'anaff"/>
    <s v="12. In WWPO"/>
    <d v="2023-09-09T00:00:00"/>
    <s v="Based On CPA Feedback This Project In WWPO List"/>
    <m/>
    <s v="KG/SB"/>
    <m/>
    <s v="H5G2300768"/>
    <m/>
    <s v="TMWA/230469"/>
    <s v="DQBAU0033"/>
    <m/>
    <m/>
    <m/>
    <m/>
    <m/>
    <n v="0"/>
    <s v="In WWPO"/>
    <e v="#REF!"/>
    <x v="0"/>
    <s v="5G-99"/>
    <n v="53"/>
    <s v="5G CPQ-OCT"/>
    <s v="P3"/>
    <m/>
    <d v="2023-09-11T00:00:00"/>
    <m/>
    <m/>
    <m/>
    <m/>
    <m/>
    <s v="TMG"/>
    <x v="0"/>
    <m/>
    <e v="#N/A"/>
    <e v="#N/A"/>
    <m/>
    <m/>
    <m/>
    <m/>
    <m/>
    <m/>
    <m/>
    <m/>
    <m/>
    <m/>
    <m/>
    <m/>
    <m/>
    <m/>
    <m/>
    <m/>
    <m/>
    <m/>
    <m/>
    <m/>
    <m/>
    <m/>
    <s v="DQBAU0033_JLNPENGHULUDURIN"/>
    <m/>
  </r>
  <r>
    <n v="431"/>
    <s v="Nur Syarina Binti Mohamad Resad"/>
    <s v="11.0 PO Issued"/>
    <d v="2023-09-22T00:00:00"/>
    <s v="4902149602"/>
    <n v="4902149602"/>
    <s v="MR/BIN"/>
    <m/>
    <s v="H5G2300861"/>
    <m/>
    <s v="TMWA/237254"/>
    <s v="DQMIR0724"/>
    <m/>
    <m/>
    <m/>
    <m/>
    <m/>
    <n v="0"/>
    <s v="PO Issued"/>
    <e v="#REF!"/>
    <x v="0"/>
    <s v="5G-99"/>
    <n v="54"/>
    <s v="5G CPQ-OCT"/>
    <s v="P1"/>
    <m/>
    <d v="2023-09-11T00:00:00"/>
    <m/>
    <m/>
    <m/>
    <m/>
    <m/>
    <s v="TMG"/>
    <x v="0"/>
    <s v="5G DNB DQMIR0724 1 IUC/ CSR &amp; FOC LTG_F18 (SPUR 24C/12C)/LTG_F20 (SPUR 24C/12C) FOR JALAN PULASAN SENADIN, 98000 MIRI"/>
    <e v="#N/A"/>
    <e v="#N/A"/>
    <m/>
    <m/>
    <m/>
    <m/>
    <m/>
    <m/>
    <m/>
    <m/>
    <m/>
    <m/>
    <m/>
    <m/>
    <m/>
    <m/>
    <m/>
    <m/>
    <m/>
    <m/>
    <m/>
    <m/>
    <m/>
    <m/>
    <s v="DQMIR0724_JLNPULASANSENADIN"/>
    <n v="1003673565"/>
  </r>
  <r>
    <n v="432"/>
    <s v="Nur Syarina Binti Mohamad Resad"/>
    <s v="11.0 PO Issued"/>
    <d v="2023-09-25T00:00:00"/>
    <s v="4902151476"/>
    <n v="4902151476"/>
    <s v="MR/BIN"/>
    <m/>
    <s v="H5G2300868"/>
    <m/>
    <s v="TMWA/237253"/>
    <s v="DQMIR0771"/>
    <m/>
    <m/>
    <m/>
    <m/>
    <m/>
    <n v="0"/>
    <s v="PO Issued"/>
    <e v="#REF!"/>
    <x v="0"/>
    <s v="5G-99"/>
    <n v="55"/>
    <s v="5G CPQ-OCT"/>
    <s v="P3"/>
    <m/>
    <d v="2023-09-11T00:00:00"/>
    <m/>
    <m/>
    <m/>
    <m/>
    <m/>
    <s v="TMG"/>
    <x v="0"/>
    <s v="5G DNB DQMIR0771 1 IUC/ CSR &amp; FOC MR_F42 (SPUR 48C/12C)/MR_F43 (SPUR 48C/12C) FOR JALAN BAKAM, 98000 MIRI"/>
    <e v="#N/A"/>
    <e v="#N/A"/>
    <m/>
    <m/>
    <m/>
    <m/>
    <m/>
    <m/>
    <m/>
    <m/>
    <m/>
    <m/>
    <m/>
    <m/>
    <m/>
    <m/>
    <m/>
    <m/>
    <m/>
    <m/>
    <m/>
    <m/>
    <m/>
    <m/>
    <s v="DQMIR0771_JLNBAKAM"/>
    <n v="1003675374"/>
  </r>
  <r>
    <n v="433"/>
    <s v="Nur Syarina Binti Mohamad Resad"/>
    <s v="9.0 Insufficient Budget"/>
    <d v="2023-10-06T00:00:00"/>
    <s v="6/10/23: queried RPKA review status"/>
    <m/>
    <s v="MR/BIN"/>
    <m/>
    <s v="H5G2300964"/>
    <m/>
    <s v="TMWA/237266"/>
    <s v="DQMIR0703"/>
    <m/>
    <m/>
    <s v="MR/BIN-EMX-0202-TP"/>
    <m/>
    <m/>
    <n v="0"/>
    <s v="Insufficient Budget"/>
    <e v="#REF!"/>
    <x v="0"/>
    <s v="5G-99"/>
    <n v="56"/>
    <s v="5G CPQ-OCT"/>
    <s v="P3"/>
    <m/>
    <d v="2023-09-11T00:00:00"/>
    <m/>
    <m/>
    <m/>
    <m/>
    <m/>
    <s v="TMG"/>
    <x v="0"/>
    <s v="5G DNB DQMIR0703 1 IUC/ CSR &amp; FOC MR_F42(SPUR 24C/12C)/MR_F43(SPUR 24C/12C) FOR JALAN RIAM, 98000 MIRI"/>
    <e v="#N/A"/>
    <e v="#N/A"/>
    <m/>
    <m/>
    <m/>
    <m/>
    <m/>
    <m/>
    <m/>
    <m/>
    <m/>
    <m/>
    <m/>
    <m/>
    <m/>
    <m/>
    <m/>
    <m/>
    <m/>
    <m/>
    <m/>
    <m/>
    <m/>
    <m/>
    <s v="DQMIR0703_JLNRIAM"/>
    <m/>
  </r>
  <r>
    <n v="434"/>
    <s v="Mahmud Bin Zakaria"/>
    <s v="11.0 PO Issued"/>
    <m/>
    <s v="PO READY"/>
    <m/>
    <s v="KG/SB"/>
    <m/>
    <m/>
    <m/>
    <s v="TMWA/230462"/>
    <s v="DQSMH0866"/>
    <m/>
    <m/>
    <s v="KG/SB-PTU-0181-TP"/>
    <m/>
    <m/>
    <n v="0"/>
    <s v="PO Issued"/>
    <e v="#REF!"/>
    <x v="0"/>
    <s v="5G-99"/>
    <n v="57"/>
    <m/>
    <n v="3"/>
    <s v=""/>
    <d v="2023-09-11T00:00:00"/>
    <m/>
    <m/>
    <m/>
    <m/>
    <m/>
    <s v="TMG"/>
    <x v="0"/>
    <m/>
    <e v="#N/A"/>
    <e v="#N/A"/>
    <m/>
    <m/>
    <m/>
    <m/>
    <m/>
    <m/>
    <m/>
    <m/>
    <m/>
    <m/>
    <m/>
    <m/>
    <m/>
    <m/>
    <m/>
    <m/>
    <m/>
    <m/>
    <m/>
    <m/>
    <m/>
    <m/>
    <s v="DQSMH0866_LRGDESAILMU22E8A4"/>
    <n v="4902140111"/>
  </r>
  <r>
    <n v="435"/>
    <s v="Mahmud Bin Zakaria"/>
    <s v="11.0 PO Issued"/>
    <m/>
    <s v="PO READY"/>
    <m/>
    <s v="KG/SB"/>
    <m/>
    <m/>
    <m/>
    <s v="TMWA/230458"/>
    <s v="DQSMH0846"/>
    <m/>
    <m/>
    <s v="KG/SB-TTL-0253-TP"/>
    <m/>
    <m/>
    <n v="0"/>
    <s v="PO Issued"/>
    <e v="#REF!"/>
    <x v="0"/>
    <s v="5G-99"/>
    <n v="58"/>
    <m/>
    <n v="3"/>
    <s v=""/>
    <d v="2023-09-11T00:00:00"/>
    <m/>
    <m/>
    <m/>
    <m/>
    <m/>
    <s v="TMG"/>
    <x v="0"/>
    <m/>
    <e v="#N/A"/>
    <e v="#N/A"/>
    <m/>
    <m/>
    <m/>
    <m/>
    <m/>
    <m/>
    <m/>
    <m/>
    <m/>
    <m/>
    <m/>
    <m/>
    <m/>
    <m/>
    <m/>
    <m/>
    <m/>
    <m/>
    <m/>
    <m/>
    <m/>
    <m/>
    <s v="DQSMH0846_JLNKGPINANG"/>
    <n v="4902144739"/>
  </r>
  <r>
    <n v="436"/>
    <s v="Yuhaniz Binti Baidzawi"/>
    <s v="11.0 PO Issued"/>
    <d v="2023-09-11T00:00:00"/>
    <s v="4902145750"/>
    <m/>
    <s v="KG/SB"/>
    <m/>
    <s v="H5G2300793"/>
    <m/>
    <s v="TMWA/233147"/>
    <s v="DQSIB1000"/>
    <m/>
    <m/>
    <m/>
    <m/>
    <m/>
    <n v="0"/>
    <s v="PO Issued"/>
    <e v="#REF!"/>
    <x v="0"/>
    <s v="5G-99"/>
    <n v="59"/>
    <s v="5G CPQ-OCT"/>
    <s v="P3"/>
    <m/>
    <d v="2023-09-11T00:00:00"/>
    <m/>
    <m/>
    <m/>
    <m/>
    <m/>
    <s v="TMG"/>
    <x v="0"/>
    <m/>
    <e v="#N/A"/>
    <e v="#N/A"/>
    <m/>
    <m/>
    <m/>
    <m/>
    <m/>
    <m/>
    <m/>
    <m/>
    <m/>
    <m/>
    <m/>
    <m/>
    <m/>
    <m/>
    <m/>
    <m/>
    <m/>
    <m/>
    <m/>
    <m/>
    <m/>
    <m/>
    <s v="DQSIB1000_JLNUPPERLANANG"/>
    <e v="#N/A"/>
  </r>
  <r>
    <n v="437"/>
    <s v="Mohd Shahfre Bin Sa'afie"/>
    <s v="11.0 PO Issued"/>
    <m/>
    <s v="Done accept BOQ n process to release PR by CPM"/>
    <m/>
    <s v="KG/SB"/>
    <m/>
    <m/>
    <m/>
    <s v="TMWA/230461"/>
    <s v="DQSMH1331"/>
    <m/>
    <m/>
    <m/>
    <m/>
    <m/>
    <n v="0"/>
    <s v="PO Issued"/>
    <e v="#REF!"/>
    <x v="0"/>
    <s v="5G-99"/>
    <n v="60"/>
    <m/>
    <n v="3"/>
    <s v=""/>
    <d v="2023-09-11T00:00:00"/>
    <m/>
    <m/>
    <m/>
    <m/>
    <m/>
    <s v="TMG"/>
    <x v="0"/>
    <m/>
    <e v="#N/A"/>
    <e v="#N/A"/>
    <m/>
    <m/>
    <m/>
    <m/>
    <m/>
    <m/>
    <m/>
    <m/>
    <m/>
    <m/>
    <m/>
    <m/>
    <m/>
    <m/>
    <m/>
    <m/>
    <m/>
    <m/>
    <m/>
    <m/>
    <m/>
    <m/>
    <s v="DQSMH1331_JLNMUARATUANG"/>
    <e v="#N/A"/>
  </r>
  <r>
    <n v="438"/>
    <s v="Mahzura Binti Ramli"/>
    <s v="11.0 PO Issued"/>
    <m/>
    <s v=""/>
    <m/>
    <s v="KG/SB"/>
    <m/>
    <m/>
    <m/>
    <s v="TMWA/230455"/>
    <s v="DQKCH0504"/>
    <m/>
    <m/>
    <m/>
    <m/>
    <m/>
    <n v="0"/>
    <s v="PO Issued"/>
    <e v="#REF!"/>
    <x v="0"/>
    <s v="5G-99"/>
    <n v="61"/>
    <m/>
    <n v="3"/>
    <s v=""/>
    <d v="2023-09-11T00:00:00"/>
    <m/>
    <m/>
    <m/>
    <m/>
    <m/>
    <s v="TMG"/>
    <x v="0"/>
    <m/>
    <e v="#N/A"/>
    <e v="#N/A"/>
    <m/>
    <m/>
    <m/>
    <m/>
    <m/>
    <m/>
    <m/>
    <m/>
    <m/>
    <m/>
    <m/>
    <m/>
    <m/>
    <m/>
    <m/>
    <m/>
    <m/>
    <m/>
    <m/>
    <m/>
    <m/>
    <m/>
    <s v="DQKCH0504_LOT958JLNUTAMA"/>
    <e v="#N/A"/>
  </r>
  <r>
    <n v="439"/>
    <s v="Mahzura Binti Ramli"/>
    <s v="11.0 PO Issued"/>
    <m/>
    <s v=""/>
    <m/>
    <s v="MR/BIN"/>
    <m/>
    <s v="H5G2300619"/>
    <m/>
    <s v="TMWA/237223"/>
    <s v="DQMIR0697"/>
    <m/>
    <m/>
    <m/>
    <m/>
    <m/>
    <n v="0"/>
    <s v="PO Issued"/>
    <e v="#REF!"/>
    <x v="0"/>
    <s v="5G-99"/>
    <n v="62"/>
    <s v="5G CPQ-OCT"/>
    <s v="P3"/>
    <m/>
    <d v="2023-09-11T00:00:00"/>
    <m/>
    <m/>
    <m/>
    <m/>
    <m/>
    <s v="TMG"/>
    <x v="0"/>
    <m/>
    <e v="#N/A"/>
    <e v="#N/A"/>
    <m/>
    <m/>
    <m/>
    <m/>
    <m/>
    <m/>
    <m/>
    <m/>
    <m/>
    <m/>
    <m/>
    <m/>
    <m/>
    <m/>
    <m/>
    <m/>
    <m/>
    <m/>
    <m/>
    <m/>
    <m/>
    <m/>
    <s v="DQMIR0697_JLNTANJUNGMIRI"/>
    <e v="#N/A"/>
  </r>
  <r>
    <n v="440"/>
    <s v="Ahmad Zaki Bin Harris"/>
    <s v="11.0 PO Issued"/>
    <m/>
    <s v="4902145739"/>
    <s v="4902145739"/>
    <s v="KG/SB"/>
    <m/>
    <m/>
    <m/>
    <s v="TMWA/233157"/>
    <s v="DQSIB1040"/>
    <m/>
    <m/>
    <m/>
    <m/>
    <m/>
    <n v="0"/>
    <s v="PO Issued"/>
    <e v="#REF!"/>
    <x v="0"/>
    <s v="5G-99"/>
    <n v="63"/>
    <m/>
    <n v="3"/>
    <s v=""/>
    <d v="2023-09-11T00:00:00"/>
    <m/>
    <m/>
    <m/>
    <m/>
    <m/>
    <s v="TMG"/>
    <x v="0"/>
    <m/>
    <e v="#N/A"/>
    <e v="#N/A"/>
    <m/>
    <m/>
    <m/>
    <m/>
    <m/>
    <m/>
    <m/>
    <m/>
    <m/>
    <m/>
    <m/>
    <m/>
    <m/>
    <m/>
    <m/>
    <m/>
    <m/>
    <m/>
    <m/>
    <m/>
    <m/>
    <m/>
    <s v="DQSIB1040_LOGBAHAGIA"/>
    <e v="#N/A"/>
  </r>
  <r>
    <n v="441"/>
    <s v="Khairul Ikmal Bin Abdul Halim"/>
    <s v="7.0 Pending TP Submission"/>
    <d v="2023-09-08T00:00:00"/>
    <s v="Pending BOQ by contractor - old LOR approved by VM on 25/8, TP approved on 12/9 by Jimbai"/>
    <m/>
    <s v="MR/BIN"/>
    <m/>
    <s v="H5G2300466"/>
    <m/>
    <s v="TMWA/237196"/>
    <s v="DQMIR0710"/>
    <s v=" PAC2308152"/>
    <m/>
    <s v="MR/BIN-EMX-0205-TP"/>
    <m/>
    <m/>
    <n v="0"/>
    <s v="Pending TP Submission"/>
    <e v="#REF!"/>
    <x v="0"/>
    <s v="5G-99"/>
    <n v="64"/>
    <s v="5G CPQ-OCT"/>
    <s v="P3"/>
    <m/>
    <d v="2023-09-11T00:00:00"/>
    <m/>
    <m/>
    <m/>
    <m/>
    <m/>
    <s v="TMG"/>
    <x v="0"/>
    <m/>
    <e v="#N/A"/>
    <e v="#N/A"/>
    <m/>
    <m/>
    <m/>
    <m/>
    <m/>
    <m/>
    <m/>
    <m/>
    <m/>
    <m/>
    <m/>
    <m/>
    <m/>
    <m/>
    <m/>
    <m/>
    <m/>
    <m/>
    <m/>
    <m/>
    <m/>
    <m/>
    <s v="DQMIR0710_KGDESAJAYAMIRI"/>
    <e v="#N/A"/>
  </r>
  <r>
    <n v="442"/>
    <s v="Nur Fauziah Binti Abdullah Shuhaimy"/>
    <s v="11.0 PO Issued"/>
    <d v="2023-09-09T00:00:00"/>
    <s v="PO : 4902146434 - 11/09/2023"/>
    <m/>
    <s v="MR/BIN"/>
    <m/>
    <m/>
    <m/>
    <s v="TMWA/237252"/>
    <s v="DQMIR0756"/>
    <m/>
    <m/>
    <m/>
    <m/>
    <m/>
    <n v="0"/>
    <s v="PO Issued"/>
    <e v="#REF!"/>
    <x v="0"/>
    <s v="5G-99"/>
    <n v="65"/>
    <m/>
    <n v="3"/>
    <s v=""/>
    <d v="2023-09-11T00:00:00"/>
    <m/>
    <m/>
    <m/>
    <m/>
    <m/>
    <s v="TMG"/>
    <x v="0"/>
    <m/>
    <e v="#N/A"/>
    <e v="#N/A"/>
    <m/>
    <m/>
    <m/>
    <m/>
    <m/>
    <m/>
    <m/>
    <m/>
    <m/>
    <m/>
    <m/>
    <m/>
    <m/>
    <m/>
    <m/>
    <m/>
    <m/>
    <m/>
    <m/>
    <m/>
    <m/>
    <m/>
    <s v="DQMIR0756_KMGLOPENGTENGAH"/>
    <n v="4902146434"/>
  </r>
  <r>
    <n v="443"/>
    <s v="Ts. Khairul Amilin Bin Mohamed Yusof"/>
    <s v="11.0 PO Issued"/>
    <m/>
    <s v=""/>
    <m/>
    <s v="MR/BIN"/>
    <m/>
    <m/>
    <m/>
    <s v="TMWA/237251"/>
    <s v="DQMIR0715"/>
    <m/>
    <m/>
    <s v="MR/BIN-DAN-0078-TP"/>
    <m/>
    <m/>
    <n v="0"/>
    <s v="PO Issued"/>
    <e v="#REF!"/>
    <x v="0"/>
    <s v="5G-99"/>
    <n v="66"/>
    <s v="5G CPQ-OCT"/>
    <s v="P3"/>
    <m/>
    <d v="2023-09-11T00:00:00"/>
    <m/>
    <m/>
    <m/>
    <m/>
    <m/>
    <s v="TMG"/>
    <x v="0"/>
    <m/>
    <e v="#N/A"/>
    <e v="#N/A"/>
    <m/>
    <m/>
    <m/>
    <m/>
    <m/>
    <m/>
    <m/>
    <m/>
    <m/>
    <m/>
    <m/>
    <m/>
    <m/>
    <m/>
    <m/>
    <m/>
    <m/>
    <m/>
    <m/>
    <m/>
    <m/>
    <m/>
    <s v="DQMIR0715_ SHINYANGSHIPYARD"/>
    <e v="#N/A"/>
  </r>
  <r>
    <n v="444"/>
    <s v="Ahmad Zaki Bin Harris"/>
    <s v="11.0 PO Issued"/>
    <d v="2023-09-08T00:00:00"/>
    <s v="4902145996"/>
    <s v="4902145996"/>
    <s v="KG/SB"/>
    <m/>
    <m/>
    <m/>
    <s v="TMWA/230487"/>
    <s v="DQSMH0849"/>
    <m/>
    <m/>
    <m/>
    <m/>
    <m/>
    <n v="0"/>
    <s v="PO Issued"/>
    <e v="#REF!"/>
    <x v="0"/>
    <s v="5G-99"/>
    <n v="67"/>
    <m/>
    <n v="3"/>
    <s v=""/>
    <d v="2023-09-11T00:00:00"/>
    <m/>
    <m/>
    <m/>
    <m/>
    <m/>
    <s v="TMG"/>
    <x v="0"/>
    <m/>
    <e v="#N/A"/>
    <e v="#N/A"/>
    <m/>
    <m/>
    <m/>
    <m/>
    <m/>
    <m/>
    <m/>
    <m/>
    <m/>
    <m/>
    <m/>
    <m/>
    <m/>
    <m/>
    <m/>
    <m/>
    <m/>
    <m/>
    <m/>
    <m/>
    <m/>
    <m/>
    <s v="DQSMH0849_JLNKGEMPILAKOTA"/>
    <e v="#N/A"/>
  </r>
  <r>
    <n v="445"/>
    <s v="Ahmad Zaki Bin Harris"/>
    <s v="11.0 PO Issued"/>
    <d v="2023-09-08T00:00:00"/>
    <s v="4902145989"/>
    <s v="4902145989"/>
    <s v="KG/SB"/>
    <m/>
    <m/>
    <m/>
    <s v="TMWA/230478"/>
    <s v="DQSMH0855"/>
    <m/>
    <m/>
    <m/>
    <m/>
    <m/>
    <n v="0"/>
    <s v="PO Issued"/>
    <e v="#REF!"/>
    <x v="0"/>
    <s v="5G-99"/>
    <n v="68"/>
    <s v="5G CPQ-OCT"/>
    <s v="P3"/>
    <m/>
    <d v="2023-09-11T00:00:00"/>
    <m/>
    <m/>
    <m/>
    <m/>
    <m/>
    <s v="TMG"/>
    <x v="0"/>
    <m/>
    <e v="#N/A"/>
    <e v="#N/A"/>
    <m/>
    <m/>
    <m/>
    <m/>
    <m/>
    <m/>
    <m/>
    <m/>
    <m/>
    <m/>
    <m/>
    <m/>
    <m/>
    <m/>
    <m/>
    <m/>
    <m/>
    <m/>
    <m/>
    <m/>
    <m/>
    <m/>
    <s v="DQSMH0855_BGASEMONG"/>
    <e v="#N/A"/>
  </r>
  <r>
    <n v="446"/>
    <s v="Yuhaniz Binti Baidzawi"/>
    <s v="11.0 PO Issued"/>
    <d v="2023-09-08T00:00:00"/>
    <s v="12/9/2023 done submit docs to CPA"/>
    <m/>
    <s v="KG/SB"/>
    <m/>
    <m/>
    <m/>
    <s v="TMWA/230481"/>
    <s v="DQKCH0288"/>
    <m/>
    <m/>
    <m/>
    <m/>
    <m/>
    <n v="0"/>
    <s v="PO Issued"/>
    <e v="#REF!"/>
    <x v="0"/>
    <s v="5G-99"/>
    <n v="69"/>
    <s v="5G CPQ-OCT"/>
    <s v="P3"/>
    <m/>
    <d v="2023-09-11T00:00:00"/>
    <m/>
    <m/>
    <m/>
    <m/>
    <m/>
    <s v="TMG"/>
    <x v="0"/>
    <m/>
    <e v="#N/A"/>
    <e v="#N/A"/>
    <m/>
    <m/>
    <m/>
    <m/>
    <m/>
    <m/>
    <m/>
    <m/>
    <m/>
    <m/>
    <m/>
    <m/>
    <m/>
    <m/>
    <m/>
    <m/>
    <m/>
    <m/>
    <m/>
    <m/>
    <m/>
    <m/>
    <s v="DQKCH0288_TAPAHVILLAGE"/>
    <e v="#N/A"/>
  </r>
  <r>
    <n v="447"/>
    <s v="Khairul Ikmal Bin Abdul Halim"/>
    <s v="11.0 PO Issued"/>
    <m/>
    <s v=""/>
    <m/>
    <s v="KG/SB"/>
    <m/>
    <m/>
    <m/>
    <s v="TMWA/235046"/>
    <s v="DQBET0075"/>
    <m/>
    <m/>
    <m/>
    <m/>
    <m/>
    <n v="0"/>
    <s v="PO Issued"/>
    <e v="#REF!"/>
    <x v="0"/>
    <s v="5G-99"/>
    <n v="70"/>
    <m/>
    <n v="3"/>
    <s v=""/>
    <d v="2023-09-11T00:00:00"/>
    <m/>
    <m/>
    <m/>
    <m/>
    <m/>
    <s v="TMG"/>
    <x v="0"/>
    <m/>
    <e v="#N/A"/>
    <e v="#N/A"/>
    <m/>
    <m/>
    <m/>
    <m/>
    <m/>
    <m/>
    <m/>
    <m/>
    <m/>
    <m/>
    <m/>
    <m/>
    <m/>
    <m/>
    <m/>
    <m/>
    <m/>
    <m/>
    <m/>
    <m/>
    <m/>
    <m/>
    <s v="DQBET0075_JLNPAYAUDAK"/>
    <e v="#N/A"/>
  </r>
  <r>
    <n v="448"/>
    <s v="Khairul Ikmal Bin Abdul Halim"/>
    <s v="10.0 Sent to CPA for PR Creation"/>
    <m/>
    <s v="TP Approved on 9/10/2023"/>
    <m/>
    <s v="KG/SB"/>
    <m/>
    <m/>
    <m/>
    <s v="TMWA/230474"/>
    <s v="DQKCH0456"/>
    <m/>
    <m/>
    <s v="KG/SB-SHO-0029-TP"/>
    <m/>
    <m/>
    <n v="0"/>
    <s v="PR Creation"/>
    <e v="#REF!"/>
    <x v="0"/>
    <s v="5G-99"/>
    <n v="71"/>
    <s v="5G CPQ-OCT"/>
    <s v="P3"/>
    <m/>
    <d v="2023-09-11T00:00:00"/>
    <m/>
    <m/>
    <m/>
    <m/>
    <m/>
    <s v="TMG"/>
    <x v="0"/>
    <m/>
    <e v="#N/A"/>
    <e v="#N/A"/>
    <m/>
    <m/>
    <m/>
    <m/>
    <m/>
    <m/>
    <m/>
    <n v="3400039239"/>
    <s v="SHOREFIELD COMMUNICATIONS SDN. BHD."/>
    <m/>
    <m/>
    <m/>
    <m/>
    <m/>
    <m/>
    <m/>
    <m/>
    <m/>
    <m/>
    <m/>
    <m/>
    <m/>
    <s v="DQKCH0456_JLNBATUKAWABAU"/>
    <m/>
  </r>
  <r>
    <n v="449"/>
    <s v="Ahmad Zaki Bin Harris"/>
    <s v="11.0 PO Issued"/>
    <d v="2023-09-08T00:00:00"/>
    <s v="4902145944"/>
    <s v="4902145944"/>
    <s v="KG/SB"/>
    <m/>
    <m/>
    <m/>
    <s v="TMWA/230485"/>
    <s v="DQKCH0497"/>
    <m/>
    <m/>
    <m/>
    <m/>
    <m/>
    <n v="0"/>
    <s v="PO Issued"/>
    <e v="#REF!"/>
    <x v="0"/>
    <s v="5G-99"/>
    <n v="72"/>
    <m/>
    <n v="3"/>
    <s v=""/>
    <d v="2023-09-11T00:00:00"/>
    <m/>
    <m/>
    <m/>
    <m/>
    <m/>
    <s v="TMG"/>
    <x v="0"/>
    <m/>
    <e v="#N/A"/>
    <e v="#N/A"/>
    <m/>
    <m/>
    <m/>
    <m/>
    <m/>
    <m/>
    <m/>
    <m/>
    <m/>
    <m/>
    <m/>
    <m/>
    <m/>
    <m/>
    <m/>
    <m/>
    <m/>
    <m/>
    <m/>
    <m/>
    <m/>
    <m/>
    <s v="DQKCH0497_JLNPCBORNEO"/>
    <e v="#N/A"/>
  </r>
  <r>
    <n v="450"/>
    <s v="Muhamad Zaini Bin Mahamad Sarip"/>
    <s v="11.0 PO Issued"/>
    <m/>
    <s v="4902139608"/>
    <m/>
    <s v="ST"/>
    <m/>
    <m/>
    <m/>
    <s v="TMCA/231945"/>
    <s v="DBULG1600"/>
    <m/>
    <m/>
    <s v="ST-MMG-0048-TP"/>
    <m/>
    <m/>
    <n v="0"/>
    <s v="PO Issued"/>
    <e v="#REF!"/>
    <x v="0"/>
    <s v="5G-99"/>
    <n v="73"/>
    <s v="5G CPQ-OCT"/>
    <s v="P1"/>
    <m/>
    <d v="2023-09-11T00:00:00"/>
    <m/>
    <m/>
    <m/>
    <m/>
    <m/>
    <s v="TMG"/>
    <x v="0"/>
    <s v="5G DNB DBULG1600 FOC ULT_F007/ULT_F009 BATU 22,KAMPUNG SUNGAI LUI"/>
    <e v="#N/A"/>
    <e v="#N/A"/>
    <m/>
    <m/>
    <m/>
    <m/>
    <m/>
    <m/>
    <m/>
    <m/>
    <m/>
    <m/>
    <m/>
    <m/>
    <m/>
    <m/>
    <m/>
    <m/>
    <m/>
    <m/>
    <m/>
    <m/>
    <m/>
    <m/>
    <s v="DBULG1600_JLNSGLUI"/>
    <e v="#N/A"/>
  </r>
  <r>
    <n v="451"/>
    <s v="Ahmad Zaki Bin Harris"/>
    <s v="11.0 PO Issued"/>
    <d v="2023-09-08T00:00:00"/>
    <s v=""/>
    <m/>
    <s v="KG/SB"/>
    <m/>
    <m/>
    <m/>
    <s v="TMWA/235051"/>
    <s v="DQSAM1123"/>
    <m/>
    <m/>
    <m/>
    <m/>
    <m/>
    <n v="0"/>
    <s v="PO Issued"/>
    <e v="#REF!"/>
    <x v="0"/>
    <s v="5G-99"/>
    <n v="74"/>
    <s v="5G CPQ-OCT"/>
    <s v="P3"/>
    <m/>
    <d v="2023-09-11T00:00:00"/>
    <m/>
    <m/>
    <m/>
    <m/>
    <m/>
    <s v="TMG"/>
    <x v="0"/>
    <m/>
    <e v="#N/A"/>
    <e v="#N/A"/>
    <m/>
    <m/>
    <m/>
    <m/>
    <m/>
    <m/>
    <m/>
    <m/>
    <m/>
    <m/>
    <m/>
    <m/>
    <m/>
    <m/>
    <m/>
    <m/>
    <m/>
    <m/>
    <m/>
    <m/>
    <m/>
    <m/>
    <s v="DQSAM1123_SIMANGGANG"/>
    <e v="#N/A"/>
  </r>
  <r>
    <n v="452"/>
    <s v="Mahzura Binti Ramli"/>
    <s v="11.0 PO Issued"/>
    <m/>
    <s v="Proceed RPKA"/>
    <m/>
    <s v="KG/SB"/>
    <m/>
    <m/>
    <m/>
    <s v="TMWA/220801"/>
    <s v="DQKCH0398"/>
    <m/>
    <m/>
    <m/>
    <m/>
    <m/>
    <n v="0"/>
    <s v="PO Issued"/>
    <e v="#REF!"/>
    <x v="0"/>
    <s v="5G-99"/>
    <n v="75"/>
    <m/>
    <n v="3"/>
    <s v=""/>
    <d v="2023-09-11T00:00:00"/>
    <m/>
    <m/>
    <m/>
    <m/>
    <m/>
    <s v="TMG"/>
    <x v="0"/>
    <m/>
    <e v="#N/A"/>
    <e v="#N/A"/>
    <m/>
    <m/>
    <m/>
    <m/>
    <m/>
    <m/>
    <m/>
    <m/>
    <m/>
    <m/>
    <m/>
    <m/>
    <m/>
    <m/>
    <m/>
    <m/>
    <m/>
    <m/>
    <m/>
    <m/>
    <m/>
    <m/>
    <s v="DQKCH0398_KAMPUNGBUNTAL"/>
    <e v="#N/A"/>
  </r>
  <r>
    <n v="453"/>
    <s v="Nurul Ridhwan Bin Sulaiman"/>
    <s v="8.3 Queried(other) Please fill in Remark"/>
    <d v="2023-09-08T00:00:00"/>
    <s v="15/9: Pending TP Verification"/>
    <m/>
    <s v="KG/SB"/>
    <m/>
    <m/>
    <m/>
    <s v="TMWA/230464"/>
    <s v="DQSRN0959"/>
    <m/>
    <m/>
    <m/>
    <m/>
    <m/>
    <n v="0"/>
    <s v="Queried - Require More Information From NeC/AND"/>
    <e v="#REF!"/>
    <x v="0"/>
    <s v="5G-99"/>
    <n v="76"/>
    <s v="5G CPQ-OCT"/>
    <s v="P3"/>
    <m/>
    <d v="2023-09-11T00:00:00"/>
    <m/>
    <m/>
    <m/>
    <m/>
    <m/>
    <s v="TMG"/>
    <x v="0"/>
    <m/>
    <e v="#N/A"/>
    <e v="#N/A"/>
    <m/>
    <m/>
    <m/>
    <m/>
    <s v="KG/SB-TTS-0103-TP"/>
    <m/>
    <m/>
    <m/>
    <m/>
    <m/>
    <m/>
    <m/>
    <m/>
    <m/>
    <m/>
    <m/>
    <m/>
    <m/>
    <m/>
    <m/>
    <m/>
    <m/>
    <s v="DQSRN0959_JLNTMNANGGERIKINDAH"/>
    <m/>
  </r>
  <r>
    <n v="454"/>
    <s v="Nurul Ridhwan Bin Sulaiman"/>
    <s v="8.3 Queried(other) Please fill in Remark"/>
    <d v="2023-09-08T00:00:00"/>
    <s v="15/9: Pending TP Verification"/>
    <m/>
    <s v="KG/SB"/>
    <m/>
    <m/>
    <m/>
    <s v="TMWA/235050"/>
    <s v="DQSAM1125"/>
    <m/>
    <m/>
    <m/>
    <m/>
    <m/>
    <n v="0"/>
    <s v="Queried - Require More Information From NeC/AND"/>
    <e v="#REF!"/>
    <x v="0"/>
    <s v="5G-99"/>
    <n v="77"/>
    <s v="5G CPQ-OCT"/>
    <s v="P3"/>
    <m/>
    <d v="2023-09-11T00:00:00"/>
    <m/>
    <m/>
    <m/>
    <m/>
    <m/>
    <s v="TMG"/>
    <x v="0"/>
    <m/>
    <e v="#N/A"/>
    <e v="#N/A"/>
    <m/>
    <m/>
    <m/>
    <m/>
    <s v="KG/SB-CIS-0102-TP"/>
    <m/>
    <m/>
    <m/>
    <m/>
    <m/>
    <m/>
    <m/>
    <m/>
    <m/>
    <m/>
    <m/>
    <m/>
    <m/>
    <m/>
    <m/>
    <m/>
    <m/>
    <s v="DQSAM1125_JLNFOOCHOW"/>
    <e v="#N/A"/>
  </r>
  <r>
    <n v="455"/>
    <s v="Muhammad Hafizzuddin Bin Mohd Noor"/>
    <s v="7.0 Pending TP Submission"/>
    <m/>
    <s v="12/9-masih tiada TP submission 8/9-LOR created 8/9"/>
    <m/>
    <s v="KG/SB"/>
    <m/>
    <m/>
    <m/>
    <s v="TMWA/230494"/>
    <s v="DQKCH0514"/>
    <m/>
    <m/>
    <s v="created8/9/2023-KG/SB-EDN-0154-TP"/>
    <m/>
    <m/>
    <n v="0"/>
    <s v="Pending TP Submission"/>
    <e v="#REF!"/>
    <x v="0"/>
    <s v="5G-99"/>
    <n v="78"/>
    <s v="5G CPQ-OCT"/>
    <s v="P3"/>
    <m/>
    <d v="2023-09-11T00:00:00"/>
    <m/>
    <m/>
    <m/>
    <m/>
    <m/>
    <s v="TMG"/>
    <x v="0"/>
    <m/>
    <e v="#N/A"/>
    <e v="#N/A"/>
    <m/>
    <m/>
    <m/>
    <m/>
    <m/>
    <m/>
    <m/>
    <m/>
    <m/>
    <m/>
    <m/>
    <m/>
    <m/>
    <m/>
    <m/>
    <m/>
    <m/>
    <m/>
    <m/>
    <m/>
    <m/>
    <m/>
    <s v="DQKCH0514_LRGSEMARIANG4"/>
    <e v="#N/A"/>
  </r>
  <r>
    <n v="456"/>
    <s v="Mohd Azrul Nizam Bin Aziz"/>
    <s v="11.0 PO Issued"/>
    <s v=" "/>
    <s v="Order Sphere in progress, Project CRTD NULL, budge"/>
    <s v="4902150758,4902150758,4902153367"/>
    <s v="KG/SB"/>
    <m/>
    <m/>
    <m/>
    <s v="TMWA/230484"/>
    <s v="DQKCH1143"/>
    <m/>
    <m/>
    <m/>
    <m/>
    <m/>
    <n v="0"/>
    <s v="PO Issued"/>
    <e v="#REF!"/>
    <x v="0"/>
    <s v="5G-99"/>
    <n v="79"/>
    <s v="5G CPQ-OCT"/>
    <s v="P3"/>
    <m/>
    <d v="2023-09-11T00:00:00"/>
    <m/>
    <m/>
    <m/>
    <m/>
    <m/>
    <s v="TMG"/>
    <x v="0"/>
    <m/>
    <e v="#N/A"/>
    <e v="#N/A"/>
    <m/>
    <m/>
    <m/>
    <m/>
    <m/>
    <m/>
    <m/>
    <m/>
    <m/>
    <m/>
    <m/>
    <m/>
    <m/>
    <m/>
    <m/>
    <m/>
    <m/>
    <m/>
    <m/>
    <m/>
    <m/>
    <m/>
    <s v="DQKCH1143_LGKOTAPADAWAN2"/>
    <m/>
  </r>
  <r>
    <n v="457"/>
    <s v="Mohd Shahfre Bin Sa'afie"/>
    <s v="11.0 PO Issued"/>
    <m/>
    <s v="Done accept BOQ"/>
    <m/>
    <s v="KG/SB"/>
    <m/>
    <m/>
    <m/>
    <s v="TMWA/230492"/>
    <s v="DQKCH0463"/>
    <m/>
    <m/>
    <m/>
    <m/>
    <m/>
    <n v="0"/>
    <s v="PO Issued"/>
    <e v="#REF!"/>
    <x v="0"/>
    <s v="5G-99"/>
    <n v="80"/>
    <m/>
    <n v="3"/>
    <s v=""/>
    <d v="2023-09-11T00:00:00"/>
    <m/>
    <m/>
    <m/>
    <m/>
    <m/>
    <s v="TMG"/>
    <x v="0"/>
    <m/>
    <e v="#N/A"/>
    <e v="#N/A"/>
    <m/>
    <m/>
    <m/>
    <m/>
    <m/>
    <m/>
    <m/>
    <m/>
    <m/>
    <m/>
    <m/>
    <m/>
    <m/>
    <m/>
    <m/>
    <m/>
    <m/>
    <m/>
    <m/>
    <m/>
    <m/>
    <m/>
    <s v="DQKCH0463_JLNPUNCAKBORNEO"/>
    <m/>
  </r>
  <r>
    <n v="458"/>
    <s v="Yuhaniz Binti Baidzawi"/>
    <s v="11.0 PO Issued"/>
    <m/>
    <s v="4902145904"/>
    <s v="4902145904"/>
    <s v="SB"/>
    <m/>
    <m/>
    <m/>
    <s v="TMCA/220898"/>
    <s v="DBPET1078"/>
    <m/>
    <m/>
    <s v="SB-PAKAR(RR)-0800"/>
    <m/>
    <m/>
    <n v="0"/>
    <s v="PO Issued"/>
    <e v="#REF!"/>
    <x v="0"/>
    <s v="5G-99"/>
    <n v="81"/>
    <s v="5G CPQ-OCT"/>
    <s v="P1"/>
    <m/>
    <d v="2023-09-11T00:00:00"/>
    <m/>
    <m/>
    <m/>
    <m/>
    <m/>
    <s v="TMG"/>
    <x v="0"/>
    <s v="5G DBPET1078 FOC SRG F27 KUBUR CINA FEDERAL HWY SEK.15 SHAH ALAM"/>
    <e v="#N/A"/>
    <e v="#N/A"/>
    <m/>
    <m/>
    <m/>
    <m/>
    <s v="SB-PAKAR(RR)-0800"/>
    <m/>
    <m/>
    <m/>
    <m/>
    <m/>
    <m/>
    <m/>
    <m/>
    <m/>
    <m/>
    <m/>
    <m/>
    <m/>
    <m/>
    <m/>
    <m/>
    <m/>
    <s v="DBPET1078_FEDERALHWY"/>
    <m/>
  </r>
  <r>
    <n v="459"/>
    <s v="Mohd Shahfre Bin Sa'afie"/>
    <s v="10.0 Sent to CPA for PR Creation"/>
    <d v="2023-09-08T00:00:00"/>
    <s v="Proceed PR on 5/10/23"/>
    <m/>
    <s v="KG/SB"/>
    <m/>
    <s v="H5G2300771"/>
    <m/>
    <s v="TMWA/230465"/>
    <s v="DQSRN0966"/>
    <s v="PAC2311481"/>
    <m/>
    <s v="KG/SB-TTS-0104-TP"/>
    <m/>
    <m/>
    <n v="0"/>
    <s v="PR Creation"/>
    <e v="#REF!"/>
    <x v="0"/>
    <s v="5G-99"/>
    <n v="82"/>
    <s v="5G CPQ-OCT"/>
    <s v="P3"/>
    <m/>
    <d v="2023-09-11T00:00:00"/>
    <m/>
    <m/>
    <m/>
    <m/>
    <m/>
    <s v="TMG"/>
    <x v="0"/>
    <m/>
    <e v="#N/A"/>
    <e v="#N/A"/>
    <m/>
    <m/>
    <s v="SRN"/>
    <m/>
    <m/>
    <m/>
    <m/>
    <n v="3400039051"/>
    <s v="TALISMAN TECHNOLOGY SDN. BHD."/>
    <m/>
    <m/>
    <m/>
    <m/>
    <m/>
    <m/>
    <m/>
    <m/>
    <m/>
    <m/>
    <m/>
    <m/>
    <m/>
    <s v="DQSRN0966_JLNKGHULUBTGSADONG"/>
    <e v="#N/A"/>
  </r>
  <r>
    <n v="460"/>
    <s v="Mahmud Bin Zakaria"/>
    <s v="10.0 Sent to CPA for PR Creation"/>
    <d v="2023-10-06T00:00:00"/>
    <s v="TP Approve on 9/10/2023"/>
    <m/>
    <s v="KG/SB"/>
    <m/>
    <m/>
    <m/>
    <s v="TMWA/230488"/>
    <s v="DQSRN0961"/>
    <m/>
    <m/>
    <s v="KG/SB-MST-0169-TP"/>
    <m/>
    <m/>
    <n v="0"/>
    <s v="PR Creation"/>
    <e v="#REF!"/>
    <x v="0"/>
    <s v="5G-99"/>
    <n v="83"/>
    <s v="5G CPQ-OCT"/>
    <s v="P3"/>
    <m/>
    <d v="2023-09-11T00:00:00"/>
    <m/>
    <m/>
    <m/>
    <m/>
    <m/>
    <s v="TMG"/>
    <x v="0"/>
    <m/>
    <e v="#N/A"/>
    <e v="#N/A"/>
    <m/>
    <m/>
    <m/>
    <m/>
    <m/>
    <m/>
    <m/>
    <n v="3400038897"/>
    <s v="MASTEL ENGINEERING SDN. BHD."/>
    <m/>
    <m/>
    <m/>
    <m/>
    <m/>
    <m/>
    <m/>
    <m/>
    <m/>
    <m/>
    <m/>
    <m/>
    <m/>
    <s v="DQSRN0961_JLNPALAHSERIAN"/>
    <m/>
  </r>
  <r>
    <n v="461"/>
    <s v="Yuhaniz Binti Baidzawi"/>
    <s v="11.0 PO Issued"/>
    <d v="2023-09-08T00:00:00"/>
    <s v="4902145974"/>
    <m/>
    <s v="KG/SB"/>
    <m/>
    <m/>
    <m/>
    <s v="TMWA/233148"/>
    <s v="DQSIB1037"/>
    <m/>
    <m/>
    <m/>
    <m/>
    <m/>
    <n v="0"/>
    <s v="PO Issued"/>
    <e v="#REF!"/>
    <x v="0"/>
    <s v="5G-99"/>
    <n v="84"/>
    <s v="5G CPQ-OCT"/>
    <s v="P3"/>
    <m/>
    <d v="2023-09-11T00:00:00"/>
    <m/>
    <m/>
    <m/>
    <m/>
    <m/>
    <s v="TMG"/>
    <x v="0"/>
    <m/>
    <e v="#N/A"/>
    <e v="#N/A"/>
    <m/>
    <m/>
    <m/>
    <m/>
    <m/>
    <m/>
    <m/>
    <m/>
    <m/>
    <m/>
    <m/>
    <m/>
    <m/>
    <m/>
    <m/>
    <m/>
    <m/>
    <m/>
    <m/>
    <m/>
    <m/>
    <m/>
    <s v="DQSIB1037_LANANGBRIDGETOLLBOOTH"/>
    <m/>
  </r>
  <r>
    <n v="462"/>
    <s v="Muhamad Hamizi Bin Mua'anaff"/>
    <s v="11.0 PO Issued"/>
    <m/>
    <s v=""/>
    <m/>
    <s v="KG/SB"/>
    <m/>
    <m/>
    <m/>
    <s v="TMWA/230480"/>
    <s v="DQKCH0276"/>
    <m/>
    <m/>
    <m/>
    <m/>
    <m/>
    <n v="0"/>
    <s v="PO Issued"/>
    <e v="#REF!"/>
    <x v="0"/>
    <s v="5G-99"/>
    <n v="85"/>
    <s v="5G CPQ-OCT"/>
    <s v="P3"/>
    <m/>
    <d v="2023-09-11T00:00:00"/>
    <m/>
    <m/>
    <m/>
    <m/>
    <m/>
    <s v="TMG"/>
    <x v="0"/>
    <m/>
    <e v="#N/A"/>
    <e v="#N/A"/>
    <m/>
    <m/>
    <m/>
    <m/>
    <m/>
    <m/>
    <m/>
    <m/>
    <m/>
    <m/>
    <m/>
    <m/>
    <m/>
    <m/>
    <m/>
    <m/>
    <m/>
    <m/>
    <m/>
    <m/>
    <m/>
    <m/>
    <s v="DQKCH0276_DPTOFVERTERINARYSERVICES"/>
    <m/>
  </r>
  <r>
    <n v="463"/>
    <s v="Khairul Ikmal Bin Abdul Halim"/>
    <s v="9.0 Insufficient Budget"/>
    <d v="2023-09-20T00:00:00"/>
    <s v="perlu RPKA-Fin"/>
    <m/>
    <s v="KG/SB"/>
    <m/>
    <m/>
    <m/>
    <s v="TMWA/230459"/>
    <s v="DQSMH0870"/>
    <m/>
    <m/>
    <s v="KG/SB-TTS-0101-TP"/>
    <m/>
    <m/>
    <n v="0"/>
    <s v="Insufficient Budget"/>
    <e v="#REF!"/>
    <x v="0"/>
    <s v="5G-99"/>
    <n v="86"/>
    <s v="5G CPQ-OCT"/>
    <s v="P3"/>
    <m/>
    <d v="2023-09-11T00:00:00"/>
    <m/>
    <m/>
    <m/>
    <m/>
    <m/>
    <s v="TMG"/>
    <x v="0"/>
    <m/>
    <e v="#N/A"/>
    <e v="#N/A"/>
    <m/>
    <m/>
    <m/>
    <m/>
    <m/>
    <m/>
    <m/>
    <m/>
    <m/>
    <m/>
    <m/>
    <m/>
    <m/>
    <m/>
    <m/>
    <m/>
    <m/>
    <m/>
    <m/>
    <m/>
    <m/>
    <m/>
    <s v="DQSMH0870_KGMATA"/>
    <m/>
  </r>
  <r>
    <n v="464"/>
    <s v="Nurul Ridhwan Bin Sulaiman"/>
    <s v="7.0 Pending TP Submission"/>
    <d v="2023-09-08T00:00:00"/>
    <s v="15/9: LOR approved. 11/9: LOR created. KG/SB-ATE-0"/>
    <m/>
    <s v="KG/SB"/>
    <m/>
    <m/>
    <m/>
    <s v="TMWA/230467"/>
    <s v="DQBAU0020"/>
    <m/>
    <m/>
    <s v="KG/SB-ATE-0041-TP"/>
    <m/>
    <m/>
    <n v="0"/>
    <s v="Pending TP Submission"/>
    <e v="#REF!"/>
    <x v="0"/>
    <s v="5G-99"/>
    <n v="87"/>
    <s v="5G CPQ-OCT"/>
    <s v="P3"/>
    <m/>
    <d v="2023-09-11T00:00:00"/>
    <m/>
    <m/>
    <m/>
    <m/>
    <m/>
    <s v="TMG"/>
    <x v="0"/>
    <m/>
    <e v="#N/A"/>
    <e v="#N/A"/>
    <m/>
    <m/>
    <m/>
    <m/>
    <m/>
    <m/>
    <m/>
    <m/>
    <m/>
    <m/>
    <m/>
    <m/>
    <m/>
    <m/>
    <m/>
    <m/>
    <m/>
    <m/>
    <m/>
    <m/>
    <m/>
    <m/>
    <s v="DQBAU0020_Q62JLNKUCHINGBAU"/>
    <m/>
  </r>
  <r>
    <n v="465"/>
    <s v="Muhammad Nur Haimi Bin Amdan"/>
    <s v="11.0 PO Issued"/>
    <m/>
    <s v="PO ISSUED"/>
    <m/>
    <s v="ST"/>
    <m/>
    <m/>
    <m/>
    <s v="TMCA/224797"/>
    <s v="DBHSG0205"/>
    <s v="PAC2217253"/>
    <m/>
    <s v="ST-MKN-0409-TP"/>
    <m/>
    <m/>
    <n v="0"/>
    <s v="PO Issued"/>
    <e v="#REF!"/>
    <x v="0"/>
    <s v="5G-99"/>
    <n v="88"/>
    <s v="5G CPQ-OCT"/>
    <s v="P2"/>
    <m/>
    <d v="2023-09-11T00:00:00"/>
    <m/>
    <m/>
    <m/>
    <m/>
    <m/>
    <s v="TMG"/>
    <x v="0"/>
    <m/>
    <e v="#N/A"/>
    <e v="#N/A"/>
    <m/>
    <m/>
    <m/>
    <m/>
    <m/>
    <m/>
    <m/>
    <m/>
    <m/>
    <m/>
    <m/>
    <m/>
    <m/>
    <m/>
    <m/>
    <m/>
    <m/>
    <m/>
    <m/>
    <m/>
    <m/>
    <m/>
    <s v="DBHSG0205_JLNBATANGKALI"/>
    <m/>
  </r>
  <r>
    <n v="466"/>
    <s v="Muhammad Nur Haimi Bin Amdan"/>
    <s v="11.0 PO Issued"/>
    <m/>
    <s v="PO ISSUED"/>
    <m/>
    <s v="ST"/>
    <m/>
    <m/>
    <m/>
    <s v="TMCA/224583"/>
    <s v="DBHSG0198"/>
    <s v="PAC2217233"/>
    <m/>
    <s v="ST-MKN-0408-TP"/>
    <m/>
    <m/>
    <n v="0"/>
    <s v="PO Issued"/>
    <e v="#REF!"/>
    <x v="0"/>
    <s v="5G-99"/>
    <n v="89"/>
    <s v="5G CPQ-OCT"/>
    <s v="P2"/>
    <m/>
    <d v="2023-09-11T00:00:00"/>
    <m/>
    <m/>
    <m/>
    <m/>
    <m/>
    <s v="TMG"/>
    <x v="0"/>
    <m/>
    <e v="#N/A"/>
    <e v="#N/A"/>
    <m/>
    <m/>
    <m/>
    <m/>
    <m/>
    <m/>
    <m/>
    <m/>
    <m/>
    <m/>
    <m/>
    <m/>
    <m/>
    <m/>
    <m/>
    <m/>
    <m/>
    <m/>
    <m/>
    <m/>
    <m/>
    <m/>
    <s v="DBHSG0198_PERODUAPARTSCENTER"/>
    <m/>
  </r>
  <r>
    <n v="467"/>
    <s v="Muhamad Hamizi Bin Mua'anaff"/>
    <s v="11.0 PO Issued"/>
    <m/>
    <s v="PO Ready"/>
    <m/>
    <s v="KG/SB"/>
    <m/>
    <m/>
    <m/>
    <s v="TMWA/233141"/>
    <s v="DQSIB1010"/>
    <m/>
    <m/>
    <m/>
    <m/>
    <m/>
    <n v="0"/>
    <s v="PO Issued"/>
    <e v="#REF!"/>
    <x v="0"/>
    <s v="5G-99"/>
    <n v="90"/>
    <m/>
    <n v="1"/>
    <s v="5g-91"/>
    <d v="2023-09-11T00:00:00"/>
    <m/>
    <m/>
    <m/>
    <m/>
    <m/>
    <s v="TMG"/>
    <x v="0"/>
    <m/>
    <e v="#N/A"/>
    <e v="#N/A"/>
    <m/>
    <m/>
    <m/>
    <m/>
    <m/>
    <m/>
    <m/>
    <m/>
    <m/>
    <m/>
    <m/>
    <m/>
    <m/>
    <m/>
    <m/>
    <m/>
    <m/>
    <m/>
    <m/>
    <m/>
    <m/>
    <m/>
    <s v="DQSIB1010_JLNUPPERLANANGSIBU"/>
    <m/>
  </r>
  <r>
    <n v="468"/>
    <s v="Mahmud Bin Zakaria"/>
    <s v="11.0 PO Issued"/>
    <d v="2023-09-09T00:00:00"/>
    <s v="PO Ready"/>
    <m/>
    <s v="KG/SB"/>
    <m/>
    <m/>
    <m/>
    <s v="TMWA/230486"/>
    <s v="DQSMH0838"/>
    <m/>
    <m/>
    <s v="KG/SB-ANG-0029-TP"/>
    <m/>
    <m/>
    <n v="0"/>
    <s v="PO Issued"/>
    <e v="#REF!"/>
    <x v="0"/>
    <s v="5G-99"/>
    <n v="91"/>
    <m/>
    <n v="1"/>
    <s v="5g-91"/>
    <d v="2023-09-11T00:00:00"/>
    <m/>
    <m/>
    <m/>
    <m/>
    <m/>
    <s v="TMG"/>
    <x v="0"/>
    <m/>
    <e v="#N/A"/>
    <e v="#N/A"/>
    <m/>
    <m/>
    <m/>
    <m/>
    <m/>
    <m/>
    <m/>
    <m/>
    <m/>
    <m/>
    <m/>
    <m/>
    <m/>
    <m/>
    <m/>
    <m/>
    <m/>
    <m/>
    <m/>
    <m/>
    <m/>
    <m/>
    <s v="DQSMH0838_JLNMAKMUR"/>
    <m/>
  </r>
  <r>
    <n v="469"/>
    <s v="Nurul Ridhwan Bin Sulaiman"/>
    <s v="11.0 PO Issued"/>
    <d v="2023-09-08T00:00:00"/>
    <s v="Proced PR on 5/10/23"/>
    <s v="4902154182,4902154182"/>
    <s v="KG/SB"/>
    <m/>
    <s v="H5G2300863"/>
    <m/>
    <s v="TMWA/230482"/>
    <s v="DQSRN0971"/>
    <s v="PAC2311477"/>
    <m/>
    <s v="KG/SB-TTS-0105-TP"/>
    <m/>
    <m/>
    <n v="0"/>
    <s v="PO Issued"/>
    <e v="#REF!"/>
    <x v="0"/>
    <s v="5G-99"/>
    <n v="92"/>
    <s v="5G CPQ-OCT"/>
    <s v="P3"/>
    <m/>
    <d v="2023-09-11T00:00:00"/>
    <m/>
    <m/>
    <m/>
    <m/>
    <m/>
    <s v="TMG"/>
    <x v="0"/>
    <m/>
    <e v="#N/A"/>
    <e v="#N/A"/>
    <m/>
    <m/>
    <s v="SRN"/>
    <m/>
    <s v="KG/SB-TTS-0105-TP"/>
    <m/>
    <m/>
    <n v="3400039051"/>
    <s v="TALISMAN TECHNOLOGY SDN. BHD."/>
    <m/>
    <m/>
    <m/>
    <m/>
    <m/>
    <m/>
    <m/>
    <m/>
    <m/>
    <m/>
    <m/>
    <m/>
    <m/>
    <s v="DQSRN0971_JLNKUCHINGSERIAN1"/>
    <m/>
  </r>
  <r>
    <n v="470"/>
    <s v="Ilman Afif Bin Zulkifli"/>
    <s v="10.0 Sent to CPA for PR Creation"/>
    <d v="2023-09-09T00:00:00"/>
    <s v="require RPKA Financial"/>
    <m/>
    <s v="KG/SB"/>
    <m/>
    <s v="H5G2300877"/>
    <m/>
    <s v="TMWA/230477"/>
    <s v="DQSMH0880"/>
    <s v="PAC2310561"/>
    <m/>
    <s v="KG/SB-CIS-0101-TP"/>
    <m/>
    <m/>
    <n v="0"/>
    <s v="PR Creation"/>
    <e v="#REF!"/>
    <x v="0"/>
    <s v="5G-99"/>
    <n v="93"/>
    <s v="5G CPQ-OCT"/>
    <s v="P1"/>
    <m/>
    <d v="2023-09-11T00:00:00"/>
    <m/>
    <m/>
    <m/>
    <m/>
    <m/>
    <s v="TMG"/>
    <x v="0"/>
    <s v="DNB_HORIZON 5G_DQSMH0880 1 IUC/CSR &amp; SPUR 12C FOC KSN_F30/F31 KGMANG5_KSN"/>
    <e v="#N/A"/>
    <e v="#N/A"/>
    <m/>
    <m/>
    <m/>
    <m/>
    <m/>
    <m/>
    <m/>
    <n v="3400039073"/>
    <s v="CITA INFORMATION SYSTEMS SDN. BHD."/>
    <m/>
    <m/>
    <m/>
    <m/>
    <m/>
    <m/>
    <m/>
    <m/>
    <m/>
    <m/>
    <m/>
    <m/>
    <m/>
    <s v="DQSMH0880_KGMANG5"/>
    <m/>
  </r>
  <r>
    <n v="471"/>
    <s v="Muhamad Zaini Bin Mahamad Sarip"/>
    <s v="12. Permit Issue"/>
    <m/>
    <s v="Commercial issue with Celcom, pending approval fib"/>
    <m/>
    <s v="ST"/>
    <m/>
    <m/>
    <m/>
    <s v="TMCA/223145"/>
    <s v="DBPET0991"/>
    <m/>
    <m/>
    <s v="ST-NEU-0293-TP"/>
    <m/>
    <m/>
    <n v="0"/>
    <s v="Permit Issue"/>
    <e v="#REF!"/>
    <x v="0"/>
    <s v="5G-99"/>
    <n v="94"/>
    <m/>
    <n v="1"/>
    <s v="5g-91"/>
    <d v="2023-09-11T00:00:00"/>
    <m/>
    <m/>
    <m/>
    <m/>
    <m/>
    <s v="TMG"/>
    <x v="0"/>
    <s v="5G DNB DBPET0991 FOC SGB F032-F039 FOR JLNHEVEAU4 H5G2202518"/>
    <e v="#N/A"/>
    <e v="#N/A"/>
    <m/>
    <m/>
    <m/>
    <m/>
    <m/>
    <m/>
    <m/>
    <m/>
    <m/>
    <m/>
    <m/>
    <m/>
    <m/>
    <m/>
    <m/>
    <m/>
    <m/>
    <m/>
    <m/>
    <m/>
    <m/>
    <m/>
    <s v="DBPET0991_JLNHEVEA"/>
    <m/>
  </r>
  <r>
    <n v="472"/>
    <s v="Muhamad Zaini Bin Mahamad Sarip"/>
    <s v="12. Permit Issue"/>
    <m/>
    <s v="Design dengan tuan tanah tak setle, LOR done"/>
    <m/>
    <s v="ST"/>
    <m/>
    <s v="H5G2205751"/>
    <m/>
    <s v="TMCA/225391"/>
    <s v="DBHSG0220"/>
    <s v="PAC2222820"/>
    <m/>
    <s v="ST-PMN-1221-TP"/>
    <m/>
    <m/>
    <n v="0"/>
    <s v="Permit Issue"/>
    <e v="#REF!"/>
    <x v="0"/>
    <s v="5G-99"/>
    <n v="95"/>
    <s v="5G CPQ-OCT"/>
    <s v="P2"/>
    <m/>
    <d v="2023-09-11T00:00:00"/>
    <m/>
    <m/>
    <m/>
    <m/>
    <m/>
    <s v="TMG"/>
    <x v="0"/>
    <m/>
    <e v="#N/A"/>
    <e v="#N/A"/>
    <m/>
    <m/>
    <m/>
    <m/>
    <m/>
    <m/>
    <m/>
    <m/>
    <m/>
    <m/>
    <m/>
    <m/>
    <m/>
    <m/>
    <m/>
    <m/>
    <m/>
    <m/>
    <m/>
    <m/>
    <m/>
    <m/>
    <s v="DBHSG0220_KGORANGASLISERENDAH39"/>
    <m/>
  </r>
  <r>
    <n v="473"/>
    <s v="Hasrul Nizam Bin Othman"/>
    <s v="11.0 PO Issued"/>
    <d v="2023-09-09T00:00:00"/>
    <s v="SUBMIT CPA TO CREATE PR"/>
    <m/>
    <s v="PHG"/>
    <m/>
    <m/>
    <m/>
    <s v="TMEA/231672"/>
    <s v="DCKTN0400"/>
    <m/>
    <m/>
    <s v="PHG-NRO-0189-TP"/>
    <m/>
    <m/>
    <n v="0"/>
    <s v="PO Issued"/>
    <e v="#REF!"/>
    <x v="0"/>
    <s v="5G-99"/>
    <n v="96"/>
    <m/>
    <n v="3"/>
    <s v=""/>
    <d v="2023-09-11T00:00:00"/>
    <m/>
    <m/>
    <m/>
    <m/>
    <m/>
    <s v="TMG"/>
    <x v="0"/>
    <m/>
    <e v="#N/A"/>
    <e v="#N/A"/>
    <m/>
    <m/>
    <m/>
    <m/>
    <m/>
    <m/>
    <m/>
    <m/>
    <m/>
    <m/>
    <m/>
    <m/>
    <m/>
    <m/>
    <m/>
    <m/>
    <m/>
    <m/>
    <m/>
    <m/>
    <m/>
    <m/>
    <s v="DCKTN0400_JLNBKTSETONGKOL"/>
    <m/>
  </r>
  <r>
    <n v="474"/>
    <s v="Muhammad Nur Haimi Bin Amdan"/>
    <s v="11.0 PO Issued"/>
    <m/>
    <s v="PO Issued"/>
    <m/>
    <s v="ST"/>
    <m/>
    <s v="H5G2203827"/>
    <m/>
    <s v="TMCA/224676"/>
    <s v="DBHSG0227"/>
    <s v="PAC2217902"/>
    <m/>
    <s v="ST-PMN-1189-TP"/>
    <m/>
    <m/>
    <n v="0"/>
    <s v="PO Issued"/>
    <e v="#REF!"/>
    <x v="0"/>
    <s v="5G-99"/>
    <n v="97"/>
    <s v="5G CPQ-OCT"/>
    <s v="P2"/>
    <m/>
    <d v="2023-09-11T00:00:00"/>
    <m/>
    <m/>
    <m/>
    <m/>
    <m/>
    <s v="TMG"/>
    <x v="0"/>
    <m/>
    <e v="#N/A"/>
    <e v="#N/A"/>
    <m/>
    <m/>
    <m/>
    <m/>
    <m/>
    <m/>
    <m/>
    <m/>
    <m/>
    <m/>
    <m/>
    <m/>
    <m/>
    <m/>
    <m/>
    <m/>
    <m/>
    <m/>
    <m/>
    <m/>
    <m/>
    <m/>
    <s v="DBHSG0227_BKTCHDNGBATANGKALI"/>
    <m/>
  </r>
  <r>
    <n v="475"/>
    <s v="Muhamad Hamizi Bin Mua'anaff"/>
    <s v="11.0 PO Issued"/>
    <d v="2023-09-09T00:00:00"/>
    <s v="4902147359 (14-Sep-23) Budget Pump In 11/9/23, New"/>
    <s v="4902147359"/>
    <s v="Sabah"/>
    <m/>
    <m/>
    <m/>
    <s v="TMBA/221663"/>
    <s v="DSSDK0756"/>
    <m/>
    <m/>
    <s v="TWU/SKN-MRA-0106-TP"/>
    <m/>
    <m/>
    <n v="0"/>
    <s v="PO Issued"/>
    <e v="#REF!"/>
    <x v="0"/>
    <s v="5G-99"/>
    <n v="98"/>
    <m/>
    <n v="1"/>
    <s v="5g-91"/>
    <d v="2023-09-11T00:00:00"/>
    <m/>
    <m/>
    <m/>
    <m/>
    <m/>
    <s v="TMG"/>
    <x v="0"/>
    <s v="5G SPUR ERA (12C) DNB_HORIZON 5G_DSSDK0756_JLNKGBAHAGIA_ERA"/>
    <e v="#N/A"/>
    <e v="#N/A"/>
    <m/>
    <s v="DYNASTYH"/>
    <m/>
    <m/>
    <m/>
    <m/>
    <m/>
    <m/>
    <s v="MAJU R &amp; A SDN BHD"/>
    <m/>
    <m/>
    <m/>
    <m/>
    <m/>
    <m/>
    <m/>
    <m/>
    <m/>
    <m/>
    <m/>
    <m/>
    <m/>
    <s v="DSSDK0756_JLNKGBAHAGIA"/>
    <m/>
  </r>
  <r>
    <n v="476"/>
    <s v="Muhammad Nur Haimi Bin Amdan"/>
    <s v="11.0 PO Issued"/>
    <m/>
    <s v="4902148782"/>
    <m/>
    <s v="ST"/>
    <m/>
    <s v="H5G2202080"/>
    <m/>
    <s v="TMCA/223128"/>
    <s v="DWKUL0206"/>
    <s v="PAC2209165"/>
    <m/>
    <s v="ST-ABX-0130-TP"/>
    <m/>
    <m/>
    <n v="0"/>
    <s v="PO Issued"/>
    <e v="#REF!"/>
    <x v="0"/>
    <s v="5G-CPQ"/>
    <n v="1"/>
    <m/>
    <m/>
    <s v="5g-91"/>
    <d v="2023-09-13T00:00:00"/>
    <m/>
    <m/>
    <m/>
    <m/>
    <m/>
    <s v="TMG"/>
    <x v="0"/>
    <s v="5G DNB DWKUL0206 FOC BAT_F039-F040 48C JLNLINGKARANTENGAH2"/>
    <e v="#N/A"/>
    <e v="#N/A"/>
    <m/>
    <m/>
    <m/>
    <m/>
    <s v="ST-ABX-0130-TP"/>
    <m/>
    <m/>
    <m/>
    <m/>
    <m/>
    <m/>
    <m/>
    <m/>
    <m/>
    <m/>
    <m/>
    <m/>
    <m/>
    <m/>
    <m/>
    <m/>
    <m/>
    <m/>
    <m/>
  </r>
  <r>
    <n v="642"/>
    <s v="Muhammad Hafizzuddin Bin Mohd Noor"/>
    <s v="11.0 PO Issued"/>
    <m/>
    <s v="Pending TP submission"/>
    <m/>
    <s v="Johor Selatan"/>
    <m/>
    <s v="H5G2301014"/>
    <m/>
    <s v="TMSA/233195"/>
    <s v="DJPON1135"/>
    <s v="PAC2312058"/>
    <m/>
    <s v="JS-ANE-0224-TP"/>
    <m/>
    <m/>
    <n v="0"/>
    <s v="PO Issued"/>
    <e v="#REF!"/>
    <x v="0"/>
    <s v="5G-CPQ"/>
    <n v="167"/>
    <s v="5G CPQ-OCT"/>
    <s v="P1"/>
    <m/>
    <d v="2023-09-13T00:00:00"/>
    <m/>
    <m/>
    <m/>
    <m/>
    <m/>
    <s v="TMG"/>
    <x v="0"/>
    <m/>
    <e v="#N/A"/>
    <e v="#N/A"/>
    <m/>
    <m/>
    <m/>
    <m/>
    <s v="JS-ANE-0224-TP"/>
    <m/>
    <m/>
    <m/>
    <m/>
    <m/>
    <m/>
    <m/>
    <m/>
    <m/>
    <m/>
    <m/>
    <m/>
    <m/>
    <m/>
    <m/>
    <m/>
    <m/>
    <s v="DJPON1135_TANJUNGBINPOWERPLANT"/>
    <m/>
  </r>
  <r>
    <n v="478"/>
    <s v="Muhammad Nur Haimi Bin Amdan"/>
    <s v="11.0 PO Issued"/>
    <m/>
    <s v="4901931987 &amp; 4901947946. AGM state maklum PO asal dah cover sehingga termination"/>
    <m/>
    <s v="ST"/>
    <m/>
    <s v="H5G2100435"/>
    <m/>
    <s v="TMCA/213863"/>
    <s v="DWKUL0172"/>
    <s v="PAC2121976"/>
    <m/>
    <s v="ST-MKB(RR)-0119"/>
    <m/>
    <m/>
    <n v="0"/>
    <s v="PO Issued"/>
    <e v="#REF!"/>
    <x v="0"/>
    <s v="5G-CPQ"/>
    <n v="3"/>
    <s v="5G CPQ-OCT"/>
    <s v="P2"/>
    <m/>
    <d v="2023-09-13T00:00:00"/>
    <m/>
    <m/>
    <m/>
    <m/>
    <m/>
    <s v="TMG"/>
    <x v="0"/>
    <m/>
    <e v="#N/A"/>
    <e v="#N/A"/>
    <m/>
    <m/>
    <m/>
    <m/>
    <s v="ST-MKB(RR)-0119"/>
    <m/>
    <m/>
    <m/>
    <m/>
    <m/>
    <m/>
    <m/>
    <m/>
    <m/>
    <m/>
    <m/>
    <m/>
    <m/>
    <m/>
    <m/>
    <m/>
    <m/>
    <s v="DWKUL0172_JLN7A-62ABDRMANJALARA"/>
    <m/>
  </r>
  <r>
    <n v="479"/>
    <s v="Amran Bin Ramli"/>
    <s v="9.2 Budget top up RPKA in progress"/>
    <d v="2023-10-06T00:00:00"/>
    <s v="PO FOC issued. Pending RPKA Financial for Internal Wiring"/>
    <s v="4902154281"/>
    <s v="Sabah"/>
    <m/>
    <s v="H5G2300817"/>
    <m/>
    <s v="TMBA/230857"/>
    <s v="DSPTT1020"/>
    <s v="PAC2311084"/>
    <m/>
    <s v="KK/PB/LB-EXT-0923-TP"/>
    <m/>
    <m/>
    <n v="0"/>
    <s v="Insufficient Budget"/>
    <e v="#REF!"/>
    <x v="0"/>
    <s v="5G-CPQ"/>
    <n v="4"/>
    <s v="5G CPQ-OCT"/>
    <s v="P2"/>
    <m/>
    <d v="2023-09-13T00:00:00"/>
    <m/>
    <n v="6377"/>
    <n v="6373.3"/>
    <m/>
    <m/>
    <s v="TMG"/>
    <x v="0"/>
    <s v="5G FOC SPUR PPG FXX (12C) DNB_HORIZON 5G_DSPTT1020_LINTAS JAYA UP TOWNSHIP_PPG"/>
    <e v="#N/A"/>
    <e v="#N/A"/>
    <m/>
    <s v="RASYDAN"/>
    <m/>
    <m/>
    <m/>
    <m/>
    <m/>
    <m/>
    <s v="EXACT ENGINEERING SDN BHD"/>
    <m/>
    <m/>
    <m/>
    <m/>
    <m/>
    <m/>
    <m/>
    <m/>
    <m/>
    <m/>
    <m/>
    <m/>
    <m/>
    <s v="DSPTT1020_LINTASJAYAUPTOWNSHIP"/>
    <m/>
  </r>
  <r>
    <n v="480"/>
    <s v="Amran Bin Ramli"/>
    <s v="12. Dropped by DNB"/>
    <d v="2023-09-27T00:00:00"/>
    <s v="Order Sphere &quot;CANCEL&quot;"/>
    <m/>
    <s v="Sabah"/>
    <m/>
    <s v="H5G2301064"/>
    <m/>
    <s v="TMBA/230897"/>
    <s v="DSBKI0213"/>
    <s v="PAC2311631"/>
    <m/>
    <s v="KK/PB/LB-EXT-0924-TP"/>
    <m/>
    <m/>
    <n v="0"/>
    <s v="Not Require PO"/>
    <e v="#REF!"/>
    <x v="0"/>
    <s v="5G-CPQ"/>
    <n v="5"/>
    <m/>
    <m/>
    <s v=""/>
    <d v="2023-09-13T00:00:00"/>
    <m/>
    <m/>
    <m/>
    <m/>
    <m/>
    <s v="TMG"/>
    <x v="0"/>
    <s v="5G FOC SPUR KBU FXX (12C) DNB_HORIZON 5G_DSBKI0213_JLNTGLIPAT_KBU"/>
    <e v="#N/A"/>
    <e v="#N/A"/>
    <m/>
    <s v="RASYDAN"/>
    <m/>
    <m/>
    <m/>
    <m/>
    <m/>
    <m/>
    <s v="EXACT ENGINEERING SDN BHD"/>
    <m/>
    <m/>
    <m/>
    <m/>
    <m/>
    <m/>
    <m/>
    <m/>
    <m/>
    <m/>
    <m/>
    <m/>
    <m/>
    <m/>
    <m/>
  </r>
  <r>
    <n v="481"/>
    <s v="Amran Bin Ramli"/>
    <s v="12. Dropped by DNB"/>
    <d v="2023-09-27T00:00:00"/>
    <s v="Order Sphere &quot;CANCEL&quot;"/>
    <m/>
    <s v="Sabah"/>
    <m/>
    <s v="H5G2301071"/>
    <m/>
    <s v="TMBA/230896"/>
    <s v="DSPNP1009"/>
    <s v="PAC2311569"/>
    <m/>
    <s v="KK/PB/LB-EXT-0925-TP"/>
    <m/>
    <m/>
    <n v="0"/>
    <s v="Not Require PO"/>
    <e v="#REF!"/>
    <x v="0"/>
    <s v="5G-CPQ"/>
    <n v="6"/>
    <m/>
    <m/>
    <s v=""/>
    <d v="2023-09-13T00:00:00"/>
    <m/>
    <m/>
    <m/>
    <m/>
    <m/>
    <s v="TMG"/>
    <x v="0"/>
    <s v="5G FOC SPUR PPG FXX (12C) DNB_HORIZON 5G_DSPNP1009_JLNKENDARA2_PPG"/>
    <e v="#N/A"/>
    <e v="#N/A"/>
    <m/>
    <s v="RASYDAN"/>
    <m/>
    <m/>
    <m/>
    <m/>
    <m/>
    <m/>
    <s v="EXACT ENGINEERING SDN BHD"/>
    <m/>
    <m/>
    <m/>
    <m/>
    <m/>
    <m/>
    <m/>
    <m/>
    <m/>
    <m/>
    <m/>
    <m/>
    <m/>
    <m/>
    <m/>
  </r>
  <r>
    <n v="634"/>
    <s v="Mahmud Bin Zakaria"/>
    <s v="11.0 PO Issued"/>
    <d v="2023-09-19T00:00:00"/>
    <s v="Rmrk AND-isu tuan tanah update Po dah keluar 21/9"/>
    <m/>
    <s v="JU"/>
    <m/>
    <s v="H5G2301122"/>
    <m/>
    <s v="TMSA/233256"/>
    <s v="DJLED1306"/>
    <s v="PAC2312076"/>
    <m/>
    <s v="JU-TIA-0209-TP"/>
    <m/>
    <m/>
    <n v="0"/>
    <s v="PO Issued"/>
    <e v="#REF!"/>
    <x v="0"/>
    <s v="5G-CPQ"/>
    <n v="159"/>
    <s v="5G CPQ-OCT"/>
    <s v="P1"/>
    <m/>
    <d v="2023-09-13T00:00:00"/>
    <m/>
    <m/>
    <m/>
    <m/>
    <m/>
    <s v="TMG"/>
    <x v="0"/>
    <m/>
    <e v="#N/A"/>
    <e v="#N/A"/>
    <m/>
    <m/>
    <m/>
    <m/>
    <s v="JU-TIA-0209-TP"/>
    <m/>
    <m/>
    <m/>
    <m/>
    <m/>
    <m/>
    <m/>
    <m/>
    <m/>
    <m/>
    <m/>
    <m/>
    <m/>
    <m/>
    <m/>
    <m/>
    <m/>
    <s v="DJLED1306_KGMERBAUMUAR"/>
    <m/>
  </r>
  <r>
    <n v="639"/>
    <s v="Mahmud Bin Zakaria"/>
    <s v="12. Dropped by DNB"/>
    <m/>
    <s v="Rmrk AND-tuan tanah tidak bagi kebenaran"/>
    <m/>
    <s v="JU"/>
    <m/>
    <s v="H5G2301125"/>
    <m/>
    <s v="TMSA/233257"/>
    <s v="DJLED1329"/>
    <s v="PAC2312079"/>
    <m/>
    <s v="JU-TPT-0185-TP"/>
    <m/>
    <m/>
    <n v="0"/>
    <s v="Not Require PO"/>
    <e v="#REF!"/>
    <x v="0"/>
    <s v="5G-CPQ"/>
    <n v="164"/>
    <s v="5G CPQ-OCT"/>
    <s v="P1"/>
    <m/>
    <d v="2023-09-13T00:00:00"/>
    <m/>
    <m/>
    <m/>
    <m/>
    <m/>
    <s v="TMG"/>
    <x v="0"/>
    <s v="DNB_HORIZON 5G_DJLED1329_KGSEMASEH_KPR"/>
    <e v="#N/A"/>
    <e v="#N/A"/>
    <m/>
    <m/>
    <m/>
    <m/>
    <s v="JU-TPT-0185-TP"/>
    <m/>
    <m/>
    <m/>
    <m/>
    <m/>
    <m/>
    <m/>
    <m/>
    <m/>
    <m/>
    <m/>
    <m/>
    <m/>
    <m/>
    <m/>
    <m/>
    <m/>
    <s v="DJLED1329_KGSEMASEH"/>
    <m/>
  </r>
  <r>
    <n v="640"/>
    <s v="Mahmud Bin Zakaria"/>
    <s v="11.0 PO Issued"/>
    <m/>
    <s v=""/>
    <m/>
    <s v="JU"/>
    <m/>
    <s v="H5G2301212"/>
    <m/>
    <s v="TMSA/233305"/>
    <s v="DJPON1113"/>
    <s v="PAC2312081"/>
    <m/>
    <m/>
    <m/>
    <m/>
    <n v="0"/>
    <s v="PO Issued"/>
    <e v="#REF!"/>
    <x v="0"/>
    <s v="5G-CPQ"/>
    <n v="165"/>
    <m/>
    <m/>
    <s v=""/>
    <d v="2023-09-13T00:00:00"/>
    <m/>
    <m/>
    <m/>
    <m/>
    <m/>
    <s v="TMG"/>
    <x v="0"/>
    <m/>
    <e v="#N/A"/>
    <e v="#N/A"/>
    <m/>
    <m/>
    <m/>
    <m/>
    <s v="JU-QAN-0109-TP"/>
    <m/>
    <m/>
    <m/>
    <m/>
    <m/>
    <m/>
    <m/>
    <m/>
    <m/>
    <m/>
    <m/>
    <m/>
    <m/>
    <m/>
    <m/>
    <m/>
    <m/>
    <m/>
    <m/>
  </r>
  <r>
    <n v="484"/>
    <s v="Khairul Ikmal bin Abdul Halim"/>
    <s v="7.0 Pending TP Submission"/>
    <m/>
    <s v=""/>
    <m/>
    <s v="KG/SB"/>
    <m/>
    <s v="H5G2203979"/>
    <m/>
    <s v="TMWA/220689"/>
    <s v="DQKCH0439"/>
    <s v="PAC2217461"/>
    <m/>
    <s v="KG/SB-NGN-0169-TP"/>
    <m/>
    <m/>
    <n v="0"/>
    <s v="Pending TP Submission"/>
    <e v="#REF!"/>
    <x v="0"/>
    <s v="5G-CPQ"/>
    <n v="9"/>
    <m/>
    <m/>
    <s v=""/>
    <d v="2023-09-13T00:00:00"/>
    <m/>
    <m/>
    <m/>
    <m/>
    <m/>
    <s v="TMG"/>
    <x v="0"/>
    <s v="5G DNB_HORIZON 5G DQKCH0439 1 IUC/CSR &amp; SPUR 12C FOC TBJ_F20/21 SMKBANDARKCH2 - TBJ"/>
    <e v="#N/A"/>
    <e v="#N/A"/>
    <m/>
    <m/>
    <m/>
    <m/>
    <s v=" "/>
    <m/>
    <m/>
    <m/>
    <m/>
    <m/>
    <m/>
    <m/>
    <m/>
    <m/>
    <m/>
    <m/>
    <m/>
    <m/>
    <m/>
    <m/>
    <m/>
    <m/>
    <m/>
    <m/>
  </r>
  <r>
    <n v="511"/>
    <s v="Khairul Ikmal bin Abdul Halim"/>
    <s v="11.0 PO Issued"/>
    <m/>
    <s v="TP Approved on 27/09/23"/>
    <s v="4902151537,4902151537_x0009_"/>
    <s v="KG/SB"/>
    <m/>
    <s v="H5G2300864"/>
    <m/>
    <s v="TMWA/233156"/>
    <s v="DQSIB0983"/>
    <s v="PAC2310933"/>
    <m/>
    <s v="KG/SB-GEA-0035-TP"/>
    <m/>
    <m/>
    <n v="0"/>
    <s v="PO Issued"/>
    <e v="#REF!"/>
    <x v="0"/>
    <s v="5G-CPQ"/>
    <n v="36"/>
    <s v="5G CPQ-OCT"/>
    <s v="P3"/>
    <m/>
    <d v="2023-09-13T00:00:00"/>
    <m/>
    <m/>
    <m/>
    <m/>
    <m/>
    <s v="TMG"/>
    <x v="0"/>
    <m/>
    <e v="#N/A"/>
    <e v="#N/A"/>
    <m/>
    <m/>
    <m/>
    <m/>
    <s v=" "/>
    <m/>
    <m/>
    <m/>
    <m/>
    <m/>
    <m/>
    <m/>
    <m/>
    <m/>
    <m/>
    <m/>
    <m/>
    <m/>
    <m/>
    <m/>
    <m/>
    <m/>
    <s v="DQSIB0983_JLNCHONGJINBOCK"/>
    <m/>
  </r>
  <r>
    <n v="487"/>
    <s v="Ahmad Zaki Bin Harris"/>
    <s v="11.0 PO Issued"/>
    <m/>
    <s v="4902149286"/>
    <m/>
    <s v="PG"/>
    <m/>
    <s v="H5G2205336"/>
    <m/>
    <s v="TMNA/224199"/>
    <s v="DPTML0320"/>
    <s v="PAC2221573"/>
    <m/>
    <s v="PG-SNR-0664-TP"/>
    <m/>
    <m/>
    <n v="0"/>
    <s v="PO Issued"/>
    <e v="#REF!"/>
    <x v="0"/>
    <s v="5G-CPQ"/>
    <n v="12"/>
    <m/>
    <m/>
    <s v="5g-91"/>
    <d v="2023-09-13T00:00:00"/>
    <m/>
    <m/>
    <m/>
    <m/>
    <m/>
    <s v="TMG"/>
    <x v="0"/>
    <s v="H5G_FOC PG F33/F34 CSR DPTML0320_ARMYRESERVEJLNPANGKOR_PG"/>
    <e v="#N/A"/>
    <e v="#N/A"/>
    <m/>
    <m/>
    <m/>
    <m/>
    <m/>
    <m/>
    <m/>
    <n v="3400038940"/>
    <s v="SINOR TECHNOLOGY SDN. BHD."/>
    <m/>
    <m/>
    <m/>
    <m/>
    <m/>
    <m/>
    <m/>
    <m/>
    <m/>
    <m/>
    <m/>
    <m/>
    <m/>
    <m/>
    <m/>
  </r>
  <r>
    <n v="488"/>
    <s v="Ahmad Zaki Bin Harris"/>
    <s v="11.0 PO Issued"/>
    <m/>
    <s v="4902149274"/>
    <m/>
    <s v="PG"/>
    <m/>
    <s v="H5G2300697"/>
    <m/>
    <s v="TMNA/232472"/>
    <s v="DPTML0324"/>
    <s v="PAC2310474"/>
    <m/>
    <s v="PG-NXS-0541-T"/>
    <m/>
    <m/>
    <n v="0"/>
    <s v="PO Issued"/>
    <e v="#REF!"/>
    <x v="0"/>
    <s v="5G-CPQ"/>
    <n v="13"/>
    <m/>
    <m/>
    <s v=""/>
    <d v="2023-09-13T00:00:00"/>
    <m/>
    <m/>
    <m/>
    <m/>
    <m/>
    <s v="TMG"/>
    <x v="0"/>
    <s v="H5G_FOC GLR F29/F30 CSR DPTML0324_CANGKATBKTGAMBIR"/>
    <e v="#N/A"/>
    <e v="#N/A"/>
    <m/>
    <m/>
    <m/>
    <m/>
    <s v="PG-NXS-0541-TP"/>
    <m/>
    <m/>
    <m/>
    <m/>
    <m/>
    <m/>
    <m/>
    <m/>
    <m/>
    <m/>
    <m/>
    <m/>
    <m/>
    <m/>
    <m/>
    <m/>
    <m/>
    <m/>
    <m/>
  </r>
  <r>
    <n v="489"/>
    <s v="Muhammad Nur Haimi Bin Amdan"/>
    <s v="11.0 PO Issued"/>
    <m/>
    <s v="4901993317"/>
    <m/>
    <s v="ST"/>
    <m/>
    <s v="H5G2201115"/>
    <m/>
    <s v="TMCA/222363"/>
    <s v="DBULG1450"/>
    <s v="PAC2205431"/>
    <m/>
    <m/>
    <m/>
    <m/>
    <n v="0"/>
    <s v="PO Issued"/>
    <e v="#REF!"/>
    <x v="0"/>
    <s v="5G-CPQ"/>
    <n v="14"/>
    <m/>
    <m/>
    <s v="5g-91"/>
    <d v="2023-09-13T00:00:00"/>
    <m/>
    <m/>
    <m/>
    <m/>
    <m/>
    <s v="TMG"/>
    <x v="0"/>
    <s v="5G DNB DBULG1450 FOC TAG F039/F040 JLN BUNGA TANJUNG 8"/>
    <e v="#N/A"/>
    <e v="#N/A"/>
    <m/>
    <m/>
    <m/>
    <m/>
    <s v="ST-VIB-0070-TP"/>
    <m/>
    <m/>
    <m/>
    <m/>
    <m/>
    <m/>
    <m/>
    <m/>
    <m/>
    <m/>
    <m/>
    <m/>
    <m/>
    <m/>
    <m/>
    <m/>
    <m/>
    <m/>
    <m/>
  </r>
  <r>
    <n v="521"/>
    <s v="Khairul Ikmal bin Abdul Halim"/>
    <s v="11.0 PO Issued"/>
    <m/>
    <s v="TP Approved on 30/09/23"/>
    <m/>
    <s v="KG/SB"/>
    <m/>
    <s v="H5G2300915"/>
    <m/>
    <s v="TMWA/233164"/>
    <s v="DQSIB0993"/>
    <s v="PAC2310947"/>
    <m/>
    <s v="KG/SB-DTJ-0127-TP"/>
    <m/>
    <m/>
    <n v="0"/>
    <s v="PO Issued"/>
    <e v="#REF!"/>
    <x v="0"/>
    <s v="5G-CPQ"/>
    <n v="46"/>
    <s v="5G CPQ-OCT"/>
    <s v="P1"/>
    <m/>
    <d v="2023-09-13T00:00:00"/>
    <m/>
    <m/>
    <m/>
    <m/>
    <m/>
    <s v="TMG"/>
    <x v="0"/>
    <m/>
    <e v="#N/A"/>
    <e v="#N/A"/>
    <m/>
    <m/>
    <m/>
    <m/>
    <s v=" "/>
    <m/>
    <m/>
    <n v="3400039077"/>
    <s v="DUTA JASA SDN BHD"/>
    <m/>
    <m/>
    <m/>
    <m/>
    <m/>
    <m/>
    <m/>
    <m/>
    <m/>
    <m/>
    <m/>
    <m/>
    <m/>
    <s v="DQSIB0993_LRGTUNAHMADZAIDIADRUCE36A"/>
    <m/>
  </r>
  <r>
    <n v="522"/>
    <s v="Khairul Ikmal bin Abdul Halim"/>
    <s v="11.0 PO Issued"/>
    <m/>
    <s v=""/>
    <s v="4902152547,4902152547"/>
    <s v="KG/SB"/>
    <m/>
    <s v="H5G2300923"/>
    <m/>
    <s v="TMWA/233159"/>
    <s v="DQSIB0997"/>
    <s v="PAC2310937"/>
    <m/>
    <s v="KG/SB-LSB-0173-TP"/>
    <m/>
    <m/>
    <n v="0"/>
    <s v="PO Issued"/>
    <e v="#REF!"/>
    <x v="0"/>
    <s v="5G-CPQ"/>
    <n v="47"/>
    <s v="5G CPQ-OCT"/>
    <s v="P3"/>
    <m/>
    <d v="2023-09-13T00:00:00"/>
    <m/>
    <m/>
    <m/>
    <m/>
    <m/>
    <s v="TMG"/>
    <x v="0"/>
    <m/>
    <e v="#N/A"/>
    <e v="#N/A"/>
    <m/>
    <m/>
    <m/>
    <m/>
    <s v=" "/>
    <m/>
    <m/>
    <n v="3400038703"/>
    <s v="LIKMANINA SDN. BHD."/>
    <m/>
    <m/>
    <m/>
    <m/>
    <m/>
    <m/>
    <m/>
    <m/>
    <m/>
    <m/>
    <m/>
    <m/>
    <m/>
    <s v="DQSIB0997_JLNAWANGRAMLIAMIT"/>
    <m/>
  </r>
  <r>
    <n v="492"/>
    <s v="Muhammad Nur Haimi Bin Amdan"/>
    <s v="11.0 PO Issued"/>
    <m/>
    <s v="4902122739"/>
    <m/>
    <s v="ST"/>
    <m/>
    <s v="H5G2201349"/>
    <m/>
    <s v="TMCA/222417"/>
    <s v="DBGBK0023"/>
    <s v="PAC2208013"/>
    <m/>
    <m/>
    <m/>
    <m/>
    <n v="0"/>
    <s v="PO Issued"/>
    <e v="#REF!"/>
    <x v="0"/>
    <s v="5G-CPQ"/>
    <n v="17"/>
    <m/>
    <m/>
    <s v=""/>
    <d v="2023-09-13T00:00:00"/>
    <m/>
    <m/>
    <m/>
    <m/>
    <m/>
    <s v="TMG"/>
    <x v="0"/>
    <s v="5G DNB DBGBK0023 FOC SGB F026-F037 FOR UITMSUNGAIBULOH"/>
    <e v="#N/A"/>
    <e v="#N/A"/>
    <m/>
    <m/>
    <m/>
    <m/>
    <s v="ST-NXS-0133-TP"/>
    <m/>
    <m/>
    <m/>
    <m/>
    <m/>
    <m/>
    <m/>
    <m/>
    <m/>
    <m/>
    <m/>
    <m/>
    <m/>
    <m/>
    <m/>
    <m/>
    <m/>
    <m/>
    <m/>
  </r>
  <r>
    <n v="523"/>
    <s v="Khairul Ikmal bin Abdul Halim"/>
    <s v="11.0 PO Issued"/>
    <m/>
    <s v="TP Approved on 27/09/23"/>
    <s v="4902151562,4902151562"/>
    <s v="KG/SB"/>
    <m/>
    <s v="H5G2300890"/>
    <m/>
    <s v="TMWA/233158"/>
    <s v="DQSIB1002"/>
    <s v="PAC2310936"/>
    <m/>
    <s v="KG/SB-VIG-0094-TP"/>
    <m/>
    <m/>
    <n v="0"/>
    <s v="PO Issued"/>
    <e v="#REF!"/>
    <x v="0"/>
    <s v="5G-CPQ"/>
    <n v="48"/>
    <s v="5G CPQ-OCT"/>
    <s v="P3"/>
    <m/>
    <d v="2023-09-13T00:00:00"/>
    <m/>
    <m/>
    <m/>
    <m/>
    <m/>
    <s v="TMG"/>
    <x v="0"/>
    <m/>
    <e v="#N/A"/>
    <e v="#N/A"/>
    <m/>
    <m/>
    <m/>
    <m/>
    <s v=" "/>
    <m/>
    <m/>
    <m/>
    <m/>
    <m/>
    <m/>
    <m/>
    <m/>
    <m/>
    <m/>
    <m/>
    <m/>
    <m/>
    <m/>
    <m/>
    <m/>
    <m/>
    <s v="DQSIB1002_JLNDIONGKIKSIBU"/>
    <m/>
  </r>
  <r>
    <n v="536"/>
    <s v="Khairul Ikmal bin Abdul Halim"/>
    <s v="11.0 PO Issued"/>
    <m/>
    <s v="TP Approved on 27/09/23"/>
    <s v="4902151518,4902151518"/>
    <s v="KG/SB"/>
    <m/>
    <s v="H5G2300781"/>
    <m/>
    <s v="TMWA/233143"/>
    <s v="DQSIB1013"/>
    <s v="PAC2310167"/>
    <m/>
    <s v="KG/SB-VIG-0093-TP"/>
    <m/>
    <m/>
    <n v="0"/>
    <s v="PO Issued"/>
    <e v="#REF!"/>
    <x v="0"/>
    <s v="5G-CPQ"/>
    <n v="61"/>
    <s v="5G CPQ-OCT"/>
    <s v="P3"/>
    <m/>
    <d v="2023-09-13T00:00:00"/>
    <m/>
    <m/>
    <m/>
    <m/>
    <m/>
    <s v="TMG"/>
    <x v="0"/>
    <m/>
    <e v="#N/A"/>
    <e v="#N/A"/>
    <m/>
    <m/>
    <m/>
    <m/>
    <s v=" "/>
    <m/>
    <m/>
    <m/>
    <m/>
    <m/>
    <m/>
    <m/>
    <m/>
    <m/>
    <m/>
    <m/>
    <m/>
    <m/>
    <m/>
    <m/>
    <m/>
    <m/>
    <s v="DQSIB1013_KEMUYANGBYPASSROAD"/>
    <m/>
  </r>
  <r>
    <n v="537"/>
    <s v="Khairul Ikmal bin Abdul Halim"/>
    <s v="11.0 PO Issued"/>
    <m/>
    <s v="TP Approved on 30/09/23"/>
    <s v="4902152536,4902152536,4902154183,4902154183"/>
    <s v="KG/SB"/>
    <m/>
    <s v="H5G2301050"/>
    <m/>
    <s v="TMWA/233173"/>
    <s v="DQKWT1210"/>
    <s v="PAC2311424"/>
    <m/>
    <s v="KG/SB-NGN-0232-TP"/>
    <m/>
    <m/>
    <n v="0"/>
    <s v="PO Issued"/>
    <e v="#REF!"/>
    <x v="0"/>
    <s v="5G-CPQ"/>
    <n v="62"/>
    <s v="5G CPQ-OCT"/>
    <s v="P3"/>
    <m/>
    <d v="2023-09-13T00:00:00"/>
    <m/>
    <m/>
    <m/>
    <m/>
    <m/>
    <s v="TMG"/>
    <x v="0"/>
    <m/>
    <e v="#N/A"/>
    <e v="#N/A"/>
    <m/>
    <m/>
    <m/>
    <m/>
    <s v=" "/>
    <m/>
    <m/>
    <n v="3400039087"/>
    <s v="NUGEN COMMUNICATIONS SDN. BHD."/>
    <m/>
    <m/>
    <m/>
    <m/>
    <m/>
    <m/>
    <m/>
    <m/>
    <m/>
    <m/>
    <m/>
    <m/>
    <m/>
    <s v="DQKWT1210_JLNSBAIRPORT"/>
    <m/>
  </r>
  <r>
    <n v="544"/>
    <s v="Khairul Ikmal bin Abdul Halim"/>
    <s v="10.0 Sent to CPA for PR Creation"/>
    <d v="2023-09-20T00:00:00"/>
    <s v="Proceed PR Creation"/>
    <m/>
    <s v="KG/SB"/>
    <m/>
    <s v="H5G2301205"/>
    <m/>
    <s v="TMWA/235081"/>
    <s v="DQSRT0887"/>
    <s v="PAC2311949"/>
    <m/>
    <s v="KG/SB-PTU-0194-TP"/>
    <m/>
    <m/>
    <n v="0"/>
    <s v="PR Creation"/>
    <e v="#REF!"/>
    <x v="0"/>
    <s v="5G-CPQ"/>
    <n v="69"/>
    <m/>
    <m/>
    <s v="5g-91"/>
    <d v="2023-09-13T00:00:00"/>
    <m/>
    <m/>
    <m/>
    <m/>
    <m/>
    <s v="TMG"/>
    <x v="0"/>
    <s v="5G DNB_HORIZON 5G_DQSRT0887_JLNROBANLAMA_STK"/>
    <e v="#N/A"/>
    <e v="#N/A"/>
    <m/>
    <m/>
    <m/>
    <m/>
    <s v=" "/>
    <m/>
    <m/>
    <n v="3400039047"/>
    <s v="PTU RESOURCES SDN. BHD."/>
    <m/>
    <m/>
    <m/>
    <m/>
    <m/>
    <m/>
    <m/>
    <m/>
    <m/>
    <m/>
    <m/>
    <m/>
    <m/>
    <m/>
    <m/>
  </r>
  <r>
    <n v="497"/>
    <s v="Mohd Nasharulhisham Bin Mohd Nasir"/>
    <s v="8.2 Queried - Pending TP Re-Submission"/>
    <d v="2023-10-10T00:00:00"/>
    <s v="PENDING RESUBMIT TP"/>
    <m/>
    <s v="ST"/>
    <m/>
    <s v="H5G2200553"/>
    <m/>
    <s v="TMCA/231962"/>
    <s v="DBGBK0148"/>
    <s v="PAC2203531"/>
    <m/>
    <s v="ST-FAS-0058-TP "/>
    <m/>
    <m/>
    <n v="0"/>
    <s v="Queried - Require More Information From NeC/AND"/>
    <e v="#REF!"/>
    <x v="0"/>
    <s v="5G-CPQ"/>
    <n v="22"/>
    <s v="5G CPQ-OCT"/>
    <s v="P3"/>
    <m/>
    <d v="2023-09-13T00:00:00"/>
    <m/>
    <m/>
    <m/>
    <m/>
    <m/>
    <s v="TMG"/>
    <x v="0"/>
    <s v="5G DNB DBGBK0148 FOC GBK F0XX-F0XX 12C KGBATANGBATU - GBK"/>
    <e v="#N/A"/>
    <e v="#N/A"/>
    <m/>
    <m/>
    <m/>
    <m/>
    <s v="ST-FAS-0055-TP"/>
    <m/>
    <m/>
    <m/>
    <m/>
    <m/>
    <m/>
    <m/>
    <m/>
    <m/>
    <m/>
    <m/>
    <m/>
    <m/>
    <m/>
    <m/>
    <m/>
    <m/>
    <s v="DBGBK0148_JLNSUNGAITUA"/>
    <m/>
  </r>
  <r>
    <n v="546"/>
    <s v="Khairul Ikmal bin Abdul Halim"/>
    <s v="11.0 PO Issued"/>
    <m/>
    <s v="Proceed for PR Creation"/>
    <s v="4902150725,4902150725"/>
    <s v="KG/SB"/>
    <m/>
    <s v="H5G2300897"/>
    <m/>
    <s v="TMWA/233171"/>
    <s v="DQSRK0925"/>
    <s v="PAC2310983"/>
    <m/>
    <s v="KG/SB-BYT-0255-TP"/>
    <m/>
    <m/>
    <n v="0"/>
    <s v="PO Issued"/>
    <e v="#REF!"/>
    <x v="0"/>
    <s v="5G-CPQ"/>
    <n v="71"/>
    <s v="5G CPQ-OCT"/>
    <s v="P3"/>
    <m/>
    <d v="2023-09-13T00:00:00"/>
    <m/>
    <m/>
    <m/>
    <m/>
    <m/>
    <s v="TMG"/>
    <x v="0"/>
    <m/>
    <e v="#N/A"/>
    <e v="#N/A"/>
    <m/>
    <m/>
    <m/>
    <m/>
    <s v=" "/>
    <m/>
    <m/>
    <m/>
    <m/>
    <m/>
    <m/>
    <m/>
    <m/>
    <m/>
    <m/>
    <m/>
    <m/>
    <m/>
    <m/>
    <m/>
    <m/>
    <m/>
    <s v="DQSRK0925_JLNBERSATU"/>
    <m/>
  </r>
  <r>
    <n v="561"/>
    <s v="Khairul Ikmal bin Abdul Halim"/>
    <s v="11.0 PO Issued"/>
    <m/>
    <m/>
    <s v="4902151535,4902151535"/>
    <s v="KG/SB"/>
    <m/>
    <s v="H5G2300791"/>
    <m/>
    <s v="TMWA/230466"/>
    <s v="DQSRN0933"/>
    <s v="PAC2311405"/>
    <m/>
    <s v="KG/SB-ATE-0049-TP"/>
    <m/>
    <m/>
    <n v="0"/>
    <s v="PO Issued"/>
    <e v="#REF!"/>
    <x v="0"/>
    <s v="5G-CPQ"/>
    <n v="86"/>
    <s v="5G CPQ-OCT"/>
    <s v="P3"/>
    <m/>
    <d v="2023-09-13T00:00:00"/>
    <m/>
    <m/>
    <m/>
    <m/>
    <m/>
    <s v="TMG"/>
    <x v="0"/>
    <m/>
    <e v="#N/A"/>
    <e v="#N/A"/>
    <m/>
    <m/>
    <m/>
    <m/>
    <s v=" "/>
    <m/>
    <m/>
    <m/>
    <m/>
    <m/>
    <m/>
    <m/>
    <m/>
    <m/>
    <m/>
    <m/>
    <m/>
    <m/>
    <m/>
    <m/>
    <m/>
    <m/>
    <s v="DQSRN0933_AH150SGTARAT"/>
    <m/>
  </r>
  <r>
    <n v="500"/>
    <s v="Muhammad Nur Haimi Bin Amdan"/>
    <s v="7.0 Pending TP Submission"/>
    <m/>
    <s v="4901967418 &amp; 4901967443_x000a_new lor done"/>
    <m/>
    <s v="ST"/>
    <m/>
    <s v="H5G2202697"/>
    <m/>
    <s v="TMCA/223574"/>
    <s v="DBGBK0176"/>
    <s v="PAC2211210"/>
    <m/>
    <s v="ST-MIC-0322-TP"/>
    <m/>
    <m/>
    <n v="0"/>
    <s v="Pending TP Submission"/>
    <e v="#REF!"/>
    <x v="0"/>
    <s v="5G-CPQ"/>
    <n v="25"/>
    <s v="5G CPQ-OCT"/>
    <s v="P3"/>
    <m/>
    <d v="2023-09-13T00:00:00"/>
    <m/>
    <m/>
    <m/>
    <m/>
    <m/>
    <s v="TMG"/>
    <x v="0"/>
    <s v="5G DNB DBGBK0176 FOC MTI F0Xx/F0xx JLNF1TMNMELAWATI"/>
    <e v="#N/A"/>
    <e v="#N/A"/>
    <m/>
    <m/>
    <m/>
    <m/>
    <s v="ST-RID(RR)-0023-TP"/>
    <m/>
    <m/>
    <m/>
    <m/>
    <m/>
    <m/>
    <m/>
    <m/>
    <m/>
    <m/>
    <m/>
    <m/>
    <m/>
    <m/>
    <m/>
    <m/>
    <m/>
    <s v="DBGBK0176_JLNF9TMNMELAWATI"/>
    <m/>
  </r>
  <r>
    <n v="501"/>
    <s v="Mohd Nasharulhisham Bin Mohd Nasir"/>
    <s v="11.0 PO Issued"/>
    <d v="2023-09-14T00:00:00"/>
    <s v="4902147798 &amp; 4902147889 "/>
    <m/>
    <s v="ST"/>
    <m/>
    <s v="H5G2200955"/>
    <m/>
    <s v="TMCA/222309"/>
    <s v="DBPET1195"/>
    <s v="PAC2205484"/>
    <m/>
    <s v="ST-MIC-0311-TP,ST-MIC-0294-TP,ST-MIC(RR)-0018"/>
    <m/>
    <m/>
    <n v="0"/>
    <s v="PO Issued"/>
    <e v="#REF!"/>
    <x v="0"/>
    <s v="5G-CPQ"/>
    <n v="26"/>
    <s v="5G CPQ-OCT"/>
    <s v="P3"/>
    <m/>
    <d v="2023-09-13T00:00:00"/>
    <m/>
    <m/>
    <m/>
    <m/>
    <m/>
    <s v="TMG"/>
    <x v="0"/>
    <s v="DBPET1195 FOC KE F029-F030 FOR PARADESARUSTICACONDOMINIUM"/>
    <e v="#N/A"/>
    <e v="#N/A"/>
    <m/>
    <m/>
    <m/>
    <m/>
    <s v="ST-MIC-0311-TP, ST-MIC-0294-TP"/>
    <m/>
    <m/>
    <m/>
    <m/>
    <m/>
    <m/>
    <m/>
    <m/>
    <m/>
    <m/>
    <m/>
    <m/>
    <m/>
    <m/>
    <m/>
    <m/>
    <m/>
    <s v="DBPET1195_PARADESARUSTICACONDOMINIUM"/>
    <m/>
  </r>
  <r>
    <n v="562"/>
    <s v="Khairul Ikmal bin Abdul Halim"/>
    <s v="11.0 PO Issued"/>
    <m/>
    <s v=""/>
    <s v="4902154202,4902154202"/>
    <s v="KG/SB"/>
    <m/>
    <s v="H5G2301048"/>
    <m/>
    <s v="TMWA/235067"/>
    <s v="DQBET0070"/>
    <s v="PAC2311427"/>
    <m/>
    <s v="KG/SB-PTU-0193-TP"/>
    <m/>
    <m/>
    <n v="0"/>
    <s v="PO Issued"/>
    <e v="#REF!"/>
    <x v="0"/>
    <s v="5G-CPQ"/>
    <n v="87"/>
    <s v="5G CPQ-OCT"/>
    <s v="P3"/>
    <m/>
    <d v="2023-09-13T00:00:00"/>
    <m/>
    <m/>
    <m/>
    <m/>
    <m/>
    <s v="TMG"/>
    <x v="0"/>
    <m/>
    <e v="#N/A"/>
    <e v="#N/A"/>
    <m/>
    <m/>
    <m/>
    <m/>
    <s v=" "/>
    <m/>
    <m/>
    <m/>
    <m/>
    <m/>
    <m/>
    <m/>
    <m/>
    <m/>
    <m/>
    <m/>
    <m/>
    <m/>
    <m/>
    <m/>
    <m/>
    <m/>
    <s v="DQBET0070_JLNABANGAMBAN"/>
    <m/>
  </r>
  <r>
    <n v="503"/>
    <s v="Nor Aizee Masyitah Binti Kamal Bahrin"/>
    <s v="11.0 PO Issued"/>
    <m/>
    <s v="20/9: PO Done. 19/9: Hafizz semak. 19/9: TP verifi"/>
    <s v="4902149357"/>
    <s v="MK"/>
    <m/>
    <s v="H5G2301114"/>
    <m/>
    <s v="TMSA/233269"/>
    <s v="DMMKT0262"/>
    <s v="PAC2311892"/>
    <m/>
    <s v="MK-GEO-0001-TP"/>
    <m/>
    <m/>
    <n v="0"/>
    <s v="PO Issued"/>
    <e v="#REF!"/>
    <x v="0"/>
    <s v="5G-CPQ"/>
    <n v="28"/>
    <m/>
    <m/>
    <s v="5g-91"/>
    <d v="2023-09-13T00:00:00"/>
    <m/>
    <m/>
    <m/>
    <m/>
    <m/>
    <s v="TMG"/>
    <x v="0"/>
    <s v="5G DNB HORIZON DMMKT0262 FOC (ADD) AKH F74 &amp; F75 AYER KEROH COUNTRY RESORT -CS,SSKA,SSTA,HR"/>
    <e v="#N/A"/>
    <e v="#N/A"/>
    <m/>
    <m/>
    <s v="AKH"/>
    <m/>
    <s v="MK-GEO-0001-TP"/>
    <m/>
    <m/>
    <m/>
    <m/>
    <m/>
    <m/>
    <m/>
    <m/>
    <m/>
    <m/>
    <m/>
    <m/>
    <m/>
    <m/>
    <m/>
    <m/>
    <m/>
    <m/>
    <m/>
  </r>
  <r>
    <n v="563"/>
    <s v="Khairul Ikmal bin Abdul Halim"/>
    <s v="9.0 Insufficient Budget"/>
    <d v="2023-09-20T00:00:00"/>
    <s v="BOQ (106,011.63) exceed PAC ( 86,997.48). To RPKA."/>
    <m/>
    <s v="KG/SB"/>
    <m/>
    <s v="H5G2301053"/>
    <m/>
    <s v="TMWA/230498"/>
    <s v="DQKCH0286"/>
    <s v="PAC2311318"/>
    <m/>
    <s v="KG/SB-BYT-0257-TP"/>
    <m/>
    <m/>
    <n v="0"/>
    <s v="Insufficient Budget"/>
    <e v="#REF!"/>
    <x v="0"/>
    <s v="5G-CPQ"/>
    <n v="88"/>
    <m/>
    <m/>
    <s v="5g-91"/>
    <d v="2023-09-13T00:00:00"/>
    <m/>
    <m/>
    <m/>
    <m/>
    <m/>
    <s v="TMG"/>
    <x v="0"/>
    <s v="DNB 5G DQKCH0286 HORIZON - 1 IUC/CSR &amp; SPUR 12C FOC TMA F01&amp;TMA_F04/F05 FOR BANJARANSERAPI TMA"/>
    <e v="#N/A"/>
    <e v="#N/A"/>
    <m/>
    <m/>
    <m/>
    <m/>
    <s v=" "/>
    <m/>
    <m/>
    <n v="3400038862"/>
    <s v="BYTES TECH SDN. BHD."/>
    <m/>
    <m/>
    <m/>
    <m/>
    <m/>
    <m/>
    <m/>
    <m/>
    <m/>
    <m/>
    <m/>
    <m/>
    <m/>
    <m/>
    <m/>
  </r>
  <r>
    <n v="632"/>
    <s v="Khairul Ikmal bin Abdul Halim"/>
    <s v="11.0 PO Issued"/>
    <m/>
    <s v="4902150716"/>
    <n v="4902150716"/>
    <s v="KG/SB"/>
    <m/>
    <s v="H5G2301211"/>
    <m/>
    <s v="TMWA/233185"/>
    <s v="DQSIB1059"/>
    <s v="PAC2311918"/>
    <m/>
    <s v="KG/SB-BYT-0256-TP"/>
    <m/>
    <m/>
    <n v="0"/>
    <s v="PO Issued"/>
    <e v="#REF!"/>
    <x v="0"/>
    <s v="5G-CPQ"/>
    <n v="157"/>
    <s v="5G CPQ-OCT"/>
    <s v="P1"/>
    <m/>
    <d v="2023-09-13T00:00:00"/>
    <m/>
    <m/>
    <m/>
    <m/>
    <m/>
    <s v="TMG"/>
    <x v="0"/>
    <m/>
    <e v="#N/A"/>
    <e v="#N/A"/>
    <m/>
    <m/>
    <m/>
    <m/>
    <s v=" "/>
    <m/>
    <m/>
    <m/>
    <m/>
    <m/>
    <m/>
    <m/>
    <m/>
    <m/>
    <m/>
    <m/>
    <m/>
    <m/>
    <m/>
    <m/>
    <m/>
    <m/>
    <s v="DQSIB1059_JLNDINGLIKKONG"/>
    <m/>
  </r>
  <r>
    <n v="506"/>
    <s v="Muhammad Hafizzuddin Bin Mohd Noor"/>
    <s v="12. Not Required PO / LOR"/>
    <m/>
    <s v="tak perlu LOR dan PR,Fiber dah ready sampai last e"/>
    <m/>
    <s v="JU"/>
    <m/>
    <s v="H5G2301216"/>
    <m/>
    <s v="TMSA/233303"/>
    <s v="DJBPH0102"/>
    <s v="PAC2312041"/>
    <m/>
    <m/>
    <m/>
    <m/>
    <n v="0"/>
    <s v="PO Issued / Not Require LOR"/>
    <e v="#REF!"/>
    <x v="0"/>
    <s v="5G-CPQ"/>
    <n v="31"/>
    <m/>
    <m/>
    <s v="5g-91"/>
    <d v="2023-09-13T00:00:00"/>
    <m/>
    <m/>
    <m/>
    <m/>
    <m/>
    <s v="TMG"/>
    <x v="0"/>
    <s v="DNB_HORIZON 5G_DJBPH0102_JLNKERISNAGA_BP"/>
    <e v="#N/A"/>
    <e v="#N/A"/>
    <m/>
    <m/>
    <m/>
    <m/>
    <s v=" JU-KZK-0677-TP"/>
    <m/>
    <m/>
    <m/>
    <m/>
    <m/>
    <m/>
    <m/>
    <m/>
    <m/>
    <m/>
    <m/>
    <m/>
    <m/>
    <m/>
    <m/>
    <m/>
    <m/>
    <m/>
    <m/>
  </r>
  <r>
    <n v="477"/>
    <s v="Ahmad Idrus Bin Abdul Talib"/>
    <s v="12. Not Required PO / LOR"/>
    <m/>
    <s v="Project Completed"/>
    <m/>
    <s v="KL"/>
    <m/>
    <s v="H5G2200705"/>
    <m/>
    <s v="TMCA/220729 "/>
    <s v="DWKUL0398"/>
    <s v="PAC2203941"/>
    <m/>
    <s v="KL-ETD(RR)-0221"/>
    <m/>
    <m/>
    <n v="0"/>
    <s v="PO Issued / Not Require LOR"/>
    <e v="#REF!"/>
    <x v="0"/>
    <s v="5G-CPQ"/>
    <n v="2"/>
    <m/>
    <m/>
    <s v=""/>
    <d v="2023-09-13T00:00:00"/>
    <m/>
    <m/>
    <m/>
    <m/>
    <m/>
    <s v="TMG"/>
    <x v="0"/>
    <s v="DNB_HORIZON 5G-DWKUL0398_MNRBRDB FOC SPUR BNR F39 F40 (12C X 2)"/>
    <e v="#N/A"/>
    <e v="#N/A"/>
    <m/>
    <m/>
    <s v="BNR"/>
    <m/>
    <s v="KL-ETD(RR)-0221"/>
    <m/>
    <m/>
    <n v="3400031953"/>
    <s v="ETD MAKMUR (M) SDN. BHD."/>
    <m/>
    <m/>
    <m/>
    <m/>
    <m/>
    <m/>
    <m/>
    <m/>
    <m/>
    <m/>
    <m/>
    <m/>
    <m/>
    <m/>
    <m/>
  </r>
  <r>
    <n v="508"/>
    <s v="Nurul Ridhwan Bin Sulaiman"/>
    <s v="11.0 PO Issued"/>
    <m/>
    <s v="4901989298 / 4901989365 (20-Oct-2022)"/>
    <s v="4901989298, 4901989365"/>
    <s v="Sabah"/>
    <m/>
    <s v="H5G2203385"/>
    <m/>
    <s v="TMBA/221324"/>
    <s v="DSTUA0969"/>
    <s v="PAC2217382"/>
    <m/>
    <s v="KK/PB/LB-TTP-0941-TP"/>
    <m/>
    <m/>
    <n v="0"/>
    <s v="PO Issued"/>
    <e v="#REF!"/>
    <x v="0"/>
    <s v="5G-CPQ"/>
    <n v="33"/>
    <m/>
    <m/>
    <s v="5g-91"/>
    <d v="2023-09-13T00:00:00"/>
    <m/>
    <m/>
    <m/>
    <m/>
    <m/>
    <s v="TMG"/>
    <x v="0"/>
    <s v="5G FOC SPUR TRN FXX DNB_HORIZON 5G-DSTUA0969_JLNGUAKON-TRN"/>
    <e v="#N/A"/>
    <e v="#N/A"/>
    <m/>
    <s v="ISMAIDDY"/>
    <m/>
    <m/>
    <m/>
    <m/>
    <m/>
    <m/>
    <s v="TETAP YAKIN SDN BHD"/>
    <m/>
    <m/>
    <m/>
    <m/>
    <m/>
    <m/>
    <m/>
    <m/>
    <m/>
    <m/>
    <m/>
    <m/>
    <m/>
    <m/>
    <m/>
  </r>
  <r>
    <n v="509"/>
    <s v="Amran Bin Ramli"/>
    <s v="11.0 PO Issued"/>
    <d v="2023-09-29T00:00:00"/>
    <s v="PO - 4902151513"/>
    <s v="4902151513"/>
    <s v="Sabah"/>
    <m/>
    <s v="H5G2301076"/>
    <m/>
    <s v="TMBA/230917"/>
    <s v="DSSDK0744"/>
    <s v="PAC2311700"/>
    <m/>
    <s v="TWU/SKN-EXT-0763-TP"/>
    <m/>
    <m/>
    <n v="0"/>
    <s v="PO Issued"/>
    <e v="#REF!"/>
    <x v="0"/>
    <s v="5G-CPQ"/>
    <n v="34"/>
    <s v="5G CPQ-OCT"/>
    <s v="P3"/>
    <m/>
    <d v="2023-09-13T00:00:00"/>
    <m/>
    <m/>
    <m/>
    <m/>
    <m/>
    <s v="TMG"/>
    <x v="0"/>
    <s v="5G SPUR ERA (12) DNB_HORIZON 5G_DSSDK0744 JLNBOKARA ERA"/>
    <e v="#N/A"/>
    <e v="#N/A"/>
    <m/>
    <s v="DYNASTYH"/>
    <m/>
    <m/>
    <m/>
    <m/>
    <m/>
    <m/>
    <s v="EXACT ENGINEERING SDN BHD"/>
    <m/>
    <m/>
    <m/>
    <m/>
    <m/>
    <m/>
    <m/>
    <m/>
    <m/>
    <m/>
    <m/>
    <m/>
    <m/>
    <s v="DSSDK0744_JLNBOKARA"/>
    <m/>
  </r>
  <r>
    <n v="510"/>
    <s v="Muhamad Zaini Bin Mahamad Sarip"/>
    <s v="11.0 PO Issued"/>
    <m/>
    <s v=""/>
    <s v="4902147520,4902147793"/>
    <s v="PHG"/>
    <m/>
    <s v="H5G2300787"/>
    <m/>
    <s v="TMEA/231663"/>
    <s v="DCKTN0426"/>
    <s v="PAC2310401"/>
    <m/>
    <s v="PHG-NRO-0175-TP"/>
    <m/>
    <m/>
    <n v="0"/>
    <s v="PO Issued"/>
    <e v="#REF!"/>
    <x v="0"/>
    <s v="5G-CPQ"/>
    <n v="35"/>
    <s v="5G CPQ-OCT"/>
    <s v="P3"/>
    <m/>
    <d v="2023-09-13T00:00:00"/>
    <m/>
    <m/>
    <s v="RM 19,763.00"/>
    <m/>
    <m/>
    <s v="TMG"/>
    <x v="0"/>
    <m/>
    <e v="#N/A"/>
    <e v="#N/A"/>
    <m/>
    <m/>
    <m/>
    <m/>
    <s v="PHG-NRO-0175-TP"/>
    <m/>
    <m/>
    <m/>
    <m/>
    <m/>
    <m/>
    <m/>
    <m/>
    <m/>
    <m/>
    <m/>
    <m/>
    <m/>
    <m/>
    <m/>
    <m/>
    <m/>
    <s v="DCKTN0426_POLISASSEMAMBU"/>
    <m/>
  </r>
  <r>
    <n v="482"/>
    <s v="Khairul Ikmal bin Abdul Halim"/>
    <s v="11.0 PO Issued"/>
    <m/>
    <s v=""/>
    <s v="4901983290,4902033475"/>
    <s v="MR/BIN"/>
    <m/>
    <s v="H5G2300866"/>
    <m/>
    <s v="TMWA/237256"/>
    <s v="DQMIR0667"/>
    <s v="PAC2310958"/>
    <m/>
    <s v="MR/BIN-TEL-0095-TP"/>
    <m/>
    <m/>
    <n v="0"/>
    <s v="PO Issued"/>
    <e v="#REF!"/>
    <x v="0"/>
    <s v="5G-CPQ"/>
    <n v="7"/>
    <s v="5G CPQ-OCT"/>
    <s v="P3"/>
    <m/>
    <d v="2023-09-13T00:00:00"/>
    <m/>
    <m/>
    <m/>
    <m/>
    <m/>
    <s v="TMG"/>
    <x v="0"/>
    <s v="5G DNB DQMIR0667 1 IUC/ CSR &amp; FOC TNT_F06 (SPUR 48C/24C/12C) FOR LITE VIEW MIRI METROPOLITAN AREA, 98000 MIRI"/>
    <e v="#N/A"/>
    <e v="#N/A"/>
    <m/>
    <m/>
    <m/>
    <m/>
    <s v=" "/>
    <m/>
    <m/>
    <m/>
    <m/>
    <m/>
    <m/>
    <m/>
    <m/>
    <m/>
    <m/>
    <m/>
    <m/>
    <m/>
    <m/>
    <m/>
    <m/>
    <m/>
    <s v="DQMIR0667_LITEVIEWMIRI"/>
    <m/>
  </r>
  <r>
    <n v="483"/>
    <s v="Khairul Ikmal bin Abdul Halim"/>
    <s v="8.3 Queried(other) Please fill in Remark"/>
    <m/>
    <s v="Project Not Required"/>
    <m/>
    <s v="MR/BIN"/>
    <m/>
    <s v="H5G2300866"/>
    <m/>
    <s v="TMWA/237257"/>
    <s v="DQMIR0667"/>
    <s v="PAC2310958"/>
    <m/>
    <m/>
    <m/>
    <m/>
    <n v="0"/>
    <s v="Queried - Require More Information From NeC/AND"/>
    <e v="#REF!"/>
    <x v="0"/>
    <s v="5G-CPQ"/>
    <n v="8"/>
    <s v="5G CPQ-OCT"/>
    <s v="P3"/>
    <m/>
    <d v="2023-09-13T00:00:00"/>
    <m/>
    <m/>
    <m/>
    <m/>
    <m/>
    <s v="TMG"/>
    <x v="0"/>
    <s v="5G DNB DQMIR0797 1 IUC/ CSR &amp; FOC TNT_F07 (SPUR 48C/24C/12C) FOR LITE VIEW MIRI METROPOLITAN AREA, 98000 MIRI"/>
    <e v="#N/A"/>
    <e v="#N/A"/>
    <m/>
    <m/>
    <m/>
    <m/>
    <s v=" "/>
    <m/>
    <m/>
    <m/>
    <m/>
    <m/>
    <m/>
    <m/>
    <m/>
    <m/>
    <m/>
    <m/>
    <m/>
    <m/>
    <m/>
    <m/>
    <m/>
    <m/>
    <s v="DQMIR0667_LITEVIEWMIRI"/>
    <m/>
  </r>
  <r>
    <n v="513"/>
    <s v="Hasrul Nizam Bin Othman"/>
    <s v="7.0 Pending TP Submission"/>
    <m/>
    <s v="pending AND to feedback if required PO VO, 1st PO "/>
    <m/>
    <s v="PHG"/>
    <m/>
    <s v="H5G2204389"/>
    <m/>
    <s v="TMEA/221696"/>
    <s v="DCKTN0411"/>
    <s v="PAC2218173"/>
    <m/>
    <s v="PHG-GOL-0080-TP"/>
    <m/>
    <m/>
    <n v="0"/>
    <s v="Pending TP Submission"/>
    <e v="#REF!"/>
    <x v="0"/>
    <s v="5G-CPQ"/>
    <n v="38"/>
    <m/>
    <m/>
    <s v=""/>
    <d v="2023-09-13T00:00:00"/>
    <m/>
    <m/>
    <m/>
    <m/>
    <m/>
    <s v="TMG"/>
    <x v="0"/>
    <m/>
    <e v="#N/A"/>
    <e v="#N/A"/>
    <m/>
    <m/>
    <m/>
    <m/>
    <s v="PHG-GOL-0080-TP"/>
    <m/>
    <m/>
    <m/>
    <m/>
    <m/>
    <m/>
    <m/>
    <m/>
    <m/>
    <m/>
    <m/>
    <m/>
    <m/>
    <m/>
    <m/>
    <m/>
    <m/>
    <m/>
    <m/>
  </r>
  <r>
    <n v="486"/>
    <s v="Khairul Ikmal bin Abdul Halim"/>
    <s v="7.0 Pending TP Submission"/>
    <m/>
    <s v=""/>
    <m/>
    <s v="MR/BIN"/>
    <m/>
    <s v="H5G2300867"/>
    <m/>
    <s v="TMWA/237255"/>
    <s v="DQMIR0797"/>
    <s v="PAC2310957"/>
    <m/>
    <s v="MR/BIN-FAL-0094-TP"/>
    <m/>
    <m/>
    <n v="0"/>
    <s v="Pending TP Submission"/>
    <e v="#REF!"/>
    <x v="0"/>
    <s v="5G-CPQ"/>
    <n v="11"/>
    <s v="5G CPQ-OCT"/>
    <s v="P3"/>
    <m/>
    <d v="2023-09-13T00:00:00"/>
    <m/>
    <m/>
    <m/>
    <m/>
    <m/>
    <s v="TMG"/>
    <x v="0"/>
    <s v="5G DNB DQMIR0797 1 IUC/ CSR &amp; FOC TNT_F06 (SPUR 24C/12C)/TNT_F07 (SPUR 48C/24C/12C) FOR TAMAN TUNKU, 98000 MIRI"/>
    <e v="#N/A"/>
    <e v="#N/A"/>
    <m/>
    <m/>
    <m/>
    <m/>
    <s v=" "/>
    <m/>
    <m/>
    <m/>
    <m/>
    <m/>
    <m/>
    <m/>
    <m/>
    <m/>
    <m/>
    <m/>
    <m/>
    <m/>
    <m/>
    <m/>
    <m/>
    <m/>
    <s v="DQMIR0797_TAMANTUNKU"/>
    <m/>
  </r>
  <r>
    <n v="515"/>
    <s v="Muhamad Zaini Bin Mahamad Sarip"/>
    <s v="11.0 PO Issued"/>
    <d v="2023-09-20T00:00:00"/>
    <s v="done PO 4902150066"/>
    <m/>
    <s v="PHG"/>
    <m/>
    <s v="H5G2205680"/>
    <m/>
    <s v="TMEA/221816"/>
    <s v="DCKTN0379"/>
    <s v="PAC2222396"/>
    <m/>
    <s v="PHG-AAM-0143-TP"/>
    <m/>
    <m/>
    <n v="0"/>
    <s v="PO Issued"/>
    <e v="#REF!"/>
    <x v="0"/>
    <s v="5G-CPQ"/>
    <n v="40"/>
    <m/>
    <m/>
    <s v="5g-91"/>
    <d v="2023-09-13T00:00:00"/>
    <m/>
    <m/>
    <m/>
    <m/>
    <m/>
    <s v="TMG"/>
    <x v="0"/>
    <s v="5G FOC (TP) TRM DCKTN0379 AC HOTEL MARRIOTT"/>
    <e v="#N/A"/>
    <e v="#N/A"/>
    <m/>
    <m/>
    <m/>
    <m/>
    <m/>
    <m/>
    <m/>
    <n v="3400038453"/>
    <s v="A&amp;A MEGAH SDN. BHD."/>
    <m/>
    <m/>
    <m/>
    <m/>
    <m/>
    <m/>
    <m/>
    <m/>
    <m/>
    <m/>
    <m/>
    <m/>
    <m/>
    <m/>
    <m/>
  </r>
  <r>
    <n v="516"/>
    <s v="Muhamad Zaini Bin Mahamad Sarip"/>
    <s v="11.0 PO Issued"/>
    <m/>
    <s v="PO 4902148775"/>
    <m/>
    <s v="PHG"/>
    <m/>
    <s v="H5G2301207"/>
    <m/>
    <s v="TMEA/231677"/>
    <s v="DCKTN0440"/>
    <s v="PAC2311922"/>
    <m/>
    <s v="PHG-GOL-0199-TP"/>
    <m/>
    <m/>
    <n v="0"/>
    <s v="PO Issued"/>
    <e v="#REF!"/>
    <x v="0"/>
    <s v="5G-CPQ"/>
    <n v="41"/>
    <m/>
    <m/>
    <s v=""/>
    <d v="2023-09-13T00:00:00"/>
    <m/>
    <m/>
    <m/>
    <m/>
    <m/>
    <s v="TMG"/>
    <x v="0"/>
    <m/>
    <e v="#N/A"/>
    <e v="#N/A"/>
    <m/>
    <m/>
    <m/>
    <m/>
    <s v="PHG-GOL-0199-TP"/>
    <m/>
    <m/>
    <m/>
    <m/>
    <m/>
    <m/>
    <m/>
    <m/>
    <m/>
    <m/>
    <m/>
    <m/>
    <m/>
    <m/>
    <m/>
    <m/>
    <m/>
    <m/>
    <m/>
  </r>
  <r>
    <n v="517"/>
    <s v="Ahmad Zaki Bin Harris"/>
    <s v="11.0 PO Issued"/>
    <m/>
    <s v="4902147525"/>
    <m/>
    <s v="PG"/>
    <m/>
    <s v="H5G2205788"/>
    <m/>
    <s v="TMNA/223664"/>
    <s v="DPTML0369"/>
    <s v="PAC2222378"/>
    <m/>
    <s v="PG-MTK-0364-TP"/>
    <m/>
    <m/>
    <n v="0"/>
    <s v="PO Issued"/>
    <e v="#REF!"/>
    <x v="0"/>
    <s v="5G-CPQ"/>
    <n v="42"/>
    <m/>
    <m/>
    <s v="5g-91"/>
    <d v="2023-09-13T00:00:00"/>
    <m/>
    <m/>
    <m/>
    <m/>
    <m/>
    <s v="TMG"/>
    <x v="0"/>
    <s v="H5G_FOC BYB F81/F82 CSR DPTML0369 PANPALACEPLAZA"/>
    <e v="#N/A"/>
    <e v="#N/A"/>
    <m/>
    <m/>
    <m/>
    <m/>
    <m/>
    <m/>
    <m/>
    <n v="3400038992"/>
    <s v="MTK COMMUNICATION SDN. BHD."/>
    <m/>
    <m/>
    <m/>
    <m/>
    <m/>
    <m/>
    <m/>
    <m/>
    <m/>
    <m/>
    <m/>
    <m/>
    <m/>
    <m/>
    <m/>
  </r>
  <r>
    <n v="518"/>
    <s v="Ahmad Zaki Bin Harris"/>
    <s v="11.0 PO Issued"/>
    <m/>
    <s v="4902147974"/>
    <s v="4902147974"/>
    <s v="PG"/>
    <m/>
    <s v="H5G2206019"/>
    <m/>
    <s v="TMNA/224797"/>
    <s v="DPTML0382"/>
    <s v="PAC2223166"/>
    <m/>
    <s v="PG-SHM-0040-TP"/>
    <m/>
    <m/>
    <n v="0"/>
    <s v="PO Issued"/>
    <e v="#REF!"/>
    <x v="0"/>
    <s v="5G-CPQ"/>
    <n v="43"/>
    <s v="5G CPQ-OCT"/>
    <s v="P1"/>
    <m/>
    <d v="2023-09-13T00:00:00"/>
    <m/>
    <m/>
    <m/>
    <m/>
    <m/>
    <s v="TMG"/>
    <x v="0"/>
    <s v="H5G_FOC TJB F19/F20 CSR DPTML0382 PARADISE SANDY BAY"/>
    <e v="#N/A"/>
    <e v="#N/A"/>
    <m/>
    <m/>
    <m/>
    <m/>
    <m/>
    <m/>
    <m/>
    <n v="3400038793"/>
    <s v="SH MENTARI SDN. BHD."/>
    <m/>
    <m/>
    <m/>
    <m/>
    <m/>
    <m/>
    <m/>
    <m/>
    <m/>
    <m/>
    <m/>
    <m/>
    <m/>
    <s v="DPTML0382_PARADISESANDYBAY"/>
    <m/>
  </r>
  <r>
    <n v="519"/>
    <s v="Ahmad Zaki Bin Harris"/>
    <s v="11.0 PO Issued"/>
    <m/>
    <s v="4902148481"/>
    <m/>
    <s v="PG"/>
    <m/>
    <s v="H5G2301065"/>
    <m/>
    <s v="TMNA/231332"/>
    <s v="DPTML0466"/>
    <s v="PAC2311480"/>
    <m/>
    <s v="PG-ZTK-0167-TP"/>
    <m/>
    <m/>
    <n v="0"/>
    <s v="PO Issued"/>
    <e v="#REF!"/>
    <x v="0"/>
    <s v="5G-CPQ"/>
    <n v="44"/>
    <m/>
    <m/>
    <s v="5g-91"/>
    <d v="2023-09-13T00:00:00"/>
    <m/>
    <m/>
    <m/>
    <m/>
    <m/>
    <s v="TMG"/>
    <x v="0"/>
    <s v="H5G_FOC GLR F37/F38 CSR DPTML0466_CANGKATMINDENJLN15_GLR"/>
    <e v="#N/A"/>
    <e v="#N/A"/>
    <m/>
    <m/>
    <m/>
    <m/>
    <m/>
    <m/>
    <m/>
    <n v="3400039436"/>
    <s v="ZATIKIMIA SDN. BHD."/>
    <m/>
    <m/>
    <m/>
    <m/>
    <m/>
    <m/>
    <m/>
    <m/>
    <m/>
    <m/>
    <m/>
    <m/>
    <m/>
    <m/>
    <m/>
  </r>
  <r>
    <n v="520"/>
    <s v="Amran Bin Ramli"/>
    <s v="11.0 PO Issued"/>
    <d v="2023-09-26T00:00:00"/>
    <s v="PO - 4902150416 (24/9/20203)"/>
    <s v="4902150416"/>
    <s v="Sabah"/>
    <m/>
    <s v="H5G2300938"/>
    <m/>
    <s v="TMBA/230872"/>
    <s v="DSTAW0908"/>
    <s v="PAC2311002"/>
    <m/>
    <s v="TWU/SKN-ANT-0063-TP"/>
    <m/>
    <m/>
    <n v="0"/>
    <s v="PO Issued"/>
    <e v="#REF!"/>
    <x v="0"/>
    <s v="5G-CPQ"/>
    <n v="45"/>
    <m/>
    <m/>
    <s v="5g-91"/>
    <d v="2023-09-13T00:00:00"/>
    <m/>
    <m/>
    <m/>
    <m/>
    <m/>
    <s v="TMG"/>
    <x v="0"/>
    <s v="5G SPUR SNS (12C) DNB_HORIZON 5G_DSTAW0908_JLN SUNGAI TAJONG_SNS"/>
    <e v="#N/A"/>
    <e v="#N/A"/>
    <m/>
    <s v="SUHAINA"/>
    <m/>
    <m/>
    <m/>
    <m/>
    <m/>
    <m/>
    <s v="ANTAH JUTA SDN BHD"/>
    <m/>
    <m/>
    <m/>
    <m/>
    <m/>
    <m/>
    <m/>
    <m/>
    <m/>
    <m/>
    <m/>
    <m/>
    <m/>
    <m/>
    <m/>
  </r>
  <r>
    <n v="571"/>
    <s v="Khairul Ikmal bin Abdul Halim"/>
    <s v="11.0 PO Issued"/>
    <d v="2023-09-20T00:00:00"/>
    <s v="Proceed PR Creation"/>
    <m/>
    <s v="MR/BIN"/>
    <m/>
    <s v="H5G2204397"/>
    <m/>
    <s v="TMWA/239102"/>
    <s v="DQBTU0183"/>
    <s v="PAC2219033"/>
    <m/>
    <s v="MR/BIN-DMA-0003-TP"/>
    <m/>
    <m/>
    <n v="0"/>
    <s v="PO Issued"/>
    <e v="#REF!"/>
    <x v="0"/>
    <s v="5G-CPQ"/>
    <n v="96"/>
    <s v="5G CPQ-OCT"/>
    <s v="P1"/>
    <m/>
    <d v="2023-09-13T00:00:00"/>
    <m/>
    <m/>
    <m/>
    <m/>
    <m/>
    <s v="TMG"/>
    <x v="0"/>
    <s v="CWS 2W OPEN TRENCH (40M) FOR 5G DNB DQBTU0183 MLNGINTWRHS-TKD MLNG INTEGRATED WAREHOUSE BUILDING AREA TANJONG KIDURONG BINTULU"/>
    <e v="#N/A"/>
    <e v="#N/A"/>
    <m/>
    <m/>
    <m/>
    <m/>
    <s v=" "/>
    <m/>
    <m/>
    <n v="3400038532"/>
    <s v="DEMA TEGA SDN. BHD."/>
    <m/>
    <m/>
    <m/>
    <m/>
    <m/>
    <m/>
    <m/>
    <m/>
    <m/>
    <m/>
    <m/>
    <m/>
    <m/>
    <s v="DQBTU0183_MLNGINTWRHS"/>
    <m/>
  </r>
  <r>
    <n v="572"/>
    <s v="Khairul Ikmal bin Abdul Halim"/>
    <s v="11.0 PO Issued"/>
    <m/>
    <s v="TP Approved on 30/09/23"/>
    <s v="4902152558,4902152558"/>
    <s v="MR/BIN"/>
    <m/>
    <s v="H5G2301106"/>
    <m/>
    <s v="TMWA/239162"/>
    <s v="DQBTU0134"/>
    <s v="PAC2311836"/>
    <m/>
    <s v="MR/BIN-MST-0041-TP"/>
    <m/>
    <m/>
    <n v="0"/>
    <s v="PO Issued"/>
    <e v="#REF!"/>
    <x v="0"/>
    <s v="5G-CPQ"/>
    <n v="97"/>
    <s v="5G CPQ-OCT"/>
    <s v="P3"/>
    <m/>
    <d v="2023-09-13T00:00:00"/>
    <m/>
    <m/>
    <m/>
    <m/>
    <m/>
    <s v="TMG"/>
    <x v="0"/>
    <m/>
    <e v="#N/A"/>
    <e v="#N/A"/>
    <m/>
    <m/>
    <m/>
    <m/>
    <s v=" "/>
    <m/>
    <m/>
    <n v="3400038897"/>
    <s v="MASTEL ENGINEERING SDN. BHD."/>
    <m/>
    <m/>
    <m/>
    <m/>
    <m/>
    <m/>
    <m/>
    <m/>
    <m/>
    <m/>
    <m/>
    <m/>
    <m/>
    <s v="DQBTU0134_JLNBINTULUAIRPORT"/>
    <m/>
  </r>
  <r>
    <n v="573"/>
    <s v="Khairul Ikmal bin Abdul Halim"/>
    <s v="11.0 PO Issued"/>
    <m/>
    <s v="Proceed PR on 5/10/23"/>
    <s v="4902154733"/>
    <s v="MR/BIN"/>
    <m/>
    <s v="H5G2301106"/>
    <m/>
    <s v="TMWA/239163"/>
    <s v="DQBTU0134"/>
    <s v="PAC2311836"/>
    <m/>
    <s v="MR/BIN-MST-0042-TP"/>
    <m/>
    <d v="2023-10-03T00:00:00"/>
    <n v="45202"/>
    <s v="PO Issued"/>
    <e v="#REF!"/>
    <x v="0"/>
    <s v="5G-CPQ"/>
    <n v="98"/>
    <s v="5G CPQ-OCT"/>
    <s v="P3"/>
    <m/>
    <d v="2023-09-13T00:00:00"/>
    <m/>
    <m/>
    <m/>
    <m/>
    <m/>
    <s v="TMG"/>
    <x v="0"/>
    <m/>
    <e v="#N/A"/>
    <e v="#N/A"/>
    <m/>
    <m/>
    <m/>
    <m/>
    <s v=" "/>
    <m/>
    <m/>
    <n v="3400038897"/>
    <s v="MASTEL ENGINEERING SDN. BHD."/>
    <m/>
    <m/>
    <m/>
    <m/>
    <m/>
    <m/>
    <m/>
    <m/>
    <m/>
    <m/>
    <m/>
    <m/>
    <m/>
    <s v="DQBTU0134_JLNBINTULUAIRPORT"/>
    <m/>
  </r>
  <r>
    <n v="524"/>
    <s v="Amran Bin Ramli"/>
    <s v="11.0 PO Issued"/>
    <d v="2023-10-05T00:00:00"/>
    <s v="PO - 4902153894"/>
    <s v="4902153894"/>
    <s v="Sabah"/>
    <m/>
    <s v="H5G2301072"/>
    <m/>
    <s v="TMBA/230895"/>
    <s v="DSTUA0989"/>
    <s v="PAC2311624"/>
    <m/>
    <s v="KK/PB/LB-RMT-0224-TP"/>
    <m/>
    <m/>
    <n v="0"/>
    <s v="PO Issued"/>
    <e v="#REF!"/>
    <x v="0"/>
    <s v="5G-CPQ"/>
    <n v="49"/>
    <s v="5G CPQ-OCT"/>
    <s v="P3"/>
    <m/>
    <d v="2023-09-13T00:00:00"/>
    <m/>
    <n v="81241"/>
    <m/>
    <m/>
    <m/>
    <s v="TMG"/>
    <x v="0"/>
    <s v="5G FOC SPUR TPL FXX (12C) DNB_HORIZON 5G_DSTUA0989_JLNKAULUANBKTGILING_TPL"/>
    <e v="#N/A"/>
    <e v="#N/A"/>
    <m/>
    <m/>
    <m/>
    <m/>
    <m/>
    <m/>
    <m/>
    <m/>
    <s v="RASMART SDN BHD"/>
    <m/>
    <m/>
    <m/>
    <m/>
    <m/>
    <m/>
    <m/>
    <m/>
    <m/>
    <m/>
    <m/>
    <m/>
    <m/>
    <s v="DSTUA0989_JLNKAULUANBKTGILING"/>
    <m/>
  </r>
  <r>
    <n v="574"/>
    <s v="Khairul Ikmal bin Abdul Halim"/>
    <s v="1.2 New Request PR"/>
    <m/>
    <s v=""/>
    <m/>
    <s v="MR/BIN"/>
    <m/>
    <s v="H5G2300734"/>
    <m/>
    <s v="TMWA/239110"/>
    <s v="DQBTU0163"/>
    <s v="PAC2310246"/>
    <m/>
    <m/>
    <m/>
    <m/>
    <n v="0"/>
    <e v="#N/A"/>
    <e v="#REF!"/>
    <x v="0"/>
    <s v="5G-CPQ"/>
    <n v="99"/>
    <m/>
    <m/>
    <s v=""/>
    <d v="2023-09-13T00:00:00"/>
    <m/>
    <m/>
    <m/>
    <m/>
    <m/>
    <s v="TMG"/>
    <x v="0"/>
    <m/>
    <e v="#N/A"/>
    <e v="#N/A"/>
    <m/>
    <m/>
    <m/>
    <m/>
    <s v=" "/>
    <m/>
    <m/>
    <m/>
    <m/>
    <m/>
    <m/>
    <m/>
    <m/>
    <m/>
    <m/>
    <m/>
    <m/>
    <m/>
    <m/>
    <m/>
    <m/>
    <m/>
    <m/>
    <m/>
  </r>
  <r>
    <n v="526"/>
    <s v="Ahmad Zaki Bin Harris"/>
    <s v="11.0 PO Issued"/>
    <m/>
    <s v="4902148847"/>
    <s v="4902148847"/>
    <s v="KD/PR"/>
    <m/>
    <s v="H5G2300972"/>
    <m/>
    <s v="TMNA/232121"/>
    <s v="DKKMD0213"/>
    <s v="PAC2311202"/>
    <m/>
    <s v="KD/PL-PRL-1072-TP"/>
    <m/>
    <m/>
    <n v="0"/>
    <s v="PO Issued"/>
    <e v="#REF!"/>
    <x v="0"/>
    <s v="5G-CPQ"/>
    <n v="51"/>
    <s v="5G CPQ-OCT"/>
    <s v="P1"/>
    <m/>
    <d v="2023-09-13T00:00:00"/>
    <m/>
    <m/>
    <m/>
    <m/>
    <m/>
    <s v="TMG"/>
    <x v="0"/>
    <s v="H5G CSR_FOC GN_F23/F24 DNB HORIZON 5G DKKMD0213 KG BARU PDG LEMBU (SLG_x000a_99.5%) - GN"/>
    <e v="#N/A"/>
    <e v="#N/A"/>
    <m/>
    <m/>
    <m/>
    <m/>
    <m/>
    <m/>
    <m/>
    <n v="3400039143"/>
    <s v="PEARL NETWORK HOLDINGS SDN. BHD."/>
    <m/>
    <m/>
    <m/>
    <m/>
    <m/>
    <m/>
    <m/>
    <m/>
    <m/>
    <m/>
    <m/>
    <m/>
    <m/>
    <s v="DKKMD0213_KGBARUPADANGLEMBU"/>
    <m/>
  </r>
  <r>
    <n v="527"/>
    <s v="Ahmad Zaki Bin Harris"/>
    <s v="11.0 PO Issued"/>
    <m/>
    <s v="4902149569"/>
    <m/>
    <s v="KD/PR"/>
    <m/>
    <s v="H5G2301169"/>
    <m/>
    <s v="TMNA/232636"/>
    <s v="DKKMD0242"/>
    <s v="PAC2311890"/>
    <m/>
    <s v="KD/PL-RAZ-0604-TP"/>
    <m/>
    <m/>
    <n v="0"/>
    <s v="PO Issued"/>
    <e v="#REF!"/>
    <x v="0"/>
    <s v="5G-CPQ"/>
    <n v="52"/>
    <m/>
    <m/>
    <s v="5g-91"/>
    <d v="2023-09-13T00:00:00"/>
    <m/>
    <m/>
    <m/>
    <m/>
    <m/>
    <s v="TMG"/>
    <x v="0"/>
    <s v="H5G CSR_FOC MBK_F12/F13 DNB HORIZON 5G DKKMD0242 LOT60969 BDR MERBOK_x000a_KLMD (SLG 99.5%) - MBK"/>
    <e v="#N/A"/>
    <e v="#N/A"/>
    <m/>
    <m/>
    <m/>
    <m/>
    <m/>
    <m/>
    <m/>
    <n v="3400038882"/>
    <s v="RAZTEL SDN. BHD."/>
    <m/>
    <m/>
    <m/>
    <m/>
    <m/>
    <m/>
    <m/>
    <m/>
    <m/>
    <m/>
    <m/>
    <m/>
    <m/>
    <m/>
    <m/>
  </r>
  <r>
    <n v="528"/>
    <s v="Muhamad Zaini Bin Mahamad Sarip"/>
    <s v="9.1 RPKA In Progress"/>
    <d v="2023-09-14T00:00:00"/>
    <s v="PENDING TP &amp; BOQ. 25/9 tunggu RPKA Fin Approval"/>
    <m/>
    <s v="KEL"/>
    <m/>
    <s v="H5G2205628"/>
    <m/>
    <s v="TMEA/226317"/>
    <s v="DDKBR0128"/>
    <s v="PAC2221883"/>
    <m/>
    <s v="KEL-TMM-0045-TP"/>
    <m/>
    <m/>
    <n v="0"/>
    <s v="RPKA In Progress"/>
    <e v="#REF!"/>
    <x v="0"/>
    <s v="5G-CPQ"/>
    <n v="53"/>
    <s v="5G CPQ-OCT"/>
    <s v="P1"/>
    <m/>
    <d v="2023-09-13T00:00:00"/>
    <m/>
    <m/>
    <m/>
    <m/>
    <m/>
    <s v="TMG"/>
    <x v="0"/>
    <m/>
    <e v="#N/A"/>
    <e v="#N/A"/>
    <m/>
    <m/>
    <m/>
    <m/>
    <s v="KEL-TMM-0045-TP"/>
    <m/>
    <m/>
    <m/>
    <m/>
    <m/>
    <m/>
    <m/>
    <m/>
    <m/>
    <m/>
    <m/>
    <m/>
    <m/>
    <m/>
    <m/>
    <m/>
    <m/>
    <s v="DDKBR0128_CELCOMKBXJLNKUALAKRAI"/>
    <m/>
  </r>
  <r>
    <n v="575"/>
    <s v="Khairul Ikmal bin Abdul Halim"/>
    <s v="1.2 New Request PR"/>
    <m/>
    <s v=""/>
    <m/>
    <s v="MR/BIN"/>
    <m/>
    <s v="H5G2300734"/>
    <m/>
    <s v="TMWA/239111"/>
    <s v="DQBTU0163"/>
    <s v="PAC2310246"/>
    <m/>
    <m/>
    <m/>
    <m/>
    <n v="0"/>
    <e v="#N/A"/>
    <e v="#REF!"/>
    <x v="0"/>
    <s v="5G-CPQ"/>
    <n v="100"/>
    <m/>
    <m/>
    <s v=""/>
    <d v="2023-09-13T00:00:00"/>
    <m/>
    <m/>
    <m/>
    <m/>
    <m/>
    <s v="TMG"/>
    <x v="0"/>
    <m/>
    <e v="#N/A"/>
    <e v="#N/A"/>
    <m/>
    <m/>
    <m/>
    <m/>
    <s v=" "/>
    <m/>
    <m/>
    <m/>
    <m/>
    <m/>
    <m/>
    <m/>
    <m/>
    <m/>
    <m/>
    <m/>
    <m/>
    <m/>
    <m/>
    <m/>
    <m/>
    <m/>
    <m/>
    <m/>
  </r>
  <r>
    <n v="576"/>
    <s v="Khairul Ikmal bin Abdul Halim"/>
    <s v="10.0 Sent to CPA for PR Creation"/>
    <m/>
    <s v="Proceed PR on 9/10/23, LOR Requested on 4/10/23"/>
    <m/>
    <s v="MR/BIN"/>
    <m/>
    <s v="H5G2300894"/>
    <m/>
    <s v="TMWA/239118"/>
    <s v="DQBTU0135"/>
    <s v="PAC2310944"/>
    <m/>
    <s v="MR/BIN-GEO-0096-TP"/>
    <m/>
    <m/>
    <n v="0"/>
    <s v="PR Creation"/>
    <e v="#REF!"/>
    <x v="0"/>
    <s v="5G-CPQ"/>
    <n v="101"/>
    <s v="5G CPQ-OCT"/>
    <s v="P3"/>
    <m/>
    <d v="2023-09-13T00:00:00"/>
    <m/>
    <m/>
    <m/>
    <m/>
    <m/>
    <s v="TMG"/>
    <x v="0"/>
    <m/>
    <e v="#N/A"/>
    <e v="#N/A"/>
    <m/>
    <m/>
    <s v="BTU"/>
    <s v="Contractor"/>
    <s v=" "/>
    <m/>
    <m/>
    <n v="3400038767"/>
    <s v="PERUNDING GEOMATIK SDN. BHD."/>
    <m/>
    <m/>
    <m/>
    <m/>
    <m/>
    <m/>
    <m/>
    <m/>
    <m/>
    <m/>
    <m/>
    <m/>
    <m/>
    <s v="DQBTU0135_ONEVILLA"/>
    <m/>
  </r>
  <r>
    <n v="577"/>
    <s v="Khairul Ikmal bin Abdul Halim"/>
    <s v="10.0 Sent to CPA for PR Creation"/>
    <m/>
    <s v="LOR Requested on 4/10/23"/>
    <m/>
    <s v="MR/BIN"/>
    <m/>
    <s v="H5G2300894"/>
    <m/>
    <s v="TMWA/239119"/>
    <s v="DQBTU0135"/>
    <s v="PAC2310944"/>
    <m/>
    <s v="MR/BIN-ATK-0121-TP "/>
    <m/>
    <m/>
    <n v="0"/>
    <s v="PR Creation"/>
    <e v="#REF!"/>
    <x v="0"/>
    <s v="5G-CPQ"/>
    <n v="102"/>
    <s v="5G CPQ-OCT"/>
    <s v="P3"/>
    <m/>
    <d v="2023-09-13T00:00:00"/>
    <m/>
    <m/>
    <m/>
    <m/>
    <m/>
    <s v="TMG"/>
    <x v="0"/>
    <m/>
    <e v="#N/A"/>
    <e v="#N/A"/>
    <m/>
    <m/>
    <m/>
    <m/>
    <s v=" "/>
    <m/>
    <m/>
    <m/>
    <m/>
    <m/>
    <m/>
    <m/>
    <m/>
    <m/>
    <m/>
    <m/>
    <m/>
    <m/>
    <m/>
    <m/>
    <m/>
    <m/>
    <s v="DQBTU0135_ONEVILLA"/>
    <m/>
  </r>
  <r>
    <n v="532"/>
    <s v="Muhamad Zaini Bin Mahamad Sarip"/>
    <s v="12. Duplicate Request"/>
    <m/>
    <s v="Duplicate request"/>
    <m/>
    <s v="PHG"/>
    <m/>
    <s v="H5G2301005"/>
    <m/>
    <s v="TMEA/231617"/>
    <s v="DCKTN0398"/>
    <s v="PAC2223685"/>
    <m/>
    <s v="PHG-SKY-0019-TP"/>
    <m/>
    <m/>
    <n v="0"/>
    <s v="PO Issued"/>
    <e v="#REF!"/>
    <x v="0"/>
    <s v="5G-CPQ"/>
    <n v="57"/>
    <m/>
    <m/>
    <s v=""/>
    <d v="2023-09-13T00:00:00"/>
    <m/>
    <m/>
    <m/>
    <m/>
    <m/>
    <s v="TMG"/>
    <x v="0"/>
    <m/>
    <e v="#N/A"/>
    <e v="#N/A"/>
    <m/>
    <m/>
    <m/>
    <m/>
    <m/>
    <m/>
    <m/>
    <m/>
    <m/>
    <m/>
    <m/>
    <m/>
    <m/>
    <m/>
    <m/>
    <m/>
    <m/>
    <m/>
    <m/>
    <m/>
    <m/>
    <m/>
    <m/>
    <m/>
  </r>
  <r>
    <n v="533"/>
    <s v="Ahmad Zaki Bin Harris"/>
    <s v="11.0 PO Issued"/>
    <m/>
    <s v="4902145910"/>
    <m/>
    <s v="PG"/>
    <m/>
    <s v="H5G2300213"/>
    <m/>
    <s v="TMNA/231715"/>
    <s v="DPSPT0215"/>
    <s v="PAC2306722"/>
    <m/>
    <s v="PG-AGG-0141-TP"/>
    <m/>
    <m/>
    <n v="0"/>
    <s v="PO Issued"/>
    <e v="#REF!"/>
    <x v="0"/>
    <s v="5G-CPQ"/>
    <n v="58"/>
    <m/>
    <m/>
    <s v="5g-91"/>
    <d v="2023-09-13T00:00:00"/>
    <m/>
    <m/>
    <m/>
    <m/>
    <m/>
    <s v="TMG"/>
    <x v="0"/>
    <s v="H5G_FOC BM F35/F36 CSR DPSPT0215_BUKITTOKUN"/>
    <e v="#N/A"/>
    <e v="#N/A"/>
    <m/>
    <m/>
    <m/>
    <m/>
    <m/>
    <m/>
    <m/>
    <n v="3400038496"/>
    <s v="AG GLOBAL VENTURE SDN. BHD."/>
    <m/>
    <m/>
    <m/>
    <m/>
    <m/>
    <m/>
    <m/>
    <m/>
    <m/>
    <m/>
    <m/>
    <m/>
    <m/>
    <m/>
    <m/>
  </r>
  <r>
    <n v="534"/>
    <s v="Amran Bin Ramli"/>
    <s v="11.0 PO Issued"/>
    <d v="2023-09-29T00:00:00"/>
    <s v="PO - 4902151811"/>
    <s v="4902151811"/>
    <s v="Sabah"/>
    <m/>
    <s v="H5G2301073"/>
    <m/>
    <s v="TMBA/230920"/>
    <s v="DSTAW0859"/>
    <s v="PAC2311703"/>
    <m/>
    <s v="TWU/SKN-NNZ-0346-TP"/>
    <m/>
    <m/>
    <n v="0"/>
    <s v="PO Issued"/>
    <e v="#REF!"/>
    <x v="0"/>
    <s v="5G-CPQ"/>
    <n v="59"/>
    <s v="5G CPQ-OCT"/>
    <s v="P3"/>
    <m/>
    <d v="2023-09-13T00:00:00"/>
    <m/>
    <m/>
    <m/>
    <m/>
    <m/>
    <s v="TMG"/>
    <x v="0"/>
    <s v="5G SPUR BAL (12C) DNB_HORIZON 5G_DSTAW0859_JLNBUKITQUOIN_BAL"/>
    <e v="#N/A"/>
    <e v="#N/A"/>
    <m/>
    <m/>
    <m/>
    <m/>
    <m/>
    <m/>
    <m/>
    <m/>
    <s v="NINAZ TELCO SDN BHD"/>
    <m/>
    <m/>
    <m/>
    <m/>
    <m/>
    <m/>
    <m/>
    <m/>
    <m/>
    <m/>
    <m/>
    <m/>
    <m/>
    <s v="DSTAW0859_JLNBUKITQUOIN"/>
    <m/>
  </r>
  <r>
    <n v="535"/>
    <s v="Mohd Shahfre Bin Sa'afie"/>
    <s v="11.0 PO Issued"/>
    <m/>
    <s v="4902148819"/>
    <s v="4902148819"/>
    <s v="SB"/>
    <m/>
    <s v="H5G2300965"/>
    <m/>
    <s v="TMCA/231943"/>
    <s v="DBKSG0717"/>
    <s v="PAC2311090"/>
    <m/>
    <s v="SB-GRN-0006-TP"/>
    <m/>
    <m/>
    <n v="0"/>
    <s v="PO Issued"/>
    <e v="#REF!"/>
    <x v="0"/>
    <s v="5G-CPQ"/>
    <n v="60"/>
    <m/>
    <m/>
    <s v=""/>
    <d v="2023-09-13T00:00:00"/>
    <m/>
    <m/>
    <m/>
    <m/>
    <m/>
    <s v="TMG"/>
    <x v="0"/>
    <m/>
    <e v="#N/A"/>
    <e v="#N/A"/>
    <m/>
    <m/>
    <m/>
    <m/>
    <s v="SB-GRN-0006-TP"/>
    <m/>
    <m/>
    <m/>
    <m/>
    <m/>
    <m/>
    <m/>
    <m/>
    <m/>
    <m/>
    <m/>
    <m/>
    <m/>
    <m/>
    <m/>
    <m/>
    <m/>
    <m/>
    <m/>
  </r>
  <r>
    <n v="578"/>
    <s v="Khairul Ikmal bin Abdul Halim"/>
    <s v="11.0 PO Issued"/>
    <m/>
    <s v=""/>
    <s v="4902154846,4902154846"/>
    <s v="MR/BIN"/>
    <m/>
    <s v="H5G2300874"/>
    <m/>
    <s v="TMWA/239122"/>
    <s v="DQBTU0144"/>
    <s v="PAC2311173"/>
    <m/>
    <s v="MR/BIN-DMA-0004-TP"/>
    <m/>
    <m/>
    <n v="0"/>
    <s v="PO Issued"/>
    <e v="#REF!"/>
    <x v="0"/>
    <s v="5G-CPQ"/>
    <n v="103"/>
    <s v="5G CPQ-OCT"/>
    <s v="P3"/>
    <m/>
    <d v="2023-09-13T00:00:00"/>
    <m/>
    <m/>
    <m/>
    <m/>
    <m/>
    <s v="TMG"/>
    <x v="0"/>
    <m/>
    <e v="#N/A"/>
    <e v="#N/A"/>
    <m/>
    <m/>
    <m/>
    <m/>
    <s v=" "/>
    <m/>
    <m/>
    <m/>
    <m/>
    <m/>
    <m/>
    <m/>
    <m/>
    <m/>
    <m/>
    <m/>
    <m/>
    <m/>
    <m/>
    <m/>
    <m/>
    <m/>
    <s v="DQBTU0144_SMUINDUSTRIALPARK"/>
    <m/>
  </r>
  <r>
    <n v="579"/>
    <s v="Khairul Ikmal bin Abdul Halim"/>
    <s v="11.0 PO Issued"/>
    <m/>
    <s v="Proceed PR on 5/10/23"/>
    <s v="4902154706"/>
    <s v="MR/BIN"/>
    <m/>
    <s v="H5G2300874"/>
    <m/>
    <s v="TMWA/239123"/>
    <s v="DQBTU0144"/>
    <s v="PAC2311173"/>
    <m/>
    <s v="MR/BIN-DMA-0005-TP"/>
    <m/>
    <d v="2023-10-04T00:00:00"/>
    <n v="45203"/>
    <s v="PO Issued"/>
    <e v="#REF!"/>
    <x v="0"/>
    <s v="5G-CPQ"/>
    <n v="104"/>
    <s v="5G CPQ-OCT"/>
    <s v="P3"/>
    <m/>
    <d v="2023-09-13T00:00:00"/>
    <m/>
    <m/>
    <m/>
    <m/>
    <m/>
    <s v="TMG"/>
    <x v="0"/>
    <m/>
    <e v="#N/A"/>
    <e v="#N/A"/>
    <m/>
    <m/>
    <m/>
    <m/>
    <s v=" "/>
    <m/>
    <m/>
    <n v="3400038532"/>
    <s v="DEMA TEGA SDN. BHD."/>
    <m/>
    <m/>
    <m/>
    <m/>
    <m/>
    <m/>
    <m/>
    <m/>
    <m/>
    <m/>
    <m/>
    <m/>
    <m/>
    <s v="DQBTU0144_SMUINDUSTRIALPARK"/>
    <m/>
  </r>
  <r>
    <n v="580"/>
    <s v="Khairul Ikmal bin Abdul Halim"/>
    <s v="9.1 RPKA In Progress"/>
    <d v="2023-10-11T00:00:00"/>
    <s v="Waiting approval RPKA-FIN-TMWA/239149-1"/>
    <m/>
    <s v="MR/BIN"/>
    <m/>
    <s v="H5G2301002"/>
    <m/>
    <s v="TMWA/239149"/>
    <s v="DQBTU0152"/>
    <s v="PAC2311522"/>
    <m/>
    <s v="MR/BIN-MST-0043-TP"/>
    <m/>
    <m/>
    <n v="0"/>
    <s v="RPKA In Progress"/>
    <e v="#REF!"/>
    <x v="0"/>
    <s v="5G-CPQ"/>
    <n v="105"/>
    <s v="5G CPQ-OCT"/>
    <s v="P3"/>
    <m/>
    <d v="2023-09-13T00:00:00"/>
    <m/>
    <m/>
    <m/>
    <m/>
    <m/>
    <s v="TMG"/>
    <x v="0"/>
    <m/>
    <e v="#N/A"/>
    <e v="#N/A"/>
    <m/>
    <m/>
    <m/>
    <m/>
    <s v=" "/>
    <m/>
    <m/>
    <m/>
    <m/>
    <m/>
    <m/>
    <m/>
    <m/>
    <m/>
    <m/>
    <m/>
    <m/>
    <m/>
    <m/>
    <m/>
    <m/>
    <m/>
    <s v="DQBTU0152_TMNPUTRAJAYA"/>
    <m/>
  </r>
  <r>
    <n v="539"/>
    <s v="Nor Aizee Masyitah Binti Kamal Bahrin"/>
    <s v="11.0 PO Issued"/>
    <m/>
    <s v="20/9: PO Done. 19/9: Hafiz semak. 19/9: TP verific"/>
    <s v="4902149389"/>
    <s v="MK"/>
    <m/>
    <s v="H5G2301166"/>
    <m/>
    <s v="TMSA/233268"/>
    <s v="DMJAS0062"/>
    <s v="PAC2312088"/>
    <m/>
    <s v="MK-AST-0118-TP"/>
    <m/>
    <m/>
    <n v="0"/>
    <s v="PO Issued"/>
    <e v="#REF!"/>
    <x v="0"/>
    <s v="5G-CPQ"/>
    <n v="64"/>
    <m/>
    <m/>
    <s v="5g-91"/>
    <d v="2023-09-13T00:00:00"/>
    <m/>
    <m/>
    <m/>
    <m/>
    <m/>
    <s v="TMG"/>
    <x v="0"/>
    <s v="5G DNB HORIZON DMJAS0062 FOC (ADD) SRI F06 &amp; F07 TM KG SUNGAI RAMBAI -"/>
    <e v="#N/A"/>
    <e v="#N/A"/>
    <m/>
    <m/>
    <s v="SRI"/>
    <m/>
    <s v="MK-AST-0118-TP"/>
    <m/>
    <m/>
    <m/>
    <m/>
    <m/>
    <m/>
    <m/>
    <m/>
    <m/>
    <m/>
    <m/>
    <m/>
    <m/>
    <m/>
    <m/>
    <m/>
    <m/>
    <m/>
    <m/>
  </r>
  <r>
    <n v="540"/>
    <s v="Nur Fauziah Binti Abdullah Shuhaimy"/>
    <s v="11.0 PO Issued"/>
    <m/>
    <s v="20/9: PO Done. PR CREATED"/>
    <s v="4902149262"/>
    <s v="MK"/>
    <m/>
    <s v="H5G2301200"/>
    <m/>
    <s v="TMSA/233285"/>
    <s v="DMJAS0061"/>
    <s v="PAC2312087"/>
    <m/>
    <s v="MK-AST-0119-TP"/>
    <m/>
    <m/>
    <n v="0"/>
    <s v="PO Issued"/>
    <e v="#REF!"/>
    <x v="0"/>
    <s v="5G-CPQ"/>
    <n v="65"/>
    <m/>
    <m/>
    <s v="5g-91"/>
    <d v="2023-09-13T00:00:00"/>
    <m/>
    <m/>
    <m/>
    <m/>
    <m/>
    <s v="TMG"/>
    <x v="0"/>
    <s v="5G DNB HORIZON DMJAS0061 FOC (ADD) UBI F16 TM UMBAI JLN KOLAM AYER 1 KG "/>
    <e v="#N/A"/>
    <e v="#N/A"/>
    <m/>
    <m/>
    <s v="UBI"/>
    <m/>
    <s v="MK-AST-0119-TP"/>
    <m/>
    <m/>
    <m/>
    <m/>
    <m/>
    <m/>
    <m/>
    <m/>
    <m/>
    <m/>
    <m/>
    <m/>
    <m/>
    <m/>
    <m/>
    <m/>
    <m/>
    <m/>
    <m/>
  </r>
  <r>
    <n v="581"/>
    <s v="Khairul Ikmal bin Abdul Halim"/>
    <s v="9.1 RPKA In Progress"/>
    <d v="2023-10-11T00:00:00"/>
    <s v="Waiting Approval RPKA-FIN-TMWA/239150-1"/>
    <m/>
    <s v="MR/BIN"/>
    <m/>
    <s v="H5G2301002"/>
    <m/>
    <s v="TMWA/239150"/>
    <s v="DQBTU0152"/>
    <s v="PAC2311522"/>
    <m/>
    <s v="MR/BIN-MST-0044-TP"/>
    <m/>
    <m/>
    <n v="0"/>
    <s v="RPKA In Progress"/>
    <e v="#REF!"/>
    <x v="0"/>
    <s v="5G-CPQ"/>
    <n v="106"/>
    <s v="5G CPQ-OCT"/>
    <s v="P3"/>
    <m/>
    <d v="2023-09-13T00:00:00"/>
    <m/>
    <m/>
    <m/>
    <m/>
    <m/>
    <s v="TMG"/>
    <x v="0"/>
    <m/>
    <e v="#N/A"/>
    <e v="#N/A"/>
    <m/>
    <m/>
    <m/>
    <m/>
    <s v=" "/>
    <m/>
    <m/>
    <m/>
    <m/>
    <m/>
    <m/>
    <m/>
    <m/>
    <m/>
    <m/>
    <m/>
    <m/>
    <m/>
    <m/>
    <m/>
    <m/>
    <m/>
    <s v="DQBTU0152_TMNPUTRAJAYA"/>
    <m/>
  </r>
  <r>
    <n v="542"/>
    <s v="Mahmud Bin Zakaria"/>
    <s v="11.0 PO Issued"/>
    <m/>
    <s v="submit to create PR"/>
    <m/>
    <s v="JU"/>
    <m/>
    <s v="H5G2300662"/>
    <m/>
    <s v="TMSA/233092"/>
    <s v="DJBPH0021"/>
    <s v="PAC2310611"/>
    <m/>
    <m/>
    <m/>
    <m/>
    <n v="0"/>
    <s v="PO Issued"/>
    <e v="#REF!"/>
    <x v="0"/>
    <s v="5G-CPQ"/>
    <n v="67"/>
    <m/>
    <m/>
    <s v="5g-91"/>
    <d v="2023-09-13T00:00:00"/>
    <m/>
    <m/>
    <m/>
    <m/>
    <m/>
    <s v="TMG"/>
    <x v="0"/>
    <m/>
    <e v="#N/A"/>
    <e v="#N/A"/>
    <m/>
    <m/>
    <m/>
    <m/>
    <s v="JU-EQT-0098-TP"/>
    <m/>
    <m/>
    <m/>
    <m/>
    <m/>
    <m/>
    <m/>
    <m/>
    <m/>
    <m/>
    <m/>
    <m/>
    <m/>
    <m/>
    <m/>
    <m/>
    <m/>
    <m/>
    <m/>
  </r>
  <r>
    <n v="543"/>
    <s v="Amran Bin Ramli"/>
    <s v="11.0 PO Issued"/>
    <d v="2023-09-24T00:00:00"/>
    <s v="PO - 4902150706 (25/9/20203)"/>
    <s v="4902150706"/>
    <s v="Sabah"/>
    <m/>
    <s v="H5G2300852"/>
    <m/>
    <s v="TMBA/230832"/>
    <s v="DSSIP0815"/>
    <s v="PAC2310570"/>
    <m/>
    <s v="KK/PB/LB-KKU-0093-TP"/>
    <m/>
    <m/>
    <n v="0"/>
    <s v="PO Issued"/>
    <e v="#REF!"/>
    <x v="0"/>
    <s v="5G-CPQ"/>
    <n v="68"/>
    <m/>
    <m/>
    <s v="5g-91"/>
    <d v="2023-09-13T00:00:00"/>
    <m/>
    <m/>
    <m/>
    <m/>
    <m/>
    <s v="TMG"/>
    <x v="0"/>
    <s v="DNB_HORIZON 5G_DSSIP0815_KPGPELAKAT_SIG"/>
    <e v="#N/A"/>
    <e v="#N/A"/>
    <m/>
    <s v="FREDOLINE_x000a_"/>
    <m/>
    <m/>
    <m/>
    <m/>
    <m/>
    <m/>
    <s v="K.K. UNIK SDN. BHD."/>
    <m/>
    <m/>
    <m/>
    <m/>
    <m/>
    <m/>
    <m/>
    <m/>
    <m/>
    <m/>
    <m/>
    <m/>
    <m/>
    <m/>
    <m/>
  </r>
  <r>
    <n v="590"/>
    <s v="Khairul Ikmal bin Abdul Halim"/>
    <s v="12. High Cost"/>
    <m/>
    <s v=""/>
    <m/>
    <s v="MR/BIN"/>
    <m/>
    <s v="H5G2205106"/>
    <m/>
    <s v="TMWA/227166"/>
    <s v="DQMIR0648"/>
    <s v="PAC2308408"/>
    <m/>
    <m/>
    <m/>
    <m/>
    <n v="0"/>
    <s v="High Cost"/>
    <e v="#REF!"/>
    <x v="0"/>
    <s v="5G-CPQ"/>
    <n v="115"/>
    <s v="5G CPQ-OCT"/>
    <s v="P1"/>
    <m/>
    <d v="2023-09-13T00:00:00"/>
    <m/>
    <m/>
    <m/>
    <m/>
    <m/>
    <s v="TMG"/>
    <x v="0"/>
    <m/>
    <e v="#N/A"/>
    <e v="#N/A"/>
    <m/>
    <m/>
    <m/>
    <m/>
    <s v="MR/BIN-TEL-0090-TP"/>
    <m/>
    <m/>
    <m/>
    <m/>
    <m/>
    <m/>
    <m/>
    <m/>
    <m/>
    <m/>
    <m/>
    <m/>
    <m/>
    <m/>
    <m/>
    <m/>
    <m/>
    <s v="DQMIR0648_JLNLUTONGKUALABARAM"/>
    <m/>
  </r>
  <r>
    <n v="545"/>
    <s v="Mahmud Bin Zakaria"/>
    <s v="11.0 PO Issued"/>
    <m/>
    <s v="submit to create PR"/>
    <m/>
    <s v="JU"/>
    <m/>
    <s v="H5G2300985"/>
    <m/>
    <s v="TMSA/233171"/>
    <s v="DJSGT1162"/>
    <s v="PAC2311165"/>
    <m/>
    <m/>
    <m/>
    <m/>
    <n v="0"/>
    <s v="PO Issued"/>
    <e v="#REF!"/>
    <x v="0"/>
    <s v="5G-CPQ"/>
    <n v="70"/>
    <m/>
    <m/>
    <s v="5g-91"/>
    <d v="2023-09-13T00:00:00"/>
    <m/>
    <m/>
    <m/>
    <m/>
    <m/>
    <s v="TMG"/>
    <x v="0"/>
    <m/>
    <e v="#N/A"/>
    <e v="#N/A"/>
    <m/>
    <m/>
    <m/>
    <m/>
    <s v="JU-ANE-0558-TP"/>
    <m/>
    <m/>
    <m/>
    <m/>
    <m/>
    <m/>
    <m/>
    <m/>
    <m/>
    <m/>
    <m/>
    <m/>
    <m/>
    <m/>
    <m/>
    <m/>
    <m/>
    <m/>
    <m/>
  </r>
  <r>
    <n v="499"/>
    <s v="Ahmad Idrus Bin Abdul Talib"/>
    <s v="11.0 PO Issued"/>
    <m/>
    <s v=""/>
    <m/>
    <s v="MSC"/>
    <m/>
    <s v="H5G2201771"/>
    <m/>
    <s v="TMCA/221990"/>
    <s v="DBSEP1429"/>
    <s v="PAC2209398"/>
    <m/>
    <s v="MSC-MAR-0007-TP"/>
    <m/>
    <m/>
    <n v="0"/>
    <s v="PO Issued"/>
    <e v="#REF!"/>
    <x v="0"/>
    <s v="5G-CPQ"/>
    <n v="24"/>
    <s v="5G CPQ-OCT"/>
    <s v="P2"/>
    <m/>
    <d v="2023-09-13T00:00:00"/>
    <m/>
    <m/>
    <m/>
    <m/>
    <m/>
    <s v="TMG"/>
    <x v="0"/>
    <s v="DNB H5G FOC SDG F67-F68 DBSEP1429_BANDAR-16SIERRA"/>
    <e v="#N/A"/>
    <e v="#N/A"/>
    <m/>
    <m/>
    <s v="SDG"/>
    <m/>
    <s v="MSC-MAR-0007-TP"/>
    <m/>
    <m/>
    <n v="3400041574"/>
    <s v="MARIATI HOLDINGS SDN. BHD."/>
    <m/>
    <m/>
    <m/>
    <m/>
    <m/>
    <m/>
    <m/>
    <m/>
    <m/>
    <m/>
    <m/>
    <m/>
    <m/>
    <s v="DBSEP1429_BANDAR-16SIERRA"/>
    <m/>
  </r>
  <r>
    <n v="547"/>
    <s v="Ahmad Zaki Bin Harris"/>
    <s v="11.0 PO Issued"/>
    <m/>
    <s v="4902149561"/>
    <s v="4902149561"/>
    <s v="KD/PR"/>
    <m/>
    <s v="H5G2301015"/>
    <m/>
    <s v="TMNA/232347"/>
    <s v="DKBLN0038"/>
    <s v="PAC2311259"/>
    <m/>
    <s v="KD/PL-PTS-0048-TP"/>
    <m/>
    <m/>
    <n v="0"/>
    <s v="PO Issued"/>
    <e v="#REF!"/>
    <x v="0"/>
    <s v="5G-CPQ"/>
    <n v="72"/>
    <s v="5G CPQ-OCT"/>
    <s v="P1"/>
    <m/>
    <d v="2023-09-13T00:00:00"/>
    <m/>
    <m/>
    <m/>
    <m/>
    <m/>
    <s v="TMG"/>
    <x v="0"/>
    <s v="H5G_FOC KX F09/13 12C CSR DKBLN0038_KUALA KETIL IND AREA_KX (DNB_HORIZON 5G)"/>
    <e v="#N/A"/>
    <e v="#N/A"/>
    <m/>
    <m/>
    <m/>
    <m/>
    <m/>
    <m/>
    <m/>
    <n v="3400038758"/>
    <s v="PANTAS TECHNOLOGIES SDN. BHD."/>
    <m/>
    <m/>
    <m/>
    <m/>
    <m/>
    <m/>
    <m/>
    <m/>
    <m/>
    <m/>
    <m/>
    <m/>
    <m/>
    <s v="DKBLN0038_KUALAKETILINDAREA"/>
    <m/>
  </r>
  <r>
    <n v="548"/>
    <s v="Muhamad Zaini Bin Mahamad Sarip"/>
    <s v="11.0 PO Issued"/>
    <d v="2023-09-20T00:00:00"/>
    <s v="done PO 4902147785"/>
    <m/>
    <s v="PHG"/>
    <m/>
    <s v="H5G2300483"/>
    <m/>
    <s v="TMEA/230783"/>
    <s v="DCRAU0657"/>
    <s v="PAC2311153"/>
    <m/>
    <s v="PHG-ANJ-0156-TP"/>
    <m/>
    <m/>
    <n v="0"/>
    <s v="PO Issued"/>
    <e v="#REF!"/>
    <x v="0"/>
    <s v="5G-CPQ"/>
    <n v="73"/>
    <m/>
    <m/>
    <s v="5g-91"/>
    <d v="2023-09-13T00:00:00"/>
    <m/>
    <m/>
    <m/>
    <m/>
    <m/>
    <s v="TMG"/>
    <x v="0"/>
    <s v="5G NEW FOC 24C (TP) NODE SRU DCRAU0657_SG RUAN RAUB_SRU"/>
    <e v="#N/A"/>
    <e v="#N/A"/>
    <m/>
    <m/>
    <m/>
    <m/>
    <m/>
    <m/>
    <m/>
    <n v="3400038500"/>
    <s v="ANJANG JAYA SDN. BHD."/>
    <m/>
    <m/>
    <m/>
    <m/>
    <m/>
    <m/>
    <m/>
    <m/>
    <m/>
    <m/>
    <m/>
    <m/>
    <m/>
    <m/>
    <m/>
  </r>
  <r>
    <n v="549"/>
    <s v="Nurul Huda binti Umran"/>
    <s v="11.0 PO Issued"/>
    <d v="2023-09-19T00:00:00"/>
    <s v="EXISTING LOR CANCEL. guna no projek baharu TMEA/23"/>
    <m/>
    <s v="KEL"/>
    <m/>
    <s v="H5G2206245"/>
    <m/>
    <s v="TMEA/236114"/>
    <s v="DDTMR0384"/>
    <s v="PAC2223325"/>
    <m/>
    <s v="KEL-MAJ-0845-TP"/>
    <m/>
    <m/>
    <n v="0"/>
    <s v="PO Issued"/>
    <e v="#REF!"/>
    <x v="0"/>
    <s v="5G-CPQ"/>
    <n v="74"/>
    <m/>
    <m/>
    <s v="5g-91"/>
    <d v="2023-09-13T00:00:00"/>
    <m/>
    <m/>
    <m/>
    <m/>
    <m/>
    <s v="TMG"/>
    <x v="0"/>
    <s v="H5G TAM FOC SPUR DDTMR0384 SMK IPOH"/>
    <e v="#N/A"/>
    <e v="#N/A"/>
    <m/>
    <m/>
    <m/>
    <m/>
    <s v="KEL-MAJ-0845-TP"/>
    <m/>
    <m/>
    <n v="3400039031"/>
    <s v="RR MAJU JAYA SDN. BHD."/>
    <m/>
    <m/>
    <m/>
    <m/>
    <m/>
    <m/>
    <m/>
    <m/>
    <m/>
    <m/>
    <m/>
    <m/>
    <m/>
    <m/>
    <m/>
  </r>
  <r>
    <n v="550"/>
    <s v="Muhamad Zaini Bin Mahamad Sarip"/>
    <s v="12. Not Required PO / LOR"/>
    <m/>
    <s v="dh ada 2 PO"/>
    <m/>
    <s v="PHG"/>
    <m/>
    <s v="H5G2300307"/>
    <m/>
    <s v="TMEA/231655"/>
    <s v="DCMRN0529"/>
    <s v="PAC2307420"/>
    <m/>
    <s v="PHG-TPT-0149-TP"/>
    <m/>
    <m/>
    <n v="0"/>
    <s v="PO Issued / Not Require LOR"/>
    <e v="#REF!"/>
    <x v="0"/>
    <s v="5G-CPQ"/>
    <n v="75"/>
    <m/>
    <m/>
    <s v="5g-91"/>
    <d v="2023-09-13T00:00:00"/>
    <m/>
    <m/>
    <m/>
    <m/>
    <m/>
    <s v="TMG"/>
    <x v="0"/>
    <s v="5G FOC (TP) KND FXX DCMRN0529 BT38 JLN KUANTAN"/>
    <e v="#N/A"/>
    <e v="#N/A"/>
    <m/>
    <m/>
    <m/>
    <m/>
    <m/>
    <m/>
    <m/>
    <n v="3400038826"/>
    <s v="TUMPAT SOLUTIONS SDN. BHD."/>
    <m/>
    <m/>
    <m/>
    <m/>
    <m/>
    <m/>
    <m/>
    <m/>
    <m/>
    <m/>
    <m/>
    <m/>
    <m/>
    <m/>
    <m/>
  </r>
  <r>
    <n v="551"/>
    <s v="Muhamad Zaini Bin Mahamad Sarip"/>
    <s v="11.0 PO Issued"/>
    <d v="2023-09-19T00:00:00"/>
    <s v="20/9 tunggu CPA create PR"/>
    <m/>
    <s v="KEL"/>
    <m/>
    <s v="H5G2301198"/>
    <m/>
    <s v="TMEA/236111"/>
    <s v="DDBCK0025"/>
    <s v="PAC2311992"/>
    <m/>
    <s v="KEL-DNA-0032-TP"/>
    <m/>
    <m/>
    <n v="0"/>
    <s v="PO Issued"/>
    <e v="#REF!"/>
    <x v="0"/>
    <s v="5G-CPQ"/>
    <n v="76"/>
    <m/>
    <m/>
    <s v="5g-91"/>
    <d v="2023-09-13T00:00:00"/>
    <m/>
    <m/>
    <m/>
    <m/>
    <m/>
    <s v="TMG"/>
    <x v="0"/>
    <s v="H5G BCK FOC SPUR 12C DDBCK0025 JLN BACHOK"/>
    <e v="#N/A"/>
    <e v="#N/A"/>
    <m/>
    <m/>
    <m/>
    <m/>
    <s v="KEL-DNA-0032"/>
    <m/>
    <m/>
    <n v="3400039660"/>
    <s v="DINARVENTURES SDN. BHD"/>
    <m/>
    <m/>
    <m/>
    <m/>
    <m/>
    <m/>
    <m/>
    <m/>
    <m/>
    <m/>
    <m/>
    <m/>
    <m/>
    <m/>
    <m/>
  </r>
  <r>
    <n v="552"/>
    <s v="Muhamad Zaini Bin Mahamad Sarip"/>
    <s v="11.0 PO Issued"/>
    <d v="2023-09-19T00:00:00"/>
    <s v="20/9 tp approved. submit to CPA for PR. 21/9 tungg"/>
    <m/>
    <s v="KEL"/>
    <m/>
    <s v="H5G2301049"/>
    <m/>
    <s v="TMEA/236113"/>
    <s v="DDGUA0079"/>
    <s v="PAC2312155"/>
    <m/>
    <m/>
    <m/>
    <m/>
    <n v="0"/>
    <s v="PO Issued"/>
    <e v="#REF!"/>
    <x v="0"/>
    <s v="5G-CPQ"/>
    <n v="77"/>
    <m/>
    <m/>
    <s v="5g-91"/>
    <d v="2023-09-13T00:00:00"/>
    <m/>
    <m/>
    <m/>
    <m/>
    <m/>
    <s v="TMG"/>
    <x v="0"/>
    <s v="H5G GMU FOC SPUR 12C DDGUA0079 JLN INDUSTRI KWSN PERINDUSTRIAN"/>
    <e v="#N/A"/>
    <e v="#N/A"/>
    <m/>
    <m/>
    <m/>
    <m/>
    <s v="KEL-GET-0757-TP"/>
    <m/>
    <m/>
    <m/>
    <m/>
    <m/>
    <m/>
    <m/>
    <m/>
    <m/>
    <m/>
    <m/>
    <m/>
    <m/>
    <m/>
    <m/>
    <m/>
    <m/>
    <m/>
    <m/>
  </r>
  <r>
    <n v="553"/>
    <s v="Muhammad Hafizzuddin Bin Mohd Noor"/>
    <s v="11.0 PO Issued"/>
    <m/>
    <s v="sent to PR creation"/>
    <m/>
    <s v="JU"/>
    <m/>
    <s v="H5G2301126"/>
    <m/>
    <s v="TMSA/233255"/>
    <s v="DJKLU1202"/>
    <s v="PAC2312030"/>
    <m/>
    <m/>
    <m/>
    <m/>
    <n v="0"/>
    <s v="PO Issued"/>
    <e v="#REF!"/>
    <x v="0"/>
    <s v="5G-CPQ"/>
    <n v="78"/>
    <m/>
    <m/>
    <s v="5g-91"/>
    <d v="2023-09-13T00:00:00"/>
    <m/>
    <m/>
    <m/>
    <m/>
    <m/>
    <s v="TMG"/>
    <x v="0"/>
    <m/>
    <e v="#N/A"/>
    <e v="#N/A"/>
    <m/>
    <m/>
    <m/>
    <m/>
    <s v=" JU-KZK-0678-TP"/>
    <m/>
    <m/>
    <m/>
    <m/>
    <m/>
    <m/>
    <m/>
    <m/>
    <m/>
    <m/>
    <m/>
    <m/>
    <m/>
    <m/>
    <m/>
    <m/>
    <m/>
    <m/>
    <m/>
  </r>
  <r>
    <n v="554"/>
    <s v="Ahmad Zaki Bin Harris"/>
    <s v="11.0 PO Issued"/>
    <m/>
    <s v="4902147812"/>
    <m/>
    <s v="KD/PR"/>
    <m/>
    <s v="H5G2301075"/>
    <m/>
    <s v="TMNA/232617"/>
    <s v="DKKBP0308"/>
    <s v="PAC2311507"/>
    <m/>
    <s v="KD/PL-LIT-0176-TP"/>
    <m/>
    <m/>
    <n v="0"/>
    <s v="PO Issued"/>
    <e v="#REF!"/>
    <x v="0"/>
    <s v="5G-CPQ"/>
    <n v="79"/>
    <m/>
    <m/>
    <s v="5g-91"/>
    <d v="2023-09-13T00:00:00"/>
    <m/>
    <m/>
    <m/>
    <m/>
    <m/>
    <s v="TMG"/>
    <x v="0"/>
    <s v="H5G_FOC PSE F08/F09 24C CSR DKKBP0308_SRKKODIANG_TJN(DNB_HORIZON 5G)"/>
    <e v="#N/A"/>
    <e v="#N/A"/>
    <m/>
    <m/>
    <m/>
    <m/>
    <m/>
    <m/>
    <m/>
    <n v="3400038960"/>
    <s v="LITE KABEL SDN. BHD."/>
    <m/>
    <m/>
    <m/>
    <m/>
    <m/>
    <m/>
    <m/>
    <m/>
    <m/>
    <m/>
    <m/>
    <m/>
    <m/>
    <m/>
    <m/>
  </r>
  <r>
    <n v="555"/>
    <s v="Ahmad Zaki Bin Harris"/>
    <s v="11.0 PO Issued"/>
    <m/>
    <s v="4902150095"/>
    <m/>
    <s v="KD/PR"/>
    <m/>
    <s v="H5G2301282"/>
    <m/>
    <s v="TMNA/232683"/>
    <s v="DRPER0057"/>
    <s v="PAC2312109"/>
    <m/>
    <s v="KD/PL-LIT-0178-TP"/>
    <m/>
    <m/>
    <n v="0"/>
    <s v="PO Issued"/>
    <e v="#REF!"/>
    <x v="0"/>
    <s v="5G-CPQ"/>
    <n v="80"/>
    <m/>
    <m/>
    <s v="5g-91"/>
    <d v="2023-09-13T00:00:00"/>
    <m/>
    <m/>
    <m/>
    <m/>
    <m/>
    <s v="TMG"/>
    <x v="0"/>
    <s v="H5G_FOC BES F16_F18 CSR DRPER0057_TMNBERSERIPERMAI_BES(DNB_HORIZON 5G)"/>
    <e v="#N/A"/>
    <e v="#N/A"/>
    <m/>
    <m/>
    <m/>
    <m/>
    <m/>
    <m/>
    <m/>
    <n v="3400038960"/>
    <s v="LITE KABEL SDN. BHD."/>
    <m/>
    <m/>
    <m/>
    <m/>
    <m/>
    <m/>
    <m/>
    <m/>
    <m/>
    <m/>
    <m/>
    <m/>
    <m/>
    <m/>
    <m/>
  </r>
  <r>
    <n v="556"/>
    <s v="Nur Fauziah Binti Abdullah Shuhaimy"/>
    <s v="11.0 PO Issued"/>
    <d v="2023-09-14T00:00:00"/>
    <s v="20/9: PO Done. PR CREATED"/>
    <s v="4902149268"/>
    <s v="MK"/>
    <m/>
    <s v="H5G2300970"/>
    <m/>
    <s v="TMSA/233140"/>
    <s v="DMAGJ0047"/>
    <s v="PAC2311888"/>
    <m/>
    <s v="MK-SOJ-0241-TP"/>
    <m/>
    <m/>
    <n v="0"/>
    <s v="PO Issued"/>
    <e v="#REF!"/>
    <x v="0"/>
    <s v="5G-CPQ"/>
    <n v="81"/>
    <m/>
    <m/>
    <s v="5g-91"/>
    <d v="2023-09-13T00:00:00"/>
    <m/>
    <m/>
    <m/>
    <m/>
    <m/>
    <s v="TMG"/>
    <x v="0"/>
    <s v="5G DNB HORIZON DMAGJ0047 FOC (ADD)  AKH F74/F75 UTEM DURIAN TUNGGAL -"/>
    <e v="#N/A"/>
    <e v="#N/A"/>
    <m/>
    <m/>
    <s v="AKH"/>
    <m/>
    <s v="MK-SOJ-0241-TP"/>
    <m/>
    <m/>
    <m/>
    <m/>
    <m/>
    <m/>
    <m/>
    <m/>
    <m/>
    <m/>
    <m/>
    <m/>
    <m/>
    <m/>
    <m/>
    <m/>
    <m/>
    <m/>
    <m/>
  </r>
  <r>
    <n v="557"/>
    <s v="Nurul Ridhwan Bin Sulaiman"/>
    <s v="11.0 PO Issued"/>
    <d v="2023-09-21T00:00:00"/>
    <s v="4902150123 (22/9/2023) 22/9: Pending LOR link to C"/>
    <s v="4902150123"/>
    <s v="Sabah"/>
    <m/>
    <s v="H5G2301070"/>
    <m/>
    <s v="TMBA/230906"/>
    <s v="DSKNG0072"/>
    <s v="PAC2311445"/>
    <m/>
    <s v="KK/PB/LB-NNZ-0041-TP"/>
    <m/>
    <m/>
    <n v="0"/>
    <s v="PO Issued"/>
    <e v="#REF!"/>
    <x v="0"/>
    <s v="5G-CPQ"/>
    <n v="82"/>
    <m/>
    <m/>
    <s v="5g-91"/>
    <d v="2023-09-13T00:00:00"/>
    <m/>
    <m/>
    <m/>
    <m/>
    <m/>
    <s v="TMG"/>
    <x v="0"/>
    <s v="5G FOC SPUR KGU F0XX (12C) DNB_HORIZON 5G_DSKNG0072_KOLAMRESORTKENINGAU_KGU"/>
    <e v="#N/A"/>
    <e v="#N/A"/>
    <m/>
    <s v="FREDOLINE_x000a_"/>
    <m/>
    <m/>
    <m/>
    <m/>
    <m/>
    <m/>
    <s v="NINAZ TELCO SDN BHD"/>
    <m/>
    <m/>
    <m/>
    <m/>
    <m/>
    <m/>
    <m/>
    <m/>
    <m/>
    <m/>
    <m/>
    <m/>
    <m/>
    <m/>
    <m/>
  </r>
  <r>
    <n v="558"/>
    <s v="Amran Bin Ramli"/>
    <s v="11.0 PO Issued"/>
    <d v="2023-09-22T00:00:00"/>
    <s v="PO - 4902150746 (25/9/2023)"/>
    <s v="4902150746"/>
    <s v="Sabah"/>
    <m/>
    <s v="H5G2301070"/>
    <m/>
    <s v="TMBA/230905"/>
    <s v="DSKNG0072"/>
    <s v="PAC2311402"/>
    <m/>
    <s v="KK/PB/LB-NNZ-0042-TP"/>
    <m/>
    <m/>
    <n v="0"/>
    <s v="PO Issued"/>
    <e v="#REF!"/>
    <x v="0"/>
    <s v="5G-CPQ"/>
    <n v="83"/>
    <m/>
    <m/>
    <s v="5g-91"/>
    <d v="2023-09-13T00:00:00"/>
    <m/>
    <m/>
    <m/>
    <m/>
    <m/>
    <s v="TMG"/>
    <x v="0"/>
    <s v="5G FOC MAIN KGU F032 (96C) DNB_HORIZON 5G_DSKNG0072_KOLAMRESORTKENINGAU_KGU"/>
    <e v="#N/A"/>
    <e v="#N/A"/>
    <m/>
    <s v="FREDOLINE_x000a_"/>
    <m/>
    <m/>
    <m/>
    <m/>
    <m/>
    <m/>
    <s v="NINAZ TELCO SDN BHD"/>
    <m/>
    <m/>
    <m/>
    <m/>
    <m/>
    <m/>
    <m/>
    <m/>
    <m/>
    <m/>
    <m/>
    <m/>
    <m/>
    <m/>
    <m/>
  </r>
  <r>
    <n v="502"/>
    <s v="Ahmad Idrus Bin Abdul Talib"/>
    <s v="11.0 PO Issued"/>
    <m/>
    <s v=""/>
    <m/>
    <s v="MSC"/>
    <m/>
    <s v="H5G2301213"/>
    <m/>
    <s v="TMCA/232106"/>
    <s v="DBPET1237"/>
    <s v="PAC2312025"/>
    <m/>
    <s v="MSC-MAR-0009-TP"/>
    <m/>
    <m/>
    <n v="0"/>
    <s v="PO Issued"/>
    <e v="#REF!"/>
    <x v="0"/>
    <s v="5G-CPQ"/>
    <n v="27"/>
    <m/>
    <m/>
    <s v="5g-91"/>
    <d v="2023-09-13T00:00:00"/>
    <m/>
    <m/>
    <m/>
    <m/>
    <m/>
    <s v="TMG"/>
    <x v="0"/>
    <s v="DNB H5G FOC KIN F49-F50 DBPET1237_JLNTMNKINRARA41"/>
    <e v="#N/A"/>
    <e v="#N/A"/>
    <m/>
    <m/>
    <s v="KIN"/>
    <m/>
    <s v="MSC-MAR-0009-TP"/>
    <m/>
    <m/>
    <n v="3400041574"/>
    <s v="MARIATI HOLDINGS SDN. BHD."/>
    <m/>
    <m/>
    <m/>
    <m/>
    <m/>
    <m/>
    <m/>
    <m/>
    <m/>
    <m/>
    <m/>
    <m/>
    <m/>
    <m/>
    <m/>
  </r>
  <r>
    <n v="560"/>
    <s v="Ahmad Zaki Bin Harris"/>
    <s v="11.0 PO Issued"/>
    <m/>
    <s v="4902150102"/>
    <m/>
    <s v="KD/PR"/>
    <m/>
    <s v="H5G2301281"/>
    <m/>
    <s v="TMNA/232693"/>
    <s v="DRPER0060"/>
    <s v="PAC2312123"/>
    <m/>
    <s v="KD/PL-LIT-0179-TP"/>
    <m/>
    <m/>
    <n v="0"/>
    <s v="PO Issued"/>
    <e v="#REF!"/>
    <x v="0"/>
    <s v="5G-CPQ"/>
    <n v="85"/>
    <m/>
    <m/>
    <s v="5g-91"/>
    <d v="2023-09-13T00:00:00"/>
    <m/>
    <m/>
    <m/>
    <m/>
    <m/>
    <s v="TMG"/>
    <x v="0"/>
    <s v="H5G_FOC 24C PZF22_F23 CSR DRPER0060_PADANGBESARPERLIS_PZ(DNB_HORIZON 5G)"/>
    <e v="#N/A"/>
    <e v="#N/A"/>
    <m/>
    <m/>
    <m/>
    <m/>
    <m/>
    <m/>
    <m/>
    <n v="3400038960"/>
    <s v="LITE KABEL SDN. BHD."/>
    <m/>
    <m/>
    <m/>
    <m/>
    <m/>
    <m/>
    <m/>
    <m/>
    <m/>
    <m/>
    <m/>
    <m/>
    <m/>
    <m/>
    <m/>
  </r>
  <r>
    <n v="589"/>
    <s v="Ahmad Idrus Bin Abdul Talib"/>
    <s v="11.0 PO Issued"/>
    <m/>
    <s v=""/>
    <s v="4902147834"/>
    <s v="MSC"/>
    <m/>
    <s v="H5G2200905"/>
    <m/>
    <s v="TMCA/220886"/>
    <s v="DBSEP1858"/>
    <s v="PAC2204230"/>
    <m/>
    <s v="MSC-PKR-0425-TP"/>
    <m/>
    <m/>
    <n v="0"/>
    <s v="PO Issued"/>
    <e v="#REF!"/>
    <x v="0"/>
    <s v="5G-CPQ"/>
    <n v="114"/>
    <s v="5G CPQ-OCT"/>
    <s v="P1"/>
    <m/>
    <d v="2023-09-13T00:00:00"/>
    <m/>
    <m/>
    <m/>
    <m/>
    <m/>
    <s v="TMG"/>
    <x v="0"/>
    <s v="DNB H5G HDD 2W CBJ DBSEP1858 BULATAN PER LAMAN VIEW"/>
    <e v="#N/A"/>
    <e v="#N/A"/>
    <m/>
    <m/>
    <s v="CBJ"/>
    <m/>
    <s v="MSC-PKR-0425-TP"/>
    <m/>
    <m/>
    <n v="3400038998"/>
    <s v="PAKARCOM SDN.BHD."/>
    <m/>
    <m/>
    <m/>
    <m/>
    <m/>
    <m/>
    <m/>
    <m/>
    <m/>
    <m/>
    <m/>
    <m/>
    <m/>
    <s v="DBSEP1858_BULATANPSRNLMNVIEW"/>
    <m/>
  </r>
  <r>
    <n v="600"/>
    <s v="Ahmad Idrus Bin Abdul Talib"/>
    <s v="9.0 Insufficient Budget"/>
    <d v="2023-09-22T00:00:00"/>
    <s v="No Budget 2023"/>
    <m/>
    <s v="MSC"/>
    <m/>
    <s v="H5G2201257"/>
    <m/>
    <s v="TMCA/221291"/>
    <s v="DBPET0758"/>
    <s v="PAC2205922"/>
    <m/>
    <s v="MSC-LIT-0134-TP"/>
    <m/>
    <m/>
    <n v="0"/>
    <s v="Insufficient Budget"/>
    <e v="#REF!"/>
    <x v="0"/>
    <s v="5G-CPQ"/>
    <n v="125"/>
    <m/>
    <m/>
    <s v=""/>
    <d v="2023-09-13T00:00:00"/>
    <m/>
    <m/>
    <m/>
    <m/>
    <m/>
    <s v="TMG"/>
    <x v="0"/>
    <s v="0DNB H5G CWS HDD 2W DBPET0758 PSN DAMAI UTAMA 2"/>
    <e v="#N/A"/>
    <e v="#N/A"/>
    <m/>
    <m/>
    <s v="KIN"/>
    <m/>
    <s v="MSC-LIT-0134-TP"/>
    <m/>
    <m/>
    <n v="3400038963"/>
    <s v="LITE KABEL SDN. BHD."/>
    <m/>
    <m/>
    <m/>
    <m/>
    <m/>
    <m/>
    <m/>
    <m/>
    <m/>
    <m/>
    <m/>
    <m/>
    <m/>
    <m/>
    <m/>
  </r>
  <r>
    <n v="601"/>
    <s v="Ahmad Idrus Bin Abdul Talib"/>
    <s v="12. Not Required PO / LOR"/>
    <m/>
    <s v=""/>
    <m/>
    <s v="MSC"/>
    <m/>
    <s v="H5G2201257"/>
    <m/>
    <s v="TMCA/221290"/>
    <s v="DBPET0758"/>
    <s v="PAC2205922"/>
    <m/>
    <m/>
    <m/>
    <m/>
    <n v="0"/>
    <s v="PO Issued / Not Require LOR"/>
    <e v="#REF!"/>
    <x v="0"/>
    <s v="5G-CPQ"/>
    <n v="126"/>
    <m/>
    <m/>
    <s v=""/>
    <d v="2023-09-13T00:00:00"/>
    <m/>
    <m/>
    <m/>
    <m/>
    <m/>
    <s v="TMG"/>
    <x v="0"/>
    <s v="DNB H5G FOC 12C KIN F43/F44??DBPET0758 PRSRNDAMAIUTAMA2PCHNG"/>
    <e v="#N/A"/>
    <e v="#N/A"/>
    <m/>
    <m/>
    <s v="KIN"/>
    <m/>
    <m/>
    <m/>
    <m/>
    <m/>
    <m/>
    <m/>
    <m/>
    <m/>
    <m/>
    <m/>
    <m/>
    <m/>
    <m/>
    <m/>
    <m/>
    <m/>
    <m/>
    <m/>
    <m/>
    <m/>
  </r>
  <r>
    <n v="564"/>
    <s v="Nurul Huda binti Umran"/>
    <s v="11.0 PO Issued"/>
    <d v="2023-09-14T00:00:00"/>
    <s v="PO - 4902149301"/>
    <s v="4902149301"/>
    <s v="KEL"/>
    <m/>
    <s v="H5G2301077"/>
    <m/>
    <s v="TMEA/236105"/>
    <s v="DDPSP0344"/>
    <s v="PAC2311425"/>
    <m/>
    <s v="KEL-TMM-0043-TP"/>
    <m/>
    <m/>
    <n v="0"/>
    <s v="PO Issued"/>
    <e v="#REF!"/>
    <x v="0"/>
    <s v="5G-CPQ"/>
    <n v="89"/>
    <s v="5G CPQ-OCT"/>
    <s v="P3"/>
    <m/>
    <d v="2023-09-13T00:00:00"/>
    <m/>
    <m/>
    <m/>
    <m/>
    <m/>
    <s v="TMG"/>
    <x v="0"/>
    <m/>
    <e v="#N/A"/>
    <e v="#N/A"/>
    <m/>
    <m/>
    <m/>
    <m/>
    <s v="KEL-TMM-0043-TP"/>
    <m/>
    <m/>
    <m/>
    <m/>
    <m/>
    <m/>
    <m/>
    <m/>
    <m/>
    <m/>
    <m/>
    <m/>
    <m/>
    <m/>
    <m/>
    <m/>
    <m/>
    <s v="DDPSP0344_JJHNPSRPTH"/>
    <m/>
  </r>
  <r>
    <n v="565"/>
    <s v="Muhamad Zaini Bin Mahamad Sarip"/>
    <s v="11.0 PO Issued"/>
    <d v="2023-09-14T00:00:00"/>
    <s v="PENDING TP &amp; BOQ. 25/9 keluarkan LOR baru ke Mat S"/>
    <s v="4902155500"/>
    <s v="KEL"/>
    <m/>
    <s v="H5G2301078"/>
    <m/>
    <s v="TMEA/236104"/>
    <s v="DDTUM0442"/>
    <s v="PAC2311333"/>
    <m/>
    <s v="KEL-MAT-0147-TP"/>
    <m/>
    <m/>
    <n v="0"/>
    <s v="PO Issued"/>
    <e v="#REF!"/>
    <x v="0"/>
    <s v="5G-CPQ"/>
    <n v="90"/>
    <s v="5G CPQ-OCT"/>
    <s v="P3"/>
    <m/>
    <d v="2023-09-13T00:00:00"/>
    <m/>
    <m/>
    <m/>
    <m/>
    <m/>
    <s v="TMG"/>
    <x v="0"/>
    <s v="H5G TU FOC SPUR 12C DTUM0442 PT1070 MUKIM SELEHONG SELATAN"/>
    <e v="#N/A"/>
    <e v="#N/A"/>
    <m/>
    <m/>
    <m/>
    <m/>
    <s v="KEL-WUH-0196-TP"/>
    <m/>
    <m/>
    <m/>
    <m/>
    <m/>
    <m/>
    <m/>
    <m/>
    <m/>
    <m/>
    <m/>
    <m/>
    <m/>
    <m/>
    <m/>
    <m/>
    <m/>
    <s v="DDTUM0442_PT1070MUKIMSELEHONGSELATAN"/>
    <m/>
  </r>
  <r>
    <n v="566"/>
    <s v="Amran Bin Ramli"/>
    <s v="11.0 PO Issued"/>
    <d v="2023-09-27T00:00:00"/>
    <s v="PO - 4902151570"/>
    <s v="4902151570"/>
    <s v="Sabah"/>
    <m/>
    <s v="H5G2301079"/>
    <m/>
    <s v="TMBA/230894"/>
    <s v="DSKBD0164"/>
    <s v="PAC2311573"/>
    <m/>
    <s v="KK/PB/LB-KAM-0011-TP"/>
    <m/>
    <m/>
    <n v="0"/>
    <s v="PO Issued"/>
    <e v="#REF!"/>
    <x v="0"/>
    <s v="5G-CPQ"/>
    <n v="91"/>
    <s v="5G CPQ-OCT"/>
    <s v="P3"/>
    <m/>
    <d v="2023-09-13T00:00:00"/>
    <m/>
    <m/>
    <m/>
    <m/>
    <m/>
    <s v="TMG"/>
    <x v="0"/>
    <s v="5G FOC SPUR KBD FXX (12C) DNB_HORIZON 5G_DSKBD0164_JLNRANAUBYPASS_KBD"/>
    <e v="#N/A"/>
    <e v="#N/A"/>
    <m/>
    <s v="ISMAIDDY"/>
    <m/>
    <m/>
    <m/>
    <m/>
    <m/>
    <m/>
    <s v="KAMAWANG ENTERPRISE SDN BHD"/>
    <m/>
    <m/>
    <m/>
    <m/>
    <m/>
    <m/>
    <m/>
    <m/>
    <m/>
    <m/>
    <m/>
    <m/>
    <m/>
    <s v="DSKBD0164_JLNRANAUBYPASS"/>
    <m/>
  </r>
  <r>
    <n v="612"/>
    <s v="Ahmad Idrus Bin Abdul Talib"/>
    <s v="7.0 Pending TP Submission"/>
    <m/>
    <s v="PENDING SUBMIT TP"/>
    <m/>
    <s v="MSC"/>
    <m/>
    <s v="H5G2201725"/>
    <m/>
    <s v="TMCA/221838"/>
    <s v="DBPET1156"/>
    <s v="PAC2208431"/>
    <m/>
    <s v="MSC-CEN-0027-TP"/>
    <m/>
    <m/>
    <n v="0"/>
    <s v="Pending TP Submission"/>
    <e v="#REF!"/>
    <x v="0"/>
    <s v="5G-CPQ"/>
    <n v="137"/>
    <m/>
    <m/>
    <s v=""/>
    <d v="2023-09-13T00:00:00"/>
    <m/>
    <m/>
    <m/>
    <m/>
    <m/>
    <s v="TMG"/>
    <x v="0"/>
    <s v="DNB H5G FOC 24C PCG F73/F74 DBPET1156 JLN PUTERI 10/19 BDR PUTERI"/>
    <e v="#N/A"/>
    <e v="#N/A"/>
    <m/>
    <m/>
    <s v="PCG"/>
    <m/>
    <s v="MSC-CEN-0027-TP"/>
    <m/>
    <m/>
    <n v="3400038526"/>
    <s v="CENGAL HARUM SDN. BHD."/>
    <m/>
    <m/>
    <m/>
    <m/>
    <m/>
    <m/>
    <m/>
    <m/>
    <m/>
    <m/>
    <m/>
    <m/>
    <m/>
    <m/>
    <m/>
  </r>
  <r>
    <n v="568"/>
    <s v="Ahmad Zaki Bin Harris"/>
    <s v="11.0 PO Issued"/>
    <m/>
    <s v="4902149560"/>
    <m/>
    <s v="KD/PR"/>
    <m/>
    <s v="H5G2301003"/>
    <m/>
    <s v="TMNA/232592"/>
    <s v="DKBDR0043"/>
    <s v="PAC2311263"/>
    <m/>
    <s v="KD/PL-KAE-0266-TP"/>
    <m/>
    <m/>
    <n v="0"/>
    <s v="PO Issued"/>
    <e v="#REF!"/>
    <x v="0"/>
    <s v="5G-CPQ"/>
    <n v="93"/>
    <m/>
    <m/>
    <s v="5g-91"/>
    <d v="2023-09-13T00:00:00"/>
    <m/>
    <m/>
    <m/>
    <m/>
    <m/>
    <s v="TMG"/>
    <x v="0"/>
    <s v="H5G_FOC SR F13/14 12C CSR DKBDR0043_IBUSAWAT SERDANG (DNB_HORIZON 5G)"/>
    <e v="#N/A"/>
    <e v="#N/A"/>
    <m/>
    <m/>
    <m/>
    <m/>
    <m/>
    <m/>
    <m/>
    <n v="3400038600"/>
    <s v="KAE EMPIRE (M) SDN. BHD."/>
    <m/>
    <m/>
    <m/>
    <m/>
    <m/>
    <m/>
    <m/>
    <m/>
    <m/>
    <m/>
    <m/>
    <m/>
    <m/>
    <m/>
    <m/>
  </r>
  <r>
    <n v="569"/>
    <s v="Ahmad Zaki Bin Harris"/>
    <s v="11.0 PO Issued"/>
    <m/>
    <s v="4902149317"/>
    <m/>
    <s v="KD/PR"/>
    <m/>
    <s v="H5G2301105"/>
    <m/>
    <s v="TMNA/232630"/>
    <s v="DKKMD0229"/>
    <s v="PAC2311919"/>
    <m/>
    <s v="KD/PL-NNM-0025-TP"/>
    <m/>
    <m/>
    <n v="0"/>
    <s v="PO Issued"/>
    <e v="#REF!"/>
    <x v="0"/>
    <s v="5G-CPQ"/>
    <n v="94"/>
    <m/>
    <m/>
    <s v="5g-91"/>
    <d v="2023-09-13T00:00:00"/>
    <m/>
    <m/>
    <m/>
    <m/>
    <m/>
    <s v="TMG"/>
    <x v="0"/>
    <s v="H5G_FOC KX F11 12C CSR DKKMD0229_SURAU AL ISLAH TMN CEMPAKA INDAH(DNB_HORIZON 5G)"/>
    <e v="#N/A"/>
    <e v="#N/A"/>
    <m/>
    <m/>
    <m/>
    <m/>
    <m/>
    <m/>
    <m/>
    <n v="3400041545"/>
    <s v="NNM TECHNOLOGY SDN. BHD."/>
    <m/>
    <m/>
    <m/>
    <m/>
    <m/>
    <m/>
    <m/>
    <m/>
    <m/>
    <m/>
    <m/>
    <m/>
    <m/>
    <m/>
    <m/>
  </r>
  <r>
    <n v="613"/>
    <s v="Ahmad Idrus Bin Abdul Talib"/>
    <s v="11.0 PO Issued"/>
    <m/>
    <s v=""/>
    <s v="4902152589"/>
    <s v="MSC"/>
    <m/>
    <s v="H5G2201725"/>
    <m/>
    <s v="TMCA/221839"/>
    <s v="DBPET1156"/>
    <s v="PAC2208431"/>
    <m/>
    <s v="MSC-SET-0082-TP"/>
    <m/>
    <m/>
    <n v="0"/>
    <s v="PO Issued"/>
    <e v="#REF!"/>
    <x v="0"/>
    <s v="5G-CPQ"/>
    <n v="138"/>
    <m/>
    <m/>
    <s v=""/>
    <d v="2023-09-13T00:00:00"/>
    <m/>
    <m/>
    <m/>
    <m/>
    <m/>
    <s v="TMG"/>
    <x v="0"/>
    <s v="DNB H5G CWS HDD(2W) PCG DBPET1156 JLN PUTERI 10/19 BDR PUTERI"/>
    <e v="#N/A"/>
    <e v="#N/A"/>
    <m/>
    <m/>
    <s v="PCG"/>
    <m/>
    <s v="MSC-SET-0082-TP"/>
    <m/>
    <m/>
    <n v="3400038938"/>
    <s v="SETIA SEPAKAT COMMUNICATION (M)"/>
    <m/>
    <m/>
    <m/>
    <m/>
    <m/>
    <m/>
    <m/>
    <m/>
    <m/>
    <m/>
    <m/>
    <m/>
    <m/>
    <m/>
    <m/>
  </r>
  <r>
    <n v="617"/>
    <s v="Ahmad Idrus Bin Abdul Talib"/>
    <s v="11.0 PO Issued"/>
    <m/>
    <s v=""/>
    <s v="4902153374"/>
    <s v="MSC"/>
    <m/>
    <s v="H5G2200642"/>
    <m/>
    <s v="TMCA/222642"/>
    <s v="DBSEP1874"/>
    <s v="PAC2209118"/>
    <m/>
    <s v="MSC-WAD-0021-TP"/>
    <m/>
    <m/>
    <n v="0"/>
    <s v="PO Issued"/>
    <e v="#REF!"/>
    <x v="0"/>
    <s v="5G-CPQ"/>
    <n v="142"/>
    <s v="5G CPQ-OCT"/>
    <s v="P1"/>
    <m/>
    <d v="2023-09-13T00:00:00"/>
    <m/>
    <m/>
    <m/>
    <m/>
    <m/>
    <s v="TMG"/>
    <x v="0"/>
    <s v="DNB H5G FOC 12C CBJ F67/F68 DBSEP1874 LAKEVIEW RESIDENCY , CYBERHEIGHT"/>
    <e v="#N/A"/>
    <e v="#N/A"/>
    <m/>
    <m/>
    <s v="CBJ"/>
    <m/>
    <s v="MSC-WAD-0021-TP"/>
    <m/>
    <m/>
    <n v="3400039428"/>
    <s v="WADAH SEJATI SDN. BHD."/>
    <m/>
    <m/>
    <m/>
    <m/>
    <m/>
    <m/>
    <m/>
    <m/>
    <m/>
    <m/>
    <m/>
    <m/>
    <m/>
    <s v="DBSEP1874_LAKEVIEWRESCBJY"/>
    <m/>
  </r>
  <r>
    <n v="618"/>
    <s v="Ahmad Idrus Bin Abdul Talib"/>
    <s v="11.0 PO Issued"/>
    <m/>
    <s v=""/>
    <s v="4902155024"/>
    <s v="MSC"/>
    <m/>
    <s v="H5G2200642"/>
    <m/>
    <s v="TMCA/222644"/>
    <s v="DBSEP1874"/>
    <s v="PAC2209118"/>
    <m/>
    <s v="MSC-LIT-0135-TP"/>
    <m/>
    <m/>
    <n v="0"/>
    <s v="PO Issued"/>
    <e v="#REF!"/>
    <x v="0"/>
    <s v="5G-CPQ"/>
    <n v="143"/>
    <s v="5G CPQ-OCT"/>
    <s v="P1"/>
    <m/>
    <d v="2023-09-13T00:00:00"/>
    <m/>
    <m/>
    <m/>
    <m/>
    <m/>
    <s v="TMG"/>
    <x v="0"/>
    <s v="DNB H5G HDD 2W CBJ DBSEP1874 LAKEVIEW RESIDENCY CYBERHEIGHT"/>
    <e v="#N/A"/>
    <e v="#N/A"/>
    <m/>
    <m/>
    <s v="CBJ"/>
    <m/>
    <s v="MSC-LIT-0135-TP"/>
    <m/>
    <m/>
    <n v="3400038963"/>
    <s v="LITE KABEL SDN. BHD."/>
    <m/>
    <m/>
    <m/>
    <m/>
    <m/>
    <m/>
    <m/>
    <m/>
    <m/>
    <m/>
    <m/>
    <m/>
    <m/>
    <s v="DBSEP1874_LAKEVIEWRESCBJY"/>
    <m/>
  </r>
  <r>
    <n v="525"/>
    <s v="Nor Aizee Masyitah Binti Kamal Bahrin"/>
    <s v="11.0 PO Issued"/>
    <d v="2023-09-19T00:00:00"/>
    <s v="21/9: PR done. 20/9: Proceed PR to CPA for 1 Leg. "/>
    <s v="4902149637,4902100000"/>
    <s v="NS"/>
    <m/>
    <s v="H5G2300967"/>
    <m/>
    <s v="TMSA/233181"/>
    <s v="DNSBN0270"/>
    <s v="PAC2311158"/>
    <m/>
    <s v="NS-ARE-0080-TP"/>
    <m/>
    <m/>
    <n v="0"/>
    <s v="PO Issued"/>
    <e v="#REF!"/>
    <x v="0"/>
    <s v="5G-CPQ"/>
    <n v="50"/>
    <m/>
    <m/>
    <s v="5g-91"/>
    <d v="2023-09-13T00:00:00"/>
    <m/>
    <m/>
    <n v="43198.5"/>
    <m/>
    <m/>
    <s v="TMG"/>
    <x v="0"/>
    <s v="DNSBN0270 - FOC LBU F10 (12C) FOR SEHTOLBANDARAINSDALE_LBU"/>
    <e v="#N/A"/>
    <e v="#N/A"/>
    <m/>
    <m/>
    <s v="LBU"/>
    <m/>
    <s v="NS-ARE-0080-TP"/>
    <m/>
    <m/>
    <n v="3400041306"/>
    <s v="ARENA SPEED SDN. BHD."/>
    <m/>
    <m/>
    <s v="MOHD NOR IZZUAN BIN ABD. RAZAK"/>
    <s v="MOHAMED FAHMI BIN MOHAMED ALI"/>
    <m/>
    <m/>
    <m/>
    <m/>
    <m/>
    <m/>
    <m/>
    <m/>
    <m/>
    <m/>
    <m/>
  </r>
  <r>
    <n v="529"/>
    <s v="Norizuwan Bin Che Hamid"/>
    <s v="11.0 PO Issued"/>
    <m/>
    <s v="21/9: PR done. 19/9:TP submission"/>
    <n v="4902149627"/>
    <s v="NS"/>
    <m/>
    <s v="H5G2301167"/>
    <m/>
    <s v="TMSA/233272"/>
    <s v="DNPDS0116"/>
    <s v="PAC2311873"/>
    <m/>
    <s v="NS-MKN-0041-TP"/>
    <m/>
    <m/>
    <n v="0"/>
    <s v="PO Issued"/>
    <e v="#REF!"/>
    <x v="0"/>
    <s v="5G-CPQ"/>
    <n v="54"/>
    <m/>
    <m/>
    <s v="5g-91"/>
    <d v="2023-09-13T00:00:00"/>
    <m/>
    <m/>
    <n v="1214"/>
    <m/>
    <m/>
    <s v="TMG"/>
    <x v="0"/>
    <s v="DNPDS0166 - FOC SX_F04/05 FOR N175JLNKGPACHITAN"/>
    <e v="#N/A"/>
    <e v="#N/A"/>
    <m/>
    <m/>
    <s v="SX"/>
    <m/>
    <s v="NS-MKN-0041-TP"/>
    <m/>
    <m/>
    <n v="3400041405"/>
    <s v="MK NETWORKS GROUP SDN. BHD."/>
    <m/>
    <m/>
    <s v="MOHD NOR IZZUAN BIN ABD. RAZAK"/>
    <s v="RIZAL BIN MOHD RAMLY"/>
    <m/>
    <m/>
    <m/>
    <m/>
    <m/>
    <m/>
    <m/>
    <m/>
    <m/>
    <m/>
    <m/>
  </r>
  <r>
    <n v="530"/>
    <s v="Nor Aizee Masyitah Binti Kamal Bahrin"/>
    <s v="11.0 PO Issued"/>
    <d v="2023-09-19T00:00:00"/>
    <s v="20/9: PO done. 19/9: Revert TP. 19/9: TP Ver. Done"/>
    <m/>
    <s v="NS"/>
    <m/>
    <s v="H5G2300971"/>
    <m/>
    <s v="TMSA/233182"/>
    <s v="DNSBN0223"/>
    <s v="PAC2311156"/>
    <m/>
    <s v="NS-RJF-0118-TP"/>
    <m/>
    <m/>
    <n v="0"/>
    <s v="PO Issued"/>
    <e v="#REF!"/>
    <x v="0"/>
    <s v="5G-CPQ"/>
    <n v="55"/>
    <m/>
    <m/>
    <s v="5g-91"/>
    <d v="2023-09-13T00:00:00"/>
    <m/>
    <m/>
    <m/>
    <m/>
    <m/>
    <s v="TMG"/>
    <x v="0"/>
    <s v="DNSBN0223 FSN F18/19 SPUR 12C DNB_HORIZON 5G-JLNTIARASENDAYAN_FSN"/>
    <e v="#N/A"/>
    <e v="#N/A"/>
    <m/>
    <m/>
    <s v="FSN"/>
    <m/>
    <s v="NS-RJF-0118-TP"/>
    <m/>
    <m/>
    <m/>
    <m/>
    <m/>
    <m/>
    <m/>
    <m/>
    <m/>
    <m/>
    <m/>
    <m/>
    <m/>
    <m/>
    <m/>
    <m/>
    <m/>
    <m/>
    <m/>
  </r>
  <r>
    <n v="531"/>
    <s v="Norizuwan Bin Che Hamid"/>
    <s v="11.0 PO Issued"/>
    <d v="2023-09-19T00:00:00"/>
    <s v="26/9: SI to CPA. 21/9: PR done. 19/9: Revert. 19/9"/>
    <n v="4902149610"/>
    <s v="NS"/>
    <m/>
    <s v="H5G2301004"/>
    <m/>
    <s v="TMSA/233190"/>
    <s v="DNPDS0166"/>
    <s v="PAC2311193"/>
    <m/>
    <s v="NS-SMM-0027-TP"/>
    <m/>
    <m/>
    <n v="0"/>
    <s v="PO Issued"/>
    <e v="#REF!"/>
    <x v="0"/>
    <s v="5G-CPQ"/>
    <n v="56"/>
    <m/>
    <m/>
    <s v="5g-91"/>
    <d v="2023-09-13T00:00:00"/>
    <m/>
    <m/>
    <s v=" 25,074.00"/>
    <m/>
    <m/>
    <s v="TMG"/>
    <x v="0"/>
    <s v="DNPDS0166 - FOC SX_F04/05 FOR KGINDIA_SX"/>
    <e v="#N/A"/>
    <e v="#N/A"/>
    <m/>
    <m/>
    <s v="SX"/>
    <m/>
    <s v="NS-SMM-0027-TP"/>
    <m/>
    <m/>
    <n v="3400039204"/>
    <s v="SERVICE MASTER (M) SDN. BHD."/>
    <m/>
    <m/>
    <s v="MOHD NOR IZZUAN BIN ABD. RAZAK"/>
    <s v="AZLAN BIN JOHAN"/>
    <m/>
    <m/>
    <m/>
    <m/>
    <m/>
    <m/>
    <m/>
    <m/>
    <m/>
    <m/>
    <m/>
  </r>
  <r>
    <n v="541"/>
    <s v="Nor Aizee Masyitah Binti Kamal Bahrin"/>
    <s v="11.0 PO Issued"/>
    <m/>
    <s v="20/9: PO done. 20/9: submit pr. 19/9: TP dah accep"/>
    <m/>
    <s v="NS"/>
    <m/>
    <s v="H5G2300678"/>
    <m/>
    <s v="TMSA/232744"/>
    <s v="DNTMP0361"/>
    <s v="PAC2310343"/>
    <m/>
    <s v="NS-TVT-0142-TP"/>
    <m/>
    <m/>
    <n v="0"/>
    <s v="PO Issued"/>
    <e v="#REF!"/>
    <x v="0"/>
    <s v="5G-CPQ"/>
    <n v="66"/>
    <m/>
    <m/>
    <s v="5g-91"/>
    <d v="2023-09-13T00:00:00"/>
    <m/>
    <m/>
    <m/>
    <m/>
    <m/>
    <s v="TMG"/>
    <x v="0"/>
    <s v="DNTMP0361_FOC GS F10 KEMSYEDSIRAJUDDIN_GS"/>
    <e v="#N/A"/>
    <e v="#N/A"/>
    <m/>
    <m/>
    <s v="GS"/>
    <m/>
    <s v="NS-TVT-0142-TP"/>
    <m/>
    <m/>
    <m/>
    <m/>
    <m/>
    <m/>
    <m/>
    <m/>
    <m/>
    <m/>
    <m/>
    <m/>
    <m/>
    <m/>
    <m/>
    <m/>
    <m/>
    <m/>
    <m/>
  </r>
  <r>
    <n v="559"/>
    <s v="Nor Aizee Masyitah Binti Kamal Bahrin"/>
    <s v="11.0 PO Issued"/>
    <m/>
    <s v="21/9: PR done. 20/9: submit pr. 19/9: TP Submissio"/>
    <n v="4902149554"/>
    <s v="NS"/>
    <m/>
    <s v="H5G2301208"/>
    <m/>
    <s v="TMSA/233288"/>
    <s v="DNJPL0036"/>
    <s v="PAC2311965"/>
    <m/>
    <s v="NS-NET-0280-TP"/>
    <m/>
    <m/>
    <n v="0"/>
    <s v="PO Issued"/>
    <e v="#REF!"/>
    <x v="0"/>
    <s v="5G-CPQ"/>
    <n v="84"/>
    <m/>
    <m/>
    <s v="5g-91"/>
    <d v="2023-09-13T00:00:00"/>
    <m/>
    <m/>
    <n v="1821"/>
    <m/>
    <m/>
    <s v="TMG"/>
    <x v="0"/>
    <s v="DNJPL0036 - FOC AHN FOC 12C FOR KGBARUAIRHITAM"/>
    <e v="#N/A"/>
    <e v="#N/A"/>
    <m/>
    <m/>
    <s v="AHN"/>
    <m/>
    <s v="NS-NET-0280-TP"/>
    <m/>
    <m/>
    <n v="3400038750"/>
    <s v="NET ACCESS SOLUTION &amp; ENGINEERINGSDN. BHD."/>
    <m/>
    <m/>
    <s v="CHE ROSLAN BIN CHE MAHMOOD"/>
    <s v="MUHAMMAD HAZWAN BIN HASANUDDIN"/>
    <m/>
    <m/>
    <m/>
    <m/>
    <m/>
    <m/>
    <m/>
    <m/>
    <m/>
    <m/>
    <m/>
  </r>
  <r>
    <n v="570"/>
    <s v="Nor Aizee Masyitah Binti Kamal Bahrin"/>
    <s v="11.0 PO Issued"/>
    <m/>
    <s v="24/9: PO USA done. PO KAE belum batal (salah kontr"/>
    <n v="4902150474"/>
    <s v="NS"/>
    <m/>
    <s v="H5G2301052"/>
    <m/>
    <s v="TMSA/231759"/>
    <s v="DNPDS0143"/>
    <s v="PAC2311529"/>
    <m/>
    <s v="NS-USA-0144-TP"/>
    <m/>
    <m/>
    <n v="0"/>
    <s v="PO Issued"/>
    <e v="#REF!"/>
    <x v="0"/>
    <s v="5G-CPQ"/>
    <n v="95"/>
    <m/>
    <m/>
    <s v="5g-91"/>
    <d v="2023-09-13T00:00:00"/>
    <m/>
    <m/>
    <n v="37297.19"/>
    <m/>
    <m/>
    <s v="TMG"/>
    <x v="0"/>
    <s v="DNPDS0143 - FOC LUK F013/F14 (12C) FOR JLNSPRINGHILL2_LUK (LEG 1 &amp; LEG 2)"/>
    <e v="#N/A"/>
    <e v="#N/A"/>
    <m/>
    <m/>
    <s v="LUK"/>
    <m/>
    <s v="NS-USA-0144-TP"/>
    <m/>
    <m/>
    <n v="3400039444"/>
    <s v="USAHARIDA SDN. BHD."/>
    <m/>
    <m/>
    <m/>
    <m/>
    <m/>
    <m/>
    <m/>
    <m/>
    <m/>
    <m/>
    <m/>
    <m/>
    <m/>
    <m/>
    <s v="1003674031, 1003674032"/>
  </r>
  <r>
    <n v="592"/>
    <s v="Norizuwan Bin Che Hamid"/>
    <s v="11.0 PO Issued"/>
    <m/>
    <s v="10/10: 4902155443. 9/10: PR crtd. 6/10: Submit PR. 5/10-3/10 : SI Form &amp; TP Pending submit . 23/9: ada SI,"/>
    <s v="4902155443"/>
    <s v="NS"/>
    <m/>
    <s v="H5G2203175"/>
    <m/>
    <s v="TMSA/223698"/>
    <s v="DNSBN0341"/>
    <s v="PAC2216118"/>
    <m/>
    <s v="NS-MOT-0012-TP"/>
    <m/>
    <m/>
    <n v="0"/>
    <s v="PO Issued"/>
    <e v="#REF!"/>
    <x v="0"/>
    <s v="5G-CPQ"/>
    <n v="117"/>
    <s v="5G CPQ-OCT"/>
    <s v="P1"/>
    <m/>
    <d v="2023-09-13T00:00:00"/>
    <m/>
    <m/>
    <m/>
    <m/>
    <m/>
    <s v="TMG"/>
    <x v="0"/>
    <s v="DNSBN0341 - FOC NL F15/F16 (12C) FOR SMK DESA CEMPAKA - NL (LEG 1&amp;2)"/>
    <e v="#N/A"/>
    <e v="#N/A"/>
    <m/>
    <m/>
    <s v="NL"/>
    <m/>
    <s v="NS-RSP-0497-TP"/>
    <m/>
    <m/>
    <m/>
    <m/>
    <m/>
    <m/>
    <m/>
    <m/>
    <m/>
    <m/>
    <m/>
    <m/>
    <m/>
    <m/>
    <m/>
    <m/>
    <m/>
    <s v="DNSBN0341_SMKDESACEMPAKA"/>
    <m/>
  </r>
  <r>
    <n v="629"/>
    <s v="Nor Aizee Masyitah Binti Kamal Bahrin"/>
    <s v="11.0 PO Issued"/>
    <m/>
    <s v="3/10 : Pending Survey by NEC &amp; AND(wayleave issue)"/>
    <s v="4902153882"/>
    <s v="NS"/>
    <m/>
    <s v="H5G2206091"/>
    <m/>
    <s v="TMSA/231019"/>
    <s v="DNTMP0372"/>
    <s v="PAC2223481"/>
    <m/>
    <s v="NS-NET-0281-TP"/>
    <m/>
    <m/>
    <n v="0"/>
    <s v="PO Issued"/>
    <e v="#REF!"/>
    <x v="0"/>
    <s v="5G-CPQ"/>
    <n v="154"/>
    <s v="5G CPQ-OCT"/>
    <s v="P1"/>
    <m/>
    <d v="2023-09-13T00:00:00"/>
    <m/>
    <m/>
    <m/>
    <m/>
    <m/>
    <s v="TMG"/>
    <x v="0"/>
    <s v="DNTMP0372_FOC TN F11 &amp; F12 25JLNBALAIRAYA_TN (LEG 1&amp;2)"/>
    <e v="#N/A"/>
    <e v="#N/A"/>
    <m/>
    <m/>
    <s v="TN"/>
    <m/>
    <s v=" "/>
    <m/>
    <m/>
    <m/>
    <m/>
    <m/>
    <m/>
    <m/>
    <m/>
    <m/>
    <m/>
    <m/>
    <m/>
    <m/>
    <m/>
    <m/>
    <m/>
    <m/>
    <s v="DNTMP0372_25JLNBALAIRAYA"/>
    <m/>
  </r>
  <r>
    <n v="582"/>
    <s v="Yuhaniz Binti Baidzawi"/>
    <s v="11.0 PO Issued"/>
    <d v="2023-10-03T00:00:00"/>
    <s v="4902152888"/>
    <s v="4902152888"/>
    <s v="PRK"/>
    <m/>
    <s v="H5G2300855"/>
    <m/>
    <s v="TMNA/232235"/>
    <s v="DAKIN0728"/>
    <s v="PAC2312037"/>
    <m/>
    <s v="PRK-SPS-0623-TP"/>
    <m/>
    <m/>
    <n v="0"/>
    <s v="PO Issued"/>
    <e v="#REF!"/>
    <x v="0"/>
    <s v="5G-CPQ"/>
    <n v="107"/>
    <m/>
    <m/>
    <s v="5g-91"/>
    <d v="2023-09-13T00:00:00"/>
    <m/>
    <m/>
    <m/>
    <m/>
    <m/>
    <s v="TMG"/>
    <x v="0"/>
    <s v="H5G FOC CR_F29 SPUR (12C) CSR DAKIN0728 JLNBESAR1 LAFARGE KANTHAN PLANT_x000a_GATE 2"/>
    <e v="#N/A"/>
    <e v="#N/A"/>
    <m/>
    <m/>
    <m/>
    <m/>
    <m/>
    <m/>
    <m/>
    <s v="3400039035_x000a_"/>
    <s v="SPS CORPORATION SDN. BHD."/>
    <m/>
    <m/>
    <m/>
    <m/>
    <m/>
    <m/>
    <m/>
    <m/>
    <m/>
    <m/>
    <m/>
    <m/>
    <m/>
    <m/>
    <m/>
  </r>
  <r>
    <n v="583"/>
    <s v="Yuhaniz Binti Baidzawi"/>
    <s v="11.0 PO Issued"/>
    <d v="2023-10-03T00:00:00"/>
    <s v="4902152940"/>
    <s v="4902152940"/>
    <s v="PRK"/>
    <m/>
    <s v="H5G2300855"/>
    <m/>
    <s v="TMNA/232230"/>
    <s v="DAKIN0728"/>
    <s v="PAC2312034"/>
    <m/>
    <s v="PRK-SPS-0624-TP"/>
    <m/>
    <m/>
    <n v="0"/>
    <s v="PO Issued"/>
    <e v="#REF!"/>
    <x v="0"/>
    <s v="5G-CPQ"/>
    <n v="108"/>
    <m/>
    <m/>
    <s v="5g-91"/>
    <d v="2023-09-13T00:00:00"/>
    <m/>
    <m/>
    <m/>
    <m/>
    <m/>
    <s v="TMG"/>
    <x v="0"/>
    <s v="H5G FOC CR_F07 SPUR (12C) CSR DAKIN0728 JLNBESAR1 LAFARGE KANTHAN PLANT_x000a_GATE 2"/>
    <e v="#N/A"/>
    <e v="#N/A"/>
    <m/>
    <m/>
    <m/>
    <m/>
    <m/>
    <m/>
    <m/>
    <s v="3400039035_x000a_"/>
    <s v="SPS CORPORATION SDN. BHD."/>
    <m/>
    <m/>
    <m/>
    <m/>
    <m/>
    <m/>
    <m/>
    <m/>
    <m/>
    <m/>
    <m/>
    <m/>
    <m/>
    <m/>
    <m/>
  </r>
  <r>
    <n v="584"/>
    <s v="Yuhaniz Binti Baidzawi"/>
    <s v="11.0 PO Issued"/>
    <d v="2023-09-18T00:00:00"/>
    <s v="4902065845, 4902065886, 4902070647, 4902117815, 49"/>
    <s v="4902065845, 4902065886, 4902070647, 4902117815, 49"/>
    <s v="PRK"/>
    <m/>
    <s v="H5G2205887"/>
    <m/>
    <s v="TMNA/224727"/>
    <s v="DAHPK0068"/>
    <s v="PAC2223371"/>
    <m/>
    <s v="PRK-KON-0473-TP"/>
    <m/>
    <m/>
    <n v="0"/>
    <s v="PO Issued"/>
    <e v="#REF!"/>
    <x v="0"/>
    <s v="5G-CPQ"/>
    <n v="109"/>
    <m/>
    <m/>
    <s v="5g-91"/>
    <d v="2023-09-13T00:00:00"/>
    <m/>
    <m/>
    <m/>
    <m/>
    <m/>
    <s v="TMG"/>
    <x v="0"/>
    <s v="H5G FOC TIN_F44/F45 SPUR (12C) CSR DAHPK0068_TMNMUHIBBAH_HM TAMAN_x000a_MUHIBBAH"/>
    <e v="#N/A"/>
    <e v="#N/A"/>
    <m/>
    <m/>
    <m/>
    <m/>
    <m/>
    <m/>
    <m/>
    <n v="3400038859"/>
    <s v="KONSORTIUM KONTRAKTOR RR KP SDN. BHD."/>
    <m/>
    <m/>
    <m/>
    <m/>
    <m/>
    <m/>
    <m/>
    <m/>
    <m/>
    <m/>
    <m/>
    <m/>
    <m/>
    <m/>
    <m/>
  </r>
  <r>
    <n v="585"/>
    <s v="Yuhaniz Binti Baidzawi"/>
    <s v="11.0 PO Issued"/>
    <d v="2023-09-18T00:00:00"/>
    <s v="4902134143, 4902136472. NO DCUMENTS FOR SI IN VPRI"/>
    <s v="4902134143, 4902136472. NO DCUMENTS FOR SI IN VPRI"/>
    <s v="PRK"/>
    <m/>
    <s v="H5G2205898"/>
    <m/>
    <s v="TMNA/224717"/>
    <s v="DABTP0044"/>
    <s v="PAC2301434"/>
    <m/>
    <s v="PRK-HTU-0550-TP"/>
    <m/>
    <m/>
    <n v="0"/>
    <s v="PO Issued"/>
    <e v="#REF!"/>
    <x v="0"/>
    <s v="5G-CPQ"/>
    <n v="110"/>
    <s v="5G CPQ-OCT"/>
    <s v="P1"/>
    <m/>
    <d v="2023-09-13T00:00:00"/>
    <m/>
    <m/>
    <m/>
    <m/>
    <m/>
    <s v="TMG"/>
    <x v="0"/>
    <s v="H5G FOC BOU_F06 SPUR (12C) CSR DABTP0044_JLNBESARFELDAGUNUNGBESOUT_BOU_x000a_FELDA GUNUNG BESOUT"/>
    <e v="#N/A"/>
    <e v="#N/A"/>
    <m/>
    <m/>
    <m/>
    <m/>
    <m/>
    <m/>
    <m/>
    <n v="3400039107"/>
    <s v="HARTA UNITY SDN. BHD."/>
    <m/>
    <m/>
    <m/>
    <m/>
    <m/>
    <m/>
    <m/>
    <m/>
    <m/>
    <m/>
    <m/>
    <m/>
    <m/>
    <s v="DABTP0044_JLNBESARFELDAGUNUNGBESOUT"/>
    <m/>
  </r>
  <r>
    <n v="586"/>
    <s v="Yuhaniz Binti Baidzawi"/>
    <s v="11.0 PO Issued"/>
    <d v="2023-09-18T00:00:00"/>
    <s v="4902134081, 4902137911, NO DOCUMENTS FOR SI IN VPR"/>
    <s v="4902134081, 4902137911, NO DOCUMENTS FOR SI IN VPR"/>
    <s v="PRK"/>
    <m/>
    <s v="H5G2205898"/>
    <m/>
    <s v="TMNA/224718"/>
    <s v="DABTP0044"/>
    <s v="PAC2301434"/>
    <m/>
    <s v="PRK-HTU-0549-TP"/>
    <m/>
    <m/>
    <n v="0"/>
    <s v="PO Issued"/>
    <e v="#REF!"/>
    <x v="0"/>
    <s v="5G-CPQ"/>
    <n v="111"/>
    <s v="5G CPQ-OCT"/>
    <s v="P1"/>
    <m/>
    <d v="2023-09-13T00:00:00"/>
    <m/>
    <m/>
    <m/>
    <m/>
    <m/>
    <s v="TMG"/>
    <x v="0"/>
    <s v="H5G FOC BOU_F05 SPUR (12C) CSR  DABTP0044_JLNBESARFELDAGUNUNGBESOUT_BOU_x000a_FELDA GUNUNG BESOUT"/>
    <e v="#N/A"/>
    <e v="#N/A"/>
    <m/>
    <m/>
    <m/>
    <m/>
    <m/>
    <m/>
    <m/>
    <n v="3400039107"/>
    <s v="HARTA UNITY SDN. BHD."/>
    <m/>
    <m/>
    <m/>
    <m/>
    <m/>
    <m/>
    <m/>
    <m/>
    <m/>
    <m/>
    <m/>
    <m/>
    <m/>
    <s v="DABTP0044_JLNBESARFELDAGUNUNGBESOUT"/>
    <m/>
  </r>
  <r>
    <n v="587"/>
    <s v="Yuhaniz Binti Baidzawi"/>
    <s v="11.0 PO Issued"/>
    <d v="2023-09-22T00:00:00"/>
    <s v="4902150112"/>
    <s v="4902150112"/>
    <s v="PRK"/>
    <m/>
    <s v="H5G2300906"/>
    <m/>
    <s v="TMNA/232548"/>
    <s v="DAPKT0612"/>
    <s v="PAC2312039"/>
    <m/>
    <s v="PRK-TST-0141-TP"/>
    <m/>
    <m/>
    <n v="0"/>
    <s v="PO Issued"/>
    <e v="#REF!"/>
    <x v="0"/>
    <s v="5G-CPQ"/>
    <n v="112"/>
    <m/>
    <m/>
    <s v="5g-91"/>
    <d v="2023-09-13T00:00:00"/>
    <m/>
    <m/>
    <m/>
    <m/>
    <m/>
    <s v="TMG"/>
    <x v="0"/>
    <s v="H5G FOC SIR_F12 SPUR (12C) CSR DAPKT0612 SURAUALIKHLAS JLN BANDAR U 8"/>
    <e v="#N/A"/>
    <e v="#N/A"/>
    <m/>
    <m/>
    <m/>
    <m/>
    <m/>
    <m/>
    <m/>
    <s v="3400038948_x000a_"/>
    <s v="THREESIXTY TECHNOLOGIES SDN. BHD."/>
    <m/>
    <m/>
    <m/>
    <m/>
    <m/>
    <m/>
    <m/>
    <m/>
    <m/>
    <m/>
    <m/>
    <m/>
    <m/>
    <m/>
    <m/>
  </r>
  <r>
    <n v="588"/>
    <s v="Yuhaniz Binti Baidzawi"/>
    <s v="11.0 PO Issued"/>
    <d v="2023-09-24T00:00:00"/>
    <s v="24/9 : PO 4902150443 LOR Approved"/>
    <n v="4902150443"/>
    <s v="PRK"/>
    <m/>
    <s v="H5G2300906"/>
    <m/>
    <s v="TMNA/232550"/>
    <s v="DAPKT0612"/>
    <s v="PAC2312040"/>
    <m/>
    <s v="PRK-TST-0142-TP"/>
    <m/>
    <m/>
    <n v="0"/>
    <s v="PO Issued"/>
    <e v="#REF!"/>
    <x v="0"/>
    <s v="5G-CPQ"/>
    <n v="113"/>
    <m/>
    <m/>
    <s v="5g-91"/>
    <d v="2023-09-13T00:00:00"/>
    <m/>
    <m/>
    <m/>
    <m/>
    <m/>
    <s v="TMG"/>
    <x v="0"/>
    <s v="H5G FOC SIR_F12 SPUR (12C) CSR DAPKT0612 SURAUALIKHLAS JLN BANDAR U 8"/>
    <e v="#N/A"/>
    <e v="#N/A"/>
    <m/>
    <m/>
    <m/>
    <m/>
    <m/>
    <m/>
    <m/>
    <s v="3400038948_x000a_"/>
    <s v="THREESIXTY TECHNOLOGIES SDN. BHD."/>
    <m/>
    <m/>
    <m/>
    <m/>
    <m/>
    <m/>
    <m/>
    <m/>
    <m/>
    <m/>
    <m/>
    <m/>
    <m/>
    <m/>
    <m/>
  </r>
  <r>
    <n v="630"/>
    <s v="Nor Aizee Masyitah Binti Kamal Bahrin"/>
    <s v="12. Duplicate Request"/>
    <m/>
    <s v="Duplicate Line 629. 19/9: Order cancel"/>
    <m/>
    <s v="NS"/>
    <m/>
    <s v="H5G2206091"/>
    <m/>
    <s v="TMSA/231019"/>
    <s v="DNTMP0372"/>
    <s v="PAC2223481"/>
    <m/>
    <m/>
    <m/>
    <m/>
    <n v="0"/>
    <s v="PO Issued"/>
    <e v="#REF!"/>
    <x v="0"/>
    <s v="5G-CPQ"/>
    <n v="155"/>
    <s v="5G CPQ-OCT"/>
    <s v="P1"/>
    <m/>
    <d v="2023-09-13T00:00:00"/>
    <m/>
    <m/>
    <m/>
    <m/>
    <m/>
    <s v="TMG"/>
    <x v="0"/>
    <s v="DNTMP0372_FOC TN F11 &amp; F12 25JLNBALAIRAYA_TN (LEG 1&amp;2)"/>
    <e v="#N/A"/>
    <e v="#N/A"/>
    <m/>
    <m/>
    <s v="TN"/>
    <m/>
    <s v=" "/>
    <m/>
    <m/>
    <m/>
    <m/>
    <m/>
    <m/>
    <m/>
    <m/>
    <m/>
    <m/>
    <m/>
    <m/>
    <m/>
    <m/>
    <m/>
    <m/>
    <m/>
    <s v="DNTMP0372_25JLNBALAIRAYA"/>
    <m/>
  </r>
  <r>
    <n v="598"/>
    <s v="Ahmad Idrus Bin Abdul Talib"/>
    <s v="11.0 PO Issued"/>
    <m/>
    <s v=""/>
    <m/>
    <s v="PJ"/>
    <m/>
    <s v="H5G2202191"/>
    <m/>
    <s v="TMCA/222655"/>
    <s v="DBULG1455"/>
    <s v="PAC2208787"/>
    <m/>
    <s v="PJ-PCO-0923-TP"/>
    <m/>
    <m/>
    <n v="0"/>
    <s v="PO Issued"/>
    <e v="#REF!"/>
    <x v="0"/>
    <s v="5G-CPQ"/>
    <n v="123"/>
    <m/>
    <m/>
    <s v=""/>
    <d v="2023-09-13T00:00:00"/>
    <m/>
    <m/>
    <m/>
    <m/>
    <m/>
    <s v="TMG"/>
    <x v="0"/>
    <s v="5G DNB DBULG1455 FOC BGI F65-F66 SPUR 12C KOLEJRAHIMKAJAI UKM"/>
    <e v="#N/A"/>
    <e v="#N/A"/>
    <m/>
    <m/>
    <s v="BGI"/>
    <m/>
    <s v=" PJ-PCO-0923-TP"/>
    <m/>
    <m/>
    <n v="3400038918"/>
    <s v="PCOM TECHNOLOGIES SDN BHD"/>
    <m/>
    <m/>
    <m/>
    <m/>
    <m/>
    <m/>
    <m/>
    <m/>
    <m/>
    <m/>
    <m/>
    <m/>
    <m/>
    <m/>
    <m/>
  </r>
  <r>
    <n v="591"/>
    <s v="Amran Bin Ramli"/>
    <s v="11.0 PO Issued"/>
    <d v="2023-10-05T00:00:00"/>
    <s v="PO - 4902153879"/>
    <s v="4902153879"/>
    <s v="Sabah"/>
    <m/>
    <s v="H5G2301131"/>
    <m/>
    <s v="TMBA/230916"/>
    <s v="DSBKI0230"/>
    <s v="PAC2311785"/>
    <m/>
    <s v="KK/PB/LB-KAF-0117-TP"/>
    <m/>
    <m/>
    <n v="0"/>
    <s v="PO Issued"/>
    <e v="#REF!"/>
    <x v="0"/>
    <s v="5G-CPQ"/>
    <n v="116"/>
    <s v="5G CPQ-OCT"/>
    <s v="P1"/>
    <m/>
    <d v="2023-09-13T00:00:00"/>
    <m/>
    <n v="13157"/>
    <m/>
    <m/>
    <m/>
    <s v="TMG"/>
    <x v="0"/>
    <s v="5G FOC SPUR INM FXX DNB_HORIZON 5G_DSBKI0230_JLN BANTAYAN MININTOD_INM"/>
    <e v="#N/A"/>
    <e v="#N/A"/>
    <m/>
    <s v="RASYDAN"/>
    <m/>
    <m/>
    <m/>
    <m/>
    <m/>
    <m/>
    <s v="KHAUF ENGINEERING SDN BHD"/>
    <m/>
    <m/>
    <m/>
    <m/>
    <m/>
    <m/>
    <m/>
    <m/>
    <m/>
    <m/>
    <m/>
    <m/>
    <m/>
    <s v="DSBKI0230_JLNBANTAYANMININTOD"/>
    <m/>
  </r>
  <r>
    <n v="599"/>
    <s v="Ahmad Idrus Bin Abdul Talib"/>
    <s v="11.0 PO Issued"/>
    <m/>
    <s v=""/>
    <m/>
    <s v="PJ"/>
    <m/>
    <s v="H5G2202191"/>
    <m/>
    <s v="TMCA/222656"/>
    <s v="DBULG1455"/>
    <s v="PAC2208787"/>
    <m/>
    <s v="PJ-PCO-0924-TP"/>
    <m/>
    <m/>
    <n v="0"/>
    <s v="PO Issued"/>
    <e v="#REF!"/>
    <x v="0"/>
    <s v="5G-CPQ"/>
    <n v="124"/>
    <m/>
    <m/>
    <s v=""/>
    <d v="2023-09-13T00:00:00"/>
    <m/>
    <m/>
    <m/>
    <m/>
    <m/>
    <s v="TMG"/>
    <x v="0"/>
    <s v="5G DNB DBULG1455_JLN SYED NASIR CWS 2W M/TRENCHING KOLEJRAHIMKAJAI"/>
    <e v="#N/A"/>
    <e v="#N/A"/>
    <m/>
    <m/>
    <s v="BGI"/>
    <m/>
    <s v=" PJ-PCO-0924-TP"/>
    <m/>
    <m/>
    <n v="3400038918"/>
    <s v="PCOM TECHNOLOGIES SDN BHD"/>
    <m/>
    <m/>
    <m/>
    <m/>
    <m/>
    <m/>
    <m/>
    <m/>
    <m/>
    <m/>
    <m/>
    <m/>
    <m/>
    <m/>
    <m/>
  </r>
  <r>
    <n v="593"/>
    <s v="Ahmad Zaki Bin Harris"/>
    <s v="12. Permit Issue"/>
    <m/>
    <s v="State memaklumkan tiada keperluan tambahan PO"/>
    <m/>
    <s v="PG"/>
    <m/>
    <s v="H5G2205805"/>
    <m/>
    <s v="TMNA/223670"/>
    <s v="DPBDY0020"/>
    <s v="PAC2222384"/>
    <m/>
    <s v="PG-PCO-0222-TP"/>
    <m/>
    <m/>
    <n v="0"/>
    <s v="Permit Issue"/>
    <e v="#REF!"/>
    <x v="0"/>
    <s v="5G-CPQ"/>
    <n v="118"/>
    <s v="5G CPQ-OCT"/>
    <s v="P1"/>
    <m/>
    <d v="2023-09-13T00:00:00"/>
    <s v="mohdfahmi.ishak@tm.com.my"/>
    <m/>
    <m/>
    <m/>
    <m/>
    <s v="TMG"/>
    <x v="0"/>
    <s v="H5G_FOC BYB F79/F80 CSR DPBDY0020 TMNTUNASDAMAI"/>
    <e v="#N/A"/>
    <e v="#N/A"/>
    <m/>
    <m/>
    <m/>
    <m/>
    <s v="PG-PCO-0222-TP"/>
    <m/>
    <m/>
    <m/>
    <m/>
    <m/>
    <m/>
    <m/>
    <m/>
    <m/>
    <m/>
    <m/>
    <m/>
    <m/>
    <m/>
    <m/>
    <m/>
    <m/>
    <s v="DPBDY0020_TMNTUNASDAMAI"/>
    <m/>
  </r>
  <r>
    <n v="594"/>
    <s v="Ahmad Zaki Bin Harris"/>
    <s v="11.0 PO Issued"/>
    <m/>
    <s v="4902151482"/>
    <s v="4902151482"/>
    <s v="PG"/>
    <m/>
    <s v="H5G2300901"/>
    <m/>
    <s v="TMNA/232558"/>
    <s v="DPTML0431"/>
    <s v="PAC2310824"/>
    <m/>
    <s v="PG-SRI-0328-TP"/>
    <m/>
    <m/>
    <n v="0"/>
    <s v="PO Issued"/>
    <e v="#REF!"/>
    <x v="0"/>
    <s v="5G-CPQ"/>
    <n v="119"/>
    <s v="5G CPQ-OCT"/>
    <s v="P1"/>
    <m/>
    <d v="2023-09-13T00:00:00"/>
    <m/>
    <m/>
    <m/>
    <m/>
    <m/>
    <s v="TMG"/>
    <x v="0"/>
    <s v="H5G_FOC JTG F15/F16 CSR DPTML0431_JLNPATANI_JTG"/>
    <e v="#N/A"/>
    <e v="#N/A"/>
    <m/>
    <m/>
    <m/>
    <m/>
    <s v="PG-SRI-0328-TP"/>
    <m/>
    <m/>
    <m/>
    <m/>
    <m/>
    <m/>
    <m/>
    <m/>
    <m/>
    <m/>
    <m/>
    <m/>
    <m/>
    <m/>
    <m/>
    <m/>
    <m/>
    <s v="DPTML0431_JLNPATANI"/>
    <m/>
  </r>
  <r>
    <n v="595"/>
    <s v="Ahmad Zaki Bin Harris"/>
    <s v="11.0 PO Issued"/>
    <m/>
    <s v="4901930932"/>
    <s v="4901930932"/>
    <s v="PG"/>
    <m/>
    <s v="H5G2202672"/>
    <m/>
    <s v="TMNA/222033"/>
    <s v="DPBDY0061"/>
    <s v="PAC2211379"/>
    <m/>
    <s v="PG-AGG-0138-TP"/>
    <m/>
    <m/>
    <n v="0"/>
    <s v="PO Issued"/>
    <e v="#REF!"/>
    <x v="0"/>
    <s v="5G-CPQ"/>
    <n v="120"/>
    <s v="5G CPQ-OCT"/>
    <s v="P1"/>
    <m/>
    <d v="2023-09-13T00:00:00"/>
    <m/>
    <m/>
    <m/>
    <m/>
    <m/>
    <s v="TMG"/>
    <x v="0"/>
    <m/>
    <e v="#N/A"/>
    <e v="#N/A"/>
    <m/>
    <m/>
    <m/>
    <m/>
    <s v="PG-AGG-0138-TP"/>
    <m/>
    <m/>
    <m/>
    <m/>
    <m/>
    <m/>
    <m/>
    <m/>
    <m/>
    <m/>
    <m/>
    <m/>
    <m/>
    <m/>
    <m/>
    <m/>
    <m/>
    <s v="DPBDY0061_PSRNBAYANINDAH"/>
    <m/>
  </r>
  <r>
    <n v="596"/>
    <s v="Yuhaniz Binti Baidzawi"/>
    <s v="11.0 PO Issued"/>
    <d v="2023-10-04T00:00:00"/>
    <s v="21/9 - PENDING RPKA FIN APPROVAL"/>
    <s v="4902153864"/>
    <s v="PRK"/>
    <m/>
    <s v="H5G2301278"/>
    <m/>
    <s v="TMNA/232681"/>
    <s v="DAKIN0253"/>
    <s v="PAC2312078"/>
    <m/>
    <s v="PRK-TST-0143-TP"/>
    <m/>
    <m/>
    <n v="0"/>
    <s v="PO Issued"/>
    <e v="#REF!"/>
    <x v="0"/>
    <s v="5G-CPQ"/>
    <n v="121"/>
    <s v="5G CPQ-OCT"/>
    <s v="P1"/>
    <m/>
    <d v="2023-09-13T00:00:00"/>
    <m/>
    <m/>
    <m/>
    <m/>
    <m/>
    <s v="TMG"/>
    <x v="0"/>
    <s v="H5G FOC BG_F16 SPUR (12C) CSR DAKIN0253 JALANGOPENG"/>
    <e v="#N/A"/>
    <e v="#N/A"/>
    <m/>
    <m/>
    <m/>
    <m/>
    <s v="PRK-TST-0143-TP"/>
    <m/>
    <m/>
    <m/>
    <m/>
    <m/>
    <m/>
    <m/>
    <m/>
    <m/>
    <m/>
    <m/>
    <m/>
    <m/>
    <m/>
    <m/>
    <m/>
    <m/>
    <s v="DAKIN0253_JALANGOPENG"/>
    <m/>
  </r>
  <r>
    <n v="597"/>
    <s v="Yuhaniz Binti Baidzawi"/>
    <s v="11.0 PO Issued"/>
    <d v="2023-10-04T00:00:00"/>
    <s v="21/9 - PENDING RPKA FIN APPROVAL"/>
    <s v="4902153920"/>
    <s v="PRK"/>
    <m/>
    <s v="H5G2301278"/>
    <m/>
    <s v="TMNA/232682"/>
    <s v="DAKIN0253"/>
    <s v="PAC2312078"/>
    <m/>
    <s v="PRK-TST-0144-TP"/>
    <m/>
    <m/>
    <n v="0"/>
    <s v="PO Issued"/>
    <e v="#REF!"/>
    <x v="0"/>
    <s v="5G-CPQ"/>
    <n v="122"/>
    <s v="5G CPQ-OCT"/>
    <s v="P1"/>
    <m/>
    <d v="2023-09-13T00:00:00"/>
    <m/>
    <m/>
    <m/>
    <m/>
    <m/>
    <s v="TMG"/>
    <x v="0"/>
    <s v="H5G FOC BG_F32 SPUR (12C) DAKIN0253 JALANGOPENG"/>
    <e v="#N/A"/>
    <e v="#N/A"/>
    <m/>
    <m/>
    <m/>
    <m/>
    <s v="PRK-TST-0144-TP"/>
    <m/>
    <m/>
    <m/>
    <m/>
    <m/>
    <m/>
    <m/>
    <m/>
    <m/>
    <m/>
    <m/>
    <m/>
    <m/>
    <m/>
    <m/>
    <m/>
    <m/>
    <s v="DAKIN0253_JALANGOPENG"/>
    <m/>
  </r>
  <r>
    <n v="604"/>
    <s v="Ahmad Idrus Bin Abdul Talib"/>
    <s v="11.0 PO Issued"/>
    <m/>
    <s v=""/>
    <m/>
    <s v="PJ"/>
    <m/>
    <s v="H5G2201151"/>
    <m/>
    <s v="TMCA/221167"/>
    <s v="DBPET0952"/>
    <s v="PAC2205381"/>
    <m/>
    <s v="PJ-PCOM(RR)-0796-TP"/>
    <m/>
    <m/>
    <n v="0"/>
    <s v="PO Issued"/>
    <e v="#REF!"/>
    <x v="0"/>
    <s v="5G-CPQ"/>
    <n v="129"/>
    <m/>
    <m/>
    <s v=""/>
    <d v="2023-09-13T00:00:00"/>
    <m/>
    <m/>
    <m/>
    <m/>
    <m/>
    <s v="TMG"/>
    <x v="0"/>
    <s v="5G DNB DBPET0952_JLNSS FOC SBJ F63-F64  SPUR  12C NO.9 JLN SS 15/4 SS15"/>
    <e v="#N/A"/>
    <e v="#N/A"/>
    <m/>
    <m/>
    <s v="BGI"/>
    <m/>
    <s v="PJ-PCOM(RR)-0796-TP"/>
    <m/>
    <m/>
    <n v="3400038918"/>
    <s v="PCOM TECHNOLOGIES SDN BHD"/>
    <m/>
    <m/>
    <m/>
    <m/>
    <m/>
    <m/>
    <m/>
    <m/>
    <m/>
    <m/>
    <m/>
    <m/>
    <m/>
    <m/>
    <m/>
  </r>
  <r>
    <n v="605"/>
    <s v="Ahmad Idrus Bin Abdul Talib"/>
    <s v="11.0 PO Issued"/>
    <m/>
    <s v=""/>
    <m/>
    <s v="PJ"/>
    <m/>
    <s v="H5G2201078"/>
    <m/>
    <s v="TMCA/221072"/>
    <s v="DBPET0959"/>
    <s v="PAC2204944"/>
    <m/>
    <s v="PJ-EXT(RR)-0830"/>
    <m/>
    <m/>
    <n v="0"/>
    <s v="PO Issued"/>
    <e v="#REF!"/>
    <x v="0"/>
    <s v="5G-CPQ"/>
    <n v="130"/>
    <m/>
    <m/>
    <s v=""/>
    <d v="2023-09-13T00:00:00"/>
    <m/>
    <m/>
    <m/>
    <m/>
    <m/>
    <s v="TMG"/>
    <x v="0"/>
    <s v="5G DNB DBPET0959_SUNGAIWAYINDUSTRIALZONE SWY CWS 2W M/TRENCHING TO DNB CAB INDUSTRIAL ZONE PJ"/>
    <e v="#N/A"/>
    <e v="#N/A"/>
    <m/>
    <m/>
    <s v="SWY"/>
    <m/>
    <s v="PJ-EXT(RR)-0830"/>
    <m/>
    <m/>
    <n v="3400025958"/>
    <s v="EXACT ENGINEERING SDN. BHD."/>
    <m/>
    <m/>
    <m/>
    <m/>
    <m/>
    <m/>
    <m/>
    <m/>
    <m/>
    <m/>
    <m/>
    <m/>
    <m/>
    <m/>
    <m/>
  </r>
  <r>
    <n v="606"/>
    <s v="Ahmad Idrus Bin Abdul Talib"/>
    <s v="11.0 PO Issued"/>
    <m/>
    <m/>
    <n v="4901963227"/>
    <s v="PJ"/>
    <m/>
    <s v="H5G2202868"/>
    <m/>
    <s v="TMCA/223414"/>
    <s v="DBULG1555"/>
    <s v="PAC2211734"/>
    <m/>
    <s v="PJ-PMNM(RR)-0766"/>
    <m/>
    <m/>
    <n v="0"/>
    <s v="PO Issued"/>
    <e v="#REF!"/>
    <x v="0"/>
    <s v="5G-CPQ"/>
    <n v="131"/>
    <s v="5G CPQ-OCT"/>
    <s v="P1"/>
    <m/>
    <d v="2023-09-13T00:00:00"/>
    <m/>
    <m/>
    <m/>
    <m/>
    <m/>
    <s v="TMG"/>
    <x v="0"/>
    <s v="5G DNB DBULG1555 SY F41/F42 12C MUTIARA HILLS SY"/>
    <e v="#N/A"/>
    <e v="#N/A"/>
    <m/>
    <m/>
    <s v="SY"/>
    <m/>
    <s v="PJ-PMNM(RR)-0766"/>
    <m/>
    <m/>
    <n v="3400025968"/>
    <s v="PEMBINAAN MOHAMED NAZIR MERASLAMSDN. BHD."/>
    <m/>
    <m/>
    <m/>
    <m/>
    <m/>
    <m/>
    <m/>
    <m/>
    <m/>
    <m/>
    <m/>
    <m/>
    <m/>
    <s v="DBULG1555_MUTIARAHILLSSEMENYIH"/>
    <m/>
  </r>
  <r>
    <n v="607"/>
    <s v="Ahmad Idrus Bin Abdul Talib"/>
    <s v="11.0 PO Issued"/>
    <m/>
    <m/>
    <n v="4901993015"/>
    <s v="PJ"/>
    <m/>
    <s v="H5G2202868"/>
    <m/>
    <s v="TMCA/223415"/>
    <s v="DBULG1555"/>
    <s v="PAC2211734"/>
    <m/>
    <s v="PJ-PMNM(RR)-0767"/>
    <m/>
    <m/>
    <n v="0"/>
    <s v="PO Issued"/>
    <e v="#REF!"/>
    <x v="0"/>
    <s v="5G-CPQ"/>
    <n v="132"/>
    <s v="5G CPQ-OCT"/>
    <s v="P1"/>
    <m/>
    <d v="2023-09-13T00:00:00"/>
    <m/>
    <m/>
    <m/>
    <m/>
    <m/>
    <s v="TMG"/>
    <x v="0"/>
    <s v="5G DNB DBULG1555 CWS 2W HDD MUTIARA HILLS SY"/>
    <e v="#N/A"/>
    <e v="#N/A"/>
    <m/>
    <m/>
    <s v="SY"/>
    <m/>
    <s v="PJ-PMNM(RR)-0767"/>
    <m/>
    <m/>
    <n v="3400025968"/>
    <s v="PEMBINAAN MOHAMED NAZIR MERASLAM"/>
    <m/>
    <m/>
    <m/>
    <m/>
    <m/>
    <m/>
    <m/>
    <m/>
    <m/>
    <m/>
    <m/>
    <m/>
    <m/>
    <s v="DBULG1555_MUTIARAHILLSSEMENYIH"/>
    <m/>
  </r>
  <r>
    <n v="608"/>
    <s v="Ahmad Idrus Bin Abdul Talib"/>
    <s v="11.0 PO Issued"/>
    <m/>
    <s v=""/>
    <m/>
    <s v="PJ"/>
    <m/>
    <s v="H5G2200044"/>
    <m/>
    <s v="TMCA/220177"/>
    <s v="DBPET1008"/>
    <s v="PAC2200924"/>
    <m/>
    <s v="PJ-PMNM(RR)-0599"/>
    <m/>
    <m/>
    <n v="0"/>
    <s v="PO Issued"/>
    <e v="#REF!"/>
    <x v="0"/>
    <s v="5G-CPQ"/>
    <n v="133"/>
    <m/>
    <m/>
    <s v=""/>
    <d v="2023-09-13T00:00:00"/>
    <m/>
    <m/>
    <m/>
    <m/>
    <m/>
    <s v="TMG"/>
    <x v="0"/>
    <s v="5G DNB DBPET1008 PUSH CORE TNP F40/F41 12C WISMA ALI BAWAL 1"/>
    <e v="#N/A"/>
    <e v="#N/A"/>
    <m/>
    <m/>
    <s v="TNP"/>
    <m/>
    <s v="PJ-PMNM(RR)-0599"/>
    <m/>
    <m/>
    <n v="3400025968"/>
    <s v="PEMBINAAN MOHAMED NAZIR MERASLAM"/>
    <m/>
    <m/>
    <m/>
    <m/>
    <m/>
    <m/>
    <m/>
    <m/>
    <m/>
    <m/>
    <m/>
    <m/>
    <m/>
    <m/>
    <m/>
  </r>
  <r>
    <n v="611"/>
    <s v="Ahmad Idrus Bin Abdul Talib"/>
    <s v="9.0 Insufficient Budget"/>
    <m/>
    <s v="Pending RPKA approvel (En.Farid dan En.Hidzir). RPKA-FIN-TMCA/222861-1"/>
    <m/>
    <s v="PJ"/>
    <m/>
    <s v="H5G2202357"/>
    <m/>
    <s v="TMCA/222861"/>
    <s v="DBULG1664"/>
    <s v="PAC2209835"/>
    <m/>
    <s v="PJ-PCO-0930-TP"/>
    <m/>
    <m/>
    <n v="0"/>
    <s v="Insufficient Budget"/>
    <e v="#REF!"/>
    <x v="0"/>
    <s v="5G-CPQ"/>
    <n v="136"/>
    <m/>
    <m/>
    <s v=""/>
    <d v="2023-09-13T00:00:00"/>
    <m/>
    <m/>
    <m/>
    <m/>
    <m/>
    <s v="TMG"/>
    <x v="0"/>
    <s v="5G DNB  DBULG1664 FOC BGI F65-F66 SPUR 12C UKMCANSELORI"/>
    <e v="#N/A"/>
    <e v="#N/A"/>
    <m/>
    <m/>
    <s v="BGI"/>
    <m/>
    <s v="PJ-PCO-0930-TP"/>
    <m/>
    <m/>
    <n v="3400038918"/>
    <s v="PCOM TECHNOLOGIES SDN BHD"/>
    <m/>
    <m/>
    <m/>
    <m/>
    <m/>
    <m/>
    <m/>
    <m/>
    <m/>
    <m/>
    <m/>
    <m/>
    <m/>
    <m/>
    <m/>
  </r>
  <r>
    <n v="614"/>
    <s v="Ahmad Idrus Bin Abdul Talib"/>
    <s v="11.0 PO Issued"/>
    <m/>
    <s v=""/>
    <s v="4902151144"/>
    <s v="PJ"/>
    <m/>
    <s v="H5G2301204"/>
    <m/>
    <s v="TMCA/232096"/>
    <s v="DBPET1194"/>
    <s v="PAC2312014"/>
    <m/>
    <s v="PJ-NEP-0100-TP"/>
    <m/>
    <m/>
    <n v="0"/>
    <s v="PO Issued"/>
    <e v="#REF!"/>
    <x v="0"/>
    <s v="5G-CPQ"/>
    <n v="139"/>
    <m/>
    <m/>
    <s v=""/>
    <d v="2023-09-13T00:00:00"/>
    <m/>
    <m/>
    <m/>
    <m/>
    <m/>
    <s v="TMG"/>
    <x v="0"/>
    <s v="5G DNB DBPET1194_NEODAMANSARA TDI F68-F69 SPUR (12C) TO DBPET1194 NEODAMANSARA-TDI"/>
    <e v="#N/A"/>
    <e v="#N/A"/>
    <m/>
    <m/>
    <s v="TDI"/>
    <m/>
    <s v="PJ-NEP-0100-TP"/>
    <m/>
    <m/>
    <n v="3400038969"/>
    <s v="NEPOLINK SDN. BHD."/>
    <m/>
    <m/>
    <m/>
    <m/>
    <m/>
    <m/>
    <m/>
    <m/>
    <m/>
    <m/>
    <m/>
    <m/>
    <m/>
    <m/>
    <m/>
  </r>
  <r>
    <n v="645"/>
    <s v="Ahmad Idrus Bin Abdul Talib"/>
    <s v="11.0 PO Issued"/>
    <m/>
    <s v="4902148459"/>
    <n v="4902148459"/>
    <s v="PJ"/>
    <m/>
    <s v="H5G2301164"/>
    <m/>
    <s v="TMCA/232062"/>
    <s v="DBULG1593"/>
    <s v="PAC2311858"/>
    <m/>
    <s v="PJ-BNT-0033-TP"/>
    <m/>
    <m/>
    <n v="0"/>
    <s v="PO Issued"/>
    <e v="#REF!"/>
    <x v="0"/>
    <s v="5G-CPQ"/>
    <n v="170"/>
    <m/>
    <m/>
    <s v=""/>
    <d v="2023-09-13T00:00:00"/>
    <m/>
    <m/>
    <m/>
    <m/>
    <m/>
    <s v="TMG"/>
    <x v="0"/>
    <s v="5G DNB DBULG1593 FOC BGI F45-F46 SPUR 12C BLKBPANGSAPURIPUTRAIMPIAN"/>
    <e v="#N/A"/>
    <e v="#N/A"/>
    <m/>
    <m/>
    <s v="BGI"/>
    <m/>
    <s v="PJ-BNT-0033-TP"/>
    <m/>
    <m/>
    <n v="3400039211"/>
    <s v="BINTANG NETWORK (M) SDN BHD"/>
    <m/>
    <m/>
    <m/>
    <m/>
    <m/>
    <m/>
    <m/>
    <m/>
    <m/>
    <m/>
    <m/>
    <m/>
    <m/>
    <m/>
    <m/>
  </r>
  <r>
    <n v="646"/>
    <s v="Ahmad Idrus Bin Abdul Talib"/>
    <s v="11.0 PO Issued"/>
    <m/>
    <s v="4902148528"/>
    <n v="4902148528"/>
    <s v="PJ"/>
    <m/>
    <s v="H5G2202493"/>
    <m/>
    <s v="TMCA/223181"/>
    <s v="DBULG1773"/>
    <s v="PAC2210894"/>
    <m/>
    <s v="PJ-PCO-0925-TP"/>
    <m/>
    <m/>
    <n v="0"/>
    <s v="PO Issued"/>
    <e v="#REF!"/>
    <x v="0"/>
    <s v="5G-CPQ"/>
    <n v="171"/>
    <m/>
    <m/>
    <s v=""/>
    <d v="2023-09-13T00:00:00"/>
    <m/>
    <m/>
    <m/>
    <m/>
    <m/>
    <s v="TMG"/>
    <x v="0"/>
    <s v="5G DNB DBULG1773 FOC BGI F65-F66 SPUR 12C PUSATKOMPOSUKM"/>
    <e v="#N/A"/>
    <e v="#N/A"/>
    <m/>
    <m/>
    <s v="BGI"/>
    <m/>
    <s v="PJ-PCO-0925-TP"/>
    <m/>
    <m/>
    <n v="3400038918"/>
    <s v="PCOM TECHNOLOGIES SDN BHD"/>
    <m/>
    <m/>
    <m/>
    <m/>
    <m/>
    <m/>
    <m/>
    <m/>
    <m/>
    <m/>
    <m/>
    <m/>
    <m/>
    <m/>
    <m/>
  </r>
  <r>
    <n v="647"/>
    <s v="Ahmad Idrus Bin Abdul Talib"/>
    <s v="11.0 PO Issued"/>
    <m/>
    <s v=""/>
    <s v="4902151140"/>
    <s v="PJ"/>
    <m/>
    <s v="H5G2202493"/>
    <m/>
    <s v="TMCA/223182"/>
    <s v="DBULG1773"/>
    <s v="PAC2210894"/>
    <m/>
    <s v="PJ-PCO-0926-TP"/>
    <m/>
    <m/>
    <n v="0"/>
    <s v="PO Issued"/>
    <e v="#REF!"/>
    <x v="0"/>
    <s v="5G-CPQ"/>
    <n v="172"/>
    <m/>
    <m/>
    <s v=""/>
    <d v="2023-09-13T00:00:00"/>
    <m/>
    <m/>
    <m/>
    <m/>
    <m/>
    <s v="TMG"/>
    <x v="0"/>
    <s v="5G DNB DBULG1773_HDD CWS 4W JLN TEMUAN UKM"/>
    <e v="#N/A"/>
    <e v="#N/A"/>
    <m/>
    <m/>
    <s v="BGI"/>
    <m/>
    <s v="PJ-PCO-0926-TP"/>
    <m/>
    <m/>
    <n v="3400038918"/>
    <s v="PCOM TECHNOLOGIES SDN BHD"/>
    <m/>
    <m/>
    <m/>
    <m/>
    <m/>
    <m/>
    <m/>
    <m/>
    <m/>
    <m/>
    <m/>
    <m/>
    <m/>
    <m/>
    <m/>
  </r>
  <r>
    <n v="648"/>
    <s v="Ahmad Idrus Bin Abdul Talib"/>
    <s v="11.0 PO Issued"/>
    <m/>
    <s v="4902148578"/>
    <n v="4902148578"/>
    <s v="PJ"/>
    <m/>
    <s v="H5G2201494"/>
    <m/>
    <s v="TMCA/221587"/>
    <s v="DBULG1710"/>
    <s v="PAC2206996"/>
    <m/>
    <s v="PJ-PCO-0927-TP"/>
    <m/>
    <m/>
    <n v="0"/>
    <s v="PO Issued"/>
    <e v="#REF!"/>
    <x v="0"/>
    <s v="5G-CPQ"/>
    <n v="173"/>
    <m/>
    <m/>
    <s v=""/>
    <d v="2023-09-13T00:00:00"/>
    <m/>
    <m/>
    <m/>
    <m/>
    <m/>
    <s v="TMG"/>
    <x v="0"/>
    <s v="5G DNB DBULG1710 FOC BGI F65-F66 SPUR  36C BANGI KOLEJ IBU ZAIN UKM"/>
    <e v="#N/A"/>
    <e v="#N/A"/>
    <m/>
    <m/>
    <s v="BGI"/>
    <m/>
    <s v="PJ-PCO-0927-TP"/>
    <m/>
    <m/>
    <n v="3400038918"/>
    <s v="PCOM TECHNOLOGIES SDN BHD"/>
    <m/>
    <m/>
    <m/>
    <m/>
    <m/>
    <m/>
    <m/>
    <m/>
    <m/>
    <m/>
    <m/>
    <m/>
    <m/>
    <m/>
    <m/>
  </r>
  <r>
    <n v="609"/>
    <s v="Muhammad Hafizzuddin Bin Mohd Noor"/>
    <s v="11.0 PO Issued"/>
    <m/>
    <s v="perlu HDD 200m, dan Open cut 600m"/>
    <m/>
    <s v="Johor Selatan"/>
    <m/>
    <s v="H5G2203392"/>
    <m/>
    <s v="TMSA/223671"/>
    <s v="DJJBR0489"/>
    <s v="PAC2220593"/>
    <m/>
    <s v="JS-KES-0295-TP"/>
    <m/>
    <m/>
    <n v="0"/>
    <s v="PO Issued"/>
    <e v="#REF!"/>
    <x v="0"/>
    <s v="5G-CPQ"/>
    <n v="134"/>
    <s v="5G CPQ-OCT"/>
    <s v="P1"/>
    <m/>
    <d v="2023-09-13T00:00:00"/>
    <m/>
    <m/>
    <m/>
    <m/>
    <m/>
    <s v="TMG"/>
    <x v="0"/>
    <m/>
    <e v="#N/A"/>
    <e v="#N/A"/>
    <m/>
    <m/>
    <m/>
    <m/>
    <s v="JS-KES-0295-TP"/>
    <m/>
    <m/>
    <m/>
    <m/>
    <m/>
    <m/>
    <m/>
    <m/>
    <m/>
    <m/>
    <m/>
    <m/>
    <m/>
    <m/>
    <m/>
    <m/>
    <m/>
    <s v="DJJBR0489_PASIRGUDANGPWRSTN"/>
    <m/>
  </r>
  <r>
    <n v="649"/>
    <s v="Ahmad Idrus Bin Abdul Talib"/>
    <s v="11.0 PO Issued"/>
    <m/>
    <s v="RPKA Fin approved"/>
    <m/>
    <s v="PJ"/>
    <m/>
    <s v="H5G2201499"/>
    <m/>
    <s v="TMCA/221600"/>
    <s v="DBULG1625"/>
    <s v="PAC2207082"/>
    <m/>
    <s v="PJ-PCO-0928-TP"/>
    <m/>
    <m/>
    <n v="0"/>
    <s v="PO Issued"/>
    <e v="#REF!"/>
    <x v="0"/>
    <s v="5G-CPQ"/>
    <n v="174"/>
    <m/>
    <m/>
    <s v=""/>
    <d v="2023-09-13T00:00:00"/>
    <m/>
    <m/>
    <m/>
    <m/>
    <m/>
    <s v="TMG"/>
    <x v="0"/>
    <s v="5G DNB DBULG1625 FOC BGI F65-F66 SPUR 12C UKMBANGI"/>
    <e v="#N/A"/>
    <e v="#N/A"/>
    <m/>
    <m/>
    <s v="BGI"/>
    <m/>
    <s v="PJ-PCO-0928-TP"/>
    <m/>
    <m/>
    <n v="3400038918"/>
    <s v="PCOM TECHNOLOGIES SDN BHD"/>
    <m/>
    <m/>
    <m/>
    <m/>
    <m/>
    <m/>
    <m/>
    <m/>
    <m/>
    <m/>
    <m/>
    <m/>
    <m/>
    <m/>
    <m/>
  </r>
  <r>
    <n v="650"/>
    <s v="Ahmad Idrus Bin Abdul Talib"/>
    <s v="11.0 PO Issued"/>
    <m/>
    <s v="4902148627"/>
    <n v="4902148627"/>
    <s v="PJ"/>
    <m/>
    <s v="H5G2201499"/>
    <m/>
    <s v="TMCA/221603"/>
    <s v="DBULG1625"/>
    <s v="PAC2207082"/>
    <m/>
    <s v="PJ-PCO-0929-TP"/>
    <m/>
    <m/>
    <n v="0"/>
    <s v="PO Issued"/>
    <e v="#REF!"/>
    <x v="0"/>
    <s v="5G-CPQ"/>
    <n v="175"/>
    <m/>
    <m/>
    <s v=""/>
    <d v="2023-09-13T00:00:00"/>
    <m/>
    <m/>
    <m/>
    <m/>
    <m/>
    <s v="TMG"/>
    <x v="0"/>
    <s v="5G DNB DBULG1625_JLN TUN TAN SIEW SIN UKM  CWS 2W M/TRENCHING TO DNB CAB DBULG1625"/>
    <e v="#N/A"/>
    <e v="#N/A"/>
    <m/>
    <m/>
    <s v="BGI"/>
    <m/>
    <s v="PJ-PCO-0929-TP"/>
    <m/>
    <m/>
    <n v="3400038918"/>
    <s v="PCOM TECHNOLOGIES SDN BHD"/>
    <m/>
    <m/>
    <m/>
    <m/>
    <m/>
    <m/>
    <m/>
    <m/>
    <m/>
    <m/>
    <m/>
    <m/>
    <m/>
    <m/>
    <m/>
  </r>
  <r>
    <n v="651"/>
    <s v="Ahmad Idrus Bin Abdul Talib"/>
    <s v="11.0 PO Issued"/>
    <m/>
    <s v="RPKA Fin approved"/>
    <m/>
    <s v="PJ"/>
    <m/>
    <s v="H5G2201646"/>
    <m/>
    <s v="TMCA/221544"/>
    <s v="DBULG144"/>
    <s v="PAC2206821"/>
    <m/>
    <s v="PJ-PCO-0931-TP"/>
    <m/>
    <m/>
    <n v="0"/>
    <s v="PO Issued"/>
    <e v="#REF!"/>
    <x v="0"/>
    <s v="5G-CPQ"/>
    <n v="176"/>
    <m/>
    <m/>
    <s v=""/>
    <d v="2023-09-13T00:00:00"/>
    <m/>
    <m/>
    <m/>
    <m/>
    <m/>
    <s v="TMG"/>
    <x v="0"/>
    <s v="5G DNB DBULG1444 FOC BGI F65-F66 SPUR  12C KLJIBRAHIMYAAKUBK13D"/>
    <e v="#N/A"/>
    <e v="#N/A"/>
    <m/>
    <m/>
    <s v="BGI"/>
    <m/>
    <s v="PJ-PCO-0931-TP"/>
    <m/>
    <m/>
    <n v="3400038918"/>
    <s v="PCOM TECHNOLOGIES SDN BHD"/>
    <m/>
    <m/>
    <m/>
    <m/>
    <m/>
    <m/>
    <m/>
    <m/>
    <m/>
    <m/>
    <m/>
    <m/>
    <m/>
    <m/>
    <m/>
  </r>
  <r>
    <n v="260"/>
    <m/>
    <s v="6.2 LOR Approved in Vprime"/>
    <m/>
    <s v=""/>
    <m/>
    <s v="Sarawak"/>
    <m/>
    <s v="H5G2300881"/>
    <m/>
    <s v="TMWA/235050"/>
    <m/>
    <s v="PAC2311026"/>
    <m/>
    <s v="KG/SB-CIS-0102-TP"/>
    <m/>
    <m/>
    <n v="0"/>
    <s v="LOR Issued"/>
    <e v="#REF!"/>
    <x v="0"/>
    <s v="CPPM-PR"/>
    <n v="367"/>
    <m/>
    <m/>
    <s v=""/>
    <d v="2023-09-09T16:13:50"/>
    <s v="noreha.fatehi@tm.com.my"/>
    <n v="21352"/>
    <n v="3190.88"/>
    <s v="First PO"/>
    <m/>
    <s v="TMG"/>
    <x v="0"/>
    <s v="5G DNB _DQSAM1125  1 IUC/CSR &amp; SPUR  JLNFOOCHOW"/>
    <e v="#N/A"/>
    <e v="#N/A"/>
    <m/>
    <s v="30/9/2023"/>
    <s v="SAN"/>
    <s v="Network Contractor"/>
    <m/>
    <m/>
    <s v="https://tm365-my.sharepoint.com/personal/badruznasrin_basri_tm_com_my/Documents/Apps/Microsoft%20Forms/Request%20New%20PR/Question%201/BOQ%20FOR%20TMWA235050_Noreha%20Binti%20Fatehi.pdf; https://tm365-my.sharepoint.com/personal/badruznasrin_basri_tm_com_my/Documents/Apps/Microsoft%20Forms/Request%20New%20PR/Question%201/COSTING%20FOR%20TMWA235050_Noreha%20Binti%20Fatehi.pdf; https://tm365-my.sharepoint.com/personal/badruznasrin_basri_tm_com_my/Documents/Apps/Microsoft%20Forms/Request%20New%20PR/Question%201/TP%20FOR%20TMWA235050_Noreha%20Binti%20Fatehi.pdf"/>
    <n v="3400039073"/>
    <m/>
    <s v="https://tm365-my.sharepoint.com/personal/badruznasrin_basri_tm_com_my/Documents/Apps/Microsoft%20Forms/Request%20New%20PR/Question/BOQ%20FOR%20TMWA235050_Noreha%20Binti%20Fatehi.pdf"/>
    <m/>
    <m/>
    <m/>
    <m/>
    <m/>
    <m/>
    <m/>
    <m/>
    <m/>
    <m/>
    <m/>
    <m/>
    <m/>
    <m/>
  </r>
  <r>
    <n v="279"/>
    <m/>
    <s v="12. Duplicate Request"/>
    <m/>
    <s v=""/>
    <m/>
    <s v="Sarawak"/>
    <m/>
    <s v="H5G2300964"/>
    <m/>
    <s v="tmwa/237266"/>
    <m/>
    <s v="PAC2311228"/>
    <m/>
    <m/>
    <m/>
    <m/>
    <n v="0"/>
    <s v="PO Issued"/>
    <e v="#REF!"/>
    <x v="0"/>
    <s v="CPPM-PR"/>
    <n v="386"/>
    <m/>
    <m/>
    <s v=""/>
    <d v="2023-09-10T14:21:33"/>
    <s v="BUNKATAN@TM.COM.MY"/>
    <n v="32965"/>
    <n v="32995.03"/>
    <s v="First PO"/>
    <m/>
    <s v="TMG"/>
    <x v="0"/>
    <s v="5G DNB DQMIR0703 1 IUC/ CSR &amp; FOC MR_F42(SPUR 24C/12C)/MR_F43(SPUR 24C/12C) FOR JALAN RIAM, 98000 MIRI"/>
    <e v="#N/A"/>
    <e v="#N/A"/>
    <m/>
    <d v="2023-09-29T00:00:00"/>
    <s v="MR"/>
    <s v="Other Contract"/>
    <m/>
    <s v="3400027412"/>
    <m/>
    <m/>
    <m/>
    <s v="https://tm365-my.sharepoint.com/personal/badruznasrin_basri_tm_com_my/Documents/Apps/Microsoft%20Forms/Request%20New%20PR/Question/BOQ%20JALAN%20RIAM%20_rotated_Bun%20Katan%20Katan.pdf; https://tm365-my.sharepoint.com/personal/badruznasrin_basri_tm_com_my/Documents/Apps/Microsoft%20Forms/Request%20New%20PR/Question/TP%20redmark%20jalan%20riam%20TMWA237266_Bun%20Katan%20Katan.pdf"/>
    <m/>
    <m/>
    <m/>
    <m/>
    <m/>
    <m/>
    <m/>
    <m/>
    <m/>
    <m/>
    <m/>
    <m/>
    <m/>
    <m/>
  </r>
  <r>
    <n v="280"/>
    <s v="Khairunnisa Bte Muhamad Noor"/>
    <s v="11.0 PO Issued"/>
    <m/>
    <s v=""/>
    <m/>
    <s v="Sarawak"/>
    <m/>
    <s v="H5G2300769"/>
    <m/>
    <s v="TMWA/230464 "/>
    <m/>
    <s v=" PAC2311484"/>
    <m/>
    <m/>
    <m/>
    <m/>
    <n v="0"/>
    <s v="PO Issued"/>
    <e v="#REF!"/>
    <x v="0"/>
    <s v="CPPM-PR"/>
    <n v="387"/>
    <m/>
    <m/>
    <s v=""/>
    <d v="2023-09-10T14:46:26"/>
    <s v="alixgeoffrey@tm.com.my"/>
    <n v="37104"/>
    <n v="4373.0200000000004"/>
    <s v="First PO"/>
    <m/>
    <s v="TMG"/>
    <x v="0"/>
    <s v="DQSRN0959_JLNTMNANGGERIKINDAH"/>
    <e v="#N/A"/>
    <e v="#N/A"/>
    <m/>
    <d v="2023-09-22T00:00:00"/>
    <s v="SRN"/>
    <s v="Other Contract"/>
    <m/>
    <s v="3400039051"/>
    <m/>
    <m/>
    <m/>
    <s v="https://tm365-my.sharepoint.com/personal/badruznasrin_basri_tm_com_my/Documents/Apps/Microsoft%20Forms/Request%20New%20PR/Question/TMWA230464%20STANDARD%20COSTING%201jlntmn_Alixgeoffrey%20Anak%20On.pdf"/>
    <m/>
    <m/>
    <m/>
    <m/>
    <m/>
    <m/>
    <m/>
    <m/>
    <m/>
    <m/>
    <m/>
    <m/>
    <m/>
    <m/>
  </r>
  <r>
    <n v="616"/>
    <s v="Ahmad Zaki Bin Harris"/>
    <s v="10.0 Sent to CPA for PR Creation"/>
    <d v="2023-09-27T00:00:00"/>
    <s v="Remind state 27/9/23"/>
    <m/>
    <s v="PG"/>
    <m/>
    <m/>
    <m/>
    <s v="TMNA/232661"/>
    <s v="DPSPT0231"/>
    <s v="PAC2311898"/>
    <m/>
    <n v="4902153417"/>
    <m/>
    <m/>
    <n v="0"/>
    <s v="PR Creation"/>
    <m/>
    <x v="1"/>
    <s v="5G CPQ OCT"/>
    <s v="232661/100"/>
    <s v="5G CPQ-OCT"/>
    <s v="P1"/>
    <m/>
    <m/>
    <s v="TURNKEY ORI CPP"/>
    <n v="39936.769999999997"/>
    <n v="1"/>
    <n v="39936.769999999997"/>
    <n v="0"/>
    <s v="TMG"/>
    <x v="0"/>
    <n v="9"/>
    <e v="#N/A"/>
    <e v="#N/A"/>
    <m/>
    <s v="D"/>
    <m/>
    <m/>
    <s v="PG-SPS-0547-TP"/>
    <s v="F"/>
    <n v="1001"/>
    <m/>
    <m/>
    <m/>
    <m/>
    <m/>
    <m/>
    <m/>
    <m/>
    <m/>
    <m/>
    <n v="3400039035"/>
    <s v="SPS CORPORATION SDN. BHD."/>
    <m/>
    <m/>
    <m/>
    <s v="DPSPT0231_TKTPERUSAHAAN6"/>
    <m/>
  </r>
  <r>
    <n v="281"/>
    <s v="Khairunnisa Bte Muhamad Noor"/>
    <s v="1.2 New Request PR"/>
    <m/>
    <s v=""/>
    <m/>
    <s v="Sarawak"/>
    <m/>
    <s v="H5G2300771"/>
    <m/>
    <s v="TMWA/230465"/>
    <m/>
    <s v="PAC2311481"/>
    <m/>
    <m/>
    <m/>
    <m/>
    <n v="0"/>
    <e v="#N/A"/>
    <e v="#REF!"/>
    <x v="0"/>
    <s v="CPPM-PR"/>
    <n v="388"/>
    <m/>
    <m/>
    <s v=""/>
    <d v="2023-09-10T14:47:10"/>
    <s v="alixgeoffrey@tm.com.my"/>
    <n v="22450"/>
    <n v="9492"/>
    <s v="First PO"/>
    <m/>
    <s v="TMG"/>
    <x v="0"/>
    <s v="DQSRN0966_JLNKGHULUBTGSADONG"/>
    <e v="#N/A"/>
    <e v="#N/A"/>
    <m/>
    <d v="2023-09-22T00:00:00"/>
    <s v="SRN"/>
    <s v="Other Contract"/>
    <m/>
    <s v="3400039051"/>
    <m/>
    <m/>
    <m/>
    <s v="https://tm365-my.sharepoint.com/personal/badruznasrin_basri_tm_com_my/Documents/Apps/Microsoft%20Forms/Request%20New%20PR/Question/TMWA230465%20STANDARD%20COSTING%201-jln%20penghulu_Alixgeoffrey%20Anak%20On.pdf"/>
    <m/>
    <m/>
    <m/>
    <m/>
    <m/>
    <m/>
    <m/>
    <m/>
    <m/>
    <m/>
    <m/>
    <m/>
    <m/>
    <m/>
  </r>
  <r>
    <n v="286"/>
    <s v="Ilman Afif Bin Zulkifli"/>
    <s v="10.0 Sent to CPA for PR Creation"/>
    <m/>
    <m/>
    <m/>
    <s v="Sarawak"/>
    <m/>
    <s v="H5G2300458"/>
    <m/>
    <s v="TMWA/237201"/>
    <m/>
    <s v="PAC2310273"/>
    <m/>
    <s v="MR/BIN-LSB-0355-TP"/>
    <m/>
    <m/>
    <n v="0"/>
    <s v="PR Creation"/>
    <e v="#REF!"/>
    <x v="0"/>
    <s v="CPPM-PR"/>
    <n v="393"/>
    <m/>
    <m/>
    <s v=""/>
    <d v="2023-09-11T00:00:00"/>
    <s v="jimbai.abik@tm.com.my"/>
    <n v="83647"/>
    <n v="77474.880000000005"/>
    <s v="First PO"/>
    <m/>
    <s v="TMG"/>
    <x v="0"/>
    <s v="5G DNB DQMIR0786 1 IUC/ CSR &amp; FOC TNT_F06 (SPUR 24C/12C)/TNT_F07 (SPUR_x000a_24C/12C) FOR Lot 1438 TMN TUNKU MIRI, 98000 MIRI (H5G2300458)"/>
    <e v="#N/A"/>
    <e v="#N/A"/>
    <m/>
    <s v="9/30/2023"/>
    <s v="TNT"/>
    <s v="Network Contractor"/>
    <m/>
    <m/>
    <s v="https://tm365-my.sharepoint.com/personal/badruznasrin_basri_tm_com_my/_layouts/15/Doc.aspx?sourcedoc=%7B1AD3A2E9-D1C4-4B4D-8748-52E56C8E45BC%7D&amp;file=Technical%20proposal%205G%20DQMIR0786_TMNTUNKUMIRI_Jimbai%20Anak%20Abik%20Jim.pptx&amp;action=edit&amp;mobileredirect=true"/>
    <n v="3400038703"/>
    <m/>
    <s v="https://tm365-my.sharepoint.com/personal/badruznasrin_basri_tm_com_my/_layouts/15/Doc.aspx?sourcedoc=%7BEC56DDFB-9E84-41CB-93A6-50D66BA9E5DA%7D&amp;file=Std_Costing_AWP_FTTH_CNC%20090823_Jimbai%20Anak%20Abik%20Jim.xlsx&amp;action=default&amp;mobileredirect=true"/>
    <m/>
    <m/>
    <m/>
    <m/>
    <m/>
    <m/>
    <m/>
    <m/>
    <m/>
    <m/>
    <m/>
    <m/>
    <m/>
    <m/>
  </r>
  <r>
    <n v="317"/>
    <s v="Ilman Afif Bin Zulkifli"/>
    <s v="1.2 New Request PR"/>
    <m/>
    <s v=""/>
    <m/>
    <s v="Sarawak"/>
    <m/>
    <s v="H5G2300466"/>
    <m/>
    <s v="TMWA/237196"/>
    <m/>
    <s v="PAC2308152"/>
    <m/>
    <m/>
    <m/>
    <m/>
    <n v="0"/>
    <e v="#N/A"/>
    <e v="#REF!"/>
    <x v="0"/>
    <s v="CPPM-PR"/>
    <n v="424"/>
    <m/>
    <m/>
    <s v=""/>
    <d v="2023-09-11T00:00:00"/>
    <s v="BUNKATAN@TM.COM.MY"/>
    <n v="128883"/>
    <n v="62710.080000000002"/>
    <s v="First PO"/>
    <m/>
    <s v="TMG"/>
    <x v="0"/>
    <s v="5G DNB DQMIR0710 1 IUC/ CSR &amp; FOC TNT_F06 (SPUR 48/24C/12C)/TNT_F07 (SPUR 48/24C/12C) FOR KG DESA JAYA, 98000 MIRI"/>
    <e v="#N/A"/>
    <e v="#N/A"/>
    <m/>
    <s v="9/30/2023"/>
    <s v="TNT"/>
    <s v="Other Contract"/>
    <m/>
    <n v="3400038869"/>
    <m/>
    <m/>
    <m/>
    <s v="https://tm365-my.sharepoint.com/personal/badruznasrin_basri_tm_com_my/Documents/Apps/Microsoft%20Forms/Request%20New%20PR/Question/Plan%20kpg%20desa%20jaya%20(2)_Bun%20Katan%20Katan.pdf; https://tm365-my.sharepoint.com/personal/badruznasrin_basri_tm_com_my/Documents/Apps/Microsoft%20Forms/Request%20New%20PR/Question/BOQ%20TMWA237196%20KPGDESAJAYA_Bun%20Katan%20Katan.pdf"/>
    <m/>
    <m/>
    <m/>
    <m/>
    <m/>
    <m/>
    <m/>
    <m/>
    <m/>
    <m/>
    <m/>
    <m/>
    <m/>
    <m/>
  </r>
  <r>
    <n v="320"/>
    <m/>
    <s v="6.2 LOR Approved in Vprime"/>
    <m/>
    <s v=""/>
    <m/>
    <s v="Sarawak"/>
    <m/>
    <s v=" H5G2300893"/>
    <m/>
    <s v="TMWA/230484"/>
    <m/>
    <s v="PAC2310829"/>
    <m/>
    <s v="KG/SB-PTU-0182-TP"/>
    <m/>
    <m/>
    <n v="0"/>
    <s v="LOR Issued"/>
    <e v="#REF!"/>
    <x v="0"/>
    <s v="CPPM-PR"/>
    <n v="427"/>
    <m/>
    <m/>
    <s v=""/>
    <d v="2023-09-11T00:00:00"/>
    <s v="noreha.fatehi@tm.com.my"/>
    <n v="24550"/>
    <n v="3119.48"/>
    <s v="First PO"/>
    <m/>
    <s v="TMG"/>
    <x v="0"/>
    <s v="DNB_HORIZON 5G_DQKCH1143_LGKOTAPADAWAN2_PNN"/>
    <e v="#N/A"/>
    <e v="#N/A"/>
    <m/>
    <s v="9/29/2023"/>
    <s v="PNN"/>
    <s v="Network Contractor"/>
    <m/>
    <m/>
    <s v="https://tm365-my.sharepoint.com/personal/badruznasrin_basri_tm_com_my/Documents/Apps/Microsoft%20Forms/Request%20New%20PR/Question%201/BOQ%20TMWA230484%20LGKOTAPADAWAN%202%20PNN_Noreha%20Binti%20Fatehi.pdf; https://tm365-my.sharepoint.com/personal/badruznasrin_basri_tm_com_my/Documents/Apps/Microsoft%20Forms/Request%20New%20PR/Question%201/CPP%20TMWA230484%20LGKOTAPADAWAB%202%20PNN_Noreha%20Binti%20Fatehi.pdf; https://tm365-my.sharepoint.com/personal/badruznasrin_basri_tm_com_my/Documents/Apps/Microsoft%20Forms/Request%20New%20PR/Question%201/TP%20TMWA230484%20PNN%20LGKOTAPADAWAN%202%20PNN_Noreha%20Binti%20Fatehi.pdf"/>
    <n v="3400039047"/>
    <m/>
    <s v="https://tm365-my.sharepoint.com/personal/badruznasrin_basri_tm_com_my/Documents/Apps/Microsoft%20Forms/Request%20New%20PR/Question/BOQ%20TMWA230484%20LGKOTAPADAWAN%202%20PNN_Noreha%20Binti%20Fatehi.pdf"/>
    <m/>
    <m/>
    <m/>
    <m/>
    <m/>
    <m/>
    <m/>
    <m/>
    <m/>
    <m/>
    <m/>
    <m/>
    <m/>
    <m/>
  </r>
  <r>
    <n v="350"/>
    <m/>
    <s v="12. Duplicate Request"/>
    <m/>
    <s v=""/>
    <m/>
    <s v="Sarawak"/>
    <m/>
    <s v="H5G2300868"/>
    <m/>
    <s v="TMWA/237253"/>
    <m/>
    <s v="PAC2310956"/>
    <m/>
    <m/>
    <m/>
    <m/>
    <n v="0"/>
    <s v="PO Issued"/>
    <e v="#REF!"/>
    <x v="0"/>
    <s v="CPPM-PR"/>
    <n v="457"/>
    <m/>
    <m/>
    <s v=""/>
    <d v="2023-09-12T13:20:14"/>
    <s v="BUNKATAN@TM.COM.MY"/>
    <s v="41108"/>
    <s v="35079.09"/>
    <s v="First PO"/>
    <m/>
    <s v="TMG"/>
    <x v="0"/>
    <s v="5G DNB DQMIR0771 1 IUC/ CSR &amp; FOC MR_F42 (SPUR 48C/12C)/MR_F43 (SPUR 48C/12C) FOR JALAN BAKAM, 98000 MIRI"/>
    <e v="#N/A"/>
    <e v="#N/A"/>
    <m/>
    <d v="2023-09-30T00:00:00"/>
    <s v="MR"/>
    <s v="Other Contract"/>
    <m/>
    <s v="3400027412"/>
    <m/>
    <m/>
    <m/>
    <s v="https://tm365-my.sharepoint.com/personal/badruznasrin_basri_tm_com_my/Documents/Apps/Microsoft%20Forms/Request%20New%20PR/Question/TRIAL%20BOQ%20TMWA237253%20EMAX%20SYNERGY_Bun%20Katan%20Katan.pdf"/>
    <m/>
    <m/>
    <m/>
    <m/>
    <m/>
    <m/>
    <m/>
    <m/>
    <m/>
    <m/>
    <m/>
    <m/>
    <m/>
    <m/>
  </r>
  <r>
    <n v="366"/>
    <s v="Khairunnisa Bte Muhamad Noor"/>
    <s v="6.2 LOR Approved in Vprime"/>
    <m/>
    <s v=""/>
    <m/>
    <s v="Sarawak"/>
    <m/>
    <s v="H5G2300242"/>
    <m/>
    <s v="TMWA/230372"/>
    <m/>
    <s v="PAC2307201"/>
    <m/>
    <s v="KG/SB-PTU-0176-TP"/>
    <m/>
    <m/>
    <n v="0"/>
    <s v="LOR Issued"/>
    <e v="#REF!"/>
    <x v="0"/>
    <s v="CPPM-PR"/>
    <n v="473"/>
    <m/>
    <m/>
    <s v=""/>
    <d v="2023-09-13T14:55:46"/>
    <s v="livan.usa@tm.com.my"/>
    <s v="26526"/>
    <s v="24202.17"/>
    <s v="Additional PO (SI/VO)"/>
    <s v="original design at customer premises is pulling cable using existing gantry. During implementation, customer not allowed to share their existing gantry for new fiber cable.  Edotco request TM to proposed the new fiber to be underground as per SPC’s management(customer) request."/>
    <s v="TMG"/>
    <x v="0"/>
    <s v="5G DQKCH0512 DNB  1 IUC/CSR &amp; SPUR SJGT_F06/F09 FOR SEJINGKAT POWER CORPORATION"/>
    <e v="#N/A"/>
    <e v="#N/A"/>
    <m/>
    <d v="2023-04-30T00:00:00"/>
    <s v="SJGT"/>
    <s v="Network Contractor"/>
    <m/>
    <m/>
    <s v="https://tm365-my.sharepoint.com/personal/badruznasrin_basri_tm_com_my/Documents/Apps/Microsoft%20Forms/Request%20New%20PR/Question%201/TP%20DQKCH0512_SEJINGKATPOWERCORPORATION(2)_Livan%20Usa.pdf"/>
    <s v="3400039047"/>
    <m/>
    <s v="https://tm365-my.sharepoint.com/personal/badruznasrin_basri_tm_com_my/Documents/Apps/Microsoft%20Forms/Request%20New%20PR/Question/SI%20SEJINGKAT%20POWER%20CORPORATION%20(1)_Livan%20Usa.pdf"/>
    <m/>
    <m/>
    <m/>
    <m/>
    <m/>
    <m/>
    <m/>
    <m/>
    <m/>
    <m/>
    <m/>
    <m/>
    <m/>
    <m/>
  </r>
  <r>
    <n v="623"/>
    <s v="Ahmad Zaki Bin Harris"/>
    <s v="11.0 PO Issued"/>
    <d v="2023-09-27T00:00:00"/>
    <s v="remind state 27/9/23"/>
    <n v="4902154487"/>
    <s v="PG"/>
    <m/>
    <s v="H5G2205800"/>
    <m/>
    <s v="TMNA/224929"/>
    <s v="DPTML0454"/>
    <s v="PAC2223037"/>
    <m/>
    <s v="_x0009_PG-MTK-0375-TP"/>
    <m/>
    <m/>
    <n v="0"/>
    <s v="PO Issued"/>
    <e v="#REF!"/>
    <x v="0"/>
    <s v="5G-CPQ"/>
    <n v="148"/>
    <s v="5G CPQ-OCT"/>
    <s v="P1"/>
    <m/>
    <d v="2023-09-13T00:00:00"/>
    <m/>
    <m/>
    <m/>
    <m/>
    <m/>
    <s v="TMG"/>
    <x v="0"/>
    <s v="H5G_FOC GLR F35/F36 CSR DPTML0454 DESA SISWA SAUJANAM04"/>
    <e v="#N/A"/>
    <e v="#N/A"/>
    <m/>
    <m/>
    <m/>
    <m/>
    <s v="PG-MTK-0375-TP"/>
    <m/>
    <m/>
    <m/>
    <m/>
    <m/>
    <m/>
    <s v="Fahmi"/>
    <m/>
    <m/>
    <m/>
    <m/>
    <m/>
    <m/>
    <m/>
    <m/>
    <m/>
    <m/>
    <s v="DPTML0454_DESASISWASAUJANAM04"/>
    <m/>
  </r>
  <r>
    <n v="624"/>
    <s v="Mohd Nasharulhisham Bin Mohd Nasir"/>
    <s v="10.0 Sent to CPA for PR Creation"/>
    <d v="2023-10-10T00:00:00"/>
    <s v="PROCEED PR"/>
    <m/>
    <s v="ST"/>
    <m/>
    <s v="H5G2300974"/>
    <m/>
    <s v="TMCA/231967"/>
    <s v="DBGBK1979"/>
    <s v="PAC2311368"/>
    <m/>
    <s v="ST-FEH-0025-TP"/>
    <m/>
    <m/>
    <n v="0"/>
    <s v="PR Creation"/>
    <e v="#REF!"/>
    <x v="0"/>
    <s v="5G-CPQ"/>
    <n v="149"/>
    <s v="5G CPQ-OCT"/>
    <s v="P1"/>
    <m/>
    <d v="2023-09-13T00:00:00"/>
    <m/>
    <m/>
    <m/>
    <m/>
    <m/>
    <s v="TMG"/>
    <x v="0"/>
    <m/>
    <e v="#N/A"/>
    <e v="#N/A"/>
    <m/>
    <m/>
    <m/>
    <m/>
    <s v="ST-FEH-0025-TP"/>
    <m/>
    <m/>
    <m/>
    <m/>
    <m/>
    <m/>
    <m/>
    <m/>
    <m/>
    <m/>
    <m/>
    <m/>
    <m/>
    <m/>
    <m/>
    <m/>
    <m/>
    <s v="DBGBK1979_JLNBUKITANAKTUKUN"/>
    <m/>
  </r>
  <r>
    <n v="625"/>
    <s v="Amran Bin Ramli"/>
    <s v="11.0 PO Issued"/>
    <d v="2023-09-23T00:00:00"/>
    <s v="PO - 4902150459 (24/9/2023)"/>
    <s v="4902150459"/>
    <s v="Sabah"/>
    <m/>
    <s v="H5G2301103"/>
    <m/>
    <s v="TMBA/230898"/>
    <s v="DSTUA0965"/>
    <s v="PAC2311575"/>
    <m/>
    <s v="KK/PB/LB-EPS-0150-TP"/>
    <m/>
    <m/>
    <n v="0"/>
    <s v="PO Issued"/>
    <e v="#REF!"/>
    <x v="0"/>
    <s v="5G-CPQ"/>
    <n v="150"/>
    <s v="5G CPQ-OCT"/>
    <s v="P1"/>
    <m/>
    <d v="2023-09-13T00:00:00"/>
    <m/>
    <m/>
    <m/>
    <m/>
    <m/>
    <s v="TMG"/>
    <x v="0"/>
    <s v="5G FOC SPUR TRN FXX (12C) DNB_HORIZON 5G_DSTUA0965_JLN TAJAU TERMENUNG_TRN"/>
    <e v="#N/A"/>
    <e v="#N/A"/>
    <m/>
    <s v="ISMAIDDY"/>
    <m/>
    <m/>
    <m/>
    <m/>
    <m/>
    <m/>
    <s v="EP SINAR (M) SDN BHD"/>
    <m/>
    <m/>
    <m/>
    <m/>
    <m/>
    <m/>
    <m/>
    <m/>
    <m/>
    <m/>
    <m/>
    <m/>
    <m/>
    <s v="DSTUA0965_JLNTAJAUTERMENUNG"/>
    <m/>
  </r>
  <r>
    <n v="626"/>
    <s v="Ahmad Zaki Bin Harris"/>
    <s v="8.3 Queried(other) Please fill in Remark"/>
    <m/>
    <s v=""/>
    <m/>
    <s v="KD/PR"/>
    <m/>
    <s v="H5G2205622"/>
    <m/>
    <s v="TMNA/224388"/>
    <s v="DKKBP0282"/>
    <s v="PAC2221444"/>
    <m/>
    <s v="KD/PL-KON-0688-TP"/>
    <m/>
    <m/>
    <n v="0"/>
    <s v="Queried - Require More Information From NeC/AND"/>
    <e v="#REF!"/>
    <x v="0"/>
    <s v="5G-CPQ"/>
    <n v="151"/>
    <m/>
    <m/>
    <s v=""/>
    <d v="2023-09-13T00:00:00"/>
    <m/>
    <m/>
    <m/>
    <m/>
    <m/>
    <s v="TMG"/>
    <x v="0"/>
    <s v="H5G_FOC CN F12/F17 24C CSR DKKBP0282_UUMSINTOK (DNB_HORIZON 5G)"/>
    <e v="#N/A"/>
    <e v="#N/A"/>
    <m/>
    <m/>
    <m/>
    <m/>
    <m/>
    <m/>
    <m/>
    <m/>
    <m/>
    <m/>
    <m/>
    <m/>
    <m/>
    <m/>
    <m/>
    <m/>
    <m/>
    <m/>
    <m/>
    <m/>
    <m/>
    <m/>
    <m/>
    <m/>
  </r>
  <r>
    <n v="627"/>
    <s v="Ahmad Zaki Bin Harris"/>
    <s v="11.0 PO Issued"/>
    <m/>
    <s v="4902015157"/>
    <m/>
    <s v="KD/PR"/>
    <m/>
    <s v="H5G2205442"/>
    <m/>
    <s v="TMNA/224280"/>
    <s v="DKKBP0283"/>
    <s v="PAC2221028"/>
    <m/>
    <s v="KD/PL-KON-0684-TP"/>
    <m/>
    <m/>
    <n v="0"/>
    <s v="PO Issued"/>
    <e v="#REF!"/>
    <x v="0"/>
    <s v="5G-CPQ"/>
    <n v="152"/>
    <m/>
    <m/>
    <s v=""/>
    <d v="2023-09-13T00:00:00"/>
    <m/>
    <m/>
    <m/>
    <m/>
    <m/>
    <s v="TMG"/>
    <x v="0"/>
    <s v="H5G_FOC CN F12/F17 24C CSR DKKBP0283_UUMLALUANDPP (DNB_HORIZON 5G)"/>
    <e v="#N/A"/>
    <e v="#N/A"/>
    <m/>
    <m/>
    <m/>
    <m/>
    <s v="KD/PL-KON-0684-TP"/>
    <m/>
    <m/>
    <m/>
    <m/>
    <m/>
    <m/>
    <m/>
    <m/>
    <m/>
    <m/>
    <m/>
    <m/>
    <m/>
    <m/>
    <m/>
    <m/>
    <m/>
    <m/>
    <m/>
  </r>
  <r>
    <n v="628"/>
    <s v="Ahmad Zaki Bin Harris"/>
    <s v="11.0 PO Issued"/>
    <m/>
    <s v=""/>
    <s v="4902013843"/>
    <s v="KD/PR"/>
    <m/>
    <s v="H5G2205443"/>
    <m/>
    <s v="TMNA/224281"/>
    <s v="DKKBP0318"/>
    <s v="PAC2221108"/>
    <m/>
    <s v="KD/PL-KON-0685-TP"/>
    <m/>
    <m/>
    <n v="0"/>
    <s v="PO Issued"/>
    <e v="#REF!"/>
    <x v="0"/>
    <s v="5G-CPQ"/>
    <n v="153"/>
    <m/>
    <m/>
    <s v=""/>
    <d v="2023-09-13T00:00:00"/>
    <m/>
    <m/>
    <m/>
    <m/>
    <m/>
    <s v="TMG"/>
    <x v="0"/>
    <s v="H5G_FOC CN F12/F17 24C CSR DKKBP0318_PRSNPERDANACHANGLUN (DNB_HORIZON 5G)"/>
    <e v="#N/A"/>
    <e v="#N/A"/>
    <m/>
    <m/>
    <m/>
    <m/>
    <s v="KD/PL-KON-0685-TP"/>
    <m/>
    <m/>
    <m/>
    <m/>
    <m/>
    <m/>
    <m/>
    <m/>
    <m/>
    <m/>
    <m/>
    <m/>
    <m/>
    <m/>
    <m/>
    <m/>
    <m/>
    <m/>
    <m/>
  </r>
  <r>
    <n v="662"/>
    <s v="Ilman Afif Bin Zulkifli"/>
    <s v="6.2 LOR Approved in Vprime"/>
    <m/>
    <s v=""/>
    <m/>
    <s v="Sarawak"/>
    <m/>
    <s v="H5G2205166"/>
    <m/>
    <s v="TMWA/229120"/>
    <m/>
    <s v="PAC2220752"/>
    <m/>
    <s v="MR/BIN-GEO-0093-TP"/>
    <m/>
    <m/>
    <n v="0"/>
    <s v="LOR Issued"/>
    <e v="#REF!"/>
    <x v="0"/>
    <s v="CPPM-PR"/>
    <n v="500"/>
    <m/>
    <m/>
    <s v=""/>
    <d v="2023-09-14T00:00:00"/>
    <s v="alice.lee@tm.com.my"/>
    <n v="5326.58"/>
    <n v="590.79999999999995"/>
    <s v="Additional PO (SI/VO)"/>
    <s v="SI NEEDD TO COMPLETE FIBER WORK FOR VANDALISED SITE"/>
    <s v="TMG"/>
    <x v="0"/>
    <s v="5G DNB DQBTU0141 1 IUC/ CSR &amp; FOC TKD_F25 SPURS 48C/12C FOR BIGINDGASSDNBHD_TKD"/>
    <e v="#N/A"/>
    <e v="#N/A"/>
    <m/>
    <d v="2023-09-27T00:00:00"/>
    <s v="TKD"/>
    <s v="Network Contractor"/>
    <m/>
    <m/>
    <s v="[{&quot;name&quot;:&quot;1. Technical Proposal 5G BIG INDUSTRIAL_Alice Lee.pdf&quot;,&quot;link&quot;:&quot;https://tm365-my.sharepoint.com/personal/badruznasrin_basri_tm_com_my/Documents/Apps/Microsoft%20Forms/Request%20New%20PR/Question%201/1.%20Technical%20Proposal%205G%20BIG%20INDUSTRIAL_Alice%20Lee.pdf&quot;,&quot;id&quot;:&quot;01KO5DXPTX3NJ5JTQ4I5A3B2K5BT5373K3&quot;,&quot;type&quot;:null,&quot;size&quot;:1271813,&quot;referenceId&quot;:&quot;01KO5DXPQ5MZMRNETRSZFK5SWTCDPCU6KL&quot;,&quot;driveId&quot;:&quot;b!GENIO6DB3UWzdulNK6evrT-LvdyhA0VIokS4fxAfqZJ9NS0deS_ETJs3VRRJUVZM&quot;,&quot;status&quot;:1,&quot;uploadSessionUrl&quot;:null}]"/>
    <n v="3400038767"/>
    <m/>
    <s v="[{&quot;name&quot;:&quot;BOQ APPROVAL SI 5G BIG INDUSTRIAL ADD_Alice Lee.pdf&quot;,&quot;link&quot;:&quot;https://tm365-my.sharepoint.com/personal/badruznasrin_basri_tm_com_my/Documents/Apps/Microsoft%20Forms/Request%20New%20PR/Question/BOQ%20APPROVAL%20SI%205G%20BIG%20INDUSTRIAL%20ADD_Alice%20Lee.pdf&quot;,&quot;id&quot;:&quot;01KO5DXPWADTL52RH3INHLJWKCDZ7GGHDM&quot;,&quot;type&quot;:null,&quot;size&quot;:353928,&quot;referenceId&quot;:&quot;01KO5DXPRXKBCAY2NOZBFYXCQK4E3RQ4BB&quot;,&quot;driveId&quot;:&quot;b!GENIO6DB3UWzdulNK6evrT-LvdyhA0VIokS4fxAfqZJ9NS0deS_ETJs3VRRJUVZM&quot;,&quot;status&quot;:1,&quot;uploadSessionUrl&quot;:null}]"/>
    <m/>
    <m/>
    <m/>
    <m/>
    <m/>
    <m/>
    <m/>
    <m/>
    <m/>
    <m/>
    <m/>
    <m/>
    <m/>
    <m/>
  </r>
  <r>
    <n v="490"/>
    <s v="Mohd Shahfre Bin Sa'afie"/>
    <s v="11.0 PO Issued"/>
    <m/>
    <s v="4901926799, 4901988845"/>
    <s v="4901926799, 4901988845"/>
    <s v="SB"/>
    <m/>
    <s v="H5G2201999"/>
    <m/>
    <s v="TMCA/221966"/>
    <s v="DBKLG0276"/>
    <s v="PAC2208807"/>
    <m/>
    <s v="SB-TSE(RR)-0035"/>
    <m/>
    <m/>
    <n v="0"/>
    <s v="PO Issued"/>
    <e v="#REF!"/>
    <x v="0"/>
    <s v="5G-CPQ"/>
    <n v="15"/>
    <s v="5G CPQ-OCT"/>
    <s v="P1"/>
    <m/>
    <d v="2023-09-13T00:00:00"/>
    <m/>
    <m/>
    <m/>
    <m/>
    <m/>
    <s v="TMG"/>
    <x v="0"/>
    <s v="5G DBKLG0276 FOC PKG F20/F21 SPUR 12C (4C) JLN MELIKAI, KG. RAJA UDA"/>
    <e v="#N/A"/>
    <e v="#N/A"/>
    <m/>
    <m/>
    <m/>
    <m/>
    <s v="SB-TSE(RR)-0035"/>
    <m/>
    <m/>
    <m/>
    <m/>
    <m/>
    <m/>
    <m/>
    <m/>
    <m/>
    <m/>
    <m/>
    <m/>
    <m/>
    <m/>
    <m/>
    <m/>
    <m/>
    <s v="DBKLG0276_KGRAJAUDA"/>
    <m/>
  </r>
  <r>
    <n v="631"/>
    <s v="Yuhaniz Binti Baidzawi"/>
    <s v="11.0 PO Issued"/>
    <d v="2023-09-18T00:00:00"/>
    <s v="4902125271, NO SI INFO IN VPRIME"/>
    <m/>
    <s v="PRK"/>
    <m/>
    <s v="H5G2206303"/>
    <m/>
    <s v="TMNA/225191"/>
    <s v="DAMLM0731"/>
    <s v="PAC2303034"/>
    <m/>
    <m/>
    <m/>
    <m/>
    <n v="0"/>
    <s v="PO Issued"/>
    <e v="#REF!"/>
    <x v="0"/>
    <s v="5G-CPQ"/>
    <n v="156"/>
    <m/>
    <m/>
    <s v=""/>
    <d v="2023-09-13T00:00:00"/>
    <m/>
    <m/>
    <m/>
    <m/>
    <m/>
    <s v="TMG"/>
    <x v="0"/>
    <m/>
    <e v="#N/A"/>
    <e v="#N/A"/>
    <m/>
    <m/>
    <m/>
    <m/>
    <s v="PRK-NXS-0044-TP"/>
    <m/>
    <m/>
    <m/>
    <m/>
    <m/>
    <m/>
    <m/>
    <m/>
    <m/>
    <m/>
    <m/>
    <m/>
    <m/>
    <m/>
    <m/>
    <m/>
    <m/>
    <m/>
    <m/>
  </r>
  <r>
    <n v="491"/>
    <s v="Mohd Shahfre Bin Sa'afie"/>
    <s v="11.0 PO Issued"/>
    <m/>
    <n v="4902148792"/>
    <n v="4902148792"/>
    <s v="SB"/>
    <m/>
    <s v="H5G2301093"/>
    <m/>
    <s v="TMCA/232030"/>
    <s v="DBKLG0295"/>
    <s v="PAC2311725"/>
    <m/>
    <s v="SB-PKR-1309-TP"/>
    <m/>
    <m/>
    <n v="0"/>
    <s v="PO Issued"/>
    <e v="#REF!"/>
    <x v="0"/>
    <s v="5G-CPQ"/>
    <n v="16"/>
    <m/>
    <m/>
    <s v=""/>
    <d v="2023-09-13T00:00:00"/>
    <m/>
    <m/>
    <m/>
    <m/>
    <m/>
    <s v="TMG"/>
    <x v="0"/>
    <s v="5G DBKLG0295 FOC PID F20F21 PERSIARAN MASJID SULTAN P.INDAH"/>
    <e v="#N/A"/>
    <e v="#N/A"/>
    <m/>
    <m/>
    <m/>
    <m/>
    <s v="SB-PKR-1309-TP"/>
    <m/>
    <m/>
    <m/>
    <m/>
    <m/>
    <m/>
    <m/>
    <m/>
    <m/>
    <m/>
    <m/>
    <m/>
    <m/>
    <m/>
    <m/>
    <m/>
    <m/>
    <m/>
    <m/>
  </r>
  <r>
    <n v="633"/>
    <s v="Nurul Ridhwan Bin Sulaiman"/>
    <s v="11.0 PO Issued"/>
    <d v="2023-09-13T00:00:00"/>
    <s v="4902030845, 4902057622"/>
    <s v="4902030845, 4902057622"/>
    <s v="TRG"/>
    <m/>
    <s v="H5G2204992"/>
    <m/>
    <s v="TMEA/223808"/>
    <s v="DTKMM0133"/>
    <s v="PAC2220553"/>
    <m/>
    <s v="TRG-WAY-0586-TP"/>
    <m/>
    <m/>
    <n v="0"/>
    <s v="PO Issued"/>
    <e v="#REF!"/>
    <x v="0"/>
    <s v="5G-CPQ"/>
    <n v="158"/>
    <m/>
    <m/>
    <s v=""/>
    <d v="2023-09-13T00:00:00"/>
    <m/>
    <m/>
    <m/>
    <m/>
    <m/>
    <s v="TMG"/>
    <x v="0"/>
    <s v="5G FOC SPUR 48C CKI [DTKMM0133] SKIBOK"/>
    <e v="#N/A"/>
    <e v="#N/A"/>
    <m/>
    <m/>
    <m/>
    <m/>
    <s v="TRG-WAY-0586-TP"/>
    <m/>
    <m/>
    <m/>
    <m/>
    <m/>
    <m/>
    <m/>
    <m/>
    <m/>
    <m/>
    <m/>
    <m/>
    <m/>
    <m/>
    <m/>
    <m/>
    <m/>
    <m/>
    <m/>
  </r>
  <r>
    <n v="493"/>
    <s v="Mohd Shahfre Bin Sa'afie"/>
    <s v="11.0 PO Issued"/>
    <m/>
    <n v="4902121514"/>
    <n v="4902121514"/>
    <s v="SB"/>
    <m/>
    <s v="H5G2200959"/>
    <m/>
    <s v="TMCA/220973"/>
    <s v="DBPET0814"/>
    <s v="PAC2204550"/>
    <m/>
    <s v="SB-CEN-0030-TP"/>
    <m/>
    <m/>
    <n v="0"/>
    <s v="PO Issued"/>
    <e v="#REF!"/>
    <x v="0"/>
    <s v="5G-CPQ"/>
    <n v="18"/>
    <m/>
    <m/>
    <s v=""/>
    <d v="2023-09-13T00:00:00"/>
    <m/>
    <m/>
    <m/>
    <m/>
    <m/>
    <s v="TMG"/>
    <x v="0"/>
    <s v="5G DBPET0814 FOC SAL F50-F51 KOLEJ TERATAI UITM SHA ALAM"/>
    <e v="#N/A"/>
    <e v="#N/A"/>
    <m/>
    <m/>
    <m/>
    <m/>
    <s v="SB-CEN-0030-TP"/>
    <m/>
    <m/>
    <m/>
    <m/>
    <m/>
    <m/>
    <m/>
    <m/>
    <m/>
    <m/>
    <m/>
    <m/>
    <m/>
    <m/>
    <m/>
    <m/>
    <m/>
    <m/>
    <m/>
  </r>
  <r>
    <n v="635"/>
    <s v="Muhammad Hafizzuddin Bin Mohd Noor"/>
    <s v="11.0 PO Issued"/>
    <m/>
    <s v="submit to create PR"/>
    <m/>
    <s v="JU"/>
    <m/>
    <s v="H5G2301276"/>
    <m/>
    <s v="TMSA/233304"/>
    <s v="DJKLU0853"/>
    <s v="PAC2312045"/>
    <m/>
    <m/>
    <m/>
    <m/>
    <n v="0"/>
    <s v="PO Issued"/>
    <e v="#REF!"/>
    <x v="0"/>
    <s v="5G-CPQ"/>
    <n v="160"/>
    <m/>
    <m/>
    <s v=""/>
    <d v="2023-09-13T00:00:00"/>
    <m/>
    <m/>
    <m/>
    <m/>
    <m/>
    <s v="TMG"/>
    <x v="0"/>
    <m/>
    <e v="#N/A"/>
    <e v="#N/A"/>
    <m/>
    <m/>
    <m/>
    <m/>
    <s v="JU-KZK-0679-TP"/>
    <m/>
    <m/>
    <m/>
    <m/>
    <m/>
    <m/>
    <m/>
    <m/>
    <m/>
    <m/>
    <m/>
    <m/>
    <m/>
    <m/>
    <m/>
    <m/>
    <m/>
    <m/>
    <m/>
  </r>
  <r>
    <n v="636"/>
    <s v="Nor Aizee Masyitah Binti Kamal Bahrin"/>
    <s v="12. Not Required PO / LOR"/>
    <m/>
    <s v="PO ALREADY ISSUED"/>
    <m/>
    <s v="MK"/>
    <m/>
    <s v="H5G2206252"/>
    <m/>
    <s v="TMSA/230819"/>
    <s v="DMAGJ0038"/>
    <s v="PAC2303974"/>
    <m/>
    <s v="MK-TVT-0083-TP"/>
    <m/>
    <m/>
    <n v="0"/>
    <s v="PO Issued / Not Require LOR"/>
    <e v="#REF!"/>
    <x v="0"/>
    <s v="5G-CPQ"/>
    <n v="161"/>
    <s v="5G CPQ-OCT"/>
    <s v="P1"/>
    <m/>
    <d v="2023-09-13T00:00:00"/>
    <m/>
    <m/>
    <m/>
    <m/>
    <m/>
    <s v="TMG"/>
    <x v="0"/>
    <s v="5G DNB HORIZON DMAGJ0038 FOC (ADD) SEM F07/F08 KG BALIK MUNGKAR SEMPANG"/>
    <e v="#N/A"/>
    <e v="#N/A"/>
    <m/>
    <m/>
    <s v="SEM"/>
    <m/>
    <s v="MK-TVT-0083-TP"/>
    <m/>
    <m/>
    <m/>
    <m/>
    <m/>
    <m/>
    <m/>
    <m/>
    <m/>
    <m/>
    <m/>
    <m/>
    <m/>
    <m/>
    <m/>
    <m/>
    <m/>
    <s v="DMAGJ0038_KGBALIKMUNGKAR"/>
    <m/>
  </r>
  <r>
    <n v="494"/>
    <s v="Mohd Shahfre Bin Sa'afie"/>
    <s v="11.0 PO Issued"/>
    <m/>
    <n v="4902150117"/>
    <n v="4902150117"/>
    <s v="SB"/>
    <m/>
    <s v="H5G2202874"/>
    <m/>
    <s v="TMCA/223461"/>
    <s v="DBKLG0347"/>
    <s v="PAC2211823"/>
    <m/>
    <s v="SB-PKR-1310-TP"/>
    <m/>
    <m/>
    <n v="0"/>
    <s v="PO Issued"/>
    <e v="#REF!"/>
    <x v="0"/>
    <s v="5G-CPQ"/>
    <n v="19"/>
    <m/>
    <m/>
    <s v="5g-91"/>
    <d v="2023-09-13T00:00:00"/>
    <m/>
    <m/>
    <m/>
    <m/>
    <m/>
    <s v="TMG"/>
    <x v="0"/>
    <s v="5G DBKLG0347 FOC PID F20/F21 SPUR 12C (4C) JLN PELABUHAN BARAT, PULAU INDAH"/>
    <e v="#N/A"/>
    <e v="#N/A"/>
    <m/>
    <m/>
    <m/>
    <m/>
    <s v="SB-PKR-1310-TP"/>
    <m/>
    <m/>
    <m/>
    <m/>
    <m/>
    <m/>
    <m/>
    <m/>
    <m/>
    <m/>
    <m/>
    <m/>
    <m/>
    <m/>
    <m/>
    <m/>
    <m/>
    <m/>
    <m/>
  </r>
  <r>
    <n v="638"/>
    <s v="Amran Bin Ramli"/>
    <s v="11.0 PO Issued"/>
    <d v="2023-09-29T00:00:00"/>
    <s v="PO - 4902151536"/>
    <s v="4902151536"/>
    <s v="Sabah"/>
    <m/>
    <s v="H5G2301199"/>
    <m/>
    <s v="TMBA/230939"/>
    <s v="DSKBD0146"/>
    <s v="PAC2311941"/>
    <m/>
    <s v="KK/PB/LB-KAM-0012-TP"/>
    <m/>
    <m/>
    <n v="0"/>
    <s v="PO Issued"/>
    <e v="#REF!"/>
    <x v="0"/>
    <s v="5G-CPQ"/>
    <n v="163"/>
    <s v="5G CPQ-OCT"/>
    <s v="P1"/>
    <m/>
    <d v="2023-09-13T00:00:00"/>
    <m/>
    <m/>
    <m/>
    <m/>
    <m/>
    <s v="TMG"/>
    <x v="0"/>
    <s v="5G FOC SPUR KBD FXX (12C) DNB_HORIZON 5G_DSKBD0146_JLN LABUAN KOTA BELUD_KBD"/>
    <e v="#N/A"/>
    <e v="#N/A"/>
    <m/>
    <s v="ISMAIDDY"/>
    <m/>
    <m/>
    <m/>
    <m/>
    <m/>
    <m/>
    <s v="KAMAWANG ENTERPRISE SDN BHD"/>
    <m/>
    <m/>
    <m/>
    <m/>
    <m/>
    <m/>
    <m/>
    <m/>
    <m/>
    <m/>
    <m/>
    <m/>
    <m/>
    <s v="DSKBD0146_JLNLABUANKOTABELUD"/>
    <m/>
  </r>
  <r>
    <n v="495"/>
    <s v="Mohd Shahfre Bin Sa'afie"/>
    <s v="11.0 PO Issued"/>
    <m/>
    <n v="4902137867"/>
    <s v="4902137867"/>
    <s v="SB"/>
    <m/>
    <s v="H5G2200223"/>
    <m/>
    <s v="TMCA/220466"/>
    <s v="DBPET0934"/>
    <s v="PAC2202316"/>
    <m/>
    <s v="SB-TBT-0171-TP"/>
    <m/>
    <m/>
    <n v="0"/>
    <s v="PO Issued"/>
    <e v="#REF!"/>
    <x v="0"/>
    <s v="5G-CPQ"/>
    <n v="20"/>
    <m/>
    <m/>
    <s v=""/>
    <d v="2023-09-13T00:00:00"/>
    <m/>
    <m/>
    <m/>
    <m/>
    <m/>
    <s v="TMG"/>
    <x v="0"/>
    <s v="5G DBPET0934 FOC SRG F23F24 BLOK F INTEC KOLEJ SEK.17"/>
    <e v="#N/A"/>
    <e v="#N/A"/>
    <m/>
    <m/>
    <m/>
    <m/>
    <s v="SB-TBT-0171-TP"/>
    <m/>
    <m/>
    <m/>
    <m/>
    <m/>
    <m/>
    <m/>
    <m/>
    <m/>
    <m/>
    <m/>
    <m/>
    <m/>
    <m/>
    <m/>
    <m/>
    <m/>
    <m/>
    <m/>
  </r>
  <r>
    <n v="496"/>
    <s v="Mohd Shahfre Bin Sa'afie"/>
    <s v="11.0 PO Issued"/>
    <m/>
    <n v="4902102767"/>
    <n v="4902102767"/>
    <s v="SB"/>
    <m/>
    <s v="H5G2200034"/>
    <m/>
    <s v="TMCA/221137"/>
    <s v="DBPET0993"/>
    <s v="PAC2205255"/>
    <m/>
    <s v="SB-TBT-0169-TP"/>
    <m/>
    <m/>
    <n v="0"/>
    <s v="PO Issued"/>
    <e v="#REF!"/>
    <x v="0"/>
    <s v="5G-CPQ"/>
    <n v="21"/>
    <m/>
    <m/>
    <s v=""/>
    <d v="2023-09-13T00:00:00"/>
    <m/>
    <m/>
    <m/>
    <m/>
    <m/>
    <s v="TMG"/>
    <x v="0"/>
    <s v="5G DBPET0993 FOC SAL F50-F51 MENARA SSAAS UITM SHAH ALAM"/>
    <e v="#N/A"/>
    <e v="#N/A"/>
    <m/>
    <m/>
    <m/>
    <m/>
    <s v="SB-TBT-0169-TP"/>
    <m/>
    <m/>
    <m/>
    <m/>
    <m/>
    <m/>
    <m/>
    <m/>
    <m/>
    <m/>
    <m/>
    <m/>
    <m/>
    <m/>
    <m/>
    <m/>
    <m/>
    <m/>
    <m/>
  </r>
  <r>
    <n v="641"/>
    <s v="Ahmad Zaki Bin Harris"/>
    <s v="11.0 PO Issued"/>
    <m/>
    <s v="4902070260"/>
    <s v="4902070260"/>
    <s v="PG"/>
    <m/>
    <s v="H5G2206226"/>
    <m/>
    <s v="TMNA/225124"/>
    <s v="DPSPU0303"/>
    <s v="PAC2223788"/>
    <m/>
    <s v="PG-HTU-0197-TP"/>
    <m/>
    <m/>
    <n v="0"/>
    <s v="PO Issued"/>
    <e v="#REF!"/>
    <x v="0"/>
    <s v="5G-CPQ"/>
    <n v="166"/>
    <s v="5G CPQ-OCT"/>
    <s v="P1"/>
    <m/>
    <d v="2023-09-13T00:00:00"/>
    <m/>
    <m/>
    <m/>
    <m/>
    <m/>
    <s v="TMG"/>
    <x v="0"/>
    <m/>
    <e v="#N/A"/>
    <e v="#N/A"/>
    <m/>
    <m/>
    <m/>
    <m/>
    <s v="PG-HTU-0197-TP"/>
    <m/>
    <m/>
    <m/>
    <m/>
    <m/>
    <m/>
    <m/>
    <m/>
    <m/>
    <m/>
    <m/>
    <m/>
    <m/>
    <m/>
    <m/>
    <m/>
    <m/>
    <s v="DPSPU0303_KGJARAKATAS"/>
    <m/>
  </r>
  <r>
    <n v="498"/>
    <s v="Mohd Shahfre Bin Sa'afie"/>
    <s v="11.0 PO Issued"/>
    <m/>
    <s v="4902150093"/>
    <s v="4902150093"/>
    <s v="SB"/>
    <m/>
    <s v="H5G2200681"/>
    <m/>
    <s v="TMCA/220860"/>
    <s v="DBPET1107"/>
    <s v="PAC2204103"/>
    <m/>
    <s v="SB-TBT-0223-TP"/>
    <m/>
    <m/>
    <n v="0"/>
    <s v="PO Issued"/>
    <e v="#REF!"/>
    <x v="0"/>
    <s v="5G-CPQ"/>
    <n v="23"/>
    <s v="5G CPQ-OCT"/>
    <s v="P1"/>
    <m/>
    <d v="2023-09-13T00:00:00"/>
    <m/>
    <m/>
    <m/>
    <m/>
    <m/>
    <s v="TMG"/>
    <x v="0"/>
    <s v="5G DBPET1107 FOC SAG F33F34 NO.39 JLN PUTRA MAHKOTA 7/7B, PUTRA HEIGHTS"/>
    <e v="#N/A"/>
    <e v="#N/A"/>
    <m/>
    <m/>
    <m/>
    <m/>
    <s v="SB-ESB-0397-TP"/>
    <m/>
    <m/>
    <m/>
    <m/>
    <m/>
    <m/>
    <m/>
    <m/>
    <m/>
    <m/>
    <m/>
    <m/>
    <m/>
    <m/>
    <m/>
    <m/>
    <m/>
    <s v="DBPET1107_JLNPUTRAMAHKOTA"/>
    <m/>
  </r>
  <r>
    <n v="643"/>
    <s v="Muhammad Hafizzuddin Bin Mohd Noor"/>
    <s v="11.0 PO Issued"/>
    <m/>
    <s v="spof 5.5km"/>
    <m/>
    <s v="Johor Selatan"/>
    <m/>
    <s v="H5G2300950"/>
    <m/>
    <s v="TMSA/233173"/>
    <s v="DJKLJ1269"/>
    <s v="PAC2311216"/>
    <m/>
    <s v="JS-CGE-0021-TP"/>
    <m/>
    <m/>
    <n v="0"/>
    <s v="PO Issued"/>
    <e v="#REF!"/>
    <x v="0"/>
    <s v="5G-CPQ"/>
    <n v="168"/>
    <s v="5G CPQ-OCT"/>
    <s v="P1"/>
    <m/>
    <d v="2023-09-13T00:00:00"/>
    <m/>
    <m/>
    <m/>
    <m/>
    <m/>
    <s v="TMG"/>
    <x v="0"/>
    <m/>
    <e v="#N/A"/>
    <e v="#N/A"/>
    <m/>
    <m/>
    <m/>
    <m/>
    <s v="JS-CGE-0021-TP"/>
    <m/>
    <m/>
    <m/>
    <m/>
    <m/>
    <m/>
    <m/>
    <m/>
    <m/>
    <m/>
    <m/>
    <m/>
    <m/>
    <m/>
    <m/>
    <m/>
    <m/>
    <s v="DJKLJ1269_TMFELDATAIBANDAK"/>
    <m/>
  </r>
  <r>
    <n v="644"/>
    <s v="Nur Fauziah Binti Abdullah Shuhaimy"/>
    <s v="11.0 PO Issued"/>
    <m/>
    <s v="28/9: PO done. 27/9 : OLD PO DELETED. NEW PR RELEA"/>
    <n v="4902151555"/>
    <s v="MK"/>
    <m/>
    <s v="H5G2301209"/>
    <m/>
    <s v="TMSA/233291"/>
    <s v="DMJAS0263"/>
    <s v="PAC2312089"/>
    <m/>
    <s v="MK-ANE-0193-TP"/>
    <m/>
    <m/>
    <n v="0"/>
    <s v="PO Issued"/>
    <e v="#REF!"/>
    <x v="0"/>
    <s v="5G-CPQ"/>
    <n v="169"/>
    <m/>
    <m/>
    <s v="5g-91"/>
    <d v="2023-09-13T00:00:00"/>
    <m/>
    <m/>
    <m/>
    <m/>
    <m/>
    <s v="TMG"/>
    <x v="0"/>
    <s v="5G DNB HORIZON DMJAS0263 FOC (ADD) ML F21/F22 KG SERKAM TIMOR-"/>
    <e v="#N/A"/>
    <e v="#N/A"/>
    <m/>
    <m/>
    <s v="ML"/>
    <m/>
    <s v="MK-ANE-0193-TP"/>
    <m/>
    <m/>
    <n v="3400039018"/>
    <s v="ANEKA BENA M.N. SDN BHD"/>
    <m/>
    <m/>
    <m/>
    <m/>
    <m/>
    <m/>
    <m/>
    <m/>
    <m/>
    <m/>
    <m/>
    <m/>
    <m/>
    <m/>
    <m/>
  </r>
  <r>
    <n v="505"/>
    <s v="Mohd Shahfre Bin Sa'afie"/>
    <s v="11.0 PO Issued"/>
    <m/>
    <n v="4902149564"/>
    <n v="4902149564"/>
    <s v="SB"/>
    <m/>
    <s v="H5G2300968"/>
    <m/>
    <s v="TMCA/230456"/>
    <s v="DBKLA0631"/>
    <s v="PAC2311509"/>
    <m/>
    <s v="SB-SAL-0293-TP"/>
    <m/>
    <m/>
    <n v="0"/>
    <s v="PO Issued"/>
    <e v="#REF!"/>
    <x v="0"/>
    <s v="5G-CPQ"/>
    <n v="30"/>
    <m/>
    <m/>
    <s v="5g-91"/>
    <d v="2023-09-13T00:00:00"/>
    <m/>
    <m/>
    <m/>
    <m/>
    <m/>
    <s v="TMG"/>
    <x v="0"/>
    <s v="5G DBKLA0631 FOC BCG F08/F10 SPUR 12C JLN SENTOSA, KG. OLAK LEMPIT"/>
    <e v="#N/A"/>
    <e v="#N/A"/>
    <m/>
    <m/>
    <m/>
    <m/>
    <s v="SB-SAL-0293-TP"/>
    <m/>
    <m/>
    <m/>
    <m/>
    <m/>
    <m/>
    <m/>
    <m/>
    <m/>
    <m/>
    <m/>
    <m/>
    <m/>
    <m/>
    <m/>
    <m/>
    <m/>
    <m/>
    <m/>
  </r>
  <r>
    <n v="512"/>
    <s v="Mohd Shahfre Bin Sa'afie"/>
    <s v="11.0 PO Issued"/>
    <m/>
    <n v="4902149706"/>
    <n v="4902149706"/>
    <s v="SB"/>
    <m/>
    <s v="H5G2300880"/>
    <m/>
    <s v="TMCA/231903"/>
    <s v="DBKSG0648"/>
    <s v="PAC2310837"/>
    <m/>
    <s v="SB-PCO-0495-TP"/>
    <m/>
    <m/>
    <n v="0"/>
    <s v="PO Issued"/>
    <e v="#REF!"/>
    <x v="0"/>
    <s v="5G-CPQ"/>
    <n v="37"/>
    <s v="5G CPQ-OCT"/>
    <s v="P1"/>
    <m/>
    <d v="2023-09-13T00:00:00"/>
    <m/>
    <m/>
    <m/>
    <m/>
    <m/>
    <s v="TMG"/>
    <x v="0"/>
    <s v="5G DBKSG0648 FOC IJK F04F09 12C JLN BKT BADONG"/>
    <e v="#N/A"/>
    <e v="#N/A"/>
    <m/>
    <m/>
    <m/>
    <m/>
    <s v="SB-PCO-0492-TP"/>
    <m/>
    <m/>
    <m/>
    <m/>
    <m/>
    <m/>
    <m/>
    <m/>
    <m/>
    <m/>
    <m/>
    <m/>
    <m/>
    <m/>
    <m/>
    <m/>
    <m/>
    <s v="DBKSG0648_JLNBKTBADONG"/>
    <m/>
  </r>
  <r>
    <n v="538"/>
    <s v="Zubaidah Binti Ya"/>
    <s v="11.0 PO Issued"/>
    <m/>
    <n v="4902148842"/>
    <n v="4902148842"/>
    <s v="SB"/>
    <m/>
    <s v="H5G2300969"/>
    <m/>
    <s v="TMCA/231944"/>
    <s v="DBSAB1289"/>
    <s v="PAC2311091"/>
    <m/>
    <s v="SB-GRN-0009-TP"/>
    <m/>
    <m/>
    <n v="0"/>
    <s v="PO Issued"/>
    <e v="#REF!"/>
    <x v="0"/>
    <s v="5G-CPQ"/>
    <n v="63"/>
    <m/>
    <m/>
    <s v="5g-91"/>
    <d v="2023-09-13T00:00:00"/>
    <m/>
    <m/>
    <m/>
    <m/>
    <m/>
    <s v="TMG"/>
    <x v="0"/>
    <s v=" 5G DBSAB1289 FOC SEK F10F14 12C JLN HARMONI 4"/>
    <e v="#N/A"/>
    <e v="#N/A"/>
    <m/>
    <m/>
    <m/>
    <m/>
    <s v="SB-GRN-0009-TP"/>
    <m/>
    <m/>
    <m/>
    <m/>
    <m/>
    <m/>
    <m/>
    <m/>
    <m/>
    <m/>
    <m/>
    <m/>
    <m/>
    <m/>
    <m/>
    <m/>
    <m/>
    <m/>
    <m/>
  </r>
  <r>
    <n v="602"/>
    <s v="Mohd Shahfre Bin Sa'afie"/>
    <s v="11.0 PO Issued"/>
    <m/>
    <s v="4902138282"/>
    <s v="4902138282"/>
    <s v="SB"/>
    <m/>
    <s v="H5G2201999"/>
    <m/>
    <s v="TMCA/224651"/>
    <s v="DBKLG0348"/>
    <s v="PAC2217460"/>
    <m/>
    <s v="SB-TBT-0201-TP"/>
    <m/>
    <m/>
    <n v="0"/>
    <s v="PO Issued"/>
    <e v="#REF!"/>
    <x v="0"/>
    <s v="5G-CPQ"/>
    <n v="127"/>
    <s v="5G CPQ-OCT"/>
    <s v="P1"/>
    <m/>
    <d v="2023-09-13T00:00:00"/>
    <m/>
    <m/>
    <m/>
    <m/>
    <m/>
    <s v="TMG"/>
    <x v="0"/>
    <m/>
    <e v="#N/A"/>
    <e v="#N/A"/>
    <m/>
    <m/>
    <m/>
    <m/>
    <s v="SB-TBT-0201-TP"/>
    <m/>
    <m/>
    <m/>
    <m/>
    <m/>
    <m/>
    <m/>
    <m/>
    <m/>
    <m/>
    <m/>
    <m/>
    <m/>
    <m/>
    <m/>
    <m/>
    <m/>
    <s v="DBKLG0348_TNBKAPAR"/>
    <m/>
  </r>
  <r>
    <n v="603"/>
    <s v="Mohd Shahfre Bin Sa'afie"/>
    <s v="11.0 PO Issued"/>
    <m/>
    <n v="4902119154"/>
    <s v="4902119154"/>
    <s v="SB"/>
    <m/>
    <s v="H5G2201316"/>
    <m/>
    <s v="TMCA/221784"/>
    <s v="DBPET0943"/>
    <s v="PAC2207848"/>
    <m/>
    <s v="SB-TBT-0172-TP"/>
    <m/>
    <m/>
    <n v="0"/>
    <s v="PO Issued"/>
    <e v="#REF!"/>
    <x v="0"/>
    <s v="5G-CPQ"/>
    <n v="128"/>
    <m/>
    <m/>
    <s v=""/>
    <d v="2023-09-13T00:00:00"/>
    <m/>
    <m/>
    <m/>
    <m/>
    <m/>
    <s v="TMG"/>
    <x v="0"/>
    <m/>
    <e v="#N/A"/>
    <e v="#N/A"/>
    <m/>
    <m/>
    <m/>
    <m/>
    <s v="SB-TBT-0172-TP"/>
    <m/>
    <m/>
    <m/>
    <m/>
    <m/>
    <m/>
    <m/>
    <m/>
    <m/>
    <m/>
    <m/>
    <m/>
    <m/>
    <m/>
    <m/>
    <m/>
    <m/>
    <m/>
    <m/>
  </r>
  <r>
    <n v="620"/>
    <s v="Mohd Shahfre Bin Sa'afie"/>
    <s v="11.0 PO Issued"/>
    <m/>
    <n v="4902149287"/>
    <n v="4902149287"/>
    <s v="SB"/>
    <m/>
    <s v="H5G2203439"/>
    <m/>
    <s v="TMCA/231580"/>
    <s v="DBKSG0673"/>
    <s v="PAC2308395"/>
    <m/>
    <s v="SB-RIT-0071-TP"/>
    <m/>
    <m/>
    <n v="0"/>
    <s v="PO Issued"/>
    <e v="#REF!"/>
    <x v="0"/>
    <s v="5G-CPQ"/>
    <n v="145"/>
    <m/>
    <m/>
    <s v=""/>
    <d v="2023-09-13T00:00:00"/>
    <m/>
    <m/>
    <m/>
    <m/>
    <m/>
    <s v="TMG"/>
    <x v="0"/>
    <m/>
    <e v="#N/A"/>
    <e v="#N/A"/>
    <m/>
    <m/>
    <m/>
    <m/>
    <s v="SB-RIT-0071-TP"/>
    <m/>
    <m/>
    <m/>
    <m/>
    <m/>
    <m/>
    <m/>
    <m/>
    <m/>
    <m/>
    <m/>
    <m/>
    <m/>
    <m/>
    <m/>
    <m/>
    <m/>
    <m/>
    <m/>
  </r>
  <r>
    <n v="621"/>
    <s v="Mohd Shahfre Bin Sa'afie"/>
    <s v="11.0 PO Issued"/>
    <m/>
    <s v="4902150103"/>
    <s v="4902150103"/>
    <s v="SB"/>
    <m/>
    <s v="H5G2203387"/>
    <m/>
    <s v="TMCA/231579"/>
    <s v="DBKSG0682"/>
    <s v="PAC2308394"/>
    <m/>
    <s v="SB-RIT-0072-TP"/>
    <m/>
    <m/>
    <n v="0"/>
    <s v="PO Issued"/>
    <e v="#REF!"/>
    <x v="0"/>
    <s v="5G-CPQ"/>
    <n v="146"/>
    <m/>
    <m/>
    <s v=""/>
    <d v="2023-09-13T00:00:00"/>
    <m/>
    <m/>
    <m/>
    <m/>
    <m/>
    <s v="TMG"/>
    <x v="0"/>
    <m/>
    <e v="#N/A"/>
    <e v="#N/A"/>
    <m/>
    <m/>
    <m/>
    <m/>
    <s v="SB-RIT-0072-TP"/>
    <m/>
    <m/>
    <m/>
    <m/>
    <m/>
    <m/>
    <m/>
    <m/>
    <m/>
    <m/>
    <m/>
    <m/>
    <m/>
    <m/>
    <m/>
    <m/>
    <m/>
    <m/>
    <m/>
  </r>
  <r>
    <n v="652"/>
    <s v="Nor Aizee Masyitah Binti Kamal Bahrin"/>
    <s v="11.0 PO Issued"/>
    <d v="2023-09-23T00:00:00"/>
    <s v="4/10: 4902153325. 3/10: TP verification. TP2/10 : Followup TP re-sub"/>
    <s v="4902153325"/>
    <s v="MK"/>
    <m/>
    <s v="H5G2301334"/>
    <m/>
    <s v="TMSA/230958"/>
    <s v="DMJAS0076"/>
    <s v="PAC2312141"/>
    <m/>
    <s v="MK-PSD-0025-TP"/>
    <m/>
    <m/>
    <n v="0"/>
    <s v="PO Issued"/>
    <e v="#REF!"/>
    <x v="0"/>
    <s v="5G-CPQ"/>
    <n v="177"/>
    <s v="5G CPQ-OCT"/>
    <s v="P1"/>
    <m/>
    <d v="2023-09-13T00:00:00"/>
    <m/>
    <m/>
    <m/>
    <m/>
    <m/>
    <s v="TMG"/>
    <x v="0"/>
    <s v="5G DNB HORIZON DMJAS0076 FOC (ADD) JN F13/F14 JLN KJ 7 KG KESANG JASIN "/>
    <e v="#N/A"/>
    <e v="#N/A"/>
    <m/>
    <m/>
    <s v="JN"/>
    <m/>
    <s v=" "/>
    <m/>
    <m/>
    <m/>
    <m/>
    <m/>
    <m/>
    <m/>
    <m/>
    <m/>
    <m/>
    <m/>
    <m/>
    <m/>
    <m/>
    <m/>
    <m/>
    <m/>
    <s v="DMJAS0076_JLNKJ7KGKESANG"/>
    <m/>
  </r>
  <r>
    <n v="653"/>
    <s v="Ahmad Zaki Bin Harris"/>
    <s v="11.0 PO Issued"/>
    <m/>
    <s v="4902148769"/>
    <m/>
    <s v="KD/PR"/>
    <m/>
    <s v="H5G2301302"/>
    <m/>
    <s v="TMNA/232703"/>
    <s v="DKSIK0534"/>
    <s v="PAC2312161"/>
    <m/>
    <s v="KD/PL-AGG-0435-TP"/>
    <m/>
    <m/>
    <n v="0"/>
    <s v="PO Issued"/>
    <e v="#REF!"/>
    <x v="0"/>
    <s v="5G-CPQ"/>
    <n v="178"/>
    <m/>
    <m/>
    <s v="5g-91"/>
    <d v="2023-09-13T00:00:00"/>
    <m/>
    <m/>
    <m/>
    <m/>
    <m/>
    <s v="TMG"/>
    <x v="0"/>
    <s v="H5G CSR_FOC JG_F06/F07 DNB HORIZON 5G DKSIK0534 KMPNGBGAJNAG - JG"/>
    <e v="#N/A"/>
    <e v="#N/A"/>
    <m/>
    <m/>
    <m/>
    <m/>
    <m/>
    <m/>
    <m/>
    <n v="3400038496"/>
    <s v="AG GLOBAL VENTURE SDN. BHD."/>
    <m/>
    <m/>
    <m/>
    <m/>
    <m/>
    <m/>
    <m/>
    <m/>
    <m/>
    <m/>
    <m/>
    <m/>
    <m/>
    <m/>
    <m/>
  </r>
  <r>
    <n v="654"/>
    <s v="Muhamad Zaini Bin Mahamad Sarip"/>
    <s v="11.0 PO Issued"/>
    <d v="2023-09-18T00:00:00"/>
    <s v="25/9 SENT TO CPA for Pr creation"/>
    <m/>
    <s v="KEL"/>
    <m/>
    <s v="GOV2305229"/>
    <m/>
    <s v="TMEA/238136"/>
    <m/>
    <s v="PAC2310453"/>
    <m/>
    <s v="KEL-INT-0021-TP"/>
    <m/>
    <m/>
    <n v="0"/>
    <s v="PO Issued"/>
    <e v="#REF!"/>
    <x v="0"/>
    <s v="CPPM-PR"/>
    <n v="492"/>
    <m/>
    <m/>
    <s v=""/>
    <d v="2023-09-14T00:00:00"/>
    <s v="azharmm@tm.com.my"/>
    <n v="15384.81"/>
    <n v="1341.47"/>
    <s v="Additional PO (SI/VO)"/>
    <s v="1. Perubahan jalan penarikan kabel kerana tiada Closure mengikut pelan yang diberi._x000a_2. Closure/Joint F13 berada lebih kurang 105 MTR daripada pelan asal._x000a_3. Perubahan jalan dan pengunaan kabel 12C O/H kepada pengunaan kabel 12C U/G"/>
    <s v="TMone"/>
    <x v="4"/>
    <s v="MYGOV NEO KUK FOC SPUR 12C IBU PEJABAT LEMBAGA TEMBAKAU NEGARA"/>
    <e v="#N/A"/>
    <e v="#N/A"/>
    <m/>
    <d v="2023-08-30T00:00:00"/>
    <s v="KUK"/>
    <s v="Network Contractor"/>
    <s v="KEL-CAK-0308-TP"/>
    <m/>
    <s v="[{&quot;name&quot;:&quot;TP_SI 2_MYGOV NEO KUK FOC SPUR 12C IBU PEJABA_Mohd Azahar Bin Must.pdf&quot;,&quot;link&quot;:&quot;https://tm365-my.sharepoint.com/personal/badruznasrin_basri_tm_com_my/Documents/Apps/Microsoft%20Forms/Request%20New%20PR/Question%201/TP_SI%202_MYGOV%20NEO%20KUK%20FOC%20SPUR%2012C%20IBU%20PEJABA_Mohd%20Azahar%20Bin%20Must.pdf&quot;,&quot;id&quot;:&quot;01KO5DXPTUAVX637KDNBCKSN4HQHKKSN7C&quot;,&quot;type&quot;:null,&quot;size&quot;:782283,&quot;referenceId&quot;:&quot;01KO5DXPQ5MZMRNETRSZFK5SWTCDPCU6KL&quot;,&quot;driveId&quot;:&quot;b!GENIO6DB3UWzdulNK6evrT-LvdyhA0VIokS4fxAfqZJ9NS0deS_ETJs3VRRJUVZM&quot;,&quot;status&quot;:1,&quot;uploadSessionUrl&quot;:null}]"/>
    <n v="3400041268"/>
    <m/>
    <s v="[{&quot;name&quot;:&quot;Site Instruction 2_MYGOV NEO KUK FOC SPUR 12C_Mohd Azahar Bin Must.pdf&quot;,&quot;link&quot;:&quot;https://tm365-my.sharepoint.com/personal/badruznasrin_basri_tm_com_my/Documents/Apps/Microsoft%20Forms/Request%20New%20PR/Question/Site%20Instruction%202_MYGOV%20NEO%20KUK%20FOC%20SPUR%2012C_Mohd%20Azahar%20Bin%20Must.pdf&quot;,&quot;id&quot;:&quot;01KO5DXPWXIMFWOWEZHNCYWXH2FDRPKICT&quot;,&quot;type&quot;:null,&quot;size&quot;:743924,&quot;referenceId&quot;:&quot;01KO5DXPRXKBCAY2NOZBFYXCQK4E3RQ4BB&quot;,&quot;driveId&quot;:&quot;b!GENIO6DB3UWzdulNK6evrT-LvdyhA0VIokS4fxAfqZJ9NS0deS_ETJs3VRRJUVZM&quot;,&quot;status&quot;:1,&quot;uploadSessionUrl&quot;:null}]"/>
    <m/>
    <m/>
    <m/>
    <m/>
    <m/>
    <m/>
    <m/>
    <m/>
    <m/>
    <m/>
    <m/>
    <m/>
    <m/>
    <m/>
  </r>
  <r>
    <n v="655"/>
    <s v="Ahmad Zaki Bin Harris"/>
    <s v="8.3 Queried(other) Please fill in Remark"/>
    <m/>
    <s v="QC Completed "/>
    <m/>
    <s v="KD/PR"/>
    <m/>
    <s v="H5G2205572"/>
    <m/>
    <s v="TMNA/224415"/>
    <m/>
    <s v="PAC2221395"/>
    <m/>
    <s v="KD/PL-HTU-0241-TP"/>
    <m/>
    <m/>
    <n v="0"/>
    <s v="Queried - Require More Information From NeC/AND"/>
    <e v="#REF!"/>
    <x v="0"/>
    <s v="CPPM-PR"/>
    <n v="493"/>
    <m/>
    <m/>
    <s v=""/>
    <d v="2023-09-14T00:00:00"/>
    <s v="mohamadhairi.aziz@tm.com.my"/>
    <n v="7347"/>
    <n v="7346.73"/>
    <s v="Additional PO (SI/VO)"/>
    <s v="Kerja-kerja tarik kabel fiber untuk 2nd leg site 5G Jln Sultanah"/>
    <s v="TMG"/>
    <x v="0"/>
    <s v="H5G FOC AS F57/F58 CSR DKKSR0125_JLNSULTANAHA2 (DNB_HORIZON 5G)"/>
    <e v="#N/A"/>
    <e v="#N/A"/>
    <m/>
    <d v="2023-09-28T00:00:00"/>
    <s v="AS"/>
    <s v="Network Contractor"/>
    <m/>
    <m/>
    <s v="[{&quot;name&quot;:&quot;SURVEY PLAN - H5G FOC AS F57_F58 CSR DKKSR012_Mohamad Hairi Bin Az.pdf&quot;,&quot;link&quot;:&quot;https://tm365-my.sharepoint.com/personal/badruznasrin_basri_tm_com_my/Documents/Apps/Microsoft%20Forms/Request%20New%20PR/Question%201/SURVEY%20PLAN%20-%20H5G%20FOC%20AS%20F57_F58%20CSR%20DKKSR012_Mohamad%20Hairi%20Bin%20Az.pdf&quot;,&quot;id&quot;:&quot;01KO5DXPVITCTBCSJNLNE2E757GK6XJUYW&quot;,&quot;type&quot;:null,&quot;size&quot;:5669737,&quot;referenceId&quot;:&quot;01KO5DXPQ5MZMRNETRSZFK5SWTCDPCU6KL&quot;,&quot;driveId&quot;:&quot;b!GENIO6DB3UWzdulNK6evrT-LvdyhA0VIokS4fxAfqZJ9NS0deS_ETJs3VRRJUVZM&quot;,&quot;status&quot;:1,&quot;uploadSessionUrl&quot;:null}]"/>
    <n v="3400039107"/>
    <m/>
    <s v="[{&quot;name&quot;:&quot;BOQ 2ND JLN SULTANAH_Mohamad Hairi Bin Az.pdf&quot;,&quot;link&quot;:&quot;https://tm365-my.sharepoint.com/personal/badruznasrin_basri_tm_com_my/Documents/Apps/Microsoft%20Forms/Request%20New%20PR/Question/BOQ%202ND%20JLN%20SULTANAH_Mohamad%20Hairi%20Bin%20Az.pdf&quot;,&quot;id&quot;:&quot;01KO5DXPUQJG7NCXODBJAI6BRLCUW36EIK&quot;,&quot;type&quot;:null,&quot;size&quot;:738573,&quot;referenceId&quot;:&quot;01KO5DXPRXKBCAY2NOZBFYXCQK4E3RQ4BB&quot;,&quot;driveId&quot;:&quot;b!GENIO6DB3UWzdulNK6evrT-LvdyhA0VIokS4fxAfqZJ9NS0deS_ETJs3VRRJUVZM&quot;,&quot;status&quot;:1,&quot;uploadSessionUrl&quot;:null}]"/>
    <m/>
    <m/>
    <m/>
    <m/>
    <m/>
    <m/>
    <m/>
    <m/>
    <m/>
    <m/>
    <m/>
    <m/>
    <m/>
    <m/>
  </r>
  <r>
    <n v="656"/>
    <s v="Amran Bin Ramli"/>
    <s v="8.2 Queried - Pending TP Re-Submission"/>
    <d v="2023-09-26T00:00:00"/>
    <s v="NeC to update cable distance TP SI &amp; draf PR/BOQ"/>
    <m/>
    <s v="Sabah"/>
    <m/>
    <s v="SKR2100153"/>
    <m/>
    <s v="TMBA/220034"/>
    <m/>
    <s v="PAC2124178"/>
    <m/>
    <s v="TWU/SKN-SER-0507-TP"/>
    <m/>
    <m/>
    <n v="0"/>
    <s v="Queried - Require More Information From NeC/AND"/>
    <e v="#REF!"/>
    <x v="0"/>
    <s v="CPPM-PR"/>
    <n v="494"/>
    <m/>
    <m/>
    <s v=""/>
    <d v="2023-09-14T00:00:00"/>
    <s v="hajijul.jafar@tm.com.my"/>
    <n v="2020"/>
    <n v="280"/>
    <s v="Additional PO (SI/VO)"/>
    <s v="POLE EXTENDER..NOT UNDER PU &amp; PERLU UNTUK CROSSING JALAN UTAMA. DONE REQUEST IN GPOS. FORM B(APPB-09-2023-10508)"/>
    <s v="GNT"/>
    <x v="3"/>
    <s v="SKR1M FTTH ADD NYN_C055M  JLN CINA"/>
    <e v="#N/A"/>
    <e v="#N/A"/>
    <m/>
    <d v="2023-10-31T00:00:00"/>
    <s v="NYN"/>
    <s v="Network Contractor"/>
    <m/>
    <m/>
    <s v="[{&quot;name&quot;:&quot;QTTN POLE EXTENSION JALAN CINA sign_Mohamad Hajijul Bin.pdf&quot;,&quot;link&quot;:&quot;https://tm365-my.sharepoint.com/personal/badruznasrin_basri_tm_com_my/Documents/Apps/Microsoft%20Forms/Request%20New%20PR/Question%201/QTTN%20POLE%20EXTENSION%20JALAN%20CINA%20sign_Mohamad%20Hajijul%20Bin.pdf&quot;,&quot;id&quot;:&quot;01KO5DXPSQQNMF6L7LEZBJIFZMXA6E6NBR&quot;,&quot;type&quot;:null,&quot;size&quot;:2839975,&quot;referenceId&quot;:&quot;01KO5DXPQ5MZMRNETRSZFK5SWTCDPCU6KL&quot;,&quot;driveId&quot;:&quot;b!GENIO6DB3UWzdulNK6evrT-LvdyhA0VIokS4fxAfqZJ9NS0deS_ETJs3VRRJUVZM&quot;,&quot;status&quot;:1,&quot;uploadSessionUrl&quot;:null}]"/>
    <n v="3400039095"/>
    <m/>
    <s v="[{&quot;name&quot;:&quot;QTTN POLE EXTENSION JALAN CINA sign_Mohamad Hajijul Bin.pdf&quot;,&quot;link&quot;:&quot;https://tm365-my.sharepoint.com/personal/badruznasrin_basri_tm_com_my/Documents/Apps/Microsoft%20Forms/Request%20New%20PR/Question/QTTN%20POLE%20EXTENSION%20JALAN%20CINA%20sign_Mohamad%20Hajijul%20Bin.pdf&quot;,&quot;id&quot;:&quot;01KO5DXPTOUID425PEURBYIAWZQKOBGNKA&quot;,&quot;type&quot;:null,&quot;size&quot;:2839975,&quot;referenceId&quot;:&quot;01KO5DXPRXKBCAY2NOZBFYXCQK4E3RQ4BB&quot;,&quot;driveId&quot;:&quot;b!GENIO6DB3UWzdulNK6evrT-LvdyhA0VIokS4fxAfqZJ9NS0deS_ETJs3VRRJUVZM&quot;,&quot;status&quot;:1,&quot;uploadSessionUrl&quot;:null}]"/>
    <m/>
    <m/>
    <m/>
    <m/>
    <m/>
    <m/>
    <m/>
    <m/>
    <m/>
    <m/>
    <m/>
    <m/>
    <m/>
    <m/>
  </r>
  <r>
    <n v="657"/>
    <s v="Mohd Azrul Nizam Bin Aziz"/>
    <s v="11.0 PO Issued"/>
    <m/>
    <s v="4902147857"/>
    <m/>
    <s v="KD/PR"/>
    <m/>
    <s v="GOV2300178"/>
    <m/>
    <s v="TMNA/231150"/>
    <m/>
    <s v="PAC2305523"/>
    <m/>
    <s v="KD/PL-SPS-0440-TP"/>
    <m/>
    <m/>
    <n v="0"/>
    <s v="PO Issued"/>
    <e v="#REF!"/>
    <x v="0"/>
    <s v="CPPM-PR"/>
    <n v="495"/>
    <m/>
    <m/>
    <s v=""/>
    <d v="2023-09-14T00:00:00"/>
    <s v="kanuar.nor@tm.com.my"/>
    <n v="1443"/>
    <n v="560"/>
    <s v="Additional PO (SI/VO)"/>
    <s v="PO for Installation NID, Patching &amp; Tagging"/>
    <s v="TMone"/>
    <x v="4"/>
    <s v="MYGOV*NET FOC KMH F54/55 MOF (JKDM) KASTAM FUJI LOGISTICS KULIM HI-TECH PARK KULIM (IPME)-KMH_x000a_"/>
    <e v="#N/A"/>
    <e v="#N/A"/>
    <m/>
    <d v="2023-08-15T00:00:00"/>
    <s v="KMH"/>
    <s v="Network Contractor"/>
    <m/>
    <m/>
    <s v="[{&quot;name&quot;:&quot;BOQ NID MYGOV KASTAM FUJI_Khairul Anuar Bin Mo.pdf&quot;,&quot;link&quot;:&quot;https://tm365-my.sharepoint.com/personal/badruznasrin_basri_tm_com_my/Documents/Apps/Microsoft%20Forms/Request%20New%20PR/Question%201/BOQ%20NID%20MYGOV%20KASTAM%20FUJI_Khairul%20Anuar%20Bin%20Mo.pdf&quot;,&quot;id&quot;:&quot;01KO5DXPXOIXTTW6RAONFYVLHCI3ZSNYS3&quot;,&quot;type&quot;:null,&quot;size&quot;:276603,&quot;referenceId&quot;:&quot;01KO5DXPQ5MZMRNETRSZFK5SWTCDPCU6KL&quot;,&quot;driveId&quot;:&quot;b!GENIO6DB3UWzdulNK6evrT-LvdyhA0VIokS4fxAfqZJ9NS0deS_ETJs3VRRJUVZM&quot;,&quot;status&quot;:1,&quot;uploadSessionUrl&quot;:null}]"/>
    <n v="3400039035"/>
    <m/>
    <s v="[{&quot;name&quot;:&quot;COSTING NID MYGOV KASTAM FUJI_Khairul Anuar Bin Mo.xlsx&quot;,&quot;link&quot;:&quot;https://tm365-my.sharepoint.com/personal/badruznasrin_basri_tm_com_my/_layouts/15/Doc.aspx?sourcedoc=%7B18C5A532-B2B9-41E0-945B-FBD77F1C6C0D%7D&amp;file=COSTING%20NID%20MYGOV%20KASTAM%20FUJI_Khairul%20Anuar%20Bin%20Mo.xlsx&amp;action=default&amp;mobileredirect=true&quot;,&quot;id&quot;:&quot;01KO5DXPRSUXCRRONS4BAZIW73257RY3AN&quot;,&quot;type&quot;:null,&quot;size&quot;:229191,&quot;referenceId&quot;:&quot;01KO5DXPRXKBCAY2NOZBFYXCQK4E3RQ4BB&quot;,&quot;driveId&quot;:&quot;b!GENIO6DB3UWzdulNK6evrT-LvdyhA0VIokS4fxAfqZJ9NS0deS_ETJs3VRRJUVZM&quot;,&quot;status&quot;:1,&quot;uploadSessionUrl&quot;:null}]"/>
    <m/>
    <m/>
    <m/>
    <m/>
    <m/>
    <m/>
    <m/>
    <m/>
    <m/>
    <m/>
    <m/>
    <m/>
    <m/>
    <m/>
  </r>
  <r>
    <n v="658"/>
    <s v="Mohd Azrul Nizam Bin Aziz"/>
    <s v="11.0 PO Issued"/>
    <m/>
    <s v="4902147860"/>
    <m/>
    <s v="KD/PR"/>
    <m/>
    <s v="GOV2300132"/>
    <m/>
    <s v="TMNA/231055"/>
    <m/>
    <s v="PAC2304079"/>
    <m/>
    <s v="KD/PL-SPS-0441-TP"/>
    <m/>
    <m/>
    <n v="0"/>
    <s v="PO Issued"/>
    <e v="#REF!"/>
    <x v="0"/>
    <s v="CPPM-PR"/>
    <n v="496"/>
    <m/>
    <m/>
    <s v=""/>
    <d v="2023-09-14T00:00:00"/>
    <s v="kanuar.nor@tm.com.my"/>
    <n v="10249"/>
    <n v="560"/>
    <s v="Additional PO (SI/VO)"/>
    <s v="PO fir Installation NID, Patching &amp; Tagging."/>
    <s v="TMone"/>
    <x v="4"/>
    <s v="MYGOV*NET FOC KMH F47/48 BALAI BOMBA &amp; PENYELAMAT ZON KULIM_x000a_"/>
    <e v="#N/A"/>
    <e v="#N/A"/>
    <m/>
    <d v="2023-07-31T00:00:00"/>
    <s v="KMH"/>
    <s v="Network Contractor"/>
    <m/>
    <m/>
    <s v="[{&quot;name&quot;:&quot;BOQ NID MYGOV BOMBA KULIM (1)_Khairul Anuar Bin Mo.pdf&quot;,&quot;link&quot;:&quot;https://tm365-my.sharepoint.com/personal/badruznasrin_basri_tm_com_my/Documents/Apps/Microsoft%20Forms/Request%20New%20PR/Question%201/BOQ%20NID%20MYGOV%20BOMBA%20KULIM%20(1)_Khairul%20Anuar%20Bin%20Mo.pdf&quot;,&quot;id&quot;:&quot;01KO5DXPTW3WANGT7V5VE2UZAJDVCZZ5OR&quot;,&quot;type&quot;:null,&quot;size&quot;:276543,&quot;referenceId&quot;:&quot;01KO5DXPQ5MZMRNETRSZFK5SWTCDPCU6KL&quot;,&quot;driveId&quot;:&quot;b!GENIO6DB3UWzdulNK6evrT-LvdyhA0VIokS4fxAfqZJ9NS0deS_ETJs3VRRJUVZM&quot;,&quot;status&quot;:1,&quot;uploadSessionUrl&quot;:null}]"/>
    <n v="3400039035"/>
    <m/>
    <s v="[{&quot;name&quot;:&quot;COSTING NID MYGOV BOMBA KULIM_Khairul Anuar Bin Mo.xlsx&quot;,&quot;link&quot;:&quot;https://tm365-my.sharepoint.com/personal/badruznasrin_basri_tm_com_my/_layouts/15/Doc.aspx?sourcedoc=%7B545F069D-718F-4E72-93FF-3D606501F556%7D&amp;file=COSTING%20NID%20MYGOV%20BOMBA%20KULIM_Khairul%20Anuar%20Bin%20Mo.xlsx&amp;action=default&amp;mobileredirect=true&quot;,&quot;id&quot;:&quot;01KO5DXPU5AZPVJD3ROJHJH7Z5MBSQD5KW&quot;,&quot;type&quot;:null,&quot;size&quot;:229144,&quot;referenceId&quot;:&quot;01KO5DXPRXKBCAY2NOZBFYXCQK4E3RQ4BB&quot;,&quot;driveId&quot;:&quot;b!GENIO6DB3UWzdulNK6evrT-LvdyhA0VIokS4fxAfqZJ9NS0deS_ETJs3VRRJUVZM&quot;,&quot;status&quot;:1,&quot;uploadSessionUrl&quot;:null}]"/>
    <m/>
    <m/>
    <m/>
    <m/>
    <m/>
    <m/>
    <m/>
    <m/>
    <m/>
    <m/>
    <m/>
    <m/>
    <m/>
    <m/>
  </r>
  <r>
    <n v="659"/>
    <s v="Mohd Azrul Nizam Bin Aziz"/>
    <s v="11.0 PO Issued"/>
    <m/>
    <s v="4902148118"/>
    <m/>
    <s v="KD/PR"/>
    <m/>
    <s v="GOV2300328"/>
    <m/>
    <s v="TMNA/231472"/>
    <m/>
    <s v="PAC2305322"/>
    <m/>
    <s v="KD/PL-SPS-0442-TP"/>
    <m/>
    <m/>
    <n v="0"/>
    <s v="PO Issued"/>
    <e v="#REF!"/>
    <x v="0"/>
    <s v="CPPM-PR"/>
    <n v="497"/>
    <m/>
    <m/>
    <s v=""/>
    <d v="2023-09-14T00:00:00"/>
    <s v="kanuar.nor@tm.com.my"/>
    <n v="8200"/>
    <n v="560"/>
    <s v="Additional PO (SI/VO)"/>
    <s v="PO for Installation NID, Tagging &amp; Patching."/>
    <s v="TMone"/>
    <x v="4"/>
    <s v="MYGOV*NET FOC KM F22/23 JPJ CAW. KECIL KULIM(IPME)(99.7%)_x000a_"/>
    <e v="#N/A"/>
    <e v="#N/A"/>
    <m/>
    <d v="2023-08-15T00:00:00"/>
    <s v="KM"/>
    <s v="Network Contractor"/>
    <m/>
    <m/>
    <s v="[{&quot;name&quot;:&quot;BOQ NID MYGOV JPJ CAW KECIL KULIM (1)_Khairul Anuar Bin Mo.pdf&quot;,&quot;link&quot;:&quot;https://tm365-my.sharepoint.com/personal/badruznasrin_basri_tm_com_my/Documents/Apps/Microsoft%20Forms/Request%20New%20PR/Question%201/BOQ%20NID%20MYGOV%20JPJ%20CAW%20KECIL%20KULIM%20(1)_Khairul%20Anuar%20Bin%20Mo.pdf&quot;,&quot;id&quot;:&quot;01KO5DXPWMIMFV3XFGJFHZS7U26PLTRILI&quot;,&quot;type&quot;:null,&quot;size&quot;:276521,&quot;referenceId&quot;:&quot;01KO5DXPQ5MZMRNETRSZFK5SWTCDPCU6KL&quot;,&quot;driveId&quot;:&quot;b!GENIO6DB3UWzdulNK6evrT-LvdyhA0VIokS4fxAfqZJ9NS0deS_ETJs3VRRJUVZM&quot;,&quot;status&quot;:1,&quot;uploadSessionUrl&quot;:null}]"/>
    <n v="3400039035"/>
    <m/>
    <s v="[{&quot;name&quot;:&quot;COSTING NID MYGOV JPJ CAW KECIL KULIM_Khairul Anuar Bin Mo.xlsx&quot;,&quot;link&quot;:&quot;https://tm365-my.sharepoint.com/personal/badruznasrin_basri_tm_com_my/_layouts/15/Doc.aspx?sourcedoc=%7B20C5841A-86B5-42FB-95BF-F7EEC2589AD4%7D&amp;file=COSTING%20NID%20MYGOV%20JPJ%20CAW%20KECIL%20KULIM_Khairul%20Anuar%20Bin%20Mo.xlsx&amp;action=default&amp;mobileredirect=true&quot;,&quot;id&quot;:&quot;01KO5DXPQ2QTCSBNMG7NBJLP7X53BFRGWU&quot;,&quot;type&quot;:null,&quot;size&quot;:229134,&quot;referenceId&quot;:&quot;01KO5DXPRXKBCAY2NOZBFYXCQK4E3RQ4BB&quot;,&quot;driveId&quot;:&quot;b!GENIO6DB3UWzdulNK6evrT-LvdyhA0VIokS4fxAfqZJ9NS0deS_ETJs3VRRJUVZM&quot;,&quot;status&quot;:1,&quot;uploadSessionUrl&quot;:null}]"/>
    <m/>
    <m/>
    <m/>
    <m/>
    <m/>
    <m/>
    <m/>
    <m/>
    <m/>
    <m/>
    <m/>
    <m/>
    <m/>
    <m/>
  </r>
  <r>
    <n v="660"/>
    <s v="Mohd Azrul Nizam Bin Aziz"/>
    <s v="11.0 PO Issued"/>
    <m/>
    <s v="4902148032"/>
    <m/>
    <s v="KD/PR"/>
    <m/>
    <s v="GOV2300801"/>
    <m/>
    <s v="TMNA/231372"/>
    <m/>
    <s v="PAC2305274"/>
    <m/>
    <s v="KD/PL-SPS-0444-TP"/>
    <m/>
    <m/>
    <n v="0"/>
    <s v="PO Issued"/>
    <e v="#REF!"/>
    <x v="0"/>
    <s v="CPPM-PR"/>
    <n v="498"/>
    <m/>
    <m/>
    <s v=""/>
    <d v="2023-09-14T00:00:00"/>
    <s v="kanuar.nor@tm.com.my"/>
    <n v="1915"/>
    <n v="1120"/>
    <s v="Additional PO (SI/VO)"/>
    <s v="PO for Installation NID, Patching &amp; Tagging"/>
    <s v="TMone"/>
    <x v="4"/>
    <s v="MYGOV*NET FOC KM F22/23 PEJ IMIGRESEN KULIM (IPME)(99.9%)_x000a_"/>
    <e v="#N/A"/>
    <e v="#N/A"/>
    <m/>
    <d v="2023-07-31T00:00:00"/>
    <s v="KM"/>
    <s v="Network Contractor"/>
    <m/>
    <m/>
    <s v="[{&quot;name&quot;:&quot;BOQ NID MYGOV IMEGRESEN KULIM (1)_Khairul Anuar Bin Mo.pdf&quot;,&quot;link&quot;:&quot;https://tm365-my.sharepoint.com/personal/badruznasrin_basri_tm_com_my/Documents/Apps/Microsoft%20Forms/Request%20New%20PR/Question%201/BOQ%20NID%20MYGOV%20IMEGRESEN%20KULIM%20(1)_Khairul%20Anuar%20Bin%20Mo.pdf&quot;,&quot;id&quot;:&quot;01KO5DXPRINXR4HZO24JAJOIV3M3Q2DCTN&quot;,&quot;type&quot;:null,&quot;size&quot;:276545,&quot;referenceId&quot;:&quot;01KO5DXPQ5MZMRNETRSZFK5SWTCDPCU6KL&quot;,&quot;driveId&quot;:&quot;b!GENIO6DB3UWzdulNK6evrT-LvdyhA0VIokS4fxAfqZJ9NS0deS_ETJs3VRRJUVZM&quot;,&quot;status&quot;:1,&quot;uploadSessionUrl&quot;:null}]"/>
    <n v="3400039035"/>
    <m/>
    <s v="[{&quot;name&quot;:&quot;COSTING NID MYGOV IMEGRESEN KULIM_Khairul Anuar Bin Mo.xlsx&quot;,&quot;link&quot;:&quot;https://tm365-my.sharepoint.com/personal/badruznasrin_basri_tm_com_my/_layouts/15/Doc.aspx?sourcedoc=%7B3F01CF25-2B89-4F26-92DC-97590C7BEDF3%7D&amp;file=COSTING%20NID%20MYGOV%20IMEGRESEN%20KULIM_Khairul%20Anuar%20Bin%20Mo.xlsx&amp;action=default&amp;mobileredirect=true&quot;,&quot;id&quot;:&quot;01KO5DXPRFZ4AT7CJLEZHZFXEXLEGHX3PT&quot;,&quot;type&quot;:null,&quot;size&quot;:229150,&quot;referenceId&quot;:&quot;01KO5DXPRXKBCAY2NOZBFYXCQK4E3RQ4BB&quot;,&quot;driveId&quot;:&quot;b!GENIO6DB3UWzdulNK6evrT-LvdyhA0VIokS4fxAfqZJ9NS0deS_ETJs3VRRJUVZM&quot;,&quot;status&quot;:1,&quot;uploadSessionUrl&quot;:null}]"/>
    <m/>
    <m/>
    <m/>
    <m/>
    <m/>
    <m/>
    <m/>
    <m/>
    <m/>
    <m/>
    <m/>
    <m/>
    <m/>
    <m/>
  </r>
  <r>
    <n v="661"/>
    <s v="Ahmad Zaki Bin Harris"/>
    <s v="11.0 PO Issued"/>
    <m/>
    <s v="Re-submit to CPA for PR/PO Creation"/>
    <s v="4902150114"/>
    <s v="KD/PR"/>
    <m/>
    <s v="GOV2302412"/>
    <m/>
    <s v="TMNA/231737"/>
    <m/>
    <s v="PAC2306418"/>
    <m/>
    <s v="KD/PL-SPS-0443-TP"/>
    <m/>
    <m/>
    <n v="0"/>
    <s v="PO Issued"/>
    <e v="#REF!"/>
    <x v="0"/>
    <s v="CPPM-PR"/>
    <n v="499"/>
    <m/>
    <m/>
    <s v=""/>
    <d v="2023-09-14T00:00:00"/>
    <s v="kanuar.nor@tm.com.my"/>
    <n v="11331"/>
    <n v="1120"/>
    <s v="Additional PO (SI/VO)"/>
    <s v="PO for Installation NID, Patching &amp; Tagging"/>
    <s v="TMone"/>
    <x v="4"/>
    <s v="MYGOV*NET KM F22/23 KASTAM KOMPLEKS KASTAM KULIM (IPME)(99.9%)_x000a_"/>
    <e v="#N/A"/>
    <e v="#N/A"/>
    <m/>
    <d v="2023-08-15T00:00:00"/>
    <s v="KM"/>
    <s v="Network Contractor"/>
    <m/>
    <m/>
    <s v="[{&quot;name&quot;:&quot;BOQ NID MYGOT KOMPLEKS KASTAM KULIM_Khairul Anuar Bin Mo.pdf&quot;,&quot;link&quot;:&quot;https://tm365-my.sharepoint.com/personal/badruznasrin_basri_tm_com_my/Documents/Apps/Microsoft%20Forms/Request%20New%20PR/Question%201/BOQ%20NID%20MYGOT%20KOMPLEKS%20KASTAM%20KULIM_Khairul%20Anuar%20Bin%20Mo.pdf&quot;,&quot;id&quot;:&quot;01KO5DXPQ647B4X7PBCZHJEP3VFINY4CPP&quot;,&quot;type&quot;:null,&quot;size&quot;:275724,&quot;referenceId&quot;:&quot;01KO5DXPQ5MZMRNETRSZFK5SWTCDPCU6KL&quot;,&quot;driveId&quot;:&quot;b!GENIO6DB3UWzdulNK6evrT-LvdyhA0VIokS4fxAfqZJ9NS0deS_ETJs3VRRJUVZM&quot;,&quot;status&quot;:1,&quot;uploadSessionUrl&quot;:null}]"/>
    <n v="3400039035"/>
    <m/>
    <s v="[{&quot;name&quot;:&quot;COSTING NID MYGOV KOMPLEKS KASTAM KULIM_Khairul Anuar Bin Mo.xlsx&quot;,&quot;link&quot;:&quot;https://tm365-my.sharepoint.com/personal/badruznasrin_basri_tm_com_my/_layouts/15/Doc.aspx?sourcedoc=%7B9CAFF6B9-FE69-46F1-83C9-AB502861C510%7D&amp;file=COSTING%20NID%20MYGOV%20KOMPLEKS%20KASTAM%20KULIM_Khairul%20Anuar%20Bin%20Mo.xlsx&amp;action=default&amp;mobileredirect=true&quot;,&quot;id&quot;:&quot;01KO5DXPVZ62XZY2P66FDIHSNLKAUGDRIQ&quot;,&quot;type&quot;:null,&quot;size&quot;:229184,&quot;referenceId&quot;:&quot;01KO5DXPRXKBCAY2NOZBFYXCQK4E3RQ4BB&quot;,&quot;driveId&quot;:&quot;b!GENIO6DB3UWzdulNK6evrT-LvdyhA0VIokS4fxAfqZJ9NS0deS_ETJs3VRRJUVZM&quot;,&quot;status&quot;:1,&quot;uploadSessionUrl&quot;:null}]"/>
    <m/>
    <m/>
    <m/>
    <m/>
    <m/>
    <m/>
    <m/>
    <m/>
    <m/>
    <m/>
    <m/>
    <m/>
    <m/>
    <m/>
  </r>
  <r>
    <n v="514"/>
    <s v="Muhammad Nur Haimi Bin Amdan"/>
    <s v="12. Dropped by DNB"/>
    <m/>
    <s v="HIGHCOST - DROP SITE REFERED EMAIL Muhammad Afiq B"/>
    <m/>
    <s v="ST"/>
    <m/>
    <s v="H5G2204546"/>
    <m/>
    <s v="TMCA/224929"/>
    <s v="DBHSG0204"/>
    <s v="PAC2218360"/>
    <m/>
    <m/>
    <m/>
    <m/>
    <n v="0"/>
    <s v="Not Require PO"/>
    <e v="#REF!"/>
    <x v="0"/>
    <s v="5G-CPQ"/>
    <n v="39"/>
    <m/>
    <m/>
    <s v=""/>
    <d v="2023-09-13T00:00:00"/>
    <m/>
    <m/>
    <m/>
    <m/>
    <m/>
    <s v="TMG"/>
    <x v="0"/>
    <m/>
    <e v="#N/A"/>
    <e v="#N/A"/>
    <m/>
    <m/>
    <m/>
    <m/>
    <s v="ST-MKN-0449-TP"/>
    <m/>
    <m/>
    <m/>
    <m/>
    <m/>
    <m/>
    <m/>
    <m/>
    <m/>
    <m/>
    <m/>
    <m/>
    <m/>
    <m/>
    <m/>
    <m/>
    <m/>
    <m/>
    <m/>
  </r>
  <r>
    <n v="663"/>
    <s v="Ahmad Idrus Bin Abdul Talib"/>
    <s v="11.0 PO Issued"/>
    <m/>
    <s v="contract blocked"/>
    <m/>
    <s v="PJ"/>
    <m/>
    <s v="NRP2302091"/>
    <m/>
    <s v="TMCA/231650"/>
    <m/>
    <s v="PAC2308961"/>
    <m/>
    <s v="PJ-TRS-0024-TP"/>
    <m/>
    <m/>
    <n v="0"/>
    <s v="PO Issued"/>
    <e v="#REF!"/>
    <x v="0"/>
    <s v="CPPM-PR"/>
    <n v="501"/>
    <m/>
    <m/>
    <s v=""/>
    <d v="2023-09-14T00:00:00"/>
    <s v="engkuintan@tm.com.my"/>
    <n v="26734"/>
    <n v="6697.01"/>
    <s v="First PO"/>
    <m/>
    <s v="TMG"/>
    <x v="1"/>
    <s v="NRP FOC LTS F83 SPUR 12C VODAFONE FLEX JALAN TIANG U8/93_x000a_"/>
    <e v="#N/A"/>
    <e v="#N/A"/>
    <m/>
    <d v="2023-09-19T00:00:00"/>
    <s v="LTS"/>
    <s v="Network Contractor"/>
    <m/>
    <m/>
    <s v="[{&quot;name&quot;:&quot;TP NRP F83 VODAFONE_Engku Intan Norazlin.pdf&quot;,&quot;link&quot;:&quot;https://tm365-my.sharepoint.com/personal/badruznasrin_basri_tm_com_my/Documents/Apps/Microsoft%20Forms/Request%20New%20PR/Question%201/TP%20NRP%20F83%20VODAFONE_Engku%20Intan%20Norazlin.pdf&quot;,&quot;id&quot;:&quot;01KO5DXPTQRYLXITWHDBEJJBIEWGDBFZJN&quot;,&quot;type&quot;:null,&quot;size&quot;:1061214,&quot;referenceId&quot;:&quot;01KO5DXPQ5MZMRNETRSZFK5SWTCDPCU6KL&quot;,&quot;driveId&quot;:&quot;b!GENIO6DB3UWzdulNK6evrT-LvdyhA0VIokS4fxAfqZJ9NS0deS_ETJs3VRRJUVZM&quot;,&quot;status&quot;:1,&quot;uploadSessionUrl&quot;:null}]"/>
    <n v="3400038821"/>
    <s v="TR SERVICES SDN. BHD."/>
    <s v="[{&quot;name&quot;:&quot;BOQ-PJ-TRS-0024-TP_Engku Intan Norazlin.pdf&quot;,&quot;link&quot;:&quot;https://tm365-my.sharepoint.com/personal/badruznasrin_basri_tm_com_my/Documents/Apps/Microsoft%20Forms/Request%20New%20PR/Question/BOQ-PJ-TRS-0024-TP_Engku%20Intan%20Norazlin.pdf&quot;,&quot;id&quot;:&quot;01KO5DXPQOX34UQ2GSS5DZNRDFA7Y6Z2AC&quot;,&quot;type&quot;:null,&quot;size&quot;:262578,&quot;referenceId&quot;:&quot;01KO5DXPRXKBCAY2NOZBFYXCQK4E3RQ4BB&quot;,&quot;driveId&quot;:&quot;b!GENIO6DB3UWzdulNK6evrT-LvdyhA0VIokS4fxAfqZJ9NS0deS_ETJs3VRRJUVZM&quot;,&quot;status&quot;:1,&quot;uploadSessionUrl&quot;:null}]"/>
    <m/>
    <m/>
    <m/>
    <m/>
    <m/>
    <m/>
    <m/>
    <m/>
    <m/>
    <m/>
    <m/>
    <m/>
    <m/>
    <m/>
  </r>
  <r>
    <n v="664"/>
    <s v="Zubaidah Binti Ya"/>
    <s v="11.0 PO Issued"/>
    <m/>
    <n v="4902150091"/>
    <n v="4902150091"/>
    <s v="SB"/>
    <m/>
    <s v="SNP2200255"/>
    <m/>
    <s v="TMCA/225784"/>
    <m/>
    <s v="PAC2224057"/>
    <m/>
    <s v="SB-SHL-0076-TP_x0009_"/>
    <m/>
    <m/>
    <n v="0"/>
    <s v="PO Issued"/>
    <e v="#REF!"/>
    <x v="0"/>
    <s v="CPPM-PR"/>
    <n v="502"/>
    <m/>
    <m/>
    <s v=""/>
    <d v="2023-09-14T00:00:00"/>
    <s v="ahazmi@tm.com.my"/>
    <n v="130805.11"/>
    <n v="63345.89"/>
    <s v="Additional PO (SI/VO)"/>
    <s v="Pertambahan FOC E/Side F15 24C IBAT untuk FDC TPG_C035.Exciting E/Side habis."/>
    <s v="TMone"/>
    <x v="6"/>
    <s v="KKM KPOP2 FTTH TPG_C035 BBA1013 SEKOLAH KEBANGSAAN SUNGAI JUDAH_x000a_"/>
    <e v="#N/A"/>
    <e v="#N/A"/>
    <m/>
    <d v="2023-09-30T00:00:00"/>
    <s v="TPG"/>
    <s v="Other Contract"/>
    <m/>
    <n v="3400038795"/>
    <m/>
    <m/>
    <m/>
    <s v="[{&quot;name&quot;:&quot;SLD SHAL ESIDE TPG C035_Arif Hazmi Bin Yaaco.pdf&quot;,&quot;link&quot;:&quot;https://tm365-my.sharepoint.com/personal/badruznasrin_basri_tm_com_my/Documents/Apps/Microsoft%20Forms/Request%20New%20PR/Question/SLD%20SHAL%20ESIDE%20TPG%20C035_Arif%20Hazmi%20Bin%20Yaaco.pdf&quot;,&quot;id&quot;:&quot;01KO5DXPUP5TOG3AWKHBH3GATU42YUIR7Z&quot;,&quot;type&quot;:null,&quot;size&quot;:48105,&quot;referenceId&quot;:&quot;01KO5DXPRXKBCAY2NOZBFYXCQK4E3RQ4BB&quot;,&quot;driveId&quot;:&quot;b!GENIO6DB3UWzdulNK6evrT-LvdyhA0VIokS4fxAfqZJ9NS0deS_ETJs3VRRJUVZM&quot;,&quot;status&quot;:1,&quot;uploadSessionUrl&quot;:null},{&quot;name&quot;:&quot;VO BOQ ESIDE TPG C035 (2)_Arif Hazmi Bin Yaaco.docx&quot;,&quot;link&quot;:&quot;https://tm365-my.sharepoint.com/personal/badruznasrin_basri_tm_com_my/_layouts/15/Doc.aspx?sourcedoc=%7B5191FD37-5C4F-4F21-B991-F92A410D1429%7D&amp;file=VO%20BOQ%20ESIDE%20TPG%20C035%20(2)_Arif%20Hazmi%20Bin%20Yaaco.docx&amp;action=default&amp;mobileredirect=true&quot;,&quot;id&quot;:&quot;01KO5DXPRX7WIVCT24EFH3TEPZFJAQ2FBJ&quot;,&quot;type&quot;:null,&quot;size&quot;:18937,&quot;referenceId&quot;:&quot;01KO5DXPRXKBCAY2NOZBFYXCQK4E3RQ4BB&quot;,&quot;driveId&quot;:&quot;b!GENIO6DB3UWzdulNK6evrT-LvdyhA0VIokS4fxAfqZJ9NS0deS_ETJs3VRRJUVZM&quot;,&quot;status&quot;:1,&quot;uploadSessionUrl&quot;:null},{&quot;name&quot;:&quot;Tpg c035 SI_Arif Hazmi Bin Yaaco.pdf&quot;,&quot;link&quot;:&quot;https://tm365-my.sharepoint.com/personal/badruznasrin_basri_tm_com_my/Documents/Apps/Microsoft%20Forms/Request%20New%20PR/Question/Tpg%20c035%20SI_Arif%20Hazmi%20Bin%20Yaaco.pdf&quot;,&quot;id&quot;:&quot;01KO5DXPRQWTPFBT2D5BD2KHG3LKFU74R7&quot;,&quot;type&quot;:null,&quot;size&quot;:418113,&quot;referenceId&quot;:&quot;01KO5DXPRXKBCAY2NOZBFYXCQK4E3RQ4BB&quot;,&quot;driveId&quot;:&quot;b!GENIO6DB3UWzdulNK6evrT-LvdyhA0VIokS4fxAfqZJ9NS0deS_ETJs3VRRJUVZM&quot;,&quot;status&quot;:1,&quot;uploadSessionUrl&quot;:null}]"/>
    <m/>
    <m/>
    <m/>
    <m/>
    <m/>
    <m/>
    <m/>
    <m/>
    <m/>
    <m/>
    <m/>
    <m/>
    <m/>
    <m/>
  </r>
  <r>
    <n v="665"/>
    <s v="Ilman Afif Bin Zulkifli"/>
    <s v="8.3 Queried(other) Please fill in Remark"/>
    <d v="2023-10-02T00:00:00"/>
    <s v="QC already completed. done email to AND"/>
    <m/>
    <s v="Sarawak"/>
    <m/>
    <s v="GOV2300823"/>
    <m/>
    <s v="TMWA/237099"/>
    <m/>
    <s v="PAC2308729"/>
    <m/>
    <m/>
    <m/>
    <m/>
    <n v="0"/>
    <s v="Queried - Require More Information From NeC/AND"/>
    <e v="#REF!"/>
    <x v="0"/>
    <s v="CPPM-PR"/>
    <n v="503"/>
    <m/>
    <m/>
    <s v=""/>
    <d v="2023-09-14T00:00:00"/>
    <s v="BUNKATAN@TM.COM.MY"/>
    <n v="1216"/>
    <n v="652.17999999999995"/>
    <s v="Additional PO (SI/VO)"/>
    <s v="extra work at site"/>
    <s v="TMone"/>
    <x v="4"/>
    <s v="FOC LTG_F19 (SPUR 24C) FOR PEJABAT IMIGRESEN UTC MIRI, JALAN RAJA 98000"/>
    <e v="#N/A"/>
    <e v="#N/A"/>
    <m/>
    <d v="2023-08-18T00:00:00"/>
    <s v="mr"/>
    <s v="Other Contract"/>
    <m/>
    <n v="3400038703"/>
    <m/>
    <m/>
    <m/>
    <s v="[{&quot;name&quot;:&quot;2023-09-14 140003_Bun Katan Katan.pdf&quot;,&quot;link&quot;:&quot;https://tm365-my.sharepoint.com/personal/badruznasrin_basri_tm_com_my/Documents/Apps/Microsoft%20Forms/Request%20New%20PR/Question/2023-09-14%20140003_Bun%20Katan%20Katan.pdf&quot;,&quot;id&quot;:&quot;01KO5DXPTQTOYW5RRQ2JF27P3Z3BSRFMAJ&quot;,&quot;type&quot;:null,&quot;size&quot;:227585,&quot;referenceId&quot;:&quot;01KO5DXPRXKBCAY2NOZBFYXCQK4E3RQ4BB&quot;,&quot;driveId&quot;:&quot;b!GENIO6DB3UWzdulNK6evrT-LvdyhA0VIokS4fxAfqZJ9NS0deS_ETJs3VRRJUVZM&quot;,&quot;status&quot;:1,&quot;uploadSessionUrl&quot;:null}]"/>
    <m/>
    <m/>
    <m/>
    <m/>
    <m/>
    <m/>
    <m/>
    <m/>
    <m/>
    <m/>
    <m/>
    <m/>
    <m/>
    <m/>
  </r>
  <r>
    <n v="666"/>
    <s v="Mohd Shahfre Bin Sa'afie"/>
    <s v="11.0 PO Issued"/>
    <m/>
    <s v="4902148819"/>
    <s v="4902148819"/>
    <s v="SB"/>
    <m/>
    <s v="TMCA/231943"/>
    <m/>
    <s v="TMCA/231943"/>
    <m/>
    <s v="PAC2311090"/>
    <m/>
    <s v="SB-GRN-0006-TP"/>
    <m/>
    <m/>
    <n v="0"/>
    <s v="PO Issued"/>
    <e v="#REF!"/>
    <x v="0"/>
    <s v="CPPM-PR"/>
    <n v="504"/>
    <m/>
    <m/>
    <s v=""/>
    <d v="2023-09-14T00:00:00"/>
    <s v="atirah.razak@tm.com.my"/>
    <n v="12616"/>
    <n v="3696.2"/>
    <s v="First PO"/>
    <m/>
    <s v="TMG"/>
    <x v="3"/>
    <s v="5G DBKSG0717 FOC BB F10F11 12C TMN SRI ENDAH (JLN RAWANG)"/>
    <e v="#N/A"/>
    <e v="#N/A"/>
    <m/>
    <d v="2023-09-02T00:00:00"/>
    <s v="BB"/>
    <s v="Network Contractor"/>
    <m/>
    <m/>
    <s v="[{&quot;name&quot;:&quot;SLD TP 5G DBKSG0717 FOC BB F10F11 12C TMN SRI_Siti Atirah Razak.pdf&quot;,&quot;link&quot;:&quot;https://tm365-my.sharepoint.com/personal/badruznasrin_basri_tm_com_my/Documents/Apps/Microsoft%20Forms/Request%20New%20PR/Question%201/SLD%20TP%205G%20DBKSG0717%20FOC%20BB%20F10F11%2012C%20TMN%20SRI_Siti%20Atirah%20Razak.pdf&quot;,&quot;id&quot;:&quot;01KO5DXPWABST3L4UKRFGKQGX3GN7BWRKM&quot;,&quot;type&quot;:null,&quot;size&quot;:31545,&quot;referenceId&quot;:&quot;01KO5DXPQ5MZMRNETRSZFK5SWTCDPCU6KL&quot;,&quot;driveId&quot;:&quot;b!GENIO6DB3UWzdulNK6evrT-LvdyhA0VIokS4fxAfqZJ9NS0deS_ETJs3VRRJUVZM&quot;,&quot;status&quot;:1,&quot;uploadSessionUrl&quot;:null}]"/>
    <n v="3400039855"/>
    <m/>
    <s v="[{&quot;name&quot;:&quot;CMS_boq_5G DBKSG0717 FOC BB F10F11 12C TMN SR_Siti Atirah Razak.pdf&quot;,&quot;link&quot;:&quot;https://tm365-my.sharepoint.com/personal/badruznasrin_basri_tm_com_my/Documents/Apps/Microsoft%20Forms/Request%20New%20PR/Question/CMS_boq_5G%20DBKSG0717%20FOC%20BB%20F10F11%2012C%20TMN%20SR_Siti%20Atirah%20Razak.pdf&quot;,&quot;id&quot;:&quot;01KO5DXPQ7H4C7OWGBX5FKBX5PJMI5PJ5U&quot;,&quot;type&quot;:null,&quot;size&quot;:154494,&quot;referenceId&quot;:&quot;01KO5DXPRXKBCAY2NOZBFYXCQK4E3RQ4BB&quot;,&quot;driveId&quot;:&quot;b!GENIO6DB3UWzdulNK6evrT-LvdyhA0VIokS4fxAfqZJ9NS0deS_ETJs3VRRJUVZM&quot;,&quot;status&quot;:1,&quot;uploadSessionUrl&quot;:null}]"/>
    <m/>
    <m/>
    <m/>
    <m/>
    <m/>
    <m/>
    <m/>
    <m/>
    <m/>
    <m/>
    <m/>
    <m/>
    <m/>
    <m/>
  </r>
  <r>
    <n v="667"/>
    <s v="Mohd Nasharulhisham Bin Mohd Nasir"/>
    <s v="11.0 PO Issued"/>
    <d v="2023-09-18T00:00:00"/>
    <s v="4902148516"/>
    <m/>
    <s v="ST"/>
    <m/>
    <s v="NRP2302798"/>
    <m/>
    <s v="TMCA/231861"/>
    <m/>
    <s v="PAC2310539"/>
    <m/>
    <s v="ST-A&amp;Y-0148-TP"/>
    <m/>
    <m/>
    <n v="0"/>
    <s v="PO Issued"/>
    <e v="#REF!"/>
    <x v="0"/>
    <s v="CPPM-PR"/>
    <n v="505"/>
    <m/>
    <m/>
    <s v=""/>
    <d v="2023-09-14T00:00:00"/>
    <s v="sazrilanwar@tm.com.my"/>
    <n v="3896"/>
    <n v="2778.2"/>
    <s v="Additional PO (SI/VO)"/>
    <s v="Additional work due to site condition. Proposed cable joint full."/>
    <s v="TMone"/>
    <x v="1"/>
    <s v="NRP FOC F031 / F032  ALLIANCE BANK MALAYSIA BERHAD- DESA PARK CITY (IPME) - KE"/>
    <e v="#N/A"/>
    <e v="#N/A"/>
    <m/>
    <d v="2023-09-22T00:00:00"/>
    <s v="KE"/>
    <s v="Network Contractor"/>
    <m/>
    <m/>
    <s v="[{&quot;name&quot;:&quot;VO_Technical Proposal for TM Landed Project T_Sazril Anwar Bin Zul.pptx&quot;,&quot;link&quot;:&quot;https://tm365-my.sharepoint.com/personal/badruznasrin_basri_tm_com_my/_layouts/15/Doc.aspx?sourcedoc=%7BEBE409D6-D7EF-4515-B430-A959C1FF6440%7D&amp;file=VO_Technical%20Proposal%20for%20TM%20Landed%20Project%20T_Sazril%20Anwar%20Bin%20Zul.pptx&amp;action=edit&amp;mobileredirect=true&quot;,&quot;id&quot;:&quot;01KO5DXPWWBHSOX36XCVC3IMFJLHA76ZCA&quot;,&quot;type&quot;:null,&quot;size&quot;:6448271,&quot;referenceId&quot;:&quot;01KO5DXPQ5MZMRNETRSZFK5SWTCDPCU6KL&quot;,&quot;driveId&quot;:&quot;b!GENIO6DB3UWzdulNK6evrT-LvdyhA0VIokS4fxAfqZJ9NS0deS_ETJs3VRRJUVZM&quot;,&quot;status&quot;:1,&quot;uploadSessionUrl&quot;:null}]"/>
    <n v="3400038486"/>
    <m/>
    <s v="[{&quot;name&quot;:&quot;VO - BOQ ,ALLIANCE BANK 2_Sazril Anwar Bin Zul.pdf&quot;,&quot;link&quot;:&quot;https://tm365-my.sharepoint.com/personal/badruznasrin_basri_tm_com_my/Documents/Apps/Microsoft%20Forms/Request%20New%20PR/Question/VO%20-%20BOQ%20,ALLIANCE%20BANK%202_Sazril%20Anwar%20Bin%20Zul.pdf&quot;,&quot;id&quot;:&quot;01KO5DXPXFU4DEXIYP2RHYIAEIKPLBGQJX&quot;,&quot;type&quot;:null,&quot;size&quot;:559370,&quot;referenceId&quot;:&quot;01KO5DXPRXKBCAY2NOZBFYXCQK4E3RQ4BB&quot;,&quot;driveId&quot;:&quot;b!GENIO6DB3UWzdulNK6evrT-LvdyhA0VIokS4fxAfqZJ9NS0deS_ETJs3VRRJUVZM&quot;,&quot;status&quot;:1,&quot;uploadSessionUrl&quot;:null}]"/>
    <m/>
    <m/>
    <m/>
    <m/>
    <m/>
    <m/>
    <m/>
    <m/>
    <m/>
    <m/>
    <m/>
    <m/>
    <m/>
    <m/>
  </r>
  <r>
    <n v="668"/>
    <s v="Mohd Nasharulhisham Bin Mohd Nasir"/>
    <s v="11.0 PO Issued"/>
    <d v="2023-09-15T00:00:00"/>
    <s v="4902147798"/>
    <m/>
    <s v="ST"/>
    <m/>
    <s v="H5G2200955"/>
    <m/>
    <s v="TMCA/222309"/>
    <m/>
    <s v=" PAC2205484"/>
    <m/>
    <s v="ST-MIC-0311-TP"/>
    <m/>
    <m/>
    <n v="0"/>
    <s v="PO Issued"/>
    <e v="#REF!"/>
    <x v="0"/>
    <s v="CPPM-PR"/>
    <n v="506"/>
    <m/>
    <m/>
    <s v=""/>
    <d v="2023-09-14T00:00:00"/>
    <s v="sazrilanwar@tm.com.my"/>
    <n v="57936"/>
    <n v="3131"/>
    <s v="First PO"/>
    <m/>
    <s v="TMG"/>
    <x v="0"/>
    <s v="5G DNB DBPET1195 FOC KE F029-F030 FOR PARADESARUSTICACONDOMINIUM H5G2200955"/>
    <e v="#N/A"/>
    <e v="#N/A"/>
    <m/>
    <d v="2023-09-30T00:00:00"/>
    <s v="KE"/>
    <s v="Network Contractor"/>
    <m/>
    <m/>
    <s v="[{&quot;name&quot;:&quot;TECHNICAL PROPOSAL - IW 5G_DBPET1195_PARADESA_Sazril Anwar Bin Zul.pdf&quot;,&quot;link&quot;:&quot;https://tm365-my.sharepoint.com/personal/badruznasrin_basri_tm_com_my/Documents/Apps/Microsoft%20Forms/Request%20New%20PR/Question%201/TECHNICAL%20PROPOSAL%20-%20IW%205G_DBPET1195_PARADESA_Sazril%20Anwar%20Bin%20Zul.pdf&quot;,&quot;id&quot;:&quot;01KO5DXPR3BW42HIW4HJGKTY5HIWXHWXAI&quot;,&quot;type&quot;:null,&quot;size&quot;:6275453,&quot;referenceId&quot;:&quot;01KO5DXPQ5MZMRNETRSZFK5SWTCDPCU6KL&quot;,&quot;driveId&quot;:&quot;b!GENIO6DB3UWzdulNK6evrT-LvdyhA0VIokS4fxAfqZJ9NS0deS_ETJs3VRRJUVZM&quot;,&quot;status&quot;:1,&quot;uploadSessionUrl&quot;:null}]"/>
    <n v="3400038730"/>
    <m/>
    <s v="[{&quot;name&quot;:&quot;BOQ - LOR 0311 - TMCA222309 -  5G DNB DBPET11_Sazril Anwar Bin Zul.pdf&quot;,&quot;link&quot;:&quot;https://tm365-my.sharepoint.com/personal/badruznasrin_basri_tm_com_my/Documents/Apps/Microsoft%20Forms/Request%20New%20PR/Question/BOQ%20-%20LOR%200311%20-%20TMCA222309%20-%20%205G%20DNB%20DBPET11_Sazril%20Anwar%20Bin%20Zul.pdf&quot;,&quot;id&quot;:&quot;01KO5DXPUQ7MXUDJJZDNDKZVPB7CXIG4GC&quot;,&quot;type&quot;:null,&quot;size&quot;:125441,&quot;referenceId&quot;:&quot;01KO5DXPRXKBCAY2NOZBFYXCQK4E3RQ4BB&quot;,&quot;driveId&quot;:&quot;b!GENIO6DB3UWzdulNK6evrT-LvdyhA0VIokS4fxAfqZJ9NS0deS_ETJs3VRRJUVZM&quot;,&quot;status&quot;:1,&quot;uploadSessionUrl&quot;:null}]"/>
    <m/>
    <m/>
    <m/>
    <m/>
    <m/>
    <m/>
    <m/>
    <m/>
    <m/>
    <m/>
    <m/>
    <m/>
    <m/>
    <m/>
  </r>
  <r>
    <n v="669"/>
    <s v="Mohd Nasharulhisham Bin Mohd Nasir"/>
    <s v="11.0 PO Issued"/>
    <d v="2023-09-15T00:00:00"/>
    <s v="4902147889"/>
    <m/>
    <s v="ST"/>
    <m/>
    <s v="H5G2200955"/>
    <m/>
    <s v="TMCA/222309"/>
    <m/>
    <s v=" PAC2205484"/>
    <m/>
    <s v="ST-MIC-0294-TP"/>
    <m/>
    <m/>
    <n v="0"/>
    <s v="PO Issued"/>
    <e v="#REF!"/>
    <x v="0"/>
    <s v="CPPM-PR"/>
    <n v="507"/>
    <m/>
    <m/>
    <s v=""/>
    <d v="2023-09-14T00:00:00"/>
    <s v="sazrilanwar@tm.com.my"/>
    <n v="57936"/>
    <n v="560"/>
    <s v="First PO"/>
    <m/>
    <s v="TMG"/>
    <x v="0"/>
    <s v="5G DNB DBPET1195 FOC KE F029-F030 FOR PARADESARUSTICACONDOMINIUM H5G2200955"/>
    <e v="#N/A"/>
    <e v="#N/A"/>
    <m/>
    <d v="2023-09-30T00:00:00"/>
    <s v="KE"/>
    <s v="Network Contractor"/>
    <m/>
    <m/>
    <s v="[{&quot;name&quot;:&quot;ST-UAT LOR 0294 - 5G_DBPET1195_PARADESARUSTIC_Sazril Anwar Bin Zul.pdf&quot;,&quot;link&quot;:&quot;https://tm365-my.sharepoint.com/personal/badruznasrin_basri_tm_com_my/Documents/Apps/Microsoft%20Forms/Request%20New%20PR/Question%201/ST-UAT%20LOR%200294%20-%205G_DBPET1195_PARADESARUSTIC_Sazril%20Anwar%20Bin%20Zul.pdf&quot;,&quot;id&quot;:&quot;01KO5DXPQZHMFN4XCPNJBJRUQTYKOX22MD&quot;,&quot;type&quot;:null,&quot;size&quot;:6275453,&quot;referenceId&quot;:&quot;01KO5DXPQ5MZMRNETRSZFK5SWTCDPCU6KL&quot;,&quot;driveId&quot;:&quot;b!GENIO6DB3UWzdulNK6evrT-LvdyhA0VIokS4fxAfqZJ9NS0deS_ETJs3VRRJUVZM&quot;,&quot;status&quot;:1,&quot;uploadSessionUrl&quot;:null}]"/>
    <n v="3400038730"/>
    <m/>
    <s v="[{&quot;name&quot;:&quot;BOQ CSR - LOR 0294 TP TMCA-222309 - 5G DNB DB_Sazril Anwar Bin Zul.pdf&quot;,&quot;link&quot;:&quot;https://tm365-my.sharepoint.com/personal/badruznasrin_basri_tm_com_my/Documents/Apps/Microsoft%20Forms/Request%20New%20PR/Question/BOQ%20CSR%20-%20LOR%200294%20TP%20TMCA-222309%20-%205G%20DNB%20DB_Sazril%20Anwar%20Bin%20Zul.pdf&quot;,&quot;id&quot;:&quot;01KO5DXPV7SFXC6KP6XNFYDP7BEJR57JW3&quot;,&quot;type&quot;:null,&quot;size&quot;:95642,&quot;referenceId&quot;:&quot;01KO5DXPRXKBCAY2NOZBFYXCQK4E3RQ4BB&quot;,&quot;driveId&quot;:&quot;b!GENIO6DB3UWzdulNK6evrT-LvdyhA0VIokS4fxAfqZJ9NS0deS_ETJs3VRRJUVZM&quot;,&quot;status&quot;:1,&quot;uploadSessionUrl&quot;:null}]"/>
    <m/>
    <m/>
    <m/>
    <m/>
    <m/>
    <m/>
    <m/>
    <m/>
    <m/>
    <m/>
    <m/>
    <m/>
    <m/>
    <m/>
  </r>
  <r>
    <n v="670"/>
    <s v="Ts. Khairul Amilin Bin Mohamed Yusof"/>
    <s v="11.0 PO Issued"/>
    <m/>
    <s v="4902147974"/>
    <m/>
    <s v="PG"/>
    <m/>
    <s v="H5G2206019"/>
    <m/>
    <s v="TMNA/224797"/>
    <m/>
    <s v="PAC2223166"/>
    <m/>
    <s v="PG-SHM-0040-TP"/>
    <m/>
    <m/>
    <n v="0"/>
    <s v="PO Issued"/>
    <e v="#REF!"/>
    <x v="0"/>
    <s v="CPPM-PR"/>
    <n v="508"/>
    <m/>
    <m/>
    <s v=""/>
    <d v="2023-09-14T00:00:00"/>
    <s v="ainulizzati.zakaria@tm.com.my"/>
    <n v="34729"/>
    <n v="2956.44"/>
    <s v="Additional PO (SI/VO)"/>
    <s v="MICRO TRENCHING WORKS DUE TO CUSTOMER INFRA DAMAGE."/>
    <s v="TMG"/>
    <x v="0"/>
    <s v="DPTML0382_PARADISE SANDY BAY"/>
    <e v="#N/A"/>
    <e v="#N/A"/>
    <m/>
    <d v="2023-09-25T00:00:00"/>
    <s v="TJB"/>
    <s v="Network Contractor"/>
    <m/>
    <m/>
    <s v="[{&quot;name&quot;:&quot;TP DNB 5G PROJECT - PNG_214_DPTML0382_PARADIS_Ainul Izzati Binti Z.pdf&quot;,&quot;link&quot;:&quot;https://tm365-my.sharepoint.com/personal/badruznasrin_basri_tm_com_my/Documents/Apps/Microsoft%20Forms/Request%20New%20PR/Question%201/TP%20DNB%205G%20PROJECT%20-%20PNG_214_DPTML0382_PARADIS_Ainul%20Izzati%20Binti%20Z.pdf&quot;,&quot;id&quot;:&quot;01KO5DXPWT56YMIF5ES5FJ6X7SYWI3BUUQ&quot;,&quot;type&quot;:null,&quot;size&quot;:1056758,&quot;referenceId&quot;:&quot;01KO5DXPQ5MZMRNETRSZFK5SWTCDPCU6KL&quot;,&quot;driveId&quot;:&quot;b!GENIO6DB3UWzdulNK6evrT-LvdyhA0VIokS4fxAfqZJ9NS0deS_ETJs3VRRJUVZM&quot;,&quot;status&quot;:1,&quot;uploadSessionUrl&quot;:null}]"/>
    <n v="3400038793"/>
    <m/>
    <s v="[{&quot;name&quot;:&quot;BOQ WAY H5G PARADISE SANDY BAY HOTEL_Ainul Izzati Binti Z.pdf&quot;,&quot;link&quot;:&quot;https://tm365-my.sharepoint.com/personal/badruznasrin_basri_tm_com_my/Documents/Apps/Microsoft%20Forms/Request%20New%20PR/Question/BOQ%20WAY%20H5G%20PARADISE%20SANDY%20BAY%20HOTEL_Ainul%20Izzati%20Binti%20Z.pdf&quot;,&quot;id&quot;:&quot;01KO5DXPXO65DGIIADFNELLVCKZ5LSL3V2&quot;,&quot;type&quot;:null,&quot;size&quot;:242246,&quot;referenceId&quot;:&quot;01KO5DXPRXKBCAY2NOZBFYXCQK4E3RQ4BB&quot;,&quot;driveId&quot;:&quot;b!GENIO6DB3UWzdulNK6evrT-LvdyhA0VIokS4fxAfqZJ9NS0deS_ETJs3VRRJUVZM&quot;,&quot;status&quot;:1,&quot;uploadSessionUrl&quot;:null}]"/>
    <m/>
    <m/>
    <m/>
    <m/>
    <m/>
    <m/>
    <m/>
    <m/>
    <m/>
    <m/>
    <m/>
    <m/>
    <m/>
    <m/>
  </r>
  <r>
    <n v="671"/>
    <s v="Hasrul Nizam Bin Othman"/>
    <s v="11.0 PO Issued"/>
    <d v="2023-09-15T00:00:00"/>
    <s v="PO 4902150122"/>
    <s v="PO 4902150122"/>
    <s v="PHG"/>
    <m/>
    <s v="RER1950085"/>
    <m/>
    <s v="TMEA/231412"/>
    <m/>
    <s v="PAC2308187"/>
    <m/>
    <s v="PHG-NRO-0166-TP"/>
    <m/>
    <m/>
    <n v="0"/>
    <s v="PO Issued"/>
    <e v="#REF!"/>
    <x v="0"/>
    <s v="CPPM-PR"/>
    <n v="509"/>
    <m/>
    <m/>
    <s v=""/>
    <d v="2023-09-14T00:00:00"/>
    <s v="sitimaizatuakma@tm.com.my"/>
    <n v="54129"/>
    <n v="26939.38"/>
    <s v="First PO"/>
    <m/>
    <s v="TMone"/>
    <x v="3"/>
    <s v="REROUTING FOC ACCESS PE - SG. MIANG"/>
    <e v="#N/A"/>
    <e v="#N/A"/>
    <m/>
    <d v="2023-06-30T00:00:00"/>
    <s v="PE"/>
    <s v="Network Contractor"/>
    <m/>
    <m/>
    <s v="[{&quot;name&quot;:&quot;Budget Paper Sg.Miang_Siti Maizatuakma Bin.pdf&quot;,&quot;link&quot;:&quot;https://tm365-my.sharepoint.com/personal/badruznasrin_basri_tm_com_my/Documents/Apps/Microsoft%20Forms/Request%20New%20PR/Question%201/Budget%20Paper%20Sg.Miang_Siti%20Maizatuakma%20Bin.pdf&quot;,&quot;id&quot;:&quot;01KO5DXPQPWPT3UZZVAZBI2DPYCYGZZ7OH&quot;,&quot;type&quot;:null,&quot;size&quot;:1248920,&quot;referenceId&quot;:&quot;01KO5DXPQ5MZMRNETRSZFK5SWTCDPCU6KL&quot;,&quot;driveId&quot;:&quot;b!GENIO6DB3UWzdulNK6evrT-LvdyhA0VIokS4fxAfqZJ9NS0deS_ETJs3VRRJUVZM&quot;,&quot;status&quot;:1,&quot;uploadSessionUrl&quot;:null}]"/>
    <n v="3400038506"/>
    <m/>
    <s v="[{&quot;name&quot;:&quot;BOQ (2)_Siti Maizatuakma Bin.xlsx&quot;,&quot;link&quot;:&quot;https://tm365-my.sharepoint.com/personal/badruznasrin_basri_tm_com_my/_layouts/15/Doc.aspx?sourcedoc=%7B1FBDFDF2-B1D7-420E-B8B5-6DDFBCC91AB9%7D&amp;file=BOQ%20(2)_Siti%20Maizatuakma%20Bin.xlsx&amp;action=default&amp;mobileredirect=true&quot;,&quot;id&quot;:&quot;01KO5DXPXS7W6R7V5RBZBLRNLN366MSGVZ&quot;,&quot;type&quot;:null,&quot;size&quot;:219058,&quot;referenceId&quot;:&quot;01KO5DXPRXKBCAY2NOZBFYXCQK4E3RQ4BB&quot;,&quot;driveId&quot;:&quot;b!GENIO6DB3UWzdulNK6evrT-LvdyhA0VIokS4fxAfqZJ9NS0deS_ETJs3VRRJUVZM&quot;,&quot;status&quot;:1,&quot;uploadSessionUrl&quot;:null}]"/>
    <m/>
    <m/>
    <m/>
    <m/>
    <m/>
    <m/>
    <m/>
    <m/>
    <m/>
    <m/>
    <m/>
    <m/>
    <m/>
    <m/>
  </r>
  <r>
    <n v="672"/>
    <s v="Muhamad Zaini Bin Mahamad Sarip"/>
    <s v="11.0 PO Issued"/>
    <d v="2023-09-18T00:00:00"/>
    <s v=""/>
    <m/>
    <s v="KEL"/>
    <m/>
    <s v="VCT2200090"/>
    <m/>
    <s v="TMEA/226092"/>
    <m/>
    <s v="PAC2207841"/>
    <m/>
    <s v="KEL-CAK-0326-TP"/>
    <m/>
    <m/>
    <n v="0"/>
    <s v="PO Issued"/>
    <e v="#REF!"/>
    <x v="0"/>
    <s v="CPPM-PR"/>
    <n v="510"/>
    <m/>
    <m/>
    <s v=""/>
    <d v="2023-09-14T00:00:00"/>
    <s v="azharmm@tm.com.my"/>
    <n v="339.83"/>
    <n v="339.49"/>
    <s v="Additional PO (SI/VO)"/>
    <s v="Concrete encase &amp; breaking for cover manhole"/>
    <s v="TMone"/>
    <x v="3"/>
    <s v="SI VC TELECOMS MUI FOC SPUR 12C SMK LALOH"/>
    <e v="#N/A"/>
    <e v="#N/A"/>
    <m/>
    <d v="2023-09-30T00:00:00"/>
    <s v="MUI"/>
    <s v="Network Contractor"/>
    <m/>
    <m/>
    <s v="[{&quot;name&quot;:&quot;TP SI VC SMK LALOH_Mohd Azahar Bin Must.pdf&quot;,&quot;link&quot;:&quot;https://tm365-my.sharepoint.com/personal/badruznasrin_basri_tm_com_my/Documents/Apps/Microsoft%20Forms/Request%20New%20PR/Question%201/TP%20SI%20VC%20SMK%20LALOH_Mohd%20Azahar%20Bin%20Must.pdf&quot;,&quot;id&quot;:&quot;01KO5DXPWFHPSA57NP6FHYKWD3LHLAZWVQ&quot;,&quot;type&quot;:null,&quot;size&quot;:219214,&quot;referenceId&quot;:&quot;01KO5DXPQ5MZMRNETRSZFK5SWTCDPCU6KL&quot;,&quot;driveId&quot;:&quot;b!GENIO6DB3UWzdulNK6evrT-LvdyhA0VIokS4fxAfqZJ9NS0deS_ETJs3VRRJUVZM&quot;,&quot;status&quot;:1,&quot;uploadSessionUrl&quot;:null}]"/>
    <n v="3400033554"/>
    <m/>
    <s v="[{&quot;name&quot;:&quot;SI VC SMK LALOH_Mohd Azahar Bin Must.pdf&quot;,&quot;link&quot;:&quot;https://tm365-my.sharepoint.com/personal/badruznasrin_basri_tm_com_my/Documents/Apps/Microsoft%20Forms/Request%20New%20PR/Question/SI%20VC%20SMK%20LALOH_Mohd%20Azahar%20Bin%20Must.pdf&quot;,&quot;id&quot;:&quot;01KO5DXPXEJQ3RSHRVNFG3J6CQAQHSAPVI&quot;,&quot;type&quot;:null,&quot;size&quot;:190988,&quot;referenceId&quot;:&quot;01KO5DXPRXKBCAY2NOZBFYXCQK4E3RQ4BB&quot;,&quot;driveId&quot;:&quot;b!GENIO6DB3UWzdulNK6evrT-LvdyhA0VIokS4fxAfqZJ9NS0deS_ETJs3VRRJUVZM&quot;,&quot;status&quot;:1,&quot;uploadSessionUrl&quot;:null}]"/>
    <m/>
    <m/>
    <m/>
    <m/>
    <m/>
    <m/>
    <m/>
    <m/>
    <m/>
    <m/>
    <m/>
    <m/>
    <m/>
    <m/>
  </r>
  <r>
    <n v="673"/>
    <s v="Nor Alia Binti Ismail Khafidz"/>
    <s v="11.0 PO Issued"/>
    <d v="2023-09-15T00:00:00"/>
    <s v="done request ret/tof 20/9/23.ret/tof done 27/9/23"/>
    <m/>
    <s v="MSC"/>
    <m/>
    <s v="SRR2204579"/>
    <m/>
    <s v="TMCA/230508"/>
    <m/>
    <s v="PAC2302506"/>
    <m/>
    <s v="MSC-LIT-0093-TP"/>
    <m/>
    <m/>
    <n v="0"/>
    <s v="PO Issued"/>
    <e v="#REF!"/>
    <x v="0"/>
    <s v="CPPM-PR"/>
    <n v="511"/>
    <m/>
    <m/>
    <s v=""/>
    <d v="2023-09-14T00:00:00"/>
    <s v="ahmadfirdzauddin@tm.com.my"/>
    <n v="1"/>
    <n v="9450"/>
    <s v="Additional PO (SI/VO)"/>
    <s v="SI untuk bayaran mapping consultant."/>
    <s v="Unifi"/>
    <x v="5"/>
    <s v="SRR FTTH KIN_C999_105 THE HAVRE BUKIT JALIL_x000a_"/>
    <e v="#N/A"/>
    <e v="#N/A"/>
    <m/>
    <d v="2023-09-30T00:00:00"/>
    <s v="BJL"/>
    <s v="Network Contractor"/>
    <s v=" MSC-LIT-0093-TP"/>
    <m/>
    <s v="[{&quot;name&quot;:&quot;RUSB-2542-INV-THEHAVRE_Ahmad Firdzauddin Bi.pdf&quot;,&quot;link&quot;:&quot;https://tm365-my.sharepoint.com/personal/badruznasrin_basri_tm_com_my/Documents/Apps/Microsoft%20Forms/Request%20New%20PR/Question%201/RUSB-2542-INV-THEHAVRE_Ahmad%20Firdzauddin%20Bi.pdf&quot;,&quot;id&quot;:&quot;01KO5DXPRJIIAPURT6SFELZV3SQJ7RAHCE&quot;,&quot;type&quot;:null,&quot;size&quot;:167496,&quot;referenceId&quot;:&quot;01KO5DXPQ5MZMRNETRSZFK5SWTCDPCU6KL&quot;,&quot;driveId&quot;:&quot;b!GENIO6DB3UWzdulNK6evrT-LvdyhA0VIokS4fxAfqZJ9NS0deS_ETJs3VRRJUVZM&quot;,&quot;status&quot;:1,&quot;uploadSessionUrl&quot;:null}]"/>
    <n v="3400038963"/>
    <s v="LITE KABEL SDN. BHD."/>
    <s v="[{&quot;name&quot;:&quot;Detail BOQ Havre Residence_Ahmad Firdzauddin Bi.pdf&quot;,&quot;link&quot;:&quot;https://tm365-my.sharepoint.com/personal/badruznasrin_basri_tm_com_my/Documents/Apps/Microsoft%20Forms/Request%20New%20PR/Question/Detail%20BOQ%20Havre%20Residence_Ahmad%20Firdzauddin%20Bi.pdf&quot;,&quot;id&quot;:&quot;01KO5DXPQOBRGCNFEOFFBK6PTRN22NIP6B&quot;,&quot;type&quot;:null,&quot;size&quot;:618743,&quot;referenceId&quot;:&quot;01KO5DXPRXKBCAY2NOZBFYXCQK4E3RQ4BB&quot;,&quot;driveId&quot;:&quot;b!GENIO6DB3UWzdulNK6evrT-LvdyhA0VIokS4fxAfqZJ9NS0deS_ETJs3VRRJUVZM&quot;,&quot;status&quot;:1,&quot;uploadSessionUrl&quot;:null}]"/>
    <m/>
    <m/>
    <m/>
    <m/>
    <m/>
    <m/>
    <m/>
    <m/>
    <m/>
    <m/>
    <m/>
    <m/>
    <m/>
    <m/>
  </r>
  <r>
    <n v="674"/>
    <s v="Mohd Azrul Nizam Bin Aziz"/>
    <s v="11.0 PO Issued"/>
    <m/>
    <s v="4902147972"/>
    <m/>
    <s v="KD/PR"/>
    <m/>
    <s v="H5G2204102"/>
    <m/>
    <s v="TMNA/223306"/>
    <m/>
    <s v="PAC2218950"/>
    <m/>
    <s v="KD/PL-KAE-0191-TP"/>
    <m/>
    <m/>
    <n v="0"/>
    <s v="PO Issued"/>
    <e v="#REF!"/>
    <x v="0"/>
    <s v="CPPM-PR"/>
    <n v="512"/>
    <m/>
    <m/>
    <s v=""/>
    <d v="2023-09-14T00:00:00"/>
    <s v="kanuar.nor@tm.com.my"/>
    <n v="20842"/>
    <n v="15414.04"/>
    <s v="Additional PO (SI/VO)"/>
    <s v="additional work from 1st PO"/>
    <s v="TMG"/>
    <x v="0"/>
    <s v="H5G_FOC KMI F07/08 24C CSR DKKLM0332_JLN LUNAS(DNB_HORIZON 5G)_x000a_"/>
    <e v="#N/A"/>
    <e v="#N/A"/>
    <m/>
    <d v="2023-03-31T00:00:00"/>
    <s v="KMI"/>
    <s v="Network Contractor"/>
    <m/>
    <m/>
    <s v="[{&quot;name&quot;:&quot;BOQ H5G_FOC KMI F0708 24C CSR DKKLM0332_JLN L_Khairul Anuar Bin Mo.pdf&quot;,&quot;link&quot;:&quot;https://tm365-my.sharepoint.com/personal/badruznasrin_basri_tm_com_my/Documents/Apps/Microsoft%20Forms/Request%20New%20PR/Question%201/BOQ%20H5G_FOC%20KMI%20F0708%2024C%20CSR%20DKKLM0332_JLN%20L_Khairul%20Anuar%20Bin%20Mo.pdf&quot;,&quot;id&quot;:&quot;01KO5DXPSOWOYJ5DEACRDKCPFVSOTRHBOK&quot;,&quot;type&quot;:null,&quot;size&quot;:899065,&quot;referenceId&quot;:&quot;01KO5DXPQ5MZMRNETRSZFK5SWTCDPCU6KL&quot;,&quot;driveId&quot;:&quot;b!GENIO6DB3UWzdulNK6evrT-LvdyhA0VIokS4fxAfqZJ9NS0deS_ETJs3VRRJUVZM&quot;,&quot;status&quot;:1,&quot;uploadSessionUrl&quot;:null}]"/>
    <n v="3400038600"/>
    <m/>
    <s v="[{&quot;name&quot;:&quot;BOQ H5G_FOC KMI F0708 24C CSR DKKLM0332_JLN L_Khairul Anuar Bin Mo.pdf&quot;,&quot;link&quot;:&quot;https://tm365-my.sharepoint.com/personal/badruznasrin_basri_tm_com_my/Documents/Apps/Microsoft%20Forms/Request%20New%20PR/Question/BOQ%20H5G_FOC%20KMI%20F0708%2024C%20CSR%20DKKLM0332_JLN%20L_Khairul%20Anuar%20Bin%20Mo.pdf&quot;,&quot;id&quot;:&quot;01KO5DXPRMU3RXGRB37JCZDMVV75UXXVZZ&quot;,&quot;type&quot;:null,&quot;size&quot;:899065,&quot;referenceId&quot;:&quot;01KO5DXPRXKBCAY2NOZBFYXCQK4E3RQ4BB&quot;,&quot;driveId&quot;:&quot;b!GENIO6DB3UWzdulNK6evrT-LvdyhA0VIokS4fxAfqZJ9NS0deS_ETJs3VRRJUVZM&quot;,&quot;status&quot;:1,&quot;uploadSessionUrl&quot;:null}]"/>
    <m/>
    <m/>
    <m/>
    <m/>
    <m/>
    <m/>
    <m/>
    <m/>
    <m/>
    <m/>
    <m/>
    <m/>
    <m/>
    <m/>
  </r>
  <r>
    <n v="675"/>
    <s v="Nor Alia Binti Ismail Khafidz"/>
    <s v="11.0 PO Issued"/>
    <m/>
    <s v=""/>
    <m/>
    <s v="MSC"/>
    <m/>
    <s v="H5G2200905"/>
    <m/>
    <s v="TMCA/220886"/>
    <m/>
    <s v="PAC2204230"/>
    <m/>
    <s v="MSC-PKR-0425-TP"/>
    <m/>
    <m/>
    <n v="0"/>
    <s v="PO Issued"/>
    <e v="#REF!"/>
    <x v="0"/>
    <s v="CPPM-PR"/>
    <n v="513"/>
    <m/>
    <m/>
    <s v=""/>
    <d v="2023-09-14T00:00:00"/>
    <s v="mnorhisham@tm.com.my"/>
    <n v="45199"/>
    <n v="24918.95"/>
    <s v="First PO"/>
    <m/>
    <s v="TMG"/>
    <x v="0"/>
    <s v="DNB H5G HDD 2W CBJ DBSEP1858 BULATAN PER LAMAN VIEW"/>
    <e v="#N/A"/>
    <e v="#N/A"/>
    <m/>
    <d v="2023-09-29T00:00:00"/>
    <s v="CBJ"/>
    <s v="Network Contractor"/>
    <s v="MSC-PKR-0425-TP"/>
    <m/>
    <s v="[{&quot;name&quot;:&quot;TP - DNB H5G HDD 2W CBJ DBSEP1858 BULATAN PER_Mohd Norhisham Bin I.pdf&quot;,&quot;link&quot;:&quot;https://tm365-my.sharepoint.com/personal/badruznasrin_basri_tm_com_my/Documents/Apps/Microsoft%20Forms/Request%20New%20PR/Question%201/TP%20-%20DNB%20H5G%20HDD%202W%20CBJ%20DBSEP1858%20BULATAN%20PER_Mohd%20Norhisham%20Bin%20I.pdf&quot;,&quot;id&quot;:&quot;01KO5DXPVGPI2P4QJD5RGLNZ7YTEBHFGEQ&quot;,&quot;type&quot;:null,&quot;size&quot;:437695,&quot;referenceId&quot;:&quot;01KO5DXPQ5MZMRNETRSZFK5SWTCDPCU6KL&quot;,&quot;driveId&quot;:&quot;b!GENIO6DB3UWzdulNK6evrT-LvdyhA0VIokS4fxAfqZJ9NS0deS_ETJs3VRRJUVZM&quot;,&quot;status&quot;:1,&quot;uploadSessionUrl&quot;:null}]"/>
    <n v="3400038998"/>
    <s v="PAKARCOM SDN.BHD."/>
    <s v="[{&quot;name&quot;:&quot;BOQ - CBJ LAMAN VIEW-AMENDMENT_Mohd Norhisham Bin I.pdf&quot;,&quot;link&quot;:&quot;https://tm365-my.sharepoint.com/personal/badruznasrin_basri_tm_com_my/Documents/Apps/Microsoft%20Forms/Request%20New%20PR/Question/BOQ%20-%20CBJ%20LAMAN%20VIEW-AMENDMENT_Mohd%20Norhisham%20Bin%20I.pdf&quot;,&quot;id&quot;:&quot;01KO5DXPUCVOJQT2RTJBD3ZQBO5UG7XZMQ&quot;,&quot;type&quot;:null,&quot;size&quot;:201985,&quot;referenceId&quot;:&quot;01KO5DXPRXKBCAY2NOZBFYXCQK4E3RQ4BB&quot;,&quot;driveId&quot;:&quot;b!GENIO6DB3UWzdulNK6evrT-LvdyhA0VIokS4fxAfqZJ9NS0deS_ETJs3VRRJUVZM&quot;,&quot;status&quot;:1,&quot;uploadSessionUrl&quot;:null}]"/>
    <m/>
    <m/>
    <m/>
    <m/>
    <m/>
    <m/>
    <m/>
    <m/>
    <m/>
    <m/>
    <m/>
    <m/>
    <m/>
    <m/>
  </r>
  <r>
    <n v="676"/>
    <m/>
    <s v="11.0 PO Issued"/>
    <m/>
    <s v="PO:4902148049"/>
    <m/>
    <s v="Sarawak"/>
    <m/>
    <s v="BRP2300089"/>
    <m/>
    <s v="TMWA/232082"/>
    <m/>
    <s v="PAC2311271"/>
    <m/>
    <s v="KG/SB-VIG-0091-TP"/>
    <m/>
    <m/>
    <n v="0"/>
    <s v="PO Issued"/>
    <e v="#REF!"/>
    <x v="0"/>
    <s v="CPPM-PR"/>
    <n v="514"/>
    <m/>
    <m/>
    <s v=""/>
    <d v="2023-09-14T00:00:00"/>
    <s v="saifuddinothman.kamal@tm.com.my"/>
    <n v="69908"/>
    <n v="6960.8"/>
    <s v="First PO"/>
    <m/>
    <s v="TMG"/>
    <x v="7"/>
    <s v="BR SWK FOC OYAA_F10 12C SEKOLAH KEBANGSAAN KPG TEH"/>
    <e v="#N/A"/>
    <e v="#N/A"/>
    <m/>
    <d v="2023-09-27T00:00:00"/>
    <s v="OYAA"/>
    <s v="Network Contractor"/>
    <m/>
    <m/>
    <s v="[{&quot;name&quot;:&quot;20230914 TP_PLAN_TMWA232082_Mohammad Saifuddin O.pdf&quot;,&quot;link&quot;:&quot;https://tm365-my.sharepoint.com/personal/badruznasrin_basri_tm_com_my/Documents/Apps/Microsoft%20Forms/Request%20New%20PR/Question%201/20230914%20TP_PLAN_TMWA232082_Mohammad%20Saifuddin%20O.pdf&quot;,&quot;id&quot;:&quot;01KO5DXPT35RHEFPQ3FVDKNCJAAGLYV7KX&quot;,&quot;type&quot;:null,&quot;size&quot;:1079048,&quot;referenceId&quot;:&quot;01KO5DXPQ5MZMRNETRSZFK5SWTCDPCU6KL&quot;,&quot;driveId&quot;:&quot;b!GENIO6DB3UWzdulNK6evrT-LvdyhA0VIokS4fxAfqZJ9NS0deS_ETJs3VRRJUVZM&quot;,&quot;status&quot;:1,&quot;uploadSessionUrl&quot;:null},{&quot;name&quot;:&quot;20230914 DSR_TMWA232082_Mohammad Saifuddin O.pdf&quot;,&quot;link&quot;:&quot;https://tm365-my.sharepoint.com/personal/badruznasrin_basri_tm_com_my/Documents/Apps/Microsoft%20Forms/Request%20New%20PR/Question%201/20230914%20DSR_TMWA232082_Mohammad%20Saifuddin%20O.pdf&quot;,&quot;id&quot;:&quot;01KO5DXPTW2ME7BQFMWZFI7ZFIQ66G3BS5&quot;,&quot;type&quot;:null,&quot;size&quot;:525228,&quot;referenceId&quot;:&quot;01KO5DXPQ5MZMRNETRSZFK5SWTCDPCU6KL&quot;,&quot;driveId&quot;:&quot;b!GENIO6DB3UWzdulNK6evrT-LvdyhA0VIokS4fxAfqZJ9NS0deS_ETJs3VRRJUVZM&quot;,&quot;status&quot;:1,&quot;uploadSessionUrl&quot;:null},{&quot;name&quot;:&quot;SPHERE _ PAC2311271_Mohammad Saifuddin O.pdf&quot;,&quot;link&quot;:&quot;https://tm365-my.sharepoint.com/personal/badruznasrin_basri_tm_com_my/Documents/Apps/Microsoft%20Forms/Request%20New%20PR/Question%201/SPHERE%20_%20PAC2311271_Mohammad%20Saifuddin%20O.pdf&quot;,&quot;id&quot;:&quot;01KO5DXPQWJKFLZ4B6IZBL7EVGASSVVPFU&quot;,&quot;type&quot;:null,&quot;size&quot;:602306,&quot;referenceId&quot;:&quot;01KO5DXPQ5MZMRNETRSZFK5SWTCDPCU6KL&quot;,&quot;driveId&quot;:&quot;b!GENIO6DB3UWzdulNK6evrT-LvdyhA0VIokS4fxAfqZJ9NS0deS_ETJs3VRRJUVZM&quot;,&quot;status&quot;:1,&quot;uploadSessionUrl&quot;:null}]"/>
    <n v="3400039063"/>
    <m/>
    <s v="[{&quot;name&quot;:&quot;20230914 BOQ TMWA.232082_Mohammad Saifuddin O.pdf&quot;,&quot;link&quot;:&quot;https://tm365-my.sharepoint.com/personal/badruznasrin_basri_tm_com_my/Documents/Apps/Microsoft%20Forms/Request%20New%20PR/Question/20230914%20BOQ%20TMWA.232082_Mohammad%20Saifuddin%20O.pdf&quot;,&quot;id&quot;:&quot;01KO5DXPS7ERSS5A2EJ5B2TLLRMXG5ICBI&quot;,&quot;type&quot;:null,&quot;size&quot;:638619,&quot;referenceId&quot;:&quot;01KO5DXPRXKBCAY2NOZBFYXCQK4E3RQ4BB&quot;,&quot;driveId&quot;:&quot;b!GENIO6DB3UWzdulNK6evrT-LvdyhA0VIokS4fxAfqZJ9NS0deS_ETJs3VRRJUVZM&quot;,&quot;status&quot;:1,&quot;uploadSessionUrl&quot;:null},{&quot;name&quot;:&quot;20230914 COSTING TMWA.232082_Mohammad Saifuddin O.pdf&quot;,&quot;link&quot;:&quot;https://tm365-my.sharepoint.com/personal/badruznasrin_basri_tm_com_my/Documents/Apps/Microsoft%20Forms/Request%20New%20PR/Question/20230914%20COSTING%20TMWA.232082_Mohammad%20Saifuddin%20O.pdf&quot;,&quot;id&quot;:&quot;01KO5DXPSX3DGKDM6HWRG3JN3DUAUWJHTH&quot;,&quot;type&quot;:null,&quot;size&quot;:835337,&quot;referenceId&quot;:&quot;01KO5DXPRXKBCAY2NOZBFYXCQK4E3RQ4BB&quot;,&quot;driveId&quot;:&quot;b!GENIO6DB3UWzdulNK6evrT-LvdyhA0VIokS4fxAfqZJ9NS0deS_ETJs3VRRJUVZM&quot;,&quot;status&quot;:1,&quot;uploadSessionUrl&quot;:null}]"/>
    <m/>
    <m/>
    <m/>
    <m/>
    <m/>
    <m/>
    <m/>
    <m/>
    <m/>
    <m/>
    <m/>
    <m/>
    <m/>
    <m/>
  </r>
  <r>
    <n v="677"/>
    <m/>
    <s v="11.0 PO Issued"/>
    <m/>
    <s v="PO:4902148007"/>
    <m/>
    <s v="Sarawak"/>
    <m/>
    <s v="BRP2300004"/>
    <m/>
    <s v="TMWA/232083"/>
    <m/>
    <s v="PAC2311274"/>
    <m/>
    <s v="KG/SB-VIG-0091-TP"/>
    <m/>
    <m/>
    <n v="0"/>
    <s v="PO Issued"/>
    <e v="#REF!"/>
    <x v="0"/>
    <s v="CPPM-PR"/>
    <n v="515"/>
    <m/>
    <m/>
    <s v=""/>
    <d v="2023-09-14T00:00:00"/>
    <s v="saifuddinothman.kamal@tm.com.my"/>
    <n v="29855"/>
    <n v="2772.66"/>
    <s v="First PO"/>
    <m/>
    <s v="TMG"/>
    <x v="7"/>
    <s v="BR SWK FOC OYAA_F10 12C SEKOLAH JENIS KEBANGSAAN (CINA) YAK TEE"/>
    <e v="#N/A"/>
    <e v="#N/A"/>
    <m/>
    <d v="2023-09-28T00:00:00"/>
    <s v="OYAA"/>
    <s v="Network Contractor"/>
    <m/>
    <m/>
    <s v="[{&quot;name&quot;:&quot;20230914 TMWA.232083 SJK YAK TEE_Mohammad Saifuddin O.pdf&quot;,&quot;link&quot;:&quot;https://tm365-my.sharepoint.com/personal/badruznasrin_basri_tm_com_my/Documents/Apps/Microsoft%20Forms/Request%20New%20PR/Question%201/20230914%20TMWA.232083%20SJK%20YAK%20TEE_Mohammad%20Saifuddin%20O.pdf&quot;,&quot;id&quot;:&quot;01KO5DXPXO73QLQHANAFHLWIVOOPHEHKPE&quot;,&quot;type&quot;:null,&quot;size&quot;:1193491,&quot;referenceId&quot;:&quot;01KO5DXPQ5MZMRNETRSZFK5SWTCDPCU6KL&quot;,&quot;driveId&quot;:&quot;b!GENIO6DB3UWzdulNK6evrT-LvdyhA0VIokS4fxAfqZJ9NS0deS_ETJs3VRRJUVZM&quot;,&quot;status&quot;:1,&quot;uploadSessionUrl&quot;:null},{&quot;name&quot;:&quot;DSR_TMWA232083 YAK TEE SIGNED_Mohammad Saifuddin O.pdf&quot;,&quot;link&quot;:&quot;https://tm365-my.sharepoint.com/personal/badruznasrin_basri_tm_com_my/Documents/Apps/Microsoft%20Forms/Request%20New%20PR/Question%201/DSR_TMWA232083%20YAK%20TEE%20SIGNED_Mohammad%20Saifuddin%20O.pdf&quot;,&quot;id&quot;:&quot;01KO5DXPURIMPZ56VE2VH3YBMILBXCRJKC&quot;,&quot;type&quot;:null,&quot;size&quot;:536535,&quot;referenceId&quot;:&quot;01KO5DXPQ5MZMRNETRSZFK5SWTCDPCU6KL&quot;,&quot;driveId&quot;:&quot;b!GENIO6DB3UWzdulNK6evrT-LvdyhA0VIokS4fxAfqZJ9NS0deS_ETJs3VRRJUVZM&quot;,&quot;status&quot;:1,&quot;uploadSessionUrl&quot;:null},{&quot;name&quot;:&quot;SPHERE _ PAC2311274_Mohammad Saifuddin O.pdf&quot;,&quot;link&quot;:&quot;https://tm365-my.sharepoint.com/personal/badruznasrin_basri_tm_com_my/Documents/Apps/Microsoft%20Forms/Request%20New%20PR/Question%201/SPHERE%20_%20PAC2311274_Mohammad%20Saifuddin%20O.pdf&quot;,&quot;id&quot;:&quot;01KO5DXPUB2TBQDAWZVFE2P6L4KGNP2D4Y&quot;,&quot;type&quot;:null,&quot;size&quot;:627502,&quot;referenceId&quot;:&quot;01KO5DXPQ5MZMRNETRSZFK5SWTCDPCU6KL&quot;,&quot;driveId&quot;:&quot;b!GENIO6DB3UWzdulNK6evrT-LvdyhA0VIokS4fxAfqZJ9NS0deS_ETJs3VRRJUVZM&quot;,&quot;status&quot;:1,&quot;uploadSessionUrl&quot;:null}]"/>
    <n v="3400039063"/>
    <m/>
    <s v="[{&quot;name&quot;:&quot;20230914 BOQ TMWA.232083 SJK YAK TEE SIGNED_Mohammad Saifuddin O.pdf&quot;,&quot;link&quot;:&quot;https://tm365-my.sharepoint.com/personal/badruznasrin_basri_tm_com_my/Documents/Apps/Microsoft%20Forms/Request%20New%20PR/Question/20230914%20BOQ%20TMWA.232083%20SJK%20YAK%20TEE%20SIGNED_Mohammad%20Saifuddin%20O.pdf&quot;,&quot;id&quot;:&quot;01KO5DXPUST4K7KXECIFAIAHNAJOFHVKBQ&quot;,&quot;type&quot;:null,&quot;size&quot;:816052,&quot;referenceId&quot;:&quot;01KO5DXPRXKBCAY2NOZBFYXCQK4E3RQ4BB&quot;,&quot;driveId&quot;:&quot;b!GENIO6DB3UWzdulNK6evrT-LvdyhA0VIokS4fxAfqZJ9NS0deS_ETJs3VRRJUVZM&quot;,&quot;status&quot;:1,&quot;uploadSessionUrl&quot;:null},{&quot;name&quot;:&quot;20230914 Costing TMWA.232083 SIGNED_Mohammad Saifuddin O.pdf&quot;,&quot;link&quot;:&quot;https://tm365-my.sharepoint.com/personal/badruznasrin_basri_tm_com_my/Documents/Apps/Microsoft%20Forms/Request%20New%20PR/Question/20230914%20Costing%20TMWA.232083%20SIGNED_Mohammad%20Saifuddin%20O.pdf&quot;,&quot;id&quot;:&quot;01KO5DXPTDYA4RUFCZTBFICLWYX6HTBXX5&quot;,&quot;type&quot;:null,&quot;size&quot;:785570,&quot;referenceId&quot;:&quot;01KO5DXPRXKBCAY2NOZBFYXCQK4E3RQ4BB&quot;,&quot;driveId&quot;:&quot;b!GENIO6DB3UWzdulNK6evrT-LvdyhA0VIokS4fxAfqZJ9NS0deS_ETJs3VRRJUVZM&quot;,&quot;status&quot;:1,&quot;uploadSessionUrl&quot;:null}]"/>
    <m/>
    <m/>
    <m/>
    <m/>
    <m/>
    <m/>
    <m/>
    <m/>
    <m/>
    <m/>
    <m/>
    <m/>
    <m/>
    <m/>
  </r>
  <r>
    <n v="678"/>
    <s v="Amran Bin Ramli"/>
    <s v="11.0 PO Issued"/>
    <d v="2023-09-20T00:00:00"/>
    <s v="PO - 4902148767"/>
    <s v="4902148767"/>
    <s v="Sabah"/>
    <m/>
    <s v="GOV2305366"/>
    <m/>
    <s v="TMBA/230865"/>
    <m/>
    <s v="PAC2311048"/>
    <m/>
    <s v="KK/PB/LB-EVO-0130-TP"/>
    <m/>
    <m/>
    <n v="0"/>
    <s v="PO Issued"/>
    <e v="#REF!"/>
    <x v="0"/>
    <s v="CPPM-PR"/>
    <n v="516"/>
    <m/>
    <m/>
    <s v=""/>
    <d v="2023-09-14T00:00:00"/>
    <s v="daniel.manson@tm.com.my"/>
    <n v="6939"/>
    <n v="2065.0100000000002"/>
    <s v="Additional PO (SI/VO)"/>
    <s v="Cable breakdown. Need to repair foc to restore MyGov SUK"/>
    <s v="TMone"/>
    <x v="4"/>
    <s v="MYGOV*NET-SUK SBH FOC KBU 12CORE(SPUR) SUK NEGERI SABAH (INTEGRATION) (IPME)-KBU"/>
    <e v="#N/A"/>
    <e v="#N/A"/>
    <m/>
    <d v="2023-09-04T00:00:00"/>
    <s v="KBU"/>
    <s v="Network Contractor"/>
    <m/>
    <m/>
    <s v="[{&quot;name&quot;:&quot;TP_TMBA230865 (SI)_Daniel S Manson.pdf&quot;,&quot;link&quot;:&quot;https://tm365-my.sharepoint.com/personal/badruznasrin_basri_tm_com_my/Documents/Apps/Microsoft%20Forms/Request%20New%20PR/Question%201/TP_TMBA230865%20(SI)_Daniel%20S%20Manson.pdf&quot;,&quot;id&quot;:&quot;01KO5DXPRKZU7FAK6FU5HJRPWFHUKJ6BBA&quot;,&quot;type&quot;:null,&quot;size&quot;:812408,&quot;referenceId&quot;:&quot;01KO5DXPQ5MZMRNETRSZFK5SWTCDPCU6KL&quot;,&quot;driveId&quot;:&quot;b!GENIO6DB3UWzdulNK6evrT-LvdyhA0VIokS4fxAfqZJ9NS0deS_ETJs3VRRJUVZM&quot;,&quot;status&quot;:1,&quot;uploadSessionUrl&quot;:null}]"/>
    <n v="3400038554"/>
    <m/>
    <s v="[{&quot;name&quot;:&quot;PR_TMBA_230865 (SI)_Daniel S Manson.xlsx&quot;,&quot;link&quot;:&quot;https://tm365-my.sharepoint.com/personal/badruznasrin_basri_tm_com_my/_layouts/15/Doc.aspx?sourcedoc=%7B6104ED50-80E1-4770-868F-0E006700FEBC%7D&amp;file=PR_TMBA_230865%20(SI)_Daniel%20S%20Manson.xlsx&amp;action=default&amp;mobileredirect=true&quot;,&quot;id&quot;:&quot;01KO5DXPSQ5UCGDYMAOBDYNDYOABTQB7V4&quot;,&quot;type&quot;:null,&quot;size&quot;:237100,&quot;referenceId&quot;:&quot;01KO5DXPRXKBCAY2NOZBFYXCQK4E3RQ4BB&quot;,&quot;driveId&quot;:&quot;b!GENIO6DB3UWzdulNK6evrT-LvdyhA0VIokS4fxAfqZJ9NS0deS_ETJs3VRRJUVZM&quot;,&quot;status&quot;:1,&quot;uploadSessionUrl&quot;:null},{&quot;name&quot;:&quot;BOQ_TMBA230865 (SI)_Daniel S Manson.pdf&quot;,&quot;link&quot;:&quot;https://tm365-my.sharepoint.com/personal/badruznasrin_basri_tm_com_my/Documents/Apps/Microsoft%20Forms/Request%20New%20PR/Question/BOQ_TMBA230865%20(SI)_Daniel%20S%20Manson.pdf&quot;,&quot;id&quot;:&quot;01KO5DXPW6OX4GOH6W5JFIVHBVLWGMO5NK&quot;,&quot;type&quot;:null,&quot;size&quot;:879716,&quot;referenceId&quot;:&quot;01KO5DXPRXKBCAY2NOZBFYXCQK4E3RQ4BB&quot;,&quot;driveId&quot;:&quot;b!GENIO6DB3UWzdulNK6evrT-LvdyhA0VIokS4fxAfqZJ9NS0deS_ETJs3VRRJUVZM&quot;,&quot;status&quot;:1,&quot;uploadSessionUrl&quot;:null}]"/>
    <m/>
    <m/>
    <m/>
    <m/>
    <m/>
    <m/>
    <m/>
    <m/>
    <m/>
    <m/>
    <m/>
    <m/>
    <m/>
    <m/>
  </r>
  <r>
    <n v="679"/>
    <s v="Mohd Shahfre Bin Sa'afie"/>
    <s v="11.0 PO Issued"/>
    <m/>
    <s v="4902148093"/>
    <s v="4902148093"/>
    <s v="SB"/>
    <m/>
    <s v="NRP2302782"/>
    <m/>
    <s v="TMCA/231689"/>
    <m/>
    <s v="PAC2310627"/>
    <m/>
    <s v="SB-CEN-0033-TP"/>
    <m/>
    <m/>
    <n v="0"/>
    <s v="PO Issued"/>
    <e v="#REF!"/>
    <x v="0"/>
    <s v="CPPM-PR"/>
    <n v="491"/>
    <m/>
    <m/>
    <s v=""/>
    <d v="2023-09-14T00:00:00"/>
    <s v="atirah.razak@tm.com.my"/>
    <n v="5486"/>
    <n v="2041.08"/>
    <s v="Additional PO (SI/VO)"/>
    <s v="Way rosak dari mainhole TM ke mainhole sebarang jalan berhadapan Daikin, atas perbincangan bersama dicadangkan oleh SO untuk baik pulih duct yang rosak untuk menyambung penarikan cable dari point terakhir ke dalam Daikin. Keputusan dilakukan selepas roadding kiri dan kanan mainhole itu."/>
    <s v="TMG"/>
    <x v="1"/>
    <s v="NRP SRG F27 NO.2 DAIKIN JLN RAGUN 15/17, SEK.15 SHAH ALAM"/>
    <e v="#N/A"/>
    <e v="#N/A"/>
    <m/>
    <d v="2023-09-02T00:00:00"/>
    <s v="SRG"/>
    <s v="Network Contractor"/>
    <m/>
    <m/>
    <s v="[{&quot;name&quot;:&quot;VO DAIKIN SITE PICTURE_Siti Atirah Razak.docx&quot;,&quot;link&quot;:&quot;https://tm365-my.sharepoint.com/personal/badruznasrin_basri_tm_com_my/_layouts/15/Doc.aspx?sourcedoc=%7B2FB4406E-D1E9-437D-AAFC-BE4B9CA2B596%7D&amp;file=VO%20DAIKIN%20SITE%20PICTURE_Siti%20Atirah%20Razak.docx&amp;action=default&amp;mobileredirect=true&quot;,&quot;id&quot;:&quot;01KO5DXPTOIC2C72ORPVB2V7F6JOOKFNMW&quot;,&quot;type&quot;:null,&quot;size&quot;:3377692,&quot;referenceId&quot;:&quot;01KO5DXPQ5MZMRNETRSZFK5SWTCDPCU6KL&quot;,&quot;driveId&quot;:&quot;b!GENIO6DB3UWzdulNK6evrT-LvdyhA0VIokS4fxAfqZJ9NS0deS_ETJs3VRRJUVZM&quot;,&quot;status&quot;:1,&quot;uploadSessionUrl&quot;:null}]"/>
    <n v="3400038526"/>
    <m/>
    <m/>
    <m/>
    <m/>
    <m/>
    <m/>
    <m/>
    <m/>
    <m/>
    <m/>
    <m/>
    <m/>
    <m/>
    <m/>
    <m/>
    <m/>
  </r>
  <r>
    <n v="680"/>
    <s v="Muhamad Zaini Bin Mahamad Sarip"/>
    <s v="7.0 Pending TP Submission"/>
    <d v="2023-09-18T00:00:00"/>
    <s v="25/9 pending BOQ bertandatangan"/>
    <m/>
    <s v="KEL"/>
    <m/>
    <s v="VCT2200282"/>
    <m/>
    <s v="TMEA/226148"/>
    <m/>
    <s v="PAC2210777"/>
    <m/>
    <s v="KEL-GET-0756-TP"/>
    <m/>
    <m/>
    <n v="0"/>
    <s v="Pending TP Submission"/>
    <e v="#REF!"/>
    <x v="0"/>
    <s v="CPPM-PR"/>
    <n v="490"/>
    <m/>
    <m/>
    <s v=""/>
    <d v="2023-09-14T00:00:00"/>
    <s v="faizal.rasid@tm.com.my"/>
    <n v="5371"/>
    <n v="550.19000000000005"/>
    <s v="First PO"/>
    <m/>
    <s v="TMG"/>
    <x v="3"/>
    <s v="VC TELECOMS RTP FOC SPUR 12C SMK BAROH PIAL_x000a_"/>
    <e v="#N/A"/>
    <e v="#N/A"/>
    <m/>
    <d v="2023-10-31T00:00:00"/>
    <s v="RTP"/>
    <s v="Network Contractor"/>
    <m/>
    <m/>
    <s v="[{&quot;name&quot;:&quot;REDMARK VC TELECOMS SMK BAROH PIAL_Mohamad Faizal Bin R.pdf&quot;,&quot;link&quot;:&quot;https://tm365-my.sharepoint.com/personal/badruznasrin_basri_tm_com_my/Documents/Apps/Microsoft%20Forms/Request%20New%20PR/Question%201/REDMARK%20VC%20TELECOMS%20SMK%20BAROH%20PIAL_Mohamad%20Faizal%20Bin%20R.pdf&quot;,&quot;id&quot;:&quot;01KO5DXPQSQ45HUJZVLRBKNH6Q6E3B3JOE&quot;,&quot;type&quot;:null,&quot;size&quot;:696880,&quot;referenceId&quot;:&quot;01KO5DXPQ5MZMRNETRSZFK5SWTCDPCU6KL&quot;,&quot;driveId&quot;:&quot;b!GENIO6DB3UWzdulNK6evrT-LvdyhA0VIokS4fxAfqZJ9NS0deS_ETJs3VRRJUVZM&quot;,&quot;status&quot;:1,&quot;uploadSessionUrl&quot;:null}]"/>
    <n v="3400038885"/>
    <m/>
    <m/>
    <m/>
    <m/>
    <m/>
    <m/>
    <m/>
    <m/>
    <m/>
    <m/>
    <m/>
    <m/>
    <m/>
    <m/>
    <m/>
    <m/>
  </r>
  <r>
    <n v="681"/>
    <s v="Mohd Azrul Nizam Bin Aziz"/>
    <s v="9.0 Insufficient Budget"/>
    <m/>
    <s v=""/>
    <m/>
    <s v="KD/PR"/>
    <m/>
    <s v="H5G2205571"/>
    <m/>
    <s v="TMNA/224416"/>
    <m/>
    <s v="PAC2221396"/>
    <m/>
    <s v="KD/PL-NKL(RR)-0182-TP"/>
    <m/>
    <m/>
    <n v="0"/>
    <s v="Insufficient Budget"/>
    <e v="#REF!"/>
    <x v="0"/>
    <s v="CPPM-PR"/>
    <n v="489"/>
    <m/>
    <m/>
    <s v=""/>
    <d v="2023-09-14T00:00:00"/>
    <s v="mohamadhairi.aziz@tm.com.my"/>
    <n v="4557"/>
    <n v="3464"/>
    <s v="Additional PO (SI/VO)"/>
    <s v="Kerja-kerja internal wiring untuk site 5G TM  Point Alor Setar"/>
    <s v="TMG"/>
    <x v="0"/>
    <s v="H5G FOC AS CSR DKKSR0120_RTTMPOINTALORSETAR (DNB_HORIZON 5G)"/>
    <e v="#N/A"/>
    <e v="#N/A"/>
    <m/>
    <d v="2023-09-28T00:00:00"/>
    <s v="AS"/>
    <s v="Network Contractor"/>
    <m/>
    <m/>
    <s v="[{&quot;name&quot;:&quot;TP TM POINT AS_Mohamad Hairi Bin Az.pdf&quot;,&quot;link&quot;:&quot;https://tm365-my.sharepoint.com/personal/badruznasrin_basri_tm_com_my/Documents/Apps/Microsoft%20Forms/Request%20New%20PR/Question%201/TP%20TM%20POINT%20AS_Mohamad%20Hairi%20Bin%20Az.pdf&quot;,&quot;id&quot;:&quot;01KO5DXPTPM4HLXWCRXNCYORF5QFH4JJGK&quot;,&quot;type&quot;:null,&quot;size&quot;:1053142,&quot;referenceId&quot;:&quot;01KO5DXPQ5MZMRNETRSZFK5SWTCDPCU6KL&quot;,&quot;driveId&quot;:&quot;b!GENIO6DB3UWzdulNK6evrT-LvdyhA0VIokS4fxAfqZJ9NS0deS_ETJs3VRRJUVZM&quot;,&quot;status&quot;:1,&quot;uploadSessionUrl&quot;:null}]"/>
    <n v="3400038994"/>
    <m/>
    <m/>
    <m/>
    <m/>
    <m/>
    <m/>
    <m/>
    <m/>
    <m/>
    <m/>
    <m/>
    <m/>
    <m/>
    <m/>
    <m/>
    <m/>
  </r>
  <r>
    <n v="682"/>
    <s v="Yuhaniz Binti Baidzawi"/>
    <s v="12. In WWPO"/>
    <d v="2023-09-15T00:00:00"/>
    <s v="18/9 - IN WWPO LIST"/>
    <m/>
    <s v="PRK"/>
    <m/>
    <s v="NRP2300791"/>
    <m/>
    <s v="TMNA/231000"/>
    <m/>
    <s v="PAC2305984"/>
    <m/>
    <s v="PRK-PRL-0393-TP"/>
    <m/>
    <m/>
    <n v="0"/>
    <s v="In WWPO"/>
    <e v="#REF!"/>
    <x v="0"/>
    <s v="CPPM-PR"/>
    <n v="488"/>
    <m/>
    <m/>
    <s v=""/>
    <d v="2023-09-14T00:00:00"/>
    <s v="khairuliman.jamaludin@tm.com.my"/>
    <n v="10718"/>
    <n v="4720"/>
    <s v="First PO"/>
    <m/>
    <s v="TMone"/>
    <x v="1"/>
    <s v="POS MALAYSIA - PEJABAT POS BEHRANG (SDWAN OVER FTTH)-BHG  29-SEP-23"/>
    <e v="#N/A"/>
    <e v="#N/A"/>
    <m/>
    <d v="2023-09-29T00:00:00"/>
    <s v="BHG"/>
    <s v="Network Contractor"/>
    <m/>
    <m/>
    <s v="[{&quot;name&quot;:&quot;TP BHG_C003 PEJABAT POS BEHRANG_Khairuliman Bin Jama.pptx&quot;,&quot;link&quot;:&quot;https://tm365-my.sharepoint.com/personal/badruznasrin_basri_tm_com_my/_layouts/15/Doc.aspx?sourcedoc=%7B1B48C913-AE25-437F-9BBD-70C86EC4F888%7D&amp;file=TP%20BHG_C003%20PEJABAT%20POS%20BEHRANG_Khairuliman%20Bin%20Jama.pptx&amp;action=edit&amp;mobileredirect=true&quot;,&quot;id&quot;:&quot;01KO5DXPQTZFEBWJNOP5BZXPLQZBXMJ6EI&quot;,&quot;type&quot;:null,&quot;size&quot;:3054428,&quot;referenceId&quot;:&quot;01KO5DXPQ5MZMRNETRSZFK5SWTCDPCU6KL&quot;,&quot;driveId&quot;:&quot;b!GENIO6DB3UWzdulNK6evrT-LvdyhA0VIokS4fxAfqZJ9NS0deS_ETJs3VRRJUVZM&quot;,&quot;status&quot;:1,&quot;uploadSessionUrl&quot;:null}]"/>
    <n v="3400039143"/>
    <m/>
    <m/>
    <m/>
    <m/>
    <m/>
    <m/>
    <m/>
    <m/>
    <m/>
    <m/>
    <m/>
    <m/>
    <m/>
    <m/>
    <m/>
    <m/>
  </r>
  <r>
    <n v="683"/>
    <s v="Ts. Khairul Amilin Bin Mohamed Yusof"/>
    <s v="11.0 PO Issued"/>
    <m/>
    <s v="4901869775"/>
    <m/>
    <s v="PG"/>
    <m/>
    <s v="RER2100133"/>
    <m/>
    <s v="TMNA/220635"/>
    <m/>
    <s v="PAC2203739"/>
    <m/>
    <s v="PG-AGG-0142-TP"/>
    <m/>
    <m/>
    <n v="0"/>
    <s v="PO Issued"/>
    <e v="#REF!"/>
    <x v="0"/>
    <s v="CPPM-PR"/>
    <n v="487"/>
    <m/>
    <m/>
    <s v=""/>
    <d v="2023-09-14T00:00:00"/>
    <s v="ahmadfaizal.abdulhamid@tm.com.my"/>
    <n v="299560"/>
    <n v="8684805"/>
    <s v="Additional PO (SI/VO)"/>
    <s v="CHANGE DESIGN FROM 8 WAY HDD TO 4 WAY HDD"/>
    <s v="GNT"/>
    <x v="3"/>
    <s v="REROUTING BM CWS (8W) JLN ALMA/BUKIT MINYAK (JKR)_x000a_"/>
    <e v="#N/A"/>
    <e v="#N/A"/>
    <m/>
    <d v="2023-12-30T00:00:00"/>
    <s v="BM"/>
    <s v="Network Contractor"/>
    <m/>
    <m/>
    <s v="[{&quot;name&quot;:&quot;WhatsApp Image 2023-09-08 at 12.19.22_Ahmad Faizal Bin Abd.jpg&quot;,&quot;link&quot;:&quot;https://tm365-my.sharepoint.com/personal/badruznasrin_basri_tm_com_my/Documents/Apps/Microsoft%20Forms/Request%20New%20PR/Question%201/WhatsApp%20Image%202023-09-08%20at%2012.19.22_Ahmad%20Faizal%20Bin%20Abd.jpg&quot;,&quot;id&quot;:&quot;01KO5DXPTVFBCPYIS3ZFGZCV2OU66Z6HRH&quot;,&quot;type&quot;:null,&quot;size&quot;:77123,&quot;referenceId&quot;:&quot;01KO5DXPQ5MZMRNETRSZFK5SWTCDPCU6KL&quot;,&quot;driveId&quot;:&quot;b!GENIO6DB3UWzdulNK6evrT-LvdyhA0VIokS4fxAfqZJ9NS0deS_ETJs3VRRJUVZM&quot;,&quot;status&quot;:1,&quot;uploadSessionUrl&quot;:null}]"/>
    <n v="3400038496"/>
    <m/>
    <m/>
    <m/>
    <m/>
    <m/>
    <m/>
    <m/>
    <m/>
    <m/>
    <m/>
    <m/>
    <m/>
    <m/>
    <m/>
    <m/>
    <m/>
  </r>
  <r>
    <n v="684"/>
    <s v="Yuhaniz Binti Baidzawi"/>
    <s v="11.0 PO Issued"/>
    <d v="2023-09-18T00:00:00"/>
    <s v="4902147978"/>
    <s v="4902147978"/>
    <s v="PRK"/>
    <m/>
    <s v="NRP2302804"/>
    <m/>
    <s v="TMNA/232204 "/>
    <m/>
    <s v=" PAC2310637"/>
    <m/>
    <s v="PRK-PIR-0091-TP"/>
    <m/>
    <m/>
    <n v="0"/>
    <s v="PO Issued"/>
    <e v="#REF!"/>
    <x v="0"/>
    <s v="CPPM-PR"/>
    <n v="486"/>
    <s v="CPQ 567 TMONE"/>
    <s v="P2"/>
    <s v=""/>
    <d v="2023-09-14T00:00:00"/>
    <s v="khairulhafiz.wahab@tm.com.my"/>
    <n v="11780"/>
    <n v="11108"/>
    <s v="First PO"/>
    <m/>
    <s v="TMone"/>
    <x v="1"/>
    <s v="NRP FOC PB_F39 SPUR (12C) NID USM_KAMPUS KEJURUTERAAN "/>
    <e v="#N/A"/>
    <e v="#N/A"/>
    <m/>
    <d v="2023-09-05T00:00:00"/>
    <s v="PB"/>
    <s v="Network Contractor"/>
    <m/>
    <m/>
    <s v="[{&quot;name&quot;:&quot;TECHNICAL PROPOSAL_NRP FOC PB_F39 SPUR (12C)_Khairul Hafiz Bin Ab.pdf&quot;,&quot;link&quot;:&quot;https://tm365-my.sharepoint.com/personal/badruznasrin_basri_tm_com_my/Documents/Apps/Microsoft%20Forms/Request%20New%20PR/Question%201/TECHNICAL%20PROPOSAL_NRP%20FOC%20PB_F39%20SPUR%20(12C)_Khairul%20Hafiz%20Bin%20Ab.pdf&quot;,&quot;id&quot;:&quot;01KO5DXPVCJFRY5G2JFRAJEQAE3BUWC4CS&quot;,&quot;type&quot;:null,&quot;size&quot;:3314985,&quot;referenceId&quot;:&quot;01KO5DXPQ5MZMRNETRSZFK5SWTCDPCU6KL&quot;,&quot;driveId&quot;:&quot;b!GENIO6DB3UWzdulNK6evrT-LvdyhA0VIokS4fxAfqZJ9NS0deS_ETJs3VRRJUVZM&quot;,&quot;status&quot;:1,&quot;uploadSessionUrl&quot;:null}]"/>
    <n v="3400038769"/>
    <m/>
    <m/>
    <m/>
    <m/>
    <m/>
    <m/>
    <m/>
    <m/>
    <m/>
    <m/>
    <m/>
    <m/>
    <m/>
    <m/>
    <m/>
    <m/>
  </r>
  <r>
    <n v="685"/>
    <s v="Amran Bin Ramli"/>
    <s v="9.1 RPKA In Progress"/>
    <d v="2023-09-21T00:00:00"/>
    <s v="Pending RPKA Financial"/>
    <m/>
    <s v="Sabah"/>
    <m/>
    <s v="NRP2302192"/>
    <m/>
    <s v="TMBA/230744"/>
    <m/>
    <s v="PAC2308967"/>
    <m/>
    <s v="KK/PB/LB-YAZ-0136-TP"/>
    <m/>
    <m/>
    <n v="0"/>
    <s v="RPKA In Progress"/>
    <e v="#REF!"/>
    <x v="0"/>
    <s v="CPPM-PR"/>
    <n v="485"/>
    <m/>
    <m/>
    <s v=""/>
    <d v="2023-09-14T00:00:00"/>
    <s v="daniel.manson@tm.com.my"/>
    <n v="953"/>
    <n v="18487.099999999999"/>
    <s v="Additional PO (SI/VO)"/>
    <s v="Change of route from UG to OH. UG route have cws issues (duct stuck). Will involve alot of cost and need JKNS (Jabatan Keretapi Negeri Sabah) wayleave to repair the cws. Original main PO will be less to claim for UG work that been skip."/>
    <s v="TMone"/>
    <x v="1"/>
    <s v="NRP FOC SPUR KBU F125 (12C) OBS_AIRPORTHUB - KOTA KINABALU INT AIRPORT (WE) - PTT"/>
    <e v="#N/A"/>
    <e v="#N/A"/>
    <m/>
    <d v="2023-09-15T00:00:00"/>
    <s v="PAC2308967"/>
    <s v="Network Contractor"/>
    <m/>
    <m/>
    <s v="[{&quot;name&quot;:&quot;TP SI NRP FOC SPUR KBU F125 (12C) OBS_AIRPORT_Daniel S Manson.pptx&quot;,&quot;link&quot;:&quot;https://tm365-my.sharepoint.com/personal/badruznasrin_basri_tm_com_my/_layouts/15/Doc.aspx?sourcedoc=%7B2E0D8E46-C96D-4374-9EAD-A105798E323F%7D&amp;file=TP%20SI%20NRP%20FOC%20SPUR%20KBU%20F125%20(12C)%20OBS_AIRPORT_Daniel%20S%20Manson.pptx&amp;action=edit&amp;mobileredirect=true&quot;,&quot;id&quot;:&quot;01KO5DXPSGRYGS43OJORBZ5LNBAV4Y4MR7&quot;,&quot;type&quot;:null,&quot;size&quot;:2791654,&quot;referenceId&quot;:&quot;01KO5DXPQ5MZMRNETRSZFK5SWTCDPCU6KL&quot;,&quot;driveId&quot;:&quot;b!GENIO6DB3UWzdulNK6evrT-LvdyhA0VIokS4fxAfqZJ9NS0deS_ETJs3VRRJUVZM&quot;,&quot;status&quot;:1,&quot;uploadSessionUrl&quot;:null},{&quot;name&quot;:&quot;SI SLD PLAN TP NRP FOC SPUR KBU F125 (12C) OB_Daniel S Manson.pdf&quot;,&quot;link&quot;:&quot;https://tm365-my.sharepoint.com/personal/badruznasrin_basri_tm_com_my/Documents/Apps/Microsoft%20Forms/Request%20New%20PR/Question%201/SI%20SLD%20PLAN%20TP%20NRP%20FOC%20SPUR%20KBU%20F125%20(12C)%20OB_Daniel%20S%20Manson.pdf&quot;,&quot;id&quot;:&quot;01KO5DXPRQL4ROEDNUEVDKWT5THEAMGCLP&quot;,&quot;type&quot;:null,&quot;size&quot;:728668,&quot;referenceId&quot;:&quot;01KO5DXPQ5MZMRNETRSZFK5SWTCDPCU6KL&quot;,&quot;driveId&quot;:&quot;b!GENIO6DB3UWzdulNK6evrT-LvdyhA0VIokS4fxAfqZJ9NS0deS_ETJs3VRRJUVZM&quot;,&quot;status&quot;:1,&quot;uploadSessionUrl&quot;:null}]"/>
    <n v="3400038952"/>
    <m/>
    <m/>
    <m/>
    <m/>
    <m/>
    <m/>
    <m/>
    <m/>
    <m/>
    <m/>
    <m/>
    <m/>
    <m/>
    <m/>
    <m/>
    <m/>
  </r>
  <r>
    <n v="686"/>
    <s v="Hasrul Nizam Bin Othman"/>
    <s v="11.0 PO Issued"/>
    <d v="2023-09-15T00:00:00"/>
    <s v="PO 4902147967 "/>
    <s v="PO 4902147967 "/>
    <s v="PHG"/>
    <m/>
    <s v="H5G2204134"/>
    <m/>
    <s v="TMEA/221668"/>
    <m/>
    <s v="PAC2217462"/>
    <m/>
    <s v="PHG-LEA-0124-TP"/>
    <m/>
    <m/>
    <n v="0"/>
    <s v="PO Issued"/>
    <e v="#REF!"/>
    <x v="0"/>
    <s v="CPPM-PR"/>
    <n v="517"/>
    <m/>
    <m/>
    <s v=""/>
    <d v="2023-09-15T00:00:00"/>
    <s v="najmi.rahman@tm.com.my"/>
    <n v="6043"/>
    <n v="1107.8399999999999"/>
    <s v="Additional PO (SI/VO)"/>
    <s v="Kabel telah siap dipasang, tapi telah putus disebabkan terkena jengkaut (JCB). Cable overhead. Perlu penggantian kabel 192m. Kejadian berlaku JCB tersebut melalui bawah kabel dan tertarik kabel sehingga tiang senget."/>
    <s v="TMG"/>
    <x v="0"/>
    <s v="5G FOC (TP) PGB DCKTN0188 LRG PERMATANG BADAK PERDANA 2"/>
    <e v="#N/A"/>
    <e v="#N/A"/>
    <m/>
    <d v="2023-09-16T00:00:00"/>
    <s v="PGB"/>
    <s v="Network Contractor"/>
    <m/>
    <m/>
    <m/>
    <n v="3400038669"/>
    <m/>
    <m/>
    <m/>
    <m/>
    <m/>
    <m/>
    <m/>
    <m/>
    <m/>
    <m/>
    <m/>
    <m/>
    <m/>
    <m/>
    <m/>
    <m/>
  </r>
  <r>
    <n v="687"/>
    <s v="Mohd Nasharulhisham Bin Mohd Nasir"/>
    <s v="12. Duplicate Request"/>
    <d v="2023-09-15T00:00:00"/>
    <s v="contract no error"/>
    <m/>
    <s v="ST"/>
    <m/>
    <s v="GOV2301286"/>
    <m/>
    <s v="TMCA/231226"/>
    <m/>
    <s v="PAC2306090"/>
    <m/>
    <s v="ST-PCO-0828-TP"/>
    <m/>
    <m/>
    <n v="0"/>
    <s v="PO Issued"/>
    <e v="#REF!"/>
    <x v="0"/>
    <s v="CPPM-PR"/>
    <n v="518"/>
    <m/>
    <m/>
    <s v=""/>
    <d v="2023-09-15T00:00:00"/>
    <s v="sazrilanwar@tm.com.my"/>
    <n v="13124"/>
    <n v="10505.39"/>
    <s v="First PO"/>
    <m/>
    <s v="TMone"/>
    <x v="4"/>
    <s v="NRP FOC WMU F025-F026 MYGOV*NET-MOD - MARKAS 4 DIVISYEN SETAPAK KEM WARDIEBURN -(IPME) - WMU"/>
    <e v="#N/A"/>
    <e v="#N/A"/>
    <m/>
    <d v="2023-09-30T00:00:00"/>
    <s v="WMU"/>
    <s v="Network Contractor"/>
    <m/>
    <m/>
    <m/>
    <n v="3400025967"/>
    <m/>
    <m/>
    <m/>
    <m/>
    <m/>
    <m/>
    <m/>
    <m/>
    <m/>
    <m/>
    <m/>
    <m/>
    <m/>
    <m/>
    <m/>
    <m/>
  </r>
  <r>
    <n v="688"/>
    <s v="Mohd Nasharulhisham Bin Mohd Nasir"/>
    <s v="11.0 PO Issued"/>
    <d v="2023-09-19T00:00:00"/>
    <s v="4902148782"/>
    <m/>
    <s v="ST"/>
    <m/>
    <s v="H5G2202080"/>
    <m/>
    <s v="TMCA/223128"/>
    <m/>
    <s v="PAC2209165"/>
    <m/>
    <s v="ST-ABX-0130-TP"/>
    <m/>
    <m/>
    <n v="0"/>
    <s v="PO Issued"/>
    <e v="#REF!"/>
    <x v="0"/>
    <s v="CPPM-PR"/>
    <n v="519"/>
    <m/>
    <m/>
    <s v=""/>
    <d v="2023-09-15T00:00:00"/>
    <s v="FAKHRI.SAARI@TM.COM.MY"/>
    <n v="37424"/>
    <n v="33993.21"/>
    <s v="Additional PO (SI/VO)"/>
    <s v="SI for additional pole installation"/>
    <s v="TMG"/>
    <x v="0"/>
    <s v="5G DNB DWKUL0206 FOC BAT_F039-F040 48C JLNLINGKARANTENGAH2 H5G2202080"/>
    <e v="#N/A"/>
    <e v="#N/A"/>
    <m/>
    <d v="2023-09-23T00:00:00"/>
    <s v="BAT"/>
    <s v="Network Contractor"/>
    <m/>
    <m/>
    <m/>
    <n v="3400039045"/>
    <m/>
    <m/>
    <m/>
    <m/>
    <m/>
    <m/>
    <m/>
    <m/>
    <m/>
    <m/>
    <m/>
    <m/>
    <m/>
    <m/>
    <m/>
    <m/>
  </r>
  <r>
    <n v="689"/>
    <m/>
    <s v="11.0 PO Issued"/>
    <m/>
    <s v="PO:4902148798"/>
    <m/>
    <s v="Sarawak"/>
    <m/>
    <s v="NRP2302450"/>
    <m/>
    <s v="TMWA/230450"/>
    <m/>
    <s v="PAC2309994"/>
    <m/>
    <s v="KG/SB-TFW-0063-TP"/>
    <m/>
    <m/>
    <n v="0"/>
    <s v="PO Issued"/>
    <e v="#REF!"/>
    <x v="0"/>
    <s v="CPPM-PR"/>
    <n v="520"/>
    <m/>
    <m/>
    <s v=""/>
    <d v="2023-09-15T00:00:00"/>
    <s v="noreha.fatehi@tm.com.my"/>
    <n v="26005"/>
    <n v="693.28"/>
    <s v="Additional PO (SI/VO)"/>
    <s v="Need additional 100m cable to pull in the compound. Previously TP send based on desktop costing because need to create PR immediately. On site found out not enough 100m cable UG - 24C. "/>
    <s v="TMone"/>
    <x v="1"/>
    <s v="NRP NID SPUR_PNN_F017 FOR RESIDENSI SEMENGGOH SARAWAK (WIA) - PNN"/>
    <e v="#N/A"/>
    <e v="#N/A"/>
    <m/>
    <d v="2023-09-20T00:00:00"/>
    <s v="PNN"/>
    <s v="Network Contractor"/>
    <m/>
    <m/>
    <m/>
    <n v="3400039057"/>
    <m/>
    <m/>
    <m/>
    <m/>
    <m/>
    <m/>
    <m/>
    <m/>
    <m/>
    <m/>
    <m/>
    <m/>
    <m/>
    <m/>
    <m/>
    <m/>
  </r>
  <r>
    <n v="690"/>
    <s v="Mohd Nasharulhisham Bin Mohd Nasir"/>
    <s v="11.0 PO Issued"/>
    <d v="2023-09-17T00:00:00"/>
    <s v="4902148034"/>
    <m/>
    <s v="ST"/>
    <m/>
    <s v="NRP2302668"/>
    <m/>
    <s v="TMCA/231797"/>
    <m/>
    <s v="PAC2310233"/>
    <m/>
    <s v="ST-PCO-0810-TP"/>
    <m/>
    <m/>
    <n v="0"/>
    <s v="PO Issued"/>
    <e v="#REF!"/>
    <x v="0"/>
    <s v="CPPM-PR"/>
    <n v="521"/>
    <m/>
    <m/>
    <s v=""/>
    <d v="2023-09-15T00:00:00"/>
    <s v="sazrilanwar@tm.com.my"/>
    <n v="11592"/>
    <n v="10256"/>
    <s v="Additional PO (SI/VO)"/>
    <s v="Additional work at site "/>
    <s v="TMone"/>
    <x v="1"/>
    <s v="NRP FTTH ADD TIE FDP KNG CXXX_DPXXX SURUHANJAYA PILIHANRAYA MALAYSIA NEGERI SELANGOR - DEWAN IXORA TAMAN BOTANIC (UNIFI) -KNG"/>
    <e v="#N/A"/>
    <e v="#N/A"/>
    <m/>
    <d v="2023-09-22T00:00:00"/>
    <s v="KOG"/>
    <s v="Network Contractor"/>
    <m/>
    <m/>
    <m/>
    <n v="3400038918"/>
    <m/>
    <m/>
    <m/>
    <m/>
    <m/>
    <m/>
    <m/>
    <m/>
    <m/>
    <m/>
    <m/>
    <m/>
    <m/>
    <m/>
    <m/>
    <m/>
  </r>
  <r>
    <n v="691"/>
    <s v="Radeen Harris Bin Mohamad Zakaria"/>
    <s v="11.0 PO Issued"/>
    <d v="2023-09-18T00:00:00"/>
    <s v="18.9.23 TP not complete..Done emailed to NEC &amp; PM.sent CPA for PO issue"/>
    <s v="4902150168"/>
    <s v="KL"/>
    <m/>
    <s v="SCF2300014"/>
    <m/>
    <s v="TMCC/230050"/>
    <m/>
    <s v=" PAC2310213"/>
    <m/>
    <s v="CNFD-MAR-0001-TP"/>
    <m/>
    <m/>
    <n v="0"/>
    <s v="PO Issued"/>
    <e v="#REF!"/>
    <x v="0"/>
    <s v="CPPM-PR"/>
    <n v="522"/>
    <m/>
    <m/>
    <s v=""/>
    <d v="2023-09-15T00:00:00"/>
    <s v="fairul@tm.com.my"/>
    <n v="136774"/>
    <n v="15739.24"/>
    <s v="Additional PO (SI/VO)"/>
    <s v="repair 8 point ducting"/>
    <s v="GNT"/>
    <x v="3"/>
    <s v="FOC SMW6 MRB-TJS 192C 19KM"/>
    <e v="#N/A"/>
    <e v="#N/A"/>
    <m/>
    <d v="2024-07-30T00:00:00"/>
    <s v="MRB-TJS"/>
    <s v="Network Contractor"/>
    <m/>
    <m/>
    <m/>
    <n v="3400041574"/>
    <m/>
    <m/>
    <m/>
    <m/>
    <m/>
    <m/>
    <m/>
    <m/>
    <m/>
    <m/>
    <m/>
    <m/>
    <m/>
    <m/>
    <m/>
    <m/>
  </r>
  <r>
    <n v="692"/>
    <s v="Mohd Shahfre Bin Sa'afie"/>
    <s v="11.0 PO Issued"/>
    <m/>
    <s v="4902148574"/>
    <s v="4902148574"/>
    <s v="SB"/>
    <m/>
    <s v="SNP2200189"/>
    <m/>
    <s v="TMCA/230441"/>
    <m/>
    <s v="PAC2301972"/>
    <m/>
    <s v="SB-SPS-0163-TP"/>
    <m/>
    <m/>
    <n v="0"/>
    <s v="PO Issued"/>
    <e v="#REF!"/>
    <x v="0"/>
    <s v="CPPM-PR"/>
    <n v="523"/>
    <m/>
    <m/>
    <s v=""/>
    <d v="2023-09-15T00:00:00"/>
    <s v="hafizzuddin.mnoor@tm.com.my"/>
    <n v="71048"/>
    <n v="3061.93"/>
    <s v="Additional PO (SI/VO)"/>
    <s v="Lebihan jarak cable dari anggaran asal dengan jarak sebenar selepas perlaksanaan projek."/>
    <s v="TMone"/>
    <x v="6"/>
    <s v="KKM KPOP2 FTTH SSN_C018 BBA3022 SK PARIT MAHANG"/>
    <e v="#N/A"/>
    <e v="#N/A"/>
    <m/>
    <d v="2023-07-30T00:00:00"/>
    <s v="SSN"/>
    <s v="Network Contractor"/>
    <m/>
    <m/>
    <m/>
    <n v="3400039225"/>
    <m/>
    <m/>
    <m/>
    <m/>
    <m/>
    <m/>
    <m/>
    <m/>
    <m/>
    <m/>
    <m/>
    <m/>
    <m/>
    <m/>
    <m/>
    <m/>
  </r>
  <r>
    <n v="693"/>
    <s v="Mohd Shahfre Bin Sa'afie"/>
    <s v="11.0 PO Issued"/>
    <m/>
    <s v="4902148551"/>
    <s v="4902148551"/>
    <s v="SB"/>
    <m/>
    <s v="SNP2200198"/>
    <m/>
    <s v="TMCA/230349"/>
    <m/>
    <s v="PAC2301570"/>
    <m/>
    <s v="SB-SPS-0136-TP"/>
    <m/>
    <m/>
    <n v="0"/>
    <s v="PO Issued"/>
    <e v="#REF!"/>
    <x v="0"/>
    <s v="CPPM-PR"/>
    <n v="524"/>
    <m/>
    <m/>
    <s v=""/>
    <d v="2023-09-15T00:00:00"/>
    <s v="hafizzuddin.mnoor@tm.com.my"/>
    <n v="134217.71"/>
    <n v="40009.78"/>
    <s v="Additional PO (SI/VO)"/>
    <s v="lebihan jarak kabel disebabkan perbezaan jarak antara anggaran awal dan perlaksanaan projek. "/>
    <s v="TMone"/>
    <x v="6"/>
    <s v="KKM KPOP2 FTTH TJK_C026 BBA3028 SK SAWAH SEMPADAN"/>
    <e v="#N/A"/>
    <e v="#N/A"/>
    <m/>
    <d v="2023-07-31T00:00:00"/>
    <s v="TJK"/>
    <s v="Network Contractor"/>
    <m/>
    <m/>
    <m/>
    <n v="3400039225"/>
    <m/>
    <m/>
    <m/>
    <m/>
    <m/>
    <m/>
    <m/>
    <m/>
    <m/>
    <m/>
    <m/>
    <m/>
    <m/>
    <m/>
    <m/>
    <m/>
  </r>
  <r>
    <n v="694"/>
    <s v="Mohd Shahfre Bin Sa'afie"/>
    <s v="11.0 PO Issued"/>
    <m/>
    <s v="4902148587"/>
    <s v="4902148587"/>
    <s v="SB"/>
    <m/>
    <s v="SNP2200233"/>
    <m/>
    <s v="TMCA/230748"/>
    <m/>
    <s v="PAC2303725"/>
    <m/>
    <s v="SB-SPS-0161-TP"/>
    <m/>
    <m/>
    <n v="0"/>
    <s v="PO Issued"/>
    <e v="#REF!"/>
    <x v="0"/>
    <s v="CPPM-PR"/>
    <n v="525"/>
    <m/>
    <m/>
    <s v=""/>
    <d v="2023-09-15T00:00:00"/>
    <s v="hafizzuddin.mnoor@tm.com.my"/>
    <n v="63707.86"/>
    <n v="894.6"/>
    <s v="Additional PO (SI/VO)"/>
    <s v="lebihan jarak kabel dari anggaran asal berbanding dengan jarak selepas perlaksanaan. "/>
    <s v="TMone"/>
    <x v="6"/>
    <s v="KKM KPOP2 FTTH SBR_C024 BBA6003 SK SIMPA"/>
    <e v="#N/A"/>
    <e v="#N/A"/>
    <m/>
    <d v="2023-11-15T00:00:00"/>
    <s v="SBR"/>
    <s v="Network Contractor"/>
    <m/>
    <m/>
    <m/>
    <n v="3400039225"/>
    <m/>
    <m/>
    <m/>
    <m/>
    <m/>
    <m/>
    <m/>
    <m/>
    <m/>
    <m/>
    <m/>
    <m/>
    <m/>
    <m/>
    <m/>
    <m/>
  </r>
  <r>
    <n v="695"/>
    <s v="Mohd Shahfre Bin Sa'afie"/>
    <s v="11.0 PO Issued"/>
    <m/>
    <n v="4902148463"/>
    <n v="4902148463"/>
    <s v="SB"/>
    <m/>
    <s v="SNP2200185"/>
    <m/>
    <s v="TMCA/230350"/>
    <m/>
    <s v="PAC2301571"/>
    <m/>
    <s v="SB-SPS-0137-TP"/>
    <m/>
    <m/>
    <n v="0"/>
    <s v="PO Issued"/>
    <e v="#REF!"/>
    <x v="0"/>
    <s v="CPPM-PR"/>
    <n v="526"/>
    <m/>
    <m/>
    <s v=""/>
    <d v="2023-09-15T00:00:00"/>
    <s v="hafizzuddin.mnoor@tm.com.my"/>
    <n v="183566.92"/>
    <n v="53123.97"/>
    <s v="Additional PO (SI/VO)"/>
    <s v="Budget yg diperolehi hanya separuh pada permulaan project, hanya separuh dari BOQ asal dikeluarkan PO. Balance budget baru diperolehi pada hujung ogos 2023. "/>
    <s v="TMone"/>
    <x v="6"/>
    <s v="KKM KPOP2 FTTH TJK_C027 BBA3019 SK SERI"/>
    <e v="#N/A"/>
    <e v="#N/A"/>
    <m/>
    <d v="2023-07-31T00:00:00"/>
    <s v="TJK"/>
    <s v="Network Contractor"/>
    <m/>
    <m/>
    <m/>
    <n v="3400039225"/>
    <m/>
    <m/>
    <m/>
    <m/>
    <m/>
    <m/>
    <m/>
    <m/>
    <m/>
    <m/>
    <m/>
    <m/>
    <m/>
    <m/>
    <m/>
    <m/>
  </r>
  <r>
    <n v="696"/>
    <s v="Ts. Khairul Amilin Bin Mohamed Yusof"/>
    <s v="11.0 PO Issued"/>
    <d v="2023-09-21T00:00:00"/>
    <s v="4902077445"/>
    <m/>
    <s v="PG"/>
    <m/>
    <s v="RER2200221"/>
    <m/>
    <s v="TMNA/224713"/>
    <m/>
    <s v="PAC2302973"/>
    <m/>
    <s v="PG-NXS-0483-TP"/>
    <m/>
    <m/>
    <n v="0"/>
    <s v="PO Issued"/>
    <e v="#REF!"/>
    <x v="0"/>
    <s v="CPPM-PR"/>
    <n v="527"/>
    <m/>
    <m/>
    <s v=""/>
    <d v="2023-09-15T00:00:00"/>
    <s v="ahmadfaizal.abdulhamid@tm.com.my"/>
    <n v="151861"/>
    <n v="14065378"/>
    <s v="Additional PO (SI/VO)"/>
    <s v="IB CABLE NOT INCLUDED IN FIRST PO"/>
    <s v="GNT"/>
    <x v="3"/>
    <s v="REROUTING NT FOC JLN TANJUNG BEREMBANG/JLN SG ACHEH/JLN SUNGAI UDANG/JLN SUNGAI BAKAU_x000a_"/>
    <e v="#N/A"/>
    <e v="#N/A"/>
    <m/>
    <d v="2023-09-29T00:00:00"/>
    <s v="NT"/>
    <s v="Network Contractor"/>
    <m/>
    <m/>
    <m/>
    <n v="3400038907"/>
    <m/>
    <m/>
    <m/>
    <m/>
    <m/>
    <m/>
    <m/>
    <m/>
    <m/>
    <m/>
    <m/>
    <m/>
    <m/>
    <m/>
    <m/>
    <m/>
  </r>
  <r>
    <n v="697"/>
    <s v="Ts. Khairul Amilin Bin Mohamed Yusof"/>
    <s v="11.0 PO Issued"/>
    <m/>
    <s v="4902148449"/>
    <m/>
    <s v="PG"/>
    <m/>
    <s v="NRG2300013"/>
    <m/>
    <s v="TMNA/232083"/>
    <m/>
    <s v="PAC2310743"/>
    <m/>
    <s v="PG-ZTK-0174"/>
    <m/>
    <m/>
    <n v="0"/>
    <s v="PO Issued"/>
    <e v="#REF!"/>
    <x v="0"/>
    <s v="CPPM-PR"/>
    <n v="528"/>
    <m/>
    <m/>
    <s v=""/>
    <d v="2023-09-15T00:00:00"/>
    <s v="rafidy.matrobi@tm.com.my"/>
    <n v="9073.6299999999992"/>
    <n v="560"/>
    <s v="Additional PO (SI/VO)"/>
    <s v="Additional PO to new lor approved (PG-ZTK-0174) for NID Installation."/>
    <s v="TMG"/>
    <x v="3"/>
    <s v="NRP_FOC BTH F57 SPUR 12C NID ATT TTMTECH SCIENCE PARK NORTH"/>
    <e v="#N/A"/>
    <e v="#N/A"/>
    <m/>
    <d v="2023-09-24T00:00:00"/>
    <s v="BTH"/>
    <s v="Network Contractor"/>
    <m/>
    <m/>
    <m/>
    <n v="3400039436"/>
    <m/>
    <m/>
    <m/>
    <m/>
    <m/>
    <m/>
    <m/>
    <m/>
    <m/>
    <m/>
    <m/>
    <m/>
    <m/>
    <m/>
    <m/>
    <m/>
  </r>
  <r>
    <n v="698"/>
    <s v="Nor Alia Binti Ismail Khafidz"/>
    <s v="11.0 PO Issued"/>
    <d v="2023-09-18T00:00:00"/>
    <s v=""/>
    <m/>
    <s v="Sarawak"/>
    <m/>
    <s v="GOV2302574"/>
    <m/>
    <s v="TMWA/239089"/>
    <m/>
    <s v="PAC2307223"/>
    <m/>
    <s v="MR/BIN-VIG-0052-TP"/>
    <m/>
    <m/>
    <n v="0"/>
    <s v="PO Issued"/>
    <e v="#REF!"/>
    <x v="0"/>
    <s v="CPPM-PR"/>
    <n v="530"/>
    <m/>
    <m/>
    <s v=""/>
    <d v="2023-09-15T00:00:00"/>
    <s v="alice.lee@tm.com.my"/>
    <n v="61945.919999999998"/>
    <n v="38629.699999999997"/>
    <s v="Additional PO (SI/VO)"/>
    <s v="URGENT MYGOV DELIVERY"/>
    <s v="TMone"/>
    <x v="4"/>
    <s v="FOC KJPD_F04 SPURS 96C/48C/36C/12C FOR MYGOV*NET-NRECC (METEOROLOGI)-_x000a_PEJABAT_x000a_METEOROLOGI BINTULU (IPME)-BTU"/>
    <e v="#N/A"/>
    <e v="#N/A"/>
    <m/>
    <d v="2023-09-29T00:00:00"/>
    <s v="KJPD"/>
    <s v="Network Contractor"/>
    <m/>
    <m/>
    <m/>
    <n v="3400039063"/>
    <m/>
    <m/>
    <m/>
    <m/>
    <m/>
    <m/>
    <m/>
    <m/>
    <m/>
    <m/>
    <m/>
    <m/>
    <m/>
    <m/>
    <m/>
    <m/>
  </r>
  <r>
    <n v="699"/>
    <s v="Mohd Nasharulhisham Bin Mohd Nasir"/>
    <s v="11.0 PO Issued"/>
    <d v="2023-09-17T00:00:00"/>
    <s v="4902147983"/>
    <m/>
    <s v="ST"/>
    <m/>
    <s v="NRP2302961"/>
    <m/>
    <s v="TMCA/232010"/>
    <m/>
    <s v="PAC2311142"/>
    <m/>
    <s v="ST-NXS-0149-TP"/>
    <m/>
    <m/>
    <n v="0"/>
    <s v="PO Issued"/>
    <e v="#REF!"/>
    <x v="0"/>
    <s v="CPPM-PR"/>
    <n v="531"/>
    <m/>
    <m/>
    <s v=""/>
    <d v="2023-09-15T00:00:00"/>
    <s v="sazrilanwar@tm.com.my"/>
    <n v="1330"/>
    <n v="1262.05"/>
    <s v="Additional PO (SI/VO)"/>
    <s v="Additional cable due site condition."/>
    <s v="TMone"/>
    <x v="1"/>
    <s v="NRP FOC WMU F029 STAR FEEDMILLS (M) SDN BHD - LOT 6 JALAN USHAWAN 5 WANGSA MAJU KL (SDWAN DOME)-WMU"/>
    <e v="#N/A"/>
    <e v="#N/A"/>
    <m/>
    <d v="2023-09-29T00:00:00"/>
    <s v="WMU"/>
    <s v="Network Contractor"/>
    <s v="-"/>
    <s v="-"/>
    <m/>
    <n v="3400038905"/>
    <m/>
    <m/>
    <m/>
    <m/>
    <m/>
    <m/>
    <m/>
    <m/>
    <m/>
    <m/>
    <m/>
    <m/>
    <m/>
    <m/>
    <m/>
    <m/>
  </r>
  <r>
    <n v="700"/>
    <s v="Mohd Shahfre Bin Sa'afie"/>
    <s v="11.0 PO Issued"/>
    <m/>
    <n v="4902150150"/>
    <n v="4902150150"/>
    <s v="SB"/>
    <m/>
    <s v="SNP2200239"/>
    <m/>
    <s v="TMCA/230749"/>
    <m/>
    <s v="PAC2303726"/>
    <m/>
    <s v="SB-SPS-0162-TP"/>
    <m/>
    <m/>
    <n v="0"/>
    <s v="PO Issued"/>
    <e v="#REF!"/>
    <x v="0"/>
    <s v="CPPM-PR"/>
    <n v="529"/>
    <m/>
    <m/>
    <s v=""/>
    <d v="2023-09-15T00:00:00"/>
    <s v="hafizzuddin.mnoor@tm.com.my"/>
    <n v="141465.51"/>
    <n v="131017"/>
    <s v="Additional PO (SI/VO)"/>
    <s v="Budget yg diperolehi hanya separuh pada permulaan project, hanya separuh dari BOQ asal dikeluarkan PO. Balance budget baru diperolehi pada hujung ogos 2023."/>
    <s v="TMone"/>
    <x v="6"/>
    <s v="KKM KPOP2 FTTH SBR_C025 BBA6006 SK PARIT 4"/>
    <e v="#N/A"/>
    <e v="#N/A"/>
    <m/>
    <d v="2023-09-30T00:00:00"/>
    <s v="SBR"/>
    <s v="Network Contractor"/>
    <m/>
    <m/>
    <m/>
    <n v="3400039225"/>
    <m/>
    <m/>
    <m/>
    <m/>
    <m/>
    <m/>
    <m/>
    <m/>
    <m/>
    <m/>
    <m/>
    <m/>
    <m/>
    <m/>
    <m/>
    <m/>
  </r>
  <r>
    <n v="701"/>
    <s v="Yuhaniz Binti Baidzawi"/>
    <s v="12. In WWPO"/>
    <d v="2023-09-18T00:00:00"/>
    <s v=""/>
    <m/>
    <s v="PRK"/>
    <m/>
    <s v="H5G2204826"/>
    <m/>
    <s v="TMNA/223864"/>
    <m/>
    <s v="PAC2219663"/>
    <m/>
    <s v="PRK-SHM-0045-TP"/>
    <m/>
    <m/>
    <n v="0"/>
    <s v="In WWPO"/>
    <e v="#REF!"/>
    <x v="0"/>
    <s v="CPPM-PR"/>
    <n v="532"/>
    <m/>
    <m/>
    <s v=""/>
    <d v="2023-09-16T00:00:00"/>
    <s v="khairuliman.jamaludin@tm.com.my"/>
    <n v="21505"/>
    <n v="19888"/>
    <s v="First PO"/>
    <m/>
    <s v="TMG"/>
    <x v="0"/>
    <s v="H5G FOC RL_F25 SPUR (12C) CSR DCCAM0130_TMNRINGLET_RL TAMAN RINGLET"/>
    <e v="#N/A"/>
    <e v="#N/A"/>
    <m/>
    <d v="2023-09-30T00:00:00"/>
    <s v="RL"/>
    <s v="Network Contractor"/>
    <m/>
    <m/>
    <m/>
    <n v="3400038793"/>
    <m/>
    <m/>
    <m/>
    <m/>
    <m/>
    <m/>
    <m/>
    <m/>
    <m/>
    <m/>
    <m/>
    <m/>
    <m/>
    <m/>
    <m/>
    <m/>
  </r>
  <r>
    <n v="702"/>
    <s v="Yuhaniz Binti Baidzawi"/>
    <s v="12. In WWPO"/>
    <d v="2023-09-18T00:00:00"/>
    <s v=""/>
    <m/>
    <s v="PRK"/>
    <m/>
    <s v="H5G2204826"/>
    <m/>
    <s v="TMNA/223864"/>
    <m/>
    <s v="PAC2219663"/>
    <m/>
    <s v="PRK-SHM-0045-TP"/>
    <m/>
    <m/>
    <n v="0"/>
    <s v="In WWPO"/>
    <e v="#REF!"/>
    <x v="0"/>
    <s v="CPPM-PR"/>
    <n v="533"/>
    <m/>
    <m/>
    <s v=""/>
    <d v="2023-09-16T00:00:00"/>
    <s v="khairuliman.jamaludin@tm.com.my"/>
    <n v="40971"/>
    <n v="25425"/>
    <s v="First PO"/>
    <m/>
    <s v="TMG"/>
    <x v="0"/>
    <s v="H5G FOC RL_F25 SPUR (12C) CSR DCCAM0130_TMNRINGLET_RL TAMAN RINGLET"/>
    <e v="#N/A"/>
    <e v="#N/A"/>
    <m/>
    <d v="2023-09-30T00:00:00"/>
    <s v="RL"/>
    <s v="Network Contractor"/>
    <m/>
    <m/>
    <m/>
    <n v="3400038793"/>
    <m/>
    <m/>
    <m/>
    <m/>
    <m/>
    <m/>
    <m/>
    <m/>
    <m/>
    <m/>
    <m/>
    <m/>
    <m/>
    <m/>
    <m/>
    <m/>
  </r>
  <r>
    <n v="703"/>
    <s v="Mohd Shahfre Bin Sa'afie"/>
    <s v="8.3 Queried(other) Please fill in Remark"/>
    <m/>
    <s v="PO Value over than budget. Need to RPKA financial "/>
    <m/>
    <s v="SB"/>
    <m/>
    <s v="SNP2200173"/>
    <m/>
    <s v="TMCA/230343"/>
    <m/>
    <s v=" PAC2301564"/>
    <m/>
    <s v="SB-MKN-0349-TP"/>
    <m/>
    <m/>
    <n v="0"/>
    <s v="Queried - Require More Information From NeC/AND"/>
    <e v="#REF!"/>
    <x v="0"/>
    <s v="CPPM-PR"/>
    <n v="534"/>
    <m/>
    <m/>
    <s v=""/>
    <d v="2023-09-16T00:00:00"/>
    <s v="hafizzuddin.mnoor@tm.com.my"/>
    <n v="62593"/>
    <n v="76987.23"/>
    <s v="Additional PO (SI/VO)"/>
    <s v="Budget yg diperolehi hanya separuh pada permulaan project, hanya separuh dari BOQ asal dikeluarkan PO. Balance budget baru diperolehi pada hujung ogos 2023."/>
    <s v="TMone"/>
    <x v="6"/>
    <s v="KKM KPOP2 FTTH BB_C014 BBA3010 SK RANTAU"/>
    <e v="#N/A"/>
    <e v="#N/A"/>
    <m/>
    <d v="2023-09-30T00:00:00"/>
    <s v="BB"/>
    <s v="Network Contractor"/>
    <m/>
    <m/>
    <m/>
    <n v="3400038910"/>
    <m/>
    <m/>
    <m/>
    <m/>
    <m/>
    <m/>
    <m/>
    <m/>
    <m/>
    <m/>
    <m/>
    <m/>
    <m/>
    <m/>
    <m/>
    <m/>
  </r>
  <r>
    <n v="704"/>
    <s v="Mohd Azrul Nizam Bin Aziz"/>
    <s v="11.0 PO Issued"/>
    <m/>
    <s v=""/>
    <m/>
    <s v="KD/PR"/>
    <m/>
    <s v="RER2300089"/>
    <m/>
    <s v="TMNA/232270"/>
    <m/>
    <s v="PAC2309120"/>
    <m/>
    <s v="KD/PL-HTU-0294-TP"/>
    <m/>
    <m/>
    <n v="0"/>
    <s v="PO Issued"/>
    <e v="#REF!"/>
    <x v="0"/>
    <s v="CPPM-PR"/>
    <n v="535"/>
    <m/>
    <m/>
    <s v=""/>
    <d v="2023-09-17T00:00:00"/>
    <s v="tamizi.latip@tm.com.my"/>
    <n v="17785"/>
    <n v="11588.5"/>
    <s v="Additional PO (SI/VO)"/>
    <s v="LALUAN KERJA BERPAYA PERLU PENAMBAHAN KERJA HDD"/>
    <s v="GNT"/>
    <x v="3"/>
    <s v="TRESPASS CWS HDD 4W JLN SINTOK-UUM"/>
    <e v="#N/A"/>
    <e v="#N/A"/>
    <m/>
    <d v="2023-07-30T00:00:00"/>
    <s v="CN"/>
    <s v="Network Contractor"/>
    <m/>
    <m/>
    <m/>
    <n v="3400039107"/>
    <m/>
    <m/>
    <m/>
    <m/>
    <m/>
    <m/>
    <m/>
    <m/>
    <m/>
    <m/>
    <m/>
    <m/>
    <m/>
    <m/>
    <m/>
    <m/>
  </r>
  <r>
    <n v="705"/>
    <s v="Nor Alia Binti Ismail Khafidz"/>
    <s v="12. Not Required PO / LOR"/>
    <d v="2023-09-18T00:00:00"/>
    <s v="PO not required. VO/SI requested items are already"/>
    <m/>
    <s v="TRG"/>
    <m/>
    <s v="NRP2302852"/>
    <m/>
    <s v="TMEA/233127"/>
    <m/>
    <s v="PAC2310883"/>
    <m/>
    <s v="TRG-WAY-0745-TP"/>
    <m/>
    <m/>
    <n v="0"/>
    <s v="PO Issued / Not Require LOR"/>
    <e v="#REF!"/>
    <x v="0"/>
    <s v="CPPM-PR"/>
    <n v="536"/>
    <m/>
    <m/>
    <s v=""/>
    <d v="2023-09-17T00:00:00"/>
    <s v="jaafarmd@tm.com.my"/>
    <n v="5104"/>
    <n v="1381.45"/>
    <s v="Additional PO (SI/VO)"/>
    <s v="PU tidak dimasukkan dalam 1st PO."/>
    <s v="TMone"/>
    <x v="1"/>
    <s v="NRP TMONE UNIFI (ADD) FTTH CKI_C014 KEMENTERIAN PERDAGANGAN DALAM NEGERI_x000a_(KPDN) KEMAMAN-BANGUNAN WISMA PERSEKUTUAN KEMAMAN(IPCENTREX)-CKI"/>
    <e v="#N/A"/>
    <e v="#N/A"/>
    <m/>
    <d v="2023-09-30T00:00:00"/>
    <s v="CKI"/>
    <s v="Network Contractor"/>
    <m/>
    <m/>
    <m/>
    <n v="3400038950"/>
    <m/>
    <m/>
    <m/>
    <m/>
    <m/>
    <m/>
    <m/>
    <m/>
    <m/>
    <m/>
    <m/>
    <m/>
    <m/>
    <m/>
    <m/>
    <m/>
  </r>
  <r>
    <n v="706"/>
    <m/>
    <s v="12. Not Required PO / LOR"/>
    <m/>
    <s v="WAITERS"/>
    <m/>
    <s v="KEL"/>
    <m/>
    <s v="WAI2305503"/>
    <m/>
    <s v="SMEA/237006"/>
    <m/>
    <s v="PAC2308680"/>
    <m/>
    <s v="KEL-EDU-0077-TP"/>
    <m/>
    <m/>
    <n v="0"/>
    <s v="PO Issued / Not Require LOR"/>
    <e v="#REF!"/>
    <x v="0"/>
    <s v="CPPM-PR"/>
    <n v="537"/>
    <m/>
    <m/>
    <s v=""/>
    <d v="2023-09-17T00:00:00"/>
    <s v="syahida.ibrahim@tm.com.my"/>
    <n v="13256"/>
    <n v="12720"/>
    <s v="First PO"/>
    <m/>
    <s v="Unifi"/>
    <x v="2"/>
    <s v="WC QTR 3 2023 NODE WBU"/>
    <e v="#N/A"/>
    <e v="#N/A"/>
    <m/>
    <d v="2023-05-14T00:00:00"/>
    <s v="WBU"/>
    <s v="Network Contractor"/>
    <m/>
    <m/>
    <m/>
    <n v="3400038490"/>
    <m/>
    <m/>
    <m/>
    <m/>
    <m/>
    <m/>
    <m/>
    <m/>
    <m/>
    <m/>
    <m/>
    <m/>
    <m/>
    <m/>
    <m/>
    <m/>
  </r>
  <r>
    <n v="707"/>
    <m/>
    <s v="11.0 PO Issued"/>
    <m/>
    <s v=""/>
    <m/>
    <m/>
    <m/>
    <m/>
    <m/>
    <m/>
    <m/>
    <m/>
    <m/>
    <m/>
    <m/>
    <m/>
    <n v="0"/>
    <s v="PO Issued"/>
    <e v="#REF!"/>
    <x v="0"/>
    <s v="Borneo 103sites"/>
    <n v="1"/>
    <m/>
    <m/>
    <s v=""/>
    <d v="2023-09-16T00:00:00"/>
    <m/>
    <m/>
    <m/>
    <m/>
    <m/>
    <s v="TMG"/>
    <x v="7"/>
    <m/>
    <e v="#N/A"/>
    <e v="#N/A"/>
    <m/>
    <m/>
    <m/>
    <m/>
    <m/>
    <m/>
    <m/>
    <m/>
    <m/>
    <m/>
    <m/>
    <m/>
    <m/>
    <m/>
    <m/>
    <m/>
    <m/>
    <m/>
    <m/>
    <m/>
    <m/>
    <m/>
    <m/>
    <m/>
  </r>
  <r>
    <n v="708"/>
    <m/>
    <s v="11.0 PO Issued"/>
    <m/>
    <s v=""/>
    <m/>
    <m/>
    <m/>
    <m/>
    <m/>
    <m/>
    <m/>
    <m/>
    <m/>
    <m/>
    <m/>
    <m/>
    <n v="0"/>
    <s v="PO Issued"/>
    <e v="#REF!"/>
    <x v="0"/>
    <s v="Borneo 103sites"/>
    <n v="2"/>
    <m/>
    <m/>
    <s v=""/>
    <d v="2023-09-16T00:00:00"/>
    <m/>
    <m/>
    <m/>
    <m/>
    <m/>
    <s v="TMG"/>
    <x v="7"/>
    <m/>
    <e v="#N/A"/>
    <e v="#N/A"/>
    <m/>
    <m/>
    <m/>
    <m/>
    <m/>
    <m/>
    <m/>
    <m/>
    <m/>
    <m/>
    <m/>
    <m/>
    <m/>
    <m/>
    <m/>
    <m/>
    <m/>
    <m/>
    <m/>
    <m/>
    <m/>
    <m/>
    <m/>
    <m/>
  </r>
  <r>
    <n v="709"/>
    <m/>
    <s v="11.0 PO Issued"/>
    <m/>
    <s v=""/>
    <m/>
    <m/>
    <m/>
    <m/>
    <m/>
    <m/>
    <m/>
    <m/>
    <m/>
    <m/>
    <m/>
    <m/>
    <n v="0"/>
    <s v="PO Issued"/>
    <e v="#REF!"/>
    <x v="0"/>
    <s v="Borneo 103sites"/>
    <n v="3"/>
    <m/>
    <m/>
    <s v=""/>
    <d v="2023-09-16T00:00:00"/>
    <m/>
    <m/>
    <m/>
    <m/>
    <m/>
    <s v="TMG"/>
    <x v="7"/>
    <m/>
    <e v="#N/A"/>
    <e v="#N/A"/>
    <m/>
    <m/>
    <m/>
    <m/>
    <m/>
    <m/>
    <m/>
    <m/>
    <m/>
    <m/>
    <m/>
    <m/>
    <m/>
    <m/>
    <m/>
    <m/>
    <m/>
    <m/>
    <m/>
    <m/>
    <m/>
    <m/>
    <m/>
    <m/>
  </r>
  <r>
    <n v="710"/>
    <m/>
    <s v="10.1 PR Created"/>
    <m/>
    <s v=""/>
    <m/>
    <m/>
    <m/>
    <m/>
    <m/>
    <m/>
    <m/>
    <m/>
    <m/>
    <m/>
    <m/>
    <m/>
    <n v="0"/>
    <s v="Pending PR Release"/>
    <e v="#REF!"/>
    <x v="0"/>
    <s v="Borneo 103sites"/>
    <n v="4"/>
    <m/>
    <m/>
    <s v=""/>
    <d v="2023-09-16T00:00:00"/>
    <m/>
    <m/>
    <m/>
    <m/>
    <m/>
    <s v="TMG"/>
    <x v="7"/>
    <m/>
    <e v="#N/A"/>
    <e v="#N/A"/>
    <m/>
    <m/>
    <m/>
    <m/>
    <m/>
    <m/>
    <m/>
    <m/>
    <m/>
    <m/>
    <m/>
    <m/>
    <m/>
    <m/>
    <m/>
    <m/>
    <m/>
    <m/>
    <m/>
    <m/>
    <m/>
    <m/>
    <m/>
    <m/>
  </r>
  <r>
    <n v="711"/>
    <m/>
    <s v="11.0 PO Issued"/>
    <m/>
    <s v=""/>
    <m/>
    <m/>
    <m/>
    <m/>
    <m/>
    <m/>
    <m/>
    <m/>
    <m/>
    <m/>
    <m/>
    <m/>
    <n v="0"/>
    <s v="PO Issued"/>
    <e v="#REF!"/>
    <x v="0"/>
    <s v="Borneo 103sites"/>
    <n v="5"/>
    <m/>
    <m/>
    <s v=""/>
    <d v="2023-09-16T00:00:00"/>
    <m/>
    <m/>
    <m/>
    <m/>
    <m/>
    <s v="TMG"/>
    <x v="7"/>
    <m/>
    <e v="#N/A"/>
    <e v="#N/A"/>
    <m/>
    <m/>
    <m/>
    <m/>
    <m/>
    <m/>
    <m/>
    <m/>
    <m/>
    <m/>
    <m/>
    <m/>
    <m/>
    <m/>
    <m/>
    <m/>
    <m/>
    <m/>
    <m/>
    <m/>
    <m/>
    <m/>
    <m/>
    <m/>
  </r>
  <r>
    <n v="712"/>
    <m/>
    <s v="11.0 PO Issued"/>
    <m/>
    <s v=""/>
    <m/>
    <m/>
    <m/>
    <m/>
    <m/>
    <m/>
    <m/>
    <m/>
    <m/>
    <m/>
    <m/>
    <m/>
    <n v="0"/>
    <s v="PO Issued"/>
    <e v="#REF!"/>
    <x v="0"/>
    <s v="Borneo 103sites"/>
    <n v="6"/>
    <m/>
    <m/>
    <s v=""/>
    <d v="2023-09-16T00:00:00"/>
    <m/>
    <m/>
    <m/>
    <m/>
    <m/>
    <s v="TMG"/>
    <x v="7"/>
    <m/>
    <e v="#N/A"/>
    <e v="#N/A"/>
    <m/>
    <m/>
    <m/>
    <m/>
    <m/>
    <m/>
    <m/>
    <m/>
    <m/>
    <m/>
    <m/>
    <m/>
    <m/>
    <m/>
    <m/>
    <m/>
    <m/>
    <m/>
    <m/>
    <m/>
    <m/>
    <m/>
    <m/>
    <m/>
  </r>
  <r>
    <n v="713"/>
    <m/>
    <s v="11.0 PO Issued"/>
    <m/>
    <s v=""/>
    <m/>
    <m/>
    <m/>
    <m/>
    <m/>
    <m/>
    <m/>
    <m/>
    <m/>
    <m/>
    <m/>
    <m/>
    <n v="0"/>
    <s v="PO Issued"/>
    <e v="#REF!"/>
    <x v="0"/>
    <s v="Borneo 103sites"/>
    <n v="7"/>
    <m/>
    <m/>
    <s v=""/>
    <d v="2023-09-16T00:00:00"/>
    <m/>
    <m/>
    <m/>
    <m/>
    <m/>
    <s v="TMG"/>
    <x v="7"/>
    <m/>
    <e v="#N/A"/>
    <e v="#N/A"/>
    <m/>
    <m/>
    <m/>
    <m/>
    <m/>
    <m/>
    <m/>
    <m/>
    <m/>
    <m/>
    <m/>
    <m/>
    <m/>
    <m/>
    <m/>
    <m/>
    <m/>
    <m/>
    <m/>
    <m/>
    <m/>
    <m/>
    <m/>
    <m/>
  </r>
  <r>
    <n v="714"/>
    <m/>
    <s v="11.0 PO Issued"/>
    <m/>
    <s v=""/>
    <m/>
    <m/>
    <m/>
    <m/>
    <m/>
    <m/>
    <m/>
    <m/>
    <m/>
    <m/>
    <m/>
    <m/>
    <n v="0"/>
    <s v="PO Issued"/>
    <e v="#REF!"/>
    <x v="0"/>
    <s v="Borneo 103sites"/>
    <n v="8"/>
    <m/>
    <m/>
    <s v=""/>
    <d v="2023-09-16T00:00:00"/>
    <m/>
    <m/>
    <m/>
    <m/>
    <m/>
    <s v="TMG"/>
    <x v="7"/>
    <m/>
    <e v="#N/A"/>
    <e v="#N/A"/>
    <m/>
    <m/>
    <m/>
    <m/>
    <m/>
    <m/>
    <m/>
    <m/>
    <m/>
    <m/>
    <m/>
    <m/>
    <m/>
    <m/>
    <m/>
    <m/>
    <m/>
    <m/>
    <m/>
    <m/>
    <m/>
    <m/>
    <m/>
    <m/>
  </r>
  <r>
    <n v="715"/>
    <m/>
    <s v="10.1 PR Created"/>
    <m/>
    <s v=""/>
    <m/>
    <m/>
    <m/>
    <m/>
    <m/>
    <m/>
    <m/>
    <m/>
    <m/>
    <m/>
    <m/>
    <m/>
    <n v="0"/>
    <s v="Pending PR Release"/>
    <e v="#REF!"/>
    <x v="0"/>
    <s v="Borneo 103sites"/>
    <n v="9"/>
    <m/>
    <m/>
    <s v=""/>
    <d v="2023-09-16T00:00:00"/>
    <m/>
    <m/>
    <m/>
    <m/>
    <m/>
    <s v="TMG"/>
    <x v="7"/>
    <m/>
    <e v="#N/A"/>
    <e v="#N/A"/>
    <m/>
    <m/>
    <m/>
    <m/>
    <m/>
    <m/>
    <m/>
    <m/>
    <m/>
    <m/>
    <m/>
    <m/>
    <m/>
    <m/>
    <m/>
    <m/>
    <m/>
    <m/>
    <m/>
    <m/>
    <m/>
    <m/>
    <m/>
    <m/>
  </r>
  <r>
    <n v="716"/>
    <m/>
    <s v="11.0 PO Issued"/>
    <m/>
    <s v=""/>
    <m/>
    <m/>
    <m/>
    <m/>
    <m/>
    <m/>
    <m/>
    <m/>
    <m/>
    <m/>
    <m/>
    <m/>
    <n v="0"/>
    <s v="PO Issued"/>
    <e v="#REF!"/>
    <x v="0"/>
    <s v="Borneo 103sites"/>
    <n v="10"/>
    <m/>
    <m/>
    <s v=""/>
    <d v="2023-09-16T00:00:00"/>
    <m/>
    <m/>
    <m/>
    <m/>
    <m/>
    <s v="TMG"/>
    <x v="7"/>
    <m/>
    <e v="#N/A"/>
    <e v="#N/A"/>
    <m/>
    <m/>
    <m/>
    <m/>
    <m/>
    <m/>
    <m/>
    <m/>
    <m/>
    <m/>
    <m/>
    <m/>
    <m/>
    <m/>
    <m/>
    <m/>
    <m/>
    <m/>
    <m/>
    <m/>
    <m/>
    <m/>
    <m/>
    <m/>
  </r>
  <r>
    <n v="717"/>
    <m/>
    <s v="11.0 PO Issued"/>
    <m/>
    <s v=""/>
    <m/>
    <m/>
    <m/>
    <m/>
    <m/>
    <m/>
    <m/>
    <m/>
    <m/>
    <m/>
    <m/>
    <m/>
    <n v="0"/>
    <s v="PO Issued"/>
    <e v="#REF!"/>
    <x v="0"/>
    <s v="Borneo 103sites"/>
    <n v="11"/>
    <m/>
    <m/>
    <s v=""/>
    <d v="2023-09-16T00:00:00"/>
    <m/>
    <m/>
    <m/>
    <m/>
    <m/>
    <s v="TMG"/>
    <x v="7"/>
    <m/>
    <e v="#N/A"/>
    <e v="#N/A"/>
    <m/>
    <m/>
    <m/>
    <m/>
    <m/>
    <m/>
    <m/>
    <m/>
    <m/>
    <m/>
    <m/>
    <m/>
    <m/>
    <m/>
    <m/>
    <m/>
    <m/>
    <m/>
    <m/>
    <m/>
    <m/>
    <m/>
    <m/>
    <m/>
  </r>
  <r>
    <n v="718"/>
    <m/>
    <s v="11.0 PO Issued"/>
    <m/>
    <s v=""/>
    <m/>
    <m/>
    <m/>
    <m/>
    <m/>
    <m/>
    <m/>
    <m/>
    <m/>
    <m/>
    <m/>
    <m/>
    <n v="0"/>
    <s v="PO Issued"/>
    <e v="#REF!"/>
    <x v="0"/>
    <s v="Borneo 103sites"/>
    <n v="12"/>
    <m/>
    <m/>
    <s v=""/>
    <d v="2023-09-16T00:00:00"/>
    <m/>
    <m/>
    <m/>
    <m/>
    <m/>
    <s v="TMG"/>
    <x v="7"/>
    <m/>
    <e v="#N/A"/>
    <e v="#N/A"/>
    <m/>
    <m/>
    <m/>
    <m/>
    <m/>
    <m/>
    <m/>
    <m/>
    <m/>
    <m/>
    <m/>
    <m/>
    <m/>
    <m/>
    <m/>
    <m/>
    <m/>
    <m/>
    <m/>
    <m/>
    <m/>
    <m/>
    <m/>
    <m/>
  </r>
  <r>
    <n v="719"/>
    <m/>
    <s v="11.0 PO Issued"/>
    <m/>
    <s v=""/>
    <m/>
    <m/>
    <m/>
    <m/>
    <m/>
    <m/>
    <m/>
    <m/>
    <m/>
    <m/>
    <m/>
    <m/>
    <n v="0"/>
    <s v="PO Issued"/>
    <e v="#REF!"/>
    <x v="0"/>
    <s v="Borneo 103sites"/>
    <n v="13"/>
    <m/>
    <m/>
    <s v=""/>
    <d v="2023-09-16T00:00:00"/>
    <m/>
    <m/>
    <m/>
    <m/>
    <m/>
    <s v="TMG"/>
    <x v="7"/>
    <m/>
    <e v="#N/A"/>
    <e v="#N/A"/>
    <m/>
    <m/>
    <m/>
    <m/>
    <m/>
    <m/>
    <m/>
    <m/>
    <m/>
    <m/>
    <m/>
    <m/>
    <m/>
    <m/>
    <m/>
    <m/>
    <m/>
    <m/>
    <m/>
    <m/>
    <m/>
    <m/>
    <m/>
    <m/>
  </r>
  <r>
    <n v="720"/>
    <m/>
    <s v="7.0 Pending TP Submission"/>
    <m/>
    <s v=""/>
    <m/>
    <m/>
    <m/>
    <m/>
    <m/>
    <m/>
    <m/>
    <m/>
    <m/>
    <m/>
    <m/>
    <m/>
    <n v="0"/>
    <s v="Pending TP Submission"/>
    <e v="#REF!"/>
    <x v="0"/>
    <s v="Borneo 103sites"/>
    <n v="14"/>
    <m/>
    <m/>
    <s v=""/>
    <d v="2023-09-16T00:00:00"/>
    <m/>
    <m/>
    <m/>
    <m/>
    <m/>
    <s v="TMG"/>
    <x v="7"/>
    <m/>
    <e v="#N/A"/>
    <e v="#N/A"/>
    <m/>
    <m/>
    <m/>
    <m/>
    <m/>
    <m/>
    <m/>
    <m/>
    <m/>
    <m/>
    <m/>
    <m/>
    <m/>
    <m/>
    <m/>
    <m/>
    <m/>
    <m/>
    <m/>
    <m/>
    <m/>
    <m/>
    <m/>
    <m/>
  </r>
  <r>
    <n v="721"/>
    <m/>
    <s v="10.1 PR Created"/>
    <m/>
    <s v=""/>
    <m/>
    <m/>
    <m/>
    <m/>
    <m/>
    <m/>
    <m/>
    <m/>
    <m/>
    <m/>
    <m/>
    <m/>
    <n v="0"/>
    <s v="Pending PR Release"/>
    <e v="#REF!"/>
    <x v="0"/>
    <s v="Borneo 103sites"/>
    <n v="15"/>
    <m/>
    <m/>
    <s v=""/>
    <d v="2023-09-16T00:00:00"/>
    <m/>
    <m/>
    <m/>
    <m/>
    <m/>
    <s v="TMG"/>
    <x v="7"/>
    <m/>
    <e v="#N/A"/>
    <e v="#N/A"/>
    <m/>
    <m/>
    <m/>
    <m/>
    <m/>
    <m/>
    <m/>
    <m/>
    <m/>
    <m/>
    <m/>
    <m/>
    <m/>
    <m/>
    <m/>
    <m/>
    <m/>
    <m/>
    <m/>
    <m/>
    <m/>
    <m/>
    <m/>
    <m/>
  </r>
  <r>
    <n v="722"/>
    <m/>
    <s v="10.1 PR Created"/>
    <m/>
    <s v=""/>
    <m/>
    <m/>
    <m/>
    <m/>
    <m/>
    <m/>
    <m/>
    <m/>
    <m/>
    <m/>
    <m/>
    <m/>
    <n v="0"/>
    <s v="Pending PR Release"/>
    <e v="#REF!"/>
    <x v="0"/>
    <s v="Borneo 103sites"/>
    <n v="16"/>
    <m/>
    <m/>
    <s v=""/>
    <d v="2023-09-16T00:00:00"/>
    <m/>
    <m/>
    <m/>
    <m/>
    <m/>
    <s v="TMG"/>
    <x v="7"/>
    <m/>
    <e v="#N/A"/>
    <e v="#N/A"/>
    <m/>
    <m/>
    <m/>
    <m/>
    <m/>
    <m/>
    <m/>
    <m/>
    <m/>
    <m/>
    <m/>
    <m/>
    <m/>
    <m/>
    <m/>
    <m/>
    <m/>
    <m/>
    <m/>
    <m/>
    <m/>
    <m/>
    <m/>
    <m/>
  </r>
  <r>
    <n v="723"/>
    <m/>
    <s v="10.1 PR Created"/>
    <m/>
    <s v=""/>
    <m/>
    <m/>
    <m/>
    <m/>
    <m/>
    <m/>
    <m/>
    <m/>
    <m/>
    <m/>
    <m/>
    <m/>
    <n v="0"/>
    <s v="Pending PR Release"/>
    <e v="#REF!"/>
    <x v="0"/>
    <s v="Borneo 103sites"/>
    <n v="17"/>
    <m/>
    <m/>
    <s v=""/>
    <d v="2023-09-16T00:00:00"/>
    <m/>
    <m/>
    <m/>
    <m/>
    <m/>
    <s v="TMG"/>
    <x v="7"/>
    <m/>
    <e v="#N/A"/>
    <e v="#N/A"/>
    <m/>
    <m/>
    <m/>
    <m/>
    <m/>
    <m/>
    <m/>
    <m/>
    <m/>
    <m/>
    <m/>
    <m/>
    <m/>
    <m/>
    <m/>
    <m/>
    <m/>
    <m/>
    <m/>
    <m/>
    <m/>
    <m/>
    <m/>
    <m/>
  </r>
  <r>
    <n v="724"/>
    <m/>
    <s v="7.0 Pending TP Submission"/>
    <m/>
    <s v=""/>
    <m/>
    <m/>
    <m/>
    <m/>
    <m/>
    <m/>
    <m/>
    <m/>
    <m/>
    <m/>
    <m/>
    <m/>
    <n v="0"/>
    <s v="Pending TP Submission"/>
    <e v="#REF!"/>
    <x v="0"/>
    <s v="Borneo 103sites"/>
    <n v="18"/>
    <m/>
    <m/>
    <s v=""/>
    <d v="2023-09-16T00:00:00"/>
    <m/>
    <m/>
    <m/>
    <m/>
    <m/>
    <s v="TMG"/>
    <x v="7"/>
    <m/>
    <e v="#N/A"/>
    <e v="#N/A"/>
    <m/>
    <m/>
    <m/>
    <m/>
    <m/>
    <m/>
    <m/>
    <m/>
    <m/>
    <m/>
    <m/>
    <m/>
    <m/>
    <m/>
    <m/>
    <m/>
    <m/>
    <m/>
    <m/>
    <m/>
    <m/>
    <m/>
    <m/>
    <m/>
  </r>
  <r>
    <n v="725"/>
    <m/>
    <s v="10.1 PR Created"/>
    <m/>
    <s v=""/>
    <m/>
    <m/>
    <m/>
    <m/>
    <m/>
    <m/>
    <m/>
    <m/>
    <m/>
    <m/>
    <m/>
    <m/>
    <n v="0"/>
    <s v="Pending PR Release"/>
    <e v="#REF!"/>
    <x v="0"/>
    <s v="Borneo 103sites"/>
    <n v="19"/>
    <m/>
    <m/>
    <s v=""/>
    <d v="2023-09-16T00:00:00"/>
    <m/>
    <m/>
    <m/>
    <m/>
    <m/>
    <s v="TMG"/>
    <x v="7"/>
    <m/>
    <e v="#N/A"/>
    <e v="#N/A"/>
    <m/>
    <m/>
    <m/>
    <m/>
    <m/>
    <m/>
    <m/>
    <m/>
    <m/>
    <m/>
    <m/>
    <m/>
    <m/>
    <m/>
    <m/>
    <m/>
    <m/>
    <m/>
    <m/>
    <m/>
    <m/>
    <m/>
    <m/>
    <m/>
  </r>
  <r>
    <n v="726"/>
    <m/>
    <s v="10.1 PR Created"/>
    <m/>
    <s v=""/>
    <m/>
    <m/>
    <m/>
    <m/>
    <m/>
    <m/>
    <m/>
    <m/>
    <m/>
    <m/>
    <m/>
    <m/>
    <n v="0"/>
    <s v="Pending PR Release"/>
    <e v="#REF!"/>
    <x v="0"/>
    <s v="Borneo 103sites"/>
    <n v="20"/>
    <m/>
    <m/>
    <s v=""/>
    <d v="2023-09-16T00:00:00"/>
    <m/>
    <m/>
    <m/>
    <m/>
    <m/>
    <s v="TMG"/>
    <x v="7"/>
    <m/>
    <e v="#N/A"/>
    <e v="#N/A"/>
    <m/>
    <m/>
    <m/>
    <m/>
    <m/>
    <m/>
    <m/>
    <m/>
    <m/>
    <m/>
    <m/>
    <m/>
    <m/>
    <m/>
    <m/>
    <m/>
    <m/>
    <m/>
    <m/>
    <m/>
    <m/>
    <m/>
    <m/>
    <m/>
  </r>
  <r>
    <n v="727"/>
    <m/>
    <s v="10.1 PR Created"/>
    <m/>
    <s v=""/>
    <m/>
    <m/>
    <m/>
    <m/>
    <m/>
    <m/>
    <m/>
    <m/>
    <m/>
    <m/>
    <m/>
    <m/>
    <n v="0"/>
    <s v="Pending PR Release"/>
    <e v="#REF!"/>
    <x v="0"/>
    <s v="Borneo 103sites"/>
    <n v="21"/>
    <m/>
    <m/>
    <s v=""/>
    <d v="2023-09-16T00:00:00"/>
    <m/>
    <m/>
    <m/>
    <m/>
    <m/>
    <s v="TMG"/>
    <x v="7"/>
    <m/>
    <e v="#N/A"/>
    <e v="#N/A"/>
    <m/>
    <m/>
    <m/>
    <m/>
    <m/>
    <m/>
    <m/>
    <m/>
    <m/>
    <m/>
    <m/>
    <m/>
    <m/>
    <m/>
    <m/>
    <m/>
    <m/>
    <m/>
    <m/>
    <m/>
    <m/>
    <m/>
    <m/>
    <m/>
  </r>
  <r>
    <n v="728"/>
    <m/>
    <s v="7.0 Pending TP Submission"/>
    <m/>
    <s v=""/>
    <m/>
    <m/>
    <m/>
    <m/>
    <m/>
    <m/>
    <m/>
    <m/>
    <m/>
    <m/>
    <m/>
    <m/>
    <n v="0"/>
    <s v="Pending TP Submission"/>
    <e v="#REF!"/>
    <x v="0"/>
    <s v="Borneo 103sites"/>
    <n v="22"/>
    <m/>
    <m/>
    <s v=""/>
    <d v="2023-09-16T00:00:00"/>
    <m/>
    <m/>
    <m/>
    <m/>
    <m/>
    <s v="TMG"/>
    <x v="7"/>
    <m/>
    <e v="#N/A"/>
    <e v="#N/A"/>
    <m/>
    <m/>
    <m/>
    <m/>
    <m/>
    <m/>
    <m/>
    <m/>
    <m/>
    <m/>
    <m/>
    <m/>
    <m/>
    <m/>
    <m/>
    <m/>
    <m/>
    <m/>
    <m/>
    <m/>
    <m/>
    <m/>
    <m/>
    <m/>
  </r>
  <r>
    <n v="729"/>
    <m/>
    <s v="7.0 Pending TP Submission"/>
    <m/>
    <s v=""/>
    <m/>
    <m/>
    <m/>
    <m/>
    <m/>
    <m/>
    <m/>
    <m/>
    <m/>
    <m/>
    <m/>
    <m/>
    <n v="0"/>
    <s v="Pending TP Submission"/>
    <e v="#REF!"/>
    <x v="0"/>
    <s v="Borneo 103sites"/>
    <n v="23"/>
    <m/>
    <m/>
    <s v=""/>
    <d v="2023-09-16T00:00:00"/>
    <m/>
    <m/>
    <m/>
    <m/>
    <m/>
    <s v="TMG"/>
    <x v="7"/>
    <m/>
    <e v="#N/A"/>
    <e v="#N/A"/>
    <m/>
    <m/>
    <m/>
    <m/>
    <m/>
    <m/>
    <m/>
    <m/>
    <m/>
    <m/>
    <m/>
    <m/>
    <m/>
    <m/>
    <m/>
    <m/>
    <m/>
    <m/>
    <m/>
    <m/>
    <m/>
    <m/>
    <m/>
    <m/>
  </r>
  <r>
    <n v="730"/>
    <m/>
    <s v="10.1 PR Created"/>
    <m/>
    <s v=""/>
    <m/>
    <m/>
    <m/>
    <m/>
    <m/>
    <m/>
    <m/>
    <m/>
    <m/>
    <m/>
    <m/>
    <m/>
    <n v="0"/>
    <s v="Pending PR Release"/>
    <e v="#REF!"/>
    <x v="0"/>
    <s v="Borneo 103sites"/>
    <n v="24"/>
    <m/>
    <m/>
    <s v=""/>
    <d v="2023-09-16T00:00:00"/>
    <m/>
    <m/>
    <m/>
    <m/>
    <m/>
    <s v="TMG"/>
    <x v="7"/>
    <m/>
    <e v="#N/A"/>
    <e v="#N/A"/>
    <m/>
    <m/>
    <m/>
    <m/>
    <m/>
    <m/>
    <m/>
    <m/>
    <m/>
    <m/>
    <m/>
    <m/>
    <m/>
    <m/>
    <m/>
    <m/>
    <m/>
    <m/>
    <m/>
    <m/>
    <m/>
    <m/>
    <m/>
    <m/>
  </r>
  <r>
    <n v="731"/>
    <m/>
    <s v="10.1 PR Created"/>
    <m/>
    <s v=""/>
    <m/>
    <m/>
    <m/>
    <m/>
    <m/>
    <m/>
    <m/>
    <m/>
    <m/>
    <m/>
    <m/>
    <m/>
    <n v="0"/>
    <s v="Pending PR Release"/>
    <e v="#REF!"/>
    <x v="0"/>
    <s v="Borneo 103sites"/>
    <n v="25"/>
    <m/>
    <m/>
    <s v=""/>
    <d v="2023-09-16T00:00:00"/>
    <m/>
    <m/>
    <m/>
    <m/>
    <m/>
    <s v="TMG"/>
    <x v="7"/>
    <m/>
    <e v="#N/A"/>
    <e v="#N/A"/>
    <m/>
    <m/>
    <m/>
    <m/>
    <m/>
    <m/>
    <m/>
    <m/>
    <m/>
    <m/>
    <m/>
    <m/>
    <m/>
    <m/>
    <m/>
    <m/>
    <m/>
    <m/>
    <m/>
    <m/>
    <m/>
    <m/>
    <m/>
    <m/>
  </r>
  <r>
    <n v="732"/>
    <m/>
    <s v="7.0 Pending TP Submission"/>
    <m/>
    <s v=""/>
    <m/>
    <m/>
    <m/>
    <m/>
    <m/>
    <m/>
    <m/>
    <m/>
    <m/>
    <m/>
    <m/>
    <m/>
    <n v="0"/>
    <s v="Pending TP Submission"/>
    <e v="#REF!"/>
    <x v="0"/>
    <s v="Borneo 103sites"/>
    <n v="26"/>
    <m/>
    <m/>
    <s v=""/>
    <d v="2023-09-16T00:00:00"/>
    <m/>
    <m/>
    <m/>
    <m/>
    <m/>
    <s v="TMG"/>
    <x v="7"/>
    <m/>
    <e v="#N/A"/>
    <e v="#N/A"/>
    <m/>
    <m/>
    <m/>
    <m/>
    <m/>
    <m/>
    <m/>
    <m/>
    <m/>
    <m/>
    <m/>
    <m/>
    <m/>
    <m/>
    <m/>
    <m/>
    <m/>
    <m/>
    <m/>
    <m/>
    <m/>
    <m/>
    <m/>
    <m/>
  </r>
  <r>
    <n v="733"/>
    <m/>
    <s v="7.0 Pending TP Submission"/>
    <m/>
    <s v=""/>
    <m/>
    <m/>
    <m/>
    <m/>
    <m/>
    <m/>
    <m/>
    <m/>
    <m/>
    <m/>
    <m/>
    <m/>
    <n v="0"/>
    <s v="Pending TP Submission"/>
    <e v="#REF!"/>
    <x v="0"/>
    <s v="Borneo 103sites"/>
    <n v="27"/>
    <m/>
    <m/>
    <s v=""/>
    <d v="2023-09-16T00:00:00"/>
    <m/>
    <m/>
    <m/>
    <m/>
    <m/>
    <s v="TMG"/>
    <x v="7"/>
    <m/>
    <e v="#N/A"/>
    <e v="#N/A"/>
    <m/>
    <m/>
    <m/>
    <m/>
    <m/>
    <m/>
    <m/>
    <m/>
    <m/>
    <m/>
    <m/>
    <m/>
    <m/>
    <m/>
    <m/>
    <m/>
    <m/>
    <m/>
    <m/>
    <m/>
    <m/>
    <m/>
    <m/>
    <m/>
  </r>
  <r>
    <n v="734"/>
    <m/>
    <s v="7.0 Pending TP Submission"/>
    <m/>
    <s v=""/>
    <m/>
    <m/>
    <m/>
    <m/>
    <m/>
    <m/>
    <m/>
    <m/>
    <m/>
    <m/>
    <m/>
    <m/>
    <n v="0"/>
    <s v="Pending TP Submission"/>
    <e v="#REF!"/>
    <x v="0"/>
    <s v="Borneo 103sites"/>
    <n v="28"/>
    <m/>
    <m/>
    <s v=""/>
    <d v="2023-09-16T00:00:00"/>
    <m/>
    <m/>
    <m/>
    <m/>
    <m/>
    <s v="TMG"/>
    <x v="7"/>
    <m/>
    <e v="#N/A"/>
    <e v="#N/A"/>
    <m/>
    <m/>
    <m/>
    <m/>
    <m/>
    <m/>
    <m/>
    <m/>
    <m/>
    <m/>
    <m/>
    <m/>
    <m/>
    <m/>
    <m/>
    <m/>
    <m/>
    <m/>
    <m/>
    <m/>
    <m/>
    <m/>
    <m/>
    <m/>
  </r>
  <r>
    <n v="735"/>
    <m/>
    <s v="7.0 Pending TP Submission"/>
    <m/>
    <s v=""/>
    <m/>
    <m/>
    <m/>
    <m/>
    <m/>
    <m/>
    <m/>
    <m/>
    <m/>
    <m/>
    <m/>
    <m/>
    <n v="0"/>
    <s v="Pending TP Submission"/>
    <e v="#REF!"/>
    <x v="0"/>
    <s v="Borneo 103sites"/>
    <n v="29"/>
    <m/>
    <m/>
    <s v=""/>
    <d v="2023-09-16T00:00:00"/>
    <m/>
    <m/>
    <m/>
    <m/>
    <m/>
    <s v="TMG"/>
    <x v="7"/>
    <m/>
    <e v="#N/A"/>
    <e v="#N/A"/>
    <m/>
    <m/>
    <m/>
    <m/>
    <m/>
    <m/>
    <m/>
    <m/>
    <m/>
    <m/>
    <m/>
    <m/>
    <m/>
    <m/>
    <m/>
    <m/>
    <m/>
    <m/>
    <m/>
    <m/>
    <m/>
    <m/>
    <m/>
    <m/>
  </r>
  <r>
    <n v="736"/>
    <m/>
    <s v="7.0 Pending TP Submission"/>
    <m/>
    <s v=""/>
    <m/>
    <m/>
    <m/>
    <m/>
    <m/>
    <m/>
    <m/>
    <m/>
    <m/>
    <m/>
    <m/>
    <m/>
    <n v="0"/>
    <s v="Pending TP Submission"/>
    <e v="#REF!"/>
    <x v="0"/>
    <s v="Borneo 103sites"/>
    <n v="30"/>
    <m/>
    <m/>
    <s v=""/>
    <d v="2023-09-16T00:00:00"/>
    <m/>
    <m/>
    <m/>
    <m/>
    <m/>
    <s v="TMG"/>
    <x v="7"/>
    <m/>
    <e v="#N/A"/>
    <e v="#N/A"/>
    <m/>
    <m/>
    <m/>
    <m/>
    <m/>
    <m/>
    <m/>
    <m/>
    <m/>
    <m/>
    <m/>
    <m/>
    <m/>
    <m/>
    <m/>
    <m/>
    <m/>
    <m/>
    <m/>
    <m/>
    <m/>
    <m/>
    <m/>
    <m/>
  </r>
  <r>
    <n v="737"/>
    <m/>
    <s v="7.0 Pending TP Submission"/>
    <m/>
    <s v=""/>
    <m/>
    <m/>
    <m/>
    <m/>
    <m/>
    <m/>
    <m/>
    <m/>
    <m/>
    <m/>
    <m/>
    <m/>
    <n v="0"/>
    <s v="Pending TP Submission"/>
    <e v="#REF!"/>
    <x v="0"/>
    <s v="Borneo 103sites"/>
    <n v="31"/>
    <m/>
    <m/>
    <s v=""/>
    <d v="2023-09-16T00:00:00"/>
    <m/>
    <m/>
    <m/>
    <m/>
    <m/>
    <s v="TMG"/>
    <x v="7"/>
    <m/>
    <e v="#N/A"/>
    <e v="#N/A"/>
    <m/>
    <m/>
    <m/>
    <m/>
    <m/>
    <m/>
    <m/>
    <m/>
    <m/>
    <m/>
    <m/>
    <m/>
    <m/>
    <m/>
    <m/>
    <m/>
    <m/>
    <m/>
    <m/>
    <m/>
    <m/>
    <m/>
    <m/>
    <m/>
  </r>
  <r>
    <n v="738"/>
    <m/>
    <s v="7.0 Pending TP Submission"/>
    <m/>
    <s v=""/>
    <m/>
    <m/>
    <m/>
    <m/>
    <m/>
    <m/>
    <m/>
    <m/>
    <m/>
    <m/>
    <m/>
    <m/>
    <n v="0"/>
    <s v="Pending TP Submission"/>
    <e v="#REF!"/>
    <x v="0"/>
    <s v="Borneo 103sites"/>
    <n v="32"/>
    <m/>
    <m/>
    <s v=""/>
    <d v="2023-09-16T00:00:00"/>
    <m/>
    <m/>
    <m/>
    <m/>
    <m/>
    <s v="TMG"/>
    <x v="7"/>
    <m/>
    <e v="#N/A"/>
    <e v="#N/A"/>
    <m/>
    <m/>
    <m/>
    <m/>
    <m/>
    <m/>
    <m/>
    <m/>
    <m/>
    <m/>
    <m/>
    <m/>
    <m/>
    <m/>
    <m/>
    <m/>
    <m/>
    <m/>
    <m/>
    <m/>
    <m/>
    <m/>
    <m/>
    <m/>
  </r>
  <r>
    <n v="739"/>
    <m/>
    <s v="11.0 PO Issued"/>
    <m/>
    <s v=""/>
    <m/>
    <m/>
    <m/>
    <m/>
    <m/>
    <m/>
    <m/>
    <m/>
    <m/>
    <m/>
    <m/>
    <m/>
    <n v="0"/>
    <s v="PO Issued"/>
    <e v="#REF!"/>
    <x v="0"/>
    <s v="Borneo 103sites"/>
    <n v="33"/>
    <m/>
    <m/>
    <s v=""/>
    <d v="2023-09-16T00:00:00"/>
    <m/>
    <m/>
    <m/>
    <m/>
    <m/>
    <s v="TMG"/>
    <x v="7"/>
    <m/>
    <e v="#N/A"/>
    <e v="#N/A"/>
    <m/>
    <m/>
    <m/>
    <m/>
    <m/>
    <m/>
    <m/>
    <m/>
    <m/>
    <m/>
    <m/>
    <m/>
    <m/>
    <m/>
    <m/>
    <m/>
    <m/>
    <m/>
    <m/>
    <m/>
    <m/>
    <m/>
    <m/>
    <m/>
  </r>
  <r>
    <n v="740"/>
    <m/>
    <s v="7.0 Pending TP Submission"/>
    <m/>
    <s v=""/>
    <m/>
    <m/>
    <m/>
    <m/>
    <m/>
    <m/>
    <m/>
    <m/>
    <m/>
    <m/>
    <m/>
    <m/>
    <n v="0"/>
    <s v="Pending TP Submission"/>
    <e v="#REF!"/>
    <x v="0"/>
    <s v="Borneo 103sites"/>
    <n v="34"/>
    <m/>
    <m/>
    <s v=""/>
    <d v="2023-09-16T00:00:00"/>
    <m/>
    <m/>
    <m/>
    <m/>
    <m/>
    <s v="TMG"/>
    <x v="7"/>
    <m/>
    <e v="#N/A"/>
    <e v="#N/A"/>
    <m/>
    <m/>
    <m/>
    <m/>
    <m/>
    <m/>
    <m/>
    <m/>
    <m/>
    <m/>
    <m/>
    <m/>
    <m/>
    <m/>
    <m/>
    <m/>
    <m/>
    <m/>
    <m/>
    <m/>
    <m/>
    <m/>
    <m/>
    <m/>
  </r>
  <r>
    <n v="741"/>
    <m/>
    <s v="10.1 PR Created"/>
    <m/>
    <s v=""/>
    <m/>
    <m/>
    <m/>
    <m/>
    <m/>
    <m/>
    <m/>
    <m/>
    <m/>
    <m/>
    <m/>
    <m/>
    <n v="0"/>
    <s v="Pending PR Release"/>
    <e v="#REF!"/>
    <x v="0"/>
    <s v="Borneo 103sites"/>
    <n v="35"/>
    <m/>
    <m/>
    <s v=""/>
    <d v="2023-09-16T00:00:00"/>
    <m/>
    <m/>
    <m/>
    <m/>
    <m/>
    <s v="TMG"/>
    <x v="7"/>
    <m/>
    <e v="#N/A"/>
    <e v="#N/A"/>
    <m/>
    <m/>
    <m/>
    <m/>
    <m/>
    <m/>
    <m/>
    <m/>
    <m/>
    <m/>
    <m/>
    <m/>
    <m/>
    <m/>
    <m/>
    <m/>
    <m/>
    <m/>
    <m/>
    <m/>
    <m/>
    <m/>
    <m/>
    <m/>
  </r>
  <r>
    <n v="742"/>
    <m/>
    <s v="7.0 Pending TP Submission"/>
    <m/>
    <s v=""/>
    <m/>
    <m/>
    <m/>
    <m/>
    <m/>
    <m/>
    <m/>
    <m/>
    <m/>
    <m/>
    <m/>
    <m/>
    <n v="0"/>
    <s v="Pending TP Submission"/>
    <e v="#REF!"/>
    <x v="0"/>
    <s v="Borneo 103sites"/>
    <n v="36"/>
    <m/>
    <m/>
    <s v=""/>
    <d v="2023-09-16T00:00:00"/>
    <m/>
    <m/>
    <m/>
    <m/>
    <m/>
    <s v="TMG"/>
    <x v="7"/>
    <m/>
    <e v="#N/A"/>
    <e v="#N/A"/>
    <m/>
    <m/>
    <m/>
    <m/>
    <m/>
    <m/>
    <m/>
    <m/>
    <m/>
    <m/>
    <m/>
    <m/>
    <m/>
    <m/>
    <m/>
    <m/>
    <m/>
    <m/>
    <m/>
    <m/>
    <m/>
    <m/>
    <m/>
    <m/>
  </r>
  <r>
    <n v="743"/>
    <m/>
    <s v="10.1 PR Created"/>
    <m/>
    <s v=""/>
    <m/>
    <m/>
    <m/>
    <m/>
    <m/>
    <m/>
    <m/>
    <m/>
    <m/>
    <m/>
    <m/>
    <m/>
    <n v="0"/>
    <s v="Pending PR Release"/>
    <e v="#REF!"/>
    <x v="0"/>
    <s v="Borneo 103sites"/>
    <n v="37"/>
    <m/>
    <m/>
    <s v=""/>
    <d v="2023-09-16T00:00:00"/>
    <m/>
    <m/>
    <m/>
    <m/>
    <m/>
    <s v="TMG"/>
    <x v="7"/>
    <m/>
    <e v="#N/A"/>
    <e v="#N/A"/>
    <m/>
    <m/>
    <m/>
    <m/>
    <m/>
    <m/>
    <m/>
    <m/>
    <m/>
    <m/>
    <m/>
    <m/>
    <m/>
    <m/>
    <m/>
    <m/>
    <m/>
    <m/>
    <m/>
    <m/>
    <m/>
    <m/>
    <m/>
    <m/>
  </r>
  <r>
    <n v="744"/>
    <m/>
    <s v="11.0 PO Issued"/>
    <m/>
    <s v=""/>
    <m/>
    <m/>
    <m/>
    <m/>
    <m/>
    <m/>
    <m/>
    <m/>
    <m/>
    <m/>
    <m/>
    <m/>
    <n v="0"/>
    <s v="PO Issued"/>
    <e v="#REF!"/>
    <x v="0"/>
    <s v="Borneo 103sites"/>
    <n v="38"/>
    <m/>
    <m/>
    <s v=""/>
    <d v="2023-09-16T00:00:00"/>
    <m/>
    <m/>
    <m/>
    <m/>
    <m/>
    <s v="TMG"/>
    <x v="7"/>
    <m/>
    <e v="#N/A"/>
    <e v="#N/A"/>
    <m/>
    <m/>
    <m/>
    <m/>
    <m/>
    <m/>
    <m/>
    <m/>
    <m/>
    <m/>
    <m/>
    <m/>
    <m/>
    <m/>
    <m/>
    <m/>
    <m/>
    <m/>
    <m/>
    <m/>
    <m/>
    <m/>
    <m/>
    <m/>
  </r>
  <r>
    <n v="745"/>
    <m/>
    <s v="7.0 Pending TP Submission"/>
    <m/>
    <s v=""/>
    <m/>
    <m/>
    <m/>
    <m/>
    <m/>
    <m/>
    <m/>
    <m/>
    <m/>
    <m/>
    <m/>
    <m/>
    <n v="0"/>
    <s v="Pending TP Submission"/>
    <e v="#REF!"/>
    <x v="0"/>
    <s v="Borneo 103sites"/>
    <n v="39"/>
    <m/>
    <m/>
    <s v=""/>
    <d v="2023-09-16T00:00:00"/>
    <m/>
    <m/>
    <m/>
    <m/>
    <m/>
    <s v="TMG"/>
    <x v="7"/>
    <m/>
    <e v="#N/A"/>
    <e v="#N/A"/>
    <m/>
    <m/>
    <m/>
    <m/>
    <m/>
    <m/>
    <m/>
    <m/>
    <m/>
    <m/>
    <m/>
    <m/>
    <m/>
    <m/>
    <m/>
    <m/>
    <m/>
    <m/>
    <m/>
    <m/>
    <m/>
    <m/>
    <m/>
    <m/>
  </r>
  <r>
    <n v="746"/>
    <m/>
    <s v="10.1 PR Created"/>
    <m/>
    <s v=""/>
    <m/>
    <m/>
    <m/>
    <m/>
    <m/>
    <m/>
    <m/>
    <m/>
    <m/>
    <m/>
    <m/>
    <m/>
    <n v="0"/>
    <s v="Pending PR Release"/>
    <e v="#REF!"/>
    <x v="0"/>
    <s v="Borneo 103sites"/>
    <n v="40"/>
    <m/>
    <m/>
    <s v=""/>
    <d v="2023-09-16T00:00:00"/>
    <m/>
    <m/>
    <m/>
    <m/>
    <m/>
    <s v="TMG"/>
    <x v="7"/>
    <m/>
    <e v="#N/A"/>
    <e v="#N/A"/>
    <m/>
    <m/>
    <m/>
    <m/>
    <m/>
    <m/>
    <m/>
    <m/>
    <m/>
    <m/>
    <m/>
    <m/>
    <m/>
    <m/>
    <m/>
    <m/>
    <m/>
    <m/>
    <m/>
    <m/>
    <m/>
    <m/>
    <m/>
    <m/>
  </r>
  <r>
    <n v="747"/>
    <m/>
    <s v="10.1 PR Created"/>
    <m/>
    <s v=""/>
    <m/>
    <m/>
    <m/>
    <m/>
    <m/>
    <m/>
    <m/>
    <m/>
    <m/>
    <m/>
    <m/>
    <m/>
    <n v="0"/>
    <s v="Pending PR Release"/>
    <e v="#REF!"/>
    <x v="0"/>
    <s v="Borneo 103sites"/>
    <n v="41"/>
    <m/>
    <m/>
    <s v=""/>
    <d v="2023-09-16T00:00:00"/>
    <m/>
    <m/>
    <m/>
    <m/>
    <m/>
    <s v="TMG"/>
    <x v="7"/>
    <m/>
    <e v="#N/A"/>
    <e v="#N/A"/>
    <m/>
    <m/>
    <m/>
    <m/>
    <m/>
    <m/>
    <m/>
    <m/>
    <m/>
    <m/>
    <m/>
    <m/>
    <m/>
    <m/>
    <m/>
    <m/>
    <m/>
    <m/>
    <m/>
    <m/>
    <m/>
    <m/>
    <m/>
    <m/>
  </r>
  <r>
    <n v="748"/>
    <m/>
    <s v="10.1 PR Created"/>
    <m/>
    <s v=""/>
    <m/>
    <m/>
    <m/>
    <m/>
    <m/>
    <m/>
    <m/>
    <m/>
    <m/>
    <m/>
    <m/>
    <m/>
    <n v="0"/>
    <s v="Pending PR Release"/>
    <e v="#REF!"/>
    <x v="0"/>
    <s v="Borneo 103sites"/>
    <n v="42"/>
    <m/>
    <m/>
    <s v=""/>
    <d v="2023-09-16T00:00:00"/>
    <m/>
    <m/>
    <m/>
    <m/>
    <m/>
    <s v="TMG"/>
    <x v="7"/>
    <m/>
    <e v="#N/A"/>
    <e v="#N/A"/>
    <m/>
    <m/>
    <m/>
    <m/>
    <m/>
    <m/>
    <m/>
    <m/>
    <m/>
    <m/>
    <m/>
    <m/>
    <m/>
    <m/>
    <m/>
    <m/>
    <m/>
    <m/>
    <m/>
    <m/>
    <m/>
    <m/>
    <m/>
    <m/>
  </r>
  <r>
    <n v="749"/>
    <m/>
    <s v="7.0 Pending TP Submission"/>
    <m/>
    <s v=""/>
    <m/>
    <m/>
    <m/>
    <m/>
    <m/>
    <m/>
    <m/>
    <m/>
    <m/>
    <m/>
    <m/>
    <m/>
    <n v="0"/>
    <s v="Pending TP Submission"/>
    <e v="#REF!"/>
    <x v="0"/>
    <s v="Borneo 103sites"/>
    <n v="43"/>
    <m/>
    <m/>
    <s v=""/>
    <d v="2023-09-16T00:00:00"/>
    <m/>
    <m/>
    <m/>
    <m/>
    <m/>
    <s v="TMG"/>
    <x v="7"/>
    <m/>
    <e v="#N/A"/>
    <e v="#N/A"/>
    <m/>
    <m/>
    <m/>
    <m/>
    <m/>
    <m/>
    <m/>
    <m/>
    <m/>
    <m/>
    <m/>
    <m/>
    <m/>
    <m/>
    <m/>
    <m/>
    <m/>
    <m/>
    <m/>
    <m/>
    <m/>
    <m/>
    <m/>
    <m/>
  </r>
  <r>
    <n v="750"/>
    <m/>
    <s v="11.0 PO Issued"/>
    <m/>
    <s v=""/>
    <m/>
    <m/>
    <m/>
    <m/>
    <m/>
    <m/>
    <m/>
    <m/>
    <m/>
    <m/>
    <m/>
    <m/>
    <n v="0"/>
    <s v="PO Issued"/>
    <e v="#REF!"/>
    <x v="0"/>
    <s v="Borneo 103sites"/>
    <n v="44"/>
    <m/>
    <m/>
    <s v=""/>
    <d v="2023-09-16T00:00:00"/>
    <m/>
    <m/>
    <m/>
    <m/>
    <m/>
    <s v="TMG"/>
    <x v="7"/>
    <m/>
    <e v="#N/A"/>
    <e v="#N/A"/>
    <m/>
    <m/>
    <m/>
    <m/>
    <m/>
    <m/>
    <m/>
    <m/>
    <m/>
    <m/>
    <m/>
    <m/>
    <m/>
    <m/>
    <m/>
    <m/>
    <m/>
    <m/>
    <m/>
    <m/>
    <m/>
    <m/>
    <m/>
    <m/>
  </r>
  <r>
    <n v="751"/>
    <m/>
    <s v="7.0 Pending TP Submission"/>
    <m/>
    <s v=""/>
    <m/>
    <m/>
    <m/>
    <m/>
    <m/>
    <m/>
    <m/>
    <m/>
    <m/>
    <m/>
    <m/>
    <m/>
    <n v="0"/>
    <s v="Pending TP Submission"/>
    <e v="#REF!"/>
    <x v="0"/>
    <s v="Borneo 103sites"/>
    <n v="45"/>
    <m/>
    <m/>
    <s v=""/>
    <d v="2023-09-16T00:00:00"/>
    <m/>
    <m/>
    <m/>
    <m/>
    <m/>
    <s v="TMG"/>
    <x v="7"/>
    <m/>
    <e v="#N/A"/>
    <e v="#N/A"/>
    <m/>
    <m/>
    <m/>
    <m/>
    <m/>
    <m/>
    <m/>
    <m/>
    <m/>
    <m/>
    <m/>
    <m/>
    <m/>
    <m/>
    <m/>
    <m/>
    <m/>
    <m/>
    <m/>
    <m/>
    <m/>
    <m/>
    <m/>
    <m/>
  </r>
  <r>
    <n v="752"/>
    <m/>
    <s v="11.0 PO Issued"/>
    <m/>
    <s v=""/>
    <m/>
    <m/>
    <m/>
    <m/>
    <m/>
    <m/>
    <m/>
    <m/>
    <m/>
    <m/>
    <m/>
    <m/>
    <n v="0"/>
    <s v="PO Issued"/>
    <e v="#REF!"/>
    <x v="0"/>
    <s v="Borneo 103sites"/>
    <n v="46"/>
    <m/>
    <m/>
    <s v=""/>
    <d v="2023-09-16T00:00:00"/>
    <m/>
    <m/>
    <m/>
    <m/>
    <m/>
    <s v="TMG"/>
    <x v="7"/>
    <m/>
    <e v="#N/A"/>
    <e v="#N/A"/>
    <m/>
    <m/>
    <m/>
    <m/>
    <m/>
    <m/>
    <m/>
    <m/>
    <m/>
    <m/>
    <m/>
    <m/>
    <m/>
    <m/>
    <m/>
    <m/>
    <m/>
    <m/>
    <m/>
    <m/>
    <m/>
    <m/>
    <m/>
    <m/>
  </r>
  <r>
    <n v="753"/>
    <m/>
    <s v="7.0 Pending TP Submission"/>
    <m/>
    <s v=""/>
    <m/>
    <m/>
    <m/>
    <m/>
    <m/>
    <m/>
    <m/>
    <m/>
    <m/>
    <m/>
    <m/>
    <m/>
    <n v="0"/>
    <s v="Pending TP Submission"/>
    <e v="#REF!"/>
    <x v="0"/>
    <s v="Borneo 103sites"/>
    <n v="47"/>
    <m/>
    <m/>
    <s v=""/>
    <d v="2023-09-16T00:00:00"/>
    <m/>
    <m/>
    <m/>
    <m/>
    <m/>
    <s v="TMG"/>
    <x v="7"/>
    <m/>
    <e v="#N/A"/>
    <e v="#N/A"/>
    <m/>
    <m/>
    <m/>
    <m/>
    <m/>
    <m/>
    <m/>
    <m/>
    <m/>
    <m/>
    <m/>
    <m/>
    <m/>
    <m/>
    <m/>
    <m/>
    <m/>
    <m/>
    <m/>
    <m/>
    <m/>
    <m/>
    <m/>
    <m/>
  </r>
  <r>
    <n v="754"/>
    <m/>
    <s v="7.0 Pending TP Submission"/>
    <m/>
    <s v=""/>
    <m/>
    <m/>
    <m/>
    <m/>
    <m/>
    <m/>
    <m/>
    <m/>
    <m/>
    <m/>
    <m/>
    <m/>
    <n v="0"/>
    <s v="Pending TP Submission"/>
    <e v="#REF!"/>
    <x v="0"/>
    <s v="Borneo 103sites"/>
    <n v="48"/>
    <m/>
    <m/>
    <s v=""/>
    <d v="2023-09-16T00:00:00"/>
    <m/>
    <m/>
    <m/>
    <m/>
    <m/>
    <s v="TMG"/>
    <x v="7"/>
    <m/>
    <e v="#N/A"/>
    <e v="#N/A"/>
    <m/>
    <m/>
    <m/>
    <m/>
    <m/>
    <m/>
    <m/>
    <m/>
    <m/>
    <m/>
    <m/>
    <m/>
    <m/>
    <m/>
    <m/>
    <m/>
    <m/>
    <m/>
    <m/>
    <m/>
    <m/>
    <m/>
    <m/>
    <m/>
  </r>
  <r>
    <n v="755"/>
    <m/>
    <s v="7.0 Pending TP Submission"/>
    <m/>
    <s v=""/>
    <m/>
    <m/>
    <m/>
    <m/>
    <m/>
    <m/>
    <m/>
    <m/>
    <m/>
    <m/>
    <m/>
    <m/>
    <n v="0"/>
    <s v="Pending TP Submission"/>
    <e v="#REF!"/>
    <x v="0"/>
    <s v="Borneo 103sites"/>
    <n v="49"/>
    <m/>
    <m/>
    <s v=""/>
    <d v="2023-09-16T00:00:00"/>
    <m/>
    <m/>
    <m/>
    <m/>
    <m/>
    <s v="TMG"/>
    <x v="7"/>
    <m/>
    <e v="#N/A"/>
    <e v="#N/A"/>
    <m/>
    <m/>
    <m/>
    <m/>
    <m/>
    <m/>
    <m/>
    <m/>
    <m/>
    <m/>
    <m/>
    <m/>
    <m/>
    <m/>
    <m/>
    <m/>
    <m/>
    <m/>
    <m/>
    <m/>
    <m/>
    <m/>
    <m/>
    <m/>
  </r>
  <r>
    <n v="756"/>
    <m/>
    <s v="7.0 Pending TP Submission"/>
    <m/>
    <s v=""/>
    <m/>
    <m/>
    <m/>
    <m/>
    <m/>
    <m/>
    <m/>
    <m/>
    <m/>
    <m/>
    <m/>
    <m/>
    <n v="0"/>
    <s v="Pending TP Submission"/>
    <e v="#REF!"/>
    <x v="0"/>
    <s v="Borneo 103sites"/>
    <n v="50"/>
    <m/>
    <m/>
    <s v=""/>
    <d v="2023-09-16T00:00:00"/>
    <m/>
    <m/>
    <m/>
    <m/>
    <m/>
    <s v="TMG"/>
    <x v="7"/>
    <m/>
    <e v="#N/A"/>
    <e v="#N/A"/>
    <m/>
    <m/>
    <m/>
    <m/>
    <m/>
    <m/>
    <m/>
    <m/>
    <m/>
    <m/>
    <m/>
    <m/>
    <m/>
    <m/>
    <m/>
    <m/>
    <m/>
    <m/>
    <m/>
    <m/>
    <m/>
    <m/>
    <m/>
    <m/>
  </r>
  <r>
    <n v="757"/>
    <m/>
    <s v="7.0 Pending TP Submission"/>
    <m/>
    <s v=""/>
    <m/>
    <m/>
    <m/>
    <m/>
    <m/>
    <m/>
    <m/>
    <m/>
    <m/>
    <m/>
    <m/>
    <m/>
    <n v="0"/>
    <s v="Pending TP Submission"/>
    <e v="#REF!"/>
    <x v="0"/>
    <s v="Borneo 103sites"/>
    <n v="51"/>
    <m/>
    <m/>
    <s v=""/>
    <d v="2023-09-16T00:00:00"/>
    <m/>
    <m/>
    <m/>
    <m/>
    <m/>
    <s v="TMG"/>
    <x v="7"/>
    <m/>
    <e v="#N/A"/>
    <e v="#N/A"/>
    <m/>
    <m/>
    <m/>
    <m/>
    <m/>
    <m/>
    <m/>
    <m/>
    <m/>
    <m/>
    <m/>
    <m/>
    <m/>
    <m/>
    <m/>
    <m/>
    <m/>
    <m/>
    <m/>
    <m/>
    <m/>
    <m/>
    <m/>
    <m/>
  </r>
  <r>
    <n v="758"/>
    <m/>
    <s v="7.0 Pending TP Submission"/>
    <m/>
    <s v=""/>
    <m/>
    <m/>
    <m/>
    <m/>
    <m/>
    <m/>
    <m/>
    <m/>
    <m/>
    <m/>
    <m/>
    <m/>
    <n v="0"/>
    <s v="Pending TP Submission"/>
    <e v="#REF!"/>
    <x v="0"/>
    <s v="Borneo 103sites"/>
    <n v="52"/>
    <m/>
    <m/>
    <s v=""/>
    <d v="2023-09-16T00:00:00"/>
    <m/>
    <m/>
    <m/>
    <m/>
    <m/>
    <s v="TMG"/>
    <x v="7"/>
    <m/>
    <e v="#N/A"/>
    <e v="#N/A"/>
    <m/>
    <m/>
    <m/>
    <m/>
    <m/>
    <m/>
    <m/>
    <m/>
    <m/>
    <m/>
    <m/>
    <m/>
    <m/>
    <m/>
    <m/>
    <m/>
    <m/>
    <m/>
    <m/>
    <m/>
    <m/>
    <m/>
    <m/>
    <m/>
  </r>
  <r>
    <n v="759"/>
    <m/>
    <s v="7.0 Pending TP Submission"/>
    <m/>
    <s v=""/>
    <m/>
    <m/>
    <m/>
    <m/>
    <m/>
    <m/>
    <m/>
    <m/>
    <m/>
    <m/>
    <m/>
    <m/>
    <n v="0"/>
    <s v="Pending TP Submission"/>
    <e v="#REF!"/>
    <x v="0"/>
    <s v="Borneo 103sites"/>
    <n v="53"/>
    <m/>
    <m/>
    <s v=""/>
    <d v="2023-09-16T00:00:00"/>
    <m/>
    <m/>
    <m/>
    <m/>
    <m/>
    <s v="TMG"/>
    <x v="7"/>
    <m/>
    <e v="#N/A"/>
    <e v="#N/A"/>
    <m/>
    <m/>
    <m/>
    <m/>
    <m/>
    <m/>
    <m/>
    <m/>
    <m/>
    <m/>
    <m/>
    <m/>
    <m/>
    <m/>
    <m/>
    <m/>
    <m/>
    <m/>
    <m/>
    <m/>
    <m/>
    <m/>
    <m/>
    <m/>
  </r>
  <r>
    <n v="760"/>
    <m/>
    <s v="10.1 PR Created"/>
    <m/>
    <s v=""/>
    <m/>
    <m/>
    <m/>
    <m/>
    <m/>
    <m/>
    <m/>
    <m/>
    <m/>
    <m/>
    <m/>
    <m/>
    <n v="0"/>
    <s v="Pending PR Release"/>
    <e v="#REF!"/>
    <x v="0"/>
    <s v="Borneo 103sites"/>
    <n v="54"/>
    <m/>
    <m/>
    <s v=""/>
    <d v="2023-09-16T00:00:00"/>
    <m/>
    <m/>
    <m/>
    <m/>
    <m/>
    <s v="TMG"/>
    <x v="7"/>
    <m/>
    <e v="#N/A"/>
    <e v="#N/A"/>
    <m/>
    <m/>
    <m/>
    <m/>
    <m/>
    <m/>
    <m/>
    <m/>
    <m/>
    <m/>
    <m/>
    <m/>
    <m/>
    <m/>
    <m/>
    <m/>
    <m/>
    <m/>
    <m/>
    <m/>
    <m/>
    <m/>
    <m/>
    <m/>
  </r>
  <r>
    <n v="761"/>
    <m/>
    <s v="7.0 Pending TP Submission"/>
    <m/>
    <s v=""/>
    <m/>
    <m/>
    <m/>
    <m/>
    <m/>
    <m/>
    <m/>
    <m/>
    <m/>
    <m/>
    <m/>
    <m/>
    <n v="0"/>
    <s v="Pending TP Submission"/>
    <e v="#REF!"/>
    <x v="0"/>
    <s v="Borneo 103sites"/>
    <n v="55"/>
    <m/>
    <m/>
    <s v=""/>
    <d v="2023-09-16T00:00:00"/>
    <m/>
    <m/>
    <m/>
    <m/>
    <m/>
    <s v="TMG"/>
    <x v="7"/>
    <m/>
    <e v="#N/A"/>
    <e v="#N/A"/>
    <m/>
    <m/>
    <m/>
    <m/>
    <m/>
    <m/>
    <m/>
    <m/>
    <m/>
    <m/>
    <m/>
    <m/>
    <m/>
    <m/>
    <m/>
    <m/>
    <m/>
    <m/>
    <m/>
    <m/>
    <m/>
    <m/>
    <m/>
    <m/>
  </r>
  <r>
    <n v="762"/>
    <m/>
    <s v="7.0 Pending TP Submission"/>
    <m/>
    <s v=""/>
    <m/>
    <m/>
    <m/>
    <m/>
    <m/>
    <m/>
    <m/>
    <m/>
    <m/>
    <m/>
    <m/>
    <m/>
    <n v="0"/>
    <s v="Pending TP Submission"/>
    <e v="#REF!"/>
    <x v="0"/>
    <s v="Borneo 103sites"/>
    <n v="56"/>
    <m/>
    <m/>
    <s v=""/>
    <d v="2023-09-16T00:00:00"/>
    <m/>
    <m/>
    <m/>
    <m/>
    <m/>
    <s v="TMG"/>
    <x v="7"/>
    <m/>
    <e v="#N/A"/>
    <e v="#N/A"/>
    <m/>
    <m/>
    <m/>
    <m/>
    <m/>
    <m/>
    <m/>
    <m/>
    <m/>
    <m/>
    <m/>
    <m/>
    <m/>
    <m/>
    <m/>
    <m/>
    <m/>
    <m/>
    <m/>
    <m/>
    <m/>
    <m/>
    <m/>
    <m/>
  </r>
  <r>
    <n v="763"/>
    <m/>
    <s v="7.0 Pending TP Submission"/>
    <m/>
    <s v=""/>
    <m/>
    <m/>
    <m/>
    <m/>
    <m/>
    <m/>
    <m/>
    <m/>
    <m/>
    <m/>
    <m/>
    <m/>
    <n v="0"/>
    <s v="Pending TP Submission"/>
    <e v="#REF!"/>
    <x v="0"/>
    <s v="Borneo 103sites"/>
    <n v="57"/>
    <m/>
    <m/>
    <s v=""/>
    <d v="2023-09-16T00:00:00"/>
    <m/>
    <m/>
    <m/>
    <m/>
    <m/>
    <s v="TMG"/>
    <x v="7"/>
    <m/>
    <e v="#N/A"/>
    <e v="#N/A"/>
    <m/>
    <m/>
    <m/>
    <m/>
    <m/>
    <m/>
    <m/>
    <m/>
    <m/>
    <m/>
    <m/>
    <m/>
    <m/>
    <m/>
    <m/>
    <m/>
    <m/>
    <m/>
    <m/>
    <m/>
    <m/>
    <m/>
    <m/>
    <m/>
  </r>
  <r>
    <n v="764"/>
    <m/>
    <s v="7.0 Pending TP Submission"/>
    <m/>
    <s v=""/>
    <m/>
    <m/>
    <m/>
    <m/>
    <m/>
    <m/>
    <m/>
    <m/>
    <m/>
    <m/>
    <m/>
    <m/>
    <n v="0"/>
    <s v="Pending TP Submission"/>
    <e v="#REF!"/>
    <x v="0"/>
    <s v="Borneo 103sites"/>
    <n v="58"/>
    <m/>
    <m/>
    <s v=""/>
    <d v="2023-09-16T00:00:00"/>
    <m/>
    <m/>
    <m/>
    <m/>
    <m/>
    <s v="TMG"/>
    <x v="7"/>
    <m/>
    <e v="#N/A"/>
    <e v="#N/A"/>
    <m/>
    <m/>
    <m/>
    <m/>
    <m/>
    <m/>
    <m/>
    <m/>
    <m/>
    <m/>
    <m/>
    <m/>
    <m/>
    <m/>
    <m/>
    <m/>
    <m/>
    <m/>
    <m/>
    <m/>
    <m/>
    <m/>
    <m/>
    <m/>
  </r>
  <r>
    <n v="765"/>
    <m/>
    <s v="7.0 Pending TP Submission"/>
    <m/>
    <s v=""/>
    <m/>
    <m/>
    <m/>
    <m/>
    <m/>
    <m/>
    <m/>
    <m/>
    <m/>
    <m/>
    <m/>
    <m/>
    <n v="0"/>
    <s v="Pending TP Submission"/>
    <e v="#REF!"/>
    <x v="0"/>
    <s v="Borneo 103sites"/>
    <n v="59"/>
    <m/>
    <m/>
    <s v=""/>
    <d v="2023-09-16T00:00:00"/>
    <m/>
    <m/>
    <m/>
    <m/>
    <m/>
    <s v="TMG"/>
    <x v="7"/>
    <m/>
    <e v="#N/A"/>
    <e v="#N/A"/>
    <m/>
    <m/>
    <m/>
    <m/>
    <m/>
    <m/>
    <m/>
    <m/>
    <m/>
    <m/>
    <m/>
    <m/>
    <m/>
    <m/>
    <m/>
    <m/>
    <m/>
    <m/>
    <m/>
    <m/>
    <m/>
    <m/>
    <m/>
    <m/>
  </r>
  <r>
    <n v="766"/>
    <m/>
    <s v="7.0 Pending TP Submission"/>
    <m/>
    <s v=""/>
    <m/>
    <m/>
    <m/>
    <m/>
    <m/>
    <m/>
    <m/>
    <m/>
    <m/>
    <m/>
    <m/>
    <m/>
    <n v="0"/>
    <s v="Pending TP Submission"/>
    <e v="#REF!"/>
    <x v="0"/>
    <s v="Borneo 103sites"/>
    <n v="60"/>
    <m/>
    <m/>
    <s v=""/>
    <d v="2023-09-16T00:00:00"/>
    <m/>
    <m/>
    <m/>
    <m/>
    <m/>
    <s v="TMG"/>
    <x v="7"/>
    <m/>
    <e v="#N/A"/>
    <e v="#N/A"/>
    <m/>
    <m/>
    <m/>
    <m/>
    <m/>
    <m/>
    <m/>
    <m/>
    <m/>
    <m/>
    <m/>
    <m/>
    <m/>
    <m/>
    <m/>
    <m/>
    <m/>
    <m/>
    <m/>
    <m/>
    <m/>
    <m/>
    <m/>
    <m/>
  </r>
  <r>
    <n v="767"/>
    <m/>
    <s v="7.0 Pending TP Submission"/>
    <m/>
    <s v=""/>
    <m/>
    <m/>
    <m/>
    <m/>
    <m/>
    <m/>
    <m/>
    <m/>
    <m/>
    <m/>
    <m/>
    <m/>
    <n v="0"/>
    <s v="Pending TP Submission"/>
    <e v="#REF!"/>
    <x v="0"/>
    <s v="Borneo 103sites"/>
    <n v="61"/>
    <m/>
    <m/>
    <s v=""/>
    <d v="2023-09-16T00:00:00"/>
    <m/>
    <m/>
    <m/>
    <m/>
    <m/>
    <s v="TMG"/>
    <x v="7"/>
    <m/>
    <e v="#N/A"/>
    <e v="#N/A"/>
    <m/>
    <m/>
    <m/>
    <m/>
    <m/>
    <m/>
    <m/>
    <m/>
    <m/>
    <m/>
    <m/>
    <m/>
    <m/>
    <m/>
    <m/>
    <m/>
    <m/>
    <m/>
    <m/>
    <m/>
    <m/>
    <m/>
    <m/>
    <m/>
  </r>
  <r>
    <n v="768"/>
    <m/>
    <s v="7.0 Pending TP Submission"/>
    <m/>
    <s v=""/>
    <m/>
    <m/>
    <m/>
    <m/>
    <m/>
    <m/>
    <m/>
    <m/>
    <m/>
    <m/>
    <m/>
    <m/>
    <n v="0"/>
    <s v="Pending TP Submission"/>
    <e v="#REF!"/>
    <x v="0"/>
    <s v="Borneo 103sites"/>
    <n v="62"/>
    <m/>
    <m/>
    <s v=""/>
    <d v="2023-09-16T00:00:00"/>
    <m/>
    <m/>
    <m/>
    <m/>
    <m/>
    <s v="TMG"/>
    <x v="7"/>
    <m/>
    <e v="#N/A"/>
    <e v="#N/A"/>
    <m/>
    <m/>
    <m/>
    <m/>
    <m/>
    <m/>
    <m/>
    <m/>
    <m/>
    <m/>
    <m/>
    <m/>
    <m/>
    <m/>
    <m/>
    <m/>
    <m/>
    <m/>
    <m/>
    <m/>
    <m/>
    <m/>
    <m/>
    <m/>
  </r>
  <r>
    <n v="769"/>
    <m/>
    <s v="7.0 Pending TP Submission"/>
    <m/>
    <s v=""/>
    <m/>
    <m/>
    <m/>
    <m/>
    <m/>
    <m/>
    <m/>
    <m/>
    <m/>
    <m/>
    <m/>
    <m/>
    <n v="0"/>
    <s v="Pending TP Submission"/>
    <e v="#REF!"/>
    <x v="0"/>
    <s v="Borneo 103sites"/>
    <n v="63"/>
    <m/>
    <m/>
    <s v=""/>
    <d v="2023-09-16T00:00:00"/>
    <m/>
    <m/>
    <m/>
    <m/>
    <m/>
    <s v="TMG"/>
    <x v="7"/>
    <m/>
    <e v="#N/A"/>
    <e v="#N/A"/>
    <m/>
    <m/>
    <m/>
    <m/>
    <m/>
    <m/>
    <m/>
    <m/>
    <m/>
    <m/>
    <m/>
    <m/>
    <m/>
    <m/>
    <m/>
    <m/>
    <m/>
    <m/>
    <m/>
    <m/>
    <m/>
    <m/>
    <m/>
    <m/>
  </r>
  <r>
    <n v="770"/>
    <m/>
    <s v="7.0 Pending TP Submission"/>
    <m/>
    <s v=""/>
    <m/>
    <m/>
    <m/>
    <m/>
    <m/>
    <m/>
    <m/>
    <m/>
    <m/>
    <m/>
    <m/>
    <m/>
    <n v="0"/>
    <s v="Pending TP Submission"/>
    <e v="#REF!"/>
    <x v="0"/>
    <s v="Borneo 103sites"/>
    <n v="64"/>
    <m/>
    <m/>
    <s v=""/>
    <d v="2023-09-16T00:00:00"/>
    <m/>
    <m/>
    <m/>
    <m/>
    <m/>
    <s v="TMG"/>
    <x v="7"/>
    <m/>
    <e v="#N/A"/>
    <e v="#N/A"/>
    <m/>
    <m/>
    <m/>
    <m/>
    <m/>
    <m/>
    <m/>
    <m/>
    <m/>
    <m/>
    <m/>
    <m/>
    <m/>
    <m/>
    <m/>
    <m/>
    <m/>
    <m/>
    <m/>
    <m/>
    <m/>
    <m/>
    <m/>
    <m/>
  </r>
  <r>
    <n v="771"/>
    <m/>
    <s v="7.0 Pending TP Submission"/>
    <m/>
    <s v=""/>
    <m/>
    <m/>
    <m/>
    <m/>
    <m/>
    <m/>
    <m/>
    <m/>
    <m/>
    <m/>
    <m/>
    <m/>
    <n v="0"/>
    <s v="Pending TP Submission"/>
    <e v="#REF!"/>
    <x v="0"/>
    <s v="Borneo 103sites"/>
    <n v="65"/>
    <m/>
    <m/>
    <s v=""/>
    <d v="2023-09-16T00:00:00"/>
    <m/>
    <m/>
    <m/>
    <m/>
    <m/>
    <s v="TMG"/>
    <x v="7"/>
    <m/>
    <e v="#N/A"/>
    <e v="#N/A"/>
    <m/>
    <m/>
    <m/>
    <m/>
    <m/>
    <m/>
    <m/>
    <m/>
    <m/>
    <m/>
    <m/>
    <m/>
    <m/>
    <m/>
    <m/>
    <m/>
    <m/>
    <m/>
    <m/>
    <m/>
    <m/>
    <m/>
    <m/>
    <m/>
  </r>
  <r>
    <n v="772"/>
    <m/>
    <s v="7.0 Pending TP Submission"/>
    <m/>
    <s v=""/>
    <m/>
    <m/>
    <m/>
    <m/>
    <m/>
    <m/>
    <m/>
    <m/>
    <m/>
    <m/>
    <m/>
    <m/>
    <n v="0"/>
    <s v="Pending TP Submission"/>
    <e v="#REF!"/>
    <x v="0"/>
    <s v="Borneo 103sites"/>
    <n v="66"/>
    <m/>
    <m/>
    <s v=""/>
    <d v="2023-09-16T00:00:00"/>
    <m/>
    <m/>
    <m/>
    <m/>
    <m/>
    <s v="TMG"/>
    <x v="7"/>
    <m/>
    <e v="#N/A"/>
    <e v="#N/A"/>
    <m/>
    <m/>
    <m/>
    <m/>
    <m/>
    <m/>
    <m/>
    <m/>
    <m/>
    <m/>
    <m/>
    <m/>
    <m/>
    <m/>
    <m/>
    <m/>
    <m/>
    <m/>
    <m/>
    <m/>
    <m/>
    <m/>
    <m/>
    <m/>
  </r>
  <r>
    <n v="773"/>
    <m/>
    <s v="7.0 Pending TP Submission"/>
    <m/>
    <s v=""/>
    <m/>
    <m/>
    <m/>
    <m/>
    <m/>
    <m/>
    <m/>
    <m/>
    <m/>
    <m/>
    <m/>
    <m/>
    <n v="0"/>
    <s v="Pending TP Submission"/>
    <e v="#REF!"/>
    <x v="0"/>
    <s v="Borneo 103sites"/>
    <n v="67"/>
    <m/>
    <m/>
    <s v=""/>
    <d v="2023-09-16T00:00:00"/>
    <m/>
    <m/>
    <m/>
    <m/>
    <m/>
    <s v="TMG"/>
    <x v="7"/>
    <m/>
    <e v="#N/A"/>
    <e v="#N/A"/>
    <m/>
    <m/>
    <m/>
    <m/>
    <m/>
    <m/>
    <m/>
    <m/>
    <m/>
    <m/>
    <m/>
    <m/>
    <m/>
    <m/>
    <m/>
    <m/>
    <m/>
    <m/>
    <m/>
    <m/>
    <m/>
    <m/>
    <m/>
    <m/>
  </r>
  <r>
    <n v="774"/>
    <m/>
    <s v="7.0 Pending TP Submission"/>
    <m/>
    <s v=""/>
    <m/>
    <m/>
    <m/>
    <m/>
    <m/>
    <m/>
    <m/>
    <m/>
    <m/>
    <m/>
    <m/>
    <m/>
    <n v="0"/>
    <s v="Pending TP Submission"/>
    <e v="#REF!"/>
    <x v="0"/>
    <s v="Borneo 103sites"/>
    <n v="68"/>
    <m/>
    <m/>
    <s v=""/>
    <d v="2023-09-16T00:00:00"/>
    <m/>
    <m/>
    <m/>
    <m/>
    <m/>
    <s v="TMG"/>
    <x v="7"/>
    <m/>
    <e v="#N/A"/>
    <e v="#N/A"/>
    <m/>
    <m/>
    <m/>
    <m/>
    <m/>
    <m/>
    <m/>
    <m/>
    <m/>
    <m/>
    <m/>
    <m/>
    <m/>
    <m/>
    <m/>
    <m/>
    <m/>
    <m/>
    <m/>
    <m/>
    <m/>
    <m/>
    <m/>
    <m/>
  </r>
  <r>
    <n v="775"/>
    <m/>
    <s v="7.0 Pending TP Submission"/>
    <m/>
    <s v=""/>
    <m/>
    <m/>
    <m/>
    <m/>
    <m/>
    <m/>
    <m/>
    <m/>
    <m/>
    <m/>
    <m/>
    <m/>
    <n v="0"/>
    <s v="Pending TP Submission"/>
    <e v="#REF!"/>
    <x v="0"/>
    <s v="Borneo 103sites"/>
    <n v="69"/>
    <m/>
    <m/>
    <s v=""/>
    <d v="2023-09-16T00:00:00"/>
    <m/>
    <m/>
    <m/>
    <m/>
    <m/>
    <s v="TMG"/>
    <x v="7"/>
    <m/>
    <e v="#N/A"/>
    <e v="#N/A"/>
    <m/>
    <m/>
    <m/>
    <m/>
    <m/>
    <m/>
    <m/>
    <m/>
    <m/>
    <m/>
    <m/>
    <m/>
    <m/>
    <m/>
    <m/>
    <m/>
    <m/>
    <m/>
    <m/>
    <m/>
    <m/>
    <m/>
    <m/>
    <m/>
  </r>
  <r>
    <n v="776"/>
    <m/>
    <s v="7.0 Pending TP Submission"/>
    <m/>
    <s v=""/>
    <m/>
    <m/>
    <m/>
    <m/>
    <m/>
    <m/>
    <m/>
    <m/>
    <m/>
    <m/>
    <m/>
    <m/>
    <n v="0"/>
    <s v="Pending TP Submission"/>
    <e v="#REF!"/>
    <x v="0"/>
    <s v="Borneo 103sites"/>
    <n v="70"/>
    <m/>
    <m/>
    <s v=""/>
    <d v="2023-09-16T00:00:00"/>
    <m/>
    <m/>
    <m/>
    <m/>
    <m/>
    <s v="TMG"/>
    <x v="7"/>
    <m/>
    <e v="#N/A"/>
    <e v="#N/A"/>
    <m/>
    <m/>
    <m/>
    <m/>
    <m/>
    <m/>
    <m/>
    <m/>
    <m/>
    <m/>
    <m/>
    <m/>
    <m/>
    <m/>
    <m/>
    <m/>
    <m/>
    <m/>
    <m/>
    <m/>
    <m/>
    <m/>
    <m/>
    <m/>
  </r>
  <r>
    <n v="777"/>
    <m/>
    <s v="7.0 Pending TP Submission"/>
    <m/>
    <s v=""/>
    <m/>
    <m/>
    <m/>
    <m/>
    <m/>
    <m/>
    <m/>
    <m/>
    <m/>
    <m/>
    <m/>
    <m/>
    <n v="0"/>
    <s v="Pending TP Submission"/>
    <e v="#REF!"/>
    <x v="0"/>
    <s v="Borneo 103sites"/>
    <n v="71"/>
    <m/>
    <m/>
    <s v=""/>
    <d v="2023-09-16T00:00:00"/>
    <m/>
    <m/>
    <m/>
    <m/>
    <m/>
    <s v="TMG"/>
    <x v="7"/>
    <m/>
    <e v="#N/A"/>
    <e v="#N/A"/>
    <m/>
    <m/>
    <m/>
    <m/>
    <m/>
    <m/>
    <m/>
    <m/>
    <m/>
    <m/>
    <m/>
    <m/>
    <m/>
    <m/>
    <m/>
    <m/>
    <m/>
    <m/>
    <m/>
    <m/>
    <m/>
    <m/>
    <m/>
    <m/>
  </r>
  <r>
    <n v="778"/>
    <m/>
    <s v="7.0 Pending TP Submission"/>
    <m/>
    <s v=""/>
    <m/>
    <m/>
    <m/>
    <m/>
    <m/>
    <m/>
    <m/>
    <m/>
    <m/>
    <m/>
    <m/>
    <m/>
    <n v="0"/>
    <s v="Pending TP Submission"/>
    <e v="#REF!"/>
    <x v="0"/>
    <s v="Borneo 103sites"/>
    <n v="72"/>
    <m/>
    <m/>
    <s v=""/>
    <d v="2023-09-16T00:00:00"/>
    <m/>
    <m/>
    <m/>
    <m/>
    <m/>
    <s v="TMG"/>
    <x v="7"/>
    <m/>
    <e v="#N/A"/>
    <e v="#N/A"/>
    <m/>
    <m/>
    <m/>
    <m/>
    <m/>
    <m/>
    <m/>
    <m/>
    <m/>
    <m/>
    <m/>
    <m/>
    <m/>
    <m/>
    <m/>
    <m/>
    <m/>
    <m/>
    <m/>
    <m/>
    <m/>
    <m/>
    <m/>
    <m/>
  </r>
  <r>
    <n v="779"/>
    <m/>
    <s v="7.0 Pending TP Submission"/>
    <m/>
    <s v=""/>
    <m/>
    <m/>
    <m/>
    <m/>
    <m/>
    <m/>
    <m/>
    <m/>
    <m/>
    <m/>
    <m/>
    <m/>
    <n v="0"/>
    <s v="Pending TP Submission"/>
    <e v="#REF!"/>
    <x v="0"/>
    <s v="Borneo 103sites"/>
    <n v="73"/>
    <m/>
    <m/>
    <s v=""/>
    <d v="2023-09-16T00:00:00"/>
    <m/>
    <m/>
    <m/>
    <m/>
    <m/>
    <s v="TMG"/>
    <x v="7"/>
    <m/>
    <e v="#N/A"/>
    <e v="#N/A"/>
    <m/>
    <m/>
    <m/>
    <m/>
    <m/>
    <m/>
    <m/>
    <m/>
    <m/>
    <m/>
    <m/>
    <m/>
    <m/>
    <m/>
    <m/>
    <m/>
    <m/>
    <m/>
    <m/>
    <m/>
    <m/>
    <m/>
    <m/>
    <m/>
  </r>
  <r>
    <n v="780"/>
    <m/>
    <s v="7.0 Pending TP Submission"/>
    <m/>
    <s v=""/>
    <m/>
    <m/>
    <m/>
    <m/>
    <m/>
    <m/>
    <m/>
    <m/>
    <m/>
    <m/>
    <m/>
    <m/>
    <n v="0"/>
    <s v="Pending TP Submission"/>
    <e v="#REF!"/>
    <x v="0"/>
    <s v="Borneo 103sites"/>
    <n v="74"/>
    <m/>
    <m/>
    <s v=""/>
    <d v="2023-09-16T00:00:00"/>
    <m/>
    <m/>
    <m/>
    <m/>
    <m/>
    <s v="TMG"/>
    <x v="7"/>
    <m/>
    <e v="#N/A"/>
    <e v="#N/A"/>
    <m/>
    <m/>
    <m/>
    <m/>
    <m/>
    <m/>
    <m/>
    <m/>
    <m/>
    <m/>
    <m/>
    <m/>
    <m/>
    <m/>
    <m/>
    <m/>
    <m/>
    <m/>
    <m/>
    <m/>
    <m/>
    <m/>
    <m/>
    <m/>
  </r>
  <r>
    <n v="781"/>
    <m/>
    <s v="7.0 Pending TP Submission"/>
    <m/>
    <s v=""/>
    <m/>
    <m/>
    <m/>
    <m/>
    <m/>
    <m/>
    <m/>
    <m/>
    <m/>
    <m/>
    <m/>
    <m/>
    <n v="0"/>
    <s v="Pending TP Submission"/>
    <e v="#REF!"/>
    <x v="0"/>
    <s v="Borneo 103sites"/>
    <n v="75"/>
    <m/>
    <m/>
    <s v=""/>
    <d v="2023-09-16T00:00:00"/>
    <m/>
    <m/>
    <m/>
    <m/>
    <m/>
    <s v="TMG"/>
    <x v="7"/>
    <m/>
    <e v="#N/A"/>
    <e v="#N/A"/>
    <m/>
    <m/>
    <m/>
    <m/>
    <m/>
    <m/>
    <m/>
    <m/>
    <m/>
    <m/>
    <m/>
    <m/>
    <m/>
    <m/>
    <m/>
    <m/>
    <m/>
    <m/>
    <m/>
    <m/>
    <m/>
    <m/>
    <m/>
    <m/>
  </r>
  <r>
    <n v="782"/>
    <m/>
    <s v="7.0 Pending TP Submission"/>
    <m/>
    <s v=""/>
    <m/>
    <m/>
    <m/>
    <m/>
    <m/>
    <m/>
    <m/>
    <m/>
    <m/>
    <m/>
    <m/>
    <m/>
    <n v="0"/>
    <s v="Pending TP Submission"/>
    <e v="#REF!"/>
    <x v="0"/>
    <s v="Borneo 103sites"/>
    <n v="76"/>
    <m/>
    <m/>
    <s v=""/>
    <d v="2023-09-16T00:00:00"/>
    <m/>
    <m/>
    <m/>
    <m/>
    <m/>
    <s v="TMG"/>
    <x v="7"/>
    <m/>
    <e v="#N/A"/>
    <e v="#N/A"/>
    <m/>
    <m/>
    <m/>
    <m/>
    <m/>
    <m/>
    <m/>
    <m/>
    <m/>
    <m/>
    <m/>
    <m/>
    <m/>
    <m/>
    <m/>
    <m/>
    <m/>
    <m/>
    <m/>
    <m/>
    <m/>
    <m/>
    <m/>
    <m/>
  </r>
  <r>
    <n v="783"/>
    <m/>
    <s v="7.0 Pending TP Submission"/>
    <m/>
    <s v=""/>
    <m/>
    <m/>
    <m/>
    <m/>
    <m/>
    <m/>
    <m/>
    <m/>
    <m/>
    <m/>
    <m/>
    <m/>
    <n v="0"/>
    <s v="Pending TP Submission"/>
    <e v="#REF!"/>
    <x v="0"/>
    <s v="Borneo 103sites"/>
    <n v="77"/>
    <m/>
    <m/>
    <s v=""/>
    <d v="2023-09-16T00:00:00"/>
    <m/>
    <m/>
    <m/>
    <m/>
    <m/>
    <s v="TMG"/>
    <x v="7"/>
    <m/>
    <e v="#N/A"/>
    <e v="#N/A"/>
    <m/>
    <m/>
    <m/>
    <m/>
    <m/>
    <m/>
    <m/>
    <m/>
    <m/>
    <m/>
    <m/>
    <m/>
    <m/>
    <m/>
    <m/>
    <m/>
    <m/>
    <m/>
    <m/>
    <m/>
    <m/>
    <m/>
    <m/>
    <m/>
  </r>
  <r>
    <n v="784"/>
    <m/>
    <s v="7.0 Pending TP Submission"/>
    <m/>
    <s v=""/>
    <m/>
    <m/>
    <m/>
    <m/>
    <m/>
    <m/>
    <m/>
    <m/>
    <m/>
    <m/>
    <m/>
    <m/>
    <n v="0"/>
    <s v="Pending TP Submission"/>
    <e v="#REF!"/>
    <x v="0"/>
    <s v="Borneo 103sites"/>
    <n v="78"/>
    <m/>
    <m/>
    <s v=""/>
    <d v="2023-09-16T00:00:00"/>
    <m/>
    <m/>
    <m/>
    <m/>
    <m/>
    <s v="TMG"/>
    <x v="7"/>
    <m/>
    <e v="#N/A"/>
    <e v="#N/A"/>
    <m/>
    <m/>
    <m/>
    <m/>
    <m/>
    <m/>
    <m/>
    <m/>
    <m/>
    <m/>
    <m/>
    <m/>
    <m/>
    <m/>
    <m/>
    <m/>
    <m/>
    <m/>
    <m/>
    <m/>
    <m/>
    <m/>
    <m/>
    <m/>
  </r>
  <r>
    <n v="785"/>
    <m/>
    <s v="7.0 Pending TP Submission"/>
    <m/>
    <s v=""/>
    <m/>
    <m/>
    <m/>
    <m/>
    <m/>
    <m/>
    <m/>
    <m/>
    <m/>
    <m/>
    <m/>
    <m/>
    <n v="0"/>
    <s v="Pending TP Submission"/>
    <e v="#REF!"/>
    <x v="0"/>
    <s v="Borneo 103sites"/>
    <n v="79"/>
    <m/>
    <m/>
    <s v=""/>
    <d v="2023-09-16T00:00:00"/>
    <m/>
    <m/>
    <m/>
    <m/>
    <m/>
    <s v="TMG"/>
    <x v="7"/>
    <m/>
    <e v="#N/A"/>
    <e v="#N/A"/>
    <m/>
    <m/>
    <m/>
    <m/>
    <m/>
    <m/>
    <m/>
    <m/>
    <m/>
    <m/>
    <m/>
    <m/>
    <m/>
    <m/>
    <m/>
    <m/>
    <m/>
    <m/>
    <m/>
    <m/>
    <m/>
    <m/>
    <m/>
    <m/>
  </r>
  <r>
    <n v="786"/>
    <m/>
    <s v="7.0 Pending TP Submission"/>
    <m/>
    <s v=""/>
    <m/>
    <m/>
    <m/>
    <m/>
    <m/>
    <m/>
    <m/>
    <m/>
    <m/>
    <m/>
    <m/>
    <m/>
    <n v="0"/>
    <s v="Pending TP Submission"/>
    <e v="#REF!"/>
    <x v="0"/>
    <s v="Borneo 103sites"/>
    <n v="80"/>
    <m/>
    <m/>
    <s v=""/>
    <d v="2023-09-16T00:00:00"/>
    <m/>
    <m/>
    <m/>
    <m/>
    <m/>
    <s v="TMG"/>
    <x v="7"/>
    <m/>
    <e v="#N/A"/>
    <e v="#N/A"/>
    <m/>
    <m/>
    <m/>
    <m/>
    <m/>
    <m/>
    <m/>
    <m/>
    <m/>
    <m/>
    <m/>
    <m/>
    <m/>
    <m/>
    <m/>
    <m/>
    <m/>
    <m/>
    <m/>
    <m/>
    <m/>
    <m/>
    <m/>
    <m/>
  </r>
  <r>
    <n v="787"/>
    <m/>
    <s v="7.0 Pending TP Submission"/>
    <m/>
    <s v=""/>
    <m/>
    <m/>
    <m/>
    <m/>
    <m/>
    <m/>
    <m/>
    <m/>
    <m/>
    <m/>
    <m/>
    <m/>
    <n v="0"/>
    <s v="Pending TP Submission"/>
    <e v="#REF!"/>
    <x v="0"/>
    <s v="Borneo 103sites"/>
    <n v="81"/>
    <m/>
    <m/>
    <s v=""/>
    <d v="2023-09-16T00:00:00"/>
    <m/>
    <m/>
    <m/>
    <m/>
    <m/>
    <s v="TMG"/>
    <x v="7"/>
    <m/>
    <e v="#N/A"/>
    <e v="#N/A"/>
    <m/>
    <m/>
    <m/>
    <m/>
    <m/>
    <m/>
    <m/>
    <m/>
    <m/>
    <m/>
    <m/>
    <m/>
    <m/>
    <m/>
    <m/>
    <m/>
    <m/>
    <m/>
    <m/>
    <m/>
    <m/>
    <m/>
    <m/>
    <m/>
  </r>
  <r>
    <n v="788"/>
    <m/>
    <s v="7.0 Pending TP Submission"/>
    <m/>
    <s v=""/>
    <m/>
    <m/>
    <m/>
    <m/>
    <m/>
    <m/>
    <m/>
    <m/>
    <m/>
    <m/>
    <m/>
    <m/>
    <n v="0"/>
    <s v="Pending TP Submission"/>
    <e v="#REF!"/>
    <x v="0"/>
    <s v="Borneo 103sites"/>
    <n v="82"/>
    <m/>
    <m/>
    <s v=""/>
    <d v="2023-09-16T00:00:00"/>
    <m/>
    <m/>
    <m/>
    <m/>
    <m/>
    <s v="TMG"/>
    <x v="7"/>
    <m/>
    <e v="#N/A"/>
    <e v="#N/A"/>
    <m/>
    <m/>
    <m/>
    <m/>
    <m/>
    <m/>
    <m/>
    <m/>
    <m/>
    <m/>
    <m/>
    <m/>
    <m/>
    <m/>
    <m/>
    <m/>
    <m/>
    <m/>
    <m/>
    <m/>
    <m/>
    <m/>
    <m/>
    <m/>
  </r>
  <r>
    <n v="789"/>
    <m/>
    <s v="7.0 Pending TP Submission"/>
    <m/>
    <s v=""/>
    <m/>
    <m/>
    <m/>
    <m/>
    <m/>
    <m/>
    <m/>
    <m/>
    <m/>
    <m/>
    <m/>
    <m/>
    <n v="0"/>
    <s v="Pending TP Submission"/>
    <e v="#REF!"/>
    <x v="0"/>
    <s v="Borneo 103sites"/>
    <n v="83"/>
    <m/>
    <m/>
    <s v=""/>
    <d v="2023-09-16T00:00:00"/>
    <m/>
    <m/>
    <m/>
    <m/>
    <m/>
    <s v="TMG"/>
    <x v="7"/>
    <m/>
    <e v="#N/A"/>
    <e v="#N/A"/>
    <m/>
    <m/>
    <m/>
    <m/>
    <m/>
    <m/>
    <m/>
    <m/>
    <m/>
    <m/>
    <m/>
    <m/>
    <m/>
    <m/>
    <m/>
    <m/>
    <m/>
    <m/>
    <m/>
    <m/>
    <m/>
    <m/>
    <m/>
    <m/>
  </r>
  <r>
    <n v="790"/>
    <m/>
    <s v="7.0 Pending TP Submission"/>
    <m/>
    <s v=""/>
    <m/>
    <m/>
    <m/>
    <m/>
    <m/>
    <m/>
    <m/>
    <m/>
    <m/>
    <m/>
    <m/>
    <m/>
    <n v="0"/>
    <s v="Pending TP Submission"/>
    <e v="#REF!"/>
    <x v="0"/>
    <s v="Borneo 103sites"/>
    <n v="84"/>
    <m/>
    <m/>
    <s v=""/>
    <d v="2023-09-16T00:00:00"/>
    <m/>
    <m/>
    <m/>
    <m/>
    <m/>
    <s v="TMG"/>
    <x v="7"/>
    <m/>
    <e v="#N/A"/>
    <e v="#N/A"/>
    <m/>
    <m/>
    <m/>
    <m/>
    <m/>
    <m/>
    <m/>
    <m/>
    <m/>
    <m/>
    <m/>
    <m/>
    <m/>
    <m/>
    <m/>
    <m/>
    <m/>
    <m/>
    <m/>
    <m/>
    <m/>
    <m/>
    <m/>
    <m/>
  </r>
  <r>
    <n v="791"/>
    <m/>
    <s v="7.0 Pending TP Submission"/>
    <m/>
    <s v=""/>
    <m/>
    <m/>
    <m/>
    <m/>
    <m/>
    <m/>
    <m/>
    <m/>
    <m/>
    <m/>
    <m/>
    <m/>
    <n v="0"/>
    <s v="Pending TP Submission"/>
    <e v="#REF!"/>
    <x v="0"/>
    <s v="Borneo 103sites"/>
    <n v="85"/>
    <m/>
    <m/>
    <s v=""/>
    <d v="2023-09-16T00:00:00"/>
    <m/>
    <m/>
    <m/>
    <m/>
    <m/>
    <s v="TMG"/>
    <x v="7"/>
    <m/>
    <e v="#N/A"/>
    <e v="#N/A"/>
    <m/>
    <m/>
    <m/>
    <m/>
    <m/>
    <m/>
    <m/>
    <m/>
    <m/>
    <m/>
    <m/>
    <m/>
    <m/>
    <m/>
    <m/>
    <m/>
    <m/>
    <m/>
    <m/>
    <m/>
    <m/>
    <m/>
    <m/>
    <m/>
  </r>
  <r>
    <n v="792"/>
    <m/>
    <s v="7.0 Pending TP Submission"/>
    <m/>
    <s v=""/>
    <m/>
    <m/>
    <m/>
    <m/>
    <m/>
    <m/>
    <m/>
    <m/>
    <m/>
    <m/>
    <m/>
    <m/>
    <n v="0"/>
    <s v="Pending TP Submission"/>
    <e v="#REF!"/>
    <x v="0"/>
    <s v="Borneo 103sites"/>
    <n v="86"/>
    <m/>
    <m/>
    <s v=""/>
    <d v="2023-09-16T00:00:00"/>
    <m/>
    <m/>
    <m/>
    <m/>
    <m/>
    <s v="TMG"/>
    <x v="7"/>
    <m/>
    <e v="#N/A"/>
    <e v="#N/A"/>
    <m/>
    <m/>
    <m/>
    <m/>
    <m/>
    <m/>
    <m/>
    <m/>
    <m/>
    <m/>
    <m/>
    <m/>
    <m/>
    <m/>
    <m/>
    <m/>
    <m/>
    <m/>
    <m/>
    <m/>
    <m/>
    <m/>
    <m/>
    <m/>
  </r>
  <r>
    <n v="793"/>
    <m/>
    <s v="7.0 Pending TP Submission"/>
    <m/>
    <s v=""/>
    <m/>
    <m/>
    <m/>
    <m/>
    <m/>
    <m/>
    <m/>
    <m/>
    <m/>
    <m/>
    <m/>
    <m/>
    <n v="0"/>
    <s v="Pending TP Submission"/>
    <e v="#REF!"/>
    <x v="0"/>
    <s v="Borneo 103sites"/>
    <n v="87"/>
    <m/>
    <m/>
    <s v=""/>
    <d v="2023-09-16T00:00:00"/>
    <m/>
    <m/>
    <m/>
    <m/>
    <m/>
    <s v="TMG"/>
    <x v="7"/>
    <m/>
    <e v="#N/A"/>
    <e v="#N/A"/>
    <m/>
    <m/>
    <m/>
    <m/>
    <m/>
    <m/>
    <m/>
    <m/>
    <m/>
    <m/>
    <m/>
    <m/>
    <m/>
    <m/>
    <m/>
    <m/>
    <m/>
    <m/>
    <m/>
    <m/>
    <m/>
    <m/>
    <m/>
    <m/>
  </r>
  <r>
    <n v="794"/>
    <m/>
    <s v="7.0 Pending TP Submission"/>
    <m/>
    <s v=""/>
    <m/>
    <m/>
    <m/>
    <m/>
    <m/>
    <m/>
    <m/>
    <m/>
    <m/>
    <m/>
    <m/>
    <m/>
    <n v="0"/>
    <s v="Pending TP Submission"/>
    <e v="#REF!"/>
    <x v="0"/>
    <s v="Borneo 103sites"/>
    <n v="88"/>
    <m/>
    <m/>
    <s v=""/>
    <d v="2023-09-16T00:00:00"/>
    <m/>
    <m/>
    <m/>
    <m/>
    <m/>
    <s v="TMG"/>
    <x v="7"/>
    <m/>
    <e v="#N/A"/>
    <e v="#N/A"/>
    <m/>
    <m/>
    <m/>
    <m/>
    <m/>
    <m/>
    <m/>
    <m/>
    <m/>
    <m/>
    <m/>
    <m/>
    <m/>
    <m/>
    <m/>
    <m/>
    <m/>
    <m/>
    <m/>
    <m/>
    <m/>
    <m/>
    <m/>
    <m/>
  </r>
  <r>
    <n v="795"/>
    <m/>
    <s v="7.0 Pending TP Submission"/>
    <m/>
    <s v=""/>
    <m/>
    <m/>
    <m/>
    <m/>
    <m/>
    <m/>
    <m/>
    <m/>
    <m/>
    <m/>
    <m/>
    <m/>
    <n v="0"/>
    <s v="Pending TP Submission"/>
    <e v="#REF!"/>
    <x v="0"/>
    <s v="Borneo 103sites"/>
    <n v="89"/>
    <m/>
    <m/>
    <s v=""/>
    <d v="2023-09-16T00:00:00"/>
    <m/>
    <m/>
    <m/>
    <m/>
    <m/>
    <s v="TMG"/>
    <x v="7"/>
    <m/>
    <e v="#N/A"/>
    <e v="#N/A"/>
    <m/>
    <m/>
    <m/>
    <m/>
    <m/>
    <m/>
    <m/>
    <m/>
    <m/>
    <m/>
    <m/>
    <m/>
    <m/>
    <m/>
    <m/>
    <m/>
    <m/>
    <m/>
    <m/>
    <m/>
    <m/>
    <m/>
    <m/>
    <m/>
  </r>
  <r>
    <n v="796"/>
    <m/>
    <s v="7.0 Pending TP Submission"/>
    <m/>
    <s v=""/>
    <m/>
    <m/>
    <m/>
    <m/>
    <m/>
    <m/>
    <m/>
    <m/>
    <m/>
    <m/>
    <m/>
    <m/>
    <n v="0"/>
    <s v="Pending TP Submission"/>
    <e v="#REF!"/>
    <x v="0"/>
    <s v="Borneo 103sites"/>
    <n v="90"/>
    <m/>
    <m/>
    <s v=""/>
    <d v="2023-09-16T00:00:00"/>
    <m/>
    <m/>
    <m/>
    <m/>
    <m/>
    <s v="TMG"/>
    <x v="7"/>
    <m/>
    <e v="#N/A"/>
    <e v="#N/A"/>
    <m/>
    <m/>
    <m/>
    <m/>
    <m/>
    <m/>
    <m/>
    <m/>
    <m/>
    <m/>
    <m/>
    <m/>
    <m/>
    <m/>
    <m/>
    <m/>
    <m/>
    <m/>
    <m/>
    <m/>
    <m/>
    <m/>
    <m/>
    <m/>
  </r>
  <r>
    <n v="797"/>
    <m/>
    <s v="7.0 Pending TP Submission"/>
    <m/>
    <s v=""/>
    <m/>
    <m/>
    <m/>
    <m/>
    <m/>
    <m/>
    <m/>
    <m/>
    <m/>
    <m/>
    <m/>
    <m/>
    <n v="0"/>
    <s v="Pending TP Submission"/>
    <e v="#REF!"/>
    <x v="0"/>
    <s v="Borneo 103sites"/>
    <n v="91"/>
    <m/>
    <m/>
    <s v=""/>
    <d v="2023-09-16T00:00:00"/>
    <m/>
    <m/>
    <m/>
    <m/>
    <m/>
    <s v="TMG"/>
    <x v="7"/>
    <m/>
    <e v="#N/A"/>
    <e v="#N/A"/>
    <m/>
    <m/>
    <m/>
    <m/>
    <m/>
    <m/>
    <m/>
    <m/>
    <m/>
    <m/>
    <m/>
    <m/>
    <m/>
    <m/>
    <m/>
    <m/>
    <m/>
    <m/>
    <m/>
    <m/>
    <m/>
    <m/>
    <m/>
    <m/>
  </r>
  <r>
    <n v="798"/>
    <m/>
    <s v="7.0 Pending TP Submission"/>
    <m/>
    <s v=""/>
    <m/>
    <m/>
    <m/>
    <m/>
    <m/>
    <m/>
    <m/>
    <m/>
    <m/>
    <m/>
    <m/>
    <m/>
    <n v="0"/>
    <s v="Pending TP Submission"/>
    <e v="#REF!"/>
    <x v="0"/>
    <s v="Borneo 103sites"/>
    <n v="92"/>
    <m/>
    <m/>
    <s v=""/>
    <d v="2023-09-16T00:00:00"/>
    <m/>
    <m/>
    <m/>
    <m/>
    <m/>
    <s v="TMG"/>
    <x v="7"/>
    <m/>
    <e v="#N/A"/>
    <e v="#N/A"/>
    <m/>
    <m/>
    <m/>
    <m/>
    <m/>
    <m/>
    <m/>
    <m/>
    <m/>
    <m/>
    <m/>
    <m/>
    <m/>
    <m/>
    <m/>
    <m/>
    <m/>
    <m/>
    <m/>
    <m/>
    <m/>
    <m/>
    <m/>
    <m/>
  </r>
  <r>
    <n v="799"/>
    <m/>
    <s v="7.0 Pending TP Submission"/>
    <m/>
    <s v=""/>
    <m/>
    <m/>
    <m/>
    <m/>
    <m/>
    <m/>
    <m/>
    <m/>
    <m/>
    <m/>
    <m/>
    <m/>
    <n v="0"/>
    <s v="Pending TP Submission"/>
    <e v="#REF!"/>
    <x v="0"/>
    <s v="Borneo 103sites"/>
    <n v="93"/>
    <m/>
    <m/>
    <s v=""/>
    <d v="2023-09-16T00:00:00"/>
    <m/>
    <m/>
    <m/>
    <m/>
    <m/>
    <s v="TMG"/>
    <x v="7"/>
    <m/>
    <e v="#N/A"/>
    <e v="#N/A"/>
    <m/>
    <m/>
    <m/>
    <m/>
    <m/>
    <m/>
    <m/>
    <m/>
    <m/>
    <m/>
    <m/>
    <m/>
    <m/>
    <m/>
    <m/>
    <m/>
    <m/>
    <m/>
    <m/>
    <m/>
    <m/>
    <m/>
    <m/>
    <m/>
  </r>
  <r>
    <n v="800"/>
    <m/>
    <s v="7.0 Pending TP Submission"/>
    <m/>
    <s v=""/>
    <m/>
    <m/>
    <m/>
    <m/>
    <m/>
    <m/>
    <m/>
    <m/>
    <m/>
    <m/>
    <m/>
    <m/>
    <n v="0"/>
    <s v="Pending TP Submission"/>
    <e v="#REF!"/>
    <x v="0"/>
    <s v="Borneo 103sites"/>
    <n v="94"/>
    <m/>
    <m/>
    <s v=""/>
    <d v="2023-09-16T00:00:00"/>
    <m/>
    <m/>
    <m/>
    <m/>
    <m/>
    <s v="TMG"/>
    <x v="7"/>
    <m/>
    <e v="#N/A"/>
    <e v="#N/A"/>
    <m/>
    <m/>
    <m/>
    <m/>
    <m/>
    <m/>
    <m/>
    <m/>
    <m/>
    <m/>
    <m/>
    <m/>
    <m/>
    <m/>
    <m/>
    <m/>
    <m/>
    <m/>
    <m/>
    <m/>
    <m/>
    <m/>
    <m/>
    <m/>
  </r>
  <r>
    <n v="801"/>
    <m/>
    <s v="7.0 Pending TP Submission"/>
    <m/>
    <s v=""/>
    <m/>
    <m/>
    <m/>
    <m/>
    <m/>
    <m/>
    <m/>
    <m/>
    <m/>
    <m/>
    <m/>
    <m/>
    <n v="0"/>
    <s v="Pending TP Submission"/>
    <e v="#REF!"/>
    <x v="0"/>
    <s v="Borneo 103sites"/>
    <n v="95"/>
    <m/>
    <m/>
    <s v=""/>
    <d v="2023-09-16T00:00:00"/>
    <m/>
    <m/>
    <m/>
    <m/>
    <m/>
    <s v="TMG"/>
    <x v="7"/>
    <m/>
    <e v="#N/A"/>
    <e v="#N/A"/>
    <m/>
    <m/>
    <m/>
    <m/>
    <m/>
    <m/>
    <m/>
    <m/>
    <m/>
    <m/>
    <m/>
    <m/>
    <m/>
    <m/>
    <m/>
    <m/>
    <m/>
    <m/>
    <m/>
    <m/>
    <m/>
    <m/>
    <m/>
    <m/>
  </r>
  <r>
    <n v="802"/>
    <m/>
    <s v="7.0 Pending TP Submission"/>
    <m/>
    <s v=""/>
    <m/>
    <m/>
    <m/>
    <m/>
    <m/>
    <m/>
    <m/>
    <m/>
    <m/>
    <m/>
    <m/>
    <m/>
    <n v="0"/>
    <s v="Pending TP Submission"/>
    <e v="#REF!"/>
    <x v="0"/>
    <s v="Borneo 103sites"/>
    <n v="96"/>
    <m/>
    <m/>
    <s v=""/>
    <d v="2023-09-16T00:00:00"/>
    <m/>
    <m/>
    <m/>
    <m/>
    <m/>
    <s v="TMG"/>
    <x v="7"/>
    <m/>
    <e v="#N/A"/>
    <e v="#N/A"/>
    <m/>
    <m/>
    <m/>
    <m/>
    <m/>
    <m/>
    <m/>
    <m/>
    <m/>
    <m/>
    <m/>
    <m/>
    <m/>
    <m/>
    <m/>
    <m/>
    <m/>
    <m/>
    <m/>
    <m/>
    <m/>
    <m/>
    <m/>
    <m/>
  </r>
  <r>
    <n v="803"/>
    <m/>
    <s v="7.0 Pending TP Submission"/>
    <m/>
    <s v=""/>
    <m/>
    <m/>
    <m/>
    <m/>
    <m/>
    <m/>
    <m/>
    <m/>
    <m/>
    <m/>
    <m/>
    <m/>
    <n v="0"/>
    <s v="Pending TP Submission"/>
    <e v="#REF!"/>
    <x v="0"/>
    <s v="Borneo 103sites"/>
    <n v="97"/>
    <m/>
    <m/>
    <s v=""/>
    <d v="2023-09-16T00:00:00"/>
    <m/>
    <m/>
    <m/>
    <m/>
    <m/>
    <s v="TMG"/>
    <x v="7"/>
    <m/>
    <e v="#N/A"/>
    <e v="#N/A"/>
    <m/>
    <m/>
    <m/>
    <m/>
    <m/>
    <m/>
    <m/>
    <m/>
    <m/>
    <m/>
    <m/>
    <m/>
    <m/>
    <m/>
    <m/>
    <m/>
    <m/>
    <m/>
    <m/>
    <m/>
    <m/>
    <m/>
    <m/>
    <m/>
  </r>
  <r>
    <n v="804"/>
    <m/>
    <s v="7.0 Pending TP Submission"/>
    <m/>
    <s v=""/>
    <m/>
    <m/>
    <m/>
    <m/>
    <m/>
    <m/>
    <m/>
    <m/>
    <m/>
    <m/>
    <m/>
    <m/>
    <n v="0"/>
    <s v="Pending TP Submission"/>
    <e v="#REF!"/>
    <x v="0"/>
    <s v="Borneo 103sites"/>
    <n v="98"/>
    <m/>
    <m/>
    <s v=""/>
    <d v="2023-09-16T00:00:00"/>
    <m/>
    <m/>
    <m/>
    <m/>
    <m/>
    <s v="TMG"/>
    <x v="7"/>
    <m/>
    <e v="#N/A"/>
    <e v="#N/A"/>
    <m/>
    <m/>
    <m/>
    <m/>
    <m/>
    <m/>
    <m/>
    <m/>
    <m/>
    <m/>
    <m/>
    <m/>
    <m/>
    <m/>
    <m/>
    <m/>
    <m/>
    <m/>
    <m/>
    <m/>
    <m/>
    <m/>
    <m/>
    <m/>
  </r>
  <r>
    <n v="805"/>
    <m/>
    <s v="7.0 Pending TP Submission"/>
    <m/>
    <s v=""/>
    <m/>
    <m/>
    <m/>
    <m/>
    <m/>
    <m/>
    <m/>
    <m/>
    <m/>
    <m/>
    <m/>
    <m/>
    <n v="0"/>
    <s v="Pending TP Submission"/>
    <e v="#REF!"/>
    <x v="0"/>
    <s v="Borneo 103sites"/>
    <n v="99"/>
    <m/>
    <m/>
    <s v=""/>
    <d v="2023-09-16T00:00:00"/>
    <m/>
    <m/>
    <m/>
    <m/>
    <m/>
    <s v="TMG"/>
    <x v="7"/>
    <m/>
    <e v="#N/A"/>
    <e v="#N/A"/>
    <m/>
    <m/>
    <m/>
    <m/>
    <m/>
    <m/>
    <m/>
    <m/>
    <m/>
    <m/>
    <m/>
    <m/>
    <m/>
    <m/>
    <m/>
    <m/>
    <m/>
    <m/>
    <m/>
    <m/>
    <m/>
    <m/>
    <m/>
    <m/>
  </r>
  <r>
    <n v="806"/>
    <m/>
    <s v="7.0 Pending TP Submission"/>
    <m/>
    <s v=""/>
    <m/>
    <m/>
    <m/>
    <m/>
    <m/>
    <m/>
    <m/>
    <m/>
    <m/>
    <m/>
    <m/>
    <m/>
    <n v="0"/>
    <s v="Pending TP Submission"/>
    <e v="#REF!"/>
    <x v="0"/>
    <s v="Borneo 103sites"/>
    <n v="100"/>
    <m/>
    <m/>
    <s v=""/>
    <d v="2023-09-16T00:00:00"/>
    <m/>
    <m/>
    <m/>
    <m/>
    <m/>
    <s v="TMG"/>
    <x v="7"/>
    <m/>
    <e v="#N/A"/>
    <e v="#N/A"/>
    <m/>
    <m/>
    <m/>
    <m/>
    <m/>
    <m/>
    <m/>
    <m/>
    <m/>
    <m/>
    <m/>
    <m/>
    <m/>
    <m/>
    <m/>
    <m/>
    <m/>
    <m/>
    <m/>
    <m/>
    <m/>
    <m/>
    <m/>
    <m/>
  </r>
  <r>
    <n v="807"/>
    <m/>
    <s v="7.0 Pending TP Submission"/>
    <m/>
    <s v=""/>
    <m/>
    <m/>
    <m/>
    <m/>
    <m/>
    <m/>
    <m/>
    <m/>
    <m/>
    <m/>
    <m/>
    <m/>
    <n v="0"/>
    <s v="Pending TP Submission"/>
    <e v="#REF!"/>
    <x v="0"/>
    <s v="Borneo 103sites"/>
    <n v="101"/>
    <m/>
    <m/>
    <s v=""/>
    <d v="2023-09-16T00:00:00"/>
    <m/>
    <m/>
    <m/>
    <m/>
    <m/>
    <s v="TMG"/>
    <x v="7"/>
    <m/>
    <e v="#N/A"/>
    <e v="#N/A"/>
    <m/>
    <m/>
    <m/>
    <m/>
    <m/>
    <m/>
    <m/>
    <m/>
    <m/>
    <m/>
    <m/>
    <m/>
    <m/>
    <m/>
    <m/>
    <m/>
    <m/>
    <m/>
    <m/>
    <m/>
    <m/>
    <m/>
    <m/>
    <m/>
  </r>
  <r>
    <n v="808"/>
    <m/>
    <s v="7.0 Pending TP Submission"/>
    <m/>
    <s v=""/>
    <m/>
    <m/>
    <m/>
    <m/>
    <m/>
    <m/>
    <m/>
    <m/>
    <m/>
    <m/>
    <m/>
    <m/>
    <n v="0"/>
    <s v="Pending TP Submission"/>
    <e v="#REF!"/>
    <x v="0"/>
    <s v="Borneo 103sites"/>
    <n v="102"/>
    <m/>
    <m/>
    <s v=""/>
    <d v="2023-09-16T00:00:00"/>
    <m/>
    <m/>
    <m/>
    <m/>
    <m/>
    <s v="TMG"/>
    <x v="7"/>
    <m/>
    <e v="#N/A"/>
    <e v="#N/A"/>
    <m/>
    <m/>
    <m/>
    <m/>
    <m/>
    <m/>
    <m/>
    <m/>
    <m/>
    <m/>
    <m/>
    <m/>
    <m/>
    <m/>
    <m/>
    <m/>
    <m/>
    <m/>
    <m/>
    <m/>
    <m/>
    <m/>
    <m/>
    <m/>
  </r>
  <r>
    <n v="809"/>
    <m/>
    <s v="7.0 Pending TP Submission"/>
    <m/>
    <s v=""/>
    <m/>
    <m/>
    <m/>
    <m/>
    <m/>
    <m/>
    <m/>
    <m/>
    <m/>
    <m/>
    <m/>
    <m/>
    <n v="0"/>
    <s v="Pending TP Submission"/>
    <e v="#REF!"/>
    <x v="0"/>
    <s v="Borneo 103sites"/>
    <n v="103"/>
    <m/>
    <m/>
    <s v=""/>
    <d v="2023-09-16T00:00:00"/>
    <m/>
    <m/>
    <m/>
    <m/>
    <m/>
    <s v="TMG"/>
    <x v="7"/>
    <m/>
    <e v="#N/A"/>
    <e v="#N/A"/>
    <m/>
    <m/>
    <m/>
    <m/>
    <m/>
    <m/>
    <m/>
    <m/>
    <m/>
    <m/>
    <m/>
    <m/>
    <m/>
    <m/>
    <m/>
    <m/>
    <m/>
    <m/>
    <m/>
    <m/>
    <m/>
    <m/>
    <m/>
    <m/>
  </r>
  <r>
    <n v="810"/>
    <m/>
    <s v="7.0 Pending TP Submission"/>
    <m/>
    <s v=""/>
    <m/>
    <m/>
    <m/>
    <m/>
    <m/>
    <m/>
    <m/>
    <m/>
    <m/>
    <m/>
    <m/>
    <m/>
    <n v="0"/>
    <s v="Pending TP Submission"/>
    <e v="#REF!"/>
    <x v="0"/>
    <s v="Borneo 103sites"/>
    <n v="104"/>
    <m/>
    <m/>
    <s v=""/>
    <d v="2023-09-16T00:00:00"/>
    <m/>
    <m/>
    <m/>
    <m/>
    <m/>
    <s v="TMG"/>
    <x v="7"/>
    <m/>
    <e v="#N/A"/>
    <e v="#N/A"/>
    <m/>
    <m/>
    <m/>
    <m/>
    <m/>
    <m/>
    <m/>
    <m/>
    <m/>
    <m/>
    <m/>
    <m/>
    <m/>
    <m/>
    <m/>
    <m/>
    <m/>
    <m/>
    <m/>
    <m/>
    <m/>
    <m/>
    <m/>
    <m/>
  </r>
  <r>
    <n v="811"/>
    <m/>
    <s v="7.0 Pending TP Submission"/>
    <m/>
    <s v=""/>
    <m/>
    <m/>
    <m/>
    <m/>
    <m/>
    <m/>
    <m/>
    <m/>
    <m/>
    <m/>
    <m/>
    <m/>
    <n v="0"/>
    <s v="Pending TP Submission"/>
    <e v="#REF!"/>
    <x v="0"/>
    <s v="Borneo 103sites"/>
    <n v="105"/>
    <m/>
    <m/>
    <s v=""/>
    <d v="2023-09-16T00:00:00"/>
    <m/>
    <m/>
    <m/>
    <m/>
    <m/>
    <s v="TMG"/>
    <x v="7"/>
    <m/>
    <e v="#N/A"/>
    <e v="#N/A"/>
    <m/>
    <m/>
    <m/>
    <m/>
    <m/>
    <m/>
    <m/>
    <m/>
    <m/>
    <m/>
    <m/>
    <m/>
    <m/>
    <m/>
    <m/>
    <m/>
    <m/>
    <m/>
    <m/>
    <m/>
    <m/>
    <m/>
    <m/>
    <m/>
  </r>
  <r>
    <n v="812"/>
    <m/>
    <s v="7.0 Pending TP Submission"/>
    <m/>
    <s v=""/>
    <m/>
    <m/>
    <m/>
    <m/>
    <m/>
    <m/>
    <m/>
    <m/>
    <m/>
    <m/>
    <m/>
    <m/>
    <n v="0"/>
    <s v="Pending TP Submission"/>
    <e v="#REF!"/>
    <x v="0"/>
    <s v="Borneo 103sites"/>
    <n v="106"/>
    <m/>
    <m/>
    <s v=""/>
    <d v="2023-09-16T00:00:00"/>
    <m/>
    <m/>
    <m/>
    <m/>
    <m/>
    <s v="TMG"/>
    <x v="7"/>
    <m/>
    <e v="#N/A"/>
    <e v="#N/A"/>
    <m/>
    <m/>
    <m/>
    <m/>
    <m/>
    <m/>
    <m/>
    <m/>
    <m/>
    <m/>
    <m/>
    <m/>
    <m/>
    <m/>
    <m/>
    <m/>
    <m/>
    <m/>
    <m/>
    <m/>
    <m/>
    <m/>
    <m/>
    <m/>
  </r>
  <r>
    <n v="813"/>
    <m/>
    <s v="11.0 PO Issued"/>
    <m/>
    <s v=""/>
    <m/>
    <m/>
    <m/>
    <m/>
    <m/>
    <m/>
    <m/>
    <m/>
    <m/>
    <m/>
    <m/>
    <m/>
    <n v="0"/>
    <s v="PO Issued"/>
    <e v="#REF!"/>
    <x v="0"/>
    <s v="SDEC"/>
    <n v="1"/>
    <m/>
    <m/>
    <s v=""/>
    <d v="2023-09-16T00:00:00"/>
    <m/>
    <m/>
    <m/>
    <m/>
    <m/>
    <s v="TMone"/>
    <x v="8"/>
    <m/>
    <e v="#N/A"/>
    <e v="#N/A"/>
    <m/>
    <m/>
    <m/>
    <m/>
    <m/>
    <m/>
    <m/>
    <m/>
    <m/>
    <m/>
    <m/>
    <m/>
    <m/>
    <m/>
    <m/>
    <m/>
    <m/>
    <m/>
    <m/>
    <m/>
    <m/>
    <m/>
    <m/>
    <m/>
  </r>
  <r>
    <n v="814"/>
    <m/>
    <s v="11.0 PO Issued"/>
    <m/>
    <s v=""/>
    <m/>
    <m/>
    <m/>
    <m/>
    <m/>
    <m/>
    <m/>
    <m/>
    <m/>
    <m/>
    <m/>
    <m/>
    <n v="0"/>
    <s v="PO Issued"/>
    <e v="#REF!"/>
    <x v="0"/>
    <s v="SDEC"/>
    <n v="2"/>
    <m/>
    <m/>
    <s v=""/>
    <d v="2023-09-16T00:00:00"/>
    <m/>
    <m/>
    <m/>
    <m/>
    <m/>
    <s v="TMone"/>
    <x v="8"/>
    <m/>
    <e v="#N/A"/>
    <e v="#N/A"/>
    <m/>
    <m/>
    <m/>
    <m/>
    <m/>
    <m/>
    <m/>
    <m/>
    <m/>
    <m/>
    <m/>
    <m/>
    <m/>
    <m/>
    <m/>
    <m/>
    <m/>
    <m/>
    <m/>
    <m/>
    <m/>
    <m/>
    <m/>
    <m/>
  </r>
  <r>
    <n v="815"/>
    <m/>
    <s v="11.0 PO Issued"/>
    <m/>
    <s v=""/>
    <m/>
    <m/>
    <m/>
    <m/>
    <m/>
    <m/>
    <m/>
    <m/>
    <m/>
    <m/>
    <m/>
    <m/>
    <n v="0"/>
    <s v="PO Issued"/>
    <e v="#REF!"/>
    <x v="0"/>
    <s v="SDEC"/>
    <n v="3"/>
    <m/>
    <m/>
    <s v=""/>
    <d v="2023-09-16T00:00:00"/>
    <m/>
    <m/>
    <m/>
    <m/>
    <m/>
    <s v="TMone"/>
    <x v="8"/>
    <m/>
    <e v="#N/A"/>
    <e v="#N/A"/>
    <m/>
    <m/>
    <m/>
    <m/>
    <m/>
    <m/>
    <m/>
    <m/>
    <m/>
    <m/>
    <m/>
    <m/>
    <m/>
    <m/>
    <m/>
    <m/>
    <m/>
    <m/>
    <m/>
    <m/>
    <m/>
    <m/>
    <m/>
    <m/>
  </r>
  <r>
    <n v="816"/>
    <m/>
    <s v="11.0 PO Issued"/>
    <m/>
    <s v=""/>
    <m/>
    <m/>
    <m/>
    <m/>
    <m/>
    <m/>
    <m/>
    <m/>
    <m/>
    <m/>
    <m/>
    <m/>
    <n v="0"/>
    <s v="PO Issued"/>
    <e v="#REF!"/>
    <x v="0"/>
    <s v="SDEC"/>
    <n v="4"/>
    <m/>
    <m/>
    <s v=""/>
    <d v="2023-09-16T00:00:00"/>
    <m/>
    <m/>
    <m/>
    <m/>
    <m/>
    <s v="TMone"/>
    <x v="8"/>
    <m/>
    <e v="#N/A"/>
    <e v="#N/A"/>
    <m/>
    <m/>
    <m/>
    <m/>
    <m/>
    <m/>
    <m/>
    <m/>
    <m/>
    <m/>
    <m/>
    <m/>
    <m/>
    <m/>
    <m/>
    <m/>
    <m/>
    <m/>
    <m/>
    <m/>
    <m/>
    <m/>
    <m/>
    <m/>
  </r>
  <r>
    <n v="817"/>
    <m/>
    <s v="11.0 PO Issued"/>
    <m/>
    <s v=""/>
    <m/>
    <m/>
    <m/>
    <m/>
    <m/>
    <m/>
    <m/>
    <m/>
    <m/>
    <m/>
    <m/>
    <m/>
    <n v="0"/>
    <s v="PO Issued"/>
    <e v="#REF!"/>
    <x v="0"/>
    <s v="SDEC"/>
    <n v="5"/>
    <m/>
    <m/>
    <s v=""/>
    <d v="2023-09-16T00:00:00"/>
    <m/>
    <m/>
    <m/>
    <m/>
    <m/>
    <s v="TMone"/>
    <x v="8"/>
    <m/>
    <e v="#N/A"/>
    <e v="#N/A"/>
    <m/>
    <m/>
    <m/>
    <m/>
    <m/>
    <m/>
    <m/>
    <m/>
    <m/>
    <m/>
    <m/>
    <m/>
    <m/>
    <m/>
    <m/>
    <m/>
    <m/>
    <m/>
    <m/>
    <m/>
    <m/>
    <m/>
    <m/>
    <m/>
  </r>
  <r>
    <n v="818"/>
    <m/>
    <s v="11.0 PO Issued"/>
    <m/>
    <s v=""/>
    <m/>
    <m/>
    <m/>
    <m/>
    <m/>
    <m/>
    <m/>
    <m/>
    <m/>
    <m/>
    <m/>
    <m/>
    <n v="0"/>
    <s v="PO Issued"/>
    <e v="#REF!"/>
    <x v="0"/>
    <s v="SDEC"/>
    <n v="6"/>
    <m/>
    <m/>
    <s v=""/>
    <d v="2023-09-16T00:00:00"/>
    <m/>
    <m/>
    <m/>
    <m/>
    <m/>
    <s v="TMone"/>
    <x v="8"/>
    <m/>
    <e v="#N/A"/>
    <e v="#N/A"/>
    <m/>
    <m/>
    <m/>
    <m/>
    <m/>
    <m/>
    <m/>
    <m/>
    <m/>
    <m/>
    <m/>
    <m/>
    <m/>
    <m/>
    <m/>
    <m/>
    <m/>
    <m/>
    <m/>
    <m/>
    <m/>
    <m/>
    <m/>
    <m/>
  </r>
  <r>
    <n v="819"/>
    <m/>
    <s v="8.3 Queried(other) Please fill in Remark"/>
    <m/>
    <s v=""/>
    <m/>
    <m/>
    <m/>
    <m/>
    <m/>
    <m/>
    <m/>
    <m/>
    <m/>
    <m/>
    <m/>
    <m/>
    <n v="0"/>
    <s v="Queried - Require More Information From NeC/AND"/>
    <e v="#REF!"/>
    <x v="0"/>
    <s v="SDEC"/>
    <n v="7"/>
    <m/>
    <m/>
    <s v=""/>
    <d v="2023-09-16T00:00:00"/>
    <m/>
    <m/>
    <m/>
    <m/>
    <m/>
    <s v="TMone"/>
    <x v="8"/>
    <m/>
    <e v="#N/A"/>
    <e v="#N/A"/>
    <m/>
    <m/>
    <m/>
    <m/>
    <m/>
    <m/>
    <m/>
    <m/>
    <m/>
    <m/>
    <m/>
    <m/>
    <m/>
    <m/>
    <m/>
    <m/>
    <m/>
    <m/>
    <m/>
    <m/>
    <m/>
    <m/>
    <m/>
    <m/>
  </r>
  <r>
    <n v="820"/>
    <m/>
    <s v="8.3 Queried(other) Please fill in Remark"/>
    <m/>
    <s v=""/>
    <m/>
    <m/>
    <m/>
    <m/>
    <m/>
    <m/>
    <m/>
    <m/>
    <m/>
    <m/>
    <m/>
    <m/>
    <n v="0"/>
    <s v="Queried - Require More Information From NeC/AND"/>
    <e v="#REF!"/>
    <x v="0"/>
    <s v="SDEC"/>
    <n v="8"/>
    <m/>
    <m/>
    <s v=""/>
    <d v="2023-09-16T00:00:00"/>
    <m/>
    <m/>
    <m/>
    <m/>
    <m/>
    <s v="TMone"/>
    <x v="8"/>
    <m/>
    <e v="#N/A"/>
    <e v="#N/A"/>
    <m/>
    <m/>
    <m/>
    <m/>
    <m/>
    <m/>
    <m/>
    <m/>
    <m/>
    <m/>
    <m/>
    <m/>
    <m/>
    <m/>
    <m/>
    <m/>
    <m/>
    <m/>
    <m/>
    <m/>
    <m/>
    <m/>
    <m/>
    <m/>
  </r>
  <r>
    <n v="821"/>
    <m/>
    <s v="8.3 Queried(other) Please fill in Remark"/>
    <m/>
    <s v=""/>
    <m/>
    <m/>
    <m/>
    <m/>
    <m/>
    <m/>
    <m/>
    <m/>
    <m/>
    <m/>
    <m/>
    <m/>
    <n v="0"/>
    <s v="Queried - Require More Information From NeC/AND"/>
    <e v="#REF!"/>
    <x v="0"/>
    <s v="SDEC"/>
    <n v="9"/>
    <m/>
    <m/>
    <s v=""/>
    <d v="2023-09-16T00:00:00"/>
    <m/>
    <m/>
    <m/>
    <m/>
    <m/>
    <s v="TMone"/>
    <x v="8"/>
    <m/>
    <e v="#N/A"/>
    <e v="#N/A"/>
    <m/>
    <m/>
    <m/>
    <m/>
    <m/>
    <m/>
    <m/>
    <m/>
    <m/>
    <m/>
    <m/>
    <m/>
    <m/>
    <m/>
    <m/>
    <m/>
    <m/>
    <m/>
    <m/>
    <m/>
    <m/>
    <m/>
    <m/>
    <m/>
  </r>
  <r>
    <n v="822"/>
    <m/>
    <s v="8.3 Queried(other) Please fill in Remark"/>
    <m/>
    <s v=""/>
    <m/>
    <m/>
    <m/>
    <m/>
    <m/>
    <m/>
    <m/>
    <m/>
    <m/>
    <m/>
    <m/>
    <m/>
    <n v="0"/>
    <s v="Queried - Require More Information From NeC/AND"/>
    <e v="#REF!"/>
    <x v="0"/>
    <s v="SDEC"/>
    <n v="10"/>
    <m/>
    <m/>
    <s v=""/>
    <d v="2023-09-16T00:00:00"/>
    <m/>
    <m/>
    <m/>
    <m/>
    <m/>
    <s v="TMone"/>
    <x v="8"/>
    <m/>
    <e v="#N/A"/>
    <e v="#N/A"/>
    <m/>
    <m/>
    <m/>
    <m/>
    <m/>
    <m/>
    <m/>
    <m/>
    <m/>
    <m/>
    <m/>
    <m/>
    <m/>
    <m/>
    <m/>
    <m/>
    <m/>
    <m/>
    <m/>
    <m/>
    <m/>
    <m/>
    <m/>
    <m/>
  </r>
  <r>
    <n v="823"/>
    <m/>
    <s v="11.0 PO Issued"/>
    <m/>
    <s v=""/>
    <m/>
    <m/>
    <m/>
    <m/>
    <m/>
    <m/>
    <m/>
    <m/>
    <m/>
    <m/>
    <m/>
    <m/>
    <n v="0"/>
    <s v="PO Issued"/>
    <e v="#REF!"/>
    <x v="0"/>
    <s v="SDEC"/>
    <n v="11"/>
    <m/>
    <m/>
    <s v=""/>
    <d v="2023-09-16T00:00:00"/>
    <m/>
    <m/>
    <m/>
    <m/>
    <m/>
    <s v="TMone"/>
    <x v="8"/>
    <m/>
    <e v="#N/A"/>
    <e v="#N/A"/>
    <m/>
    <m/>
    <m/>
    <m/>
    <m/>
    <m/>
    <m/>
    <m/>
    <m/>
    <m/>
    <m/>
    <m/>
    <m/>
    <m/>
    <m/>
    <m/>
    <m/>
    <m/>
    <m/>
    <m/>
    <m/>
    <m/>
    <m/>
    <m/>
  </r>
  <r>
    <n v="824"/>
    <m/>
    <s v="8.3 Queried(other) Please fill in Remark"/>
    <m/>
    <s v=""/>
    <m/>
    <m/>
    <m/>
    <m/>
    <m/>
    <m/>
    <m/>
    <m/>
    <m/>
    <m/>
    <m/>
    <m/>
    <n v="0"/>
    <s v="Queried - Require More Information From NeC/AND"/>
    <e v="#REF!"/>
    <x v="0"/>
    <s v="SDEC"/>
    <n v="12"/>
    <m/>
    <m/>
    <s v=""/>
    <d v="2023-09-16T00:00:00"/>
    <m/>
    <m/>
    <m/>
    <m/>
    <m/>
    <s v="TMone"/>
    <x v="8"/>
    <m/>
    <e v="#N/A"/>
    <e v="#N/A"/>
    <m/>
    <m/>
    <m/>
    <m/>
    <m/>
    <m/>
    <m/>
    <m/>
    <m/>
    <m/>
    <m/>
    <m/>
    <m/>
    <m/>
    <m/>
    <m/>
    <m/>
    <m/>
    <m/>
    <m/>
    <m/>
    <m/>
    <m/>
    <m/>
  </r>
  <r>
    <n v="825"/>
    <m/>
    <s v="8.3 Queried(other) Please fill in Remark"/>
    <m/>
    <s v=""/>
    <m/>
    <m/>
    <m/>
    <m/>
    <m/>
    <m/>
    <m/>
    <m/>
    <m/>
    <m/>
    <m/>
    <m/>
    <n v="0"/>
    <s v="Queried - Require More Information From NeC/AND"/>
    <e v="#REF!"/>
    <x v="0"/>
    <s v="SDEC"/>
    <n v="13"/>
    <m/>
    <m/>
    <s v=""/>
    <d v="2023-09-16T00:00:00"/>
    <m/>
    <m/>
    <m/>
    <m/>
    <m/>
    <s v="TMone"/>
    <x v="8"/>
    <m/>
    <e v="#N/A"/>
    <e v="#N/A"/>
    <m/>
    <m/>
    <m/>
    <m/>
    <m/>
    <m/>
    <m/>
    <m/>
    <m/>
    <m/>
    <m/>
    <m/>
    <m/>
    <m/>
    <m/>
    <m/>
    <m/>
    <m/>
    <m/>
    <m/>
    <m/>
    <m/>
    <m/>
    <m/>
  </r>
  <r>
    <n v="826"/>
    <m/>
    <s v="8.3 Queried(other) Please fill in Remark"/>
    <m/>
    <s v=""/>
    <m/>
    <m/>
    <m/>
    <m/>
    <m/>
    <m/>
    <m/>
    <m/>
    <m/>
    <m/>
    <m/>
    <m/>
    <n v="0"/>
    <s v="Queried - Require More Information From NeC/AND"/>
    <e v="#REF!"/>
    <x v="0"/>
    <s v="SDEC"/>
    <n v="14"/>
    <m/>
    <m/>
    <s v=""/>
    <d v="2023-09-16T00:00:00"/>
    <m/>
    <m/>
    <m/>
    <m/>
    <m/>
    <s v="TMone"/>
    <x v="8"/>
    <m/>
    <e v="#N/A"/>
    <e v="#N/A"/>
    <m/>
    <m/>
    <m/>
    <m/>
    <m/>
    <m/>
    <m/>
    <m/>
    <m/>
    <m/>
    <m/>
    <m/>
    <m/>
    <m/>
    <m/>
    <m/>
    <m/>
    <m/>
    <m/>
    <m/>
    <m/>
    <m/>
    <m/>
    <m/>
  </r>
  <r>
    <n v="827"/>
    <m/>
    <s v="8.3 Queried(other) Please fill in Remark"/>
    <m/>
    <s v=""/>
    <m/>
    <m/>
    <m/>
    <m/>
    <m/>
    <m/>
    <m/>
    <m/>
    <m/>
    <m/>
    <m/>
    <m/>
    <n v="0"/>
    <s v="Queried - Require More Information From NeC/AND"/>
    <e v="#REF!"/>
    <x v="0"/>
    <s v="SDEC"/>
    <n v="15"/>
    <m/>
    <m/>
    <s v=""/>
    <d v="2023-09-16T00:00:00"/>
    <m/>
    <m/>
    <m/>
    <m/>
    <m/>
    <s v="TMone"/>
    <x v="8"/>
    <m/>
    <e v="#N/A"/>
    <e v="#N/A"/>
    <m/>
    <m/>
    <m/>
    <m/>
    <m/>
    <m/>
    <m/>
    <m/>
    <m/>
    <m/>
    <m/>
    <m/>
    <m/>
    <m/>
    <m/>
    <m/>
    <m/>
    <m/>
    <m/>
    <m/>
    <m/>
    <m/>
    <m/>
    <m/>
  </r>
  <r>
    <n v="828"/>
    <m/>
    <s v="8.3 Queried(other) Please fill in Remark"/>
    <m/>
    <s v=""/>
    <m/>
    <m/>
    <m/>
    <m/>
    <m/>
    <m/>
    <m/>
    <m/>
    <m/>
    <m/>
    <m/>
    <m/>
    <n v="0"/>
    <s v="Queried - Require More Information From NeC/AND"/>
    <e v="#REF!"/>
    <x v="0"/>
    <s v="SDEC"/>
    <n v="16"/>
    <m/>
    <m/>
    <s v=""/>
    <d v="2023-09-16T00:00:00"/>
    <m/>
    <m/>
    <m/>
    <m/>
    <m/>
    <s v="TMone"/>
    <x v="8"/>
    <m/>
    <e v="#N/A"/>
    <e v="#N/A"/>
    <m/>
    <m/>
    <m/>
    <m/>
    <m/>
    <m/>
    <m/>
    <m/>
    <m/>
    <m/>
    <m/>
    <m/>
    <m/>
    <m/>
    <m/>
    <m/>
    <m/>
    <m/>
    <m/>
    <m/>
    <m/>
    <m/>
    <m/>
    <m/>
  </r>
  <r>
    <n v="829"/>
    <m/>
    <s v="11.0 PO Issued"/>
    <m/>
    <s v=""/>
    <m/>
    <m/>
    <m/>
    <m/>
    <m/>
    <m/>
    <m/>
    <m/>
    <m/>
    <m/>
    <m/>
    <m/>
    <n v="0"/>
    <s v="PO Issued"/>
    <e v="#REF!"/>
    <x v="0"/>
    <s v="SDEC"/>
    <n v="17"/>
    <m/>
    <m/>
    <s v=""/>
    <d v="2023-09-16T00:00:00"/>
    <m/>
    <m/>
    <m/>
    <m/>
    <m/>
    <s v="TMone"/>
    <x v="8"/>
    <m/>
    <e v="#N/A"/>
    <e v="#N/A"/>
    <m/>
    <m/>
    <m/>
    <m/>
    <m/>
    <m/>
    <m/>
    <m/>
    <m/>
    <m/>
    <m/>
    <m/>
    <m/>
    <m/>
    <m/>
    <m/>
    <m/>
    <m/>
    <m/>
    <m/>
    <m/>
    <m/>
    <m/>
    <m/>
  </r>
  <r>
    <n v="830"/>
    <m/>
    <s v="8.3 Queried(other) Please fill in Remark"/>
    <m/>
    <s v=""/>
    <m/>
    <m/>
    <m/>
    <m/>
    <m/>
    <m/>
    <m/>
    <m/>
    <m/>
    <m/>
    <m/>
    <m/>
    <n v="0"/>
    <s v="Queried - Require More Information From NeC/AND"/>
    <e v="#REF!"/>
    <x v="0"/>
    <s v="SDEC"/>
    <n v="18"/>
    <m/>
    <m/>
    <s v=""/>
    <d v="2023-09-16T00:00:00"/>
    <m/>
    <m/>
    <m/>
    <m/>
    <m/>
    <s v="TMone"/>
    <x v="8"/>
    <m/>
    <e v="#N/A"/>
    <e v="#N/A"/>
    <m/>
    <m/>
    <m/>
    <m/>
    <m/>
    <m/>
    <m/>
    <m/>
    <m/>
    <m/>
    <m/>
    <m/>
    <m/>
    <m/>
    <m/>
    <m/>
    <m/>
    <m/>
    <m/>
    <m/>
    <m/>
    <m/>
    <m/>
    <m/>
  </r>
  <r>
    <n v="831"/>
    <m/>
    <s v="11.0 PO Issued"/>
    <m/>
    <s v=""/>
    <m/>
    <m/>
    <m/>
    <m/>
    <m/>
    <m/>
    <m/>
    <m/>
    <m/>
    <m/>
    <m/>
    <m/>
    <n v="0"/>
    <s v="PO Issued"/>
    <e v="#REF!"/>
    <x v="0"/>
    <s v="SDEC"/>
    <n v="19"/>
    <m/>
    <m/>
    <s v=""/>
    <d v="2023-09-16T00:00:00"/>
    <m/>
    <m/>
    <m/>
    <m/>
    <m/>
    <s v="TMone"/>
    <x v="8"/>
    <m/>
    <e v="#N/A"/>
    <e v="#N/A"/>
    <m/>
    <m/>
    <m/>
    <m/>
    <m/>
    <m/>
    <m/>
    <m/>
    <m/>
    <m/>
    <m/>
    <m/>
    <m/>
    <m/>
    <m/>
    <m/>
    <m/>
    <m/>
    <m/>
    <m/>
    <m/>
    <m/>
    <m/>
    <m/>
  </r>
  <r>
    <n v="832"/>
    <m/>
    <s v="8.3 Queried(other) Please fill in Remark"/>
    <m/>
    <s v=""/>
    <m/>
    <m/>
    <m/>
    <m/>
    <m/>
    <m/>
    <m/>
    <m/>
    <m/>
    <m/>
    <m/>
    <m/>
    <n v="0"/>
    <s v="Queried - Require More Information From NeC/AND"/>
    <e v="#REF!"/>
    <x v="0"/>
    <s v="SDEC"/>
    <n v="20"/>
    <m/>
    <m/>
    <s v=""/>
    <d v="2023-09-16T00:00:00"/>
    <m/>
    <m/>
    <m/>
    <m/>
    <m/>
    <s v="TMone"/>
    <x v="8"/>
    <m/>
    <e v="#N/A"/>
    <e v="#N/A"/>
    <m/>
    <m/>
    <m/>
    <m/>
    <m/>
    <m/>
    <m/>
    <m/>
    <m/>
    <m/>
    <m/>
    <m/>
    <m/>
    <m/>
    <m/>
    <m/>
    <m/>
    <m/>
    <m/>
    <m/>
    <m/>
    <m/>
    <m/>
    <m/>
  </r>
  <r>
    <n v="833"/>
    <m/>
    <s v="8.3 Queried(other) Please fill in Remark"/>
    <m/>
    <s v=""/>
    <m/>
    <m/>
    <m/>
    <m/>
    <m/>
    <m/>
    <m/>
    <m/>
    <m/>
    <m/>
    <m/>
    <m/>
    <n v="0"/>
    <s v="Queried - Require More Information From NeC/AND"/>
    <e v="#REF!"/>
    <x v="0"/>
    <s v="SDEC"/>
    <n v="21"/>
    <m/>
    <m/>
    <s v=""/>
    <d v="2023-09-16T00:00:00"/>
    <m/>
    <m/>
    <m/>
    <m/>
    <m/>
    <s v="TMone"/>
    <x v="8"/>
    <m/>
    <e v="#N/A"/>
    <e v="#N/A"/>
    <m/>
    <m/>
    <m/>
    <m/>
    <m/>
    <m/>
    <m/>
    <m/>
    <m/>
    <m/>
    <m/>
    <m/>
    <m/>
    <m/>
    <m/>
    <m/>
    <m/>
    <m/>
    <m/>
    <m/>
    <m/>
    <m/>
    <m/>
    <m/>
  </r>
  <r>
    <n v="834"/>
    <m/>
    <s v="8.3 Queried(other) Please fill in Remark"/>
    <m/>
    <s v=""/>
    <m/>
    <m/>
    <m/>
    <m/>
    <m/>
    <m/>
    <m/>
    <m/>
    <m/>
    <m/>
    <m/>
    <m/>
    <n v="0"/>
    <s v="Queried - Require More Information From NeC/AND"/>
    <e v="#REF!"/>
    <x v="0"/>
    <s v="SDEC"/>
    <n v="22"/>
    <m/>
    <m/>
    <s v=""/>
    <d v="2023-09-16T00:00:00"/>
    <m/>
    <m/>
    <m/>
    <m/>
    <m/>
    <s v="TMone"/>
    <x v="8"/>
    <m/>
    <e v="#N/A"/>
    <e v="#N/A"/>
    <m/>
    <m/>
    <m/>
    <m/>
    <m/>
    <m/>
    <m/>
    <m/>
    <m/>
    <m/>
    <m/>
    <m/>
    <m/>
    <m/>
    <m/>
    <m/>
    <m/>
    <m/>
    <m/>
    <m/>
    <m/>
    <m/>
    <m/>
    <m/>
  </r>
  <r>
    <n v="835"/>
    <m/>
    <s v="8.3 Queried(other) Please fill in Remark"/>
    <m/>
    <s v=""/>
    <m/>
    <m/>
    <m/>
    <m/>
    <m/>
    <m/>
    <m/>
    <m/>
    <m/>
    <m/>
    <m/>
    <m/>
    <n v="0"/>
    <s v="Queried - Require More Information From NeC/AND"/>
    <e v="#REF!"/>
    <x v="0"/>
    <s v="SDEC"/>
    <n v="23"/>
    <m/>
    <m/>
    <s v=""/>
    <d v="2023-09-16T00:00:00"/>
    <m/>
    <m/>
    <m/>
    <m/>
    <m/>
    <s v="TMone"/>
    <x v="8"/>
    <m/>
    <e v="#N/A"/>
    <e v="#N/A"/>
    <m/>
    <m/>
    <m/>
    <m/>
    <m/>
    <m/>
    <m/>
    <m/>
    <m/>
    <m/>
    <m/>
    <m/>
    <m/>
    <m/>
    <m/>
    <m/>
    <m/>
    <m/>
    <m/>
    <m/>
    <m/>
    <m/>
    <m/>
    <m/>
  </r>
  <r>
    <n v="836"/>
    <m/>
    <s v="8.3 Queried(other) Please fill in Remark"/>
    <m/>
    <s v=""/>
    <m/>
    <m/>
    <m/>
    <m/>
    <m/>
    <m/>
    <m/>
    <m/>
    <m/>
    <m/>
    <m/>
    <m/>
    <n v="0"/>
    <s v="Queried - Require More Information From NeC/AND"/>
    <e v="#REF!"/>
    <x v="0"/>
    <s v="SDEC"/>
    <n v="24"/>
    <m/>
    <m/>
    <s v=""/>
    <d v="2023-09-16T00:00:00"/>
    <m/>
    <m/>
    <m/>
    <m/>
    <m/>
    <s v="TMone"/>
    <x v="8"/>
    <m/>
    <e v="#N/A"/>
    <e v="#N/A"/>
    <m/>
    <m/>
    <m/>
    <m/>
    <m/>
    <m/>
    <m/>
    <m/>
    <m/>
    <m/>
    <m/>
    <m/>
    <m/>
    <m/>
    <m/>
    <m/>
    <m/>
    <m/>
    <m/>
    <m/>
    <m/>
    <m/>
    <m/>
    <m/>
  </r>
  <r>
    <n v="837"/>
    <m/>
    <s v="11.0 PO Issued"/>
    <m/>
    <s v=""/>
    <m/>
    <m/>
    <m/>
    <m/>
    <m/>
    <m/>
    <m/>
    <m/>
    <m/>
    <m/>
    <m/>
    <m/>
    <n v="0"/>
    <s v="PO Issued"/>
    <e v="#REF!"/>
    <x v="0"/>
    <s v="SDEC"/>
    <n v="25"/>
    <m/>
    <m/>
    <s v=""/>
    <d v="2023-09-16T00:00:00"/>
    <m/>
    <m/>
    <m/>
    <m/>
    <m/>
    <s v="TMone"/>
    <x v="8"/>
    <m/>
    <e v="#N/A"/>
    <e v="#N/A"/>
    <m/>
    <m/>
    <m/>
    <m/>
    <m/>
    <m/>
    <m/>
    <m/>
    <m/>
    <m/>
    <m/>
    <m/>
    <m/>
    <m/>
    <m/>
    <m/>
    <m/>
    <m/>
    <m/>
    <m/>
    <m/>
    <m/>
    <m/>
    <m/>
  </r>
  <r>
    <n v="838"/>
    <m/>
    <s v="8.3 Queried(other) Please fill in Remark"/>
    <m/>
    <s v=""/>
    <m/>
    <m/>
    <m/>
    <m/>
    <m/>
    <m/>
    <m/>
    <m/>
    <m/>
    <m/>
    <m/>
    <m/>
    <n v="0"/>
    <s v="Queried - Require More Information From NeC/AND"/>
    <e v="#REF!"/>
    <x v="0"/>
    <s v="SDEC"/>
    <n v="26"/>
    <m/>
    <m/>
    <s v=""/>
    <d v="2023-09-16T00:00:00"/>
    <m/>
    <m/>
    <m/>
    <m/>
    <m/>
    <s v="TMone"/>
    <x v="8"/>
    <m/>
    <e v="#N/A"/>
    <e v="#N/A"/>
    <m/>
    <m/>
    <m/>
    <m/>
    <m/>
    <m/>
    <m/>
    <m/>
    <m/>
    <m/>
    <m/>
    <m/>
    <m/>
    <m/>
    <m/>
    <m/>
    <m/>
    <m/>
    <m/>
    <m/>
    <m/>
    <m/>
    <m/>
    <m/>
  </r>
  <r>
    <n v="839"/>
    <m/>
    <s v="11.0 PO Issued"/>
    <m/>
    <s v=""/>
    <m/>
    <m/>
    <m/>
    <m/>
    <m/>
    <m/>
    <m/>
    <m/>
    <m/>
    <m/>
    <m/>
    <m/>
    <n v="0"/>
    <s v="PO Issued"/>
    <e v="#REF!"/>
    <x v="0"/>
    <s v="SDEC"/>
    <n v="27"/>
    <m/>
    <m/>
    <s v=""/>
    <d v="2023-09-16T00:00:00"/>
    <m/>
    <m/>
    <m/>
    <m/>
    <m/>
    <s v="TMone"/>
    <x v="8"/>
    <m/>
    <e v="#N/A"/>
    <e v="#N/A"/>
    <m/>
    <m/>
    <m/>
    <m/>
    <m/>
    <m/>
    <m/>
    <m/>
    <m/>
    <m/>
    <m/>
    <m/>
    <m/>
    <m/>
    <m/>
    <m/>
    <m/>
    <m/>
    <m/>
    <m/>
    <m/>
    <m/>
    <m/>
    <m/>
  </r>
  <r>
    <n v="840"/>
    <m/>
    <s v="8.3 Queried(other) Please fill in Remark"/>
    <m/>
    <s v=""/>
    <m/>
    <m/>
    <m/>
    <m/>
    <m/>
    <m/>
    <m/>
    <m/>
    <m/>
    <m/>
    <m/>
    <m/>
    <n v="0"/>
    <s v="Queried - Require More Information From NeC/AND"/>
    <e v="#REF!"/>
    <x v="0"/>
    <s v="SDEC"/>
    <n v="28"/>
    <m/>
    <m/>
    <s v=""/>
    <d v="2023-09-16T00:00:00"/>
    <m/>
    <m/>
    <m/>
    <m/>
    <m/>
    <s v="TMone"/>
    <x v="8"/>
    <m/>
    <e v="#N/A"/>
    <e v="#N/A"/>
    <m/>
    <m/>
    <m/>
    <m/>
    <m/>
    <m/>
    <m/>
    <m/>
    <m/>
    <m/>
    <m/>
    <m/>
    <m/>
    <m/>
    <m/>
    <m/>
    <m/>
    <m/>
    <m/>
    <m/>
    <m/>
    <m/>
    <m/>
    <m/>
  </r>
  <r>
    <n v="841"/>
    <m/>
    <s v="8.3 Queried(other) Please fill in Remark"/>
    <m/>
    <s v=""/>
    <m/>
    <m/>
    <m/>
    <m/>
    <m/>
    <m/>
    <m/>
    <m/>
    <m/>
    <m/>
    <m/>
    <m/>
    <n v="0"/>
    <s v="Queried - Require More Information From NeC/AND"/>
    <e v="#REF!"/>
    <x v="0"/>
    <s v="SDEC"/>
    <n v="29"/>
    <m/>
    <m/>
    <s v=""/>
    <d v="2023-09-16T00:00:00"/>
    <m/>
    <m/>
    <m/>
    <m/>
    <m/>
    <s v="TMone"/>
    <x v="8"/>
    <m/>
    <e v="#N/A"/>
    <e v="#N/A"/>
    <m/>
    <m/>
    <m/>
    <m/>
    <m/>
    <m/>
    <m/>
    <m/>
    <m/>
    <m/>
    <m/>
    <m/>
    <m/>
    <m/>
    <m/>
    <m/>
    <m/>
    <m/>
    <m/>
    <m/>
    <m/>
    <m/>
    <m/>
    <m/>
  </r>
  <r>
    <n v="842"/>
    <m/>
    <s v="11.0 PO Issued"/>
    <m/>
    <s v=""/>
    <m/>
    <m/>
    <m/>
    <m/>
    <m/>
    <m/>
    <m/>
    <m/>
    <m/>
    <m/>
    <m/>
    <m/>
    <n v="0"/>
    <s v="PO Issued"/>
    <e v="#REF!"/>
    <x v="0"/>
    <s v="SDEC"/>
    <n v="30"/>
    <m/>
    <m/>
    <s v=""/>
    <d v="2023-09-16T00:00:00"/>
    <m/>
    <m/>
    <m/>
    <m/>
    <m/>
    <s v="TMone"/>
    <x v="8"/>
    <m/>
    <e v="#N/A"/>
    <e v="#N/A"/>
    <m/>
    <m/>
    <m/>
    <m/>
    <m/>
    <m/>
    <m/>
    <m/>
    <m/>
    <m/>
    <m/>
    <m/>
    <m/>
    <m/>
    <m/>
    <m/>
    <m/>
    <m/>
    <m/>
    <m/>
    <m/>
    <m/>
    <m/>
    <m/>
  </r>
  <r>
    <n v="843"/>
    <m/>
    <s v="11.0 PO Issued"/>
    <m/>
    <s v=""/>
    <m/>
    <m/>
    <m/>
    <m/>
    <m/>
    <m/>
    <m/>
    <m/>
    <m/>
    <m/>
    <m/>
    <m/>
    <n v="0"/>
    <s v="PO Issued"/>
    <e v="#REF!"/>
    <x v="0"/>
    <s v="SDEC"/>
    <n v="31"/>
    <m/>
    <m/>
    <s v=""/>
    <d v="2023-09-16T00:00:00"/>
    <m/>
    <m/>
    <m/>
    <m/>
    <m/>
    <s v="TMone"/>
    <x v="8"/>
    <m/>
    <e v="#N/A"/>
    <e v="#N/A"/>
    <m/>
    <m/>
    <m/>
    <m/>
    <m/>
    <m/>
    <m/>
    <m/>
    <m/>
    <m/>
    <m/>
    <m/>
    <m/>
    <m/>
    <m/>
    <m/>
    <m/>
    <m/>
    <m/>
    <m/>
    <m/>
    <m/>
    <m/>
    <m/>
  </r>
  <r>
    <n v="844"/>
    <m/>
    <s v="8.3 Queried(other) Please fill in Remark"/>
    <m/>
    <s v=""/>
    <m/>
    <m/>
    <m/>
    <m/>
    <m/>
    <m/>
    <m/>
    <m/>
    <m/>
    <m/>
    <m/>
    <m/>
    <n v="0"/>
    <s v="Queried - Require More Information From NeC/AND"/>
    <e v="#REF!"/>
    <x v="0"/>
    <s v="SDEC"/>
    <n v="32"/>
    <m/>
    <m/>
    <s v=""/>
    <d v="2023-09-16T00:00:00"/>
    <m/>
    <m/>
    <m/>
    <m/>
    <m/>
    <s v="TMone"/>
    <x v="8"/>
    <m/>
    <e v="#N/A"/>
    <e v="#N/A"/>
    <m/>
    <m/>
    <m/>
    <m/>
    <m/>
    <m/>
    <m/>
    <m/>
    <m/>
    <m/>
    <m/>
    <m/>
    <m/>
    <m/>
    <m/>
    <m/>
    <m/>
    <m/>
    <m/>
    <m/>
    <m/>
    <m/>
    <m/>
    <m/>
  </r>
  <r>
    <n v="845"/>
    <m/>
    <s v="11.0 PO Issued"/>
    <m/>
    <s v=""/>
    <m/>
    <m/>
    <m/>
    <m/>
    <m/>
    <m/>
    <m/>
    <m/>
    <m/>
    <m/>
    <m/>
    <m/>
    <n v="0"/>
    <s v="PO Issued"/>
    <e v="#REF!"/>
    <x v="0"/>
    <s v="SDEC"/>
    <n v="33"/>
    <m/>
    <m/>
    <s v=""/>
    <d v="2023-09-16T00:00:00"/>
    <m/>
    <m/>
    <m/>
    <m/>
    <m/>
    <s v="TMone"/>
    <x v="8"/>
    <m/>
    <e v="#N/A"/>
    <e v="#N/A"/>
    <m/>
    <m/>
    <m/>
    <m/>
    <m/>
    <m/>
    <m/>
    <m/>
    <m/>
    <m/>
    <m/>
    <m/>
    <m/>
    <m/>
    <m/>
    <m/>
    <m/>
    <m/>
    <m/>
    <m/>
    <m/>
    <m/>
    <m/>
    <m/>
  </r>
  <r>
    <n v="846"/>
    <m/>
    <s v="8.3 Queried(other) Please fill in Remark"/>
    <m/>
    <s v=""/>
    <m/>
    <m/>
    <m/>
    <m/>
    <m/>
    <m/>
    <m/>
    <m/>
    <m/>
    <m/>
    <m/>
    <m/>
    <n v="0"/>
    <s v="Queried - Require More Information From NeC/AND"/>
    <e v="#REF!"/>
    <x v="0"/>
    <s v="SDEC"/>
    <n v="34"/>
    <m/>
    <m/>
    <s v=""/>
    <d v="2023-09-16T00:00:00"/>
    <m/>
    <m/>
    <m/>
    <m/>
    <m/>
    <s v="TMone"/>
    <x v="8"/>
    <m/>
    <e v="#N/A"/>
    <e v="#N/A"/>
    <m/>
    <m/>
    <m/>
    <m/>
    <m/>
    <m/>
    <m/>
    <m/>
    <m/>
    <m/>
    <m/>
    <m/>
    <m/>
    <m/>
    <m/>
    <m/>
    <m/>
    <m/>
    <m/>
    <m/>
    <m/>
    <m/>
    <m/>
    <m/>
  </r>
  <r>
    <n v="847"/>
    <m/>
    <s v="8.3 Queried(other) Please fill in Remark"/>
    <m/>
    <s v=""/>
    <m/>
    <m/>
    <m/>
    <m/>
    <m/>
    <m/>
    <m/>
    <m/>
    <m/>
    <m/>
    <m/>
    <m/>
    <n v="0"/>
    <s v="Queried - Require More Information From NeC/AND"/>
    <e v="#REF!"/>
    <x v="0"/>
    <s v="SDEC"/>
    <n v="35"/>
    <m/>
    <m/>
    <s v=""/>
    <d v="2023-09-16T00:00:00"/>
    <m/>
    <m/>
    <m/>
    <m/>
    <m/>
    <s v="TMone"/>
    <x v="8"/>
    <m/>
    <e v="#N/A"/>
    <e v="#N/A"/>
    <m/>
    <m/>
    <m/>
    <m/>
    <m/>
    <m/>
    <m/>
    <m/>
    <m/>
    <m/>
    <m/>
    <m/>
    <m/>
    <m/>
    <m/>
    <m/>
    <m/>
    <m/>
    <m/>
    <m/>
    <m/>
    <m/>
    <m/>
    <m/>
  </r>
  <r>
    <n v="848"/>
    <m/>
    <s v="11.0 PO Issued"/>
    <m/>
    <s v=""/>
    <m/>
    <m/>
    <m/>
    <m/>
    <m/>
    <m/>
    <m/>
    <m/>
    <m/>
    <m/>
    <m/>
    <m/>
    <n v="0"/>
    <s v="PO Issued"/>
    <e v="#REF!"/>
    <x v="0"/>
    <s v="SDEC"/>
    <n v="36"/>
    <m/>
    <m/>
    <s v=""/>
    <d v="2023-09-16T00:00:00"/>
    <m/>
    <m/>
    <m/>
    <m/>
    <m/>
    <s v="TMone"/>
    <x v="8"/>
    <m/>
    <e v="#N/A"/>
    <e v="#N/A"/>
    <m/>
    <m/>
    <m/>
    <m/>
    <m/>
    <m/>
    <m/>
    <m/>
    <m/>
    <m/>
    <m/>
    <m/>
    <m/>
    <m/>
    <m/>
    <m/>
    <m/>
    <m/>
    <m/>
    <m/>
    <m/>
    <m/>
    <m/>
    <m/>
  </r>
  <r>
    <n v="849"/>
    <m/>
    <s v="8.3 Queried(other) Please fill in Remark"/>
    <m/>
    <s v=""/>
    <m/>
    <m/>
    <m/>
    <m/>
    <m/>
    <m/>
    <m/>
    <m/>
    <m/>
    <m/>
    <m/>
    <m/>
    <n v="0"/>
    <s v="Queried - Require More Information From NeC/AND"/>
    <e v="#REF!"/>
    <x v="0"/>
    <s v="SDEC"/>
    <n v="37"/>
    <m/>
    <m/>
    <s v=""/>
    <d v="2023-09-16T00:00:00"/>
    <m/>
    <m/>
    <m/>
    <m/>
    <m/>
    <s v="TMone"/>
    <x v="8"/>
    <m/>
    <e v="#N/A"/>
    <e v="#N/A"/>
    <m/>
    <m/>
    <m/>
    <m/>
    <m/>
    <m/>
    <m/>
    <m/>
    <m/>
    <m/>
    <m/>
    <m/>
    <m/>
    <m/>
    <m/>
    <m/>
    <m/>
    <m/>
    <m/>
    <m/>
    <m/>
    <m/>
    <m/>
    <m/>
  </r>
  <r>
    <n v="850"/>
    <m/>
    <s v="11.0 PO Issued"/>
    <m/>
    <s v=""/>
    <m/>
    <m/>
    <m/>
    <m/>
    <m/>
    <m/>
    <m/>
    <m/>
    <m/>
    <m/>
    <m/>
    <m/>
    <n v="0"/>
    <s v="PO Issued"/>
    <e v="#REF!"/>
    <x v="0"/>
    <s v="SDEC"/>
    <n v="38"/>
    <m/>
    <m/>
    <s v=""/>
    <d v="2023-09-16T00:00:00"/>
    <m/>
    <m/>
    <m/>
    <m/>
    <m/>
    <s v="TMone"/>
    <x v="8"/>
    <m/>
    <e v="#N/A"/>
    <e v="#N/A"/>
    <m/>
    <m/>
    <m/>
    <m/>
    <m/>
    <m/>
    <m/>
    <m/>
    <m/>
    <m/>
    <m/>
    <m/>
    <m/>
    <m/>
    <m/>
    <m/>
    <m/>
    <m/>
    <m/>
    <m/>
    <m/>
    <m/>
    <m/>
    <m/>
  </r>
  <r>
    <n v="851"/>
    <m/>
    <s v="11.0 PO Issued"/>
    <m/>
    <s v=""/>
    <m/>
    <m/>
    <m/>
    <m/>
    <m/>
    <m/>
    <m/>
    <m/>
    <m/>
    <m/>
    <m/>
    <m/>
    <n v="0"/>
    <s v="PO Issued"/>
    <e v="#REF!"/>
    <x v="0"/>
    <s v="SDEC"/>
    <n v="39"/>
    <m/>
    <m/>
    <s v=""/>
    <d v="2023-09-16T00:00:00"/>
    <m/>
    <m/>
    <m/>
    <m/>
    <m/>
    <s v="TMone"/>
    <x v="8"/>
    <m/>
    <e v="#N/A"/>
    <e v="#N/A"/>
    <m/>
    <m/>
    <m/>
    <m/>
    <m/>
    <m/>
    <m/>
    <m/>
    <m/>
    <m/>
    <m/>
    <m/>
    <m/>
    <m/>
    <m/>
    <m/>
    <m/>
    <m/>
    <m/>
    <m/>
    <m/>
    <m/>
    <m/>
    <m/>
  </r>
  <r>
    <n v="852"/>
    <m/>
    <s v="8.3 Queried(other) Please fill in Remark"/>
    <m/>
    <s v=""/>
    <m/>
    <m/>
    <m/>
    <m/>
    <m/>
    <m/>
    <m/>
    <m/>
    <m/>
    <m/>
    <m/>
    <m/>
    <n v="0"/>
    <s v="Queried - Require More Information From NeC/AND"/>
    <e v="#REF!"/>
    <x v="0"/>
    <s v="SDEC"/>
    <n v="40"/>
    <m/>
    <m/>
    <s v=""/>
    <d v="2023-09-16T00:00:00"/>
    <m/>
    <m/>
    <m/>
    <m/>
    <m/>
    <s v="TMone"/>
    <x v="8"/>
    <m/>
    <e v="#N/A"/>
    <e v="#N/A"/>
    <m/>
    <m/>
    <m/>
    <m/>
    <m/>
    <m/>
    <m/>
    <m/>
    <m/>
    <m/>
    <m/>
    <m/>
    <m/>
    <m/>
    <m/>
    <m/>
    <m/>
    <m/>
    <m/>
    <m/>
    <m/>
    <m/>
    <m/>
    <m/>
  </r>
  <r>
    <n v="853"/>
    <m/>
    <s v="8.3 Queried(other) Please fill in Remark"/>
    <m/>
    <s v=""/>
    <m/>
    <m/>
    <m/>
    <m/>
    <m/>
    <m/>
    <m/>
    <m/>
    <m/>
    <m/>
    <m/>
    <m/>
    <n v="0"/>
    <s v="Queried - Require More Information From NeC/AND"/>
    <e v="#REF!"/>
    <x v="0"/>
    <s v="SDEC"/>
    <n v="41"/>
    <m/>
    <m/>
    <s v=""/>
    <d v="2023-09-16T00:00:00"/>
    <m/>
    <m/>
    <m/>
    <m/>
    <m/>
    <s v="TMone"/>
    <x v="8"/>
    <m/>
    <e v="#N/A"/>
    <e v="#N/A"/>
    <m/>
    <m/>
    <m/>
    <m/>
    <m/>
    <m/>
    <m/>
    <m/>
    <m/>
    <m/>
    <m/>
    <m/>
    <m/>
    <m/>
    <m/>
    <m/>
    <m/>
    <m/>
    <m/>
    <m/>
    <m/>
    <m/>
    <m/>
    <m/>
  </r>
  <r>
    <n v="854"/>
    <m/>
    <s v="11.0 PO Issued"/>
    <m/>
    <s v=""/>
    <m/>
    <m/>
    <m/>
    <m/>
    <m/>
    <m/>
    <m/>
    <m/>
    <m/>
    <m/>
    <m/>
    <m/>
    <n v="0"/>
    <s v="PO Issued"/>
    <e v="#REF!"/>
    <x v="0"/>
    <s v="SDEC"/>
    <n v="42"/>
    <m/>
    <m/>
    <s v=""/>
    <d v="2023-09-16T00:00:00"/>
    <m/>
    <m/>
    <m/>
    <m/>
    <m/>
    <s v="TMone"/>
    <x v="8"/>
    <m/>
    <e v="#N/A"/>
    <e v="#N/A"/>
    <m/>
    <m/>
    <m/>
    <m/>
    <m/>
    <m/>
    <m/>
    <m/>
    <m/>
    <m/>
    <m/>
    <m/>
    <m/>
    <m/>
    <m/>
    <m/>
    <m/>
    <m/>
    <m/>
    <m/>
    <m/>
    <m/>
    <m/>
    <m/>
  </r>
  <r>
    <n v="855"/>
    <m/>
    <s v="8.3 Queried(other) Please fill in Remark"/>
    <m/>
    <s v=""/>
    <m/>
    <m/>
    <m/>
    <m/>
    <m/>
    <m/>
    <m/>
    <m/>
    <m/>
    <m/>
    <m/>
    <m/>
    <n v="0"/>
    <s v="Queried - Require More Information From NeC/AND"/>
    <e v="#REF!"/>
    <x v="0"/>
    <s v="SDEC"/>
    <n v="43"/>
    <m/>
    <m/>
    <s v=""/>
    <d v="2023-09-16T00:00:00"/>
    <m/>
    <m/>
    <m/>
    <m/>
    <m/>
    <s v="TMone"/>
    <x v="8"/>
    <m/>
    <e v="#N/A"/>
    <e v="#N/A"/>
    <m/>
    <m/>
    <m/>
    <m/>
    <m/>
    <m/>
    <m/>
    <m/>
    <m/>
    <m/>
    <m/>
    <m/>
    <m/>
    <m/>
    <m/>
    <m/>
    <m/>
    <m/>
    <m/>
    <m/>
    <m/>
    <m/>
    <m/>
    <m/>
  </r>
  <r>
    <n v="856"/>
    <m/>
    <s v="8.3 Queried(other) Please fill in Remark"/>
    <m/>
    <s v=""/>
    <m/>
    <m/>
    <m/>
    <m/>
    <m/>
    <m/>
    <m/>
    <m/>
    <m/>
    <m/>
    <m/>
    <m/>
    <n v="0"/>
    <s v="Queried - Require More Information From NeC/AND"/>
    <e v="#REF!"/>
    <x v="0"/>
    <s v="SDEC"/>
    <n v="44"/>
    <m/>
    <m/>
    <s v=""/>
    <d v="2023-09-16T00:00:00"/>
    <m/>
    <m/>
    <m/>
    <m/>
    <m/>
    <s v="TMone"/>
    <x v="8"/>
    <m/>
    <e v="#N/A"/>
    <e v="#N/A"/>
    <m/>
    <m/>
    <m/>
    <m/>
    <m/>
    <m/>
    <m/>
    <m/>
    <m/>
    <m/>
    <m/>
    <m/>
    <m/>
    <m/>
    <m/>
    <m/>
    <m/>
    <m/>
    <m/>
    <m/>
    <m/>
    <m/>
    <m/>
    <m/>
  </r>
  <r>
    <n v="857"/>
    <m/>
    <s v="8.3 Queried(other) Please fill in Remark"/>
    <m/>
    <s v=""/>
    <m/>
    <m/>
    <m/>
    <m/>
    <m/>
    <m/>
    <m/>
    <m/>
    <m/>
    <m/>
    <m/>
    <m/>
    <n v="0"/>
    <s v="Queried - Require More Information From NeC/AND"/>
    <e v="#REF!"/>
    <x v="0"/>
    <s v="SDEC"/>
    <n v="45"/>
    <m/>
    <m/>
    <s v=""/>
    <d v="2023-09-16T00:00:00"/>
    <m/>
    <m/>
    <m/>
    <m/>
    <m/>
    <s v="TMone"/>
    <x v="8"/>
    <m/>
    <e v="#N/A"/>
    <e v="#N/A"/>
    <m/>
    <m/>
    <m/>
    <m/>
    <m/>
    <m/>
    <m/>
    <m/>
    <m/>
    <m/>
    <m/>
    <m/>
    <m/>
    <m/>
    <m/>
    <m/>
    <m/>
    <m/>
    <m/>
    <m/>
    <m/>
    <m/>
    <m/>
    <m/>
  </r>
  <r>
    <n v="858"/>
    <m/>
    <s v="8.3 Queried(other) Please fill in Remark"/>
    <m/>
    <s v=""/>
    <m/>
    <m/>
    <m/>
    <m/>
    <m/>
    <m/>
    <m/>
    <m/>
    <m/>
    <m/>
    <m/>
    <m/>
    <n v="0"/>
    <s v="Queried - Require More Information From NeC/AND"/>
    <e v="#REF!"/>
    <x v="0"/>
    <s v="SDEC"/>
    <n v="46"/>
    <m/>
    <m/>
    <s v=""/>
    <d v="2023-09-16T00:00:00"/>
    <m/>
    <m/>
    <m/>
    <m/>
    <m/>
    <s v="TMone"/>
    <x v="8"/>
    <m/>
    <e v="#N/A"/>
    <e v="#N/A"/>
    <m/>
    <m/>
    <m/>
    <m/>
    <m/>
    <m/>
    <m/>
    <m/>
    <m/>
    <m/>
    <m/>
    <m/>
    <m/>
    <m/>
    <m/>
    <m/>
    <m/>
    <m/>
    <m/>
    <m/>
    <m/>
    <m/>
    <m/>
    <m/>
  </r>
  <r>
    <n v="859"/>
    <m/>
    <s v="8.3 Queried(other) Please fill in Remark"/>
    <m/>
    <s v=""/>
    <m/>
    <m/>
    <m/>
    <m/>
    <m/>
    <m/>
    <m/>
    <m/>
    <m/>
    <m/>
    <m/>
    <m/>
    <n v="0"/>
    <s v="Queried - Require More Information From NeC/AND"/>
    <e v="#REF!"/>
    <x v="0"/>
    <s v="SDEC"/>
    <n v="47"/>
    <m/>
    <m/>
    <s v=""/>
    <d v="2023-09-16T00:00:00"/>
    <m/>
    <m/>
    <m/>
    <m/>
    <m/>
    <s v="TMone"/>
    <x v="8"/>
    <m/>
    <e v="#N/A"/>
    <e v="#N/A"/>
    <m/>
    <m/>
    <m/>
    <m/>
    <m/>
    <m/>
    <m/>
    <m/>
    <m/>
    <m/>
    <m/>
    <m/>
    <m/>
    <m/>
    <m/>
    <m/>
    <m/>
    <m/>
    <m/>
    <m/>
    <m/>
    <m/>
    <m/>
    <m/>
  </r>
  <r>
    <n v="860"/>
    <s v="Muhamad Zaini Bin Mahamad Sarip"/>
    <s v="7.0 Pending TP Submission"/>
    <d v="2023-09-19T00:00:00"/>
    <s v="tiada BOQ. 25/9 new BOQ to Mat Sulaiman"/>
    <m/>
    <s v="KEL"/>
    <m/>
    <s v="H5G2301078"/>
    <m/>
    <s v="TMEA/236104"/>
    <m/>
    <s v="PAC2311333"/>
    <m/>
    <s v="KEL-WUH-0196-TP. New LOR : KEL-MAT-0147-TP"/>
    <m/>
    <m/>
    <n v="0"/>
    <s v="Pending TP Submission"/>
    <e v="#REF!"/>
    <x v="0"/>
    <s v="CPPM-PR"/>
    <n v="538"/>
    <m/>
    <m/>
    <s v=""/>
    <d v="2023-09-18T00:00:00"/>
    <s v="faizal.rasid@tm.com.my"/>
    <n v="36548"/>
    <n v="11968.74"/>
    <s v="First PO"/>
    <m/>
    <s v="TMG"/>
    <x v="0"/>
    <s v="H5G TU FOC SPUR 12C DTUM0442 PT1070 MUKIM SELEHONG SELATAN"/>
    <e v="#N/A"/>
    <e v="#N/A"/>
    <m/>
    <d v="2023-09-30T00:00:00"/>
    <s v="TU"/>
    <s v="Network Contractor"/>
    <m/>
    <m/>
    <m/>
    <n v="3400038958"/>
    <m/>
    <m/>
    <m/>
    <m/>
    <m/>
    <m/>
    <m/>
    <m/>
    <m/>
    <m/>
    <m/>
    <m/>
    <m/>
    <m/>
    <m/>
    <m/>
  </r>
  <r>
    <n v="861"/>
    <s v="Muhamad Zaini Bin Mahamad Sarip"/>
    <s v="12. Exceed Warant"/>
    <d v="2023-09-19T00:00:00"/>
    <s v="WAITERS EXCEED WARRANT"/>
    <m/>
    <s v="KEL"/>
    <m/>
    <s v="WAI2305506"/>
    <m/>
    <s v="SMEA/237009"/>
    <m/>
    <s v="PAC2308683"/>
    <m/>
    <s v="KEL-TMM-0034-TP"/>
    <m/>
    <m/>
    <n v="0"/>
    <s v="Insufficient Budget"/>
    <e v="#REF!"/>
    <x v="0"/>
    <s v="CPPM-PR"/>
    <n v="539"/>
    <m/>
    <m/>
    <s v=""/>
    <d v="2023-09-18T00:00:00"/>
    <s v="syahida.ibrahim@tm.com.my"/>
    <n v="20544"/>
    <n v="13309"/>
    <s v="First PO"/>
    <m/>
    <s v="Unifi"/>
    <x v="2"/>
    <s v="WC QTR 3 2023 NODE NPU"/>
    <e v="#N/A"/>
    <e v="#N/A"/>
    <m/>
    <d v="2023-06-04T00:00:00"/>
    <s v="NPU,PKC"/>
    <s v="Network Contractor"/>
    <m/>
    <m/>
    <m/>
    <n v="3400039849"/>
    <m/>
    <m/>
    <m/>
    <m/>
    <m/>
    <m/>
    <m/>
    <m/>
    <m/>
    <m/>
    <m/>
    <m/>
    <m/>
    <m/>
    <m/>
    <m/>
  </r>
  <r>
    <n v="862"/>
    <s v="Yuhaniz Binti Baidzawi"/>
    <s v="12. In WWPO"/>
    <d v="2023-09-18T00:00:00"/>
    <s v=""/>
    <m/>
    <s v="PRK"/>
    <m/>
    <s v="H5G2204826"/>
    <m/>
    <s v="TMNA/223863"/>
    <m/>
    <s v="PAC2219677"/>
    <m/>
    <s v="PRK-SHM-0044-TP"/>
    <m/>
    <m/>
    <n v="0"/>
    <s v="In WWPO"/>
    <e v="#REF!"/>
    <x v="0"/>
    <s v="CPPM-PR"/>
    <n v="540"/>
    <m/>
    <m/>
    <s v=""/>
    <d v="2023-09-18T00:00:00"/>
    <s v="khairuliman.jamaludin@tm.com.my"/>
    <n v="40971"/>
    <n v="25425"/>
    <s v="First PO"/>
    <m/>
    <s v="TMG"/>
    <x v="0"/>
    <s v="H5G FOC RL_F26 SPUR (12C) CSR DCCAM0130_TMNRINGLET_RL TAMAN RINGLET"/>
    <e v="#N/A"/>
    <e v="#N/A"/>
    <m/>
    <d v="2023-09-30T00:00:00"/>
    <s v="RL"/>
    <s v="Network Contractor"/>
    <m/>
    <m/>
    <m/>
    <n v="3400038793"/>
    <m/>
    <m/>
    <m/>
    <m/>
    <m/>
    <m/>
    <m/>
    <m/>
    <m/>
    <m/>
    <m/>
    <m/>
    <m/>
    <m/>
    <m/>
    <m/>
  </r>
  <r>
    <n v="863"/>
    <s v="Yuhaniz Binti Baidzawi"/>
    <s v="12. In WWPO"/>
    <d v="2023-09-18T00:00:00"/>
    <s v=""/>
    <m/>
    <s v="PRK"/>
    <m/>
    <s v="H5G2204826"/>
    <m/>
    <s v="TMNA/223863"/>
    <m/>
    <s v="PAC2219663"/>
    <m/>
    <s v="PRK-SHM-0044-TP"/>
    <m/>
    <m/>
    <n v="0"/>
    <s v="In WWPO"/>
    <e v="#REF!"/>
    <x v="0"/>
    <s v="CPPM-PR"/>
    <n v="541"/>
    <m/>
    <m/>
    <s v=""/>
    <d v="2023-09-18T00:00:00"/>
    <s v="khairuliman.jamaludin@tm.com.my"/>
    <n v="21505"/>
    <n v="19888"/>
    <s v="First PO"/>
    <m/>
    <s v="TMG"/>
    <x v="0"/>
    <s v="H5G FOC RL_F26 SPUR (12C) CSR DCCAM0130_TMNRINGLET_RL TAMAN RINGLET"/>
    <e v="#N/A"/>
    <e v="#N/A"/>
    <m/>
    <d v="2023-09-30T00:00:00"/>
    <s v="RL"/>
    <s v="Network Contractor"/>
    <m/>
    <m/>
    <m/>
    <n v="3400038793"/>
    <m/>
    <m/>
    <m/>
    <m/>
    <m/>
    <m/>
    <m/>
    <m/>
    <m/>
    <m/>
    <m/>
    <m/>
    <m/>
    <m/>
    <m/>
    <m/>
  </r>
  <r>
    <n v="864"/>
    <s v="Muhamad Zaini Bin Mahamad Sarip"/>
    <s v="11.0 PO Issued"/>
    <d v="2023-09-19T00:00:00"/>
    <s v="QC completed. kena LOR baru. done LOR KEL-MAJ-0846. 5/10 hantar ke CPA."/>
    <m/>
    <s v="KEL"/>
    <m/>
    <s v="GOV2305254"/>
    <m/>
    <s v="TMEA/238144"/>
    <m/>
    <s v="PAC2310687"/>
    <m/>
    <s v="KEL-MAJ-0833-TP"/>
    <m/>
    <m/>
    <n v="0"/>
    <s v="PO Issued"/>
    <e v="#REF!"/>
    <x v="0"/>
    <s v="CPPM-PR"/>
    <n v="542"/>
    <m/>
    <m/>
    <s v=""/>
    <d v="2023-09-18T00:00:00"/>
    <s v="nurulfahmie.mohamedyasin@tm.com.my"/>
    <n v="4359"/>
    <n v="265"/>
    <s v="Additional PO (SI/VO)"/>
    <s v="kerja-kerja tambahan semasa kerja-kerja main PO dijalankan"/>
    <s v="TMone"/>
    <x v="4"/>
    <s v="MYGOV NEO KO PUSH THRU CORE AGENSI ANTIDADAH KEBANGSAAN (AADK) PKINK KB"/>
    <e v="#N/A"/>
    <e v="#N/A"/>
    <m/>
    <d v="2023-08-09T00:00:00"/>
    <s v="KO"/>
    <s v="Network Contractor"/>
    <m/>
    <m/>
    <m/>
    <n v="3400039031"/>
    <m/>
    <m/>
    <m/>
    <m/>
    <m/>
    <m/>
    <m/>
    <m/>
    <m/>
    <m/>
    <m/>
    <m/>
    <m/>
    <m/>
    <m/>
    <m/>
  </r>
  <r>
    <n v="865"/>
    <s v="Muhamad Zaini Bin Mahamad Sarip"/>
    <s v="12. Duplicate Request"/>
    <d v="2023-09-19T00:00:00"/>
    <s v="duplicate ngn row 351"/>
    <m/>
    <s v="KEL"/>
    <m/>
    <s v="GOV2300868"/>
    <m/>
    <s v="TMEA/238059"/>
    <m/>
    <s v="PAC2305412"/>
    <m/>
    <s v="KEL-MAJ-0820-TP"/>
    <m/>
    <m/>
    <n v="0"/>
    <s v="PO Issued"/>
    <e v="#REF!"/>
    <x v="0"/>
    <s v="CPPM-PR"/>
    <n v="543"/>
    <m/>
    <m/>
    <s v=""/>
    <d v="2023-09-18T00:00:00"/>
    <s v="nurulfahmie.mohamedyasin@tm.com.my"/>
    <n v="12529"/>
    <n v="2884.61"/>
    <s v="Additional PO (SI/VO)"/>
    <s v="pertambahan jarak semasa di site dan additional trunking (will be email)"/>
    <s v="TMone"/>
    <x v="4"/>
    <s v="MYGOV NEO KO FOC SPUR 12C JABATAN PENDAFTARAN NEGARA DAERAH KOTA BHARU"/>
    <e v="#N/A"/>
    <e v="#N/A"/>
    <m/>
    <d v="2023-07-31T00:00:00"/>
    <s v="KO"/>
    <s v="Network Contractor"/>
    <m/>
    <m/>
    <m/>
    <n v="3400039031"/>
    <m/>
    <m/>
    <m/>
    <m/>
    <m/>
    <m/>
    <m/>
    <m/>
    <m/>
    <m/>
    <m/>
    <m/>
    <m/>
    <m/>
    <m/>
    <m/>
  </r>
  <r>
    <n v="866"/>
    <s v="Mohd Nasharulhisham Bin Mohd Nasir"/>
    <s v="12. Exceed Warant"/>
    <m/>
    <s v=""/>
    <m/>
    <s v="ST"/>
    <m/>
    <s v="WAI2300599"/>
    <m/>
    <s v="SMCA/230004"/>
    <m/>
    <s v="PAC2301132"/>
    <m/>
    <s v="ST-RJF-0041-TP"/>
    <m/>
    <m/>
    <n v="0"/>
    <s v="Insufficient Budget"/>
    <e v="#REF!"/>
    <x v="0"/>
    <s v="CPPM-PR"/>
    <n v="544"/>
    <m/>
    <m/>
    <s v=""/>
    <d v="2023-09-18T00:00:00"/>
    <s v="muhammadsyukri.abdullah@tm.com.my"/>
    <n v="15000"/>
    <n v="7591.34"/>
    <s v="First PO"/>
    <m/>
    <s v="Unifi"/>
    <x v="2"/>
    <s v="WAITERS CLEARANCE AND KNG FOR JENDELA (J14D) -KNG_C047_DP0044 &amp; DP0045"/>
    <e v="#N/A"/>
    <e v="#N/A"/>
    <m/>
    <d v="2023-12-31T00:00:00"/>
    <s v="KNG"/>
    <s v="Network Contractor"/>
    <m/>
    <m/>
    <m/>
    <n v="3400038783"/>
    <m/>
    <m/>
    <m/>
    <m/>
    <m/>
    <m/>
    <m/>
    <m/>
    <m/>
    <m/>
    <m/>
    <m/>
    <m/>
    <m/>
    <m/>
    <m/>
  </r>
  <r>
    <n v="867"/>
    <s v="Mohd Nasharulhisham Bin Mohd Nasir"/>
    <s v="11.0 PO Issued"/>
    <d v="2023-09-20T00:00:00"/>
    <s v="4902149283"/>
    <m/>
    <s v="ST"/>
    <m/>
    <s v="P1P2300029"/>
    <m/>
    <s v="TMCA/231420"/>
    <m/>
    <s v="PAC2307960"/>
    <m/>
    <s v="ST-PRB-0035-TP"/>
    <m/>
    <m/>
    <n v="0"/>
    <s v="PO Issued"/>
    <e v="#REF!"/>
    <x v="0"/>
    <s v="CPPM-PR"/>
    <n v="545"/>
    <m/>
    <m/>
    <s v=""/>
    <d v="2023-09-18T00:00:00"/>
    <s v="sazrilanwar@tm.com.my"/>
    <n v="11765"/>
    <n v="1423.5"/>
    <s v="Additional PO (SI/VO)"/>
    <s v="newly installed FOC cut due to third party."/>
    <s v="TMG"/>
    <x v="3"/>
    <s v="WEBE FOC SPG F022 JALAN GAJAH 14"/>
    <e v="#N/A"/>
    <e v="#N/A"/>
    <m/>
    <d v="2023-09-30T00:00:00"/>
    <s v="SPG"/>
    <s v="Network Contractor"/>
    <m/>
    <m/>
    <m/>
    <n v="3400038771"/>
    <m/>
    <s v="[{&quot;name&quot;:&quot;BOQ VO WEBE SPG JALAN GAJAH 14 P1P2300029_Sazril Anwar Bin Zul.pdf&quot;,&quot;link&quot;:&quot;https://tm365-my.sharepoint.com/personal/badruznasrin_basri_tm_com_my/Documents/Apps/Microsoft%20Forms/Request%20New%20PR/Question%202/BOQ%20VO%20WEBE%20SPG%20JALAN%20GAJAH%2014%20P1P2300029_Sazril%20Anwar%20Bin%20Zul.pdf&quot;,&quot;id&quot;:&quot;01KO5DXPWL6SLZU2B2DFHKIA2DEPXUB4QN&quot;,&quot;type&quot;:null,&quot;size&quot;:286376,&quot;referenceId&quot;:&quot;01KO5DXPXUPARRCS6LWRBYBWTUUM5DK5ER&quot;,&quot;driveId&quot;:&quot;b!GENIO6DB3UWzdulNK6evrT-LvdyhA0VIokS4fxAfqZJ9NS0deS_ETJs3VRRJUVZM&quot;,&quot;status&quot;:1,&quot;uploadSessionUrl&quot;:null}]"/>
    <m/>
    <m/>
    <m/>
    <m/>
    <m/>
    <m/>
    <m/>
    <m/>
    <m/>
    <m/>
    <m/>
    <m/>
    <m/>
    <m/>
  </r>
  <r>
    <n v="868"/>
    <s v="Mohd Nasharulhisham Bin Mohd Nasir"/>
    <s v="11.0 PO Issued"/>
    <d v="2023-09-20T00:00:00"/>
    <s v="4902149281"/>
    <m/>
    <s v="ST"/>
    <m/>
    <s v="NRP2203074"/>
    <m/>
    <s v="TMCA/231172"/>
    <m/>
    <s v="PAC2305921"/>
    <m/>
    <s v="ST-RID-0095-TP"/>
    <m/>
    <m/>
    <n v="0"/>
    <s v="PO Issued"/>
    <e v="#REF!"/>
    <x v="0"/>
    <s v="CPPM-PR"/>
    <n v="546"/>
    <m/>
    <m/>
    <s v=""/>
    <d v="2023-09-18T00:00:00"/>
    <s v="sazrilanwar@tm.com.my"/>
    <n v="36657"/>
    <n v="1724.4"/>
    <s v="Additional PO (SI/VO)"/>
    <s v="Additional work due to site conditions."/>
    <s v="TMone"/>
    <x v="1"/>
    <s v="NRP FOC KNG F013 KEMENTERIAN PERTAHANAN MALAYSIA-ATMAMSS 74 BOD KEM BATU ARANG(IPME)-KNG"/>
    <e v="#N/A"/>
    <e v="#N/A"/>
    <m/>
    <d v="2023-09-30T00:00:00"/>
    <s v="KNG"/>
    <s v="Network Contractor"/>
    <m/>
    <m/>
    <m/>
    <n v="3400038781"/>
    <m/>
    <s v="[{&quot;name&quot;:&quot;BOQ VO NRP FOC KNG F013 KEMENTERIAN PERTAHANA_Sazril Anwar Bin Zul.pdf&quot;,&quot;link&quot;:&quot;https://tm365-my.sharepoint.com/personal/badruznasrin_basri_tm_com_my/Documents/Apps/Microsoft%20Forms/Request%20New%20PR/Question%202/BOQ%20VO%20NRP%20FOC%20KNG%20F013%20KEMENTERIAN%20PERTAHANA_Sazril%20Anwar%20Bin%20Zul.pdf&quot;,&quot;id&quot;:&quot;01KO5DXPQU5K75W7EGKVBZPWQDI6TIHSCI&quot;,&quot;type&quot;:null,&quot;size&quot;:228231,&quot;referenceId&quot;:&quot;01KO5DXPXUPARRCS6LWRBYBWTUUM5DK5ER&quot;,&quot;driveId&quot;:&quot;b!GENIO6DB3UWzdulNK6evrT-LvdyhA0VIokS4fxAfqZJ9NS0deS_ETJs3VRRJUVZM&quot;,&quot;status&quot;:1,&quot;uploadSessionUrl&quot;:null}]"/>
    <m/>
    <m/>
    <m/>
    <m/>
    <m/>
    <m/>
    <m/>
    <m/>
    <m/>
    <m/>
    <m/>
    <m/>
    <m/>
    <m/>
  </r>
  <r>
    <n v="869"/>
    <s v="Yuhaniz Binti Baidzawi"/>
    <s v="11.0 PO Issued"/>
    <d v="2023-10-05T00:00:00"/>
    <s v="NEC TAK SIGN BOQ"/>
    <s v="4902154477"/>
    <s v="PRK"/>
    <m/>
    <s v="NRP2301487"/>
    <m/>
    <s v="TMNA/232244"/>
    <m/>
    <s v="PAC2308249"/>
    <m/>
    <s v="PRK-OCK-0180-TP"/>
    <m/>
    <m/>
    <n v="0"/>
    <s v="PO Issued"/>
    <e v="#REF!"/>
    <x v="0"/>
    <s v="CPPM-PR"/>
    <n v="547"/>
    <m/>
    <m/>
    <s v=""/>
    <d v="2023-09-18T00:00:00"/>
    <s v="mohdlutfi.mohdtahir@tm.com.my"/>
    <n v="10733"/>
    <n v="4845"/>
    <s v="First PO"/>
    <m/>
    <s v="TMone"/>
    <x v="1"/>
    <s v="NRP FOC IP_F23/F24 SPUR (12C) NID UNITED OVERSEAS BANK JLN DATO SERI AHMAD SAID "/>
    <e v="#N/A"/>
    <e v="#N/A"/>
    <m/>
    <d v="2023-09-30T00:00:00"/>
    <s v="IP"/>
    <s v="Network Contractor"/>
    <m/>
    <m/>
    <m/>
    <n v="3400038901"/>
    <m/>
    <m/>
    <m/>
    <m/>
    <m/>
    <m/>
    <m/>
    <m/>
    <m/>
    <m/>
    <m/>
    <m/>
    <m/>
    <m/>
    <m/>
    <m/>
  </r>
  <r>
    <n v="870"/>
    <s v="Yuhaniz Binti Baidzawi"/>
    <s v="9.1 RPKA In Progress"/>
    <d v="2023-09-18T00:00:00"/>
    <s v="RPKA FIN AWAITING APPROVAL FORM EN FARID"/>
    <m/>
    <s v="PRK"/>
    <m/>
    <s v="NRP2301487"/>
    <m/>
    <s v="TMNA/232245"/>
    <m/>
    <s v="PAC2308286"/>
    <m/>
    <s v="PRK-OCK-0181-TP"/>
    <m/>
    <m/>
    <n v="0"/>
    <s v="RPKA In Progress"/>
    <e v="#REF!"/>
    <x v="0"/>
    <s v="CPPM-PR"/>
    <n v="548"/>
    <m/>
    <m/>
    <s v=""/>
    <d v="2023-09-18T00:00:00"/>
    <s v="mohdlutfi.mohdtahir@tm.com.my"/>
    <n v="2532"/>
    <n v="18780"/>
    <s v="First PO"/>
    <m/>
    <s v="TMone"/>
    <x v="1"/>
    <s v="NRP FOC TSK_F51 SPUR (12C) NID UNITED OVERSEAS BANK JLN DATO SERI AHMAD SAID"/>
    <e v="#N/A"/>
    <e v="#N/A"/>
    <m/>
    <d v="2023-09-30T00:00:00"/>
    <s v="TSK"/>
    <s v="Network Contractor"/>
    <m/>
    <m/>
    <m/>
    <n v="3400038901"/>
    <m/>
    <m/>
    <m/>
    <m/>
    <m/>
    <m/>
    <m/>
    <m/>
    <m/>
    <m/>
    <m/>
    <m/>
    <m/>
    <m/>
    <m/>
    <m/>
  </r>
  <r>
    <n v="871"/>
    <s v="Muhamad Zaini Bin Mahamad Sarip"/>
    <s v="11.0 PO Issued"/>
    <d v="2023-09-19T00:00:00"/>
    <s v="tiada SI dlm vprime. 25/9 sent to CPA for PR creat"/>
    <m/>
    <s v="KEL"/>
    <m/>
    <s v="GOV2300961"/>
    <m/>
    <s v="TMEA/238092"/>
    <m/>
    <s v="PAC2307626"/>
    <m/>
    <s v="KEL-MAJ-0808-TP. new lor : KEL-MAJ-0848-TP"/>
    <m/>
    <m/>
    <n v="0"/>
    <s v="PO Issued"/>
    <e v="#REF!"/>
    <x v="0"/>
    <s v="CPPM-PR"/>
    <n v="549"/>
    <m/>
    <m/>
    <s v=""/>
    <d v="2023-09-18T00:00:00"/>
    <s v="nurulfahmie.mohamedyasin@tm.com.my"/>
    <n v="15660"/>
    <n v="620"/>
    <s v="Additional PO (SI/VO)"/>
    <s v="bayaran kepada push core"/>
    <s v="TMone"/>
    <x v="4"/>
    <s v="MYGOV*NET-MOT (JPJ) - JABATAN PENGANGKUTAN JALAN CAWANGAN UTC KEL (IPME) - KO"/>
    <e v="#N/A"/>
    <e v="#N/A"/>
    <m/>
    <d v="2023-07-27T00:00:00"/>
    <s v="KO"/>
    <s v="Network Contractor"/>
    <m/>
    <m/>
    <m/>
    <n v="3400039031"/>
    <m/>
    <m/>
    <m/>
    <m/>
    <m/>
    <m/>
    <m/>
    <m/>
    <m/>
    <m/>
    <m/>
    <m/>
    <m/>
    <m/>
    <m/>
    <m/>
  </r>
  <r>
    <n v="872"/>
    <s v="Muhamad Zaini Bin Mahamad Sarip"/>
    <s v="9.0 Insufficient Budget"/>
    <d v="2023-09-19T00:00:00"/>
    <s v="perlu RPKA Financial"/>
    <m/>
    <s v="KEL"/>
    <m/>
    <s v="GOV2301775"/>
    <m/>
    <s v="TMEA/238074"/>
    <m/>
    <s v="PAC2305854"/>
    <m/>
    <s v="KEL-MJS-0014-TP"/>
    <m/>
    <m/>
    <n v="0"/>
    <s v="Insufficient Budget"/>
    <e v="#REF!"/>
    <x v="0"/>
    <s v="CPPM-PR"/>
    <n v="550"/>
    <m/>
    <m/>
    <s v=""/>
    <d v="2023-09-18T00:00:00"/>
    <s v="nurulfahmie.mohamedyasin@tm.com.my"/>
    <n v="587"/>
    <n v="1136"/>
    <s v="Additional PO (SI/VO)"/>
    <s v="tmbhan tie dp"/>
    <s v="TMone"/>
    <x v="3"/>
    <s v="pertambahan intertie dp"/>
    <e v="#N/A"/>
    <e v="#N/A"/>
    <m/>
    <d v="2023-07-09T00:00:00"/>
    <s v="KO"/>
    <s v="Network Contractor"/>
    <m/>
    <m/>
    <m/>
    <n v="3400041285"/>
    <m/>
    <m/>
    <m/>
    <m/>
    <m/>
    <m/>
    <m/>
    <m/>
    <m/>
    <m/>
    <m/>
    <m/>
    <m/>
    <m/>
    <m/>
    <m/>
  </r>
  <r>
    <n v="873"/>
    <s v="Ts. Khairul Amilin Bin Mohamed Yusof"/>
    <s v="7.0 Pending TP Submission"/>
    <d v="2023-09-25T00:00:00"/>
    <s v=""/>
    <m/>
    <s v="PG"/>
    <m/>
    <s v="RER2200172"/>
    <m/>
    <s v="RMNA/220020"/>
    <m/>
    <s v="PAC2221162"/>
    <m/>
    <s v="PG-NXS-0463-TP"/>
    <m/>
    <m/>
    <n v="0"/>
    <s v="Pending TP Submission"/>
    <e v="#REF!"/>
    <x v="0"/>
    <s v="CPPM-PR"/>
    <n v="551"/>
    <m/>
    <m/>
    <s v=""/>
    <d v="2023-09-18T00:00:00"/>
    <s v="ahmadfaizal.abdulhamid@tm.com.my"/>
    <n v="89089"/>
    <n v="81444"/>
    <s v="Additional PO (SI/VO)"/>
    <s v="HDD ITEM NOT INCLUDED IN FIRST PO"/>
    <s v="GNT"/>
    <x v="3"/>
    <s v="REROUTING JTG CWS HDD 4WAY  RTB KAMPUNG POKOK ASAM"/>
    <e v="#N/A"/>
    <e v="#N/A"/>
    <m/>
    <d v="2023-11-30T00:00:00"/>
    <s v="JTG"/>
    <s v="Network Contractor"/>
    <m/>
    <m/>
    <m/>
    <n v="3400038907"/>
    <m/>
    <s v="[{&quot;name&quot;:&quot;BOQ_REROUTING JTG CWS HDD 4WAY RTB KAMPUNG PO_Ahmad Faizal Bin Abd.pdf&quot;,&quot;link&quot;:&quot;https://tm365-my.sharepoint.com/personal/badruznasrin_basri_tm_com_my/Documents/Apps/Microsoft%20Forms/Request%20New%20PR/Question%202/BOQ_REROUTING%20JTG%20CWS%20HDD%204WAY%20RTB%20KAMPUNG%20PO_Ahmad%20Faizal%20Bin%20Abd.pdf&quot;,&quot;id&quot;:&quot;01KO5DXPRYVY7NPPJWFRHL7RHJMXQWZ3CF&quot;,&quot;type&quot;:null,&quot;size&quot;:314577,&quot;referenceId&quot;:&quot;01KO5DXPXUPARRCS6LWRBYBWTUUM5DK5ER&quot;,&quot;driveId&quot;:&quot;b!GENIO6DB3UWzdulNK6evrT-LvdyhA0VIokS4fxAfqZJ9NS0deS_ETJs3VRRJUVZM&quot;,&quot;status&quot;:1,&quot;uploadSessionUrl&quot;:null}]"/>
    <m/>
    <m/>
    <m/>
    <m/>
    <m/>
    <m/>
    <m/>
    <m/>
    <m/>
    <m/>
    <m/>
    <m/>
    <m/>
    <m/>
  </r>
  <r>
    <n v="874"/>
    <s v="Amran Bin Ramli"/>
    <s v="11.0 PO Issued"/>
    <d v="2023-09-21T00:00:00"/>
    <s v="PO - 4902149278"/>
    <s v="4902149278"/>
    <s v="Sabah"/>
    <m/>
    <s v="GOV2302554"/>
    <m/>
    <s v="TMBA/230586"/>
    <m/>
    <s v="PAC2307093"/>
    <m/>
    <s v="KK/PB/LB-WUH-0130-TP"/>
    <m/>
    <m/>
    <n v="0"/>
    <s v="PO Issued"/>
    <e v="#REF!"/>
    <x v="0"/>
    <s v="CPPM-PR"/>
    <n v="552"/>
    <m/>
    <m/>
    <s v=""/>
    <d v="2023-09-18T00:00:00"/>
    <s v="abdrauf.abdrahim@tm.com.my"/>
    <n v="4836"/>
    <n v="735.1"/>
    <s v="Additional PO (SI/VO)"/>
    <s v="Actual distance on site - difference 123m"/>
    <s v="TMone"/>
    <x v="4"/>
    <s v="MYGOV*NET-MOH FTTH ADD KDT C011 KLINIK KESIHATAN MATUNGGUNG(SDWAN FTTH)-KDT"/>
    <e v="#N/A"/>
    <e v="#N/A"/>
    <m/>
    <d v="2023-08-31T00:00:00"/>
    <s v="KDT"/>
    <s v="Network Contractor"/>
    <m/>
    <m/>
    <m/>
    <n v="3400038956"/>
    <m/>
    <s v="[{&quot;name&quot;:&quot;TMBA230586_BOQ_SI KK Matunggung (2)_Abdul Rauf Bin Abdul.pdf&quot;,&quot;link&quot;:&quot;https://tm365-my.sharepoint.com/personal/badruznasrin_basri_tm_com_my/Documents/Apps/Microsoft%20Forms/Request%20New%20PR/Question%202/TMBA230586_BOQ_SI%20KK%20Matunggung%20(2)_Abdul%20Rauf%20Bin%20Abdul.pdf&quot;,&quot;id&quot;:&quot;01KO5DXPV5A5OYAIC44NHIVHWCKSWCWG56&quot;,&quot;type&quot;:null,&quot;size&quot;:686342,&quot;referenceId&quot;:&quot;01KO5DXPXUPARRCS6LWRBYBWTUUM5DK5ER&quot;,&quot;driveId&quot;:&quot;b!GENIO6DB3UWzdulNK6evrT-LvdyhA0VIokS4fxAfqZJ9NS0deS_ETJs3VRRJUVZM&quot;,&quot;status&quot;:1,&quot;uploadSessionUrl&quot;:null}]"/>
    <m/>
    <m/>
    <m/>
    <m/>
    <m/>
    <m/>
    <m/>
    <m/>
    <m/>
    <m/>
    <m/>
    <m/>
    <m/>
    <m/>
  </r>
  <r>
    <n v="875"/>
    <s v="Amran Bin Ramli"/>
    <s v="11.0 PO Issued"/>
    <d v="2023-09-23T00:00:00"/>
    <s v="PO - 4902150461 (24/9/2023)"/>
    <s v="4902150461"/>
    <s v="Sabah"/>
    <m/>
    <s v="GOV2300489"/>
    <m/>
    <s v="TMBA/230474"/>
    <m/>
    <s v="PAC2309772"/>
    <m/>
    <s v="KK/PB/LB-TTP-1027-TP"/>
    <m/>
    <m/>
    <n v="0"/>
    <s v="PO Issued"/>
    <e v="#REF!"/>
    <x v="0"/>
    <s v="CPPM-PR"/>
    <n v="553"/>
    <m/>
    <m/>
    <s v=""/>
    <d v="2023-09-18T00:00:00"/>
    <s v="abdrauf.abdrahim@tm.com.my"/>
    <n v="15289"/>
    <n v="3133.92"/>
    <s v="Additional PO (SI/VO)"/>
    <s v="Incorrect PU cable type in the 1st purchase order"/>
    <s v="TMone"/>
    <x v="4"/>
    <s v="1GOV FOC SPUR KDT F21 (12C) MYGOV*NET-MOT (JPJ) - JABATAN PENGANGKUTAN JALAN CAWANGAN KUDAT (IPME) - KDT"/>
    <e v="#N/A"/>
    <e v="#N/A"/>
    <m/>
    <d v="2023-08-31T00:00:00"/>
    <s v="KDT"/>
    <s v="Network Contractor"/>
    <m/>
    <m/>
    <m/>
    <n v="3400039099"/>
    <m/>
    <s v="[{&quot;name&quot;:&quot;TMBA230474 - JPJ Kudat_Abdul Rauf Bin Abdul.pdf&quot;,&quot;link&quot;:&quot;https://tm365-my.sharepoint.com/personal/badruznasrin_basri_tm_com_my/Documents/Apps/Microsoft%20Forms/Request%20New%20PR/Question%202/TMBA230474%20-%20JPJ%20Kudat_Abdul%20Rauf%20Bin%20Abdul.pdf&quot;,&quot;id&quot;:&quot;01KO5DXPQI5MFM4WDKYBH27VQI3YQRNJKV&quot;,&quot;type&quot;:null,&quot;size&quot;:571135,&quot;referenceId&quot;:&quot;01KO5DXPXUPARRCS6LWRBYBWTUUM5DK5ER&quot;,&quot;driveId&quot;:&quot;b!GENIO6DB3UWzdulNK6evrT-LvdyhA0VIokS4fxAfqZJ9NS0deS_ETJs3VRRJUVZM&quot;,&quot;status&quot;:1,&quot;uploadSessionUrl&quot;:null}]"/>
    <m/>
    <m/>
    <m/>
    <m/>
    <m/>
    <m/>
    <m/>
    <m/>
    <m/>
    <m/>
    <m/>
    <m/>
    <m/>
    <m/>
  </r>
  <r>
    <n v="876"/>
    <s v="Mohd Shahfre Bin Sa'afie"/>
    <s v="11.0 PO Issued"/>
    <m/>
    <s v="4902149570"/>
    <s v="4902149570"/>
    <s v="SB"/>
    <m/>
    <s v="GOV2301471"/>
    <m/>
    <s v="TMCA/231250"/>
    <m/>
    <m/>
    <m/>
    <s v="SB-TBT-0222-TP"/>
    <m/>
    <m/>
    <n v="0"/>
    <s v="PO Issued"/>
    <e v="#REF!"/>
    <x v="0"/>
    <s v="CPPM-PR"/>
    <n v="554"/>
    <m/>
    <m/>
    <s v=""/>
    <d v="2023-09-18T00:00:00"/>
    <s v="atirah.razak@tm.com.my"/>
    <n v="8757"/>
    <n v="394.8"/>
    <s v="First PO"/>
    <m/>
    <s v="TMone"/>
    <x v="4"/>
    <s v="MYGOV FOC PKG F10F23 (12C) KASTAM ASA NIAGA PELABUHAN KLANG"/>
    <e v="#N/A"/>
    <e v="#N/A"/>
    <m/>
    <d v="2023-09-29T00:00:00"/>
    <s v="PKG"/>
    <s v="Network Contractor"/>
    <m/>
    <m/>
    <m/>
    <n v="3400038813"/>
    <m/>
    <m/>
    <m/>
    <m/>
    <m/>
    <m/>
    <m/>
    <m/>
    <m/>
    <m/>
    <m/>
    <m/>
    <m/>
    <m/>
    <m/>
    <m/>
  </r>
  <r>
    <n v="877"/>
    <s v="Mohd Nasharulhisham Bin Mohd Nasir"/>
    <s v="12. Exceed Warant"/>
    <m/>
    <s v=""/>
    <m/>
    <s v="ST"/>
    <m/>
    <s v="WAI2300658"/>
    <m/>
    <s v="TMCA/230233"/>
    <m/>
    <s v="PAC2301223"/>
    <m/>
    <s v="ST-MMG-0046-TP"/>
    <m/>
    <m/>
    <n v="0"/>
    <s v="Insufficient Budget"/>
    <e v="#REF!"/>
    <x v="0"/>
    <s v="CPPM-PR"/>
    <n v="555"/>
    <m/>
    <m/>
    <s v=""/>
    <d v="2023-09-18T00:00:00"/>
    <s v="mohdismail.borhan@tm.com.my"/>
    <n v="12839"/>
    <n v="2840"/>
    <s v="First PO"/>
    <m/>
    <s v="Unifi"/>
    <x v="2"/>
    <s v="WAITERS CLEARANCE AND CRS FOR JENDELA (J14D)"/>
    <e v="#N/A"/>
    <e v="#N/A"/>
    <m/>
    <d v="2023-09-30T00:00:00"/>
    <s v="CRS"/>
    <s v="Network Contractor"/>
    <m/>
    <m/>
    <m/>
    <n v="3400039858"/>
    <m/>
    <m/>
    <m/>
    <m/>
    <m/>
    <m/>
    <m/>
    <m/>
    <m/>
    <m/>
    <m/>
    <m/>
    <m/>
    <m/>
    <m/>
    <m/>
  </r>
  <r>
    <n v="878"/>
    <s v="Mohd Nasharulhisham Bin Mohd Nasir"/>
    <s v="12. Exceed Warant"/>
    <m/>
    <s v=""/>
    <m/>
    <s v="ST"/>
    <m/>
    <s v="WAI2300658"/>
    <m/>
    <s v="TMCA/230233"/>
    <m/>
    <s v="PAC2301223"/>
    <m/>
    <s v="ST-MMG-0047-TP"/>
    <m/>
    <m/>
    <n v="0"/>
    <s v="Insufficient Budget"/>
    <e v="#REF!"/>
    <x v="0"/>
    <s v="CPPM-PR"/>
    <n v="556"/>
    <m/>
    <m/>
    <s v=""/>
    <d v="2023-09-18T00:00:00"/>
    <s v="mohdismail.borhan@tm.com.my"/>
    <n v="12839"/>
    <n v="4195.34"/>
    <s v="First PO"/>
    <m/>
    <s v="Unifi"/>
    <x v="2"/>
    <s v="WAITERS CLEARANCE AND CRS FOR JENDELA (J14D)"/>
    <e v="#N/A"/>
    <e v="#N/A"/>
    <m/>
    <d v="2023-09-30T00:00:00"/>
    <s v="CRS"/>
    <s v="Network Contractor"/>
    <m/>
    <m/>
    <m/>
    <n v="3400039858"/>
    <m/>
    <m/>
    <m/>
    <m/>
    <m/>
    <m/>
    <m/>
    <m/>
    <m/>
    <m/>
    <m/>
    <m/>
    <m/>
    <m/>
    <m/>
    <m/>
  </r>
  <r>
    <n v="879"/>
    <s v="Nurul Huda binti Umran"/>
    <s v="11.0 PO Issued"/>
    <d v="2023-09-19T00:00:00"/>
    <s v=""/>
    <m/>
    <s v="KEL"/>
    <m/>
    <s v="VCT2200287"/>
    <m/>
    <s v="TMEA/226151"/>
    <m/>
    <s v="PAC2210802"/>
    <m/>
    <s v="KEL-LJY-0051-TP"/>
    <m/>
    <m/>
    <n v="0"/>
    <s v="PO Issued"/>
    <e v="#REF!"/>
    <x v="0"/>
    <s v="CPPM-PR"/>
    <n v="557"/>
    <m/>
    <m/>
    <s v=""/>
    <d v="2023-09-18T00:00:00"/>
    <s v="faizal.rasid@tm.com.my"/>
    <n v="1000"/>
    <n v="824.24"/>
    <s v="First PO"/>
    <m/>
    <s v="TMG"/>
    <x v="3"/>
    <s v="VC TELECOMS TUN FOC SPUR 12C SMK KANGKONG"/>
    <e v="#N/A"/>
    <e v="#N/A"/>
    <m/>
    <d v="2023-10-31T00:00:00"/>
    <s v="TUN"/>
    <s v="Network Contractor"/>
    <m/>
    <m/>
    <m/>
    <n v="3400038662"/>
    <m/>
    <m/>
    <m/>
    <m/>
    <m/>
    <m/>
    <m/>
    <m/>
    <m/>
    <m/>
    <m/>
    <m/>
    <m/>
    <m/>
    <m/>
    <m/>
  </r>
  <r>
    <n v="880"/>
    <s v="Nor Alia Binti Ismail Khafidz"/>
    <s v="11.0 PO Issued"/>
    <m/>
    <s v=""/>
    <m/>
    <s v="MSC"/>
    <m/>
    <s v="H5G2301213"/>
    <m/>
    <s v="TMCA/232106"/>
    <m/>
    <s v="PAC2312025"/>
    <m/>
    <s v="MSC-MAR-0009-TP"/>
    <m/>
    <m/>
    <n v="0"/>
    <s v="PO Issued"/>
    <e v="#REF!"/>
    <x v="0"/>
    <s v="CPPM-PR"/>
    <n v="558"/>
    <m/>
    <m/>
    <s v=""/>
    <d v="2023-09-18T00:00:00"/>
    <s v="ahmadfirdzauddin@tm.com.my"/>
    <n v="7015"/>
    <n v="5650.48"/>
    <s v="First PO"/>
    <m/>
    <s v="TMG"/>
    <x v="0"/>
    <s v="DNB H5G FOC KIN F49-F50 DBPET1237_JLNTMNKINRARA41"/>
    <e v="#N/A"/>
    <e v="#N/A"/>
    <m/>
    <d v="2023-09-30T00:00:00"/>
    <s v="KIN"/>
    <s v="Network Contractor"/>
    <s v="MSC-MAR-0009-TP"/>
    <m/>
    <m/>
    <n v="3400041574"/>
    <s v="MARIATI HOLDINGS SDN. BHD."/>
    <m/>
    <m/>
    <m/>
    <m/>
    <m/>
    <m/>
    <m/>
    <m/>
    <m/>
    <m/>
    <m/>
    <m/>
    <m/>
    <m/>
    <m/>
  </r>
  <r>
    <n v="881"/>
    <s v="Amran Bin Ramli"/>
    <s v="11.0 PO Issued"/>
    <d v="2023-09-23T00:00:00"/>
    <s v="PO - 4902150436 (24/9/2023)"/>
    <s v="4902150436"/>
    <s v="Sabah"/>
    <m/>
    <s v="GOV2301093"/>
    <m/>
    <s v="TMBA/230352"/>
    <m/>
    <s v="PAC2306001"/>
    <m/>
    <s v="KK/PB/LB-YAZ-0137-TP"/>
    <m/>
    <m/>
    <n v="0"/>
    <s v="PO Issued"/>
    <e v="#REF!"/>
    <x v="0"/>
    <s v="CPPM-PR"/>
    <n v="559"/>
    <m/>
    <m/>
    <s v=""/>
    <d v="2023-09-18T00:00:00"/>
    <s v="abdrauf.abdrahim@tm.com.my"/>
    <n v="6614"/>
    <n v="6460.47"/>
    <s v="Additional PO (SI/VO)"/>
    <s v="The underground duct is damaged, cables need to use the overhead route"/>
    <s v="TMone"/>
    <x v="4"/>
    <s v="1GOV FOC KDT FXX (12) MYGOV*NET-JKSM(KUDAT )-MAH SYARIAH-KUDAT(IPME)-KDT"/>
    <e v="#N/A"/>
    <e v="#N/A"/>
    <m/>
    <d v="2023-10-31T00:00:00"/>
    <s v="KDT"/>
    <s v="Network Contractor"/>
    <m/>
    <m/>
    <m/>
    <s v="KDT"/>
    <m/>
    <s v="[{&quot;name&quot;:&quot;BOQ SI - TMBA230352 MAH SYARIAH-KUDAT(IPME)-K_Abdul Rauf Bin Abdul.pdf&quot;,&quot;link&quot;:&quot;https://tm365-my.sharepoint.com/personal/badruznasrin_basri_tm_com_my/Documents/Apps/Microsoft%20Forms/Request%20New%20PR/Question%202/BOQ%20SI%20-%20TMBA230352%20MAH%20SYARIAH-KUDAT(IPME)-K_Abdul%20Rauf%20Bin%20Abdul.pdf&quot;,&quot;id&quot;:&quot;01KO5DXPVNFOMB7T5T45D36YXGORAY4Q7D&quot;,&quot;type&quot;:null,&quot;size&quot;:605298,&quot;referenceId&quot;:&quot;01KO5DXPXUPARRCS6LWRBYBWTUUM5DK5ER&quot;,&quot;driveId&quot;:&quot;b!GENIO6DB3UWzdulNK6evrT-LvdyhA0VIokS4fxAfqZJ9NS0deS_ETJs3VRRJUVZM&quot;,&quot;status&quot;:1,&quot;uploadSessionUrl&quot;:null}]"/>
    <m/>
    <m/>
    <m/>
    <m/>
    <m/>
    <m/>
    <m/>
    <m/>
    <m/>
    <m/>
    <m/>
    <m/>
    <m/>
    <m/>
  </r>
  <r>
    <n v="882"/>
    <s v="Mohd Nasharulhisham Bin Mohd Nasir"/>
    <s v="11.0 PO Issued"/>
    <d v="2023-09-19T00:00:00"/>
    <s v="4902148886"/>
    <m/>
    <s v="ST"/>
    <m/>
    <s v="GOV2301286"/>
    <m/>
    <s v="TMCA/231226"/>
    <m/>
    <s v="PAC2306090"/>
    <m/>
    <s v="ST-PCO-0830-TP"/>
    <m/>
    <m/>
    <n v="0"/>
    <s v="PO Issued"/>
    <e v="#REF!"/>
    <x v="0"/>
    <s v="CPPM-PR"/>
    <n v="560"/>
    <m/>
    <m/>
    <s v=""/>
    <d v="2023-09-18T00:00:00"/>
    <s v="sazrilanwar@tm.com.my"/>
    <n v="13124"/>
    <n v="10505.39"/>
    <s v="First PO"/>
    <m/>
    <s v="TMone"/>
    <x v="4"/>
    <s v="NRP FOC WMU F025-F026 MYGOV*NET-MOD - MARKAS 4 DIVISYEN SETAPAK KEM WARDIEBURN -(IPME) - WMU"/>
    <e v="#N/A"/>
    <e v="#N/A"/>
    <m/>
    <d v="2023-09-30T00:00:00"/>
    <s v="WMU"/>
    <s v="Network Contractor"/>
    <m/>
    <m/>
    <m/>
    <n v="3400038918"/>
    <m/>
    <m/>
    <m/>
    <m/>
    <m/>
    <m/>
    <m/>
    <m/>
    <m/>
    <m/>
    <m/>
    <m/>
    <m/>
    <m/>
    <m/>
    <m/>
  </r>
  <r>
    <n v="883"/>
    <s v="Mohd Azrul Nizam Bin Aziz"/>
    <s v="11.0 PO Issued"/>
    <m/>
    <s v="4902148787"/>
    <m/>
    <s v="KD/PR"/>
    <m/>
    <s v="GOV2301026"/>
    <m/>
    <s v="TMNA/231226"/>
    <m/>
    <s v="PAC2305311"/>
    <m/>
    <s v="KD/PL-SNR-0065-TP"/>
    <m/>
    <m/>
    <n v="0"/>
    <s v="PO Issued"/>
    <e v="#REF!"/>
    <x v="0"/>
    <s v="CPPM-PR"/>
    <n v="561"/>
    <m/>
    <m/>
    <s v=""/>
    <d v="2023-09-19T00:00:00"/>
    <s v="kanuar.nor@tm.com.my"/>
    <n v="2101"/>
    <n v="1120"/>
    <s v="Additional PO (SI/VO)"/>
    <s v="Installation NID , Patching &amp; Tagging"/>
    <s v="TMone"/>
    <x v="4"/>
    <s v="MYGOV*NET FOC PHU F15 JPN PENGKALAN HULU (99.9)"/>
    <e v="#N/A"/>
    <e v="#N/A"/>
    <m/>
    <d v="2023-07-22T00:00:00"/>
    <s v="PHU"/>
    <s v="Network Contractor"/>
    <m/>
    <m/>
    <m/>
    <n v="3400038940"/>
    <m/>
    <s v="[{&quot;name&quot;:&quot;TP BOQ TMNA 231226_Khairul Anuar Bin Mo.pdf&quot;,&quot;link&quot;:&quot;https://tm365-my.sharepoint.com/personal/badruznasrin_basri_tm_com_my/Documents/Apps/Microsoft%20Forms/Request%20New%20PR/Question%202/TP%20BOQ%20TMNA%20231226_Khairul%20Anuar%20Bin%20Mo.pdf&quot;,&quot;id&quot;:&quot;01KO5DXPQHDQS7EGG2PFF2BFBPIRPPUCMI&quot;,&quot;type&quot;:null,&quot;size&quot;:367227,&quot;referenceId&quot;:&quot;01KO5DXPXUPARRCS6LWRBYBWTUUM5DK5ER&quot;,&quot;driveId&quot;:&quot;b!GENIO6DB3UWzdulNK6evrT-LvdyhA0VIokS4fxAfqZJ9NS0deS_ETJs3VRRJUVZM&quot;,&quot;status&quot;:1,&quot;uploadSessionUrl&quot;:null}]"/>
    <m/>
    <m/>
    <m/>
    <m/>
    <m/>
    <m/>
    <m/>
    <m/>
    <m/>
    <m/>
    <m/>
    <m/>
    <m/>
    <m/>
  </r>
  <r>
    <n v="884"/>
    <s v="Mohd Azrul Nizam Bin Aziz"/>
    <s v="11.0 PO Issued"/>
    <m/>
    <s v="4902150089"/>
    <m/>
    <s v="KD/PR"/>
    <m/>
    <s v="H5G2300939"/>
    <m/>
    <s v="TMNA/232593"/>
    <m/>
    <s v="PAC2311279"/>
    <m/>
    <s v="KD/PL-AGG-0433-TP"/>
    <m/>
    <m/>
    <n v="0"/>
    <s v="PO Issued"/>
    <e v="#REF!"/>
    <x v="0"/>
    <s v="CPPM-PR"/>
    <n v="562"/>
    <m/>
    <m/>
    <s v=""/>
    <d v="2023-09-19T00:00:00"/>
    <s v="kanuar.nor@tm.com.my"/>
    <n v="64196"/>
    <n v="2243.61"/>
    <s v="Additional PO (SI/VO)"/>
    <s v="Additional work from 1st PO"/>
    <s v="TMG"/>
    <x v="0"/>
    <s v="H5G_FOC KX F07/09 12C CSR DKKMD0256_KG LUBOK SEGINTAH (DNB_HORIZON 5G)_x000a_"/>
    <e v="#N/A"/>
    <e v="#N/A"/>
    <m/>
    <d v="2023-09-22T00:00:00"/>
    <s v="KX"/>
    <s v="Network Contractor"/>
    <m/>
    <m/>
    <m/>
    <n v="3400038496"/>
    <m/>
    <s v="[{&quot;name&quot;:&quot;2ND PO 5G Segintah_Khairul Anuar Bin Mo.pdf&quot;,&quot;link&quot;:&quot;https://tm365-my.sharepoint.com/personal/badruznasrin_basri_tm_com_my/Documents/Apps/Microsoft%20Forms/Request%20New%20PR/Question%202/2ND%20PO%205G%20Segintah_Khairul%20Anuar%20Bin%20Mo.pdf&quot;,&quot;id&quot;:&quot;01KO5DXPUPJO72XEPDE5ELDWWMBO6XULJL&quot;,&quot;type&quot;:null,&quot;size&quot;:1131819,&quot;referenceId&quot;:&quot;01KO5DXPXUPARRCS6LWRBYBWTUUM5DK5ER&quot;,&quot;driveId&quot;:&quot;b!GENIO6DB3UWzdulNK6evrT-LvdyhA0VIokS4fxAfqZJ9NS0deS_ETJs3VRRJUVZM&quot;,&quot;status&quot;:1,&quot;uploadSessionUrl&quot;:null}]"/>
    <m/>
    <m/>
    <m/>
    <m/>
    <m/>
    <m/>
    <m/>
    <m/>
    <m/>
    <m/>
    <m/>
    <m/>
    <m/>
    <m/>
  </r>
  <r>
    <n v="885"/>
    <s v="Zubaidah Binti Ya"/>
    <s v="11.0 PO Issued"/>
    <m/>
    <s v="4902149583"/>
    <s v="4902149583"/>
    <s v="SB"/>
    <m/>
    <s v="NRP2302077"/>
    <m/>
    <s v="TMCA/231677"/>
    <m/>
    <s v="PAC2309010"/>
    <m/>
    <s v="SB-PKR-1308-TP"/>
    <m/>
    <m/>
    <n v="0"/>
    <s v="PO Issued"/>
    <e v="#REF!"/>
    <x v="0"/>
    <s v="CPPM-PR"/>
    <n v="563"/>
    <m/>
    <m/>
    <s v=""/>
    <d v="2023-09-19T00:00:00"/>
    <s v="atirah.razak@tm.com.my"/>
    <n v="7789"/>
    <n v="377.8"/>
    <s v="First PO"/>
    <m/>
    <s v="TMone"/>
    <x v="1"/>
    <s v="NRP T.CORE FOC PID F16 BOUSTEAD PETROLEUM MARKETING SDN BHD PULAU LUMUT _x0009__x0009__x0009_"/>
    <e v="#N/A"/>
    <e v="#N/A"/>
    <m/>
    <d v="2023-09-26T00:00:00"/>
    <s v="PID"/>
    <s v="Network Contractor"/>
    <m/>
    <m/>
    <m/>
    <n v="3400038998"/>
    <m/>
    <m/>
    <m/>
    <m/>
    <m/>
    <m/>
    <m/>
    <m/>
    <m/>
    <m/>
    <m/>
    <m/>
    <m/>
    <m/>
    <m/>
    <m/>
  </r>
  <r>
    <n v="886"/>
    <s v="Muhammad Hafizzuddin Bin Mohd Noor"/>
    <s v="12. Duplicate Request"/>
    <m/>
    <s v=""/>
    <m/>
    <s v="Johor Selatan"/>
    <m/>
    <s v="H5G2301194"/>
    <m/>
    <s v="TMSA/233275"/>
    <m/>
    <s v="PAC2312056"/>
    <m/>
    <s v="JS-KZK-0737-TP"/>
    <m/>
    <m/>
    <n v="0"/>
    <s v="PO Issued"/>
    <e v="#REF!"/>
    <x v="0"/>
    <s v="CPPM-PR"/>
    <n v="564"/>
    <m/>
    <m/>
    <s v=""/>
    <d v="2023-09-19T00:00:00"/>
    <s v="khaswani.tarman@tm.com.my"/>
    <n v="41781"/>
    <n v="25507.67"/>
    <s v="First PO"/>
    <m/>
    <s v="TMG"/>
    <x v="0"/>
    <s v="DNB_HORIZON 5G_DJKLJ1247_SMKTNKUABDRHMNPUTRA_KLI"/>
    <e v="#N/A"/>
    <e v="#N/A"/>
    <m/>
    <d v="2023-09-30T00:00:00"/>
    <s v="KLI"/>
    <s v="Network Contractor"/>
    <m/>
    <m/>
    <m/>
    <n v="3400039025"/>
    <m/>
    <m/>
    <m/>
    <m/>
    <m/>
    <m/>
    <m/>
    <m/>
    <m/>
    <m/>
    <m/>
    <m/>
    <m/>
    <m/>
    <m/>
    <m/>
  </r>
  <r>
    <n v="887"/>
    <s v="Zubaidah Binti Ya"/>
    <s v="11.0 PO Issued"/>
    <m/>
    <s v="4902148842_x0009_"/>
    <s v="4902148842_x0009_"/>
    <s v="SB"/>
    <m/>
    <s v="H5G2300969"/>
    <m/>
    <s v="TMCA/231944"/>
    <m/>
    <s v="PAC2311091"/>
    <m/>
    <s v="SB-GRN-0009-TP"/>
    <m/>
    <m/>
    <n v="0"/>
    <s v="PO Issued"/>
    <e v="#REF!"/>
    <x v="0"/>
    <s v="CPPM-PR"/>
    <n v="565"/>
    <m/>
    <m/>
    <s v=""/>
    <d v="2023-09-19T00:00:00"/>
    <s v="adzeem.aziz@tm.com.my"/>
    <n v="11929"/>
    <n v="1289"/>
    <s v="First PO"/>
    <m/>
    <s v="TMG"/>
    <x v="0"/>
    <s v="5G DBSAB1289 FOC SEK F10F14 12C JLN HARMONI 4"/>
    <e v="#N/A"/>
    <e v="#N/A"/>
    <m/>
    <d v="2023-09-29T00:00:00"/>
    <s v="SEK"/>
    <s v="Network Contractor"/>
    <m/>
    <m/>
    <m/>
    <n v="3400039855"/>
    <m/>
    <m/>
    <m/>
    <m/>
    <m/>
    <m/>
    <m/>
    <m/>
    <m/>
    <m/>
    <m/>
    <m/>
    <m/>
    <m/>
    <m/>
    <m/>
  </r>
  <r>
    <n v="888"/>
    <s v="Zubaidah Binti Ya"/>
    <s v="12. Duplicate Request"/>
    <m/>
    <n v="4902148792"/>
    <n v="4902148792"/>
    <s v="SB"/>
    <m/>
    <s v="H5G2301093"/>
    <m/>
    <s v="TMCA/232030"/>
    <m/>
    <s v="PAC2311725"/>
    <m/>
    <s v="SB-PKR-1309-TP"/>
    <m/>
    <m/>
    <n v="0"/>
    <s v="PO Issued"/>
    <e v="#REF!"/>
    <x v="0"/>
    <s v="CPPM-PR"/>
    <n v="566"/>
    <m/>
    <m/>
    <s v=""/>
    <d v="2023-09-19T00:00:00"/>
    <s v="adzeem.aziz@tm.com.my"/>
    <n v="5296"/>
    <n v="1610.94"/>
    <s v="First PO"/>
    <m/>
    <s v="TMG"/>
    <x v="0"/>
    <s v="5G DBKLG0295 FOC PID F20F21 PERSIARAN MASJID SULTAN P.INDAH"/>
    <e v="#N/A"/>
    <e v="#N/A"/>
    <m/>
    <d v="2023-09-29T00:00:00"/>
    <s v="PID"/>
    <s v="Network Contractor"/>
    <m/>
    <m/>
    <m/>
    <n v="3400038998"/>
    <m/>
    <m/>
    <m/>
    <m/>
    <m/>
    <m/>
    <m/>
    <m/>
    <m/>
    <m/>
    <m/>
    <m/>
    <m/>
    <m/>
    <m/>
    <m/>
  </r>
  <r>
    <n v="889"/>
    <s v="Ilman Afif Bin Zulkifli"/>
    <s v="6.2 LOR Approved in Vprime"/>
    <m/>
    <s v=""/>
    <m/>
    <s v="Sarawak"/>
    <m/>
    <s v="GOV2305259"/>
    <m/>
    <s v="TMWA/239136"/>
    <m/>
    <s v="PAC2311023"/>
    <m/>
    <s v="MR/BIN-LSB-0354-TP"/>
    <m/>
    <m/>
    <n v="0"/>
    <s v="LOR Issued"/>
    <e v="#REF!"/>
    <x v="0"/>
    <s v="CPPM-PR"/>
    <n v="567"/>
    <m/>
    <m/>
    <s v=""/>
    <d v="2023-09-19T00:00:00"/>
    <s v="nurfarizan@tm.com.my"/>
    <n v="8516"/>
    <n v="841.57"/>
    <s v="Additional PO (SI/VO)"/>
    <s v="MYGOV urgency to deliver. Additional SI only for 908083 COMMERCIAL S/I FOC 12C OH(CNC LITE) = 80m, due to the rest of SI already become PO."/>
    <s v="TMone"/>
    <x v="4"/>
    <s v="FOC TKD_F19 SPURS 12C FOR MYGOV*NET-KONSOLIDASI (BINTULU)-AADK DAERAH BINTULU (BINTULU)(KONSO)(IPME)-BTU"/>
    <e v="#N/A"/>
    <e v="#N/A"/>
    <m/>
    <d v="2023-08-09T00:00:00"/>
    <s v="TKD"/>
    <s v="Network Contractor"/>
    <m/>
    <m/>
    <m/>
    <n v="3400038703"/>
    <m/>
    <s v="[{&quot;name&quot;:&quot;TMWA_239136 - SI AADK KONSO BTU_Nurfarizan Binti Ros.pdf&quot;,&quot;link&quot;:&quot;https://tm365-my.sharepoint.com/personal/badruznasrin_basri_tm_com_my/Documents/Apps/Microsoft%20Forms/Request%20New%20PR/Question%202/TMWA_239136%20-%20SI%20AADK%20KONSO%20BTU_Nurfarizan%20Binti%20Ros.pdf&quot;,&quot;id&quot;:&quot;01KO5DXPSKTMVUDWUEBBA3I545DSRUI73F&quot;,&quot;type&quot;:null,&quot;size&quot;:125484,&quot;referenceId&quot;:&quot;01KO5DXPXUPARRCS6LWRBYBWTUUM5DK5ER&quot;,&quot;driveId&quot;:&quot;b!GENIO6DB3UWzdulNK6evrT-LvdyhA0VIokS4fxAfqZJ9NS0deS_ETJs3VRRJUVZM&quot;,&quot;status&quot;:1,&quot;uploadSessionUrl&quot;:null}]"/>
    <m/>
    <m/>
    <m/>
    <m/>
    <m/>
    <m/>
    <m/>
    <m/>
    <m/>
    <m/>
    <m/>
    <m/>
    <m/>
    <m/>
  </r>
  <r>
    <n v="890"/>
    <s v="Mohd Nasharulhisham Bin Mohd Nasir"/>
    <s v="11.0 PO Issued"/>
    <d v="2023-09-22T00:00:00"/>
    <s v="4902150084"/>
    <m/>
    <s v="ST"/>
    <m/>
    <s v="H5G2203663"/>
    <m/>
    <s v="TMCA/224540 "/>
    <m/>
    <s v="PAC2217036"/>
    <m/>
    <s v="ST-RJF-0033-TP"/>
    <m/>
    <m/>
    <n v="0"/>
    <s v="PO Issued"/>
    <e v="#REF!"/>
    <x v="0"/>
    <s v="CPPM-PR"/>
    <n v="568"/>
    <m/>
    <m/>
    <s v=""/>
    <d v="2023-09-19T00:00:00"/>
    <s v="muhammadsyukri.abdullah@tm.com.my"/>
    <n v="41261"/>
    <n v="6232"/>
    <s v="First PO"/>
    <m/>
    <s v="TMG"/>
    <x v="0"/>
    <s v="DNB_HORIZON 5G_DBHSG0229_JLNSERIPAGI3A_BBD-2ND LEG"/>
    <e v="#N/A"/>
    <e v="#N/A"/>
    <m/>
    <d v="2022-10-22T00:00:00"/>
    <s v="BBD"/>
    <s v="Network Contractor"/>
    <m/>
    <m/>
    <m/>
    <n v="3400038783"/>
    <m/>
    <m/>
    <m/>
    <m/>
    <m/>
    <m/>
    <m/>
    <m/>
    <m/>
    <m/>
    <m/>
    <m/>
    <m/>
    <m/>
    <m/>
    <m/>
  </r>
  <r>
    <n v="891"/>
    <s v="Mohd Nasharulhisham Bin Mohd Nasir"/>
    <s v="11.0 PO Issued"/>
    <d v="2023-09-20T00:00:00"/>
    <s v="4902149292"/>
    <m/>
    <s v="ST"/>
    <m/>
    <s v="H5G2203822 "/>
    <m/>
    <s v="TMCA/224541 "/>
    <m/>
    <s v="PAC2217037"/>
    <m/>
    <s v="ST-RJF-0034-TP"/>
    <m/>
    <m/>
    <n v="0"/>
    <s v="PO Issued"/>
    <e v="#REF!"/>
    <x v="0"/>
    <s v="CPPM-PR"/>
    <n v="569"/>
    <m/>
    <m/>
    <s v=""/>
    <d v="2023-09-19T00:00:00"/>
    <s v="muhammadsyukri.abdullah@tm.com.my"/>
    <n v="47767"/>
    <n v="10620.05"/>
    <s v="First PO"/>
    <m/>
    <s v="TMG"/>
    <x v="0"/>
    <s v="DNB_HORIZON 5G_DBHSG0218_JLNKAMUNTING2_BBD-2ND LEG"/>
    <e v="#N/A"/>
    <e v="#N/A"/>
    <m/>
    <d v="2022-10-24T00:00:00"/>
    <s v="BBD"/>
    <s v="Network Contractor"/>
    <m/>
    <m/>
    <m/>
    <n v="3400038783"/>
    <m/>
    <m/>
    <m/>
    <m/>
    <m/>
    <m/>
    <m/>
    <m/>
    <m/>
    <m/>
    <m/>
    <m/>
    <m/>
    <m/>
    <m/>
    <m/>
  </r>
  <r>
    <n v="892"/>
    <s v="Mohd Nasharulhisham Bin Mohd Nasir"/>
    <s v="11.0 PO Issued"/>
    <d v="2023-09-20T00:00:00"/>
    <s v="4902149266"/>
    <m/>
    <s v="ST"/>
    <m/>
    <s v="H5G2203508"/>
    <m/>
    <s v="TMCA/224798 "/>
    <m/>
    <s v="PAC2217256"/>
    <m/>
    <s v="ST-RJF-0035-TP"/>
    <m/>
    <m/>
    <n v="0"/>
    <s v="PO Issued"/>
    <e v="#REF!"/>
    <x v="0"/>
    <s v="CPPM-PR"/>
    <n v="570"/>
    <m/>
    <m/>
    <s v=""/>
    <d v="2023-09-19T00:00:00"/>
    <s v="muhammadsyukri.abdullah@tm.com.my"/>
    <n v="37060"/>
    <n v="4470.05"/>
    <s v="First PO"/>
    <m/>
    <s v="TMG"/>
    <x v="0"/>
    <s v="5G_DNB_HORIZON DBHSG0234 FOC F007_LP JLNMELATI4_BBD-2ND LEG"/>
    <e v="#N/A"/>
    <e v="#N/A"/>
    <m/>
    <d v="2022-10-19T00:00:00"/>
    <s v="BBD"/>
    <s v="Network Contractor"/>
    <m/>
    <m/>
    <m/>
    <n v="3400038783"/>
    <m/>
    <m/>
    <m/>
    <m/>
    <m/>
    <m/>
    <m/>
    <m/>
    <m/>
    <m/>
    <m/>
    <m/>
    <m/>
    <m/>
    <m/>
    <m/>
  </r>
  <r>
    <n v="893"/>
    <s v="Mohd Nasharulhisham Bin Mohd Nasir"/>
    <s v="11.0 PO Issued"/>
    <d v="2023-09-24T00:00:00"/>
    <s v="4902150438"/>
    <m/>
    <s v="ST"/>
    <m/>
    <s v="H5G2203535"/>
    <m/>
    <s v="TMCA/224538 "/>
    <m/>
    <s v="PAC2217032 "/>
    <m/>
    <s v="ST-RJF-0032-TP"/>
    <m/>
    <m/>
    <n v="0"/>
    <s v="PO Issued"/>
    <e v="#REF!"/>
    <x v="0"/>
    <s v="CPPM-PR"/>
    <n v="571"/>
    <m/>
    <m/>
    <s v=""/>
    <d v="2023-09-19T00:00:00"/>
    <s v="muhammadsyukri.abdullah@tm.com.my"/>
    <n v="34812"/>
    <n v="10977.5"/>
    <s v="First PO"/>
    <m/>
    <s v="TMG"/>
    <x v="0"/>
    <s v="DNB_HORIZON 5G-DBHSG0216_SRABKTSENTOSAFASA1-BBD-2ND LEG"/>
    <e v="#N/A"/>
    <e v="#N/A"/>
    <m/>
    <d v="2022-10-31T00:00:00"/>
    <s v="BBD"/>
    <s v="Network Contractor"/>
    <m/>
    <m/>
    <m/>
    <n v="3400038783"/>
    <m/>
    <m/>
    <m/>
    <m/>
    <m/>
    <m/>
    <m/>
    <m/>
    <m/>
    <m/>
    <m/>
    <m/>
    <m/>
    <m/>
    <m/>
    <m/>
  </r>
  <r>
    <n v="894"/>
    <s v="Muhammad Hafizzuddin Bin Mohd Noor"/>
    <s v="6.2 LOR Approved in Vprime"/>
    <m/>
    <s v="WC EXCEED WARRANT"/>
    <m/>
    <s v="Johor Selatan"/>
    <m/>
    <s v="WAI2303043"/>
    <m/>
    <s v="TMSA/232164"/>
    <m/>
    <s v=" PAC2307806"/>
    <m/>
    <s v="JS-SHA-0230-TP"/>
    <m/>
    <m/>
    <n v="0"/>
    <s v="LOR Issued"/>
    <e v="#REF!"/>
    <x v="0"/>
    <s v="CPPM-PR"/>
    <n v="572"/>
    <m/>
    <m/>
    <s v=""/>
    <d v="2023-09-19T00:00:00"/>
    <s v="khaswani.tarman@tm.com.my"/>
    <n v="7621"/>
    <n v="4169.04"/>
    <s v="Additional PO (SI/VO)"/>
    <s v="SI for spurs E-side for cabinet SC C006"/>
    <s v="Unifi"/>
    <x v="3"/>
    <s v="WAI MAC 2023 INFLOW GH / TKU / SC / KGP"/>
    <e v="#N/A"/>
    <e v="#N/A"/>
    <m/>
    <d v="2023-09-30T00:00:00"/>
    <s v="SC"/>
    <s v="Network Contractor"/>
    <m/>
    <m/>
    <m/>
    <n v="3400038548"/>
    <m/>
    <s v="[{&quot;name&quot;:&quot;SI SC C006_Khaswani Binti Tarma.pdf&quot;,&quot;link&quot;:&quot;https://tm365-my.sharepoint.com/personal/badruznasrin_basri_tm_com_my/Documents/Apps/Microsoft%20Forms/Request%20New%20PR/Question%202/SI%20SC%20C006_Khaswani%20Binti%20Tarma.pdf&quot;,&quot;id&quot;:&quot;01KO5DXPXTC7GDV6TP5ZHIWTHGKECVEZCU&quot;,&quot;type&quot;:null,&quot;size&quot;:2071932,&quot;referenceId&quot;:&quot;01KO5DXPXUPARRCS6LWRBYBWTUUM5DK5ER&quot;,&quot;driveId&quot;:&quot;b!GENIO6DB3UWzdulNK6evrT-LvdyhA0VIokS4fxAfqZJ9NS0deS_ETJs3VRRJUVZM&quot;,&quot;status&quot;:1,&quot;uploadSessionUrl&quot;:null}]"/>
    <m/>
    <m/>
    <m/>
    <m/>
    <m/>
    <m/>
    <m/>
    <m/>
    <m/>
    <m/>
    <m/>
    <m/>
    <m/>
    <m/>
  </r>
  <r>
    <n v="895"/>
    <s v="Mohd Nasharulhisham Bin Mohd Nasir"/>
    <s v="11.0 PO Issued"/>
    <d v="2023-09-24T00:00:00"/>
    <s v="4902150484"/>
    <m/>
    <s v="ST"/>
    <m/>
    <s v="H5G2203472"/>
    <m/>
    <s v="TMCA/224535 "/>
    <m/>
    <s v="PAC2217024"/>
    <m/>
    <s v="ST-RJF-0031-TP"/>
    <m/>
    <m/>
    <n v="0"/>
    <s v="PO Issued"/>
    <e v="#REF!"/>
    <x v="0"/>
    <s v="CPPM-PR"/>
    <n v="573"/>
    <m/>
    <m/>
    <s v=""/>
    <d v="2023-09-19T00:00:00"/>
    <s v="muhammadsyukri.abdullah@tm.com.my"/>
    <n v="36703"/>
    <n v="9215.5"/>
    <s v="First PO"/>
    <m/>
    <s v="TMG"/>
    <x v="0"/>
    <s v="DNB_HORIZON 5G - DBHSG0196_JLNKANTAN2I3 - BBD-2ND LEG"/>
    <e v="#N/A"/>
    <e v="#N/A"/>
    <m/>
    <d v="2022-10-17T00:00:00"/>
    <s v="BBD"/>
    <s v="Network Contractor"/>
    <m/>
    <m/>
    <m/>
    <n v="3400038783"/>
    <m/>
    <m/>
    <m/>
    <m/>
    <m/>
    <m/>
    <m/>
    <m/>
    <m/>
    <m/>
    <m/>
    <m/>
    <m/>
    <m/>
    <m/>
    <m/>
  </r>
  <r>
    <n v="896"/>
    <s v="Muhamad Zaini Bin Mahamad Sarip"/>
    <s v="12. Exceed Warant"/>
    <d v="2023-09-19T00:00:00"/>
    <s v="WAITERS EXCEED WARRANT"/>
    <m/>
    <s v="KEL"/>
    <m/>
    <s v="WAI2305505"/>
    <m/>
    <s v="SMEA/237008"/>
    <m/>
    <s v="PAC2308682"/>
    <m/>
    <s v="KEL-MAT-0139-TP"/>
    <m/>
    <m/>
    <n v="0"/>
    <s v="Insufficient Budget"/>
    <e v="#REF!"/>
    <x v="0"/>
    <s v="CPPM-PR"/>
    <n v="574"/>
    <m/>
    <m/>
    <s v=""/>
    <d v="2023-09-19T00:00:00"/>
    <s v="syahida.ibrahim@tm.com.my"/>
    <n v="29193"/>
    <n v="771.2"/>
    <s v="Additional PO (SI/VO)"/>
    <s v="INSTALLATION OF POLE WITH ACCESSORIES (8 POLE)"/>
    <s v="Unifi"/>
    <x v="2"/>
    <s v="WC QTR 3 2023 NODE MLR"/>
    <e v="#N/A"/>
    <e v="#N/A"/>
    <m/>
    <d v="2023-06-22T00:00:00"/>
    <s v="MLR"/>
    <s v="Network Contractor"/>
    <m/>
    <m/>
    <m/>
    <n v="3400038718"/>
    <m/>
    <s v="[{&quot;name&quot;:&quot;SMEA237008_WC QTR 3 2023_VOSI_v1.0_Syahida Muhammad Bin.pdf&quot;,&quot;link&quot;:&quot;https://tm365-my.sharepoint.com/personal/badruznasrin_basri_tm_com_my/Documents/Apps/Microsoft%20Forms/Request%20New%20PR/Question%202/SMEA237008_WC%20QTR%203%202023_VOSI_v1.0_Syahida%20Muhammad%20Bin.pdf&quot;,&quot;id&quot;:&quot;01KO5DXPTD7HJ5JTLZONAYKLUKWCE7UNX2&quot;,&quot;type&quot;:null,&quot;size&quot;:655535,&quot;referenceId&quot;:&quot;01KO5DXPXUPARRCS6LWRBYBWTUUM5DK5ER&quot;,&quot;driveId&quot;:&quot;b!GENIO6DB3UWzdulNK6evrT-LvdyhA0VIokS4fxAfqZJ9NS0deS_ETJs3VRRJUVZM&quot;,&quot;status&quot;:1,&quot;uploadSessionUrl&quot;:null},{&quot;name&quot;:&quot;TP DIAGRAM_SMEA237008_WC QTR 3 2023 NODE MLR_Syahida Muhammad Bin.pdf&quot;,&quot;link&quot;:&quot;https://tm365-my.sharepoint.com/personal/badruznasrin_basri_tm_com_my/Documents/Apps/Microsoft%20Forms/Request%20New%20PR/Question%202/TP%20DIAGRAM_SMEA237008_WC%20QTR%203%202023%20NODE%20MLR_Syahida%20Muhammad%20Bin.pdf&quot;,&quot;id&quot;:&quot;01KO5DXPXN3NX3ACCKDZA3KUS3IDRDJUQD&quot;,&quot;type&quot;:null,&quot;size&quot;:643847,&quot;referenceId&quot;:&quot;01KO5DXPXUPARRCS6LWRBYBWTUUM5DK5ER&quot;,&quot;driveId&quot;:&quot;b!GENIO6DB3UWzdulNK6evrT-LvdyhA0VIokS4fxAfqZJ9NS0deS_ETJs3VRRJUVZM&quot;,&quot;status&quot;:1,&quot;uploadSessionUrl&quot;:null}]"/>
    <m/>
    <m/>
    <m/>
    <m/>
    <m/>
    <m/>
    <m/>
    <m/>
    <m/>
    <m/>
    <m/>
    <m/>
    <m/>
    <m/>
  </r>
  <r>
    <n v="897"/>
    <s v="Nurul Huda binti Umran"/>
    <s v="11.0 PO Issued"/>
    <d v="2023-09-20T00:00:00"/>
    <s v="PO -4902149263"/>
    <m/>
    <s v="KEL"/>
    <m/>
    <s v="H5G2300357"/>
    <m/>
    <s v="TMEA/236053"/>
    <m/>
    <s v="PAC2307908"/>
    <m/>
    <s v="KEL-CAK-0317-TP"/>
    <m/>
    <m/>
    <n v="0"/>
    <s v="PO Issued"/>
    <e v="#REF!"/>
    <x v="0"/>
    <s v="CPPM-PR"/>
    <n v="575"/>
    <m/>
    <m/>
    <s v=""/>
    <d v="2023-09-19T00:00:00"/>
    <s v="nurulfahmie.mohamedyasin@tm.com.my"/>
    <n v="33614"/>
    <n v="2936.65"/>
    <s v="Additional PO (SI/VO)"/>
    <s v="pertambahan jarak cable sebanyak 500m"/>
    <s v="TMone"/>
    <x v="0"/>
    <s v="H5G WBU FOC SPUR 12C DDTUM0432 KG KUBANG PALAS WAKAF BHARU"/>
    <e v="#N/A"/>
    <e v="#N/A"/>
    <m/>
    <d v="2023-06-27T00:00:00"/>
    <s v="KO"/>
    <s v="Network Contractor"/>
    <m/>
    <m/>
    <m/>
    <n v="3400038524"/>
    <m/>
    <s v="[{&quot;name&quot;:&quot;PHOTO - H5G WBU FOC SPUR 12C DDTUM0418 KG LAT_Nurulfahmie Binti Mo.pdf&quot;,&quot;link&quot;:&quot;https://tm365-my.sharepoint.com/personal/badruznasrin_basri_tm_com_my/Documents/Apps/Microsoft%20Forms/Request%20New%20PR/Question%202/PHOTO%20-%20H5G%20WBU%20FOC%20SPUR%2012C%20DDTUM0418%20KG%20LAT_Nurulfahmie%20Binti%20Mo.pdf&quot;,&quot;id&quot;:&quot;01KO5DXPX7SKINBBIPTBFJ7MYB6RSBRRQ7&quot;,&quot;type&quot;:null,&quot;size&quot;:518531,&quot;referenceId&quot;:&quot;01KO5DXPXUPARRCS6LWRBYBWTUUM5DK5ER&quot;,&quot;driveId&quot;:&quot;b!GENIO6DB3UWzdulNK6evrT-LvdyhA0VIokS4fxAfqZJ9NS0deS_ETJs3VRRJUVZM&quot;,&quot;status&quot;:1,&quot;uploadSessionUrl&quot;:null},{&quot;name&quot;:&quot;PO SI - H5G WBU FOC SPUR 12C DDTUM0418 KG LAT_Nurulfahmie Binti Mo.pdf&quot;,&quot;link&quot;:&quot;https://tm365-my.sharepoint.com/personal/badruznasrin_basri_tm_com_my/Documents/Apps/Microsoft%20Forms/Request%20New%20PR/Question%202/PO%20SI%20-%20H5G%20WBU%20FOC%20SPUR%2012C%20DDTUM0418%20KG%20LAT_Nurulfahmie%20Binti%20Mo.pdf&quot;,&quot;id&quot;:&quot;01KO5DXPVUM7WYXBG6KVFKQCHTKXWHH2VA&quot;,&quot;type&quot;:null,&quot;size&quot;:526477,&quot;referenceId&quot;:&quot;01KO5DXPXUPARRCS6LWRBYBWTUUM5DK5ER&quot;,&quot;driveId&quot;:&quot;b!GENIO6DB3UWzdulNK6evrT-LvdyhA0VIokS4fxAfqZJ9NS0deS_ETJs3VRRJUVZM&quot;,&quot;status&quot;:1,&quot;uploadSessionUrl&quot;:null}]"/>
    <m/>
    <m/>
    <m/>
    <m/>
    <m/>
    <m/>
    <m/>
    <m/>
    <m/>
    <m/>
    <m/>
    <m/>
    <m/>
    <m/>
  </r>
  <r>
    <n v="898"/>
    <s v="Muhamad Zaini Bin Mahamad Sarip"/>
    <s v="12. Exceed Warant"/>
    <d v="2023-09-19T00:00:00"/>
    <s v="WAITERS EXCEED WARRANT"/>
    <m/>
    <s v="KEL"/>
    <m/>
    <s v="WAI2305505"/>
    <m/>
    <s v="SMEA/237008"/>
    <m/>
    <s v="PAC2308682"/>
    <m/>
    <s v="KEL-MAT-0139-TP"/>
    <m/>
    <m/>
    <n v="0"/>
    <s v="Insufficient Budget"/>
    <e v="#REF!"/>
    <x v="0"/>
    <s v="CPPM-PR"/>
    <n v="576"/>
    <m/>
    <m/>
    <s v=""/>
    <d v="2023-09-19T00:00:00"/>
    <s v="syahida.ibrahim@tm.com.my"/>
    <n v="29193"/>
    <n v="674.8"/>
    <s v="Additional PO (SI/VO)"/>
    <s v="INSTALLATION OF POLE WITH ACCESSORIES (7 POLE)"/>
    <s v="Unifi"/>
    <x v="2"/>
    <s v="WC QTR 3 2023 NODE MLR"/>
    <e v="#N/A"/>
    <e v="#N/A"/>
    <m/>
    <d v="2023-03-28T00:00:00"/>
    <s v="MLR"/>
    <s v="Network Contractor"/>
    <m/>
    <m/>
    <m/>
    <n v="3400038718"/>
    <m/>
    <s v="[{&quot;name&quot;:&quot;SMEA237008_WC QTR 3 2023_VOSI (v1.0)_Syahida Muhammad Bin.pdf&quot;,&quot;link&quot;:&quot;https://tm365-my.sharepoint.com/personal/badruznasrin_basri_tm_com_my/Documents/Apps/Microsoft%20Forms/Request%20New%20PR/Question%202/SMEA237008_WC%20QTR%203%202023_VOSI%20(v1.0)_Syahida%20Muhammad%20Bin.pdf&quot;,&quot;id&quot;:&quot;01KO5DXPS5P5XYESERSNFKT7JFVSC3SIMD&quot;,&quot;type&quot;:null,&quot;size&quot;:655492,&quot;referenceId&quot;:&quot;01KO5DXPXUPARRCS6LWRBYBWTUUM5DK5ER&quot;,&quot;driveId&quot;:&quot;b!GENIO6DB3UWzdulNK6evrT-LvdyhA0VIokS4fxAfqZJ9NS0deS_ETJs3VRRJUVZM&quot;,&quot;status&quot;:1,&quot;uploadSessionUrl&quot;:null},{&quot;name&quot;:&quot;TP DIAGRAM_SMEA237008_ WC QTR 2023_Syahida Muhammad Bin.pdf&quot;,&quot;link&quot;:&quot;https://tm365-my.sharepoint.com/personal/badruznasrin_basri_tm_com_my/Documents/Apps/Microsoft%20Forms/Request%20New%20PR/Question%202/TP%20DIAGRAM_SMEA237008_%20WC%20QTR%202023_Syahida%20Muhammad%20Bin.pdf&quot;,&quot;id&quot;:&quot;01KO5DXPSPRJY6NPXLABFJVLOR6QWXROLW&quot;,&quot;type&quot;:null,&quot;size&quot;:137882,&quot;referenceId&quot;:&quot;01KO5DXPXUPARRCS6LWRBYBWTUUM5DK5ER&quot;,&quot;driveId&quot;:&quot;b!GENIO6DB3UWzdulNK6evrT-LvdyhA0VIokS4fxAfqZJ9NS0deS_ETJs3VRRJUVZM&quot;,&quot;status&quot;:1,&quot;uploadSessionUrl&quot;:null}]"/>
    <m/>
    <m/>
    <m/>
    <m/>
    <m/>
    <m/>
    <m/>
    <m/>
    <m/>
    <m/>
    <m/>
    <m/>
    <m/>
    <m/>
  </r>
  <r>
    <n v="899"/>
    <s v="Muhamad Zaini Bin Mahamad Sarip"/>
    <s v="12. Exceed Warant"/>
    <d v="2023-09-19T00:00:00"/>
    <s v="WAITERS EXCEED WARRANT"/>
    <m/>
    <s v="KEL"/>
    <m/>
    <s v="WAI2305505"/>
    <m/>
    <s v="SMEA/237008"/>
    <m/>
    <s v="PAC2308682"/>
    <m/>
    <s v="KEL-MAT-0139-TP"/>
    <m/>
    <m/>
    <n v="0"/>
    <s v="Insufficient Budget"/>
    <e v="#REF!"/>
    <x v="0"/>
    <s v="CPPM-PR"/>
    <n v="577"/>
    <m/>
    <m/>
    <s v=""/>
    <d v="2023-09-19T00:00:00"/>
    <s v="syahida.ibrahim@tm.com.my"/>
    <n v="29193"/>
    <n v="1612"/>
    <s v="Additional PO (SI/VO)"/>
    <s v="INSTALLATION OF TIE DP/ SPLITTER"/>
    <s v="Unifi"/>
    <x v="2"/>
    <s v="WC QTR 3 2023 NODE MLR"/>
    <e v="#N/A"/>
    <e v="#N/A"/>
    <m/>
    <d v="2023-06-27T00:00:00"/>
    <s v="MLR"/>
    <s v="Network Contractor"/>
    <m/>
    <m/>
    <m/>
    <n v="3400038718"/>
    <m/>
    <s v="[{&quot;name&quot;:&quot;SMEA237008_WC QTR 3 2023_VOSI  (v1.0)_Syahida Muhammad Bin.pdf&quot;,&quot;link&quot;:&quot;https://tm365-my.sharepoint.com/personal/badruznasrin_basri_tm_com_my/Documents/Apps/Microsoft%20Forms/Request%20New%20PR/Question%202/SMEA237008_WC%20QTR%203%202023_VOSI%20%20(v1.0)_Syahida%20Muhammad%20Bin.pdf&quot;,&quot;id&quot;:&quot;01KO5DXPVS2PERERDU6ZEIZPJ7RYYKDGSO&quot;,&quot;type&quot;:null,&quot;size&quot;:652178,&quot;referenceId&quot;:&quot;01KO5DXPXUPARRCS6LWRBYBWTUUM5DK5ER&quot;,&quot;driveId&quot;:&quot;b!GENIO6DB3UWzdulNK6evrT-LvdyhA0VIokS4fxAfqZJ9NS0deS_ETJs3VRRJUVZM&quot;,&quot;status&quot;:1,&quot;uploadSessionUrl&quot;:null},{&quot;name&quot;:&quot;TP DIAGRAM_SMEA237008_WC QTR 3 2023 NODE MLR_Syahida Muhammad Bin 1.pdf&quot;,&quot;link&quot;:&quot;https://tm365-my.sharepoint.com/personal/badruznasrin_basri_tm_com_my/Documents/Apps/Microsoft%20Forms/Request%20New%20PR/Question%202/TP%20DIAGRAM_SMEA237008_WC%20QTR%203%202023%20NODE%20MLR_Syahida%20Muhammad%20Bin%201.pdf&quot;,&quot;id&quot;:&quot;01KO5DXPU6QG6UDCLZURH3YSNWCV3TMILJ&quot;,&quot;type&quot;:null,&quot;size&quot;:607472,&quot;referenceId&quot;:&quot;01KO5DXPXUPARRCS6LWRBYBWTUUM5DK5ER&quot;,&quot;driveId&quot;:&quot;b!GENIO6DB3UWzdulNK6evrT-LvdyhA0VIokS4fxAfqZJ9NS0deS_ETJs3VRRJUVZM&quot;,&quot;status&quot;:1,&quot;uploadSessionUrl&quot;:null}]"/>
    <m/>
    <m/>
    <m/>
    <m/>
    <m/>
    <m/>
    <m/>
    <m/>
    <m/>
    <m/>
    <m/>
    <m/>
    <m/>
    <m/>
  </r>
  <r>
    <n v="900"/>
    <s v="Nurul Huda binti Umran"/>
    <s v="11.0 PO Issued"/>
    <d v="2023-09-20T00:00:00"/>
    <s v="PO - 4902149558"/>
    <m/>
    <s v="KEL"/>
    <m/>
    <s v="H5G2300359"/>
    <m/>
    <s v="TMEA/236052"/>
    <m/>
    <s v="PAC2307906"/>
    <m/>
    <s v="KEL-CAK-0318-TP"/>
    <m/>
    <m/>
    <n v="0"/>
    <s v="PO Issued"/>
    <e v="#REF!"/>
    <x v="0"/>
    <s v="CPPM-PR"/>
    <n v="578"/>
    <m/>
    <m/>
    <s v=""/>
    <d v="2023-09-19T00:00:00"/>
    <s v="nurulfahmie.mohamedyasin@tm.com.my"/>
    <n v="34903"/>
    <n v="3000"/>
    <s v="Additional PO (SI/VO)"/>
    <s v="pertambahan 500m untuk kabel"/>
    <s v="TMone"/>
    <x v="0"/>
    <s v="H5G WBU FOC SPUR 12C DDTUM0418 KG LATI WAKAF BHARU"/>
    <e v="#N/A"/>
    <e v="#N/A"/>
    <m/>
    <d v="2023-06-27T00:00:00"/>
    <s v="WBU"/>
    <s v="Network Contractor"/>
    <m/>
    <m/>
    <m/>
    <n v="3400038524"/>
    <m/>
    <s v="[{&quot;name&quot;:&quot;HIGHLIGHT PO SI - H5G WBU FOC SPUR 12C DDTUM0_Nurulfahmie Binti Mo.pdf&quot;,&quot;link&quot;:&quot;https://tm365-my.sharepoint.com/personal/badruznasrin_basri_tm_com_my/Documents/Apps/Microsoft%20Forms/Request%20New%20PR/Question%202/HIGHLIGHT%20PO%20SI%20-%20H5G%20WBU%20FOC%20SPUR%2012C%20DDTUM0_Nurulfahmie%20Binti%20Mo.pdf&quot;,&quot;id&quot;:&quot;01KO5DXPXY45ELE3D5PFDJ7J4SQ3HCOTEK&quot;,&quot;type&quot;:null,&quot;size&quot;:449537,&quot;referenceId&quot;:&quot;01KO5DXPXUPARRCS6LWRBYBWTUUM5DK5ER&quot;,&quot;driveId&quot;:&quot;b!GENIO6DB3UWzdulNK6evrT-LvdyhA0VIokS4fxAfqZJ9NS0deS_ETJs3VRRJUVZM&quot;,&quot;status&quot;:1,&quot;uploadSessionUrl&quot;:null},{&quot;name&quot;:&quot;image001_Nurulfahmie Binti Mo.png&quot;,&quot;link&quot;:&quot;https://tm365-my.sharepoint.com/personal/badruznasrin_basri_tm_com_my/Documents/Apps/Microsoft%20Forms/Request%20New%20PR/Question%202/image001_Nurulfahmie%20Binti%20Mo.png&quot;,&quot;id&quot;:&quot;01KO5DXPQ25AFXN237WFHK7RLJNTNOTI3Q&quot;,&quot;type&quot;:null,&quot;size&quot;:97649,&quot;referenceId&quot;:&quot;01KO5DXPXUPARRCS6LWRBYBWTUUM5DK5ER&quot;,&quot;driveId&quot;:&quot;b!GENIO6DB3UWzdulNK6evrT-LvdyhA0VIokS4fxAfqZJ9NS0deS_ETJs3VRRJUVZM&quot;,&quot;status&quot;:1,&quot;uploadSessionUrl&quot;:null},{&quot;name&quot;:&quot;PHOTO - H5G WBU FOC SPUR 12C DDTUM0418 KG LAT_Nurulfahmie Binti Mo 1.pdf&quot;,&quot;link&quot;:&quot;https://tm365-my.sharepoint.com/personal/badruznasrin_basri_tm_com_my/Documents/Apps/Microsoft%20Forms/Request%20New%20PR/Question%202/PHOTO%20-%20H5G%20WBU%20FOC%20SPUR%2012C%20DDTUM0418%20KG%20LAT_Nurulfahmie%20Binti%20Mo%201.pdf&quot;,&quot;id&quot;:&quot;01KO5DXPSR276DOSH2X5EJO3TLBMRNW3VR&quot;,&quot;type&quot;:null,&quot;size&quot;:518531,&quot;referenceId&quot;:&quot;01KO5DXPXUPARRCS6LWRBYBWTUUM5DK5ER&quot;,&quot;driveId&quot;:&quot;b!GENIO6DB3UWzdulNK6evrT-LvdyhA0VIokS4fxAfqZJ9NS0deS_ETJs3VRRJUVZM&quot;,&quot;status&quot;:1,&quot;uploadSessionUrl&quot;:null},{&quot;name&quot;:&quot;PO SI - H5G WBU FOC SPUR 12C DDTUM0418 KG LAT_Nurulfahmie Binti Mo 1.pdf&quot;,&quot;link&quot;:&quot;https://tm365-my.sharepoint.com/personal/badruznasrin_basri_tm_com_my/Documents/Apps/Microsoft%20Forms/Request%20New%20PR/Question%202/PO%20SI%20-%20H5G%20WBU%20FOC%20SPUR%2012C%20DDTUM0418%20KG%20LAT_Nurulfahmie%20Binti%20Mo%201.pdf&quot;,&quot;id&quot;:&quot;01KO5DXPQ2HWWNZ6GI7FHJUASP3QIOETEE&quot;,&quot;type&quot;:null,&quot;size&quot;:526477,&quot;referenceId&quot;:&quot;01KO5DXPXUPARRCS6LWRBYBWTUUM5DK5ER&quot;,&quot;driveId&quot;:&quot;b!GENIO6DB3UWzdulNK6evrT-LvdyhA0VIokS4fxAfqZJ9NS0deS_ETJs3VRRJUVZM&quot;,&quot;status&quot;:1,&quot;uploadSessionUrl&quot;:null}]"/>
    <m/>
    <m/>
    <m/>
    <m/>
    <m/>
    <m/>
    <m/>
    <m/>
    <m/>
    <m/>
    <m/>
    <m/>
    <m/>
    <m/>
  </r>
  <r>
    <n v="901"/>
    <s v="Nurul Huda binti Umran"/>
    <s v="12. Duplicate Request"/>
    <m/>
    <s v=""/>
    <m/>
    <s v="KEL"/>
    <m/>
    <s v="H5G2301077"/>
    <m/>
    <s v="TMEA/236105"/>
    <m/>
    <s v="PAC2311425"/>
    <m/>
    <s v="KEL-TMM-0043-TP"/>
    <m/>
    <m/>
    <n v="0"/>
    <s v="PO Issued"/>
    <e v="#REF!"/>
    <x v="0"/>
    <s v="CPPM-PR"/>
    <n v="579"/>
    <m/>
    <m/>
    <s v=""/>
    <d v="2023-09-19T00:00:00"/>
    <s v="mlailani@tm.com.my"/>
    <n v="136436"/>
    <n v="18481.5"/>
    <s v="First PO"/>
    <m/>
    <s v="TMG"/>
    <x v="0"/>
    <s v="H5G BCK FOC SPUR 12C DDPSP0344 JJHNPSRPTH BACHOK"/>
    <e v="#N/A"/>
    <e v="#N/A"/>
    <m/>
    <d v="2023-08-31T00:00:00"/>
    <s v="BCK"/>
    <s v="Network Contractor"/>
    <m/>
    <m/>
    <m/>
    <n v="3400039849"/>
    <m/>
    <m/>
    <m/>
    <m/>
    <m/>
    <m/>
    <m/>
    <m/>
    <m/>
    <m/>
    <m/>
    <m/>
    <m/>
    <m/>
    <m/>
    <m/>
  </r>
  <r>
    <n v="902"/>
    <s v="Muhammad Hafizzuddin Bin Mohd Noor"/>
    <s v="8.1 Queried - to remove PU item"/>
    <d v="2023-09-21T00:00:00"/>
    <s v=""/>
    <m/>
    <s v="Johor Selatan"/>
    <m/>
    <s v="H5G2205534"/>
    <m/>
    <s v="TMSA/224746"/>
    <m/>
    <s v="PAC2302200"/>
    <m/>
    <s v="JS-RSP-0906-TP"/>
    <m/>
    <m/>
    <n v="0"/>
    <s v="Queried - Require More Information From NeC/AND"/>
    <e v="#REF!"/>
    <x v="0"/>
    <s v="CPPM-PR"/>
    <n v="580"/>
    <m/>
    <m/>
    <s v=""/>
    <d v="2023-09-19T00:00:00"/>
    <s v="atiqah.kamis@tm.com.my"/>
    <n v="9522"/>
    <n v="2681.35"/>
    <s v="Additional PO (SI/VO)"/>
    <s v="KERJA-KERJA PENARIKAN FIBER UG DITUKAR KE OH DISEBABKAN DUCTING SEDIA ADA ROSAK SEPANJANG 150M AKIBAT PENANAMAN PAIP SAJ"/>
    <s v="TMG"/>
    <x v="0"/>
    <s v="HORIZON 5G MAIN FOC KC_F14 (192C) KUKUP-JALAN SERKA TG PIAI"/>
    <e v="#N/A"/>
    <e v="#N/A"/>
    <m/>
    <d v="2023-10-30T00:00:00"/>
    <s v="KC"/>
    <s v="Network Contractor"/>
    <m/>
    <m/>
    <m/>
    <n v="3400039002"/>
    <m/>
    <s v="[{&quot;name&quot;:&quot;SI HORIZON 5G MAIN FOC KC F14 (192C) KUKUP-JA_Siti Nur Atiqah Bint.pdf&quot;,&quot;link&quot;:&quot;https://tm365-my.sharepoint.com/personal/badruznasrin_basri_tm_com_my/Documents/Apps/Microsoft%20Forms/Request%20New%20PR/Question%202/SI%20HORIZON%205G%20MAIN%20FOC%20KC%20F14%20(192C)%20KUKUP-JA_Siti%20Nur%20Atiqah%20Bint.pdf&quot;,&quot;id&quot;:&quot;01KO5DXPWXXGCUWX7435CJE435FI66WYSA&quot;,&quot;type&quot;:null,&quot;size&quot;:1470954,&quot;referenceId&quot;:&quot;01KO5DXPXUPARRCS6LWRBYBWTUUM5DK5ER&quot;,&quot;driveId&quot;:&quot;b!GENIO6DB3UWzdulNK6evrT-LvdyhA0VIokS4fxAfqZJ9NS0deS_ETJs3VRRJUVZM&quot;,&quot;status&quot;:1,&quot;uploadSessionUrl&quot;:null}]"/>
    <m/>
    <m/>
    <m/>
    <m/>
    <m/>
    <m/>
    <m/>
    <m/>
    <m/>
    <m/>
    <m/>
    <m/>
    <m/>
    <m/>
  </r>
  <r>
    <n v="903"/>
    <s v="Muhammad Hafizzuddin Bin Mohd Noor"/>
    <s v="10.0 Sent to CPA for PR Creation"/>
    <m/>
    <s v=""/>
    <m/>
    <s v="Johor Selatan"/>
    <m/>
    <s v="GOV2305329"/>
    <m/>
    <s v="TMSA/233054"/>
    <m/>
    <s v="PAC2310787"/>
    <m/>
    <s v="JS-KZK-0729"/>
    <m/>
    <m/>
    <n v="0"/>
    <s v="PR Creation"/>
    <e v="#REF!"/>
    <x v="0"/>
    <s v="CPPM-PR"/>
    <n v="581"/>
    <m/>
    <m/>
    <s v=""/>
    <d v="2023-09-19T00:00:00"/>
    <s v="atiqah.kamis@tm.com.my"/>
    <n v="4829"/>
    <n v="560"/>
    <s v="Additional PO (SI/VO)"/>
    <s v="KERJA-KERJA PEMASANGAN NID "/>
    <s v="TMone"/>
    <x v="4"/>
    <s v="MYGOV*NET-KONSOLIDASI (JB BLOK A)-WISMA PERSEKUTUAN JALAN AIR MOLEK (IPME)-JB"/>
    <e v="#N/A"/>
    <e v="#N/A"/>
    <m/>
    <d v="2023-08-20T00:00:00"/>
    <s v="JB"/>
    <s v="Network Contractor"/>
    <m/>
    <m/>
    <m/>
    <n v="3400039025"/>
    <m/>
    <s v="[{&quot;name&quot;:&quot;SI NID MYGOV KOSOLIDASI (JB BLOK A) WISMA PER_Siti Nur Atiqah Bint.pdf&quot;,&quot;link&quot;:&quot;https://tm365-my.sharepoint.com/personal/badruznasrin_basri_tm_com_my/Documents/Apps/Microsoft%20Forms/Request%20New%20PR/Question%202/SI%20NID%20MYGOV%20KOSOLIDASI%20(JB%20BLOK%20A)%20WISMA%20PER_Siti%20Nur%20Atiqah%20Bint.pdf&quot;,&quot;id&quot;:&quot;01KO5DXPUAPQRUPAWJHRHYUER2HQL2IZPW&quot;,&quot;type&quot;:null,&quot;size&quot;:359276,&quot;referenceId&quot;:&quot;01KO5DXPXUPARRCS6LWRBYBWTUUM5DK5ER&quot;,&quot;driveId&quot;:&quot;b!GENIO6DB3UWzdulNK6evrT-LvdyhA0VIokS4fxAfqZJ9NS0deS_ETJs3VRRJUVZM&quot;,&quot;status&quot;:1,&quot;uploadSessionUrl&quot;:null}]"/>
    <m/>
    <m/>
    <m/>
    <m/>
    <m/>
    <m/>
    <m/>
    <m/>
    <m/>
    <m/>
    <m/>
    <m/>
    <m/>
    <m/>
  </r>
  <r>
    <n v="904"/>
    <s v="Muhammad Hafizzuddin Bin Mohd Noor"/>
    <s v="10.0 Sent to CPA for PR Creation"/>
    <m/>
    <s v=""/>
    <m/>
    <s v="Johor Selatan"/>
    <m/>
    <s v="GOV2305303"/>
    <m/>
    <s v="TMSA/233056 "/>
    <m/>
    <s v="PAC2310791"/>
    <m/>
    <s v="JS-KZK-0735"/>
    <m/>
    <m/>
    <n v="0"/>
    <s v="PR Creation"/>
    <e v="#REF!"/>
    <x v="0"/>
    <s v="CPPM-PR"/>
    <n v="582"/>
    <m/>
    <m/>
    <s v=""/>
    <d v="2023-09-19T00:00:00"/>
    <s v="atiqah.kamis@tm.com.my"/>
    <n v="7231"/>
    <n v="560"/>
    <s v="Additional PO (SI/VO)"/>
    <s v="KERJA-KERJA PEMASANGAN NID "/>
    <s v="TMone"/>
    <x v="4"/>
    <s v="MYGOV*NET-MOH-KLINIK KESIHATAN UTC JOHOR BAHRU (UTC JB) (KONSO)(IPME)-JB"/>
    <e v="#N/A"/>
    <e v="#N/A"/>
    <m/>
    <d v="2023-08-19T00:00:00"/>
    <s v="JB"/>
    <s v="Network Contractor"/>
    <m/>
    <m/>
    <m/>
    <n v="3400039025"/>
    <m/>
    <s v="[{&quot;name&quot;:&quot;SI NID MYGOV MOH-KLINIK KESIHATAN UTC JOHOR B_Siti Nur Atiqah Bint.pdf&quot;,&quot;link&quot;:&quot;https://tm365-my.sharepoint.com/personal/badruznasrin_basri_tm_com_my/Documents/Apps/Microsoft%20Forms/Request%20New%20PR/Question%202/SI%20NID%20MYGOV%20MOH-KLINIK%20KESIHATAN%20UTC%20JOHOR%20B_Siti%20Nur%20Atiqah%20Bint.pdf&quot;,&quot;id&quot;:&quot;01KO5DXPRJDBO7TCLCA5GZJUGGZNUSXZZR&quot;,&quot;type&quot;:null,&quot;size&quot;:366214,&quot;referenceId&quot;:&quot;01KO5DXPXUPARRCS6LWRBYBWTUUM5DK5ER&quot;,&quot;driveId&quot;:&quot;b!GENIO6DB3UWzdulNK6evrT-LvdyhA0VIokS4fxAfqZJ9NS0deS_ETJs3VRRJUVZM&quot;,&quot;status&quot;:1,&quot;uploadSessionUrl&quot;:null}]"/>
    <m/>
    <m/>
    <m/>
    <m/>
    <m/>
    <m/>
    <m/>
    <m/>
    <m/>
    <m/>
    <m/>
    <m/>
    <m/>
    <m/>
  </r>
  <r>
    <n v="905"/>
    <s v="Mohd Nasharulhisham Bin Mohd Nasir"/>
    <s v="11.0 PO Issued"/>
    <d v="2023-09-27T00:00:00"/>
    <s v="4902151608"/>
    <m/>
    <s v="ST"/>
    <m/>
    <s v="CPP2300020"/>
    <m/>
    <s v="TMCA/231856"/>
    <m/>
    <s v="PAC2310657"/>
    <m/>
    <s v="ST-PCO-0829-TP"/>
    <m/>
    <m/>
    <n v="0"/>
    <s v="PO Issued"/>
    <e v="#REF!"/>
    <x v="0"/>
    <s v="CPPM-PR"/>
    <n v="583"/>
    <m/>
    <m/>
    <s v=""/>
    <d v="2023-09-19T00:00:00"/>
    <s v="muhammadsyukri.abdullah@tm.com.my"/>
    <n v="99650"/>
    <n v="62582.54"/>
    <s v="First PO"/>
    <m/>
    <s v="Unifi"/>
    <x v="5"/>
    <s v="SRR CP ADD FTTH KNG C016 DP0038 CHINA COMMUNICATION CONSTRUCTION (ECRL)_x000a_"/>
    <e v="#N/A"/>
    <e v="#N/A"/>
    <m/>
    <d v="2023-09-13T00:00:00"/>
    <s v="KNG"/>
    <s v="Network Contractor"/>
    <m/>
    <m/>
    <m/>
    <n v="3400038918"/>
    <m/>
    <m/>
    <m/>
    <m/>
    <m/>
    <m/>
    <m/>
    <m/>
    <m/>
    <m/>
    <m/>
    <m/>
    <m/>
    <m/>
    <m/>
    <m/>
  </r>
  <r>
    <n v="906"/>
    <s v="Muhammad Hafizzuddin Bin Mohd Noor"/>
    <s v="10.0 Sent to CPA for PR Creation"/>
    <m/>
    <s v=""/>
    <m/>
    <s v="Johor Selatan"/>
    <m/>
    <s v="GOV2300875"/>
    <m/>
    <s v="TMSA/230787"/>
    <m/>
    <s v="PAC2307717"/>
    <m/>
    <s v="JS-KZK-0734_x0009_"/>
    <m/>
    <m/>
    <n v="0"/>
    <s v="PR Creation"/>
    <e v="#REF!"/>
    <x v="0"/>
    <s v="CPPM-PR"/>
    <n v="584"/>
    <m/>
    <m/>
    <s v=""/>
    <d v="2023-09-19T00:00:00"/>
    <s v="atiqah.kamis@tm.com.my"/>
    <n v="10007"/>
    <n v="560"/>
    <s v="Additional PO (SI/VO)"/>
    <s v="KERJA-KERJA PEMASANGAN NID "/>
    <s v="TMone"/>
    <x v="4"/>
    <s v="MYGOV*NET-KDN (JPN)-JABATAN PENDAFTARAN NEGARA (JPN) DAERAH KECIL KULAI(IPME)-KLI"/>
    <e v="#N/A"/>
    <e v="#N/A"/>
    <m/>
    <d v="2023-07-31T00:00:00"/>
    <s v="KLI"/>
    <s v="Network Contractor"/>
    <m/>
    <m/>
    <m/>
    <n v="3400039025"/>
    <m/>
    <s v="[{&quot;name&quot;:&quot;SI NID MYGOV KDN (JPN) JABATAN PENDAFTARAN NE_Siti Nur Atiqah Bint.pdf&quot;,&quot;link&quot;:&quot;https://tm365-my.sharepoint.com/personal/badruznasrin_basri_tm_com_my/Documents/Apps/Microsoft%20Forms/Request%20New%20PR/Question%202/SI%20NID%20MYGOV%20KDN%20(JPN)%20JABATAN%20PENDAFTARAN%20NE_Siti%20Nur%20Atiqah%20Bint.pdf&quot;,&quot;id&quot;:&quot;01KO5DXPSIXNOGZNKA35FZCFVCLB2OYKAX&quot;,&quot;type&quot;:null,&quot;size&quot;:362267,&quot;referenceId&quot;:&quot;01KO5DXPXUPARRCS6LWRBYBWTUUM5DK5ER&quot;,&quot;driveId&quot;:&quot;b!GENIO6DB3UWzdulNK6evrT-LvdyhA0VIokS4fxAfqZJ9NS0deS_ETJs3VRRJUVZM&quot;,&quot;status&quot;:1,&quot;uploadSessionUrl&quot;:null}]"/>
    <m/>
    <m/>
    <m/>
    <m/>
    <m/>
    <m/>
    <m/>
    <m/>
    <m/>
    <m/>
    <m/>
    <m/>
    <m/>
    <m/>
  </r>
  <r>
    <n v="907"/>
    <s v="Muhammad Hafizzuddin Bin Mohd Noor"/>
    <s v="10.0 Sent to CPA for PR Creation"/>
    <m/>
    <s v=""/>
    <m/>
    <s v="Johor Selatan"/>
    <m/>
    <s v="GOV2301105"/>
    <m/>
    <s v="TMSA/232254"/>
    <m/>
    <s v="PAC2307748"/>
    <m/>
    <s v="JS-KZK-0732"/>
    <m/>
    <m/>
    <n v="0"/>
    <s v="PR Creation"/>
    <e v="#REF!"/>
    <x v="0"/>
    <s v="CPPM-PR"/>
    <n v="585"/>
    <m/>
    <m/>
    <s v=""/>
    <d v="2023-09-19T00:00:00"/>
    <s v="atiqah.kamis@tm.com.my"/>
    <n v="6296"/>
    <n v="560"/>
    <s v="Additional PO (SI/VO)"/>
    <s v="KERJA-KERJA PEMASANGAN NID "/>
    <s v="TMone"/>
    <x v="4"/>
    <s v="MYGOV*NET-MOF (JKDM) KASTAM TG PELEPAS PELABUHAN TANJUNG PELEPAS GELANG PATAH (IPME)-TKU"/>
    <e v="#N/A"/>
    <e v="#N/A"/>
    <m/>
    <d v="2023-07-31T00:00:00"/>
    <s v="TKU"/>
    <s v="Network Contractor"/>
    <m/>
    <m/>
    <m/>
    <n v="3400039025"/>
    <m/>
    <s v="[{&quot;name&quot;:&quot;SI NID MYGOV MOF (JKDM) KASTAM TG PELEPAS PEL_Siti Nur Atiqah Bint.pdf&quot;,&quot;link&quot;:&quot;https://tm365-my.sharepoint.com/personal/badruznasrin_basri_tm_com_my/Documents/Apps/Microsoft%20Forms/Request%20New%20PR/Question%202/SI%20NID%20MYGOV%20MOF%20(JKDM)%20KASTAM%20TG%20PELEPAS%20PEL_Siti%20Nur%20Atiqah%20Bint.pdf&quot;,&quot;id&quot;:&quot;01KO5DXPTOFVMU6MNEZFE3DIWCJAXSCCY2&quot;,&quot;type&quot;:null,&quot;size&quot;:362329,&quot;referenceId&quot;:&quot;01KO5DXPXUPARRCS6LWRBYBWTUUM5DK5ER&quot;,&quot;driveId&quot;:&quot;b!GENIO6DB3UWzdulNK6evrT-LvdyhA0VIokS4fxAfqZJ9NS0deS_ETJs3VRRJUVZM&quot;,&quot;status&quot;:1,&quot;uploadSessionUrl&quot;:null}]"/>
    <m/>
    <m/>
    <m/>
    <m/>
    <m/>
    <m/>
    <m/>
    <m/>
    <m/>
    <m/>
    <m/>
    <m/>
    <m/>
    <m/>
  </r>
  <r>
    <n v="908"/>
    <s v="Yuhaniz Binti Baidzawi"/>
    <s v="11.0 PO Issued"/>
    <d v="2023-09-21T00:00:00"/>
    <s v="4902149562"/>
    <s v="4902149562"/>
    <s v="PRK"/>
    <m/>
    <s v="NRP2202881"/>
    <m/>
    <s v="TMNA/232264"/>
    <m/>
    <s v="PAC2308113"/>
    <m/>
    <s v="PRK-SHM-0084-TP"/>
    <m/>
    <m/>
    <n v="0"/>
    <s v="PO Issued"/>
    <e v="#REF!"/>
    <x v="0"/>
    <s v="CPPM-PR"/>
    <n v="586"/>
    <m/>
    <m/>
    <s v=""/>
    <d v="2023-09-19T00:00:00"/>
    <s v="khairuliman.jamaludin@tm.com.my"/>
    <n v="30821"/>
    <n v="144"/>
    <s v="Additional PO (SI/VO)"/>
    <s v="perlu tambahan 80m cable 12C IB di sebabkan plan awal untuk terminate pada joint yg dekat tidak dapat di buat kerana tidak ada free core. Perlu guna joint yg lebih jauh."/>
    <s v="TMG"/>
    <x v="3"/>
    <s v="UNIFI MOBILE (ADD_BF) BOU_C001 WEBE PEDI FELDA GUNUNG BESOUT 4"/>
    <e v="#N/A"/>
    <e v="#N/A"/>
    <m/>
    <d v="2023-07-28T00:00:00"/>
    <s v="BOU"/>
    <s v="Network Contractor"/>
    <m/>
    <m/>
    <m/>
    <n v="3400038793"/>
    <m/>
    <s v="[{&quot;name&quot;:&quot;2ND BOQ - UNIFI MOBILE BOU_C001 PEDI FELDA GU_Khairuliman Bin Jama.pdf&quot;,&quot;link&quot;:&quot;https://tm365-my.sharepoint.com/personal/badruznasrin_basri_tm_com_my/Documents/Apps/Microsoft%20Forms/Request%20New%20PR/Question%202/2ND%20BOQ%20-%20UNIFI%20MOBILE%20BOU_C001%20PEDI%20FELDA%20GU_Khairuliman%20Bin%20Jama.pdf&quot;,&quot;id&quot;:&quot;01KO5DXPVLYI5FK43LTNF2JWQV22QDQ4OH&quot;,&quot;type&quot;:null,&quot;size&quot;:1052108,&quot;referenceId&quot;:&quot;01KO5DXPXUPARRCS6LWRBYBWTUUM5DK5ER&quot;,&quot;driveId&quot;:&quot;b!GENIO6DB3UWzdulNK6evrT-LvdyhA0VIokS4fxAfqZJ9NS0deS_ETJs3VRRJUVZM&quot;,&quot;status&quot;:1,&quot;uploadSessionUrl&quot;:null}]"/>
    <m/>
    <m/>
    <m/>
    <m/>
    <m/>
    <m/>
    <m/>
    <m/>
    <m/>
    <m/>
    <m/>
    <m/>
    <m/>
    <m/>
  </r>
  <r>
    <n v="909"/>
    <s v="Muhammad Hafizzuddin Bin Mohd Noor"/>
    <s v="10.0 Sent to CPA for PR Creation"/>
    <m/>
    <s v=""/>
    <m/>
    <s v="Johor Selatan"/>
    <m/>
    <s v="GOV2301129"/>
    <m/>
    <s v="TMSA/230785"/>
    <m/>
    <s v="PAC2309604"/>
    <m/>
    <s v="JS-KZK-0730"/>
    <m/>
    <m/>
    <n v="0"/>
    <s v="PR Creation"/>
    <e v="#REF!"/>
    <x v="0"/>
    <s v="CPPM-PR"/>
    <n v="587"/>
    <m/>
    <m/>
    <s v=""/>
    <d v="2023-09-19T00:00:00"/>
    <s v="atiqah.kamis@tm.com.my"/>
    <n v="8192"/>
    <n v="560"/>
    <s v="Additional PO (SI/VO)"/>
    <s v="KERJA-KERJA PEMASANGAN NID "/>
    <s v="TMone"/>
    <x v="4"/>
    <s v="MYGOV*NET-MOF (JKDM) KASTAM DUTY FREE ZONE STULANG LAUT JOHOR BAHRU (IPME)-JB"/>
    <e v="#N/A"/>
    <e v="#N/A"/>
    <m/>
    <d v="2023-07-31T00:00:00"/>
    <s v="JB"/>
    <s v="Network Contractor"/>
    <m/>
    <m/>
    <m/>
    <n v="3400039025"/>
    <m/>
    <s v="[{&quot;name&quot;:&quot;SI NID MYGOV MOF (JKDM) KASTAM DUTY FREE ZONE_Siti Nur Atiqah Bint.pdf&quot;,&quot;link&quot;:&quot;https://tm365-my.sharepoint.com/personal/badruznasrin_basri_tm_com_my/Documents/Apps/Microsoft%20Forms/Request%20New%20PR/Question%202/SI%20NID%20MYGOV%20MOF%20(JKDM)%20KASTAM%20DUTY%20FREE%20ZONE_Siti%20Nur%20Atiqah%20Bint.pdf&quot;,&quot;id&quot;:&quot;01KO5DXPTBSQQEYVJSYVAYD5HN2N647NPR&quot;,&quot;type&quot;:null,&quot;size&quot;:356158,&quot;referenceId&quot;:&quot;01KO5DXPXUPARRCS6LWRBYBWTUUM5DK5ER&quot;,&quot;driveId&quot;:&quot;b!GENIO6DB3UWzdulNK6evrT-LvdyhA0VIokS4fxAfqZJ9NS0deS_ETJs3VRRJUVZM&quot;,&quot;status&quot;:1,&quot;uploadSessionUrl&quot;:null}]"/>
    <m/>
    <m/>
    <m/>
    <m/>
    <m/>
    <m/>
    <m/>
    <m/>
    <m/>
    <m/>
    <m/>
    <m/>
    <m/>
    <m/>
  </r>
  <r>
    <n v="910"/>
    <s v="Muhammad Hafizzuddin Bin Mohd Noor"/>
    <s v="10.0 Sent to CPA for PR Creation"/>
    <m/>
    <s v=""/>
    <m/>
    <s v="Johor Selatan"/>
    <m/>
    <s v="GOV2305275"/>
    <m/>
    <s v="TMSA/232583"/>
    <m/>
    <s v="PAC2310506"/>
    <m/>
    <s v="JS-KZK-0728"/>
    <m/>
    <m/>
    <n v="0"/>
    <s v="PR Creation"/>
    <e v="#REF!"/>
    <x v="0"/>
    <s v="CPPM-PR"/>
    <n v="588"/>
    <m/>
    <m/>
    <s v=""/>
    <d v="2023-09-19T00:00:00"/>
    <s v="atiqah.kamis@tm.com.my"/>
    <n v="12478"/>
    <n v="560"/>
    <s v="Additional PO (SI/VO)"/>
    <s v="KERJA-KERJA PEMASANGAN NID "/>
    <s v="TMone"/>
    <x v="4"/>
    <s v="MYGOV*NET-KONSOLIDASI (KWSP JB)-JABATAN PEMBANGUNAN KEMAHIRAN WILAYAH SELATAN (KWSP JB) (KONSO)(IPME)-JB"/>
    <e v="#N/A"/>
    <e v="#N/A"/>
    <m/>
    <d v="2023-08-15T00:00:00"/>
    <s v="JB"/>
    <s v="Network Contractor"/>
    <m/>
    <m/>
    <m/>
    <n v="3400039025"/>
    <m/>
    <s v="[{&quot;name&quot;:&quot;SI NID MYGOV KONSOLIDASI (KWSP JB) - JABATAN_Siti Nur Atiqah Bint.pdf&quot;,&quot;link&quot;:&quot;https://tm365-my.sharepoint.com/personal/badruznasrin_basri_tm_com_my/Documents/Apps/Microsoft%20Forms/Request%20New%20PR/Question%202/SI%20NID%20MYGOV%20KONSOLIDASI%20(KWSP%20JB)%20-%20JABATAN_Siti%20Nur%20Atiqah%20Bint.pdf&quot;,&quot;id&quot;:&quot;01KO5DXPQHJVIJXOXLO5FLJUQHRRN5QRRO&quot;,&quot;type&quot;:null,&quot;size&quot;:375191,&quot;referenceId&quot;:&quot;01KO5DXPXUPARRCS6LWRBYBWTUUM5DK5ER&quot;,&quot;driveId&quot;:&quot;b!GENIO6DB3UWzdulNK6evrT-LvdyhA0VIokS4fxAfqZJ9NS0deS_ETJs3VRRJUVZM&quot;,&quot;status&quot;:1,&quot;uploadSessionUrl&quot;:null}]"/>
    <m/>
    <m/>
    <m/>
    <m/>
    <m/>
    <m/>
    <m/>
    <m/>
    <m/>
    <m/>
    <m/>
    <m/>
    <m/>
    <m/>
  </r>
  <r>
    <n v="911"/>
    <s v="Ahmad Idrus Bin Abdul Talib"/>
    <s v="9.0 Insufficient Budget"/>
    <d v="2023-09-19T00:00:00"/>
    <s v="Pending RPKA Fin approval (En.Farid &amp; En.Hidzir). PAC2310373 - RPKA-FIN-TMCA/231843-1"/>
    <m/>
    <s v="PJ"/>
    <m/>
    <s v="NRP2302654"/>
    <m/>
    <s v="TMCA/231843"/>
    <m/>
    <s v="PAC2310373"/>
    <m/>
    <s v="PJ-ABX-0001-TP"/>
    <m/>
    <m/>
    <n v="0"/>
    <s v="Insufficient Budget"/>
    <e v="#REF!"/>
    <x v="0"/>
    <s v="CPPM-PR"/>
    <n v="589"/>
    <m/>
    <m/>
    <s v=""/>
    <d v="2023-09-19T00:00:00"/>
    <s v="engkuintan@tm.com.my"/>
    <n v="18117.759999999998"/>
    <n v="8805.15"/>
    <s v="Additional PO (SI/VO)"/>
    <s v="terdapat perubahan kerja di site. dari kerja -kerja reapir ducting, terpaksa di tambah dengan kerja-kerja tambahan new ducting"/>
    <s v="TMone"/>
    <x v="1"/>
    <s v="NRP CWS LTS 2W OPEN CUT KWASA KWSP KDDC"/>
    <e v="#N/A"/>
    <e v="#N/A"/>
    <m/>
    <d v="2023-09-21T00:00:00"/>
    <s v="LTS"/>
    <s v="Network Contractor"/>
    <m/>
    <m/>
    <m/>
    <n v="3400039045"/>
    <s v="KUMPULAN ABEX SDN. BHD."/>
    <s v="[{&quot;name&quot;:&quot;BOQ SI TMCA231843 - NRP CWS LTS 2W OPEN CUT K_Engku Intan Norazlin.pdf&quot;,&quot;link&quot;:&quot;https://tm365-my.sharepoint.com/personal/badruznasrin_basri_tm_com_my/Documents/Apps/Microsoft%20Forms/Request%20New%20PR/Question%202/BOQ%20SI%20TMCA231843%20-%20NRP%20CWS%20LTS%202W%20OPEN%20CUT%20K_Engku%20Intan%20Norazlin.pdf&quot;,&quot;id&quot;:&quot;01KO5DXPSYZS3HWC2EIBBZAS4TALTM77RB&quot;,&quot;type&quot;:null,&quot;size&quot;:108492,&quot;referenceId&quot;:&quot;01KO5DXPXUPARRCS6LWRBYBWTUUM5DK5ER&quot;,&quot;driveId&quot;:&quot;b!GENIO6DB3UWzdulNK6evrT-LvdyhA0VIokS4fxAfqZJ9NS0deS_ETJs3VRRJUVZM&quot;,&quot;status&quot;:1,&quot;uploadSessionUrl&quot;:null}]"/>
    <m/>
    <m/>
    <m/>
    <m/>
    <m/>
    <m/>
    <m/>
    <m/>
    <m/>
    <m/>
    <m/>
    <m/>
    <m/>
    <m/>
  </r>
  <r>
    <n v="912"/>
    <s v="Suhanizar Bin Sekeri"/>
    <s v="11.0 PO Issued"/>
    <m/>
    <n v="4902151482"/>
    <s v="4902151482"/>
    <s v="PG"/>
    <m/>
    <s v="RER2000036"/>
    <m/>
    <s v="TMNC/230022"/>
    <m/>
    <s v="PAC2303220"/>
    <m/>
    <s v="CNFD-ERA-0037-TP"/>
    <m/>
    <m/>
    <n v="0"/>
    <s v="PO Issued"/>
    <e v="#REF!"/>
    <x v="0"/>
    <s v="CPPM-PR"/>
    <n v="590"/>
    <m/>
    <m/>
    <s v=""/>
    <d v="2023-09-19T00:00:00"/>
    <s v="izaidi@tm.com.my"/>
    <n v="118197"/>
    <n v="63625"/>
    <s v="Additional PO (SI/VO)"/>
    <s v="Permulaan BOQ utk PO1 hanya 3 batang shj yg menunjukkan cable CTRF. apabila disemak menggunakan OTDR bersama NMO berbaki 6 batang lagi cable yg terlibat. Recover cable perlu dilaksanakan utk membolehkan cable baru masuk. "/>
    <s v="GNT"/>
    <x v="3"/>
    <s v="RMK11 FOC JALAN ARUMUGAM PILLAI"/>
    <e v="#N/A"/>
    <e v="#N/A"/>
    <m/>
    <d v="2023-12-30T00:00:00"/>
    <s v="BM"/>
    <s v="Network Contractor"/>
    <m/>
    <m/>
    <m/>
    <n v="3400039029"/>
    <m/>
    <s v="[{&quot;name&quot;:&quot;BOQ 2ND TMNC230022 RMK 11 FOC JALAN ARUMUGAM_Zaidi Bin Ishak.pdf&quot;,&quot;link&quot;:&quot;https://tm365-my.sharepoint.com/personal/badruznasrin_basri_tm_com_my/Documents/Apps/Microsoft%20Forms/Request%20New%20PR/Question%202/BOQ%202ND%20TMNC230022%20RMK%2011%20FOC%20JALAN%20ARUMUGAM_Zaidi%20Bin%20Ishak.pdf&quot;,&quot;id&quot;:&quot;01KO5DXPTMXWBY7NBP3FH2QDSLA2EQ3Q5Z&quot;,&quot;type&quot;:null,&quot;size&quot;:638959,&quot;referenceId&quot;:&quot;01KO5DXPXUPARRCS6LWRBYBWTUUM5DK5ER&quot;,&quot;driveId&quot;:&quot;b!GENIO6DB3UWzdulNK6evrT-LvdyhA0VIokS4fxAfqZJ9NS0deS_ETJs3VRRJUVZM&quot;,&quot;status&quot;:1,&quot;uploadSessionUrl&quot;:null}]"/>
    <m/>
    <m/>
    <m/>
    <m/>
    <m/>
    <m/>
    <m/>
    <m/>
    <m/>
    <m/>
    <m/>
    <m/>
    <m/>
    <m/>
  </r>
  <r>
    <n v="913"/>
    <s v="Nur Fauziah Binti Abdullah Shuhaimy"/>
    <s v="11.0 PO Issued"/>
    <d v="2023-09-18T00:00:00"/>
    <s v="PO : 4902148807"/>
    <s v="4902148807"/>
    <s v="MK"/>
    <m/>
    <s v="CPP2300026"/>
    <m/>
    <s v="TMSA/233129"/>
    <m/>
    <s v="PAC2311859"/>
    <m/>
    <s v="MK-SOJ-0240-TP"/>
    <m/>
    <m/>
    <n v="0"/>
    <s v="PO Issued"/>
    <e v="#REF!"/>
    <x v="0"/>
    <s v="Email"/>
    <m/>
    <m/>
    <m/>
    <s v=""/>
    <d v="2023-09-18T00:00:00"/>
    <m/>
    <m/>
    <n v="2429.84"/>
    <s v="First PO"/>
    <s v="HDD ITEM NOT INCLUDED IN FIRST PO"/>
    <s v="Unifi"/>
    <x v="3"/>
    <s v="CPP HSBB2 FTTH (ADD) MC C017 WISMA TELADAN SETIA JLN BATU BERENDAM- CS,SSKA,SSTA"/>
    <e v="#N/A"/>
    <e v="#N/A"/>
    <m/>
    <d v="2023-09-18T00:00:00"/>
    <s v="MC"/>
    <m/>
    <m/>
    <m/>
    <m/>
    <m/>
    <m/>
    <m/>
    <m/>
    <m/>
    <m/>
    <m/>
    <m/>
    <m/>
    <m/>
    <m/>
    <m/>
    <m/>
    <m/>
    <m/>
    <m/>
    <m/>
  </r>
  <r>
    <n v="914"/>
    <s v="Hazrin Bin Mohammad"/>
    <s v="11.0 PO Issued"/>
    <d v="2023-09-22T00:00:00"/>
    <s v="22/9 : PO 4902150270"/>
    <n v="4902150270"/>
    <s v="PRK"/>
    <m/>
    <s v="H5G2206081"/>
    <m/>
    <s v="TMNA/225066"/>
    <s v="DCCAM0121"/>
    <s v="PAC2301416"/>
    <m/>
    <s v="PRK-SHM-0073-TP"/>
    <m/>
    <m/>
    <n v="0"/>
    <s v="PO Issued"/>
    <e v="#REF!"/>
    <x v="0"/>
    <s v="Additional 5g-91"/>
    <n v="9"/>
    <m/>
    <m/>
    <s v="5g-91"/>
    <d v="2023-09-19T00:00:00"/>
    <m/>
    <m/>
    <m/>
    <m/>
    <m/>
    <s v="TMG"/>
    <x v="0"/>
    <s v="H5G FOC CH_F24 SPUR (12C) CSR DCCAM0121 _COPTHORNEHOTELCAMERONHIGHLANDS_CH COPTHORNE HOTEL"/>
    <e v="#N/A"/>
    <e v="#N/A"/>
    <m/>
    <m/>
    <m/>
    <m/>
    <m/>
    <m/>
    <m/>
    <n v="3400038793"/>
    <s v="SH MENTARI SDN. BHD."/>
    <m/>
    <m/>
    <m/>
    <m/>
    <m/>
    <m/>
    <m/>
    <m/>
    <m/>
    <m/>
    <m/>
    <m/>
    <m/>
    <m/>
    <m/>
  </r>
  <r>
    <n v="915"/>
    <s v="Muhammad Hafizzuddin Bin Mohd Noor"/>
    <s v="11.0 PO Issued"/>
    <m/>
    <m/>
    <m/>
    <s v="JU"/>
    <m/>
    <e v="#N/A"/>
    <m/>
    <s v="TMSA/233317"/>
    <s v="DJMER1351"/>
    <s v="PAC2312212"/>
    <m/>
    <m/>
    <m/>
    <m/>
    <n v="0"/>
    <s v="PO Issued"/>
    <e v="#REF!"/>
    <x v="0"/>
    <s v="Additional 5g-91"/>
    <n v="13"/>
    <m/>
    <m/>
    <s v="5g-91"/>
    <d v="2023-09-19T00:00:00"/>
    <m/>
    <m/>
    <m/>
    <m/>
    <m/>
    <s v="TMG"/>
    <x v="0"/>
    <m/>
    <e v="#N/A"/>
    <e v="#N/A"/>
    <m/>
    <m/>
    <m/>
    <m/>
    <m/>
    <m/>
    <m/>
    <m/>
    <m/>
    <m/>
    <m/>
    <m/>
    <m/>
    <m/>
    <m/>
    <m/>
    <m/>
    <m/>
    <m/>
    <m/>
    <m/>
    <m/>
    <m/>
    <m/>
  </r>
  <r>
    <n v="916"/>
    <s v="Ahmad Idrus Bin Abdul Talib"/>
    <s v="11.0 PO Issued"/>
    <m/>
    <s v="4902139527 , 4902062318"/>
    <m/>
    <s v="MSC"/>
    <m/>
    <s v="H5G2202636"/>
    <m/>
    <s v="TMCA/224865,TMCA/224866"/>
    <s v="DWPPJ0842"/>
    <s v="PAC2218537"/>
    <m/>
    <s v="MSC-MON-0029-TP,MSC-NET-0045-TP"/>
    <m/>
    <m/>
    <n v="0"/>
    <s v="PO Issued"/>
    <e v="#REF!"/>
    <x v="0"/>
    <s v="Additional 5g-91"/>
    <n v="15"/>
    <m/>
    <m/>
    <s v="5g-91"/>
    <d v="2023-09-19T00:00:00"/>
    <m/>
    <m/>
    <m/>
    <m/>
    <m/>
    <s v="TMG"/>
    <x v="0"/>
    <s v="DWPPJ0842_PRESINT16"/>
    <e v="#N/A"/>
    <e v="#N/A"/>
    <m/>
    <m/>
    <s v="PUJ"/>
    <m/>
    <s v="MSC-MON-0029-TP, MSC-NET-0045-TP"/>
    <m/>
    <m/>
    <m/>
    <s v="NET ACCESS SOLUTION &amp; MONT GLOBAL"/>
    <m/>
    <m/>
    <m/>
    <m/>
    <m/>
    <m/>
    <m/>
    <m/>
    <m/>
    <m/>
    <m/>
    <m/>
    <m/>
    <m/>
    <m/>
  </r>
  <r>
    <n v="917"/>
    <s v="Hazrin Bin Mohammad"/>
    <s v="11.0 PO Issued"/>
    <d v="2023-09-20T00:00:00"/>
    <s v="4902150490"/>
    <s v="4902150490"/>
    <s v="KD/PR"/>
    <m/>
    <s v="H5G2301277"/>
    <m/>
    <s v="TMNA/232690"/>
    <s v="DKKMD0249"/>
    <s v="PAC2312247"/>
    <m/>
    <s v="KD/PL-RAZ-0603-TP"/>
    <m/>
    <m/>
    <n v="0"/>
    <s v="PO Issued"/>
    <e v="#REF!"/>
    <x v="0"/>
    <s v="Additional 5g-91"/>
    <n v="28"/>
    <s v="5G CPQ-OCT"/>
    <s v="P1"/>
    <m/>
    <d v="2023-09-19T00:00:00"/>
    <m/>
    <m/>
    <m/>
    <m/>
    <m/>
    <s v="TMG"/>
    <x v="0"/>
    <s v="H5G_FOC SP F57_F58 CSR DKKMD0249_BDRPUTERIJAYASUNGAIPETANI"/>
    <e v="#N/A"/>
    <e v="#N/A"/>
    <m/>
    <m/>
    <m/>
    <m/>
    <m/>
    <m/>
    <m/>
    <n v="3400038882"/>
    <s v="RAZTEL SDN. BHD."/>
    <m/>
    <m/>
    <m/>
    <m/>
    <m/>
    <m/>
    <m/>
    <m/>
    <m/>
    <m/>
    <m/>
    <m/>
    <m/>
    <s v="DKKMD0249_BDRPUTERIJAYASUNGAIPETANI"/>
    <m/>
  </r>
  <r>
    <n v="918"/>
    <s v="Mohd Azrul Nizam Bin Aziz"/>
    <s v="12. In WWPO"/>
    <m/>
    <s v=""/>
    <m/>
    <s v="KD/PR"/>
    <m/>
    <s v="H5G2206107"/>
    <m/>
    <s v="TMNA/225060"/>
    <s v="DKKMD0199"/>
    <s v="PAC2223286"/>
    <m/>
    <s v="KD/PL-ABS-0339-TP"/>
    <m/>
    <m/>
    <n v="0"/>
    <s v="In WWPO"/>
    <e v="#REF!"/>
    <x v="0"/>
    <s v="Additional 5g-91"/>
    <n v="45"/>
    <s v="5G CPQ-OCT"/>
    <s v="P1"/>
    <m/>
    <d v="2023-09-19T00:00:00"/>
    <m/>
    <m/>
    <m/>
    <m/>
    <m/>
    <s v="TMG"/>
    <x v="0"/>
    <s v="H5G_FOC SP F58/F59 24C CSR DKKMD0199_CENTRALSQUARE (DNB_HORIZON 5G)"/>
    <e v="#N/A"/>
    <e v="#N/A"/>
    <m/>
    <m/>
    <m/>
    <m/>
    <m/>
    <m/>
    <m/>
    <n v="3400038494"/>
    <s v="ABSOLUTE BASE SDN. BHD."/>
    <m/>
    <m/>
    <m/>
    <m/>
    <m/>
    <m/>
    <m/>
    <m/>
    <m/>
    <m/>
    <m/>
    <m/>
    <m/>
    <s v="DKKMD0199_CENTRALSQUARE"/>
    <m/>
  </r>
  <r>
    <n v="919"/>
    <s v="Yuhaniz Binti Baidzawi"/>
    <s v="11.0 PO Issued"/>
    <d v="2023-09-21T00:00:00"/>
    <s v="24/9 : PO 4902150445 LOR Approved"/>
    <n v="4902150445"/>
    <s v="PRK"/>
    <m/>
    <s v="H5G2301123"/>
    <m/>
    <s v="TMNA/232631"/>
    <s v="DAMJG0546"/>
    <s v="PAC2312205"/>
    <m/>
    <s v="PRK-SNR-0105-TP"/>
    <m/>
    <m/>
    <n v="0"/>
    <s v="PO Issued"/>
    <e v="#REF!"/>
    <x v="0"/>
    <s v="Additional 5g-91"/>
    <n v="48"/>
    <m/>
    <m/>
    <s v="5g-91"/>
    <d v="2023-09-19T00:00:00"/>
    <m/>
    <m/>
    <m/>
    <m/>
    <m/>
    <s v="TMG"/>
    <x v="0"/>
    <s v="H5G FOC AT_F15 SPUR (12C) CSR DAMJG0546_KGAYERTAWAR_AT_x000a_KAMPUNG AYER TAWAR"/>
    <e v="#N/A"/>
    <e v="#N/A"/>
    <m/>
    <m/>
    <m/>
    <m/>
    <m/>
    <m/>
    <m/>
    <n v="3400038940"/>
    <s v="SINOR TECHNOLOGY SDN. BHD."/>
    <m/>
    <m/>
    <m/>
    <m/>
    <m/>
    <m/>
    <m/>
    <m/>
    <m/>
    <m/>
    <m/>
    <m/>
    <m/>
    <m/>
    <m/>
  </r>
  <r>
    <n v="920"/>
    <s v="Mohd Azrul Nizam Bin Aziz"/>
    <s v="11.0 PO Issued"/>
    <m/>
    <s v="4902150521"/>
    <m/>
    <s v="KD/PR"/>
    <m/>
    <s v="H5G2301332"/>
    <m/>
    <s v="TMNA/232706"/>
    <s v="DKKBP0320"/>
    <s v="PAC2312222"/>
    <m/>
    <s v="KD/PL-RAZ-0602-TP"/>
    <m/>
    <m/>
    <n v="0"/>
    <s v="PO Issued"/>
    <e v="#REF!"/>
    <x v="0"/>
    <s v="Additional 5g-91"/>
    <n v="67"/>
    <m/>
    <m/>
    <s v="5g-91"/>
    <d v="2023-09-19T00:00:00"/>
    <m/>
    <m/>
    <m/>
    <m/>
    <m/>
    <s v="TMG"/>
    <x v="0"/>
    <s v="H5G_FOC CN F15/17 24C CSR DKKBP0320_276JLNSINTOKLAMA_CN(DNB_HORIZON 5G)"/>
    <e v="#N/A"/>
    <e v="#N/A"/>
    <m/>
    <m/>
    <m/>
    <m/>
    <m/>
    <m/>
    <m/>
    <n v="3400038882"/>
    <s v="RAZTEL SDN. BHD."/>
    <m/>
    <m/>
    <m/>
    <m/>
    <m/>
    <m/>
    <m/>
    <m/>
    <m/>
    <m/>
    <m/>
    <m/>
    <m/>
    <m/>
    <m/>
  </r>
  <r>
    <n v="921"/>
    <s v="Khairul Ikmal Bin Abdul Halim"/>
    <s v="10.0 Sent to CPA for PR Creation"/>
    <d v="2023-09-20T00:00:00"/>
    <s v="Proceed PR Creation"/>
    <m/>
    <s v="KG/SB"/>
    <m/>
    <s v="H5G2301119"/>
    <m/>
    <s v="TMWA/230555"/>
    <s v="DQKCH0363"/>
    <s v="PAC2312182"/>
    <m/>
    <s v="KG/SB-GEO-0059-TP"/>
    <m/>
    <m/>
    <n v="0"/>
    <s v="PR Creation"/>
    <e v="#REF!"/>
    <x v="0"/>
    <s v="Additional 5g-91"/>
    <n v="71"/>
    <m/>
    <m/>
    <s v="5g-91"/>
    <d v="2023-09-19T00:00:00"/>
    <m/>
    <m/>
    <m/>
    <m/>
    <m/>
    <s v="TMG"/>
    <x v="0"/>
    <s v=" DNB_HORIZON 5G_DQKCH0363 1 IUC/CSR &amp; SPUR 12C FOC KG_F39/F40 LRGSGMAONGTENGAH1_KG "/>
    <e v="#N/A"/>
    <e v="#N/A"/>
    <m/>
    <m/>
    <m/>
    <m/>
    <m/>
    <m/>
    <m/>
    <n v="3400038767"/>
    <s v="PERUNDING GEOMATIK SDN. BHD."/>
    <m/>
    <m/>
    <m/>
    <m/>
    <m/>
    <m/>
    <m/>
    <m/>
    <m/>
    <m/>
    <m/>
    <m/>
    <m/>
    <m/>
    <m/>
  </r>
  <r>
    <n v="922"/>
    <s v="Khairul Ikmal Bin Abdul Halim"/>
    <s v="10.0 Sent to CPA for PR Creation"/>
    <d v="2023-09-20T00:00:00"/>
    <s v="Proceed PR Creation"/>
    <m/>
    <s v="KG/SB"/>
    <m/>
    <s v="H5G2301210"/>
    <m/>
    <s v="TMWA/230573"/>
    <s v="DQKCH1334"/>
    <s v="PAC2312185"/>
    <m/>
    <s v="KG/SB-ATE-0050-TP"/>
    <m/>
    <m/>
    <n v="0"/>
    <s v="PR Creation"/>
    <e v="#REF!"/>
    <x v="0"/>
    <s v="Additional 5g-91"/>
    <n v="72"/>
    <m/>
    <m/>
    <s v="5g-91"/>
    <d v="2023-09-19T00:00:00"/>
    <m/>
    <m/>
    <m/>
    <m/>
    <m/>
    <s v="TMG"/>
    <x v="0"/>
    <s v="DNB 5G DQKCH1334 HORIZON - 1 IUC/CSR &amp; SPUR 12C FOC TMA F01&amp;TMA_F03 FOR MATANGRES TMA"/>
    <e v="#N/A"/>
    <e v="#N/A"/>
    <m/>
    <m/>
    <m/>
    <m/>
    <m/>
    <m/>
    <m/>
    <n v="3400042864"/>
    <s v="A TERRATECH SOLUTION SDN. BHD."/>
    <m/>
    <m/>
    <m/>
    <m/>
    <m/>
    <m/>
    <m/>
    <m/>
    <m/>
    <m/>
    <m/>
    <m/>
    <m/>
    <m/>
    <m/>
  </r>
  <r>
    <n v="923"/>
    <s v="Ts. Khairul Amilin Bin Mohamed Yusof"/>
    <s v="12. Not Required PO / LOR"/>
    <m/>
    <s v=""/>
    <m/>
    <s v="PG"/>
    <m/>
    <s v="H5G2203873"/>
    <m/>
    <s v="TMNA/223094"/>
    <s v="DPSPU0255"/>
    <s v="PAC2216986"/>
    <m/>
    <s v="PG-SPS-0411-TP"/>
    <m/>
    <m/>
    <n v="0"/>
    <s v="PO Issued / Not Require LOR"/>
    <e v="#REF!"/>
    <x v="0"/>
    <s v="Additional 5g-91"/>
    <n v="79"/>
    <s v="5G CPQ-OCT"/>
    <s v="P1"/>
    <m/>
    <d v="2023-09-19T00:00:00"/>
    <m/>
    <m/>
    <m/>
    <m/>
    <m/>
    <s v="TMG"/>
    <x v="0"/>
    <s v="H5G_FOC BW F35/F36 CSR DPSPU0255_NB TOWER"/>
    <e v="#N/A"/>
    <e v="#N/A"/>
    <m/>
    <m/>
    <m/>
    <m/>
    <m/>
    <m/>
    <m/>
    <n v="3400039035"/>
    <s v="SPS CORPORATION SDN. BHD."/>
    <m/>
    <m/>
    <m/>
    <m/>
    <m/>
    <m/>
    <m/>
    <m/>
    <m/>
    <m/>
    <m/>
    <m/>
    <m/>
    <s v="DPSPU0255_NBTOWER"/>
    <m/>
  </r>
  <r>
    <n v="924"/>
    <s v="Muhamad Zaini Bin Mahamad Sarip"/>
    <s v="11.0 PO Issued"/>
    <d v="2023-10-06T00:00:00"/>
    <s v="dh ada 2 PO. dh confirm ngn azam, xde SOF baru, proceed PR"/>
    <n v="4902011682"/>
    <s v="PHG"/>
    <m/>
    <s v="H5G2205083"/>
    <m/>
    <s v="TMEA/221786"/>
    <s v="DCKTN0386"/>
    <e v="#N/A"/>
    <m/>
    <s v="PHG-TPT-0126-TP, PHG-GET-0649-TP"/>
    <m/>
    <m/>
    <n v="0"/>
    <s v="PO Issued"/>
    <e v="#REF!"/>
    <x v="0"/>
    <s v="Additional 5g-91"/>
    <n v="88"/>
    <s v="5G CPQ-OCT"/>
    <s v="P1"/>
    <m/>
    <d v="2023-09-19T00:00:00"/>
    <m/>
    <m/>
    <m/>
    <m/>
    <m/>
    <s v="TMG"/>
    <x v="0"/>
    <s v="5G FOC (TP) MEC DCKTN0386 JLN SENTOSA"/>
    <e v="#N/A"/>
    <e v="#N/A"/>
    <m/>
    <m/>
    <m/>
    <m/>
    <m/>
    <m/>
    <m/>
    <m/>
    <m/>
    <m/>
    <m/>
    <m/>
    <m/>
    <m/>
    <m/>
    <m/>
    <m/>
    <m/>
    <m/>
    <m/>
    <m/>
    <m/>
    <s v="DCKTN0386_JLNSENTOSA"/>
    <m/>
  </r>
  <r>
    <n v="925"/>
    <s v="Mohd Nasharulhisham Bin Mohd Nasir"/>
    <s v="11.0 PO Issued"/>
    <d v="2023-09-21T00:00:00"/>
    <s v="4902149616"/>
    <m/>
    <s v="ST"/>
    <m/>
    <s v="NRP2302552"/>
    <m/>
    <s v="TMCA/231879"/>
    <m/>
    <s v="PAC2310709"/>
    <m/>
    <s v="ST-SWF-0042-TP"/>
    <m/>
    <m/>
    <n v="0"/>
    <s v="PO Issued"/>
    <e v="#REF!"/>
    <x v="0"/>
    <s v="CPPM-PR"/>
    <n v="591"/>
    <m/>
    <m/>
    <m/>
    <d v="2023-09-20T00:00:00"/>
    <s v="sazrilanwar@tm.com.my"/>
    <n v="61416"/>
    <n v="18854.47"/>
    <s v="Additional PO (SI/VO)"/>
    <s v="Additional work at site due to site condition."/>
    <s v="TMone"/>
    <x v="1"/>
    <s v="NRP FOC BAT_F037-F038 RHB INSURANCE BHD- KOMPLEKS KANTONMEN PRIMA (SDIPVPN IPME)"/>
    <e v="#N/A"/>
    <e v="#N/A"/>
    <m/>
    <d v="2023-09-30T00:00:00"/>
    <s v="BAT"/>
    <s v="Network Contractor"/>
    <m/>
    <m/>
    <m/>
    <n v="3400039432"/>
    <m/>
    <s v="[{&quot;name&quot;:&quot;VO - BOQ BAT-(CWS) NRP BAT_F037-F038 RHB INSU_Sazril Anwar Bin Zul.pdf&quot;,&quot;link&quot;:&quot;https://tm365-my.sharepoint.com/personal/badruznasrin_basri_tm_com_my/Documents/Apps/Microsoft%20Forms/Request%20New%20PR/Question%202/VO%20-%20BOQ%20BAT-(CWS)%20NRP%20BAT_F037-F038%20RHB%20INSU_Sazril%20Anwar%20Bin%20Zul.pdf&quot;,&quot;id&quot;:&quot;01KO5DXPT2YVT2CIYKARCIJH35YXNY6GE4&quot;,&quot;type&quot;:null,&quot;size&quot;:155987,&quot;referenceId&quot;:&quot;01KO5DXPXUPARRCS6LWRBYBWTUUM5DK5ER&quot;,&quot;driveId&quot;:&quot;b!GENIO6DB3UWzdulNK6evrT-LvdyhA0VIokS4fxAfqZJ9NS0deS_ETJs3VRRJUVZM&quot;,&quot;status&quot;:1,&quot;uploadSessionUrl&quot;:null}]"/>
    <m/>
    <m/>
    <m/>
    <m/>
    <m/>
    <m/>
    <m/>
    <m/>
    <m/>
    <m/>
    <m/>
    <m/>
    <m/>
    <m/>
  </r>
  <r>
    <n v="926"/>
    <s v="Amran Bin Ramli"/>
    <s v="11.0 PO Issued"/>
    <d v="2023-09-27T00:00:00"/>
    <s v="PO - 4902151150"/>
    <s v="4902151150"/>
    <s v="Sabah"/>
    <m/>
    <s v="GOV2300522"/>
    <m/>
    <s v="TMBA/230793"/>
    <m/>
    <s v="PAC2309983"/>
    <m/>
    <s v="KK/PB/LB-TAI-0054-TP"/>
    <m/>
    <m/>
    <n v="0"/>
    <s v="PO Issued"/>
    <e v="#REF!"/>
    <x v="0"/>
    <s v="CPPM-PR"/>
    <n v="592"/>
    <m/>
    <m/>
    <m/>
    <d v="2023-09-20T00:00:00"/>
    <s v="fredo9@tm.com.my"/>
    <n v="19787"/>
    <n v="10694.32"/>
    <s v="Additional PO (SI/VO)"/>
    <s v="Main core tidak through, core rosak dalam cable. terpaksa tarik kabel ke next join yg ok sepanjang 1690 mtr."/>
    <s v="TMone"/>
    <x v="4"/>
    <s v="1GOV FOC SPUR PPR F0XX (12C) MYGOV*NET-MOT (JPJ) - STESEN PENGUATKUASA KIMANIS (IPME) - PPR"/>
    <e v="#N/A"/>
    <e v="#N/A"/>
    <m/>
    <d v="2023-09-30T00:00:00"/>
    <s v="PPR"/>
    <s v="Network Contractor"/>
    <m/>
    <m/>
    <m/>
    <n v="3400039049"/>
    <m/>
    <s v="[{&quot;name&quot;:&quot;BOQ (SI) JPJ KIMANIS PPR_Fredoline Bin Nasir.pdf&quot;,&quot;link&quot;:&quot;https://tm365-my.sharepoint.com/personal/badruznasrin_basri_tm_com_my/Documents/Apps/Microsoft%20Forms/Request%20New%20PR/Question%202/BOQ%20(SI)%20JPJ%20KIMANIS%20PPR_Fredoline%20Bin%20Nasir.pdf&quot;,&quot;id&quot;:&quot;01KO5DXPVMLQ5RGY5SBVH2QBG2VJ3Z6X6G&quot;,&quot;type&quot;:null,&quot;size&quot;:13417,&quot;referenceId&quot;:&quot;01KO5DXPXUPARRCS6LWRBYBWTUUM5DK5ER&quot;,&quot;driveId&quot;:&quot;b!GENIO6DB3UWzdulNK6evrT-LvdyhA0VIokS4fxAfqZJ9NS0deS_ETJs3VRRJUVZM&quot;,&quot;status&quot;:1,&quot;uploadSessionUrl&quot;:null}]"/>
    <m/>
    <m/>
    <m/>
    <m/>
    <m/>
    <m/>
    <m/>
    <m/>
    <m/>
    <m/>
    <m/>
    <m/>
    <m/>
    <m/>
  </r>
  <r>
    <n v="927"/>
    <s v="Mohd Shahfre Bin Sa'afie"/>
    <s v="12. Duplicate Request"/>
    <m/>
    <n v="4902149564"/>
    <n v="4902149564"/>
    <s v="SB"/>
    <m/>
    <s v="H5G2300968"/>
    <m/>
    <s v="TMCA/230456"/>
    <m/>
    <s v="PAC2311509"/>
    <m/>
    <s v="SB-SAL-0293-TP"/>
    <m/>
    <m/>
    <n v="0"/>
    <s v="PO Issued"/>
    <e v="#REF!"/>
    <x v="0"/>
    <s v="CPPM-PR"/>
    <n v="593"/>
    <m/>
    <m/>
    <m/>
    <d v="2023-09-20T00:00:00"/>
    <s v="adzeem.aziz@tm.com.my"/>
    <n v="19128"/>
    <n v="13281.69"/>
    <s v="First PO"/>
    <m/>
    <s v="TMG"/>
    <x v="0"/>
    <s v="5G DBKLA0631 FOC BCG F08/F10 SPUR 12C JLN SENTOSA, KG. OLAK LEMPIT"/>
    <e v="#N/A"/>
    <e v="#N/A"/>
    <m/>
    <d v="2023-09-29T00:00:00"/>
    <s v="BCG"/>
    <s v="Network Contractor"/>
    <m/>
    <m/>
    <m/>
    <n v="3400038789"/>
    <m/>
    <m/>
    <m/>
    <m/>
    <m/>
    <m/>
    <m/>
    <m/>
    <m/>
    <m/>
    <m/>
    <m/>
    <m/>
    <m/>
    <m/>
    <m/>
  </r>
  <r>
    <n v="928"/>
    <s v="Muhammad Hafizzuddin Bin Mohd Noor"/>
    <s v="10.0 Sent to CPA for PR Creation"/>
    <m/>
    <s v=""/>
    <m/>
    <s v="Johor Selatan"/>
    <m/>
    <s v="GOV2301576"/>
    <m/>
    <s v="TMSA/232425"/>
    <m/>
    <s v="PAC2309022"/>
    <m/>
    <s v="JS-WUH-0047-TP"/>
    <m/>
    <m/>
    <n v="0"/>
    <s v="PR Creation"/>
    <e v="#REF!"/>
    <x v="0"/>
    <s v="CPPM-PR"/>
    <n v="594"/>
    <m/>
    <m/>
    <m/>
    <d v="2023-09-20T00:00:00"/>
    <s v="atiqah.kamis@tm.com.my"/>
    <n v="9856"/>
    <n v="4093.22"/>
    <s v="Additional PO (SI/VO)"/>
    <s v="PERLUKAN TAMBAHAN TIE FDP"/>
    <s v="TMone"/>
    <x v="4"/>
    <s v="MYGOV*NET-NRECC (METEOROLOGI)-PEJABAT METEOROLOGI JOHOR(SDWAN FTTH)-SNI"/>
    <e v="#N/A"/>
    <e v="#N/A"/>
    <m/>
    <d v="2023-07-15T00:00:00"/>
    <s v="SNI"/>
    <s v="Network Contractor"/>
    <m/>
    <m/>
    <m/>
    <n v="3400038958"/>
    <m/>
    <s v="[{&quot;name&quot;:&quot;SI TIE FDP MYGOV NRECC (METEROLOGI) - PEJABAT_Siti Nur Atiqah Bint.pdf&quot;,&quot;link&quot;:&quot;https://tm365-my.sharepoint.com/personal/badruznasrin_basri_tm_com_my/Documents/Apps/Microsoft%20Forms/Request%20New%20PR/Question%202/SI%20TIE%20FDP%20MYGOV%20NRECC%20(METEROLOGI)%20-%20PEJABAT_Siti%20Nur%20Atiqah%20Bint.pdf&quot;,&quot;id&quot;:&quot;01KO5DXPUXKIJQGJ4LGVFJXAL4AJOLS4D5&quot;,&quot;type&quot;:null,&quot;size&quot;:746134,&quot;referenceId&quot;:&quot;01KO5DXPXUPARRCS6LWRBYBWTUUM5DK5ER&quot;,&quot;driveId&quot;:&quot;b!GENIO6DB3UWzdulNK6evrT-LvdyhA0VIokS4fxAfqZJ9NS0deS_ETJs3VRRJUVZM&quot;,&quot;status&quot;:1,&quot;uploadSessionUrl&quot;:null}]"/>
    <m/>
    <m/>
    <m/>
    <m/>
    <m/>
    <m/>
    <m/>
    <m/>
    <m/>
    <m/>
    <m/>
    <m/>
    <m/>
    <m/>
  </r>
  <r>
    <n v="929"/>
    <s v="Muhammad Hafizzuddin Bin Mohd Noor"/>
    <s v="10.0 Sent to CPA for PR Creation"/>
    <m/>
    <s v=""/>
    <m/>
    <s v="Johor Selatan"/>
    <m/>
    <s v="GOV2300569"/>
    <m/>
    <s v="TMSA/232251"/>
    <m/>
    <s v="PAC2307737"/>
    <m/>
    <s v="JS-KZK-0673-TP"/>
    <m/>
    <m/>
    <n v="0"/>
    <s v="PR Creation"/>
    <e v="#REF!"/>
    <x v="0"/>
    <s v="CPPM-PR"/>
    <n v="595"/>
    <m/>
    <m/>
    <m/>
    <d v="2023-09-20T00:00:00"/>
    <s v="atiqah.kamis@tm.com.my"/>
    <n v="3070"/>
    <n v="560"/>
    <s v="Additional PO (SI/VO)"/>
    <s v="KERJA-KERJA PEMASANGAN NID "/>
    <s v="TMone"/>
    <x v="4"/>
    <s v="MYGOV*NET-KDN (JIM)-PEJABAT IMIGRESEN STULANG LAUT (IPME)-JB"/>
    <e v="#N/A"/>
    <e v="#N/A"/>
    <m/>
    <d v="2023-07-31T00:00:00"/>
    <s v="JB"/>
    <s v="Network Contractor"/>
    <m/>
    <m/>
    <m/>
    <n v="3400039025"/>
    <m/>
    <s v="[{&quot;name&quot;:&quot;SI NID MYGOV KDN (JIM) PEJABAT IMIGRESEN STUL_Siti Nur Atiqah Bint.pdf&quot;,&quot;link&quot;:&quot;https://tm365-my.sharepoint.com/personal/badruznasrin_basri_tm_com_my/Documents/Apps/Microsoft%20Forms/Request%20New%20PR/Question%202/SI%20NID%20MYGOV%20KDN%20(JIM)%20PEJABAT%20IMIGRESEN%20STUL_Siti%20Nur%20Atiqah%20Bint.pdf&quot;,&quot;id&quot;:&quot;01KO5DXPWF6WCIKMK7ZZDZPNIXUSST6GB5&quot;,&quot;type&quot;:null,&quot;size&quot;:365961,&quot;referenceId&quot;:&quot;01KO5DXPXUPARRCS6LWRBYBWTUUM5DK5ER&quot;,&quot;driveId&quot;:&quot;b!GENIO6DB3UWzdulNK6evrT-LvdyhA0VIokS4fxAfqZJ9NS0deS_ETJs3VRRJUVZM&quot;,&quot;status&quot;:1,&quot;uploadSessionUrl&quot;:null}]"/>
    <m/>
    <m/>
    <m/>
    <m/>
    <m/>
    <m/>
    <m/>
    <m/>
    <m/>
    <m/>
    <m/>
    <m/>
    <m/>
    <m/>
  </r>
  <r>
    <n v="930"/>
    <s v="Muhammad Hafizzuddin Bin Mohd Noor"/>
    <s v="10.0 Sent to CPA for PR Creation"/>
    <m/>
    <s v=""/>
    <m/>
    <s v="Johor Selatan"/>
    <m/>
    <s v="GOV2302297"/>
    <m/>
    <s v="TMSA/232826"/>
    <m/>
    <s v="PAC2307760"/>
    <m/>
    <s v="JS-KZK-0731"/>
    <m/>
    <m/>
    <n v="0"/>
    <s v="PR Creation"/>
    <e v="#REF!"/>
    <x v="0"/>
    <s v="CPPM-PR"/>
    <n v="596"/>
    <m/>
    <m/>
    <m/>
    <d v="2023-09-20T00:00:00"/>
    <s v="atiqah.kamis@tm.com.my"/>
    <n v="24073"/>
    <n v="560"/>
    <s v="Additional PO (SI/VO)"/>
    <s v="KERJA-KERJA PEMASANGAN NID"/>
    <s v="TMone"/>
    <x v="4"/>
    <s v="MYGOV*NET-MOF (JKDM) KASTAM SG PULAI GELANG PATAH (IPME)-TKU"/>
    <e v="#N/A"/>
    <e v="#N/A"/>
    <m/>
    <d v="2023-08-15T00:00:00"/>
    <s v="TKU"/>
    <s v="Network Contractor"/>
    <m/>
    <m/>
    <m/>
    <n v="3400039025"/>
    <m/>
    <s v="[{&quot;name&quot;:&quot;SI NID MYGOV MOF (JKDM) KASTAM SG PULAI GELAN_Siti Nur Atiqah Bint.pdf&quot;,&quot;link&quot;:&quot;https://tm365-my.sharepoint.com/personal/badruznasrin_basri_tm_com_my/Documents/Apps/Microsoft%20Forms/Request%20New%20PR/Question%202/SI%20NID%20MYGOV%20MOF%20(JKDM)%20KASTAM%20SG%20PULAI%20GELAN_Siti%20Nur%20Atiqah%20Bint.pdf&quot;,&quot;id&quot;:&quot;01KO5DXPT7OHZCJKNAM5BYZMC4OXPE6AL2&quot;,&quot;type&quot;:null,&quot;size&quot;:365450,&quot;referenceId&quot;:&quot;01KO5DXPXUPARRCS6LWRBYBWTUUM5DK5ER&quot;,&quot;driveId&quot;:&quot;b!GENIO6DB3UWzdulNK6evrT-LvdyhA0VIokS4fxAfqZJ9NS0deS_ETJs3VRRJUVZM&quot;,&quot;status&quot;:1,&quot;uploadSessionUrl&quot;:null}]"/>
    <m/>
    <m/>
    <m/>
    <m/>
    <m/>
    <m/>
    <m/>
    <m/>
    <m/>
    <m/>
    <m/>
    <m/>
    <m/>
    <m/>
  </r>
  <r>
    <n v="931"/>
    <s v="Mohd Azrul Nizam Bin Aziz"/>
    <s v="11.0 PO Issued"/>
    <m/>
    <s v=""/>
    <m/>
    <s v="KD/PR"/>
    <m/>
    <s v="H5G2300686"/>
    <m/>
    <s v="TMNA/232185"/>
    <m/>
    <s v="PAC2309927"/>
    <m/>
    <s v="KD/PL-RAZ-0597-TP"/>
    <m/>
    <m/>
    <n v="0"/>
    <s v="PO Issued"/>
    <e v="#REF!"/>
    <x v="0"/>
    <s v="CPPM-PR"/>
    <n v="597"/>
    <m/>
    <m/>
    <m/>
    <d v="2023-09-20T00:00:00"/>
    <s v="kanuar.nor@tm.com.my"/>
    <n v="2134"/>
    <n v="1598"/>
    <s v="Additional PO (SI/VO)"/>
    <s v="additional work from 1st PO"/>
    <s v="TMG"/>
    <x v="0"/>
    <s v="H5G_FOC LS F17/18 24C CSR DKKLM0339 TM LUNAS (DNB_HORIZON 5G)_x000a_"/>
    <e v="#N/A"/>
    <e v="#N/A"/>
    <m/>
    <d v="2023-07-31T00:00:00"/>
    <s v="LS"/>
    <s v="Network Contractor"/>
    <m/>
    <m/>
    <m/>
    <n v="3400038882"/>
    <m/>
    <s v="[{&quot;name&quot;:&quot;2ND PO H5G TM LUNAS (DNB HORIZON 5G) (3)_Khairul Anuar Bin Mo.pdf&quot;,&quot;link&quot;:&quot;https://tm365-my.sharepoint.com/personal/badruznasrin_basri_tm_com_my/Documents/Apps/Microsoft%20Forms/Request%20New%20PR/Question%202/2ND%20PO%20H5G%20TM%20LUNAS%20(DNB%20HORIZON%205G)%20(3)_Khairul%20Anuar%20Bin%20Mo.pdf&quot;,&quot;id&quot;:&quot;01KO5DXPR6WBGON3TWGNE3QW7AZINKU4AB&quot;,&quot;type&quot;:null,&quot;size&quot;:772906,&quot;referenceId&quot;:&quot;01KO5DXPXUPARRCS6LWRBYBWTUUM5DK5ER&quot;,&quot;driveId&quot;:&quot;b!GENIO6DB3UWzdulNK6evrT-LvdyhA0VIokS4fxAfqZJ9NS0deS_ETJs3VRRJUVZM&quot;,&quot;status&quot;:1,&quot;uploadSessionUrl&quot;:null}]"/>
    <m/>
    <m/>
    <m/>
    <m/>
    <m/>
    <m/>
    <m/>
    <m/>
    <m/>
    <m/>
    <m/>
    <m/>
    <m/>
    <m/>
  </r>
  <r>
    <n v="932"/>
    <s v="Muhammad Hafizzuddin Bin Mohd Noor"/>
    <s v="11.0 PO Issued"/>
    <m/>
    <s v=""/>
    <s v="4902150256"/>
    <s v="Johor Selatan"/>
    <m/>
    <s v="GOV2305297"/>
    <m/>
    <s v="TMSA/232561"/>
    <m/>
    <s v="PAC2310509"/>
    <m/>
    <s v="JS-KZK-0727"/>
    <m/>
    <m/>
    <n v="0"/>
    <s v="PO Issued"/>
    <e v="#REF!"/>
    <x v="0"/>
    <s v="CPPM-PR"/>
    <n v="598"/>
    <m/>
    <m/>
    <m/>
    <d v="2023-09-20T00:00:00"/>
    <s v="atiqah.kamis@tm.com.my"/>
    <n v="8618"/>
    <n v="560"/>
    <s v="Additional PO (SI/VO)"/>
    <s v="KERJA-KERJA PEMASANGAN NID"/>
    <s v="TMone"/>
    <x v="4"/>
    <s v="MYGOV*NET-KONSOLIDASI (JB BLOKB)-ARKIB NEGARA MALAYSIA CAWANGAN TERENGGANU(IPME)-JB"/>
    <e v="#N/A"/>
    <e v="#N/A"/>
    <m/>
    <d v="2023-08-15T00:00:00"/>
    <s v="JB"/>
    <s v="Network Contractor"/>
    <m/>
    <m/>
    <m/>
    <n v="3400039025"/>
    <m/>
    <s v="[{&quot;name&quot;:&quot;SI NID MYGOV KONSOLIDASI (JB BLOK B) ARKIB NE_Siti Nur Atiqah Bint.pdf&quot;,&quot;link&quot;:&quot;https://tm365-my.sharepoint.com/personal/badruznasrin_basri_tm_com_my/Documents/Apps/Microsoft%20Forms/Request%20New%20PR/Question%202/SI%20NID%20MYGOV%20KONSOLIDASI%20(JB%20BLOK%20B)%20ARKIB%20NE_Siti%20Nur%20Atiqah%20Bint.pdf&quot;,&quot;id&quot;:&quot;01KO5DXPUFKPT2I5QCCVBJISR7ZP74GRHN&quot;,&quot;type&quot;:null,&quot;size&quot;:368152,&quot;referenceId&quot;:&quot;01KO5DXPXUPARRCS6LWRBYBWTUUM5DK5ER&quot;,&quot;driveId&quot;:&quot;b!GENIO6DB3UWzdulNK6evrT-LvdyhA0VIokS4fxAfqZJ9NS0deS_ETJs3VRRJUVZM&quot;,&quot;status&quot;:1,&quot;uploadSessionUrl&quot;:null}]"/>
    <m/>
    <m/>
    <m/>
    <m/>
    <m/>
    <m/>
    <m/>
    <m/>
    <m/>
    <m/>
    <m/>
    <m/>
    <m/>
    <m/>
  </r>
  <r>
    <n v="933"/>
    <s v="Muhammad Hafizzuddin Bin Mohd Noor"/>
    <s v="10.0 Sent to CPA for PR Creation"/>
    <m/>
    <s v=""/>
    <m/>
    <s v="Johor Selatan"/>
    <m/>
    <s v="GOV2300736"/>
    <m/>
    <s v="TMSA/232246"/>
    <m/>
    <s v="PAC2307655"/>
    <m/>
    <s v="JS-KZK-0733"/>
    <m/>
    <m/>
    <n v="0"/>
    <s v="PR Creation"/>
    <e v="#REF!"/>
    <x v="0"/>
    <s v="CPPM-PR"/>
    <n v="599"/>
    <m/>
    <m/>
    <m/>
    <d v="2023-09-20T00:00:00"/>
    <s v="atiqah.kamis@tm.com.my"/>
    <n v="4499"/>
    <n v="560"/>
    <s v="Additional PO (SI/VO)"/>
    <s v="KERJA-KERJA PEMASANGAN NID"/>
    <s v="TMone"/>
    <x v="4"/>
    <s v="MYGOV*NET-KDN (JIM)-PEJABAT IMIGRESEN CIQ PUTERI HARBOUR (IPME)-GH"/>
    <e v="#N/A"/>
    <e v="#N/A"/>
    <m/>
    <d v="2023-07-31T00:00:00"/>
    <s v="GH"/>
    <s v="Network Contractor"/>
    <m/>
    <m/>
    <m/>
    <n v="3400039025"/>
    <m/>
    <s v="[{&quot;name&quot;:&quot;SI NID MYGOV KDN (JIM) PEJABAT IMIGRESEN CIQ_Siti Nur Atiqah Bint.pdf&quot;,&quot;link&quot;:&quot;https://tm365-my.sharepoint.com/personal/badruznasrin_basri_tm_com_my/Documents/Apps/Microsoft%20Forms/Request%20New%20PR/Question%202/SI%20NID%20MYGOV%20KDN%20(JIM)%20PEJABAT%20IMIGRESEN%20CIQ_Siti%20Nur%20Atiqah%20Bint.pdf&quot;,&quot;id&quot;:&quot;01KO5DXPUZCBGDIYWNRFBJXP5P26YDPTFV&quot;,&quot;type&quot;:null,&quot;size&quot;:396332,&quot;referenceId&quot;:&quot;01KO5DXPXUPARRCS6LWRBYBWTUUM5DK5ER&quot;,&quot;driveId&quot;:&quot;b!GENIO6DB3UWzdulNK6evrT-LvdyhA0VIokS4fxAfqZJ9NS0deS_ETJs3VRRJUVZM&quot;,&quot;status&quot;:1,&quot;uploadSessionUrl&quot;:null}]"/>
    <m/>
    <m/>
    <m/>
    <m/>
    <m/>
    <m/>
    <m/>
    <m/>
    <m/>
    <m/>
    <m/>
    <m/>
    <m/>
    <m/>
  </r>
  <r>
    <n v="934"/>
    <s v="Ilman Afif Bin Zulkifli"/>
    <s v="11.0 PO Issued"/>
    <d v="2023-09-20T00:00:00"/>
    <s v=""/>
    <m/>
    <s v="Sarawak"/>
    <m/>
    <s v="NRP2302655"/>
    <m/>
    <s v="TMWA/237262"/>
    <m/>
    <s v="PAC2311190"/>
    <m/>
    <m/>
    <m/>
    <m/>
    <n v="0"/>
    <s v="PO Issued"/>
    <e v="#REF!"/>
    <x v="0"/>
    <s v="CPPM-PR"/>
    <n v="600"/>
    <m/>
    <m/>
    <m/>
    <d v="2023-09-20T00:00:00"/>
    <s v="BUNKATAN@TM.COM.MY"/>
    <n v="15138.24"/>
    <n v="11329.47"/>
    <s v="First PO"/>
    <m/>
    <s v="TMone"/>
    <x v="1"/>
    <s v="HSBB FTTH DSS (ADD) KBRM_C888 FOR SHIN YANG PLYWOOD SDN. BHD LOT 463, KUALA BARAM INDUSTRIAL ESTATE, 98000 MIRI"/>
    <e v="#N/A"/>
    <e v="#N/A"/>
    <m/>
    <d v="2023-09-30T00:00:00"/>
    <s v="KBRM"/>
    <s v="Other Contract"/>
    <m/>
    <n v="3400039021"/>
    <m/>
    <m/>
    <m/>
    <s v="[{&quot;name&quot;:&quot;BOQ TMWA237262_Bun Katan Katan.pdf&quot;,&quot;link&quot;:&quot;https://tm365-my.sharepoint.com/personal/badruznasrin_basri_tm_com_my/Documents/Apps/Microsoft%20Forms/Request%20New%20PR/Question%203/BOQ%20TMWA237262_Bun%20Katan%20Katan.pdf&quot;,&quot;id&quot;:&quot;01KO5DXPWRXKGX4F6APJEKBBPVRVW2QLR5&quot;,&quot;type&quot;:null,&quot;size&quot;:199014,&quot;referenceId&quot;:&quot;01KO5DXPXGNA5SXMMJOFDI7X4DMR4B2UAT&quot;,&quot;driveId&quot;:&quot;b!GENIO6DB3UWzdulNK6evrT-LvdyhA0VIokS4fxAfqZJ9NS0deS_ETJs3VRRJUVZM&quot;,&quot;status&quot;:1,&quot;uploadSessionUrl&quot;:null}]"/>
    <m/>
    <m/>
    <m/>
    <m/>
    <m/>
    <m/>
    <m/>
    <m/>
    <m/>
    <m/>
    <m/>
    <m/>
    <m/>
    <m/>
  </r>
  <r>
    <n v="935"/>
    <s v="Ts. Khairul Amilin Bin Mohamed Yusof"/>
    <s v="11.0 PO Issued"/>
    <m/>
    <s v="4902135070"/>
    <m/>
    <s v="PG"/>
    <m/>
    <s v="RER2300002"/>
    <m/>
    <s v="TMNA/230390"/>
    <m/>
    <s v="PAC2307097"/>
    <m/>
    <s v="PG-SPS-0515-TP"/>
    <m/>
    <m/>
    <n v="0"/>
    <s v="PO Issued"/>
    <e v="#REF!"/>
    <x v="0"/>
    <s v="CPPM-PR"/>
    <n v="601"/>
    <m/>
    <m/>
    <m/>
    <d v="2023-09-20T00:00:00"/>
    <s v="ahmadfaizal.abdulhamid@tm.com.my"/>
    <n v="22997"/>
    <n v="9423"/>
    <s v="Additional PO (SI/VO)"/>
    <s v="ITEM NOT INCLUDED IN FIRST PO"/>
    <s v="GNT"/>
    <x v="3"/>
    <s v="REROUTING BM FOC JALAN BERAPIT (JKR)_x000a_"/>
    <e v="#N/A"/>
    <e v="#N/A"/>
    <m/>
    <d v="2023-10-30T00:00:00"/>
    <s v="BM"/>
    <s v="Network Contractor"/>
    <m/>
    <m/>
    <m/>
    <n v="3400039035"/>
    <m/>
    <s v="[{&quot;name&quot;:&quot;3RD BOQ FOC JLN BERAPIT_Ahmad Faizal Bin Abd.pdf&quot;,&quot;link&quot;:&quot;https://tm365-my.sharepoint.com/personal/badruznasrin_basri_tm_com_my/Documents/Apps/Microsoft%20Forms/Request%20New%20PR/Question%202/3RD%20BOQ%20FOC%20JLN%20BERAPIT_Ahmad%20Faizal%20Bin%20Abd.pdf&quot;,&quot;id&quot;:&quot;01KO5DXPR26NCKGCLCKBFIWS5XW4XURLJG&quot;,&quot;type&quot;:null,&quot;size&quot;:1218412,&quot;referenceId&quot;:&quot;01KO5DXPXUPARRCS6LWRBYBWTUUM5DK5ER&quot;,&quot;driveId&quot;:&quot;b!GENIO6DB3UWzdulNK6evrT-LvdyhA0VIokS4fxAfqZJ9NS0deS_ETJs3VRRJUVZM&quot;,&quot;status&quot;:1,&quot;uploadSessionUrl&quot;:null}]"/>
    <m/>
    <m/>
    <m/>
    <m/>
    <m/>
    <m/>
    <m/>
    <m/>
    <m/>
    <m/>
    <m/>
    <m/>
    <m/>
    <m/>
  </r>
  <r>
    <n v="936"/>
    <s v="Hasrul Nizam Bin Othman"/>
    <s v="11.0 PO Issued"/>
    <d v="2023-10-06T00:00:00"/>
    <s v="PO issued"/>
    <s v="4902154723"/>
    <s v="PHG"/>
    <m/>
    <s v="GOV2300269"/>
    <m/>
    <s v="TMEA/231329"/>
    <m/>
    <s v="PAC2304647"/>
    <m/>
    <s v="PHG-GOL-0148-TP"/>
    <m/>
    <m/>
    <n v="0"/>
    <s v="PO Issued"/>
    <e v="#REF!"/>
    <x v="0"/>
    <s v="CPPM-PR"/>
    <n v="602"/>
    <m/>
    <m/>
    <m/>
    <d v="2023-09-20T00:00:00"/>
    <s v="najmi.rahman@tm.com.my"/>
    <n v="9858"/>
    <n v="1131.48"/>
    <s v="Additional PO (SI/VO)"/>
    <s v="PR VO ini diperlukan untuk Hack Manhole yang berada di dalam Tandas Premis customer. NID sebelum ini up menggunakan fiber existing (SPOF). "/>
    <s v="TMone"/>
    <x v="4"/>
    <s v="MYGOV FOC (TP) GEB_F42/F43 KASTAM NEW DEEP WATER TERMINAL (NDWT)"/>
    <e v="#N/A"/>
    <e v="#N/A"/>
    <m/>
    <d v="2023-09-30T00:00:00"/>
    <s v="GEB"/>
    <s v="Network Contractor"/>
    <m/>
    <m/>
    <m/>
    <n v="3400038564"/>
    <m/>
    <s v="[{&quot;name&quot;:&quot;Additional BQ NDWT_Ahmad Najmi Bin Arah.pdf&quot;,&quot;link&quot;:&quot;https://tm365-my.sharepoint.com/personal/badruznasrin_basri_tm_com_my/Documents/Apps/Microsoft%20Forms/Request%20New%20PR/Question%202/Additional%20BQ%20NDWT_Ahmad%20Najmi%20Bin%20Arah.pdf&quot;,&quot;id&quot;:&quot;01KO5DXPRNWZ3XE4EE2JDISX3PDQCN4LIN&quot;,&quot;type&quot;:null,&quot;size&quot;:665551,&quot;referenceId&quot;:&quot;01KO5DXPXUPARRCS6LWRBYBWTUUM5DK5ER&quot;,&quot;driveId&quot;:&quot;b!GENIO6DB3UWzdulNK6evrT-LvdyhA0VIokS4fxAfqZJ9NS0deS_ETJs3VRRJUVZM&quot;,&quot;status&quot;:1,&quot;uploadSessionUrl&quot;:null}]"/>
    <m/>
    <m/>
    <m/>
    <m/>
    <m/>
    <m/>
    <m/>
    <m/>
    <m/>
    <m/>
    <m/>
    <m/>
    <m/>
    <m/>
  </r>
  <r>
    <n v="937"/>
    <s v="Muhamad Zaini Bin Mahamad Sarip"/>
    <s v="12. Duplicate Request"/>
    <d v="2023-09-25T00:00:00"/>
    <s v=""/>
    <m/>
    <s v="KEL"/>
    <m/>
    <s v="WAI2305504"/>
    <m/>
    <s v="SMEA/237007"/>
    <m/>
    <s v="PAC2308679"/>
    <m/>
    <s v="KEL-CAK-0323-TP"/>
    <m/>
    <m/>
    <n v="0"/>
    <s v="PO Issued"/>
    <e v="#REF!"/>
    <x v="0"/>
    <s v="CPPM-PR"/>
    <n v="603"/>
    <m/>
    <m/>
    <m/>
    <d v="2023-09-20T00:00:00"/>
    <s v="syahida.ibrahim@tm.com.my"/>
    <n v="23182"/>
    <n v="5684"/>
    <s v="First PO"/>
    <m/>
    <s v="Unifi"/>
    <x v="2"/>
    <s v="WC QTR 3 2023 NODE PP"/>
    <e v="#N/A"/>
    <e v="#N/A"/>
    <m/>
    <d v="2023-07-10T00:00:00"/>
    <s v="TU"/>
    <s v="Network Contractor"/>
    <m/>
    <m/>
    <m/>
    <n v="3400038524"/>
    <m/>
    <m/>
    <m/>
    <m/>
    <m/>
    <m/>
    <m/>
    <m/>
    <m/>
    <m/>
    <m/>
    <m/>
    <m/>
    <m/>
    <m/>
    <m/>
  </r>
  <r>
    <n v="938"/>
    <s v="Khairunnisa Bte Muhamad Noor"/>
    <s v="8.2 Queried - Pending TP Re-Submission"/>
    <d v="2023-10-02T00:00:00"/>
    <s v="no info cable &amp; distance in TP. "/>
    <m/>
    <s v="Sarawak"/>
    <m/>
    <s v="NRP2302026"/>
    <m/>
    <s v="TMWA/237210"/>
    <m/>
    <s v="PAC2308265"/>
    <m/>
    <m/>
    <m/>
    <m/>
    <n v="0"/>
    <s v="Queried - Require More Information From NeC/AND"/>
    <e v="#REF!"/>
    <x v="0"/>
    <s v="CPPM-PR"/>
    <n v="604"/>
    <m/>
    <m/>
    <m/>
    <d v="2023-09-20T00:00:00"/>
    <s v="adib.fauzi@tm.com.my"/>
    <n v="1021"/>
    <n v="9686.18"/>
    <s v="First PO"/>
    <m/>
    <s v="TMone"/>
    <x v="1"/>
    <s v="FOC LG_F21 SPUR 24C/12C FOR FOR SARAWAK INFORMATION SYSTEMS SDN BHD,LIMBANG PLAZA TKT 7 JLN BANGKITA, 98700 LIMBANG"/>
    <e v="#N/A"/>
    <e v="#N/A"/>
    <m/>
    <d v="2023-07-23T00:00:00"/>
    <s v="LG"/>
    <s v="Other Contract"/>
    <m/>
    <n v="3400039053"/>
    <m/>
    <m/>
    <m/>
    <s v="[{&quot;name&quot;:&quot;TBOQ _TMWA 237210_Muhammad Adib Ahmad.pdf&quot;,&quot;link&quot;:&quot;https://tm365-my.sharepoint.com/personal/badruznasrin_basri_tm_com_my/Documents/Apps/Microsoft%20Forms/Request%20New%20PR/Question%203/TBOQ%20_TMWA%20237210_Muhammad%20Adib%20Ahmad.pdf&quot;,&quot;id&quot;:&quot;01KO5DXPQ2PKUMLEJ23FA3QEMVMIWFCSYH&quot;,&quot;type&quot;:null,&quot;size&quot;:103558,&quot;referenceId&quot;:&quot;01KO5DXPXGNA5SXMMJOFDI7X4DMR4B2UAT&quot;,&quot;driveId&quot;:&quot;b!GENIO6DB3UWzdulNK6evrT-LvdyhA0VIokS4fxAfqZJ9NS0deS_ETJs3VRRJUVZM&quot;,&quot;status&quot;:1,&quot;uploadSessionUrl&quot;:null}]"/>
    <m/>
    <m/>
    <m/>
    <m/>
    <m/>
    <m/>
    <m/>
    <m/>
    <m/>
    <m/>
    <m/>
    <m/>
    <m/>
    <m/>
  </r>
  <r>
    <n v="939"/>
    <s v="Yuhaniz Binti Baidzawi"/>
    <s v="11.0 PO Issued"/>
    <d v="2023-09-21T00:00:00"/>
    <s v="PO : 4902149776"/>
    <n v="4902149776"/>
    <s v="PRK"/>
    <m/>
    <s v="VCT2200201"/>
    <m/>
    <s v="TMNA/221732"/>
    <m/>
    <s v="PAC2209661"/>
    <m/>
    <s v="PRK-SPS-0604-TP"/>
    <m/>
    <m/>
    <n v="0"/>
    <s v="PO Issued"/>
    <e v="#REF!"/>
    <x v="0"/>
    <s v="CPPM-PR"/>
    <n v="605"/>
    <m/>
    <m/>
    <m/>
    <d v="2023-09-20T00:00:00"/>
    <s v="khairuliman.jamaludin@tm.com.my"/>
    <n v="20615"/>
    <n v="2688.5"/>
    <s v="Additional PO (SI/VO)"/>
    <s v="site sebelum ini telah siap. dapat arahan dari JKR minta alih tiang berdekatan dgn cabinet kerana terdapat kerja pelebaran jalan. perlukan segera PO untuk kontraktor alihkan."/>
    <s v="TMG"/>
    <x v="3"/>
    <s v="VC TELECOMS FOC BD_F01 SPUR (12C) NID ABA0014 SK JERAM MENGKUANG"/>
    <e v="#N/A"/>
    <e v="#N/A"/>
    <m/>
    <d v="2023-06-23T00:00:00"/>
    <s v="BD"/>
    <s v="Network Contractor"/>
    <m/>
    <m/>
    <m/>
    <n v="3400039035"/>
    <m/>
    <s v="[{&quot;name&quot;:&quot;2nd BOQ VC TEL JERAM MENGKUANG_Khairuliman Bin Jama.pdf&quot;,&quot;link&quot;:&quot;https://tm365-my.sharepoint.com/personal/badruznasrin_basri_tm_com_my/Documents/Apps/Microsoft%20Forms/Request%20New%20PR/Question%202/2nd%20BOQ%20VC%20TEL%20JERAM%20MENGKUANG_Khairuliman%20Bin%20Jama.pdf&quot;,&quot;id&quot;:&quot;01KO5DXPRDOUVPSJEZYNH36HYPCJAZSKIX&quot;,&quot;type&quot;:null,&quot;size&quot;:402021,&quot;referenceId&quot;:&quot;01KO5DXPXUPARRCS6LWRBYBWTUUM5DK5ER&quot;,&quot;driveId&quot;:&quot;b!GENIO6DB3UWzdulNK6evrT-LvdyhA0VIokS4fxAfqZJ9NS0deS_ETJs3VRRJUVZM&quot;,&quot;status&quot;:1,&quot;uploadSessionUrl&quot;:null}]"/>
    <m/>
    <m/>
    <m/>
    <m/>
    <m/>
    <m/>
    <m/>
    <m/>
    <m/>
    <m/>
    <m/>
    <m/>
    <m/>
    <m/>
  </r>
  <r>
    <n v="940"/>
    <s v="Khairunnisa Bte Muhamad Noor"/>
    <s v="8.3 Queried(other) Please fill in Remark"/>
    <d v="2023-10-02T00:00:00"/>
    <s v="no BOQ"/>
    <m/>
    <s v="Sarawak"/>
    <m/>
    <s v="NRC2300063"/>
    <m/>
    <s v="TMWA/237203"/>
    <m/>
    <s v="PAC2308692"/>
    <m/>
    <m/>
    <m/>
    <m/>
    <n v="0"/>
    <s v="Queried - Require More Information From NeC/AND"/>
    <e v="#REF!"/>
    <x v="0"/>
    <s v="CPPM-PR"/>
    <n v="606"/>
    <m/>
    <m/>
    <m/>
    <d v="2023-09-20T00:00:00"/>
    <s v="adib.fauzi@tm.com.my"/>
    <n v="43219"/>
    <n v="41315.78"/>
    <s v="First PO"/>
    <m/>
    <s v="TMone"/>
    <x v="1"/>
    <s v="Pulling FOC ,Internal Wiring ,Termination To Fiber Tray At Customer Premise For LOT 587, BLOCK 13 JALAN BANTING,98850 LAWAS"/>
    <e v="#N/A"/>
    <e v="#N/A"/>
    <m/>
    <d v="2023-09-15T00:00:00"/>
    <s v="LWS"/>
    <s v="Other Contract"/>
    <m/>
    <n v="3400038869"/>
    <m/>
    <m/>
    <m/>
    <s v="[{&quot;name&quot;:&quot;LWS_F04 IPD_Muhammad Adib Ahmad.pptx&quot;,&quot;link&quot;:&quot;https://tm365-my.sharepoint.com/personal/badruznasrin_basri_tm_com_my/_layouts/15/Doc.aspx?sourcedoc=%7B9291C1BA-A95E-48EF-B22D-FCE6A89BCFC1%7D&amp;file=LWS_F04%20IPD_Muhammad%20Adib%20Ahmad.pptx&amp;action=edit&amp;mobileredirect=true&quot;,&quot;id&quot;:&quot;01KO5DXPV2YGIZEXVJ55ELELP442UJXT6B&quot;,&quot;type&quot;:null,&quot;size&quot;:4831251,&quot;referenceId&quot;:&quot;01KO5DXPXGNA5SXMMJOFDI7X4DMR4B2UAT&quot;,&quot;driveId&quot;:&quot;b!GENIO6DB3UWzdulNK6evrT-LvdyhA0VIokS4fxAfqZJ9NS0deS_ETJs3VRRJUVZM&quot;,&quot;status&quot;:1,&quot;uploadSessionUrl&quot;:null}]"/>
    <m/>
    <m/>
    <m/>
    <m/>
    <m/>
    <m/>
    <m/>
    <m/>
    <m/>
    <m/>
    <m/>
    <m/>
    <m/>
    <m/>
  </r>
  <r>
    <n v="941"/>
    <s v="Khairunnisa Bte Muhamad Noor"/>
    <s v="8.2 Queried - Pending TP Re-Submission"/>
    <d v="2023-10-02T00:00:00"/>
    <s v="no info cable &amp; distance in TP. no BOQ"/>
    <m/>
    <s v="Sarawak"/>
    <m/>
    <s v="NRC2300064"/>
    <m/>
    <s v="TMWA/237204"/>
    <m/>
    <s v="PAC2308693"/>
    <m/>
    <m/>
    <m/>
    <m/>
    <n v="0"/>
    <s v="Queried - Require More Information From NeC/AND"/>
    <e v="#REF!"/>
    <x v="0"/>
    <s v="CPPM-PR"/>
    <n v="607"/>
    <m/>
    <m/>
    <m/>
    <d v="2023-09-20T00:00:00"/>
    <s v="adib.fauzi@tm.com.my"/>
    <n v="42591"/>
    <n v="39735.269999999997"/>
    <s v="First PO"/>
    <m/>
    <s v="TMone"/>
    <x v="1"/>
    <s v="HSBB FTTH DSS (ADD) LWS_C004 FOR LOT 587, BLOCK 13 JALAN BANTING,98850 LAWAS"/>
    <e v="#N/A"/>
    <e v="#N/A"/>
    <m/>
    <d v="2023-09-15T00:00:00"/>
    <s v="LWS"/>
    <s v="Other Contract"/>
    <m/>
    <n v="3400038869"/>
    <m/>
    <m/>
    <m/>
    <s v="[{&quot;name&quot;:&quot;FTTH LWS C004_Muhammad Adib Ahmad.pptx&quot;,&quot;link&quot;:&quot;https://tm365-my.sharepoint.com/personal/badruznasrin_basri_tm_com_my/_layouts/15/Doc.aspx?sourcedoc=%7B6A552960-28D0-42D4-96E8-FDD10426E833%7D&amp;file=FTTH%20LWS%20C004_Muhammad%20Adib%20Ahmad.pptx&amp;action=edit&amp;mobileredirect=true&quot;,&quot;id&quot;:&quot;01KO5DXPTAFFKWVUBI2RBJN2H52ECCN2BT&quot;,&quot;type&quot;:null,&quot;size&quot;:4060521,&quot;referenceId&quot;:&quot;01KO5DXPXGNA5SXMMJOFDI7X4DMR4B2UAT&quot;,&quot;driveId&quot;:&quot;b!GENIO6DB3UWzdulNK6evrT-LvdyhA0VIokS4fxAfqZJ9NS0deS_ETJs3VRRJUVZM&quot;,&quot;status&quot;:1,&quot;uploadSessionUrl&quot;:null}]"/>
    <m/>
    <m/>
    <m/>
    <m/>
    <m/>
    <m/>
    <m/>
    <m/>
    <m/>
    <m/>
    <m/>
    <m/>
    <m/>
    <m/>
  </r>
  <r>
    <n v="942"/>
    <s v="Ilman Afif Bin Zulkifli"/>
    <s v="12. Duplicate Request"/>
    <m/>
    <s v="Duplicate link 937"/>
    <m/>
    <s v="Sarawak"/>
    <m/>
    <s v="NRP2302655"/>
    <m/>
    <s v="TMWA/237262"/>
    <m/>
    <s v="PAC2311190"/>
    <m/>
    <m/>
    <m/>
    <m/>
    <n v="0"/>
    <s v="PO Issued"/>
    <e v="#REF!"/>
    <x v="0"/>
    <s v="CPPM-PR"/>
    <n v="608"/>
    <m/>
    <m/>
    <m/>
    <d v="2023-09-20T00:00:00"/>
    <s v="adib.fauzi@tm.com.my"/>
    <n v="15138"/>
    <n v="14503.62"/>
    <s v="First PO"/>
    <m/>
    <s v="TMone"/>
    <x v="1"/>
    <s v="HSBB FTTH DSS (ADD) KBRM_C888 FOR SHIN YANG PLYWOOD SDN. BHD LOT 463, KUALA BARAM INDUSTRIAL ESTATE, 98000 MIRI"/>
    <e v="#N/A"/>
    <e v="#N/A"/>
    <m/>
    <d v="2023-08-31T00:00:00"/>
    <s v="MR"/>
    <s v="Other Contract"/>
    <m/>
    <n v="3400039021"/>
    <m/>
    <m/>
    <m/>
    <s v="[{&quot;name&quot;:&quot;BOQ TMWA237262_Muhammad Adib Ahmad.pdf&quot;,&quot;link&quot;:&quot;https://tm365-my.sharepoint.com/personal/badruznasrin_basri_tm_com_my/Documents/Apps/Microsoft%20Forms/Request%20New%20PR/Question%203/BOQ%20TMWA237262_Muhammad%20Adib%20Ahmad.pdf&quot;,&quot;id&quot;:&quot;01KO5DXPQQVS6RTYMXZ5EYCPJZ7MBDDK5K&quot;,&quot;type&quot;:null,&quot;size&quot;:199014,&quot;referenceId&quot;:&quot;01KO5DXPXGNA5SXMMJOFDI7X4DMR4B2UAT&quot;,&quot;driveId&quot;:&quot;b!GENIO6DB3UWzdulNK6evrT-LvdyhA0VIokS4fxAfqZJ9NS0deS_ETJs3VRRJUVZM&quot;,&quot;status&quot;:1,&quot;uploadSessionUrl&quot;:null}]"/>
    <m/>
    <m/>
    <m/>
    <m/>
    <m/>
    <m/>
    <m/>
    <m/>
    <m/>
    <m/>
    <m/>
    <m/>
    <m/>
    <m/>
  </r>
  <r>
    <n v="943"/>
    <s v="Mohd Shahfre Bin Sa'afie"/>
    <s v="11.0 PO Issued"/>
    <m/>
    <n v="4902150439"/>
    <s v="4902150439"/>
    <s v="SB"/>
    <m/>
    <s v="NRP2301429"/>
    <m/>
    <s v="TMCA/231723"/>
    <m/>
    <s v="PAC2309258"/>
    <m/>
    <s v="SB-MG7-0227-TP"/>
    <m/>
    <m/>
    <n v="0"/>
    <s v="PO Issued"/>
    <e v="#REF!"/>
    <x v="0"/>
    <s v="CPPM-PR"/>
    <n v="609"/>
    <m/>
    <m/>
    <m/>
    <d v="2023-09-20T00:00:00"/>
    <s v="atirah.razak@tm.com.my"/>
    <n v="8552"/>
    <n v="1326.71"/>
    <s v="Additional PO (SI/VO)"/>
    <s v="Required Site Instruction due to suspected Cable Cut (cable theft) after 1 week fiber complete, End-To-End, and Testing."/>
    <s v="TMG"/>
    <x v="1"/>
    <s v="NRP SAG F31F32 REDTONE_LF MEGA DC, JLN TJG KERAMAT 26/35, SEK.26 SHAH ALAM"/>
    <e v="#N/A"/>
    <e v="#N/A"/>
    <m/>
    <d v="2023-08-14T00:00:00"/>
    <s v="SAG"/>
    <s v="Network Contractor"/>
    <m/>
    <m/>
    <m/>
    <s v="SB-MG7-0227-TP"/>
    <m/>
    <s v="[{&quot;name&quot;:&quot;SITE INSTRUCTION_PR 3_SITE LF LOGISTIC (2) do_Siti Atirah Razak.pdf&quot;,&quot;link&quot;:&quot;https://tm365-my.sharepoint.com/personal/badruznasrin_basri_tm_com_my/Documents/Apps/Microsoft%20Forms/Request%20New%20PR/Question%202/SITE%20INSTRUCTION_PR%203_SITE%20LF%20LOGISTIC%20(2)%20do_Siti%20Atirah%20Razak.pdf&quot;,&quot;id&quot;:&quot;01KO5DXPVYFU2ES6JYVFGYTR6YFMLIKZ3Y&quot;,&quot;type&quot;:null,&quot;size&quot;:218820,&quot;referenceId&quot;:&quot;01KO5DXPXUPARRCS6LWRBYBWTUUM5DK5ER&quot;,&quot;driveId&quot;:&quot;b!GENIO6DB3UWzdulNK6evrT-LvdyhA0VIokS4fxAfqZJ9NS0deS_ETJs3VRRJUVZM&quot;,&quot;status&quot;:1,&quot;uploadSessionUrl&quot;:null}]"/>
    <m/>
    <m/>
    <m/>
    <m/>
    <m/>
    <m/>
    <m/>
    <m/>
    <m/>
    <m/>
    <m/>
    <m/>
    <m/>
    <m/>
  </r>
  <r>
    <n v="944"/>
    <s v="Amran Bin Ramli"/>
    <s v="11.0 PO Issued"/>
    <d v="2023-09-23T00:00:00"/>
    <s v="PO - 4902150711 (25/9/2023)"/>
    <s v="4902150711"/>
    <s v="Sabah"/>
    <m/>
    <s v="GOV2300089"/>
    <m/>
    <s v="TMBA/230398"/>
    <m/>
    <s v="PAC2305464"/>
    <m/>
    <s v="KK/PB/LB-EVO-0122-TP"/>
    <m/>
    <m/>
    <n v="0"/>
    <s v="PO Issued"/>
    <e v="#REF!"/>
    <x v="0"/>
    <s v="CPPM-PR"/>
    <n v="610"/>
    <m/>
    <m/>
    <m/>
    <d v="2023-09-20T00:00:00"/>
    <s v="daniel.manson@tm.com.my"/>
    <n v="5448"/>
    <n v="10032.959999999999"/>
    <s v="Additional PO (SI/VO)"/>
    <s v="SI work due to change of address to install NID. "/>
    <s v="TMone"/>
    <x v="4"/>
    <s v="1GOV FOC SPUR KBU F125/F126 (12C) MYGOV*NET-NRECC (METEOROLOGI)-STESEN METEOROLOGI KOTA KINABALU(IPME)-KBU"/>
    <e v="#N/A"/>
    <e v="#N/A"/>
    <m/>
    <d v="2023-07-31T00:00:00"/>
    <s v="KBU"/>
    <s v="Network Contractor"/>
    <m/>
    <m/>
    <m/>
    <n v="3400038554"/>
    <m/>
    <s v="[{&quot;name&quot;:&quot;BOQ_TMBA230398_SI_Daniel S Manson.pdf&quot;,&quot;link&quot;:&quot;https://tm365-my.sharepoint.com/personal/badruznasrin_basri_tm_com_my/Documents/Apps/Microsoft%20Forms/Request%20New%20PR/Question%202/BOQ_TMBA230398_SI_Daniel%20S%20Manson.pdf&quot;,&quot;id&quot;:&quot;01KO5DXPWINPAKEYG62RH2CQ33NPANTXVB&quot;,&quot;type&quot;:null,&quot;size&quot;:1040801,&quot;referenceId&quot;:&quot;01KO5DXPXUPARRCS6LWRBYBWTUUM5DK5ER&quot;,&quot;driveId&quot;:&quot;b!GENIO6DB3UWzdulNK6evrT-LvdyhA0VIokS4fxAfqZJ9NS0deS_ETJs3VRRJUVZM&quot;,&quot;status&quot;:1,&quot;uploadSessionUrl&quot;:null},{&quot;name&quot;:&quot;TP_TMBA230398_SI_Daniel S Manson.pdf&quot;,&quot;link&quot;:&quot;https://tm365-my.sharepoint.com/personal/badruznasrin_basri_tm_com_my/Documents/Apps/Microsoft%20Forms/Request%20New%20PR/Question%202/TP_TMBA230398_SI_Daniel%20S%20Manson.pdf&quot;,&quot;id&quot;:&quot;01KO5DXPW52O2IXLOJLBD2UKUREPSMPUNN&quot;,&quot;type&quot;:null,&quot;size&quot;:5246162,&quot;referenceId&quot;:&quot;01KO5DXPXUPARRCS6LWRBYBWTUUM5DK5ER&quot;,&quot;driveId&quot;:&quot;b!GENIO6DB3UWzdulNK6evrT-LvdyhA0VIokS4fxAfqZJ9NS0deS_ETJs3VRRJUVZM&quot;,&quot;status&quot;:1,&quot;uploadSessionUrl&quot;:null},{&quot;name&quot;:&quot;PR_TMBA_230398 (SI)_Daniel S Manson.xlsx&quot;,&quot;link&quot;:&quot;https://tm365-my.sharepoint.com/personal/badruznasrin_basri_tm_com_my/_layouts/15/Doc.aspx?sourcedoc=%7BE7943864-A70F-45DA-B4C2-C292AD4AC329%7D&amp;file=PR_TMBA_230398%20(SI)_Daniel%20S%20Manson.xlsx&amp;action=default&amp;mobileredirect=true&quot;,&quot;id&quot;:&quot;01KO5DXPTEHCKOOD5H3JC3JQWCSKWUVQZJ&quot;,&quot;type&quot;:null,&quot;size&quot;:226935,&quot;referenceId&quot;:&quot;01KO5DXPXUPARRCS6LWRBYBWTUUM5DK5ER&quot;,&quot;driveId&quot;:&quot;b!GENIO6DB3UWzdulNK6evrT-LvdyhA0VIokS4fxAfqZJ9NS0deS_ETJs3VRRJUVZM&quot;,&quot;status&quot;:1,&quot;uploadSessionUrl&quot;:null}]"/>
    <m/>
    <m/>
    <m/>
    <m/>
    <m/>
    <m/>
    <m/>
    <m/>
    <m/>
    <m/>
    <m/>
    <m/>
    <m/>
    <m/>
  </r>
  <r>
    <n v="945"/>
    <s v="Khairunnisa Bte Muhamad Noor"/>
    <s v="10.0 Sent to CPA for PR Creation"/>
    <d v="2023-09-29T00:00:00"/>
    <s v=""/>
    <m/>
    <s v="Sarawak"/>
    <m/>
    <s v="BRP2300018"/>
    <m/>
    <s v="TMWA/232091"/>
    <m/>
    <s v="PAC2311298"/>
    <m/>
    <s v="KG/SB-BYT-0251-TP"/>
    <m/>
    <m/>
    <n v="0"/>
    <s v="PR Creation"/>
    <e v="#REF!"/>
    <x v="0"/>
    <s v="CPPM-PR"/>
    <n v="611"/>
    <m/>
    <m/>
    <m/>
    <d v="2023-09-20T00:00:00"/>
    <s v="lingkuok.thong@tm.com.my"/>
    <n v="65115.07"/>
    <n v="1749.63"/>
    <s v="Additional PO (SI/VO)"/>
    <s v="1st PO created with desktop planning. Actual length is longer at physical site."/>
    <s v="TMone"/>
    <x v="3"/>
    <s v="BR SWK FOC LAN_F30 24C SEKOLAH MENENGAH KEBANGSAAN SIBU JAYA"/>
    <e v="#N/A"/>
    <e v="#N/A"/>
    <m/>
    <d v="2023-09-29T00:00:00"/>
    <s v="LAN"/>
    <s v="Network Contractor"/>
    <m/>
    <m/>
    <m/>
    <n v="3400038862"/>
    <m/>
    <s v="[{&quot;name&quot;:&quot;SI TP count tmwa232091 LAN F30 SMK Sibu Jaya_Ling Kuok Thong.xlsx&quot;,&quot;link&quot;:&quot;https://tm365-my.sharepoint.com/personal/badruznasrin_basri_tm_com_my/_layouts/15/Doc.aspx?sourcedoc=%7B6A3D9087-3832-4984-B545-253E190C5507%7D&amp;file=SI%20TP%20count%20tmwa232091%20LAN%20F30%20SMK%20Sibu%20Jaya_Ling%20Kuok%20Thong.xlsx&amp;action=default&amp;mobileredirect=true&quot;,&quot;id&quot;:&quot;01KO5DXPUHSA6WUMRYQRE3KRJFHYMQYVIH&quot;,&quot;type&quot;:null,&quot;size&quot;:182303,&quot;referenceId&quot;:&quot;01KO5DXPXUPARRCS6LWRBYBWTUUM5DK5ER&quot;,&quot;driveId&quot;:&quot;b!GENIO6DB3UWzdulNK6evrT-LvdyhA0VIokS4fxAfqZJ9NS0deS_ETJs3VRRJUVZM&quot;,&quot;status&quot;:1,&quot;uploadSessionUrl&quot;:null}]"/>
    <m/>
    <m/>
    <m/>
    <m/>
    <m/>
    <m/>
    <m/>
    <m/>
    <m/>
    <m/>
    <m/>
    <m/>
    <m/>
    <m/>
  </r>
  <r>
    <n v="946"/>
    <s v="Mahzura Binti Ramli"/>
    <s v="11.0 PO Issued"/>
    <d v="2023-09-29T00:00:00"/>
    <s v="4902153345 (3/10/23)"/>
    <s v="4902153345"/>
    <s v="TRG"/>
    <m/>
    <s v="NRP2302292"/>
    <m/>
    <s v="TMEA/233115"/>
    <m/>
    <s v="PAC2309748"/>
    <m/>
    <s v="TRG-WUH-0100-TP"/>
    <m/>
    <m/>
    <n v="0"/>
    <s v="PO Issued"/>
    <e v="#REF!"/>
    <x v="0"/>
    <s v="CPPM-PR"/>
    <n v="612"/>
    <m/>
    <m/>
    <m/>
    <d v="2023-09-21T00:00:00"/>
    <s v="jaafarmd@tm.com.my"/>
    <n v="72661"/>
    <n v="9100"/>
    <s v="First PO"/>
    <m/>
    <s v="TMone"/>
    <x v="1"/>
    <s v="NRP FOC SPUR (12C) NGBH KBR DIGI - KG BUKIT BIJIH_x000a_"/>
    <e v="#N/A"/>
    <e v="#N/A"/>
    <m/>
    <d v="2023-08-21T00:00:00"/>
    <s v="KBR"/>
    <s v="Other Contract"/>
    <m/>
    <n v="3400034940"/>
    <m/>
    <m/>
    <m/>
    <s v="[{&quot;name&quot;:&quot;Drft PR_Jaafar Bin Mohamed M.pdf&quot;,&quot;link&quot;:&quot;https://tm365-my.sharepoint.com/personal/badruznasrin_basri_tm_com_my/Documents/Apps/Microsoft%20Forms/Request%20New%20PR/Question%203/Drft%20PR_Jaafar%20Bin%20Mohamed%20M.pdf&quot;,&quot;id&quot;:&quot;01KO5DXPXJCD5WUH6HL5BLSDGM73VSPF7M&quot;,&quot;type&quot;:null,&quot;size&quot;:323445,&quot;referenceId&quot;:&quot;01KO5DXPXGNA5SXMMJOFDI7X4DMR4B2UAT&quot;,&quot;driveId&quot;:&quot;b!GENIO6DB3UWzdulNK6evrT-LvdyhA0VIokS4fxAfqZJ9NS0deS_ETJs3VRRJUVZM&quot;,&quot;status&quot;:1,&quot;uploadSessionUrl&quot;:null}]"/>
    <m/>
    <m/>
    <m/>
    <m/>
    <m/>
    <m/>
    <m/>
    <m/>
    <m/>
    <m/>
    <m/>
    <m/>
    <m/>
    <m/>
  </r>
  <r>
    <n v="947"/>
    <s v="Suhanizar Bin Sekeri"/>
    <s v="11.0 PO Issued"/>
    <m/>
    <s v="22.9.23 - Done verified and submit to CPA."/>
    <s v="4902150525"/>
    <s v="KEL"/>
    <m/>
    <s v="GOV2304914"/>
    <m/>
    <s v="TMEC/230130"/>
    <m/>
    <s v="PAC2309939"/>
    <m/>
    <s v="CNFD-GET-0045-TP"/>
    <m/>
    <m/>
    <n v="0"/>
    <s v="PO Issued"/>
    <e v="#REF!"/>
    <x v="0"/>
    <s v="CPPM-PR"/>
    <n v="628"/>
    <m/>
    <m/>
    <m/>
    <d v="2023-09-21T00:00:00"/>
    <s v="nazman.zaiyadi@tm.com.my"/>
    <n v="258106.15"/>
    <n v="20410.8"/>
    <s v="Additional PO (SI/VO)"/>
    <s v="Kerja-kerja tambahan FOC PP MAG 96C kerana duct/way rosak sepanjang laluan kabel tersebut dan menghalang kerja penarikan kabel"/>
    <s v="TMone"/>
    <x v="4"/>
    <s v="Penarikan kabel junction 96C dari PP ke MAG"/>
    <e v="#N/A"/>
    <e v="#N/A"/>
    <m/>
    <d v="2023-10-31T00:00:00"/>
    <s v="PP - MAG"/>
    <s v="Network Contractor"/>
    <m/>
    <m/>
    <m/>
    <n v="3400038885"/>
    <m/>
    <s v="[{&quot;name&quot;:&quot;BOQ SI TMEA230130 MYGOV FOC PP MAG 96C SIGNED_Nazman Bin Zaiyadi.pdf&quot;,&quot;link&quot;:&quot;https://tm365-my.sharepoint.com/personal/badruznasrin_basri_tm_com_my/Documents/Apps/Microsoft%20Forms/Request%20New%20PR/Question%202/BOQ%20SI%20TMEA230130%20MYGOV%20FOC%20PP%20MAG%2096C%20SIGNED_Nazman%20Bin%20Zaiyadi.pdf&quot;,&quot;id&quot;:&quot;01KO5DXPWLXSS24PRXB5C3TAHQZ3Y37OJY&quot;,&quot;type&quot;:null,&quot;size&quot;:413404,&quot;referenceId&quot;:&quot;01KO5DXPXUPARRCS6LWRBYBWTUUM5DK5ER&quot;,&quot;driveId&quot;:&quot;b!GENIO6DB3UWzdulNK6evrT-LvdyhA0VIokS4fxAfqZJ9NS0deS_ETJs3VRRJUVZM&quot;,&quot;status&quot;:1,&quot;uploadSessionUrl&quot;:null},{&quot;name&quot;:&quot;TMEA230130 MYGOV FOC PP MAG 96C DUCT ROUTE UP_Nazman Bin Zaiyadi.pdf&quot;,&quot;link&quot;:&quot;https://tm365-my.sharepoint.com/personal/badruznasrin_basri_tm_com_my/Documents/Apps/Microsoft%20Forms/Request%20New%20PR/Question%202/TMEA230130%20MYGOV%20FOC%20PP%20MAG%2096C%20DUCT%20ROUTE%20UP_Nazman%20Bin%20Zaiyadi.pdf&quot;,&quot;id&quot;:&quot;01KO5DXPTNEPFLIVRMFNEIDJHT3DB3NSSH&quot;,&quot;type&quot;:null,&quot;size&quot;:3453479,&quot;referenceId&quot;:&quot;01KO5DXPXUPARRCS6LWRBYBWTUUM5DK5ER&quot;,&quot;driveId&quot;:&quot;b!GENIO6DB3UWzdulNK6evrT-LvdyhA0VIokS4fxAfqZJ9NS0deS_ETJs3VRRJUVZM&quot;,&quot;status&quot;:1,&quot;uploadSessionUrl&quot;:null},{&quot;name&quot;:&quot;Std_Costing SI TMEA230130 MYGOV FOC PP MAG 96_Nazman Bin Zaiyadi.xlsx&quot;,&quot;link&quot;:&quot;https://tm365-my.sharepoint.com/personal/badruznasrin_basri_tm_com_my/_layouts/15/Doc.aspx?sourcedoc=%7B0C1E62D6-DE09-47CE-956D-F54E779A106A%7D&amp;file=Std_Costing%20SI%20TMEA230130%20MYGOV%20FOC%20PP%20MAG%2096_Nazman%20Bin%20Zaiyadi.xlsx&amp;action=default&amp;mobileredirect=true&quot;,&quot;id&quot;:&quot;01KO5DXPWWMIPAYCO6ZZDZK3PVJZ3ZUEDK&quot;,&quot;type&quot;:null,&quot;size&quot;:456337,&quot;referenceId&quot;:&quot;01KO5DXPXUPARRCS6LWRBYBWTUUM5DK5ER&quot;,&quot;driveId&quot;:&quot;b!GENIO6DB3UWzdulNK6evrT-LvdyhA0VIokS4fxAfqZJ9NS0deS_ETJs3VRRJUVZM&quot;,&quot;status&quot;:1,&quot;uploadSessionUrl&quot;:null}]"/>
    <m/>
    <m/>
    <m/>
    <m/>
    <m/>
    <m/>
    <m/>
    <m/>
    <m/>
    <m/>
    <m/>
    <m/>
    <m/>
    <m/>
  </r>
  <r>
    <n v="948"/>
    <s v="Nurul Huda binti Umran"/>
    <s v="8.2 Queried - Pending TP Re-Submission"/>
    <d v="2023-09-22T00:00:00"/>
    <s v=""/>
    <m/>
    <s v="KEL"/>
    <m/>
    <s v="GOV2305142"/>
    <m/>
    <s v="TMEA/238138"/>
    <m/>
    <s v=" PAC2310502"/>
    <m/>
    <s v="KEL-MAT-0142-TP"/>
    <m/>
    <m/>
    <n v="0"/>
    <s v="Queried - Require More Information From NeC/AND"/>
    <e v="#REF!"/>
    <x v="0"/>
    <s v="CPPM-PR"/>
    <n v="627"/>
    <m/>
    <m/>
    <m/>
    <d v="2023-09-21T00:00:00"/>
    <s v="nurulfahmie.mohamedyasin@tm.com.my"/>
    <n v="8319"/>
    <n v="140"/>
    <s v="Additional PO (SI/VO)"/>
    <s v="KERJA-KERJA HACK TAR"/>
    <s v="TMone"/>
    <x v="4"/>
    <s v="MYGOV NEO KO FTTH ADD KO_C030 LEMBAGA KEMAJUAN PERTANIAN KUMUBU(KADA)"/>
    <e v="#N/A"/>
    <e v="#N/A"/>
    <m/>
    <d v="2023-07-24T00:00:00"/>
    <s v="KO"/>
    <s v="Network Contractor"/>
    <m/>
    <m/>
    <m/>
    <n v="3400038718"/>
    <m/>
    <s v="[{&quot;name&quot;:&quot;SI KADA_Nurulfahmie Binti Mo.pdf&quot;,&quot;link&quot;:&quot;https://tm365-my.sharepoint.com/personal/badruznasrin_basri_tm_com_my/Documents/Apps/Microsoft%20Forms/Request%20New%20PR/Question%202/SI%20KADA_Nurulfahmie%20Binti%20Mo.pdf&quot;,&quot;id&quot;:&quot;01KO5DXPRK7VSTFQRTV5HYCEJ5Q32K6OO6&quot;,&quot;type&quot;:null,&quot;size&quot;:421928,&quot;referenceId&quot;:&quot;01KO5DXPXUPARRCS6LWRBYBWTUUM5DK5ER&quot;,&quot;driveId&quot;:&quot;b!GENIO6DB3UWzdulNK6evrT-LvdyhA0VIokS4fxAfqZJ9NS0deS_ETJs3VRRJUVZM&quot;,&quot;status&quot;:1,&quot;uploadSessionUrl&quot;:null}]"/>
    <m/>
    <m/>
    <m/>
    <m/>
    <m/>
    <m/>
    <m/>
    <m/>
    <m/>
    <m/>
    <m/>
    <m/>
    <m/>
    <m/>
  </r>
  <r>
    <n v="949"/>
    <s v="Suhanizar Bin Sekeri"/>
    <s v="11.0 PO Issued"/>
    <d v="2023-09-22T00:00:00"/>
    <s v=""/>
    <s v="4902150807"/>
    <s v="KEL"/>
    <m/>
    <s v="H5G2204419"/>
    <m/>
    <s v="TMEC/230111"/>
    <m/>
    <s v="PAC2300982"/>
    <m/>
    <s v="CNFD-GET-0043-TP"/>
    <m/>
    <m/>
    <n v="0"/>
    <s v="PO Issued"/>
    <e v="#REF!"/>
    <x v="0"/>
    <s v="CPPM-PR"/>
    <n v="626"/>
    <m/>
    <m/>
    <m/>
    <d v="2023-09-21T00:00:00"/>
    <s v="nazman.zaiyadi@tm.com.my"/>
    <n v="11084.95"/>
    <n v="10205.4"/>
    <s v="Additional PO (SI/VO)"/>
    <s v="Kerja-kerja tambahan (repair civil element) FOC MAG-TAM diperlukan kerana duct/way rosak untuk penarikan kabel tersebut."/>
    <s v="TMG"/>
    <x v="0"/>
    <s v="Penarikan kabel junction FOC 96C MAG-TAM "/>
    <e v="#N/A"/>
    <e v="#N/A"/>
    <m/>
    <d v="2023-12-29T00:00:00"/>
    <s v="MAG-TAM"/>
    <s v="Network Contractor"/>
    <m/>
    <m/>
    <m/>
    <n v="3400038885"/>
    <m/>
    <s v="[{&quot;name&quot;:&quot;BOQ SI 5G FOC MAG-TAM SIGNED_Nazman Bin Zaiyadi.pdf&quot;,&quot;link&quot;:&quot;https://tm365-my.sharepoint.com/personal/badruznasrin_basri_tm_com_my/Documents/Apps/Microsoft%20Forms/Request%20New%20PR/Question%202/BOQ%20SI%205G%20FOC%20MAG-TAM%20SIGNED_Nazman%20Bin%20Zaiyadi.pdf&quot;,&quot;id&quot;:&quot;01KO5DXPSMJ6L4MKDCJFELF5KOZ4AWFC3W&quot;,&quot;type&quot;:null,&quot;size&quot;:413765,&quot;referenceId&quot;:&quot;01KO5DXPXUPARRCS6LWRBYBWTUUM5DK5ER&quot;,&quot;driveId&quot;:&quot;b!GENIO6DB3UWzdulNK6evrT-LvdyhA0VIokS4fxAfqZJ9NS0deS_ETJs3VRRJUVZM&quot;,&quot;status&quot;:1,&quot;uploadSessionUrl&quot;:null}]"/>
    <m/>
    <m/>
    <m/>
    <m/>
    <m/>
    <m/>
    <m/>
    <m/>
    <m/>
    <m/>
    <m/>
    <m/>
    <m/>
    <m/>
  </r>
  <r>
    <n v="950"/>
    <s v="Mohd Azrul Nizam Bin Aziz"/>
    <s v="11.0 PO Issued"/>
    <m/>
    <s v=""/>
    <s v="4902151183/4902151547"/>
    <s v="KD/PR"/>
    <m/>
    <s v="RER2300014"/>
    <m/>
    <s v="RMNA/230000"/>
    <m/>
    <s v="PAC2311053"/>
    <m/>
    <s v="KD/PL-ERA-0471-TP"/>
    <m/>
    <m/>
    <n v="0"/>
    <s v="PO Issued"/>
    <e v="#REF!"/>
    <x v="0"/>
    <s v="CPPM-PR"/>
    <n v="625"/>
    <m/>
    <m/>
    <m/>
    <d v="2023-09-21T00:00:00"/>
    <s v="azzim.saharin@tm.com.my"/>
    <n v="234237"/>
    <n v="233309.11"/>
    <s v="First PO"/>
    <m/>
    <s v="GNT"/>
    <x v="3"/>
    <s v="RMK12 REROUTING JKR FOC AS F01, F03/04, F07/08, F19, F21/22, F26, F28/29, F34/35, F15/15, F51/52, F53/54, F57/58, F55/56 JAMBATAN MANJALARA ALOR SETAR"/>
    <e v="#N/A"/>
    <e v="#N/A"/>
    <m/>
    <d v="2023-11-15T00:00:00"/>
    <s v="AS"/>
    <s v="Network Contractor"/>
    <m/>
    <m/>
    <m/>
    <n v="3400039029"/>
    <m/>
    <m/>
    <m/>
    <m/>
    <m/>
    <m/>
    <m/>
    <m/>
    <m/>
    <m/>
    <m/>
    <m/>
    <m/>
    <m/>
    <m/>
    <m/>
  </r>
  <r>
    <n v="951"/>
    <s v="Muhamad Zaini Bin Mahamad Sarip"/>
    <s v="8.3 Queried(other) Please fill in Remark"/>
    <d v="2023-09-25T00:00:00"/>
    <s v="waiting state to verify QC. 27/9 qc completed. new"/>
    <m/>
    <s v="KEL"/>
    <m/>
    <s v="H5G2300560"/>
    <m/>
    <s v="TMEA/236064"/>
    <m/>
    <s v="PAC2308822"/>
    <m/>
    <s v="KEL-MAJ-0829-TP/KEL-MAJ-0849-TP(NewLOR)"/>
    <m/>
    <m/>
    <n v="0"/>
    <s v="Queried - Require More Information From NeC/AND"/>
    <e v="#REF!"/>
    <x v="0"/>
    <s v="CPPM-PR"/>
    <n v="624"/>
    <m/>
    <m/>
    <m/>
    <d v="2023-09-21T00:00:00"/>
    <s v="nurulfahmie.mohamedyasin@tm.com.my"/>
    <n v="8681"/>
    <n v="1762.47"/>
    <s v="Additional PO (SI/VO)"/>
    <s v="kerja-kerja tambahan untuk hack tar"/>
    <s v="TMone"/>
    <x v="0"/>
    <s v="H5G WBU FOC SPUR 12C DDTUM0420 JLN LAMA WAKAF BHARU"/>
    <e v="#N/A"/>
    <e v="#N/A"/>
    <m/>
    <d v="2023-07-22T00:00:00"/>
    <s v="KO"/>
    <s v="Network Contractor"/>
    <m/>
    <m/>
    <m/>
    <n v="3400039031"/>
    <m/>
    <s v="[{&quot;name&quot;:&quot;BOQ SI - H5G WBU FOC SPUR 12C DDTUM0420 JLN L_Nurulfahmie Binti Mo.pdf&quot;,&quot;link&quot;:&quot;https://tm365-my.sharepoint.com/personal/badruznasrin_basri_tm_com_my/Documents/Apps/Microsoft%20Forms/Request%20New%20PR/Question%202/BOQ%20SI%20-%20H5G%20WBU%20FOC%20SPUR%2012C%20DDTUM0420%20JLN%20L_Nurulfahmie%20Binti%20Mo.pdf&quot;,&quot;id&quot;:&quot;01KO5DXPTJN7SON3DMXNH3I7XJDVGX3MWN&quot;,&quot;type&quot;:null,&quot;size&quot;:533045,&quot;referenceId&quot;:&quot;01KO5DXPXUPARRCS6LWRBYBWTUUM5DK5ER&quot;,&quot;driveId&quot;:&quot;b!GENIO6DB3UWzdulNK6evrT-LvdyhA0VIokS4fxAfqZJ9NS0deS_ETJs3VRRJUVZM&quot;,&quot;status&quot;:1,&quot;uploadSessionUrl&quot;:null},{&quot;name&quot;:&quot;GAMBAR KERJA TAMBAHAN - TMEA236064 - H5G WBU_Nurulfahmie Binti Mo.pdf&quot;,&quot;link&quot;:&quot;https://tm365-my.sharepoint.com/personal/badruznasrin_basri_tm_com_my/Documents/Apps/Microsoft%20Forms/Request%20New%20PR/Question%202/GAMBAR%20KERJA%20TAMBAHAN%20-%20TMEA236064%20-%20H5G%20WBU_Nurulfahmie%20Binti%20Mo.pdf&quot;,&quot;id&quot;:&quot;01KO5DXPWJOBBRLBKUHNGJD373IZ2QXPAB&quot;,&quot;type&quot;:null,&quot;size&quot;:377755,&quot;referenceId&quot;:&quot;01KO5DXPXUPARRCS6LWRBYBWTUUM5DK5ER&quot;,&quot;driveId&quot;:&quot;b!GENIO6DB3UWzdulNK6evrT-LvdyhA0VIokS4fxAfqZJ9NS0deS_ETJs3VRRJUVZM&quot;,&quot;status&quot;:1,&quot;uploadSessionUrl&quot;:null}]"/>
    <m/>
    <m/>
    <m/>
    <m/>
    <m/>
    <m/>
    <m/>
    <m/>
    <m/>
    <m/>
    <m/>
    <m/>
    <m/>
    <m/>
  </r>
  <r>
    <n v="952"/>
    <s v="Nurul Huda binti Umran"/>
    <s v="11.0 PO Issued"/>
    <d v="2023-09-22T00:00:00"/>
    <s v="27/9 check  PR created. PO - 4902151465"/>
    <n v="4902151465"/>
    <s v="KEL"/>
    <m/>
    <s v="NRP2302792"/>
    <m/>
    <s v="TMEA/236095"/>
    <m/>
    <s v="PAC2310610"/>
    <m/>
    <s v="KEL-MAT-0143-TP"/>
    <m/>
    <m/>
    <n v="0"/>
    <s v="PO Issued"/>
    <e v="#REF!"/>
    <x v="0"/>
    <s v="CPPM-PR"/>
    <n v="623"/>
    <m/>
    <m/>
    <m/>
    <d v="2023-09-21T00:00:00"/>
    <s v="nurulfahmie.mohamedyasin@tm.com.my"/>
    <n v="5433"/>
    <n v="714.56"/>
    <s v="Additional PO (SI/VO)"/>
    <s v="tmbahan kerja-kerja tar jalan"/>
    <s v="TMone"/>
    <x v="1"/>
    <s v="NRP KO FTTH ADD KO_C036 KLINIK DESA PINTU GENG"/>
    <e v="#N/A"/>
    <e v="#N/A"/>
    <m/>
    <d v="2023-08-21T00:00:00"/>
    <s v="KO"/>
    <s v="Network Contractor"/>
    <m/>
    <m/>
    <m/>
    <n v="3400038718"/>
    <m/>
    <s v="[{&quot;name&quot;:&quot;GK_TMEA236095_Nurulfahmie Binti Mo.pdf&quot;,&quot;link&quot;:&quot;https://tm365-my.sharepoint.com/personal/badruznasrin_basri_tm_com_my/Documents/Apps/Microsoft%20Forms/Request%20New%20PR/Question%202/GK_TMEA236095_Nurulfahmie%20Binti%20Mo.pdf&quot;,&quot;id&quot;:&quot;01KO5DXPTKNC7ZR2UN3NCKWDBQJVTVJH2S&quot;,&quot;type&quot;:null,&quot;size&quot;:458937,&quot;referenceId&quot;:&quot;01KO5DXPXUPARRCS6LWRBYBWTUUM5DK5ER&quot;,&quot;driveId&quot;:&quot;b!GENIO6DB3UWzdulNK6evrT-LvdyhA0VIokS4fxAfqZJ9NS0deS_ETJs3VRRJUVZM&quot;,&quot;status&quot;:1,&quot;uploadSessionUrl&quot;:null},{&quot;name&quot;:&quot;KLINIK DESA PINTU GENG_Nurulfahmie Binti Mo.pdf&quot;,&quot;link&quot;:&quot;https://tm365-my.sharepoint.com/personal/badruznasrin_basri_tm_com_my/Documents/Apps/Microsoft%20Forms/Request%20New%20PR/Question%202/KLINIK%20DESA%20PINTU%20GENG_Nurulfahmie%20Binti%20Mo.pdf&quot;,&quot;id&quot;:&quot;01KO5DXPTY2PGWOCKP5RCJW5QGLVBJR5BI&quot;,&quot;type&quot;:null,&quot;size&quot;:3281918,&quot;referenceId&quot;:&quot;01KO5DXPXUPARRCS6LWRBYBWTUUM5DK5ER&quot;,&quot;driveId&quot;:&quot;b!GENIO6DB3UWzdulNK6evrT-LvdyhA0VIokS4fxAfqZJ9NS0deS_ETJs3VRRJUVZM&quot;,&quot;status&quot;:1,&quot;uploadSessionUrl&quot;:null}]"/>
    <m/>
    <m/>
    <m/>
    <m/>
    <m/>
    <m/>
    <m/>
    <m/>
    <m/>
    <m/>
    <m/>
    <m/>
    <m/>
    <m/>
  </r>
  <r>
    <n v="953"/>
    <s v="Muhammad Hafizzuddin Bin Mohd Noor"/>
    <s v="8.3 Queried(other) Please fill in Remark"/>
    <m/>
    <s v=""/>
    <m/>
    <s v="Johor Selatan"/>
    <m/>
    <s v="S2U2300427"/>
    <m/>
    <s v="TMSA/231605"/>
    <m/>
    <s v="PAC2303799"/>
    <m/>
    <s v="JS-KKS-1169-TP"/>
    <m/>
    <m/>
    <n v="0"/>
    <s v="Queried - Require More Information From NeC/AND"/>
    <e v="#REF!"/>
    <x v="0"/>
    <s v="CPPM-PR"/>
    <n v="622"/>
    <m/>
    <m/>
    <m/>
    <d v="2023-09-21T00:00:00"/>
    <s v="csuresh@tm.com.my"/>
    <n v="17200"/>
    <n v="18267.79"/>
    <s v="Additional PO (SI/VO)"/>
    <s v="Kerja-kerja SI , 4 fdp + 4 tie fdp. Main PO4902072097"/>
    <s v="Unifi"/>
    <x v="3"/>
    <s v=" BBF FTTH ADD PNS_C005 (PNS_VC5005) JALAN JERAM BATU"/>
    <e v="#N/A"/>
    <e v="#N/A"/>
    <m/>
    <d v="2023-04-30T00:00:00"/>
    <s v="PNS"/>
    <s v="Network Contractor"/>
    <m/>
    <m/>
    <m/>
    <n v="3400039137"/>
    <m/>
    <s v="[{&quot;name&quot;:&quot;SI TMSA231605_Suresh A L Chamy Nai.xlsx&quot;,&quot;link&quot;:&quot;https://tm365-my.sharepoint.com/personal/badruznasrin_basri_tm_com_my/_layouts/15/Doc.aspx?sourcedoc=%7B254E5A8E-F1A0-42D5-B35E-B404985FDF28%7D&amp;file=SI%20TMSA231605_Suresh%20A%20L%20Chamy%20Nai.xlsx&amp;action=default&amp;mobileredirect=true&quot;,&quot;id&quot;:&quot;01KO5DXPUOLJHCLIHR2VBLGXVUASMF7XZI&quot;,&quot;type&quot;:null,&quot;size&quot;:68057,&quot;referenceId&quot;:&quot;01KO5DXPXUPARRCS6LWRBYBWTUUM5DK5ER&quot;,&quot;driveId&quot;:&quot;b!GENIO6DB3UWzdulNK6evrT-LvdyhA0VIokS4fxAfqZJ9NS0deS_ETJs3VRRJUVZM&quot;,&quot;status&quot;:1,&quot;uploadSessionUrl&quot;:null}]"/>
    <m/>
    <m/>
    <m/>
    <m/>
    <m/>
    <m/>
    <m/>
    <m/>
    <m/>
    <m/>
    <m/>
    <m/>
    <m/>
    <m/>
  </r>
  <r>
    <n v="954"/>
    <m/>
    <s v="6.2 LOR Approved in Vprime"/>
    <m/>
    <s v=""/>
    <m/>
    <s v="Sarawak"/>
    <m/>
    <s v="GOV2301451"/>
    <m/>
    <s v="TMWA/230375"/>
    <m/>
    <s v="PAC2306194"/>
    <m/>
    <s v="KG/SB-GET-0259-TP"/>
    <m/>
    <m/>
    <n v="0"/>
    <s v="LOR Issued"/>
    <e v="#REF!"/>
    <x v="0"/>
    <s v="CPPM-PR"/>
    <n v="621"/>
    <m/>
    <m/>
    <m/>
    <d v="2023-09-21T00:00:00"/>
    <s v="noreha.fatehi@tm.com.my"/>
    <n v="573"/>
    <n v="2034.7"/>
    <s v="Additional PO (SI/VO)"/>
    <s v="Need to pull 12C OH for replacing spare core by maintenance team. _x000a_There is insufficient core at the place. _x000a_This job done using the spare core given by NMO team. "/>
    <s v="TMone"/>
    <x v="4"/>
    <s v="NRP NID &amp; FOC PNN_F10/F14 MYGOV*NET- MOD - MK PMTTD - KEM MUARA TUANG KOTA SAMARAHAN (IPME) - PNN"/>
    <e v="#N/A"/>
    <e v="#N/A"/>
    <m/>
    <d v="2023-09-30T00:00:00"/>
    <s v="PNN"/>
    <s v="Network Contractor"/>
    <m/>
    <m/>
    <m/>
    <n v="3400038873"/>
    <m/>
    <s v="[{&quot;name&quot;:&quot;SI BOQ LETTER KEM MUARA_Noreha Binti Fatehi.pdf&quot;,&quot;link&quot;:&quot;https://tm365-my.sharepoint.com/personal/badruznasrin_basri_tm_com_my/Documents/Apps/Microsoft%20Forms/Request%20New%20PR/Question%202/SI%20BOQ%20LETTER%20KEM%20MUARA_Noreha%20Binti%20Fatehi.pdf&quot;,&quot;id&quot;:&quot;01KO5DXPRSF4SZXOR5ZJGLQPQEFCAKOCM2&quot;,&quot;type&quot;:null,&quot;size&quot;:746300,&quot;referenceId&quot;:&quot;01KO5DXPXUPARRCS6LWRBYBWTUUM5DK5ER&quot;,&quot;driveId&quot;:&quot;b!GENIO6DB3UWzdulNK6evrT-LvdyhA0VIokS4fxAfqZJ9NS0deS_ETJs3VRRJUVZM&quot;,&quot;status&quot;:1,&quot;uploadSessionUrl&quot;:null}]"/>
    <m/>
    <m/>
    <m/>
    <m/>
    <m/>
    <m/>
    <m/>
    <m/>
    <m/>
    <m/>
    <m/>
    <m/>
    <m/>
    <m/>
  </r>
  <r>
    <n v="955"/>
    <s v="Ahmad Zaki Bin Harris"/>
    <s v="11.0 PO Issued"/>
    <d v="2023-09-25T00:00:00"/>
    <s v="PO : 4902150434"/>
    <n v="4902150434"/>
    <s v="PRK"/>
    <m/>
    <s v="NRP2301665"/>
    <m/>
    <s v="TMNA/232252"/>
    <m/>
    <s v="PAC2308377"/>
    <m/>
    <s v="PRK-NXS-0054-TP"/>
    <m/>
    <m/>
    <n v="0"/>
    <s v="PO Issued"/>
    <e v="#REF!"/>
    <x v="0"/>
    <s v="CPPM-PR"/>
    <n v="620"/>
    <m/>
    <m/>
    <m/>
    <d v="2023-09-21T00:00:00"/>
    <s v="norzikree.yusof@tm.com.my"/>
    <n v="14337"/>
    <n v="3712"/>
    <s v="First PO"/>
    <m/>
    <s v="TMone"/>
    <x v="1"/>
    <s v="Install 1 new FDP (8 HP); Pulling FOC 12C/IB (1,950m); Testing FOC"/>
    <e v="#N/A"/>
    <e v="#N/A"/>
    <m/>
    <d v="2023-09-29T00:00:00"/>
    <s v="AT"/>
    <s v="Network Contractor"/>
    <m/>
    <m/>
    <m/>
    <n v="3400038907"/>
    <m/>
    <m/>
    <m/>
    <m/>
    <m/>
    <m/>
    <m/>
    <m/>
    <m/>
    <m/>
    <m/>
    <m/>
    <m/>
    <m/>
    <m/>
    <m/>
  </r>
  <r>
    <n v="956"/>
    <s v="Muhammad Hafizzuddin Bin Mohd Noor"/>
    <s v="10.0 Sent to CPA for PR Creation"/>
    <m/>
    <s v=""/>
    <m/>
    <s v="Johor Selatan"/>
    <m/>
    <s v="GOV2302403"/>
    <m/>
    <s v="TMSA/232806"/>
    <m/>
    <s v="PAC2307757"/>
    <m/>
    <s v="JS-MKN-0018-TP"/>
    <m/>
    <m/>
    <n v="0"/>
    <s v="PR Creation"/>
    <e v="#REF!"/>
    <x v="0"/>
    <s v="CPPM-PR"/>
    <n v="619"/>
    <m/>
    <m/>
    <m/>
    <d v="2023-09-21T00:00:00"/>
    <s v="atiqah.kamis@tm.com.my"/>
    <n v="18035"/>
    <n v="6247.5"/>
    <s v="First PO"/>
    <m/>
    <s v="TMone"/>
    <x v="4"/>
    <s v="MYGOV*NET-MOF (JKDM) KASTAM PONTIAN BANDAR PERMAS KUKUP (IPME)-KC"/>
    <e v="#N/A"/>
    <e v="#N/A"/>
    <m/>
    <d v="2023-08-15T00:00:00"/>
    <s v="KC"/>
    <s v="Network Contractor"/>
    <m/>
    <m/>
    <m/>
    <n v="3400041405"/>
    <m/>
    <m/>
    <m/>
    <m/>
    <m/>
    <m/>
    <m/>
    <m/>
    <m/>
    <m/>
    <m/>
    <m/>
    <m/>
    <m/>
    <m/>
    <m/>
  </r>
  <r>
    <n v="957"/>
    <m/>
    <s v="6.2 LOR Approved in Vprime"/>
    <m/>
    <s v=""/>
    <m/>
    <s v="Sarawak"/>
    <m/>
    <s v="GOV2301452"/>
    <m/>
    <s v="TMWA/230377"/>
    <m/>
    <s v="PAC2306258"/>
    <m/>
    <s v="KG/SB-GET-0260-TP"/>
    <m/>
    <m/>
    <n v="0"/>
    <s v="LOR Issued"/>
    <e v="#REF!"/>
    <x v="0"/>
    <s v="CPPM-PR"/>
    <n v="618"/>
    <m/>
    <m/>
    <m/>
    <d v="2023-09-21T00:00:00"/>
    <s v="noreha.fatehi@tm.com.my"/>
    <n v="3369"/>
    <n v="4906.9799999999996"/>
    <s v="Additional PO (SI/VO)"/>
    <s v="Need to pull 12C OH for replacing spare core by maintenance team. There is insufficient core at the place. This job done using the spare core given by NMO team. "/>
    <s v="TMone"/>
    <x v="4"/>
    <s v="NRP NID &amp; FOC PNN_F08/F16 MYGOV*NET- MOD - MARKAS 3 BRIGED KUCHING (IPME) - PNN"/>
    <e v="#N/A"/>
    <e v="#N/A"/>
    <m/>
    <d v="2023-09-30T00:00:00"/>
    <s v="PNN"/>
    <s v="Network Contractor"/>
    <m/>
    <m/>
    <m/>
    <n v="3400038873"/>
    <m/>
    <s v="[{&quot;name&quot;:&quot;SI TBOQ MARKAS 3_Noreha Binti Fatehi.pdf&quot;,&quot;link&quot;:&quot;https://tm365-my.sharepoint.com/personal/badruznasrin_basri_tm_com_my/Documents/Apps/Microsoft%20Forms/Request%20New%20PR/Question%202/SI%20TBOQ%20MARKAS%203_Noreha%20Binti%20Fatehi.pdf&quot;,&quot;id&quot;:&quot;01KO5DXPVPVJE2PZOUIRDYXD65CZMFQEMY&quot;,&quot;type&quot;:null,&quot;size&quot;:894513,&quot;referenceId&quot;:&quot;01KO5DXPXUPARRCS6LWRBYBWTUUM5DK5ER&quot;,&quot;driveId&quot;:&quot;b!GENIO6DB3UWzdulNK6evrT-LvdyhA0VIokS4fxAfqZJ9NS0deS_ETJs3VRRJUVZM&quot;,&quot;status&quot;:1,&quot;uploadSessionUrl&quot;:null}]"/>
    <m/>
    <m/>
    <m/>
    <m/>
    <m/>
    <m/>
    <m/>
    <m/>
    <m/>
    <m/>
    <m/>
    <m/>
    <m/>
    <m/>
  </r>
  <r>
    <n v="958"/>
    <s v="Nurul Huda binti Umran"/>
    <s v="11.0 PO Issued"/>
    <d v="2023-09-22T00:00:00"/>
    <s v="27/9 qc dh and reject. dh minta cpa utk proceed PR"/>
    <n v="4902151606"/>
    <s v="KEL"/>
    <m/>
    <s v="NRP2302015"/>
    <m/>
    <s v="TMEA/236056"/>
    <m/>
    <m/>
    <m/>
    <s v="KEL-MAJ-0812"/>
    <m/>
    <m/>
    <n v="0"/>
    <s v="PO Issued"/>
    <e v="#REF!"/>
    <x v="0"/>
    <s v="CPPM-PR"/>
    <n v="617"/>
    <m/>
    <m/>
    <m/>
    <d v="2023-09-21T00:00:00"/>
    <s v="nurulfahmie.mohamedyasin@tm.com.my"/>
    <n v="4387"/>
    <n v="1200"/>
    <s v="Additional PO (SI/VO)"/>
    <s v="additional commercial cable"/>
    <s v="TMone"/>
    <x v="1"/>
    <s v="NRP KO FOC SPUR 12C DEWAN BAHASA PUSTAKA(DBP) WILAYAH TIMUR"/>
    <e v="#N/A"/>
    <e v="#N/A"/>
    <m/>
    <d v="2023-07-12T00:00:00"/>
    <s v="KO"/>
    <s v="Network Contractor"/>
    <m/>
    <m/>
    <m/>
    <n v="3400039031"/>
    <m/>
    <s v="[{&quot;name&quot;:&quot;DOKUMEN FINAL -  TMEA236056 - NRP KO FOC SPUR_Nurulfahmie Binti Mo.pdf&quot;,&quot;link&quot;:&quot;https://tm365-my.sharepoint.com/personal/badruznasrin_basri_tm_com_my/Documents/Apps/Microsoft%20Forms/Request%20New%20PR/Question%202/DOKUMEN%20FINAL%20-%20%20TMEA236056%20-%20NRP%20KO%20FOC%20SPUR_Nurulfahmie%20Binti%20Mo.pdf&quot;,&quot;id&quot;:&quot;01KO5DXPVTBYJODA4IUBELLQ4E7TWDONZQ&quot;,&quot;type&quot;:null,&quot;size&quot;:3204307,&quot;referenceId&quot;:&quot;01KO5DXPXUPARRCS6LWRBYBWTUUM5DK5ER&quot;,&quot;driveId&quot;:&quot;b!GENIO6DB3UWzdulNK6evrT-LvdyhA0VIokS4fxAfqZJ9NS0deS_ETJs3VRRJUVZM&quot;,&quot;status&quot;:1,&quot;uploadSessionUrl&quot;:null}]"/>
    <m/>
    <m/>
    <m/>
    <m/>
    <m/>
    <m/>
    <m/>
    <m/>
    <m/>
    <m/>
    <m/>
    <m/>
    <m/>
    <m/>
  </r>
  <r>
    <n v="959"/>
    <s v="Radeen Harris Bin Mohamad Zakaria"/>
    <s v="11.0 PO Issued"/>
    <d v="2023-09-21T00:00:00"/>
    <s v="21.9.23 - TP for VO complete.sent CPA for PO issue"/>
    <s v="4902150083"/>
    <s v="KL"/>
    <m/>
    <s v="RER2300077"/>
    <m/>
    <s v="TMCC/230037"/>
    <m/>
    <s v="PAC2307929 "/>
    <m/>
    <s v="CNFD-FAS-0002-TP"/>
    <m/>
    <m/>
    <n v="0"/>
    <s v="PO Issued"/>
    <e v="#REF!"/>
    <x v="0"/>
    <s v="CPPM-PR"/>
    <n v="629"/>
    <m/>
    <m/>
    <m/>
    <d v="2023-09-21T00:00:00"/>
    <s v="yusman.selatha@tm.com.my"/>
    <n v="48140"/>
    <n v="30920"/>
    <s v="Additional PO (SI/VO)"/>
    <s v="Additional cable 96C &amp; 192C to be relocated."/>
    <s v="GNT"/>
    <x v="3"/>
    <s v="RELO TM INFRA MRU FOC JX CENTRAL AT PERSIARAN JALAN HAMZAH"/>
    <e v="#N/A"/>
    <e v="#N/A"/>
    <m/>
    <d v="2023-10-30T00:00:00"/>
    <s v="MRU"/>
    <s v="Network Contractor"/>
    <m/>
    <m/>
    <m/>
    <n v="3400038556"/>
    <m/>
    <s v="[{&quot;name&quot;:&quot;VO BOQ CABLE 21092023_Yusman Bin Selatha S.pdf&quot;,&quot;link&quot;:&quot;https://tm365-my.sharepoint.com/personal/badruznasrin_basri_tm_com_my/Documents/Apps/Microsoft%20Forms/Request%20New%20PR/Question%202/VO%20BOQ%20CABLE%2021092023_Yusman%20Bin%20Selatha%20S.pdf&quot;,&quot;id&quot;:&quot;01KO5DXPQZYY2IUX522NA36V27ORMMU4TT&quot;,&quot;type&quot;:null,&quot;size&quot;:220909,&quot;referenceId&quot;:&quot;01KO5DXPXUPARRCS6LWRBYBWTUUM5DK5ER&quot;,&quot;driveId&quot;:&quot;b!GENIO6DB3UWzdulNK6evrT-LvdyhA0VIokS4fxAfqZJ9NS0deS_ETJs3VRRJUVZM&quot;,&quot;status&quot;:1,&quot;uploadSessionUrl&quot;:null},{&quot;name&quot;:&quot;DUCT ROUTE PLAN MRU 21092023_Yusman Bin Selatha S.pdf&quot;,&quot;link&quot;:&quot;https://tm365-my.sharepoint.com/personal/badruznasrin_basri_tm_com_my/Documents/Apps/Microsoft%20Forms/Request%20New%20PR/Question%202/DUCT%20ROUTE%20PLAN%20MRU%2021092023_Yusman%20Bin%20Selatha%20S.pdf&quot;,&quot;id&quot;:&quot;01KO5DXPQXDLODWNYJDFEL6EYX6ZL4ARN4&quot;,&quot;type&quot;:null,&quot;size&quot;:467848,&quot;referenceId&quot;:&quot;01KO5DXPXUPARRCS6LWRBYBWTUUM5DK5ER&quot;,&quot;driveId&quot;:&quot;b!GENIO6DB3UWzdulNK6evrT-LvdyhA0VIokS4fxAfqZJ9NS0deS_ETJs3VRRJUVZM&quot;,&quot;status&quot;:1,&quot;uploadSessionUrl&quot;:null}]"/>
    <m/>
    <m/>
    <m/>
    <m/>
    <m/>
    <m/>
    <m/>
    <m/>
    <m/>
    <m/>
    <m/>
    <m/>
    <m/>
    <m/>
  </r>
  <r>
    <n v="960"/>
    <s v="Mahzura Binti Ramli"/>
    <s v="11.0 PO Issued"/>
    <m/>
    <s v=""/>
    <m/>
    <s v="Sabah"/>
    <m/>
    <s v="GOV2304860"/>
    <m/>
    <s v="TMBA/230932"/>
    <m/>
    <s v="PAC2308942"/>
    <m/>
    <s v="TWU/SKN-ANT-0065-TP"/>
    <m/>
    <m/>
    <n v="0"/>
    <s v="PO Issued"/>
    <e v="#REF!"/>
    <x v="0"/>
    <s v="CPPM-PR"/>
    <n v="616"/>
    <m/>
    <m/>
    <m/>
    <d v="2023-09-21T00:00:00"/>
    <s v="suhaina.arik@tm.com.my"/>
    <n v="48588"/>
    <n v="3212.61"/>
    <s v="First PO"/>
    <m/>
    <s v="TMone"/>
    <x v="4"/>
    <s v="MYGOV FOC SPUR LHD_FXX (12C) NID PEJABAT IMIGRESEN ICQS SABAH PORT LAHAD DATU"/>
    <e v="#N/A"/>
    <e v="#N/A"/>
    <m/>
    <d v="2023-09-23T00:00:00"/>
    <s v="LHD"/>
    <s v="Network Contractor"/>
    <m/>
    <m/>
    <m/>
    <n v="3400038508"/>
    <m/>
    <m/>
    <m/>
    <m/>
    <m/>
    <m/>
    <m/>
    <m/>
    <m/>
    <m/>
    <m/>
    <m/>
    <m/>
    <m/>
    <m/>
    <m/>
  </r>
  <r>
    <n v="961"/>
    <s v="Khairunnisa Bte Muhamad Noor"/>
    <s v="11.0 PO Issued"/>
    <m/>
    <s v=""/>
    <m/>
    <s v="Sarawak"/>
    <m/>
    <s v="NRC2300079"/>
    <m/>
    <s v="TMWA/239105"/>
    <m/>
    <s v="PAC2308760"/>
    <m/>
    <s v="MR/BIN-MST-0030-TP"/>
    <m/>
    <m/>
    <n v="0"/>
    <s v="PO Issued"/>
    <e v="#REF!"/>
    <x v="0"/>
    <s v="CPPM-PR"/>
    <n v="615"/>
    <m/>
    <m/>
    <m/>
    <d v="2023-09-21T00:00:00"/>
    <s v="nurfarizan@tm.com.my"/>
    <n v="24512"/>
    <n v="17914"/>
    <s v="Additional PO (SI/VO)"/>
    <s v="There's a cable cut inside MH (photo attached), balance of cable is not sufficient to be utilised therefore need to pull new cable"/>
    <s v="TMone"/>
    <x v="1"/>
    <s v="FOC TKD_F21 SPURS 24C/12C FOR SAMSUNG ENGINEERING (M) SDN BHD- TANJUNG KIDURONG (DOME) SHELL OGP PJT, LOT 789 BLOCK 20, KLD, TANJUNG KIDURONG, BINTULU."/>
    <e v="#N/A"/>
    <e v="#N/A"/>
    <m/>
    <d v="2023-09-24T00:00:00"/>
    <s v="TKD"/>
    <s v="Network Contractor"/>
    <m/>
    <m/>
    <m/>
    <n v="3400038897"/>
    <m/>
    <s v="[{&quot;name&quot;:&quot;SI FOR TMWA239105_Nurfarizan Binti Ros.pdf&quot;,&quot;link&quot;:&quot;https://tm365-my.sharepoint.com/personal/badruznasrin_basri_tm_com_my/Documents/Apps/Microsoft%20Forms/Request%20New%20PR/Question%202/SI%20FOR%20TMWA239105_Nurfarizan%20Binti%20Ros.pdf&quot;,&quot;id&quot;:&quot;01KO5DXPXELSBNAXRM6RF3Y6VYQ2JE2FQ5&quot;,&quot;type&quot;:null,&quot;size&quot;:504752,&quot;referenceId&quot;:&quot;01KO5DXPXUPARRCS6LWRBYBWTUUM5DK5ER&quot;,&quot;driveId&quot;:&quot;b!GENIO6DB3UWzdulNK6evrT-LvdyhA0VIokS4fxAfqZJ9NS0deS_ETJs3VRRJUVZM&quot;,&quot;status&quot;:1,&quot;uploadSessionUrl&quot;:null},{&quot;name&quot;:&quot;WhatsApp Image 2023-09-20 at 09.19.08_Nurfarizan Binti Ros.jpeg&quot;,&quot;link&quot;:&quot;https://tm365-my.sharepoint.com/personal/badruznasrin_basri_tm_com_my/Documents/Apps/Microsoft%20Forms/Request%20New%20PR/Question%202/WhatsApp%20Image%202023-09-20%20at%2009.19.08_Nurfarizan%20Binti%20Ros.jpeg&quot;,&quot;id&quot;:&quot;01KO5DXPWWL4MCK4ZOTRBYGV5LMFUNYBIX&quot;,&quot;type&quot;:null,&quot;size&quot;:176332,&quot;referenceId&quot;:&quot;01KO5DXPXUPARRCS6LWRBYBWTUUM5DK5ER&quot;,&quot;driveId&quot;:&quot;b!GENIO6DB3UWzdulNK6evrT-LvdyhA0VIokS4fxAfqZJ9NS0deS_ETJs3VRRJUVZM&quot;,&quot;status&quot;:1,&quot;uploadSessionUrl&quot;:null}]"/>
    <m/>
    <m/>
    <m/>
    <m/>
    <m/>
    <m/>
    <m/>
    <m/>
    <m/>
    <m/>
    <m/>
    <m/>
    <m/>
    <m/>
  </r>
  <r>
    <n v="962"/>
    <s v="Mahzura Binti Ramli"/>
    <s v="11.0 PO Issued"/>
    <m/>
    <s v="4902149575 (21/9/23)"/>
    <s v="4902149575"/>
    <s v="TRG"/>
    <m/>
    <s v="CPP2300022"/>
    <m/>
    <s v="TMEA/233281"/>
    <m/>
    <s v="PAC2312216"/>
    <m/>
    <s v="TRG-WUH-0099-TP"/>
    <m/>
    <m/>
    <n v="0"/>
    <s v="PO Issued"/>
    <e v="#REF!"/>
    <x v="0"/>
    <s v="CPPM-PR"/>
    <n v="614"/>
    <m/>
    <m/>
    <m/>
    <d v="2023-09-21T00:00:00"/>
    <s v="dasuki.ramli@tm.com.my"/>
    <n v="35167"/>
    <n v="20755.37"/>
    <s v="First PO"/>
    <m/>
    <s v="TMone"/>
    <x v="3"/>
    <s v="CPP SME (ADD) FTTH KFR_C002 CP02 GLOBAL TECHNOLOGIES SDN BHD SME"/>
    <e v="#N/A"/>
    <e v="#N/A"/>
    <m/>
    <d v="2023-10-10T00:00:00"/>
    <s v="KFR"/>
    <s v="Network Contractor"/>
    <m/>
    <m/>
    <m/>
    <n v="3400038958"/>
    <m/>
    <m/>
    <m/>
    <m/>
    <m/>
    <m/>
    <m/>
    <m/>
    <m/>
    <m/>
    <m/>
    <m/>
    <m/>
    <m/>
    <m/>
    <m/>
  </r>
  <r>
    <n v="963"/>
    <m/>
    <s v="12. Not Required PO / LOR"/>
    <m/>
    <s v="Typo &amp; sepatutnya utk project no TMEA/233116 - Jaa"/>
    <m/>
    <s v="TRG"/>
    <m/>
    <s v="NRP2302391"/>
    <m/>
    <s v="TMEA/233166"/>
    <m/>
    <s v="PAC2309944"/>
    <m/>
    <m/>
    <m/>
    <m/>
    <n v="0"/>
    <s v="PO Issued / Not Require LOR"/>
    <e v="#REF!"/>
    <x v="0"/>
    <s v="CPPM-PR"/>
    <n v="613"/>
    <m/>
    <m/>
    <m/>
    <d v="2023-09-21T00:00:00"/>
    <s v="jaafarmd@tm.com.my"/>
    <n v="13940"/>
    <n v="9100"/>
    <s v="First PO"/>
    <m/>
    <s v="TMone"/>
    <x v="1"/>
    <s v="MYGOVNEO DSS (ADD) TG_C023 PEJABAT FAMA NEGERI TRG_x000a_"/>
    <e v="#N/A"/>
    <e v="#N/A"/>
    <m/>
    <d v="2023-08-30T00:00:00"/>
    <s v="KBR"/>
    <s v="Other Contract"/>
    <m/>
    <n v="3400034940"/>
    <m/>
    <m/>
    <m/>
    <s v="[{&quot;name&quot;:&quot;Std_Costing_AWP_FTTH_TP-ORI_V2-3 DIGI KG TAJI_Jaafar Bin Mohamed M.pdf&quot;,&quot;link&quot;:&quot;https://tm365-my.sharepoint.com/personal/badruznasrin_basri_tm_com_my/Documents/Apps/Microsoft%20Forms/Request%20New%20PR/Question%203/Std_Costing_AWP_FTTH_TP-ORI_V2-3%20DIGI%20KG%20TAJI_Jaafar%20Bin%20Mohamed%20M.pdf&quot;,&quot;id&quot;:&quot;01KO5DXPWTWHZ7J6I6LZALNOMIIP34B2GZ&quot;,&quot;type&quot;:null,&quot;size&quot;:380721,&quot;referenceId&quot;:&quot;01KO5DXPXGNA5SXMMJOFDI7X4DMR4B2UAT&quot;,&quot;driveId&quot;:&quot;b!GENIO6DB3UWzdulNK6evrT-LvdyhA0VIokS4fxAfqZJ9NS0deS_ETJs3VRRJUVZM&quot;,&quot;status&quot;:1,&quot;uploadSessionUrl&quot;:null}]"/>
    <m/>
    <m/>
    <m/>
    <m/>
    <m/>
    <m/>
    <m/>
    <m/>
    <m/>
    <m/>
    <m/>
    <m/>
    <m/>
    <m/>
  </r>
  <r>
    <n v="964"/>
    <s v="Ts. Khairul Amilin Bin Mohamed Yusof"/>
    <s v="11.0 PO Issued"/>
    <m/>
    <s v="4902147974"/>
    <m/>
    <s v="PG"/>
    <m/>
    <s v="H5G2206019"/>
    <m/>
    <s v="TMNA/224797"/>
    <m/>
    <s v="PAC2223166"/>
    <m/>
    <s v="PG-SHM-0040-TP"/>
    <m/>
    <m/>
    <n v="0"/>
    <s v="PO Issued"/>
    <e v="#REF!"/>
    <x v="0"/>
    <s v="CPPM-PR"/>
    <n v="630"/>
    <m/>
    <m/>
    <m/>
    <d v="2023-09-21T00:00:00"/>
    <s v="muhdhafidz.ali@tm.com.my"/>
    <n v="31772"/>
    <n v="3981.96"/>
    <s v="Additional PO (SI/VO)"/>
    <s v="Paradise Sandy Bay management assign new duct way to access building"/>
    <s v="TMG"/>
    <x v="0"/>
    <s v="H5G_FOC TJB F19/F20 CSR DPTML0382 PARADISE SANDY BAY"/>
    <e v="#N/A"/>
    <e v="#N/A"/>
    <m/>
    <d v="2023-09-30T00:00:00"/>
    <s v="TJB"/>
    <s v="Network Contractor"/>
    <m/>
    <m/>
    <m/>
    <n v="3400038793"/>
    <m/>
    <s v="[{&quot;name&quot;:&quot;BOQ 4 H5G PARADISE SANDY BAY_Muhammad Hafidz Bin.pdf&quot;,&quot;link&quot;:&quot;https://tm365-my.sharepoint.com/personal/badruznasrin_basri_tm_com_my/Documents/Apps/Microsoft%20Forms/Request%20New%20PR/Question%202/BOQ%204%20H5G%20PARADISE%20SANDY%20BAY_Muhammad%20Hafidz%20Bin.pdf&quot;,&quot;id&quot;:&quot;01KO5DXPTWY5LON2KGNZAL2F57HFSWCYQR&quot;,&quot;type&quot;:null,&quot;size&quot;:416852,&quot;referenceId&quot;:&quot;01KO5DXPXUPARRCS6LWRBYBWTUUM5DK5ER&quot;,&quot;driveId&quot;:&quot;b!GENIO6DB3UWzdulNK6evrT-LvdyhA0VIokS4fxAfqZJ9NS0deS_ETJs3VRRJUVZM&quot;,&quot;status&quot;:1,&quot;uploadSessionUrl&quot;:null}]"/>
    <m/>
    <m/>
    <m/>
    <m/>
    <m/>
    <m/>
    <m/>
    <m/>
    <m/>
    <m/>
    <m/>
    <m/>
    <m/>
    <m/>
  </r>
  <r>
    <n v="965"/>
    <m/>
    <s v="6.2 LOR Approved in Vprime"/>
    <m/>
    <s v=""/>
    <m/>
    <s v="Sarawak"/>
    <m/>
    <s v="GOV2305327"/>
    <m/>
    <s v="TMWA/235048"/>
    <m/>
    <s v="PAC2310905"/>
    <m/>
    <s v="KG/SB-EDN-0145-TP"/>
    <m/>
    <m/>
    <n v="0"/>
    <s v="LOR Issued"/>
    <e v="#REF!"/>
    <x v="0"/>
    <s v="CPPM-PR"/>
    <n v="631"/>
    <m/>
    <m/>
    <m/>
    <d v="2023-09-21T00:00:00"/>
    <s v="noreha.fatehi@tm.com.my"/>
    <n v="16811"/>
    <n v="19491.64"/>
    <s v="Additional PO (SI/VO)"/>
    <s v="Need to pull 24C OH for replacing spare core by maintenance team. _x000a_There is insufficient core at the place. _x000a_This job done using the spare core given by NMO."/>
    <s v="TMone"/>
    <x v="4"/>
    <s v="MYGOV*NET-KONSOLIDASI (SRI AMAN BLOK2)-APM DAERAH SRI AMAN (SRI AMAN BLOK2)(KONSO)(IPME)-SAN"/>
    <e v="#N/A"/>
    <e v="#N/A"/>
    <m/>
    <d v="2023-09-30T00:00:00"/>
    <s v="SAN"/>
    <s v="Network Contractor"/>
    <m/>
    <m/>
    <m/>
    <n v="3400038865"/>
    <m/>
    <s v="[{&quot;name&quot;:&quot;TBOQ SITE INSTRUCTION APM_Noreha Binti Fatehi.pdf&quot;,&quot;link&quot;:&quot;https://tm365-my.sharepoint.com/personal/badruznasrin_basri_tm_com_my/Documents/Apps/Microsoft%20Forms/Request%20New%20PR/Question%202/TBOQ%20SITE%20INSTRUCTION%20APM_Noreha%20Binti%20Fatehi.pdf&quot;,&quot;id&quot;:&quot;01KO5DXPQS7B2SNZLTG5GJ63QFGXBU4YEP&quot;,&quot;type&quot;:null,&quot;size&quot;:256217,&quot;referenceId&quot;:&quot;01KO5DXPXUPARRCS6LWRBYBWTUUM5DK5ER&quot;,&quot;driveId&quot;:&quot;b!GENIO6DB3UWzdulNK6evrT-LvdyhA0VIokS4fxAfqZJ9NS0deS_ETJs3VRRJUVZM&quot;,&quot;status&quot;:1,&quot;uploadSessionUrl&quot;:null}]"/>
    <m/>
    <m/>
    <m/>
    <m/>
    <m/>
    <m/>
    <m/>
    <m/>
    <m/>
    <m/>
    <m/>
    <m/>
    <m/>
    <m/>
  </r>
  <r>
    <n v="966"/>
    <m/>
    <s v="6.2 LOR Approved in Vprime"/>
    <m/>
    <s v=""/>
    <m/>
    <s v="Sarawak"/>
    <m/>
    <s v="NRP2302029"/>
    <m/>
    <s v="TMWA/235042"/>
    <m/>
    <s v="PAC2308146"/>
    <m/>
    <s v="KG/SB-EDN-0135-TP"/>
    <m/>
    <m/>
    <n v="0"/>
    <s v="LOR Issued"/>
    <e v="#REF!"/>
    <x v="0"/>
    <s v="CPPM-PR"/>
    <n v="632"/>
    <m/>
    <m/>
    <m/>
    <d v="2023-09-21T00:00:00"/>
    <s v="noreha.fatehi@tm.com.my"/>
    <n v="37875"/>
    <n v="1249.25"/>
    <s v="Additional PO (SI/VO)"/>
    <s v="Need to pull 48C UG for replacing spare core by maintenance team. _x000a_There is insufficient core at the place. _x000a_This job done using the spare core given by NMO."/>
    <s v="TMone"/>
    <x v="1"/>
    <s v="NID 10G/FOC FOR SARAWAK INFORMATION SYSTEMS SDN BHD- BETONG STATE COMPLEX (MEP2P LEG B)-BTG"/>
    <e v="#N/A"/>
    <e v="#N/A"/>
    <m/>
    <d v="2023-09-30T00:00:00"/>
    <s v="BTG"/>
    <s v="Network Contractor"/>
    <m/>
    <m/>
    <m/>
    <n v="3400038865"/>
    <m/>
    <s v="[{&quot;name&quot;:&quot;TBOQ SITE INSTRUCTION SIS NID BETONG_Noreha Binti Fatehi.pdf&quot;,&quot;link&quot;:&quot;https://tm365-my.sharepoint.com/personal/badruznasrin_basri_tm_com_my/Documents/Apps/Microsoft%20Forms/Request%20New%20PR/Question%202/TBOQ%20SITE%20INSTRUCTION%20SIS%20NID%20BETONG_Noreha%20Binti%20Fatehi.pdf&quot;,&quot;id&quot;:&quot;01KO5DXPVJFTPP6HEDWFDJ42SX5RB4XJB7&quot;,&quot;type&quot;:null,&quot;size&quot;:373352,&quot;referenceId&quot;:&quot;01KO5DXPXUPARRCS6LWRBYBWTUUM5DK5ER&quot;,&quot;driveId&quot;:&quot;b!GENIO6DB3UWzdulNK6evrT-LvdyhA0VIokS4fxAfqZJ9NS0deS_ETJs3VRRJUVZM&quot;,&quot;status&quot;:1,&quot;uploadSessionUrl&quot;:null}]"/>
    <m/>
    <m/>
    <m/>
    <m/>
    <m/>
    <m/>
    <m/>
    <m/>
    <m/>
    <m/>
    <m/>
    <m/>
    <m/>
    <m/>
  </r>
  <r>
    <n v="967"/>
    <m/>
    <s v="6.2 LOR Approved in Vprime"/>
    <m/>
    <s v=""/>
    <m/>
    <s v="Sarawak"/>
    <m/>
    <s v="H5G2300777"/>
    <m/>
    <s v="TMWA/230461"/>
    <m/>
    <s v="PAC2310280"/>
    <m/>
    <s v="KG/SB-TTL-0255-TP"/>
    <m/>
    <m/>
    <n v="0"/>
    <s v="LOR Issued"/>
    <e v="#REF!"/>
    <x v="0"/>
    <s v="CPPM-PR"/>
    <n v="633"/>
    <m/>
    <m/>
    <m/>
    <d v="2023-09-21T00:00:00"/>
    <s v="noreha.fatehi@tm.com.my"/>
    <n v="2826"/>
    <n v="11960.32"/>
    <s v="Additional PO (SI/VO)"/>
    <s v="TP submit based on data costing only. When contractor started work, they find out need to pull another 1.1KM cable. "/>
    <s v="TMG"/>
    <x v="3"/>
    <s v="DNB_HORIZON 5G_DQSMH1331 1 IUC/CSR &amp; SPUR 12C FOC KSN_F08/F30 JLNMUARATUANG_KSN"/>
    <e v="#N/A"/>
    <e v="#N/A"/>
    <m/>
    <d v="2023-09-30T00:00:00"/>
    <s v="KSN"/>
    <s v="Network Contractor"/>
    <m/>
    <m/>
    <m/>
    <n v="3400039043"/>
    <m/>
    <s v="[{&quot;name&quot;:&quot;TMWA230461_Noreha Binti Fatehi.pdf&quot;,&quot;link&quot;:&quot;https://tm365-my.sharepoint.com/personal/badruznasrin_basri_tm_com_my/Documents/Apps/Microsoft%20Forms/Request%20New%20PR/Question%202/TMWA230461_Noreha%20Binti%20Fatehi.pdf&quot;,&quot;id&quot;:&quot;01KO5DXPSPITNRRJVT4VAK5X454VUCQBUQ&quot;,&quot;type&quot;:null,&quot;size&quot;:966926,&quot;referenceId&quot;:&quot;01KO5DXPXUPARRCS6LWRBYBWTUUM5DK5ER&quot;,&quot;driveId&quot;:&quot;b!GENIO6DB3UWzdulNK6evrT-LvdyhA0VIokS4fxAfqZJ9NS0deS_ETJs3VRRJUVZM&quot;,&quot;status&quot;:1,&quot;uploadSessionUrl&quot;:null}]"/>
    <m/>
    <m/>
    <m/>
    <m/>
    <m/>
    <m/>
    <m/>
    <m/>
    <m/>
    <m/>
    <m/>
    <m/>
    <m/>
    <m/>
  </r>
  <r>
    <n v="968"/>
    <s v="Muhammad Hafizzuddin Bin Mohd Noor"/>
    <s v="8.3 Queried(other) Please fill in Remark"/>
    <m/>
    <s v=""/>
    <m/>
    <s v="Johor Selatan"/>
    <m/>
    <s v="WAI2202776"/>
    <m/>
    <s v="SMSA/220347"/>
    <m/>
    <s v=" PAC2216204"/>
    <m/>
    <s v="JS-KKS-1148-TP"/>
    <m/>
    <m/>
    <n v="0"/>
    <s v="Queried - Require More Information From NeC/AND"/>
    <e v="#REF!"/>
    <x v="0"/>
    <s v="CPPM-PR"/>
    <n v="634"/>
    <m/>
    <m/>
    <m/>
    <d v="2023-09-21T00:00:00"/>
    <s v="atiqah.kamis@tm.com.my"/>
    <n v="5499"/>
    <n v="4720"/>
    <s v="First PO"/>
    <m/>
    <s v="Unifi"/>
    <x v="3"/>
    <s v="WC PNS (POOL) FOR JENDELA Q3 JULAI - SEPTERMBER 2022 (WC FOC BUT C002(T) 1DP, NO. 8  LOT 6788   JLN KG PT PANGGONG, KAMPUNG SANGLANG ,BENUT PONTIAN) "/>
    <e v="#N/A"/>
    <e v="#N/A"/>
    <m/>
    <d v="2023-03-31T00:00:00"/>
    <s v="BUT"/>
    <s v="Network Contractor"/>
    <m/>
    <m/>
    <m/>
    <n v="3400039137"/>
    <m/>
    <m/>
    <m/>
    <m/>
    <m/>
    <m/>
    <m/>
    <m/>
    <m/>
    <m/>
    <m/>
    <m/>
    <m/>
    <m/>
    <m/>
    <m/>
  </r>
  <r>
    <n v="969"/>
    <s v="Ts. Khairul Amilin Bin Mohamed Yusof"/>
    <s v="11.0 PO Issued"/>
    <m/>
    <s v="4902150430"/>
    <m/>
    <s v="PG"/>
    <m/>
    <s v="NRP2303038"/>
    <m/>
    <s v="TMNA/232622"/>
    <m/>
    <s v="PAC2311574"/>
    <m/>
    <s v="PG-KAE-0138-TP"/>
    <m/>
    <m/>
    <n v="0"/>
    <s v="PO Issued"/>
    <e v="#REF!"/>
    <x v="0"/>
    <s v="CPPM-PR"/>
    <n v="635"/>
    <s v="CPQ 567 TMONE"/>
    <s v="P1"/>
    <m/>
    <d v="2023-09-21T00:00:00"/>
    <s v="mahafiz.mdhalim@tm.com.my"/>
    <n v="12635"/>
    <n v="6657.32"/>
    <s v="First PO"/>
    <m/>
    <s v="TMone"/>
    <x v="1"/>
    <s v="NRP_FOC BW F35/F36 SPUR 12C UNITED MALAYAN FLOUR (1996) SDN BHD_x000a_"/>
    <e v="#N/A"/>
    <e v="#N/A"/>
    <m/>
    <d v="2023-09-08T00:00:00"/>
    <s v="BW"/>
    <s v="Network Contractor"/>
    <m/>
    <m/>
    <m/>
    <n v="3400038600"/>
    <m/>
    <m/>
    <m/>
    <m/>
    <m/>
    <m/>
    <m/>
    <m/>
    <m/>
    <m/>
    <m/>
    <m/>
    <m/>
    <m/>
    <m/>
    <m/>
  </r>
  <r>
    <n v="970"/>
    <s v="Ts. Khairul Amilin Bin Mohamed Yusof"/>
    <s v="11.0 PO Issued"/>
    <d v="2023-09-22T00:00:00"/>
    <s v="4902150427"/>
    <s v="4902150427"/>
    <s v="PG"/>
    <m/>
    <s v="NRP2302922"/>
    <m/>
    <s v="TMNA/232639"/>
    <m/>
    <s v="PAC2311633"/>
    <m/>
    <s v="PG-JRU-0060-TP"/>
    <m/>
    <m/>
    <n v="0"/>
    <s v="PO Issued"/>
    <e v="#REF!"/>
    <x v="0"/>
    <s v="CPPM-PR"/>
    <n v="636"/>
    <s v="CPQ 567 TMONE"/>
    <s v="P2"/>
    <m/>
    <d v="2023-09-21T00:00:00"/>
    <s v="mahafiz.mdhalim@tm.com.my"/>
    <n v="15392"/>
    <n v="11082"/>
    <s v="First PO"/>
    <m/>
    <s v="TMone"/>
    <x v="1"/>
    <s v="NRP FOC KBS F25/F26 NID AFFIN BANK BERHAD KEPALA BATAS_x000a_"/>
    <e v="#N/A"/>
    <e v="#N/A"/>
    <m/>
    <d v="2023-09-13T00:00:00"/>
    <s v="KBS"/>
    <s v="Network Contractor"/>
    <m/>
    <m/>
    <m/>
    <n v="3400038597"/>
    <m/>
    <m/>
    <m/>
    <m/>
    <m/>
    <m/>
    <m/>
    <m/>
    <m/>
    <m/>
    <m/>
    <m/>
    <m/>
    <m/>
    <m/>
    <m/>
  </r>
  <r>
    <n v="971"/>
    <s v="Nurul Ridhwan Bin Sulaiman"/>
    <s v="11.0 PO Issued"/>
    <d v="2023-09-25T00:00:00"/>
    <s v="4902150813 (25/9/2023)"/>
    <s v="4902150813"/>
    <s v="TRG"/>
    <m/>
    <s v="NRC2300142"/>
    <m/>
    <s v="TMEA/233273"/>
    <m/>
    <s v="PAC2311503"/>
    <m/>
    <s v="TRG-GET-0463-TP"/>
    <m/>
    <m/>
    <n v="0"/>
    <s v="PO Issued"/>
    <e v="#REF!"/>
    <x v="0"/>
    <s v="CPPM-PR"/>
    <n v="637"/>
    <s v="CPQ 567 TMONE"/>
    <s v="P1"/>
    <m/>
    <d v="2023-09-22T00:00:00"/>
    <s v="dasuki.ramli@tm.com.my"/>
    <n v="14765"/>
    <n v="13623.46"/>
    <s v="First PO"/>
    <m/>
    <s v="TMone"/>
    <x v="1"/>
    <s v="NRP CP TMONE UNIFI (ADD) FTTH PHN_C002 IKHASAS LAND SDN BHD-MARRIOT PULAU PERHENTIAN (MLS)-KRA"/>
    <e v="#N/A"/>
    <e v="#N/A"/>
    <m/>
    <d v="2023-09-30T00:00:00"/>
    <s v="PHN"/>
    <s v="Network Contractor"/>
    <m/>
    <m/>
    <m/>
    <n v="3400038885"/>
    <m/>
    <m/>
    <m/>
    <m/>
    <m/>
    <m/>
    <m/>
    <m/>
    <m/>
    <m/>
    <m/>
    <m/>
    <m/>
    <m/>
    <m/>
    <m/>
  </r>
  <r>
    <n v="972"/>
    <s v="Nurul Ridhwan Bin Sulaiman"/>
    <s v="11.0 PO Issued"/>
    <d v="2023-09-25T00:00:00"/>
    <s v="4902154462 (6/10/23) 5/10 1003678709, 1003678710 PR created 4/10 Proceed PR 2/10 New LOR Issued 1/10 Delete PO (SOW) 26/9 PO Issued 4902150776 (25/9/2023)"/>
    <s v="4902154462"/>
    <s v="TRG"/>
    <m/>
    <s v="NRC2300142"/>
    <m/>
    <s v="TMEA/233274"/>
    <m/>
    <s v="PAC2311503"/>
    <m/>
    <s v="TRG-WUH-0102-TP"/>
    <m/>
    <m/>
    <n v="0"/>
    <s v="PO Issued"/>
    <e v="#REF!"/>
    <x v="0"/>
    <s v="CPPM-PR"/>
    <n v="638"/>
    <s v="CPQ 567 TMONE"/>
    <s v="P1"/>
    <m/>
    <d v="2023-09-22T00:00:00"/>
    <s v="dasuki.ramli@tm.com.my"/>
    <n v="64000"/>
    <n v="20119.54"/>
    <s v="First PO"/>
    <m/>
    <s v="TMone"/>
    <x v="1"/>
    <s v="NRP CP TMONE FOC IKHASAS LAND SDN BHD-MARRIOT PULAU PERHENTIAN (MLS)-KRA"/>
    <e v="#N/A"/>
    <e v="#N/A"/>
    <m/>
    <d v="2023-09-30T00:00:00"/>
    <s v="PHN"/>
    <s v="Network Contractor"/>
    <m/>
    <m/>
    <m/>
    <n v="3400038885"/>
    <m/>
    <m/>
    <m/>
    <m/>
    <m/>
    <m/>
    <m/>
    <m/>
    <m/>
    <m/>
    <m/>
    <m/>
    <m/>
    <m/>
    <m/>
    <m/>
  </r>
  <r>
    <n v="973"/>
    <s v="Amran Bin Ramli"/>
    <s v="11.0 PO Issued"/>
    <d v="2023-09-27T00:00:00"/>
    <s v="PO - 4902151101"/>
    <s v="4902151101"/>
    <s v="Sabah"/>
    <m/>
    <s v="NRP2302935"/>
    <m/>
    <s v="TMBA/230871"/>
    <m/>
    <s v="PAC2311080"/>
    <m/>
    <s v="KK/PB/LB-EVO-0131-TP"/>
    <m/>
    <m/>
    <n v="0"/>
    <s v="PO Issued"/>
    <e v="#REF!"/>
    <x v="0"/>
    <s v="CPPM-PR"/>
    <n v="639"/>
    <m/>
    <m/>
    <m/>
    <d v="2023-09-22T00:00:00"/>
    <s v="daniel.manson@tm.com.my"/>
    <n v="7364"/>
    <n v="1805.44"/>
    <s v="Additional PO (SI/VO)"/>
    <s v="PO 4902139571 previously issued but wrong contract. PO have been request cancel."/>
    <s v="TMone"/>
    <x v="1"/>
    <s v="NRP ADD FTTH MGL_C029_DP0020 UMW TOYOTA MOTOR SDN BHD - REGIONAL HUB KK (SDWAN UNIFI) - MGL"/>
    <e v="#N/A"/>
    <e v="#N/A"/>
    <m/>
    <d v="2023-08-25T00:00:00"/>
    <s v="MGL"/>
    <s v="Network Contractor"/>
    <m/>
    <m/>
    <m/>
    <n v="3400038554"/>
    <m/>
    <s v="[{&quot;name&quot;:&quot;TP_TMBA_230871 (1)_Daniel S Manson.pdf&quot;,&quot;link&quot;:&quot;https://tm365-my.sharepoint.com/personal/badruznasrin_basri_tm_com_my/Documents/Apps/Microsoft%20Forms/Request%20New%20PR/Question%202/TP_TMBA_230871%20(1)_Daniel%20S%20Manson.pdf&quot;,&quot;id&quot;:&quot;01KO5DXPTTZ4EGFAGRBZCJYKHMGNBHAY7V&quot;,&quot;type&quot;:null,&quot;size&quot;:2080014,&quot;referenceId&quot;:&quot;01KO5DXPXUPARRCS6LWRBYBWTUUM5DK5ER&quot;,&quot;driveId&quot;:&quot;b!GENIO6DB3UWzdulNK6evrT-LvdyhA0VIokS4fxAfqZJ9NS0deS_ETJs3VRRJUVZM&quot;,&quot;status&quot;:1,&quot;uploadSessionUrl&quot;:null},{&quot;name&quot;:&quot;PR_TMBA230871_Daniel S Manson.xlsx&quot;,&quot;link&quot;:&quot;https://tm365-my.sharepoint.com/personal/badruznasrin_basri_tm_com_my/_layouts/15/Doc.aspx?sourcedoc=%7B875B6266-2F26-46EB-BAE9-CF909838EC46%7D&amp;file=PR_TMBA230871_Daniel%20S%20Manson.xlsx&amp;action=default&amp;mobileredirect=true&quot;,&quot;id&quot;:&quot;01KO5DXPTGMJNYOJRP5NDLV2OPSCMDR3CG&quot;,&quot;type&quot;:null,&quot;size&quot;:407956,&quot;referenceId&quot;:&quot;01KO5DXPXUPARRCS6LWRBYBWTUUM5DK5ER&quot;,&quot;driveId&quot;:&quot;b!GENIO6DB3UWzdulNK6evrT-LvdyhA0VIokS4fxAfqZJ9NS0deS_ETJs3VRRJUVZM&quot;,&quot;status&quot;:1,&quot;uploadSessionUrl&quot;:null},{&quot;name&quot;:&quot;BOQ_TMBA_230871_Daniel S Manson.pdf&quot;,&quot;link&quot;:&quot;https://tm365-my.sharepoint.com/personal/badruznasrin_basri_tm_com_my/Documents/Apps/Microsoft%20Forms/Request%20New%20PR/Question%202/BOQ_TMBA_230871_Daniel%20S%20Manson.pdf&quot;,&quot;id&quot;:&quot;01KO5DXPU2FJ7Y3ER3HRFIZIZTKLILZAW4&quot;,&quot;type&quot;:null,&quot;size&quot;:1053399,&quot;referenceId&quot;:&quot;01KO5DXPXUPARRCS6LWRBYBWTUUM5DK5ER&quot;,&quot;driveId&quot;:&quot;b!GENIO6DB3UWzdulNK6evrT-LvdyhA0VIokS4fxAfqZJ9NS0deS_ETJs3VRRJUVZM&quot;,&quot;status&quot;:1,&quot;uploadSessionUrl&quot;:null}]"/>
    <m/>
    <m/>
    <m/>
    <m/>
    <m/>
    <m/>
    <m/>
    <m/>
    <m/>
    <m/>
    <m/>
    <m/>
    <m/>
    <m/>
  </r>
  <r>
    <n v="974"/>
    <s v="Radeen Harris Bin Mohamad Zakaria"/>
    <s v="11.0 PO Issued"/>
    <d v="2023-09-27T00:00:00"/>
    <s v="27.9.23  - TP COMPLETE.sent CPA for PO issue. VO 0"/>
    <s v="4902152590"/>
    <s v="KL"/>
    <m/>
    <s v="SCF2300013"/>
    <m/>
    <s v="TMCC/230049"/>
    <m/>
    <s v="PAC2310206"/>
    <m/>
    <s v="CNFD-PKR-0006-TP"/>
    <m/>
    <m/>
    <n v="0"/>
    <s v="PO Issued"/>
    <e v="#REF!"/>
    <x v="0"/>
    <s v="CPPM-PR"/>
    <n v="640"/>
    <m/>
    <m/>
    <m/>
    <d v="2023-09-22T00:00:00"/>
    <s v="fairul@tm.com.my"/>
    <n v="217502"/>
    <n v="28725.51"/>
    <s v="Additional PO (SI/VO)"/>
    <s v="CWS SMW6 MRB 4W HDD. Portion luar TM Node Morib. dari Beach mhole sehingga masuk Ibusawat TM Morib"/>
    <s v="GNT"/>
    <x v="3"/>
    <s v="CWS SMW6 MRB 4W"/>
    <e v="#N/A"/>
    <e v="#N/A"/>
    <m/>
    <d v="2024-07-30T00:00:00"/>
    <s v="MRB"/>
    <s v="Network Contractor"/>
    <m/>
    <m/>
    <m/>
    <n v="3400038998"/>
    <m/>
    <s v="[{&quot;name&quot;:&quot;BOQ - VO CWS SMW6 4W HDD 22092023_Fairul Rizman Bin Ot.pdf&quot;,&quot;link&quot;:&quot;https://tm365-\my.sharepoint.com/personal/badruznasrin_basri_tm_com_my/Documents/Apps/Microsoft%20Forms/Request%20New%20PR/Question%202/BOQ%20-%20VO%20CWS%20SMW6%204W%20HDD%2022092023_Fairul%20Rizman%20Bin%20Ot.pdf&quot;,&quot;id&quot;:&quot;01KO5DXPXMIQ66N65TNZEJHM47UWGK6AOY&quot;,&quot;type&quot;:null,&quot;size&quot;:510574,&quot;referenceId&quot;:&quot;01KO5DXPXUPARRCS6LWRBYBWTUUM5DK5ER&quot;,&quot;driveId&quot;:&quot;b!GENIO6DB3UWzdulNK6evrT-LvdyhA0VIokS4fxAfqZJ9NS0deS_ETJs3VRRJUVZM&quot;,&quot;status&quot;:1,&quot;uploadSessionUrl&quot;:null},{&quot;name&quot;:&quot;TP - VO CWS SMW6 MRB 4W HDD (002)_Fairul Rizman Bin Ot.pdf&quot;,&quot;link&quot;:&quot;https://tm365-my.sharepoint.com/personal/badruznasrin_basri_tm_com_my/Documents/Apps/Microsoft%20Forms/Request%20New%20PR/Question%202/TP%20-%20VO%20CWS%20SMW6%20MRB%204W%20HDD%20(002)_Fairul%20Rizman%20Bin%20Ot.pdf&quot;,&quot;id&quot;:&quot;01KO5DXPQNOP4ONAVEIJHLRAEC2LPI6CM3&quot;,&quot;type&quot;:null,&quot;size&quot;:2063093,&quot;referenceId&quot;:&quot;01KO5DXPXUPARRCS6LWRBYBWTUUM5DK5ER&quot;,&quot;driveId&quot;:&quot;b!GENIO6DB3UWzdulNK6evrT-LvdyhA0VIokS4fxAfqZJ9NS0deS_ETJs3VRRJUVZM&quot;,&quot;status&quot;:1,&quot;uploadSessionUrl&quot;:null}]"/>
    <m/>
    <m/>
    <m/>
    <m/>
    <m/>
    <m/>
    <m/>
    <m/>
    <m/>
    <m/>
    <m/>
    <m/>
    <m/>
    <m/>
  </r>
  <r>
    <n v="975"/>
    <s v="Nurul Huda binti Umran"/>
    <s v="11.0 PO Issued"/>
    <d v="2023-09-22T00:00:00"/>
    <s v=""/>
    <m/>
    <s v="KEL"/>
    <m/>
    <s v="GOV2300375"/>
    <m/>
    <s v="TMEA/238079"/>
    <m/>
    <s v="PAC2305915"/>
    <m/>
    <s v="KEL-DNA-0028-TP"/>
    <m/>
    <m/>
    <n v="0"/>
    <s v="PO Issued"/>
    <e v="#REF!"/>
    <x v="0"/>
    <s v="CPPM-PR"/>
    <n v="641"/>
    <m/>
    <m/>
    <m/>
    <d v="2023-09-22T00:00:00"/>
    <s v="marzukie.mohamad@tm.com.my"/>
    <n v="8301"/>
    <n v="1892.75"/>
    <s v="Additional PO (SI/VO)"/>
    <s v="Additional work for pulling 12c OH (335m)"/>
    <s v="TMone"/>
    <x v="4"/>
    <s v="MYGOV NEO MUI FOC SPUR 12C JPJ-STESEN PENGUATKUASA LALOH"/>
    <e v="#N/A"/>
    <e v="#N/A"/>
    <m/>
    <d v="2023-08-31T00:00:00"/>
    <s v="MUI"/>
    <s v="Network Contractor"/>
    <m/>
    <m/>
    <m/>
    <n v="3400039660"/>
    <m/>
    <s v="[{&quot;name&quot;:&quot;TMEA238079 Site Instruction Form_Marzukie Bin Mohamad.pdf&quot;,&quot;link&quot;:&quot;https://tm365-my.sharepoint.com/personal/badruznasrin_basri_tm_com_my/Documents/Apps/Microsoft%20Forms/Request%20New%20PR/Question%202/TMEA238079%20Site%20Instruction%20Form_Marzukie%20Bin%20Mohamad.pdf&quot;,&quot;id&quot;:&quot;01KO5DXPVIK6Y73EXU7VHJQ6MWIJO63NWC&quot;,&quot;type&quot;:null,&quot;size&quot;:385712,&quot;referenceId&quot;:&quot;01KO5DXPXUPARRCS6LWRBYBWTUUM5DK5ER&quot;,&quot;driveId&quot;:&quot;b!GENIO6DB3UWzdulNK6evrT-LvdyhA0VIokS4fxAfqZJ9NS0deS_ETJs3VRRJUVZM&quot;,&quot;status&quot;:1,&quot;uploadSessionUrl&quot;:null}]"/>
    <m/>
    <m/>
    <m/>
    <m/>
    <m/>
    <m/>
    <m/>
    <m/>
    <m/>
    <m/>
    <m/>
    <m/>
    <m/>
    <m/>
  </r>
  <r>
    <n v="976"/>
    <s v="Ahmad Idrus Bin Abdul Talib"/>
    <s v="11.0 PO Issued"/>
    <m/>
    <s v="4902150137"/>
    <m/>
    <s v="PJ"/>
    <m/>
    <s v="NRP2303146"/>
    <m/>
    <s v="TMCA/231999"/>
    <m/>
    <s v="PAC2311688"/>
    <m/>
    <s v="PJ-BNT-0031-TP"/>
    <m/>
    <m/>
    <n v="0"/>
    <s v="PO Issued"/>
    <e v="#REF!"/>
    <x v="0"/>
    <s v="CPPM-PR"/>
    <n v="642"/>
    <s v="CPQ 567 TMONE"/>
    <s v="P1"/>
    <m/>
    <d v="2023-09-22T00:00:00"/>
    <s v="faiez.matjusoh@tm.com.my"/>
    <n v="9699"/>
    <n v="3095.7"/>
    <s v="First PO"/>
    <m/>
    <s v="TMone"/>
    <x v="1"/>
    <s v="NRP FOC SPUR BKO_F10/F11 MR DIY LOT 1851"/>
    <e v="#N/A"/>
    <e v="#N/A"/>
    <m/>
    <d v="2023-09-15T00:00:00"/>
    <s v="BGI"/>
    <s v="Network Contractor"/>
    <m/>
    <m/>
    <m/>
    <n v="3400039211"/>
    <m/>
    <m/>
    <m/>
    <m/>
    <m/>
    <m/>
    <m/>
    <m/>
    <m/>
    <m/>
    <m/>
    <m/>
    <m/>
    <m/>
    <m/>
    <m/>
  </r>
  <r>
    <n v="977"/>
    <s v="Mohd Syahmi Bin Chik"/>
    <s v="11.0 PO Issued"/>
    <m/>
    <s v="PO:4902150464"/>
    <m/>
    <s v="KL"/>
    <m/>
    <s v="RER2200207"/>
    <m/>
    <s v="TMCA/225314"/>
    <m/>
    <s v="PAC2221224"/>
    <m/>
    <s v="KL-BUM-0419-TP"/>
    <m/>
    <m/>
    <n v="0"/>
    <s v="PO Issued"/>
    <e v="#REF!"/>
    <x v="0"/>
    <s v="CPPM-PR"/>
    <n v="643"/>
    <m/>
    <m/>
    <m/>
    <d v="2023-09-22T00:00:00"/>
    <s v="awal@tm.com.my"/>
    <n v="22820"/>
    <n v="35697"/>
    <s v="First PO"/>
    <m/>
    <s v="GNT"/>
    <x v="3"/>
    <s v="RMK11_PROJEK UTM_PELEBARAN JALAN MAKTAB UTM KL"/>
    <e v="#N/A"/>
    <e v="#N/A"/>
    <m/>
    <d v="2023-03-30T00:00:00"/>
    <s v="TAR"/>
    <s v="Network Contractor"/>
    <m/>
    <m/>
    <m/>
    <n v="3400039145"/>
    <m/>
    <m/>
    <m/>
    <m/>
    <m/>
    <m/>
    <m/>
    <m/>
    <m/>
    <m/>
    <m/>
    <m/>
    <m/>
    <m/>
    <m/>
    <m/>
  </r>
  <r>
    <n v="978"/>
    <m/>
    <s v="8.3 Queried(other) Please fill in Remark"/>
    <d v="2023-09-08T00:00:00"/>
    <s v=""/>
    <m/>
    <s v="Sarawak"/>
    <m/>
    <s v="H5G2204617"/>
    <m/>
    <s v="TM227053"/>
    <m/>
    <m/>
    <m/>
    <m/>
    <m/>
    <m/>
    <n v="0"/>
    <s v="Queried - Require More Information From NeC/AND"/>
    <e v="#REF!"/>
    <x v="0"/>
    <s v="CPPM-LOR"/>
    <n v="1"/>
    <m/>
    <m/>
    <m/>
    <d v="2023-09-06T13:14:34"/>
    <s v="BUNKATAN@TM.COM.MY"/>
    <m/>
    <m/>
    <m/>
    <m/>
    <s v="TMG"/>
    <x v="0"/>
    <s v="5G DNB DQMIR0745 1 IUC/ CSR &amp; FOC MR_F43 (192C/96C/12C)/ MR_F42 (SPUR 12C) FOR BRIGHTON VETERINARY CLINIC, JALAN BRIGHTON 98000 MIRI (H5G2201969)"/>
    <e v="#N/A"/>
    <e v="#N/A"/>
    <m/>
    <m/>
    <m/>
    <m/>
    <m/>
    <m/>
    <m/>
    <s v="3400039075"/>
    <s v="DANAWA"/>
    <m/>
    <s v="6226.08"/>
    <m/>
    <m/>
    <m/>
    <s v="Got Preference"/>
    <s v="DANAWA"/>
    <n v="0"/>
    <s v="3400039075"/>
    <m/>
    <m/>
    <m/>
    <m/>
    <m/>
    <m/>
  </r>
  <r>
    <n v="979"/>
    <s v="Mohd Shahfre Bin Sa'afie"/>
    <s v="11.0 PO Issued"/>
    <m/>
    <s v="4902151478, 4902151795"/>
    <s v="4902151478, 4902151795"/>
    <s v="SB"/>
    <m/>
    <s v="SNP2200146"/>
    <m/>
    <s v="TMCA/230610"/>
    <m/>
    <s v="PAC2302816"/>
    <m/>
    <s v="SB-RIT-0069-TP"/>
    <m/>
    <m/>
    <n v="0"/>
    <s v="PO Issued"/>
    <e v="#REF!"/>
    <x v="0"/>
    <s v="CPPM-LOR"/>
    <n v="2"/>
    <m/>
    <m/>
    <m/>
    <d v="2023-09-06T13:17:33"/>
    <s v="azahaari.ansan@tm.com.my"/>
    <m/>
    <m/>
    <m/>
    <m/>
    <s v="TMone"/>
    <x v="6"/>
    <s v="KKM KPOP2 FTTH SPK_C017 BBA9201 SEKOLAH KEBANGSAAN SUNGAI RAWANG"/>
    <e v="#N/A"/>
    <e v="#N/A"/>
    <m/>
    <m/>
    <m/>
    <m/>
    <m/>
    <m/>
    <m/>
    <s v="3400038930"/>
    <s v="1020349 | RITES SDN. BHD"/>
    <m/>
    <n v="0"/>
    <m/>
    <m/>
    <m/>
    <s v="Got Preference"/>
    <s v="1020349 | RITES SDN. BHD"/>
    <s v="done survey/TP submit , but cancel due to no budget ,cancel - LOR SB-RIT-0067-TP"/>
    <s v="3400038930"/>
    <m/>
    <m/>
    <m/>
    <m/>
    <m/>
    <m/>
  </r>
  <r>
    <n v="980"/>
    <s v="Ahmad Zaki Bin Harris"/>
    <s v="7.0 Pending TP Submission"/>
    <m/>
    <s v="Incident RWO"/>
    <m/>
    <s v="PRK"/>
    <m/>
    <s v="RER2300163"/>
    <m/>
    <s v="191000005084"/>
    <m/>
    <s v="PAC2311874"/>
    <m/>
    <s v="PRK-SRI-0551-TP"/>
    <m/>
    <m/>
    <n v="0"/>
    <s v="Pending TP Submission"/>
    <e v="#REF!"/>
    <x v="0"/>
    <s v="CPPM-LOR"/>
    <n v="3"/>
    <m/>
    <m/>
    <m/>
    <d v="2023-09-06T13:29:47"/>
    <s v="jrodziah@tm.com.my"/>
    <m/>
    <m/>
    <m/>
    <m/>
    <s v="Internal GNT"/>
    <x v="3"/>
    <s v="RWO A3A072304855 KM 15 FROM TM NODE TT"/>
    <e v="#N/A"/>
    <e v="#N/A"/>
    <m/>
    <m/>
    <m/>
    <m/>
    <m/>
    <m/>
    <m/>
    <m/>
    <m/>
    <m/>
    <s v="36854"/>
    <m/>
    <m/>
    <m/>
    <s v="No Preference"/>
    <m/>
    <m/>
    <m/>
    <m/>
    <m/>
    <m/>
    <m/>
    <m/>
    <m/>
  </r>
  <r>
    <n v="981"/>
    <s v="Ts. Khairul Amilin Bin Mohamed Yusof"/>
    <s v="11.0 PO Issued"/>
    <d v="2023-09-08T00:00:00"/>
    <s v="4902148449"/>
    <m/>
    <s v="PG"/>
    <m/>
    <s v="NRG2300013"/>
    <m/>
    <s v="TMNA/232083"/>
    <m/>
    <s v="PAC2310743"/>
    <m/>
    <m/>
    <m/>
    <m/>
    <n v="0"/>
    <s v="PO Issued"/>
    <e v="#REF!"/>
    <x v="0"/>
    <s v="CPPM-LOR"/>
    <n v="4"/>
    <m/>
    <m/>
    <m/>
    <d v="2023-09-06T13:32:33"/>
    <s v="rafidy.matrobi@tm.com.my"/>
    <m/>
    <m/>
    <m/>
    <m/>
    <s v="TMG"/>
    <x v="1"/>
    <s v="NRP_FOC BTH F57 SPUR 12C NID ATT TTMTECH SCIENCE PARK NORTH"/>
    <e v="#N/A"/>
    <e v="#N/A"/>
    <m/>
    <m/>
    <m/>
    <m/>
    <m/>
    <m/>
    <m/>
    <s v="3400039027"/>
    <s v="KAZAKON SDN. BHD."/>
    <m/>
    <s v="560"/>
    <m/>
    <m/>
    <m/>
    <s v="Got Preference"/>
    <s v="KAZAKON SDN. BHD."/>
    <n v="0"/>
    <s v="3400039027"/>
    <m/>
    <m/>
    <m/>
    <m/>
    <m/>
    <m/>
  </r>
  <r>
    <n v="982"/>
    <s v="Ahmad Zaki Bin Harris"/>
    <s v="7.0 Pending TP Submission"/>
    <m/>
    <s v="Incident RWO"/>
    <m/>
    <s v="PRK"/>
    <m/>
    <s v="RER2300162"/>
    <m/>
    <s v="191000005160"/>
    <m/>
    <s v="PAC2311875"/>
    <m/>
    <s v="PRK-SRI-0552-TP"/>
    <m/>
    <m/>
    <n v="0"/>
    <s v="Pending TP Submission"/>
    <e v="#REF!"/>
    <x v="0"/>
    <s v="CPPM-LOR"/>
    <n v="5"/>
    <m/>
    <m/>
    <m/>
    <d v="2023-09-06T13:37:53"/>
    <s v="jrodziah@tm.com.my"/>
    <m/>
    <m/>
    <m/>
    <m/>
    <s v="Internal GNT"/>
    <x v="3"/>
    <s v="RWO A3A082304915 KM 16 FROM TM NODE TT"/>
    <e v="#N/A"/>
    <e v="#N/A"/>
    <m/>
    <m/>
    <m/>
    <m/>
    <m/>
    <m/>
    <m/>
    <m/>
    <m/>
    <m/>
    <s v="34691"/>
    <m/>
    <m/>
    <m/>
    <s v="No Preference"/>
    <m/>
    <m/>
    <m/>
    <m/>
    <m/>
    <m/>
    <m/>
    <m/>
    <m/>
  </r>
  <r>
    <n v="983"/>
    <s v="Ahmad Zaki Bin Harris"/>
    <s v="11.0 PO Issued"/>
    <d v="2023-09-08T00:00:00"/>
    <s v="4902150136"/>
    <s v="4902150136"/>
    <s v="PG"/>
    <m/>
    <s v="NRG2300010"/>
    <m/>
    <s v="TMNA/231479"/>
    <m/>
    <s v="PAC2310204"/>
    <m/>
    <m/>
    <m/>
    <m/>
    <n v="0"/>
    <s v="PO Issued"/>
    <e v="#REF!"/>
    <x v="0"/>
    <s v="CPPM-LOR"/>
    <n v="6"/>
    <m/>
    <m/>
    <m/>
    <d v="2023-09-06T13:43:56"/>
    <s v="rafidy.matrobi@tm.com.my"/>
    <m/>
    <m/>
    <m/>
    <m/>
    <s v="TMG"/>
    <x v="1"/>
    <s v="NRP_FOC SZ F18/F19 SPUR 12C NID ATT BOSTON SCIENTIFIC PERSIARAN CASSIA SELATAN"/>
    <e v="#N/A"/>
    <e v="#N/A"/>
    <m/>
    <m/>
    <m/>
    <m/>
    <m/>
    <m/>
    <m/>
    <s v="3400039027"/>
    <s v="KAZAKON SDN. BHD."/>
    <m/>
    <s v="560"/>
    <m/>
    <m/>
    <m/>
    <s v="Got Preference"/>
    <s v="KAZAKON SDN. BHD."/>
    <n v="0"/>
    <s v="3400039027"/>
    <m/>
    <m/>
    <m/>
    <m/>
    <m/>
    <m/>
  </r>
  <r>
    <n v="984"/>
    <s v="Ahmad Zaki Bin Harris"/>
    <s v="11.0 PO Issued"/>
    <d v="2023-09-08T00:00:00"/>
    <s v="4902150469"/>
    <s v="4902150469"/>
    <s v="PG"/>
    <m/>
    <s v="NRP2302182"/>
    <m/>
    <s v="TMNA/231679"/>
    <m/>
    <s v="PAC2309070"/>
    <m/>
    <m/>
    <m/>
    <m/>
    <n v="0"/>
    <s v="PO Issued"/>
    <e v="#REF!"/>
    <x v="0"/>
    <s v="CPPM-LOR"/>
    <n v="7"/>
    <m/>
    <m/>
    <m/>
    <d v="2023-09-06T14:16:09"/>
    <s v="rafidy.matrobi@tm.com.my"/>
    <m/>
    <m/>
    <m/>
    <m/>
    <s v="TMG"/>
    <x v="1"/>
    <s v="NRP_FOC SZ F18/F19 SPUR 12C NID ORIENT STERIS TAMAN PERINDUSTRIAN BATU KAWAN"/>
    <e v="#N/A"/>
    <e v="#N/A"/>
    <m/>
    <m/>
    <m/>
    <m/>
    <m/>
    <m/>
    <m/>
    <s v="3400039027"/>
    <s v="KAZAKON SDN. BHD."/>
    <m/>
    <s v="560"/>
    <m/>
    <m/>
    <m/>
    <s v="Got Preference"/>
    <s v="KAZAKON SDN. BHD."/>
    <n v="0"/>
    <s v="3400039027"/>
    <m/>
    <m/>
    <m/>
    <m/>
    <m/>
    <m/>
  </r>
  <r>
    <n v="985"/>
    <m/>
    <s v="12. Not Required PO / LOR"/>
    <d v="2023-09-08T00:00:00"/>
    <s v="Waiters warrant issue"/>
    <m/>
    <s v="TRG"/>
    <m/>
    <s v="WAI2301985"/>
    <m/>
    <s v="SMEA/233060"/>
    <m/>
    <s v="PAC2302949"/>
    <m/>
    <m/>
    <m/>
    <m/>
    <n v="0"/>
    <s v="PO Issued / Not Require LOR"/>
    <e v="#REF!"/>
    <x v="0"/>
    <s v="CPPM-LOR"/>
    <n v="8"/>
    <m/>
    <m/>
    <m/>
    <d v="2023-09-06T14:29:06"/>
    <s v="faridakarman@tm.com.my"/>
    <m/>
    <m/>
    <m/>
    <m/>
    <s v="Unifi"/>
    <x v="2"/>
    <s v="WC Q1 2023 (BATCH 1)  NODE KTH"/>
    <e v="#N/A"/>
    <e v="#N/A"/>
    <m/>
    <m/>
    <m/>
    <m/>
    <m/>
    <m/>
    <m/>
    <s v="3400041383"/>
    <s v="HI-FREEZE (M) SDN BHD"/>
    <m/>
    <s v="4000"/>
    <m/>
    <m/>
    <m/>
    <s v="Got Preference"/>
    <s v="HI-FREEZE (M) SDN BHD"/>
    <s v="High contract balance, recommendation from regional RM"/>
    <s v="3400041383"/>
    <m/>
    <m/>
    <m/>
    <m/>
    <m/>
    <m/>
  </r>
  <r>
    <n v="986"/>
    <s v="Radeen Harris Bin Mohamad Zakaria"/>
    <s v="11.0 PO Issued"/>
    <d v="2023-09-25T00:00:00"/>
    <s v="Pending TP from Nepolink . 10.10 sent to CPA for PR creation"/>
    <s v="4902155807"/>
    <s v="KL"/>
    <m/>
    <s v="RER2200148"/>
    <m/>
    <s v="TMCC/220057"/>
    <m/>
    <s v="PAC2214006"/>
    <m/>
    <s v="CNFD-NEP-0002-TP"/>
    <m/>
    <m/>
    <n v="0"/>
    <s v="PO Issued"/>
    <e v="#REF!"/>
    <x v="0"/>
    <s v="CPPM-LOR"/>
    <n v="9"/>
    <m/>
    <m/>
    <m/>
    <d v="2023-09-06T14:36:34"/>
    <s v="yusman.selatha@tm.com.my"/>
    <m/>
    <m/>
    <m/>
    <m/>
    <s v="Internal GNT"/>
    <x v="3"/>
    <s v="RELOCATION FOR BREAKDOWN TM INFRA BY MAXIM (JUNCTION CABLES)"/>
    <e v="#N/A"/>
    <e v="#N/A"/>
    <m/>
    <m/>
    <m/>
    <m/>
    <m/>
    <m/>
    <m/>
    <s v="3400038616"/>
    <s v="KRIYAN ENGINEERING SDN. BHD."/>
    <m/>
    <s v="90000"/>
    <m/>
    <m/>
    <m/>
    <s v="Got Preference"/>
    <s v="KRIYAN ENGINEERING SDN. BHD."/>
    <n v="0"/>
    <s v="3400038616"/>
    <m/>
    <m/>
    <m/>
    <m/>
    <m/>
    <m/>
  </r>
  <r>
    <n v="987"/>
    <s v="Mohd Nurazam Bin Mazlan"/>
    <s v="12. Exceed Warant"/>
    <m/>
    <s v="plus info warrant exceed for WC project"/>
    <m/>
    <s v="PJ"/>
    <m/>
    <s v="WAI2209793"/>
    <m/>
    <s v="TMCA/230091"/>
    <m/>
    <s v="PAC2300405"/>
    <m/>
    <m/>
    <m/>
    <m/>
    <n v="0"/>
    <s v="Insufficient Budget"/>
    <e v="#REF!"/>
    <x v="0"/>
    <s v="CPPM-LOR"/>
    <n v="10"/>
    <m/>
    <m/>
    <m/>
    <d v="2023-09-06T14:37:06"/>
    <s v="faiez.matjusoh@tm.com.my"/>
    <m/>
    <m/>
    <m/>
    <m/>
    <s v="Unifi"/>
    <x v="2"/>
    <s v="WC Q1 SBS FOR JENDELA 2023 (J14D)"/>
    <e v="#N/A"/>
    <e v="#N/A"/>
    <m/>
    <m/>
    <m/>
    <m/>
    <m/>
    <m/>
    <m/>
    <s v="3400039211"/>
    <s v=" BINTANG NETWORKS (M) SDN. BHD."/>
    <m/>
    <s v="4580"/>
    <m/>
    <m/>
    <m/>
    <s v="Got Preference"/>
    <s v=" BINTANG NETWORKS (M) SDN. BHD."/>
    <n v="0"/>
    <s v="3400039211"/>
    <m/>
    <m/>
    <m/>
    <m/>
    <m/>
    <m/>
  </r>
  <r>
    <n v="988"/>
    <s v="Ilman Afif Bin Zulkifli"/>
    <s v="11.0 PO Issued"/>
    <m/>
    <s v="4902145910"/>
    <m/>
    <s v="PG"/>
    <m/>
    <s v="H5G2300213"/>
    <m/>
    <s v="TMNA/231715"/>
    <m/>
    <s v="PAC2306722"/>
    <m/>
    <s v="PG-AGG-0141-TP"/>
    <m/>
    <m/>
    <n v="0"/>
    <s v="PO Issued"/>
    <e v="#REF!"/>
    <x v="0"/>
    <s v="CPPM-LOR"/>
    <n v="11"/>
    <m/>
    <m/>
    <m/>
    <d v="2023-09-06T14:38:20"/>
    <s v="farisya@tm.com.my"/>
    <m/>
    <m/>
    <m/>
    <m/>
    <s v="TMG"/>
    <x v="0"/>
    <s v="H5G_FOC BM F35/F36 CSR DPSPT0215_BUKITTOKUN"/>
    <e v="#N/A"/>
    <e v="#N/A"/>
    <m/>
    <m/>
    <m/>
    <m/>
    <m/>
    <m/>
    <m/>
    <s v="3400038496"/>
    <s v="AG GLOBAL VENTURE SDN. BHD."/>
    <m/>
    <s v="15000"/>
    <m/>
    <m/>
    <m/>
    <s v="Got Preference"/>
    <s v="AG GLOBAL VENTURE SDN. BHD."/>
    <n v="0"/>
    <s v="3400038496"/>
    <m/>
    <m/>
    <m/>
    <m/>
    <m/>
    <m/>
  </r>
  <r>
    <n v="989"/>
    <s v="Zulhelmi Bin Abu Hasan"/>
    <s v="12. Duplicate Request"/>
    <m/>
    <s v=""/>
    <m/>
    <s v="KL"/>
    <m/>
    <s v="RER2200148"/>
    <m/>
    <s v="TMCC/220057"/>
    <m/>
    <s v="PAC2214006"/>
    <m/>
    <m/>
    <m/>
    <m/>
    <n v="0"/>
    <s v="PO Issued"/>
    <e v="#REF!"/>
    <x v="0"/>
    <s v="x"/>
    <n v="12"/>
    <m/>
    <m/>
    <m/>
    <d v="2023-09-06T14:51:36"/>
    <s v="yusman.selatha@tm.com.my"/>
    <m/>
    <m/>
    <m/>
    <m/>
    <s v="Internal GNT"/>
    <x v="3"/>
    <s v="RELOCATION FOR BREAKDOWN TM INFRA BY MAXIM (JUNCTION CABLES)"/>
    <e v="#N/A"/>
    <e v="#N/A"/>
    <m/>
    <m/>
    <m/>
    <m/>
    <m/>
    <m/>
    <m/>
    <s v="3400038969"/>
    <s v="NEPOLINK SDN. BHD."/>
    <m/>
    <s v="90000"/>
    <m/>
    <m/>
    <m/>
    <s v="Got Preference"/>
    <s v="NEPOLINK SDN. BHD."/>
    <n v="0"/>
    <s v="3400038969"/>
    <m/>
    <m/>
    <m/>
    <m/>
    <m/>
    <m/>
  </r>
  <r>
    <n v="990"/>
    <s v="Mohd Nasharulhisham Bin Mohd Nasir"/>
    <s v="7.0 Pending TP Submission"/>
    <d v="2023-09-26T00:00:00"/>
    <s v=""/>
    <m/>
    <s v="ST"/>
    <m/>
    <s v="NRP2302512"/>
    <m/>
    <s v="TMCA/231826"/>
    <m/>
    <s v="PAC2310897"/>
    <m/>
    <s v="ST-RID-0113-TP"/>
    <m/>
    <m/>
    <n v="0"/>
    <s v="Pending TP Submission"/>
    <e v="#REF!"/>
    <x v="0"/>
    <s v="CPPM-LOR"/>
    <n v="13"/>
    <m/>
    <m/>
    <m/>
    <d v="2023-09-06T14:52:47"/>
    <s v="sazrilanwar@tm.com.my"/>
    <m/>
    <m/>
    <m/>
    <m/>
    <s v="TMG"/>
    <x v="1"/>
    <s v="DIGI - DIGI KEPONG - KE"/>
    <e v="#N/A"/>
    <e v="#N/A"/>
    <m/>
    <m/>
    <m/>
    <m/>
    <m/>
    <m/>
    <m/>
    <s v="3400038781"/>
    <s v="RIDZQIN INDUSTRIES SDN. BHD "/>
    <m/>
    <s v="14617.24"/>
    <m/>
    <m/>
    <m/>
    <s v="Got Preference"/>
    <s v="RIDZQIN INDUSTRIES SDN. BHD "/>
    <s v="due to site requirement for full team with CIDB cert and team familiar with site area."/>
    <s v="3400038781"/>
    <m/>
    <m/>
    <m/>
    <m/>
    <m/>
    <m/>
  </r>
  <r>
    <n v="991"/>
    <s v="Mohd Nurazam Bin Mazlan"/>
    <s v="12. Exceed Warant"/>
    <m/>
    <s v="plus info warrant exceed for WC project"/>
    <m/>
    <s v="PJ"/>
    <m/>
    <s v="WAI2209793"/>
    <m/>
    <s v="TMCA/230091"/>
    <m/>
    <s v="PAC2300405"/>
    <m/>
    <m/>
    <m/>
    <m/>
    <n v="0"/>
    <s v="Insufficient Budget"/>
    <e v="#REF!"/>
    <x v="0"/>
    <s v="CPPM-LOR"/>
    <n v="14"/>
    <m/>
    <m/>
    <m/>
    <d v="2023-09-06T14:55:16"/>
    <s v="faiez.matjusoh@tm.com.my"/>
    <m/>
    <m/>
    <m/>
    <m/>
    <s v="Unifi"/>
    <x v="2"/>
    <s v="WC Q1 SBS FOR JENDELA 2023 (J14D)"/>
    <e v="#N/A"/>
    <e v="#N/A"/>
    <m/>
    <m/>
    <m/>
    <m/>
    <m/>
    <m/>
    <m/>
    <s v="3400039274"/>
    <s v=" TLT POWER SDN. BHD."/>
    <m/>
    <s v="2968"/>
    <m/>
    <m/>
    <m/>
    <s v="Got Preference"/>
    <s v=" TLT POWER SDN. BHD."/>
    <n v="0"/>
    <s v="3400039274"/>
    <m/>
    <m/>
    <m/>
    <m/>
    <m/>
    <m/>
  </r>
  <r>
    <n v="992"/>
    <m/>
    <s v="1.2 New Request PR"/>
    <m/>
    <s v=""/>
    <m/>
    <s v="Sarawak"/>
    <m/>
    <s v="NRP2303153"/>
    <m/>
    <s v="TMWA/233186"/>
    <m/>
    <s v=" PAC2311956"/>
    <m/>
    <m/>
    <m/>
    <m/>
    <n v="0"/>
    <e v="#N/A"/>
    <e v="#REF!"/>
    <x v="0"/>
    <s v="CPPM-LOR"/>
    <n v="15"/>
    <m/>
    <m/>
    <m/>
    <d v="2023-09-06T14:57:43"/>
    <s v="AUWANI.SUDIN@TM.COM.MY"/>
    <m/>
    <m/>
    <m/>
    <m/>
    <s v="TMone"/>
    <x v="1"/>
    <s v="UNIFI FOR KEMENTERIAN PENDIDIKAN MALAYSIA-SEKOLAH JENIS KEBANGSAAN (CINA) ST MARTIN(UNIFI)-SRK"/>
    <e v="#N/A"/>
    <e v="#N/A"/>
    <m/>
    <m/>
    <m/>
    <m/>
    <m/>
    <m/>
    <m/>
    <m/>
    <m/>
    <m/>
    <s v="16500"/>
    <m/>
    <m/>
    <m/>
    <s v="No Preference"/>
    <m/>
    <m/>
    <m/>
    <m/>
    <m/>
    <m/>
    <m/>
    <m/>
    <m/>
  </r>
  <r>
    <n v="993"/>
    <s v="Nor Aizee Masyitah Binti Kamal Bahrin"/>
    <s v="11.0 PO Issued"/>
    <m/>
    <s v="5/10: PR done. 2/10-29/9: TP submission. 23/9: LOR approval"/>
    <n v="4902154161"/>
    <s v="NS"/>
    <m/>
    <s v="NRP2303217"/>
    <m/>
    <s v="TMSA/233292"/>
    <m/>
    <s v="PAC2311962"/>
    <m/>
    <s v="NS-RJF-0122-TP"/>
    <m/>
    <m/>
    <n v="0"/>
    <s v="PO Issued"/>
    <e v="#REF!"/>
    <x v="0"/>
    <s v="CPPM-LOR"/>
    <n v="16"/>
    <m/>
    <m/>
    <m/>
    <d v="2023-09-06T15:09:33"/>
    <s v="tm30003@tm.com.my"/>
    <m/>
    <m/>
    <m/>
    <m/>
    <s v="TMG"/>
    <x v="1"/>
    <s v="NRP FOC SN F42 SPUR (12C) FOR EBB - ERA SQUARE (WSE) - SN"/>
    <e v="#N/A"/>
    <e v="#N/A"/>
    <m/>
    <m/>
    <s v="SN"/>
    <m/>
    <s v="NS-RJF-0122-TP"/>
    <m/>
    <m/>
    <m/>
    <m/>
    <m/>
    <s v="19416.1"/>
    <m/>
    <m/>
    <m/>
    <s v="No Preference"/>
    <m/>
    <m/>
    <m/>
    <m/>
    <m/>
    <m/>
    <m/>
    <m/>
    <m/>
  </r>
  <r>
    <n v="994"/>
    <s v="Nor Aizee Masyitah Binti Kamal Bahrin"/>
    <s v="11.0 PO Issued"/>
    <m/>
    <s v="4/10: 4902153352. 29/9-25/9: TP submission. 23/9: LOR approval- budg"/>
    <n v="4902153352"/>
    <s v="NS"/>
    <m/>
    <s v="NRP2303110"/>
    <m/>
    <s v="TMSA/233231"/>
    <m/>
    <s v="PAC2311475"/>
    <m/>
    <s v="NS-MOT-0015-TP"/>
    <m/>
    <m/>
    <n v="0"/>
    <s v="PO Issued"/>
    <e v="#REF!"/>
    <x v="0"/>
    <s v="CPPM-LOR"/>
    <n v="17"/>
    <s v="CPQ 567 TMONE"/>
    <s v="P1"/>
    <m/>
    <d v="2023-09-06T15:13:31"/>
    <s v="tm30003@tm.com.my"/>
    <m/>
    <m/>
    <m/>
    <m/>
    <s v="TMone"/>
    <x v="1"/>
    <s v="NRP FTTH ADD DSS BUS_C049 AXA AFFIN LIFE INSURANCE BERHAD - PUSAT KOMERSIAL SAUJANA (UNIFI) - BUS"/>
    <e v="#N/A"/>
    <e v="#N/A"/>
    <m/>
    <m/>
    <s v="BUS"/>
    <m/>
    <s v="NS-MOT-0015-TP"/>
    <m/>
    <m/>
    <s v="3400038912"/>
    <s v="MOTOBINA SDN. BHD."/>
    <m/>
    <s v="10957.28"/>
    <m/>
    <m/>
    <m/>
    <s v="Got Preference"/>
    <s v="MOTOBINA SDN. BHD."/>
    <n v="0"/>
    <s v="3400038912"/>
    <m/>
    <m/>
    <m/>
    <m/>
    <m/>
    <m/>
  </r>
  <r>
    <n v="995"/>
    <s v="Muhammad Hafizzuddin Bin Mohd Noor"/>
    <s v="11.0 PO Issued"/>
    <m/>
    <s v=""/>
    <m/>
    <s v="Johor Selatan"/>
    <m/>
    <s v="NRP2301789"/>
    <m/>
    <s v="TMSA/232772"/>
    <m/>
    <s v="PAC2308607"/>
    <m/>
    <s v="JS-JAK-0153-TP"/>
    <m/>
    <m/>
    <n v="0"/>
    <s v="PO Issued"/>
    <e v="#REF!"/>
    <x v="0"/>
    <s v="CPPM-LOR"/>
    <n v="18"/>
    <m/>
    <m/>
    <m/>
    <d v="2023-09-06T15:17:24"/>
    <s v="atiqah.kamis@tm.com.my"/>
    <m/>
    <m/>
    <m/>
    <m/>
    <s v="TMone"/>
    <x v="1"/>
    <s v="PETRONAS DAGANGAN BERHAD - BATU 35 JALAN JOHOR(SDWAN OVER FTTH) - PTN"/>
    <e v="#N/A"/>
    <e v="#N/A"/>
    <m/>
    <m/>
    <m/>
    <m/>
    <m/>
    <m/>
    <m/>
    <s v="3400039219"/>
    <s v="JAK MAX (M) SDN. BHD."/>
    <m/>
    <n v="7307"/>
    <m/>
    <m/>
    <m/>
    <s v="Got Preference"/>
    <s v="JAK MAX (M) SDN. BHD."/>
    <n v="0"/>
    <s v="3400039219"/>
    <m/>
    <m/>
    <m/>
    <m/>
    <m/>
    <m/>
  </r>
  <r>
    <n v="996"/>
    <s v="Ahmad Idrus Bin Abdul Talib"/>
    <s v="11.0 PO Issued"/>
    <m/>
    <s v="4902147101"/>
    <m/>
    <s v="MSC"/>
    <m/>
    <s v="NRP2302990"/>
    <m/>
    <s v="TMCA/231966"/>
    <m/>
    <s v="PAC2311362"/>
    <m/>
    <s v="MSC-SOL-0195-TP"/>
    <m/>
    <m/>
    <n v="0"/>
    <s v="PO Issued"/>
    <e v="#REF!"/>
    <x v="0"/>
    <s v="CPPM-LOR"/>
    <n v="19"/>
    <m/>
    <m/>
    <m/>
    <d v="2023-09-06T15:29:35"/>
    <s v="mnorhisham@tm.com.my"/>
    <m/>
    <m/>
    <m/>
    <m/>
    <s v="TMone"/>
    <x v="1"/>
    <s v="NRP CBJ THRU CORE FOC F67/F68 PONDOK POLIS HOSPITAL CYBERJAYA"/>
    <e v="#N/A"/>
    <e v="#N/A"/>
    <m/>
    <m/>
    <m/>
    <m/>
    <m/>
    <m/>
    <m/>
    <s v="3400039039"/>
    <s v="Syarikat osmania Logistik"/>
    <m/>
    <s v="1500"/>
    <m/>
    <m/>
    <m/>
    <s v="Got Preference"/>
    <s v="Syarikat osmania Logistik"/>
    <n v="0"/>
    <s v="3400039039"/>
    <m/>
    <m/>
    <m/>
    <m/>
    <m/>
    <m/>
  </r>
  <r>
    <n v="997"/>
    <s v="Muhammad Hafizzuddin Bin Mohd Noor"/>
    <s v="11.0 PO Issued"/>
    <m/>
    <s v=""/>
    <m/>
    <s v="Johor Selatan"/>
    <m/>
    <s v="YTL2300018"/>
    <m/>
    <s v="TMSA/231573"/>
    <m/>
    <s v="PAC2310116"/>
    <m/>
    <s v="JS-JAK-0154-TP"/>
    <m/>
    <m/>
    <n v="0"/>
    <s v="PO Issued"/>
    <e v="#REF!"/>
    <x v="0"/>
    <s v="CPPM-LOR"/>
    <n v="20"/>
    <m/>
    <m/>
    <m/>
    <d v="2023-09-06T15:40:52"/>
    <s v="atiqah.kamis@tm.com.my"/>
    <m/>
    <m/>
    <m/>
    <m/>
    <s v="TMG"/>
    <x v="3"/>
    <s v="YTL_DH-SAJ PULAI PERDANA REPLACAMENT_KGP"/>
    <e v="#N/A"/>
    <e v="#N/A"/>
    <m/>
    <m/>
    <m/>
    <m/>
    <m/>
    <m/>
    <m/>
    <s v="3400039219"/>
    <s v="JAK MAX (M) SDN. BHD."/>
    <m/>
    <s v="4904"/>
    <m/>
    <m/>
    <m/>
    <s v="Got Preference"/>
    <s v="JAK MAX (M) SDN. BHD."/>
    <n v="0"/>
    <s v="3400039219"/>
    <m/>
    <m/>
    <m/>
    <m/>
    <m/>
    <m/>
  </r>
  <r>
    <n v="998"/>
    <s v="Suhanizar Bin Sekeri"/>
    <s v="11.0 PO Issued"/>
    <m/>
    <s v="5.10.23: Done issued PR to CPA"/>
    <s v="4902155015"/>
    <s v="KD/PR "/>
    <m/>
    <s v="QUA2300041"/>
    <m/>
    <s v="TMNC/230051"/>
    <m/>
    <s v="PAC2307847"/>
    <m/>
    <s v="KD/PL-EMP-0093-TP"/>
    <m/>
    <m/>
    <n v="0"/>
    <s v="PO Issued"/>
    <e v="#REF!"/>
    <x v="0"/>
    <s v="CPPM-LOR"/>
    <n v="21"/>
    <m/>
    <m/>
    <m/>
    <d v="2023-09-06T15:54:29"/>
    <s v="izaidi@tm.com.my"/>
    <m/>
    <m/>
    <m/>
    <m/>
    <s v="Internal GNT"/>
    <x v="3"/>
    <s v="RER 2W HDD AT JMBT SG SELUANG PX"/>
    <e v="#N/A"/>
    <e v="#N/A"/>
    <m/>
    <m/>
    <m/>
    <m/>
    <m/>
    <m/>
    <m/>
    <s v="3400038544"/>
    <s v="EMPIRE PROSPECT SDN. BHD."/>
    <m/>
    <s v="46000"/>
    <m/>
    <m/>
    <m/>
    <s v="Got Preference"/>
    <s v="EMPIRE PROSPECT SDN. BHD."/>
    <n v="0"/>
    <s v="3400038544"/>
    <m/>
    <m/>
    <m/>
    <m/>
    <m/>
    <m/>
  </r>
  <r>
    <n v="999"/>
    <s v="Mahzura Binti Ramli"/>
    <s v="12. Duplicate Request"/>
    <d v="2023-09-12T00:00:00"/>
    <s v="Duplicate line 960"/>
    <m/>
    <s v="Sabah"/>
    <m/>
    <s v="GOV2304860"/>
    <m/>
    <s v="TMBA/230932"/>
    <m/>
    <s v="PAC2308942"/>
    <m/>
    <m/>
    <m/>
    <m/>
    <n v="0"/>
    <s v="PO Issued"/>
    <e v="#REF!"/>
    <x v="0"/>
    <s v="CPPM-LOR"/>
    <n v="22"/>
    <m/>
    <m/>
    <m/>
    <d v="2023-09-06T15:56:28"/>
    <s v="eddie@tm.com.my"/>
    <m/>
    <m/>
    <m/>
    <m/>
    <s v="TMone"/>
    <x v="4"/>
    <s v="MYGOV FOC SPUR LHD_FXX (12C) NID PEJABAT IMIGRESEN ICQS SABAH PORT LAHAD DATU"/>
    <e v="#N/A"/>
    <e v="#N/A"/>
    <m/>
    <m/>
    <m/>
    <m/>
    <m/>
    <m/>
    <m/>
    <m/>
    <s v="ANTAH JUTA SDN BHD"/>
    <m/>
    <s v="35632"/>
    <m/>
    <m/>
    <m/>
    <s v="No Preference"/>
    <s v="ANTAH JUTA SDN BHD"/>
    <m/>
    <m/>
    <m/>
    <m/>
    <m/>
    <m/>
    <m/>
    <m/>
  </r>
  <r>
    <n v="1000"/>
    <s v="Mohd Nasharulhisham Bin Mohd Nasir"/>
    <s v="7.0 Pending TP Submission"/>
    <d v="2023-09-26T00:00:00"/>
    <s v=""/>
    <m/>
    <s v="ST"/>
    <m/>
    <s v="GOV2305415"/>
    <m/>
    <s v="TMCA/232066"/>
    <m/>
    <s v="PAC2311887"/>
    <m/>
    <s v="ST-ABX-0131-TP"/>
    <m/>
    <m/>
    <n v="0"/>
    <s v="Pending TP Submission"/>
    <e v="#REF!"/>
    <x v="0"/>
    <s v="CPPM-LOR"/>
    <n v="23"/>
    <m/>
    <m/>
    <m/>
    <d v="2023-09-06T16:08:41"/>
    <s v="sazrilanwar@tm.com.my"/>
    <m/>
    <m/>
    <m/>
    <m/>
    <s v="TMone"/>
    <x v="4"/>
    <s v="MYGOV FOC 96C INTERTIE WITHIN TM GBK"/>
    <e v="#N/A"/>
    <e v="#N/A"/>
    <m/>
    <m/>
    <m/>
    <m/>
    <m/>
    <m/>
    <m/>
    <m/>
    <m/>
    <m/>
    <s v="19713.16"/>
    <m/>
    <m/>
    <m/>
    <s v="No Preference"/>
    <m/>
    <m/>
    <m/>
    <m/>
    <m/>
    <m/>
    <m/>
    <m/>
    <m/>
  </r>
  <r>
    <n v="1001"/>
    <m/>
    <s v="1.2 New Request PR"/>
    <m/>
    <s v=""/>
    <m/>
    <s v="Sarawak"/>
    <m/>
    <s v="H5G2301205"/>
    <m/>
    <s v="TMWA/235081"/>
    <m/>
    <s v="PAC2311949"/>
    <m/>
    <m/>
    <m/>
    <m/>
    <n v="0"/>
    <e v="#N/A"/>
    <e v="#REF!"/>
    <x v="0"/>
    <s v="CPPM-LOR"/>
    <n v="24"/>
    <m/>
    <m/>
    <m/>
    <d v="2023-09-06T16:09:07"/>
    <s v="noreha.fatehi@tm.com.my"/>
    <m/>
    <m/>
    <m/>
    <m/>
    <s v="TMG"/>
    <x v="0"/>
    <s v="DNB_HORIZON 5G_DQSRT0887_JLNROBANLAMA_STK"/>
    <e v="#N/A"/>
    <e v="#N/A"/>
    <m/>
    <m/>
    <m/>
    <m/>
    <m/>
    <m/>
    <m/>
    <s v="3400038862"/>
    <s v=" BYTES TECH SDN. BHD."/>
    <m/>
    <s v="40000"/>
    <m/>
    <m/>
    <m/>
    <s v="Got Preference"/>
    <s v=" BYTES TECH SDN. BHD."/>
    <s v="The available contractor for that area and familiar with the cable for that section area which can commit to do project due to timeline targeted"/>
    <s v="3400038862"/>
    <m/>
    <m/>
    <m/>
    <m/>
    <m/>
    <m/>
  </r>
  <r>
    <n v="1002"/>
    <s v="Nur Fauziah Binti Abdullah Shuhaimy"/>
    <s v="7.0 Pending TP Submission"/>
    <d v="2023-09-08T00:00:00"/>
    <s v="11/10: Pre-Acceptance. 10/10: Proj blm budget. 9/10: CPQ1&amp;2 MyGov dah released. Tapi gems belum ada budget. 6/10-2/10 : PENDING BUDGET CPQ1 GOV. LOR PENDING APPROVAL   | 27"/>
    <m/>
    <s v="MK"/>
    <s v="AND"/>
    <s v="GOV2305396"/>
    <m/>
    <s v="TMSA/233273"/>
    <m/>
    <s v="PAC2311894"/>
    <m/>
    <s v="MK-KZK-0353-TP"/>
    <m/>
    <m/>
    <n v="0"/>
    <s v="Pending TP Submission"/>
    <e v="#REF!"/>
    <x v="0"/>
    <s v="CPPM-LOR"/>
    <n v="25"/>
    <m/>
    <m/>
    <m/>
    <d v="2023-09-06T16:18:57"/>
    <s v="mahyuddin.saleh@tm.com.my"/>
    <m/>
    <m/>
    <m/>
    <m/>
    <s v="TMone"/>
    <x v="4"/>
    <s v="GOV FTTH (ADD) AG C010 PEJABAT UNIT INSPEKTORAT DAN PERUNDANGAN, PEJABAT KESIHATAN ALOR GAJAH"/>
    <e v="#N/A"/>
    <e v="#N/A"/>
    <m/>
    <m/>
    <s v="AG"/>
    <m/>
    <s v="MK-KZK-0353-TP"/>
    <m/>
    <m/>
    <m/>
    <m/>
    <m/>
    <s v="5000"/>
    <m/>
    <m/>
    <m/>
    <s v="No Preference"/>
    <m/>
    <m/>
    <m/>
    <m/>
    <m/>
    <m/>
    <m/>
    <m/>
    <m/>
  </r>
  <r>
    <n v="1003"/>
    <s v="Mohd Azrul Nizam Bin Aziz"/>
    <s v="7.0 Pending TP Submission"/>
    <m/>
    <s v=""/>
    <m/>
    <s v="KD/PR "/>
    <m/>
    <s v="NRF2300036"/>
    <m/>
    <s v="TMNA/230338"/>
    <m/>
    <s v="PAC2311686"/>
    <m/>
    <s v="KD/PL-SNR-0066-TP"/>
    <m/>
    <m/>
    <n v="0"/>
    <s v="Pending TP Submission"/>
    <e v="#REF!"/>
    <x v="0"/>
    <s v="CPPM-LOR"/>
    <n v="26"/>
    <m/>
    <m/>
    <m/>
    <d v="2023-09-06T16:37:19"/>
    <s v="zairin@tm.com.my"/>
    <m/>
    <m/>
    <m/>
    <m/>
    <s v="TMone"/>
    <x v="1"/>
    <s v="SRR SP FTTH ADD SP_C098 YARRA PARK-PERCINT 8 ZONE 1"/>
    <e v="#N/A"/>
    <e v="#N/A"/>
    <m/>
    <m/>
    <m/>
    <m/>
    <m/>
    <m/>
    <m/>
    <s v="3400038940"/>
    <s v="SINOR TECHNOLOGY SDN.BHD"/>
    <m/>
    <s v="150000"/>
    <m/>
    <m/>
    <m/>
    <s v="Got Preference"/>
    <s v="SINOR TECHNOLOGY SDN.BHD"/>
    <n v="0"/>
    <s v="3400038940"/>
    <m/>
    <m/>
    <m/>
    <m/>
    <m/>
    <m/>
  </r>
  <r>
    <n v="1004"/>
    <s v="Ahmad Idrus Bin Abdul Talib"/>
    <s v="7.0 Pending TP Submission"/>
    <m/>
    <s v=""/>
    <m/>
    <s v="MSC"/>
    <m/>
    <s v="NRP2300916"/>
    <m/>
    <s v="TMCA/231971"/>
    <m/>
    <s v="PAC2311411"/>
    <m/>
    <s v="MSC-SET-0081-TP"/>
    <m/>
    <m/>
    <n v="0"/>
    <s v="Pending TP Submission"/>
    <e v="#REF!"/>
    <x v="0"/>
    <s v="CPPM-LOR"/>
    <n v="27"/>
    <s v="CPQ 567 TMONE"/>
    <s v="P1"/>
    <m/>
    <d v="2023-09-06T16:40:10"/>
    <s v="yusof.rahim@tm.com.my"/>
    <m/>
    <m/>
    <m/>
    <m/>
    <s v="TMone"/>
    <x v="1"/>
    <s v="INTERTIE NRP FOR AND MSC"/>
    <e v="#N/A"/>
    <e v="#N/A"/>
    <m/>
    <m/>
    <m/>
    <m/>
    <m/>
    <m/>
    <m/>
    <s v="3400038938"/>
    <s v="SETIA SEPAKAT COMMUNICATION (M)SDN. BHD."/>
    <m/>
    <s v="15000"/>
    <m/>
    <m/>
    <m/>
    <s v="Got Preference"/>
    <s v="SETIA SEPAKAT COMMUNICATION (M)SDN. BHD."/>
    <s v="Base on latest MPD, this NEC still zero (0) LOR amount for last month (August) and this month (September)."/>
    <s v="3400038938"/>
    <m/>
    <m/>
    <m/>
    <m/>
    <m/>
    <m/>
  </r>
  <r>
    <n v="1005"/>
    <s v="Muhammad Hafizzuddin Bin Mohd Noor"/>
    <s v="10.0 Sent to CPA for PR Creation"/>
    <m/>
    <s v=""/>
    <m/>
    <s v="Johor Selatan"/>
    <m/>
    <s v="NRC2300105"/>
    <m/>
    <s v="TMSA/233209"/>
    <m/>
    <s v="PAC2311730 "/>
    <m/>
    <s v="JS-JAK-0155-TP"/>
    <m/>
    <m/>
    <n v="0"/>
    <s v="PR Creation"/>
    <e v="#REF!"/>
    <x v="0"/>
    <s v="CPPM-LOR"/>
    <n v="28"/>
    <s v="CPQ 567 TMONE"/>
    <s v="P1"/>
    <m/>
    <d v="2023-09-06T16:49:13"/>
    <s v="atiqah.kamis@tm.com.my"/>
    <m/>
    <m/>
    <m/>
    <m/>
    <s v="TMone"/>
    <x v="1"/>
    <s v="GERBANG ALAF RESTAURANTS-MCDONALD'S 461 SHELL SRI PULAI UNIFI)-KGP"/>
    <e v="#N/A"/>
    <e v="#N/A"/>
    <m/>
    <m/>
    <m/>
    <m/>
    <m/>
    <m/>
    <m/>
    <s v="3400039219"/>
    <s v="JAK MAX (M) SDN. BHD."/>
    <m/>
    <s v="13490"/>
    <m/>
    <m/>
    <m/>
    <s v="Got Preference"/>
    <s v="JAK MAX (M) SDN. BHD."/>
    <n v="0"/>
    <s v="3400039219"/>
    <m/>
    <m/>
    <m/>
    <m/>
    <m/>
    <m/>
  </r>
  <r>
    <n v="1006"/>
    <s v="Muhammad Hafizzuddin Bin Mohd Noor"/>
    <s v="11.0 PO Issued"/>
    <m/>
    <s v=""/>
    <m/>
    <s v="Johor Selatan"/>
    <m/>
    <s v="NRP2302921"/>
    <m/>
    <s v="TMSA/233200"/>
    <m/>
    <s v="PAC2311495"/>
    <m/>
    <s v="JS-JAK-0156-TP"/>
    <m/>
    <m/>
    <n v="0"/>
    <s v="PO Issued"/>
    <e v="#REF!"/>
    <x v="0"/>
    <s v="CPPM-LOR"/>
    <n v="29"/>
    <m/>
    <m/>
    <m/>
    <d v="2023-09-06T16:57:37"/>
    <s v="atiqah.kamis@tm.com.my"/>
    <m/>
    <m/>
    <m/>
    <m/>
    <s v="TMG"/>
    <x v="1"/>
    <s v="N2N - SENAI AIRPORT CITY (WSE) - SNI"/>
    <e v="#N/A"/>
    <e v="#N/A"/>
    <m/>
    <m/>
    <m/>
    <m/>
    <m/>
    <m/>
    <m/>
    <s v="3400039219"/>
    <s v="JAK MAX (M) SDN. BHD."/>
    <m/>
    <s v="15302"/>
    <m/>
    <m/>
    <m/>
    <s v="Got Preference"/>
    <s v="JAK MAX (M) SDN. BHD."/>
    <n v="0"/>
    <s v="3400039219"/>
    <m/>
    <m/>
    <m/>
    <m/>
    <m/>
    <m/>
  </r>
  <r>
    <n v="1007"/>
    <m/>
    <s v="12. Exceed Warant"/>
    <m/>
    <s v=""/>
    <m/>
    <s v="MSC"/>
    <m/>
    <s v="WAI2302730"/>
    <m/>
    <s v="TMCA/231544"/>
    <m/>
    <s v="PAC2308099"/>
    <m/>
    <m/>
    <m/>
    <m/>
    <n v="0"/>
    <s v="Insufficient Budget"/>
    <e v="#REF!"/>
    <x v="0"/>
    <s v="CPPM-LOR"/>
    <n v="30"/>
    <m/>
    <m/>
    <m/>
    <d v="2023-09-06T17:02:32"/>
    <s v="wanhakimi@tm.com.my"/>
    <m/>
    <m/>
    <m/>
    <m/>
    <s v="Unifi"/>
    <x v="2"/>
    <s v="WC Q2 2023 BJL FOR JENDELA _x000a_IWM-USJ_C033_DP0037,-118   JALAN USJ 12/2A USJ 12,-TRO-1-1100104871"/>
    <e v="#N/A"/>
    <e v="#N/A"/>
    <m/>
    <m/>
    <m/>
    <m/>
    <m/>
    <m/>
    <m/>
    <s v="3400038740"/>
    <s v="MONT GLOBAL SDN. BHD."/>
    <m/>
    <s v="2968"/>
    <m/>
    <m/>
    <m/>
    <s v="Got Preference"/>
    <s v="MONT GLOBAL SDN. BHD."/>
    <n v="0"/>
    <s v="3400038740"/>
    <m/>
    <m/>
    <m/>
    <m/>
    <m/>
    <m/>
  </r>
  <r>
    <n v="1008"/>
    <m/>
    <s v="12. Duplicate Request"/>
    <d v="2023-09-23T00:00:00"/>
    <s v="DUPLICATE REQUEST"/>
    <m/>
    <s v="PHG"/>
    <m/>
    <s v="H5G2205680"/>
    <m/>
    <s v="TMEA/221816"/>
    <m/>
    <s v="PAC2222396"/>
    <m/>
    <s v="PHG-AAM-0143-TP"/>
    <m/>
    <m/>
    <n v="0"/>
    <s v="PO Issued"/>
    <e v="#REF!"/>
    <x v="0"/>
    <s v="CPPM-LOR"/>
    <n v="31"/>
    <m/>
    <m/>
    <m/>
    <d v="2023-09-06T17:08:53"/>
    <s v="najmi.rahman@tm.com.my"/>
    <m/>
    <m/>
    <m/>
    <m/>
    <s v="TMG"/>
    <x v="0"/>
    <s v="5G FOC (TP) TRM DCKTN0379 AC HOTEL MARRIOTT"/>
    <e v="#N/A"/>
    <e v="#N/A"/>
    <m/>
    <m/>
    <m/>
    <m/>
    <m/>
    <m/>
    <m/>
    <s v="3400038453"/>
    <s v="A&amp;A Megah Sdn Bhd"/>
    <m/>
    <s v="2000"/>
    <m/>
    <m/>
    <m/>
    <s v="Got Preference"/>
    <s v="A&amp;A Megah Sdn Bhd"/>
    <s v="This NEC assigned for this project before SOF drop.NEC have done this project for FRLE, just to continue to FRLP."/>
    <s v="3400038453"/>
    <m/>
    <m/>
    <m/>
    <m/>
    <m/>
    <m/>
  </r>
  <r>
    <n v="1009"/>
    <m/>
    <s v="12. Exceed Warant"/>
    <m/>
    <s v=""/>
    <m/>
    <s v="MSC"/>
    <m/>
    <s v="WAI2302730"/>
    <m/>
    <s v="TMCA/231544"/>
    <m/>
    <s v="PAC2308099"/>
    <m/>
    <m/>
    <m/>
    <m/>
    <n v="0"/>
    <s v="Insufficient Budget"/>
    <e v="#REF!"/>
    <x v="0"/>
    <s v="CPPM-LOR"/>
    <n v="32"/>
    <m/>
    <m/>
    <m/>
    <d v="2023-09-06T17:17:16"/>
    <s v="wanhakimi@tm.com.my"/>
    <m/>
    <m/>
    <m/>
    <m/>
    <s v="Unifi"/>
    <x v="2"/>
    <s v="WC Q2 2023 BJL FOR JENDELA,_x000a_IWM-USJ_C010_DP050A,-8   JALAN USJ 6/6C USJ 6,-TRO-1-1100106319"/>
    <e v="#N/A"/>
    <e v="#N/A"/>
    <m/>
    <m/>
    <m/>
    <m/>
    <m/>
    <m/>
    <m/>
    <s v="3400038740"/>
    <s v="MONT GLOBAL SDN. BHD."/>
    <m/>
    <s v="1612"/>
    <m/>
    <m/>
    <m/>
    <s v="Got Preference"/>
    <s v="MONT GLOBAL SDN. BHD."/>
    <n v="0"/>
    <s v="3400038740"/>
    <m/>
    <m/>
    <m/>
    <m/>
    <m/>
    <m/>
  </r>
  <r>
    <n v="1010"/>
    <m/>
    <s v="12. Exceed Warant"/>
    <m/>
    <s v=""/>
    <m/>
    <s v="MSC"/>
    <m/>
    <s v="WAI2302730"/>
    <m/>
    <s v="TMCA/231544"/>
    <m/>
    <s v="PAC2308099"/>
    <m/>
    <m/>
    <m/>
    <m/>
    <n v="0"/>
    <s v="Insufficient Budget"/>
    <e v="#REF!"/>
    <x v="0"/>
    <s v="CPPM-LOR"/>
    <n v="33"/>
    <m/>
    <m/>
    <m/>
    <d v="2023-09-06T17:27:37"/>
    <s v="wanhakimi@tm.com.my"/>
    <m/>
    <m/>
    <m/>
    <m/>
    <s v="Unifi"/>
    <x v="2"/>
    <s v="WC Q2 2023 BJL FOR JENDELA _x000a_IWM-PCG_C063_DP058A,-C-03-01 BLOK C PANGSAPURI ANGSANA 3 JALAN BP 17/1 BANDAR BUKIT PUCHONG 2,-TRO-1-1100105170 &amp; TRO-1-1100106316"/>
    <e v="#N/A"/>
    <e v="#N/A"/>
    <m/>
    <m/>
    <m/>
    <m/>
    <m/>
    <m/>
    <m/>
    <s v="3400038626"/>
    <s v="LABA JAYA GLOBAL SDN. BHD."/>
    <m/>
    <s v="1612"/>
    <m/>
    <m/>
    <m/>
    <s v="Got Preference"/>
    <s v="LABA JAYA GLOBAL SDN. BHD."/>
    <s v="kontraktor ini berpengalaman melakukan kerja waiters di kawasan tersebut untuk meet 9BD.jimat kan kos disebabkan ini kontraktor CNC Lite_x000a_kontraktor ini berpengalaman melakukan kerja waiters di kawasan tersebut untuk meet 9BD"/>
    <s v="3400038626"/>
    <m/>
    <m/>
    <m/>
    <m/>
    <m/>
    <m/>
  </r>
  <r>
    <n v="1011"/>
    <m/>
    <s v="12. Exceed Warant"/>
    <m/>
    <s v=""/>
    <m/>
    <s v="MSC"/>
    <m/>
    <s v="WAI2302730"/>
    <m/>
    <s v="TMCA/231544"/>
    <m/>
    <s v="PAC2308099"/>
    <m/>
    <m/>
    <m/>
    <m/>
    <n v="0"/>
    <s v="Insufficient Budget"/>
    <e v="#REF!"/>
    <x v="0"/>
    <s v="CPPM-LOR"/>
    <n v="34"/>
    <m/>
    <m/>
    <m/>
    <d v="2023-09-06T17:32:21"/>
    <s v="wanhakimi@tm.com.my"/>
    <m/>
    <m/>
    <m/>
    <m/>
    <s v="Unifi"/>
    <x v="2"/>
    <s v="WC Q2 2023 BJL FOR JENDELA _x000a_RO-PCG_C028A_DP040A,-LOT 189-D JALAN JURUTERA KAMPUNG PULAS LUAR,-W-0003376434"/>
    <e v="#N/A"/>
    <e v="#N/A"/>
    <m/>
    <m/>
    <m/>
    <m/>
    <m/>
    <m/>
    <m/>
    <s v="3400038626"/>
    <s v="LABA JAYA GLOBAL SDN. BHD."/>
    <m/>
    <s v="2968"/>
    <m/>
    <m/>
    <m/>
    <s v="Got Preference"/>
    <s v="LABA JAYA GLOBAL SDN. BHD."/>
    <s v="guna CNC Lite utk jimatkan kos pemasangan,jimat kan kos disebabkan ini kontraktor CNC Lite_x000a_kontraktor ini berpengalaman melakukan kerja waiters di kawasan tersebut untuk meet 9BD"/>
    <s v="3400038626"/>
    <m/>
    <m/>
    <m/>
    <m/>
    <m/>
    <m/>
  </r>
  <r>
    <n v="1012"/>
    <m/>
    <s v="12. Exceed Warant"/>
    <m/>
    <s v=""/>
    <m/>
    <s v="MSC"/>
    <m/>
    <s v="WAI2302730"/>
    <m/>
    <s v="TMCA/231544"/>
    <m/>
    <s v="PAC2308099"/>
    <m/>
    <m/>
    <m/>
    <m/>
    <n v="0"/>
    <s v="Insufficient Budget"/>
    <e v="#REF!"/>
    <x v="0"/>
    <s v="CPPM-LOR"/>
    <n v="35"/>
    <m/>
    <m/>
    <m/>
    <d v="2023-09-06T17:38:15"/>
    <s v="wanhakimi@tm.com.my"/>
    <m/>
    <m/>
    <m/>
    <m/>
    <s v="Unifi"/>
    <x v="2"/>
    <s v="WC Q2 2023 BJL FOR JENDELA _x000a_IWM-PCG_C018_DP075A,-48 JALAN INDAH 3/12 TAMAN PUCHONG INDAH,-TRO-1-1100105480"/>
    <e v="#N/A"/>
    <e v="#N/A"/>
    <m/>
    <m/>
    <m/>
    <m/>
    <m/>
    <m/>
    <m/>
    <s v="3400041574"/>
    <s v="MARIATI HOLDINGS SDN BHD "/>
    <m/>
    <s v="1612"/>
    <m/>
    <m/>
    <m/>
    <s v="Got Preference"/>
    <s v="MARIATI HOLDINGS SDN BHD "/>
    <s v="pemasangan tie DP yang mudah untuk kontraktor baru.pemasangan tie DP yang mudah untuk kontraktor baru."/>
    <s v="3400041574"/>
    <m/>
    <m/>
    <m/>
    <m/>
    <m/>
    <m/>
  </r>
  <r>
    <n v="1013"/>
    <m/>
    <s v="12. Exceed Warant"/>
    <m/>
    <s v=""/>
    <m/>
    <s v="MSC"/>
    <m/>
    <s v="WAI2302730"/>
    <m/>
    <s v="TMCA/231544"/>
    <m/>
    <s v="PAC2308099"/>
    <m/>
    <m/>
    <m/>
    <m/>
    <n v="0"/>
    <s v="Insufficient Budget"/>
    <e v="#REF!"/>
    <x v="0"/>
    <s v="CPPM-LOR"/>
    <n v="36"/>
    <m/>
    <m/>
    <m/>
    <d v="2023-09-06T17:47:19"/>
    <s v="wanhakimi@tm.com.my"/>
    <m/>
    <m/>
    <m/>
    <m/>
    <s v="Unifi"/>
    <x v="2"/>
    <s v="WC Q2 2023 BJL FOR JENDELA _x000a_IWM-PCG_C018_DP0079,-D-01-08, JALAN, INDAH 3, TAMAN PUCHONG INDAH, 01, PANGSAPURI SEROJA -OCI-3-0002239953 &amp; OCI-3-0002242750"/>
    <e v="#N/A"/>
    <e v="#N/A"/>
    <m/>
    <m/>
    <m/>
    <m/>
    <m/>
    <m/>
    <m/>
    <s v="3400039039"/>
    <s v="SYARIKAT OSMANIA LOGISTICS SDN. BHD"/>
    <m/>
    <s v="6746.52"/>
    <m/>
    <m/>
    <m/>
    <s v="Got Preference"/>
    <s v="SYARIKAT OSMANIA LOGISTICS SDN. BHD"/>
    <s v="berdasarkan MPD report kontraktor ini masih rendah amount nya bg bulan ini,berdasarkan MPD report kontraktor ini masih rendah amount nya bg bulan ini._x000a_site sukar dan perlukan kontraktor yang biasa dgn kawasan tersebut."/>
    <s v="3400039039"/>
    <m/>
    <m/>
    <m/>
    <m/>
    <m/>
    <m/>
  </r>
  <r>
    <n v="1014"/>
    <m/>
    <s v="12. Exceed Warant"/>
    <m/>
    <s v=""/>
    <m/>
    <s v="MSC"/>
    <m/>
    <s v="WAI2302730"/>
    <m/>
    <s v="TMCA/231544"/>
    <m/>
    <s v="PAC2308099"/>
    <m/>
    <m/>
    <m/>
    <m/>
    <n v="0"/>
    <s v="Insufficient Budget"/>
    <e v="#REF!"/>
    <x v="0"/>
    <s v="CPPM-LOR"/>
    <n v="37"/>
    <m/>
    <m/>
    <m/>
    <d v="2023-09-06T17:50:34"/>
    <s v="wanhakimi@tm.com.my"/>
    <m/>
    <m/>
    <m/>
    <m/>
    <s v="Unifi"/>
    <x v="2"/>
    <s v="WC Q2 2023 BJL FOR JENDELA _x000a_IWM-SDG_C008_DP0011 KE SDG_C008_DP0061,-52 JALAN ENAU TAMAN BUKIT BELIMBING,- TRO-1-1100106286       "/>
    <e v="#N/A"/>
    <e v="#N/A"/>
    <m/>
    <m/>
    <m/>
    <m/>
    <m/>
    <m/>
    <m/>
    <s v="3400038740"/>
    <s v="MONT GLOBAL SDN. BHD."/>
    <m/>
    <s v="2968"/>
    <m/>
    <m/>
    <m/>
    <s v="Got Preference"/>
    <s v="MONT GLOBAL SDN. BHD."/>
    <s v="berdasarkan MPD report kontraktor ini masih rendah amount nya bg bulan ini,berdasarkan MPD report kontraktor ini masih rendah amount nya bg bulan ini._x000a_site sukar dan perlukan kontraktor yang biasa dgn kawasan tersebut,berdasarkan MPD report kontraktor ini masih rendah amount nya bg bulan ini"/>
    <s v="3400038740"/>
    <m/>
    <m/>
    <m/>
    <m/>
    <m/>
    <m/>
  </r>
  <r>
    <n v="1015"/>
    <s v="Yuhaniz Binti Baidzawi"/>
    <s v="7.0 Pending TP Submission"/>
    <d v="2023-10-11T00:00:00"/>
    <s v="Incident RWO"/>
    <m/>
    <s v="PRK"/>
    <m/>
    <s v="RER2200239"/>
    <m/>
    <s v="P3A072301067"/>
    <m/>
    <s v="PAC2311995"/>
    <m/>
    <s v="PRK-PST-0193-TP"/>
    <m/>
    <m/>
    <n v="0"/>
    <s v="Pending TP Submission"/>
    <e v="#REF!"/>
    <x v="0"/>
    <s v="CPPM-LOR"/>
    <n v="38"/>
    <m/>
    <m/>
    <m/>
    <d v="2023-09-06T19:26:00"/>
    <s v="zhatta@tm.com.my"/>
    <m/>
    <m/>
    <m/>
    <m/>
    <s v="Internal GNT"/>
    <x v="3"/>
    <s v="RWOR_TM INFRA RELOCATION DUE TO CADANGAN SKIM PERUMAHAN UNTUK MENDIRIKAN 69 UNIT RUMAH TERES"/>
    <e v="#N/A"/>
    <e v="#N/A"/>
    <m/>
    <m/>
    <m/>
    <m/>
    <m/>
    <m/>
    <m/>
    <s v="3400038775"/>
    <s v="PROSERINS TECHNOLOGY SDN. BHD."/>
    <m/>
    <s v="82781.1"/>
    <m/>
    <m/>
    <m/>
    <s v="Got Preference"/>
    <s v="PROSERINS TECHNOLOGY SDN. BHD."/>
    <n v="0"/>
    <s v="3400038775"/>
    <m/>
    <m/>
    <m/>
    <m/>
    <m/>
    <m/>
  </r>
  <r>
    <n v="1016"/>
    <m/>
    <s v="12. Duplicate Request"/>
    <m/>
    <s v="Duplicate Line 1082"/>
    <m/>
    <s v="Sabah"/>
    <m/>
    <s v="GOV2305212"/>
    <m/>
    <s v="TMBA/230915"/>
    <m/>
    <s v="PAC2311657"/>
    <m/>
    <m/>
    <m/>
    <m/>
    <n v="0"/>
    <s v="PO Issued"/>
    <e v="#REF!"/>
    <x v="0"/>
    <s v="CPPM-LOR"/>
    <n v="39"/>
    <m/>
    <m/>
    <m/>
    <d v="2023-09-06T23:13:04"/>
    <s v="suzaidah@tm.com.my"/>
    <m/>
    <m/>
    <m/>
    <m/>
    <s v="TMone"/>
    <x v="4"/>
    <s v="1GOV FOC SPUR NBN F0XX (12C) MYGOV*NET-KPKT (JBPM)-BALAI BOMBA DAN PENYELAMAT NABAWAN(IPME)- NBN"/>
    <e v="#N/A"/>
    <e v="#N/A"/>
    <m/>
    <m/>
    <m/>
    <m/>
    <m/>
    <m/>
    <m/>
    <s v="011-10099257 (En Lahaji)/ 010-8056062 (En Azmi)"/>
    <s v="NINAZ TELCO SDN BHD"/>
    <m/>
    <s v="57689.18"/>
    <s v="MOHD SUFRI BIN AG ABDUL GHANI"/>
    <s v="OMARHATTA BIN PIONG"/>
    <m/>
    <s v="Got Preference"/>
    <s v="NINAZ TELCO SDN BHD"/>
    <s v="Ninaz Team available at Nabawan,Ninaz Team can completed the work within timeline."/>
    <s v="011-10099257 (En Lahaji)/ 010-8056062 (En Azmi)"/>
    <m/>
    <m/>
    <m/>
    <m/>
    <m/>
    <m/>
  </r>
  <r>
    <n v="1017"/>
    <m/>
    <s v="12. Duplicate Request"/>
    <d v="2023-09-14T00:00:00"/>
    <s v="Duplicate Line 638"/>
    <m/>
    <s v="Sabah"/>
    <m/>
    <s v="H5G2301199"/>
    <m/>
    <s v="TMBA/230939"/>
    <m/>
    <s v="PAC2311941"/>
    <m/>
    <m/>
    <m/>
    <m/>
    <n v="0"/>
    <s v="PO Issued"/>
    <e v="#REF!"/>
    <x v="0"/>
    <s v="CPPM-LOR"/>
    <n v="40"/>
    <m/>
    <m/>
    <m/>
    <d v="2023-09-07T07:47:19"/>
    <s v="abdrauf.abdrahim@tm.com.my"/>
    <m/>
    <m/>
    <m/>
    <m/>
    <s v="TMG"/>
    <x v="0"/>
    <s v="5G FOC SPUR KBD FXX (12C) DNB_HORIZON 5G_DSKBD0146_JLN LABUAN KOTA BELUD_KBD"/>
    <e v="#N/A"/>
    <e v="#N/A"/>
    <m/>
    <m/>
    <m/>
    <m/>
    <m/>
    <m/>
    <m/>
    <m/>
    <m/>
    <m/>
    <s v="25050.79"/>
    <m/>
    <m/>
    <m/>
    <s v="No Preference"/>
    <m/>
    <m/>
    <m/>
    <m/>
    <m/>
    <m/>
    <m/>
    <m/>
    <m/>
  </r>
  <r>
    <n v="1018"/>
    <m/>
    <s v="12. Duplicate Request"/>
    <d v="2023-09-14T00:00:00"/>
    <s v="Duplicate Line 566"/>
    <m/>
    <s v="Sabah"/>
    <m/>
    <s v="H5G2301079"/>
    <m/>
    <s v="TMBA/230894"/>
    <m/>
    <s v="PAC2311573"/>
    <m/>
    <m/>
    <m/>
    <m/>
    <n v="0"/>
    <s v="PO Issued"/>
    <e v="#REF!"/>
    <x v="0"/>
    <s v="CPPM-LOR"/>
    <n v="41"/>
    <m/>
    <m/>
    <m/>
    <d v="2023-09-07T07:49:23"/>
    <s v="abdrauf.abdrahim@tm.com.my"/>
    <m/>
    <m/>
    <m/>
    <m/>
    <s v="TMG"/>
    <x v="0"/>
    <s v="5G FOC SPUR KBD FXX (12C) DNB_HORIZON 5G_DSKBD0164_JLNRANAUBYPASS_KBD"/>
    <e v="#N/A"/>
    <e v="#N/A"/>
    <m/>
    <m/>
    <m/>
    <m/>
    <m/>
    <m/>
    <m/>
    <m/>
    <m/>
    <m/>
    <s v="26406.46"/>
    <m/>
    <m/>
    <m/>
    <s v="No Preference"/>
    <m/>
    <m/>
    <m/>
    <m/>
    <m/>
    <m/>
    <m/>
    <m/>
    <m/>
  </r>
  <r>
    <n v="1019"/>
    <m/>
    <s v="1.2 New Request PR"/>
    <m/>
    <s v=""/>
    <m/>
    <s v="Sarawak"/>
    <m/>
    <s v="NRP2302545"/>
    <m/>
    <s v="TMWA/230473"/>
    <m/>
    <s v="PAC2310464"/>
    <m/>
    <m/>
    <m/>
    <m/>
    <n v="0"/>
    <e v="#N/A"/>
    <e v="#REF!"/>
    <x v="0"/>
    <s v="CPPM-LOR"/>
    <n v="42"/>
    <m/>
    <m/>
    <m/>
    <d v="2023-09-07T08:18:26"/>
    <s v="livan.usa@tm.com.my"/>
    <m/>
    <m/>
    <m/>
    <m/>
    <s v="TMG"/>
    <x v="1"/>
    <s v="FOC MTJ F04 12C FENOMENA MAJU KAYA - RESIDENSI MATANG PREMIER (WIA) - MTJ. 4 core FOC + 1 NID (SLG 99.5%)"/>
    <e v="#N/A"/>
    <e v="#N/A"/>
    <m/>
    <m/>
    <m/>
    <m/>
    <m/>
    <m/>
    <m/>
    <m/>
    <m/>
    <m/>
    <s v="30000"/>
    <m/>
    <m/>
    <m/>
    <s v="No Preference"/>
    <m/>
    <m/>
    <m/>
    <m/>
    <m/>
    <m/>
    <m/>
    <m/>
    <m/>
  </r>
  <r>
    <n v="1020"/>
    <m/>
    <s v="12. Duplicate Request"/>
    <m/>
    <s v=""/>
    <m/>
    <s v="MSC"/>
    <m/>
    <s v="NRP2302990"/>
    <m/>
    <s v="TMCA/231966 "/>
    <m/>
    <s v="PAC2311362"/>
    <m/>
    <m/>
    <m/>
    <m/>
    <n v="0"/>
    <s v="PO Issued"/>
    <e v="#REF!"/>
    <x v="0"/>
    <s v="CPPM-LOR"/>
    <n v="43"/>
    <m/>
    <m/>
    <m/>
    <d v="2023-09-07T09:13:45"/>
    <s v="wanhakimi@tm.com.my"/>
    <m/>
    <m/>
    <m/>
    <m/>
    <s v="TMone"/>
    <x v="1"/>
    <s v="NRP CBJ THRU CORE FOC F67/F68 PONDOK POLIS HOSPITAL CYBERJAYA"/>
    <e v="#N/A"/>
    <e v="#N/A"/>
    <m/>
    <m/>
    <m/>
    <m/>
    <m/>
    <m/>
    <m/>
    <s v="3400039039"/>
    <s v="SYARIKAT OSMANIA LOGISTICS SDN. BHD"/>
    <m/>
    <s v="3000"/>
    <m/>
    <m/>
    <m/>
    <s v="Got Preference"/>
    <s v="SYARIKAT OSMANIA LOGISTICS SDN. BHD"/>
    <s v="berdasarkan MPD report kontraktor ini masih rendah amount nya bg bulan ini"/>
    <s v="3400039039"/>
    <m/>
    <m/>
    <m/>
    <m/>
    <m/>
    <m/>
  </r>
  <r>
    <n v="1021"/>
    <s v="Amran Bin Ramli"/>
    <s v="9.0 Insufficient Budget"/>
    <d v="2023-09-15T00:00:00"/>
    <s v="PAC Approved. Pending Baseline"/>
    <m/>
    <s v="Sabah"/>
    <m/>
    <s v="SKR2300013"/>
    <m/>
    <s v="TMBA/230166"/>
    <m/>
    <s v="PAC2302165"/>
    <m/>
    <m/>
    <m/>
    <m/>
    <n v="0"/>
    <s v="Insufficient Budget"/>
    <e v="#REF!"/>
    <x v="0"/>
    <s v="CPPM-LOR"/>
    <n v="44"/>
    <m/>
    <m/>
    <m/>
    <d v="2023-09-07T10:08:36"/>
    <s v="RASYDAN.RAMLAN@TM.COM.MY"/>
    <n v="0"/>
    <m/>
    <m/>
    <m/>
    <s v="Unifi"/>
    <x v="3"/>
    <s v="SKR1M FTTH KBD CXXX KG MENGKULAT KOTA BELUD_x000a_"/>
    <e v="#N/A"/>
    <e v="#N/A"/>
    <m/>
    <m/>
    <m/>
    <m/>
    <m/>
    <m/>
    <m/>
    <s v="3400039083"/>
    <s v="LLP"/>
    <m/>
    <n v="203948.96"/>
    <m/>
    <m/>
    <m/>
    <s v="Got Preference"/>
    <s v="LLP"/>
    <s v="Suggested by VMM before"/>
    <s v="3400039083"/>
    <m/>
    <m/>
    <m/>
    <m/>
    <m/>
    <m/>
  </r>
  <r>
    <n v="1022"/>
    <s v="Amran Bin Ramli"/>
    <s v="9.0 Insufficient Budget"/>
    <d v="2023-09-15T00:00:00"/>
    <s v="PAC Approved. Pending Baseline"/>
    <m/>
    <s v="Sabah"/>
    <m/>
    <s v="GOV2305407"/>
    <m/>
    <s v="TMBA/230948"/>
    <m/>
    <s v="PAC2311928"/>
    <m/>
    <m/>
    <m/>
    <m/>
    <n v="0"/>
    <s v="Insufficient Budget"/>
    <e v="#REF!"/>
    <x v="0"/>
    <s v="CPPM-LOR"/>
    <n v="45"/>
    <m/>
    <m/>
    <m/>
    <d v="2023-09-07T10:11:18"/>
    <s v="RASYDAN.RAMLAN@TM.COM.MY"/>
    <n v="0"/>
    <m/>
    <m/>
    <m/>
    <s v="TMone"/>
    <x v="4"/>
    <s v="1GOV FOC SPUR BFT F015 (12C) MYGOVT*Net-NRECC (JUPEM-GEODESI) CORS BEAUFORT (IPME) - BFT_x000a_"/>
    <e v="#N/A"/>
    <e v="#N/A"/>
    <m/>
    <m/>
    <m/>
    <m/>
    <m/>
    <m/>
    <m/>
    <m/>
    <m/>
    <m/>
    <s v="23051"/>
    <m/>
    <m/>
    <m/>
    <s v="No Preference"/>
    <m/>
    <m/>
    <m/>
    <m/>
    <m/>
    <m/>
    <m/>
    <m/>
    <m/>
  </r>
  <r>
    <n v="1023"/>
    <s v="Amran Bin Ramli"/>
    <s v="9.0 Insufficient Budget"/>
    <d v="2023-09-15T00:00:00"/>
    <s v="PAC Approved. Pending Baseline"/>
    <m/>
    <s v="Sabah"/>
    <m/>
    <s v="NRP2303198"/>
    <m/>
    <s v="TMBA/230956"/>
    <m/>
    <s v="PAC2312028"/>
    <m/>
    <m/>
    <m/>
    <m/>
    <n v="0"/>
    <s v="Insufficient Budget"/>
    <e v="#REF!"/>
    <x v="0"/>
    <s v="CPPM-LOR"/>
    <n v="46"/>
    <m/>
    <m/>
    <m/>
    <d v="2023-09-07T10:13:43"/>
    <s v="RASYDAN.RAMLAN@TM.COM.MY"/>
    <n v="0"/>
    <m/>
    <m/>
    <m/>
    <s v="TMone"/>
    <x v="1"/>
    <s v="NRP FOC SPUR LBN FXX (12C) ASIAN SUPPLY BASE_x000a_"/>
    <e v="#N/A"/>
    <e v="#N/A"/>
    <m/>
    <m/>
    <m/>
    <m/>
    <m/>
    <m/>
    <m/>
    <m/>
    <m/>
    <m/>
    <s v="22817.34"/>
    <m/>
    <m/>
    <m/>
    <s v="No Preference"/>
    <m/>
    <m/>
    <m/>
    <m/>
    <m/>
    <m/>
    <m/>
    <m/>
    <m/>
  </r>
  <r>
    <n v="1024"/>
    <m/>
    <s v="7.0 Pending TP Submission"/>
    <d v="2023-10-06T00:00:00"/>
    <s v="6/10 LOR 15/9 Pending Network Diagram"/>
    <m/>
    <s v="Sabah"/>
    <m/>
    <s v="NRP2303190"/>
    <m/>
    <s v="TMBA/230937 "/>
    <m/>
    <s v="PAC2311866 "/>
    <m/>
    <s v="KK/PB/LB-EMX-0118-TP"/>
    <m/>
    <m/>
    <n v="0"/>
    <s v="Pending TP Submission"/>
    <e v="#REF!"/>
    <x v="0"/>
    <s v="CPPM-LOR"/>
    <n v="47"/>
    <s v="CPQ 567 TMONE"/>
    <s v="P1"/>
    <m/>
    <d v="2023-09-07T10:15:04"/>
    <s v="RASYDAN.RAMLAN@TM.COM.MY"/>
    <n v="6605"/>
    <m/>
    <m/>
    <m/>
    <s v="TMone"/>
    <x v="1"/>
    <s v="NRP FTTH TIE INM_C006_DP0054 GERBANG ALADAN PUSTAKA CAWANGAN SABAH-KOTA KINABALU(MLS OVER IPME)-KBU_x000a_"/>
    <e v="#N/A"/>
    <e v="#N/A"/>
    <m/>
    <m/>
    <m/>
    <s v="UG"/>
    <m/>
    <m/>
    <m/>
    <n v="3400038871"/>
    <s v="EMAX SYNERGY SDN. BHD."/>
    <m/>
    <s v="6605"/>
    <s v="Daniel S.Manson"/>
    <s v="Rasydan Bin Ramlan"/>
    <m/>
    <s v="No Preference"/>
    <m/>
    <m/>
    <m/>
    <m/>
    <m/>
    <m/>
    <m/>
    <m/>
    <m/>
  </r>
  <r>
    <n v="1025"/>
    <m/>
    <s v="12. Duplicate Request"/>
    <d v="2023-09-15T00:00:00"/>
    <s v="Duplicate Line 1120"/>
    <m/>
    <s v="Sabah"/>
    <m/>
    <s v="GOV2305211"/>
    <m/>
    <s v="TMBA/230949"/>
    <m/>
    <s v="PAC2311961 "/>
    <m/>
    <m/>
    <m/>
    <m/>
    <n v="0"/>
    <s v="PO Issued"/>
    <e v="#REF!"/>
    <x v="0"/>
    <s v="CPPM-LOR"/>
    <n v="48"/>
    <m/>
    <m/>
    <m/>
    <d v="2023-09-07T10:16:48"/>
    <s v="RASYDAN.RAMLAN@TM.COM.MY"/>
    <m/>
    <m/>
    <m/>
    <m/>
    <s v="TMone"/>
    <x v="4"/>
    <s v="MYGOV*NET-KPKT (JBPM)-BALAI BOMBA DAN PENYELAMAT PUTATAN (IPME)-PTT_x000a_"/>
    <e v="#N/A"/>
    <e v="#N/A"/>
    <m/>
    <m/>
    <m/>
    <m/>
    <m/>
    <m/>
    <m/>
    <m/>
    <m/>
    <m/>
    <s v="42729.8"/>
    <m/>
    <m/>
    <m/>
    <s v="No Preference"/>
    <m/>
    <m/>
    <m/>
    <m/>
    <m/>
    <m/>
    <m/>
    <m/>
    <m/>
  </r>
  <r>
    <n v="1026"/>
    <m/>
    <s v="12. Duplicate Request"/>
    <d v="2023-09-15T00:00:00"/>
    <s v="Duplicate Line 1117"/>
    <m/>
    <s v="Sabah"/>
    <m/>
    <s v="GOV2305413"/>
    <m/>
    <s v="TMBA/230940"/>
    <m/>
    <s v="PAC2311959"/>
    <m/>
    <m/>
    <m/>
    <m/>
    <n v="0"/>
    <s v="PO Issued"/>
    <e v="#REF!"/>
    <x v="0"/>
    <s v="CPPM-LOR"/>
    <n v="49"/>
    <m/>
    <m/>
    <m/>
    <d v="2023-09-07T10:18:22"/>
    <s v="RASYDAN.RAMLAN@TM.COM.MY"/>
    <m/>
    <m/>
    <m/>
    <m/>
    <s v="TMone"/>
    <x v="4"/>
    <s v="MYGOV*NET 2.0 - NRECC JMG JABATAN MINERAL GEOSAINS (JMG) SABAH (IPME) - KBU_x000a_"/>
    <e v="#N/A"/>
    <e v="#N/A"/>
    <m/>
    <m/>
    <m/>
    <m/>
    <m/>
    <m/>
    <m/>
    <m/>
    <m/>
    <m/>
    <s v="8336.35"/>
    <m/>
    <m/>
    <m/>
    <s v="No Preference"/>
    <m/>
    <m/>
    <m/>
    <m/>
    <m/>
    <m/>
    <m/>
    <m/>
    <m/>
  </r>
  <r>
    <n v="1027"/>
    <s v="Mohd Azrul Nizam Bin Aziz"/>
    <s v="11.0 PO Issued"/>
    <m/>
    <s v="4902149555"/>
    <m/>
    <s v="KD/PR "/>
    <m/>
    <s v="GOV2305392"/>
    <m/>
    <s v="TMNA/232651"/>
    <m/>
    <s v="PAC2311900"/>
    <m/>
    <s v="KD/PL-GTB-0007-TP"/>
    <m/>
    <m/>
    <n v="0"/>
    <s v="PO Issued"/>
    <e v="#REF!"/>
    <x v="0"/>
    <s v="CPPM-LOR"/>
    <n v="50"/>
    <m/>
    <m/>
    <m/>
    <d v="2023-09-07T10:19:05"/>
    <s v="mohamadhairi.aziz@tm.com.my"/>
    <m/>
    <m/>
    <m/>
    <m/>
    <s v="TMone"/>
    <x v="4"/>
    <s v="MYGOV*NET 2.0 FOC LBM F08 NID KKDW (RISDA)-PEJABAT RISDA STESEN GULAU (SLA 99.0%)"/>
    <e v="#N/A"/>
    <e v="#N/A"/>
    <m/>
    <m/>
    <m/>
    <m/>
    <m/>
    <m/>
    <m/>
    <s v="3400038568"/>
    <s v="GRAND TEKNIK BINA SDN BHD"/>
    <m/>
    <s v="37369.69"/>
    <m/>
    <m/>
    <m/>
    <s v="Got Preference"/>
    <s v="GRAND TEKNIK BINA SDN BHD"/>
    <s v="Able to work quickly &amp; used to work in that area"/>
    <s v="3400038568"/>
    <m/>
    <m/>
    <m/>
    <m/>
    <m/>
    <m/>
  </r>
  <r>
    <n v="1028"/>
    <s v="Amran Bin Ramli"/>
    <s v="11.0 PO Issued"/>
    <d v="2023-10-06T00:00:00"/>
    <s v="4902155804 (10/10/23)"/>
    <s v="4902155804"/>
    <s v="Sabah"/>
    <m/>
    <s v="NRP2303195"/>
    <m/>
    <s v="TMBA/230941"/>
    <m/>
    <s v="PAC2311935"/>
    <m/>
    <s v="KK/PB/LB-OCK-0202-TP"/>
    <m/>
    <m/>
    <n v="0"/>
    <s v="PO Issued"/>
    <e v="#REF!"/>
    <x v="0"/>
    <s v="CPPM-LOR"/>
    <n v="51"/>
    <m/>
    <m/>
    <m/>
    <d v="2023-09-07T10:19:40"/>
    <s v="RASYDAN.RAMLAN@TM.COM.MY"/>
    <n v="27193"/>
    <m/>
    <m/>
    <m/>
    <s v="TMone"/>
    <x v="1"/>
    <s v="NRP FOC SPUR MGL FXX (12C) SABAH PORT SDN BHD-WISMA SABAHPORT (DOME)-MGL_x000a_"/>
    <e v="#N/A"/>
    <e v="#N/A"/>
    <m/>
    <m/>
    <m/>
    <m/>
    <m/>
    <m/>
    <m/>
    <m/>
    <m/>
    <m/>
    <s v="27192.85"/>
    <m/>
    <m/>
    <m/>
    <s v="No Preference"/>
    <m/>
    <m/>
    <m/>
    <m/>
    <m/>
    <m/>
    <m/>
    <m/>
    <m/>
  </r>
  <r>
    <n v="1029"/>
    <s v="Amran Bin Ramli"/>
    <s v="9.1 RPKA In Progress"/>
    <d v="2023-10-11T00:00:00"/>
    <s v="Pending create RPKA-Fin"/>
    <m/>
    <s v="Sabah"/>
    <m/>
    <s v="NRP2303194"/>
    <m/>
    <s v="TMBA/230942"/>
    <m/>
    <s v="PAC2311937"/>
    <m/>
    <s v="KK/PB/LB-OCK-0203-TP"/>
    <m/>
    <m/>
    <n v="0"/>
    <s v="RPKA In Progress"/>
    <e v="#REF!"/>
    <x v="0"/>
    <s v="CPPM-LOR"/>
    <n v="52"/>
    <m/>
    <m/>
    <m/>
    <d v="2023-09-07T10:21:08"/>
    <s v="RASYDAN.RAMLAN@TM.COM.MY"/>
    <n v="9403"/>
    <m/>
    <m/>
    <m/>
    <s v="TMone"/>
    <x v="1"/>
    <s v="NRP FOC SPUR KBU FXX (12C) SABAH PORT SDN BHD-JQ CENTRAL(DOME)-KBU_x000a_"/>
    <e v="#N/A"/>
    <e v="#N/A"/>
    <m/>
    <m/>
    <m/>
    <m/>
    <m/>
    <m/>
    <m/>
    <m/>
    <m/>
    <m/>
    <s v="9402.17"/>
    <m/>
    <m/>
    <m/>
    <s v="No Preference"/>
    <m/>
    <m/>
    <m/>
    <m/>
    <m/>
    <m/>
    <m/>
    <m/>
    <m/>
  </r>
  <r>
    <n v="1030"/>
    <s v="Amran Bin Ramli"/>
    <s v="7.0 Pending TP Submission"/>
    <d v="2023-10-04T00:00:00"/>
    <s v="NeC to update cable distance TP &amp; draf PR/BOQ"/>
    <m/>
    <s v="Sabah"/>
    <m/>
    <s v="NRP2302972"/>
    <m/>
    <s v="TMBA/230911 "/>
    <m/>
    <s v="PAC2311731"/>
    <m/>
    <s v="KK/PB/LB-MG7-0017-TP"/>
    <m/>
    <m/>
    <n v="0"/>
    <s v="Pending TP Submission"/>
    <e v="#REF!"/>
    <x v="0"/>
    <s v="CPPM-LOR"/>
    <n v="53"/>
    <s v="CPQ 567 TMONE"/>
    <s v="P1"/>
    <m/>
    <d v="2023-09-07T10:23:41"/>
    <s v="RASYDAN.RAMLAN@TM.COM.MY"/>
    <n v="21355"/>
    <m/>
    <m/>
    <m/>
    <s v="TMone"/>
    <x v="1"/>
    <s v="NRP FOC SPUR KBU FXX (12C) DEWAN BAHASA DAN PUSTAKA CAWANGAN SABAH-KOTA KINABALU(MLS OVER IPME)-KBU_x000a_"/>
    <e v="#N/A"/>
    <e v="#N/A"/>
    <m/>
    <m/>
    <m/>
    <s v="UG"/>
    <m/>
    <m/>
    <m/>
    <m/>
    <m/>
    <m/>
    <n v="21354.97"/>
    <m/>
    <m/>
    <m/>
    <s v="No Preference"/>
    <m/>
    <m/>
    <m/>
    <m/>
    <m/>
    <m/>
    <m/>
    <m/>
    <m/>
  </r>
  <r>
    <n v="1031"/>
    <m/>
    <s v="12. Duplicate Request"/>
    <d v="2023-09-14T00:00:00"/>
    <s v="Duplicate Line 638"/>
    <m/>
    <s v="Sabah"/>
    <m/>
    <s v="H5G2301199"/>
    <m/>
    <s v="TMBA/230939"/>
    <m/>
    <s v="PAC2311941"/>
    <m/>
    <m/>
    <m/>
    <m/>
    <n v="0"/>
    <s v="PO Issued"/>
    <e v="#REF!"/>
    <x v="0"/>
    <s v="CPPM-LOR"/>
    <n v="54"/>
    <m/>
    <m/>
    <m/>
    <d v="2023-09-07T10:31:55"/>
    <s v="RASYDAN.RAMLAN@TM.COM.MY"/>
    <m/>
    <m/>
    <m/>
    <m/>
    <s v="TMG"/>
    <x v="0"/>
    <s v="DNB_HORIZON 5G_DSKBD0146_JLNLABUANKOTABELUD_KBD_x000a_"/>
    <e v="#N/A"/>
    <e v="#N/A"/>
    <m/>
    <m/>
    <m/>
    <m/>
    <m/>
    <m/>
    <m/>
    <m/>
    <m/>
    <m/>
    <s v="27555.87"/>
    <m/>
    <m/>
    <m/>
    <s v="No Preference"/>
    <m/>
    <m/>
    <m/>
    <m/>
    <m/>
    <m/>
    <m/>
    <m/>
    <m/>
  </r>
  <r>
    <n v="1032"/>
    <m/>
    <s v="12. Duplicate Request"/>
    <d v="2023-09-14T00:00:00"/>
    <s v="Duplicate Line 625"/>
    <m/>
    <s v="Sabah"/>
    <m/>
    <s v="H5G2301103"/>
    <m/>
    <s v="TMBA/230898"/>
    <m/>
    <s v="PAC2311575"/>
    <m/>
    <m/>
    <m/>
    <m/>
    <n v="0"/>
    <s v="PO Issued"/>
    <e v="#REF!"/>
    <x v="0"/>
    <s v="CPPM-LOR"/>
    <n v="55"/>
    <m/>
    <m/>
    <m/>
    <d v="2023-09-07T10:33:24"/>
    <s v="RASYDAN.RAMLAN@TM.COM.MY"/>
    <m/>
    <m/>
    <m/>
    <m/>
    <s v="TMG"/>
    <x v="0"/>
    <s v="DNB_HORIZON 5G_DSTUA0965_JLNTAJAUTERMENUNG_TRN_x000a_"/>
    <e v="#N/A"/>
    <e v="#N/A"/>
    <m/>
    <m/>
    <m/>
    <m/>
    <m/>
    <m/>
    <m/>
    <m/>
    <m/>
    <m/>
    <s v="8169.72"/>
    <m/>
    <m/>
    <m/>
    <s v="No Preference"/>
    <m/>
    <m/>
    <m/>
    <m/>
    <m/>
    <m/>
    <m/>
    <m/>
    <m/>
  </r>
  <r>
    <n v="1033"/>
    <m/>
    <s v="12. Duplicate Request"/>
    <d v="2023-09-14T00:00:00"/>
    <s v="Duplicate Line 566"/>
    <m/>
    <s v="Sabah"/>
    <m/>
    <s v="H5G2301079"/>
    <m/>
    <s v="TMBA/230894"/>
    <m/>
    <s v="PAC2311573"/>
    <m/>
    <m/>
    <m/>
    <m/>
    <n v="0"/>
    <s v="PO Issued"/>
    <e v="#REF!"/>
    <x v="0"/>
    <s v="CPPM-LOR"/>
    <n v="56"/>
    <m/>
    <m/>
    <m/>
    <d v="2023-09-07T10:34:31"/>
    <s v="RASYDAN.RAMLAN@TM.COM.MY"/>
    <m/>
    <m/>
    <m/>
    <m/>
    <s v="TMG"/>
    <x v="0"/>
    <s v="DNB_HORIZON 5G_DSKBD0164_JLNRANAUBYPASS_KBD_x000a_"/>
    <e v="#N/A"/>
    <e v="#N/A"/>
    <m/>
    <m/>
    <m/>
    <m/>
    <m/>
    <m/>
    <m/>
    <m/>
    <m/>
    <m/>
    <s v="29047.11"/>
    <m/>
    <m/>
    <m/>
    <s v="No Preference"/>
    <m/>
    <m/>
    <m/>
    <m/>
    <m/>
    <m/>
    <m/>
    <m/>
    <m/>
  </r>
  <r>
    <n v="1034"/>
    <m/>
    <s v="12. Duplicate Request"/>
    <d v="2023-09-14T00:00:00"/>
    <s v="Duplicate Line 524"/>
    <m/>
    <s v="Sabah"/>
    <m/>
    <s v="H5G2301072"/>
    <m/>
    <s v="TMBA/230895"/>
    <m/>
    <s v="PAC2311624"/>
    <m/>
    <m/>
    <m/>
    <m/>
    <n v="0"/>
    <s v="PO Issued"/>
    <e v="#REF!"/>
    <x v="0"/>
    <s v="CPPM-LOR"/>
    <n v="57"/>
    <m/>
    <m/>
    <m/>
    <d v="2023-09-07T10:35:40"/>
    <s v="RASYDAN.RAMLAN@TM.COM.MY"/>
    <m/>
    <m/>
    <m/>
    <m/>
    <s v="TMG"/>
    <x v="0"/>
    <s v="DNB_HORIZON 5G_DSTUA0989_JLNKAULUANBKTGILING_TPL_x000a_"/>
    <e v="#N/A"/>
    <e v="#N/A"/>
    <m/>
    <m/>
    <m/>
    <m/>
    <m/>
    <m/>
    <m/>
    <m/>
    <m/>
    <m/>
    <s v="81240.57"/>
    <m/>
    <m/>
    <m/>
    <s v="No Preference"/>
    <m/>
    <m/>
    <m/>
    <m/>
    <m/>
    <m/>
    <m/>
    <m/>
    <m/>
  </r>
  <r>
    <n v="1035"/>
    <m/>
    <s v="12. Duplicate Request"/>
    <d v="2023-09-14T00:00:00"/>
    <s v="Duplicate Line 481"/>
    <m/>
    <s v="Sabah"/>
    <m/>
    <s v="H5G2301071"/>
    <m/>
    <s v="TMBA/230896"/>
    <m/>
    <s v="PAC2311569"/>
    <m/>
    <m/>
    <m/>
    <m/>
    <n v="0"/>
    <s v="PO Issued"/>
    <e v="#REF!"/>
    <x v="0"/>
    <s v="CPPM-LOR"/>
    <n v="58"/>
    <m/>
    <m/>
    <m/>
    <d v="2023-09-07T10:37:03"/>
    <s v="RASYDAN.RAMLAN@TM.COM.MY"/>
    <m/>
    <m/>
    <m/>
    <m/>
    <s v="TMG"/>
    <x v="0"/>
    <s v="DNB_HORIZON 5G_DSPNP1009_JLNKENDARA2_PPG_x000a_"/>
    <e v="#N/A"/>
    <e v="#N/A"/>
    <m/>
    <m/>
    <m/>
    <m/>
    <m/>
    <m/>
    <m/>
    <m/>
    <m/>
    <m/>
    <s v="13156.35"/>
    <m/>
    <m/>
    <m/>
    <s v="No Preference"/>
    <m/>
    <m/>
    <m/>
    <m/>
    <m/>
    <m/>
    <m/>
    <m/>
    <m/>
  </r>
  <r>
    <n v="1036"/>
    <m/>
    <s v="12. Duplicate Request"/>
    <d v="2023-09-14T00:00:00"/>
    <s v="Duplicate Line 480"/>
    <m/>
    <s v="Sabah"/>
    <m/>
    <s v="H5G2301064"/>
    <m/>
    <s v="TMBA/230897"/>
    <m/>
    <s v="PAC2311631"/>
    <m/>
    <m/>
    <m/>
    <m/>
    <n v="0"/>
    <s v="PO Issued"/>
    <e v="#REF!"/>
    <x v="0"/>
    <s v="CPPM-LOR"/>
    <n v="59"/>
    <m/>
    <m/>
    <m/>
    <d v="2023-09-07T10:38:22"/>
    <s v="RASYDAN.RAMLAN@TM.COM.MY"/>
    <m/>
    <m/>
    <m/>
    <m/>
    <s v="TMG"/>
    <x v="0"/>
    <s v="DNB_HORIZON 5G_DSBKI0213_JLNTGLIPAT_KBU_x000a_"/>
    <e v="#N/A"/>
    <e v="#N/A"/>
    <m/>
    <m/>
    <m/>
    <m/>
    <m/>
    <m/>
    <m/>
    <m/>
    <m/>
    <m/>
    <s v="70268.08"/>
    <m/>
    <m/>
    <m/>
    <s v="No Preference"/>
    <m/>
    <m/>
    <m/>
    <m/>
    <m/>
    <m/>
    <m/>
    <m/>
    <m/>
  </r>
  <r>
    <n v="1037"/>
    <m/>
    <s v="12. Duplicate Request"/>
    <d v="2023-09-14T00:00:00"/>
    <s v="Duplicate Line 591"/>
    <m/>
    <s v="Sabah"/>
    <m/>
    <s v="H5G2301131"/>
    <m/>
    <s v="TMBA/230916"/>
    <m/>
    <s v="PAC2311785"/>
    <m/>
    <m/>
    <m/>
    <m/>
    <n v="0"/>
    <s v="PO Issued"/>
    <e v="#REF!"/>
    <x v="0"/>
    <s v="CPPM-LOR"/>
    <n v="60"/>
    <m/>
    <m/>
    <m/>
    <d v="2023-09-07T10:39:26"/>
    <s v="RASYDAN.RAMLAN@TM.COM.MY"/>
    <m/>
    <m/>
    <m/>
    <m/>
    <s v="TMG"/>
    <x v="0"/>
    <s v="DNB_HORIZON 5G_DSBKI0230_JLNBANTAYANMININTOD_INM_x000a_"/>
    <e v="#N/A"/>
    <e v="#N/A"/>
    <m/>
    <m/>
    <m/>
    <m/>
    <m/>
    <m/>
    <m/>
    <m/>
    <m/>
    <m/>
    <s v="13156.35"/>
    <m/>
    <m/>
    <m/>
    <s v="No Preference"/>
    <m/>
    <m/>
    <m/>
    <m/>
    <m/>
    <m/>
    <m/>
    <m/>
    <m/>
  </r>
  <r>
    <n v="1038"/>
    <m/>
    <s v="12. Duplicate Request"/>
    <d v="2023-09-14T00:00:00"/>
    <s v="Duplicate Line 543"/>
    <m/>
    <s v="Sabah"/>
    <m/>
    <s v="H5G2300852"/>
    <m/>
    <s v="TMBA/230832"/>
    <m/>
    <s v="PAC2310558"/>
    <m/>
    <m/>
    <m/>
    <m/>
    <n v="0"/>
    <s v="PO Issued"/>
    <e v="#REF!"/>
    <x v="0"/>
    <s v="CPPM-LOR"/>
    <n v="61"/>
    <m/>
    <m/>
    <m/>
    <d v="2023-09-07T10:40:50"/>
    <s v="RASYDAN.RAMLAN@TM.COM.MY"/>
    <m/>
    <m/>
    <m/>
    <m/>
    <s v="TMG"/>
    <x v="0"/>
    <s v="DNB_HORIZON 5G_DSSIP0815_KPGPELAKAT_SIG_x000a_"/>
    <e v="#N/A"/>
    <e v="#N/A"/>
    <m/>
    <m/>
    <m/>
    <m/>
    <m/>
    <m/>
    <m/>
    <m/>
    <m/>
    <m/>
    <s v="25775.82"/>
    <m/>
    <m/>
    <m/>
    <s v="No Preference"/>
    <m/>
    <m/>
    <m/>
    <m/>
    <m/>
    <m/>
    <m/>
    <m/>
    <m/>
  </r>
  <r>
    <n v="1039"/>
    <m/>
    <s v="12. Duplicate Request"/>
    <d v="2023-09-14T00:00:00"/>
    <s v="Duplicate Line 479"/>
    <m/>
    <s v="Sabah"/>
    <m/>
    <s v="H5G2300817"/>
    <m/>
    <s v="TMBA/230857"/>
    <m/>
    <s v="PAC2311084"/>
    <m/>
    <m/>
    <m/>
    <m/>
    <n v="0"/>
    <s v="PO Issued"/>
    <e v="#REF!"/>
    <x v="0"/>
    <s v="CPPM-LOR"/>
    <n v="62"/>
    <m/>
    <m/>
    <m/>
    <d v="2023-09-07T10:41:50"/>
    <s v="RASYDAN.RAMLAN@TM.COM.MY"/>
    <m/>
    <m/>
    <m/>
    <m/>
    <s v="TMG"/>
    <x v="0"/>
    <s v="DNB_HORIZON 5G_DSPTT1020_LINTASJAYAUPTOWNSHIP_PPG_x000a_"/>
    <e v="#N/A"/>
    <e v="#N/A"/>
    <m/>
    <m/>
    <m/>
    <m/>
    <m/>
    <m/>
    <m/>
    <m/>
    <m/>
    <m/>
    <s v="3946.91"/>
    <m/>
    <m/>
    <m/>
    <s v="No Preference"/>
    <m/>
    <m/>
    <m/>
    <m/>
    <m/>
    <m/>
    <m/>
    <m/>
    <m/>
  </r>
  <r>
    <n v="1040"/>
    <m/>
    <s v="12. Duplicate Request"/>
    <d v="2023-09-15T00:00:00"/>
    <s v="Duplicate Line 1369"/>
    <m/>
    <s v="Sabah"/>
    <m/>
    <s v="H5G2300584"/>
    <m/>
    <s v="TMBA/230748"/>
    <m/>
    <s v="PAC2309252"/>
    <m/>
    <s v="KK/PB/LB-YAZ-0151-TP"/>
    <m/>
    <m/>
    <n v="0"/>
    <s v="PO Issued"/>
    <e v="#REF!"/>
    <x v="0"/>
    <s v="CPPM-LOR"/>
    <n v="63"/>
    <m/>
    <m/>
    <m/>
    <d v="2023-09-07T10:43:06"/>
    <s v="RASYDAN.RAMLAN@TM.COM.MY"/>
    <m/>
    <m/>
    <m/>
    <m/>
    <s v="TMG"/>
    <x v="0"/>
    <s v="DNB_HORIZON 5G_DSPNP0596_JLNSUGUDMAANG_PPG_x000a_"/>
    <e v="#N/A"/>
    <e v="#N/A"/>
    <m/>
    <m/>
    <m/>
    <m/>
    <s v="KK/PB/LB-YAZ-0151-TP"/>
    <m/>
    <m/>
    <m/>
    <m/>
    <m/>
    <s v="58686.85"/>
    <m/>
    <m/>
    <m/>
    <s v="No Preference"/>
    <m/>
    <m/>
    <m/>
    <m/>
    <m/>
    <m/>
    <m/>
    <m/>
    <m/>
  </r>
  <r>
    <n v="1041"/>
    <s v="Mohd Azrul Nizam Bin Aziz"/>
    <s v="11.0 PO Issued"/>
    <m/>
    <s v="4902147857"/>
    <m/>
    <s v="KD/PR "/>
    <m/>
    <s v="GOV2300178"/>
    <m/>
    <s v="TMNA/231150"/>
    <m/>
    <s v="PAC2305523"/>
    <m/>
    <s v="KD/PL-SPS-0440-TP"/>
    <m/>
    <m/>
    <n v="0"/>
    <s v="PO Issued"/>
    <e v="#REF!"/>
    <x v="0"/>
    <s v="CPPM-LOR"/>
    <n v="64"/>
    <m/>
    <m/>
    <m/>
    <d v="2023-09-07T11:12:52"/>
    <s v="kanuar.nor@tm.com.my"/>
    <m/>
    <m/>
    <m/>
    <m/>
    <s v="TMone"/>
    <x v="4"/>
    <s v="MYGOV*NET FOC KMH F54/55 MOF (JKDM) KASTAM FUJI LOGISTICS KULIM HI-TECH PARK KULIM (IPME)-KMH"/>
    <e v="#N/A"/>
    <e v="#N/A"/>
    <m/>
    <m/>
    <m/>
    <m/>
    <m/>
    <m/>
    <m/>
    <s v="3400039035"/>
    <s v="SPS Corporation Sdn Bhd"/>
    <m/>
    <s v="560"/>
    <m/>
    <m/>
    <m/>
    <s v="Got Preference"/>
    <s v="SPS Corporation Sdn Bhd"/>
    <s v="Team knowledgeable to install NID"/>
    <s v="3400039035"/>
    <m/>
    <m/>
    <m/>
    <m/>
    <m/>
    <m/>
  </r>
  <r>
    <n v="1042"/>
    <s v="Mohd Azrul Nizam Bin Aziz"/>
    <s v="11.0 PO Issued"/>
    <m/>
    <s v="4902147860"/>
    <m/>
    <s v="KD/PR "/>
    <m/>
    <s v="GOV2300132"/>
    <m/>
    <s v="TMNA/231055"/>
    <m/>
    <s v="PAC2304079"/>
    <m/>
    <s v="KD/PL-SPS-0441-TP"/>
    <m/>
    <m/>
    <n v="0"/>
    <s v="PO Issued"/>
    <e v="#REF!"/>
    <x v="0"/>
    <s v="CPPM-LOR"/>
    <n v="65"/>
    <m/>
    <m/>
    <m/>
    <d v="2023-09-07T11:17:10"/>
    <s v="kanuar.nor@tm.com.my"/>
    <m/>
    <m/>
    <m/>
    <m/>
    <s v="TMone"/>
    <x v="4"/>
    <s v="MYGOV*NET FOC KMH F47/48 BALAI BOMBA &amp; PENYELAMAT ZON KULIM"/>
    <e v="#N/A"/>
    <e v="#N/A"/>
    <m/>
    <m/>
    <m/>
    <m/>
    <m/>
    <m/>
    <m/>
    <s v="3400039035"/>
    <s v="SPS Corporation Sdn Bhd"/>
    <m/>
    <s v="560"/>
    <m/>
    <m/>
    <m/>
    <s v="Got Preference"/>
    <s v="SPS Corporation Sdn Bhd"/>
    <s v="Knowledgeable to install NID"/>
    <s v="3400039035"/>
    <m/>
    <m/>
    <m/>
    <m/>
    <m/>
    <m/>
  </r>
  <r>
    <n v="1043"/>
    <s v="Mohd Azrul Nizam Bin Aziz"/>
    <s v="11.0 PO Issued"/>
    <m/>
    <s v="4902148118"/>
    <m/>
    <s v="KD/PR "/>
    <m/>
    <s v="GOV2300328"/>
    <m/>
    <s v="TMNA/231472"/>
    <m/>
    <s v="PAC2305322"/>
    <m/>
    <s v="KD/PL-SPS-0442-TP"/>
    <m/>
    <m/>
    <n v="0"/>
    <s v="PO Issued"/>
    <e v="#REF!"/>
    <x v="0"/>
    <s v="CPPM-LOR"/>
    <n v="66"/>
    <m/>
    <m/>
    <m/>
    <d v="2023-09-07T11:23:19"/>
    <s v="kanuar.nor@tm.com.my"/>
    <m/>
    <m/>
    <m/>
    <m/>
    <s v="TMone"/>
    <x v="4"/>
    <s v="MYGOV*NET FOC KM F22/23 JPJ CAW. KECIL KULIM(IPME)(99.7%)"/>
    <e v="#N/A"/>
    <e v="#N/A"/>
    <m/>
    <m/>
    <m/>
    <m/>
    <m/>
    <m/>
    <m/>
    <s v="3400039035"/>
    <s v="SPS Corporation Sdn Bhd"/>
    <m/>
    <s v="560"/>
    <m/>
    <m/>
    <m/>
    <s v="Got Preference"/>
    <s v="SPS Corporation Sdn Bhd"/>
    <s v="Knowledgeable to install NID"/>
    <s v="3400039035"/>
    <m/>
    <m/>
    <m/>
    <m/>
    <m/>
    <m/>
  </r>
  <r>
    <n v="1044"/>
    <s v="Ahmad Zaki Bin Harris"/>
    <s v="11.0 PO Issued"/>
    <m/>
    <s v="4902150114"/>
    <m/>
    <s v="KD/PR "/>
    <m/>
    <s v="GOV2302412"/>
    <m/>
    <s v="TMNA/231737"/>
    <m/>
    <s v="PAC2306418"/>
    <m/>
    <s v="KD/PL-SPS-0443-TP"/>
    <m/>
    <m/>
    <n v="0"/>
    <s v="PO Issued"/>
    <e v="#REF!"/>
    <x v="0"/>
    <s v="CPPM-LOR"/>
    <n v="67"/>
    <m/>
    <m/>
    <m/>
    <d v="2023-09-07T11:34:29"/>
    <s v="kanuar.nor@tm.com.my"/>
    <m/>
    <m/>
    <m/>
    <m/>
    <s v="TMone"/>
    <x v="4"/>
    <s v="MYGOV*NET KM F22/23 KASTAM KOMPLEKS KASTAM KULIM (IPME)(99.9%)"/>
    <e v="#N/A"/>
    <e v="#N/A"/>
    <m/>
    <m/>
    <m/>
    <m/>
    <m/>
    <m/>
    <m/>
    <s v="3400039035"/>
    <s v="SPS Corporation Sdn Bhd"/>
    <m/>
    <s v="1120"/>
    <m/>
    <m/>
    <m/>
    <s v="Got Preference"/>
    <s v="SPS Corporation Sdn Bhd"/>
    <s v="Knowledgeable to install NID"/>
    <s v="3400039035"/>
    <m/>
    <m/>
    <m/>
    <m/>
    <m/>
    <m/>
  </r>
  <r>
    <n v="1045"/>
    <m/>
    <s v="12. Exceed Warant"/>
    <m/>
    <s v=""/>
    <m/>
    <s v="MSC"/>
    <m/>
    <s v="WAI2305394"/>
    <m/>
    <s v="TMCA/231646"/>
    <m/>
    <s v="PAC2309048"/>
    <m/>
    <m/>
    <m/>
    <m/>
    <n v="0"/>
    <s v="Insufficient Budget"/>
    <e v="#REF!"/>
    <x v="0"/>
    <s v="CPPM-LOR"/>
    <n v="68"/>
    <m/>
    <m/>
    <m/>
    <d v="2023-09-07T11:42:57"/>
    <s v="wanhakimi@tm.com.my"/>
    <m/>
    <m/>
    <m/>
    <m/>
    <s v="Unifi"/>
    <x v="2"/>
    <s v="WC Q3-1 2023 KIN FOR JENDELA_x000a_IWM-SDG_C062_DP0035 KE SDG_C062_DP0074,-27 JALAN INDAH 1/36 TAMAN UNIVERSITY INDAH,- TRO-1-1100107252       "/>
    <e v="#N/A"/>
    <e v="#N/A"/>
    <m/>
    <m/>
    <m/>
    <m/>
    <m/>
    <m/>
    <m/>
    <s v="3400038526"/>
    <s v="CENGAL HARUM SDN. BHD."/>
    <m/>
    <s v="2968"/>
    <m/>
    <m/>
    <m/>
    <s v="Got Preference"/>
    <s v="CENGAL HARUM SDN. BHD."/>
    <s v="berdasarkan MPD report kontraktor ini masih rendah amount nya bg bulan ini"/>
    <s v="3400038526"/>
    <m/>
    <m/>
    <m/>
    <m/>
    <m/>
    <m/>
  </r>
  <r>
    <n v="1046"/>
    <m/>
    <s v="12. Duplicate Request"/>
    <d v="2023-09-12T00:00:00"/>
    <s v="Duplicate Line 287"/>
    <m/>
    <s v="TRG"/>
    <m/>
    <s v="GOV2305371"/>
    <m/>
    <s v="TMEA/233271"/>
    <m/>
    <s v="PAC2311215"/>
    <m/>
    <m/>
    <m/>
    <m/>
    <n v="0"/>
    <s v="PO Issued"/>
    <e v="#REF!"/>
    <x v="0"/>
    <s v="CPPM-LOR"/>
    <n v="69"/>
    <m/>
    <m/>
    <m/>
    <d v="2023-09-07T11:44:07"/>
    <s v="sudirman@tm.com.my"/>
    <m/>
    <m/>
    <m/>
    <m/>
    <s v="TMone"/>
    <x v="4"/>
    <s v="MYGOVNET FOC SPUR (12C) IPME TG PEJABAT PAROL DAERAH KUALA TRG"/>
    <e v="#N/A"/>
    <e v="#N/A"/>
    <m/>
    <m/>
    <m/>
    <m/>
    <m/>
    <m/>
    <m/>
    <s v="3400038885"/>
    <s v="Getra Sdn Bhd"/>
    <m/>
    <s v="13955.31"/>
    <s v="Mohd Dasuki Bin Ramli"/>
    <s v="Mohd Farid Bin Amran"/>
    <m/>
    <s v="Got Preference"/>
    <s v="Getra Sdn Bhd"/>
    <s v="Recommendation from Resource Mgt / Vendor Management - Contract Availability"/>
    <s v="3400038885"/>
    <m/>
    <m/>
    <m/>
    <m/>
    <m/>
    <m/>
  </r>
  <r>
    <n v="1047"/>
    <s v="Mohd Azrul Nizam Bin Aziz"/>
    <s v="11.0 PO Issued"/>
    <m/>
    <s v="4902148032"/>
    <m/>
    <s v="KD/PR "/>
    <m/>
    <s v="GOV2300801"/>
    <m/>
    <s v="TMNA/231372"/>
    <m/>
    <s v="PAC2305274"/>
    <m/>
    <s v="KD/PL-SPS-0444-TP"/>
    <m/>
    <m/>
    <n v="0"/>
    <s v="PO Issued"/>
    <e v="#REF!"/>
    <x v="0"/>
    <s v="CPPM-LOR"/>
    <n v="70"/>
    <m/>
    <m/>
    <m/>
    <d v="2023-09-07T11:46:02"/>
    <s v="kanuar.nor@tm.com.my"/>
    <m/>
    <m/>
    <m/>
    <m/>
    <s v="TMone"/>
    <x v="4"/>
    <s v="MYGOV*NET FOC KM F22/23 PEJ IMIGRESEN KULIM (IPME)(99.9%)"/>
    <e v="#N/A"/>
    <e v="#N/A"/>
    <m/>
    <m/>
    <m/>
    <m/>
    <m/>
    <m/>
    <m/>
    <s v="3400039035"/>
    <s v="SPS Corporation Sdn Bhd"/>
    <m/>
    <s v="1120"/>
    <m/>
    <m/>
    <m/>
    <s v="Got Preference"/>
    <s v="SPS Corporation Sdn Bhd"/>
    <s v="Knowledgeable to install NID"/>
    <s v="3400039035"/>
    <m/>
    <m/>
    <m/>
    <m/>
    <m/>
    <m/>
  </r>
  <r>
    <n v="1048"/>
    <m/>
    <s v="12. Exceed Warant"/>
    <m/>
    <s v=""/>
    <m/>
    <s v="MSC"/>
    <m/>
    <s v="WAI2305394"/>
    <m/>
    <s v="TMCA/231646"/>
    <m/>
    <s v="PAC2309048"/>
    <m/>
    <m/>
    <m/>
    <m/>
    <n v="0"/>
    <s v="Insufficient Budget"/>
    <e v="#REF!"/>
    <x v="0"/>
    <s v="CPPM-LOR"/>
    <n v="71"/>
    <m/>
    <m/>
    <m/>
    <d v="2023-09-07T11:47:36"/>
    <s v="wanhakimi@tm.com.my"/>
    <m/>
    <m/>
    <m/>
    <m/>
    <s v="Unifi"/>
    <x v="2"/>
    <s v="WC Q3-1 2023 KIN FOR JENDELA_x000a_IWM-SDG_C096_DP0049 KE SDG_C096_DP0078,-15 JALAN LEP 7/16 LESTARI PUTRA,-TRO-1-1100107290  "/>
    <e v="#N/A"/>
    <e v="#N/A"/>
    <m/>
    <m/>
    <m/>
    <m/>
    <m/>
    <m/>
    <m/>
    <s v="3400038526"/>
    <s v="CENGAL HARUM SDN. BHD."/>
    <m/>
    <s v="2968"/>
    <m/>
    <m/>
    <m/>
    <s v="Got Preference"/>
    <s v="CENGAL HARUM SDN. BHD."/>
    <s v="berdasarkan MPD report kontraktor ini masih rendah amount nya bg bulan ini"/>
    <s v="3400038526"/>
    <m/>
    <m/>
    <m/>
    <m/>
    <m/>
    <m/>
  </r>
  <r>
    <n v="1049"/>
    <m/>
    <s v="12. Exceed Warant"/>
    <m/>
    <s v=""/>
    <m/>
    <s v="MSC"/>
    <m/>
    <s v="WAI2305394"/>
    <m/>
    <s v="TMCA/231646"/>
    <m/>
    <s v="PAC2309048"/>
    <m/>
    <m/>
    <m/>
    <m/>
    <n v="0"/>
    <s v="Insufficient Budget"/>
    <e v="#REF!"/>
    <x v="0"/>
    <s v="CPPM-LOR"/>
    <n v="72"/>
    <m/>
    <m/>
    <m/>
    <d v="2023-09-07T11:50:38"/>
    <s v="wanhakimi@tm.com.my"/>
    <m/>
    <m/>
    <m/>
    <m/>
    <s v="Unifi"/>
    <x v="2"/>
    <s v="WC Q3-1 2023 KIN FOR JENDELA_x000a_IWM-SDG_C073_DP0074 &amp; DP0074A,-14 02 05 PANGSAPURI SRI INDAH 2 JALAN PERSIARAN LESTARI PERDANA,-TRO-1-1100107354"/>
    <e v="#N/A"/>
    <e v="#N/A"/>
    <m/>
    <m/>
    <m/>
    <m/>
    <m/>
    <m/>
    <m/>
    <s v="3400038998"/>
    <s v="PAKARCOM SDN.BHD."/>
    <m/>
    <s v="4580"/>
    <m/>
    <m/>
    <m/>
    <s v="Got Preference"/>
    <s v="PAKARCOM SDN.BHD."/>
    <s v="berdasarkan MPD report kontraktor ini masih rendah amount nya bg bulan ini"/>
    <s v="3400038998"/>
    <m/>
    <m/>
    <m/>
    <m/>
    <m/>
    <m/>
  </r>
  <r>
    <n v="1050"/>
    <m/>
    <s v="1.2 New Request PR"/>
    <m/>
    <s v=""/>
    <m/>
    <s v="Sarawak"/>
    <m/>
    <s v="H5G2300935"/>
    <m/>
    <s v="TMWA/230494"/>
    <m/>
    <s v="PAC2311323"/>
    <m/>
    <m/>
    <m/>
    <m/>
    <n v="0"/>
    <e v="#N/A"/>
    <e v="#REF!"/>
    <x v="0"/>
    <s v="CPPM-LOR"/>
    <n v="73"/>
    <m/>
    <m/>
    <m/>
    <d v="2023-09-07T11:57:54"/>
    <s v="alixgeoffrey@tm.com.my"/>
    <m/>
    <m/>
    <m/>
    <m/>
    <s v="TMG"/>
    <x v="0"/>
    <s v="DQKCH0514_LRGSEMARIANG4"/>
    <e v="#N/A"/>
    <e v="#N/A"/>
    <m/>
    <m/>
    <m/>
    <m/>
    <m/>
    <m/>
    <m/>
    <m/>
    <m/>
    <m/>
    <s v="12000"/>
    <m/>
    <m/>
    <m/>
    <s v="No Preference"/>
    <m/>
    <m/>
    <m/>
    <m/>
    <m/>
    <m/>
    <m/>
    <m/>
    <m/>
  </r>
  <r>
    <n v="1051"/>
    <m/>
    <s v="1.2 New Request PR"/>
    <m/>
    <s v=""/>
    <m/>
    <s v="Sarawak"/>
    <m/>
    <s v="H5G2300886"/>
    <m/>
    <s v="TMWA/230488"/>
    <m/>
    <s v="PAC2311689"/>
    <m/>
    <m/>
    <m/>
    <m/>
    <n v="0"/>
    <e v="#N/A"/>
    <e v="#REF!"/>
    <x v="0"/>
    <s v="CPPM-LOR"/>
    <n v="74"/>
    <m/>
    <m/>
    <m/>
    <d v="2023-09-07T12:06:49"/>
    <s v="alixgeoffrey@tm.com.my"/>
    <m/>
    <m/>
    <m/>
    <m/>
    <s v="TMG"/>
    <x v="0"/>
    <s v="DQSRN0961_JLNPALAHSERIAN"/>
    <e v="#N/A"/>
    <e v="#N/A"/>
    <m/>
    <m/>
    <m/>
    <m/>
    <m/>
    <m/>
    <m/>
    <m/>
    <m/>
    <m/>
    <s v="108773"/>
    <m/>
    <m/>
    <m/>
    <s v="No Preference"/>
    <m/>
    <m/>
    <m/>
    <m/>
    <m/>
    <m/>
    <m/>
    <m/>
    <m/>
  </r>
  <r>
    <n v="1052"/>
    <m/>
    <s v="8.3 Queried(other) Please fill in Remark"/>
    <d v="2023-09-08T00:00:00"/>
    <s v=""/>
    <m/>
    <s v="Sarawak"/>
    <m/>
    <s v="H5G2301306"/>
    <m/>
    <s v="TMWA/230467"/>
    <m/>
    <s v="N/A"/>
    <m/>
    <m/>
    <m/>
    <m/>
    <n v="0"/>
    <s v="Queried - Require More Information From NeC/AND"/>
    <e v="#REF!"/>
    <x v="0"/>
    <s v="CPPM-LOR"/>
    <n v="75"/>
    <m/>
    <m/>
    <m/>
    <d v="2023-09-07T12:10:09"/>
    <s v="alixgeoffrey@tm.com.my"/>
    <m/>
    <m/>
    <m/>
    <m/>
    <s v="TMG"/>
    <x v="0"/>
    <s v="DQBAU0020_Q62JLNKUCHINGBAU"/>
    <e v="#N/A"/>
    <e v="#N/A"/>
    <m/>
    <m/>
    <m/>
    <m/>
    <m/>
    <m/>
    <m/>
    <m/>
    <m/>
    <m/>
    <s v="55148"/>
    <m/>
    <m/>
    <m/>
    <s v="No Preference"/>
    <m/>
    <m/>
    <m/>
    <m/>
    <m/>
    <m/>
    <m/>
    <m/>
    <m/>
  </r>
  <r>
    <n v="1053"/>
    <m/>
    <s v="12. Exceed Warant"/>
    <m/>
    <s v=""/>
    <m/>
    <s v="MSC"/>
    <m/>
    <s v="WAI2209875"/>
    <m/>
    <s v="TMCA/225783"/>
    <m/>
    <s v="PAC2224265"/>
    <m/>
    <m/>
    <m/>
    <m/>
    <n v="0"/>
    <s v="Insufficient Budget"/>
    <e v="#REF!"/>
    <x v="0"/>
    <s v="CPPM-LOR"/>
    <n v="76"/>
    <m/>
    <m/>
    <m/>
    <d v="2023-09-07T12:15:22"/>
    <s v="wanhakimi@tm.com.my"/>
    <m/>
    <m/>
    <m/>
    <m/>
    <s v="Unifi"/>
    <x v="2"/>
    <s v="WC Q1 CBJ FOR JENDELA (J14D)_x000a_IWM-CBJ_C034_DP0026-SEJATI LAKESIDE JALAN CYBER 10,-TRO-1-1100106372 &amp; TRO-1-1100104881"/>
    <e v="#N/A"/>
    <e v="#N/A"/>
    <m/>
    <m/>
    <m/>
    <m/>
    <m/>
    <m/>
    <m/>
    <s v="3400039039"/>
    <s v="SYARIKAT OSMANIA LOGISTICS SDN. BHD"/>
    <m/>
    <s v="6746.52"/>
    <m/>
    <m/>
    <m/>
    <s v="Got Preference"/>
    <s v="SYARIKAT OSMANIA LOGISTICS SDN. BHD"/>
    <s v="berdasarkan MPD report kontraktor ini masih rendah amount nya bg bulan ini"/>
    <s v="3400039039"/>
    <m/>
    <m/>
    <m/>
    <m/>
    <m/>
    <m/>
  </r>
  <r>
    <n v="1054"/>
    <m/>
    <s v="12. Exceed Warant"/>
    <m/>
    <s v=""/>
    <m/>
    <s v="MSC"/>
    <m/>
    <s v="WAI2301415"/>
    <m/>
    <s v="TMCA/230429"/>
    <m/>
    <s v="PAC2302378"/>
    <m/>
    <m/>
    <m/>
    <m/>
    <n v="0"/>
    <s v="Insufficient Budget"/>
    <e v="#REF!"/>
    <x v="0"/>
    <s v="CPPM-LOR"/>
    <n v="77"/>
    <m/>
    <m/>
    <m/>
    <d v="2023-09-07T12:24:40"/>
    <s v="wanhakimi@tm.com.my"/>
    <m/>
    <m/>
    <m/>
    <m/>
    <s v="Unifi"/>
    <x v="2"/>
    <s v="WC FEB SKT FOR JENDELA (J14D)_x000a_IWM-- DK_C024_DP0078 ke DK_C024_DP0088,-- 48-G KITA BAYU - JALAN KB 9 CYBERSOUTH "/>
    <e v="#N/A"/>
    <e v="#N/A"/>
    <m/>
    <m/>
    <m/>
    <m/>
    <m/>
    <m/>
    <m/>
    <s v="3400038616"/>
    <s v="KRIYAN ENGINEERING SDN BHD"/>
    <m/>
    <s v="2968"/>
    <m/>
    <m/>
    <m/>
    <s v="Got Preference"/>
    <s v="KRIYAN ENGINEERING SDN BHD"/>
    <s v="berdasarkan MPD report kontraktor ini masih rendah amount nya bg bulan ini"/>
    <s v="3400038616"/>
    <m/>
    <m/>
    <m/>
    <m/>
    <m/>
    <m/>
  </r>
  <r>
    <n v="1055"/>
    <m/>
    <s v="12. Exceed Warant"/>
    <m/>
    <s v=""/>
    <m/>
    <s v="MSC"/>
    <m/>
    <s v="WAI2301415"/>
    <m/>
    <s v="TMCA/230429"/>
    <m/>
    <s v="PAC2302378"/>
    <m/>
    <m/>
    <m/>
    <m/>
    <n v="0"/>
    <s v="Insufficient Budget"/>
    <e v="#REF!"/>
    <x v="0"/>
    <s v="CPPM-LOR"/>
    <n v="78"/>
    <m/>
    <m/>
    <m/>
    <d v="2023-09-07T12:26:44"/>
    <s v="wanhakimi@tm.com.my"/>
    <m/>
    <m/>
    <m/>
    <m/>
    <s v="Unifi"/>
    <x v="2"/>
    <s v="WC FEB SKT FOR JENDELA (J14D)_x000a_IWM- DK_C024_DP0051 ke DK_C024_DP0089,- 33 KITA BAYU - JALAN KB 1 CYBERSOUTH"/>
    <e v="#N/A"/>
    <e v="#N/A"/>
    <m/>
    <m/>
    <m/>
    <m/>
    <m/>
    <m/>
    <m/>
    <s v="3400038616"/>
    <s v="KRIYAN ENGINEERING SDN BHD"/>
    <m/>
    <s v="2968"/>
    <m/>
    <m/>
    <m/>
    <s v="Got Preference"/>
    <s v="KRIYAN ENGINEERING SDN BHD"/>
    <s v="berdasarkan MPD report kontraktor ini masih rendah amount nya bg bulan ini"/>
    <s v="3400038616"/>
    <m/>
    <m/>
    <m/>
    <m/>
    <m/>
    <m/>
  </r>
  <r>
    <n v="1056"/>
    <m/>
    <s v="12. Duplicate Request"/>
    <m/>
    <s v="Duplicate Line 475"/>
    <m/>
    <s v="Sabah"/>
    <m/>
    <s v="H5G2204936"/>
    <m/>
    <s v="TMBA/221663"/>
    <m/>
    <s v="PAC2219869"/>
    <m/>
    <s v="TWU/SKN-MRA-0106-TP"/>
    <m/>
    <m/>
    <n v="0"/>
    <s v="PO Issued"/>
    <e v="#REF!"/>
    <x v="0"/>
    <s v="CPPM-LOR"/>
    <n v="79"/>
    <m/>
    <m/>
    <m/>
    <d v="2023-09-07T15:28:01"/>
    <s v="moslie.majimun@tm.com.my"/>
    <m/>
    <m/>
    <m/>
    <m/>
    <s v="TMG"/>
    <x v="0"/>
    <s v="5G SPUR ERA (12C) DNB_HORIZON 5G_DSSDK0756_JLNKGBAHAGIA_ERA_x000a_"/>
    <e v="#N/A"/>
    <e v="#N/A"/>
    <m/>
    <m/>
    <m/>
    <m/>
    <m/>
    <m/>
    <m/>
    <s v="011-26850938"/>
    <s v="1110999 | MAJU R &amp; A SDN. BHD &amp; 1023390 | EVOLUSI BERSATU SDN. BHD."/>
    <m/>
    <s v="22503.44"/>
    <m/>
    <m/>
    <m/>
    <s v="Got Preference"/>
    <s v="1110999 | MAJU R &amp; A SDN. BHD &amp; 1023390 | EVOLUSI BERSATU SDN. BHD."/>
    <s v="Contractor familiar with 5G project"/>
    <s v="011-26850938"/>
    <m/>
    <m/>
    <m/>
    <m/>
    <m/>
    <m/>
  </r>
  <r>
    <n v="1057"/>
    <s v="Hasrul Nizam Bin Othman"/>
    <s v="11.0 PO Issued"/>
    <d v="2023-10-02T00:00:00"/>
    <s v="Proceed PR creation"/>
    <s v="4902152872"/>
    <s v="PHG"/>
    <m/>
    <s v="GOV2305006"/>
    <m/>
    <s v="TMEA/230828"/>
    <m/>
    <s v="PAC2311927"/>
    <m/>
    <s v="PHG-ANJ-0157-TP"/>
    <m/>
    <m/>
    <n v="0"/>
    <s v="PO Issued"/>
    <e v="#REF!"/>
    <x v="0"/>
    <s v="CPPM-LOR"/>
    <n v="80"/>
    <m/>
    <m/>
    <m/>
    <d v="2023-09-07T15:34:53"/>
    <s v="m_saufi@tm.com.my"/>
    <m/>
    <m/>
    <m/>
    <m/>
    <s v="TMone"/>
    <x v="4"/>
    <s v="MYGOV FOC (TP) NEW FOC 12C KLINIK KESIHATAN GAU BARU - TL "/>
    <e v="#N/A"/>
    <e v="#N/A"/>
    <m/>
    <m/>
    <m/>
    <m/>
    <m/>
    <m/>
    <m/>
    <m/>
    <m/>
    <m/>
    <s v="7116"/>
    <m/>
    <m/>
    <m/>
    <s v="No Preference"/>
    <m/>
    <m/>
    <m/>
    <m/>
    <m/>
    <m/>
    <m/>
    <m/>
    <m/>
  </r>
  <r>
    <n v="1058"/>
    <s v="Ahmad Idrus Bin Abdul Talib"/>
    <s v="11.0 PO Issued"/>
    <m/>
    <s v="4902149576"/>
    <m/>
    <s v="PJ"/>
    <m/>
    <s v="NRP2302823"/>
    <m/>
    <s v="TMCA/231886"/>
    <m/>
    <s v="PAC2310731"/>
    <m/>
    <s v="PJ-EXT-1081-TP"/>
    <m/>
    <m/>
    <n v="0"/>
    <s v="PO Issued"/>
    <e v="#REF!"/>
    <x v="0"/>
    <s v="CPPM-LOR"/>
    <n v="81"/>
    <m/>
    <m/>
    <m/>
    <d v="2023-09-07T15:49:42"/>
    <s v="engkuintan@tm.com.my"/>
    <m/>
    <m/>
    <m/>
    <m/>
    <s v="TMG"/>
    <x v="1"/>
    <s v="NRP FOC SPUR TDI_F70-F71 (24C) ENTERPRISE MANAGED SERVICES SDN BHD-FIRST AVENUE"/>
    <e v="#N/A"/>
    <e v="#N/A"/>
    <m/>
    <m/>
    <m/>
    <m/>
    <m/>
    <m/>
    <m/>
    <m/>
    <m/>
    <m/>
    <s v="15853.2"/>
    <s v="AMRAN BIN RAMLI"/>
    <s v="MOHD FARHAN BIN MASRUM"/>
    <s v="https://tm365-my.sharepoint.com/personal/badruznasrin_basri_tm_com_my/Documents/Apps/Microsoft%20Forms/CPPM%20LOR%20%20Request%20for%20LOR%20for%20existing%20project/Question/PELAN%20CWS-NRP%20FOC%20SPUR%20TDI_F70-F71%20(24C)%20ENTE_Engku%20Intan%20Norazlin.pdf"/>
    <s v="No Preference"/>
    <m/>
    <m/>
    <m/>
    <m/>
    <m/>
    <m/>
    <m/>
    <m/>
    <m/>
  </r>
  <r>
    <n v="1059"/>
    <s v="Ahmad Zaki Bin Harris"/>
    <s v="11.0 PO Issued"/>
    <m/>
    <s v="4902147811"/>
    <m/>
    <s v="PG"/>
    <m/>
    <s v="GOV2301232"/>
    <m/>
    <s v="TMNA/231378"/>
    <m/>
    <s v="PAC2309565"/>
    <m/>
    <s v="PG-RAZ-0337-TP"/>
    <m/>
    <m/>
    <n v="0"/>
    <s v="PO Issued"/>
    <e v="#REF!"/>
    <x v="0"/>
    <s v="CPPM-LOR"/>
    <n v="82"/>
    <m/>
    <m/>
    <m/>
    <d v="2023-09-07T16:17:34"/>
    <s v="muhdhafidz.ali@tm.com.my"/>
    <m/>
    <m/>
    <m/>
    <m/>
    <s v="TMone"/>
    <x v="4"/>
    <s v="MYGOV*NET-JKSM(GEORGETOWN )-MAH SYARIAH-GEORGETOWN(IPME)-AIM"/>
    <e v="#N/A"/>
    <e v="#N/A"/>
    <m/>
    <m/>
    <m/>
    <m/>
    <m/>
    <m/>
    <m/>
    <s v="3400038882 "/>
    <s v="RAZTEL"/>
    <m/>
    <s v="768.4"/>
    <s v="MUHAMMAD HAFIDZ BIN ALI"/>
    <s v="MOHD SYAHIDAN BIN YUSOFF"/>
    <s v="https://tm365-my.sharepoint.com/personal/badruznasrin_basri_tm_com_my/Documents/Apps/Microsoft%20Forms/CPPM%20LOR%20%20Request%20for%20LOR%20for%20existing%20project/Question/REDMARK%20MYGOVNET%20MAHKAMAH%20SYARIAH%20TIMUR%20LAUT_Muhammad%20Hafidz%20Bin.pdf"/>
    <s v="Got Preference"/>
    <s v="RAZTEL"/>
    <s v="1ST PO ORIGINALLY  TO RAZTEL"/>
    <s v="3400038882 "/>
    <s v="RAZTEL"/>
    <s v="3400038882 "/>
    <s v="RAZTEL"/>
    <s v="3400038882 "/>
    <m/>
    <m/>
  </r>
  <r>
    <n v="1060"/>
    <m/>
    <s v="1.2 New Request PR"/>
    <m/>
    <s v=""/>
    <m/>
    <s v="Sarawak"/>
    <m/>
    <s v="NRP2301292"/>
    <m/>
    <s v="TMWA/237189"/>
    <m/>
    <s v="PAC2307945"/>
    <m/>
    <m/>
    <m/>
    <m/>
    <n v="0"/>
    <e v="#N/A"/>
    <e v="#REF!"/>
    <x v="0"/>
    <s v="CPPM-LOR"/>
    <n v="83"/>
    <s v="CPQ 567 TMONE"/>
    <s v="P1"/>
    <m/>
    <d v="2023-09-07T16:43:10"/>
    <s v="adib.fauzi@tm.com.my"/>
    <m/>
    <m/>
    <m/>
    <m/>
    <s v="TMone"/>
    <x v="1"/>
    <s v="FOC BNH_F06 192C/96C/48C/24C FOR PIHAK BERKUASA PENERBANGAN AWAM MALAYSIA, TM TT844 TKT G BILIK RADIO 97000, BINTULU, SARAWAK"/>
    <e v="#N/A"/>
    <e v="#N/A"/>
    <m/>
    <m/>
    <m/>
    <m/>
    <m/>
    <m/>
    <m/>
    <s v="340039021"/>
    <s v="Faltech Engineering Sdn. Bhd."/>
    <m/>
    <s v="410315.79"/>
    <s v="Bun Katan"/>
    <s v="Khairunhafiz Bin Amin"/>
    <s v="https://tm365-my.sharepoint.com/personal/badruznasrin_basri_tm_com_my/Documents/Apps/Microsoft%20Forms/CPPM%20LOR%20%20Request%20for%20LOR%20for%20existing%20project/Question/SLD%20TT844_Muhammad%20Adib%20Ahmad.JPG"/>
    <s v="Got Preference"/>
    <s v="Faltech Engineering Sdn. Bhd."/>
    <s v="Due to availability of the team"/>
    <s v="340039021"/>
    <s v="-"/>
    <s v="-"/>
    <s v="-"/>
    <s v="-"/>
    <m/>
    <m/>
  </r>
  <r>
    <n v="1061"/>
    <s v="Nur Fauziah Binti Abdullah Shuhaimy"/>
    <s v="12. Exceed Warant"/>
    <d v="2023-09-08T00:00:00"/>
    <s v="22/9: No Warrant WC"/>
    <m/>
    <s v="MK"/>
    <m/>
    <s v="WAI2306786"/>
    <m/>
    <s v="TMSA/231056"/>
    <m/>
    <s v="PAC2310091"/>
    <m/>
    <m/>
    <m/>
    <m/>
    <n v="0"/>
    <s v="Insufficient Budget"/>
    <e v="#REF!"/>
    <x v="0"/>
    <s v="CPPM-LOR"/>
    <n v="84"/>
    <m/>
    <m/>
    <m/>
    <d v="2023-09-07T17:34:44"/>
    <s v="amirul.razak@tm.com.my"/>
    <m/>
    <m/>
    <m/>
    <m/>
    <s v="Unifi"/>
    <x v="2"/>
    <s v="WC ADD FDP TGB (JENDELA) TANGGA BATU (QTR 3)  - CS ,SSTA &amp; SSKA"/>
    <e v="#N/A"/>
    <e v="#N/A"/>
    <m/>
    <m/>
    <m/>
    <m/>
    <m/>
    <m/>
    <m/>
    <m/>
    <m/>
    <m/>
    <s v="939.49"/>
    <s v="Kamariah Binti Kamal"/>
    <s v="'Izzat Sharizan Bin Anuar"/>
    <s v="https://tm365-my.sharepoint.com/personal/badruznasrin_basri_tm_com_my/Documents/Apps/Microsoft%20Forms/CPPM%20LOR%20%20Request%20for%20LOR%20for%20existing%20project/Question/TGB%20C024%20DP0038%20(TRO-1-1100104992)%201597-1,%20JA_Amirul%20Azim%20Bin%20Abd.pdf"/>
    <s v="No Preference"/>
    <m/>
    <m/>
    <m/>
    <m/>
    <m/>
    <m/>
    <m/>
    <m/>
    <m/>
  </r>
  <r>
    <n v="1062"/>
    <s v="Mohd Shahfre Bin Sa'afie"/>
    <s v="8.3 Queried(other) Please fill in Remark"/>
    <m/>
    <s v="LOR cancel by Badruz. Project status pending by LO"/>
    <m/>
    <s v="SB"/>
    <m/>
    <s v="NRP2303189"/>
    <m/>
    <s v="TMCA/232081"/>
    <m/>
    <s v="PAC2311933"/>
    <m/>
    <s v="SB-MUT-0112-TP"/>
    <m/>
    <m/>
    <n v="0"/>
    <s v="Queried - Require More Information From NeC/AND"/>
    <e v="#REF!"/>
    <x v="0"/>
    <s v="CPPM-LOR"/>
    <n v="85"/>
    <m/>
    <m/>
    <m/>
    <d v="2023-09-07T23:29:10"/>
    <s v="azahaari.ansan@tm.com.my"/>
    <m/>
    <m/>
    <m/>
    <m/>
    <s v="TMG"/>
    <x v="1"/>
    <s v="NRP FTTH ADD SPK_C008 FOR JBPM_BALAI BOMBA SEPANG"/>
    <e v="#N/A"/>
    <e v="#N/A"/>
    <m/>
    <m/>
    <m/>
    <m/>
    <m/>
    <m/>
    <m/>
    <m/>
    <m/>
    <m/>
    <s v="12291.13"/>
    <s v="AZAHAARI"/>
    <s v="NOR ASRI"/>
    <s v="https://tm365-my.sharepoint.com/personal/badruznasrin_basri_tm_com_my/_layouts/15/Doc.aspx?sourcedoc=%7BAAC1E956-9DB0-461C-9562-4629B4C6BC7E%7D&amp;file=Std%20Costing%20NRP%20FTTH%20ADD%20SPK_C008%20FOR%20JBPM_BA_Mohd%20Azahaari%20Bin%20Ab.xlsx&amp;action=default&amp;mobileredirect=true"/>
    <s v="No Preference"/>
    <m/>
    <m/>
    <m/>
    <m/>
    <m/>
    <m/>
    <m/>
    <m/>
    <m/>
  </r>
  <r>
    <n v="1063"/>
    <s v="Hasrul Nizam Bin Othman"/>
    <s v="12. Duplicate Request"/>
    <d v="2023-09-23T00:00:00"/>
    <s v="DUPLICATE REQUEST"/>
    <m/>
    <s v="PHG"/>
    <m/>
    <s v="H5G2205680"/>
    <m/>
    <s v="TMEA/221816"/>
    <m/>
    <s v="PAC2222396"/>
    <m/>
    <m/>
    <m/>
    <m/>
    <n v="0"/>
    <s v="PO Issued"/>
    <e v="#REF!"/>
    <x v="0"/>
    <s v="CPPM-LOR"/>
    <n v="86"/>
    <m/>
    <m/>
    <m/>
    <d v="2023-09-08T09:52:51"/>
    <s v="najmi.rahman@tm.com.my"/>
    <m/>
    <m/>
    <m/>
    <m/>
    <s v="TMG"/>
    <x v="0"/>
    <s v="5G FOC (TP) TRM DCKTN0379 AC HOTEL MARRIOTT"/>
    <e v="#N/A"/>
    <e v="#N/A"/>
    <m/>
    <m/>
    <m/>
    <m/>
    <m/>
    <m/>
    <m/>
    <s v="3400038453"/>
    <s v="A&amp;A Megah Sdn Bhd"/>
    <m/>
    <s v="607"/>
    <s v="AHMAD NAJMI BIN A. RAHMAN"/>
    <s v="MUHAMMAD RIDHWAN BIN MOHD RAFI"/>
    <s v="https://tm365-my.sharepoint.com/personal/badruznasrin_basri_tm_com_my/Documents/Apps/Microsoft%20Forms/CPPM%20LOR%20%20Request%20for%20LOR%20for%20existing%20project/Question/Hotel%20Ac%20Marriot_Ahmad%20Najmi%20Bin%20Arah.JPG"/>
    <s v="Got Preference"/>
    <s v="A&amp;A Megah Sdn Bhd"/>
    <s v="FOC FRLE sebelum ini telah dilaksanakan oleh A&amp;A Megah Sdn Bhd"/>
    <s v="3400038453"/>
    <s v="Anro Teguh Sdn Bhd"/>
    <s v="3400038506"/>
    <s v="SD UNGGUL SDN. BHD."/>
    <s v="3400041274"/>
    <m/>
    <m/>
  </r>
  <r>
    <n v="1064"/>
    <s v="Yuhaniz Binti Baidzawi"/>
    <s v="11.0 PO Issued"/>
    <m/>
    <s v="4902147978"/>
    <s v="4902147978"/>
    <s v="PRK"/>
    <m/>
    <s v="NRP2302804"/>
    <m/>
    <s v="TMNA/232204"/>
    <m/>
    <s v="PAC2310637"/>
    <m/>
    <s v="PRK-PIR-0091-TP"/>
    <m/>
    <m/>
    <n v="0"/>
    <s v="PO Issued"/>
    <e v="#REF!"/>
    <x v="0"/>
    <s v="CPPM-LOR"/>
    <n v="87"/>
    <s v="CPQ 567 TMONE"/>
    <s v="P2"/>
    <m/>
    <d v="2023-09-08T10:09:52"/>
    <s v="khairulhafiz.wahab@tm.com.my"/>
    <m/>
    <m/>
    <m/>
    <m/>
    <s v="TMone"/>
    <x v="1"/>
    <s v="NRP FOC PB_F39 SPUR (12C) NID USM_KAMPUS KEJURUTERAAN "/>
    <e v="#N/A"/>
    <e v="#N/A"/>
    <m/>
    <m/>
    <m/>
    <m/>
    <m/>
    <m/>
    <m/>
    <s v="3400038769"/>
    <s v="piracomm "/>
    <m/>
    <s v="11000"/>
    <s v="khairul hafiz bin abdul wahab "/>
    <s v="Mohd Safuan Bin Abu Bakar Rodin "/>
    <s v="https://tm365-my.sharepoint.com/personal/badruznasrin_basri_tm_com_my/Documents/Apps/Microsoft%20Forms/CPPM%20LOR%20%20Request%20for%20LOR%20for%20existing%20project/Question/PLAN%20NRP%20FOC%20PB_F39%20SPUR%20(12C)%20NID%20USM_KAMPUS_Khairul%20Hafiz%20Bin%20Ab.pdf"/>
    <s v="Got Preference"/>
    <s v="piracomm "/>
    <s v=" piracom -contractor already survey the location due to NRP urgency .also have fiber  same place  under lor PRK-PIR-0084-TP. contractor team stay  near parit buntar .easy to mobilized  "/>
    <s v="3400038769"/>
    <s v="proserin "/>
    <s v="3400038775"/>
    <s v="osmania "/>
    <s v="3400039041"/>
    <m/>
    <m/>
  </r>
  <r>
    <n v="1065"/>
    <m/>
    <s v="12. Duplicate Request"/>
    <m/>
    <s v="Duplicate Line 287"/>
    <m/>
    <s v="TRG"/>
    <m/>
    <s v="GOV2305371"/>
    <m/>
    <s v="TMEA/233271"/>
    <m/>
    <s v="PAC2311215"/>
    <m/>
    <m/>
    <m/>
    <m/>
    <n v="0"/>
    <s v="PO Issued"/>
    <e v="#REF!"/>
    <x v="0"/>
    <s v="CPPM-LOR"/>
    <n v="88"/>
    <m/>
    <m/>
    <m/>
    <d v="2023-09-08T10:52:53"/>
    <s v="sarahm@tm.com.my"/>
    <m/>
    <m/>
    <m/>
    <m/>
    <s v="TMone"/>
    <x v="4"/>
    <s v="MYGOVNET FOC SPUR (12C) IPME TG PEJABAT PAROL DAERAH KUALA TRG"/>
    <e v="#N/A"/>
    <e v="#N/A"/>
    <m/>
    <m/>
    <m/>
    <m/>
    <m/>
    <m/>
    <m/>
    <m/>
    <m/>
    <m/>
    <s v="7110"/>
    <s v="Mohd Dasuki Bin Ramli"/>
    <s v="Mohd Farid Bin Amran"/>
    <s v="https://tm365-my.sharepoint.com/personal/badruznasrin_basri_tm_com_my/_layouts/15/Doc.aspx?sourcedoc=%7B72287491-134C-42C2-A68D-A896237E0B26%7D&amp;file=PEJ%20PAROL%20DAERAH%20KT_Siti%20Sarah%20Binti%20Mam.pptx&amp;action=edit&amp;mobileredirect=true"/>
    <s v="No Preference"/>
    <m/>
    <m/>
    <m/>
    <m/>
    <m/>
    <m/>
    <m/>
    <m/>
    <m/>
  </r>
  <r>
    <n v="1066"/>
    <s v="Ahmad Idrus Bin Abdul Talib"/>
    <s v="11.0 PO Issued"/>
    <m/>
    <s v="4902149269"/>
    <m/>
    <s v="PJ"/>
    <m/>
    <s v="NRP2302091"/>
    <m/>
    <s v="TMCA/231650"/>
    <m/>
    <s v="PAC2308961"/>
    <m/>
    <s v="PJ-TRS-0024-TP"/>
    <m/>
    <m/>
    <n v="0"/>
    <s v="PO Issued"/>
    <e v="#REF!"/>
    <x v="0"/>
    <s v="CPPM-LOR"/>
    <n v="89"/>
    <m/>
    <m/>
    <m/>
    <d v="2023-09-08T11:20:03"/>
    <s v="engkuintan@tm.com.my"/>
    <m/>
    <m/>
    <m/>
    <m/>
    <s v="TMG"/>
    <x v="1"/>
    <s v="NRP FOC LTS F83 SPUR 12C VODAFONE FLEX JALAN TIANG U8/93_x000a_"/>
    <e v="#N/A"/>
    <e v="#N/A"/>
    <m/>
    <m/>
    <m/>
    <m/>
    <m/>
    <m/>
    <m/>
    <s v="3400038821"/>
    <s v=" TR SERVICES SDN. BHD."/>
    <m/>
    <s v="15000"/>
    <s v="MUHAMMAD ANUAR BIN ABDULLAH"/>
    <s v="AHMAD ZIKRI BIN IDRIS"/>
    <s v="https://tm365-my.sharepoint.com/personal/badruznasrin_basri_tm_com_my/Documents/Apps/Microsoft%20Forms/CPPM%20LOR%20%20Request%20for%20LOR%20for%20existing%20project/Question/NRP%20F83%20VODAFONE%20JOINT%20(1)%20(1)_Engku%20Intan%20Norazlin.pdf"/>
    <s v="Got Preference"/>
    <s v=" TR SERVICES SDN. BHD."/>
    <s v="TO REPLACE  LOR PJ-TRS-0019-TP. THIS LOR WAS ISSUED BEFORE BUDGET RELEASE. NEED TO DELETE THE CURRENT LOR AND RE-ISSUE NEW TO MEET THE NEW PROJ MANAGEMENT  PROCESS."/>
    <s v="3400038821"/>
    <s v="NIL"/>
    <s v="NIL"/>
    <s v="NIL"/>
    <s v="NIL"/>
    <m/>
    <m/>
  </r>
  <r>
    <n v="1067"/>
    <s v="Amran Bin Ramli"/>
    <s v="11.0 PO Issued"/>
    <d v="2023-09-29T00:00:00"/>
    <s v="4902154147 (5/10/23)"/>
    <s v="4902154147"/>
    <s v="Sabah"/>
    <m/>
    <s v="NRP2302936"/>
    <m/>
    <s v="TMBA/230866"/>
    <m/>
    <s v="PAC2311038"/>
    <m/>
    <s v="TWU/SKN-ANT-0064-TP"/>
    <m/>
    <m/>
    <n v="0"/>
    <s v="PO Issued"/>
    <e v="#REF!"/>
    <x v="0"/>
    <s v="CPPM-LOR"/>
    <n v="90"/>
    <m/>
    <m/>
    <m/>
    <d v="2023-09-08T11:29:01"/>
    <s v="eddie@tm.com.my"/>
    <n v="5794"/>
    <m/>
    <m/>
    <m/>
    <s v="TMG"/>
    <x v="1"/>
    <s v="NRP FTTH ADD TWU_C028 HTP CHUBB TAWAU TB 305 2ND FLOOR LEONG HUA BUILDING,TAWAU"/>
    <e v="#N/A"/>
    <e v="#N/A"/>
    <m/>
    <m/>
    <m/>
    <m/>
    <m/>
    <m/>
    <m/>
    <s v="3400038508"/>
    <s v="ANTAH JUTA SDN BHD"/>
    <m/>
    <s v="4159.16"/>
    <s v="SUHAINA ARIK"/>
    <s v="BING BIN ARING"/>
    <s v="https://tm365-my.sharepoint.com/personal/badruznasrin_basri_tm_com_my/Documents/Apps/Microsoft%20Forms/CPPM%20LOR%20%20Request%20for%20LOR%20for%20existing%20project/Question/HTP%20-%20CHUBB%20TAWAU%20(UNIFI)%20-%20TWU_Eddie%20Chang%20Onn%20Fook.pdf"/>
    <s v="Got Preference"/>
    <s v="ANTAH JUTA SDN BHD"/>
    <s v="LOR TELAH DIBERIKAN OLEH VMM KEPADA ANTAH JUTA SEBELUM INI TAPI TELAH DIBATALKAN SEBAB BELUM ADA BUDGET PADA MASA TERSEBUT."/>
    <s v="3400038508"/>
    <s v="TETAP YAKIN SDN BHD"/>
    <s v="NO"/>
    <s v="EXACT ENGINEERING SDN BHD"/>
    <s v="NO"/>
    <m/>
    <m/>
  </r>
  <r>
    <n v="1068"/>
    <s v="Ts. Khairul Amilin Bin Mohamed Yusof"/>
    <s v="7.0 Pending TP Submission"/>
    <m/>
    <s v="PG-NXS-0546-TP"/>
    <m/>
    <s v="PG"/>
    <m/>
    <s v="RER2200139"/>
    <m/>
    <s v="TMNA/221951"/>
    <m/>
    <s v="PAC2310616"/>
    <m/>
    <s v="PG-NXS-0546-TP"/>
    <m/>
    <m/>
    <n v="0"/>
    <s v="Pending TP Submission"/>
    <e v="#REF!"/>
    <x v="0"/>
    <s v="CPPM-LOR"/>
    <n v="91"/>
    <m/>
    <m/>
    <m/>
    <d v="2023-09-08T11:53:29"/>
    <s v="ahmadfaizal.abdulhamid@tm.com.my"/>
    <m/>
    <m/>
    <m/>
    <m/>
    <s v="Internal GNT"/>
    <x v="3"/>
    <s v="REROUTING GLR CWS PENANG MRT PACKAGE 2_JALAN LEMBAH /JALAN BUKIT DUMBAR_x000a_"/>
    <e v="#N/A"/>
    <e v="#N/A"/>
    <m/>
    <m/>
    <m/>
    <m/>
    <m/>
    <m/>
    <m/>
    <s v="3400039027"/>
    <s v="-KAZAKON SDN. BHD."/>
    <m/>
    <s v="1783095"/>
    <s v="AHMAD FAIZAL BIN ABDUL HAMID"/>
    <s v="MOHD ZAKI BIN AWANG KECHIK"/>
    <s v="https://tm365-my.sharepoint.com/personal/badruznasrin_basri_tm_com_my/Documents/Apps/Microsoft%20Forms/CPPM%20LOR%20%20Request%20for%20LOR%20for%20existing%20project/Question/CWS1%20GLR-compressed_Ahmad%20Faizal%20Bin%20Abd.pdf"/>
    <s v="Got Preference"/>
    <s v="-KAZAKON SDN. BHD."/>
    <s v="FUNNEL ASSIGN DURING AOP ANDPG"/>
    <s v="3400039027"/>
    <s v="NEXUSCORPGROUP SDN. BHD."/>
    <s v="3400038907"/>
    <s v="SPS CORPORATION SDN. BHD."/>
    <s v="3400039035"/>
    <m/>
    <m/>
  </r>
  <r>
    <n v="1069"/>
    <s v="Ahmad Zaki Bin Harris"/>
    <s v="7.0 Pending TP Submission"/>
    <m/>
    <s v="PG-NXS-0547-TP"/>
    <m/>
    <s v="PG"/>
    <m/>
    <s v="RER2200139"/>
    <m/>
    <s v="TMNA/222644"/>
    <m/>
    <s v="PAC2310616"/>
    <m/>
    <s v="PG-NXS-0547-TP"/>
    <m/>
    <m/>
    <n v="0"/>
    <s v="Pending TP Submission"/>
    <e v="#REF!"/>
    <x v="0"/>
    <s v="CPPM-LOR"/>
    <n v="92"/>
    <m/>
    <m/>
    <m/>
    <d v="2023-09-08T11:57:47"/>
    <s v="ahmadfaizal.abdulhamid@tm.com.my"/>
    <m/>
    <m/>
    <m/>
    <m/>
    <s v="Internal GNT"/>
    <x v="3"/>
    <s v="REROUTING GLR FOC PENANG MRT PACKAGE 2_JALAN LEMBAH /JALAN BUKIT DUMBAR_x000a_"/>
    <e v="#N/A"/>
    <e v="#N/A"/>
    <m/>
    <m/>
    <m/>
    <m/>
    <m/>
    <m/>
    <m/>
    <s v="3400039027"/>
    <s v="KAZAKON SDN. BHD."/>
    <m/>
    <s v="896091"/>
    <s v="AHMAD FAIZAL BIN ABDUL HAMID"/>
    <s v="MOHD ZAKI BIN AWANG KECHIK"/>
    <s v="https://tm365-my.sharepoint.com/personal/badruznasrin_basri_tm_com_my/Documents/Apps/Microsoft%20Forms/CPPM%20LOR%20%20Request%20for%20LOR%20for%20existing%20project/Question/FOC%20GLR-compressed_Ahmad%20Faizal%20Bin%20Abd.pdf"/>
    <s v="Got Preference"/>
    <s v="KAZAKON SDN. BHD."/>
    <s v="FUNNEL ASSIGN DURING AOP AND PG"/>
    <s v="3400039027"/>
    <s v="NEXUSCORPGROUP SDN. BHD."/>
    <s v="3400038907"/>
    <s v="SPS CORPORATION SDN. BHD."/>
    <s v="3400039035"/>
    <m/>
    <m/>
  </r>
  <r>
    <n v="1070"/>
    <s v="Ahmad Zaki Bin Harris"/>
    <s v="11.0 PO Issued"/>
    <m/>
    <s v="PG-HTU-0219-TP"/>
    <s v="4902154238"/>
    <s v="PG"/>
    <m/>
    <s v="RER2200139"/>
    <m/>
    <s v="TMNA/231783"/>
    <m/>
    <s v="PAC2310616"/>
    <m/>
    <s v="PG-HTU-0219-TP"/>
    <m/>
    <m/>
    <n v="0"/>
    <s v="PO Issued"/>
    <e v="#REF!"/>
    <x v="0"/>
    <s v="CPPM-LOR"/>
    <n v="93"/>
    <m/>
    <m/>
    <m/>
    <d v="2023-09-08T11:59:36"/>
    <s v="ahmadfaizal.abdulhamid@tm.com.my"/>
    <m/>
    <m/>
    <m/>
    <m/>
    <s v="Internal GNT"/>
    <x v="3"/>
    <s v="REROUTING FTTH ADD GLR_C277M (GLR_008_0090) PANGSAPURI MARIN_x000a_"/>
    <e v="#N/A"/>
    <e v="#N/A"/>
    <m/>
    <m/>
    <m/>
    <m/>
    <m/>
    <m/>
    <m/>
    <m/>
    <m/>
    <m/>
    <s v="24807"/>
    <s v="AHMAD FAIZAL BIN ABDUL HAMID"/>
    <s v="Mohd Hafiz Adli Bin Zinol "/>
    <s v="https://tm365-my.sharepoint.com/personal/badruznasrin_basri_tm_com_my/Documents/Apps/Microsoft%20Forms/CPPM%20LOR%20%20Request%20for%20LOR%20for%20existing%20project/Question/TMNA_231783_Ahmad%20Faizal%20Bin%20Abd.pdf"/>
    <s v="No Preference"/>
    <m/>
    <m/>
    <m/>
    <m/>
    <m/>
    <m/>
    <m/>
    <m/>
    <m/>
  </r>
  <r>
    <n v="1071"/>
    <s v="Ahmad Zaki Bin Harris"/>
    <s v="7.0 Pending TP Submission"/>
    <m/>
    <s v="PG-SPS-0536-TP"/>
    <m/>
    <s v="PG"/>
    <m/>
    <s v="RER2200139"/>
    <m/>
    <s v="TMNA/231835"/>
    <m/>
    <s v="PAC2310616"/>
    <m/>
    <s v="PG-SPS-0536-TP"/>
    <m/>
    <m/>
    <n v="0"/>
    <s v="Pending TP Submission"/>
    <e v="#REF!"/>
    <x v="0"/>
    <s v="CPPM-LOR"/>
    <n v="94"/>
    <m/>
    <m/>
    <m/>
    <d v="2023-09-08T12:03:47"/>
    <s v="ahmadfaizal.abdulhamid@tm.com.my"/>
    <m/>
    <m/>
    <m/>
    <m/>
    <s v="Internal GNT"/>
    <x v="3"/>
    <s v="REROUTING FTTH NEW GLR_C834M (GLR_904) BLOK 3C N PARK CONDOMINIUM_x000a_"/>
    <e v="#N/A"/>
    <e v="#N/A"/>
    <m/>
    <m/>
    <m/>
    <m/>
    <m/>
    <m/>
    <m/>
    <m/>
    <m/>
    <m/>
    <s v="73090"/>
    <s v="AHMAD FAIZAL BIN ABDUL HAMID"/>
    <s v="Mohd Hafiz Adli Bin Zinol "/>
    <s v="https://tm365-my.sharepoint.com/personal/badruznasrin_basri_tm_com_my/Documents/Apps/Microsoft%20Forms/CPPM%20LOR%20%20Request%20for%20LOR%20for%20existing%20project/Question/TMNA_231835-compressed_Ahmad%20Faizal%20Bin%20Abd.pdf"/>
    <s v="No Preference"/>
    <m/>
    <m/>
    <m/>
    <m/>
    <m/>
    <m/>
    <m/>
    <m/>
    <m/>
  </r>
  <r>
    <n v="1072"/>
    <s v="Ahmad Zaki Bin Harris"/>
    <s v="7.0 Pending TP Submission"/>
    <m/>
    <s v="PG-RAZ-0329-TP"/>
    <m/>
    <s v="PG"/>
    <m/>
    <s v="RER2200139"/>
    <m/>
    <s v="TMNA/231839"/>
    <m/>
    <s v="PAC2310616"/>
    <m/>
    <s v="PG-RAZ-0329-TP"/>
    <m/>
    <m/>
    <n v="0"/>
    <s v="Pending TP Submission"/>
    <e v="#REF!"/>
    <x v="0"/>
    <s v="CPPM-LOR"/>
    <n v="95"/>
    <m/>
    <m/>
    <m/>
    <d v="2023-09-08T12:05:46"/>
    <s v="ahmadfaizal.abdulhamid@tm.com.my"/>
    <m/>
    <m/>
    <m/>
    <m/>
    <s v="Internal GNT"/>
    <x v="3"/>
    <s v="REROUTING FTTH NEW  GLR_C387M (GLR_920) BLOK 3 CENTURY BAY_x000a_"/>
    <e v="#N/A"/>
    <e v="#N/A"/>
    <m/>
    <m/>
    <m/>
    <m/>
    <m/>
    <m/>
    <m/>
    <m/>
    <m/>
    <m/>
    <s v="41486"/>
    <s v="AHMAD FAIZAL BIN ABDUL HAMID"/>
    <s v="Mohd Hafiz Adli Bin Zinol "/>
    <s v="https://tm365-my.sharepoint.com/personal/badruznasrin_basri_tm_com_my/Documents/Apps/Microsoft%20Forms/CPPM%20LOR%20%20Request%20for%20LOR%20for%20existing%20project/Question/TMNA_231839-compressed_Ahmad%20Faizal%20Bin%20Abd.pdf"/>
    <s v="No Preference"/>
    <m/>
    <m/>
    <m/>
    <m/>
    <m/>
    <m/>
    <m/>
    <m/>
    <m/>
  </r>
  <r>
    <n v="1073"/>
    <s v="Ts. Khairul Amilin Bin Mohamed Yusof"/>
    <s v="11.0 PO Issued"/>
    <m/>
    <s v="PG-IKT-0066-TP"/>
    <m/>
    <s v="PG"/>
    <m/>
    <s v="RER2200139"/>
    <m/>
    <s v="TMNA/231840"/>
    <m/>
    <s v="PAC2310616"/>
    <m/>
    <s v="PG-IKT-0066-TP"/>
    <m/>
    <m/>
    <n v="0"/>
    <s v="PO Issued"/>
    <e v="#REF!"/>
    <x v="0"/>
    <s v="CPPM-LOR"/>
    <n v="96"/>
    <m/>
    <m/>
    <m/>
    <d v="2023-09-08T12:07:30"/>
    <s v="ahmadfaizal.abdulhamid@tm.com.my"/>
    <m/>
    <m/>
    <m/>
    <m/>
    <s v="Internal GNT"/>
    <x v="3"/>
    <s v="REROUTING FTTH NEW GLR_C388M (GLR_921) BLOK 97 JALAN SUNGAI DUA_x000a_"/>
    <e v="#N/A"/>
    <e v="#N/A"/>
    <m/>
    <m/>
    <m/>
    <m/>
    <m/>
    <m/>
    <m/>
    <m/>
    <m/>
    <m/>
    <s v="47466"/>
    <s v="AHMAD FAIZAL BIN ABDUL HAMID"/>
    <s v="Mohd Hafiz Adli Bin Zinol "/>
    <s v="https://tm365-my.sharepoint.com/personal/badruznasrin_basri_tm_com_my/Documents/Apps/Microsoft%20Forms/CPPM%20LOR%20%20Request%20for%20LOR%20for%20existing%20project/Question/TMNA_231840_Ahmad%20Faizal%20Bin%20Abd.pdf"/>
    <s v="No Preference"/>
    <m/>
    <m/>
    <m/>
    <m/>
    <m/>
    <m/>
    <m/>
    <m/>
    <m/>
  </r>
  <r>
    <n v="1074"/>
    <s v="Ts. Khairul Amilin Bin Mohamed Yusof"/>
    <s v="11.0 PO Issued"/>
    <d v="2023-09-25T00:00:00"/>
    <s v=""/>
    <s v="4902153332"/>
    <s v="PG"/>
    <m/>
    <s v="RER2200139"/>
    <m/>
    <s v="TMNA/231842"/>
    <m/>
    <s v="PAC2310616"/>
    <m/>
    <s v="PG-KAE-0135-TP"/>
    <m/>
    <m/>
    <n v="0"/>
    <s v="PO Issued"/>
    <e v="#REF!"/>
    <x v="0"/>
    <s v="CPPM-LOR"/>
    <n v="97"/>
    <m/>
    <m/>
    <m/>
    <d v="2023-09-08T12:08:47"/>
    <s v="ahmadfaizal.abdulhamid@tm.com.my"/>
    <m/>
    <m/>
    <m/>
    <m/>
    <s v="Internal GNT"/>
    <x v="3"/>
    <s v="REROUTING FTTH NEW GLR_C390M (GLR_947) SUNNY POINT COMPLEX_x000a_"/>
    <e v="#N/A"/>
    <e v="#N/A"/>
    <m/>
    <m/>
    <m/>
    <m/>
    <m/>
    <m/>
    <m/>
    <m/>
    <m/>
    <m/>
    <s v="26967"/>
    <s v="AHMAD FAIZAL BIN ABDUL HAMID"/>
    <s v="Mohd Hafiz Adli Bin Zinol "/>
    <s v="https://tm365-my.sharepoint.com/personal/badruznasrin_basri_tm_com_my/Documents/Apps/Microsoft%20Forms/CPPM%20LOR%20%20Request%20for%20LOR%20for%20existing%20project/Question/TMNA_231842_Ahmad%20Faizal%20Bin%20Abd.pdf"/>
    <s v="No Preference"/>
    <m/>
    <m/>
    <m/>
    <m/>
    <m/>
    <m/>
    <m/>
    <m/>
    <m/>
  </r>
  <r>
    <n v="1075"/>
    <s v="Ts. Khairul Amilin Bin Mohamed Yusof"/>
    <s v="11.0 PO Issued"/>
    <m/>
    <s v="4901869775"/>
    <m/>
    <s v="PG"/>
    <m/>
    <s v="RER2100133"/>
    <m/>
    <s v="TMNA/220635"/>
    <m/>
    <s v="PAC2203739"/>
    <m/>
    <s v="PG-AGG-0142-TP"/>
    <m/>
    <m/>
    <n v="0"/>
    <s v="PO Issued"/>
    <e v="#REF!"/>
    <x v="0"/>
    <s v="CPPM-LOR"/>
    <n v="98"/>
    <m/>
    <m/>
    <m/>
    <d v="2023-09-08T12:20:02"/>
    <s v="ahmadfaizal.abdulhamid@tm.com.my"/>
    <m/>
    <m/>
    <m/>
    <m/>
    <s v="Internal GNT"/>
    <x v="3"/>
    <s v="REROUTING BM CWS (8W) JLN ALMA/BUKIT MINYAK (JKR)_x000a_"/>
    <e v="#N/A"/>
    <e v="#N/A"/>
    <m/>
    <m/>
    <m/>
    <m/>
    <m/>
    <m/>
    <m/>
    <s v="3400038496"/>
    <s v="AG GLOBAL VENTURE SDN. BHD."/>
    <m/>
    <s v="86489"/>
    <s v="AHMAD FAIZAL BIN ABDUL HAMID"/>
    <s v="MOHD ZAKI BIN AWANG KECHIK"/>
    <s v="https://tm365-my.sharepoint.com/personal/badruznasrin_basri_tm_com_my/Documents/Apps/Microsoft%20Forms/CPPM%20LOR%20%20Request%20for%20LOR%20for%20existing%20project/Question/WhatsApp%20Image%202023-09-08%20at%2012.19.21_Ahmad%20Faizal%20Bin%20Abd.jpg"/>
    <s v="Got Preference"/>
    <s v="AG GLOBAL VENTURE SDN. BHD."/>
    <s v="EXISTING NEC ONSITE"/>
    <s v="3400038496"/>
    <s v="NA"/>
    <s v="NA"/>
    <s v="NA"/>
    <s v="NA"/>
    <m/>
    <m/>
  </r>
  <r>
    <n v="1076"/>
    <m/>
    <s v="6.2 LOR Approved in Vprime"/>
    <d v="2023-09-13T00:00:00"/>
    <s v=""/>
    <m/>
    <s v="Sabah"/>
    <m/>
    <s v="RER2300059"/>
    <m/>
    <s v="P7S062301061"/>
    <m/>
    <s v="PAC2311387"/>
    <m/>
    <s v="TWU/SKN-EXT-0764-TP"/>
    <m/>
    <m/>
    <n v="0"/>
    <s v="LOR Issued"/>
    <e v="#REF!"/>
    <x v="0"/>
    <s v="CPPM-LOR"/>
    <n v="99"/>
    <m/>
    <m/>
    <m/>
    <d v="2023-09-08T12:24:55"/>
    <s v="eddie@tm.com.my"/>
    <n v="0"/>
    <m/>
    <m/>
    <m/>
    <s v="Internal GNT"/>
    <x v="3"/>
    <s v="RELOCATION TM INFRA AT KM 5 JALAN BUBUL, SEMPORNA"/>
    <e v="#N/A"/>
    <e v="#N/A"/>
    <m/>
    <m/>
    <m/>
    <m/>
    <m/>
    <m/>
    <m/>
    <s v="3400039079"/>
    <s v="EXACT ENGINNERING SDN BHD"/>
    <m/>
    <s v="155501.65"/>
    <s v="SUHAINA ARIK"/>
    <s v="MOHARAM B. MAHARO"/>
    <s v="https://tm365-my.sharepoint.com/personal/badruznasrin_basri_tm_com_my/Documents/Apps/Microsoft%20Forms/CPPM%20LOR%20%20Request%20for%20LOR%20for%20existing%20project/Question/GAMBAR%20SITE%20RELECATION%20JLN%20BUBUL%20SEMPORNA_Eddie%20Chang%20Onn%20Fook.pdf"/>
    <s v="Got Preference"/>
    <s v="EXACT ENGINNERING SDN BHD"/>
    <s v="PRE-LOR TELAH DIBERIKAN KEPADA EXACT ENGINEERING SEBELUM INI OLEH VMM"/>
    <s v="3400039079"/>
    <s v="TETAP YAKIN SB BHD"/>
    <s v="NO"/>
    <s v="ANTAH JUTA "/>
    <s v="NO"/>
    <m/>
    <m/>
  </r>
  <r>
    <n v="1077"/>
    <s v="Muhammad Nur Haimi Bin Amdan"/>
    <s v="12. Duplicate Request"/>
    <m/>
    <s v=""/>
    <m/>
    <s v="ST"/>
    <m/>
    <s v="QUA2300087"/>
    <m/>
    <s v="TMCA/232125"/>
    <m/>
    <s v="PAC2312160"/>
    <m/>
    <m/>
    <m/>
    <m/>
    <n v="0"/>
    <s v="PO Issued"/>
    <e v="#REF!"/>
    <x v="0"/>
    <s v="CPPM-LOR"/>
    <n v="100"/>
    <m/>
    <m/>
    <m/>
    <d v="2023-09-08T17:33:38"/>
    <s v="fahrorazi.samsuri@tm.com.my"/>
    <m/>
    <m/>
    <m/>
    <m/>
    <s v="Internal GNT"/>
    <x v="3"/>
    <s v="REPLACE 4 NEW MANHOLE R2A AND DUCT WAY TO EXISTING MANHOLE AT PERSIARAN MAHKOTA CHERAS 1, SELANGOR"/>
    <e v="#N/A"/>
    <e v="#N/A"/>
    <m/>
    <m/>
    <m/>
    <m/>
    <m/>
    <m/>
    <m/>
    <s v=" 013 2576420"/>
    <s v="PCOM TECHNOLOGIES SDN. BHD"/>
    <m/>
    <s v="221772.34"/>
    <s v="Lin Panqian"/>
    <s v="Mohamad Afizan Bin Supar"/>
    <s v="https://tm365-my.sharepoint.com/personal/badruznasrin_basri_tm_com_my/Documents/Apps/Microsoft%20Forms/CPPM%20LOR%20%20Request%20for%20LOR%20for%20existing%20project/Question/Location_Mohd%20Fahrorazi%20Bin%20S.JPG"/>
    <s v="Got Preference"/>
    <s v="PCOM TECHNOLOGIES SDN. BHD"/>
    <s v="Urgent project: This NEC have four teams. This project aims to address four RWO incident cases; A2B0718020, A2B092103956, 84, A2B082204408"/>
    <s v=" 013 2576420"/>
    <s v="KUMPULAN ABEX SDN. BHD"/>
    <s v="010-253 7664"/>
    <s v="NEXUSCORPGROUP SDN. BHD"/>
    <s v="019- 2255827"/>
    <m/>
    <m/>
  </r>
  <r>
    <n v="1078"/>
    <s v="Mohd Nasharulhisham Bin Mohd Nasir"/>
    <s v="12. Duplicate Request"/>
    <d v="2023-09-18T00:00:00"/>
    <s v=""/>
    <m/>
    <s v="ST"/>
    <m/>
    <s v="GOV2301286"/>
    <m/>
    <s v="TMCA/231226"/>
    <m/>
    <s v="PAC2306090"/>
    <m/>
    <m/>
    <m/>
    <m/>
    <n v="0"/>
    <s v="PO Issued"/>
    <e v="#REF!"/>
    <x v="0"/>
    <s v="CPPM-LOR"/>
    <n v="101"/>
    <m/>
    <m/>
    <m/>
    <d v="2023-09-08T17:42:30"/>
    <s v="sazrilanwar@tm.com.my"/>
    <m/>
    <m/>
    <m/>
    <m/>
    <s v="TMone"/>
    <x v="4"/>
    <s v="NRP FOC WMU F025-F026 MYGOV*NET-MOD - MARKAS 4 DIVISYEN SETAPAK KEM WARDIEBURN -(IPME) - WMU"/>
    <e v="#N/A"/>
    <e v="#N/A"/>
    <m/>
    <m/>
    <m/>
    <m/>
    <m/>
    <m/>
    <m/>
    <s v="3400038918"/>
    <s v="PCOM TECHNOLOGIES SDN. BHD."/>
    <m/>
    <s v="11500"/>
    <s v="Siti Sazlinda Binti Samsudin"/>
    <s v="Muhammad Syafiq Bin Mahyudin"/>
    <s v="https://tm365-my.sharepoint.com/personal/badruznasrin_basri_tm_com_my/Documents/Apps/Microsoft%20Forms/CPPM%20LOR%20%20Request%20for%20LOR%20for%20existing%20project/Question/PELAN%20LOKASI%20MARKAS%204_Sazril%20Anwar%20Bin%20Zul.pdf"/>
    <s v="Got Preference"/>
    <s v="PCOM TECHNOLOGIES SDN. BHD."/>
    <s v="high in contract balance and familiar to that area"/>
    <s v="3400038918"/>
    <s v="KUMPULAN ABEX SDN. BHD."/>
    <s v="3400039045"/>
    <s v="NEXUSCORPGROUP SDN. BHD. "/>
    <s v="3400038905 "/>
    <m/>
    <m/>
  </r>
  <r>
    <n v="1079"/>
    <s v="Mohd Nasharulhisham Bin Mohd Nasir"/>
    <s v="12. Duplicate Request"/>
    <d v="2023-09-26T00:00:00"/>
    <s v="4902148782"/>
    <m/>
    <s v="ST"/>
    <m/>
    <s v="H5G2202080"/>
    <m/>
    <s v="TMCA/223128"/>
    <m/>
    <s v="PAC2209165"/>
    <m/>
    <s v="ST-ABX-0130-TP"/>
    <m/>
    <m/>
    <n v="0"/>
    <s v="PO Issued"/>
    <e v="#REF!"/>
    <x v="0"/>
    <s v="CPPM-LOR"/>
    <n v="102"/>
    <m/>
    <m/>
    <m/>
    <d v="2023-09-08T22:22:01"/>
    <s v="tarmizi.ibrahim@tm.com.my"/>
    <m/>
    <m/>
    <m/>
    <m/>
    <s v="TMG"/>
    <x v="0"/>
    <s v="5G DNB DWKUL0206 FOC BAT_F039-F040 48C JLNLINGKARANTENGAH2"/>
    <e v="#N/A"/>
    <e v="#N/A"/>
    <m/>
    <m/>
    <m/>
    <m/>
    <m/>
    <m/>
    <m/>
    <s v="3400039045"/>
    <s v="kabex"/>
    <m/>
    <s v="33000"/>
    <s v="mohd fakhri"/>
    <s v="mohd harussani "/>
    <s v="https://tm365-my.sharepoint.com/personal/badruznasrin_basri_tm_com_my/Documents/Apps/Microsoft%20Forms/CPPM%20LOR%20%20Request%20for%20LOR%20for%20existing%20project/Question/PLAN5GBAT_Muhamad%20Tarmizi%20Bin.pdf"/>
    <s v="Got Preference"/>
    <s v="kabex"/>
    <s v="this NEC done job 5G using same joint &amp; way"/>
    <s v="3400039045"/>
    <s v="pcom"/>
    <s v="this NEC done job 5G using same joint &amp; way"/>
    <s v="nexus"/>
    <s v="this NEC done job 5G using same joint &amp; way"/>
    <m/>
    <m/>
  </r>
  <r>
    <n v="1080"/>
    <s v="Ilman Afif Bin Zulkifli"/>
    <s v="10.0 Sent to CPA for PR Creation"/>
    <m/>
    <m/>
    <m/>
    <s v="Sarawak"/>
    <m/>
    <s v="NRP2204251"/>
    <m/>
    <s v="TMWA/237035"/>
    <m/>
    <s v="PAC2303528 "/>
    <m/>
    <s v="MR/BIN-DAN-0079-TP"/>
    <m/>
    <m/>
    <n v="0"/>
    <s v="PR Creation"/>
    <e v="#REF!"/>
    <x v="0"/>
    <s v="CPPM-LOR"/>
    <n v="103"/>
    <m/>
    <m/>
    <m/>
    <d v="2023-09-08T22:55:01"/>
    <s v="jimbai.abik@tm.com.my"/>
    <m/>
    <m/>
    <m/>
    <m/>
    <s v="TMG"/>
    <x v="1"/>
    <s v="FOC BLU-LLA_96C_J SPUR 24C/12C FOR JEN1_1528, RUMAH RIGGIE (LLA NODE)"/>
    <e v="#N/A"/>
    <e v="#N/A"/>
    <m/>
    <m/>
    <m/>
    <m/>
    <m/>
    <m/>
    <m/>
    <s v="3400039075"/>
    <s v="DANAWA DESA NETWORKS SDN BHD"/>
    <m/>
    <s v="166296.21"/>
    <s v="Bun Katan"/>
    <s v="Mohd.Carroll Nizam Bin Ismail "/>
    <s v="https://tm365-my.sharepoint.com/personal/badruznasrin_basri_tm_com_my/_layouts/15/Doc.aspx?sourcedoc=%7B8D5EEB1E-5AFC-40A9-A1B3-23547139D338%7D&amp;file=Std_Costing_AWP_5G_Turnkey_CNCLite_forCNC_V1_Jimbai%20Anak%20Abik%20Jim.xlsx&amp;action=default&amp;mobileredirect=true"/>
    <s v="Got Preference"/>
    <s v="DANAWA DESA NETWORKS SDN BHD"/>
    <s v="Contract Value valid &amp; Team member available &amp; enough &amp; able to complete project within timeline given."/>
    <s v="3400039075"/>
    <s v="EP SINAR (M) SDN. BHD."/>
    <s v="3400039053"/>
    <s v="EMAX SYNERGY SDN. BHD."/>
    <s v="3400038871"/>
    <m/>
    <m/>
  </r>
  <r>
    <n v="1081"/>
    <s v="Ahmad Zaki Bin Harris"/>
    <s v="11.0 PO Issued"/>
    <m/>
    <s v="4902150487"/>
    <m/>
    <s v="KD/PR "/>
    <m/>
    <s v="GOV2305400"/>
    <m/>
    <s v="TMNA/232629"/>
    <m/>
    <s v="PAC2311923"/>
    <m/>
    <s v="KD/PL-KAE-0267-T"/>
    <m/>
    <m/>
    <n v="0"/>
    <s v="PO Issued"/>
    <e v="#REF!"/>
    <x v="0"/>
    <s v="CPPM-LOR"/>
    <n v="104"/>
    <m/>
    <m/>
    <m/>
    <d v="2023-09-10T12:19:22"/>
    <s v="iqbal.nizam@tm.com.my"/>
    <m/>
    <m/>
    <m/>
    <m/>
    <s v="TMone"/>
    <x v="4"/>
    <s v="MYGOV*NET FTTH ADD TIE FDP KM_C046_DP0001 PEJABAT KESIHATAN DAERAH KULIM II (SDWAN FTTH)"/>
    <e v="#N/A"/>
    <e v="#N/A"/>
    <m/>
    <m/>
    <m/>
    <m/>
    <m/>
    <m/>
    <m/>
    <s v="3400038600"/>
    <s v="KAE EMPIRE (M) SDN. BHD."/>
    <m/>
    <s v="6000"/>
    <s v="Muhammad Iqbal Bin Mohd Nizam"/>
    <s v="ADNAN BIN OSMAN"/>
    <s v="https://tm365-my.sharepoint.com/personal/badruznasrin_basri_tm_com_my/_layouts/15/Doc.aspx?sourcedoc=%7B1635B054-5CA9-4E12-8E06-88468824BB63%7D&amp;file=SLD%20GOV2305400_Muhammad%20Iqbal%20Bin%20M.xlsx&amp;action=default&amp;mobileredirect=true"/>
    <s v="Got Preference"/>
    <s v="KAE EMPIRE (M) SDN. BHD."/>
    <s v="FDC &amp; MAIN DP BY KAE EMPIRE (M) SDN. BHD."/>
    <s v="3400038600"/>
    <s v="TECHNIK SCHIFF ENGINEERING SOLUTION"/>
    <s v="3400038805"/>
    <s v="MTK COMMUNICATION SDN. BHD."/>
    <s v="3400038992"/>
    <m/>
    <m/>
  </r>
  <r>
    <n v="1082"/>
    <s v="Amran Bin Ramli"/>
    <s v="11.0 PO Issued"/>
    <d v="2023-09-29T00:00:00"/>
    <s v="4902152061 (29/9/23)"/>
    <s v="4902152061"/>
    <s v="Sabah"/>
    <m/>
    <s v="GOV2305212"/>
    <m/>
    <s v="TMBA/230915"/>
    <m/>
    <s v="PAC2311657"/>
    <m/>
    <s v="KKPBLB-NNZ-0040-TP"/>
    <m/>
    <m/>
    <n v="0"/>
    <s v="PO Issued"/>
    <e v="#REF!"/>
    <x v="0"/>
    <s v="CPPM-LOR"/>
    <n v="105"/>
    <m/>
    <m/>
    <m/>
    <d v="2023-09-10T20:22:52"/>
    <s v="norayuniali@tm.com.my"/>
    <m/>
    <n v="32461.52"/>
    <m/>
    <m/>
    <s v="TMone"/>
    <x v="4"/>
    <s v="MYGOV*NET-KPKT (JBPM)-BALAI BOMBA DAN PENYELAMAT NABAWAN(IPME)-NBN"/>
    <e v="#N/A"/>
    <e v="#N/A"/>
    <m/>
    <m/>
    <m/>
    <m/>
    <m/>
    <m/>
    <m/>
    <m/>
    <s v="NINAZ TELCO SDN BHD"/>
    <m/>
    <s v="59630.38"/>
    <s v="Fredoline Bin Nasir Kirong"/>
    <s v="Iyann De Bryann"/>
    <s v="https://tm365-my.sharepoint.com/personal/badruznasrin_basri_tm_com_my/_layouts/15/Doc.aspx?sourcedoc=%7B1A6555D0-F56D-49A8-8D40-8053CC2DE3EB%7D&amp;file=BOMBA%20NABAWAN_Norayuni%20Binti%20Ali.pptx&amp;action=edit&amp;mobileredirect=true"/>
    <s v="No Preference"/>
    <s v="NINAZ TELCO SDN BHD"/>
    <m/>
    <m/>
    <m/>
    <m/>
    <m/>
    <m/>
    <m/>
    <m/>
  </r>
  <r>
    <n v="1083"/>
    <s v="Hasrul Nizam Bin Othman"/>
    <s v="11.0 PO Issued"/>
    <d v="2023-10-06T00:00:00"/>
    <s v="PO issued"/>
    <s v="4902154945"/>
    <s v="PHG"/>
    <m/>
    <s v="RER2300079"/>
    <m/>
    <s v="TMEA/230759"/>
    <m/>
    <s v="PAC2311489"/>
    <m/>
    <s v="PHG-GET-0648-TP"/>
    <m/>
    <m/>
    <n v="0"/>
    <s v="PO Issued"/>
    <e v="#REF!"/>
    <x v="0"/>
    <s v="CPPM-LOR"/>
    <n v="106"/>
    <m/>
    <m/>
    <m/>
    <d v="2023-09-11T00:00:00"/>
    <s v="arzaidi@tm.com.my"/>
    <m/>
    <m/>
    <m/>
    <m/>
    <s v="Internal GNT"/>
    <x v="3"/>
    <s v="REROUTING RMK12 KAK FOC (TP) CSR SERTIK KE LPT - KAK"/>
    <e v="#N/A"/>
    <e v="#N/A"/>
    <m/>
    <m/>
    <m/>
    <m/>
    <m/>
    <m/>
    <m/>
    <m/>
    <m/>
    <m/>
    <n v="37811.4"/>
    <s v="Ahmad Riduan Bin Mohd Azmudin "/>
    <s v="Mohd Fitri Bin Md Zain"/>
    <s v="https://tm365-my.sharepoint.com/personal/badruznasrin_basri_tm_com_my/Documents/Apps/Microsoft%20Forms/CPPM%20LOR%20%20Request%20for%20LOR%20for%20existing%20project/Question/Paper%20Rerouting%20RMK12%20CSR%20Sertik%20v3_Zaidi%20Bin%20Abdul%20Rahm.pdf"/>
    <s v="No Preference"/>
    <m/>
    <m/>
    <m/>
    <m/>
    <m/>
    <m/>
    <m/>
    <m/>
    <m/>
  </r>
  <r>
    <n v="1084"/>
    <s v="Zubaidah Binti Ya"/>
    <s v="11.0 PO Issued"/>
    <m/>
    <s v="4902149578"/>
    <s v="4902149578"/>
    <s v="SB"/>
    <m/>
    <s v="NRP2302973"/>
    <m/>
    <s v="TMCA/231979"/>
    <m/>
    <s v="PAC2311441"/>
    <m/>
    <s v="SB-RIT-0070-TP"/>
    <m/>
    <m/>
    <n v="0"/>
    <s v="PO Issued"/>
    <e v="#REF!"/>
    <x v="0"/>
    <s v="CPPM-LOR"/>
    <n v="107"/>
    <m/>
    <m/>
    <m/>
    <d v="2023-09-11T00:00:00"/>
    <s v="atirah.razak@tm.com.my"/>
    <m/>
    <m/>
    <m/>
    <m/>
    <s v="TMone"/>
    <x v="1"/>
    <s v="NRP T.CORE FOC BB F06 NID TIP TOP MEAT SDN BHD"/>
    <e v="#N/A"/>
    <e v="#N/A"/>
    <m/>
    <m/>
    <m/>
    <m/>
    <m/>
    <m/>
    <m/>
    <n v="3400038930"/>
    <s v="RITES SDN. BHD.RITES SDN. BHD."/>
    <m/>
    <n v="3000"/>
    <s v="YUHANIZ BINTI BAIDZAWI"/>
    <s v="HELME BIN MEHAT"/>
    <s v="https://tm365-my.sharepoint.com/personal/badruznasrin_basri_tm_com_my/Documents/Apps/Microsoft%20Forms/CPPM%20LOR%20%20Request%20for%20LOR%20for%20existing%20project/Question/PELAN%20ESS%20BB%20F06%20TIP%20TOP%20MEAT%20SDN%20BHD%20-%202_Siti%20Atirah%20Razak.pdf"/>
    <s v="Got Preference"/>
    <s v="RITES SDN. BHD.RITES SDN. BHD."/>
    <s v="Contractor available and near to project site"/>
    <n v="3400038930"/>
    <s v="-"/>
    <s v="-"/>
    <s v="-"/>
    <s v="-"/>
    <m/>
    <m/>
  </r>
  <r>
    <n v="1085"/>
    <s v="Hasrul Nizam Bin Othman"/>
    <s v="12. Duplicate Request"/>
    <d v="2023-09-23T00:00:00"/>
    <s v="DUPLICATE REQUEST"/>
    <m/>
    <s v="PHG"/>
    <m/>
    <s v="RER1950085"/>
    <m/>
    <s v="TMEA/231412"/>
    <m/>
    <s v="PAC2311474"/>
    <m/>
    <m/>
    <m/>
    <m/>
    <n v="0"/>
    <s v="PO Issued"/>
    <e v="#REF!"/>
    <x v="0"/>
    <s v="CPPM-LOR"/>
    <n v="108"/>
    <m/>
    <m/>
    <m/>
    <d v="2023-09-11T00:00:00"/>
    <s v="arzaidi@tm.com.my"/>
    <m/>
    <m/>
    <m/>
    <m/>
    <s v="Internal GNT"/>
    <x v="3"/>
    <s v="REROUTING FOC ACCESS PE-SG.MIANG (FIBER OPTIC CABLE SPUR)"/>
    <e v="#N/A"/>
    <e v="#N/A"/>
    <m/>
    <m/>
    <m/>
    <m/>
    <m/>
    <m/>
    <m/>
    <n v="3400038506"/>
    <s v="ANRO TEGUH SDN. BHD."/>
    <m/>
    <n v="34477.4"/>
    <s v="Siti Maizatuakma Binti Mohd Loso "/>
    <s v="Hamizi Bin Bakar"/>
    <s v="https://tm365-my.sharepoint.com/personal/badruznasrin_basri_tm_com_my/Documents/Apps/Microsoft%20Forms/CPPM%20LOR%20%20Request%20for%20LOR%20for%20existing%20project/Question/Paper%20Access%20Migration%20of%20Cabinet%20at%20SG%20MIANG_Zaidi%20Bin%20Abdul%20Rahm.pdf"/>
    <s v="Got Preference"/>
    <s v="ANRO TEGUH SDN. BHD."/>
    <s v="This Project is part of the main DSide migration project that has been done by Anro teguh. "/>
    <n v="3400038506"/>
    <s v="En.Hanif"/>
    <s v="012 9452102"/>
    <s v="En.Ramli"/>
    <s v="017 7282786"/>
    <m/>
    <m/>
  </r>
  <r>
    <n v="1086"/>
    <s v="Mohd Shahfre Bin Sa'afie"/>
    <s v="12. Duplicate Request"/>
    <m/>
    <s v="4902149583"/>
    <s v="4902149583"/>
    <s v="SB"/>
    <m/>
    <s v="NRP2302077"/>
    <m/>
    <s v="TMCA/231677"/>
    <m/>
    <s v="PAC2309010"/>
    <m/>
    <s v="SB-PKR-1308-TP"/>
    <m/>
    <m/>
    <n v="0"/>
    <s v="PO Issued"/>
    <e v="#REF!"/>
    <x v="0"/>
    <s v="CPPM-LOR"/>
    <n v="109"/>
    <m/>
    <m/>
    <m/>
    <d v="2023-09-11T00:00:00"/>
    <s v="adzeem.aziz@tm.com.my"/>
    <m/>
    <m/>
    <m/>
    <m/>
    <s v="TMone"/>
    <x v="1"/>
    <s v="NRP T.CORE FOC PID F16 BOUSTEAD PETROLEUM MARKETING SDN BHD PULAU LUMUT"/>
    <e v="#N/A"/>
    <e v="#N/A"/>
    <m/>
    <m/>
    <m/>
    <m/>
    <m/>
    <m/>
    <m/>
    <n v="3400038998"/>
    <s v="PAKARCOM SDN BHD"/>
    <m/>
    <n v="3000"/>
    <s v="MOHD FAIZAL BIN RAZALI"/>
    <s v="ZAWAWI BIN ABDUL RAHMAN"/>
    <s v="https://tm365-my.sharepoint.com/personal/badruznasrin_basri_tm_com_my/Documents/Apps/Microsoft%20Forms/CPPM%20LOR%20%20Request%20for%20LOR%20for%20existing%20project/Question/PLAN%20NRP%20T.CORE%20FOC%20PID%20F16%20BOUSTEAD%20PETROLEU_Muhammad%20Nur%20Adzeem.pdf"/>
    <s v="Got Preference"/>
    <s v="PAKARCOM SDN BHD"/>
    <s v="Need to assign Pakarcom to do works in Westport due to permit approval already available for Pakarcom"/>
    <n v="3400038998"/>
    <s v="-"/>
    <s v="-"/>
    <s v="-"/>
    <s v="-"/>
    <m/>
    <m/>
  </r>
  <r>
    <n v="1087"/>
    <s v="Radeen Harris Bin Mohamad Zakaria"/>
    <s v="12. Not Required PO / LOR"/>
    <d v="2023-09-23T00:00:00"/>
    <s v="23/9: TP submission. 26/9 TP submit.29/9 wrongly assign PAC no"/>
    <m/>
    <s v="MK"/>
    <m/>
    <s v="QUA2300030"/>
    <m/>
    <s v="TMSC/230069"/>
    <m/>
    <s v="PAC2311466"/>
    <m/>
    <s v="CNFD-JMU-0003-TP"/>
    <m/>
    <m/>
    <n v="0"/>
    <s v="PO Issued / Not Require LOR"/>
    <e v="#REF!"/>
    <x v="0"/>
    <s v="CPPM-LOR"/>
    <n v="110"/>
    <m/>
    <m/>
    <m/>
    <d v="2023-09-11T00:00:00"/>
    <s v="hafiz.kamaruzaman@tm.com.my"/>
    <m/>
    <m/>
    <m/>
    <m/>
    <s v="Internal GNT"/>
    <x v="3"/>
    <s v="FOC 96CX1 48X2 2KM GPRA JLN KULAI –JLM AIR HITAM (FLOOD)"/>
    <e v="#N/A"/>
    <e v="#N/A"/>
    <m/>
    <m/>
    <m/>
    <m/>
    <m/>
    <m/>
    <m/>
    <n v="3400033498"/>
    <s v="JASA MUAFAKAT SDN BHD"/>
    <m/>
    <n v="113043.1"/>
    <s v="MUHAMMAD HAFIZ BIN KAMARUZAMAN"/>
    <s v="Syazani Bin Mohamad Zahari "/>
    <s v="https://tm365-my.sharepoint.com/personal/badruznasrin_basri_tm_com_my/Documents/Apps/Microsoft%20Forms/CPPM%20LOR%20%20Request%20for%20LOR%20for%20existing%20project/Question/PROJECT%20JUSTIFICATION%20GPRA%20BANJIR%20%20JLN%20KULAI-_Muhammad%20Hafiz%20Bin%20K.pdf"/>
    <s v="Got Preference"/>
    <s v="JASA MUAFAKAT SDN BHD"/>
    <s v="Current Civil has been done by Jasa Muafakat. Continuous of this project (FOC), same NEC shall reduce any potential issues and this NEC already survey for FOC."/>
    <n v="3400033498"/>
    <s v="RANGKAIAN SELATAN PADU SDN. BHD."/>
    <n v="3400039002"/>
    <s v="EQUITY COMMUNICATION SDN. BHD."/>
    <n v="3400038405"/>
    <m/>
    <m/>
  </r>
  <r>
    <n v="1088"/>
    <m/>
    <s v="12. Not Required PO / LOR"/>
    <d v="2023-09-13T00:00:00"/>
    <s v="Waiters warrant issue"/>
    <m/>
    <s v="TRG"/>
    <m/>
    <s v="WAI2303828"/>
    <m/>
    <s v="SMEA/233065"/>
    <m/>
    <s v="PAC2305816"/>
    <m/>
    <m/>
    <m/>
    <m/>
    <n v="0"/>
    <s v="PO Issued / Not Require LOR"/>
    <e v="#REF!"/>
    <x v="0"/>
    <s v="CPPM-LOR"/>
    <n v="111"/>
    <m/>
    <m/>
    <m/>
    <d v="2023-09-11T00:00:00"/>
    <s v="faridakarman@tm.com.my"/>
    <m/>
    <m/>
    <m/>
    <m/>
    <s v="Unifi"/>
    <x v="2"/>
    <s v="WC Q1 2023 (BATCH 2) NODE BUP"/>
    <e v="#N/A"/>
    <e v="#N/A"/>
    <m/>
    <m/>
    <m/>
    <m/>
    <m/>
    <m/>
    <m/>
    <n v="3400038742"/>
    <s v="MONT GLOBAL SDN. BHD."/>
    <m/>
    <n v="8000"/>
    <s v="Zuwairi Aiman Bin Che Mat"/>
    <s v="Mohd Saharudin Bin Sulong "/>
    <s v="https://tm365-my.sharepoint.com/personal/badruznasrin_basri_tm_com_my/Documents/Apps/Microsoft%20Forms/CPPM%20LOR%20%20Request%20for%20LOR%20for%20existing%20project/Question/TRO-1-1100108100_Farida%20Binti%20Karman.png"/>
    <s v="No Preference"/>
    <s v="MONT GLOBAL SDN. BHD."/>
    <s v="High contract balance, recommendation from regional RM"/>
    <n v="3400038742"/>
    <m/>
    <m/>
    <m/>
    <m/>
    <m/>
    <m/>
  </r>
  <r>
    <n v="1089"/>
    <m/>
    <s v="1.2 New Request PR"/>
    <m/>
    <s v=""/>
    <m/>
    <s v="Sarawak"/>
    <m/>
    <s v="H5G2300860"/>
    <m/>
    <s v="TMWA/230474"/>
    <m/>
    <s v=" PAC2310555"/>
    <m/>
    <m/>
    <m/>
    <m/>
    <n v="0"/>
    <e v="#N/A"/>
    <e v="#REF!"/>
    <x v="0"/>
    <s v="CPPM-LOR"/>
    <n v="112"/>
    <m/>
    <m/>
    <m/>
    <d v="2023-09-11T00:00:00"/>
    <s v="noreha.fatehi@tm.com.my"/>
    <m/>
    <m/>
    <m/>
    <m/>
    <s v="TMG"/>
    <x v="0"/>
    <s v="DNB 5G_DQKCH0456_HORIZON - 1 IUC/CSR &amp; SPUR 12C FOC STM F62/F63 FOR JLNBATUKAWABAU_STM"/>
    <e v="#N/A"/>
    <e v="#N/A"/>
    <m/>
    <m/>
    <m/>
    <m/>
    <m/>
    <m/>
    <m/>
    <n v="3400039047"/>
    <s v="PTU RESOURCES SDN. BHD."/>
    <m/>
    <n v="40000"/>
    <s v="NOREHA BINTI FATEHI"/>
    <s v="STEVIE AK KALINA"/>
    <s v="https://tm365-my.sharepoint.com/personal/badruznasrin_basri_tm_com_my/Documents/Apps/Microsoft%20Forms/CPPM%20LOR%20%20Request%20for%20LOR%20for%20existing%20project/Question/TMWA230474%20MAPPING_Noreha%20Binti%20Fatehi.JPG"/>
    <s v="Got Preference"/>
    <s v="PTU RESOURCES SDN. BHD."/>
    <s v="Contractor commit to do the work and available team at that area. Previously contractor did the work nearest that area, familiar with the cable"/>
    <n v="3400039047"/>
    <s v="SYARIKAT OSMANIA LOGISTIC SDN BHD"/>
    <n v="3400039097"/>
    <s v="MEDONG SYNERGY SDN. BHD."/>
    <n v="3400038720"/>
    <m/>
    <m/>
  </r>
  <r>
    <n v="1090"/>
    <m/>
    <s v="1.2 New Request PR"/>
    <m/>
    <s v=""/>
    <m/>
    <s v="Sarawak"/>
    <m/>
    <s v="H5G2300886"/>
    <m/>
    <s v="TMWA/230488"/>
    <m/>
    <s v="PAC2311689"/>
    <m/>
    <m/>
    <m/>
    <m/>
    <n v="0"/>
    <e v="#N/A"/>
    <e v="#REF!"/>
    <x v="0"/>
    <s v="CPPM-LOR"/>
    <n v="113"/>
    <m/>
    <m/>
    <m/>
    <d v="2023-09-11T00:00:00"/>
    <s v="alixgeoffrey@tm.com.my"/>
    <m/>
    <m/>
    <m/>
    <m/>
    <s v="TMG"/>
    <x v="0"/>
    <s v="5G_DQSRN0961_JLNPALAHSERIAN_SRN"/>
    <e v="#N/A"/>
    <e v="#N/A"/>
    <m/>
    <m/>
    <m/>
    <m/>
    <m/>
    <m/>
    <m/>
    <m/>
    <m/>
    <m/>
    <n v="108773"/>
    <s v="Shirley Wong Yunn Sheng"/>
    <s v="Nor Azhar Bin Jidel"/>
    <s v="https://tm365-my.sharepoint.com/personal/badruznasrin_basri_tm_com_my/Documents/Apps/Microsoft%20Forms/CPPM%20LOR%20%20Request%20for%20LOR%20for%20existing%20project/Question/jlnpalah_Alixgeoffrey%20Anak%20On.jpg"/>
    <s v="No Preference"/>
    <m/>
    <m/>
    <m/>
    <m/>
    <m/>
    <m/>
    <m/>
    <m/>
    <m/>
  </r>
  <r>
    <n v="1091"/>
    <m/>
    <s v="1.2 New Request PR"/>
    <m/>
    <s v=""/>
    <m/>
    <s v="Sarawak"/>
    <m/>
    <s v="NRP2302545"/>
    <m/>
    <s v="TMWA/230473"/>
    <m/>
    <s v="PAC2310464"/>
    <m/>
    <m/>
    <m/>
    <m/>
    <n v="0"/>
    <e v="#N/A"/>
    <e v="#REF!"/>
    <x v="0"/>
    <s v="CPPM-LOR"/>
    <n v="114"/>
    <m/>
    <m/>
    <m/>
    <d v="2023-09-11T00:00:00"/>
    <s v="alixgeoffrey@tm.com.my"/>
    <m/>
    <m/>
    <m/>
    <m/>
    <s v="TMone"/>
    <x v="1"/>
    <s v="FENOMENA MAJU KAYA - RESIDENSI MATANG PREMIER (WIA) - MTJ"/>
    <e v="#N/A"/>
    <e v="#N/A"/>
    <m/>
    <m/>
    <m/>
    <m/>
    <m/>
    <m/>
    <m/>
    <m/>
    <m/>
    <m/>
    <n v="29135.599999999999"/>
    <s v="Shirley Wong Yunn Sheng"/>
    <s v="Nor Azhar Bin Jidel"/>
    <s v="https://tm365-my.sharepoint.com/personal/badruznasrin_basri_tm_com_my/Documents/Apps/Microsoft%20Forms/CPPM%20LOR%20%20Request%20for%20LOR%20for%20existing%20project/Question/matangprima_Alixgeoffrey%20Anak%20On.jpg"/>
    <s v="No Preference"/>
    <m/>
    <m/>
    <m/>
    <m/>
    <m/>
    <m/>
    <m/>
    <m/>
    <m/>
  </r>
  <r>
    <n v="1092"/>
    <m/>
    <s v="1.2 New Request PR"/>
    <m/>
    <s v=""/>
    <m/>
    <s v="Sarawak"/>
    <m/>
    <s v="NRP2302892"/>
    <m/>
    <s v="TMWA/235052"/>
    <m/>
    <s v="PAC2311214 "/>
    <m/>
    <m/>
    <m/>
    <m/>
    <n v="0"/>
    <e v="#N/A"/>
    <e v="#REF!"/>
    <x v="0"/>
    <s v="CPPM-LOR"/>
    <n v="115"/>
    <m/>
    <m/>
    <m/>
    <d v="2023-09-11T00:00:00"/>
    <s v="alixgeoffrey@tm.com.my"/>
    <m/>
    <m/>
    <m/>
    <m/>
    <s v="TMone"/>
    <x v="1"/>
    <s v="PIHAK BERKUASA PENERBANGAN AWAM MALAYSIA (CAAM) - TM OFF SPAOH (IPME) - SPH"/>
    <e v="#N/A"/>
    <e v="#N/A"/>
    <m/>
    <m/>
    <m/>
    <m/>
    <m/>
    <m/>
    <m/>
    <m/>
    <m/>
    <m/>
    <n v="8732.1299999999992"/>
    <s v="NOREHA BINTI FATEHI"/>
    <s v="Stevie Kalina"/>
    <s v="https://tm365-my.sharepoint.com/personal/badruznasrin_basri_tm_com_my/Documents/Apps/Microsoft%20Forms/CPPM%20LOR%20%20Request%20for%20LOR%20for%20existing%20project/Question/tm%20spaoh_Alixgeoffrey%20Anak%20On.png"/>
    <s v="No Preference"/>
    <m/>
    <m/>
    <m/>
    <m/>
    <m/>
    <m/>
    <m/>
    <m/>
    <m/>
  </r>
  <r>
    <n v="1093"/>
    <s v="Yuhaniz Binti Baidzawi"/>
    <s v="11.0 PO Issued"/>
    <d v="2023-10-11T00:00:00"/>
    <s v="PENDING Approval RPKA BY EN/FARID N EN.HIDZIR"/>
    <s v="4902156036"/>
    <s v="PRK"/>
    <m/>
    <s v="H5G2205516"/>
    <m/>
    <s v="TMNA/224550  "/>
    <m/>
    <s v="PAC2222087 "/>
    <m/>
    <s v="PRK-HTU-0615-TP"/>
    <m/>
    <m/>
    <n v="0"/>
    <s v="PO Issued"/>
    <e v="#REF!"/>
    <x v="0"/>
    <s v="CPPM-LOR"/>
    <n v="116"/>
    <m/>
    <m/>
    <m/>
    <d v="2023-09-11T00:00:00"/>
    <s v="khairulhafiz.wahab@tm.com.my"/>
    <m/>
    <m/>
    <m/>
    <m/>
    <s v="TMG"/>
    <x v="3"/>
    <s v="H5G FOC PB_F46 SPUR (12C) CSR DPSPS0083 SMKA NIBONG TEBAL"/>
    <e v="#N/A"/>
    <e v="#N/A"/>
    <m/>
    <m/>
    <m/>
    <m/>
    <m/>
    <m/>
    <m/>
    <n v="3400039107"/>
    <s v="harta unity sdn bhd "/>
    <m/>
    <n v="20897.259999999998"/>
    <s v="khairul hafiz bin abdul wahab "/>
    <s v="Mohd Safuan Bin Abu Bakar Rodin "/>
    <s v="https://tm365-my.sharepoint.com/personal/badruznasrin_basri_tm_com_my/Documents/Apps/Microsoft%20Forms/CPPM%20LOR%20%20Request%20for%20LOR%20for%20existing%20project/Question/map%20of%20smk%20nibong%20tebal_Khairul%20Hafiz%20Bin%20Ab.jpg"/>
    <s v="Got Preference"/>
    <s v="harta unity sdn bhd "/>
    <s v="previously survey this area ,this project was kiv due to school site "/>
    <n v="3400039107"/>
    <s v="piracom "/>
    <n v="3400038769"/>
    <s v="osmania sdn bhd "/>
    <n v="3400039041"/>
    <m/>
    <m/>
  </r>
  <r>
    <n v="1094"/>
    <s v="Zulhelmi Bin Abu Hasan"/>
    <s v="12. Duplicate Request"/>
    <m/>
    <s v="LOR rejected by Kriyan"/>
    <m/>
    <s v="PJ"/>
    <m/>
    <s v="RER2200215"/>
    <m/>
    <s v="TMCC/230057"/>
    <m/>
    <s v="PAC2311632"/>
    <m/>
    <s v="CNFD-KRI-0001-TP"/>
    <m/>
    <m/>
    <n v="0"/>
    <s v="PO Issued"/>
    <e v="#REF!"/>
    <x v="0"/>
    <s v="CPPM-LOR"/>
    <n v="117"/>
    <m/>
    <m/>
    <m/>
    <d v="2023-09-12T00:00:00"/>
    <s v="yusman.selatha@tm.com.my"/>
    <m/>
    <m/>
    <m/>
    <m/>
    <s v="Internal GNT"/>
    <x v="3"/>
    <s v="REROUTING RMK 12 at JALAN HARAPAN (MBPJ)-CABLE JUNCTION"/>
    <e v="#N/A"/>
    <e v="#N/A"/>
    <m/>
    <m/>
    <m/>
    <m/>
    <m/>
    <m/>
    <m/>
    <n v="3400039225"/>
    <s v="SPS Corporation Sdn Bhd"/>
    <m/>
    <n v="130000"/>
    <s v="Fairul Rizman Bin Othman"/>
    <s v="Mohd Azhari Bin Samdin"/>
    <s v="https://tm365-my.sharepoint.com/personal/badruznasrin_basri_tm_com_my/Documents/Apps/Microsoft%20Forms/CPPM%20LOR%20%20Request%20for%20LOR%20for%20existing%20project/Question/Map%20Lokasi_Yusman%20Bin%20Selatha%20S.jpg"/>
    <s v="Got Preference"/>
    <s v="SPS Corporation Sdn Bhd"/>
    <s v="Projek CWS di bawah AND PJ diserahkan kepada SPS Corporation. Relocation junction cable lebih mudah dilakukan oleh kontraktor yang sama."/>
    <n v="3400039225"/>
    <s v="KRIYAN ENGINEERING SDN. BHD."/>
    <n v="3400038616"/>
    <s v="WADAH SEJATI SDN. BHD."/>
    <n v="3400039428"/>
    <m/>
    <m/>
  </r>
  <r>
    <n v="1095"/>
    <m/>
    <s v="1.2 New Request PR"/>
    <m/>
    <s v=""/>
    <m/>
    <s v="Sarawak"/>
    <m/>
    <s v="NRP2301314"/>
    <m/>
    <s v="TMWA/237191"/>
    <m/>
    <s v="PAC2307950"/>
    <m/>
    <m/>
    <m/>
    <m/>
    <n v="0"/>
    <e v="#N/A"/>
    <e v="#REF!"/>
    <x v="0"/>
    <s v="CPPM-LOR"/>
    <n v="118"/>
    <m/>
    <m/>
    <m/>
    <d v="2023-09-12T00:00:00"/>
    <s v="adib.fauzi@tm.com.my"/>
    <m/>
    <m/>
    <m/>
    <m/>
    <s v="TMone"/>
    <x v="1"/>
    <s v="PIHAK BERKUASA PENERBANGAN AWAM MALAYSIA (CAAM)-TM TT844 B (IPME)-BNH"/>
    <e v="#N/A"/>
    <e v="#N/A"/>
    <m/>
    <m/>
    <m/>
    <m/>
    <m/>
    <m/>
    <m/>
    <n v="340039021"/>
    <s v="Faltech Engineering Sdn. Bhd."/>
    <m/>
    <n v="11726.56"/>
    <s v="Bun Katan"/>
    <s v="Khairunhafiz Bin Amin"/>
    <s v="https://tm365-my.sharepoint.com/personal/badruznasrin_basri_tm_com_my/Documents/Apps/Microsoft%20Forms/CPPM%20LOR%20%20Request%20for%20LOR%20for%20existing%20project/Question/Screenshot%202023-09-12%20092901_Muhammad%20Adib%20Ahmad.png"/>
    <s v="Got Preference"/>
    <s v="Faltech Engineering Sdn. Bhd."/>
    <s v="Due to the team availability status"/>
    <n v="340039021"/>
    <s v="Faltech Engineering Sdn. Bhd."/>
    <n v="340039021"/>
    <s v="Faltech Engineering Sdn. Bhd."/>
    <n v="340039021"/>
    <m/>
    <m/>
  </r>
  <r>
    <n v="1096"/>
    <s v="Ahmad Idrus Bin Abdul Talib"/>
    <s v="7.0 Pending TP Submission"/>
    <m/>
    <s v=""/>
    <m/>
    <s v="PJ"/>
    <m/>
    <s v="RER2200215"/>
    <m/>
    <s v="RMCA/230000"/>
    <m/>
    <s v="PAC2308879, PAC2311632"/>
    <m/>
    <s v="PJ-KES-0056-TP,PJ-KES-0057-TP"/>
    <m/>
    <m/>
    <n v="0"/>
    <s v="Pending TP Submission"/>
    <e v="#REF!"/>
    <x v="0"/>
    <s v="CPPM-LOR"/>
    <n v="119"/>
    <m/>
    <m/>
    <m/>
    <d v="2023-09-12T00:00:00"/>
    <s v="zairusham.zainal@tm.com.my"/>
    <m/>
    <m/>
    <m/>
    <m/>
    <s v="Internal GNT"/>
    <x v="3"/>
    <s v="RMK12_CADANGAN PEMBINAAN JALAN HARAPAN 17/47 DARI BULATAN JALAN UNIVERSITI DENGAN JALAN SEMANGAT HINGGA KE JALAN DAMANSARA , PJ UNTUK MBPJ (PAKEJ 3)"/>
    <e v="#N/A"/>
    <e v="#N/A"/>
    <m/>
    <m/>
    <m/>
    <m/>
    <m/>
    <m/>
    <m/>
    <n v="3400039225"/>
    <s v="SPS Corporation Sdn Bhd"/>
    <m/>
    <n v="277832.40999999997"/>
    <s v="Muhammad Iqmal Bin Mad Yusof"/>
    <s v="MOHD ZAIRUSHAM BIN ZAINAL"/>
    <s v="https://tm365-my.sharepoint.com/personal/badruznasrin_basri_tm_com_my/_layouts/15/Doc.aspx?sourcedoc=%7B6F6C8E46-7B7F-4051-A4F2-B224D1139DF3%7D&amp;file=Slide%20Propasal%20RWO%20Jalan%20Harapan-present%20to%20m_Mohd%20Zairusham%20Bin%20Z.pptx&amp;action=edit&amp;mobileredirect=true"/>
    <s v="Got Preference"/>
    <s v="SPS Corporation Sdn Bhd"/>
    <s v="PROJEK DILANTIK RMK12 Jalan Harapan, Selangor (MBPJ)"/>
    <n v="3400039225"/>
    <s v="KOMASI ENGINEERING SDN BHD"/>
    <n v="3400038889"/>
    <s v="SETIA SEPAKAT COMMUNICATION (M) SDN BHD"/>
    <n v="3400038938"/>
    <m/>
    <m/>
  </r>
  <r>
    <n v="1097"/>
    <s v="Mohd Shahfre Bin Sa'afie"/>
    <s v="11.0 PO Issued"/>
    <m/>
    <n v="4902150117"/>
    <n v="4902150117"/>
    <s v="SB"/>
    <m/>
    <s v="H5G2202874"/>
    <m/>
    <s v="TMCA/223461"/>
    <m/>
    <s v=" PAC2211823"/>
    <m/>
    <s v="SB-PKR-1310-TP"/>
    <m/>
    <m/>
    <n v="0"/>
    <s v="PO Issued"/>
    <e v="#REF!"/>
    <x v="0"/>
    <s v="CPPM-LOR"/>
    <n v="120"/>
    <m/>
    <m/>
    <m/>
    <d v="2023-09-12T00:00:00"/>
    <s v="adzeem.aziz@tm.com.my"/>
    <m/>
    <m/>
    <m/>
    <m/>
    <s v="TMG"/>
    <x v="0"/>
    <s v="5G DBKLG0347 FOC PID F20/F21 SPUR 12C (4C) JLN PELABUHAN BARAT, PULAU INDAH"/>
    <e v="#N/A"/>
    <e v="#N/A"/>
    <m/>
    <m/>
    <m/>
    <m/>
    <m/>
    <m/>
    <m/>
    <n v="3400038998"/>
    <s v="PAKARCOM SDN BHD"/>
    <m/>
    <n v="10000"/>
    <s v="MOHD FAIZAL BIN RAZALI"/>
    <s v="ZAWAWI BIN ABDUL RAHMAN"/>
    <s v="https://tm365-my.sharepoint.com/personal/badruznasrin_basri_tm_com_my/Documents/Apps/Microsoft%20Forms/CPPM%20LOR%20%20Request%20for%20LOR%20for%20existing%20project/Question/PLAN%20DBKLG0347%20PID%20F20F21%20%20JLN%20PELABUHAN%20BARA_Muhammad%20Nur%20Adzeem.pdf"/>
    <s v="Got Preference"/>
    <s v="PAKARCOM SDN BHD"/>
    <s v="Need to assign Pakarcom to do works in Westport due to permit approval already available for Pakarcom"/>
    <n v="3400038998"/>
    <s v="ELECTROSCON SDN BHD"/>
    <n v="3400038983"/>
    <s v="RITES SDN BHD"/>
    <n v="3400038930"/>
    <m/>
    <m/>
  </r>
  <r>
    <n v="1098"/>
    <s v="Mohd Shahfre Bin Sa'afie"/>
    <s v="11.0 PO Issued"/>
    <m/>
    <n v="4902151830"/>
    <s v="4902151830"/>
    <s v="SB"/>
    <m/>
    <s v="NRP2301802"/>
    <m/>
    <s v="TMCA/231674"/>
    <m/>
    <s v="PAC2309001"/>
    <m/>
    <s v="_x0009_SB-PKR-1313-TP"/>
    <m/>
    <m/>
    <n v="0"/>
    <s v="PO Issued"/>
    <e v="#REF!"/>
    <x v="0"/>
    <s v="CPPM-LOR"/>
    <n v="121"/>
    <m/>
    <m/>
    <m/>
    <d v="2023-09-12T00:00:00"/>
    <s v="atirah.razak@tm.com.my"/>
    <m/>
    <m/>
    <m/>
    <m/>
    <s v="TMone"/>
    <x v="1"/>
    <s v="NRP T.CORE FOC SKU F21 BOUSTEAD PETROLEUM MARKETING SDN BHD PELABUHAN KLANG"/>
    <e v="#N/A"/>
    <e v="#N/A"/>
    <m/>
    <m/>
    <m/>
    <m/>
    <m/>
    <m/>
    <m/>
    <n v="3400038983"/>
    <s v="ELECTROSCON SDN BHD"/>
    <m/>
    <n v="3000"/>
    <s v="MOHD FAIZAL BIN RAZALI"/>
    <s v="ZAWAWI BIN ABDUL RAHMAN"/>
    <s v="https://tm365-my.sharepoint.com/personal/badruznasrin_basri_tm_com_my/Documents/Apps/Microsoft%20Forms/CPPM%20LOR%20%20Request%20for%20LOR%20for%20existing%20project/Question/NEPS%20NRP%20T.CORE%20FOC%20SKU%20F21%20BOUSTEAD%20PETROLEU_Siti%20Atirah%20Razak.pdf"/>
    <s v="Got Preference"/>
    <s v="ELECTROSCON SDN BHD"/>
    <s v="Contractor available and near to the project site"/>
    <n v="3400038983"/>
    <s v="MEGA SEVEN NETWORK SDN. BHD."/>
    <n v="3400038722"/>
    <s v="PAKARCOM SDN.BHD."/>
    <n v="3400038998"/>
    <m/>
    <m/>
  </r>
  <r>
    <n v="1099"/>
    <s v="Mohd Shahfre Bin Sa'afie"/>
    <s v="12. Not Required PO / LOR"/>
    <m/>
    <s v="7/10/23 - Site use existing core. LOR delete"/>
    <m/>
    <s v="SB"/>
    <m/>
    <s v="GOV2305352"/>
    <m/>
    <s v="TMCA/231977"/>
    <m/>
    <s v="PAC2311435"/>
    <m/>
    <m/>
    <m/>
    <m/>
    <n v="0"/>
    <s v="PO Issued / Not Require LOR"/>
    <e v="#REF!"/>
    <x v="0"/>
    <s v="CPPM-LOR"/>
    <n v="122"/>
    <m/>
    <m/>
    <m/>
    <d v="2023-09-12T10:22:27"/>
    <s v="atirah.razak@tm.com.my"/>
    <m/>
    <m/>
    <m/>
    <m/>
    <s v="TMone"/>
    <x v="4"/>
    <s v="MYGOV T.CORE SRG F7 MKN (MAJLIS KESELAMATAN NEGARA SELANGOR), TKT.10 IDCC"/>
    <e v="#N/A"/>
    <e v="#N/A"/>
    <m/>
    <m/>
    <m/>
    <m/>
    <m/>
    <m/>
    <m/>
    <n v="3400038983"/>
    <s v="ELECTROSCON SDN BHD"/>
    <m/>
    <n v="800"/>
    <s v="YUHANIZ BINTI BAIDZAWI"/>
    <s v="MOHD AFIFI BIN RUSLAN"/>
    <s v="https://tm365-my.sharepoint.com/personal/badruznasrin_basri_tm_com_my/Documents/Apps/Microsoft%20Forms/CPPM%20LOR%20%20Request%20for%20LOR%20for%20existing%20project/Question/SRG%201GOV%20MKN_Siti%20Atirah%20Razak.pdf"/>
    <s v="Got Preference"/>
    <s v="ELECTROSCON SDN BHD"/>
    <s v="Contractor available and near to the project site"/>
    <n v="3400038983"/>
    <s v="CENGAL HARUM SDN. BHD."/>
    <n v="3400038526"/>
    <s v="RITES SDN. BHD."/>
    <n v="3400038930"/>
    <m/>
    <m/>
  </r>
  <r>
    <n v="1100"/>
    <s v="Ahmad Idrus Bin Abdul Talib"/>
    <s v="11.0 PO Issued"/>
    <m/>
    <s v="incomplete Boq info"/>
    <s v="4902151801"/>
    <s v="PJ"/>
    <m/>
    <s v="NRP2302826"/>
    <m/>
    <s v="TMCA/231924"/>
    <m/>
    <s v=" PAC2310903"/>
    <m/>
    <s v="PJ-TKD-0482-TP"/>
    <m/>
    <m/>
    <n v="0"/>
    <s v="PO Issued"/>
    <e v="#REF!"/>
    <x v="0"/>
    <s v="CPPM-LOR"/>
    <n v="123"/>
    <m/>
    <m/>
    <m/>
    <d v="2023-09-12T11:17:17"/>
    <s v="engkuintan@tm.com.my"/>
    <m/>
    <m/>
    <m/>
    <m/>
    <s v="TMone"/>
    <x v="1"/>
    <s v="NRP FOC SPUR TDI_F56-F57 (12C) AFFIN BANK BERHAD-DAMANSARA UPTOWN"/>
    <e v="#N/A"/>
    <e v="#N/A"/>
    <m/>
    <m/>
    <m/>
    <m/>
    <m/>
    <m/>
    <m/>
    <n v="3400039016"/>
    <s v="TEKAD ENGINEERING"/>
    <m/>
    <n v="16136.95"/>
    <s v="AMRAN BIN RAMLI"/>
    <s v="MOHD FARHAN BIN MASRUM"/>
    <s v="https://tm365-my.sharepoint.com/personal/badruznasrin_basri_tm_com_my/Documents/Apps/Microsoft%20Forms/CPPM%20LOR%20%20Request%20for%20LOR%20for%20existing%20project/Question/PELAN%20CWS-NRP%20FOC%20SPUR%20TDI_F56-F57%20(12C)%20AFFI_Engku%20Intan%20Norazlin.pdf"/>
    <s v="Got Preference"/>
    <s v="TEKAD ENGINEERING"/>
    <s v="CNC AND PJ"/>
    <n v="3400039016"/>
    <s v=" INTELLIGENT CONNECTIONS SDN. BHD. "/>
    <n v="3400038654"/>
    <s v=" PCOM TECHNOLOGIES SDN. BHD. "/>
    <n v="3400038918"/>
    <m/>
    <m/>
  </r>
  <r>
    <n v="1101"/>
    <s v="Ahmad Zaki Bin Harris"/>
    <s v="1.2 New Request PR"/>
    <d v="2023-10-04T00:00:00"/>
    <s v="RR REJECTED, NEED NEW LOR"/>
    <m/>
    <s v="PRK"/>
    <m/>
    <s v="RER2200185"/>
    <m/>
    <n v="191000004665"/>
    <m/>
    <s v=" PAC2311497"/>
    <m/>
    <m/>
    <m/>
    <m/>
    <n v="0"/>
    <e v="#N/A"/>
    <e v="#REF!"/>
    <x v="0"/>
    <s v="CPPM-LOR"/>
    <n v="124"/>
    <m/>
    <m/>
    <m/>
    <d v="2023-09-12T11:22:38"/>
    <s v="zatilhanan@tm.com.my"/>
    <m/>
    <m/>
    <m/>
    <m/>
    <s v="Internal GNT"/>
    <x v="3"/>
    <s v="RWO KERJA2 INFRA PENGALIHAN KABEL OPTIK LALUAN KM3.8 FROM TM SLIM RIVER  (A3A082204425)"/>
    <e v="#N/A"/>
    <e v="#N/A"/>
    <m/>
    <m/>
    <m/>
    <m/>
    <m/>
    <m/>
    <m/>
    <n v="3400038638"/>
    <s v="CITAGLOBAL ENGINEERING SERVICES"/>
    <m/>
    <n v="20515.36"/>
    <s v="Zatil Hanan Binti Ahmad Lutpi "/>
    <s v="Fadly Rizal Bin Mohd Zulkupli "/>
    <s v="https://tm365-my.sharepoint.com/personal/badruznasrin_basri_tm_com_my/Documents/Apps/Microsoft%20Forms/CPPM%20LOR%20%20Request%20for%20LOR%20for%20existing%20project/Question/WhatsApp%20Image%202023-09-11%20at%204.39.09%20PM_Zatil%20Hanan%20Binti%20Ah.jpeg"/>
    <s v="Got Preference"/>
    <s v="CITAGLOBAL ENGINEERING SERVICES"/>
    <s v="contractor already have team to work at this area"/>
    <n v="3400038638"/>
    <s v="KAZAKON SDN. BHD."/>
    <n v="3400039027"/>
    <s v="SPS CORPORATION SDN. BHD."/>
    <n v="3400039035"/>
    <m/>
    <m/>
  </r>
  <r>
    <n v="1102"/>
    <m/>
    <s v="6.2 LOR Approved in Vprime"/>
    <d v="2023-09-20T00:00:00"/>
    <s v=""/>
    <m/>
    <s v="Sabah"/>
    <m/>
    <s v="RER2300126"/>
    <m/>
    <s v="TMBA/230910"/>
    <m/>
    <s v="PAC2311501"/>
    <m/>
    <s v="KK/PB/LB-KAF-0118-TP"/>
    <m/>
    <m/>
    <n v="0"/>
    <s v="LOR Issued"/>
    <e v="#REF!"/>
    <x v="0"/>
    <s v="CPPM-LOR"/>
    <n v="125"/>
    <m/>
    <m/>
    <m/>
    <d v="2023-09-12T11:44:15"/>
    <s v="AFIQ.RASHID@TM.COM.MY"/>
    <n v="18594"/>
    <m/>
    <m/>
    <m/>
    <s v="Internal GNT"/>
    <x v="3"/>
    <s v="RMK11_PROJEK PEMBAHAGIAN PPU SOOK 33/11Kv, KENINGAU, SABAH"/>
    <e v="#N/A"/>
    <e v="#N/A"/>
    <m/>
    <m/>
    <m/>
    <m/>
    <m/>
    <m/>
    <m/>
    <m/>
    <s v="KHAUF ENGINEERING SDN. BHD."/>
    <m/>
    <n v="18593.259999999998"/>
    <s v="Muhammad Afiq bin Abdul Rashid"/>
    <s v="Dzulkharnain Bin Kamaruddin"/>
    <s v="https://tm365-my.sharepoint.com/personal/badruznasrin_basri_tm_com_my/Documents/Apps/Microsoft%20Forms/CPPM%20LOR%20%20Request%20for%20LOR%20for%20existing%20project/Question/PPU%20SOOK%20GI_Muhammad%20Afiq%20Abdul.JPG"/>
    <s v="No Preference"/>
    <s v="KHAUF ENGINEERING SDN. BHD."/>
    <m/>
    <m/>
    <m/>
    <m/>
    <m/>
    <m/>
    <m/>
    <m/>
  </r>
  <r>
    <n v="1103"/>
    <s v="Ahmad Idrus Bin Abdul Talib"/>
    <s v="11.0 PO Issued"/>
    <m/>
    <s v=""/>
    <s v="4902154174"/>
    <s v="PJ"/>
    <m/>
    <s v="NRP2302929"/>
    <m/>
    <s v="TMCA/231788"/>
    <m/>
    <s v="PAC2311168"/>
    <m/>
    <s v="PJ-SOL-0299-TP"/>
    <m/>
    <m/>
    <n v="0"/>
    <s v="PO Issued"/>
    <e v="#REF!"/>
    <x v="0"/>
    <s v="CPPM-LOR"/>
    <n v="126"/>
    <m/>
    <m/>
    <m/>
    <d v="2023-09-12T12:06:40"/>
    <s v="engkuintan@tm.com.my"/>
    <m/>
    <m/>
    <m/>
    <m/>
    <s v="TMone"/>
    <x v="1"/>
    <s v="NRP TDI_C032 ADD DP AXA AFFIN LIFE INSURANCE BHD-JALAN SS 21/35"/>
    <e v="#N/A"/>
    <e v="#N/A"/>
    <m/>
    <m/>
    <m/>
    <m/>
    <m/>
    <m/>
    <m/>
    <n v="3400039039"/>
    <s v=" SYARIKAT OSMANIA LOGISTICS SDN. BHD "/>
    <m/>
    <n v="6000"/>
    <s v="AMRAN BIN RAMLI"/>
    <s v="MOHD FARHAN BIN MASRUM"/>
    <s v="https://tm365-my.sharepoint.com/personal/badruznasrin_basri_tm_com_my/Documents/Apps/Microsoft%20Forms/CPPM%20LOR%20%20Request%20for%20LOR%20for%20existing%20project/Question/TDI_C032%20ADD%20DP%20AXA%20AFFIN%20LIFE%20INSURANCE%20BHD-_Engku%20Intan%20Norazlin.jpg"/>
    <s v="Got Preference"/>
    <s v=" SYARIKAT OSMANIA LOGISTICS SDN. BHD "/>
    <s v="TP STATE PJ"/>
    <n v="3400039039"/>
    <s v=" ELECTROSCON SDN BHD "/>
    <n v="3400038983"/>
    <s v=" EXACT ENGINEERING SDN. BHD. "/>
    <n v="3400038985"/>
    <m/>
    <m/>
  </r>
  <r>
    <n v="1104"/>
    <s v="Zulhelmi Bin Abu Hasan"/>
    <s v="12. Not Required PO / LOR"/>
    <m/>
    <s v="MYGOV Junction Southern to Cancel/Abandon. Directi"/>
    <m/>
    <s v="Johor Selatan"/>
    <m/>
    <s v="GOV2304895"/>
    <m/>
    <s v="TMSC/230103"/>
    <m/>
    <s v="PAC2309901"/>
    <m/>
    <m/>
    <m/>
    <m/>
    <n v="0"/>
    <s v="PO Issued / Not Require LOR"/>
    <e v="#REF!"/>
    <x v="0"/>
    <s v="CPPM-LOR"/>
    <n v="127"/>
    <m/>
    <m/>
    <m/>
    <d v="2023-09-12T14:45:01"/>
    <s v="mohdafiq.azmi@tm.com.my"/>
    <m/>
    <m/>
    <m/>
    <m/>
    <s v="TMone"/>
    <x v="4"/>
    <s v="FOC 96C 22.2KM ST-BSG(MYGOV2.0)"/>
    <e v="#N/A"/>
    <e v="#N/A"/>
    <m/>
    <m/>
    <m/>
    <m/>
    <m/>
    <m/>
    <m/>
    <n v="3400041247"/>
    <s v="KN BERSATU SDN. BHD."/>
    <m/>
    <n v="381566.84"/>
    <s v="Mohd Afiq Bin Azmi"/>
    <s v="Azmir Bin Manaf"/>
    <s v="https://tm365-my.sharepoint.com/personal/badruznasrin_basri_tm_com_my/Documents/Apps/Microsoft%20Forms/CPPM%20LOR%20%20Request%20for%20LOR%20for%20existing%20project/Question/ST-BSG_RouteMap_Mohd%20Afiq%20Bin%20Azmi.jpg"/>
    <s v="Got Preference"/>
    <s v="KN BERSATU SDN. BHD."/>
    <s v="KN Bersatu previosly perform well in implemented the HDD &amp; FOC projects at Jemaluang, Kota Tinggi and Kluang."/>
    <n v="3400041247"/>
    <s v="RANGKAIAN SELATAN PADU SDN. BHD."/>
    <n v="3400026332"/>
    <s v="KOMASI ENGINEERING SDN. BHD."/>
    <n v="3400038891"/>
    <m/>
    <m/>
  </r>
  <r>
    <n v="1105"/>
    <s v="Zulhelmi Bin Abu Hasan"/>
    <s v="12. Not Required PO / LOR"/>
    <m/>
    <s v="MYGOV Junction Southern to Cancel/Abandon. Directi"/>
    <m/>
    <s v="Johor Selatan"/>
    <m/>
    <s v="GOV2304896"/>
    <m/>
    <s v="TMSC/230104"/>
    <m/>
    <s v="PAC2309902"/>
    <m/>
    <m/>
    <m/>
    <m/>
    <n v="0"/>
    <s v="PO Issued / Not Require LOR"/>
    <e v="#REF!"/>
    <x v="0"/>
    <s v="CPPM-LOR"/>
    <n v="128"/>
    <m/>
    <m/>
    <m/>
    <d v="2023-09-12T15:08:35"/>
    <s v="mohdafiq.azmi@tm.com.my"/>
    <m/>
    <m/>
    <m/>
    <m/>
    <s v="TMone"/>
    <x v="4"/>
    <s v="FOC 192C 10KM PN-TI (MYGOV2.0)"/>
    <e v="#N/A"/>
    <e v="#N/A"/>
    <m/>
    <m/>
    <m/>
    <m/>
    <m/>
    <m/>
    <m/>
    <n v="3400038574"/>
    <s v="CAHAYA DELIMA SDN. BHD."/>
    <m/>
    <n v="175111.67999999999"/>
    <s v="Mohd Afiq Bin Azmi"/>
    <s v="Abu Bakar Bin Hamzah"/>
    <s v="https://tm365-my.sharepoint.com/personal/badruznasrin_basri_tm_com_my/Documents/Apps/Microsoft%20Forms/CPPM%20LOR%20%20Request%20for%20LOR%20for%20existing%20project/Question/PN-TI_RouteMap_Mohd%20Afiq%20Bin%20Azmi.jpg"/>
    <s v="Got Preference"/>
    <s v="CAHAYA DELIMA SDN. BHD."/>
    <s v="Cahaya Delima previosly perform well in implemented the HDD &amp; FOC projects at Gelang Patah, Skudai, Sajil, Jementah, Pasir Gudang &amp; Felda Cahaya Baru."/>
    <n v="3400038574"/>
    <s v="ELECTRECA SDN. BHD."/>
    <n v="3400038538"/>
    <s v="RANGKAIAN SELATAN PADU SDN. BHD."/>
    <n v="3400026332"/>
    <m/>
    <m/>
  </r>
  <r>
    <n v="1106"/>
    <s v="Mohd Shahfre Bin Sa'afie"/>
    <s v="12. Duplicate Request"/>
    <m/>
    <n v="4902148080"/>
    <n v="4902148080"/>
    <s v="SB"/>
    <m/>
    <s v="GOV2304996"/>
    <m/>
    <s v="TMCA/231935"/>
    <m/>
    <s v="PAC2311016"/>
    <m/>
    <s v="SB-GRN-0005-TP"/>
    <m/>
    <m/>
    <n v="0"/>
    <s v="PO Issued"/>
    <e v="#REF!"/>
    <x v="0"/>
    <s v="CPPM-LOR"/>
    <n v="129"/>
    <m/>
    <m/>
    <m/>
    <d v="2023-09-12T15:37:51"/>
    <s v="atirah.razak@tm.com.my"/>
    <m/>
    <m/>
    <m/>
    <m/>
    <s v="TMone"/>
    <x v="4"/>
    <s v="MYGOV FOC SAT F10 12C KLINIK KESIHATAN PARIT BARU"/>
    <e v="#N/A"/>
    <e v="#N/A"/>
    <m/>
    <m/>
    <m/>
    <m/>
    <m/>
    <m/>
    <m/>
    <n v="3400039855"/>
    <s v="GRANITY RESOURCES SDN. BHD."/>
    <m/>
    <n v="2500"/>
    <s v="MOHD FAIZAL BIN RAZALI"/>
    <s v="KHAIRIL ANWAR BIN MOHD SHOIB"/>
    <s v="https://tm365-my.sharepoint.com/personal/badruznasrin_basri_tm_com_my/Documents/Apps/Microsoft%20Forms/CPPM%20LOR%20%20Request%20for%20LOR%20for%20existing%20project/Question/PELAN%20ESS%20MYGOV%20KK%20PARIT%20BARU_Siti%20Atirah%20Razak.pdf"/>
    <s v="Got Preference"/>
    <s v="GRANITY RESOURCES SDN. BHD."/>
    <s v="LOR already create under Granity but does not appear in SAP CJ20N"/>
    <n v="3400039855"/>
    <s v="-"/>
    <s v="-"/>
    <s v="-"/>
    <s v="-"/>
    <m/>
    <m/>
  </r>
  <r>
    <n v="1107"/>
    <s v="Mohd Shahfre Bin Sa'afie"/>
    <s v="12. Not Required PO / LOR"/>
    <m/>
    <s v="Cancel LOR. Cust used existing infra (FDP)"/>
    <m/>
    <s v="SB"/>
    <m/>
    <s v="NRP2301682"/>
    <m/>
    <s v="TMCA/231436"/>
    <m/>
    <s v="PAC2308506"/>
    <m/>
    <s v="SB-TLT-0072-TP"/>
    <m/>
    <m/>
    <n v="0"/>
    <s v="PO Issued / Not Require LOR"/>
    <e v="#REF!"/>
    <x v="0"/>
    <s v="CPPM-LOR"/>
    <n v="130"/>
    <m/>
    <m/>
    <m/>
    <d v="2023-09-12T16:51:02"/>
    <s v="atirah.razak@tm.com.my"/>
    <m/>
    <m/>
    <m/>
    <m/>
    <s v="TMone"/>
    <x v="1"/>
    <s v="NRP FTTH JLT_C036A_DP0070 FOR POS MALAYSIA (KIOSK SHELL BKT TGGI)"/>
    <e v="#N/A"/>
    <e v="#N/A"/>
    <m/>
    <m/>
    <m/>
    <m/>
    <m/>
    <m/>
    <m/>
    <n v="3400038811"/>
    <s v="TELITI TEKNIK (M) SDN. BHD."/>
    <m/>
    <n v="4000"/>
    <s v="MOHD FAIZAL BIN RAZALI"/>
    <s v="ZAWAWI BIN ABDUL RAHMAN"/>
    <s v="https://tm365-my.sharepoint.com/personal/badruznasrin_basri_tm_com_my/Documents/Apps/Microsoft%20Forms/CPPM%20LOR%20%20Request%20for%20LOR%20for%20existing%20project/Question/PLAN%20POS%20MALAYSIA%20(KIOSK%20SHELL%20BKT%20TGGI)_Siti%20Atirah%20Razak.pdf"/>
    <s v="Got Preference"/>
    <s v="TELITI TEKNIK (M) SDN. BHD."/>
    <s v="Contractor available and near to the project site"/>
    <n v="3400038811"/>
    <s v="GRANITY RESOURCES SDN. BHD."/>
    <n v="3400039855"/>
    <s v="ELECTROSCON SDN BHD"/>
    <n v="3400038983"/>
    <m/>
    <m/>
  </r>
  <r>
    <n v="1108"/>
    <s v="Ahmad Zaki Bin Harris"/>
    <s v="11.0 PO Issued"/>
    <m/>
    <s v="4902150426"/>
    <m/>
    <s v="KD/PR "/>
    <m/>
    <s v="GOV2300126"/>
    <m/>
    <s v="TMNA/232331 "/>
    <m/>
    <s v="PAC2308461"/>
    <m/>
    <s v="KD/PL-SHM-0245"/>
    <m/>
    <m/>
    <n v="0"/>
    <s v="PO Issued"/>
    <e v="#REF!"/>
    <x v="0"/>
    <s v="CPPM-LOR"/>
    <n v="131"/>
    <m/>
    <m/>
    <m/>
    <d v="2023-09-13T09:55:14"/>
    <s v="mohamadhairi.aziz@tm.com.my"/>
    <m/>
    <m/>
    <m/>
    <m/>
    <s v="TMone"/>
    <x v="4"/>
    <s v="MYGOV*NET FOC PMT_F20/F21 STESEN METEOROLOGI RADAR WSDS LANGKAWI(IPME)-_x000a_PMT(99.7)"/>
    <e v="#N/A"/>
    <e v="#N/A"/>
    <m/>
    <m/>
    <m/>
    <m/>
    <m/>
    <m/>
    <m/>
    <n v="3400038793"/>
    <s v="SH Mentari"/>
    <m/>
    <n v="560"/>
    <s v="Mohamad Hairi Bin Aziz"/>
    <s v="Ahmad Tarmizi Bin Ngah"/>
    <s v="https://tm365-my.sharepoint.com/personal/badruznasrin_basri_tm_com_my/Documents/Apps/Microsoft%20Forms/CPPM%20LOR%20%20Request%20for%20LOR%20for%20existing%20project/Question/BOQ%20NID%20STESEN%20METEOROLOGI%20RADAR_Mohamad%20Hairi%20Bin%20Az.pdf"/>
    <s v="Got Preference"/>
    <s v="SH Mentari"/>
    <s v="Untuk spur FOC kontraktor SH Mentari yang tarik. Jadi SH Mentari yang akan install NID."/>
    <n v="3400038793"/>
    <s v="SH Mentari"/>
    <n v="3400038793"/>
    <s v="SH Mentari"/>
    <n v="3400038793"/>
    <m/>
    <m/>
  </r>
  <r>
    <n v="1109"/>
    <s v="Mohd Nasharulhisham Bin Mohd Nasir"/>
    <s v="12. Exceed Warant"/>
    <d v="2023-10-09T00:00:00"/>
    <s v="WAITERS PROJECT"/>
    <m/>
    <s v="ST"/>
    <m/>
    <s v="WAI2200308"/>
    <m/>
    <s v="JMCA/222022"/>
    <m/>
    <s v="PAC2212626"/>
    <m/>
    <m/>
    <m/>
    <m/>
    <n v="0"/>
    <s v="Insufficient Budget"/>
    <e v="#REF!"/>
    <x v="0"/>
    <s v="CPPM-LOR"/>
    <n v="132"/>
    <m/>
    <m/>
    <m/>
    <d v="2023-09-13T11:36:55"/>
    <s v="tarmizi.ibrahim@tm.com.my"/>
    <m/>
    <m/>
    <m/>
    <m/>
    <s v="Unifi"/>
    <x v="2"/>
    <s v="WAITERS CLEARANCE AND SPG FOR JENDELA (J"/>
    <e v="#N/A"/>
    <e v="#N/A"/>
    <m/>
    <m/>
    <m/>
    <m/>
    <m/>
    <m/>
    <m/>
    <n v="3400039014"/>
    <s v="seven united"/>
    <m/>
    <n v="4000"/>
    <s v="mohd fakhri "/>
    <s v="nur azaneem"/>
    <s v="https://tm365-my.sharepoint.com/personal/badruznasrin_basri_tm_com_my/Documents/Apps/Microsoft%20Forms/CPPM%20LOR%20%20Request%20for%20LOR%20for%20existing%20project/Question/WhatsApp%20Image%202023-09-13%20at%2011.31.16_Muhamad%20Tarmizi%20Bin.jpeg"/>
    <s v="Got Preference"/>
    <s v="seven united"/>
    <s v="currently this spg c010 dp 41 dibuat oleh this NEC"/>
    <n v="3400039014"/>
    <s v="neural"/>
    <n v="3400038752"/>
    <s v="nepolink"/>
    <n v="3400038969"/>
    <m/>
    <m/>
  </r>
  <r>
    <n v="1110"/>
    <s v="Mohd Nasharulhisham Bin Mohd Nasir"/>
    <s v="12. Duplicate Request"/>
    <m/>
    <s v="DUPLICATE"/>
    <m/>
    <s v="ST"/>
    <m/>
    <s v="CPP2300020"/>
    <m/>
    <s v="TMCA/231856"/>
    <m/>
    <s v="PAC2310657"/>
    <m/>
    <s v="ST-PCO-0829-TP"/>
    <m/>
    <m/>
    <n v="0"/>
    <s v="PO Issued"/>
    <e v="#REF!"/>
    <x v="0"/>
    <s v="CPPM-LOR"/>
    <n v="133"/>
    <m/>
    <m/>
    <m/>
    <d v="2023-09-13T11:55:47"/>
    <s v="muhammadsyukri.abdullah@tm.com.my"/>
    <m/>
    <m/>
    <m/>
    <m/>
    <s v="Unifi"/>
    <x v="3"/>
    <s v="NRP CP ADD FTTH KNG C016 DP0038 CHINA COMMUNICATION CONSTRUCTION (ECRL) SDN BHD-BATU ARANG (UNIFI)-KNG"/>
    <e v="#N/A"/>
    <e v="#N/A"/>
    <m/>
    <m/>
    <m/>
    <m/>
    <m/>
    <m/>
    <m/>
    <n v="3400038918"/>
    <s v="PCOM"/>
    <m/>
    <n v="86415.73"/>
    <s v="MUHAMMAD SYUKRI BIN ABDULLAH"/>
    <s v="SHAIFUL ANUAR BIN SANI"/>
    <s v="https://tm365-my.sharepoint.com/personal/badruznasrin_basri_tm_com_my/Documents/Apps/Microsoft%20Forms/CPPM%20LOR%20%20Request%20for%20LOR%20for%20existing%20project/Question/ECRL-BATU%20ARANG_Muhammad%20Syukri%20Bin.jpg"/>
    <s v="Got Preference"/>
    <s v="PCOM"/>
    <s v="CHANGE ORDER NUMBER FROM NRC TO CPP"/>
    <n v="3400038918"/>
    <s v="ESB"/>
    <n v="3400038983"/>
    <s v="SHAL"/>
    <n v="3400038795"/>
    <m/>
    <m/>
  </r>
  <r>
    <n v="1111"/>
    <s v="Mohd Nasharulhisham Bin Mohd Nasir"/>
    <s v="12. Duplicate Request"/>
    <d v="2023-09-25T00:00:00"/>
    <s v="duplicate"/>
    <m/>
    <s v="ST"/>
    <m/>
    <s v=" H5G2200342"/>
    <m/>
    <s v="TMCA/222215"/>
    <m/>
    <s v="PAC2203616"/>
    <m/>
    <s v="ST-A&amp;Y-0157-TP"/>
    <m/>
    <m/>
    <n v="0"/>
    <s v="PO Issued"/>
    <e v="#REF!"/>
    <x v="0"/>
    <s v="CPPM-LOR"/>
    <n v="134"/>
    <m/>
    <m/>
    <m/>
    <d v="2023-09-13T12:29:40"/>
    <s v="mohdismail.borhan@tm.com.my"/>
    <m/>
    <m/>
    <m/>
    <m/>
    <s v="TMG"/>
    <x v="0"/>
    <s v="5G DNB DBULG1751 FOC TAG F011/F012 TWR HUTAN SIMPAN AMPANG LOOKOUT POINT"/>
    <e v="#N/A"/>
    <e v="#N/A"/>
    <m/>
    <m/>
    <m/>
    <m/>
    <m/>
    <m/>
    <m/>
    <n v="3400038486"/>
    <s v="A&amp;Y TECHNOLOGY (M) SDN. BHD."/>
    <m/>
    <n v="5000"/>
    <n v="5000"/>
    <s v="AZRIN BIN AHMAD"/>
    <s v="https://tm365-my.sharepoint.com/personal/badruznasrin_basri_tm_com_my/_layouts/15/Doc.aspx?sourcedoc=%7BCB0989C4-93D8-410C-A474-8DE8B3DE5DF7%7D&amp;file=TP%20HUTAN%20SIMPAN._Mohamad%20Ismail%20Bin%20B.pptx&amp;action=edit&amp;mobileredirect=true"/>
    <s v="Got Preference"/>
    <s v="A&amp;Y TECHNOLOGY (M) SDN. BHD."/>
    <s v="LOR untukkerja tambahan  VO..Po asal adalah A&amp;Y dan gunakan kontrak lama yang telah expired."/>
    <n v="3400038486"/>
    <s v="nepolink"/>
    <n v="3400038969"/>
    <s v="neural"/>
    <n v="3400038752"/>
    <m/>
    <m/>
  </r>
  <r>
    <n v="1112"/>
    <s v="Zulhelmi Bin Abu Hasan"/>
    <s v="12. Not Required PO / LOR"/>
    <m/>
    <s v="MYGOV Junction Southern to Cancel/Abandon. Directi"/>
    <m/>
    <s v="Johor Selatan"/>
    <m/>
    <s v="GOV2304897"/>
    <m/>
    <s v="TMSC/230105"/>
    <m/>
    <s v="PAC2309903"/>
    <m/>
    <m/>
    <m/>
    <m/>
    <n v="0"/>
    <s v="PO Issued / Not Require LOR"/>
    <e v="#REF!"/>
    <x v="0"/>
    <s v="CPPM-LOR"/>
    <n v="135"/>
    <m/>
    <m/>
    <m/>
    <d v="2023-09-13T12:32:24"/>
    <s v="mohdafiq.azmi@tm.com.my"/>
    <m/>
    <m/>
    <m/>
    <m/>
    <s v="TMone"/>
    <x v="4"/>
    <s v="FOC 96C 9KM GH-TKU (MYGOV2.0)"/>
    <e v="#N/A"/>
    <e v="#N/A"/>
    <m/>
    <m/>
    <m/>
    <m/>
    <m/>
    <m/>
    <m/>
    <n v="3400038891"/>
    <s v="KOMASI ENGINEERING SDN. BHD."/>
    <m/>
    <n v="158205.57999999999"/>
    <s v="Mohd Afiq Bin Azmi"/>
    <s v="Mohd Shamsul Nizam bin Md. Salim"/>
    <s v="https://tm365-my.sharepoint.com/personal/badruznasrin_basri_tm_com_my/Documents/Apps/Microsoft%20Forms/CPPM%20LOR%20%20Request%20for%20LOR%20for%20existing%20project/Question/GH-TKU_RouteMap_Mohd%20Afiq%20Bin%20Azmi.jpg"/>
    <s v="Got Preference"/>
    <s v="KOMASI ENGINEERING SDN. BHD."/>
    <s v="Komasi previosly perform well in implemented the FOC projects at Gelang Patah, Kangkar Pulai, Endau, Mersing B.Besar, Tiram, Air Bemban, B. Batu, B. Easter and Penawar. Team and cables VCOM ready in 10 drum 96Cx2km."/>
    <n v="3400038891"/>
    <s v="THEATRE LOUNGE CAFE SDN. BHD."/>
    <n v="3400038944"/>
    <s v="RANGKAIAN SELATAN PADU SDN. BHD."/>
    <n v="3400026332"/>
    <m/>
    <m/>
  </r>
  <r>
    <n v="1113"/>
    <s v="Nur Fauziah Binti Abdullah Shuhaimy"/>
    <s v="12. Duplicate Request"/>
    <m/>
    <s v="Duplicate Line 913"/>
    <m/>
    <s v="MK"/>
    <m/>
    <s v="CPP2300026"/>
    <m/>
    <s v="TMSA/233129"/>
    <m/>
    <s v="PAC2311859"/>
    <m/>
    <m/>
    <m/>
    <m/>
    <n v="0"/>
    <s v="PO Issued"/>
    <e v="#REF!"/>
    <x v="0"/>
    <s v="CPPM-LOR"/>
    <n v="136"/>
    <m/>
    <m/>
    <m/>
    <d v="2023-09-13T12:51:02"/>
    <s v="amirul.razak@tm.com.my"/>
    <m/>
    <m/>
    <m/>
    <m/>
    <s v="Unifi"/>
    <x v="3"/>
    <s v="CPP HSBB2 FTTH (ADD) MC C017 WISMA TELADAN SETIA JLN BATU BERENDAM- CS,SSKA,SSTA"/>
    <e v="#N/A"/>
    <e v="#N/A"/>
    <m/>
    <m/>
    <m/>
    <m/>
    <m/>
    <m/>
    <m/>
    <n v="3400038799"/>
    <s v="Solusi Jaya"/>
    <m/>
    <n v="6000"/>
    <s v="Kamariah Binti Kamal"/>
    <s v="Samrat Bin Mail"/>
    <s v="https://tm365-my.sharepoint.com/personal/badruznasrin_basri_tm_com_my/Documents/Apps/Microsoft%20Forms/CPPM%20LOR%20%20Request%20for%20LOR%20for%20existing%20project/Question/Plan%20Teladan%20Setia_Amirul%20Azim%20Bin%20Abd.pdf"/>
    <s v="Got Preference"/>
    <s v="Solusi Jaya"/>
    <s v="1. Recommendation from SME MK 2. Sufficient balance contract (41% utilization)"/>
    <n v="3400038799"/>
    <s v="Kazakon"/>
    <n v="3400039025"/>
    <s v="Aneka Bena "/>
    <n v="3400039018"/>
    <m/>
    <m/>
  </r>
  <r>
    <n v="1114"/>
    <s v="Mohd Shahfre Bin Sa'afie"/>
    <s v="12. Duplicate Request"/>
    <m/>
    <n v="4902149570"/>
    <n v="4902149570"/>
    <s v="SB"/>
    <m/>
    <s v="GOV2301471"/>
    <m/>
    <s v="TMCA/231250"/>
    <m/>
    <s v="PAC2306309"/>
    <m/>
    <s v="SB-TBT-0222-TP"/>
    <m/>
    <m/>
    <n v="0"/>
    <s v="PO Issued"/>
    <e v="#REF!"/>
    <x v="0"/>
    <s v="CPPM-LOR"/>
    <n v="137"/>
    <m/>
    <m/>
    <m/>
    <d v="2023-09-13T17:36:27"/>
    <s v="atirah.razak@tm.com.my"/>
    <m/>
    <m/>
    <m/>
    <m/>
    <s v="TMone"/>
    <x v="4"/>
    <s v="MYGOV FOC PKG F10F23 (12C) KASTAM ASA NIAGA PELABUHAN KLANG"/>
    <e v="#N/A"/>
    <e v="#N/A"/>
    <m/>
    <m/>
    <m/>
    <m/>
    <m/>
    <m/>
    <m/>
    <s v="3400038813"/>
    <s v="TERASBIT SOLUTIONS SDN. BHD."/>
    <m/>
    <s v="1000"/>
    <s v="MOHD FAIZAL BIN RAZALI"/>
    <s v="ZAWAWI BIN ABDUL RAHMAN"/>
    <s v="https://tm365-my.sharepoint.com/personal/badruznasrin_basri_tm_com_my/Documents/Apps/Microsoft%20Forms/CPPM%20LOR%20%20Request%20for%20LOR%20for%20existing%20project/Question/SLD%20PKG%20F10F23%20KASTAM%20ASA%20NIAGA%20P.KLANG_Siti%20Atirah%20Razak.pdf"/>
    <s v="Got Preference"/>
    <s v="TERASBIT SOLUTIONS SDN. BHD."/>
    <s v="Contractor available and near to the project site"/>
    <s v="3400038813"/>
    <s v="ELECTROSCON SDN BHD"/>
    <s v="3400038985"/>
    <s v="-"/>
    <s v="-"/>
    <m/>
    <m/>
  </r>
  <r>
    <n v="1115"/>
    <m/>
    <s v="12. Not Required PO / LOR"/>
    <d v="2023-09-14T00:00:00"/>
    <s v="Waiters warrant issue"/>
    <m/>
    <s v="TRG"/>
    <m/>
    <s v="WAI2209050"/>
    <m/>
    <s v="JMEA/233051"/>
    <m/>
    <s v="PAC2300494"/>
    <m/>
    <m/>
    <m/>
    <m/>
    <n v="0"/>
    <s v="PO Issued / Not Require LOR"/>
    <e v="#REF!"/>
    <x v="0"/>
    <s v="CPPM-LOR"/>
    <n v="138"/>
    <m/>
    <m/>
    <m/>
    <d v="2023-09-14T00:00:00"/>
    <s v="faridakarman@tm.com.my"/>
    <m/>
    <m/>
    <m/>
    <m/>
    <s v="Unifi"/>
    <x v="2"/>
    <s v="WC Q1 2023 (BATCH 1)  NODE KMK  "/>
    <e v="#N/A"/>
    <e v="#N/A"/>
    <m/>
    <m/>
    <m/>
    <m/>
    <m/>
    <m/>
    <m/>
    <n v="3400039872"/>
    <s v="SERI DINAMIK ENGINEERING SDN. BHD."/>
    <m/>
    <n v="8000"/>
    <s v="Abu Bakar Bin Mina"/>
    <s v="Mohd Aiman Bin Azize"/>
    <s v="[{&quot;name&quot;:&quot;OCI-3-0002239636_Farida Binti Karman.png&quot;,&quot;link&quot;:&quot;https://tm365-my.sharepoint.com/personal/badruznasrin_basri_tm_com_my/Documents/Apps/Microsoft%20Forms/CPPM%20LOR%20%20Request%20for%20LOR%20for%20existing%20project/Question/OCI-3-0002239636_Farida%20Binti%20Karman.png&quot;,&quot;id&quot;:&quot;01KO5DXPQNQOHA5GYIFRBIDT26X6B7OQVI&quot;,&quot;type&quot;:null,&quot;size&quot;:669383,&quot;referenceId&quot;:&quot;01KO5DXPWKQISBU2NA6ZBLWOJA7SI6KARL&quot;,&quot;driveId&quot;:&quot;b!GENIO6DB3UWzdulNK6evrT-LvdyhA0VIokS4fxAfqZJ9NS0deS_ETJs3VRRJUVZM&quot;,&quot;status&quot;:1,&quot;uploadSessionUrl&quot;:null}]"/>
    <s v="No Preference"/>
    <s v="SERI DINAMIK ENGINEERING SDN. BHD."/>
    <s v="High contract balance, recommendation from regional RM"/>
    <n v="3400039872"/>
    <m/>
    <m/>
    <m/>
    <m/>
    <m/>
    <m/>
  </r>
  <r>
    <n v="1116"/>
    <s v="Amran Bin Ramli"/>
    <s v="11.0 PO Issued"/>
    <d v="2023-09-29T00:00:00"/>
    <s v="PO - 4902151461"/>
    <s v="4902151461"/>
    <s v="Sabah"/>
    <m/>
    <s v="GOV2305383"/>
    <m/>
    <s v="TMBA/230918"/>
    <m/>
    <s v="PAC2311783"/>
    <m/>
    <s v="KK/PB/LB-EVO-0135-TP"/>
    <m/>
    <m/>
    <n v="0"/>
    <s v="PO Issued"/>
    <e v="#REF!"/>
    <x v="0"/>
    <s v="CPPM-LOR"/>
    <n v="139"/>
    <m/>
    <m/>
    <m/>
    <d v="2023-09-14T00:00:00"/>
    <s v="RASYDAN.RAMLAN@TM.COM.MY"/>
    <m/>
    <m/>
    <m/>
    <m/>
    <s v="TMone"/>
    <x v="4"/>
    <s v="1GOV FOC SPUR KBU FXX (12C) MYGOV*NET-KDN (JIM)-PEJABAT IMIGRESEN MALAYSIA WISMA PERINDUSTRIAN (IPME)-KBU"/>
    <e v="#N/A"/>
    <e v="#N/A"/>
    <m/>
    <m/>
    <m/>
    <m/>
    <m/>
    <m/>
    <m/>
    <n v="3400038554"/>
    <s v="EVOLUSI BERSATU SDN. BHD."/>
    <m/>
    <n v="12724.38"/>
    <s v="RASYDAN BIN RAMLAN"/>
    <s v="MOHD NAZREY BIN HASSAN"/>
    <s v="[{&quot;name&quot;:&quot;spur IMIGRESEN WISMA PERINDUSTRIAN_Rasydan Ramlan.PNG&quot;,&quot;link&quot;:&quot;https://tm365-my.sharepoint.com/personal/badruznasrin_basri_tm_com_my/Documents/Apps/Microsoft%20Forms/CPPM%20LOR%20%20Request%20for%20LOR%20for%20existing%20project/Question/spur%20IMIGRESEN%20WISMA%20PERINDUSTRIAN_Rasydan%20Ramlan.PNG&quot;,&quot;id&quot;:&quot;01KO5DXPRU2QGA7O4AZBFJFCR5P7CQKOSG&quot;,&quot;type&quot;:null,&quot;size&quot;:1165842,&quot;referenceId&quot;:&quot;01KO5DXPWKQISBU2NA6ZBLWOJA7SI6KARL&quot;,&quot;driveId&quot;:&quot;b!GENIO6DB3UWzdulNK6evrT-LvdyhA0VIokS4fxAfqZJ9NS0deS_ETJs3VRRJUVZM&quot;,&quot;status&quot;:1,&quot;uploadSessionUrl&quot;:null}]"/>
    <s v="Got Preference"/>
    <s v="EVOLUSI BERSATU SDN. BHD."/>
    <s v="NEC JUST COMPLETE PROJECT SRR BAY 21 &amp; LIKAS SQUARE. "/>
    <n v="3400038554"/>
    <s v="OCK SETIA ENGINEERING SDN. BHD."/>
    <n v="3400038899"/>
    <s v="RITES SDN. BHD"/>
    <n v="3400038932"/>
    <m/>
    <m/>
  </r>
  <r>
    <n v="1117"/>
    <s v="Amran Bin Ramli"/>
    <s v="9.0 Insufficient Budget"/>
    <d v="2023-09-15T00:00:00"/>
    <s v="PAC Approved"/>
    <m/>
    <s v="Sabah"/>
    <m/>
    <s v="GOV2305413"/>
    <m/>
    <s v="TMBA/230940"/>
    <m/>
    <s v="PAC2311959"/>
    <m/>
    <s v="KK/PB/LB-YAZ-0152-TP"/>
    <m/>
    <m/>
    <n v="0"/>
    <s v="Insufficient Budget"/>
    <e v="#REF!"/>
    <x v="0"/>
    <s v="CPPM-LOR"/>
    <n v="140"/>
    <m/>
    <m/>
    <m/>
    <d v="2023-09-14T00:00:00"/>
    <s v="RASYDAN.RAMLAN@TM.COM.MY"/>
    <n v="0"/>
    <m/>
    <m/>
    <m/>
    <s v="TMone"/>
    <x v="4"/>
    <s v="1GOV FOC SPUR KBU FXX (12C) MYGOV*NET 2.0 - NRECC JMG JABATAN MINERAL GEOSAINS (JMG) SABAH (IPME) - KBU"/>
    <e v="#N/A"/>
    <e v="#N/A"/>
    <m/>
    <m/>
    <m/>
    <m/>
    <s v="KK/PB/LB-YAZ-0152-TP"/>
    <m/>
    <m/>
    <m/>
    <m/>
    <m/>
    <n v="8336.35"/>
    <s v="RASYDAN BIN RAMLAN"/>
    <s v="MOHD NAZREY BIN HASSAN"/>
    <s v="[{&quot;name&quot;:&quot;SPUR GEOSAINS_Rasydan Ramlan.PNG&quot;,&quot;link&quot;:&quot;https://tm365-my.sharepoint.com/personal/badruznasrin_basri_tm_com_my/Documents/Apps/Microsoft%20Forms/CPPM%20LOR%20%20Request%20for%20LOR%20for%20existing%20project/Question/SPUR%20GEOSAINS_Rasydan%20Ramlan.PNG&quot;,&quot;id&quot;:&quot;01KO5DXPXHPTFMHDUTFFAY4DAJFDNJJQZ5&quot;,&quot;type&quot;:null,&quot;size&quot;:1880199,&quot;referenceId&quot;:&quot;01KO5DXPWKQISBU2NA6ZBLWOJA7SI6KARL&quot;,&quot;driveId&quot;:&quot;b!GENIO6DB3UWzdulNK6evrT-LvdyhA0VIokS4fxAfqZJ9NS0deS_ETJs3VRRJUVZM&quot;,&quot;status&quot;:1,&quot;uploadSessionUrl&quot;:null}]"/>
    <s v="No Preference"/>
    <m/>
    <m/>
    <m/>
    <m/>
    <m/>
    <m/>
    <m/>
    <m/>
    <m/>
  </r>
  <r>
    <n v="1118"/>
    <s v="Mohd Shahfre Bin Sa'afie"/>
    <s v="11.0 PO Issued"/>
    <m/>
    <n v="4902149706"/>
    <n v="4902149706"/>
    <s v="SB"/>
    <m/>
    <s v="H5G2300880"/>
    <m/>
    <s v="TMCA/231903"/>
    <m/>
    <s v="PAC2310837"/>
    <m/>
    <s v="SB-PCO-0495-TP"/>
    <m/>
    <m/>
    <n v="0"/>
    <s v="PO Issued"/>
    <e v="#REF!"/>
    <x v="0"/>
    <s v="CPPM-LOR"/>
    <n v="141"/>
    <m/>
    <m/>
    <m/>
    <d v="2023-09-14T00:00:00"/>
    <s v="atirah.razak@tm.com.my"/>
    <m/>
    <m/>
    <m/>
    <m/>
    <s v="TMG"/>
    <x v="0"/>
    <s v="5G DBKSG0648 FOC IJK F04F09 12C JLN BKT BADONG"/>
    <e v="#N/A"/>
    <e v="#N/A"/>
    <m/>
    <m/>
    <m/>
    <m/>
    <m/>
    <m/>
    <m/>
    <n v="3400038918"/>
    <s v="PCOM TECHNOLOGIES SDN. BHD."/>
    <m/>
    <n v="17000"/>
    <s v="YUHANIZ BINTI BAIDZAWI"/>
    <s v="HELME BIN MEHAT"/>
    <s v="[{&quot;name&quot;:&quot;TP POLE INSTALLATION BUKIT BADONG_Siti Atirah Razak.pdf&quot;,&quot;link&quot;:&quot;https://tm365-my.sharepoint.com/personal/badruznasrin_basri_tm_com_my/Documents/Apps/Microsoft%20Forms/CPPM%20LOR%20%20Request%20for%20LOR%20for%20existing%20project/Question/TP%20POLE%20INSTALLATION%20BUKIT%20BADONG_Siti%20Atirah%20Razak.pdf&quot;,&quot;id&quot;:&quot;01KO5DXPVHM6NSYBHNWREJQ74JVTSC7IAV&quot;,&quot;type&quot;:null,&quot;size&quot;:1681428,&quot;referenceId&quot;:&quot;01KO5DXPWKQISBU2NA6ZBLWOJA7SI6KARL&quot;,&quot;driveId&quot;:&quot;b!GENIO6DB3UWzdulNK6evrT-LvdyhA0VIokS4fxAfqZJ9NS0deS_ETJs3VRRJUVZM&quot;,&quot;status&quot;:1,&quot;uploadSessionUrl&quot;:null}]"/>
    <s v="Got Preference"/>
    <s v="PCOM TECHNOLOGIES SDN. BHD."/>
    <s v="Contractor available and near to the site"/>
    <n v="3400038918"/>
    <s v="-"/>
    <s v="-"/>
    <s v="-"/>
    <s v="-"/>
    <m/>
    <m/>
  </r>
  <r>
    <n v="1119"/>
    <m/>
    <s v="7.0 Pending TP Submission"/>
    <d v="2023-10-06T00:00:00"/>
    <s v="6/10 LOR 15/9 PAC Pending Approval"/>
    <m/>
    <s v="Sabah"/>
    <m/>
    <s v="GOV2305421"/>
    <m/>
    <s v="TMBA/230925"/>
    <m/>
    <s v="PAC2312235"/>
    <m/>
    <s v="KK/PB/LB-ICO-0003-TP"/>
    <m/>
    <m/>
    <n v="0"/>
    <s v="Pending TP Submission"/>
    <e v="#REF!"/>
    <x v="0"/>
    <s v="CPPM-LOR"/>
    <n v="142"/>
    <m/>
    <m/>
    <m/>
    <d v="2023-09-14T00:00:00"/>
    <s v="RASYDAN.RAMLAN@TM.COM.MY"/>
    <n v="14057"/>
    <m/>
    <m/>
    <m/>
    <s v="TMone"/>
    <x v="4"/>
    <s v="1GOV FOC SPUR KBU F121 (12C) MYGOV*NET-NRECC (METEOROLOGI)-PEJABAT METEOROLOGI SABAH(IPME)-PPG"/>
    <e v="#N/A"/>
    <e v="#N/A"/>
    <m/>
    <m/>
    <m/>
    <m/>
    <m/>
    <m/>
    <m/>
    <m/>
    <s v="ICON"/>
    <m/>
    <n v="11970"/>
    <s v="RASYDAN BIN RAMLAN"/>
    <s v="MUHD SUFFRIE BIN SUHANO"/>
    <s v="[{&quot;name&quot;:&quot;SPUR WISMA IDS METROLOGI PPG_Rasydan Ramlan.PNG&quot;,&quot;link&quot;:&quot;https://tm365-my.sharepoint.com/personal/badruznasrin_basri_tm_com_my/Documents/Apps/Microsoft%20Forms/CPPM%20LOR%20%20Request%20for%20LOR%20for%20existing%20project/Question/SPUR%20WISMA%20IDS%20METROLOGI%20PPG_Rasydan%20Ramlan.PNG&quot;,&quot;id&quot;:&quot;01KO5DXPTRHTU4S6S6LFFJNA2B4QIREFGV&quot;,&quot;type&quot;:null,&quot;size&quot;:1846709,&quot;referenceId&quot;:&quot;01KO5DXPWKQISBU2NA6ZBLWOJA7SI6KARL&quot;,&quot;driveId&quot;:&quot;b!GENIO6DB3UWzdulNK6evrT-LvdyhA0VIokS4fxAfqZJ9NS0deS_ETJs3VRRJUVZM&quot;,&quot;status&quot;:1,&quot;uploadSessionUrl&quot;:null}]"/>
    <s v="No Preference"/>
    <m/>
    <m/>
    <m/>
    <m/>
    <m/>
    <m/>
    <m/>
    <m/>
    <m/>
  </r>
  <r>
    <n v="1120"/>
    <s v="Amran Bin Ramli"/>
    <s v="9.0 Insufficient Budget"/>
    <d v="2023-09-15T00:00:00"/>
    <s v="PAC Approved"/>
    <m/>
    <s v="Sabah"/>
    <m/>
    <s v="GOV2305211"/>
    <m/>
    <s v="TMBA/230949"/>
    <m/>
    <s v="PAC2311961"/>
    <m/>
    <s v="KK/PB/LB-MG7-0018-TP"/>
    <m/>
    <m/>
    <n v="0"/>
    <s v="Insufficient Budget"/>
    <e v="#REF!"/>
    <x v="0"/>
    <s v="CPPM-LOR"/>
    <n v="143"/>
    <m/>
    <m/>
    <m/>
    <d v="2023-09-14T00:00:00"/>
    <s v="RASYDAN.RAMLAN@TM.COM.MY"/>
    <n v="0"/>
    <m/>
    <m/>
    <m/>
    <s v="TMone"/>
    <x v="4"/>
    <s v="1GOV FOC SPUR PTT FXX (12C) MYGOV*NET-KPKT (JBPM)-BALAI BOMBA DAN PENYELAMAT PUTATAN (IPME)-PTT"/>
    <e v="#N/A"/>
    <e v="#N/A"/>
    <m/>
    <m/>
    <m/>
    <m/>
    <s v="KK/PB/LB-MG7-0018-TP"/>
    <m/>
    <m/>
    <m/>
    <m/>
    <m/>
    <n v="42729.8"/>
    <s v="RASYDAN BIN RAMLAN"/>
    <s v="SUFFRIE BIN SUHANO"/>
    <s v="[{&quot;name&quot;:&quot;BOMBA PUTATAN_Rasydan Ramlan.PNG&quot;,&quot;link&quot;:&quot;https://tm365-my.sharepoint.com/personal/badruznasrin_basri_tm_com_my/Documents/Apps/Microsoft%20Forms/CPPM%20LOR%20%20Request%20for%20LOR%20for%20existing%20project/Question/BOMBA%20PUTATAN_Rasydan%20Ramlan.PNG&quot;,&quot;id&quot;:&quot;01KO5DXPV3T33FHPNEQJDYFXLYYCIWWVNG&quot;,&quot;type&quot;:null,&quot;size&quot;:2054325,&quot;referenceId&quot;:&quot;01KO5DXPWKQISBU2NA6ZBLWOJA7SI6KARL&quot;,&quot;driveId&quot;:&quot;b!GENIO6DB3UWzdulNK6evrT-LvdyhA0VIokS4fxAfqZJ9NS0deS_ETJs3VRRJUVZM&quot;,&quot;status&quot;:1,&quot;uploadSessionUrl&quot;:null}]"/>
    <s v="No Preference"/>
    <m/>
    <m/>
    <m/>
    <m/>
    <m/>
    <m/>
    <m/>
    <m/>
    <m/>
  </r>
  <r>
    <n v="1121"/>
    <s v="Mohd Shahfre Bin Sa'afie"/>
    <s v="8.3 Queried(other) Please fill in Remark"/>
    <m/>
    <s v="Project under OPEX. Handle by state."/>
    <m/>
    <s v="SB"/>
    <m/>
    <s v="RER2300035"/>
    <m/>
    <s v="P2B032301031"/>
    <m/>
    <m/>
    <m/>
    <s v="_x000a_SB-TLT-0074-TP"/>
    <m/>
    <m/>
    <n v="0"/>
    <s v="Queried - Require More Information From NeC/AND"/>
    <e v="#REF!"/>
    <x v="0"/>
    <s v="CPPM-LOR"/>
    <n v="145"/>
    <m/>
    <m/>
    <m/>
    <d v="2023-09-15T00:00:00"/>
    <s v="azmanhi@tm.com.my"/>
    <m/>
    <m/>
    <m/>
    <m/>
    <s v="Internal GNT"/>
    <x v="3"/>
    <s v="RWOR_TM INFRA RELOCATION DUE TO CONSTRUCTION OF ELITE/SKVE FLYOVER BDR SAUJANA PUTRA, SELANGOR_x000a_"/>
    <e v="#N/A"/>
    <e v="#N/A"/>
    <m/>
    <m/>
    <m/>
    <m/>
    <m/>
    <m/>
    <m/>
    <n v="3400038930"/>
    <s v="RITES SDN  BHD "/>
    <m/>
    <n v="813000"/>
    <s v="Mohd Faisal Nahrowi"/>
    <s v="Azman Bin Ismail"/>
    <s v="[{&quot;name&quot;:&quot;Persimpangan Bandar Saujana Putra_Azman Bin Ismail Ism.JPG&quot;,&quot;link&quot;:&quot;https://tm365-my.sharepoint.com/personal/badruznasrin_basri_tm_com_my/Documents/Apps/Microsoft%20Forms/CPPM%20LOR%20%20Request%20for%20LOR%20for%20existing%20project/Question/Persimpangan%20Bandar%20Saujana%20Putra_Azman%20Bin%20Ismail%20Ism.JPG&quot;,&quot;id&quot;:&quot;01KO5DXPWG5BT7IB2TBZHYQURKUAWKPNLP&quot;,&quot;type&quot;:null,&quot;size&quot;:42401,&quot;referenceId&quot;:&quot;01KO5DXPWKQISBU2NA6ZBLWOJA7SI6KARL&quot;,&quot;driveId&quot;:&quot;b!GENIO6DB3UWzdulNK6evrT-LvdyhA0VIokS4fxAfqZJ9NS0deS_ETJs3VRRJUVZM&quot;,&quot;status&quot;:1,&quot;uploadSessionUrl&quot;:null}]"/>
    <s v="Got Preference"/>
    <s v="RITES SDN  BHD "/>
    <s v="Very experience and expert in migration live infra"/>
    <n v="3400038930"/>
    <s v="SPS CORPORATION SDN BHD"/>
    <n v="3400039225"/>
    <s v="PCOM TECHNOLOGIES SDN  BHD"/>
    <n v="3400038918"/>
    <m/>
    <m/>
  </r>
  <r>
    <n v="1122"/>
    <s v="Hasrul Nizam Bin Othman"/>
    <s v="11.0 PO Issued"/>
    <d v="2023-09-23T00:00:00"/>
    <s v="PO no 4902150760"/>
    <m/>
    <s v="PHG"/>
    <m/>
    <s v="H5G2301005"/>
    <m/>
    <s v="TMEA/231617"/>
    <m/>
    <s v="PAC2223685"/>
    <m/>
    <s v="PHG-SKY-0019-TP"/>
    <m/>
    <m/>
    <n v="0"/>
    <s v="PO Issued"/>
    <e v="#REF!"/>
    <x v="0"/>
    <s v="CPPM-LOR"/>
    <n v="146"/>
    <m/>
    <m/>
    <m/>
    <d v="2023-09-15T00:00:00"/>
    <s v="najmi.rahman@tm.com.my"/>
    <m/>
    <m/>
    <m/>
    <m/>
    <s v="TMG"/>
    <x v="0"/>
    <s v="5G FOC (TP) BGH DCKTN0398 RANCANGAN TANAH PEMUDA BKT GOH"/>
    <e v="#N/A"/>
    <e v="#N/A"/>
    <m/>
    <m/>
    <m/>
    <m/>
    <m/>
    <m/>
    <m/>
    <n v="3400041266"/>
    <s v="SKYCOM EMPIRE SDN. BHD."/>
    <m/>
    <n v="5000"/>
    <s v="AHMAD NAJMI BIN A. RAHMAN"/>
    <s v="Muhamad Ridhwan Bin Mohamad Rafi"/>
    <s v="[{&quot;name&quot;:&quot;Capture_Ahmad Najmi Bin Arah.JPG&quot;,&quot;link&quot;:&quot;https://tm365-my.sharepoint.com/personal/badruznasrin_basri_tm_com_my/Documents/Apps/Microsoft%20Forms/CPPM%20LOR%20%20Request%20for%20LOR%20for%20existing%20project/Question/Capture_Ahmad%20Najmi%20Bin%20Arah.JPG&quot;,&quot;id&quot;:&quot;01KO5DXPWNDZBE6TW5CNBZLAZ57ATT2USV&quot;,&quot;type&quot;:null,&quot;size&quot;:103089,&quot;referenceId&quot;:&quot;01KO5DXPWKQISBU2NA6ZBLWOJA7SI6KARL&quot;,&quot;driveId&quot;:&quot;b!GENIO6DB3UWzdulNK6evrT-LvdyhA0VIokS4fxAfqZJ9NS0deS_ETJs3VRRJUVZM&quot;,&quot;status&quot;:1,&quot;uploadSessionUrl&quot;:null}]"/>
    <s v="Got Preference"/>
    <s v="SKYCOM EMPIRE SDN. BHD."/>
    <s v="Team yang sama buat projek ini sebelum ni"/>
    <n v="3400041266"/>
    <s v="VISI INTEGRATED PRIMA SDN. BHD."/>
    <n v="3400038836"/>
    <s v="GETRA SDN. BERHAD"/>
    <n v="3400038885"/>
    <m/>
    <m/>
  </r>
  <r>
    <n v="1123"/>
    <s v="Mohd Shahfre Bin Sa'afie"/>
    <s v="12. Duplicate Request"/>
    <m/>
    <n v="4902149706"/>
    <n v="4902149706"/>
    <s v="SB"/>
    <m/>
    <s v="H5G2300880"/>
    <m/>
    <s v="TMCA/231903"/>
    <m/>
    <s v="PAC2310837"/>
    <m/>
    <s v="SB-PCO-0495-TP"/>
    <m/>
    <m/>
    <n v="0"/>
    <s v="PO Issued"/>
    <e v="#REF!"/>
    <x v="0"/>
    <s v="CPPM-LOR"/>
    <n v="147"/>
    <m/>
    <m/>
    <m/>
    <d v="2023-09-15T00:00:00"/>
    <s v="adzeem.aziz@tm.com.my"/>
    <m/>
    <m/>
    <m/>
    <m/>
    <s v="TMG"/>
    <x v="0"/>
    <s v="5G DBKSG0648 FOC IJK F04F09 12C JLN BKT BADONG"/>
    <e v="#N/A"/>
    <e v="#N/A"/>
    <m/>
    <m/>
    <m/>
    <m/>
    <m/>
    <m/>
    <m/>
    <n v="3400038918"/>
    <s v="PCOM TECHNOLOGIES SDN BHD"/>
    <m/>
    <n v="20000"/>
    <s v="YUHANIZ BINTI BAIDZAWI"/>
    <s v="HELME BIN MEHAT"/>
    <s v="[{&quot;name&quot;:&quot;PELAN ESS 5G_DBKSG0648_JLNBKTBADONG_Muhammad Nur Adzeem.pdf&quot;,&quot;link&quot;:&quot;https://tm365-my.sharepoint.com/personal/badruznasrin_basri_tm_com_my/Documents/Apps/Microsoft%20Forms/CPPM%20LOR%20%20Request%20for%20LOR%20for%20existing%20project/Question/PELAN%20ESS%205G_DBKSG0648_JLNBKTBADONG_Muhammad%20Nur%20Adzeem.pdf&quot;,&quot;id&quot;:&quot;01KO5DXPXNBE6KM4FL7VBIEKCNQTPXSK5W&quot;,&quot;type&quot;:null,&quot;size&quot;:205542,&quot;referenceId&quot;:&quot;01KO5DXPWKQISBU2NA6ZBLWOJA7SI6KARL&quot;,&quot;driveId&quot;:&quot;b!GENIO6DB3UWzdulNK6evrT-LvdyhA0VIokS4fxAfqZJ9NS0deS_ETJs3VRRJUVZM&quot;,&quot;status&quot;:1,&quot;uploadSessionUrl&quot;:null}]"/>
    <s v="Got Preference"/>
    <s v="PCOM TECHNOLOGIES SDN BHD"/>
    <s v="Proposed NEC is familiar with site area and used to handle project in this particular node"/>
    <n v="3400038918"/>
    <s v="SA LOCAL SDN BHD"/>
    <n v="3400038789"/>
    <s v="RITES SDN BHD"/>
    <n v="3400038930"/>
    <m/>
    <m/>
  </r>
  <r>
    <n v="1124"/>
    <s v="Ahmad Zaki Bin Harris"/>
    <s v="8.3 Queried(other) Please fill in Remark"/>
    <m/>
    <s v="Incident RWO-Manual LOR"/>
    <m/>
    <s v="KD/PR "/>
    <m/>
    <s v="RER2300180"/>
    <m/>
    <n v="191000005082"/>
    <m/>
    <s v="PAC2312010"/>
    <m/>
    <m/>
    <m/>
    <m/>
    <n v="0"/>
    <s v="Queried - Require More Information From NeC/AND"/>
    <e v="#REF!"/>
    <x v="0"/>
    <s v="CPPM-LOR"/>
    <n v="148"/>
    <m/>
    <m/>
    <m/>
    <d v="2023-09-15T00:00:00"/>
    <s v="meormohdekhwan@tm.com.my"/>
    <m/>
    <m/>
    <m/>
    <m/>
    <s v="Internal GNT"/>
    <x v="3"/>
    <s v="RWO A3R07234847 KM 7 FROM TM NODE AU"/>
    <e v="#N/A"/>
    <e v="#N/A"/>
    <m/>
    <m/>
    <m/>
    <m/>
    <m/>
    <m/>
    <m/>
    <m/>
    <m/>
    <m/>
    <n v="23123.52"/>
    <s v="MEOR MOHD EKHWAN B MEOR IBRAHIM"/>
    <s v="Muhammad Nur Fitri Bin Zaini "/>
    <s v="[{&quot;name&quot;:&quot;RWO A3R07234847 KM 7 FROM TM NODE AU - Copy_Meor Mohd Ekhwan Bin.pdf&quot;,&quot;link&quot;:&quot;https://tm365-my.sharepoint.com/personal/badruznasrin_basri_tm_com_my/Documents/Apps/Microsoft%20Forms/CPPM%20LOR%20%20Request%20for%20LOR%20for%20existing%20project/Question/RWO%20A3R07234847%20KM%207%20FROM%20TM%20NODE%20AU%20-%20Copy_Meor%20Mohd%20Ekhwan%20Bin.pdf&quot;,&quot;id&quot;:&quot;01KO5DXPTDMOWV6JH3XVDJ3FZPTCAPFC2M&quot;,&quot;type&quot;:null,&quot;size&quot;:563886,&quot;referenceId&quot;:&quot;01KO5DXPWKQISBU2NA6ZBLWOJA7SI6KARL&quot;,&quot;driveId&quot;:&quot;b!GENIO6DB3UWzdulNK6evrT-LvdyhA0VIokS4fxAfqZJ9NS0deS_ETJs3VRRJUVZM&quot;,&quot;status&quot;:1,&quot;uploadSessionUrl&quot;:null}]"/>
    <s v="No Preference"/>
    <m/>
    <m/>
    <m/>
    <m/>
    <m/>
    <m/>
    <m/>
    <m/>
    <m/>
  </r>
  <r>
    <n v="1125"/>
    <s v="Mohd Syahmi Bin Chik"/>
    <s v="12. Duplicate Request"/>
    <m/>
    <s v=""/>
    <m/>
    <s v="KL"/>
    <m/>
    <s v="RER2200207"/>
    <m/>
    <s v="TMCA/225314"/>
    <m/>
    <s v="PAC2221224"/>
    <m/>
    <s v="KL-BUM-0419-TP"/>
    <m/>
    <m/>
    <n v="0"/>
    <s v="PO Issued"/>
    <e v="#REF!"/>
    <x v="0"/>
    <s v="CPPM-LOR"/>
    <n v="149"/>
    <m/>
    <m/>
    <m/>
    <d v="2023-09-15T00:00:00"/>
    <s v="awal@tm.com.my"/>
    <m/>
    <m/>
    <m/>
    <m/>
    <s v="Internal GNT"/>
    <x v="3"/>
    <s v="RMK11_PROJEK UTM_PELEBARAN JALAN MAKTAB UTM KL - RMK11"/>
    <e v="#N/A"/>
    <e v="#N/A"/>
    <m/>
    <m/>
    <m/>
    <m/>
    <m/>
    <m/>
    <m/>
    <n v="3400039145"/>
    <s v="SYARIKAT PERNIAGAAN BUMIDAN SDN BHD"/>
    <m/>
    <n v="22820"/>
    <s v="AWALUDDIN BIN ABU BAKAR"/>
    <s v="Mohd Azrie Bin Abd Aziz"/>
    <s v="[{&quot;name&quot;:&quot;PI_GMGSB_UTM_2020_TM_LP-001- shop drawing_Awaluddin Bin Abu Ba.pdf&quot;,&quot;link&quot;:&quot;https://tm365-my.sharepoint.com/personal/badruznasrin_basri_tm_com_my/Documents/Apps/Microsoft%20Forms/CPPM%20LOR%20%20Request%20for%20LOR%20for%20existing%20project/Question/PI_GMGSB_UTM_2020_TM_LP-001-%20shop%20drawing_Awaluddin%20Bin%20Abu%20Ba.pdf&quot;,&quot;id&quot;:&quot;01KO5DXPSQ5FCKHNS3UZGK6WND3QPQW3RU&quot;,&quot;type&quot;:null,&quot;size&quot;:7839662,&quot;referenceId&quot;:&quot;01KO5DXPWKQISBU2NA6ZBLWOJA7SI6KARL&quot;,&quot;driveId&quot;:&quot;b!GENIO6DB3UWzdulNK6evrT-LvdyhA0VIokS4fxAfqZJ9NS0deS_ETJs3VRRJUVZM&quot;,&quot;status&quot;:1,&quot;uploadSessionUrl&quot;:null}]"/>
    <s v="Got Preference"/>
    <s v="SYARIKAT PERNIAGAAN BUMIDAN SDN BHD"/>
    <s v="LOR project ini telah dikeluarkan kepada BUMIDAN (Letter of Request (LOR) - KL-BUM-0335-TP) pada 15-NOV-22. BUmidan telah melakukan site survey. LOR tersebut telah dibatallkan pada hujung tahun 2022 kerana CWS masih belum disiapkan oleh  GMG (Kontraktor JKR)"/>
    <n v="3400039145"/>
    <s v="RJ FIBRE NETWORKS SDN BHD"/>
    <n v="3400038783"/>
    <s v="DIESOLEX PETROLEUM SDN BHD"/>
    <n v="3400038642"/>
    <m/>
    <m/>
  </r>
  <r>
    <n v="1126"/>
    <s v="Mohd Nasharulhisham Bin Mohd Nasir"/>
    <s v="12. Duplicate Request"/>
    <d v="2023-09-26T00:00:00"/>
    <s v=""/>
    <m/>
    <s v="ST"/>
    <m/>
    <s v="GOV2301286"/>
    <m/>
    <s v="TMCA/231226"/>
    <m/>
    <s v="PAC2306090"/>
    <m/>
    <s v="ST-PCO-0830-TP"/>
    <m/>
    <m/>
    <n v="0"/>
    <s v="PO Issued"/>
    <e v="#REF!"/>
    <x v="0"/>
    <s v="CPPM-LOR"/>
    <n v="150"/>
    <m/>
    <m/>
    <m/>
    <d v="2023-09-16T00:00:00"/>
    <s v="sazrilanwar@tm.com.my"/>
    <m/>
    <m/>
    <m/>
    <m/>
    <s v="TMone"/>
    <x v="4"/>
    <s v="NRP FOC WMU F0XX MYGOV*NET-MOD - MARKAS 4 DIVISYEN SETAPAK KEM WARDIEBURN - (IPME)_x000a_"/>
    <e v="#N/A"/>
    <e v="#N/A"/>
    <m/>
    <m/>
    <m/>
    <m/>
    <m/>
    <m/>
    <m/>
    <n v="3400038918"/>
    <s v="PCOM TECHNOLOGIES SDN. BHD."/>
    <m/>
    <n v="11500"/>
    <s v="SITI SAZLINDA BINTI SAMSUDIN"/>
    <s v="MOHD NAZRIN BIN SAID"/>
    <s v="[{&quot;name&quot;:&quot;PLAN RMD MARKAS 4 DIVISYEN KEM WARDIEBURN KAB_Sazril Anwar Bin Zul.pdf&quot;,&quot;link&quot;:&quot;https://tm365-my.sharepoint.com/personal/badruznasrin_basri_tm_com_my/Documents/Apps/Microsoft%20Forms/CPPM%20LOR%20%20Request%20for%20LOR%20for%20existing%20project/Question/PLAN%20RMD%20MARKAS%204%20DIVISYEN%20KEM%20WARDIEBURN%20KAB_Sazril%20Anwar%20Bin%20Zul.pdf&quot;,&quot;id&quot;:&quot;01KO5DXPTD5BPGGGEO3VBJJZ5U4FEFLOWG&quot;,&quot;type&quot;:null,&quot;size&quot;:1830251,&quot;referenceId&quot;:&quot;01KO5DXPWKQISBU2NA6ZBLWOJA7SI6KARL&quot;,&quot;driveId&quot;:&quot;b!GENIO6DB3UWzdulNK6evrT-LvdyhA0VIokS4fxAfqZJ9NS0deS_ETJs3VRRJUVZM&quot;,&quot;status&quot;:1,&quot;uploadSessionUrl&quot;:null}]"/>
    <s v="Got Preference"/>
    <s v="PCOM TECHNOLOGIES SDN. BHD."/>
    <s v="Change LOR due to wring contract number"/>
    <n v="3400038918"/>
    <s v="KUMPULAN ABEX SDN. BHD."/>
    <n v="3400039045"/>
    <s v="NEXUSCORPGROUP SDN. BHD."/>
    <n v="3400038905"/>
    <m/>
    <m/>
  </r>
  <r>
    <n v="1127"/>
    <m/>
    <s v="1.2 New Request PR"/>
    <m/>
    <s v=""/>
    <m/>
    <s v="Sarawak"/>
    <m/>
    <s v="NRP2302545"/>
    <m/>
    <s v="TMWA/230473 "/>
    <m/>
    <s v="PAC2310464"/>
    <m/>
    <m/>
    <m/>
    <m/>
    <n v="0"/>
    <e v="#N/A"/>
    <e v="#REF!"/>
    <x v="0"/>
    <s v="CPPM-LOR"/>
    <n v="151"/>
    <m/>
    <m/>
    <m/>
    <d v="2023-09-16T00:00:00"/>
    <s v="alixgeoffrey@tm.com.my"/>
    <m/>
    <m/>
    <m/>
    <m/>
    <s v="TMone"/>
    <x v="1"/>
    <s v="NRP2302545_x000a_FENOMENA MAJU KAYA - RESIDENSI MATANG PREMIER (WIA) - MTJ"/>
    <e v="#N/A"/>
    <e v="#N/A"/>
    <m/>
    <m/>
    <m/>
    <m/>
    <m/>
    <m/>
    <m/>
    <m/>
    <m/>
    <m/>
    <n v="29135.599999999999"/>
    <s v="Shirley Wong Yunn Sheng"/>
    <s v="Mohd. Budiya Fajri Bin Adha"/>
    <s v="[{&quot;name&quot;:&quot;matang premier_Alixgeoffrey Anak On.jpg&quot;,&quot;link&quot;:&quot;https://tm365-my.sharepoint.com/personal/badruznasrin_basri_tm_com_my/Documents/Apps/Microsoft%20Forms/CPPM%20LOR%20%20Request%20for%20LOR%20for%20existing%20project/Question/matang%20premier_Alixgeoffrey%20Anak%20On.jpg&quot;,&quot;id&quot;:&quot;01KO5DXPXQ5PP63ZWH6FAL22GIHU4RDYQI&quot;,&quot;type&quot;:null,&quot;size&quot;:52477,&quot;referenceId&quot;:&quot;01KO5DXPWKQISBU2NA6ZBLWOJA7SI6KARL&quot;,&quot;driveId&quot;:&quot;b!GENIO6DB3UWzdulNK6evrT-LvdyhA0VIokS4fxAfqZJ9NS0deS_ETJs3VRRJUVZM&quot;,&quot;status&quot;:1,&quot;uploadSessionUrl&quot;:null}]"/>
    <s v="No Preference"/>
    <m/>
    <m/>
    <m/>
    <m/>
    <m/>
    <m/>
    <m/>
    <m/>
    <m/>
  </r>
  <r>
    <n v="1128"/>
    <s v="Muhammad Nur Haimi Bin Amdan"/>
    <s v="7.0 Pending TP Submission"/>
    <d v="2023-10-05T00:00:00"/>
    <s v="LOR DONE"/>
    <m/>
    <s v="ST"/>
    <m/>
    <s v="P1P2300109"/>
    <m/>
    <s v="TMCA/231731"/>
    <m/>
    <s v="PAC2309324"/>
    <m/>
    <s v="ST-PCO-0832-TP"/>
    <m/>
    <m/>
    <n v="0"/>
    <s v="Pending TP Submission"/>
    <e v="#REF!"/>
    <x v="0"/>
    <s v="CPPM-LOR"/>
    <n v="152"/>
    <m/>
    <m/>
    <m/>
    <d v="2023-09-17T00:00:00"/>
    <s v="sazrilanwar@tm.com.my"/>
    <m/>
    <m/>
    <m/>
    <m/>
    <s v="TMG"/>
    <x v="3"/>
    <s v="WEBE_CB0288 FOC SGB_F037 SUNGAI BULOH HOSPITAL"/>
    <e v="#N/A"/>
    <e v="#N/A"/>
    <m/>
    <m/>
    <m/>
    <m/>
    <m/>
    <m/>
    <m/>
    <n v="3400038918"/>
    <s v="PCOM TECHNOLOGIES SDN. BHD."/>
    <m/>
    <n v="16178.42"/>
    <s v="SITI SAZLINDA BINTI SAMSUDIN"/>
    <s v="MOHD AIZAD BIN NORDIN"/>
    <s v="[{&quot;name&quot;:&quot;WEBE_CB0288SUNGAI BULOH HOSPITAL (LOCATION)_Sazril Anwar Bin Zul.pdf&quot;,&quot;link&quot;:&quot;https://tm365-my.sharepoint.com/personal/badruznasrin_basri_tm_com_my/Documents/Apps/Microsoft%20Forms/CPPM%20LOR%20%20Request%20for%20LOR%20for%20existing%20project/Question/WEBE_CB0288SUNGAI%20BULOH%20HOSPITAL%20(LOCATION)_Sazril%20Anwar%20Bin%20Zul.pdf&quot;,&quot;id&quot;:&quot;01KO5DXPR5UHGZBKFS2FHZ2WDAIEHCR7HI&quot;,&quot;type&quot;:null,&quot;size&quot;:730163,&quot;referenceId&quot;:&quot;01KO5DXPWKQISBU2NA6ZBLWOJA7SI6KARL&quot;,&quot;driveId&quot;:&quot;b!GENIO6DB3UWzdulNK6evrT-LvdyhA0VIokS4fxAfqZJ9NS0deS_ETJs3VRRJUVZM&quot;,&quot;status&quot;:1,&quot;uploadSessionUrl&quot;:null}]"/>
    <s v="Got Preference"/>
    <s v="PCOM TECHNOLOGIES SDN. BHD."/>
    <s v="Familiar with that area."/>
    <n v="3400038918"/>
    <s v="FASTPRO SDN. BHD."/>
    <n v="3400038556"/>
    <s v="NEXUSCORPGROUP SDN. BHD."/>
    <n v="3400038905"/>
    <m/>
    <m/>
  </r>
  <r>
    <n v="1129"/>
    <s v="Mohd Shahfre Bin Sa'afie"/>
    <s v="11.0 PO Issued"/>
    <m/>
    <n v="4902150117"/>
    <s v="4902150117"/>
    <s v="SB"/>
    <m/>
    <s v="H5G2202874"/>
    <m/>
    <s v="TMCA/223461_x0009_"/>
    <m/>
    <s v="PAC2211823"/>
    <m/>
    <s v="SB-PKR-1310-TP"/>
    <m/>
    <m/>
    <n v="0"/>
    <s v="PO Issued"/>
    <e v="#REF!"/>
    <x v="0"/>
    <s v="CPPM-LOR"/>
    <n v="153"/>
    <m/>
    <m/>
    <m/>
    <d v="2023-09-17T00:00:00"/>
    <s v="mohdfaizal.razali@tm.com.my"/>
    <m/>
    <m/>
    <m/>
    <m/>
    <s v="TMG"/>
    <x v="0"/>
    <s v="5G DBKLG0347 FOC PID F20/F21 SPUR 12C (4C) JLN PELABUHAN BARAT, PULAU INDAH"/>
    <e v="#N/A"/>
    <e v="#N/A"/>
    <m/>
    <m/>
    <m/>
    <m/>
    <m/>
    <m/>
    <m/>
    <n v="3400038998"/>
    <s v="PAKARCOM SDN.BHD."/>
    <m/>
    <n v="5000"/>
    <s v="Mohd Faizal bin Razali"/>
    <s v="Zawawi Bin Abdul Rahman"/>
    <s v="[{&quot;name&quot;:&quot;PLAN DBKLG0347 PID F20F21  JLN PELABUHAN BARA_Mohd Faizal Bin Raza.pdf&quot;,&quot;link&quot;:&quot;https://tm365-my.sharepoint.com/personal/badruznasrin_basri_tm_com_my/Documents/Apps/Microsoft%20Forms/CPPM%20LOR%20%20Request%20for%20LOR%20for%20existing%20project/Question/PLAN%20DBKLG0347%20PID%20F20F21%20%20JLN%20PELABUHAN%20BARA_Mohd%20Faizal%20Bin%20Raza.pdf&quot;,&quot;id&quot;:&quot;01KO5DXPRF2FQER2EEW5F2SGWYDYJTKTOV&quot;,&quot;type&quot;:null,&quot;size&quot;:242344,&quot;referenceId&quot;:&quot;01KO5DXPWKQISBU2NA6ZBLWOJA7SI6KARL&quot;,&quot;driveId&quot;:&quot;b!GENIO6DB3UWzdulNK6evrT-LvdyhA0VIokS4fxAfqZJ9NS0deS_ETJs3VRRJUVZM&quot;,&quot;status&quot;:1,&quot;uploadSessionUrl&quot;:null}]"/>
    <s v="Got Preference"/>
    <s v="PAKARCOM SDN.BHD."/>
    <s v="Proposed NEC is familiar with site area and used to handle project in this particular node"/>
    <n v="3400038998"/>
    <s v="TELITI TEKNIK (M) SDN. BHD."/>
    <n v="3400038811"/>
    <s v="GRANITY RESOURCES SDN. BHD."/>
    <n v="3400039855"/>
    <m/>
    <m/>
  </r>
  <r>
    <n v="1130"/>
    <s v="Mohd Shahfre Bin Sa'afie"/>
    <s v="11.0 PO Issued"/>
    <m/>
    <n v="4902150093"/>
    <s v="4902150093"/>
    <s v="SB"/>
    <m/>
    <s v="H5G2200681"/>
    <m/>
    <s v="TMCA/220860"/>
    <m/>
    <s v="PAC2204103"/>
    <m/>
    <s v="SB-TBT-0223-TP"/>
    <m/>
    <m/>
    <n v="0"/>
    <s v="PO Issued"/>
    <e v="#REF!"/>
    <x v="0"/>
    <s v="CPPM-LOR"/>
    <n v="154"/>
    <m/>
    <m/>
    <m/>
    <d v="2023-09-17T00:00:00"/>
    <s v="mohdfaizal.razali@tm.com.my"/>
    <m/>
    <m/>
    <m/>
    <m/>
    <s v="TMG"/>
    <x v="0"/>
    <s v="5G DBPET1107 FOC SAG F33F34 _NO.39 JLN PUTRA MAHKOTA 7/7B, PUTRA HEIGHTS"/>
    <e v="#N/A"/>
    <e v="#N/A"/>
    <m/>
    <m/>
    <m/>
    <m/>
    <m/>
    <m/>
    <m/>
    <n v="3400038813"/>
    <s v="TERASBIT SOLUTIONS SDN. BHD."/>
    <m/>
    <n v="3700"/>
    <s v="Mohd Faizal bin Razali"/>
    <s v="Mohd Afifi Bin Ruslan"/>
    <s v="[{&quot;name&quot;:&quot;TSSR_DNB_CENTRAL_DNB_NEW_2021_5G_RAN_Phase-1b_Mohd Faizal Bin Raza.pdf&quot;,&quot;link&quot;:&quot;https://tm365-my.sharepoint.com/personal/badruznasrin_basri_tm_com_my/Documents/Apps/Microsoft%20Forms/CPPM%20LOR%20%20Request%20for%20LOR%20for%20existing%20project/Question/TSSR_DNB_CENTRAL_DNB_NEW_2021_5G_RAN_Phase-1b_Mohd%20Faizal%20Bin%20Raza.pdf&quot;,&quot;id&quot;:&quot;01KO5DXPX6TVHITDHP4FCJNHDLQTDGTFVJ&quot;,&quot;type&quot;:null,&quot;size&quot;:5540606,&quot;referenceId&quot;:&quot;01KO5DXPWKQISBU2NA6ZBLWOJA7SI6KARL&quot;,&quot;driveId&quot;:&quot;b!GENIO6DB3UWzdulNK6evrT-LvdyhA0VIokS4fxAfqZJ9NS0deS_ETJs3VRRJUVZM&quot;,&quot;status&quot;:1,&quot;uploadSessionUrl&quot;:null}]"/>
    <s v="Got Preference"/>
    <s v="TERASBIT SOLUTIONS SDN. BHD."/>
    <s v="Terasbit  competent for IW &amp; CSR installation (already training &amp; experience)"/>
    <n v="3400038813"/>
    <s v="TERASBIT SOLUTIONS SDN. BHD."/>
    <n v="3400038813"/>
    <s v="TERASBIT SOLUTIONS SDN. BHD."/>
    <n v="3400038813"/>
    <m/>
    <m/>
  </r>
  <r>
    <n v="1131"/>
    <s v="Radeen Harris Bin Mohamad Zakaria"/>
    <s v="8.2 Queried - Pending TP Re-Submission"/>
    <m/>
    <s v="5.10 waiting PR request from state .6.10 pending TP resubmit  11.10 folo up "/>
    <m/>
    <s v="PJ"/>
    <m/>
    <s v="RER2200215"/>
    <m/>
    <s v="TMCC/230057"/>
    <m/>
    <s v="PAC2311632"/>
    <m/>
    <s v="CNFD-KES-0003-TP"/>
    <m/>
    <m/>
    <n v="0"/>
    <s v="Queried - Require More Information From NeC/AND"/>
    <e v="#REF!"/>
    <x v="0"/>
    <s v="CPPM-LOR"/>
    <n v="155"/>
    <m/>
    <m/>
    <m/>
    <d v="2023-09-18T00:00:00"/>
    <s v="yusman.selatha@tm.com.my"/>
    <m/>
    <m/>
    <m/>
    <m/>
    <s v="Internal GNT"/>
    <x v="3"/>
    <s v="REROUTING RMK 12 AT JALAN HARAPAN (MBPJ)-CABLE JUNCTION"/>
    <e v="#N/A"/>
    <e v="#N/A"/>
    <m/>
    <m/>
    <m/>
    <m/>
    <m/>
    <m/>
    <m/>
    <n v="3400038889"/>
    <s v="KOMASI ENGINEERING SDN. BHD."/>
    <m/>
    <n v="130000"/>
    <s v="Fairul Rizman Bin Othman"/>
    <s v="Mohd Azhari Bin Samdin"/>
    <s v="[{&quot;name&quot;:&quot;Map Lokasi_Yusman Bin Selatha S 1.jpg&quot;,&quot;link&quot;:&quot;https://tm365-my.sharepoint.com/personal/badruznasrin_basri_tm_com_my/Documents/Apps/Microsoft%20Forms/CPPM%20LOR%20%20Request%20for%20LOR%20for%20existing%20project/Question/Map%20Lokasi_Yusman%20Bin%20Selatha%20S%201.jpg&quot;,&quot;id&quot;:&quot;01KO5DXPSGOLE4JVMLGRHLNHUM2QDMCQ55&quot;,&quot;type&quot;:null,&quot;size&quot;:116594,&quot;referenceId&quot;:&quot;01KO5DXPWKQISBU2NA6ZBLWOJA7SI6KARL&quot;,&quot;driveId&quot;:&quot;b!GENIO6DB3UWzdulNK6evrT-LvdyhA0VIokS4fxAfqZJ9NS0deS_ETJs3VRRJUVZM&quot;,&quot;status&quot;:1,&quot;uploadSessionUrl&quot;:null}]"/>
    <s v="Got Preference"/>
    <s v="KOMASI ENGINEERING SDN. BHD."/>
    <s v="Same contractor with AND PJ as the contractor will implement CWS and Access Fiber Relocation"/>
    <n v="3400038889"/>
    <s v="SETIA SEPAKAT COMMUNICATION (M)SDN. BHD."/>
    <n v="3400038938"/>
    <s v="PEMBINAAN MOHAMED NAZIR MERASLAMSDN. BHD."/>
    <n v="3400038965"/>
    <m/>
    <m/>
  </r>
  <r>
    <n v="1132"/>
    <s v="Zulhelmi Bin Abu Hasan"/>
    <s v="7.0 Pending TP Submission"/>
    <m/>
    <s v=""/>
    <m/>
    <s v="PG"/>
    <m/>
    <s v="_x0009_RER2200139"/>
    <m/>
    <s v="RMNC/230019"/>
    <m/>
    <s v="PAC2310616"/>
    <m/>
    <s v="CNFD-NXS-0001-TP"/>
    <m/>
    <m/>
    <n v="0"/>
    <s v="Pending TP Submission"/>
    <e v="#REF!"/>
    <x v="0"/>
    <s v="CPPM-LOR"/>
    <n v="156"/>
    <m/>
    <m/>
    <m/>
    <d v="2023-09-18T00:00:00"/>
    <s v="izaidi@tm.com.my"/>
    <m/>
    <m/>
    <m/>
    <m/>
    <s v="Internal GNT"/>
    <x v="3"/>
    <s v="REROUTING PMRT PAKEJ 2 - JALAN LEMBAH /JALAN BUKIT DUMBAR"/>
    <e v="#N/A"/>
    <e v="#N/A"/>
    <m/>
    <m/>
    <m/>
    <m/>
    <m/>
    <m/>
    <m/>
    <n v="3400038907"/>
    <s v="NEXUSCORPGROUP SDN. BHD."/>
    <m/>
    <n v="202000"/>
    <s v="ZAIDI BIN ISHAK"/>
    <s v="Intan Nurul Ashikin Binti Ismail"/>
    <s v="[{&quot;name&quot;:&quot;MAP RMNC230008_Zaidi Bin Ishak.JPG&quot;,&quot;link&quot;:&quot;https://tm365-my.sharepoint.com/personal/badruznasrin_basri_tm_com_my/Documents/Apps/Microsoft%20Forms/CPPM%20LOR%20%20Request%20for%20LOR%20for%20existing%20project/Question/MAP%20RMNC230008_Zaidi%20Bin%20Ishak.JPG&quot;,&quot;id&quot;:&quot;01KO5DXPXJPI6S37HDTJG2Z3PKLLH4H566&quot;,&quot;type&quot;:null,&quot;size&quot;:108078,&quot;referenceId&quot;:&quot;01KO5DXPWKQISBU2NA6ZBLWOJA7SI6KARL&quot;,&quot;driveId&quot;:&quot;b!GENIO6DB3UWzdulNK6evrT-LvdyhA0VIokS4fxAfqZJ9NS0deS_ETJs3VRRJUVZM&quot;,&quot;status&quot;:1,&quot;uploadSessionUrl&quot;:null}]"/>
    <s v="Got Preference"/>
    <s v="NEXUSCORPGROUP SDN. BHD."/>
    <s v="Project HDD and Fiber project for this route has also been offered to NEXUSCORPGROUP by AND PG"/>
    <n v="3400038907"/>
    <s v="KAZAKON SDN. BHD"/>
    <n v="3400039027"/>
    <s v="KUMPULAN ERA ENGINEERING SDN. BHD."/>
    <n v="3400039029"/>
    <m/>
    <m/>
  </r>
  <r>
    <n v="1133"/>
    <s v="Mohd Shahfre Bin Sa'afie"/>
    <s v="11.0 PO Issued"/>
    <m/>
    <n v="4902150431"/>
    <s v="4902150431"/>
    <s v="SB"/>
    <m/>
    <s v="NRP2302684"/>
    <m/>
    <s v="TMCA/231844"/>
    <m/>
    <s v="PAC2310374"/>
    <m/>
    <s v="SB-TBT-0224-TP"/>
    <m/>
    <m/>
    <n v="0"/>
    <s v="PO Issued"/>
    <e v="#REF!"/>
    <x v="0"/>
    <s v="CPPM-LOR"/>
    <n v="157"/>
    <m/>
    <m/>
    <m/>
    <d v="2023-09-18T00:00:00"/>
    <s v="adzeem.aziz@tm.com.my"/>
    <m/>
    <m/>
    <m/>
    <m/>
    <s v="TMone"/>
    <x v="1"/>
    <s v="NRP T.CORE FOC SKU F15 GF NIPPON EXPRESS (M) SDN BHD PERUSAHAAN SELAT KLANG UTARA"/>
    <e v="#N/A"/>
    <e v="#N/A"/>
    <m/>
    <m/>
    <m/>
    <m/>
    <m/>
    <m/>
    <m/>
    <n v="3400038813"/>
    <s v="TERASBIT SOLUTIONS SDN. BHD."/>
    <m/>
    <n v="560"/>
    <s v="MOHD FAIZAL BIN RAZALI"/>
    <s v="ZAWAWI BIN ABDUL RAHMAN"/>
    <s v="[{&quot;name&quot;:&quot;TP Nippon SKU_Muhammad Nur Adzeem.jpeg&quot;,&quot;link&quot;:&quot;https://tm365-my.sharepoint.com/personal/badruznasrin_basri_tm_com_my/Documents/Apps/Microsoft%20Forms/CPPM%20LOR%20%20Request%20for%20LOR%20for%20existing%20project/Question/TP%20Nippon%20SKU_Muhammad%20Nur%20Adzeem.jpeg&quot;,&quot;id&quot;:&quot;01KO5DXPWM3LFJQVJPEVD2LD3QILV4GC7G&quot;,&quot;type&quot;:null,&quot;size&quot;:70120,&quot;referenceId&quot;:&quot;01KO5DXPWKQISBU2NA6ZBLWOJA7SI6KARL&quot;,&quot;driveId&quot;:&quot;b!GENIO6DB3UWzdulNK6evrT-LvdyhA0VIokS4fxAfqZJ9NS0deS_ETJs3VRRJUVZM&quot;,&quot;status&quot;:1,&quot;uploadSessionUrl&quot;:null}]"/>
    <s v="Got Preference"/>
    <s v="TERASBIT SOLUTIONS SDN. BHD."/>
    <s v="Proposed NeC is familiar and used to NID installation kind of project"/>
    <n v="3400038813"/>
    <s v="GRANITY RESOURCES SDN. BHD."/>
    <n v="3400039855"/>
    <s v="ELECTROSCON SDN BHD"/>
    <n v="3400038983"/>
    <m/>
    <m/>
  </r>
  <r>
    <n v="1134"/>
    <s v="Mohd Nasharulhisham Bin Mohd Nasir"/>
    <s v="10.0 Sent to CPA for PR Creation"/>
    <d v="2023-10-11T00:00:00"/>
    <s v="proceed pr"/>
    <m/>
    <s v="ST"/>
    <m/>
    <s v="RET2300008"/>
    <m/>
    <s v="TMCA/230219"/>
    <m/>
    <s v="PAC2301152"/>
    <m/>
    <s v="ST-EXT-0852-TP"/>
    <m/>
    <m/>
    <n v="0"/>
    <s v="PR Creation"/>
    <e v="#REF!"/>
    <x v="0"/>
    <s v="CPPM-LOR"/>
    <n v="158"/>
    <m/>
    <m/>
    <m/>
    <d v="2023-09-18T00:00:00"/>
    <s v="nazrijam@tm.com.my"/>
    <m/>
    <m/>
    <m/>
    <m/>
    <s v="Unifi"/>
    <x v="3"/>
    <s v="CFF GBK : 1-72704820949 | GBK_C075_DP0046 | ORDER 1ST USER DP ROSAK DILANGGAR LORI"/>
    <e v="#N/A"/>
    <e v="#N/A"/>
    <m/>
    <m/>
    <m/>
    <m/>
    <m/>
    <m/>
    <m/>
    <m/>
    <m/>
    <m/>
    <n v="4000"/>
    <s v="Mohamad Nazri Bin Jamaludin"/>
    <s v="Marina Binti Idros"/>
    <s v="[{&quot;name&quot;:&quot;RETURN ORDER_GOMBAK_Mohamad Nazri Bin Ja.docx&quot;,&quot;link&quot;:&quot;https://tm365-my.sharepoint.com/personal/badruznasrin_basri_tm_com_my/_layouts/15/Doc.aspx?sourcedoc=%7B5B32AF2C-5060-41F8-B695-C183D84C841A%7D&amp;file=RETURN%20ORDER_GOMBAK_Mohamad%20Nazri%20Bin%20Ja.docx&amp;action=default&amp;mobileredirect=true&quot;,&quot;id&quot;:&quot;01KO5DXPRMV4ZFWYCQ7BA3NFOBQPMEZBA2&quot;,&quot;type&quot;:null,&quot;size&quot;:680726,&quot;referenceId&quot;:&quot;01KO5DXPWKQISBU2NA6ZBLWOJA7SI6KARL&quot;,&quot;driveId&quot;:&quot;b!GENIO6DB3UWzdulNK6evrT-LvdyhA0VIokS4fxAfqZJ9NS0deS_ETJs3VRRJUVZM&quot;,&quot;status&quot;:1,&quot;uploadSessionUrl&quot;:null}]"/>
    <s v="No Preference"/>
    <m/>
    <m/>
    <m/>
    <m/>
    <m/>
    <m/>
    <m/>
    <m/>
    <m/>
  </r>
  <r>
    <n v="1135"/>
    <s v="Mohd Shahfre Bin Sa'afie"/>
    <s v="11.0 PO Issued"/>
    <m/>
    <s v="4902145451, 4902151338"/>
    <s v="4902145451, 4902151338"/>
    <s v="SB"/>
    <m/>
    <s v="NRP2301547"/>
    <m/>
    <s v="TMCA/231822"/>
    <m/>
    <s v="PAC2310134"/>
    <m/>
    <s v="SB-TBT-0225-TP, SB-ESB-0393-TP"/>
    <m/>
    <m/>
    <n v="0"/>
    <s v="PO Issued"/>
    <e v="#REF!"/>
    <x v="0"/>
    <s v="CPPM-LOR"/>
    <n v="159"/>
    <m/>
    <m/>
    <m/>
    <d v="2023-09-18T00:00:00"/>
    <s v="adzeem.aziz@tm.com.my"/>
    <m/>
    <m/>
    <m/>
    <m/>
    <s v="TMG"/>
    <x v="1"/>
    <s v="NRP SAG F35F36 JENEXUS - MAPLETREE (NEW) SEK.22 SHAH ALAM"/>
    <e v="#N/A"/>
    <e v="#N/A"/>
    <m/>
    <m/>
    <m/>
    <m/>
    <m/>
    <m/>
    <m/>
    <n v="3400038813"/>
    <s v="TERASBIT SOLUTIONS SDN. BHD."/>
    <m/>
    <n v="560"/>
    <s v="YUHANIZ BINTI BAIDZAWI"/>
    <s v="MOHD AFIFI BIN RUSLAN"/>
    <s v="[{&quot;name&quot;:&quot;SAG F35F36 JENEXUS MAPLETREE NEW_Muhammad Nur Adzeem.pdf&quot;,&quot;link&quot;:&quot;https://tm365-my.sharepoint.com/personal/badruznasrin_basri_tm_com_my/Documents/Apps/Microsoft%20Forms/CPPM%20LOR%20%20Request%20for%20LOR%20for%20existing%20project/Question/SAG%20F35F36%20JENEXUS%20MAPLETREE%20NEW_Muhammad%20Nur%20Adzeem.pdf&quot;,&quot;id&quot;:&quot;01KO5DXPQHBGSJ5ZD5EBB3DAKSJMGW2AA3&quot;,&quot;type&quot;:null,&quot;size&quot;:307585,&quot;referenceId&quot;:&quot;01KO5DXPWKQISBU2NA6ZBLWOJA7SI6KARL&quot;,&quot;driveId&quot;:&quot;b!GENIO6DB3UWzdulNK6evrT-LvdyhA0VIokS4fxAfqZJ9NS0deS_ETJs3VRRJUVZM&quot;,&quot;status&quot;:1,&quot;uploadSessionUrl&quot;:null}]"/>
    <s v="Got Preference"/>
    <s v="TERASBIT SOLUTIONS SDN. BHD."/>
    <s v="Proposed NeC is familiar and used to NID installation kind of project"/>
    <n v="3400038813"/>
    <s v="GRANITY RESOURCES SDN. BHD."/>
    <n v="3400039855"/>
    <s v="ELECTROSCON SDN BHD"/>
    <n v="3400038983"/>
    <m/>
    <m/>
  </r>
  <r>
    <n v="1136"/>
    <s v="Mohd Shahfre Bin Sa'afie"/>
    <s v="11.0 PO Issued"/>
    <s v=" "/>
    <s v="4902145336, 4902151319"/>
    <s v="4902145336, 4902151319"/>
    <s v="SB"/>
    <m/>
    <s v="NRP2302238"/>
    <m/>
    <s v="TMCA/231762"/>
    <m/>
    <s v=" PAC2309738"/>
    <m/>
    <s v="SB-TBT-0226, SB-ESB-0394-TP"/>
    <m/>
    <m/>
    <n v="0"/>
    <s v="PO Issued"/>
    <e v="#REF!"/>
    <x v="0"/>
    <s v="CPPM-LOR"/>
    <n v="160"/>
    <m/>
    <m/>
    <m/>
    <d v="2023-09-18T00:00:00"/>
    <s v="adzeem.aziz@tm.com.my"/>
    <m/>
    <m/>
    <m/>
    <m/>
    <s v="TMG"/>
    <x v="1"/>
    <s v="NRP BRA F64 NID KONECRANES NO.15,PSN ASTANA KU 2, BDR BKT RAJA KLANG"/>
    <e v="#N/A"/>
    <e v="#N/A"/>
    <m/>
    <m/>
    <m/>
    <m/>
    <m/>
    <m/>
    <m/>
    <n v="3400038813"/>
    <s v="TERASBIT SOLUTIONS SDN. BHD."/>
    <m/>
    <n v="560"/>
    <s v="YUHANIZ BINTI BAIDZAWI"/>
    <s v="HELME BIN MEHAT"/>
    <s v="[{&quot;name&quot;:&quot;BRA F64 NID KONECRANES_Muhammad Nur Adzeem.pdf&quot;,&quot;link&quot;:&quot;https://tm365-my.sharepoint.com/personal/badruznasrin_basri_tm_com_my/Documents/Apps/Microsoft%20Forms/CPPM%20LOR%20%20Request%20for%20LOR%20for%20existing%20project/Question/BRA%20F64%20NID%20KONECRANES_Muhammad%20Nur%20Adzeem.pdf&quot;,&quot;id&quot;:&quot;01KO5DXPT2PNX7OJ5XLJH3NPFC45DQEZ7Y&quot;,&quot;type&quot;:null,&quot;size&quot;:438282,&quot;referenceId&quot;:&quot;01KO5DXPWKQISBU2NA6ZBLWOJA7SI6KARL&quot;,&quot;driveId&quot;:&quot;b!GENIO6DB3UWzdulNK6evrT-LvdyhA0VIokS4fxAfqZJ9NS0deS_ETJs3VRRJUVZM&quot;,&quot;status&quot;:1,&quot;uploadSessionUrl&quot;:null}]"/>
    <s v="Got Preference"/>
    <s v="TERASBIT SOLUTIONS SDN. BHD."/>
    <s v="Proposed NeC is familiar and used to NID installation kind of project"/>
    <n v="3400038813"/>
    <s v="GRANITY RESOURCES SDN. BHD."/>
    <n v="3400039855"/>
    <s v="ELECTROSCON SDN BHD"/>
    <n v="3400038983"/>
    <m/>
    <m/>
  </r>
  <r>
    <n v="1137"/>
    <s v="Mohd Shahfre Bin Sa'afie"/>
    <s v="11.0 PO Issued"/>
    <m/>
    <n v="4902151106"/>
    <s v="4902151106"/>
    <s v="SB"/>
    <m/>
    <s v="NRP2302168"/>
    <m/>
    <s v="TMCA/231685"/>
    <m/>
    <s v="PAC2309057"/>
    <m/>
    <s v="SB-TBT-0227-TP"/>
    <m/>
    <m/>
    <n v="0"/>
    <s v="PO Issued"/>
    <e v="#REF!"/>
    <x v="0"/>
    <s v="CPPM-LOR"/>
    <n v="161"/>
    <m/>
    <m/>
    <m/>
    <d v="2023-09-18T00:00:00"/>
    <s v="adzeem.aziz@tm.com.my"/>
    <m/>
    <m/>
    <m/>
    <m/>
    <s v="Unifi"/>
    <x v="1"/>
    <s v="NRP T.CORE BRA F60F61 INTERASIA SDN BHD, TKT. 7, INTAN MELINIUM SQUARE 2, KLANG"/>
    <e v="#N/A"/>
    <e v="#N/A"/>
    <m/>
    <m/>
    <m/>
    <m/>
    <m/>
    <m/>
    <m/>
    <n v="3400038813"/>
    <s v="TERASBIT SOLUTIONS SDN. BHD."/>
    <m/>
    <n v="560"/>
    <s v="YUHANIZ BINTI BAIDZAWI"/>
    <s v="HELME BIN MEHAT"/>
    <s v="[{&quot;name&quot;:&quot;RMD Thru Core Interasia_Muhammad Nur Adzeem.jpeg&quot;,&quot;link&quot;:&quot;https://tm365-my.sharepoint.com/personal/badruznasrin_basri_tm_com_my/Documents/Apps/Microsoft%20Forms/CPPM%20LOR%20%20Request%20for%20LOR%20for%20existing%20project/Question/RMD%20Thru%20Core%20Interasia_Muhammad%20Nur%20Adzeem.jpeg&quot;,&quot;id&quot;:&quot;01KO5DXPTALLZCG43LIJAZ74B5YZFZELG4&quot;,&quot;type&quot;:null,&quot;size&quot;:97300,&quot;referenceId&quot;:&quot;01KO5DXPWKQISBU2NA6ZBLWOJA7SI6KARL&quot;,&quot;driveId&quot;:&quot;b!GENIO6DB3UWzdulNK6evrT-LvdyhA0VIokS4fxAfqZJ9NS0deS_ETJs3VRRJUVZM&quot;,&quot;status&quot;:1,&quot;uploadSessionUrl&quot;:null}]"/>
    <s v="Got Preference"/>
    <s v="TERASBIT SOLUTIONS SDN. BHD."/>
    <s v="Proposed NeC is familiar and used to NID installation kind of project"/>
    <n v="3400038813"/>
    <s v="GRANITY RESOURCES SDN. BHD."/>
    <n v="3400039855"/>
    <s v="ELECTROSCON SDN BHD"/>
    <n v="3400038983"/>
    <m/>
    <m/>
  </r>
  <r>
    <n v="1138"/>
    <s v="Yuhaniz Binti Baidzawi"/>
    <s v="9.1 RPKA In Progress"/>
    <m/>
    <s v="Pending Approval RPKA"/>
    <m/>
    <s v="PRK"/>
    <m/>
    <s v="NRP2301487"/>
    <m/>
    <s v="TMNA/232244"/>
    <m/>
    <s v="PAC2308249"/>
    <m/>
    <s v="PRK-OCK-0180-TP"/>
    <m/>
    <m/>
    <n v="0"/>
    <s v="RPKA In Progress"/>
    <e v="#REF!"/>
    <x v="0"/>
    <s v="CPPM-LOR"/>
    <n v="162"/>
    <m/>
    <m/>
    <m/>
    <d v="2023-09-18T00:00:00"/>
    <s v="mohdlutfi.mohdtahir@tm.com.my"/>
    <m/>
    <m/>
    <m/>
    <m/>
    <s v="TMone"/>
    <x v="1"/>
    <s v="NRP FOC IP_F23/F24 SPUR (12C) NID UNITED OVERSEAS BANK JLN DATO SERI AHMAD SAID "/>
    <e v="#N/A"/>
    <e v="#N/A"/>
    <m/>
    <m/>
    <m/>
    <m/>
    <m/>
    <m/>
    <m/>
    <n v="3400038901"/>
    <s v="OCK SETIA ENGINEERING SDN BHD"/>
    <m/>
    <n v="5000"/>
    <s v="Mohamad Lutfi Bin Mohd Tahir"/>
    <s v="Ahmad Fadhil Bin Che' Sham"/>
    <s v="[{&quot;name&quot;:&quot;UOB_Mohamad Lutfi Bin Mo.jpg&quot;,&quot;link&quot;:&quot;https://tm365-my.sharepoint.com/personal/badruznasrin_basri_tm_com_my/Documents/Apps/Microsoft%20Forms/CPPM%20LOR%20%20Request%20for%20LOR%20for%20existing%20project/Question/UOB_Mohamad%20Lutfi%20Bin%20Mo.jpg&quot;,&quot;id&quot;:&quot;01KO5DXPTW4J5T3FTESVEYDYGJ65TMXGYV&quot;,&quot;type&quot;:null,&quot;size&quot;:200129,&quot;referenceId&quot;:&quot;01KO5DXPWKQISBU2NA6ZBLWOJA7SI6KARL&quot;,&quot;driveId&quot;:&quot;b!GENIO6DB3UWzdulNK6evrT-LvdyhA0VIokS4fxAfqZJ9NS0deS_ETJs3VRRJUVZM&quot;,&quot;status&quot;:1,&quot;uploadSessionUrl&quot;:null}]"/>
    <s v="Got Preference"/>
    <s v="OCK SETIA ENGINEERING SDN BHD"/>
    <s v="Team local berada di Ipoh. Mudah untuk bergerak dan pelancaran project"/>
    <n v="3400038901"/>
    <s v="THREESIXTY TECHNOLOGIES SDN BHD"/>
    <n v="3400038948"/>
    <s v="SYARIKAT OSMANIA LOGISTICS SDN BHD"/>
    <n v="3400039041"/>
    <m/>
    <m/>
  </r>
  <r>
    <n v="1139"/>
    <s v="Yuhaniz Binti Baidzawi"/>
    <s v="9.1 RPKA In Progress"/>
    <m/>
    <s v="Pending Approval RPKA"/>
    <m/>
    <s v="PRK"/>
    <m/>
    <s v="NRP2301487"/>
    <m/>
    <s v="TMNA/232245"/>
    <m/>
    <s v="PAC2308286"/>
    <m/>
    <s v="PRK-OCK-0181-TP"/>
    <m/>
    <m/>
    <n v="0"/>
    <s v="RPKA In Progress"/>
    <e v="#REF!"/>
    <x v="0"/>
    <s v="CPPM-LOR"/>
    <n v="163"/>
    <m/>
    <m/>
    <m/>
    <d v="2023-09-18T00:00:00"/>
    <s v="mohdlutfi.mohdtahir@tm.com.my"/>
    <m/>
    <m/>
    <m/>
    <m/>
    <s v="TMone"/>
    <x v="1"/>
    <s v="NRP FOC TSK_F51 SPUR (12C) NID UNITED OVERSEAS BANK JLN DATO SERI AHMAD SAID"/>
    <e v="#N/A"/>
    <e v="#N/A"/>
    <m/>
    <m/>
    <m/>
    <m/>
    <m/>
    <m/>
    <m/>
    <n v="3400038901"/>
    <s v="OCK SETIA ENGINEERING SDN BHD"/>
    <m/>
    <n v="17000"/>
    <s v="Mohamad Lutfi Bin Mohd Tahir"/>
    <s v="Ahmad Fadhil Bin Che' Sham"/>
    <s v="[{&quot;name&quot;:&quot;UOB_Mohamad Lutfi Bin Mo 1.jpg&quot;,&quot;link&quot;:&quot;https://tm365-my.sharepoint.com/personal/badruznasrin_basri_tm_com_my/Documents/Apps/Microsoft%20Forms/CPPM%20LOR%20%20Request%20for%20LOR%20for%20existing%20project/Question/UOB_Mohamad%20Lutfi%20Bin%20Mo%201.jpg&quot;,&quot;id&quot;:&quot;01KO5DXPTHKPLGODB3DNBYAPNUPET4RRAO&quot;,&quot;type&quot;:null,&quot;size&quot;:200129,&quot;referenceId&quot;:&quot;01KO5DXPWKQISBU2NA6ZBLWOJA7SI6KARL&quot;,&quot;driveId&quot;:&quot;b!GENIO6DB3UWzdulNK6evrT-LvdyhA0VIokS4fxAfqZJ9NS0deS_ETJs3VRRJUVZM&quot;,&quot;status&quot;:1,&quot;uploadSessionUrl&quot;:null}]"/>
    <s v="Got Preference"/>
    <s v="OCK SETIA ENGINEERING SDN BHD"/>
    <s v="Team local berada di Ipoh. Memudahkan kerja dan kelancaran project"/>
    <n v="3400038901"/>
    <s v="THREESIXTY TECHNOLOGIES SDN BHD"/>
    <n v="3400038948"/>
    <s v="SYARIKAT OSMANIA LOGISTICS SDN BHD"/>
    <n v="3400039041"/>
    <m/>
    <m/>
  </r>
  <r>
    <n v="1140"/>
    <s v="Mohd Shahfre Bin Sa'afie"/>
    <s v="11.0 PO Issued"/>
    <m/>
    <n v="4902151830"/>
    <s v="4902151830"/>
    <s v="SB"/>
    <m/>
    <s v="NRP2301802"/>
    <m/>
    <s v="TMCA/231674"/>
    <m/>
    <s v="PAC2309001"/>
    <m/>
    <s v="SB-PKR-1313-TP"/>
    <m/>
    <m/>
    <n v="0"/>
    <s v="PO Issued"/>
    <e v="#REF!"/>
    <x v="0"/>
    <s v="CPPM-LOR"/>
    <n v="164"/>
    <m/>
    <m/>
    <m/>
    <d v="2023-09-18T00:00:00"/>
    <s v="adzeem.aziz@tm.com.my"/>
    <m/>
    <m/>
    <m/>
    <m/>
    <s v="TMone"/>
    <x v="1"/>
    <s v="NRP T.CORE FOC SKU F21 BOUSTEAD PETROLEUM MARKETING SDN BHD PELABUHAN KLANG"/>
    <e v="#N/A"/>
    <e v="#N/A"/>
    <m/>
    <m/>
    <m/>
    <m/>
    <m/>
    <m/>
    <m/>
    <n v="3400038998"/>
    <s v="PAKARCOM SDN.BHD."/>
    <m/>
    <n v="4000"/>
    <s v="MOHD FAIZAL BIN RAZALI"/>
    <s v="ZAWAWI BIN ABDUL RAHMAN"/>
    <s v="[{&quot;name&quot;:&quot;NEPS NRP T.CORE FOC SKU F21 BOUSTEAD PETROLEU_Muhammad Nur Adzeem.pdf&quot;,&quot;link&quot;:&quot;https://tm365-my.sharepoint.com/personal/badruznasrin_basri_tm_com_my/Documents/Apps/Microsoft%20Forms/CPPM%20LOR%20%20Request%20for%20LOR%20for%20existing%20project/Question/NEPS%20NRP%20T.CORE%20FOC%20SKU%20F21%20BOUSTEAD%20PETROLEU_Muhammad%20Nur%20Adzeem.pdf&quot;,&quot;id&quot;:&quot;01KO5DXPU3CL6JAYTYAND3SFYNQFTB6ETL&quot;,&quot;type&quot;:null,&quot;size&quot;:323254,&quot;referenceId&quot;:&quot;01KO5DXPWKQISBU2NA6ZBLWOJA7SI6KARL&quot;,&quot;driveId&quot;:&quot;b!GENIO6DB3UWzdulNK6evrT-LvdyhA0VIokS4fxAfqZJ9NS0deS_ETJs3VRRJUVZM&quot;,&quot;status&quot;:1,&quot;uploadSessionUrl&quot;:null}]"/>
    <s v="Got Preference"/>
    <s v="PAKARCOM SDN.BHD."/>
    <s v="LOR to Electroscon Sdn Bhd (SB-ESB-0396-TP) is to be cancelled due to access issues with Northport. Only certified contractor is allowed which is the proposed NeC"/>
    <n v="3400038998"/>
    <s v="-"/>
    <s v="-"/>
    <s v="-"/>
    <s v="-"/>
    <m/>
    <m/>
  </r>
  <r>
    <n v="1141"/>
    <s v="Muhammad Nur Haimi Bin Amdan"/>
    <s v="11.0 PO Issued"/>
    <m/>
    <s v=""/>
    <m/>
    <s v="ST"/>
    <m/>
    <s v="H5G2301163"/>
    <m/>
    <s v="TMCA/232074"/>
    <m/>
    <s v="PAC2312083"/>
    <m/>
    <s v="ST-MMG-0057-TP"/>
    <m/>
    <m/>
    <n v="0"/>
    <s v="PO Issued"/>
    <e v="#REF!"/>
    <x v="0"/>
    <s v="CPPM-LOR"/>
    <n v="165"/>
    <m/>
    <m/>
    <m/>
    <d v="2023-09-18T00:00:00"/>
    <s v="mohdismail.borhan@tm.com.my"/>
    <m/>
    <m/>
    <m/>
    <m/>
    <s v="TMG"/>
    <x v="0"/>
    <s v="5G DNB DBULG1450 FIBRE INTERTIE DALAM BILIK TINGKAT 1, TM TASIK AMPANG_x000a_"/>
    <e v="#N/A"/>
    <e v="#N/A"/>
    <m/>
    <m/>
    <m/>
    <m/>
    <m/>
    <m/>
    <m/>
    <n v="3400039858"/>
    <s v="maju mulia sdn bhd"/>
    <m/>
    <n v="4000"/>
    <s v="Mohamad Nazri Bin Jamaludin "/>
    <s v="azrin bin ahmad"/>
    <s v="[{&quot;name&quot;:&quot;TAG LAYOUT_Mohamad Ismail Bin B.pptx&quot;,&quot;link&quot;:&quot;https://tm365-my.sharepoint.com/personal/badruznasrin_basri_tm_com_my/_layouts/15/Doc.aspx?sourcedoc=%7B6F9F9EAE-5324-4570-BD7F-62254D9B760E%7D&amp;file=TAG%20LAYOUT_Mohamad%20Ismail%20Bin%20B.pptx&amp;action=edit&amp;mobileredirect=true&quot;,&quot;id&quot;:&quot;01KO5DXPVOT2PW6JCTOBC3273CEVGZW5QO&quot;,&quot;type&quot;:null,&quot;size&quot;:35681,&quot;referenceId&quot;:&quot;01KO5DXPWKQISBU2NA6ZBLWOJA7SI6KARL&quot;,&quot;driveId&quot;:&quot;b!GENIO6DB3UWzdulNK6evrT-LvdyhA0VIokS4fxAfqZJ9NS0deS_ETJs3VRRJUVZM&quot;,&quot;status&quot;:1,&quot;uploadSessionUrl&quot;:null}]"/>
    <s v="Got Preference"/>
    <s v="maju mulia sdn bhd"/>
    <s v="team dapat melaksana kerja dengan cepat memandangkan site perlu disiapkan bulan ini."/>
    <n v="3400039858"/>
    <s v="MICROSYS NETWORK SDN. BHD."/>
    <n v="3400038730"/>
    <s v="PCOM TECHNOLOGIES SDN. BHD."/>
    <n v="3400038918"/>
    <m/>
    <m/>
  </r>
  <r>
    <n v="1142"/>
    <s v="Muhammad Nur Haimi Bin Amdan"/>
    <s v="6.1 LOR Requested in Vprime"/>
    <m/>
    <s v=""/>
    <m/>
    <s v="ST"/>
    <m/>
    <s v="H5G2203916"/>
    <m/>
    <s v="TMCA/224616"/>
    <m/>
    <s v="PAC2218384"/>
    <m/>
    <s v="ST-MIC-0320"/>
    <m/>
    <m/>
    <n v="0"/>
    <s v="Pending Approval"/>
    <e v="#REF!"/>
    <x v="0"/>
    <s v="CPPM-LOR"/>
    <n v="166"/>
    <m/>
    <m/>
    <m/>
    <d v="2023-09-18T00:00:00"/>
    <s v="sazrilanwar@tm.com.my"/>
    <m/>
    <m/>
    <m/>
    <m/>
    <s v="TMG"/>
    <x v="0"/>
    <s v="5G DNB DCBNT0070 FOC AWAN F03-F04 12C HOTELSERIMALAYSIAGENTING H5G2203916"/>
    <e v="#N/A"/>
    <e v="#N/A"/>
    <m/>
    <m/>
    <m/>
    <m/>
    <m/>
    <m/>
    <m/>
    <n v="3400038730"/>
    <s v="MICROSYS NETWORK SDN. BHD."/>
    <m/>
    <n v="560"/>
    <s v="SITI SAZLINDA BINTI SAMSUDIN"/>
    <s v="MOHD NASRUL BIN SAMSUDDIN"/>
    <s v="[{&quot;name&quot;:&quot;TSSR_DNB_EASTERN_DNB_NEW_2022_5G_RAN_PHASE_2A_Sazril Anwar Bin Zul.pdf&quot;,&quot;link&quot;:&quot;https://tm365-my.sharepoint.com/personal/badruznasrin_basri_tm_com_my/Documents/Apps/Microsoft%20Forms/CPPM%20LOR%20%20Request%20for%20LOR%20for%20existing%20project/Question/TSSR_DNB_EASTERN_DNB_NEW_2022_5G_RAN_PHASE_2A_Sazril%20Anwar%20Bin%20Zul.pdf&quot;,&quot;id&quot;:&quot;01KO5DXPSVUMWH3EQDQZGJPM53BBRDFC57&quot;,&quot;type&quot;:null,&quot;size&quot;:4284642,&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1143"/>
    <s v="Mohd Shahfre Bin Sa'afie"/>
    <s v="11.0 PO Issued"/>
    <s v=" "/>
    <n v="4902151236"/>
    <s v="4902151236"/>
    <s v="SB"/>
    <m/>
    <s v="NRP2302893"/>
    <m/>
    <s v="TMCA/231884"/>
    <m/>
    <s v="PAC2311078"/>
    <m/>
    <s v="SB-TBT-0228-TP"/>
    <m/>
    <m/>
    <n v="0"/>
    <s v="PO Issued"/>
    <e v="#REF!"/>
    <x v="0"/>
    <s v="CPPM-LOR"/>
    <n v="167"/>
    <m/>
    <m/>
    <m/>
    <d v="2023-09-18T00:00:00"/>
    <s v="adzeem.aziz@tm.com.my"/>
    <m/>
    <m/>
    <m/>
    <m/>
    <s v="TMG"/>
    <x v="1"/>
    <s v="NRP FOC PID F18 (12C) GF MAERSK MALAYSIA JLN FZ6-P2 PORT KLANG FREE ZONE"/>
    <e v="#N/A"/>
    <e v="#N/A"/>
    <m/>
    <m/>
    <m/>
    <m/>
    <m/>
    <m/>
    <m/>
    <n v="3400038813"/>
    <s v="TERASBIT SOLUTIONS SDN. BHD."/>
    <m/>
    <n v="560"/>
    <s v="MOHD FAIZAL BIN RAZALI"/>
    <s v="ZAWAWI BIN ABDUL RAHMAN"/>
    <s v="[{&quot;name&quot;:&quot;NRP FOC PID F18 MAERSK MALAYSIA_Muhammad Nur Adzeem.pdf&quot;,&quot;link&quot;:&quot;https://tm365-my.sharepoint.com/personal/badruznasrin_basri_tm_com_my/Documents/Apps/Microsoft%20Forms/CPPM%20LOR%20%20Request%20for%20LOR%20for%20existing%20project/Question/NRP%20FOC%20PID%20F18%20MAERSK%20MALAYSIA_Muhammad%20Nur%20Adzeem.pdf&quot;,&quot;id&quot;:&quot;01KO5DXPXQDNVXHU2NQVC3YMIY7AMRTW4W&quot;,&quot;type&quot;:null,&quot;size&quot;:196214,&quot;referenceId&quot;:&quot;01KO5DXPWKQISBU2NA6ZBLWOJA7SI6KARL&quot;,&quot;driveId&quot;:&quot;b!GENIO6DB3UWzdulNK6evrT-LvdyhA0VIokS4fxAfqZJ9NS0deS_ETJs3VRRJUVZM&quot;,&quot;status&quot;:1,&quot;uploadSessionUrl&quot;:null}]"/>
    <s v="Got Preference"/>
    <s v="TERASBIT SOLUTIONS SDN. BHD."/>
    <s v="Proposed NeC is familiar and used to NID installation kind of project"/>
    <n v="3400038813"/>
    <s v="GRANITY RESOURCES SDN. BHD."/>
    <n v="3400039855"/>
    <s v="ELECTROSCON SDN BHD"/>
    <n v="3400038983"/>
    <m/>
    <m/>
  </r>
  <r>
    <n v="1144"/>
    <m/>
    <s v="12. Duplicate Request"/>
    <m/>
    <s v="Duplicate Line 705"/>
    <m/>
    <s v="TRG"/>
    <m/>
    <s v="NRP2302852"/>
    <m/>
    <s v="TMEA/233127"/>
    <m/>
    <s v="PAC2310883"/>
    <m/>
    <m/>
    <m/>
    <m/>
    <n v="0"/>
    <s v="PO Issued"/>
    <e v="#REF!"/>
    <x v="0"/>
    <s v="CPPM-LOR"/>
    <n v="168"/>
    <m/>
    <m/>
    <m/>
    <d v="2023-09-18T00:00:00"/>
    <s v="afizan.chemohamad@tm.com.my"/>
    <m/>
    <m/>
    <m/>
    <m/>
    <s v="TMone"/>
    <x v="1"/>
    <s v="NRP TMONE UNIFI (ADD) FTTH CKI_C014 KEMENTERIAN PERDAGANGAN DALAM NEGERI (KPDN) KEMAMAN-BANGUNAN WISMA PERSEKUTUAN KEMAMAN(IPCENTREX)-CKI"/>
    <e v="#N/A"/>
    <e v="#N/A"/>
    <m/>
    <m/>
    <m/>
    <m/>
    <m/>
    <m/>
    <m/>
    <n v="1008271"/>
    <s v="WAYCOM"/>
    <m/>
    <n v="2000"/>
    <s v="Jaafar Bin Mohamed"/>
    <s v="Mohd Isaludin Bin Mohd Dahan"/>
    <s v="[{&quot;name&quot;:&quot;DRAFT SLD_Afizan Bin Che Moham.JPG&quot;,&quot;link&quot;:&quot;https://tm365-my.sharepoint.com/personal/badruznasrin_basri_tm_com_my/Documents/Apps/Microsoft%20Forms/CPPM%20LOR%20%20Request%20for%20LOR%20for%20existing%20project/Question/DRAFT%20SLD_Afizan%20Bin%20Che%20Moham.JPG&quot;,&quot;id&quot;:&quot;01KO5DXPTDQWX52ORF5VD3PTPW5H4L7CVW&quot;,&quot;type&quot;:null,&quot;size&quot;:98107,&quot;referenceId&quot;:&quot;01KO5DXPWKQISBU2NA6ZBLWOJA7SI6KARL&quot;,&quot;driveId&quot;:&quot;b!GENIO6DB3UWzdulNK6evrT-LvdyhA0VIokS4fxAfqZJ9NS0deS_ETJs3VRRJUVZM&quot;,&quot;status&quot;:1,&quot;uploadSessionUrl&quot;:null}]"/>
    <s v="Got Preference"/>
    <s v="WAYCOM"/>
    <s v="2nd LOR was created for additional PO."/>
    <n v="1008271"/>
    <s v="NA"/>
    <s v="NA"/>
    <s v="NA"/>
    <s v="NA"/>
    <m/>
    <m/>
  </r>
  <r>
    <n v="1145"/>
    <s v="Ilman Afif Bin Zulkifli"/>
    <s v="10.0 Sent to CPA for PR Creation"/>
    <m/>
    <s v=""/>
    <s v="LOR Approved in Vprime"/>
    <s v="Sarawak"/>
    <m/>
    <s v="H5G2300867"/>
    <m/>
    <s v="TMWA/237255"/>
    <m/>
    <s v="PAC2310957"/>
    <m/>
    <s v="MR/BIN-FAL-0094-TP"/>
    <m/>
    <m/>
    <n v="0"/>
    <s v="PR Creation"/>
    <e v="#REF!"/>
    <x v="0"/>
    <s v="CPPM-LOR"/>
    <n v="169"/>
    <m/>
    <m/>
    <m/>
    <d v="2023-09-18T00:00:00"/>
    <s v="BUNKATAN@TM.COM.MY"/>
    <m/>
    <m/>
    <m/>
    <m/>
    <s v="TMG"/>
    <x v="0"/>
    <s v="DNB_HORIZON 5G_DQMIR0797_TAMANTUNKU_TNT_x000a_"/>
    <e v="#N/A"/>
    <e v="#N/A"/>
    <m/>
    <m/>
    <m/>
    <m/>
    <m/>
    <m/>
    <m/>
    <n v="3400039075"/>
    <s v="danawa"/>
    <m/>
    <n v="114108.13"/>
    <s v="BUN KATAN"/>
    <s v="Khairunhafiz Bin Amin"/>
    <s v="[{&quot;name&quot;:&quot;TSSR_DNB_NEW_2023_5G_RAN_PHASE_2A_SWK_867_DQM_Bun Katan Katan.pdf&quot;,&quot;link&quot;:&quot;https://tm365-my.sharepoint.com/personal/badruznasrin_basri_tm_com_my/Documents/Apps/Microsoft%20Forms/CPPM%20LOR%20%20Request%20for%20LOR%20for%20existing%20project/Question/TSSR_DNB_NEW_2023_5G_RAN_PHASE_2A_SWK_867_DQM_Bun%20Katan%20Katan.pdf&quot;,&quot;id&quot;:&quot;01KO5DXPTWTUEDUHBLUZA356ZTFYZKKMDB&quot;,&quot;type&quot;:null,&quot;size&quot;:3030843,&quot;referenceId&quot;:&quot;01KO5DXPWKQISBU2NA6ZBLWOJA7SI6KARL&quot;,&quot;driveId&quot;:&quot;b!GENIO6DB3UWzdulNK6evrT-LvdyhA0VIokS4fxAfqZJ9NS0deS_ETJs3VRRJUVZM&quot;,&quot;status&quot;:1,&quot;uploadSessionUrl&quot;:null}]"/>
    <s v="Got Preference"/>
    <s v="danawa"/>
    <s v="available of the RR"/>
    <n v="3400039075"/>
    <s v="danawa"/>
    <n v="3400039075"/>
    <s v="danawa"/>
    <n v="3400039075"/>
    <m/>
    <m/>
  </r>
  <r>
    <n v="1146"/>
    <m/>
    <s v="1.2 New Request PR"/>
    <m/>
    <s v=""/>
    <m/>
    <s v="Sarawak"/>
    <m/>
    <s v="H5G2300866"/>
    <m/>
    <s v="TMWA/237256"/>
    <m/>
    <s v="PAC2310958"/>
    <m/>
    <m/>
    <m/>
    <m/>
    <n v="0"/>
    <e v="#N/A"/>
    <e v="#REF!"/>
    <x v="0"/>
    <s v="CPPM-LOR"/>
    <n v="170"/>
    <m/>
    <m/>
    <m/>
    <d v="2023-09-18T00:00:00"/>
    <s v="BUNKATAN@TM.COM.MY"/>
    <m/>
    <m/>
    <m/>
    <m/>
    <s v="TMG"/>
    <x v="0"/>
    <s v="DNB_HORIZON 5G_DQMIR0667_LITEVIEWMIRI_MR_x000a_"/>
    <e v="#N/A"/>
    <e v="#N/A"/>
    <m/>
    <m/>
    <m/>
    <m/>
    <m/>
    <m/>
    <m/>
    <n v="3400039021"/>
    <s v="faltech sdn bhd"/>
    <m/>
    <n v="151782.15"/>
    <s v="bun katan"/>
    <s v="khairunhafiz"/>
    <s v="[{&quot;name&quot;:&quot;TSSR_DNB_NEW_2023_5G_RAN_PHASE_2A_SWK_1320_DQ_Bun Katan Katan.pdf&quot;,&quot;link&quot;:&quot;https://tm365-my.sharepoint.com/personal/badruznasrin_basri_tm_com_my/Documents/Apps/Microsoft%20Forms/CPPM%20LOR%20%20Request%20for%20LOR%20for%20existing%20project/Question/TSSR_DNB_NEW_2023_5G_RAN_PHASE_2A_SWK_1320_DQ_Bun%20Katan%20Katan.pdf&quot;,&quot;id&quot;:&quot;01KO5DXPQZXUNWDSBP6JCK76SKPEDLQLWW&quot;,&quot;type&quot;:null,&quot;size&quot;:2834823,&quot;referenceId&quot;:&quot;01KO5DXPWKQISBU2NA6ZBLWOJA7SI6KARL&quot;,&quot;driveId&quot;:&quot;b!GENIO6DB3UWzdulNK6evrT-LvdyhA0VIokS4fxAfqZJ9NS0deS_ETJs3VRRJUVZM&quot;,&quot;status&quot;:1,&quot;uploadSessionUrl&quot;:null}]"/>
    <s v="Got Preference"/>
    <s v="faltech sdn bhd"/>
    <s v="team available"/>
    <n v="3400039021"/>
    <s v="faltech"/>
    <n v="3400039021"/>
    <s v="faltech"/>
    <n v="3400039021"/>
    <m/>
    <m/>
  </r>
  <r>
    <n v="1147"/>
    <s v="Ts. Khairul Amilin Bin Mohamed Yusof"/>
    <s v="11.0 PO Issued"/>
    <m/>
    <s v="4902149294"/>
    <m/>
    <s v="PG"/>
    <m/>
    <s v="NRP2302744"/>
    <m/>
    <s v="TMNA/232181"/>
    <m/>
    <s v="PAC2310471"/>
    <m/>
    <s v="PG-ZTK-0175-TP"/>
    <m/>
    <m/>
    <n v="0"/>
    <s v="PO Issued"/>
    <e v="#REF!"/>
    <x v="0"/>
    <s v="CPPM-LOR"/>
    <n v="171"/>
    <m/>
    <m/>
    <m/>
    <d v="2023-09-19T00:00:00"/>
    <s v="mahafiz.mdhalim@tm.com.my"/>
    <m/>
    <m/>
    <m/>
    <m/>
    <s v="TMone"/>
    <x v="1"/>
    <s v="NRP FOC TAT F13/F14 SPUR 12C PIHAK BERKUASA PENERBANGAN AWAM MALAYSIA (CAAM) - TM KUALA MUDA (IPME) - KBS_x000a_"/>
    <e v="#N/A"/>
    <e v="#N/A"/>
    <m/>
    <m/>
    <m/>
    <m/>
    <m/>
    <m/>
    <m/>
    <n v="3400039436"/>
    <s v="ZATIKIMIA SDN. BHD"/>
    <m/>
    <n v="1120"/>
    <s v="MAHAFIZ BIN MD HALIM"/>
    <s v="Khalim Bin Razali"/>
    <s v="[{&quot;name&quot;:&quot;NRP_NetworkDiagram_DCATS_k Muda_Mahafiz Bin Md Halim.xlsx&quot;,&quot;link&quot;:&quot;https://tm365-my.sharepoint.com/personal/badruznasrin_basri_tm_com_my/_layouts/15/Doc.aspx?sourcedoc=%7B6E781DA5-2FD8-4BC6-8C32-63E7C9F30E3E%7D&amp;file=NRP_NetworkDiagram_DCATS_k%20Muda_Mahafiz%20Bin%20Md%20Halim.xlsx&amp;action=default&amp;mobileredirect=true&quot;,&quot;id&quot;:&quot;01KO5DXPVFDV4G5WBPYZFYYMTD47E7GDR6&quot;,&quot;type&quot;:null,&quot;size&quot;:272993,&quot;referenceId&quot;:&quot;01KO5DXPWKQISBU2NA6ZBLWOJA7SI6KARL&quot;,&quot;driveId&quot;:&quot;b!GENIO6DB3UWzdulNK6evrT-LvdyhA0VIokS4fxAfqZJ9NS0deS_ETJs3VRRJUVZM&quot;,&quot;status&quot;:1,&quot;uploadSessionUrl&quot;:null}]"/>
    <s v="Got Preference"/>
    <s v="ZATIKIMIA SDN. BHD"/>
    <s v="Specified NeC competant for NID installation."/>
    <n v="3400039436"/>
    <s v="KAZAKON SDN. BHD."/>
    <n v="3400039027"/>
    <s v="PROSERINS TECHNOLOGY SDN. BHD."/>
    <n v="3400038775"/>
    <m/>
    <m/>
  </r>
  <r>
    <n v="1148"/>
    <m/>
    <s v="6.2 LOR Approved in Vprime"/>
    <m/>
    <s v=""/>
    <m/>
    <s v="ST"/>
    <m/>
    <s v="NRP2303164"/>
    <m/>
    <s v="TMCA/232056"/>
    <m/>
    <s v="PAC2311872"/>
    <m/>
    <s v="ST-FAS-0056-TP"/>
    <m/>
    <m/>
    <n v="0"/>
    <s v="LOR Issued"/>
    <e v="#REF!"/>
    <x v="0"/>
    <s v="CPPM-LOR"/>
    <n v="172"/>
    <s v="CPQ 567 TMONE"/>
    <s v="P1"/>
    <m/>
    <d v="2023-09-19T00:00:00"/>
    <s v="sazrilanwar@tm.com.my"/>
    <m/>
    <m/>
    <m/>
    <m/>
    <s v="TMone"/>
    <x v="1"/>
    <s v="GENTING MALAYSIA BERHAD - GENTING DATA CENTRE (IPME) - GT"/>
    <e v="#N/A"/>
    <e v="#N/A"/>
    <m/>
    <m/>
    <m/>
    <m/>
    <m/>
    <m/>
    <m/>
    <n v="3400038556"/>
    <s v="FASTPRO SDN. BHD."/>
    <m/>
    <n v="73343.8"/>
    <s v="SITI SAZLINDA BINTI SAMSUDIN"/>
    <s v="MOHD NASRUL BIN SAMSUDDIN"/>
    <s v="[{&quot;name&quot;:&quot;FOC GT F006-F007 (1)_Sazril Anwar Bin Zul.jpg&quot;,&quot;link&quot;:&quot;https://tm365-my.sharepoint.com/personal/badruznasrin_basri_tm_com_my/Documents/Apps/Microsoft%20Forms/CPPM%20LOR%20%20Request%20for%20LOR%20for%20existing%20project/Question/FOC%20GT%20F006-F007%20(1)_Sazril%20Anwar%20Bin%20Zul.jpg&quot;,&quot;id&quot;:&quot;01KO5DXPTH63L7FYQCQVH2UN7ETGG55LHY&quot;,&quot;type&quot;:null,&quot;size&quot;:241847,&quot;referenceId&quot;:&quot;01KO5DXPWKQISBU2NA6ZBLWOJA7SI6KARL&quot;,&quot;driveId&quot;:&quot;b!GENIO6DB3UWzdulNK6evrT-LvdyhA0VIokS4fxAfqZJ9NS0deS_ETJs3VRRJUVZM&quot;,&quot;status&quot;:1,&quot;uploadSessionUrl&quot;:null}]"/>
    <s v="Got Preference"/>
    <s v="FASTPRO SDN. BHD."/>
    <s v="This team familiar with the area and permit issue"/>
    <n v="3400038556"/>
    <s v="SWIFTLOQ SDN. BHD."/>
    <n v="3400039432"/>
    <s v="MICROSYS NETWORK SDN. BHD."/>
    <n v="3400038730"/>
    <m/>
    <m/>
  </r>
  <r>
    <n v="1149"/>
    <m/>
    <s v="12. Duplicate Request"/>
    <d v="2023-09-20T00:00:00"/>
    <s v="Duplicate Line 962"/>
    <m/>
    <s v="TRG"/>
    <m/>
    <s v="CPP2300022"/>
    <m/>
    <s v="TMEA/233281"/>
    <m/>
    <s v="PAC2312216"/>
    <m/>
    <m/>
    <m/>
    <m/>
    <n v="0"/>
    <s v="PO Issued"/>
    <e v="#REF!"/>
    <x v="0"/>
    <s v="CPPM-LOR"/>
    <n v="173"/>
    <m/>
    <m/>
    <m/>
    <d v="2023-09-19T00:00:00"/>
    <s v="afizan.chemohamad@tm.com.my"/>
    <m/>
    <m/>
    <m/>
    <m/>
    <s v="Unifi"/>
    <x v="3"/>
    <s v="CPP SME (ADD) FTTH KFR_C002 CP02 GLOBAL TECHNOLOGIES SDN BHD SME "/>
    <e v="#N/A"/>
    <e v="#N/A"/>
    <m/>
    <m/>
    <m/>
    <m/>
    <m/>
    <m/>
    <m/>
    <n v="3400038958"/>
    <s v="WUHAN FIBERHOME INTERNATIONAL (M)SDN. BHD."/>
    <m/>
    <n v="22249"/>
    <s v="Mohd Dasuki Bin Ramli"/>
    <s v="Mohd Farid Bin Amran"/>
    <s v="[{&quot;name&quot;:&quot;SLD NRP CP SME (ADD) FTTH KFR_C002 CP02 GLOBA_Afizan Bin Che Moham.pptx&quot;,&quot;link&quot;:&quot;https://tm365-my.sharepoint.com/personal/badruznasrin_basri_tm_com_my/_layouts/15/Doc.aspx?sourcedoc=%7BABC4AF2A-05B4-4EAB-894B-2105D895501B%7D&amp;file=SLD%20NRP%20CP%20SME%20(ADD)%20FTTH%20KFR_C002%20CP02%20GLOBA_Afizan%20Bin%20Che%20Moham.pptx&amp;action=edit&amp;mobileredirect=true&quot;,&quot;id&quot;:&quot;01KO5DXPRKV7CKXNAFVNHISSZBAXMJKUA3&quot;,&quot;type&quot;:null,&quot;size&quot;:593014,&quot;referenceId&quot;:&quot;01KO5DXPWKQISBU2NA6ZBLWOJA7SI6KARL&quot;,&quot;driveId&quot;:&quot;b!GENIO6DB3UWzdulNK6evrT-LvdyhA0VIokS4fxAfqZJ9NS0deS_ETJs3VRRJUVZM&quot;,&quot;status&quot;:1,&quot;uploadSessionUrl&quot;:null}]"/>
    <s v="Got Preference"/>
    <s v="WUHAN FIBERHOME INTERNATIONAL (M)SDN. BHD."/>
    <s v="TP FH give commitment to deliver this site by 10 October 2023."/>
    <n v="3400038958"/>
    <m/>
    <m/>
    <m/>
    <m/>
    <m/>
    <m/>
  </r>
  <r>
    <n v="1150"/>
    <m/>
    <s v="1.2 New Request PR"/>
    <m/>
    <s v=""/>
    <m/>
    <s v="Sarawak"/>
    <m/>
    <s v="TMWA/237214"/>
    <m/>
    <s v="TMWA/237214"/>
    <m/>
    <s v="PAC2308415"/>
    <m/>
    <m/>
    <m/>
    <m/>
    <n v="0"/>
    <e v="#N/A"/>
    <e v="#REF!"/>
    <x v="0"/>
    <s v="CPPM-LOR"/>
    <n v="174"/>
    <m/>
    <m/>
    <m/>
    <d v="2023-09-19T00:00:00"/>
    <s v="BUNKATAN@TM.COM.MY"/>
    <m/>
    <m/>
    <m/>
    <m/>
    <s v="TMone"/>
    <x v="3"/>
    <s v="FOC BEK_F03 SPUR 96C/12C &amp; NID FOR SARAWAK ENERGY BERHAD, BEKENU OFFICE LOT 156, 1ST FLOOR 98150 BEKENU."/>
    <e v="#N/A"/>
    <e v="#N/A"/>
    <m/>
    <m/>
    <m/>
    <m/>
    <m/>
    <m/>
    <m/>
    <n v="3400030476"/>
    <s v="FALTECH"/>
    <m/>
    <n v="5187.59"/>
    <s v="BUN KATAN"/>
    <s v="JACKSON LALONG "/>
    <s v="[{&quot;name&quot;:&quot;ROUTE NID SESCO (1)_Bun Katan Katan.JPG&quot;,&quot;link&quot;:&quot;https://tm365-my.sharepoint.com/personal/badruznasrin_basri_tm_com_my/Documents/Apps/Microsoft%20Forms/CPPM%20LOR%20%20Request%20for%20LOR%20for%20existing%20project/Question/ROUTE%20NID%20SESCO%20(1)_Bun%20Katan%20Katan.JPG&quot;,&quot;id&quot;:&quot;01KO5DXPQBQMLGSD3J3REZPYOPYCTUZCJJ&quot;,&quot;type&quot;:null,&quot;size&quot;:72314,&quot;referenceId&quot;:&quot;01KO5DXPWKQISBU2NA6ZBLWOJA7SI6KARL&quot;,&quot;driveId&quot;:&quot;b!GENIO6DB3UWzdulNK6evrT-LvdyhA0VIokS4fxAfqZJ9NS0deS_ETJs3VRRJUVZM&quot;,&quot;status&quot;:1,&quot;uploadSessionUrl&quot;:null}]"/>
    <s v="Got Preference"/>
    <s v="FALTECH"/>
    <s v="RR available "/>
    <n v="3400030476"/>
    <s v="faltech"/>
    <n v="3400030476"/>
    <s v="faltech"/>
    <n v="3400030476"/>
    <m/>
    <m/>
  </r>
  <r>
    <n v="1151"/>
    <s v="Ahmad Zaki Bin Harris"/>
    <s v="12. Not Required PO / LOR"/>
    <m/>
    <s v="PG-SPS-0549-TP, Project Event via OPEX TMOne"/>
    <m/>
    <s v="PG"/>
    <m/>
    <s v="NRC2300179"/>
    <m/>
    <s v="TMMV/231105"/>
    <m/>
    <s v="Dummy using project no TMone RWO"/>
    <m/>
    <s v="PG-SPS-0549-TP"/>
    <m/>
    <m/>
    <n v="0"/>
    <s v="PO Issued / Not Require LOR"/>
    <e v="#REF!"/>
    <x v="0"/>
    <s v="CPPM-LOR"/>
    <n v="175"/>
    <m/>
    <m/>
    <m/>
    <d v="2023-09-19T00:00:00"/>
    <s v="mahafiz.mdhalim@tm.com.my"/>
    <m/>
    <m/>
    <m/>
    <m/>
    <s v="TMone"/>
    <x v="1"/>
    <s v="PNB-MINGGU SAHAM AMANAH MALAYSIA 23"/>
    <s v="2 core FOC + 1 NID (NRP)"/>
    <s v="SLA 99.7%"/>
    <m/>
    <m/>
    <m/>
    <m/>
    <m/>
    <m/>
    <m/>
    <n v="3400039035"/>
    <s v="SPS CORPORATION SDN. BHD."/>
    <m/>
    <n v="32500"/>
    <s v="MAHAFIZ BIN MD HALIM"/>
    <s v="MAHAFIZ BIN MD HALIM"/>
    <s v="[{&quot;name&quot;:&quot;SETIA FONTAINES (1)_Mahafiz Bin Md Halim.pdf&quot;,&quot;link&quot;:&quot;https://tm365-my.sharepoint.com/personal/badruznasrin_basri_tm_com_my/Documents/Apps/Microsoft%20Forms/CPPM%20LOR%20%20Request%20for%20LOR%20for%20existing%20project/Question/SETIA%20FONTAINES%20(1)_Mahafiz%20Bin%20Md%20Halim.pdf&quot;,&quot;id&quot;:&quot;01KO5DXPWZXMNCK7TFSJGKP7HOAW7C5EMQ&quot;,&quot;type&quot;:null,&quot;size&quot;:171567,&quot;referenceId&quot;:&quot;01KO5DXPWKQISBU2NA6ZBLWOJA7SI6KARL&quot;,&quot;driveId&quot;:&quot;b!GENIO6DB3UWzdulNK6evrT-LvdyhA0VIokS4fxAfqZJ9NS0deS_ETJs3VRRJUVZM&quot;,&quot;status&quot;:1,&quot;uploadSessionUrl&quot;:null}]"/>
    <s v="Got Preference"/>
    <s v="SPS CORPORATION SDN. BHD."/>
    <s v="Initial details survey by SPS Corporation since this prj is super urgent for event ."/>
    <n v="3400039035"/>
    <s v="PCOM TECHNOLOGIES SDN. BHD."/>
    <n v="3400038922"/>
    <s v="NEXUSCORPGROUP SDN. BHD."/>
    <n v="3400038907"/>
    <m/>
    <m/>
  </r>
  <r>
    <n v="1152"/>
    <s v="Mohd Shahfre Bin Sa'afie"/>
    <s v="12. Duplicate Request"/>
    <m/>
    <s v="Project under OPEX. Handle by state."/>
    <m/>
    <s v="SB"/>
    <m/>
    <s v="RER2300035"/>
    <m/>
    <s v="P2B032301031"/>
    <m/>
    <m/>
    <m/>
    <s v="_x000a_SB-TLT-0074-TP"/>
    <m/>
    <m/>
    <n v="0"/>
    <s v="PO Issued"/>
    <e v="#REF!"/>
    <x v="0"/>
    <s v="CPPM-LOR"/>
    <n v="176"/>
    <m/>
    <m/>
    <m/>
    <d v="2023-09-20T00:00:00"/>
    <s v="azmanhi@tm.com.my"/>
    <m/>
    <m/>
    <m/>
    <m/>
    <s v="Internal GNT"/>
    <x v="3"/>
    <s v="RWOR_TM INFRA RELOCATION DUE TO CONSTRUCTION OF ELITE/SKVE FLYOVER BDR SAUJANA PUTRA, SELANGOR"/>
    <e v="#N/A"/>
    <e v="#N/A"/>
    <m/>
    <m/>
    <m/>
    <m/>
    <m/>
    <m/>
    <m/>
    <n v="3400038811"/>
    <s v="Teliti Teknik (M) Sdn Bhd"/>
    <m/>
    <n v="812000"/>
    <s v="Mohd Faisal Bin Nahrowi"/>
    <s v="Azman Bin Ismail"/>
    <s v="[{&quot;name&quot;:&quot;Persimpangan Bandar Saujana Putera CWS_Azman Bin Ismail Ism.JPG&quot;,&quot;link&quot;:&quot;https://tm365-my.sharepoint.com/personal/badruznasrin_basri_tm_com_my/Documents/Apps/Microsoft%20Forms/CPPM%20LOR%20%20Request%20for%20LOR%20for%20existing%20project/Question/Persimpangan%20Bandar%20Saujana%20Putera%20CWS_Azman%20Bin%20Ismail%20Ism.JPG&quot;,&quot;id&quot;:&quot;01KO5DXPQFB23QEBOZXBD26ODE5D34N33O&quot;,&quot;type&quot;:null,&quot;size&quot;:131851,&quot;referenceId&quot;:&quot;01KO5DXPWKQISBU2NA6ZBLWOJA7SI6KARL&quot;,&quot;driveId&quot;:&quot;b!GENIO6DB3UWzdulNK6evrT-LvdyhA0VIokS4fxAfqZJ9NS0deS_ETJs3VRRJUVZM&quot;,&quot;status&quot;:1,&quot;uploadSessionUrl&quot;:null}]"/>
    <s v="Got Preference"/>
    <s v="Teliti Teknik (M) Sdn Bhd"/>
    <s v="Experience in migration/relocation in live TM Infra"/>
    <n v="3400038811"/>
    <s v="SPS CORPORATION SDN BHD"/>
    <n v="3400039225"/>
    <s v="Nil"/>
    <s v="Nil"/>
    <m/>
    <m/>
  </r>
  <r>
    <n v="1153"/>
    <s v="Muhammad Nur Haimi Bin Amdan"/>
    <s v="6.2 LOR Approved in Vprime"/>
    <m/>
    <s v=""/>
    <m/>
    <s v="ST"/>
    <m/>
    <s v="H5G2200342"/>
    <m/>
    <s v="TMCA/222215"/>
    <m/>
    <s v="PAC2204747"/>
    <m/>
    <s v="ST-MIC-0319-TP"/>
    <m/>
    <m/>
    <n v="0"/>
    <s v="LOR Issued"/>
    <e v="#REF!"/>
    <x v="0"/>
    <s v="CPPM-LOR"/>
    <n v="177"/>
    <m/>
    <m/>
    <m/>
    <d v="2023-09-20T00:00:00"/>
    <s v="sazrilanwar@tm.com.my"/>
    <m/>
    <m/>
    <m/>
    <m/>
    <s v="TMG"/>
    <x v="0"/>
    <s v="5G DNB DBULG1751 FOC TAG F011/F012 TWR HUTAN SIMPAN AMPANG LOOKOUT POINT"/>
    <e v="#N/A"/>
    <e v="#N/A"/>
    <m/>
    <m/>
    <m/>
    <m/>
    <m/>
    <m/>
    <m/>
    <n v="3400038730"/>
    <s v="MICROSYS NETWORK SDN. BHD."/>
    <m/>
    <n v="560"/>
    <s v="SITI SAZLINDA BINTI SAMSUDIN"/>
    <s v="MOHD NAZRIN BIN SAID"/>
    <s v="[{&quot;name&quot;:&quot;TSSR_DNB_CENTRAL_DNB_NEW_2021_5G_RAN_Phase_1B_Sazril Anwar Bin Zul.pdf&quot;,&quot;link&quot;:&quot;https://tm365-my.sharepoint.com/personal/badruznasrin_basri_tm_com_my/Documents/Apps/Microsoft%20Forms/CPPM%20LOR%20%20Request%20for%20LOR%20for%20existing%20project/Question/TSSR_DNB_CENTRAL_DNB_NEW_2021_5G_RAN_Phase_1B_Sazril%20Anwar%20Bin%20Zul.pdf&quot;,&quot;id&quot;:&quot;01KO5DXPRNOWHECU5YEVHYPASA35ZXPWB3&quot;,&quot;type&quot;:null,&quot;size&quot;:2425124,&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1154"/>
    <s v="Mohd Nasharulhisham Bin Mohd Nasir"/>
    <s v="7.0 Pending TP Submission"/>
    <m/>
    <s v="LOR DONE"/>
    <m/>
    <s v="ST"/>
    <m/>
    <s v="H5G2203827"/>
    <m/>
    <s v="TMCA/224676"/>
    <m/>
    <s v="PAC2217902"/>
    <m/>
    <s v="ST-MIC-0323"/>
    <m/>
    <m/>
    <n v="0"/>
    <s v="Pending TP Submission"/>
    <e v="#REF!"/>
    <x v="0"/>
    <s v="CPPM-LOR"/>
    <n v="178"/>
    <m/>
    <m/>
    <m/>
    <d v="2023-09-20T00:00:00"/>
    <s v="sazrilanwar@tm.com.my"/>
    <m/>
    <m/>
    <m/>
    <m/>
    <s v="TMG"/>
    <x v="0"/>
    <s v="5G DNB DBHSG0227 FOC RA_F011/F012 BKTCHDNGBATANGKALI_RA"/>
    <e v="#N/A"/>
    <e v="#N/A"/>
    <m/>
    <m/>
    <m/>
    <m/>
    <m/>
    <m/>
    <m/>
    <n v="3400038730"/>
    <s v="MICROSYS NETWORK SDN. BHD."/>
    <m/>
    <n v="560"/>
    <s v="SITI SAZLINDA BINTI SAMSUDIN"/>
    <s v="MOHD NASRUL BIN SAMSUDDIN"/>
    <s v="[{&quot;name&quot;:&quot;TSSR_DNB_NEW_2022_5G_RAN_PHASE_2A_SGR_2253_DB_Sazril Anwar Bin Zul.pdf&quot;,&quot;link&quot;:&quot;https://tm365-my.sharepoint.com/personal/badruznasrin_basri_tm_com_my/Documents/Apps/Microsoft%20Forms/CPPM%20LOR%20%20Request%20for%20LOR%20for%20existing%20project/Question/TSSR_DNB_NEW_2022_5G_RAN_PHASE_2A_SGR_2253_DB_Sazril%20Anwar%20Bin%20Zul.pdf&quot;,&quot;id&quot;:&quot;01KO5DXPQYSXYMVFG34FDKZJIB73XEIYZC&quot;,&quot;type&quot;:null,&quot;size&quot;:8579412,&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1155"/>
    <s v="Ahmad Idrus Bin Abdul Talib"/>
    <s v="11.0 PO Issued"/>
    <m/>
    <s v="4902150435"/>
    <m/>
    <s v="PJ"/>
    <m/>
    <s v="NRP2303142"/>
    <m/>
    <s v="TMCA/232057"/>
    <m/>
    <s v="PAC2311850"/>
    <m/>
    <s v="PJ-TLC-0063-TP"/>
    <m/>
    <m/>
    <n v="0"/>
    <s v="PO Issued"/>
    <e v="#REF!"/>
    <x v="0"/>
    <s v="CPPM-LOR"/>
    <n v="179"/>
    <s v="CPQ 567 TMONE"/>
    <s v="P1"/>
    <m/>
    <d v="2023-09-20T00:00:00"/>
    <s v="azmih@tm.com.my"/>
    <m/>
    <m/>
    <m/>
    <m/>
    <s v="TMone"/>
    <x v="1"/>
    <s v="NRP FTTH ADD SY C055 DP0060 GF KPM-SEKOLAH JENIS KEBANGSAAN (CINA) TON FAH (UNIFI)-SY NRP2303142_x000a_"/>
    <e v="#N/A"/>
    <e v="#N/A"/>
    <m/>
    <m/>
    <m/>
    <m/>
    <m/>
    <m/>
    <m/>
    <m/>
    <m/>
    <m/>
    <n v="6948.92"/>
    <s v="AZMI BIN CHE HARON"/>
    <s v="Risal Bin Ruddin &lt;risal.ruddin@tm.com.my&gt;"/>
    <s v="[{&quot;name&quot;:&quot;NRP2303142 SJKC TON FAH_Azmi Bin Che Haron C.png&quot;,&quot;link&quot;:&quot;https://tm365-my.sharepoint.com/personal/badruznasrin_basri_tm_com_my/Documents/Apps/Microsoft%20Forms/CPPM%20LOR%20%20Request%20for%20LOR%20for%20existing%20project/Question/NRP2303142%20SJKC%20TON%20FAH_Azmi%20Bin%20Che%20Haron%20C.png&quot;,&quot;id&quot;:&quot;01KO5DXPXF7GOLGOZJOFBKS6JR3GBZIWT3&quot;,&quot;type&quot;:null,&quot;size&quot;:3226649,&quot;referenceId&quot;:&quot;01KO5DXPWKQISBU2NA6ZBLWOJA7SI6KARL&quot;,&quot;driveId&quot;:&quot;b!GENIO6DB3UWzdulNK6evrT-LvdyhA0VIokS4fxAfqZJ9NS0deS_ETJs3VRRJUVZM&quot;,&quot;status&quot;:1,&quot;uploadSessionUrl&quot;:null}]"/>
    <s v="No Preference"/>
    <m/>
    <m/>
    <m/>
    <m/>
    <m/>
    <m/>
    <m/>
    <m/>
    <m/>
  </r>
  <r>
    <n v="1156"/>
    <s v="Muhammad Hafizzuddin Bin Mohd Noor"/>
    <s v="10.0 Sent to CPA for PR Creation"/>
    <m/>
    <s v=""/>
    <m/>
    <s v="Johor Selatan"/>
    <m/>
    <s v="NRP2302930"/>
    <m/>
    <s v="TMSA/233279"/>
    <m/>
    <s v="PAC2311981"/>
    <m/>
    <s v="JS-SOJ-0024-TP"/>
    <m/>
    <m/>
    <n v="0"/>
    <s v="PR Creation"/>
    <e v="#REF!"/>
    <x v="0"/>
    <s v="CPPM-LOR"/>
    <n v="180"/>
    <m/>
    <m/>
    <m/>
    <d v="2023-09-20T00:00:00"/>
    <s v="atiqah.kamis@tm.com.my"/>
    <m/>
    <m/>
    <m/>
    <m/>
    <s v="TMG"/>
    <x v="1"/>
    <s v="DYSON PLOT 208 PARALLEL UPGRADE-SENAI (WSE)- KLI"/>
    <e v="#N/A"/>
    <e v="#N/A"/>
    <m/>
    <m/>
    <m/>
    <m/>
    <m/>
    <m/>
    <m/>
    <n v="3400038799"/>
    <s v="SOLUSI JAYA SDN BHD"/>
    <m/>
    <n v="17074"/>
    <s v="Suresh A/L Chamy Nair"/>
    <s v="Azmi Bin Manap"/>
    <s v="[{&quot;name&quot;:&quot;DYSON_Siti Nur Atiqah Bint.JPG&quot;,&quot;link&quot;:&quot;https://tm365-my.sharepoint.com/personal/badruznasrin_basri_tm_com_my/Documents/Apps/Microsoft%20Forms/CPPM%20LOR%20%20Request%20for%20LOR%20for%20existing%20project/Question/DYSON_Siti%20Nur%20Atiqah%20Bint.JPG&quot;,&quot;id&quot;:&quot;01KO5DXPUAS7DU4P324NA2RFUKMRUCCUCM&quot;,&quot;type&quot;:null,&quot;size&quot;:90085,&quot;referenceId&quot;:&quot;01KO5DXPWKQISBU2NA6ZBLWOJA7SI6KARL&quot;,&quot;driveId&quot;:&quot;b!GENIO6DB3UWzdulNK6evrT-LvdyhA0VIokS4fxAfqZJ9NS0deS_ETJs3VRRJUVZM&quot;,&quot;status&quot;:1,&quot;uploadSessionUrl&quot;:null}]"/>
    <s v="Got Preference"/>
    <s v="SOLUSI JAYA SDN BHD"/>
    <s v="-"/>
    <n v="3400038799"/>
    <s v="-"/>
    <s v="-"/>
    <s v="-"/>
    <s v="-"/>
    <m/>
    <m/>
  </r>
  <r>
    <n v="1157"/>
    <s v="Ahmad Idrus Bin Abdul Talib"/>
    <s v="11.0 PO Issued"/>
    <m/>
    <s v=""/>
    <s v="4902153622"/>
    <s v="PJ"/>
    <m/>
    <s v="NRP2302895"/>
    <m/>
    <s v="TMCA/232118"/>
    <m/>
    <s v="PAC2312133"/>
    <m/>
    <s v="PJ-PCO-0932-TP"/>
    <m/>
    <m/>
    <n v="0"/>
    <s v="PO Issued"/>
    <e v="#REF!"/>
    <x v="0"/>
    <s v="CPPM-LOR"/>
    <n v="181"/>
    <m/>
    <m/>
    <m/>
    <d v="2023-09-20T00:00:00"/>
    <s v="engkuintan@tm.com.my"/>
    <m/>
    <m/>
    <m/>
    <m/>
    <s v="TMone"/>
    <x v="1"/>
    <s v="NRP FOC SWY F37-F38 SPUR (12C) BT SYSTEM SDN BHD-JALAN SS8/6"/>
    <e v="#N/A"/>
    <e v="#N/A"/>
    <m/>
    <m/>
    <m/>
    <m/>
    <m/>
    <m/>
    <m/>
    <n v="3400038918"/>
    <s v="PCOM"/>
    <m/>
    <n v="13450.05"/>
    <s v="MUHAMMAD ANNUAR BIN ABDULLAH"/>
    <s v="Muhamad Faisal Bin Mat Hussain "/>
    <s v="[{&quot;name&quot;:&quot;PELAN CWS-NRP FOC SWY F37-F38 SPUR (12C) BT S_Engku Intan Norazlin.pdf&quot;,&quot;link&quot;:&quot;https://tm365-my.sharepoint.com/personal/badruznasrin_basri_tm_com_my/Documents/Apps/Microsoft%20Forms/CPPM%20LOR%20%20Request%20for%20LOR%20for%20existing%20project/Question/PELAN%20CWS-NRP%20FOC%20SWY%20F37-F38%20SPUR%20(12C)%20BT%20S_Engku%20Intan%20Norazlin.pdf&quot;,&quot;id&quot;:&quot;01KO5DXPQ6I53SKK2KCRG33FUUPH5BQVXW&quot;,&quot;type&quot;:null,&quot;size&quot;:211774,&quot;referenceId&quot;:&quot;01KO5DXPWKQISBU2NA6ZBLWOJA7SI6KARL&quot;,&quot;driveId&quot;:&quot;b!GENIO6DB3UWzdulNK6evrT-LvdyhA0VIokS4fxAfqZJ9NS0deS_ETJs3VRRJUVZM&quot;,&quot;status&quot;:1,&quot;uploadSessionUrl&quot;:null}]"/>
    <s v="Got Preference"/>
    <s v="PCOM"/>
    <s v="TP PJ"/>
    <n v="3400038918"/>
    <s v="SYARIKAT OSMANIA LOGISTICS SDN. BHD"/>
    <n v="3400039039"/>
    <s v="EXACT ENGINEERING SDN. BHD."/>
    <n v="3400038985"/>
    <m/>
    <m/>
  </r>
  <r>
    <n v="1158"/>
    <s v="Muhammad Nur Haimi Bin Amdan"/>
    <s v="6.2 LOR Approved in Vprime"/>
    <m/>
    <s v=""/>
    <m/>
    <s v="ST"/>
    <m/>
    <s v="H5G2301163"/>
    <m/>
    <s v="TMCA/232074"/>
    <m/>
    <s v="PAC2312083"/>
    <m/>
    <s v="ST-MIC-0318-TP"/>
    <m/>
    <m/>
    <n v="0"/>
    <s v="LOR Issued"/>
    <e v="#REF!"/>
    <x v="0"/>
    <s v="CPPM-LOR"/>
    <n v="182"/>
    <m/>
    <m/>
    <m/>
    <d v="2023-09-20T00:00:00"/>
    <s v="sazrilanwar@tm.com.my"/>
    <m/>
    <m/>
    <m/>
    <m/>
    <s v="TMG"/>
    <x v="0"/>
    <s v="5G DNB DBULG1450 FIBRE INTERTIE DALAM BILIK TINGKAT 1, TM TASIK AMPANG"/>
    <e v="#N/A"/>
    <e v="#N/A"/>
    <m/>
    <m/>
    <m/>
    <m/>
    <m/>
    <m/>
    <m/>
    <n v="3400038730"/>
    <s v="MICROSYS NETWORK SDN. BHD."/>
    <m/>
    <n v="560"/>
    <s v="SITI SAZLINDA BINTI SAMSUDIN"/>
    <s v="MOHD NAZRIN BIN SAID"/>
    <s v="[{&quot;name&quot;:&quot;TSSR_DNB_NEW_2023_5G_RAN_PHASE_1B_SGR_102_DBU_Sazril Anwar Bin Zul.pdf&quot;,&quot;link&quot;:&quot;https://tm365-my.sharepoint.com/personal/badruznasrin_basri_tm_com_my/Documents/Apps/Microsoft%20Forms/CPPM%20LOR%20%20Request%20for%20LOR%20for%20existing%20project/Question/TSSR_DNB_NEW_2023_5G_RAN_PHASE_1B_SGR_102_DBU_Sazril%20Anwar%20Bin%20Zul.pdf&quot;,&quot;id&quot;:&quot;01KO5DXPT6DFAT4SQJLFHJXDG5MM6I4MFC&quot;,&quot;type&quot;:null,&quot;size&quot;:7132355,&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1159"/>
    <s v="Ahmad Zaki Bin Harris"/>
    <s v="11.0 PO Issued"/>
    <d v="2023-09-21T00:00:00"/>
    <s v="PRK-KBR-0073-TP"/>
    <s v="4902153880"/>
    <s v="PRK"/>
    <m/>
    <s v="NRP2302667"/>
    <m/>
    <s v="TMNA/232468"/>
    <m/>
    <s v="PAC2311147"/>
    <m/>
    <s v="PRK-KBR-0073-TP"/>
    <m/>
    <m/>
    <n v="0"/>
    <s v="PO Issued"/>
    <e v="#REF!"/>
    <x v="0"/>
    <s v="CPPM-LOR"/>
    <n v="183"/>
    <m/>
    <m/>
    <m/>
    <d v="2023-09-21T00:00:00"/>
    <s v="khairuliman.jamaludin@tm.com.my"/>
    <m/>
    <m/>
    <m/>
    <m/>
    <s v="TMone"/>
    <x v="1"/>
    <s v="NRP FOC CH_F15 SPUR(12C) NID ZENITH HOTEL CAMERON HIGHLAND"/>
    <e v="#N/A"/>
    <e v="#N/A"/>
    <m/>
    <m/>
    <m/>
    <m/>
    <m/>
    <m/>
    <m/>
    <n v="3400038660"/>
    <s v="KEJURUTERAAN BINA RANGKAIAN SDN. BH"/>
    <m/>
    <n v="20711.900000000001"/>
    <s v="KHAIRULIMAN BIN JAMALUDIN"/>
    <s v="Safrul Azli Bin Shaharudin "/>
    <s v="[{&quot;name&quot;:&quot;CH_F15 ZENITH HOTEL_Khairuliman Bin Jama.pdf&quot;,&quot;link&quot;:&quot;https://tm365-my.sharepoint.com/personal/badruznasrin_basri_tm_com_my/Documents/Apps/Microsoft%20Forms/CPPM%20LOR%20%20Request%20for%20LOR%20for%20existing%20project/Question/CH_F15%20ZENITH%20HOTEL_Khairuliman%20Bin%20Jama.pdf&quot;,&quot;id&quot;:&quot;01KO5DXPQ6IBNXFPRIRVFYH5NKQTVVRAVT&quot;,&quot;type&quot;:null,&quot;size&quot;:664568,&quot;referenceId&quot;:&quot;01KO5DXPWKQISBU2NA6ZBLWOJA7SI6KARL&quot;,&quot;driveId&quot;:&quot;b!GENIO6DB3UWzdulNK6evrT-LvdyhA0VIokS4fxAfqZJ9NS0deS_ETJs3VRRJUVZM&quot;,&quot;status&quot;:1,&quot;uploadSessionUrl&quot;:null}]"/>
    <s v="Got Preference"/>
    <s v="KEJURUTERAAN BINA RANGKAIAN SDN. BH"/>
    <s v="TEAM TENGAH JALAN PROJEK DI CAMERON HIGHLAND. H5G2300987-DCCAM0119_KGRAJAHILLTANAHRATA"/>
    <n v="3400038660"/>
    <s v="IMPIAN NE SDN. BHD."/>
    <n v="3400038591"/>
    <s v="CITAGLOBAL ENGINEERING SERVICES"/>
    <n v="3400038638"/>
    <m/>
    <m/>
  </r>
  <r>
    <n v="1160"/>
    <s v="Ahmad Zaki Bin Harris"/>
    <s v="11.0 PO Issued"/>
    <m/>
    <s v="Existing LOR PG-ZTK-0169-TP"/>
    <s v="4902154196"/>
    <s v="PG"/>
    <m/>
    <s v="NRV2300011"/>
    <m/>
    <s v="TMNA/232588"/>
    <m/>
    <s v="PAC2312440"/>
    <m/>
    <m/>
    <m/>
    <m/>
    <n v="0"/>
    <s v="PO Issued"/>
    <e v="#REF!"/>
    <x v="0"/>
    <s v="CPPM-LOR"/>
    <n v="184"/>
    <m/>
    <m/>
    <m/>
    <d v="2023-09-21T00:00:00"/>
    <s v="mohdlutfi.mohdtahir@tm.com.my"/>
    <m/>
    <m/>
    <m/>
    <m/>
    <s v="TMone"/>
    <x v="1"/>
    <s v="NRP_FOC BYB F75/F76 NID SPICE CANOPY - REDTONE TELECOMMUNICATIONS SDN. BHD."/>
    <s v="Unifi Port"/>
    <n v="0"/>
    <m/>
    <m/>
    <m/>
    <m/>
    <m/>
    <m/>
    <m/>
    <n v="3400038608"/>
    <s v="KIWITECH SDN. BHD."/>
    <m/>
    <n v="30000"/>
    <s v="Syahril Bin Hassan"/>
    <s v="Saiful"/>
    <s v="[{&quot;name&quot;:&quot;NRV_KTS_C027_PROJECT_C_Mohamad Lutfi Bin Mo.pdf&quot;,&quot;link&quot;:&quot;https://tm365-my.sharepoint.com/personal/badruznasrin_basri_tm_com_my/Documents/Apps/Microsoft%20Forms/CPPM%20LOR%20%20Request%20for%20LOR%20for%20existing%20project/Question/NRV_KTS_C027_PROJECT_C_Mohamad%20Lutfi%20Bin%20Mo.pdf&quot;,&quot;id&quot;:&quot;01KO5DXPR27TZWKAQMAVEY6XTSHXOICKII&quot;,&quot;type&quot;:null,&quot;size&quot;:268522,&quot;referenceId&quot;:&quot;01KO5DXPWKQISBU2NA6ZBLWOJA7SI6KARL&quot;,&quot;driveId&quot;:&quot;b!GENIO6DB3UWzdulNK6evrT-LvdyhA0VIokS4fxAfqZJ9NS0deS_ETJs3VRRJUVZM&quot;,&quot;status&quot;:1,&quot;uploadSessionUrl&quot;:null}]"/>
    <s v="Got Preference"/>
    <s v="KIWITECH SDN. BHD."/>
    <s v="team local berada di Ipoh dan memudahkan pergerakkan ke site"/>
    <n v="3400038608"/>
    <s v="NA"/>
    <s v="NA"/>
    <s v="NA"/>
    <s v="NA"/>
    <m/>
    <m/>
  </r>
  <r>
    <n v="1161"/>
    <s v="Mohd Nasharulhisham Bin Mohd Nasir"/>
    <s v="10.0 Sent to CPA for PR Creation"/>
    <d v="2023-10-04T00:00:00"/>
    <s v="proceed PR"/>
    <m/>
    <s v="ST"/>
    <m/>
    <s v="NRC2300141"/>
    <m/>
    <s v="TMCA/232036"/>
    <m/>
    <s v="PAC2311739"/>
    <m/>
    <s v="ST-FAS-0057-TP"/>
    <m/>
    <m/>
    <n v="0"/>
    <s v="PR Creation"/>
    <e v="#REF!"/>
    <x v="0"/>
    <s v="CPPM-LOR"/>
    <n v="185"/>
    <s v="CPQ 567 TMONE"/>
    <s v="P2"/>
    <m/>
    <d v="2023-09-21T00:00:00"/>
    <s v="sazrilanwar@tm.com.my"/>
    <m/>
    <m/>
    <m/>
    <m/>
    <s v="TMone"/>
    <x v="1"/>
    <s v="AEON BIG AMPANG-TAMAN DAGANG PERMAI(UNIFI)-TAG"/>
    <e v="#N/A"/>
    <e v="#N/A"/>
    <m/>
    <m/>
    <m/>
    <m/>
    <m/>
    <m/>
    <m/>
    <n v="3400038556"/>
    <s v="FASTPRO SDN. BHD."/>
    <m/>
    <n v="31999.25"/>
    <s v="SITI SAZLINDA BINTI SAMSUDIN"/>
    <s v="FADZIL BIN MOHD SHARIF"/>
    <s v="[{&quot;name&quot;:&quot;AEON BIG AMPANG-civil_Sazril Anwar Bin Zul.pdf&quot;,&quot;link&quot;:&quot;https://tm365-my.sharepoint.com/personal/badruznasrin_basri_tm_com_my/Documents/Apps/Microsoft%20Forms/CPPM%20LOR%20%20Request%20for%20LOR%20for%20existing%20project/Question/AEON%20BIG%20AMPANG-civil_Sazril%20Anwar%20Bin%20Zul.pdf&quot;,&quot;id&quot;:&quot;01KO5DXPVPDSL3VOKRW5DZZDSFQMJ2CMBL&quot;,&quot;type&quot;:null,&quot;size&quot;:2172385,&quot;referenceId&quot;:&quot;01KO5DXPWKQISBU2NA6ZBLWOJA7SI6KARL&quot;,&quot;driveId&quot;:&quot;b!GENIO6DB3UWzdulNK6evrT-LvdyhA0VIokS4fxAfqZJ9NS0deS_ETJs3VRRJUVZM&quot;,&quot;status&quot;:1,&quot;uploadSessionUrl&quot;:null}]"/>
    <s v="Got Preference"/>
    <s v="FASTPRO SDN. BHD."/>
    <s v="RR familiar with that area"/>
    <n v="3400038556"/>
    <s v="SWIFTLOQ SDN. BHD."/>
    <n v="3400039432"/>
    <s v="MICROSYS NETWORK SDN. BHD."/>
    <n v="3400038730"/>
    <m/>
    <m/>
  </r>
  <r>
    <n v="1162"/>
    <m/>
    <s v="12. Duplicate Request"/>
    <d v="2023-09-21T00:00:00"/>
    <s v="Duplicate Line 971"/>
    <m/>
    <s v="TRG"/>
    <m/>
    <s v="NRC2300142"/>
    <m/>
    <s v="TMEA/233273"/>
    <m/>
    <s v="PAC2311503"/>
    <m/>
    <m/>
    <m/>
    <m/>
    <n v="0"/>
    <s v="PO Issued"/>
    <e v="#REF!"/>
    <x v="0"/>
    <s v="CPPM-LOR"/>
    <n v="186"/>
    <s v="CPQ 567 TMONE"/>
    <s v="P1"/>
    <m/>
    <d v="2023-09-21T00:00:00"/>
    <s v="afizan.chemohamad@tm.com.my"/>
    <m/>
    <m/>
    <m/>
    <m/>
    <s v="TMone"/>
    <x v="1"/>
    <s v="NRP CP TMONE UNIFI (ADD) FTTH PHN_C002 IKHASAS LAND SDN BHD-MARRIOT PULAU PERHENTIAN (MLS)-KRA"/>
    <e v="#N/A"/>
    <e v="#N/A"/>
    <m/>
    <m/>
    <m/>
    <m/>
    <m/>
    <m/>
    <m/>
    <n v="3400038885"/>
    <s v="GETRA"/>
    <m/>
    <n v="12004"/>
    <s v="Mohd Dasuki Bin Ramli"/>
    <s v="Mohd Farid Bin Amran"/>
    <s v="[{&quot;name&quot;:&quot;SLD FTTH_Afizan Bin Che Moham.pptx&quot;,&quot;link&quot;:&quot;https://tm365-my.sharepoint.com/personal/badruznasrin_basri_tm_com_my/_layouts/15/Doc.aspx?sourcedoc=%7B60928F1F-A0DC-438A-9721-481F84D60887%7D&amp;file=SLD%20FTTH_Afizan%20Bin%20Che%20Moham.pptx&amp;action=edit&amp;mobileredirect=true&quot;,&quot;id&quot;:&quot;01KO5DXPQ7R6JGBXFARJBZOIKID6CNMCEH&quot;,&quot;type&quot;:null,&quot;size&quot;:905192,&quot;referenceId&quot;:&quot;01KO5DXPWKQISBU2NA6ZBLWOJA7SI6KARL&quot;,&quot;driveId&quot;:&quot;b!GENIO6DB3UWzdulNK6evrT-LvdyhA0VIokS4fxAfqZJ9NS0deS_ETJs3VRRJUVZM&quot;,&quot;status&quot;:1,&quot;uploadSessionUrl&quot;:null}]"/>
    <s v="Got Preference"/>
    <s v="GETRA"/>
    <s v="TP given commitment to deliver projects as timeline request &amp; balance contract still available."/>
    <n v="3400038885"/>
    <m/>
    <m/>
    <m/>
    <m/>
    <m/>
    <m/>
  </r>
  <r>
    <n v="1163"/>
    <s v="Mahmud Bin Zakaria"/>
    <s v="11.0 PO Issued"/>
    <d v="2023-09-25T00:00:00"/>
    <s v="proceed"/>
    <m/>
    <s v="JU"/>
    <m/>
    <s v="NRC2300117"/>
    <m/>
    <s v="TMSA/233160"/>
    <m/>
    <s v="PAC2311206"/>
    <m/>
    <s v="JU-KZK-0681-TP"/>
    <m/>
    <m/>
    <n v="0"/>
    <s v="PO Issued"/>
    <e v="#REF!"/>
    <x v="0"/>
    <s v="CPPM-LOR"/>
    <n v="187"/>
    <s v="CPQ 567 TMONE"/>
    <s v="P1"/>
    <m/>
    <d v="2023-09-21T00:00:00"/>
    <s v="mdshahrulnizam@tm.com.my"/>
    <m/>
    <m/>
    <m/>
    <m/>
    <s v="TMone"/>
    <x v="1"/>
    <s v="MDL-PERSIMPANGAN TAMAN SRI EMAS(UNIFI)-LB"/>
    <e v="#N/A"/>
    <e v="#N/A"/>
    <m/>
    <m/>
    <m/>
    <m/>
    <m/>
    <m/>
    <m/>
    <m/>
    <m/>
    <m/>
    <n v="8957.75"/>
    <s v="MOHD.SHAHRULNIZAM BIN NOORDIN"/>
    <s v="Muhammad Amirul Bin Abdullah"/>
    <s v="[{&quot;name&quot;:&quot;PROJEK PENYEDIAAN INFRASTRUKTUR FIBER OPTIK B_Mohd Shahrulnizam Bi.pptx&quot;,&quot;link&quot;:&quot;https://tm365-my.sharepoint.com/personal/badruznasrin_basri_tm_com_my/_layouts/15/Doc.aspx?sourcedoc=%7BB893709B-4E38-49D4-8CE5-97C934EC9056%7D&amp;file=PROJEK%20PENYEDIAAN%20INFRASTRUKTUR%20FIBER%20OPTIK%20B_Mohd%20Shahrulnizam%20Bi.pptx&amp;action=edit&amp;mobileredirect=true&quot;,&quot;id&quot;:&quot;01KO5DXPU3OCJ3QOCO2REYZZMXZE2OZECW&quot;,&quot;type&quot;:null,&quot;size&quot;:1088694,&quot;referenceId&quot;:&quot;01KO5DXPWKQISBU2NA6ZBLWOJA7SI6KARL&quot;,&quot;driveId&quot;:&quot;b!GENIO6DB3UWzdulNK6evrT-LvdyhA0VIokS4fxAfqZJ9NS0deS_ETJs3VRRJUVZM&quot;,&quot;status&quot;:1,&quot;uploadSessionUrl&quot;:null}]"/>
    <s v="No Preference"/>
    <m/>
    <m/>
    <m/>
    <m/>
    <m/>
    <m/>
    <m/>
    <m/>
    <m/>
  </r>
  <r>
    <n v="1164"/>
    <s v="Mahmud Bin Zakaria"/>
    <s v="11.0 PO Issued"/>
    <d v="2023-09-25T00:00:00"/>
    <s v="submit to create PR"/>
    <m/>
    <s v="JU"/>
    <m/>
    <s v="NRC2300116"/>
    <m/>
    <s v="TMSA/233159"/>
    <m/>
    <s v="PAC2311205"/>
    <m/>
    <s v="JU-ANE-0560-TP"/>
    <m/>
    <m/>
    <n v="0"/>
    <s v="PO Issued"/>
    <e v="#REF!"/>
    <x v="0"/>
    <s v="CPPM-LOR"/>
    <n v="188"/>
    <s v="CPQ 567 TMONE"/>
    <s v="P1"/>
    <m/>
    <d v="2023-09-21T00:00:00"/>
    <s v="mdshahrulnizam@tm.com.my"/>
    <m/>
    <m/>
    <m/>
    <m/>
    <s v="TMone"/>
    <x v="1"/>
    <s v="MDL-PERSIMPANGAN MUNSHI IBRAHIM(UNIFI)-LB"/>
    <e v="#N/A"/>
    <e v="#N/A"/>
    <m/>
    <m/>
    <m/>
    <m/>
    <m/>
    <m/>
    <m/>
    <m/>
    <m/>
    <m/>
    <n v="8460.33"/>
    <s v="MOHD.SHAHRULNIZAM BIN NOORDIN"/>
    <s v="Muhammad Amirul Bin Abdullah"/>
    <s v="[{&quot;name&quot;:&quot;PROJEK PENYEDIAAN INFRASTRUKTUR FIBER OPTIK B_Mohd Shahrulnizam Bi 1.pptx&quot;,&quot;link&quot;:&quot;https://tm365-my.sharepoint.com/personal/badruznasrin_basri_tm_com_my/_layouts/15/Doc.aspx?sourcedoc=%7B4DABCCDC-6C0C-4212-836C-E5D5A5F0EB98%7D&amp;file=PROJEK%20PENYEDIAAN%20INFRASTRUKTUR%20FIBER%20OPTIK%20B_Mohd%20Shahrulnizam%20Bi%201.pptx&amp;action=edit&amp;mobileredirect=true&quot;,&quot;id&quot;:&quot;01KO5DXPW4ZSVU2DDMCJBIG3HF2WS7B24Y&quot;,&quot;type&quot;:null,&quot;size&quot;:1088694,&quot;referenceId&quot;:&quot;01KO5DXPWKQISBU2NA6ZBLWOJA7SI6KARL&quot;,&quot;driveId&quot;:&quot;b!GENIO6DB3UWzdulNK6evrT-LvdyhA0VIokS4fxAfqZJ9NS0deS_ETJs3VRRJUVZM&quot;,&quot;status&quot;:1,&quot;uploadSessionUrl&quot;:null}]"/>
    <s v="No Preference"/>
    <m/>
    <m/>
    <m/>
    <m/>
    <m/>
    <m/>
    <m/>
    <m/>
    <m/>
  </r>
  <r>
    <n v="1165"/>
    <s v="Mahmud Bin Zakaria"/>
    <s v="11.0 PO Issued"/>
    <m/>
    <s v="submit cpa"/>
    <m/>
    <s v="JU"/>
    <m/>
    <s v="NRC2300115"/>
    <m/>
    <s v="TMSA/233158"/>
    <m/>
    <s v="PAC2311208"/>
    <m/>
    <s v="JU-TIA-0210-TP"/>
    <m/>
    <m/>
    <n v="0"/>
    <s v="PO Issued"/>
    <e v="#REF!"/>
    <x v="0"/>
    <s v="CPPM-LOR"/>
    <n v="189"/>
    <s v="CPQ 567 TMONE"/>
    <s v="P1"/>
    <m/>
    <d v="2023-09-21T00:00:00"/>
    <s v="mdshahrulnizam@tm.com.my"/>
    <m/>
    <m/>
    <m/>
    <m/>
    <s v="TMone"/>
    <x v="1"/>
    <s v="MDL-PERSIMPANGAN JALAN MUAR(UNIFI)-LB"/>
    <e v="#N/A"/>
    <e v="#N/A"/>
    <m/>
    <m/>
    <m/>
    <m/>
    <m/>
    <m/>
    <m/>
    <m/>
    <m/>
    <m/>
    <n v="14756.32"/>
    <s v="MOHD.SHAHRULNIZAM BIN NOORDIN"/>
    <s v="Muhammad Amirul Bin Abdullah"/>
    <s v="[{&quot;name&quot;:&quot;PROJEK PENYEDIAAN INFRASTRUKTUR FIBER OPTIK B_Mohd Shahrulnizam Bi 2.pptx&quot;,&quot;link&quot;:&quot;https://tm365-my.sharepoint.com/personal/badruznasrin_basri_tm_com_my/_layouts/15/Doc.aspx?sourcedoc=%7BDFC05C36-7BF6-4A61-AAF1-2A268AF07E69%7D&amp;file=PROJEK%20PENYEDIAAN%20INFRASTRUKTUR%20FIBER%20OPTIK%20B_Mohd%20Shahrulnizam%20Bi%202.pptx&amp;action=edit&amp;mobileredirect=true&quot;,&quot;id&quot;:&quot;01KO5DXPRWLTAN75T3MFFKV4JKE2FPA7TJ&quot;,&quot;type&quot;:null,&quot;size&quot;:1088694,&quot;referenceId&quot;:&quot;01KO5DXPWKQISBU2NA6ZBLWOJA7SI6KARL&quot;,&quot;driveId&quot;:&quot;b!GENIO6DB3UWzdulNK6evrT-LvdyhA0VIokS4fxAfqZJ9NS0deS_ETJs3VRRJUVZM&quot;,&quot;status&quot;:1,&quot;uploadSessionUrl&quot;:null}]"/>
    <s v="No Preference"/>
    <m/>
    <m/>
    <m/>
    <m/>
    <m/>
    <m/>
    <m/>
    <m/>
    <m/>
  </r>
  <r>
    <n v="1166"/>
    <m/>
    <s v="12. Duplicate Request"/>
    <d v="2023-09-21T00:00:00"/>
    <s v="Duplicate Line 972"/>
    <m/>
    <s v="TRG"/>
    <m/>
    <s v="NRC2300142"/>
    <m/>
    <s v="TMEA/233274"/>
    <m/>
    <s v="PAC2311503"/>
    <m/>
    <m/>
    <m/>
    <m/>
    <n v="0"/>
    <s v="PO Issued"/>
    <e v="#REF!"/>
    <x v="0"/>
    <s v="CPPM-LOR"/>
    <n v="190"/>
    <s v="CPQ 567 TMONE"/>
    <s v="P1"/>
    <m/>
    <d v="2023-09-21T00:00:00"/>
    <s v="afizan.chemohamad@tm.com.my"/>
    <m/>
    <m/>
    <m/>
    <m/>
    <s v="TMone"/>
    <x v="1"/>
    <s v="NRP CP TMONE FOC EXCH PHN IKHASAS LAND SDN BHD-MARRIOT PULAU PERHENTIAN (MLS)-KRA"/>
    <e v="#N/A"/>
    <e v="#N/A"/>
    <m/>
    <m/>
    <m/>
    <m/>
    <m/>
    <m/>
    <m/>
    <n v="3400038885"/>
    <s v="GETRA"/>
    <m/>
    <n v="18215"/>
    <s v="Mohd Dasuki Bin Ramli"/>
    <s v="Mohd Farid Bin Amran"/>
    <s v="[{&quot;name&quot;:&quot;SLD SPURS NID_Afizan Bin Che Moham.JPG&quot;,&quot;link&quot;:&quot;https://tm365-my.sharepoint.com/personal/badruznasrin_basri_tm_com_my/Documents/Apps/Microsoft%20Forms/CPPM%20LOR%20%20Request%20for%20LOR%20for%20existing%20project/Question/SLD%20SPURS%20NID_Afizan%20Bin%20Che%20Moham.JPG&quot;,&quot;id&quot;:&quot;01KO5DXPVAOGPWPUFOQRHZUN2NRJIIGLLH&quot;,&quot;type&quot;:null,&quot;size&quot;:77289,&quot;referenceId&quot;:&quot;01KO5DXPWKQISBU2NA6ZBLWOJA7SI6KARL&quot;,&quot;driveId&quot;:&quot;b!GENIO6DB3UWzdulNK6evrT-LvdyhA0VIokS4fxAfqZJ9NS0deS_ETJs3VRRJUVZM&quot;,&quot;status&quot;:1,&quot;uploadSessionUrl&quot;:null}]"/>
    <s v="Got Preference"/>
    <s v="GETRA"/>
    <s v="TP given commitment to deliver projects as timeline request &amp; balance contract still available"/>
    <n v="3400038885"/>
    <m/>
    <m/>
    <m/>
    <m/>
    <m/>
    <m/>
  </r>
  <r>
    <n v="1167"/>
    <s v="Mahmud Bin Zakaria"/>
    <s v="11.0 PO Issued"/>
    <m/>
    <s v="SUBMit to create PR"/>
    <m/>
    <s v="JU"/>
    <m/>
    <s v="NRP2302928"/>
    <m/>
    <s v="TMSA/233170"/>
    <m/>
    <s v="PAC2311812"/>
    <m/>
    <s v="JU-TIA-0208-TP"/>
    <m/>
    <m/>
    <n v="0"/>
    <s v="PO Issued"/>
    <e v="#REF!"/>
    <x v="0"/>
    <s v="CPPM-LOR"/>
    <n v="191"/>
    <s v="CPQ 567 TMONE"/>
    <s v="P2"/>
    <m/>
    <d v="2023-09-21T00:00:00"/>
    <s v="mdshahrulnizam@tm.com.my"/>
    <m/>
    <m/>
    <m/>
    <m/>
    <s v="TMone"/>
    <x v="1"/>
    <s v="BANK KERJASAMA RAKYAT - ATM BANK RAKYAT, HOSPITAL BATU PAHAT JALAN KOLAM AIR BATU PAHAT JOHOR (IPLITE EFM HSBB)-BP"/>
    <e v="#N/A"/>
    <e v="#N/A"/>
    <m/>
    <m/>
    <m/>
    <m/>
    <m/>
    <m/>
    <m/>
    <m/>
    <m/>
    <m/>
    <n v="7737.16"/>
    <s v="MOHD.SHAHRULNIZAM BIN NOORDIN"/>
    <s v="MUHAMAD AMINUDDIN BIN MOHD SAIRI"/>
    <s v="[{&quot;name&quot;:&quot;ATM BANK RAKYAT HOSPITAL BP_Mohd Shahrulnizam Bi.pptx&quot;,&quot;link&quot;:&quot;https://tm365-my.sharepoint.com/personal/badruznasrin_basri_tm_com_my/_layouts/15/Doc.aspx?sourcedoc=%7B524BCDF6-4F75-4636-BEC9-7A0A6428A24C%7D&amp;file=ATM%20BANK%20RAKYAT%20HOSPITAL%20BP_Mohd%20Shahrulnizam%20Bi.pptx&amp;action=edit&amp;mobileredirect=true&quot;,&quot;id&quot;:&quot;01KO5DXPXWZVFVE5KPGZDL5SL2BJSCRISM&quot;,&quot;type&quot;:null,&quot;size&quot;:924357,&quot;referenceId&quot;:&quot;01KO5DXPWKQISBU2NA6ZBLWOJA7SI6KARL&quot;,&quot;driveId&quot;:&quot;b!GENIO6DB3UWzdulNK6evrT-LvdyhA0VIokS4fxAfqZJ9NS0deS_ETJs3VRRJUVZM&quot;,&quot;status&quot;:1,&quot;uploadSessionUrl&quot;:null}]"/>
    <s v="No Preference"/>
    <m/>
    <m/>
    <m/>
    <m/>
    <m/>
    <m/>
    <m/>
    <m/>
    <m/>
  </r>
  <r>
    <n v="1168"/>
    <s v="Nurul Ridhwan Bin Sulaiman"/>
    <s v="11.0 PO Issued"/>
    <d v="2023-09-25T00:00:00"/>
    <s v="4902151128 (26/9/23)"/>
    <s v="4902151128"/>
    <s v="TRG"/>
    <m/>
    <s v="NRC2300142"/>
    <m/>
    <s v="TMEA/233274"/>
    <m/>
    <s v="PAC2311503"/>
    <m/>
    <s v="TRG-WUH-0100-TP"/>
    <m/>
    <m/>
    <n v="0"/>
    <s v="PO Issued"/>
    <e v="#REF!"/>
    <x v="0"/>
    <s v="CPPM-LOR"/>
    <n v="192"/>
    <s v="CPQ 567 TMONE"/>
    <s v="P1"/>
    <m/>
    <d v="2023-09-21T00:00:00"/>
    <s v="afizan.chemohamad@tm.com.my"/>
    <m/>
    <m/>
    <m/>
    <m/>
    <s v="TMone"/>
    <x v="1"/>
    <s v="NRP CP TMONE EXCH PHN IKHASAS LAND SDN BHD-MARRIOT PULAU PERHENTIAN (MLS)-KRA (Relocation 96C)"/>
    <e v="#N/A"/>
    <e v="#N/A"/>
    <m/>
    <m/>
    <m/>
    <m/>
    <m/>
    <m/>
    <m/>
    <n v="3400038958"/>
    <s v="FIBERHOME"/>
    <m/>
    <n v="43931"/>
    <s v="Mohd Dasuki Bin Ramli"/>
    <s v="Mohd Farid Bin Amran"/>
    <s v="[{&quot;name&quot;:&quot;SLD Relocation Ring 96C Perhentian Kecil_Afizan Bin Che Moham.pptx&quot;,&quot;link&quot;:&quot;https://tm365-my.sharepoint.com/personal/badruznasrin_basri_tm_com_my/_layouts/15/Doc.aspx?sourcedoc=%7BDFCCFB11-693A-46C3-B318-ADC2D39418A9%7D&amp;file=SLD%20Relocation%20Ring%2096C%20Perhentian%20Kecil_Afizan%20Bin%20Che%20Moham.pptx&amp;action=edit&amp;mobileredirect=true&quot;,&quot;id&quot;:&quot;01KO5DXPQR7PGN6OTJYNDLGGFNYLJZIGFJ&quot;,&quot;type&quot;:null,&quot;size&quot;:1332724,&quot;referenceId&quot;:&quot;01KO5DXPWKQISBU2NA6ZBLWOJA7SI6KARL&quot;,&quot;driveId&quot;:&quot;b!GENIO6DB3UWzdulNK6evrT-LvdyhA0VIokS4fxAfqZJ9NS0deS_ETJs3VRRJUVZM&quot;,&quot;status&quot;:1,&quot;uploadSessionUrl&quot;:null}]"/>
    <s v="Got Preference"/>
    <s v="FIBERHOME"/>
    <s v="TP given commitment to deliver projects as timeline request &amp; balance contract still available"/>
    <n v="3400038958"/>
    <m/>
    <m/>
    <m/>
    <m/>
    <m/>
    <m/>
  </r>
  <r>
    <n v="1169"/>
    <s v="Zulhelmi Bin Abu Hasan"/>
    <s v="6.2 LOR Approved in Vprime"/>
    <m/>
    <s v=""/>
    <m/>
    <s v="Sarawak"/>
    <m/>
    <s v="BRP2300107"/>
    <m/>
    <s v="TMWC/230079"/>
    <m/>
    <s v="PAC2311625"/>
    <m/>
    <s v="CNFD-NGN-0002-TP"/>
    <m/>
    <m/>
    <n v="0"/>
    <s v="LOR Issued"/>
    <e v="#REF!"/>
    <x v="0"/>
    <s v="CPPM-LOR"/>
    <n v="193"/>
    <m/>
    <m/>
    <m/>
    <d v="2023-09-21T00:00:00"/>
    <s v="isabella@tm.com.my"/>
    <m/>
    <m/>
    <m/>
    <m/>
    <s v="TMG"/>
    <x v="3"/>
    <s v="BR ADD. FOC 96C OH AR 2KM BNG-SRK"/>
    <e v="#N/A"/>
    <e v="#N/A"/>
    <m/>
    <m/>
    <m/>
    <m/>
    <m/>
    <m/>
    <m/>
    <m/>
    <m/>
    <m/>
    <n v="56809.55"/>
    <s v="Isabella Tiong"/>
    <s v="Ngo Ming Chong"/>
    <s v="[{&quot;name&quot;:&quot;WhatsApp Image 2023-09-21 at 11.10.25 AM_Isabella Tiong Tiong.jpeg&quot;,&quot;link&quot;:&quot;https://tm365-my.sharepoint.com/personal/badruznasrin_basri_tm_com_my/Documents/Apps/Microsoft%20Forms/CPPM%20LOR%20%20Request%20for%20LOR%20for%20existing%20project/Question/WhatsApp%20Image%202023-09-21%20at%2011.10.25%20AM_Isabella%20Tiong%20Tiong.jpeg&quot;,&quot;id&quot;:&quot;01KO5DXPULVKC372O3RVB2OKOFGASUSGOX&quot;,&quot;type&quot;:null,&quot;size&quot;:343574,&quot;referenceId&quot;:&quot;01KO5DXPWKQISBU2NA6ZBLWOJA7SI6KARL&quot;,&quot;driveId&quot;:&quot;b!GENIO6DB3UWzdulNK6evrT-LvdyhA0VIokS4fxAfqZJ9NS0deS_ETJs3VRRJUVZM&quot;,&quot;status&quot;:1,&quot;uploadSessionUrl&quot;:null}]"/>
    <s v="No Preference"/>
    <m/>
    <m/>
    <m/>
    <m/>
    <m/>
    <m/>
    <m/>
    <m/>
    <m/>
  </r>
  <r>
    <n v="1170"/>
    <s v="Ahmad Zaki Bin Harris"/>
    <s v="11.0 PO Issued"/>
    <m/>
    <s v="4902150762"/>
    <s v="4902150762"/>
    <s v="PG"/>
    <m/>
    <s v="NRP2303170"/>
    <m/>
    <s v="TMNA/232652"/>
    <m/>
    <s v="PAC2311896"/>
    <m/>
    <m/>
    <m/>
    <m/>
    <n v="0"/>
    <s v="PO Issued"/>
    <e v="#REF!"/>
    <x v="0"/>
    <s v="CPPM-LOR"/>
    <n v="194"/>
    <s v="CPQ 567 TMONE"/>
    <s v="P1"/>
    <m/>
    <d v="2023-09-21T00:00:00"/>
    <s v="rafidy.matrobi@tm.com.my"/>
    <m/>
    <m/>
    <m/>
    <m/>
    <s v="TMone"/>
    <x v="1"/>
    <s v="NRP_FOC BTH F58/F59 SPUR 12C NID MOLEX (MALAYSIA) SDN BHD"/>
    <e v="#N/A"/>
    <e v="#N/A"/>
    <m/>
    <m/>
    <m/>
    <m/>
    <m/>
    <m/>
    <m/>
    <n v="3400039436"/>
    <s v="ZATIKIMIA SDN. BHD."/>
    <m/>
    <n v="560"/>
    <s v="MOHAMAD RAFIDY BIN MAT ROBI"/>
    <s v="MOHD HANIZAR BIN ABDUL RAHMAN"/>
    <s v="[{&quot;name&quot;:&quot;ND DOME 300Mbps_SLA 99.7% Molex (M) Sdn Bhd (_Mohamad Rafidy Bin M.pptx&quot;,&quot;link&quot;:&quot;https://tm365-my.sharepoint.com/personal/badruznasrin_basri_tm_com_my/_layouts/15/Doc.aspx?sourcedoc=%7B2BB62BB5-74AB-4476-B8A7-F2A607EC40BF%7D&amp;file=ND%20DOME%20300Mbps_SLA%2099.7%25%20Molex%20(M)%20Sdn%20Bhd%20(_Mohamad%20Rafidy%20Bin%20M.pptx&amp;action=edit&amp;mobileredirect=true&quot;,&quot;id&quot;:&quot;01KO5DXPVVFO3CXK3UOZCLRJ7SUYD6YQF7&quot;,&quot;type&quot;:null,&quot;size&quot;:95311,&quot;referenceId&quot;:&quot;01KO5DXPWKQISBU2NA6ZBLWOJA7SI6KARL&quot;,&quot;driveId&quot;:&quot;b!GENIO6DB3UWzdulNK6evrT-LvdyhA0VIokS4fxAfqZJ9NS0deS_ETJs3VRRJUVZM&quot;,&quot;status&quot;:1,&quot;uploadSessionUrl&quot;:null}]"/>
    <s v="Got Preference"/>
    <s v="ZATIKIMIA SDN. BHD."/>
    <s v="Lor hanya untuk pemasangan NID. ( seperti sebelum2 ini Kontraktor Zatikimia adalah salah satu team yang mahir dalam pemasangan NID.)"/>
    <n v="3400039436"/>
    <s v="KAZAKON SDN. BHD."/>
    <n v="3400039027"/>
    <s v="SPS CORPORATION SDN. BHD."/>
    <n v="3400039035"/>
    <m/>
    <m/>
  </r>
  <r>
    <n v="1171"/>
    <s v="Muhammad Hafizzuddin Bin Mohd Noor"/>
    <s v="6.2 LOR Approved in Vprime"/>
    <m/>
    <s v="pending budget"/>
    <m/>
    <s v="Johor Selatan"/>
    <m/>
    <s v="SRR2203521"/>
    <m/>
    <s v="TMSA/232666"/>
    <m/>
    <s v="PAC2307975"/>
    <m/>
    <s v="JS-KES-0447-TP"/>
    <m/>
    <m/>
    <n v="0"/>
    <s v="LOR Issued"/>
    <e v="#REF!"/>
    <x v="0"/>
    <s v="CPPM-LOR"/>
    <n v="195"/>
    <m/>
    <m/>
    <m/>
    <d v="2023-09-21T00:00:00"/>
    <s v="azmel.othman@tm.com.my"/>
    <m/>
    <m/>
    <m/>
    <m/>
    <s v="Unifi"/>
    <x v="3"/>
    <s v="SRR CS GF PN_CXXX RUMAH IMPIAN BANGSA JOHOR, BANDAR DATO ONN JOHOR"/>
    <e v="#N/A"/>
    <e v="#N/A"/>
    <m/>
    <m/>
    <m/>
    <m/>
    <m/>
    <m/>
    <m/>
    <n v="3400038891"/>
    <s v="KOMASI ENGINEERING SDN. BHD."/>
    <m/>
    <n v="156269.29999999999"/>
    <s v="Mohd Hairee Bin Hashim"/>
    <s v="Mohd Hafizi Bin Salleh"/>
    <s v="[{&quot;name&quot;:&quot;TMSA232666 RUMAH IMPIAN BANGSA JOHOR BANDAR D_Azmel Bin Othman.PNG&quot;,&quot;link&quot;:&quot;https://tm365-my.sharepoint.com/personal/badruznasrin_basri_tm_com_my/Documents/Apps/Microsoft%20Forms/CPPM%20LOR%20%20Request%20for%20LOR%20for%20existing%20project/Question/TMSA232666%20RUMAH%20IMPIAN%20BANGSA%20JOHOR%20BANDAR%20D_Azmel%20Bin%20Othman.PNG&quot;,&quot;id&quot;:&quot;01KO5DXPTVPY4FRUB4KFAJGDLD3VPF45OD&quot;,&quot;type&quot;:null,&quot;size&quot;:225437,&quot;referenceId&quot;:&quot;01KO5DXPWKQISBU2NA6ZBLWOJA7SI6KARL&quot;,&quot;driveId&quot;:&quot;b!GENIO6DB3UWzdulNK6evrT-LvdyhA0VIokS4fxAfqZJ9NS0deS_ETJs3VRRJUVZM&quot;,&quot;status&quot;:1,&quot;uploadSessionUrl&quot;:null}]"/>
    <s v="Got Preference"/>
    <s v="KOMASI ENGINEERING SDN. BHD."/>
    <s v="LOR have been issued to JS-KES-0417-TP on 12-APR-23, LOR cancel due to stop work. Project already survey by TP"/>
    <n v="3400038891"/>
    <s v="CAHAYA DELIMA SDN. BHD. "/>
    <n v="3400038574"/>
    <s v="MOTOBINA SDN. BHD"/>
    <n v="3400038912"/>
    <m/>
    <m/>
  </r>
  <r>
    <n v="1172"/>
    <m/>
    <s v="4.0 PAC Approval"/>
    <m/>
    <s v="PAC Pending Approval. Pending Baseline"/>
    <m/>
    <s v="Sabah"/>
    <m/>
    <s v="NRC2300174"/>
    <m/>
    <s v="TMBA/230976"/>
    <m/>
    <s v="PAC2312297"/>
    <m/>
    <m/>
    <m/>
    <m/>
    <n v="0"/>
    <s v="PAC Approval"/>
    <e v="#REF!"/>
    <x v="0"/>
    <s v="CPPM-LOR"/>
    <n v="196"/>
    <m/>
    <m/>
    <m/>
    <d v="2023-09-21T00:00:00"/>
    <s v="RASYDAN.RAMLAN@TM.COM.MY"/>
    <n v="0"/>
    <m/>
    <m/>
    <m/>
    <s v="TMone"/>
    <x v="1"/>
    <s v="NRC ADD FTTH KBU C085 ABATAN HAL EHWAL AGAMA ISLAM NEGERI SABAH-MASJID NEGERI SABAH(UNIFI)-KBU"/>
    <s v="Unifi Port"/>
    <n v="0"/>
    <m/>
    <m/>
    <m/>
    <m/>
    <m/>
    <m/>
    <m/>
    <n v="3400038932"/>
    <s v="RITES SDN BHD"/>
    <m/>
    <n v="14843"/>
    <s v="RASYDAN BIN RAMLAN"/>
    <s v="Mohd Nazrey Bin Hassan"/>
    <s v="[{&quot;name&quot;:&quot;masjid negeri sabah_Rasydan Ramlan.PNG&quot;,&quot;link&quot;:&quot;https://tm365-my.sharepoint.com/personal/badruznasrin_basri_tm_com_my/Documents/Apps/Microsoft%20Forms/CPPM%20LOR%20%20Request%20for%20LOR%20for%20existing%20project/Question/masjid%20negeri%20sabah_Rasydan%20Ramlan.PNG&quot;,&quot;id&quot;:&quot;01KO5DXPQLAGL62PNGCRFLVE3NF4TCQPKE&quot;,&quot;type&quot;:null,&quot;size&quot;:3070898,&quot;referenceId&quot;:&quot;01KO5DXPWKQISBU2NA6ZBLWOJA7SI6KARL&quot;,&quot;driveId&quot;:&quot;b!GENIO6DB3UWzdulNK6evrT-LvdyhA0VIokS4fxAfqZJ9NS0deS_ETJs3VRRJUVZM&quot;,&quot;status&quot;:1,&quot;uploadSessionUrl&quot;:null}]"/>
    <s v="Got Preference"/>
    <s v="RITES SDN BHD"/>
    <s v="This project use microtrenching method on CWS. RR have done this method before on SRR project."/>
    <n v="3400038932"/>
    <s v="no preference "/>
    <n v="0"/>
    <s v="no prefererence"/>
    <n v="0"/>
    <m/>
    <m/>
  </r>
  <r>
    <n v="1173"/>
    <s v="Ahmad Zaki Bin Harris"/>
    <s v="1.2 New Request PR"/>
    <m/>
    <s v="Incident RWO"/>
    <m/>
    <s v="PRK"/>
    <m/>
    <s v="RER2200080"/>
    <m/>
    <n v="191000004621"/>
    <m/>
    <s v="PAC2310943"/>
    <m/>
    <m/>
    <m/>
    <m/>
    <n v="0"/>
    <e v="#N/A"/>
    <e v="#REF!"/>
    <x v="0"/>
    <s v="CPPM-LOR"/>
    <n v="197"/>
    <m/>
    <m/>
    <m/>
    <d v="2023-09-21T00:00:00"/>
    <s v="mohdlutfi.mohdtahir@tm.com.my"/>
    <m/>
    <m/>
    <m/>
    <m/>
    <s v="Internal GNT"/>
    <x v="3"/>
    <s v="REROUTING FOC ACCESS CR HDPN KOMPLEKS MENEMBAK"/>
    <e v="#N/A"/>
    <e v="#N/A"/>
    <m/>
    <m/>
    <m/>
    <m/>
    <m/>
    <m/>
    <m/>
    <n v="3400038940"/>
    <s v="SINOR TECHNOLOGY SDN BHD"/>
    <m/>
    <n v="90000"/>
    <s v="Mohamad Lutfi Bin Mohd Tahir"/>
    <s v="Mohd Azlan Bin Othman"/>
    <s v="[{&quot;name&quot;:&quot;CR_REROURING_FOC_KOMPLEKS_MENEMBAK_SM_Mohamad Lutfi Bin Mo.pdf&quot;,&quot;link&quot;:&quot;https://tm365-my.sharepoint.com/personal/badruznasrin_basri_tm_com_my/Documents/Apps/Microsoft%20Forms/CPPM%20LOR%20%20Request%20for%20LOR%20for%20existing%20project/Question/CR_REROURING_FOC_KOMPLEKS_MENEMBAK_SM_Mohamad%20Lutfi%20Bin%20Mo.pdf&quot;,&quot;id&quot;:&quot;01KO5DXPV3BEUA3I3ILVFJ56WD7XAH3MDU&quot;,&quot;type&quot;:null,&quot;size&quot;:487080,&quot;referenceId&quot;:&quot;01KO5DXPWKQISBU2NA6ZBLWOJA7SI6KARL&quot;,&quot;driveId&quot;:&quot;b!GENIO6DB3UWzdulNK6evrT-LvdyhA0VIokS4fxAfqZJ9NS0deS_ETJs3VRRJUVZM&quot;,&quot;status&quot;:1,&quot;uploadSessionUrl&quot;:null}]"/>
    <s v="Got Preference"/>
    <s v="SINOR TECHNOLOGY SDN BHD"/>
    <s v="Project sebelum ni dibuat oleh Sinor."/>
    <n v="3400038940"/>
    <s v="NA"/>
    <s v="NA"/>
    <s v="NA"/>
    <s v="NA"/>
    <m/>
    <m/>
  </r>
  <r>
    <n v="1174"/>
    <m/>
    <s v="4.0 PAC Approval"/>
    <m/>
    <s v="PAC Pending Approval. Pending Baseline"/>
    <m/>
    <s v="Sabah"/>
    <m/>
    <s v="NRC2300173"/>
    <m/>
    <s v="TMBA/230969"/>
    <m/>
    <s v="PAC2312296"/>
    <m/>
    <m/>
    <m/>
    <m/>
    <n v="0"/>
    <s v="PAC Approval"/>
    <e v="#REF!"/>
    <x v="0"/>
    <s v="CPPM-LOR"/>
    <n v="198"/>
    <m/>
    <m/>
    <m/>
    <d v="2023-09-21T00:00:00"/>
    <s v="RASYDAN.RAMLAN@TM.COM.MY"/>
    <n v="0"/>
    <m/>
    <m/>
    <m/>
    <s v="TMone"/>
    <x v="1"/>
    <s v="NRC ADD FTTH KBU C085 JABATAN HAL EHWAL AGAMA ISLAM NEGERI SABAH- PERPUSTAKAAN BAITULHIKMAH(UNIFI)-KBU"/>
    <s v="Unifi Port"/>
    <n v="0"/>
    <m/>
    <m/>
    <m/>
    <m/>
    <m/>
    <m/>
    <m/>
    <n v="3400038932"/>
    <s v="RITES SDN BHD"/>
    <m/>
    <n v="7919"/>
    <s v="RASYDAN BIN RAMLAN"/>
    <s v="MOHD NAZREY BIN HASSAN"/>
    <s v="[{&quot;name&quot;:&quot;BAITUL HIKMAH SABAH_Rasydan Ramlan.PNG&quot;,&quot;link&quot;:&quot;https://tm365-my.sharepoint.com/personal/badruznasrin_basri_tm_com_my/Documents/Apps/Microsoft%20Forms/CPPM%20LOR%20%20Request%20for%20LOR%20for%20existing%20project/Question/BAITUL%20HIKMAH%20SABAH_Rasydan%20Ramlan.PNG&quot;,&quot;id&quot;:&quot;01KO5DXPR6LTNJEZ7Y7NAJI7QRXBMBSKVP&quot;,&quot;type&quot;:null,&quot;size&quot;:2189953,&quot;referenceId&quot;:&quot;01KO5DXPWKQISBU2NA6ZBLWOJA7SI6KARL&quot;,&quot;driveId&quot;:&quot;b!GENIO6DB3UWzdulNK6evrT-LvdyhA0VIokS4fxAfqZJ9NS0deS_ETJs3VRRJUVZM&quot;,&quot;status&quot;:1,&quot;uploadSessionUrl&quot;:null}]"/>
    <s v="Got Preference"/>
    <s v="RITES SDN BHD"/>
    <s v="same place with project TMBA/230976(NRC2300173)"/>
    <n v="3400038932"/>
    <s v="no preference"/>
    <n v="0"/>
    <s v="no preference"/>
    <n v="0"/>
    <m/>
    <m/>
  </r>
  <r>
    <n v="1175"/>
    <s v="Ahmad Idrus Bin Abdul Talib"/>
    <s v="11.0 PO Issued"/>
    <m/>
    <s v="PO:4902151790"/>
    <m/>
    <s v="MSC"/>
    <m/>
    <s v="NRP2303103"/>
    <m/>
    <s v="TMCA/231989"/>
    <m/>
    <s v="PAC2311572"/>
    <m/>
    <s v="MSC-MON-0032-TP"/>
    <m/>
    <m/>
    <n v="0"/>
    <s v="PO Issued"/>
    <e v="#REF!"/>
    <x v="0"/>
    <s v="CPPM-LOR"/>
    <n v="199"/>
    <s v="CPQ 567 TMONE"/>
    <s v="P2"/>
    <m/>
    <d v="2023-09-21T00:00:00"/>
    <s v="mnorhisham@tm.com.my"/>
    <m/>
    <m/>
    <m/>
    <m/>
    <s v="TMone"/>
    <x v="1"/>
    <s v=" NRP CBJ C022 TIE DP DP004B ASTANA GENERASI JLN CYBER POINT"/>
    <e v="#N/A"/>
    <e v="#N/A"/>
    <m/>
    <m/>
    <m/>
    <m/>
    <m/>
    <m/>
    <m/>
    <n v="3400038740"/>
    <s v="MONT GLOBAL"/>
    <m/>
    <n v="3200"/>
    <s v="Ahmad Firdzauddin Bin Atan &lt;ahmadfirdzauddin@tm.com.my&gt;"/>
    <s v="Ezuwan Ezudin Bin Yahaya &lt;ezuwanezudin.yahaya@tm.com.my&gt;"/>
    <s v="[{&quot;name&quot;:&quot;astana generasi_Mohd Norhisham Bin I.jpg&quot;,&quot;link&quot;:&quot;https://tm365-my.sharepoint.com/personal/badruznasrin_basri_tm_com_my/Documents/Apps/Microsoft%20Forms/CPPM%20LOR%20%20Request%20for%20LOR%20for%20existing%20project/Question/astana%20generasi_Mohd%20Norhisham%20Bin%20I.jpg&quot;,&quot;id&quot;:&quot;01KO5DXPQGPBXSM3RIKZCJGH6XFHOPJUJZ&quot;,&quot;type&quot;:null,&quot;size&quot;:181108,&quot;referenceId&quot;:&quot;01KO5DXPWKQISBU2NA6ZBLWOJA7SI6KARL&quot;,&quot;driveId&quot;:&quot;b!GENIO6DB3UWzdulNK6evrT-LvdyhA0VIokS4fxAfqZJ9NS0deS_ETJs3VRRJUVZM&quot;,&quot;status&quot;:1,&quot;uploadSessionUrl&quot;:null}]"/>
    <s v="Got Preference"/>
    <s v="MONT GLOBAL"/>
    <s v="MPD still low for september"/>
    <n v="3400038740"/>
    <s v="Mariati holding sdn bhd"/>
    <n v="3400041574"/>
    <s v="cengal harum sdn bhd"/>
    <n v="3400038526"/>
    <m/>
    <m/>
  </r>
  <r>
    <n v="1176"/>
    <s v="Ahmad Idrus Bin Abdul Talib"/>
    <s v="8.2 Queried - Pending TP Re-Submission"/>
    <m/>
    <s v="to cancel LOR. Nec not comply to OSH"/>
    <m/>
    <s v="KL"/>
    <m/>
    <s v="NRP2302979"/>
    <m/>
    <s v="TMCA/232037"/>
    <m/>
    <s v="PAC2311765"/>
    <m/>
    <s v="KL-MNH-0094-TP"/>
    <m/>
    <m/>
    <n v="0"/>
    <s v="Queried - Require More Information From NeC/AND"/>
    <e v="#REF!"/>
    <x v="0"/>
    <s v="CPPM-LOR"/>
    <n v="200"/>
    <s v="CPQ 567 TMONE"/>
    <s v="P1"/>
    <m/>
    <d v="2023-09-22T00:00:00"/>
    <s v="mohdazril.ibrahim@tm.com.my"/>
    <m/>
    <m/>
    <m/>
    <m/>
    <s v="TMone"/>
    <x v="1"/>
    <s v="NRP FOC SPUR BAK F29/F30 PROLINTAS EXPRESSWAY - PLAZA TOL ALAM DAMAI SUKE (MLS OVER IPME) SLG 99.5_x000a_"/>
    <e v="#N/A"/>
    <e v="#N/A"/>
    <m/>
    <m/>
    <m/>
    <m/>
    <m/>
    <m/>
    <m/>
    <m/>
    <m/>
    <m/>
    <n v="3716"/>
    <s v="mohd azril bin ibrahim"/>
    <s v="ahmad akram bin mordin"/>
    <s v="[{&quot;name&quot;:&quot;TMCA232037_Mohd Azril Bin Ibrah.pdf&quot;,&quot;link&quot;:&quot;https://tm365-my.sharepoint.com/personal/badruznasrin_basri_tm_com_my/Documents/Apps/Microsoft%20Forms/CPPM%20LOR%20%20Request%20for%20LOR%20for%20existing%20project/Question/TMCA232037_Mohd%20Azril%20Bin%20Ibrah.pdf&quot;,&quot;id&quot;:&quot;01KO5DXPTVI4TLLNEKWVCK54JPVDDEVFLQ&quot;,&quot;type&quot;:null,&quot;size&quot;:268762,&quot;referenceId&quot;:&quot;01KO5DXPWKQISBU2NA6ZBLWOJA7SI6KARL&quot;,&quot;driveId&quot;:&quot;b!GENIO6DB3UWzdulNK6evrT-LvdyhA0VIokS4fxAfqZJ9NS0deS_ETJs3VRRJUVZM&quot;,&quot;status&quot;:1,&quot;uploadSessionUrl&quot;:null}]"/>
    <s v="No Preference"/>
    <m/>
    <m/>
    <m/>
    <m/>
    <m/>
    <m/>
    <m/>
    <m/>
    <m/>
  </r>
  <r>
    <n v="1177"/>
    <s v="Yuhaniz Binti Baidzawi"/>
    <s v="11.0 PO Issued"/>
    <d v="2023-09-27T00:00:00"/>
    <s v="PRK-IMP-0128-TP"/>
    <m/>
    <s v="PRK"/>
    <m/>
    <s v="GOV2305385"/>
    <m/>
    <s v="TMNA/232642"/>
    <m/>
    <s v="PAC2312029"/>
    <m/>
    <m/>
    <m/>
    <m/>
    <n v="0"/>
    <s v="PO Issued"/>
    <e v="#REF!"/>
    <x v="0"/>
    <s v="CPPM-LOR"/>
    <n v="201"/>
    <m/>
    <m/>
    <m/>
    <d v="2023-09-22T00:00:00"/>
    <s v="mohdlutfi.mohdtahir@tm.com.my"/>
    <m/>
    <m/>
    <m/>
    <m/>
    <s v="TMone"/>
    <x v="4"/>
    <s v="MYGOV2.0 FTTH (ADD_BF) IP_C038 PEJ.PTPTN NG.PRKNO.11 &amp; 13 PSN GREENTOWN 4"/>
    <e v="#N/A"/>
    <e v="#N/A"/>
    <m/>
    <m/>
    <m/>
    <m/>
    <m/>
    <m/>
    <m/>
    <n v="3400038591"/>
    <s v="IMPIAN NE SDN. BHD."/>
    <m/>
    <n v="6000"/>
    <s v="Mohamad Lutfi Bin Mohd Tahir"/>
    <s v="Mohd Azlan Bin Othman"/>
    <s v="[{&quot;name&quot;:&quot;PTPTN Greentown Map_Mohamad Lutfi Bin Mo.jpg&quot;,&quot;link&quot;:&quot;https://tm365-my.sharepoint.com/personal/badruznasrin_basri_tm_com_my/Documents/Apps/Microsoft%20Forms/CPPM%20LOR%20%20Request%20for%20LOR%20for%20existing%20project/Question/PTPTN%20Greentown%20Map_Mohamad%20Lutfi%20Bin%20Mo.jpg&quot;,&quot;id&quot;:&quot;01KO5DXPSKB6WJ2OKYNJGZQLRN7WB3US5R&quot;,&quot;type&quot;:null,&quot;size&quot;:165600,&quot;referenceId&quot;:&quot;01KO5DXPWKQISBU2NA6ZBLWOJA7SI6KARL&quot;,&quot;driveId&quot;:&quot;b!GENIO6DB3UWzdulNK6evrT-LvdyhA0VIokS4fxAfqZJ9NS0deS_ETJs3VRRJUVZM&quot;,&quot;status&quot;:1,&quot;uploadSessionUrl&quot;:null}]"/>
    <s v="Got Preference"/>
    <s v="IMPIAN NE SDN. BHD."/>
    <s v="Team Impian sudah biasa di kawasan Greentown Ipoh"/>
    <n v="3400038591"/>
    <s v="NA"/>
    <s v="NA"/>
    <s v="NA"/>
    <s v="NA"/>
    <m/>
    <m/>
  </r>
  <r>
    <n v="1178"/>
    <s v="Ahmad Zaki Bin Harris"/>
    <s v="11.0 PO Issued"/>
    <m/>
    <s v="4902151149"/>
    <s v="4902151149"/>
    <s v="PG"/>
    <m/>
    <s v="H5G2206226"/>
    <m/>
    <s v="TMNA/225124"/>
    <m/>
    <s v="PAC2223788"/>
    <m/>
    <m/>
    <m/>
    <m/>
    <n v="0"/>
    <s v="PO Issued"/>
    <e v="#REF!"/>
    <x v="0"/>
    <s v="CPPM-LOR"/>
    <n v="202"/>
    <m/>
    <m/>
    <m/>
    <d v="2023-09-22T00:00:00"/>
    <s v="mahafiz.mdhalim@tm.com.my"/>
    <m/>
    <m/>
    <m/>
    <m/>
    <s v="TMG"/>
    <x v="0"/>
    <s v="H5G_FOC TGR_F11/F12 CSR DPSPU0303_KG JARAK ATAS_x000a_"/>
    <e v="#N/A"/>
    <e v="#N/A"/>
    <m/>
    <m/>
    <m/>
    <m/>
    <m/>
    <m/>
    <m/>
    <n v="3400039436"/>
    <s v="ZATIKIMIA SDN. BHD."/>
    <m/>
    <n v="560"/>
    <s v="MAHAFIZ BIN MD HALIM"/>
    <s v="MAHAFIZ BIN MD HALIM"/>
    <s v="[{&quot;name&quot;:&quot;SPHERE _ DPSPU0303_KGJARAKATAS_Mahafiz Bin Md Halim.pdf&quot;,&quot;link&quot;:&quot;https://tm365-my.sharepoint.com/personal/badruznasrin_basri_tm_com_my/Documents/Apps/Microsoft%20Forms/CPPM%20LOR%20%20Request%20for%20LOR%20for%20existing%20project/Question/SPHERE%20_%20DPSPU0303_KGJARAKATAS_Mahafiz%20Bin%20Md%20Halim.pdf&quot;,&quot;id&quot;:&quot;01KO5DXPRXF7QBQVH5W5F3GR72MJF6QBOH&quot;,&quot;type&quot;:null,&quot;size&quot;:308423,&quot;referenceId&quot;:&quot;01KO5DXPWKQISBU2NA6ZBLWOJA7SI6KARL&quot;,&quot;driveId&quot;:&quot;b!GENIO6DB3UWzdulNK6evrT-LvdyhA0VIokS4fxAfqZJ9NS0deS_ETJs3VRRJUVZM&quot;,&quot;status&quot;:1,&quot;uploadSessionUrl&quot;:null}]"/>
    <s v="Got Preference"/>
    <s v="ZATIKIMIA SDN. BHD."/>
    <s v="Competant team for CSR/NID installation"/>
    <n v="3400039436"/>
    <s v="N/A"/>
    <s v="N/A"/>
    <s v="N/A"/>
    <s v="N/A"/>
    <m/>
    <m/>
  </r>
  <r>
    <n v="1179"/>
    <s v="Suhanizar Bin Sekeri"/>
    <s v="10.0 Sent to CPA for PR Creation"/>
    <m/>
    <s v="11.10.23: Done issued PR to CPA"/>
    <m/>
    <s v="PG"/>
    <m/>
    <s v="RER2000008"/>
    <m/>
    <s v="TMNC/220086"/>
    <m/>
    <s v="PAC2223960"/>
    <m/>
    <s v="CNFD-AGG-0008-TP"/>
    <m/>
    <m/>
    <n v="0"/>
    <s v="PR Creation"/>
    <e v="#REF!"/>
    <x v="0"/>
    <s v="CPPM-LOR"/>
    <n v="203"/>
    <m/>
    <m/>
    <m/>
    <d v="2023-09-22T00:00:00"/>
    <s v="izaidi@tm.com.my"/>
    <m/>
    <m/>
    <m/>
    <m/>
    <s v="Internal GNT"/>
    <x v="3"/>
    <s v="RMK11 FOC TEBATAN BANJIR SG PMTG RAWA"/>
    <e v="#N/A"/>
    <e v="#N/A"/>
    <m/>
    <m/>
    <s v="BM"/>
    <m/>
    <m/>
    <m/>
    <m/>
    <m/>
    <m/>
    <m/>
    <m/>
    <s v="ZAIDI BIN ISHAK"/>
    <s v="Intan Nurul Ashikin Binti Ismail"/>
    <s v="[{&quot;name&quot;:&quot;MAP TMNC220086_Zaidi Bin Ishak.JPG&quot;,&quot;link&quot;:&quot;https://tm365-my.sharepoint.com/personal/badruznasrin_basri_tm_com_my/Documents/Apps/Microsoft%20Forms/CPPM%20LOR%20%20Request%20for%20LOR%20for%20existing%20project/Question/MAP%20TMNC220086_Zaidi%20Bin%20Ishak.JPG&quot;,&quot;id&quot;:&quot;01KO5DXPROL5BOQPHAVVHKSO5DRQVK3ZNY&quot;,&quot;type&quot;:null,&quot;size&quot;:45558,&quot;referenceId&quot;:&quot;01KO5DXPWKQISBU2NA6ZBLWOJA7SI6KARL&quot;,&quot;driveId&quot;:&quot;b!GENIO6DB3UWzdulNK6evrT-LvdyhA0VIokS4fxAfqZJ9NS0deS_ETJs3VRRJUVZM&quot;,&quot;status&quot;:1,&quot;uploadSessionUrl&quot;:null}]"/>
    <s v="No Preference"/>
    <s v="NA"/>
    <s v="NA"/>
    <s v="NA"/>
    <s v="NA"/>
    <s v="NA"/>
    <s v="NA"/>
    <s v="NA"/>
    <m/>
    <m/>
  </r>
  <r>
    <n v="1180"/>
    <s v="Mohd Nasharulhisham Bin Mohd Nasir"/>
    <s v="11.0 PO Issued"/>
    <d v="2023-09-25T00:00:00"/>
    <s v="4902150719"/>
    <m/>
    <s v="ST"/>
    <m/>
    <s v="NRP2302674"/>
    <m/>
    <s v="TMCA/232038"/>
    <m/>
    <s v="PAC2311755"/>
    <m/>
    <s v="ST-RJF-0042-TP"/>
    <m/>
    <m/>
    <n v="0"/>
    <s v="PO Issued"/>
    <e v="#REF!"/>
    <x v="0"/>
    <s v="CPPM-PR"/>
    <n v="644"/>
    <s v="CPQ 567 TMONE"/>
    <s v="P1"/>
    <m/>
    <d v="2023-09-22T00:00:00"/>
    <s v="sazrilanwar@tm.com.my"/>
    <n v="14009"/>
    <n v="5585.62"/>
    <s v="First PO"/>
    <m/>
    <s v="TMone"/>
    <x v="1"/>
    <s v="NRP FTTH ADD BBD_C009_DP0085 JABATAN AGAMA ISLAM-SEKOLAH RENDAH AGAMA TAMAN BUNGA RAYA (UNIFI)-BBD"/>
    <e v="#N/A"/>
    <e v="#N/A"/>
    <m/>
    <d v="2023-09-30T00:00:00"/>
    <s v="BBD"/>
    <s v="Network Contractor"/>
    <m/>
    <m/>
    <m/>
    <n v="3400038783"/>
    <m/>
    <m/>
    <m/>
    <m/>
    <m/>
    <m/>
    <m/>
    <m/>
    <m/>
    <m/>
    <m/>
    <m/>
    <m/>
    <m/>
    <m/>
    <m/>
  </r>
  <r>
    <n v="1181"/>
    <s v="Norizuwan Bin Che Hamid"/>
    <s v="11.0 PO Issued"/>
    <d v="2023-09-27T00:00:00"/>
    <s v="5/10: 4902154219. 2/10-27/9: Query TP"/>
    <s v="4902154219"/>
    <s v="NS"/>
    <m/>
    <s v="NRP2300889"/>
    <m/>
    <s v="TMSA/232498"/>
    <m/>
    <s v="PAC2306570"/>
    <m/>
    <s v="NS-TTI-0006-TP"/>
    <m/>
    <m/>
    <n v="0"/>
    <s v="PO Issued"/>
    <e v="#REF!"/>
    <x v="0"/>
    <s v="CPPM-LOR"/>
    <n v="204"/>
    <m/>
    <m/>
    <m/>
    <d v="2023-09-22T00:00:00"/>
    <s v="risdan.yassin@tm.com.my"/>
    <m/>
    <m/>
    <m/>
    <m/>
    <s v="TMone"/>
    <x v="1"/>
    <s v="NID + FOC KP F24 SPUR (12C) FOR PERKESO KUALA PILAH"/>
    <e v="#N/A"/>
    <e v="#N/A"/>
    <m/>
    <m/>
    <s v="KP"/>
    <m/>
    <s v="NS-TTI-0006-TP"/>
    <m/>
    <m/>
    <n v="3400040779"/>
    <s v="TITIAN HIDUP SDN BHD"/>
    <m/>
    <m/>
    <s v="CHE ROSLAN BIN CHE MAHMOOD"/>
    <s v="Muhammad Hazwan Bin Hasanuddin"/>
    <s v="[{&quot;name&quot;:&quot;TM NODE KP_Risdan Bin Mohd Yass.jpg&quot;,&quot;link&quot;:&quot;https://tm365-my.sharepoint.com/personal/badruznasrin_basri_tm_com_my/Documents/Apps/Microsoft%20Forms/CPPM%20LOR%20%20Request%20for%20LOR%20for%20existing%20project/Question/TM%20NODE%20KP_Risdan%20Bin%20Mohd%20Yass.jpg&quot;,&quot;id&quot;:&quot;01KO5DXPRTWGX7VBAN7FFKVRTTY2XFMY5O&quot;,&quot;type&quot;:null,&quot;size&quot;:28711,&quot;referenceId&quot;:&quot;01KO5DXPWKQISBU2NA6ZBLWOJA7SI6KARL&quot;,&quot;driveId&quot;:&quot;b!GENIO6DB3UWzdulNK6evrT-LvdyhA0VIokS4fxAfqZJ9NS0deS_ETJs3VRRJUVZM&quot;,&quot;status&quot;:1,&quot;uploadSessionUrl&quot;:null}]"/>
    <s v="Got Preference"/>
    <s v="TITIAN HIDUP SDN BHD"/>
    <s v="ALREADY DONE FOR THE TIE EXCHANGE"/>
    <n v="3400040779"/>
    <s v="NET ACCESS"/>
    <s v="NOT PREFER"/>
    <s v="-"/>
    <s v="-"/>
    <m/>
    <m/>
  </r>
  <r>
    <n v="1182"/>
    <s v="Radeen Harris Bin Mohamad Zakaria"/>
    <s v="12. Not Required PO / LOR"/>
    <d v="2023-09-25T00:00:00"/>
    <s v="Cancel VO as email from Fairul Rizman 24.9.2023"/>
    <m/>
    <s v="KL"/>
    <m/>
    <s v="SCF2300015"/>
    <m/>
    <s v="TMCC/230051"/>
    <m/>
    <s v="PAC2310908"/>
    <m/>
    <s v="CNFD-WAD-0001-TP"/>
    <m/>
    <m/>
    <n v="0"/>
    <s v="PO Issued / Not Require LOR"/>
    <e v="#REF!"/>
    <x v="0"/>
    <s v="CPPM-PR"/>
    <n v="645"/>
    <m/>
    <m/>
    <m/>
    <d v="2023-09-22T00:00:00"/>
    <s v="fairul@tm.com.my"/>
    <n v="177374"/>
    <n v="19955.72"/>
    <s v="Additional PO (SI/VO)"/>
    <s v="FOC SMW6 BCG-DK 192C 10KM. Repair cws jarak 1200 meter dari TM node DKL ke TM Node BCG"/>
    <s v="GNT"/>
    <x v="3"/>
    <s v="FOC SMW6 BCG-DK 192C 10KM"/>
    <e v="#N/A"/>
    <e v="#N/A"/>
    <m/>
    <d v="2024-12-31T00:00:00"/>
    <s v="BCG-DK"/>
    <s v="Network Contractor"/>
    <m/>
    <m/>
    <m/>
    <n v="3400039428"/>
    <m/>
    <s v="[{&quot;name&quot;:&quot;TP PLAN BCG-DK (civil work) 22092023_Fairul Rizman Bin Ot.pdf&quot;,&quot;link&quot;:&quot;https://tm365-my.sharepoint.com/personal/badruznasrin_basri_tm_com_my/Documents/Apps/Microsoft%20Forms/Request%20New%20PR/Question%202/TP%20PLAN%20BCG-DK%20(civil%20work)%2022092023_Fairul%20Rizman%20Bin%20Ot.pdf&quot;,&quot;id&quot;:&quot;01KO5DXPQ5IF76CJLD2FAKZIQYH5WKSU6Q&quot;,&quot;type&quot;:null,&quot;size&quot;:1729293,&quot;referenceId&quot;:&quot;01KO5DXPXUPARRCS6LWRBYBWTUUM5DK5ER&quot;,&quot;driveId&quot;:&quot;b!GENIO6DB3UWzdulNK6evrT-LvdyhA0VIokS4fxAfqZJ9NS0deS_ETJs3VRRJUVZM&quot;,&quot;status&quot;:1,&quot;uploadSessionUrl&quot;:null}]"/>
    <m/>
    <m/>
    <m/>
    <m/>
    <m/>
    <m/>
    <m/>
    <m/>
    <m/>
    <m/>
    <m/>
    <m/>
    <m/>
    <m/>
  </r>
  <r>
    <n v="1183"/>
    <s v="Mohd Nasharulhisham Bin Mohd Nasir"/>
    <s v="11.0 PO Issued"/>
    <d v="2023-09-24T00:00:00"/>
    <s v="4902150442"/>
    <m/>
    <s v="ST"/>
    <m/>
    <s v="H5G2300829"/>
    <m/>
    <s v="TMCA/231868 "/>
    <m/>
    <s v="PAC2310805"/>
    <m/>
    <s v="ST-SHL-0101-TP"/>
    <m/>
    <m/>
    <n v="0"/>
    <s v="PO Issued"/>
    <e v="#REF!"/>
    <x v="0"/>
    <s v="CPPM-PR"/>
    <n v="647"/>
    <m/>
    <m/>
    <m/>
    <d v="2023-09-22T00:00:00"/>
    <s v="muhammadsyukri.abdullah@tm.com.my"/>
    <n v="24376"/>
    <n v="9073.08"/>
    <s v="Additional PO (SI/VO)"/>
    <s v="2nd Leg spur"/>
    <s v="TMG"/>
    <x v="0"/>
    <s v="5G DNB DBHSG0271 FOC KSO F006/F04 JLNPADANG_KSO _x000a_"/>
    <e v="#N/A"/>
    <e v="#N/A"/>
    <m/>
    <d v="2023-07-31T00:00:00"/>
    <s v="KSO"/>
    <s v="Network Contractor"/>
    <m/>
    <m/>
    <m/>
    <n v="3400038795"/>
    <m/>
    <s v="[{&quot;name&quot;:&quot;BOQ SI 5G 2ND LEG KSO_Muhammad Syukri Bin.pdf&quot;,&quot;link&quot;:&quot;https://tm365-my.sharepoint.com/personal/badruznasrin_basri_tm_com_my/Documents/Apps/Microsoft%20Forms/Request%20New%20PR/Question%202/BOQ%20SI%205G%202ND%20LEG%20KSO_Muhammad%20Syukri%20Bin.pdf&quot;,&quot;id&quot;:&quot;01KO5DXPTYESTADMM3ZZHJ7VZQUVL2QW2K&quot;,&quot;type&quot;:null,&quot;size&quot;:256424,&quot;referenceId&quot;:&quot;01KO5DXPXUPARRCS6LWRBYBWTUUM5DK5ER&quot;,&quot;driveId&quot;:&quot;b!GENIO6DB3UWzdulNK6evrT-LvdyhA0VIokS4fxAfqZJ9NS0deS_ETJs3VRRJUVZM&quot;,&quot;status&quot;:1,&quot;uploadSessionUrl&quot;:null}]"/>
    <m/>
    <m/>
    <m/>
    <m/>
    <m/>
    <m/>
    <m/>
    <m/>
    <m/>
    <m/>
    <m/>
    <m/>
    <m/>
    <m/>
  </r>
  <r>
    <n v="1184"/>
    <s v="Ahmad Zaki Bin Harris"/>
    <s v="11.0 PO Issued"/>
    <d v="2023-09-25T00:00:00"/>
    <s v="25/9 : 4902150507"/>
    <n v="4902150507"/>
    <s v="PRK"/>
    <m/>
    <s v="H5G2300053"/>
    <m/>
    <s v="TMNA/230589"/>
    <m/>
    <s v=" PAC2301201"/>
    <m/>
    <m/>
    <m/>
    <m/>
    <n v="0"/>
    <s v="PO Issued"/>
    <e v="#REF!"/>
    <x v="0"/>
    <s v="CPPM-PR"/>
    <n v="648"/>
    <m/>
    <m/>
    <m/>
    <d v="2023-09-22T00:00:00"/>
    <s v="syahrilhasan@tm.com.my"/>
    <n v="275000"/>
    <n v="271950"/>
    <s v="First PO"/>
    <m/>
    <s v="TMG"/>
    <x v="0"/>
    <s v="H5G CSR BUFFER STOCKS 2023 AND PRK_x000a_"/>
    <e v="#N/A"/>
    <e v="#N/A"/>
    <m/>
    <d v="2023-10-31T00:00:00"/>
    <s v="TSK"/>
    <s v="Other Contract"/>
    <m/>
    <n v="3400040289"/>
    <m/>
    <m/>
    <m/>
    <s v="[{&quot;name&quot;:&quot;New CSR Requirement(200 units)_20230814 (1)_Syahril Bin Hasan Ha.xlsx&quot;,&quot;link&quot;:&quot;https://tm365-my.sharepoint.com/personal/badruznasrin_basri_tm_com_my/_layouts/15/Doc.aspx?sourcedoc=%7B94A28307-C8C4-4488-8DAA-32742E359BA8%7D&amp;file=New%20CSR%20Requirement(200%20units)_20230814%20(1)_Syahril%20Bin%20Hasan%20Ha.xlsx&amp;action=default&amp;mobileredirect=true&quot;,&quot;id&quot;:&quot;01KO5DXPQHQORJJRGIRBCI3KRSOQXDLG5I&quot;,&quot;type&quot;:null,&quot;size&quot;:54196,&quot;referenceId&quot;:&quot;01KO5DXPXGNA5SXMMJOFDI7X4DMR4B2UAT&quot;,&quot;driveId&quot;:&quot;b!GENIO6DB3UWzdulNK6evrT-LvdyhA0VIokS4fxAfqZJ9NS0deS_ETJs3VRRJUVZM&quot;,&quot;status&quot;:1,&quot;uploadSessionUrl&quot;:null}]"/>
    <m/>
    <m/>
    <m/>
    <m/>
    <m/>
    <m/>
    <m/>
    <m/>
    <m/>
    <m/>
    <m/>
    <m/>
    <m/>
    <m/>
  </r>
  <r>
    <n v="1185"/>
    <m/>
    <s v="12. Duplicate Request"/>
    <d v="2023-09-26T00:00:00"/>
    <s v="Duplicate Line 509"/>
    <m/>
    <s v="Sabah"/>
    <m/>
    <s v="H5G2301076"/>
    <m/>
    <s v="TMBA/230917"/>
    <m/>
    <s v="PAC2311700"/>
    <m/>
    <s v="TWU/SKN-EXT-0763-TP"/>
    <m/>
    <m/>
    <n v="0"/>
    <s v="PO Issued"/>
    <e v="#REF!"/>
    <x v="0"/>
    <s v="CPPM-PR"/>
    <n v="649"/>
    <m/>
    <m/>
    <m/>
    <d v="2023-09-22T00:00:00"/>
    <s v="alexande@tm.com.my"/>
    <n v="38728"/>
    <n v="16593.330000000002"/>
    <s v="First PO"/>
    <m/>
    <s v="TMG"/>
    <x v="0"/>
    <s v="5G SPUR ERA (12) DNB_HORIZON 5G_DSSDK0744 JLNBOKARA ERA"/>
    <e v="#N/A"/>
    <e v="#N/A"/>
    <m/>
    <d v="2023-09-30T00:00:00"/>
    <s v="ERA"/>
    <s v="Network Contractor"/>
    <m/>
    <m/>
    <m/>
    <n v="3400039079"/>
    <m/>
    <m/>
    <m/>
    <m/>
    <m/>
    <m/>
    <m/>
    <m/>
    <m/>
    <m/>
    <m/>
    <m/>
    <m/>
    <m/>
    <m/>
    <m/>
  </r>
  <r>
    <n v="1186"/>
    <s v="Hasrul Nizam Bin Othman"/>
    <s v="11.0 PO Issued"/>
    <d v="2023-09-22T00:00:00"/>
    <s v="4902152543"/>
    <s v="4902152543"/>
    <s v="PHG"/>
    <m/>
    <s v="NRP2303144"/>
    <m/>
    <s v="TMEA/231484"/>
    <m/>
    <s v="PAC2311727"/>
    <m/>
    <s v="PHG-AAM-0141-TP"/>
    <m/>
    <m/>
    <n v="0"/>
    <s v="PO Issued"/>
    <e v="#REF!"/>
    <x v="0"/>
    <s v="CPPM-PR"/>
    <n v="650"/>
    <s v="CPQ 567 TMONE"/>
    <s v="P2"/>
    <m/>
    <d v="2023-09-22T00:00:00"/>
    <s v="najmi.rahman@tm.com.my"/>
    <n v="5062"/>
    <n v="1035.68"/>
    <s v="First PO"/>
    <m/>
    <s v="TMone"/>
    <x v="1"/>
    <s v="NRP FOC (TP) KRP F16 PUSH CORE MAJLIS DAERAH ROMPIN"/>
    <e v="#N/A"/>
    <e v="#N/A"/>
    <m/>
    <d v="2023-09-15T00:00:00"/>
    <s v="KRP"/>
    <s v="Network Contractor"/>
    <m/>
    <m/>
    <m/>
    <n v="3400038453"/>
    <m/>
    <m/>
    <m/>
    <m/>
    <m/>
    <m/>
    <m/>
    <m/>
    <m/>
    <m/>
    <m/>
    <m/>
    <m/>
    <m/>
    <m/>
    <m/>
  </r>
  <r>
    <n v="1187"/>
    <s v="Nor Alia Binti Ismail Khafidz"/>
    <s v="11.0 PO Issued"/>
    <m/>
    <s v="4902151114"/>
    <m/>
    <s v="MSC"/>
    <m/>
    <s v="SRR2204588"/>
    <m/>
    <s v="TMCA/230685"/>
    <m/>
    <s v="PAC2303275"/>
    <m/>
    <s v="MSC-LIT-0094-TP"/>
    <m/>
    <m/>
    <n v="0"/>
    <s v="PO Issued"/>
    <e v="#REF!"/>
    <x v="0"/>
    <s v="CPPM-PR"/>
    <n v="651"/>
    <m/>
    <m/>
    <m/>
    <d v="2023-09-22T00:00:00"/>
    <s v="ahmadfirdzauddin@tm.com.my"/>
    <n v="46930"/>
    <n v="9734.68"/>
    <s v="Additional PO (SI/VO)"/>
    <s v="kawasan OLNOS tiada sambungan laluan ke Manhole TM. "/>
    <s v="Unifi"/>
    <x v="5"/>
    <s v="SRR FTTH KIN_C999_106 JALIL MAS BUKIT JALIL_x000a_"/>
    <e v="#N/A"/>
    <e v="#N/A"/>
    <m/>
    <d v="2023-10-31T00:00:00"/>
    <s v="KIN"/>
    <s v="Network Contractor"/>
    <m/>
    <m/>
    <m/>
    <n v="3400038963"/>
    <m/>
    <s v="[{&quot;name&quot;:&quot;SI Detail BOQ Civil SRR FTTH KIN_C999_106 JAL_Ahmad Firdzauddin Bi.pdf&quot;,&quot;link&quot;:&quot;https://tm365-my.sharepoint.com/personal/badruznasrin_basri_tm_com_my/Documents/Apps/Microsoft%20Forms/Request%20New%20PR/Question%202/SI%20Detail%20BOQ%20Civil%20SRR%20FTTH%20KIN_C999_106%20JAL_Ahmad%20Firdzauddin%20Bi.pdf&quot;,&quot;id&quot;:&quot;01KO5DXPQYIMABEB5KRZFKACJYPESMH37A&quot;,&quot;type&quot;:null,&quot;size&quot;:457127,&quot;referenceId&quot;:&quot;01KO5DXPXUPARRCS6LWRBYBWTUUM5DK5ER&quot;,&quot;driveId&quot;:&quot;b!GENIO6DB3UWzdulNK6evrT-LvdyhA0VIokS4fxAfqZJ9NS0deS_ETJs3VRRJUVZM&quot;,&quot;status&quot;:1,&quot;uploadSessionUrl&quot;:null},{&quot;name&quot;:&quot;SI Technical Proposal Civil SRR FTTH KIN_C999_Ahmad Firdzauddin Bi.pdf&quot;,&quot;link&quot;:&quot;https://tm365-my.sharepoint.com/personal/badruznasrin_basri_tm_com_my/Documents/Apps/Microsoft%20Forms/Request%20New%20PR/Question%202/SI%20Technical%20Proposal%20Civil%20SRR%20FTTH%20KIN_C999_Ahmad%20Firdzauddin%20Bi.pdf&quot;,&quot;id&quot;:&quot;01KO5DXPTBA4CU3BNV35FZYFE4SDUIPC3X&quot;,&quot;type&quot;:null,&quot;size&quot;:862395,&quot;referenceId&quot;:&quot;01KO5DXPXUPARRCS6LWRBYBWTUUM5DK5ER&quot;,&quot;driveId&quot;:&quot;b!GENIO6DB3UWzdulNK6evrT-LvdyhA0VIokS4fxAfqZJ9NS0deS_ETJs3VRRJUVZM&quot;,&quot;status&quot;:1,&quot;uploadSessionUrl&quot;:null}]"/>
    <m/>
    <m/>
    <m/>
    <m/>
    <m/>
    <m/>
    <m/>
    <m/>
    <m/>
    <m/>
    <m/>
    <m/>
    <m/>
    <m/>
  </r>
  <r>
    <n v="1188"/>
    <s v="Muhamad Zaini Bin Mahamad Sarip"/>
    <s v="7.0 Pending TP Submission"/>
    <d v="2023-10-06T00:00:00"/>
    <s v="pending TP submission, email to NEC, previous nec reject LOR, budget ready. 10/10 sent to cpa."/>
    <m/>
    <s v="PHG"/>
    <m/>
    <s v="H5G2301201"/>
    <m/>
    <s v="TMEA/230832"/>
    <s v="DCTMH0736"/>
    <m/>
    <m/>
    <s v="PHG-ANJ-0158-TP"/>
    <m/>
    <m/>
    <n v="0"/>
    <s v="Pending TP Submission"/>
    <e v="#REF!"/>
    <x v="0"/>
    <s v="CPQ-SEPT"/>
    <n v="652"/>
    <s v="5G CPQ-OCT"/>
    <s v="P3"/>
    <m/>
    <d v="2023-09-21T00:00:00"/>
    <m/>
    <m/>
    <m/>
    <m/>
    <m/>
    <s v="TMG"/>
    <x v="0"/>
    <m/>
    <e v="#N/A"/>
    <e v="#N/A"/>
    <m/>
    <m/>
    <m/>
    <m/>
    <m/>
    <m/>
    <m/>
    <m/>
    <m/>
    <m/>
    <m/>
    <m/>
    <m/>
    <m/>
    <m/>
    <m/>
    <m/>
    <m/>
    <m/>
    <m/>
    <m/>
    <m/>
    <s v="DCTMH0736_JLNMASJID1"/>
    <m/>
  </r>
  <r>
    <n v="1189"/>
    <s v="Khairunnisa Bte Muhamad Noor"/>
    <s v="10.0 Sent to CPA for PR Creation"/>
    <m/>
    <s v=""/>
    <m/>
    <s v="KG/SB"/>
    <m/>
    <m/>
    <m/>
    <s v="TMWA/230576"/>
    <s v="DQKCH0459"/>
    <m/>
    <m/>
    <s v="KG/SB-BYT-0258-TP"/>
    <m/>
    <m/>
    <n v="0"/>
    <s v="PR Creation"/>
    <e v="#REF!"/>
    <x v="0"/>
    <s v="CPQ-SEPT"/>
    <n v="653"/>
    <s v="5G CPQ-OCT"/>
    <s v="P3"/>
    <m/>
    <d v="2023-09-21T00:00:00"/>
    <m/>
    <m/>
    <m/>
    <m/>
    <m/>
    <s v="TMG"/>
    <x v="0"/>
    <m/>
    <e v="#N/A"/>
    <e v="#N/A"/>
    <m/>
    <m/>
    <m/>
    <m/>
    <m/>
    <m/>
    <m/>
    <m/>
    <m/>
    <m/>
    <m/>
    <m/>
    <m/>
    <m/>
    <m/>
    <m/>
    <m/>
    <m/>
    <m/>
    <m/>
    <m/>
    <m/>
    <s v="DQKCH0459_SERAPITERRACE"/>
    <m/>
  </r>
  <r>
    <n v="1190"/>
    <s v="Khairunnisa Bte Muhamad Noor"/>
    <s v="10.0 Sent to CPA for PR Creation"/>
    <m/>
    <s v="Proceed PR creation on 9/10/2023"/>
    <m/>
    <s v="KG/SB"/>
    <m/>
    <m/>
    <m/>
    <s v="TMWA/230554"/>
    <s v="DQKCH0464"/>
    <m/>
    <m/>
    <s v="KG/SB-PTU-0197-TP"/>
    <m/>
    <m/>
    <n v="0"/>
    <s v="PR Creation"/>
    <e v="#REF!"/>
    <x v="0"/>
    <s v="CPQ-SEPT"/>
    <n v="654"/>
    <s v="5G CPQ-OCT"/>
    <s v="P3"/>
    <m/>
    <d v="2023-09-21T00:00:00"/>
    <m/>
    <m/>
    <m/>
    <m/>
    <m/>
    <s v="TMG"/>
    <x v="0"/>
    <m/>
    <e v="#N/A"/>
    <e v="#N/A"/>
    <m/>
    <m/>
    <m/>
    <m/>
    <m/>
    <m/>
    <m/>
    <m/>
    <m/>
    <m/>
    <m/>
    <m/>
    <m/>
    <m/>
    <m/>
    <m/>
    <m/>
    <m/>
    <m/>
    <m/>
    <m/>
    <m/>
    <s v="DQKCH0464_JLNLAMABATUKITANG"/>
    <m/>
  </r>
  <r>
    <n v="1191"/>
    <s v="Yuhaniz Binti Baidzawi"/>
    <s v="11.0 PO Issued"/>
    <d v="2023-10-06T00:00:00"/>
    <m/>
    <s v="4902155027"/>
    <s v="PRK"/>
    <m/>
    <s v="H5G2301066"/>
    <m/>
    <s v="TMNA/232625"/>
    <s v="DABTP0014"/>
    <m/>
    <m/>
    <s v="PRK-CGE-0108-TP"/>
    <m/>
    <m/>
    <n v="0"/>
    <s v="PO Issued"/>
    <e v="#REF!"/>
    <x v="0"/>
    <s v="CPQ-SEPT"/>
    <n v="655"/>
    <s v="5G CPQ-OCT"/>
    <s v="P1"/>
    <m/>
    <d v="2023-09-21T00:00:00"/>
    <m/>
    <m/>
    <m/>
    <m/>
    <m/>
    <s v="TMG"/>
    <x v="0"/>
    <s v="H5G FOC INTER TIE SPUR (12C) CSR DABTP0014_IBUSAWATTMTAPAH_TH TELEKOM_x000a_TAPAH"/>
    <e v="#N/A"/>
    <e v="#N/A"/>
    <m/>
    <m/>
    <m/>
    <m/>
    <m/>
    <m/>
    <m/>
    <m/>
    <m/>
    <m/>
    <m/>
    <m/>
    <m/>
    <m/>
    <m/>
    <m/>
    <m/>
    <m/>
    <m/>
    <m/>
    <m/>
    <m/>
    <s v="DABTP0014_IBUSAWATTMTAPAH"/>
    <m/>
  </r>
  <r>
    <n v="1192"/>
    <s v="Ahmad Idrus Bin Abdul Talib"/>
    <s v="11.0 PO Issued"/>
    <m/>
    <s v="4902150435"/>
    <m/>
    <s v="PJ"/>
    <m/>
    <s v="NRP2303142"/>
    <m/>
    <s v="TMCA/232057"/>
    <m/>
    <s v="PAC2311850"/>
    <m/>
    <s v="PJ-TLC-0063-TP"/>
    <m/>
    <m/>
    <n v="0"/>
    <s v="PO Issued"/>
    <e v="#REF!"/>
    <x v="0"/>
    <s v="CPPM-PR"/>
    <n v="656"/>
    <s v="CPQ 567 TMONE"/>
    <s v="P1"/>
    <m/>
    <d v="2023-09-22T00:00:00"/>
    <s v="azmih@tm.com.my"/>
    <n v="6949"/>
    <n v="6746.52"/>
    <s v="First PO"/>
    <m/>
    <s v="TMone"/>
    <x v="1"/>
    <s v="NRP FTTH ADD SY C055 DP0060 GF KPM-SEKOLAH JENIS KEBANGSAAN (CINA) TON FAH (UNIFI)-SY NRP2303142_x000a_"/>
    <e v="#N/A"/>
    <e v="#N/A"/>
    <m/>
    <d v="2023-09-29T00:00:00"/>
    <s v="SY"/>
    <s v="Network Contractor"/>
    <m/>
    <m/>
    <m/>
    <n v="3400038944"/>
    <m/>
    <m/>
    <m/>
    <m/>
    <m/>
    <m/>
    <m/>
    <m/>
    <m/>
    <m/>
    <m/>
    <m/>
    <m/>
    <m/>
    <m/>
    <m/>
  </r>
  <r>
    <n v="1193"/>
    <s v="Yuhaniz Binti Baidzawi"/>
    <s v="11.0 PO Issued"/>
    <d v="2023-09-27T00:00:00"/>
    <s v="PRK-OCK-0175-TP"/>
    <m/>
    <s v="PRK"/>
    <m/>
    <s v="NRC2300110"/>
    <m/>
    <s v="TMNA/232576"/>
    <m/>
    <s v="PAC2311149"/>
    <m/>
    <s v="PRK-OCK-0175-TP"/>
    <m/>
    <m/>
    <n v="0"/>
    <s v="PO Issued"/>
    <e v="#REF!"/>
    <x v="0"/>
    <s v="CPPM-PR"/>
    <n v="657"/>
    <m/>
    <m/>
    <m/>
    <d v="2023-09-22T00:00:00"/>
    <s v="shazwany.abdul@tm.com.my"/>
    <n v="19286"/>
    <n v="18088.95"/>
    <s v="First PO"/>
    <m/>
    <s v="TMone"/>
    <x v="1"/>
    <s v="FELCRA BERHAD - LADANG SEBERANG PERAK 14 (UNIFI) - SRP"/>
    <e v="#N/A"/>
    <e v="#N/A"/>
    <m/>
    <d v="2023-09-29T00:00:00"/>
    <s v="SRP"/>
    <s v="Network Contractor"/>
    <m/>
    <m/>
    <m/>
    <n v="3400038901"/>
    <m/>
    <m/>
    <m/>
    <m/>
    <m/>
    <m/>
    <m/>
    <m/>
    <m/>
    <m/>
    <m/>
    <m/>
    <m/>
    <m/>
    <m/>
    <m/>
  </r>
  <r>
    <n v="1194"/>
    <s v="Ahmad Zaki Bin Harris"/>
    <s v="11.0 PO Issued"/>
    <m/>
    <s v="PRK-OCK-0173-TP"/>
    <s v="4902151783"/>
    <s v="PRK"/>
    <m/>
    <s v="NRC2300101"/>
    <m/>
    <s v="TMNA/232580"/>
    <m/>
    <s v="PAC2311154"/>
    <m/>
    <s v="PRK-OCK-0173-TP"/>
    <m/>
    <m/>
    <n v="0"/>
    <s v="PO Issued"/>
    <e v="#REF!"/>
    <x v="0"/>
    <s v="CPPM-PR"/>
    <n v="658"/>
    <m/>
    <m/>
    <m/>
    <d v="2023-09-22T00:00:00"/>
    <s v="shazwany.abdul@tm.com.my"/>
    <n v="57538"/>
    <n v="31469.8"/>
    <s v="First PO"/>
    <m/>
    <s v="TMone"/>
    <x v="1"/>
    <s v="FELCRA BERHAD - KILANG PEMBENIHAN PADI FELCRA SEBERANG PERAK (UNIFI) - SRP"/>
    <e v="#N/A"/>
    <e v="#N/A"/>
    <m/>
    <d v="2023-09-29T00:00:00"/>
    <s v="SRP"/>
    <s v="Network Contractor"/>
    <m/>
    <m/>
    <m/>
    <n v="3400038901"/>
    <m/>
    <m/>
    <m/>
    <m/>
    <m/>
    <m/>
    <m/>
    <m/>
    <m/>
    <m/>
    <m/>
    <m/>
    <m/>
    <m/>
    <m/>
    <m/>
  </r>
  <r>
    <n v="1195"/>
    <s v="Yuhaniz Binti Baidzawi"/>
    <s v="12. Duplicate Request"/>
    <d v="2023-10-04T00:00:00"/>
    <s v="PRK-OCK-0182-TP 23092023"/>
    <m/>
    <s v="PRK"/>
    <m/>
    <s v="NRC2300111"/>
    <m/>
    <s v="TMNA/232577"/>
    <m/>
    <s v="PAC2311150"/>
    <m/>
    <s v="PRK-OCK-0182-TP"/>
    <m/>
    <m/>
    <n v="0"/>
    <s v="PO Issued"/>
    <e v="#REF!"/>
    <x v="0"/>
    <s v="CPPM-LOR"/>
    <n v="659"/>
    <m/>
    <m/>
    <m/>
    <d v="2023-09-23T00:00:00"/>
    <s v="shazwany.abdul@tm.com.my"/>
    <m/>
    <m/>
    <m/>
    <m/>
    <s v="TMone"/>
    <x v="1"/>
    <s v="FELCRA BERHAD - LADANG SEBERANG PERAK 13 (UNIFI) - SRP"/>
    <e v="#N/A"/>
    <e v="#N/A"/>
    <m/>
    <m/>
    <s v="SRP"/>
    <m/>
    <m/>
    <m/>
    <m/>
    <n v="3400038901"/>
    <s v="OCK SETIA ENGINEERING SDN. BHD."/>
    <m/>
    <m/>
    <s v="Shazwany Binti Abdul"/>
    <s v="Muhammad Azzan Bin Jamil"/>
    <s v="[{&quot;name&quot;:&quot;FELCRA LADANG SEBERANG PERAK 13_Shazwany Binti Abdul.png&quot;,&quot;link&quot;:&quot;https://tm365-my.sharepoint.com/personal/badruznasrin_basri_tm_com_my/Documents/Apps/Microsoft%20Forms/CPPM%20LOR%20%20Request%20for%20LOR%20for%20existing%20project/Question/FELCRA%20LADANG%20SEBERANG%20PERAK%2013_Shazwany%20Binti%20Abdul.png&quot;,&quot;id&quot;:&quot;01KO5DXPTWJZ4WILDBYNDL2T4MJPI2LKMG&quot;,&quot;type&quot;:null,&quot;size&quot;:627227,&quot;referenceId&quot;:&quot;01KO5DXPWKQISBU2NA6ZBLWOJA7SI6KARL&quot;,&quot;driveId&quot;:&quot;b!GENIO6DB3UWzdulNK6evrT-LvdyhA0VIokS4fxAfqZJ9NS0deS_ETJs3VRRJUVZM&quot;,&quot;status&quot;:1,&quot;uploadSessionUrl&quot;:null}]"/>
    <s v="Got Preference"/>
    <s v="OCK SETIA ENGINEERING SDN. BHD."/>
    <s v="Awarded work at nearest location"/>
    <n v="3400038901"/>
    <s v="NA"/>
    <s v="NA"/>
    <s v="NA"/>
    <s v="NA"/>
    <m/>
    <m/>
  </r>
  <r>
    <n v="1196"/>
    <s v="Yuhaniz Binti Baidzawi"/>
    <s v="11.0 PO Issued"/>
    <d v="2023-10-05T00:00:00"/>
    <s v="PRK-RAZ-0062-TP 23092023"/>
    <s v="4902154734"/>
    <s v="PRK"/>
    <m/>
    <s v="NRC2300113"/>
    <m/>
    <s v="TMNA/232579"/>
    <m/>
    <s v="PAC2311230"/>
    <m/>
    <s v="PRK-RAZ-0062-TP"/>
    <m/>
    <m/>
    <n v="0"/>
    <s v="PO Issued"/>
    <e v="#REF!"/>
    <x v="0"/>
    <s v="CPPM-LOR"/>
    <n v="660"/>
    <m/>
    <m/>
    <m/>
    <d v="2023-09-23T00:00:00"/>
    <s v="shazwany.abdul@tm.com.my"/>
    <m/>
    <m/>
    <m/>
    <m/>
    <s v="TMone"/>
    <x v="1"/>
    <s v="FELCRA BERHAD - LADANG SEBERANG PERAK 10 (UNIFI) - SRP"/>
    <e v="#N/A"/>
    <e v="#N/A"/>
    <m/>
    <m/>
    <s v="SRP"/>
    <m/>
    <m/>
    <m/>
    <m/>
    <n v="3400038882"/>
    <s v="RAZTEL SDN. BHD."/>
    <m/>
    <m/>
    <s v="SHAZWANY BINTI ABDUL"/>
    <s v="Muhammad Azzan Bin Jamil"/>
    <s v="[{&quot;name&quot;:&quot;FELCRA LADANG SEBERANG PERAK 10_Shazwany Binti Abdul.png&quot;,&quot;link&quot;:&quot;https://tm365-my.sharepoint.com/personal/badruznasrin_basri_tm_com_my/Documents/Apps/Microsoft%20Forms/CPPM%20LOR%20%20Request%20for%20LOR%20for%20existing%20project/Question/FELCRA%20LADANG%20SEBERANG%20PERAK%2010_Shazwany%20Binti%20Abdul.png&quot;,&quot;id&quot;:&quot;01KO5DXPQXU5DCTPSXD5F3UKQLKKWXJ3VO&quot;,&quot;type&quot;:null,&quot;size&quot;:668355,&quot;referenceId&quot;:&quot;01KO5DXPWKQISBU2NA6ZBLWOJA7SI6KARL&quot;,&quot;driveId&quot;:&quot;b!GENIO6DB3UWzdulNK6evrT-LvdyhA0VIokS4fxAfqZJ9NS0deS_ETJs3VRRJUVZM&quot;,&quot;status&quot;:1,&quot;uploadSessionUrl&quot;:null}]"/>
    <s v="Got Preference"/>
    <s v="RAZTEL SDN. BHD."/>
    <s v="Previously had implement work at that zone"/>
    <n v="3400038882"/>
    <s v="NA"/>
    <s v="NA"/>
    <s v="NA"/>
    <s v="NA"/>
    <m/>
    <m/>
  </r>
  <r>
    <n v="1197"/>
    <s v="Yuhaniz Binti Baidzawi"/>
    <s v="11.0 PO Issued"/>
    <d v="2023-09-28T00:00:00"/>
    <s v="PRK-BNS-0337-TP 23092023"/>
    <m/>
    <s v="PRK"/>
    <m/>
    <s v="NRC2300104"/>
    <m/>
    <s v="TMNA/232563"/>
    <m/>
    <s v="PAC2311160"/>
    <m/>
    <s v="PRK-BNS-0337-TP"/>
    <m/>
    <m/>
    <n v="0"/>
    <s v="PO Issued"/>
    <e v="#REF!"/>
    <x v="0"/>
    <s v="CPPM-LOR"/>
    <n v="661"/>
    <m/>
    <m/>
    <m/>
    <d v="2023-09-23T00:00:00"/>
    <s v="shazwany.abdul@tm.com.my"/>
    <m/>
    <m/>
    <m/>
    <m/>
    <s v="TMone"/>
    <x v="1"/>
    <s v="FELCRA BERHAD-KILANG PENAPISAN MINYAK FELCRA SEBERANG PERAK (UNIFI)-SRP"/>
    <e v="#N/A"/>
    <e v="#N/A"/>
    <m/>
    <m/>
    <s v="SRP"/>
    <m/>
    <m/>
    <m/>
    <m/>
    <n v="3400038975"/>
    <s v="BUMI NADA SETIA SDN. BHD."/>
    <m/>
    <m/>
    <s v="SHAZWANY BINTI ABDUL"/>
    <s v="Muhammad Azzan Bin Jamil"/>
    <s v="[{&quot;name&quot;:&quot;FELCRA KILANG PENAPISAN MINYAK(1)_Shazwany Binti Abdul.png&quot;,&quot;link&quot;:&quot;https://tm365-my.sharepoint.com/personal/badruznasrin_basri_tm_com_my/Documents/Apps/Microsoft%20Forms/CPPM%20LOR%20%20Request%20for%20LOR%20for%20existing%20project/Question/FELCRA%20KILANG%20PENAPISAN%20MINYAK(1)_Shazwany%20Binti%20Abdul.png&quot;,&quot;id&quot;:&quot;01KO5DXPSAEAFBVV3XBNDJHSOBXASPXLJF&quot;,&quot;type&quot;:null,&quot;size&quot;:654906,&quot;referenceId&quot;:&quot;01KO5DXPWKQISBU2NA6ZBLWOJA7SI6KARL&quot;,&quot;driveId&quot;:&quot;b!GENIO6DB3UWzdulNK6evrT-LvdyhA0VIokS4fxAfqZJ9NS0deS_ETJs3VRRJUVZM&quot;,&quot;status&quot;:1,&quot;uploadSessionUrl&quot;:null}]"/>
    <s v="Got Preference"/>
    <s v="BUMI NADA SETIA SDN. BHD."/>
    <s v="EXPERIENCED SIMILAR WORK BEFORE"/>
    <n v="3400038975"/>
    <s v="NA"/>
    <s v="NA"/>
    <s v="NA"/>
    <s v="NA"/>
    <m/>
    <m/>
  </r>
  <r>
    <n v="1198"/>
    <s v="Yuhaniz Binti Baidzawi"/>
    <s v="11.0 PO Issued"/>
    <d v="2023-09-28T00:00:00"/>
    <s v="PRK-BNS-0338-TP 23092023"/>
    <m/>
    <s v="PRK"/>
    <m/>
    <s v="NRC2300112"/>
    <m/>
    <s v="TMNA/232578"/>
    <m/>
    <s v="PAC2311769"/>
    <m/>
    <s v="PRK-BNS-0338-TP"/>
    <m/>
    <m/>
    <n v="0"/>
    <s v="PO Issued"/>
    <e v="#REF!"/>
    <x v="0"/>
    <s v="CPPM-LOR"/>
    <n v="662"/>
    <s v="CPQ 567 TMONE"/>
    <s v="P1"/>
    <m/>
    <d v="2023-09-23T00:00:00"/>
    <s v="shazwany.abdul@tm.com.my"/>
    <m/>
    <m/>
    <m/>
    <m/>
    <s v="TMone"/>
    <x v="1"/>
    <s v="FELCRA BERHAD - LADANG SEBERANG PERAK 12 (UNIFI) - SRP"/>
    <e v="#N/A"/>
    <e v="#N/A"/>
    <m/>
    <m/>
    <s v="SRP"/>
    <m/>
    <m/>
    <m/>
    <m/>
    <n v="3400038975"/>
    <s v="BUMI NADA SETIA SDN. BHD."/>
    <m/>
    <m/>
    <s v="SHAZWANY BINTI ABDUL"/>
    <s v="Muhammad Azzan Bin Jamil "/>
    <s v="[{&quot;name&quot;:&quot;FELCRA LADANG SEBERANG PERAK 12_Shazwany Binti Abdul.png&quot;,&quot;link&quot;:&quot;https://tm365-my.sharepoint.com/personal/badruznasrin_basri_tm_com_my/Documents/Apps/Microsoft%20Forms/CPPM%20LOR%20%20Request%20for%20LOR%20for%20existing%20project/Question/FELCRA%20LADANG%20SEBERANG%20PERAK%2012_Shazwany%20Binti%20Abdul.png&quot;,&quot;id&quot;:&quot;01KO5DXPWNLTE33XZJGVAZE2MRKCVT6VMW&quot;,&quot;type&quot;:null,&quot;size&quot;:638125,&quot;referenceId&quot;:&quot;01KO5DXPWKQISBU2NA6ZBLWOJA7SI6KARL&quot;,&quot;driveId&quot;:&quot;b!GENIO6DB3UWzdulNK6evrT-LvdyhA0VIokS4fxAfqZJ9NS0deS_ETJs3VRRJUVZM&quot;,&quot;status&quot;:1,&quot;uploadSessionUrl&quot;:null}]"/>
    <s v="Got Preference"/>
    <s v="BUMI NADA SETIA SDN. BHD."/>
    <s v="EXPERIENCED IN SIMILAR WORK "/>
    <n v="3400038975"/>
    <s v="NA"/>
    <s v="NA"/>
    <s v="NA"/>
    <s v="NA"/>
    <m/>
    <m/>
  </r>
  <r>
    <n v="1199"/>
    <s v="Ahmad Zaki Bin Harris"/>
    <s v="11.0 PO Issued"/>
    <m/>
    <s v="4902150762"/>
    <m/>
    <s v="PG"/>
    <m/>
    <s v="NRP2303170"/>
    <m/>
    <s v="TMNA/232652"/>
    <m/>
    <s v="PAC2311896"/>
    <m/>
    <s v="PG-ZTK-0176"/>
    <m/>
    <m/>
    <n v="0"/>
    <s v="PO Issued"/>
    <e v="#REF!"/>
    <x v="0"/>
    <s v="CPPM-PR"/>
    <n v="663"/>
    <s v="CPQ 567 TMONE"/>
    <s v="P1"/>
    <m/>
    <d v="2023-09-23T00:00:00"/>
    <s v="rafidy.matrobi@tm.com.my"/>
    <n v="2960"/>
    <n v="560"/>
    <s v="First PO"/>
    <m/>
    <s v="TMone"/>
    <x v="1"/>
    <s v="NRP_FOC BTH F58/F59 SPUR 12C NID MOLEX (MALAYSIA) SDN BHD"/>
    <e v="#N/A"/>
    <e v="#N/A"/>
    <m/>
    <d v="2023-09-21T00:00:00"/>
    <s v="BTH"/>
    <s v="Network Contractor"/>
    <m/>
    <m/>
    <m/>
    <n v="3400039436"/>
    <m/>
    <m/>
    <m/>
    <m/>
    <m/>
    <m/>
    <m/>
    <m/>
    <m/>
    <m/>
    <m/>
    <m/>
    <m/>
    <m/>
    <m/>
    <m/>
  </r>
  <r>
    <n v="1200"/>
    <s v="Mohd Azrul Nizam Bin Aziz"/>
    <s v="11.0 PO Issued"/>
    <m/>
    <s v=""/>
    <s v="4902153900"/>
    <s v="KD/PR"/>
    <m/>
    <s v="H5G2300010"/>
    <m/>
    <s v="TMNA/230396"/>
    <m/>
    <s v="PAC2300473"/>
    <m/>
    <m/>
    <m/>
    <m/>
    <n v="0"/>
    <s v="PO Issued"/>
    <e v="#REF!"/>
    <x v="0"/>
    <s v="CPPM-PR"/>
    <n v="664"/>
    <m/>
    <m/>
    <m/>
    <d v="2023-09-24T00:00:00"/>
    <s v="amirb@tm.com.my"/>
    <n v="284148.83"/>
    <n v="284148.83"/>
    <s v="Additional PO (SI/VO)"/>
    <s v="KEPERLUAN SEGERA UNTUK SITE CSR YANG JAUH/TERPERCIL . STOK DAH 0"/>
    <s v="TMG"/>
    <x v="0"/>
    <s v="H5G_CSR BUFFER SP Q1 2023 AND KD_PL SG PETANI_x000a_"/>
    <e v="#N/A"/>
    <e v="#N/A"/>
    <m/>
    <d v="2023-09-30T00:00:00"/>
    <s v="SP"/>
    <s v="Other Contract"/>
    <m/>
    <n v="3400040289"/>
    <m/>
    <m/>
    <m/>
    <s v="[{&quot;name&quot;:&quot;Keperluan SFP40 &amp; 80 AND KDPL_Amir Bohtar B Othman.xlsx&quot;,&quot;link&quot;:&quot;https://tm365-my.sharepoint.com/personal/badruznasrin_basri_tm_com_my/_layouts/15/Doc.aspx?sourcedoc=%7BDC71CC1D-5422-4BD0-ADFF-F906BFA90649%7D&amp;file=Keperluan%20SFP40%20%26%2080%20AND%20KDPL_Amir%20Bohtar%20B%20Othman.xlsx&amp;action=default&amp;mobileredirect=true&quot;,&quot;id&quot;:&quot;01KO5DXPQ5ZRY5YISU2BF2377ZA272SBSJ&quot;,&quot;type&quot;:null,&quot;size&quot;:620644,&quot;referenceId&quot;:&quot;01KO5DXPXUPARRCS6LWRBYBWTUUM5DK5ER&quot;,&quot;driveId&quot;:&quot;b!GENIO6DB3UWzdulNK6evrT-LvdyhA0VIokS4fxAfqZJ9NS0deS_ETJs3VRRJUVZM&quot;,&quot;status&quot;:1,&quot;uploadSessionUrl&quot;:null},{&quot;name&quot;:&quot;Keperluan SFP40 &amp; 80 AND KDPL 2_Amir Bohtar B Othman.xlsx&quot;,&quot;link&quot;:&quot;https://tm365-my.sharepoint.com/personal/badruznasrin_basri_tm_com_my/_layouts/15/Doc.aspx?sourcedoc=%7B1CCBA570-9CA0-4041-9253-5F1D69F264B4%7D&amp;file=Keperluan%20SFP40%20%26%2080%20AND%20KDPL%202_Amir%20Bohtar%20B%20Othman.xlsx&amp;action=default&amp;mobileredirect=true&quot;,&quot;id&quot;:&quot;01KO5DXPTQUXFRZIE4IFAJEU27DVU7EZFU&quot;,&quot;type&quot;:null,&quot;size&quot;:620647,&quot;referenceId&quot;:&quot;01KO5DXPXUPARRCS6LWRBYBWTUUM5DK5ER&quot;,&quot;driveId&quot;:&quot;b!GENIO6DB3UWzdulNK6evrT-LvdyhA0VIokS4fxAfqZJ9NS0deS_ETJs3VRRJUVZM&quot;,&quot;status&quot;:1,&quot;uploadSessionUrl&quot;:null}][{&quot;name&quot;:&quot;Keperluan SFP40 &amp; 80 AND KDPL_Amir Bohtar B Othman.xlsx&quot;,&quot;link&quot;:&quot;https://tm365-my.sharepoint.com/personal/badruznasrin_basri_tm_com_my/_layouts/15/Doc.aspx?sourcedoc=%7B748E11FD-7227-4B63-9E24-DBFF08E93CA6%7D&amp;file=Keperluan%20SFP40%20%26%2080%20AND%20KDPL_Amir%20Bohtar%20B%20Othman.xlsx&amp;action=default&amp;mobileredirect=true&quot;,&quot;id&quot;:&quot;01KO5DXPX5CGHHIJ3SMNFZ4JG374EOSPFG&quot;,&quot;type&quot;:null,&quot;size&quot;:620647,&quot;referenceId&quot;:&quot;01KO5DXPXGNA5SXMMJOFDI7X4DMR4B2UAT&quot;,&quot;driveId&quot;:&quot;b!GENIO6DB3UWzdulNK6evrT-LvdyhA0VIokS4fxAfqZJ9NS0deS_ETJs3VRRJUVZM&quot;,&quot;status&quot;:1,&quot;uploadSessionUrl&quot;:null}]"/>
    <m/>
    <m/>
    <m/>
    <m/>
    <m/>
    <m/>
    <m/>
    <m/>
    <m/>
    <m/>
    <m/>
    <m/>
    <m/>
    <m/>
  </r>
  <r>
    <n v="1201"/>
    <s v="Muhamad Zaini Bin Mahamad Sarip"/>
    <s v="7.0 Pending TP Submission"/>
    <d v="2023-09-25T00:00:00"/>
    <s v="dh create LOR baru KEL-NIM-0115"/>
    <m/>
    <s v="KEL"/>
    <m/>
    <s v="GOV2300168"/>
    <m/>
    <s v="TMEA/238030"/>
    <m/>
    <s v="PAC2304756"/>
    <m/>
    <s v="KEL-NIM-0101-TP"/>
    <m/>
    <m/>
    <n v="0"/>
    <s v="Pending TP Submission"/>
    <e v="#REF!"/>
    <x v="0"/>
    <s v="CPPM-PR"/>
    <n v="665"/>
    <m/>
    <m/>
    <m/>
    <d v="2023-09-24T00:00:00"/>
    <s v="nurulfahmie.mohamedyasin@tm.com.my"/>
    <n v="5137"/>
    <n v="980"/>
    <s v="Additional PO (SI/VO)"/>
    <s v="Additional jarak"/>
    <s v="TMone"/>
    <x v="4"/>
    <s v="MYGOV NEO KO FOC SPUR 12C BALAI BOMBA DAN PENYELAMAT KOTA DARUL NAIM"/>
    <e v="#N/A"/>
    <e v="#N/A"/>
    <m/>
    <d v="2023-08-07T00:00:00"/>
    <s v="KO"/>
    <s v="Network Contractor"/>
    <m/>
    <m/>
    <m/>
    <n v="3400038754"/>
    <m/>
    <s v="[{&quot;name&quot;:&quot;bomba nimn si_Nurulfahmie Binti Mo.pdf&quot;,&quot;link&quot;:&quot;https://tm365-my.sharepoint.com/personal/badruznasrin_basri_tm_com_my/Documents/Apps/Microsoft%20Forms/Request%20New%20PR/Question%202/bomba%20nimn%20si_Nurulfahmie%20Binti%20Mo.pdf&quot;,&quot;id&quot;:&quot;01KO5DXPQJUQ2VDVELCFCL2GGBC2AZ4LPY&quot;,&quot;type&quot;:null,&quot;size&quot;:865903,&quot;referenceId&quot;:&quot;01KO5DXPXUPARRCS6LWRBYBWTUUM5DK5ER&quot;,&quot;driveId&quot;:&quot;b!GENIO6DB3UWzdulNK6evrT-LvdyhA0VIokS4fxAfqZJ9NS0deS_ETJs3VRRJUVZM&quot;,&quot;status&quot;:1,&quot;uploadSessionUrl&quot;:null},{&quot;name&quot;:&quot;BOMBA NIMN_Nurulfahmie Binti Mo.xlsx&quot;,&quot;link&quot;:&quot;https://tm365-my.sharepoint.com/personal/badruznasrin_basri_tm_com_my/_layouts/15/Doc.aspx?sourcedoc=%7B8DE30621-645F-44DD-B678-88402BD4AAFF%7D&amp;file=BOMBA%20NIMN_Nurulfahmie%20Binti%20Mo.xlsx&amp;action=default&amp;mobileredirect=true&quot;,&quot;id&quot;:&quot;01KO5DXPRBA3RY2X3E3VCLM6EIIAV5JKX7&quot;,&quot;type&quot;:null,&quot;size&quot;:181232,&quot;referenceId&quot;:&quot;01KO5DXPXUPARRCS6LWRBYBWTUUM5DK5ER&quot;,&quot;driveId&quot;:&quot;b!GENIO6DB3UWzdulNK6evrT-LvdyhA0VIokS4fxAfqZJ9NS0deS_ETJs3VRRJUVZM&quot;,&quot;status&quot;:1,&quot;uploadSessionUrl&quot;:null}]"/>
    <m/>
    <m/>
    <m/>
    <m/>
    <m/>
    <m/>
    <m/>
    <m/>
    <m/>
    <m/>
    <m/>
    <m/>
    <m/>
    <m/>
  </r>
  <r>
    <n v="1202"/>
    <s v="Ahmad Zaki Bin Harris"/>
    <s v="11.0 PO Issued"/>
    <m/>
    <s v="KD/PL-PTS-0050-TP"/>
    <s v="4902154152"/>
    <s v="KD/PR "/>
    <m/>
    <s v="NRP2303074"/>
    <m/>
    <s v="TMNA/232626"/>
    <m/>
    <s v="PAC2311897"/>
    <m/>
    <s v="KD/PL-PTS-0050-TP"/>
    <m/>
    <m/>
    <n v="0"/>
    <s v="PO Issued"/>
    <e v="#REF!"/>
    <x v="0"/>
    <s v="CPPM-LOR"/>
    <n v="666"/>
    <s v="CPQ 567 TMONE"/>
    <s v="P2"/>
    <m/>
    <d v="2023-09-24T00:00:00"/>
    <s v="kanuar.nor@tm.com.my"/>
    <m/>
    <m/>
    <m/>
    <m/>
    <s v="TMone"/>
    <x v="1"/>
    <s v="FOC NID KM F19 CELESTICA MALAYSIA-KULIM HI TECH (2 NID) (SLA 99.99%)_x000a_"/>
    <e v="#N/A"/>
    <e v="#N/A"/>
    <m/>
    <m/>
    <s v="KMH"/>
    <m/>
    <m/>
    <m/>
    <m/>
    <n v="3400038758"/>
    <s v="Pantas Technologies Sdn Bhd"/>
    <m/>
    <m/>
    <s v="Khairul Anuar Bin Mohd Nor"/>
    <s v="Mohd Fairuz Bin Ismail"/>
    <s v="[{&quot;name&quot;:&quot;SLD CELESTICA KMH_Khairul Anuar Bin Mo.JPG&quot;,&quot;link&quot;:&quot;https://tm365-my.sharepoint.com/personal/badruznasrin_basri_tm_com_my/Documents/Apps/Microsoft%20Forms/CPPM%20LOR%20%20Request%20for%20LOR%20for%20existing%20project/Question/SLD%20CELESTICA%20KMH_Khairul%20Anuar%20Bin%20Mo.JPG&quot;,&quot;id&quot;:&quot;01KO5DXPRLNDV4I2CN6FEK2CA5ZUTK3OAN&quot;,&quot;type&quot;:null,&quot;size&quot;:268528,&quot;referenceId&quot;:&quot;01KO5DXPWKQISBU2NA6ZBLWOJA7SI6KARL&quot;,&quot;driveId&quot;:&quot;b!GENIO6DB3UWzdulNK6evrT-LvdyhA0VIokS4fxAfqZJ9NS0deS_ETJs3VRRJUVZM&quot;,&quot;status&quot;:1,&quot;uploadSessionUrl&quot;:null}]"/>
    <s v="Got Preference"/>
    <s v="Pantas Technologies Sdn Bhd"/>
    <s v="Team is familiar with the area and running the NRP FTTH project at this area (TMNA/232570)"/>
    <n v="3400038758"/>
    <s v="Kae Empire (M) Sdn Bhd"/>
    <n v="3400038600"/>
    <s v="Available team"/>
    <s v="Raztel Sdn Bhd"/>
    <m/>
    <m/>
  </r>
  <r>
    <n v="1203"/>
    <s v="Mohd Azrul Nizam Bin Aziz"/>
    <s v="9.0 Insufficient Budget"/>
    <m/>
    <s v="KD/PL-LIT-0168-TP"/>
    <m/>
    <s v="KD/PR"/>
    <m/>
    <s v="GOV2300832"/>
    <m/>
    <s v="TMNA/231308"/>
    <m/>
    <s v="PAC2304782"/>
    <m/>
    <s v="KD/PL-LIT-0168-TP"/>
    <m/>
    <m/>
    <n v="0"/>
    <s v="Insufficient Budget"/>
    <e v="#REF!"/>
    <x v="0"/>
    <s v="CPPM-PR"/>
    <n v="667"/>
    <m/>
    <m/>
    <m/>
    <d v="2023-09-24T00:00:00"/>
    <s v="rnazdin@tm.com.my"/>
    <n v="4074"/>
    <n v="5533.59"/>
    <s v="First PO"/>
    <m/>
    <s v="TMone"/>
    <x v="1"/>
    <s v="MYGOV*NET FOC KZ F44_F45 JABATAN PENDAFTARAN NEGARA (JPN) NEGERI PERLIS_x000a_(99.9)"/>
    <e v="#N/A"/>
    <e v="#N/A"/>
    <m/>
    <d v="2023-08-15T00:00:00"/>
    <s v="KZ"/>
    <s v="Network Contractor"/>
    <m/>
    <m/>
    <m/>
    <n v="3400038960"/>
    <m/>
    <m/>
    <m/>
    <m/>
    <m/>
    <m/>
    <m/>
    <m/>
    <m/>
    <m/>
    <m/>
    <m/>
    <m/>
    <m/>
    <m/>
    <m/>
  </r>
  <r>
    <n v="1204"/>
    <s v="Nurul Huda binti Umran"/>
    <s v="11.0 PO Issued"/>
    <d v="2023-09-25T00:00:00"/>
    <s v=""/>
    <m/>
    <s v="KEL"/>
    <m/>
    <s v="RET2300018"/>
    <m/>
    <s v="TMEA/238502"/>
    <m/>
    <s v="PAC2301553"/>
    <m/>
    <s v="KEL-MAT-0130-TP"/>
    <m/>
    <m/>
    <n v="0"/>
    <s v="PO Issued"/>
    <e v="#REF!"/>
    <x v="0"/>
    <s v="CPPM-PR"/>
    <n v="668"/>
    <m/>
    <m/>
    <m/>
    <d v="2023-09-24T00:00:00"/>
    <s v="syahida.ibrahim@tm.com.my"/>
    <n v="2545"/>
    <n v="2094"/>
    <s v="Additional PO (SI/VO)"/>
    <s v="INSTALLATION OF TIE DP/ SPLITTER AND INSTALLATION OF POLE WITH_x000a_ACCESSORIES"/>
    <s v="Unifi"/>
    <x v="3"/>
    <s v="RETURN ORDERS QTR 1 2023 BACHOK"/>
    <e v="#N/A"/>
    <e v="#N/A"/>
    <m/>
    <d v="2023-06-01T00:00:00"/>
    <s v="KOK"/>
    <s v="Network Contractor"/>
    <m/>
    <m/>
    <m/>
    <n v="3400038718"/>
    <m/>
    <s v="[{&quot;name&quot;:&quot;TMEA238502_RETURN ORDERS QTR 1 2023 _VOSI v1._Syahida Muhammad Bin.pdf&quot;,&quot;link&quot;:&quot;https://tm365-my.sharepoint.com/personal/badruznasrin_basri_tm_com_my/Documents/Apps/Microsoft%20Forms/Request%20New%20PR/Question%202/TMEA238502_RETURN%20ORDERS%20QTR%201%202023%20_VOSI%20v1._Syahida%20Muhammad%20Bin.pdf&quot;,&quot;id&quot;:&quot;01KO5DXPUOP3AFX6LVNBC2BJ6ZYM4YLGY4&quot;,&quot;type&quot;:null,&quot;size&quot;:755744,&quot;referenceId&quot;:&quot;01KO5DXPXUPARRCS6LWRBYBWTUUM5DK5ER&quot;,&quot;driveId&quot;:&quot;b!GENIO6DB3UWzdulNK6evrT-LvdyhA0VIokS4fxAfqZJ9NS0deS_ETJs3VRRJUVZM&quot;,&quot;status&quot;:1,&quot;uploadSessionUrl&quot;:null},{&quot;name&quot;:&quot;TP DIAGRAM_TMEA238502_ RETURN RS QTR 1 2023 B_Syahida Muhammad Bin.pdf&quot;,&quot;link&quot;:&quot;https://tm365-my.sharepoint.com/personal/badruznasrin_basri_tm_com_my/Documents/Apps/Microsoft%20Forms/Request%20New%20PR/Question%202/TP%20DIAGRAM_TMEA238502_%20RETURN%20RS%20QTR%201%202023%20B_Syahida%20Muhammad%20Bin.pdf&quot;,&quot;id&quot;:&quot;01KO5DXPXEKHJASNF4PFFJNCMS4NIU2ZFI&quot;,&quot;type&quot;:null,&quot;size&quot;:701887,&quot;referenceId&quot;:&quot;01KO5DXPXUPARRCS6LWRBYBWTUUM5DK5ER&quot;,&quot;driveId&quot;:&quot;b!GENIO6DB3UWzdulNK6evrT-LvdyhA0VIokS4fxAfqZJ9NS0deS_ETJs3VRRJUVZM&quot;,&quot;status&quot;:1,&quot;uploadSessionUrl&quot;:null}]"/>
    <m/>
    <m/>
    <m/>
    <m/>
    <m/>
    <m/>
    <m/>
    <m/>
    <m/>
    <m/>
    <m/>
    <m/>
    <m/>
    <m/>
  </r>
  <r>
    <n v="1205"/>
    <m/>
    <s v="12. Duplicate Request"/>
    <m/>
    <s v=""/>
    <m/>
    <s v="KEL"/>
    <m/>
    <s v="RET2300018"/>
    <m/>
    <s v="TMEA/238502"/>
    <m/>
    <s v="PAC2301553"/>
    <m/>
    <s v="KEL-MAT-0130-TP"/>
    <m/>
    <m/>
    <n v="0"/>
    <s v="PO Issued"/>
    <e v="#REF!"/>
    <x v="0"/>
    <s v="CPPM-PR"/>
    <n v="669"/>
    <m/>
    <m/>
    <m/>
    <d v="2023-09-24T00:00:00"/>
    <s v="syahida.ibrahim@tm.com.my"/>
    <n v="2545"/>
    <n v="289.2"/>
    <s v="Additional PO (SI/VO)"/>
    <s v="INSTALLATION OF POLE WITH ACCESSORIES "/>
    <s v="Unifi"/>
    <x v="3"/>
    <s v="RETURN ORDERS QTR 1 2023 BACHOK"/>
    <e v="#N/A"/>
    <e v="#N/A"/>
    <m/>
    <d v="2023-05-07T00:00:00"/>
    <s v="BCK"/>
    <s v="Network Contractor"/>
    <m/>
    <m/>
    <m/>
    <n v="3400038718"/>
    <m/>
    <s v="[{&quot;name&quot;:&quot;TMEA238502_RETURN ORDERS QTR 1 2023 _VOSI v1._Syahida Muhammad Bin 1.pdf&quot;,&quot;link&quot;:&quot;https://tm365-my.sharepoint.com/personal/badruznasrin_basri_tm_com_my/Documents/Apps/Microsoft%20Forms/Request%20New%20PR/Question%202/TMEA238502_RETURN%20ORDERS%20QTR%201%202023%20_VOSI%20v1._Syahida%20Muhammad%20Bin%201.pdf&quot;,&quot;id&quot;:&quot;01KO5DXPSONNEM4VRCHJA37MBIO7XGIIEB&quot;,&quot;type&quot;:null,&quot;size&quot;:800501,&quot;referenceId&quot;:&quot;01KO5DXPXUPARRCS6LWRBYBWTUUM5DK5ER&quot;,&quot;driveId&quot;:&quot;b!GENIO6DB3UWzdulNK6evrT-LvdyhA0VIokS4fxAfqZJ9NS0deS_ETJs3VRRJUVZM&quot;,&quot;status&quot;:1,&quot;uploadSessionUrl&quot;:null},{&quot;name&quot;:&quot;TP DIAGRAM_TMEA238502_ RETURN RS QTR 1 2023 B_Syahida Muhammad Bin 1.pdf&quot;,&quot;link&quot;:&quot;https://tm365-my.sharepoint.com/personal/badruznasrin_basri_tm_com_my/Documents/Apps/Microsoft%20Forms/Request%20New%20PR/Question%202/TP%20DIAGRAM_TMEA238502_%20RETURN%20RS%20QTR%201%202023%20B_Syahida%20Muhammad%20Bin%201.pdf&quot;,&quot;id&quot;:&quot;01KO5DXPXQZIP4FSLV55CZXXEZBRDLHJWT&quot;,&quot;type&quot;:null,&quot;size&quot;:710750,&quot;referenceId&quot;:&quot;01KO5DXPXUPARRCS6LWRBYBWTUUM5DK5ER&quot;,&quot;driveId&quot;:&quot;b!GENIO6DB3UWzdulNK6evrT-LvdyhA0VIokS4fxAfqZJ9NS0deS_ETJs3VRRJUVZM&quot;,&quot;status&quot;:1,&quot;uploadSessionUrl&quot;:null}]"/>
    <m/>
    <m/>
    <m/>
    <m/>
    <m/>
    <m/>
    <m/>
    <m/>
    <m/>
    <m/>
    <m/>
    <m/>
    <m/>
    <m/>
  </r>
  <r>
    <n v="1206"/>
    <m/>
    <s v="12. Duplicate Request"/>
    <m/>
    <s v=""/>
    <m/>
    <s v="KEL"/>
    <m/>
    <s v="RET2300018"/>
    <m/>
    <s v="TMEA/238502"/>
    <m/>
    <s v="PAC2301553"/>
    <m/>
    <s v="KEL-MAT-0130-TP"/>
    <m/>
    <m/>
    <n v="0"/>
    <s v="PO Issued"/>
    <e v="#REF!"/>
    <x v="0"/>
    <s v="CPPM-PR"/>
    <n v="670"/>
    <m/>
    <m/>
    <m/>
    <d v="2023-09-24T00:00:00"/>
    <s v="syahida.ibrahim@tm.com.my"/>
    <n v="2545"/>
    <n v="482"/>
    <s v="Additional PO (SI/VO)"/>
    <s v="INSTALLATION OF POLE WITH ACCESSORIES"/>
    <s v="Unifi"/>
    <x v="3"/>
    <s v="RETURN ORDERS QTR 1 2023 BACHOK"/>
    <e v="#N/A"/>
    <e v="#N/A"/>
    <m/>
    <d v="2023-05-02T00:00:00"/>
    <s v="BCK"/>
    <s v="Network Contractor"/>
    <m/>
    <m/>
    <m/>
    <n v="3400038718"/>
    <m/>
    <s v="[{&quot;name&quot;:&quot;TMEA238502_RETURN ORDERS QTR 1 2023 _VOSI v1._Syahida Muhammad Bin 2.pdf&quot;,&quot;link&quot;:&quot;https://tm365-my.sharepoint.com/personal/badruznasrin_basri_tm_com_my/Documents/Apps/Microsoft%20Forms/Request%20New%20PR/Question%202/TMEA238502_RETURN%20ORDERS%20QTR%201%202023%20_VOSI%20v1._Syahida%20Muhammad%20Bin%202.pdf&quot;,&quot;id&quot;:&quot;01KO5DXPWOAIA3JT6C2NFIRPWAYAIALOFB&quot;,&quot;type&quot;:null,&quot;size&quot;:612453,&quot;referenceId&quot;:&quot;01KO5DXPXUPARRCS6LWRBYBWTUUM5DK5ER&quot;,&quot;driveId&quot;:&quot;b!GENIO6DB3UWzdulNK6evrT-LvdyhA0VIokS4fxAfqZJ9NS0deS_ETJs3VRRJUVZM&quot;,&quot;status&quot;:1,&quot;uploadSessionUrl&quot;:null},{&quot;name&quot;:&quot;TP DIAGRAM_TMEA238502_ RETURN RS QTR 1 2023 B_Syahida Muhammad Bin 2.pdf&quot;,&quot;link&quot;:&quot;https://tm365-my.sharepoint.com/personal/badruznasrin_basri_tm_com_my/Documents/Apps/Microsoft%20Forms/Request%20New%20PR/Question%202/TP%20DIAGRAM_TMEA238502_%20RETURN%20RS%20QTR%201%202023%20B_Syahida%20Muhammad%20Bin%202.pdf&quot;,&quot;id&quot;:&quot;01KO5DXPVAZTWRKBQSHRD3SW2H76N7NC3K&quot;,&quot;type&quot;:null,&quot;size&quot;:659698,&quot;referenceId&quot;:&quot;01KO5DXPXUPARRCS6LWRBYBWTUUM5DK5ER&quot;,&quot;driveId&quot;:&quot;b!GENIO6DB3UWzdulNK6evrT-LvdyhA0VIokS4fxAfqZJ9NS0deS_ETJs3VRRJUVZM&quot;,&quot;status&quot;:1,&quot;uploadSessionUrl&quot;:null}]"/>
    <m/>
    <m/>
    <m/>
    <m/>
    <m/>
    <m/>
    <m/>
    <m/>
    <m/>
    <m/>
    <m/>
    <m/>
    <m/>
    <m/>
  </r>
  <r>
    <n v="1207"/>
    <m/>
    <s v="12. Exceed Warant"/>
    <m/>
    <s v=""/>
    <m/>
    <s v="KEL"/>
    <m/>
    <s v="WAI2305506"/>
    <m/>
    <s v="SMEA/237009"/>
    <m/>
    <s v="PAC2308683"/>
    <m/>
    <s v="KEL-TMM-0034-TP"/>
    <m/>
    <m/>
    <n v="0"/>
    <s v="Insufficient Budget"/>
    <e v="#REF!"/>
    <x v="0"/>
    <s v="CPPM-PR"/>
    <n v="671"/>
    <m/>
    <m/>
    <m/>
    <d v="2023-09-24T00:00:00"/>
    <s v="syahida.ibrahim@tm.com.my"/>
    <n v="20544"/>
    <n v="12720"/>
    <s v="First PO"/>
    <m/>
    <s v="Unifi"/>
    <x v="2"/>
    <s v="WC QTR 3 2023 NODE NPU"/>
    <e v="#N/A"/>
    <e v="#N/A"/>
    <m/>
    <d v="2023-06-20T00:00:00"/>
    <s v="KO, PKC"/>
    <s v="Network Contractor"/>
    <m/>
    <m/>
    <m/>
    <n v="3400039849"/>
    <m/>
    <m/>
    <m/>
    <m/>
    <m/>
    <m/>
    <m/>
    <m/>
    <m/>
    <m/>
    <m/>
    <m/>
    <m/>
    <m/>
    <m/>
    <m/>
  </r>
  <r>
    <n v="1208"/>
    <s v="Ts. Khairul Amilin Bin Mohamed Yusof"/>
    <s v="11.0 PO Issued"/>
    <m/>
    <s v="4902071291"/>
    <m/>
    <s v="PG"/>
    <m/>
    <s v="RER2300027"/>
    <m/>
    <s v="TMNA/230648"/>
    <m/>
    <s v="PAC2302974"/>
    <m/>
    <s v="PG-RAZ-0272-TP"/>
    <m/>
    <m/>
    <n v="0"/>
    <s v="PO Issued"/>
    <e v="#REF!"/>
    <x v="0"/>
    <s v="CPPM-PR"/>
    <n v="672"/>
    <m/>
    <m/>
    <m/>
    <d v="2023-09-24T00:00:00"/>
    <s v="ahmadfaizal.abdulhamid@tm.com.my"/>
    <n v="12703"/>
    <n v="12611.74"/>
    <s v="Additional PO (SI/VO)"/>
    <s v="ADDITIONAL FDP TO TRANSFER"/>
    <s v="GNT"/>
    <x v="3"/>
    <s v="REROUTING NT FOC JLN SUNGAI UDANG/JLN SUNGAI BAKAU_x000a_"/>
    <e v="#N/A"/>
    <e v="#N/A"/>
    <m/>
    <d v="2023-09-27T00:00:00"/>
    <s v="NT"/>
    <s v="Network Contractor"/>
    <m/>
    <m/>
    <m/>
    <n v="3400038882"/>
    <m/>
    <s v="[{&quot;name&quot;:&quot;BOQ 3RD REROUTING NT FOC JLN SUNGAI UDANG JLN_Ahmad Faizal Bin Abd.pdf&quot;,&quot;link&quot;:&quot;https://tm365-my.sharepoint.com/personal/badruznasrin_basri_tm_com_my/Documents/Apps/Microsoft%20Forms/Request%20New%20PR/Question%202/BOQ%203RD%20REROUTING%20NT%20FOC%20JLN%20SUNGAI%20UDANG%20JLN_Ahmad%20Faizal%20Bin%20Abd.pdf&quot;,&quot;id&quot;:&quot;01KO5DXPT5PWIB7RLCXZGK5VDYFEJXQ2SW&quot;,&quot;type&quot;:null,&quot;size&quot;:343291,&quot;referenceId&quot;:&quot;01KO5DXPXUPARRCS6LWRBYBWTUUM5DK5ER&quot;,&quot;driveId&quot;:&quot;b!GENIO6DB3UWzdulNK6evrT-LvdyhA0VIokS4fxAfqZJ9NS0deS_ETJs3VRRJUVZM&quot;,&quot;status&quot;:1,&quot;uploadSessionUrl&quot;:null}]"/>
    <m/>
    <m/>
    <m/>
    <m/>
    <m/>
    <m/>
    <m/>
    <m/>
    <m/>
    <m/>
    <m/>
    <m/>
    <m/>
    <m/>
  </r>
  <r>
    <n v="1209"/>
    <s v="Muhammad Hafizzuddin Bin Mohd Noor"/>
    <s v="10.0 Sent to CPA for PR Creation"/>
    <m/>
    <s v="sent to CPA 2/10/2023"/>
    <m/>
    <s v="Johor Selatan"/>
    <m/>
    <s v="NRP2303201"/>
    <m/>
    <s v="TMSA/232823"/>
    <m/>
    <s v="PAC2311975"/>
    <m/>
    <s v="JS-KZK-0738-TP"/>
    <m/>
    <m/>
    <n v="0"/>
    <s v="PR Creation"/>
    <e v="#REF!"/>
    <x v="0"/>
    <s v="CPPM-LOR"/>
    <n v="673"/>
    <m/>
    <m/>
    <m/>
    <d v="2023-09-24T00:00:00"/>
    <s v="atiqah.kamis@tm.com.my"/>
    <m/>
    <m/>
    <m/>
    <m/>
    <s v="TMG"/>
    <x v="1"/>
    <s v="EXPEREO CELESTICA SENAI 500M GE"/>
    <e v="#N/A"/>
    <e v="#N/A"/>
    <m/>
    <m/>
    <s v="SNI"/>
    <m/>
    <m/>
    <m/>
    <m/>
    <n v="3400038799"/>
    <s v="SOLUSI JAYA SDN BHD"/>
    <m/>
    <m/>
    <s v="SURESH A/L CHAMY NAIR"/>
    <s v="AZMI BIN MANAP"/>
    <s v="[{&quot;name&quot;:&quot;CELESTICA SENAI_Siti Nur Atiqah Bint.JPG&quot;,&quot;link&quot;:&quot;https://tm365-my.sharepoint.com/personal/badruznasrin_basri_tm_com_my/Documents/Apps/Microsoft%20Forms/CPPM%20LOR%20%20Request%20for%20LOR%20for%20existing%20project/Question/CELESTICA%20SENAI_Siti%20Nur%20Atiqah%20Bint.JPG&quot;,&quot;id&quot;:&quot;01KO5DXPQWNYE4UIYKIRHKF5ICJNB4JJJJ&quot;,&quot;type&quot;:null,&quot;size&quot;:94391,&quot;referenceId&quot;:&quot;01KO5DXPWKQISBU2NA6ZBLWOJA7SI6KARL&quot;,&quot;driveId&quot;:&quot;b!GENIO6DB3UWzdulNK6evrT-LvdyhA0VIokS4fxAfqZJ9NS0deS_ETJs3VRRJUVZM&quot;,&quot;status&quot;:1,&quot;uploadSessionUrl&quot;:null}]"/>
    <s v="Got Preference"/>
    <s v="SOLUSI JAYA SDN BHD"/>
    <s v="PROJECT CREATED BEFORE 15/9/2023"/>
    <n v="3400038799"/>
    <s v="-"/>
    <s v="-"/>
    <s v="-"/>
    <s v="-"/>
    <m/>
    <m/>
  </r>
  <r>
    <n v="1210"/>
    <s v="Ahmad Idrus Bin Abdul Talib"/>
    <s v="5.0 Pending Budget"/>
    <m/>
    <s v="No Budget from CPM."/>
    <m/>
    <s v="MSC"/>
    <m/>
    <s v="NRP2303188"/>
    <m/>
    <s v="TMCA/232070"/>
    <m/>
    <s v="PAC2311882"/>
    <m/>
    <s v="MSC-GCC-0025-TP"/>
    <m/>
    <m/>
    <n v="0"/>
    <s v="Pending Budget"/>
    <e v="#REF!"/>
    <x v="0"/>
    <s v="CPPM-LOR"/>
    <n v="674"/>
    <m/>
    <m/>
    <m/>
    <d v="2023-09-24T00:00:00"/>
    <s v="mnorhisham@tm.com.my"/>
    <m/>
    <m/>
    <m/>
    <m/>
    <s v="TMone"/>
    <x v="1"/>
    <s v="NRP FTTH ADD CBJ C033 DP-0020 KVDC PETRONAS ICT"/>
    <e v="#N/A"/>
    <e v="#N/A"/>
    <m/>
    <m/>
    <s v="CBJ"/>
    <m/>
    <m/>
    <m/>
    <m/>
    <n v="3400038562"/>
    <s v="GCC LINK (M) SDN BHD"/>
    <m/>
    <m/>
    <s v="Ahmad Firdzauddin Bin Atan &lt;ahmadfirdzauddin@tm.com.my&gt;"/>
    <s v="Ezuwan Ezudin Bin Yahaya &lt;ezuwanezudin.yahaya@tm.com.my&gt;"/>
    <s v="[{&quot;name&quot;:&quot;petronas ICT KVDC_Mohd Norhisham Bin I.JPG&quot;,&quot;link&quot;:&quot;https://tm365-my.sharepoint.com/personal/badruznasrin_basri_tm_com_my/Documents/Apps/Microsoft%20Forms/CPPM%20LOR%20%20Request%20for%20LOR%20for%20existing%20project/Question/petronas%20ICT%20KVDC_Mohd%20Norhisham%20Bin%20I.JPG&quot;,&quot;id&quot;:&quot;01KO5DXPR3TT43DKGSYBFYZX235UCMEIGV&quot;,&quot;type&quot;:null,&quot;size&quot;:117986,&quot;referenceId&quot;:&quot;01KO5DXPWKQISBU2NA6ZBLWOJA7SI6KARL&quot;,&quot;driveId&quot;:&quot;b!GENIO6DB3UWzdulNK6evrT-LvdyhA0VIokS4fxAfqZJ9NS0deS_ETJs3VRRJUVZM&quot;,&quot;status&quot;:1,&quot;uploadSessionUrl&quot;:null}]"/>
    <s v="Got Preference"/>
    <s v="GCC LINK (M) SDN BHD"/>
    <s v="Based on MPD report"/>
    <n v="3400038562"/>
    <s v="mariati holding sdn bhd"/>
    <n v="3400041574"/>
    <s v="kriyan engineering sdn bhd"/>
    <n v="3400038616"/>
    <m/>
    <m/>
  </r>
  <r>
    <n v="1211"/>
    <s v="Muhamad Zaini Bin Mahamad Sarip"/>
    <s v="11.0 PO Issued"/>
    <d v="2023-09-10T00:00:00"/>
    <s v="need to request new LOR. Existing QC completed"/>
    <s v="4902155996"/>
    <s v="KEL"/>
    <m/>
    <s v="GOV2300858"/>
    <m/>
    <s v="TMEA/238087"/>
    <m/>
    <s v=" PAC2306726 "/>
    <m/>
    <s v="KEL-EDU-0088-TP, KEL-EDU-0107"/>
    <m/>
    <m/>
    <n v="0"/>
    <s v="PO Issued"/>
    <e v="#REF!"/>
    <x v="0"/>
    <s v="CPPM-PR"/>
    <n v="675"/>
    <m/>
    <m/>
    <m/>
    <d v="2023-09-25T00:00:00"/>
    <s v="mlailani@tm.com.my"/>
    <n v="6032"/>
    <n v="1124.3499999999999"/>
    <s v="Additional PO (SI/VO)"/>
    <s v="Additional cable 12C for 199meter due to change joint location"/>
    <s v="Unifi"/>
    <x v="5"/>
    <s v="MYGOV NEO GMU FOC SPUR 12C PEJABAT IMIGRESEN GUA MUSANG_x000a_"/>
    <e v="#N/A"/>
    <e v="#N/A"/>
    <m/>
    <d v="2023-03-31T00:00:00"/>
    <s v="GMU"/>
    <s v="Network Contractor"/>
    <m/>
    <m/>
    <m/>
    <n v="3400038490"/>
    <m/>
    <s v="[{&quot;name&quot;:&quot;SI MYGOV NEO GMU FOC SPUR 12C PEJABAT IMIGRES_Mamat Lailani Bin Ra.pdf&quot;,&quot;link&quot;:&quot;https://tm365-my.sharepoint.com/personal/badruznasrin_basri_tm_com_my/Documents/Apps/Microsoft%20Forms/Request%20New%20PR/Question%202/SI%20MYGOV%20NEO%20GMU%20FOC%20SPUR%2012C%20PEJABAT%20IMIGRES_Mamat%20Lailani%20Bin%20Ra.pdf&quot;,&quot;id&quot;:&quot;01KO5DXPTDUFLOTXVCPFAIEJRTURQZGOIU&quot;,&quot;type&quot;:null,&quot;size&quot;:1320368,&quot;referenceId&quot;:&quot;01KO5DXPXUPARRCS6LWRBYBWTUUM5DK5ER&quot;,&quot;driveId&quot;:&quot;b!GENIO6DB3UWzdulNK6evrT-LvdyhA0VIokS4fxAfqZJ9NS0deS_ETJs3VRRJUVZM&quot;,&quot;status&quot;:1,&quot;uploadSessionUrl&quot;:null}]"/>
    <m/>
    <m/>
    <m/>
    <m/>
    <m/>
    <m/>
    <m/>
    <m/>
    <m/>
    <m/>
    <m/>
    <m/>
    <m/>
    <m/>
  </r>
  <r>
    <n v="1212"/>
    <s v="Mohd Nasharulhisham Bin Mohd Nasir"/>
    <s v="11.0 PO Issued"/>
    <d v="2023-09-29T00:00:00"/>
    <s v="4902152054"/>
    <m/>
    <s v="ST"/>
    <m/>
    <s v="NRP2303164"/>
    <m/>
    <s v="TMCA/232056"/>
    <m/>
    <s v="PAC2311872"/>
    <m/>
    <s v="ST-FAS-0056-TP"/>
    <m/>
    <m/>
    <n v="0"/>
    <s v="PO Issued"/>
    <e v="#REF!"/>
    <x v="0"/>
    <s v="CPPM-PR"/>
    <n v="676"/>
    <s v="CPQ 567 TMONE"/>
    <s v="P1"/>
    <m/>
    <d v="2023-09-25T00:00:00"/>
    <s v="sazrilanwar@tm.com.my"/>
    <n v="87278"/>
    <n v="26858.78"/>
    <s v="First PO"/>
    <m/>
    <s v="TMone"/>
    <x v="1"/>
    <s v="NRP FOC F0X GENTING MALAYSIA BERHAD - GENTING DATA CENTRE (IPME) - GT"/>
    <e v="#N/A"/>
    <e v="#N/A"/>
    <m/>
    <d v="2023-10-06T00:00:00"/>
    <s v="GT"/>
    <s v="Network Contractor"/>
    <m/>
    <m/>
    <m/>
    <n v="3400038556"/>
    <m/>
    <m/>
    <m/>
    <m/>
    <m/>
    <m/>
    <m/>
    <m/>
    <m/>
    <m/>
    <m/>
    <m/>
    <m/>
    <m/>
    <m/>
    <m/>
  </r>
  <r>
    <n v="1213"/>
    <s v="Nurul Huda binti Umran"/>
    <s v="11.0 PO Issued"/>
    <d v="2023-09-25T00:00:00"/>
    <s v=""/>
    <m/>
    <s v="KEL"/>
    <m/>
    <s v="NRP2303088"/>
    <m/>
    <s v="TMEA/236107"/>
    <m/>
    <s v="PAC2311437"/>
    <m/>
    <s v="KEL-MNE-0039-TP"/>
    <m/>
    <m/>
    <n v="0"/>
    <s v="PO Issued"/>
    <e v="#REF!"/>
    <x v="0"/>
    <s v="CPPM-PR"/>
    <n v="677"/>
    <s v="CPQ 567 TMONE"/>
    <s v="P1"/>
    <m/>
    <d v="2023-09-25T00:00:00"/>
    <s v="nurulfahmie.mohamedyasin@tm.com.my"/>
    <n v="16905"/>
    <n v="1056.74"/>
    <s v="First PO"/>
    <m/>
    <s v="TMone"/>
    <x v="1"/>
    <s v="NRP KO FOC SPUR 12C CREDIT GUARANTEE CORPORATION (CGC)"/>
    <e v="#N/A"/>
    <e v="#N/A"/>
    <m/>
    <d v="2023-10-09T00:00:00"/>
    <s v="KO"/>
    <s v="Network Contractor"/>
    <m/>
    <m/>
    <m/>
    <n v="3400038457"/>
    <m/>
    <m/>
    <m/>
    <m/>
    <m/>
    <m/>
    <m/>
    <m/>
    <m/>
    <m/>
    <m/>
    <m/>
    <m/>
    <m/>
    <m/>
    <m/>
  </r>
  <r>
    <n v="1214"/>
    <s v="Ts. Khairul Amilin Bin Mohamed Yusof"/>
    <s v="11.0 PO Issued"/>
    <m/>
    <s v="4902150728"/>
    <m/>
    <s v="PG"/>
    <m/>
    <s v="NRP2303163"/>
    <m/>
    <s v="TMNA/232643"/>
    <m/>
    <s v="PAC2311756"/>
    <m/>
    <s v="PG-SNR-0677-TP"/>
    <m/>
    <m/>
    <n v="0"/>
    <s v="PO Issued"/>
    <e v="#REF!"/>
    <x v="0"/>
    <s v="CPPM-PR"/>
    <n v="678"/>
    <s v="CPQ 567 TMONE"/>
    <s v="P1"/>
    <m/>
    <d v="2023-09-25T00:00:00"/>
    <s v="norfazlinda.desa@tm.com.my"/>
    <n v="14158"/>
    <n v="5414.03"/>
    <s v="First PO"/>
    <m/>
    <s v="TMone"/>
    <x v="1"/>
    <s v="NRP_FOC JTG F15/F16 SPUR 12C NID TO LEMBAGA HASIL DALAM NEGERI-PEJABAT LHDNM PULAU PINANG"/>
    <e v="#N/A"/>
    <e v="#N/A"/>
    <m/>
    <d v="2023-09-30T00:00:00"/>
    <s v="JTG"/>
    <s v="Network Contractor"/>
    <m/>
    <m/>
    <m/>
    <n v="3400038940"/>
    <m/>
    <m/>
    <m/>
    <m/>
    <m/>
    <m/>
    <m/>
    <m/>
    <m/>
    <m/>
    <m/>
    <m/>
    <m/>
    <m/>
    <m/>
    <m/>
  </r>
  <r>
    <n v="1215"/>
    <s v="Mohd Nasharulhisham Bin Mohd Nasir"/>
    <s v="11.0 PO Issued"/>
    <d v="2023-09-25T00:00:00"/>
    <s v="4902150710"/>
    <m/>
    <s v="ST"/>
    <m/>
    <s v="H5G2200342"/>
    <m/>
    <s v="TMCA/222215"/>
    <m/>
    <s v="PAC2204747"/>
    <m/>
    <s v="ST-MIC-0319"/>
    <m/>
    <m/>
    <n v="0"/>
    <s v="PO Issued"/>
    <e v="#REF!"/>
    <x v="0"/>
    <s v="CPPM-PR"/>
    <n v="679"/>
    <m/>
    <m/>
    <m/>
    <d v="2023-09-25T00:00:00"/>
    <s v="sazrilanwar@tm.com.my"/>
    <n v="8669"/>
    <n v="560"/>
    <s v="First PO"/>
    <m/>
    <s v="TMG"/>
    <x v="0"/>
    <s v="5G DNB DBULG1751 FOC TAG F011/F012 TWR HUTAN SIMPAN AMPANG LOOKOUT POINT"/>
    <e v="#N/A"/>
    <e v="#N/A"/>
    <m/>
    <d v="2023-09-30T00:00:00"/>
    <s v="TAG"/>
    <s v="Network Contractor"/>
    <m/>
    <m/>
    <m/>
    <n v="3400038730"/>
    <m/>
    <m/>
    <m/>
    <m/>
    <m/>
    <m/>
    <m/>
    <m/>
    <m/>
    <m/>
    <m/>
    <m/>
    <m/>
    <m/>
    <m/>
    <m/>
  </r>
  <r>
    <n v="1216"/>
    <s v="Muhamad Zaini Bin Mahamad Sarip"/>
    <s v="7.0 Pending TP Submission"/>
    <d v="2023-09-27T00:00:00"/>
    <s v="tiada SI, SLD/redmark tidak disahkan"/>
    <m/>
    <s v="KEL"/>
    <m/>
    <s v="H5G2206271"/>
    <m/>
    <s v="TMEA/236012"/>
    <m/>
    <s v="PAC2300753"/>
    <m/>
    <s v="KEL-NIM-0086-TP"/>
    <m/>
    <m/>
    <n v="0"/>
    <s v="Pending TP Submission"/>
    <e v="#REF!"/>
    <x v="0"/>
    <s v="CPPM-PR"/>
    <n v="680"/>
    <m/>
    <m/>
    <m/>
    <d v="2023-09-25T00:00:00"/>
    <s v="nurulfahmie.mohamedyasin@tm.com.my"/>
    <n v="1832"/>
    <n v="1751.5"/>
    <s v="Additional PO (SI/VO)"/>
    <s v="pertambahan jarak"/>
    <s v="TMG"/>
    <x v="0"/>
    <s v="H5G FOC SPUR WBU 12C DDTUM0434 CABANG 4 TUMPAT"/>
    <e v="#N/A"/>
    <e v="#N/A"/>
    <m/>
    <d v="2023-08-18T00:00:00"/>
    <s v="WBU"/>
    <s v="Network Contractor"/>
    <m/>
    <m/>
    <m/>
    <n v="3400038754"/>
    <m/>
    <s v="[{&quot;name&quot;:&quot;ASBUILT 5G WBU CABANG 4 TUMPAT_Nurulfahmie Binti Mo.pdf&quot;,&quot;link&quot;:&quot;https://tm365-my.sharepoint.com/personal/badruznasrin_basri_tm_com_my/Documents/Apps/Microsoft%20Forms/Request%20New%20PR/Question%202/ASBUILT%205G%20WBU%20CABANG%204%20TUMPAT_Nurulfahmie%20Binti%20Mo.pdf&quot;,&quot;id&quot;:&quot;01KO5DXPXXE7ZI3SXNSVA33YBP5K346Y6E&quot;,&quot;type&quot;:null,&quot;size&quot;:473924,&quot;referenceId&quot;:&quot;01KO5DXPXUPARRCS6LWRBYBWTUUM5DK5ER&quot;,&quot;driveId&quot;:&quot;b!GENIO6DB3UWzdulNK6evrT-LvdyhA0VIokS4fxAfqZJ9NS0deS_ETJs3VRRJUVZM&quot;,&quot;status&quot;:1,&quot;uploadSessionUrl&quot;:null},{&quot;name&quot;:&quot;Site Instruction Wakaf Bharu_Nurulfahmie Binti Mo.pdf&quot;,&quot;link&quot;:&quot;https://tm365-my.sharepoint.com/personal/badruznasrin_basri_tm_com_my/Documents/Apps/Microsoft%20Forms/Request%20New%20PR/Question%202/Site%20Instruction%20Wakaf%20Bharu_Nurulfahmie%20Binti%20Mo.pdf&quot;,&quot;id&quot;:&quot;01KO5DXPQUHZQYETNRY5C3ZCFFBY75CHQL&quot;,&quot;type&quot;:null,&quot;size&quot;:150865,&quot;referenceId&quot;:&quot;01KO5DXPXUPARRCS6LWRBYBWTUUM5DK5ER&quot;,&quot;driveId&quot;:&quot;b!GENIO6DB3UWzdulNK6evrT-LvdyhA0VIokS4fxAfqZJ9NS0deS_ETJs3VRRJUVZM&quot;,&quot;status&quot;:1,&quot;uploadSessionUrl&quot;:null},{&quot;name&quot;:&quot;SLD NEW SI 5G WBU_Nurulfahmie Binti Mo.pdf&quot;,&quot;link&quot;:&quot;https://tm365-my.sharepoint.com/personal/badruznasrin_basri_tm_com_my/Documents/Apps/Microsoft%20Forms/Request%20New%20PR/Question%202/SLD%20NEW%20SI%205G%20WBU_Nurulfahmie%20Binti%20Mo.pdf&quot;,&quot;id&quot;:&quot;01KO5DXPSGTE42B35MS5AKTKNVXJKWSCCA&quot;,&quot;type&quot;:null,&quot;size&quot;:132553,&quot;referenceId&quot;:&quot;01KO5DXPXUPARRCS6LWRBYBWTUUM5DK5ER&quot;,&quot;driveId&quot;:&quot;b!GENIO6DB3UWzdulNK6evrT-LvdyhA0VIokS4fxAfqZJ9NS0deS_ETJs3VRRJUVZM&quot;,&quot;status&quot;:1,&quot;uploadSessionUrl&quot;:null}]"/>
    <m/>
    <m/>
    <m/>
    <m/>
    <m/>
    <m/>
    <m/>
    <m/>
    <m/>
    <m/>
    <m/>
    <m/>
    <m/>
    <m/>
  </r>
  <r>
    <n v="1217"/>
    <s v="Nor Alia Binti Ismail Khafidz"/>
    <s v="11.0 PO Issued"/>
    <m/>
    <s v="4902075039"/>
    <m/>
    <s v="MSC"/>
    <m/>
    <s v="SRR2300670"/>
    <m/>
    <s v="TMCA/230815"/>
    <m/>
    <s v="PAC2304301"/>
    <m/>
    <s v="MSC-LIT-0098-TP"/>
    <m/>
    <m/>
    <n v="0"/>
    <s v="PO Issued"/>
    <e v="#REF!"/>
    <x v="0"/>
    <s v="CPPM-PR"/>
    <n v="681"/>
    <m/>
    <m/>
    <m/>
    <d v="2023-09-25T00:00:00"/>
    <s v="wanhakimi@tm.com.my"/>
    <n v="111916"/>
    <n v="57969.29"/>
    <s v="First PO"/>
    <m/>
    <s v="Unifi"/>
    <x v="5"/>
    <s v="SRR TP FTTH ADD PCG C172 JLN PERMAI 1-4, KAW INDUSTRI PUCHONG PERMAI"/>
    <e v="#N/A"/>
    <e v="#N/A"/>
    <m/>
    <d v="2023-10-31T00:00:00"/>
    <s v="PCG"/>
    <s v="Network Contractor"/>
    <m/>
    <m/>
    <m/>
    <n v="3400038963"/>
    <m/>
    <m/>
    <m/>
    <m/>
    <m/>
    <m/>
    <m/>
    <m/>
    <m/>
    <m/>
    <m/>
    <m/>
    <m/>
    <m/>
    <m/>
    <m/>
  </r>
  <r>
    <n v="1218"/>
    <s v="Nor Alia Binti Ismail Khafidz"/>
    <s v="11.0 PO Issued"/>
    <m/>
    <s v="4902075039"/>
    <m/>
    <s v="MSC"/>
    <m/>
    <s v="SRR2300670"/>
    <m/>
    <s v="TMCA/230815"/>
    <m/>
    <s v="PAC2304301"/>
    <m/>
    <s v="MSC-LIT-0098-TP"/>
    <m/>
    <m/>
    <n v="0"/>
    <s v="PO Issued"/>
    <e v="#REF!"/>
    <x v="0"/>
    <s v="CPPM-PR"/>
    <n v="682"/>
    <m/>
    <m/>
    <m/>
    <d v="2023-09-25T00:00:00"/>
    <s v="wanhakimi@tm.com.my"/>
    <n v="111916"/>
    <n v="15974.42"/>
    <s v="First PO"/>
    <m/>
    <s v="Unifi"/>
    <x v="5"/>
    <s v="SRR TP FTTH ADD PCG C172 JLN PERMAI 1-4, KAW INDUSTRI PUCHONG PERMAI (CIVIL)"/>
    <e v="#N/A"/>
    <e v="#N/A"/>
    <m/>
    <d v="2023-10-31T00:00:00"/>
    <s v="PCG"/>
    <s v="Network Contractor"/>
    <m/>
    <m/>
    <m/>
    <n v="3400038963"/>
    <m/>
    <m/>
    <m/>
    <m/>
    <m/>
    <m/>
    <m/>
    <m/>
    <m/>
    <m/>
    <m/>
    <m/>
    <m/>
    <m/>
    <m/>
    <m/>
  </r>
  <r>
    <n v="1219"/>
    <s v="Mohd Azrul Nizam Bin Aziz"/>
    <s v="11.0 PO Issued"/>
    <m/>
    <s v=""/>
    <m/>
    <s v="Kedah/Perlis"/>
    <m/>
    <s v="H5G2300668"/>
    <m/>
    <s v="TMNA/231322"/>
    <m/>
    <s v="PAC2309872"/>
    <m/>
    <s v="KD/PL-JAT-0217-TP"/>
    <m/>
    <m/>
    <n v="0"/>
    <s v="PO Issued"/>
    <e v="#REF!"/>
    <x v="0"/>
    <s v="CPPM-PR"/>
    <n v="683"/>
    <m/>
    <m/>
    <m/>
    <d v="2023-09-25T00:00:00"/>
    <s v="kanuar.nor@tm.com.my"/>
    <n v="49122"/>
    <n v="13012.14"/>
    <s v="Additional PO (SI/VO)"/>
    <s v="Additional work from 1st PO ( design change )"/>
    <s v="TMG"/>
    <x v="0"/>
    <s v="H5G_FOC KUP F08/10 CSR DKBLN0024_KGCHAROKBEMBAN_KUP_x000a_"/>
    <e v="#N/A"/>
    <e v="#N/A"/>
    <m/>
    <d v="2023-08-31T00:00:00"/>
    <s v="KUP"/>
    <s v="Network Contractor"/>
    <m/>
    <m/>
    <m/>
    <n v="3400038656"/>
    <m/>
    <s v="[{&quot;name&quot;:&quot;BOQ H5G_FOC KUP F0810 CSR DKBLN0024_KGCHAROKB_Khairul Anuar Bin Mo.pdf&quot;,&quot;link&quot;:&quot;https://tm365-my.sharepoint.com/personal/badruznasrin_basri_tm_com_my/Documents/Apps/Microsoft%20Forms/Request%20New%20PR/Question%202/BOQ%20H5G_FOC%20KUP%20F0810%20CSR%20DKBLN0024_KGCHAROKB_Khairul%20Anuar%20Bin%20Mo.pdf&quot;,&quot;id&quot;:&quot;01KO5DXPR5TCECPQKI3BCKKZFZZIUXN6PO&quot;,&quot;type&quot;:null,&quot;size&quot;:364503,&quot;referenceId&quot;:&quot;01KO5DXPXUPARRCS6LWRBYBWTUUM5DK5ER&quot;,&quot;driveId&quot;:&quot;b!GENIO6DB3UWzdulNK6evrT-LvdyhA0VIokS4fxAfqZJ9NS0deS_ETJs3VRRJUVZM&quot;,&quot;status&quot;:1,&quot;uploadSessionUrl&quot;:null}]"/>
    <m/>
    <m/>
    <m/>
    <m/>
    <m/>
    <m/>
    <m/>
    <m/>
    <m/>
    <m/>
    <m/>
    <m/>
    <m/>
    <m/>
  </r>
  <r>
    <n v="1220"/>
    <s v="Mohd Nasharulhisham Bin Mohd Nasir"/>
    <s v="11.0 PO Issued"/>
    <d v="2023-09-26T00:00:00"/>
    <s v="4902151104"/>
    <m/>
    <s v="Selangor Timur"/>
    <m/>
    <s v="NRP2301635"/>
    <m/>
    <s v="TMCA/231477"/>
    <m/>
    <s v="PAC2307909"/>
    <m/>
    <s v="ST-RID-0100-TP"/>
    <m/>
    <m/>
    <n v="0"/>
    <s v="PO Issued"/>
    <e v="#REF!"/>
    <x v="0"/>
    <s v="CPPM-PR"/>
    <n v="684"/>
    <m/>
    <m/>
    <m/>
    <d v="2023-09-25T00:00:00"/>
    <s v="sazrilanwar@tm.com.my"/>
    <n v="90244"/>
    <n v="4526.8100000000004"/>
    <s v="Additional PO (SI/VO)"/>
    <s v="Additional work due to site condition"/>
    <s v="TMone"/>
    <x v="1"/>
    <s v="NRP FOC SPUR GBK F033 EMS_ECRL - BATU CAVES (WE)"/>
    <e v="#N/A"/>
    <e v="#N/A"/>
    <m/>
    <d v="2023-09-30T00:00:00"/>
    <s v="GBK"/>
    <s v="Network Contractor"/>
    <m/>
    <m/>
    <m/>
    <n v="3400038781"/>
    <m/>
    <s v="[{&quot;name&quot;:&quot;BOQ GBK-NRP FOC SPUR GBK F033 EMS_ECRL - BATU_Sazril Anwar Bin Zul.pdf&quot;,&quot;link&quot;:&quot;https://tm365-my.sharepoint.com/personal/badruznasrin_basri_tm_com_my/Documents/Apps/Microsoft%20Forms/Request%20New%20PR/Question%202/BOQ%20GBK-NRP%20FOC%20SPUR%20GBK%20F033%20EMS_ECRL%20-%20BATU_Sazril%20Anwar%20Bin%20Zul.pdf&quot;,&quot;id&quot;:&quot;01KO5DXPWWFGCCXTUYTZAYKS5TL3SESDG7&quot;,&quot;type&quot;:null,&quot;size&quot;:205724,&quot;referenceId&quot;:&quot;01KO5DXPXUPARRCS6LWRBYBWTUUM5DK5ER&quot;,&quot;driveId&quot;:&quot;b!GENIO6DB3UWzdulNK6evrT-LvdyhA0VIokS4fxAfqZJ9NS0deS_ETJs3VRRJUVZM&quot;,&quot;status&quot;:1,&quot;uploadSessionUrl&quot;:null}]"/>
    <m/>
    <m/>
    <m/>
    <m/>
    <m/>
    <m/>
    <m/>
    <m/>
    <m/>
    <m/>
    <m/>
    <m/>
    <m/>
    <m/>
  </r>
  <r>
    <n v="1221"/>
    <m/>
    <s v="12. Duplicate Request"/>
    <m/>
    <s v=""/>
    <m/>
    <s v="KEL"/>
    <m/>
    <s v="GOV2300375"/>
    <m/>
    <s v="TMEA/238079"/>
    <m/>
    <s v="PAC2305915"/>
    <m/>
    <s v="KEL-DNA-0028-TP"/>
    <m/>
    <m/>
    <n v="0"/>
    <s v="PO Issued"/>
    <e v="#REF!"/>
    <x v="0"/>
    <s v="CPPM-PR"/>
    <n v="685"/>
    <m/>
    <m/>
    <m/>
    <d v="2023-09-25T00:00:00"/>
    <s v="azharmm@tm.com.my"/>
    <n v="8300.83"/>
    <n v="1892.75"/>
    <s v="Additional PO (SI/VO)"/>
    <s v="FOC 12C IB - 335m is the new FOC to be installed as we confirmed with the planner and SPV. Main PO will cancel"/>
    <s v="TMone"/>
    <x v="4"/>
    <s v="MYGOV MUI FOC SPUR 12C JPJ-STESEN PENGUATKUASA LALOH"/>
    <e v="#N/A"/>
    <e v="#N/A"/>
    <m/>
    <d v="2023-09-30T00:00:00"/>
    <s v="MUI"/>
    <s v="Network Contractor"/>
    <m/>
    <m/>
    <m/>
    <n v="3400039660"/>
    <m/>
    <s v="[{&quot;name&quot;:&quot;TMEA238079 Site Instruction Form REV_Mohd Azahar Bin Must.pdf&quot;,&quot;link&quot;:&quot;https://tm365-my.sharepoint.com/personal/badruznasrin_basri_tm_com_my/Documents/Apps/Microsoft%20Forms/Request%20New%20PR/Question%202/TMEA238079%20Site%20Instruction%20Form%20REV_Mohd%20Azahar%20Bin%20Must.pdf&quot;,&quot;id&quot;:&quot;01KO5DXPUUPOZNXF2NEVALYRYQXNH37YCP&quot;,&quot;type&quot;:null,&quot;size&quot;:294177,&quot;referenceId&quot;:&quot;01KO5DXPXUPARRCS6LWRBYBWTUUM5DK5ER&quot;,&quot;driveId&quot;:&quot;b!GENIO6DB3UWzdulNK6evrT-LvdyhA0VIokS4fxAfqZJ9NS0deS_ETJs3VRRJUVZM&quot;,&quot;status&quot;:1,&quot;uploadSessionUrl&quot;:null},{&quot;name&quot;:&quot;TMEA238079 SLD REV1_Mohd Azahar Bin Must.pdf&quot;,&quot;link&quot;:&quot;https://tm365-my.sharepoint.com/personal/badruznasrin_basri_tm_com_my/Documents/Apps/Microsoft%20Forms/Request%20New%20PR/Question%202/TMEA238079%20SLD%20REV1_Mohd%20Azahar%20Bin%20Must.pdf&quot;,&quot;id&quot;:&quot;01KO5DXPWKOOUJPNOB6BGYRA3PHP6XMKQM&quot;,&quot;type&quot;:null,&quot;size&quot;:355229,&quot;referenceId&quot;:&quot;01KO5DXPXUPARRCS6LWRBYBWTUUM5DK5ER&quot;,&quot;driveId&quot;:&quot;b!GENIO6DB3UWzdulNK6evrT-LvdyhA0VIokS4fxAfqZJ9NS0deS_ETJs3VRRJUVZM&quot;,&quot;status&quot;:1,&quot;uploadSessionUrl&quot;:null}]"/>
    <m/>
    <m/>
    <m/>
    <m/>
    <m/>
    <m/>
    <m/>
    <m/>
    <m/>
    <m/>
    <m/>
    <m/>
    <m/>
    <m/>
  </r>
  <r>
    <n v="1222"/>
    <s v="Mohd Azrul Nizam Bin Aziz"/>
    <s v="11.0 PO Issued"/>
    <m/>
    <s v="Query on 26/09/2023"/>
    <s v="4902151538"/>
    <s v="Kedah/Perlis"/>
    <m/>
    <s v="NRP2302468"/>
    <m/>
    <s v="TMNA/232046"/>
    <m/>
    <s v="PAC2310096"/>
    <m/>
    <s v="KD/PL-NNM-0023-TP"/>
    <m/>
    <m/>
    <n v="0"/>
    <s v="PO Issued"/>
    <e v="#REF!"/>
    <x v="0"/>
    <s v="CPPM-PR"/>
    <n v="686"/>
    <m/>
    <m/>
    <m/>
    <d v="2023-09-25T00:00:00"/>
    <s v="kanuar.nor@tm.com.my"/>
    <n v="39674"/>
    <n v="11751.63"/>
    <s v="First PO"/>
    <m/>
    <s v="TMG"/>
    <x v="1"/>
    <s v="FOC NID KMH F51 ENTERPRISE_PKT - PEKAN SUNGAI KARANGAN (WE) - KMH(SLA 99.0%)_x000a_"/>
    <e v="#N/A"/>
    <e v="#N/A"/>
    <m/>
    <d v="2023-09-30T00:00:00"/>
    <s v="KMH"/>
    <s v="Network Contractor"/>
    <m/>
    <m/>
    <m/>
    <n v="3400041545"/>
    <m/>
    <m/>
    <m/>
    <m/>
    <m/>
    <m/>
    <m/>
    <m/>
    <m/>
    <m/>
    <m/>
    <m/>
    <m/>
    <m/>
    <m/>
    <m/>
  </r>
  <r>
    <n v="1223"/>
    <s v="Muhammad Hafizzuddin Bin Mohd Noor"/>
    <s v="8.3 Queried(other) Please fill in Remark"/>
    <m/>
    <s v=""/>
    <m/>
    <s v="Johor Selatan"/>
    <m/>
    <s v="NRP2300987"/>
    <m/>
    <s v="TMSA/232366"/>
    <m/>
    <s v="PAC2308536"/>
    <m/>
    <s v="JS-KKS-1200-TP"/>
    <m/>
    <m/>
    <n v="0"/>
    <s v="Queried - Require More Information From NeC/AND"/>
    <e v="#REF!"/>
    <x v="0"/>
    <s v="CPPM-PR"/>
    <n v="687"/>
    <s v="CPQ 567 TMONE"/>
    <s v="P2"/>
    <m/>
    <d v="2023-09-25T00:00:00"/>
    <s v="atiqah.kamis@tm.com.my"/>
    <n v="6045"/>
    <n v="3178.89"/>
    <s v="First PO"/>
    <m/>
    <s v="TMone"/>
    <x v="1"/>
    <s v="KEMENTERIAN PERTAHANAN MALAYSIA -BANGUNAN PETRONAS,JLN SKUDAI (UNIFI)-TMP"/>
    <e v="#N/A"/>
    <e v="#N/A"/>
    <m/>
    <d v="2023-03-18T00:00:00"/>
    <s v="TMP"/>
    <s v="Network Contractor"/>
    <m/>
    <m/>
    <m/>
    <n v="3400039137"/>
    <m/>
    <m/>
    <m/>
    <m/>
    <m/>
    <m/>
    <m/>
    <m/>
    <m/>
    <m/>
    <m/>
    <m/>
    <m/>
    <m/>
    <m/>
    <m/>
  </r>
  <r>
    <n v="1224"/>
    <s v="Mohd Syahmi Bin Chik"/>
    <s v="11.0 PO Issued"/>
    <m/>
    <s v="PO:4902151115"/>
    <m/>
    <s v="PJ"/>
    <m/>
    <s v="NRP2302965"/>
    <m/>
    <s v="TMCA/231975"/>
    <m/>
    <s v="PAC2311360"/>
    <m/>
    <s v="PJ-EXT-1080-TP"/>
    <m/>
    <m/>
    <n v="0"/>
    <s v="PO Issued"/>
    <e v="#REF!"/>
    <x v="0"/>
    <s v="CPPM-PR"/>
    <n v="688"/>
    <m/>
    <m/>
    <m/>
    <d v="2023-09-25T00:00:00"/>
    <s v="azmih@tm.com.my"/>
    <n v="8054"/>
    <n v="1601.83"/>
    <s v="Additional PO (SI/VO)"/>
    <s v="additional length S/I kabel 12C U/G = 165M."/>
    <s v="TMone"/>
    <x v="1"/>
    <s v="NRP FOC SY F044 12C STAR FEEDMILLS (M) SDN BHD (SDWAN DOME)-SY NRP2302965"/>
    <e v="#N/A"/>
    <e v="#N/A"/>
    <m/>
    <d v="2023-08-27T00:00:00"/>
    <s v="SY"/>
    <s v="Other Contract"/>
    <m/>
    <n v="3400038985"/>
    <m/>
    <m/>
    <m/>
    <s v="[{&quot;name&quot;:&quot;BOQ SI  TMCA 231975_Azmi Bin Che Haron C.pdf&quot;,&quot;link&quot;:&quot;https://tm365-my.sharepoint.com/personal/badruznasrin_basri_tm_com_my/Documents/Apps/Microsoft%20Forms/Request%20New%20PR/Question%202/BOQ%20SI%20%20TMCA%20231975_Azmi%20Bin%20Che%20Haron%20C.pdf&quot;,&quot;id&quot;:&quot;01KO5DXPSCDTSYIYNRPNDYVATRUE4QDFMZ&quot;,&quot;type&quot;:null,&quot;size&quot;:230831,&quot;referenceId&quot;:&quot;01KO5DXPXUPARRCS6LWRBYBWTUUM5DK5ER&quot;,&quot;driveId&quot;:&quot;b!GENIO6DB3UWzdulNK6evrT-LvdyhA0VIokS4fxAfqZJ9NS0deS_ETJs3VRRJUVZM&quot;,&quot;status&quot;:1,&quot;uploadSessionUrl&quot;:null},{&quot;name&quot;:&quot;SI- TP  TMCA 231975_Azmi Bin Che Haron C.png&quot;,&quot;link&quot;:&quot;https://tm365-my.sharepoint.com/personal/badruznasrin_basri_tm_com_my/Documents/Apps/Microsoft%20Forms/Request%20New%20PR/Question%202/SI-%20TP%20%20TMCA%20231975_Azmi%20Bin%20Che%20Haron%20C.png&quot;,&quot;id&quot;:&quot;01KO5DXPSLF76CYZIGUNAJSGVYTMNX3G2Q&quot;,&quot;type&quot;:null,&quot;size&quot;:73873,&quot;referenceId&quot;:&quot;01KO5DXPXUPARRCS6LWRBYBWTUUM5DK5ER&quot;,&quot;driveId&quot;:&quot;b!GENIO6DB3UWzdulNK6evrT-LvdyhA0VIokS4fxAfqZJ9NS0deS_ETJs3VRRJUVZM&quot;,&quot;status&quot;:1,&quot;uploadSessionUrl&quot;:null}][{&quot;name&quot;:&quot;BOQ SI  TMCA 231975_Azmi Bin Che Haron C.pdf&quot;,&quot;link&quot;:&quot;https://tm365-my.sharepoint.com/personal/badruznasrin_basri_tm_com_my/Documents/Apps/Microsoft%20Forms/Request%20New%20PR/Question%203/BOQ%20SI%20%20TMCA%20231975_Azmi%20Bin%20Che%20Haron%20C.pdf&quot;,&quot;id&quot;:&quot;01KO5DXPX2HFWIMGCUKNDZHNZSAL67ANTS&quot;,&quot;type&quot;:null,&quot;size&quot;:230831,&quot;referenceId&quot;:&quot;01KO5DXPXGNA5SXMMJOFDI7X4DMR4B2UAT&quot;,&quot;driveId&quot;:&quot;b!GENIO6DB3UWzdulNK6evrT-LvdyhA0VIokS4fxAfqZJ9NS0deS_ETJs3VRRJUVZM&quot;,&quot;status&quot;:1,&quot;uploadSessionUrl&quot;:null}]"/>
    <m/>
    <m/>
    <m/>
    <m/>
    <m/>
    <m/>
    <m/>
    <m/>
    <m/>
    <m/>
    <m/>
    <m/>
    <m/>
    <m/>
  </r>
  <r>
    <n v="1225"/>
    <s v="Radeen Harris Bin Mohamad Zakaria"/>
    <s v="11.0 PO Issued"/>
    <d v="2023-09-27T00:00:00"/>
    <s v="27/9  Query TP to justify project non PU. 5.10 verify TP"/>
    <s v="4902154930"/>
    <s v="MK"/>
    <s v="CNFD"/>
    <s v="QUA2300030"/>
    <m/>
    <s v="TMSC/230069"/>
    <m/>
    <s v="PAC2305562"/>
    <m/>
    <s v="CNFD-JMU-0003-TP"/>
    <m/>
    <m/>
    <n v="0"/>
    <s v="PO Issued"/>
    <e v="#REF!"/>
    <x v="0"/>
    <s v="CPPM-PR"/>
    <n v="689"/>
    <m/>
    <m/>
    <m/>
    <d v="2023-09-25T00:00:00"/>
    <s v="hafiz.kamaruzaman@tm.com.my"/>
    <n v="114567"/>
    <n v="59009.14"/>
    <s v="First PO"/>
    <m/>
    <s v="GNT"/>
    <x v="9"/>
    <s v="The objective of these projects is to build new infrastructure and relocate TM cables along Jalan Kulai-Air Hitam at Kampong Rambai Simpang Renggam due to poor GI condition and critically damaged caused by flood in Air Hitam."/>
    <e v="#N/A"/>
    <e v="#N/A"/>
    <m/>
    <d v="2023-11-15T00:00:00"/>
    <s v="MCP"/>
    <s v="Network Contractor"/>
    <m/>
    <m/>
    <m/>
    <n v="3400038595"/>
    <m/>
    <m/>
    <m/>
    <m/>
    <m/>
    <m/>
    <m/>
    <m/>
    <m/>
    <m/>
    <m/>
    <m/>
    <m/>
    <m/>
    <m/>
    <m/>
  </r>
  <r>
    <n v="1226"/>
    <s v="Ahmad Idrus Bin Abdul Talib"/>
    <s v="7.0 Pending TP Submission"/>
    <m/>
    <s v=""/>
    <m/>
    <s v="PJ"/>
    <m/>
    <s v="NRC2300127"/>
    <m/>
    <s v="TMCA/232033  &amp;   TMCA/232034"/>
    <m/>
    <s v="PAC2311737 "/>
    <m/>
    <s v="PJ-EXT-1082-TP,PJ-EXT-1083-TP"/>
    <m/>
    <m/>
    <n v="0"/>
    <s v="Pending TP Submission"/>
    <e v="#REF!"/>
    <x v="0"/>
    <s v="CPPM-LOR"/>
    <n v="690"/>
    <s v="CPQ 567 TMONE"/>
    <s v="P1"/>
    <m/>
    <d v="2023-09-25T00:00:00"/>
    <s v="engkuintan@tm.com.my"/>
    <m/>
    <m/>
    <m/>
    <m/>
    <s v="TMone"/>
    <x v="1"/>
    <s v="TMCA/232033_x0009_NRP (CP) FTTH ADD SBJ C013 BF GERBANG ALAF RESTAURANTS-MCDONALD'S #128 LITRAK_x000a_TMCA/232034_x0009_NRP (CP) 1W HDD TO GERBANG ALAF RESTAURANTS-MCDONALD'S #128 LITRAK_x000a_"/>
    <e v="#N/A"/>
    <e v="#N/A"/>
    <m/>
    <m/>
    <s v="SBJ"/>
    <m/>
    <m/>
    <m/>
    <m/>
    <n v="3400038918"/>
    <s v="PCOM "/>
    <m/>
    <m/>
    <s v="Muhammad Anuar Bin Abdullah &lt;manuar.abdullah@tm.com.my&gt;"/>
    <s v="Mohd Nasarudin Bin Jalil &lt;nasardin@tm.com.my&gt;"/>
    <s v="[{&quot;name&quot;:&quot;SLD 1WAY HDD_Engku Intan Norazlin.pptx&quot;,&quot;link&quot;:&quot;https://tm365-my.sharepoint.com/personal/badruznasrin_basri_tm_com_my/_layouts/15/Doc.aspx?sourcedoc=%7BF66C3E08-3592-4847-9C8A-FFDF6C35DD05%7D&amp;file=SLD%201WAY%20HDD_Engku%20Intan%20Norazlin.pptx&amp;action=edit&amp;mobileredirect=true&quot;,&quot;id&quot;:&quot;01KO5DXPQIHZWPNERVI5EJZCX735WDLXIF&quot;,&quot;type&quot;:null,&quot;size&quot;:879130,&quot;referenceId&quot;:&quot;01KO5DXPWKQISBU2NA6ZBLWOJA7SI6KARL&quot;,&quot;driveId&quot;:&quot;b!GENIO6DB3UWzdulNK6evrT-LvdyhA0VIokS4fxAfqZJ9NS0deS_ETJs3VRRJUVZM&quot;,&quot;status&quot;:1,&quot;uploadSessionUrl&quot;:null}]"/>
    <s v="Got Preference"/>
    <s v="PCOM "/>
    <s v="TP--UTK KERJA2 HDD CWS HIGHWAYS"/>
    <n v="3400038918"/>
    <s v="EXACT ENGINEERING"/>
    <n v="3400038985"/>
    <s v="OSMANIA"/>
    <n v="3400039039"/>
    <m/>
    <m/>
  </r>
  <r>
    <n v="1227"/>
    <s v="Hasrul Nizam Bin Othman"/>
    <s v="11.0 PO Issued"/>
    <d v="2023-09-29T00:00:00"/>
    <n v="4902152081"/>
    <n v="4902152081"/>
    <s v="PHG"/>
    <m/>
    <s v="NRC2300132"/>
    <m/>
    <s v="TMEA/230433"/>
    <m/>
    <s v="PAC2311398"/>
    <m/>
    <s v="PHG-OPT-0284-TP"/>
    <m/>
    <m/>
    <n v="0"/>
    <s v="PO Issued"/>
    <e v="#REF!"/>
    <x v="0"/>
    <s v="CPPM-PR"/>
    <n v="691"/>
    <m/>
    <m/>
    <m/>
    <d v="2023-09-25T00:00:00"/>
    <s v="m_saufi@tm.com.my"/>
    <n v="16154"/>
    <n v="14368"/>
    <s v="First PO"/>
    <m/>
    <s v="TMone"/>
    <x v="1"/>
    <s v="NRP FTTH (TP) ADD FDP DAN TIE DP TC_C008_DP00XX GERBANG ALAF RESTAURANTS-MCDONALD'S #303 -TC"/>
    <e v="#N/A"/>
    <e v="#N/A"/>
    <m/>
    <d v="2023-09-20T00:00:00"/>
    <s v="TC"/>
    <s v="Network Contractor"/>
    <m/>
    <m/>
    <m/>
    <s v="NA"/>
    <m/>
    <m/>
    <m/>
    <m/>
    <m/>
    <m/>
    <m/>
    <m/>
    <m/>
    <m/>
    <m/>
    <m/>
    <m/>
    <m/>
    <m/>
    <m/>
  </r>
  <r>
    <n v="1228"/>
    <s v="Mohd Azrul Nizam Bin Aziz"/>
    <s v="11.0 PO Issued"/>
    <m/>
    <s v=""/>
    <s v="4902152031"/>
    <s v="Kedah/Perlis"/>
    <m/>
    <s v="NRP2302397"/>
    <m/>
    <s v="TMNA/231927"/>
    <m/>
    <s v="PAC2309951"/>
    <m/>
    <s v="KD/PL-KAE-0264-TP"/>
    <m/>
    <m/>
    <n v="0"/>
    <s v="PO Issued"/>
    <e v="#REF!"/>
    <x v="0"/>
    <s v="CPPM-PR"/>
    <n v="692"/>
    <m/>
    <m/>
    <m/>
    <d v="2023-09-25T00:00:00"/>
    <s v="kanuar.nor@tm.com.my"/>
    <n v="3069"/>
    <n v="1612"/>
    <s v="Additional PO (SI/VO)"/>
    <s v="Item missing in 1st PO"/>
    <s v="TMone"/>
    <x v="1"/>
    <s v="NRP FTTH ADD TIE FDP KM_C012_DP0009 PUBLIC BANK JLN TUNKU PUTRA(IP CENTREX)_x000a_"/>
    <e v="#N/A"/>
    <e v="#N/A"/>
    <m/>
    <d v="2023-08-23T00:00:00"/>
    <s v="KM"/>
    <s v="Network Contractor"/>
    <m/>
    <m/>
    <m/>
    <n v="3400038600"/>
    <m/>
    <s v="[{&quot;name&quot;:&quot;TMNA 231927 BOQ PO2 NRP FTTH ADD TIE FDP KM_C_Khairul Anuar Bin Mo.pdf&quot;,&quot;link&quot;:&quot;https://tm365-my.sharepoint.com/personal/badruznasrin_basri_tm_com_my/Documents/Apps/Microsoft%20Forms/Request%20New%20PR/Question%202/TMNA%20231927%20BOQ%20PO2%20NRP%20FTTH%20ADD%20TIE%20FDP%20KM_C_Khairul%20Anuar%20Bin%20Mo.pdf&quot;,&quot;id&quot;:&quot;01KO5DXPVQBF7YPO7OSBC2IBFHBM2TRCZX&quot;,&quot;type&quot;:null,&quot;size&quot;:1066388,&quot;referenceId&quot;:&quot;01KO5DXPXUPARRCS6LWRBYBWTUUM5DK5ER&quot;,&quot;driveId&quot;:&quot;b!GENIO6DB3UWzdulNK6evrT-LvdyhA0VIokS4fxAfqZJ9NS0deS_ETJs3VRRJUVZM&quot;,&quot;status&quot;:1,&quot;uploadSessionUrl&quot;:null}]"/>
    <m/>
    <m/>
    <m/>
    <m/>
    <m/>
    <m/>
    <m/>
    <m/>
    <m/>
    <m/>
    <m/>
    <m/>
    <m/>
    <m/>
  </r>
  <r>
    <n v="1229"/>
    <s v="Muhammad Hafizzuddin Bin Mohd Noor"/>
    <s v="1.2 New Request PR"/>
    <m/>
    <s v=""/>
    <m/>
    <s v="Johor Selatan"/>
    <m/>
    <s v="NRP2302451"/>
    <m/>
    <s v="TMSA/233204"/>
    <m/>
    <s v="PAC2311187"/>
    <m/>
    <s v="JS-SOJ-0025-TP"/>
    <m/>
    <m/>
    <n v="0"/>
    <e v="#N/A"/>
    <e v="#REF!"/>
    <x v="0"/>
    <s v="CPPM-LOR"/>
    <n v="693"/>
    <m/>
    <m/>
    <m/>
    <d v="2023-09-25T00:00:00"/>
    <s v="atiqah.kamis@tm.com.my"/>
    <m/>
    <m/>
    <m/>
    <m/>
    <s v="TMone"/>
    <x v="1"/>
    <s v="WCT HARTANAH JAYA - JOHOR BAHRU (DOME) - TMP"/>
    <e v="#N/A"/>
    <e v="#N/A"/>
    <m/>
    <m/>
    <s v="TMP"/>
    <m/>
    <m/>
    <m/>
    <m/>
    <n v="3400038799"/>
    <s v="SOLUSI JAYA SDN BHD"/>
    <m/>
    <m/>
    <s v="SURESH A/L CHAMY NAIR"/>
    <s v="AZMI BIN MANAP"/>
    <s v="[{&quot;name&quot;:&quot;HYATT HOTEL (WCT)_Siti Nur Atiqah Bint.JPG&quot;,&quot;link&quot;:&quot;https://tm365-my.sharepoint.com/personal/badruznasrin_basri_tm_com_my/Documents/Apps/Microsoft%20Forms/CPPM%20LOR%20%20Request%20for%20LOR%20for%20existing%20project/Question/HYATT%20HOTEL%20(WCT)_Siti%20Nur%20Atiqah%20Bint.JPG&quot;,&quot;id&quot;:&quot;01KO5DXPQ6DTGFGBHOERC3DC4XYCIPWOGH&quot;,&quot;type&quot;:null,&quot;size&quot;:130858,&quot;referenceId&quot;:&quot;01KO5DXPWKQISBU2NA6ZBLWOJA7SI6KARL&quot;,&quot;driveId&quot;:&quot;b!GENIO6DB3UWzdulNK6evrT-LvdyhA0VIokS4fxAfqZJ9NS0deS_ETJs3VRRJUVZM&quot;,&quot;status&quot;:1,&quot;uploadSessionUrl&quot;:null}]"/>
    <s v="Got Preference"/>
    <s v="SOLUSI JAYA SDN BHD"/>
    <s v="PROJECT ISSUED BEFORE 15/9/2023"/>
    <n v="3400038799"/>
    <s v="-"/>
    <s v="-"/>
    <s v="-"/>
    <s v="-"/>
    <m/>
    <m/>
  </r>
  <r>
    <n v="1230"/>
    <s v="Mahmud Bin Zakaria"/>
    <s v="11.0 PO Issued"/>
    <m/>
    <s v=""/>
    <m/>
    <s v="JOHOR UTARA"/>
    <m/>
    <s v="NRP2301047"/>
    <m/>
    <s v="TMSA/232865"/>
    <m/>
    <s v="PAC2308388"/>
    <m/>
    <s v="JU-KZK-0682-TP"/>
    <m/>
    <m/>
    <n v="0"/>
    <s v="PO Issued"/>
    <e v="#REF!"/>
    <x v="0"/>
    <s v="CPPM-LOR"/>
    <n v="694"/>
    <s v="CPQ 567 TMONE"/>
    <s v="P1"/>
    <m/>
    <d v="2023-09-25T00:00:00"/>
    <s v="mdshahrulnizam@tm.com.my"/>
    <m/>
    <m/>
    <m/>
    <m/>
    <s v="TMone"/>
    <x v="1"/>
    <s v="NRP FTTH ADD SGG F016/F020 LYONDELLBASELL ADVANCED POLYOLEFINS-SRI GADING_x000a_(DOME) - SGG"/>
    <e v="#N/A"/>
    <e v="#N/A"/>
    <m/>
    <m/>
    <s v="SGG"/>
    <m/>
    <m/>
    <m/>
    <m/>
    <m/>
    <m/>
    <m/>
    <m/>
    <s v="MOHD.SHAHRULNIZAM BIN NOORDIN"/>
    <s v="Muhamad Aminuddin Bin Mohd Sairi"/>
    <s v="[{&quot;name&quot;:&quot;SLD LYONDEL SGG_Mohd Shahrulnizam Bi.pptx&quot;,&quot;link&quot;:&quot;https://tm365-my.sharepoint.com/personal/badruznasrin_basri_tm_com_my/_layouts/15/Doc.aspx?sourcedoc=%7BB3A19812-50E5-4065-A39D-E99321D94A6C%7D&amp;file=SLD%20LYONDEL%20SGG_Mohd%20Shahrulnizam%20Bi.pptx&amp;action=edit&amp;mobileredirect=true&quot;,&quot;id&quot;:&quot;01KO5DXPQSTCQ3HZKQMVAKHHPJSMQ5SSTM&quot;,&quot;type&quot;:null,&quot;size&quot;:1437480,&quot;referenceId&quot;:&quot;01KO5DXPWKQISBU2NA6ZBLWOJA7SI6KARL&quot;,&quot;driveId&quot;:&quot;b!GENIO6DB3UWzdulNK6evrT-LvdyhA0VIokS4fxAfqZJ9NS0deS_ETJs3VRRJUVZM&quot;,&quot;status&quot;:1,&quot;uploadSessionUrl&quot;:null}]"/>
    <s v="No Preference"/>
    <m/>
    <m/>
    <m/>
    <m/>
    <m/>
    <m/>
    <m/>
    <m/>
    <m/>
  </r>
  <r>
    <n v="1231"/>
    <s v="Ahmad Idrus Bin Abdul Talib"/>
    <s v="11.0 PO Issued"/>
    <m/>
    <s v=""/>
    <s v="4902153881"/>
    <s v="PJ"/>
    <m/>
    <s v="NRP2303149"/>
    <m/>
    <s v="TMCA/232049"/>
    <m/>
    <s v="PAC2311808"/>
    <m/>
    <s v="PJ-TNG-0074-TP"/>
    <m/>
    <m/>
    <n v="0"/>
    <s v="PO Issued"/>
    <e v="#REF!"/>
    <x v="0"/>
    <s v="CPPM-LOR"/>
    <n v="695"/>
    <s v="CPQ 567 TMONE"/>
    <s v="P2"/>
    <m/>
    <d v="2023-09-25T00:00:00"/>
    <s v="engkuintan@tm.com.my"/>
    <m/>
    <m/>
    <m/>
    <m/>
    <s v="TMone"/>
    <x v="1"/>
    <s v="NRP FOC SPUR TDI_F68-F69 (12C) N2N CONNECT BERHAD, MENARA UAC-PETALING JAYA_x000a_"/>
    <e v="#N/A"/>
    <e v="#N/A"/>
    <m/>
    <m/>
    <s v="TDI"/>
    <m/>
    <m/>
    <m/>
    <m/>
    <n v="3400039016"/>
    <s v="TEKAD"/>
    <m/>
    <m/>
    <s v="MUHAMMAD ANUAR BIN ABDULLAH"/>
    <s v="MOHD FARHAN BIN MASRUM"/>
    <s v="[{&quot;name&quot;:&quot;PELAN CWS-NRP FOC SPUR TDI_F68-F69 (12C) N2N_Engku Intan Norazlin.pdf&quot;,&quot;link&quot;:&quot;https://tm365-my.sharepoint.com/personal/badruznasrin_basri_tm_com_my/Documents/Apps/Microsoft%20Forms/CPPM%20LOR%20%20Request%20for%20LOR%20for%20existing%20project/Question/PELAN%20CWS-NRP%20FOC%20SPUR%20TDI_F68-F69%20(12C)%20N2N_Engku%20Intan%20Norazlin.pdf&quot;,&quot;id&quot;:&quot;01KO5DXPW6ALVQWKFFY5DJOHA2E4VWU5VT&quot;,&quot;type&quot;:null,&quot;size&quot;:217750,&quot;referenceId&quot;:&quot;01KO5DXPWKQISBU2NA6ZBLWOJA7SI6KARL&quot;,&quot;driveId&quot;:&quot;b!GENIO6DB3UWzdulNK6evrT-LvdyhA0VIokS4fxAfqZJ9NS0deS_ETJs3VRRJUVZM&quot;,&quot;status&quot;:1,&quot;uploadSessionUrl&quot;:null}]"/>
    <s v="Got Preference"/>
    <s v="TEKAD"/>
    <s v="CNC AND PJ"/>
    <n v="3400039016"/>
    <s v="MICROSYS NETWORK SDN. BHD."/>
    <n v="3400038730"/>
    <s v="TNG RESOURCES &amp; DEVELOPMENT SDN. BH"/>
    <n v="3400038817"/>
    <m/>
    <m/>
  </r>
  <r>
    <n v="1232"/>
    <m/>
    <s v="1.2 New Request PR"/>
    <m/>
    <s v=""/>
    <m/>
    <s v="Sarawak"/>
    <m/>
    <s v="NRC2300146"/>
    <m/>
    <s v="TMWA/239157"/>
    <m/>
    <s v="PAC2311815"/>
    <m/>
    <m/>
    <m/>
    <m/>
    <n v="0"/>
    <e v="#N/A"/>
    <e v="#REF!"/>
    <x v="0"/>
    <s v="CPPM-LOR"/>
    <n v="696"/>
    <s v="CPQ 567 TMONE"/>
    <s v="P2"/>
    <m/>
    <d v="2023-09-25T00:00:00"/>
    <s v="alice.lee@tm.com.my"/>
    <m/>
    <m/>
    <m/>
    <m/>
    <s v="TMone"/>
    <x v="1"/>
    <s v="FOC BTUCS_F02 192C/96C/48C FOR SAMSUNG ENGINEERING (M) SDN BHD-SARAWAKPETCHEM PLANT (FIBER ONLY) -TKD JALAN SIMILAJAU BINTULU"/>
    <e v="#N/A"/>
    <e v="#N/A"/>
    <m/>
    <m/>
    <s v="BTUCS"/>
    <m/>
    <m/>
    <m/>
    <m/>
    <n v="3400038897"/>
    <s v="MASTEL ENGINEERING SDN. BHD."/>
    <m/>
    <m/>
    <s v="NURFARIZAN BINTI ROSLI"/>
    <s v="MOHD. HAMDI BIN HAMCA"/>
    <s v="[{&quot;name&quot;:&quot;PLAN BTUCS F02 FIBER ONLY TMWA 239157_Alice Lee.pdf&quot;,&quot;link&quot;:&quot;https://tm365-my.sharepoint.com/personal/badruznasrin_basri_tm_com_my/Documents/Apps/Microsoft%20Forms/CPPM%20LOR%20%20Request%20for%20LOR%20for%20existing%20project/Question/PLAN%20BTUCS%20F02%20FIBER%20ONLY%20TMWA%20239157_Alice%20Lee.pdf&quot;,&quot;id&quot;:&quot;01KO5DXPWI25FFE6TRRJGIZ7ERZWTWYD4L&quot;,&quot;type&quot;:null,&quot;size&quot;:2229480,&quot;referenceId&quot;:&quot;01KO5DXPWKQISBU2NA6ZBLWOJA7SI6KARL&quot;,&quot;driveId&quot;:&quot;b!GENIO6DB3UWzdulNK6evrT-LvdyhA0VIokS4fxAfqZJ9NS0deS_ETJs3VRRJUVZM&quot;,&quot;status&quot;:1,&quot;uploadSessionUrl&quot;:null}]"/>
    <s v="Got Preference"/>
    <s v="MASTEL ENGINEERING SDN. BHD."/>
    <s v="AS ALLOCATED BY UNIT VENDOR &amp; MATERIAL MANAGEMENT, En. Afizal Eizaz"/>
    <n v="3400038897"/>
    <s v="MASTEL ENGINEERING SDN. BHD."/>
    <n v="3400038897"/>
    <s v="MASTEL ENGINEERING SDN. BHD."/>
    <n v="3400038897"/>
    <m/>
    <m/>
  </r>
  <r>
    <n v="1233"/>
    <s v="Ilman Afif Bin Zulkifli"/>
    <s v="8.3 Queried(other) Please fill in Remark"/>
    <d v="2023-10-06T00:00:00"/>
    <s v="BOQ n TP not tally (done email to AND &amp; NEC)"/>
    <m/>
    <s v="Sarawak"/>
    <m/>
    <s v="NRC2300147"/>
    <m/>
    <s v="TMWA/239159"/>
    <m/>
    <s v="PAC2311819"/>
    <m/>
    <m/>
    <m/>
    <m/>
    <n v="0"/>
    <s v="Queried - Require More Information From NeC/AND"/>
    <e v="#REF!"/>
    <x v="0"/>
    <s v="CPPM-LOR"/>
    <n v="697"/>
    <s v="CPQ 567 TMONE"/>
    <s v="P2"/>
    <m/>
    <d v="2023-09-25T00:00:00"/>
    <s v="alice.lee@tm.com.my"/>
    <m/>
    <m/>
    <m/>
    <m/>
    <s v="TMone"/>
    <x v="1"/>
    <s v="HSBB FTTH ADD TKD_C015 FOR SAMSUNGENGINEERING (M) SDN BHD-SARAWAK PETCHEMPLANT (UNIFI) -TKD JALAN SIMILAJAU BINTULU"/>
    <e v="#N/A"/>
    <e v="#N/A"/>
    <m/>
    <m/>
    <s v="TKD"/>
    <m/>
    <m/>
    <m/>
    <m/>
    <n v="3400038897"/>
    <s v="MASTEL ENGINEERING SDN. BHD."/>
    <m/>
    <m/>
    <s v="NURFARIZAN BINTI ROSLI"/>
    <s v="MOHD. HAMDI BIN HAMCA"/>
    <s v="[{&quot;name&quot;:&quot;PLAN UNIFI TKD_C015 TMWA 239159_Alice Lee.pdf&quot;,&quot;link&quot;:&quot;https://tm365-my.sharepoint.com/personal/badruznasrin_basri_tm_com_my/Documents/Apps/Microsoft%20Forms/CPPM%20LOR%20%20Request%20for%20LOR%20for%20existing%20project/Question/PLAN%20UNIFI%20TKD_C015%20TMWA%20239159_Alice%20Lee.pdf&quot;,&quot;id&quot;:&quot;01KO5DXPVUA7Q4D2EEH5H3QDXTE4LTAYH5&quot;,&quot;type&quot;:null,&quot;size&quot;:2236014,&quot;referenceId&quot;:&quot;01KO5DXPWKQISBU2NA6ZBLWOJA7SI6KARL&quot;,&quot;driveId&quot;:&quot;b!GENIO6DB3UWzdulNK6evrT-LvdyhA0VIokS4fxAfqZJ9NS0deS_ETJs3VRRJUVZM&quot;,&quot;status&quot;:1,&quot;uploadSessionUrl&quot;:null}]"/>
    <s v="Got Preference"/>
    <s v="MASTEL ENGINEERING SDN. BHD."/>
    <s v="As allocated by Unit Vendor &amp; Material Management, En. Afizal Eizaz Bin Abdul Razak"/>
    <n v="3400038897"/>
    <s v="MASTEL ENGINEERING SDN. BHD."/>
    <n v="3400038897"/>
    <s v="MASTEL ENGINEERING SDN. BHD."/>
    <n v="3400038897"/>
    <m/>
    <m/>
  </r>
  <r>
    <n v="1234"/>
    <s v="Mohd Nasharulhisham Bin Mohd Nasir"/>
    <s v="11.0 PO Issued"/>
    <d v="2023-09-26T00:00:00"/>
    <s v="4902151473"/>
    <m/>
    <s v="Selangor Timur"/>
    <m/>
    <s v="NRC2300139"/>
    <m/>
    <s v="TMCA/231987"/>
    <m/>
    <s v="PAC2311520"/>
    <m/>
    <s v="ST-RID-0112-TP"/>
    <m/>
    <m/>
    <n v="0"/>
    <s v="PO Issued"/>
    <e v="#REF!"/>
    <x v="0"/>
    <s v="CPPM-PR"/>
    <n v="698"/>
    <s v="CPQ 567 TMONE"/>
    <s v="P2"/>
    <m/>
    <d v="2023-09-25T00:00:00"/>
    <s v="sazrilanwar@tm.com.my"/>
    <n v="12962"/>
    <n v="4443.25"/>
    <s v="First PO"/>
    <m/>
    <s v="TMone"/>
    <x v="1"/>
    <s v="NRC CP FTTH RG C019 DP0064 BONANZA VENTURE HOLDINGS SDN BHD - SK ANGGUN 2 RAWANG (UNIFI)-RG"/>
    <e v="#N/A"/>
    <e v="#N/A"/>
    <m/>
    <d v="2023-09-30T00:00:00"/>
    <s v="RG"/>
    <s v="Network Contractor"/>
    <m/>
    <m/>
    <m/>
    <n v="3400038781"/>
    <m/>
    <m/>
    <m/>
    <m/>
    <m/>
    <m/>
    <m/>
    <m/>
    <m/>
    <m/>
    <m/>
    <m/>
    <m/>
    <m/>
    <m/>
    <m/>
  </r>
  <r>
    <n v="1235"/>
    <s v="Mohd Shahfre Bin Sa'afie"/>
    <s v="11.0 PO Issued"/>
    <m/>
    <n v="4902154184"/>
    <s v="4902154184"/>
    <s v="Selangor Barat"/>
    <m/>
    <s v="NRC2300126"/>
    <m/>
    <s v="TMCA/231981"/>
    <m/>
    <s v="PAC2311453"/>
    <m/>
    <s v="SB-HAR-0447-TP"/>
    <m/>
    <m/>
    <n v="0"/>
    <s v="PO Issued"/>
    <e v="#REF!"/>
    <x v="0"/>
    <s v="CPPM-PR"/>
    <n v="699"/>
    <s v="CPQ 567 TMONE"/>
    <s v="P1"/>
    <m/>
    <d v="2023-09-25T00:00:00"/>
    <s v="atirah.razak@tm.com.my"/>
    <n v="7537"/>
    <n v="2968"/>
    <s v="First PO"/>
    <m/>
    <s v="TMone"/>
    <x v="1"/>
    <s v="NRP CP FTTH SRG_C024_DP0060 UTK GERBANG ALAF RESTAURANTS - MCDONALD'S_x000a_"/>
    <e v="#N/A"/>
    <e v="#N/A"/>
    <m/>
    <d v="2023-08-15T00:00:00"/>
    <s v="SRG"/>
    <s v="OLT Contract"/>
    <s v="SB-HAR-0447-TP"/>
    <n v="3400039109"/>
    <m/>
    <m/>
    <m/>
    <s v="[{&quot;name&quot;:&quot;BOQ NRP SRG C024 DP0061 LOR 0447 (2)_Siti Atirah Razak.pdf&quot;,&quot;link&quot;:&quot;https://tm365-my.sharepoint.com/personal/badruznasrin_basri_tm_com_my/Documents/Apps/Microsoft%20Forms/Request%20New%20PR/Question%203/BOQ%20NRP%20SRG%20C024%20DP0061%20LOR%200447%20(2)_Siti%20Atirah%20Razak.pdf&quot;,&quot;id&quot;:&quot;01KO5DXPWWVQJC3AOQPBELFA4PYEIMEYBV&quot;,&quot;type&quot;:null,&quot;size&quot;:430167,&quot;referenceId&quot;:&quot;01KO5DXPXGNA5SXMMJOFDI7X4DMR4B2UAT&quot;,&quot;driveId&quot;:&quot;b!GENIO6DB3UWzdulNK6evrT-LvdyhA0VIokS4fxAfqZJ9NS0deS_ETJs3VRRJUVZM&quot;,&quot;status&quot;:1,&quot;uploadSessionUrl&quot;:null}]"/>
    <m/>
    <m/>
    <m/>
    <m/>
    <m/>
    <m/>
    <m/>
    <m/>
    <m/>
    <m/>
    <m/>
    <m/>
    <m/>
    <m/>
  </r>
  <r>
    <n v="1236"/>
    <s v="Yuhaniz Binti Baidzawi"/>
    <s v="11.0 PO Issued"/>
    <d v="2023-10-05T00:00:00"/>
    <s v="PRK-SPS-0625"/>
    <s v="4902151503"/>
    <s v="PRK"/>
    <m/>
    <s v="NRC2300145"/>
    <m/>
    <s v="TMNA/232635"/>
    <m/>
    <s v="PAC2311952"/>
    <m/>
    <s v="PRK-SPS-0625"/>
    <m/>
    <m/>
    <n v="0"/>
    <s v="PO Issued"/>
    <e v="#REF!"/>
    <x v="0"/>
    <s v="CPPM-LOR"/>
    <n v="700"/>
    <s v="CPQ 567 TMONE"/>
    <s v="P2"/>
    <m/>
    <d v="2023-09-25T00:00:00"/>
    <s v="syahrilhasan@tm.com.my"/>
    <m/>
    <m/>
    <m/>
    <m/>
    <s v="TMone"/>
    <x v="1"/>
    <s v="NRC FTTH (ADD_GF) GRT_C017 SJKT GUNUNG RAPAT JLN WIRA JAYA"/>
    <e v="#N/A"/>
    <e v="#N/A"/>
    <m/>
    <m/>
    <s v="GRT"/>
    <m/>
    <m/>
    <m/>
    <m/>
    <n v="3400039035"/>
    <s v="SPS Corporation"/>
    <m/>
    <m/>
    <s v="Syahril B Hasan"/>
    <s v="Muhammad Shah Aizam"/>
    <s v="[{&quot;name&quot;:&quot;NRC FTTH (ADD_GF) GRT_C017 SJKT GUNUNG RAPAT_Syahril Bin Hasan Ha.pdf&quot;,&quot;link&quot;:&quot;https://tm365-my.sharepoint.com/personal/badruznasrin_basri_tm_com_my/Documents/Apps/Microsoft%20Forms/CPPM%20LOR%20%20Request%20for%20LOR%20for%20existing%20project/Question/NRC%20FTTH%20(ADD_GF)%20GRT_C017%20SJKT%20GUNUNG%20RAPAT_Syahril%20Bin%20Hasan%20Ha.pdf&quot;,&quot;id&quot;:&quot;01KO5DXPRVBDC3LQXMKZBZBPUHB4RB6VG7&quot;,&quot;type&quot;:null,&quot;size&quot;:544203,&quot;referenceId&quot;:&quot;01KO5DXPWKQISBU2NA6ZBLWOJA7SI6KARL&quot;,&quot;driveId&quot;:&quot;b!GENIO6DB3UWzdulNK6evrT-LvdyhA0VIokS4fxAfqZJ9NS0deS_ETJs3VRRJUVZM&quot;,&quot;status&quot;:1,&quot;uploadSessionUrl&quot;:null}]"/>
    <s v="Got Preference"/>
    <s v="SPS Corporation"/>
    <s v="NEC zone Tasek"/>
    <n v="3400039035"/>
    <s v="No"/>
    <s v="NO"/>
    <s v="NO"/>
    <s v="NO"/>
    <m/>
    <m/>
  </r>
  <r>
    <n v="1237"/>
    <s v="Mohd Shahfre Bin Sa'afie"/>
    <s v="11.0 PO Issued"/>
    <m/>
    <n v="4902151236"/>
    <s v="4902151236"/>
    <s v="Selangor Barat"/>
    <m/>
    <s v="NRP2302893"/>
    <m/>
    <s v="TMCA/231884"/>
    <m/>
    <s v="PAC2311078"/>
    <m/>
    <s v="SB-TBT-0228-TP"/>
    <m/>
    <m/>
    <n v="0"/>
    <s v="PO Issued"/>
    <e v="#REF!"/>
    <x v="0"/>
    <s v="CPPM-PR"/>
    <n v="701"/>
    <m/>
    <m/>
    <m/>
    <d v="2023-09-25T00:00:00"/>
    <s v="atirah.razak@tm.com.my"/>
    <n v="6991"/>
    <n v="560"/>
    <s v="First PO"/>
    <m/>
    <s v="TMG"/>
    <x v="1"/>
    <s v="NRP FOC PID F18 (12C) GF MAERSK MALAYSIA JLN FZ6-P2 PORT KLANG FREE ZONE_x000a_"/>
    <e v="#N/A"/>
    <e v="#N/A"/>
    <m/>
    <d v="2023-09-07T00:00:00"/>
    <s v="PID"/>
    <s v="OLT Contract"/>
    <s v="SB-TBT-0228"/>
    <n v="3400038813"/>
    <m/>
    <m/>
    <m/>
    <s v="[{&quot;name&quot;:&quot;BOQ___NRP2302893_NRP FOC PID F18 (12C) GF MAE_Siti Atirah Razak.pdf&quot;,&quot;link&quot;:&quot;https://tm365-my.sharepoint.com/personal/badruznasrin_basri_tm_com_my/Documents/Apps/Microsoft%20Forms/Request%20New%20PR/Question%203/BOQ___NRP2302893_NRP%20FOC%20PID%20F18%20(12C)%20GF%20MAE_Siti%20Atirah%20Razak.pdf&quot;,&quot;id&quot;:&quot;01KO5DXPTSJJ554Q6TSRGIQ3L6KRBFENKU&quot;,&quot;type&quot;:null,&quot;size&quot;:988268,&quot;referenceId&quot;:&quot;01KO5DXPXGNA5SXMMJOFDI7X4DMR4B2UAT&quot;,&quot;driveId&quot;:&quot;b!GENIO6DB3UWzdulNK6evrT-LvdyhA0VIokS4fxAfqZJ9NS0deS_ETJs3VRRJUVZM&quot;,&quot;status&quot;:1,&quot;uploadSessionUrl&quot;:null}]"/>
    <m/>
    <m/>
    <m/>
    <m/>
    <m/>
    <m/>
    <m/>
    <m/>
    <m/>
    <m/>
    <m/>
    <m/>
    <m/>
    <m/>
  </r>
  <r>
    <n v="1238"/>
    <s v="Muhamad Zaini Bin Mahamad Sarip"/>
    <s v="10.0 Sent to CPA for PR Creation"/>
    <d v="2023-09-27T00:00:00"/>
    <s v="SI tidak sama dengan SLD yg download dr Vprime"/>
    <m/>
    <s v="KEL"/>
    <m/>
    <s v="H5G2206055"/>
    <m/>
    <s v="TMEA/226326"/>
    <m/>
    <s v="PAC2222978"/>
    <m/>
    <s v="KEL-CAK-0268-TP"/>
    <m/>
    <m/>
    <n v="0"/>
    <s v="PR Creation"/>
    <e v="#REF!"/>
    <x v="0"/>
    <s v="CPPM-PR"/>
    <n v="702"/>
    <m/>
    <m/>
    <m/>
    <d v="2023-09-25T00:00:00"/>
    <s v="faizal.rasid@tm.com.my"/>
    <n v="4288"/>
    <n v="5431.64"/>
    <s v="Additional PO (SI/VO)"/>
    <s v="Additional FOC 12C &amp; 24C"/>
    <s v="TMG"/>
    <x v="0"/>
    <s v="H5G FOC SPUR PM 12C DDPSM0305 KG ENDONG PASIR MAS_x000a_"/>
    <e v="#N/A"/>
    <e v="#N/A"/>
    <m/>
    <d v="2023-09-30T00:00:00"/>
    <s v="PM"/>
    <s v="Network Contractor"/>
    <m/>
    <m/>
    <m/>
    <n v="3400038524"/>
    <m/>
    <s v="[{&quot;name&quot;:&quot;BOQ SI H5G FOC SPUR PM 12C DDPSM0305 KG ENDON_Mohamad Faizal Bin R.pdf&quot;,&quot;link&quot;:&quot;https://tm365-my.sharepoint.com/personal/badruznasrin_basri_tm_com_my/Documents/Apps/Microsoft%20Forms/Request%20New%20PR/Question%202/BOQ%20SI%20H5G%20FOC%20SPUR%20PM%2012C%20DDPSM0305%20KG%20ENDON_Mohamad%20Faizal%20Bin%20R.pdf&quot;,&quot;id&quot;:&quot;01KO5DXPUPV76OFE3QK5HZ4IOJV2HKFHTR&quot;,&quot;type&quot;:null,&quot;size&quot;:273576,&quot;referenceId&quot;:&quot;01KO5DXPXUPARRCS6LWRBYBWTUUM5DK5ER&quot;,&quot;driveId&quot;:&quot;b!GENIO6DB3UWzdulNK6evrT-LvdyhA0VIokS4fxAfqZJ9NS0deS_ETJs3VRRJUVZM&quot;,&quot;status&quot;:1,&quot;uploadSessionUrl&quot;:null}]"/>
    <m/>
    <m/>
    <m/>
    <m/>
    <m/>
    <m/>
    <m/>
    <m/>
    <m/>
    <m/>
    <m/>
    <m/>
    <m/>
    <m/>
  </r>
  <r>
    <n v="1239"/>
    <s v="Mohd Shahfre Bin Sa'afie"/>
    <s v="11.0 PO Issued"/>
    <m/>
    <s v="4902145451, 4902151338"/>
    <s v="4902145451, 4902151338"/>
    <s v="Selangor Barat"/>
    <m/>
    <s v="NRP2301547"/>
    <m/>
    <s v="TMCA/231822"/>
    <m/>
    <s v="PAC2310134"/>
    <m/>
    <s v="SB-TBT-0225, SB-ESB-0393-TP"/>
    <m/>
    <m/>
    <n v="0"/>
    <s v="PO Issued"/>
    <e v="#REF!"/>
    <x v="0"/>
    <s v="CPPM-PR"/>
    <n v="703"/>
    <m/>
    <m/>
    <m/>
    <d v="2023-09-25T00:00:00"/>
    <s v="atirah.razak@tm.com.my"/>
    <n v="5933"/>
    <n v="560"/>
    <s v="First PO"/>
    <m/>
    <s v="TMG"/>
    <x v="1"/>
    <s v="NRP SAG F35F36 JENEXUS - MAPLETREE (NEW) SEK.22 SHAH ALAM_x000a_"/>
    <e v="#N/A"/>
    <e v="#N/A"/>
    <m/>
    <d v="2023-04-19T00:00:00"/>
    <s v="SAG"/>
    <s v="Network Contractor"/>
    <m/>
    <m/>
    <m/>
    <s v="SB-TBT-0225"/>
    <m/>
    <m/>
    <m/>
    <m/>
    <m/>
    <m/>
    <m/>
    <m/>
    <m/>
    <m/>
    <m/>
    <m/>
    <m/>
    <m/>
    <m/>
    <m/>
  </r>
  <r>
    <n v="1241"/>
    <s v="Mohd Shahfre Bin Sa'afie"/>
    <s v="11.0 PO Issued"/>
    <m/>
    <s v="4902145336, 4902151319"/>
    <s v="4902145336, 4902151319"/>
    <s v="Selangor Barat"/>
    <m/>
    <s v="NRP2302238"/>
    <m/>
    <s v="TMCA/231762"/>
    <m/>
    <s v="PAC2309738"/>
    <m/>
    <s v="SB-TBT-0226, SB-ESB-0394-TP"/>
    <m/>
    <m/>
    <n v="0"/>
    <s v="PO Issued"/>
    <e v="#REF!"/>
    <x v="0"/>
    <s v="CPPM-PR"/>
    <n v="705"/>
    <m/>
    <m/>
    <m/>
    <d v="2023-09-25T00:00:00"/>
    <s v="atirah.razak@tm.com.my"/>
    <n v="25147"/>
    <n v="560"/>
    <s v="First PO"/>
    <m/>
    <s v="TMG"/>
    <x v="1"/>
    <s v="NRP BRA F64 NID KONECRANES NO.15,PSN ASTANA KU 2, BDR BKT RAJA KLANG_x000a_"/>
    <e v="#N/A"/>
    <e v="#N/A"/>
    <m/>
    <d v="2023-08-30T00:00:00"/>
    <s v="BRA"/>
    <s v="Network Contractor"/>
    <m/>
    <m/>
    <m/>
    <n v="3400038813"/>
    <m/>
    <m/>
    <m/>
    <m/>
    <m/>
    <m/>
    <m/>
    <m/>
    <m/>
    <m/>
    <m/>
    <m/>
    <m/>
    <m/>
    <m/>
    <m/>
  </r>
  <r>
    <n v="1242"/>
    <m/>
    <s v="12. Duplicate Request"/>
    <m/>
    <s v=""/>
    <m/>
    <s v="KEL"/>
    <m/>
    <s v="H5G2206245"/>
    <m/>
    <s v="TMEA/236114"/>
    <m/>
    <s v="PAC2312190"/>
    <m/>
    <s v="KEL-MAJ-0845-TP"/>
    <m/>
    <m/>
    <n v="0"/>
    <s v="PO Issued"/>
    <e v="#REF!"/>
    <x v="0"/>
    <s v="CPPM-PR"/>
    <n v="706"/>
    <m/>
    <m/>
    <m/>
    <d v="2023-09-25T00:00:00"/>
    <s v="mysudinla@tm.com.my"/>
    <n v="28567"/>
    <n v="171309.93"/>
    <s v="Additional PO (SI/VO)"/>
    <s v="repairing duct"/>
    <s v="TMG"/>
    <x v="0"/>
    <s v="H5G TAM FOC SPUR DDTMR0384 SMK IPOH"/>
    <e v="#N/A"/>
    <e v="#N/A"/>
    <m/>
    <d v="2023-09-30T00:00:00"/>
    <s v="TAM"/>
    <s v="Network Contractor"/>
    <m/>
    <m/>
    <m/>
    <n v="3400039031"/>
    <m/>
    <s v="[{&quot;name&quot;:&quot;TMEA 236114 - SI H5G TAM FOC SMK IPOH_Kamarudin Bin Md Gha.pdf&quot;,&quot;link&quot;:&quot;https://tm365-my.sharepoint.com/personal/badruznasrin_basri_tm_com_my/Documents/Apps/Microsoft%20Forms/Request%20New%20PR/Question%202/TMEA%20236114%20-%20SI%20H5G%20TAM%20FOC%20SMK%20IPOH_Kamarudin%20Bin%20Md%20Gha.pdf&quot;,&quot;id&quot;:&quot;01KO5DXPS7WXMT3W7N75FZXRJLGDMY6JUX&quot;,&quot;type&quot;:null,&quot;size&quot;:1066920,&quot;referenceId&quot;:&quot;01KO5DXPXUPARRCS6LWRBYBWTUUM5DK5ER&quot;,&quot;driveId&quot;:&quot;b!GENIO6DB3UWzdulNK6evrT-LvdyhA0VIokS4fxAfqZJ9NS0deS_ETJs3VRRJUVZM&quot;,&quot;status&quot;:1,&quot;uploadSessionUrl&quot;:null}]"/>
    <m/>
    <m/>
    <m/>
    <m/>
    <m/>
    <m/>
    <m/>
    <m/>
    <m/>
    <m/>
    <m/>
    <m/>
    <m/>
    <m/>
  </r>
  <r>
    <n v="1243"/>
    <s v="Muhammad Hafizzuddin Bin Mohd Noor"/>
    <s v="1.2 New Request PR"/>
    <m/>
    <s v=""/>
    <m/>
    <s v="Johor Selatan"/>
    <m/>
    <s v="NRP2303066"/>
    <m/>
    <s v="TMSA/231177"/>
    <m/>
    <s v="PAC2311809"/>
    <m/>
    <s v="JS-KZK-0739-TP"/>
    <m/>
    <m/>
    <n v="0"/>
    <e v="#N/A"/>
    <e v="#REF!"/>
    <x v="0"/>
    <s v="CPPM-LOR"/>
    <n v="707"/>
    <s v="CPQ 567 TMONE"/>
    <s v="P2"/>
    <m/>
    <d v="2023-09-25T00:00:00"/>
    <s v="atiqah.kamis@tm.com.my"/>
    <m/>
    <m/>
    <m/>
    <m/>
    <s v="TMone"/>
    <x v="1"/>
    <s v="JABATAN PERPADUAN NEGARA DAN INTEGRASI NASIONAL-BDR TENGGARA(UNIFI)-TGA"/>
    <e v="#N/A"/>
    <e v="#N/A"/>
    <m/>
    <m/>
    <s v="TGA"/>
    <m/>
    <m/>
    <m/>
    <m/>
    <n v="3400039025"/>
    <s v="KAZAKON SDN BHD"/>
    <m/>
    <m/>
    <s v="SURESH A/L CHAMY NAIR"/>
    <s v="AZMI BIN MANAP"/>
    <s v="[{&quot;name&quot;:&quot;TABIKA PERPADUAN TGA_Siti Nur Atiqah Bint.JPG&quot;,&quot;link&quot;:&quot;https://tm365-my.sharepoint.com/personal/badruznasrin_basri_tm_com_my/Documents/Apps/Microsoft%20Forms/CPPM%20LOR%20%20Request%20for%20LOR%20for%20existing%20project/Question/TABIKA%20PERPADUAN%20TGA_Siti%20Nur%20Atiqah%20Bint.JPG&quot;,&quot;id&quot;:&quot;01KO5DXPXBENSIAZWUHVDK7THNKII4AONI&quot;,&quot;type&quot;:null,&quot;size&quot;:50357,&quot;referenceId&quot;:&quot;01KO5DXPWKQISBU2NA6ZBLWOJA7SI6KARL&quot;,&quot;driveId&quot;:&quot;b!GENIO6DB3UWzdulNK6evrT-LvdyhA0VIokS4fxAfqZJ9NS0deS_ETJs3VRRJUVZM&quot;,&quot;status&quot;:1,&quot;uploadSessionUrl&quot;:null}]"/>
    <s v="Got Preference"/>
    <s v="KAZAKON SDN BHD"/>
    <s v="PROJECT ISSUED BEFORE 15/9/2023"/>
    <n v="3400039025"/>
    <s v="-"/>
    <s v="-"/>
    <s v="-"/>
    <s v="-"/>
    <m/>
    <m/>
  </r>
  <r>
    <n v="1244"/>
    <s v="Mohd Shahfre Bin Sa'afie"/>
    <s v="11.0 PO Issued"/>
    <m/>
    <n v="4902151106"/>
    <s v="4902151106"/>
    <s v="Selangor Barat"/>
    <m/>
    <s v="NRP2302168"/>
    <m/>
    <s v="TMCA/231685"/>
    <m/>
    <s v="PAC2309057"/>
    <m/>
    <s v="SB-TBT-0227"/>
    <m/>
    <m/>
    <n v="0"/>
    <s v="PO Issued"/>
    <e v="#REF!"/>
    <x v="0"/>
    <s v="CPPM-PR"/>
    <n v="708"/>
    <m/>
    <m/>
    <m/>
    <d v="2023-09-25T00:00:00"/>
    <s v="atirah.razak@tm.com.my"/>
    <n v="7816"/>
    <n v="560"/>
    <s v="First PO"/>
    <m/>
    <s v="TMone"/>
    <x v="1"/>
    <s v="NRP T.CORE BRA F60F61 INTERASIA SDN BHD, TKT. 7, INTAN MELINIUM SQUARE 2, KLANG_x000a_"/>
    <e v="#N/A"/>
    <e v="#N/A"/>
    <m/>
    <d v="2023-06-30T00:00:00"/>
    <s v="BRA"/>
    <s v="Network Contractor"/>
    <m/>
    <m/>
    <m/>
    <n v="3400038813"/>
    <m/>
    <m/>
    <m/>
    <m/>
    <m/>
    <m/>
    <m/>
    <m/>
    <m/>
    <m/>
    <m/>
    <m/>
    <m/>
    <m/>
    <m/>
    <m/>
  </r>
  <r>
    <n v="1245"/>
    <s v="Khairunnisa Bte Muhamad Noor"/>
    <s v="7.0 Pending TP Submission"/>
    <d v="2023-10-02T00:00:00"/>
    <s v=""/>
    <m/>
    <s v="Sarawak"/>
    <m/>
    <s v="NRC2300146"/>
    <m/>
    <s v="TMWA/239157"/>
    <m/>
    <s v="PAC2311815"/>
    <m/>
    <m/>
    <m/>
    <m/>
    <n v="0"/>
    <s v="Pending TP Submission"/>
    <e v="#REF!"/>
    <x v="0"/>
    <s v="CPPM-PR"/>
    <n v="709"/>
    <s v="CPQ 567 TMONE"/>
    <s v="P2"/>
    <m/>
    <d v="2023-09-25T00:00:00"/>
    <s v="alice.lee@tm.com.my"/>
    <n v="80929"/>
    <n v="8650"/>
    <s v="First PO"/>
    <m/>
    <s v="TMone"/>
    <x v="1"/>
    <s v="FOC BTUCS_F02 192C/96C/48C FOR SAMSUNG ENGINEERING (M) SDN BHD-SARAWAKPETCHEM PLANT (FIBER ONLY) -TKD JALAN SIMILAJAU BINTULU"/>
    <e v="#N/A"/>
    <e v="#N/A"/>
    <m/>
    <d v="2023-10-30T00:00:00"/>
    <s v="BTUCS"/>
    <s v="Other Contract"/>
    <m/>
    <n v="3400018807"/>
    <m/>
    <m/>
    <m/>
    <s v="[{&quot;name&quot;:&quot;Q20011736_TM (Soleh 25092023)_Alice Lee.pdf&quot;,&quot;link&quot;:&quot;https://tm365-my.sharepoint.com/personal/badruznasrin_basri_tm_com_my/Documents/Apps/Microsoft%20Forms/Request%20New%20PR/Question%203/Q20011736_TM%20(Soleh%2025092023)_Alice%20Lee.pdf&quot;,&quot;id&quot;:&quot;01KO5DXPXQQYJDSINC4FDKLPF6HXJUEJFO&quot;,&quot;type&quot;:null,&quot;size&quot;:51218,&quot;referenceId&quot;:&quot;01KO5DXPXGNA5SXMMJOFDI7X4DMR4B2UAT&quot;,&quot;driveId&quot;:&quot;b!GENIO6DB3UWzdulNK6evrT-LvdyhA0VIokS4fxAfqZJ9NS0deS_ETJs3VRRJUVZM&quot;,&quot;status&quot;:1,&quot;uploadSessionUrl&quot;:null}]"/>
    <m/>
    <m/>
    <m/>
    <m/>
    <m/>
    <m/>
    <m/>
    <m/>
    <m/>
    <m/>
    <m/>
    <m/>
    <m/>
    <m/>
  </r>
  <r>
    <n v="1246"/>
    <s v="Mohd Nasharulhisham Bin Mohd Nasir"/>
    <s v="11.0 PO Issued"/>
    <d v="2023-09-26T00:00:00"/>
    <s v="4902151493"/>
    <m/>
    <s v="Selangor Timur"/>
    <m/>
    <s v="NRC2300134"/>
    <m/>
    <s v="TMCA/231974"/>
    <m/>
    <s v="PAC2311454"/>
    <m/>
    <s v="ST-7UC-0303-TP"/>
    <m/>
    <m/>
    <n v="0"/>
    <s v="PO Issued"/>
    <e v="#REF!"/>
    <x v="0"/>
    <s v="CPPM-PR"/>
    <n v="710"/>
    <s v="CPQ 567 TMONE"/>
    <s v="P1"/>
    <m/>
    <d v="2023-09-25T00:00:00"/>
    <s v="sazrilanwar@tm.com.my"/>
    <n v="7570"/>
    <n v="138.27000000000001"/>
    <s v="Additional PO (SI/VO)"/>
    <s v="Manhole not found"/>
    <s v="TMone"/>
    <x v="1"/>
    <s v="NRP CP FTTH ADD BAT_C013 GERBANG ALAF RESTAURANTS - MCDONALD'S #395 BHP JALAN KEPONG (UNIFI)"/>
    <e v="#N/A"/>
    <e v="#N/A"/>
    <m/>
    <d v="2023-09-30T00:00:00"/>
    <s v="BAT"/>
    <s v="Network Contractor"/>
    <m/>
    <m/>
    <m/>
    <n v="3400039014"/>
    <m/>
    <s v="[{&quot;name&quot;:&quot;VO_BOQ_ ST-7UC-0303-TP_TMCA_231974 -latest-si_Sazril Anwar Bin Zul.pdf&quot;,&quot;link&quot;:&quot;https://tm365-my.sharepoint.com/personal/badruznasrin_basri_tm_com_my/Documents/Apps/Microsoft%20Forms/Request%20New%20PR/Question%202/VO_BOQ_%20ST-7UC-0303-TP_TMCA_231974%20-latest-si_Sazril%20Anwar%20Bin%20Zul.pdf&quot;,&quot;id&quot;:&quot;01KO5DXPTW3K72UAW2IRAKOIY53LPDXSVS&quot;,&quot;type&quot;:null,&quot;size&quot;:78181,&quot;referenceId&quot;:&quot;01KO5DXPXUPARRCS6LWRBYBWTUUM5DK5ER&quot;,&quot;driveId&quot;:&quot;b!GENIO6DB3UWzdulNK6evrT-LvdyhA0VIokS4fxAfqZJ9NS0deS_ETJs3VRRJUVZM&quot;,&quot;status&quot;:1,&quot;uploadSessionUrl&quot;:null},{&quot;name&quot;:&quot;PHOTO SURVEY VO -TMCA_231974_VO_Sazril Anwar Bin Zul.pdf&quot;,&quot;link&quot;:&quot;https://tm365-my.sharepoint.com/personal/badruznasrin_basri_tm_com_my/Documents/Apps/Microsoft%20Forms/Request%20New%20PR/Question%202/PHOTO%20SURVEY%20VO%20-TMCA_231974_VO_Sazril%20Anwar%20Bin%20Zul.pdf&quot;,&quot;id&quot;:&quot;01KO5DXPSWQKLVMD2U3JAKZIMQHWX2X3V7&quot;,&quot;type&quot;:null,&quot;size&quot;:4808579,&quot;referenceId&quot;:&quot;01KO5DXPXUPARRCS6LWRBYBWTUUM5DK5ER&quot;,&quot;driveId&quot;:&quot;b!GENIO6DB3UWzdulNK6evrT-LvdyhA0VIokS4fxAfqZJ9NS0deS_ETJs3VRRJUVZM&quot;,&quot;status&quot;:1,&quot;uploadSessionUrl&quot;:null}]"/>
    <m/>
    <m/>
    <m/>
    <m/>
    <m/>
    <m/>
    <m/>
    <m/>
    <m/>
    <m/>
    <m/>
    <m/>
    <m/>
    <m/>
  </r>
  <r>
    <n v="1247"/>
    <s v="Yuhaniz Binti Baidzawi"/>
    <s v="11.0 PO Issued"/>
    <d v="2023-10-03T00:00:00"/>
    <s v="PO Issued for TMNA/232688, for TMNA/232739 pending PA TOF budget"/>
    <s v="4902155155,4902155440"/>
    <s v="PRK"/>
    <m/>
    <s v="H5G2301279"/>
    <m/>
    <s v="TMNA/232688_TMNA/232739"/>
    <s v="DABAG0676"/>
    <m/>
    <m/>
    <s v="PRK-CGE-0109-TP"/>
    <m/>
    <m/>
    <n v="0"/>
    <s v="PO Issued"/>
    <e v="#REF!"/>
    <x v="0"/>
    <s v="CPQ-OCT"/>
    <n v="1"/>
    <s v="5G CPQ-OCT"/>
    <s v="P1"/>
    <m/>
    <d v="2023-09-25T00:00:00"/>
    <m/>
    <m/>
    <m/>
    <m/>
    <m/>
    <s v="TMG"/>
    <x v="0"/>
    <m/>
    <e v="#N/A"/>
    <e v="#N/A"/>
    <m/>
    <m/>
    <m/>
    <m/>
    <m/>
    <m/>
    <m/>
    <m/>
    <m/>
    <m/>
    <m/>
    <m/>
    <m/>
    <m/>
    <m/>
    <m/>
    <m/>
    <m/>
    <m/>
    <m/>
    <m/>
    <m/>
    <s v="DABAG0676_JLNKGPARIT21"/>
    <m/>
  </r>
  <r>
    <n v="1248"/>
    <s v="Ahmad Zaki Bin Harris"/>
    <s v="8.3 Queried(other) Please fill in Remark"/>
    <d v="2023-10-07T00:00:00"/>
    <s v="BoQ different Value but same Project No"/>
    <m/>
    <s v="PRK"/>
    <m/>
    <s v="H5G2301283"/>
    <m/>
    <s v="TMNA/232689_TMNA/232740"/>
    <s v="DAHPK0100"/>
    <m/>
    <m/>
    <s v="PRK-CGE-0110-TP/PRK-CGE-0111-TP"/>
    <m/>
    <m/>
    <n v="0"/>
    <s v="Queried - Require More Information From NeC/AND"/>
    <e v="#REF!"/>
    <x v="0"/>
    <s v="NOT IN LIST CPQ-OCT"/>
    <n v="2"/>
    <m/>
    <m/>
    <m/>
    <d v="2023-09-25T00:00:00"/>
    <m/>
    <m/>
    <m/>
    <m/>
    <m/>
    <s v="TMG"/>
    <x v="0"/>
    <m/>
    <e v="#N/A"/>
    <e v="#N/A"/>
    <m/>
    <m/>
    <m/>
    <m/>
    <m/>
    <m/>
    <m/>
    <m/>
    <m/>
    <m/>
    <m/>
    <m/>
    <m/>
    <m/>
    <m/>
    <m/>
    <m/>
    <m/>
    <m/>
    <m/>
    <m/>
    <m/>
    <m/>
    <m/>
  </r>
  <r>
    <n v="1249"/>
    <s v="Yuhaniz Binti Baidzawi"/>
    <s v="11.0 PO Issued"/>
    <d v="2023-10-10T00:00:00"/>
    <s v="PO ISSUED"/>
    <s v="4902155444"/>
    <s v="PRK"/>
    <m/>
    <s v="H5G2301195"/>
    <m/>
    <s v="TMNA/232665"/>
    <s v="DAKIN0290"/>
    <m/>
    <m/>
    <s v="PRK-TST-0145-TP_x000a_"/>
    <m/>
    <m/>
    <n v="0"/>
    <s v="PO Issued"/>
    <e v="#REF!"/>
    <x v="0"/>
    <s v="CPQ-OCT"/>
    <n v="3"/>
    <s v="5G CPQ-OCT"/>
    <s v="P3"/>
    <m/>
    <d v="2023-09-25T00:00:00"/>
    <m/>
    <m/>
    <m/>
    <m/>
    <m/>
    <s v="TMG"/>
    <x v="0"/>
    <m/>
    <e v="#N/A"/>
    <e v="#N/A"/>
    <m/>
    <m/>
    <m/>
    <m/>
    <m/>
    <m/>
    <m/>
    <m/>
    <m/>
    <m/>
    <m/>
    <m/>
    <m/>
    <m/>
    <m/>
    <m/>
    <m/>
    <m/>
    <m/>
    <m/>
    <m/>
    <m/>
    <s v="DAKIN0290_MEDANTSK"/>
    <m/>
  </r>
  <r>
    <n v="1250"/>
    <s v="Ahmad Zaki Bin Harris"/>
    <s v="11.0 PO Issued"/>
    <d v="2023-10-10T00:00:00"/>
    <s v="PO ISSUED"/>
    <s v="4902155447"/>
    <s v="PRK"/>
    <m/>
    <s v="H5G2301195"/>
    <m/>
    <s v="TMNA/232666"/>
    <s v="DAKIN0290"/>
    <m/>
    <m/>
    <s v="PRK-TST-0146-TP"/>
    <m/>
    <m/>
    <n v="0"/>
    <s v="PO Issued"/>
    <e v="#REF!"/>
    <x v="0"/>
    <s v="CPQ-OCT"/>
    <n v="4"/>
    <s v="5G CPQ-OCT"/>
    <s v="P3"/>
    <m/>
    <d v="2023-09-25T00:00:00"/>
    <m/>
    <m/>
    <m/>
    <m/>
    <m/>
    <s v="TMG"/>
    <x v="0"/>
    <m/>
    <e v="#N/A"/>
    <e v="#N/A"/>
    <m/>
    <m/>
    <m/>
    <m/>
    <m/>
    <m/>
    <m/>
    <m/>
    <m/>
    <m/>
    <m/>
    <m/>
    <m/>
    <m/>
    <m/>
    <m/>
    <m/>
    <m/>
    <m/>
    <m/>
    <m/>
    <m/>
    <s v="DAKIN0290_MEDANTSK"/>
    <m/>
  </r>
  <r>
    <n v="1251"/>
    <s v="Ahmad Zaki Bin Harris"/>
    <s v="11.0 PO Issued"/>
    <d v="2023-10-05T00:00:00"/>
    <s v="PAC Approved"/>
    <s v="4902154740"/>
    <s v="PRK"/>
    <m/>
    <s v="H5G2301197"/>
    <m/>
    <s v="TMNA/232663"/>
    <s v="DAKIN0352"/>
    <m/>
    <m/>
    <s v="PRK-TST-0148-TP"/>
    <m/>
    <m/>
    <n v="0"/>
    <s v="PO Issued"/>
    <e v="#REF!"/>
    <x v="0"/>
    <s v="CPQ-OCT"/>
    <n v="5"/>
    <s v="5G CPQ-OCT"/>
    <s v="P3"/>
    <m/>
    <d v="2023-09-25T00:00:00"/>
    <m/>
    <m/>
    <m/>
    <m/>
    <m/>
    <s v="TMG"/>
    <x v="0"/>
    <m/>
    <e v="#N/A"/>
    <e v="#N/A"/>
    <m/>
    <m/>
    <m/>
    <m/>
    <m/>
    <m/>
    <m/>
    <m/>
    <m/>
    <m/>
    <m/>
    <m/>
    <m/>
    <m/>
    <m/>
    <m/>
    <m/>
    <m/>
    <m/>
    <m/>
    <m/>
    <m/>
    <s v="DAKIN0352_LRG5"/>
    <m/>
  </r>
  <r>
    <n v="1252"/>
    <s v="Ahmad Zaki Bin Harris"/>
    <s v="11.0 PO Issued"/>
    <d v="2023-10-05T00:00:00"/>
    <s v="PAC Approved"/>
    <s v="4902154784"/>
    <s v="PRK"/>
    <m/>
    <s v="H5G2301197"/>
    <m/>
    <s v="TMNA/232664"/>
    <s v="DAKIN0352"/>
    <m/>
    <m/>
    <s v="PRK-TST-0147-TP"/>
    <m/>
    <m/>
    <n v="0"/>
    <s v="PO Issued"/>
    <e v="#REF!"/>
    <x v="0"/>
    <s v="CPQ-OCT"/>
    <n v="6"/>
    <s v="5G CPQ-OCT"/>
    <s v="P3"/>
    <m/>
    <d v="2023-09-25T00:00:00"/>
    <m/>
    <m/>
    <m/>
    <m/>
    <m/>
    <s v="TMG"/>
    <x v="0"/>
    <m/>
    <e v="#N/A"/>
    <e v="#N/A"/>
    <m/>
    <m/>
    <m/>
    <m/>
    <m/>
    <m/>
    <m/>
    <m/>
    <m/>
    <m/>
    <m/>
    <m/>
    <m/>
    <m/>
    <m/>
    <m/>
    <m/>
    <m/>
    <m/>
    <m/>
    <m/>
    <m/>
    <s v="DAKIN0352_LRG5"/>
    <m/>
  </r>
  <r>
    <n v="1253"/>
    <s v="Yuhaniz Binti Baidzawi"/>
    <s v="11.0 PO Issued"/>
    <d v="2023-10-09T00:00:00"/>
    <s v="PRK-SNR-0106-TP "/>
    <s v="4902155793"/>
    <s v="PRK"/>
    <m/>
    <s v="H5G2301139"/>
    <m/>
    <s v="TMNA/232648"/>
    <s v="DAMJG0596"/>
    <m/>
    <m/>
    <s v="PRK-SNR-0106-TP "/>
    <m/>
    <m/>
    <n v="0"/>
    <s v="PO Issued"/>
    <e v="#REF!"/>
    <x v="0"/>
    <s v="NOT IN LIST CPQ-OCT"/>
    <n v="7"/>
    <m/>
    <m/>
    <m/>
    <d v="2023-09-25T00:00:00"/>
    <m/>
    <m/>
    <m/>
    <m/>
    <m/>
    <s v="TMG"/>
    <x v="0"/>
    <m/>
    <e v="#N/A"/>
    <e v="#N/A"/>
    <m/>
    <m/>
    <m/>
    <m/>
    <m/>
    <m/>
    <m/>
    <m/>
    <m/>
    <m/>
    <m/>
    <m/>
    <m/>
    <m/>
    <m/>
    <m/>
    <m/>
    <m/>
    <m/>
    <m/>
    <m/>
    <m/>
    <m/>
    <m/>
  </r>
  <r>
    <n v="1254"/>
    <s v="Ahmad Zaki Bin Harris"/>
    <s v="11.0 PO Issued"/>
    <d v="2023-10-09T00:00:00"/>
    <s v="PRK-SNR-0107-TP "/>
    <s v="4902155846"/>
    <s v="PRK"/>
    <m/>
    <s v="H5G2301139"/>
    <m/>
    <s v="TMNA/232649"/>
    <s v="DAMJG0596"/>
    <m/>
    <m/>
    <s v="PRK-SNR-0107-TP "/>
    <m/>
    <m/>
    <n v="0"/>
    <s v="PO Issued"/>
    <e v="#REF!"/>
    <x v="0"/>
    <s v="NOT IN LIST CPQ-OCT"/>
    <n v="8"/>
    <m/>
    <m/>
    <m/>
    <d v="2023-09-25T00:00:00"/>
    <m/>
    <m/>
    <m/>
    <m/>
    <m/>
    <s v="TMG"/>
    <x v="0"/>
    <m/>
    <e v="#N/A"/>
    <e v="#N/A"/>
    <m/>
    <m/>
    <m/>
    <m/>
    <m/>
    <m/>
    <m/>
    <m/>
    <m/>
    <m/>
    <m/>
    <m/>
    <m/>
    <m/>
    <m/>
    <m/>
    <m/>
    <m/>
    <m/>
    <m/>
    <m/>
    <m/>
    <m/>
    <m/>
  </r>
  <r>
    <n v="1255"/>
    <s v="Yuhaniz Binti Baidzawi"/>
    <s v="10.1 PR Created"/>
    <d v="2023-10-10T00:00:00"/>
    <s v="PRK-SNR-0109-TP "/>
    <m/>
    <s v="PRK"/>
    <m/>
    <s v="H5G2301373"/>
    <m/>
    <s v="TMNA/232732"/>
    <s v="DAMJG0599"/>
    <m/>
    <m/>
    <s v="PRK-SNR-0109-TP "/>
    <m/>
    <m/>
    <n v="0"/>
    <s v="Pending PR Release"/>
    <e v="#REF!"/>
    <x v="0"/>
    <s v="NOT IN LIST CPQ-OCT"/>
    <n v="9"/>
    <m/>
    <m/>
    <m/>
    <d v="2023-09-25T00:00:00"/>
    <m/>
    <m/>
    <m/>
    <m/>
    <m/>
    <s v="TMG"/>
    <x v="0"/>
    <m/>
    <e v="#N/A"/>
    <e v="#N/A"/>
    <m/>
    <m/>
    <m/>
    <m/>
    <m/>
    <m/>
    <m/>
    <m/>
    <m/>
    <m/>
    <m/>
    <m/>
    <m/>
    <m/>
    <m/>
    <m/>
    <m/>
    <m/>
    <m/>
    <m/>
    <m/>
    <m/>
    <m/>
    <m/>
  </r>
  <r>
    <n v="1256"/>
    <s v="Yuhaniz Binti Baidzawi"/>
    <s v="10.1 PR Created"/>
    <d v="2023-10-10T00:00:00"/>
    <s v="PAC APPROVED"/>
    <m/>
    <s v="PRK"/>
    <m/>
    <s v="H5G2301373"/>
    <m/>
    <s v="TMNA/232733"/>
    <s v="DAMJG0599"/>
    <m/>
    <m/>
    <s v="PRK-SNR-0110-TP"/>
    <m/>
    <m/>
    <n v="0"/>
    <s v="Pending PR Release"/>
    <e v="#REF!"/>
    <x v="0"/>
    <s v="NOT IN LIST CPQ-OCT"/>
    <n v="10"/>
    <m/>
    <m/>
    <m/>
    <d v="2023-09-25T00:00:00"/>
    <m/>
    <m/>
    <m/>
    <m/>
    <m/>
    <s v="TMG"/>
    <x v="0"/>
    <s v="H5G FOC PR_F13 SPUR (12C) CSR DAMJG0599_JLNCHANGKATJERING_PANTAI REMIS"/>
    <e v="#N/A"/>
    <e v="#N/A"/>
    <m/>
    <m/>
    <m/>
    <m/>
    <m/>
    <m/>
    <m/>
    <m/>
    <m/>
    <m/>
    <m/>
    <m/>
    <m/>
    <m/>
    <m/>
    <m/>
    <m/>
    <m/>
    <m/>
    <m/>
    <m/>
    <m/>
    <m/>
    <m/>
  </r>
  <r>
    <n v="1257"/>
    <s v="Ahmad Zaki Bin Harris"/>
    <s v="11.0 PO Issued"/>
    <d v="2023-10-10T00:00:00"/>
    <s v="ADA PU YANG PERLU EXCLUDE DALAM BOQ (908144)"/>
    <s v="4902156025"/>
    <s v="PRK"/>
    <m/>
    <s v="H5G2301275"/>
    <m/>
    <s v="TMNA/232687"/>
    <s v="DBHSG0261"/>
    <m/>
    <m/>
    <s v="PRK-NXS-0061-TP "/>
    <m/>
    <m/>
    <n v="0"/>
    <s v="PO Issued"/>
    <e v="#REF!"/>
    <x v="0"/>
    <s v="NOT IN LIST CPQ-OCT"/>
    <n v="11"/>
    <m/>
    <m/>
    <m/>
    <d v="2023-09-25T00:00:00"/>
    <m/>
    <m/>
    <m/>
    <m/>
    <m/>
    <s v="TMG"/>
    <x v="0"/>
    <m/>
    <e v="#N/A"/>
    <e v="#N/A"/>
    <m/>
    <m/>
    <m/>
    <m/>
    <m/>
    <m/>
    <m/>
    <m/>
    <m/>
    <m/>
    <m/>
    <m/>
    <m/>
    <m/>
    <m/>
    <m/>
    <m/>
    <m/>
    <m/>
    <m/>
    <m/>
    <m/>
    <m/>
    <m/>
  </r>
  <r>
    <n v="1258"/>
    <s v="Muhammad Nur Haimi Bin Amdan"/>
    <s v="12. High Cost"/>
    <m/>
    <s v="27/9/23 - Status PAC review. State remarks high cost"/>
    <m/>
    <s v="SB"/>
    <m/>
    <m/>
    <m/>
    <s v="TMCA/231937"/>
    <s v="DBKLA0620"/>
    <m/>
    <m/>
    <m/>
    <m/>
    <m/>
    <n v="0"/>
    <s v="High Cost"/>
    <e v="#REF!"/>
    <x v="0"/>
    <s v="CPQ-OCT"/>
    <n v="12"/>
    <s v="5G CPQ-OCT"/>
    <s v="P3"/>
    <m/>
    <d v="2023-09-25T00:00:00"/>
    <m/>
    <m/>
    <m/>
    <m/>
    <m/>
    <s v="TMG"/>
    <x v="0"/>
    <m/>
    <e v="#N/A"/>
    <e v="#N/A"/>
    <m/>
    <m/>
    <m/>
    <m/>
    <m/>
    <m/>
    <m/>
    <m/>
    <m/>
    <m/>
    <m/>
    <m/>
    <m/>
    <m/>
    <m/>
    <m/>
    <m/>
    <m/>
    <m/>
    <m/>
    <m/>
    <m/>
    <s v="DBKLA0620_JLNBALAIRAYA2"/>
    <m/>
  </r>
  <r>
    <n v="1259"/>
    <s v="Mohd Shahfre Bin Sa'afie"/>
    <s v="11.0 PO Issued"/>
    <m/>
    <n v="4902155057"/>
    <s v="4902155057"/>
    <s v="SB"/>
    <m/>
    <m/>
    <m/>
    <s v="TMCA/232163"/>
    <s v="DBKLA1977"/>
    <m/>
    <m/>
    <s v="SB-HAR-0456-TP"/>
    <m/>
    <m/>
    <n v="0"/>
    <s v="PO Issued"/>
    <e v="#REF!"/>
    <x v="0"/>
    <s v="CPQ-OCT"/>
    <n v="13"/>
    <s v="5G CPQ-OCT"/>
    <s v="P1"/>
    <m/>
    <d v="2023-09-25T00:00:00"/>
    <m/>
    <m/>
    <m/>
    <m/>
    <m/>
    <s v="TMG"/>
    <x v="0"/>
    <m/>
    <e v="#N/A"/>
    <e v="#N/A"/>
    <m/>
    <m/>
    <m/>
    <m/>
    <m/>
    <m/>
    <m/>
    <m/>
    <m/>
    <m/>
    <m/>
    <m/>
    <m/>
    <m/>
    <m/>
    <m/>
    <m/>
    <m/>
    <m/>
    <m/>
    <m/>
    <m/>
    <s v="DBKLA1977_JLNKGLOMBONG1"/>
    <m/>
  </r>
  <r>
    <n v="1260"/>
    <s v="Mohd Nurazam Bin Mazlan"/>
    <s v="11.0 PO Issued"/>
    <m/>
    <n v="4902156015"/>
    <n v="4902156015"/>
    <s v="PJ"/>
    <m/>
    <s v="H5G2300903"/>
    <m/>
    <s v="TMCA/231915"/>
    <s v="DBPET0777"/>
    <s v="PAC2310860"/>
    <m/>
    <s v="PJ-EXT-1084-TP"/>
    <m/>
    <m/>
    <n v="0"/>
    <s v="PO Issued"/>
    <e v="#REF!"/>
    <x v="0"/>
    <s v="CPQ-OCT"/>
    <n v="14"/>
    <s v="5G CPQ-OCT"/>
    <s v="P3"/>
    <m/>
    <d v="2023-09-25T00:00:00"/>
    <m/>
    <m/>
    <m/>
    <m/>
    <m/>
    <s v="TMG"/>
    <x v="0"/>
    <s v="5G DNB DBPET0777_PERSIMPANGANJLN SWY F35-F36 SPUR (12C) TO DBPET0777 PERSIMPANGAN JALAN 19/1B"/>
    <e v="#N/A"/>
    <e v="#N/A"/>
    <m/>
    <m/>
    <m/>
    <m/>
    <m/>
    <m/>
    <m/>
    <m/>
    <m/>
    <m/>
    <m/>
    <s v="MUHAMMAD ANUAR BIN ABDULLAH"/>
    <s v="MUHAMAD FAISAL BIN MAT HUSSAIN"/>
    <m/>
    <s v="Exact Engineering"/>
    <m/>
    <m/>
    <m/>
    <m/>
    <m/>
    <m/>
    <m/>
    <s v="DBPET0777_PERSIMPANGANJLN"/>
    <n v="1003680788"/>
  </r>
  <r>
    <n v="1261"/>
    <s v="Ahmad Idrus Bin Abdul Talib"/>
    <s v="7.0 Pending TP Submission"/>
    <m/>
    <s v=""/>
    <m/>
    <s v="PJ"/>
    <m/>
    <s v="H5G2300903"/>
    <m/>
    <s v="TMCA/231916"/>
    <s v="DBPET0777"/>
    <s v="PAC2310860"/>
    <m/>
    <s v="PJ-EXT-1085-TP"/>
    <m/>
    <m/>
    <n v="0"/>
    <s v="Pending TP Submission"/>
    <e v="#REF!"/>
    <x v="0"/>
    <s v="CPQ-OCT"/>
    <n v="15"/>
    <s v="5G CPQ-OCT"/>
    <s v="P3"/>
    <m/>
    <d v="2023-09-25T00:00:00"/>
    <m/>
    <m/>
    <m/>
    <m/>
    <m/>
    <s v="TMG"/>
    <x v="0"/>
    <s v="5G DNB DBPET0777_PERSIMPANGANJLN SWY CWS M/TRENCHING 2W TO DNB CAB DBPET0777 PERSIMPANGAN JALAN 19/1B"/>
    <e v="#N/A"/>
    <e v="#N/A"/>
    <m/>
    <m/>
    <m/>
    <m/>
    <m/>
    <m/>
    <m/>
    <m/>
    <m/>
    <m/>
    <m/>
    <s v="MUHAMMAD ANUAR BIN ABDULLAH"/>
    <s v="MUHAMAD FAISAL BIN MAT HUSSAIN"/>
    <m/>
    <s v="Exact Engineering"/>
    <m/>
    <m/>
    <m/>
    <m/>
    <m/>
    <m/>
    <m/>
    <s v="DBPET0777_PERSIMPANGANJLN"/>
    <m/>
  </r>
  <r>
    <n v="1262"/>
    <s v="Ahmad Idrus Bin Abdul Talib"/>
    <s v="12. Not Required PO / LOR"/>
    <m/>
    <s v="No Budget. Order status KIV"/>
    <m/>
    <s v="MSC"/>
    <m/>
    <s v="H5G2206328"/>
    <m/>
    <s v="TMCA/230069"/>
    <s v="DBPET1021"/>
    <s v="PAC2300260"/>
    <m/>
    <s v="MSC-MNH-0098-TP"/>
    <m/>
    <m/>
    <n v="0"/>
    <s v="PO Issued / Not Require LOR"/>
    <e v="#REF!"/>
    <x v="0"/>
    <s v="NOT IN LIST CPQ-OCT"/>
    <n v="16"/>
    <m/>
    <m/>
    <m/>
    <d v="2023-09-25T00:00:00"/>
    <m/>
    <m/>
    <m/>
    <m/>
    <m/>
    <s v="TMG"/>
    <x v="0"/>
    <s v="DNB H5G TP FOC 12C USJ F11/F12 DBPET1021 SKSEAFIELD USJ"/>
    <e v="#N/A"/>
    <e v="#N/A"/>
    <m/>
    <m/>
    <m/>
    <m/>
    <m/>
    <m/>
    <m/>
    <m/>
    <m/>
    <m/>
    <m/>
    <m/>
    <m/>
    <m/>
    <m/>
    <m/>
    <m/>
    <m/>
    <m/>
    <m/>
    <m/>
    <m/>
    <m/>
    <m/>
  </r>
  <r>
    <n v="1263"/>
    <s v="Ahmad Idrus Bin Abdul Talib"/>
    <s v="12. Not Required PO / LOR"/>
    <m/>
    <s v="Budget RM25k.Order status KIV"/>
    <m/>
    <s v="MSC"/>
    <m/>
    <s v="H5G2206328"/>
    <m/>
    <s v="TMCA/230070"/>
    <s v="DBPET1021"/>
    <s v="PAC2300260"/>
    <m/>
    <s v="MSC-MNH-0099-TP"/>
    <m/>
    <m/>
    <n v="0"/>
    <s v="PO Issued / Not Require LOR"/>
    <e v="#REF!"/>
    <x v="0"/>
    <s v="NOT IN LIST CPQ-OCT"/>
    <n v="17"/>
    <m/>
    <m/>
    <m/>
    <d v="2023-09-25T00:00:00"/>
    <m/>
    <m/>
    <m/>
    <m/>
    <m/>
    <s v="TMG"/>
    <x v="0"/>
    <s v="DNB H5G CWS MICROTRENCHING 2W DBPET1021 SKSEAFIELD USJ"/>
    <e v="#N/A"/>
    <e v="#N/A"/>
    <m/>
    <m/>
    <m/>
    <m/>
    <m/>
    <m/>
    <m/>
    <m/>
    <m/>
    <m/>
    <m/>
    <m/>
    <m/>
    <m/>
    <m/>
    <m/>
    <m/>
    <m/>
    <m/>
    <m/>
    <m/>
    <m/>
    <m/>
    <m/>
  </r>
  <r>
    <n v="1264"/>
    <s v="Nor Alia Binti Ismail Khafidz"/>
    <s v="11.0 PO Issued"/>
    <m/>
    <s v="budget available. LOR approved. pending TP"/>
    <m/>
    <s v="MSC"/>
    <m/>
    <s v="H5G2301165"/>
    <m/>
    <s v="TMCA/232105"/>
    <s v="DBPET1040"/>
    <s v="PAC2312194"/>
    <m/>
    <s v="MSC-MAR-0012-TP"/>
    <m/>
    <m/>
    <n v="0"/>
    <s v="PO Issued"/>
    <e v="#REF!"/>
    <x v="0"/>
    <s v="CPQ-OCT"/>
    <n v="18"/>
    <s v="5G CPQ-OCT"/>
    <s v="P1"/>
    <m/>
    <d v="2023-09-25T00:00:00"/>
    <m/>
    <m/>
    <m/>
    <m/>
    <m/>
    <s v="TMG"/>
    <x v="0"/>
    <s v="DNB_HORIZON 5G_DBPET1040_JLNUSJ112_USJ"/>
    <e v="#N/A"/>
    <e v="#N/A"/>
    <m/>
    <m/>
    <m/>
    <m/>
    <m/>
    <m/>
    <m/>
    <n v="3400041574"/>
    <s v="MARIATI HOLDINGS SDN. BHD."/>
    <m/>
    <m/>
    <s v="wan hakimi"/>
    <s v="nik mohd hirzi"/>
    <m/>
    <s v="MARIATI HOLDINGS SDN. BHD."/>
    <m/>
    <m/>
    <m/>
    <m/>
    <m/>
    <m/>
    <m/>
    <s v="DBPET1040_JLNUSJ112"/>
    <m/>
  </r>
  <r>
    <n v="1265"/>
    <s v="Ahmad Idrus Bin Abdul Talib"/>
    <s v="12. Dropped by DNB"/>
    <m/>
    <s v="site Drop"/>
    <m/>
    <s v="MSC"/>
    <m/>
    <s v="H5G2202952"/>
    <m/>
    <s v="TMCA/220561"/>
    <s v="DBSEP1815"/>
    <s v="PAC2203068"/>
    <m/>
    <m/>
    <m/>
    <m/>
    <n v="0"/>
    <s v="Not Require PO"/>
    <e v="#REF!"/>
    <x v="0"/>
    <s v="CPQ-OCT"/>
    <n v="19"/>
    <s v="5G CPQ-OCT"/>
    <s v="P3"/>
    <m/>
    <d v="2023-09-25T00:00:00"/>
    <m/>
    <m/>
    <m/>
    <m/>
    <m/>
    <s v="TMG"/>
    <x v="0"/>
    <s v="DNB H5G FOC 12C CBJ F67/F68 DBSEP1815 MMU CHANSELLORY PARKING AREA"/>
    <e v="#N/A"/>
    <e v="#N/A"/>
    <m/>
    <m/>
    <m/>
    <m/>
    <m/>
    <m/>
    <m/>
    <m/>
    <m/>
    <m/>
    <m/>
    <m/>
    <m/>
    <m/>
    <m/>
    <m/>
    <m/>
    <m/>
    <m/>
    <m/>
    <m/>
    <m/>
    <s v="DBSEP1815_MMUPSRNNEWRON"/>
    <m/>
  </r>
  <r>
    <n v="1266"/>
    <s v="Ahmad Idrus Bin Abdul Talib"/>
    <s v="12. Dropped by DNB"/>
    <m/>
    <s v="site Drop"/>
    <m/>
    <s v="MSC"/>
    <m/>
    <s v="H5G2202952"/>
    <m/>
    <s v="TMCA/220562"/>
    <s v="DBSEP1815"/>
    <s v="PAC2203068"/>
    <m/>
    <m/>
    <m/>
    <m/>
    <n v="0"/>
    <s v="Not Require PO"/>
    <e v="#REF!"/>
    <x v="0"/>
    <s v="CPQ-OCT"/>
    <n v="20"/>
    <s v="5G CPQ-OCT"/>
    <s v="P3"/>
    <m/>
    <d v="2023-09-25T00:00:00"/>
    <m/>
    <m/>
    <m/>
    <m/>
    <m/>
    <s v="TMG"/>
    <x v="0"/>
    <s v="DNB H5G HDD 2W CBJ DBSEP1815 MMU CHANSELLORY PARKING AREA"/>
    <e v="#N/A"/>
    <e v="#N/A"/>
    <m/>
    <m/>
    <m/>
    <m/>
    <m/>
    <m/>
    <m/>
    <m/>
    <m/>
    <m/>
    <m/>
    <m/>
    <m/>
    <m/>
    <m/>
    <m/>
    <m/>
    <m/>
    <m/>
    <m/>
    <m/>
    <m/>
    <s v="DBSEP1815_MMUPSRNNEWRON"/>
    <m/>
  </r>
  <r>
    <n v="1267"/>
    <s v="Mohd Nurazam Bin Mazlan"/>
    <s v="11.0 PO Issued"/>
    <m/>
    <n v="4902154778"/>
    <s v="4902154778"/>
    <s v="PJ"/>
    <m/>
    <s v="H5G2301102"/>
    <m/>
    <s v="TMCA/232023"/>
    <s v="DBULG1448"/>
    <s v="PAC2311712"/>
    <m/>
    <s v="PJ-POW-0066-TP"/>
    <m/>
    <m/>
    <n v="0"/>
    <s v="PO Issued"/>
    <e v="#REF!"/>
    <x v="0"/>
    <s v="CPQ-OCT"/>
    <n v="21"/>
    <s v="5G CPQ-OCT"/>
    <s v="P3"/>
    <m/>
    <d v="2023-09-25T00:00:00"/>
    <m/>
    <m/>
    <m/>
    <m/>
    <m/>
    <s v="TMG"/>
    <x v="0"/>
    <s v="5G DNB DBULG1448 THURECORE SY F27_F28 KRISTALVILLA_SY"/>
    <e v="#N/A"/>
    <e v="#N/A"/>
    <m/>
    <m/>
    <m/>
    <m/>
    <m/>
    <m/>
    <m/>
    <m/>
    <s v="TLT POWER"/>
    <m/>
    <m/>
    <s v="ts. mohd faiez"/>
    <m/>
    <m/>
    <m/>
    <m/>
    <m/>
    <m/>
    <m/>
    <m/>
    <m/>
    <m/>
    <s v="DBULG1448_KRISTALVILLA"/>
    <n v="1003679517"/>
  </r>
  <r>
    <n v="1268"/>
    <s v="Mohd Nasharulhisham Bin Mohd Nasir"/>
    <s v="6.1 LOR Requested in Vprime"/>
    <m/>
    <s v="state req use this proj no to proceed onsite"/>
    <m/>
    <s v="ST"/>
    <m/>
    <m/>
    <m/>
    <s v="TMCA/232166"/>
    <s v="DBULG1599"/>
    <m/>
    <m/>
    <s v="ST-MIC-0324-TP"/>
    <m/>
    <m/>
    <n v="0"/>
    <s v="Pending Approval"/>
    <e v="#REF!"/>
    <x v="0"/>
    <s v="NOT IN LIST CPQ-OCT"/>
    <n v="22"/>
    <m/>
    <m/>
    <m/>
    <d v="2023-09-25T00:00:00"/>
    <m/>
    <m/>
    <m/>
    <m/>
    <m/>
    <s v="TMG"/>
    <x v="0"/>
    <m/>
    <e v="#N/A"/>
    <e v="#N/A"/>
    <m/>
    <m/>
    <m/>
    <m/>
    <m/>
    <m/>
    <m/>
    <m/>
    <m/>
    <m/>
    <m/>
    <m/>
    <m/>
    <m/>
    <m/>
    <m/>
    <m/>
    <m/>
    <m/>
    <m/>
    <m/>
    <m/>
    <m/>
    <m/>
  </r>
  <r>
    <n v="1269"/>
    <s v="Hasrul Nizam Bin Othman"/>
    <s v="11.0 PO Issued"/>
    <d v="2023-10-06T00:00:00"/>
    <s v="PO issued"/>
    <s v="4902155021"/>
    <s v="PHG"/>
    <m/>
    <m/>
    <m/>
    <s v="TMEA/230829"/>
    <s v="DCBER0101"/>
    <m/>
    <m/>
    <s v="PHG-MKA-0115-TP"/>
    <m/>
    <m/>
    <n v="0"/>
    <s v="PO Issued"/>
    <e v="#REF!"/>
    <x v="0"/>
    <s v="NOT IN LIST CPQ-OCT"/>
    <n v="23"/>
    <m/>
    <m/>
    <m/>
    <d v="2023-09-25T00:00:00"/>
    <m/>
    <m/>
    <m/>
    <m/>
    <m/>
    <s v="TMG"/>
    <x v="0"/>
    <m/>
    <e v="#N/A"/>
    <e v="#N/A"/>
    <m/>
    <m/>
    <m/>
    <m/>
    <m/>
    <m/>
    <m/>
    <m/>
    <m/>
    <m/>
    <m/>
    <m/>
    <m/>
    <m/>
    <m/>
    <m/>
    <m/>
    <m/>
    <m/>
    <m/>
    <m/>
    <m/>
    <m/>
    <m/>
  </r>
  <r>
    <n v="1270"/>
    <s v="Yuhaniz Binti Baidzawi"/>
    <s v="11.0 PO Issued"/>
    <d v="2023-10-03T00:00:00"/>
    <s v="PAC Approved"/>
    <s v="4902155160"/>
    <s v="PRK"/>
    <m/>
    <s v="H5G2301051"/>
    <m/>
    <s v="TMNA/232611"/>
    <s v="DCCAM0110"/>
    <m/>
    <m/>
    <s v="PRK-KBR-0074-TP"/>
    <m/>
    <m/>
    <n v="0"/>
    <s v="PO Issued"/>
    <e v="#REF!"/>
    <x v="0"/>
    <s v="CPQ-OCT"/>
    <n v="24"/>
    <s v="5G CPQ-OCT"/>
    <s v="P1"/>
    <m/>
    <d v="2023-09-25T00:00:00"/>
    <m/>
    <m/>
    <m/>
    <m/>
    <m/>
    <s v="TMG"/>
    <x v="0"/>
    <s v="H5G FOC CH_F24 SPUR (12C) CSR DCCAM0110_BRINCHANG_CH BRINCHANG"/>
    <e v="#N/A"/>
    <e v="#N/A"/>
    <m/>
    <m/>
    <m/>
    <m/>
    <m/>
    <m/>
    <m/>
    <m/>
    <m/>
    <m/>
    <m/>
    <m/>
    <m/>
    <m/>
    <m/>
    <m/>
    <m/>
    <m/>
    <m/>
    <m/>
    <m/>
    <m/>
    <s v="DCCAM0110_BRINCHANG"/>
    <m/>
  </r>
  <r>
    <n v="1271"/>
    <s v="Ahmad Zaki Bin Harris"/>
    <s v="11.0 PO Issued"/>
    <d v="2023-10-04T00:00:00"/>
    <s v="PAC Approved"/>
    <s v="4902155935"/>
    <s v="PRK"/>
    <m/>
    <s v="H5G2301051"/>
    <m/>
    <s v="TMNA/232612"/>
    <s v="DCCAM0110"/>
    <s v="PAC2312193"/>
    <m/>
    <s v="PRK-KBR-0076-TP"/>
    <m/>
    <m/>
    <n v="0"/>
    <s v="PO Issued"/>
    <e v="#REF!"/>
    <x v="0"/>
    <s v="CPQ-OCT"/>
    <n v="25"/>
    <s v="5G CPQ-OCT"/>
    <s v="P1"/>
    <m/>
    <d v="2023-09-25T00:00:00"/>
    <m/>
    <m/>
    <m/>
    <m/>
    <m/>
    <s v="TMG"/>
    <x v="0"/>
    <s v="H5G FOC CH_F24 SPUR (12C) CSR DCCAM0110_BRINCHANG_CH BRINCHANG"/>
    <e v="#N/A"/>
    <e v="#N/A"/>
    <m/>
    <m/>
    <m/>
    <m/>
    <m/>
    <m/>
    <m/>
    <m/>
    <m/>
    <m/>
    <m/>
    <m/>
    <m/>
    <m/>
    <m/>
    <m/>
    <m/>
    <m/>
    <m/>
    <m/>
    <m/>
    <m/>
    <s v="DCCAM0110_BRINCHANG"/>
    <m/>
  </r>
  <r>
    <n v="1272"/>
    <s v="Ahmad Zaki Bin Harris"/>
    <s v="12. Not Required PO / LOR"/>
    <m/>
    <s v="Not required LOR, both Leg cover by  TMNA/232523"/>
    <m/>
    <s v="PRK"/>
    <m/>
    <s v="H5G2300809"/>
    <m/>
    <s v="TMNA/232522"/>
    <s v="DCCAM0116"/>
    <m/>
    <m/>
    <m/>
    <m/>
    <m/>
    <n v="0"/>
    <s v="PO Issued / Not Require LOR"/>
    <e v="#REF!"/>
    <x v="0"/>
    <s v="CPQ-OCT"/>
    <n v="26"/>
    <s v="5G CPQ-OCT"/>
    <s v="P3"/>
    <m/>
    <d v="2023-09-25T00:00:00"/>
    <m/>
    <m/>
    <m/>
    <m/>
    <m/>
    <s v="TMG"/>
    <x v="0"/>
    <s v="H5G FOC CH_F25 SPUR (12C) CSR DCCAM0116_KUALATERLA_KGR KUALA TERLA"/>
    <e v="#N/A"/>
    <e v="#N/A"/>
    <m/>
    <m/>
    <m/>
    <m/>
    <m/>
    <m/>
    <m/>
    <m/>
    <m/>
    <m/>
    <m/>
    <m/>
    <m/>
    <m/>
    <m/>
    <m/>
    <m/>
    <m/>
    <m/>
    <m/>
    <m/>
    <m/>
    <s v="DCCAM0116_KUALATERLA"/>
    <m/>
  </r>
  <r>
    <n v="1273"/>
    <s v="Yuhaniz Binti Baidzawi"/>
    <s v="11.0 PO Issued"/>
    <d v="2023-10-03T00:00:00"/>
    <s v="PAC Approved"/>
    <s v="4902155199 Pending BoQ for 2nd Leg"/>
    <s v="PRK"/>
    <m/>
    <s v="H5G2300809"/>
    <m/>
    <s v="TMNA/232523"/>
    <s v="DCCAM0116"/>
    <m/>
    <m/>
    <s v="PRK-KBR-0075-TP"/>
    <m/>
    <m/>
    <n v="0"/>
    <s v="PO Issued"/>
    <e v="#REF!"/>
    <x v="0"/>
    <s v="CPQ-OCT"/>
    <n v="27"/>
    <s v="5G CPQ-OCT"/>
    <s v="P3"/>
    <m/>
    <d v="2023-09-25T00:00:00"/>
    <m/>
    <m/>
    <m/>
    <m/>
    <m/>
    <s v="TMG"/>
    <x v="0"/>
    <s v="H5G FOC CH_F25 SPUR (12C) CSR DCCAM0116_KUALATERLA_KGR KUALA TERLA"/>
    <e v="#N/A"/>
    <e v="#N/A"/>
    <m/>
    <m/>
    <m/>
    <m/>
    <m/>
    <m/>
    <m/>
    <m/>
    <m/>
    <m/>
    <m/>
    <m/>
    <m/>
    <m/>
    <m/>
    <m/>
    <m/>
    <m/>
    <m/>
    <m/>
    <m/>
    <m/>
    <s v="DCCAM0116_KUALATERLA"/>
    <m/>
  </r>
  <r>
    <n v="1274"/>
    <s v="Yuhaniz Binti Baidzawi"/>
    <s v="11.0 PO Issued"/>
    <d v="2023-10-04T00:00:00"/>
    <s v="PAC Approved"/>
    <s v="4902155129"/>
    <s v="PRK"/>
    <m/>
    <s v="H5G2300808"/>
    <m/>
    <s v="TMNA/232524"/>
    <s v="DCCAM0117"/>
    <m/>
    <m/>
    <s v="PRK-KBR-0068-TP"/>
    <m/>
    <m/>
    <n v="0"/>
    <s v="PO Issued"/>
    <e v="#REF!"/>
    <x v="0"/>
    <s v="CPQ-OCT"/>
    <n v="28"/>
    <s v="5G CPQ-OCT"/>
    <s v="P3"/>
    <m/>
    <d v="2023-09-25T00:00:00"/>
    <m/>
    <m/>
    <m/>
    <m/>
    <m/>
    <s v="TMG"/>
    <x v="0"/>
    <m/>
    <e v="#N/A"/>
    <e v="#N/A"/>
    <m/>
    <m/>
    <m/>
    <m/>
    <m/>
    <m/>
    <m/>
    <m/>
    <m/>
    <m/>
    <m/>
    <m/>
    <m/>
    <m/>
    <m/>
    <m/>
    <m/>
    <m/>
    <m/>
    <m/>
    <m/>
    <m/>
    <s v="DCCAM0117_TMNPINGGIRAN"/>
    <m/>
  </r>
  <r>
    <n v="1275"/>
    <s v="Yuhaniz Binti Baidzawi"/>
    <s v="11.0 PO Issued"/>
    <d v="2023-10-04T00:00:00"/>
    <s v="PAC Approved"/>
    <s v="4902155147"/>
    <s v="PRK"/>
    <m/>
    <s v="H5G2300808"/>
    <m/>
    <s v="TMNA/232525"/>
    <s v="DCCAM0117"/>
    <m/>
    <m/>
    <s v="PRK-KBR-0069-TP"/>
    <m/>
    <m/>
    <n v="0"/>
    <s v="PO Issued"/>
    <e v="#REF!"/>
    <x v="0"/>
    <s v="CPQ-OCT"/>
    <n v="29"/>
    <s v="5G CPQ-OCT"/>
    <s v="P3"/>
    <m/>
    <d v="2023-09-25T00:00:00"/>
    <m/>
    <m/>
    <m/>
    <m/>
    <m/>
    <s v="TMG"/>
    <x v="0"/>
    <m/>
    <e v="#N/A"/>
    <e v="#N/A"/>
    <m/>
    <m/>
    <m/>
    <m/>
    <m/>
    <m/>
    <m/>
    <m/>
    <m/>
    <m/>
    <m/>
    <m/>
    <m/>
    <m/>
    <m/>
    <m/>
    <m/>
    <m/>
    <m/>
    <m/>
    <m/>
    <m/>
    <s v="DCCAM0117_TMNPINGGIRAN"/>
    <m/>
  </r>
  <r>
    <n v="1276"/>
    <s v="Yuhaniz Binti Baidzawi"/>
    <s v="11.0 PO Issued"/>
    <d v="2023-10-07T00:00:00"/>
    <m/>
    <s v="4902155241"/>
    <s v="PRK"/>
    <m/>
    <s v="H5G2300908"/>
    <m/>
    <s v="TMNA/232566"/>
    <s v="DCCAM0123"/>
    <m/>
    <m/>
    <s v="PRK-SOL-0613-TP_x000a_"/>
    <m/>
    <m/>
    <n v="0"/>
    <s v="PO Issued"/>
    <e v="#REF!"/>
    <x v="0"/>
    <s v="CPQ-OCT"/>
    <n v="30"/>
    <s v="5G CPQ-OCT"/>
    <s v="P3"/>
    <m/>
    <d v="2023-09-25T00:00:00"/>
    <m/>
    <m/>
    <m/>
    <m/>
    <m/>
    <s v="TMG"/>
    <x v="0"/>
    <m/>
    <e v="#N/A"/>
    <e v="#N/A"/>
    <m/>
    <m/>
    <m/>
    <m/>
    <m/>
    <m/>
    <m/>
    <m/>
    <m/>
    <m/>
    <m/>
    <m/>
    <m/>
    <m/>
    <m/>
    <m/>
    <m/>
    <m/>
    <m/>
    <m/>
    <m/>
    <m/>
    <s v="DCCAM0123_JLNBANDAR"/>
    <m/>
  </r>
  <r>
    <n v="1277"/>
    <s v="Yuhaniz Binti Baidzawi"/>
    <s v="11.0 PO Issued"/>
    <d v="2023-10-07T00:00:00"/>
    <m/>
    <s v="4902155177"/>
    <s v="PRK"/>
    <m/>
    <s v="H5G2300908"/>
    <m/>
    <s v="TMNA/232567"/>
    <s v="DCCAM0123"/>
    <m/>
    <m/>
    <s v="PRK-SOL-0614-TP_x000a_"/>
    <m/>
    <m/>
    <n v="0"/>
    <s v="PO Issued"/>
    <e v="#REF!"/>
    <x v="0"/>
    <s v="CPQ-OCT"/>
    <n v="31"/>
    <s v="5G CPQ-OCT"/>
    <s v="P3"/>
    <m/>
    <d v="2023-09-25T00:00:00"/>
    <m/>
    <m/>
    <m/>
    <m/>
    <m/>
    <s v="TMG"/>
    <x v="0"/>
    <m/>
    <e v="#N/A"/>
    <e v="#N/A"/>
    <m/>
    <m/>
    <m/>
    <m/>
    <m/>
    <m/>
    <m/>
    <m/>
    <m/>
    <m/>
    <m/>
    <m/>
    <m/>
    <m/>
    <m/>
    <m/>
    <m/>
    <m/>
    <m/>
    <m/>
    <m/>
    <m/>
    <s v="DCCAM0123_JLNBANDAR"/>
    <m/>
  </r>
  <r>
    <n v="1278"/>
    <s v="Ahmad Zaki Bin Harris"/>
    <s v="11.0 PO Issued"/>
    <d v="2023-10-06T00:00:00"/>
    <s v="PRK-SOL-0616-TP "/>
    <s v="4902155053"/>
    <s v="PRK"/>
    <m/>
    <s v="H5G2301127"/>
    <m/>
    <s v="TMNA/232633"/>
    <s v="DCCAM0128"/>
    <m/>
    <m/>
    <s v="PRK-SOL-0616-TP_x000a_"/>
    <m/>
    <m/>
    <n v="0"/>
    <s v="PO Issued"/>
    <e v="#REF!"/>
    <x v="0"/>
    <s v="CPQ-OCT"/>
    <n v="32"/>
    <s v="5G CPQ-OCT"/>
    <s v="P3"/>
    <m/>
    <d v="2023-09-25T00:00:00"/>
    <m/>
    <m/>
    <m/>
    <m/>
    <m/>
    <s v="TMG"/>
    <x v="0"/>
    <m/>
    <e v="#N/A"/>
    <e v="#N/A"/>
    <m/>
    <m/>
    <m/>
    <m/>
    <m/>
    <m/>
    <m/>
    <m/>
    <m/>
    <m/>
    <m/>
    <m/>
    <m/>
    <m/>
    <m/>
    <m/>
    <m/>
    <m/>
    <m/>
    <m/>
    <m/>
    <m/>
    <s v="DCCAM0128_SUNGAIBERTAM"/>
    <m/>
  </r>
  <r>
    <n v="1279"/>
    <s v="Ahmad Zaki Bin Harris"/>
    <s v="11.0 PO Issued"/>
    <d v="2023-10-06T00:00:00"/>
    <s v="PRK-SOL-0615-TP "/>
    <s v="4902155038"/>
    <s v="PRK"/>
    <m/>
    <s v="H5G2301127"/>
    <m/>
    <s v="TMNA/232634"/>
    <s v="DCCAM0128"/>
    <m/>
    <m/>
    <s v="PRK-SOL-0615-TP_x000a_"/>
    <m/>
    <m/>
    <n v="0"/>
    <s v="PO Issued"/>
    <e v="#REF!"/>
    <x v="0"/>
    <s v="CPQ-OCT"/>
    <n v="33"/>
    <s v="5G CPQ-OCT"/>
    <s v="P3"/>
    <m/>
    <d v="2023-09-25T00:00:00"/>
    <m/>
    <m/>
    <m/>
    <m/>
    <m/>
    <s v="TMG"/>
    <x v="0"/>
    <m/>
    <e v="#N/A"/>
    <e v="#N/A"/>
    <m/>
    <m/>
    <m/>
    <m/>
    <m/>
    <m/>
    <m/>
    <m/>
    <m/>
    <m/>
    <m/>
    <m/>
    <m/>
    <m/>
    <m/>
    <m/>
    <m/>
    <m/>
    <m/>
    <m/>
    <m/>
    <m/>
    <s v="DCCAM0128_SUNGAIBERTAM"/>
    <m/>
  </r>
  <r>
    <n v="1280"/>
    <s v="Muhamad Zaini Bin Mahamad Sarip"/>
    <s v="11.0 PO Issued"/>
    <d v="2023-10-06T00:00:00"/>
    <s v="PO issued"/>
    <s v="4902155051"/>
    <s v="PHG"/>
    <m/>
    <m/>
    <m/>
    <s v="TMEA/230830"/>
    <s v="DCJER0141"/>
    <m/>
    <m/>
    <s v="PHG-MKA-0116-TP"/>
    <m/>
    <m/>
    <n v="0"/>
    <s v="PO Issued"/>
    <e v="#REF!"/>
    <x v="0"/>
    <s v="CPQ-OCT"/>
    <n v="34"/>
    <s v="5G CPQ-OCT"/>
    <s v="P1"/>
    <m/>
    <d v="2023-09-25T00:00:00"/>
    <m/>
    <m/>
    <m/>
    <m/>
    <m/>
    <s v="TMG"/>
    <x v="0"/>
    <m/>
    <e v="#N/A"/>
    <e v="#N/A"/>
    <m/>
    <m/>
    <m/>
    <m/>
    <m/>
    <m/>
    <m/>
    <m/>
    <m/>
    <m/>
    <m/>
    <m/>
    <m/>
    <m/>
    <m/>
    <m/>
    <m/>
    <m/>
    <m/>
    <m/>
    <m/>
    <m/>
    <s v="DCJER0141_JLNWOODLANDJAYA5"/>
    <m/>
  </r>
  <r>
    <n v="1281"/>
    <m/>
    <s v="6.1 LOR Requested in Vprime"/>
    <m/>
    <s v="LOR assigned"/>
    <m/>
    <s v="PHG"/>
    <m/>
    <m/>
    <m/>
    <s v="TMEA/231678"/>
    <s v="DCKTN0356"/>
    <m/>
    <m/>
    <s v="PHG-OCK-0259-TP"/>
    <m/>
    <m/>
    <n v="0"/>
    <s v="Pending Approval"/>
    <e v="#REF!"/>
    <x v="0"/>
    <s v="NOT IN LIST CPQ-OCT"/>
    <n v="35"/>
    <m/>
    <m/>
    <m/>
    <d v="2023-09-25T00:00:00"/>
    <m/>
    <m/>
    <m/>
    <m/>
    <m/>
    <s v="TMG"/>
    <x v="0"/>
    <m/>
    <e v="#N/A"/>
    <e v="#N/A"/>
    <m/>
    <m/>
    <m/>
    <m/>
    <m/>
    <m/>
    <m/>
    <m/>
    <m/>
    <m/>
    <m/>
    <m/>
    <m/>
    <m/>
    <m/>
    <m/>
    <m/>
    <m/>
    <m/>
    <m/>
    <m/>
    <m/>
    <m/>
    <m/>
  </r>
  <r>
    <n v="1282"/>
    <s v="Muhamad Zaini Bin Mahamad Sarip"/>
    <s v="11.0 PO Issued"/>
    <d v="2023-10-10T00:00:00"/>
    <s v="po issued"/>
    <n v="4902156012"/>
    <s v="PHG"/>
    <m/>
    <m/>
    <m/>
    <s v="TMEA/231679"/>
    <s v="DCKTN0809"/>
    <s v="PAC2312209"/>
    <m/>
    <s v="PHG-NRO-0191-TP"/>
    <m/>
    <m/>
    <n v="0"/>
    <s v="PO Issued"/>
    <e v="#REF!"/>
    <x v="0"/>
    <s v="CPQ-OCT"/>
    <n v="36"/>
    <s v="5G CPQ-OCT"/>
    <s v="P1"/>
    <m/>
    <d v="2023-09-25T00:00:00"/>
    <m/>
    <m/>
    <m/>
    <m/>
    <m/>
    <s v="TMG"/>
    <x v="0"/>
    <m/>
    <e v="#N/A"/>
    <e v="#N/A"/>
    <m/>
    <m/>
    <m/>
    <m/>
    <m/>
    <m/>
    <m/>
    <m/>
    <m/>
    <m/>
    <m/>
    <m/>
    <m/>
    <m/>
    <m/>
    <m/>
    <m/>
    <m/>
    <m/>
    <m/>
    <m/>
    <m/>
    <s v="DCKTN0809_JLNWANBAKAR"/>
    <m/>
  </r>
  <r>
    <n v="1283"/>
    <s v="Muhamad Zaini Bin Mahamad Sarip"/>
    <s v="11.0 PO Issued"/>
    <m/>
    <s v="need LOR. PAC pending en. zunaidi, en. farid dan en. hidzir. 9/10 SENT TO CPA"/>
    <s v="4902155911"/>
    <s v="KEL"/>
    <m/>
    <s v="H5G2301341"/>
    <m/>
    <s v="TMEA/236120"/>
    <s v="DDGUA0050"/>
    <s v="PAC2312221"/>
    <m/>
    <s v="KEL-GET-0759-TP"/>
    <m/>
    <m/>
    <n v="0"/>
    <s v="PO Issued"/>
    <e v="#REF!"/>
    <x v="0"/>
    <s v="CPQ-OCT"/>
    <n v="37"/>
    <s v="5G CPQ-OCT"/>
    <s v="P3"/>
    <m/>
    <d v="2023-09-25T00:00:00"/>
    <m/>
    <m/>
    <m/>
    <m/>
    <m/>
    <s v="TMG"/>
    <x v="0"/>
    <m/>
    <e v="#N/A"/>
    <e v="#N/A"/>
    <m/>
    <m/>
    <m/>
    <m/>
    <m/>
    <m/>
    <m/>
    <m/>
    <m/>
    <m/>
    <m/>
    <m/>
    <m/>
    <m/>
    <m/>
    <m/>
    <m/>
    <m/>
    <m/>
    <m/>
    <m/>
    <m/>
    <s v="DDGUA0050_BDRBARUGUAMUSANG"/>
    <m/>
  </r>
  <r>
    <n v="1284"/>
    <s v="Muhamad Zaini Bin Mahamad Sarip"/>
    <s v="7.0 Pending TP Submission"/>
    <m/>
    <s v="need LOR. PAC approved"/>
    <m/>
    <s v="KEL"/>
    <m/>
    <s v="H5G2301345"/>
    <m/>
    <s v="TMEA/236122"/>
    <s v="DDKBR0110"/>
    <m/>
    <m/>
    <s v="KEL-EDU-0106-TP"/>
    <m/>
    <m/>
    <n v="0"/>
    <s v="Pending TP Submission"/>
    <e v="#REF!"/>
    <x v="0"/>
    <s v="CPQ-OCT"/>
    <n v="38"/>
    <s v="5G CPQ-OCT"/>
    <s v="P3"/>
    <m/>
    <d v="2023-09-25T00:00:00"/>
    <m/>
    <m/>
    <m/>
    <m/>
    <m/>
    <s v="TMG"/>
    <x v="0"/>
    <m/>
    <e v="#N/A"/>
    <e v="#N/A"/>
    <m/>
    <m/>
    <m/>
    <m/>
    <m/>
    <m/>
    <m/>
    <m/>
    <m/>
    <m/>
    <m/>
    <m/>
    <m/>
    <m/>
    <m/>
    <m/>
    <m/>
    <m/>
    <m/>
    <m/>
    <m/>
    <m/>
    <s v="DDKBR0110_KGCHEMPAKA"/>
    <m/>
  </r>
  <r>
    <n v="1285"/>
    <s v="Muhamad Zaini Bin Mahamad Sarip"/>
    <s v="7.0 Pending TP Submission"/>
    <m/>
    <s v="need LOR. PAC approved"/>
    <m/>
    <s v="KEL"/>
    <m/>
    <s v="H5G2301347"/>
    <m/>
    <s v="TMEA/236119"/>
    <s v="DDKBR0186"/>
    <m/>
    <m/>
    <s v="KEL-MAT-0148-TP"/>
    <m/>
    <m/>
    <n v="0"/>
    <s v="Pending TP Submission"/>
    <e v="#REF!"/>
    <x v="0"/>
    <s v="CPQ-OCT"/>
    <n v="39"/>
    <s v="5G CPQ-OCT"/>
    <s v="P3"/>
    <m/>
    <d v="2023-09-25T00:00:00"/>
    <m/>
    <m/>
    <m/>
    <m/>
    <m/>
    <s v="TMG"/>
    <x v="0"/>
    <m/>
    <e v="#N/A"/>
    <e v="#N/A"/>
    <m/>
    <m/>
    <m/>
    <m/>
    <m/>
    <m/>
    <m/>
    <m/>
    <m/>
    <m/>
    <m/>
    <m/>
    <m/>
    <m/>
    <m/>
    <m/>
    <m/>
    <m/>
    <m/>
    <m/>
    <m/>
    <m/>
    <s v="DDKBR0186_LLNDARULNAIM"/>
    <m/>
  </r>
  <r>
    <n v="1286"/>
    <s v="Muhamad Zaini Bin Mahamad Sarip"/>
    <s v="11.0 PO Issued"/>
    <m/>
    <s v="dh ada LOR KEL-INT-0020-TP. "/>
    <s v="4902155481"/>
    <s v="KEL"/>
    <m/>
    <s v="H5G2300557"/>
    <m/>
    <s v="TMEA/236062"/>
    <s v="DDKBR0230"/>
    <m/>
    <m/>
    <s v="KEL-INT-0020-TP"/>
    <m/>
    <m/>
    <n v="0"/>
    <s v="PO Issued"/>
    <e v="#REF!"/>
    <x v="0"/>
    <s v="CPQ-OCT"/>
    <n v="40"/>
    <s v="5G CPQ-OCT"/>
    <s v="P3"/>
    <m/>
    <d v="2023-09-25T00:00:00"/>
    <m/>
    <m/>
    <m/>
    <m/>
    <m/>
    <s v="TMG"/>
    <x v="0"/>
    <m/>
    <e v="#N/A"/>
    <e v="#N/A"/>
    <m/>
    <m/>
    <m/>
    <m/>
    <m/>
    <m/>
    <m/>
    <m/>
    <m/>
    <m/>
    <m/>
    <m/>
    <m/>
    <m/>
    <m/>
    <m/>
    <m/>
    <m/>
    <m/>
    <m/>
    <m/>
    <m/>
    <s v="DDKBR0230_TMNPUSPAKOKLANAS"/>
    <m/>
  </r>
  <r>
    <n v="1287"/>
    <s v="Muhamad Zaini Bin Mahamad Sarip"/>
    <s v="7.0 Pending TP Submission"/>
    <m/>
    <s v="need LOR. PAC approved"/>
    <m/>
    <s v="KEL"/>
    <m/>
    <s v="H5G2301346"/>
    <m/>
    <s v="TMEA/236118"/>
    <s v="DDKKR0236"/>
    <m/>
    <m/>
    <s v="KEL-CAK-0330-TP"/>
    <m/>
    <m/>
    <n v="0"/>
    <s v="Pending TP Submission"/>
    <e v="#REF!"/>
    <x v="0"/>
    <s v="CPQ-OCT"/>
    <n v="41"/>
    <s v="5G CPQ-OCT"/>
    <s v="P3"/>
    <m/>
    <d v="2023-09-25T00:00:00"/>
    <m/>
    <m/>
    <m/>
    <m/>
    <m/>
    <s v="TMG"/>
    <x v="0"/>
    <m/>
    <e v="#N/A"/>
    <e v="#N/A"/>
    <m/>
    <m/>
    <m/>
    <m/>
    <m/>
    <m/>
    <m/>
    <m/>
    <m/>
    <m/>
    <m/>
    <m/>
    <m/>
    <m/>
    <m/>
    <m/>
    <m/>
    <m/>
    <m/>
    <m/>
    <m/>
    <m/>
    <s v="DDKKR0236_KUALAKRAIKELANTAN"/>
    <m/>
  </r>
  <r>
    <n v="1288"/>
    <s v="Muhamad Zaini Bin Mahamad Sarip"/>
    <s v="10.0 Sent to CPA for PR Creation"/>
    <m/>
    <s v="need LOR. Pending Approval En. Farid &amp; En. Hidzir. 10/10 sent to cpa"/>
    <m/>
    <s v="KEL"/>
    <m/>
    <s v="H5G2301344"/>
    <m/>
    <s v="TMEA/236123"/>
    <s v="DDTMR0403"/>
    <m/>
    <m/>
    <s v="KEL-MAJ-0850-TP"/>
    <m/>
    <m/>
    <n v="0"/>
    <s v="PR Creation"/>
    <e v="#REF!"/>
    <x v="0"/>
    <s v="CPQ-OCT"/>
    <n v="42"/>
    <s v="5G CPQ-OCT"/>
    <s v="P3"/>
    <m/>
    <d v="2023-09-25T00:00:00"/>
    <m/>
    <m/>
    <m/>
    <m/>
    <m/>
    <s v="TMG"/>
    <x v="0"/>
    <m/>
    <e v="#N/A"/>
    <e v="#N/A"/>
    <m/>
    <m/>
    <m/>
    <m/>
    <m/>
    <m/>
    <m/>
    <m/>
    <m/>
    <m/>
    <m/>
    <m/>
    <m/>
    <m/>
    <m/>
    <m/>
    <m/>
    <m/>
    <m/>
    <m/>
    <m/>
    <m/>
    <s v="DDTMR0403_KGIPOH"/>
    <m/>
  </r>
  <r>
    <n v="1289"/>
    <s v="Muhammad Hafizzuddin Bin Mohd Noor"/>
    <s v="11.0 PO Issued"/>
    <m/>
    <s v=""/>
    <m/>
    <s v="Johor Selatan"/>
    <m/>
    <m/>
    <m/>
    <s v="TMSA/231052"/>
    <s v="DJJBR0197"/>
    <m/>
    <m/>
    <s v="JS-KZK-0672-TP"/>
    <m/>
    <m/>
    <n v="0"/>
    <s v="PO Issued"/>
    <e v="#REF!"/>
    <x v="0"/>
    <s v="CPQ-OCT"/>
    <n v="43"/>
    <s v="5G CPQ-OCT"/>
    <s v="P2"/>
    <m/>
    <d v="2023-09-25T00:00:00"/>
    <m/>
    <m/>
    <m/>
    <m/>
    <m/>
    <s v="TMG"/>
    <x v="0"/>
    <m/>
    <e v="#N/A"/>
    <e v="#N/A"/>
    <m/>
    <m/>
    <m/>
    <m/>
    <m/>
    <m/>
    <m/>
    <m/>
    <m/>
    <m/>
    <m/>
    <m/>
    <m/>
    <m/>
    <m/>
    <m/>
    <m/>
    <m/>
    <m/>
    <m/>
    <m/>
    <m/>
    <s v="DJJBR0197_JLNHAJAHFATIMAH"/>
    <m/>
  </r>
  <r>
    <n v="1290"/>
    <s v="Muhammad Hafizzuddin Bin Mohd Noor"/>
    <s v="10.0 Sent to CPA for PR Creation"/>
    <m/>
    <s v=""/>
    <m/>
    <s v="Johor Selatan"/>
    <m/>
    <m/>
    <m/>
    <s v="TMSA/231382"/>
    <s v="DJJBR0197"/>
    <m/>
    <m/>
    <s v="JS-KZK-0671-TP /JS-KZK-0741-TP"/>
    <m/>
    <m/>
    <n v="0"/>
    <s v="PR Creation"/>
    <e v="#REF!"/>
    <x v="0"/>
    <s v="CPQ-OCT"/>
    <n v="44"/>
    <s v="5G CPQ-OCT"/>
    <s v="P2"/>
    <m/>
    <d v="2023-09-25T00:00:00"/>
    <m/>
    <m/>
    <m/>
    <m/>
    <m/>
    <s v="TMG"/>
    <x v="0"/>
    <m/>
    <e v="#N/A"/>
    <e v="#N/A"/>
    <m/>
    <m/>
    <m/>
    <m/>
    <m/>
    <m/>
    <m/>
    <m/>
    <m/>
    <m/>
    <m/>
    <m/>
    <m/>
    <m/>
    <m/>
    <m/>
    <m/>
    <m/>
    <m/>
    <m/>
    <m/>
    <m/>
    <s v="DJJBR0197_JLNHAJAHFATIMAH"/>
    <m/>
  </r>
  <r>
    <n v="1291"/>
    <s v="Muhammad Hafizzuddin Bin Mohd Noor"/>
    <s v="6.2 LOR Approved in Vprime"/>
    <m/>
    <s v=""/>
    <m/>
    <s v="Johor Selatan"/>
    <m/>
    <s v="X"/>
    <m/>
    <s v="TMSA/231684"/>
    <s v="DJJBR0718"/>
    <m/>
    <m/>
    <s v="JS-ANE-0225-TP"/>
    <m/>
    <m/>
    <n v="0"/>
    <s v="LOR Issued"/>
    <e v="#REF!"/>
    <x v="0"/>
    <s v="NOT IN LIST CPQ-OCT"/>
    <n v="45"/>
    <m/>
    <m/>
    <m/>
    <d v="2023-09-25T00:00:00"/>
    <m/>
    <m/>
    <m/>
    <m/>
    <m/>
    <s v="TMG"/>
    <x v="0"/>
    <m/>
    <e v="#N/A"/>
    <e v="#N/A"/>
    <m/>
    <m/>
    <m/>
    <m/>
    <m/>
    <m/>
    <m/>
    <m/>
    <m/>
    <m/>
    <m/>
    <m/>
    <m/>
    <m/>
    <m/>
    <m/>
    <m/>
    <m/>
    <m/>
    <m/>
    <m/>
    <m/>
    <m/>
    <m/>
  </r>
  <r>
    <n v="1292"/>
    <m/>
    <s v="12. Duplicate Request"/>
    <m/>
    <s v="DUPLICATE- remark by syarina proj. no. lama dr lis"/>
    <m/>
    <s v="Johor Selatan"/>
    <m/>
    <s v="H5G2203372"/>
    <m/>
    <s v="TMSA/223686"/>
    <s v="DJKLJ1237"/>
    <m/>
    <m/>
    <m/>
    <m/>
    <m/>
    <n v="0"/>
    <s v="PO Issued"/>
    <e v="#REF!"/>
    <x v="0"/>
    <s v="NOT IN LIST CPQ-OCT"/>
    <n v="46"/>
    <m/>
    <m/>
    <m/>
    <d v="2023-09-25T00:00:00"/>
    <m/>
    <m/>
    <m/>
    <m/>
    <m/>
    <s v="TMG"/>
    <x v="0"/>
    <m/>
    <e v="#N/A"/>
    <e v="#N/A"/>
    <m/>
    <m/>
    <m/>
    <m/>
    <m/>
    <m/>
    <m/>
    <m/>
    <m/>
    <m/>
    <m/>
    <m/>
    <m/>
    <m/>
    <m/>
    <m/>
    <m/>
    <m/>
    <m/>
    <m/>
    <m/>
    <m/>
    <s v="DJKLJ1237_JLNCENGALUTM"/>
    <m/>
  </r>
  <r>
    <n v="1293"/>
    <s v="Muhammad Hafizzuddin Bin Mohd Noor"/>
    <s v="6.2 LOR Approved in Vprime"/>
    <m/>
    <s v=""/>
    <m/>
    <s v="Johor Selatan"/>
    <m/>
    <s v="H5G2203372"/>
    <m/>
    <s v="TMSA/233330"/>
    <s v="DJKLJ1237"/>
    <m/>
    <m/>
    <s v="JS-SHA-0312-TP"/>
    <m/>
    <m/>
    <n v="0"/>
    <s v="LOR Issued"/>
    <e v="#REF!"/>
    <x v="0"/>
    <s v="NOT IN LIST CPQ-OCT"/>
    <n v="47"/>
    <m/>
    <m/>
    <m/>
    <d v="2023-09-25T00:00:00"/>
    <m/>
    <m/>
    <m/>
    <m/>
    <m/>
    <s v="TMG"/>
    <x v="0"/>
    <m/>
    <e v="#N/A"/>
    <e v="#N/A"/>
    <m/>
    <m/>
    <m/>
    <m/>
    <m/>
    <m/>
    <m/>
    <m/>
    <m/>
    <m/>
    <m/>
    <m/>
    <m/>
    <m/>
    <m/>
    <m/>
    <m/>
    <m/>
    <m/>
    <m/>
    <m/>
    <m/>
    <s v="DJKLJ1237_JLNCENGALUTM"/>
    <m/>
  </r>
  <r>
    <n v="1294"/>
    <m/>
    <s v="12. Duplicate Request"/>
    <m/>
    <s v="DUPLICATE- remark by syarina proj. no. lama dr lis"/>
    <m/>
    <s v="Johor Selatan"/>
    <m/>
    <s v="H5G2203717"/>
    <m/>
    <s v="TMSA/224024"/>
    <s v="DJKLJ1244"/>
    <m/>
    <m/>
    <m/>
    <m/>
    <m/>
    <n v="0"/>
    <s v="PO Issued"/>
    <e v="#REF!"/>
    <x v="0"/>
    <s v="NOT IN LIST CPQ-OCT"/>
    <n v="48"/>
    <m/>
    <m/>
    <m/>
    <d v="2023-09-25T00:00:00"/>
    <m/>
    <m/>
    <m/>
    <m/>
    <m/>
    <s v="TMG"/>
    <x v="0"/>
    <m/>
    <e v="#N/A"/>
    <e v="#N/A"/>
    <m/>
    <m/>
    <m/>
    <m/>
    <m/>
    <m/>
    <m/>
    <m/>
    <m/>
    <m/>
    <m/>
    <m/>
    <m/>
    <m/>
    <m/>
    <m/>
    <m/>
    <m/>
    <m/>
    <m/>
    <m/>
    <m/>
    <m/>
    <m/>
  </r>
  <r>
    <n v="1295"/>
    <s v="Muhammad Hafizzuddin Bin Mohd Noor"/>
    <s v="6.2 LOR Approved in Vprime"/>
    <m/>
    <s v=""/>
    <m/>
    <s v="Johor Selatan"/>
    <m/>
    <s v="H5G2203717"/>
    <m/>
    <s v="TMSA/233331"/>
    <m/>
    <m/>
    <m/>
    <s v="JS-SHA-0313-TP"/>
    <m/>
    <m/>
    <n v="0"/>
    <s v="LOR Issued"/>
    <e v="#REF!"/>
    <x v="0"/>
    <s v="NOT IN LIST CPQ-OCT"/>
    <n v="49"/>
    <m/>
    <m/>
    <m/>
    <d v="2023-09-25T00:00:00"/>
    <m/>
    <m/>
    <m/>
    <m/>
    <m/>
    <s v="TMG"/>
    <x v="0"/>
    <m/>
    <e v="#N/A"/>
    <e v="#N/A"/>
    <m/>
    <m/>
    <m/>
    <m/>
    <m/>
    <m/>
    <m/>
    <m/>
    <m/>
    <m/>
    <m/>
    <m/>
    <m/>
    <m/>
    <m/>
    <m/>
    <m/>
    <m/>
    <m/>
    <m/>
    <m/>
    <m/>
    <m/>
    <m/>
  </r>
  <r>
    <n v="1296"/>
    <m/>
    <s v="12. Duplicate Request"/>
    <m/>
    <s v="DUPLICATE- remark by syarina proj. no. lama dr lis"/>
    <m/>
    <s v="Johor Selatan"/>
    <m/>
    <s v="H5G2203703"/>
    <m/>
    <s v="TMSA/223999"/>
    <s v="DJKLJ1245"/>
    <m/>
    <m/>
    <m/>
    <m/>
    <m/>
    <n v="0"/>
    <s v="PO Issued"/>
    <e v="#REF!"/>
    <x v="0"/>
    <s v="NOT IN LIST CPQ-OCT"/>
    <n v="50"/>
    <m/>
    <m/>
    <m/>
    <d v="2023-09-25T00:00:00"/>
    <m/>
    <m/>
    <m/>
    <m/>
    <m/>
    <s v="TMG"/>
    <x v="0"/>
    <m/>
    <e v="#N/A"/>
    <e v="#N/A"/>
    <m/>
    <m/>
    <m/>
    <m/>
    <m/>
    <m/>
    <m/>
    <m/>
    <m/>
    <m/>
    <m/>
    <m/>
    <m/>
    <m/>
    <m/>
    <m/>
    <m/>
    <m/>
    <m/>
    <m/>
    <m/>
    <m/>
    <m/>
    <m/>
  </r>
  <r>
    <n v="1297"/>
    <s v="Muhammad Hafizzuddin Bin Mohd Noor"/>
    <s v="6.2 LOR Approved in Vprime"/>
    <m/>
    <s v=""/>
    <m/>
    <s v="Johor Selatan"/>
    <m/>
    <s v="H5G2203703"/>
    <m/>
    <s v="TMSA/233332"/>
    <m/>
    <m/>
    <m/>
    <s v="JS-SHA-0307-TP"/>
    <m/>
    <m/>
    <n v="0"/>
    <s v="LOR Issued"/>
    <e v="#REF!"/>
    <x v="0"/>
    <s v="NOT IN LIST CPQ-OCT"/>
    <n v="51"/>
    <m/>
    <m/>
    <m/>
    <d v="2023-09-25T00:00:00"/>
    <m/>
    <m/>
    <m/>
    <m/>
    <m/>
    <s v="TMG"/>
    <x v="0"/>
    <m/>
    <e v="#N/A"/>
    <e v="#N/A"/>
    <m/>
    <m/>
    <m/>
    <m/>
    <m/>
    <m/>
    <m/>
    <m/>
    <m/>
    <m/>
    <m/>
    <m/>
    <m/>
    <m/>
    <m/>
    <m/>
    <m/>
    <m/>
    <m/>
    <m/>
    <m/>
    <m/>
    <m/>
    <m/>
  </r>
  <r>
    <n v="1298"/>
    <m/>
    <s v="12. Duplicate Request"/>
    <m/>
    <s v="DUPLICATE- remark by syarina proj. no. lama dr lis"/>
    <m/>
    <s v="Johor Selatan"/>
    <m/>
    <s v="H5G2204275"/>
    <m/>
    <s v="TMSA/224388"/>
    <s v="DJKLJ1282"/>
    <m/>
    <m/>
    <m/>
    <m/>
    <m/>
    <n v="0"/>
    <s v="PO Issued"/>
    <e v="#REF!"/>
    <x v="0"/>
    <s v="NOT IN LIST CPQ-OCT"/>
    <n v="52"/>
    <m/>
    <m/>
    <m/>
    <d v="2023-09-25T00:00:00"/>
    <m/>
    <m/>
    <m/>
    <m/>
    <m/>
    <s v="TMG"/>
    <x v="0"/>
    <m/>
    <e v="#N/A"/>
    <e v="#N/A"/>
    <m/>
    <m/>
    <m/>
    <m/>
    <m/>
    <m/>
    <m/>
    <m/>
    <m/>
    <m/>
    <m/>
    <m/>
    <m/>
    <m/>
    <m/>
    <m/>
    <m/>
    <m/>
    <m/>
    <m/>
    <m/>
    <m/>
    <m/>
    <m/>
  </r>
  <r>
    <n v="1299"/>
    <s v="Muhammad Hafizzuddin Bin Mohd Noor"/>
    <s v="6.2 LOR Approved in Vprime"/>
    <m/>
    <s v=""/>
    <m/>
    <s v="Johor Selatan"/>
    <m/>
    <s v="H5G2204275"/>
    <m/>
    <s v="TMSA/233334"/>
    <s v="DJKLJ1282"/>
    <m/>
    <m/>
    <s v="JS-SHA-0308-TP"/>
    <m/>
    <m/>
    <n v="0"/>
    <s v="LOR Issued"/>
    <e v="#REF!"/>
    <x v="0"/>
    <s v="NOT IN LIST CPQ-OCT"/>
    <n v="53"/>
    <m/>
    <m/>
    <m/>
    <d v="2023-09-25T00:00:00"/>
    <m/>
    <m/>
    <m/>
    <m/>
    <m/>
    <s v="TMG"/>
    <x v="0"/>
    <m/>
    <e v="#N/A"/>
    <e v="#N/A"/>
    <m/>
    <m/>
    <m/>
    <m/>
    <m/>
    <m/>
    <m/>
    <m/>
    <m/>
    <m/>
    <m/>
    <m/>
    <m/>
    <m/>
    <m/>
    <m/>
    <m/>
    <m/>
    <m/>
    <m/>
    <m/>
    <m/>
    <s v="DJKLJ1282_KOLEJTUNRAZAKJLNMERBAU"/>
    <m/>
  </r>
  <r>
    <n v="1300"/>
    <m/>
    <s v="12. Duplicate Request"/>
    <m/>
    <s v="DUPLICATE- remark by syarina proj. no. lama dr lis"/>
    <m/>
    <s v="Johor Selatan"/>
    <m/>
    <s v="H5G2203295"/>
    <m/>
    <s v="TMSA/223642"/>
    <s v="DJKLJ1285"/>
    <m/>
    <m/>
    <m/>
    <m/>
    <m/>
    <n v="0"/>
    <s v="PO Issued"/>
    <e v="#REF!"/>
    <x v="0"/>
    <s v="NOT IN LIST CPQ-OCT"/>
    <n v="54"/>
    <m/>
    <m/>
    <m/>
    <d v="2023-09-25T00:00:00"/>
    <m/>
    <m/>
    <m/>
    <m/>
    <m/>
    <s v="TMG"/>
    <x v="0"/>
    <m/>
    <e v="#N/A"/>
    <e v="#N/A"/>
    <m/>
    <m/>
    <m/>
    <m/>
    <m/>
    <m/>
    <m/>
    <m/>
    <m/>
    <m/>
    <m/>
    <m/>
    <m/>
    <m/>
    <m/>
    <m/>
    <m/>
    <m/>
    <m/>
    <m/>
    <m/>
    <m/>
    <m/>
    <m/>
  </r>
  <r>
    <n v="1301"/>
    <s v="Muhammad Hafizzuddin Bin Mohd Noor"/>
    <s v="6.2 LOR Approved in Vprime"/>
    <m/>
    <s v=""/>
    <m/>
    <s v="Johor Selatan"/>
    <m/>
    <s v="H5G2203295"/>
    <m/>
    <s v="TMSA/233335"/>
    <s v="DJKLJ1285"/>
    <m/>
    <m/>
    <s v="JS-SHA-0309-TP"/>
    <m/>
    <m/>
    <n v="0"/>
    <s v="LOR Issued"/>
    <e v="#REF!"/>
    <x v="0"/>
    <s v="NOT IN LIST CPQ-OCT"/>
    <n v="55"/>
    <m/>
    <m/>
    <m/>
    <d v="2023-09-25T00:00:00"/>
    <m/>
    <m/>
    <m/>
    <m/>
    <m/>
    <s v="TMG"/>
    <x v="0"/>
    <m/>
    <e v="#N/A"/>
    <e v="#N/A"/>
    <m/>
    <m/>
    <m/>
    <m/>
    <m/>
    <m/>
    <m/>
    <m/>
    <m/>
    <m/>
    <m/>
    <m/>
    <m/>
    <m/>
    <m/>
    <m/>
    <m/>
    <m/>
    <m/>
    <m/>
    <m/>
    <m/>
    <m/>
    <m/>
  </r>
  <r>
    <n v="1302"/>
    <s v="Muhammad Hafizzuddin Bin Mohd Noor"/>
    <s v="11.0 PO Issued"/>
    <m/>
    <s v=""/>
    <m/>
    <s v="Johor Selatan"/>
    <m/>
    <m/>
    <m/>
    <s v="TMSA/232879"/>
    <s v="DJKLJ1290"/>
    <m/>
    <m/>
    <s v="JS-JAK-0122-TP"/>
    <m/>
    <m/>
    <n v="0"/>
    <s v="PO Issued"/>
    <e v="#REF!"/>
    <x v="0"/>
    <s v="CPQ-OCT"/>
    <n v="56"/>
    <m/>
    <m/>
    <m/>
    <d v="2023-09-25T00:00:00"/>
    <m/>
    <m/>
    <m/>
    <m/>
    <m/>
    <s v="TMG"/>
    <x v="0"/>
    <m/>
    <e v="#N/A"/>
    <e v="#N/A"/>
    <m/>
    <m/>
    <m/>
    <m/>
    <m/>
    <m/>
    <m/>
    <m/>
    <m/>
    <m/>
    <m/>
    <m/>
    <m/>
    <m/>
    <m/>
    <m/>
    <m/>
    <m/>
    <m/>
    <m/>
    <m/>
    <m/>
    <s v="DJKLJ1290_JLNBUNGADAHLIA3"/>
    <m/>
  </r>
  <r>
    <n v="1303"/>
    <m/>
    <s v="12. Duplicate Request"/>
    <m/>
    <s v="DUPLICATE- remark by syarina proj. no. lama dr lis"/>
    <m/>
    <s v="Johor Selatan"/>
    <m/>
    <s v="H5G2204104"/>
    <m/>
    <s v="TMSA/224395"/>
    <s v="DJKLJ1295"/>
    <m/>
    <m/>
    <m/>
    <m/>
    <m/>
    <n v="0"/>
    <s v="PO Issued"/>
    <e v="#REF!"/>
    <x v="0"/>
    <s v="NOT IN LIST CPQ-OCT"/>
    <n v="57"/>
    <m/>
    <m/>
    <m/>
    <d v="2023-09-25T00:00:00"/>
    <m/>
    <m/>
    <m/>
    <m/>
    <m/>
    <s v="TMG"/>
    <x v="0"/>
    <m/>
    <e v="#N/A"/>
    <e v="#N/A"/>
    <m/>
    <m/>
    <m/>
    <m/>
    <m/>
    <m/>
    <m/>
    <m/>
    <m/>
    <m/>
    <m/>
    <m/>
    <m/>
    <m/>
    <m/>
    <m/>
    <m/>
    <m/>
    <m/>
    <m/>
    <m/>
    <m/>
    <m/>
    <m/>
  </r>
  <r>
    <n v="1304"/>
    <s v="Muhammad Hafizzuddin Bin Mohd Noor"/>
    <s v="6.2 LOR Approved in Vprime"/>
    <m/>
    <s v=""/>
    <m/>
    <s v="Johor Selatan"/>
    <m/>
    <s v="H5G2204104"/>
    <m/>
    <s v="TMSA/233337"/>
    <s v="DJKLJ1295"/>
    <m/>
    <m/>
    <s v="JS-SHA-0310-TP"/>
    <m/>
    <m/>
    <n v="0"/>
    <s v="LOR Issued"/>
    <e v="#REF!"/>
    <x v="0"/>
    <s v="NOT IN LIST CPQ-OCT"/>
    <n v="58"/>
    <m/>
    <m/>
    <m/>
    <d v="2023-09-25T00:00:00"/>
    <m/>
    <m/>
    <m/>
    <m/>
    <m/>
    <s v="TMG"/>
    <x v="0"/>
    <m/>
    <e v="#N/A"/>
    <e v="#N/A"/>
    <m/>
    <m/>
    <m/>
    <m/>
    <m/>
    <m/>
    <m/>
    <m/>
    <m/>
    <m/>
    <m/>
    <m/>
    <m/>
    <m/>
    <m/>
    <m/>
    <m/>
    <m/>
    <m/>
    <m/>
    <m/>
    <m/>
    <m/>
    <m/>
  </r>
  <r>
    <n v="1305"/>
    <m/>
    <s v="12. Duplicate Request"/>
    <m/>
    <s v="DUPLICATE- remark by syarina proj. no. lama dr lis"/>
    <m/>
    <s v="Johor Selatan"/>
    <m/>
    <s v="H5G2203505"/>
    <m/>
    <s v="TMSA/224026"/>
    <s v="DJKLJ1300"/>
    <m/>
    <m/>
    <m/>
    <m/>
    <m/>
    <n v="0"/>
    <s v="PO Issued"/>
    <e v="#REF!"/>
    <x v="0"/>
    <s v="NOT IN LIST CPQ-OCT"/>
    <n v="59"/>
    <m/>
    <m/>
    <m/>
    <d v="2023-09-25T00:00:00"/>
    <m/>
    <m/>
    <m/>
    <m/>
    <m/>
    <s v="TMG"/>
    <x v="0"/>
    <m/>
    <e v="#N/A"/>
    <e v="#N/A"/>
    <m/>
    <m/>
    <m/>
    <m/>
    <m/>
    <m/>
    <m/>
    <m/>
    <m/>
    <m/>
    <m/>
    <m/>
    <m/>
    <m/>
    <m/>
    <m/>
    <m/>
    <m/>
    <m/>
    <m/>
    <m/>
    <m/>
    <m/>
    <m/>
  </r>
  <r>
    <n v="1306"/>
    <s v="Muhammad Hafizzuddin Bin Mohd Noor"/>
    <s v="6.2 LOR Approved in Vprime"/>
    <m/>
    <s v=""/>
    <m/>
    <s v="Johor Selatan"/>
    <m/>
    <s v="H5G2203505"/>
    <m/>
    <s v="TMSA/233338"/>
    <s v="DJKLJ1300"/>
    <m/>
    <m/>
    <s v="JS-SHA-0311-TP"/>
    <m/>
    <m/>
    <n v="0"/>
    <s v="LOR Issued"/>
    <e v="#REF!"/>
    <x v="0"/>
    <s v="NOT IN LIST CPQ-OCT"/>
    <n v="60"/>
    <m/>
    <m/>
    <m/>
    <d v="2023-09-25T00:00:00"/>
    <m/>
    <m/>
    <m/>
    <m/>
    <m/>
    <s v="TMG"/>
    <x v="0"/>
    <m/>
    <e v="#N/A"/>
    <e v="#N/A"/>
    <m/>
    <m/>
    <m/>
    <m/>
    <m/>
    <m/>
    <m/>
    <m/>
    <m/>
    <m/>
    <m/>
    <m/>
    <m/>
    <m/>
    <m/>
    <m/>
    <m/>
    <m/>
    <m/>
    <m/>
    <m/>
    <m/>
    <m/>
    <m/>
  </r>
  <r>
    <n v="1307"/>
    <s v="Mahmud Bin Zakaria"/>
    <s v="11.0 PO Issued"/>
    <m/>
    <s v="submit to create PR"/>
    <m/>
    <s v="JU"/>
    <m/>
    <m/>
    <m/>
    <s v="TMSA/233227"/>
    <s v="DJKLU0827"/>
    <m/>
    <m/>
    <s v="JU-KZK-0683-TP"/>
    <m/>
    <m/>
    <n v="0"/>
    <s v="PO Issued"/>
    <e v="#REF!"/>
    <x v="0"/>
    <s v="CPQ-OCT"/>
    <n v="61"/>
    <s v="5G CPQ-OCT"/>
    <s v="P2"/>
    <m/>
    <d v="2023-09-25T00:00:00"/>
    <m/>
    <m/>
    <m/>
    <m/>
    <m/>
    <s v="TMG"/>
    <x v="0"/>
    <m/>
    <e v="#N/A"/>
    <e v="#N/A"/>
    <m/>
    <m/>
    <m/>
    <m/>
    <m/>
    <m/>
    <m/>
    <m/>
    <m/>
    <m/>
    <m/>
    <m/>
    <m/>
    <m/>
    <m/>
    <m/>
    <m/>
    <m/>
    <m/>
    <m/>
    <m/>
    <m/>
    <s v="DJKLU0827_JLNBATUPAHAT"/>
    <m/>
  </r>
  <r>
    <n v="1308"/>
    <s v="Muhammad Hafizzuddin Bin Mohd Noor"/>
    <s v="7.0 Pending TP Submission"/>
    <m/>
    <s v="customer issue, internal ducting in side RAPID PENGERANG under petronas. pending consent from PETRONAS"/>
    <m/>
    <s v="Johor Selatan"/>
    <m/>
    <s v="H5G2301104"/>
    <m/>
    <s v="TMSA/232974"/>
    <s v="DJKTT0869"/>
    <s v="PAC2312575"/>
    <m/>
    <s v="JS-ELC-0107-TP"/>
    <m/>
    <m/>
    <n v="0"/>
    <s v="Pending TP Submission"/>
    <e v="#REF!"/>
    <x v="0"/>
    <s v="CPQ-OCT"/>
    <n v="62"/>
    <s v="5G CPQ-OCT"/>
    <s v="P1"/>
    <m/>
    <d v="2023-09-25T00:00:00"/>
    <m/>
    <m/>
    <m/>
    <m/>
    <m/>
    <s v="TMG"/>
    <x v="0"/>
    <m/>
    <e v="#N/A"/>
    <e v="#N/A"/>
    <m/>
    <m/>
    <m/>
    <m/>
    <m/>
    <m/>
    <m/>
    <m/>
    <m/>
    <m/>
    <m/>
    <m/>
    <m/>
    <m/>
    <m/>
    <m/>
    <m/>
    <m/>
    <m/>
    <m/>
    <m/>
    <m/>
    <s v="MSJDALFALAHPETRONASRAPID"/>
    <m/>
  </r>
  <r>
    <n v="1309"/>
    <s v="Muhammad Hafizzuddin Bin Mohd Noor"/>
    <s v="6.2 LOR Approved in Vprime"/>
    <m/>
    <s v="Pending PAC"/>
    <m/>
    <s v="Johor Selatan"/>
    <m/>
    <m/>
    <m/>
    <s v="TMSA/233325"/>
    <s v="DJKTT0870"/>
    <m/>
    <m/>
    <s v="JS-ELC-0105-TP"/>
    <m/>
    <m/>
    <n v="0"/>
    <s v="LOR Issued"/>
    <e v="#REF!"/>
    <x v="0"/>
    <s v="NOT IN LIST CPQ-OCT"/>
    <n v="63"/>
    <m/>
    <m/>
    <m/>
    <d v="2023-09-25T00:00:00"/>
    <m/>
    <m/>
    <m/>
    <m/>
    <m/>
    <s v="TMG"/>
    <x v="0"/>
    <m/>
    <e v="#N/A"/>
    <e v="#N/A"/>
    <m/>
    <m/>
    <m/>
    <m/>
    <m/>
    <m/>
    <m/>
    <m/>
    <m/>
    <m/>
    <m/>
    <m/>
    <m/>
    <m/>
    <m/>
    <m/>
    <m/>
    <m/>
    <m/>
    <m/>
    <m/>
    <m/>
    <m/>
    <m/>
  </r>
  <r>
    <n v="1310"/>
    <s v="Muhammad Hafizzuddin Bin Mohd Noor"/>
    <s v="11.0 PO Issued"/>
    <m/>
    <s v=""/>
    <m/>
    <s v="Johor Selatan"/>
    <m/>
    <m/>
    <m/>
    <s v="TMSA/233327"/>
    <s v="DJKTT0890"/>
    <m/>
    <m/>
    <s v="JS-KNB-0024-TP"/>
    <m/>
    <m/>
    <n v="0"/>
    <s v="PO Issued"/>
    <e v="#REF!"/>
    <x v="0"/>
    <s v="CPQ-OCT"/>
    <n v="64"/>
    <s v="5G CPQ-OCT"/>
    <s v="P1"/>
    <m/>
    <d v="2023-09-25T00:00:00"/>
    <m/>
    <m/>
    <m/>
    <m/>
    <m/>
    <s v="TMG"/>
    <x v="0"/>
    <m/>
    <e v="#N/A"/>
    <e v="#N/A"/>
    <m/>
    <m/>
    <m/>
    <m/>
    <m/>
    <m/>
    <m/>
    <m/>
    <m/>
    <m/>
    <m/>
    <m/>
    <m/>
    <m/>
    <m/>
    <m/>
    <m/>
    <m/>
    <m/>
    <m/>
    <m/>
    <m/>
    <s v="DJKTT0890_BTANAM"/>
    <m/>
  </r>
  <r>
    <n v="1311"/>
    <s v="Muhammad Hafizzuddin Bin Mohd Noor"/>
    <s v="6.2 LOR Approved in Vprime"/>
    <m/>
    <s v=""/>
    <m/>
    <s v="Johor Selatan"/>
    <m/>
    <m/>
    <m/>
    <s v="TMSA/233321"/>
    <s v="DJKTT0898"/>
    <m/>
    <m/>
    <s v="JS-CAD-0173-TP"/>
    <m/>
    <m/>
    <n v="0"/>
    <s v="LOR Issued"/>
    <e v="#REF!"/>
    <x v="0"/>
    <s v="NOT IN LIST CPQ-OCT"/>
    <n v="65"/>
    <m/>
    <m/>
    <m/>
    <d v="2023-09-25T00:00:00"/>
    <m/>
    <m/>
    <m/>
    <m/>
    <m/>
    <s v="TMG"/>
    <x v="0"/>
    <m/>
    <e v="#N/A"/>
    <e v="#N/A"/>
    <m/>
    <m/>
    <m/>
    <m/>
    <m/>
    <m/>
    <m/>
    <m/>
    <m/>
    <m/>
    <m/>
    <m/>
    <m/>
    <m/>
    <m/>
    <m/>
    <m/>
    <m/>
    <m/>
    <m/>
    <m/>
    <m/>
    <m/>
    <m/>
  </r>
  <r>
    <n v="1312"/>
    <s v="Muhammad Hafizzuddin Bin Mohd Noor"/>
    <s v="6.2 LOR Approved in Vprime"/>
    <m/>
    <s v="Pending PAC"/>
    <m/>
    <s v="Johor Selatan"/>
    <m/>
    <m/>
    <m/>
    <s v="TMSA/233324"/>
    <s v="DJKTT0941"/>
    <m/>
    <m/>
    <s v="JS-ELC-0106-TP"/>
    <m/>
    <m/>
    <n v="0"/>
    <s v="LOR Issued"/>
    <e v="#REF!"/>
    <x v="0"/>
    <s v="NOT IN LIST CPQ-OCT"/>
    <n v="66"/>
    <m/>
    <m/>
    <m/>
    <d v="2023-09-25T00:00:00"/>
    <m/>
    <m/>
    <m/>
    <m/>
    <m/>
    <s v="TMG"/>
    <x v="0"/>
    <m/>
    <e v="#N/A"/>
    <e v="#N/A"/>
    <m/>
    <m/>
    <m/>
    <m/>
    <m/>
    <m/>
    <m/>
    <m/>
    <m/>
    <m/>
    <m/>
    <m/>
    <m/>
    <m/>
    <m/>
    <m/>
    <m/>
    <m/>
    <m/>
    <m/>
    <m/>
    <m/>
    <m/>
    <m/>
  </r>
  <r>
    <n v="1313"/>
    <s v="Ahmad Zaki Bin Harris"/>
    <s v="11.0 PO Issued"/>
    <m/>
    <m/>
    <s v="4902155077"/>
    <s v="KD/PL"/>
    <m/>
    <s v="H5G2301330"/>
    <m/>
    <s v="TMNA/232729"/>
    <s v="DKKMD0163"/>
    <s v="PAC2312567"/>
    <m/>
    <s v="KD/PL-RAZ-0605-TP"/>
    <m/>
    <m/>
    <n v="0"/>
    <s v="PO Issued"/>
    <e v="#REF!"/>
    <x v="0"/>
    <s v="CPQ-OCT"/>
    <n v="67"/>
    <s v="5G CPQ-OCT"/>
    <s v="P1"/>
    <m/>
    <d v="2023-09-25T00:00:00"/>
    <m/>
    <m/>
    <m/>
    <m/>
    <m/>
    <s v="TMG"/>
    <x v="0"/>
    <s v="H5G_FOC SP F56_F57 CSR DKKMD0163_JLNBUKITPUTERI"/>
    <e v="#N/A"/>
    <e v="#N/A"/>
    <m/>
    <m/>
    <m/>
    <m/>
    <m/>
    <m/>
    <m/>
    <m/>
    <m/>
    <m/>
    <m/>
    <m/>
    <m/>
    <m/>
    <m/>
    <m/>
    <m/>
    <m/>
    <m/>
    <m/>
    <m/>
    <m/>
    <s v="DKKMD0163_JLNBUKITPUTERI"/>
    <m/>
  </r>
  <r>
    <n v="1314"/>
    <s v="Mohd Azrul Nizam Bin Aziz"/>
    <s v="11.0 PO Issued"/>
    <m/>
    <s v="PAC Approved"/>
    <s v="4902154153"/>
    <s v="KD/PL"/>
    <m/>
    <s v="H5G2301400"/>
    <m/>
    <s v="TMNA/232728"/>
    <s v="DKKMD0239"/>
    <s v="PAC2312374"/>
    <m/>
    <s v="KD/PL-AGG-0436-TP_x000a_"/>
    <m/>
    <m/>
    <n v="0"/>
    <s v="PO Issued"/>
    <e v="#REF!"/>
    <x v="0"/>
    <s v="CPQ-OCT"/>
    <n v="68"/>
    <s v="5G CPQ-OCT"/>
    <s v="P1"/>
    <m/>
    <d v="2023-09-25T00:00:00"/>
    <m/>
    <m/>
    <m/>
    <m/>
    <m/>
    <s v="TMG"/>
    <x v="0"/>
    <s v="H5G CSR_FOC GN_F14/F23 DNB HORIZON 5G DKKMD0239 JLN INDUSTRI5 - GN"/>
    <e v="#N/A"/>
    <e v="#N/A"/>
    <m/>
    <m/>
    <m/>
    <m/>
    <m/>
    <m/>
    <m/>
    <m/>
    <m/>
    <m/>
    <m/>
    <m/>
    <m/>
    <m/>
    <m/>
    <m/>
    <m/>
    <m/>
    <m/>
    <m/>
    <m/>
    <m/>
    <s v="DKKMD0239_JLNINDUSTRI5"/>
    <m/>
  </r>
  <r>
    <n v="1315"/>
    <s v="Nur Fauziah Binti Abdullah Shuhaimy"/>
    <s v="10.0 Sent to CPA for PR Creation"/>
    <d v="2023-10-11T00:00:00"/>
    <s v="11/10 : PR creation.  10/10: TP reverification. 9/10: Hantar TP x ikut standard. 9/10: TP verification. 6/10-2/10: TP submission. 3/10: Plan to NeC. 30/9: LOR approval. 27/9 : WA"/>
    <m/>
    <s v="MK"/>
    <s v="AND"/>
    <s v="H5G2205785"/>
    <m/>
    <s v="TMSA/224948"/>
    <s v="DMAGJ0013"/>
    <m/>
    <m/>
    <s v="MK-ARS-0057-TP"/>
    <m/>
    <m/>
    <n v="0"/>
    <s v="PR Creation"/>
    <e v="#REF!"/>
    <x v="0"/>
    <s v="NOT IN LIST CPQ-OCT"/>
    <n v="69"/>
    <m/>
    <m/>
    <m/>
    <d v="2023-09-25T00:00:00"/>
    <m/>
    <m/>
    <m/>
    <m/>
    <m/>
    <s v="TMG"/>
    <x v="0"/>
    <s v="5G DNB HORIZON DMAGJ0013 FOC (ADD)  KSB F10 &amp; KSB F11 SEK KEB KG TENGAH JLN_x000a_KUALA SG BARU"/>
    <e v="#N/A"/>
    <e v="#N/A"/>
    <m/>
    <m/>
    <s v="KSB"/>
    <m/>
    <m/>
    <m/>
    <m/>
    <m/>
    <m/>
    <m/>
    <m/>
    <m/>
    <m/>
    <m/>
    <m/>
    <m/>
    <m/>
    <m/>
    <m/>
    <m/>
    <m/>
    <m/>
    <m/>
    <m/>
  </r>
  <r>
    <n v="1316"/>
    <s v="Nur Fauziah Binti Abdullah Shuhaimy"/>
    <s v="11.0 PO Issued"/>
    <m/>
    <s v="6/10: PR crtd. 5/10: Submit PR. 5/10 : Revert TP.   |4/10 : Plan to NEC   |3/10 - 2/10: TP submission (Plan done by AND). 30/9: LOR approval. 27/9 : WA"/>
    <s v="4902154722"/>
    <s v="MK"/>
    <m/>
    <s v="H5G2301068"/>
    <m/>
    <s v="TMSA/233234"/>
    <s v="DMAGJ0041"/>
    <m/>
    <m/>
    <s v="MK-HDD-0306-TP"/>
    <m/>
    <m/>
    <n v="0"/>
    <s v="PO Issued"/>
    <e v="#REF!"/>
    <x v="0"/>
    <s v="NOT IN LIST CPQ-OCT"/>
    <n v="70"/>
    <m/>
    <m/>
    <m/>
    <d v="2023-09-25T00:00:00"/>
    <m/>
    <m/>
    <m/>
    <m/>
    <m/>
    <s v="TMG"/>
    <x v="0"/>
    <s v="5G DNB HORIZON DMAGJ0041 FOC (ADD) ABU F06 &amp; F08 SEK KEBANGSAAN GANUN-_x000a_CS,SSKA,SSTA,HR"/>
    <e v="#N/A"/>
    <e v="#N/A"/>
    <m/>
    <m/>
    <s v="ABU"/>
    <m/>
    <m/>
    <m/>
    <m/>
    <m/>
    <m/>
    <m/>
    <m/>
    <m/>
    <m/>
    <m/>
    <m/>
    <m/>
    <m/>
    <m/>
    <m/>
    <m/>
    <m/>
    <m/>
    <m/>
    <m/>
  </r>
  <r>
    <n v="1317"/>
    <s v="Nur Fauziah Binti Abdullah Shuhaimy"/>
    <s v="7.0 Pending TP Submission"/>
    <m/>
    <s v="11/10: TP challenge 12Oct. 10/10-4/10: TP submission. 4/10:Plan to NEC. 3/10 - 2/10: TP submission. 30/9: LOR approval. 27/9 : WA"/>
    <m/>
    <s v="MK"/>
    <s v="AND"/>
    <s v="H5G2300620"/>
    <m/>
    <s v="TMSA/232678"/>
    <s v="DMAGJ0059"/>
    <m/>
    <m/>
    <s v="MK-ANE-0194-TP"/>
    <m/>
    <m/>
    <n v="0"/>
    <s v="Pending TP Submission"/>
    <e v="#REF!"/>
    <x v="0"/>
    <s v="NOT IN LIST CPQ-OCT"/>
    <n v="71"/>
    <m/>
    <m/>
    <m/>
    <d v="2023-09-25T00:00:00"/>
    <m/>
    <m/>
    <m/>
    <m/>
    <m/>
    <s v="TMG"/>
    <x v="0"/>
    <s v="5G DNB HORIZON DMAGJ0059 FOC (ADD) AG F19/F20 SJK (C) MACHAP UMBOO ALOR_x000a_GAJAH -CS,SSKA,SSTA,HR"/>
    <e v="#N/A"/>
    <e v="#N/A"/>
    <m/>
    <m/>
    <s v="AG"/>
    <m/>
    <m/>
    <m/>
    <m/>
    <m/>
    <m/>
    <m/>
    <m/>
    <m/>
    <m/>
    <m/>
    <m/>
    <m/>
    <m/>
    <m/>
    <m/>
    <m/>
    <m/>
    <m/>
    <m/>
    <m/>
  </r>
  <r>
    <n v="1318"/>
    <s v="Nur Fauziah Binti Abdullah Shuhaimy"/>
    <s v="7.0 Pending TP Submission"/>
    <m/>
    <s v="11/10: TP challenge 12Oct. 10/10-4/10: TP submission. 4/10:Plan to NEC. |3/10 - 2/10: TP submission. 30/9: LOR approval. 27/9 : WA"/>
    <m/>
    <s v="MK"/>
    <s v="AND"/>
    <s v="H5G2301339"/>
    <m/>
    <s v="TMSA/233323"/>
    <s v="DMJAS0092"/>
    <m/>
    <m/>
    <s v="MK-SOJ-0242-TP"/>
    <m/>
    <m/>
    <n v="0"/>
    <s v="Pending TP Submission"/>
    <e v="#REF!"/>
    <x v="0"/>
    <s v="NOT IN LIST CPQ-OCT"/>
    <n v="72"/>
    <m/>
    <m/>
    <m/>
    <d v="2023-09-25T00:00:00"/>
    <m/>
    <m/>
    <m/>
    <m/>
    <m/>
    <s v="TMG"/>
    <x v="0"/>
    <s v="5G DNB HORIZON DMJAS0092 FOC (ADD) ML F19/F20 UITM JASIN -CS,SSKA,SSTA,HR"/>
    <e v="#N/A"/>
    <e v="#N/A"/>
    <m/>
    <m/>
    <s v="ML"/>
    <m/>
    <m/>
    <m/>
    <m/>
    <m/>
    <m/>
    <m/>
    <m/>
    <m/>
    <m/>
    <m/>
    <m/>
    <m/>
    <m/>
    <m/>
    <m/>
    <m/>
    <m/>
    <m/>
    <m/>
    <m/>
  </r>
  <r>
    <n v="1319"/>
    <s v="Nur Fauziah Binti Abdullah Shuhaimy"/>
    <s v="12. Not Required PO / LOR"/>
    <m/>
    <s v="3/10: Azim confirm dah FRLP, tak perlu PO. 2/10: T"/>
    <m/>
    <s v="MK"/>
    <m/>
    <s v="H5G2203837"/>
    <m/>
    <s v="TMSA/221901"/>
    <s v="DMMKT0130"/>
    <m/>
    <m/>
    <s v="MK-PSD-0026-TP"/>
    <m/>
    <m/>
    <n v="0"/>
    <s v="PO Issued / Not Require LOR"/>
    <e v="#REF!"/>
    <x v="0"/>
    <s v="NOT IN LIST CPQ-OCT"/>
    <n v="73"/>
    <m/>
    <m/>
    <m/>
    <d v="2023-09-25T00:00:00"/>
    <m/>
    <m/>
    <m/>
    <m/>
    <m/>
    <s v="TMG"/>
    <x v="0"/>
    <s v="5G DNB HORIZON DMMKT0130 FOC (ADD) KEL F08 &amp; KEL F09 SMK KLEBANG BESAR"/>
    <e v="#N/A"/>
    <e v="#N/A"/>
    <m/>
    <m/>
    <s v="KEL"/>
    <m/>
    <m/>
    <m/>
    <m/>
    <m/>
    <m/>
    <m/>
    <m/>
    <m/>
    <m/>
    <m/>
    <m/>
    <m/>
    <m/>
    <m/>
    <m/>
    <m/>
    <m/>
    <m/>
    <m/>
    <m/>
  </r>
  <r>
    <n v="1320"/>
    <s v="Nur Fauziah Binti Abdullah Shuhaimy"/>
    <s v="7.0 Pending TP Submission"/>
    <m/>
    <s v="11/10: TP challenge 12Oct. 10/10-4/10: TP submission. 4/10:Plan to NEC.|3/10 - 2/10: TP submission. 30/9: LOR approval. 27/9 : WA"/>
    <m/>
    <s v="MK"/>
    <s v="AND"/>
    <s v="H5G2203122"/>
    <m/>
    <s v="TMSA/223504"/>
    <s v="DMMKT0232"/>
    <m/>
    <m/>
    <s v="MK-KZK-0355-TP"/>
    <m/>
    <m/>
    <n v="0"/>
    <s v="Pending TP Submission"/>
    <e v="#REF!"/>
    <x v="0"/>
    <s v="NOT IN LIST CPQ-OCT"/>
    <n v="74"/>
    <m/>
    <m/>
    <m/>
    <d v="2023-09-25T00:00:00"/>
    <m/>
    <m/>
    <m/>
    <m/>
    <m/>
    <s v="TMG"/>
    <x v="0"/>
    <s v="5G DNB HORIZON DMMKT0232 FOC (ADD) AKH F43/F44 BUKIT BARU"/>
    <e v="#N/A"/>
    <e v="#N/A"/>
    <m/>
    <m/>
    <s v="AKH"/>
    <m/>
    <m/>
    <m/>
    <m/>
    <m/>
    <m/>
    <m/>
    <m/>
    <m/>
    <m/>
    <m/>
    <m/>
    <m/>
    <m/>
    <m/>
    <m/>
    <m/>
    <m/>
    <m/>
    <m/>
    <m/>
  </r>
  <r>
    <n v="1321"/>
    <s v="Nor Aizee Masyitah Binti Kamal Bahrin"/>
    <s v="11.0 PO Issued"/>
    <m/>
    <s v="6/10: Submit PR. 6/10 : BOQ to repair - revert back to NEC , 5/10: MT challenge TP - to repair. 2/10-1/10: TP submission. 30/9: TP submission. 29/"/>
    <n v="4902155046"/>
    <s v="NS"/>
    <m/>
    <s v="H5G2205875"/>
    <m/>
    <s v="TMSA/232205"/>
    <s v="DNSBN0216"/>
    <m/>
    <m/>
    <s v="NS-MKN-0042-TP"/>
    <m/>
    <m/>
    <n v="0"/>
    <s v="PO Issued"/>
    <e v="#REF!"/>
    <x v="0"/>
    <s v="CPQ-OCT"/>
    <n v="75"/>
    <s v="5G CPQ-OCT"/>
    <s v="P2"/>
    <m/>
    <d v="2023-09-25T00:00:00"/>
    <m/>
    <m/>
    <m/>
    <m/>
    <m/>
    <s v="TMG"/>
    <x v="0"/>
    <s v="DNSBN0216 FOC SN_F41/42 (12C) BUKITTEMIANG"/>
    <e v="#N/A"/>
    <e v="#N/A"/>
    <m/>
    <m/>
    <s v="SN"/>
    <m/>
    <m/>
    <m/>
    <m/>
    <m/>
    <m/>
    <m/>
    <m/>
    <m/>
    <m/>
    <m/>
    <m/>
    <m/>
    <m/>
    <m/>
    <m/>
    <m/>
    <m/>
    <m/>
    <s v="DNSBN0216_BUKITTEMIANG"/>
    <m/>
  </r>
  <r>
    <n v="1322"/>
    <s v="Norizuwan Bin Che Hamid"/>
    <s v="11.0 PO Issued"/>
    <m/>
    <s v="28/9: To confirm dgn ANDNS perlu projek lagi atau "/>
    <m/>
    <s v="NS"/>
    <m/>
    <s v="H5G2202825"/>
    <m/>
    <s v="TMSA/223148"/>
    <s v="DNSBN0231"/>
    <m/>
    <m/>
    <m/>
    <m/>
    <m/>
    <n v="0"/>
    <s v="PO Issued"/>
    <e v="#REF!"/>
    <x v="0"/>
    <s v="NOT IN LIST CPQ-OCT"/>
    <n v="76"/>
    <m/>
    <m/>
    <m/>
    <d v="2023-09-25T00:00:00"/>
    <m/>
    <m/>
    <m/>
    <m/>
    <m/>
    <s v="TMG"/>
    <x v="0"/>
    <s v="DNSBN0231 - FOC RSH F20/F21 (12C) FOR TMN SRI KAMBAN JLN MERPATI 2 -RSH (LEG 1_x000a_&amp;2)"/>
    <e v="#N/A"/>
    <e v="#N/A"/>
    <m/>
    <m/>
    <s v="RSH"/>
    <m/>
    <m/>
    <m/>
    <m/>
    <m/>
    <m/>
    <m/>
    <m/>
    <m/>
    <m/>
    <m/>
    <m/>
    <m/>
    <m/>
    <m/>
    <m/>
    <m/>
    <m/>
    <m/>
    <m/>
    <m/>
  </r>
  <r>
    <n v="1323"/>
    <s v="Ts. Khairul Amilin Bin Mohamed Yusof"/>
    <s v="10.0 Sent to CPA for PR Creation"/>
    <m/>
    <s v="PG-SNR-0678-TP "/>
    <m/>
    <s v="PG"/>
    <m/>
    <s v="H5G2301365"/>
    <m/>
    <s v="TMNA/232715"/>
    <s v="DPBDY0053"/>
    <m/>
    <m/>
    <s v="PG-SNR-0678-TP_x000a_"/>
    <m/>
    <m/>
    <n v="0"/>
    <s v="PR Creation"/>
    <e v="#REF!"/>
    <x v="0"/>
    <s v="NOT IN LIST CPQ-OCT"/>
    <n v="77"/>
    <m/>
    <m/>
    <m/>
    <d v="2023-09-25T00:00:00"/>
    <m/>
    <m/>
    <m/>
    <m/>
    <m/>
    <s v="TMG"/>
    <x v="0"/>
    <s v="H5G_FOC BYB F83/F84 CSR DPBDY0053_LNGKOKKELICAP_BYB"/>
    <e v="#N/A"/>
    <e v="#N/A"/>
    <m/>
    <m/>
    <m/>
    <m/>
    <m/>
    <m/>
    <m/>
    <m/>
    <m/>
    <m/>
    <m/>
    <m/>
    <m/>
    <m/>
    <m/>
    <m/>
    <m/>
    <m/>
    <m/>
    <m/>
    <m/>
    <m/>
    <m/>
    <m/>
  </r>
  <r>
    <n v="1324"/>
    <s v="Ts. Khairul Amilin Bin Mohamed Yusof"/>
    <s v="10.0 Sent to CPA for PR Creation"/>
    <m/>
    <s v="PG-NXS-0548-TP "/>
    <m/>
    <s v="PG"/>
    <m/>
    <s v="H5G2301417"/>
    <m/>
    <s v="TMNA/232730"/>
    <s v="DPBDY0059"/>
    <m/>
    <m/>
    <s v="PG-NXS-0548-TP_x000a_"/>
    <m/>
    <m/>
    <n v="0"/>
    <s v="PR Creation"/>
    <e v="#REF!"/>
    <x v="0"/>
    <s v="NOT IN LIST CPQ-OCT"/>
    <n v="78"/>
    <m/>
    <m/>
    <m/>
    <d v="2023-09-25T00:00:00"/>
    <m/>
    <m/>
    <m/>
    <m/>
    <m/>
    <s v="TMG"/>
    <x v="0"/>
    <s v="H5G_FOC TKR F05/F06 CSR DPBDY0059_JLNTELUKKUMBAR1_TKR"/>
    <e v="#N/A"/>
    <e v="#N/A"/>
    <m/>
    <m/>
    <m/>
    <m/>
    <m/>
    <m/>
    <m/>
    <m/>
    <m/>
    <m/>
    <m/>
    <m/>
    <m/>
    <m/>
    <m/>
    <m/>
    <m/>
    <m/>
    <m/>
    <m/>
    <m/>
    <m/>
    <m/>
    <m/>
  </r>
  <r>
    <n v="1325"/>
    <s v="Ts. Khairul Amilin Bin Mohamed Yusof"/>
    <s v="11.0 PO Issued"/>
    <m/>
    <s v="PAC Approved"/>
    <s v="4902155061"/>
    <s v="PG"/>
    <m/>
    <s v="H5G2301331"/>
    <m/>
    <s v="TMNA/232722"/>
    <s v="DPSPS0079"/>
    <m/>
    <m/>
    <s v="PG-RAZ-0339-TP_x000a_"/>
    <m/>
    <m/>
    <n v="0"/>
    <s v="PO Issued"/>
    <e v="#REF!"/>
    <x v="0"/>
    <s v="CPQ-OCT"/>
    <n v="79"/>
    <s v="5G CPQ-OCT"/>
    <s v="P1"/>
    <m/>
    <d v="2023-09-25T00:00:00"/>
    <m/>
    <m/>
    <m/>
    <m/>
    <m/>
    <s v="TMG"/>
    <x v="0"/>
    <s v="H5G_FOC SZ F22/F23 CSR DPSPS0079 LORONG ECO MEADOWS 1"/>
    <e v="#N/A"/>
    <e v="#N/A"/>
    <m/>
    <m/>
    <m/>
    <m/>
    <m/>
    <m/>
    <m/>
    <m/>
    <m/>
    <m/>
    <m/>
    <m/>
    <m/>
    <m/>
    <m/>
    <m/>
    <m/>
    <m/>
    <m/>
    <m/>
    <m/>
    <m/>
    <s v="DPSPS0079_LORONGECOMEADOWS13"/>
    <m/>
  </r>
  <r>
    <n v="1326"/>
    <s v="Ahmad Zaki Bin Harris"/>
    <s v="11.0 PO Issued"/>
    <m/>
    <s v="PAC Approved"/>
    <s v="4902155091"/>
    <s v="PG"/>
    <m/>
    <s v="H5G2301333"/>
    <m/>
    <s v="TMNA/232719"/>
    <s v="DPSPS0110"/>
    <m/>
    <m/>
    <s v="PG-RAZ-0341-TP"/>
    <m/>
    <m/>
    <n v="0"/>
    <s v="PO Issued"/>
    <e v="#REF!"/>
    <x v="0"/>
    <s v="CPQ-OCT"/>
    <n v="80"/>
    <s v="5G CPQ-OCT"/>
    <s v="P3"/>
    <m/>
    <d v="2023-09-25T00:00:00"/>
    <m/>
    <m/>
    <m/>
    <m/>
    <m/>
    <s v="TMG"/>
    <x v="0"/>
    <s v="H5G_FOC NT F17/F18 CSR DPSPS0110_TMBUILDINGNIBONGTEBAL_NT"/>
    <e v="#N/A"/>
    <e v="#N/A"/>
    <m/>
    <m/>
    <m/>
    <m/>
    <m/>
    <m/>
    <m/>
    <m/>
    <m/>
    <m/>
    <m/>
    <m/>
    <m/>
    <m/>
    <m/>
    <m/>
    <m/>
    <m/>
    <m/>
    <m/>
    <m/>
    <m/>
    <s v="DPSPS0110_TMBUILDINGNIBONGTEBAL"/>
    <m/>
  </r>
  <r>
    <n v="1327"/>
    <s v="Ahmad Zaki Bin Harris"/>
    <s v="11.0 PO Issued"/>
    <m/>
    <s v="PAC Approved"/>
    <s v="4902155049"/>
    <s v="PG"/>
    <m/>
    <s v="H5G2301362"/>
    <m/>
    <s v="TMNA/231541"/>
    <s v="DPSPT0194"/>
    <m/>
    <m/>
    <s v="PG-SPS-0550-TP"/>
    <m/>
    <m/>
    <n v="0"/>
    <s v="PO Issued"/>
    <e v="#REF!"/>
    <x v="0"/>
    <s v="CPQ-OCT"/>
    <n v="81"/>
    <s v="5G CPQ-OCT"/>
    <s v="P1"/>
    <m/>
    <d v="2023-09-25T00:00:00"/>
    <m/>
    <m/>
    <m/>
    <m/>
    <m/>
    <s v="TMG"/>
    <x v="0"/>
    <s v="H5G_FOC SJA F54/F56 CSR DPSPT0194_NO 33 LRG PAUH 8"/>
    <e v="#N/A"/>
    <e v="#N/A"/>
    <m/>
    <m/>
    <m/>
    <m/>
    <m/>
    <m/>
    <m/>
    <m/>
    <m/>
    <m/>
    <m/>
    <m/>
    <m/>
    <m/>
    <m/>
    <m/>
    <m/>
    <m/>
    <m/>
    <m/>
    <m/>
    <m/>
    <s v="DPSPT0194_NO33LRGPAUH8"/>
    <m/>
  </r>
  <r>
    <n v="1328"/>
    <s v="Ahmad Zaki Bin Harris"/>
    <s v="6.2 LOR Approved in Vprime"/>
    <m/>
    <s v="PG-RAZ-0342-TP"/>
    <m/>
    <s v="PG"/>
    <m/>
    <s v="H5G2301418"/>
    <m/>
    <s v="TMNA/232734"/>
    <s v="DPSPT0200"/>
    <m/>
    <m/>
    <s v="PG-RAZ-0342-TP"/>
    <m/>
    <m/>
    <n v="0"/>
    <s v="LOR Issued"/>
    <e v="#REF!"/>
    <x v="0"/>
    <s v="NOT IN LIST CPQ-OCT"/>
    <n v="82"/>
    <m/>
    <m/>
    <m/>
    <d v="2023-09-25T00:00:00"/>
    <m/>
    <m/>
    <m/>
    <m/>
    <m/>
    <s v="TMG"/>
    <x v="0"/>
    <s v="H5G_FOC SZ F20/F21 CSR DPSPT0200_ JLNPERWIRA1"/>
    <e v="#N/A"/>
    <e v="#N/A"/>
    <m/>
    <m/>
    <m/>
    <m/>
    <m/>
    <m/>
    <m/>
    <m/>
    <m/>
    <m/>
    <m/>
    <m/>
    <m/>
    <m/>
    <m/>
    <m/>
    <m/>
    <m/>
    <m/>
    <m/>
    <m/>
    <m/>
    <m/>
    <m/>
  </r>
  <r>
    <n v="1329"/>
    <s v="Ahmad Zaki Bin Harris"/>
    <s v="11.0 PO Issued"/>
    <m/>
    <s v="PAC Approved"/>
    <s v="4902155030"/>
    <s v="PG"/>
    <m/>
    <s v="H5G2301340"/>
    <m/>
    <s v="TMNA/232718"/>
    <s v="DPSPU0271"/>
    <m/>
    <m/>
    <s v="PG-RAZ-0340-TP"/>
    <m/>
    <m/>
    <n v="0"/>
    <s v="PO Issued"/>
    <e v="#REF!"/>
    <x v="0"/>
    <s v="CPQ-OCT"/>
    <n v="83"/>
    <s v="5G CPQ-OCT"/>
    <s v="P1"/>
    <m/>
    <d v="2023-09-25T00:00:00"/>
    <m/>
    <m/>
    <m/>
    <m/>
    <m/>
    <s v="TMG"/>
    <x v="0"/>
    <s v="H5G_FOC KBS F27/F28 CSR DPSPU0271_TMKEPALABATAS_KBS"/>
    <e v="#N/A"/>
    <e v="#N/A"/>
    <m/>
    <m/>
    <m/>
    <m/>
    <m/>
    <m/>
    <m/>
    <m/>
    <m/>
    <m/>
    <m/>
    <m/>
    <m/>
    <m/>
    <m/>
    <m/>
    <m/>
    <m/>
    <m/>
    <m/>
    <m/>
    <m/>
    <s v="DPSPU0271_TMKEPALABATAS"/>
    <m/>
  </r>
  <r>
    <n v="1330"/>
    <s v="Ts. Khairul Amilin Bin Mohamed Yusof"/>
    <s v="11.0 PO Issued"/>
    <m/>
    <s v=" PG-RAZ-0331-TP"/>
    <n v="4902154164"/>
    <s v="PG"/>
    <m/>
    <s v="H5G2300676"/>
    <m/>
    <s v="TMNA/232451"/>
    <s v="DPTML0365"/>
    <m/>
    <m/>
    <s v="_x0009_PG-RAZ-0331-TP"/>
    <m/>
    <m/>
    <n v="0"/>
    <s v="PO Issued"/>
    <e v="#REF!"/>
    <x v="0"/>
    <s v="NOT IN LIST CPQ-OCT"/>
    <n v="84"/>
    <m/>
    <m/>
    <m/>
    <d v="2023-09-25T00:00:00"/>
    <m/>
    <m/>
    <m/>
    <m/>
    <m/>
    <s v="TMG"/>
    <x v="0"/>
    <s v="H5G_FOC GLR F29/F30 CSR DPTML0365_JLNLBHMINDEN1_GLR"/>
    <e v="#N/A"/>
    <e v="#N/A"/>
    <m/>
    <m/>
    <m/>
    <m/>
    <m/>
    <m/>
    <m/>
    <m/>
    <m/>
    <m/>
    <m/>
    <m/>
    <m/>
    <m/>
    <m/>
    <m/>
    <m/>
    <m/>
    <m/>
    <m/>
    <m/>
    <m/>
    <m/>
    <m/>
  </r>
  <r>
    <n v="1331"/>
    <s v="Ts. Khairul Amilin Bin Mohamed Yusof"/>
    <s v="7.0 Pending TP Submission"/>
    <m/>
    <s v=""/>
    <m/>
    <s v="PG"/>
    <m/>
    <s v="H5G2300664"/>
    <m/>
    <s v="TMNA/232450"/>
    <s v="DPTML0367"/>
    <m/>
    <m/>
    <s v="PG-PRL-0486-TP"/>
    <m/>
    <m/>
    <n v="0"/>
    <s v="Pending TP Submission"/>
    <e v="#REF!"/>
    <x v="0"/>
    <s v="NOT IN LIST CPQ-OCT"/>
    <n v="85"/>
    <m/>
    <m/>
    <m/>
    <d v="2023-09-25T00:00:00"/>
    <m/>
    <m/>
    <m/>
    <m/>
    <m/>
    <s v="TMG"/>
    <x v="0"/>
    <s v="H5G_FOC GLR F35/F36 CSR DPTML0367_PSRNBAYANINDAH"/>
    <e v="#N/A"/>
    <e v="#N/A"/>
    <m/>
    <m/>
    <m/>
    <m/>
    <m/>
    <m/>
    <m/>
    <m/>
    <m/>
    <m/>
    <m/>
    <m/>
    <m/>
    <m/>
    <m/>
    <m/>
    <m/>
    <m/>
    <m/>
    <m/>
    <m/>
    <m/>
    <m/>
    <m/>
  </r>
  <r>
    <n v="1332"/>
    <s v="Ahmad Zaki Bin Harris"/>
    <s v="2.0 Planning Stage"/>
    <m/>
    <s v="PAC s DRAFT PAC2312269 Email to AND on Tue 3/10/2023 3:16 PM"/>
    <m/>
    <s v="PG"/>
    <m/>
    <s v="H5G2301338"/>
    <m/>
    <s v="TMNA/232717"/>
    <s v="DPTML0440"/>
    <m/>
    <m/>
    <m/>
    <m/>
    <m/>
    <n v="0"/>
    <s v="Planning Stage"/>
    <e v="#REF!"/>
    <x v="0"/>
    <s v="NOT IN LIST CPQ-OCT"/>
    <n v="86"/>
    <m/>
    <m/>
    <m/>
    <d v="2023-09-25T00:00:00"/>
    <m/>
    <m/>
    <m/>
    <m/>
    <m/>
    <s v="TMG"/>
    <x v="0"/>
    <s v="H5G_FOC AIM F23/F24 CSR DPTML0440_JLNPAYATERUBUNGAIRITAM_AIM"/>
    <e v="#N/A"/>
    <e v="#N/A"/>
    <m/>
    <m/>
    <m/>
    <m/>
    <m/>
    <m/>
    <m/>
    <m/>
    <m/>
    <m/>
    <m/>
    <m/>
    <m/>
    <m/>
    <m/>
    <m/>
    <m/>
    <m/>
    <m/>
    <m/>
    <m/>
    <m/>
    <m/>
    <m/>
  </r>
  <r>
    <n v="1333"/>
    <s v="Khairul Ikmal Bin Abdul Halim"/>
    <s v="6.2 LOR Approved in Vprime"/>
    <m/>
    <m/>
    <m/>
    <s v="KG/SB"/>
    <m/>
    <s v="H5G2301307"/>
    <m/>
    <s v="TMWA/230460"/>
    <s v="DQASA1164"/>
    <s v="PAC2310279"/>
    <m/>
    <s v="KG/SB-TTL-0254-TP"/>
    <m/>
    <m/>
    <n v="0"/>
    <s v="LOR Issued"/>
    <e v="#REF!"/>
    <x v="0"/>
    <s v="NOT IN LIST CPQ-OCT"/>
    <n v="87"/>
    <m/>
    <m/>
    <m/>
    <d v="2023-09-25T00:00:00"/>
    <m/>
    <m/>
    <m/>
    <m/>
    <m/>
    <s v="TMG"/>
    <x v="0"/>
    <m/>
    <e v="#N/A"/>
    <e v="#N/A"/>
    <m/>
    <m/>
    <m/>
    <m/>
    <m/>
    <m/>
    <m/>
    <m/>
    <m/>
    <m/>
    <m/>
    <m/>
    <m/>
    <m/>
    <m/>
    <m/>
    <m/>
    <m/>
    <m/>
    <m/>
    <m/>
    <m/>
    <m/>
    <m/>
  </r>
  <r>
    <n v="1334"/>
    <s v="Khairul Ikmal Bin Abdul Halim"/>
    <s v="4.0 PAC Approval"/>
    <m/>
    <s v="PAC Status Resubmit"/>
    <m/>
    <s v="MR/BIN"/>
    <m/>
    <s v="H5G2301305"/>
    <m/>
    <s v="TMWA/239171"/>
    <s v="DQBLG1328"/>
    <s v="PAC2312549"/>
    <m/>
    <m/>
    <m/>
    <m/>
    <n v="0"/>
    <s v="PAC Approval"/>
    <e v="#REF!"/>
    <x v="0"/>
    <s v="NOT IN LIST CPQ-OCT"/>
    <n v="88"/>
    <m/>
    <m/>
    <m/>
    <d v="2023-09-25T00:00:00"/>
    <m/>
    <m/>
    <m/>
    <m/>
    <m/>
    <s v="TMG"/>
    <x v="0"/>
    <m/>
    <e v="#N/A"/>
    <e v="#N/A"/>
    <m/>
    <m/>
    <m/>
    <m/>
    <m/>
    <m/>
    <m/>
    <m/>
    <m/>
    <m/>
    <m/>
    <m/>
    <m/>
    <m/>
    <m/>
    <m/>
    <m/>
    <m/>
    <m/>
    <m/>
    <m/>
    <m/>
    <m/>
    <m/>
  </r>
  <r>
    <n v="1335"/>
    <s v="Khairul Ikmal Bin Abdul Halim"/>
    <s v="4.0 PAC Approval"/>
    <m/>
    <s v="PAC Status Resubmit"/>
    <m/>
    <s v="MR/BIN"/>
    <m/>
    <s v="H5G2301305"/>
    <m/>
    <s v="TMWA/239172"/>
    <s v="DQBLG1328"/>
    <s v="PAC2312549"/>
    <m/>
    <m/>
    <m/>
    <m/>
    <n v="0"/>
    <s v="PAC Approval"/>
    <e v="#REF!"/>
    <x v="0"/>
    <s v="NOT IN LIST CPQ-OCT"/>
    <n v="89"/>
    <m/>
    <m/>
    <m/>
    <d v="2023-09-25T00:00:00"/>
    <m/>
    <m/>
    <m/>
    <m/>
    <m/>
    <s v="TMG"/>
    <x v="0"/>
    <m/>
    <e v="#N/A"/>
    <e v="#N/A"/>
    <m/>
    <m/>
    <m/>
    <m/>
    <m/>
    <m/>
    <m/>
    <m/>
    <m/>
    <m/>
    <m/>
    <m/>
    <m/>
    <m/>
    <m/>
    <m/>
    <m/>
    <m/>
    <m/>
    <m/>
    <m/>
    <m/>
    <m/>
    <m/>
  </r>
  <r>
    <n v="1336"/>
    <s v="Khairul Ikmal Bin Abdul Halim"/>
    <s v="10.0 Sent to CPA for PR Creation"/>
    <d v="2023-10-06T00:00:00"/>
    <m/>
    <m/>
    <s v="MR/BIN"/>
    <m/>
    <s v="H5G2300922"/>
    <m/>
    <s v="TMWA/239133"/>
    <s v="DQBTU0108"/>
    <m/>
    <m/>
    <s v="MR/BIN-MST-0047-TP"/>
    <m/>
    <m/>
    <n v="0"/>
    <s v="PR Creation"/>
    <e v="#REF!"/>
    <x v="0"/>
    <s v="CPQ-OCT"/>
    <n v="90"/>
    <s v="5G CPQ-OCT"/>
    <s v="P3"/>
    <m/>
    <d v="2023-09-25T00:00:00"/>
    <m/>
    <m/>
    <m/>
    <m/>
    <m/>
    <s v="TMG"/>
    <x v="0"/>
    <m/>
    <e v="#N/A"/>
    <e v="#N/A"/>
    <m/>
    <m/>
    <m/>
    <m/>
    <m/>
    <m/>
    <m/>
    <m/>
    <m/>
    <m/>
    <m/>
    <m/>
    <m/>
    <m/>
    <m/>
    <m/>
    <m/>
    <m/>
    <m/>
    <m/>
    <m/>
    <m/>
    <s v="DQBTU0108_JLNCOASTALBINTUTUMIRI"/>
    <m/>
  </r>
  <r>
    <n v="1337"/>
    <s v="Khairul Ikmal Bin Abdul Halim"/>
    <s v="10.0 Sent to CPA for PR Creation"/>
    <d v="2023-10-06T00:00:00"/>
    <m/>
    <m/>
    <s v="MR/BIN"/>
    <m/>
    <s v="H5G2300922"/>
    <m/>
    <s v="TMWA/239134"/>
    <s v="DQBTU0108"/>
    <m/>
    <m/>
    <s v="MR/BIN-MST-0048-TP"/>
    <m/>
    <m/>
    <n v="0"/>
    <s v="PR Creation"/>
    <e v="#REF!"/>
    <x v="0"/>
    <s v="CPQ-OCT"/>
    <n v="91"/>
    <s v="5G CPQ-OCT"/>
    <s v="P3"/>
    <m/>
    <d v="2023-09-25T00:00:00"/>
    <m/>
    <m/>
    <m/>
    <m/>
    <m/>
    <s v="TMG"/>
    <x v="0"/>
    <m/>
    <e v="#N/A"/>
    <e v="#N/A"/>
    <m/>
    <m/>
    <m/>
    <m/>
    <m/>
    <m/>
    <m/>
    <m/>
    <m/>
    <m/>
    <m/>
    <m/>
    <m/>
    <m/>
    <m/>
    <m/>
    <m/>
    <m/>
    <m/>
    <m/>
    <m/>
    <m/>
    <s v="DQBTU0108_JLNCOASTALBINTUTUMIRI"/>
    <m/>
  </r>
  <r>
    <n v="1338"/>
    <s v="Khairul Ikmal Bin Abdul Halim"/>
    <s v="8.2 Queried - Pending TP Re-Submission"/>
    <d v="2023-10-06T00:00:00"/>
    <s v="TP reverted"/>
    <m/>
    <s v="MR/BIN"/>
    <m/>
    <s v="H5G2300922"/>
    <m/>
    <s v="TMWA/239135"/>
    <s v="DQBTU0108"/>
    <m/>
    <m/>
    <s v="MR/BIN-MST-0049-TP"/>
    <m/>
    <m/>
    <n v="0"/>
    <s v="Queried - Require More Information From NeC/AND"/>
    <e v="#REF!"/>
    <x v="0"/>
    <s v="CPQ-OCT"/>
    <n v="92"/>
    <s v="5G CPQ-OCT"/>
    <s v="P3"/>
    <m/>
    <d v="2023-09-25T00:00:00"/>
    <m/>
    <m/>
    <m/>
    <m/>
    <m/>
    <s v="TMG"/>
    <x v="0"/>
    <m/>
    <e v="#N/A"/>
    <e v="#N/A"/>
    <m/>
    <m/>
    <m/>
    <m/>
    <m/>
    <m/>
    <m/>
    <m/>
    <m/>
    <m/>
    <m/>
    <m/>
    <m/>
    <m/>
    <m/>
    <m/>
    <m/>
    <m/>
    <m/>
    <m/>
    <m/>
    <m/>
    <s v="DQBTU0108_JLNCOASTALBINTUTUMIRI"/>
    <m/>
  </r>
  <r>
    <n v="1339"/>
    <s v="Khairul Ikmal Bin Abdul Halim"/>
    <s v="7.0 Pending TP Submission"/>
    <m/>
    <m/>
    <m/>
    <s v="MR/BIN"/>
    <m/>
    <s v="H5G2301118"/>
    <m/>
    <s v="TMWA/239160"/>
    <s v="DQBTU0120"/>
    <s v="PAC2311835"/>
    <m/>
    <s v="MR/BIN-MST-0050-TP"/>
    <m/>
    <m/>
    <n v="0"/>
    <s v="Pending TP Submission"/>
    <e v="#REF!"/>
    <x v="0"/>
    <s v="CPQ-OCT"/>
    <n v="93"/>
    <s v="5G CPQ-OCT"/>
    <s v="P3"/>
    <m/>
    <d v="2023-09-25T00:00:00"/>
    <m/>
    <m/>
    <m/>
    <m/>
    <m/>
    <s v="TMG"/>
    <x v="0"/>
    <m/>
    <e v="#N/A"/>
    <e v="#N/A"/>
    <m/>
    <m/>
    <m/>
    <m/>
    <m/>
    <m/>
    <m/>
    <m/>
    <m/>
    <m/>
    <m/>
    <m/>
    <m/>
    <m/>
    <m/>
    <m/>
    <m/>
    <m/>
    <m/>
    <m/>
    <m/>
    <m/>
    <s v="DQBTU0120_JLNTUNAHMADZAIDI"/>
    <m/>
  </r>
  <r>
    <n v="1340"/>
    <s v="Khairul Ikmal Bin Abdul Halim"/>
    <s v="7.0 Pending TP Submission"/>
    <m/>
    <m/>
    <m/>
    <s v="MR/BIN"/>
    <m/>
    <s v="H5G2301118"/>
    <m/>
    <s v="TMWA/239161"/>
    <s v="DQBTU0120"/>
    <s v="PAC2311835"/>
    <m/>
    <s v="MR/BIN-MST-0051-TP"/>
    <m/>
    <m/>
    <n v="0"/>
    <s v="Pending TP Submission"/>
    <e v="#REF!"/>
    <x v="0"/>
    <s v="CPQ-OCT"/>
    <n v="94"/>
    <s v="5G CPQ-OCT"/>
    <s v="P3"/>
    <m/>
    <d v="2023-09-25T00:00:00"/>
    <m/>
    <m/>
    <m/>
    <m/>
    <m/>
    <s v="TMG"/>
    <x v="0"/>
    <m/>
    <e v="#N/A"/>
    <e v="#N/A"/>
    <m/>
    <m/>
    <m/>
    <m/>
    <m/>
    <m/>
    <m/>
    <m/>
    <m/>
    <m/>
    <m/>
    <m/>
    <m/>
    <m/>
    <m/>
    <m/>
    <m/>
    <m/>
    <m/>
    <m/>
    <m/>
    <m/>
    <s v="DQBTU0120_JLNTUNAHMADZAIDI"/>
    <m/>
  </r>
  <r>
    <n v="1341"/>
    <s v="Khairul Ikmal Bin Abdul Halim"/>
    <s v="7.0 Pending TP Submission"/>
    <m/>
    <m/>
    <m/>
    <s v="MR/BIN"/>
    <m/>
    <s v="H5G2301118"/>
    <m/>
    <s v="TMWA/239164"/>
    <s v="DQBTU0120"/>
    <s v="PAC2311835"/>
    <m/>
    <s v="MR/BIN-MST-0052-TP"/>
    <m/>
    <m/>
    <n v="0"/>
    <s v="Pending TP Submission"/>
    <e v="#REF!"/>
    <x v="0"/>
    <s v="CPQ-OCT"/>
    <n v="95"/>
    <s v="5G CPQ-OCT"/>
    <s v="P3"/>
    <m/>
    <d v="2023-09-25T00:00:00"/>
    <m/>
    <m/>
    <m/>
    <m/>
    <m/>
    <s v="TMG"/>
    <x v="0"/>
    <m/>
    <e v="#N/A"/>
    <e v="#N/A"/>
    <m/>
    <m/>
    <m/>
    <m/>
    <m/>
    <m/>
    <m/>
    <m/>
    <m/>
    <m/>
    <m/>
    <m/>
    <m/>
    <m/>
    <m/>
    <m/>
    <m/>
    <m/>
    <m/>
    <m/>
    <m/>
    <m/>
    <s v="DQBTU0120_JLNTUNAHMADZAIDI"/>
    <m/>
  </r>
  <r>
    <n v="1342"/>
    <s v="Khairul Ikmal Bin Abdul Halim"/>
    <s v="10.0 Sent to CPA for PR Creation"/>
    <m/>
    <s v="LOR issued on 2/10/23"/>
    <m/>
    <s v="MR/BIN"/>
    <m/>
    <m/>
    <m/>
    <s v="TMWA/239124"/>
    <s v="DQBTU0137"/>
    <m/>
    <m/>
    <s v="MR/BIN-GEO-0095-TP"/>
    <m/>
    <m/>
    <n v="0"/>
    <s v="PR Creation"/>
    <e v="#REF!"/>
    <x v="0"/>
    <s v="CPQ-OCT"/>
    <n v="96"/>
    <s v="5G CPQ-OCT"/>
    <s v="P3"/>
    <m/>
    <d v="2023-09-25T00:00:00"/>
    <m/>
    <m/>
    <m/>
    <m/>
    <m/>
    <s v="TMG"/>
    <x v="0"/>
    <m/>
    <e v="#N/A"/>
    <e v="#N/A"/>
    <m/>
    <m/>
    <m/>
    <m/>
    <m/>
    <m/>
    <m/>
    <m/>
    <m/>
    <m/>
    <m/>
    <m/>
    <m/>
    <m/>
    <m/>
    <m/>
    <m/>
    <m/>
    <m/>
    <m/>
    <m/>
    <m/>
    <s v="DQBTU0137_KPGPAMLBU10"/>
    <m/>
  </r>
  <r>
    <n v="1343"/>
    <s v="Khairul Ikmal Bin Abdul Halim"/>
    <s v="10.0 Sent to CPA for PR Creation"/>
    <m/>
    <s v="LOR issued on 2/10/23"/>
    <m/>
    <s v="MR/BIN"/>
    <m/>
    <m/>
    <m/>
    <s v="TMWA/239125"/>
    <s v="DQBTU0137"/>
    <m/>
    <m/>
    <s v="MR/BIN-GEO-0094-TP"/>
    <m/>
    <m/>
    <n v="0"/>
    <s v="PR Creation"/>
    <e v="#REF!"/>
    <x v="0"/>
    <s v="CPQ-OCT"/>
    <n v="97"/>
    <s v="5G CPQ-OCT"/>
    <s v="P3"/>
    <m/>
    <d v="2023-09-25T00:00:00"/>
    <m/>
    <m/>
    <m/>
    <m/>
    <m/>
    <s v="TMG"/>
    <x v="0"/>
    <m/>
    <e v="#N/A"/>
    <e v="#N/A"/>
    <m/>
    <m/>
    <m/>
    <m/>
    <m/>
    <m/>
    <m/>
    <m/>
    <m/>
    <m/>
    <m/>
    <m/>
    <m/>
    <m/>
    <m/>
    <m/>
    <m/>
    <m/>
    <m/>
    <m/>
    <m/>
    <m/>
    <s v="DQBTU0137_KPGPAMLBU10"/>
    <m/>
  </r>
  <r>
    <n v="1344"/>
    <s v="Khairul Ikmal Bin Abdul Halim"/>
    <s v="4.0 PAC Approval"/>
    <m/>
    <s v="PAC waiting approval (PAC2312128)"/>
    <m/>
    <s v="MR/BIN"/>
    <m/>
    <m/>
    <m/>
    <s v="TMWA/239165"/>
    <s v="DQBTU0145"/>
    <m/>
    <m/>
    <m/>
    <m/>
    <m/>
    <n v="0"/>
    <s v="PAC Approval"/>
    <e v="#REF!"/>
    <x v="0"/>
    <s v="NOT IN LIST CPQ-OCT"/>
    <n v="98"/>
    <m/>
    <m/>
    <m/>
    <d v="2023-09-25T00:00:00"/>
    <m/>
    <m/>
    <m/>
    <m/>
    <m/>
    <s v="TMG"/>
    <x v="0"/>
    <m/>
    <e v="#N/A"/>
    <e v="#N/A"/>
    <m/>
    <m/>
    <m/>
    <m/>
    <m/>
    <m/>
    <m/>
    <m/>
    <m/>
    <m/>
    <m/>
    <m/>
    <m/>
    <m/>
    <m/>
    <m/>
    <m/>
    <m/>
    <m/>
    <m/>
    <m/>
    <m/>
    <m/>
    <m/>
  </r>
  <r>
    <n v="1345"/>
    <s v="Khairul Ikmal Bin Abdul Halim"/>
    <s v="2.0 Planning Stage"/>
    <m/>
    <s v="PAC not yet created"/>
    <m/>
    <s v="MR/BIN"/>
    <m/>
    <s v="H5G2301132"/>
    <m/>
    <s v="TMWA/239166"/>
    <s v="DQBTU0145"/>
    <m/>
    <m/>
    <m/>
    <m/>
    <m/>
    <n v="0"/>
    <s v="Planning Stage"/>
    <e v="#REF!"/>
    <x v="0"/>
    <s v="NOT IN LIST CPQ-OCT"/>
    <n v="99"/>
    <m/>
    <m/>
    <m/>
    <d v="2023-09-25T00:00:00"/>
    <m/>
    <m/>
    <m/>
    <m/>
    <m/>
    <s v="TMG"/>
    <x v="0"/>
    <m/>
    <e v="#N/A"/>
    <e v="#N/A"/>
    <m/>
    <m/>
    <m/>
    <m/>
    <m/>
    <m/>
    <m/>
    <m/>
    <m/>
    <m/>
    <m/>
    <m/>
    <m/>
    <m/>
    <m/>
    <m/>
    <m/>
    <m/>
    <m/>
    <m/>
    <m/>
    <m/>
    <m/>
    <m/>
  </r>
  <r>
    <n v="1346"/>
    <s v="Khairul Ikmal Bin Abdul Halim"/>
    <s v="2.0 Planning Stage"/>
    <m/>
    <s v="PAC not yet created"/>
    <m/>
    <s v="MR/BIN"/>
    <m/>
    <s v="H5G2301132"/>
    <m/>
    <s v="TMWA/239167"/>
    <s v="DQBTU0145"/>
    <s v="PAC2312128"/>
    <m/>
    <m/>
    <m/>
    <m/>
    <n v="0"/>
    <s v="Planning Stage"/>
    <e v="#REF!"/>
    <x v="0"/>
    <s v="NOT IN LIST CPQ-OCT"/>
    <n v="100"/>
    <m/>
    <m/>
    <m/>
    <d v="2023-09-25T00:00:00"/>
    <m/>
    <m/>
    <m/>
    <m/>
    <m/>
    <s v="TMG"/>
    <x v="0"/>
    <m/>
    <e v="#N/A"/>
    <e v="#N/A"/>
    <m/>
    <m/>
    <m/>
    <m/>
    <m/>
    <m/>
    <m/>
    <m/>
    <m/>
    <m/>
    <m/>
    <m/>
    <m/>
    <m/>
    <m/>
    <m/>
    <m/>
    <m/>
    <m/>
    <m/>
    <m/>
    <m/>
    <m/>
    <m/>
  </r>
  <r>
    <n v="1347"/>
    <s v="Khairul Ikmal Bin Abdul Halim"/>
    <s v="10.0 Sent to CPA for PR Creation"/>
    <m/>
    <s v="LOR Issued on 3/10/23"/>
    <m/>
    <s v="MR/BIN"/>
    <m/>
    <s v="H5G2300875"/>
    <m/>
    <s v="TMWA/239120"/>
    <s v="DQBTU0147"/>
    <m/>
    <m/>
    <s v="MR/BIN-VIG-0062-TP"/>
    <m/>
    <m/>
    <n v="0"/>
    <s v="PR Creation"/>
    <e v="#REF!"/>
    <x v="0"/>
    <s v="CPQ-OCT"/>
    <n v="101"/>
    <s v="5G CPQ-OCT"/>
    <s v="P3"/>
    <m/>
    <d v="2023-09-25T00:00:00"/>
    <m/>
    <m/>
    <m/>
    <m/>
    <m/>
    <s v="TMG"/>
    <x v="0"/>
    <m/>
    <e v="#N/A"/>
    <e v="#N/A"/>
    <m/>
    <m/>
    <m/>
    <m/>
    <m/>
    <m/>
    <m/>
    <m/>
    <m/>
    <m/>
    <m/>
    <m/>
    <m/>
    <m/>
    <m/>
    <m/>
    <m/>
    <m/>
    <m/>
    <m/>
    <m/>
    <m/>
    <s v="DQBTU0147_RPRSIBIYUBT6"/>
    <m/>
  </r>
  <r>
    <n v="1348"/>
    <s v="Khairul Ikmal Bin Abdul Halim"/>
    <s v="10.0 Sent to CPA for PR Creation"/>
    <m/>
    <s v="LOR issued on 2/10/23"/>
    <m/>
    <s v="MR/BIN"/>
    <m/>
    <s v="H5G2300875"/>
    <m/>
    <s v="TMWA/239121"/>
    <s v="DQBTU0147"/>
    <m/>
    <m/>
    <s v="MR/BIN-VIG-0061-TP"/>
    <m/>
    <m/>
    <n v="0"/>
    <s v="PR Creation"/>
    <e v="#REF!"/>
    <x v="0"/>
    <s v="CPQ-OCT"/>
    <n v="102"/>
    <s v="5G CPQ-OCT"/>
    <s v="P3"/>
    <m/>
    <d v="2023-09-25T00:00:00"/>
    <m/>
    <m/>
    <m/>
    <m/>
    <m/>
    <s v="TMG"/>
    <x v="0"/>
    <m/>
    <e v="#N/A"/>
    <e v="#N/A"/>
    <m/>
    <m/>
    <m/>
    <m/>
    <m/>
    <m/>
    <m/>
    <m/>
    <m/>
    <m/>
    <m/>
    <m/>
    <m/>
    <m/>
    <m/>
    <m/>
    <m/>
    <m/>
    <m/>
    <m/>
    <m/>
    <m/>
    <s v="DQBTU0147_RPRSIBIYUBT6"/>
    <m/>
  </r>
  <r>
    <n v="1349"/>
    <s v="Khairul Ikmal Bin Abdul Halim"/>
    <s v="12. Dropped by DNB"/>
    <m/>
    <s v="Site Drop on 2/10/23"/>
    <m/>
    <s v="MR/BIN"/>
    <m/>
    <m/>
    <m/>
    <s v="TMWA/239168"/>
    <s v="DQBTU0160"/>
    <m/>
    <m/>
    <m/>
    <m/>
    <m/>
    <n v="0"/>
    <s v="Not Require PO"/>
    <e v="#REF!"/>
    <x v="0"/>
    <s v="CPQ-OCT"/>
    <n v="103"/>
    <s v="5G CPQ-OCT"/>
    <s v="P3"/>
    <m/>
    <d v="2023-09-25T00:00:00"/>
    <m/>
    <m/>
    <m/>
    <m/>
    <m/>
    <s v="TMG"/>
    <x v="0"/>
    <m/>
    <e v="#N/A"/>
    <e v="#N/A"/>
    <m/>
    <m/>
    <m/>
    <m/>
    <m/>
    <m/>
    <m/>
    <m/>
    <m/>
    <m/>
    <m/>
    <m/>
    <m/>
    <m/>
    <m/>
    <m/>
    <m/>
    <m/>
    <m/>
    <m/>
    <m/>
    <m/>
    <s v="DQBTU0160_SIMILAJAU"/>
    <m/>
  </r>
  <r>
    <n v="1350"/>
    <s v="Khairul Ikmal Bin Abdul Halim"/>
    <s v="12. Dropped by DNB"/>
    <m/>
    <s v="Site Drop on 2/10/23"/>
    <m/>
    <s v="MR/BIN"/>
    <m/>
    <m/>
    <m/>
    <s v="TMWA/239169"/>
    <s v="DQBTU0160"/>
    <m/>
    <m/>
    <m/>
    <m/>
    <m/>
    <n v="0"/>
    <s v="Not Require PO"/>
    <e v="#REF!"/>
    <x v="0"/>
    <s v="CPQ-OCT"/>
    <n v="104"/>
    <s v="5G CPQ-OCT"/>
    <s v="P3"/>
    <m/>
    <d v="2023-09-25T00:00:00"/>
    <m/>
    <m/>
    <m/>
    <m/>
    <m/>
    <s v="TMG"/>
    <x v="0"/>
    <m/>
    <e v="#N/A"/>
    <e v="#N/A"/>
    <m/>
    <m/>
    <m/>
    <m/>
    <m/>
    <m/>
    <m/>
    <m/>
    <m/>
    <m/>
    <m/>
    <m/>
    <m/>
    <m/>
    <m/>
    <m/>
    <m/>
    <m/>
    <m/>
    <m/>
    <m/>
    <m/>
    <s v="DQBTU0160_SIMILAJAU"/>
    <m/>
  </r>
  <r>
    <n v="1351"/>
    <s v="Ilman Afif Bin Zulkifli"/>
    <s v="7.0 Pending TP Submission"/>
    <m/>
    <s v=""/>
    <m/>
    <s v="MR/BIN"/>
    <m/>
    <m/>
    <m/>
    <s v="TMWA/239114"/>
    <s v="DQBTU0172"/>
    <m/>
    <m/>
    <s v="MR/BIN-ATK-0118-TP"/>
    <m/>
    <m/>
    <n v="0"/>
    <s v="Pending TP Submission"/>
    <e v="#REF!"/>
    <x v="0"/>
    <s v="CPQ-OCT"/>
    <n v="105"/>
    <s v="5G CPQ-OCT"/>
    <s v="P3"/>
    <m/>
    <d v="2023-09-25T00:00:00"/>
    <m/>
    <m/>
    <m/>
    <m/>
    <m/>
    <s v="TMG"/>
    <x v="0"/>
    <m/>
    <e v="#N/A"/>
    <e v="#N/A"/>
    <m/>
    <m/>
    <m/>
    <m/>
    <m/>
    <m/>
    <m/>
    <m/>
    <m/>
    <m/>
    <m/>
    <m/>
    <m/>
    <m/>
    <m/>
    <m/>
    <m/>
    <m/>
    <m/>
    <m/>
    <m/>
    <m/>
    <s v="DQBTU0172_SARAWAKPETCHEMMETHANOLPLANT"/>
    <m/>
  </r>
  <r>
    <n v="1352"/>
    <s v="Khairul Ikmal Bin Abdul Halim"/>
    <s v="8.3 Queried(other) Please fill in Remark"/>
    <d v="2023-10-11T00:00:00"/>
    <s v="no BOQ"/>
    <m/>
    <s v="MR/BIN"/>
    <m/>
    <s v="H5G2300898"/>
    <m/>
    <s v="TMWA/239115"/>
    <s v="DQBTU0172"/>
    <m/>
    <m/>
    <s v="MR/BIN-ATK-0119-TP_x0009_"/>
    <m/>
    <m/>
    <n v="0"/>
    <s v="Queried - Require More Information From NeC/AND"/>
    <e v="#REF!"/>
    <x v="0"/>
    <s v="CPQ-OCT"/>
    <n v="106"/>
    <s v="5G CPQ-OCT"/>
    <s v="P3"/>
    <m/>
    <d v="2023-09-25T00:00:00"/>
    <m/>
    <m/>
    <m/>
    <m/>
    <m/>
    <s v="TMG"/>
    <x v="0"/>
    <m/>
    <e v="#N/A"/>
    <e v="#N/A"/>
    <m/>
    <m/>
    <m/>
    <m/>
    <m/>
    <m/>
    <m/>
    <m/>
    <m/>
    <m/>
    <m/>
    <m/>
    <m/>
    <m/>
    <m/>
    <m/>
    <m/>
    <m/>
    <m/>
    <m/>
    <m/>
    <m/>
    <s v="DQBTU0172_SARAWAKPETCHEMMETHANOLPLANT"/>
    <m/>
  </r>
  <r>
    <n v="1353"/>
    <s v="Khairul Ikmal Bin Abdul Halim"/>
    <s v="7.0 Pending TP Submission"/>
    <m/>
    <s v="LOR Requested on 4/10/23"/>
    <m/>
    <s v="MR/BIN"/>
    <m/>
    <s v="H5G2300898"/>
    <m/>
    <s v="TMWA/239130"/>
    <s v="DQBTU0172"/>
    <m/>
    <m/>
    <s v="MR/BIN-ATK-0120-TP"/>
    <m/>
    <m/>
    <n v="0"/>
    <s v="Pending TP Submission"/>
    <e v="#REF!"/>
    <x v="0"/>
    <s v="CPQ-OCT"/>
    <n v="107"/>
    <s v="5G CPQ-OCT"/>
    <s v="P3"/>
    <m/>
    <d v="2023-09-25T00:00:00"/>
    <m/>
    <m/>
    <m/>
    <m/>
    <m/>
    <s v="TMG"/>
    <x v="0"/>
    <m/>
    <e v="#N/A"/>
    <e v="#N/A"/>
    <m/>
    <m/>
    <m/>
    <m/>
    <m/>
    <m/>
    <m/>
    <m/>
    <m/>
    <m/>
    <m/>
    <m/>
    <m/>
    <m/>
    <m/>
    <m/>
    <m/>
    <m/>
    <m/>
    <m/>
    <m/>
    <m/>
    <s v="DQBTU0172_SARAWAKPETCHEMMETHANOLPLANT"/>
    <m/>
  </r>
  <r>
    <n v="1354"/>
    <s v="Khairul Ikmal Bin Abdul Halim"/>
    <s v="7.0 Pending TP Submission"/>
    <m/>
    <s v="re-issued LOR"/>
    <m/>
    <s v="MR/BIN"/>
    <m/>
    <s v="H5G2301007"/>
    <m/>
    <s v="TMWA/239147"/>
    <s v="DQBTU0185"/>
    <s v="PAC2311519"/>
    <m/>
    <s v="MR/BIN-ATK-0124-TP"/>
    <m/>
    <m/>
    <n v="0"/>
    <s v="Pending TP Submission"/>
    <e v="#REF!"/>
    <x v="0"/>
    <s v="CPQ-OCT"/>
    <n v="108"/>
    <s v="5G CPQ-OCT"/>
    <s v="P3"/>
    <m/>
    <d v="2023-09-25T00:00:00"/>
    <m/>
    <m/>
    <m/>
    <m/>
    <m/>
    <s v="TMG"/>
    <x v="0"/>
    <m/>
    <e v="#N/A"/>
    <e v="#N/A"/>
    <m/>
    <m/>
    <m/>
    <m/>
    <m/>
    <m/>
    <m/>
    <m/>
    <m/>
    <m/>
    <m/>
    <m/>
    <m/>
    <m/>
    <m/>
    <m/>
    <m/>
    <m/>
    <m/>
    <m/>
    <m/>
    <m/>
    <s v="DQBTU0185_BINTULUMIRIHIGHWAY"/>
    <m/>
  </r>
  <r>
    <n v="1355"/>
    <s v="Khairul Ikmal Bin Abdul Halim"/>
    <s v="7.0 Pending TP Submission"/>
    <m/>
    <s v="re-issued LOR"/>
    <m/>
    <s v="MR/BIN"/>
    <m/>
    <s v="H5G2301007"/>
    <m/>
    <s v="TMWA/239148"/>
    <s v="DQBTU0185"/>
    <s v="PAC2311519"/>
    <m/>
    <s v="MR/BIN-ATK-0125-TP"/>
    <m/>
    <m/>
    <n v="0"/>
    <s v="Pending TP Submission"/>
    <e v="#REF!"/>
    <x v="0"/>
    <s v="CPQ-OCT"/>
    <n v="109"/>
    <s v="5G CPQ-OCT"/>
    <s v="P3"/>
    <m/>
    <d v="2023-09-25T00:00:00"/>
    <m/>
    <m/>
    <m/>
    <m/>
    <m/>
    <s v="TMG"/>
    <x v="0"/>
    <m/>
    <e v="#N/A"/>
    <e v="#N/A"/>
    <m/>
    <m/>
    <m/>
    <m/>
    <m/>
    <m/>
    <m/>
    <m/>
    <m/>
    <m/>
    <m/>
    <m/>
    <m/>
    <m/>
    <m/>
    <m/>
    <m/>
    <m/>
    <m/>
    <m/>
    <m/>
    <m/>
    <s v="DQBTU0185_BINTULUMIRIHIGHWAY"/>
    <m/>
  </r>
  <r>
    <n v="1356"/>
    <s v="Khairul Ikmal Bin Abdul Halim"/>
    <s v="7.0 Pending TP Submission"/>
    <m/>
    <s v="re-issued LOR"/>
    <m/>
    <s v="MR/BIN"/>
    <m/>
    <s v="H5G2301007"/>
    <m/>
    <s v="TMWA/239151"/>
    <s v="DQBTU0185"/>
    <s v="PAC2311519"/>
    <m/>
    <s v="MR/BIN-ATK-0126-TP"/>
    <m/>
    <m/>
    <n v="0"/>
    <s v="Pending TP Submission"/>
    <e v="#REF!"/>
    <x v="0"/>
    <s v="CPQ-OCT"/>
    <n v="110"/>
    <s v="5G CPQ-OCT"/>
    <s v="P3"/>
    <m/>
    <d v="2023-09-25T00:00:00"/>
    <m/>
    <m/>
    <m/>
    <m/>
    <m/>
    <s v="TMG"/>
    <x v="0"/>
    <m/>
    <e v="#N/A"/>
    <e v="#N/A"/>
    <m/>
    <m/>
    <m/>
    <m/>
    <m/>
    <m/>
    <m/>
    <m/>
    <m/>
    <m/>
    <m/>
    <m/>
    <m/>
    <m/>
    <m/>
    <m/>
    <m/>
    <m/>
    <m/>
    <m/>
    <m/>
    <m/>
    <s v="DQBTU0185_BINTULUMIRIHIGHWAY"/>
    <m/>
  </r>
  <r>
    <n v="1357"/>
    <s v="Khairul Ikmal Bin Abdul Halim"/>
    <s v="4.0 PAC Approval"/>
    <m/>
    <s v="Pac Status Resubmit (PAC2312327)"/>
    <m/>
    <s v="MR/BIN"/>
    <m/>
    <s v="H5G2301351"/>
    <m/>
    <s v="TMWA/237314"/>
    <s v="DQLBG0549"/>
    <s v="PAC2312327"/>
    <m/>
    <m/>
    <m/>
    <m/>
    <n v="0"/>
    <s v="PAC Approval"/>
    <e v="#REF!"/>
    <x v="0"/>
    <s v="NOT IN LIST CPQ-OCT"/>
    <n v="111"/>
    <m/>
    <m/>
    <m/>
    <d v="2023-09-25T00:00:00"/>
    <m/>
    <m/>
    <m/>
    <m/>
    <m/>
    <s v="TMG"/>
    <x v="0"/>
    <m/>
    <e v="#N/A"/>
    <e v="#N/A"/>
    <m/>
    <m/>
    <m/>
    <m/>
    <m/>
    <m/>
    <m/>
    <m/>
    <m/>
    <m/>
    <m/>
    <m/>
    <m/>
    <m/>
    <m/>
    <m/>
    <m/>
    <m/>
    <m/>
    <m/>
    <m/>
    <m/>
    <m/>
    <m/>
  </r>
  <r>
    <n v="1358"/>
    <s v="Khairul Ikmal Bin Abdul Halim"/>
    <s v="7.0 Pending TP Submission"/>
    <m/>
    <m/>
    <m/>
    <s v="MR/BIN"/>
    <m/>
    <s v="H5G2300464"/>
    <m/>
    <s v="TMWA/237199"/>
    <s v="DQMIR0793"/>
    <s v="PAC2309177"/>
    <m/>
    <s v="MR/BIN-FAL-0096-TP"/>
    <m/>
    <m/>
    <n v="0"/>
    <s v="Pending TP Submission"/>
    <e v="#REF!"/>
    <x v="0"/>
    <s v="CPQ-OCT"/>
    <n v="112"/>
    <s v="5G CPQ-OCT"/>
    <s v="P1"/>
    <m/>
    <d v="2023-09-25T00:00:00"/>
    <m/>
    <m/>
    <m/>
    <m/>
    <m/>
    <s v="TMG"/>
    <x v="0"/>
    <m/>
    <e v="#N/A"/>
    <e v="#N/A"/>
    <m/>
    <m/>
    <m/>
    <m/>
    <m/>
    <m/>
    <m/>
    <m/>
    <m/>
    <m/>
    <m/>
    <m/>
    <m/>
    <m/>
    <m/>
    <m/>
    <m/>
    <m/>
    <m/>
    <m/>
    <m/>
    <m/>
    <s v="DQMIR0793_JLNKGBAKAM"/>
    <m/>
  </r>
  <r>
    <n v="1359"/>
    <s v="Khairul Ikmal Bin Abdul Halim"/>
    <s v="7.0 Pending TP Submission"/>
    <m/>
    <m/>
    <m/>
    <s v="MR/BIN"/>
    <m/>
    <s v="H5G2300464"/>
    <m/>
    <s v="TMWA/237200"/>
    <s v="DQMIR0793"/>
    <s v="PAC2309177"/>
    <m/>
    <s v="MR/BIN-FAL-0097-TP"/>
    <m/>
    <m/>
    <n v="0"/>
    <s v="Pending TP Submission"/>
    <e v="#REF!"/>
    <x v="0"/>
    <s v="CPQ-OCT"/>
    <n v="113"/>
    <s v="5G CPQ-OCT"/>
    <s v="P1"/>
    <m/>
    <d v="2023-09-25T00:00:00"/>
    <m/>
    <m/>
    <m/>
    <m/>
    <m/>
    <s v="TMG"/>
    <x v="0"/>
    <m/>
    <e v="#N/A"/>
    <e v="#N/A"/>
    <m/>
    <m/>
    <m/>
    <m/>
    <m/>
    <m/>
    <m/>
    <m/>
    <m/>
    <m/>
    <m/>
    <m/>
    <m/>
    <m/>
    <m/>
    <m/>
    <m/>
    <m/>
    <m/>
    <m/>
    <m/>
    <m/>
    <s v="DQMIR0793_JLNKGBAKAM"/>
    <m/>
  </r>
  <r>
    <n v="1360"/>
    <s v="Khairul Ikmal Bin Abdul Halim"/>
    <s v="7.0 Pending TP Submission"/>
    <m/>
    <s v=""/>
    <m/>
    <s v="KG/SB"/>
    <m/>
    <s v="H5G2301363"/>
    <m/>
    <s v="TMWA/233192"/>
    <s v="DQSIB0994"/>
    <s v="PAC2312283"/>
    <m/>
    <s v="KG/SB-BYT-0259-TP"/>
    <m/>
    <m/>
    <n v="0"/>
    <s v="Pending TP Submission"/>
    <e v="#REF!"/>
    <x v="0"/>
    <s v="NOT IN LIST CPQ-OCT"/>
    <n v="114"/>
    <m/>
    <m/>
    <m/>
    <d v="2023-09-25T00:00:00"/>
    <m/>
    <m/>
    <m/>
    <m/>
    <m/>
    <s v="TMG"/>
    <x v="0"/>
    <m/>
    <e v="#N/A"/>
    <e v="#N/A"/>
    <m/>
    <m/>
    <m/>
    <m/>
    <m/>
    <m/>
    <m/>
    <m/>
    <m/>
    <m/>
    <m/>
    <m/>
    <m/>
    <m/>
    <m/>
    <m/>
    <m/>
    <m/>
    <m/>
    <m/>
    <m/>
    <m/>
    <m/>
    <m/>
  </r>
  <r>
    <n v="1361"/>
    <s v="Khairul Ikmal Bin Abdul Halim"/>
    <s v="10.0 Sent to CPA for PR Creation"/>
    <m/>
    <s v="Proceed PR on 5/10/23"/>
    <m/>
    <s v="KG/SB"/>
    <m/>
    <s v="H5G2300924"/>
    <m/>
    <s v="TMWA/233160"/>
    <s v="DQSIB0999"/>
    <s v="PAC2310938"/>
    <m/>
    <s v="KG/SB-ATK-0387-TP"/>
    <m/>
    <m/>
    <n v="0"/>
    <s v="PR Creation"/>
    <e v="#REF!"/>
    <x v="0"/>
    <s v="CPQ-OCT"/>
    <n v="115"/>
    <s v="5G CPQ-OCT"/>
    <s v="P1"/>
    <m/>
    <d v="2023-09-25T00:00:00"/>
    <m/>
    <m/>
    <m/>
    <m/>
    <m/>
    <s v="TMG"/>
    <x v="0"/>
    <m/>
    <e v="#N/A"/>
    <e v="#N/A"/>
    <m/>
    <m/>
    <s v="SB"/>
    <m/>
    <m/>
    <m/>
    <m/>
    <n v="3400039069"/>
    <s v="ANTARATEK SDN BHD"/>
    <m/>
    <m/>
    <m/>
    <m/>
    <m/>
    <m/>
    <m/>
    <m/>
    <m/>
    <m/>
    <m/>
    <m/>
    <m/>
    <s v="DQSIB0999_JLNKIONGTUNG"/>
    <m/>
  </r>
  <r>
    <n v="1362"/>
    <s v="Khairul Ikmal Bin Abdul Halim"/>
    <s v="7.0 Pending TP Submission"/>
    <m/>
    <s v=""/>
    <m/>
    <s v="KG/SB"/>
    <m/>
    <m/>
    <m/>
    <s v="TMWA/233145"/>
    <s v="DQSIB1041"/>
    <m/>
    <m/>
    <s v="KG/SB-DTJ-0130-TP"/>
    <m/>
    <m/>
    <n v="0"/>
    <s v="Pending TP Submission"/>
    <e v="#REF!"/>
    <x v="0"/>
    <s v="CPQ-OCT"/>
    <n v="116"/>
    <s v="5G CPQ-OCT"/>
    <s v="P3"/>
    <m/>
    <d v="2023-09-25T00:00:00"/>
    <m/>
    <m/>
    <m/>
    <m/>
    <m/>
    <s v="TMG"/>
    <x v="0"/>
    <m/>
    <e v="#N/A"/>
    <e v="#N/A"/>
    <m/>
    <m/>
    <m/>
    <m/>
    <m/>
    <m/>
    <m/>
    <m/>
    <m/>
    <m/>
    <m/>
    <m/>
    <m/>
    <m/>
    <m/>
    <m/>
    <m/>
    <m/>
    <m/>
    <m/>
    <m/>
    <m/>
    <s v="DQSIB1041_LRGPERMAITIMUR18E"/>
    <m/>
  </r>
  <r>
    <n v="1363"/>
    <s v="Khairul Ikmal Bin Abdul Halim"/>
    <s v="7.0 Pending TP Submission"/>
    <m/>
    <s v=""/>
    <m/>
    <s v="KG/SB"/>
    <m/>
    <s v="H5G2301350"/>
    <m/>
    <s v="TMWA/233191"/>
    <s v="DQSIB1043"/>
    <s v="PAC2312282"/>
    <m/>
    <s v="KG/SB-MST-0171-TP"/>
    <m/>
    <m/>
    <n v="0"/>
    <s v="Pending TP Submission"/>
    <e v="#REF!"/>
    <x v="0"/>
    <s v="NOT IN LIST CPQ-OCT"/>
    <n v="117"/>
    <m/>
    <m/>
    <m/>
    <d v="2023-09-25T00:00:00"/>
    <m/>
    <m/>
    <m/>
    <m/>
    <m/>
    <s v="TMG"/>
    <x v="0"/>
    <m/>
    <e v="#N/A"/>
    <e v="#N/A"/>
    <m/>
    <m/>
    <m/>
    <m/>
    <m/>
    <m/>
    <m/>
    <m/>
    <m/>
    <m/>
    <m/>
    <m/>
    <m/>
    <m/>
    <m/>
    <m/>
    <m/>
    <m/>
    <m/>
    <m/>
    <m/>
    <m/>
    <m/>
    <m/>
  </r>
  <r>
    <n v="1364"/>
    <s v="Khairul Ikmal Bin Abdul Halim"/>
    <s v="7.0 Pending TP Submission"/>
    <m/>
    <m/>
    <m/>
    <s v="KG/SB"/>
    <m/>
    <s v="H5G2300889"/>
    <m/>
    <s v="TMWA/233163"/>
    <s v="DQSIB1057"/>
    <s v="PAC2312389"/>
    <m/>
    <s v="KG/SB-LSB-0175-TP"/>
    <m/>
    <m/>
    <n v="0"/>
    <s v="Pending TP Submission"/>
    <e v="#REF!"/>
    <x v="0"/>
    <s v="CPQ-OCT"/>
    <n v="118"/>
    <s v="5G CPQ-OCT"/>
    <s v="P3"/>
    <m/>
    <d v="2023-09-25T00:00:00"/>
    <m/>
    <m/>
    <m/>
    <m/>
    <m/>
    <s v="TMG"/>
    <x v="0"/>
    <m/>
    <e v="#N/A"/>
    <e v="#N/A"/>
    <m/>
    <m/>
    <s v="SB"/>
    <m/>
    <m/>
    <m/>
    <m/>
    <n v="3400038703"/>
    <s v="LIKMANINA SDN. BHD."/>
    <m/>
    <m/>
    <m/>
    <m/>
    <m/>
    <m/>
    <m/>
    <m/>
    <m/>
    <m/>
    <m/>
    <m/>
    <m/>
    <s v="DQSIB1057_JLNTUKUNYIT"/>
    <m/>
  </r>
  <r>
    <n v="1365"/>
    <s v="Khairul Ikmal Bin Abdul Halim"/>
    <s v="10.0 Sent to CPA for PR Creation"/>
    <m/>
    <s v="Proceed PR on 9/10/23, LOR issued on 4/10/23"/>
    <m/>
    <s v="KG/SB"/>
    <m/>
    <s v="H5G2301124"/>
    <m/>
    <s v="TMWA/233183"/>
    <s v="DQSIB1064"/>
    <s v="PAC2311924"/>
    <m/>
    <s v="KG/SB-ATK-0389-TP"/>
    <m/>
    <m/>
    <n v="0"/>
    <s v="PR Creation"/>
    <e v="#REF!"/>
    <x v="0"/>
    <s v="CPQ-OCT"/>
    <n v="119"/>
    <s v="5G CPQ-OCT"/>
    <s v="P3"/>
    <m/>
    <d v="2023-09-25T00:00:00"/>
    <m/>
    <m/>
    <m/>
    <m/>
    <m/>
    <s v="TMG"/>
    <x v="0"/>
    <m/>
    <e v="#N/A"/>
    <e v="#N/A"/>
    <m/>
    <m/>
    <m/>
    <m/>
    <m/>
    <m/>
    <m/>
    <m/>
    <m/>
    <m/>
    <m/>
    <m/>
    <m/>
    <m/>
    <m/>
    <m/>
    <m/>
    <m/>
    <m/>
    <m/>
    <m/>
    <m/>
    <s v="DQSIB1064_JLNKWONGMING"/>
    <m/>
  </r>
  <r>
    <n v="1366"/>
    <s v="Khairul Ikmal Bin Abdul Halim"/>
    <s v="8.2 Queried - Pending TP Re-Submission"/>
    <m/>
    <m/>
    <m/>
    <s v="KG/SB"/>
    <m/>
    <s v="H5G2301352"/>
    <m/>
    <s v="TMWA/230490"/>
    <s v="DQSMH0839"/>
    <m/>
    <m/>
    <s v="KG/SB-GEA-0013-TP"/>
    <m/>
    <m/>
    <n v="0"/>
    <s v="Queried - Require More Information From NeC/AND"/>
    <e v="#REF!"/>
    <x v="0"/>
    <s v="CPQ-OCT"/>
    <n v="120"/>
    <s v="5G CPQ-OCT"/>
    <s v="P1"/>
    <m/>
    <d v="2023-09-25T00:00:00"/>
    <m/>
    <m/>
    <m/>
    <m/>
    <m/>
    <s v="TMG"/>
    <x v="0"/>
    <m/>
    <e v="#N/A"/>
    <e v="#N/A"/>
    <m/>
    <m/>
    <m/>
    <m/>
    <m/>
    <m/>
    <m/>
    <m/>
    <m/>
    <m/>
    <m/>
    <m/>
    <m/>
    <m/>
    <m/>
    <m/>
    <m/>
    <m/>
    <m/>
    <m/>
    <m/>
    <m/>
    <s v="DQSMH0839_MSDKAMPUNGNIUP"/>
    <m/>
  </r>
  <r>
    <n v="1367"/>
    <m/>
    <s v="7.0 Pending TP Submission"/>
    <d v="2023-10-04T00:00:00"/>
    <s v="Pending TP Submission"/>
    <m/>
    <s v="Sabah"/>
    <m/>
    <s v="H5G2301349"/>
    <m/>
    <s v="TMBA/230967"/>
    <s v="DSKBD0144"/>
    <s v="PAC2312364"/>
    <m/>
    <s v="KK/PB/LB-LDR-0025-TP"/>
    <m/>
    <m/>
    <n v="0"/>
    <s v="Pending TP Submission"/>
    <e v="#REF!"/>
    <x v="0"/>
    <s v="NOT IN LIST CPQ-OCT"/>
    <n v="121"/>
    <m/>
    <m/>
    <m/>
    <d v="2023-09-25T00:00:00"/>
    <m/>
    <n v="4480"/>
    <m/>
    <m/>
    <m/>
    <s v="TMG"/>
    <x v="0"/>
    <s v="5G FOC SPUR KBD FXX (12C) DNB_HORIZON 5G_DSKBD0144_KOTA BELUD - KBD"/>
    <e v="#N/A"/>
    <e v="#N/A"/>
    <m/>
    <m/>
    <m/>
    <m/>
    <m/>
    <m/>
    <m/>
    <m/>
    <m/>
    <m/>
    <n v="4479.2700000000004"/>
    <m/>
    <m/>
    <m/>
    <m/>
    <m/>
    <m/>
    <m/>
    <m/>
    <m/>
    <m/>
    <m/>
    <m/>
    <m/>
  </r>
  <r>
    <n v="1368"/>
    <s v="Nurul Ridhwan Bin Sulaiman"/>
    <s v="11.0 PO Issued"/>
    <d v="2023-10-04T00:00:00"/>
    <s v="4902155628 (10/10) 9/10 Resent to CPA 7/10 PR creation"/>
    <s v="4902155628"/>
    <s v="Sabah"/>
    <m/>
    <s v="H5G2301067"/>
    <m/>
    <s v="TMBA/230921"/>
    <s v="DSKNK0437"/>
    <s v="PAC2311707"/>
    <m/>
    <s v="TWU/SKN-NNZ-0347-TP"/>
    <m/>
    <d v="2023-10-09T00:00:00"/>
    <n v="45208"/>
    <s v="PO Issued"/>
    <e v="#REF!"/>
    <x v="0"/>
    <s v="CPQ-OCT"/>
    <n v="122"/>
    <s v="5G CPQ-OCT"/>
    <s v="P3"/>
    <m/>
    <d v="2023-09-25T00:00:00"/>
    <m/>
    <n v="61038"/>
    <n v="43713.38"/>
    <m/>
    <m/>
    <s v="TMG"/>
    <x v="0"/>
    <s v="5G SPUR KNK (12C) DNB_HORIZON 5G_DSKNK0437_LDGMOSTYN_KNK"/>
    <e v="#N/A"/>
    <e v="#N/A"/>
    <m/>
    <m/>
    <m/>
    <m/>
    <m/>
    <m/>
    <m/>
    <m/>
    <m/>
    <m/>
    <n v="61037.25"/>
    <m/>
    <m/>
    <m/>
    <m/>
    <m/>
    <m/>
    <m/>
    <m/>
    <m/>
    <m/>
    <m/>
    <s v="DSKNK0437_LDGMOSTYN"/>
    <m/>
  </r>
  <r>
    <n v="1369"/>
    <m/>
    <s v="7.0 Pending TP Submission"/>
    <d v="2023-10-03T00:00:00"/>
    <s v="Pending TP Submission"/>
    <m/>
    <s v="Sabah"/>
    <m/>
    <s v="H5G2300584"/>
    <m/>
    <s v="TMBA/230748"/>
    <s v="DSPNP0596"/>
    <s v="PAC2309252"/>
    <m/>
    <s v="KK/PB/LB-YAZ-0151-TP"/>
    <m/>
    <m/>
    <n v="0"/>
    <s v="Pending TP Submission"/>
    <e v="#REF!"/>
    <x v="0"/>
    <s v="NOT IN LIST CPQ-OCT"/>
    <n v="123"/>
    <m/>
    <m/>
    <m/>
    <d v="2023-09-25T00:00:00"/>
    <m/>
    <n v="58687"/>
    <m/>
    <m/>
    <m/>
    <s v="TMG"/>
    <x v="0"/>
    <s v="5G FOC SPUR PPG FXX (12C) DNB_HORIZON 5G_DSPNP0596_JLNSUGUDMAANG_PPG"/>
    <e v="#N/A"/>
    <e v="#N/A"/>
    <m/>
    <m/>
    <m/>
    <m/>
    <m/>
    <m/>
    <m/>
    <m/>
    <m/>
    <m/>
    <n v="58686.85"/>
    <m/>
    <m/>
    <m/>
    <m/>
    <m/>
    <m/>
    <m/>
    <m/>
    <m/>
    <m/>
    <m/>
    <m/>
    <m/>
  </r>
  <r>
    <n v="1370"/>
    <m/>
    <s v="7.0 Pending TP Submission"/>
    <d v="2023-10-04T00:00:00"/>
    <s v="Pending TP Submission"/>
    <m/>
    <s v="Sabah"/>
    <m/>
    <s v="H5G2301359"/>
    <m/>
    <s v="TMBA/230968"/>
    <s v="DSPTT1033"/>
    <s v="PAC2312365"/>
    <m/>
    <s v="KK/PB/LB-ICO-0002-TP"/>
    <m/>
    <m/>
    <n v="0"/>
    <s v="Pending TP Submission"/>
    <e v="#REF!"/>
    <x v="0"/>
    <s v="NOT IN LIST CPQ-OCT"/>
    <n v="124"/>
    <m/>
    <m/>
    <m/>
    <d v="2023-09-25T00:00:00"/>
    <m/>
    <n v="14472"/>
    <m/>
    <m/>
    <m/>
    <s v="TMG"/>
    <x v="0"/>
    <s v="5G FOC SPUR PTT FXX (12C) DNB_HORIZON 5G_DSPTT1033_TMN PSR PUTIH1-PTT"/>
    <e v="#N/A"/>
    <e v="#N/A"/>
    <m/>
    <m/>
    <m/>
    <m/>
    <m/>
    <m/>
    <m/>
    <m/>
    <m/>
    <m/>
    <n v="14471.98"/>
    <m/>
    <m/>
    <m/>
    <m/>
    <m/>
    <m/>
    <m/>
    <m/>
    <m/>
    <m/>
    <m/>
    <m/>
    <m/>
  </r>
  <r>
    <n v="1371"/>
    <s v="Nurul Ridhwan Bin Sulaiman"/>
    <s v="11.0 PO Issued"/>
    <d v="2023-10-07T00:00:00"/>
    <s v="PO - 4902155018 (7/10)"/>
    <s v="4902155018"/>
    <s v="Sabah"/>
    <m/>
    <s v="H5G2300916"/>
    <m/>
    <s v="TMBA/230856"/>
    <s v="DSSDK0684"/>
    <s v="PAC2310896"/>
    <m/>
    <s v="TWU/SKN-EVO-0048-TP"/>
    <m/>
    <m/>
    <n v="0"/>
    <s v="PO Issued"/>
    <e v="#REF!"/>
    <x v="0"/>
    <s v="CPQ-OCT"/>
    <n v="125"/>
    <s v="5G CPQ-OCT"/>
    <s v="P3"/>
    <m/>
    <d v="2023-09-25T00:00:00"/>
    <m/>
    <n v="68337"/>
    <n v="53492.54"/>
    <m/>
    <m/>
    <s v="TMG"/>
    <x v="0"/>
    <s v="5G SPUR NYN  (12) DNB_HORIZON 5G_DSSDK0684 JLNSEGUNTOR NYN"/>
    <e v="#N/A"/>
    <e v="#N/A"/>
    <m/>
    <m/>
    <m/>
    <m/>
    <m/>
    <m/>
    <m/>
    <n v="3400038554"/>
    <s v="EVOLUSI BERSATU SDN. BHD."/>
    <m/>
    <n v="67575"/>
    <s v="DYNASTYH BINTI AKSAH"/>
    <s v="RAHMAT EFFANDI BIN IBRAHIM"/>
    <m/>
    <m/>
    <m/>
    <m/>
    <m/>
    <m/>
    <m/>
    <m/>
    <m/>
    <s v="DSSDK0684_JLNSEGUNTOR"/>
    <m/>
  </r>
  <r>
    <n v="1372"/>
    <m/>
    <s v="7.0 Pending TP Submission"/>
    <d v="2023-10-05T00:00:00"/>
    <s v="5/10 LOR 5/10 PAC Approved. Request AND to set baseline 4/10 PAC Pending Review (Farid, Zunaidi). Pending Baseline"/>
    <m/>
    <s v="Sabah"/>
    <m/>
    <s v="H5G2301348"/>
    <m/>
    <s v="TMBA/230964"/>
    <s v="DSSIP0797"/>
    <s v="PAC2312289"/>
    <m/>
    <s v="KK/PB/LB-KAF-0119-TP"/>
    <m/>
    <m/>
    <n v="0"/>
    <s v="Pending TP Submission"/>
    <e v="#REF!"/>
    <x v="0"/>
    <s v="NOT IN LIST CPQ-OCT"/>
    <n v="126"/>
    <m/>
    <m/>
    <m/>
    <d v="2023-09-25T00:00:00"/>
    <m/>
    <n v="14068"/>
    <m/>
    <m/>
    <m/>
    <s v="TMG"/>
    <x v="0"/>
    <s v="5G FOC SPUR SIG FXX(12C) DNB_HORIZON 5G_DSSIP0797_TMSIPITANG_SIG"/>
    <e v="#N/A"/>
    <e v="#N/A"/>
    <m/>
    <m/>
    <m/>
    <m/>
    <s v="KK/PB/LB-KAF-0119-TP"/>
    <m/>
    <m/>
    <n v="3400038664"/>
    <s v="KHAUF ENGINEERING SDN BHD"/>
    <m/>
    <n v="14067.68"/>
    <m/>
    <m/>
    <m/>
    <m/>
    <m/>
    <m/>
    <m/>
    <m/>
    <m/>
    <m/>
    <m/>
    <m/>
    <m/>
  </r>
  <r>
    <n v="1373"/>
    <m/>
    <s v="7.0 Pending TP Submission"/>
    <d v="2023-10-05T00:00:00"/>
    <s v="5/10 LOR 5/10 PAC Pending Review (Farid)"/>
    <m/>
    <s v="Sabah"/>
    <m/>
    <s v="H5G2301416"/>
    <m/>
    <s v="TMBA/230975"/>
    <s v="DSTUA1003"/>
    <s v="PAC2312639"/>
    <m/>
    <s v="KK/PB/LB-RMT-0225-TP"/>
    <m/>
    <m/>
    <n v="0"/>
    <s v="Pending TP Submission"/>
    <e v="#REF!"/>
    <x v="0"/>
    <s v="NOT IN LIST CPQ-OCT"/>
    <n v="127"/>
    <m/>
    <m/>
    <m/>
    <d v="2023-09-25T00:00:00"/>
    <m/>
    <n v="39109"/>
    <m/>
    <m/>
    <m/>
    <s v="TMG"/>
    <x v="0"/>
    <s v="5G FOC SPUR TRN FXX DNB_HORIZON 5G_DSTUA1003_KG BARUS TUARAN_TRN"/>
    <e v="#N/A"/>
    <e v="#N/A"/>
    <m/>
    <m/>
    <m/>
    <m/>
    <m/>
    <m/>
    <m/>
    <n v="3400039091"/>
    <s v="RASMART SDN. BHD."/>
    <m/>
    <n v="32194"/>
    <s v="Ismaiddy @ Hilary Bin Jasney"/>
    <s v="Mustakim Bin Raba"/>
    <m/>
    <m/>
    <m/>
    <m/>
    <m/>
    <m/>
    <m/>
    <m/>
    <m/>
    <m/>
    <m/>
  </r>
  <r>
    <n v="1374"/>
    <s v="Mohd Nasharulhisham Bin Mohd Nasir"/>
    <s v="10.0 Sent to CPA for PR Creation"/>
    <d v="2023-10-06T00:00:00"/>
    <s v="PROCEED PR"/>
    <m/>
    <s v="ST"/>
    <m/>
    <m/>
    <m/>
    <s v="TMCA/232012"/>
    <s v="DWKUL0542"/>
    <m/>
    <m/>
    <s v="ST-ENV-0007-TP"/>
    <m/>
    <m/>
    <n v="0"/>
    <s v="PR Creation"/>
    <e v="#REF!"/>
    <x v="0"/>
    <s v="CPQ-OCT"/>
    <n v="128"/>
    <s v="5G CPQ-OCT"/>
    <s v="P1"/>
    <m/>
    <d v="2023-09-25T00:00:00"/>
    <m/>
    <m/>
    <m/>
    <m/>
    <m/>
    <s v="TMG"/>
    <x v="0"/>
    <s v="5G DNB DWKUL0542 FOC KRT_F028/F031 12C BAHUJLNBRMN_KRT-H5G2301117"/>
    <e v="#N/A"/>
    <e v="#N/A"/>
    <m/>
    <m/>
    <m/>
    <m/>
    <m/>
    <m/>
    <m/>
    <m/>
    <m/>
    <m/>
    <m/>
    <m/>
    <m/>
    <m/>
    <m/>
    <m/>
    <m/>
    <m/>
    <m/>
    <m/>
    <m/>
    <m/>
    <s v="DWKUL0542_BAHUJLNBRMN"/>
    <m/>
  </r>
  <r>
    <n v="1375"/>
    <s v="Ahmad Idrus Bin Abdul Talib"/>
    <s v="6.2 LOR Approved in Vprime"/>
    <m/>
    <s v=""/>
    <m/>
    <s v="KL"/>
    <m/>
    <s v="H5G2205201"/>
    <m/>
    <s v="TMCA/225370"/>
    <s v="DWKUL8077"/>
    <s v="PAC2221492"/>
    <m/>
    <s v="KL-DIE-0045-TP"/>
    <m/>
    <m/>
    <n v="0"/>
    <s v="LOR Issued"/>
    <e v="#REF!"/>
    <x v="0"/>
    <s v="NOT IN LIST CPQ-OCT"/>
    <n v="129"/>
    <m/>
    <m/>
    <m/>
    <d v="2023-09-25T00:00:00"/>
    <m/>
    <m/>
    <m/>
    <m/>
    <m/>
    <s v="TMG"/>
    <x v="0"/>
    <s v="DNB HORIZON 5G DWKUL8077_KLINIKPAKAR HKL TAR FOC F65F66 SPUR 12C X 2"/>
    <e v="#N/A"/>
    <e v="#N/A"/>
    <m/>
    <m/>
    <m/>
    <m/>
    <m/>
    <m/>
    <m/>
    <m/>
    <m/>
    <m/>
    <m/>
    <m/>
    <m/>
    <m/>
    <m/>
    <m/>
    <m/>
    <m/>
    <m/>
    <m/>
    <m/>
    <m/>
    <m/>
    <m/>
  </r>
  <r>
    <n v="1376"/>
    <s v="Ahmad Idrus Bin Abdul Talib"/>
    <s v="6.2 LOR Approved in Vprime"/>
    <m/>
    <s v=""/>
    <m/>
    <s v="KL"/>
    <m/>
    <s v="H5G2206319"/>
    <m/>
    <s v="TMCA/225779"/>
    <s v="DWKUL8081"/>
    <s v="PAC2224006"/>
    <m/>
    <s v="KL-PMN-1487-TP"/>
    <m/>
    <m/>
    <n v="0"/>
    <s v="LOR Issued"/>
    <e v="#REF!"/>
    <x v="0"/>
    <s v="NOT IN LIST CPQ-OCT"/>
    <n v="130"/>
    <m/>
    <m/>
    <m/>
    <d v="2023-09-25T00:00:00"/>
    <m/>
    <m/>
    <m/>
    <m/>
    <m/>
    <s v="TMG"/>
    <x v="0"/>
    <s v="DNB_HORIZON 5G_DWKUL8081_KLCONVENTIONCENTRE_IBC_PEG"/>
    <e v="#N/A"/>
    <e v="#N/A"/>
    <m/>
    <m/>
    <m/>
    <m/>
    <m/>
    <m/>
    <m/>
    <m/>
    <m/>
    <m/>
    <m/>
    <m/>
    <m/>
    <m/>
    <m/>
    <m/>
    <m/>
    <m/>
    <m/>
    <m/>
    <m/>
    <m/>
    <m/>
    <m/>
  </r>
  <r>
    <n v="1377"/>
    <s v="Nur Fauziah Binti Abdullah Shuhaimy"/>
    <s v="7.0 Pending TP Submission"/>
    <m/>
    <s v="11/10: TP challenge 12Oct. 10/10-4/10: TP submission. 4/10:Plan to NEC. |30/9: LOR approval. 29/9: Ema"/>
    <m/>
    <s v="MK"/>
    <s v="AND"/>
    <s v="H5G2203182"/>
    <m/>
    <s v="TMSA/223526"/>
    <s v="DMMKT0157"/>
    <m/>
    <m/>
    <s v="MK-AST-0120-TP"/>
    <m/>
    <m/>
    <n v="0"/>
    <s v="Pending TP Submission"/>
    <e v="#REF!"/>
    <x v="0"/>
    <s v="NOT IN LIST CPQ-OCT"/>
    <n v="131"/>
    <m/>
    <m/>
    <m/>
    <d v="2023-09-25T00:00:00"/>
    <m/>
    <m/>
    <m/>
    <m/>
    <m/>
    <s v="TMG"/>
    <x v="0"/>
    <s v="5G DNB HORIZON DMMKT0157 FOC (ADD) MC F65/F66 SK LIMBONGAN JLN KLEBANG"/>
    <e v="#N/A"/>
    <e v="#N/A"/>
    <m/>
    <m/>
    <s v="MC"/>
    <m/>
    <m/>
    <m/>
    <m/>
    <m/>
    <m/>
    <m/>
    <m/>
    <m/>
    <m/>
    <m/>
    <m/>
    <m/>
    <m/>
    <m/>
    <m/>
    <m/>
    <m/>
    <m/>
    <m/>
    <m/>
  </r>
  <r>
    <n v="1378"/>
    <s v="Mohd Nasharulhisham Bin Mohd Nasir"/>
    <s v="10.0 Sent to CPA for PR Creation"/>
    <d v="2023-10-09T00:00:00"/>
    <s v="PROCEED PR"/>
    <m/>
    <s v="ST"/>
    <m/>
    <m/>
    <m/>
    <s v="TMCA/224737"/>
    <s v="DWKUL0399"/>
    <m/>
    <m/>
    <s v="ST-MNS-0051-TP"/>
    <m/>
    <m/>
    <n v="0"/>
    <s v="PR Creation"/>
    <e v="#REF!"/>
    <x v="0"/>
    <s v="CPQ-OCT"/>
    <n v="132"/>
    <s v="5G CPQ-OCT"/>
    <s v="P1"/>
    <m/>
    <d v="2023-09-25T00:00:00"/>
    <m/>
    <m/>
    <m/>
    <m/>
    <m/>
    <s v="TMG"/>
    <x v="0"/>
    <m/>
    <e v="#N/A"/>
    <e v="#N/A"/>
    <m/>
    <m/>
    <m/>
    <m/>
    <m/>
    <m/>
    <m/>
    <m/>
    <m/>
    <m/>
    <m/>
    <m/>
    <m/>
    <m/>
    <m/>
    <m/>
    <m/>
    <m/>
    <m/>
    <m/>
    <m/>
    <m/>
    <s v="DWKUL0399_JLNSLTNAZLANSHAH"/>
    <m/>
  </r>
  <r>
    <n v="1379"/>
    <s v="Mohd Shahfre Bin Sa'afie"/>
    <s v="11.0 PO Issued"/>
    <m/>
    <n v="4902155040"/>
    <s v="4902155040"/>
    <s v="SB"/>
    <m/>
    <s v="H5G2301367"/>
    <m/>
    <s v=" TMCA/232209"/>
    <s v="DBKLG1964"/>
    <m/>
    <m/>
    <s v="SB-HAR-0457-TP"/>
    <m/>
    <m/>
    <n v="0"/>
    <s v="PO Issued"/>
    <e v="#REF!"/>
    <x v="0"/>
    <s v="CPQ-OCT"/>
    <n v="133"/>
    <s v="5G CPQ-OCT"/>
    <s v="P1"/>
    <m/>
    <d v="2023-09-25T00:00:00"/>
    <m/>
    <m/>
    <m/>
    <m/>
    <m/>
    <s v="TMG"/>
    <x v="0"/>
    <s v="DNB_HORIZON 5G_DBKLG1964_TMNSHAHBANDARAYA_KLG"/>
    <e v="#N/A"/>
    <e v="#N/A"/>
    <m/>
    <m/>
    <m/>
    <m/>
    <m/>
    <m/>
    <m/>
    <m/>
    <m/>
    <m/>
    <m/>
    <m/>
    <m/>
    <m/>
    <m/>
    <m/>
    <m/>
    <m/>
    <m/>
    <m/>
    <m/>
    <m/>
    <s v="DBKLG1964_TMNSHAHBANDARAYA"/>
    <m/>
  </r>
  <r>
    <n v="1380"/>
    <s v="Mohd Nasharulhisham Bin Mohd Nasir"/>
    <s v="7.0 Pending TP Submission"/>
    <m/>
    <s v="Site issue with SPOF. amir subhi to present to managemnt on 12/10"/>
    <m/>
    <s v="ST"/>
    <m/>
    <m/>
    <m/>
    <s v="TMCA/239907"/>
    <s v="DBGBK0092"/>
    <m/>
    <m/>
    <s v="ST-FEH-0029-TP"/>
    <m/>
    <m/>
    <n v="0"/>
    <s v="Pending TP Submission"/>
    <e v="#REF!"/>
    <x v="0"/>
    <s v="CPQ-OCT"/>
    <n v="134"/>
    <s v="5G CPQ-OCT"/>
    <s v="P1"/>
    <m/>
    <d v="2023-09-25T00:00:00"/>
    <m/>
    <m/>
    <m/>
    <m/>
    <m/>
    <s v="TMG"/>
    <x v="0"/>
    <s v="DNB_HORIZON 5G_DBGBK0092_JLNRAWANG1_RG_x0009_"/>
    <e v="#N/A"/>
    <e v="#N/A"/>
    <m/>
    <m/>
    <m/>
    <m/>
    <m/>
    <m/>
    <m/>
    <m/>
    <m/>
    <m/>
    <m/>
    <m/>
    <m/>
    <m/>
    <m/>
    <m/>
    <m/>
    <m/>
    <m/>
    <m/>
    <m/>
    <m/>
    <s v="DBGBK0092_JLNRAWANG1"/>
    <m/>
  </r>
  <r>
    <n v="1381"/>
    <s v="Mahmud Bin Zakaria"/>
    <s v="10.0 Sent to CPA for PR Creation"/>
    <d v="2023-10-10T00:00:00"/>
    <s v="tunggu feedback kazakon| 11.10.2023 SEND CPA"/>
    <m/>
    <s v="JU"/>
    <m/>
    <m/>
    <m/>
    <s v="TMSA/233347"/>
    <s v="DJKLU0798"/>
    <m/>
    <m/>
    <s v="JU-KZK-0684-TP"/>
    <m/>
    <m/>
    <n v="0"/>
    <s v="PR Creation"/>
    <e v="#REF!"/>
    <x v="0"/>
    <s v="NOT IN LIST CPQ-OCT"/>
    <n v="135"/>
    <m/>
    <m/>
    <m/>
    <d v="2023-09-25T00:00:00"/>
    <m/>
    <m/>
    <m/>
    <m/>
    <m/>
    <s v="TMG"/>
    <x v="0"/>
    <m/>
    <e v="#N/A"/>
    <e v="#N/A"/>
    <m/>
    <m/>
    <m/>
    <m/>
    <m/>
    <m/>
    <m/>
    <m/>
    <m/>
    <m/>
    <m/>
    <m/>
    <m/>
    <m/>
    <m/>
    <m/>
    <m/>
    <m/>
    <m/>
    <m/>
    <m/>
    <m/>
    <m/>
    <m/>
  </r>
  <r>
    <n v="1382"/>
    <s v="Khairul Ikmal Bin Abdul Halim"/>
    <s v="7.0 Pending TP Submission"/>
    <m/>
    <m/>
    <m/>
    <s v="KG/SB"/>
    <m/>
    <s v="H5G2301421"/>
    <m/>
    <s v="TMWA/230584"/>
    <s v="DQKCH0345"/>
    <s v="PAC2312447"/>
    <m/>
    <s v="KG/SB-DTJ-0131-TP"/>
    <m/>
    <m/>
    <n v="0"/>
    <s v="Pending TP Submission"/>
    <e v="#REF!"/>
    <x v="0"/>
    <s v="CPQ-OCT"/>
    <n v="136"/>
    <s v="5G CPQ-OCT"/>
    <s v="P1"/>
    <m/>
    <d v="2023-09-25T00:00:00"/>
    <m/>
    <m/>
    <m/>
    <m/>
    <m/>
    <s v="TMG"/>
    <x v="0"/>
    <m/>
    <e v="#N/A"/>
    <e v="#N/A"/>
    <m/>
    <m/>
    <s v="SBN"/>
    <m/>
    <m/>
    <m/>
    <m/>
    <n v="3400039077"/>
    <s v="DUTA JASA SDN BHD"/>
    <m/>
    <m/>
    <m/>
    <m/>
    <m/>
    <m/>
    <m/>
    <m/>
    <m/>
    <m/>
    <m/>
    <m/>
    <m/>
    <s v="DQKCH0345_JLNTAMANDURAS"/>
    <m/>
  </r>
  <r>
    <n v="1383"/>
    <s v="Khairul Ikmal Bin Abdul Halim"/>
    <s v="6.1 LOR Requested in Vprime"/>
    <m/>
    <s v=""/>
    <m/>
    <s v="KG/SB"/>
    <m/>
    <s v="H5G2301364"/>
    <m/>
    <s v="TMWA/233199"/>
    <s v="DQSIB1036"/>
    <s v="PAC2312554"/>
    <m/>
    <s v="KG/SB-EMX-0004-TP"/>
    <m/>
    <m/>
    <n v="0"/>
    <s v="Pending Approval"/>
    <e v="#REF!"/>
    <x v="0"/>
    <s v="NOT IN LIST CPQ-OCT"/>
    <n v="137"/>
    <m/>
    <m/>
    <m/>
    <d v="2023-09-25T00:00:00"/>
    <m/>
    <m/>
    <m/>
    <m/>
    <m/>
    <s v="TMG"/>
    <x v="0"/>
    <m/>
    <e v="#N/A"/>
    <e v="#N/A"/>
    <m/>
    <m/>
    <m/>
    <m/>
    <m/>
    <m/>
    <m/>
    <m/>
    <m/>
    <m/>
    <m/>
    <m/>
    <m/>
    <m/>
    <m/>
    <m/>
    <m/>
    <m/>
    <m/>
    <m/>
    <m/>
    <m/>
    <m/>
    <m/>
  </r>
  <r>
    <n v="1384"/>
    <s v="Nurul Ridhwan Bin Sulaiman"/>
    <s v="11.0 PO Issued"/>
    <d v="2023-10-10T00:00:00"/>
    <s v="4902156008 (11/10/23), 10/10 Proceed PR, 4/10 Pending TP Submission"/>
    <s v="4902156008"/>
    <s v="TRG"/>
    <m/>
    <s v="H5G2301370"/>
    <m/>
    <s v="TMEA/238904"/>
    <s v="DTKMM0156"/>
    <s v="PAC2312474"/>
    <m/>
    <s v="TRG-OCK-0038-TP"/>
    <m/>
    <m/>
    <n v="0"/>
    <s v="PO Issued"/>
    <e v="#REF!"/>
    <x v="0"/>
    <s v="CPQ-OCT"/>
    <n v="138"/>
    <s v="5G CPQ-OCT"/>
    <s v="P1"/>
    <m/>
    <d v="2023-09-25T00:00:00"/>
    <m/>
    <m/>
    <m/>
    <m/>
    <m/>
    <s v="TMG"/>
    <x v="0"/>
    <s v="NRPDNB_HORIZON 5G_DTKMM0156 _JLNPANTAIKIJAL_TLG"/>
    <e v="#N/A"/>
    <e v="#N/A"/>
    <m/>
    <m/>
    <m/>
    <m/>
    <m/>
    <m/>
    <m/>
    <m/>
    <m/>
    <m/>
    <m/>
    <m/>
    <m/>
    <m/>
    <m/>
    <m/>
    <m/>
    <m/>
    <m/>
    <m/>
    <m/>
    <m/>
    <s v="DTKMM0156 _JLNPANTAIKIJAL"/>
    <m/>
  </r>
  <r>
    <n v="1385"/>
    <s v="Mahmud Bin Zakaria"/>
    <s v="11.0 PO Issued"/>
    <m/>
    <s v=""/>
    <m/>
    <s v="JU"/>
    <m/>
    <m/>
    <m/>
    <s v="TMSA/233345"/>
    <s v="DJBPH0014"/>
    <m/>
    <m/>
    <s v="JU-TIA-0211-TP"/>
    <m/>
    <m/>
    <n v="0"/>
    <s v="PO Issued"/>
    <e v="#REF!"/>
    <x v="0"/>
    <s v="CPQ-OCT"/>
    <n v="139"/>
    <s v="5G CPQ-OCT"/>
    <s v="P1"/>
    <m/>
    <d v="2023-09-25T00:00:00"/>
    <m/>
    <m/>
    <m/>
    <m/>
    <m/>
    <s v="TMG"/>
    <x v="0"/>
    <m/>
    <e v="#N/A"/>
    <e v="#N/A"/>
    <m/>
    <m/>
    <m/>
    <m/>
    <m/>
    <m/>
    <m/>
    <m/>
    <m/>
    <m/>
    <m/>
    <m/>
    <m/>
    <m/>
    <m/>
    <m/>
    <m/>
    <m/>
    <m/>
    <m/>
    <m/>
    <m/>
    <s v="DJBPH0014_TMSRIGADING"/>
    <m/>
  </r>
  <r>
    <n v="1386"/>
    <s v="Muhamad Zaini Bin Mahamad Sarip"/>
    <s v="7.0 Pending TP Submission"/>
    <m/>
    <s v="lor DONE. 9/10 SENT TO CPA"/>
    <m/>
    <s v="KEL"/>
    <m/>
    <s v="H5G2301369"/>
    <m/>
    <s v="TMEA/236130"/>
    <s v="DDMCH0279"/>
    <m/>
    <m/>
    <s v="KEL-YOK-0112-TP"/>
    <m/>
    <m/>
    <n v="0"/>
    <s v="Pending TP Submission"/>
    <e v="#REF!"/>
    <x v="0"/>
    <s v="NOT IN LIST CPQ-OCT"/>
    <n v="140"/>
    <m/>
    <m/>
    <m/>
    <d v="2023-09-25T00:00:00"/>
    <m/>
    <m/>
    <m/>
    <m/>
    <m/>
    <s v="TMG"/>
    <x v="0"/>
    <m/>
    <e v="#N/A"/>
    <e v="#N/A"/>
    <m/>
    <m/>
    <m/>
    <m/>
    <m/>
    <m/>
    <m/>
    <m/>
    <m/>
    <m/>
    <m/>
    <m/>
    <m/>
    <m/>
    <m/>
    <m/>
    <m/>
    <m/>
    <m/>
    <m/>
    <m/>
    <m/>
    <m/>
    <m/>
  </r>
  <r>
    <n v="1387"/>
    <s v="Muhamad Zaini Bin Mahamad Sarip"/>
    <s v="11.0 PO Issued"/>
    <m/>
    <s v="need LOR. PAC approved"/>
    <s v="4902155839"/>
    <s v="KEL"/>
    <m/>
    <s v="H5G2301372"/>
    <m/>
    <s v="TMEA/236129"/>
    <s v="DDJEL0094"/>
    <m/>
    <m/>
    <s v="KEL-MJS-0044-TP"/>
    <m/>
    <m/>
    <n v="0"/>
    <s v="PO Issued"/>
    <e v="#REF!"/>
    <x v="0"/>
    <s v="CPQ-OCT"/>
    <n v="141"/>
    <s v="5G CPQ-OCT"/>
    <s v="P1"/>
    <m/>
    <d v="2023-09-25T00:00:00"/>
    <m/>
    <m/>
    <m/>
    <m/>
    <m/>
    <s v="TMG"/>
    <x v="0"/>
    <s v="H5G JLI FOC SPUR 12C DDJEL0094 KUALA BALAH"/>
    <e v="#N/A"/>
    <e v="#N/A"/>
    <m/>
    <m/>
    <m/>
    <m/>
    <m/>
    <m/>
    <m/>
    <m/>
    <m/>
    <m/>
    <m/>
    <m/>
    <m/>
    <m/>
    <m/>
    <m/>
    <m/>
    <m/>
    <m/>
    <m/>
    <m/>
    <m/>
    <s v="DDJEL0094_KUALABALAHKELANTAN"/>
    <m/>
  </r>
  <r>
    <n v="1388"/>
    <s v="Ahmad Zaki Bin Harris"/>
    <s v="11.0 PO Issued"/>
    <m/>
    <s v="PAC Approved"/>
    <m/>
    <s v="KD/PL"/>
    <m/>
    <s v="H5G2301414"/>
    <m/>
    <s v="TMNA/232618"/>
    <s v="DKKBP0288"/>
    <s v="PAC2312505"/>
    <m/>
    <s v="KD/PL-PRL-1077-TP"/>
    <m/>
    <m/>
    <n v="0"/>
    <s v="PO Issued"/>
    <e v="#REF!"/>
    <x v="0"/>
    <s v="CPQ-OCT"/>
    <n v="142"/>
    <s v="5G CPQ-OCT"/>
    <s v="P1"/>
    <m/>
    <d v="2023-09-25T00:00:00"/>
    <m/>
    <m/>
    <m/>
    <m/>
    <m/>
    <s v="TMG"/>
    <x v="0"/>
    <s v="H5G_FOC AHK F10/F11 24C CSR DKKBP0288_KPMATANGKONG_AHK(DNB_HORIZON 5G)"/>
    <e v="#N/A"/>
    <e v="#N/A"/>
    <m/>
    <m/>
    <m/>
    <m/>
    <m/>
    <m/>
    <m/>
    <m/>
    <m/>
    <m/>
    <m/>
    <m/>
    <m/>
    <m/>
    <m/>
    <m/>
    <m/>
    <m/>
    <m/>
    <m/>
    <m/>
    <m/>
    <s v="DKKBP0288_KPMATANGKONG"/>
    <m/>
  </r>
  <r>
    <n v="1389"/>
    <s v="Ahmad Zaki Bin Harris"/>
    <s v="1.0 Pending Verification"/>
    <m/>
    <s v="To confirm Site, sharing Sphere ORDER with DKKBP02"/>
    <m/>
    <s v="KD/PL"/>
    <m/>
    <s v="H5G2301414"/>
    <m/>
    <s v="TMNA/233193"/>
    <s v="DKBLN0021"/>
    <m/>
    <m/>
    <m/>
    <m/>
    <m/>
    <n v="0"/>
    <e v="#N/A"/>
    <e v="#REF!"/>
    <x v="0"/>
    <s v="NOT IN LIST CPQ-OCT"/>
    <n v="143"/>
    <m/>
    <m/>
    <m/>
    <d v="2023-09-25T00:00:00"/>
    <m/>
    <m/>
    <m/>
    <m/>
    <m/>
    <s v="TMG"/>
    <x v="0"/>
    <s v="DNB_HORIZON 5G_DKBLN0021_PULAIKEDAH_BL"/>
    <e v="#N/A"/>
    <e v="#N/A"/>
    <m/>
    <m/>
    <m/>
    <m/>
    <m/>
    <m/>
    <m/>
    <m/>
    <m/>
    <m/>
    <m/>
    <m/>
    <m/>
    <m/>
    <m/>
    <m/>
    <m/>
    <m/>
    <m/>
    <m/>
    <m/>
    <m/>
    <m/>
    <m/>
  </r>
  <r>
    <n v="1390"/>
    <s v="Ahmad Idrus Bin Abdul Talib"/>
    <s v="1.2 New Request LOR"/>
    <m/>
    <s v="Pending SOF/Confirmed tower location. Budget available. "/>
    <m/>
    <s v="MSC"/>
    <m/>
    <s v="H5G2200317"/>
    <m/>
    <s v="TMCA/239908"/>
    <s v="DWPPJ8023"/>
    <m/>
    <m/>
    <m/>
    <m/>
    <m/>
    <n v="0"/>
    <s v="New Request PR"/>
    <e v="#REF!"/>
    <x v="0"/>
    <s v="NOT IN LIST CPQ-OCT"/>
    <n v="144"/>
    <m/>
    <m/>
    <m/>
    <d v="2023-09-25T00:00:00"/>
    <m/>
    <m/>
    <m/>
    <m/>
    <m/>
    <s v="TMG"/>
    <x v="0"/>
    <s v="DNB_HORIZON 5G - DWPPJ8023_PEJABATPERDANAMENTERIMALAYSIA - PUJ"/>
    <e v="#N/A"/>
    <e v="#N/A"/>
    <m/>
    <m/>
    <m/>
    <m/>
    <m/>
    <m/>
    <m/>
    <m/>
    <m/>
    <m/>
    <m/>
    <m/>
    <m/>
    <m/>
    <m/>
    <m/>
    <m/>
    <m/>
    <m/>
    <m/>
    <m/>
    <m/>
    <m/>
    <m/>
  </r>
  <r>
    <n v="1391"/>
    <s v="Ahmad Idrus Bin Abdul Talib"/>
    <s v="12. Duplicate Request"/>
    <m/>
    <s v=""/>
    <m/>
    <s v="MSC"/>
    <m/>
    <s v="H5G2202265"/>
    <m/>
    <s v="TMCA/232169"/>
    <s v="DBPET1090"/>
    <s v="PAC2312354"/>
    <m/>
    <m/>
    <m/>
    <m/>
    <n v="0"/>
    <s v="PO Issued"/>
    <e v="#REF!"/>
    <x v="0"/>
    <s v="NOT IN LIST CPQ-OCT"/>
    <n v="145"/>
    <m/>
    <m/>
    <m/>
    <d v="2023-09-25T00:00:00"/>
    <m/>
    <m/>
    <m/>
    <m/>
    <m/>
    <s v="TMG"/>
    <x v="0"/>
    <s v="DNB H5G FOC SDG F65-F66 DBPET1090_UPMFACULTYFST"/>
    <e v="#N/A"/>
    <e v="#N/A"/>
    <m/>
    <m/>
    <m/>
    <m/>
    <m/>
    <m/>
    <m/>
    <m/>
    <m/>
    <m/>
    <m/>
    <m/>
    <m/>
    <m/>
    <m/>
    <m/>
    <m/>
    <m/>
    <m/>
    <m/>
    <m/>
    <m/>
    <m/>
    <m/>
  </r>
  <r>
    <n v="1392"/>
    <s v="Ahmad Idrus Bin Abdul Talib"/>
    <s v="12. Duplicate Request"/>
    <m/>
    <s v=""/>
    <m/>
    <s v="MSC"/>
    <m/>
    <s v="H5G2203165"/>
    <m/>
    <s v="TMCA/232171"/>
    <s v="DBPET1948"/>
    <s v="PAC2312355"/>
    <m/>
    <m/>
    <m/>
    <m/>
    <n v="0"/>
    <s v="PO Issued"/>
    <e v="#REF!"/>
    <x v="0"/>
    <s v="NOT IN LIST CPQ-OCT"/>
    <n v="146"/>
    <m/>
    <m/>
    <m/>
    <d v="2023-09-25T00:00:00"/>
    <m/>
    <m/>
    <m/>
    <m/>
    <m/>
    <s v="TMG"/>
    <x v="0"/>
    <s v="DNB H5G SPUR SDG F73-F74 DBPET1948 KOLEJ EMPAT BELAS UPM"/>
    <e v="#N/A"/>
    <e v="#N/A"/>
    <m/>
    <m/>
    <m/>
    <m/>
    <m/>
    <m/>
    <m/>
    <m/>
    <m/>
    <m/>
    <m/>
    <m/>
    <m/>
    <m/>
    <m/>
    <m/>
    <m/>
    <m/>
    <m/>
    <m/>
    <m/>
    <m/>
    <m/>
    <m/>
  </r>
  <r>
    <n v="1393"/>
    <s v="Ahmad Idrus Bin Abdul Talib"/>
    <s v="12. Duplicate Request"/>
    <m/>
    <s v=""/>
    <m/>
    <s v="MSC"/>
    <m/>
    <s v="H5G2203165"/>
    <m/>
    <s v="TMCA/232170"/>
    <s v="DBPET1948"/>
    <s v="PAC2312355"/>
    <m/>
    <m/>
    <m/>
    <m/>
    <n v="0"/>
    <s v="PO Issued"/>
    <e v="#REF!"/>
    <x v="0"/>
    <s v="NOT IN LIST CPQ-OCT"/>
    <n v="147"/>
    <m/>
    <m/>
    <m/>
    <d v="2023-09-25T00:00:00"/>
    <m/>
    <m/>
    <m/>
    <m/>
    <m/>
    <s v="TMG"/>
    <x v="0"/>
    <s v="DNB H5G CWS HDD DBPET1948 KOLEJ EMPAT BELAS UPM"/>
    <e v="#N/A"/>
    <e v="#N/A"/>
    <m/>
    <m/>
    <m/>
    <m/>
    <m/>
    <m/>
    <m/>
    <m/>
    <m/>
    <m/>
    <m/>
    <m/>
    <m/>
    <m/>
    <m/>
    <m/>
    <m/>
    <m/>
    <m/>
    <m/>
    <m/>
    <m/>
    <m/>
    <m/>
  </r>
  <r>
    <n v="1394"/>
    <s v="Ahmad Idrus Bin Abdul Talib"/>
    <s v="12. Duplicate Request"/>
    <m/>
    <s v=""/>
    <m/>
    <s v="MSC"/>
    <m/>
    <s v="H5G2200407"/>
    <m/>
    <s v="TMCA/232167"/>
    <s v="DBSEP1942"/>
    <s v="PAC2312356"/>
    <m/>
    <m/>
    <m/>
    <m/>
    <n v="0"/>
    <s v="PO Issued"/>
    <e v="#REF!"/>
    <x v="0"/>
    <s v="NOT IN LIST CPQ-OCT"/>
    <n v="148"/>
    <m/>
    <m/>
    <m/>
    <d v="2023-09-25T00:00:00"/>
    <m/>
    <m/>
    <m/>
    <m/>
    <m/>
    <s v="TMG"/>
    <x v="0"/>
    <s v="DNB H5G CWS DBULG1623 FAKULTI PERTANIAN"/>
    <e v="#N/A"/>
    <e v="#N/A"/>
    <m/>
    <m/>
    <m/>
    <m/>
    <m/>
    <m/>
    <m/>
    <m/>
    <m/>
    <m/>
    <m/>
    <m/>
    <m/>
    <m/>
    <m/>
    <m/>
    <m/>
    <m/>
    <m/>
    <m/>
    <m/>
    <m/>
    <m/>
    <m/>
  </r>
  <r>
    <n v="1395"/>
    <s v="Ahmad Idrus Bin Abdul Talib"/>
    <s v="12. Duplicate Request"/>
    <m/>
    <s v=""/>
    <m/>
    <s v="MSC"/>
    <m/>
    <s v="H5G2200407"/>
    <m/>
    <s v="TMCA/232168"/>
    <s v="DBSEP1942"/>
    <s v="PAC2312356"/>
    <m/>
    <m/>
    <m/>
    <m/>
    <n v="0"/>
    <s v="PO Issued"/>
    <e v="#REF!"/>
    <x v="0"/>
    <s v="NOT IN LIST CPQ-OCT"/>
    <n v="149"/>
    <m/>
    <m/>
    <m/>
    <d v="2023-09-25T00:00:00"/>
    <m/>
    <m/>
    <m/>
    <m/>
    <m/>
    <s v="TMG"/>
    <x v="0"/>
    <s v="DNB H5G SPUR SDG F73-F74 DBULG1623_FAKULTIPERTANIAN"/>
    <e v="#N/A"/>
    <e v="#N/A"/>
    <m/>
    <m/>
    <m/>
    <m/>
    <m/>
    <m/>
    <m/>
    <m/>
    <m/>
    <m/>
    <m/>
    <m/>
    <m/>
    <m/>
    <m/>
    <m/>
    <m/>
    <m/>
    <m/>
    <m/>
    <m/>
    <m/>
    <m/>
    <m/>
  </r>
  <r>
    <n v="1396"/>
    <s v="Ahmad Idrus Bin Abdul Talib"/>
    <s v="12. Duplicate Request"/>
    <m/>
    <s v=""/>
    <m/>
    <s v="MSC"/>
    <m/>
    <s v="H5G2201383"/>
    <m/>
    <s v="TMCA/232162"/>
    <s v="DBPET1420"/>
    <s v="PAC2312338"/>
    <m/>
    <m/>
    <m/>
    <m/>
    <n v="0"/>
    <s v="PO Issued"/>
    <e v="#REF!"/>
    <x v="0"/>
    <s v="NOT IN LIST CPQ-OCT"/>
    <n v="150"/>
    <m/>
    <m/>
    <m/>
    <d v="2023-09-25T00:00:00"/>
    <m/>
    <m/>
    <m/>
    <m/>
    <m/>
    <s v="TMG"/>
    <x v="0"/>
    <s v="DNB H5G IW DBPET1420 UPMLABBLKC - SDG"/>
    <e v="#N/A"/>
    <e v="#N/A"/>
    <m/>
    <m/>
    <m/>
    <m/>
    <m/>
    <m/>
    <m/>
    <m/>
    <m/>
    <m/>
    <m/>
    <m/>
    <m/>
    <m/>
    <m/>
    <m/>
    <m/>
    <m/>
    <m/>
    <m/>
    <m/>
    <m/>
    <m/>
    <m/>
  </r>
  <r>
    <n v="1397"/>
    <s v="Ahmad Idrus Bin Abdul Talib"/>
    <s v="12. Duplicate Request"/>
    <m/>
    <s v=""/>
    <m/>
    <s v="MSC"/>
    <m/>
    <s v="H5G2200313"/>
    <m/>
    <s v="TMCA/232164"/>
    <s v="DBSEP1419"/>
    <s v="PAC2312351"/>
    <m/>
    <m/>
    <m/>
    <m/>
    <n v="0"/>
    <s v="PO Issued"/>
    <e v="#REF!"/>
    <x v="0"/>
    <s v="NOT IN LIST CPQ-OCT"/>
    <n v="151"/>
    <m/>
    <m/>
    <m/>
    <d v="2023-09-25T00:00:00"/>
    <m/>
    <m/>
    <m/>
    <m/>
    <m/>
    <s v="TMG"/>
    <x v="0"/>
    <s v="DNB H5G CWS 2W SDG DBSEP1419_UPMSERDANG"/>
    <e v="#N/A"/>
    <e v="#N/A"/>
    <m/>
    <m/>
    <m/>
    <m/>
    <m/>
    <m/>
    <m/>
    <m/>
    <m/>
    <m/>
    <m/>
    <m/>
    <m/>
    <m/>
    <m/>
    <m/>
    <m/>
    <m/>
    <m/>
    <m/>
    <m/>
    <m/>
    <m/>
    <m/>
  </r>
  <r>
    <n v="1398"/>
    <s v="Ahmad Idrus Bin Abdul Talib"/>
    <s v="12. Duplicate Request"/>
    <m/>
    <s v=""/>
    <m/>
    <s v="MSC"/>
    <m/>
    <s v="H5G2200313"/>
    <m/>
    <s v="TMCA/232165"/>
    <s v="DBSEP1419"/>
    <s v="PAC2312351"/>
    <m/>
    <m/>
    <m/>
    <m/>
    <n v="0"/>
    <s v="PO Issued"/>
    <e v="#REF!"/>
    <x v="0"/>
    <s v="NOT IN LIST CPQ-OCT"/>
    <n v="152"/>
    <m/>
    <m/>
    <m/>
    <d v="2023-09-25T00:00:00"/>
    <m/>
    <m/>
    <m/>
    <m/>
    <m/>
    <s v="TMG"/>
    <x v="0"/>
    <s v="DNB H5G FOC SDG F73-F74 DBSEP1419_UPMSERDANG"/>
    <e v="#N/A"/>
    <e v="#N/A"/>
    <m/>
    <m/>
    <m/>
    <m/>
    <m/>
    <m/>
    <m/>
    <m/>
    <m/>
    <m/>
    <m/>
    <m/>
    <m/>
    <m/>
    <m/>
    <m/>
    <m/>
    <m/>
    <m/>
    <m/>
    <m/>
    <m/>
    <m/>
    <m/>
  </r>
  <r>
    <n v="1399"/>
    <s v="Ahmad Idrus Bin Abdul Talib"/>
    <s v="12. Duplicate Request"/>
    <m/>
    <s v=""/>
    <m/>
    <s v="MSC"/>
    <m/>
    <s v="H5G2201252"/>
    <m/>
    <s v="TMCA/232160"/>
    <s v="DBSEP1436"/>
    <s v="PAC2312337"/>
    <m/>
    <m/>
    <m/>
    <m/>
    <n v="0"/>
    <s v="PO Issued"/>
    <e v="#REF!"/>
    <x v="0"/>
    <s v="NOT IN LIST CPQ-OCT"/>
    <n v="153"/>
    <m/>
    <m/>
    <m/>
    <d v="2023-09-25T00:00:00"/>
    <m/>
    <m/>
    <m/>
    <m/>
    <m/>
    <s v="TMG"/>
    <x v="0"/>
    <s v="DNB H5G CWS DBSEP1436 PSRNGOLF-SDG"/>
    <e v="#N/A"/>
    <e v="#N/A"/>
    <m/>
    <m/>
    <m/>
    <m/>
    <m/>
    <m/>
    <m/>
    <m/>
    <m/>
    <m/>
    <m/>
    <m/>
    <m/>
    <m/>
    <m/>
    <m/>
    <m/>
    <m/>
    <m/>
    <m/>
    <m/>
    <m/>
    <m/>
    <m/>
  </r>
  <r>
    <n v="1400"/>
    <s v="Ahmad Idrus Bin Abdul Talib"/>
    <s v="12. Duplicate Request"/>
    <m/>
    <s v=""/>
    <m/>
    <s v="MSC"/>
    <m/>
    <s v="H5G2201252"/>
    <m/>
    <s v="TMCA/232161"/>
    <s v="DBSEP1436"/>
    <s v="PAC2312337"/>
    <m/>
    <m/>
    <m/>
    <m/>
    <n v="0"/>
    <s v="PO Issued"/>
    <e v="#REF!"/>
    <x v="0"/>
    <s v="NOT IN LIST CPQ-OCT"/>
    <n v="154"/>
    <m/>
    <m/>
    <m/>
    <d v="2023-09-25T00:00:00"/>
    <m/>
    <m/>
    <m/>
    <m/>
    <m/>
    <s v="TMG"/>
    <x v="0"/>
    <s v="DNB H5G SPUR SDG F73-F74 DBPET1436 PSRNG"/>
    <e v="#N/A"/>
    <e v="#N/A"/>
    <m/>
    <m/>
    <m/>
    <m/>
    <m/>
    <m/>
    <m/>
    <m/>
    <m/>
    <m/>
    <m/>
    <m/>
    <m/>
    <m/>
    <m/>
    <m/>
    <m/>
    <m/>
    <m/>
    <m/>
    <m/>
    <m/>
    <m/>
    <m/>
  </r>
  <r>
    <n v="1401"/>
    <s v="Ahmad Idrus Bin Abdul Talib"/>
    <s v="12. Duplicate Request"/>
    <m/>
    <s v=""/>
    <m/>
    <s v="MSC"/>
    <m/>
    <s v="H5G2200625"/>
    <m/>
    <s v="TMCA/232158"/>
    <s v="DBPET1089"/>
    <s v="PAC2312336"/>
    <m/>
    <m/>
    <m/>
    <m/>
    <n v="0"/>
    <s v="PO Issued"/>
    <e v="#REF!"/>
    <x v="0"/>
    <s v="NOT IN LIST CPQ-OCT"/>
    <n v="155"/>
    <m/>
    <m/>
    <m/>
    <d v="2023-09-25T00:00:00"/>
    <m/>
    <m/>
    <m/>
    <m/>
    <m/>
    <s v="TMG"/>
    <x v="0"/>
    <s v="DNB H5G FOC SDG F65-F66 DBPET1089_INSPEMUPM"/>
    <e v="#N/A"/>
    <e v="#N/A"/>
    <m/>
    <m/>
    <m/>
    <m/>
    <m/>
    <m/>
    <m/>
    <m/>
    <m/>
    <m/>
    <m/>
    <m/>
    <m/>
    <m/>
    <m/>
    <m/>
    <m/>
    <m/>
    <m/>
    <m/>
    <m/>
    <m/>
    <m/>
    <m/>
  </r>
  <r>
    <n v="1402"/>
    <s v="Ahmad Idrus Bin Abdul Talib"/>
    <s v="7.0 Pending TP Submission"/>
    <m/>
    <s v=""/>
    <m/>
    <s v="MSC"/>
    <m/>
    <s v="BNM2200030"/>
    <m/>
    <s v="TMCA/231660"/>
    <m/>
    <s v=" PAC2312464"/>
    <m/>
    <s v="MSC-MAR-0010-TP"/>
    <m/>
    <m/>
    <n v="0"/>
    <s v="Pending TP Submission"/>
    <e v="#REF!"/>
    <x v="0"/>
    <s v="CPPM-LOR"/>
    <n v="220"/>
    <m/>
    <m/>
    <m/>
    <d v="2023-09-26T00:00:00"/>
    <s v="mnorhisham@tm.com.my"/>
    <m/>
    <m/>
    <m/>
    <m/>
    <s v="Internal GNT"/>
    <x v="10"/>
    <s v="NRP FOC SPUR 12C CBJ F73 ASTRO JLN TEKNOKRAT"/>
    <e v="#N/A"/>
    <e v="#N/A"/>
    <m/>
    <m/>
    <s v="CBJ"/>
    <m/>
    <m/>
    <m/>
    <m/>
    <n v="3400041574"/>
    <s v="mariati holding sdn bhd"/>
    <m/>
    <m/>
    <s v="Ahmad Firdzauddin Bin Atan &lt;ahmadfirdzauddin@tm.com.my&gt;"/>
    <s v="Ezuwan Ezudin Bin Yahaya &lt;ezuwanezudin.yahaya@tm.com.my&gt;"/>
    <s v="[{&quot;name&quot;:&quot;astro cbj_Mohd Norhisham Bin I.JPG&quot;,&quot;link&quot;:&quot;https://tm365-my.sharepoint.com/personal/badruznasrin_basri_tm_com_my/Documents/Apps/Microsoft%20Forms/CPPM%20LOR%20%20Request%20for%20LOR%20for%20existing%20project/Question/astro%20cbj_Mohd%20Norhisham%20Bin%20I.JPG&quot;,&quot;id&quot;:&quot;01KO5DXPUUBFSSQEQRSNF33L4ZI3E2SUI6&quot;,&quot;type&quot;:null,&quot;size&quot;:121550,&quot;referenceId&quot;:&quot;01KO5DXPWKQISBU2NA6ZBLWOJA7SI6KARL&quot;,&quot;driveId&quot;:&quot;b!GENIO6DB3UWzdulNK6evrT-LvdyhA0VIokS4fxAfqZJ9NS0deS_ETJs3VRRJUVZM&quot;,&quot;status&quot;:1,&quot;uploadSessionUrl&quot;:null}]"/>
    <s v="Got Preference"/>
    <s v="mariati holding sdn bhd"/>
    <s v="based on latest MPD report"/>
    <n v="3400041574"/>
    <s v="wadah sejati sdn bhd"/>
    <n v="3400039428"/>
    <s v="KOMASI ENGINEERING SDN. BHD."/>
    <n v="3400038889"/>
    <m/>
    <m/>
  </r>
  <r>
    <n v="1403"/>
    <s v="Mohd Azrul Nizam Bin Aziz"/>
    <s v="9.0 Insufficient Budget"/>
    <m/>
    <s v="Query on 26/09/2023"/>
    <m/>
    <s v="Kedah/Perlis"/>
    <m/>
    <s v="VCT2200159"/>
    <m/>
    <s v="TMNA/221635"/>
    <m/>
    <s v="PAC2210653"/>
    <m/>
    <s v="KP/PL-KON-0806-TP"/>
    <m/>
    <m/>
    <n v="0"/>
    <s v="Insufficient Budget"/>
    <e v="#REF!"/>
    <x v="0"/>
    <s v="CPPM-PR"/>
    <n v="691"/>
    <m/>
    <m/>
    <m/>
    <d v="2023-09-26T00:00:00"/>
    <s v="rnazdin@tm.com.my"/>
    <n v="1"/>
    <n v="7701.82"/>
    <s v="Additional PO (SI/VO)"/>
    <s v="tambahan skim"/>
    <s v="TMG"/>
    <x v="1"/>
    <s v="FOC F06 24C BKH NID VC TELECOMS-KAW PERINDUSTRIAN BKH(SLA99.0%)"/>
    <e v="#N/A"/>
    <e v="#N/A"/>
    <m/>
    <d v="2023-06-20T00:00:00"/>
    <s v="BKH"/>
    <s v="Network Contractor"/>
    <m/>
    <m/>
    <m/>
    <n v="3400038859"/>
    <m/>
    <s v="[{&quot;name&quot;:&quot;4. BOQ NEW_Ramnazdin Bin Ramli.pdf&quot;,&quot;link&quot;:&quot;https://tm365-my.sharepoint.com/personal/badruznasrin_basri_tm_com_my/Documents/Apps/Microsoft%20Forms/Request%20New%20PR/Question%202/4.%20BOQ%20NEW_Ramnazdin%20Bin%20Ramli.pdf&quot;,&quot;id&quot;:&quot;01KO5DXPSHMBRLTA5MX5GZH2FAYV7BIWXR&quot;,&quot;type&quot;:null,&quot;size&quot;:1615065,&quot;referenceId&quot;:&quot;01KO5DXPXUPARRCS6LWRBYBWTUUM5DK5ER&quot;,&quot;driveId&quot;:&quot;b!GENIO6DB3UWzdulNK6evrT-LvdyhA0VIokS4fxAfqZJ9NS0deS_ETJs3VRRJUVZM&quot;,&quot;status&quot;:1,&quot;uploadSessionUrl&quot;:null}]"/>
    <m/>
    <m/>
    <m/>
    <m/>
    <m/>
    <m/>
    <m/>
    <m/>
    <m/>
    <m/>
    <m/>
    <m/>
    <m/>
    <m/>
  </r>
  <r>
    <n v="1404"/>
    <s v="Amran Bin Ramli"/>
    <s v="11.0 PO Issued"/>
    <d v="2023-10-05T00:00:00"/>
    <s v="4902154471 (6/10/23)"/>
    <s v="4902154471"/>
    <s v="Sabah"/>
    <m/>
    <s v="NRC2300140"/>
    <m/>
    <s v="TMBA/230922"/>
    <m/>
    <s v="PAC2311691"/>
    <m/>
    <s v="KK/PB/LB-EPS-0149-TP"/>
    <m/>
    <m/>
    <n v="0"/>
    <s v="PO Issued"/>
    <e v="#REF!"/>
    <x v="0"/>
    <s v="CPPM-PR"/>
    <n v="692"/>
    <s v="CPQ 567 TMONE"/>
    <s v="P2"/>
    <m/>
    <d v="2023-09-26T00:00:00"/>
    <s v="arbaah.zakaria@tm.com.my"/>
    <n v="43684"/>
    <n v="10237.25"/>
    <s v="First PO"/>
    <m/>
    <s v="TMG"/>
    <x v="1"/>
    <s v="NRP FTTH ADD KDS C007M TIE DP JABATAN AIR (UNIFI)-KDS"/>
    <e v="#N/A"/>
    <e v="#N/A"/>
    <m/>
    <d v="2023-09-30T00:00:00"/>
    <s v="KDS"/>
    <s v="Network Contractor"/>
    <m/>
    <m/>
    <m/>
    <n v="3400038546"/>
    <m/>
    <m/>
    <m/>
    <m/>
    <m/>
    <m/>
    <m/>
    <m/>
    <m/>
    <m/>
    <m/>
    <m/>
    <m/>
    <m/>
    <m/>
    <m/>
  </r>
  <r>
    <n v="1405"/>
    <s v="Ahmad Zaki Bin Harris"/>
    <s v="11.0 PO Issued"/>
    <m/>
    <s v=" PG-RAZ-0338-TP"/>
    <s v="4902151782"/>
    <s v="Pulau Pinang"/>
    <m/>
    <s v="NRP2303151"/>
    <m/>
    <s v="TMNA/232677"/>
    <m/>
    <s v="PAC2311960"/>
    <m/>
    <s v="PG-RAZ-0338-TP"/>
    <m/>
    <m/>
    <n v="0"/>
    <s v="PO Issued"/>
    <e v="#REF!"/>
    <x v="0"/>
    <s v="CPPM-LOR"/>
    <n v="221"/>
    <m/>
    <m/>
    <m/>
    <d v="2023-09-26T00:00:00"/>
    <s v="mahafiz.mdhalim@tm.com.my"/>
    <m/>
    <m/>
    <m/>
    <m/>
    <s v="TMone"/>
    <x v="11"/>
    <s v="NRP FTTH ADD KBS_C001(C001_DP0015A) PKG KEPALA BATAS_x000a_"/>
    <e v="#N/A"/>
    <e v="#N/A"/>
    <m/>
    <m/>
    <s v="KBS"/>
    <m/>
    <m/>
    <m/>
    <m/>
    <m/>
    <m/>
    <m/>
    <m/>
    <s v="MAHAFIZ BIN MD HALIM"/>
    <s v="KHALIM BIN RAZALI"/>
    <s v="[{&quot;name&quot;:&quot;NRP2303151_Mahafiz Bin Md Halim.pdf&quot;,&quot;link&quot;:&quot;https://tm365-my.sharepoint.com/personal/badruznasrin_basri_tm_com_my/Documents/Apps/Microsoft%20Forms/CPPM%20LOR%20%20Request%20for%20LOR%20for%20existing%20project/Question/NRP2303151_Mahafiz%20Bin%20Md%20Halim.pdf&quot;,&quot;id&quot;:&quot;01KO5DXPUUTIWGQMLUKJBZGIKETL4R5FX4&quot;,&quot;type&quot;:null,&quot;size&quot;:881858,&quot;referenceId&quot;:&quot;01KO5DXPWKQISBU2NA6ZBLWOJA7SI6KARL&quot;,&quot;driveId&quot;:&quot;b!GENIO6DB3UWzdulNK6evrT-LvdyhA0VIokS4fxAfqZJ9NS0deS_ETJs3VRRJUVZM&quot;,&quot;status&quot;:1,&quot;uploadSessionUrl&quot;:null}]"/>
    <s v="No Preference"/>
    <m/>
    <m/>
    <m/>
    <m/>
    <m/>
    <m/>
    <m/>
    <m/>
    <m/>
  </r>
  <r>
    <n v="1406"/>
    <s v="Khairunnisa Bte Muhamad Noor"/>
    <s v="11.0 PO Issued"/>
    <m/>
    <s v=""/>
    <m/>
    <s v="Sarawak"/>
    <m/>
    <s v="NRP2303072"/>
    <m/>
    <s v="TMWA/230558"/>
    <m/>
    <s v="PAC2311525"/>
    <m/>
    <s v="KG/SB-ATE-0035-TP"/>
    <m/>
    <m/>
    <n v="0"/>
    <s v="PO Issued"/>
    <e v="#REF!"/>
    <x v="0"/>
    <s v="CPPM-PR"/>
    <n v="693"/>
    <m/>
    <m/>
    <m/>
    <d v="2023-09-26T00:00:00"/>
    <s v="noreha.fatehi@tm.com.my"/>
    <n v="14493"/>
    <n v="4008.48"/>
    <s v="First PO"/>
    <m/>
    <s v="TMone"/>
    <x v="8"/>
    <s v="SDEC NRP NID FOC SPUR 12C_SBN_F011  FOR SARAWAK DIGITAL ECONOMY CORPORATION BERHAD-KG SIMPOK(MEP2P LEG B)-SBN"/>
    <e v="#N/A"/>
    <e v="#N/A"/>
    <m/>
    <d v="2023-10-18T00:00:00"/>
    <s v="SBN"/>
    <s v="Network Contractor"/>
    <m/>
    <m/>
    <m/>
    <n v="3400042864"/>
    <m/>
    <m/>
    <m/>
    <m/>
    <m/>
    <m/>
    <m/>
    <m/>
    <m/>
    <m/>
    <m/>
    <m/>
    <m/>
    <m/>
    <m/>
    <m/>
  </r>
  <r>
    <n v="1407"/>
    <s v="Ilman Afif Bin Zulkifli"/>
    <s v="10.0 Sent to CPA for PR Creation"/>
    <m/>
    <s v=""/>
    <m/>
    <s v="Sarawak"/>
    <m/>
    <s v="NRP2303073"/>
    <m/>
    <s v="TMWA/230559"/>
    <m/>
    <s v="PAC2311533"/>
    <m/>
    <s v="KG/SB-ATE-0036-TP"/>
    <m/>
    <m/>
    <n v="0"/>
    <s v="PR Creation"/>
    <e v="#REF!"/>
    <x v="0"/>
    <s v="CPPM-PR"/>
    <n v="694"/>
    <m/>
    <m/>
    <m/>
    <d v="2023-09-26T00:00:00"/>
    <s v="noreha.fatehi@tm.com.my"/>
    <n v="72520"/>
    <n v="4008.48"/>
    <s v="First PO"/>
    <m/>
    <s v="TMone"/>
    <x v="8"/>
    <s v="SDEC NRP NID FOC SPUR 12C_SBN_F011  FOR SARAWAK DIGITAL ECONOMY CORPORATION BERHAD-KG MUNDAI(MEP2P LEG B)-SBN"/>
    <e v="#N/A"/>
    <e v="#N/A"/>
    <m/>
    <d v="2023-10-19T00:00:00"/>
    <s v="SBN"/>
    <s v="Network Contractor"/>
    <m/>
    <m/>
    <m/>
    <n v="3400042864"/>
    <m/>
    <m/>
    <m/>
    <m/>
    <m/>
    <m/>
    <m/>
    <m/>
    <m/>
    <m/>
    <m/>
    <m/>
    <m/>
    <m/>
    <m/>
    <m/>
  </r>
  <r>
    <n v="1408"/>
    <s v="Mohd Shahfre Bin Sa'afie"/>
    <s v="11.0 PO Issued"/>
    <m/>
    <n v="4902145724"/>
    <n v="4902145724"/>
    <s v="Selangor Barat"/>
    <m/>
    <s v="NRP2302837"/>
    <m/>
    <s v="TMCA/231919"/>
    <m/>
    <s v="PAC2310876"/>
    <m/>
    <s v="SB-CEN-0034-TP"/>
    <m/>
    <m/>
    <n v="0"/>
    <s v="PO Issued"/>
    <e v="#REF!"/>
    <x v="0"/>
    <s v="CPPM-LOR"/>
    <n v="222"/>
    <m/>
    <m/>
    <m/>
    <d v="2023-09-26T00:00:00"/>
    <s v="atirah.razak@tm.com.my"/>
    <m/>
    <m/>
    <m/>
    <m/>
    <s v="TMG"/>
    <x v="1"/>
    <s v="NRP FOC TPG F14 12C (2C) NID RENESAS SEMICON, JLN BANTING-KLANG_x000a_"/>
    <e v="#N/A"/>
    <e v="#N/A"/>
    <m/>
    <d v="2023-09-20T00:00:00"/>
    <s v="JM"/>
    <m/>
    <m/>
    <m/>
    <m/>
    <n v="3400038813"/>
    <s v="TERASBIT SOLUTIONS SDN. BHD."/>
    <m/>
    <m/>
    <s v="MOHD FAIZAL BIN RAZALI"/>
    <s v="ZULKIFLI MOHAMED SHOAIP"/>
    <s v="[{&quot;name&quot;:&quot;PLAN NID_Siti Atirah Razak.pdf&quot;,&quot;link&quot;:&quot;https://tm365-my.sharepoint.com/personal/badruznasrin_basri_tm_com_my/Documents/Apps/Microsoft%20Forms/CPPM%20LOR%20%20Request%20for%20LOR%20for%20existing%20project/Question/PLAN%20NID_Siti%20Atirah%20Razak.pdf&quot;,&quot;id&quot;:&quot;01KO5DXPSR6MHTYKM2ARF2CPKMWMT7AC4O&quot;,&quot;type&quot;:null,&quot;size&quot;:189381,&quot;referenceId&quot;:&quot;01KO5DXPWKQISBU2NA6ZBLWOJA7SI6KARL&quot;,&quot;driveId&quot;:&quot;b!GENIO6DB3UWzdulNK6evrT-LvdyhA0VIokS4fxAfqZJ9NS0deS_ETJs3VRRJUVZM&quot;,&quot;status&quot;:1,&quot;uploadSessionUrl&quot;:null}]"/>
    <s v="Got Preference"/>
    <s v="TERASBIT SOLUTIONS SDN. BHD."/>
    <s v="The contractor has the experience to install NID"/>
    <n v="3400038813"/>
    <s v="-"/>
    <s v="-"/>
    <s v="-"/>
    <s v="-"/>
    <m/>
    <m/>
  </r>
  <r>
    <n v="1409"/>
    <s v="Muhammad Nur Haimi Bin Amdan"/>
    <s v="7.0 Pending TP Submission"/>
    <m/>
    <s v="LOR done"/>
    <m/>
    <s v="Selangor Barat"/>
    <m/>
    <s v="NRP2302782"/>
    <m/>
    <s v="TMCA/231869"/>
    <m/>
    <s v="PAC2310627"/>
    <m/>
    <s v="SB-TBT-0235"/>
    <m/>
    <m/>
    <n v="0"/>
    <s v="Pending TP Submission"/>
    <e v="#REF!"/>
    <x v="0"/>
    <s v="CPPM-LOR"/>
    <n v="223"/>
    <m/>
    <m/>
    <m/>
    <d v="2023-09-26T00:00:00"/>
    <s v="atirah.razak@tm.com.my"/>
    <m/>
    <m/>
    <m/>
    <m/>
    <s v="TMG"/>
    <x v="1"/>
    <s v="NRP SRG F27 NO.2 DAIKIN JLN RAGUN 15/17, SEK.15 SHAH ALAM"/>
    <e v="#N/A"/>
    <e v="#N/A"/>
    <m/>
    <m/>
    <s v="SRG"/>
    <m/>
    <m/>
    <m/>
    <m/>
    <n v="3400038813"/>
    <s v="TERASBIT SOLUTIONS SDN. BHD."/>
    <m/>
    <m/>
    <s v="MOHD FAIZAL BIN RAZALI"/>
    <s v="MOHD AFIFI BIN RUSLAN"/>
    <s v="[{&quot;name&quot;:&quot;PLAN NID_Siti Atirah Razak 1.pdf&quot;,&quot;link&quot;:&quot;https://tm365-my.sharepoint.com/personal/badruznasrin_basri_tm_com_my/Documents/Apps/Microsoft%20Forms/CPPM%20LOR%20%20Request%20for%20LOR%20for%20existing%20project/Question/PLAN%20NID_Siti%20Atirah%20Razak%201.pdf&quot;,&quot;id&quot;:&quot;01KO5DXPXOPPXEVX34P5EZI3FOB26L5PGW&quot;,&quot;type&quot;:null,&quot;size&quot;:189381,&quot;referenceId&quot;:&quot;01KO5DXPWKQISBU2NA6ZBLWOJA7SI6KARL&quot;,&quot;driveId&quot;:&quot;b!GENIO6DB3UWzdulNK6evrT-LvdyhA0VIokS4fxAfqZJ9NS0deS_ETJs3VRRJUVZM&quot;,&quot;status&quot;:1,&quot;uploadSessionUrl&quot;:null}]"/>
    <s v="Got Preference"/>
    <s v="TERASBIT SOLUTIONS SDN. BHD."/>
    <s v="THE CONTRACTOR HAVE EXPERIENCE TO INSTALL NID"/>
    <n v="3400038813"/>
    <s v="-"/>
    <s v="-"/>
    <s v="-"/>
    <s v="-"/>
    <m/>
    <m/>
  </r>
  <r>
    <n v="1410"/>
    <s v="Mohd Shahfre Bin Sa'afie"/>
    <s v="7.0 Pending TP Submission"/>
    <m/>
    <s v="LOR done"/>
    <m/>
    <s v="Selangor Barat"/>
    <m/>
    <s v="NRP2302973"/>
    <m/>
    <s v="TMCA/231979"/>
    <m/>
    <s v="PAC2311441"/>
    <m/>
    <s v="SB-TBT-0237"/>
    <m/>
    <m/>
    <n v="0"/>
    <s v="Pending TP Submission"/>
    <e v="#REF!"/>
    <x v="0"/>
    <s v="CPPM-LOR"/>
    <n v="224"/>
    <m/>
    <m/>
    <m/>
    <d v="2023-09-26T00:00:00"/>
    <s v="atirah.razak@tm.com.my"/>
    <m/>
    <m/>
    <m/>
    <m/>
    <s v="TMG"/>
    <x v="1"/>
    <s v="NRP T.CORE FOC BB F06 NID TIP TOP MEAT SDN BHD"/>
    <e v="#N/A"/>
    <e v="#N/A"/>
    <m/>
    <m/>
    <s v="BB"/>
    <m/>
    <m/>
    <m/>
    <m/>
    <n v="3400038813"/>
    <s v="TERASBIT SOLUTIONS SDN. BHD."/>
    <m/>
    <m/>
    <s v="MOHD FAIZAL BIN RAZALI"/>
    <s v="HELME BIN MEHAT"/>
    <s v="[{&quot;name&quot;:&quot;PLAN NID_Siti Atirah Razak 2.pdf&quot;,&quot;link&quot;:&quot;https://tm365-my.sharepoint.com/personal/badruznasrin_basri_tm_com_my/Documents/Apps/Microsoft%20Forms/CPPM%20LOR%20%20Request%20for%20LOR%20for%20existing%20project/Question/PLAN%20NID_Siti%20Atirah%20Razak%202.pdf&quot;,&quot;id&quot;:&quot;01KO5DXPUGMKLIUWPQLJCKCS7IRPK2GFII&quot;,&quot;type&quot;:null,&quot;size&quot;:189381,&quot;referenceId&quot;:&quot;01KO5DXPWKQISBU2NA6ZBLWOJA7SI6KARL&quot;,&quot;driveId&quot;:&quot;b!GENIO6DB3UWzdulNK6evrT-LvdyhA0VIokS4fxAfqZJ9NS0deS_ETJs3VRRJUVZM&quot;,&quot;status&quot;:1,&quot;uploadSessionUrl&quot;:null}]"/>
    <s v="Got Preference"/>
    <s v="TERASBIT SOLUTIONS SDN. BHD."/>
    <s v="THE CONTRACTOR HAVE EXPERIENCE TO INSTALL NID"/>
    <n v="3400038813"/>
    <s v="-"/>
    <s v="-"/>
    <s v="-"/>
    <s v="-"/>
    <m/>
    <m/>
  </r>
  <r>
    <n v="1411"/>
    <m/>
    <s v="6.2 LOR Approved in Vprime"/>
    <m/>
    <s v=""/>
    <m/>
    <s v="Sarawak"/>
    <m/>
    <s v="H5G2205116"/>
    <m/>
    <s v="TMWA/220809"/>
    <m/>
    <s v="PAC2220682"/>
    <m/>
    <s v="KG/SB-ATK-0344-TP"/>
    <m/>
    <m/>
    <n v="0"/>
    <s v="LOR Issued"/>
    <e v="#REF!"/>
    <x v="0"/>
    <s v="CPPM-PR"/>
    <n v="695"/>
    <m/>
    <m/>
    <m/>
    <d v="2023-09-26T00:00:00"/>
    <s v="livan.usa@tm.com.my"/>
    <n v="19594"/>
    <n v="17901.37"/>
    <s v="Additional PO (SI/VO)"/>
    <s v="1. Additional Pulling 24C from Pickup_x000a_Joint JC9C 1773 for Protect Cable._x000a_2. Due to low stock in cable 24C,_x000a_change to cable 36C and cable 12C._x000a_3. Info from Project Manager:_x000a_Urgent project want to RFSI on_x000a_30/06/2023."/>
    <s v="TMG"/>
    <x v="0"/>
    <s v="5G DNB DQKCH0477 1 IUC/CSR &amp; SPUR SJGT_F06_x000a_FOR BAKO NATIONAL PARK TERMINAL_x000a_"/>
    <e v="#N/A"/>
    <e v="#N/A"/>
    <m/>
    <d v="2022-11-30T00:00:00"/>
    <s v="SJGT"/>
    <s v="Network Contractor"/>
    <m/>
    <m/>
    <m/>
    <n v="3400030482"/>
    <m/>
    <s v="[{&quot;name&quot;:&quot;BOQ_Livan Usa.GIF&quot;,&quot;link&quot;:&quot;https://tm365-my.sharepoint.com/personal/badruznasrin_basri_tm_com_my/Documents/Apps/Microsoft%20Forms/Request%20New%20PR/Question%202/BOQ_Livan%20Usa.GIF&quot;,&quot;id&quot;:&quot;01KO5DXPRK2YMN735BMFEYN7P7ZTKXQTYY&quot;,&quot;type&quot;:null,&quot;size&quot;:42913,&quot;referenceId&quot;:&quot;01KO5DXPXUPARRCS6LWRBYBWTUUM5DK5ER&quot;,&quot;driveId&quot;:&quot;b!GENIO6DB3UWzdulNK6evrT-LvdyhA0VIokS4fxAfqZJ9NS0deS_ETJs3VRRJUVZM&quot;,&quot;status&quot;:1,&quot;uploadSessionUrl&quot;:null}]"/>
    <m/>
    <m/>
    <m/>
    <m/>
    <m/>
    <m/>
    <m/>
    <m/>
    <m/>
    <m/>
    <m/>
    <m/>
    <m/>
    <m/>
  </r>
  <r>
    <n v="1412"/>
    <s v="Muhammad Hafizzuddin Bin Mohd Noor"/>
    <s v="10.0 Sent to CPA for PR Creation"/>
    <m/>
    <s v="sent to CPA 2/10/2023"/>
    <m/>
    <s v="Johor Selatan"/>
    <m/>
    <s v="NRP2303071"/>
    <m/>
    <s v="TMSA/233229"/>
    <m/>
    <s v="PAC2311728"/>
    <m/>
    <s v="JS-JAK-0157-TP"/>
    <m/>
    <m/>
    <n v="0"/>
    <s v="PR Creation"/>
    <e v="#REF!"/>
    <x v="0"/>
    <s v="CPPM-LOR"/>
    <n v="225"/>
    <s v="CPQ 567 TMONE"/>
    <s v="P2"/>
    <m/>
    <d v="2023-09-26T00:00:00"/>
    <s v="azmel.othman@tm.com.my"/>
    <m/>
    <m/>
    <m/>
    <m/>
    <s v="TMone"/>
    <x v="1"/>
    <s v="MAJLIS PERBANDARAN PENGERANG-BDR PENAWAR(UNIFI)-PNW_x000a_"/>
    <e v="#N/A"/>
    <e v="#N/A"/>
    <m/>
    <m/>
    <s v="PNW"/>
    <m/>
    <m/>
    <m/>
    <m/>
    <n v="3400039219"/>
    <s v="JAK MAX (M) SDN. BHD."/>
    <m/>
    <m/>
    <s v="Mohd Hairee Bin Hashim"/>
    <s v="Nur Muhammad Bin Abdullah"/>
    <s v="[{&quot;name&quot;:&quot;TMSA233229_Azmel Bin Othman.PNG&quot;,&quot;link&quot;:&quot;https://tm365-my.sharepoint.com/personal/badruznasrin_basri_tm_com_my/Documents/Apps/Microsoft%20Forms/CPPM%20LOR%20%20Request%20for%20LOR%20for%20existing%20project/Question/TMSA233229_Azmel%20Bin%20Othman.PNG&quot;,&quot;id&quot;:&quot;01KO5DXPUMRWJ675UMXVHZNVIEYAYOIDBC&quot;,&quot;type&quot;:null,&quot;size&quot;:217654,&quot;referenceId&quot;:&quot;01KO5DXPWKQISBU2NA6ZBLWOJA7SI6KARL&quot;,&quot;driveId&quot;:&quot;b!GENIO6DB3UWzdulNK6evrT-LvdyhA0VIokS4fxAfqZJ9NS0deS_ETJs3VRRJUVZM&quot;,&quot;status&quot;:1,&quot;uploadSessionUrl&quot;:null}]"/>
    <s v="Got Preference"/>
    <s v="JAK MAX (M) SDN. BHD."/>
    <s v="NEC already survey, plan handover before 1/9/2023"/>
    <n v="3400039219"/>
    <s v="MOTOBINA SDN. BHD."/>
    <n v="3400038912"/>
    <s v="ELECTRECA SDN. BHD."/>
    <n v="3400038538"/>
    <m/>
    <m/>
  </r>
  <r>
    <n v="1413"/>
    <s v="Muhammad Hafizzuddin Bin Mohd Noor"/>
    <s v="10.0 Sent to CPA for PR Creation"/>
    <m/>
    <s v=""/>
    <m/>
    <s v="Johor Selatan"/>
    <m/>
    <s v="NRP2303037"/>
    <m/>
    <s v="TMSA/233150"/>
    <m/>
    <s v="PAC2311502"/>
    <m/>
    <s v="JS-ELC-0104-TP"/>
    <m/>
    <m/>
    <n v="0"/>
    <s v="PR Creation"/>
    <e v="#REF!"/>
    <x v="0"/>
    <s v="CPPM-LOR"/>
    <n v="226"/>
    <s v="CPQ 567 TMONE"/>
    <s v="P2"/>
    <m/>
    <d v="2023-09-26T00:00:00"/>
    <s v="azmel.othman@tm.com.my"/>
    <m/>
    <m/>
    <m/>
    <m/>
    <s v="TMone"/>
    <x v="1"/>
    <s v="MASJID AL IKHWAN, GUGUSAN FELDA ADELA - FELDA ADELA (UNIFI) - BSG_x000a_"/>
    <e v="#N/A"/>
    <e v="#N/A"/>
    <m/>
    <m/>
    <s v="BSG"/>
    <m/>
    <m/>
    <m/>
    <m/>
    <n v="3400038538"/>
    <s v="ELECTRECA SDN. BHD."/>
    <m/>
    <m/>
    <s v="MOHD HAIREE BIN HASHIM"/>
    <s v="NUR MUHAMMAD BIN ABDULLAH"/>
    <s v="[{&quot;name&quot;:&quot;TMSA233150_Azmel Bin Othman.PNG&quot;,&quot;link&quot;:&quot;https://tm365-my.sharepoint.com/personal/badruznasrin_basri_tm_com_my/Documents/Apps/Microsoft%20Forms/CPPM%20LOR%20%20Request%20for%20LOR%20for%20existing%20project/Question/TMSA233150_Azmel%20Bin%20Othman.PNG&quot;,&quot;id&quot;:&quot;01KO5DXPXW67YBIVJL5ZFK5ZFB4D7AKU5X&quot;,&quot;type&quot;:null,&quot;size&quot;:200981,&quot;referenceId&quot;:&quot;01KO5DXPWKQISBU2NA6ZBLWOJA7SI6KARL&quot;,&quot;driveId&quot;:&quot;b!GENIO6DB3UWzdulNK6evrT-LvdyhA0VIokS4fxAfqZJ9NS0deS_ETJs3VRRJUVZM&quot;,&quot;status&quot;:1,&quot;uploadSessionUrl&quot;:null}]"/>
    <s v="Got Preference"/>
    <s v="ELECTRECA SDN. BHD."/>
    <s v="NEC already survey, Plan handover before 1/9/2023."/>
    <n v="3400038538"/>
    <s v="H.M.S. CORPORATION SDN.BHD."/>
    <s v="3400038584_x0009_"/>
    <s v="KN BERSATU SDN. BHD."/>
    <s v="3400041247_x0009_"/>
    <m/>
    <m/>
  </r>
  <r>
    <n v="1414"/>
    <s v="Muhammad Hafizzuddin Bin Mohd Noor"/>
    <s v="10.0 Sent to CPA for PR Creation"/>
    <m/>
    <s v=""/>
    <m/>
    <s v="Johor Selatan"/>
    <m/>
    <s v="NRP2303029"/>
    <m/>
    <s v="TMSA/233151"/>
    <m/>
    <s v="PAC2311729"/>
    <m/>
    <s v="JS-KNB-0022-TP"/>
    <m/>
    <m/>
    <n v="0"/>
    <s v="PR Creation"/>
    <e v="#REF!"/>
    <x v="0"/>
    <s v="CPPM-LOR"/>
    <n v="227"/>
    <s v="CPQ 567 TMONE"/>
    <s v="P2"/>
    <m/>
    <d v="2023-09-26T00:00:00"/>
    <s v="azmel.othman@tm.com.my"/>
    <m/>
    <m/>
    <m/>
    <m/>
    <s v="TMone"/>
    <x v="1"/>
    <s v="SURAU AN NUR TAMAN CAHAYA MASAI - PASIR GUDANG (UNIFI) - FCB_x000a_"/>
    <e v="#N/A"/>
    <e v="#N/A"/>
    <m/>
    <m/>
    <s v="FCB"/>
    <m/>
    <m/>
    <m/>
    <m/>
    <m/>
    <m/>
    <m/>
    <m/>
    <s v="MOHD HAIREE BIN HASHIM"/>
    <s v="Muhammad Fikri Bin Jaafar"/>
    <s v="[{&quot;name&quot;:&quot;TMSA233151_Azmel Bin Othman.PNG&quot;,&quot;link&quot;:&quot;https://tm365-my.sharepoint.com/personal/badruznasrin_basri_tm_com_my/Documents/Apps/Microsoft%20Forms/CPPM%20LOR%20%20Request%20for%20LOR%20for%20existing%20project/Question/TMSA233151_Azmel%20Bin%20Othman.PNG&quot;,&quot;id&quot;:&quot;01KO5DXPTP2G2RVTK6ERA2LSEI5JJPFRXP&quot;,&quot;type&quot;:null,&quot;size&quot;:372304,&quot;referenceId&quot;:&quot;01KO5DXPWKQISBU2NA6ZBLWOJA7SI6KARL&quot;,&quot;driveId&quot;:&quot;b!GENIO6DB3UWzdulNK6evrT-LvdyhA0VIokS4fxAfqZJ9NS0deS_ETJs3VRRJUVZM&quot;,&quot;status&quot;:1,&quot;uploadSessionUrl&quot;:null}]"/>
    <s v="No Preference"/>
    <m/>
    <m/>
    <m/>
    <m/>
    <m/>
    <m/>
    <m/>
    <m/>
    <m/>
  </r>
  <r>
    <n v="1415"/>
    <s v="Nur Fauziah Binti Abdullah Shuhaimy"/>
    <s v="11.0 PO Issued"/>
    <d v="2023-09-27T00:00:00"/>
    <s v="11/10: 4902155797. 6/10: CPA create PR baru. 5/10-3/10: 1 PR xjd PO. 2/10 : Proceed PR    | 27/9 : QUERY BOQ &amp; TP   | 2"/>
    <s v="4902152874 | 4902155797"/>
    <s v="MK"/>
    <m/>
    <s v="NRP2303125"/>
    <m/>
    <s v="TMSA/232585"/>
    <m/>
    <s v="PAC2311735"/>
    <m/>
    <s v="MK-SOJ-0238-TP"/>
    <m/>
    <m/>
    <n v="0"/>
    <s v="PO Issued"/>
    <e v="#REF!"/>
    <x v="0"/>
    <s v="CPPM-PR"/>
    <n v="696"/>
    <s v="CPQ 567 TMONE"/>
    <s v="P2"/>
    <m/>
    <d v="2023-09-26T00:00:00"/>
    <s v="mahyuddin.saleh@tm.com.my"/>
    <n v="8128"/>
    <n v="8127.97"/>
    <s v="First PO"/>
    <m/>
    <s v="TMone"/>
    <x v="1"/>
    <s v="NRP HSBB2 FTTH (ADD) MC C045 UDA HOLDING BERHAD MORTEN WALK LOT 12038 JLN TUN MAMAT_x0009__x0009__x0009__x0009__x0009__x0009__x0009__x000a_"/>
    <e v="#N/A"/>
    <e v="#N/A"/>
    <m/>
    <d v="2023-08-30T00:00:00"/>
    <s v="MC"/>
    <s v="Network Contractor"/>
    <m/>
    <m/>
    <m/>
    <n v="3400038799"/>
    <m/>
    <m/>
    <m/>
    <m/>
    <m/>
    <m/>
    <m/>
    <m/>
    <m/>
    <m/>
    <m/>
    <m/>
    <m/>
    <m/>
    <m/>
    <m/>
  </r>
  <r>
    <n v="1416"/>
    <s v="Muhammad Hafizzuddin Bin Mohd Noor"/>
    <s v="10.0 Sent to CPA for PR Creation"/>
    <m/>
    <s v="sent to CPA 2/10/2023"/>
    <m/>
    <s v="Johor Selatan"/>
    <m/>
    <s v="NRP2302875"/>
    <m/>
    <s v="TMSA/233139"/>
    <m/>
    <s v="PAC2310969"/>
    <m/>
    <s v="JS-CAD-0172-TP"/>
    <m/>
    <m/>
    <n v="0"/>
    <s v="PR Creation"/>
    <e v="#REF!"/>
    <x v="0"/>
    <s v="CPPM-LOR"/>
    <n v="228"/>
    <m/>
    <m/>
    <m/>
    <d v="2023-09-26T00:00:00"/>
    <s v="azmel.othman@tm.com.my"/>
    <m/>
    <m/>
    <m/>
    <m/>
    <s v="TMone"/>
    <x v="1"/>
    <s v="SEKOLAH AGAMA TAMAN CENDANA - PASIR GUDANG (UNIFI) - PGD_x000a_"/>
    <e v="#N/A"/>
    <e v="#N/A"/>
    <m/>
    <m/>
    <s v="PGD"/>
    <m/>
    <m/>
    <m/>
    <m/>
    <s v="3400038574_x0009_"/>
    <s v="CAHAYA DELIMA SDN. BHD."/>
    <m/>
    <m/>
    <s v="Mohd Hairee Bin Hashim"/>
    <s v="Muhamad Afiq Bin Hidir"/>
    <s v="[{&quot;name&quot;:&quot;TMSA233139_Azmel Bin Othman.PNG&quot;,&quot;link&quot;:&quot;https://tm365-my.sharepoint.com/personal/badruznasrin_basri_tm_com_my/Documents/Apps/Microsoft%20Forms/CPPM%20LOR%20%20Request%20for%20LOR%20for%20existing%20project/Question/TMSA233139_Azmel%20Bin%20Othman.PNG&quot;,&quot;id&quot;:&quot;01KO5DXPTD7ZBZCFPHNZAYP7BU6JH5X4U7&quot;,&quot;type&quot;:null,&quot;size&quot;:390359,&quot;referenceId&quot;:&quot;01KO5DXPWKQISBU2NA6ZBLWOJA7SI6KARL&quot;,&quot;driveId&quot;:&quot;b!GENIO6DB3UWzdulNK6evrT-LvdyhA0VIokS4fxAfqZJ9NS0deS_ETJs3VRRJUVZM&quot;,&quot;status&quot;:1,&quot;uploadSessionUrl&quot;:null}]"/>
    <s v="Got Preference"/>
    <s v="CAHAYA DELIMA SDN. BHD."/>
    <s v="NEC already survey. Plan Handover before 1/9/2023."/>
    <s v="3400038574_x0009_"/>
    <s v="PCOM TECHNOLOGIES SDN. BHD."/>
    <s v="3400038920_x0009_"/>
    <s v="INFINITE EXPLORATION SDN. BHD."/>
    <s v="3400039121_x0009_"/>
    <m/>
    <m/>
  </r>
  <r>
    <n v="1417"/>
    <s v="Nur Fauziah Binti Abdullah Shuhaimy"/>
    <s v="11.0 PO Issued"/>
    <m/>
    <s v="28/9: 4902151576. 27/9 : PR Created  | 26/9 : PAC "/>
    <n v="4902151576"/>
    <s v="MK"/>
    <m/>
    <s v="NRP2302933"/>
    <m/>
    <s v="TMSA/233189"/>
    <m/>
    <s v="PAC2311720"/>
    <m/>
    <s v="MK-ANE-0191-TP"/>
    <m/>
    <m/>
    <n v="0"/>
    <s v="PO Issued"/>
    <e v="#REF!"/>
    <x v="0"/>
    <s v="CPPM-PR"/>
    <n v="697"/>
    <s v="CPQ 567 TMONE"/>
    <s v="P2"/>
    <m/>
    <d v="2023-09-26T00:00:00"/>
    <s v="mahyuddin.saleh@tm.com.my"/>
    <n v="7010"/>
    <n v="6956"/>
    <s v="First PO"/>
    <m/>
    <s v="TMone"/>
    <x v="1"/>
    <s v="IP CORE SOLUTIONS SDN BHD-TAMAN MUZAFFAR HEIGHT(UNIFI)-AKH_x000a_"/>
    <e v="#N/A"/>
    <e v="#N/A"/>
    <m/>
    <d v="2023-08-11T00:00:00"/>
    <s v="AKH"/>
    <s v="Network Contractor"/>
    <m/>
    <m/>
    <m/>
    <n v="3400039018"/>
    <s v="ANEKA BENA M.N. SDN BHD"/>
    <m/>
    <m/>
    <m/>
    <m/>
    <m/>
    <m/>
    <m/>
    <m/>
    <m/>
    <m/>
    <m/>
    <m/>
    <m/>
    <m/>
    <m/>
  </r>
  <r>
    <n v="1418"/>
    <s v="Muhammad Hafizzuddin Bin Mohd Noor"/>
    <s v="10.0 Sent to CPA for PR Creation"/>
    <m/>
    <s v=""/>
    <m/>
    <s v="Johor Selatan"/>
    <m/>
    <s v="NRP2302661"/>
    <m/>
    <s v="TMSA/233102"/>
    <m/>
    <s v="PAC2310647"/>
    <m/>
    <s v="JS-INF-0015-TP"/>
    <m/>
    <m/>
    <n v="0"/>
    <s v="PR Creation"/>
    <e v="#REF!"/>
    <x v="0"/>
    <s v="CPPM-LOR"/>
    <n v="229"/>
    <s v="CPQ 567 TMONE"/>
    <s v="P2"/>
    <m/>
    <d v="2023-09-26T00:00:00"/>
    <s v="azmel.othman@tm.com.my"/>
    <m/>
    <m/>
    <m/>
    <m/>
    <s v="TMone"/>
    <x v="1"/>
    <s v="FGV PALM INDUSTRIES SDN BHD-KILANG SAWIT SEMENCHU (UNIFI)-ATL_x000a_"/>
    <e v="#N/A"/>
    <e v="#N/A"/>
    <m/>
    <m/>
    <s v="ATL"/>
    <m/>
    <m/>
    <m/>
    <m/>
    <n v="3400039121"/>
    <s v="INFINITE EXPLORATION SDN. BHD."/>
    <m/>
    <m/>
    <s v="Mohd Hairee Bin Hashim"/>
    <s v="Faridee Bin Kafural Yahya"/>
    <s v="[{&quot;name&quot;:&quot;TMSA233102_Azmel Bin Othman.PNG&quot;,&quot;link&quot;:&quot;https://tm365-my.sharepoint.com/personal/badruznasrin_basri_tm_com_my/Documents/Apps/Microsoft%20Forms/CPPM%20LOR%20%20Request%20for%20LOR%20for%20existing%20project/Question/TMSA233102_Azmel%20Bin%20Othman.PNG&quot;,&quot;id&quot;:&quot;01KO5DXPVESPVADDFDOZH34LBCVZWYPPQE&quot;,&quot;type&quot;:null,&quot;size&quot;:140469,&quot;referenceId&quot;:&quot;01KO5DXPWKQISBU2NA6ZBLWOJA7SI6KARL&quot;,&quot;driveId&quot;:&quot;b!GENIO6DB3UWzdulNK6evrT-LvdyhA0VIokS4fxAfqZJ9NS0deS_ETJs3VRRJUVZM&quot;,&quot;status&quot;:1,&quot;uploadSessionUrl&quot;:null}]"/>
    <s v="Got Preference"/>
    <s v="INFINITE EXPLORATION SDN. BHD."/>
    <s v="JS-INF-0014-TP_x0009_"/>
    <n v="3400039121"/>
    <s v="MOTOBINA SDN. BHD."/>
    <s v="3400038912_x0009_"/>
    <s v="3400038538_x0009_"/>
    <s v="ELECTRECA SDN. BHD."/>
    <m/>
    <m/>
  </r>
  <r>
    <n v="1419"/>
    <s v="Radeen Harris Bin Mohamad Zakaria"/>
    <s v="12. Duplicate Request"/>
    <m/>
    <s v="LOR dah ada sebelumnya"/>
    <m/>
    <s v="JU"/>
    <m/>
    <s v="QUA2300036"/>
    <m/>
    <s v="TMSC/230070"/>
    <m/>
    <s v="PAC2306574"/>
    <m/>
    <m/>
    <m/>
    <m/>
    <n v="0"/>
    <s v="PO Issued"/>
    <e v="#REF!"/>
    <x v="0"/>
    <s v="CPPM-LOR"/>
    <n v="230"/>
    <m/>
    <m/>
    <m/>
    <d v="2023-09-26T00:00:00"/>
    <s v="hafiz.kamaruzaman@tm.com.my"/>
    <m/>
    <m/>
    <m/>
    <m/>
    <s v="Internal GNT"/>
    <x v="9"/>
    <s v="The objective of these projects is to build new infrastructure and relocate TM cables along Jalan Parit Jalil at Taman Santalia ,Tongkang Pechah due to poor and critically damaged GI condition caused by flood in Batu Pahat."/>
    <e v="#N/A"/>
    <e v="#N/A"/>
    <m/>
    <m/>
    <s v="TOP"/>
    <m/>
    <m/>
    <m/>
    <m/>
    <n v="3400031972"/>
    <s v="MOTOBINA SDN. BHD."/>
    <m/>
    <m/>
    <s v="MUHAMMAD HAFIZ BIN KAMARUZAMAN"/>
    <s v="Abd Aziz Bin Mat Som"/>
    <s v="[{&quot;name&quot;:&quot;PROJECT GPRA SOUTHERN-BANJIR JOHOR 20 Jul 23_Muhammad Hafiz Bin K.pptx&quot;,&quot;link&quot;:&quot;https://tm365-my.sharepoint.com/personal/badruznasrin_basri_tm_com_my/_layouts/15/Doc.aspx?sourcedoc=%7BF197A502-CDC2-441A-B681-213BB5AF9214%7D&amp;file=PROJECT%20GPRA%20SOUTHERN-BANJIR%20JOHOR%2020%20Jul%2023_Muhammad%20Hafiz%20Bin%20K.pptx&amp;action=edit&amp;mobileredirect=true&quot;,&quot;id&quot;:&quot;01KO5DXPQCUWL7DQWNDJCLNAJBHO227EQU&quot;,&quot;type&quot;:null,&quot;size&quot;:10172309,&quot;referenceId&quot;:&quot;01KO5DXPWKQISBU2NA6ZBLWOJA7SI6KARL&quot;,&quot;driveId&quot;:&quot;b!GENIO6DB3UWzdulNK6evrT-LvdyhA0VIokS4fxAfqZJ9NS0deS_ETJs3VRRJUVZM&quot;,&quot;status&quot;:1,&quot;uploadSessionUrl&quot;:null}]"/>
    <s v="Got Preference"/>
    <s v="MOTOBINA SDN. BHD."/>
    <s v="Show good commitment and have expert HDD team"/>
    <n v="3400031972"/>
    <s v="RANGKAIAN SELATAN PADU SDN BHD"/>
    <n v="3400039002"/>
    <s v="NEPOLINK SDN BHD"/>
    <n v="3400038968"/>
    <m/>
    <m/>
  </r>
  <r>
    <n v="1420"/>
    <s v="Nurul Huda binti Umran"/>
    <s v="11.0 PO Issued"/>
    <d v="2023-09-25T00:00:00"/>
    <s v=""/>
    <m/>
    <s v="KEL"/>
    <m/>
    <s v="H5G2300989"/>
    <m/>
    <s v="TMEA/236103"/>
    <m/>
    <s v="PAC2311083"/>
    <m/>
    <s v="KEL-MJS-0031-TP"/>
    <m/>
    <m/>
    <n v="0"/>
    <s v="PO Issued"/>
    <e v="#REF!"/>
    <x v="0"/>
    <s v="CPPM-PR"/>
    <n v="698"/>
    <m/>
    <m/>
    <m/>
    <d v="2023-09-26T00:00:00"/>
    <s v="azharmm@tm.com.my"/>
    <n v="53384.31"/>
    <n v="15551.34"/>
    <s v="Additional PO (SI/VO)"/>
    <s v="Change design and route from 48C to 12C"/>
    <s v="TMG"/>
    <x v="0"/>
    <s v="H5G MAG FOC SPUR 12C DDMCH0287 PANGKAL MELERET"/>
    <e v="#N/A"/>
    <e v="#N/A"/>
    <m/>
    <d v="2023-08-28T00:00:00"/>
    <s v="MAG"/>
    <s v="Network Contractor"/>
    <m/>
    <m/>
    <m/>
    <n v="3400041285"/>
    <m/>
    <s v="[{&quot;name&quot;:&quot;Boq SI H5G Pangkal Meleret-TMEA236103_Mohd Azahar Bin Must.pdf&quot;,&quot;link&quot;:&quot;https://tm365-my.sharepoint.com/personal/badruznasrin_basri_tm_com_my/Documents/Apps/Microsoft%20Forms/Request%20New%20PR/Question%202/Boq%20SI%20H5G%20Pangkal%20Meleret-TMEA236103_Mohd%20Azahar%20Bin%20Must.pdf&quot;,&quot;id&quot;:&quot;01KO5DXPSC45BZ7USTOFCKEW36YVAY3XAE&quot;,&quot;type&quot;:null,&quot;size&quot;:457790,&quot;referenceId&quot;:&quot;01KO5DXPXUPARRCS6LWRBYBWTUUM5DK5ER&quot;,&quot;driveId&quot;:&quot;b!GENIO6DB3UWzdulNK6evrT-LvdyhA0VIokS4fxAfqZJ9NS0deS_ETJs3VRRJUVZM&quot;,&quot;status&quot;:1,&quot;uploadSessionUrl&quot;:null},{&quot;name&quot;:&quot;MAG-SI(2) H5G Pangkal Meleret-TMEA236103_Mohd Azahar Bin Must.pdf&quot;,&quot;link&quot;:&quot;https://tm365-my.sharepoint.com/personal/badruznasrin_basri_tm_com_my/Documents/Apps/Microsoft%20Forms/Request%20New%20PR/Question%202/MAG-SI(2)%20H5G%20Pangkal%20Meleret-TMEA236103_Mohd%20Azahar%20Bin%20Must.pdf&quot;,&quot;id&quot;:&quot;01KO5DXPRWJIHNDGBEEJD3JJKS3U3RHD45&quot;,&quot;type&quot;:null,&quot;size&quot;:55005,&quot;referenceId&quot;:&quot;01KO5DXPXUPARRCS6LWRBYBWTUUM5DK5ER&quot;,&quot;driveId&quot;:&quot;b!GENIO6DB3UWzdulNK6evrT-LvdyhA0VIokS4fxAfqZJ9NS0deS_ETJs3VRRJUVZM&quot;,&quot;status&quot;:1,&quot;uploadSessionUrl&quot;:null},{&quot;name&quot;:&quot;TP - 4902139614 - H5G Pangkal Meleret-TMEA236_Mohd Azahar Bin Must.pptx&quot;,&quot;link&quot;:&quot;https://tm365-my.sharepoint.com/personal/badruznasrin_basri_tm_com_my/_layouts/15/Doc.aspx?sourcedoc=%7B23688381-7134-4C26-BEA9-BC7BFF212893%7D&amp;file=TP%20-%204902139614%20-%20H5G%20Pangkal%20Meleret-TMEA236_Mohd%20Azahar%20Bin%20Must.pptx&amp;action=edit&amp;mobileredirect=true&quot;,&quot;id&quot;:&quot;01KO5DXPUBQNUCGNDREZGL5KN4PP7SCKET&quot;,&quot;type&quot;:null,&quot;size&quot;:2053097,&quot;referenceId&quot;:&quot;01KO5DXPXUPARRCS6LWRBYBWTUUM5DK5ER&quot;,&quot;driveId&quot;:&quot;b!GENIO6DB3UWzdulNK6evrT-LvdyhA0VIokS4fxAfqZJ9NS0deS_ETJs3VRRJUVZM&quot;,&quot;status&quot;:1,&quot;uploadSessionUrl&quot;:null}]"/>
    <m/>
    <m/>
    <m/>
    <m/>
    <m/>
    <m/>
    <m/>
    <m/>
    <m/>
    <m/>
    <m/>
    <m/>
    <m/>
    <m/>
  </r>
  <r>
    <n v="1421"/>
    <s v="Radeen Harris Bin Mohamad Zakaria"/>
    <s v="7.0 Pending TP Submission"/>
    <d v="2023-10-10T00:00:00"/>
    <s v="10-11.10 pending TP"/>
    <m/>
    <s v="JU"/>
    <m/>
    <s v="QUA2300036"/>
    <m/>
    <s v="TMSC/230071"/>
    <m/>
    <s v="PAC2306574"/>
    <m/>
    <s v="CNFD-MOT-0011-TP"/>
    <m/>
    <m/>
    <n v="0"/>
    <s v="Pending TP Submission"/>
    <e v="#REF!"/>
    <x v="0"/>
    <s v="CPPM-LOR"/>
    <n v="231"/>
    <m/>
    <m/>
    <m/>
    <d v="2023-09-26T00:00:00"/>
    <s v="hafiz.kamaruzaman@tm.com.my"/>
    <m/>
    <m/>
    <m/>
    <m/>
    <s v="Internal GNT"/>
    <x v="9"/>
    <s v="The objective of these projects is to build new infrastructure and relocate TM cables along Jalan Parit Jalil at Taman Santalia ,Tongkang Pechah due to poor and critically damaged GI condition caused by flood in Batu Pahat."/>
    <e v="#N/A"/>
    <e v="#N/A"/>
    <m/>
    <m/>
    <s v="TOP"/>
    <m/>
    <m/>
    <m/>
    <m/>
    <n v="3400031972"/>
    <s v="MOTOBINA SDN. BHD."/>
    <m/>
    <m/>
    <s v="MUHAMMAD HAFIZ BIN KAMARUZAMAN"/>
    <s v="Abd Aziz Bin Mat Som"/>
    <s v="[{&quot;name&quot;:&quot;PROJECT GPRA SOUTHERN-BANJIR JOHOR 20 Jul 23_Muhammad Hafiz Bin K 1.pptx&quot;,&quot;link&quot;:&quot;https://tm365-my.sharepoint.com/personal/badruznasrin_basri_tm_com_my/_layouts/15/Doc.aspx?sourcedoc=%7BC1A7BEA1-3389-4CAE-B722-45AE2EAEA30A%7D&amp;file=PROJECT%20GPRA%20SOUTHERN-BANJIR%20JOHOR%2020%20Jul%2023_Muhammad%20Hafiz%20Bin%20K%201.pptx&amp;action=edit&amp;mobileredirect=true&quot;,&quot;id&quot;:&quot;01KO5DXPVBX2T4DCJTVZGLOISFVYXK5IYK&quot;,&quot;type&quot;:null,&quot;size&quot;:10172309,&quot;referenceId&quot;:&quot;01KO5DXPWKQISBU2NA6ZBLWOJA7SI6KARL&quot;,&quot;driveId&quot;:&quot;b!GENIO6DB3UWzdulNK6evrT-LvdyhA0VIokS4fxAfqZJ9NS0deS_ETJs3VRRJUVZM&quot;,&quot;status&quot;:1,&quot;uploadSessionUrl&quot;:null}]"/>
    <s v="Got Preference"/>
    <s v="MOTOBINA SDN. BHD."/>
    <s v="GOOD COMMITMENT AND HAVE EXPERT TEAM"/>
    <n v="3400031972"/>
    <s v="RANGKAIAN SELATAN PADU SDN BHD"/>
    <n v="3400039002"/>
    <s v="NEPOLINK SDN BHD"/>
    <n v="3400038968"/>
    <m/>
    <m/>
  </r>
  <r>
    <n v="1422"/>
    <s v="Ahmad Zaki Bin Harris"/>
    <s v="6.2 LOR Approved in Vprime"/>
    <m/>
    <s v="PG-NXS-0549-TP"/>
    <m/>
    <s v="Pulau Pinang"/>
    <m/>
    <s v="NRP2301574"/>
    <m/>
    <s v="TMNA/232647"/>
    <m/>
    <s v="PAC2311788"/>
    <m/>
    <s v="PG-NXS-0549-TP"/>
    <m/>
    <m/>
    <n v="0"/>
    <s v="LOR Issued"/>
    <e v="#REF!"/>
    <x v="0"/>
    <s v="CPPM-LOR"/>
    <n v="232"/>
    <s v="CPQ 567 TMONE"/>
    <s v="P2"/>
    <m/>
    <d v="2023-09-26T00:00:00"/>
    <s v="mohdfahmi.ishak@tm.com.my"/>
    <m/>
    <m/>
    <m/>
    <m/>
    <s v="TMone"/>
    <x v="1"/>
    <s v="NRP_FTTH ADD BYB_C008 DHL GLOBAL FORWARDING - KOMPLEKS KARGO UDARA KEDUA PENANG AIRPORT _x000a__x000a_"/>
    <e v="#N/A"/>
    <e v="#N/A"/>
    <m/>
    <m/>
    <s v="BYB"/>
    <m/>
    <m/>
    <m/>
    <m/>
    <n v="3400038907"/>
    <s v="NEXUSCORPGROUP SDN. BHD."/>
    <m/>
    <m/>
    <s v="MOHD FAHMI BIN ISHAK"/>
    <s v="Md Ashraf Bin Adnan"/>
    <s v="[{&quot;name&quot;:&quot;NRP_FTTH ADD BYB_C008 DHL GLOBAL FORWARDING -_Mohd Fahmi Bin Ishak.pdf&quot;,&quot;link&quot;:&quot;https://tm365-my.sharepoint.com/personal/badruznasrin_basri_tm_com_my/Documents/Apps/Microsoft%20Forms/CPPM%20LOR%20%20Request%20for%20LOR%20for%20existing%20project/Question/NRP_FTTH%20ADD%20BYB_C008%20DHL%20GLOBAL%20FORWARDING%20-_Mohd%20Fahmi%20Bin%20Ishak.pdf&quot;,&quot;id&quot;:&quot;01KO5DXPXFR3G4QG4JZZHJUVCFUFYD2CTX&quot;,&quot;type&quot;:null,&quot;size&quot;:392729,&quot;referenceId&quot;:&quot;01KO5DXPWKQISBU2NA6ZBLWOJA7SI6KARL&quot;,&quot;driveId&quot;:&quot;b!GENIO6DB3UWzdulNK6evrT-LvdyhA0VIokS4fxAfqZJ9NS0deS_ETJs3VRRJUVZM&quot;,&quot;status&quot;:1,&quot;uploadSessionUrl&quot;:null}]"/>
    <s v="Got Preference"/>
    <s v="NEXUSCORPGROUP SDN. BHD."/>
    <s v="ALREADY DO OTHERS PROJECT IN THE SAME AREA"/>
    <n v="3400038907"/>
    <s v="PEARL NETWORK HOLDINGS SDN. BHD."/>
    <n v="3400039143"/>
    <s v="SRI COMMUNICATION SDN. BHD."/>
    <n v="3400039037"/>
    <m/>
    <m/>
  </r>
  <r>
    <n v="1423"/>
    <s v="Radeen Harris Bin Mohamad Zakaria"/>
    <s v="12. Duplicate Request"/>
    <m/>
    <s v=""/>
    <m/>
    <s v="JU"/>
    <m/>
    <s v="QUA2300028"/>
    <m/>
    <s v="TMSC/230062"/>
    <m/>
    <s v="PAC2305878"/>
    <m/>
    <s v="CNFD-NEP-0049-TP"/>
    <m/>
    <m/>
    <n v="0"/>
    <s v="PO Issued"/>
    <e v="#REF!"/>
    <x v="0"/>
    <s v="CPPM-LOR"/>
    <n v="233"/>
    <m/>
    <m/>
    <m/>
    <d v="2023-09-26T00:00:00"/>
    <s v="hafiz.kamaruzaman@tm.com.my"/>
    <m/>
    <m/>
    <m/>
    <m/>
    <s v="Internal GNT"/>
    <x v="9"/>
    <s v="The objective of these projects is to build new infrastructure and relocate TM cables along Jalan Yong Peng-Labis at Sg Chaah due to poor GI condition and critically damaged caused by flood in Segamat"/>
    <e v="#N/A"/>
    <e v="#N/A"/>
    <m/>
    <m/>
    <s v="CA"/>
    <m/>
    <m/>
    <m/>
    <m/>
    <n v="3400038968"/>
    <s v="NEPOLINK SDN BHD "/>
    <m/>
    <m/>
    <s v="MUHAMMAD HAFIZ BIN KAMARUZAMAN"/>
    <s v="Syazani Bin Mohamad Zahari"/>
    <s v="[{&quot;name&quot;:&quot;PROJECT GPRA SOUTHERN-BANJIR JOHOR 20 Jul 23_Muhammad Hafiz Bin K 2.pptx&quot;,&quot;link&quot;:&quot;https://tm365-my.sharepoint.com/personal/badruznasrin_basri_tm_com_my/_layouts/15/Doc.aspx?sourcedoc=%7BA4CF11E4-448E-4E0F-B471-55387853A57B%7D&amp;file=PROJECT%20GPRA%20SOUTHERN-BANJIR%20JOHOR%2020%20Jul%2023_Muhammad%20Hafiz%20Bin%20K%202.pptx&amp;action=edit&amp;mobileredirect=true&quot;,&quot;id&quot;:&quot;01KO5DXPXECHH2JDSEB5HLI4KVHB4FHJL3&quot;,&quot;type&quot;:null,&quot;size&quot;:10172309,&quot;referenceId&quot;:&quot;01KO5DXPWKQISBU2NA6ZBLWOJA7SI6KARL&quot;,&quot;driveId&quot;:&quot;b!GENIO6DB3UWzdulNK6evrT-LvdyhA0VIokS4fxAfqZJ9NS0deS_ETJs3VRRJUVZM&quot;,&quot;status&quot;:1,&quot;uploadSessionUrl&quot;:null}]"/>
    <s v="Got Preference"/>
    <s v="NEPOLINK SDN BHD "/>
    <s v="GOOD COMMITMENT AND HAVE EXPERT TEAM"/>
    <n v="3400038968"/>
    <s v="MOTOBINA SDN. BHD."/>
    <n v="3400031972"/>
    <s v="RANGKAIAN SELATAN PADU SDN BHD "/>
    <n v="3400039002"/>
    <m/>
    <m/>
  </r>
  <r>
    <n v="1424"/>
    <s v="Radeen Harris Bin Mohamad Zakaria"/>
    <s v="7.0 Pending TP Submission"/>
    <d v="2023-10-10T00:00:00"/>
    <s v="10-11.10 pending TP"/>
    <m/>
    <s v="JU"/>
    <m/>
    <s v="QUA2300028"/>
    <m/>
    <s v="TMSC/230063"/>
    <m/>
    <s v="PAC2305878"/>
    <m/>
    <s v="CNFD-NEP-0048-TP"/>
    <m/>
    <m/>
    <n v="0"/>
    <s v="Pending TP Submission"/>
    <e v="#REF!"/>
    <x v="0"/>
    <s v="CPPM-LOR"/>
    <n v="234"/>
    <m/>
    <m/>
    <m/>
    <d v="2023-09-26T00:00:00"/>
    <s v="hafiz.kamaruzaman@tm.com.my"/>
    <m/>
    <m/>
    <m/>
    <m/>
    <s v="Internal GNT"/>
    <x v="9"/>
    <s v="The objective of these projects is to build new infrastructure and relocate TM cables along Jalan Yong Peng-Labis at Sg Chaah due to poor GI condition and critically damaged caused by flood in Segamat"/>
    <e v="#N/A"/>
    <e v="#N/A"/>
    <m/>
    <m/>
    <s v="CA"/>
    <m/>
    <m/>
    <m/>
    <m/>
    <n v="3400038968"/>
    <s v="NEPOLINK SDN BHD"/>
    <m/>
    <m/>
    <s v="MUHAMMAD HAFIZ BIN KAMARUZAMAN"/>
    <s v="Syazani Bin Mohamad Zahari"/>
    <s v="[{&quot;name&quot;:&quot;PROJECT GPRA SOUTHERN-BANJIR JOHOR 20 Jul 23_Muhammad Hafiz Bin K 3.pptx&quot;,&quot;link&quot;:&quot;https://tm365-my.sharepoint.com/personal/badruznasrin_basri_tm_com_my/_layouts/15/Doc.aspx?sourcedoc=%7BD585ABCE-6C1B-43EE-8BDE-F196DAFC2333%7D&amp;file=PROJECT%20GPRA%20SOUTHERN-BANJIR%20JOHOR%2020%20Jul%2023_Muhammad%20Hafiz%20Bin%20K%203.pptx&amp;action=edit&amp;mobileredirect=true&quot;,&quot;id&quot;:&quot;01KO5DXPWOVOC5KG3M5ZBYXXXRS3NPYIZT&quot;,&quot;type&quot;:null,&quot;size&quot;:10172309,&quot;referenceId&quot;:&quot;01KO5DXPWKQISBU2NA6ZBLWOJA7SI6KARL&quot;,&quot;driveId&quot;:&quot;b!GENIO6DB3UWzdulNK6evrT-LvdyhA0VIokS4fxAfqZJ9NS0deS_ETJs3VRRJUVZM&quot;,&quot;status&quot;:1,&quot;uploadSessionUrl&quot;:null}]"/>
    <s v="Got Preference"/>
    <s v="NEPOLINK SDN BHD"/>
    <s v="GOOD COMMITMENT AND HAVE EXPERT TEAM"/>
    <n v="3400038968"/>
    <s v="MOTOBINA SDN. BHD"/>
    <n v="3400031972"/>
    <s v="RANGKAIAN SELATAN PADU SDN BHD "/>
    <n v="3400039002"/>
    <m/>
    <m/>
  </r>
  <r>
    <n v="1425"/>
    <s v="Hasrul Nizam Bin Othman"/>
    <s v="10.1 PR Created"/>
    <d v="2023-10-07T00:00:00"/>
    <s v="proceed PR creation"/>
    <m/>
    <s v="PHG"/>
    <m/>
    <s v="SRR2204650"/>
    <m/>
    <s v="TMEA/231051"/>
    <m/>
    <m/>
    <m/>
    <s v="PHG-ETD-0072-TP"/>
    <m/>
    <m/>
    <n v="0"/>
    <s v="Pending PR Release"/>
    <e v="#REF!"/>
    <x v="0"/>
    <s v="CPPM-PR"/>
    <n v="699"/>
    <m/>
    <m/>
    <m/>
    <d v="2023-09-26T00:00:00"/>
    <s v="fadzliana.zan@tm.com.my"/>
    <n v="1"/>
    <n v="4802.8"/>
    <s v="Additional PO (SI/VO)"/>
    <s v="Kerja-kerja penanaman tiang sebanyak 10 batang bagi projek berkenaan"/>
    <s v="Unifi"/>
    <x v="5"/>
    <s v="SRR 2023 FTTH (TP) PBR C017 PERUMAHAN MAKMUR MAHKOTA JAYA"/>
    <e v="#N/A"/>
    <e v="#N/A"/>
    <m/>
    <d v="2023-11-30T00:00:00"/>
    <s v="PBR"/>
    <s v="Network Contractor"/>
    <m/>
    <m/>
    <m/>
    <n v="3400038883"/>
    <m/>
    <s v="[{&quot;name&quot;:&quot;01 BOQ pr2 SIGN TMEA231051 TITAN SRR 2023 FTT_Fadzliana Shahilla N.pdf&quot;,&quot;link&quot;:&quot;https://tm365-my.sharepoint.com/personal/badruznasrin_basri_tm_com_my/Documents/Apps/Microsoft%20Forms/Request%20New%20PR/Question%202/01%20BOQ%20pr2%20SIGN%20TMEA231051%20TITAN%20SRR%202023%20FTT_Fadzliana%20Shahilla%20N.pdf&quot;,&quot;id&quot;:&quot;01KO5DXPTUSQV3D6PZ4VEZRBZ3C5XLDCKM&quot;,&quot;type&quot;:null,&quot;size&quot;:734263,&quot;referenceId&quot;:&quot;01KO5DXPXUPARRCS6LWRBYBWTUUM5DK5ER&quot;,&quot;driveId&quot;:&quot;b!GENIO6DB3UWzdulNK6evrT-LvdyhA0VIokS4fxAfqZJ9NS0deS_ETJs3VRRJUVZM&quot;,&quot;status&quot;:1,&quot;uploadSessionUrl&quot;:null}]"/>
    <m/>
    <m/>
    <m/>
    <m/>
    <m/>
    <m/>
    <m/>
    <m/>
    <m/>
    <m/>
    <m/>
    <m/>
    <m/>
    <m/>
  </r>
  <r>
    <n v="1426"/>
    <s v="Ts. Khairul Amilin Bin Mohamed Yusof"/>
    <s v="11.0 PO Issued"/>
    <m/>
    <s v=""/>
    <n v="4902151540"/>
    <s v="Pulau Pinang"/>
    <m/>
    <s v="NRP2303117"/>
    <m/>
    <s v="TMNA/232637"/>
    <m/>
    <s v="PAC2311788"/>
    <m/>
    <s v="PG-RAZ-0334-TP"/>
    <m/>
    <m/>
    <n v="0"/>
    <s v="PO Issued"/>
    <e v="#REF!"/>
    <x v="0"/>
    <s v="CPPM-PR"/>
    <n v="700"/>
    <s v="CPQ 567 TMONE"/>
    <s v="P1"/>
    <m/>
    <d v="2023-09-26T00:00:00"/>
    <s v="mohdfahmi.ishak@tm.com.my"/>
    <n v="10073"/>
    <n v="6312.43"/>
    <s v="First PO"/>
    <m/>
    <s v="TMone"/>
    <x v="1"/>
    <s v="NRP FTTH ADD GLR_C228M JABATAN PENGANGKUTAN JALAN P.PINANG -BATU UBAN(IPCENTREX)_x000a_"/>
    <e v="#N/A"/>
    <e v="#N/A"/>
    <m/>
    <d v="2023-10-13T00:00:00"/>
    <s v="GLR"/>
    <s v="Network Contractor"/>
    <m/>
    <m/>
    <m/>
    <n v="3400038882"/>
    <m/>
    <m/>
    <m/>
    <m/>
    <m/>
    <m/>
    <m/>
    <m/>
    <m/>
    <m/>
    <m/>
    <m/>
    <m/>
    <m/>
    <m/>
    <m/>
  </r>
  <r>
    <n v="1427"/>
    <s v="Muhammad Hafizzuddin Bin Mohd Noor"/>
    <s v="1.2 New Request PR"/>
    <m/>
    <s v="project cancel - info from PM"/>
    <m/>
    <s v="Johor Selatan"/>
    <m/>
    <s v="NRP2302601"/>
    <m/>
    <s v="TMSA/233267"/>
    <m/>
    <s v="PAC2312022"/>
    <m/>
    <s v="JS-KNB-0023-TP"/>
    <m/>
    <m/>
    <n v="0"/>
    <e v="#N/A"/>
    <e v="#REF!"/>
    <x v="0"/>
    <s v="CPPM-LOR"/>
    <n v="235"/>
    <m/>
    <m/>
    <m/>
    <d v="2023-09-26T00:00:00"/>
    <s v="azmel.othman@tm.com.my"/>
    <m/>
    <m/>
    <m/>
    <m/>
    <s v="TMG"/>
    <x v="1"/>
    <s v="MUSIM MASTIKA - TANJUNG LANGSAT INDUSTRIAL COMPLEX (WSE) - PGD_x000a_"/>
    <e v="#N/A"/>
    <e v="#N/A"/>
    <m/>
    <m/>
    <s v="PGD"/>
    <m/>
    <m/>
    <m/>
    <m/>
    <m/>
    <m/>
    <m/>
    <m/>
    <s v="Mohd Hairee Bin Hashim"/>
    <s v="Muhamad Afiq Bin Hidir"/>
    <s v="[{&quot;name&quot;:&quot;TMSA233267_Azmel Bin Othman.PNG&quot;,&quot;link&quot;:&quot;https://tm365-my.sharepoint.com/personal/badruznasrin_basri_tm_com_my/Documents/Apps/Microsoft%20Forms/CPPM%20LOR%20%20Request%20for%20LOR%20for%20existing%20project/Question/TMSA233267_Azmel%20Bin%20Othman.PNG&quot;,&quot;id&quot;:&quot;01KO5DXPQBFYBDNXCSNJCJUOXFXMGLHEMT&quot;,&quot;type&quot;:null,&quot;size&quot;:88953,&quot;referenceId&quot;:&quot;01KO5DXPWKQISBU2NA6ZBLWOJA7SI6KARL&quot;,&quot;driveId&quot;:&quot;b!GENIO6DB3UWzdulNK6evrT-LvdyhA0VIokS4fxAfqZJ9NS0deS_ETJs3VRRJUVZM&quot;,&quot;status&quot;:1,&quot;uploadSessionUrl&quot;:null}]"/>
    <s v="No Preference"/>
    <m/>
    <m/>
    <m/>
    <m/>
    <m/>
    <m/>
    <m/>
    <m/>
    <m/>
  </r>
  <r>
    <n v="1428"/>
    <s v="Ts. Khairul Amilin Bin Mohamed Yusof"/>
    <s v="11.0 PO Issued"/>
    <d v="2023-09-25T00:00:00"/>
    <s v="Update distance and pic for grass and repair jbox"/>
    <n v="4902154196"/>
    <s v="Pulau Pinang"/>
    <m/>
    <s v="NRP2302842"/>
    <m/>
    <s v="TMNA/232588"/>
    <m/>
    <s v="PAC2311665"/>
    <m/>
    <s v="PG-ZTK-0169-TP"/>
    <m/>
    <m/>
    <n v="0"/>
    <s v="PO Issued"/>
    <e v="#REF!"/>
    <x v="0"/>
    <s v="CPPM-PR"/>
    <n v="701"/>
    <m/>
    <m/>
    <m/>
    <d v="2023-09-26T00:00:00"/>
    <s v="mohdfahmi.ishak@tm.com.my"/>
    <n v="27059"/>
    <n v="15444.78"/>
    <s v="First PO"/>
    <m/>
    <s v="TMG"/>
    <x v="1"/>
    <s v="NRP_FOC BYB F75/F76 NID SPICE CANOPY - REDTONE TELECOMMUNICATIONS SDN. BHD._x000a_"/>
    <e v="#N/A"/>
    <e v="#N/A"/>
    <m/>
    <d v="2023-10-15T00:00:00"/>
    <s v="BYB"/>
    <s v="Network Contractor"/>
    <m/>
    <m/>
    <m/>
    <n v="3400039436"/>
    <m/>
    <m/>
    <m/>
    <m/>
    <m/>
    <m/>
    <m/>
    <m/>
    <m/>
    <m/>
    <m/>
    <m/>
    <m/>
    <m/>
    <m/>
    <m/>
  </r>
  <r>
    <n v="1429"/>
    <s v="Mohd Azrul Nizam Bin Aziz"/>
    <s v="11.0 PO Issued"/>
    <m/>
    <s v="Sent to CPA on 26/09/2023"/>
    <s v="4902151190"/>
    <s v="Kedah/Perlis"/>
    <m/>
    <s v="NRP2301481"/>
    <m/>
    <s v="TMNA/231884"/>
    <m/>
    <s v="PAC2306774"/>
    <m/>
    <s v="KD/PL-HTU-0312-TP"/>
    <m/>
    <m/>
    <n v="0"/>
    <s v="PO Issued"/>
    <e v="#REF!"/>
    <x v="0"/>
    <s v="CPPM-PR"/>
    <n v="702"/>
    <s v="CPQ 567 TMONE"/>
    <s v="P1"/>
    <m/>
    <d v="2023-09-26T00:00:00"/>
    <s v="amirb@tm.com.my"/>
    <n v="7066"/>
    <n v="4720"/>
    <s v="First PO"/>
    <m/>
    <s v="TMone"/>
    <x v="1"/>
    <s v="NRP FTTH BZ_C010 (ADD) TF VALUE MART-SUNGAI LALANG (UNIFI) - BZ"/>
    <e v="#N/A"/>
    <e v="#N/A"/>
    <m/>
    <d v="2023-10-01T00:00:00"/>
    <s v="BZ"/>
    <s v="Network Contractor"/>
    <m/>
    <m/>
    <m/>
    <n v="3400039107"/>
    <m/>
    <m/>
    <m/>
    <m/>
    <m/>
    <m/>
    <m/>
    <m/>
    <m/>
    <m/>
    <m/>
    <m/>
    <m/>
    <m/>
    <m/>
    <m/>
  </r>
  <r>
    <n v="1430"/>
    <s v="Nor Aizee Masyitah Binti Kamal Bahrin"/>
    <s v="11.0 PO Issued"/>
    <m/>
    <s v="27/9: 4902151506"/>
    <n v="4902151506"/>
    <s v="NS"/>
    <m/>
    <s v="H5G2301004"/>
    <m/>
    <s v="TMSA/233190"/>
    <m/>
    <s v="PAC2311193"/>
    <m/>
    <s v="NS-SMM-0027-TP"/>
    <m/>
    <m/>
    <n v="0"/>
    <s v="PO Issued"/>
    <e v="#REF!"/>
    <x v="0"/>
    <s v="CPPM-PR"/>
    <n v="703"/>
    <m/>
    <m/>
    <m/>
    <d v="2023-09-26T00:00:00"/>
    <s v="norizzuan.abdrazak@tm.com.my"/>
    <n v="12951"/>
    <n v="589"/>
    <s v="Additional PO (SI/VO)"/>
    <s v="To shorten spur FOC, require install 2 poles for road crossing."/>
    <s v="TMG"/>
    <x v="0"/>
    <s v="DNPDS0166 - FOC SX_F04/05 FOR KGINDIA_SX"/>
    <e v="#N/A"/>
    <e v="#N/A"/>
    <m/>
    <d v="2023-09-30T00:00:00"/>
    <s v="SX"/>
    <s v="Network Contractor"/>
    <m/>
    <m/>
    <m/>
    <n v="3400039204"/>
    <s v="SERVICE MASTER (M) SDN. BHD."/>
    <s v="[{&quot;name&quot;:&quot;SI- TMSA223145 DNPDS0166 - FOC SX_F04_05 FOR_Mohd Nor Izzuan Bin.pdf&quot;,&quot;link&quot;:&quot;https://tm365-my.sharepoint.com/personal/badruznasrin_basri_tm_com_my/Documents/Apps/Microsoft%20Forms/Request%20New%20PR/Question%202/SI-%20TMSA223145%20DNPDS0166%20-%20FOC%20SX_F04_05%20FOR_Mohd%20Nor%20Izzuan%20Bin.pdf&quot;,&quot;id&quot;:&quot;01KO5DXPRVERDYVD72VNCZQJAGUCCCSEYH&quot;,&quot;type&quot;:null,&quot;size&quot;:150642,&quot;referenceId&quot;:&quot;01KO5DXPXUPARRCS6LWRBYBWTUUM5DK5ER&quot;,&quot;driveId&quot;:&quot;b!GENIO6DB3UWzdulNK6evrT-LvdyhA0VIokS4fxAfqZJ9NS0deS_ETJs3VRRJUVZM&quot;,&quot;status&quot;:1,&quot;uploadSessionUrl&quot;:null},{&quot;name&quot;:&quot;Technical Proposal (SI) for TMSA233190 DNPDS0_Mohd Nor Izzuan Bin.pdf&quot;,&quot;link&quot;:&quot;https://tm365-my.sharepoint.com/personal/badruznasrin_basri_tm_com_my/Documents/Apps/Microsoft%20Forms/Request%20New%20PR/Question%202/Technical%20Proposal%20(SI)%20for%20TMSA233190%20DNPDS0_Mohd%20Nor%20Izzuan%20Bin.pdf&quot;,&quot;id&quot;:&quot;01KO5DXPRLUJA524AHQ5D35KVLDI52CQFX&quot;,&quot;type&quot;:null,&quot;size&quot;:3999644,&quot;referenceId&quot;:&quot;01KO5DXPXUPARRCS6LWRBYBWTUUM5DK5ER&quot;,&quot;driveId&quot;:&quot;b!GENIO6DB3UWzdulNK6evrT-LvdyhA0VIokS4fxAfqZJ9NS0deS_ETJs3VRRJUVZM&quot;,&quot;status&quot;:1,&quot;uploadSessionUrl&quot;:null}]"/>
    <m/>
    <m/>
    <m/>
    <m/>
    <m/>
    <m/>
    <m/>
    <m/>
    <m/>
    <m/>
    <m/>
    <m/>
    <m/>
    <m/>
  </r>
  <r>
    <n v="1431"/>
    <s v="Ahmad Zaki Bin Harris"/>
    <s v="6.2 LOR Approved in Vprime"/>
    <m/>
    <s v=""/>
    <m/>
    <s v="Pulau Pinang"/>
    <m/>
    <s v="RER2000002"/>
    <m/>
    <s v="TMNA/231860"/>
    <m/>
    <s v="PAC2308940"/>
    <m/>
    <s v="PG-PST-0071-TP"/>
    <m/>
    <m/>
    <n v="0"/>
    <s v="LOR Issued"/>
    <e v="#REF!"/>
    <x v="0"/>
    <s v="CPPM-LOR"/>
    <n v="236"/>
    <m/>
    <m/>
    <m/>
    <d v="2023-09-26T00:00:00"/>
    <s v="ahmadfaizal.abdulhamid@tm.com.my"/>
    <m/>
    <m/>
    <m/>
    <m/>
    <s v="Internal GNT"/>
    <x v="12"/>
    <s v="REROUTING FTTH ADD AIM_C008 (AIM_076) JALAN PAYA TERUBONG_x000a__x000a_"/>
    <e v="#N/A"/>
    <e v="#N/A"/>
    <m/>
    <m/>
    <s v="AIM"/>
    <m/>
    <m/>
    <m/>
    <m/>
    <m/>
    <m/>
    <m/>
    <m/>
    <s v="AHMAD FAIZAL BIN ABDUL HAMID"/>
    <s v="MOHD HAFIZ ADLI BIN ZINOL"/>
    <s v="[{&quot;name&quot;:&quot;tmna 231860_Ahmad Faizal Bin Abd.pdf&quot;,&quot;link&quot;:&quot;https://tm365-my.sharepoint.com/personal/badruznasrin_basri_tm_com_my/Documents/Apps/Microsoft%20Forms/CPPM%20LOR%20%20Request%20for%20LOR%20for%20existing%20project/Question/tmna%20231860_Ahmad%20Faizal%20Bin%20Abd.pdf&quot;,&quot;id&quot;:&quot;01KO5DXPWFN5IBVTBEQZDZDVQOCLD53GFK&quot;,&quot;type&quot;:null,&quot;size&quot;:855842,&quot;referenceId&quot;:&quot;01KO5DXPWKQISBU2NA6ZBLWOJA7SI6KARL&quot;,&quot;driveId&quot;:&quot;b!GENIO6DB3UWzdulNK6evrT-LvdyhA0VIokS4fxAfqZJ9NS0deS_ETJs3VRRJUVZM&quot;,&quot;status&quot;:1,&quot;uploadSessionUrl&quot;:null}]"/>
    <s v="No Preference"/>
    <m/>
    <m/>
    <m/>
    <m/>
    <m/>
    <m/>
    <m/>
    <m/>
    <m/>
  </r>
  <r>
    <n v="1432"/>
    <s v="Khairunnisa Bte Muhamad Noor"/>
    <s v="8.3 Queried(other) Please fill in Remark"/>
    <d v="2023-09-27T00:00:00"/>
    <s v="order no completed"/>
    <m/>
    <s v="Sarawak"/>
    <m/>
    <s v="NRP2205843"/>
    <m/>
    <s v="TMWA/230088"/>
    <m/>
    <s v="PAC2300101"/>
    <m/>
    <s v="KG/SB-GEA-0016-TP"/>
    <m/>
    <m/>
    <n v="0"/>
    <s v="Queried - Require More Information From NeC/AND"/>
    <e v="#REF!"/>
    <x v="0"/>
    <s v="CPPM-PR"/>
    <n v="704"/>
    <m/>
    <m/>
    <m/>
    <d v="2023-09-26T00:00:00"/>
    <s v="noreha.fatehi@tm.com.my"/>
    <n v="32910"/>
    <n v="10890.88"/>
    <s v="Additional PO (SI/VO)"/>
    <s v="As requested by TMOne, there is another block/location need to serve our Unifi as customer need it be done by October. 2 buildings in the compound have to pull cable 12C &amp; 24C UG, which customer doesnt want any civil work involved. Can refer in TP which area we have to pull cable. "/>
    <s v="TMone"/>
    <x v="1"/>
    <s v="UITM-KAMPUS SAMARAHAN 1 (WIFI-FIBER ONLY)-KSN"/>
    <e v="#N/A"/>
    <e v="#N/A"/>
    <m/>
    <d v="2023-10-31T00:00:00"/>
    <s v="KSN"/>
    <s v="Network Contractor"/>
    <m/>
    <m/>
    <m/>
    <n v="3400041410"/>
    <m/>
    <s v="[{&quot;name&quot;:&quot;BOQ - UITM_Noreha Binti Fatehi.pdf&quot;,&quot;link&quot;:&quot;https://tm365-my.sharepoint.com/personal/badruznasrin_basri_tm_com_my/Documents/Apps/Microsoft%20Forms/Request%20New%20PR/Question%202/BOQ%20-%20UITM_Noreha%20Binti%20Fatehi.pdf&quot;,&quot;id&quot;:&quot;01KO5DXPTOZM24DSAIP5HJKYBAPJGMRWJK&quot;,&quot;type&quot;:null,&quot;size&quot;:747151,&quot;referenceId&quot;:&quot;01KO5DXPXUPARRCS6LWRBYBWTUUM5DK5ER&quot;,&quot;driveId&quot;:&quot;b!GENIO6DB3UWzdulNK6evrT-LvdyhA0VIokS4fxAfqZJ9NS0deS_ETJs3VRRJUVZM&quot;,&quot;status&quot;:1,&quot;uploadSessionUrl&quot;:null}]"/>
    <m/>
    <m/>
    <m/>
    <m/>
    <m/>
    <m/>
    <m/>
    <m/>
    <m/>
    <m/>
    <m/>
    <m/>
    <m/>
    <m/>
  </r>
  <r>
    <n v="1433"/>
    <s v="Mohd Shahfre Bin Sa'afie"/>
    <s v="11.0 PO Issued"/>
    <m/>
    <n v="4902151527"/>
    <s v="4902151527"/>
    <s v="Selangor Barat"/>
    <m/>
    <s v="SNP2200112"/>
    <m/>
    <s v="TMCA/225716"/>
    <m/>
    <s v="PAC2223654"/>
    <m/>
    <s v="SB-SPS-0104-TP"/>
    <m/>
    <m/>
    <n v="0"/>
    <s v="PO Issued"/>
    <e v="#REF!"/>
    <x v="0"/>
    <s v="CPPM-PR"/>
    <n v="705"/>
    <m/>
    <m/>
    <m/>
    <d v="2023-09-26T00:00:00"/>
    <s v="azahaari.ansan@tm.com.my"/>
    <n v="30400"/>
    <n v="6930"/>
    <s v="Additional PO (SI/VO)"/>
    <s v="si for KKM KPOP2 FTTH TJS_C007 BBA1023 SEKOLAH KEBANGSAAN TANJUNG SEPAT (TJS/C007 DP1-14&amp;14A)"/>
    <s v="TMone"/>
    <x v="6"/>
    <s v="KKM KPOP2 FTTH TJS_C007 BBA1023 SEKOLAH KEBANGSAAN TANJUNG SEPAT_x000a_"/>
    <e v="#N/A"/>
    <e v="#N/A"/>
    <m/>
    <d v="2023-05-31T00:00:00"/>
    <s v="spk"/>
    <s v="Network Contractor"/>
    <m/>
    <m/>
    <m/>
    <n v="3400039225"/>
    <m/>
    <s v="[{&quot;name&quot;:&quot;GAMBAR KERJA-TJS C007 KPOP_Mohd Azahaari Bin Ab.pdf&quot;,&quot;link&quot;:&quot;https://tm365-my.sharepoint.com/personal/badruznasrin_basri_tm_com_my/Documents/Apps/Microsoft%20Forms/Request%20New%20PR/Question%202/GAMBAR%20KERJA-TJS%20C007%20KPOP_Mohd%20Azahaari%20Bin%20Ab.pdf&quot;,&quot;id&quot;:&quot;01KO5DXPSNAXWIV4KA3BDK4E7AGXCZJRKJ&quot;,&quot;type&quot;:null,&quot;size&quot;:671929,&quot;referenceId&quot;:&quot;01KO5DXPXUPARRCS6LWRBYBWTUUM5DK5ER&quot;,&quot;driveId&quot;:&quot;b!GENIO6DB3UWzdulNK6evrT-LvdyhA0VIokS4fxAfqZJ9NS0deS_ETJs3VRRJUVZM&quot;,&quot;status&quot;:1,&quot;uploadSessionUrl&quot;:null},{&quot;name&quot;:&quot;TJS_C007_DP1-14A_SLD_Mohd Azahaari Bin Ab.pdf&quot;,&quot;link&quot;:&quot;https://tm365-my.sharepoint.com/personal/badruznasrin_basri_tm_com_my/Documents/Apps/Microsoft%20Forms/Request%20New%20PR/Question%202/TJS_C007_DP1-14A_SLD_Mohd%20Azahaari%20Bin%20Ab.pdf&quot;,&quot;id&quot;:&quot;01KO5DXPWUHKQRCPLKKJHKLGVJNLDGWF4K&quot;,&quot;type&quot;:null,&quot;size&quot;:146897,&quot;referenceId&quot;:&quot;01KO5DXPXUPARRCS6LWRBYBWTUUM5DK5ER&quot;,&quot;driveId&quot;:&quot;b!GENIO6DB3UWzdulNK6evrT-LvdyhA0VIokS4fxAfqZJ9NS0deS_ETJs3VRRJUVZM&quot;,&quot;status&quot;:1,&quot;uploadSessionUrl&quot;:null},{&quot;name&quot;:&quot;TJS_C007_ESIDE_SLD_Mohd Azahaari Bin Ab.pdf&quot;,&quot;link&quot;:&quot;https://tm365-my.sharepoint.com/personal/badruznasrin_basri_tm_com_my/Documents/Apps/Microsoft%20Forms/Request%20New%20PR/Question%202/TJS_C007_ESIDE_SLD_Mohd%20Azahaari%20Bin%20Ab.pdf&quot;,&quot;id&quot;:&quot;01KO5DXPTQ35JI3C6KU5BIWKUODAAQUPW6&quot;,&quot;type&quot;:null,&quot;size&quot;:100710,&quot;referenceId&quot;:&quot;01KO5DXPXUPARRCS6LWRBYBWTUUM5DK5ER&quot;,&quot;driveId&quot;:&quot;b!GENIO6DB3UWzdulNK6evrT-LvdyhA0VIokS4fxAfqZJ9NS0deS_ETJs3VRRJUVZM&quot;,&quot;status&quot;:1,&quot;uploadSessionUrl&quot;:null},{&quot;name&quot;:&quot;VO-TJS_C007 DP1-14 &amp;4A,14A (revise) SIGNED_Mohd Azahaari Bin Ab.pdf&quot;,&quot;link&quot;:&quot;https://tm365-my.sharepoint.com/personal/badruznasrin_basri_tm_com_my/Documents/Apps/Microsoft%20Forms/Request%20New%20PR/Question%202/VO-TJS_C007%20DP1-14%20%264A,14A%20(revise)%20SIGNED_Mohd%20Azahaari%20Bin%20Ab.pdf&quot;,&quot;id&quot;:&quot;01KO5DXPU5XGGWSSAWBNEY24ROJRMFEDUH&quot;,&quot;type&quot;:null,&quot;size&quot;:321630,&quot;referenceId&quot;:&quot;01KO5DXPXUPARRCS6LWRBYBWTUUM5DK5ER&quot;,&quot;driveId&quot;:&quot;b!GENIO6DB3UWzdulNK6evrT-LvdyhA0VIokS4fxAfqZJ9NS0deS_ETJs3VRRJUVZM&quot;,&quot;status&quot;:1,&quot;uploadSessionUrl&quot;:null}]"/>
    <m/>
    <m/>
    <m/>
    <m/>
    <m/>
    <m/>
    <m/>
    <m/>
    <m/>
    <m/>
    <m/>
    <m/>
    <m/>
    <m/>
  </r>
  <r>
    <n v="1434"/>
    <m/>
    <s v="1.2 New Request PR"/>
    <m/>
    <s v=""/>
    <m/>
    <s v="Sarawak"/>
    <m/>
    <s v="H5G2300734"/>
    <m/>
    <s v="TMWA/239110"/>
    <m/>
    <s v="PAC2310246"/>
    <m/>
    <m/>
    <m/>
    <m/>
    <n v="0"/>
    <e v="#N/A"/>
    <e v="#REF!"/>
    <x v="0"/>
    <s v="CPPM-LOR"/>
    <n v="237"/>
    <m/>
    <m/>
    <m/>
    <d v="2023-09-26T00:00:00"/>
    <s v="alice.lee@tm.com.my"/>
    <m/>
    <m/>
    <m/>
    <m/>
    <s v="TMG"/>
    <x v="0"/>
    <s v="5G DNB DQBTU0163 1 IUC/ CSR &amp; FOC KJPD_F02 SPURS 12C FOR PPRBANDARIAPARK_KJP"/>
    <e v="#N/A"/>
    <e v="#N/A"/>
    <m/>
    <m/>
    <s v="KJPD"/>
    <m/>
    <m/>
    <m/>
    <m/>
    <n v="3400038767"/>
    <s v="PERUNDING GEOMATIK SDN. BHD."/>
    <m/>
    <m/>
    <s v="NURFARIZAN BINTI ROSLI"/>
    <s v="Kevin Pairin Anak Ikau"/>
    <s v="[{&quot;name&quot;:&quot;PLAN KJPD_F02 PPR BANDARIA_Alice Lee.pdf&quot;,&quot;link&quot;:&quot;https://tm365-my.sharepoint.com/personal/badruznasrin_basri_tm_com_my/Documents/Apps/Microsoft%20Forms/CPPM%20LOR%20%20Request%20for%20LOR%20for%20existing%20project/Question/PLAN%20KJPD_F02%20PPR%20BANDARIA_Alice%20Lee.pdf&quot;,&quot;id&quot;:&quot;01KO5DXPXAHA4DCHOPIJFKL5DL4K2ZUZVV&quot;,&quot;type&quot;:null,&quot;size&quot;:3329524,&quot;referenceId&quot;:&quot;01KO5DXPWKQISBU2NA6ZBLWOJA7SI6KARL&quot;,&quot;driveId&quot;:&quot;b!GENIO6DB3UWzdulNK6evrT-LvdyhA0VIokS4fxAfqZJ9NS0deS_ETJs3VRRJUVZM&quot;,&quot;status&quot;:1,&quot;uploadSessionUrl&quot;:null}]"/>
    <s v="Got Preference"/>
    <s v="PERUNDING GEOMATIK SDN. BHD."/>
    <s v="As allocated by Unit Vendor &amp; Material Management, En. Afizal Eizaz Bin Abdul Razak"/>
    <n v="3400038767"/>
    <s v="PERUNDING GEOMATIK SDN. BHD."/>
    <n v="3400038767"/>
    <s v="PERUNDING GEOMATIK SDN. BHD."/>
    <n v="3400038767"/>
    <m/>
    <m/>
  </r>
  <r>
    <n v="1435"/>
    <m/>
    <s v="1.2 New Request PR"/>
    <m/>
    <s v=""/>
    <m/>
    <s v="Sarawak"/>
    <m/>
    <s v="H5G2300734"/>
    <m/>
    <s v="TMWA/239111"/>
    <m/>
    <s v="PAC2310246"/>
    <m/>
    <m/>
    <m/>
    <m/>
    <n v="0"/>
    <e v="#N/A"/>
    <e v="#REF!"/>
    <x v="0"/>
    <s v="CPPM-LOR"/>
    <n v="238"/>
    <m/>
    <m/>
    <m/>
    <d v="2023-09-26T00:00:00"/>
    <s v="alice.lee@tm.com.my"/>
    <m/>
    <m/>
    <m/>
    <m/>
    <s v="TMG"/>
    <x v="0"/>
    <s v="5G DNB DQBTU0163 FOC KJPD_F04 SPURS 48C/12C FOR PPRBANDARIAPARK_KJP"/>
    <e v="#N/A"/>
    <e v="#N/A"/>
    <m/>
    <m/>
    <s v="KJPD"/>
    <m/>
    <m/>
    <m/>
    <m/>
    <n v="3400038767"/>
    <s v="PERUNDING GEOMATIK SDN. BHD."/>
    <m/>
    <m/>
    <s v="NURFARIZAN BINTI ROSLI"/>
    <s v="Kevin Pairin Anak Ikau"/>
    <s v="[{&quot;name&quot;:&quot;PLAN KJPD_F04 PPR BANDARIA_Alice Lee.pdf&quot;,&quot;link&quot;:&quot;https://tm365-my.sharepoint.com/personal/badruznasrin_basri_tm_com_my/Documents/Apps/Microsoft%20Forms/CPPM%20LOR%20%20Request%20for%20LOR%20for%20existing%20project/Question/PLAN%20KJPD_F04%20PPR%20BANDARIA_Alice%20Lee.pdf&quot;,&quot;id&quot;:&quot;01KO5DXPRFUVEDRH622VHJ5WRAOPJYQAL5&quot;,&quot;type&quot;:null,&quot;size&quot;:3298377,&quot;referenceId&quot;:&quot;01KO5DXPWKQISBU2NA6ZBLWOJA7SI6KARL&quot;,&quot;driveId&quot;:&quot;b!GENIO6DB3UWzdulNK6evrT-LvdyhA0VIokS4fxAfqZJ9NS0deS_ETJs3VRRJUVZM&quot;,&quot;status&quot;:1,&quot;uploadSessionUrl&quot;:null}]"/>
    <s v="Got Preference"/>
    <s v="PERUNDING GEOMATIK SDN. BHD."/>
    <s v="As allocated by Unit Vendor &amp; Material Management, En. Afizal Eizaz Bin Abdul Razak"/>
    <n v="3400038767"/>
    <s v="PERUNDING GEOMATIK SDN. BHD."/>
    <n v="3400038767"/>
    <s v="PERUNDING GEOMATIK SDN. BHD."/>
    <n v="3400038767"/>
    <m/>
    <m/>
  </r>
  <r>
    <n v="1436"/>
    <s v="Ahmad Zaki Bin Harris"/>
    <s v="11.0 PO Issued"/>
    <m/>
    <s v="LOR Requested on 26/09/2023 "/>
    <s v="4902153931"/>
    <s v="Kedah/Perlis "/>
    <m/>
    <s v="RER2300196"/>
    <m/>
    <s v="RMNA/230017"/>
    <m/>
    <s v="PAC2312433"/>
    <m/>
    <s v="KD/PL-HTU-0313-TP"/>
    <m/>
    <m/>
    <n v="0"/>
    <s v="PO Issued"/>
    <e v="#REF!"/>
    <x v="0"/>
    <s v="CPPM-LOR"/>
    <n v="239"/>
    <m/>
    <m/>
    <m/>
    <d v="2023-09-26T00:00:00"/>
    <s v="azzim.saharin@tm.com.my"/>
    <m/>
    <m/>
    <m/>
    <m/>
    <s v="Internal GNT"/>
    <x v="13"/>
    <s v="RMK12 P/ALIH JKR FOC SAP C007 LOT 4515 JLN TMN DESA KAMELA SIMPANG EMPAT"/>
    <e v="#N/A"/>
    <e v="#N/A"/>
    <m/>
    <m/>
    <s v="SAP"/>
    <m/>
    <m/>
    <m/>
    <m/>
    <n v="3400039107"/>
    <s v="HARTA UNITY SDN. BHD."/>
    <m/>
    <m/>
    <s v="Muhammad 'Azzim Bin Mohamed Saharin"/>
    <s v="Nazarudin Bin Long"/>
    <s v="[{&quot;name&quot;:&quot;Rerouting Lot 4515-For Budget Approval_Muhammad Azzim Bin M.pptx&quot;,&quot;link&quot;:&quot;https://tm365-my.sharepoint.com/personal/badruznasrin_basri_tm_com_my/_layouts/15/Doc.aspx?sourcedoc=%7B180471AE-C53C-489A-9C0C-F245F5501582%7D&amp;file=Rerouting%20Lot%204515-For%20Budget%20Approval_Muhammad%20Azzim%20Bin%20M.pptx&amp;action=edit&amp;mobileredirect=true&quot;,&quot;id&quot;:&quot;01KO5DXPVOOECBQPGFTJEJYDHSIX2VAFMC&quot;,&quot;type&quot;:null,&quot;size&quot;:2253253,&quot;referenceId&quot;:&quot;01KO5DXPWKQISBU2NA6ZBLWOJA7SI6KARL&quot;,&quot;driveId&quot;:&quot;b!GENIO6DB3UWzdulNK6evrT-LvdyhA0VIokS4fxAfqZJ9NS0deS_ETJs3VRRJUVZM&quot;,&quot;status&quot;:1,&quot;uploadSessionUrl&quot;:null}]"/>
    <s v="Got Preference"/>
    <s v="HARTA UNITY SDN. BHD."/>
    <s v="Ada Team available. JKR dah kejar, nak kena pengalihan cepat."/>
    <n v="3400039107"/>
    <s v="PEARL NETWORK HOLDINGS SDN. BHD."/>
    <n v="3400039143"/>
    <s v="HARTA UNITY SDN. BHD."/>
    <n v="3400039107"/>
    <m/>
    <m/>
  </r>
  <r>
    <n v="1437"/>
    <s v="Ilman Afif Bin Zulkifli"/>
    <s v="10.0 Sent to CPA for PR Creation"/>
    <m/>
    <s v=""/>
    <m/>
    <s v="Sarawak"/>
    <m/>
    <s v="H5G2204397"/>
    <m/>
    <s v="TMWA/229069"/>
    <m/>
    <s v="PAC2219033"/>
    <m/>
    <s v="MR/BIN-LSB-0303-TP"/>
    <m/>
    <m/>
    <n v="0"/>
    <s v="PR Creation"/>
    <e v="#REF!"/>
    <x v="0"/>
    <s v="CPPM-LOR"/>
    <n v="240"/>
    <m/>
    <m/>
    <m/>
    <d v="2023-09-26T00:00:00"/>
    <s v="alice.lee@tm.com.my"/>
    <m/>
    <m/>
    <m/>
    <m/>
    <s v="TMG"/>
    <x v="0"/>
    <s v="5G DNB DQBTU0183 1 IUC/ CSR &amp; FOC TKD_F24 SPURS 48C/24C/ 12C FOR MLNGINTWRHS-TKD MLNG INTEGRATED WAREHOUSE BUILDING AREA TANJONG KIDURONG BINTULU"/>
    <e v="#N/A"/>
    <e v="#N/A"/>
    <m/>
    <m/>
    <s v="TKD"/>
    <m/>
    <m/>
    <m/>
    <m/>
    <n v="3400038532"/>
    <s v="DEMA TEGA SDN. BHD."/>
    <m/>
    <m/>
    <s v="NURFARIZAN BINTI ROSLI"/>
    <s v="MOHD. HAMDI BIN HAMCA"/>
    <s v="[{&quot;name&quot;:&quot;TMWA 229069 MLNG_Alice Lee.pdf&quot;,&quot;link&quot;:&quot;https://tm365-my.sharepoint.com/personal/badruznasrin_basri_tm_com_my/Documents/Apps/Microsoft%20Forms/CPPM%20LOR%20%20Request%20for%20LOR%20for%20existing%20project/Question/TMWA%20229069%20MLNG_Alice%20Lee.pdf&quot;,&quot;id&quot;:&quot;01KO5DXPXBMRPRMZCJKBHJAHRXDFKU3DWY&quot;,&quot;type&quot;:null,&quot;size&quot;:609923,&quot;referenceId&quot;:&quot;01KO5DXPWKQISBU2NA6ZBLWOJA7SI6KARL&quot;,&quot;driveId&quot;:&quot;b!GENIO6DB3UWzdulNK6evrT-LvdyhA0VIokS4fxAfqZJ9NS0deS_ETJs3VRRJUVZM&quot;,&quot;status&quot;:1,&quot;uploadSessionUrl&quot;:null}]"/>
    <s v="Got Preference"/>
    <s v="DEMA TEGA SDN. BHD."/>
    <s v="As allocated by Unit Vendor &amp; Material Management, En. Afizal Eizaz Bin Abdul Razak"/>
    <n v="3400038532"/>
    <s v="DEMA TEGA SDN. BHD."/>
    <n v="3400038532"/>
    <s v="DEMA TEGA SDN. BHD."/>
    <n v="3400038532"/>
    <m/>
    <m/>
  </r>
  <r>
    <n v="1438"/>
    <s v="Muhammad Hafizzuddin Bin Mohd Noor"/>
    <s v="1.2 New Request PR"/>
    <m/>
    <s v=""/>
    <m/>
    <s v="Johor Selatan"/>
    <m/>
    <s v="NRP2302937"/>
    <m/>
    <s v="TMSA/232980"/>
    <m/>
    <s v="PAC2311811"/>
    <m/>
    <s v="JS-QAN-0076-TP"/>
    <m/>
    <m/>
    <n v="0"/>
    <e v="#N/A"/>
    <e v="#REF!"/>
    <x v="0"/>
    <s v="CPPM-LOR"/>
    <n v="241"/>
    <s v="CPQ 567 TMONE"/>
    <s v="P2"/>
    <m/>
    <d v="2023-09-26T00:00:00"/>
    <s v="khaswani.tarman@tm.com.my"/>
    <m/>
    <m/>
    <m/>
    <m/>
    <s v="TMone"/>
    <x v="1"/>
    <s v="FOC &amp; FDP FOR UNIFI PN UMW TOYOTA MOTOR SDN BHD - MUTIARA MOTOR 2S (F7J)_x000a_(SDWAN UNIFI) - LOT 111488 JALAN MUTIARA 8 TAMAN PERINDUSTRIAN PLENTONG_x000a_81100 JOHOR BAHRU JOHOR"/>
    <e v="#N/A"/>
    <e v="#N/A"/>
    <m/>
    <m/>
    <s v="PN"/>
    <m/>
    <m/>
    <m/>
    <m/>
    <m/>
    <m/>
    <m/>
    <m/>
    <s v="MUHAMAD AIZUDDIN BIN AZIZ"/>
    <s v="MOHD AZHAR BIN AB RAHMAN"/>
    <s v="[{&quot;name&quot;:&quot;SPHERE _ NRP2302937_Khaswani Binti Tarma.pdf&quot;,&quot;link&quot;:&quot;https://tm365-my.sharepoint.com/personal/badruznasrin_basri_tm_com_my/Documents/Apps/Microsoft%20Forms/CPPM%20LOR%20%20Request%20for%20LOR%20for%20existing%20project/Question/SPHERE%20_%20NRP2302937_Khaswani%20Binti%20Tarma.pdf&quot;,&quot;id&quot;:&quot;01KO5DXPQYOQKV7YHQY5EJTVUE2QYZM6Z3&quot;,&quot;type&quot;:null,&quot;size&quot;:550955,&quot;referenceId&quot;:&quot;01KO5DXPWKQISBU2NA6ZBLWOJA7SI6KARL&quot;,&quot;driveId&quot;:&quot;b!GENIO6DB3UWzdulNK6evrT-LvdyhA0VIokS4fxAfqZJ9NS0deS_ETJs3VRRJUVZM&quot;,&quot;status&quot;:1,&quot;uploadSessionUrl&quot;:null}]"/>
    <s v="No Preference"/>
    <m/>
    <m/>
    <m/>
    <m/>
    <m/>
    <m/>
    <m/>
    <m/>
    <m/>
  </r>
  <r>
    <n v="1439"/>
    <s v="Mohd Azrul Nizam Bin Aziz"/>
    <s v="11.0 PO Issued"/>
    <m/>
    <s v="Sent to CPA on 26/09/2023"/>
    <s v="4902151558"/>
    <s v="Kedah/Perlis"/>
    <m/>
    <s v="GOV2300182"/>
    <m/>
    <s v="TMNA/231046"/>
    <m/>
    <s v="PAC2303994"/>
    <m/>
    <m/>
    <m/>
    <m/>
    <n v="0"/>
    <s v="PO Issued"/>
    <e v="#REF!"/>
    <x v="0"/>
    <s v="CPPM-PR"/>
    <n v="706"/>
    <m/>
    <m/>
    <m/>
    <d v="2023-09-26T00:00:00"/>
    <s v="amirb@tm.com.my"/>
    <n v="4243"/>
    <n v="1227.7"/>
    <s v="Additional PO (SI/VO)"/>
    <s v="KEPERLUAN INTER TIE - JUNCTION / ACCESS ( TM NODE SIK )"/>
    <s v="TMone"/>
    <x v="4"/>
    <s v="NID_FOC SIK_F12 MYGOV*NET-JKSM (SIK )-MAHKAMAH SYARIAH SIK (IPME SLG 99.7%) - SIK"/>
    <e v="#N/A"/>
    <e v="#N/A"/>
    <m/>
    <d v="2023-09-30T00:00:00"/>
    <s v="SIK"/>
    <s v="Other Contract"/>
    <m/>
    <n v="3400040246"/>
    <m/>
    <m/>
    <m/>
    <s v="[{&quot;name&quot;:&quot;QUO 077 -En Syarafuddin SP_SIK_Amir Bohtar B Othman.pdf&quot;,&quot;link&quot;:&quot;https://tm365-my.sharepoint.com/personal/badruznasrin_basri_tm_com_my/Documents/Apps/Microsoft%20Forms/Request%20New%20PR/Question%202/QUO%20077%20-En%20Syarafuddin%20SP_SIK_Amir%20Bohtar%20B%20Othman.pdf&quot;,&quot;id&quot;:&quot;01KO5DXPSUZMNAEF6QENCJ6TICHPHCSHU4&quot;,&quot;type&quot;:null,&quot;size&quot;:107203,&quot;referenceId&quot;:&quot;01KO5DXPXUPARRCS6LWRBYBWTUUM5DK5ER&quot;,&quot;driveId&quot;:&quot;b!GENIO6DB3UWzdulNK6evrT-LvdyhA0VIokS4fxAfqZJ9NS0deS_ETJs3VRRJUVZM&quot;,&quot;status&quot;:1,&quot;uploadSessionUrl&quot;:null}][{&quot;name&quot;:&quot;QUO 077 -En Syarafuddin SP_SIK_Amir Bohtar B Othman.pdf&quot;,&quot;link&quot;:&quot;https://tm365-my.sharepoint.com/personal/badruznasrin_basri_tm_com_my/Documents/Apps/Microsoft%20Forms/Request%20New%20PR/Question%203/QUO%20077%20-En%20Syarafuddin%20SP_SIK_Amir%20Bohtar%20B%20Othman.pdf&quot;,&quot;id&quot;:&quot;01KO5DXPT4ASDCFJRMKBCKRUHMASR7OIW4&quot;,&quot;type&quot;:null,&quot;size&quot;:107203,&quot;referenceId&quot;:&quot;01KO5DXPXGNA5SXMMJOFDI7X4DMR4B2UAT&quot;,&quot;driveId&quot;:&quot;b!GENIO6DB3UWzdulNK6evrT-LvdyhA0VIokS4fxAfqZJ9NS0deS_ETJs3VRRJUVZM&quot;,&quot;status&quot;:1,&quot;uploadSessionUrl&quot;:null}]"/>
    <m/>
    <m/>
    <m/>
    <m/>
    <m/>
    <m/>
    <m/>
    <m/>
    <m/>
    <m/>
    <m/>
    <m/>
    <m/>
    <m/>
  </r>
  <r>
    <n v="1440"/>
    <s v="Nurul Huda binti Umran"/>
    <s v="7.0 Pending TP Submission"/>
    <m/>
    <s v=""/>
    <m/>
    <s v="KEL"/>
    <m/>
    <s v="GOV2304780"/>
    <m/>
    <s v="TMEA/238140"/>
    <m/>
    <s v="PAC2309656"/>
    <m/>
    <s v="KEL-INT-0023-TP"/>
    <m/>
    <m/>
    <n v="0"/>
    <s v="Pending TP Submission"/>
    <e v="#REF!"/>
    <x v="0"/>
    <s v="CPPM-LOR"/>
    <n v="242"/>
    <m/>
    <m/>
    <m/>
    <d v="2023-09-26T00:00:00"/>
    <s v="azharmm@tm.com.my"/>
    <m/>
    <m/>
    <m/>
    <m/>
    <s v="TMone"/>
    <x v="4"/>
    <s v="MYGOV GMU FOC SPUR 12C JABATAN PENGANGKUTAN JALAN CAWANGAN KECIL GUA MUSANG"/>
    <e v="#N/A"/>
    <e v="#N/A"/>
    <m/>
    <m/>
    <s v="GMU"/>
    <m/>
    <m/>
    <m/>
    <m/>
    <n v="3400041268"/>
    <s v="INTELLIGENT CONNECTION SDN BHD"/>
    <m/>
    <m/>
    <s v="Nik Mohd Azran Bin Nik Mohd Najib"/>
    <s v="Mohd Nazry Bin Ismail"/>
    <s v="[{&quot;name&quot;:&quot;Perubahan tempat MyGov JPJ Cwgn Kecil GMU_Mohd Azahar Bin Must.pdf&quot;,&quot;link&quot;:&quot;https://tm365-my.sharepoint.com/personal/badruznasrin_basri_tm_com_my/Documents/Apps/Microsoft%20Forms/CPPM%20LOR%20%20Request%20for%20LOR%20for%20existing%20project/Question/Perubahan%20tempat%20MyGov%20JPJ%20Cwgn%20Kecil%20GMU_Mohd%20Azahar%20Bin%20Must.pdf&quot;,&quot;id&quot;:&quot;01KO5DXPSPBDDLXGI5NFAJAK57A4G3IXSC&quot;,&quot;type&quot;:null,&quot;size&quot;:389163,&quot;referenceId&quot;:&quot;01KO5DXPWKQISBU2NA6ZBLWOJA7SI6KARL&quot;,&quot;driveId&quot;:&quot;b!GENIO6DB3UWzdulNK6evrT-LvdyhA0VIokS4fxAfqZJ9NS0deS_ETJs3VRRJUVZM&quot;,&quot;status&quot;:1,&quot;uploadSessionUrl&quot;:null}]"/>
    <s v="Got Preference"/>
    <s v="INTELLIGENT CONNECTION SDN BHD"/>
    <s v="INTELLIGENT CONNECTION SDN BHD telah tersalah tarik kabel ke bangunan lama. Customer akan pindah ke bangunan baru"/>
    <n v="3400041268"/>
    <s v="Nil"/>
    <s v="Nil"/>
    <s v="Nil"/>
    <s v="Nil"/>
    <m/>
    <m/>
  </r>
  <r>
    <n v="1441"/>
    <s v="Mohd Azrul Nizam Bin Aziz"/>
    <s v="11.0 PO Issued"/>
    <m/>
    <s v=""/>
    <s v="4902152079"/>
    <s v="Kedah/Perlis"/>
    <m/>
    <s v="GOV2300109"/>
    <m/>
    <s v="TMNA/231090"/>
    <m/>
    <s v="PAC2304076"/>
    <m/>
    <m/>
    <m/>
    <m/>
    <n v="0"/>
    <s v="PO Issued"/>
    <e v="#REF!"/>
    <x v="0"/>
    <s v="CPPM-PR"/>
    <n v="707"/>
    <m/>
    <m/>
    <m/>
    <d v="2023-09-26T00:00:00"/>
    <s v="amirb@tm.com.my"/>
    <n v="756"/>
    <n v="329.8"/>
    <s v="Additional PO (SI/VO)"/>
    <s v="KEPERLUAN INTER TIE JUNCTION / ACCESS ( TM NODE TMU )"/>
    <s v="TMone"/>
    <x v="4"/>
    <s v="MyGov*Net FOC NID TMU_F10 BALAI BOMBA DAN PENYELAMAT TIKAM BATU (SLG 99.7%)"/>
    <e v="#N/A"/>
    <e v="#N/A"/>
    <m/>
    <d v="2023-09-30T00:00:00"/>
    <s v="TMU"/>
    <s v="Other Contract"/>
    <m/>
    <n v="3400040246"/>
    <m/>
    <m/>
    <m/>
    <s v="[{&quot;name&quot;:&quot;QUO 078 -En Syarafuddin SP_TMU_Amir Bohtar B Othman.pdf&quot;,&quot;link&quot;:&quot;https://tm365-my.sharepoint.com/personal/badruznasrin_basri_tm_com_my/Documents/Apps/Microsoft%20Forms/Request%20New%20PR/Question%202/QUO%20078%20-En%20Syarafuddin%20SP_TMU_Amir%20Bohtar%20B%20Othman.pdf&quot;,&quot;id&quot;:&quot;01KO5DXPVWJUTITZYFWFEYLL2EF3NBSKMB&quot;,&quot;type&quot;:null,&quot;size&quot;:107179,&quot;referenceId&quot;:&quot;01KO5DXPXUPARRCS6LWRBYBWTUUM5DK5ER&quot;,&quot;driveId&quot;:&quot;b!GENIO6DB3UWzdulNK6evrT-LvdyhA0VIokS4fxAfqZJ9NS0deS_ETJs3VRRJUVZM&quot;,&quot;status&quot;:1,&quot;uploadSessionUrl&quot;:null}][{&quot;name&quot;:&quot;QUO 078 -En Syarafuddin SP_TMU_Amir Bohtar B Othman.pdf&quot;,&quot;link&quot;:&quot;https://tm365-my.sharepoint.com/personal/badruznasrin_basri_tm_com_my/Documents/Apps/Microsoft%20Forms/Request%20New%20PR/Question%203/QUO%20078%20-En%20Syarafuddin%20SP_TMU_Amir%20Bohtar%20B%20Othman.pdf&quot;,&quot;id&quot;:&quot;01KO5DXPSIM3QKL57VBRG3WKCW6VSULO65&quot;,&quot;type&quot;:null,&quot;size&quot;:107179,&quot;referenceId&quot;:&quot;01KO5DXPXGNA5SXMMJOFDI7X4DMR4B2UAT&quot;,&quot;driveId&quot;:&quot;b!GENIO6DB3UWzdulNK6evrT-LvdyhA0VIokS4fxAfqZJ9NS0deS_ETJs3VRRJUVZM&quot;,&quot;status&quot;:1,&quot;uploadSessionUrl&quot;:null}]"/>
    <m/>
    <m/>
    <m/>
    <m/>
    <m/>
    <m/>
    <m/>
    <m/>
    <m/>
    <m/>
    <m/>
    <m/>
    <m/>
    <m/>
  </r>
  <r>
    <n v="1442"/>
    <m/>
    <s v="6.2 LOR Approved in Vprime"/>
    <m/>
    <s v=""/>
    <m/>
    <s v="Sarawak"/>
    <m/>
    <s v="SRR2000537"/>
    <m/>
    <s v="TMWA/206019"/>
    <m/>
    <s v="N/A"/>
    <m/>
    <s v="MR/BIN-TEL-0081-TP"/>
    <m/>
    <m/>
    <n v="0"/>
    <s v="LOR Issued"/>
    <e v="#REF!"/>
    <x v="0"/>
    <s v="CPPM-PR"/>
    <n v="708"/>
    <m/>
    <m/>
    <m/>
    <d v="2023-09-26T00:00:00"/>
    <s v="shirlywong@tm.com.my"/>
    <n v="1"/>
    <n v="2712.39"/>
    <s v="Additional PO (SI/VO)"/>
    <s v="To issue SI due to the new tower newly built beside the manhole,  route to access TM manhole had been concrete sealed by the third party contractor. HDD work unable to proceed. "/>
    <s v="Unifi"/>
    <x v="5"/>
    <s v="SRR CWS MR HDD 4W FOR ASSAR COMMERCIAL CENTRE (SRR2000537) _x000a__x000a_"/>
    <e v="#N/A"/>
    <e v="#N/A"/>
    <m/>
    <d v="2023-10-13T00:00:00"/>
    <s v="MR"/>
    <s v="Network Contractor"/>
    <m/>
    <m/>
    <m/>
    <n v="3400039055"/>
    <m/>
    <s v="[{&quot;name&quot;:&quot;BOQ TMWA 206019 SRR CWS MR HDD 4W FOR ASSAR C_Shirly Wong Wan Jin.pdf&quot;,&quot;link&quot;:&quot;https://tm365-my.sharepoint.com/personal/badruznasrin_basri_tm_com_my/Documents/Apps/Microsoft%20Forms/Request%20New%20PR/Question%202/BOQ%20TMWA%20206019%20SRR%20CWS%20MR%20HDD%204W%20FOR%20ASSAR%20C_Shirly%20Wong%20Wan%20Jin.pdf&quot;,&quot;id&quot;:&quot;01KO5DXPSVETS6AOWKSVBK7DDNP3CKNTYY&quot;,&quot;type&quot;:null,&quot;size&quot;:1049296,&quot;referenceId&quot;:&quot;01KO5DXPXUPARRCS6LWRBYBWTUUM5DK5ER&quot;,&quot;driveId&quot;:&quot;b!GENIO6DB3UWzdulNK6evrT-LvdyhA0VIokS4fxAfqZJ9NS0deS_ETJs3VRRJUVZM&quot;,&quot;status&quot;:1,&quot;uploadSessionUrl&quot;:null},{&quot;name&quot;:&quot;T.P CWS 4W HDD ASSAR COMMERCIAL CENTRE (SI) (_Shirly Wong Wan Jin.pptx&quot;,&quot;link&quot;:&quot;https://tm365-my.sharepoint.com/personal/badruznasrin_basri_tm_com_my/_layouts/15/Doc.aspx?sourcedoc=%7B1FE53140-C88B-49C0-8B10-C1BC0A55870C%7D&amp;file=T.P%20CWS%204W%20HDD%20ASSAR%20COMMERCIAL%20CENTRE%20(SI)%20(_Shirly%20Wong%20Wan%20Jin.pptx&amp;action=edit&amp;mobileredirect=true&quot;,&quot;id&quot;:&quot;01KO5DXPSAGHSR7C6IYBEYWEGBXQFFLBYM&quot;,&quot;type&quot;:null,&quot;size&quot;:3900033,&quot;referenceId&quot;:&quot;01KO5DXPXUPARRCS6LWRBYBWTUUM5DK5ER&quot;,&quot;driveId&quot;:&quot;b!GENIO6DB3UWzdulNK6evrT-LvdyhA0VIokS4fxAfqZJ9NS0deS_ETJs3VRRJUVZM&quot;,&quot;status&quot;:1,&quot;uploadSessionUrl&quot;:null}]"/>
    <m/>
    <m/>
    <m/>
    <m/>
    <m/>
    <m/>
    <m/>
    <m/>
    <m/>
    <m/>
    <m/>
    <m/>
    <m/>
    <m/>
  </r>
  <r>
    <n v="1443"/>
    <s v="Yuhaniz Binti Baidzawi"/>
    <s v="10.0 Sent to CPA for PR Creation"/>
    <d v="2023-10-11T00:00:00"/>
    <s v="PRK-SPS-0626"/>
    <m/>
    <s v="PRK"/>
    <m/>
    <s v="NRP2303032"/>
    <m/>
    <s v="TMNA/232613"/>
    <m/>
    <s v="PAC2311895"/>
    <m/>
    <s v="PRK-SPS-0626"/>
    <m/>
    <m/>
    <n v="0"/>
    <s v="PR Creation"/>
    <e v="#REF!"/>
    <x v="0"/>
    <s v="CPPM-LOR"/>
    <n v="243"/>
    <s v="CPQ 567 TMONE"/>
    <s v="P2"/>
    <m/>
    <d v="2023-09-26T00:00:00"/>
    <s v="syahrilhasan@tm.com.my"/>
    <m/>
    <m/>
    <m/>
    <m/>
    <s v="TMone"/>
    <x v="1"/>
    <s v="PETRONAS DAGANGAN BERHAD - KAMPUNG KEPAYANG (SUNGAI RAYA GOPENG-BOUND) (SDWAN OVER FTTH)-PUL"/>
    <e v="#N/A"/>
    <e v="#N/A"/>
    <m/>
    <m/>
    <s v="PUL"/>
    <m/>
    <m/>
    <m/>
    <m/>
    <n v="3400039035"/>
    <s v="SPS Corporation"/>
    <m/>
    <m/>
    <s v="syahril bin hasan"/>
    <s v="muhammad shah aizam"/>
    <s v="[{&quot;name&quot;:&quot;NRP FTTH (ADD_BF) PUL_C017 PETRONAS MESRA STA_Syahril Bin Hasan Ha.pdf&quot;,&quot;link&quot;:&quot;https://tm365-my.sharepoint.com/personal/badruznasrin_basri_tm_com_my/Documents/Apps/Microsoft%20Forms/CPPM%20LOR%20%20Request%20for%20LOR%20for%20existing%20project/Question/NRP%20FTTH%20(ADD_BF)%20PUL_C017%20PETRONAS%20MESRA%20STA_Syahril%20Bin%20Hasan%20Ha.pdf&quot;,&quot;id&quot;:&quot;01KO5DXPUA2JKPKQAZLZCKRIISRYZ67FFB&quot;,&quot;type&quot;:null,&quot;size&quot;:198141,&quot;referenceId&quot;:&quot;01KO5DXPWKQISBU2NA6ZBLWOJA7SI6KARL&quot;,&quot;driveId&quot;:&quot;b!GENIO6DB3UWzdulNK6evrT-LvdyhA0VIokS4fxAfqZJ9NS0deS_ETJs3VRRJUVZM&quot;,&quot;status&quot;:1,&quot;uploadSessionUrl&quot;:null}]"/>
    <s v="Got Preference"/>
    <s v="SPS Corporation"/>
    <s v="ZONE TAsek NEC"/>
    <n v="3400039035"/>
    <s v="SPS"/>
    <n v="3400039035"/>
    <s v="."/>
    <s v="."/>
    <m/>
    <m/>
  </r>
  <r>
    <n v="1444"/>
    <s v="Mohd Azrul Nizam Bin Aziz"/>
    <s v="11.0 PO Issued"/>
    <m/>
    <s v="Sent to CPA on 26/09/2023"/>
    <s v="4902151514"/>
    <s v="Kedah/Perlis"/>
    <m/>
    <s v="GOV2300110"/>
    <m/>
    <s v="TMNA/231047"/>
    <m/>
    <s v="PAC2303995"/>
    <m/>
    <m/>
    <m/>
    <m/>
    <n v="0"/>
    <s v="PO Issued"/>
    <e v="#REF!"/>
    <x v="0"/>
    <s v="CPPM-PR"/>
    <n v="709"/>
    <m/>
    <m/>
    <m/>
    <d v="2023-09-26T00:00:00"/>
    <s v="amirb@tm.com.my"/>
    <n v="3572"/>
    <n v="746.9"/>
    <s v="Additional PO (SI/VO)"/>
    <s v="KEPERLUAN INTER TIE JUNCTION ( TM NODE BEDONG ) LINK KE TM NODE GURUN"/>
    <s v="TMone"/>
    <x v="4"/>
    <s v="NID_FOC GN_F19/F20 MYGOV*NET-KPKT (JBPM)-BALAI BOMBA DAN PENYELAMAT GUAR CHEMPEDAK (IPME 99.7% )- GN"/>
    <e v="#N/A"/>
    <e v="#N/A"/>
    <m/>
    <d v="2023-09-30T00:00:00"/>
    <s v="GN"/>
    <s v="Other Contract"/>
    <m/>
    <n v="3400040246"/>
    <m/>
    <m/>
    <m/>
    <s v="[{&quot;name&quot;:&quot;QUO 079 -En Syarafuddin SP_BZGN_Amir Bohtar B Othman.pdf&quot;,&quot;link&quot;:&quot;https://tm365-my.sharepoint.com/personal/badruznasrin_basri_tm_com_my/Documents/Apps/Microsoft%20Forms/Request%20New%20PR/Question%202/QUO%20079%20-En%20Syarafuddin%20SP_BZGN_Amir%20Bohtar%20B%20Othman.pdf&quot;,&quot;id&quot;:&quot;01KO5DXPUU4IDG5CBSINBZLBONXOQ3EHFB&quot;,&quot;type&quot;:null,&quot;size&quot;:107203,&quot;referenceId&quot;:&quot;01KO5DXPXUPARRCS6LWRBYBWTUUM5DK5ER&quot;,&quot;driveId&quot;:&quot;b!GENIO6DB3UWzdulNK6evrT-LvdyhA0VIokS4fxAfqZJ9NS0deS_ETJs3VRRJUVZM&quot;,&quot;status&quot;:1,&quot;uploadSessionUrl&quot;:null}][{&quot;name&quot;:&quot;QUO 079 -En Syarafuddin SP_BZGN_Amir Bohtar B Othman.pdf&quot;,&quot;link&quot;:&quot;https://tm365-my.sharepoint.com/personal/badruznasrin_basri_tm_com_my/Documents/Apps/Microsoft%20Forms/Request%20New%20PR/Question%203/QUO%20079%20-En%20Syarafuddin%20SP_BZGN_Amir%20Bohtar%20B%20Othman.pdf&quot;,&quot;id&quot;:&quot;01KO5DXPTWKFCVOJAHU5ELL776VYXFDB74&quot;,&quot;type&quot;:null,&quot;size&quot;:107203,&quot;referenceId&quot;:&quot;01KO5DXPXGNA5SXMMJOFDI7X4DMR4B2UAT&quot;,&quot;driveId&quot;:&quot;b!GENIO6DB3UWzdulNK6evrT-LvdyhA0VIokS4fxAfqZJ9NS0deS_ETJs3VRRJUVZM&quot;,&quot;status&quot;:1,&quot;uploadSessionUrl&quot;:null}]"/>
    <m/>
    <m/>
    <m/>
    <m/>
    <m/>
    <m/>
    <m/>
    <m/>
    <m/>
    <m/>
    <m/>
    <m/>
    <m/>
    <m/>
  </r>
  <r>
    <n v="1445"/>
    <s v="Mohd Azrul Nizam Bin Aziz"/>
    <s v="11.0 PO Issued"/>
    <m/>
    <s v="Sent to CPA on 26/09/2023"/>
    <s v="4902151479"/>
    <s v="Kedah/Perlis"/>
    <m/>
    <s v="GOV2300189"/>
    <m/>
    <s v="TMNA/231081"/>
    <m/>
    <s v="PAC2303959"/>
    <m/>
    <s v="KD/PL-SNR-0053-TP"/>
    <m/>
    <m/>
    <n v="0"/>
    <s v="PO Issued"/>
    <e v="#REF!"/>
    <x v="0"/>
    <s v="CPPM-PR"/>
    <n v="710"/>
    <m/>
    <m/>
    <m/>
    <d v="2023-09-26T00:00:00"/>
    <s v="amirb@tm.com.my"/>
    <n v="5481"/>
    <n v="560"/>
    <s v="First PO"/>
    <m/>
    <s v="TMone"/>
    <x v="4"/>
    <s v="MyGov*Net FOC NID SP_F47 MAHKAMAH SYARIAH SG PETANI (SLG 99.7%)"/>
    <e v="#N/A"/>
    <e v="#N/A"/>
    <m/>
    <d v="2023-08-31T00:00:00"/>
    <s v="SP"/>
    <s v="Network Contractor"/>
    <m/>
    <m/>
    <m/>
    <n v="3400038940"/>
    <m/>
    <m/>
    <m/>
    <m/>
    <m/>
    <m/>
    <m/>
    <m/>
    <m/>
    <m/>
    <m/>
    <m/>
    <m/>
    <m/>
    <m/>
    <m/>
  </r>
  <r>
    <n v="1446"/>
    <s v="Mohd Shahfre Bin Sa'afie"/>
    <s v="8.0 TP Verification"/>
    <m/>
    <s v="LOR DONE"/>
    <m/>
    <s v="Selangor Barat"/>
    <m/>
    <s v="NRP2300009"/>
    <m/>
    <s v="TMCA/230375"/>
    <m/>
    <s v="PAC2301625"/>
    <m/>
    <s v="SB-PKR-1320-TP"/>
    <m/>
    <m/>
    <n v="0"/>
    <s v="TP Verification"/>
    <e v="#REF!"/>
    <x v="0"/>
    <s v="CPPM-LOR"/>
    <n v="244"/>
    <m/>
    <m/>
    <m/>
    <d v="2023-09-26T00:00:00"/>
    <s v="atirah.razak@tm.com.my"/>
    <m/>
    <m/>
    <m/>
    <m/>
    <s v="TMone"/>
    <x v="1"/>
    <s v="NRP T.CORE FOC SKU NORTHPORT (MALAYSIA) BHD BLOCK A PELABUHAN UTARA (MLS IPME)_x000a_"/>
    <e v="#N/A"/>
    <e v="#N/A"/>
    <m/>
    <m/>
    <s v="SKU"/>
    <m/>
    <m/>
    <m/>
    <m/>
    <n v="3400038998"/>
    <s v="PAKARCOM SDN.BHD."/>
    <m/>
    <m/>
    <s v="MOHD FAIZAL BIN RAZALI"/>
    <s v="ZAWAWI BIN ABDUL RAHMAN"/>
    <s v="[{&quot;name&quot;:&quot;PLAN NRP T.CORE FOC SKU NORTHPORT (MALAYSIA)_Siti Atirah Razak.pdf&quot;,&quot;link&quot;:&quot;https://tm365-my.sharepoint.com/personal/badruznasrin_basri_tm_com_my/Documents/Apps/Microsoft%20Forms/CPPM%20LOR%20%20Request%20for%20LOR%20for%20existing%20project/Question/PLAN%20NRP%20T.CORE%20FOC%20SKU%20NORTHPORT%20(MALAYSIA)_Siti%20Atirah%20Razak.pdf&quot;,&quot;id&quot;:&quot;01KO5DXPW6VDZXTZMYLZFITPTJMLW346DB&quot;,&quot;type&quot;:null,&quot;size&quot;:441466,&quot;referenceId&quot;:&quot;01KO5DXPWKQISBU2NA6ZBLWOJA7SI6KARL&quot;,&quot;driveId&quot;:&quot;b!GENIO6DB3UWzdulNK6evrT-LvdyhA0VIokS4fxAfqZJ9NS0deS_ETJs3VRRJUVZM&quot;,&quot;status&quot;:1,&quot;uploadSessionUrl&quot;:null}]"/>
    <s v="Got Preference"/>
    <s v="PAKARCOM SDN.BHD."/>
    <s v="THE CONTRACTOR AVAILABLE AND NEAR TO THE SITE"/>
    <n v="3400038998"/>
    <s v="-"/>
    <s v="-"/>
    <s v="-"/>
    <s v="-"/>
    <m/>
    <m/>
  </r>
  <r>
    <n v="1447"/>
    <m/>
    <s v="1.2 New Request PR"/>
    <m/>
    <s v=""/>
    <m/>
    <s v="Sarawak"/>
    <m/>
    <s v="H5G2300866"/>
    <m/>
    <s v="TMWA/237256"/>
    <m/>
    <s v="PAC2310958"/>
    <m/>
    <m/>
    <m/>
    <m/>
    <n v="0"/>
    <e v="#N/A"/>
    <e v="#REF!"/>
    <x v="0"/>
    <s v="CPPM-LOR"/>
    <n v="245"/>
    <m/>
    <m/>
    <m/>
    <d v="2023-09-26T00:00:00"/>
    <s v="BUNKATAN@TM.COM.MY"/>
    <m/>
    <m/>
    <m/>
    <m/>
    <s v="TMG"/>
    <x v="0"/>
    <s v="5G DNB DQMIR0667 1 IUC/ CSR &amp; FOC TNT_F06 (SPUR 48C/24C/12C) FOR LITE VIEW MIRI METROPOLITAN AREA, 98000 MIRI"/>
    <e v="#N/A"/>
    <e v="#N/A"/>
    <m/>
    <m/>
    <s v="MR"/>
    <m/>
    <m/>
    <m/>
    <m/>
    <n v="3400039075"/>
    <s v="DANAWA"/>
    <m/>
    <m/>
    <s v="BUN KATAN"/>
    <s v="KHAIRUNHAFIZ"/>
    <s v="[{&quot;name&quot;:&quot;TSSR_DNB_NEW_2023_5G_RAN_PHASE_2A_SWK_1320_DQ_Bun Katan Katan 1.pdf&quot;,&quot;link&quot;:&quot;https://tm365-my.sharepoint.com/personal/badruznasrin_basri_tm_com_my/Documents/Apps/Microsoft%20Forms/CPPM%20LOR%20%20Request%20for%20LOR%20for%20existing%20project/Question/TSSR_DNB_NEW_2023_5G_RAN_PHASE_2A_SWK_1320_DQ_Bun%20Katan%20Katan%201.pdf&quot;,&quot;id&quot;:&quot;01KO5DXPUEZFLHUJODLREJ6IBPIIIK5Q4Z&quot;,&quot;type&quot;:null,&quot;size&quot;:2834823,&quot;referenceId&quot;:&quot;01KO5DXPWKQISBU2NA6ZBLWOJA7SI6KARL&quot;,&quot;driveId&quot;:&quot;b!GENIO6DB3UWzdulNK6evrT-LvdyhA0VIokS4fxAfqZJ9NS0deS_ETJs3VRRJUVZM&quot;,&quot;status&quot;:1,&quot;uploadSessionUrl&quot;:null}]"/>
    <s v="Got Preference"/>
    <s v="DANAWA"/>
    <s v="AVAILABILITY OF THE TEAM"/>
    <n v="3400039075"/>
    <s v="DANAWA DESA NETWORKS SDN. BHD."/>
    <n v="3400039075"/>
    <s v="DANAWA DESA NETWORKS SDN. BHD."/>
    <n v="3400039075"/>
    <m/>
    <m/>
  </r>
  <r>
    <n v="1448"/>
    <s v="Mohd Shahfre Bin Sa'afie"/>
    <s v="11.0 PO Issued"/>
    <m/>
    <s v="4902151795, 4902151478"/>
    <s v="4902151795, 4902151478"/>
    <s v="Selangor Barat"/>
    <m/>
    <s v="SNP2200146"/>
    <m/>
    <s v="TMCA/230610"/>
    <m/>
    <s v="SNP2200146"/>
    <m/>
    <s v="SB-RIT-0069-TP"/>
    <m/>
    <m/>
    <n v="0"/>
    <s v="PO Issued"/>
    <e v="#REF!"/>
    <x v="0"/>
    <s v="CPPM-PR"/>
    <n v="711"/>
    <m/>
    <m/>
    <m/>
    <d v="2023-09-26T00:00:00"/>
    <s v="azahaari.ansan@tm.com.my"/>
    <n v="80000"/>
    <n v="58900"/>
    <s v="First PO"/>
    <m/>
    <s v="TMone"/>
    <x v="6"/>
    <s v="KKM KPOP2 FTTH SPK_C017 BBA9201 SEKOLAH KEBANGSAAN SUNGAI RAWANG"/>
    <e v="#N/A"/>
    <e v="#N/A"/>
    <m/>
    <d v="2023-11-09T00:00:00"/>
    <s v="spk"/>
    <s v="Network Contractor"/>
    <m/>
    <m/>
    <m/>
    <n v="3400038930"/>
    <m/>
    <m/>
    <m/>
    <m/>
    <m/>
    <m/>
    <m/>
    <m/>
    <m/>
    <m/>
    <m/>
    <m/>
    <m/>
    <m/>
    <m/>
    <m/>
  </r>
  <r>
    <n v="1449"/>
    <s v="Yuhaniz Binti Baidzawi"/>
    <s v="11.0 PO Issued"/>
    <d v="2023-09-27T00:00:00"/>
    <s v="4902151503"/>
    <s v="4902151503"/>
    <s v="PRK"/>
    <m/>
    <s v="NRC2300145"/>
    <m/>
    <s v="TMNA/232635"/>
    <m/>
    <s v="PAC2311952"/>
    <m/>
    <s v="PRK-SPS-0625-TP"/>
    <m/>
    <m/>
    <n v="0"/>
    <s v="PO Issued"/>
    <e v="#REF!"/>
    <x v="0"/>
    <s v="CPPM-PR"/>
    <n v="712"/>
    <s v="CPQ 567 TMONE"/>
    <s v="P2"/>
    <m/>
    <d v="2023-09-26T00:00:00"/>
    <s v="syahrilhasan@tm.com.my"/>
    <n v="10020"/>
    <n v="6746.52"/>
    <s v="First PO"/>
    <m/>
    <s v="TMone"/>
    <x v="1"/>
    <s v="NRC FTTH (ADD_GF) GRT_C017 SJKT GUNUNG RAPAT JLN WIRA JAYA"/>
    <e v="#N/A"/>
    <e v="#N/A"/>
    <m/>
    <d v="2023-10-05T00:00:00"/>
    <s v="GRT"/>
    <s v="Network Contractor"/>
    <m/>
    <m/>
    <m/>
    <n v="3400039035"/>
    <m/>
    <m/>
    <m/>
    <m/>
    <m/>
    <m/>
    <m/>
    <m/>
    <m/>
    <m/>
    <m/>
    <m/>
    <m/>
    <m/>
    <m/>
    <m/>
  </r>
  <r>
    <n v="1450"/>
    <s v="Ahmad Idrus Bin Abdul Talib"/>
    <s v="11.0 PO Issued"/>
    <m/>
    <s v=""/>
    <s v="4902153885"/>
    <s v="MSC"/>
    <m/>
    <s v="H5G2201213"/>
    <m/>
    <s v="TMCA/221414"/>
    <m/>
    <s v="PAC2206391"/>
    <m/>
    <s v="MSC-MAR-0011-TP"/>
    <m/>
    <m/>
    <n v="0"/>
    <s v="PO Issued"/>
    <e v="#REF!"/>
    <x v="0"/>
    <s v="CPPM-LOR"/>
    <n v="246"/>
    <m/>
    <m/>
    <m/>
    <d v="2023-09-26T00:00:00"/>
    <s v="mnorhisham@tm.com.my"/>
    <m/>
    <m/>
    <m/>
    <m/>
    <s v="TMG"/>
    <x v="0"/>
    <s v="DNB H5G FOC KIN F41-F42 DBPET1012  JLNPU"/>
    <e v="#N/A"/>
    <e v="#N/A"/>
    <m/>
    <m/>
    <s v="KIN"/>
    <m/>
    <m/>
    <m/>
    <m/>
    <n v="3400041574"/>
    <s v="MARIATI HOLDINGS SDN. BHD."/>
    <m/>
    <m/>
    <s v="Ahmad Firdzauddin Bin Atan &lt;ahmadfirdzauddin@tm.com.my&gt;"/>
    <s v="Wan Mohammad Khairi Bin Wan Ismail &lt;wankhairi.ismail@tm.com.my&gt;"/>
    <s v="[{&quot;name&quot;:&quot;DBPET1012_Mohd Norhisham Bin I.JPG&quot;,&quot;link&quot;:&quot;https://tm365-my.sharepoint.com/personal/badruznasrin_basri_tm_com_my/Documents/Apps/Microsoft%20Forms/CPPM%20LOR%20%20Request%20for%20LOR%20for%20existing%20project/Question/DBPET1012_Mohd%20Norhisham%20Bin%20I.JPG&quot;,&quot;id&quot;:&quot;01KO5DXPVHJ5XZPTIRKNGKHCVIOPY6MFWL&quot;,&quot;type&quot;:null,&quot;size&quot;:125253,&quot;referenceId&quot;:&quot;01KO5DXPWKQISBU2NA6ZBLWOJA7SI6KARL&quot;,&quot;driveId&quot;:&quot;b!GENIO6DB3UWzdulNK6evrT-LvdyhA0VIokS4fxAfqZJ9NS0deS_ETJs3VRRJUVZM&quot;,&quot;status&quot;:1,&quot;uploadSessionUrl&quot;:null}]"/>
    <s v="Got Preference"/>
    <s v="MARIATI HOLDINGS SDN. BHD."/>
    <s v="based on latest MPD report 26/9/23"/>
    <n v="3400041574"/>
    <s v="SETIA SEPAKAT COMMUNICATION (M)SDN. BHD."/>
    <n v="3400038938"/>
    <s v="KOMASI ENGINEERING SDN. BHD."/>
    <n v="3400038889"/>
    <m/>
    <m/>
  </r>
  <r>
    <n v="1451"/>
    <s v="Yuhaniz Binti Baidzawi"/>
    <s v="11.0 PO Issued"/>
    <d v="2023-09-27T00:00:00"/>
    <s v=""/>
    <s v="4902151785"/>
    <s v="PRK"/>
    <m/>
    <s v="RER2200095"/>
    <m/>
    <s v="TMNA/232545"/>
    <m/>
    <s v="PAC2310892"/>
    <m/>
    <s v="PRK-PST-0192-TP"/>
    <m/>
    <m/>
    <n v="0"/>
    <s v="PO Issued"/>
    <e v="#REF!"/>
    <x v="0"/>
    <s v="CPPM-PR"/>
    <n v="713"/>
    <m/>
    <m/>
    <m/>
    <d v="2023-09-27T00:00:00"/>
    <s v="akmal.zainal@tm.com.my"/>
    <n v="34734"/>
    <n v="28634.01"/>
    <s v="First PO"/>
    <m/>
    <s v="GNT"/>
    <x v="13"/>
    <s v="REROUTING FOC BS JAMBATAN BARU SG BOGAK (JKR)"/>
    <e v="#N/A"/>
    <e v="#N/A"/>
    <m/>
    <d v="2023-12-30T00:00:00"/>
    <s v="BS"/>
    <s v="Network Contractor"/>
    <m/>
    <m/>
    <m/>
    <n v="3400038775"/>
    <m/>
    <m/>
    <m/>
    <m/>
    <m/>
    <m/>
    <m/>
    <m/>
    <m/>
    <m/>
    <m/>
    <m/>
    <m/>
    <m/>
    <m/>
    <m/>
  </r>
  <r>
    <n v="1452"/>
    <m/>
    <s v="12. Duplicate Request"/>
    <d v="2023-09-27T00:00:00"/>
    <s v="Duplicate Line 566"/>
    <m/>
    <s v="Sabah"/>
    <m/>
    <s v="H5G2301079"/>
    <m/>
    <s v="TMBA/230894"/>
    <m/>
    <s v="PAC2311573"/>
    <m/>
    <s v="KK/PB/LB-KAM-0011-TP"/>
    <m/>
    <m/>
    <n v="0"/>
    <s v="PO Issued"/>
    <e v="#REF!"/>
    <x v="0"/>
    <s v="CPPM-PR"/>
    <n v="714"/>
    <m/>
    <m/>
    <m/>
    <d v="2023-09-27T00:00:00"/>
    <s v="arbaah.zakaria@tm.com.my"/>
    <n v="29048"/>
    <n v="10174.98"/>
    <s v="First PO"/>
    <m/>
    <s v="TMG"/>
    <x v="0"/>
    <s v="5G FOC SPUR KBD FXX (12C) DNB_HORIZON 5G_DSKBD0164_JLNRANAUBYPASS_KBD"/>
    <e v="#N/A"/>
    <e v="#N/A"/>
    <m/>
    <d v="2023-09-30T00:00:00"/>
    <s v="KBD"/>
    <s v="Network Contractor"/>
    <m/>
    <m/>
    <m/>
    <n v="3400042808"/>
    <m/>
    <m/>
    <m/>
    <m/>
    <m/>
    <m/>
    <m/>
    <m/>
    <m/>
    <m/>
    <m/>
    <m/>
    <m/>
    <m/>
    <m/>
    <m/>
  </r>
  <r>
    <n v="1453"/>
    <s v="Amran Bin Ramli"/>
    <s v="11.0 PO Issued"/>
    <d v="2023-10-04T00:00:00"/>
    <s v="4902154368 (5/10/23)"/>
    <s v="4902154368"/>
    <s v="Sabah"/>
    <m/>
    <s v="NRF2200074"/>
    <m/>
    <s v="TMBA/221491"/>
    <m/>
    <s v="PAC2216990"/>
    <m/>
    <s v="TWU/SKN-EXT-0683-TP"/>
    <m/>
    <m/>
    <n v="0"/>
    <s v="PO Issued"/>
    <e v="#REF!"/>
    <x v="0"/>
    <s v="CPPM-PR"/>
    <n v="715"/>
    <m/>
    <m/>
    <m/>
    <d v="2023-09-27T00:00:00"/>
    <s v="KARDINI@TM.COM.MY"/>
    <n v="8816"/>
    <n v="6714.31"/>
    <s v="Additional PO (SI/VO)"/>
    <s v="Installation of pole 12 pcs"/>
    <s v="TMone"/>
    <x v="1"/>
    <s v="NRF FTTH SPA_C00X PPR TAGASAN SEMPORNA"/>
    <e v="#N/A"/>
    <e v="#N/A"/>
    <m/>
    <d v="2023-09-30T00:00:00"/>
    <s v="SPA"/>
    <s v="Network Contractor"/>
    <m/>
    <m/>
    <m/>
    <n v="3400039079"/>
    <m/>
    <s v="[{&quot;name&quot;:&quot;BOQ SI_FTTH(Turnkey_ORI)_TMBA221491_Kardini Yusup.pdf&quot;,&quot;link&quot;:&quot;https://tm365-my.sharepoint.com/personal/badruznasrin_basri_tm_com_my/Documents/Apps/Microsoft%20Forms/Request%20New%20PR/Question%202/BOQ%20SI_FTTH(Turnkey_ORI)_TMBA221491_Kardini%20Yusup.pdf&quot;,&quot;id&quot;:&quot;01KO5DXPWTDEQNIKO6BVBKCYBG7P4GVIYA&quot;,&quot;type&quot;:null,&quot;size&quot;:119544,&quot;referenceId&quot;:&quot;01KO5DXPXUPARRCS6LWRBYBWTUUM5DK5ER&quot;,&quot;driveId&quot;:&quot;b!GENIO6DB3UWzdulNK6evrT-LvdyhA0VIokS4fxAfqZJ9NS0deS_ETJs3VRRJUVZM&quot;,&quot;status&quot;:1,&quot;uploadSessionUrl&quot;:null}]"/>
    <m/>
    <m/>
    <m/>
    <m/>
    <m/>
    <m/>
    <m/>
    <m/>
    <m/>
    <m/>
    <m/>
    <m/>
    <m/>
    <m/>
  </r>
  <r>
    <n v="1454"/>
    <s v="Mohd Azrul Nizam Bin Aziz"/>
    <s v="11.0 PO Issued"/>
    <m/>
    <s v="Sent to CPA on 27/09/2023"/>
    <s v="4902151487"/>
    <s v="Kedah/Perlis"/>
    <m/>
    <s v="H5G2300189"/>
    <m/>
    <s v="TMNA/231374"/>
    <m/>
    <s v="PAC2305477"/>
    <m/>
    <s v="KD/PL-RAZ-0573-TP"/>
    <m/>
    <m/>
    <n v="0"/>
    <s v="PO Issued"/>
    <e v="#REF!"/>
    <x v="0"/>
    <s v="CPPM-PR"/>
    <n v="716"/>
    <m/>
    <m/>
    <m/>
    <d v="2023-09-27T00:00:00"/>
    <s v="amirb@tm.com.my"/>
    <n v="10674"/>
    <n v="10255.530000000001"/>
    <s v="Additional PO (SI/VO)"/>
    <s v="Perubahan laluan ( Jalan kampung ) tak tally dalam NEPs"/>
    <s v="TMG"/>
    <x v="0"/>
    <s v="H5G_FOC TMU F10/F12 24C CSR DKKMD0244_KGKOMOI (DNB_HORIZON 5G)"/>
    <e v="#N/A"/>
    <e v="#N/A"/>
    <m/>
    <d v="2023-08-31T00:00:00"/>
    <s v="TMU"/>
    <s v="Network Contractor"/>
    <m/>
    <m/>
    <m/>
    <n v="3400038882"/>
    <m/>
    <s v="[{&quot;name&quot;:&quot;2nd PO - 2ND PO H5G_FOC TMU F10,F12 24C CSR D_Amir Bohtar B Othman.pdf&quot;,&quot;link&quot;:&quot;https://tm365-my.sharepoint.com/personal/badruznasrin_basri_tm_com_my/Documents/Apps/Microsoft%20Forms/Request%20New%20PR/Question%202/2nd%20PO%20-%202ND%20PO%20H5G_FOC%20TMU%20F10,F12%2024C%20CSR%20D_Amir%20Bohtar%20B%20Othman.pdf&quot;,&quot;id&quot;:&quot;01KO5DXPWJLHDSXMPYDZDLHYQKYSMYWYOG&quot;,&quot;type&quot;:null,&quot;size&quot;:1269153,&quot;referenceId&quot;:&quot;01KO5DXPXUPARRCS6LWRBYBWTUUM5DK5ER&quot;,&quot;driveId&quot;:&quot;b!GENIO6DB3UWzdulNK6evrT-LvdyhA0VIokS4fxAfqZJ9NS0deS_ETJs3VRRJUVZM&quot;,&quot;status&quot;:1,&quot;uploadSessionUrl&quot;:null}]"/>
    <m/>
    <m/>
    <m/>
    <m/>
    <m/>
    <m/>
    <m/>
    <m/>
    <m/>
    <m/>
    <m/>
    <m/>
    <m/>
    <m/>
  </r>
  <r>
    <n v="1455"/>
    <s v="Ahmad Idrus Bin Abdul Talib"/>
    <s v="11.0 PO Issued"/>
    <m/>
    <s v="4902151520"/>
    <m/>
    <s v="Kuala Lumpur"/>
    <m/>
    <s v="NRP2302853"/>
    <m/>
    <s v="TMCA/231992"/>
    <m/>
    <s v="PAC2311670"/>
    <m/>
    <s v="KL-SOL-0541-TP"/>
    <m/>
    <m/>
    <n v="0"/>
    <s v="PO Issued"/>
    <e v="#REF!"/>
    <x v="0"/>
    <s v="CPPM-PR"/>
    <n v="717"/>
    <s v="CPQ 567 TMONE"/>
    <s v="P2"/>
    <m/>
    <d v="2023-09-27T00:00:00"/>
    <s v="effendi@tm.com.my"/>
    <n v="4687"/>
    <n v="1809"/>
    <s v="First PO"/>
    <m/>
    <s v="TMone"/>
    <x v="1"/>
    <s v="TITAN NRP PUSHTHRU CORE PEG F33/F34 EXXONMOBIL EXPLORATION AND PRODUCTION MALAYSIA INC-MENARA EXXONMOBIL HQ(DOME)-SLA 99.7"/>
    <e v="#N/A"/>
    <e v="#N/A"/>
    <m/>
    <d v="2023-08-10T00:00:00"/>
    <s v="PEG"/>
    <s v="Network Contractor"/>
    <m/>
    <m/>
    <m/>
    <n v="3400039039"/>
    <m/>
    <m/>
    <m/>
    <m/>
    <m/>
    <m/>
    <m/>
    <m/>
    <m/>
    <m/>
    <m/>
    <m/>
    <m/>
    <m/>
    <m/>
    <m/>
  </r>
  <r>
    <n v="1456"/>
    <s v="Khairul Ikmal Bin Abdul Halim"/>
    <s v="10.0 Sent to CPA for PR Creation"/>
    <m/>
    <s v=""/>
    <m/>
    <s v="Sarawak"/>
    <m/>
    <s v="NRP2302989"/>
    <m/>
    <s v="TMWA/235070"/>
    <m/>
    <s v=" PAC2311603"/>
    <m/>
    <s v="KG/SB-SHO-0033-TP"/>
    <m/>
    <m/>
    <n v="0"/>
    <s v="PR Creation"/>
    <e v="#REF!"/>
    <x v="0"/>
    <s v="CPPM-PR"/>
    <n v="718"/>
    <m/>
    <m/>
    <m/>
    <d v="2023-09-27T00:00:00"/>
    <s v="noreha.fatehi@tm.com.my"/>
    <n v="104012"/>
    <n v="12540.64"/>
    <s v="Additional PO (SI/VO)"/>
    <s v="Previously TP submit based on desktop costing only and contractor defined the actual on site is difference from plan given. They need to pull extra cable as stated in BOQ."/>
    <s v="TMone"/>
    <x v="8"/>
    <s v="SDEC, FOC-SAN Fxx 48C-KG PERUAN(MEP2P LEG B)-SAN"/>
    <e v="#N/A"/>
    <e v="#N/A"/>
    <m/>
    <d v="2023-10-19T00:00:00"/>
    <s v="SAN"/>
    <s v="Network Contractor"/>
    <m/>
    <m/>
    <m/>
    <n v="3400039239"/>
    <m/>
    <s v="[{&quot;name&quot;:&quot;BOQ PERUAN (SI)_Noreha Binti Fatehi.pdf&quot;,&quot;link&quot;:&quot;https://tm365-my.sharepoint.com/personal/badruznasrin_basri_tm_com_my/Documents/Apps/Microsoft%20Forms/Request%20New%20PR/Question%202/BOQ%20PERUAN%20(SI)_Noreha%20Binti%20Fatehi.pdf&quot;,&quot;id&quot;:&quot;01KO5DXPVFJ32YQZ4TMFELXELVC5HYH4XY&quot;,&quot;type&quot;:null,&quot;size&quot;:543464,&quot;referenceId&quot;:&quot;01KO5DXPXUPARRCS6LWRBYBWTUUM5DK5ER&quot;,&quot;driveId&quot;:&quot;b!GENIO6DB3UWzdulNK6evrT-LvdyhA0VIokS4fxAfqZJ9NS0deS_ETJs3VRRJUVZM&quot;,&quot;status&quot;:1,&quot;uploadSessionUrl&quot;:null}]"/>
    <m/>
    <m/>
    <m/>
    <m/>
    <m/>
    <m/>
    <m/>
    <m/>
    <m/>
    <m/>
    <m/>
    <m/>
    <m/>
    <m/>
  </r>
  <r>
    <n v="1457"/>
    <s v="Muhammad Hafizzuddin Bin Mohd Noor"/>
    <s v="12. Not Required PO / LOR"/>
    <m/>
    <s v="use existing FDP"/>
    <m/>
    <s v="Johor Selatan"/>
    <m/>
    <s v="NRP2302618"/>
    <m/>
    <s v="TMSA/233105"/>
    <m/>
    <s v="PAC2311185"/>
    <m/>
    <s v="JS-AXI-0128-TP"/>
    <m/>
    <m/>
    <n v="0"/>
    <s v="PO Issued / Not Require LOR"/>
    <e v="#REF!"/>
    <x v="0"/>
    <s v="CPPM-PR"/>
    <n v="719"/>
    <m/>
    <m/>
    <m/>
    <d v="2023-09-27T00:00:00"/>
    <s v="khaswani.tarman@tm.com.my"/>
    <n v="8587"/>
    <n v="6746.52"/>
    <s v="First PO"/>
    <m/>
    <s v="TMG"/>
    <x v="1"/>
    <s v="FOC &amp; FDP FOR UNIFI KLI OSIM (M) SDN BHD-PERSIARAN INDAHPURA UTAMA (UNIFI)-KLI"/>
    <e v="#N/A"/>
    <e v="#N/A"/>
    <m/>
    <d v="2023-09-15T00:00:00"/>
    <s v="KLI"/>
    <s v="Network Contractor"/>
    <m/>
    <m/>
    <m/>
    <s v="AXICOM SDN. BHD."/>
    <m/>
    <m/>
    <m/>
    <m/>
    <m/>
    <m/>
    <m/>
    <m/>
    <m/>
    <m/>
    <m/>
    <m/>
    <m/>
    <m/>
    <m/>
    <m/>
  </r>
  <r>
    <n v="1458"/>
    <s v="Muhammad Hafizzuddin Bin Mohd Noor"/>
    <s v="10.0 Sent to CPA for PR Creation"/>
    <m/>
    <s v=""/>
    <m/>
    <s v="Johor Selatan"/>
    <m/>
    <s v="NRP2303042"/>
    <m/>
    <s v="TMSA/233154 "/>
    <m/>
    <s v="PAC2311619"/>
    <m/>
    <s v="JS-SOJ-0026-TP"/>
    <m/>
    <m/>
    <n v="0"/>
    <s v="PR Creation"/>
    <e v="#REF!"/>
    <x v="0"/>
    <s v="CPPM-LOR"/>
    <n v="247"/>
    <m/>
    <m/>
    <m/>
    <d v="2023-09-27T00:00:00"/>
    <s v="atiqah.kamis@tm.com.my"/>
    <m/>
    <m/>
    <m/>
    <m/>
    <s v="TMone"/>
    <x v="1"/>
    <s v="BMW ASIA TECHNOLOGY CENTRE SDN BHD-AIRPORT LOGISTIC PARK, SENAI (MLS OVER IPME)-SNI"/>
    <e v="#N/A"/>
    <e v="#N/A"/>
    <m/>
    <m/>
    <s v="SNI"/>
    <m/>
    <m/>
    <m/>
    <m/>
    <n v="3400038799"/>
    <s v="SOLUSI JAYA SDN BHD"/>
    <m/>
    <m/>
    <s v="SURESH A/L CHAMY NAIR"/>
    <s v="AZMI BIN MANAP"/>
    <s v="[{&quot;name&quot;:&quot;BMW SENAI AIRPORT_Siti Nur Atiqah Bint.JPG&quot;,&quot;link&quot;:&quot;https://tm365-my.sharepoint.com/personal/badruznasrin_basri_tm_com_my/Documents/Apps/Microsoft%20Forms/CPPM%20LOR%20%20Request%20for%20LOR%20for%20existing%20project/Question/BMW%20SENAI%20AIRPORT_Siti%20Nur%20Atiqah%20Bint.JPG&quot;,&quot;id&quot;:&quot;01KO5DXPW4XLUNRXTHIRGIS57UO3U4SWAD&quot;,&quot;type&quot;:null,&quot;size&quot;:82509,&quot;referenceId&quot;:&quot;01KO5DXPWKQISBU2NA6ZBLWOJA7SI6KARL&quot;,&quot;driveId&quot;:&quot;b!GENIO6DB3UWzdulNK6evrT-LvdyhA0VIokS4fxAfqZJ9NS0deS_ETJs3VRRJUVZM&quot;,&quot;status&quot;:1,&quot;uploadSessionUrl&quot;:null}]"/>
    <s v="Got Preference"/>
    <s v="SOLUSI JAYA SDN BHD"/>
    <s v="PROJECT ISSUED BEFORE 15/9/2023"/>
    <n v="3400038799"/>
    <s v="-"/>
    <s v="-"/>
    <s v="-"/>
    <s v="-"/>
    <m/>
    <m/>
  </r>
  <r>
    <n v="1459"/>
    <s v="Ahmad Idrus Bin Abdul Talib"/>
    <s v="11.0 PO Issued"/>
    <m/>
    <s v="PO:4902152076"/>
    <m/>
    <s v="Kuala Lumpur"/>
    <m/>
    <s v="NRP2303067"/>
    <m/>
    <s v="TMCA/231996"/>
    <m/>
    <s v="PAC2311708"/>
    <m/>
    <s v="KL-TKD-0271-TP"/>
    <m/>
    <m/>
    <n v="0"/>
    <s v="PO Issued"/>
    <e v="#REF!"/>
    <x v="0"/>
    <s v="CPPM-PR"/>
    <n v="720"/>
    <m/>
    <m/>
    <m/>
    <d v="2023-09-27T00:00:00"/>
    <s v="effendi@tm.com.my"/>
    <n v="5425"/>
    <n v="718"/>
    <s v="First PO"/>
    <m/>
    <s v="TMG"/>
    <x v="1"/>
    <s v="TITAN NRP PUSHTHRU CORE BIN F35 IX TELECOM - MENARA KUAN CHOO (WSE) SLA 99.0"/>
    <e v="#N/A"/>
    <e v="#N/A"/>
    <m/>
    <d v="2023-09-08T00:00:00"/>
    <s v="BIN"/>
    <s v="Network Contractor"/>
    <m/>
    <m/>
    <m/>
    <n v="3400039016"/>
    <m/>
    <m/>
    <m/>
    <m/>
    <m/>
    <m/>
    <m/>
    <m/>
    <m/>
    <m/>
    <m/>
    <m/>
    <m/>
    <m/>
    <m/>
    <m/>
  </r>
  <r>
    <n v="1460"/>
    <s v="Muhammad Hafizzuddin Bin Mohd Noor"/>
    <s v="1.2 New Request PR"/>
    <m/>
    <s v=""/>
    <m/>
    <s v="Johor Selatan"/>
    <m/>
    <s v="NRP2302975"/>
    <m/>
    <s v="TMSA/233202"/>
    <m/>
    <s v="PAC2311626"/>
    <m/>
    <s v="JS-CGE-0022-TP"/>
    <m/>
    <m/>
    <n v="0"/>
    <e v="#N/A"/>
    <e v="#REF!"/>
    <x v="0"/>
    <s v="CPPM-LOR"/>
    <n v="248"/>
    <m/>
    <m/>
    <m/>
    <d v="2023-09-27T00:00:00"/>
    <s v="atiqah.kamis@tm.com.my"/>
    <m/>
    <m/>
    <m/>
    <m/>
    <s v="TMone"/>
    <x v="1"/>
    <s v="SUPER MICRO COMPUTER MALAYSIA SDN. BHD-TAMAN EKOPERNIAGAAN 2 (DOME)-SC"/>
    <e v="#N/A"/>
    <e v="#N/A"/>
    <m/>
    <m/>
    <s v="SC"/>
    <m/>
    <m/>
    <m/>
    <m/>
    <n v="3400038640"/>
    <s v="CITAGLOBAL ENGINEERING SERVICES"/>
    <m/>
    <m/>
    <s v="SURESH A/L CHAMY NAIR"/>
    <s v="AZMI BIN MANAP"/>
    <s v="[{&quot;name&quot;:&quot;SUPER MICRO SNI_Siti Nur Atiqah Bint.JPG&quot;,&quot;link&quot;:&quot;https://tm365-my.sharepoint.com/personal/badruznasrin_basri_tm_com_my/Documents/Apps/Microsoft%20Forms/CPPM%20LOR%20%20Request%20for%20LOR%20for%20existing%20project/Question/SUPER%20MICRO%20SNI_Siti%20Nur%20Atiqah%20Bint.JPG&quot;,&quot;id&quot;:&quot;01KO5DXPTGDULIEFWLJJGJBJRSFPSKXBSC&quot;,&quot;type&quot;:null,&quot;size&quot;:92699,&quot;referenceId&quot;:&quot;01KO5DXPWKQISBU2NA6ZBLWOJA7SI6KARL&quot;,&quot;driveId&quot;:&quot;b!GENIO6DB3UWzdulNK6evrT-LvdyhA0VIokS4fxAfqZJ9NS0deS_ETJs3VRRJUVZM&quot;,&quot;status&quot;:1,&quot;uploadSessionUrl&quot;:null}]"/>
    <s v="Got Preference"/>
    <s v="CITAGLOBAL ENGINEERING SERVICES"/>
    <s v="PROJECT ISSUED BEFORE 15/9/2023"/>
    <n v="3400038640"/>
    <s v="-"/>
    <s v="-"/>
    <s v="-"/>
    <s v="-"/>
    <m/>
    <m/>
  </r>
  <r>
    <n v="1461"/>
    <s v="Mohd Shahfre Bin Sa'afie"/>
    <s v="11.0 PO Issued"/>
    <m/>
    <s v="4902152096_x0009_"/>
    <s v="4902152096_x0009_"/>
    <s v="Selangor Barat"/>
    <m/>
    <s v="P1P2300078"/>
    <m/>
    <s v="TMCA/231716"/>
    <m/>
    <s v="PAC2309216"/>
    <m/>
    <s v="SB-AIM-0008-TP"/>
    <m/>
    <m/>
    <n v="0"/>
    <s v="PO Issued"/>
    <e v="#REF!"/>
    <x v="0"/>
    <s v="CPPM-PR"/>
    <n v="721"/>
    <m/>
    <m/>
    <m/>
    <d v="2023-09-27T00:00:00"/>
    <s v="atirah.razak@tm.com.my"/>
    <n v="21501"/>
    <n v="5000.25"/>
    <s v="Additional PO (SI/VO)"/>
    <s v="Need to pull new cable due to cable cut, distance new cable is 1485 m"/>
    <s v="TMG"/>
    <x v="14"/>
    <s v="WEBE CB0015 FOC JKN F44 SPUR 12C (2C) LP JALAN ROJIUN JLN KEBUN_x000a_"/>
    <e v="#N/A"/>
    <e v="#N/A"/>
    <m/>
    <d v="2023-07-01T00:00:00"/>
    <s v="JKN"/>
    <s v="Network Contractor"/>
    <m/>
    <m/>
    <m/>
    <n v="3400039198"/>
    <m/>
    <s v="[{&quot;name&quot;:&quot;SITE INSTRUCTION TMCA231716_WEBE_CB0015 (2)_Siti Atirah Razak.pdf&quot;,&quot;link&quot;:&quot;https://tm365-my.sharepoint.com/personal/badruznasrin_basri_tm_com_my/Documents/Apps/Microsoft%20Forms/Request%20New%20PR/Question%202/SITE%20INSTRUCTION%20TMCA231716_WEBE_CB0015%20(2)_Siti%20Atirah%20Razak.pdf&quot;,&quot;id&quot;:&quot;01KO5DXPRFDZC3PNSLAFEID46EF3H7RUQM&quot;,&quot;type&quot;:null,&quot;size&quot;:424651,&quot;referenceId&quot;:&quot;01KO5DXPXUPARRCS6LWRBYBWTUUM5DK5ER&quot;,&quot;driveId&quot;:&quot;b!GENIO6DB3UWzdulNK6evrT-LvdyhA0VIokS4fxAfqZJ9NS0deS_ETJs3VRRJUVZM&quot;,&quot;status&quot;:1,&quot;uploadSessionUrl&quot;:null}]"/>
    <m/>
    <m/>
    <m/>
    <m/>
    <m/>
    <m/>
    <m/>
    <m/>
    <m/>
    <m/>
    <m/>
    <m/>
    <m/>
    <m/>
  </r>
  <r>
    <n v="1462"/>
    <s v="Muhammad Hafizzuddin Bin Mohd Noor"/>
    <s v="10.0 Sent to CPA for PR Creation"/>
    <m/>
    <s v=""/>
    <m/>
    <s v="Johor Selatan"/>
    <m/>
    <s v="NRP2302900"/>
    <m/>
    <s v="TMSA/233085"/>
    <m/>
    <s v="PAC2311188"/>
    <m/>
    <s v="JS-PCO-0381-TP"/>
    <m/>
    <m/>
    <n v="0"/>
    <s v="PR Creation"/>
    <e v="#REF!"/>
    <x v="0"/>
    <s v="CPPM-LOR"/>
    <n v="249"/>
    <m/>
    <m/>
    <m/>
    <d v="2023-09-27T00:00:00"/>
    <s v="atiqah.kamis@tm.com.my"/>
    <m/>
    <m/>
    <m/>
    <m/>
    <s v="TMone"/>
    <x v="1"/>
    <s v="CIBA VISION JOHOR SDN. BHD. - PELABUHAN TANJUNG PELEPAS (MLS IPME) - TKU"/>
    <e v="#N/A"/>
    <e v="#N/A"/>
    <m/>
    <m/>
    <s v="TKU"/>
    <m/>
    <m/>
    <m/>
    <m/>
    <n v="3400038920"/>
    <s v="PCOM TECHNOLOGIES SDN BHD"/>
    <m/>
    <m/>
    <s v="SURESH A/L CHAMY NAIR"/>
    <s v="AZMI BIN MANAP"/>
    <s v="[{&quot;name&quot;:&quot;CIBA VISION PTP_Siti Nur Atiqah Bint.JPG&quot;,&quot;link&quot;:&quot;https://tm365-my.sharepoint.com/personal/badruznasrin_basri_tm_com_my/Documents/Apps/Microsoft%20Forms/CPPM%20LOR%20%20Request%20for%20LOR%20for%20existing%20project/Question/CIBA%20VISION%20PTP_Siti%20Nur%20Atiqah%20Bint.JPG&quot;,&quot;id&quot;:&quot;01KO5DXPQDIG4EKZGVRVGITOJ55URKUYMA&quot;,&quot;type&quot;:null,&quot;size&quot;:74228,&quot;referenceId&quot;:&quot;01KO5DXPWKQISBU2NA6ZBLWOJA7SI6KARL&quot;,&quot;driveId&quot;:&quot;b!GENIO6DB3UWzdulNK6evrT-LvdyhA0VIokS4fxAfqZJ9NS0deS_ETJs3VRRJUVZM&quot;,&quot;status&quot;:1,&quot;uploadSessionUrl&quot;:null}]"/>
    <s v="Got Preference"/>
    <s v="PCOM TECHNOLOGIES SDN BHD"/>
    <s v="PROJECT ISSUED BEFORE 15/9/2023"/>
    <n v="3400038920"/>
    <s v="-"/>
    <s v="-"/>
    <s v="-"/>
    <s v="-"/>
    <m/>
    <m/>
  </r>
  <r>
    <n v="1463"/>
    <s v="Mohd Shahfre Bin Sa'afie"/>
    <s v="11.0 PO Issued"/>
    <m/>
    <n v="4902152073"/>
    <s v="4902152073"/>
    <s v="Selangor Barat"/>
    <m/>
    <s v="P1P2300098"/>
    <m/>
    <s v="TMCA/231711"/>
    <m/>
    <s v="PAC2309197"/>
    <m/>
    <s v="SB-AIM-0009-TP"/>
    <m/>
    <m/>
    <n v="0"/>
    <s v="PO Issued"/>
    <e v="#REF!"/>
    <x v="0"/>
    <s v="CPPM-PR"/>
    <n v="722"/>
    <m/>
    <m/>
    <m/>
    <d v="2023-09-27T00:00:00"/>
    <s v="atirah.razak@tm.com.my"/>
    <n v="12521"/>
    <n v="1785.4"/>
    <s v="Additional PO (SI/VO)"/>
    <s v="Need to pull new cable due to cable cut, distance new cable is 916 m"/>
    <s v="TMG"/>
    <x v="14"/>
    <s v="WEBE CB0152 FOC JKN F39 SPUR 12C (2C) MP JLN KEM BUMI JLN KEBUN_x000a_"/>
    <e v="#N/A"/>
    <e v="#N/A"/>
    <m/>
    <d v="2023-07-02T00:00:00"/>
    <s v="JKN"/>
    <s v="Network Contractor"/>
    <m/>
    <m/>
    <m/>
    <n v="3400039198"/>
    <m/>
    <s v="[{&quot;name&quot;:&quot;SITE INSTRUCTION TMCA231711_WEBE_CB0152 (4)_Siti Atirah Razak.pdf&quot;,&quot;link&quot;:&quot;https://tm365-my.sharepoint.com/personal/badruznasrin_basri_tm_com_my/Documents/Apps/Microsoft%20Forms/Request%20New%20PR/Question%202/SITE%20INSTRUCTION%20TMCA231711_WEBE_CB0152%20(4)_Siti%20Atirah%20Razak.pdf&quot;,&quot;id&quot;:&quot;01KO5DXPWN7COF2ONT3ZDKVACAVBNZBLJB&quot;,&quot;type&quot;:null,&quot;size&quot;:421042,&quot;referenceId&quot;:&quot;01KO5DXPXUPARRCS6LWRBYBWTUUM5DK5ER&quot;,&quot;driveId&quot;:&quot;b!GENIO6DB3UWzdulNK6evrT-LvdyhA0VIokS4fxAfqZJ9NS0deS_ETJs3VRRJUVZM&quot;,&quot;status&quot;:1,&quot;uploadSessionUrl&quot;:null}]"/>
    <m/>
    <m/>
    <m/>
    <m/>
    <m/>
    <m/>
    <m/>
    <m/>
    <m/>
    <m/>
    <m/>
    <m/>
    <m/>
    <m/>
  </r>
  <r>
    <n v="1464"/>
    <s v="Ahmad Zaki Bin Harris"/>
    <s v="11.0 PO Issued"/>
    <m/>
    <s v="KD/PL-GTB-0008-TP"/>
    <s v="4902153878"/>
    <s v="Kedah/Perlis "/>
    <m/>
    <s v="H5G2205525"/>
    <m/>
    <s v="TMNA/224421"/>
    <m/>
    <s v="PAC2221402"/>
    <m/>
    <s v="KD/PL-GTB-0008-TP"/>
    <m/>
    <m/>
    <n v="0"/>
    <s v="PO Issued"/>
    <e v="#REF!"/>
    <x v="0"/>
    <s v="CPPM-LOR"/>
    <n v="250"/>
    <m/>
    <m/>
    <m/>
    <d v="2023-09-27T00:00:00"/>
    <s v="mohamadhairi.aziz@tm.com.my"/>
    <m/>
    <m/>
    <m/>
    <m/>
    <s v="TMG"/>
    <x v="0"/>
    <s v="H5G FOC AS F57/F58 CSR DKKSR0066_SKTITIGAJAH (DNB_HORIZON 5G)"/>
    <e v="#N/A"/>
    <e v="#N/A"/>
    <m/>
    <m/>
    <s v="AS"/>
    <m/>
    <m/>
    <m/>
    <m/>
    <n v="3400038568"/>
    <s v="GRAND TEKNIK BINA SDN BHD"/>
    <m/>
    <m/>
    <s v="Mohamad Hairi Bin Aziz"/>
    <s v="Ahmad Tarmizi Bin Ngah"/>
    <s v="[{&quot;name&quot;:&quot;Tower SK Titi Gajah_Mohamad Hairi Bin Az.docx&quot;,&quot;link&quot;:&quot;https://tm365-my.sharepoint.com/personal/badruznasrin_basri_tm_com_my/_layouts/15/Doc.aspx?sourcedoc=%7B0C1AC2B7-4592-42B0-B73E-03820F5383BD%7D&amp;file=Tower%20SK%20Titi%20Gajah_Mohamad%20Hairi%20Bin%20Az.docx&amp;action=default&amp;mobileredirect=true&quot;,&quot;id&quot;:&quot;01KO5DXPVXYINAZESFWBBLOPQDQIHVHA55&quot;,&quot;type&quot;:null,&quot;size&quot;:911132,&quot;referenceId&quot;:&quot;01KO5DXPWKQISBU2NA6ZBLWOJA7SI6KARL&quot;,&quot;driveId&quot;:&quot;b!GENIO6DB3UWzdulNK6evrT-LvdyhA0VIokS4fxAfqZJ9NS0deS_ETJs3VRRJUVZM&quot;,&quot;status&quot;:1,&quot;uploadSessionUrl&quot;:null}]"/>
    <s v="Got Preference"/>
    <s v="GRAND TEKNIK BINA SDN BHD"/>
    <s v="Main Joint loop 5G sebelum ni team yang sama buat.Lebih mudah jika diberikan kepada mereka sebab dah biasa pulling di kawasan berkenaan dan boleh siapkan segera."/>
    <n v="3400038568"/>
    <s v="PEARL NETWORK HOLDINGS SDN. BHD."/>
    <n v="3400039143"/>
    <s v="GRAND TEKNIK BINA SDN BHD"/>
    <n v="3400038568"/>
    <m/>
    <m/>
  </r>
  <r>
    <n v="1465"/>
    <s v="Muhammad Hafizzuddin Bin Mohd Noor"/>
    <s v="10.0 Sent to CPA for PR Creation"/>
    <m/>
    <s v=""/>
    <m/>
    <s v="Johor Selatan"/>
    <m/>
    <s v="NRP2302899"/>
    <m/>
    <s v="TMSA/233143"/>
    <m/>
    <s v="PAC2311189"/>
    <m/>
    <s v="JS-PCO-0382-TP"/>
    <m/>
    <m/>
    <n v="0"/>
    <s v="PR Creation"/>
    <e v="#REF!"/>
    <x v="0"/>
    <s v="CPPM-LOR"/>
    <n v="251"/>
    <m/>
    <m/>
    <m/>
    <d v="2023-09-27T00:00:00"/>
    <s v="atiqah.kamis@tm.com.my"/>
    <m/>
    <m/>
    <m/>
    <m/>
    <s v="TMone"/>
    <x v="1"/>
    <s v="CIBA VISION JOHOR SDN. BHD. - PELABUHAN TANJUNG PELEPAS (MLS IPME) - PTN"/>
    <e v="#N/A"/>
    <e v="#N/A"/>
    <m/>
    <m/>
    <s v="TKU"/>
    <m/>
    <m/>
    <m/>
    <m/>
    <n v="3400038920"/>
    <s v="PCOM TECHNOLOGIES SDN BHD"/>
    <m/>
    <m/>
    <s v="SURESH A/L CHAMY NAIR"/>
    <s v="AZMI BIN MANAP"/>
    <s v="[{&quot;name&quot;:&quot;CIBA VISION PTP_Siti Nur Atiqah Bint 1.JPG&quot;,&quot;link&quot;:&quot;https://tm365-my.sharepoint.com/personal/badruznasrin_basri_tm_com_my/Documents/Apps/Microsoft%20Forms/CPPM%20LOR%20%20Request%20for%20LOR%20for%20existing%20project/Question/CIBA%20VISION%20PTP_Siti%20Nur%20Atiqah%20Bint%201.JPG&quot;,&quot;id&quot;:&quot;01KO5DXPXWFXJ2IULW3ZDITYJ2JO2QPAYK&quot;,&quot;type&quot;:null,&quot;size&quot;:74228,&quot;referenceId&quot;:&quot;01KO5DXPWKQISBU2NA6ZBLWOJA7SI6KARL&quot;,&quot;driveId&quot;:&quot;b!GENIO6DB3UWzdulNK6evrT-LvdyhA0VIokS4fxAfqZJ9NS0deS_ETJs3VRRJUVZM&quot;,&quot;status&quot;:1,&quot;uploadSessionUrl&quot;:null}]"/>
    <s v="Got Preference"/>
    <s v="PCOM TECHNOLOGIES SDN BHD"/>
    <s v="PROJECT ISSUED BEFORE 15/9"/>
    <n v="3400038920"/>
    <s v="-"/>
    <s v="-"/>
    <s v="-"/>
    <s v="-"/>
    <m/>
    <m/>
  </r>
  <r>
    <n v="1466"/>
    <s v="Muhammad Hafizzuddin Bin Mohd Noor"/>
    <s v="10.0 Sent to CPA for PR Creation"/>
    <m/>
    <s v=""/>
    <m/>
    <s v="Johor Selatan"/>
    <m/>
    <s v="NRP2302143"/>
    <m/>
    <s v="TMSA/232983"/>
    <m/>
    <s v="PAC2311183"/>
    <m/>
    <s v="JS-KZK-0740-TP"/>
    <m/>
    <m/>
    <n v="0"/>
    <s v="PR Creation"/>
    <e v="#REF!"/>
    <x v="0"/>
    <s v="CPPM-LOR"/>
    <n v="252"/>
    <m/>
    <m/>
    <m/>
    <d v="2023-09-27T00:00:00"/>
    <s v="atiqah.kamis@tm.com.my"/>
    <m/>
    <m/>
    <m/>
    <m/>
    <s v="TMone"/>
    <x v="1"/>
    <s v="LEIGHTON CONTRACTORS (MALAYSIA) SDN BHD - NUSAJAYA JOHOR ( MLS OVER IPME ) - JB"/>
    <e v="#N/A"/>
    <e v="#N/A"/>
    <m/>
    <m/>
    <s v="GH"/>
    <m/>
    <m/>
    <m/>
    <m/>
    <n v="3400039025"/>
    <s v="KAZAKON SDN BHD"/>
    <m/>
    <m/>
    <s v="SURESH A/L CHAMY NAIR"/>
    <s v="AZMI BIN MANAP"/>
    <s v="[{&quot;name&quot;:&quot;LEIGHTON NUSAJAYA_Siti Nur Atiqah Bint.JPG&quot;,&quot;link&quot;:&quot;https://tm365-my.sharepoint.com/personal/badruznasrin_basri_tm_com_my/Documents/Apps/Microsoft%20Forms/CPPM%20LOR%20%20Request%20for%20LOR%20for%20existing%20project/Question/LEIGHTON%20NUSAJAYA_Siti%20Nur%20Atiqah%20Bint.JPG&quot;,&quot;id&quot;:&quot;01KO5DXPSO54Q7MNOLMJDY4QSRZ6DW4XPP&quot;,&quot;type&quot;:null,&quot;size&quot;:90415,&quot;referenceId&quot;:&quot;01KO5DXPWKQISBU2NA6ZBLWOJA7SI6KARL&quot;,&quot;driveId&quot;:&quot;b!GENIO6DB3UWzdulNK6evrT-LvdyhA0VIokS4fxAfqZJ9NS0deS_ETJs3VRRJUVZM&quot;,&quot;status&quot;:1,&quot;uploadSessionUrl&quot;:null}]"/>
    <s v="Got Preference"/>
    <s v="KAZAKON SDN BHD"/>
    <s v="PROJECT ISSUED BEFORE 15/9/2023"/>
    <n v="3400039025"/>
    <s v="-"/>
    <s v="-"/>
    <s v="-"/>
    <s v="-"/>
    <m/>
    <m/>
  </r>
  <r>
    <n v="1467"/>
    <s v="Mohd Azrul Nizam Bin Aziz"/>
    <s v="11.0 PO Issued"/>
    <m/>
    <s v=""/>
    <s v="4902151477"/>
    <s v="Kedah/Perlis"/>
    <m/>
    <s v="H5G2206044"/>
    <m/>
    <s v="TMNA/224856"/>
    <m/>
    <s v="PAC2300216"/>
    <m/>
    <s v="KD/PL-QEX-0076-TP"/>
    <m/>
    <m/>
    <n v="0"/>
    <s v="PO Issued"/>
    <e v="#REF!"/>
    <x v="0"/>
    <s v="CPPM-PR"/>
    <n v="723"/>
    <m/>
    <m/>
    <m/>
    <d v="2023-09-27T00:00:00"/>
    <s v="amirb@tm.com.my"/>
    <n v="18772"/>
    <n v="4645.1400000000003"/>
    <s v="Additional PO (SI/VO)"/>
    <s v="Kerja penarikan kabel dalam bangunan ( tiada dalam 1st PO ) &amp; tambahan penarikan kabel ug ( perubahan lokasi tangkap joint )"/>
    <s v="TMG"/>
    <x v="0"/>
    <s v="H5G_FOC BAA F04/F06 24C CSR DKKMD0266_PARKAVENUEHOTEL (DNB_HORIZON 5G)"/>
    <e v="#N/A"/>
    <e v="#N/A"/>
    <m/>
    <d v="2023-09-30T00:00:00"/>
    <s v="BAA"/>
    <s v="Network Contractor"/>
    <m/>
    <m/>
    <m/>
    <n v="3400038779"/>
    <m/>
    <s v="[{&quot;name&quot;:&quot;2nd BOQ 180823 - H5G_FOC BAA F04-F06 24C CSR_Amir Bohtar B Othman.pdf&quot;,&quot;link&quot;:&quot;https://tm365-my.sharepoint.com/personal/badruznasrin_basri_tm_com_my/Documents/Apps/Microsoft%20Forms/Request%20New%20PR/Question%202/2nd%20BOQ%20180823%20-%20H5G_FOC%20BAA%20F04-F06%2024C%20CSR_Amir%20Bohtar%20B%20Othman.pdf&quot;,&quot;id&quot;:&quot;01KO5DXPWC5D6CKE23VFBL5TDRFSLGEBAT&quot;,&quot;type&quot;:null,&quot;size&quot;:736521,&quot;referenceId&quot;:&quot;01KO5DXPXUPARRCS6LWRBYBWTUUM5DK5ER&quot;,&quot;driveId&quot;:&quot;b!GENIO6DB3UWzdulNK6evrT-LvdyhA0VIokS4fxAfqZJ9NS0deS_ETJs3VRRJUVZM&quot;,&quot;status&quot;:1,&quot;uploadSessionUrl&quot;:null}]"/>
    <m/>
    <m/>
    <m/>
    <m/>
    <m/>
    <m/>
    <m/>
    <m/>
    <m/>
    <m/>
    <m/>
    <m/>
    <m/>
    <m/>
  </r>
  <r>
    <n v="1468"/>
    <m/>
    <s v="1.2 New Request PR"/>
    <m/>
    <s v=""/>
    <m/>
    <s v="Sarawak"/>
    <m/>
    <s v="H5G2301206"/>
    <m/>
    <s v="TMWA/229083"/>
    <m/>
    <s v="PAC2219771"/>
    <m/>
    <m/>
    <m/>
    <m/>
    <n v="0"/>
    <e v="#N/A"/>
    <e v="#REF!"/>
    <x v="0"/>
    <s v="CPPM-LOR"/>
    <n v="253"/>
    <m/>
    <m/>
    <m/>
    <d v="2023-09-27T00:00:00"/>
    <s v="alice.lee@tm.com.my"/>
    <m/>
    <m/>
    <m/>
    <m/>
    <s v="TMG"/>
    <x v="0"/>
    <s v="5G DNB DQBTU0165 1 IUC/ CSR &amp; FOC TKD_F24 SPURS 24C/12C FOR JLNNYABAUHSPTLBINTULU-TKD HOSPITAL BINTULU"/>
    <e v="#N/A"/>
    <e v="#N/A"/>
    <m/>
    <m/>
    <s v="TKD"/>
    <m/>
    <m/>
    <m/>
    <m/>
    <m/>
    <m/>
    <m/>
    <m/>
    <s v="NURFARIZAN BINTI ROSLI"/>
    <s v="Mohd Hamdi Bin Hamca"/>
    <s v="[{&quot;name&quot;:&quot;TMWA 229083_Alice Lee.pdf&quot;,&quot;link&quot;:&quot;https://tm365-my.sharepoint.com/personal/badruznasrin_basri_tm_com_my/Documents/Apps/Microsoft%20Forms/CPPM%20LOR%20%20Request%20for%20LOR%20for%20existing%20project/Question/TMWA%20229083_Alice%20Lee.pdf&quot;,&quot;id&quot;:&quot;01KO5DXPRCRKCUYTM5QVCLICOUJCNCVUL2&quot;,&quot;type&quot;:null,&quot;size&quot;:358497,&quot;referenceId&quot;:&quot;01KO5DXPWKQISBU2NA6ZBLWOJA7SI6KARL&quot;,&quot;driveId&quot;:&quot;b!GENIO6DB3UWzdulNK6evrT-LvdyhA0VIokS4fxAfqZJ9NS0deS_ETJs3VRRJUVZM&quot;,&quot;status&quot;:1,&quot;uploadSessionUrl&quot;:null}]"/>
    <s v="No Preference"/>
    <m/>
    <m/>
    <m/>
    <m/>
    <m/>
    <m/>
    <m/>
    <m/>
    <m/>
  </r>
  <r>
    <n v="1469"/>
    <s v="Norizuwan Bin Che Hamid"/>
    <s v="8.3 Queried(other) Please fill in Remark"/>
    <m/>
    <s v="10/10-2/10: Pending MSB. 28/9: To confirm dgn AND status"/>
    <m/>
    <s v="NS"/>
    <s v="AND"/>
    <s v="SRR2301145"/>
    <m/>
    <s v="TMSA/233149"/>
    <m/>
    <s v="PAC2310984"/>
    <m/>
    <m/>
    <m/>
    <m/>
    <n v="0"/>
    <s v="Queried - Require More Information From NeC/AND"/>
    <e v="#REF!"/>
    <x v="0"/>
    <s v="CPPM-LOR"/>
    <n v="254"/>
    <m/>
    <m/>
    <m/>
    <d v="2023-09-27T00:00:00"/>
    <s v="khairulazwar@tm.com.my"/>
    <m/>
    <m/>
    <m/>
    <m/>
    <s v="Unifi"/>
    <x v="5"/>
    <s v="SRR HSBB ADD DSS SN_C069 GF ARDEN HILL,FOREST HEIGHT (FASA 1)"/>
    <e v="#N/A"/>
    <e v="#N/A"/>
    <m/>
    <m/>
    <s v="SN"/>
    <m/>
    <m/>
    <m/>
    <m/>
    <n v="3400038912"/>
    <s v="MOTOBINA SDN BHD"/>
    <m/>
    <m/>
    <s v="Che Roslan Bin Che Mahmood"/>
    <s v="Ismail Bin Mohamud Muhsin"/>
    <s v="[{&quot;name&quot;:&quot;Map project_Khairulazwar Bin Idr.jpg&quot;,&quot;link&quot;:&quot;https://tm365-my.sharepoint.com/personal/badruznasrin_basri_tm_com_my/Documents/Apps/Microsoft%20Forms/CPPM%20LOR%20%20Request%20for%20LOR%20for%20existing%20project/Question/Map%20project_Khairulazwar%20Bin%20Idr.jpg&quot;,&quot;id&quot;:&quot;01KO5DXPW7WZQLM3TMDBD2AA6LM6A7IMMW&quot;,&quot;type&quot;:null,&quot;size&quot;:229541,&quot;referenceId&quot;:&quot;01KO5DXPWKQISBU2NA6ZBLWOJA7SI6KARL&quot;,&quot;driveId&quot;:&quot;b!GENIO6DB3UWzdulNK6evrT-LvdyhA0VIokS4fxAfqZJ9NS0deS_ETJs3VRRJUVZM&quot;,&quot;status&quot;:1,&quot;uploadSessionUrl&quot;:null}]"/>
    <s v="Got Preference"/>
    <s v="MOTOBINA SDN BHD"/>
    <s v="Approval by AGM NS and agreed with CPPM to assign the project to Motobina due to team readiness to start work and no issue with contract ceiling."/>
    <n v="3400038912"/>
    <s v="FARID"/>
    <s v=" 016-249 9400"/>
    <s v="nil"/>
    <s v="nil"/>
    <m/>
    <m/>
  </r>
  <r>
    <n v="1470"/>
    <s v="Muhammad Hafizzuddin Bin Mohd Noor"/>
    <s v="10.0 Sent to CPA for PR Creation"/>
    <m/>
    <s v=""/>
    <m/>
    <s v="Johor Selatan"/>
    <m/>
    <s v="H5G2300818"/>
    <m/>
    <s v="TMSA/233081"/>
    <m/>
    <s v="PAC2310975"/>
    <m/>
    <s v="JS-CAD-0164-TP"/>
    <m/>
    <m/>
    <n v="0"/>
    <s v="PR Creation"/>
    <e v="#REF!"/>
    <x v="0"/>
    <s v="CPPM-PR"/>
    <n v="724"/>
    <m/>
    <m/>
    <m/>
    <d v="2023-09-27T00:00:00"/>
    <s v="azmel.othman@tm.com.my"/>
    <n v="21065.06"/>
    <n v="1580.97"/>
    <s v="Additional PO (SI/VO)"/>
    <s v="Additional work is necessary due to the 3 missing manholes that require for raise up."/>
    <s v="TMG"/>
    <x v="0"/>
    <s v="DNB_HORIZON 5G_DJJBR0370_TMNMAJUJAYA_PGI_x000a_"/>
    <e v="#N/A"/>
    <e v="#N/A"/>
    <m/>
    <d v="2023-10-15T00:00:00"/>
    <s v="PGI"/>
    <s v="Network Contractor"/>
    <m/>
    <m/>
    <m/>
    <n v="3400038574"/>
    <m/>
    <s v="[{&quot;name&quot;:&quot;TMSA233081_Azmel Bin Othman.pdf&quot;,&quot;link&quot;:&quot;https://tm365-my.sharepoint.com/personal/badruznasrin_basri_tm_com_my/Documents/Apps/Microsoft%20Forms/Request%20New%20PR/Question%202/TMSA233081_Azmel%20Bin%20Othman.pdf&quot;,&quot;id&quot;:&quot;01KO5DXPUBHKFMECTSKFH2DNURWG4DTVRK&quot;,&quot;type&quot;:null,&quot;size&quot;:4496149,&quot;referenceId&quot;:&quot;01KO5DXPXUPARRCS6LWRBYBWTUUM5DK5ER&quot;,&quot;driveId&quot;:&quot;b!GENIO6DB3UWzdulNK6evrT-LvdyhA0VIokS4fxAfqZJ9NS0deS_ETJs3VRRJUVZM&quot;,&quot;status&quot;:1,&quot;uploadSessionUrl&quot;:null}]"/>
    <m/>
    <m/>
    <m/>
    <m/>
    <m/>
    <m/>
    <m/>
    <m/>
    <m/>
    <m/>
    <m/>
    <m/>
    <m/>
    <m/>
  </r>
  <r>
    <n v="1471"/>
    <m/>
    <s v="12. Duplicate Request"/>
    <m/>
    <s v=""/>
    <m/>
    <s v="PJ"/>
    <m/>
    <s v="NRP2302895"/>
    <m/>
    <s v="TMCA/232118"/>
    <m/>
    <s v="PAC2312133"/>
    <m/>
    <m/>
    <m/>
    <m/>
    <n v="0"/>
    <s v="PO Issued"/>
    <e v="#REF!"/>
    <x v="0"/>
    <s v="CPPM-LOR"/>
    <n v="255"/>
    <m/>
    <m/>
    <m/>
    <d v="2023-09-27T00:00:00"/>
    <s v="engkuintan@tm.com.my"/>
    <m/>
    <m/>
    <m/>
    <m/>
    <s v="TMone"/>
    <x v="1"/>
    <s v="NRP FOC SWY F37-F38 SPUR (12C) BT SYSTEM SDN BHD-JALAN SS8/6"/>
    <e v="#N/A"/>
    <e v="#N/A"/>
    <m/>
    <m/>
    <s v="SWY"/>
    <m/>
    <m/>
    <m/>
    <m/>
    <n v="3400039039"/>
    <s v="SYARIKAT OSMANIA LOGISTICS SDN. BHD"/>
    <m/>
    <m/>
    <s v="MUHAMMAD ANUAR BIN ABDULLAH"/>
    <s v="Muhamad Faisal Bin Mat Hussain &lt;faisal.hussain@tm.com.my&gt;"/>
    <s v="[{&quot;name&quot;:&quot;PELAN CWS-NRP FOC SWY F37-F38 SPUR (12C) BT S_Engku Intan Norazlin 1.pdf&quot;,&quot;link&quot;:&quot;https://tm365-my.sharepoint.com/personal/badruznasrin_basri_tm_com_my/Documents/Apps/Microsoft%20Forms/CPPM%20LOR%20%20Request%20for%20LOR%20for%20existing%20project/Question/PELAN%20CWS-NRP%20FOC%20SWY%20F37-F38%20SPUR%20(12C)%20BT%20S_Engku%20Intan%20Norazlin%201.pdf&quot;,&quot;id&quot;:&quot;01KO5DXPTBGEQWE5JDEZA27O2RVL4SBR5Y&quot;,&quot;type&quot;:null,&quot;size&quot;:211774,&quot;referenceId&quot;:&quot;01KO5DXPWKQISBU2NA6ZBLWOJA7SI6KARL&quot;,&quot;driveId&quot;:&quot;b!GENIO6DB3UWzdulNK6evrT-LvdyhA0VIokS4fxAfqZJ9NS0deS_ETJs3VRRJUVZM&quot;,&quot;status&quot;:1,&quot;uploadSessionUrl&quot;:null}]"/>
    <s v="Got Preference"/>
    <s v="SYARIKAT OSMANIA LOGISTICS SDN. BHD"/>
    <s v="TP STATE PJ"/>
    <n v="3400039039"/>
    <s v="ELECTROSCON SDN BHD"/>
    <n v="3400038983"/>
    <s v="NEPOLINK SDN. BHD."/>
    <n v="3400038969"/>
    <m/>
    <m/>
  </r>
  <r>
    <n v="1472"/>
    <s v="Ahmad Idrus Bin Abdul Talib"/>
    <s v="7.0 Pending TP Submission"/>
    <m/>
    <s v=""/>
    <m/>
    <s v="PJ"/>
    <m/>
    <s v="_x0009_P1P2300140"/>
    <m/>
    <s v="TMCA/232022"/>
    <m/>
    <s v="PAC2311723 "/>
    <m/>
    <s v="PJ-NEP-0101-TP"/>
    <m/>
    <m/>
    <n v="0"/>
    <s v="Pending TP Submission"/>
    <e v="#REF!"/>
    <x v="0"/>
    <s v="CPPM-LOR"/>
    <n v="256"/>
    <m/>
    <m/>
    <m/>
    <d v="2023-09-27T00:00:00"/>
    <s v="engkuintan@tm.com.my"/>
    <m/>
    <m/>
    <m/>
    <m/>
    <s v="Unifi"/>
    <x v="14"/>
    <s v="UNIFI MOBILE CB0176 SWY_F31-F32(12C) RT JLN SS9A/12"/>
    <e v="#N/A"/>
    <e v="#N/A"/>
    <m/>
    <m/>
    <s v="SWY"/>
    <m/>
    <m/>
    <m/>
    <m/>
    <n v="3400038969"/>
    <s v="NEPOLINK SDN. BHD."/>
    <m/>
    <m/>
    <s v="MUHAMMAD ANUAR BIN ABDULLAH"/>
    <s v="Muhamad Faisal Bin Mat Hussain"/>
    <s v="[{&quot;name&quot;:&quot;PELAN CWS-SWY_F31-F32(12C) RT JLN SS9A_12_Engku Intan Norazlin.pdf&quot;,&quot;link&quot;:&quot;https://tm365-my.sharepoint.com/personal/badruznasrin_basri_tm_com_my/Documents/Apps/Microsoft%20Forms/CPPM%20LOR%20%20Request%20for%20LOR%20for%20existing%20project/Question/PELAN%20CWS-SWY_F31-F32(12C)%20RT%20JLN%20SS9A_12_Engku%20Intan%20Norazlin.pdf&quot;,&quot;id&quot;:&quot;01KO5DXPQSKQEVUO3J6FHZAO3NQLATZRUE&quot;,&quot;type&quot;:null,&quot;size&quot;:198818,&quot;referenceId&quot;:&quot;01KO5DXPWKQISBU2NA6ZBLWOJA7SI6KARL&quot;,&quot;driveId&quot;:&quot;b!GENIO6DB3UWzdulNK6evrT-LvdyhA0VIokS4fxAfqZJ9NS0deS_ETJs3VRRJUVZM&quot;,&quot;status&quot;:1,&quot;uploadSessionUrl&quot;:null}]"/>
    <s v="Got Preference"/>
    <s v="NEPOLINK SDN. BHD."/>
    <s v="TP  PJ"/>
    <n v="3400038969"/>
    <s v="ELECTROSCON SDN BHD"/>
    <n v="3400038983"/>
    <s v="MAXNIELS SDN. BHD."/>
    <n v="3400038709"/>
    <m/>
    <m/>
  </r>
  <r>
    <n v="1473"/>
    <s v="Mohd Azrul Nizam Bin Aziz"/>
    <s v="11.0 PO Issued"/>
    <m/>
    <s v=""/>
    <s v="4902151534"/>
    <s v="Kedah/Perlis"/>
    <m/>
    <s v="H5G2205218"/>
    <m/>
    <s v="TMNA/224059"/>
    <m/>
    <s v="PAC2221161"/>
    <m/>
    <s v="KD/PL-QEX-0058-TP"/>
    <m/>
    <m/>
    <n v="0"/>
    <s v="PO Issued"/>
    <e v="#REF!"/>
    <x v="0"/>
    <s v="CPPM-PR"/>
    <n v="725"/>
    <m/>
    <m/>
    <m/>
    <d v="2023-09-27T00:00:00"/>
    <s v="amirb@tm.com.my"/>
    <n v="6014"/>
    <n v="5598.86"/>
    <s v="Additional PO (SI/VO)"/>
    <s v="AKTIVITI MENCARI MANHOLE YANG HILANG. TAMBAHAN PENARIKAN KABEL ( LALUAN BARU )"/>
    <s v="TMG"/>
    <x v="0"/>
    <s v="H5G_FOC RIA F49/F50 24C CSR DKKMD0180_BDRLAGUNAMERBOK (DNB_HORIZON 5G)"/>
    <e v="#N/A"/>
    <e v="#N/A"/>
    <m/>
    <d v="2023-08-31T00:00:00"/>
    <s v="RIA"/>
    <s v="Network Contractor"/>
    <m/>
    <m/>
    <m/>
    <n v="3400038779"/>
    <m/>
    <s v="[{&quot;name&quot;:&quot;2nd BOQ 180823 - H5G_FOC RIA F49-F50 24C CSR_Amir Bohtar B Othman.pdf&quot;,&quot;link&quot;:&quot;https://tm365-my.sharepoint.com/personal/badruznasrin_basri_tm_com_my/Documents/Apps/Microsoft%20Forms/Request%20New%20PR/Question%202/2nd%20BOQ%20180823%20-%20H5G_FOC%20RIA%20F49-F50%2024C%20CSR_Amir%20Bohtar%20B%20Othman.pdf&quot;,&quot;id&quot;:&quot;01KO5DXPRI56MFDIJ4A5BKAXLGJCWM755X&quot;,&quot;type&quot;:null,&quot;size&quot;:740641,&quot;referenceId&quot;:&quot;01KO5DXPXUPARRCS6LWRBYBWTUUM5DK5ER&quot;,&quot;driveId&quot;:&quot;b!GENIO6DB3UWzdulNK6evrT-LvdyhA0VIokS4fxAfqZJ9NS0deS_ETJs3VRRJUVZM&quot;,&quot;status&quot;:1,&quot;uploadSessionUrl&quot;:null}]"/>
    <m/>
    <m/>
    <m/>
    <m/>
    <m/>
    <m/>
    <m/>
    <m/>
    <m/>
    <m/>
    <m/>
    <m/>
    <m/>
    <m/>
  </r>
  <r>
    <n v="1474"/>
    <s v="Mohd Nurazam Bin Mazlan"/>
    <s v="11.0 PO Issued"/>
    <m/>
    <n v="4902154174"/>
    <n v="4902154174"/>
    <s v="PJ"/>
    <m/>
    <s v="NRP2302835"/>
    <m/>
    <s v="TMCA/232104"/>
    <m/>
    <s v="PAC2312023"/>
    <m/>
    <s v="PJ-VCM-0176-TP"/>
    <m/>
    <m/>
    <n v="0"/>
    <s v="PO Issued"/>
    <e v="#REF!"/>
    <x v="0"/>
    <s v="CPPM-LOR"/>
    <n v="257"/>
    <m/>
    <m/>
    <m/>
    <d v="2023-09-27T00:00:00"/>
    <s v="engkuintan@tm.com.my"/>
    <m/>
    <m/>
    <m/>
    <m/>
    <s v="TMG"/>
    <x v="1"/>
    <s v="NRP FOC BUG F25/F26 (THRU CORE) METRO-E GRUNDFOS NO. 7 JLN PEGUAM U1/25"/>
    <e v="#N/A"/>
    <e v="#N/A"/>
    <m/>
    <m/>
    <s v="BUG"/>
    <m/>
    <m/>
    <m/>
    <m/>
    <n v="3400039039"/>
    <s v="SYARIKAT OSMANIA LOGISTICS SDN. BHD"/>
    <m/>
    <m/>
    <s v="MUHAMMAD ANUAR BIN ABDULLAH"/>
    <s v="Mohd Nasarudin Bin Jalil &lt;nasardin@tm.com.my&gt;"/>
    <s v="[{&quot;name&quot;:&quot;SLD THRU CORE GRUNDFOS_Engku Intan Norazlin.pptx&quot;,&quot;link&quot;:&quot;https://tm365-my.sharepoint.com/personal/badruznasrin_basri_tm_com_my/_layouts/15/Doc.aspx?sourcedoc=%7BDB8F2C08-5EAE-41B4-91D0-09AD55DBE0A5%7D&amp;file=SLD%20THRU%20CORE%20GRUNDFOS_Engku%20Intan%20Norazlin.pptx&amp;action=edit&amp;mobileredirect=true&quot;,&quot;id&quot;:&quot;01KO5DXPQIFSH5XLS6WRAZDUAJVVK5XYFF&quot;,&quot;type&quot;:null,&quot;size&quot;:881027,&quot;referenceId&quot;:&quot;01KO5DXPWKQISBU2NA6ZBLWOJA7SI6KARL&quot;,&quot;driveId&quot;:&quot;b!GENIO6DB3UWzdulNK6evrT-LvdyhA0VIokS4fxAfqZJ9NS0deS_ETJs3VRRJUVZM&quot;,&quot;status&quot;:1,&quot;uploadSessionUrl&quot;:null}]"/>
    <s v="Got Preference"/>
    <s v="SYARIKAT OSMANIA LOGISTICS SDN. BHD"/>
    <s v="TP PJ"/>
    <n v="3400039039"/>
    <s v="V COMMUNICATIONS SDN. BHD."/>
    <n v="3400039149"/>
    <s v="ELECTROSCON SDN BHD"/>
    <n v="3400038983"/>
    <m/>
    <n v="1003679691"/>
  </r>
  <r>
    <n v="1475"/>
    <s v="Muhammad Hafizzuddin Bin Mohd Noor"/>
    <s v="10.0 Sent to CPA for PR Creation"/>
    <m/>
    <s v=""/>
    <m/>
    <s v="Johor Selatan"/>
    <m/>
    <s v="GOV2304084"/>
    <m/>
    <s v="TMSA/232801"/>
    <m/>
    <s v="PAC2309633"/>
    <m/>
    <s v="JS-CGE-0018-TP"/>
    <m/>
    <m/>
    <n v="0"/>
    <s v="PR Creation"/>
    <e v="#REF!"/>
    <x v="0"/>
    <s v="CPPM-PR"/>
    <n v="726"/>
    <m/>
    <m/>
    <m/>
    <d v="2023-09-27T00:00:00"/>
    <s v="atiqah.kamis@tm.com.my"/>
    <n v="8703"/>
    <n v="3368.85"/>
    <s v="Additional PO (SI/VO)"/>
    <s v="TAMBAHAN KERJA-KERJA PENARIKAN FIBER SEJAUH 555M"/>
    <s v="TMone"/>
    <x v="4"/>
    <s v="MYGOV*NET-KPKT (JKT)-MAJLIS PERBANDARAN KULAI(IPME)-KLI"/>
    <e v="#N/A"/>
    <e v="#N/A"/>
    <m/>
    <d v="2023-08-15T00:00:00"/>
    <s v="KLI"/>
    <s v="Network Contractor"/>
    <m/>
    <m/>
    <m/>
    <n v="3400038640"/>
    <m/>
    <s v="[{&quot;name&quot;:&quot;SI KLI MAJLIS PERBANDARAN  SIGNED_Siti Nur Atiqah Bint.pdf&quot;,&quot;link&quot;:&quot;https://tm365-my.sharepoint.com/personal/badruznasrin_basri_tm_com_my/Documents/Apps/Microsoft%20Forms/Request%20New%20PR/Question%202/SI%20KLI%20MAJLIS%20PERBANDARAN%20%20SIGNED_Siti%20Nur%20Atiqah%20Bint.pdf&quot;,&quot;id&quot;:&quot;01KO5DXPTFTV63YLLXFJDIUM3W5QOQZQ73&quot;,&quot;type&quot;:null,&quot;size&quot;:440687,&quot;referenceId&quot;:&quot;01KO5DXPXUPARRCS6LWRBYBWTUUM5DK5ER&quot;,&quot;driveId&quot;:&quot;b!GENIO6DB3UWzdulNK6evrT-LvdyhA0VIokS4fxAfqZJ9NS0deS_ETJs3VRRJUVZM&quot;,&quot;status&quot;:1,&quot;uploadSessionUrl&quot;:null}]"/>
    <m/>
    <m/>
    <m/>
    <m/>
    <m/>
    <m/>
    <m/>
    <m/>
    <m/>
    <m/>
    <m/>
    <m/>
    <m/>
    <m/>
  </r>
  <r>
    <n v="1476"/>
    <s v="Ahmad Idrus Bin Abdul Talib"/>
    <s v="11.0 PO Issued"/>
    <m/>
    <s v="4902151809"/>
    <m/>
    <s v="PJ"/>
    <m/>
    <s v="NRP2302536"/>
    <m/>
    <s v="TMCA/231665"/>
    <m/>
    <s v="PAC2311021"/>
    <m/>
    <s v="PJ-SOL-0298-TP"/>
    <m/>
    <m/>
    <n v="0"/>
    <s v="PO Issued"/>
    <e v="#REF!"/>
    <x v="0"/>
    <s v="CPPM-PR"/>
    <n v="727"/>
    <s v="CPQ 567 TMONE"/>
    <s v="P2"/>
    <m/>
    <d v="2023-09-27T00:00:00"/>
    <s v="engkuintan@tm.com.my"/>
    <n v="8742"/>
    <n v="6746.52"/>
    <s v="First PO"/>
    <m/>
    <s v="TMone"/>
    <x v="1"/>
    <s v="FTTH KLJ_C038_DP0091 NRP2302536 PRIMA CELL SDN BHD-PHR &amp; KFCPARADIGM MALL_x000a_"/>
    <e v="#N/A"/>
    <e v="#N/A"/>
    <m/>
    <d v="2023-10-05T00:00:00"/>
    <s v="KLJ"/>
    <s v="Network Contractor"/>
    <m/>
    <m/>
    <m/>
    <n v="3400039039"/>
    <m/>
    <m/>
    <m/>
    <m/>
    <m/>
    <m/>
    <m/>
    <m/>
    <m/>
    <m/>
    <m/>
    <m/>
    <m/>
    <m/>
    <m/>
    <m/>
  </r>
  <r>
    <n v="1477"/>
    <s v="Ts. Khairul Amilin Bin Mohamed Yusof"/>
    <s v="7.0 Pending TP Submission"/>
    <m/>
    <s v=""/>
    <m/>
    <s v="Pulau Pinang"/>
    <m/>
    <s v="H5G2206196"/>
    <m/>
    <s v="TMNA/224964"/>
    <m/>
    <s v="PAC2224082"/>
    <m/>
    <s v="PG-SNR-0508-TP"/>
    <m/>
    <m/>
    <n v="0"/>
    <s v="Pending TP Submission"/>
    <e v="#REF!"/>
    <x v="0"/>
    <s v="CPPM-PR"/>
    <n v="728"/>
    <m/>
    <m/>
    <m/>
    <d v="2023-09-27T00:00:00"/>
    <s v="norfazlinda.desa@tm.com.my"/>
    <n v="16848"/>
    <n v="5956.67"/>
    <s v="Additional PO (SI/VO)"/>
    <s v="Internal wiring"/>
    <s v="TMG"/>
    <x v="0"/>
    <s v="TITAN H5G_FOC TKR F7/F8 CSR DPBDY0048_SMKTELOKKUMBAR"/>
    <e v="#N/A"/>
    <e v="#N/A"/>
    <m/>
    <d v="2023-09-30T00:00:00"/>
    <s v="TKR"/>
    <s v="Network Contractor"/>
    <m/>
    <m/>
    <m/>
    <n v="3400038940"/>
    <m/>
    <s v="[{&quot;name&quot;:&quot;TMNA 224964_2ND TP BOQ_Nor Fazlinda Hanim B.pdf&quot;,&quot;link&quot;:&quot;https://tm365-my.sharepoint.com/personal/badruznasrin_basri_tm_com_my/Documents/Apps/Microsoft%20Forms/Request%20New%20PR/Question%202/TMNA%20224964_2ND%20TP%20BOQ_Nor%20Fazlinda%20Hanim%20B.pdf&quot;,&quot;id&quot;:&quot;01KO5DXPVHUTD42UACTJAJSRCTQ2XTID2W&quot;,&quot;type&quot;:null,&quot;size&quot;:422257,&quot;referenceId&quot;:&quot;01KO5DXPXUPARRCS6LWRBYBWTUUM5DK5ER&quot;,&quot;driveId&quot;:&quot;b!GENIO6DB3UWzdulNK6evrT-LvdyhA0VIokS4fxAfqZJ9NS0deS_ETJs3VRRJUVZM&quot;,&quot;status&quot;:1,&quot;uploadSessionUrl&quot;:null}]"/>
    <m/>
    <m/>
    <m/>
    <m/>
    <m/>
    <m/>
    <m/>
    <m/>
    <m/>
    <m/>
    <m/>
    <m/>
    <m/>
    <m/>
  </r>
  <r>
    <n v="1478"/>
    <s v="Muhammad Nur Haimi Bin Amdan"/>
    <s v="12. Not Required PO / LOR"/>
    <m/>
    <s v="Order cancel in Sphere 29/09/2023"/>
    <m/>
    <s v="Selangor Barat"/>
    <m/>
    <s v="NRP2303009"/>
    <m/>
    <s v="TMCA/231978"/>
    <m/>
    <s v="PAC2311436"/>
    <m/>
    <m/>
    <m/>
    <m/>
    <n v="0"/>
    <s v="PO Issued / Not Require LOR"/>
    <e v="#REF!"/>
    <x v="0"/>
    <s v="CPPM-LOR"/>
    <n v="258"/>
    <s v="CPQ 567 TMONE"/>
    <s v="P2"/>
    <m/>
    <d v="2023-09-27T00:00:00"/>
    <s v="atirah.razak@tm.com.my"/>
    <m/>
    <m/>
    <m/>
    <m/>
    <s v="TMone"/>
    <x v="1"/>
    <s v="NRP FTTH PID_C001A_DP0028 UTK UMW TOYOTA MOTOR SDN BHD_x000a_"/>
    <e v="#N/A"/>
    <e v="#N/A"/>
    <m/>
    <m/>
    <s v="PID"/>
    <m/>
    <m/>
    <m/>
    <m/>
    <n v="3400038998"/>
    <s v="PAKARCOM SDN.BHD."/>
    <m/>
    <m/>
    <s v="MOHD FAIZAL BIN RAZALI"/>
    <s v="ZAWAWI BIN ABDUL RAHMAN"/>
    <s v="[{&quot;name&quot;:&quot;SLD NRP2303009 TMCA231978 (1)_Siti Atirah Razak.jpg&quot;,&quot;link&quot;:&quot;https://tm365-my.sharepoint.com/personal/badruznasrin_basri_tm_com_my/Documents/Apps/Microsoft%20Forms/CPPM%20LOR%20%20Request%20for%20LOR%20for%20existing%20project/Question/SLD%20NRP2303009%20TMCA231978%20(1)_Siti%20Atirah%20Razak.jpg&quot;,&quot;id&quot;:&quot;01KO5DXPSEYCVC4EXF7JDJRRYQV3YL7AO4&quot;,&quot;type&quot;:null,&quot;size&quot;:156203,&quot;referenceId&quot;:&quot;01KO5DXPWKQISBU2NA6ZBLWOJA7SI6KARL&quot;,&quot;driveId&quot;:&quot;b!GENIO6DB3UWzdulNK6evrT-LvdyhA0VIokS4fxAfqZJ9NS0deS_ETJs3VRRJUVZM&quot;,&quot;status&quot;:1,&quot;uploadSessionUrl&quot;:null}]"/>
    <s v="Got Preference"/>
    <s v="PAKARCOM SDN.BHD."/>
    <s v="THE CONTRACTOR AVAILABLE AND NEAR TOT THE SITE"/>
    <n v="3400038998"/>
    <s v="MEGA SEVEN NETWORK SDN. BHD."/>
    <n v="3400038724"/>
    <s v="-"/>
    <s v="-"/>
    <m/>
    <m/>
  </r>
  <r>
    <n v="1479"/>
    <s v="Yuhaniz Binti Baidzawi"/>
    <s v="11.0 PO Issued"/>
    <d v="2023-10-05T00:00:00"/>
    <s v="pembelian patch panel"/>
    <s v="4902154232"/>
    <s v="PRK"/>
    <m/>
    <s v="H5G2300906"/>
    <m/>
    <s v="TMNA/232550"/>
    <m/>
    <s v=" PAC2312040"/>
    <m/>
    <s v="Other Contract"/>
    <m/>
    <m/>
    <n v="0"/>
    <s v="PO Issued"/>
    <e v="#REF!"/>
    <x v="0"/>
    <s v="CPPM-PR"/>
    <n v="729"/>
    <m/>
    <m/>
    <m/>
    <d v="2023-09-27T00:00:00"/>
    <s v="syahrilhasan@tm.com.my"/>
    <n v="15269"/>
    <n v="6580"/>
    <s v="First PO"/>
    <m/>
    <s v="TMG"/>
    <x v="0"/>
    <s v="H5G FOC SIR_F14 SPUR (12C) CSR DAPKT0612 SURAUALIKHLAS JLN BANDAR U 8"/>
    <e v="#N/A"/>
    <e v="#N/A"/>
    <m/>
    <d v="2023-10-15T00:00:00"/>
    <s v="SIR"/>
    <s v="Other Contract"/>
    <m/>
    <n v="3400040248"/>
    <m/>
    <m/>
    <m/>
    <s v="[{&quot;name&quot;:&quot;Copy of FORMAT QU0 10125_Syahril Bin Hasan Ha.pdf&quot;,&quot;link&quot;:&quot;https://tm365-my.sharepoint.com/personal/badruznasrin_basri_tm_com_my/Documents/Apps/Microsoft%20Forms/Request%20New%20PR/Question%203/Copy%20of%20FORMAT%20QU0%2010125_Syahril%20Bin%20Hasan%20Ha.pdf&quot;,&quot;id&quot;:&quot;01KO5DXPXKLSRFNQH6A5C3WFOIE6HN4SN4&quot;,&quot;type&quot;:null,&quot;size&quot;:202860,&quot;referenceId&quot;:&quot;01KO5DXPXGNA5SXMMJOFDI7X4DMR4B2UAT&quot;,&quot;driveId&quot;:&quot;b!GENIO6DB3UWzdulNK6evrT-LvdyhA0VIokS4fxAfqZJ9NS0deS_ETJs3VRRJUVZM&quot;,&quot;status&quot;:1,&quot;uploadSessionUrl&quot;:null}]"/>
    <m/>
    <m/>
    <m/>
    <m/>
    <m/>
    <m/>
    <m/>
    <m/>
    <m/>
    <m/>
    <m/>
    <m/>
    <m/>
    <m/>
  </r>
  <r>
    <n v="1480"/>
    <s v="Yuhaniz Binti Baidzawi"/>
    <s v="11.0 PO Issued"/>
    <d v="2023-10-05T00:00:00"/>
    <s v="pembelian patch panel"/>
    <s v="4902154190"/>
    <s v="PRK"/>
    <m/>
    <s v="H5G2300821"/>
    <m/>
    <s v="TMNA/232535"/>
    <m/>
    <s v="PAC2310771"/>
    <m/>
    <s v="Other Contract"/>
    <m/>
    <m/>
    <n v="0"/>
    <s v="PO Issued"/>
    <e v="#REF!"/>
    <x v="0"/>
    <s v="CPPM-PR"/>
    <n v="730"/>
    <m/>
    <m/>
    <m/>
    <d v="2023-09-27T00:00:00"/>
    <s v="syahrilhasan@tm.com.my"/>
    <n v="12279"/>
    <n v="5760"/>
    <s v="First PO"/>
    <m/>
    <s v="TMG"/>
    <x v="0"/>
    <s v="H5G FOC KK_F46 SPUR (12C) CSR DAKKG0390_"/>
    <e v="#N/A"/>
    <e v="#N/A"/>
    <m/>
    <d v="2023-10-15T00:00:00"/>
    <s v="SS"/>
    <s v="Other Contract"/>
    <m/>
    <n v="3400040248"/>
    <m/>
    <m/>
    <m/>
    <s v="[{&quot;name&quot;:&quot;Copy of FORMAT QU0 10124_Syahril Bin Hasan Ha.pdf&quot;,&quot;link&quot;:&quot;https://tm365-my.sharepoint.com/personal/badruznasrin_basri_tm_com_my/Documents/Apps/Microsoft%20Forms/Request%20New%20PR/Question%203/Copy%20of%20FORMAT%20QU0%2010124_Syahril%20Bin%20Hasan%20Ha.pdf&quot;,&quot;id&quot;:&quot;01KO5DXPR7AJYKO33TIVEYWGOQT3JYANBN&quot;,&quot;type&quot;:null,&quot;size&quot;:201936,&quot;referenceId&quot;:&quot;01KO5DXPXGNA5SXMMJOFDI7X4DMR4B2UAT&quot;,&quot;driveId&quot;:&quot;b!GENIO6DB3UWzdulNK6evrT-LvdyhA0VIokS4fxAfqZJ9NS0deS_ETJs3VRRJUVZM&quot;,&quot;status&quot;:1,&quot;uploadSessionUrl&quot;:null}]"/>
    <m/>
    <m/>
    <m/>
    <m/>
    <m/>
    <m/>
    <m/>
    <m/>
    <m/>
    <m/>
    <m/>
    <m/>
    <m/>
    <m/>
  </r>
  <r>
    <n v="1481"/>
    <s v="Yuhaniz Binti Baidzawi"/>
    <s v="11.0 PO Issued"/>
    <d v="2023-10-05T00:00:00"/>
    <s v="pembelian patch panel"/>
    <s v="4902154773"/>
    <s v="PRK"/>
    <m/>
    <s v="H5G2204453"/>
    <m/>
    <s v="TMNA/223689 "/>
    <m/>
    <s v=" PAC2220204"/>
    <m/>
    <s v="Other Contract"/>
    <m/>
    <m/>
    <n v="0"/>
    <s v="PO Issued"/>
    <e v="#REF!"/>
    <x v="0"/>
    <s v="CPPM-PR"/>
    <n v="731"/>
    <m/>
    <m/>
    <m/>
    <d v="2023-09-27T00:00:00"/>
    <s v="syahrilhasan@tm.com.my"/>
    <n v="43464"/>
    <n v="5760"/>
    <s v="First PO"/>
    <m/>
    <s v="TMG"/>
    <x v="0"/>
    <s v="H5G FOC AT_F15 SPUR (12C) CSR DAMJG0525__x000a_"/>
    <e v="#N/A"/>
    <e v="#N/A"/>
    <m/>
    <d v="2023-10-15T00:00:00"/>
    <s v="AT"/>
    <s v="Other Contract"/>
    <m/>
    <n v="3400040248"/>
    <m/>
    <m/>
    <m/>
    <s v="[{&quot;name&quot;:&quot;Copy of FORMAT QU0 10123_Syahril Bin Hasan Ha.pdf&quot;,&quot;link&quot;:&quot;https://tm365-my.sharepoint.com/personal/badruznasrin_basri_tm_com_my/Documents/Apps/Microsoft%20Forms/Request%20New%20PR/Question%203/Copy%20of%20FORMAT%20QU0%2010123_Syahril%20Bin%20Hasan%20Ha.pdf&quot;,&quot;id&quot;:&quot;01KO5DXPX5HZXFYLZ5H5HLCDGG2UGXN7MT&quot;,&quot;type&quot;:null,&quot;size&quot;:201688,&quot;referenceId&quot;:&quot;01KO5DXPXGNA5SXMMJOFDI7X4DMR4B2UAT&quot;,&quot;driveId&quot;:&quot;b!GENIO6DB3UWzdulNK6evrT-LvdyhA0VIokS4fxAfqZJ9NS0deS_ETJs3VRRJUVZM&quot;,&quot;status&quot;:1,&quot;uploadSessionUrl&quot;:null}]"/>
    <m/>
    <m/>
    <m/>
    <m/>
    <m/>
    <m/>
    <m/>
    <m/>
    <m/>
    <m/>
    <m/>
    <m/>
    <m/>
    <m/>
  </r>
  <r>
    <n v="1482"/>
    <s v="Mohd Syahmi Bin Chik"/>
    <s v="11.0 PO Issued"/>
    <m/>
    <s v="PO:4902151790"/>
    <m/>
    <s v="MSC"/>
    <m/>
    <s v="NRP2303103"/>
    <m/>
    <s v="TMCA/231989"/>
    <m/>
    <s v=" PAC2311572"/>
    <m/>
    <s v="MSC-MON-0032-TP"/>
    <m/>
    <m/>
    <n v="0"/>
    <s v="PO Issued"/>
    <e v="#REF!"/>
    <x v="0"/>
    <s v="CPPM-PR"/>
    <n v="732"/>
    <s v="CPQ 567 TMONE"/>
    <s v="P2"/>
    <m/>
    <d v="2023-09-27T00:00:00"/>
    <s v="mnorhisham@tm.com.my"/>
    <n v="6824"/>
    <n v="1135.28"/>
    <s v="First PO"/>
    <m/>
    <s v="TMone"/>
    <x v="1"/>
    <s v="NRP CBJ C022 TIE DP DP004B ASTANA GENERASI JLN CYBER POINT 6"/>
    <e v="#N/A"/>
    <e v="#N/A"/>
    <m/>
    <d v="2023-10-06T00:00:00"/>
    <s v="CBJ"/>
    <s v="Network Contractor"/>
    <m/>
    <m/>
    <m/>
    <n v="3400038740"/>
    <m/>
    <m/>
    <m/>
    <m/>
    <m/>
    <m/>
    <m/>
    <m/>
    <m/>
    <m/>
    <m/>
    <m/>
    <m/>
    <m/>
    <m/>
    <m/>
  </r>
  <r>
    <n v="1483"/>
    <s v="Khairunnisa Bte Muhamad Noor"/>
    <s v="7.0 Pending TP Submission"/>
    <m/>
    <s v=""/>
    <m/>
    <s v="Sarawak"/>
    <m/>
    <s v="NRC2300146"/>
    <m/>
    <s v="TMWA/239157"/>
    <m/>
    <s v="PAC2311815"/>
    <m/>
    <m/>
    <m/>
    <m/>
    <n v="0"/>
    <s v="Pending TP Submission"/>
    <e v="#REF!"/>
    <x v="0"/>
    <s v="CPPM-PR"/>
    <n v="733"/>
    <s v="CPQ 567 TMONE"/>
    <s v="P2"/>
    <m/>
    <d v="2023-09-27T00:00:00"/>
    <s v="alice.lee@tm.com.my"/>
    <n v="80929"/>
    <n v="190"/>
    <s v="First PO"/>
    <m/>
    <s v="TMone"/>
    <x v="1"/>
    <s v="FOC BTUCS_F02 192C/96C/48C FOR SAMSUNG ENGINEERING (M) SDN BHD-SARAWAKPETCHEM PLANT (FIBER ONLY) -TKD JALAN SIMILAJAU BINTULU"/>
    <e v="#N/A"/>
    <e v="#N/A"/>
    <m/>
    <d v="2023-10-30T00:00:00"/>
    <s v="BTUCS"/>
    <s v="Other Contract"/>
    <m/>
    <n v="3400041215"/>
    <m/>
    <m/>
    <m/>
    <s v="[{&quot;name&quot;:&quot;SARAHILL_Alice Lee.xlsx&quot;,&quot;link&quot;:&quot;https://tm365-my.sharepoint.com/personal/badruznasrin_basri_tm_com_my/_layouts/15/Doc.aspx?sourcedoc=%7B1030ED94-98A8-41C2-BE48-E6907005ED6E%7D&amp;file=SARAHILL_Alice%20Lee.xlsx&amp;action=default&amp;mobileredirect=true&quot;,&quot;id&quot;:&quot;01KO5DXPUU5UYBBKEYYJA34SHGSBYAL3LO&quot;,&quot;type&quot;:null,&quot;size&quot;:295528,&quot;referenceId&quot;:&quot;01KO5DXPXGNA5SXMMJOFDI7X4DMR4B2UAT&quot;,&quot;driveId&quot;:&quot;b!GENIO6DB3UWzdulNK6evrT-LvdyhA0VIokS4fxAfqZJ9NS0deS_ETJs3VRRJUVZM&quot;,&quot;status&quot;:1,&quot;uploadSessionUrl&quot;:null}]"/>
    <m/>
    <m/>
    <m/>
    <m/>
    <m/>
    <m/>
    <m/>
    <m/>
    <m/>
    <m/>
    <m/>
    <m/>
    <m/>
    <m/>
  </r>
  <r>
    <n v="1484"/>
    <s v="Yuhaniz Binti Baidzawi"/>
    <s v="11.0 PO Issued"/>
    <d v="2023-09-28T00:00:00"/>
    <s v="PO 4902151542"/>
    <n v="4902151542"/>
    <s v="PRK"/>
    <m/>
    <s v="NRC2300104"/>
    <m/>
    <s v="TMNA/232563"/>
    <m/>
    <s v="PAC2311160"/>
    <m/>
    <s v="PRK-BNS-0337-TP"/>
    <m/>
    <m/>
    <n v="0"/>
    <s v="PO Issued"/>
    <e v="#REF!"/>
    <x v="0"/>
    <s v="CPPM-PR"/>
    <n v="734"/>
    <m/>
    <m/>
    <m/>
    <d v="2023-09-27T00:00:00"/>
    <s v="shazwany.abdul@tm.com.my"/>
    <n v="72881"/>
    <n v="14087.2"/>
    <s v="First PO"/>
    <m/>
    <s v="TMone"/>
    <x v="1"/>
    <s v="NRC FTTH (ADD_BF) SRP_C006 KILANG PENAPISAN MINYAK FELCRA SEBERANG PERAK"/>
    <e v="#N/A"/>
    <e v="#N/A"/>
    <m/>
    <d v="2023-09-29T00:00:00"/>
    <s v="SRP"/>
    <s v="Network Contractor"/>
    <m/>
    <m/>
    <m/>
    <n v="3400038975"/>
    <m/>
    <m/>
    <m/>
    <m/>
    <m/>
    <m/>
    <m/>
    <m/>
    <m/>
    <m/>
    <m/>
    <m/>
    <m/>
    <m/>
    <m/>
    <m/>
  </r>
  <r>
    <n v="1485"/>
    <m/>
    <s v="8.3 Queried(other) Please fill in Remark"/>
    <m/>
    <s v=""/>
    <m/>
    <s v="Sarawak"/>
    <m/>
    <s v="GOV2300518"/>
    <m/>
    <s v="TMWA/239057"/>
    <m/>
    <s v="PAC2308726"/>
    <m/>
    <s v="MR/BIN-GEO-0091-TP"/>
    <m/>
    <m/>
    <n v="0"/>
    <s v="Queried - Require More Information From NeC/AND"/>
    <e v="#REF!"/>
    <x v="0"/>
    <s v="CPPM-PR"/>
    <n v="735"/>
    <m/>
    <m/>
    <m/>
    <d v="2023-09-27T00:00:00"/>
    <s v="alice.lee@tm.com.my"/>
    <n v="27531"/>
    <n v="178.18"/>
    <s v="Additional PO (SI/VO)"/>
    <s v="URGENT MYGOV DELIVERY"/>
    <s v="TMone"/>
    <x v="4"/>
    <s v="FOC SJU_F01 FOR MYGOV*NET-KPKT(JBPM)-BALAI BOMBA DAN PENYELAMATSAMALAJU(IPME)- BTU"/>
    <e v="#N/A"/>
    <e v="#N/A"/>
    <m/>
    <d v="2023-10-13T00:00:00"/>
    <s v="SJU"/>
    <s v="Network Contractor"/>
    <m/>
    <m/>
    <m/>
    <n v="3400038767"/>
    <m/>
    <s v="[{&quot;name&quot;:&quot;FMR BALAI BOMBA DAN PENYELAMAT SAMALAJU(IPME)_Alice Lee.pdf&quot;,&quot;link&quot;:&quot;https://tm365-my.sharepoint.com/personal/badruznasrin_basri_tm_com_my/Documents/Apps/Microsoft%20Forms/Request%20New%20PR/Question%202/FMR%20BALAI%20BOMBA%20DAN%20PENYELAMAT%20SAMALAJU(IPME)_Alice%20Lee.pdf&quot;,&quot;id&quot;:&quot;01KO5DXPUOWE7VF622MRE223EHRTEO2STW&quot;,&quot;type&quot;:null,&quot;size&quot;:618861,&quot;referenceId&quot;:&quot;01KO5DXPXUPARRCS6LWRBYBWTUUM5DK5ER&quot;,&quot;driveId&quot;:&quot;b!GENIO6DB3UWzdulNK6evrT-LvdyhA0VIokS4fxAfqZJ9NS0deS_ETJs3VRRJUVZM&quot;,&quot;status&quot;:1,&quot;uploadSessionUrl&quot;:null}]"/>
    <m/>
    <m/>
    <m/>
    <m/>
    <m/>
    <m/>
    <m/>
    <m/>
    <m/>
    <m/>
    <m/>
    <m/>
    <m/>
    <m/>
  </r>
  <r>
    <n v="1486"/>
    <s v="Muhammad Hafizzuddin Bin Mohd Noor"/>
    <s v="10.0 Sent to CPA for PR Creation"/>
    <m/>
    <s v=""/>
    <m/>
    <s v="Johor Selatan"/>
    <m/>
    <s v="GOV2304840"/>
    <m/>
    <s v="TMSA/231425"/>
    <m/>
    <s v="PAC2309685"/>
    <m/>
    <s v="JS-CGE-0019-TP"/>
    <m/>
    <m/>
    <n v="0"/>
    <s v="PR Creation"/>
    <e v="#REF!"/>
    <x v="0"/>
    <s v="CPPM-PR"/>
    <n v="736"/>
    <m/>
    <m/>
    <m/>
    <d v="2023-09-27T00:00:00"/>
    <s v="atiqah.kamis@tm.com.my"/>
    <n v="1137"/>
    <n v="625.33000000000004"/>
    <s v="Additional PO (SI/VO)"/>
    <s v="PENAMBAHAN KERJA-KERJA PENARIKAN FIBER 40M "/>
    <s v="TMone"/>
    <x v="4"/>
    <s v="MYGOV*NET2.0-KPM-PEJABAT PENDIDIKAN DAERAH KULAI(SDWAN OVER FTTH)-KLI"/>
    <e v="#N/A"/>
    <e v="#N/A"/>
    <m/>
    <d v="2023-07-15T00:00:00"/>
    <s v="KLI"/>
    <s v="Network Contractor"/>
    <m/>
    <m/>
    <m/>
    <n v="3400038640"/>
    <m/>
    <s v="[{&quot;name&quot;:&quot;SI MYGOV FDP MYGOV PEJ PENDIDIKAN DAERAH KULA_Siti Nur Atiqah Bint.pdf&quot;,&quot;link&quot;:&quot;https://tm365-my.sharepoint.com/personal/badruznasrin_basri_tm_com_my/Documents/Apps/Microsoft%20Forms/Request%20New%20PR/Question%202/SI%20MYGOV%20FDP%20MYGOV%20PEJ%20PENDIDIKAN%20DAERAH%20KULA_Siti%20Nur%20Atiqah%20Bint.pdf&quot;,&quot;id&quot;:&quot;01KO5DXPQCACXIFEQ2CRDZ7KEJAXNDT7IM&quot;,&quot;type&quot;:null,&quot;size&quot;:2632859,&quot;referenceId&quot;:&quot;01KO5DXPXUPARRCS6LWRBYBWTUUM5DK5ER&quot;,&quot;driveId&quot;:&quot;b!GENIO6DB3UWzdulNK6evrT-LvdyhA0VIokS4fxAfqZJ9NS0deS_ETJs3VRRJUVZM&quot;,&quot;status&quot;:1,&quot;uploadSessionUrl&quot;:null}]"/>
    <m/>
    <m/>
    <m/>
    <m/>
    <m/>
    <m/>
    <m/>
    <m/>
    <m/>
    <m/>
    <m/>
    <m/>
    <m/>
    <m/>
  </r>
  <r>
    <n v="1487"/>
    <s v="Yuhaniz Binti Baidzawi"/>
    <s v="11.0 PO Issued"/>
    <d v="2023-09-28T00:00:00"/>
    <s v="PO 4902151497"/>
    <n v="4902151497"/>
    <s v="PRK"/>
    <m/>
    <s v="NRC2300112"/>
    <m/>
    <s v="TMNA/232578"/>
    <m/>
    <s v="PAC2311769"/>
    <m/>
    <s v="PRK-BNS-0338-TP"/>
    <m/>
    <m/>
    <n v="0"/>
    <s v="PO Issued"/>
    <e v="#REF!"/>
    <x v="0"/>
    <s v="CPPM-PR"/>
    <n v="737"/>
    <s v="CPQ 567 TMONE"/>
    <s v="P1"/>
    <m/>
    <d v="2023-09-27T00:00:00"/>
    <s v="shazwany.abdul@tm.com.my"/>
    <n v="101091"/>
    <n v="30123.46"/>
    <s v="First PO"/>
    <m/>
    <s v="TMone"/>
    <x v="1"/>
    <s v="NRC FTTH (ADD_BF) SRP_C006 FELCRA LADANG SEBERANG PERAK 12"/>
    <e v="#N/A"/>
    <e v="#N/A"/>
    <m/>
    <d v="2023-09-29T00:00:00"/>
    <s v="SRP"/>
    <s v="Network Contractor"/>
    <m/>
    <m/>
    <m/>
    <n v="3400038975"/>
    <m/>
    <m/>
    <m/>
    <m/>
    <m/>
    <m/>
    <m/>
    <m/>
    <m/>
    <m/>
    <m/>
    <m/>
    <m/>
    <m/>
    <m/>
    <m/>
  </r>
  <r>
    <n v="1488"/>
    <s v="Mohd Shahfre Bin Sa'afie"/>
    <s v="11.0 PO Issued"/>
    <m/>
    <n v="4902154155"/>
    <s v="4902154155"/>
    <s v="Selangor Barat"/>
    <m/>
    <s v="RER2300011"/>
    <m/>
    <s v="TMCA/230811"/>
    <m/>
    <s v="PAC2304046"/>
    <m/>
    <s v="SB-SAK-0079-TP"/>
    <m/>
    <m/>
    <n v="0"/>
    <s v="PO Issued"/>
    <e v="#REF!"/>
    <x v="0"/>
    <s v="CPPM-PR"/>
    <n v="738"/>
    <m/>
    <m/>
    <m/>
    <d v="2023-09-27T00:00:00"/>
    <s v="faisal.nahrowi@tm.com.my"/>
    <n v="26073"/>
    <n v="9285"/>
    <s v="Additional PO (SI/VO)"/>
    <s v="No OFC 12C at ML "/>
    <s v="GNT"/>
    <x v="15"/>
    <s v="FOC BRA - RWO SIMPANG JLN BATAI LAUT"/>
    <e v="#N/A"/>
    <e v="#N/A"/>
    <m/>
    <d v="2023-10-30T00:00:00"/>
    <s v="BRA"/>
    <s v="Network Contractor"/>
    <m/>
    <m/>
    <m/>
    <n v="3400038791"/>
    <m/>
    <s v="[{&quot;name&quot;:&quot;VO BATAI LAUT FIBER_Mohd Faisal Bin Nahr.pdf&quot;,&quot;link&quot;:&quot;https://tm365-my.sharepoint.com/personal/badruznasrin_basri_tm_com_my/Documents/Apps/Microsoft%20Forms/Request%20New%20PR/Question%202/VO%20BATAI%20LAUT%20FIBER_Mohd%20Faisal%20Bin%20Nahr.pdf&quot;,&quot;id&quot;:&quot;01KO5DXPWOXPN4QJDYT5A24BE24D574RQG&quot;,&quot;type&quot;:null,&quot;size&quot;:97037,&quot;referenceId&quot;:&quot;01KO5DXPXUPARRCS6LWRBYBWTUUM5DK5ER&quot;,&quot;driveId&quot;:&quot;b!GENIO6DB3UWzdulNK6evrT-LvdyhA0VIokS4fxAfqZJ9NS0deS_ETJs3VRRJUVZM&quot;,&quot;status&quot;:1,&quot;uploadSessionUrl&quot;:null}]"/>
    <m/>
    <m/>
    <m/>
    <m/>
    <m/>
    <m/>
    <m/>
    <m/>
    <m/>
    <m/>
    <m/>
    <m/>
    <m/>
    <m/>
  </r>
  <r>
    <n v="1489"/>
    <m/>
    <s v="6.2 LOR Approved in Vprime"/>
    <m/>
    <s v=""/>
    <m/>
    <s v="Sarawak"/>
    <m/>
    <s v="SRR2202627"/>
    <m/>
    <s v="TMWA/230185"/>
    <m/>
    <s v="PAC2223320"/>
    <m/>
    <s v="KG/SB-SOL-0425-TP"/>
    <m/>
    <m/>
    <n v="0"/>
    <s v="LOR Issued"/>
    <e v="#REF!"/>
    <x v="0"/>
    <s v="CPPM-PR"/>
    <n v="739"/>
    <m/>
    <m/>
    <m/>
    <d v="2023-09-27T00:00:00"/>
    <s v="fathi.ramli@tm.com.my"/>
    <n v="30702"/>
    <n v="2128"/>
    <s v="Additional PO (SI/VO)"/>
    <s v="Penambahan demand (1 FDP) dari Section Consumer Sarawak"/>
    <s v="Unifi"/>
    <x v="5"/>
    <s v="SRR_FTTH(ADD)_PNN_C001M_ KAMPUNG QUOP DAYAK-JALAN KAMPUNG QUOP"/>
    <e v="#N/A"/>
    <e v="#N/A"/>
    <m/>
    <n v="45138"/>
    <s v="PNN"/>
    <s v="Network Contractor"/>
    <m/>
    <m/>
    <m/>
    <n v="3400039097"/>
    <m/>
    <s v="[{&quot;name&quot;:&quot;ABD PNN C001M KAMPUNG QUOP DAYAK TMWA230185 -_Fathi Bin Ramli.pdf&quot;,&quot;link&quot;:&quot;https://tm365-my.sharepoint.com/personal/badruznasrin_basri_tm_com_my/Documents/Apps/Microsoft%20Forms/Request%20New%20PR/Question%202/ABD%20PNN%20C001M%20KAMPUNG%20QUOP%20DAYAK%20TMWA230185%20-_Fathi%20Bin%20Ramli.pdf&quot;,&quot;id&quot;:&quot;01KO5DXPQGAH5Z6RI45FALCWDMOO3V5ZZE&quot;,&quot;type&quot;:null,&quot;size&quot;:23542706,&quot;referenceId&quot;:&quot;01KO5DXPXUPARRCS6LWRBYBWTUUM5DK5ER&quot;,&quot;driveId&quot;:&quot;b!GENIO6DB3UWzdulNK6evrT-LvdyhA0VIokS4fxAfqZJ9NS0deS_ETJs3VRRJUVZM&quot;,&quot;status&quot;:1,&quot;uploadSessionUrl&quot;:null}]"/>
    <m/>
    <m/>
    <m/>
    <m/>
    <m/>
    <m/>
    <m/>
    <m/>
    <m/>
    <m/>
    <m/>
    <m/>
    <m/>
    <m/>
  </r>
  <r>
    <n v="1490"/>
    <s v="Yuhaniz Binti Baidzawi"/>
    <s v="11.0 PO Issued"/>
    <d v="2023-10-05T00:00:00"/>
    <s v="NO BOQ IN VPRIME"/>
    <s v="4902154480"/>
    <s v="PRK"/>
    <m/>
    <s v="GOV2301865"/>
    <m/>
    <s v="TMNA/232595"/>
    <m/>
    <s v="PAC2311508"/>
    <m/>
    <s v="PRK-BNS-0336"/>
    <m/>
    <m/>
    <n v="0"/>
    <s v="PO Issued"/>
    <e v="#REF!"/>
    <x v="0"/>
    <s v="CPPM-PR"/>
    <n v="740"/>
    <m/>
    <m/>
    <m/>
    <d v="2023-09-27T00:00:00"/>
    <s v="syahrilhasan@tm.com.my"/>
    <n v="19170"/>
    <n v="2968"/>
    <s v="First PO"/>
    <m/>
    <s v="TMone"/>
    <x v="4"/>
    <s v="MYGOV*NET-KDN BAHAGIAN KAWALAN FILEM (BKF) PERAK (POINT OF CONSOLIDATION) (SDWAN OVER FTTH)-IP"/>
    <e v="#N/A"/>
    <e v="#N/A"/>
    <m/>
    <d v="2023-10-10T00:00:00"/>
    <s v="JLP"/>
    <s v="Network Contractor"/>
    <m/>
    <m/>
    <m/>
    <n v="3400038975"/>
    <m/>
    <m/>
    <m/>
    <m/>
    <m/>
    <m/>
    <m/>
    <m/>
    <m/>
    <m/>
    <m/>
    <m/>
    <m/>
    <m/>
    <m/>
    <m/>
  </r>
  <r>
    <n v="1491"/>
    <s v="Mohd Shahfre Bin Sa'afie"/>
    <s v="11.0 PO Issued"/>
    <m/>
    <n v="4902154173"/>
    <s v="4902154173"/>
    <s v="Selangor Barat"/>
    <m/>
    <s v="P1P2300103"/>
    <m/>
    <s v="TMCA/231757"/>
    <m/>
    <s v="PAC2309497"/>
    <m/>
    <s v="SB-ESB-0392-TP"/>
    <m/>
    <m/>
    <n v="0"/>
    <s v="PO Issued"/>
    <e v="#REF!"/>
    <x v="0"/>
    <s v="CPPM-PR"/>
    <n v="741"/>
    <m/>
    <m/>
    <m/>
    <d v="2023-09-27T00:00:00"/>
    <s v="atirah.razak@tm.com.my"/>
    <n v="9215"/>
    <n v="8282.7999999999993"/>
    <s v="Additional PO (SI/VO)"/>
    <s v="Change the micro trenching path and minor civil work (duct stuck)."/>
    <s v="TMG"/>
    <x v="14"/>
    <s v="WEBE CB0259 FOC JLT F38 (12C) MP AMBANG_x000a_"/>
    <e v="#N/A"/>
    <e v="#N/A"/>
    <m/>
    <n v="45122"/>
    <s v="JLT"/>
    <s v="OLT Contract"/>
    <s v="SB-ESB-0392-TP"/>
    <n v="3400038983"/>
    <m/>
    <m/>
    <m/>
    <s v="[{&quot;name&quot;:&quot;SITE INSTRUCTION - TMCA-231757_Siti Atirah Razak.pdf&quot;,&quot;link&quot;:&quot;https://tm365-my.sharepoint.com/personal/badruznasrin_basri_tm_com_my/Documents/Apps/Microsoft%20Forms/Request%20New%20PR/Question%202/SITE%20INSTRUCTION%20-%20TMCA-231757_Siti%20Atirah%20Razak.pdf&quot;,&quot;id&quot;:&quot;01KO5DXPSGZRBH2YWECBFJMD7B7Y4WYSW4&quot;,&quot;type&quot;:null,&quot;size&quot;:86363,&quot;referenceId&quot;:&quot;01KO5DXPXUPARRCS6LWRBYBWTUUM5DK5ER&quot;,&quot;driveId&quot;:&quot;b!GENIO6DB3UWzdulNK6evrT-LvdyhA0VIokS4fxAfqZJ9NS0deS_ETJs3VRRJUVZM&quot;,&quot;status&quot;:1,&quot;uploadSessionUrl&quot;:null}][{&quot;name&quot;:&quot;SITE INSTRUCTION - TMCA-231757_Siti Atirah Razak.pdf&quot;,&quot;link&quot;:&quot;https://tm365-my.sharepoint.com/personal/badruznasrin_basri_tm_com_my/Documents/Apps/Microsoft%20Forms/Request%20New%20PR/Question%203/SITE%20INSTRUCTION%20-%20TMCA-231757_Siti%20Atirah%20Razak.pdf&quot;,&quot;id&quot;:&quot;01KO5DXPT7O4VGVUFJRBGIDIGLIW54UFPK&quot;,&quot;type&quot;:null,&quot;size&quot;:86363,&quot;referenceId&quot;:&quot;01KO5DXPXGNA5SXMMJOFDI7X4DMR4B2UAT&quot;,&quot;driveId&quot;:&quot;b!GENIO6DB3UWzdulNK6evrT-LvdyhA0VIokS4fxAfqZJ9NS0deS_ETJs3VRRJUVZM&quot;,&quot;status&quot;:1,&quot;uploadSessionUrl&quot;:null}]"/>
    <m/>
    <m/>
    <m/>
    <m/>
    <m/>
    <m/>
    <m/>
    <m/>
    <m/>
    <m/>
    <m/>
    <m/>
    <m/>
    <m/>
  </r>
  <r>
    <n v="1492"/>
    <s v="Mohd Nurazam Bin Mazlan"/>
    <s v="10.0 Sent to CPA for PR Creation"/>
    <d v="2023-10-11T00:00:00"/>
    <s v="send to CPA to create PR/PO"/>
    <m/>
    <s v="PJ"/>
    <m/>
    <s v="QUA2200142"/>
    <m/>
    <s v="TMCA/224909"/>
    <m/>
    <s v="PAC2218722"/>
    <m/>
    <s v="PJ-TLC-0031"/>
    <m/>
    <m/>
    <n v="0"/>
    <s v="PR Creation"/>
    <e v="#REF!"/>
    <x v="0"/>
    <s v="CPPM-PR"/>
    <n v="742"/>
    <m/>
    <m/>
    <m/>
    <d v="2023-09-27T00:00:00"/>
    <s v="iqmal.madyusof@tm.com.my"/>
    <n v="181247"/>
    <n v="139093.26"/>
    <s v="Additional PO (SI/VO)"/>
    <s v="second PO for pulling cable &amp; migration works"/>
    <s v="GNT"/>
    <x v="9"/>
    <s v="QUALITY - FOC DAN CWS JALAN SUNGAI MERAB, KAJANG, SELANGOR"/>
    <e v="#N/A"/>
    <e v="#N/A"/>
    <m/>
    <d v="2023-10-30T00:00:00"/>
    <s v="KJ"/>
    <s v="Network Contractor"/>
    <m/>
    <m/>
    <m/>
    <n v="3400038944"/>
    <m/>
    <s v="https://tm365-my.sharepoint.com/personal/badruznasrin_basri_tm_com_my/Documents/Apps/Microsoft%20Forms/Request%20New%20PR/Question%202/BOQ%20FOC_Muhammad%20Iqmal%20Bin%20M.pdf&quot;,&quot;id&quot;:&quot;01KO5DXPXR3HLUXN6NKRDKOTNXJASBUJCG&quot;,&quot;type&quot;:null,&quot;size&quot;:145417,&quot;referenceId&quot;:&quot;01KO5DXPXUPARRCS6LWRBYBWTUUM5DK5ER&quot;,&quot;driveId&quot;:&quot;b!GENIO6DB3UWzdulNK6evrT-LvdyhA0VIokS4fxAfqZJ9NS0deS_ETJs3VRRJUVZM&quot;,&quot;status&quot;:1,&quot;uploadSessionUrl&quot;:null},{&quot;name&quot;:&quot;BOQ RECOVER CABLE_Muhammad Iqmal Bin M.pdf&quot;,&quot;link&quot;:&quot;https://tm365-my.sharepoint.com/personal/badruznasrin_basri_tm_com_my/Documents/Apps/Microsoft%20Forms/Request%20New%20PR/Question%202/BOQ%20RECOVER%20CABLE_Muhammad%20Iqmal%20Bin%20M.pdf&quot;,&quot;id&quot;:&quot;01KO5DXPXIOGBZNPHQXJHZ5AMXHCWJ3HDL&quot;,&quot;type&quot;:null,&quot;size&quot;:135201,&quot;referenceId&quot;:&quot;01KO5DXPXUPARRCS6LWRBYBWTUUM5DK5ER&quot;,&quot;driveId&quot;:&quot;b!GENIO6DB3UWzdulNK6evrT-LvdyhA0VIokS4fxAfqZJ9NS0deS_ETJs3VRRJUVZM&quot;,&quot;status&quot;:1,&quot;uploadSessionUrl&quot;"/>
    <m/>
    <m/>
    <m/>
    <m/>
    <m/>
    <m/>
    <m/>
    <m/>
    <m/>
    <m/>
    <m/>
    <m/>
    <m/>
    <m/>
  </r>
  <r>
    <n v="1493"/>
    <s v="Yuhaniz Binti Baidzawi"/>
    <s v="11.0 PO Issued"/>
    <d v="2023-09-28T00:00:00"/>
    <s v=""/>
    <s v="4902151783"/>
    <s v="PRK"/>
    <m/>
    <s v="NRC2300101"/>
    <m/>
    <s v="TMNA/232580"/>
    <m/>
    <s v="PAC2311154"/>
    <m/>
    <s v="PRK-OCK-0173-TP"/>
    <m/>
    <m/>
    <n v="0"/>
    <s v="PO Issued"/>
    <e v="#REF!"/>
    <x v="0"/>
    <s v="CPPM-PR"/>
    <n v="743"/>
    <m/>
    <m/>
    <m/>
    <d v="2023-09-27T00:00:00"/>
    <s v="shazwany.abdul@tm.com.my"/>
    <n v="57538"/>
    <n v="31469.8"/>
    <s v="First PO"/>
    <m/>
    <s v="TMone"/>
    <x v="1"/>
    <s v="NRC FTTH (ADD_BF) SRP_C006 KILANG PEMBENIHAN PADI FELCRA SEBERANG PERAK"/>
    <e v="#N/A"/>
    <e v="#N/A"/>
    <m/>
    <n v="45198"/>
    <s v="SRP"/>
    <s v="Network Contractor"/>
    <m/>
    <m/>
    <m/>
    <n v="3400038901"/>
    <m/>
    <m/>
    <m/>
    <m/>
    <m/>
    <m/>
    <m/>
    <m/>
    <m/>
    <m/>
    <m/>
    <m/>
    <m/>
    <m/>
    <m/>
    <m/>
  </r>
  <r>
    <n v="1494"/>
    <s v="Radeen Harris Bin Mohamad Zakaria"/>
    <s v="8.2 Queried - Pending TP Re-Submission"/>
    <d v="2023-09-28T00:00:00"/>
    <s v="11.10 PAC challenge region with RR"/>
    <m/>
    <s v="NS"/>
    <s v="CNFD"/>
    <s v="QUA2300004"/>
    <m/>
    <s v="TMSC/230037"/>
    <m/>
    <s v="PAC2302438"/>
    <m/>
    <s v="CNFD-KKS-0020-TP"/>
    <m/>
    <m/>
    <n v="0"/>
    <s v="Queried - Require More Information From NeC/AND"/>
    <e v="#REF!"/>
    <x v="0"/>
    <s v="CPPM-LOR"/>
    <n v="259"/>
    <m/>
    <m/>
    <m/>
    <d v="2023-09-27T00:00:00"/>
    <s v="shafizam.latif@tm.com.my"/>
    <m/>
    <m/>
    <m/>
    <m/>
    <s v="Internal GNT"/>
    <x v="9"/>
    <s v="CWS HDD 4W 70M WITH POLES GPRA KTM TN-KTA"/>
    <e v="#N/A"/>
    <e v="#N/A"/>
    <m/>
    <m/>
    <s v="TN"/>
    <m/>
    <m/>
    <m/>
    <m/>
    <n v="3400039002"/>
    <s v="RANGKAIAN SELATAN PADU SDN. BHD."/>
    <m/>
    <m/>
    <s v="Ts. Noor Fadlee Bin Muhammad Hairi"/>
    <s v="Ts. Noor Fadlee Bin Muhammad Hairi"/>
    <s v="[{&quot;name&quot;:&quot;PROJECT JUSTIFICATION GPRA CWS_HDD FOC RELOCA_Mohd Shafizam Bin Ab.pptx&quot;,&quot;link&quot;:&quot;https://tm365-my.sharepoint.com/personal/badruznasrin_basri_tm_com_my/_layouts/15/Doc.aspx?sourcedoc=%7B7512A836-CA6D-491C-A687-29A022AFC423%7D&amp;file=PROJECT%20JUSTIFICATION%20GPRA%20CWS_HDD%20FOC%20RELOCA_Mohd%20Shafizam%20Bin%20Ab.pptx&amp;action=edit&amp;mobileredirect=true&quot;,&quot;id&quot;:&quot;01KO5DXPRWVAJHK3OKDRE2NBZJUARK7RBD&quot;,&quot;type&quot;:null,&quot;size&quot;:5877847,&quot;referenceId&quot;:&quot;01KO5DXPWKQISBU2NA6ZBLWOJA7SI6KARL&quot;,&quot;driveId&quot;:&quot;b!GENIO6DB3UWzdulNK6evrT-LvdyhA0VIokS4fxAfqZJ9NS0deS_ETJs3VRRJUVZM&quot;,&quot;status&quot;:1,&quot;uploadSessionUrl&quot;:null}]"/>
    <s v="Got Preference"/>
    <s v="RANGKAIAN SELATAN PADU SDN. BHD."/>
    <s v="Kontraktor mempunyai kepakaran dalam kerja - kerja CWS/HDD "/>
    <n v="3400039002"/>
    <s v="MOTOBINA SDN. BHD"/>
    <n v="3400038912"/>
    <s v="KONSORTIUM KOVENREA SDN. BHD"/>
    <n v="3400039137"/>
    <m/>
    <m/>
  </r>
  <r>
    <n v="1495"/>
    <s v="Radeen Harris Bin Mohamad Zakaria"/>
    <s v="8.2 Queried - Pending TP Re-Submission"/>
    <d v="2023-09-28T00:00:00"/>
    <s v="11.10 PAC challenge region with RR"/>
    <m/>
    <s v="NS"/>
    <s v="CNFD"/>
    <s v="QUA2300004"/>
    <m/>
    <s v="TMSC/230053"/>
    <m/>
    <s v="PAC2302438"/>
    <m/>
    <s v="CNFD-KRS-0015-TP"/>
    <m/>
    <m/>
    <n v="0"/>
    <s v="Queried - Require More Information From NeC/AND"/>
    <e v="#REF!"/>
    <x v="0"/>
    <s v="CPPM-LOR"/>
    <n v="260"/>
    <m/>
    <m/>
    <m/>
    <d v="2023-09-27T00:00:00"/>
    <s v="shafizam.latif@tm.com.my"/>
    <m/>
    <m/>
    <m/>
    <m/>
    <s v="Internal GNT"/>
    <x v="9"/>
    <s v="FOC 192CX1 2KM KTA-TN GPRA TN-KTA"/>
    <e v="#N/A"/>
    <e v="#N/A"/>
    <m/>
    <m/>
    <s v="TN"/>
    <m/>
    <m/>
    <m/>
    <m/>
    <n v="3400038622"/>
    <s v="KRS TECHNOLOGY (M) SDN. BHD"/>
    <m/>
    <m/>
    <s v="Ts. Noor Fadlee Bin Muhammad Hairi "/>
    <s v="Norina Bt Mohd Shaharanee"/>
    <s v="[{&quot;name&quot;:&quot;BUDGET RELEASE PAPER GPRA RELOCATION MH TN_Ko_Mohd Shafizam Bin Ab.pptx&quot;,&quot;link&quot;:&quot;https://tm365-my.sharepoint.com/personal/badruznasrin_basri_tm_com_my/_layouts/15/Doc.aspx?sourcedoc=%7B8552797B-8CC8-4073-B6AA-AC6E4FEB59B3%7D&amp;file=BUDGET%20RELEASE%20PAPER%20GPRA%20RELOCATION%20MH%20TN_Ko_Mohd%20Shafizam%20Bin%20Ab.pptx&amp;action=edit&amp;mobileredirect=true&quot;,&quot;id&quot;:&quot;01KO5DXPT3PFJILSEMONALNKVMNZH6WWNT&quot;,&quot;type&quot;:null,&quot;size&quot;:4877785,&quot;referenceId&quot;:&quot;01KO5DXPWKQISBU2NA6ZBLWOJA7SI6KARL&quot;,&quot;driveId&quot;:&quot;b!GENIO6DB3UWzdulNK6evrT-LvdyhA0VIokS4fxAfqZJ9NS0deS_ETJs3VRRJUVZM&quot;,&quot;status&quot;:1,&quot;uploadSessionUrl&quot;:null}]"/>
    <s v="Got Preference"/>
    <s v="KRS TECHNOLOGY (M) SDN. BHD"/>
    <s v="Mempunyai kemahiran dalam kerja kabel melibatkan Junction Fiber "/>
    <n v="3400038622"/>
    <s v="EQUITY COMMUNICATION SDN BHD"/>
    <n v="3400038405"/>
    <s v="BLITZ RESOURCES SDN. BHD"/>
    <n v="3400038973"/>
    <m/>
    <m/>
  </r>
  <r>
    <n v="1496"/>
    <s v="Ahmad Idrus Bin Abdul Talib"/>
    <s v="11.0 PO Issued"/>
    <m/>
    <s v="4902151801"/>
    <m/>
    <s v="PJ"/>
    <m/>
    <s v="NRP2302826"/>
    <m/>
    <s v="TMCA/231924"/>
    <m/>
    <s v="PAC2310903"/>
    <m/>
    <s v="PJ-TKD-0482-TP"/>
    <m/>
    <m/>
    <n v="0"/>
    <s v="PO Issued"/>
    <e v="#REF!"/>
    <x v="0"/>
    <s v="CPPM-PR"/>
    <n v="744"/>
    <m/>
    <m/>
    <m/>
    <d v="2023-09-27T00:00:00"/>
    <s v="engkuintan@tm.com.my"/>
    <n v="20491"/>
    <n v="3000"/>
    <s v="First PO"/>
    <m/>
    <s v="TMone"/>
    <x v="1"/>
    <s v="NRP FOC SPUR TDI_F56-F57 (12C) AFFIN BANK BERHAD-DAMANSARA UPTOWN"/>
    <e v="#N/A"/>
    <e v="#N/A"/>
    <m/>
    <d v="2023-09-30T00:00:00"/>
    <s v="TDI"/>
    <s v="Network Contractor"/>
    <m/>
    <m/>
    <m/>
    <n v="3400039016"/>
    <m/>
    <m/>
    <m/>
    <m/>
    <m/>
    <m/>
    <m/>
    <m/>
    <m/>
    <m/>
    <m/>
    <m/>
    <m/>
    <m/>
    <m/>
    <m/>
  </r>
  <r>
    <n v="1497"/>
    <s v="Hazrin Bin Mohammad"/>
    <s v="7.0 Pending TP Submission"/>
    <m/>
    <s v="LOR Requested on 27/09/2023, Changed Contractor from KKRR to RAZTEL 4/10"/>
    <m/>
    <s v="Kedah/Perlis "/>
    <m/>
    <s v="RER2300161"/>
    <m/>
    <s v="RMNA/230014"/>
    <m/>
    <s v="PAC2312431"/>
    <m/>
    <s v="KD/PL-RAZ-0606-TP"/>
    <m/>
    <m/>
    <n v="0"/>
    <s v="Pending TP Submission"/>
    <e v="#REF!"/>
    <x v="0"/>
    <s v="CPPM-LOR"/>
    <n v="261"/>
    <m/>
    <m/>
    <m/>
    <d v="2023-09-27T00:00:00"/>
    <s v="azzim.saharin@tm.com.my"/>
    <m/>
    <m/>
    <m/>
    <m/>
    <s v="Internal GNT"/>
    <x v="13"/>
    <s v="RMK12 P/ALIH JKR FOC PKS C027 JLN KG SIREH -KG BELUKAR LUAS NAKA"/>
    <e v="#N/A"/>
    <e v="#N/A"/>
    <m/>
    <m/>
    <s v="PKS"/>
    <m/>
    <m/>
    <m/>
    <m/>
    <n v="3400038859"/>
    <s v="KONSORTIUM KONTRAKTOR RR KP SDN. BHD."/>
    <m/>
    <m/>
    <s v="Muhammad 'Azzim Bin Mohamed Saharin"/>
    <s v="Nazarudin Bin Long"/>
    <s v="[{&quot;name&quot;:&quot;Rerouting Kg Belukar Luas-For Budget Approval_Muhammad Azzim Bin M.pptx&quot;,&quot;link&quot;:&quot;https://tm365-my.sharepoint.com/personal/badruznasrin_basri_tm_com_my/_layouts/15/Doc.aspx?sourcedoc=%7B33A10B7B-8488-4539-B3A0-A7652EAE8AE1%7D&amp;file=Rerouting%20Kg%20Belukar%20Luas-For%20Budget%20Approval_Muhammad%20Azzim%20Bin%20M.pptx&amp;action=edit&amp;mobileredirect=true&quot;,&quot;id&quot;:&quot;01KO5DXPT3BOQTHCEEHFC3HIFHMUXK5CXB&quot;,&quot;type&quot;:null,&quot;size&quot;:4029426,&quot;referenceId&quot;:&quot;01KO5DXPWKQISBU2NA6ZBLWOJA7SI6KARL&quot;,&quot;driveId&quot;:&quot;b!GENIO6DB3UWzdulNK6evrT-LvdyhA0VIokS4fxAfqZJ9NS0deS_ETJs3VRRJUVZM&quot;,&quot;status&quot;:1,&quot;uploadSessionUrl&quot;:null}]"/>
    <s v="Got Preference"/>
    <s v="KONSORTIUM KONTRAKTOR RR KP SDN. BHD."/>
    <s v="Terdapat BAU &amp; Copper yang masih hidup.. Team KKRR mahir dengan copper cable"/>
    <n v="3400038859"/>
    <s v="PEARL NETWORK HOLDINGS SDN. BHD."/>
    <n v="3400039143"/>
    <s v="KONSORTIUM KONTRAKTOR RR KP SDN. BHD."/>
    <n v="3400038859"/>
    <m/>
    <m/>
  </r>
  <r>
    <n v="1498"/>
    <s v="Mohd Shahfre Bin Sa'afie"/>
    <s v="11.0 PO Issued"/>
    <m/>
    <n v="4902152910"/>
    <s v="4902152910"/>
    <s v="Selangor Barat"/>
    <m/>
    <s v="NRP2302800"/>
    <m/>
    <s v="TMCA/231885"/>
    <m/>
    <s v="PAC2310722"/>
    <m/>
    <s v="SB-AIM-0007-TP"/>
    <m/>
    <m/>
    <n v="0"/>
    <s v="PO Issued"/>
    <e v="#REF!"/>
    <x v="0"/>
    <s v="CPPM-PR"/>
    <n v="745"/>
    <m/>
    <m/>
    <m/>
    <d v="2023-09-27T00:00:00"/>
    <s v="atirah.razak@tm.com.my"/>
    <n v="9474"/>
    <n v="3139.38"/>
    <s v="Additional PO (SI/VO)"/>
    <s v="Plan asal guna 24c tapi kami kacup dari main joint 192c terpaksa tukar ke 48c untuk kegunaan next time di tempat itu"/>
    <s v="TMone"/>
    <x v="1"/>
    <s v="NRP BUK F34F35 LINDE NO.17 JLN ANGGERIK MOKARA 31/56, KOTA KEMUNING._x000a_"/>
    <e v="#N/A"/>
    <e v="#N/A"/>
    <m/>
    <d v="2023-08-10T00:00:00"/>
    <s v="BUK"/>
    <s v="Network Contractor"/>
    <m/>
    <m/>
    <m/>
    <n v="3400039198"/>
    <m/>
    <s v="[{&quot;name&quot;:&quot;SITE INSTRUCTION TMCA231885 NRP BUK F38F39 LI_Siti Atirah Razak.pdf&quot;,&quot;link&quot;:&quot;https://tm365-my.sharepoint.com/personal/badruznasrin_basri_tm_com_my/Documents/Apps/Microsoft%20Forms/Request%20New%20PR/Question%202/SITE%20INSTRUCTION%20TMCA231885%20NRP%20BUK%20F38F39%20LI_Siti%20Atirah%20Razak.pdf&quot;,&quot;id&quot;:&quot;01KO5DXPT4D23CZ2UHY5GLCB6LD26WO6FZ&quot;,&quot;type&quot;:null,&quot;size&quot;:369727,&quot;referenceId&quot;:&quot;01KO5DXPXUPARRCS6LWRBYBWTUUM5DK5ER&quot;,&quot;driveId&quot;:&quot;b!GENIO6DB3UWzdulNK6evrT-LvdyhA0VIokS4fxAfqZJ9NS0deS_ETJs3VRRJUVZM&quot;,&quot;status&quot;:1,&quot;uploadSessionUrl&quot;:null}]"/>
    <m/>
    <m/>
    <m/>
    <m/>
    <m/>
    <m/>
    <m/>
    <m/>
    <m/>
    <m/>
    <m/>
    <m/>
    <m/>
    <m/>
  </r>
  <r>
    <n v="1499"/>
    <s v="Nur Fauziah Binti Abdullah Shuhaimy"/>
    <s v="11.0 PO Issued"/>
    <d v="2023-09-27T00:00:00"/>
    <s v="6/10: PR crtd. 5/10: Submit PR. 4/10 - 2/10 : TP submission. 29/9: LOR approval. 27/9 : QC"/>
    <s v="4902154777"/>
    <s v="MK"/>
    <m/>
    <s v="GOV2301126"/>
    <m/>
    <s v="TMSA/232157"/>
    <m/>
    <s v="PAC2309281"/>
    <m/>
    <s v="MK-YNA-0119-TP"/>
    <m/>
    <m/>
    <n v="0"/>
    <s v="PO Issued"/>
    <e v="#REF!"/>
    <x v="0"/>
    <s v="CPPM-PR"/>
    <n v="746"/>
    <m/>
    <m/>
    <m/>
    <d v="2023-09-27T00:00:00"/>
    <s v="mahyuddin.saleh@tm.com.my"/>
    <n v="6159"/>
    <n v="4856"/>
    <s v="Additional PO (SI/VO)"/>
    <s v="Diversity cable"/>
    <s v="TMone"/>
    <x v="4"/>
    <s v="GOV NID/FOC (ADD) JN F15 KDN JABATAN PENDAFTARAN NEGARA BANDAR BARU JASIN_x000a_"/>
    <e v="#N/A"/>
    <e v="#N/A"/>
    <m/>
    <d v="2023-09-30T00:00:00"/>
    <s v="JN"/>
    <s v="Network Contractor"/>
    <m/>
    <m/>
    <m/>
    <n v="3400038846"/>
    <m/>
    <s v="[{&quot;name&quot;:&quot;BOQ JPN JASIN (2)_Mohd Mahyuddin Bin S.pdf&quot;,&quot;link&quot;:&quot;https://tm365-my.sharepoint.com/personal/badruznasrin_basri_tm_com_my/Documents/Apps/Microsoft%20Forms/Request%20New%20PR/Question%202/BOQ%20JPN%20JASIN%20(2)_Mohd%20Mahyuddin%20Bin%20S.pdf&quot;,&quot;id&quot;:&quot;01KO5DXPSREFLROWVNV5DKC3S4HUKVLNKY&quot;,&quot;type&quot;:null,&quot;size&quot;:596978,&quot;referenceId&quot;:&quot;01KO5DXPXUPARRCS6LWRBYBWTUUM5DK5ER&quot;,&quot;driveId&quot;:&quot;b!GENIO6DB3UWzdulNK6evrT-LvdyhA0VIokS4fxAfqZJ9NS0deS_ETJs3VRRJUVZM&quot;,&quot;status&quot;:1,&quot;uploadSessionUrl&quot;:null},{&quot;name&quot;:&quot;Std_Costing_AWP_FTTH_CNC-forCNC_V2-2_Mohd Mahyuddin Bin S.xlsx&quot;,&quot;link&quot;:&quot;https://tm365-my.sharepoint.com/personal/badruznasrin_basri_tm_com_my/_layouts/15/Doc.aspx?sourcedoc=%7B1707493F-6A47-432B-8687-ABA247C460E8%7D&amp;file=Std_Costing_AWP_FTTH_CNC-forCNC_V2-2_Mohd%20Mahyuddin%20Bin%20S.xlsx&amp;action=default&amp;mobileredirect=true&quot;,&quot;id&quot;:&quot;01KO5DXPR7JEDROR3KFNBYNB5LUJD4IYHI&quot;,&quot;type&quot;:null,&quot;size&quot;:227641,&quot;referenceId&quot;:&quot;01KO5DXPXUPARRCS6LWRBYBWTUUM5DK5ER&quot;,&quot;driveId&quot;:&quot;b!GENIO6DB3UWzdulNK6evrT-LvdyhA0VIokS4fxAfqZJ9NS0deS_ETJs3VRRJUVZM&quot;,&quot;status&quot;:1,&quot;uploadSessionUrl&quot;:null},{&quot;name&quot;:&quot;TP JPN JASIN_Mohd Mahyuddin Bin S.pptx&quot;,&quot;link&quot;:&quot;https://tm365-my.sharepoint.com/personal/badruznasrin_basri_tm_com_my/_layouts/15/Doc.aspx?sourcedoc=%7B3740BDC1-AFA3-4C5D-A010-8614AAEE291A%7D&amp;file=TP%20JPN%20JASIN_Mohd%20Mahyuddin%20Bin%20S.pptx&amp;action=edit&amp;mobileredirect=true&quot;,&quot;id&quot;:&quot;01KO5DXPWBXVADPI5PLVGKAEEGCSVO4KI2&quot;,&quot;type&quot;:null,&quot;size&quot;:11088334,&quot;referenceId&quot;:&quot;01KO5DXPXUPARRCS6LWRBYBWTUUM5DK5ER&quot;,&quot;driveId&quot;:&quot;b!GENIO6DB3UWzdulNK6evrT-LvdyhA0VIokS4fxAfqZJ9NS0deS_ETJs3VRRJUVZM&quot;,&quot;status&quot;:1,&quot;uploadSessionUrl&quot;:null}]"/>
    <m/>
    <m/>
    <m/>
    <m/>
    <m/>
    <m/>
    <m/>
    <m/>
    <m/>
    <m/>
    <m/>
    <m/>
    <m/>
    <m/>
  </r>
  <r>
    <n v="1500"/>
    <s v="Mohd Azrul Nizam Bin Aziz"/>
    <s v="11.0 PO Issued"/>
    <m/>
    <s v=""/>
    <s v="4902149561/4902152039"/>
    <s v="Kedah/Perlis"/>
    <m/>
    <s v="H5G2301015"/>
    <m/>
    <s v="TMNA/232347"/>
    <m/>
    <s v="PAC2311259"/>
    <m/>
    <s v="KD/PL-PTS-0048-TP"/>
    <m/>
    <m/>
    <n v="0"/>
    <s v="PO Issued"/>
    <e v="#REF!"/>
    <x v="0"/>
    <s v="CPPM-PR"/>
    <n v="747"/>
    <m/>
    <m/>
    <m/>
    <d v="2023-09-27T00:00:00"/>
    <s v="kanuar.nor@tm.com.my"/>
    <n v="32899"/>
    <n v="1598"/>
    <s v="Additional PO (SI/VO)"/>
    <s v="Additional work from 1st PO"/>
    <s v="TMG"/>
    <x v="0"/>
    <s v="H5G_FOC KX F09/13 12C CSR DKBLN0038_KUALA KETIL IND AREA_KX (DNB_HORIZON 5G)_x000a_"/>
    <e v="#N/A"/>
    <e v="#N/A"/>
    <m/>
    <d v="2023-10-15T00:00:00"/>
    <s v="KX"/>
    <s v="Network Contractor"/>
    <m/>
    <m/>
    <m/>
    <n v="3400038758"/>
    <m/>
    <s v="[{&quot;name&quot;:&quot;BOQ- TMNA 232347-PO2 H5G_FOC KX F09 13 12C CS_Khairul Anuar Bin Mo.pdf&quot;,&quot;link&quot;:&quot;https://tm365-my.sharepoint.com/personal/badruznasrin_basri_tm_com_my/Documents/Apps/Microsoft%20Forms/Request%20New%20PR/Question%202/BOQ-%20TMNA%20232347-PO2%20H5G_FOC%20KX%20F09%2013%2012C%20CS_Khairul%20Anuar%20Bin%20Mo.pdf&quot;,&quot;id&quot;:&quot;01KO5DXPQSACPV7GQZN5BYUNVZNXJ33IWI&quot;,&quot;type&quot;:null,&quot;size&quot;:428124,&quot;referenceId&quot;:&quot;01KO5DXPXUPARRCS6LWRBYBWTUUM5DK5ER&quot;,&quot;driveId&quot;:&quot;b!GENIO6DB3UWzdulNK6evrT-LvdyhA0VIokS4fxAfqZJ9NS0deS_ETJs3VRRJUVZM&quot;,&quot;status&quot;:1,&quot;uploadSessionUrl&quot;:null}]"/>
    <m/>
    <m/>
    <m/>
    <m/>
    <m/>
    <m/>
    <m/>
    <m/>
    <m/>
    <m/>
    <m/>
    <m/>
    <m/>
    <m/>
  </r>
  <r>
    <n v="1501"/>
    <s v="Suhanizar Bin Sekeri"/>
    <s v="11.0 PO Issued"/>
    <m/>
    <s v="4.10.23: Done issued PR to CPA, 9.10.23: Update PU, Done resubmit BOQ for PR"/>
    <s v="4902155626"/>
    <s v="Kedah/Perlis "/>
    <m/>
    <s v="RER2300096"/>
    <m/>
    <s v="RMNC/230013"/>
    <m/>
    <s v="PAC2312404"/>
    <m/>
    <s v="CNFD-EMP-0003-TP"/>
    <m/>
    <m/>
    <n v="0"/>
    <s v="PO Issued"/>
    <e v="#REF!"/>
    <x v="0"/>
    <s v="CPPM-LOR"/>
    <n v="262"/>
    <m/>
    <m/>
    <m/>
    <d v="2023-09-27T00:00:00"/>
    <s v="izaidi@tm.com.my"/>
    <m/>
    <m/>
    <m/>
    <m/>
    <s v="Internal GNT"/>
    <x v="13"/>
    <s v="RMK12 CWS K811 SIMPANG 3 NAGA LILIT"/>
    <e v="#N/A"/>
    <e v="#N/A"/>
    <m/>
    <m/>
    <s v="PX"/>
    <m/>
    <m/>
    <m/>
    <m/>
    <n v="3400038544"/>
    <s v="EMPIRE PROSPECT SDN. BHD"/>
    <m/>
    <m/>
    <s v="ZAIDI BIN ISHAK"/>
    <s v="Intan Nurul Ashikin Binti Ismail"/>
    <s v="[{&quot;name&quot;:&quot;Map RMNC230013_Zaidi Bin Ishak.JPG&quot;,&quot;link&quot;:&quot;https://tm365-my.sharepoint.com/personal/badruznasrin_basri_tm_com_my/Documents/Apps/Microsoft%20Forms/CPPM%20LOR%20%20Request%20for%20LOR%20for%20existing%20project/Question/Map%20RMNC230013_Zaidi%20Bin%20Ishak.JPG&quot;,&quot;id&quot;:&quot;01KO5DXPWKAWCNAFRV7JFLEC6QKPW42T56&quot;,&quot;type&quot;:null,&quot;size&quot;:58430,&quot;referenceId&quot;:&quot;01KO5DXPWKQISBU2NA6ZBLWOJA7SI6KARL&quot;,&quot;driveId&quot;:&quot;b!GENIO6DB3UWzdulNK6evrT-LvdyhA0VIokS4fxAfqZJ9NS0deS_ETJs3VRRJUVZM&quot;,&quot;status&quot;:1,&quot;uploadSessionUrl&quot;:null}]"/>
    <s v="Got Preference"/>
    <s v="EMPIRE PROSPECT SDN. BHD"/>
    <s v="Projek 200m dari projek ini juga diberi kpd Empire ,(TMNC/230061) Fiber yg sama utk pulling. HDD juga kepada Empire"/>
    <n v="3400038544"/>
    <s v="Srilcon (M) Sdn Bhd"/>
    <n v="3400038801"/>
    <s v="na"/>
    <s v="na"/>
    <m/>
    <m/>
  </r>
  <r>
    <n v="1502"/>
    <s v="Nur Fauziah Binti Abdullah Shuhaimy"/>
    <s v="11.0 PO Issued"/>
    <d v="2023-09-29T00:00:00"/>
    <s v="3/10 : PO Issued   | 2/10 : Proceed PR    |29/9: Tiada info SI dalam vp"/>
    <s v="4902153401"/>
    <s v="MK"/>
    <m/>
    <s v="SRR2102043"/>
    <m/>
    <s v="JMSA/220227"/>
    <m/>
    <s v="PAC2208529"/>
    <m/>
    <s v="MK-RSP-0246-TP"/>
    <m/>
    <m/>
    <n v="0"/>
    <s v="PO Issued"/>
    <e v="#REF!"/>
    <x v="0"/>
    <s v="CPPM-PR"/>
    <n v="748"/>
    <m/>
    <m/>
    <m/>
    <d v="2023-09-27T00:00:00"/>
    <s v="amirul.razak@tm.com.my"/>
    <n v="54944"/>
    <n v="5500"/>
    <s v="Additional PO (SI/VO)"/>
    <s v="Keperluan Traffic Management Plan bagi baki kerja-kerja FOC 384c sepanjang 3.8km daripada Taman Hilir Ujong Pasir ke TM Node Melaka (MC)"/>
    <s v="Unifi"/>
    <x v="5"/>
    <s v="SRR HSBB2 FOC MC F78/F79 (384C) MELAKA RAYA-JLN PARAMESWARA-JLN CHAN KOON CHENG"/>
    <e v="#N/A"/>
    <e v="#N/A"/>
    <m/>
    <d v="2023-11-30T00:00:00"/>
    <s v="MC"/>
    <s v="Network Contractor"/>
    <m/>
    <m/>
    <m/>
    <n v="3400039002"/>
    <m/>
    <s v="[{&quot;name&quot;:&quot;BQ RSP_Amirul Azim Bin Abd.pdf&quot;,&quot;link&quot;:&quot;https://tm365-my.sharepoint.com/personal/badruznasrin_basri_tm_com_my/Documents/Apps/Microsoft%20Forms/Request%20New%20PR/Question%202/BQ%20RSP_Amirul%20Azim%20Bin%20Abd.pdf&quot;,&quot;id&quot;:&quot;01KO5DXPQ44Y65WQVRVJFYZ5TYYBGC5S5X&quot;,&quot;type&quot;:null,&quot;size&quot;:153476,&quot;referenceId&quot;:&quot;01KO5DXPXUPARRCS6LWRBYBWTUUM5DK5ER&quot;,&quot;driveId&quot;:&quot;b!GENIO6DB3UWzdulNK6evrT-LvdyhA0VIokS4fxAfqZJ9NS0deS_ETJs3VRRJUVZM&quot;,&quot;status&quot;:1,&quot;uploadSessionUrl&quot;:null},{&quot;name&quot;:&quot;Quotation TMO Company Amal Zul Traffic Servic_Amirul Azim Bin Abd.pdf&quot;,&quot;link&quot;:&quot;https://tm365-my.sharepoint.com/personal/badruznasrin_basri_tm_com_my/Documents/Apps/Microsoft%20Forms/Request%20New%20PR/Question%202/Quotation%20TMO%20Company%20Amal%20Zul%20Traffic%20Servic_Amirul%20Azim%20Bin%20Abd.pdf&quot;,&quot;id&quot;:&quot;01KO5DXPV4GUJYUNTUJ5A2INSTYHUYDF2V&quot;,&quot;type&quot;:null,&quot;size&quot;:207088,&quot;referenceId&quot;:&quot;01KO5DXPXUPARRCS6LWRBYBWTUUM5DK5ER&quot;,&quot;driveId&quot;:&quot;b!GENIO6DB3UWzdulNK6evrT-LvdyhA0VIokS4fxAfqZJ9NS0deS_ETJs3VRRJUVZM&quot;,&quot;status&quot;:1,&quot;uploadSessionUrl&quot;:null},{&quot;name&quot;:&quot;TECHNICAL PROPOSAL FOR TMP_Amirul Azim Bin Abd.pptx&quot;,&quot;link&quot;:&quot;https://tm365-my.sharepoint.com/personal/badruznasrin_basri_tm_com_my/_layouts/15/Doc.aspx?sourcedoc=%7BE6750E0B-8742-4047-8F99-E8C9A7FCE86F%7D&amp;file=TECHNICAL%20PROPOSAL%20FOR%20TMP_Amirul%20Azim%20Bin%20Abd.pptx&amp;action=edit&amp;mobileredirect=true&quot;,&quot;id&quot;:&quot;01KO5DXPQLBZ26MQUHI5AI7GPIZGT7Z2DP&quot;,&quot;type&quot;:null,&quot;size&quot;:2516095,&quot;referenceId&quot;:&quot;01KO5DXPXUPARRCS6LWRBYBWTUUM5DK5ER&quot;,&quot;driveId&quot;:&quot;b!GENIO6DB3UWzdulNK6evrT-LvdyhA0VIokS4fxAfqZJ9NS0deS_ETJs3VRRJUVZM&quot;,&quot;status&quot;:1,&quot;uploadSessionUrl&quot;:null}]"/>
    <m/>
    <m/>
    <m/>
    <m/>
    <m/>
    <m/>
    <m/>
    <m/>
    <m/>
    <m/>
    <m/>
    <m/>
    <m/>
    <m/>
  </r>
  <r>
    <n v="1503"/>
    <s v="Nur Fauziah Binti Abdullah Shuhaimy"/>
    <s v="11.0 PO Issued"/>
    <m/>
    <s v="6/10: Submit PR. 5/10 : Revert TP  |4/10-1/10: TP submission. 29/9: LOR approval. QC c"/>
    <s v="4902154943"/>
    <s v="MK"/>
    <m/>
    <s v="GOV2300521"/>
    <m/>
    <s v="TMSA/232344"/>
    <m/>
    <s v="PAC2310226"/>
    <m/>
    <s v="MK-KKS-0339-TP"/>
    <m/>
    <m/>
    <n v="0"/>
    <s v="PO Issued"/>
    <e v="#REF!"/>
    <x v="0"/>
    <s v="CPPM-PR"/>
    <n v="749"/>
    <m/>
    <m/>
    <m/>
    <d v="2023-09-27T00:00:00"/>
    <s v="mahyuddin.saleh@tm.com.my"/>
    <n v="18118"/>
    <n v="2731.5"/>
    <s v="Additional PO (SI/VO)"/>
    <s v="Mygov diversify cable req "/>
    <s v="TMone"/>
    <x v="4"/>
    <s v="GOV NID/NID BBA F14/F15 JABATAN PENGANGKUTAN JALAN CAW JASIN, JLN BUNGA_x000a_RAYA, TMN JASIN BISTARI, JASIN"/>
    <e v="#N/A"/>
    <e v="#N/A"/>
    <m/>
    <d v="2023-09-30T00:00:00"/>
    <s v="BBA"/>
    <s v="Network Contractor"/>
    <m/>
    <m/>
    <m/>
    <n v="3400039137"/>
    <m/>
    <s v="[{&quot;name&quot;:&quot;SI JPJ JASIN_Mohd Mahyuddin Bin S.pdf&quot;,&quot;link&quot;:&quot;https://tm365-my.sharepoint.com/personal/badruznasrin_basri_tm_com_my/Documents/Apps/Microsoft%20Forms/Request%20New%20PR/Question%202/SI%20JPJ%20JASIN_Mohd%20Mahyuddin%20Bin%20S.pdf&quot;,&quot;id&quot;:&quot;01KO5DXPR2SOP3CUSMVRHLKM3HQHL53CMV&quot;,&quot;type&quot;:null,&quot;size&quot;:194230,&quot;referenceId&quot;:&quot;01KO5DXPXUPARRCS6LWRBYBWTUUM5DK5ER&quot;,&quot;driveId&quot;:&quot;b!GENIO6DB3UWzdulNK6evrT-LvdyhA0VIokS4fxAfqZJ9NS0deS_ETJs3VRRJUVZM&quot;,&quot;status&quot;:1,&quot;uploadSessionUrl&quot;:null},{&quot;name&quot;:&quot;Costing_Project_TMSA232344_JPJ JASIN_110923_Mohd Mahyuddin Bin S.xlsx&quot;,&quot;link&quot;:&quot;https://tm365-my.sharepoint.com/personal/badruznasrin_basri_tm_com_my/_layouts/15/Doc.aspx?sourcedoc=%7B673043B0-CB5E-40AD-AD58-EBF1EB800F60%7D&amp;file=Costing_Project_TMSA232344_JPJ%20JASIN_110923_Mohd%20Mahyuddin%20Bin%20S.xlsx&amp;action=default&amp;mobileredirect=true&quot;,&quot;id&quot;:&quot;01KO5DXPVQIMYGOXWLVVAK2WHL6HVYAD3A&quot;,&quot;type&quot;:null,&quot;size&quot;:227045,&quot;referenceId&quot;:&quot;01KO5DXPXUPARRCS6LWRBYBWTUUM5DK5ER&quot;,&quot;driveId&quot;:&quot;b!GENIO6DB3UWzdulNK6evrT-LvdyhA0VIokS4fxAfqZJ9NS0deS_ETJs3VRRJUVZM&quot;,&quot;status&quot;:1,&quot;uploadSessionUrl&quot;:null},{&quot;name&quot;:&quot;TP SI BBA F14_F15 JPJ JASIN BISTARI_Mohd Mahyuddin Bin S.pptx&quot;,&quot;link&quot;:&quot;https://tm365-my.sharepoint.com/personal/badruznasrin_basri_tm_com_my/_layouts/15/Doc.aspx?sourcedoc=%7B0490931B-16E1-4C6E-9F8A-09639CADF5A2%7D&amp;file=TP%20SI%20BBA%20F14_F15%20JPJ%20JASIN%20BISTARI_Mohd%20Mahyuddin%20Bin%20S.pptx&amp;action=edit&amp;mobileredirect=true&quot;,&quot;id&quot;:&quot;01KO5DXPQ3SOIAJYIWNZGJ7CQJMOOK35NC&quot;,&quot;type&quot;:null,&quot;size&quot;:2386043,&quot;referenceId&quot;:&quot;01KO5DXPXUPARRCS6LWRBYBWTUUM5DK5ER&quot;,&quot;driveId&quot;:&quot;b!GENIO6DB3UWzdulNK6evrT-LvdyhA0VIokS4fxAfqZJ9NS0deS_ETJs3VRRJUVZM&quot;,&quot;status&quot;:1,&quot;uploadSessionUrl&quot;:null}]"/>
    <m/>
    <m/>
    <m/>
    <m/>
    <m/>
    <m/>
    <m/>
    <m/>
    <m/>
    <m/>
    <m/>
    <m/>
    <m/>
    <m/>
  </r>
  <r>
    <n v="1504"/>
    <s v="Suhanizar Bin Sekeri"/>
    <s v="11.0 PO Issued"/>
    <m/>
    <s v="4.10.23: Done issued PR to CPA"/>
    <s v="4902153884"/>
    <s v="Kedah/Perlis "/>
    <m/>
    <s v="_x0009_RER2300096"/>
    <m/>
    <s v="RMNC/230014"/>
    <m/>
    <s v="PAC2312404"/>
    <m/>
    <s v="CNFD-EMP-0004-TP"/>
    <m/>
    <m/>
    <n v="0"/>
    <s v="PO Issued"/>
    <e v="#REF!"/>
    <x v="0"/>
    <s v="CPPM-LOR"/>
    <n v="263"/>
    <m/>
    <m/>
    <m/>
    <d v="2023-09-27T00:00:00"/>
    <s v="izaidi@tm.com.my"/>
    <m/>
    <m/>
    <m/>
    <m/>
    <s v="Internal GNT"/>
    <x v="13"/>
    <s v="RMK12 FOC K811 SIMPANG 3 NAGA LILIT"/>
    <e v="#N/A"/>
    <e v="#N/A"/>
    <m/>
    <m/>
    <s v="PX"/>
    <m/>
    <m/>
    <m/>
    <m/>
    <n v="3400038544"/>
    <s v="EMPIRE PROSPECT SDN. BHD."/>
    <m/>
    <m/>
    <s v="ZAIDI BIN ISHAK"/>
    <s v="Intan Nurul Ashikin Binti Ismail"/>
    <s v="[{&quot;name&quot;:&quot;MAP FOC Naga lilit_Zaidi Bin Ishak.JPG&quot;,&quot;link&quot;:&quot;https://tm365-my.sharepoint.com/personal/badruznasrin_basri_tm_com_my/Documents/Apps/Microsoft%20Forms/CPPM%20LOR%20%20Request%20for%20LOR%20for%20existing%20project/Question/MAP%20FOC%20Naga%20lilit_Zaidi%20Bin%20Ishak.JPG&quot;,&quot;id&quot;:&quot;01KO5DXPUC36X4D4BBWNBL444A2RG7THCI&quot;,&quot;type&quot;:null,&quot;size&quot;:46586,&quot;referenceId&quot;:&quot;01KO5DXPWKQISBU2NA6ZBLWOJA7SI6KARL&quot;,&quot;driveId&quot;:&quot;b!GENIO6DB3UWzdulNK6evrT-LvdyhA0VIokS4fxAfqZJ9NS0deS_ETJs3VRRJUVZM&quot;,&quot;status&quot;:1,&quot;uploadSessionUrl&quot;:null}]"/>
    <s v="Got Preference"/>
    <s v="EMPIRE PROSPECT SDN. BHD."/>
    <s v="Ongoing project iaitu TMNC/230061 juga ditawarkan kepada Empire. mudah utk pullling Fibre yg sama"/>
    <n v="3400038544"/>
    <s v="SRILCON (M) SDN BHD"/>
    <n v="3400038801"/>
    <s v="NA"/>
    <s v="NA"/>
    <m/>
    <m/>
  </r>
  <r>
    <n v="1505"/>
    <s v="Mohd Nasharulhisham Bin Mohd Nasir"/>
    <s v="11.0 PO Issued"/>
    <d v="2023-09-29T00:00:00"/>
    <n v="4902152054"/>
    <m/>
    <s v="Selangor Timur"/>
    <m/>
    <s v="NRP2303164"/>
    <m/>
    <s v="TMCA/232056"/>
    <m/>
    <s v="PAC2311872"/>
    <m/>
    <m/>
    <m/>
    <m/>
    <n v="0"/>
    <s v="PO Issued"/>
    <e v="#REF!"/>
    <x v="0"/>
    <s v="CPPM-PR"/>
    <n v="750"/>
    <s v="CPQ 567 TMONE"/>
    <s v="P1"/>
    <m/>
    <d v="2023-09-27T00:00:00"/>
    <s v="sazrilanwar@tm.com.my"/>
    <n v="87278"/>
    <n v="5033.3599999999997"/>
    <s v="First PO"/>
    <m/>
    <s v="TMone"/>
    <x v="1"/>
    <s v="NRP FOC F0X GENTING MALAYSIA BERHAD - GENTING DATA CENTRE (IPME) - GT"/>
    <e v="#N/A"/>
    <e v="#N/A"/>
    <m/>
    <d v="2023-10-24T00:00:00"/>
    <s v="GT"/>
    <s v="Other Contract"/>
    <m/>
    <n v="3400019031"/>
    <m/>
    <m/>
    <m/>
    <s v="[{&quot;name&quot;:&quot;Q20011729_TM (Soleh 25092023)_Sazril Anwar Bin Zul.pdf&quot;,&quot;link&quot;:&quot;https://tm365-my.sharepoint.com/personal/badruznasrin_basri_tm_com_my/Documents/Apps/Microsoft%20Forms/Request%20New%20PR/Question%203/Q20011729_TM%20(Soleh%2025092023)_Sazril%20Anwar%20Bin%20Zul.pdf&quot;,&quot;id&quot;:&quot;01KO5DXPSMWXXYB3L6KRBZUY5TWO2TYNMS&quot;,&quot;type&quot;:null,&quot;size&quot;:50659,&quot;referenceId&quot;:&quot;01KO5DXPXGNA5SXMMJOFDI7X4DMR4B2UAT&quot;,&quot;driveId&quot;:&quot;b!GENIO6DB3UWzdulNK6evrT-LvdyhA0VIokS4fxAfqZJ9NS0deS_ETJs3VRRJUVZM&quot;,&quot;status&quot;:1,&quot;uploadSessionUrl&quot;:null}]"/>
    <m/>
    <m/>
    <m/>
    <m/>
    <m/>
    <m/>
    <m/>
    <m/>
    <m/>
    <m/>
    <m/>
    <m/>
    <m/>
    <m/>
  </r>
  <r>
    <n v="1506"/>
    <s v="Mohd Nurazam Bin Mazlan"/>
    <s v="11.0 PO Issued"/>
    <m/>
    <n v="4902154738"/>
    <n v="4902154738"/>
    <s v="PJ"/>
    <m/>
    <s v="NRP2303135"/>
    <m/>
    <s v="TMCA/232025"/>
    <m/>
    <s v="PAC2311724"/>
    <m/>
    <s v="PJ-PCO-0933-TP"/>
    <m/>
    <m/>
    <n v="0"/>
    <s v="PO Issued"/>
    <e v="#REF!"/>
    <x v="0"/>
    <s v="CPPM-LOR"/>
    <n v="264"/>
    <m/>
    <m/>
    <m/>
    <d v="2023-09-27T00:00:00"/>
    <s v="faiez.matjusoh@tm.com.my"/>
    <m/>
    <m/>
    <m/>
    <m/>
    <s v="TMG"/>
    <x v="1"/>
    <s v="NRP FOC BGI F53 SPUR 12C (THRUE CORE) DENSO BANGI"/>
    <e v="#N/A"/>
    <e v="#N/A"/>
    <m/>
    <m/>
    <s v="BGI"/>
    <m/>
    <m/>
    <m/>
    <m/>
    <n v="3400038918"/>
    <s v="PCOM TECHNOLOGIES SDN. BHD."/>
    <m/>
    <m/>
    <s v="MOHD FAIEZ MAT JUSOH"/>
    <s v="Wan Ahmad Tasnim Bin Wan Ismail"/>
    <s v="[{&quot;name&quot;:&quot;denso malaysia_Mohd Faiez Mat Jusoh.JPG&quot;,&quot;link&quot;:&quot;https://tm365-my.sharepoint.com/personal/badruznasrin_basri_tm_com_my/Documents/Apps/Microsoft%20Forms/CPPM%20LOR%20%20Request%20for%20LOR%20for%20existing%20project/Question/denso%20malaysia_Mohd%20Faiez%20Mat%20Jusoh.JPG&quot;,&quot;id&quot;:&quot;01KO5DXPUH2TJWMDEVFVEL4XDFFITZQVP2&quot;,&quot;type&quot;:null,&quot;size&quot;:70567,&quot;referenceId&quot;:&quot;01KO5DXPWKQISBU2NA6ZBLWOJA7SI6KARL&quot;,&quot;driveId&quot;:&quot;b!GENIO6DB3UWzdulNK6evrT-LvdyhA0VIokS4fxAfqZJ9NS0deS_ETJs3VRRJUVZM&quot;,&quot;status&quot;:1,&quot;uploadSessionUrl&quot;:null}]"/>
    <s v="Got Preference"/>
    <s v="PCOM TECHNOLOGIES SDN. BHD."/>
    <s v="Perlukan kontraktor berpengalaman disebabkan denso mempunyai peraturan yang sangat ketat berkenaan isu2 oshe"/>
    <n v="3400038918"/>
    <s v=" KNL SYNERGY SDN. BHD."/>
    <n v="3400039183"/>
    <s v="BINTANG NETWORKS (M) SDN. BHD."/>
    <n v="3400039211"/>
    <m/>
    <n v="1003679292"/>
  </r>
  <r>
    <n v="1507"/>
    <s v="Ts. Khairul Amilin Bin Mohamed Yusof"/>
    <s v="11.0 PO Issued"/>
    <m/>
    <s v=""/>
    <n v="4902152063"/>
    <s v="Pulau Pinang"/>
    <m/>
    <s v="H5G2301065"/>
    <m/>
    <s v="TMNA/231332"/>
    <m/>
    <s v="PAC2311480"/>
    <m/>
    <s v="PG-ZTK-0167-TP"/>
    <m/>
    <m/>
    <n v="0"/>
    <s v="PO Issued"/>
    <e v="#REF!"/>
    <x v="0"/>
    <s v="CPPM-PR"/>
    <n v="751"/>
    <m/>
    <m/>
    <m/>
    <d v="2023-09-27T00:00:00"/>
    <s v="mohdfahmi.ishak@tm.com.my"/>
    <n v="14929"/>
    <n v="7844"/>
    <s v="Additional PO (SI/VO)"/>
    <s v="Pertambahan jarak disebabkan perubahan laluan kerana masalah ductway sangkut pada laluan asal."/>
    <s v="TMG"/>
    <x v="0"/>
    <s v="H5G_FOC GLR F37/F38 CSR DPTML0466_CANGKATMINDENJLN15_GLR_x000a_"/>
    <e v="#N/A"/>
    <e v="#N/A"/>
    <m/>
    <d v="2023-09-30T00:00:00"/>
    <s v="GLR"/>
    <s v="Network Contractor"/>
    <m/>
    <m/>
    <m/>
    <n v="3400039436"/>
    <m/>
    <s v="[{&quot;name&quot;:&quot;BOQ 2ND - H5G FOC GLR F37-F38 CSR DPTML0466 C_Mohd Fahmi Bin Ishak.pdf&quot;,&quot;link&quot;:&quot;https://tm365-my.sharepoint.com/personal/badruznasrin_basri_tm_com_my/Documents/Apps/Microsoft%20Forms/Request%20New%20PR/Question%202/BOQ%202ND%20-%20H5G%20FOC%20GLR%20F37-F38%20CSR%20DPTML0466%20C_Mohd%20Fahmi%20Bin%20Ishak.pdf&quot;,&quot;id&quot;:&quot;01KO5DXPT6RKK47MXIJNEZEMREXJLR3IQZ&quot;,&quot;type&quot;:null,&quot;size&quot;:1575888,&quot;referenceId&quot;:&quot;01KO5DXPXUPARRCS6LWRBYBWTUUM5DK5ER&quot;,&quot;driveId&quot;:&quot;b!GENIO6DB3UWzdulNK6evrT-LvdyhA0VIokS4fxAfqZJ9NS0deS_ETJs3VRRJUVZM&quot;,&quot;status&quot;:1,&quot;uploadSessionUrl&quot;:null},{&quot;name&quot;:&quot;SI -TMNA 231332 H5G_FOC GLR F37-F38 CSR DPTML_Mohd Fahmi Bin Ishak.pdf&quot;,&quot;link&quot;:&quot;https://tm365-my.sharepoint.com/personal/badruznasrin_basri_tm_com_my/Documents/Apps/Microsoft%20Forms/Request%20New%20PR/Question%202/SI%20-TMNA%20231332%20H5G_FOC%20GLR%20F37-F38%20CSR%20DPTML_Mohd%20Fahmi%20Bin%20Ishak.pdf&quot;,&quot;id&quot;:&quot;01KO5DXPVYNXSCDE56VNAKFKC2YPV3IBF7&quot;,&quot;type&quot;:null,&quot;size&quot;:1319392,&quot;referenceId&quot;:&quot;01KO5DXPXUPARRCS6LWRBYBWTUUM5DK5ER&quot;,&quot;driveId&quot;:&quot;b!GENIO6DB3UWzdulNK6evrT-LvdyhA0VIokS4fxAfqZJ9NS0deS_ETJs3VRRJUVZM&quot;,&quot;status&quot;:1,&quot;uploadSessionUrl&quot;:null},{&quot;name&quot;:&quot;TP DNB 5G PROJECT - H5G FOC GLR F37-F38 CSR D_Mohd Fahmi Bin Ishak.pptx&quot;,&quot;link&quot;:&quot;https://tm365-my.sharepoint.com/personal/badruznasrin_basri_tm_com_my/_layouts/15/Doc.aspx?sourcedoc=%7B8EE7E71D-FF16-4349-AD30-B327A1936D48%7D&amp;file=TP%20DNB%205G%20PROJECT%20-%20H5G%20FOC%20GLR%20F37-F38%20CSR%20D_Mohd%20Fahmi%20Bin%20Ishak.pptx&amp;action=edit&amp;mobileredirect=true&quot;,&quot;id&quot;:&quot;01KO5DXPQ547TY4FX7JFB22MFTE6QZG3KI&quot;,&quot;type&quot;:null,&quot;size&quot;:15187900,&quot;referenceId&quot;:&quot;01KO5DXPXUPARRCS6LWRBYBWTUUM5DK5ER&quot;,&quot;driveId&quot;:&quot;b!GENIO6DB3UWzdulNK6evrT-LvdyhA0VIokS4fxAfqZJ9NS0deS_ETJs3VRRJUVZM&quot;,&quot;status&quot;:1,&quot;uploadSessionUrl&quot;:null}]"/>
    <m/>
    <m/>
    <m/>
    <m/>
    <m/>
    <m/>
    <m/>
    <m/>
    <m/>
    <m/>
    <m/>
    <m/>
    <m/>
    <m/>
  </r>
  <r>
    <n v="1508"/>
    <s v="Mohd Azrul Nizam Bin Aziz"/>
    <s v="11.0 PO Issued"/>
    <m/>
    <s v=""/>
    <s v="4902150490/4902152246"/>
    <s v="Kedah/Perlis"/>
    <m/>
    <s v="H5G2301277"/>
    <m/>
    <s v="TMNA/232690"/>
    <m/>
    <s v="PAC2312247"/>
    <m/>
    <s v="KD/PL-RAZ-0603-TP"/>
    <m/>
    <m/>
    <n v="0"/>
    <s v="PO Issued"/>
    <e v="#REF!"/>
    <x v="0"/>
    <s v="CPPM-PR"/>
    <n v="752"/>
    <m/>
    <m/>
    <m/>
    <d v="2023-09-28T00:00:00"/>
    <s v="amirb@tm.com.my"/>
    <n v="4771"/>
    <n v="514.4"/>
    <s v="Additional PO (SI/VO)"/>
    <s v="EXTRA WORK - PROTECT MANHOLE"/>
    <s v="TMG"/>
    <x v="0"/>
    <s v=" H5G_FOC SP F57_F58 CSR DKKMD0249_BDRPUTERIJAYASUNGAIPETANI"/>
    <e v="#N/A"/>
    <e v="#N/A"/>
    <m/>
    <d v="2023-09-30T00:00:00"/>
    <s v="SP"/>
    <s v="Network Contractor"/>
    <m/>
    <m/>
    <m/>
    <n v="3400038882"/>
    <m/>
    <s v="[{&quot;name&quot;:&quot;2ND H5G_FOC SP F57_F58 CSR DKKMD0249_BDRPUTER_Amir Bohtar B Othman.pdf&quot;,&quot;link&quot;:&quot;https://tm365-my.sharepoint.com/personal/badruznasrin_basri_tm_com_my/Documents/Apps/Microsoft%20Forms/Request%20New%20PR/Question%202/2ND%20H5G_FOC%20SP%20F57_F58%20CSR%20DKKMD0249_BDRPUTER_Amir%20Bohtar%20B%20Othman.pdf&quot;,&quot;id&quot;:&quot;01KO5DXPTUKXBVPWPYIRBL2GRWICDOSQB2&quot;,&quot;type&quot;:null,&quot;size&quot;:35536,&quot;referenceId&quot;:&quot;01KO5DXPXUPARRCS6LWRBYBWTUUM5DK5ER&quot;,&quot;driveId&quot;:&quot;b!GENIO6DB3UWzdulNK6evrT-LvdyhA0VIokS4fxAfqZJ9NS0deS_ETJs3VRRJUVZM&quot;,&quot;status&quot;:1,&quot;uploadSessionUrl&quot;:null}]"/>
    <m/>
    <m/>
    <m/>
    <m/>
    <m/>
    <m/>
    <m/>
    <m/>
    <m/>
    <m/>
    <m/>
    <m/>
    <m/>
    <m/>
  </r>
  <r>
    <n v="1509"/>
    <s v="Ahmad Idrus Bin Abdul Talib"/>
    <s v="11.0 PO Issued"/>
    <m/>
    <s v="PO:4902152074"/>
    <m/>
    <s v="Kuala Lumpur"/>
    <m/>
    <s v="NRP2302131"/>
    <m/>
    <s v=" TMCA/231800"/>
    <m/>
    <s v="PAC2310036"/>
    <m/>
    <s v="KL-LIT-0090-TP"/>
    <m/>
    <m/>
    <n v="0"/>
    <s v="PO Issued"/>
    <e v="#REF!"/>
    <x v="0"/>
    <s v="CPPM-PR"/>
    <n v="753"/>
    <m/>
    <m/>
    <m/>
    <d v="2023-09-28T00:00:00"/>
    <s v="effendi@tm.com.my"/>
    <n v="14833"/>
    <n v="10754"/>
    <s v="Additional PO (SI/VO)"/>
    <s v="Add cost for 1 section to existing joint"/>
    <s v="TMG"/>
    <x v="1"/>
    <s v=" NRP FOC BIN F43/F44 384C BUKIT BINTANG FOR STARHILL GALLERY"/>
    <e v="#N/A"/>
    <e v="#N/A"/>
    <m/>
    <d v="2023-07-11T00:00:00"/>
    <s v="BIN"/>
    <s v="Network Contractor"/>
    <m/>
    <m/>
    <m/>
    <n v="3400038963"/>
    <s v="LITE KABEL"/>
    <s v="[{&quot;name&quot;:&quot;TMCA231800 NRP FOC BIN F43F44 384C BUKIT BINT_Shamsul Effendi Bin.xlsx&quot;,&quot;link&quot;:&quot;https://tm365-my.sharepoint.com/personal/badruznasrin_basri_tm_com_my/_layouts/15/Doc.aspx?sourcedoc=%7BA75DAEB2-78F4-45A5-9705-BEE52D0DFA0F%7D&amp;file=TMCA231800%20NRP%20FOC%20BIN%20F43F44%20384C%20BUKIT%20BINT_Shamsul%20Effendi%20Bin.xlsx&amp;action=default&amp;mobileredirect=true&quot;,&quot;id&quot;:&quot;01KO5DXPVSVZO2P5DYUVCZOBN64UWQ36QP&quot;,&quot;type&quot;:null,&quot;size&quot;:228809,&quot;referenceId&quot;:&quot;01KO5DXPXUPARRCS6LWRBYBWTUUM5DK5ER&quot;,&quot;driveId&quot;:&quot;b!GENIO6DB3UWzdulNK6evrT-LvdyhA0VIokS4fxAfqZJ9NS0deS_ETJs3VRRJUVZM&quot;,&quot;status&quot;:1,&quot;uploadSessionUrl&quot;:null}]"/>
    <m/>
    <m/>
    <m/>
    <m/>
    <m/>
    <m/>
    <m/>
    <m/>
    <m/>
    <m/>
    <m/>
    <m/>
    <m/>
    <m/>
  </r>
  <r>
    <n v="1510"/>
    <s v="Muhammad Hafizzuddin Bin Mohd Noor"/>
    <s v="12. Not Required PO / LOR"/>
    <m/>
    <s v="LOR not required- comfirmed by azmel JS. "/>
    <m/>
    <s v="Johor Selatan"/>
    <m/>
    <s v="NRP2302282"/>
    <m/>
    <s v="TMSA/232517"/>
    <m/>
    <s v="PAC2310877"/>
    <m/>
    <m/>
    <m/>
    <m/>
    <n v="0"/>
    <s v="PO Issued / Not Require LOR"/>
    <e v="#REF!"/>
    <x v="0"/>
    <s v="CPPM-LOR"/>
    <n v="265"/>
    <m/>
    <m/>
    <m/>
    <d v="2023-09-28T00:00:00"/>
    <s v="azmel.othman@tm.com.my"/>
    <m/>
    <m/>
    <m/>
    <m/>
    <s v="TMG"/>
    <x v="1"/>
    <s v="FOC &amp; NID SLA 99.0% PGD IPC_SGS - TAMAN PASIR PUTIH (WE) -NO. 8B, JALAN SAGAI 6, TAMAN PASIR PUTIH, 81700 PASIR GUDANG, JOHOR_x000a_"/>
    <e v="#N/A"/>
    <e v="#N/A"/>
    <m/>
    <m/>
    <s v="PGD"/>
    <m/>
    <m/>
    <m/>
    <m/>
    <s v="3400038744_x0009_"/>
    <s v="MUSTIKA TERATAI SDN. BHD."/>
    <m/>
    <m/>
    <s v="MOHD HAIREE BIN HASHIM"/>
    <s v="Muhamad Afiq Bin Hidir"/>
    <s v="[{&quot;name&quot;:&quot;TMSA232517 Mustika_Azmel Bin Othman.PNG&quot;,&quot;link&quot;:&quot;https://tm365-my.sharepoint.com/personal/badruznasrin_basri_tm_com_my/Documents/Apps/Microsoft%20Forms/CPPM%20LOR%20%20Request%20for%20LOR%20for%20existing%20project/Question/TMSA232517%20Mustika_Azmel%20Bin%20Othman.PNG&quot;,&quot;id&quot;:&quot;01KO5DXPU56TSU7YOGGJF3GU46QWFTQIUG&quot;,&quot;type&quot;:null,&quot;size&quot;:238906,&quot;referenceId&quot;:&quot;01KO5DXPWKQISBU2NA6ZBLWOJA7SI6KARL&quot;,&quot;driveId&quot;:&quot;b!GENIO6DB3UWzdulNK6evrT-LvdyhA0VIokS4fxAfqZJ9NS0deS_ETJs3VRRJUVZM&quot;,&quot;status&quot;:1,&quot;uploadSessionUrl&quot;:null}]"/>
    <s v="Got Preference"/>
    <s v="MUSTIKA TERATAI SDN. BHD."/>
    <s v="Letter of Request (LOR) - JS-MUS-0064-TP"/>
    <s v="3400038744_x0009_"/>
    <s v="MOTOBINA SDN. BHD."/>
    <s v="3400038912_x0009_"/>
    <s v="PCOM TECHNOLOGIES SDN. BHD."/>
    <s v="3400038920_x0009_"/>
    <m/>
    <m/>
  </r>
  <r>
    <n v="1511"/>
    <s v="Mohd Shahfre Bin Sa'afie"/>
    <s v="7.0 Pending TP Submission"/>
    <m/>
    <s v="LOR done"/>
    <m/>
    <s v="Selangor Barat"/>
    <m/>
    <s v="NRP2303189"/>
    <m/>
    <s v="TMCA/232081"/>
    <m/>
    <s v="PAC2311933"/>
    <m/>
    <s v="SB-MUT-0118-TP"/>
    <m/>
    <m/>
    <n v="0"/>
    <s v="Pending TP Submission"/>
    <e v="#REF!"/>
    <x v="0"/>
    <s v="CPPM-LOR"/>
    <n v="266"/>
    <m/>
    <m/>
    <m/>
    <d v="2023-09-28T00:00:00"/>
    <s v="azahaari.ansan@tm.com.my"/>
    <m/>
    <m/>
    <m/>
    <m/>
    <s v="TMone"/>
    <x v="1"/>
    <s v="NRP FTTH ADD SPK_C008 FOR JBPM_BALAI BOMBA SEPANG"/>
    <e v="#N/A"/>
    <e v="#N/A"/>
    <m/>
    <m/>
    <s v="SPK"/>
    <m/>
    <m/>
    <m/>
    <m/>
    <n v="3400039300"/>
    <s v="MUTANIC TECHNOLOGY SDN. BHD."/>
    <m/>
    <m/>
    <s v="Ts. Badruz Nasrin Bin Basri &lt;badruznasrin.basri@tm.com.my&gt;"/>
    <s v="Ts. Badruz Nasrin Bin Basri &lt;badruznasrin.basri@tm.com.my&gt;"/>
    <s v="[{&quot;name&quot;:&quot;JABATAN BOMBA SEPANG_Mohd Azahaari Bin Ab.JPG&quot;,&quot;link&quot;:&quot;https://tm365-my.sharepoint.com/personal/badruznasrin_basri_tm_com_my/Documents/Apps/Microsoft%20Forms/CPPM%20LOR%20%20Request%20for%20LOR%20for%20existing%20project/Question/JABATAN%20BOMBA%20SEPANG_Mohd%20Azahaari%20Bin%20Ab.JPG&quot;,&quot;id&quot;:&quot;01KO5DXPVVCXCRA244YVDZDS2Y44ZAIN46&quot;,&quot;type&quot;:null,&quot;size&quot;:133739,&quot;referenceId&quot;:&quot;01KO5DXPWKQISBU2NA6ZBLWOJA7SI6KARL&quot;,&quot;driveId&quot;:&quot;b!GENIO6DB3UWzdulNK6evrT-LvdyhA0VIokS4fxAfqZJ9NS0deS_ETJs3VRRJUVZM&quot;,&quot;status&quot;:1,&quot;uploadSessionUrl&quot;:null}]"/>
    <s v="Got Preference"/>
    <s v="MUTANIC TECHNOLOGY SDN. BHD."/>
    <s v="LOR SEBELUM NI SUDAH ADA TAPI CANCEL DUE TO MISSCOMM , SB-MUT-0111-TP"/>
    <n v="3400039300"/>
    <s v="MUTANIC TECHNOLOGY SDN. BHD."/>
    <n v="3400039300"/>
    <s v="NO"/>
    <s v="NO"/>
    <m/>
    <m/>
  </r>
  <r>
    <n v="1512"/>
    <s v="Mohd Shahfre Bin Sa'afie"/>
    <s v="12. Duplicate Request"/>
    <m/>
    <n v="4902154184"/>
    <s v="4902154184"/>
    <s v="Selangor Barat"/>
    <m/>
    <s v="NRC2300126"/>
    <m/>
    <s v="TMCA/231981"/>
    <m/>
    <s v="PAC2311453"/>
    <m/>
    <s v="SB-HAR-0447-TP"/>
    <m/>
    <m/>
    <n v="0"/>
    <s v="PO Issued"/>
    <e v="#REF!"/>
    <x v="0"/>
    <s v="CPPM-LOR"/>
    <n v="267"/>
    <s v="CPQ 567 TMONE"/>
    <s v="P1"/>
    <m/>
    <d v="2023-09-28T00:00:00"/>
    <s v="azahaari.ansan@tm.com.my"/>
    <m/>
    <m/>
    <m/>
    <m/>
    <s v="TMone"/>
    <x v="1"/>
    <s v="NRP CP FTTH SRG_C024_DP0060 UTK GERBANG ALAF RESTAURANTS - MCDONALD'S"/>
    <e v="#N/A"/>
    <e v="#N/A"/>
    <m/>
    <m/>
    <s v="SRG"/>
    <m/>
    <m/>
    <m/>
    <m/>
    <m/>
    <m/>
    <m/>
    <m/>
    <s v="Ts. Sayyid Sabiq Bin Mohd. Anuar &lt;sayyidsabiq@tm.com.my&gt;"/>
    <s v="Ts. Sayyid Sabiq Bin Mohd. Anuar &lt;sayyidsabiq@tm.com.my&gt;"/>
    <s v="[{&quot;name&quot;:&quot;GERBANG ALAF BR MCD_Mohd Azahaari Bin Ab.JPG&quot;,&quot;link&quot;:&quot;https://tm365-my.sharepoint.com/personal/badruznasrin_basri_tm_com_my/Documents/Apps/Microsoft%20Forms/CPPM%20LOR%20%20Request%20for%20LOR%20for%20existing%20project/Question/GERBANG%20ALAF%20BR%20MCD_Mohd%20Azahaari%20Bin%20Ab.JPG&quot;,&quot;id&quot;:&quot;01KO5DXPTX7N6GFO4WF5CJYWHZB5VXNK3T&quot;,&quot;type&quot;:null,&quot;size&quot;:108997,&quot;referenceId&quot;:&quot;01KO5DXPWKQISBU2NA6ZBLWOJA7SI6KARL&quot;,&quot;driveId&quot;:&quot;b!GENIO6DB3UWzdulNK6evrT-LvdyhA0VIokS4fxAfqZJ9NS0deS_ETJs3VRRJUVZM&quot;,&quot;status&quot;:1,&quot;uploadSessionUrl&quot;:null}]"/>
    <s v="No Preference"/>
    <m/>
    <m/>
    <m/>
    <m/>
    <m/>
    <m/>
    <m/>
    <m/>
    <m/>
  </r>
  <r>
    <n v="1513"/>
    <m/>
    <s v="1.2 New Request PR"/>
    <m/>
    <s v=""/>
    <m/>
    <s v="Sarawak"/>
    <m/>
    <s v="NRC2300098"/>
    <m/>
    <s v="TMWA/237281"/>
    <m/>
    <s v="PAC2311658"/>
    <m/>
    <m/>
    <m/>
    <m/>
    <n v="0"/>
    <e v="#N/A"/>
    <e v="#REF!"/>
    <x v="0"/>
    <s v="CPPM-LOR"/>
    <n v="268"/>
    <s v="CPQ 567 TMONE"/>
    <s v="P2"/>
    <m/>
    <d v="2023-09-28T00:00:00"/>
    <s v="BUNKATAN@TM.COM.MY"/>
    <m/>
    <m/>
    <m/>
    <m/>
    <s v="TMone"/>
    <x v="1"/>
    <s v="HSBB FTTH DSS (ADD) LG_C888 FOR UNIT KOMUNIKASI AWAM SARAWAK TKT 5 LIMBANG PLAZA, 98700 LIMBANG_x000a_"/>
    <e v="#N/A"/>
    <e v="#N/A"/>
    <m/>
    <m/>
    <s v="LG"/>
    <m/>
    <m/>
    <m/>
    <m/>
    <n v="3400039053"/>
    <s v="epsinar sdn bhd"/>
    <m/>
    <m/>
    <s v="bun  katan"/>
    <s v="khairunhafiz"/>
    <s v="[{&quot;name&quot;:&quot;Std_Costing_LG_C888 FOR UNIT KOMUNIKASI AWAM_Bun Katan Katan.xlsx&quot;,&quot;link&quot;:&quot;https://tm365-my.sharepoint.com/personal/badruznasrin_basri_tm_com_my/_layouts/15/Doc.aspx?sourcedoc=%7BC5919C43-89E5-4CFC-9EA1-45FC1CBD36B5%7D&amp;file=Std_Costing_LG_C888%20FOR%20UNIT%20KOMUNIKASI%20AWAM_Bun%20Katan%20Katan.xlsx&amp;action=default&amp;mobileredirect=true&quot;,&quot;id&quot;:&quot;01KO5DXPSDTSI4LZMJ7RGJ5IKF7QOL2NVV&quot;,&quot;type&quot;:null,&quot;size&quot;:221330,&quot;referenceId&quot;:&quot;01KO5DXPWKQISBU2NA6ZBLWOJA7SI6KARL&quot;,&quot;driveId&quot;:&quot;b!GENIO6DB3UWzdulNK6evrT-LvdyhA0VIokS4fxAfqZJ9NS0deS_ETJs3VRRJUVZM&quot;,&quot;status&quot;:1,&quot;uploadSessionUrl&quot;:null}]"/>
    <s v="Got Preference"/>
    <s v="epsinar sdn bhd"/>
    <s v="team available in limbang"/>
    <n v="3400039053"/>
    <s v="epsinar sdn bhd"/>
    <n v="3400039053"/>
    <s v="epsinar sdn bhd"/>
    <n v="3400039053"/>
    <m/>
    <m/>
  </r>
  <r>
    <n v="1514"/>
    <s v="Mohd Nasharulhisham Bin Mohd Nasir"/>
    <s v="11.0 PO Issued"/>
    <d v="2023-09-29T00:00:00"/>
    <s v="4902152026"/>
    <m/>
    <s v="Selangor Timur"/>
    <m/>
    <s v="NRC2300065"/>
    <m/>
    <s v="TMCA/231527"/>
    <m/>
    <s v="PAC2307907"/>
    <m/>
    <s v="ST-FAS-0038-TP"/>
    <m/>
    <m/>
    <n v="0"/>
    <s v="PO Issued"/>
    <e v="#REF!"/>
    <x v="0"/>
    <s v="CPPM-PR"/>
    <n v="754"/>
    <m/>
    <m/>
    <m/>
    <d v="2023-09-28T00:00:00"/>
    <s v="sazrilanwar@tm.com.my"/>
    <n v="7720"/>
    <n v="3962.54"/>
    <s v="Additional PO (SI/VO)"/>
    <s v="Additional work due site conditions."/>
    <s v="TMone"/>
    <x v="1"/>
    <s v="NRC FTTH KE_C088_DP008A PENGURUSAN AIR SELANGOR - LOJI KEPONG (UNIFI)-KE"/>
    <e v="#N/A"/>
    <e v="#N/A"/>
    <m/>
    <d v="2023-10-06T00:00:00"/>
    <s v="KE"/>
    <s v="Network Contractor"/>
    <m/>
    <m/>
    <m/>
    <n v="3400038556"/>
    <m/>
    <s v="[{&quot;name&quot;:&quot;BOQ TP -TMCA231527 LOJI KEPONG(UNIFI) -VO_Sazril Anwar Bin Zul.pdf&quot;,&quot;link&quot;:&quot;https://tm365-my.sharepoint.com/personal/badruznasrin_basri_tm_com_my/Documents/Apps/Microsoft%20Forms/Request%20New%20PR/Question%202/BOQ%20TP%20-TMCA231527%20LOJI%20KEPONG(UNIFI)%20-VO_Sazril%20Anwar%20Bin%20Zul.pdf&quot;,&quot;id&quot;:&quot;01KO5DXPXUR3I5EQYI4JDIWYD274MDIR4F&quot;,&quot;type&quot;:null,&quot;size&quot;:204420,&quot;referenceId&quot;:&quot;01KO5DXPXUPARRCS6LWRBYBWTUUM5DK5ER&quot;,&quot;driveId&quot;:&quot;b!GENIO6DB3UWzdulNK6evrT-LvdyhA0VIokS4fxAfqZJ9NS0deS_ETJs3VRRJUVZM&quot;,&quot;status&quot;:1,&quot;uploadSessionUrl&quot;:null}]"/>
    <m/>
    <m/>
    <m/>
    <m/>
    <m/>
    <m/>
    <m/>
    <m/>
    <m/>
    <m/>
    <m/>
    <m/>
    <m/>
    <m/>
  </r>
  <r>
    <n v="1515"/>
    <s v="Suhanizar Bin Sekeri"/>
    <s v="11.0 PO Issued"/>
    <m/>
    <s v="4.10.23: Done submit for PR/PO."/>
    <s v="4902154739"/>
    <s v="KEL"/>
    <m/>
    <s v="H5G2204417"/>
    <m/>
    <s v="TMEC/230204_x0009_"/>
    <m/>
    <s v="PAC2301604"/>
    <m/>
    <s v="CNFD-GET-0038-TP"/>
    <m/>
    <m/>
    <n v="0"/>
    <s v="PO Issued"/>
    <e v="#REF!"/>
    <x v="0"/>
    <s v="CPPM-PR"/>
    <n v="755"/>
    <m/>
    <m/>
    <m/>
    <d v="2023-09-28T00:00:00"/>
    <s v="nazman.zaiyadi@tm.com.my"/>
    <n v="49017.440000000002"/>
    <n v="20839.900000000001"/>
    <s v="Additional PO (SI/VO)"/>
    <s v="Repair civil element and road pavement on manhole located in main road along FOC BCK-MLR route"/>
    <s v="TMG"/>
    <x v="0"/>
    <s v="Penarikan junction FOC BCK-MLR 96C dari Node Bachok (BCK) ke Node Melor (MLR) untuk keperluan projek 5G"/>
    <e v="#N/A"/>
    <e v="#N/A"/>
    <m/>
    <d v="2023-12-30T00:00:00"/>
    <s v="BCK-MLR"/>
    <s v="Network Contractor"/>
    <m/>
    <m/>
    <m/>
    <n v="3400038885"/>
    <m/>
    <s v="[{&quot;name&quot;:&quot;BOQ SI TMEC230204 5G FOC BCK-MLR 96C SIGNED_Nazman Bin Zaiyadi.pdf&quot;,&quot;link&quot;:&quot;https://tm365-my.sharepoint.com/personal/badruznasrin_basri_tm_com_my/Documents/Apps/Microsoft%20Forms/Request%20New%20PR/Question%202/BOQ%20SI%20TMEC230204%205G%20FOC%20BCK-MLR%2096C%20SIGNED_Nazman%20Bin%20Zaiyadi.pdf&quot;,&quot;id&quot;:&quot;01KO5DXPWJOV5LFUXYUREYYUKYKGV7B7QB&quot;,&quot;type&quot;:null,&quot;size&quot;:380025,&quot;referenceId&quot;:&quot;01KO5DXPXUPARRCS6LWRBYBWTUUM5DK5ER&quot;,&quot;driveId&quot;:&quot;b!GENIO6DB3UWzdulNK6evrT-LvdyhA0VIokS4fxAfqZJ9NS0deS_ETJs3VRRJUVZM&quot;,&quot;status&quot;:1,&quot;uploadSessionUrl&quot;:null},{&quot;name&quot;:&quot;DUCT ROUTE 5G FOC BCK MLR SIGNED_Nazman Bin Zaiyadi.pdf&quot;,&quot;link&quot;:&quot;https://tm365-my.sharepoint.com/personal/badruznasrin_basri_tm_com_my/Documents/Apps/Microsoft%20Forms/Request%20New%20PR/Question%202/DUCT%20ROUTE%205G%20FOC%20BCK%20MLR%20SIGNED_Nazman%20Bin%20Zaiyadi.pdf&quot;,&quot;id&quot;:&quot;01KO5DXPWM4D3NUV7DKZBIXA7HHE2MBYL2&quot;,&quot;type&quot;:null,&quot;size&quot;:4172700,&quot;referenceId&quot;:&quot;01KO5DXPXUPARRCS6LWRBYBWTUUM5DK5ER&quot;,&quot;driveId&quot;:&quot;b!GENIO6DB3UWzdulNK6evrT-LvdyhA0VIokS4fxAfqZJ9NS0deS_ETJs3VRRJUVZM&quot;,&quot;status&quot;:1,&quot;uploadSessionUrl&quot;:null},{&quot;name&quot;:&quot;Std_Costing SI TMEC230204 5G FOC BCK-MLR 96C_Nazman Bin Zaiyadi.xlsx&quot;,&quot;link&quot;:&quot;https://tm365-my.sharepoint.com/personal/badruznasrin_basri_tm_com_my/_layouts/15/Doc.aspx?sourcedoc=%7B97403376-2A82-4DC5-8FBB-21C19C5EB4CF%7D&amp;file=Std_Costing%20SI%20TMEC230204%205G%20FOC%20BCK-MLR%2096C_Nazman%20Bin%20Zaiyadi.xlsx&amp;action=default&amp;mobileredirect=true&quot;,&quot;id&quot;:&quot;01KO5DXPTWGNAJPARKYVGY7OZBYGOF5NGP&quot;,&quot;type&quot;:null,&quot;size&quot;:409848,&quot;referenceId&quot;:&quot;01KO5DXPXUPARRCS6LWRBYBWTUUM5DK5ER&quot;,&quot;driveId&quot;:&quot;b!GENIO6DB3UWzdulNK6evrT-LvdyhA0VIokS4fxAfqZJ9NS0deS_ETJs3VRRJUVZM&quot;,&quot;status&quot;:1,&quot;uploadSessionUrl&quot;:null}]"/>
    <m/>
    <m/>
    <m/>
    <m/>
    <m/>
    <m/>
    <m/>
    <m/>
    <m/>
    <m/>
    <m/>
    <m/>
    <m/>
    <m/>
  </r>
  <r>
    <n v="1516"/>
    <s v="Ts. Khairul Amilin Bin Mohamed Yusof"/>
    <s v="11.0 PO Issued"/>
    <m/>
    <s v=""/>
    <n v="4902004938"/>
    <s v="Pulau Pinang"/>
    <m/>
    <s v="H5G2204849"/>
    <m/>
    <s v="TMNA/223839"/>
    <m/>
    <s v="PAC2219675"/>
    <m/>
    <s v="PG-JRU-0037-TP"/>
    <m/>
    <m/>
    <n v="0"/>
    <s v="PO Issued"/>
    <e v="#REF!"/>
    <x v="0"/>
    <s v="CPPM-PR"/>
    <n v="756"/>
    <m/>
    <m/>
    <m/>
    <d v="2023-09-28T00:00:00"/>
    <s v="ahmadfaizal.abdulhamid@tm.com.my"/>
    <n v="10629"/>
    <n v="1598"/>
    <s v="Additional PO (SI/VO)"/>
    <s v="internal wiring for 5G"/>
    <s v="TMG"/>
    <x v="0"/>
    <s v="H5G_FOC MGB F11/F12 CSR DPSPT0157_SMK TAMAN SEJAHTERA_x000a_"/>
    <e v="#N/A"/>
    <e v="#N/A"/>
    <m/>
    <d v="2023-09-28T00:00:00"/>
    <s v="MGB"/>
    <s v="Network Contractor"/>
    <m/>
    <m/>
    <m/>
    <n v="3400038597"/>
    <m/>
    <s v="[{&quot;name&quot;:&quot;ADD BOQ_SMK TMN SEJAHTERA_Ahmad Faizal Bin Abd.pdf&quot;,&quot;link&quot;:&quot;https://tm365-my.sharepoint.com/personal/badruznasrin_basri_tm_com_my/Documents/Apps/Microsoft%20Forms/Request%20New%20PR/Question%202/ADD%20BOQ_SMK%20TMN%20SEJAHTERA_Ahmad%20Faizal%20Bin%20Abd.pdf&quot;,&quot;id&quot;:&quot;01KO5DXPV4SGRS5IGGEBAKHLR6GDEMD6T6&quot;,&quot;type&quot;:null,&quot;size&quot;:1645303,&quot;referenceId&quot;:&quot;01KO5DXPXUPARRCS6LWRBYBWTUUM5DK5ER&quot;,&quot;driveId&quot;:&quot;b!GENIO6DB3UWzdulNK6evrT-LvdyhA0VIokS4fxAfqZJ9NS0deS_ETJs3VRRJUVZM&quot;,&quot;status&quot;:1,&quot;uploadSessionUrl&quot;:null}]"/>
    <m/>
    <m/>
    <m/>
    <m/>
    <m/>
    <m/>
    <m/>
    <m/>
    <m/>
    <m/>
    <m/>
    <m/>
    <m/>
    <m/>
  </r>
  <r>
    <n v="1517"/>
    <s v="Muhammad Hafizzuddin Bin Mohd Noor"/>
    <s v="8.3 Queried(other) Please fill in Remark"/>
    <d v="2023-10-01T00:00:00"/>
    <s v=""/>
    <m/>
    <s v="Johor Selatan"/>
    <m/>
    <s v="MYGOV*NET-MOT (JPJ)-AKADEMI JPJ WILAYAH SELATAN(IPME)-JB"/>
    <m/>
    <s v="TMSA/232627"/>
    <m/>
    <s v="PAC2307728"/>
    <m/>
    <s v="JS-KZK-0648-TP"/>
    <m/>
    <m/>
    <n v="0"/>
    <s v="Queried - Require More Information From NeC/AND"/>
    <e v="#REF!"/>
    <x v="0"/>
    <s v="CPPM-PR"/>
    <n v="757"/>
    <m/>
    <m/>
    <m/>
    <d v="2023-09-28T00:00:00"/>
    <s v="atiqah.kamis@tm.com.my"/>
    <n v="10743"/>
    <n v="7239.76"/>
    <s v="Additional PO (SI/VO)"/>
    <s v="KERJA-KERJA TAMBAHAN INTERTIE"/>
    <s v="TMone"/>
    <x v="4"/>
    <s v="MYGOV*NET-MOT (JPJ)-AKADEMI JPJ WILAYAH SELATAN(IPME)-JB"/>
    <e v="#N/A"/>
    <e v="#N/A"/>
    <m/>
    <d v="2023-08-15T00:00:00"/>
    <s v="JB"/>
    <s v="Network Contractor"/>
    <m/>
    <m/>
    <m/>
    <n v="3400039025"/>
    <m/>
    <s v="[{&quot;name&quot;:&quot;BOQ INTERTIE KANGKAR PULAI_Siti Nur Atiqah Bint.pdf&quot;,&quot;link&quot;:&quot;https://tm365-my.sharepoint.com/personal/badruznasrin_basri_tm_com_my/Documents/Apps/Microsoft%20Forms/Request%20New%20PR/Question%202/BOQ%20INTERTIE%20KANGKAR%20PULAI_Siti%20Nur%20Atiqah%20Bint.pdf&quot;,&quot;id&quot;:&quot;01KO5DXPXN2A2XQIYAANDYWLDJXRPHJ4C5&quot;,&quot;type&quot;:null,&quot;size&quot;:368577,&quot;referenceId&quot;:&quot;01KO5DXPXUPARRCS6LWRBYBWTUUM5DK5ER&quot;,&quot;driveId&quot;:&quot;b!GENIO6DB3UWzdulNK6evrT-LvdyhA0VIokS4fxAfqZJ9NS0deS_ETJs3VRRJUVZM&quot;,&quot;status&quot;:1,&quot;uploadSessionUrl&quot;:null}]"/>
    <m/>
    <m/>
    <m/>
    <m/>
    <m/>
    <m/>
    <m/>
    <m/>
    <m/>
    <m/>
    <m/>
    <m/>
    <m/>
    <m/>
  </r>
  <r>
    <n v="1518"/>
    <s v="Muhammad Hafizzuddin Bin Mohd Noor"/>
    <s v="11.0 PO Issued"/>
    <d v="2023-10-01T00:00:00"/>
    <s v=""/>
    <s v="4902150256"/>
    <s v="Johor Selatan"/>
    <m/>
    <s v="GOV2305297"/>
    <m/>
    <s v="TMSA/232561"/>
    <m/>
    <s v="PAC2310509"/>
    <m/>
    <s v="JS-KZK-0660-TP"/>
    <m/>
    <m/>
    <n v="0"/>
    <s v="PO Issued"/>
    <e v="#REF!"/>
    <x v="0"/>
    <s v="CPPM-PR"/>
    <n v="758"/>
    <m/>
    <m/>
    <m/>
    <d v="2023-09-28T00:00:00"/>
    <s v="atiqah.kamis@tm.com.my"/>
    <n v="8058"/>
    <n v="7239.76"/>
    <s v="Additional PO (SI/VO)"/>
    <s v="KERJA-KERJA INTERTIE"/>
    <s v="TMone"/>
    <x v="4"/>
    <s v="MYGOV*NET-KONSOLIDASI (JB BLOKB)-ARKIB NEGARA MALAYSIA CAWANGAN TERENGGANU(IPME)-JB"/>
    <e v="#N/A"/>
    <e v="#N/A"/>
    <m/>
    <d v="2023-08-15T00:00:00"/>
    <s v="JB"/>
    <s v="Network Contractor"/>
    <m/>
    <m/>
    <m/>
    <n v="3400039025"/>
    <m/>
    <s v="[{&quot;name&quot;:&quot;BOQ KELAPA SAWIT_Siti Nur Atiqah Bint.pdf&quot;,&quot;link&quot;:&quot;https://tm365-my.sharepoint.com/personal/badruznasrin_basri_tm_com_my/Documents/Apps/Microsoft%20Forms/Request%20New%20PR/Question%202/BOQ%20KELAPA%20SAWIT_Siti%20Nur%20Atiqah%20Bint.pdf&quot;,&quot;id&quot;:&quot;01KO5DXPXI7CNTXKRB4ZB2DW563YZC6WZC&quot;,&quot;type&quot;:null,&quot;size&quot;:243622,&quot;referenceId&quot;:&quot;01KO5DXPXUPARRCS6LWRBYBWTUUM5DK5ER&quot;,&quot;driveId&quot;:&quot;b!GENIO6DB3UWzdulNK6evrT-LvdyhA0VIokS4fxAfqZJ9NS0deS_ETJs3VRRJUVZM&quot;,&quot;status&quot;:1,&quot;uploadSessionUrl&quot;:null}]"/>
    <m/>
    <m/>
    <m/>
    <m/>
    <m/>
    <m/>
    <m/>
    <m/>
    <m/>
    <m/>
    <m/>
    <m/>
    <m/>
    <m/>
  </r>
  <r>
    <n v="1519"/>
    <s v="Ahmad Idrus Bin Abdul Talib"/>
    <s v="7.0 Pending TP Submission"/>
    <m/>
    <s v=""/>
    <m/>
    <s v="MSC"/>
    <m/>
    <s v="H5G2203165"/>
    <m/>
    <s v="TMCA/232170"/>
    <m/>
    <s v="PAC2312355"/>
    <m/>
    <s v="MSC-SET-0083-TP"/>
    <m/>
    <m/>
    <n v="0"/>
    <s v="Pending TP Submission"/>
    <e v="#REF!"/>
    <x v="0"/>
    <s v="CPPM-LOR"/>
    <n v="269"/>
    <m/>
    <m/>
    <m/>
    <d v="2023-09-28T00:00:00"/>
    <s v="mnorhisham@tm.com.my"/>
    <m/>
    <m/>
    <m/>
    <m/>
    <s v="TMG"/>
    <x v="0"/>
    <s v="DNB H5G CWS HDD DBPET1948 KOLEJ EMPAT BELAS UPM - SDG"/>
    <e v="#N/A"/>
    <e v="#N/A"/>
    <m/>
    <m/>
    <s v="SDG"/>
    <m/>
    <m/>
    <m/>
    <m/>
    <n v="3400038938"/>
    <s v="SETIA SEPAKAT COMMUNICATION (M)SDN. BHD."/>
    <m/>
    <m/>
    <s v="Wan Hakimi Bin Wan Hussin &lt;wanhakimi@tm.com.my&gt;"/>
    <s v="Abdul Hayyi Bin Mukhtar &lt;abdulhayyi.mokhtar@tm.com.my&gt;"/>
    <s v="[{&quot;name&quot;:&quot;dbpet1948_Mohd Norhisham Bin I.JPG&quot;,&quot;link&quot;:&quot;https://tm365-my.sharepoint.com/personal/badruznasrin_basri_tm_com_my/Documents/Apps/Microsoft%20Forms/CPPM%20LOR%20%20Request%20for%20LOR%20for%20existing%20project/Question/dbpet1948_Mohd%20Norhisham%20Bin%20I.JPG&quot;,&quot;id&quot;:&quot;01KO5DXPWLFK4FLJ3RYNALD7746EA6UF4K&quot;,&quot;type&quot;:null,&quot;size&quot;:148806,&quot;referenceId&quot;:&quot;01KO5DXPWKQISBU2NA6ZBLWOJA7SI6KARL&quot;,&quot;driveId&quot;:&quot;b!GENIO6DB3UWzdulNK6evrT-LvdyhA0VIokS4fxAfqZJ9NS0deS_ETJs3VRRJUVZM&quot;,&quot;status&quot;:1,&quot;uploadSessionUrl&quot;:null}]"/>
    <s v="Got Preference"/>
    <s v="SETIA SEPAKAT COMMUNICATION (M)SDN. BHD."/>
    <s v="based on latest MPD report &amp; competency on civil work"/>
    <n v="3400038938"/>
    <s v="MONT GLOBAL SDN. BHD."/>
    <n v="3400038740"/>
    <s v="KOMASI ENGINEERING SDN. BHD."/>
    <n v="3400038889"/>
    <m/>
    <m/>
  </r>
  <r>
    <n v="1520"/>
    <s v="Ahmad Idrus Bin Abdul Talib"/>
    <s v="7.0 Pending TP Submission"/>
    <m/>
    <s v=""/>
    <m/>
    <s v="MSC"/>
    <m/>
    <s v="H5G2200407"/>
    <m/>
    <s v="TMCA/232167"/>
    <m/>
    <s v="PAC2312356"/>
    <m/>
    <s v="MSC-SET-0084-TP"/>
    <m/>
    <m/>
    <n v="0"/>
    <s v="Pending TP Submission"/>
    <e v="#REF!"/>
    <x v="0"/>
    <s v="CPPM-LOR"/>
    <n v="270"/>
    <m/>
    <m/>
    <m/>
    <d v="2023-09-28T00:00:00"/>
    <s v="mnorhisham@tm.com.my"/>
    <m/>
    <m/>
    <m/>
    <m/>
    <s v="TMG"/>
    <x v="0"/>
    <s v="DNB H5G CWS-DBSEP1942_FAKULTIPERTANIAN - SDG"/>
    <e v="#N/A"/>
    <e v="#N/A"/>
    <m/>
    <m/>
    <s v="SDG"/>
    <m/>
    <m/>
    <m/>
    <m/>
    <n v="3400038938"/>
    <s v="SETIA SEPAKAT COMMUNICATION (M)SDN. BHD."/>
    <m/>
    <m/>
    <s v="Wan Hakimi Bin Wan Hussin &lt;wanhakimi@tm.com.my&gt;"/>
    <s v="Abdul Hayyi Bin Mukhtar &lt;abdulhayyi.mokhtar@tm.com.my&gt;"/>
    <s v="[{&quot;name&quot;:&quot;DBSEP1942_Mohd Norhisham Bin I.JPG&quot;,&quot;link&quot;:&quot;https://tm365-my.sharepoint.com/personal/badruznasrin_basri_tm_com_my/Documents/Apps/Microsoft%20Forms/CPPM%20LOR%20%20Request%20for%20LOR%20for%20existing%20project/Question/DBSEP1942_Mohd%20Norhisham%20Bin%20I.JPG&quot;,&quot;id&quot;:&quot;01KO5DXPWEZQM2DJCQVFDZOQDSAABO45X7&quot;,&quot;type&quot;:null,&quot;size&quot;:121177,&quot;referenceId&quot;:&quot;01KO5DXPWKQISBU2NA6ZBLWOJA7SI6KARL&quot;,&quot;driveId&quot;:&quot;b!GENIO6DB3UWzdulNK6evrT-LvdyhA0VIokS4fxAfqZJ9NS0deS_ETJs3VRRJUVZM&quot;,&quot;status&quot;:1,&quot;uploadSessionUrl&quot;:null}]"/>
    <s v="Got Preference"/>
    <s v="SETIA SEPAKAT COMMUNICATION (M)SDN. BHD."/>
    <s v="based on latest MPD report &amp; competency on civil work"/>
    <n v="3400038938"/>
    <s v="MONT GLOBAL SDN. BHD."/>
    <n v="3400038740"/>
    <s v="LITE KABEL SDN. BHD."/>
    <n v="3400038963"/>
    <m/>
    <m/>
  </r>
  <r>
    <n v="1521"/>
    <s v="Ahmad Idrus Bin Abdul Talib"/>
    <s v="10.0 Sent to CPA for PR Creation"/>
    <m/>
    <s v=""/>
    <m/>
    <s v="MSC"/>
    <m/>
    <s v="H5G2202265"/>
    <m/>
    <s v="TMCA/232169"/>
    <m/>
    <s v="PAC2312354"/>
    <m/>
    <s v="MSC-MON-0034-TP"/>
    <m/>
    <m/>
    <n v="0"/>
    <s v="PR Creation"/>
    <e v="#REF!"/>
    <x v="0"/>
    <s v="CPPM-LOR"/>
    <n v="271"/>
    <m/>
    <m/>
    <m/>
    <d v="2023-09-28T00:00:00"/>
    <s v="mnorhisham@tm.com.my"/>
    <m/>
    <m/>
    <m/>
    <m/>
    <s v="TMG"/>
    <x v="0"/>
    <s v="DNB H5G SPUR SDG F73-F74 DBPET1090 UPMFACULTYFST"/>
    <e v="#N/A"/>
    <e v="#N/A"/>
    <m/>
    <m/>
    <s v="SDG"/>
    <m/>
    <m/>
    <m/>
    <m/>
    <n v="3400038740"/>
    <s v="MONT GLOBAL SDN. BHD."/>
    <m/>
    <m/>
    <s v="Wan Hakimi Bin Wan Hussin &lt;wanhakimi@tm.com.my&gt;"/>
    <s v="Abdul Hayyi Bin Mukhtar &lt;abdulhayyi.mokhtar@tm.com.my&gt;"/>
    <s v="[{&quot;name&quot;:&quot;DBPET1090_Mohd Norhisham Bin I.JPG&quot;,&quot;link&quot;:&quot;https://tm365-my.sharepoint.com/personal/badruznasrin_basri_tm_com_my/Documents/Apps/Microsoft%20Forms/CPPM%20LOR%20%20Request%20for%20LOR%20for%20existing%20project/Question/DBPET1090_Mohd%20Norhisham%20Bin%20I.JPG&quot;,&quot;id&quot;:&quot;01KO5DXPTT4BT7VN2Y3NDIWFESR4KJZ72A&quot;,&quot;type&quot;:null,&quot;size&quot;:162046,&quot;referenceId&quot;:&quot;01KO5DXPWKQISBU2NA6ZBLWOJA7SI6KARL&quot;,&quot;driveId&quot;:&quot;b!GENIO6DB3UWzdulNK6evrT-LvdyhA0VIokS4fxAfqZJ9NS0deS_ETJs3VRRJUVZM&quot;,&quot;status&quot;:1,&quot;uploadSessionUrl&quot;:null}]"/>
    <s v="Got Preference"/>
    <s v="MONT GLOBAL SDN. BHD."/>
    <s v="based on latest MPD report"/>
    <n v="3400038740"/>
    <s v="WADAH SEJATI SDN. BHD."/>
    <n v="3400039428"/>
    <s v="LITE KABEL SDN. BHD."/>
    <n v="3400038963"/>
    <m/>
    <m/>
  </r>
  <r>
    <n v="1522"/>
    <s v="Ahmad Idrus Bin Abdul Talib"/>
    <s v="10.0 Sent to CPA for PR Creation"/>
    <m/>
    <s v=""/>
    <m/>
    <s v="MSC"/>
    <m/>
    <s v="H5G2200407"/>
    <m/>
    <s v="TMCA/232168"/>
    <m/>
    <s v="PAC2312357"/>
    <m/>
    <s v="MSC-MON-0033-TP"/>
    <m/>
    <m/>
    <n v="0"/>
    <s v="PR Creation"/>
    <e v="#REF!"/>
    <x v="0"/>
    <s v="CPPM-LOR"/>
    <n v="272"/>
    <m/>
    <m/>
    <m/>
    <d v="2023-09-28T00:00:00"/>
    <s v="mnorhisham@tm.com.my"/>
    <m/>
    <m/>
    <m/>
    <m/>
    <s v="TMG"/>
    <x v="0"/>
    <s v="DNB H5G SPUR SDG F73-F74 DBSEP1942_FAKULTIPERTANIAN - SDG"/>
    <e v="#N/A"/>
    <e v="#N/A"/>
    <m/>
    <m/>
    <s v="SDG"/>
    <m/>
    <m/>
    <m/>
    <m/>
    <n v="3400038740"/>
    <s v="MONT GLOBAL SDN. BHD."/>
    <m/>
    <m/>
    <s v="Wan Hakimi Bin Wan Hussin &lt;wanhakimi@tm.com.my&gt;"/>
    <s v="Abdul Hayyi Bin Mukhtar &lt;abdulhayyi.mokhtar@tm.com.my&gt;"/>
    <s v="[{&quot;name&quot;:&quot;DBSEP1942_Mohd Norhisham Bin I 1.JPG&quot;,&quot;link&quot;:&quot;https://tm365-my.sharepoint.com/personal/badruznasrin_basri_tm_com_my/Documents/Apps/Microsoft%20Forms/CPPM%20LOR%20%20Request%20for%20LOR%20for%20existing%20project/Question/DBSEP1942_Mohd%20Norhisham%20Bin%20I%201.JPG&quot;,&quot;id&quot;:&quot;01KO5DXPU3K6JUYXFN4NC2OBCCBHMNFL5W&quot;,&quot;type&quot;:null,&quot;size&quot;:121177,&quot;referenceId&quot;:&quot;01KO5DXPWKQISBU2NA6ZBLWOJA7SI6KARL&quot;,&quot;driveId&quot;:&quot;b!GENIO6DB3UWzdulNK6evrT-LvdyhA0VIokS4fxAfqZJ9NS0deS_ETJs3VRRJUVZM&quot;,&quot;status&quot;:1,&quot;uploadSessionUrl&quot;:null}]"/>
    <s v="Got Preference"/>
    <s v="MONT GLOBAL SDN. BHD."/>
    <s v="based on latest MPD report"/>
    <n v="3400038740"/>
    <s v="LITE KABEL SDN. BHD."/>
    <n v="3400038963"/>
    <s v="SETIA SEPAKAT COMMUNICATION (M)SDN. BHD."/>
    <n v="3400038938"/>
    <m/>
    <m/>
  </r>
  <r>
    <n v="1523"/>
    <s v="Ahmad Idrus Bin Abdul Talib"/>
    <s v="7.0 Pending TP Submission"/>
    <m/>
    <s v=""/>
    <m/>
    <s v="MSC"/>
    <m/>
    <s v="H5G2200313"/>
    <m/>
    <s v="TMCA/232164"/>
    <m/>
    <s v="PAC2312351"/>
    <m/>
    <s v="MSC-SET-0085-TP"/>
    <m/>
    <m/>
    <n v="0"/>
    <s v="Pending TP Submission"/>
    <e v="#REF!"/>
    <x v="0"/>
    <s v="CPPM-LOR"/>
    <n v="273"/>
    <m/>
    <m/>
    <m/>
    <d v="2023-09-28T00:00:00"/>
    <s v="mnorhisham@tm.com.my"/>
    <m/>
    <m/>
    <m/>
    <m/>
    <s v="TMG"/>
    <x v="0"/>
    <s v="DNB H5G CWS DBSEP1419 UPMSERDANG - SDG"/>
    <e v="#N/A"/>
    <e v="#N/A"/>
    <m/>
    <m/>
    <s v="SDG"/>
    <m/>
    <m/>
    <m/>
    <m/>
    <n v="3400038938"/>
    <s v="SETIA SEPAKAT COMMUNICATION (M)SDN. BHD."/>
    <m/>
    <m/>
    <s v="Wan Hakimi Bin Wan Hussin &lt;wanhakimi@tm.com.my&gt;"/>
    <s v="Abdul Hayyi Bin Mukhtar &lt;abdulhayyi.mokhtar@tm.com.my&gt;"/>
    <s v="[{&quot;name&quot;:&quot;DBSEP1419_Mohd Norhisham Bin I.JPG&quot;,&quot;link&quot;:&quot;https://tm365-my.sharepoint.com/personal/badruznasrin_basri_tm_com_my/Documents/Apps/Microsoft%20Forms/CPPM%20LOR%20%20Request%20for%20LOR%20for%20existing%20project/Question/DBSEP1419_Mohd%20Norhisham%20Bin%20I.JPG&quot;,&quot;id&quot;:&quot;01KO5DXPQ4ISW7G7E77JEIYMHO6HH2WOHK&quot;,&quot;type&quot;:null,&quot;size&quot;:94652,&quot;referenceId&quot;:&quot;01KO5DXPWKQISBU2NA6ZBLWOJA7SI6KARL&quot;,&quot;driveId&quot;:&quot;b!GENIO6DB3UWzdulNK6evrT-LvdyhA0VIokS4fxAfqZJ9NS0deS_ETJs3VRRJUVZM&quot;,&quot;status&quot;:1,&quot;uploadSessionUrl&quot;:null}]"/>
    <s v="Got Preference"/>
    <s v="SETIA SEPAKAT COMMUNICATION (M)SDN. BHD."/>
    <s v="Based on latest MPD report &amp; competency on civil work"/>
    <n v="3400038938"/>
    <s v="LITE KABEL SDN. BHD."/>
    <n v="3400038963"/>
    <s v="MONT GLOBAL SDN. BHD."/>
    <s v="MONT GLOBAL SDN. BHD."/>
    <m/>
    <m/>
  </r>
  <r>
    <n v="1524"/>
    <s v="Ahmad Idrus Bin Abdul Talib"/>
    <s v="10.0 Sent to CPA for PR Creation"/>
    <m/>
    <s v=""/>
    <m/>
    <s v="MSC"/>
    <m/>
    <s v="H5G2200313"/>
    <m/>
    <s v="TMCA/232165"/>
    <m/>
    <s v="PAC2312351"/>
    <m/>
    <s v="MSC-MON-0035-TP"/>
    <m/>
    <m/>
    <n v="0"/>
    <s v="PR Creation"/>
    <e v="#REF!"/>
    <x v="0"/>
    <s v="CPPM-LOR"/>
    <n v="274"/>
    <m/>
    <m/>
    <m/>
    <d v="2023-09-28T00:00:00"/>
    <s v="mnorhisham@tm.com.my"/>
    <m/>
    <m/>
    <m/>
    <m/>
    <s v="TMG"/>
    <x v="0"/>
    <s v="DNB H5G SPUR SDG F73-F74 DBPET1419 UPMSERDANG"/>
    <e v="#N/A"/>
    <e v="#N/A"/>
    <m/>
    <m/>
    <s v="SDG"/>
    <m/>
    <m/>
    <m/>
    <m/>
    <n v="3400038740"/>
    <s v="MONT GLOBAL SDN. BHD."/>
    <m/>
    <m/>
    <s v="Wan Hakimi Bin Wan Hussin &lt;wanhakimi@tm.com.my&gt;"/>
    <s v="Abdul Hayyi Bin Mukhtar &lt;abdulhayyi.mokhtar@tm.com.my&gt;"/>
    <s v="[{&quot;name&quot;:&quot;DBSEP1419_Mohd Norhisham Bin I 1.JPG&quot;,&quot;link&quot;:&quot;https://tm365-my.sharepoint.com/personal/badruznasrin_basri_tm_com_my/Documents/Apps/Microsoft%20Forms/CPPM%20LOR%20%20Request%20for%20LOR%20for%20existing%20project/Question/DBSEP1419_Mohd%20Norhisham%20Bin%20I%201.JPG&quot;,&quot;id&quot;:&quot;01KO5DXPSYV6L63EZNNVC25J62ZSQ73EPB&quot;,&quot;type&quot;:null,&quot;size&quot;:94652,&quot;referenceId&quot;:&quot;01KO5DXPWKQISBU2NA6ZBLWOJA7SI6KARL&quot;,&quot;driveId&quot;:&quot;b!GENIO6DB3UWzdulNK6evrT-LvdyhA0VIokS4fxAfqZJ9NS0deS_ETJs3VRRJUVZM&quot;,&quot;status&quot;:1,&quot;uploadSessionUrl&quot;:null}]"/>
    <s v="Got Preference"/>
    <s v="MONT GLOBAL SDN. BHD."/>
    <s v="based on latest MPD report"/>
    <n v="3400038740"/>
    <s v="SETIA SEPAKAT COMMUNICATION (M)SDN. BHD."/>
    <n v="3400038938"/>
    <s v="LITE KABEL SDN. BHD."/>
    <n v="3400038963"/>
    <m/>
    <m/>
  </r>
  <r>
    <n v="1525"/>
    <s v="Ahmad Idrus Bin Abdul Talib"/>
    <s v="7.0 Pending TP Submission"/>
    <m/>
    <s v=""/>
    <m/>
    <s v="MSC"/>
    <m/>
    <s v="H5G2201252"/>
    <m/>
    <s v="TMCA/232160"/>
    <m/>
    <s v="PAC2312337"/>
    <m/>
    <s v="MSC-SET-0086-TP"/>
    <m/>
    <m/>
    <n v="0"/>
    <s v="Pending TP Submission"/>
    <e v="#REF!"/>
    <x v="0"/>
    <s v="CPPM-LOR"/>
    <n v="275"/>
    <m/>
    <m/>
    <m/>
    <d v="2023-09-28T00:00:00"/>
    <s v="mnorhisham@tm.com.my"/>
    <m/>
    <m/>
    <m/>
    <m/>
    <s v="TMG"/>
    <x v="0"/>
    <s v="DNB H5G CWS DBSEP1436 PSRNGOLF-SDG"/>
    <e v="#N/A"/>
    <e v="#N/A"/>
    <m/>
    <m/>
    <s v="SDG"/>
    <m/>
    <m/>
    <m/>
    <m/>
    <n v="3400038938"/>
    <s v="SETIA SEPAKAT COMMUNICATION (M)SDN. BHD."/>
    <m/>
    <m/>
    <s v="Wan Hakimi Bin Wan Hussin &lt;wanhakimi@tm.com.my&gt;"/>
    <s v="Abdul Hayyi Bin Mukhtar &lt;abdulhayyi.mokhtar@tm.com.my&gt;"/>
    <s v="[{&quot;name&quot;:&quot;DBSEP1436_Mohd Norhisham Bin I.JPG&quot;,&quot;link&quot;:&quot;https://tm365-my.sharepoint.com/personal/badruznasrin_basri_tm_com_my/Documents/Apps/Microsoft%20Forms/CPPM%20LOR%20%20Request%20for%20LOR%20for%20existing%20project/Question/DBSEP1436_Mohd%20Norhisham%20Bin%20I.JPG&quot;,&quot;id&quot;:&quot;01KO5DXPSUB7NLY7HO5NCIKFHOXYDQXBE6&quot;,&quot;type&quot;:null,&quot;size&quot;:132128,&quot;referenceId&quot;:&quot;01KO5DXPWKQISBU2NA6ZBLWOJA7SI6KARL&quot;,&quot;driveId&quot;:&quot;b!GENIO6DB3UWzdulNK6evrT-LvdyhA0VIokS4fxAfqZJ9NS0deS_ETJs3VRRJUVZM&quot;,&quot;status&quot;:1,&quot;uploadSessionUrl&quot;:null}]"/>
    <s v="Got Preference"/>
    <s v="SETIA SEPAKAT COMMUNICATION (M)SDN. BHD."/>
    <s v="based on latest MPD report &amp; competency on ciivil work"/>
    <n v="3400038938"/>
    <s v="LITE KABEL SDN. BHD."/>
    <n v="3400038963"/>
    <s v="MONT GLOBAL SDN. BHD."/>
    <n v="3400038740"/>
    <m/>
    <m/>
  </r>
  <r>
    <n v="1526"/>
    <s v="Ahmad Idrus Bin Abdul Talib"/>
    <s v="7.0 Pending TP Submission"/>
    <m/>
    <s v=""/>
    <m/>
    <s v="MSC"/>
    <m/>
    <s v="H5G2203165"/>
    <m/>
    <s v="TMCA/232171"/>
    <m/>
    <s v="PAC2312355"/>
    <m/>
    <s v="MSC-WAD-0022-TP"/>
    <m/>
    <m/>
    <n v="0"/>
    <s v="Pending TP Submission"/>
    <e v="#REF!"/>
    <x v="0"/>
    <s v="CPPM-LOR"/>
    <n v="276"/>
    <m/>
    <m/>
    <m/>
    <d v="2023-09-28T00:00:00"/>
    <s v="mnorhisham@tm.com.my"/>
    <m/>
    <m/>
    <m/>
    <m/>
    <s v="TMG"/>
    <x v="0"/>
    <s v="DNB H5G SPUR SDG F73-F74 DBPET1948 KOLEJ EMPAT BELAS UPM"/>
    <e v="#N/A"/>
    <e v="#N/A"/>
    <m/>
    <m/>
    <s v="SDG"/>
    <m/>
    <m/>
    <m/>
    <m/>
    <n v="3400039428"/>
    <s v="WADAH SEJATI SDN. BHD."/>
    <m/>
    <m/>
    <s v="Wan Hakimi Bin Wan Hussin &lt;wanhakimi@tm.com.my&gt;"/>
    <s v="Abdul Hayyi Bin Mukhtar &lt;abdulhayyi.mokhtar@tm.com.my&gt;"/>
    <s v="[{&quot;name&quot;:&quot;dbpet1948_Mohd Norhisham Bin I 1.JPG&quot;,&quot;link&quot;:&quot;https://tm365-my.sharepoint.com/personal/badruznasrin_basri_tm_com_my/Documents/Apps/Microsoft%20Forms/CPPM%20LOR%20%20Request%20for%20LOR%20for%20existing%20project/Question/dbpet1948_Mohd%20Norhisham%20Bin%20I%201.JPG&quot;,&quot;id&quot;:&quot;01KO5DXPVUINCQWJOYPFD2HOXWE2TKC4DJ&quot;,&quot;type&quot;:null,&quot;size&quot;:148806,&quot;referenceId&quot;:&quot;01KO5DXPWKQISBU2NA6ZBLWOJA7SI6KARL&quot;,&quot;driveId&quot;:&quot;b!GENIO6DB3UWzdulNK6evrT-LvdyhA0VIokS4fxAfqZJ9NS0deS_ETJs3VRRJUVZM&quot;,&quot;status&quot;:1,&quot;uploadSessionUrl&quot;:null}]"/>
    <s v="Got Preference"/>
    <s v="WADAH SEJATI SDN. BHD."/>
    <s v="based on latest mpd report"/>
    <n v="3400039428"/>
    <s v="MONT GLOBAL SDN. BHD."/>
    <n v="3400038740"/>
    <s v="SETIA SEPAKAT COMMUNICATION (M)SDN. BHD."/>
    <n v="3400038938"/>
    <m/>
    <m/>
  </r>
  <r>
    <n v="1527"/>
    <s v="Ahmad Idrus Bin Abdul Talib"/>
    <s v="7.0 Pending TP Submission"/>
    <m/>
    <s v=""/>
    <m/>
    <s v="MSC"/>
    <m/>
    <s v="H5G2201383"/>
    <m/>
    <s v="TMCA/232162"/>
    <m/>
    <s v="PAC2312338"/>
    <m/>
    <s v="MSC-WAD-0023-TP"/>
    <m/>
    <m/>
    <n v="0"/>
    <s v="Pending TP Submission"/>
    <e v="#REF!"/>
    <x v="0"/>
    <s v="CPPM-LOR"/>
    <n v="277"/>
    <m/>
    <m/>
    <m/>
    <d v="2023-09-28T00:00:00"/>
    <s v="mnorhisham@tm.com.my"/>
    <m/>
    <m/>
    <m/>
    <m/>
    <s v="TMG"/>
    <x v="0"/>
    <s v="DNB H5G IW DBPET1420 UPMLABBLKC - SDG"/>
    <e v="#N/A"/>
    <e v="#N/A"/>
    <m/>
    <m/>
    <s v="SDG"/>
    <m/>
    <m/>
    <m/>
    <m/>
    <n v="3400039428"/>
    <s v="WADAH SEJATI SDN. BHD."/>
    <m/>
    <m/>
    <s v="Wan Hakimi Bin Wan Hussin &lt;wanhakimi@tm.com.my&gt;"/>
    <s v="Abdul Hayyi Bin Mukhtar &lt;abdulhayyi.mokhtar@tm.com.my&gt;"/>
    <s v="[{&quot;name&quot;:&quot;DBSEP1420_Mohd Norhisham Bin I.JPG&quot;,&quot;link&quot;:&quot;https://tm365-my.sharepoint.com/personal/badruznasrin_basri_tm_com_my/Documents/Apps/Microsoft%20Forms/CPPM%20LOR%20%20Request%20for%20LOR%20for%20existing%20project/Question/DBSEP1420_Mohd%20Norhisham%20Bin%20I.JPG&quot;,&quot;id&quot;:&quot;01KO5DXPTEN5PN6P5RBZDKBGKDTSHIZ5VT&quot;,&quot;type&quot;:null,&quot;size&quot;:78728,&quot;referenceId&quot;:&quot;01KO5DXPWKQISBU2NA6ZBLWOJA7SI6KARL&quot;,&quot;driveId&quot;:&quot;b!GENIO6DB3UWzdulNK6evrT-LvdyhA0VIokS4fxAfqZJ9NS0deS_ETJs3VRRJUVZM&quot;,&quot;status&quot;:1,&quot;uploadSessionUrl&quot;:null}]"/>
    <s v="Got Preference"/>
    <s v="WADAH SEJATI SDN. BHD."/>
    <s v="based on latest MPD report"/>
    <n v="3400039428"/>
    <s v="LITE KABEL SDN. BHD."/>
    <n v="3400038963"/>
    <s v="MONT GLOBAL SDN. BHD."/>
    <n v="3400038740"/>
    <m/>
    <m/>
  </r>
  <r>
    <n v="1528"/>
    <s v="Ahmad Idrus Bin Abdul Talib"/>
    <s v="7.0 Pending TP Submission"/>
    <m/>
    <s v=""/>
    <m/>
    <s v="MSC"/>
    <m/>
    <s v="H5G2200625"/>
    <m/>
    <s v="TMCA/232158"/>
    <m/>
    <s v="PAC2312336"/>
    <m/>
    <s v="MSC-WAD-0024-TP"/>
    <m/>
    <m/>
    <n v="0"/>
    <s v="Pending TP Submission"/>
    <e v="#REF!"/>
    <x v="0"/>
    <s v="CPPM-LOR"/>
    <n v="278"/>
    <m/>
    <m/>
    <m/>
    <d v="2023-09-28T00:00:00"/>
    <s v="mnorhisham@tm.com.my"/>
    <m/>
    <m/>
    <m/>
    <m/>
    <s v="TMG"/>
    <x v="0"/>
    <s v="DNB H5G IW DBPET1089 INSPEMUPM-SDG"/>
    <e v="#N/A"/>
    <e v="#N/A"/>
    <m/>
    <m/>
    <s v="SDG"/>
    <m/>
    <m/>
    <m/>
    <m/>
    <n v="3400039428"/>
    <s v="WADAH SEJATI SDN. BHD."/>
    <m/>
    <m/>
    <s v="Wan Hakimi Bin Wan Hussin &lt;wanhakimi@tm.com.my&gt;"/>
    <s v="Abdul Hayyi Bin Mukhtar &lt;abdulhayyi.mokhtar@tm.com.my&gt;"/>
    <s v="[{&quot;name&quot;:&quot;DBPET1089_Mohd Norhisham Bin I.JPG&quot;,&quot;link&quot;:&quot;https://tm365-my.sharepoint.com/personal/badruznasrin_basri_tm_com_my/Documents/Apps/Microsoft%20Forms/CPPM%20LOR%20%20Request%20for%20LOR%20for%20existing%20project/Question/DBPET1089_Mohd%20Norhisham%20Bin%20I.JPG&quot;,&quot;id&quot;:&quot;01KO5DXPWKOVMFBLXVGNGJGBDYV6AXKMHS&quot;,&quot;type&quot;:null,&quot;size&quot;:60762,&quot;referenceId&quot;:&quot;01KO5DXPWKQISBU2NA6ZBLWOJA7SI6KARL&quot;,&quot;driveId&quot;:&quot;b!GENIO6DB3UWzdulNK6evrT-LvdyhA0VIokS4fxAfqZJ9NS0deS_ETJs3VRRJUVZM&quot;,&quot;status&quot;:1,&quot;uploadSessionUrl&quot;:null}]"/>
    <s v="Got Preference"/>
    <s v="WADAH SEJATI SDN. BHD."/>
    <s v="based on latest MPD report"/>
    <n v="3400039428"/>
    <s v="LITE KABEL SDN. BHD."/>
    <n v="3400038963"/>
    <s v="MONT GLOBAL SDN. BHD."/>
    <n v="3400038740"/>
    <m/>
    <m/>
  </r>
  <r>
    <n v="1529"/>
    <s v="Ahmad Idrus Bin Abdul Talib"/>
    <s v="10.0 Sent to CPA for PR Creation"/>
    <m/>
    <s v=""/>
    <m/>
    <s v="MSC"/>
    <m/>
    <s v="H5G2201252"/>
    <m/>
    <s v="TMCA/232161"/>
    <m/>
    <s v="PAC2312338"/>
    <m/>
    <s v="MSC-MON-0036-TP"/>
    <m/>
    <m/>
    <n v="0"/>
    <s v="PR Creation"/>
    <e v="#REF!"/>
    <x v="0"/>
    <s v="CPPM-LOR"/>
    <n v="279"/>
    <m/>
    <m/>
    <m/>
    <d v="2023-09-28T00:00:00"/>
    <s v="mnorhisham@tm.com.my"/>
    <m/>
    <m/>
    <m/>
    <m/>
    <s v="TMG"/>
    <x v="0"/>
    <s v="DNB H5G SPUR SDG F73-F74 DBPET1436 PSRNG"/>
    <e v="#N/A"/>
    <e v="#N/A"/>
    <m/>
    <m/>
    <s v="SDG"/>
    <m/>
    <m/>
    <m/>
    <m/>
    <n v="3400038740"/>
    <s v="MONT GLOBAL SDN. BHD."/>
    <m/>
    <m/>
    <s v="Wan Hakimi Bin Wan Hussin &lt;wanhakimi@tm.com.my&gt;"/>
    <s v="Abdul Hayyi Bin Mukhtar &lt;abdulhayyi.mokhtar@tm.com.my&gt;"/>
    <s v="[{&quot;name&quot;:&quot;DBSEP1436_Mohd Norhisham Bin I 1.JPG&quot;,&quot;link&quot;:&quot;https://tm365-my.sharepoint.com/personal/badruznasrin_basri_tm_com_my/Documents/Apps/Microsoft%20Forms/CPPM%20LOR%20%20Request%20for%20LOR%20for%20existing%20project/Question/DBSEP1436_Mohd%20Norhisham%20Bin%20I%201.JPG&quot;,&quot;id&quot;:&quot;01KO5DXPW76QXO52XMG5DZKQT4W5SMTLPX&quot;,&quot;type&quot;:null,&quot;size&quot;:132128,&quot;referenceId&quot;:&quot;01KO5DXPWKQISBU2NA6ZBLWOJA7SI6KARL&quot;,&quot;driveId&quot;:&quot;b!GENIO6DB3UWzdulNK6evrT-LvdyhA0VIokS4fxAfqZJ9NS0deS_ETJs3VRRJUVZM&quot;,&quot;status&quot;:1,&quot;uploadSessionUrl&quot;:null}]"/>
    <s v="Got Preference"/>
    <s v="MONT GLOBAL SDN. BHD."/>
    <s v="based on latest MPD report"/>
    <n v="3400038740"/>
    <s v="SETIA SEPAKAT COMMUNICATION (M)SDN. BHD."/>
    <n v="3400038938"/>
    <s v="LITE KABEL SDN. BHD."/>
    <n v="3400038963"/>
    <m/>
    <m/>
  </r>
  <r>
    <n v="1530"/>
    <m/>
    <s v="6.2 LOR Approved in Vprime"/>
    <m/>
    <s v=""/>
    <m/>
    <s v="Sarawak"/>
    <m/>
    <s v="GOV2300497"/>
    <m/>
    <s v="TMWA/230317"/>
    <m/>
    <s v="PAC2304381"/>
    <m/>
    <s v="KG/SB-TTL-0241-TP"/>
    <m/>
    <m/>
    <n v="0"/>
    <s v="LOR Issued"/>
    <e v="#REF!"/>
    <x v="0"/>
    <s v="CPPM-PR"/>
    <n v="759"/>
    <m/>
    <m/>
    <m/>
    <d v="2023-09-29T00:00:00"/>
    <s v="alixgeoffrey@tm.com.my"/>
    <n v="16014"/>
    <n v="23000"/>
    <s v="Additional PO (SI/VO)"/>
    <s v="need new cable due to existing main cable core not enough and faulty. using existing for temporary only."/>
    <s v="TMone"/>
    <x v="4"/>
    <s v="FOC SRN_F13/14 &amp; SRN_F15/16 AND NID AT BALAI BOMBA DAN PENYELEMAT SERIAN"/>
    <e v="#N/A"/>
    <e v="#N/A"/>
    <m/>
    <d v="2023-09-30T00:00:00"/>
    <s v="SRN"/>
    <s v="Network Contractor"/>
    <m/>
    <m/>
    <m/>
    <n v="3400039043"/>
    <m/>
    <s v="[{&quot;name&quot;:&quot;ABD - TMWA230317 FOC SRN_F1314 &amp; SRN_F1516 AN_Alixgeoffrey Anak On.pdf&quot;,&quot;link&quot;:&quot;https://tm365-my.sharepoint.com/personal/badruznasrin_basri_tm_com_my/Documents/Apps/Microsoft%20Forms/Request%20New%20PR/Question%202/ABD%20-%20TMWA230317%20FOC%20SRN_F1314%20%26%20SRN_F1516%20AN_Alixgeoffrey%20Anak%20On.pdf&quot;,&quot;id&quot;:&quot;01KO5DXPWNFYRLQDU3DBBLSL326WJWXSGA&quot;,&quot;type&quot;:null,&quot;size&quot;:4969103,&quot;referenceId&quot;:&quot;01KO5DXPXUPARRCS6LWRBYBWTUUM5DK5ER&quot;,&quot;driveId&quot;:&quot;b!GENIO6DB3UWzdulNK6evrT-LvdyhA0VIokS4fxAfqZJ9NS0deS_ETJs3VRRJUVZM&quot;,&quot;status&quot;:1,&quot;uploadSessionUrl&quot;:null}]"/>
    <m/>
    <m/>
    <m/>
    <m/>
    <m/>
    <m/>
    <m/>
    <m/>
    <m/>
    <m/>
    <m/>
    <m/>
    <m/>
    <m/>
  </r>
  <r>
    <n v="1531"/>
    <m/>
    <s v="6.2 LOR Approved in Vprime"/>
    <m/>
    <s v=""/>
    <m/>
    <s v="Sarawak"/>
    <m/>
    <s v="GOV2300974"/>
    <m/>
    <s v="TMWA/230360"/>
    <m/>
    <s v="PAC2305248"/>
    <m/>
    <s v="KG/SB-TTL-0246-TP"/>
    <m/>
    <m/>
    <n v="0"/>
    <s v="LOR Issued"/>
    <e v="#REF!"/>
    <x v="0"/>
    <s v="CPPM-PR"/>
    <n v="760"/>
    <m/>
    <m/>
    <m/>
    <d v="2023-09-29T00:00:00"/>
    <s v="alixgeoffrey@tm.com.my"/>
    <n v="24483"/>
    <n v="15000"/>
    <s v="Additional PO (SI/VO)"/>
    <s v="Need extra 12 core OH due to change route. survey route cannot exist to customer."/>
    <s v="TMone"/>
    <x v="4"/>
    <s v="GOV2300974_x000a_MYGOV*NET-MOT (JPJ)-JABATAN PENGANGKUTAN JALAN SAMARAHAN(IPME)-SRN"/>
    <e v="#N/A"/>
    <e v="#N/A"/>
    <m/>
    <d v="2023-09-30T00:00:00"/>
    <s v="SRN"/>
    <s v="Network Contractor"/>
    <m/>
    <m/>
    <m/>
    <n v="3400039043"/>
    <m/>
    <s v="[{&quot;name&quot;:&quot;ABD - TMWA230360 FOC SRN_F1314 &amp; SRN_F1516 AN_Alixgeoffrey Anak On.pdf&quot;,&quot;link&quot;:&quot;https://tm365-my.sharepoint.com/personal/badruznasrin_basri_tm_com_my/Documents/Apps/Microsoft%20Forms/Request%20New%20PR/Question%202/ABD%20-%20TMWA230360%20FOC%20SRN_F1314%20%26%20SRN_F1516%20AN_Alixgeoffrey%20Anak%20On.pdf&quot;,&quot;id&quot;:&quot;01KO5DXPQDRSWQ2ZTJ5RH3QHH63DQXTJT4&quot;,&quot;type&quot;:null,&quot;size&quot;:5348195,&quot;referenceId&quot;:&quot;01KO5DXPXUPARRCS6LWRBYBWTUUM5DK5ER&quot;,&quot;driveId&quot;:&quot;b!GENIO6DB3UWzdulNK6evrT-LvdyhA0VIokS4fxAfqZJ9NS0deS_ETJs3VRRJUVZM&quot;,&quot;status&quot;:1,&quot;uploadSessionUrl&quot;:null}]"/>
    <m/>
    <m/>
    <m/>
    <m/>
    <m/>
    <m/>
    <m/>
    <m/>
    <m/>
    <m/>
    <m/>
    <m/>
    <m/>
    <m/>
  </r>
  <r>
    <n v="1532"/>
    <s v="Mohd Nurazam Bin Mazlan"/>
    <s v="11.0 PO Issued"/>
    <m/>
    <n v="4902152556"/>
    <s v="4902152556"/>
    <s v="PJ"/>
    <m/>
    <s v="NRP2303146"/>
    <m/>
    <s v="TMCA/231999"/>
    <m/>
    <s v="PAC2311688"/>
    <m/>
    <s v="PJ-BNT-0031-TP"/>
    <m/>
    <m/>
    <n v="0"/>
    <s v="PO Issued"/>
    <e v="#REF!"/>
    <x v="0"/>
    <s v="CPPM-PR"/>
    <n v="761"/>
    <s v="CPQ 567 TMONE"/>
    <s v="P1"/>
    <m/>
    <d v="2023-09-29T00:00:00"/>
    <s v="hhisham@tm.com.my"/>
    <n v="6603"/>
    <n v="4173"/>
    <s v="Additional PO (SI/VO)"/>
    <s v="Joint proposed is full and the next joint is 650m away."/>
    <s v="TMone"/>
    <x v="1"/>
    <s v="NRP FOC SPUR BKO_F10/F11 MR DIY LOT 1851B JLN KPB 6"/>
    <e v="#N/A"/>
    <e v="#N/A"/>
    <m/>
    <d v="2023-10-30T00:00:00"/>
    <s v="BKO"/>
    <s v="Network Contractor"/>
    <m/>
    <m/>
    <m/>
    <n v="3400039211"/>
    <m/>
    <s v="[{&quot;name&quot;:&quot;BOQ VO PJ-BNT-0031-TP SignedBoth_Hisham Bin Haris Har.pdf&quot;,&quot;link&quot;:&quot;https://tm365-my.sharepoint.com/personal/badruznasrin_basri_tm_com_my/Documents/Apps/Microsoft%20Forms/Request%20New%20PR/Question%202/BOQ%20VO%20PJ-BNT-0031-TP%20SignedBoth_Hisham%20Bin%20Haris%20Har.pdf&quot;,&quot;id&quot;:&quot;01KO5DXPSSSDUZBIW5OFHYZ65IOU4XK2MN&quot;,&quot;type&quot;:null,&quot;size&quot;:328578,&quot;referenceId&quot;:&quot;01KO5DXPXUPARRCS6LWRBYBWTUUM5DK5ER&quot;,&quot;driveId&quot;:&quot;b!GENIO6DB3UWzdulNK6evrT-LvdyhA0VIokS4fxAfqZJ9NS0deS_ETJs3VRRJUVZM&quot;,&quot;status&quot;:1,&quot;uploadSessionUrl&quot;:null}]"/>
    <m/>
    <m/>
    <m/>
    <m/>
    <m/>
    <m/>
    <m/>
    <m/>
    <m/>
    <m/>
    <m/>
    <m/>
    <m/>
    <n v="1003676726"/>
  </r>
  <r>
    <n v="1533"/>
    <m/>
    <s v="6.2 LOR Approved in Vprime"/>
    <m/>
    <s v=""/>
    <m/>
    <s v="Sarawak"/>
    <m/>
    <s v="GOV2304784"/>
    <m/>
    <s v="TMWA/230432"/>
    <m/>
    <s v="PAC2308626"/>
    <m/>
    <s v="KG/SB-TTL-0251-TP"/>
    <m/>
    <m/>
    <n v="0"/>
    <s v="LOR Issued"/>
    <e v="#REF!"/>
    <x v="0"/>
    <s v="CPPM-PR"/>
    <n v="762"/>
    <m/>
    <m/>
    <m/>
    <d v="2023-09-29T00:00:00"/>
    <s v="alixgeoffrey@tm.com.my"/>
    <n v="20601"/>
    <n v="18000"/>
    <s v="Additional PO (SI/VO)"/>
    <s v="need extra cable due to physical not tally with survey. using existing cable to up NID"/>
    <s v="TMone"/>
    <x v="4"/>
    <s v="FOC SRN_F051 AND NID AT KLINIK KESIHATAN GEDONG"/>
    <e v="#N/A"/>
    <e v="#N/A"/>
    <m/>
    <d v="2023-09-30T00:00:00"/>
    <s v="SRN"/>
    <s v="Network Contractor"/>
    <m/>
    <m/>
    <m/>
    <n v="3400039043"/>
    <m/>
    <s v="[{&quot;name&quot;:&quot;FULL ABD + ATP TMWA230432 KK GEDONG CNC (1)_Alixgeoffrey Anak On.pdf&quot;,&quot;link&quot;:&quot;https://tm365-my.sharepoint.com/personal/badruznasrin_basri_tm_com_my/Documents/Apps/Microsoft%20Forms/Request%20New%20PR/Question%202/FULL%20ABD%20+%20ATP%20TMWA230432%20KK%20GEDONG%20CNC%20(1)_Alixgeoffrey%20Anak%20On.pdf&quot;,&quot;id&quot;:&quot;01KO5DXPQH3K4IZDE5JFHLYTSH6AKA4YPC&quot;,&quot;type&quot;:null,&quot;size&quot;:19872880,&quot;referenceId&quot;:&quot;01KO5DXPXUPARRCS6LWRBYBWTUUM5DK5ER&quot;,&quot;driveId&quot;:&quot;b!GENIO6DB3UWzdulNK6evrT-LvdyhA0VIokS4fxAfqZJ9NS0deS_ETJs3VRRJUVZM&quot;,&quot;status&quot;:1,&quot;uploadSessionUrl&quot;:null}]"/>
    <m/>
    <m/>
    <m/>
    <m/>
    <m/>
    <m/>
    <m/>
    <m/>
    <m/>
    <m/>
    <m/>
    <m/>
    <m/>
    <m/>
  </r>
  <r>
    <n v="1534"/>
    <m/>
    <s v="6.2 LOR Approved in Vprime"/>
    <m/>
    <s v=""/>
    <m/>
    <s v="Sarawak"/>
    <m/>
    <s v="GOV2300567"/>
    <m/>
    <s v="TMWA/230319"/>
    <m/>
    <s v="PAC2304350"/>
    <m/>
    <s v="KG/SB-TTL-0239-TP"/>
    <m/>
    <m/>
    <n v="0"/>
    <s v="LOR Issued"/>
    <e v="#REF!"/>
    <x v="0"/>
    <s v="CPPM-PR"/>
    <n v="763"/>
    <m/>
    <m/>
    <m/>
    <d v="2023-09-29T00:00:00"/>
    <s v="alixgeoffrey@tm.com.my"/>
    <n v="57766"/>
    <n v="45000"/>
    <s v="Additional PO (SI/VO)"/>
    <s v="Need new spur due to existing main cable faulty. Push core for existing to UP NID."/>
    <s v="TMone"/>
    <x v="4"/>
    <s v="MYGOV*NET-MOF (JKDM) KASTAM SM INLAND PORT TEBEDU (IPME)-TBU"/>
    <e v="#N/A"/>
    <e v="#N/A"/>
    <m/>
    <d v="2023-09-30T00:00:00"/>
    <s v="TBU"/>
    <s v="Network Contractor"/>
    <m/>
    <m/>
    <m/>
    <n v="3400039043"/>
    <m/>
    <s v="[{&quot;name&quot;:&quot;ABD -TMWA230319 AN FOC TBU_F04 &amp; TBU_F05 AND_Alixgeoffrey Anak On.pdf&quot;,&quot;link&quot;:&quot;https://tm365-my.sharepoint.com/personal/badruznasrin_basri_tm_com_my/Documents/Apps/Microsoft%20Forms/Request%20New%20PR/Question%202/ABD%20-TMWA230319%20AN%20FOC%20TBU_F04%20%26%20TBU_F05%20AND_Alixgeoffrey%20Anak%20On.pdf&quot;,&quot;id&quot;:&quot;01KO5DXPVA2DHEHXJC75FJKXEEOJYHDZGR&quot;,&quot;type&quot;:null,&quot;size&quot;:5786534,&quot;referenceId&quot;:&quot;01KO5DXPXUPARRCS6LWRBYBWTUUM5DK5ER&quot;,&quot;driveId&quot;:&quot;b!GENIO6DB3UWzdulNK6evrT-LvdyhA0VIokS4fxAfqZJ9NS0deS_ETJs3VRRJUVZM&quot;,&quot;status&quot;:1,&quot;uploadSessionUrl&quot;:null}]"/>
    <m/>
    <m/>
    <m/>
    <m/>
    <m/>
    <m/>
    <m/>
    <m/>
    <m/>
    <m/>
    <m/>
    <m/>
    <m/>
    <m/>
  </r>
  <r>
    <n v="1535"/>
    <s v="Mohd Nurazam Bin Mazlan"/>
    <s v="12. Not Required PO / LOR"/>
    <d v="2023-10-04T00:00:00"/>
    <s v="email to AND on 4/10/2023_x000a_order for request NID bulk_x000a_cpm not allow to purchase "/>
    <m/>
    <s v="PJ"/>
    <m/>
    <s v="NRP2303123 - Refer email"/>
    <m/>
    <s v="TMCA/231986"/>
    <m/>
    <s v="PAC2311511"/>
    <m/>
    <m/>
    <m/>
    <m/>
    <n v="0"/>
    <s v="PO Issued / Not Require LOR"/>
    <e v="#REF!"/>
    <x v="0"/>
    <s v="CPPM-PR"/>
    <n v="764"/>
    <m/>
    <m/>
    <m/>
    <d v="2023-09-29T00:00:00"/>
    <s v="zairusham.zainal@tm.com.my"/>
    <n v="1"/>
    <n v="24780.48"/>
    <s v="First PO"/>
    <m/>
    <s v="TMone"/>
    <x v="1"/>
    <s v="BUFFER STOCK 1G NID 2023 Q3 - AND PJ"/>
    <e v="#N/A"/>
    <e v="#N/A"/>
    <m/>
    <d v="2023-12-30T00:00:00"/>
    <s v="SBJ"/>
    <s v="Other Contract"/>
    <m/>
    <s v="N/A"/>
    <m/>
    <m/>
    <m/>
    <s v="[{&quot;name&quot;:&quot;Std_Costing BUDGET REQUEST PJ- NID 2023_Mohd Zairusham Bin Z.xlsx&quot;,&quot;link&quot;:&quot;https://tm365-my.sharepoint.com/personal/badruznasrin_basri_tm_com_my/_layouts/15/Doc.aspx?sourcedoc=%7B8F6D0E1A-AC52-49AE-B84D-1AC76A77F58E%7D&amp;file=Std_Costing%20BUDGET%20REQUEST%20PJ-%20NID%202023_Mohd%20Zairusham%20Bin%20Z.xlsx&amp;action=default&amp;mobileredirect=true&quot;,&quot;id&quot;:&quot;01KO5DXPQ2BZWY6UVMVZE3QTI2Y5VHP5MO&quot;,&quot;type&quot;:null,&quot;size&quot;:261449,&quot;referenceId&quot;:&quot;01KO5DXPXGNA5SXMMJOFDI7X4DMR4B2UAT&quot;,&quot;driveId&quot;:&quot;b!GENIO6DB3UWzdulNK6evrT-LvdyhA0VIokS4fxAfqZJ9NS0deS_ETJs3VRRJUVZM&quot;,&quot;status&quot;:1,&quot;uploadSessionUrl&quot;:null}]"/>
    <m/>
    <m/>
    <m/>
    <m/>
    <m/>
    <m/>
    <m/>
    <m/>
    <m/>
    <m/>
    <m/>
    <m/>
    <m/>
    <m/>
  </r>
  <r>
    <n v="1536"/>
    <m/>
    <s v="12. Duplicate Request"/>
    <d v="2023-09-29T00:00:00"/>
    <s v="Duplicate Line 524"/>
    <m/>
    <s v="Sabah"/>
    <m/>
    <s v="H5G2301072"/>
    <m/>
    <s v="TMBA/230895"/>
    <m/>
    <s v="PAC2311624"/>
    <m/>
    <s v="KK/PB/LB-RMT-0224-TP"/>
    <m/>
    <m/>
    <n v="0"/>
    <s v="PO Issued"/>
    <e v="#REF!"/>
    <x v="0"/>
    <s v="CPPM-PR"/>
    <n v="765"/>
    <m/>
    <m/>
    <m/>
    <d v="2023-09-29T00:00:00"/>
    <s v="arbaah.zakaria@tm.com.my"/>
    <n v="81241"/>
    <n v="47714.82"/>
    <s v="First PO"/>
    <m/>
    <s v="TMG"/>
    <x v="0"/>
    <s v="5G FOC SPUR TPL FXX (12C) DNB_HORIZON 5G_DSTUA0989_JLNKAULUANBKTGILING_TPL"/>
    <e v="#N/A"/>
    <e v="#N/A"/>
    <m/>
    <d v="2023-09-30T00:00:00"/>
    <s v="TPL"/>
    <s v="Network Contractor"/>
    <m/>
    <m/>
    <m/>
    <n v="3400039091"/>
    <m/>
    <m/>
    <m/>
    <m/>
    <m/>
    <m/>
    <m/>
    <m/>
    <m/>
    <m/>
    <m/>
    <m/>
    <m/>
    <m/>
    <m/>
    <m/>
  </r>
  <r>
    <n v="1537"/>
    <m/>
    <s v="6.2 LOR Approved in Vprime"/>
    <m/>
    <s v=""/>
    <m/>
    <s v="Sarawak"/>
    <m/>
    <s v="NRP2300749"/>
    <m/>
    <s v="TMWA/230451"/>
    <m/>
    <s v="PAC2309831"/>
    <m/>
    <s v="KG/SB-GEA-0018-TP"/>
    <m/>
    <m/>
    <n v="0"/>
    <s v="LOR Issued"/>
    <e v="#REF!"/>
    <x v="0"/>
    <s v="CPPM-PR"/>
    <n v="766"/>
    <m/>
    <m/>
    <m/>
    <d v="2023-09-29T00:00:00"/>
    <s v="alixgeoffrey@tm.com.my"/>
    <n v="33859"/>
    <n v="15000"/>
    <s v="Additional PO (SI/VO)"/>
    <s v="due to UG route stock, need to plant pole"/>
    <s v="TMone"/>
    <x v="1"/>
    <s v="NRP2300749_x000a_VODAFONE_SOFTBANK - SAMA JAYA INDUSTRIAL ZONE (WE) - TBJ"/>
    <e v="#N/A"/>
    <e v="#N/A"/>
    <m/>
    <d v="2023-09-30T00:00:00"/>
    <s v="TBJ"/>
    <s v="Network Contractor"/>
    <m/>
    <m/>
    <m/>
    <n v="3400041410"/>
    <m/>
    <s v="[{&quot;name&quot;:&quot;BOQ-(SI-ADD-POLE) TMWA230451 NRP NID AND SPUR_Alixgeoffrey Anak On.pdf&quot;,&quot;link&quot;:&quot;https://tm365-my.sharepoint.com/personal/badruznasrin_basri_tm_com_my/Documents/Apps/Microsoft%20Forms/Request%20New%20PR/Question%202/BOQ-(SI-ADD-POLE)%20TMWA230451%20NRP%20NID%20AND%20SPUR_Alixgeoffrey%20Anak%20On.pdf&quot;,&quot;id&quot;:&quot;01KO5DXPRE5G36OQXP75GIOTLCD7VRTCYM&quot;,&quot;type&quot;:null,&quot;size&quot;:775690,&quot;referenceId&quot;:&quot;01KO5DXPXUPARRCS6LWRBYBWTUUM5DK5ER&quot;,&quot;driveId&quot;:&quot;b!GENIO6DB3UWzdulNK6evrT-LvdyhA0VIokS4fxAfqZJ9NS0deS_ETJs3VRRJUVZM&quot;,&quot;status&quot;:1,&quot;uploadSessionUrl&quot;:null},{&quot;name&quot;:&quot;TP-SI(ADD-POLE) TMWA230451 NRP NID AND SPUR F_Alixgeoffrey Anak On.pdf&quot;,&quot;link&quot;:&quot;https://tm365-my.sharepoint.com/personal/badruznasrin_basri_tm_com_my/Documents/Apps/Microsoft%20Forms/Request%20New%20PR/Question%202/TP-SI(ADD-POLE)%20TMWA230451%20NRP%20NID%20AND%20SPUR%20F_Alixgeoffrey%20Anak%20On.pdf&quot;,&quot;id&quot;:&quot;01KO5DXPRUQJGKV4HFIZAYPR3WM6TWOGFS&quot;,&quot;type&quot;:null,&quot;size&quot;:1123771,&quot;referenceId&quot;:&quot;01KO5DXPXUPARRCS6LWRBYBWTUUM5DK5ER&quot;,&quot;driveId&quot;:&quot;b!GENIO6DB3UWzdulNK6evrT-LvdyhA0VIokS4fxAfqZJ9NS0deS_ETJs3VRRJUVZM&quot;,&quot;status&quot;:1,&quot;uploadSessionUrl&quot;:null}]"/>
    <m/>
    <m/>
    <m/>
    <m/>
    <m/>
    <m/>
    <m/>
    <m/>
    <m/>
    <m/>
    <m/>
    <m/>
    <m/>
    <m/>
  </r>
  <r>
    <n v="1538"/>
    <m/>
    <s v="1.2 New Request PR"/>
    <m/>
    <s v=""/>
    <m/>
    <s v="Sarawak"/>
    <m/>
    <s v="H5G2300898"/>
    <m/>
    <s v="TMWA/239114"/>
    <m/>
    <s v="PAC2311081"/>
    <m/>
    <m/>
    <m/>
    <m/>
    <n v="0"/>
    <e v="#N/A"/>
    <e v="#REF!"/>
    <x v="0"/>
    <s v="CPPM-LOR"/>
    <n v="280"/>
    <m/>
    <m/>
    <m/>
    <d v="2023-09-29T00:00:00"/>
    <s v="alice.lee@tm.com.my"/>
    <m/>
    <m/>
    <m/>
    <m/>
    <s v="TMG"/>
    <x v="0"/>
    <s v="5G DNB DQBTU0172 1 IUC/ CSR &amp; FOC TKD_F21 SPURS 24C/12C FOR SARAWAKPETCHEMMETHANOLPLANT_TKD"/>
    <e v="#N/A"/>
    <e v="#N/A"/>
    <m/>
    <m/>
    <s v="TKD"/>
    <m/>
    <m/>
    <m/>
    <m/>
    <m/>
    <m/>
    <m/>
    <m/>
    <s v="NURFARIZAN BINTI ROSLI"/>
    <s v="Mohd Hamdi Bin Hamca"/>
    <s v="[{&quot;name&quot;:&quot;TKD_F21 SARAWAKPETCHEMMETHANOLPLANT_TKD_Alice Lee.pdf&quot;,&quot;link&quot;:&quot;https://tm365-my.sharepoint.com/personal/badruznasrin_basri_tm_com_my/Documents/Apps/Microsoft%20Forms/CPPM%20LOR%20%20Request%20for%20LOR%20for%20existing%20project/Question/TKD_F21%20SARAWAKPETCHEMMETHANOLPLANT_TKD_Alice%20Lee.pdf&quot;,&quot;id&quot;:&quot;01KO5DXPTGN5D33B6W2FBL5DF3BVV56ITF&quot;,&quot;type&quot;:null,&quot;size&quot;:2870909,&quot;referenceId&quot;:&quot;01KO5DXPWKQISBU2NA6ZBLWOJA7SI6KARL&quot;,&quot;driveId&quot;:&quot;b!GENIO6DB3UWzdulNK6evrT-LvdyhA0VIokS4fxAfqZJ9NS0deS_ETJs3VRRJUVZM&quot;,&quot;status&quot;:1,&quot;uploadSessionUrl&quot;:null}]"/>
    <s v="No Preference"/>
    <m/>
    <m/>
    <m/>
    <m/>
    <m/>
    <m/>
    <m/>
    <m/>
    <m/>
  </r>
  <r>
    <n v="1539"/>
    <m/>
    <s v="1.2 New Request PR"/>
    <m/>
    <s v=""/>
    <m/>
    <s v="Sarawak"/>
    <m/>
    <s v="H5G2300875"/>
    <m/>
    <s v="TMWA/239120"/>
    <m/>
    <s v="PAC2311164"/>
    <m/>
    <m/>
    <m/>
    <m/>
    <n v="0"/>
    <e v="#N/A"/>
    <e v="#REF!"/>
    <x v="0"/>
    <s v="CPPM-LOR"/>
    <n v="281"/>
    <m/>
    <m/>
    <m/>
    <d v="2023-09-29T00:00:00"/>
    <s v="alice.lee@tm.com.my"/>
    <m/>
    <m/>
    <m/>
    <m/>
    <s v="TMG"/>
    <x v="0"/>
    <s v="5G DNB DQBTU0147 IUC/CSR &amp; BTU_F58 SPURS 48C/12C FOR RPRSIBIYUBT6_BTU_x000a_"/>
    <e v="#N/A"/>
    <e v="#N/A"/>
    <m/>
    <m/>
    <s v="BTU"/>
    <m/>
    <m/>
    <m/>
    <m/>
    <n v="3400039063"/>
    <s v="VIGOROUS ENERGY SDN. BHD."/>
    <m/>
    <m/>
    <s v="NURFARIZAN BINTI ROSLI"/>
    <s v="Kevin Pairin Anak Ikau"/>
    <s v="[{&quot;name&quot;:&quot;BTU_F58 RPRSIBIYUBT6_BTU_Alice Lee.pdf&quot;,&quot;link&quot;:&quot;https://tm365-my.sharepoint.com/personal/badruznasrin_basri_tm_com_my/Documents/Apps/Microsoft%20Forms/CPPM%20LOR%20%20Request%20for%20LOR%20for%20existing%20project/Question/BTU_F58%20RPRSIBIYUBT6_BTU_Alice%20Lee.pdf&quot;,&quot;id&quot;:&quot;01KO5DXPXHMCCFCA2M4ZA2TR3PMIDZWASL&quot;,&quot;type&quot;:null,&quot;size&quot;:1569144,&quot;referenceId&quot;:&quot;01KO5DXPWKQISBU2NA6ZBLWOJA7SI6KARL&quot;,&quot;driveId&quot;:&quot;b!GENIO6DB3UWzdulNK6evrT-LvdyhA0VIokS4fxAfqZJ9NS0deS_ETJs3VRRJUVZM&quot;,&quot;status&quot;:1,&quot;uploadSessionUrl&quot;:null}]"/>
    <s v="Got Preference"/>
    <s v="VIGOROUS ENERGY SDN. BHD."/>
    <s v="As allocated by Unit Vendor &amp; Material Management, En. Afizal Eizaz Bin Abdul Razak"/>
    <n v="3400039063"/>
    <s v="VIGOROUS ENERGY SDN. BHD."/>
    <n v="3400039063"/>
    <s v="VIGOROUS ENERGY SDN. BHD."/>
    <n v="3400039063"/>
    <m/>
    <m/>
  </r>
  <r>
    <n v="1540"/>
    <m/>
    <s v="1.2 New Request PR"/>
    <m/>
    <s v=""/>
    <m/>
    <s v="Sarawak"/>
    <m/>
    <s v="H5G2300922"/>
    <m/>
    <s v="TMWA/239133"/>
    <m/>
    <s v="PAC2311246"/>
    <m/>
    <m/>
    <m/>
    <m/>
    <n v="0"/>
    <e v="#N/A"/>
    <e v="#REF!"/>
    <x v="0"/>
    <s v="CPPM-LOR"/>
    <n v="282"/>
    <m/>
    <m/>
    <m/>
    <d v="2023-09-29T00:00:00"/>
    <s v="alice.lee@tm.com.my"/>
    <m/>
    <m/>
    <m/>
    <m/>
    <s v="TMG"/>
    <x v="0"/>
    <s v="5G DNB DQBTU0108 1 IUC/ CSR &amp; FOC SJU_F02 SPURS 12C FOR JLNCOASTALBINTUTUMIRI_BTU_x000a_"/>
    <e v="#N/A"/>
    <e v="#N/A"/>
    <m/>
    <m/>
    <s v="SJU"/>
    <m/>
    <m/>
    <m/>
    <m/>
    <n v="3400038897"/>
    <s v="MASTEL ENGINEERING SDN. BHD."/>
    <m/>
    <m/>
    <s v="NURFARIZAN BINTI ROSLI"/>
    <s v="Kevin Pairin Anak Ikau"/>
    <s v="[{&quot;name&quot;:&quot;5G DNB DQBTU0108 JLNCOASTALBINTUTUMIRI_BTU_Alice Lee.pptx&quot;,&quot;link&quot;:&quot;https://tm365-my.sharepoint.com/personal/badruznasrin_basri_tm_com_my/_layouts/15/Doc.aspx?sourcedoc=%7B93D818C0-7C7D-447F-9FA1-BC52B66900CF%7D&amp;file=5G%20DNB%20DQBTU0108%20JLNCOASTALBINTUTUMIRI_BTU_Alice%20Lee.pptx&amp;action=edit&amp;mobileredirect=true&quot;,&quot;id&quot;:&quot;01KO5DXPWADDMJG7L4P5CJ7IN4KK3GSAGP&quot;,&quot;type&quot;:null,&quot;size&quot;:1233402,&quot;referenceId&quot;:&quot;01KO5DXPWKQISBU2NA6ZBLWOJA7SI6KARL&quot;,&quot;driveId&quot;:&quot;b!GENIO6DB3UWzdulNK6evrT-LvdyhA0VIokS4fxAfqZJ9NS0deS_ETJs3VRRJUVZM&quot;,&quot;status&quot;:1,&quot;uploadSessionUrl&quot;:null}]"/>
    <s v="Got Preference"/>
    <s v="MASTEL ENGINEERING SDN. BHD."/>
    <s v="As allocated by Unit Vendor &amp; Material Management, En. Afizal Eizaz Bin Abdul Razak"/>
    <n v="3400038897"/>
    <s v="MASTEL ENGINEERING SDN. BHD."/>
    <n v="3400038897"/>
    <s v="MASTEL ENGINEERING SDN. BHD."/>
    <n v="3400038897"/>
    <m/>
    <m/>
  </r>
  <r>
    <n v="1541"/>
    <m/>
    <s v="6.2 LOR Approved in Vprime"/>
    <m/>
    <s v=""/>
    <m/>
    <s v="Sarawak"/>
    <m/>
    <s v="NRP2303094"/>
    <m/>
    <s v="TMWA/239154"/>
    <m/>
    <s v="PAC2311697"/>
    <m/>
    <s v="MR/BIN-DMA-0001-TP"/>
    <m/>
    <m/>
    <n v="0"/>
    <s v="LOR Issued"/>
    <e v="#REF!"/>
    <x v="0"/>
    <s v="CPPM-PR"/>
    <n v="767"/>
    <m/>
    <m/>
    <m/>
    <d v="2023-09-29T00:00:00"/>
    <s v="alice.lee@tm.com.my"/>
    <n v="17316"/>
    <n v="451.85"/>
    <s v="Additional PO (SI/VO)"/>
    <s v="URGENT PROJECT DELIVERY"/>
    <s v="TMone"/>
    <x v="8"/>
    <s v="FOC TTU_F04 SPUR 24C/12C FOR SARAWAK DIGITAL ECONOMYCORPORATION BERHAD-TATAU TOWN (MEP2P LEG B)-TTU TATAU TOWER, TATAUTOWN, 97200 TATAU, SARAWAK"/>
    <e v="#N/A"/>
    <e v="#N/A"/>
    <m/>
    <d v="2023-10-31T00:00:00"/>
    <s v="TTU"/>
    <s v="Network Contractor"/>
    <m/>
    <m/>
    <m/>
    <n v="3400038532"/>
    <m/>
    <s v="[{&quot;name&quot;:&quot;TP - TATAU-1_Alice Lee.pdf&quot;,&quot;link&quot;:&quot;https://tm365-my.sharepoint.com/personal/badruznasrin_basri_tm_com_my/Documents/Apps/Microsoft%20Forms/Request%20New%20PR/Question%202/TP%20-%20TATAU-1_Alice%20Lee.pdf&quot;,&quot;id&quot;:&quot;01KO5DXPWMH4GNSZUGAFBK6SK4YQOW4S4G&quot;,&quot;type&quot;:null,&quot;size&quot;:478999,&quot;referenceId&quot;:&quot;01KO5DXPXUPARRCS6LWRBYBWTUUM5DK5ER&quot;,&quot;driveId&quot;:&quot;b!GENIO6DB3UWzdulNK6evrT-LvdyhA0VIokS4fxAfqZJ9NS0deS_ETJs3VRRJUVZM&quot;,&quot;status&quot;:1,&quot;uploadSessionUrl&quot;:null},{&quot;name&quot;:&quot;SI-2_Alice Lee.pdf&quot;,&quot;link&quot;:&quot;https://tm365-my.sharepoint.com/personal/badruznasrin_basri_tm_com_my/Documents/Apps/Microsoft%20Forms/Request%20New%20PR/Question%202/SI-2_Alice%20Lee.pdf&quot;,&quot;id&quot;:&quot;01KO5DXPQWODSD7LYOKFCIGU4O3QZJKXDN&quot;,&quot;type&quot;:null,&quot;size&quot;:222132,&quot;referenceId&quot;:&quot;01KO5DXPXUPARRCS6LWRBYBWTUUM5DK5ER&quot;,&quot;driveId&quot;:&quot;b!GENIO6DB3UWzdulNK6evrT-LvdyhA0VIokS4fxAfqZJ9NS0deS_ETJs3VRRJUVZM&quot;,&quot;status&quot;:1,&quot;uploadSessionUrl&quot;:null},{&quot;name&quot;:&quot;SI PHOTO_Alice Lee.pdf&quot;,&quot;link&quot;:&quot;https://tm365-my.sharepoint.com/personal/badruznasrin_basri_tm_com_my/Documents/Apps/Microsoft%20Forms/Request%20New%20PR/Question%202/SI%20PHOTO_Alice%20Lee.pdf&quot;,&quot;id&quot;:&quot;01KO5DXPVNVVS33MYHUVH36K7EO6AR4SOU&quot;,&quot;type&quot;:null,&quot;size&quot;:396180,&quot;referenceId&quot;:&quot;01KO5DXPXUPARRCS6LWRBYBWTUUM5DK5ER&quot;,&quot;driveId&quot;:&quot;b!GENIO6DB3UWzdulNK6evrT-LvdyhA0VIokS4fxAfqZJ9NS0deS_ETJs3VRRJUVZM&quot;,&quot;status&quot;:1,&quot;uploadSessionUrl&quot;:null}]"/>
    <m/>
    <m/>
    <m/>
    <m/>
    <m/>
    <m/>
    <m/>
    <m/>
    <m/>
    <m/>
    <m/>
    <m/>
    <m/>
    <m/>
  </r>
  <r>
    <n v="1542"/>
    <s v="Khairunnisa Bte Muhamad Noor"/>
    <s v="10.0 Sent to CPA for PR Creation"/>
    <m/>
    <s v=""/>
    <m/>
    <s v="Sarawak"/>
    <m/>
    <s v="H5G2204397"/>
    <m/>
    <s v="TMWA/229068"/>
    <m/>
    <s v="PAC2219033"/>
    <m/>
    <s v="MR/BIN-ATK-0082-TP"/>
    <m/>
    <m/>
    <n v="0"/>
    <s v="PR Creation"/>
    <e v="#REF!"/>
    <x v="0"/>
    <s v="CPPM-PR"/>
    <n v="768"/>
    <m/>
    <m/>
    <m/>
    <d v="2023-09-29T00:00:00"/>
    <s v="alice.lee@tm.com.my"/>
    <n v="143484.91"/>
    <n v="3739.12"/>
    <s v="Additional PO (SI/VO)"/>
    <s v="URGENT FOR 5G DELIVERY"/>
    <s v="TMG"/>
    <x v="0"/>
    <s v="5G DNB DQBTU0183 1 IUC/ CSR &amp; FOC TKD_F21 SPURS 12C FOR MLNGINTWRHS-TKD MLNG INTEGRATED WAREHOUSE BUILDING AREA TANJONG KIDURONG BINTULU"/>
    <e v="#N/A"/>
    <e v="#N/A"/>
    <m/>
    <d v="2023-10-31T00:00:00"/>
    <s v="TKD"/>
    <s v="Network Contractor"/>
    <m/>
    <m/>
    <m/>
    <s v=" ANTARATEK SDN BHD"/>
    <m/>
    <s v="[{&quot;name&quot;:&quot;TMWA-229068 - SI 5G MLNG - endorsed_Alice Lee.pdf&quot;,&quot;link&quot;:&quot;https://tm365-my.sharepoint.com/personal/badruznasrin_basri_tm_com_my/Documents/Apps/Microsoft%20Forms/Request%20New%20PR/Question%202/TMWA-229068%20-%20SI%205G%20MLNG%20-%20endorsed_Alice%20Lee.pdf&quot;,&quot;id&quot;:&quot;01KO5DXPSGGDY5XXVR2RGLJDQISZK6KLVZ&quot;,&quot;type&quot;:null,&quot;size&quot;:223815,&quot;referenceId&quot;:&quot;01KO5DXPXUPARRCS6LWRBYBWTUUM5DK5ER&quot;,&quot;driveId&quot;:&quot;b!GENIO6DB3UWzdulNK6evrT-LvdyhA0VIokS4fxAfqZJ9NS0deS_ETJs3VRRJUVZM&quot;,&quot;status&quot;:1,&quot;uploadSessionUrl&quot;:null}]"/>
    <m/>
    <m/>
    <m/>
    <m/>
    <m/>
    <m/>
    <m/>
    <m/>
    <m/>
    <m/>
    <m/>
    <m/>
    <m/>
    <m/>
  </r>
  <r>
    <n v="1543"/>
    <s v="Ahmad Idrus Bin Abdul Talib"/>
    <s v="11.0 PO Issued"/>
    <m/>
    <s v="to cancel PO. Nec not comply to OSH"/>
    <m/>
    <s v="Kuala Lumpur"/>
    <m/>
    <s v="NRP2302979"/>
    <m/>
    <s v="TMCA/232037"/>
    <m/>
    <s v="PAC2311765"/>
    <m/>
    <s v="KL-MNH-0094-TP"/>
    <m/>
    <m/>
    <n v="0"/>
    <s v="PO Issued"/>
    <e v="#REF!"/>
    <x v="0"/>
    <s v="CPPM-PR"/>
    <n v="769"/>
    <s v="CPQ 567 TMONE"/>
    <s v="P1"/>
    <m/>
    <d v="2023-09-29T00:00:00"/>
    <s v="mohdazril.ibrahim@tm.com.my"/>
    <n v="8513"/>
    <n v="3890.13"/>
    <s v="First PO"/>
    <m/>
    <s v="TMone"/>
    <x v="1"/>
    <s v="NRP FOC SPUR BAK F29/F30 PROLINTAS EXPRESSWAY - PLAZA TOL ALAM DAMAI SUKE (MLS OVER IPME) SLG 99.5_x000a_"/>
    <e v="#N/A"/>
    <e v="#N/A"/>
    <m/>
    <d v="2023-09-30T00:00:00"/>
    <s v="BAK"/>
    <s v="Other Contract"/>
    <m/>
    <n v="3400038734"/>
    <m/>
    <m/>
    <m/>
    <s v="[{&quot;name&quot;:&quot;BOQ - TMCA232037 (1)_Mohd Azril Bin Ibrah.pdf&quot;,&quot;link&quot;:&quot;https://tm365-my.sharepoint.com/personal/badruznasrin_basri_tm_com_my/Documents/Apps/Microsoft%20Forms/Request%20New%20PR/Question%203/BOQ%20-%20TMCA232037%20(1)_Mohd%20Azril%20Bin%20Ibrah.pdf&quot;,&quot;id&quot;:&quot;01KO5DXPW7Z6T6MW63JZE3JC5SOQ5HL7PX&quot;,&quot;type&quot;:null,&quot;size&quot;:44572,&quot;referenceId&quot;:&quot;01KO5DXPXGNA5SXMMJOFDI7X4DMR4B2UAT&quot;,&quot;driveId&quot;:&quot;b!GENIO6DB3UWzdulNK6evrT-LvdyhA0VIokS4fxAfqZJ9NS0deS_ETJs3VRRJUVZM&quot;,&quot;status&quot;:1,&quot;uploadSessionUrl&quot;:null},{&quot;name&quot;:&quot;BOM - TMCA232037_Mohd Azril Bin Ibrah.pdf&quot;,&quot;link&quot;:&quot;https://tm365-my.sharepoint.com/personal/badruznasrin_basri_tm_com_my/Documents/Apps/Microsoft%20Forms/Request%20New%20PR/Question%203/BOM%20-%20TMCA232037_Mohd%20Azril%20Bin%20Ibrah.pdf&quot;,&quot;id&quot;:&quot;01KO5DXPQPXC74LF4RV5D2AWF2TBTSQSF6&quot;,&quot;type&quot;:null,&quot;size&quot;:43008,&quot;referenceId&quot;:&quot;01KO5DXPXGNA5SXMMJOFDI7X4DMR4B2UAT&quot;,&quot;driveId&quot;:&quot;b!GENIO6DB3UWzdulNK6evrT-LvdyhA0VIokS4fxAfqZJ9NS0deS_ETJs3VRRJUVZM&quot;,&quot;status&quot;:1,&quot;uploadSessionUrl&quot;:null},{&quot;name&quot;:&quot;TP - TMCA232037 - NRP FOC SPUR BAK F29-F30 PR_Mohd Azril Bin Ibrah.pdf&quot;,&quot;link&quot;:&quot;https://tm365-my.sharepoint.com/personal/badruznasrin_basri_tm_com_my/Documents/Apps/Microsoft%20Forms/Request%20New%20PR/Question%203/TP%20-%20TMCA232037%20-%20NRP%20FOC%20SPUR%20BAK%20F29-F30%20PR_Mohd%20Azril%20Bin%20Ibrah.pdf&quot;,&quot;id&quot;:&quot;01KO5DXPWDSWUWSOXKPRG2XR56QW7IG355&quot;,&quot;type&quot;:null,&quot;size&quot;:2555035,&quot;referenceId&quot;:&quot;01KO5DXPXGNA5SXMMJOFDI7X4DMR4B2UAT&quot;,&quot;driveId&quot;:&quot;b!GENIO6DB3UWzdulNK6evrT-LvdyhA0VIokS4fxAfqZJ9NS0deS_ETJs3VRRJUVZM&quot;,&quot;status&quot;:1,&quot;uploadSessionUrl&quot;:null},{&quot;name&quot;:&quot;NRP FOC SPUR BAK F29F30 PROLINTAS EXPRESSWAY_Mohd Azril Bin Ibrah.jpg&quot;,&quot;link&quot;:&quot;https://tm365-my.sharepoint.com/personal/badruznasrin_basri_tm_com_my/Documents/Apps/Microsoft%20Forms/Request%20New%20PR/Question%203/NRP%20FOC%20SPUR%20BAK%20F29F30%20PROLINTAS%20EXPRESSWAY_Mohd%20Azril%20Bin%20Ibrah.jpg&quot;,&quot;id&quot;:&quot;01KO5DXPQMCGPXOULOSZAK5PHLCBVUSGQC&quot;,&quot;type&quot;:null,&quot;size&quot;:206934,&quot;referenceId&quot;:&quot;01KO5DXPXGNA5SXMMJOFDI7X4DMR4B2UAT&quot;,&quot;driveId&quot;:&quot;b!GENIO6DB3UWzdulNK6evrT-LvdyhA0VIokS4fxAfqZJ9NS0deS_ETJs3VRRJUVZM&quot;,&quot;status&quot;:1,&quot;uploadSessionUrl&quot;:null}]"/>
    <m/>
    <m/>
    <m/>
    <m/>
    <m/>
    <m/>
    <m/>
    <m/>
    <m/>
    <m/>
    <m/>
    <m/>
    <m/>
    <m/>
  </r>
  <r>
    <n v="1544"/>
    <s v="Nur Fauziah Binti Abdullah Shuhaimy"/>
    <s v="11.0 PO Issued"/>
    <d v="2023-02-10T00:00:00"/>
    <s v="4/10 - PR created  |3/10 - Proceed PR  | 2/10 : Pending sign BOQ   | 1/10: new"/>
    <s v="4902153905"/>
    <s v="MK"/>
    <m/>
    <s v="NRP2302907"/>
    <m/>
    <s v="TMSA/233065"/>
    <m/>
    <s v="PAC2311065"/>
    <m/>
    <s v="MK-KZK-0351-TP"/>
    <m/>
    <m/>
    <n v="0"/>
    <s v="PO Issued"/>
    <e v="#REF!"/>
    <x v="0"/>
    <s v="CPPM-PR"/>
    <n v="770"/>
    <m/>
    <m/>
    <m/>
    <d v="2023-09-29T00:00:00"/>
    <s v="mahyuddin.saleh@tm.com.my"/>
    <n v="11514"/>
    <n v="3669.55"/>
    <s v="First PO"/>
    <m/>
    <s v="TMG"/>
    <x v="1"/>
    <s v="NRP NID &amp; FOC (ADD) TGB F25 SINGTEL AIR LIQUIDE INDUSTRIAL LOT 2317 NO 21 JALAN PTB1,KAWASAN PERINDUSTRIAN TANGGA BATU _x000a_"/>
    <e v="#N/A"/>
    <e v="#N/A"/>
    <m/>
    <d v="2023-09-30T00:00:00"/>
    <s v="TGB"/>
    <s v="Network Contractor"/>
    <m/>
    <m/>
    <m/>
    <n v="3400039025"/>
    <m/>
    <m/>
    <m/>
    <m/>
    <m/>
    <m/>
    <m/>
    <m/>
    <m/>
    <m/>
    <m/>
    <m/>
    <m/>
    <m/>
    <m/>
    <m/>
  </r>
  <r>
    <n v="1545"/>
    <s v="Norizuwan Bin Che Hamid"/>
    <s v="11.0 PO Issued"/>
    <m/>
    <s v="6/10: Submit PR. 5/10: TP verification. 2/10: LOR approval. 1/10: new"/>
    <n v="4902155023"/>
    <s v="NS"/>
    <m/>
    <s v="SRR2301147"/>
    <m/>
    <s v="TMSA/233191"/>
    <m/>
    <s v="PAC2311201"/>
    <m/>
    <s v="NS-MOT-0016-TP"/>
    <m/>
    <m/>
    <n v="0"/>
    <s v="PO Issued"/>
    <e v="#REF!"/>
    <x v="0"/>
    <s v="CPPM-LOR"/>
    <n v="283"/>
    <m/>
    <m/>
    <m/>
    <d v="2023-09-29T00:00:00"/>
    <s v="norizzuan.abdrazak@tm.com.my"/>
    <m/>
    <m/>
    <m/>
    <m/>
    <s v="Unifi"/>
    <x v="5"/>
    <s v="SRR HSBB ADD DSS NL_C006 GF PRISTINE TIMUR ENSTEK"/>
    <e v="#N/A"/>
    <e v="#N/A"/>
    <m/>
    <m/>
    <s v="NL"/>
    <m/>
    <m/>
    <m/>
    <m/>
    <n v="3400038912"/>
    <s v="MOTOBINA SDN. BHD."/>
    <m/>
    <m/>
    <s v="MOHD NOR IZZUAN BIN ABD. RAZAK"/>
    <s v="IZUAN BIN AHMAD IDRIS"/>
    <s v="[{&quot;name&quot;:&quot;Coverage for SRR PRISTINE TIMUR ENSTEK_Mohd Nor Izzuan Bin.jpg&quot;,&quot;link&quot;:&quot;https://tm365-my.sharepoint.com/personal/badruznasrin_basri_tm_com_my/Documents/Apps/Microsoft%20Forms/CPPM%20LOR%20%20Request%20for%20LOR%20for%20existing%20project/Question/Coverage%20for%20SRR%20PRISTINE%20TIMUR%20ENSTEK_Mohd%20Nor%20Izzuan%20Bin.jpg&quot;,&quot;id&quot;:&quot;01KO5DXPV57WMBVLXZRJBYYOYWYTAI354B&quot;,&quot;type&quot;:null,&quot;size&quot;:181544,&quot;referenceId&quot;:&quot;01KO5DXPWKQISBU2NA6ZBLWOJA7SI6KARL&quot;,&quot;driveId&quot;:&quot;b!GENIO6DB3UWzdulNK6evrT-LvdyhA0VIokS4fxAfqZJ9NS0deS_ETJs3VRRJUVZM&quot;,&quot;status&quot;:1,&quot;uploadSessionUrl&quot;:null}]"/>
    <s v="Got Preference"/>
    <s v="MOTOBINA SDN. BHD."/>
    <s v="Boundary Nilai under NeC Motobina"/>
    <n v="3400038912"/>
    <s v="ARENA SPEED SDN. BHD."/>
    <n v="3400041306"/>
    <s v="R J FIBRE NETWORKS SDN. BHD."/>
    <n v="3400040772"/>
    <m/>
    <m/>
  </r>
  <r>
    <n v="1546"/>
    <s v="Ts. Khairul Amilin Bin Mohamed Yusof"/>
    <s v="11.0 PO Issued"/>
    <m/>
    <n v="4902152540"/>
    <m/>
    <s v="Pulau Pinang"/>
    <m/>
    <s v="NRP2302922"/>
    <m/>
    <s v="TMNA/232639"/>
    <m/>
    <s v="PAC2311633"/>
    <m/>
    <s v="PG-JRU-0060-TP"/>
    <m/>
    <m/>
    <n v="0"/>
    <s v="PO Issued"/>
    <e v="#REF!"/>
    <x v="0"/>
    <s v="CPPM-PR"/>
    <n v="771"/>
    <s v="CPQ 567 TMONE"/>
    <s v="P2"/>
    <m/>
    <d v="2023-09-29T00:00:00"/>
    <s v="mahafiz.mdhalim@tm.com.my"/>
    <n v="6587"/>
    <n v="804.18"/>
    <s v="Additional PO (SI/VO)"/>
    <s v="to repair blockage ductway."/>
    <s v="TMone"/>
    <x v="1"/>
    <s v="NRP FOC KBS F25/F26 NID AFFIN BANK BERHAD KEPALA BATAS_x000a_"/>
    <e v="#N/A"/>
    <e v="#N/A"/>
    <m/>
    <d v="2023-10-10T00:00:00"/>
    <s v="KBS"/>
    <s v="Network Contractor"/>
    <m/>
    <m/>
    <m/>
    <n v="3400038597"/>
    <m/>
    <s v="[{&quot;name&quot;:&quot;ADDITIONAL BOQ signed_Mahafiz Bin Md Halim.pdf&quot;,&quot;link&quot;:&quot;https://tm365-my.sharepoint.com/personal/badruznasrin_basri_tm_com_my/Documents/Apps/Microsoft%20Forms/Request%20New%20PR/Question%202/ADDITIONAL%20BOQ%20signed_Mahafiz%20Bin%20Md%20Halim.pdf&quot;,&quot;id&quot;:&quot;01KO5DXPWMKXPUSIHTXFG2M6MZN7RGQXYR&quot;,&quot;type&quot;:null,&quot;size&quot;:799838,&quot;referenceId&quot;:&quot;01KO5DXPXUPARRCS6LWRBYBWTUUM5DK5ER&quot;,&quot;driveId&quot;:&quot;b!GENIO6DB3UWzdulNK6evrT-LvdyhA0VIokS4fxAfqZJ9NS0deS_ETJs3VRRJUVZM&quot;,&quot;status&quot;:1,&quot;uploadSessionUrl&quot;:null}]"/>
    <m/>
    <m/>
    <m/>
    <m/>
    <m/>
    <m/>
    <m/>
    <m/>
    <m/>
    <m/>
    <m/>
    <m/>
    <m/>
    <m/>
  </r>
  <r>
    <n v="1547"/>
    <s v="Ts. Khairul Amilin Bin Mohamed Yusof"/>
    <s v="11.0 PO Issued"/>
    <m/>
    <s v=""/>
    <n v="4902152929"/>
    <s v="Pulau Pinang"/>
    <m/>
    <s v="RER2000036"/>
    <m/>
    <s v="TMNA/211199"/>
    <m/>
    <s v="PAC2300810"/>
    <m/>
    <s v="PG-ERA-0561-TP"/>
    <m/>
    <m/>
    <n v="0"/>
    <s v="PO Issued"/>
    <e v="#REF!"/>
    <x v="0"/>
    <s v="CPPM-PR"/>
    <n v="772"/>
    <m/>
    <m/>
    <m/>
    <d v="2023-09-30T00:00:00"/>
    <s v="ahmadfaizal.abdulhamid@tm.com.my"/>
    <n v="311718"/>
    <n v="29400.17"/>
    <s v="Additional PO (SI/VO)"/>
    <s v="ADDITIONAL ITEM NOT ENOUGH IN 1st PO"/>
    <s v="GNT"/>
    <x v="12"/>
    <s v="REROUTING BM FOC JALAN ARUMUGAM PILLAI (JKR)_x000a_"/>
    <e v="#N/A"/>
    <e v="#N/A"/>
    <m/>
    <d v="2023-08-30T00:00:00"/>
    <s v="BM"/>
    <s v="Network Contractor"/>
    <m/>
    <m/>
    <m/>
    <n v="3400039029"/>
    <m/>
    <s v="[{&quot;name&quot;:&quot;BOQ 2ND TMNA211199 REROUTING BM FOC JALAN ARU_Ahmad Faizal Bin Abd.pdf&quot;,&quot;link&quot;:&quot;https://tm365-my.sharepoint.com/personal/badruznasrin_basri_tm_com_my/Documents/Apps/Microsoft%20Forms/Request%20New%20PR/Question%202/BOQ%202ND%20TMNA211199%20REROUTING%20BM%20FOC%20JALAN%20ARU_Ahmad%20Faizal%20Bin%20Abd.pdf&quot;,&quot;id&quot;:&quot;01KO5DXPQDCCCV3YJISVHZA3Q7G72UMUDA&quot;,&quot;type&quot;:null,&quot;size&quot;:844421,&quot;referenceId&quot;:&quot;01KO5DXPXUPARRCS6LWRBYBWTUUM5DK5ER&quot;,&quot;driveId&quot;:&quot;b!GENIO6DB3UWzdulNK6evrT-LvdyhA0VIokS4fxAfqZJ9NS0deS_ETJs3VRRJUVZM&quot;,&quot;status&quot;:1,&quot;uploadSessionUrl&quot;:null}]"/>
    <m/>
    <m/>
    <m/>
    <m/>
    <m/>
    <m/>
    <m/>
    <m/>
    <m/>
    <m/>
    <m/>
    <m/>
    <m/>
    <m/>
  </r>
  <r>
    <n v="1548"/>
    <s v="Khairul Ikmal Bin Abdul Halim"/>
    <s v="10.0 Sent to CPA for PR Creation"/>
    <m/>
    <s v=""/>
    <m/>
    <s v="Sarawak"/>
    <m/>
    <s v="H5G2201969"/>
    <m/>
    <s v="TMWA/227053"/>
    <m/>
    <s v="na"/>
    <m/>
    <s v="MR/BIN-LSB-0361-TP"/>
    <m/>
    <m/>
    <n v="0"/>
    <s v="PR Creation"/>
    <e v="#REF!"/>
    <x v="0"/>
    <s v="CPPM-LOR"/>
    <n v="284"/>
    <m/>
    <m/>
    <m/>
    <d v="2023-09-30T00:00:00"/>
    <s v="jimbai.abik@tm.com.my"/>
    <m/>
    <m/>
    <m/>
    <m/>
    <s v="TMG"/>
    <x v="0"/>
    <s v="5G DNB DQMIR0745 1 IUC/ CSR &amp; FOC MR_F43 (192C/96C/12C)/ MR_F42 (SPUR 12C) FOR BRIGHTON VETERINARY CLINIC, JALAN BRIGHTON 98000 MIRI (H5G2201969)"/>
    <e v="#N/A"/>
    <e v="#N/A"/>
    <m/>
    <m/>
    <s v="MR"/>
    <m/>
    <m/>
    <m/>
    <m/>
    <n v="3400038703"/>
    <s v="LIKMANINA SDN. BHD._x0009_"/>
    <m/>
    <m/>
    <s v="BUN KATAN"/>
    <s v="Mohd.Carroll Nizam Bin Ismail "/>
    <s v="[{&quot;name&quot;:&quot;Presentation NEW FOC ROUTE_Jimbai Anak Abik Jim.pptx&quot;,&quot;link&quot;:&quot;https://tm365-my.sharepoint.com/personal/badruznasrin_basri_tm_com_my/_layouts/15/Doc.aspx?sourcedoc=%7B5E19097F-327C-4446-B4C5-58B8FD91AC66%7D&amp;file=Presentation%20NEW%20FOC%20ROUTE_Jimbai%20Anak%20Abik%20Jim.pptx&amp;action=edit&amp;mobileredirect=true&quot;,&quot;id&quot;:&quot;01KO5DXPT7BEMV47BSIZCLJRKYXD6ZDLDG&quot;,&quot;type&quot;:null,&quot;size&quot;:3559060,&quot;referenceId&quot;:&quot;01KO5DXPWKQISBU2NA6ZBLWOJA7SI6KARL&quot;,&quot;driveId&quot;:&quot;b!GENIO6DB3UWzdulNK6evrT-LvdyhA0VIokS4fxAfqZJ9NS0deS_ETJs3VRRJUVZM&quot;,&quot;status&quot;:1,&quot;uploadSessionUrl&quot;:null}]"/>
    <s v="Got Preference"/>
    <s v="LIKMANINA SDN. BHD._x0009_"/>
    <s v="Team available &amp; original project done by likmanina"/>
    <n v="3400038703"/>
    <s v="DANAWA DESA NETWORKS SDN. BHD"/>
    <n v="3400039075"/>
    <s v="TMMAB SOLUTION SDN. BHD."/>
    <n v="3400027272"/>
    <m/>
    <m/>
  </r>
  <r>
    <n v="1549"/>
    <s v="Ahmad Zaki Bin Harris"/>
    <s v="6.1 LOR Requested in Vprime"/>
    <m/>
    <s v="KD/PL-PRL-1076-TP"/>
    <m/>
    <s v="Kedah/Perlis "/>
    <m/>
    <s v="NRP2303218"/>
    <m/>
    <s v="TMNA/231897"/>
    <m/>
    <s v="PAC2312019"/>
    <m/>
    <s v="KD/PL-PRL-1076-TP"/>
    <m/>
    <m/>
    <n v="0"/>
    <s v="Pending Approval"/>
    <e v="#REF!"/>
    <x v="0"/>
    <s v="CPPM-LOR"/>
    <n v="285"/>
    <m/>
    <m/>
    <m/>
    <d v="2023-10-01T00:00:00"/>
    <s v="mohamadhairi.aziz@tm.com.my"/>
    <m/>
    <m/>
    <m/>
    <m/>
    <s v="TMG"/>
    <x v="1"/>
    <s v="FOC AS F61/F62 NID EBB - BANGUNAN EMUM 55 (WSE) (SLA 99.0%)"/>
    <e v="#N/A"/>
    <e v="#N/A"/>
    <m/>
    <m/>
    <s v="AS F061/62"/>
    <m/>
    <m/>
    <m/>
    <m/>
    <n v="3400026292"/>
    <s v="PEARL NETWORK HOLDINGS SDN. BHD."/>
    <m/>
    <m/>
    <s v="Mohamad Hairi Bin Aziz"/>
    <s v="Ahmad Tarmizi Bin Ngah"/>
    <s v="[{&quot;name&quot;:&quot;EBB Bangunan EMUM 55_Mohamad Hairi Bin Az.docx&quot;,&quot;link&quot;:&quot;https://tm365-my.sharepoint.com/personal/badruznasrin_basri_tm_com_my/_layouts/15/Doc.aspx?sourcedoc=%7BD711E9F5-D391-4555-A9DC-5EA4977F3AAD%7D&amp;file=EBB%20Bangunan%20EMUM%2055_Mohamad%20Hairi%20Bin%20Az.docx&amp;action=default&amp;mobileredirect=true&quot;,&quot;id&quot;:&quot;01KO5DXPXV5EI5PEOTKVC2TXC6USLX6OVN&quot;,&quot;type&quot;:null,&quot;size&quot;:1235314,&quot;referenceId&quot;:&quot;01KO5DXPWKQISBU2NA6ZBLWOJA7SI6KARL&quot;,&quot;driveId&quot;:&quot;b!GENIO6DB3UWzdulNK6evrT-LvdyhA0VIokS4fxAfqZJ9NS0deS_ETJs3VRRJUVZM&quot;,&quot;status&quot;:1,&quot;uploadSessionUrl&quot;:null}]"/>
    <s v="Got Preference"/>
    <s v="PEARL NETWORK HOLDINGS SDN. BHD."/>
    <s v="Ada team yang mampu jalankan kerja dengan segera dan cepat siap. Biasa buat kerja di kawasan sekitar"/>
    <n v="3400026292"/>
    <s v="HARTA UNITY SDN. BHD."/>
    <n v="3400030180"/>
    <s v="GRAND TEKNIK BINA SDN BHD"/>
    <n v="3400038568"/>
    <m/>
    <m/>
  </r>
  <r>
    <n v="1550"/>
    <s v="Muhammad Hafizzuddin Bin Mohd Noor"/>
    <s v="10.0 Sent to CPA for PR Creation"/>
    <m/>
    <s v=""/>
    <m/>
    <s v="Johor Selatan"/>
    <m/>
    <s v="GOV2300090"/>
    <m/>
    <s v="TMSA/232064"/>
    <m/>
    <s v="PAC2307538"/>
    <m/>
    <s v="JS-KES-0433-TP"/>
    <m/>
    <m/>
    <n v="0"/>
    <s v="PR Creation"/>
    <e v="#REF!"/>
    <x v="0"/>
    <s v="CPPM-PR"/>
    <n v="773"/>
    <m/>
    <m/>
    <m/>
    <d v="2023-10-01T00:00:00"/>
    <s v="azmel.othman@tm.com.my"/>
    <n v="5658.41"/>
    <n v="2059.3200000000002"/>
    <s v="Additional PO (SI/VO)"/>
    <s v="Additional PO required for repair work on the civil infrastructure and the road scrap/pavement is necessary to facilitate the implementation of fiber pulling activities."/>
    <s v="TMone"/>
    <x v="4"/>
    <s v="FOC &amp; NID SLG 99.7% PGD MYGOV*NET-MOF (J_x000a_"/>
    <e v="#N/A"/>
    <e v="#N/A"/>
    <m/>
    <d v="2023-08-15T00:00:00"/>
    <s v="PGD"/>
    <s v="Network Contractor"/>
    <m/>
    <m/>
    <m/>
    <n v="3400038891"/>
    <m/>
    <s v="[{&quot;name&quot;:&quot;TMSA232064_Azmel Bin Othman.pdf&quot;,&quot;link&quot;:&quot;https://tm365-my.sharepoint.com/personal/badruznasrin_basri_tm_com_my/Documents/Apps/Microsoft%20Forms/Request%20New%20PR/Question%202/TMSA232064_Azmel%20Bin%20Othman.pdf&quot;,&quot;id&quot;:&quot;01KO5DXPSX6AQLLLM7NBG2GRZO3TFI7NUA&quot;,&quot;type&quot;:null,&quot;size&quot;:2043122,&quot;referenceId&quot;:&quot;01KO5DXPXUPARRCS6LWRBYBWTUUM5DK5ER&quot;,&quot;driveId&quot;:&quot;b!GENIO6DB3UWzdulNK6evrT-LvdyhA0VIokS4fxAfqZJ9NS0deS_ETJs3VRRJUVZM&quot;,&quot;status&quot;:1,&quot;uploadSessionUrl&quot;:null}]"/>
    <m/>
    <m/>
    <m/>
    <m/>
    <m/>
    <m/>
    <m/>
    <m/>
    <m/>
    <m/>
    <m/>
    <m/>
    <m/>
    <m/>
  </r>
  <r>
    <n v="1551"/>
    <s v="Muhammad Hafizzuddin Bin Mohd Noor"/>
    <s v="10.0 Sent to CPA for PR Creation"/>
    <m/>
    <s v=""/>
    <m/>
    <s v="Johor Selatan"/>
    <m/>
    <s v="GOV2300094"/>
    <m/>
    <s v="TMSA/232063"/>
    <m/>
    <s v="PAC2307537"/>
    <m/>
    <s v="JS-KES-0432-TP"/>
    <m/>
    <m/>
    <n v="0"/>
    <s v="PR Creation"/>
    <e v="#REF!"/>
    <x v="0"/>
    <s v="CPPM-PR"/>
    <n v="774"/>
    <m/>
    <m/>
    <m/>
    <d v="2023-10-01T00:00:00"/>
    <s v="azmel.othman@tm.com.my"/>
    <n v="10395.94"/>
    <n v="1777.44"/>
    <s v="Additional PO (SI/VO)"/>
    <s v="The repair work on the civil infrastructuret is necessary to facilitate the implementation of fiber pulling activities."/>
    <s v="TMone"/>
    <x v="4"/>
    <s v="FOC &amp; NID SLG 99.7% PGD MYGOV*NET-MOF (J_x000a_"/>
    <e v="#N/A"/>
    <e v="#N/A"/>
    <m/>
    <d v="2023-08-15T00:00:00"/>
    <s v="PGD"/>
    <s v="Network Contractor"/>
    <m/>
    <m/>
    <m/>
    <n v="3400038891"/>
    <m/>
    <s v="[{&quot;name&quot;:&quot;TMSA232063_Azmel Bin Othman.pdf&quot;,&quot;link&quot;:&quot;https://tm365-my.sharepoint.com/personal/badruznasrin_basri_tm_com_my/Documents/Apps/Microsoft%20Forms/Request%20New%20PR/Question%202/TMSA232063_Azmel%20Bin%20Othman.pdf&quot;,&quot;id&quot;:&quot;01KO5DXPRWQV66SZDR4ZA3VK3FCM3BTDVQ&quot;,&quot;type&quot;:null,&quot;size&quot;:5362470,&quot;referenceId&quot;:&quot;01KO5DXPXUPARRCS6LWRBYBWTUUM5DK5ER&quot;,&quot;driveId&quot;:&quot;b!GENIO6DB3UWzdulNK6evrT-LvdyhA0VIokS4fxAfqZJ9NS0deS_ETJs3VRRJUVZM&quot;,&quot;status&quot;:1,&quot;uploadSessionUrl&quot;:null}]"/>
    <m/>
    <m/>
    <m/>
    <m/>
    <m/>
    <m/>
    <m/>
    <m/>
    <m/>
    <m/>
    <m/>
    <m/>
    <m/>
    <m/>
  </r>
  <r>
    <n v="1552"/>
    <s v="Muhammad Hafizzuddin Bin Mohd Noor"/>
    <s v="10.0 Sent to CPA for PR Creation"/>
    <m/>
    <s v=""/>
    <m/>
    <s v="Johor Selatan"/>
    <m/>
    <s v="H5G2204138"/>
    <m/>
    <s v="TMSA/231039"/>
    <m/>
    <s v="PAC2218823"/>
    <m/>
    <s v="JS-RSP-1003-TP"/>
    <m/>
    <m/>
    <n v="0"/>
    <s v="PR Creation"/>
    <e v="#REF!"/>
    <x v="0"/>
    <s v="CPPM-PR"/>
    <n v="775"/>
    <m/>
    <m/>
    <m/>
    <d v="2023-10-01T00:00:00"/>
    <s v="azmel.othman@tm.com.my"/>
    <n v="39451"/>
    <n v="294.5"/>
    <s v="Additional PO (SI/VO)"/>
    <s v="Additional pole required in Johor Port area near to tower location. "/>
    <s v="TMG"/>
    <x v="0"/>
    <s v="DNB_HORIZON 5G-DJJBR0242_KFTZ-PGD_x000a_"/>
    <e v="#N/A"/>
    <e v="#N/A"/>
    <m/>
    <d v="2023-09-30T00:00:00"/>
    <s v="PGD"/>
    <s v="Network Contractor"/>
    <m/>
    <m/>
    <m/>
    <n v="3400039002"/>
    <m/>
    <s v="[{&quot;name&quot;:&quot;TMSA231039_Azmel Bin Othman.pdf&quot;,&quot;link&quot;:&quot;https://tm365-my.sharepoint.com/personal/badruznasrin_basri_tm_com_my/Documents/Apps/Microsoft%20Forms/Request%20New%20PR/Question%202/TMSA231039_Azmel%20Bin%20Othman.pdf&quot;,&quot;id&quot;:&quot;01KO5DXPX5Z4LW2XJDXFB2VJ2DGJA2F4ZF&quot;,&quot;type&quot;:null,&quot;size&quot;:2602321,&quot;referenceId&quot;:&quot;01KO5DXPXUPARRCS6LWRBYBWTUUM5DK5ER&quot;,&quot;driveId&quot;:&quot;b!GENIO6DB3UWzdulNK6evrT-LvdyhA0VIokS4fxAfqZJ9NS0deS_ETJs3VRRJUVZM&quot;,&quot;status&quot;:1,&quot;uploadSessionUrl&quot;:null}]"/>
    <m/>
    <m/>
    <m/>
    <m/>
    <m/>
    <m/>
    <m/>
    <m/>
    <m/>
    <m/>
    <m/>
    <m/>
    <m/>
    <m/>
  </r>
  <r>
    <n v="1553"/>
    <s v="Muhammad Hafizzuddin Bin Mohd Noor"/>
    <s v="10.0 Sent to CPA for PR Creation"/>
    <m/>
    <s v=""/>
    <m/>
    <s v="Johor Selatan"/>
    <m/>
    <s v="TMSC/220193"/>
    <m/>
    <s v="TMSA/231036"/>
    <m/>
    <s v="PAC2219081"/>
    <m/>
    <s v="JS-RSP-1001-TP"/>
    <m/>
    <m/>
    <n v="0"/>
    <s v="PR Creation"/>
    <e v="#REF!"/>
    <x v="0"/>
    <s v="CPPM-PR"/>
    <n v="776"/>
    <m/>
    <m/>
    <m/>
    <d v="2023-10-01T00:00:00"/>
    <s v="azmel.othman@tm.com.my"/>
    <n v="33478.44"/>
    <n v="715.62"/>
    <s v="Additional PO (SI/VO)"/>
    <s v="Additional civil work in Johor Port Area, required special civil work due to Port area restriction."/>
    <s v="TMG"/>
    <x v="0"/>
    <s v="DNB_HORIZON 5G_DJJBR0673_JOHORPORTSSC_PG_x000a_"/>
    <e v="#N/A"/>
    <e v="#N/A"/>
    <m/>
    <d v="2023-09-30T00:00:00"/>
    <s v="PGD"/>
    <s v="Network Contractor"/>
    <m/>
    <m/>
    <m/>
    <n v="3400039002"/>
    <m/>
    <s v="[{&quot;name&quot;:&quot;TMSA231036_Azmel Bin Othman.pdf&quot;,&quot;link&quot;:&quot;https://tm365-my.sharepoint.com/personal/badruznasrin_basri_tm_com_my/Documents/Apps/Microsoft%20Forms/Request%20New%20PR/Question%202/TMSA231036_Azmel%20Bin%20Othman.pdf&quot;,&quot;id&quot;:&quot;01KO5DXPSISI6CAPHJCNDJH2OEBT5FGE3K&quot;,&quot;type&quot;:null,&quot;size&quot;:11916881,&quot;referenceId&quot;:&quot;01KO5DXPXUPARRCS6LWRBYBWTUUM5DK5ER&quot;,&quot;driveId&quot;:&quot;b!GENIO6DB3UWzdulNK6evrT-LvdyhA0VIokS4fxAfqZJ9NS0deS_ETJs3VRRJUVZM&quot;,&quot;status&quot;:1,&quot;uploadSessionUrl&quot;:null}]"/>
    <m/>
    <m/>
    <m/>
    <m/>
    <m/>
    <m/>
    <m/>
    <m/>
    <m/>
    <m/>
    <m/>
    <m/>
    <m/>
    <m/>
  </r>
  <r>
    <n v="1554"/>
    <s v="Ahmad Idrus Bin Abdul Talib"/>
    <s v="11.0 PO Issued"/>
    <m/>
    <s v=""/>
    <s v="4902152672, 4902155483"/>
    <s v="Kuala Lumpur"/>
    <m/>
    <s v="NRP2302979"/>
    <m/>
    <s v="TMCA/232037"/>
    <m/>
    <s v="PAC2311765"/>
    <m/>
    <s v="KL-BUM-0420-TP"/>
    <m/>
    <m/>
    <n v="0"/>
    <s v="PO Issued"/>
    <e v="#REF!"/>
    <x v="0"/>
    <s v="CPPM-LOR"/>
    <n v="286"/>
    <s v="CPQ 567 TMONE"/>
    <s v="P1"/>
    <m/>
    <d v="2023-10-02T00:00:00"/>
    <s v="mohdazril.ibrahim@tm.com.my"/>
    <m/>
    <m/>
    <m/>
    <m/>
    <s v="TMone"/>
    <x v="1"/>
    <s v="NRP FOC SPUR BAK F29/F30 PROLINTAS EXPRESSWAY - PLAZA TOL ALAM DAMAI SUKE (MLS OVER IPME) SLG 99.5_x000a__x000a_"/>
    <e v="#N/A"/>
    <e v="#N/A"/>
    <m/>
    <m/>
    <s v="BAK"/>
    <m/>
    <m/>
    <m/>
    <m/>
    <m/>
    <m/>
    <m/>
    <m/>
    <s v="MOHD AZRIL BIN IBRAHIM"/>
    <s v="Ahmad Akram Bin Mordin"/>
    <s v="[{&quot;name&quot;:&quot;TMCA232037_Mohd Azril Bin Ibrah 1.pdf&quot;,&quot;link&quot;:&quot;https://tm365-my.sharepoint.com/personal/badruznasrin_basri_tm_com_my/Documents/Apps/Microsoft%20Forms/CPPM%20LOR%20%20Request%20for%20LOR%20for%20existing%20project/Question/TMCA232037_Mohd%20Azril%20Bin%20Ibrah%201.pdf&quot;,&quot;id&quot;:&quot;01KO5DXPQPOCRPWXZDQ5GKF7ZZZQQCM35I&quot;,&quot;type&quot;:null,&quot;size&quot;:268762,&quot;referenceId&quot;:&quot;01KO5DXPWKQISBU2NA6ZBLWOJA7SI6KARL&quot;,&quot;driveId&quot;:&quot;b!GENIO6DB3UWzdulNK6evrT-LvdyhA0VIokS4fxAfqZJ9NS0deS_ETJs3VRRJUVZM&quot;,&quot;status&quot;:1,&quot;uploadSessionUrl&quot;:null}]"/>
    <s v="No Preference"/>
    <m/>
    <m/>
    <m/>
    <m/>
    <m/>
    <m/>
    <m/>
    <m/>
    <m/>
  </r>
  <r>
    <n v="1555"/>
    <s v="Amran Bin Ramli"/>
    <s v="8.2 Queried - Pending TP Re-Submission"/>
    <d v="2023-10-02T00:00:00"/>
    <s v="NeC to update TP SLD &amp; draf PR/BOQ"/>
    <m/>
    <s v="Sabah"/>
    <m/>
    <s v="NRP2301025"/>
    <m/>
    <s v="TMBA/230326"/>
    <m/>
    <s v="PAC2304455"/>
    <m/>
    <s v="KK/PB/LB-EXT-0903-TP"/>
    <m/>
    <m/>
    <n v="0"/>
    <s v="Queried - Require More Information From NeC/AND"/>
    <e v="#REF!"/>
    <x v="0"/>
    <s v="CPPM-PR"/>
    <n v="777"/>
    <m/>
    <m/>
    <m/>
    <d v="2023-10-02T00:00:00"/>
    <s v="fredo9@tm.com.my"/>
    <n v="176869"/>
    <n v="1861.67"/>
    <s v="Additional PO (SI/VO)"/>
    <s v="Additional work for Internal wiring"/>
    <s v="TMG"/>
    <x v="1"/>
    <s v="NRP FOC SPUR NBN F0XX (12C) REDTONE TELECOMMUNICATIONS SDN BHD_SK KG BALARON (WE)_NBN"/>
    <e v="#N/A"/>
    <e v="#N/A"/>
    <m/>
    <d v="2023-10-31T00:00:00"/>
    <s v="NBN"/>
    <s v="Network Contractor"/>
    <m/>
    <m/>
    <m/>
    <n v="3400039079"/>
    <m/>
    <s v="[{&quot;name&quot;:&quot;SI INTERNAL WIRING TMBA 230326  (Turnkey_ORI)_Fredoline Bin Nasir.pdf&quot;,&quot;link&quot;:&quot;https://tm365-my.sharepoint.com/personal/badruznasrin_basri_tm_com_my/Documents/Apps/Microsoft%20Forms/Request%20New%20PR/Question%202/SI%20INTERNAL%20WIRING%20TMBA%20230326%20%20(Turnkey_ORI)_Fredoline%20Bin%20Nasir.pdf&quot;,&quot;id&quot;:&quot;01KO5DXPSHWFJ7HRRBLRD2CLKLUCEPFHFP&quot;,&quot;type&quot;:null,&quot;size&quot;:312894,&quot;referenceId&quot;:&quot;01KO5DXPXUPARRCS6LWRBYBWTUUM5DK5ER&quot;,&quot;driveId&quot;:&quot;b!GENIO6DB3UWzdulNK6evrT-LvdyhA0VIokS4fxAfqZJ9NS0deS_ETJs3VRRJUVZM&quot;,&quot;status&quot;:1,&quot;uploadSessionUrl&quot;:null}]"/>
    <m/>
    <m/>
    <m/>
    <m/>
    <m/>
    <m/>
    <m/>
    <m/>
    <m/>
    <m/>
    <m/>
    <m/>
    <m/>
    <m/>
  </r>
  <r>
    <n v="1556"/>
    <s v="Ilman Afif Bin Zulkifli"/>
    <s v="10.0 Sent to CPA for PR Creation"/>
    <m/>
    <m/>
    <m/>
    <s v="Sarawak"/>
    <m/>
    <s v="NRP2302455"/>
    <m/>
    <s v="TMWA/230449"/>
    <m/>
    <s v=" PAC2309773"/>
    <m/>
    <s v="KG/SB-GEA-0014-TP"/>
    <m/>
    <m/>
    <n v="0"/>
    <s v="PR Creation"/>
    <e v="#REF!"/>
    <x v="0"/>
    <s v="CPPM-PR"/>
    <n v="778"/>
    <m/>
    <m/>
    <m/>
    <d v="2023-10-02T00:00:00"/>
    <s v="noreha.fatehi@tm.com.my"/>
    <n v="10521"/>
    <n v="3735.42"/>
    <s v="First PO"/>
    <m/>
    <s v="TMone"/>
    <x v="1"/>
    <s v="ADD FDP TBJ C046M SURUHANJAYA KOMUNIKASI DAN MULTIMEDIA MALAYSIA (IPVPN EFM HSBB) FAKULTI KEJURUTERAAN UNIMAS. IPVPN EFM HSBB SLA 99.0%."/>
    <e v="#N/A"/>
    <e v="#N/A"/>
    <m/>
    <d v="2023-10-06T00:00:00"/>
    <s v="KSN"/>
    <s v="Network Contractor"/>
    <m/>
    <m/>
    <m/>
    <n v="3400041410"/>
    <m/>
    <m/>
    <m/>
    <m/>
    <m/>
    <m/>
    <m/>
    <m/>
    <m/>
    <m/>
    <m/>
    <m/>
    <m/>
    <m/>
    <m/>
    <m/>
  </r>
  <r>
    <n v="1557"/>
    <s v="Nur Fauziah Binti Abdullah Shuhaimy"/>
    <s v="11.0 PO Issued"/>
    <m/>
    <s v="6/10: PR crtd. 5/10: Submit PR. 4/10 - 3/10 : TP Submission  | 2/10: LOR approval"/>
    <s v="4902154800"/>
    <s v="MK"/>
    <m/>
    <s v="NRP2303137"/>
    <m/>
    <s v="TMSA/232977 "/>
    <m/>
    <s v="PAC2312150"/>
    <m/>
    <s v="MK-ANE-0195-TP"/>
    <m/>
    <m/>
    <n v="0"/>
    <s v="PO Issued"/>
    <e v="#REF!"/>
    <x v="0"/>
    <s v="CPPM-PR"/>
    <n v="779"/>
    <m/>
    <m/>
    <m/>
    <d v="2023-10-02T00:00:00"/>
    <s v="mahyuddin.saleh@tm.com.my"/>
    <n v="11874"/>
    <n v="7238.5"/>
    <s v="First PO"/>
    <m/>
    <s v="TMG"/>
    <x v="1"/>
    <s v="NRP NID/FOC (ADD) MC F74/F75 VODAFONE - CHANEL IT ROOM LOT G43 MAHKOTA PARADE MELAKA-CS_x000a_"/>
    <e v="#N/A"/>
    <e v="#N/A"/>
    <m/>
    <d v="2023-09-22T00:00:00"/>
    <s v="MC"/>
    <s v="Network Contractor"/>
    <m/>
    <m/>
    <m/>
    <n v="3400039018"/>
    <m/>
    <m/>
    <m/>
    <m/>
    <m/>
    <m/>
    <m/>
    <m/>
    <m/>
    <m/>
    <m/>
    <m/>
    <m/>
    <m/>
    <m/>
    <m/>
  </r>
  <r>
    <n v="1558"/>
    <s v="Norizuwan Bin Che Hamid"/>
    <s v="11.0 PO Issued"/>
    <m/>
    <s v="2/10 : pending attach TP in Vprime, PENDING PO"/>
    <n v="4902153376"/>
    <s v="NS"/>
    <m/>
    <s v="NRF2200079"/>
    <m/>
    <s v="TMSA/232769"/>
    <m/>
    <s v="PAC2309298"/>
    <m/>
    <s v="NS-RJF-0092-TP"/>
    <m/>
    <m/>
    <n v="0"/>
    <s v="PO Issued"/>
    <e v="#REF!"/>
    <x v="0"/>
    <s v="CPPM-LOR"/>
    <n v="287"/>
    <m/>
    <m/>
    <m/>
    <d v="2023-10-02T00:00:00"/>
    <s v="norizzuan.abdrazak@tm.com.my"/>
    <m/>
    <m/>
    <m/>
    <m/>
    <s v="TMone"/>
    <x v="16"/>
    <s v="SP FTTH FSN_C032 MATRIX CONCEPTS TIARA SENDAYAN PERCINT-7 SENDAYAN_x000a_"/>
    <e v="#N/A"/>
    <e v="#N/A"/>
    <m/>
    <m/>
    <s v="FSN"/>
    <m/>
    <m/>
    <m/>
    <m/>
    <n v="3400041306"/>
    <s v="ARENA SPEED SDN. BHD."/>
    <m/>
    <m/>
    <s v="MOHD NOR IZZUAN BIN ABD. RAZAK"/>
    <s v="MOHAMED FAHMI BIN MOHAMED ALI"/>
    <s v="[{&quot;name&quot;:&quot;masterplan TIARA SENDAYAN PRESINT 7_Mohd Nor Izzuan Bin.png&quot;,&quot;link&quot;:&quot;https://tm365-my.sharepoint.com/personal/badruznasrin_basri_tm_com_my/Documents/Apps/Microsoft%20Forms/CPPM%20LOR%20%20Request%20for%20LOR%20for%20existing%20project/Question/masterplan%20TIARA%20SENDAYAN%20PRESINT%207_Mohd%20Nor%20Izzuan%20Bin.png&quot;,&quot;id&quot;:&quot;01KO5DXPQBKU7DBLRUJRDIJ4U46TBYIVA5&quot;,&quot;type&quot;:null,&quot;size&quot;:829169,&quot;referenceId&quot;:&quot;01KO5DXPWKQISBU2NA6ZBLWOJA7SI6KARL&quot;,&quot;driveId&quot;:&quot;b!GENIO6DB3UWzdulNK6evrT-LvdyhA0VIokS4fxAfqZJ9NS0deS_ETJs3VRRJUVZM&quot;,&quot;status&quot;:1,&quot;uploadSessionUrl&quot;:null}]"/>
    <s v="Got Preference"/>
    <s v="ARENA SPEED SDN. BHD."/>
    <s v="BOUNDARY FSN UNDER ARENA SPEED"/>
    <n v="3400041306"/>
    <s v="R J FIBRE NETWORKS SDN. BHD."/>
    <n v="3400040772"/>
    <s v="MOTOBINA SDN. BHD."/>
    <n v="3400038912"/>
    <m/>
    <m/>
  </r>
  <r>
    <n v="1559"/>
    <s v="Zubaidah Binti Ya"/>
    <s v="7.0 Pending TP Submission"/>
    <m/>
    <s v="LOR done"/>
    <m/>
    <s v="Selangor Barat"/>
    <m/>
    <s v="H5G2203365"/>
    <m/>
    <s v="TMCA/231581"/>
    <m/>
    <s v="PAC2308396"/>
    <m/>
    <s v="SB-RIT-0073-TP"/>
    <m/>
    <m/>
    <n v="0"/>
    <s v="Pending TP Submission"/>
    <e v="#REF!"/>
    <x v="0"/>
    <s v="CPPM-LOR"/>
    <n v="288"/>
    <m/>
    <m/>
    <m/>
    <d v="2023-10-02T00:00:00"/>
    <s v="atirah.razak@tm.com.my"/>
    <m/>
    <m/>
    <m/>
    <m/>
    <s v="TMG"/>
    <x v="0"/>
    <s v="5G DBKSG0650 FOC MRU F15F30 12C WATER TANK UITM PUNCAK ALAM_x000a_"/>
    <e v="#N/A"/>
    <e v="#N/A"/>
    <m/>
    <m/>
    <s v="MRU"/>
    <m/>
    <m/>
    <m/>
    <m/>
    <n v="3400038930"/>
    <s v="RITES SDN. BHD.RITES SDN. BHD."/>
    <m/>
    <m/>
    <s v="MOHD FAIZAL BIN RAZALI"/>
    <s v="HELME BIN MEHAT"/>
    <s v="[{&quot;name&quot;:&quot;5G DBKSG0650 WATER TANK UITM PUNCAK ALAM_Siti Atirah Razak.pdf&quot;,&quot;link&quot;:&quot;https://tm365-my.sharepoint.com/personal/badruznasrin_basri_tm_com_my/Documents/Apps/Microsoft%20Forms/CPPM%20LOR%20%20Request%20for%20LOR%20for%20existing%20project/Question/5G%20DBKSG0650%20WATER%20TANK%20UITM%20PUNCAK%20ALAM_Siti%20Atirah%20Razak.pdf&quot;,&quot;id&quot;:&quot;01KO5DXPRVT3JWVCWCKNEYRHDBV4UFCUPL&quot;,&quot;type&quot;:null,&quot;size&quot;:251632,&quot;referenceId&quot;:&quot;01KO5DXPWKQISBU2NA6ZBLWOJA7SI6KARL&quot;,&quot;driveId&quot;:&quot;b!GENIO6DB3UWzdulNK6evrT-LvdyhA0VIokS4fxAfqZJ9NS0deS_ETJs3VRRJUVZM&quot;,&quot;status&quot;:1,&quot;uploadSessionUrl&quot;:null}]"/>
    <s v="Got Preference"/>
    <s v="RITES SDN. BHD.RITES SDN. BHD."/>
    <s v="Contractor available and familiar with the site"/>
    <n v="3400038930"/>
    <s v="PCOM TECHNOLOGIES SDN. BHD."/>
    <n v="3400038918"/>
    <s v="-"/>
    <s v="-"/>
    <m/>
    <m/>
  </r>
  <r>
    <n v="1560"/>
    <s v="Amran Bin Ramli"/>
    <s v="11.0 PO Issued"/>
    <d v="2023-10-03T00:00:00"/>
    <s v="4902153333 (4/10/23) 3/10: Proceed PR creation"/>
    <s v="4902153333"/>
    <s v="Sabah"/>
    <m/>
    <s v="NRP2302768"/>
    <m/>
    <s v="TMBA/230870"/>
    <m/>
    <s v="PAC2311079"/>
    <m/>
    <s v="KK/PB/LB-KAF-0114-TP"/>
    <m/>
    <m/>
    <n v="0"/>
    <s v="PO Issued"/>
    <e v="#REF!"/>
    <x v="0"/>
    <s v="CPPM-PR"/>
    <n v="780"/>
    <m/>
    <m/>
    <m/>
    <d v="2023-10-02T00:00:00"/>
    <s v="daniel.manson@tm.com.my"/>
    <n v="33817"/>
    <n v="2508.8000000000002"/>
    <s v="Additional PO (SI/VO)"/>
    <s v="Installation NID. Previously we have staff with OGSP, PTW Level 1 &amp; Medical MEDEX from Petronas. But his contract already expired and no other staff have that permit to enter and work at Petronas site. So we appoint our contractor who also pull the cable FOC at thios site to install NID since their have all the requirement OGSP, PTW Level 1 &amp; Medical MEDEX from Petronas."/>
    <s v="TMone"/>
    <x v="1"/>
    <s v="PETROLIAM NASIONAL BERHAD- LGAST"/>
    <e v="#N/A"/>
    <e v="#N/A"/>
    <m/>
    <d v="2023-10-06T00:00:00"/>
    <s v="LBN &amp; LLN"/>
    <s v="Network Contractor"/>
    <m/>
    <m/>
    <m/>
    <n v="3400038664"/>
    <m/>
    <s v="[{&quot;name&quot;:&quot;SITE INSTRUCTION TMBA_230870_Daniel S Manson.pdf&quot;,&quot;link&quot;:&quot;https://tm365-my.sharepoint.com/personal/badruznasrin_basri_tm_com_my/Documents/Apps/Microsoft%20Forms/Request%20New%20PR/Question%202/SITE%20INSTRUCTION%20TMBA_230870_Daniel%20S%20Manson.pdf&quot;,&quot;id&quot;:&quot;01KO5DXPRBXTCW6AZNJNBL3SG465CSQKXQ&quot;,&quot;type&quot;:null,&quot;size&quot;:705590,&quot;referenceId&quot;:&quot;01KO5DXPXUPARRCS6LWRBYBWTUUM5DK5ER&quot;,&quot;driveId&quot;:&quot;b!GENIO6DB3UWzdulNK6evrT-LvdyhA0VIokS4fxAfqZJ9NS0deS_ETJs3VRRJUVZM&quot;,&quot;status&quot;:1,&quot;uploadSessionUrl&quot;:null},{&quot;name&quot;:&quot;Std_Costing_AWP_FTTH TMBA_230870_Daniel S Manson.pdf&quot;,&quot;link&quot;:&quot;https://tm365-my.sharepoint.com/personal/badruznasrin_basri_tm_com_my/Documents/Apps/Microsoft%20Forms/Request%20New%20PR/Question%202/Std_Costing_AWP_FTTH%20TMBA_230870_Daniel%20S%20Manson.pdf&quot;,&quot;id&quot;:&quot;01KO5DXPRBBZIQ4XR37NBKG4FRV4Y3IHXQ&quot;,&quot;type&quot;:null,&quot;size&quot;:550144,&quot;referenceId&quot;:&quot;01KO5DXPXUPARRCS6LWRBYBWTUUM5DK5ER&quot;,&quot;driveId&quot;:&quot;b!GENIO6DB3UWzdulNK6evrT-LvdyhA0VIokS4fxAfqZJ9NS0deS_ETJs3VRRJUVZM&quot;,&quot;status&quot;:1,&quot;uploadSessionUrl&quot;:null}]"/>
    <m/>
    <m/>
    <m/>
    <m/>
    <m/>
    <m/>
    <m/>
    <m/>
    <m/>
    <m/>
    <m/>
    <m/>
    <m/>
    <m/>
  </r>
  <r>
    <n v="1561"/>
    <s v="Zubaidah Binti Ya"/>
    <s v="10.0 Sent to CPA for PR Creation"/>
    <m/>
    <s v="11/10/23:Done submit BOQ &amp; TP to CPA"/>
    <m/>
    <s v="Selangor Barat"/>
    <m/>
    <s v="NRP2303019"/>
    <m/>
    <s v="TMCA/231990"/>
    <m/>
    <s v="PAC2311598"/>
    <m/>
    <s v="SB-MG7-0245-TP"/>
    <m/>
    <m/>
    <n v="0"/>
    <s v="PR Creation"/>
    <e v="#REF!"/>
    <x v="0"/>
    <s v="CPPM-LOR"/>
    <n v="289"/>
    <m/>
    <m/>
    <m/>
    <d v="2023-10-02T00:00:00"/>
    <s v="atirah.razak@tm.com.my"/>
    <m/>
    <m/>
    <m/>
    <m/>
    <s v="TMG"/>
    <x v="1"/>
    <s v="NRP BUK F19F20 NID LF ? GFS GLOBAL LOT S-1-06, GAYA RESORTHOMES, JLN SG BURUNG 32/68, SEK.32 SHAH ALAM_x000a_"/>
    <e v="#N/A"/>
    <e v="#N/A"/>
    <m/>
    <m/>
    <s v="BUK"/>
    <m/>
    <m/>
    <m/>
    <m/>
    <n v="3400038722"/>
    <s v="MEGA SEVEN NETWORK SDN. BHD."/>
    <m/>
    <m/>
    <s v="MOHD FAIZAL BIN RAZALI"/>
    <s v="MOHD AFIFI BIN RUSLAN"/>
    <s v="[{&quot;name&quot;:&quot;NRP BUK F19F20 LF GAYA RESORTHOMES_Siti Atirah Razak.pdf&quot;,&quot;link&quot;:&quot;https://tm365-my.sharepoint.com/personal/badruznasrin_basri_tm_com_my/Documents/Apps/Microsoft%20Forms/CPPM%20LOR%20%20Request%20for%20LOR%20for%20existing%20project/Question/NRP%20BUK%20F19F20%20LF%20GAYA%20RESORTHOMES_Siti%20Atirah%20Razak.pdf&quot;,&quot;id&quot;:&quot;01KO5DXPWSDAV6XO7G2BFJTOVMQKVROYJJ&quot;,&quot;type&quot;:null,&quot;size&quot;:512145,&quot;referenceId&quot;:&quot;01KO5DXPWKQISBU2NA6ZBLWOJA7SI6KARL&quot;,&quot;driveId&quot;:&quot;b!GENIO6DB3UWzdulNK6evrT-LvdyhA0VIokS4fxAfqZJ9NS0deS_ETJs3VRRJUVZM&quot;,&quot;status&quot;:1,&quot;uploadSessionUrl&quot;:null}]"/>
    <s v="Got Preference"/>
    <s v="MEGA SEVEN NETWORK SDN. BHD."/>
    <s v="CONTRACTOR AVAILABLE AND FAMILIAR AT THE SITE"/>
    <n v="3400038722"/>
    <s v="-"/>
    <s v="-"/>
    <s v="-"/>
    <s v="-"/>
    <m/>
    <m/>
  </r>
  <r>
    <n v="1562"/>
    <s v="Zubaidah Binti Ya"/>
    <s v="11.0 PO Issued"/>
    <m/>
    <n v="4902154752"/>
    <s v="4902154752"/>
    <s v="Selangor Barat"/>
    <m/>
    <s v="NRP2303134"/>
    <m/>
    <s v="TMCA/232042"/>
    <m/>
    <s v="PAC2311796"/>
    <m/>
    <s v="SB-ESB-0412-TP"/>
    <m/>
    <m/>
    <n v="0"/>
    <s v="PO Issued"/>
    <e v="#REF!"/>
    <x v="0"/>
    <s v="CPPM-LOR"/>
    <n v="290"/>
    <m/>
    <m/>
    <m/>
    <d v="2023-10-02T00:00:00"/>
    <s v="atirah.razak@tm.com.my"/>
    <m/>
    <m/>
    <m/>
    <m/>
    <s v="TMG"/>
    <x v="1"/>
    <s v="NRP SRG F23 NID DENSO - TOTAL LOGISTIK, JLN PAHAT 16/8A SEK.16 SHAH ALAM_x000a_"/>
    <e v="#N/A"/>
    <e v="#N/A"/>
    <m/>
    <m/>
    <s v="SRG"/>
    <m/>
    <m/>
    <m/>
    <m/>
    <n v="3400038983"/>
    <s v="ELECTROSCON SDN BHD"/>
    <m/>
    <m/>
    <s v="MOHD FAIZAL BIN RAZALI"/>
    <s v="MOHD AFIFI BIN RUSLAN"/>
    <s v="[{&quot;name&quot;:&quot;NRP SRG DENSO TOTAL LOGISTIK_Siti Atirah Razak.pdf&quot;,&quot;link&quot;:&quot;https://tm365-my.sharepoint.com/personal/badruznasrin_basri_tm_com_my/Documents/Apps/Microsoft%20Forms/CPPM%20LOR%20%20Request%20for%20LOR%20for%20existing%20project/Question/NRP%20SRG%20DENSO%20TOTAL%20LOGISTIK_Siti%20Atirah%20Razak.pdf&quot;,&quot;id&quot;:&quot;01KO5DXPURAZ5QIYJDRBEK4RHC4TFCS7H6&quot;,&quot;type&quot;:null,&quot;size&quot;:351091,&quot;referenceId&quot;:&quot;01KO5DXPWKQISBU2NA6ZBLWOJA7SI6KARL&quot;,&quot;driveId&quot;:&quot;b!GENIO6DB3UWzdulNK6evrT-LvdyhA0VIokS4fxAfqZJ9NS0deS_ETJs3VRRJUVZM&quot;,&quot;status&quot;:1,&quot;uploadSessionUrl&quot;:null}]"/>
    <s v="Got Preference"/>
    <s v="ELECTROSCON SDN BHD"/>
    <s v="CONTRACTOR IS AVAILABLE AND FAMILIAR WITH THE SITE"/>
    <n v="3400038983"/>
    <s v="HARUM ENGINEERING SDN. BHD."/>
    <n v="3400039109"/>
    <s v="CENGAL HARUM SDN. BHD."/>
    <n v="3400038526"/>
    <m/>
    <m/>
  </r>
  <r>
    <n v="1563"/>
    <s v="Mohd Azrul Nizam Bin Aziz"/>
    <s v="11.0 PO Issued"/>
    <m/>
    <s v=""/>
    <s v="4902153336"/>
    <s v="Kedah/Perlis"/>
    <m/>
    <s v="NRP2303000"/>
    <m/>
    <s v="TMNA/232621"/>
    <m/>
    <s v="PAC2311743"/>
    <m/>
    <s v="KD/PL-PTS-0049-TP"/>
    <m/>
    <m/>
    <n v="0"/>
    <s v="PO Issued"/>
    <e v="#REF!"/>
    <x v="0"/>
    <s v="CPPM-PR"/>
    <n v="781"/>
    <m/>
    <m/>
    <m/>
    <d v="2023-10-02T00:00:00"/>
    <s v="kanuar.nor@tm.com.my"/>
    <n v="11438"/>
    <n v="6789.51"/>
    <s v="First PO"/>
    <m/>
    <s v="TMG"/>
    <x v="1"/>
    <s v="FOC NID KMH F54/55 EXPEREO CELESTICA KULIM 500M GE (SLA 99.5%)_x000a_"/>
    <e v="#N/A"/>
    <e v="#N/A"/>
    <m/>
    <d v="2023-09-30T00:00:00"/>
    <s v="KMH"/>
    <s v="Network Contractor"/>
    <m/>
    <m/>
    <m/>
    <n v="3400038758"/>
    <m/>
    <m/>
    <m/>
    <m/>
    <m/>
    <m/>
    <m/>
    <m/>
    <m/>
    <m/>
    <m/>
    <m/>
    <m/>
    <m/>
    <m/>
    <m/>
  </r>
  <r>
    <n v="1564"/>
    <s v="Hasrul Nizam Bin Othman"/>
    <s v="11.0 PO Issued"/>
    <d v="2023-10-06T00:00:00"/>
    <s v="PO issued"/>
    <s v="4902154728"/>
    <s v="PHG"/>
    <m/>
    <s v="NRP2302991"/>
    <m/>
    <s v="TMEA/230434"/>
    <m/>
    <s v="PAC2311446"/>
    <m/>
    <s v="PHG-MKA-0114-TP"/>
    <m/>
    <m/>
    <n v="0"/>
    <s v="PO Issued"/>
    <e v="#REF!"/>
    <x v="0"/>
    <s v="CPPM-PR"/>
    <n v="782"/>
    <s v="CPQ 567 TMONE"/>
    <s v="P1"/>
    <m/>
    <d v="2023-10-02T00:00:00"/>
    <s v="m_saufi@tm.com.my"/>
    <n v="5740"/>
    <n v="5339.37"/>
    <s v="First PO"/>
    <m/>
    <s v="TMone"/>
    <x v="1"/>
    <s v="NRP FOC (TP) RESPLICE FOC TC_F02 NRP2302991 PONDOK POLIS PONDOK POLIS TRIANG"/>
    <e v="#N/A"/>
    <e v="#N/A"/>
    <m/>
    <d v="2023-08-31T00:00:00"/>
    <s v="TC"/>
    <s v="Network Contractor"/>
    <m/>
    <m/>
    <m/>
    <s v="NA"/>
    <m/>
    <m/>
    <m/>
    <m/>
    <m/>
    <m/>
    <m/>
    <m/>
    <m/>
    <m/>
    <m/>
    <m/>
    <m/>
    <m/>
    <m/>
    <m/>
  </r>
  <r>
    <n v="1565"/>
    <s v="Mahmud Bin Zakaria"/>
    <s v="5.0 Pending Budget"/>
    <m/>
    <s v="belum create LOR budget 0"/>
    <m/>
    <s v="JOHOR UTARA"/>
    <m/>
    <s v="SRR2204312"/>
    <m/>
    <s v="SMSA/230206"/>
    <m/>
    <s v="PAC2303550"/>
    <m/>
    <m/>
    <m/>
    <m/>
    <n v="0"/>
    <s v="Pending Budget"/>
    <e v="#REF!"/>
    <x v="0"/>
    <s v="CPPM-LOR"/>
    <n v="291"/>
    <m/>
    <m/>
    <m/>
    <d v="2023-10-02T00:00:00"/>
    <s v="kamarulhuda@tm.com.my"/>
    <m/>
    <m/>
    <m/>
    <m/>
    <s v="Unifi"/>
    <x v="5"/>
    <s v="SRR FTTH ADD BGR_C006 JALAN DESA JARUM 1"/>
    <e v="#N/A"/>
    <e v="#N/A"/>
    <m/>
    <m/>
    <s v="BGR"/>
    <m/>
    <m/>
    <m/>
    <m/>
    <n v="1137583146"/>
    <s v="1104275 | KONSORTIUM KOVENREA SDN. BHD."/>
    <m/>
    <m/>
    <s v="ZAMRI BIN MOHAMED HASHIM"/>
    <s v="NORAZRI BIN NORKHALID"/>
    <s v="[{&quot;name&quot;:&quot;PLAN-___SRR FTTH ADD BGR_C006 JALAN DESA JARU_Kamarulhuda Bin Mohd.pdf&quot;,&quot;link&quot;:&quot;https://tm365-my.sharepoint.com/personal/badruznasrin_basri_tm_com_my/Documents/Apps/Microsoft%20Forms/CPPM%20LOR%20%20Request%20for%20LOR%20for%20existing%20project/Question/PLAN-___SRR%20FTTH%20ADD%20BGR_C006%20JALAN%20DESA%20JARU_Kamarulhuda%20Bin%20Mohd.pdf&quot;,&quot;id&quot;:&quot;01KO5DXPTHQ563S57NIJG3XHLOBAYMWICH&quot;,&quot;type&quot;:null,&quot;size&quot;:632373,&quot;referenceId&quot;:&quot;01KO5DXPWKQISBU2NA6ZBLWOJA7SI6KARL&quot;,&quot;driveId&quot;:&quot;b!GENIO6DB3UWzdulNK6evrT-LvdyhA0VIokS4fxAfqZJ9NS0deS_ETJs3VRRJUVZM&quot;,&quot;status&quot;:1,&quot;uploadSessionUrl&quot;:null}]"/>
    <s v="Got Preference"/>
    <s v="1104275 | KONSORTIUM KOVENREA SDN. BHD."/>
    <s v="utk update qc material tambahan, qc asal dah completed qc, kene buat lor baru utk tambahan material"/>
    <n v="1137583146"/>
    <s v="-"/>
    <s v="-"/>
    <s v="-"/>
    <s v="-"/>
    <m/>
    <m/>
  </r>
  <r>
    <n v="1566"/>
    <s v="Mahmud Bin Zakaria"/>
    <s v="5.0 Pending Budget"/>
    <m/>
    <s v="belum create LOR budget 0"/>
    <m/>
    <s v="JOHOR UTARA"/>
    <m/>
    <s v="SRR2300684"/>
    <m/>
    <s v=""/>
    <m/>
    <s v="PAC2305522"/>
    <m/>
    <m/>
    <m/>
    <m/>
    <n v="0"/>
    <s v="Pending Budget"/>
    <e v="#REF!"/>
    <x v="0"/>
    <s v="CPPM-LOR"/>
    <n v="292"/>
    <m/>
    <m/>
    <m/>
    <d v="2023-10-02T00:00:00"/>
    <s v="kamarulhuda@tm.com.my"/>
    <m/>
    <m/>
    <m/>
    <m/>
    <s v="Unifi"/>
    <x v="5"/>
    <s v="SRR FTTH ADD BGR_C014 KAMPUNG PARIT PULAI TENGAH JALAN KAMPUNG PARIT PULAI"/>
    <e v="#N/A"/>
    <e v="#N/A"/>
    <m/>
    <m/>
    <s v="BGR"/>
    <m/>
    <m/>
    <m/>
    <m/>
    <n v="3400039137"/>
    <s v="1104275 | KONSORTIUM KOVENREA SDN. BHD."/>
    <m/>
    <m/>
    <s v="ZAMRI BIN MOHAMED HASHIM"/>
    <s v="NORAZRI BIN NORKHALID"/>
    <s v="[{&quot;name&quot;:&quot;PLAN-SRR FTTH ADD BGR_C014 KAMPUNG PARIT PULA_Kamarulhuda Bin Mohd.pdf&quot;,&quot;link&quot;:&quot;https://tm365-my.sharepoint.com/personal/badruznasrin_basri_tm_com_my/Documents/Apps/Microsoft%20Forms/CPPM%20LOR%20%20Request%20for%20LOR%20for%20existing%20project/Question/PLAN-SRR%20FTTH%20ADD%20BGR_C014%20KAMPUNG%20PARIT%20PULA_Kamarulhuda%20Bin%20Mohd.pdf&quot;,&quot;id&quot;:&quot;01KO5DXPVPMD2NGCQPMBBJORI5XQG5QDQL&quot;,&quot;type&quot;:null,&quot;size&quot;:695499,&quot;referenceId&quot;:&quot;01KO5DXPWKQISBU2NA6ZBLWOJA7SI6KARL&quot;,&quot;driveId&quot;:&quot;b!GENIO6DB3UWzdulNK6evrT-LvdyhA0VIokS4fxAfqZJ9NS0deS_ETJs3VRRJUVZM&quot;,&quot;status&quot;:1,&quot;uploadSessionUrl&quot;:null}]"/>
    <s v="Got Preference"/>
    <s v="1104275 | KONSORTIUM KOVENREA SDN. BHD."/>
    <s v="utk update qc material tambahan, qc asal dah completed qc, kene buat lor baru utk tambahan material"/>
    <n v="3400039137"/>
    <s v="-"/>
    <s v="-"/>
    <s v="-"/>
    <s v="-"/>
    <m/>
    <m/>
  </r>
  <r>
    <n v="1567"/>
    <s v="Zubaidah Binti Ya"/>
    <s v="10.0 Sent to CPA for PR Creation"/>
    <m/>
    <s v="9/10/23- BOQ &amp; TP submit to CPA_x000a_7/10/23 - Pending verify TP"/>
    <m/>
    <s v="Selangor Barat"/>
    <m/>
    <s v="NRP2303175"/>
    <m/>
    <s v="TMCA/232079"/>
    <m/>
    <s v="PAC2311931"/>
    <m/>
    <s v="SB-PKR-1319-TP"/>
    <m/>
    <m/>
    <n v="0"/>
    <s v="PR Creation"/>
    <e v="#REF!"/>
    <x v="0"/>
    <s v="CPPM-LOR"/>
    <n v="293"/>
    <m/>
    <m/>
    <m/>
    <d v="2023-10-02T00:00:00"/>
    <s v="atirah.razak@tm.com.my"/>
    <m/>
    <m/>
    <m/>
    <m/>
    <s v="TMG"/>
    <x v="1"/>
    <s v="NRP FOC PKG F20 (12C) VIEWQWEST KAWASAN PERINDUSTRIAN PANDAMARAN_x000a_"/>
    <e v="#N/A"/>
    <e v="#N/A"/>
    <m/>
    <m/>
    <s v="PKG"/>
    <m/>
    <m/>
    <m/>
    <m/>
    <n v="3400038998"/>
    <s v="PAKARCOM SDN.BHD."/>
    <m/>
    <m/>
    <s v="MOHD FAIZAL BIN RAZALI"/>
    <s v="ZAWAWI BIN ABDUL RAHMAN"/>
    <s v="[{&quot;name&quot;:&quot;NRP FOC PKG F20 (12C) VIEWQWEST KAWASAN PERIN_Siti Atirah Razak.pdf&quot;,&quot;link&quot;:&quot;https://tm365-my.sharepoint.com/personal/badruznasrin_basri_tm_com_my/Documents/Apps/Microsoft%20Forms/CPPM%20LOR%20%20Request%20for%20LOR%20for%20existing%20project/Question/NRP%20FOC%20PKG%20F20%20(12C)%20VIEWQWEST%20KAWASAN%20PERIN_Siti%20Atirah%20Razak.pdf&quot;,&quot;id&quot;:&quot;01KO5DXPUKXFMIKL6LEBFLATQMPTQSEPZ4&quot;,&quot;type&quot;:null,&quot;size&quot;:255183,&quot;referenceId&quot;:&quot;01KO5DXPWKQISBU2NA6ZBLWOJA7SI6KARL&quot;,&quot;driveId&quot;:&quot;b!GENIO6DB3UWzdulNK6evrT-LvdyhA0VIokS4fxAfqZJ9NS0deS_ETJs3VRRJUVZM&quot;,&quot;status&quot;:1,&quot;uploadSessionUrl&quot;:null}]"/>
    <s v="Got Preference"/>
    <s v="PAKARCOM SDN.BHD."/>
    <s v="CONTRACTOR IS AVAILABLE AND FAMILIAR WITHIN THE SITE"/>
    <n v="3400038998"/>
    <s v="-"/>
    <s v="-"/>
    <s v="-"/>
    <s v="-"/>
    <m/>
    <m/>
  </r>
  <r>
    <n v="1568"/>
    <s v="Mahmud Bin Zakaria"/>
    <s v="5.0 Pending Budget"/>
    <m/>
    <s v="belum create LOR budget 0"/>
    <m/>
    <s v="JOHOR UTARA"/>
    <m/>
    <s v="SRR2300613"/>
    <m/>
    <s v="JMSA/230127"/>
    <m/>
    <s v="PAC2305628"/>
    <m/>
    <m/>
    <m/>
    <m/>
    <n v="0"/>
    <s v="Pending Budget"/>
    <e v="#REF!"/>
    <x v="0"/>
    <s v="CPPM-LOR"/>
    <n v="294"/>
    <m/>
    <m/>
    <m/>
    <d v="2023-10-02T00:00:00"/>
    <s v="kamarulhuda@tm.com.my"/>
    <m/>
    <m/>
    <m/>
    <m/>
    <s v="Unifi"/>
    <x v="5"/>
    <s v="SRR FTTH ADD MUR_C009 PANGSAPURI TAMAN DAMAI  JALAN DAMAI 10/3,  TAMAN DAMAI"/>
    <e v="#N/A"/>
    <e v="#N/A"/>
    <m/>
    <m/>
    <s v="MUR"/>
    <m/>
    <m/>
    <m/>
    <m/>
    <n v="3400039137"/>
    <s v="1104275 | KONSORTIUM KOVENREA SDN. BHD."/>
    <m/>
    <m/>
    <s v="ZAMRI BIN MOHAMED HASHIM"/>
    <s v="NORAZRI BIN NORKHALID"/>
    <s v="[{&quot;name&quot;:&quot;PLAN MUR C009_Kamarulhuda Bin Mohd.pdf&quot;,&quot;link&quot;:&quot;https://tm365-my.sharepoint.com/personal/badruznasrin_basri_tm_com_my/Documents/Apps/Microsoft%20Forms/CPPM%20LOR%20%20Request%20for%20LOR%20for%20existing%20project/Question/PLAN%20MUR%20C009_Kamarulhuda%20Bin%20Mohd.pdf&quot;,&quot;id&quot;:&quot;01KO5DXPTZZR25EBCGBVFZ5XAKGB6YAKHT&quot;,&quot;type&quot;:null,&quot;size&quot;:547226,&quot;referenceId&quot;:&quot;01KO5DXPWKQISBU2NA6ZBLWOJA7SI6KARL&quot;,&quot;driveId&quot;:&quot;b!GENIO6DB3UWzdulNK6evrT-LvdyhA0VIokS4fxAfqZJ9NS0deS_ETJs3VRRJUVZM&quot;,&quot;status&quot;:1,&quot;uploadSessionUrl&quot;:null}]"/>
    <s v="Got Preference"/>
    <s v="1104275 | KONSORTIUM KOVENREA SDN. BHD."/>
    <s v="utk update qc material tambahan, qc asal dah completed qc, kene buat lor baru utk tambahan material"/>
    <n v="3400039137"/>
    <s v="-"/>
    <s v="-"/>
    <s v="-"/>
    <s v="-"/>
    <m/>
    <m/>
  </r>
  <r>
    <n v="1569"/>
    <s v="Hazrin Bin Mohammad"/>
    <s v="6.2 LOR Approved in Vprime"/>
    <m/>
    <s v="2nd PO, items overlooked in 1st PO. QC Status Complete. Previous LOR # KD/PL-SNR-0049-TP"/>
    <m/>
    <s v="Kedah/Perlis"/>
    <m/>
    <s v="NRF2300035"/>
    <m/>
    <s v="TMNA/231603"/>
    <m/>
    <s v="PAC2310035"/>
    <m/>
    <s v="KD/PL-SNR-0067-TP"/>
    <m/>
    <m/>
    <n v="0"/>
    <s v="LOR Issued"/>
    <e v="#REF!"/>
    <x v="0"/>
    <s v="CPPM-PR"/>
    <n v="783"/>
    <m/>
    <m/>
    <m/>
    <d v="2023-10-02T00:00:00"/>
    <s v="zairin@tm.com.my"/>
    <n v="10325"/>
    <n v="10128.040000000001"/>
    <s v="Additional PO (SI/VO)"/>
    <s v="MAKLUMAT DARI RR SINOR BAKI YANG TERTINGGAL DIDALAM PO PERTAMA"/>
    <s v="TMone"/>
    <x v="1"/>
    <s v="HSBB FTTH (ADD) RIA_C060 SIERRA 3 + SIERRA ELITE 3"/>
    <e v="#N/A"/>
    <e v="#N/A"/>
    <m/>
    <d v="2023-09-29T00:00:00"/>
    <s v="RIA"/>
    <s v="Network Contractor"/>
    <m/>
    <m/>
    <m/>
    <n v="3400038940"/>
    <m/>
    <s v="[{&quot;name&quot;:&quot;2ND PO BOQ_KEDAH_REV04_TMNA 231603_Mohd Zairin Effendy.pdf&quot;,&quot;link&quot;:&quot;https://tm365-my.sharepoint.com/personal/badruznasrin_basri_tm_com_my/Documents/Apps/Microsoft%20Forms/Request%20New%20PR/Question%202/2ND%20PO%20BOQ_KEDAH_REV04_TMNA%20231603_Mohd%20Zairin%20Effendy.pdf&quot;,&quot;id&quot;:&quot;01KO5DXPQYDM2ENGVCWBE2XBM6F6UIPYLF&quot;,&quot;type&quot;:null,&quot;size&quot;:183605,&quot;referenceId&quot;:&quot;01KO5DXPXUPARRCS6LWRBYBWTUUM5DK5ER&quot;,&quot;driveId&quot;:&quot;b!GENIO6DB3UWzdulNK6evrT-LvdyhA0VIokS4fxAfqZJ9NS0deS_ETJs3VRRJUVZM&quot;,&quot;status&quot;:1,&quot;uploadSessionUrl&quot;:null}]"/>
    <m/>
    <m/>
    <m/>
    <m/>
    <m/>
    <m/>
    <m/>
    <m/>
    <m/>
    <m/>
    <m/>
    <m/>
    <m/>
    <m/>
  </r>
  <r>
    <n v="1570"/>
    <s v="Mohd Nurazam Bin Mazlan"/>
    <s v="12. Not Required PO / LOR"/>
    <d v="2023-10-04T00:00:00"/>
    <s v="email to AND on 4/10/2023_x000a_order for request NID bulk_x000a_cpm not allow to purchase "/>
    <m/>
    <s v="PJ"/>
    <m/>
    <s v="NRP2303124"/>
    <m/>
    <s v="TMCA/231980"/>
    <m/>
    <s v="PAC2311494"/>
    <m/>
    <m/>
    <m/>
    <m/>
    <n v="0"/>
    <s v="PO Issued / Not Require LOR"/>
    <e v="#REF!"/>
    <x v="0"/>
    <s v="CPPM-PR"/>
    <n v="786"/>
    <m/>
    <m/>
    <m/>
    <d v="2023-10-02T00:00:00"/>
    <s v="zairusham.zainal@tm.com.my"/>
    <n v="1"/>
    <n v="5540.68"/>
    <s v="First PO"/>
    <m/>
    <s v="TMone"/>
    <x v="1"/>
    <s v="Buffer Stock 10G NID 2023 - AND PJ"/>
    <e v="#N/A"/>
    <e v="#N/A"/>
    <m/>
    <d v="2023-12-30T00:00:00"/>
    <s v="LTS"/>
    <s v="Other Contract"/>
    <m/>
    <s v="BUFFER 10G NID"/>
    <m/>
    <m/>
    <m/>
    <s v="[{&quot;name&quot;:&quot;Std_Costing BUDGET REQUEST PJ- 10 NID 2023_Mohd Zairusham Bin Z.xlsx&quot;,&quot;link&quot;:&quot;https://tm365-my.sharepoint.com/personal/badruznasrin_basri_tm_com_my/_layouts/15/Doc.aspx?sourcedoc=%7BD9FC0D1E-FD4C-41A4-B82B-A638F0781B2D%7D&amp;file=Std_Costing%20BUDGET%20REQUEST%20PJ-%2010%20NID%202023_Mohd%20Zairusham%20Bin%20Z.xlsx&amp;action=default&amp;mobileredirect=true&quot;,&quot;id&quot;:&quot;01KO5DXPQ6BX6NSTH5URA3QK5GHDYHQGZN&quot;,&quot;type&quot;:null,&quot;size&quot;:261518,&quot;referenceId&quot;:&quot;01KO5DXPXGNA5SXMMJOFDI7X4DMR4B2UAT&quot;,&quot;driveId&quot;:&quot;b!GENIO6DB3UWzdulNK6evrT-LvdyhA0VIokS4fxAfqZJ9NS0deS_ETJs3VRRJUVZM&quot;,&quot;status&quot;:1,&quot;uploadSessionUrl&quot;:null}]"/>
    <m/>
    <m/>
    <m/>
    <m/>
    <m/>
    <m/>
    <m/>
    <m/>
    <m/>
    <m/>
    <m/>
    <m/>
    <m/>
    <m/>
  </r>
  <r>
    <n v="1571"/>
    <s v="Nurul Huda binti Umran"/>
    <s v="11.0 PO Issued"/>
    <m/>
    <s v=""/>
    <m/>
    <s v="KEL"/>
    <m/>
    <s v="NRP2303088"/>
    <m/>
    <s v="TMEA/236107"/>
    <m/>
    <m/>
    <m/>
    <s v="KEL-MNE-0039-TP"/>
    <m/>
    <m/>
    <n v="0"/>
    <s v="PO Issued"/>
    <e v="#REF!"/>
    <x v="0"/>
    <s v="CPPM-PR"/>
    <n v="787"/>
    <s v="CPQ 567 TMONE"/>
    <s v="P1"/>
    <m/>
    <d v="2023-10-02T00:00:00"/>
    <s v="nurulfahmie.mohamedyasin@tm.com.my"/>
    <n v="15955"/>
    <n v="950.2"/>
    <s v="Additional PO (SI/VO)"/>
    <s v="PO for 2nd leg"/>
    <s v="TMG"/>
    <x v="1"/>
    <s v="NRP KO FOC SPUR 12C CREDIT GUARANTEE CORPORATION (CGC)"/>
    <e v="#N/A"/>
    <e v="#N/A"/>
    <m/>
    <d v="2023-10-09T00:00:00"/>
    <s v="KO"/>
    <s v="Network Contractor"/>
    <m/>
    <m/>
    <m/>
    <n v="3400038457"/>
    <m/>
    <s v="[{&quot;name&quot;:&quot;BOQ MNE CGC 2nd PO signed_Nurulfahmie Binti Mo.pdf&quot;,&quot;link&quot;:&quot;https://tm365-my.sharepoint.com/personal/badruznasrin_basri_tm_com_my/Documents/Apps/Microsoft%20Forms/Request%20New%20PR/Question%202/BOQ%20MNE%20CGC%202nd%20PO%20signed_Nurulfahmie%20Binti%20Mo.pdf&quot;,&quot;id&quot;:&quot;01KO5DXPV6APXNA2HC6ZGZLTED7N7WLUSX&quot;,&quot;type&quot;:null,&quot;size&quot;:241549,&quot;referenceId&quot;:&quot;01KO5DXPXUPARRCS6LWRBYBWTUUM5DK5ER&quot;,&quot;driveId&quot;:&quot;b!GENIO6DB3UWzdulNK6evrT-LvdyhA0VIokS4fxAfqZJ9NS0deS_ETJs3VRRJUVZM&quot;,&quot;status&quot;:1,&quot;uploadSessionUrl&quot;:null}]"/>
    <m/>
    <m/>
    <m/>
    <m/>
    <m/>
    <m/>
    <m/>
    <m/>
    <m/>
    <m/>
    <m/>
    <m/>
    <m/>
    <m/>
  </r>
  <r>
    <n v="1572"/>
    <s v="Ts. Khairul Amilin Bin Mohamed Yusof"/>
    <s v="6.2 LOR Approved in Vprime"/>
    <m/>
    <s v=""/>
    <m/>
    <s v="Pulau Pinang"/>
    <m/>
    <s v="RER2200139"/>
    <m/>
    <s v="TMNA/231839"/>
    <m/>
    <s v="PAC2310338"/>
    <m/>
    <s v="PG-RAZ-0329-TP"/>
    <m/>
    <m/>
    <n v="0"/>
    <s v="LOR Issued"/>
    <e v="#REF!"/>
    <x v="0"/>
    <s v="CPPM-PR"/>
    <n v="788"/>
    <m/>
    <m/>
    <m/>
    <d v="2023-10-02T00:00:00"/>
    <s v="ahmadfaizal.abdulhamid@tm.com.my"/>
    <n v="42579"/>
    <n v="10903.33"/>
    <s v="First PO"/>
    <m/>
    <s v="GNT"/>
    <x v="15"/>
    <s v="REROUTING FTTH NEW  GLR_C387M (GLR_920) BLOK 3 CENTURY BAY_x000a_"/>
    <e v="#N/A"/>
    <e v="#N/A"/>
    <m/>
    <d v="2023-12-30T00:00:00"/>
    <s v="GLR"/>
    <s v="Network Contractor"/>
    <m/>
    <m/>
    <m/>
    <n v="3400038882"/>
    <m/>
    <m/>
    <m/>
    <m/>
    <m/>
    <m/>
    <m/>
    <m/>
    <m/>
    <m/>
    <m/>
    <m/>
    <m/>
    <m/>
    <m/>
    <m/>
  </r>
  <r>
    <n v="1573"/>
    <s v="Yuhaniz Binti Baidzawi"/>
    <s v="11.0 PO Issued"/>
    <d v="2023-10-06T00:00:00"/>
    <s v="2/10 : ADA PU TAK BOLEH CLAIM. PRK-CGE-0108-TP"/>
    <s v="4902155027"/>
    <s v="PRK"/>
    <m/>
    <s v="H5G2301066"/>
    <m/>
    <s v="TMNA/232625"/>
    <m/>
    <s v="PAC2312191"/>
    <m/>
    <s v="PRK-CGE-0108-TP"/>
    <m/>
    <m/>
    <n v="0"/>
    <s v="PO Issued"/>
    <e v="#REF!"/>
    <x v="0"/>
    <s v="CPPM-LOR"/>
    <n v="296"/>
    <m/>
    <m/>
    <m/>
    <d v="2023-10-02T00:00:00"/>
    <s v="khairuliman.jamaludin@tm.com.my"/>
    <m/>
    <m/>
    <m/>
    <m/>
    <s v="TMG"/>
    <x v="0"/>
    <s v="H5G FOC INTER TIE SPUR (12C) CSR DABTP0014_IBUSAWATTMTAPAH_TH TELEKOM TAPAH"/>
    <e v="#N/A"/>
    <e v="#N/A"/>
    <m/>
    <m/>
    <s v="TH"/>
    <m/>
    <m/>
    <m/>
    <m/>
    <n v="3400038638"/>
    <s v="CITAGLOBAL ENGINEERING SERVICES"/>
    <m/>
    <m/>
    <s v="KHAIRULIMAN BIN JAMALUDIN"/>
    <s v="Khairul Nizam Bin Kamaruddin"/>
    <s v="[{&quot;name&quot;:&quot;H5G DABTP0014_IBUSAWATTMTAPAH_Khairuliman Bin Jama.pdf&quot;,&quot;link&quot;:&quot;https://tm365-my.sharepoint.com/personal/badruznasrin_basri_tm_com_my/Documents/Apps/Microsoft%20Forms/CPPM%20LOR%20%20Request%20for%20LOR%20for%20existing%20project/Question/H5G%20DABTP0014_IBUSAWATTMTAPAH_Khairuliman%20Bin%20Jama.pdf&quot;,&quot;id&quot;:&quot;01KO5DXPUJYZOTEPSTQRHIL2VZLXRBRKRW&quot;,&quot;type&quot;:null,&quot;size&quot;:377632,&quot;referenceId&quot;:&quot;01KO5DXPWKQISBU2NA6ZBLWOJA7SI6KARL&quot;,&quot;driveId&quot;:&quot;b!GENIO6DB3UWzdulNK6evrT-LvdyhA0VIokS4fxAfqZJ9NS0deS_ETJs3VRRJUVZM&quot;,&quot;status&quot;:1,&quot;uploadSessionUrl&quot;:null}]"/>
    <s v="Got Preference"/>
    <s v="CITAGLOBAL ENGINEERING SERVICES"/>
    <s v="TEAM TELAH SIAP KERJA DI DAMLM0730_JLNBERNAM 1TAMANBERNAMBARU"/>
    <n v="3400038638"/>
    <s v="KAZAKON SDN. BHD."/>
    <n v="3400039027"/>
    <s v="SYARIKAT OSMANIA LOGISTICS SDN. BHD"/>
    <n v="3400039041"/>
    <m/>
    <m/>
  </r>
  <r>
    <n v="1574"/>
    <s v="Muhammad Nur Haimi Bin Amdan"/>
    <s v="1.2 New Request PR"/>
    <m/>
    <s v=""/>
    <m/>
    <s v="Selangor Timur"/>
    <m/>
    <s v="QUA2300087"/>
    <m/>
    <s v="TMCA/232125"/>
    <m/>
    <s v="PAC2312160"/>
    <m/>
    <m/>
    <m/>
    <m/>
    <n v="0"/>
    <e v="#N/A"/>
    <e v="#REF!"/>
    <x v="0"/>
    <s v="CPPM-LOR"/>
    <n v="297"/>
    <m/>
    <m/>
    <m/>
    <d v="2023-10-02T00:00:00"/>
    <s v="fahrorazi.samsuri@tm.com.my"/>
    <m/>
    <m/>
    <m/>
    <m/>
    <s v="Internal GNT"/>
    <x v="9"/>
    <s v="REPLACE 4 NEW MANHOLE R2A AND DUCT WAY TO EXISTING MANHOLE AT PERSIARAN MAHKOTA CHERAS 1, SELANGOR"/>
    <e v="#N/A"/>
    <e v="#N/A"/>
    <m/>
    <m/>
    <s v="SIL"/>
    <m/>
    <m/>
    <m/>
    <m/>
    <s v=" 013 2576420"/>
    <s v="PCOM TECHNOLOGIES SDN BHD"/>
    <m/>
    <m/>
    <s v="Lin Panqian"/>
    <s v="Mohd Afizan Supar"/>
    <s v="[{&quot;name&quot;:&quot;QUALITY PERSIARAN MAHKOTA CHERAS 28082023 MAP_Mohd Fahrorazi Bin S.pptx&quot;,&quot;link&quot;:&quot;https://tm365-my.sharepoint.com/personal/badruznasrin_basri_tm_com_my/_layouts/15/Doc.aspx?sourcedoc=%7B109DEA83-C0A4-45E0-98F3-59CE9F7DBB6D%7D&amp;file=QUALITY%20PERSIARAN%20MAHKOTA%20CHERAS%2028082023%20MAP_Mohd%20Fahrorazi%20Bin%20S.pptx&amp;action=edit&amp;mobileredirect=true&quot;,&quot;id&quot;:&quot;01KO5DXPUD5KORBJGA4BCZR42ZZ2PX3O3N&quot;,&quot;type&quot;:null,&quot;size&quot;:4058963,&quot;referenceId&quot;:&quot;01KO5DXPWKQISBU2NA6ZBLWOJA7SI6KARL&quot;,&quot;driveId&quot;:&quot;b!GENIO6DB3UWzdulNK6evrT-LvdyhA0VIokS4fxAfqZJ9NS0deS_ETJs3VRRJUVZM&quot;,&quot;status&quot;:1,&quot;uploadSessionUrl&quot;:null}]"/>
    <s v="Got Preference"/>
    <s v="PCOM TECHNOLOGIES SDN BHD"/>
    <s v="Value contract available"/>
    <s v=" 013 2576420"/>
    <s v="KUMPULAN ABEX SDN BHD"/>
    <s v="010-253 7664"/>
    <s v="NEXUSCORPGROUP SDN BHD"/>
    <s v="019- 2255827"/>
    <m/>
    <m/>
  </r>
  <r>
    <n v="1575"/>
    <s v="Muhammad Nur Haimi Bin Amdan"/>
    <s v="1.2 New Request PR"/>
    <m/>
    <s v=""/>
    <m/>
    <s v="Selangor Timur"/>
    <m/>
    <s v="QUA2300033"/>
    <m/>
    <s v="TMCA/231095"/>
    <m/>
    <s v="PAC2306322"/>
    <m/>
    <m/>
    <m/>
    <m/>
    <n v="0"/>
    <e v="#N/A"/>
    <e v="#REF!"/>
    <x v="0"/>
    <s v="CPPM-LOR"/>
    <n v="298"/>
    <m/>
    <m/>
    <m/>
    <d v="2023-10-02T00:00:00"/>
    <s v="fahrorazi.samsuri@tm.com.my"/>
    <m/>
    <m/>
    <m/>
    <m/>
    <s v="Internal GNT"/>
    <x v="9"/>
    <s v="QUALITY PROJECT TO UNDERGROUND FOC OVERHEAD AT JALAN KUARI (FOC)"/>
    <e v="#N/A"/>
    <e v="#N/A"/>
    <m/>
    <m/>
    <s v="CRS"/>
    <m/>
    <m/>
    <m/>
    <m/>
    <s v="010-253 7664"/>
    <s v="KUMPULAN ABEX SDN BHD"/>
    <m/>
    <m/>
    <s v="Lin Panqian"/>
    <s v="Mohd Afizan Supar"/>
    <s v="[{&quot;name&quot;:&quot;DIVERT FOC OVERHEAD TEMPORARY TO FOC UNDERGRO_Mohd Fahrorazi Bin S.pptx&quot;,&quot;link&quot;:&quot;https://tm365-my.sharepoint.com/personal/badruznasrin_basri_tm_com_my/_layouts/15/Doc.aspx?sourcedoc=%7BEF4AB501-A0FA-4EEA-BF19-DC7948B11141%7D&amp;file=DIVERT%20FOC%20OVERHEAD%20TEMPORARY%20TO%20FOC%20UNDERGRO_Mohd%20Fahrorazi%20Bin%20S.pptx&amp;action=edit&amp;mobileredirect=true&quot;,&quot;id&quot;:&quot;01KO5DXPQBWVFO76VA5JHL6GO4PFELCEKB&quot;,&quot;type&quot;:null,&quot;size&quot;:1827206,&quot;referenceId&quot;:&quot;01KO5DXPWKQISBU2NA6ZBLWOJA7SI6KARL&quot;,&quot;driveId&quot;:&quot;b!GENIO6DB3UWzdulNK6evrT-LvdyhA0VIokS4fxAfqZJ9NS0deS_ETJs3VRRJUVZM&quot;,&quot;status&quot;:1,&quot;uploadSessionUrl&quot;:null}]"/>
    <s v="Got Preference"/>
    <s v="KUMPULAN ABEX SDN BHD"/>
    <s v="CONTRACT VALUE AVAILABLE"/>
    <s v="010-253 7664"/>
    <s v="PCOM TECHNOLOGIES SDN BHD"/>
    <s v=" 013 2576420"/>
    <s v="NEXUSCORPGROUP SDN BHD"/>
    <s v="019- 2255827"/>
    <m/>
    <m/>
  </r>
  <r>
    <n v="1576"/>
    <s v="Muhammad Nur Haimi Bin Amdan"/>
    <s v="6.1 LOR Requested in Vprime"/>
    <m/>
    <s v=""/>
    <m/>
    <s v="Selangor Timur"/>
    <m/>
    <s v="QUA2300032"/>
    <m/>
    <s v="TMCA/231286"/>
    <m/>
    <s v="PAC2306229"/>
    <m/>
    <s v="ST-PCO-0831-TP"/>
    <m/>
    <m/>
    <n v="0"/>
    <s v="Pending Approval"/>
    <e v="#REF!"/>
    <x v="0"/>
    <s v="CPPM-LOR"/>
    <n v="299"/>
    <m/>
    <m/>
    <m/>
    <d v="2023-10-02T00:00:00"/>
    <s v="fahrorazi.samsuri@tm.com.my"/>
    <m/>
    <m/>
    <m/>
    <m/>
    <s v="Internal GNT"/>
    <x v="9"/>
    <s v="QUALITY PROJECT TO UNDERGROUND FOC OVERHEAD AT JALAN KUARI (CWS)"/>
    <e v="#N/A"/>
    <e v="#N/A"/>
    <m/>
    <m/>
    <s v="CRS"/>
    <m/>
    <m/>
    <m/>
    <m/>
    <s v="010-253 7664"/>
    <s v="KUMPULAN ABEX SDN BHD"/>
    <m/>
    <m/>
    <s v="Lin Panqian"/>
    <s v="Mohd Afizan Supar"/>
    <s v="[{&quot;name&quot;:&quot;DIVERT FOC OVERHEAD TEMPORARY TO FOC UNDERGRO_Mohd Fahrorazi Bin S 1.pptx&quot;,&quot;link&quot;:&quot;https://tm365-my.sharepoint.com/personal/badruznasrin_basri_tm_com_my/_layouts/15/Doc.aspx?sourcedoc=%7B565BC9FD-9989-4AD6-B098-86E234E41DED%7D&amp;file=DIVERT%20FOC%20OVERHEAD%20TEMPORARY%20TO%20FOC%20UNDERGRO_Mohd%20Fahrorazi%20Bin%20S%201.pptx&amp;action=edit&amp;mobileredirect=true&quot;,&quot;id&quot;:&quot;01KO5DXPX5ZFNVNCMZ2ZFLBGEG4I2OIHPN&quot;,&quot;type&quot;:null,&quot;size&quot;:1827206,&quot;referenceId&quot;:&quot;01KO5DXPWKQISBU2NA6ZBLWOJA7SI6KARL&quot;,&quot;driveId&quot;:&quot;b!GENIO6DB3UWzdulNK6evrT-LvdyhA0VIokS4fxAfqZJ9NS0deS_ETJs3VRRJUVZM&quot;,&quot;status&quot;:1,&quot;uploadSessionUrl&quot;:null}]"/>
    <s v="Got Preference"/>
    <s v="KUMPULAN ABEX SDN BHD"/>
    <s v="VALUE CONTRACT AVAILABLE"/>
    <s v="010-253 7664"/>
    <s v="PCOM TECHNOLOGIES SDN BHD"/>
    <s v=" 013 2576420"/>
    <s v="NEXUSCORPGROUP SDN BHD"/>
    <s v="019- 2255827"/>
    <m/>
    <m/>
  </r>
  <r>
    <n v="1577"/>
    <s v="Nor Alia Binti Ismail Khafidz"/>
    <s v="11.0 PO Issued"/>
    <m/>
    <s v=""/>
    <m/>
    <s v="MSC"/>
    <m/>
    <s v="SCF2300007"/>
    <m/>
    <s v="TMCA/231386"/>
    <m/>
    <s v="PAC2307413"/>
    <m/>
    <s v="MSC-GCC-0021-TP"/>
    <m/>
    <m/>
    <n v="0"/>
    <s v="PO Issued"/>
    <e v="#REF!"/>
    <x v="0"/>
    <s v="CPPM-PR"/>
    <n v="789"/>
    <m/>
    <m/>
    <m/>
    <d v="2023-10-02T00:00:00"/>
    <s v="yusof.rahim@tm.com.my"/>
    <n v="101775"/>
    <n v="1787.5"/>
    <s v="Additional PO (SI/VO)"/>
    <s v="cable split to enter different MDF room at KVDC (MDF1 and MDF2)"/>
    <s v="TMG"/>
    <x v="17"/>
    <s v="SCF FOC CBJ F79 192C SMW6 MORIB - KVDC"/>
    <e v="#N/A"/>
    <e v="#N/A"/>
    <m/>
    <d v="2023-12-30T00:00:00"/>
    <s v="CBJ"/>
    <s v="Network Contractor"/>
    <m/>
    <m/>
    <m/>
    <n v="3400038562"/>
    <m/>
    <s v="[{&quot;name&quot;:&quot;BOQ KVDC CBJ_Mohd Yusof Bin Abdul.pdf&quot;,&quot;link&quot;:&quot;https://tm365-my.sharepoint.com/personal/badruznasrin_basri_tm_com_my/Documents/Apps/Microsoft%20Forms/Request%20New%20PR/Question%202/BOQ%20KVDC%20CBJ_Mohd%20Yusof%20Bin%20Abdul.pdf&quot;,&quot;id&quot;:&quot;01KO5DXPXT4NVQABKDCBELSJAV6I4PLT6B&quot;,&quot;type&quot;:null,&quot;size&quot;:183120,&quot;referenceId&quot;:&quot;01KO5DXPXUPARRCS6LWRBYBWTUUM5DK5ER&quot;,&quot;driveId&quot;:&quot;b!GENIO6DB3UWzdulNK6evrT-LvdyhA0VIokS4fxAfqZJ9NS0deS_ETJs3VRRJUVZM&quot;,&quot;status&quot;:1,&quot;uploadSessionUrl&quot;:null},{&quot;name&quot;:&quot;CamScanner 10-02-2023 14.51_Mohd Yusof Bin Abdul.pdf&quot;,&quot;link&quot;:&quot;https://tm365-my.sharepoint.com/personal/badruznasrin_basri_tm_com_my/Documents/Apps/Microsoft%20Forms/Request%20New%20PR/Question%202/CamScanner%2010-02-2023%2014.51_Mohd%20Yusof%20Bin%20Abdul.pdf&quot;,&quot;id&quot;:&quot;01KO5DXPUDNPPLEPH5CVGI7OLPWHV4ZXEF&quot;,&quot;type&quot;:null,&quot;size&quot;:236623,&quot;referenceId&quot;:&quot;01KO5DXPXUPARRCS6LWRBYBWTUUM5DK5ER&quot;,&quot;driveId&quot;:&quot;b!GENIO6DB3UWzdulNK6evrT-LvdyhA0VIokS4fxAfqZJ9NS0deS_ETJs3VRRJUVZM&quot;,&quot;status&quot;:1,&quot;uploadSessionUrl&quot;:null}]"/>
    <m/>
    <m/>
    <m/>
    <m/>
    <m/>
    <m/>
    <m/>
    <m/>
    <m/>
    <m/>
    <m/>
    <m/>
    <m/>
    <m/>
  </r>
  <r>
    <n v="1578"/>
    <s v="Nur Fauziah Binti Abdullah Shuhaimy"/>
    <s v="11.0 PO Issued"/>
    <d v="2023-02-10T00:00:00"/>
    <s v="4/10: PR done. 3/10 : Proceed PR   |2/10 : QUERY PU PUSHCORE   | 2/10: TP apprv by AND"/>
    <s v="4902153871"/>
    <s v="MK"/>
    <m/>
    <s v="NRP2303100"/>
    <m/>
    <s v="TMSA/232973"/>
    <m/>
    <m/>
    <s v="APPROVED"/>
    <s v="MK-KZK-0350-TP"/>
    <m/>
    <m/>
    <n v="0"/>
    <s v="PO Issued"/>
    <e v="#REF!"/>
    <x v="0"/>
    <s v="CPPM-PR"/>
    <n v="790"/>
    <m/>
    <m/>
    <m/>
    <d v="2023-10-02T00:00:00"/>
    <s v="mahyuddin.saleh@tm.com.my"/>
    <n v="11002"/>
    <n v="9001.08"/>
    <s v="First PO"/>
    <m/>
    <s v="TMG"/>
    <x v="1"/>
    <s v="NRP NID/FOC MAM F48/F49 DIGI KRUBONG INDUSTRIAL JLN PK 34_x000a_"/>
    <e v="#N/A"/>
    <e v="#N/A"/>
    <m/>
    <d v="2023-10-30T00:00:00"/>
    <s v="MAM"/>
    <s v="Network Contractor"/>
    <m/>
    <m/>
    <m/>
    <n v="3400039025"/>
    <m/>
    <m/>
    <m/>
    <m/>
    <m/>
    <m/>
    <m/>
    <m/>
    <m/>
    <m/>
    <m/>
    <m/>
    <m/>
    <m/>
    <m/>
    <m/>
  </r>
  <r>
    <n v="1579"/>
    <s v="Yuhaniz Binti Baidzawi"/>
    <s v="9.1 RPKA In Progress"/>
    <d v="2023-10-09T00:00:00"/>
    <s v=""/>
    <m/>
    <s v="PRK"/>
    <m/>
    <s v="NRP2303032"/>
    <m/>
    <s v="TMNA/232613"/>
    <m/>
    <s v="PAC2311895"/>
    <m/>
    <s v="PRK-SPS-0626-TP"/>
    <m/>
    <m/>
    <n v="0"/>
    <s v="RPKA In Progress"/>
    <e v="#REF!"/>
    <x v="0"/>
    <s v="CPPM-PR"/>
    <n v="791"/>
    <s v="CPQ 567 TMONE"/>
    <s v="P2"/>
    <m/>
    <d v="2023-10-02T00:00:00"/>
    <s v="syahrilhasan@tm.com.my"/>
    <n v="10706"/>
    <n v="10717.52"/>
    <s v="First PO"/>
    <m/>
    <s v="TMone"/>
    <x v="1"/>
    <s v="PETRONAS DAGANGAN BERHAD - KAMPUNG KEPAYANG (SUNGAI RAYA GOPENG-BOUND) (SDWAN OVER FTTH)-PUL"/>
    <e v="#N/A"/>
    <e v="#N/A"/>
    <m/>
    <d v="2023-10-15T00:00:00"/>
    <s v="PUL"/>
    <s v="Network Contractor"/>
    <m/>
    <m/>
    <m/>
    <n v="3400039035"/>
    <m/>
    <m/>
    <m/>
    <m/>
    <m/>
    <m/>
    <m/>
    <m/>
    <m/>
    <m/>
    <m/>
    <m/>
    <m/>
    <m/>
    <m/>
    <m/>
  </r>
  <r>
    <n v="1580"/>
    <s v="Nurul Huda binti Umran"/>
    <s v="7.0 Pending TP Submission"/>
    <m/>
    <s v=""/>
    <m/>
    <s v="KEL"/>
    <m/>
    <s v="H5G2205419"/>
    <m/>
    <s v="TMEA/226305"/>
    <m/>
    <m/>
    <m/>
    <s v="KEL-MAT-0093-TP"/>
    <m/>
    <m/>
    <n v="0"/>
    <s v="Pending TP Submission"/>
    <e v="#REF!"/>
    <x v="0"/>
    <s v="CPPM-PR"/>
    <n v="792"/>
    <m/>
    <m/>
    <m/>
    <d v="2023-10-02T00:00:00"/>
    <s v="marzukie.mohamad@tm.com.my"/>
    <n v="1"/>
    <n v="3434.96"/>
    <s v="Additional PO (SI/VO)"/>
    <s v="Additional work occured during implementation for work installation FOC 24c (70m) &amp; FOC 48c (13m).Installation of poles with accesories (14nos) "/>
    <s v="TMG"/>
    <x v="0"/>
    <s v=" H5G FOC SPUR KUK 24C DDKBR0155 MP JLN KG RUPEK"/>
    <e v="#N/A"/>
    <e v="#N/A"/>
    <m/>
    <d v="2023-08-31T00:00:00"/>
    <s v="KUK"/>
    <s v="Network Contractor"/>
    <m/>
    <m/>
    <m/>
    <n v="3400038718"/>
    <m/>
    <s v="[{&quot;name&quot;:&quot;TMEA226305_H5G  MP JLN KG RUPEK_VOSI_Marzukie Bin Mohamad.pdf&quot;,&quot;link&quot;:&quot;https://tm365-my.sharepoint.com/personal/badruznasrin_basri_tm_com_my/Documents/Apps/Microsoft%20Forms/Request%20New%20PR/Question%202/TMEA226305_H5G%20%20MP%20JLN%20KG%20RUPEK_VOSI_Marzukie%20Bin%20Mohamad.pdf&quot;,&quot;id&quot;:&quot;01KO5DXPSZXAGOAI3QTVAJTKU5UJOSZQKK&quot;,&quot;type&quot;:null,&quot;size&quot;:944611,&quot;referenceId&quot;:&quot;01KO5DXPXUPARRCS6LWRBYBWTUUM5DK5ER&quot;,&quot;driveId&quot;:&quot;b!GENIO6DB3UWzdulNK6evrT-LvdyhA0VIokS4fxAfqZJ9NS0deS_ETJs3VRRJUVZM&quot;,&quot;status&quot;:1,&quot;uploadSessionUrl&quot;:null}]"/>
    <m/>
    <m/>
    <m/>
    <m/>
    <m/>
    <m/>
    <m/>
    <m/>
    <m/>
    <m/>
    <m/>
    <m/>
    <m/>
    <m/>
  </r>
  <r>
    <n v="1581"/>
    <s v="Mohd Nasharulhisham Bin Mohd Nasir"/>
    <s v="11.0 PO Issued"/>
    <d v="2023-10-07T00:00:00"/>
    <n v="4902154961"/>
    <m/>
    <s v="Selangor Timur"/>
    <m/>
    <s v="H5G2201847"/>
    <m/>
    <s v="TMCA/222480"/>
    <m/>
    <s v="PAC2208086"/>
    <m/>
    <s v="ST-EXT-0851-TP"/>
    <m/>
    <m/>
    <n v="0"/>
    <s v="PO Issued"/>
    <e v="#REF!"/>
    <x v="0"/>
    <s v="CPPM-LOR"/>
    <n v="300"/>
    <m/>
    <m/>
    <m/>
    <d v="2023-10-02T00:00:00"/>
    <s v="mohdismail.borhan@tm.com.my"/>
    <m/>
    <m/>
    <m/>
    <m/>
    <s v="TMG"/>
    <x v="0"/>
    <s v="5G DNB DBULG1725 FOC KRT F031-F032 24C MPAJCOMMUNITYHALL_x000a__x000a_"/>
    <e v="#N/A"/>
    <e v="#N/A"/>
    <m/>
    <m/>
    <s v="KRT"/>
    <m/>
    <m/>
    <m/>
    <m/>
    <m/>
    <m/>
    <m/>
    <m/>
    <s v="mohd nazri bin jamaluddin"/>
    <s v="azrin bin ahmad"/>
    <s v="[{&quot;name&quot;:&quot;TSSR_DNB_NEW_2022_5G_RAN_PHASE_1B_SGR_77_DBUL_Mohamad Ismail Bin B.pdf&quot;,&quot;link&quot;:&quot;https://tm365-my.sharepoint.com/personal/badruznasrin_basri_tm_com_my/Documents/Apps/Microsoft%20Forms/CPPM%20LOR%20%20Request%20for%20LOR%20for%20existing%20project/Question/TSSR_DNB_NEW_2022_5G_RAN_PHASE_1B_SGR_77_DBUL_Mohamad%20Ismail%20Bin%20B.pdf&quot;,&quot;id&quot;:&quot;01KO5DXPQSKZYFISLSSFFISKO3GINBEWX2&quot;,&quot;type&quot;:null,&quot;size&quot;:5228200,&quot;referenceId&quot;:&quot;01KO5DXPWKQISBU2NA6ZBLWOJA7SI6KARL&quot;,&quot;driveId&quot;:&quot;b!GENIO6DB3UWzdulNK6evrT-LvdyhA0VIokS4fxAfqZJ9NS0deS_ETJs3VRRJUVZM&quot;,&quot;status&quot;:1,&quot;uploadSessionUrl&quot;:null}]"/>
    <s v="No Preference"/>
    <m/>
    <m/>
    <m/>
    <m/>
    <m/>
    <m/>
    <m/>
    <m/>
    <m/>
  </r>
  <r>
    <n v="1582"/>
    <s v="Mohd Nasharulhisham Bin Mohd Nasir"/>
    <s v="10.0 Sent to CPA for PR Creation"/>
    <d v="2023-10-04T00:00:00"/>
    <s v="PROSEED PR"/>
    <m/>
    <s v="Selangor Timur"/>
    <m/>
    <s v="H5G2201208"/>
    <m/>
    <s v="TMCA/222414"/>
    <m/>
    <s v=" PAC2208003"/>
    <m/>
    <s v="ST-MMG-0056-TP"/>
    <m/>
    <m/>
    <n v="0"/>
    <s v="PR Creation"/>
    <e v="#REF!"/>
    <x v="0"/>
    <s v="CPPM-PR"/>
    <n v="793"/>
    <m/>
    <m/>
    <m/>
    <d v="2023-10-02T00:00:00"/>
    <s v="mohdismail.borhan@tm.com.my"/>
    <n v="10000"/>
    <n v="1096.5899999999999"/>
    <s v="First PO"/>
    <m/>
    <s v="TMG"/>
    <x v="0"/>
    <s v="5G DNB DWKUL0028_FOC KRT F029-F030 24C JLNBUKITSETIAWANGSA KRT_x000a_"/>
    <e v="#N/A"/>
    <e v="#N/A"/>
    <m/>
    <d v="2023-10-15T00:00:00"/>
    <s v="krt"/>
    <s v="Network Contractor"/>
    <m/>
    <m/>
    <m/>
    <n v="3400039858"/>
    <m/>
    <m/>
    <m/>
    <m/>
    <m/>
    <m/>
    <m/>
    <m/>
    <m/>
    <m/>
    <m/>
    <m/>
    <m/>
    <m/>
    <m/>
    <m/>
  </r>
  <r>
    <n v="1583"/>
    <m/>
    <s v="1.2 New Request PR"/>
    <m/>
    <s v=""/>
    <m/>
    <s v="Sarawak"/>
    <m/>
    <s v="H5G2300922"/>
    <m/>
    <s v="TMWA/239134"/>
    <m/>
    <s v="PAC2311246"/>
    <m/>
    <m/>
    <m/>
    <m/>
    <n v="0"/>
    <e v="#N/A"/>
    <e v="#REF!"/>
    <x v="0"/>
    <s v="CPPM-LOR"/>
    <n v="301"/>
    <m/>
    <m/>
    <m/>
    <d v="2023-10-02T00:00:00"/>
    <s v="nurfarizan@tm.com.my"/>
    <m/>
    <m/>
    <m/>
    <m/>
    <s v="TMG"/>
    <x v="0"/>
    <s v="5G DNB DQBTU0108 FOC SJU_F03 SPURS 12C FOR JLNCOASTALBINTUTUMIRI_BTU"/>
    <e v="#N/A"/>
    <e v="#N/A"/>
    <m/>
    <m/>
    <s v="SJU"/>
    <m/>
    <m/>
    <m/>
    <m/>
    <n v="3400038897"/>
    <s v="MASTEL COMMUNICATIONS SDN BHD"/>
    <m/>
    <m/>
    <s v="NURFARIZAN BINTI ROSLI"/>
    <s v="MUHAMMAD NUR AMIRUDDIN BIN Archmad Nazaruddin"/>
    <s v="[{&quot;name&quot;:&quot;5G DNB DQBTU0108 JLNCOASTALBINTUTUMIRI_BTU_Nurfarizan Binti Ros.pdf&quot;,&quot;link&quot;:&quot;https://tm365-my.sharepoint.com/personal/badruznasrin_basri_tm_com_my/Documents/Apps/Microsoft%20Forms/CPPM%20LOR%20%20Request%20for%20LOR%20for%20existing%20project/Question/5G%20DNB%20DQBTU0108%20JLNCOASTALBINTUTUMIRI_BTU_Nurfarizan%20Binti%20Ros.pdf&quot;,&quot;id&quot;:&quot;01KO5DXPRMY4Q6LP7FFFDJJMKTMAVRZELR&quot;,&quot;type&quot;:null,&quot;size&quot;:313493,&quot;referenceId&quot;:&quot;01KO5DXPWKQISBU2NA6ZBLWOJA7SI6KARL&quot;,&quot;driveId&quot;:&quot;b!GENIO6DB3UWzdulNK6evrT-LvdyhA0VIokS4fxAfqZJ9NS0deS_ETJs3VRRJUVZM&quot;,&quot;status&quot;:1,&quot;uploadSessionUrl&quot;:null}]"/>
    <s v="Got Preference"/>
    <s v="MASTEL COMMUNICATIONS SDN BHD"/>
    <s v="Based on allocation by Unit Vendor Sarawak, email on 21.07.2023"/>
    <n v="3400038897"/>
    <s v="MASTEL COMMUNICATIONS SDN BHD"/>
    <n v="3400038897"/>
    <s v="MASTEL COMMUNICATIONS SDN BHD"/>
    <n v="3400038897"/>
    <m/>
    <m/>
  </r>
  <r>
    <n v="1584"/>
    <s v="Hasrul Nizam Bin Othman"/>
    <s v="10.0 Sent to CPA for PR Creation"/>
    <d v="2023-10-10T00:00:00"/>
    <s v="proceed PR creation"/>
    <m/>
    <s v="PHG"/>
    <m/>
    <s v="SRR2204052"/>
    <m/>
    <s v="TMEA/231095"/>
    <m/>
    <s v="PAC2305681"/>
    <m/>
    <s v="PHG-NRO-0148-TP"/>
    <m/>
    <m/>
    <n v="0"/>
    <s v="PR Creation"/>
    <e v="#REF!"/>
    <x v="0"/>
    <s v="CPPM-PR"/>
    <n v="794"/>
    <m/>
    <m/>
    <m/>
    <d v="2023-10-02T00:00:00"/>
    <s v="faudziez@tm.com.my"/>
    <n v="1"/>
    <n v="15920.38"/>
    <s v="Additional PO (SI/VO)"/>
    <s v="required to install new raiser and GI pipe to existing manhole due to not link between manhole to pole"/>
    <s v="Unifi"/>
    <x v="5"/>
    <s v="SRR 2023 FTTH (TP) BGH C009 LRG K.P.I 1/3, 1/5, 1/6, 1/7, 1/8, LRG KAMPUNG PADANG INDAH 2"/>
    <e v="#N/A"/>
    <e v="#N/A"/>
    <m/>
    <d v="2023-10-10T00:00:00"/>
    <s v="BGH"/>
    <s v="Network Contractor"/>
    <m/>
    <m/>
    <m/>
    <n v="129452102"/>
    <m/>
    <s v="[{&quot;name&quot;:&quot;BOQ PR2 TMEA 231095 ATSB 270923_Mohd Faudzie Bin Zai.pdf&quot;,&quot;link&quot;:&quot;https://tm365-my.sharepoint.com/personal/badruznasrin_basri_tm_com_my/Documents/Apps/Microsoft%20Forms/Request%20New%20PR/Question%202/BOQ%20PR2%20TMEA%20231095%20ATSB%20270923_Mohd%20Faudzie%20Bin%20Zai.pdf&quot;,&quot;id&quot;:&quot;01KO5DXPRKIX73UTX3PNEJJZC525GOKTCW&quot;,&quot;type&quot;:null,&quot;size&quot;:444625,&quot;referenceId&quot;:&quot;01KO5DXPXUPARRCS6LWRBYBWTUUM5DK5ER&quot;,&quot;driveId&quot;:&quot;b!GENIO6DB3UWzdulNK6evrT-LvdyhA0VIokS4fxAfqZJ9NS0deS_ETJs3VRRJUVZM&quot;,&quot;status&quot;:1,&quot;uploadSessionUrl&quot;:null}]"/>
    <m/>
    <m/>
    <m/>
    <m/>
    <m/>
    <m/>
    <m/>
    <m/>
    <m/>
    <m/>
    <m/>
    <m/>
    <m/>
    <m/>
  </r>
  <r>
    <n v="1585"/>
    <s v="Muhammad Hafizzuddin Bin Mohd Noor"/>
    <s v="12. Not Required PO / LOR"/>
    <m/>
    <s v="Project already PUC, install CSR 4/10/23"/>
    <m/>
    <s v="Johor Selatan"/>
    <m/>
    <m/>
    <m/>
    <s v="TMSA/223963"/>
    <s v="DJJBR0275"/>
    <m/>
    <m/>
    <s v="JS-SHA-0114-TP"/>
    <m/>
    <m/>
    <n v="0"/>
    <s v="PO Issued / Not Require LOR"/>
    <e v="#REF!"/>
    <x v="0"/>
    <s v="CPQ-OCT"/>
    <n v="156"/>
    <s v="5G CPQ-OCT"/>
    <s v="P1"/>
    <m/>
    <d v="2023-10-02T00:00:00"/>
    <m/>
    <m/>
    <m/>
    <m/>
    <m/>
    <s v="TMG"/>
    <x v="0"/>
    <m/>
    <e v="#N/A"/>
    <e v="#N/A"/>
    <m/>
    <m/>
    <m/>
    <m/>
    <m/>
    <m/>
    <m/>
    <m/>
    <m/>
    <m/>
    <m/>
    <m/>
    <m/>
    <m/>
    <m/>
    <m/>
    <m/>
    <m/>
    <m/>
    <m/>
    <m/>
    <m/>
    <s v="DJJBR0275_SHATTUCKSTMARY"/>
    <m/>
  </r>
  <r>
    <n v="1586"/>
    <s v="Muhamad Zaini Bin Mahamad Sarip"/>
    <s v="11.0 PO Issued"/>
    <m/>
    <s v="PAC APPROVED"/>
    <s v="4902155448"/>
    <s v="KEL"/>
    <m/>
    <s v="H5G2301444"/>
    <m/>
    <s v="TMEA/236136"/>
    <s v="DDTUM0433"/>
    <m/>
    <m/>
    <s v="KEL-NIM-0114-TP"/>
    <m/>
    <m/>
    <n v="0"/>
    <s v="PO Issued"/>
    <e v="#REF!"/>
    <x v="0"/>
    <s v="CPQ-OCT"/>
    <n v="157"/>
    <s v="5G CPQ-OCT"/>
    <s v="P1"/>
    <m/>
    <d v="2023-10-02T00:00:00"/>
    <m/>
    <m/>
    <m/>
    <m/>
    <m/>
    <s v="TMG"/>
    <x v="0"/>
    <m/>
    <e v="#N/A"/>
    <e v="#N/A"/>
    <m/>
    <m/>
    <m/>
    <m/>
    <m/>
    <m/>
    <m/>
    <m/>
    <m/>
    <m/>
    <m/>
    <m/>
    <m/>
    <m/>
    <m/>
    <m/>
    <m/>
    <m/>
    <m/>
    <m/>
    <m/>
    <m/>
    <s v="DDTUM0433_MSJDISMAILITUMPAT"/>
    <m/>
  </r>
  <r>
    <n v="1587"/>
    <s v="Khairul Ikmal Bin Abdul Halim"/>
    <s v="12. Dropped by DNB"/>
    <m/>
    <s v="SPHERE Order Status Cancel"/>
    <m/>
    <s v="KG/SB"/>
    <m/>
    <s v="H5G2204587"/>
    <m/>
    <s v="TMWA/229082"/>
    <s v="DQBTU0165"/>
    <s v="PAC2219771"/>
    <m/>
    <m/>
    <m/>
    <m/>
    <n v="0"/>
    <s v="Not Require PO"/>
    <e v="#REF!"/>
    <x v="0"/>
    <s v="CPQ-OCT"/>
    <n v="158"/>
    <s v="5G CPQ-OCT"/>
    <s v="P3"/>
    <m/>
    <d v="2023-10-02T00:00:00"/>
    <m/>
    <m/>
    <m/>
    <m/>
    <m/>
    <s v="TMG"/>
    <x v="0"/>
    <m/>
    <e v="#N/A"/>
    <e v="#N/A"/>
    <m/>
    <m/>
    <m/>
    <m/>
    <m/>
    <m/>
    <m/>
    <m/>
    <m/>
    <m/>
    <m/>
    <m/>
    <m/>
    <m/>
    <m/>
    <m/>
    <m/>
    <m/>
    <m/>
    <m/>
    <m/>
    <m/>
    <s v="DQBTU0165_BINTULUHOSP"/>
    <m/>
  </r>
  <r>
    <n v="1588"/>
    <s v="Khairul Ikmal Bin Abdul Halim"/>
    <s v="7.0 Pending TP Submission"/>
    <m/>
    <m/>
    <m/>
    <s v="KG/SB"/>
    <m/>
    <s v="H5G2301446"/>
    <m/>
    <s v="TMWA/233197"/>
    <s v="DQSIB0979"/>
    <s v="PAC2312427"/>
    <m/>
    <s v="KG/SB-VIG-0096-TP"/>
    <m/>
    <m/>
    <n v="0"/>
    <s v="Pending TP Submission"/>
    <e v="#REF!"/>
    <x v="0"/>
    <s v="CPQ-OCT"/>
    <n v="159"/>
    <s v="5G CPQ-OCT"/>
    <s v="P1"/>
    <m/>
    <d v="2023-10-02T00:00:00"/>
    <m/>
    <m/>
    <m/>
    <m/>
    <m/>
    <s v="TMG"/>
    <x v="0"/>
    <m/>
    <e v="#N/A"/>
    <e v="#N/A"/>
    <m/>
    <m/>
    <m/>
    <m/>
    <m/>
    <m/>
    <m/>
    <m/>
    <m/>
    <m/>
    <m/>
    <m/>
    <m/>
    <m/>
    <m/>
    <m/>
    <m/>
    <m/>
    <m/>
    <m/>
    <m/>
    <m/>
    <s v="DQSIB0979_JLNKEMUYANG"/>
    <m/>
  </r>
  <r>
    <n v="1589"/>
    <s v="Khairul Ikmal Bin Abdul Halim"/>
    <s v="7.0 Pending TP Submission"/>
    <m/>
    <m/>
    <m/>
    <s v="KG/SB"/>
    <m/>
    <s v="H5G2300870"/>
    <m/>
    <s v="TMWA/233161"/>
    <s v="DQSIB0992"/>
    <s v="PAC2312390"/>
    <m/>
    <s v="KG/SB-GEA-0045-TP"/>
    <m/>
    <m/>
    <n v="0"/>
    <s v="Pending TP Submission"/>
    <e v="#REF!"/>
    <x v="0"/>
    <s v="CPQ-OCT"/>
    <n v="160"/>
    <s v="5G CPQ-OCT"/>
    <s v="P3"/>
    <m/>
    <d v="2023-10-02T00:00:00"/>
    <m/>
    <m/>
    <m/>
    <m/>
    <m/>
    <s v="TMG"/>
    <x v="0"/>
    <m/>
    <e v="#N/A"/>
    <e v="#N/A"/>
    <m/>
    <m/>
    <m/>
    <m/>
    <m/>
    <m/>
    <m/>
    <m/>
    <m/>
    <m/>
    <m/>
    <m/>
    <m/>
    <m/>
    <m/>
    <m/>
    <m/>
    <m/>
    <m/>
    <m/>
    <m/>
    <m/>
    <s v="DQSIB0992_JLNKNYTKHIM"/>
    <m/>
  </r>
  <r>
    <n v="1590"/>
    <s v="Nurul Ridhwan Bin Sulaiman"/>
    <s v="11.0 PO Issued"/>
    <m/>
    <s v="4902017743, 4902017822 (12/12/2022)"/>
    <s v="4902017743, 4902017822"/>
    <s v="Sabah"/>
    <m/>
    <m/>
    <m/>
    <s v="TMBA/221721"/>
    <s v="DLLBN0024"/>
    <m/>
    <m/>
    <s v="KK/PB/LB-KAF-0074-TP"/>
    <m/>
    <m/>
    <n v="0"/>
    <s v="PO Issued"/>
    <e v="#REF!"/>
    <x v="0"/>
    <s v="CPQ-OCT"/>
    <n v="161"/>
    <s v="5G CPQ-OCT"/>
    <s v="P1"/>
    <m/>
    <d v="2023-10-02T00:00:00"/>
    <m/>
    <m/>
    <m/>
    <m/>
    <m/>
    <s v="TMG"/>
    <x v="0"/>
    <s v="5G FOC SPUR LBN F0XX (12C) DNB HORIZON 5G DLLBN0024 SMK LABUAN LBN"/>
    <e v="#N/A"/>
    <e v="#N/A"/>
    <m/>
    <m/>
    <m/>
    <m/>
    <s v="KK/PB/LB-KAF-0074-TP"/>
    <m/>
    <m/>
    <m/>
    <m/>
    <m/>
    <m/>
    <m/>
    <m/>
    <m/>
    <m/>
    <m/>
    <m/>
    <m/>
    <m/>
    <m/>
    <m/>
    <m/>
    <s v="DLLBN0024_SMKLABUAN"/>
    <m/>
  </r>
  <r>
    <n v="1591"/>
    <s v="Nurul Ridhwan Bin Sulaiman"/>
    <s v="11.0 PO Issued"/>
    <m/>
    <s v="4902034683 (12/1/23), 4902046870 (6/2/23)"/>
    <s v="4902034683, 4902046870"/>
    <s v="Sabah"/>
    <m/>
    <m/>
    <m/>
    <s v="TMBA/221754"/>
    <s v="DLLBN0027"/>
    <m/>
    <m/>
    <s v="KK/PB/LB-STJ-0002-TP"/>
    <m/>
    <m/>
    <n v="0"/>
    <s v="PO Issued"/>
    <e v="#REF!"/>
    <x v="0"/>
    <s v="CPQ-OCT"/>
    <n v="162"/>
    <s v="5G CPQ-OCT"/>
    <s v="P1"/>
    <m/>
    <d v="2023-10-02T00:00:00"/>
    <m/>
    <m/>
    <m/>
    <m/>
    <m/>
    <s v="TMG"/>
    <x v="0"/>
    <s v="5G FOC SPUR LBN F0XX (12C) DNB HORIZON 5G DLLBN0027 SK PATAU PATAU LBN"/>
    <e v="#N/A"/>
    <e v="#N/A"/>
    <m/>
    <m/>
    <m/>
    <m/>
    <s v="KK/PB/LB-STJ-0002-TP"/>
    <m/>
    <m/>
    <m/>
    <m/>
    <m/>
    <m/>
    <m/>
    <m/>
    <m/>
    <m/>
    <m/>
    <m/>
    <m/>
    <m/>
    <m/>
    <m/>
    <m/>
    <s v="DLLBN0027_SKPATAUPATAU"/>
    <m/>
  </r>
  <r>
    <n v="1592"/>
    <s v="Ahmad Idrus Bin Abdul Talib"/>
    <s v="9.2 Budget top up RPKA in progress"/>
    <m/>
    <s v="4901926409 ( PO fiber). Need additional budget to cater civil work and permit application from SPRINT Highway"/>
    <m/>
    <s v="KL"/>
    <m/>
    <s v="H5G2200847"/>
    <m/>
    <s v="TMCA/220807"/>
    <s v="DWKUL0600"/>
    <m/>
    <m/>
    <s v="KL-PMNM(RR)-1073"/>
    <m/>
    <m/>
    <n v="0"/>
    <s v="Insufficient Budget"/>
    <e v="#REF!"/>
    <x v="0"/>
    <s v="CPQ-OCT"/>
    <n v="163"/>
    <s v="5G CPQ-OCT"/>
    <s v="P2"/>
    <m/>
    <d v="2023-10-02T00:00:00"/>
    <m/>
    <m/>
    <m/>
    <m/>
    <m/>
    <s v="TMG"/>
    <x v="0"/>
    <m/>
    <e v="#N/A"/>
    <e v="#N/A"/>
    <m/>
    <m/>
    <m/>
    <m/>
    <m/>
    <m/>
    <m/>
    <m/>
    <m/>
    <m/>
    <m/>
    <m/>
    <m/>
    <m/>
    <m/>
    <m/>
    <m/>
    <m/>
    <m/>
    <m/>
    <m/>
    <m/>
    <s v="DWKUL0600_BILLBOARDPTRNJLNJOHAR"/>
    <m/>
  </r>
  <r>
    <n v="1593"/>
    <s v="Khairul Ikmal Bin Abdul Halim"/>
    <s v="11.0 PO Issued"/>
    <m/>
    <s v="PO already issued. Project already FRLP"/>
    <m/>
    <s v="MR/BIN"/>
    <m/>
    <s v="H5G2203913"/>
    <m/>
    <s v="TMWA/229060"/>
    <s v="DQBTU0096"/>
    <m/>
    <m/>
    <s v="MR/BIN-ATK-0077-TP"/>
    <m/>
    <m/>
    <n v="0"/>
    <s v="PO Issued"/>
    <e v="#REF!"/>
    <x v="0"/>
    <s v="CPQ-OCT"/>
    <n v="164"/>
    <s v="5G CPQ-OCT"/>
    <s v="P1"/>
    <m/>
    <d v="2023-10-02T00:00:00"/>
    <m/>
    <m/>
    <m/>
    <m/>
    <m/>
    <s v="TMG"/>
    <x v="0"/>
    <m/>
    <e v="#N/A"/>
    <e v="#N/A"/>
    <m/>
    <m/>
    <m/>
    <m/>
    <m/>
    <m/>
    <m/>
    <m/>
    <m/>
    <m/>
    <m/>
    <m/>
    <m/>
    <m/>
    <m/>
    <m/>
    <m/>
    <m/>
    <m/>
    <m/>
    <m/>
    <m/>
    <s v="DQBTU0096_WISMABINTULU"/>
    <m/>
  </r>
  <r>
    <n v="1594"/>
    <s v="Khairul Ikmal Bin Abdul Halim"/>
    <s v="7.0 Pending TP Submission"/>
    <m/>
    <m/>
    <m/>
    <s v="MR/BIN"/>
    <m/>
    <s v="H5G2300895"/>
    <m/>
    <s v="TMWA/239126"/>
    <s v="DQBTU0150"/>
    <s v="PAC2311170"/>
    <m/>
    <s v="MR/BIN-ATK-0122-TP"/>
    <m/>
    <m/>
    <n v="0"/>
    <s v="Pending TP Submission"/>
    <e v="#REF!"/>
    <x v="0"/>
    <s v="CPQ-OCT"/>
    <n v="165"/>
    <s v="5G CPQ-OCT"/>
    <s v="P3"/>
    <m/>
    <d v="2023-10-02T00:00:00"/>
    <m/>
    <m/>
    <m/>
    <m/>
    <m/>
    <s v="TMG"/>
    <x v="0"/>
    <m/>
    <e v="#N/A"/>
    <e v="#N/A"/>
    <m/>
    <m/>
    <m/>
    <m/>
    <m/>
    <m/>
    <m/>
    <m/>
    <m/>
    <m/>
    <m/>
    <m/>
    <m/>
    <m/>
    <m/>
    <m/>
    <m/>
    <m/>
    <m/>
    <m/>
    <m/>
    <m/>
    <s v="DQBTU0150_JCTJLNSEBARUJLNAH150"/>
    <m/>
  </r>
  <r>
    <n v="1595"/>
    <s v="Khairul Ikmal Bin Abdul Halim"/>
    <s v="7.0 Pending TP Submission"/>
    <m/>
    <s v="Change LOR 10/10/23 (MR/BIN-VIG-0063-TP) - Previous LOR reject by Contractor - not within that area"/>
    <m/>
    <s v="MR/BIN"/>
    <m/>
    <s v="H5G2300896"/>
    <m/>
    <s v="TMWA/239116"/>
    <s v="DQBTU0157"/>
    <s v="PAC2311161"/>
    <m/>
    <s v="MR/BIN-ATE-0004-TP"/>
    <m/>
    <m/>
    <n v="0"/>
    <s v="Pending TP Submission"/>
    <e v="#REF!"/>
    <x v="0"/>
    <s v="CPQ-OCT"/>
    <n v="166"/>
    <s v="5G CPQ-OCT"/>
    <s v="P3"/>
    <m/>
    <d v="2023-10-02T00:00:00"/>
    <m/>
    <m/>
    <m/>
    <m/>
    <m/>
    <s v="TMG"/>
    <x v="0"/>
    <m/>
    <e v="#N/A"/>
    <e v="#N/A"/>
    <m/>
    <m/>
    <m/>
    <m/>
    <m/>
    <m/>
    <m/>
    <m/>
    <m/>
    <m/>
    <m/>
    <m/>
    <m/>
    <m/>
    <m/>
    <m/>
    <m/>
    <m/>
    <m/>
    <m/>
    <m/>
    <m/>
    <s v="DQBTU0157_JINSANTRANSPORT"/>
    <m/>
  </r>
  <r>
    <n v="1596"/>
    <s v="Ahmad Idrus Bin Abdul Talib"/>
    <s v="11.0 PO Issued"/>
    <m/>
    <s v=""/>
    <s v="4901915618, 4902155164, 4902155164"/>
    <s v="MSC"/>
    <m/>
    <s v="H5G2200461"/>
    <m/>
    <s v="TMCA/220548, TMCA/220549"/>
    <s v="DBSEP1844"/>
    <m/>
    <m/>
    <s v="MSC-RUL(RR)-0240,MSC-LIT-0136-TP"/>
    <m/>
    <m/>
    <n v="0"/>
    <s v="PO Issued"/>
    <e v="#REF!"/>
    <x v="0"/>
    <s v="CPQ-OCT"/>
    <n v="167"/>
    <s v="5G CPQ-OCT"/>
    <s v="P2"/>
    <m/>
    <d v="2023-10-02T00:00:00"/>
    <m/>
    <m/>
    <m/>
    <m/>
    <m/>
    <s v="TMG"/>
    <x v="0"/>
    <s v="DNB H5G FOC 12C CBJ F69/F70 DBSEP1844 PS"/>
    <e v="#N/A"/>
    <e v="#N/A"/>
    <m/>
    <m/>
    <m/>
    <m/>
    <m/>
    <m/>
    <m/>
    <m/>
    <m/>
    <m/>
    <m/>
    <m/>
    <m/>
    <m/>
    <m/>
    <m/>
    <m/>
    <m/>
    <m/>
    <m/>
    <m/>
    <m/>
    <s v="DBSEP1844_PRSNBESTARI"/>
    <m/>
  </r>
  <r>
    <n v="1597"/>
    <s v="Ahmad Idrus Bin Abdul Talib"/>
    <s v="11.0 PO Issued"/>
    <m/>
    <s v=""/>
    <m/>
    <s v="MSC"/>
    <m/>
    <s v="H5G2202498"/>
    <m/>
    <s v="TMCA/223109"/>
    <s v="DWPPJ0847"/>
    <m/>
    <m/>
    <s v="MSC-SOL(RR)-0156"/>
    <m/>
    <m/>
    <n v="0"/>
    <s v="PO Issued"/>
    <e v="#REF!"/>
    <x v="0"/>
    <s v="CPQ-OCT"/>
    <n v="168"/>
    <s v="5G CPQ-OCT"/>
    <s v="P3"/>
    <m/>
    <d v="2023-10-02T00:00:00"/>
    <m/>
    <m/>
    <m/>
    <m/>
    <m/>
    <s v="TMG"/>
    <x v="0"/>
    <m/>
    <e v="#N/A"/>
    <e v="#N/A"/>
    <m/>
    <m/>
    <m/>
    <m/>
    <m/>
    <m/>
    <m/>
    <m/>
    <m/>
    <m/>
    <m/>
    <m/>
    <m/>
    <m/>
    <m/>
    <m/>
    <m/>
    <m/>
    <m/>
    <m/>
    <m/>
    <m/>
    <s v="DWPPJ0847_PERUMPNJWTAWMFS1C"/>
    <m/>
  </r>
  <r>
    <n v="1598"/>
    <s v="Ahmad Idrus Bin Abdul Talib"/>
    <s v="11.0 PO Issued"/>
    <m/>
    <s v="Review, tukar TP  108311"/>
    <s v="4901956761, 4902155299 , 4902155299"/>
    <s v="MSC"/>
    <m/>
    <s v="H5G2203060"/>
    <m/>
    <s v="TMCA/223787, TMCA/223788"/>
    <s v="DBSEP1944"/>
    <m/>
    <m/>
    <s v="MSC-LIT-0137-TP"/>
    <m/>
    <m/>
    <n v="0"/>
    <s v="PO Issued"/>
    <e v="#REF!"/>
    <x v="0"/>
    <s v="CPQ-OCT"/>
    <n v="169"/>
    <s v="5G CPQ-OCT"/>
    <s v="P3"/>
    <m/>
    <d v="2023-10-02T00:00:00"/>
    <m/>
    <m/>
    <m/>
    <m/>
    <m/>
    <s v="TMG"/>
    <x v="0"/>
    <s v="DNB H5G HDD 2W CBJ DBSEP1944 LINGKARAN C"/>
    <e v="#N/A"/>
    <e v="#N/A"/>
    <m/>
    <m/>
    <m/>
    <m/>
    <m/>
    <m/>
    <m/>
    <m/>
    <m/>
    <m/>
    <m/>
    <m/>
    <m/>
    <m/>
    <m/>
    <m/>
    <m/>
    <m/>
    <m/>
    <m/>
    <m/>
    <m/>
    <s v="DBSEP1944_LINGKARANCYBERPOINT"/>
    <m/>
  </r>
  <r>
    <n v="1599"/>
    <s v="Ahmad Idrus Bin Abdul Talib"/>
    <s v="11.0 PO Issued"/>
    <m/>
    <s v="Review, TP propose 1 LEG shj"/>
    <s v="4902155162, 4902155060"/>
    <s v="MSC"/>
    <m/>
    <s v="H5G2202803"/>
    <m/>
    <s v="TMCA/239911, TMCA/239912"/>
    <s v="DBPET1225"/>
    <m/>
    <m/>
    <s v="MSC-PKR-0426-TP, MSC-PKR-0427-TP"/>
    <m/>
    <m/>
    <n v="0"/>
    <s v="PO Issued"/>
    <e v="#REF!"/>
    <x v="0"/>
    <s v="CPQ-OCT"/>
    <n v="170"/>
    <s v="5G CPQ-OCT"/>
    <s v="P1"/>
    <m/>
    <d v="2023-10-02T00:00:00"/>
    <m/>
    <m/>
    <m/>
    <m/>
    <m/>
    <s v="TMG"/>
    <x v="0"/>
    <s v="DNB H5G FOC 12C SDG DBPET1225_JLNBS719TM"/>
    <e v="#N/A"/>
    <e v="#N/A"/>
    <m/>
    <m/>
    <m/>
    <m/>
    <m/>
    <m/>
    <m/>
    <m/>
    <m/>
    <m/>
    <m/>
    <m/>
    <m/>
    <m/>
    <m/>
    <m/>
    <m/>
    <m/>
    <m/>
    <m/>
    <m/>
    <m/>
    <s v="DBPET1225_JLNBS719TMNBKTSRDNG"/>
    <m/>
  </r>
  <r>
    <n v="1600"/>
    <s v="Norizuwan Bin Che Hamid"/>
    <s v="11.0 PO Issued"/>
    <m/>
    <s v=""/>
    <m/>
    <s v="NS"/>
    <m/>
    <m/>
    <m/>
    <s v="TMSA/232136"/>
    <s v="DNSBN0268"/>
    <m/>
    <m/>
    <m/>
    <m/>
    <m/>
    <n v="0"/>
    <s v="PO Issued"/>
    <e v="#REF!"/>
    <x v="0"/>
    <s v="CPQ-OCT"/>
    <n v="171"/>
    <s v="5G CPQ-OCT"/>
    <s v="P2"/>
    <m/>
    <d v="2023-10-02T00:00:00"/>
    <m/>
    <m/>
    <m/>
    <m/>
    <m/>
    <s v="TMG"/>
    <x v="0"/>
    <s v="DNSBN0268 - FOC NL F15/F16 (12C) JLN BBN1-2PUTRA POINT - NL (LEG 1&amp;2)_x000a_"/>
    <e v="#N/A"/>
    <e v="#N/A"/>
    <m/>
    <m/>
    <m/>
    <m/>
    <m/>
    <m/>
    <m/>
    <m/>
    <m/>
    <m/>
    <m/>
    <m/>
    <m/>
    <m/>
    <m/>
    <m/>
    <m/>
    <m/>
    <m/>
    <m/>
    <m/>
    <m/>
    <s v="DNSBN0268_JLNBBN1-2PUTRAPOINT"/>
    <m/>
  </r>
  <r>
    <n v="1601"/>
    <s v="Norizuwan Bin Che Hamid"/>
    <s v="11.0 PO Issued"/>
    <m/>
    <s v=""/>
    <m/>
    <s v="NS"/>
    <m/>
    <m/>
    <m/>
    <s v="TMSA/223202"/>
    <s v="DNSBN0333"/>
    <m/>
    <m/>
    <m/>
    <m/>
    <m/>
    <n v="0"/>
    <s v="PO Issued"/>
    <e v="#REF!"/>
    <x v="0"/>
    <s v="CPQ-OCT"/>
    <n v="172"/>
    <s v="5G CPQ-OCT"/>
    <s v="P2"/>
    <m/>
    <d v="2023-10-02T00:00:00"/>
    <m/>
    <m/>
    <m/>
    <m/>
    <m/>
    <s v="TMG"/>
    <x v="0"/>
    <s v="DNSBN0333 - FOC NL F15/F16 (12C) FOR SK DESA JASMIN - NL (LEG 1&amp;2)"/>
    <e v="#N/A"/>
    <e v="#N/A"/>
    <m/>
    <m/>
    <m/>
    <m/>
    <m/>
    <m/>
    <m/>
    <m/>
    <m/>
    <m/>
    <m/>
    <m/>
    <m/>
    <m/>
    <m/>
    <m/>
    <m/>
    <m/>
    <m/>
    <m/>
    <m/>
    <m/>
    <s v="DNSBN0333_SKDESAJASMIN"/>
    <m/>
  </r>
  <r>
    <n v="1602"/>
    <s v="Ahmad Zaki Bin Harris"/>
    <s v="11.0 PO Issued"/>
    <m/>
    <s v="4901991704 &amp; 4901992096 Existing LOR PG-KAE-0087-TP"/>
    <s v="4902154150"/>
    <s v="PG"/>
    <m/>
    <s v="H5G2204390"/>
    <m/>
    <s v="TMNA/223524"/>
    <s v="DPSPT0217"/>
    <m/>
    <m/>
    <m/>
    <m/>
    <m/>
    <n v="0"/>
    <s v="PO Issued"/>
    <e v="#REF!"/>
    <x v="0"/>
    <s v="CPQ-OCT"/>
    <n v="173"/>
    <s v="5G CPQ-OCT"/>
    <s v="P2"/>
    <m/>
    <d v="2023-10-02T00:00:00"/>
    <m/>
    <m/>
    <m/>
    <m/>
    <m/>
    <s v="TMG"/>
    <x v="0"/>
    <s v="H5G_FOC SJA F55/F56 CSR DPSPT0217_SMK SAMAGAGAH"/>
    <e v="#N/A"/>
    <e v="#N/A"/>
    <m/>
    <m/>
    <m/>
    <m/>
    <m/>
    <m/>
    <m/>
    <m/>
    <m/>
    <m/>
    <m/>
    <m/>
    <m/>
    <m/>
    <m/>
    <m/>
    <m/>
    <m/>
    <m/>
    <m/>
    <m/>
    <m/>
    <s v="DPSPT0217_SMKSAMAGAGAH"/>
    <m/>
  </r>
  <r>
    <n v="1603"/>
    <s v="Ahmad Zaki Bin Harris"/>
    <s v="11.0 PO Issued"/>
    <m/>
    <s v="4902141289 &amp; 4902141305 Existing LOR PG-AGG-0139-TP"/>
    <s v="4902141289 &amp; 4902141305"/>
    <s v="PG"/>
    <m/>
    <s v="H5G2300904"/>
    <m/>
    <s v="TMNA/232557"/>
    <s v="DPTML0411"/>
    <m/>
    <m/>
    <m/>
    <m/>
    <m/>
    <n v="0"/>
    <s v="PO Issued"/>
    <e v="#REF!"/>
    <x v="0"/>
    <s v="CPQ-OCT"/>
    <n v="174"/>
    <s v="5G CPQ-OCT"/>
    <s v="P3"/>
    <m/>
    <d v="2023-10-02T00:00:00"/>
    <m/>
    <m/>
    <m/>
    <m/>
    <m/>
    <s v="TMG"/>
    <x v="0"/>
    <s v="H5G_FOC AIM F23/F025 CSR DPTML0411_LRGSEMARAKAPI1_AIM"/>
    <e v="#N/A"/>
    <e v="#N/A"/>
    <m/>
    <m/>
    <m/>
    <m/>
    <m/>
    <m/>
    <m/>
    <m/>
    <m/>
    <m/>
    <m/>
    <m/>
    <m/>
    <m/>
    <m/>
    <m/>
    <m/>
    <m/>
    <m/>
    <m/>
    <m/>
    <m/>
    <s v="DPTML0411_LRGSEMARAKAPI1"/>
    <m/>
  </r>
  <r>
    <n v="1604"/>
    <s v="Ilman Afif Bin Zulkifli"/>
    <s v="10.0 Sent to CPA for PR Creation"/>
    <m/>
    <s v=""/>
    <m/>
    <s v="Sarawak"/>
    <m/>
    <s v="H5G2300873"/>
    <m/>
    <s v="TMWA/239124"/>
    <m/>
    <s v="PAC2311171"/>
    <m/>
    <s v="MR/BIN-GEO-0095-TP"/>
    <m/>
    <m/>
    <n v="0"/>
    <s v="PR Creation"/>
    <e v="#REF!"/>
    <x v="0"/>
    <s v="CPPM-LOR"/>
    <n v="174"/>
    <m/>
    <m/>
    <m/>
    <d v="2023-10-02T00:00:00"/>
    <s v="nurfarizan@tm.com.my"/>
    <m/>
    <m/>
    <m/>
    <m/>
    <s v="TMG"/>
    <x v="0"/>
    <s v="5G DNB DQBTU0137 1 IUC/CSR &amp; BTU_F50 SPURS 12C FORKPGPAMLBU10_BTU"/>
    <e v="#N/A"/>
    <e v="#N/A"/>
    <m/>
    <m/>
    <s v="BTU"/>
    <m/>
    <m/>
    <m/>
    <m/>
    <n v="3400038767"/>
    <s v="PERUNDING GEOMATIK SDN BHD"/>
    <m/>
    <m/>
    <s v="NURFARIZAN BINTI ROSLI"/>
    <s v="WILSON ANAK BUNGAN"/>
    <s v="[{&quot;name&quot;:&quot;BTU_F50 KPGPAMLBU10_Nurfarizan Binti Ros.pdf&quot;,&quot;link&quot;:&quot;https://tm365-my.sharepoint.com/personal/badruznasrin_basri_tm_com_my/Documents/Apps/Microsoft%20Forms/CPPM%20LOR%20%20Request%20for%20LOR%20for%20existing%20project/Question/BTU_F50%20KPGPAMLBU10_Nurfarizan%20Binti%20Ros.pdf&quot;,&quot;id&quot;:&quot;01KO5DXPTLM2RWT37IUVHZ5AGBNWW5TDDS&quot;,&quot;type&quot;:null,&quot;size&quot;:1059050,&quot;referenceId&quot;:&quot;01KO5DXPWKQISBU2NA6ZBLWOJA7SI6KARL&quot;,&quot;driveId&quot;:&quot;b!GENIO6DB3UWzdulNK6evrT-LvdyhA0VIokS4fxAfqZJ9NS0deS_ETJs3VRRJUVZM&quot;,&quot;status&quot;:1,&quot;uploadSessionUrl&quot;:null}]"/>
    <s v="Got Preference"/>
    <s v="PERUNDING GEOMATIK SDN BHD"/>
    <s v="Based on funnel list allocation by Unit Vendor Sarawak on 18.7.2023. Also PGSB is familiar with this cable history and this area."/>
    <n v="3400038767"/>
    <s v="PERUNDING GEOMATIK SDN BHD"/>
    <n v="3400038767"/>
    <s v="PERUNDING GEOMATIK SDN BHD"/>
    <n v="3400038767"/>
    <m/>
    <m/>
  </r>
  <r>
    <n v="1605"/>
    <s v="Ilman Afif Bin Zulkifli"/>
    <s v="10.0 Sent to CPA for PR Creation"/>
    <m/>
    <s v=""/>
    <m/>
    <s v="Sarawak"/>
    <m/>
    <s v="H5G2300873"/>
    <m/>
    <s v="TMWA/239125"/>
    <m/>
    <s v="PAC2311171"/>
    <m/>
    <s v="MR/BIN-GEO-0094-TP"/>
    <m/>
    <m/>
    <n v="0"/>
    <s v="PR Creation"/>
    <e v="#REF!"/>
    <x v="0"/>
    <s v="CPPM-LOR"/>
    <n v="304"/>
    <m/>
    <m/>
    <m/>
    <d v="2023-10-02T00:00:00"/>
    <s v="nurfarizan@tm.com.my"/>
    <m/>
    <m/>
    <m/>
    <m/>
    <s v="TMG"/>
    <x v="0"/>
    <s v="5G DNB DQBTU0137 1 IUC/CSR &amp; BTU_F50 SPURS 12C FOR KPGPAMLBU10_BTU"/>
    <e v="#N/A"/>
    <e v="#N/A"/>
    <m/>
    <m/>
    <s v="BTU"/>
    <m/>
    <m/>
    <m/>
    <m/>
    <n v="3400038767"/>
    <s v="PERUNDING GEOMATIK SDN BHD"/>
    <m/>
    <m/>
    <s v="NURFARIZAN BINTI ROSLI"/>
    <s v="WILSON ANAK BUNGAN"/>
    <s v="[{&quot;name&quot;:&quot;BTU_F68 KPGPAMLBU10_BTU_Nurfarizan Binti Ros.pdf&quot;,&quot;link&quot;:&quot;https://tm365-my.sharepoint.com/personal/badruznasrin_basri_tm_com_my/Documents/Apps/Microsoft%20Forms/CPPM%20LOR%20%20Request%20for%20LOR%20for%20existing%20project/Question/BTU_F68%20KPGPAMLBU10_BTU_Nurfarizan%20Binti%20Ros.pdf&quot;,&quot;id&quot;:&quot;01KO5DXPUFXUFFYNQERNH2EQJPL7R3MUVU&quot;,&quot;type&quot;:null,&quot;size&quot;:3754261,&quot;referenceId&quot;:&quot;01KO5DXPWKQISBU2NA6ZBLWOJA7SI6KARL&quot;,&quot;driveId&quot;:&quot;b!GENIO6DB3UWzdulNK6evrT-LvdyhA0VIokS4fxAfqZJ9NS0deS_ETJs3VRRJUVZM&quot;,&quot;status&quot;:1,&quot;uploadSessionUrl&quot;:null}]"/>
    <s v="Got Preference"/>
    <s v="PERUNDING GEOMATIK SDN BHD"/>
    <s v="Based on funnel list allocation by Unit vendor Sarawak. PGSB also familiar with the cable history &amp; working area"/>
    <n v="3400038767"/>
    <s v="PERUNDING GEOMATIK SDN BHD"/>
    <n v="3400038767"/>
    <s v="PERUNDING GEOMATIK SDN BHD"/>
    <n v="3400038767"/>
    <m/>
    <m/>
  </r>
  <r>
    <n v="1606"/>
    <s v="Khairunnisa Bte Muhamad Noor"/>
    <s v="11.0 PO Issued"/>
    <m/>
    <s v=""/>
    <s v="4902153367"/>
    <s v="Sarawak"/>
    <m/>
    <s v="H5G2300893"/>
    <m/>
    <s v="TMWA/230484"/>
    <m/>
    <s v=" PAC2310829"/>
    <m/>
    <s v="KG/SB-PTU-0182-TP"/>
    <m/>
    <m/>
    <n v="0"/>
    <s v="PO Issued"/>
    <e v="#REF!"/>
    <x v="0"/>
    <s v="CPPM-PR"/>
    <n v="795"/>
    <m/>
    <m/>
    <m/>
    <d v="2023-10-02T00:00:00"/>
    <s v="noreha.fatehi@tm.com.my"/>
    <n v="21431"/>
    <n v="6118.56"/>
    <s v="Additional PO (SI/VO)"/>
    <s v="NEED EXTRA PULLING CABLE 12C UG WHERE AT ACTUAL SITE NO PICKUP FOUND. CABINET LOCATION IS 900M FROM THE LOCATION WHICH DOESNT HAVE PICKUP POINT. CAN REFER ATTACHMENT PLAN."/>
    <s v="TMG"/>
    <x v="0"/>
    <s v="DNB_HORIZON 5G_DQKCH1143_1 IUC/CSR_PNN_F10/F17 _LGKOTAPADAWAN2_PNN"/>
    <e v="#N/A"/>
    <e v="#N/A"/>
    <m/>
    <d v="2023-10-31T00:00:00"/>
    <s v="PNN"/>
    <s v="Network Contractor"/>
    <m/>
    <m/>
    <m/>
    <n v="3400039047"/>
    <m/>
    <s v="[{&quot;name&quot;:&quot;SI 5G PADAWAN_Noreha Binti Fatehi.pdf&quot;,&quot;link&quot;:&quot;https://tm365-my.sharepoint.com/personal/badruznasrin_basri_tm_com_my/Documents/Apps/Microsoft%20Forms/Request%20New%20PR/Question%202/SI%205G%20PADAWAN_Noreha%20Binti%20Fatehi.pdf&quot;,&quot;id&quot;:&quot;01KO5DXPSCZD24V3XUONEIC6P7SYOIXP4Y&quot;,&quot;type&quot;:null,&quot;size&quot;:2378884,&quot;referenceId&quot;:&quot;01KO5DXPXUPARRCS6LWRBYBWTUUM5DK5ER&quot;,&quot;driveId&quot;:&quot;b!GENIO6DB3UWzdulNK6evrT-LvdyhA0VIokS4fxAfqZJ9NS0deS_ETJs3VRRJUVZM&quot;,&quot;status&quot;:1,&quot;uploadSessionUrl&quot;:null}]"/>
    <m/>
    <m/>
    <m/>
    <m/>
    <m/>
    <m/>
    <m/>
    <m/>
    <m/>
    <m/>
    <m/>
    <m/>
    <m/>
    <m/>
  </r>
  <r>
    <n v="1607"/>
    <s v="Ilman Afif Bin Zulkifli"/>
    <s v="10.0 Sent to CPA for PR Creation"/>
    <m/>
    <s v=""/>
    <m/>
    <s v="Sarawak"/>
    <m/>
    <s v="H5G2300875"/>
    <m/>
    <s v="TMWA/239121"/>
    <m/>
    <s v="PAC2311164"/>
    <m/>
    <s v="MR/BIN-VIG-0061-TP"/>
    <m/>
    <m/>
    <n v="0"/>
    <s v="PR Creation"/>
    <e v="#REF!"/>
    <x v="0"/>
    <s v="CPPM-LOR"/>
    <n v="306"/>
    <m/>
    <m/>
    <m/>
    <d v="2023-10-02T00:00:00"/>
    <s v="nurfarizan@tm.com.my"/>
    <m/>
    <m/>
    <m/>
    <m/>
    <s v="TMG"/>
    <x v="0"/>
    <s v="5G DNB DQBTU0147 BTU_F68 192C/96C/12C FOR RPRSIBIYUBT6_BTU"/>
    <e v="#N/A"/>
    <e v="#N/A"/>
    <m/>
    <m/>
    <s v="BTU"/>
    <m/>
    <m/>
    <m/>
    <m/>
    <n v="3400039063"/>
    <s v="VIGOROUS ENERGY SDN BHD"/>
    <m/>
    <m/>
    <s v="NURFARIZAN BINTI ROSLI"/>
    <s v="NAIM IZZUDDIN BIN MOHD FIRDAUS"/>
    <s v="[{&quot;name&quot;:&quot;BTU_F68 RPRSIBIYUBT6_BTU_Nurfarizan Binti Ros.pdf&quot;,&quot;link&quot;:&quot;https://tm365-my.sharepoint.com/personal/badruznasrin_basri_tm_com_my/Documents/Apps/Microsoft%20Forms/CPPM%20LOR%20%20Request%20for%20LOR%20for%20existing%20project/Question/BTU_F68%20RPRSIBIYUBT6_BTU_Nurfarizan%20Binti%20Ros.pdf&quot;,&quot;id&quot;:&quot;01KO5DXPVDGTDJF6WWQVE2SCR43XBDO7EM&quot;,&quot;type&quot;:null,&quot;size&quot;:5319308,&quot;referenceId&quot;:&quot;01KO5DXPWKQISBU2NA6ZBLWOJA7SI6KARL&quot;,&quot;driveId&quot;:&quot;b!GENIO6DB3UWzdulNK6evrT-LvdyhA0VIokS4fxAfqZJ9NS0deS_ETJs3VRRJUVZM&quot;,&quot;status&quot;:1,&quot;uploadSessionUrl&quot;:null}]"/>
    <s v="Got Preference"/>
    <s v="VIGOROUS ENERGY SDN BHD"/>
    <s v="As per funnel list allocation by Unit Vendor Sarawak on 18.7.2023"/>
    <n v="3400039063"/>
    <s v="VIGOROUS ENERGY SDN BHD"/>
    <n v="3400039063"/>
    <s v="VIGOROUS ENERGY SDN BHD"/>
    <n v="3400039063"/>
    <m/>
    <m/>
  </r>
  <r>
    <n v="1608"/>
    <s v="Nurul Huda binti Umran"/>
    <s v="7.0 Pending TP Submission"/>
    <m/>
    <s v=""/>
    <m/>
    <s v="KEL"/>
    <m/>
    <s v="SRR2203472"/>
    <m/>
    <s v="SMEA/236524"/>
    <m/>
    <s v="PAC2223989"/>
    <m/>
    <s v="KEL-MAJ-0787-TP"/>
    <m/>
    <m/>
    <n v="0"/>
    <s v="Pending TP Submission"/>
    <e v="#REF!"/>
    <x v="0"/>
    <s v="CPPM-PR"/>
    <n v="796"/>
    <m/>
    <m/>
    <m/>
    <d v="2023-10-02T00:00:00"/>
    <s v="mlailani@tm.com.my"/>
    <n v="1174.6400000000001"/>
    <n v="1173.01"/>
    <s v="Additional PO (SI/VO)"/>
    <s v="Require for Push Core work at existing E-side for D-side DP to be working"/>
    <s v="Unifi"/>
    <x v="5"/>
    <s v="SRR FTTH ADD BCK_C034 KAMPUNG KUBANG TELAGA_x000a_"/>
    <e v="#N/A"/>
    <e v="#N/A"/>
    <m/>
    <d v="2023-11-30T00:00:00"/>
    <s v="BCK"/>
    <s v="Network Contractor"/>
    <m/>
    <m/>
    <m/>
    <n v="3400039031"/>
    <m/>
    <s v="[{&quot;name&quot;:&quot;SignedT$L_BOQ SI(Push Core) SMEA236524-SRR FT_Mamat Lailani Bin Ra.pdf&quot;,&quot;link&quot;:&quot;https://tm365-my.sharepoint.com/personal/badruznasrin_basri_tm_com_my/Documents/Apps/Microsoft%20Forms/Request%20New%20PR/Question%202/SignedT$L_BOQ%20SI(Push%20Core)%20SMEA236524-SRR%20FT_Mamat%20Lailani%20Bin%20Ra.pdf&quot;,&quot;id&quot;:&quot;01KO5DXPUP47DEUGDJ2BCJTWSVJK456WIU&quot;,&quot;type&quot;:null,&quot;size&quot;:513753,&quot;referenceId&quot;:&quot;01KO5DXPXUPARRCS6LWRBYBWTUUM5DK5ER&quot;,&quot;driveId&quot;:&quot;b!GENIO6DB3UWzdulNK6evrT-LvdyhA0VIokS4fxAfqZJ9NS0deS_ETJs3VRRJUVZM&quot;,&quot;status&quot;:1,&quot;uploadSessionUrl&quot;:null}]"/>
    <m/>
    <m/>
    <m/>
    <m/>
    <m/>
    <m/>
    <m/>
    <m/>
    <m/>
    <m/>
    <m/>
    <m/>
    <m/>
    <m/>
  </r>
  <r>
    <n v="1609"/>
    <s v="Muhammad Hafizzuddin Bin Mohd Noor"/>
    <s v="11.0 PO Issued"/>
    <m/>
    <s v=""/>
    <m/>
    <s v="Johor Selatan"/>
    <m/>
    <s v="H5G2300473"/>
    <m/>
    <s v="TMSA/232879"/>
    <m/>
    <s v="PAC2308488"/>
    <m/>
    <s v="JS-JAK-0122-TP"/>
    <m/>
    <m/>
    <n v="0"/>
    <s v="PO Issued"/>
    <e v="#REF!"/>
    <x v="0"/>
    <s v="CPQ-OCT"/>
    <n v="797"/>
    <s v="5G CPQ-OCT"/>
    <s v="P1"/>
    <m/>
    <d v="2023-10-02T00:00:00"/>
    <s v="atiqah.kamis@tm.com.my"/>
    <n v="77058"/>
    <n v="17153.490000000002"/>
    <s v="First PO"/>
    <m/>
    <s v="TMG"/>
    <x v="0"/>
    <s v="DNB_HORIZON 5G_DJKLJ1290_JLNBUNGADAHLIA3_SNI"/>
    <e v="#N/A"/>
    <e v="#N/A"/>
    <m/>
    <d v="2023-09-30T00:00:00"/>
    <s v="SNI"/>
    <s v="Network Contractor"/>
    <m/>
    <m/>
    <m/>
    <n v="3400039219"/>
    <m/>
    <m/>
    <m/>
    <m/>
    <m/>
    <m/>
    <m/>
    <m/>
    <m/>
    <m/>
    <m/>
    <m/>
    <m/>
    <m/>
    <m/>
    <m/>
  </r>
  <r>
    <n v="1610"/>
    <s v="Ahmad Zaki Bin Harris"/>
    <s v="11.0 PO Issued"/>
    <m/>
    <s v="4902025673 Existing LOR PG-MTK-0376-TP"/>
    <s v="4902025673"/>
    <s v="PG"/>
    <m/>
    <s v="H5G2205993"/>
    <m/>
    <s v="TMNA/224841"/>
    <s v="DPTML8008"/>
    <m/>
    <m/>
    <m/>
    <m/>
    <m/>
    <n v="0"/>
    <s v="PO Issued"/>
    <e v="#REF!"/>
    <x v="0"/>
    <s v="CPQ-OCT"/>
    <n v="175"/>
    <s v="5G CPQ-OCT"/>
    <s v="P3"/>
    <m/>
    <d v="2023-10-02T00:00:00"/>
    <m/>
    <m/>
    <m/>
    <m/>
    <m/>
    <s v="TMG"/>
    <x v="0"/>
    <s v="H5G_FOC KMR F19/F20 CSR DPTML8008_KOMTAR_IBC_KMR"/>
    <e v="#N/A"/>
    <e v="#N/A"/>
    <m/>
    <m/>
    <m/>
    <m/>
    <m/>
    <m/>
    <m/>
    <m/>
    <m/>
    <m/>
    <m/>
    <m/>
    <m/>
    <m/>
    <m/>
    <m/>
    <m/>
    <m/>
    <m/>
    <m/>
    <m/>
    <m/>
    <s v="DPTML8008_KOMTAR_IBC"/>
    <m/>
  </r>
  <r>
    <n v="1611"/>
    <s v="Muhamad Zaini Bin Mahamad Sarip"/>
    <s v="12. Not Required PO / LOR"/>
    <d v="2023-10-04T00:00:00"/>
    <s v="existing PO, LOR not required"/>
    <s v="4902015879"/>
    <s v="PHG"/>
    <m/>
    <m/>
    <m/>
    <s v="TMEA/221764"/>
    <s v="DCKTN0352"/>
    <m/>
    <m/>
    <s v="PHG-VIP-0246-TP"/>
    <m/>
    <m/>
    <n v="0"/>
    <s v="PO Issued / Not Require LOR"/>
    <e v="#REF!"/>
    <x v="0"/>
    <s v="CPQ-OCT"/>
    <n v="176"/>
    <s v="5G CPQ-OCT"/>
    <s v="P1"/>
    <m/>
    <d v="2023-10-02T00:00:00"/>
    <m/>
    <m/>
    <s v="RM 11,249.46"/>
    <m/>
    <m/>
    <s v="TMG"/>
    <x v="0"/>
    <m/>
    <e v="#N/A"/>
    <e v="#N/A"/>
    <m/>
    <m/>
    <m/>
    <m/>
    <m/>
    <m/>
    <m/>
    <m/>
    <m/>
    <m/>
    <m/>
    <m/>
    <m/>
    <m/>
    <m/>
    <m/>
    <m/>
    <m/>
    <m/>
    <m/>
    <m/>
    <m/>
    <s v="DCKTN0352_TMNCENDERAWASIHINDAH"/>
    <m/>
  </r>
  <r>
    <n v="1612"/>
    <s v="Muhamad Zaini Bin Mahamad Sarip"/>
    <s v="11.0 PO Issued"/>
    <d v="2023-10-04T00:00:00"/>
    <s v="PO issued"/>
    <s v="4902153867"/>
    <s v="PHG"/>
    <m/>
    <m/>
    <m/>
    <s v="TMEA/231634"/>
    <s v="DCKTN8009"/>
    <m/>
    <m/>
    <s v="PHG-VIP-0214-TP"/>
    <m/>
    <m/>
    <n v="0"/>
    <s v="PO Issued"/>
    <e v="#REF!"/>
    <x v="0"/>
    <s v="CPQ-OCT"/>
    <n v="177"/>
    <s v="5G CPQ-OCT"/>
    <s v="P3"/>
    <m/>
    <d v="2023-10-02T00:00:00"/>
    <m/>
    <m/>
    <s v="RM 2,381 "/>
    <m/>
    <m/>
    <s v="TMG"/>
    <x v="0"/>
    <m/>
    <e v="#N/A"/>
    <e v="#N/A"/>
    <m/>
    <m/>
    <m/>
    <m/>
    <m/>
    <m/>
    <m/>
    <m/>
    <m/>
    <m/>
    <m/>
    <m/>
    <m/>
    <m/>
    <m/>
    <m/>
    <m/>
    <m/>
    <m/>
    <m/>
    <m/>
    <m/>
    <s v="DCKTN8009_SASICC_IBC"/>
    <m/>
  </r>
  <r>
    <n v="1613"/>
    <s v="Ahmad Idrus Bin Abdul Talib"/>
    <s v="11.0 PO Issued"/>
    <m/>
    <s v="4901861062, 4901862862"/>
    <m/>
    <s v="PJ"/>
    <m/>
    <s v="H5G2200386"/>
    <m/>
    <s v="TMCA/220472, TMCA/220230"/>
    <s v="DBPET0996"/>
    <s v="PAC2202347"/>
    <m/>
    <s v="PJ-EXT(RR)-0747,PJ-EXT(RR)-0746"/>
    <m/>
    <m/>
    <n v="0"/>
    <s v="PO Issued"/>
    <e v="#REF!"/>
    <x v="0"/>
    <s v="CPQ-OCT"/>
    <n v="178"/>
    <s v="5G CPQ-OCT"/>
    <s v="P2"/>
    <m/>
    <d v="2023-10-02T00:00:00"/>
    <m/>
    <m/>
    <m/>
    <m/>
    <m/>
    <s v="TMG"/>
    <x v="0"/>
    <m/>
    <e v="#N/A"/>
    <e v="#N/A"/>
    <m/>
    <m/>
    <m/>
    <m/>
    <m/>
    <m/>
    <m/>
    <m/>
    <m/>
    <m/>
    <m/>
    <s v="Muhammad Annuar"/>
    <m/>
    <m/>
    <m/>
    <m/>
    <m/>
    <m/>
    <m/>
    <m/>
    <m/>
    <m/>
    <s v="DBPET0996_JLNTPNSELATAN1"/>
    <m/>
  </r>
  <r>
    <n v="1614"/>
    <s v="Ahmad Idrus Bin Abdul Talib"/>
    <s v="11.0 PO Issued"/>
    <m/>
    <s v=""/>
    <s v="4901878949"/>
    <s v="PJ"/>
    <m/>
    <s v="H5G2200887"/>
    <m/>
    <s v="TMCA/220816"/>
    <s v="DBPET0730"/>
    <m/>
    <m/>
    <s v="PJ-EXT(RR)-0818"/>
    <m/>
    <m/>
    <n v="0"/>
    <s v="PO Issued"/>
    <e v="#REF!"/>
    <x v="0"/>
    <s v="CPQ-OCT"/>
    <n v="179"/>
    <s v="5G CPQ-OCT"/>
    <s v="P3"/>
    <m/>
    <d v="2023-10-02T00:00:00"/>
    <m/>
    <m/>
    <m/>
    <m/>
    <m/>
    <s v="TMG"/>
    <x v="0"/>
    <m/>
    <e v="#N/A"/>
    <e v="#N/A"/>
    <m/>
    <m/>
    <m/>
    <m/>
    <m/>
    <m/>
    <m/>
    <m/>
    <m/>
    <m/>
    <m/>
    <m/>
    <m/>
    <m/>
    <m/>
    <m/>
    <m/>
    <m/>
    <m/>
    <m/>
    <m/>
    <m/>
    <s v="DBPET0730_DSARAJAYA"/>
    <m/>
  </r>
  <r>
    <n v="1615"/>
    <s v="Ahmad Idrus Bin Abdul Talib"/>
    <s v="11.0 PO Issued"/>
    <m/>
    <s v=""/>
    <s v="4901945831, 4901945883"/>
    <s v="PJ"/>
    <m/>
    <s v="H5G2200944"/>
    <m/>
    <s v="TMCA/220767, TMCA/220821"/>
    <s v="DBPET0743"/>
    <m/>
    <m/>
    <s v="PJ-EXT(RR)-0788, PJ-EXT(RR)-0787"/>
    <m/>
    <m/>
    <n v="0"/>
    <s v="PO Issued"/>
    <e v="#REF!"/>
    <x v="0"/>
    <s v="CPQ-OCT"/>
    <n v="180"/>
    <s v="5G CPQ-OCT"/>
    <s v="P3"/>
    <m/>
    <d v="2023-10-02T00:00:00"/>
    <m/>
    <m/>
    <m/>
    <m/>
    <m/>
    <s v="TMG"/>
    <x v="0"/>
    <m/>
    <e v="#N/A"/>
    <e v="#N/A"/>
    <m/>
    <m/>
    <m/>
    <m/>
    <m/>
    <m/>
    <m/>
    <m/>
    <m/>
    <m/>
    <m/>
    <m/>
    <m/>
    <m/>
    <m/>
    <m/>
    <m/>
    <m/>
    <m/>
    <m/>
    <m/>
    <m/>
    <s v="DBPET0743_LPPERSIARANTROPICANA"/>
    <m/>
  </r>
  <r>
    <n v="1616"/>
    <s v="Ahmad Idrus Bin Abdul Talib"/>
    <s v="11.0 PO Issued"/>
    <m/>
    <s v="4901926697, 4901927297"/>
    <m/>
    <s v="PJ"/>
    <m/>
    <s v="H5G2202142"/>
    <m/>
    <s v="TMCA/222630, TMCA/222628"/>
    <s v="DBPET0816"/>
    <s v="PAC2208958"/>
    <m/>
    <s v="PJ-TKD(RR)-0296,PJ-TKD(RR)-0295"/>
    <m/>
    <m/>
    <n v="0"/>
    <s v="PO Issued"/>
    <e v="#REF!"/>
    <x v="0"/>
    <s v="CPQ-OCT"/>
    <n v="181"/>
    <s v="5G CPQ-OCT"/>
    <s v="P2"/>
    <m/>
    <d v="2023-10-02T00:00:00"/>
    <m/>
    <m/>
    <m/>
    <m/>
    <m/>
    <s v="TMG"/>
    <x v="0"/>
    <m/>
    <e v="#N/A"/>
    <e v="#N/A"/>
    <m/>
    <m/>
    <m/>
    <m/>
    <m/>
    <m/>
    <m/>
    <m/>
    <m/>
    <m/>
    <m/>
    <s v="Muhammad Annuar"/>
    <m/>
    <m/>
    <m/>
    <m/>
    <m/>
    <m/>
    <m/>
    <m/>
    <m/>
    <m/>
    <s v="DBPET0816_CHANGKATBUKITUTAMA"/>
    <m/>
  </r>
  <r>
    <n v="1617"/>
    <s v="Ahmad Idrus Bin Abdul Talib"/>
    <s v="11.0 PO Issued"/>
    <m/>
    <m/>
    <s v="4901946876, 4901945690"/>
    <s v="PJ"/>
    <m/>
    <s v="H5G2202826"/>
    <m/>
    <s v="TMCA/223542, TMCA/223543"/>
    <s v="DBPET0926"/>
    <m/>
    <m/>
    <s v="PJ-EXT(RR)-0970,PJ-EXT(RR)-0969"/>
    <m/>
    <m/>
    <n v="0"/>
    <s v="PO Issued"/>
    <e v="#REF!"/>
    <x v="0"/>
    <s v="CPQ-OCT"/>
    <n v="182"/>
    <s v="5G CPQ-OCT"/>
    <s v="P1"/>
    <m/>
    <d v="2023-10-02T00:00:00"/>
    <m/>
    <m/>
    <m/>
    <m/>
    <m/>
    <s v="TMG"/>
    <x v="0"/>
    <m/>
    <e v="#N/A"/>
    <e v="#N/A"/>
    <m/>
    <m/>
    <m/>
    <m/>
    <m/>
    <m/>
    <m/>
    <m/>
    <m/>
    <m/>
    <m/>
    <m/>
    <m/>
    <m/>
    <m/>
    <m/>
    <m/>
    <m/>
    <m/>
    <m/>
    <m/>
    <m/>
    <s v="DBPET0926_JLNSS261"/>
    <m/>
  </r>
  <r>
    <n v="1618"/>
    <s v="Mohd Nurazam Bin Mazlan"/>
    <s v="8.2 Queried - Pending TP Re-Submission"/>
    <d v="2023-10-11T00:00:00"/>
    <s v="budget tiada untuk 2 project tersebut, revert to NEC to resubmit BOQ, 2nd email"/>
    <m/>
    <s v="PJ"/>
    <m/>
    <s v="H5G2201260"/>
    <m/>
    <s v="TMCA/231948, TMCA/231949"/>
    <s v="DBPET0947"/>
    <s v="PAC2311152"/>
    <m/>
    <s v="PJ-EMK-0007-TP,PJ-EMK-0008-TP"/>
    <m/>
    <m/>
    <n v="0"/>
    <s v="Queried - Require More Information From NeC/AND"/>
    <e v="#REF!"/>
    <x v="0"/>
    <s v="CPQ-OCT"/>
    <n v="183"/>
    <s v="5G CPQ-OCT"/>
    <s v="P2"/>
    <m/>
    <d v="2023-10-02T00:00:00"/>
    <m/>
    <m/>
    <m/>
    <m/>
    <m/>
    <s v="TMG"/>
    <x v="0"/>
    <s v="5G DNB DBPET0947_SUBANGHITECHINDPARK FOC"/>
    <e v="#N/A"/>
    <e v="#N/A"/>
    <m/>
    <m/>
    <s v="SBJ"/>
    <m/>
    <m/>
    <m/>
    <m/>
    <n v="3400038542"/>
    <s v="Empayar Kelana"/>
    <m/>
    <m/>
    <s v="Annuar"/>
    <m/>
    <m/>
    <m/>
    <m/>
    <m/>
    <m/>
    <m/>
    <m/>
    <m/>
    <m/>
    <s v="DBPET0947_SUBANGHITECHINDPARK"/>
    <m/>
  </r>
  <r>
    <n v="1619"/>
    <s v="Ahmad Idrus Bin Abdul Talib"/>
    <s v="11.0 PO Issued"/>
    <m/>
    <s v=""/>
    <s v="4901926603, 4901926733"/>
    <s v="PJ"/>
    <m/>
    <s v="H5G2202086"/>
    <m/>
    <s v="TMCA/221923, TMCA/221925"/>
    <s v="DBPET1115"/>
    <m/>
    <m/>
    <s v="PJ-TKD(RR)-0293, PJ-TKD(RR)-0294"/>
    <m/>
    <m/>
    <n v="0"/>
    <s v="PO Issued"/>
    <e v="#REF!"/>
    <x v="0"/>
    <s v="CPQ-OCT"/>
    <n v="184"/>
    <s v="5G CPQ-OCT"/>
    <s v="P3"/>
    <m/>
    <d v="2023-10-02T00:00:00"/>
    <m/>
    <m/>
    <m/>
    <m/>
    <m/>
    <s v="TMG"/>
    <x v="0"/>
    <m/>
    <e v="#N/A"/>
    <e v="#N/A"/>
    <m/>
    <m/>
    <m/>
    <m/>
    <m/>
    <m/>
    <m/>
    <m/>
    <m/>
    <m/>
    <m/>
    <m/>
    <m/>
    <m/>
    <m/>
    <m/>
    <m/>
    <m/>
    <m/>
    <m/>
    <m/>
    <m/>
    <s v="DBPET1115_LBHBNDRUTAMA"/>
    <m/>
  </r>
  <r>
    <n v="1620"/>
    <s v="Yuhaniz Binti Baidzawi"/>
    <s v="11.0 PO Issued"/>
    <d v="2023-10-06T00:00:00"/>
    <s v="PENDING LOR APPROVAL"/>
    <s v="4902155127, 4902155153"/>
    <s v="PRK"/>
    <m/>
    <s v="H5G2301443"/>
    <m/>
    <s v="TMNA/232285"/>
    <s v="DAKMP0720"/>
    <m/>
    <m/>
    <s v="PRK-OCK-0183-TP"/>
    <m/>
    <m/>
    <n v="0"/>
    <s v="PO Issued"/>
    <e v="#REF!"/>
    <x v="0"/>
    <s v="CPQ-OCT"/>
    <n v="185"/>
    <s v="5G CPQ-OCT"/>
    <s v="P1"/>
    <m/>
    <d v="2023-10-02T00:00:00"/>
    <m/>
    <m/>
    <m/>
    <m/>
    <m/>
    <s v="TMG"/>
    <x v="0"/>
    <s v="H5G FOC KR_F19A SPUR (12C) CSR DAKMP0720 KGKUALADIPANG MASJID AL-JAUHARIAH_x000a_"/>
    <e v="#N/A"/>
    <e v="#N/A"/>
    <m/>
    <m/>
    <m/>
    <m/>
    <m/>
    <m/>
    <m/>
    <m/>
    <m/>
    <m/>
    <m/>
    <m/>
    <m/>
    <m/>
    <m/>
    <m/>
    <m/>
    <m/>
    <m/>
    <m/>
    <m/>
    <m/>
    <s v="DAKMP0720_KGKUALADIPANG"/>
    <m/>
  </r>
  <r>
    <n v="1621"/>
    <s v="Yuhaniz Binti Baidzawi"/>
    <s v="11.0 PO Issued"/>
    <d v="2023-10-04T00:00:00"/>
    <s v="EXISTING LOR PRK-NAX-0129-TP"/>
    <s v="4902042966, 4902063440"/>
    <s v="PRK"/>
    <m/>
    <s v="H5G2205031"/>
    <m/>
    <s v="TMNA/224004"/>
    <s v="DAMJG0522"/>
    <m/>
    <m/>
    <s v="PRK-NAX-0129-TP"/>
    <m/>
    <m/>
    <n v="0"/>
    <s v="PO Issued"/>
    <e v="#REF!"/>
    <x v="0"/>
    <s v="CPQ-OCT"/>
    <n v="186"/>
    <s v="5G CPQ-OCT"/>
    <s v="P2"/>
    <m/>
    <d v="2023-10-02T00:00:00"/>
    <m/>
    <m/>
    <m/>
    <m/>
    <m/>
    <s v="TMG"/>
    <x v="0"/>
    <s v="H5G FOC SW_F49/F50 SPUR (12C) CSR DAMJG0522_NGAFOOTINGSONS  LUMUT PORT_x000a_INDUSTRIAL PARK,JALAN PELABUHAN 4,KG ACEH"/>
    <e v="#N/A"/>
    <e v="#N/A"/>
    <m/>
    <m/>
    <m/>
    <m/>
    <m/>
    <m/>
    <m/>
    <m/>
    <m/>
    <m/>
    <m/>
    <m/>
    <m/>
    <m/>
    <m/>
    <m/>
    <m/>
    <m/>
    <m/>
    <m/>
    <m/>
    <m/>
    <s v="DAMJG0522_NGAFOOTINGSONS"/>
    <m/>
  </r>
  <r>
    <n v="1622"/>
    <s v="Muhammad Nur Haimi Bin Amdan"/>
    <s v="11.0 PO Issued"/>
    <m/>
    <s v="4901927052, 4901973452"/>
    <s v="4901927052, 4901973452"/>
    <s v="SB"/>
    <m/>
    <m/>
    <m/>
    <s v="TMCA/223097"/>
    <s v="DBKLG0278"/>
    <m/>
    <m/>
    <s v="SB-ESB(RR)-0288"/>
    <m/>
    <m/>
    <n v="0"/>
    <s v="PO Issued"/>
    <e v="#REF!"/>
    <x v="0"/>
    <s v="CPQ-OCT"/>
    <n v="187"/>
    <s v="5G CPQ-OCT"/>
    <s v="P1"/>
    <m/>
    <d v="2023-10-02T00:00:00"/>
    <m/>
    <m/>
    <m/>
    <m/>
    <m/>
    <s v="TMG"/>
    <x v="0"/>
    <m/>
    <e v="#N/A"/>
    <e v="#N/A"/>
    <m/>
    <m/>
    <m/>
    <m/>
    <m/>
    <m/>
    <m/>
    <m/>
    <m/>
    <m/>
    <m/>
    <m/>
    <m/>
    <m/>
    <m/>
    <m/>
    <m/>
    <m/>
    <m/>
    <m/>
    <m/>
    <m/>
    <s v="DBKLG0278_JLNPERBANDARAN"/>
    <m/>
  </r>
  <r>
    <n v="1623"/>
    <s v="Muhammad Nur Haimi Bin Amdan"/>
    <s v="11.0 PO Issued"/>
    <m/>
    <s v="4901973226"/>
    <s v="4901973226"/>
    <s v="SB"/>
    <m/>
    <m/>
    <m/>
    <s v="TMCA/223739"/>
    <s v="DBPET1916"/>
    <m/>
    <m/>
    <s v="SB-ESB(RR)-0301"/>
    <m/>
    <m/>
    <n v="0"/>
    <s v="PO Issued"/>
    <e v="#REF!"/>
    <x v="0"/>
    <s v="CPQ-OCT"/>
    <n v="188"/>
    <s v="5G CPQ-OCT"/>
    <s v="P2"/>
    <m/>
    <d v="2023-10-02T00:00:00"/>
    <m/>
    <m/>
    <m/>
    <m/>
    <m/>
    <s v="TMG"/>
    <x v="0"/>
    <m/>
    <e v="#N/A"/>
    <e v="#N/A"/>
    <m/>
    <m/>
    <m/>
    <m/>
    <m/>
    <m/>
    <m/>
    <m/>
    <m/>
    <m/>
    <m/>
    <m/>
    <m/>
    <m/>
    <m/>
    <m/>
    <m/>
    <m/>
    <m/>
    <m/>
    <m/>
    <m/>
    <s v="DBPET1916_JLNSETIAMURNI"/>
    <m/>
  </r>
  <r>
    <n v="1624"/>
    <s v="Muhammad Nur Haimi Bin Amdan"/>
    <s v="11.0 PO Issued"/>
    <m/>
    <s v="4902004476"/>
    <s v="4902004476"/>
    <s v="SB"/>
    <m/>
    <m/>
    <m/>
    <s v="TMCA/225185"/>
    <s v="DBPET8010"/>
    <m/>
    <m/>
    <s v="SB-ESB-0315-TP"/>
    <m/>
    <m/>
    <n v="0"/>
    <s v="PO Issued"/>
    <e v="#REF!"/>
    <x v="0"/>
    <s v="CPQ-OCT"/>
    <n v="189"/>
    <s v="5G CPQ-OCT"/>
    <s v="P3"/>
    <m/>
    <d v="2023-10-02T00:00:00"/>
    <m/>
    <m/>
    <m/>
    <m/>
    <m/>
    <s v="TMG"/>
    <x v="0"/>
    <m/>
    <e v="#N/A"/>
    <e v="#N/A"/>
    <m/>
    <m/>
    <m/>
    <m/>
    <m/>
    <m/>
    <m/>
    <m/>
    <m/>
    <m/>
    <m/>
    <m/>
    <m/>
    <m/>
    <m/>
    <m/>
    <m/>
    <m/>
    <m/>
    <m/>
    <m/>
    <m/>
    <s v="DBPET8010_BANGUNANSUKSHAHALAM_IBC"/>
    <m/>
  </r>
  <r>
    <n v="1625"/>
    <s v="Muhammad Nur Haimi Bin Amdan"/>
    <s v="11.0 PO Issued"/>
    <m/>
    <s v="4902071097, 4902088628"/>
    <s v="4902071097, 4902088628"/>
    <s v="SB"/>
    <m/>
    <m/>
    <m/>
    <s v="TMCA/230525"/>
    <s v="DBPET8013"/>
    <m/>
    <m/>
    <s v="SB-TBT-0156-TP,SB-ESB-0345-TP"/>
    <m/>
    <m/>
    <n v="0"/>
    <s v="PO Issued"/>
    <e v="#REF!"/>
    <x v="0"/>
    <s v="CPQ-OCT"/>
    <n v="190"/>
    <s v="5G CPQ-OCT"/>
    <s v="P3"/>
    <m/>
    <d v="2023-10-02T00:00:00"/>
    <m/>
    <m/>
    <m/>
    <m/>
    <m/>
    <s v="TMG"/>
    <x v="0"/>
    <m/>
    <e v="#N/A"/>
    <e v="#N/A"/>
    <m/>
    <m/>
    <m/>
    <m/>
    <m/>
    <m/>
    <m/>
    <m/>
    <m/>
    <m/>
    <m/>
    <m/>
    <m/>
    <m/>
    <m/>
    <m/>
    <m/>
    <m/>
    <m/>
    <m/>
    <m/>
    <m/>
    <s v="DBPET8013_MBSA"/>
    <m/>
  </r>
  <r>
    <n v="1626"/>
    <s v="Muhammad Nur Haimi Bin Amdan"/>
    <s v="7.0 Pending TP Submission"/>
    <m/>
    <s v="LOR DONE"/>
    <m/>
    <s v="ST"/>
    <m/>
    <m/>
    <m/>
    <s v="TMCA/223129"/>
    <s v="DWKUL0235"/>
    <m/>
    <m/>
    <s v="ST-NEU-0265-TP"/>
    <m/>
    <m/>
    <n v="0"/>
    <s v="Pending TP Submission"/>
    <e v="#REF!"/>
    <x v="0"/>
    <s v="CPQ-OCT"/>
    <n v="191"/>
    <s v="5G CPQ-OCT"/>
    <s v="P2"/>
    <m/>
    <d v="2023-10-02T00:00:00"/>
    <m/>
    <m/>
    <m/>
    <m/>
    <m/>
    <s v="TMG"/>
    <x v="0"/>
    <m/>
    <e v="#N/A"/>
    <e v="#N/A"/>
    <m/>
    <m/>
    <m/>
    <m/>
    <m/>
    <m/>
    <m/>
    <m/>
    <m/>
    <m/>
    <m/>
    <m/>
    <m/>
    <m/>
    <m/>
    <m/>
    <m/>
    <m/>
    <m/>
    <m/>
    <m/>
    <m/>
    <s v="DWKUL0235_PLZTOLJLNDUTA"/>
    <m/>
  </r>
  <r>
    <n v="1627"/>
    <s v="Muhammad Nur Haimi Bin Amdan"/>
    <s v="11.0 PO Issued"/>
    <m/>
    <s v=""/>
    <m/>
    <s v="ST"/>
    <m/>
    <m/>
    <m/>
    <s v="TMCA/223872"/>
    <s v="DBPET1170"/>
    <m/>
    <m/>
    <s v="ST-A&amp;Y(RR)-0102-TP,ST-VIB-0072-TP"/>
    <m/>
    <m/>
    <n v="0"/>
    <s v="PO Issued"/>
    <e v="#REF!"/>
    <x v="0"/>
    <s v="CPQ-OCT"/>
    <n v="192"/>
    <s v="5G CPQ-OCT"/>
    <s v="P1"/>
    <m/>
    <d v="2023-10-02T00:00:00"/>
    <m/>
    <m/>
    <m/>
    <m/>
    <m/>
    <s v="TMG"/>
    <x v="0"/>
    <m/>
    <e v="#N/A"/>
    <e v="#N/A"/>
    <m/>
    <m/>
    <m/>
    <m/>
    <m/>
    <m/>
    <m/>
    <m/>
    <m/>
    <m/>
    <m/>
    <m/>
    <m/>
    <m/>
    <m/>
    <m/>
    <m/>
    <m/>
    <m/>
    <m/>
    <m/>
    <m/>
    <s v="DBPET1170_BLKAPANGSAPURICARMILA"/>
    <m/>
  </r>
  <r>
    <n v="1628"/>
    <s v="Nurul Ridhwan Bin Sulaiman"/>
    <s v="12. Dropped by DNB"/>
    <m/>
    <s v="Order cancel, drop by DNB"/>
    <m/>
    <s v="Sabah"/>
    <m/>
    <s v="H5G2301074"/>
    <m/>
    <s v="TMBA/230919"/>
    <s v="DSTAW0869"/>
    <m/>
    <m/>
    <m/>
    <m/>
    <m/>
    <n v="0"/>
    <s v="Not Require PO"/>
    <e v="#REF!"/>
    <x v="0"/>
    <s v="CPQ-OCT"/>
    <n v="193"/>
    <s v="5G CPQ-OCT"/>
    <s v="P3"/>
    <m/>
    <m/>
    <m/>
    <m/>
    <m/>
    <m/>
    <m/>
    <s v="TMG"/>
    <x v="0"/>
    <s v="5G SPUR TWU (12C) DNB_HORIZON 5G_DSTAW0869_KGMEROTAI_TWU"/>
    <e v="#N/A"/>
    <e v="#N/A"/>
    <m/>
    <m/>
    <m/>
    <m/>
    <m/>
    <m/>
    <m/>
    <m/>
    <m/>
    <m/>
    <m/>
    <m/>
    <m/>
    <m/>
    <m/>
    <m/>
    <m/>
    <m/>
    <m/>
    <m/>
    <m/>
    <m/>
    <s v="DSTAW0869_KGMEROTAI"/>
    <m/>
  </r>
  <r>
    <n v="1629"/>
    <s v="Norizuwan Bin Che Hamid"/>
    <s v="11.0 PO Issued"/>
    <m/>
    <s v="6/10: Submit PR. 5/10: TP verification"/>
    <n v="4902155130"/>
    <s v="NS"/>
    <m/>
    <s v="H5G2202707"/>
    <m/>
    <s v="TMSA/233374"/>
    <m/>
    <s v="PAC2212569"/>
    <m/>
    <s v="NS-MOT-0017-TP"/>
    <m/>
    <m/>
    <n v="0"/>
    <s v="PO Issued"/>
    <e v="#REF!"/>
    <x v="0"/>
    <s v="CPPM-LOR"/>
    <n v="305"/>
    <m/>
    <m/>
    <m/>
    <d v="2023-10-02T00:00:00"/>
    <s v="norizzuan.abdrazak@tm.com.my"/>
    <m/>
    <m/>
    <m/>
    <m/>
    <s v="TMG"/>
    <x v="0"/>
    <s v="DNSBN0331 – CWS 1W  FOR CALTEX S2 HEIGHT - BUS "/>
    <e v="#N/A"/>
    <e v="#N/A"/>
    <m/>
    <m/>
    <s v="BUS"/>
    <m/>
    <m/>
    <m/>
    <m/>
    <n v="3400038912"/>
    <s v="MOTOBINA SDN. BHD."/>
    <m/>
    <m/>
    <s v="CHE ROSLAN BIN CHE MAHMOOD"/>
    <s v="MOHD NAJMI BIN MENHAT"/>
    <s v="[{&quot;name&quot;:&quot;1. Technical Proposal for TM Project template_Mohd Nor Izzuan Bin.pptx&quot;,&quot;link&quot;:&quot;https://tm365-my.sharepoint.com/personal/badruznasrin_basri_tm_com_my/_layouts/15/Doc.aspx?sourcedoc=%7B9FF3F027-D52E-4B79-A30A-73480A919736%7D&amp;file=1.%20Technical%20Proposal%20for%20TM%20Project%20template_Mohd%20Nor%20Izzuan%20Bin.pptx&amp;action=edit&amp;mobileredirect=true&quot;,&quot;id&quot;:&quot;01KO5DXPRH6DZZ6LWVPFF2GCTTJAFJDFZW&quot;,&quot;type&quot;:null,&quot;size&quot;:1223334,&quot;referenceId&quot;:&quot;01KO5DXPWKQISBU2NA6ZBLWOJA7SI6KARL&quot;,&quot;driveId&quot;:&quot;b!GENIO6DB3UWzdulNK6evrT-LvdyhA0VIokS4fxAfqZJ9NS0deS_ETJs3VRRJUVZM&quot;,&quot;status&quot;:1,&quot;uploadSessionUrl&quot;:null}]"/>
    <s v="Got Preference"/>
    <s v="MOTOBINA SDN. BHD."/>
    <s v="PREVIOUSLY LEG 1 UNDER SAME TEAM(MIGRATE FROM RSP TO MOTOBINA)"/>
    <n v="3400038912"/>
    <s v="ARENA SPEED SDN. BHD."/>
    <n v="3400041306"/>
    <s v="R J FIBRE NETWORKS SDN. BHD."/>
    <n v="3400040772"/>
    <m/>
    <m/>
  </r>
  <r>
    <n v="1630"/>
    <s v="Muhammad Nur Haimi Bin Amdan"/>
    <s v="7.0 Pending TP Submission"/>
    <m/>
    <s v=""/>
    <m/>
    <s v="Selangor Timur"/>
    <m/>
    <s v="H5G2201847"/>
    <m/>
    <s v="TMCA/222480"/>
    <m/>
    <s v="PAC2208086"/>
    <m/>
    <s v="ST-MIC-0321"/>
    <m/>
    <m/>
    <n v="0"/>
    <s v="Pending TP Submission"/>
    <e v="#REF!"/>
    <x v="0"/>
    <s v="CPPM-LOR"/>
    <n v="307"/>
    <m/>
    <m/>
    <m/>
    <d v="2023-10-02T00:00:00"/>
    <s v="sazrilanwar@tm.com.my"/>
    <m/>
    <m/>
    <m/>
    <m/>
    <s v="TMG"/>
    <x v="0"/>
    <s v="5G DNB DBULG1725 FOC KRT F031-F032 24C MPAJCOMMUNITYHALL KRT-H5G2201847"/>
    <e v="#N/A"/>
    <e v="#N/A"/>
    <m/>
    <m/>
    <s v="KRT"/>
    <m/>
    <m/>
    <m/>
    <m/>
    <n v="3400038730"/>
    <s v="MICROSYS NETWORK SDN. BHD."/>
    <m/>
    <m/>
    <s v="SITI SAZLINDA BINTI SAMSUDIN"/>
    <s v="MOHD NAZRIN BIN SAID"/>
    <s v="[{&quot;name&quot;:&quot;TSSR_DNB_NEW_2022_5G_RAN_PHASE_1B_SGR_77_DBUL_Sazril Anwar Bin Zul.pdf&quot;,&quot;link&quot;:&quot;https://tm365-my.sharepoint.com/personal/badruznasrin_basri_tm_com_my/Documents/Apps/Microsoft%20Forms/CPPM%20LOR%20%20Request%20for%20LOR%20for%20existing%20project/Question/TSSR_DNB_NEW_2022_5G_RAN_PHASE_1B_SGR_77_DBUL_Sazril%20Anwar%20Bin%20Zul.pdf&quot;,&quot;id&quot;:&quot;01KO5DXPWN3WTMVTI7GRBZ7ZJY2WY5OV7K&quot;,&quot;type&quot;:null,&quot;size&quot;:5228200,&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1631"/>
    <s v="Ahmad Zaki Bin Harris"/>
    <s v="1.2 New Request PR"/>
    <m/>
    <s v="Incident RWO"/>
    <m/>
    <s v="PRK"/>
    <m/>
    <s v="RER2300157"/>
    <m/>
    <s v="191000005040"/>
    <m/>
    <s v="Budget direct HQ"/>
    <m/>
    <m/>
    <m/>
    <m/>
    <n v="0"/>
    <e v="#N/A"/>
    <e v="#REF!"/>
    <x v="0"/>
    <s v="CPPM-LOR"/>
    <n v="308"/>
    <m/>
    <m/>
    <m/>
    <d v="2023-10-02T00:00:00"/>
    <s v="wanfadley@tm.com.my"/>
    <m/>
    <m/>
    <m/>
    <m/>
    <s v="Internal GNT"/>
    <x v="15"/>
    <s v="RWOR_FOC RELOCATION DUE TO PROJECT WCE SECTION 11 BERUAS INTERCHANGE TO TAIPING SOUTH INTERCHANGE"/>
    <e v="#N/A"/>
    <e v="#N/A"/>
    <m/>
    <m/>
    <s v="TP"/>
    <m/>
    <m/>
    <m/>
    <m/>
    <n v="3400039107"/>
    <s v="HARTA UNITY SDN. BHD."/>
    <m/>
    <m/>
    <s v="Wan Fadley Wan Abdullah"/>
    <s v="Syed Mohd Afnan Wafa bin Syed Mohd Ghazi"/>
    <s v="[{&quot;name&quot;:&quot;Mapping RWOR FOC relocation WCE_Wan Fadley Bin Wan A.pdf&quot;,&quot;link&quot;:&quot;https://tm365-my.sharepoint.com/personal/badruznasrin_basri_tm_com_my/Documents/Apps/Microsoft%20Forms/CPPM%20LOR%20%20Request%20for%20LOR%20for%20existing%20project/Question/Mapping%20RWOR%20FOC%20relocation%20WCE_Wan%20Fadley%20Bin%20Wan%20A.pdf&quot;,&quot;id&quot;:&quot;01KO5DXPUVYMHNGS6UWZA2NVHNHLBCPC7F&quot;,&quot;type&quot;:null,&quot;size&quot;:87149,&quot;referenceId&quot;:&quot;01KO5DXPWKQISBU2NA6ZBLWOJA7SI6KARL&quot;,&quot;driveId&quot;:&quot;b!GENIO6DB3UWzdulNK6evrT-LvdyhA0VIokS4fxAfqZJ9NS0deS_ETJs3VRRJUVZM&quot;,&quot;status&quot;:1,&quot;uploadSessionUrl&quot;:null}]"/>
    <s v="Got Preference"/>
    <s v="HARTA UNITY SDN. BHD."/>
    <s v="Familiar with rerouting work"/>
    <n v="3400039107"/>
    <s v="No"/>
    <s v="No"/>
    <s v="No"/>
    <s v="No"/>
    <m/>
    <m/>
  </r>
  <r>
    <n v="1632"/>
    <s v="Radeen Harris Bin Mohamad Zakaria"/>
    <s v="12. Duplicate Request"/>
    <m/>
    <s v="4/10 QC completed. need to req new LOR."/>
    <m/>
    <s v="Johor Selatan"/>
    <s v="CNFD"/>
    <s v="NRP2203605"/>
    <m/>
    <s v="TMSC/220193"/>
    <m/>
    <s v="PAC2220299"/>
    <m/>
    <s v="CNFD-KKS-0019-TP"/>
    <m/>
    <m/>
    <n v="0"/>
    <s v="PO Issued"/>
    <e v="#REF!"/>
    <x v="0"/>
    <s v="CPPM-PR"/>
    <n v="798"/>
    <m/>
    <m/>
    <m/>
    <d v="2023-10-02T00:00:00"/>
    <s v="mohdafiq.azmi@tm.com.my"/>
    <n v="35650.33"/>
    <n v="7371.78"/>
    <s v="Additional PO (SI/VO)"/>
    <s v="Kerja2 repair/recover ini adalah disebabkan terjadinya cable putus akibat digigit tikus, dan keperluan pembaikan adalah dimohon._x000a_Untuk makluman, kami juga perlukan cable baru 1x2000m anti rodent UG 192c dari ML, untuk menggantikan cable UG biasa yang putus ini segera."/>
    <s v="TMG"/>
    <x v="0"/>
    <s v="FOC 192C A 12KM PN-PGI (MMW LINK 1)"/>
    <e v="#N/A"/>
    <e v="#N/A"/>
    <m/>
    <d v="2023-12-30T00:00:00"/>
    <s v="PN, PGI"/>
    <s v="Network Contractor"/>
    <m/>
    <m/>
    <m/>
    <n v="3400039137"/>
    <m/>
    <s v="[{&quot;name&quot;:&quot;BOQ REPAIR WORK - PN-PGI 192C_Mohd Afiq Bin Azmi.pdf&quot;,&quot;link&quot;:&quot;https://tm365-my.sharepoint.com/personal/badruznasrin_basri_tm_com_my/Documents/Apps/Microsoft%20Forms/Request%20New%20PR/Question%202/BOQ%20REPAIR%20WORK%20-%20PN-PGI%20192C_Mohd%20Afiq%20Bin%20Azmi.pdf&quot;,&quot;id&quot;:&quot;01KO5DXPQ7IJUPL7GPV5BLZXAEC2ZG4Z5O&quot;,&quot;type&quot;:null,&quot;size&quot;:607074,&quot;referenceId&quot;:&quot;01KO5DXPXUPARRCS6LWRBYBWTUUM5DK5ER&quot;,&quot;driveId&quot;:&quot;b!GENIO6DB3UWzdulNK6evrT-LvdyhA0VIokS4fxAfqZJ9NS0deS_ETJs3VRRJUVZM&quot;,&quot;status&quot;:1,&quot;uploadSessionUrl&quot;:null}]"/>
    <m/>
    <m/>
    <m/>
    <m/>
    <m/>
    <m/>
    <m/>
    <m/>
    <m/>
    <m/>
    <m/>
    <m/>
    <m/>
    <m/>
  </r>
  <r>
    <n v="1633"/>
    <s v="Nurul Huda binti Umran"/>
    <s v="11.0 PO Issued"/>
    <m/>
    <s v=""/>
    <m/>
    <s v="KEL"/>
    <m/>
    <s v="SRR2203459"/>
    <m/>
    <s v="SMEA/236511"/>
    <m/>
    <s v="PAC2223090"/>
    <m/>
    <s v="KEL-SMM-0032-TP"/>
    <m/>
    <m/>
    <n v="0"/>
    <s v="PO Issued"/>
    <e v="#REF!"/>
    <x v="0"/>
    <s v="CPPM-PR"/>
    <n v="799"/>
    <m/>
    <m/>
    <m/>
    <d v="2023-10-02T00:00:00"/>
    <s v="mysudinla@tm.com.my"/>
    <n v="12000"/>
    <n v="3008.82"/>
    <s v="Additional PO (SI/VO)"/>
    <s v="keperluan upah kerja cuci laluan dan upah memungah tiang daripada ML store ke lokasi projek"/>
    <s v="Unifi"/>
    <x v="5"/>
    <s v="SRR FTTH ADD TU_C007 KAMPUNG SEDAR"/>
    <e v="#N/A"/>
    <e v="#N/A"/>
    <m/>
    <d v="2023-04-30T00:00:00"/>
    <s v="TU"/>
    <s v="Network Contractor"/>
    <m/>
    <m/>
    <m/>
    <n v="3400039135"/>
    <m/>
    <s v="[{&quot;name&quot;:&quot;SITE INSTRUCTION_02102023_SMM_KG_SEDAR_Kamarudin Bin Md Gha.pdf&quot;,&quot;link&quot;:&quot;https://tm365-my.sharepoint.com/personal/badruznasrin_basri_tm_com_my/Documents/Apps/Microsoft%20Forms/Request%20New%20PR/Question%202/SITE%20INSTRUCTION_02102023_SMM_KG_SEDAR_Kamarudin%20Bin%20Md%20Gha.pdf&quot;,&quot;id&quot;:&quot;01KO5DXPT2WORHL7RH6ND3VPWXKHLBOQGY&quot;,&quot;type&quot;:null,&quot;size&quot;:373448,&quot;referenceId&quot;:&quot;01KO5DXPXUPARRCS6LWRBYBWTUUM5DK5ER&quot;,&quot;driveId&quot;:&quot;b!GENIO6DB3UWzdulNK6evrT-LvdyhA0VIokS4fxAfqZJ9NS0deS_ETJs3VRRJUVZM&quot;,&quot;status&quot;:1,&quot;uploadSessionUrl&quot;:null}]"/>
    <m/>
    <m/>
    <m/>
    <m/>
    <m/>
    <m/>
    <m/>
    <m/>
    <m/>
    <m/>
    <m/>
    <m/>
    <m/>
    <m/>
  </r>
  <r>
    <n v="1634"/>
    <s v="Nurul Huda binti Umran"/>
    <s v="11.0 PO Issued"/>
    <d v="2023-10-03T00:00:00"/>
    <s v=""/>
    <m/>
    <s v="KEL"/>
    <m/>
    <s v="SRR2104782"/>
    <m/>
    <s v="SMEA/226634"/>
    <m/>
    <s v="PAC2212301"/>
    <m/>
    <s v="KEL-YOK-0094-TP"/>
    <m/>
    <m/>
    <n v="0"/>
    <s v="PO Issued"/>
    <e v="#REF!"/>
    <x v="0"/>
    <s v="CPPM-PR"/>
    <n v="800"/>
    <m/>
    <m/>
    <m/>
    <d v="2023-10-03T00:00:00"/>
    <s v="mysudinla@tm.com.my"/>
    <n v="1500"/>
    <n v="1234.68"/>
    <s v="Additional PO (SI/VO)"/>
    <s v="kos upah cuci laluan "/>
    <s v="Unifi"/>
    <x v="5"/>
    <s v="SRR FTTH ADD TAM_C029M KAMPUNG BUKIT BULOH"/>
    <e v="#N/A"/>
    <e v="#N/A"/>
    <m/>
    <d v="2023-12-31T00:00:00"/>
    <s v="TAM"/>
    <s v="Network Contractor"/>
    <m/>
    <m/>
    <m/>
    <n v="3400038928"/>
    <m/>
    <s v="[{&quot;name&quot;:&quot;Technical Proposal for KG BUKIT BULOH - Req P_Kamarudin Bin Md Gha.pdf&quot;,&quot;link&quot;:&quot;https://tm365-my.sharepoint.com/personal/badruznasrin_basri_tm_com_my/Documents/Apps/Microsoft%20Forms/Request%20New%20PR/Question%202/Technical%20Proposal%20for%20KG%20BUKIT%20BULOH%20-%20Req%20P_Kamarudin%20Bin%20Md%20Gha.pdf&quot;,&quot;id&quot;:&quot;01KO5DXPVYUPVUSMYZVBFLTU3FKHP6DSYN&quot;,&quot;type&quot;:null,&quot;size&quot;:3390707,&quot;referenceId&quot;:&quot;01KO5DXPXUPARRCS6LWRBYBWTUUM5DK5ER&quot;,&quot;driveId&quot;:&quot;b!GENIO6DB3UWzdulNK6evrT-LvdyhA0VIokS4fxAfqZJ9NS0deS_ETJs3VRRJUVZM&quot;,&quot;status&quot;:1,&quot;uploadSessionUrl&quot;:null}]"/>
    <m/>
    <m/>
    <m/>
    <m/>
    <m/>
    <m/>
    <m/>
    <m/>
    <m/>
    <m/>
    <m/>
    <m/>
    <m/>
    <m/>
  </r>
  <r>
    <n v="1635"/>
    <s v="Amran Bin Ramli"/>
    <s v="11.0 PO Issued"/>
    <d v="2023-10-05T00:00:00"/>
    <s v="PO - 4902153898"/>
    <s v="4902153898"/>
    <s v="Sabah"/>
    <m/>
    <s v="GOV2300399"/>
    <m/>
    <s v="TMBA/230278"/>
    <m/>
    <s v="PAC2305074"/>
    <m/>
    <s v="KK/PB/LB-LDR-0021-TP"/>
    <m/>
    <m/>
    <n v="0"/>
    <s v="PO Issued"/>
    <e v="#REF!"/>
    <x v="0"/>
    <s v="CPPM-PR"/>
    <n v="801"/>
    <m/>
    <m/>
    <m/>
    <d v="2023-10-03T00:00:00"/>
    <s v="abdrauf.abdrahim@tm.com.my"/>
    <n v="168"/>
    <n v="6836.75"/>
    <s v="Additional PO (SI/VO)"/>
    <s v=" to reducing the risk of cable breakdown"/>
    <s v="TMone"/>
    <x v="4"/>
    <s v="1GOV FOC KMU F22 (12C) MYGOV*NET-KPKT(JBPM)-BALAI BOMBA DAN PENYELAMAT KOTA MARUDU, SABAH(IPME)-KMU"/>
    <e v="#N/A"/>
    <e v="#N/A"/>
    <m/>
    <d v="2023-08-31T00:00:00"/>
    <s v="KMU"/>
    <s v="Network Contractor"/>
    <m/>
    <m/>
    <m/>
    <n v="3400040205"/>
    <m/>
    <s v="[{&quot;name&quot;:&quot;BOQ SI TMBA230278  - Bomba KMU (4)_Abdul Rauf Bin Abdul.pdf&quot;,&quot;link&quot;:&quot;https://tm365-my.sharepoint.com/personal/badruznasrin_basri_tm_com_my/Documents/Apps/Microsoft%20Forms/Request%20New%20PR/Question%202/BOQ%20SI%20TMBA230278%20%20-%20Bomba%20KMU%20(4)_Abdul%20Rauf%20Bin%20Abdul.pdf&quot;,&quot;id&quot;:&quot;01KO5DXPXKYZ2524BGMJFKGQJST4FQ7WFB&quot;,&quot;type&quot;:null,&quot;size&quot;:1093594,&quot;referenceId&quot;:&quot;01KO5DXPXUPARRCS6LWRBYBWTUUM5DK5ER&quot;,&quot;driveId&quot;:&quot;b!GENIO6DB3UWzdulNK6evrT-LvdyhA0VIokS4fxAfqZJ9NS0deS_ETJs3VRRJUVZM&quot;,&quot;status&quot;:1,&quot;uploadSessionUrl&quot;:null},{&quot;name&quot;:&quot;Technical Proposal SI for TMBA230278_Abdul Rauf Bin Abdul.pptx&quot;,&quot;link&quot;:&quot;https://tm365-my.sharepoint.com/personal/badruznasrin_basri_tm_com_my/_layouts/15/Doc.aspx?sourcedoc=%7B547C6694-0134-4A09-B34A-1B5D8E5E83DB%7D&amp;file=Technical%20Proposal%20SI%20for%20TMBA230278_Abdul%20Rauf%20Bin%20Abdul.pptx&amp;action=edit&amp;mobileredirect=true&quot;,&quot;id&quot;:&quot;01KO5DXPUUMZ6FINABBFFLGSQ3LWHF5A63&quot;,&quot;type&quot;:null,&quot;size&quot;:5225705,&quot;referenceId&quot;:&quot;01KO5DXPXUPARRCS6LWRBYBWTUUM5DK5ER&quot;,&quot;driveId&quot;:&quot;b!GENIO6DB3UWzdulNK6evrT-LvdyhA0VIokS4fxAfqZJ9NS0deS_ETJs3VRRJUVZM&quot;,&quot;status&quot;:1,&quot;uploadSessionUrl&quot;:null}]"/>
    <m/>
    <m/>
    <m/>
    <m/>
    <m/>
    <m/>
    <m/>
    <m/>
    <m/>
    <m/>
    <m/>
    <m/>
    <m/>
    <m/>
  </r>
  <r>
    <n v="1636"/>
    <s v="Yuhaniz Binti Baidzawi"/>
    <s v="7.0 Pending TP Submission"/>
    <d v="2023-10-05T00:00:00"/>
    <s v=""/>
    <m/>
    <s v="PRK"/>
    <m/>
    <s v="NRP2303237"/>
    <m/>
    <s v="TMNA/232675"/>
    <m/>
    <s v="PAC2312054"/>
    <m/>
    <s v="PRK-IMP-0129"/>
    <m/>
    <m/>
    <n v="0"/>
    <s v="Pending TP Submission"/>
    <e v="#REF!"/>
    <x v="0"/>
    <s v="CPPM-LOR"/>
    <n v="309"/>
    <m/>
    <m/>
    <m/>
    <d v="2023-10-03T00:00:00"/>
    <s v="syahrilhasan@tm.com.my"/>
    <m/>
    <m/>
    <m/>
    <m/>
    <s v="TMone"/>
    <x v="1"/>
    <s v="Orange_Imerys Minerals_Perak_WIA 50M_(PUL)"/>
    <e v="#N/A"/>
    <e v="#N/A"/>
    <m/>
    <m/>
    <s v="PUL"/>
    <m/>
    <m/>
    <m/>
    <m/>
    <n v="3400038591"/>
    <s v="impian Nurani"/>
    <m/>
    <m/>
    <s v="syahril bin hasan"/>
    <s v="muhaammad shah aizam"/>
    <s v="[{&quot;name&quot;:&quot;Costing_NRP FOC PUL_F22 SPUR (12C) NID ORANGE_Syahril Bin Hasan Ha.xlsx&quot;,&quot;link&quot;:&quot;https://tm365-my.sharepoint.com/personal/badruznasrin_basri_tm_com_my/_layouts/15/Doc.aspx?sourcedoc=%7B87190796-7A32-46F5-89DF-8B09F384EB19%7D&amp;file=Costing_NRP%20FOC%20PUL_F22%20SPUR%20(12C)%20NID%20ORANGE_Syahril%20Bin%20Hasan%20Ha.xlsx&amp;action=default&amp;mobileredirect=true&quot;,&quot;id&quot;:&quot;01KO5DXPUWA4MYOMT26VDITX4LBHZYJ2YZ&quot;,&quot;type&quot;:null,&quot;size&quot;:187039,&quot;referenceId&quot;:&quot;01KO5DXPWKQISBU2NA6ZBLWOJA7SI6KARL&quot;,&quot;driveId&quot;:&quot;b!GENIO6DB3UWzdulNK6evrT-LvdyhA0VIokS4fxAfqZJ9NS0deS_ETJs3VRRJUVZM&quot;,&quot;status&quot;:1,&quot;uploadSessionUrl&quot;:null}]"/>
    <s v="Got Preference"/>
    <s v="impian Nurani"/>
    <s v="Zone TAsek"/>
    <n v="3400038591"/>
    <s v="impian Nurani"/>
    <s v="impian Nurani"/>
    <s v="impian Nurani"/>
    <s v="impian Nurani"/>
    <m/>
    <m/>
  </r>
  <r>
    <n v="1637"/>
    <s v="Yuhaniz Binti Baidzawi"/>
    <s v="7.0 Pending TP Submission"/>
    <d v="2023-10-05T00:00:00"/>
    <s v=""/>
    <m/>
    <s v="PRK"/>
    <m/>
    <s v="NRP2303238"/>
    <m/>
    <s v="TMNA/232676 "/>
    <m/>
    <s v="PAC2312055"/>
    <m/>
    <s v="PRK-IMP-0130"/>
    <m/>
    <m/>
    <n v="0"/>
    <s v="Pending TP Submission"/>
    <e v="#REF!"/>
    <x v="0"/>
    <s v="CPPM-LOR"/>
    <n v="310"/>
    <m/>
    <m/>
    <m/>
    <d v="2023-10-03T00:00:00"/>
    <s v="syahrilhasan@tm.com.my"/>
    <m/>
    <m/>
    <m/>
    <m/>
    <s v="TMone"/>
    <x v="1"/>
    <s v="Orange_Imerys Minerals_Perak_WIA 100M_(PUL)"/>
    <e v="#N/A"/>
    <e v="#N/A"/>
    <m/>
    <m/>
    <s v="PUL"/>
    <m/>
    <m/>
    <m/>
    <m/>
    <n v="3400038591"/>
    <s v="impian nurani"/>
    <m/>
    <m/>
    <s v="syahril bin hasan"/>
    <s v="muhammad shah aizam"/>
    <s v="[{&quot;name&quot;:&quot;Costing_NRP FOC PUL_F22 SPUR (12C) NID ORANGE_Syahril Bin Hasan Ha 1.xlsx&quot;,&quot;link&quot;:&quot;https://tm365-my.sharepoint.com/personal/badruznasrin_basri_tm_com_my/_layouts/15/Doc.aspx?sourcedoc=%7B03ABC60A-4E38-42E7-8A57-C55B0E060246%7D&amp;file=Costing_NRP%20FOC%20PUL_F22%20SPUR%20(12C)%20NID%20ORANGE_Syahril%20Bin%20Hasan%20Ha%201.xlsx&amp;action=default&amp;mobileredirect=true&quot;,&quot;id&quot;:&quot;01KO5DXPQKY2VQGOCO45BIUV6FLMHAMASG&quot;,&quot;type&quot;:null,&quot;size&quot;:187063,&quot;referenceId&quot;:&quot;01KO5DXPWKQISBU2NA6ZBLWOJA7SI6KARL&quot;,&quot;driveId&quot;:&quot;b!GENIO6DB3UWzdulNK6evrT-LvdyhA0VIokS4fxAfqZJ9NS0deS_ETJs3VRRJUVZM&quot;,&quot;status&quot;:1,&quot;uploadSessionUrl&quot;:null}]"/>
    <s v="Got Preference"/>
    <s v="impian nurani"/>
    <s v="zon tasek"/>
    <n v="3400038591"/>
    <s v="impian nurani"/>
    <s v="impian nurani"/>
    <s v="impian nurani"/>
    <s v="impian nurani"/>
    <m/>
    <m/>
  </r>
  <r>
    <n v="1638"/>
    <s v="Ts. Khairul Amilin Bin Mohamed Yusof"/>
    <s v="11.0 PO Issued"/>
    <m/>
    <m/>
    <m/>
    <s v="Pulau Pinang"/>
    <m/>
    <s v="RER2200139"/>
    <m/>
    <s v="TMNA/231840"/>
    <m/>
    <s v="PAC2310338"/>
    <m/>
    <s v="PG-IKT-0066-TP"/>
    <m/>
    <m/>
    <n v="0"/>
    <s v="PO Issued"/>
    <e v="#REF!"/>
    <x v="0"/>
    <s v="CPPM-PR"/>
    <n v="802"/>
    <m/>
    <m/>
    <m/>
    <d v="2023-10-03T00:00:00"/>
    <s v="ahmadfaizal.abdulhamid@tm.com.my"/>
    <n v="48577"/>
    <n v="12302.09"/>
    <s v="First PO"/>
    <m/>
    <s v="GNT"/>
    <x v="12"/>
    <s v="REROUTING FTTH NEW GLR_C388M (GLR_921) BLOK 97 JALAN SUNGAI DUA_x000a_"/>
    <e v="#N/A"/>
    <e v="#N/A"/>
    <m/>
    <d v="2023-12-30T00:00:00"/>
    <s v="GLR"/>
    <s v="Network Contractor"/>
    <m/>
    <m/>
    <m/>
    <n v="3400038588"/>
    <m/>
    <m/>
    <m/>
    <m/>
    <m/>
    <m/>
    <m/>
    <m/>
    <m/>
    <m/>
    <m/>
    <m/>
    <m/>
    <m/>
    <m/>
    <m/>
  </r>
  <r>
    <n v="1639"/>
    <s v="Ilman Afif Bin Zulkifli"/>
    <s v="10.0 Sent to CPA for PR Creation"/>
    <m/>
    <m/>
    <m/>
    <s v="Sarawak"/>
    <m/>
    <s v="NRP2303065"/>
    <m/>
    <s v="TMWA/235079"/>
    <m/>
    <s v="PAC2311681"/>
    <m/>
    <s v="KG/SB-CIS-0110-TP"/>
    <m/>
    <m/>
    <n v="0"/>
    <s v="PR Creation"/>
    <e v="#REF!"/>
    <x v="0"/>
    <s v="CPPM-PR"/>
    <n v="803"/>
    <m/>
    <m/>
    <m/>
    <d v="2023-10-03T00:00:00"/>
    <s v="noreha.fatehi@tm.com.my"/>
    <n v="55545"/>
    <n v="2886.92"/>
    <s v="Additional PO (SI/VO)"/>
    <s v="To remove creepers (will attached photo before/after when submit QC) and extra pulling cable 1.6KM. Previously, data just follow by desktop planning."/>
    <s v="TMone"/>
    <x v="8"/>
    <s v="SDEC, FOC-RBN Fxx 48C-PANJANG BARUH(MEP2P LEG B)-RBN"/>
    <e v="#N/A"/>
    <e v="#N/A"/>
    <m/>
    <d v="2023-10-22T00:00:00"/>
    <s v="RBN"/>
    <s v="Network Contractor"/>
    <m/>
    <m/>
    <m/>
    <n v="3400039073"/>
    <m/>
    <s v="[{&quot;name&quot;:&quot;TECHNICAL PROPOSAL FOR TMWA235079 SI_Noreha Binti Fatehi.pdf&quot;,&quot;link&quot;:&quot;https://tm365-my.sharepoint.com/personal/badruznasrin_basri_tm_com_my/Documents/Apps/Microsoft%20Forms/Request%20New%20PR/Question%202/TECHNICAL%20PROPOSAL%20FOR%20TMWA235079%20SI_Noreha%20Binti%20Fatehi.pdf&quot;,&quot;id&quot;:&quot;01KO5DXPRELT36FNDVD5FZBTXYMJCTTMOZ&quot;,&quot;type&quot;:null,&quot;size&quot;:1149325,&quot;referenceId&quot;:&quot;01KO5DXPXUPARRCS6LWRBYBWTUUM5DK5ER&quot;,&quot;driveId&quot;:&quot;b!GENIO6DB3UWzdulNK6evrT-LvdyhA0VIokS4fxAfqZJ9NS0deS_ETJs3VRRJUVZM&quot;,&quot;status&quot;:1,&quot;uploadSessionUrl&quot;:null}]"/>
    <m/>
    <m/>
    <m/>
    <m/>
    <m/>
    <m/>
    <m/>
    <m/>
    <m/>
    <m/>
    <m/>
    <m/>
    <m/>
    <m/>
  </r>
  <r>
    <n v="1640"/>
    <m/>
    <s v="12. Not Required PO / LOR"/>
    <m/>
    <s v="Email from Marzukie 3/10"/>
    <m/>
    <s v="KEL"/>
    <m/>
    <s v="NRP2302806"/>
    <m/>
    <s v="TMEA/236098"/>
    <m/>
    <m/>
    <m/>
    <s v="KEL-CAK-0325-TP"/>
    <m/>
    <m/>
    <n v="0"/>
    <s v="PO Issued / Not Require LOR"/>
    <e v="#REF!"/>
    <x v="0"/>
    <s v="CPPM-PR"/>
    <n v="804"/>
    <m/>
    <m/>
    <m/>
    <d v="2023-10-03T00:00:00"/>
    <s v="marzukie.mohamad@tm.com.my"/>
    <n v="18835"/>
    <n v="2149"/>
    <s v="Additional PO (SI/VO)"/>
    <s v="Additional pulling FOC due to requirement from customer"/>
    <s v="TMone"/>
    <x v="1"/>
    <s v="NRP KUK FOC SPUR 24C UNIVERSITI SAINS MALAYSIA - KAMPUS KESIHATAN"/>
    <e v="#N/A"/>
    <e v="#N/A"/>
    <m/>
    <d v="2023-08-31T00:00:00"/>
    <s v="KUK"/>
    <s v="Network Contractor"/>
    <m/>
    <m/>
    <m/>
    <n v="3400038524"/>
    <m/>
    <s v="[{&quot;name&quot;:&quot;BOQ SI NRP KUK FOC SPUR 24C UNIVERSITI SAINS_Marzukie Bin Mohamad.pdf&quot;,&quot;link&quot;:&quot;https://tm365-my.sharepoint.com/personal/badruznasrin_basri_tm_com_my/Documents/Apps/Microsoft%20Forms/Request%20New%20PR/Question%202/BOQ%20SI%20NRP%20KUK%20FOC%20SPUR%2024C%20UNIVERSITI%20SAINS_Marzukie%20Bin%20Mohamad.pdf&quot;,&quot;id&quot;:&quot;01KO5DXPU5ONACNCVTWBDZSEMLGF2MC5HK&quot;,&quot;type&quot;:null,&quot;size&quot;:388817,&quot;referenceId&quot;:&quot;01KO5DXPXUPARRCS6LWRBYBWTUUM5DK5ER&quot;,&quot;driveId&quot;:&quot;b!GENIO6DB3UWzdulNK6evrT-LvdyhA0VIokS4fxAfqZJ9NS0deS_ETJs3VRRJUVZM&quot;,&quot;status&quot;:1,&quot;uploadSessionUrl&quot;:null},{&quot;name&quot;:&quot;HIGHLIGHT PO SI- NRP KUK FOC SPUR 24C UNIVERS_Marzukie Bin Mohamad.pdf&quot;,&quot;link&quot;:&quot;https://tm365-my.sharepoint.com/personal/badruznasrin_basri_tm_com_my/Documents/Apps/Microsoft%20Forms/Request%20New%20PR/Question%202/HIGHLIGHT%20PO%20SI-%20NRP%20KUK%20FOC%20SPUR%2024C%20UNIVERS_Marzukie%20Bin%20Mohamad.pdf&quot;,&quot;id&quot;:&quot;01KO5DXPSQ5TZ3ZNJSXRALVGSWGD3HGA45&quot;,&quot;type&quot;:null,&quot;size&quot;:389990,&quot;referenceId&quot;:&quot;01KO5DXPXUPARRCS6LWRBYBWTUUM5DK5ER&quot;,&quot;driveId&quot;:&quot;b!GENIO6DB3UWzdulNK6evrT-LvdyhA0VIokS4fxAfqZJ9NS0deS_ETJs3VRRJUVZM&quot;,&quot;status&quot;:1,&quot;uploadSessionUrl&quot;:null}]"/>
    <m/>
    <m/>
    <m/>
    <m/>
    <m/>
    <m/>
    <m/>
    <m/>
    <m/>
    <m/>
    <m/>
    <m/>
    <m/>
    <m/>
  </r>
  <r>
    <n v="1641"/>
    <s v="Ahmad Zaki Bin Harris"/>
    <s v="6.2 LOR Approved in Vprime"/>
    <m/>
    <m/>
    <m/>
    <s v="Pulau Pinang"/>
    <m/>
    <s v="NRP2302086"/>
    <m/>
    <s v="TMNA/232179"/>
    <m/>
    <s v="PAC2309068"/>
    <m/>
    <s v="PG-ZTK-0178"/>
    <m/>
    <m/>
    <n v="0"/>
    <s v="LOR Issued"/>
    <e v="#REF!"/>
    <x v="0"/>
    <s v="CPPM-LOR"/>
    <n v="311"/>
    <m/>
    <m/>
    <m/>
    <d v="2023-10-03T00:00:00"/>
    <s v="rafidy.matrobi@tm.com.my"/>
    <m/>
    <m/>
    <m/>
    <m/>
    <s v="TMG"/>
    <x v="1"/>
    <s v="NRP FOC SJA F61-F62 SPUR 12C VADS_MATTEL - MMSB MAIN CAMPUS (WE)-SJA"/>
    <e v="#N/A"/>
    <e v="#N/A"/>
    <m/>
    <m/>
    <s v="SJA"/>
    <m/>
    <m/>
    <m/>
    <m/>
    <n v="3400039436"/>
    <s v="ZATIKIMIA SDN. BHD."/>
    <m/>
    <m/>
    <s v="MOHAMAD RAFIDY BIN MAT ROBI"/>
    <s v="Mohd Hanizar Bin Abdul Rahman"/>
    <s v="[{&quot;name&quot;:&quot;WSE VADS VZB02 to MATTEL INC _99 0_V2 (1)_Mohamad Rafidy Bin M.pdf&quot;,&quot;link&quot;:&quot;https://tm365-my.sharepoint.com/personal/badruznasrin_basri_tm_com_my/Documents/Apps/Microsoft%20Forms/CPPM%20LOR%20%20Request%20for%20LOR%20for%20existing%20project/Question/WSE%20VADS%20VZB02%20to%20MATTEL%20INC%20_99%200_V2%20(1)_Mohamad%20Rafidy%20Bin%20M.pdf&quot;,&quot;id&quot;:&quot;01KO5DXPWXLGX63THAK5HIQPBLEYMXQGE6&quot;,&quot;type&quot;:null,&quot;size&quot;:620954,&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NID di penang."/>
    <n v="3400039436"/>
    <s v="KAZAKON SDN. BHD."/>
    <n v="3400039027"/>
    <s v="SPS CORPORATION SDN. BHD."/>
    <n v="3400039035"/>
    <m/>
    <m/>
  </r>
  <r>
    <n v="1642"/>
    <s v="Ahmad Zaki Bin Harris"/>
    <s v="11.0 PO Issued"/>
    <m/>
    <m/>
    <s v="4902155131"/>
    <s v="Pulau Pinang"/>
    <m/>
    <s v="NRP2303234"/>
    <m/>
    <s v="TMNA/232660"/>
    <m/>
    <s v="PAC2311914"/>
    <m/>
    <s v="PG-ZTK-0179"/>
    <m/>
    <m/>
    <n v="0"/>
    <s v="PO Issued"/>
    <e v="#REF!"/>
    <x v="0"/>
    <s v="CPPM-LOR"/>
    <n v="312"/>
    <m/>
    <m/>
    <m/>
    <d v="2023-10-03T00:00:00"/>
    <s v="rafidy.matrobi@tm.com.my"/>
    <m/>
    <m/>
    <m/>
    <m/>
    <s v="TMG"/>
    <x v="1"/>
    <s v="NRP_FOC SJA F55/F56 SPUR 12C NID BT SYSTEM (M) SDN BHD (GRUNDFOS PENANG)"/>
    <e v="#N/A"/>
    <e v="#N/A"/>
    <m/>
    <m/>
    <s v="SJA"/>
    <m/>
    <m/>
    <m/>
    <m/>
    <n v="3400039436"/>
    <s v="ZATIKIMIA SDN. BHD."/>
    <m/>
    <m/>
    <s v="MOHAMAD RAFIDY BIN MAT ROBI"/>
    <s v=" Ahmad Haikal Bin Mohamed"/>
    <s v="[{&quot;name&quot;:&quot;WSE VADS VZB02 to MATTEL INC _99 0_V2 (1)_Mohamad Rafidy Bin M 1.pdf&quot;,&quot;link&quot;:&quot;https://tm365-my.sharepoint.com/personal/badruznasrin_basri_tm_com_my/Documents/Apps/Microsoft%20Forms/CPPM%20LOR%20%20Request%20for%20LOR%20for%20existing%20project/Question/WSE%20VADS%20VZB02%20to%20MATTEL%20INC%20_99%200_V2%20(1)_Mohamad%20Rafidy%20Bin%20M%201.pdf&quot;,&quot;id&quot;:&quot;01KO5DXPVH6HVYPQZ2GJE2VSRN4QSNRSQR&quot;,&quot;type&quot;:null,&quot;size&quot;:620954,&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NID di penang."/>
    <n v="3400039436"/>
    <s v="KAZAKON SDN. BHD."/>
    <n v="3400039027"/>
    <s v="SPS CORPORATION SDN. BHD."/>
    <n v="3400039035"/>
    <m/>
    <m/>
  </r>
  <r>
    <n v="1643"/>
    <s v="Radeen Harris Bin Mohamad Zakaria"/>
    <s v="11.0 PO Issued"/>
    <m/>
    <m/>
    <s v="4902154713"/>
    <s v="NS"/>
    <m/>
    <s v="NRP2203606"/>
    <m/>
    <s v="TMSC/220196  "/>
    <m/>
    <s v="PAC2220691"/>
    <m/>
    <s v="CNFD-YNA-0005-TP"/>
    <m/>
    <m/>
    <n v="0"/>
    <s v="PO Issued"/>
    <e v="#REF!"/>
    <x v="0"/>
    <s v="CPPM-PR"/>
    <n v="805"/>
    <m/>
    <m/>
    <m/>
    <d v="2023-10-03T00:00:00"/>
    <s v="shafizam.latif@tm.com.my"/>
    <n v="940"/>
    <n v="700.7"/>
    <s v="Additional PO (SI/VO)"/>
    <s v="Actual cable distance T-OFF cable from JT5 to TM Node TKK is 574 meter compared to distance survey 476 meter (refer SLD diagram attached). Difference additional distance 98 meter required PO SI/VO."/>
    <s v="TMG"/>
    <x v="1"/>
    <s v="FOC 192C A 22.5KM PD-PPJ T-OFF 96C TKK"/>
    <e v="#N/A"/>
    <e v="#N/A"/>
    <m/>
    <d v="2023-10-31T00:00:00"/>
    <s v="PD"/>
    <s v="Network Contractor"/>
    <m/>
    <m/>
    <m/>
    <n v="3400038846"/>
    <m/>
    <s v="[{&quot;name&quot;:&quot;8. FINAL SI_Mohd Shafizam Bin Ab.pdf&quot;,&quot;link&quot;:&quot;https://tm365-my.sharepoint.com/personal/badruznasrin_basri_tm_com_my/Documents/Apps/Microsoft%20Forms/Request%20New%20PR/Question%202/8.%20FINAL%20SI_Mohd%20Shafizam%20Bin%20Ab.pdf&quot;,&quot;id&quot;:&quot;01KO5DXPT5W77FPJT7YBA2AXNZZRLCNNX6&quot;,&quot;type&quot;:null,&quot;size&quot;:220757,&quot;referenceId&quot;:&quot;01KO5DXPXUPARRCS6LWRBYBWTUUM5DK5ER&quot;,&quot;driveId&quot;:&quot;b!GENIO6DB3UWzdulNK6evrT-LvdyhA0VIokS4fxAfqZJ9NS0deS_ETJs3VRRJUVZM&quot;,&quot;status&quot;:1,&quot;uploadSessionUrl&quot;:null},{&quot;name&quot;:&quot;2. SLD (Straight Line Diagram)_Mohd Shafizam Bin Ab.pdf&quot;,&quot;link&quot;:&quot;https://tm365-my.sharepoint.com/personal/badruznasrin_basri_tm_com_my/Documents/Apps/Microsoft%20Forms/Request%20New%20PR/Question%202/2.%20SLD%20(Straight%20Line%20Diagram)_Mohd%20Shafizam%20Bin%20Ab.pdf&quot;,&quot;id&quot;:&quot;01KO5DXPTAO4YKSNR4RRDJGB6GAEXSAQBS&quot;,&quot;type&quot;:null,&quot;size&quot;:261633,&quot;referenceId&quot;:&quot;01KO5DXPXUPARRCS6LWRBYBWTUUM5DK5ER&quot;,&quot;driveId&quot;:&quot;b!GENIO6DB3UWzdulNK6evrT-LvdyhA0VIokS4fxAfqZJ9NS0deS_ETJs3VRRJUVZM&quot;,&quot;status&quot;:1,&quot;uploadSessionUrl&quot;:null}]"/>
    <m/>
    <m/>
    <m/>
    <m/>
    <m/>
    <m/>
    <m/>
    <m/>
    <m/>
    <m/>
    <m/>
    <m/>
    <m/>
    <m/>
  </r>
  <r>
    <n v="1644"/>
    <s v="Yuhaniz Binti Baidzawi"/>
    <s v="11.0 PO Issued"/>
    <d v="2023-10-04T00:00:00"/>
    <m/>
    <s v="4902154165"/>
    <s v="PRK"/>
    <m/>
    <s v="NRC2300111"/>
    <m/>
    <s v="TMNA/232577"/>
    <m/>
    <s v="PAC2311150"/>
    <m/>
    <s v="PRK-OCK-0182-TP"/>
    <m/>
    <m/>
    <n v="0"/>
    <s v="PO Issued"/>
    <e v="#REF!"/>
    <x v="0"/>
    <s v="CPPM-PR"/>
    <n v="806"/>
    <m/>
    <m/>
    <m/>
    <d v="2023-10-03T00:00:00"/>
    <s v="shazwany.abdul@tm.com.my"/>
    <n v="10718"/>
    <n v="10717.52"/>
    <s v="First PO"/>
    <m/>
    <s v="TMone"/>
    <x v="1"/>
    <s v="FELCRA BERHAD - LADANG SEBERANG PERAK 13 (UNIFI) - SRP"/>
    <e v="#N/A"/>
    <e v="#N/A"/>
    <m/>
    <d v="2023-10-30T00:00:00"/>
    <s v="SRP"/>
    <s v="Network Contractor"/>
    <m/>
    <m/>
    <m/>
    <n v="3400038901"/>
    <m/>
    <m/>
    <m/>
    <m/>
    <m/>
    <m/>
    <m/>
    <m/>
    <m/>
    <m/>
    <m/>
    <m/>
    <m/>
    <m/>
    <m/>
    <m/>
  </r>
  <r>
    <n v="1645"/>
    <s v="Ahmad Zaki Bin Harris"/>
    <s v="11.0 PO Issued"/>
    <m/>
    <s v="Existing LOR"/>
    <s v="4902155043"/>
    <s v="Pulau Pinang"/>
    <m/>
    <s v="NRP2302855"/>
    <m/>
    <s v="TMNA/232568"/>
    <m/>
    <s v="PAC2310942"/>
    <m/>
    <s v="PG-NXS-0543-TP"/>
    <m/>
    <m/>
    <n v="0"/>
    <s v="PO Issued"/>
    <e v="#REF!"/>
    <x v="0"/>
    <s v="CPPM-LOR"/>
    <n v="313"/>
    <m/>
    <m/>
    <m/>
    <d v="2023-10-03T00:00:00"/>
    <s v="mahafiz.mdhalim@tm.com.my"/>
    <m/>
    <m/>
    <m/>
    <m/>
    <s v="TMone"/>
    <x v="1"/>
    <s v="NRP FOC KBS F23/F24 NID BANK KERJASAMA RAKYAT PUSAT BANDAR BERTAM PERDANA_x000a_"/>
    <e v="#N/A"/>
    <e v="#N/A"/>
    <m/>
    <m/>
    <s v="KBS"/>
    <m/>
    <m/>
    <m/>
    <m/>
    <n v="3400039436"/>
    <s v="ZATIKIMIA SDN BHD"/>
    <m/>
    <m/>
    <s v="MAHAFIZ BIN MD HALIM"/>
    <s v="KHALIM BIN RAZALI"/>
    <s v="[{&quot;name&quot;:&quot;BKRMN ND IPME SLG99.9 KEPALA BATAS_Mahafiz Bin Md Halim.ppt&quot;,&quot;link&quot;:&quot;https://tm365-my.sharepoint.com/personal/badruznasrin_basri_tm_com_my/_layouts/15/Doc.aspx?sourcedoc=%7BA6F099B0-564A-4757-8C4F-EE0D5E2D61F3%7D&amp;file=BKRMN%20ND%20IPME%20SLG99.9%20KEPALA%20BATAS_Mahafiz%20Bin%20Md%20Halim.ppt&amp;action=edit&amp;mobileredirect=true&quot;,&quot;id&quot;:&quot;01KO5DXPVQTHYKMSSWK5DYYT7OBVPC2YPT&quot;,&quot;type&quot;:null,&quot;size&quot;:2325504,&quot;referenceId&quot;:&quot;01KO5DXPWKQISBU2NA6ZBLWOJA7SI6KARL&quot;,&quot;driveId&quot;:&quot;b!GENIO6DB3UWzdulNK6evrT-LvdyhA0VIokS4fxAfqZJ9NS0deS_ETJs3VRRJUVZM&quot;,&quot;status&quot;:1,&quot;uploadSessionUrl&quot;:null}]"/>
    <s v="Got Preference"/>
    <s v="ZATIKIMIA SDN BHD"/>
    <s v="Only competant NEC for NID/CSR installation"/>
    <n v="3400039436"/>
    <s v="n/a"/>
    <s v="n/a"/>
    <s v="n/a"/>
    <s v="n/a"/>
    <m/>
    <m/>
  </r>
  <r>
    <n v="1646"/>
    <s v="Hazrin Bin Mohammad"/>
    <s v="6.2 LOR Approved in Vprime"/>
    <d v="2023-10-03T00:00:00"/>
    <s v="3rd PO, QC Status Completed. No SLD. Queried to AND"/>
    <m/>
    <s v="Kedah/Perlis"/>
    <m/>
    <s v="NRP2203070"/>
    <m/>
    <s v="TMNA/221642"/>
    <m/>
    <s v="PAC2212427"/>
    <m/>
    <s v="KD/PL-PRL-0989-TP"/>
    <m/>
    <m/>
    <n v="0"/>
    <s v="LOR Issued"/>
    <e v="#REF!"/>
    <x v="0"/>
    <s v="CPPM-PR"/>
    <n v="807"/>
    <m/>
    <m/>
    <m/>
    <d v="2023-10-03T00:00:00"/>
    <s v="kanuar.nor@tm.com.my"/>
    <n v="42928"/>
    <n v="2889"/>
    <s v="Additional PO (SI/VO)"/>
    <s v="design change request by customer.."/>
    <s v="TMG"/>
    <x v="1"/>
    <s v="FOC JUNC KM - KMH SEAX_INTEL - INTEL KULIM HI TECH (IEPL) (SLG 99.0%)_x000a_"/>
    <e v="#N/A"/>
    <e v="#N/A"/>
    <m/>
    <d v="2023-08-31T00:00:00"/>
    <s v="KMH"/>
    <s v="Network Contractor"/>
    <m/>
    <m/>
    <m/>
    <n v="3400039143"/>
    <m/>
    <s v="[{&quot;name&quot;:&quot;2ND BOQ INTEL KULIM_Khairul Anuar Bin Mo.pdf&quot;,&quot;link&quot;:&quot;https://tm365-my.sharepoint.com/personal/badruznasrin_basri_tm_com_my/Documents/Apps/Microsoft%20Forms/Request%20New%20PR/Question%202/2ND%20BOQ%20INTEL%20KULIM_Khairul%20Anuar%20Bin%20Mo.pdf&quot;,&quot;id&quot;:&quot;01KO5DXPXQE3VD4RR2XNAY3NRCFBBNF2OQ&quot;,&quot;type&quot;:null,&quot;size&quot;:612369,&quot;referenceId&quot;:&quot;01KO5DXPXUPARRCS6LWRBYBWTUUM5DK5ER&quot;,&quot;driveId&quot;:&quot;b!GENIO6DB3UWzdulNK6evrT-LvdyhA0VIokS4fxAfqZJ9NS0deS_ETJs3VRRJUVZM&quot;,&quot;status&quot;:1,&quot;uploadSessionUrl&quot;:null}]"/>
    <m/>
    <m/>
    <m/>
    <m/>
    <m/>
    <m/>
    <m/>
    <m/>
    <m/>
    <m/>
    <m/>
    <m/>
    <m/>
    <m/>
  </r>
  <r>
    <n v="1647"/>
    <m/>
    <s v="6.2 LOR Approved in Vprime"/>
    <m/>
    <m/>
    <m/>
    <s v="Sarawak"/>
    <m/>
    <s v="SRR2301199"/>
    <m/>
    <s v="TMWA/230425"/>
    <m/>
    <s v="PAC2308181"/>
    <m/>
    <s v="KG/SB-SHO-0030-TP"/>
    <m/>
    <m/>
    <n v="0"/>
    <s v="LOR Issued"/>
    <e v="#REF!"/>
    <x v="0"/>
    <s v="CPPM-PR"/>
    <n v="808"/>
    <m/>
    <m/>
    <m/>
    <d v="2023-10-03T00:00:00"/>
    <s v="azmel.ayub@tm.com.my"/>
    <n v="171102"/>
    <n v="93389.18"/>
    <s v="First PO"/>
    <m/>
    <s v="Unifi"/>
    <x v="5"/>
    <s v="SRR FTTH MINI ODF 64 PORTSx10 PPN_C999_0001 &amp; SPUR 48C PPN_F51/52 FOR RESIDENSI PR1MA BINTAWA RIVERFRONT OFF JALAN DAYA - 640HP (SRR2301199)"/>
    <e v="#N/A"/>
    <e v="#N/A"/>
    <m/>
    <d v="2023-11-30T00:00:00"/>
    <s v="PPN"/>
    <s v="Network Contractor"/>
    <m/>
    <m/>
    <m/>
    <s v="SHOREFIELD COMMUNICATIONS SDN. BHD."/>
    <m/>
    <m/>
    <m/>
    <m/>
    <m/>
    <m/>
    <m/>
    <m/>
    <m/>
    <m/>
    <m/>
    <m/>
    <m/>
    <m/>
    <m/>
    <m/>
  </r>
  <r>
    <n v="1648"/>
    <s v="Ahmad Zaki Bin Harris"/>
    <s v="6.1 LOR Requested in Vprime"/>
    <m/>
    <s v="KD/PL-RAZ-0606-TP"/>
    <m/>
    <s v="Kedah/Perlis "/>
    <m/>
    <s v="RER2300161"/>
    <m/>
    <s v="RMNA/230014"/>
    <m/>
    <s v="PAC2312431"/>
    <m/>
    <s v="KD/PL-RAZ-0606-TP"/>
    <m/>
    <m/>
    <n v="0"/>
    <s v="Pending Approval"/>
    <e v="#REF!"/>
    <x v="0"/>
    <s v="CPPM-LOR"/>
    <n v="314"/>
    <m/>
    <m/>
    <m/>
    <d v="2023-10-03T00:00:00"/>
    <s v="azzim.saharin@tm.com.my"/>
    <m/>
    <m/>
    <m/>
    <m/>
    <s v="Internal GNT"/>
    <x v="13"/>
    <s v="RMK12 P/ALIH JKR FOC PKS C027 JLN KG SIREH -KG BELUKAR LUAS NAKA"/>
    <e v="#N/A"/>
    <e v="#N/A"/>
    <m/>
    <m/>
    <s v="PKS"/>
    <m/>
    <m/>
    <m/>
    <m/>
    <n v="3400038882"/>
    <s v="RAZTEL SDN. BHD."/>
    <m/>
    <m/>
    <s v="Muhammad 'Azzim Bin Mohamed Saharin"/>
    <s v="Nazarudin Bin Long"/>
    <s v="[{&quot;name&quot;:&quot;Rerouting Kg Belukar Luas-For Budget Approval_Muhammad Azzim Bin M 1.pptx&quot;,&quot;link&quot;:&quot;https://tm365-my.sharepoint.com/personal/badruznasrin_basri_tm_com_my/_layouts/15/Doc.aspx?sourcedoc=%7B590D3FBB-BB4A-4F78-B668-ACC83257D955%7D&amp;file=Rerouting%20Kg%20Belukar%20Luas-For%20Budget%20Approval_Muhammad%20Azzim%20Bin%20M%201.pptx&amp;action=edit&amp;mobileredirect=true&quot;,&quot;id&quot;:&quot;01KO5DXPV3H4GVSSV3PBH3M2FMZAZFPWKV&quot;,&quot;type&quot;:null,&quot;size&quot;:4029426,&quot;referenceId&quot;:&quot;01KO5DXPWKQISBU2NA6ZBLWOJA7SI6KARL&quot;,&quot;driveId&quot;:&quot;b!GENIO6DB3UWzdulNK6evrT-LvdyhA0VIokS4fxAfqZJ9NS0deS_ETJs3VRRJUVZM&quot;,&quot;status&quot;:1,&quot;uploadSessionUrl&quot;:null}]"/>
    <s v="Got Preference"/>
    <s v="RAZTEL SDN. BHD."/>
    <s v="Terdapat BAU &amp; Copper yang masih hidup.. Team RAZTEL mahir dengan copper cable"/>
    <n v="3400038882"/>
    <s v="PEARL NETWORK HOLDINGS SDN. BHD."/>
    <n v="3400039143"/>
    <s v="RAZTEL SDN. BHD."/>
    <n v="3400038882"/>
    <m/>
    <m/>
  </r>
  <r>
    <n v="1649"/>
    <s v="Nurul Huda binti Umran"/>
    <s v="8.3 Queried(other) Please fill in Remark"/>
    <m/>
    <s v="QC completed.LOR baru - KEL-CAK-0331-TP"/>
    <m/>
    <s v="KEL"/>
    <m/>
    <s v="SRR2201326"/>
    <m/>
    <s v="JMEA/226554"/>
    <m/>
    <m/>
    <m/>
    <s v="KEL-CAK(RR)-0232-TP. New LOR : KEL-CAK-0331-TP"/>
    <m/>
    <m/>
    <n v="0"/>
    <s v="Queried - Require More Information From NeC/AND"/>
    <e v="#REF!"/>
    <x v="0"/>
    <s v="CPPM-PR"/>
    <n v="809"/>
    <m/>
    <m/>
    <m/>
    <d v="2023-10-03T00:00:00"/>
    <s v="marzukie.mohamad@tm.com.my"/>
    <n v="10992"/>
    <n v="26028.73"/>
    <s v="Additional PO (SI/VO)"/>
    <s v="Additional work for pulling FOC 48c OH (1725m),Installation of poles (123nos),installation of manhole JRC7 (2nos)."/>
    <s v="Unifi"/>
    <x v="5"/>
    <s v="SRR FTTH KUK_C009A KG LEPAR DERDAP, KG MACHANG, KG PUPUH LIMBAT"/>
    <e v="#N/A"/>
    <e v="#N/A"/>
    <m/>
    <d v="2023-08-31T00:00:00"/>
    <s v="KUK"/>
    <s v="Network Contractor"/>
    <m/>
    <m/>
    <m/>
    <n v="3400038524"/>
    <m/>
    <s v="[{&quot;name&quot;:&quot;SI JMEA226554_Marzukie Bin Mohamad.pdf&quot;,&quot;link&quot;:&quot;https://tm365-my.sharepoint.com/personal/badruznasrin_basri_tm_com_my/Documents/Apps/Microsoft%20Forms/Request%20New%20PR/Question%202/SI%20JMEA226554_Marzukie%20Bin%20Mohamad.pdf&quot;,&quot;id&quot;:&quot;01KO5DXPRUWUNLCENYLVCK5BSXRKQQEMSQ&quot;,&quot;type&quot;:null,&quot;size&quot;:510385,&quot;referenceId&quot;:&quot;01KO5DXPXUPARRCS6LWRBYBWTUUM5DK5ER&quot;,&quot;driveId&quot;:&quot;b!GENIO6DB3UWzdulNK6evrT-LvdyhA0VIokS4fxAfqZJ9NS0deS_ETJs3VRRJUVZM&quot;,&quot;status&quot;:1,&quot;uploadSessionUrl&quot;:null}]"/>
    <m/>
    <m/>
    <m/>
    <m/>
    <m/>
    <m/>
    <m/>
    <m/>
    <m/>
    <m/>
    <m/>
    <m/>
    <m/>
    <m/>
  </r>
  <r>
    <n v="1650"/>
    <s v="Yuhaniz Binti Baidzawi"/>
    <s v="11.0 PO Issued"/>
    <d v="2023-10-10T00:00:00"/>
    <s v="PRK-OCK-0185"/>
    <s v="4902155984"/>
    <s v="PRK"/>
    <m/>
    <s v="NRP2302860"/>
    <m/>
    <s v="TMNA/232546"/>
    <m/>
    <s v="PAC2311117"/>
    <m/>
    <s v="PRK-OCK-0185"/>
    <m/>
    <m/>
    <n v="0"/>
    <s v="PO Issued"/>
    <e v="#REF!"/>
    <x v="0"/>
    <s v="CPPM-LOR"/>
    <n v="315"/>
    <m/>
    <m/>
    <m/>
    <d v="2023-10-03T00:00:00"/>
    <s v="mohdlutfi.mohdtahir@tm.com.my"/>
    <m/>
    <m/>
    <m/>
    <m/>
    <s v="TMone"/>
    <x v="1"/>
    <s v="NRP FTTH (ADD_BF) IP_C046 THE HOST HOTEL JLN TAHWIL AZHAR"/>
    <e v="#N/A"/>
    <e v="#N/A"/>
    <m/>
    <m/>
    <s v="IP"/>
    <m/>
    <m/>
    <m/>
    <m/>
    <n v="3400038901"/>
    <s v="OCK SETIA ENGINEERING SDN BHD"/>
    <m/>
    <m/>
    <s v="Mohamad Lutfi Bin Mohd Tahir"/>
    <s v="Dharma"/>
    <s v="[{&quot;name&quot;:&quot;The Host Hotel_Mohamad Lutfi Bin Mo.jpg&quot;,&quot;link&quot;:&quot;https://tm365-my.sharepoint.com/personal/badruznasrin_basri_tm_com_my/Documents/Apps/Microsoft%20Forms/CPPM%20LOR%20%20Request%20for%20LOR%20for%20existing%20project/Question/The%20Host%20Hotel_Mohamad%20Lutfi%20Bin%20Mo.jpg&quot;,&quot;id&quot;:&quot;01KO5DXPQ2BIFD6PYZCNG34PY7R5LME5C2&quot;,&quot;type&quot;:null,&quot;size&quot;:327515,&quot;referenceId&quot;:&quot;01KO5DXPWKQISBU2NA6ZBLWOJA7SI6KARL&quot;,&quot;driveId&quot;:&quot;b!GENIO6DB3UWzdulNK6evrT-LvdyhA0VIokS4fxAfqZJ9NS0deS_ETJs3VRRJUVZM&quot;,&quot;status&quot;:1,&quot;uploadSessionUrl&quot;:null}]"/>
    <s v="Got Preference"/>
    <s v="OCK SETIA ENGINEERING SDN BHD"/>
    <s v="Team local berada di Ipoh"/>
    <n v="3400038901"/>
    <s v="NA"/>
    <s v="NA"/>
    <s v="NA"/>
    <s v="NA"/>
    <m/>
    <m/>
  </r>
  <r>
    <n v="1651"/>
    <s v="Mohd Nasharulhisham Bin Mohd Nasir"/>
    <s v="10.0 Sent to CPA for PR Creation"/>
    <d v="2023-10-03T00:00:00"/>
    <s v="proceed PR"/>
    <m/>
    <s v="Selangor Timur"/>
    <m/>
    <s v="NRP2302674"/>
    <m/>
    <s v="TMCA/232038"/>
    <m/>
    <s v="PAC2311755"/>
    <m/>
    <s v="ST-RJF-0042-TP"/>
    <m/>
    <m/>
    <n v="0"/>
    <s v="PR Creation"/>
    <e v="#REF!"/>
    <x v="0"/>
    <s v="CPPM-PR"/>
    <n v="810"/>
    <s v="CPQ 567 TMONE"/>
    <s v="P1"/>
    <m/>
    <d v="2023-10-03T00:00:00"/>
    <s v="sazrilanwar@tm.com.my"/>
    <n v="9289"/>
    <n v="1545.92"/>
    <s v="Additional PO (SI/VO)"/>
    <s v="Change route to overhead due to duct damage."/>
    <s v="TMone"/>
    <x v="1"/>
    <s v="NRP FTTH ADD BBD_C009_DP0085 JABATAN AGAMA ISLAM-SEKOLAH RENDAH AGAMA TAMAN BUNGA RAYA (UNIFI)-BBD"/>
    <e v="#N/A"/>
    <e v="#N/A"/>
    <m/>
    <d v="2023-10-15T00:00:00"/>
    <s v="BBD"/>
    <s v="Network Contractor"/>
    <m/>
    <m/>
    <m/>
    <n v="3400038783"/>
    <m/>
    <s v="[{&quot;name&quot;:&quot;BOQ VO for VO BBD C009-signed_Sazril Anwar Bin Zul.pdf&quot;,&quot;link&quot;:&quot;https://tm365-my.sharepoint.com/personal/badruznasrin_basri_tm_com_my/Documents/Apps/Microsoft%20Forms/Request%20New%20PR/Question%202/BOQ%20VO%20for%20VO%20BBD%20C009-signed_Sazril%20Anwar%20Bin%20Zul.pdf&quot;,&quot;id&quot;:&quot;01KO5DXPS2FAFWPVLFVBDJWYYXROGSRURY&quot;,&quot;type&quot;:null,&quot;size&quot;:330570,&quot;referenceId&quot;:&quot;01KO5DXPXUPARRCS6LWRBYBWTUUM5DK5ER&quot;,&quot;driveId&quot;:&quot;b!GENIO6DB3UWzdulNK6evrT-LvdyhA0VIokS4fxAfqZJ9NS0deS_ETJs3VRRJUVZM&quot;,&quot;status&quot;:1,&quot;uploadSessionUrl&quot;:null}]"/>
    <m/>
    <m/>
    <m/>
    <m/>
    <m/>
    <m/>
    <m/>
    <m/>
    <m/>
    <m/>
    <m/>
    <m/>
    <m/>
    <m/>
  </r>
  <r>
    <n v="1652"/>
    <s v="Hazrin Bin Mohammad"/>
    <s v="6.2 LOR Approved in Vprime"/>
    <m/>
    <s v="2 LOR, both LOR QC completed, no BOQ. PO Issued 4-Oct-23"/>
    <m/>
    <s v="Kedah/Perlis"/>
    <m/>
    <s v="GOV2300130"/>
    <m/>
    <s v="TMNA/231146"/>
    <m/>
    <s v="PAC2304090"/>
    <m/>
    <m/>
    <m/>
    <m/>
    <n v="0"/>
    <s v="LOR Issued"/>
    <e v="#REF!"/>
    <x v="0"/>
    <s v="CPPM-PR"/>
    <n v="811"/>
    <m/>
    <m/>
    <m/>
    <d v="2023-10-03T00:00:00"/>
    <s v="amirb@tm.com.my"/>
    <n v="14669"/>
    <n v="1862.4"/>
    <s v="Additional PO (SI/VO)"/>
    <s v="TAMBAHAN KEPERLUAN INTER TIE - JUNCTION SIK ( BILIK ACCESS - BILIK JUNCTION"/>
    <s v="TMone"/>
    <x v="4"/>
    <s v="NID_FOC YN_F06 MYGOV*NET-KPKT (JBPM)-BALAI BOMBA DAN PENYELAMAT YAN(IPME SLG 99.7%) -YN_x000a_"/>
    <e v="#N/A"/>
    <e v="#N/A"/>
    <m/>
    <d v="2023-09-30T00:00:00"/>
    <s v="YN"/>
    <s v="Other Contract"/>
    <m/>
    <n v="3400040246"/>
    <m/>
    <m/>
    <m/>
    <s v="[{&quot;name&quot;:&quot;QUO 080 -En Syarafuddin SP_YN_Amir Bohtar B Othman.pdf&quot;,&quot;link&quot;:&quot;https://tm365-my.sharepoint.com/personal/badruznasrin_basri_tm_com_my/Documents/Apps/Microsoft%20Forms/Request%20New%20PR/Question%202/QUO%20080%20-En%20Syarafuddin%20SP_YN_Amir%20Bohtar%20B%20Othman.pdf&quot;,&quot;id&quot;:&quot;01KO5DXPTTVSX6OAECS5HYF6MJRXSQDLUU&quot;,&quot;type&quot;:null,&quot;size&quot;:55248,&quot;referenceId&quot;:&quot;01KO5DXPXUPARRCS6LWRBYBWTUUM5DK5ER&quot;,&quot;driveId&quot;:&quot;b!GENIO6DB3UWzdulNK6evrT-LvdyhA0VIokS4fxAfqZJ9NS0deS_ETJs3VRRJUVZM&quot;,&quot;status&quot;:1,&quot;uploadSessionUrl&quot;:null}][{&quot;name&quot;:&quot;QUO 080 -En Syarafuddin SP_YN_Amir Bohtar B Othman.pdf&quot;,&quot;link&quot;:&quot;https://tm365-my.sharepoint.com/personal/badruznasrin_basri_tm_com_my/Documents/Apps/Microsoft%20Forms/Request%20New%20PR/Question%203/QUO%20080%20-En%20Syarafuddin%20SP_YN_Amir%20Bohtar%20B%20Othman.pdf&quot;,&quot;id&quot;:&quot;01KO5DXPTWYPNSUNBIPZHII56MIUI7CQ26&quot;,&quot;type&quot;:null,&quot;size&quot;:55248,&quot;referenceId&quot;:&quot;01KO5DXPXGNA5SXMMJOFDI7X4DMR4B2UAT&quot;,&quot;driveId&quot;:&quot;b!GENIO6DB3UWzdulNK6evrT-LvdyhA0VIokS4fxAfqZJ9NS0deS_ETJs3VRRJUVZM&quot;,&quot;status&quot;:1,&quot;uploadSessionUrl&quot;:null}]"/>
    <m/>
    <m/>
    <m/>
    <m/>
    <m/>
    <m/>
    <m/>
    <m/>
    <m/>
    <m/>
    <m/>
    <m/>
    <m/>
    <m/>
  </r>
  <r>
    <n v="1653"/>
    <s v="Nurul Huda binti Umran"/>
    <s v="11.0 PO Issued"/>
    <d v="2023-10-03T00:00:00"/>
    <m/>
    <s v="4902155619"/>
    <s v="KEL"/>
    <m/>
    <s v="SRR2104522"/>
    <m/>
    <s v="SMEA/226689"/>
    <m/>
    <s v="PAC2213413"/>
    <m/>
    <s v="KEL-GET-0708-TP"/>
    <m/>
    <m/>
    <n v="0"/>
    <s v="PO Issued"/>
    <e v="#REF!"/>
    <x v="0"/>
    <s v="CPPM-PR"/>
    <n v="812"/>
    <m/>
    <m/>
    <m/>
    <d v="2023-10-03T00:00:00"/>
    <s v="nikmohdazran.nikmohdnajib@tm.com.my"/>
    <n v="3500"/>
    <n v="3593.51"/>
    <s v="Additional PO (SI/VO)"/>
    <s v="request for po si"/>
    <s v="Unifi"/>
    <x v="5"/>
    <s v="SRR FTTH ADD GMU_C505 KUARTERS HOSPITAL GUA MUSANG"/>
    <e v="#N/A"/>
    <e v="#N/A"/>
    <m/>
    <d v="2023-04-30T00:00:00"/>
    <s v="GMU"/>
    <s v="Network Contractor"/>
    <m/>
    <m/>
    <m/>
    <n v="3400038885"/>
    <m/>
    <s v="[{&quot;name&quot;:&quot;BQ SI  ESS SRR FTTH  ADD GMU_C051 KUATERS HOS_Nik Mohd Azran Bin N.xlsx&quot;,&quot;link&quot;:&quot;https://tm365-my.sharepoint.com/personal/badruznasrin_basri_tm_com_my/_layouts/15/Doc.aspx?sourcedoc=%7BACD37DCC-9FAE-4B85-88C6-96298554046D%7D&amp;file=BQ%20SI%20%20ESS%20SRR%20FTTH%20%20ADD%20GMU_C051%20KUATERS%20HOS_Nik%20Mohd%20Azran%20Bin%20N.xlsx&amp;action=default&amp;mobileredirect=true&quot;,&quot;id&quot;:&quot;01KO5DXPWMPXJ2ZLU7QVFYRRUWFGCVIBDN&quot;,&quot;type&quot;:null,&quot;size&quot;:289461,&quot;referenceId&quot;:&quot;01KO5DXPXUPARRCS6LWRBYBWTUUM5DK5ER&quot;,&quot;driveId&quot;:&quot;b!GENIO6DB3UWzdulNK6evrT-LvdyhA0VIokS4fxAfqZJ9NS0deS_ETJs3VRRJUVZM&quot;,&quot;status&quot;:1,&quot;uploadSessionUrl&quot;:null},{&quot;name&quot;:&quot;DRAFSI  ESS SRR FTTH  ADD GMU_C051 KUATERS HO_Nik Mohd Azran Bin N.pdf&quot;,&quot;link&quot;:&quot;https://tm365-my.sharepoint.com/personal/badruznasrin_basri_tm_com_my/Documents/Apps/Microsoft%20Forms/Request%20New%20PR/Question%202/DRAFSI%20%20ESS%20SRR%20FTTH%20%20ADD%20GMU_C051%20KUATERS%20HO_Nik%20Mohd%20Azran%20Bin%20N.pdf&quot;,&quot;id&quot;:&quot;01KO5DXPSJKBDCKX5NNNAJRUY4ARKMKH65&quot;,&quot;type&quot;:null,&quot;size&quot;:607455,&quot;referenceId&quot;:&quot;01KO5DXPXUPARRCS6LWRBYBWTUUM5DK5ER&quot;,&quot;driveId&quot;:&quot;b!GENIO6DB3UWzdulNK6evrT-LvdyhA0VIokS4fxAfqZJ9NS0deS_ETJs3VRRJUVZM&quot;,&quot;status&quot;:1,&quot;uploadSessionUrl&quot;:null},{&quot;name&quot;:&quot;FORM SI TP SRR FTTH  ADD GMU_C051 KUATERS HOS_Nik Mohd Azran Bin N.pdf&quot;,&quot;link&quot;:&quot;https://tm365-my.sharepoint.com/personal/badruznasrin_basri_tm_com_my/Documents/Apps/Microsoft%20Forms/Request%20New%20PR/Question%202/FORM%20SI%20TP%20SRR%20FTTH%20%20ADD%20GMU_C051%20KUATERS%20HOS_Nik%20Mohd%20Azran%20Bin%20N.pdf&quot;,&quot;id&quot;:&quot;01KO5DXPRRDCU2RKKXW5E2FDCPD2AYCVAT&quot;,&quot;type&quot;:null,&quot;size&quot;:428751,&quot;referenceId&quot;:&quot;01KO5DXPXUPARRCS6LWRBYBWTUUM5DK5ER&quot;,&quot;driveId&quot;:&quot;b!GENIO6DB3UWzdulNK6evrT-LvdyhA0VIokS4fxAfqZJ9NS0deS_ETJs3VRRJUVZM&quot;,&quot;status&quot;:1,&quot;uploadSessionUrl&quot;:null},{&quot;name&quot;:&quot;PLAN SI  ESS  SRR FTTH  ADD GMU_C051 KUATERS_Nik Mohd Azran Bin N.pdf&quot;,&quot;link&quot;:&quot;https://tm365-my.sharepoint.com/personal/badruznasrin_basri_tm_com_my/Documents/Apps/Microsoft%20Forms/Request%20New%20PR/Question%202/PLAN%20SI%20%20ESS%20%20SRR%20FTTH%20%20ADD%20GMU_C051%20KUATERS_Nik%20Mohd%20Azran%20Bin%20N.pdf&quot;,&quot;id&quot;:&quot;01KO5DXPSJWULDEXMUBBDJGMQIBYZCHTVX&quot;,&quot;type&quot;:null,&quot;size&quot;:442866,&quot;referenceId&quot;:&quot;01KO5DXPXUPARRCS6LWRBYBWTUUM5DK5ER&quot;,&quot;driveId&quot;:&quot;b!GENIO6DB3UWzdulNK6evrT-LvdyhA0VIokS4fxAfqZJ9NS0deS_ETJs3VRRJUVZM&quot;,&quot;status&quot;:1,&quot;uploadSessionUrl&quot;:null}]"/>
    <m/>
    <m/>
    <m/>
    <m/>
    <m/>
    <m/>
    <m/>
    <m/>
    <m/>
    <m/>
    <m/>
    <m/>
    <m/>
    <m/>
  </r>
  <r>
    <n v="1654"/>
    <s v="Mohd Syahmi Bin Chik"/>
    <s v="11.0 PO Issued"/>
    <m/>
    <s v="PO:4902153885"/>
    <m/>
    <s v="MSC"/>
    <m/>
    <s v="H5G2201213"/>
    <m/>
    <s v="TMCA/221414"/>
    <m/>
    <s v="PAC2206391"/>
    <m/>
    <s v="MSC-MAR-0011-TP"/>
    <m/>
    <m/>
    <n v="0"/>
    <s v="PO Issued"/>
    <e v="#REF!"/>
    <x v="0"/>
    <s v="CPPM-PR"/>
    <n v="813"/>
    <m/>
    <m/>
    <m/>
    <d v="2023-10-03T00:00:00"/>
    <s v="mnorhisham@tm.com.my"/>
    <n v="14891"/>
    <n v="5065.6899999999996"/>
    <s v="First PO"/>
    <m/>
    <s v="TMG"/>
    <x v="0"/>
    <s v="DNB H5G FOC KIN F41-F42 DBPET1012 JLNPUJ4-5TMNPCKJALIL"/>
    <e v="#N/A"/>
    <e v="#N/A"/>
    <m/>
    <d v="2023-10-20T00:00:00"/>
    <s v="KIN"/>
    <s v="Network Contractor"/>
    <m/>
    <m/>
    <m/>
    <s v="MARIATI HOLDINGS SDN. BHD."/>
    <m/>
    <m/>
    <m/>
    <m/>
    <m/>
    <m/>
    <m/>
    <m/>
    <m/>
    <m/>
    <m/>
    <m/>
    <m/>
    <m/>
    <m/>
    <m/>
  </r>
  <r>
    <n v="1655"/>
    <s v="Mohd Syahmi Bin Chik"/>
    <s v="11.0 PO Issued"/>
    <m/>
    <s v="PO:4902154201"/>
    <m/>
    <s v="Kuala Lumpur"/>
    <m/>
    <s v="NRP2303159"/>
    <m/>
    <s v="TMCA/232039"/>
    <m/>
    <s v="PAC2311800"/>
    <m/>
    <s v="KL-BUM-0417-TP"/>
    <m/>
    <m/>
    <n v="0"/>
    <s v="PO Issued"/>
    <e v="#REF!"/>
    <x v="0"/>
    <s v="CPPM-PR"/>
    <n v="814"/>
    <s v="CPQ 567 TMONE"/>
    <s v="P2"/>
    <m/>
    <d v="2023-10-03T00:00:00"/>
    <s v="effendi@tm.com.my"/>
    <n v="7320"/>
    <n v="1201"/>
    <s v="First PO"/>
    <m/>
    <s v="TMone"/>
    <x v="1"/>
    <s v="NRP PUSHTHRU CORE PEG F47 PETRONAS ICT SDN. BHD. - MENARA PRESTIGE (DOME) SLG 99.9"/>
    <e v="#N/A"/>
    <e v="#N/A"/>
    <m/>
    <d v="2023-10-30T00:00:00"/>
    <s v="PEG"/>
    <s v="Network Contractor"/>
    <m/>
    <m/>
    <m/>
    <n v="3400032727"/>
    <m/>
    <m/>
    <m/>
    <m/>
    <m/>
    <m/>
    <m/>
    <m/>
    <m/>
    <m/>
    <m/>
    <m/>
    <m/>
    <m/>
    <m/>
    <m/>
  </r>
  <r>
    <n v="1656"/>
    <s v="Suhanizar Bin Sekeri"/>
    <s v="12. Duplicate Request"/>
    <m/>
    <s v="Duplicate: List no 1504"/>
    <m/>
    <s v="Kedah/Perlis"/>
    <m/>
    <s v="RER2300096"/>
    <m/>
    <s v="RMNC/230014"/>
    <m/>
    <s v="PAC2312404"/>
    <m/>
    <s v="CNFD-EMP-0004-TP"/>
    <m/>
    <m/>
    <n v="0"/>
    <s v="PO Issued"/>
    <e v="#REF!"/>
    <x v="0"/>
    <s v="CPPM-PR"/>
    <n v="815"/>
    <m/>
    <m/>
    <m/>
    <d v="2023-10-03T00:00:00"/>
    <s v="izaidi@tm.com.my"/>
    <n v="66502"/>
    <n v="24977"/>
    <s v="First PO"/>
    <m/>
    <s v="GNT"/>
    <x v="13"/>
    <s v="RMK12 FOC K811 SIMPANG 3 NAGA LILIT"/>
    <e v="#N/A"/>
    <e v="#N/A"/>
    <m/>
    <d v="2023-10-30T00:00:00"/>
    <s v="PX"/>
    <s v="Network Contractor"/>
    <m/>
    <m/>
    <m/>
    <s v="EMPIRE PROSPECT SDN BHD"/>
    <m/>
    <m/>
    <m/>
    <m/>
    <m/>
    <m/>
    <m/>
    <m/>
    <m/>
    <m/>
    <m/>
    <m/>
    <m/>
    <m/>
    <m/>
    <m/>
  </r>
  <r>
    <n v="1657"/>
    <s v="Khairunnisa Bte Muhamad Noor"/>
    <s v="10.0 Sent to CPA for PR Creation"/>
    <m/>
    <m/>
    <m/>
    <s v="Sarawak"/>
    <m/>
    <s v="H5G2301050"/>
    <m/>
    <s v="TMWA/233173"/>
    <m/>
    <s v="PAC2311424"/>
    <m/>
    <m/>
    <m/>
    <m/>
    <n v="0"/>
    <s v="PR Creation"/>
    <e v="#REF!"/>
    <x v="0"/>
    <s v="CPPM-PR"/>
    <n v="816"/>
    <m/>
    <m/>
    <m/>
    <d v="2023-10-03T00:00:00"/>
    <s v="AUWANI.SUDIN@TM.COM.MY"/>
    <n v="17603"/>
    <n v="9856"/>
    <s v="Additional PO (SI/VO)"/>
    <s v="Change route due to the previous proposed pickup joint full. "/>
    <s v="TMG"/>
    <x v="0"/>
    <s v="5G DNB DQKWT1210 1 IUC/CSR &amp; SPUR JLNSBAIRPORT_SB"/>
    <e v="#N/A"/>
    <e v="#N/A"/>
    <m/>
    <d v="2023-10-10T00:00:00"/>
    <s v="SB"/>
    <s v="Network Contractor"/>
    <m/>
    <m/>
    <m/>
    <n v="3400039087"/>
    <m/>
    <s v="[{&quot;name&quot;:&quot;SI BOQ- 5G SPUR JLN SB AIRPORT-TMWA233173 - 0_Nurul Auwani Sudin.pdf&quot;,&quot;link&quot;:&quot;https://tm365-my.sharepoint.com/personal/badruznasrin_basri_tm_com_my/Documents/Apps/Microsoft%20Forms/Request%20New%20PR/Question%202/SI%20BOQ-%205G%20SPUR%20JLN%20SB%20AIRPORT-TMWA233173%20-%200_Nurul%20Auwani%20Sudin.pdf&quot;,&quot;id&quot;:&quot;01KO5DXPRLA2FVPQ5EUBBJP6A4O4LGGXLY&quot;,&quot;type&quot;:null,&quot;size&quot;:695523,&quot;referenceId&quot;:&quot;01KO5DXPXUPARRCS6LWRBYBWTUUM5DK5ER&quot;,&quot;driveId&quot;:&quot;b!GENIO6DB3UWzdulNK6evrT-LvdyhA0VIokS4fxAfqZJ9NS0deS_ETJs3VRRJUVZM&quot;,&quot;status&quot;:1,&quot;uploadSessionUrl&quot;:null},{&quot;name&quot;:&quot;SI Technical Proposal for TM Project template_Nurul Auwani Sudin.pptx&quot;,&quot;link&quot;:&quot;https://tm365-my.sharepoint.com/personal/badruznasrin_basri_tm_com_my/_layouts/15/Doc.aspx?sourcedoc=%7B26EA6584-3200-4AA2-AEF7-6DC31D490679%7D&amp;file=SI%20Technical%20Proposal%20for%20TM%20Project%20template_Nurul%20Auwani%20Sudin.pptx&amp;action=edit&amp;mobileredirect=true&quot;,&quot;id&quot;:&quot;01KO5DXPUEMXVCMABSUJFK553NYMOUSBTZ&quot;,&quot;type&quot;:null,&quot;size&quot;:1675415,&quot;referenceId&quot;:&quot;01KO5DXPXUPARRCS6LWRBYBWTUUM5DK5ER&quot;,&quot;driveId&quot;:&quot;b!GENIO6DB3UWzdulNK6evrT-LvdyhA0VIokS4fxAfqZJ9NS0deS_ETJs3VRRJUVZM&quot;,&quot;status&quot;:1,&quot;uploadSessionUrl&quot;:null}]"/>
    <m/>
    <m/>
    <m/>
    <m/>
    <m/>
    <m/>
    <m/>
    <m/>
    <m/>
    <m/>
    <m/>
    <m/>
    <m/>
    <m/>
  </r>
  <r>
    <n v="1658"/>
    <s v="Suhanizar Bin Sekeri"/>
    <s v="12. Duplicate Request"/>
    <m/>
    <s v="Duplicate: List no 1501"/>
    <m/>
    <s v="Kedah/Perlis"/>
    <m/>
    <s v="RER2300096"/>
    <m/>
    <s v="RMNC/230013"/>
    <m/>
    <s v="PAC2312404"/>
    <m/>
    <s v="CNFD-EMP-0003-TP"/>
    <m/>
    <m/>
    <n v="0"/>
    <s v="PO Issued"/>
    <e v="#REF!"/>
    <x v="0"/>
    <s v="CPPM-PR"/>
    <n v="817"/>
    <m/>
    <m/>
    <m/>
    <d v="2023-10-03T00:00:00"/>
    <s v="izaidi@tm.com.my"/>
    <n v="41146"/>
    <n v="24981"/>
    <s v="First PO"/>
    <m/>
    <s v="GNT"/>
    <x v="13"/>
    <s v="RMK12 CWS K811 SIMPANG 3 NAGA LILIT"/>
    <e v="#N/A"/>
    <e v="#N/A"/>
    <m/>
    <d v="2023-10-30T00:00:00"/>
    <s v="PX"/>
    <s v="Network Contractor"/>
    <m/>
    <m/>
    <m/>
    <n v="3400038544"/>
    <m/>
    <m/>
    <m/>
    <m/>
    <m/>
    <m/>
    <m/>
    <m/>
    <m/>
    <m/>
    <m/>
    <m/>
    <m/>
    <m/>
    <m/>
    <m/>
  </r>
  <r>
    <n v="1659"/>
    <s v="Mohd Nurazam Bin Mazlan"/>
    <s v="11.0 PO Issued"/>
    <m/>
    <n v="4902154174"/>
    <n v="4902154174"/>
    <s v="PJ"/>
    <m/>
    <s v="NRP2302929"/>
    <m/>
    <s v="TMCA/231788"/>
    <m/>
    <s v="PAC2311168"/>
    <m/>
    <s v="PJ-SOL-0299-TP"/>
    <m/>
    <m/>
    <n v="0"/>
    <s v="PO Issued"/>
    <e v="#REF!"/>
    <x v="0"/>
    <s v="CPPM-PR"/>
    <n v="818"/>
    <m/>
    <m/>
    <m/>
    <d v="2023-10-03T00:00:00"/>
    <s v="engkuintan@tm.com.my"/>
    <n v="12003"/>
    <n v="7000"/>
    <s v="First PO"/>
    <m/>
    <s v="TMone"/>
    <x v="1"/>
    <s v="TITAN NRP TDI_C032 ADD DP AXA AFFIN LIFE INSURANCE BHD-JALAN SS 21/35"/>
    <e v="#N/A"/>
    <e v="#N/A"/>
    <m/>
    <d v="2023-10-06T00:00:00"/>
    <s v="TDI"/>
    <s v="Network Contractor"/>
    <m/>
    <m/>
    <m/>
    <n v="3400039039"/>
    <m/>
    <m/>
    <m/>
    <m/>
    <m/>
    <m/>
    <m/>
    <m/>
    <m/>
    <m/>
    <m/>
    <m/>
    <m/>
    <m/>
    <m/>
    <n v="1003678001"/>
  </r>
  <r>
    <n v="1660"/>
    <s v="Ilman Afif Bin Zulkifli"/>
    <s v="10.0 Sent to CPA for PR Creation"/>
    <m/>
    <m/>
    <m/>
    <s v="Sarawak"/>
    <m/>
    <s v="NRP2303085"/>
    <m/>
    <s v="TMWA/230564"/>
    <m/>
    <s v="PAC2311659"/>
    <m/>
    <s v="KG/SB-FAL-0280-TP"/>
    <m/>
    <m/>
    <n v="0"/>
    <s v="PR Creation"/>
    <e v="#REF!"/>
    <x v="0"/>
    <s v="CPPM-PR"/>
    <n v="819"/>
    <m/>
    <m/>
    <m/>
    <d v="2023-10-03T00:00:00"/>
    <s v="alixgeoffrey@tm.com.my"/>
    <n v="7073"/>
    <n v="1118.08"/>
    <s v="Additional PO (SI/VO)"/>
    <s v="need to plant 1 poles due existing pole at customer land and need to plant pole to avoid customer complaint."/>
    <s v="TMone"/>
    <x v="8"/>
    <s v="SDEC FOC SRN_F051 12C FOR SARAWAK DIGITAL ECONOMY BERHAD-KG ENSEBANG JAYA (MEP2P LEG B)- SRN"/>
    <e v="#N/A"/>
    <e v="#N/A"/>
    <m/>
    <d v="2023-10-22T00:00:00"/>
    <s v="SRN"/>
    <s v="Network Contractor"/>
    <m/>
    <m/>
    <m/>
    <n v="34000039021"/>
    <m/>
    <s v="[{&quot;name&quot;:&quot;TBOQ LETTER TMWA230564 - SI_Alixgeoffrey Anak On.pdf&quot;,&quot;link&quot;:&quot;https://tm365-my.sharepoint.com/personal/badruznasrin_basri_tm_com_my/Documents/Apps/Microsoft%20Forms/Request%20New%20PR/Question%202/TBOQ%20LETTER%20TMWA230564%20-%20SI_Alixgeoffrey%20Anak%20On.pdf&quot;,&quot;id&quot;:&quot;01KO5DXPQ6JTPPKH2P5RAKEFN3UP6J5I42&quot;,&quot;type&quot;:null,&quot;size&quot;:831246,&quot;referenceId&quot;:&quot;01KO5DXPXUPARRCS6LWRBYBWTUUM5DK5ER&quot;,&quot;driveId&quot;:&quot;b!GENIO6DB3UWzdulNK6evrT-LvdyhA0VIokS4fxAfqZJ9NS0deS_ETJs3VRRJUVZM&quot;,&quot;status&quot;:1,&quot;uploadSessionUrl&quot;:null}]"/>
    <m/>
    <m/>
    <m/>
    <m/>
    <m/>
    <m/>
    <m/>
    <m/>
    <m/>
    <m/>
    <m/>
    <m/>
    <m/>
    <m/>
  </r>
  <r>
    <n v="1661"/>
    <s v="Nurul Huda binti Umran"/>
    <s v="10.0 Sent to CPA for PR Creation"/>
    <d v="2023-10-09T00:00:00"/>
    <s v="to req new LOR. QC Comp. 10/10 SENT TO CPA"/>
    <m/>
    <s v="KEL"/>
    <m/>
    <s v="SRR2104442"/>
    <m/>
    <s v="JMEA/226568"/>
    <m/>
    <m/>
    <m/>
    <s v="KEL-CAK-0261-TP, KEL-CAK-0332"/>
    <m/>
    <m/>
    <n v="0"/>
    <s v="PR Creation"/>
    <e v="#REF!"/>
    <x v="0"/>
    <s v="CPPM-PR"/>
    <n v="820"/>
    <m/>
    <m/>
    <m/>
    <d v="2023-10-03T00:00:00"/>
    <s v="marzukie.mohamad@tm.com.my"/>
    <n v="19504"/>
    <n v="3445.2"/>
    <s v="Additional PO (SI/VO)"/>
    <s v="Additional work occured during implementation"/>
    <s v="Unifi"/>
    <x v="5"/>
    <s v="SRR FTTH NEW KUK_C030A KUBANG KERANJI, KG PARIT?? PASIR TUMBOH"/>
    <e v="#N/A"/>
    <e v="#N/A"/>
    <m/>
    <d v="2023-08-31T00:00:00"/>
    <s v="KUK"/>
    <s v="Network Contractor"/>
    <m/>
    <m/>
    <m/>
    <n v="3400038524"/>
    <m/>
    <s v="[{&quot;name&quot;:&quot;JMEA226568 Form SI_Marzukie Bin Mohamad.pdf&quot;,&quot;link&quot;:&quot;https://tm365-my.sharepoint.com/personal/badruznasrin_basri_tm_com_my/Documents/Apps/Microsoft%20Forms/Request%20New%20PR/Question%202/JMEA226568%20Form%20SI_Marzukie%20Bin%20Mohamad.pdf&quot;,&quot;id&quot;:&quot;01KO5DXPXWYBM6C74S4FCKA4ZGIHR5P3BQ&quot;,&quot;type&quot;:null,&quot;size&quot;:426163,&quot;referenceId&quot;:&quot;01KO5DXPXUPARRCS6LWRBYBWTUUM5DK5ER&quot;,&quot;driveId&quot;:&quot;b!GENIO6DB3UWzdulNK6evrT-LvdyhA0VIokS4fxAfqZJ9NS0deS_ETJs3VRRJUVZM&quot;,&quot;status&quot;:1,&quot;uploadSessionUrl&quot;:null}]"/>
    <m/>
    <m/>
    <m/>
    <m/>
    <m/>
    <m/>
    <m/>
    <m/>
    <m/>
    <m/>
    <m/>
    <m/>
    <m/>
    <m/>
  </r>
  <r>
    <n v="1662"/>
    <m/>
    <s v="12. Duplicate Request"/>
    <m/>
    <s v="Duplicate Line 1384"/>
    <m/>
    <s v="TRG"/>
    <m/>
    <s v="H5G2301370"/>
    <m/>
    <s v="TMEA/238904"/>
    <m/>
    <s v="PAC2312474"/>
    <m/>
    <m/>
    <m/>
    <m/>
    <n v="0"/>
    <s v="PO Issued"/>
    <e v="#REF!"/>
    <x v="0"/>
    <s v="CPPM-LOR"/>
    <n v="316"/>
    <m/>
    <m/>
    <m/>
    <d v="2023-10-03T00:00:00"/>
    <s v="sarahm@tm.com.my"/>
    <m/>
    <m/>
    <m/>
    <m/>
    <s v="TMG"/>
    <x v="0"/>
    <s v="NRPDNB_HORIZON 5G_DTKMM0156 _JLNPANTAIKIJAL_TLG"/>
    <e v="#N/A"/>
    <e v="#N/A"/>
    <m/>
    <m/>
    <s v="TLG"/>
    <m/>
    <m/>
    <m/>
    <m/>
    <n v="3400038604"/>
    <s v="KARBINACOMM SDN. BHD."/>
    <m/>
    <m/>
    <s v="Ts. Muhammad Izzat Emir Bin Rameley"/>
    <s v="Wan Mohd Rushdan Bin Mohd Rashid"/>
    <s v="[{&quot;name&quot;:&quot;JLN PANTAI KIJAL_Siti Sarah Binti Mam.pptx&quot;,&quot;link&quot;:&quot;https://tm365-my.sharepoint.com/personal/badruznasrin_basri_tm_com_my/_layouts/15/Doc.aspx?sourcedoc=%7BC4099E33-569A-4958-9BF2-2ACEF19CA8C5%7D&amp;file=JLN%20PANTAI%20KIJAL_Siti%20Sarah%20Binti%20Mam.pptx&amp;action=edit&amp;mobileredirect=true&quot;,&quot;id&quot;:&quot;01KO5DXPRTTYE4JGSWLBEZX4RKZ3YZZKGF&quot;,&quot;type&quot;:null,&quot;size&quot;:287400,&quot;referenceId&quot;:&quot;01KO5DXPWKQISBU2NA6ZBLWOJA7SI6KARL&quot;,&quot;driveId&quot;:&quot;b!GENIO6DB3UWzdulNK6evrT-LvdyhA0VIokS4fxAfqZJ9NS0deS_ETJs3VRRJUVZM&quot;,&quot;status&quot;:1,&quot;uploadSessionUrl&quot;:null}]"/>
    <s v="Got Preference"/>
    <s v="KARBINACOMM SDN. BHD."/>
    <s v="This contractor already well-versed for that area"/>
    <n v="3400038604"/>
    <s v="nil"/>
    <s v="nil"/>
    <s v="nil"/>
    <s v="nil"/>
    <m/>
    <m/>
  </r>
  <r>
    <n v="1663"/>
    <s v="Nurul Ridhwan Bin Sulaiman"/>
    <s v="11.0 PO Issued"/>
    <d v="2023-10-04T00:00:00"/>
    <s v="4902154175 (5/10/23) 4/10 Proceed PR 2/10 New LOR Issued 1/10 Delete PO (SOW) 25/9 PO Issued (Line 971)"/>
    <s v="4902154175"/>
    <s v="TRG"/>
    <m/>
    <s v="NRC2300142"/>
    <m/>
    <s v="TMEA/233273"/>
    <m/>
    <s v="PAC2311503"/>
    <m/>
    <s v="TRG-WUH-0101-TP"/>
    <m/>
    <m/>
    <n v="0"/>
    <s v="PO Issued"/>
    <e v="#REF!"/>
    <x v="0"/>
    <s v="CPPM-PR"/>
    <n v="821"/>
    <s v="CPQ 567 TMONE"/>
    <s v="P1"/>
    <m/>
    <d v="2023-10-03T00:00:00"/>
    <s v="dasuki.ramli@tm.com.my"/>
    <n v="14765"/>
    <n v="13623.46"/>
    <s v="First PO"/>
    <m/>
    <s v="TMone"/>
    <x v="1"/>
    <s v="NRP CP TMONE UNIFI (ADD) FTTH PHN_C002 IKHASAS LAND SDN BHD-MARRIOT PULAU PERHENTIAN (MLS)-KRA"/>
    <e v="#N/A"/>
    <e v="#N/A"/>
    <m/>
    <d v="2023-10-10T00:00:00"/>
    <s v="PHN"/>
    <s v="Network Contractor"/>
    <m/>
    <m/>
    <m/>
    <n v="3400038958"/>
    <m/>
    <m/>
    <m/>
    <m/>
    <m/>
    <m/>
    <m/>
    <m/>
    <m/>
    <m/>
    <m/>
    <m/>
    <m/>
    <m/>
    <m/>
    <m/>
  </r>
  <r>
    <n v="1664"/>
    <s v="Yuhaniz Binti Baidzawi"/>
    <s v="11.0 PO Issued"/>
    <d v="2023-10-04T00:00:00"/>
    <m/>
    <s v="4902153880"/>
    <s v="PRK"/>
    <m/>
    <s v="NRP2302667"/>
    <m/>
    <s v="TMNA/232468"/>
    <m/>
    <s v="PAC2311147"/>
    <m/>
    <s v="PRK-KBR-0073-TP"/>
    <m/>
    <m/>
    <n v="0"/>
    <s v="PO Issued"/>
    <e v="#REF!"/>
    <x v="0"/>
    <s v="CPPM-PR"/>
    <n v="823"/>
    <m/>
    <m/>
    <m/>
    <d v="2023-10-03T00:00:00"/>
    <s v="khairuliman.jamaludin@tm.com.my"/>
    <n v="20712"/>
    <n v="10415"/>
    <s v="First PO"/>
    <m/>
    <s v="TMone"/>
    <x v="1"/>
    <s v="PHG HOTEL SDN BHD-THE ZENITH HOTEL TANAH RATA (DOME)-CH"/>
    <e v="#N/A"/>
    <e v="#N/A"/>
    <m/>
    <d v="2023-10-15T00:00:00"/>
    <s v="CH"/>
    <s v="Network Contractor"/>
    <m/>
    <m/>
    <m/>
    <n v="3400038660"/>
    <m/>
    <m/>
    <m/>
    <m/>
    <m/>
    <m/>
    <m/>
    <m/>
    <m/>
    <m/>
    <m/>
    <m/>
    <m/>
    <m/>
    <m/>
    <m/>
  </r>
  <r>
    <n v="1665"/>
    <s v="Hazrin Bin Mohammad"/>
    <s v="6.3 Queried LOR"/>
    <m/>
    <s v="Incident RWO. LOR Manual to be create by AND"/>
    <m/>
    <s v="Kedah/Perlis "/>
    <m/>
    <s v="RER2300176"/>
    <m/>
    <s v="P3K092301093"/>
    <m/>
    <s v="PAC2312657"/>
    <m/>
    <m/>
    <m/>
    <m/>
    <n v="0"/>
    <s v="Queried - Require More Information From AND"/>
    <e v="#REF!"/>
    <x v="0"/>
    <s v="CPPM-LOR"/>
    <n v="317"/>
    <m/>
    <m/>
    <m/>
    <d v="2023-10-03T00:00:00"/>
    <s v="iqbal.nizam@tm.com.my"/>
    <m/>
    <m/>
    <m/>
    <m/>
    <s v="Internal GNT"/>
    <x v="9"/>
    <s v="RWOR_CADANGAN PEMBANGUNAN PERUMAHAN &quot;GUARDED NEIGHBOURHOOD&quot;BAGI PROGRAM PERUMAHAN RAKYAT 1 MALAYSIA (PRIMA) DI ATAS LOT 1722, MUKIM JUNJONG, KEDAH (ISAGA UTARA SDN BHD)"/>
    <e v="#N/A"/>
    <e v="#N/A"/>
    <m/>
    <m/>
    <s v="JJG"/>
    <m/>
    <m/>
    <m/>
    <m/>
    <m/>
    <m/>
    <m/>
    <m/>
    <s v="MUHAMMAD IQBAL BIN MOHD NIZAM"/>
    <s v="MUHAMMAD FAIZAL BIN MOHD NOOR"/>
    <s v="[{&quot;name&quot;:&quot;RECOVER TIANG_Muhammad Iqbal Bin M.xlsx&quot;,&quot;link&quot;:&quot;https://tm365-my.sharepoint.com/personal/badruznasrin_basri_tm_com_my/_layouts/15/Doc.aspx?sourcedoc=%7BC48BC672-E663-4F46-9996-634C8B568684%7D&amp;file=RECOVER%20TIANG_Muhammad%20Iqbal%20Bin%20M.xlsx&amp;action=default&amp;mobileredirect=true&quot;,&quot;id&quot;:&quot;01KO5DXPTSY2F4IY7GIZHZTFTDJSFVNBUE&quot;,&quot;type&quot;:null,&quot;size&quot;:591243,&quot;referenceId&quot;:&quot;01KO5DXPWKQISBU2NA6ZBLWOJA7SI6KARL&quot;,&quot;driveId&quot;:&quot;b!GENIO6DB3UWzdulNK6evrT-LvdyhA0VIokS4fxAfqZJ9NS0deS_ETJs3VRRJUVZM&quot;,&quot;status&quot;:1,&quot;uploadSessionUrl&quot;:null}]"/>
    <s v="No Preference"/>
    <m/>
    <m/>
    <m/>
    <m/>
    <m/>
    <m/>
    <m/>
    <m/>
    <m/>
  </r>
  <r>
    <n v="1666"/>
    <s v="Muhammad Hafizzuddin Bin Mohd Noor"/>
    <s v="6.1 LOR Requested in Vprime"/>
    <m/>
    <m/>
    <m/>
    <s v="Johor Selatan"/>
    <m/>
    <s v="NRP2302996"/>
    <m/>
    <s v="TMSA/233196"/>
    <m/>
    <s v="PAC2311471"/>
    <m/>
    <s v="JS-CAD-0174-TP"/>
    <m/>
    <m/>
    <n v="0"/>
    <s v="Pending Approval"/>
    <e v="#REF!"/>
    <x v="0"/>
    <s v="CPPM-LOR"/>
    <n v="318"/>
    <m/>
    <m/>
    <m/>
    <d v="2023-10-03T00:00:00"/>
    <s v="azmel.othman@tm.com.my"/>
    <m/>
    <m/>
    <m/>
    <m/>
    <s v="Unifi"/>
    <x v="1"/>
    <s v="FOC &amp; NID SLA 99.0% PGD ASIAFLEX PRODUCTS SDN BHD-KAW PERINDUSTRIAN TG LANGSAT(MLS OVER IPME)-PLO 97 , TECHNIP ASIAFLEX,JALAN TEGAR,KAWASAN PERINDUSTRIAN TG LANGSAT,81700, PASIR GUDANG,JOHOR_x000a_"/>
    <e v="#N/A"/>
    <e v="#N/A"/>
    <m/>
    <m/>
    <s v="PGD"/>
    <m/>
    <m/>
    <m/>
    <m/>
    <m/>
    <m/>
    <m/>
    <m/>
    <s v="Mohd Hairee Bin Hashim"/>
    <s v="Muhamad Afiq Bin Hidir"/>
    <s v="[{&quot;name&quot;:&quot;TMSA233196_Azmel Bin Othman.PNG&quot;,&quot;link&quot;:&quot;https://tm365-my.sharepoint.com/personal/badruznasrin_basri_tm_com_my/Documents/Apps/Microsoft%20Forms/CPPM%20LOR%20%20Request%20for%20LOR%20for%20existing%20project/Question/TMSA233196_Azmel%20Bin%20Othman.PNG&quot;,&quot;id&quot;:&quot;01KO5DXPQ7YDOSLSRL4FD3NJQEG5PIZ6HH&quot;,&quot;type&quot;:null,&quot;size&quot;:147971,&quot;referenceId&quot;:&quot;01KO5DXPWKQISBU2NA6ZBLWOJA7SI6KARL&quot;,&quot;driveId&quot;:&quot;b!GENIO6DB3UWzdulNK6evrT-LvdyhA0VIokS4fxAfqZJ9NS0deS_ETJs3VRRJUVZM&quot;,&quot;status&quot;:1,&quot;uploadSessionUrl&quot;:null}]"/>
    <s v="No Preference"/>
    <m/>
    <m/>
    <m/>
    <m/>
    <m/>
    <m/>
    <m/>
    <m/>
    <m/>
  </r>
  <r>
    <n v="1667"/>
    <s v="Suhanizar Bin Sekeri"/>
    <s v="12. Duplicate Request"/>
    <m/>
    <s v="Duplicate: List No. 998"/>
    <m/>
    <s v="Kedah/Perlis"/>
    <m/>
    <s v="QUA2300041"/>
    <m/>
    <s v="TMNC/230051"/>
    <m/>
    <s v="PAC2307847"/>
    <m/>
    <s v="KD/PL-EMP-0093-TP"/>
    <m/>
    <m/>
    <n v="0"/>
    <s v="PO Issued"/>
    <e v="#REF!"/>
    <x v="0"/>
    <s v="CPPM-PR"/>
    <n v="824"/>
    <m/>
    <m/>
    <m/>
    <d v="2023-10-03T00:00:00"/>
    <s v="izaidi@tm.com.my"/>
    <n v="47266"/>
    <n v="41061"/>
    <s v="First PO"/>
    <m/>
    <s v="GNT"/>
    <x v="9"/>
    <s v="RER 2W HDD AT JMBTN SG SELUANG PX"/>
    <e v="#N/A"/>
    <e v="#N/A"/>
    <m/>
    <d v="2023-10-30T00:00:00"/>
    <s v="PX"/>
    <s v="Network Contractor"/>
    <m/>
    <m/>
    <m/>
    <n v="3400038544"/>
    <m/>
    <m/>
    <m/>
    <m/>
    <m/>
    <m/>
    <m/>
    <m/>
    <m/>
    <m/>
    <m/>
    <m/>
    <m/>
    <m/>
    <m/>
    <m/>
  </r>
  <r>
    <n v="1668"/>
    <s v="Muhammad Hafizzuddin Bin Mohd Noor"/>
    <s v="6.1 LOR Requested in Vprime"/>
    <m/>
    <m/>
    <m/>
    <s v="Johor Selatan"/>
    <m/>
    <s v="NRP2302909"/>
    <m/>
    <s v="TMSA/233180"/>
    <m/>
    <s v="PAC2311131"/>
    <m/>
    <s v="JS-ANE-0226-TP"/>
    <m/>
    <m/>
    <n v="0"/>
    <s v="Pending Approval"/>
    <e v="#REF!"/>
    <x v="0"/>
    <s v="CPPM-LOR"/>
    <n v="319"/>
    <m/>
    <m/>
    <m/>
    <d v="2023-10-03T00:00:00"/>
    <s v="azmel.othman@tm.com.my"/>
    <m/>
    <m/>
    <m/>
    <m/>
    <s v="TMone"/>
    <x v="1"/>
    <s v="FOC &amp; NID SLA 99.0% TI SICK SDN BHD - JALAN INDAH GEMILANG TAMAN PERINDUSTRIAN GEMILANG (MLS IPME) 16, SICK INDUSTRIES,JALAN INDAH GEMILANG 5,TAMAN PERINDUSTRIAN GEMILANG,81800, ULU TIRAM,JOHOR_x000a_"/>
    <e v="#N/A"/>
    <e v="#N/A"/>
    <m/>
    <m/>
    <s v="TI"/>
    <m/>
    <m/>
    <m/>
    <m/>
    <m/>
    <m/>
    <m/>
    <m/>
    <s v="Muhamad Aizuddin Bin Aziz"/>
    <s v="Mohd Azhar Bin Ab Rahman"/>
    <s v="[{&quot;name&quot;:&quot;TMSA233180_Azmel Bin Othman.PNG&quot;,&quot;link&quot;:&quot;https://tm365-my.sharepoint.com/personal/badruznasrin_basri_tm_com_my/Documents/Apps/Microsoft%20Forms/CPPM%20LOR%20%20Request%20for%20LOR%20for%20existing%20project/Question/TMSA233180_Azmel%20Bin%20Othman.PNG&quot;,&quot;id&quot;:&quot;01KO5DXPTYWVO4M3YGHNCYTSPNTFUU3XGW&quot;,&quot;type&quot;:null,&quot;size&quot;:285235,&quot;referenceId&quot;:&quot;01KO5DXPWKQISBU2NA6ZBLWOJA7SI6KARL&quot;,&quot;driveId&quot;:&quot;b!GENIO6DB3UWzdulNK6evrT-LvdyhA0VIokS4fxAfqZJ9NS0deS_ETJs3VRRJUVZM&quot;,&quot;status&quot;:1,&quot;uploadSessionUrl&quot;:null}]"/>
    <s v="No Preference"/>
    <m/>
    <m/>
    <m/>
    <m/>
    <m/>
    <m/>
    <m/>
    <m/>
    <m/>
  </r>
  <r>
    <n v="1669"/>
    <s v="Mahmud Bin Zakaria"/>
    <s v="10.1 PR Created"/>
    <m/>
    <s v="SENT TO CPA 10102023"/>
    <m/>
    <s v="JOHOR UTARA"/>
    <m/>
    <s v="NRP2301162"/>
    <m/>
    <s v="TMSA/232261"/>
    <m/>
    <s v="PAC2312317"/>
    <m/>
    <s v="JU-KZK-0685-TP"/>
    <m/>
    <m/>
    <n v="0"/>
    <s v="Pending PR Release"/>
    <e v="#REF!"/>
    <x v="0"/>
    <s v="CPPM-LOR"/>
    <n v="320"/>
    <m/>
    <m/>
    <m/>
    <d v="2023-10-03T00:00:00"/>
    <s v="mmustafa@tm.com.my"/>
    <m/>
    <m/>
    <m/>
    <m/>
    <s v="TMG"/>
    <x v="18"/>
    <s v="_x000a_NRP NID DAN FOC EU FXX DIGI - KG PENGABONG (NGBH) - EU_x000a_"/>
    <e v="#N/A"/>
    <e v="#N/A"/>
    <m/>
    <m/>
    <s v="EU"/>
    <m/>
    <m/>
    <m/>
    <m/>
    <n v="3400039025"/>
    <s v="1003219 | KAZAKON SDN. BHD"/>
    <m/>
    <m/>
    <s v="MOHD SHAHRULNIZAM BIN NOORDIN "/>
    <s v="Mohd Khairul Hafez Bin Abdul Gaffar"/>
    <s v="[{&quot;name&quot;:&quot;[DiGi] AGG KG PENGABONG_Mustafa Kamal Bin Mi.pptx&quot;,&quot;link&quot;:&quot;https://tm365-my.sharepoint.com/personal/badruznasrin_basri_tm_com_my/_layouts/15/Doc.aspx?sourcedoc=%7B3C81247B-89B8-4685-B6AB-DF607861DF4F%7D&amp;file=[DiGi]%20AGG%20KG%20PENGABONG_Mustafa%20Kamal%20Bin%20Mi.pptx&amp;action=edit&amp;mobileredirect=true&quot;,&quot;id&quot;:&quot;01KO5DXPT3ESATZOEJQVDLNK67MB4GDX2P&quot;,&quot;type&quot;:null,&quot;size&quot;:1314481,&quot;referenceId&quot;:&quot;01KO5DXPWKQISBU2NA6ZBLWOJA7SI6KARL&quot;,&quot;driveId&quot;:&quot;b!GENIO6DB3UWzdulNK6evrT-LvdyhA0VIokS4fxAfqZJ9NS0deS_ETJs3VRRJUVZM&quot;,&quot;status&quot;:1,&quot;uploadSessionUrl&quot;:null}]"/>
    <s v="Got Preference"/>
    <s v="1003219 | KAZAKON SDN. BHD"/>
    <s v="FENCING AREA - ONLY KAZAKON WILLING TO GO TO MERSING DISTRICT DUE TO LOCATION FACTOR"/>
    <n v="3400039025"/>
    <s v="1110380 | EQUITY COMMUNICATION SDN. BHD."/>
    <n v="3400038405"/>
    <s v="1012472 | AL QANAAH RESOURCES SDN. BHD."/>
    <n v="3400038498"/>
    <m/>
    <m/>
  </r>
  <r>
    <n v="1670"/>
    <s v="Mohd Azrul Nizam Bin Aziz"/>
    <s v="11.0 PO Issued"/>
    <m/>
    <m/>
    <n v="4902153931"/>
    <s v="Kedah/Perlis"/>
    <m/>
    <s v="RER2300196"/>
    <m/>
    <s v="RMNA/230017"/>
    <m/>
    <s v="PAC2312433"/>
    <m/>
    <s v="KD/PL-HTU-0313-TP"/>
    <m/>
    <m/>
    <n v="0"/>
    <s v="PO Issued"/>
    <e v="#REF!"/>
    <x v="0"/>
    <s v="CPPM-PR"/>
    <n v="825"/>
    <m/>
    <m/>
    <m/>
    <d v="2023-10-03T00:00:00"/>
    <s v="azzim.saharin@tm.com.my"/>
    <n v="16967"/>
    <n v="8073.78"/>
    <s v="First PO"/>
    <m/>
    <s v="GNT"/>
    <x v="13"/>
    <s v="RMK12 P/ALIH JKR FOC SAP C007 LOT 4515 JLN TMN DESA KAMELA SIMPANG EMPAT"/>
    <e v="#N/A"/>
    <e v="#N/A"/>
    <m/>
    <d v="2023-10-12T00:00:00"/>
    <s v="SAP"/>
    <s v="Network Contractor"/>
    <m/>
    <m/>
    <m/>
    <n v="3400039107"/>
    <m/>
    <m/>
    <m/>
    <m/>
    <m/>
    <m/>
    <m/>
    <m/>
    <m/>
    <m/>
    <m/>
    <m/>
    <m/>
    <m/>
    <m/>
    <m/>
  </r>
  <r>
    <n v="1671"/>
    <s v="Mahmud Bin Zakaria"/>
    <s v="10.0 Sent to CPA for PR Creation"/>
    <m/>
    <s v="submit to cpa"/>
    <m/>
    <s v="JOHOR UTARA"/>
    <m/>
    <s v="GOV2305210"/>
    <m/>
    <s v="TMSA/233277"/>
    <m/>
    <s v="PAC2312085"/>
    <m/>
    <s v="JU-TPT-0186-TP"/>
    <m/>
    <m/>
    <n v="0"/>
    <s v="PR Creation"/>
    <e v="#REF!"/>
    <x v="0"/>
    <s v="CPPM-LOR"/>
    <n v="321"/>
    <m/>
    <m/>
    <m/>
    <d v="2023-10-03T00:00:00"/>
    <s v="mmustafa@tm.com.my"/>
    <m/>
    <m/>
    <m/>
    <m/>
    <s v="TMone"/>
    <x v="4"/>
    <s v="MYGOV*NET-KDN (JPN)-JABATAN PENDAFTARAN NEGARA (JPN) DAERAH KECIL LABIS(IPME)-LB_x000a_"/>
    <e v="#N/A"/>
    <e v="#N/A"/>
    <m/>
    <m/>
    <s v="LB"/>
    <m/>
    <m/>
    <m/>
    <m/>
    <n v="3400038826"/>
    <s v="1101769 | TUMPAT SOLUTIONS SDN. BHD."/>
    <m/>
    <m/>
    <s v="MOHD SHAHRULNIZAM BIN NOORDIN"/>
    <s v="Muhammad Amirul Bin Abdullah"/>
    <s v="[{&quot;name&quot;:&quot;SLD JPN LABIS_Mustafa Kamal Bin Mi.jpg&quot;,&quot;link&quot;:&quot;https://tm365-my.sharepoint.com/personal/badruznasrin_basri_tm_com_my/Documents/Apps/Microsoft%20Forms/CPPM%20LOR%20%20Request%20for%20LOR%20for%20existing%20project/Question/SLD%20JPN%20LABIS_Mustafa%20Kamal%20Bin%20Mi.jpg&quot;,&quot;id&quot;:&quot;01KO5DXPS6YTTLA7LALVCIZ3JTL2KUMS23&quot;,&quot;type&quot;:null,&quot;size&quot;:472839,&quot;referenceId&quot;:&quot;01KO5DXPWKQISBU2NA6ZBLWOJA7SI6KARL&quot;,&quot;driveId&quot;:&quot;b!GENIO6DB3UWzdulNK6evrT-LvdyhA0VIokS4fxAfqZJ9NS0deS_ETJs3VRRJUVZM&quot;,&quot;status&quot;:1,&quot;uploadSessionUrl&quot;:null}]"/>
    <s v="Got Preference"/>
    <s v="1101769 | TUMPAT SOLUTIONS SDN. BHD."/>
    <s v="to utilise balance contract"/>
    <n v="3400038826"/>
    <s v="1104023 | TIANU SDN. BHD."/>
    <n v="3400038815"/>
    <s v="1010076 | ANEKA BENA M.N. SDN BHD"/>
    <n v="3400039018"/>
    <m/>
    <m/>
  </r>
  <r>
    <n v="1672"/>
    <s v="Muhammad Hafizzuddin Bin Mohd Noor"/>
    <s v="6.2 LOR Approved in Vprime"/>
    <m/>
    <m/>
    <m/>
    <s v="JOHOR UTARA"/>
    <m/>
    <s v="QUA2300028"/>
    <m/>
    <s v="TMSA/232382"/>
    <m/>
    <s v="PAC2311593"/>
    <m/>
    <m/>
    <m/>
    <m/>
    <n v="0"/>
    <s v="LOR Issued"/>
    <e v="#REF!"/>
    <x v="0"/>
    <s v="CPPM-LOR"/>
    <n v="322"/>
    <m/>
    <m/>
    <m/>
    <d v="2023-10-04T00:00:00"/>
    <s v="mmustafa@tm.com.my"/>
    <m/>
    <m/>
    <m/>
    <m/>
    <s v="Internal GNT"/>
    <x v="9"/>
    <s v="QUALITY GPRA JLN YONG PENG-LABIS AT SG CHAAH FLOOD_x000a_"/>
    <e v="#N/A"/>
    <e v="#N/A"/>
    <m/>
    <m/>
    <s v="CA"/>
    <m/>
    <m/>
    <m/>
    <m/>
    <n v="3400038595"/>
    <s v="1110269 | JASA MUAFAKAT SDN. BHD."/>
    <m/>
    <m/>
    <s v="Amir Syazwan Bin A.Wahab"/>
    <s v="Khairul Amien Bin Rahmat"/>
    <s v="[{&quot;name&quot;:&quot;GPRA JLN YONG PENG - LABIS AT SG CHAAH FLOOD_Mustafa Kamal Bin Mi.xlsx&quot;,&quot;link&quot;:&quot;https://tm365-my.sharepoint.com/personal/badruznasrin_basri_tm_com_my/_layouts/15/Doc.aspx?sourcedoc=%7B575B21ED-4160-45ED-99D3-62A08531529C%7D&amp;file=GPRA%20JLN%20YONG%20PENG%20-%20LABIS%20AT%20SG%20CHAAH%20FLOOD_Mustafa%20Kamal%20Bin%20Mi.xlsx&amp;action=default&amp;mobileredirect=true&quot;,&quot;id&quot;:&quot;01KO5DXPXNEFNVOYCB5VCZTU3CUCCTCUU4&quot;,&quot;type&quot;:null,&quot;size&quot;:256703,&quot;referenceId&quot;:&quot;01KO5DXPWKQISBU2NA6ZBLWOJA7SI6KARL&quot;,&quot;driveId&quot;:&quot;b!GENIO6DB3UWzdulNK6evrT-LvdyhA0VIokS4fxAfqZJ9NS0deS_ETJs3VRRJUVZM&quot;,&quot;status&quot;:1,&quot;uploadSessionUrl&quot;:null}]"/>
    <s v="Got Preference"/>
    <s v="1110269 | JASA MUAFAKAT SDN. BHD."/>
    <s v="to utilise balance contract"/>
    <n v="3400038595"/>
    <s v="1104023 | TIANU SDN. BHD."/>
    <n v="3400038815"/>
    <s v="1010076 | ANEKA BENA M.N. SDN BHD"/>
    <n v="3400039018"/>
    <m/>
    <m/>
  </r>
  <r>
    <n v="1673"/>
    <s v="Muhammad Hafizzuddin Bin Mohd Noor"/>
    <s v="6.2 LOR Approved in Vprime"/>
    <m/>
    <m/>
    <m/>
    <s v="JOHOR UTARA"/>
    <m/>
    <s v="QUA2300036"/>
    <m/>
    <s v="TMSA/232652"/>
    <m/>
    <s v="PAC2311589"/>
    <m/>
    <m/>
    <m/>
    <m/>
    <n v="0"/>
    <s v="LOR Issued"/>
    <e v="#REF!"/>
    <x v="0"/>
    <s v="CPPM-LOR"/>
    <n v="323"/>
    <m/>
    <m/>
    <m/>
    <d v="2023-10-04T00:00:00"/>
    <s v="mmustafa@tm.com.my"/>
    <m/>
    <m/>
    <m/>
    <m/>
    <s v="Internal GNT"/>
    <x v="9"/>
    <s v="QUALITY GPRA TAMAN SANTALIA JLN PT JALIL ,TONGKANG PECHAH GI PEER DAMAGE DUE FLOOD"/>
    <e v="#N/A"/>
    <e v="#N/A"/>
    <m/>
    <m/>
    <s v="TOP"/>
    <m/>
    <m/>
    <m/>
    <m/>
    <n v="3400038488"/>
    <s v="1110316 | AASTRA INTERNATIONAL HOLDINGS SDN. BHD."/>
    <m/>
    <m/>
    <s v="Amir Syazwan Bin A.Wahab"/>
    <s v="Khairul Amien Bin Rahmat"/>
    <s v="[{&quot;name&quot;:&quot;GPRA TONGKANG PECHAH_Mustafa Kamal Bin Mi.xlsx&quot;,&quot;link&quot;:&quot;https://tm365-my.sharepoint.com/personal/badruznasrin_basri_tm_com_my/_layouts/15/Doc.aspx?sourcedoc=%7B342122DE-1E49-42DE-BF7F-AF8FB6327122%7D&amp;file=GPRA%20TONGKANG%20PECHAH_Mustafa%20Kamal%20Bin%20Mi.xlsx&amp;action=default&amp;mobileredirect=true&quot;,&quot;id&quot;:&quot;01KO5DXPW6EIQTISI63ZBL675PR63DE4JC&quot;,&quot;type&quot;:null,&quot;size&quot;:240229,&quot;referenceId&quot;:&quot;01KO5DXPWKQISBU2NA6ZBLWOJA7SI6KARL&quot;,&quot;driveId&quot;:&quot;b!GENIO6DB3UWzdulNK6evrT-LvdyhA0VIokS4fxAfqZJ9NS0deS_ETJs3VRRJUVZM&quot;,&quot;status&quot;:1,&quot;uploadSessionUrl&quot;:null}]"/>
    <s v="Got Preference"/>
    <s v="1110316 | AASTRA INTERNATIONAL HOLDINGS SDN. BHD."/>
    <s v="TO UTILISE BALANCE CONTRACT"/>
    <n v="3400038488"/>
    <s v="1010076 | ANEKA BENA M.N. SDN BHD"/>
    <n v="3400039018"/>
    <s v="1110269 | JASA MUAFAKAT SDN. BHD."/>
    <n v="3400038595"/>
    <m/>
    <m/>
  </r>
  <r>
    <n v="1674"/>
    <m/>
    <s v="1.2 New Request PR"/>
    <m/>
    <m/>
    <m/>
    <s v="Sarawak"/>
    <m/>
    <s v="H5G2300898"/>
    <m/>
    <s v="TMWA/239115"/>
    <m/>
    <s v="PAC2311081"/>
    <m/>
    <m/>
    <m/>
    <m/>
    <n v="0"/>
    <e v="#N/A"/>
    <e v="#REF!"/>
    <x v="0"/>
    <s v="CPPM-LOR"/>
    <n v="324"/>
    <m/>
    <m/>
    <m/>
    <d v="2023-10-04T00:00:00"/>
    <s v="alice.lee@tm.com.my"/>
    <m/>
    <m/>
    <m/>
    <m/>
    <s v="TMG"/>
    <x v="0"/>
    <s v="5G DNB DQBTU0172 FOC TKD_F24 SPURS 48C/24C/12C FOR SARAWAKPETCHEMMETHANOLPLANT_TKD_x000a_"/>
    <e v="#N/A"/>
    <e v="#N/A"/>
    <m/>
    <m/>
    <s v="TKD"/>
    <m/>
    <m/>
    <m/>
    <m/>
    <m/>
    <m/>
    <m/>
    <m/>
    <s v="NURFARIZAN BINTI ROSLI"/>
    <s v="Mohd Hamdi Bin Hamca"/>
    <s v="[{&quot;name&quot;:&quot;TKD_F24 SARAWAKPETCHEMMETHANOLPLANT_TKD_Alice Lee.pdf&quot;,&quot;link&quot;:&quot;https://tm365-my.sharepoint.com/personal/badruznasrin_basri_tm_com_my/Documents/Apps/Microsoft%20Forms/CPPM%20LOR%20%20Request%20for%20LOR%20for%20existing%20project/Question/TKD_F24%20SARAWAKPETCHEMMETHANOLPLANT_TKD_Alice%20Lee.pdf&quot;,&quot;id&quot;:&quot;01KO5DXPT5JIHUODWQBBBL737KPIWEMXWL&quot;,&quot;type&quot;:null,&quot;size&quot;:3102436,&quot;referenceId&quot;:&quot;01KO5DXPWKQISBU2NA6ZBLWOJA7SI6KARL&quot;,&quot;driveId&quot;:&quot;b!GENIO6DB3UWzdulNK6evrT-LvdyhA0VIokS4fxAfqZJ9NS0deS_ETJs3VRRJUVZM&quot;,&quot;status&quot;:1,&quot;uploadSessionUrl&quot;:null}]"/>
    <s v="No Preference"/>
    <m/>
    <m/>
    <m/>
    <m/>
    <m/>
    <m/>
    <m/>
    <m/>
    <m/>
  </r>
  <r>
    <n v="1675"/>
    <m/>
    <s v="1.2 New Request PR"/>
    <m/>
    <m/>
    <m/>
    <s v="Sarawak"/>
    <m/>
    <s v="H5G2300898"/>
    <m/>
    <s v="TMWA/239130"/>
    <m/>
    <s v="PAC2311081"/>
    <m/>
    <m/>
    <m/>
    <m/>
    <n v="0"/>
    <e v="#N/A"/>
    <e v="#REF!"/>
    <x v="0"/>
    <s v="CPPM-LOR"/>
    <n v="325"/>
    <m/>
    <m/>
    <m/>
    <d v="2023-10-04T00:00:00"/>
    <s v="alice.lee@tm.com.my"/>
    <m/>
    <m/>
    <m/>
    <m/>
    <s v="TMG"/>
    <x v="0"/>
    <s v="CWS 2W HDD (50M) FOR 5G DNB DQBTU0172 SARAWAKPETCHEMMETHANOLPLANT_TKD_x000a_"/>
    <e v="#N/A"/>
    <e v="#N/A"/>
    <m/>
    <m/>
    <s v="TKD"/>
    <m/>
    <m/>
    <m/>
    <m/>
    <m/>
    <m/>
    <m/>
    <m/>
    <s v="NURFARIZAN BINTI ROSLI"/>
    <s v="Mohd Hamdi Bin Hamca"/>
    <s v="[{&quot;name&quot;:&quot;TKD_F21 SARAWAKPETCHEMMETHANOLPLANT_TKD_Alice Lee 1.pdf&quot;,&quot;link&quot;:&quot;https://tm365-my.sharepoint.com/personal/badruznasrin_basri_tm_com_my/Documents/Apps/Microsoft%20Forms/CPPM%20LOR%20%20Request%20for%20LOR%20for%20existing%20project/Question/TKD_F21%20SARAWAKPETCHEMMETHANOLPLANT_TKD_Alice%20Lee%201.pdf&quot;,&quot;id&quot;:&quot;01KO5DXPXGEQTEQ3K3NJCKHOKYRCYYF4OM&quot;,&quot;type&quot;:null,&quot;size&quot;:2870909,&quot;referenceId&quot;:&quot;01KO5DXPWKQISBU2NA6ZBLWOJA7SI6KARL&quot;,&quot;driveId&quot;:&quot;b!GENIO6DB3UWzdulNK6evrT-LvdyhA0VIokS4fxAfqZJ9NS0deS_ETJs3VRRJUVZM&quot;,&quot;status&quot;:1,&quot;uploadSessionUrl&quot;:null}]"/>
    <s v="No Preference"/>
    <m/>
    <m/>
    <m/>
    <m/>
    <m/>
    <m/>
    <m/>
    <m/>
    <m/>
  </r>
  <r>
    <n v="1676"/>
    <m/>
    <s v="1.2 New Request PR"/>
    <m/>
    <m/>
    <m/>
    <s v="Sarawak"/>
    <m/>
    <s v="H5G2300894"/>
    <m/>
    <s v="TMWA/239118"/>
    <m/>
    <s v="PAC2310944"/>
    <m/>
    <m/>
    <m/>
    <m/>
    <n v="0"/>
    <e v="#N/A"/>
    <e v="#REF!"/>
    <x v="0"/>
    <s v="CPPM-LOR"/>
    <n v="326"/>
    <m/>
    <m/>
    <m/>
    <d v="2023-10-04T00:00:00"/>
    <s v="alice.lee@tm.com.my"/>
    <m/>
    <m/>
    <m/>
    <m/>
    <s v="TMG"/>
    <x v="0"/>
    <s v="5G DNB DQBTU0135 1 IUC/CSR &amp; BTU_F68 192C/12C FOR ONEVILLA_BTU _x000a_"/>
    <e v="#N/A"/>
    <e v="#N/A"/>
    <m/>
    <m/>
    <s v="BTU"/>
    <m/>
    <m/>
    <m/>
    <m/>
    <n v="3400038767"/>
    <s v="PERUNDING GEOMATIK SDN. BHD."/>
    <m/>
    <m/>
    <s v="NURFARIZAN BINTI ROSLI"/>
    <s v="Muhammad Nur Amiruddin Bin Archmad Nazaruddin"/>
    <s v="[{&quot;name&quot;:&quot;BTU_F68 ONEVILLA_BTU_Alice Lee.pdf&quot;,&quot;link&quot;:&quot;https://tm365-my.sharepoint.com/personal/badruznasrin_basri_tm_com_my/Documents/Apps/Microsoft%20Forms/CPPM%20LOR%20%20Request%20for%20LOR%20for%20existing%20project/Question/BTU_F68%20ONEVILLA_BTU_Alice%20Lee.pdf&quot;,&quot;id&quot;:&quot;01KO5DXPQDVVPYL6IJZZE2M6DILMJLW7N2&quot;,&quot;type&quot;:null,&quot;size&quot;:1125943,&quot;referenceId&quot;:&quot;01KO5DXPWKQISBU2NA6ZBLWOJA7SI6KARL&quot;,&quot;driveId&quot;:&quot;b!GENIO6DB3UWzdulNK6evrT-LvdyhA0VIokS4fxAfqZJ9NS0deS_ETJs3VRRJUVZM&quot;,&quot;status&quot;:1,&quot;uploadSessionUrl&quot;:null}]"/>
    <s v="Got Preference"/>
    <s v="PERUNDING GEOMATIK SDN. BHD."/>
    <s v="As allocated by Unit Vendor &amp; Material Management, En. Afizal Eizaz Bin Abdul Razak"/>
    <n v="3400038767"/>
    <s v="PERUNDING GEOMATIK SDN. BHD."/>
    <n v="3400038767"/>
    <s v="PERUNDING GEOMATIK SDN. BHD."/>
    <n v="3400038767"/>
    <m/>
    <m/>
  </r>
  <r>
    <n v="1677"/>
    <s v="Ilman Afif Bin Zulkifli"/>
    <s v="10.0 Sent to CPA for PR Creation"/>
    <m/>
    <m/>
    <m/>
    <s v="Sarawak"/>
    <m/>
    <s v="H5G2300894"/>
    <m/>
    <s v="TMWA/239119"/>
    <m/>
    <s v="PAC2310944"/>
    <m/>
    <s v="MR/BIN-ATK-0121-TP"/>
    <m/>
    <m/>
    <n v="0"/>
    <s v="PR Creation"/>
    <e v="#REF!"/>
    <x v="0"/>
    <s v="CPPM-LOR"/>
    <n v="327"/>
    <m/>
    <m/>
    <m/>
    <d v="2023-10-04T00:00:00"/>
    <s v="alice.lee@tm.com.my"/>
    <m/>
    <m/>
    <m/>
    <m/>
    <s v="TMG"/>
    <x v="0"/>
    <s v="5G DNB DQBTU0135 BTU_F58 SPURS 48C/12C FOR ONEVILLA_BTU _x000a_"/>
    <e v="#N/A"/>
    <e v="#N/A"/>
    <m/>
    <m/>
    <s v="BTU"/>
    <m/>
    <m/>
    <m/>
    <m/>
    <n v="3400039069"/>
    <s v="ANTARATEK SDN BHD"/>
    <m/>
    <m/>
    <s v="NURFARIZAN BINTI ROSLI"/>
    <s v="Muhammad Nur Amiruddin Bin Archmad Nazaruddin"/>
    <s v="[{&quot;name&quot;:&quot;BTU_F58 ONEVILLA_BTU_Alice Lee.pdf&quot;,&quot;link&quot;:&quot;https://tm365-my.sharepoint.com/personal/badruznasrin_basri_tm_com_my/Documents/Apps/Microsoft%20Forms/CPPM%20LOR%20%20Request%20for%20LOR%20for%20existing%20project/Question/BTU_F58%20ONEVILLA_BTU_Alice%20Lee.pdf&quot;,&quot;id&quot;:&quot;01KO5DXPRPOMF2IPCSARBICJWMJRRAJYRI&quot;,&quot;type&quot;:null,&quot;size&quot;:5032243,&quot;referenceId&quot;:&quot;01KO5DXPWKQISBU2NA6ZBLWOJA7SI6KARL&quot;,&quot;driveId&quot;:&quot;b!GENIO6DB3UWzdulNK6evrT-LvdyhA0VIokS4fxAfqZJ9NS0deS_ETJs3VRRJUVZM&quot;,&quot;status&quot;:1,&quot;uploadSessionUrl&quot;:null}]"/>
    <s v="Got Preference"/>
    <s v="ANTARATEK SDN BHD"/>
    <s v="As allocated by Unit Vendor &amp; Material Management, En. Afizal Eizaz Bin Abdul Razak"/>
    <n v="3400039069"/>
    <s v="ANTARATEK SDN BHD"/>
    <n v="3400039069"/>
    <s v="ANTARATEK SDN BHD"/>
    <n v="3400039069"/>
    <m/>
    <m/>
  </r>
  <r>
    <n v="1678"/>
    <m/>
    <s v="1.2 New Request PR"/>
    <m/>
    <m/>
    <m/>
    <s v="Sarawak"/>
    <m/>
    <s v="GOV2300518"/>
    <m/>
    <s v="TMWA/239057"/>
    <m/>
    <s v="PAC2308726"/>
    <m/>
    <m/>
    <m/>
    <m/>
    <n v="0"/>
    <e v="#N/A"/>
    <e v="#REF!"/>
    <x v="0"/>
    <s v="CPPM-LOR"/>
    <n v="328"/>
    <m/>
    <m/>
    <m/>
    <d v="2023-10-04T00:00:00"/>
    <s v="alice.lee@tm.com.my"/>
    <m/>
    <m/>
    <m/>
    <m/>
    <s v="TMone"/>
    <x v="4"/>
    <s v=" FOC SJU_F01 FOR MYGOV*NET-KPKT(JBPM)-BALAI BOMBA DAN PENYELAMATSAMALAJU(IPME)- BTU_x000a_"/>
    <e v="#N/A"/>
    <e v="#N/A"/>
    <m/>
    <m/>
    <s v="SJU"/>
    <m/>
    <m/>
    <m/>
    <m/>
    <n v="3400038767"/>
    <s v="PERUNDING GEOMATIK SDN. BHD."/>
    <m/>
    <m/>
    <s v="NURFARIZAN BINTI ROSLI"/>
    <s v="Mohd Hamdi Bin Hamca"/>
    <s v="[{&quot;name&quot;:&quot;PLAN SJU_F03 BALAI BOMBA &amp; PENYELAMAT SJU_Alice Lee.pdf&quot;,&quot;link&quot;:&quot;https://tm365-my.sharepoint.com/personal/badruznasrin_basri_tm_com_my/Documents/Apps/Microsoft%20Forms/CPPM%20LOR%20%20Request%20for%20LOR%20for%20existing%20project/Question/PLAN%20SJU_F03%20BALAI%20BOMBA%20%26%20PENYELAMAT%20SJU_Alice%20Lee.pdf&quot;,&quot;id&quot;:&quot;01KO5DXPV7NCHLIBTIINEL4F2WN6KHKXAH&quot;,&quot;type&quot;:null,&quot;size&quot;:2612970,&quot;referenceId&quot;:&quot;01KO5DXPWKQISBU2NA6ZBLWOJA7SI6KARL&quot;,&quot;driveId&quot;:&quot;b!GENIO6DB3UWzdulNK6evrT-LvdyhA0VIokS4fxAfqZJ9NS0deS_ETJs3VRRJUVZM&quot;,&quot;status&quot;:1,&quot;uploadSessionUrl&quot;:null}]"/>
    <s v="Got Preference"/>
    <s v="PERUNDING GEOMATIK SDN. BHD."/>
    <s v="As allocated by Unit Vendor &amp; Material Management, En. Afizal Eizaz Bin Abdul Razak"/>
    <n v="3400038767"/>
    <s v="PERUNDING GEOMATIK SDN. BHD."/>
    <n v="3400038767"/>
    <s v="PERUNDING GEOMATIK SDN. BHD."/>
    <n v="3400038767"/>
    <m/>
    <m/>
  </r>
  <r>
    <n v="1679"/>
    <s v="Muhammad Imran Bin Azid"/>
    <s v="7.0 Pending TP Submission"/>
    <m/>
    <m/>
    <m/>
    <s v="Johor Selatan"/>
    <m/>
    <s v="SRR2203906"/>
    <m/>
    <s v="TMSA/233283"/>
    <m/>
    <s v="PAC2311925"/>
    <m/>
    <s v="JS-AXI-0130-TP"/>
    <m/>
    <m/>
    <n v="0"/>
    <s v="Pending TP Submission"/>
    <e v="#REF!"/>
    <x v="0"/>
    <s v="CPPM-LOR"/>
    <n v="329"/>
    <m/>
    <m/>
    <m/>
    <d v="2023-10-04T00:00:00"/>
    <s v="muhammadaizuddin.aziz@tm.com.my"/>
    <m/>
    <m/>
    <m/>
    <m/>
    <s v="Unifi"/>
    <x v="5"/>
    <s v="SRR CS GF PN_C084 JALAN JAYA PUTRA 5/78-5/93, TAMAN JP PERDANA BANDAR JAYA PUTRA (PHASE 1 &amp; 2A)"/>
    <e v="#N/A"/>
    <e v="#N/A"/>
    <m/>
    <m/>
    <s v="PN"/>
    <m/>
    <m/>
    <m/>
    <m/>
    <m/>
    <m/>
    <m/>
    <m/>
    <s v="MUHAMAD AIZUDDIN BIN AZIZ"/>
    <s v="IDRIS BIN HAMZAH"/>
    <s v="[{&quot;name&quot;:&quot;JAYA PUTRA_Muhamad Aizuddin Bin.JPG&quot;,&quot;link&quot;:&quot;https://tm365-my.sharepoint.com/personal/badruznasrin_basri_tm_com_my/Documents/Apps/Microsoft%20Forms/CPPM%20LOR%20%20Request%20for%20LOR%20for%20existing%20project/Question/JAYA%20PUTRA_Muhamad%20Aizuddin%20Bin.JPG&quot;,&quot;id&quot;:&quot;01KO5DXPQOSOG4DQZK2JC25SELL5C5UV36&quot;,&quot;type&quot;:null,&quot;size&quot;:88828,&quot;referenceId&quot;:&quot;01KO5DXPWKQISBU2NA6ZBLWOJA7SI6KARL&quot;,&quot;driveId&quot;:&quot;b!GENIO6DB3UWzdulNK6evrT-LvdyhA0VIokS4fxAfqZJ9NS0deS_ETJs3VRRJUVZM&quot;,&quot;status&quot;:1,&quot;uploadSessionUrl&quot;:null}]"/>
    <s v="No Preference"/>
    <m/>
    <m/>
    <m/>
    <m/>
    <m/>
    <m/>
    <m/>
    <m/>
    <m/>
  </r>
  <r>
    <n v="1680"/>
    <s v="Zubaidah Binti Ya"/>
    <s v="10.0 Sent to CPA for PR Creation"/>
    <m/>
    <s v="11/10/23: Done submit BOQ &amp; TP to CPA"/>
    <m/>
    <s v="Selangor Barat"/>
    <m/>
    <s v="NRP2303227"/>
    <m/>
    <s v="TMCA/232098"/>
    <m/>
    <s v="PAC2312008"/>
    <m/>
    <s v="SB-MG7-0246-TP"/>
    <m/>
    <m/>
    <n v="0"/>
    <s v="PR Creation"/>
    <e v="#REF!"/>
    <x v="0"/>
    <s v="CPPM-LOR"/>
    <n v="295"/>
    <m/>
    <m/>
    <m/>
    <d v="2023-10-04T00:00:00"/>
    <s v="atirah.razak@tm.com.my"/>
    <m/>
    <m/>
    <m/>
    <m/>
    <s v="TMG"/>
    <x v="1"/>
    <s v="NRP T.CORE JLT F30 SINGTEL (SCHENKER) BBT ONE BUKIT TINGGI KLANG_x000a_"/>
    <e v="#N/A"/>
    <e v="#N/A"/>
    <m/>
    <m/>
    <s v="JLT"/>
    <m/>
    <m/>
    <m/>
    <m/>
    <n v="3400038722"/>
    <s v="MEGA SEVEN NETWORK SDN. BHD."/>
    <m/>
    <m/>
    <s v="MOHD FAIZAL BIN RAZALI"/>
    <s v="ZAWAWI BIN ABDUL RAHMAN"/>
    <s v="[{&quot;name&quot;:&quot;NRP T.CORE JLT F30 SINGTEL (SCHENKER)_Siti Atirah Razak.pdf&quot;,&quot;link&quot;:&quot;https://tm365-my.sharepoint.com/personal/badruznasrin_basri_tm_com_my/Documents/Apps/Microsoft%20Forms/CPPM%20LOR%20%20Request%20for%20LOR%20for%20existing%20project/Question/NRP%20T.CORE%20JLT%20F30%20SINGTEL%20(SCHENKER)_Siti%20Atirah%20Razak.pdf&quot;,&quot;id&quot;:&quot;01KO5DXPU7RUA32WJBNFH3YSJSRRCMF272&quot;,&quot;type&quot;:null,&quot;size&quot;:967167,&quot;referenceId&quot;:&quot;01KO5DXPWKQISBU2NA6ZBLWOJA7SI6KARL&quot;,&quot;driveId&quot;:&quot;b!GENIO6DB3UWzdulNK6evrT-LvdyhA0VIokS4fxAfqZJ9NS0deS_ETJs3VRRJUVZM&quot;,&quot;status&quot;:1,&quot;uploadSessionUrl&quot;:null}]"/>
    <s v="Got Preference"/>
    <s v="MEGA SEVEN NETWORK SDN. BHD."/>
    <s v="CONTRACTOR AVAILABLE AND FAMILIAR WITH THE NEARBY SITE"/>
    <n v="3400038722"/>
    <s v="-"/>
    <s v="-"/>
    <s v="-"/>
    <s v="-"/>
    <m/>
    <m/>
  </r>
  <r>
    <n v="1681"/>
    <s v="Mohd Nasharulhisham Bin Mohd Nasir"/>
    <s v="11.0 PO Issued"/>
    <d v="2023-10-08T00:00:00"/>
    <n v="4902155198"/>
    <m/>
    <s v="Selangor Timur"/>
    <m/>
    <s v="NRP2303482"/>
    <m/>
    <s v="TMCA/232206"/>
    <m/>
    <s v="PAC2312539"/>
    <m/>
    <s v="ST-ESB-0388-TP"/>
    <m/>
    <m/>
    <n v="0"/>
    <s v="PO Issued"/>
    <e v="#REF!"/>
    <x v="0"/>
    <s v="CPPM-LOR"/>
    <n v="330"/>
    <m/>
    <m/>
    <m/>
    <d v="2023-10-04T00:00:00"/>
    <s v="sazrilanwar@tm.com.my"/>
    <m/>
    <m/>
    <m/>
    <m/>
    <s v="TMone"/>
    <x v="1"/>
    <s v="PERODUA SALES SDN BHD- PERODUA AUTOMOTIVE CENTRE, SUNGAI CHOH(DOME)-BBD"/>
    <e v="#N/A"/>
    <e v="#N/A"/>
    <m/>
    <m/>
    <s v="BBD"/>
    <m/>
    <m/>
    <m/>
    <m/>
    <n v="3400038983"/>
    <s v="ELECTROSCON SDN BHD"/>
    <m/>
    <m/>
    <s v="SITI SAZLINDA BINTI SAMSUDIN"/>
    <s v="MOHD AIZAD BIN NORDIN"/>
    <s v="[{&quot;name&quot;:&quot;BBD PERODUA DOME 99.9_Sazril Anwar Bin Zul.JPG&quot;,&quot;link&quot;:&quot;https://tm365-my.sharepoint.com/personal/badruznasrin_basri_tm_com_my/Documents/Apps/Microsoft%20Forms/CPPM%20LOR%20%20Request%20for%20LOR%20for%20existing%20project/Question/BBD%20PERODUA%20DOME%2099.9_Sazril%20Anwar%20Bin%20Zul.JPG&quot;,&quot;id&quot;:&quot;01KO5DXPSAAE6U5DB52VAYHLUOV6NBA2JR&quot;,&quot;type&quot;:null,&quot;size&quot;:86787,&quot;referenceId&quot;:&quot;01KO5DXPWKQISBU2NA6ZBLWOJA7SI6KARL&quot;,&quot;driveId&quot;:&quot;b!GENIO6DB3UWzdulNK6evrT-LvdyhA0VIokS4fxAfqZJ9NS0deS_ETJs3VRRJUVZM&quot;,&quot;status&quot;:1,&quot;uploadSessionUrl&quot;:null}]"/>
    <s v="Got Preference"/>
    <s v="ELECTROSCON SDN BHD"/>
    <s v="RR familiar with site perodua."/>
    <n v="3400038983"/>
    <s v="PCOM TECHNOLOGIES SDN. BHD."/>
    <n v="3400038918"/>
    <s v="FASTPRO SDN. BHD."/>
    <n v="3400038556"/>
    <m/>
    <m/>
  </r>
  <r>
    <n v="1682"/>
    <s v="Mohd Nasharulhisham Bin Mohd Nasir"/>
    <s v="11.0 PO Issued"/>
    <d v="2023-10-08T00:00:00"/>
    <n v="4902155169"/>
    <m/>
    <s v="Selangor Timur"/>
    <m/>
    <s v="NRP2303511"/>
    <m/>
    <s v="TMCA/232208"/>
    <m/>
    <s v="PAC2312529"/>
    <m/>
    <s v="ST-ESB-0387-TP"/>
    <m/>
    <m/>
    <n v="0"/>
    <s v="PO Issued"/>
    <e v="#REF!"/>
    <x v="0"/>
    <s v="CPPM-LOR"/>
    <n v="331"/>
    <m/>
    <m/>
    <m/>
    <d v="2023-10-04T00:00:00"/>
    <s v="sazrilanwar@tm.com.my"/>
    <m/>
    <m/>
    <m/>
    <m/>
    <s v="TMone"/>
    <x v="1"/>
    <s v="PERODUA SALES SDN BHD- PERODUA AUTOMOTIVE CENTRE, SUNGAI CHOH(SDWAN DOME)-RG"/>
    <e v="#N/A"/>
    <e v="#N/A"/>
    <m/>
    <m/>
    <s v="RG"/>
    <m/>
    <m/>
    <m/>
    <m/>
    <n v="3400038983"/>
    <s v="ELECTROSCON SDN BHD"/>
    <m/>
    <m/>
    <s v="SITI SAZLINDA BINTI SAMSUDIN"/>
    <s v="MOHD AIZAD BIN NORDIN"/>
    <s v="[{&quot;name&quot;:&quot;RG PERODUA SDWAN DOME 99.9_Sazril Anwar Bin Zul.jpg&quot;,&quot;link&quot;:&quot;https://tm365-my.sharepoint.com/personal/badruznasrin_basri_tm_com_my/Documents/Apps/Microsoft%20Forms/CPPM%20LOR%20%20Request%20for%20LOR%20for%20existing%20project/Question/RG%20PERODUA%20SDWAN%20DOME%2099.9_Sazril%20Anwar%20Bin%20Zul.jpg&quot;,&quot;id&quot;:&quot;01KO5DXPURPPZ4337FW5EL37BBI6B46BLR&quot;,&quot;type&quot;:null,&quot;size&quot;:157827,&quot;referenceId&quot;:&quot;01KO5DXPWKQISBU2NA6ZBLWOJA7SI6KARL&quot;,&quot;driveId&quot;:&quot;b!GENIO6DB3UWzdulNK6evrT-LvdyhA0VIokS4fxAfqZJ9NS0deS_ETJs3VRRJUVZM&quot;,&quot;status&quot;:1,&quot;uploadSessionUrl&quot;:null}]"/>
    <s v="Got Preference"/>
    <s v="ELECTROSCON SDN BHD"/>
    <s v="RR familiar with site Perodua."/>
    <n v="3400038983"/>
    <s v="PCOM TECHNOLOGIES SDN. BHD."/>
    <n v="3400038918"/>
    <s v="FASTPRO SDN. BHD."/>
    <n v="3400038556"/>
    <m/>
    <m/>
  </r>
  <r>
    <n v="1683"/>
    <s v="Ts. Khairul Amilin Bin Mohamed Yusof"/>
    <s v="8.2 Queried - Pending TP Re-Submission"/>
    <m/>
    <s v="Perlu update Lokasi pada plan TP"/>
    <m/>
    <s v="Pulau Pinang"/>
    <m/>
    <s v="NRP2302055"/>
    <m/>
    <s v="TMNA/232373"/>
    <m/>
    <s v="PAC2308489"/>
    <m/>
    <s v="PG-NXS-0537-TP"/>
    <m/>
    <m/>
    <n v="0"/>
    <s v="Queried - Require More Information From NeC/AND"/>
    <e v="#REF!"/>
    <x v="0"/>
    <s v="CPPM-PR"/>
    <n v="826"/>
    <m/>
    <m/>
    <m/>
    <d v="2023-10-04T00:00:00"/>
    <s v="rafidy.matrobi@tm.com.my"/>
    <n v="3823.87"/>
    <n v="677.74"/>
    <s v="Additional PO (SI/VO)"/>
    <s v="Kerja2 riseup 1 biji manhole diperlukan untuk meneruskan kerja - kerja di site."/>
    <s v="TMone"/>
    <x v="1"/>
    <s v="NRP_FTTH SZ_C888_DP0012  JABIL CIRCUIT SDN BHD"/>
    <e v="#N/A"/>
    <e v="#N/A"/>
    <m/>
    <d v="2023-10-04T00:00:00"/>
    <s v="SZ"/>
    <s v="Network Contractor"/>
    <m/>
    <m/>
    <m/>
    <n v="3400038907"/>
    <m/>
    <s v="[{&quot;name&quot;:&quot;JABIL -SITE INSTRUCTION (1) (5)_Mohamad Rafidy Bin M.pdf&quot;,&quot;link&quot;:&quot;https://tm365-my.sharepoint.com/personal/badruznasrin_basri_tm_com_my/Documents/Apps/Microsoft%20Forms/Request%20New%20PR/Question%202/JABIL%20-SITE%20INSTRUCTION%20(1)%20(5)_Mohamad%20Rafidy%20Bin%20M.pdf&quot;,&quot;id&quot;:&quot;01KO5DXPX5GIWDUT7ZNFEZIOPX6TAY6HC7&quot;,&quot;type&quot;:null,&quot;size&quot;:831584,&quot;referenceId&quot;:&quot;01KO5DXPXUPARRCS6LWRBYBWTUUM5DK5ER&quot;,&quot;driveId&quot;:&quot;b!GENIO6DB3UWzdulNK6evrT-LvdyhA0VIokS4fxAfqZJ9NS0deS_ETJs3VRRJUVZM&quot;,&quot;status&quot;:1,&quot;uploadSessionUrl&quot;:null}]"/>
    <m/>
    <m/>
    <m/>
    <m/>
    <m/>
    <m/>
    <m/>
    <m/>
    <m/>
    <m/>
    <m/>
    <m/>
    <m/>
    <m/>
  </r>
  <r>
    <n v="1684"/>
    <s v="Mohd Syahmi Bin Chik"/>
    <s v="11.0 PO Issued"/>
    <m/>
    <s v="PO:4902154699"/>
    <m/>
    <s v="MSC"/>
    <m/>
    <s v="SRR2201145"/>
    <m/>
    <s v="TMCA/224110"/>
    <m/>
    <s v="PAC2214627"/>
    <m/>
    <m/>
    <m/>
    <m/>
    <n v="0"/>
    <s v="PO Issued"/>
    <e v="#REF!"/>
    <x v="0"/>
    <s v="CPPM-PR"/>
    <n v="827"/>
    <m/>
    <m/>
    <m/>
    <d v="2023-10-04T00:00:00"/>
    <s v="mnorhisham@tm.com.my"/>
    <n v="2609"/>
    <n v="2511.21"/>
    <s v="First PO"/>
    <m/>
    <s v="GNT"/>
    <x v="5"/>
    <s v="SRR CBJ ADD CARD OLT G014 TMN PUTRA PERDANA"/>
    <e v="#N/A"/>
    <e v="#N/A"/>
    <m/>
    <d v="2023-10-20T00:00:00"/>
    <s v="CBJ"/>
    <s v="OLT Contract"/>
    <s v="99-MSC-01"/>
    <n v="3400016813"/>
    <m/>
    <m/>
    <m/>
    <s v="[{&quot;name&quot;:&quot;Copy of 01 BoQ ES 99-MSC-01 (MSC-CBJ)- 340001_Mohd Norhisham Bin I.xlsx&quot;,&quot;link&quot;:&quot;https://tm365-my.sharepoint.com/personal/badruznasrin_basri_tm_com_my/_layouts/15/Doc.aspx?sourcedoc=%7BCD6CC011-640D-40C2-A982-CDD04BC4AFF1%7D&amp;file=Copy%20of%2001%20BoQ%20ES%2099-MSC-01%20(MSC-CBJ)-%20340001_Mohd%20Norhisham%20Bin%20I.xlsx&amp;action=default&amp;mobileredirect=true&quot;,&quot;id&quot;:&quot;01KO5DXPQRYBWM2DLEYJAKTAWN2BF4JL7R&quot;,&quot;type&quot;:null,&quot;size&quot;:40564,&quot;referenceId&quot;:&quot;01KO5DXPXGNA5SXMMJOFDI7X4DMR4B2UAT&quot;,&quot;driveId&quot;:&quot;b!GENIO6DB3UWzdulNK6evrT-LvdyhA0VIokS4fxAfqZJ9NS0deS_ETJs3VRRJUVZM&quot;,&quot;status&quot;:1,&quot;uploadSessionUrl&quot;:null}]"/>
    <m/>
    <m/>
    <m/>
    <m/>
    <m/>
    <m/>
    <m/>
    <m/>
    <m/>
    <m/>
    <m/>
    <m/>
    <m/>
    <m/>
  </r>
  <r>
    <n v="1685"/>
    <m/>
    <s v="1.2 New Request PR"/>
    <m/>
    <m/>
    <m/>
    <s v="KEL"/>
    <m/>
    <s v="SRR2201326"/>
    <m/>
    <s v="JMEA/226554"/>
    <m/>
    <s v="PAC2212226"/>
    <m/>
    <m/>
    <m/>
    <m/>
    <n v="0"/>
    <e v="#N/A"/>
    <e v="#REF!"/>
    <x v="0"/>
    <s v="CPPM-LOR"/>
    <n v="332"/>
    <m/>
    <m/>
    <m/>
    <d v="2023-10-04T00:00:00"/>
    <s v="marzukie.mohamad@tm.com.my"/>
    <m/>
    <m/>
    <m/>
    <m/>
    <s v="Unifi"/>
    <x v="5"/>
    <s v="SRR FTTH KUK_C009A KG LEPAR DERDAP, KG MACHANG, KG PUPUH LIMBAT"/>
    <e v="#N/A"/>
    <e v="#N/A"/>
    <m/>
    <m/>
    <s v="KUK"/>
    <m/>
    <m/>
    <m/>
    <m/>
    <m/>
    <m/>
    <m/>
    <m/>
    <s v="Marzukie bin Mohamad"/>
    <s v="Mohammad Azwan Ali Yasok"/>
    <s v="[{&quot;name&quot;:&quot;JMEA226554_Marzukie Bin Mohamad.pdf&quot;,&quot;link&quot;:&quot;https://tm365-my.sharepoint.com/personal/badruznasrin_basri_tm_com_my/Documents/Apps/Microsoft%20Forms/CPPM%20LOR%20%20Request%20for%20LOR%20for%20existing%20project/Question/JMEA226554_Marzukie%20Bin%20Mohamad.pdf&quot;,&quot;id&quot;:&quot;01KO5DXPSDRIY4SU3VZ5BLDGWIRIGIMUIH&quot;,&quot;type&quot;:null,&quot;size&quot;:437648,&quot;referenceId&quot;:&quot;01KO5DXPWKQISBU2NA6ZBLWOJA7SI6KARL&quot;,&quot;driveId&quot;:&quot;b!GENIO6DB3UWzdulNK6evrT-LvdyhA0VIokS4fxAfqZJ9NS0deS_ETJs3VRRJUVZM&quot;,&quot;status&quot;:1,&quot;uploadSessionUrl&quot;:null}]"/>
    <s v="No Preference"/>
    <m/>
    <m/>
    <m/>
    <m/>
    <m/>
    <m/>
    <m/>
    <m/>
    <m/>
  </r>
  <r>
    <n v="1686"/>
    <s v="Mohd Nasharulhisham Bin Mohd Nasir"/>
    <s v="10.0 Sent to CPA for PR Creation"/>
    <d v="2023-10-04T00:00:00"/>
    <s v="proceed PR"/>
    <m/>
    <s v="Selangor Timur"/>
    <m/>
    <s v="NRC2300134"/>
    <m/>
    <s v="TMCA/231974"/>
    <m/>
    <s v="PAC2311454"/>
    <m/>
    <s v="ST-7UC-0303-TP"/>
    <m/>
    <m/>
    <n v="0"/>
    <s v="PR Creation"/>
    <e v="#REF!"/>
    <x v="0"/>
    <s v="CPPM-PR"/>
    <n v="828"/>
    <s v="CPQ 567 TMONE"/>
    <s v="P1"/>
    <m/>
    <d v="2023-10-04T00:00:00"/>
    <s v="sazrilanwar@tm.com.my"/>
    <n v="4566"/>
    <n v="2000"/>
    <s v="Additional PO (SI/VO)"/>
    <s v="Keperluan di Site kawasan DBKL."/>
    <s v="TMone"/>
    <x v="1"/>
    <s v="NRP CP FTTH ADD BAT_C013 GERBANG ALAF RESTAURANTS - MCDONALD'S #395 BHP JALAN KEPONG (UNIFI)"/>
    <e v="#N/A"/>
    <e v="#N/A"/>
    <m/>
    <d v="2023-10-15T00:00:00"/>
    <s v="BAT"/>
    <s v="Network Contractor"/>
    <m/>
    <m/>
    <m/>
    <n v="3400039014"/>
    <m/>
    <s v="[{&quot;name&quot;:&quot;BOQ TMP_Sazril Anwar Bin Zul.pdf&quot;,&quot;link&quot;:&quot;https://tm365-my.sharepoint.com/personal/badruznasrin_basri_tm_com_my/Documents/Apps/Microsoft%20Forms/Request%20New%20PR/Question%202/BOQ%20TMP_Sazril%20Anwar%20Bin%20Zul.pdf&quot;,&quot;id&quot;:&quot;01KO5DXPTNR62KFXVXTNAYCKWIF3BH3FCP&quot;,&quot;type&quot;:null,&quot;size&quot;:87579,&quot;referenceId&quot;:&quot;01KO5DXPXUPARRCS6LWRBYBWTUUM5DK5ER&quot;,&quot;driveId&quot;:&quot;b!GENIO6DB3UWzdulNK6evrT-LvdyhA0VIokS4fxAfqZJ9NS0deS_ETJs3VRRJUVZM&quot;,&quot;status&quot;:1,&quot;uploadSessionUrl&quot;:null},{&quot;name&quot;:&quot;TMP-TMO INVOICE_Sazril Anwar Bin Zul.pdf&quot;,&quot;link&quot;:&quot;https://tm365-my.sharepoint.com/personal/badruznasrin_basri_tm_com_my/Documents/Apps/Microsoft%20Forms/Request%20New%20PR/Question%202/TMP-TMO%20INVOICE_Sazril%20Anwar%20Bin%20Zul.pdf&quot;,&quot;id&quot;:&quot;01KO5DXPUQGGWPMSG3RJGKR3KWTMAAUN6R&quot;,&quot;type&quot;:null,&quot;size&quot;:110746,&quot;referenceId&quot;:&quot;01KO5DXPXUPARRCS6LWRBYBWTUUM5DK5ER&quot;,&quot;driveId&quot;:&quot;b!GENIO6DB3UWzdulNK6evrT-LvdyhA0VIokS4fxAfqZJ9NS0deS_ETJs3VRRJUVZM&quot;,&quot;status&quot;:1,&quot;uploadSessionUrl&quot;:null}]"/>
    <m/>
    <m/>
    <m/>
    <m/>
    <m/>
    <m/>
    <m/>
    <m/>
    <m/>
    <m/>
    <m/>
    <m/>
    <m/>
    <m/>
  </r>
  <r>
    <n v="1687"/>
    <s v="Mahmud Bin Zakaria"/>
    <s v="12. Not Required PO / LOR"/>
    <d v="2023-10-05T00:00:00"/>
    <s v="Projek Closed"/>
    <m/>
    <s v="JOHOR UTARA"/>
    <m/>
    <s v="H5G2203701"/>
    <m/>
    <s v="TMSA/223891"/>
    <m/>
    <s v="PAC2221550"/>
    <m/>
    <m/>
    <m/>
    <m/>
    <n v="0"/>
    <s v="PO Issued / Not Require LOR"/>
    <e v="#REF!"/>
    <x v="0"/>
    <s v="CPPM-LOR"/>
    <n v="333"/>
    <m/>
    <m/>
    <m/>
    <d v="2023-10-04T00:00:00"/>
    <s v="mdshahrulnizam@tm.com.my"/>
    <m/>
    <m/>
    <m/>
    <m/>
    <s v="TMG"/>
    <x v="0"/>
    <s v="5G HORIZON CSR BKR -DJMUA1023_JHR_437 JLN UTARA BKT BAKRI 178"/>
    <e v="#N/A"/>
    <e v="#N/A"/>
    <m/>
    <m/>
    <s v="BKR"/>
    <m/>
    <m/>
    <m/>
    <m/>
    <n v="3400039137"/>
    <s v="KONSORTIUM KOVENREA SDN. BHD."/>
    <m/>
    <m/>
    <s v="MOHD.SHAHRULNIZAM BIN NOORDIN"/>
    <s v="Mohd Hazli Bin Zainal Abidin"/>
    <s v="[{&quot;name&quot;:&quot;DJMUA1023_SLIM settlement_Mohd Shahrulnizam Bi.jpg&quot;,&quot;link&quot;:&quot;https://tm365-my.sharepoint.com/personal/badruznasrin_basri_tm_com_my/Documents/Apps/Microsoft%20Forms/CPPM%20LOR%20%20Request%20for%20LOR%20for%20existing%20project/Question/DJMUA1023_SLIM%20settlement_Mohd%20Shahrulnizam%20Bi.jpg&quot;,&quot;id&quot;:&quot;01KO5DXPR4QXVKYIZ2INAJYUOTR4GHQDDB&quot;,&quot;type&quot;:null,&quot;size&quot;:257579,&quot;referenceId&quot;:&quot;01KO5DXPWKQISBU2NA6ZBLWOJA7SI6KARL&quot;,&quot;driveId&quot;:&quot;b!GENIO6DB3UWzdulNK6evrT-LvdyhA0VIokS4fxAfqZJ9NS0deS_ETJs3VRRJUVZM&quot;,&quot;status&quot;:1,&quot;uploadSessionUrl&quot;:null}]"/>
    <s v="Got Preference"/>
    <s v="KONSORTIUM KOVENREA SDN. BHD."/>
    <s v="Untuk clearance material dlm SLIM bernilai RM1888.68 , material berbaki untuk projek TMSA/223891 . "/>
    <n v="3400039137"/>
    <s v="KONSORTIUM KOVENREA SDN. BHD."/>
    <s v="KONSORTIUM KOVENREA SDN. BHD."/>
    <s v="KONSORTIUM KOVENREA SDN. BHD."/>
    <s v="KONSORTIUM KOVENREA SDN. BHD."/>
    <m/>
    <m/>
  </r>
  <r>
    <n v="1688"/>
    <s v="Ilman Afif Bin Zulkifli"/>
    <s v="10.0 Sent to CPA for PR Creation"/>
    <m/>
    <m/>
    <m/>
    <s v="Sarawak"/>
    <m/>
    <s v="H5G2204397"/>
    <m/>
    <s v="TMWA/229069"/>
    <m/>
    <s v="PAC2219033"/>
    <m/>
    <s v="MR/BIN-LSB-0303-TP"/>
    <m/>
    <m/>
    <n v="0"/>
    <s v="PR Creation"/>
    <e v="#REF!"/>
    <x v="0"/>
    <s v="CPPM-PR"/>
    <n v="829"/>
    <m/>
    <m/>
    <m/>
    <d v="2023-10-04T00:00:00"/>
    <s v="nurfarizan@tm.com.my"/>
    <n v="51507"/>
    <n v="25914"/>
    <s v="Additional PO (SI/VO)"/>
    <s v="I’ve submitted for PO deletion under PO Number 4902041551. However this action was wrongly executed, but unintentionally. Since LIKMANINA have since withdrawn from all Bintulu projects (email attached), I have submitted via GPOS for PO deletion associated with LIKMANINA, including this project. However this project has actually done work until maximum, awaiting PBT wayleave approval. So I request for the PO to be recreated and based on the maximum work that has been done at site."/>
    <s v="TMG"/>
    <x v="0"/>
    <s v="5G DNB DQBTU0183 1 IUC/ CSR &amp; FOC TKD_F24 SPURS 48C/24C/ 12C FOR  MLNGINTWRHS-TKD MLNG INTEGRATED WAREHOUSE BUILDING AREA TANJONG KIDURONG BINTULU"/>
    <e v="#N/A"/>
    <e v="#N/A"/>
    <m/>
    <d v="2023-10-20T00:00:00"/>
    <s v="TKD"/>
    <s v="Network Contractor"/>
    <m/>
    <m/>
    <m/>
    <n v="3400038703"/>
    <m/>
    <s v="[{&quot;name&quot;:&quot;REVISED TBOQ TMWA_229069 LIKMANINA_Nurfarizan Binti Ros.pdf&quot;,&quot;link&quot;:&quot;https://tm365-my.sharepoint.com/personal/badruznasrin_basri_tm_com_my/Documents/Apps/Microsoft%20Forms/Request%20New%20PR/Question%202/REVISED%20TBOQ%20TMWA_229069%20LIKMANINA_Nurfarizan%20Binti%20Ros.pdf&quot;,&quot;id&quot;:&quot;01KO5DXPVXDRUX7QUQM5F3OP637C5WTJ5G&quot;,&quot;type&quot;:null,&quot;size&quot;:700346,&quot;referenceId&quot;:&quot;01KO5DXPXUPARRCS6LWRBYBWTUUM5DK5ER&quot;,&quot;driveId&quot;:&quot;b!GENIO6DB3UWzdulNK6evrT-LvdyhA0VIokS4fxAfqZJ9NS0deS_ETJs3VRRJUVZM&quot;,&quot;status&quot;:1,&quot;uploadSessionUrl&quot;:null}]"/>
    <m/>
    <m/>
    <m/>
    <m/>
    <m/>
    <m/>
    <m/>
    <m/>
    <m/>
    <m/>
    <m/>
    <m/>
    <m/>
    <m/>
  </r>
  <r>
    <n v="1689"/>
    <s v="Radeen Harris Bin Mohamad Zakaria"/>
    <s v="7.0 Pending TP Submission"/>
    <d v="2023-10-10T00:00:00"/>
    <s v="10-11.10 pending TP"/>
    <m/>
    <s v="Johor Selatan"/>
    <s v="CNFD"/>
    <s v="NRP2203605"/>
    <m/>
    <s v="TMSC/220193"/>
    <m/>
    <s v="PAC2220299"/>
    <m/>
    <s v="CNFD-KKS-0021-TP"/>
    <m/>
    <m/>
    <n v="0"/>
    <s v="Pending TP Submission"/>
    <e v="#REF!"/>
    <x v="0"/>
    <s v="CPPM-LOR"/>
    <n v="334"/>
    <m/>
    <m/>
    <m/>
    <d v="2023-10-04T00:00:00"/>
    <s v="mohdafiq.azmi@tm.com.my"/>
    <m/>
    <m/>
    <m/>
    <m/>
    <s v="TMG"/>
    <x v="0"/>
    <s v="FOC 192C A 12KM PN-PGI (MMW LINK 1)"/>
    <e v="#N/A"/>
    <e v="#N/A"/>
    <m/>
    <m/>
    <s v="PN, PGI"/>
    <m/>
    <m/>
    <m/>
    <m/>
    <n v="3400039137"/>
    <s v="KONSORTIUM KOVENREA SDN. BHD."/>
    <m/>
    <m/>
    <s v="Mohd Afiq bin Azmi"/>
    <s v="Abu Bakar bin Hamzah"/>
    <s v="[{&quot;name&quot;:&quot;REPAIR WORK - PN PGI 192C (ECX PN TO JOINT 5)_Mohd Afiq Bin Azmi.pdf&quot;,&quot;link&quot;:&quot;https://tm365-my.sharepoint.com/personal/badruznasrin_basri_tm_com_my/Documents/Apps/Microsoft%20Forms/CPPM%20LOR%20%20Request%20for%20LOR%20for%20existing%20project/Question/REPAIR%20WORK%20-%20PN%20PGI%20192C%20(ECX%20PN%20TO%20JOINT%205)_Mohd%20Afiq%20Bin%20Azmi.pdf&quot;,&quot;id&quot;:&quot;01KO5DXPSCVBYA24CJCBH2BEBLXWVPILPO&quot;,&quot;type&quot;:null,&quot;size&quot;:2820112,&quot;referenceId&quot;:&quot;01KO5DXPWKQISBU2NA6ZBLWOJA7SI6KARL&quot;,&quot;driveId&quot;:&quot;b!GENIO6DB3UWzdulNK6evrT-LvdyhA0VIokS4fxAfqZJ9NS0deS_ETJs3VRRJUVZM&quot;,&quot;status&quot;:1,&quot;uploadSessionUrl&quot;:null}]"/>
    <s v="Got Preference"/>
    <s v="KONSORTIUM KOVENREA SDN. BHD."/>
    <s v="REPAIR WORK - PN-PGI 192C. Kovenrea was current NEC for this project, need to create new LOR since current LOR CNFD-KKS-0019-TP, already submitted for Final QC."/>
    <n v="3400039137"/>
    <s v="NA"/>
    <s v="NA"/>
    <s v="NA"/>
    <s v="NA"/>
    <m/>
    <m/>
  </r>
  <r>
    <n v="1690"/>
    <s v="Hasrul Nizam Bin Othman"/>
    <s v="11.0 PO Issued"/>
    <d v="2023-10-09T00:00:00"/>
    <s v="po issued"/>
    <n v="4902155999"/>
    <s v="PHG"/>
    <m/>
    <s v="CPP2300023"/>
    <m/>
    <s v="TMEA/231490"/>
    <m/>
    <s v="PAC2312262"/>
    <m/>
    <s v="PHG-EVT-0060-TP"/>
    <m/>
    <m/>
    <n v="0"/>
    <s v="PO Issued"/>
    <e v="#REF!"/>
    <x v="0"/>
    <s v="CPPM-LOR"/>
    <n v="335"/>
    <m/>
    <m/>
    <m/>
    <d v="2023-10-04T00:00:00"/>
    <s v="aazahar@tm.com.my"/>
    <m/>
    <m/>
    <m/>
    <m/>
    <s v="Unifi"/>
    <x v="5"/>
    <s v="NRP CP FTTH (TP) PBR C888M ADD NEW DP ATSC TUDM  JALAN GAMBANG KUANTAN"/>
    <e v="#N/A"/>
    <e v="#N/A"/>
    <m/>
    <m/>
    <s v="PBR"/>
    <m/>
    <m/>
    <m/>
    <m/>
    <m/>
    <m/>
    <m/>
    <m/>
    <s v="Ahmad Najmi Bin A.Rahman"/>
    <s v="Muhamad Ridhwan Bin Mohamad Rafi"/>
    <s v="[{&quot;name&quot;:&quot;CPP2300023_Azahar Bin Abu Talib.pdf&quot;,&quot;link&quot;:&quot;https://tm365-my.sharepoint.com/personal/badruznasrin_basri_tm_com_my/Documents/Apps/Microsoft%20Forms/CPPM%20LOR%20%20Request%20for%20LOR%20for%20existing%20project/Question/CPP2300023_Azahar%20Bin%20Abu%20Talib.pdf&quot;,&quot;id&quot;:&quot;01KO5DXPR3FU6LFOKOYND2XLUVGFZFN6IU&quot;,&quot;type&quot;:null,&quot;size&quot;:1855463,&quot;referenceId&quot;:&quot;01KO5DXPWKQISBU2NA6ZBLWOJA7SI6KARL&quot;,&quot;driveId&quot;:&quot;b!GENIO6DB3UWzdulNK6evrT-LvdyhA0VIokS4fxAfqZJ9NS0deS_ETJs3VRRJUVZM&quot;,&quot;status&quot;:1,&quot;uploadSessionUrl&quot;:null}]"/>
    <s v="No Preference"/>
    <m/>
    <m/>
    <m/>
    <m/>
    <m/>
    <m/>
    <m/>
    <m/>
    <m/>
  </r>
  <r>
    <n v="1691"/>
    <s v="Mahmud Bin Zakaria"/>
    <s v="12. Not Required PO / LOR"/>
    <d v="2023-10-05T00:00:00"/>
    <s v="Projek Closed"/>
    <m/>
    <s v="JOHOR UTARA"/>
    <m/>
    <s v="H5G2203486"/>
    <m/>
    <s v="TMSA/223905"/>
    <m/>
    <s v="PAC2219790"/>
    <m/>
    <m/>
    <m/>
    <m/>
    <n v="0"/>
    <s v="PO Issued / Not Require LOR"/>
    <e v="#REF!"/>
    <x v="0"/>
    <s v="CPPM-LOR"/>
    <n v="336"/>
    <m/>
    <m/>
    <m/>
    <d v="2023-10-04T00:00:00"/>
    <s v="mdshahrulnizam@tm.com.my"/>
    <m/>
    <m/>
    <m/>
    <m/>
    <s v="TMG"/>
    <x v="0"/>
    <s v="DNB_HORIZON 5G-DJBPH0074_SURAUALHIJRAHTMNNIRA_BP"/>
    <e v="#N/A"/>
    <e v="#N/A"/>
    <m/>
    <m/>
    <s v="BP"/>
    <m/>
    <m/>
    <m/>
    <m/>
    <n v="3400038595"/>
    <s v="JASA MUAFAKAT SDN. BHD."/>
    <m/>
    <m/>
    <s v="MOHD.SHAHRULNIZAM BIN NOORDIN"/>
    <s v="Muhammad Amirul Bin Abdullah"/>
    <s v="[{&quot;name&quot;:&quot;SLIM settlement - Copy_Mohd Shahrulnizam Bi.jpg&quot;,&quot;link&quot;:&quot;https://tm365-my.sharepoint.com/personal/badruznasrin_basri_tm_com_my/Documents/Apps/Microsoft%20Forms/CPPM%20LOR%20%20Request%20for%20LOR%20for%20existing%20project/Question/SLIM%20settlement%20-%20Copy_Mohd%20Shahrulnizam%20Bi.jpg&quot;,&quot;id&quot;:&quot;01KO5DXPVFS4AXGB6JIJCJJGV32SMOV42K&quot;,&quot;type&quot;:null,&quot;size&quot;:257579,&quot;referenceId&quot;:&quot;01KO5DXPWKQISBU2NA6ZBLWOJA7SI6KARL&quot;,&quot;driveId&quot;:&quot;b!GENIO6DB3UWzdulNK6evrT-LvdyhA0VIokS4fxAfqZJ9NS0deS_ETJs3VRRJUVZM&quot;,&quot;status&quot;:1,&quot;uploadSessionUrl&quot;:null}]"/>
    <s v="Got Preference"/>
    <s v="JASA MUAFAKAT SDN. BHD."/>
    <s v="Permohonan LOR without PO, to settle material in SLIM . "/>
    <n v="3400038595"/>
    <s v="JASA MUAFAKAT SDN. BHD."/>
    <n v="3400038595"/>
    <s v="JASA MUAFAKAT SDN. BHD."/>
    <n v="3400038595"/>
    <m/>
    <m/>
  </r>
  <r>
    <n v="1692"/>
    <s v="Mahmud Bin Zakaria"/>
    <s v="12. Not Required PO / LOR"/>
    <d v="2023-10-05T00:00:00"/>
    <s v="Projek Closed"/>
    <m/>
    <s v="JOHOR UTARA"/>
    <m/>
    <s v="H5G2204170"/>
    <m/>
    <s v="TMSA/224151"/>
    <m/>
    <s v="PAC2221152"/>
    <m/>
    <m/>
    <m/>
    <m/>
    <n v="0"/>
    <s v="PO Issued / Not Require LOR"/>
    <e v="#REF!"/>
    <x v="0"/>
    <s v="CPPM-LOR"/>
    <n v="337"/>
    <m/>
    <m/>
    <m/>
    <d v="2023-10-04T00:00:00"/>
    <s v="mdshahrulnizam@tm.com.my"/>
    <m/>
    <m/>
    <m/>
    <m/>
    <s v="TMG"/>
    <x v="0"/>
    <s v="5G HORIZON CSR MUR_DJMUA1024_JHR_438 TM MUAR"/>
    <e v="#N/A"/>
    <e v="#N/A"/>
    <m/>
    <m/>
    <s v="MUR"/>
    <m/>
    <m/>
    <m/>
    <m/>
    <n v="3400039137"/>
    <s v="KONSORTIUM KOVENREA SDN. BHD."/>
    <m/>
    <m/>
    <s v="MOHD.SHAHRULNIZAM BIN NOORDIN"/>
    <s v="Mohd Hazli Bin Zainal Abidin"/>
    <s v="[{&quot;name&quot;:&quot;SLIM settlement - Copy_Mohd Shahrulnizam Bi 1.jpg&quot;,&quot;link&quot;:&quot;https://tm365-my.sharepoint.com/personal/badruznasrin_basri_tm_com_my/Documents/Apps/Microsoft%20Forms/CPPM%20LOR%20%20Request%20for%20LOR%20for%20existing%20project/Question/SLIM%20settlement%20-%20Copy_Mohd%20Shahrulnizam%20Bi%201.jpg&quot;,&quot;id&quot;:&quot;01KO5DXPWGWAH7SBBFYZDI5DXHYAD663FI&quot;,&quot;type&quot;:null,&quot;size&quot;:257579,&quot;referenceId&quot;:&quot;01KO5DXPWKQISBU2NA6ZBLWOJA7SI6KARL&quot;,&quot;driveId&quot;:&quot;b!GENIO6DB3UWzdulNK6evrT-LvdyhA0VIokS4fxAfqZJ9NS0deS_ETJs3VRRJUVZM&quot;,&quot;status&quot;:1,&quot;uploadSessionUrl&quot;:null}]"/>
    <s v="Got Preference"/>
    <s v="KONSORTIUM KOVENREA SDN. BHD."/>
    <s v="Permohonan LOR tanpa PO, untuk settlekan material dalam SLIM . "/>
    <n v="3400039137"/>
    <s v="KONSORTIUM KOVENREA SDN. BHD."/>
    <n v="3400039137"/>
    <s v="KONSORTIUM KOVENREA SDN. BHD."/>
    <n v="3400039137"/>
    <m/>
    <m/>
  </r>
  <r>
    <n v="1693"/>
    <s v="Mahmud Bin Zakaria"/>
    <s v="12. Not Required PO / LOR"/>
    <d v="2023-10-05T00:00:00"/>
    <s v="Projek Closed"/>
    <m/>
    <s v="JOHOR UTARA"/>
    <m/>
    <s v="H5G2204984"/>
    <m/>
    <s v="TMSA/224823"/>
    <m/>
    <s v="PAC2222263"/>
    <m/>
    <m/>
    <m/>
    <m/>
    <n v="0"/>
    <s v="PO Issued / Not Require LOR"/>
    <e v="#REF!"/>
    <x v="0"/>
    <s v="CPPM-LOR"/>
    <n v="338"/>
    <m/>
    <m/>
    <m/>
    <d v="2023-10-04T00:00:00"/>
    <s v="mdshahrulnizam@tm.com.my"/>
    <m/>
    <m/>
    <m/>
    <m/>
    <s v="TMG"/>
    <x v="0"/>
    <s v="5G HORIZON CSR MUR -DJMUA1053_JHR_707 JLN BIRU SG ABONG"/>
    <e v="#N/A"/>
    <e v="#N/A"/>
    <m/>
    <m/>
    <s v="MUR"/>
    <m/>
    <m/>
    <m/>
    <m/>
    <n v="3400039137"/>
    <s v="KONSORTIUM KOVENREA SDN. BHD."/>
    <m/>
    <m/>
    <s v="MOHD.SHAHRULNIZAM BIN NOORDIN"/>
    <s v="Mohd Hazli Bin Zainal Abidin"/>
    <s v="[{&quot;name&quot;:&quot;SLIM settlement - Copy_Mohd Shahrulnizam Bi 2.jpg&quot;,&quot;link&quot;:&quot;https://tm365-my.sharepoint.com/personal/badruznasrin_basri_tm_com_my/Documents/Apps/Microsoft%20Forms/CPPM%20LOR%20%20Request%20for%20LOR%20for%20existing%20project/Question/SLIM%20settlement%20-%20Copy_Mohd%20Shahrulnizam%20Bi%202.jpg&quot;,&quot;id&quot;:&quot;01KO5DXPWYACEILFJIJNF35MOVVT55NB2U&quot;,&quot;type&quot;:null,&quot;size&quot;:257579,&quot;referenceId&quot;:&quot;01KO5DXPWKQISBU2NA6ZBLWOJA7SI6KARL&quot;,&quot;driveId&quot;:&quot;b!GENIO6DB3UWzdulNK6evrT-LvdyhA0VIokS4fxAfqZJ9NS0deS_ETJs3VRRJUVZM&quot;,&quot;status&quot;:1,&quot;uploadSessionUrl&quot;:null}]"/>
    <s v="Got Preference"/>
    <s v="KONSORTIUM KOVENREA SDN. BHD."/>
    <s v="Permohonan LOR tanpa PO, untuk setelkan material dalam SLIM . "/>
    <n v="3400039137"/>
    <s v="KONSORTIUM KOVENREA SDN. BHD."/>
    <n v="3400039137"/>
    <s v="KONSORTIUM KOVENREA SDN. BHD."/>
    <n v="3400039137"/>
    <m/>
    <m/>
  </r>
  <r>
    <n v="1694"/>
    <s v="Mahmud Bin Zakaria"/>
    <s v="12. Not Required PO / LOR"/>
    <m/>
    <s v="Permohonan LOR tanpa PO, untuk setelkan material dalam SLIM"/>
    <m/>
    <s v="JOHOR UTARA"/>
    <m/>
    <s v="GOV2300554"/>
    <m/>
    <s v="TMSA/232268"/>
    <m/>
    <s v="PAC2309200"/>
    <m/>
    <s v="JU-AST-0086-TP"/>
    <m/>
    <m/>
    <n v="0"/>
    <s v="PO Issued / Not Require LOR"/>
    <e v="#REF!"/>
    <x v="0"/>
    <s v="CPPM-LOR"/>
    <n v="339"/>
    <m/>
    <m/>
    <m/>
    <d v="2023-10-04T00:00:00"/>
    <s v="mdshahrulnizam@tm.com.my"/>
    <m/>
    <m/>
    <m/>
    <m/>
    <s v="TMone"/>
    <x v="4"/>
    <s v="MYGOV NID DAN FOC MUR FXX PEJABAT IMIGRESEN MUAR (IPME)-MUR"/>
    <e v="#N/A"/>
    <e v="#N/A"/>
    <m/>
    <m/>
    <s v="MUR"/>
    <m/>
    <m/>
    <m/>
    <m/>
    <n v="3400038488"/>
    <s v="AASTRA INTERNATIONAL HOLDINGS"/>
    <m/>
    <m/>
    <s v="MOHD.SHAHRULNIZAM BIN NOORDIN"/>
    <s v="Mohd Hazli Bin Zainal Abidin"/>
    <s v="[{&quot;name&quot;:&quot;SLIM settlement - Copy_Mohd Shahrulnizam Bi 3.jpg&quot;,&quot;link&quot;:&quot;https://tm365-my.sharepoint.com/personal/badruznasrin_basri_tm_com_my/Documents/Apps/Microsoft%20Forms/CPPM%20LOR%20%20Request%20for%20LOR%20for%20existing%20project/Question/SLIM%20settlement%20-%20Copy_Mohd%20Shahrulnizam%20Bi%203.jpg&quot;,&quot;id&quot;:&quot;01KO5DXPQLEZXXZEA6SVGZXUH5T6U7CP4Q&quot;,&quot;type&quot;:null,&quot;size&quot;:257579,&quot;referenceId&quot;:&quot;01KO5DXPWKQISBU2NA6ZBLWOJA7SI6KARL&quot;,&quot;driveId&quot;:&quot;b!GENIO6DB3UWzdulNK6evrT-LvdyhA0VIokS4fxAfqZJ9NS0deS_ETJs3VRRJUVZM&quot;,&quot;status&quot;:1,&quot;uploadSessionUrl&quot;:null}]"/>
    <s v="Got Preference"/>
    <s v="AASTRA INTERNATIONAL HOLDINGS"/>
    <s v="Permohonan LOR tanpa PO, untuk setelkan material dalam SLIM"/>
    <n v="3400038488"/>
    <s v="AASTRA INTERNATIONAL HOLDINGS"/>
    <n v="3400038488"/>
    <s v="AASTRA INTERNATIONAL HOLDINGS"/>
    <n v="3400038488"/>
    <m/>
    <m/>
  </r>
  <r>
    <n v="1695"/>
    <s v="Mahmud Bin Zakaria"/>
    <s v="12. Not Required PO / LOR"/>
    <d v="2023-10-05T00:00:00"/>
    <s v="Projek Teco"/>
    <m/>
    <s v="JOHOR UTARA"/>
    <m/>
    <s v="GOV2300877"/>
    <m/>
    <s v="TMSA/232278"/>
    <m/>
    <s v="PAC2309782"/>
    <m/>
    <m/>
    <m/>
    <m/>
    <n v="0"/>
    <s v="PO Issued / Not Require LOR"/>
    <e v="#REF!"/>
    <x v="0"/>
    <s v="CPPM-LOR"/>
    <n v="340"/>
    <m/>
    <m/>
    <m/>
    <d v="2023-10-04T00:00:00"/>
    <s v="mdshahrulnizam@tm.com.my"/>
    <m/>
    <m/>
    <m/>
    <m/>
    <s v="TMone"/>
    <x v="4"/>
    <s v="MYGOV NID DAN FOC RE FXX JABATAN PENDAFTARAN NEGARA (JPN) DAERAH RENGIT,_x000a_JOHOR(IPME)-RE"/>
    <e v="#N/A"/>
    <e v="#N/A"/>
    <m/>
    <m/>
    <s v="RE"/>
    <m/>
    <m/>
    <m/>
    <m/>
    <n v="3400038595"/>
    <s v="JASA MUAFAKAT SDN. BHD."/>
    <m/>
    <m/>
    <s v="MOHD.SHAHRULNIZAM BIN NOORDIN"/>
    <s v="Muhammad Amirul Bin Abdullah"/>
    <s v="[{&quot;name&quot;:&quot;SLIM settlement - Copy_Mohd Shahrulnizam Bi 4.jpg&quot;,&quot;link&quot;:&quot;https://tm365-my.sharepoint.com/personal/badruznasrin_basri_tm_com_my/Documents/Apps/Microsoft%20Forms/CPPM%20LOR%20%20Request%20for%20LOR%20for%20existing%20project/Question/SLIM%20settlement%20-%20Copy_Mohd%20Shahrulnizam%20Bi%204.jpg&quot;,&quot;id&quot;:&quot;01KO5DXPX2DLS37GF3VRAJP2HMFUQLPVZT&quot;,&quot;type&quot;:null,&quot;size&quot;:257579,&quot;referenceId&quot;:&quot;01KO5DXPWKQISBU2NA6ZBLWOJA7SI6KARL&quot;,&quot;driveId&quot;:&quot;b!GENIO6DB3UWzdulNK6evrT-LvdyhA0VIokS4fxAfqZJ9NS0deS_ETJs3VRRJUVZM&quot;,&quot;status&quot;:1,&quot;uploadSessionUrl&quot;:null}]"/>
    <s v="Got Preference"/>
    <s v="JASA MUAFAKAT SDN. BHD."/>
    <s v="Permohonan LOR tanpa PO, untuk setelkan material dalam SLIM"/>
    <n v="3400038595"/>
    <s v="JASA MUAFAKAT SDN. BHD."/>
    <n v="3400038595"/>
    <s v="JASA MUAFAKAT SDN. BHD."/>
    <n v="3400038595"/>
    <m/>
    <m/>
  </r>
  <r>
    <n v="1696"/>
    <s v="Zubaidah Binti Ya"/>
    <s v="11.0 PO Issued"/>
    <m/>
    <n v="4902154205"/>
    <s v="4902154205"/>
    <s v="Selangor Barat"/>
    <m/>
    <s v="H5G2300696"/>
    <m/>
    <s v="TMCA/231913"/>
    <m/>
    <s v="PAC2310982"/>
    <m/>
    <s v="SB-TRA-0043-TP"/>
    <m/>
    <m/>
    <n v="0"/>
    <s v="PO Issued"/>
    <e v="#REF!"/>
    <x v="0"/>
    <s v="CPPM-PR"/>
    <n v="830"/>
    <m/>
    <m/>
    <m/>
    <d v="2023-10-04T00:00:00"/>
    <s v="atirah.razak@tm.com.my"/>
    <n v="8125"/>
    <n v="8612.1200000000008"/>
    <s v="Additional PO (SI/VO)"/>
    <s v="Memerlukan penambahan kabel kerana terdapat perubahan joint"/>
    <s v="TMG"/>
    <x v="0"/>
    <s v="5G DBKLG1975 FOC JKN F43F44 LRG UNIVERSITI KMPG LOMBONG KLG_x000a_"/>
    <e v="#N/A"/>
    <e v="#N/A"/>
    <m/>
    <d v="2023-08-18T00:00:00"/>
    <s v="H5G2300696"/>
    <s v="Network Contractor"/>
    <m/>
    <m/>
    <m/>
    <n v="3400040139"/>
    <m/>
    <s v="[{&quot;name&quot;:&quot;SITE INSTRUCTION SB TRA 0043 TP SIGNED BY EN_Siti Atirah Razak.pdf&quot;,&quot;link&quot;:&quot;https://tm365-my.sharepoint.com/personal/badruznasrin_basri_tm_com_my/Documents/Apps/Microsoft%20Forms/Request%20New%20PR/Question%202/SITE%20INSTRUCTION%20SB%20TRA%200043%20TP%20SIGNED%20BY%20EN_Siti%20Atirah%20Razak.pdf&quot;,&quot;id&quot;:&quot;01KO5DXPSJDB4QEBB5SZFL5FEO2HRADPX3&quot;,&quot;type&quot;:null,&quot;size&quot;:705388,&quot;referenceId&quot;:&quot;01KO5DXPXUPARRCS6LWRBYBWTUUM5DK5ER&quot;,&quot;driveId&quot;:&quot;b!GENIO6DB3UWzdulNK6evrT-LvdyhA0VIokS4fxAfqZJ9NS0deS_ETJs3VRRJUVZM&quot;,&quot;status&quot;:1,&quot;uploadSessionUrl&quot;:null}]"/>
    <m/>
    <m/>
    <m/>
    <m/>
    <m/>
    <m/>
    <m/>
    <m/>
    <m/>
    <m/>
    <m/>
    <m/>
    <m/>
    <m/>
  </r>
  <r>
    <n v="1697"/>
    <s v="Mahmud Bin Zakaria"/>
    <s v="12. Not Required PO / LOR"/>
    <m/>
    <s v="Permohonan LOR tanpa PO, untuk setelkan material dalam SLIM"/>
    <m/>
    <s v="JOHOR UTARA"/>
    <m/>
    <s v="GOV2301102"/>
    <m/>
    <s v="TMSA/232280"/>
    <m/>
    <s v="PAC2309222"/>
    <m/>
    <s v="JU-KKS-0609-TP"/>
    <m/>
    <m/>
    <n v="0"/>
    <s v="PO Issued / Not Require LOR"/>
    <e v="#REF!"/>
    <x v="0"/>
    <s v="CPPM-LOR"/>
    <n v="341"/>
    <m/>
    <m/>
    <m/>
    <d v="2023-10-04T00:00:00"/>
    <s v="mdshahrulnizam@tm.com.my"/>
    <m/>
    <m/>
    <m/>
    <m/>
    <s v="TMone"/>
    <x v="4"/>
    <s v="MYGOV NID DAN FOC BKR F06/FXX KASTAM BAKRI BANDAR MAHARANI BANDAR DIRAJA_x000a_MUAR (IPME)-BKR"/>
    <e v="#N/A"/>
    <e v="#N/A"/>
    <m/>
    <m/>
    <s v="BKR"/>
    <m/>
    <m/>
    <m/>
    <m/>
    <n v="3400039137"/>
    <s v="KONSORTIUM KOVENREA SDN. BHD."/>
    <m/>
    <m/>
    <s v="MOHD.SHAHRULNIZAM BIN NOORDIN"/>
    <s v="Mohd Hazli Bin Zainal Abidin"/>
    <s v="[{&quot;name&quot;:&quot;SLIM settlement - Copy_Mohd Shahrulnizam Bi 5.jpg&quot;,&quot;link&quot;:&quot;https://tm365-my.sharepoint.com/personal/badruznasrin_basri_tm_com_my/Documents/Apps/Microsoft%20Forms/CPPM%20LOR%20%20Request%20for%20LOR%20for%20existing%20project/Question/SLIM%20settlement%20-%20Copy_Mohd%20Shahrulnizam%20Bi%205.jpg&quot;,&quot;id&quot;:&quot;01KO5DXPWVHWKKB6KFDJGYFYXI62DQUAAD&quot;,&quot;type&quot;:null,&quot;size&quot;:257579,&quot;referenceId&quot;:&quot;01KO5DXPWKQISBU2NA6ZBLWOJA7SI6KARL&quot;,&quot;driveId&quot;:&quot;b!GENIO6DB3UWzdulNK6evrT-LvdyhA0VIokS4fxAfqZJ9NS0deS_ETJs3VRRJUVZM&quot;,&quot;status&quot;:1,&quot;uploadSessionUrl&quot;:null}]"/>
    <s v="Got Preference"/>
    <s v="KONSORTIUM KOVENREA SDN. BHD."/>
    <s v="Permohonan LOR tanpa PO. untuk setelkan material dalam SLIM"/>
    <n v="3400039137"/>
    <s v="KONSORTIUM KOVENREA SDN. BHD."/>
    <n v="3400039137"/>
    <s v="KONSORTIUM KOVENREA SDN. BHD."/>
    <n v="3400039137"/>
    <m/>
    <m/>
  </r>
  <r>
    <n v="1698"/>
    <s v="Yuhaniz Binti Baidzawi"/>
    <s v="11.0 PO Issued"/>
    <d v="2023-10-05T00:00:00"/>
    <s v="REQUEST PATCHCORD"/>
    <s v="4902154474"/>
    <s v="PRK"/>
    <m/>
    <s v="H5G2300906"/>
    <m/>
    <s v="TMNA/232550"/>
    <m/>
    <s v="PAC2312040"/>
    <m/>
    <s v="Other Contract"/>
    <m/>
    <m/>
    <n v="0"/>
    <s v="PO Issued"/>
    <e v="#REF!"/>
    <x v="0"/>
    <s v="CPPM-PR"/>
    <n v="831"/>
    <m/>
    <m/>
    <m/>
    <d v="2023-10-04T00:00:00"/>
    <s v="zatilhanan@tm.com.my"/>
    <n v="15269"/>
    <n v="6655.6"/>
    <s v="First PO"/>
    <m/>
    <s v="TMG"/>
    <x v="0"/>
    <s v="H5G FOC SIR_F14 SPUR (12C) CSR DAPKT0612 SURAUALIKHLAS JLN BANDAR U 8 - PEMBELIAN PATCH CORD UNTUK KEGUNAAN PEMASANGAN CSR ZONE BATU GAJAH "/>
    <e v="#N/A"/>
    <e v="#N/A"/>
    <m/>
    <d v="2023-10-31T00:00:00"/>
    <s v="SIR"/>
    <s v="Other Contract"/>
    <m/>
    <n v="3400036859"/>
    <m/>
    <m/>
    <m/>
    <s v="[{&quot;name&quot;:&quot;QT-2023-10-0004_Zatil Hanan Binti Ah.pdf&quot;,&quot;link&quot;:&quot;https://tm365-my.sharepoint.com/personal/badruznasrin_basri_tm_com_my/Documents/Apps/Microsoft%20Forms/Request%20New%20PR/Question%203/QT-2023-10-0004_Zatil%20Hanan%20Binti%20Ah.pdf&quot;,&quot;id&quot;:&quot;01KO5DXPXRPC2IER24A5BIBY5IGGYEPMIV&quot;,&quot;type&quot;:null,&quot;size&quot;:427892,&quot;referenceId&quot;:&quot;01KO5DXPXGNA5SXMMJOFDI7X4DMR4B2UAT&quot;,&quot;driveId&quot;:&quot;b!GENIO6DB3UWzdulNK6evrT-LvdyhA0VIokS4fxAfqZJ9NS0deS_ETJs3VRRJUVZM&quot;,&quot;status&quot;:1,&quot;uploadSessionUrl&quot;:null}]"/>
    <m/>
    <m/>
    <m/>
    <m/>
    <m/>
    <m/>
    <m/>
    <m/>
    <m/>
    <m/>
    <m/>
    <m/>
    <m/>
    <m/>
  </r>
  <r>
    <n v="1699"/>
    <s v="Mohd Azrul Nizam Bin Aziz"/>
    <s v="11.0 PO Issued"/>
    <m/>
    <m/>
    <s v="4902154152,4902154152"/>
    <s v="Kedah/Perlis"/>
    <m/>
    <s v="NRP2303074"/>
    <m/>
    <s v="TMNA/232626"/>
    <m/>
    <s v="PAC2311897"/>
    <m/>
    <s v="KD/PL-PTS-0050-TP"/>
    <m/>
    <m/>
    <n v="0"/>
    <s v="PO Issued"/>
    <e v="#REF!"/>
    <x v="0"/>
    <s v="CPPM-PR"/>
    <n v="832"/>
    <s v="CPQ 567 TMONE"/>
    <s v="P2"/>
    <m/>
    <d v="2023-10-04T00:00:00"/>
    <s v="kanuar.nor@tm.com.my"/>
    <n v="12962"/>
    <n v="7681.3"/>
    <s v="First PO"/>
    <m/>
    <s v="TMone"/>
    <x v="1"/>
    <s v="FOC NID KMH F47/48 CELESTICA MALAYSIA-KULIM HI TECH (2 NID) (SLA 99.99%)_x000a_"/>
    <e v="#N/A"/>
    <e v="#N/A"/>
    <m/>
    <d v="2023-10-30T00:00:00"/>
    <s v="KMH"/>
    <s v="Network Contractor"/>
    <m/>
    <m/>
    <m/>
    <n v="3400038758"/>
    <m/>
    <m/>
    <m/>
    <m/>
    <m/>
    <m/>
    <m/>
    <m/>
    <m/>
    <m/>
    <m/>
    <m/>
    <m/>
    <m/>
    <m/>
    <m/>
  </r>
  <r>
    <n v="1700"/>
    <s v="Mohd Nurazam Bin Mazlan"/>
    <s v="8.3 Queried(other) Please fill in Remark"/>
    <d v="2023-10-04T00:00:00"/>
    <s v="AND request 10 site to installation for CSR, AND to share list of sites for 10 sites"/>
    <m/>
    <s v="PJ"/>
    <m/>
    <s v="NRP2301683"/>
    <m/>
    <s v="TMCA/231688"/>
    <m/>
    <s v="PAC2309073"/>
    <m/>
    <m/>
    <m/>
    <m/>
    <n v="0"/>
    <s v="Queried - Require More Information From NeC/AND"/>
    <e v="#REF!"/>
    <x v="0"/>
    <s v="CPPM-LOR"/>
    <n v="342"/>
    <m/>
    <m/>
    <m/>
    <d v="2023-10-04T00:00:00"/>
    <s v="ammar.muazzam@tm.com.my"/>
    <s v="n"/>
    <m/>
    <m/>
    <m/>
    <s v="TMone"/>
    <x v="4"/>
    <s v="Buffer Stock 10G NID 2023 - AND PJ"/>
    <e v="#N/A"/>
    <e v="#N/A"/>
    <m/>
    <m/>
    <s v="PJ"/>
    <m/>
    <m/>
    <m/>
    <m/>
    <s v="+60 16-368 0112"/>
    <s v="SPS"/>
    <m/>
    <m/>
    <s v="Muhammad Iqmal Bin Mad Yusof"/>
    <s v="Mohd Zairusham Bin Zainal"/>
    <s v="[{&quot;name&quot;:&quot;SPS_Ammar Muazzam Shahar.xlsx&quot;,&quot;link&quot;:&quot;https://tm365-my.sharepoint.com/personal/badruznasrin_basri_tm_com_my/_layouts/15/Doc.aspx?sourcedoc=%7B09DBFF6A-8A10-4F36-B858-343827E9813D%7D&amp;file=SPS_Ammar%20Muazzam%20Shahar.xlsx&amp;action=default&amp;mobileredirect=true&quot;,&quot;id&quot;:&quot;01KO5DXPTK77NQSEEKGZH3QWBUHAT6TAJ5&quot;,&quot;type&quot;:null,&quot;size&quot;:19514,&quot;referenceId&quot;:&quot;01KO5DXPWKQISBU2NA6ZBLWOJA7SI6KARL&quot;,&quot;driveId&quot;:&quot;b!GENIO6DB3UWzdulNK6evrT-LvdyhA0VIokS4fxAfqZJ9NS0deS_ETJs3VRRJUVZM&quot;,&quot;status&quot;:1,&quot;uploadSessionUrl&quot;:null}]"/>
    <s v="Got Preference"/>
    <s v="SPS"/>
    <s v="Network Contractor"/>
    <s v="+60 16-368 0112"/>
    <s v="TLT POWER"/>
    <s v="+60 19-330 8124"/>
    <s v="KNL"/>
    <s v="+60 17-725 2778"/>
    <m/>
    <m/>
  </r>
  <r>
    <n v="1701"/>
    <s v="Mohd Nasharulhisham Bin Mohd Nasir"/>
    <s v="10.0 Sent to CPA for PR Creation"/>
    <d v="2023-10-06T00:00:00"/>
    <s v="PROCEED PR"/>
    <m/>
    <s v="Selangor Timur"/>
    <m/>
    <s v="H5G2300823"/>
    <m/>
    <s v="TMCA/231896"/>
    <m/>
    <s v="PAC2310803"/>
    <m/>
    <s v="ST-SWF-0044-TP"/>
    <m/>
    <m/>
    <n v="0"/>
    <s v="PR Creation"/>
    <e v="#REF!"/>
    <x v="0"/>
    <s v="CPPM-PR"/>
    <n v="833"/>
    <m/>
    <m/>
    <m/>
    <d v="2023-10-04T00:00:00"/>
    <s v="muhammadsyukri.abdullah@tm.com.my"/>
    <n v="50092"/>
    <n v="31852.27"/>
    <s v="First PO"/>
    <m/>
    <s v="TMG"/>
    <x v="0"/>
    <s v="5G DNB DBHSG0221 FOC BBD F005-F009 FOR JLNANGGERIK_BBD"/>
    <e v="#N/A"/>
    <e v="#N/A"/>
    <m/>
    <d v="2023-10-30T00:00:00"/>
    <s v="BBD"/>
    <s v="Network Contractor"/>
    <m/>
    <m/>
    <m/>
    <s v="SWIFTLOQ"/>
    <m/>
    <m/>
    <m/>
    <m/>
    <m/>
    <m/>
    <m/>
    <m/>
    <m/>
    <m/>
    <m/>
    <m/>
    <m/>
    <m/>
    <m/>
    <m/>
  </r>
  <r>
    <n v="1702"/>
    <s v="Ahmad Zaki Bin Harris"/>
    <s v="1.2 New Request PR"/>
    <m/>
    <m/>
    <m/>
    <s v="Pulau Pinang"/>
    <m/>
    <s v="NRP2303283"/>
    <m/>
    <s v="TMNA/232674"/>
    <m/>
    <s v="PAC2311946"/>
    <m/>
    <s v="PG-PCO-0315-TP"/>
    <m/>
    <m/>
    <n v="0"/>
    <e v="#N/A"/>
    <e v="#REF!"/>
    <x v="0"/>
    <s v="CPPM-LOR"/>
    <n v="344"/>
    <m/>
    <m/>
    <m/>
    <d v="2023-10-04T00:00:00"/>
    <s v="mohdfahmi.ishak@tm.com.my"/>
    <m/>
    <m/>
    <m/>
    <m/>
    <s v="TMone"/>
    <x v="1"/>
    <s v="NRP_FOC BYB F83/F101 NID DP DHL BAYAN BARU - PLOT 66 BYN LEPAS INDUSTRIAL ZONE_x000a_"/>
    <e v="#N/A"/>
    <e v="#N/A"/>
    <m/>
    <m/>
    <s v="BYB"/>
    <m/>
    <m/>
    <m/>
    <m/>
    <n v="3400039029"/>
    <s v="KUMPULAN ERA ENGINEERING SDN. BHD."/>
    <m/>
    <m/>
    <s v="MOHD FAHMI BIN ISHAK"/>
    <s v="MUHAMMAD HAZWAN BIN AZIZAN"/>
    <s v="[{&quot;name&quot;:&quot;TMNA232674-PLAN_Mohd Fahmi Bin Ishak.pdf&quot;,&quot;link&quot;:&quot;https://tm365-my.sharepoint.com/personal/badruznasrin_basri_tm_com_my/Documents/Apps/Microsoft%20Forms/CPPM%20LOR%20%20Request%20for%20LOR%20for%20existing%20project/Question/TMNA232674-PLAN_Mohd%20Fahmi%20Bin%20Ishak.pdf&quot;,&quot;id&quot;:&quot;01KO5DXPVM4K52E77H3VC3G63BL334NVHO&quot;,&quot;type&quot;:null,&quot;size&quot;:720144,&quot;referenceId&quot;:&quot;01KO5DXPWKQISBU2NA6ZBLWOJA7SI6KARL&quot;,&quot;driveId&quot;:&quot;b!GENIO6DB3UWzdulNK6evrT-LvdyhA0VIokS4fxAfqZJ9NS0deS_ETJs3VRRJUVZM&quot;,&quot;status&quot;:1,&quot;uploadSessionUrl&quot;:null}]"/>
    <s v="Got Preference"/>
    <s v="KUMPULAN ERA ENGINEERING SDN. BHD."/>
    <s v="TEAM FREE"/>
    <n v="3400039029"/>
    <s v="AG GLOBAL VENTURE SDN. BHD."/>
    <n v="3400038496"/>
    <s v="SINOR TECHNOLOGY SDN. BHD."/>
    <n v="3400038940"/>
    <m/>
    <m/>
  </r>
  <r>
    <n v="1703"/>
    <s v="Mohd Azrul Nizam Bin Aziz"/>
    <s v="11.0 PO Issued"/>
    <m/>
    <m/>
    <s v="4902148847/4902154186"/>
    <s v="Kedah/Perlis"/>
    <m/>
    <s v="H5G2300972"/>
    <m/>
    <s v="TMNA/232121"/>
    <m/>
    <s v="PAC2311202"/>
    <m/>
    <s v="KD/PL-PRL-1072-TP"/>
    <m/>
    <m/>
    <n v="0"/>
    <s v="PO Issued"/>
    <e v="#REF!"/>
    <x v="0"/>
    <s v="CPPM-PR"/>
    <n v="835"/>
    <m/>
    <m/>
    <m/>
    <d v="2023-10-04T00:00:00"/>
    <s v="amirb@tm.com.my"/>
    <n v="21095"/>
    <n v="7725.55"/>
    <s v="Additional PO (SI/VO)"/>
    <s v="PERUBAHAN LOKASI TOWER"/>
    <s v="TMG"/>
    <x v="0"/>
    <s v="H5G CSR_FOC GN_F23/F24 F14 DNB HORIZON 5G DKKMD0213 KG BARU PDG LEMBU (SLG 99.5%) - GN_x000a_"/>
    <e v="#N/A"/>
    <e v="#N/A"/>
    <m/>
    <d v="2023-10-09T00:00:00"/>
    <s v="GN"/>
    <s v="Network Contractor"/>
    <m/>
    <m/>
    <m/>
    <n v="3400039143"/>
    <m/>
    <s v="[{&quot;name&quot;:&quot;2ND BOQ PDG LEMBU (1)_Amir Bohtar B Othman.pdf&quot;,&quot;link&quot;:&quot;https://tm365-my.sharepoint.com/personal/badruznasrin_basri_tm_com_my/Documents/Apps/Microsoft%20Forms/Request%20New%20PR/Question%202/2ND%20BOQ%20PDG%20LEMBU%20(1)_Amir%20Bohtar%20B%20Othman.pdf&quot;,&quot;id&quot;:&quot;01KO5DXPSAEXTV7Q3LEFC22SFSF24KOLS4&quot;,&quot;type&quot;:null,&quot;size&quot;:998760,&quot;referenceId&quot;:&quot;01KO5DXPXUPARRCS6LWRBYBWTUUM5DK5ER&quot;,&quot;driveId&quot;:&quot;b!GENIO6DB3UWzdulNK6evrT-LvdyhA0VIokS4fxAfqZJ9NS0deS_ETJs3VRRJUVZM&quot;,&quot;status&quot;:1,&quot;uploadSessionUrl&quot;:null},{&quot;name&quot;:&quot;SI PDG LEMBU_V1_Amir Bohtar B Othman.pdf&quot;,&quot;link&quot;:&quot;https://tm365-my.sharepoint.com/personal/badruznasrin_basri_tm_com_my/Documents/Apps/Microsoft%20Forms/Request%20New%20PR/Question%202/SI%20PDG%20LEMBU_V1_Amir%20Bohtar%20B%20Othman.pdf&quot;,&quot;id&quot;:&quot;01KO5DXPT2UYB74CRXNREY6XLGXRUCAZAL&quot;,&quot;type&quot;:null,&quot;size&quot;:266673,&quot;referenceId&quot;:&quot;01KO5DXPXUPARRCS6LWRBYBWTUUM5DK5ER&quot;,&quot;driveId&quot;:&quot;b!GENIO6DB3UWzdulNK6evrT-LvdyhA0VIokS4fxAfqZJ9NS0deS_ETJs3VRRJUVZM&quot;,&quot;status&quot;:1,&quot;uploadSessionUrl&quot;:null}]"/>
    <m/>
    <m/>
    <m/>
    <m/>
    <m/>
    <m/>
    <m/>
    <m/>
    <m/>
    <m/>
    <m/>
    <m/>
    <m/>
    <m/>
  </r>
  <r>
    <n v="1704"/>
    <s v="Mohd Shahfre Bin Sa'afie"/>
    <s v="11.0 PO Issued"/>
    <m/>
    <n v="4902155033"/>
    <s v="4902155033"/>
    <s v="Selangor Barat"/>
    <m/>
    <s v="H5G2202200"/>
    <m/>
    <s v="TMCA/231866"/>
    <m/>
    <s v="PAC2310579"/>
    <m/>
    <s v="SB-PKR-1301-TP"/>
    <m/>
    <m/>
    <n v="0"/>
    <s v="PO Issued"/>
    <e v="#REF!"/>
    <x v="0"/>
    <s v="CPPM-PR"/>
    <n v="836"/>
    <m/>
    <m/>
    <m/>
    <d v="2023-10-04T00:00:00"/>
    <s v="atirah.razak@tm.com.my"/>
    <n v="15240"/>
    <n v="9476.77"/>
    <s v="Additional PO (SI/VO)"/>
    <s v="Change PU from 109598 to 108155"/>
    <s v="TMG"/>
    <x v="0"/>
    <s v="5G DBKLG0490 FOC PKM F03 KG SUNGAI LIMA PULAU KETAM_x000a_"/>
    <e v="#N/A"/>
    <e v="#N/A"/>
    <m/>
    <d v="2022-04-30T00:00:00"/>
    <s v="PKM"/>
    <s v="Network Contractor"/>
    <m/>
    <m/>
    <m/>
    <n v="3400038998"/>
    <m/>
    <s v="[{&quot;name&quot;:&quot;SI - SG LIMA_signed_Siti Atirah Razak.pdf&quot;,&quot;link&quot;:&quot;https://tm365-my.sharepoint.com/personal/badruznasrin_basri_tm_com_my/Documents/Apps/Microsoft%20Forms/Request%20New%20PR/Question%202/SI%20-%20SG%20LIMA_signed_Siti%20Atirah%20Razak.pdf&quot;,&quot;id&quot;:&quot;01KO5DXPRZ7UGCRBDCIFGKAHSMNZGVF3YD&quot;,&quot;type&quot;:null,&quot;size&quot;:282588,&quot;referenceId&quot;:&quot;01KO5DXPXUPARRCS6LWRBYBWTUUM5DK5ER&quot;,&quot;driveId&quot;:&quot;b!GENIO6DB3UWzdulNK6evrT-LvdyhA0VIokS4fxAfqZJ9NS0deS_ETJs3VRRJUVZM&quot;,&quot;status&quot;:1,&quot;uploadSessionUrl&quot;:null}]"/>
    <m/>
    <m/>
    <m/>
    <m/>
    <m/>
    <m/>
    <m/>
    <m/>
    <m/>
    <m/>
    <m/>
    <m/>
    <m/>
    <m/>
  </r>
  <r>
    <n v="1705"/>
    <m/>
    <s v="7.0 Pending TP Submission"/>
    <d v="2023-10-06T00:00:00"/>
    <m/>
    <m/>
    <s v="Sabah"/>
    <m/>
    <s v="NRP2303168"/>
    <m/>
    <s v="TMBA/230930"/>
    <m/>
    <s v="PAC2311820"/>
    <m/>
    <s v="TWU/SKN-NNZ-0348-TP"/>
    <m/>
    <m/>
    <n v="0"/>
    <s v="Pending TP Submission"/>
    <e v="#REF!"/>
    <x v="0"/>
    <s v="CPPM-LOR"/>
    <n v="345"/>
    <m/>
    <m/>
    <m/>
    <d v="2023-10-04T00:00:00"/>
    <s v="eddie@tm.com.my"/>
    <n v="33442"/>
    <m/>
    <m/>
    <m/>
    <s v="TMG"/>
    <x v="1"/>
    <s v="NRP FOC SPUR TWU_FXX (12C) NID SHELL PS TERMINAL JLN TANJONG BATU, TAWAU"/>
    <e v="#N/A"/>
    <e v="#N/A"/>
    <m/>
    <m/>
    <s v="TWU"/>
    <m/>
    <m/>
    <m/>
    <m/>
    <n v="3400039085"/>
    <s v="NINAZ TELCO SDN. BHD."/>
    <m/>
    <n v="30046"/>
    <s v="SUHAINA ARIK"/>
    <s v="BING ARING"/>
    <s v="[{&quot;name&quot;:&quot;Shell PS Terminal Jalan Tanjung Batu Laut_Eddie Chang Onn Fook.xlsx&quot;,&quot;link&quot;:&quot;https://tm365-my.sharepoint.com/personal/badruznasrin_basri_tm_com_my/_layouts/15/Doc.aspx?sourcedoc=%7BD496A38C-373C-42B3-A925-85D66821EFE0%7D&amp;file=Shell%20PS%20Terminal%20Jalan%20Tanjung%20Batu%20Laut_Eddie%20Chang%20Onn%20Fook.xlsx&amp;action=default&amp;mobileredirect=true&quot;,&quot;id&quot;:&quot;01KO5DXPUMUOLNIPBXWNBKSJMF2ZUCD37A&quot;,&quot;type&quot;:null,&quot;size&quot;:1922033,&quot;referenceId&quot;:&quot;01KO5DXPWKQISBU2NA6ZBLWOJA7SI6KARL&quot;,&quot;driveId&quot;:&quot;b!GENIO6DB3UWzdulNK6evrT-LvdyhA0VIokS4fxAfqZJ9NS0deS_ETJs3VRRJUVZM&quot;,&quot;status&quot;:1,&quot;uploadSessionUrl&quot;:null}]"/>
    <s v="No Preference"/>
    <s v="OH"/>
    <m/>
    <m/>
    <m/>
    <m/>
    <m/>
    <m/>
    <m/>
    <m/>
  </r>
  <r>
    <n v="1706"/>
    <m/>
    <s v="7.0 Pending TP Submission"/>
    <d v="2023-10-06T00:00:00"/>
    <m/>
    <m/>
    <s v="Sabah"/>
    <m/>
    <s v="NRP2303148"/>
    <m/>
    <s v="TMBA/230931"/>
    <m/>
    <s v="PAC2311842"/>
    <m/>
    <s v="TWU/SKN-ANT-0066-TP"/>
    <m/>
    <m/>
    <n v="0"/>
    <s v="Pending TP Submission"/>
    <e v="#REF!"/>
    <x v="0"/>
    <s v="CPPM-LOR"/>
    <n v="346"/>
    <m/>
    <m/>
    <m/>
    <d v="2023-10-04T00:00:00"/>
    <s v="eddie@tm.com.my"/>
    <n v="36015"/>
    <m/>
    <m/>
    <m/>
    <s v="TMone"/>
    <x v="1"/>
    <s v="NRP FOC SPUR TWU_FXX (12C) NID EBB - KUBOTA SENTRAL (WSE) - TWU"/>
    <e v="#N/A"/>
    <e v="#N/A"/>
    <m/>
    <m/>
    <s v="TWU"/>
    <m/>
    <m/>
    <m/>
    <m/>
    <n v="3400038508"/>
    <s v="ANTAH JUTA SDN. BHD."/>
    <m/>
    <n v="32620"/>
    <s v="SUHAINA ARIK"/>
    <s v="PUA KIONG YUNG"/>
    <s v="[{&quot;name&quot;:&quot;EBB - KUBOTA SENTRAL_Eddie Chang Onn Fook.xlsx&quot;,&quot;link&quot;:&quot;https://tm365-my.sharepoint.com/personal/badruznasrin_basri_tm_com_my/_layouts/15/Doc.aspx?sourcedoc=%7B88D35500-5AFC-4337-9E07-124C2E17850D%7D&amp;file=EBB%20-%20KUBOTA%20SENTRAL_Eddie%20Chang%20Onn%20Fook.xlsx&amp;action=default&amp;mobileredirect=true&quot;,&quot;id&quot;:&quot;01KO5DXPQAKXJYR7C2G5BZ4BYSJQXBPBIN&quot;,&quot;type&quot;:null,&quot;size&quot;:2039474,&quot;referenceId&quot;:&quot;01KO5DXPWKQISBU2NA6ZBLWOJA7SI6KARL&quot;,&quot;driveId&quot;:&quot;b!GENIO6DB3UWzdulNK6evrT-LvdyhA0VIokS4fxAfqZJ9NS0deS_ETJs3VRRJUVZM&quot;,&quot;status&quot;:1,&quot;uploadSessionUrl&quot;:null}]"/>
    <s v="No Preference"/>
    <s v="UG"/>
    <m/>
    <m/>
    <m/>
    <m/>
    <m/>
    <m/>
    <m/>
    <m/>
  </r>
  <r>
    <n v="1707"/>
    <s v="Mohd Shahfre Bin Sa'afie"/>
    <s v="11.0 PO Issued"/>
    <m/>
    <n v="4902154242"/>
    <s v="4902154242"/>
    <s v="Selangor Barat"/>
    <m/>
    <s v="CPP2300021"/>
    <m/>
    <s v="TMCA/231957"/>
    <m/>
    <s v="PAC2311203"/>
    <m/>
    <s v="SB-TRA-0045-TP"/>
    <m/>
    <m/>
    <n v="0"/>
    <s v="PO Issued"/>
    <e v="#REF!"/>
    <x v="0"/>
    <s v="CPPM-PR"/>
    <n v="837"/>
    <m/>
    <m/>
    <m/>
    <d v="2023-10-04T00:00:00"/>
    <s v="mohdfaijal@tm.com.my"/>
    <n v="6663"/>
    <n v="1802"/>
    <s v="Additional PO (SI/VO)"/>
    <s v="Site required to install 9pcs of poles in order to serve customer."/>
    <s v="Unifi"/>
    <x v="5"/>
    <s v="SRR CP FTTH ADD STA_C001 GF (ECRL) LOT 23236, JLN HAJI ABDUL MANAN"/>
    <e v="#N/A"/>
    <e v="#N/A"/>
    <m/>
    <d v="2023-08-31T00:00:00"/>
    <s v="STA"/>
    <s v="Network Contractor"/>
    <m/>
    <m/>
    <m/>
    <n v="3400040139"/>
    <m/>
    <s v="[{&quot;name&quot;:&quot;VO (SI)SB-TRA-0045TP - 1_Mohd Faijal Bin Ab S.pdf&quot;,&quot;link&quot;:&quot;https://tm365-my.sharepoint.com/personal/badruznasrin_basri_tm_com_my/Documents/Apps/Microsoft%20Forms/Request%20New%20PR/Question%202/VO%20(SI)SB-TRA-0045TP%20-%201_Mohd%20Faijal%20Bin%20Ab%20S.pdf&quot;,&quot;id&quot;:&quot;01KO5DXPS4NDVKWI4ZKRG3S2CGOXONJAYO&quot;,&quot;type&quot;:null,&quot;size&quot;:569426,&quot;referenceId&quot;:&quot;01KO5DXPXUPARRCS6LWRBYBWTUUM5DK5ER&quot;,&quot;driveId&quot;:&quot;b!GENIO6DB3UWzdulNK6evrT-LvdyhA0VIokS4fxAfqZJ9NS0deS_ETJs3VRRJUVZM&quot;,&quot;status&quot;:1,&quot;uploadSessionUrl&quot;:null},{&quot;name&quot;:&quot;BOQ-SI-SB-TRA-0045-TP (AA)_Mohd Faijal Bin Ab S.pdf&quot;,&quot;link&quot;:&quot;https://tm365-my.sharepoint.com/personal/badruznasrin_basri_tm_com_my/Documents/Apps/Microsoft%20Forms/Request%20New%20PR/Question%202/BOQ-SI-SB-TRA-0045-TP%20(AA)_Mohd%20Faijal%20Bin%20Ab%20S.pdf&quot;,&quot;id&quot;:&quot;01KO5DXPWEOZRMAFSYHJAYI6SQIQRC35PA&quot;,&quot;type&quot;:null,&quot;size&quot;:510296,&quot;referenceId&quot;:&quot;01KO5DXPXUPARRCS6LWRBYBWTUUM5DK5ER&quot;,&quot;driveId&quot;:&quot;b!GENIO6DB3UWzdulNK6evrT-LvdyhA0VIokS4fxAfqZJ9NS0deS_ETJs3VRRJUVZM&quot;,&quot;status&quot;:1,&quot;uploadSessionUrl&quot;:null}]"/>
    <m/>
    <m/>
    <m/>
    <m/>
    <m/>
    <m/>
    <m/>
    <m/>
    <m/>
    <m/>
    <m/>
    <m/>
    <m/>
    <m/>
  </r>
  <r>
    <n v="1708"/>
    <s v="Ts. Khairul Amilin Bin Mohamed Yusof"/>
    <s v="11.0 PO Issued"/>
    <m/>
    <m/>
    <n v="4902154164"/>
    <s v="Pulau Pinang"/>
    <m/>
    <s v="H5G2300676"/>
    <m/>
    <s v="TMNA/232451"/>
    <m/>
    <s v="PAC2309389"/>
    <m/>
    <s v="PG-RAZ-0331-TP"/>
    <m/>
    <m/>
    <n v="0"/>
    <s v="PO Issued"/>
    <e v="#REF!"/>
    <x v="0"/>
    <s v="CPPM-PR"/>
    <n v="838"/>
    <m/>
    <m/>
    <m/>
    <d v="2023-10-04T00:00:00"/>
    <s v="mohdfahmi.ishak@tm.com.my"/>
    <n v="29378"/>
    <n v="28175.98"/>
    <s v="First PO"/>
    <m/>
    <s v="TMG"/>
    <x v="0"/>
    <s v="H5G_FOC GLR F29/F30 CSR DPTML0365_JLNLBHMINDEN1_GLR_x000a_"/>
    <e v="#N/A"/>
    <e v="#N/A"/>
    <m/>
    <d v="2023-10-31T00:00:00"/>
    <s v="GLR"/>
    <s v="Network Contractor"/>
    <m/>
    <m/>
    <m/>
    <n v="3400038882"/>
    <m/>
    <m/>
    <m/>
    <m/>
    <m/>
    <m/>
    <m/>
    <m/>
    <m/>
    <m/>
    <m/>
    <m/>
    <m/>
    <m/>
    <m/>
    <m/>
  </r>
  <r>
    <n v="1709"/>
    <s v="Ts. Khairul Amilin Bin Mohamed Yusof"/>
    <s v="1.2 New Request PR"/>
    <m/>
    <m/>
    <m/>
    <s v="Pulau Pinang"/>
    <m/>
    <s v="NRP2303234"/>
    <m/>
    <s v="TMNA/232660"/>
    <m/>
    <s v="PAC2311914"/>
    <m/>
    <s v="PG-ZTK-0179"/>
    <m/>
    <m/>
    <n v="0"/>
    <e v="#N/A"/>
    <e v="#REF!"/>
    <x v="0"/>
    <s v="CPPM-LOR"/>
    <n v="347"/>
    <m/>
    <m/>
    <m/>
    <d v="2023-10-04T00:00:00"/>
    <s v="rafidy.matrobi@tm.com.my"/>
    <m/>
    <m/>
    <m/>
    <m/>
    <s v="TMG"/>
    <x v="1"/>
    <s v="NRP_FOC SJA F55/F56 SPUR 12C NID BT SYSTEM (M) SDN BHD (GRUNDFOS PENANG)"/>
    <e v="#N/A"/>
    <e v="#N/A"/>
    <m/>
    <m/>
    <s v="SJA"/>
    <m/>
    <m/>
    <m/>
    <m/>
    <n v="3400039436"/>
    <s v="ZATIKIMIA SDN. BHD."/>
    <m/>
    <m/>
    <s v="MOHAMAD RAFIDY BIN MAT ROBI"/>
    <s v="Ahmad Haikal Bin Mohamed"/>
    <s v="[{&quot;name&quot;:&quot;GRUNDFOS ND_Mohamad Rafidy Bin M.PDF&quot;,&quot;link&quot;:&quot;https://tm365-my.sharepoint.com/personal/badruznasrin_basri_tm_com_my/Documents/Apps/Microsoft%20Forms/CPPM%20LOR%20%20Request%20for%20LOR%20for%20existing%20project/Question/GRUNDFOS%20ND_Mohamad%20Rafidy%20Bin%20M.PDF&quot;,&quot;id&quot;:&quot;01KO5DXPVPAZ7Y4TFFO5A3JAASWFRFQVRV&quot;,&quot;type&quot;:null,&quot;size&quot;:538684,&quot;referenceId&quot;:&quot;01KO5DXPWKQISBU2NA6ZBLWOJA7SI6KARL&quot;,&quot;driveId&quot;:&quot;b!GENIO6DB3UWzdulNK6evrT-LvdyhA0VIokS4fxAfqZJ9NS0deS_ETJs3VRRJUVZM&quot;,&quot;status&quot;:1,&quot;uploadSessionUrl&quot;:null}]"/>
    <s v="Got Preference"/>
    <s v="ZATIKIMIA SDN. BHD."/>
    <s v=" Team zatikimia mempunyai skill dalam pemasangan dan pengujian NID di penang."/>
    <n v="3400039436"/>
    <s v=" KAZAKON SDN. BHD."/>
    <n v="3400039027"/>
    <s v="SPS CORPORATION SDN. BHD."/>
    <n v="3400039035"/>
    <m/>
    <m/>
  </r>
  <r>
    <n v="1710"/>
    <s v="Yuhaniz Binti Baidzawi"/>
    <s v="11.0 PO Issued"/>
    <d v="2023-10-06T00:00:00"/>
    <m/>
    <s v="4902154734"/>
    <s v="PRK"/>
    <m/>
    <s v="NRC2300113"/>
    <m/>
    <s v="TMNA/232579"/>
    <m/>
    <s v="PAC2311230"/>
    <m/>
    <s v="PRK-RAZ-0062-TP"/>
    <m/>
    <m/>
    <n v="0"/>
    <s v="PO Issued"/>
    <e v="#REF!"/>
    <x v="0"/>
    <s v="CPPM-PR"/>
    <n v="839"/>
    <m/>
    <m/>
    <m/>
    <d v="2023-10-04T00:00:00"/>
    <s v="shazwany.abdul@tm.com.my"/>
    <n v="22468"/>
    <n v="10180.68"/>
    <s v="First PO"/>
    <m/>
    <s v="TMone"/>
    <x v="1"/>
    <s v="NRC FTTH (ADD_BF) SRP_C002 FELCRA LADANG SEBERANG PERAK 10"/>
    <e v="#N/A"/>
    <e v="#N/A"/>
    <m/>
    <d v="2023-10-30T00:00:00"/>
    <s v="SRP"/>
    <s v="Network Contractor"/>
    <m/>
    <m/>
    <m/>
    <n v="3400038882"/>
    <m/>
    <m/>
    <m/>
    <m/>
    <m/>
    <m/>
    <m/>
    <m/>
    <m/>
    <m/>
    <m/>
    <m/>
    <m/>
    <m/>
    <m/>
    <m/>
  </r>
  <r>
    <n v="1711"/>
    <s v="Nurul Huda binti Umran"/>
    <s v="11.0 PO Issued"/>
    <m/>
    <m/>
    <m/>
    <s v="KEL"/>
    <m/>
    <s v="VCT2200284"/>
    <m/>
    <s v="TMEA/226107"/>
    <m/>
    <s v="PAC2209305"/>
    <m/>
    <s v="KEL-MAT-0150"/>
    <m/>
    <m/>
    <n v="0"/>
    <s v="PO Issued"/>
    <e v="#REF!"/>
    <x v="0"/>
    <s v="CPPM-LOR"/>
    <n v="348"/>
    <m/>
    <m/>
    <m/>
    <d v="2023-10-04T00:00:00"/>
    <s v="muss@tm.com.my"/>
    <m/>
    <m/>
    <m/>
    <m/>
    <s v="TMG"/>
    <x v="19"/>
    <s v="VC TELECOMS BCK FOC SPUR 12C SK BERIS KUBOR BESAR"/>
    <e v="#N/A"/>
    <e v="#N/A"/>
    <m/>
    <m/>
    <s v="BCK"/>
    <m/>
    <m/>
    <m/>
    <m/>
    <n v="3400034917"/>
    <s v="MAT SULAIMAN TRADING SDN. BHD."/>
    <m/>
    <m/>
    <s v="Ts. Mamat Lailani Bin Ramli"/>
    <s v="Muhd Khairul Izwan Bin Che Sulaiman"/>
    <s v="[{&quot;name&quot;:&quot;LOKASI  SK BERIS KUBOR BESAR (SITE VC TELECOM_Wan Mustapha Bin Wan.pdf&quot;,&quot;link&quot;:&quot;https://tm365-my.sharepoint.com/personal/badruznasrin_basri_tm_com_my/Documents/Apps/Microsoft%20Forms/CPPM%20LOR%20%20Request%20for%20LOR%20for%20existing%20project/Question/LOKASI%20%20SK%20BERIS%20KUBOR%20BESAR%20(SITE%20VC%20TELECOM_Wan%20Mustapha%20Bin%20Wan.pdf&quot;,&quot;id&quot;:&quot;01KO5DXPSL7BXOCO5SY5B3MULZ3NCC36MS&quot;,&quot;type&quot;:null,&quot;size&quot;:541492,&quot;referenceId&quot;:&quot;01KO5DXPWKQISBU2NA6ZBLWOJA7SI6KARL&quot;,&quot;driveId&quot;:&quot;b!GENIO6DB3UWzdulNK6evrT-LvdyhA0VIokS4fxAfqZJ9NS0deS_ETJs3VRRJUVZM&quot;,&quot;status&quot;:1,&quot;uploadSessionUrl&quot;:null}]"/>
    <s v="Got Preference"/>
    <s v="MAT SULAIMAN TRADING SDN. BHD."/>
    <s v="Projek ini sebelum ini fiber ditarik oleh CNC MAT SULAIMAN sampai FDT sahaja kerana pending cab VCT. Sekrg Cab sudah ready, jadi LOR perlu untuk completekan sehingga ke cab vct. Prefer CNC yang sama."/>
    <n v="3400034917"/>
    <s v="MAT SULAIMAN TRADING SDN. BHD."/>
    <n v="3400034917"/>
    <s v="MAT SULAIMAN TRADING SDN. BHD."/>
    <n v="3400034917"/>
    <m/>
    <m/>
  </r>
  <r>
    <n v="1712"/>
    <s v="Ahmad Zaki Bin Harris"/>
    <s v="6.1 LOR Requested in Vprime"/>
    <m/>
    <m/>
    <m/>
    <s v="PRK"/>
    <m/>
    <s v="NRP2302490"/>
    <m/>
    <s v="TMNA/232599"/>
    <m/>
    <s v="PAC2311772"/>
    <m/>
    <s v="PRK-AGG-0211-TP"/>
    <m/>
    <m/>
    <n v="0"/>
    <s v="Pending Approval"/>
    <e v="#REF!"/>
    <x v="0"/>
    <s v="CPPM-LOR"/>
    <n v="349"/>
    <s v="CPQ 567 TMONE"/>
    <s v="P2"/>
    <m/>
    <d v="2023-10-04T00:00:00"/>
    <s v="norzikree.yusof@tm.com.my"/>
    <m/>
    <m/>
    <m/>
    <m/>
    <s v="TMone"/>
    <x v="1"/>
    <s v="Install 1 new FDP (8 HP); Pulling FOC 12C/IB (1,950m); Testing FOC"/>
    <e v="#N/A"/>
    <e v="#N/A"/>
    <m/>
    <m/>
    <s v="SW"/>
    <m/>
    <m/>
    <m/>
    <m/>
    <m/>
    <m/>
    <m/>
    <m/>
    <s v="Yuhaniz Binti Baidzawi"/>
    <s v="Ahmad Zaki Bin Haris"/>
    <s v="[{&quot;name&quot;:&quot;FIBER ROUTE SW C002 FD4_Mohamad Nor Zikree B.png&quot;,&quot;link&quot;:&quot;https://tm365-my.sharepoint.com/personal/badruznasrin_basri_tm_com_my/Documents/Apps/Microsoft%20Forms/CPPM%20LOR%20%20Request%20for%20LOR%20for%20existing%20project/Question/FIBER%20ROUTE%20SW%20C002%20FD4_Mohamad%20Nor%20Zikree%20B.png&quot;,&quot;id&quot;:&quot;01KO5DXPWUJHL5NO4U2RFIURUKV22LBQU3&quot;,&quot;type&quot;:null,&quot;size&quot;:849013,&quot;referenceId&quot;:&quot;01KO5DXPWKQISBU2NA6ZBLWOJA7SI6KARL&quot;,&quot;driveId&quot;:&quot;b!GENIO6DB3UWzdulNK6evrT-LvdyhA0VIokS4fxAfqZJ9NS0deS_ETJs3VRRJUVZM&quot;,&quot;status&quot;:1,&quot;uploadSessionUrl&quot;:null}]"/>
    <s v="No Preference"/>
    <m/>
    <m/>
    <m/>
    <m/>
    <m/>
    <m/>
    <m/>
    <m/>
    <m/>
  </r>
  <r>
    <n v="1713"/>
    <s v="Nurul Huda binti Umran"/>
    <s v="11.0 PO Issued"/>
    <m/>
    <m/>
    <m/>
    <s v="KEL"/>
    <m/>
    <s v="GOV2300194"/>
    <m/>
    <s v="TMEA/238027"/>
    <m/>
    <s v=" PAC2304548"/>
    <m/>
    <s v="KEL-MAJ-0804-TP"/>
    <m/>
    <m/>
    <n v="0"/>
    <s v="PO Issued"/>
    <e v="#REF!"/>
    <x v="0"/>
    <s v="CPPM-PR"/>
    <n v="840"/>
    <m/>
    <m/>
    <m/>
    <d v="2023-10-05T00:00:00"/>
    <s v="mlailani@tm.com.my"/>
    <n v="1324.25"/>
    <n v="435.63"/>
    <s v="Additional PO (SI/VO)"/>
    <s v="INCRESING LENGTH CABLE DUE CHANGE LOCATION CABLE TERMINATION [FDT] INSTRUCTION BY CUSTOMER [BOMBA PIC]"/>
    <s v="TMone"/>
    <x v="4"/>
    <s v="MYGOV*NET-KPKT (JBPM)-BALAI BOMBA DAN PENYELAMAT (TOK BALI)_x000a_"/>
    <e v="#N/A"/>
    <e v="#N/A"/>
    <m/>
    <d v="2023-03-26T00:00:00"/>
    <s v="BCK"/>
    <s v="Network Contractor"/>
    <m/>
    <m/>
    <m/>
    <n v="3400039031"/>
    <m/>
    <s v="[{&quot;name&quot;:&quot;TMEA238027 - BOQ SI MYGOV BCK FOC SPUR 12C BA_Mamat Lailani Bin Ra.pdf&quot;,&quot;link&quot;:&quot;https://tm365-my.sharepoint.com/personal/badruznasrin_basri_tm_com_my/Documents/Apps/Microsoft%20Forms/Request%20New%20PR/Question%202/TMEA238027%20-%20BOQ%20SI%20MYGOV%20BCK%20FOC%20SPUR%2012C%20BA_Mamat%20Lailani%20Bin%20Ra.pdf&quot;,&quot;id&quot;:&quot;01KO5DXPQUJWQRRZAJJ5GKUW2DQXQYSTIW&quot;,&quot;type&quot;:null,&quot;size&quot;:449215,&quot;referenceId&quot;:&quot;01KO5DXPXUPARRCS6LWRBYBWTUUM5DK5ER&quot;,&quot;driveId&quot;:&quot;b!GENIO6DB3UWzdulNK6evrT-LvdyhA0VIokS4fxAfqZJ9NS0deS_ETJs3VRRJUVZM&quot;,&quot;status&quot;:1,&quot;uploadSessionUrl&quot;:null}]"/>
    <m/>
    <m/>
    <m/>
    <m/>
    <m/>
    <m/>
    <m/>
    <m/>
    <m/>
    <m/>
    <m/>
    <m/>
    <m/>
    <m/>
  </r>
  <r>
    <n v="1714"/>
    <s v="Muhammad Nur Haimi Bin Amdan"/>
    <s v="7.0 Pending TP Submission"/>
    <m/>
    <s v="LOR done"/>
    <m/>
    <s v="Selangor Barat"/>
    <m/>
    <s v="NRP2303179"/>
    <m/>
    <s v="TMCA/232078"/>
    <m/>
    <s v="PAC2311930"/>
    <m/>
    <s v="_x0009_SB-SPS-0216-TP"/>
    <m/>
    <m/>
    <n v="0"/>
    <s v="Pending TP Submission"/>
    <e v="#REF!"/>
    <x v="0"/>
    <s v="CPPM-LOR"/>
    <n v="350"/>
    <m/>
    <m/>
    <m/>
    <d v="2023-10-05T00:00:00"/>
    <s v="azahaari.ansan@tm.com.my"/>
    <m/>
    <m/>
    <m/>
    <m/>
    <s v="TMone"/>
    <x v="1"/>
    <s v="NRP FTTH ADD SAG_C010 BANK KERJASAMA RAKYAT (ATM) PERUSAHAAN OTOMOBIL NASIONAL , SEK. 26 SHAH ALAM_x000a_"/>
    <e v="#N/A"/>
    <e v="#N/A"/>
    <m/>
    <m/>
    <s v="sag"/>
    <m/>
    <m/>
    <m/>
    <m/>
    <n v="3400039225"/>
    <s v="1010093 | SPS CORPORATION SDN. BHD."/>
    <m/>
    <m/>
    <s v="MOHD AZAHAARI"/>
    <s v="Muhammad Radzi Bin Zainorin &lt;radzi.zainorin@tm.com.my&gt;"/>
    <s v="[{&quot;name&quot;:&quot;BANK RAKYAT_Mohd Azahaari Bin Ab.JPG&quot;,&quot;link&quot;:&quot;https://tm365-my.sharepoint.com/personal/badruznasrin_basri_tm_com_my/Documents/Apps/Microsoft%20Forms/CPPM%20LOR%20%20Request%20for%20LOR%20for%20existing%20project/Question/BANK%20RAKYAT_Mohd%20Azahaari%20Bin%20Ab.JPG&quot;,&quot;id&quot;:&quot;01KO5DXPQNCH746FSOZFGKAYZUXHZ3GQLN&quot;,&quot;type&quot;:null,&quot;size&quot;:100496,&quot;referenceId&quot;:&quot;01KO5DXPWKQISBU2NA6ZBLWOJA7SI6KARL&quot;,&quot;driveId&quot;:&quot;b!GENIO6DB3UWzdulNK6evrT-LvdyhA0VIokS4fxAfqZJ9NS0deS_ETJs3VRRJUVZM&quot;,&quot;status&quot;:1,&quot;uploadSessionUrl&quot;:null}]"/>
    <s v="Got Preference"/>
    <s v="1010093 | SPS CORPORATION SDN. BHD."/>
    <s v="Since CPPM not get auto LOR assigning base NEC availbaility, State advise to suggest NEC"/>
    <n v="3400039225"/>
    <s v="1010093 | SPS CORPORATION SDN. BHD."/>
    <n v="3400039225"/>
    <s v="1111255 | MUTANIC TECHNOLOGY SDN. BHD."/>
    <n v="3400039300"/>
    <m/>
    <m/>
  </r>
  <r>
    <n v="1715"/>
    <s v="Ts. Khairul Amilin Bin Mohamed Yusof"/>
    <s v="11.0 PO Issued"/>
    <m/>
    <m/>
    <n v="4901992096"/>
    <s v="Pulau Pinang"/>
    <m/>
    <s v="H5G2204390"/>
    <m/>
    <s v="TMNA/223524"/>
    <m/>
    <s v="PAC2218736"/>
    <m/>
    <s v="PG-KAE-0087-TP"/>
    <m/>
    <m/>
    <n v="0"/>
    <s v="PO Issued"/>
    <e v="#REF!"/>
    <x v="0"/>
    <s v="CPPM-PR"/>
    <n v="841"/>
    <m/>
    <m/>
    <m/>
    <d v="2023-10-05T00:00:00"/>
    <s v="rafidy.matrobi@tm.com.my"/>
    <n v="4210"/>
    <n v="4190"/>
    <s v="Additional PO (SI/VO)"/>
    <s v="SI perlu kerana pihak sekolah request TM untuk menjalankan kerja trenching ke Kab 5G."/>
    <s v="TMG"/>
    <x v="0"/>
    <s v="H5G_FOC SJA F55/F56 CSR DPSPT0217_SMK SAMAGAGAH"/>
    <e v="#N/A"/>
    <e v="#N/A"/>
    <m/>
    <d v="2023-10-31T00:00:00"/>
    <s v="SJA"/>
    <s v="Network Contractor"/>
    <m/>
    <m/>
    <m/>
    <n v="3400038600"/>
    <m/>
    <s v="[{&quot;name&quot;:&quot;BOQ TMNA_223524 - 3RD H5G_FOC SJA F55F56 CSR_Mohamad Rafidy Bin M.pdf&quot;,&quot;link&quot;:&quot;https://tm365-my.sharepoint.com/personal/badruznasrin_basri_tm_com_my/Documents/Apps/Microsoft%20Forms/Request%20New%20PR/Question%202/BOQ%20TMNA_223524%20-%203RD%20H5G_FOC%20SJA%20F55F56%20CSR_Mohamad%20Rafidy%20Bin%20M.pdf&quot;,&quot;id&quot;:&quot;01KO5DXPXZXULNCSUGXNFYQJY4HO7MTFGK&quot;,&quot;type&quot;:null,&quot;size&quot;:2131712,&quot;referenceId&quot;:&quot;01KO5DXPXUPARRCS6LWRBYBWTUUM5DK5ER&quot;,&quot;driveId&quot;:&quot;b!GENIO6DB3UWzdulNK6evrT-LvdyhA0VIokS4fxAfqZJ9NS0deS_ETJs3VRRJUVZM&quot;,&quot;status&quot;:1,&quot;uploadSessionUrl&quot;:null}]"/>
    <m/>
    <m/>
    <m/>
    <m/>
    <m/>
    <m/>
    <m/>
    <m/>
    <m/>
    <m/>
    <m/>
    <m/>
    <m/>
    <m/>
  </r>
  <r>
    <n v="1716"/>
    <s v="Hazrin Bin Mohammad"/>
    <s v="8.3 Queried(other) Please fill in Remark"/>
    <m/>
    <s v="Hazrin request BOQ in Vprime"/>
    <m/>
    <s v="KD/PL"/>
    <m/>
    <s v="NRC2200143"/>
    <m/>
    <s v="TMNA/223079"/>
    <m/>
    <s v="PAC2217027"/>
    <m/>
    <s v="KD/PL-SPS-0373-TP"/>
    <m/>
    <m/>
    <n v="0"/>
    <s v="Queried - Require More Information From NeC/AND"/>
    <e v="#REF!"/>
    <x v="0"/>
    <m/>
    <m/>
    <s v="CPQ 567 TMONE"/>
    <s v="P1"/>
    <m/>
    <m/>
    <m/>
    <m/>
    <m/>
    <m/>
    <m/>
    <s v="TM ONE"/>
    <x v="20"/>
    <s v="PERTUBUHAN DARUL HIKMAH MALAYSIA (MADAD)-KAMPUNG TELOK SUNGAI LAYAR (UNIFI) - SP"/>
    <e v="#N/A"/>
    <e v="#N/A"/>
    <m/>
    <m/>
    <m/>
    <m/>
    <m/>
    <m/>
    <m/>
    <m/>
    <m/>
    <m/>
    <m/>
    <m/>
    <m/>
    <m/>
    <m/>
    <m/>
    <m/>
    <m/>
    <m/>
    <m/>
    <m/>
    <m/>
    <m/>
    <m/>
  </r>
  <r>
    <n v="1717"/>
    <m/>
    <s v="7.0 Pending TP Submission"/>
    <d v="2023-10-10T00:00:00"/>
    <s v="10/10 LOR 5/10 Pending Baseline"/>
    <m/>
    <s v="TRG"/>
    <m/>
    <s v="NRC2300144"/>
    <m/>
    <s v="TMEA/233277"/>
    <m/>
    <s v="PAC2311506"/>
    <m/>
    <s v="TRG-MJS-0010-TP"/>
    <m/>
    <m/>
    <n v="0"/>
    <s v="Pending TP Submission"/>
    <e v="#REF!"/>
    <x v="0"/>
    <m/>
    <m/>
    <s v="CPQ 567 TMONE"/>
    <s v="P1"/>
    <m/>
    <m/>
    <m/>
    <n v="34357"/>
    <m/>
    <m/>
    <m/>
    <s v="TM ONE"/>
    <x v="1"/>
    <s v="NRP CP (ADD) FTTH TG_C056 KOMPLEKS BELIA DAN SUKAN PASIR PANJANG"/>
    <e v="#N/A"/>
    <e v="#N/A"/>
    <m/>
    <m/>
    <m/>
    <m/>
    <m/>
    <m/>
    <m/>
    <n v="3400041285"/>
    <s v="MJSN MAJU JAYA SDN BHD"/>
    <m/>
    <n v="20314"/>
    <m/>
    <m/>
    <m/>
    <s v="UG"/>
    <m/>
    <m/>
    <m/>
    <m/>
    <m/>
    <m/>
    <m/>
    <m/>
    <m/>
  </r>
  <r>
    <n v="1718"/>
    <s v="Nurul Huda binti Umran"/>
    <s v="7.0 Pending TP Submission"/>
    <d v="2023-10-05T00:00:00"/>
    <m/>
    <m/>
    <s v="KEL"/>
    <m/>
    <s v="NRP2303145"/>
    <m/>
    <s v="TMEA/236109"/>
    <m/>
    <s v="PAC2311803"/>
    <m/>
    <s v="KEL-INT-0024-TP"/>
    <m/>
    <m/>
    <n v="0"/>
    <s v="Pending TP Submission"/>
    <e v="#REF!"/>
    <x v="0"/>
    <m/>
    <m/>
    <s v="CPQ 567 TMONE"/>
    <s v="P2"/>
    <m/>
    <m/>
    <m/>
    <m/>
    <m/>
    <m/>
    <m/>
    <s v="TM ONE"/>
    <x v="1"/>
    <s v="JABATAN PELAJARAN KELANTAN-SMK KUBANG BEMBAN PASIR MAS(UNIFI)-PM"/>
    <e v="#N/A"/>
    <e v="#N/A"/>
    <m/>
    <m/>
    <m/>
    <m/>
    <m/>
    <m/>
    <m/>
    <m/>
    <m/>
    <m/>
    <m/>
    <m/>
    <m/>
    <m/>
    <m/>
    <m/>
    <m/>
    <m/>
    <m/>
    <m/>
    <m/>
    <m/>
    <m/>
    <m/>
  </r>
  <r>
    <n v="1719"/>
    <s v="Muhamad Zaini Bin Mahamad Sarip"/>
    <s v="12. Duplicate Request"/>
    <d v="2023-10-09T00:00:00"/>
    <m/>
    <m/>
    <s v="KEL"/>
    <m/>
    <s v="NRP2303070"/>
    <m/>
    <s v="TMEA/236108"/>
    <m/>
    <s v="PAC2311782"/>
    <m/>
    <m/>
    <m/>
    <m/>
    <n v="0"/>
    <s v="PO Issued"/>
    <e v="#REF!"/>
    <x v="0"/>
    <m/>
    <m/>
    <s v="CPQ 567 TMONE"/>
    <s v="P2"/>
    <m/>
    <m/>
    <m/>
    <m/>
    <m/>
    <m/>
    <m/>
    <s v="TM ONE"/>
    <x v="1"/>
    <s v="AGRO BANK (BANK PERTANIAN MALAYSIA) - RTC FAMA KOTA BHARU (IPME) - KO"/>
    <e v="#N/A"/>
    <e v="#N/A"/>
    <m/>
    <m/>
    <m/>
    <m/>
    <m/>
    <m/>
    <m/>
    <m/>
    <m/>
    <m/>
    <m/>
    <m/>
    <m/>
    <m/>
    <m/>
    <m/>
    <m/>
    <m/>
    <m/>
    <m/>
    <m/>
    <m/>
    <m/>
    <m/>
  </r>
  <r>
    <n v="1720"/>
    <s v="Nor Aizee Masyitah Binti Kamal Bahrin"/>
    <s v="12. Not Required PO / LOR"/>
    <m/>
    <s v="5/10: Sphere Completed"/>
    <m/>
    <s v="NS"/>
    <m/>
    <s v="NRP2303143"/>
    <m/>
    <s v="TMSA/233258"/>
    <m/>
    <s v="PAC2311801"/>
    <m/>
    <s v="N/A"/>
    <m/>
    <m/>
    <n v="0"/>
    <s v="PO Issued / Not Require LOR"/>
    <e v="#REF!"/>
    <x v="0"/>
    <m/>
    <m/>
    <s v="CPQ 567 TMONE"/>
    <s v="P2"/>
    <m/>
    <m/>
    <m/>
    <m/>
    <m/>
    <m/>
    <m/>
    <s v="TM ONE"/>
    <x v="20"/>
    <s v="KOLEJ MATRIKULASI KUALA PILAH- BANGUNAN KOLEJ MATRIKULASI KUALA PILAH KUALA PILAH (MLS OVER IPME)-KP"/>
    <e v="#N/A"/>
    <e v="#N/A"/>
    <m/>
    <m/>
    <s v="KP"/>
    <m/>
    <m/>
    <m/>
    <m/>
    <m/>
    <m/>
    <m/>
    <m/>
    <m/>
    <m/>
    <m/>
    <m/>
    <m/>
    <m/>
    <m/>
    <m/>
    <m/>
    <m/>
    <m/>
    <m/>
    <m/>
  </r>
  <r>
    <n v="1721"/>
    <s v="Ahmad Zaki Bin Harris"/>
    <s v="6.0 LOR in progress"/>
    <m/>
    <s v="Order Status KIV"/>
    <m/>
    <s v="PRK"/>
    <m/>
    <s v="NRP2302985"/>
    <m/>
    <s v="TMNA/232596"/>
    <m/>
    <s v="PAC2311770"/>
    <m/>
    <m/>
    <m/>
    <m/>
    <n v="0"/>
    <s v="LOR in progress"/>
    <e v="#REF!"/>
    <x v="0"/>
    <m/>
    <m/>
    <s v="CPQ 567 TMONE"/>
    <s v="P1"/>
    <m/>
    <m/>
    <m/>
    <m/>
    <m/>
    <m/>
    <m/>
    <s v="TM ONE"/>
    <x v="20"/>
    <s v="FELDA PRODATA SYSTEMS SDN BHD- UNIVERSITI PENDIDIKAN SULTAN IDRIS (UNIFI)-TM"/>
    <e v="#N/A"/>
    <e v="#N/A"/>
    <m/>
    <m/>
    <m/>
    <m/>
    <m/>
    <m/>
    <m/>
    <m/>
    <m/>
    <m/>
    <m/>
    <m/>
    <m/>
    <m/>
    <m/>
    <m/>
    <m/>
    <m/>
    <m/>
    <m/>
    <m/>
    <m/>
    <m/>
    <m/>
  </r>
  <r>
    <n v="1722"/>
    <m/>
    <s v="1.2 New Request PR"/>
    <m/>
    <m/>
    <m/>
    <s v="MR/BIN"/>
    <m/>
    <s v="NRP2303121"/>
    <m/>
    <s v="TMWA/237278"/>
    <m/>
    <s v="PAC2311607"/>
    <m/>
    <m/>
    <m/>
    <m/>
    <n v="0"/>
    <e v="#N/A"/>
    <e v="#REF!"/>
    <x v="0"/>
    <m/>
    <m/>
    <s v="CPQ 567 TMONE"/>
    <s v="P1"/>
    <m/>
    <m/>
    <m/>
    <m/>
    <m/>
    <m/>
    <m/>
    <s v="TM ONE"/>
    <x v="20"/>
    <s v="SARAWAK SHELL BERHAD - MIRI TIMES SQUARE ( ME P2P LEG A) - MR"/>
    <e v="#N/A"/>
    <e v="#N/A"/>
    <m/>
    <m/>
    <m/>
    <m/>
    <m/>
    <m/>
    <m/>
    <m/>
    <m/>
    <m/>
    <m/>
    <m/>
    <m/>
    <m/>
    <m/>
    <m/>
    <m/>
    <m/>
    <m/>
    <m/>
    <m/>
    <m/>
    <m/>
    <m/>
  </r>
  <r>
    <n v="1723"/>
    <m/>
    <s v="1.2 New Request PR"/>
    <m/>
    <m/>
    <m/>
    <s v="MR/BIN"/>
    <m/>
    <s v="NRP2302967"/>
    <m/>
    <s v="TMWA/237280"/>
    <m/>
    <s v="PAC2311599"/>
    <m/>
    <m/>
    <m/>
    <m/>
    <n v="0"/>
    <e v="#N/A"/>
    <e v="#REF!"/>
    <x v="0"/>
    <m/>
    <m/>
    <s v="CPQ 567 TMONE"/>
    <s v="P1"/>
    <m/>
    <m/>
    <m/>
    <m/>
    <m/>
    <m/>
    <m/>
    <s v="TM ONE"/>
    <x v="20"/>
    <s v="SARAWAK SHELL BERHAD - MIRI TIMES SQUARE (  DOME) - MR"/>
    <e v="#N/A"/>
    <e v="#N/A"/>
    <m/>
    <m/>
    <m/>
    <m/>
    <m/>
    <m/>
    <m/>
    <m/>
    <m/>
    <m/>
    <m/>
    <m/>
    <m/>
    <m/>
    <m/>
    <m/>
    <m/>
    <m/>
    <m/>
    <m/>
    <m/>
    <m/>
    <m/>
    <m/>
  </r>
  <r>
    <n v="1724"/>
    <s v="Mohd Nasharulhisham Bin Mohd Nasir"/>
    <s v="12. Not Required PO / LOR"/>
    <d v="2023-10-09T00:00:00"/>
    <s v="projek complete in sphere"/>
    <m/>
    <s v="ST"/>
    <m/>
    <s v="NRP2303112"/>
    <m/>
    <s v="TMCA/231993"/>
    <m/>
    <s v="PAC2311676"/>
    <m/>
    <m/>
    <m/>
    <m/>
    <n v="0"/>
    <s v="PO Issued / Not Require LOR"/>
    <e v="#REF!"/>
    <x v="0"/>
    <m/>
    <m/>
    <s v="CPQ 567 TMONE"/>
    <s v="P2"/>
    <m/>
    <m/>
    <m/>
    <m/>
    <m/>
    <m/>
    <m/>
    <s v="TM ONE"/>
    <x v="20"/>
    <s v="HSBC BANK MALAYSIA BERHAD - KWASA DAMANSARA, SEKSYEN U4, SHAH ALAM (ME P2P) - SGB"/>
    <e v="#N/A"/>
    <e v="#N/A"/>
    <m/>
    <m/>
    <m/>
    <m/>
    <m/>
    <m/>
    <m/>
    <m/>
    <m/>
    <m/>
    <m/>
    <m/>
    <m/>
    <m/>
    <m/>
    <m/>
    <m/>
    <m/>
    <m/>
    <m/>
    <m/>
    <m/>
    <m/>
    <m/>
  </r>
  <r>
    <n v="1725"/>
    <m/>
    <s v="7.0 Pending TP Submission"/>
    <d v="2023-10-06T00:00:00"/>
    <m/>
    <m/>
    <s v="TRG"/>
    <m/>
    <s v="NRP2302925"/>
    <m/>
    <s v="TMEA/233272"/>
    <m/>
    <s v="PAC2311472"/>
    <m/>
    <s v="TRG-KAR-0136-TP"/>
    <m/>
    <m/>
    <n v="0"/>
    <s v="Pending TP Submission"/>
    <e v="#REF!"/>
    <x v="0"/>
    <m/>
    <m/>
    <s v="CPQ 567 TMONE"/>
    <s v="P2"/>
    <m/>
    <m/>
    <m/>
    <n v="10765"/>
    <m/>
    <m/>
    <m/>
    <s v="TM ONE"/>
    <x v="1"/>
    <s v="NRP DSS (TIE) CKI_C104 SEKOLAH MENENGAH MAK LAGAM"/>
    <e v="#N/A"/>
    <e v="#N/A"/>
    <m/>
    <m/>
    <m/>
    <m/>
    <m/>
    <m/>
    <m/>
    <n v="3400038604"/>
    <s v="KARBINACOMM SDN. BHD."/>
    <m/>
    <n v="4954"/>
    <m/>
    <m/>
    <m/>
    <s v="OH"/>
    <m/>
    <m/>
    <m/>
    <m/>
    <m/>
    <m/>
    <m/>
    <m/>
    <m/>
  </r>
  <r>
    <n v="1726"/>
    <s v="Hasrul Nizam Bin Othman"/>
    <s v="12. Not Required PO / LOR"/>
    <d v="2023-10-05T00:00:00"/>
    <s v="project status SPHERE changed to cancel/abandoned, order completed"/>
    <m/>
    <s v="PHG"/>
    <m/>
    <s v="NRP2302958"/>
    <m/>
    <s v="TMEA/230435"/>
    <m/>
    <s v="PAC2311455"/>
    <m/>
    <s v="PHG-ABA-0247-TP"/>
    <m/>
    <m/>
    <n v="0"/>
    <s v="PO Issued / Not Require LOR"/>
    <e v="#REF!"/>
    <x v="0"/>
    <m/>
    <m/>
    <s v="CPQ 567 TMONE"/>
    <s v="P2"/>
    <m/>
    <m/>
    <m/>
    <m/>
    <m/>
    <m/>
    <m/>
    <s v="TM ONE"/>
    <x v="20"/>
    <s v="CIMB BANK - N 33 &amp; 34 CIMB BANDAR RAUB PERDANA , RAUB PAHANG (SDIPVPN IPME) -RB"/>
    <e v="#N/A"/>
    <e v="#N/A"/>
    <m/>
    <m/>
    <m/>
    <m/>
    <m/>
    <m/>
    <m/>
    <m/>
    <m/>
    <m/>
    <m/>
    <m/>
    <m/>
    <m/>
    <m/>
    <m/>
    <m/>
    <m/>
    <m/>
    <m/>
    <m/>
    <m/>
    <m/>
    <m/>
  </r>
  <r>
    <n v="1727"/>
    <m/>
    <s v="7.0 Pending TP Submission"/>
    <d v="2023-10-10T00:00:00"/>
    <s v="10/10 LOR 5/10 Pending Baseline"/>
    <m/>
    <s v="TRG"/>
    <m/>
    <s v="NRC2300149"/>
    <m/>
    <s v="TMEA/233279"/>
    <m/>
    <s v="PAC2311823"/>
    <m/>
    <s v="TRG-OCK-0039-TP"/>
    <m/>
    <m/>
    <n v="0"/>
    <s v="Pending TP Submission"/>
    <e v="#REF!"/>
    <x v="0"/>
    <m/>
    <m/>
    <s v="CPQ 567 TMONE"/>
    <s v="P1"/>
    <m/>
    <m/>
    <m/>
    <n v="25423"/>
    <m/>
    <m/>
    <m/>
    <s v="TM ONE"/>
    <x v="1"/>
    <s v="NRP CP TMONE UNIFI (ADD) FTTH BUP_C021 SEKOLAH MENENGAH KEBANGSAAN SERADA(UNIFI)-BUP"/>
    <e v="#N/A"/>
    <e v="#N/A"/>
    <m/>
    <m/>
    <m/>
    <m/>
    <m/>
    <m/>
    <m/>
    <n v="3400038903"/>
    <s v="OCK SETIA ENGINEERING SDN. BHD."/>
    <m/>
    <n v="13225"/>
    <m/>
    <m/>
    <m/>
    <s v="OH"/>
    <m/>
    <m/>
    <m/>
    <m/>
    <m/>
    <m/>
    <m/>
    <m/>
    <m/>
  </r>
  <r>
    <n v="1728"/>
    <s v="Radeen Harris Bin Mohamad Zakaria"/>
    <s v="12. Duplicate Request"/>
    <m/>
    <m/>
    <m/>
    <s v="Sabah"/>
    <m/>
    <s v="NRP2302772"/>
    <m/>
    <s v="TMBC/230028"/>
    <m/>
    <s v="PAC2311787"/>
    <m/>
    <m/>
    <m/>
    <m/>
    <n v="0"/>
    <s v="PO Issued"/>
    <e v="#REF!"/>
    <x v="0"/>
    <m/>
    <m/>
    <s v="CPQ 567 TMONE"/>
    <s v="P2"/>
    <m/>
    <m/>
    <m/>
    <n v="155496"/>
    <m/>
    <m/>
    <m/>
    <s v="TM ONE"/>
    <x v="20"/>
    <s v="PETROLIAM NASIONAL BERHAD- BUKIT X  (DOME) -KBD"/>
    <e v="#N/A"/>
    <e v="#N/A"/>
    <m/>
    <m/>
    <m/>
    <m/>
    <m/>
    <m/>
    <m/>
    <m/>
    <m/>
    <m/>
    <m/>
    <m/>
    <m/>
    <m/>
    <m/>
    <m/>
    <m/>
    <m/>
    <m/>
    <m/>
    <m/>
    <m/>
    <m/>
    <m/>
  </r>
  <r>
    <n v="1729"/>
    <m/>
    <s v="1.2 New Request PR"/>
    <m/>
    <m/>
    <m/>
    <s v="MR/BIN"/>
    <m/>
    <s v="NRP2302969"/>
    <m/>
    <s v="TMWA/237279"/>
    <m/>
    <s v="PAC2311608"/>
    <m/>
    <m/>
    <m/>
    <m/>
    <n v="0"/>
    <e v="#N/A"/>
    <e v="#REF!"/>
    <x v="0"/>
    <m/>
    <m/>
    <s v="CPQ 567 TMONE"/>
    <s v="P1"/>
    <m/>
    <m/>
    <m/>
    <m/>
    <m/>
    <m/>
    <m/>
    <s v="TM ONE"/>
    <x v="20"/>
    <s v="SARAWAK SHELL BERHAD - MIRI TIMES SQUARE ( ME P2P LEG A) - MR"/>
    <e v="#N/A"/>
    <e v="#N/A"/>
    <m/>
    <m/>
    <m/>
    <m/>
    <m/>
    <m/>
    <m/>
    <m/>
    <m/>
    <m/>
    <m/>
    <m/>
    <m/>
    <m/>
    <m/>
    <m/>
    <m/>
    <m/>
    <m/>
    <m/>
    <m/>
    <m/>
    <m/>
    <m/>
  </r>
  <r>
    <n v="1730"/>
    <s v="Hasrul Nizam Bin Othman"/>
    <s v="11.0 PO Issued"/>
    <d v="2023-10-05T00:00:00"/>
    <s v="PO issued"/>
    <s v="4902154468"/>
    <s v="PHG"/>
    <m/>
    <s v="SRR2204717"/>
    <m/>
    <s v="TMEA/231035"/>
    <m/>
    <s v="PAC2301882"/>
    <m/>
    <s v="PHG-AAM-0093-TP"/>
    <m/>
    <m/>
    <n v="0"/>
    <s v="PO Issued"/>
    <e v="#REF!"/>
    <x v="0"/>
    <s v="CPPM-PR"/>
    <n v="842"/>
    <m/>
    <m/>
    <m/>
    <d v="2023-10-05T00:00:00"/>
    <s v="kuakmal.farhana@tm.com.my"/>
    <n v="1001"/>
    <n v="711"/>
    <s v="Additional PO (SI/VO)"/>
    <s v="pertambahan jarak"/>
    <s v="Unifi"/>
    <x v="5"/>
    <s v="SRR 2023 FTTH (TP) BSH C007 KAMPUNG JERAM, BESERAH_x000a_"/>
    <e v="#N/A"/>
    <e v="#N/A"/>
    <m/>
    <d v="2023-10-13T00:00:00"/>
    <s v="BSH"/>
    <s v="Network Contractor"/>
    <m/>
    <m/>
    <m/>
    <n v="3400038453"/>
    <m/>
    <s v="[{&quot;name&quot;:&quot;BOQ PR2 KG JERAM TMEA231035_CPPM VERIFIED_Ku Akmal Farhana Bt.PDF&quot;,&quot;link&quot;:&quot;https://tm365-my.sharepoint.com/personal/badruznasrin_basri_tm_com_my/Documents/Apps/Microsoft%20Forms/Request%20New%20PR/Question%202/BOQ%20PR2%20KG%20JERAM%20TMEA231035_CPPM%20VERIFIED_Ku%20Akmal%20Farhana%20Bt.PDF&quot;,&quot;id&quot;:&quot;01KO5DXPQZL7UF7D2FAFD2LQ6ZCBI3RZ2R&quot;,&quot;type&quot;:null,&quot;size&quot;:147844,&quot;referenceId&quot;:&quot;01KO5DXPXUPARRCS6LWRBYBWTUUM5DK5ER&quot;,&quot;driveId&quot;:&quot;b!GENIO6DB3UWzdulNK6evrT-LvdyhA0VIokS4fxAfqZJ9NS0deS_ETJs3VRRJUVZM&quot;,&quot;status&quot;:1,&quot;uploadSessionUrl&quot;:null}]"/>
    <m/>
    <m/>
    <m/>
    <m/>
    <m/>
    <m/>
    <m/>
    <m/>
    <m/>
    <m/>
    <m/>
    <m/>
    <m/>
    <m/>
  </r>
  <r>
    <n v="1731"/>
    <m/>
    <s v="1.2 New Request PR"/>
    <m/>
    <m/>
    <m/>
    <s v="Sarawak"/>
    <m/>
    <s v="H5G2301118"/>
    <m/>
    <s v="TMWA/239161"/>
    <m/>
    <s v="PAC2311835"/>
    <m/>
    <m/>
    <m/>
    <m/>
    <n v="0"/>
    <e v="#N/A"/>
    <e v="#REF!"/>
    <x v="0"/>
    <s v="CPPM-LOR"/>
    <n v="351"/>
    <m/>
    <m/>
    <m/>
    <d v="2023-10-05T00:00:00"/>
    <s v="alice.lee@tm.com.my"/>
    <m/>
    <m/>
    <m/>
    <m/>
    <s v="TMG"/>
    <x v="0"/>
    <s v="5G DNB DQBTU0120 FOC BTU_F67 SPURS 12C FOR _JLNTUNAHMADZAIDI_BTU"/>
    <e v="#N/A"/>
    <e v="#N/A"/>
    <m/>
    <m/>
    <s v="BTU"/>
    <m/>
    <m/>
    <m/>
    <m/>
    <n v="3400039063"/>
    <s v="VIGOROUS ENERGY SDN. BHD."/>
    <m/>
    <m/>
    <s v="NURFARIZAN BINTI ROSLI"/>
    <s v="Wilson Anak Bungan"/>
    <s v="[{&quot;name&quot;:&quot;PLAN BTUF67 JLNAHMADZAIDI_Alice Lee.pdf&quot;,&quot;link&quot;:&quot;https://tm365-my.sharepoint.com/personal/badruznasrin_basri_tm_com_my/Documents/Apps/Microsoft%20Forms/CPPM%20LOR%20%20Request%20for%20LOR%20for%20existing%20project/Question/PLAN%20BTUF67%20JLNAHMADZAIDI_Alice%20Lee.pdf&quot;,&quot;id&quot;:&quot;01KO5DXPRJZX6G4ALCJVHIGZCNUCK7AC3V&quot;,&quot;type&quot;:null,&quot;size&quot;:2072732,&quot;referenceId&quot;:&quot;01KO5DXPWKQISBU2NA6ZBLWOJA7SI6KARL&quot;,&quot;driveId&quot;:&quot;b!GENIO6DB3UWzdulNK6evrT-LvdyhA0VIokS4fxAfqZJ9NS0deS_ETJs3VRRJUVZM&quot;,&quot;status&quot;:1,&quot;uploadSessionUrl&quot;:null}]"/>
    <s v="Got Preference"/>
    <s v="VIGOROUS ENERGY SDN. BHD."/>
    <s v="As allocated by Unit Vendor &amp; Material Management, En. Afizal Eizaz Bin Abdul Razak"/>
    <n v="3400039063"/>
    <s v="VIGOROUS ENERGY SDN. BHD."/>
    <n v="3400039063"/>
    <s v="VIGOROUS ENERGY SDN. BHD."/>
    <n v="3400039063"/>
    <m/>
    <m/>
  </r>
  <r>
    <n v="1732"/>
    <m/>
    <s v="1.2 New Request PR"/>
    <m/>
    <m/>
    <m/>
    <s v="Sarawak"/>
    <m/>
    <s v="H5G2301118"/>
    <m/>
    <s v="TMWA/239164"/>
    <m/>
    <s v="PAC2311835"/>
    <m/>
    <m/>
    <m/>
    <m/>
    <n v="0"/>
    <e v="#N/A"/>
    <e v="#REF!"/>
    <x v="0"/>
    <s v="CPPM-LOR"/>
    <n v="352"/>
    <m/>
    <m/>
    <m/>
    <d v="2023-10-05T00:00:00"/>
    <s v="alice.lee@tm.com.my"/>
    <m/>
    <m/>
    <m/>
    <m/>
    <s v="TMG"/>
    <x v="0"/>
    <s v="CWS 2W HDD (80M) FOR 5G DNB DQBTU0120_JLNTUNAHMADZAIDI_BTU_x000a_"/>
    <e v="#N/A"/>
    <e v="#N/A"/>
    <m/>
    <m/>
    <s v="BTU"/>
    <m/>
    <m/>
    <m/>
    <m/>
    <n v="3400038767"/>
    <s v="PERUNDING GEOMATIK SDN. BHD."/>
    <m/>
    <m/>
    <s v="NURFARIZAN BINTI ROSLI"/>
    <s v="Wilson Anak Bungan"/>
    <s v="[{&quot;name&quot;:&quot;PLAN BTU F66 JLNTUNAHMADZAIDI_Alice Lee.pdf&quot;,&quot;link&quot;:&quot;https://tm365-my.sharepoint.com/personal/badruznasrin_basri_tm_com_my/Documents/Apps/Microsoft%20Forms/CPPM%20LOR%20%20Request%20for%20LOR%20for%20existing%20project/Question/PLAN%20BTU%20F66%20JLNTUNAHMADZAIDI_Alice%20Lee.pdf&quot;,&quot;id&quot;:&quot;01KO5DXPT6GLRARAZEDFGZUUGPTLD63CY6&quot;,&quot;type&quot;:null,&quot;size&quot;:2081274,&quot;referenceId&quot;:&quot;01KO5DXPWKQISBU2NA6ZBLWOJA7SI6KARL&quot;,&quot;driveId&quot;:&quot;b!GENIO6DB3UWzdulNK6evrT-LvdyhA0VIokS4fxAfqZJ9NS0deS_ETJs3VRRJUVZM&quot;,&quot;status&quot;:1,&quot;uploadSessionUrl&quot;:null}]"/>
    <s v="Got Preference"/>
    <s v="PERUNDING GEOMATIK SDN. BHD."/>
    <s v="As allocated by Unit Vendor &amp; Material Management, En. Afizal Eizaz Bin Abdul Razak"/>
    <n v="3400038767"/>
    <s v="PERUNDING GEOMATIK SDN. BHD."/>
    <n v="3400038767"/>
    <s v="PERUNDING GEOMATIK SDN. BHD."/>
    <n v="3400038767"/>
    <m/>
    <m/>
  </r>
  <r>
    <n v="1733"/>
    <s v="Ts. Khairul Amilin Bin Mohamed Yusof"/>
    <s v="1.2 New Request PR"/>
    <m/>
    <m/>
    <s v="4902152540"/>
    <s v="Pulau Pinang"/>
    <m/>
    <s v="NRP2302922"/>
    <m/>
    <s v="TMNA/232639"/>
    <m/>
    <s v="PAC2311633"/>
    <m/>
    <m/>
    <m/>
    <m/>
    <n v="0"/>
    <e v="#N/A"/>
    <e v="#REF!"/>
    <x v="0"/>
    <s v="CPPM-LOR"/>
    <n v="353"/>
    <s v="CPQ 567 TMONE"/>
    <s v="P2"/>
    <m/>
    <d v="2023-10-05T00:00:00"/>
    <s v="mahafiz.mdhalim@tm.com.my"/>
    <m/>
    <m/>
    <m/>
    <m/>
    <s v="TMone"/>
    <x v="1"/>
    <s v="NRP FOC KBS F25/F26 NID AFFIN BANK BERHAD KEPALA BATAS_x000a_"/>
    <e v="#N/A"/>
    <e v="#N/A"/>
    <m/>
    <m/>
    <s v="KBS"/>
    <m/>
    <m/>
    <m/>
    <m/>
    <n v="3400039436"/>
    <s v="ZATIKIMIA SDN BHD"/>
    <m/>
    <m/>
    <s v="MAHAFIZ BIN MD HALIM"/>
    <s v="MAHAFIZ BIN MD HALIM"/>
    <s v="[{&quot;name&quot;:&quot;New Install IPME_AFFBR AFFIN BANK  KEPALA BAT_Mahafiz Bin Md Halim.pptx&quot;,&quot;link&quot;:&quot;https://tm365-my.sharepoint.com/personal/badruznasrin_basri_tm_com_my/_layouts/15/Doc.aspx?sourcedoc=%7B412498D3-CAF7-40C7-ABC1-DA683202768B%7D&amp;file=New%20Install%20IPME_AFFBR%20AFFIN%20BANK%20%20KEPALA%20BAT_Mahafiz%20Bin%20Md%20Halim.pptx&amp;action=edit&amp;mobileredirect=true&quot;,&quot;id&quot;:&quot;01KO5DXPWTTASED56KY5AKXQO2NAZAE5UL&quot;,&quot;type&quot;:null,&quot;size&quot;:108802,&quot;referenceId&quot;:&quot;01KO5DXPWKQISBU2NA6ZBLWOJA7SI6KARL&quot;,&quot;driveId&quot;:&quot;b!GENIO6DB3UWzdulNK6evrT-LvdyhA0VIokS4fxAfqZJ9NS0deS_ETJs3VRRJUVZM&quot;,&quot;status&quot;:1,&quot;uploadSessionUrl&quot;:null}]"/>
    <s v="Got Preference"/>
    <s v="ZATIKIMIA SDN BHD"/>
    <s v="Only competant NEC to install CSR/NID."/>
    <n v="3400039436"/>
    <s v="N/A"/>
    <s v="N/A"/>
    <s v="N/A"/>
    <s v="N/A"/>
    <m/>
    <m/>
  </r>
  <r>
    <n v="1734"/>
    <s v="Nurul Huda binti Umran"/>
    <s v="7.0 Pending TP Submission"/>
    <d v="2023-10-06T00:00:00"/>
    <m/>
    <m/>
    <s v="KEL"/>
    <m/>
    <s v="SRR2203458"/>
    <m/>
    <s v="SMEA/236510"/>
    <m/>
    <s v="PAC2223158"/>
    <m/>
    <s v="KEL-SMM-0034-TP"/>
    <m/>
    <m/>
    <n v="0"/>
    <s v="Pending TP Submission"/>
    <e v="#REF!"/>
    <x v="0"/>
    <s v="CPPM-PR"/>
    <n v="843"/>
    <m/>
    <m/>
    <m/>
    <d v="2023-10-05T00:00:00"/>
    <s v="nurulfahmie.mohamedyasin@tm.com.my"/>
    <n v="4480"/>
    <n v="1637.13"/>
    <s v="Additional PO (SI/VO)"/>
    <s v="additional work melibatkan pertambahan tiang "/>
    <s v="Unifi"/>
    <x v="5"/>
    <s v="SRR FTTH NEW WBU_C040 KAMPUNG TELUK JERING"/>
    <e v="#N/A"/>
    <e v="#N/A"/>
    <m/>
    <d v="2023-10-12T00:00:00"/>
    <s v="wbu"/>
    <s v="Network Contractor"/>
    <m/>
    <m/>
    <m/>
    <n v="3400039135"/>
    <m/>
    <s v="[{&quot;name&quot;:&quot;SITE INSTRUCTION SMEA236510 - SRR WBU FTTH NE_Nurulfahmie Binti Mo.pdf&quot;,&quot;link&quot;:&quot;https://tm365-my.sharepoint.com/personal/badruznasrin_basri_tm_com_my/Documents/Apps/Microsoft%20Forms/Request%20New%20PR/Question%202/SITE%20INSTRUCTION%20SMEA236510%20-%20SRR%20WBU%20FTTH%20NE_Nurulfahmie%20Binti%20Mo.pdf&quot;,&quot;id&quot;:&quot;01KO5DXPQDJIBYCJXTQBCZI6TOU47MNM66&quot;,&quot;type&quot;:null,&quot;size&quot;:586541,&quot;referenceId&quot;:&quot;01KO5DXPXUPARRCS6LWRBYBWTUUM5DK5ER&quot;,&quot;driveId&quot;:&quot;b!GENIO6DB3UWzdulNK6evrT-LvdyhA0VIokS4fxAfqZJ9NS0deS_ETJs3VRRJUVZM&quot;,&quot;status&quot;:1,&quot;uploadSessionUrl&quot;:null}]"/>
    <m/>
    <m/>
    <m/>
    <m/>
    <m/>
    <m/>
    <m/>
    <m/>
    <m/>
    <m/>
    <m/>
    <m/>
    <m/>
    <m/>
  </r>
  <r>
    <n v="1735"/>
    <s v="Mohamad Azrai Bin A.Aziz"/>
    <s v="8.3 Queried(other) Please fill in Remark"/>
    <m/>
    <m/>
    <m/>
    <s v="Johor Selatan"/>
    <m/>
    <s v="GOV2300829"/>
    <m/>
    <s v="TMSA/232256"/>
    <m/>
    <s v="PAC2307752"/>
    <m/>
    <s v="JS-JAK-0158"/>
    <m/>
    <m/>
    <n v="0"/>
    <s v="Queried - Require More Information From NeC/AND"/>
    <e v="#REF!"/>
    <x v="0"/>
    <s v="CPPM-LOR"/>
    <n v="354"/>
    <m/>
    <m/>
    <m/>
    <d v="2023-10-05T00:00:00"/>
    <s v="atiqah.kamis@tm.com.my"/>
    <m/>
    <m/>
    <m/>
    <m/>
    <s v="TMone"/>
    <x v="4"/>
    <s v="MYGOV*NET-KDN (JPN)-JABATAN PENDAFTARAN NEGARA (JPN) NEGERI JOHOR(IPME)-TMP"/>
    <e v="#N/A"/>
    <e v="#N/A"/>
    <m/>
    <m/>
    <s v="TMP"/>
    <m/>
    <m/>
    <m/>
    <m/>
    <n v="3400039219"/>
    <s v="JAK MAX (M) SDN BHD"/>
    <m/>
    <m/>
    <s v="SURESH A/L CHAMY NAIR"/>
    <s v="AZMI BIN MANAP"/>
    <s v="[{&quot;name&quot;:&quot;JPN TMP_Siti Nur Atiqah Bint.JPG&quot;,&quot;link&quot;:&quot;https://tm365-my.sharepoint.com/personal/badruznasrin_basri_tm_com_my/Documents/Apps/Microsoft%20Forms/CPPM%20LOR%20%20Request%20for%20LOR%20for%20existing%20project/Question/JPN%20TMP_Siti%20Nur%20Atiqah%20Bint.JPG&quot;,&quot;id&quot;:&quot;01KO5DXPRYKLQNOVWOJRBYYRHGB4EOBBS4&quot;,&quot;type&quot;:null,&quot;size&quot;:39767,&quot;referenceId&quot;:&quot;01KO5DXPWKQISBU2NA6ZBLWOJA7SI6KARL&quot;,&quot;driveId&quot;:&quot;b!GENIO6DB3UWzdulNK6evrT-LvdyhA0VIokS4fxAfqZJ9NS0deS_ETJs3VRRJUVZM&quot;,&quot;status&quot;:1,&quot;uploadSessionUrl&quot;:null}]"/>
    <s v="Got Preference"/>
    <s v="JAK MAX (M) SDN BHD"/>
    <s v="SI PROJEK MYGOV "/>
    <n v="3400039219"/>
    <s v="-"/>
    <s v="-"/>
    <s v="-"/>
    <s v="-"/>
    <m/>
    <m/>
  </r>
  <r>
    <n v="1736"/>
    <s v="Ahmad Idrus Bin Abdul Talib"/>
    <s v="6.2 LOR Approved in Vprime"/>
    <m/>
    <m/>
    <m/>
    <s v="Kuala Lumpur"/>
    <m/>
    <s v="NRP2302783"/>
    <m/>
    <s v="TMCA/232087"/>
    <m/>
    <s v="PAC2311968"/>
    <m/>
    <s v="KL-YOK-0062-TP"/>
    <m/>
    <m/>
    <n v="0"/>
    <s v="LOR Issued"/>
    <e v="#REF!"/>
    <x v="0"/>
    <s v="CPPM-LOR"/>
    <n v="355"/>
    <m/>
    <m/>
    <m/>
    <d v="2023-10-05T00:00:00"/>
    <s v="nurafni@tm.com.my"/>
    <m/>
    <m/>
    <m/>
    <m/>
    <s v="TMG"/>
    <x v="1"/>
    <s v="NRP FOC SPUR BIN F37 TMUS_APPLE - TUN RAZAK EXCHANGE (IEPLM) SLG 99.5_x000a_"/>
    <e v="#N/A"/>
    <e v="#N/A"/>
    <m/>
    <m/>
    <s v="BIN"/>
    <m/>
    <m/>
    <m/>
    <m/>
    <m/>
    <m/>
    <m/>
    <m/>
    <s v="Shamsul Effendi Bin Abdul Majid "/>
    <s v="Mohd Ikhwan Bin Ibrahim"/>
    <s v="[{&quot;name&quot;:&quot;TMCA232087 Plan_Nur Afni Binti Jamin.pdf&quot;,&quot;link&quot;:&quot;https://tm365-my.sharepoint.com/personal/badruznasrin_basri_tm_com_my/Documents/Apps/Microsoft%20Forms/CPPM%20LOR%20%20Request%20for%20LOR%20for%20existing%20project/Question/TMCA232087%20Plan_Nur%20Afni%20Binti%20Jamin.pdf&quot;,&quot;id&quot;:&quot;01KO5DXPRCOD2W454KYBFZQUJEKHBOI7CW&quot;,&quot;type&quot;:null,&quot;size&quot;:226751,&quot;referenceId&quot;:&quot;01KO5DXPWKQISBU2NA6ZBLWOJA7SI6KARL&quot;,&quot;driveId&quot;:&quot;b!GENIO6DB3UWzdulNK6evrT-LvdyhA0VIokS4fxAfqZJ9NS0deS_ETJs3VRRJUVZM&quot;,&quot;status&quot;:1,&quot;uploadSessionUrl&quot;:null}]"/>
    <s v="No Preference"/>
    <m/>
    <m/>
    <m/>
    <m/>
    <m/>
    <m/>
    <m/>
    <m/>
    <m/>
  </r>
  <r>
    <n v="1737"/>
    <s v="Mahmud Bin Zakaria"/>
    <s v="10.1 PR Created"/>
    <d v="2023-10-09T00:00:00"/>
    <s v="tp reject tak ikut format tempalte."/>
    <m/>
    <s v="JOHOR UTARA"/>
    <m/>
    <s v="H5G2301358"/>
    <m/>
    <s v="TMSA/233346"/>
    <m/>
    <s v="PAC2312664"/>
    <m/>
    <s v="JU-QAN-0110-TP"/>
    <m/>
    <m/>
    <n v="0"/>
    <s v="Pending PR Release"/>
    <e v="#REF!"/>
    <x v="0"/>
    <s v="CPPM-LOR"/>
    <n v="356"/>
    <m/>
    <m/>
    <m/>
    <d v="2023-10-05T00:00:00"/>
    <s v="mdshahrulnizam@tm.com.my"/>
    <m/>
    <m/>
    <m/>
    <m/>
    <s v="TMG"/>
    <x v="0"/>
    <s v="DNB_HORIZON 5G_DJBPH0067_SKPRTBLLBP_BP"/>
    <e v="#N/A"/>
    <e v="#N/A"/>
    <m/>
    <m/>
    <s v="BP"/>
    <m/>
    <m/>
    <m/>
    <m/>
    <m/>
    <m/>
    <m/>
    <m/>
    <s v="MOHD.SHAHRULNIZAM BIN NOORDIN"/>
    <s v="Muhammad Amirul Bin Abdullah"/>
    <s v="[{&quot;name&quot;:&quot;SLD_DJBPH0067_SKPRTBLLBP_Mohd Shahrulnizam Bi.jpg&quot;,&quot;link&quot;:&quot;https://tm365-my.sharepoint.com/personal/badruznasrin_basri_tm_com_my/Documents/Apps/Microsoft%20Forms/CPPM%20LOR%20%20Request%20for%20LOR%20for%20existing%20project/Question/SLD_DJBPH0067_SKPRTBLLBP_Mohd%20Shahrulnizam%20Bi.jpg&quot;,&quot;id&quot;:&quot;01KO5DXPW3RJY2WRVCANCKFOJVJSJ47A2T&quot;,&quot;type&quot;:null,&quot;size&quot;:365821,&quot;referenceId&quot;:&quot;01KO5DXPWKQISBU2NA6ZBLWOJA7SI6KARL&quot;,&quot;driveId&quot;:&quot;b!GENIO6DB3UWzdulNK6evrT-LvdyhA0VIokS4fxAfqZJ9NS0deS_ETJs3VRRJUVZM&quot;,&quot;status&quot;:1,&quot;uploadSessionUrl&quot;:null}]"/>
    <s v="No Preference"/>
    <m/>
    <m/>
    <m/>
    <m/>
    <m/>
    <m/>
    <m/>
    <m/>
    <m/>
  </r>
  <r>
    <n v="1738"/>
    <s v="Hazrin Bin Mohammad"/>
    <s v="6.2 LOR Approved in Vprime"/>
    <m/>
    <s v="2nd PO, no BOQ, QC Completed"/>
    <m/>
    <s v="Kedah/Perlis"/>
    <m/>
    <s v="GOV2300130"/>
    <m/>
    <s v="TMNA/231146"/>
    <m/>
    <s v="PAC2304090"/>
    <m/>
    <s v="KD/PL-SNR-0059"/>
    <m/>
    <m/>
    <n v="0"/>
    <s v="LOR Issued"/>
    <e v="#REF!"/>
    <x v="0"/>
    <s v="CPPM-PR"/>
    <n v="844"/>
    <m/>
    <m/>
    <m/>
    <d v="2023-10-05T00:00:00"/>
    <s v="amirb@tm.com.my"/>
    <n v="14184"/>
    <n v="105.3"/>
    <s v="Additional PO (SI/VO)"/>
    <s v="NOT COVER DALAM 1ST PO - MOBILIZATION ( RURAL AREA ) INSTALLATION NID BY CONTRACTOR"/>
    <s v="TMone"/>
    <x v="4"/>
    <s v="NID_FOC YN_F06 MYGOV*NET-KPKT (JBPM)-BALAI BOMBA DAN PENYELAMAT YAN(IPME SLG 99.7%) "/>
    <e v="#N/A"/>
    <e v="#N/A"/>
    <m/>
    <d v="2023-09-30T00:00:00"/>
    <s v="YN"/>
    <s v="Network Contractor"/>
    <m/>
    <m/>
    <m/>
    <n v="3400038980"/>
    <m/>
    <s v="[{&quot;name&quot;:&quot;2ND TP BOQ TMNA 231146 - SINORMYGOV_Amir Bohtar B Othman.pdf&quot;,&quot;link&quot;:&quot;https://tm365-my.sharepoint.com/personal/badruznasrin_basri_tm_com_my/Documents/Apps/Microsoft%20Forms/Request%20New%20PR/Question%202/2ND%20TP%20BOQ%20TMNA%20231146%20-%20SINORMYGOV_Amir%20Bohtar%20B%20Othman.pdf&quot;,&quot;id&quot;:&quot;01KO5DXPVLU6HYQLR3R5AJW7CFRX7I43ZD&quot;,&quot;type&quot;:null,&quot;size&quot;:565118,&quot;referenceId&quot;:&quot;01KO5DXPXUPARRCS6LWRBYBWTUUM5DK5ER&quot;,&quot;driveId&quot;:&quot;b!GENIO6DB3UWzdulNK6evrT-LvdyhA0VIokS4fxAfqZJ9NS0deS_ETJs3VRRJUVZM&quot;,&quot;status&quot;:1,&quot;uploadSessionUrl&quot;:null}]"/>
    <m/>
    <m/>
    <m/>
    <m/>
    <m/>
    <m/>
    <m/>
    <m/>
    <m/>
    <m/>
    <m/>
    <m/>
    <m/>
    <m/>
  </r>
  <r>
    <n v="1739"/>
    <s v="Muhamad Zaini Bin Mahamad Sarip"/>
    <s v="11.0 PO Issued"/>
    <d v="2023-10-05T00:00:00"/>
    <s v="9/10 sent to cpa"/>
    <s v="4902155822"/>
    <s v="KEL"/>
    <m/>
    <s v="NRP2303220"/>
    <m/>
    <s v="TMEA/236112"/>
    <m/>
    <s v="PAC2312024"/>
    <m/>
    <s v="KEL-MAJ-0852-TP"/>
    <m/>
    <m/>
    <n v="0"/>
    <s v="PO Issued"/>
    <e v="#REF!"/>
    <x v="0"/>
    <s v="CPPM-LOR"/>
    <n v="357"/>
    <m/>
    <m/>
    <m/>
    <d v="2023-10-05T00:00:00"/>
    <s v="nadiah.nasir@tm.com.my"/>
    <m/>
    <m/>
    <m/>
    <m/>
    <s v="TMone"/>
    <x v="1"/>
    <s v="NRP KO FOC SPUR 12C TOKIO MARINE JLN GAJAH MATI (PUSH THRU CORE)"/>
    <e v="#N/A"/>
    <e v="#N/A"/>
    <m/>
    <m/>
    <s v="KO"/>
    <m/>
    <m/>
    <m/>
    <m/>
    <m/>
    <m/>
    <m/>
    <m/>
    <s v="Nurulfahmie Binti Mohamed Yasin"/>
    <s v="Ahmad Shahrizal Bin Rashid"/>
    <s v="[{&quot;name&quot;:&quot;NRP KO FOC SPUR 12C TOKIO MARINE JLN GAJAH MA_Nadiah Binti Mohd Na.pptx&quot;,&quot;link&quot;:&quot;https://tm365-my.sharepoint.com/personal/badruznasrin_basri_tm_com_my/_layouts/15/Doc.aspx?sourcedoc=%7B380B25B1-A2D3-47CD-B84A-1D884A0498B0%7D&amp;file=NRP%20KO%20FOC%20SPUR%2012C%20TOKIO%20MARINE%20JLN%20GAJAH%20MA_Nadiah%20Binti%20Mohd%20Na.pptx&amp;action=edit&amp;mobileredirect=true&quot;,&quot;id&quot;:&quot;01KO5DXPVREUFTRU5CZVD3QSQ5RBFAJGFQ&quot;,&quot;type&quot;:null,&quot;size&quot;:1927989,&quot;referenceId&quot;:&quot;01KO5DXPWKQISBU2NA6ZBLWOJA7SI6KARL&quot;,&quot;driveId&quot;:&quot;b!GENIO6DB3UWzdulNK6evrT-LvdyhA0VIokS4fxAfqZJ9NS0deS_ETJs3VRRJUVZM&quot;,&quot;status&quot;:1,&quot;uploadSessionUrl&quot;:null}]"/>
    <s v="No Preference"/>
    <m/>
    <m/>
    <m/>
    <m/>
    <m/>
    <m/>
    <m/>
    <m/>
    <m/>
  </r>
  <r>
    <n v="1740"/>
    <m/>
    <s v="6.2 LOR Approved in Vprime"/>
    <m/>
    <m/>
    <m/>
    <s v="Kedah/Perlis"/>
    <m/>
    <s v="GOV2301121"/>
    <m/>
    <s v="TMNA/231330"/>
    <m/>
    <s v="PAC2305537"/>
    <m/>
    <s v="KD/PL-SNR-0061-TP"/>
    <m/>
    <m/>
    <n v="0"/>
    <s v="LOR Issued"/>
    <e v="#REF!"/>
    <x v="0"/>
    <s v="CPPM-PR"/>
    <n v="845"/>
    <m/>
    <m/>
    <m/>
    <d v="2023-10-05T00:00:00"/>
    <s v="amirb@tm.com.my"/>
    <n v="10266"/>
    <n v="700.4"/>
    <s v="Additional PO (SI/VO)"/>
    <s v="NOT INCLUDE IN 1ST PO. INSTALLATION 2ND NID &amp; MOBILIZATION ( RURAL AREA ) MORE THAN 1 TRIP"/>
    <s v="TMone"/>
    <x v="4"/>
    <s v="MYGOV*NET FOC SIK_F12/F13 JABATAN PENDAFTARAN NEGARA SIK KEDAH (99.9) - SIK"/>
    <e v="#N/A"/>
    <e v="#N/A"/>
    <m/>
    <d v="2023-09-30T00:00:00"/>
    <s v="SIK"/>
    <s v="Network Contractor"/>
    <m/>
    <m/>
    <m/>
    <n v="3400038940"/>
    <m/>
    <s v="[{&quot;name&quot;:&quot;2ND TP BOQ TMNA 231330 - SINORMYGOV_Amir Bohtar B Othman.pdf&quot;,&quot;link&quot;:&quot;https://tm365-my.sharepoint.com/personal/badruznasrin_basri_tm_com_my/Documents/Apps/Microsoft%20Forms/Request%20New%20PR/Question%202/2ND%20TP%20BOQ%20TMNA%20231330%20-%20SINORMYGOV_Amir%20Bohtar%20B%20Othman.pdf&quot;,&quot;id&quot;:&quot;01KO5DXPXU5K5P3V6WWVAZZZ4DYSXXPCXY&quot;,&quot;type&quot;:null,&quot;size&quot;:565076,&quot;referenceId&quot;:&quot;01KO5DXPXUPARRCS6LWRBYBWTUUM5DK5ER&quot;,&quot;driveId&quot;:&quot;b!GENIO6DB3UWzdulNK6evrT-LvdyhA0VIokS4fxAfqZJ9NS0deS_ETJs3VRRJUVZM&quot;,&quot;status&quot;:1,&quot;uploadSessionUrl&quot;:null}]"/>
    <m/>
    <m/>
    <m/>
    <m/>
    <m/>
    <m/>
    <m/>
    <m/>
    <m/>
    <m/>
    <m/>
    <m/>
    <m/>
    <m/>
  </r>
  <r>
    <n v="1741"/>
    <m/>
    <s v="6.2 LOR Approved in Vprime"/>
    <m/>
    <m/>
    <m/>
    <s v="KEL"/>
    <m/>
    <s v="GOV2300478"/>
    <m/>
    <s v="TMEA/238075"/>
    <m/>
    <s v="PAC2305858"/>
    <m/>
    <s v="KEL-WUH-0189-TP"/>
    <m/>
    <m/>
    <n v="0"/>
    <s v="LOR Issued"/>
    <e v="#REF!"/>
    <x v="0"/>
    <s v="CPPM-PR"/>
    <n v="846"/>
    <m/>
    <m/>
    <m/>
    <d v="2023-10-05T00:00:00"/>
    <s v="marzukie.mohamad@tm.com.my"/>
    <n v="10898"/>
    <n v="2148.34"/>
    <s v="Additional PO (SI/VO)"/>
    <s v="Additional work for pulling FOC 12c UG (504m),12c OH (134m),pole installation for crossing road (2nos)"/>
    <s v="TMone"/>
    <x v="4"/>
    <s v="MYGOV NEO SSG FOC SPUR 12C JPJ STESEN PENGUATKUASA BUKIT JAWA"/>
    <e v="#N/A"/>
    <e v="#N/A"/>
    <m/>
    <d v="2023-08-31T00:00:00"/>
    <s v="SSG"/>
    <s v="Network Contractor"/>
    <m/>
    <m/>
    <m/>
    <n v="3400038958"/>
    <m/>
    <s v="[{&quot;name&quot;:&quot;TMEA238075 Site Instruction Form_Marzukie Bin Mohamad.pdf&quot;,&quot;link&quot;:&quot;https://tm365-my.sharepoint.com/personal/badruznasrin_basri_tm_com_my/Documents/Apps/Microsoft%20Forms/Request%20New%20PR/Question%202/TMEA238075%20Site%20Instruction%20Form_Marzukie%20Bin%20Mohamad.pdf&quot;,&quot;id&quot;:&quot;01KO5DXPSQQH3K77P3FFGL26RCEG4ZMYEP&quot;,&quot;type&quot;:null,&quot;size&quot;:484249,&quot;referenceId&quot;:&quot;01KO5DXPXUPARRCS6LWRBYBWTUUM5DK5ER&quot;,&quot;driveId&quot;:&quot;b!GENIO6DB3UWzdulNK6evrT-LvdyhA0VIokS4fxAfqZJ9NS0deS_ETJs3VRRJUVZM&quot;,&quot;status&quot;:1,&quot;uploadSessionUrl&quot;:null},{&quot;name&quot;:&quot;TMEA238075 SLD_Marzukie Bin Mohamad.pdf&quot;,&quot;link&quot;:&quot;https://tm365-my.sharepoint.com/personal/badruznasrin_basri_tm_com_my/Documents/Apps/Microsoft%20Forms/Request%20New%20PR/Question%202/TMEA238075%20SLD_Marzukie%20Bin%20Mohamad.pdf&quot;,&quot;id&quot;:&quot;01KO5DXPRCZCURTFEAQVDYIDGECGTA6FGJ&quot;,&quot;type&quot;:null,&quot;size&quot;:419547,&quot;referenceId&quot;:&quot;01KO5DXPXUPARRCS6LWRBYBWTUUM5DK5ER&quot;,&quot;driveId&quot;:&quot;b!GENIO6DB3UWzdulNK6evrT-LvdyhA0VIokS4fxAfqZJ9NS0deS_ETJs3VRRJUVZM&quot;,&quot;status&quot;:1,&quot;uploadSessionUrl&quot;:null}]"/>
    <m/>
    <m/>
    <m/>
    <m/>
    <m/>
    <m/>
    <m/>
    <m/>
    <m/>
    <m/>
    <m/>
    <m/>
    <m/>
    <m/>
  </r>
  <r>
    <n v="1742"/>
    <s v="Muhamad Zaini Bin Mahamad Sarip"/>
    <s v="1.2 New Request PR"/>
    <d v="2023-10-05T00:00:00"/>
    <m/>
    <m/>
    <s v="KEL"/>
    <m/>
    <s v="GOV2300478"/>
    <m/>
    <s v="TMEA/238075"/>
    <m/>
    <s v="PAC2305858"/>
    <m/>
    <s v="KEL-WUH-0197-TP"/>
    <m/>
    <m/>
    <n v="0"/>
    <e v="#N/A"/>
    <e v="#REF!"/>
    <x v="0"/>
    <s v="CPPM-LOR"/>
    <n v="358"/>
    <m/>
    <m/>
    <m/>
    <d v="2023-10-05T00:00:00"/>
    <s v="marzukie.mohamad@tm.com.my"/>
    <m/>
    <m/>
    <m/>
    <m/>
    <s v="TMone"/>
    <x v="4"/>
    <s v="MYGOV NEO SSG FOC SPUR 12C JPJ STESEN PENGUATKUASA BUKIT JAWA"/>
    <e v="#N/A"/>
    <e v="#N/A"/>
    <m/>
    <m/>
    <s v="SSG"/>
    <m/>
    <m/>
    <m/>
    <m/>
    <m/>
    <m/>
    <m/>
    <m/>
    <s v="Marzukie bin Mohamad"/>
    <s v="Mohd Firdaus Bin Che Mat "/>
    <s v="[{&quot;name&quot;:&quot;TMEA238075 SLD_Marzukie Bin Mohamad.pdf&quot;,&quot;link&quot;:&quot;https://tm365-my.sharepoint.com/personal/badruznasrin_basri_tm_com_my/Documents/Apps/Microsoft%20Forms/CPPM%20LOR%20%20Request%20for%20LOR%20for%20existing%20project/Question/TMEA238075%20SLD_Marzukie%20Bin%20Mohamad.pdf&quot;,&quot;id&quot;:&quot;01KO5DXPUX6BP2UAJEANAY2HNSJ3OYCX7D&quot;,&quot;type&quot;:null,&quot;size&quot;:419547,&quot;referenceId&quot;:&quot;01KO5DXPWKQISBU2NA6ZBLWOJA7SI6KARL&quot;,&quot;driveId&quot;:&quot;b!GENIO6DB3UWzdulNK6evrT-LvdyhA0VIokS4fxAfqZJ9NS0deS_ETJs3VRRJUVZM&quot;,&quot;status&quot;:1,&quot;uploadSessionUrl&quot;:null}]"/>
    <s v="No Preference"/>
    <m/>
    <m/>
    <m/>
    <m/>
    <m/>
    <m/>
    <m/>
    <m/>
    <m/>
  </r>
  <r>
    <n v="1743"/>
    <s v="Yuhaniz Binti Baidzawi"/>
    <s v="7.0 Pending TP Submission"/>
    <d v="2023-10-07T00:00:00"/>
    <s v="PENDING TP SUBMISSION"/>
    <m/>
    <s v="PRK"/>
    <m/>
    <s v="NRP2303160"/>
    <m/>
    <s v="TMNA/232672"/>
    <m/>
    <s v="PAC2312053"/>
    <m/>
    <s v="PRK-TST-0149"/>
    <m/>
    <m/>
    <n v="0"/>
    <s v="Pending TP Submission"/>
    <e v="#REF!"/>
    <x v="0"/>
    <s v="CPPM-LOR"/>
    <n v="359"/>
    <m/>
    <m/>
    <m/>
    <d v="2023-10-05T00:00:00"/>
    <s v="mohdlutfi.mohdtahir@tm.com.my"/>
    <m/>
    <m/>
    <m/>
    <m/>
    <s v="TMone"/>
    <x v="1"/>
    <s v="CELCOM - CELCOM MLU (WSE) - PPP"/>
    <e v="#N/A"/>
    <e v="#N/A"/>
    <m/>
    <m/>
    <s v="PPP"/>
    <m/>
    <m/>
    <m/>
    <m/>
    <n v="3400038948"/>
    <s v="THREESIXTY TECHNOLOGIES SDN BHD"/>
    <m/>
    <m/>
    <s v="Mohamad Lutfi Bin Mohd Tahir"/>
    <s v="Ahmad Fadhil Bin Che' Sham"/>
    <s v="[{&quot;name&quot;:&quot;Celcom_Mohamad Lutfi Bin Mo.jpg&quot;,&quot;link&quot;:&quot;https://tm365-my.sharepoint.com/personal/badruznasrin_basri_tm_com_my/Documents/Apps/Microsoft%20Forms/CPPM%20LOR%20%20Request%20for%20LOR%20for%20existing%20project/Question/Celcom_Mohamad%20Lutfi%20Bin%20Mo.jpg&quot;,&quot;id&quot;:&quot;01KO5DXPTASHR5NVTB6JGJ4DPP3Y5L4UKG&quot;,&quot;type&quot;:null,&quot;size&quot;:240657,&quot;referenceId&quot;:&quot;01KO5DXPWKQISBU2NA6ZBLWOJA7SI6KARL&quot;,&quot;driveId&quot;:&quot;b!GENIO6DB3UWzdulNK6evrT-LvdyhA0VIokS4fxAfqZJ9NS0deS_ETJs3VRRJUVZM&quot;,&quot;status&quot;:1,&quot;uploadSessionUrl&quot;:null}]"/>
    <s v="Got Preference"/>
    <s v="THREESIXTY TECHNOLOGIES SDN BHD"/>
    <s v="Team local berada di kawasan Zon Ipoh"/>
    <n v="3400038948"/>
    <s v="NA"/>
    <s v="NA"/>
    <s v="NA"/>
    <s v="NA"/>
    <m/>
    <m/>
  </r>
  <r>
    <n v="1744"/>
    <s v="Mohd Nasharulhisham Bin Mohd Nasir"/>
    <s v="10.0 Sent to CPA for PR Creation"/>
    <m/>
    <s v="proceed PR"/>
    <m/>
    <s v="Selangor Timur"/>
    <m/>
    <s v="P1P2300100"/>
    <m/>
    <s v="TMCA/231719"/>
    <m/>
    <s v="PAC2310476"/>
    <m/>
    <s v="ST-MGN-0061-TP"/>
    <m/>
    <m/>
    <n v="0"/>
    <s v="PR Creation"/>
    <e v="#REF!"/>
    <x v="0"/>
    <s v="CPPM-PR"/>
    <n v="847"/>
    <m/>
    <m/>
    <m/>
    <d v="2023-10-05T00:00:00"/>
    <s v="sazrilanwar@tm.com.my"/>
    <n v="12744"/>
    <n v="1890.08"/>
    <s v="Additional PO (SI/VO)"/>
    <s v="Need to push core due to core not thru"/>
    <s v="TMG"/>
    <x v="21"/>
    <s v="WEBE CB0207 MP PRIMA COURT -MTI"/>
    <e v="#N/A"/>
    <e v="#N/A"/>
    <m/>
    <d v="2023-10-15T00:00:00"/>
    <s v="MTI"/>
    <s v="Network Contractor"/>
    <m/>
    <m/>
    <m/>
    <n v="3400038726"/>
    <m/>
    <s v="[{&quot;name&quot;:&quot;VO BOQ WEBE PRIMA COURT -signed_Sazril Anwar Bin Zul.pdf&quot;,&quot;link&quot;:&quot;https://tm365-my.sharepoint.com/personal/badruznasrin_basri_tm_com_my/Documents/Apps/Microsoft%20Forms/Request%20New%20PR/Question%202/VO%20BOQ%20WEBE%20PRIMA%20COURT%20-signed_Sazril%20Anwar%20Bin%20Zul.pdf&quot;,&quot;id&quot;:&quot;01KO5DXPSII2JEH3D6JJAZKR3APAONI5DK&quot;,&quot;type&quot;:null,&quot;size&quot;:221345,&quot;referenceId&quot;:&quot;01KO5DXPXUPARRCS6LWRBYBWTUUM5DK5ER&quot;,&quot;driveId&quot;:&quot;b!GENIO6DB3UWzdulNK6evrT-LvdyhA0VIokS4fxAfqZJ9NS0deS_ETJs3VRRJUVZM&quot;,&quot;status&quot;:1,&quot;uploadSessionUrl&quot;:null}]"/>
    <m/>
    <m/>
    <m/>
    <m/>
    <m/>
    <m/>
    <m/>
    <m/>
    <m/>
    <m/>
    <m/>
    <m/>
    <m/>
    <m/>
  </r>
  <r>
    <n v="1745"/>
    <s v="Muhamad Zaini Bin Mahamad Sarip"/>
    <s v="1.2 New Request PR"/>
    <d v="2023-10-05T00:00:00"/>
    <m/>
    <m/>
    <s v="KEL"/>
    <m/>
    <s v="NRP2303145"/>
    <m/>
    <s v="TMEA/236109"/>
    <m/>
    <s v="TMEA/236109"/>
    <m/>
    <m/>
    <m/>
    <m/>
    <n v="0"/>
    <e v="#N/A"/>
    <e v="#REF!"/>
    <x v="0"/>
    <s v="CPPM-LOR"/>
    <n v="360"/>
    <s v="CPQ 567 TMONE"/>
    <s v="P2"/>
    <m/>
    <d v="2023-10-05T00:00:00"/>
    <s v="nadiah.nasir@tm.com.my"/>
    <m/>
    <m/>
    <m/>
    <m/>
    <s v="TMone"/>
    <x v="1"/>
    <s v="NRP PM FTTH ADD PM_C036 SMK KUBANG BEMBAN PASIR MAS"/>
    <e v="#N/A"/>
    <e v="#N/A"/>
    <m/>
    <m/>
    <s v="PM"/>
    <m/>
    <m/>
    <m/>
    <m/>
    <m/>
    <m/>
    <m/>
    <m/>
    <s v="Mohamad Faizal Bin Rasid"/>
    <s v="Shamsul Zahari Bin Ibrahim"/>
    <s v="[{&quot;name&quot;:&quot;SLD (NRP FTTH ADD PM_C036 SMK KUBANG BEMBAN P_Nadiah Binti Mohd Na.pptx&quot;,&quot;link&quot;:&quot;https://tm365-my.sharepoint.com/personal/badruznasrin_basri_tm_com_my/_layouts/15/Doc.aspx?sourcedoc=%7BDE2A7FCF-AC26-4D9D-8C04-EAA48C477590%7D&amp;file=SLD%20(NRP%20FTTH%20ADD%20PM_C036%20SMK%20KUBANG%20BEMBAN%20P_Nadiah%20Binti%20Mohd%20Na.pptx&amp;action=edit&amp;mobileredirect=true&quot;,&quot;id&quot;:&quot;01KO5DXPWPP4VN4JVMTVGYYBHKUSGEO5MQ&quot;,&quot;type&quot;:null,&quot;size&quot;:1900270,&quot;referenceId&quot;:&quot;01KO5DXPWKQISBU2NA6ZBLWOJA7SI6KARL&quot;,&quot;driveId&quot;:&quot;b!GENIO6DB3UWzdulNK6evrT-LvdyhA0VIokS4fxAfqZJ9NS0deS_ETJs3VRRJUVZM&quot;,&quot;status&quot;:1,&quot;uploadSessionUrl&quot;:null}]"/>
    <s v="No Preference"/>
    <m/>
    <m/>
    <m/>
    <m/>
    <m/>
    <m/>
    <m/>
    <m/>
    <m/>
  </r>
  <r>
    <n v="1746"/>
    <s v="Mahmud Bin Zakaria"/>
    <s v="7.0 Pending TP Submission"/>
    <m/>
    <s v="pending submit tp"/>
    <m/>
    <s v="JOHOR UTARA"/>
    <m/>
    <s v="NRP2302905"/>
    <m/>
    <s v="TMSA/233225"/>
    <m/>
    <s v="PAC2311864"/>
    <m/>
    <s v="JU-KZK-0686-TP"/>
    <m/>
    <m/>
    <n v="0"/>
    <s v="Pending TP Submission"/>
    <e v="#REF!"/>
    <x v="0"/>
    <s v="CPPM-LOR"/>
    <n v="361"/>
    <m/>
    <m/>
    <m/>
    <d v="2023-10-05T00:00:00"/>
    <s v="mdshahrulnizam@tm.com.my"/>
    <m/>
    <m/>
    <m/>
    <m/>
    <s v="TMG"/>
    <x v="1"/>
    <s v="NRP NID AND FOC KU F67  DIGI - KG NYIOR (D'HARMONI) (NGBH) - KU"/>
    <e v="#N/A"/>
    <e v="#N/A"/>
    <m/>
    <m/>
    <s v="KU"/>
    <m/>
    <m/>
    <m/>
    <m/>
    <m/>
    <m/>
    <m/>
    <m/>
    <s v="MOHD.SHAHRULNIZAM BIN NOORDIN"/>
    <s v="Mohd Khairul Hafez Bin Abdul Gaffar"/>
    <s v="[{&quot;name&quot;:&quot;PLAN_Mohd Shahrulnizam Bi.jpg&quot;,&quot;link&quot;:&quot;https://tm365-my.sharepoint.com/personal/badruznasrin_basri_tm_com_my/Documents/Apps/Microsoft%20Forms/CPPM%20LOR%20%20Request%20for%20LOR%20for%20existing%20project/Question/PLAN_Mohd%20Shahrulnizam%20Bi.jpg&quot;,&quot;id&quot;:&quot;01KO5DXPT6RC7C3FXEZNCIQMABUIGIBSHE&quot;,&quot;type&quot;:null,&quot;size&quot;:205143,&quot;referenceId&quot;:&quot;01KO5DXPWKQISBU2NA6ZBLWOJA7SI6KARL&quot;,&quot;driveId&quot;:&quot;b!GENIO6DB3UWzdulNK6evrT-LvdyhA0VIokS4fxAfqZJ9NS0deS_ETJs3VRRJUVZM&quot;,&quot;status&quot;:1,&quot;uploadSessionUrl&quot;:null}]"/>
    <s v="No Preference"/>
    <m/>
    <m/>
    <m/>
    <m/>
    <m/>
    <m/>
    <m/>
    <m/>
    <m/>
  </r>
  <r>
    <n v="1747"/>
    <m/>
    <s v="12. In WWPO"/>
    <m/>
    <m/>
    <m/>
    <s v="Sarawak"/>
    <m/>
    <s v="H5G2203913"/>
    <m/>
    <s v="TMWA/229060"/>
    <m/>
    <s v="PAC2217297"/>
    <m/>
    <s v="MR/BIN-ATK-0077-TP"/>
    <m/>
    <m/>
    <n v="0"/>
    <s v="In WWPO"/>
    <e v="#REF!"/>
    <x v="0"/>
    <s v="CPPM-PR"/>
    <n v="848"/>
    <m/>
    <m/>
    <m/>
    <d v="2023-10-05T00:00:00"/>
    <s v="alice.lee@tm.com.my"/>
    <n v="7956.48"/>
    <n v="1699.6"/>
    <s v="Additional PO (SI/VO)"/>
    <s v="SI needed due to change of tower location by InfraCo."/>
    <s v="TMG"/>
    <x v="0"/>
    <s v="5G DNB DQBTU0096 1 IUC/ CSR &amp; FOC TKD_F19 SPURS 12C FOR JLNPANTAITJGBATU_x000a_PENGURUS BESAR LEMBAGA KEMAJUAN BINTULU WISMA BINTULU"/>
    <e v="#N/A"/>
    <e v="#N/A"/>
    <m/>
    <d v="2023-10-31T00:00:00"/>
    <s v="TKD"/>
    <s v="Network Contractor"/>
    <m/>
    <m/>
    <m/>
    <n v="3400039069"/>
    <m/>
    <s v="[{&quot;name&quot;:&quot;SI WISMA BDA 5G_Alice Lee.pdf&quot;,&quot;link&quot;:&quot;https://tm365-my.sharepoint.com/personal/badruznasrin_basri_tm_com_my/Documents/Apps/Microsoft%20Forms/Request%20New%20PR/Question%202/SI%20WISMA%20BDA%205G_Alice%20Lee.pdf&quot;,&quot;id&quot;:&quot;01KO5DXPQIEK5IF65FMBHJZ3KDLR2SEQAB&quot;,&quot;type&quot;:null,&quot;size&quot;:173663,&quot;referenceId&quot;:&quot;01KO5DXPXUPARRCS6LWRBYBWTUUM5DK5ER&quot;,&quot;driveId&quot;:&quot;b!GENIO6DB3UWzdulNK6evrT-LvdyhA0VIokS4fxAfqZJ9NS0deS_ETJs3VRRJUVZM&quot;,&quot;status&quot;:1,&quot;uploadSessionUrl&quot;:null}]"/>
    <m/>
    <m/>
    <m/>
    <m/>
    <m/>
    <m/>
    <m/>
    <m/>
    <m/>
    <m/>
    <m/>
    <m/>
    <m/>
    <m/>
  </r>
  <r>
    <n v="1748"/>
    <m/>
    <s v="6.0 LOR in progress"/>
    <m/>
    <m/>
    <m/>
    <s v="Sarawak"/>
    <m/>
    <s v="H5G2301116"/>
    <m/>
    <s v="TMWA/230554"/>
    <m/>
    <s v="PAC2312184"/>
    <m/>
    <m/>
    <m/>
    <m/>
    <n v="0"/>
    <s v="LOR in progress"/>
    <e v="#REF!"/>
    <x v="0"/>
    <s v="CPPM-LOR"/>
    <n v="362"/>
    <m/>
    <m/>
    <m/>
    <d v="2023-10-05T00:00:00"/>
    <s v="noreha.fatehi@tm.com.my"/>
    <m/>
    <m/>
    <m/>
    <m/>
    <s v="TMG"/>
    <x v="0"/>
    <s v="DNB_HORIZON 5G_DQKCH0464_JLNLAMABATUKITANG_PNN"/>
    <e v="#N/A"/>
    <e v="#N/A"/>
    <m/>
    <m/>
    <s v="PNN"/>
    <m/>
    <m/>
    <m/>
    <m/>
    <n v="3400039047"/>
    <s v="PTU RESOURCES SDN BHD"/>
    <m/>
    <m/>
    <s v="NOREHA BINTI FATEHI"/>
    <s v="FENNINMORE AK AJU"/>
    <s v="[{&quot;name&quot;:&quot;MAP DQKCH0464_Noreha Binti Fatehi.JPG&quot;,&quot;link&quot;:&quot;https://tm365-my.sharepoint.com/personal/badruznasrin_basri_tm_com_my/Documents/Apps/Microsoft%20Forms/CPPM%20LOR%20%20Request%20for%20LOR%20for%20existing%20project/Question/MAP%20DQKCH0464_Noreha%20Binti%20Fatehi.JPG&quot;,&quot;id&quot;:&quot;01KO5DXPWJHODZIOZVRJB37SIU5FAURURV&quot;,&quot;type&quot;:null,&quot;size&quot;:179276,&quot;referenceId&quot;:&quot;01KO5DXPWKQISBU2NA6ZBLWOJA7SI6KARL&quot;,&quot;driveId&quot;:&quot;b!GENIO6DB3UWzdulNK6evrT-LvdyhA0VIokS4fxAfqZJ9NS0deS_ETJs3VRRJUVZM&quot;,&quot;status&quot;:1,&quot;uploadSessionUrl&quot;:null}]"/>
    <s v="Got Preference"/>
    <s v="PTU RESOURCES SDN BHD"/>
    <s v="CONTRACTOR HAVE ONGOING PROJECT AT THE NEAREST AREA. COMMIT TO DO PROJECT DUE TO TIMELINE GIVEN"/>
    <n v="3400039047"/>
    <s v="GEAR WORKS TECHNOLOGIES SDN. BHD."/>
    <n v="3400041410"/>
    <s v="TELEFORWARD SDN. BHD."/>
    <n v="3400039057"/>
    <m/>
    <m/>
  </r>
  <r>
    <n v="1749"/>
    <m/>
    <s v="6.2 LOR Approved in Vprime"/>
    <m/>
    <m/>
    <m/>
    <s v="Sarawak"/>
    <m/>
    <s v="NRC2300098"/>
    <m/>
    <s v="TMWA/237210"/>
    <m/>
    <s v="PAC2311658"/>
    <m/>
    <m/>
    <m/>
    <m/>
    <n v="0"/>
    <s v="LOR Issued"/>
    <e v="#REF!"/>
    <x v="0"/>
    <s v="CPPM-PR"/>
    <n v="849"/>
    <s v="CPQ 567 TMONE"/>
    <s v="P2"/>
    <m/>
    <d v="2023-10-05T00:00:00"/>
    <s v="BUNKATAN@TM.COM.MY"/>
    <n v="1021"/>
    <n v="10697.12"/>
    <s v="First PO"/>
    <m/>
    <s v="TMG"/>
    <x v="1"/>
    <s v="FOC LG_F21 SPUR 24C/12C FOR FOR SARAWAK INFORMATION SYSTEMS SDN BHD,LIMBANG PLAZA TKT 7 JLN BANGKITA, 98700 LIMBANG"/>
    <e v="#N/A"/>
    <e v="#N/A"/>
    <m/>
    <d v="2023-10-31T00:00:00"/>
    <s v="LG"/>
    <s v="Other Contract"/>
    <m/>
    <n v="3400039053"/>
    <m/>
    <m/>
    <m/>
    <s v="[{&quot;name&quot;:&quot;TBOQ _TMWA 237210 (2)_Bun Katan Katan.pdf&quot;,&quot;link&quot;:&quot;https://tm365-my.sharepoint.com/personal/badruznasrin_basri_tm_com_my/Documents/Apps/Microsoft%20Forms/Request%20New%20PR/Question%203/TBOQ%20_TMWA%20237210%20(2)_Bun%20Katan%20Katan.pdf&quot;,&quot;id&quot;:&quot;01KO5DXPRJVTSYD7N65VGJGYZ4AJ65D3LA&quot;,&quot;type&quot;:null,&quot;size&quot;:103558,&quot;referenceId&quot;:&quot;01KO5DXPXGNA5SXMMJOFDI7X4DMR4B2UAT&quot;,&quot;driveId&quot;:&quot;b!GENIO6DB3UWzdulNK6evrT-LvdyhA0VIokS4fxAfqZJ9NS0deS_ETJs3VRRJUVZM&quot;,&quot;status&quot;:1,&quot;uploadSessionUrl&quot;:null}]"/>
    <m/>
    <m/>
    <m/>
    <m/>
    <m/>
    <m/>
    <m/>
    <m/>
    <m/>
    <m/>
    <m/>
    <m/>
    <m/>
    <m/>
  </r>
  <r>
    <n v="1750"/>
    <m/>
    <s v="6.2 LOR Approved in Vprime"/>
    <m/>
    <m/>
    <m/>
    <s v="Sarawak"/>
    <m/>
    <s v="NRC2300063"/>
    <m/>
    <s v="TMWA/237203"/>
    <m/>
    <s v="PAC2308692"/>
    <m/>
    <m/>
    <m/>
    <m/>
    <n v="0"/>
    <s v="LOR Issued"/>
    <e v="#REF!"/>
    <x v="0"/>
    <s v="CPPM-PR"/>
    <n v="852"/>
    <m/>
    <m/>
    <m/>
    <d v="2023-10-05T00:00:00"/>
    <s v="BUNKATAN@TM.COM.MY"/>
    <n v="43219"/>
    <n v="27219.58"/>
    <s v="First PO"/>
    <m/>
    <s v="TMone"/>
    <x v="1"/>
    <s v="FOC LWS_F04 SPUR 48C/24C FOR LOT 587, BLOCK 13 JALAN BANTING,98850 LAWAS"/>
    <e v="#N/A"/>
    <e v="#N/A"/>
    <m/>
    <d v="2023-10-30T00:00:00"/>
    <s v="LWS"/>
    <s v="Other Contract"/>
    <m/>
    <n v="3400038869"/>
    <m/>
    <m/>
    <m/>
    <s v="[{&quot;name&quot;:&quot;LWS_F04 IPD_Bun Katan Katan.pptx&quot;,&quot;link&quot;:&quot;https://tm365-my.sharepoint.com/personal/badruznasrin_basri_tm_com_my/_layouts/15/Doc.aspx?sourcedoc=%7BED3512DF-C721-422B-BB6F-8A298CB31F1C%7D&amp;file=LWS_F04%20IPD_Bun%20Katan%20Katan.pptx&amp;action=edit&amp;mobileredirect=true&quot;,&quot;id&quot;:&quot;01KO5DXPW7CI262IOHFNBLW34KFGGLGHY4&quot;,&quot;type&quot;:null,&quot;size&quot;:4831251,&quot;referenceId&quot;:&quot;01KO5DXPXGNA5SXMMJOFDI7X4DMR4B2UAT&quot;,&quot;driveId&quot;:&quot;b!GENIO6DB3UWzdulNK6evrT-LvdyhA0VIokS4fxAfqZJ9NS0deS_ETJs3VRRJUVZM&quot;,&quot;status&quot;:1,&quot;uploadSessionUrl&quot;:null}]"/>
    <m/>
    <m/>
    <m/>
    <m/>
    <m/>
    <m/>
    <m/>
    <m/>
    <m/>
    <m/>
    <m/>
    <m/>
    <m/>
    <m/>
  </r>
  <r>
    <n v="1751"/>
    <m/>
    <s v="6.2 LOR Approved in Vprime"/>
    <m/>
    <m/>
    <m/>
    <s v="Sarawak"/>
    <m/>
    <s v="NRC2300064"/>
    <m/>
    <s v="tmwa/237204"/>
    <m/>
    <s v="PAC2308693"/>
    <m/>
    <m/>
    <m/>
    <m/>
    <n v="0"/>
    <s v="LOR Issued"/>
    <e v="#REF!"/>
    <x v="0"/>
    <s v="CPPM-PR"/>
    <n v="853"/>
    <m/>
    <m/>
    <m/>
    <d v="2023-10-05T00:00:00"/>
    <s v="BUNKATAN@TM.COM.MY"/>
    <n v="42591"/>
    <n v="27937.45"/>
    <s v="First PO"/>
    <m/>
    <s v="TMone"/>
    <x v="1"/>
    <s v="HSBB FTTH DSS (ADD) LWS_C004 FOR LOT 587, BLOCK 13 JALAN BANTING,98850 LAWAS"/>
    <e v="#N/A"/>
    <e v="#N/A"/>
    <m/>
    <d v="2023-10-30T00:00:00"/>
    <s v="LAWAS"/>
    <s v="Other Contract"/>
    <m/>
    <n v="3400038869"/>
    <m/>
    <m/>
    <m/>
    <s v="[{&quot;name&quot;:&quot;FTTH LWS C004 (1)_Bun Katan Katan.pptx&quot;,&quot;link&quot;:&quot;https://tm365-my.sharepoint.com/personal/badruznasrin_basri_tm_com_my/_layouts/15/Doc.aspx?sourcedoc=%7BB771E4D1-9E8C-456B-957D-3007E56EF390%7D&amp;file=FTTH%20LWS%20C004%20(1)_Bun%20Katan%20Katan.pptx&amp;action=edit&amp;mobileredirect=true&quot;,&quot;id&quot;:&quot;01KO5DXPWR4RY3PDE6NNCZK7JQA7SW544Q&quot;,&quot;type&quot;:null,&quot;size&quot;:4060521,&quot;referenceId&quot;:&quot;01KO5DXPXGNA5SXMMJOFDI7X4DMR4B2UAT&quot;,&quot;driveId&quot;:&quot;b!GENIO6DB3UWzdulNK6evrT-LvdyhA0VIokS4fxAfqZJ9NS0deS_ETJs3VRRJUVZM&quot;,&quot;status&quot;:1,&quot;uploadSessionUrl&quot;:null}]"/>
    <m/>
    <m/>
    <m/>
    <m/>
    <m/>
    <m/>
    <m/>
    <m/>
    <m/>
    <m/>
    <m/>
    <m/>
    <m/>
    <m/>
  </r>
  <r>
    <n v="1752"/>
    <s v="Muhammad Hafizzuddin Bin Mohd Noor"/>
    <s v="10.0 Sent to CPA for PR Creation"/>
    <m/>
    <m/>
    <m/>
    <s v="Johor Selatan"/>
    <m/>
    <s v="NRP2303282"/>
    <m/>
    <s v="TMSA/233298"/>
    <m/>
    <s v="PAC2312156"/>
    <m/>
    <s v="JS-JAK-0159-TP"/>
    <m/>
    <m/>
    <n v="0"/>
    <s v="PR Creation"/>
    <e v="#REF!"/>
    <x v="0"/>
    <s v="CPPM-LOR"/>
    <n v="363"/>
    <m/>
    <m/>
    <m/>
    <d v="2023-10-05T00:00:00"/>
    <s v="atiqah.kamis@tm.com.my"/>
    <m/>
    <m/>
    <m/>
    <m/>
    <s v="TMG"/>
    <x v="1"/>
    <s v="DP DHL MEDINI - MEDINI 9 (WIA) - GH"/>
    <e v="#N/A"/>
    <e v="#N/A"/>
    <m/>
    <m/>
    <s v="GH"/>
    <m/>
    <m/>
    <m/>
    <m/>
    <n v="3400039219"/>
    <s v="JAK MAX (M) SDN BHD"/>
    <m/>
    <m/>
    <s v="SURESH A/L CHAMY NAIR"/>
    <s v="AZMI BIN MANAP"/>
    <s v="[{&quot;name&quot;:&quot;DP DHL MEDINI_Siti Nur Atiqah Bint.JPG&quot;,&quot;link&quot;:&quot;https://tm365-my.sharepoint.com/personal/badruznasrin_basri_tm_com_my/Documents/Apps/Microsoft%20Forms/CPPM%20LOR%20%20Request%20for%20LOR%20for%20existing%20project/Question/DP%20DHL%20MEDINI_Siti%20Nur%20Atiqah%20Bint.JPG&quot;,&quot;id&quot;:&quot;01KO5DXPVLXTT22WK5JJGKZY7BB3RUPE6C&quot;,&quot;type&quot;:null,&quot;size&quot;:34883,&quot;referenceId&quot;:&quot;01KO5DXPWKQISBU2NA6ZBLWOJA7SI6KARL&quot;,&quot;driveId&quot;:&quot;b!GENIO6DB3UWzdulNK6evrT-LvdyhA0VIokS4fxAfqZJ9NS0deS_ETJs3VRRJUVZM&quot;,&quot;status&quot;:1,&quot;uploadSessionUrl&quot;:null}]"/>
    <s v="Got Preference"/>
    <s v="JAK MAX (M) SDN BHD"/>
    <s v="PROJECT ISSUED BEFORE 14/9/2023"/>
    <n v="3400039219"/>
    <s v="-"/>
    <s v="-"/>
    <s v="-"/>
    <s v="-"/>
    <m/>
    <m/>
  </r>
  <r>
    <n v="1753"/>
    <s v="Nur Fauziah Binti Abdullah Shuhaimy"/>
    <s v="7.0 Pending TP Submission"/>
    <m/>
    <s v="11/10: Pre-Acceptance. 10/10: TP accepted. PR/PO? 6/10: Pre-acceptance. 5/10: LOR approval (plan done)"/>
    <m/>
    <s v="MK"/>
    <s v="AND"/>
    <s v="H5G2205892"/>
    <m/>
    <s v="TMSA/223747"/>
    <m/>
    <s v="PAC2307455"/>
    <m/>
    <s v="MK-KZK-0356-TP"/>
    <m/>
    <m/>
    <n v="0"/>
    <s v="Pending TP Submission"/>
    <e v="#REF!"/>
    <x v="0"/>
    <s v="CPPM-LOR"/>
    <n v="364"/>
    <m/>
    <m/>
    <m/>
    <d v="2023-10-05T00:00:00"/>
    <s v="kamariah.kamal@tm.com.my"/>
    <m/>
    <m/>
    <m/>
    <m/>
    <s v="TMG"/>
    <x v="0"/>
    <s v="5G DNB HORIZON DMAGJ0004 FOC (ADD) DT F06 &amp; DT F11 SEK KEB PARIT MELANA"/>
    <e v="#N/A"/>
    <e v="#N/A"/>
    <m/>
    <m/>
    <s v="DT"/>
    <m/>
    <m/>
    <m/>
    <m/>
    <m/>
    <s v="KAZAKON"/>
    <m/>
    <m/>
    <s v="Amirul Azim Bin Abd Razak"/>
    <s v="Sheikh Razif Bin Sheikh Abu Bakar"/>
    <s v="[{&quot;name&quot;:&quot;DMAGJ0004 SEK KEB PARIT MELANA_Kamariah Binti Kamal.JPG&quot;,&quot;link&quot;:&quot;https://tm365-my.sharepoint.com/personal/badruznasrin_basri_tm_com_my/Documents/Apps/Microsoft%20Forms/CPPM%20LOR%20%20Request%20for%20LOR%20for%20existing%20project/Question/DMAGJ0004%20SEK%20KEB%20PARIT%20MELANA_Kamariah%20Binti%20Kamal.JPG&quot;,&quot;id&quot;:&quot;01KO5DXPQKT3BUZT26WFGKXRRMBRQ3WTBZ&quot;,&quot;type&quot;:null,&quot;size&quot;:76350,&quot;referenceId&quot;:&quot;01KO5DXPWKQISBU2NA6ZBLWOJA7SI6KARL&quot;,&quot;driveId&quot;:&quot;b!GENIO6DB3UWzdulNK6evrT-LvdyhA0VIokS4fxAfqZJ9NS0deS_ETJs3VRRJUVZM&quot;,&quot;status&quot;:1,&quot;uploadSessionUrl&quot;:null}]"/>
    <s v="No Preference"/>
    <m/>
    <m/>
    <m/>
    <m/>
    <m/>
    <m/>
    <m/>
    <m/>
    <m/>
  </r>
  <r>
    <n v="1754"/>
    <s v="Nur Fauziah Binti Abdullah Shuhaimy"/>
    <s v="8.2 Queried - Pending TP Re-Submission"/>
    <m/>
    <s v="11/10: Pending re-submit TP. 10/10: Resubmission TP. 9/10: TP revert. 6/10: Pre-acceptance. 5/10: LOR approval (plan done)"/>
    <m/>
    <s v="MK"/>
    <s v="AND"/>
    <s v="NRP2302518"/>
    <m/>
    <s v="TMSA/232511"/>
    <m/>
    <s v="RPKA-FIN-TMSA/232511-2"/>
    <m/>
    <s v="MK-ANE-0196-TP"/>
    <m/>
    <m/>
    <n v="0"/>
    <s v="Queried - Require More Information From NeC/AND"/>
    <e v="#REF!"/>
    <x v="0"/>
    <s v="CPPM-LOR"/>
    <n v="365"/>
    <m/>
    <m/>
    <m/>
    <d v="2023-10-05T00:00:00"/>
    <s v="mahyuddin.saleh@tm.com.my"/>
    <m/>
    <m/>
    <m/>
    <m/>
    <s v="TMone"/>
    <x v="1"/>
    <s v="NRP FTTH (ADD) AKH  C034 JABATAN KETUA MENTERI MELAKA STAGE DATARAN SEJARAH LEBUH AYER KEROH- CS,SSKA,SSTA_x000a_"/>
    <e v="#N/A"/>
    <e v="#N/A"/>
    <m/>
    <m/>
    <s v="AKH"/>
    <m/>
    <m/>
    <m/>
    <m/>
    <n v="3400039018"/>
    <s v="ANEKABENA"/>
    <m/>
    <m/>
    <s v="Mohd Mahyuddin Bin Salleh"/>
    <s v="Mohamad Azwan Bin Abas "/>
    <s v="[{&quot;name&quot;:&quot;LALUAN APPROVE BY MPHTJ - HSBB FOR AKH C065 J_Mohd Mahyuddin Bin S.pdf&quot;,&quot;link&quot;:&quot;https://tm365-my.sharepoint.com/personal/badruznasrin_basri_tm_com_my/Documents/Apps/Microsoft%20Forms/CPPM%20LOR%20%20Request%20for%20LOR%20for%20existing%20project/Question/LALUAN%20APPROVE%20BY%20MPHTJ%20-%20HSBB%20FOR%20AKH%20C065%20J_Mohd%20Mahyuddin%20Bin%20S.pdf&quot;,&quot;id&quot;:&quot;01KO5DXPQ4WBWFXOHDVNA3D5V25HXR2UBR&quot;,&quot;type&quot;:null,&quot;size&quot;:1468106,&quot;referenceId&quot;:&quot;01KO5DXPWKQISBU2NA6ZBLWOJA7SI6KARL&quot;,&quot;driveId&quot;:&quot;b!GENIO6DB3UWzdulNK6evrT-LvdyhA0VIokS4fxAfqZJ9NS0deS_ETJs3VRRJUVZM&quot;,&quot;status&quot;:1,&quot;uploadSessionUrl&quot;:null}]"/>
    <s v="Got Preference"/>
    <s v="ANEKABENA"/>
    <s v="AUG - KIta dah lantik Anekabena untuk fronting Jab Ketua Menteri &amp; MPHTJ utk site ini"/>
    <n v="3400039018"/>
    <s v="NA"/>
    <s v="NA"/>
    <s v="NA"/>
    <s v="NA"/>
    <m/>
    <m/>
  </r>
  <r>
    <n v="1755"/>
    <s v="Hasrul Nizam Bin Othman"/>
    <s v="11.0 PO Issued"/>
    <d v="2023-10-06T00:00:00"/>
    <s v="PO issued"/>
    <s v="4902154939"/>
    <s v="PHG"/>
    <m/>
    <s v="GOV2301272"/>
    <m/>
    <s v="TMEA/231373"/>
    <m/>
    <s v="PAC2305825"/>
    <m/>
    <s v="PHG-GOL-0167-TP"/>
    <m/>
    <m/>
    <n v="0"/>
    <s v="PO Issued"/>
    <e v="#REF!"/>
    <x v="0"/>
    <s v="CPPM-PR"/>
    <n v="854"/>
    <m/>
    <m/>
    <m/>
    <d v="2023-10-05T00:00:00"/>
    <s v="najmi.rahman@tm.com.my"/>
    <n v="53611"/>
    <n v="636.88"/>
    <s v="Additional PO (SI/VO)"/>
    <s v="KPC adalah bangunan yang terdapat banyak agensi dan infra di situ. Jadi, manhole yang perlu raise-up tersebut kerap dibuka. Jadi, memandangkan permit amat sukar diperolehi untuk membuka manhole tersebut kerana perlu kerja-kerja hacking, jadi adalah lebih baik raise-up manhole tersebut."/>
    <s v="TMone"/>
    <x v="4"/>
    <s v="MYGOV FOC (TP) GEB_F22/F23 PEJABAT KASTAM PELABUHAN KUANTAN"/>
    <e v="#N/A"/>
    <e v="#N/A"/>
    <m/>
    <d v="2023-10-30T00:00:00"/>
    <s v="GEB"/>
    <s v="Network Contractor"/>
    <m/>
    <m/>
    <m/>
    <n v="3400038564"/>
    <m/>
    <s v="[{&quot;name&quot;:&quot;BOQ raise up manhole_Ahmad Najmi Bin Arah.pdf&quot;,&quot;link&quot;:&quot;https://tm365-my.sharepoint.com/personal/badruznasrin_basri_tm_com_my/Documents/Apps/Microsoft%20Forms/Request%20New%20PR/Question%202/BOQ%20raise%20up%20manhole_Ahmad%20Najmi%20Bin%20Arah.pdf&quot;,&quot;id&quot;:&quot;01KO5DXPUKK3LRI2QIDZHYC7ESKMIEGA6I&quot;,&quot;type&quot;:null,&quot;size&quot;:223429,&quot;referenceId&quot;:&quot;01KO5DXPXUPARRCS6LWRBYBWTUUM5DK5ER&quot;,&quot;driveId&quot;:&quot;b!GENIO6DB3UWzdulNK6evrT-LvdyhA0VIokS4fxAfqZJ9NS0deS_ETJs3VRRJUVZM&quot;,&quot;status&quot;:1,&quot;uploadSessionUrl&quot;:null}]"/>
    <m/>
    <m/>
    <m/>
    <m/>
    <m/>
    <m/>
    <m/>
    <m/>
    <m/>
    <m/>
    <m/>
    <m/>
    <m/>
    <m/>
  </r>
  <r>
    <n v="1756"/>
    <m/>
    <s v="6.0 LOR in progress"/>
    <m/>
    <m/>
    <m/>
    <s v="Selangor Timur"/>
    <m/>
    <s v="RER2300141"/>
    <m/>
    <s v="TMCA/231982"/>
    <m/>
    <s v="PAC2312438"/>
    <m/>
    <m/>
    <m/>
    <m/>
    <n v="0"/>
    <s v="LOR in progress"/>
    <e v="#REF!"/>
    <x v="0"/>
    <s v="CPPM-LOR"/>
    <n v="367"/>
    <m/>
    <m/>
    <m/>
    <d v="2023-10-05T00:00:00"/>
    <s v="fahrorazi.samsuri@tm.com.my"/>
    <m/>
    <m/>
    <m/>
    <m/>
    <s v="Internal GNT"/>
    <x v="15"/>
    <s v="TRESPASS_PENGALIHAN KABEL TM DALAM KAWASAN SMK CHONG HWA, SETAPAK, KUALA LUMPUR"/>
    <e v="#N/A"/>
    <e v="#N/A"/>
    <m/>
    <m/>
    <s v="SET"/>
    <m/>
    <m/>
    <m/>
    <m/>
    <m/>
    <m/>
    <m/>
    <m/>
    <s v="Abd Harith Hafidz Bin Shabudin"/>
    <s v="Hairunizam Bin Ismail"/>
    <s v="[{&quot;name&quot;:&quot;SMKJC CHONG HWA 14923_MAP_Mohd Fahrorazi Bin S.pptx&quot;,&quot;link&quot;:&quot;https://tm365-my.sharepoint.com/personal/badruznasrin_basri_tm_com_my/_layouts/15/Doc.aspx?sourcedoc=%7B66940B65-7D80-4D37-AFFB-C1A8EEB56BFB%7D&amp;file=SMKJC%20CHONG%20HWA%2014923_MAP_Mohd%20Fahrorazi%20Bin%20S.pptx&amp;action=edit&amp;mobileredirect=true&quot;,&quot;id&quot;:&quot;01KO5DXPTFBOKGNAD5G5G2766BVDXLK273&quot;,&quot;type&quot;:null,&quot;size&quot;:1252794,&quot;referenceId&quot;:&quot;01KO5DXPWKQISBU2NA6ZBLWOJA7SI6KARL&quot;,&quot;driveId&quot;:&quot;b!GENIO6DB3UWzdulNK6evrT-LvdyhA0VIokS4fxAfqZJ9NS0deS_ETJs3VRRJUVZM&quot;,&quot;status&quot;:1,&quot;uploadSessionUrl&quot;:null}]"/>
    <s v="No Preference"/>
    <m/>
    <m/>
    <m/>
    <m/>
    <m/>
    <m/>
    <m/>
    <m/>
    <m/>
  </r>
  <r>
    <n v="1757"/>
    <s v="Radeen Harris Bin Mohamad Zakaria"/>
    <s v="12. Duplicate Request"/>
    <m/>
    <m/>
    <m/>
    <s v="Johor Selatan"/>
    <m/>
    <s v="RER2300171"/>
    <m/>
    <s v="RMSC/230004"/>
    <m/>
    <s v="PAC2312636"/>
    <m/>
    <s v="CNFD-MOT-0012-TP"/>
    <m/>
    <m/>
    <n v="0"/>
    <s v="PO Issued"/>
    <e v="#REF!"/>
    <x v="0"/>
    <s v="CPPM-LOR"/>
    <n v="368"/>
    <m/>
    <m/>
    <m/>
    <d v="2023-10-05T00:00:00"/>
    <s v="mohdafiq.azmi@tm.com.my"/>
    <m/>
    <m/>
    <m/>
    <m/>
    <s v="Internal GNT"/>
    <x v="13"/>
    <s v="RELOCATION FOC 96Cx1 2KM SELEKOH S, KULAI"/>
    <e v="#N/A"/>
    <e v="#N/A"/>
    <m/>
    <m/>
    <s v="KLI"/>
    <m/>
    <m/>
    <m/>
    <m/>
    <n v="3400038912"/>
    <s v="MOTOBINA SDN. BHD."/>
    <m/>
    <m/>
    <s v="Mohd Afiq Bin Azmi"/>
    <s v="Abu Bakar Bin Hamzah"/>
    <s v="[{&quot;name&quot;:&quot;SelekohS_Mohd Afiq Bin Azmi 1.png&quot;,&quot;link&quot;:&quot;https://tm365-my.sharepoint.com/personal/badruznasrin_basri_tm_com_my/Documents/Apps/Microsoft%20Forms/CPPM%20LOR%20%20Request%20for%20LOR%20for%20existing%20project/Question/SelekohS_Mohd%20Afiq%20Bin%20Azmi%201.png&quot;,&quot;id&quot;:&quot;01KO5DXPVTKKVXF2KHLBFJK4TYJNGFCB6S&quot;,&quot;type&quot;:null,&quot;size&quot;:1126963,&quot;referenceId&quot;:&quot;01KO5DXPWKQISBU2NA6ZBLWOJA7SI6KARL&quot;,&quot;driveId&quot;:&quot;b!GENIO6DB3UWzdulNK6evrT-LvdyhA0VIokS4fxAfqZJ9NS0deS_ETJs3VRRJUVZM&quot;,&quot;status&quot;:1,&quot;uploadSessionUrl&quot;:null}]"/>
    <s v="Got Preference"/>
    <s v="MOTOBINA SDN. BHD."/>
    <s v="Motobina previously implemented the FOC 96C_A KLI-KST 11KM, same route with this rerouting project. They was 1st preferred contractor as they are familiar with this area."/>
    <n v="3400038912"/>
    <s v="KN BERSATU SDN. BHD."/>
    <n v="3400041247"/>
    <s v="NEPOLINK SDN. BHD."/>
    <n v="3400038968"/>
    <m/>
    <m/>
  </r>
  <r>
    <n v="1758"/>
    <s v="Nurul Huda binti Umran"/>
    <s v="11.0 PO Issued"/>
    <d v="2023-10-09T00:00:00"/>
    <m/>
    <s v="4902155519"/>
    <s v="KEL"/>
    <m/>
    <s v="GOV2300173"/>
    <m/>
    <s v="TMEA/238148"/>
    <m/>
    <s v="PAC2311060"/>
    <m/>
    <s v="KEL-INT-0022-TP"/>
    <m/>
    <m/>
    <n v="0"/>
    <s v="PO Issued"/>
    <e v="#REF!"/>
    <x v="0"/>
    <s v="CPPM-PR"/>
    <n v="855"/>
    <m/>
    <m/>
    <m/>
    <d v="2023-10-05T00:00:00"/>
    <s v="marzukie.mohamad@tm.com.my"/>
    <n v="207472"/>
    <n v="10537.33"/>
    <s v="Additional PO (SI/VO)"/>
    <s v="Additional work for cutting branches and tree due to tree and branches block the FOC plan pulling area"/>
    <s v="TMone"/>
    <x v="4"/>
    <s v="MYGOV NEO JLW FOC 96C BALAI BOMBA DAN PENYELAMAT DABONG"/>
    <e v="#N/A"/>
    <e v="#N/A"/>
    <m/>
    <d v="2023-08-31T00:00:00"/>
    <s v="JLW"/>
    <s v="Network Contractor"/>
    <m/>
    <m/>
    <m/>
    <n v="3400041268"/>
    <m/>
    <s v="[{&quot;name&quot;:&quot;Site Instruction_TMEA238148_MYGOV NEO JLW FOC_Marzukie Bin Mohamad.pdf&quot;,&quot;link&quot;:&quot;https://tm365-my.sharepoint.com/personal/badruznasrin_basri_tm_com_my/Documents/Apps/Microsoft%20Forms/Request%20New%20PR/Question%202/Site%20Instruction_TMEA238148_MYGOV%20NEO%20JLW%20FOC_Marzukie%20Bin%20Mohamad.pdf&quot;,&quot;id&quot;:&quot;01KO5DXPQ6RL7RQVTSQJBY5MVVTXVMNRIS&quot;,&quot;type&quot;:null,&quot;size&quot;:786257,&quot;referenceId&quot;:&quot;01KO5DXPXUPARRCS6LWRBYBWTUUM5DK5ER&quot;,&quot;driveId&quot;:&quot;b!GENIO6DB3UWzdulNK6evrT-LvdyhA0VIokS4fxAfqZJ9NS0deS_ETJs3VRRJUVZM&quot;,&quot;status&quot;:1,&quot;uploadSessionUrl&quot;:null},{&quot;name&quot;:&quot;TP DIAGRAM_SI CUTTING TREESBRANCHES_TMEA23814_Marzukie Bin Mohamad.pdf&quot;,&quot;link&quot;:&quot;https://tm365-my.sharepoint.com/personal/badruznasrin_basri_tm_com_my/Documents/Apps/Microsoft%20Forms/Request%20New%20PR/Question%202/TP%20DIAGRAM_SI%20CUTTING%20TREESBRANCHES_TMEA23814_Marzukie%20Bin%20Mohamad.pdf&quot;,&quot;id&quot;:&quot;01KO5DXPUT2EJ2SS57BRHLGWQELN7GDKQ5&quot;,&quot;type&quot;:null,&quot;size&quot;:2410312,&quot;referenceId&quot;:&quot;01KO5DXPXUPARRCS6LWRBYBWTUUM5DK5ER&quot;,&quot;driveId&quot;:&quot;b!GENIO6DB3UWzdulNK6evrT-LvdyhA0VIokS4fxAfqZJ9NS0deS_ETJs3VRRJUVZM&quot;,&quot;status&quot;:1,&quot;uploadSessionUrl&quot;:null},{&quot;name&quot;:&quot;WIP_BALAI BOMBA DABONG_Marzukie Bin Mohamad.pdf&quot;,&quot;link&quot;:&quot;https://tm365-my.sharepoint.com/personal/badruznasrin_basri_tm_com_my/Documents/Apps/Microsoft%20Forms/Request%20New%20PR/Question%202/WIP_BALAI%20BOMBA%20DABONG_Marzukie%20Bin%20Mohamad.pdf&quot;,&quot;id&quot;:&quot;01KO5DXPUPJ6Z76544VJEJ73SVTJ3RFZ6C&quot;,&quot;type&quot;:null,&quot;size&quot;:1728243,&quot;referenceId&quot;:&quot;01KO5DXPXUPARRCS6LWRBYBWTUUM5DK5ER&quot;,&quot;driveId&quot;:&quot;b!GENIO6DB3UWzdulNK6evrT-LvdyhA0VIokS4fxAfqZJ9NS0deS_ETJs3VRRJUVZM&quot;,&quot;status&quot;:1,&quot;uploadSessionUrl&quot;:null}]"/>
    <m/>
    <m/>
    <m/>
    <m/>
    <m/>
    <m/>
    <m/>
    <m/>
    <m/>
    <m/>
    <m/>
    <m/>
    <m/>
    <m/>
  </r>
  <r>
    <n v="1759"/>
    <s v="Muhammad Imran Bin Azid"/>
    <s v="6.1 LOR Requested in Vprime"/>
    <m/>
    <m/>
    <m/>
    <s v="Johor Selatan"/>
    <m/>
    <s v="GOV2300647"/>
    <m/>
    <s v="TMSA/230790"/>
    <m/>
    <s v="PAC2307706"/>
    <m/>
    <s v="JS-PCO-0383 "/>
    <m/>
    <m/>
    <n v="0"/>
    <s v="Pending Approval"/>
    <e v="#REF!"/>
    <x v="0"/>
    <s v="CPPM-LOR"/>
    <n v="369"/>
    <m/>
    <m/>
    <m/>
    <d v="2023-10-05T00:00:00"/>
    <s v="atiqah.kamis@tm.com.my"/>
    <m/>
    <m/>
    <m/>
    <m/>
    <s v="TMone"/>
    <x v="4"/>
    <s v="MYGOV*NET-KDN (JIM)-PEJABAT IMIGRESEN KULAI JAYA (IPME)-KLI"/>
    <e v="#N/A"/>
    <e v="#N/A"/>
    <m/>
    <m/>
    <s v="KLI"/>
    <m/>
    <s v="JS-PCO-0383 "/>
    <m/>
    <m/>
    <n v="3400038920"/>
    <s v="PCOM TECHNOLOGIES SDN BHD"/>
    <m/>
    <m/>
    <s v="SURESH A/L CHAMY NAIR"/>
    <s v="AZMI BIN MANAP"/>
    <s v="[{&quot;name&quot;:&quot;PEJABAT IMIGRESEN KULAIJAYA_Siti Nur Atiqah Bint.JPG&quot;,&quot;link&quot;:&quot;https://tm365-my.sharepoint.com/personal/badruznasrin_basri_tm_com_my/Documents/Apps/Microsoft%20Forms/CPPM%20LOR%20%20Request%20for%20LOR%20for%20existing%20project/Question/PEJABAT%20IMIGRESEN%20KULAIJAYA_Siti%20Nur%20Atiqah%20Bint.JPG&quot;,&quot;id&quot;:&quot;01KO5DXPU2RK2EDWSRCJFK5FENGPLRXIVG&quot;,&quot;type&quot;:null,&quot;size&quot;:58149,&quot;referenceId&quot;:&quot;01KO5DXPWKQISBU2NA6ZBLWOJA7SI6KARL&quot;,&quot;driveId&quot;:&quot;b!GENIO6DB3UWzdulNK6evrT-LvdyhA0VIokS4fxAfqZJ9NS0deS_ETJs3VRRJUVZM&quot;,&quot;status&quot;:1,&quot;uploadSessionUrl&quot;:null}]"/>
    <s v="Got Preference"/>
    <s v="PCOM TECHNOLOGIES SDN BHD"/>
    <s v="KERJA-KERJA SI"/>
    <n v="3400038920"/>
    <s v="-"/>
    <s v="-"/>
    <s v="-"/>
    <s v="-"/>
    <m/>
    <m/>
  </r>
  <r>
    <n v="1760"/>
    <s v="Muhammad Imran Bin Azid"/>
    <s v="6.0 LOR in progress"/>
    <m/>
    <m/>
    <m/>
    <s v="Johor Selatan"/>
    <m/>
    <s v="GOV2300093"/>
    <m/>
    <s v="TMSA/231936"/>
    <m/>
    <s v="PAC2307703"/>
    <m/>
    <m/>
    <m/>
    <m/>
    <n v="0"/>
    <s v="LOR in progress"/>
    <e v="#REF!"/>
    <x v="0"/>
    <s v="CPPM-LOR"/>
    <n v="370"/>
    <m/>
    <m/>
    <m/>
    <d v="2023-10-05T00:00:00"/>
    <s v="atiqah.kamis@tm.com.my"/>
    <m/>
    <m/>
    <m/>
    <m/>
    <s v="TMone"/>
    <x v="4"/>
    <s v="MYGOV*NET-KPKT (JBPM)-BALAI BOMBA DAN PENYELAMAT KULAI BARU(IPME)-KLI"/>
    <e v="#N/A"/>
    <e v="#N/A"/>
    <m/>
    <m/>
    <s v="KLI"/>
    <m/>
    <m/>
    <m/>
    <m/>
    <n v="3400038920"/>
    <s v="PCOM TECHNOLOGIES SD BHD"/>
    <m/>
    <m/>
    <s v="SURESH A/L CHAMY NAIR"/>
    <s v="AZMI BIN MANAP"/>
    <s v="[{&quot;name&quot;:&quot;BALAI BOMBA KULAI BARU_Siti Nur Atiqah Bint.JPG&quot;,&quot;link&quot;:&quot;https://tm365-my.sharepoint.com/personal/badruznasrin_basri_tm_com_my/Documents/Apps/Microsoft%20Forms/CPPM%20LOR%20%20Request%20for%20LOR%20for%20existing%20project/Question/BALAI%20BOMBA%20KULAI%20BARU_Siti%20Nur%20Atiqah%20Bint.JPG&quot;,&quot;id&quot;:&quot;01KO5DXPSSOPGQTWKO4VBK4FDWYUCTMXA2&quot;,&quot;type&quot;:null,&quot;size&quot;:25270,&quot;referenceId&quot;:&quot;01KO5DXPWKQISBU2NA6ZBLWOJA7SI6KARL&quot;,&quot;driveId&quot;:&quot;b!GENIO6DB3UWzdulNK6evrT-LvdyhA0VIokS4fxAfqZJ9NS0deS_ETJs3VRRJUVZM&quot;,&quot;status&quot;:1,&quot;uploadSessionUrl&quot;:null}]"/>
    <s v="Got Preference"/>
    <s v="PCOM TECHNOLOGIES SD BHD"/>
    <s v="KERJA-KERJA SI"/>
    <n v="3400038920"/>
    <s v="-"/>
    <s v="-"/>
    <s v="-"/>
    <s v="-"/>
    <m/>
    <m/>
  </r>
  <r>
    <n v="1761"/>
    <m/>
    <s v="6.2 LOR Approved in Vprime"/>
    <m/>
    <m/>
    <m/>
    <s v="Sarawak"/>
    <m/>
    <s v="H5G2301307"/>
    <m/>
    <s v="TMWA/230460"/>
    <m/>
    <s v="PAC2310279"/>
    <m/>
    <s v="KG/SB-TTL-0254-TP"/>
    <m/>
    <m/>
    <n v="0"/>
    <s v="LOR Issued"/>
    <e v="#REF!"/>
    <x v="0"/>
    <s v="CPPM-PR"/>
    <n v="856"/>
    <m/>
    <m/>
    <m/>
    <d v="2023-10-05T00:00:00"/>
    <s v="noreha.fatehi@tm.com.my"/>
    <n v="21227"/>
    <n v="15333.04"/>
    <s v="First PO"/>
    <m/>
    <s v="TMG"/>
    <x v="0"/>
    <s v="DNB_HORIZON 5G_DQASA1164 1 IUC/CSR &amp; SPUR 12C FOC KSN_F21/F30 BLK59MUARATUANG_KSN"/>
    <e v="#N/A"/>
    <e v="#N/A"/>
    <m/>
    <d v="2023-10-28T00:00:00"/>
    <s v="KSN"/>
    <s v="Network Contractor"/>
    <m/>
    <m/>
    <m/>
    <n v="3400039043"/>
    <m/>
    <m/>
    <m/>
    <m/>
    <m/>
    <m/>
    <m/>
    <m/>
    <m/>
    <m/>
    <m/>
    <m/>
    <m/>
    <m/>
    <m/>
    <m/>
  </r>
  <r>
    <n v="1762"/>
    <s v="Nurul Huda binti Umran"/>
    <s v="6.0 LOR in progress"/>
    <m/>
    <s v="to req new LOR. QC Comp"/>
    <m/>
    <s v="KEL"/>
    <m/>
    <s v="H5G2300562"/>
    <m/>
    <s v="TMEA/236065"/>
    <m/>
    <s v="PAC2308939"/>
    <m/>
    <s v="KEL-WUH-0184-TP"/>
    <m/>
    <m/>
    <n v="0"/>
    <s v="LOR in progress"/>
    <e v="#REF!"/>
    <x v="0"/>
    <s v="CPPM-PR"/>
    <n v="857"/>
    <m/>
    <m/>
    <m/>
    <d v="2023-10-05T00:00:00"/>
    <s v="marzukie.mohamad@tm.com.my"/>
    <n v="14934"/>
    <n v="6852.85"/>
    <s v="Additional PO (SI/VO)"/>
    <s v="Additional work for pulling FOC 24c UG (113m),48c OH (286m) and wiring at pole"/>
    <s v="TMG"/>
    <x v="0"/>
    <s v="H5G PP FOC SPUR 24C DDPSP0345 KG ALOR PASIR PASIR PUTEH"/>
    <e v="#N/A"/>
    <e v="#N/A"/>
    <m/>
    <d v="2023-08-31T00:00:00"/>
    <s v="PP"/>
    <s v="Network Contractor"/>
    <m/>
    <m/>
    <m/>
    <n v="17591"/>
    <m/>
    <s v="[{&quot;name&quot;:&quot;TMEA236065 SLD_Marzukie Bin Mohamad.pdf&quot;,&quot;link&quot;:&quot;https://tm365-my.sharepoint.com/personal/badruznasrin_basri_tm_com_my/Documents/Apps/Microsoft%20Forms/Request%20New%20PR/Question%202/TMEA236065%20SLD_Marzukie%20Bin%20Mohamad.pdf&quot;,&quot;id&quot;:&quot;01KO5DXPRLXTZ65DNBJZFLSZUSQST6FWMG&quot;,&quot;type&quot;:null,&quot;size&quot;:427810,&quot;referenceId&quot;:&quot;01KO5DXPXUPARRCS6LWRBYBWTUUM5DK5ER&quot;,&quot;driveId&quot;:&quot;b!GENIO6DB3UWzdulNK6evrT-LvdyhA0VIokS4fxAfqZJ9NS0deS_ETJs3VRRJUVZM&quot;,&quot;status&quot;:1,&quot;uploadSessionUrl&quot;:null},{&quot;name&quot;:&quot;TMEA236065 BOQ SI_Marzukie Bin Mohamad.pdf&quot;,&quot;link&quot;:&quot;https://tm365-my.sharepoint.com/personal/badruznasrin_basri_tm_com_my/Documents/Apps/Microsoft%20Forms/Request%20New%20PR/Question%202/TMEA236065%20BOQ%20SI_Marzukie%20Bin%20Mohamad.pdf&quot;,&quot;id&quot;:&quot;01KO5DXPU2O6EUPQQIZVAZTCGODFNYZJXL&quot;,&quot;type&quot;:null,&quot;size&quot;:293181,&quot;referenceId&quot;:&quot;01KO5DXPXUPARRCS6LWRBYBWTUUM5DK5ER&quot;,&quot;driveId&quot;:&quot;b!GENIO6DB3UWzdulNK6evrT-LvdyhA0VIokS4fxAfqZJ9NS0deS_ETJs3VRRJUVZM&quot;,&quot;status&quot;:1,&quot;uploadSessionUrl&quot;:null}]"/>
    <m/>
    <m/>
    <m/>
    <m/>
    <m/>
    <m/>
    <m/>
    <m/>
    <m/>
    <m/>
    <m/>
    <m/>
    <m/>
    <m/>
  </r>
  <r>
    <n v="1763"/>
    <m/>
    <s v="8.3 Queried(other) Please fill in Remark"/>
    <m/>
    <s v="minta SI/plan ubah laluan"/>
    <m/>
    <s v="Kedah/Perlis"/>
    <m/>
    <s v="H5G2205313"/>
    <m/>
    <s v="TMNA/224371"/>
    <m/>
    <s v="PAC2221386"/>
    <m/>
    <s v="KD/PL-QEX-0068-TP"/>
    <m/>
    <m/>
    <n v="0"/>
    <s v="Queried - Require More Information From NeC/AND"/>
    <e v="#REF!"/>
    <x v="0"/>
    <s v="CPPM-PR"/>
    <n v="858"/>
    <m/>
    <m/>
    <m/>
    <d v="2023-10-05T00:00:00"/>
    <s v="amirb@tm.com.my"/>
    <n v="23600"/>
    <n v="10559.57"/>
    <s v="Additional PO (SI/VO)"/>
    <s v="Redesign plan. Perubahan laluan. "/>
    <s v="TMG"/>
    <x v="0"/>
    <s v="H5G_FOC BAA F16/F17 24C CSR DKKMD0194_JLNPANTAIPERAI_BAA (DNB_HORIZON 5G)"/>
    <e v="#N/A"/>
    <e v="#N/A"/>
    <m/>
    <d v="2023-09-30T00:00:00"/>
    <s v="BAA"/>
    <s v="Network Contractor"/>
    <m/>
    <m/>
    <m/>
    <n v="3400038779"/>
    <m/>
    <s v="[{&quot;name&quot;:&quot;SURAT PERMOHONAN KELULUSAN 3rd BOQ 180823 - H_Amir Bohtar B Othman.pdf&quot;,&quot;link&quot;:&quot;https://tm365-my.sharepoint.com/personal/badruznasrin_basri_tm_com_my/Documents/Apps/Microsoft%20Forms/Request%20New%20PR/Question%202/SURAT%20PERMOHONAN%20KELULUSAN%203rd%20BOQ%20180823%20-%20H_Amir%20Bohtar%20B%20Othman.pdf&quot;,&quot;id&quot;:&quot;01KO5DXPS3TOUF26OKXREKMMKFTZ2OIGWQ&quot;,&quot;type&quot;:null,&quot;size&quot;:717825,&quot;referenceId&quot;:&quot;01KO5DXPXUPARRCS6LWRBYBWTUUM5DK5ER&quot;,&quot;driveId&quot;:&quot;b!GENIO6DB3UWzdulNK6evrT-LvdyhA0VIokS4fxAfqZJ9NS0deS_ETJs3VRRJUVZM&quot;,&quot;status&quot;:1,&quot;uploadSessionUrl&quot;:null}]"/>
    <m/>
    <m/>
    <m/>
    <m/>
    <m/>
    <m/>
    <m/>
    <m/>
    <m/>
    <m/>
    <m/>
    <m/>
    <m/>
    <m/>
  </r>
  <r>
    <n v="1764"/>
    <s v="Nur Fauziah Binti Abdullah Shuhaimy"/>
    <s v="7.0 Pending TP Submission"/>
    <m/>
    <s v="11/10: TP challenge 12Oct. 10/10: Submission TP. 6/10: Pre-acceptance. 6/10: LOR approval. 5/10: AND prefer Solusi. To prepare plan"/>
    <m/>
    <s v="MK"/>
    <s v="AND"/>
    <s v="H5G2205779"/>
    <m/>
    <s v="TMSA/224949"/>
    <s v="DMAGJ0056"/>
    <s v="PAC2223910"/>
    <m/>
    <s v="MK-SOJ-0243-TP"/>
    <m/>
    <m/>
    <n v="0"/>
    <s v="Pending TP Submission"/>
    <e v="#REF!"/>
    <x v="0"/>
    <s v="CPPM-LOR"/>
    <n v="371"/>
    <m/>
    <m/>
    <m/>
    <d v="2023-10-05T00:00:00"/>
    <s v="kamariah.kamal@tm.com.my"/>
    <m/>
    <m/>
    <m/>
    <m/>
    <s v="TMG"/>
    <x v="0"/>
    <s v="5G DNB HORIZON DMAGJ0056 FOC (ADD) DT F11 &amp; DT F12 SJKT DURIAN TUNGGAL"/>
    <e v="#N/A"/>
    <e v="#N/A"/>
    <m/>
    <m/>
    <s v="DT"/>
    <m/>
    <m/>
    <m/>
    <m/>
    <m/>
    <s v="SOLUSI"/>
    <m/>
    <m/>
    <s v="Amirul Azim Bin Abd Razak"/>
    <s v="Sheikh Razif Bin Sheikh Abu Bakar"/>
    <s v="[{&quot;name&quot;:&quot;DMAGJ0056 SJKT DURIAN TUNGGAL_Kamariah Binti Kamal.JPG&quot;,&quot;link&quot;:&quot;https://tm365-my.sharepoint.com/personal/badruznasrin_basri_tm_com_my/Documents/Apps/Microsoft%20Forms/CPPM%20LOR%20%20Request%20for%20LOR%20for%20existing%20project/Question/DMAGJ0056%20SJKT%20DURIAN%20TUNGGAL_Kamariah%20Binti%20Kamal.JPG&quot;,&quot;id&quot;:&quot;01KO5DXPVODCJ5QX6TRRC3K2DOQAGBER4R&quot;,&quot;type&quot;:null,&quot;size&quot;:75134,&quot;referenceId&quot;:&quot;01KO5DXPWKQISBU2NA6ZBLWOJA7SI6KARL&quot;,&quot;driveId&quot;:&quot;b!GENIO6DB3UWzdulNK6evrT-LvdyhA0VIokS4fxAfqZJ9NS0deS_ETJs3VRRJUVZM&quot;,&quot;status&quot;:1,&quot;uploadSessionUrl&quot;:null}]"/>
    <s v="No Preference"/>
    <m/>
    <m/>
    <m/>
    <m/>
    <m/>
    <m/>
    <m/>
    <m/>
    <m/>
  </r>
  <r>
    <n v="1765"/>
    <s v="Ts. Khairul Amilin Bin Mohamed Yusof"/>
    <s v="6.2 LOR Approved in Vprime"/>
    <m/>
    <m/>
    <m/>
    <s v="Pulau Pinang"/>
    <m/>
    <s v="H5G2204390"/>
    <m/>
    <s v="TMNA/223524"/>
    <m/>
    <s v="PAC2218736"/>
    <m/>
    <s v="PG-ZTK-0184"/>
    <m/>
    <m/>
    <n v="0"/>
    <s v="LOR Issued"/>
    <e v="#REF!"/>
    <x v="0"/>
    <s v="CPPM-LOR"/>
    <n v="372"/>
    <m/>
    <m/>
    <m/>
    <d v="2023-10-05T00:00:00"/>
    <s v="rafidy.matrobi@tm.com.my"/>
    <m/>
    <m/>
    <m/>
    <m/>
    <s v="TMG"/>
    <x v="0"/>
    <s v="H5G_FOC SJA F55/F56 CSR DPSPT0217_SMK SAMAGAGAH"/>
    <e v="#N/A"/>
    <e v="#N/A"/>
    <m/>
    <m/>
    <s v="SJA"/>
    <m/>
    <m/>
    <m/>
    <m/>
    <n v="3400039436"/>
    <s v="ZATIKIMIA SDN. BHD."/>
    <m/>
    <m/>
    <s v="MOHAMAD RAFIDY BIN MAT ROBI"/>
    <s v="Ahmad Haikal Bin Mohamed"/>
    <s v="[{&quot;name&quot;:&quot;SPHERE _ DPSPT0217_SMKSAMAGAGAH_Mohamad Rafidy Bin M.pdf&quot;,&quot;link&quot;:&quot;https://tm365-my.sharepoint.com/personal/badruznasrin_basri_tm_com_my/Documents/Apps/Microsoft%20Forms/CPPM%20LOR%20%20Request%20for%20LOR%20for%20existing%20project/Question/SPHERE%20_%20DPSPT0217_SMKSAMAGAGAH_Mohamad%20Rafidy%20Bin%20M.pdf&quot;,&quot;id&quot;:&quot;01KO5DXPTC524O76EF2BBKHLZSAL3MXXEB&quot;,&quot;type&quot;:null,&quot;size&quot;:423996,&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CSR di penang."/>
    <n v="3400039436"/>
    <s v="KAZAKON SDN. BHD."/>
    <n v="3400039027"/>
    <s v="SPS CORPORATION SDN. BHD."/>
    <n v="3400039035"/>
    <m/>
    <m/>
  </r>
  <r>
    <n v="1766"/>
    <s v="Radeen Harris Bin Mohamad Zakaria"/>
    <s v="12. Duplicate Request"/>
    <m/>
    <m/>
    <m/>
    <s v="Kuala Lumpur"/>
    <m/>
    <s v="RER2200148"/>
    <m/>
    <s v="TMCC/220057"/>
    <m/>
    <s v="PAC2214006"/>
    <m/>
    <s v="CNFD-NEP-0002-TP"/>
    <m/>
    <m/>
    <n v="0"/>
    <s v="PO Issued"/>
    <e v="#REF!"/>
    <x v="0"/>
    <s v="CPPM-PR"/>
    <n v="859"/>
    <m/>
    <m/>
    <m/>
    <d v="2023-10-05T00:00:00"/>
    <s v="yusman.selatha@tm.com.my"/>
    <n v="142039"/>
    <n v="114951.98"/>
    <s v="First PO"/>
    <m/>
    <s v="GNT"/>
    <x v="15"/>
    <s v="RELOCATION  FOR BREAKDOWN TM INFRA BY MAXIM (JUNCTION CABLES)"/>
    <e v="#N/A"/>
    <e v="#N/A"/>
    <m/>
    <d v="2023-12-30T00:00:00"/>
    <s v="BAK"/>
    <s v="Network Contractor"/>
    <m/>
    <m/>
    <m/>
    <n v="3400038969"/>
    <m/>
    <m/>
    <m/>
    <m/>
    <m/>
    <m/>
    <m/>
    <m/>
    <m/>
    <m/>
    <m/>
    <m/>
    <m/>
    <m/>
    <m/>
    <m/>
  </r>
  <r>
    <n v="1767"/>
    <s v="Yuhaniz Binti Baidzawi"/>
    <s v="11.0 PO Issued"/>
    <d v="2023-10-06T00:00:00"/>
    <m/>
    <s v="4902150434"/>
    <s v="Perak "/>
    <m/>
    <s v="NRP2301665"/>
    <m/>
    <s v="TMNA/232252"/>
    <m/>
    <s v="PAC2308377"/>
    <m/>
    <s v="PRK-NXS-0054-TP"/>
    <m/>
    <m/>
    <n v="0"/>
    <s v="PO Issued"/>
    <e v="#REF!"/>
    <x v="0"/>
    <s v="CPPM-PR"/>
    <n v="860"/>
    <m/>
    <m/>
    <m/>
    <d v="2023-10-05T00:00:00"/>
    <s v="norzikree.yusof@tm.com.my"/>
    <n v="14337"/>
    <n v="10717.52"/>
    <s v="First PO"/>
    <m/>
    <s v="TMone"/>
    <x v="1"/>
    <s v="Install 1 new FDP (8 HP); Pulling FOC 12C/IB (1,950m); Testing FOC"/>
    <e v="#N/A"/>
    <e v="#N/A"/>
    <m/>
    <d v="2023-10-30T00:00:00"/>
    <s v="AT"/>
    <s v="Network Contractor"/>
    <m/>
    <m/>
    <m/>
    <n v="3400038907"/>
    <m/>
    <m/>
    <m/>
    <m/>
    <m/>
    <m/>
    <m/>
    <m/>
    <m/>
    <m/>
    <m/>
    <m/>
    <m/>
    <m/>
    <m/>
    <m/>
  </r>
  <r>
    <n v="1768"/>
    <s v="Ahmad Zaki Bin Harris"/>
    <s v="6.2 LOR Approved in Vprime"/>
    <m/>
    <m/>
    <m/>
    <s v="Perak "/>
    <m/>
    <s v="CPP2300025"/>
    <m/>
    <s v="TMNA/232424 "/>
    <m/>
    <s v="PAC2312401"/>
    <m/>
    <s v="PRK-EVE-0198-TP"/>
    <m/>
    <m/>
    <n v="0"/>
    <s v="LOR Issued"/>
    <e v="#REF!"/>
    <x v="0"/>
    <s v="CPPM-LOR"/>
    <n v="373"/>
    <m/>
    <m/>
    <m/>
    <d v="2023-10-05T00:00:00"/>
    <s v="zatilhanan@tm.com.my"/>
    <m/>
    <m/>
    <m/>
    <m/>
    <s v="TMone"/>
    <x v="1"/>
    <s v="CPP FTTH (ADD_GF) BG_C010 ECONSAVE CASH &amp; CARRY PT 24541 JLN PUSING"/>
    <e v="#N/A"/>
    <e v="#N/A"/>
    <m/>
    <m/>
    <s v="BG"/>
    <m/>
    <m/>
    <m/>
    <m/>
    <n v="3400038552"/>
    <s v="EVERTRONICS (M) SDN. BHD."/>
    <m/>
    <m/>
    <s v="Zatil Hanan Binti Ahmad Lutpi "/>
    <s v="Muhammad Zulkhairi Bin Saidina Hamzah "/>
    <s v="[{&quot;name&quot;:&quot;CPP_BG_C010_ECONSAVE_Zatil Hanan Binti Ah.pdf&quot;,&quot;link&quot;:&quot;https://tm365-my.sharepoint.com/personal/badruznasrin_basri_tm_com_my/Documents/Apps/Microsoft%20Forms/CPPM%20LOR%20%20Request%20for%20LOR%20for%20existing%20project/Question/CPP_BG_C010_ECONSAVE_Zatil%20Hanan%20Binti%20Ah.pdf&quot;,&quot;id&quot;:&quot;01KO5DXPWP27WHWEWLP5B2TDDZWVEYSC7W&quot;,&quot;type&quot;:null,&quot;size&quot;:341221,&quot;referenceId&quot;:&quot;01KO5DXPWKQISBU2NA6ZBLWOJA7SI6KARL&quot;,&quot;driveId&quot;:&quot;b!GENIO6DB3UWzdulNK6evrT-LvdyhA0VIokS4fxAfqZJ9NS0deS_ETJs3VRRJUVZM&quot;,&quot;status&quot;:1,&quot;uploadSessionUrl&quot;:null}]"/>
    <s v="Got Preference"/>
    <s v="EVERTRONICS (M) SDN. BHD."/>
    <s v="team covered that area"/>
    <n v="3400038552"/>
    <s v="HARTA UNITY SDN. BHD."/>
    <n v="3400039107"/>
    <s v="THREESIXTY TECHNOLOGIES SDN. BHD."/>
    <n v="3400038948"/>
    <m/>
    <m/>
  </r>
  <r>
    <n v="1769"/>
    <s v="Muhammad Imran Bin Azid"/>
    <s v="8.3 Queried(other) Please fill in Remark"/>
    <d v="2023-10-09T00:00:00"/>
    <s v="order completed 19 aug, pr si on oct"/>
    <m/>
    <s v="Johor Selatan"/>
    <m/>
    <s v="GOV2301136"/>
    <m/>
    <s v="TMSA/232244"/>
    <m/>
    <s v="PAC2307741"/>
    <m/>
    <s v="JS-SOJ-0018-TP"/>
    <m/>
    <m/>
    <n v="0"/>
    <s v="Queried - Require More Information From NeC/AND"/>
    <e v="#REF!"/>
    <x v="0"/>
    <s v="CPPM-PR"/>
    <n v="861"/>
    <m/>
    <m/>
    <m/>
    <d v="2023-10-05T00:00:00"/>
    <s v="atiqah.kamis@tm.com.my"/>
    <n v="16434"/>
    <n v="5751.56"/>
    <s v="Additional PO (SI/VO)"/>
    <s v="tambahan kerja-kerja repair core &amp; civil"/>
    <s v="TMone"/>
    <x v="4"/>
    <s v="FOC &amp; NID SLG 99.9% KC MYGOV*NET-MOF (JKDM) KASTAM TANJUNG BIN PONTIAN ATT TANJUNG BIN SDN. BHD PEJABAT POS PONTIAN (IPME)-TKU"/>
    <e v="#N/A"/>
    <e v="#N/A"/>
    <m/>
    <d v="2023-07-31T00:00:00"/>
    <s v="KC"/>
    <s v="Network Contractor"/>
    <m/>
    <m/>
    <m/>
    <n v="3400038799"/>
    <m/>
    <s v="[{&quot;name&quot;:&quot;LALUAN CWS ROSAK DI ATB TG BIN_Siti Nur Atiqah Bint.pdf&quot;,&quot;link&quot;:&quot;https://tm365-my.sharepoint.com/personal/badruznasrin_basri_tm_com_my/Documents/Apps/Microsoft%20Forms/Request%20New%20PR/Question%202/LALUAN%20CWS%20ROSAK%20DI%20ATB%20TG%20BIN_Siti%20Nur%20Atiqah%20Bint.pdf&quot;,&quot;id&quot;:&quot;01KO5DXPV6LSI7N3QYE5AZ6PQB3N3ZLNQT&quot;,&quot;type&quot;:null,&quot;size&quot;:688430,&quot;referenceId&quot;:&quot;01KO5DXPXUPARRCS6LWRBYBWTUUM5DK5ER&quot;,&quot;driveId&quot;:&quot;b!GENIO6DB3UWzdulNK6evrT-LvdyhA0VIokS4fxAfqZJ9NS0deS_ETJs3VRRJUVZM&quot;,&quot;status&quot;:1,&quot;uploadSessionUrl&quot;:null},{&quot;name&quot;:&quot;SI TMSA-232244_Siti Nur Atiqah Bint.pdf&quot;,&quot;link&quot;:&quot;https://tm365-my.sharepoint.com/personal/badruznasrin_basri_tm_com_my/Documents/Apps/Microsoft%20Forms/Request%20New%20PR/Question%202/SI%20TMSA-232244_Siti%20Nur%20Atiqah%20Bint.pdf&quot;,&quot;id&quot;:&quot;01KO5DXPVKY2EWXH75DNDKA4O5PCK3PRFY&quot;,&quot;type&quot;:null,&quot;size&quot;:676096,&quot;referenceId&quot;:&quot;01KO5DXPXUPARRCS6LWRBYBWTUUM5DK5ER&quot;,&quot;driveId&quot;:&quot;b!GENIO6DB3UWzdulNK6evrT-LvdyhA0VIokS4fxAfqZJ9NS0deS_ETJs3VRRJUVZM&quot;,&quot;status&quot;:1,&quot;uploadSessionUrl&quot;:null}]"/>
    <m/>
    <m/>
    <m/>
    <m/>
    <m/>
    <m/>
    <m/>
    <m/>
    <m/>
    <m/>
    <m/>
    <m/>
    <m/>
    <m/>
  </r>
  <r>
    <n v="1770"/>
    <m/>
    <s v="6.2 LOR Approved in Vprime"/>
    <m/>
    <m/>
    <m/>
    <s v="Sarawak"/>
    <m/>
    <s v="SRR2201670"/>
    <m/>
    <s v="TMWA/230362"/>
    <m/>
    <s v="PAC2302330"/>
    <m/>
    <s v="KG/SB-NGN-0210-TP"/>
    <m/>
    <m/>
    <n v="0"/>
    <s v="LOR Issued"/>
    <e v="#REF!"/>
    <x v="0"/>
    <s v="CPPM-PR"/>
    <n v="862"/>
    <m/>
    <m/>
    <m/>
    <d v="2023-10-05T00:00:00"/>
    <s v="fathi.ramli@tm.com.my"/>
    <n v="200"/>
    <n v="128"/>
    <s v="Additional PO (SI/VO)"/>
    <s v="Fiber distance surveyed more than planned"/>
    <s v="Unifi"/>
    <x v="5"/>
    <s v="SRR SBU_FOC F053  96C SPUR 24C KAMPUNG SAMPAT,KAMPUNG LUTONG,KAMPUNG MENEK, SEBANGAN."/>
    <e v="#N/A"/>
    <e v="#N/A"/>
    <m/>
    <d v="2023-10-31T00:00:00"/>
    <s v="SBU"/>
    <s v="Network Contractor"/>
    <m/>
    <m/>
    <m/>
    <n v="3400039087"/>
    <m/>
    <s v="[{&quot;name&quot;:&quot;FBOQ TMWA230362_Fathi Bin Ramli.pdf&quot;,&quot;link&quot;:&quot;https://tm365-my.sharepoint.com/personal/badruznasrin_basri_tm_com_my/Documents/Apps/Microsoft%20Forms/Request%20New%20PR/Question%202/FBOQ%20TMWA230362_Fathi%20Bin%20Ramli.pdf&quot;,&quot;id&quot;:&quot;01KO5DXPSFB6OT6RVKABGIC2IKQTIJAQUG&quot;,&quot;type&quot;:null,&quot;size&quot;:2901682,&quot;referenceId&quot;:&quot;01KO5DXPXUPARRCS6LWRBYBWTUUM5DK5ER&quot;,&quot;driveId&quot;:&quot;b!GENIO6DB3UWzdulNK6evrT-LvdyhA0VIokS4fxAfqZJ9NS0deS_ETJs3VRRJUVZM&quot;,&quot;status&quot;:1,&quot;uploadSessionUrl&quot;:null}]"/>
    <m/>
    <m/>
    <m/>
    <m/>
    <m/>
    <m/>
    <m/>
    <m/>
    <m/>
    <m/>
    <m/>
    <m/>
    <m/>
    <m/>
  </r>
  <r>
    <n v="1771"/>
    <m/>
    <s v="8.5 Rejected by CPA-PTC"/>
    <m/>
    <m/>
    <m/>
    <s v="Kedah/Perlis"/>
    <m/>
    <s v="H5G2206017"/>
    <m/>
    <s v="TMNA/224859"/>
    <m/>
    <s v="PAC2300214"/>
    <m/>
    <s v="KD/PL-JAT-0186-TP"/>
    <m/>
    <m/>
    <n v="0"/>
    <s v="Queried - Require More Information From NeC/AND"/>
    <e v="#REF!"/>
    <x v="0"/>
    <s v="CPPM-PR"/>
    <n v="863"/>
    <m/>
    <m/>
    <m/>
    <d v="2023-10-05T00:00:00"/>
    <s v="amirb@tm.com.my"/>
    <n v="8431"/>
    <n v="6459.74"/>
    <s v="Additional PO (SI/VO)"/>
    <s v="Pemasangan tambahan 1 tiang konkrit serta kerja konkrit mulut lurang (manhole) "/>
    <s v="TMG"/>
    <x v="0"/>
    <s v="H5G_FOC RIA F49/F50 24C CSR DKKMD0255_JLNCEMPAKA12 (DNB_HORIZON 5G)"/>
    <e v="#N/A"/>
    <e v="#N/A"/>
    <m/>
    <d v="2023-09-30T00:00:00"/>
    <s v="RIA"/>
    <s v="Network Contractor"/>
    <m/>
    <m/>
    <m/>
    <n v="3400038656"/>
    <m/>
    <s v="[{&quot;name&quot;:&quot;BOQ H5G_FOC RIA F49_F50 24C CSR DKKMD0255_JLN_Amir Bohtar B Othman.pdf&quot;,&quot;link&quot;:&quot;https://tm365-my.sharepoint.com/personal/badruznasrin_basri_tm_com_my/Documents/Apps/Microsoft%20Forms/Request%20New%20PR/Question%202/BOQ%20H5G_FOC%20RIA%20F49_F50%2024C%20CSR%20DKKMD0255_JLN_Amir%20Bohtar%20B%20Othman.pdf&quot;,&quot;id&quot;:&quot;01KO5DXPQWXEE5NNPZLZEIL54GI5H7UAP4&quot;,&quot;type&quot;:null,&quot;size&quot;:717199,&quot;referenceId&quot;:&quot;01KO5DXPXUPARRCS6LWRBYBWTUUM5DK5ER&quot;,&quot;driveId&quot;:&quot;b!GENIO6DB3UWzdulNK6evrT-LvdyhA0VIokS4fxAfqZJ9NS0deS_ETJs3VRRJUVZM&quot;,&quot;status&quot;:1,&quot;uploadSessionUrl&quot;:null}]"/>
    <m/>
    <m/>
    <m/>
    <m/>
    <m/>
    <m/>
    <m/>
    <m/>
    <m/>
    <m/>
    <m/>
    <m/>
    <m/>
    <m/>
  </r>
  <r>
    <n v="1772"/>
    <m/>
    <s v="6.2 LOR Approved in Vprime"/>
    <m/>
    <m/>
    <m/>
    <s v="Sarawak"/>
    <m/>
    <s v="SRR2200340"/>
    <m/>
    <s v="TMWA/220356"/>
    <m/>
    <s v="PAC2212540"/>
    <m/>
    <s v="KG/SB-BME(RR)-0053-TP"/>
    <m/>
    <m/>
    <n v="0"/>
    <s v="LOR Issued"/>
    <e v="#REF!"/>
    <x v="0"/>
    <s v="CPPM-PR"/>
    <n v="864"/>
    <m/>
    <m/>
    <m/>
    <d v="2023-10-05T00:00:00"/>
    <s v="fathi.ramli@tm.com.my"/>
    <n v="6422"/>
    <n v="4914.5600000000004"/>
    <s v="Additional PO (SI/VO)"/>
    <s v="Premises owner didn't want TM's OH cable crossing in front of their premise entrance. Thus we need to go for underground for the mentioned section."/>
    <s v="Unifi"/>
    <x v="5"/>
    <s v="SRR-PNN-C108M-KAMPUNG PANGKALAN KUAP,STIGANG COMMERCIAL CENTRE &amp; TAMAN CERIA JALAN DATUK MUHAMMAD MUSA"/>
    <e v="#N/A"/>
    <e v="#N/A"/>
    <m/>
    <d v="2023-10-31T00:00:00"/>
    <s v="PNN"/>
    <s v="Network Contractor"/>
    <m/>
    <m/>
    <m/>
    <n v="3400038518"/>
    <m/>
    <s v="[{&quot;name&quot;:&quot;SI FORM-TMWA220356_Fathi Bin Ramli.pdf&quot;,&quot;link&quot;:&quot;https://tm365-my.sharepoint.com/personal/badruznasrin_basri_tm_com_my/Documents/Apps/Microsoft%20Forms/Request%20New%20PR/Question%202/SI%20FORM-TMWA220356_Fathi%20Bin%20Ramli.pdf&quot;,&quot;id&quot;:&quot;01KO5DXPU6VEP6DPY2XNCJH3ZYEXS6EE2K&quot;,&quot;type&quot;:null,&quot;size&quot;:216790,&quot;referenceId&quot;:&quot;01KO5DXPXUPARRCS6LWRBYBWTUUM5DK5ER&quot;,&quot;driveId&quot;:&quot;b!GENIO6DB3UWzdulNK6evrT-LvdyhA0VIokS4fxAfqZJ9NS0deS_ETJs3VRRJUVZM&quot;,&quot;status&quot;:1,&quot;uploadSessionUrl&quot;:null},{&quot;name&quot;:&quot;SITE INSTRUCTION EVIDENCE-TMWA220356_Fathi Bin Ramli.pdf&quot;,&quot;link&quot;:&quot;https://tm365-my.sharepoint.com/personal/badruznasrin_basri_tm_com_my/Documents/Apps/Microsoft%20Forms/Request%20New%20PR/Question%202/SITE%20INSTRUCTION%20EVIDENCE-TMWA220356_Fathi%20Bin%20Ramli.pdf&quot;,&quot;id&quot;:&quot;01KO5DXPQOLE4PV6ZVLFHL4X3QJUEIRX4O&quot;,&quot;type&quot;:null,&quot;size&quot;:462372,&quot;referenceId&quot;:&quot;01KO5DXPXUPARRCS6LWRBYBWTUUM5DK5ER&quot;,&quot;driveId&quot;:&quot;b!GENIO6DB3UWzdulNK6evrT-LvdyhA0VIokS4fxAfqZJ9NS0deS_ETJs3VRRJUVZM&quot;,&quot;status&quot;:1,&quot;uploadSessionUrl&quot;:null},{&quot;name&quot;:&quot;JCB INVOICE ENDORSED TMWA220356_Fathi Bin Ramli.pdf&quot;,&quot;link&quot;:&quot;https://tm365-my.sharepoint.com/personal/badruznasrin_basri_tm_com_my/Documents/Apps/Microsoft%20Forms/Request%20New%20PR/Question%202/JCB%20INVOICE%20ENDORSED%20TMWA220356_Fathi%20Bin%20Ramli.pdf&quot;,&quot;id&quot;:&quot;01KO5DXPXFWHGYFP7EJVAZIU6WLT6PSE62&quot;,&quot;type&quot;:null,&quot;size&quot;:382391,&quot;referenceId&quot;:&quot;01KO5DXPXUPARRCS6LWRBYBWTUUM5DK5ER&quot;,&quot;driveId&quot;:&quot;b!GENIO6DB3UWzdulNK6evrT-LvdyhA0VIokS4fxAfqZJ9NS0deS_ETJs3VRRJUVZM&quot;,&quot;status&quot;:1,&quot;uploadSessionUrl&quot;:null},{&quot;name&quot;:&quot;Whatsapp evidence-TMWA220356_Fathi Bin Ramli.jpeg&quot;,&quot;link&quot;:&quot;https://tm365-my.sharepoint.com/personal/badruznasrin_basri_tm_com_my/Documents/Apps/Microsoft%20Forms/Request%20New%20PR/Question%202/Whatsapp%20evidence-TMWA220356_Fathi%20Bin%20Ramli.jpeg&quot;,&quot;id&quot;:&quot;01KO5DXPQEFKXB7IEKPJEKCUPQHW7OY7LG&quot;,&quot;type&quot;:null,&quot;size&quot;:119991,&quot;referenceId&quot;:&quot;01KO5DXPXUPARRCS6LWRBYBWTUUM5DK5ER&quot;,&quot;driveId&quot;:&quot;b!GENIO6DB3UWzdulNK6evrT-LvdyhA0VIokS4fxAfqZJ9NS0deS_ETJs3VRRJUVZM&quot;,&quot;status&quot;:1,&quot;uploadSessionUrl&quot;:null}]"/>
    <m/>
    <m/>
    <m/>
    <m/>
    <m/>
    <m/>
    <m/>
    <m/>
    <m/>
    <m/>
    <m/>
    <m/>
    <m/>
    <m/>
  </r>
  <r>
    <n v="1773"/>
    <s v="Radeen Harris Bin Mohamad Zakaria"/>
    <s v="8.2 Queried - Pending TP Re-Submission"/>
    <d v="2023-10-11T00:00:00"/>
    <s v="11.10 BOQ no approval"/>
    <m/>
    <s v="Sabah"/>
    <m/>
    <s v="NRP2302772"/>
    <m/>
    <s v="TMBC/230028"/>
    <m/>
    <s v="PAC2311787"/>
    <m/>
    <s v="CNFD-KAM-0002-TP"/>
    <m/>
    <m/>
    <n v="0"/>
    <s v="Queried - Require More Information From NeC/AND"/>
    <e v="#REF!"/>
    <x v="0"/>
    <s v="CPPM-LOR"/>
    <n v="374"/>
    <m/>
    <m/>
    <m/>
    <d v="2023-10-06T00:00:00"/>
    <s v="haziruddin.zakaria@tm.com.my"/>
    <m/>
    <m/>
    <m/>
    <m/>
    <s v="TMone"/>
    <x v="1"/>
    <s v="NEW FOC 48C AR OH BUKIT X – SIMPANG KELAWAT"/>
    <e v="#N/A"/>
    <e v="#N/A"/>
    <m/>
    <m/>
    <s v="KBD"/>
    <m/>
    <m/>
    <m/>
    <m/>
    <n v="3400042808"/>
    <s v="KAMAWANG ENTERPRISE SDN BHD"/>
    <m/>
    <m/>
    <s v="Mohd Haziruddin Bin Zakaria"/>
    <s v="Redzuan Bin Damsek"/>
    <s v="[{&quot;name&quot;:&quot;FOC ROUTE BUKIT X - SIMPANG KELAWAT 25.09.202_Mohd Haziruddin Bin.docx&quot;,&quot;link&quot;:&quot;https://tm365-my.sharepoint.com/personal/badruznasrin_basri_tm_com_my/_layouts/15/Doc.aspx?sourcedoc=%7B0E2B2A0E-213B-425F-808C-53173B8CEDD0%7D&amp;file=FOC%20ROUTE%20BUKIT%20X%20-%20SIMPANG%20KELAWAT%2025.09.202_Mohd%20Haziruddin%20Bin.docx&amp;action=default&amp;mobileredirect=true&quot;,&quot;id&quot;:&quot;01KO5DXPQOFIVQ4OZBL5BIBDCTC45YZ3OQ&quot;,&quot;type&quot;:null,&quot;size&quot;:225076,&quot;referenceId&quot;:&quot;01KO5DXPWKQISBU2NA6ZBLWOJA7SI6KARL&quot;,&quot;driveId&quot;:&quot;b!GENIO6DB3UWzdulNK6evrT-LvdyhA0VIokS4fxAfqZJ9NS0deS_ETJs3VRRJUVZM&quot;,&quot;status&quot;:1,&quot;uploadSessionUrl&quot;:null}]"/>
    <s v="Got Preference"/>
    <s v="KAMAWANG ENTERPRISE SDN BHD"/>
    <s v="this contractor focus on PBP Utara area"/>
    <n v="3400042808"/>
    <s v="LDR MAJU SDN BHD"/>
    <n v="3400040205"/>
    <s v="LLP ELECTRICAL ENGINEERING SDN BHD"/>
    <n v="3400039083"/>
    <m/>
    <m/>
  </r>
  <r>
    <n v="1774"/>
    <s v="Nur Fauziah Binti Abdullah Shuhaimy"/>
    <s v="7.0 Pending TP Submission"/>
    <m/>
    <s v="11/10: TP challenge 12Oct. 10/10-9/10: TP submission. 6/10: LOR approval"/>
    <m/>
    <s v="MK"/>
    <s v="AND"/>
    <s v="H5G2202524"/>
    <m/>
    <s v="TMSA/222663"/>
    <m/>
    <s v="PAC2212329"/>
    <m/>
    <s v="MK-ANE-0197-TP"/>
    <m/>
    <m/>
    <n v="0"/>
    <s v="Pending TP Submission"/>
    <e v="#REF!"/>
    <x v="0"/>
    <s v="CPPM-LOR"/>
    <n v="375"/>
    <m/>
    <m/>
    <m/>
    <d v="2023-10-06T00:00:00"/>
    <s v="amirul.razak@tm.com.my"/>
    <m/>
    <m/>
    <m/>
    <m/>
    <s v="TMG"/>
    <x v="0"/>
    <s v="5G HORIZON MAIN FOC MC F80/F81 (384C) JLN BKT BARU- LEBUH AMJ- JN BENDAHARA - JLN TEMENGGUNG"/>
    <e v="#N/A"/>
    <e v="#N/A"/>
    <m/>
    <m/>
    <s v="MC"/>
    <m/>
    <m/>
    <m/>
    <m/>
    <n v="3400039018"/>
    <s v="ANEKA BENA M.N. SDN BHD"/>
    <m/>
    <m/>
    <s v="Amirul Azim Bin Abd Razak"/>
    <s v="Izzat Sharizan Bin Anuar"/>
    <s v="[{&quot;name&quot;:&quot;Keperluan Pembaikan Sesalur Sedia Ada Berhamp_Amirul Azim Bin Abd.pptx&quot;,&quot;link&quot;:&quot;https://tm365-my.sharepoint.com/personal/badruznasrin_basri_tm_com_my/_layouts/15/Doc.aspx?sourcedoc=%7BA6EF08CD-9F5A-46E6-9B3D-9B2C0E18ED87%7D&amp;file=Keperluan%20Pembaikan%20Sesalur%20Sedia%20Ada%20Berhamp_Amirul%20Azim%20Bin%20Abd.pptx&amp;action=edit&amp;mobileredirect=true&quot;,&quot;id&quot;:&quot;01KO5DXPWNBDX2MWU74ZDJWPM3FQHBR3MH&quot;,&quot;type&quot;:null,&quot;size&quot;:2044429,&quot;referenceId&quot;:&quot;01KO5DXPWKQISBU2NA6ZBLWOJA7SI6KARL&quot;,&quot;driveId&quot;:&quot;b!GENIO6DB3UWzdulNK6evrT-LvdyhA0VIokS4fxAfqZJ9NS0deS_ETJs3VRRJUVZM&quot;,&quot;status&quot;:1,&quot;uploadSessionUrl&quot;:null}]"/>
    <s v="Got Preference"/>
    <s v="ANEKA BENA M.N. SDN BHD"/>
    <s v="1. Contract Utilisation still low 2. Competent civil team in repairing damage duct especially in Bandar Melaka area. This damage duct area is located middle of Bandar Melaka"/>
    <n v="3400039018"/>
    <s v="OPCOM CABLES SDN. BHD."/>
    <n v="3400038916"/>
    <s v="KAZAKON SDN. BHD."/>
    <n v="3400039025"/>
    <m/>
    <m/>
  </r>
  <r>
    <n v="1775"/>
    <m/>
    <s v="6.2 LOR Approved in Vprime"/>
    <m/>
    <m/>
    <m/>
    <s v="Johor Selatan"/>
    <m/>
    <s v="GOV2301187"/>
    <m/>
    <s v="TMSA/232799"/>
    <m/>
    <s v="PAC2307695"/>
    <m/>
    <s v="JS-WUH-0045-TP"/>
    <m/>
    <m/>
    <n v="0"/>
    <s v="LOR Issued"/>
    <e v="#REF!"/>
    <x v="0"/>
    <s v="CPPM-PR"/>
    <n v="865"/>
    <m/>
    <m/>
    <m/>
    <d v="2023-10-06T00:00:00"/>
    <s v="atiqah.kamis@tm.com.my"/>
    <n v="10239"/>
    <n v="10205.27"/>
    <s v="Additional PO (SI/VO)"/>
    <s v="KERJA-KERJA SI OPEN TRENCH"/>
    <s v="TMone"/>
    <x v="4"/>
    <s v="MYGOV*NET-MOF (JKDM) KASTAM GBA TIONG NAM LOGISTICS SOLUTIONS SDN BHD SENAI (IPME)-SNI"/>
    <e v="#N/A"/>
    <e v="#N/A"/>
    <m/>
    <d v="2023-07-31T00:00:00"/>
    <s v="SNI"/>
    <s v="Network Contractor"/>
    <m/>
    <m/>
    <m/>
    <n v="3400041308"/>
    <m/>
    <s v="[{&quot;name&quot;:&quot;SI CIVIL V2_Siti Nur Atiqah Bint.pdf&quot;,&quot;link&quot;:&quot;https://tm365-my.sharepoint.com/personal/badruznasrin_basri_tm_com_my/Documents/Apps/Microsoft%20Forms/Request%20New%20PR/Question%202/SI%20CIVIL%20V2_Siti%20Nur%20Atiqah%20Bint.pdf&quot;,&quot;id&quot;:&quot;01KO5DXPW3AMUMNYRL75EY724OEVX5EFJO&quot;,&quot;type&quot;:null,&quot;size&quot;:153222,&quot;referenceId&quot;:&quot;01KO5DXPXUPARRCS6LWRBYBWTUUM5DK5ER&quot;,&quot;driveId&quot;:&quot;b!GENIO6DB3UWzdulNK6evrT-LvdyhA0VIokS4fxAfqZJ9NS0deS_ETJs3VRRJUVZM&quot;,&quot;status&quot;:1,&quot;uploadSessionUrl&quot;:null}]"/>
    <m/>
    <m/>
    <m/>
    <m/>
    <m/>
    <m/>
    <m/>
    <m/>
    <m/>
    <m/>
    <m/>
    <m/>
    <m/>
    <m/>
  </r>
  <r>
    <n v="1776"/>
    <m/>
    <s v="6.2 LOR Approved in Vprime"/>
    <m/>
    <m/>
    <m/>
    <s v="Johor Selatan"/>
    <m/>
    <s v="GOV2300104"/>
    <m/>
    <s v="TMSA/232077"/>
    <m/>
    <s v="PAC2307686"/>
    <m/>
    <s v="JS-WUH-0043-TP"/>
    <m/>
    <m/>
    <n v="0"/>
    <s v="LOR Issued"/>
    <e v="#REF!"/>
    <x v="0"/>
    <s v="CPPM-PR"/>
    <n v="866"/>
    <m/>
    <m/>
    <m/>
    <d v="2023-10-06T00:00:00"/>
    <s v="atiqah.kamis@tm.com.my"/>
    <n v="5623"/>
    <n v="3711.01"/>
    <s v="Additional PO (SI/VO)"/>
    <s v="KERJA-KERJA SI OPEN TRENCH"/>
    <s v="TMone"/>
    <x v="4"/>
    <s v="MYGOV*NET-MOF (JKDM) KASTAM UNIT PEMERIKSAAN PENUMPANG LAPANGAN TERBANG ANTARABANGSA SENAI(IPME)-SNI"/>
    <e v="#N/A"/>
    <e v="#N/A"/>
    <m/>
    <d v="2023-08-15T00:00:00"/>
    <s v="SNI"/>
    <s v="Network Contractor"/>
    <m/>
    <m/>
    <m/>
    <n v="3400041308"/>
    <m/>
    <s v="[{&quot;name&quot;:&quot;SI TMSA 232077 KASTAM UNIT PEMERIKSAAN v2_Siti Nur Atiqah Bint.pdf&quot;,&quot;link&quot;:&quot;https://tm365-my.sharepoint.com/personal/badruznasrin_basri_tm_com_my/Documents/Apps/Microsoft%20Forms/Request%20New%20PR/Question%202/SI%20TMSA%20232077%20KASTAM%20UNIT%20PEMERIKSAAN%20v2_Siti%20Nur%20Atiqah%20Bint.pdf&quot;,&quot;id&quot;:&quot;01KO5DXPXGZJQDQ6MWGZBZ45OPBL7MLZRA&quot;,&quot;type&quot;:null,&quot;size&quot;:153050,&quot;referenceId&quot;:&quot;01KO5DXPXUPARRCS6LWRBYBWTUUM5DK5ER&quot;,&quot;driveId&quot;:&quot;b!GENIO6DB3UWzdulNK6evrT-LvdyhA0VIokS4fxAfqZJ9NS0deS_ETJs3VRRJUVZM&quot;,&quot;status&quot;:1,&quot;uploadSessionUrl&quot;:null}]"/>
    <m/>
    <m/>
    <m/>
    <m/>
    <m/>
    <m/>
    <m/>
    <m/>
    <m/>
    <m/>
    <m/>
    <m/>
    <m/>
    <m/>
  </r>
  <r>
    <n v="1777"/>
    <s v="Ilman Afif Bin Zulkifli"/>
    <s v="10.0 Sent to CPA for PR Creation"/>
    <m/>
    <m/>
    <m/>
    <s v="Sarawak"/>
    <m/>
    <s v="NRP2303040"/>
    <m/>
    <s v="TMWA/237284"/>
    <m/>
    <s v="PAC2311695"/>
    <m/>
    <m/>
    <m/>
    <m/>
    <n v="0"/>
    <s v="PR Creation"/>
    <e v="#REF!"/>
    <x v="0"/>
    <s v="CPPM-PR"/>
    <n v="867"/>
    <m/>
    <m/>
    <m/>
    <d v="2023-10-06T00:00:00"/>
    <s v="BUNKATAN@TM.COM.MY"/>
    <n v="207468"/>
    <n v="1848.65"/>
    <s v="First PO"/>
    <m/>
    <s v="TMone"/>
    <x v="8"/>
    <s v="FOC BNH_F05 SPUR 48C/24 FOR SARAWAK DIGITAL ECONOMY CORPORATION BERHAD, SMA76110285 KG MASJID 98200 NIAH"/>
    <e v="#N/A"/>
    <e v="#N/A"/>
    <m/>
    <d v="2023-10-31T00:00:00"/>
    <s v="BEK"/>
    <s v="Other Contract"/>
    <m/>
    <n v="3400038869"/>
    <m/>
    <m/>
    <m/>
    <s v="[{&quot;name&quot;:&quot;BOQ BNH F05 MASJID_signed (2)_Bun Katan Katan.pdf&quot;,&quot;link&quot;:&quot;https://tm365-my.sharepoint.com/personal/badruznasrin_basri_tm_com_my/Documents/Apps/Microsoft%20Forms/Request%20New%20PR/Question%203/BOQ%20BNH%20F05%20MASJID_signed%20(2)_Bun%20Katan%20Katan.pdf&quot;,&quot;id&quot;:&quot;01KO5DXPXP6HGBO4XLIVCIPBMOZP7ENQNW&quot;,&quot;type&quot;:null,&quot;size&quot;:730255,&quot;referenceId&quot;:&quot;01KO5DXPXGNA5SXMMJOFDI7X4DMR4B2UAT&quot;,&quot;driveId&quot;:&quot;b!GENIO6DB3UWzdulNK6evrT-LvdyhA0VIokS4fxAfqZJ9NS0deS_ETJs3VRRJUVZM&quot;,&quot;status&quot;:1,&quot;uploadSessionUrl&quot;:null}]"/>
    <m/>
    <m/>
    <m/>
    <m/>
    <m/>
    <m/>
    <m/>
    <m/>
    <m/>
    <m/>
    <m/>
    <m/>
    <m/>
    <m/>
  </r>
  <r>
    <n v="1778"/>
    <s v="Mohd Nasharulhisham Bin Mohd Nasir"/>
    <s v="10.0 Sent to CPA for PR Creation"/>
    <d v="2023-10-06T00:00:00"/>
    <s v="proceed pr"/>
    <m/>
    <s v="Selangor Timur"/>
    <m/>
    <s v="ADH2300091"/>
    <m/>
    <s v="TMCA/231615 "/>
    <m/>
    <s v="PAC2310889"/>
    <m/>
    <s v="ST-SHL-0099-TP "/>
    <m/>
    <m/>
    <n v="0"/>
    <s v="PR Creation"/>
    <e v="#REF!"/>
    <x v="0"/>
    <s v="CPPM-PR"/>
    <n v="868"/>
    <m/>
    <m/>
    <m/>
    <d v="2023-10-06T00:00:00"/>
    <s v="muhammadsyukri.abdullah@tm.com.my"/>
    <n v="36262"/>
    <n v="3938.4"/>
    <s v="Additional PO (SI/VO)"/>
    <s v="change design cable"/>
    <s v="Unifi"/>
    <x v="5"/>
    <s v="SRR FTTH KUG C005M SKYLINE LUGE DAN WATER THEMEPARK GAMUDA GARDENS _x000a_"/>
    <e v="#N/A"/>
    <e v="#N/A"/>
    <m/>
    <d v="2023-10-15T00:00:00"/>
    <s v="KUG"/>
    <s v="Network Contractor"/>
    <m/>
    <m/>
    <m/>
    <n v="3400038795"/>
    <m/>
    <s v="[{&quot;name&quot;:&quot;SI SRR FTTH KUG C005M SKYLINE LUGE DAN WATER_Muhammad Syukri Bin.jpeg&quot;,&quot;link&quot;:&quot;https://tm365-my.sharepoint.com/personal/badruznasrin_basri_tm_com_my/Documents/Apps/Microsoft%20Forms/Request%20New%20PR/Question%202/SI%20SRR%20FTTH%20KUG%20C005M%20SKYLINE%20LUGE%20DAN%20WATER_Muhammad%20Syukri%20Bin.jpeg&quot;,&quot;id&quot;:&quot;01KO5DXPWAZ4ECF2GLKBAYO6FJRYMXQI4O&quot;,&quot;type&quot;:null,&quot;size&quot;:44625,&quot;referenceId&quot;:&quot;01KO5DXPXUPARRCS6LWRBYBWTUUM5DK5ER&quot;,&quot;driveId&quot;:&quot;b!GENIO6DB3UWzdulNK6evrT-LvdyhA0VIokS4fxAfqZJ9NS0deS_ETJs3VRRJUVZM&quot;,&quot;status&quot;:1,&quot;uploadSessionUrl&quot;:null}]"/>
    <m/>
    <m/>
    <m/>
    <m/>
    <m/>
    <m/>
    <m/>
    <m/>
    <m/>
    <m/>
    <m/>
    <m/>
    <m/>
    <m/>
  </r>
  <r>
    <n v="1779"/>
    <s v="Radeen Harris Bin Mohamad Zakaria"/>
    <s v="10.0 Sent to CPA for PR Creation"/>
    <d v="2023-10-10T00:00:00"/>
    <s v="10-11.10 Pending TP resubmit"/>
    <m/>
    <s v="MK"/>
    <s v="CNFD"/>
    <s v="QUA2300036"/>
    <m/>
    <s v="TMSC/230070_x0009_"/>
    <m/>
    <s v="PAC2306574"/>
    <m/>
    <s v="CNFD-MOT-0010-TP"/>
    <m/>
    <m/>
    <n v="0"/>
    <s v="PR Creation"/>
    <e v="#REF!"/>
    <x v="0"/>
    <s v="CPPM-PR"/>
    <n v="869"/>
    <m/>
    <m/>
    <m/>
    <d v="2023-10-06T00:00:00"/>
    <s v="hafiz.kamaruzaman@tm.com.my"/>
    <n v="169095"/>
    <n v="113216.96000000001"/>
    <s v="First PO"/>
    <m/>
    <s v="GNT"/>
    <x v="9"/>
    <s v="The objective of these projects is to build new infrastructure and relocate TM cables along Jalan Parit Jalil at Taman Santalia ,Tongkang Pechah due to poor and critically damaged GI condition caused by flood in Batu Pahat."/>
    <e v="#N/A"/>
    <e v="#N/A"/>
    <m/>
    <d v="2023-12-30T00:00:00"/>
    <s v="TOP"/>
    <s v="Network Contractor"/>
    <m/>
    <m/>
    <m/>
    <n v="3400038912"/>
    <m/>
    <m/>
    <m/>
    <m/>
    <m/>
    <m/>
    <m/>
    <m/>
    <m/>
    <m/>
    <m/>
    <m/>
    <m/>
    <m/>
    <m/>
    <m/>
  </r>
  <r>
    <n v="1780"/>
    <s v="Ts. Khairul Amilin Bin Mohamed Yusof"/>
    <s v="11.0 PO Issued"/>
    <m/>
    <m/>
    <n v="4902151482"/>
    <s v="Pulau Pinang"/>
    <m/>
    <s v="H5G2300901"/>
    <m/>
    <s v="TMNA/232558"/>
    <m/>
    <s v="PAC2310824"/>
    <m/>
    <s v="PG-SRI-0328-TP"/>
    <m/>
    <m/>
    <n v="0"/>
    <s v="PO Issued"/>
    <e v="#REF!"/>
    <x v="0"/>
    <s v="CPPM-PR"/>
    <n v="870"/>
    <m/>
    <m/>
    <m/>
    <d v="2023-10-06T00:00:00"/>
    <s v="norfazlinda.desa@tm.com.my"/>
    <n v="18508"/>
    <n v="5501.93"/>
    <s v="Additional PO (SI/VO)"/>
    <s v="Terdapat duct rosak pada laluan UG. "/>
    <s v="TMG"/>
    <x v="0"/>
    <s v="H5G_FOC JTG F15/F16 CSR DPTML0431_JLNPATANI_JTG"/>
    <e v="#N/A"/>
    <e v="#N/A"/>
    <m/>
    <d v="2023-10-31T00:00:00"/>
    <s v="JTG"/>
    <s v="Network Contractor"/>
    <m/>
    <m/>
    <m/>
    <s v="SRI COMMUNICATION SDN. BHD."/>
    <m/>
    <s v="[{&quot;name&quot;:&quot;TMNA232558 - BOQ2_Nor Fazlinda Hanim B.pdf&quot;,&quot;link&quot;:&quot;https://tm365-my.sharepoint.com/personal/badruznasrin_basri_tm_com_my/Documents/Apps/Microsoft%20Forms/Request%20New%20PR/Question%202/TMNA232558%20-%20BOQ2_Nor%20Fazlinda%20Hanim%20B.pdf&quot;,&quot;id&quot;:&quot;01KO5DXPUKUQNDU4IQUVGKQGWA733MD4MP&quot;,&quot;type&quot;:null,&quot;size&quot;:415415,&quot;referenceId&quot;:&quot;01KO5DXPXUPARRCS6LWRBYBWTUUM5DK5ER&quot;,&quot;driveId&quot;:&quot;b!GENIO6DB3UWzdulNK6evrT-LvdyhA0VIokS4fxAfqZJ9NS0deS_ETJs3VRRJUVZM&quot;,&quot;status&quot;:1,&quot;uploadSessionUrl&quot;:null},{&quot;name&quot;:&quot;TMNA232558 - NEW ROUTE_Nor Fazlinda Hanim B.png&quot;,&quot;link&quot;:&quot;https://tm365-my.sharepoint.com/personal/badruznasrin_basri_tm_com_my/Documents/Apps/Microsoft%20Forms/Request%20New%20PR/Question%202/TMNA232558%20-%20NEW%20ROUTE_Nor%20Fazlinda%20Hanim%20B.png&quot;,&quot;id&quot;:&quot;01KO5DXPRINT3GMVBKYBHZPKO2JGUST773&quot;,&quot;type&quot;:null,&quot;size&quot;:5314900,&quot;referenceId&quot;:&quot;01KO5DXPXUPARRCS6LWRBYBWTUUM5DK5ER&quot;,&quot;driveId&quot;:&quot;b!GENIO6DB3UWzdulNK6evrT-LvdyhA0VIokS4fxAfqZJ9NS0deS_ETJs3VRRJUVZM&quot;,&quot;status&quot;:1,&quot;uploadSessionUrl&quot;:null}]"/>
    <m/>
    <m/>
    <m/>
    <m/>
    <m/>
    <m/>
    <m/>
    <m/>
    <m/>
    <m/>
    <m/>
    <m/>
    <m/>
    <m/>
  </r>
  <r>
    <n v="1781"/>
    <s v="Mohd Shahfre Bin Sa'afie"/>
    <s v="11.0 PO Issued"/>
    <m/>
    <n v="4902154960"/>
    <s v="4902154960"/>
    <s v="Selangor Barat"/>
    <m/>
    <s v="GOV2300748"/>
    <m/>
    <s v="TMCA/231120"/>
    <m/>
    <s v="PAC2305404"/>
    <m/>
    <s v="SB-PKR-1216-TP"/>
    <m/>
    <m/>
    <n v="0"/>
    <s v="PO Issued"/>
    <e v="#REF!"/>
    <x v="0"/>
    <s v="CPPM-PR"/>
    <n v="871"/>
    <m/>
    <m/>
    <m/>
    <d v="2023-10-06T00:00:00"/>
    <s v="atirah.razak@tm.com.my"/>
    <n v="10451"/>
    <n v="377.8"/>
    <s v="First PO"/>
    <m/>
    <s v="TMone"/>
    <x v="4"/>
    <s v="MYGOV FOC PID F18F19 (12C) KASTAM PKFZ CWGN ZON PERDAGANGAN BEBAS PLBHN BARAT PORT KLANG PULAU INDAH_x000a_"/>
    <e v="#N/A"/>
    <e v="#N/A"/>
    <m/>
    <d v="2023-03-26T00:00:00"/>
    <s v="PID"/>
    <s v="Network Contractor"/>
    <m/>
    <m/>
    <m/>
    <n v="3400038998"/>
    <m/>
    <m/>
    <m/>
    <m/>
    <m/>
    <m/>
    <m/>
    <m/>
    <m/>
    <m/>
    <m/>
    <m/>
    <m/>
    <m/>
    <m/>
    <m/>
  </r>
  <r>
    <n v="1782"/>
    <s v="Zubaidah Binti Ya"/>
    <s v="12. Duplicate Request"/>
    <m/>
    <n v="4902154752"/>
    <n v="4902154752"/>
    <s v="Selangor Barat"/>
    <m/>
    <s v="NRP2303134"/>
    <m/>
    <s v="TMCA/232042"/>
    <m/>
    <s v="PAC2311796"/>
    <m/>
    <s v="SB-ESB-0412-TP"/>
    <m/>
    <m/>
    <n v="0"/>
    <s v="PO Issued"/>
    <e v="#REF!"/>
    <x v="0"/>
    <s v="CPPM-PR"/>
    <n v="872"/>
    <m/>
    <m/>
    <m/>
    <d v="2023-10-06T00:00:00"/>
    <s v="atirah.razak@tm.com.my"/>
    <n v="9531"/>
    <n v="6662.52"/>
    <s v="First PO"/>
    <m/>
    <s v="TMG"/>
    <x v="1"/>
    <s v="NRP SRG F23 NID DENSO - TOTAL LOGISTIK, JLN PAHAT 16/8A SEK.16 SHAH ALAM_x000a_"/>
    <e v="#N/A"/>
    <e v="#N/A"/>
    <m/>
    <d v="2023-08-25T00:00:00"/>
    <s v="SRG"/>
    <s v="Network Contractor"/>
    <m/>
    <m/>
    <m/>
    <n v="3400038983"/>
    <m/>
    <m/>
    <m/>
    <m/>
    <m/>
    <m/>
    <m/>
    <m/>
    <m/>
    <m/>
    <m/>
    <m/>
    <m/>
    <m/>
    <m/>
    <m/>
  </r>
  <r>
    <n v="1783"/>
    <s v="Mohd Nasharulhisham Bin Mohd Nasir"/>
    <s v="8.2 Queried - Pending TP Re-Submission"/>
    <d v="2023-10-06T00:00:00"/>
    <s v="TP tidak lengkap (tiada jarak cable dan gambar MH yang perlu dilocate)"/>
    <m/>
    <s v="Selangor Timur"/>
    <m/>
    <s v="NRP2302960"/>
    <m/>
    <s v="TMCA/231926"/>
    <m/>
    <s v="PAC2311254"/>
    <m/>
    <s v="ST-PRB-0052-TP"/>
    <m/>
    <m/>
    <n v="0"/>
    <s v="Queried - Require More Information From NeC/AND"/>
    <e v="#REF!"/>
    <x v="0"/>
    <s v="CPPM-PR"/>
    <n v="873"/>
    <m/>
    <m/>
    <m/>
    <d v="2023-10-06T00:00:00"/>
    <s v="sazrilanwar@tm.com.my"/>
    <n v="9984"/>
    <n v="5411.79"/>
    <s v="First PO"/>
    <m/>
    <s v="TMone"/>
    <x v="1"/>
    <s v="NRP FTTH ADD SPG_C0XX_DP00XX BANK MUAMALAT MALAYSIA BERHAD - PETRONAS KUANG, RAWANG (IP LITE EFM) - SPG"/>
    <e v="#N/A"/>
    <e v="#N/A"/>
    <m/>
    <d v="2023-10-31T00:00:00"/>
    <s v="SPG"/>
    <s v="Network Contractor"/>
    <m/>
    <m/>
    <m/>
    <n v="3400038771"/>
    <m/>
    <m/>
    <m/>
    <m/>
    <m/>
    <m/>
    <m/>
    <m/>
    <m/>
    <m/>
    <m/>
    <m/>
    <m/>
    <m/>
    <m/>
    <m/>
  </r>
  <r>
    <n v="1784"/>
    <s v="Amran Bin Ramli"/>
    <s v="7.0 Pending TP Submission"/>
    <d v="2023-10-06T00:00:00"/>
    <m/>
    <m/>
    <s v="Sabah"/>
    <m/>
    <s v="NRC2300177"/>
    <m/>
    <s v="TMBA/230977"/>
    <m/>
    <s v="PAC2312308"/>
    <m/>
    <s v="TWU/SKN-ANT-0067-TP"/>
    <m/>
    <m/>
    <n v="0"/>
    <s v="Pending TP Submission"/>
    <e v="#REF!"/>
    <x v="0"/>
    <s v="CPPM-LOR"/>
    <n v="376"/>
    <m/>
    <m/>
    <m/>
    <d v="2023-10-06T00:00:00"/>
    <s v="muhamadfadhlan.mdramli@tm.com.my"/>
    <m/>
    <m/>
    <m/>
    <m/>
    <s v="TMone"/>
    <x v="1"/>
    <s v="NRP FTTH ADD SPA_C021M BALAI BOMBA SEMPORNA, SEMPORNA_x000a_"/>
    <e v="#N/A"/>
    <e v="#N/A"/>
    <m/>
    <m/>
    <s v="SPA"/>
    <m/>
    <m/>
    <m/>
    <m/>
    <n v="3400038508"/>
    <s v="ANTAH JUTA SDN. BHD."/>
    <m/>
    <n v="12200"/>
    <s v="Suhaina Binti Arik"/>
    <s v="HISHIKIN BIN ABD. KADIR"/>
    <s v="[{&quot;name&quot;:&quot;BOMBA SEMPORNA_Muhamad Fadhlan Bin.pptx&quot;,&quot;link&quot;:&quot;https://tm365-my.sharepoint.com/personal/badruznasrin_basri_tm_com_my/_layouts/15/Doc.aspx?sourcedoc=%7BC4B15FE8-0E1D-4C93-9E6E-9417DB07C5A2%7D&amp;file=BOMBA%20SEMPORNA_Muhamad%20Fadhlan%20Bin.pptx&amp;action=edit&amp;mobileredirect=true&quot;,&quot;id&quot;:&quot;01KO5DXPXIL6Y4IHIOSNGJ43UUC7NQPRNC&quot;,&quot;type&quot;:null,&quot;size&quot;:1065505,&quot;referenceId&quot;:&quot;01KO5DXPWKQISBU2NA6ZBLWOJA7SI6KARL&quot;,&quot;driveId&quot;:&quot;b!GENIO6DB3UWzdulNK6evrT-LvdyhA0VIokS4fxAfqZJ9NS0deS_ETJs3VRRJUVZM&quot;,&quot;status&quot;:1,&quot;uploadSessionUrl&quot;:null}]"/>
    <s v="No Preference"/>
    <m/>
    <m/>
    <m/>
    <m/>
    <m/>
    <m/>
    <m/>
    <m/>
    <m/>
  </r>
  <r>
    <n v="1785"/>
    <s v="Mohd Shahfre Bin Sa'afie"/>
    <s v="9.0 Insufficient Budget"/>
    <d v="2023-10-06T00:00:00"/>
    <s v="State inform need to request return TOF"/>
    <m/>
    <s v="Selangor Barat"/>
    <m/>
    <s v="NRP2301007"/>
    <m/>
    <s v="TMCA/231327"/>
    <m/>
    <s v="PAC2306708"/>
    <m/>
    <s v="SB-SAL-0283-TP"/>
    <m/>
    <m/>
    <n v="0"/>
    <s v="Insufficient Budget"/>
    <e v="#REF!"/>
    <x v="0"/>
    <s v="CPPM-PR"/>
    <n v="874"/>
    <m/>
    <m/>
    <m/>
    <d v="2023-10-06T00:00:00"/>
    <s v="atirah.razak@tm.com.my"/>
    <n v="591"/>
    <n v="8247.5"/>
    <s v="Additional PO (SI/VO)"/>
    <s v="TERDAPAT KEROSAKAN KABEL IB 24C F09 DI JALAN KAMPUNG JENJAROM. SEMUA CORE DIDAPATI ROSAK DAN TIDAK DAPAT DIGUNAKAN LAGI, PERLU PENARIKAN CABLE BARU 24C IB DI JALAN TERSEBUT SEBANYAK 1400m DAN PENAMBAHAN CABLE 12C IB SEBANYAK 30M DARI JOINT BERDEKATAN TOWER CELCOM PERLU DITARIK HINGGA MASUK KE DALAM CABINET CELCOM UNTUK TERMINATION PATCH PANEL."/>
    <s v="TMG"/>
    <x v="1"/>
    <s v="NRP FOC JM F09 12C (2C) NID CELCOM JLN SEKOLAH, KG.JENJAROM_x000a_"/>
    <e v="#N/A"/>
    <e v="#N/A"/>
    <m/>
    <d v="2023-06-12T00:00:00"/>
    <s v="JM"/>
    <s v="Network Contractor"/>
    <m/>
    <m/>
    <m/>
    <n v="3400038789"/>
    <m/>
    <s v="[{&quot;name&quot;:&quot;SIGNED SI VO+NRP FOC JM F09 12C (2C) NID CELC_Siti Atirah Razak.PDF&quot;,&quot;link&quot;:&quot;https://tm365-my.sharepoint.com/personal/badruznasrin_basri_tm_com_my/Documents/Apps/Microsoft%20Forms/Request%20New%20PR/Question%202/SIGNED%20SI%20VO+NRP%20FOC%20JM%20F09%2012C%20(2C)%20NID%20CELC_Siti%20Atirah%20Razak.PDF&quot;,&quot;id&quot;:&quot;01KO5DXPWC5JT4LWIZ2ZBZDJU2D73OGUO3&quot;,&quot;type&quot;:null,&quot;size&quot;:2095758,&quot;referenceId&quot;:&quot;01KO5DXPXUPARRCS6LWRBYBWTUUM5DK5ER&quot;,&quot;driveId&quot;:&quot;b!GENIO6DB3UWzdulNK6evrT-LvdyhA0VIokS4fxAfqZJ9NS0deS_ETJs3VRRJUVZM&quot;,&quot;status&quot;:1,&quot;uploadSessionUrl&quot;:null}]"/>
    <m/>
    <m/>
    <m/>
    <m/>
    <m/>
    <m/>
    <m/>
    <m/>
    <m/>
    <m/>
    <m/>
    <m/>
    <m/>
    <m/>
  </r>
  <r>
    <n v="1786"/>
    <s v="Ahmad Zaki Bin Harris"/>
    <s v="6.1 LOR Requested in Vprime"/>
    <m/>
    <m/>
    <m/>
    <s v="Perak "/>
    <m/>
    <s v="PAC2312418"/>
    <m/>
    <s v="TMNA/232481"/>
    <m/>
    <s v="PAC2312418"/>
    <m/>
    <s v="PRK-CGE-0113-TP"/>
    <m/>
    <m/>
    <n v="0"/>
    <s v="Pending Approval"/>
    <e v="#REF!"/>
    <x v="0"/>
    <s v="CPPM-LOR"/>
    <n v="377"/>
    <m/>
    <m/>
    <m/>
    <d v="2023-10-06T00:00:00"/>
    <s v="shazwany.abdul@tm.com.my"/>
    <m/>
    <m/>
    <m/>
    <m/>
    <s v="TMone"/>
    <x v="1"/>
    <s v="KEMENTERIAN PENDIDIKAN MALAYSIA-SEKOLAH JENIS KEBANGSAAN (TAMIL) LADANG BATAK RABIT(UNIFI)-TIN"/>
    <e v="#N/A"/>
    <e v="#N/A"/>
    <m/>
    <m/>
    <s v="TIN"/>
    <m/>
    <m/>
    <m/>
    <m/>
    <n v="3400038638"/>
    <s v="CITA GLOBAL"/>
    <m/>
    <m/>
    <s v="SHAZWANY BINTI ABDUL"/>
    <s v="Nazrul Ashraf Bin Jamal"/>
    <s v="[{&quot;name&quot;:&quot;SEK TAMIL BATAK RABIT COMPLETE_Shazwany Binti Abdul.pdf&quot;,&quot;link&quot;:&quot;https://tm365-my.sharepoint.com/personal/badruznasrin_basri_tm_com_my/Documents/Apps/Microsoft%20Forms/CPPM%20LOR%20%20Request%20for%20LOR%20for%20existing%20project/Question/SEK%20TAMIL%20BATAK%20RABIT%20COMPLETE_Shazwany%20Binti%20Abdul.pdf&quot;,&quot;id&quot;:&quot;01KO5DXPX4PAQBUKIINBF2CUOGNMCZYRER&quot;,&quot;type&quot;:null,&quot;size&quot;:238553,&quot;referenceId&quot;:&quot;01KO5DXPWKQISBU2NA6ZBLWOJA7SI6KARL&quot;,&quot;driveId&quot;:&quot;b!GENIO6DB3UWzdulNK6evrT-LvdyhA0VIokS4fxAfqZJ9NS0deS_ETJs3VRRJUVZM&quot;,&quot;status&quot;:1,&quot;uploadSessionUrl&quot;:null}]"/>
    <s v="Got Preference"/>
    <s v="CITA GLOBAL"/>
    <s v="EXPERIENCE ON SIMILAR PROJECT/AREA BEFORE"/>
    <n v="3400038638"/>
    <s v="NA"/>
    <s v="NA"/>
    <s v="NA"/>
    <s v="NA"/>
    <m/>
    <m/>
  </r>
  <r>
    <n v="1787"/>
    <s v="Yuhaniz Binti Baidzawi"/>
    <s v="9.1 RPKA In Progress"/>
    <d v="2023-10-06T00:00:00"/>
    <m/>
    <m/>
    <s v="Perak "/>
    <m/>
    <s v="NRC2300109"/>
    <m/>
    <s v="TMNA/232575"/>
    <m/>
    <s v="PAC2311148"/>
    <m/>
    <s v="PRK-OCK-0174-TP"/>
    <m/>
    <m/>
    <n v="0"/>
    <s v="RPKA In Progress"/>
    <e v="#REF!"/>
    <x v="0"/>
    <s v="CPPM-PR"/>
    <n v="875"/>
    <m/>
    <m/>
    <m/>
    <d v="2023-10-06T00:00:00"/>
    <s v="shazwany.abdul@tm.com.my"/>
    <n v="25074"/>
    <n v="29370.1"/>
    <s v="First PO"/>
    <m/>
    <s v="TMone"/>
    <x v="1"/>
    <s v="FELCRA BERHAD - LADANG SEBERANG PERAK 15 (UNIFI) - SRP"/>
    <e v="#N/A"/>
    <e v="#N/A"/>
    <m/>
    <d v="2023-10-30T00:00:00"/>
    <s v="SRP"/>
    <s v="Network Contractor"/>
    <m/>
    <m/>
    <m/>
    <s v="PAC2311148"/>
    <m/>
    <m/>
    <m/>
    <m/>
    <m/>
    <m/>
    <m/>
    <m/>
    <m/>
    <m/>
    <m/>
    <m/>
    <m/>
    <m/>
    <m/>
    <m/>
  </r>
  <r>
    <n v="1788"/>
    <s v="Ahmad Idrus Bin Abdul Talib"/>
    <s v="6.0 LOR in progress"/>
    <m/>
    <m/>
    <m/>
    <s v="PJ"/>
    <m/>
    <s v="NRP2303196"/>
    <m/>
    <s v="TMCA/232093"/>
    <m/>
    <s v="PAC2312007"/>
    <m/>
    <s v="PJ-BNT-0034-TP"/>
    <m/>
    <m/>
    <m/>
    <s v="LOR in progress"/>
    <e v="#REF!"/>
    <x v="0"/>
    <s v="CPPM-LOR"/>
    <n v="378"/>
    <m/>
    <m/>
    <m/>
    <d v="2023-10-06T00:00:00"/>
    <s v="faiez.matjusoh@tm.com.my"/>
    <m/>
    <m/>
    <m/>
    <m/>
    <s v="TMone"/>
    <x v="1"/>
    <s v="NRP FOC BGI F51/F52 (PUSH CORE) HOSPITAL PAKAR AN NUR BANDAR BARU BANGI"/>
    <e v="#N/A"/>
    <e v="#N/A"/>
    <m/>
    <m/>
    <s v="BGI"/>
    <m/>
    <m/>
    <m/>
    <m/>
    <n v="3400039211"/>
    <s v="BINTANG NETWORKS (M) SDN. BHD."/>
    <m/>
    <m/>
    <s v="Mohd Faiez Mat Jusoh"/>
    <s v="Wan Ahmad Tasnim Bin Wan Ismail"/>
    <s v="[{&quot;name&quot;:&quot;121212121_Mohd Faiez Mat Jusoh.JPG&quot;,&quot;link&quot;:&quot;https://tm365-my.sharepoint.com/personal/badruznasrin_basri_tm_com_my/Documents/Apps/Microsoft%20Forms/CPPM%20LOR%20%20Request%20for%20LOR%20for%20existing%20project/Question/121212121_Mohd%20Faiez%20Mat%20Jusoh.JPG&quot;,&quot;id&quot;:&quot;01KO5DXPXIUOTTWYB4D5DZIHOQ5PDYGTQB&quot;,&quot;type&quot;:null,&quot;size&quot;:84514,&quot;referenceId&quot;:&quot;01KO5DXPWKQISBU2NA6ZBLWOJA7SI6KARL&quot;,&quot;driveId&quot;:&quot;b!GENIO6DB3UWzdulNK6evrT-LvdyhA0VIokS4fxAfqZJ9NS0deS_ETJs3VRRJUVZM&quot;,&quot;status&quot;:1,&quot;uploadSessionUrl&quot;:null}]"/>
    <s v="Got Preference"/>
    <s v="BINTANG NETWORKS (M) SDN. BHD."/>
    <s v="CNC CONTRACTOR"/>
    <n v="3400039211"/>
    <s v="RIDZQIN INDUSTRIES SDN. BHD."/>
    <n v="3400038781"/>
    <s v="TLT POWER SDN. BHD."/>
    <n v="3400039274"/>
    <m/>
    <m/>
  </r>
  <r>
    <n v="1789"/>
    <m/>
    <s v="6.2 LOR Approved in Vprime"/>
    <m/>
    <m/>
    <m/>
    <s v="Sarawak"/>
    <m/>
    <s v="NRP2303050"/>
    <m/>
    <s v="TMWA/239153"/>
    <m/>
    <s v="PAC2311698"/>
    <m/>
    <s v="MR/BIN-DMA-0002-TP"/>
    <m/>
    <m/>
    <n v="0"/>
    <s v="LOR Issued"/>
    <e v="#REF!"/>
    <x v="0"/>
    <s v="CPPM-PR"/>
    <n v="876"/>
    <m/>
    <m/>
    <m/>
    <d v="2023-10-06T00:00:00"/>
    <s v="alice.lee@tm.com.my"/>
    <n v="14805.4"/>
    <n v="1615.6"/>
    <s v="Additional PO (SI/VO)"/>
    <s v="Urgent project delivery."/>
    <s v="TMone"/>
    <x v="1"/>
    <s v="FOC BTUB_F01 SPUR 24C/12C (JUNCTION) FOR SARAWAK DIGITALECONOMY CORPORATION BERHAD-KG MELAYU TUBAU (MEP2P LEG B)-BTUSMART76090513 KG MELAYU TUBAU BINTULU"/>
    <e v="#N/A"/>
    <e v="#N/A"/>
    <m/>
    <d v="2023-10-31T00:00:00"/>
    <s v="BTUB"/>
    <s v="Network Contractor"/>
    <m/>
    <m/>
    <m/>
    <n v="3400038532"/>
    <m/>
    <s v="[{&quot;name&quot;:&quot;TP_KPG_MELAYU_TUBAU-1_Alice Lee.pdf&quot;,&quot;link&quot;:&quot;https://tm365-my.sharepoint.com/personal/badruznasrin_basri_tm_com_my/Documents/Apps/Microsoft%20Forms/Request%20New%20PR/Question%202/TP_KPG_MELAYU_TUBAU-1_Alice%20Lee.pdf&quot;,&quot;id&quot;:&quot;01KO5DXPRZ4RAC4H6CZRGLDM5FVHNP2WTD&quot;,&quot;type&quot;:null,&quot;size&quot;:2124142,&quot;referenceId&quot;:&quot;01KO5DXPXUPARRCS6LWRBYBWTUUM5DK5ER&quot;,&quot;driveId&quot;:&quot;b!GENIO6DB3UWzdulNK6evrT-LvdyhA0VIokS4fxAfqZJ9NS0deS_ETJs3VRRJUVZM&quot;,&quot;status&quot;:1,&quot;uploadSessionUrl&quot;:null},{&quot;name&quot;:&quot;SDEC TUBAU SI_Alice Lee.pdf&quot;,&quot;link&quot;:&quot;https://tm365-my.sharepoint.com/personal/badruznasrin_basri_tm_com_my/Documents/Apps/Microsoft%20Forms/Request%20New%20PR/Question%202/SDEC%20TUBAU%20SI_Alice%20Lee.pdf&quot;,&quot;id&quot;:&quot;01KO5DXPUHA53RGWH5VBEKAVXK4KC2AQZR&quot;,&quot;type&quot;:null,&quot;size&quot;:489806,&quot;referenceId&quot;:&quot;01KO5DXPXUPARRCS6LWRBYBWTUUM5DK5ER&quot;,&quot;driveId&quot;:&quot;b!GENIO6DB3UWzdulNK6evrT-LvdyhA0VIokS4fxAfqZJ9NS0deS_ETJs3VRRJUVZM&quot;,&quot;status&quot;:1,&quot;uploadSessionUrl&quot;:null}]"/>
    <m/>
    <m/>
    <m/>
    <m/>
    <m/>
    <m/>
    <m/>
    <m/>
    <m/>
    <m/>
    <m/>
    <m/>
    <m/>
    <m/>
  </r>
  <r>
    <n v="1790"/>
    <s v="Radeen Harris Bin Mohamad Zakaria"/>
    <s v="12. Duplicate Request"/>
    <m/>
    <m/>
    <m/>
    <s v="Johor Selatan"/>
    <m/>
    <s v="RER2300171"/>
    <m/>
    <s v="RMSC/230004"/>
    <m/>
    <s v="PAC2312636"/>
    <m/>
    <s v="CNFD-MOT-0013-TP"/>
    <m/>
    <m/>
    <n v="0"/>
    <s v="PO Issued"/>
    <e v="#REF!"/>
    <x v="0"/>
    <s v="CPPM-PR"/>
    <n v="877"/>
    <m/>
    <m/>
    <m/>
    <d v="2023-10-06T00:00:00"/>
    <s v="mohdafiq.azmi@tm.com.my"/>
    <n v="226327"/>
    <n v="3670.69"/>
    <s v="First PO"/>
    <m/>
    <s v="GNT"/>
    <x v="13"/>
    <s v="CWS HDD 6W RELOCATION SELEKOH S, KULAI"/>
    <e v="#N/A"/>
    <e v="#N/A"/>
    <m/>
    <d v="2024-04-30T00:00:00"/>
    <s v="KLI"/>
    <s v="Network Contractor"/>
    <m/>
    <m/>
    <m/>
    <n v="3400038912"/>
    <m/>
    <m/>
    <m/>
    <m/>
    <m/>
    <m/>
    <m/>
    <m/>
    <m/>
    <m/>
    <m/>
    <m/>
    <m/>
    <m/>
    <m/>
    <m/>
  </r>
  <r>
    <n v="1791"/>
    <m/>
    <s v="6.2 LOR Approved in Vprime"/>
    <m/>
    <m/>
    <m/>
    <s v="Sarawak"/>
    <m/>
    <s v="GOV2300311"/>
    <m/>
    <s v="TMWA230359"/>
    <m/>
    <s v="PAC2305245"/>
    <m/>
    <s v="KG/SB-TTL-0245-TP"/>
    <m/>
    <m/>
    <n v="0"/>
    <s v="LOR Issued"/>
    <e v="#REF!"/>
    <x v="0"/>
    <s v="CPPM-PR"/>
    <n v="886"/>
    <m/>
    <m/>
    <m/>
    <d v="2023-10-06T00:00:00"/>
    <s v="alixgeoffrey@tm.com.my"/>
    <n v="50377"/>
    <n v="25231"/>
    <s v="Additional PO (SI/VO)"/>
    <s v="cable distance more than TP. cable existing not in good quality"/>
    <s v="TMone"/>
    <x v="4"/>
    <s v=" FOC SRN_F13/14 &amp; SRN_F15/16 AND NID AT NET-MOT (JPJ) _ STESEN PENGUATKUASA SERIAN"/>
    <e v="#N/A"/>
    <e v="#N/A"/>
    <m/>
    <d v="2023-08-15T00:00:00"/>
    <s v="SRN"/>
    <s v="Network Contractor"/>
    <m/>
    <m/>
    <m/>
    <n v="3400039043"/>
    <m/>
    <s v="[{&quot;name&quot;:&quot;FMR + FBOQ_Alixgeoffrey Anak On.pdf&quot;,&quot;link&quot;:&quot;https://tm365-my.sharepoint.com/personal/badruznasrin_basri_tm_com_my/Documents/Apps/Microsoft%20Forms/Request%20New%20PR/Question%202/FMR%20+%20FBOQ_Alixgeoffrey%20Anak%20On.pdf&quot;,&quot;id&quot;:&quot;01KO5DXPWXUMZWHX5JQFE3PQ3KHMGWI5GH&quot;,&quot;type&quot;:null,&quot;size&quot;:6071919,&quot;referenceId&quot;:&quot;01KO5DXPXUPARRCS6LWRBYBWTUUM5DK5ER&quot;,&quot;driveId&quot;:&quot;b!GENIO6DB3UWzdulNK6evrT-LvdyhA0VIokS4fxAfqZJ9NS0deS_ETJs3VRRJUVZM&quot;,&quot;status&quot;:1,&quot;uploadSessionUrl&quot;:null}]"/>
    <m/>
    <m/>
    <m/>
    <m/>
    <m/>
    <m/>
    <m/>
    <m/>
    <m/>
    <m/>
    <m/>
    <m/>
    <m/>
    <m/>
  </r>
  <r>
    <n v="1792"/>
    <s v="Radeen Harris Bin Mohamad Zakaria"/>
    <s v="11.0 PO Issued"/>
    <m/>
    <m/>
    <s v="4902154725"/>
    <s v="Johor Selatan"/>
    <m/>
    <s v="RER2300171"/>
    <m/>
    <s v="RMSC/230003_x0009_"/>
    <m/>
    <s v="PAC2312636"/>
    <m/>
    <s v="CNFD-MOT-0012-TP"/>
    <m/>
    <m/>
    <n v="0"/>
    <s v="PO Issued"/>
    <e v="#REF!"/>
    <x v="0"/>
    <s v="CPPM-PR"/>
    <n v="885"/>
    <m/>
    <m/>
    <m/>
    <d v="2023-10-06T00:00:00"/>
    <s v="mohdafiq.azmi@tm.com.my"/>
    <n v="34902"/>
    <n v="30664.79"/>
    <s v="First PO"/>
    <m/>
    <s v="GNT"/>
    <x v="13"/>
    <s v="RELOCATION FOC 96Cx1 2KM SELEKOH S, KULAI"/>
    <e v="#N/A"/>
    <e v="#N/A"/>
    <m/>
    <d v="2024-04-30T00:00:00"/>
    <s v="KLI"/>
    <s v="Network Contractor"/>
    <m/>
    <m/>
    <m/>
    <n v="3400038912"/>
    <m/>
    <m/>
    <m/>
    <m/>
    <m/>
    <m/>
    <m/>
    <m/>
    <m/>
    <m/>
    <m/>
    <m/>
    <m/>
    <m/>
    <m/>
    <m/>
  </r>
  <r>
    <n v="1793"/>
    <m/>
    <s v="6.2 LOR Approved in Vprime"/>
    <m/>
    <m/>
    <m/>
    <s v="Sarawak"/>
    <m/>
    <s v="MR"/>
    <m/>
    <s v="TMWA/227092"/>
    <m/>
    <s v="PAC2215575"/>
    <m/>
    <m/>
    <m/>
    <m/>
    <n v="0"/>
    <s v="LOR Issued"/>
    <e v="#REF!"/>
    <x v="0"/>
    <s v="CPPM-PR"/>
    <n v="884"/>
    <m/>
    <m/>
    <m/>
    <d v="2023-10-06T00:00:00"/>
    <s v="BUNKATAN@TM.COM.MY"/>
    <n v="266"/>
    <n v="1120.3800000000001"/>
    <s v="Additional PO (SI/VO)"/>
    <s v="extra work to be done refer BOQ"/>
    <s v="TMone"/>
    <x v="1"/>
    <s v="5G DNB DQMIR0732 1 IUC/ CSR &amp; FOC TNT_F05 (SPUR 48C/24C/12C)/TNT_F06 (SPUR 96C/48C/24C/12C) FOR RIAM EMART COMMERCIAL CENTRE, 98000 MIRI"/>
    <e v="#N/A"/>
    <e v="#N/A"/>
    <m/>
    <d v="2023-10-30T00:00:00"/>
    <s v="MR"/>
    <s v="Other Contract"/>
    <m/>
    <n v="3400039075"/>
    <m/>
    <m/>
    <m/>
    <s v="[{&quot;name&quot;:&quot;tmwa 227092_Bun Katan Katan 1.pdf&quot;,&quot;link&quot;:&quot;https://tm365-my.sharepoint.com/personal/badruznasrin_basri_tm_com_my/Documents/Apps/Microsoft%20Forms/Request%20New%20PR/Question%202/tmwa%20227092_Bun%20Katan%20Katan%201.pdf&quot;,&quot;id&quot;:&quot;01KO5DXPSWS55TM3MAIVDIRB7JLT3BUX5P&quot;,&quot;type&quot;:null,&quot;size&quot;:988427,&quot;referenceId&quot;:&quot;01KO5DXPXUPARRCS6LWRBYBWTUUM5DK5ER&quot;,&quot;driveId&quot;:&quot;b!GENIO6DB3UWzdulNK6evrT-LvdyhA0VIokS4fxAfqZJ9NS0deS_ETJs3VRRJUVZM&quot;,&quot;status&quot;:1,&quot;uploadSessionUrl&quot;:null}][{&quot;name&quot;:&quot;tmwa 227092_Bun Katan Katan 1.pdf&quot;,&quot;link&quot;:&quot;https://tm365-my.sharepoint.com/personal/badruznasrin_basri_tm_com_my/Documents/Apps/Microsoft%20Forms/Request%20New%20PR/Question%203/tmwa%20227092_Bun%20Katan%20Katan%201.pdf&quot;,&quot;id&quot;:&quot;01KO5DXPX6EBADQPYBCVGLTQNS2FJEQXFX&quot;,&quot;type&quot;:null,&quot;size&quot;:988427,&quot;referenceId&quot;:&quot;01KO5DXPXGNA5SXMMJOFDI7X4DMR4B2UAT&quot;,&quot;driveId&quot;:&quot;b!GENIO6DB3UWzdulNK6evrT-LvdyhA0VIokS4fxAfqZJ9NS0deS_ETJs3VRRJUVZM&quot;,&quot;status&quot;:1,&quot;uploadSessionUrl&quot;:null}]"/>
    <m/>
    <m/>
    <m/>
    <m/>
    <m/>
    <m/>
    <m/>
    <m/>
    <m/>
    <m/>
    <m/>
    <m/>
    <m/>
    <m/>
  </r>
  <r>
    <n v="1794"/>
    <m/>
    <s v="6.2 LOR Approved in Vprime"/>
    <m/>
    <m/>
    <m/>
    <s v="Sarawak"/>
    <m/>
    <s v="NRF2200046"/>
    <m/>
    <s v="TMWA/227078"/>
    <m/>
    <s v="PAC2214444"/>
    <m/>
    <m/>
    <m/>
    <m/>
    <n v="0"/>
    <s v="LOR Issued"/>
    <e v="#REF!"/>
    <x v="0"/>
    <s v="CPPM-PR"/>
    <n v="883"/>
    <m/>
    <m/>
    <m/>
    <d v="2023-10-06T00:00:00"/>
    <s v="BUNKATAN@TM.COM.MY"/>
    <n v="5036"/>
    <n v="3157.5"/>
    <s v="Additional PO (SI/VO)"/>
    <s v="extra work to be done refer BOQ"/>
    <s v="TMone"/>
    <x v="1"/>
    <s v="FOC LWS_F04 SPUR 24C/12C FOR CENTRE OF TECHNICAL EXCELLENCE LOT 4454 , 98850 LAWAS (NRF2200046)"/>
    <e v="#N/A"/>
    <e v="#N/A"/>
    <m/>
    <d v="2023-10-31T00:00:00"/>
    <s v="LWS"/>
    <s v="Other Contract"/>
    <m/>
    <n v="3400039075"/>
    <m/>
    <m/>
    <m/>
    <s v="[{&quot;name&quot;:&quot;TMWA227078 (002)_Bun Katan Katan 1.pdf&quot;,&quot;link&quot;:&quot;https://tm365-my.sharepoint.com/personal/badruznasrin_basri_tm_com_my/Documents/Apps/Microsoft%20Forms/Request%20New%20PR/Question%202/TMWA227078%20(002)_Bun%20Katan%20Katan%201.pdf&quot;,&quot;id&quot;:&quot;01KO5DXPQNVL352JFNQFD32FGNPCJBJLJY&quot;,&quot;type&quot;:null,&quot;size&quot;:1039498,&quot;referenceId&quot;:&quot;01KO5DXPXUPARRCS6LWRBYBWTUUM5DK5ER&quot;,&quot;driveId&quot;:&quot;b!GENIO6DB3UWzdulNK6evrT-LvdyhA0VIokS4fxAfqZJ9NS0deS_ETJs3VRRJUVZM&quot;,&quot;status&quot;:1,&quot;uploadSessionUrl&quot;:null}][{&quot;name&quot;:&quot;TMWA227078 (002)_Bun Katan Katan 1.pdf&quot;,&quot;link&quot;:&quot;https://tm365-my.sharepoint.com/personal/badruznasrin_basri_tm_com_my/Documents/Apps/Microsoft%20Forms/Request%20New%20PR/Question%203/TMWA227078%20(002)_Bun%20Katan%20Katan%201.pdf&quot;,&quot;id&quot;:&quot;01KO5DXPXNKAC74V656FBJSNRYWN3XUOZR&quot;,&quot;type&quot;:null,&quot;size&quot;:1039498,&quot;referenceId&quot;:&quot;01KO5DXPXGNA5SXMMJOFDI7X4DMR4B2UAT&quot;,&quot;driveId&quot;:&quot;b!GENIO6DB3UWzdulNK6evrT-LvdyhA0VIokS4fxAfqZJ9NS0deS_ETJs3VRRJUVZM&quot;,&quot;status&quot;:1,&quot;uploadSessionUrl&quot;:null}]"/>
    <m/>
    <m/>
    <m/>
    <m/>
    <m/>
    <m/>
    <m/>
    <m/>
    <m/>
    <m/>
    <m/>
    <m/>
    <m/>
    <m/>
  </r>
  <r>
    <n v="1795"/>
    <s v="Hazrin Bin Mohammad"/>
    <s v="6.2 LOR Approved in Vprime"/>
    <m/>
    <m/>
    <m/>
    <s v="Kedah/Perlis"/>
    <m/>
    <s v="NRC2300092"/>
    <m/>
    <s v="TMNA/232570"/>
    <m/>
    <s v="PAC2310917"/>
    <m/>
    <s v="KD/PL-PTS-0047-TP"/>
    <m/>
    <m/>
    <n v="0"/>
    <s v="LOR Issued"/>
    <e v="#REF!"/>
    <x v="0"/>
    <s v="CPPM-PR"/>
    <n v="882"/>
    <m/>
    <m/>
    <m/>
    <d v="2023-10-06T00:00:00"/>
    <s v="kanuar.nor@tm.com.my"/>
    <n v="9957"/>
    <n v="5342.67"/>
    <s v="First PO"/>
    <m/>
    <s v="TMone"/>
    <x v="1"/>
    <s v="NRP FTTH ADD KMH_C021 CELESTICA-KULIM HITECH PARK_x000a_"/>
    <e v="#N/A"/>
    <e v="#N/A"/>
    <m/>
    <d v="2023-10-30T00:00:00"/>
    <s v="KMH"/>
    <s v="Network Contractor"/>
    <m/>
    <m/>
    <m/>
    <n v="3400038758"/>
    <m/>
    <m/>
    <m/>
    <m/>
    <m/>
    <m/>
    <m/>
    <m/>
    <m/>
    <m/>
    <m/>
    <m/>
    <m/>
    <m/>
    <m/>
    <m/>
  </r>
  <r>
    <n v="1796"/>
    <m/>
    <s v="6.2 LOR Approved in Vprime"/>
    <m/>
    <m/>
    <m/>
    <s v="Sarawak"/>
    <m/>
    <s v="NRF2200045"/>
    <m/>
    <s v="TMWA/227079"/>
    <m/>
    <s v=" PAC2214375"/>
    <m/>
    <m/>
    <m/>
    <m/>
    <n v="0"/>
    <s v="LOR Issued"/>
    <e v="#REF!"/>
    <x v="0"/>
    <s v="CPPM-PR"/>
    <n v="881"/>
    <m/>
    <m/>
    <m/>
    <d v="2023-10-06T00:00:00"/>
    <s v="BUNKATAN@TM.COM.MY"/>
    <n v="1"/>
    <n v="5885.15"/>
    <s v="Additional PO (SI/VO)"/>
    <s v="extra work to be done and refer boq"/>
    <s v="TMone"/>
    <x v="1"/>
    <s v="HSBB FTTH DSS (ADD) LWS_C003 FOR CENTRE OF TECHNICAL EXCELLENCE LOT 4454 , 98850 LAWAS"/>
    <e v="#N/A"/>
    <e v="#N/A"/>
    <m/>
    <d v="2023-10-30T00:00:00"/>
    <s v="lws"/>
    <s v="Other Contract"/>
    <m/>
    <n v="3400039075"/>
    <m/>
    <m/>
    <m/>
    <s v="[{&quot;name&quot;:&quot;tmwa 227092_Bun Katan Katan.pdf&quot;,&quot;link&quot;:&quot;https://tm365-my.sharepoint.com/personal/badruznasrin_basri_tm_com_my/Documents/Apps/Microsoft%20Forms/Request%20New%20PR/Question%202/tmwa%20227092_Bun%20Katan%20Katan.pdf&quot;,&quot;id&quot;:&quot;01KO5DXPQE36HXATEEGFA2N2TAH6EEZ5RJ&quot;,&quot;type&quot;:null,&quot;size&quot;:988427,&quot;referenceId&quot;:&quot;01KO5DXPXUPARRCS6LWRBYBWTUUM5DK5ER&quot;,&quot;driveId&quot;:&quot;b!GENIO6DB3UWzdulNK6evrT-LvdyhA0VIokS4fxAfqZJ9NS0deS_ETJs3VRRJUVZM&quot;,&quot;status&quot;:1,&quot;uploadSessionUrl&quot;:null}][{&quot;name&quot;:&quot;tmwa 227092_Bun Katan Katan.pdf&quot;,&quot;link&quot;:&quot;https://tm365-my.sharepoint.com/personal/badruznasrin_basri_tm_com_my/Documents/Apps/Microsoft%20Forms/Request%20New%20PR/Question%203/tmwa%20227092_Bun%20Katan%20Katan.pdf&quot;,&quot;id&quot;:&quot;01KO5DXPV54ZX4VVA37JA2MX6LYT6BGGKN&quot;,&quot;type&quot;:null,&quot;size&quot;:988427,&quot;referenceId&quot;:&quot;01KO5DXPXGNA5SXMMJOFDI7X4DMR4B2UAT&quot;,&quot;driveId&quot;:&quot;b!GENIO6DB3UWzdulNK6evrT-LvdyhA0VIokS4fxAfqZJ9NS0deS_ETJs3VRRJUVZM&quot;,&quot;status&quot;:1,&quot;uploadSessionUrl&quot;:null}]"/>
    <m/>
    <m/>
    <m/>
    <m/>
    <m/>
    <m/>
    <m/>
    <m/>
    <m/>
    <m/>
    <m/>
    <m/>
    <m/>
    <m/>
  </r>
  <r>
    <n v="1797"/>
    <m/>
    <s v="6.2 LOR Approved in Vprime"/>
    <m/>
    <m/>
    <m/>
    <s v="Sarawak"/>
    <m/>
    <s v="NRF2200046"/>
    <m/>
    <s v="tmwa/227078"/>
    <m/>
    <s v="PAC2214444"/>
    <m/>
    <m/>
    <m/>
    <m/>
    <n v="0"/>
    <s v="LOR Issued"/>
    <e v="#REF!"/>
    <x v="0"/>
    <s v="CPPM-PR"/>
    <n v="880"/>
    <m/>
    <m/>
    <m/>
    <d v="2023-10-06T00:00:00"/>
    <s v="BUNKATAN@TM.COM.MY"/>
    <n v="5036"/>
    <n v="5885.15"/>
    <s v="Additional PO (SI/VO)"/>
    <s v="extra work on site. refer BOQ"/>
    <s v="TMone"/>
    <x v="1"/>
    <s v="FOC LWS_F04 SPUR 24C/12C FOR CENTRE OF TECHNICAL EXCELLENCE LOT 4454 , 98850 LAWAS (NRF2200046)"/>
    <e v="#N/A"/>
    <e v="#N/A"/>
    <m/>
    <d v="2023-10-30T00:00:00"/>
    <s v="LWS"/>
    <s v="Other Contract"/>
    <m/>
    <n v="3400039075"/>
    <m/>
    <m/>
    <m/>
    <s v="[{&quot;name&quot;:&quot;TMWA227078 (002)_Bun Katan Katan.pdf&quot;,&quot;link&quot;:&quot;https://tm365-my.sharepoint.com/personal/badruznasrin_basri_tm_com_my/Documents/Apps/Microsoft%20Forms/Request%20New%20PR/Question%202/TMWA227078%20(002)_Bun%20Katan%20Katan.pdf&quot;,&quot;id&quot;:&quot;01KO5DXPXRV2N2JCQQTNG3DGD37VKFMMH7&quot;,&quot;type&quot;:null,&quot;size&quot;:1039498,&quot;referenceId&quot;:&quot;01KO5DXPXUPARRCS6LWRBYBWTUUM5DK5ER&quot;,&quot;driveId&quot;:&quot;b!GENIO6DB3UWzdulNK6evrT-LvdyhA0VIokS4fxAfqZJ9NS0deS_ETJs3VRRJUVZM&quot;,&quot;status&quot;:1,&quot;uploadSessionUrl&quot;:null}][{&quot;name&quot;:&quot;TMWA227078 (002)_Bun Katan Katan.pdf&quot;,&quot;link&quot;:&quot;https://tm365-my.sharepoint.com/personal/badruznasrin_basri_tm_com_my/Documents/Apps/Microsoft%20Forms/Request%20New%20PR/Question%203/TMWA227078%20(002)_Bun%20Katan%20Katan.pdf&quot;,&quot;id&quot;:&quot;01KO5DXPWCTO4BB22JAJBLSDMZN7HVREFQ&quot;,&quot;type&quot;:null,&quot;size&quot;:1039498,&quot;referenceId&quot;:&quot;01KO5DXPXGNA5SXMMJOFDI7X4DMR4B2UAT&quot;,&quot;driveId&quot;:&quot;b!GENIO6DB3UWzdulNK6evrT-LvdyhA0VIokS4fxAfqZJ9NS0deS_ETJs3VRRJUVZM&quot;,&quot;status&quot;:1,&quot;uploadSessionUrl&quot;:null}]"/>
    <m/>
    <m/>
    <m/>
    <m/>
    <m/>
    <m/>
    <m/>
    <m/>
    <m/>
    <m/>
    <m/>
    <m/>
    <m/>
    <m/>
  </r>
  <r>
    <n v="1798"/>
    <s v="Nor Aizee Masyitah Binti Kamal Bahrin"/>
    <s v="12. Duplicate Request"/>
    <m/>
    <s v="6/10: Duplicate Line 592. PR dah submit today"/>
    <m/>
    <s v="NS"/>
    <m/>
    <s v="H5G2203175"/>
    <m/>
    <s v="TMSA/223698"/>
    <m/>
    <s v="PAC2216118"/>
    <m/>
    <s v="NS-MOT-0012-TP"/>
    <m/>
    <m/>
    <n v="0"/>
    <s v="PO Issued"/>
    <e v="#REF!"/>
    <x v="0"/>
    <s v="CPPM-PR"/>
    <n v="879"/>
    <m/>
    <m/>
    <m/>
    <d v="2023-10-06T00:00:00"/>
    <s v="norizzuan.abdrazak@tm.com.my"/>
    <n v="37434.61"/>
    <n v="37434.61"/>
    <s v="Additional PO (SI/VO)"/>
    <s v="PERUBAHAN LALUAN DAN TAMBAHAN KERANA TERDAPAT PERTINDIHAN UTILITY LAIN DI KAWASAN PURPOSED M/H"/>
    <s v="TMG"/>
    <x v="0"/>
    <s v="DNSBN0341 - FOC NL F15/F16 (12C) FOR SMK DESA CEMPAKA - NL (LEG 1&amp;2)"/>
    <e v="#N/A"/>
    <e v="#N/A"/>
    <m/>
    <d v="2023-10-31T00:00:00"/>
    <s v="NL"/>
    <s v="Network Contractor"/>
    <m/>
    <m/>
    <m/>
    <n v="3400038912"/>
    <m/>
    <s v="[{&quot;name&quot;:&quot;1. Technical Proposal for TM Project CEMPAKA_Mohd Nor Izzuan Bin.pptx&quot;,&quot;link&quot;:&quot;https://tm365-my.sharepoint.com/personal/badruznasrin_basri_tm_com_my/_layouts/15/Doc.aspx?sourcedoc=%7B8E77FD57-B55F-4C1D-AF35-4A0098B34B22%7D&amp;file=1.%20Technical%20Proposal%20for%20TM%20Project%20CEMPAKA_Mohd%20Nor%20Izzuan%20Bin.pptx&amp;action=edit&amp;mobileredirect=true&quot;,&quot;id&quot;:&quot;01KO5DXPSX7V3Y4X5VDVGK6NKKACMLGSZC&quot;,&quot;type&quot;:null,&quot;size&quot;:3756256,&quot;referenceId&quot;:&quot;01KO5DXPXUPARRCS6LWRBYBWTUUM5DK5ER&quot;,&quot;driveId&quot;:&quot;b!GENIO6DB3UWzdulNK6evrT-LvdyhA0VIokS4fxAfqZJ9NS0deS_ETJs3VRRJUVZM&quot;,&quot;status&quot;:1,&quot;uploadSessionUrl&quot;:null},{&quot;name&quot;:&quot;boq dnb cempaka_Mohd Nor Izzuan Bin.pdf&quot;,&quot;link&quot;:&quot;https://tm365-my.sharepoint.com/personal/badruznasrin_basri_tm_com_my/Documents/Apps/Microsoft%20Forms/Request%20New%20PR/Question%202/boq%20dnb%20cempaka_Mohd%20Nor%20Izzuan%20Bin.pdf&quot;,&quot;id&quot;:&quot;01KO5DXPVDGIDSQSKIFNHL45HJKJGTTBCL&quot;,&quot;type&quot;:null,&quot;size&quot;:1221133,&quot;referenceId&quot;:&quot;01KO5DXPXUPARRCS6LWRBYBWTUUM5DK5ER&quot;,&quot;driveId&quot;:&quot;b!GENIO6DB3UWzdulNK6evrT-LvdyhA0VIokS4fxAfqZJ9NS0deS_ETJs3VRRJUVZM&quot;,&quot;status&quot;:1,&quot;uploadSessionUrl&quot;:null}]"/>
    <m/>
    <m/>
    <m/>
    <m/>
    <m/>
    <m/>
    <m/>
    <m/>
    <m/>
    <m/>
    <m/>
    <m/>
    <m/>
    <m/>
  </r>
  <r>
    <n v="1799"/>
    <s v="Radeen Harris Bin Mohamad Zakaria"/>
    <s v="11.0 PO Issued"/>
    <m/>
    <m/>
    <s v="4902154957, 4902154983"/>
    <s v="Johor Selatan"/>
    <m/>
    <s v="RER2300171"/>
    <m/>
    <s v="RMSC/230004"/>
    <m/>
    <s v="PAC2312636"/>
    <m/>
    <s v="CNFD-MOT-0013-TP"/>
    <m/>
    <m/>
    <n v="0"/>
    <s v="PO Issued"/>
    <e v="#REF!"/>
    <x v="0"/>
    <s v="CPPM-PR"/>
    <n v="878"/>
    <m/>
    <m/>
    <m/>
    <d v="2023-10-06T00:00:00"/>
    <s v="mohdafiq.azmi@tm.com.my"/>
    <n v="226327"/>
    <n v="199905.64"/>
    <s v="First PO"/>
    <m/>
    <s v="GNT"/>
    <x v="13"/>
    <s v="CWS HDD 6W RELOCATION SELEKOH S, KULAI"/>
    <e v="#N/A"/>
    <e v="#N/A"/>
    <m/>
    <d v="2024-04-30T00:00:00"/>
    <s v="KLI"/>
    <s v="Network Contractor"/>
    <m/>
    <m/>
    <m/>
    <n v="3400038912"/>
    <m/>
    <m/>
    <m/>
    <m/>
    <m/>
    <m/>
    <m/>
    <m/>
    <m/>
    <m/>
    <m/>
    <m/>
    <m/>
    <m/>
    <m/>
    <m/>
  </r>
  <r>
    <n v="1800"/>
    <s v="Mohd Syahmi Bin Chik"/>
    <s v="11.0 PO Issued"/>
    <m/>
    <s v="PO:4902155483"/>
    <m/>
    <s v="Kuala Lumpur"/>
    <m/>
    <s v="NRP2302979"/>
    <m/>
    <s v="TMCA/232037"/>
    <m/>
    <s v="PAC2311765"/>
    <m/>
    <s v="KL-BUM-0420-TP"/>
    <m/>
    <m/>
    <n v="0"/>
    <s v="PO Issued"/>
    <e v="#REF!"/>
    <x v="0"/>
    <s v="CPPM-PR"/>
    <n v="887"/>
    <m/>
    <m/>
    <m/>
    <d v="2023-10-06T00:00:00"/>
    <s v="mohdazril.ibrahim@tm.com.my"/>
    <n v="4623"/>
    <n v="3735"/>
    <s v="First PO"/>
    <m/>
    <s v="TMone"/>
    <x v="1"/>
    <s v="NRP FOC SPUR BAK F29/F30 PROLINTAS EXPRESSWAY - PLAZA TOL ALAM DAMAI SUKE (MLS OVER IPME) SLG 99.5"/>
    <e v="#N/A"/>
    <e v="#N/A"/>
    <m/>
    <d v="2023-10-20T00:00:00"/>
    <s v="BAK"/>
    <s v="Network Contractor"/>
    <m/>
    <m/>
    <m/>
    <n v="3400039145"/>
    <m/>
    <m/>
    <m/>
    <m/>
    <m/>
    <m/>
    <m/>
    <m/>
    <m/>
    <m/>
    <m/>
    <m/>
    <m/>
    <m/>
    <m/>
    <m/>
  </r>
  <r>
    <n v="1801"/>
    <m/>
    <s v="12. Duplicate Request"/>
    <m/>
    <m/>
    <s v="Duplicate Line 1371"/>
    <s v="Sabah"/>
    <m/>
    <s v="H5G2300916"/>
    <m/>
    <s v="TMBA/230856"/>
    <m/>
    <s v="PAC2310896"/>
    <m/>
    <s v="TWU/SKN-EVO-0048-TP"/>
    <m/>
    <m/>
    <n v="0"/>
    <s v="PO Issued"/>
    <e v="#REF!"/>
    <x v="0"/>
    <s v="CPPM-PR"/>
    <n v="888"/>
    <m/>
    <m/>
    <m/>
    <d v="2023-10-06T00:00:00"/>
    <s v="efrahmat@tm.com.my"/>
    <n v="68337"/>
    <n v="53492.54"/>
    <s v="First PO"/>
    <m/>
    <s v="TMG"/>
    <x v="0"/>
    <s v="5G SPUR NYN (12) DNB_HORIZON 5G_DSSDK0684 JLNSEGUNTOR NYN"/>
    <e v="#N/A"/>
    <e v="#N/A"/>
    <m/>
    <d v="2023-10-30T00:00:00"/>
    <s v="NYN"/>
    <s v="Network Contractor"/>
    <m/>
    <m/>
    <m/>
    <n v="3400038554"/>
    <m/>
    <m/>
    <m/>
    <m/>
    <m/>
    <m/>
    <m/>
    <m/>
    <m/>
    <m/>
    <m/>
    <m/>
    <m/>
    <m/>
    <m/>
    <m/>
  </r>
  <r>
    <n v="1802"/>
    <s v="Ts. Khairul Amilin Bin Mohamed Yusof"/>
    <s v="6.2 LOR Approved in Vprime"/>
    <m/>
    <m/>
    <m/>
    <s v="Pulau Pinang"/>
    <m/>
    <s v="GOV2305455"/>
    <m/>
    <s v="TMNA/232744"/>
    <m/>
    <s v="PAC2312462"/>
    <m/>
    <s v="PG-ZTK-0182"/>
    <m/>
    <m/>
    <n v="0"/>
    <s v="LOR Issued"/>
    <e v="#REF!"/>
    <x v="0"/>
    <s v="CPPM-LOR"/>
    <n v="385"/>
    <m/>
    <m/>
    <m/>
    <d v="2023-10-07T00:00:00"/>
    <s v="rafidy.matrobi@tm.com.my"/>
    <m/>
    <m/>
    <m/>
    <m/>
    <s v="TMone"/>
    <x v="4"/>
    <s v="MYGOV*NET_FOC SZ F16/F17 SPUR 12C(4C) NID KASTAM GBA RINCHEM LOGISTICS MALAYSIA SDN BHD"/>
    <e v="#N/A"/>
    <e v="#N/A"/>
    <m/>
    <m/>
    <s v="SZ"/>
    <m/>
    <m/>
    <m/>
    <m/>
    <n v="3400038882"/>
    <s v="RAZTEL SDN. BHD."/>
    <m/>
    <m/>
    <s v="MOHAMAD RAFIDY BIN MAT ROBI"/>
    <s v="Ahmad Haikal Bin Mohamed"/>
    <s v="[{&quot;name&quot;:&quot;TMNA232744 - PELAN_ (2)_Mohamad Rafidy Bin M.pdf&quot;,&quot;link&quot;:&quot;https://tm365-my.sharepoint.com/personal/badruznasrin_basri_tm_com_my/Documents/Apps/Microsoft%20Forms/CPPM%20LOR%20%20Request%20for%20LOR%20for%20existing%20project/Question/TMNA232744%20-%20PELAN_%20(2)_Mohamad%20Rafidy%20Bin%20M.pdf&quot;,&quot;id&quot;:&quot;01KO5DXPRUYJW6XUKQPJFIDYSTZFLRUHMJ&quot;,&quot;type&quot;:null,&quot;size&quot;:662034,&quot;referenceId&quot;:&quot;01KO5DXPWKQISBU2NA6ZBLWOJA7SI6KARL&quot;,&quot;driveId&quot;:&quot;b!GENIO6DB3UWzdulNK6evrT-LvdyhA0VIokS4fxAfqZJ9NS0deS_ETJs3VRRJUVZM&quot;,&quot;status&quot;:1,&quot;uploadSessionUrl&quot;:null}]"/>
    <s v="Got Preference"/>
    <s v="RAZTEL SDN. BHD."/>
    <s v="Team Raztel expert di Node SZ dan berpengalaman di site ini."/>
    <n v="3400038882"/>
    <s v="SPS CORPORATION SDN. BHD."/>
    <n v="3400039035"/>
    <s v="KAZAKON SDN. BHD."/>
    <n v="3400039027"/>
    <m/>
    <m/>
  </r>
  <r>
    <n v="1803"/>
    <s v="Ts. Khairul Amilin Bin Mohamed Yusof"/>
    <s v="6.2 LOR Approved in Vprime"/>
    <m/>
    <s v="Pending TP Acceptance"/>
    <m/>
    <s v="Pulau Pinang"/>
    <m/>
    <s v="GOV2305455"/>
    <m/>
    <s v="TMNA/232744"/>
    <m/>
    <s v="PAC2312462"/>
    <m/>
    <s v="PG-RAZ-0344-TP"/>
    <m/>
    <m/>
    <n v="0"/>
    <s v="LOR Issued"/>
    <e v="#REF!"/>
    <x v="0"/>
    <s v="CPPM-LOR"/>
    <n v="386"/>
    <m/>
    <m/>
    <m/>
    <d v="2023-10-07T00:00:00"/>
    <s v="rafidy.matrobi@tm.com.my"/>
    <m/>
    <m/>
    <m/>
    <m/>
    <s v="TMone"/>
    <x v="4"/>
    <s v="MYGOV*NET_FOC SZ F16/F17 SPUR 12C(4C) NID KASTAM GBA RINCHEM LOGISTICS MALAYSIA SDN BHD"/>
    <e v="#N/A"/>
    <e v="#N/A"/>
    <m/>
    <m/>
    <s v="SZ"/>
    <m/>
    <m/>
    <m/>
    <m/>
    <n v="3400039436"/>
    <s v="ZATIKIMIA SDN. BHD."/>
    <m/>
    <m/>
    <s v="MOHAMAD RAFIDY BIN MAT ROBI"/>
    <s v="Ahmad Haikal Bin Mohamed"/>
    <s v="[{&quot;name&quot;:&quot;Copy of Network Diagram MyGovNet 2.0 - V1.0 (_Mohamad Rafidy Bin M 1.xlsx&quot;,&quot;link&quot;:&quot;https://tm365-my.sharepoint.com/personal/badruznasrin_basri_tm_com_my/_layouts/15/Doc.aspx?sourcedoc=%7B5C0F8BE9-E4BC-41D8-98C5-30EBD3532057%7D&amp;file=Copy%20of%20Network%20Diagram%20MyGovNet%202.0%20-%20V1.0%20(_Mohamad%20Rafidy%20Bin%20M%201.xlsx&amp;action=default&amp;mobileredirect=true&quot;,&quot;id&quot;:&quot;01KO5DXPXJRMHVZPHE3BAZRRJQ5PJVGICX&quot;,&quot;type&quot;:null,&quot;size&quot;:95069,&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NID di penang."/>
    <n v="3400039436"/>
    <s v="KAZAKON SDN. BHD."/>
    <n v="3400039027"/>
    <s v="SPS CORPORATION SDN. BHD."/>
    <n v="3400039035"/>
    <m/>
    <m/>
  </r>
  <r>
    <n v="1804"/>
    <s v="Muhammad Nur Haimi Bin Amdan"/>
    <s v="11.0 PO Issued"/>
    <m/>
    <n v="4902155156"/>
    <n v="4902155156"/>
    <s v="SB"/>
    <s v="AND"/>
    <s v="QUA2300089"/>
    <s v="IN PROGRESS"/>
    <s v="TMCA/232248"/>
    <m/>
    <s v="PAC2312736"/>
    <s v="APPROVED"/>
    <s v="SB-PCO-0513-TP"/>
    <m/>
    <m/>
    <n v="0"/>
    <s v="PO Issued"/>
    <e v="#REF!"/>
    <x v="0"/>
    <s v="CPPM-LOR"/>
    <n v="382"/>
    <m/>
    <m/>
    <m/>
    <d v="2023-10-07T00:00:00"/>
    <s v="azahaari.ansan@tm.com.my"/>
    <m/>
    <m/>
    <m/>
    <m/>
    <s v="ND QUALITY"/>
    <x v="9"/>
    <s v="QUA RELOCATION BN_CO6A DP0072&amp;DP0073 JLN SENTOSA"/>
    <e v="#N/A"/>
    <e v="#N/A"/>
    <m/>
    <m/>
    <s v="BN"/>
    <m/>
    <m/>
    <m/>
    <m/>
    <n v="3400038918"/>
    <s v="1012081 | PCOM TECHNOLOGIES SDN. BHD."/>
    <m/>
    <m/>
    <s v="MOHD AZAHAARI"/>
    <s v="MUHAMMAD NOR ASRI"/>
    <s v="[{&quot;name&quot;:&quot;TIANHG TUMBANG_Mohd Azahaari Bin Ab 1.JPG&quot;,&quot;link&quot;:&quot;https://tm365-my.sharepoint.com/personal/badruznasrin_basri_tm_com_my/Documents/Apps/Microsoft%20Forms/CPPM%20LOR%20%20Request%20for%20LOR%20for%20existing%20project/Question/TIANHG%20TUMBANG_Mohd%20Azahaari%20Bin%20Ab%201.JPG&quot;,&quot;id&quot;:&quot;01KO5DXPWUPIPTDYKXKVCIUV2LMXMG67VF&quot;,&quot;type&quot;:null,&quot;size&quot;:37799,&quot;referenceId&quot;:&quot;01KO5DXPWKQISBU2NA6ZBLWOJA7SI6KARL&quot;,&quot;driveId&quot;:&quot;b!GENIO6DB3UWzdulNK6evrT-LvdyhA0VIokS4fxAfqZJ9NS0deS_ETJs3VRRJUVZM&quot;,&quot;status&quot;:1,&quot;uploadSessionUrl&quot;:null}]"/>
    <s v="Got Preference"/>
    <s v="1012081 | PCOM TECHNOLOGIES SDN. BHD."/>
    <s v="since request by HQ to suggest NEC"/>
    <n v="3400038918"/>
    <s v="1012081 | PCOM TECHNOLOGIES SDN. BHD."/>
    <n v="3400038918"/>
    <s v="1012081 | PCOM TECHNOLOGIES SDN. BHD."/>
    <n v="3400038918"/>
    <m/>
    <m/>
  </r>
  <r>
    <n v="1805"/>
    <s v="Hasrul Nizam Bin Othman"/>
    <s v="7.0 Pending TP Submission"/>
    <d v="2023-10-09T00:00:00"/>
    <s v="Pending TP submission"/>
    <m/>
    <s v="Pahang"/>
    <m/>
    <s v="GOV2305423"/>
    <m/>
    <s v="TMEA/230831"/>
    <m/>
    <s v="PAC2312342"/>
    <m/>
    <s v="PHG-OPT-0285-TP"/>
    <m/>
    <m/>
    <n v="0"/>
    <s v="Pending TP Submission"/>
    <e v="#REF!"/>
    <x v="0"/>
    <s v="CPPM-LOR"/>
    <n v="380"/>
    <m/>
    <m/>
    <m/>
    <d v="2023-10-07T00:00:00"/>
    <s v="m_saufi@tm.com.my"/>
    <m/>
    <m/>
    <m/>
    <m/>
    <s v="TMone"/>
    <x v="4"/>
    <s v="MYGOV*NET-MOH-PEJABAT KESIHATAN DAERAH BERA(SDWAN FTTH)-TC_x000a_"/>
    <e v="#N/A"/>
    <e v="#N/A"/>
    <m/>
    <m/>
    <s v="TC"/>
    <m/>
    <m/>
    <m/>
    <m/>
    <m/>
    <m/>
    <m/>
    <m/>
    <s v="Ahmad Najmi Bin A.Rahman"/>
    <s v="Razali Hanafi Bin Mohamed"/>
    <s v="[{&quot;name&quot;:&quot;KESIHATAN BERA_Mohd Saufi Bin Jusoh.pdf&quot;,&quot;link&quot;:&quot;https://tm365-my.sharepoint.com/personal/badruznasrin_basri_tm_com_my/Documents/Apps/Microsoft%20Forms/CPPM%20LOR%20%20Request%20for%20LOR%20for%20existing%20project/Question/KESIHATAN%20BERA_Mohd%20Saufi%20Bin%20Jusoh.pdf&quot;,&quot;id&quot;:&quot;01KO5DXPTJPIZX6PQYGZC24CTT6ZY56OJ4&quot;,&quot;type&quot;:null,&quot;size&quot;:217606,&quot;referenceId&quot;:&quot;01KO5DXPWKQISBU2NA6ZBLWOJA7SI6KARL&quot;,&quot;driveId&quot;:&quot;b!GENIO6DB3UWzdulNK6evrT-LvdyhA0VIokS4fxAfqZJ9NS0deS_ETJs3VRRJUVZM&quot;,&quot;status&quot;:1,&quot;uploadSessionUrl&quot;:null}]"/>
    <s v="No Preference"/>
    <m/>
    <m/>
    <m/>
    <m/>
    <m/>
    <m/>
    <m/>
    <m/>
    <m/>
  </r>
  <r>
    <n v="1806"/>
    <s v="Ahmad Zaki Bin Harris"/>
    <s v="11.0 PO Issued"/>
    <m/>
    <m/>
    <s v="4902156011"/>
    <s v="Pulau Pinang"/>
    <m/>
    <s v="NRP2303306"/>
    <m/>
    <s v="TMNA/232680"/>
    <m/>
    <s v="PAC2311994"/>
    <m/>
    <s v="PG-SNR-0679-TP"/>
    <m/>
    <m/>
    <n v="0"/>
    <s v="PO Issued"/>
    <e v="#REF!"/>
    <x v="0"/>
    <s v="CPPM-LOR"/>
    <n v="381"/>
    <m/>
    <m/>
    <m/>
    <d v="2023-10-07T00:00:00"/>
    <s v="muhdhafidz.ali@tm.com.my"/>
    <m/>
    <m/>
    <m/>
    <m/>
    <s v="Unifi"/>
    <x v="1"/>
    <s v="NRP FTTH JTG_C888_DP0004 PEJABAT LHDNM PULAU PINANG-LEMBAGA HASIL DALAM NEGERI"/>
    <e v="#N/A"/>
    <e v="#N/A"/>
    <m/>
    <m/>
    <s v="JTG"/>
    <m/>
    <m/>
    <m/>
    <m/>
    <m/>
    <m/>
    <m/>
    <m/>
    <s v="MUHAMMAD HAFIDZ BIN ALI"/>
    <s v="AHMAD FAZLIZAN BIN A. KAHAR"/>
    <s v="[{&quot;name&quot;:&quot;TMNA232680-PLAN_JARAK_Muhammad Hafidz Bin.pdf&quot;,&quot;link&quot;:&quot;https://tm365-my.sharepoint.com/personal/badruznasrin_basri_tm_com_my/Documents/Apps/Microsoft%20Forms/CPPM%20LOR%20%20Request%20for%20LOR%20for%20existing%20project/Question/TMNA232680-PLAN_JARAK_Muhammad%20Hafidz%20Bin.pdf&quot;,&quot;id&quot;:&quot;01KO5DXPROLFDLLUBBY5GKO6PSE4TPODAO&quot;,&quot;type&quot;:null,&quot;size&quot;:812450,&quot;referenceId&quot;:&quot;01KO5DXPWKQISBU2NA6ZBLWOJA7SI6KARL&quot;,&quot;driveId&quot;:&quot;b!GENIO6DB3UWzdulNK6evrT-LvdyhA0VIokS4fxAfqZJ9NS0deS_ETJs3VRRJUVZM&quot;,&quot;status&quot;:1,&quot;uploadSessionUrl&quot;:null}]"/>
    <s v="No Preference"/>
    <m/>
    <m/>
    <m/>
    <m/>
    <m/>
    <m/>
    <m/>
    <m/>
    <m/>
  </r>
  <r>
    <n v="1807"/>
    <s v="Ts. Khairul Amilin Bin Mohamed Yusof"/>
    <s v="6.2 LOR Approved in Vprime"/>
    <m/>
    <s v="Pending TP Acceptance"/>
    <m/>
    <s v="Pulau Pinang"/>
    <m/>
    <s v="GOV2305454"/>
    <m/>
    <s v="TMNA/232724"/>
    <m/>
    <s v="PAC2312331"/>
    <m/>
    <s v="PG-RAZ-0343-TP"/>
    <m/>
    <m/>
    <n v="0"/>
    <s v="LOR Issued"/>
    <e v="#REF!"/>
    <x v="0"/>
    <s v="CPPM-LOR"/>
    <n v="384"/>
    <m/>
    <m/>
    <m/>
    <d v="2023-10-07T00:00:00"/>
    <s v="rafidy.matrobi@tm.com.my"/>
    <m/>
    <m/>
    <m/>
    <m/>
    <s v="TMone"/>
    <x v="4"/>
    <s v="MYGOV*NET_FOC SZ F18/F19 KASTAM GBA LOGIX EXPRESS SDN BHD KAWASAN PERINDUSTRIAN BATU KAWAN"/>
    <e v="#N/A"/>
    <e v="#N/A"/>
    <m/>
    <m/>
    <s v="SZ"/>
    <m/>
    <m/>
    <m/>
    <m/>
    <n v="3400039436"/>
    <s v="ZATIKIMIA SDN. BHD."/>
    <m/>
    <m/>
    <s v="MOHAMAD RAFIDY BIN MAT ROBI"/>
    <s v="Ahmad Haikal Bin Mohamed"/>
    <s v="[{&quot;name&quot;:&quot;Copy of Network Diagram MyGovNet 2.0 - V1.0 (_Mohamad Rafidy Bin M.xlsx&quot;,&quot;link&quot;:&quot;https://tm365-my.sharepoint.com/personal/badruznasrin_basri_tm_com_my/_layouts/15/Doc.aspx?sourcedoc=%7B7B149AD6-8A95-4D99-A773-F5F22FB80D88%7D&amp;file=Copy%20of%20Network%20Diagram%20MyGovNet%202.0%20-%20V1.0%20(_Mohamad%20Rafidy%20Bin%20M.xlsx&amp;action=default&amp;mobileredirect=true&quot;,&quot;id&quot;:&quot;01KO5DXPWWTIKHXFMKTFG2O47V6IX3QDMI&quot;,&quot;type&quot;:null,&quot;size&quot;:95056,&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NID di penang."/>
    <n v="3400039436"/>
    <s v="KAZAKON SDN. BHD."/>
    <n v="3400039027"/>
    <s v="SPS CORPORATION SDN. BHD."/>
    <n v="3400039035"/>
    <m/>
    <m/>
  </r>
  <r>
    <n v="1808"/>
    <s v="Ts. Khairul Amilin Bin Mohamed Yusof"/>
    <s v="6.2 LOR Approved in Vprime"/>
    <m/>
    <m/>
    <m/>
    <s v="Pulau Pinang"/>
    <m/>
    <s v="GOV2305454"/>
    <m/>
    <s v="TMNA/232724"/>
    <m/>
    <s v="PAC2312331"/>
    <m/>
    <s v="PG-ZTK-0183"/>
    <m/>
    <m/>
    <n v="0"/>
    <s v="LOR Issued"/>
    <e v="#REF!"/>
    <x v="0"/>
    <s v="CPPM-LOR"/>
    <n v="383"/>
    <m/>
    <m/>
    <m/>
    <d v="2023-10-07T00:00:00"/>
    <s v="rafidy.matrobi@tm.com.my"/>
    <m/>
    <m/>
    <m/>
    <m/>
    <s v="TMone"/>
    <x v="4"/>
    <s v="MYGOV*NET_FOC SZ F18/F19 KASTAM GBA LOGIX EXPRESS SDN BHD KAWASAN PERINDUSTRIAN BATU KAWAN"/>
    <e v="#N/A"/>
    <e v="#N/A"/>
    <m/>
    <m/>
    <s v="SZ"/>
    <m/>
    <m/>
    <m/>
    <m/>
    <n v="3400038882"/>
    <s v="RAZTEL SDN. BHD."/>
    <m/>
    <m/>
    <s v="MOHAMAD RAFIDY BIN MAT ROBI"/>
    <s v="Ahmad Haikal Bin Mohamed"/>
    <s v="[{&quot;name&quot;:&quot;TMNA232724_compressed_Mohamad Rafidy Bin M.pdf&quot;,&quot;link&quot;:&quot;https://tm365-my.sharepoint.com/personal/badruznasrin_basri_tm_com_my/Documents/Apps/Microsoft%20Forms/CPPM%20LOR%20%20Request%20for%20LOR%20for%20existing%20project/Question/TMNA232724_compressed_Mohamad%20Rafidy%20Bin%20M.pdf&quot;,&quot;id&quot;:&quot;01KO5DXPQ3SPGDW4UICVHJ262BNE7ALGSV&quot;,&quot;type&quot;:null,&quot;size&quot;:1250182,&quot;referenceId&quot;:&quot;01KO5DXPWKQISBU2NA6ZBLWOJA7SI6KARL&quot;,&quot;driveId&quot;:&quot;b!GENIO6DB3UWzdulNK6evrT-LvdyhA0VIokS4fxAfqZJ9NS0deS_ETJs3VRRJUVZM&quot;,&quot;status&quot;:1,&quot;uploadSessionUrl&quot;:null}]"/>
    <s v="Got Preference"/>
    <s v="RAZTEL SDN. BHD."/>
    <s v="Team expert di Node SZ dan berpengalaman di site ini."/>
    <n v="3400038882"/>
    <s v="SPS CORPORATION SDN. BHD."/>
    <n v="3400039035"/>
    <s v="KAZAKON SDN. BHD."/>
    <n v="3400039027"/>
    <m/>
    <m/>
  </r>
  <r>
    <n v="1809"/>
    <s v="Muhammad Nur Haimi Bin Amdan"/>
    <s v="12. Duplicate Request"/>
    <m/>
    <s v="Contract Ceiling to change NEC"/>
    <m/>
    <s v="SB"/>
    <s v="AND"/>
    <s v="QUA2300089"/>
    <s v="IN PROGRESS"/>
    <s v="TMCA/232248"/>
    <m/>
    <s v="PAC2312736"/>
    <s v="APPROVED"/>
    <m/>
    <m/>
    <m/>
    <n v="0"/>
    <s v="PO Issued"/>
    <e v="#REF!"/>
    <x v="0"/>
    <s v="CPPM-LOR"/>
    <n v="379"/>
    <m/>
    <m/>
    <m/>
    <d v="2023-10-07T00:00:00"/>
    <s v="azahaari.ansan@tm.com.my"/>
    <m/>
    <m/>
    <m/>
    <m/>
    <s v="ND QUALITY"/>
    <x v="22"/>
    <s v="QUA RELOCATION BN_CO6A DP0072&amp;DP0073 JLN SENTOSA_x0009_"/>
    <e v="#N/A"/>
    <e v="#N/A"/>
    <m/>
    <m/>
    <s v="BN"/>
    <m/>
    <m/>
    <m/>
    <m/>
    <n v="3400038910"/>
    <s v="1001087 | MK NETWORKS GROUP SDN. BHD."/>
    <m/>
    <m/>
    <s v="MOHD AZAHAARI"/>
    <s v="MUHAMAD NOR ASRI"/>
    <s v="[{&quot;name&quot;:&quot;TIANHG TUMBANG_Mohd Azahaari Bin Ab.JPG&quot;,&quot;link&quot;:&quot;https://tm365-my.sharepoint.com/personal/badruznasrin_basri_tm_com_my/Documents/Apps/Microsoft%20Forms/CPPM%20LOR%20%20Request%20for%20LOR%20for%20existing%20project/Question/TIANHG%20TUMBANG_Mohd%20Azahaari%20Bin%20Ab.JPG&quot;,&quot;id&quot;:&quot;01KO5DXPRNSEZRNQVEEVBYEXUMX7DU7DGY&quot;,&quot;type&quot;:null,&quot;size&quot;:37799,&quot;referenceId&quot;:&quot;01KO5DXPWKQISBU2NA6ZBLWOJA7SI6KARL&quot;,&quot;driveId&quot;:&quot;b!GENIO6DB3UWzdulNK6evrT-LvdyhA0VIokS4fxAfqZJ9NS0deS_ETJs3VRRJUVZM&quot;,&quot;status&quot;:1,&quot;uploadSessionUrl&quot;:null}]"/>
    <s v="Got Preference"/>
    <s v="1001087 | MK NETWORKS GROUP SDN. BHD."/>
    <s v="1001087 | MK NETWORKS GROUP SDN. BHD."/>
    <n v="3400038910"/>
    <s v="1001087 | MK NETWORKS GROUP SDN. BHD."/>
    <n v="3400038910"/>
    <s v="1001087 | MK NETWORKS GROUP SDN. BHD."/>
    <n v="3400038910"/>
    <m/>
    <m/>
  </r>
  <r>
    <n v="1810"/>
    <m/>
    <s v="6.2 LOR Approved in Vprime"/>
    <m/>
    <m/>
    <m/>
    <s v="PJ"/>
    <m/>
    <s v="NRP2303146"/>
    <m/>
    <s v="TMCA/231999"/>
    <m/>
    <s v="PAC2311688"/>
    <m/>
    <s v="PJ-BNT-0031-TP"/>
    <m/>
    <m/>
    <n v="0"/>
    <s v="LOR Issued"/>
    <e v="#REF!"/>
    <x v="0"/>
    <s v="CPPM-PR"/>
    <n v="889"/>
    <m/>
    <m/>
    <m/>
    <d v="2023-10-07T00:00:00"/>
    <s v="faiez.matjusoh@tm.com.my"/>
    <n v="5728"/>
    <n v="4086.8"/>
    <s v="Additional PO (SI/VO)"/>
    <s v="VO+ telah didelete oleh CPPM sebab pertukaran dari U/G kepada I/B"/>
    <s v="TMG"/>
    <x v="1"/>
    <s v="NRP FOC SPUR BKO_F10/F11 MR DIY LOT 1851B JLN KPB 6"/>
    <e v="#N/A"/>
    <e v="#N/A"/>
    <m/>
    <d v="2023-10-30T00:00:00"/>
    <s v="BKO"/>
    <s v="Network Contractor"/>
    <m/>
    <m/>
    <m/>
    <n v="3400039211"/>
    <m/>
    <s v="[{&quot;name&quot;:&quot;BOQ VO PJ-BNT-0031-TP(VO+)_Mohd Faiez Mat Jusoh.pdf&quot;,&quot;link&quot;:&quot;https://tm365-my.sharepoint.com/personal/badruznasrin_basri_tm_com_my/Documents/Apps/Microsoft%20Forms/Request%20New%20PR/Question%202/BOQ%20VO%20PJ-BNT-0031-TP(VO+)_Mohd%20Faiez%20Mat%20Jusoh.pdf&quot;,&quot;id&quot;:&quot;01KO5DXPUKYI47JK3QQ5DYZXZKNOHMFFKV&quot;,&quot;type&quot;:null,&quot;size&quot;:374201,&quot;referenceId&quot;:&quot;01KO5DXPXUPARRCS6LWRBYBWTUUM5DK5ER&quot;,&quot;driveId&quot;:&quot;b!GENIO6DB3UWzdulNK6evrT-LvdyhA0VIokS4fxAfqZJ9NS0deS_ETJs3VRRJUVZM&quot;,&quot;status&quot;:1,&quot;uploadSessionUrl&quot;:null}]"/>
    <m/>
    <m/>
    <m/>
    <m/>
    <m/>
    <m/>
    <m/>
    <m/>
    <m/>
    <m/>
    <m/>
    <m/>
    <m/>
    <m/>
  </r>
  <r>
    <n v="1811"/>
    <s v="Yuhaniz Binti Baidzawi"/>
    <s v="11.0 PO Issued"/>
    <d v="2023-10-07T00:00:00"/>
    <m/>
    <s v="4902155086"/>
    <s v="Perak "/>
    <m/>
    <s v="VCT2200068"/>
    <m/>
    <s v="TMNA/221539"/>
    <m/>
    <s v="PAC2222618"/>
    <m/>
    <s v="PRK-SHM-0060-TP"/>
    <m/>
    <m/>
    <n v="0"/>
    <s v="PO Issued"/>
    <e v="#REF!"/>
    <x v="0"/>
    <s v="CPPM-PR"/>
    <n v="890"/>
    <m/>
    <m/>
    <m/>
    <d v="2023-10-07T00:00:00"/>
    <s v="khairuliman.jamaludin@tm.com.my"/>
    <n v="133048"/>
    <n v="49045"/>
    <s v="First PO"/>
    <m/>
    <s v="TMone"/>
    <x v="23"/>
    <s v="VC TELECOMS FOC BOU_F05 SPUR (12C) NID ABA0122 SK SERI BESOUT 5"/>
    <e v="#N/A"/>
    <e v="#N/A"/>
    <m/>
    <d v="2023-10-31T00:00:00"/>
    <s v="BOU"/>
    <s v="Network Contractor"/>
    <m/>
    <m/>
    <m/>
    <n v="3400038793"/>
    <m/>
    <m/>
    <m/>
    <m/>
    <m/>
    <m/>
    <m/>
    <m/>
    <m/>
    <m/>
    <m/>
    <m/>
    <m/>
    <m/>
    <m/>
    <m/>
  </r>
  <r>
    <n v="1812"/>
    <s v="Mohd Shahfre Bin Sa'afie"/>
    <s v="12. Duplicate Request"/>
    <m/>
    <n v="4902155156"/>
    <n v="4902155156"/>
    <s v="SB"/>
    <s v="AND"/>
    <s v="QUA2300089"/>
    <s v="IN PROGRESS"/>
    <s v="TMCA/232248"/>
    <m/>
    <s v="PAC2312736"/>
    <s v="APPROVED"/>
    <s v=" SB-PCO-0513-TP"/>
    <m/>
    <m/>
    <n v="0"/>
    <s v="PO Issued"/>
    <e v="#REF!"/>
    <x v="0"/>
    <s v="CPPM-PR"/>
    <n v="891"/>
    <m/>
    <m/>
    <m/>
    <d v="2023-10-07T00:00:00"/>
    <s v="azahaari.ansan@tm.com.my"/>
    <n v="25000"/>
    <n v="13500"/>
    <s v="First PO"/>
    <m/>
    <s v="ND QUALITY"/>
    <x v="9"/>
    <s v="QUA RELOCATION BN_CO6A DP0072&amp;DP0073 JLN SENTOSA"/>
    <e v="#N/A"/>
    <e v="#N/A"/>
    <m/>
    <d v="2023-10-29T00:00:00"/>
    <s v="BN"/>
    <s v="Network Contractor"/>
    <m/>
    <m/>
    <m/>
    <n v="3400038918"/>
    <m/>
    <m/>
    <m/>
    <m/>
    <m/>
    <m/>
    <m/>
    <m/>
    <m/>
    <m/>
    <m/>
    <m/>
    <m/>
    <m/>
    <m/>
    <m/>
  </r>
  <r>
    <n v="1813"/>
    <s v="Ts. Khairul Amilin Bin Mohamed Yusof"/>
    <s v="6.2 LOR Approved in Vprime"/>
    <m/>
    <m/>
    <m/>
    <s v="Pulau Pinang"/>
    <m/>
    <s v="NRP2303234"/>
    <m/>
    <s v="TMNA/232660"/>
    <m/>
    <s v="PAC2311914"/>
    <m/>
    <s v="PG-ZTK-0179"/>
    <m/>
    <m/>
    <n v="0"/>
    <s v="LOR Issued"/>
    <e v="#REF!"/>
    <x v="0"/>
    <s v="CPPM-PR"/>
    <n v="892"/>
    <m/>
    <m/>
    <m/>
    <d v="2023-10-07T00:00:00"/>
    <s v="rafidy.matrobi@tm.com.my"/>
    <n v="18852"/>
    <n v="560"/>
    <s v="First PO"/>
    <m/>
    <s v="TMG"/>
    <x v="1"/>
    <s v="NRP_FOC SJA F55/F56 SPUR 12C NID BT SYSTEM (M) SDN BHD (GRUNDFOS PENANG)"/>
    <e v="#N/A"/>
    <e v="#N/A"/>
    <m/>
    <d v="2023-10-31T00:00:00"/>
    <s v="SJA"/>
    <s v="Network Contractor"/>
    <m/>
    <m/>
    <m/>
    <n v="3400039436"/>
    <m/>
    <m/>
    <m/>
    <m/>
    <m/>
    <m/>
    <m/>
    <m/>
    <m/>
    <m/>
    <m/>
    <m/>
    <m/>
    <m/>
    <m/>
    <m/>
  </r>
  <r>
    <n v="1814"/>
    <s v="Hazrin Bin Mohammad"/>
    <s v="6.1 LOR Requested in Vprime"/>
    <m/>
    <m/>
    <m/>
    <s v="Kedah/Perlis "/>
    <m/>
    <s v="RER2300096"/>
    <m/>
    <s v="RMNA/230013"/>
    <m/>
    <s v="PAC2312409"/>
    <m/>
    <s v="KD/PL-EMP-0094-TP"/>
    <m/>
    <m/>
    <n v="0"/>
    <s v="Pending Approval"/>
    <e v="#REF!"/>
    <x v="0"/>
    <s v="CPPM-LOR"/>
    <n v="387"/>
    <m/>
    <m/>
    <m/>
    <d v="2023-10-07T00:00:00"/>
    <s v="iqbal.nizam@tm.com.my"/>
    <n v="6759"/>
    <m/>
    <m/>
    <m/>
    <s v="Internal GNT"/>
    <x v="12"/>
    <s v="RMK12 REROUTING JKR FOC PX C012-FD2, PX C036-FD1 SPG 3 NAGA LILIT"/>
    <e v="#N/A"/>
    <e v="#N/A"/>
    <m/>
    <m/>
    <s v="PX"/>
    <m/>
    <m/>
    <m/>
    <m/>
    <n v="3400038544"/>
    <s v="EMPIRE PROSPECT SDN. BHD."/>
    <m/>
    <m/>
    <s v="MUHAMMAD IQBAL BIN MOHD NIZAM"/>
    <s v="MUHAMAD SYAFIQ BIN MOHAMAD MISRI"/>
    <s v="[{&quot;name&quot;:&quot;PLAN CUTOVER_Muhammad Iqbal Bin M.xlsx&quot;,&quot;link&quot;:&quot;https://tm365-my.sharepoint.com/personal/badruznasrin_basri_tm_com_my/_layouts/15/Doc.aspx?sourcedoc=%7B5A5CF4A0-2C47-4EF8-92FA-30DC558F4D46%7D&amp;file=PLAN%20CUTOVER_Muhammad%20Iqbal%20Bin%20M.xlsx&amp;action=default&amp;mobileredirect=true&quot;,&quot;id&quot;:&quot;01KO5DXPVA6ROFURZM7BHJF6RQ3RKY6TKG&quot;,&quot;type&quot;:null,&quot;size&quot;:24500,&quot;referenceId&quot;:&quot;01KO5DXPWKQISBU2NA6ZBLWOJA7SI6KARL&quot;,&quot;driveId&quot;:&quot;b!GENIO6DB3UWzdulNK6evrT-LvdyhA0VIokS4fxAfqZJ9NS0deS_ETJs3VRRJUVZM&quot;,&quot;status&quot;:1,&quot;uploadSessionUrl&quot;:null}]"/>
    <s v="Got Preference"/>
    <s v="EMPIRE PROSPECT SDN. BHD."/>
    <s v="SAME CONTRACTOR WITH CTRF PROJECT (CWS) ON THE SAME SITE."/>
    <n v="3400038544"/>
    <s v="KAE EMPIRE (M) SDN. BHD."/>
    <n v="3400038600"/>
    <s v="NNM TECHNOLOGY SDN BHD"/>
    <n v="3400041545"/>
    <m/>
    <m/>
  </r>
  <r>
    <n v="1815"/>
    <m/>
    <s v="6.0 LOR in progress"/>
    <m/>
    <m/>
    <m/>
    <s v="Kelantan"/>
    <m/>
    <s v="H5G2300562"/>
    <m/>
    <s v="TMEA/236065"/>
    <m/>
    <s v="PAC2308939"/>
    <m/>
    <m/>
    <m/>
    <m/>
    <n v="0"/>
    <s v="LOR in progress"/>
    <e v="#REF!"/>
    <x v="0"/>
    <s v="CPPM-LOR"/>
    <n v="388"/>
    <m/>
    <m/>
    <m/>
    <d v="2023-10-08T00:00:00"/>
    <s v="marzukie.mohamad@tm.com.my"/>
    <m/>
    <m/>
    <m/>
    <m/>
    <s v="TMG"/>
    <x v="0"/>
    <s v="H5G PP FOC SPUR 24C DDPSP0345 KG ALOR PASIR PASIR PUTEH"/>
    <e v="#N/A"/>
    <e v="#N/A"/>
    <m/>
    <m/>
    <s v="PP"/>
    <m/>
    <m/>
    <m/>
    <m/>
    <m/>
    <m/>
    <m/>
    <m/>
    <s v="Marzukie bin Mohamad"/>
    <s v="Mohd Firdaus Che Mat"/>
    <s v="[{&quot;name&quot;:&quot;TMEA236065 SLD_Marzukie Bin Mohamad.pdf&quot;,&quot;link&quot;:&quot;https://tm365-my.sharepoint.com/personal/badruznasrin_basri_tm_com_my/Documents/Apps/Microsoft%20Forms/CPPM%20LOR%20%20Request%20for%20LOR%20for%20existing%20project/Question/TMEA236065%20SLD_Marzukie%20Bin%20Mohamad.pdf&quot;,&quot;id&quot;:&quot;01KO5DXPUSAR7N7JIGINH2TNWVOWE5TXOT&quot;,&quot;type&quot;:null,&quot;size&quot;:427810,&quot;referenceId&quot;:&quot;01KO5DXPWKQISBU2NA6ZBLWOJA7SI6KARL&quot;,&quot;driveId&quot;:&quot;b!GENIO6DB3UWzdulNK6evrT-LvdyhA0VIokS4fxAfqZJ9NS0deS_ETJs3VRRJUVZM&quot;,&quot;status&quot;:1,&quot;uploadSessionUrl&quot;:null}]"/>
    <s v="No Preference"/>
    <m/>
    <m/>
    <m/>
    <m/>
    <m/>
    <m/>
    <m/>
    <m/>
    <m/>
  </r>
  <r>
    <n v="1816"/>
    <s v="Hazrin Bin Mohammad"/>
    <s v="6.1 LOR Requested in Vprime"/>
    <m/>
    <m/>
    <m/>
    <s v="Kedah/Perlis "/>
    <m/>
    <s v="H5G2301415"/>
    <m/>
    <s v="TMNA/230680"/>
    <m/>
    <s v="PAC2312552"/>
    <m/>
    <s v="KD/PL-LIT-0180-TP"/>
    <m/>
    <m/>
    <n v="0"/>
    <s v="Pending Approval"/>
    <e v="#REF!"/>
    <x v="0"/>
    <s v="CPPM-LOR"/>
    <n v="389"/>
    <m/>
    <m/>
    <m/>
    <d v="2023-10-08T00:00:00"/>
    <s v="kanuar.nor@tm.com.my"/>
    <n v="71474"/>
    <m/>
    <m/>
    <m/>
    <s v="TMG"/>
    <x v="0"/>
    <s v="H5G_FOC BL F12_F21 CSR DKBLN0021_PULAIKEDAH"/>
    <e v="#N/A"/>
    <e v="#N/A"/>
    <m/>
    <m/>
    <s v="BL"/>
    <m/>
    <m/>
    <m/>
    <m/>
    <n v="3400038960"/>
    <s v="LITE KABEL SDN BHD"/>
    <m/>
    <m/>
    <s v="Khairul Anuar Bin Mohd Nor"/>
    <s v="Mohd Fairuz Bin Ismail"/>
    <s v="[{&quot;name&quot;:&quot;Plan TMNA230680 DKBLN0021_PULAIKEDAH_Khairul Anuar Bin Mo.docx&quot;,&quot;link&quot;:&quot;https://tm365-my.sharepoint.com/personal/badruznasrin_basri_tm_com_my/_layouts/15/Doc.aspx?sourcedoc=%7B772ED1BD-3F8E-4AF2-81CC-3C5E1B27C029%7D&amp;file=Plan%20TMNA230680%20DKBLN0021_PULAIKEDAH_Khairul%20Anuar%20Bin%20Mo.docx&amp;action=default&amp;mobileredirect=true&quot;,&quot;id&quot;:&quot;01KO5DXPV52EXHPDR76JFIDTB4LYNSPQBJ&quot;,&quot;type&quot;:null,&quot;size&quot;:2091033,&quot;referenceId&quot;:&quot;01KO5DXPWKQISBU2NA6ZBLWOJA7SI6KARL&quot;,&quot;driveId&quot;:&quot;b!GENIO6DB3UWzdulNK6evrT-LvdyhA0VIokS4fxAfqZJ9NS0deS_ETJs3VRRJUVZM&quot;,&quot;status&quot;:1,&quot;uploadSessionUrl&quot;:null}]"/>
    <s v="Got Preference"/>
    <s v="LITE KABEL SDN BHD"/>
    <s v="Team available and knowledgeable at this area"/>
    <n v="3400038960"/>
    <s v="JATICOB ENGINEERING SDN BHD"/>
    <n v="3400038656"/>
    <s v="PEARL NETWORK HOLDINGS SDN BHD"/>
    <n v="3400039143"/>
    <m/>
    <m/>
  </r>
  <r>
    <n v="1817"/>
    <m/>
    <s v="6.2 LOR Approved in Vprime"/>
    <m/>
    <m/>
    <m/>
    <s v="Sarawak"/>
    <m/>
    <s v="H5G2205112"/>
    <m/>
    <s v="TMWA/220712"/>
    <m/>
    <s v="PAC2220680"/>
    <m/>
    <s v="KG/SB-MED-0080-TP_x0009_"/>
    <m/>
    <m/>
    <n v="0"/>
    <s v="LOR Issued"/>
    <e v="#REF!"/>
    <x v="0"/>
    <s v="CPPM-PR"/>
    <n v="893"/>
    <m/>
    <m/>
    <m/>
    <d v="2023-10-08T00:00:00"/>
    <s v="alixgeoffrey@tm.com.my"/>
    <n v="2818"/>
    <n v="27000"/>
    <s v="Additional PO (SI/VO)"/>
    <s v="need to rise up mainhole for push core"/>
    <s v="TMG"/>
    <x v="0"/>
    <s v="5G DNB DQKCH0448 1 IUC/CSR &amp; SPUR KG_F37/F38 FOR LORONG 15, SONG KHENG HAI HAWKER"/>
    <e v="#N/A"/>
    <e v="#N/A"/>
    <m/>
    <d v="2023-10-18T00:00:00"/>
    <s v="KG"/>
    <s v="Network Contractor"/>
    <m/>
    <m/>
    <m/>
    <n v="3400038720"/>
    <m/>
    <s v="[{&quot;name&quot;:&quot;TRIAL BOq SONG KHENG HAI_Alixgeoffrey Anak On.pdf&quot;,&quot;link&quot;:&quot;https://tm365-my.sharepoint.com/personal/badruznasrin_basri_tm_com_my/Documents/Apps/Microsoft%20Forms/Request%20New%20PR/Question%202/TRIAL%20BOq%20SONG%20KHENG%20HAI_Alixgeoffrey%20Anak%20On.pdf&quot;,&quot;id&quot;:&quot;01KO5DXPQXAQLJTNDUMBEKGLKSEEUYASYR&quot;,&quot;type&quot;:null,&quot;size&quot;:693030,&quot;referenceId&quot;:&quot;01KO5DXPXUPARRCS6LWRBYBWTUUM5DK5ER&quot;,&quot;driveId&quot;:&quot;b!GENIO6DB3UWzdulNK6evrT-LvdyhA0VIokS4fxAfqZJ9NS0deS_ETJs3VRRJUVZM&quot;,&quot;status&quot;:1,&quot;uploadSessionUrl&quot;:null},{&quot;name&quot;:&quot;TP SONG KHENG HAI_Alixgeoffrey Anak On.pdf&quot;,&quot;link&quot;:&quot;https://tm365-my.sharepoint.com/personal/badruznasrin_basri_tm_com_my/Documents/Apps/Microsoft%20Forms/Request%20New%20PR/Question%202/TP%20SONG%20KHENG%20HAI_Alixgeoffrey%20Anak%20On.pdf&quot;,&quot;id&quot;:&quot;01KO5DXPXHVGHIJW2OANDYQEQQIVVO2T3I&quot;,&quot;type&quot;:null,&quot;size&quot;:1259554,&quot;referenceId&quot;:&quot;01KO5DXPXUPARRCS6LWRBYBWTUUM5DK5ER&quot;,&quot;driveId&quot;:&quot;b!GENIO6DB3UWzdulNK6evrT-LvdyhA0VIokS4fxAfqZJ9NS0deS_ETJs3VRRJUVZM&quot;,&quot;status&quot;:1,&quot;uploadSessionUrl&quot;:null},{&quot;name&quot;:&quot;COSTING SONG KHENG HAI_Alixgeoffrey Anak On.pdf&quot;,&quot;link&quot;:&quot;https://tm365-my.sharepoint.com/personal/badruznasrin_basri_tm_com_my/Documents/Apps/Microsoft%20Forms/Request%20New%20PR/Question%202/COSTING%20SONG%20KHENG%20HAI_Alixgeoffrey%20Anak%20On.pdf&quot;,&quot;id&quot;:&quot;01KO5DXPXFJIFR46BBS5G3VUG5646K3UUM&quot;,&quot;type&quot;:null,&quot;size&quot;:479859,&quot;referenceId&quot;:&quot;01KO5DXPXUPARRCS6LWRBYBWTUUM5DK5ER&quot;,&quot;driveId&quot;:&quot;b!GENIO6DB3UWzdulNK6evrT-LvdyhA0VIokS4fxAfqZJ9NS0deS_ETJs3VRRJUVZM&quot;,&quot;status&quot;:1,&quot;uploadSessionUrl&quot;:null}]"/>
    <m/>
    <m/>
    <m/>
    <m/>
    <m/>
    <m/>
    <m/>
    <m/>
    <m/>
    <m/>
    <m/>
    <m/>
    <m/>
    <m/>
  </r>
  <r>
    <n v="1818"/>
    <s v="Muhamad Zaini Bin Mahamad Sarip"/>
    <s v="10.0 Sent to CPA for PR Creation"/>
    <d v="2023-10-11T00:00:00"/>
    <m/>
    <m/>
    <s v="Kelantan"/>
    <m/>
    <s v="SRR2104820"/>
    <m/>
    <s v="SMEA/226619"/>
    <m/>
    <s v="PAC2212246"/>
    <m/>
    <s v="KEL-DNA-0018-TP"/>
    <m/>
    <m/>
    <n v="0"/>
    <s v="PR Creation"/>
    <e v="#REF!"/>
    <x v="0"/>
    <s v="CPPM-PR"/>
    <n v="894"/>
    <m/>
    <m/>
    <m/>
    <d v="2023-10-08T00:00:00"/>
    <s v="mysudinla@tm.com.my"/>
    <n v="3001"/>
    <n v="1168.74"/>
    <s v="Additional PO (SI/VO)"/>
    <s v="kos upah pengambilan tiang 7.6m sebanyak 12 btg drp ML store ke project site dan kos upah tanam tiang 9M sebanyak 2 batang"/>
    <s v="Unifi"/>
    <x v="5"/>
    <s v="SRR FTTH ADD BGK_C001 BATU 9 AREA SHELL BATANG MERBAU"/>
    <e v="#N/A"/>
    <e v="#N/A"/>
    <m/>
    <d v="2023-12-31T00:00:00"/>
    <s v="BGK"/>
    <s v="Network Contractor"/>
    <m/>
    <m/>
    <m/>
    <n v="3400039660"/>
    <m/>
    <s v="[{&quot;name&quot;:&quot;SMEA226619 Site Instructions (SI)_Kamarudin Bin Md Gha.pdf&quot;,&quot;link&quot;:&quot;https://tm365-my.sharepoint.com/personal/badruznasrin_basri_tm_com_my/Documents/Apps/Microsoft%20Forms/Request%20New%20PR/Question%202/SMEA226619%20Site%20Instructions%20(SI)_Kamarudin%20Bin%20Md%20Gha.pdf&quot;,&quot;id&quot;:&quot;01KO5DXPQDB52WCELKAZCJW5YO6DT5NTK2&quot;,&quot;type&quot;:null,&quot;size&quot;:335391,&quot;referenceId&quot;:&quot;01KO5DXPXUPARRCS6LWRBYBWTUUM5DK5ER&quot;,&quot;driveId&quot;:&quot;b!GENIO6DB3UWzdulNK6evrT-LvdyhA0VIokS4fxAfqZJ9NS0deS_ETJs3VRRJUVZM&quot;,&quot;status&quot;:1,&quot;uploadSessionUrl&quot;:null}]"/>
    <m/>
    <m/>
    <m/>
    <m/>
    <m/>
    <m/>
    <m/>
    <m/>
    <m/>
    <m/>
    <m/>
    <m/>
    <m/>
    <m/>
  </r>
  <r>
    <n v="1819"/>
    <s v="Mahmud Bin Zakaria"/>
    <s v="6.1 LOR Requested in Vprime"/>
    <m/>
    <m/>
    <m/>
    <s v="Johor Utara"/>
    <m/>
    <s v="H5G2204522"/>
    <m/>
    <s v="TMSA/224304"/>
    <m/>
    <s v=" PAC2300030"/>
    <m/>
    <s v="JU-KZK-0687-TP"/>
    <m/>
    <m/>
    <n v="0"/>
    <s v="Pending Approval"/>
    <e v="#REF!"/>
    <x v="0"/>
    <s v="CPPM-LOR"/>
    <n v="390"/>
    <m/>
    <m/>
    <m/>
    <d v="2023-10-08T00:00:00"/>
    <s v="mdshahrulnizam@tm.com.my"/>
    <m/>
    <m/>
    <m/>
    <m/>
    <s v="TMG"/>
    <x v="0"/>
    <s v="Intertie FOC TMnode BP"/>
    <e v="#N/A"/>
    <e v="#N/A"/>
    <m/>
    <m/>
    <s v="BP"/>
    <m/>
    <m/>
    <m/>
    <m/>
    <n v="3400039025"/>
    <s v="KAZAKON SDN BHD"/>
    <m/>
    <m/>
    <s v="MOHD.SHAHRULNIZAM BIN NOORDIN"/>
    <s v="Ahmad Johari Bin Nordin"/>
    <s v="[{&quot;name&quot;:&quot;SLD_Mohd Shahrulnizam Bi.pdf&quot;,&quot;link&quot;:&quot;https://tm365-my.sharepoint.com/personal/badruznasrin_basri_tm_com_my/Documents/Apps/Microsoft%20Forms/CPPM%20LOR%20%20Request%20for%20LOR%20for%20existing%20project/Question/SLD_Mohd%20Shahrulnizam%20Bi.pdf&quot;,&quot;id&quot;:&quot;01KO5DXPW2KRFQDQRYFZDJ5RUDE4EJM2Q6&quot;,&quot;type&quot;:null,&quot;size&quot;:33504,&quot;referenceId&quot;:&quot;01KO5DXPWKQISBU2NA6ZBLWOJA7SI6KARL&quot;,&quot;driveId&quot;:&quot;b!GENIO6DB3UWzdulNK6evrT-LvdyhA0VIokS4fxAfqZJ9NS0deS_ETJs3VRRJUVZM&quot;,&quot;status&quot;:1,&quot;uploadSessionUrl&quot;:null}]"/>
    <s v="Got Preference"/>
    <s v="KAZAKON SDN BHD"/>
    <s v="Cekap "/>
    <n v="3400039025"/>
    <s v="KAZAKON SDN BHD"/>
    <n v="3400039025"/>
    <s v="KAZAKON SDN BHD"/>
    <n v="3400039025"/>
    <m/>
    <m/>
  </r>
  <r>
    <n v="1820"/>
    <s v="Mahmud Bin Zakaria"/>
    <s v="6.1 LOR Requested in Vprime"/>
    <m/>
    <m/>
    <m/>
    <s v="Johor Utara"/>
    <m/>
    <s v="H5G2301013"/>
    <m/>
    <s v="TMSA/233227"/>
    <m/>
    <s v="PAC2312044"/>
    <m/>
    <s v="JU-KZK-0688-TP"/>
    <m/>
    <m/>
    <n v="0"/>
    <s v="Pending Approval"/>
    <e v="#REF!"/>
    <x v="0"/>
    <s v="CPPM-LOR"/>
    <n v="391"/>
    <m/>
    <m/>
    <m/>
    <d v="2023-10-08T00:00:00"/>
    <s v="mdshahrulnizam@tm.com.my"/>
    <m/>
    <m/>
    <m/>
    <m/>
    <s v="TMG"/>
    <x v="0"/>
    <s v="Intertie FOC TMnode KU "/>
    <e v="#N/A"/>
    <e v="#N/A"/>
    <m/>
    <m/>
    <s v="KU"/>
    <m/>
    <m/>
    <m/>
    <m/>
    <n v="3400039025"/>
    <s v="KAZAKON SDN BHD"/>
    <m/>
    <m/>
    <s v="MOHD.SHAHRULNIZAM BIN NOORDIN"/>
    <s v="Mohd Khairul Hafez Bin Abdul Gaffar"/>
    <s v="[{&quot;name&quot;:&quot;SLD_Mohd Shahrulnizam Bi 1.pdf&quot;,&quot;link&quot;:&quot;https://tm365-my.sharepoint.com/personal/badruznasrin_basri_tm_com_my/Documents/Apps/Microsoft%20Forms/CPPM%20LOR%20%20Request%20for%20LOR%20for%20existing%20project/Question/SLD_Mohd%20Shahrulnizam%20Bi%201.pdf&quot;,&quot;id&quot;:&quot;01KO5DXPUBFHXJ44PDCFFKWJP6OQPHLJAO&quot;,&quot;type&quot;:null,&quot;size&quot;:33504,&quot;referenceId&quot;:&quot;01KO5DXPWKQISBU2NA6ZBLWOJA7SI6KARL&quot;,&quot;driveId&quot;:&quot;b!GENIO6DB3UWzdulNK6evrT-LvdyhA0VIokS4fxAfqZJ9NS0deS_ETJs3VRRJUVZM&quot;,&quot;status&quot;:1,&quot;uploadSessionUrl&quot;:null}]"/>
    <s v="Got Preference"/>
    <s v="KAZAKON SDN BHD"/>
    <s v="mahir dan mudah kerja -kerja di Kluang"/>
    <n v="3400039025"/>
    <s v="KAZAKON SDN BHD"/>
    <n v="3400039025"/>
    <s v="KAZAKON SDN BHD"/>
    <n v="3400039025"/>
    <m/>
    <m/>
  </r>
  <r>
    <n v="1821"/>
    <s v="Muhammad Imran Bin Azid"/>
    <s v="8.3 Queried(other) Please fill in Remark"/>
    <d v="2023-10-09T00:00:00"/>
    <s v="order completed 14 may."/>
    <m/>
    <s v="Johor Selatan"/>
    <m/>
    <s v="NRP2301325"/>
    <m/>
    <s v="TMSA/232632"/>
    <m/>
    <s v="PAC2308319"/>
    <m/>
    <s v="JS-KZK-0635-TP"/>
    <m/>
    <m/>
    <n v="0"/>
    <s v="Queried - Require More Information From NeC/AND"/>
    <e v="#REF!"/>
    <x v="0"/>
    <s v="CPPM-PR"/>
    <n v="895"/>
    <m/>
    <m/>
    <m/>
    <d v="2023-10-08T00:00:00"/>
    <s v="atiqah.kamis@tm.com.my"/>
    <n v="18625"/>
    <n v="10714.15"/>
    <s v="First PO"/>
    <m/>
    <s v="TMG"/>
    <x v="1"/>
    <s v="IP CORE_EUROFINS - TAMAN IMPIAN EMAS (WE) - SC"/>
    <e v="#N/A"/>
    <e v="#N/A"/>
    <m/>
    <d v="2023-05-15T00:00:00"/>
    <s v="SC"/>
    <s v="Network Contractor"/>
    <m/>
    <m/>
    <m/>
    <n v="3400039025"/>
    <m/>
    <m/>
    <m/>
    <m/>
    <m/>
    <m/>
    <m/>
    <m/>
    <m/>
    <m/>
    <m/>
    <m/>
    <m/>
    <m/>
    <m/>
    <m/>
  </r>
  <r>
    <n v="1822"/>
    <m/>
    <s v="6.2 LOR Approved in Vprime"/>
    <m/>
    <m/>
    <m/>
    <s v="Kedah/Perlis"/>
    <m/>
    <s v="H5G2206275"/>
    <m/>
    <s v="TMNA/223466"/>
    <m/>
    <s v="PAC2224131"/>
    <m/>
    <s v="KD/PL-QEX-PP73-TP"/>
    <m/>
    <m/>
    <n v="0"/>
    <s v="LOR Issued"/>
    <e v="#REF!"/>
    <x v="0"/>
    <s v="CPPM-PR"/>
    <n v="896"/>
    <m/>
    <m/>
    <m/>
    <d v="2023-10-08T00:00:00"/>
    <s v="amirb@tm.com.my"/>
    <n v="4840"/>
    <n v="4837.66"/>
    <s v="Additional PO (SI/VO)"/>
    <s v="TAMBHAN KERJA UNTUK UG / OH SERTA PEMASANGAN 'WIRING' DALAM BANGUNAN TELEKOM - BILIK ODF"/>
    <s v="TMG"/>
    <x v="0"/>
    <s v="H5G_FOC BAA F03/F08 24C CSR DKKMD0190_TMNKEMPAS (DNB_HORIZON 5G)_x000a_"/>
    <e v="#N/A"/>
    <e v="#N/A"/>
    <m/>
    <d v="2023-09-30T00:00:00"/>
    <s v="BAA"/>
    <s v="Network Contractor"/>
    <m/>
    <m/>
    <m/>
    <n v="3400038779"/>
    <m/>
    <s v="[{&quot;name&quot;:&quot;SURAT PERMOHONAN KELULUSAN 3rd BOQ 180823 - H_Amir Bohtar B Othman 1.pdf&quot;,&quot;link&quot;:&quot;https://tm365-my.sharepoint.com/personal/badruznasrin_basri_tm_com_my/Documents/Apps/Microsoft%20Forms/Request%20New%20PR/Question%202/SURAT%20PERMOHONAN%20KELULUSAN%203rd%20BOQ%20180823%20-%20H_Amir%20Bohtar%20B%20Othman%201.pdf&quot;,&quot;id&quot;:&quot;01KO5DXPXTMP5OJQ47RFA3BP66SZNZB3BX&quot;,&quot;type&quot;:null,&quot;size&quot;:900604,&quot;referenceId&quot;:&quot;01KO5DXPXUPARRCS6LWRBYBWTUUM5DK5ER&quot;,&quot;driveId&quot;:&quot;b!GENIO6DB3UWzdulNK6evrT-LvdyhA0VIokS4fxAfqZJ9NS0deS_ETJs3VRRJUVZM&quot;,&quot;status&quot;:1,&quot;uploadSessionUrl&quot;:null}]"/>
    <m/>
    <m/>
    <m/>
    <m/>
    <m/>
    <m/>
    <m/>
    <m/>
    <m/>
    <m/>
    <m/>
    <m/>
    <m/>
    <m/>
  </r>
  <r>
    <n v="1823"/>
    <s v="Mahmud Bin Zakaria"/>
    <s v="6.1 LOR Requested in Vprime"/>
    <m/>
    <m/>
    <m/>
    <s v="Johor Utara"/>
    <m/>
    <s v="H5G2300195"/>
    <m/>
    <s v="TMSA/232177 "/>
    <m/>
    <s v="PAC2305348"/>
    <m/>
    <s v="JU-EQT-0100-TP"/>
    <m/>
    <m/>
    <n v="0"/>
    <s v="Pending Approval"/>
    <e v="#REF!"/>
    <x v="0"/>
    <s v="CPPM-LOR"/>
    <n v="392"/>
    <m/>
    <m/>
    <m/>
    <d v="2023-10-08T00:00:00"/>
    <s v="mdshahrulnizam@tm.com.my"/>
    <m/>
    <m/>
    <m/>
    <m/>
    <s v="TMG"/>
    <x v="0"/>
    <s v="Intertie FOC TMnode SGG"/>
    <e v="#N/A"/>
    <e v="#N/A"/>
    <m/>
    <m/>
    <s v="SGG"/>
    <m/>
    <m/>
    <m/>
    <m/>
    <n v="3400038405"/>
    <s v="EQUITY COMMUNICATION SDN. BHD"/>
    <m/>
    <m/>
    <s v="MOHD.SHAHRULNIZAM BIN NOORDIN"/>
    <s v="Ahmad Johari Bin Nordin"/>
    <s v="[{&quot;name&quot;:&quot;SLD_Mohd Shahrulnizam Bi 2.pdf&quot;,&quot;link&quot;:&quot;https://tm365-my.sharepoint.com/personal/badruznasrin_basri_tm_com_my/Documents/Apps/Microsoft%20Forms/CPPM%20LOR%20%20Request%20for%20LOR%20for%20existing%20project/Question/SLD_Mohd%20Shahrulnizam%20Bi%202.pdf&quot;,&quot;id&quot;:&quot;01KO5DXPVITYOR7QDWTRG3UM22DYH5RCTV&quot;,&quot;type&quot;:null,&quot;size&quot;:33504,&quot;referenceId&quot;:&quot;01KO5DXPWKQISBU2NA6ZBLWOJA7SI6KARL&quot;,&quot;driveId&quot;:&quot;b!GENIO6DB3UWzdulNK6evrT-LvdyhA0VIokS4fxAfqZJ9NS0deS_ETJs3VRRJUVZM&quot;,&quot;status&quot;:1,&quot;uploadSessionUrl&quot;:null}]"/>
    <s v="Got Preference"/>
    <s v="EQUITY COMMUNICATION SDN. BHD"/>
    <s v="CEKAP DAN CEPAT"/>
    <n v="3400038405"/>
    <s v="EQUITY COMMUNICATION SDN. BHD"/>
    <n v="3400038405"/>
    <s v="EQUITY COMMUNICATION SDN. BHD"/>
    <n v="3400038405"/>
    <m/>
    <m/>
  </r>
  <r>
    <n v="1824"/>
    <s v="Mahmud Bin Zakaria"/>
    <s v="6.1 LOR Requested in Vprime"/>
    <m/>
    <m/>
    <m/>
    <s v="Johor Utara"/>
    <m/>
    <s v="H5G2300188"/>
    <m/>
    <s v="TMSA/232175"/>
    <m/>
    <s v="PAC2306826"/>
    <m/>
    <s v="JU-ANE-0561-TP"/>
    <m/>
    <m/>
    <n v="0"/>
    <s v="Pending Approval"/>
    <e v="#REF!"/>
    <x v="0"/>
    <s v="CPPM-LOR"/>
    <n v="393"/>
    <m/>
    <m/>
    <m/>
    <d v="2023-10-08T00:00:00"/>
    <s v="mdshahrulnizam@tm.com.my"/>
    <m/>
    <m/>
    <m/>
    <m/>
    <s v="TMG"/>
    <x v="0"/>
    <s v="Intertie FOC TMnode SGT"/>
    <e v="#N/A"/>
    <e v="#N/A"/>
    <m/>
    <m/>
    <s v="SGT"/>
    <m/>
    <m/>
    <m/>
    <m/>
    <n v="3400039018"/>
    <s v="ANEKA BENA M.N. SDN BHD"/>
    <m/>
    <m/>
    <s v="MOHD.SHAHRULNIZAM BIN NOORDIN"/>
    <s v="Muhammad Amirul Bin Abdullah"/>
    <s v="[{&quot;name&quot;:&quot;SLD_Mohd Shahrulnizam Bi 3.pdf&quot;,&quot;link&quot;:&quot;https://tm365-my.sharepoint.com/personal/badruznasrin_basri_tm_com_my/Documents/Apps/Microsoft%20Forms/CPPM%20LOR%20%20Request%20for%20LOR%20for%20existing%20project/Question/SLD_Mohd%20Shahrulnizam%20Bi%203.pdf&quot;,&quot;id&quot;:&quot;01KO5DXPTSKASMCYPNRFBINPUX7RXGVWLG&quot;,&quot;type&quot;:null,&quot;size&quot;:33504,&quot;referenceId&quot;:&quot;01KO5DXPWKQISBU2NA6ZBLWOJA7SI6KARL&quot;,&quot;driveId&quot;:&quot;b!GENIO6DB3UWzdulNK6evrT-LvdyhA0VIokS4fxAfqZJ9NS0deS_ETJs3VRRJUVZM&quot;,&quot;status&quot;:1,&quot;uploadSessionUrl&quot;:null}]"/>
    <s v="Got Preference"/>
    <s v="ANEKA BENA M.N. SDN BHD"/>
    <s v="MAHIR KERJA-KERJA DI SEGAMAT"/>
    <n v="3400039018"/>
    <s v="ANEKA BENA M.N. SDN BHD"/>
    <n v="3400039018"/>
    <s v="ANEKA BENA M.N. SDN BHD"/>
    <n v="3400039018"/>
    <m/>
    <m/>
  </r>
  <r>
    <n v="1825"/>
    <s v="Mahmud Bin Zakaria"/>
    <s v="12. Not Required PO / LOR"/>
    <m/>
    <s v="status project closed"/>
    <m/>
    <s v="Johor Utara"/>
    <m/>
    <s v="GOV2302353"/>
    <m/>
    <s v="TMSA/232756"/>
    <m/>
    <s v="PAC2309280"/>
    <m/>
    <m/>
    <m/>
    <m/>
    <n v="0"/>
    <s v="PO Issued / Not Require LOR"/>
    <e v="#REF!"/>
    <x v="0"/>
    <s v="CPPM-LOR"/>
    <n v="394"/>
    <m/>
    <m/>
    <m/>
    <d v="2023-10-08T00:00:00"/>
    <s v="mdshahrulnizam@tm.com.my"/>
    <m/>
    <m/>
    <m/>
    <m/>
    <s v="TMone"/>
    <x v="4"/>
    <s v="Intertie FOC TMnode GNG"/>
    <e v="#N/A"/>
    <e v="#N/A"/>
    <m/>
    <m/>
    <s v="GNG"/>
    <m/>
    <m/>
    <m/>
    <m/>
    <n v="3400039018"/>
    <s v="ANEKA BENA M.N. SDN BHD"/>
    <m/>
    <m/>
    <s v="MOHD.SHAHRULNIZAM BIN NOORDIN"/>
    <s v="Muhammad Amirul Bin Abdullah"/>
    <s v="[{&quot;name&quot;:&quot;SLD_Mohd Shahrulnizam Bi 4.pdf&quot;,&quot;link&quot;:&quot;https://tm365-my.sharepoint.com/personal/badruznasrin_basri_tm_com_my/Documents/Apps/Microsoft%20Forms/CPPM%20LOR%20%20Request%20for%20LOR%20for%20existing%20project/Question/SLD_Mohd%20Shahrulnizam%20Bi%204.pdf&quot;,&quot;id&quot;:&quot;01KO5DXPRK4PPTBGCXKFHYU5D53Q4WCFZJ&quot;,&quot;type&quot;:null,&quot;size&quot;:33504,&quot;referenceId&quot;:&quot;01KO5DXPWKQISBU2NA6ZBLWOJA7SI6KARL&quot;,&quot;driveId&quot;:&quot;b!GENIO6DB3UWzdulNK6evrT-LvdyhA0VIokS4fxAfqZJ9NS0deS_ETJs3VRRJUVZM&quot;,&quot;status&quot;:1,&quot;uploadSessionUrl&quot;:null}]"/>
    <s v="Got Preference"/>
    <s v="ANEKA BENA M.N. SDN BHD"/>
    <s v="MAHIR KERJA-KERJA dan Selok belok DI SEGAMAT"/>
    <n v="3400039018"/>
    <s v="ANEKA BENA M.N. SDN BHD"/>
    <n v="3400039018"/>
    <s v="ANEKA BENA M.N. SDN BHD"/>
    <n v="3400039018"/>
    <m/>
    <m/>
  </r>
  <r>
    <n v="1826"/>
    <s v="Ilman Afif Bin Zulkifli"/>
    <s v="6.2 LOR Approved in Vprime"/>
    <d v="2023-10-09T00:00:00"/>
    <s v="AND to ignore this request due to PU si already covered in main PO"/>
    <m/>
    <s v="Sarawak"/>
    <m/>
    <s v="BRP2300014"/>
    <m/>
    <s v="TMWA/230539"/>
    <m/>
    <s v="PAC2311321"/>
    <m/>
    <s v="KG/SB-GEO-0056-TP"/>
    <m/>
    <m/>
    <n v="0"/>
    <s v="LOR Issued"/>
    <e v="#REF!"/>
    <x v="0"/>
    <s v="CPPM-PR"/>
    <n v="897"/>
    <m/>
    <m/>
    <m/>
    <d v="2023-10-08T00:00:00"/>
    <s v="fathi.ramli@tm.com.my"/>
    <n v="6715"/>
    <n v="1238.54"/>
    <s v="Additional PO (SI/VO)"/>
    <s v="Several push core need to be done in order to splice the cores needed which is not covered in TBOQ"/>
    <s v="TMone"/>
    <x v="7"/>
    <s v="BR SWK FOC PNN_F58 12C - SEKOLAH KEBANGSAAN TABA SAIT - PNN"/>
    <e v="#N/A"/>
    <e v="#N/A"/>
    <m/>
    <d v="2023-10-31T00:00:00"/>
    <s v="PNN"/>
    <s v="Network Contractor"/>
    <m/>
    <m/>
    <m/>
    <n v="3400038767"/>
    <m/>
    <s v="[{&quot;name&quot;:&quot;FBOQ BR SWK FOC PNN_F58 12C - SEKOLAH KEBANGS_Fathi Bin Ramli.pdf&quot;,&quot;link&quot;:&quot;https://tm365-my.sharepoint.com/personal/badruznasrin_basri_tm_com_my/Documents/Apps/Microsoft%20Forms/Request%20New%20PR/Question%202/FBOQ%20BR%20SWK%20FOC%20PNN_F58%2012C%20-%20SEKOLAH%20KEBANGS_Fathi%20Bin%20Ramli.pdf&quot;,&quot;id&quot;:&quot;01KO5DXPRIVKNIZ736DNAYJP3WOYGTL7M3&quot;,&quot;type&quot;:null,&quot;size&quot;:219785,&quot;referenceId&quot;:&quot;01KO5DXPXUPARRCS6LWRBYBWTUUM5DK5ER&quot;,&quot;driveId&quot;:&quot;b!GENIO6DB3UWzdulNK6evrT-LvdyhA0VIokS4fxAfqZJ9NS0deS_ETJs3VRRJUVZM&quot;,&quot;status&quot;:1,&quot;uploadSessionUrl&quot;:null}]"/>
    <m/>
    <m/>
    <m/>
    <m/>
    <m/>
    <m/>
    <m/>
    <m/>
    <m/>
    <m/>
    <m/>
    <m/>
    <m/>
    <m/>
  </r>
  <r>
    <n v="1827"/>
    <m/>
    <s v="6.2 LOR Approved in Vprime"/>
    <m/>
    <m/>
    <m/>
    <s v="Kedah/Perlis"/>
    <m/>
    <s v="H5G2205315"/>
    <m/>
    <s v="TMNA/224826"/>
    <m/>
    <s v="PAC2222467"/>
    <m/>
    <s v="KD/PL-QEX-0059-TP"/>
    <m/>
    <m/>
    <n v="0"/>
    <s v="LOR Issued"/>
    <e v="#REF!"/>
    <x v="0"/>
    <s v="CPPM-PR"/>
    <n v="898"/>
    <m/>
    <m/>
    <m/>
    <d v="2023-10-08T00:00:00"/>
    <s v="amirb@tm.com.my"/>
    <n v="1196"/>
    <n v="1193.76"/>
    <s v="Additional PO (SI/VO)"/>
    <s v="KERJA TAMBAHAN - MELIBATKAN LURANG (MANHOLE) - RISE UP &amp; BAIKPULIH. LURANG YANG BERLAINAN"/>
    <s v="TMG"/>
    <x v="0"/>
    <s v="H5G_FOC BAA F16/F17 24C CSR DKKMD0197_SMKPINANGTUNGGAL (DNB_HORIZON 5G)"/>
    <e v="#N/A"/>
    <e v="#N/A"/>
    <m/>
    <d v="2023-09-30T00:00:00"/>
    <s v="BAA"/>
    <s v="Network Contractor"/>
    <m/>
    <m/>
    <m/>
    <n v="3400038779"/>
    <m/>
    <s v="[{&quot;name&quot;:&quot;SURAT PERMOHONAN KELULUSAN 2nd BOQ 180823 - H_Amir Bohtar B Othman.pdf&quot;,&quot;link&quot;:&quot;https://tm365-my.sharepoint.com/personal/badruznasrin_basri_tm_com_my/Documents/Apps/Microsoft%20Forms/Request%20New%20PR/Question%202/SURAT%20PERMOHONAN%20KELULUSAN%202nd%20BOQ%20180823%20-%20H_Amir%20Bohtar%20B%20Othman.pdf&quot;,&quot;id&quot;:&quot;01KO5DXPXGYLWZXVJZXZC3STSQH5KRXUEE&quot;,&quot;type&quot;:null,&quot;size&quot;:904029,&quot;referenceId&quot;:&quot;01KO5DXPXUPARRCS6LWRBYBWTUUM5DK5ER&quot;,&quot;driveId&quot;:&quot;b!GENIO6DB3UWzdulNK6evrT-LvdyhA0VIokS4fxAfqZJ9NS0deS_ETJs3VRRJUVZM&quot;,&quot;status&quot;:1,&quot;uploadSessionUrl&quot;:null}]"/>
    <m/>
    <m/>
    <m/>
    <m/>
    <m/>
    <m/>
    <m/>
    <m/>
    <m/>
    <m/>
    <m/>
    <m/>
    <m/>
    <m/>
  </r>
  <r>
    <n v="1828"/>
    <s v="Radeen Harris Bin Mohamad Zakaria"/>
    <s v="7.0 Pending TP Submission"/>
    <d v="2023-10-11T00:00:00"/>
    <s v="11.10 pending TP"/>
    <m/>
    <s v="NS"/>
    <s v="CNFD"/>
    <s v="QUA2200176"/>
    <m/>
    <s v="TMSC/230001"/>
    <m/>
    <s v="PAC2312437"/>
    <m/>
    <s v="CNFD-NEP-0050-TP"/>
    <m/>
    <m/>
    <n v="0"/>
    <s v="Pending TP Submission"/>
    <e v="#REF!"/>
    <x v="0"/>
    <s v="CPPM-LOR"/>
    <n v="395"/>
    <m/>
    <m/>
    <m/>
    <d v="2023-10-08T00:00:00"/>
    <s v="shafizam.latif@tm.com.my"/>
    <m/>
    <m/>
    <m/>
    <m/>
    <s v="Internal GNT"/>
    <x v="9"/>
    <s v="CWS HDD 4W 268M JLN SN-MN GPRA LAND SLIDE AT JALAN MANTIN (LEPAS SUSUR LEKAS)"/>
    <e v="#N/A"/>
    <e v="#N/A"/>
    <m/>
    <m/>
    <s v="SN - MN"/>
    <m/>
    <m/>
    <m/>
    <m/>
    <n v="3400038968"/>
    <s v="NEPOLINK SDN. BHD"/>
    <m/>
    <m/>
    <s v="Zulhelmi Bin Abu Hasan "/>
    <s v="Radeen Harris Bin Mohamad Zakaria "/>
    <s v="[{&quot;name&quot;:&quot;BUDGET RELEASE PAPER GPRA TANAH RUNTUH SN-MAN_Mohd Shafizam Bin Ab.pdf&quot;,&quot;link&quot;:&quot;https://tm365-my.sharepoint.com/personal/badruznasrin_basri_tm_com_my/Documents/Apps/Microsoft%20Forms/CPPM%20LOR%20%20Request%20for%20LOR%20for%20existing%20project/Question/BUDGET%20RELEASE%20PAPER%20GPRA%20TANAH%20RUNTUH%20SN-MAN_Mohd%20Shafizam%20Bin%20Ab.pdf&quot;,&quot;id&quot;:&quot;01KO5DXPVGBC57DFC4FRDKY4LSGUECK3AP&quot;,&quot;type&quot;:null,&quot;size&quot;:4033340,&quot;referenceId&quot;:&quot;01KO5DXPWKQISBU2NA6ZBLWOJA7SI6KARL&quot;,&quot;driveId&quot;:&quot;b!GENIO6DB3UWzdulNK6evrT-LvdyhA0VIokS4fxAfqZJ9NS0deS_ETJs3VRRJUVZM&quot;,&quot;status&quot;:1,&quot;uploadSessionUrl&quot;:null}]"/>
    <s v="Got Preference"/>
    <s v="NEPOLINK SDN. BHD"/>
    <s v="Kontraktor mempunyai kepakaran menjalankan kerja - kerja civil &amp; HDD di kawasan N.Sembilan"/>
    <n v="3400038968"/>
    <s v="JAK MAX (M) SDN. BHD"/>
    <n v="3400039219"/>
    <s v="KAZAKON SDN. BHD"/>
    <n v="3400039025"/>
    <m/>
    <m/>
  </r>
  <r>
    <n v="1829"/>
    <s v="Radeen Harris Bin Mohamad Zakaria"/>
    <s v="7.0 Pending TP Submission"/>
    <d v="2023-10-11T00:00:00"/>
    <s v="11.10 Pending TP"/>
    <m/>
    <s v="NS"/>
    <s v="CNFD"/>
    <s v="QUA2200176"/>
    <m/>
    <s v="TMSC/230002"/>
    <m/>
    <s v="PAC2312437"/>
    <m/>
    <s v="CNFD-NEP-0051-TP"/>
    <m/>
    <m/>
    <n v="0"/>
    <s v="Pending TP Submission"/>
    <e v="#REF!"/>
    <x v="0"/>
    <s v="CPPM-LOR"/>
    <n v="396"/>
    <m/>
    <m/>
    <m/>
    <d v="2023-10-08T00:00:00"/>
    <s v="shafizam.latif@tm.com.my"/>
    <m/>
    <m/>
    <m/>
    <m/>
    <s v="Internal GNT"/>
    <x v="9"/>
    <s v="FOC 48CX2 192CX1 JLN SN-MN GPRA SN-MN -LAND SLIDE AT JALAN MANTIN (LEPAS SUSUR LEKAS)"/>
    <e v="#N/A"/>
    <e v="#N/A"/>
    <m/>
    <m/>
    <s v="SN - MN"/>
    <m/>
    <m/>
    <m/>
    <m/>
    <n v="3400038968"/>
    <s v="NEPOLINK SDN. BHD"/>
    <m/>
    <m/>
    <s v="Zulhelmi Bin Abu Hasan "/>
    <s v="Radeen Harris Bin Mohamad Zakaria "/>
    <s v="[{&quot;name&quot;:&quot;BUDGET RELEASE PAPER GPRA TANAH RUNTUH SN-MAN_Mohd Shafizam Bin Ab 1.pdf&quot;,&quot;link&quot;:&quot;https://tm365-my.sharepoint.com/personal/badruznasrin_basri_tm_com_my/Documents/Apps/Microsoft%20Forms/CPPM%20LOR%20%20Request%20for%20LOR%20for%20existing%20project/Question/BUDGET%20RELEASE%20PAPER%20GPRA%20TANAH%20RUNTUH%20SN-MAN_Mohd%20Shafizam%20Bin%20Ab%201.pdf&quot;,&quot;id&quot;:&quot;01KO5DXPXSTSE2J3JQNNB3PSEH63ABVVME&quot;,&quot;type&quot;:null,&quot;size&quot;:4033340,&quot;referenceId&quot;:&quot;01KO5DXPWKQISBU2NA6ZBLWOJA7SI6KARL&quot;,&quot;driveId&quot;:&quot;b!GENIO6DB3UWzdulNK6evrT-LvdyhA0VIokS4fxAfqZJ9NS0deS_ETJs3VRRJUVZM&quot;,&quot;status&quot;:1,&quot;uploadSessionUrl&quot;:null}]"/>
    <s v="Got Preference"/>
    <s v="NEPOLINK SDN. BHD"/>
    <s v="Kontraktor mempunyai kepakaran menjalankan kerja melibatkan Fiber Junction di kawasan N.Sembilan"/>
    <n v="3400038968"/>
    <s v="JAK MAX (M) SDN. BHD"/>
    <n v="3400039219"/>
    <s v="KAZAKON SDN. BHD"/>
    <n v="3400039025"/>
    <m/>
    <m/>
  </r>
  <r>
    <n v="1830"/>
    <m/>
    <s v="6.0 LOR in progress"/>
    <m/>
    <m/>
    <m/>
    <s v="Sarawak"/>
    <m/>
    <s v="SKR2200020"/>
    <m/>
    <s v="TMWA/230193"/>
    <m/>
    <s v="PAC2215872"/>
    <m/>
    <m/>
    <m/>
    <m/>
    <n v="0"/>
    <s v="LOR in progress"/>
    <e v="#REF!"/>
    <x v="0"/>
    <s v="CPPM-LOR"/>
    <n v="397"/>
    <m/>
    <m/>
    <m/>
    <d v="2023-10-08T00:00:00"/>
    <s v="fathi.ramli@tm.com.my"/>
    <m/>
    <m/>
    <m/>
    <m/>
    <s v="TMone"/>
    <x v="24"/>
    <s v="SKR1M FTTH MTJ_C023 AT PPR BATU 5"/>
    <e v="#N/A"/>
    <e v="#N/A"/>
    <m/>
    <m/>
    <s v="MTJ"/>
    <m/>
    <m/>
    <m/>
    <m/>
    <m/>
    <m/>
    <m/>
    <m/>
    <s v="FATHI BIN RAMLI"/>
    <s v="FATHI BIN RAMLI"/>
    <s v="[{&quot;name&quot;:&quot;Screenshot Map of Project Area-TMWA230193_Fathi Bin Ramli.pptx&quot;,&quot;link&quot;:&quot;https://tm365-my.sharepoint.com/personal/badruznasrin_basri_tm_com_my/_layouts/15/Doc.aspx?sourcedoc=%7B78E5E2C9-FA6E-4699-B0CE-6F0915D5767F%7D&amp;file=Screenshot%20Map%20of%20Project%20Area-TMWA230193_Fathi%20Bin%20Ramli.pptx&amp;action=edit&amp;mobileredirect=true&quot;,&quot;id&quot;:&quot;01KO5DXPWJ4LSXQ3X2TFDLBTTPBEK5K5T7&quot;,&quot;type&quot;:null,&quot;size&quot;:6683195,&quot;referenceId&quot;:&quot;01KO5DXPWKQISBU2NA6ZBLWOJA7SI6KARL&quot;,&quot;driveId&quot;:&quot;b!GENIO6DB3UWzdulNK6evrT-LvdyhA0VIokS4fxAfqZJ9NS0deS_ETJs3VRRJUVZM&quot;,&quot;status&quot;:1,&quot;uploadSessionUrl&quot;:null}]"/>
    <s v="No Preference"/>
    <m/>
    <m/>
    <m/>
    <m/>
    <m/>
    <m/>
    <m/>
    <m/>
    <m/>
  </r>
  <r>
    <n v="1831"/>
    <m/>
    <s v="6.2 LOR Approved in Vprime"/>
    <m/>
    <m/>
    <m/>
    <s v="Sabah"/>
    <m/>
    <s v="SRR2301020"/>
    <m/>
    <s v="TMBA/230593"/>
    <m/>
    <s v="PAC2310295"/>
    <m/>
    <s v="KK/PB/LB-RMT-0221-TP"/>
    <m/>
    <m/>
    <n v="0"/>
    <s v="LOR Issued"/>
    <e v="#REF!"/>
    <x v="0"/>
    <s v="CPPM-PR"/>
    <n v="899"/>
    <m/>
    <m/>
    <m/>
    <d v="2023-10-09T00:00:00"/>
    <s v="daniel.manson@tm.com.my"/>
    <n v="19371"/>
    <n v="2828.63"/>
    <s v="Additional PO (SI/VO)"/>
    <s v="After survey with ASB team, the route to the building is different and longer compared to the original plan."/>
    <s v="Unifi"/>
    <x v="5"/>
    <s v="SRR FTTH ADD LBN_C023_ SMART CITY PROJECT LABUAN PHASE 1"/>
    <e v="#N/A"/>
    <e v="#N/A"/>
    <m/>
    <d v="2023-10-15T00:00:00"/>
    <s v="LBN"/>
    <s v="Network Contractor"/>
    <m/>
    <m/>
    <m/>
    <n v="3400039091"/>
    <m/>
    <s v="[{&quot;name&quot;:&quot;SI PR  RANCHA LBN_Daniel S Manson.pdf&quot;,&quot;link&quot;:&quot;https://tm365-my.sharepoint.com/personal/badruznasrin_basri_tm_com_my/Documents/Apps/Microsoft%20Forms/Request%20New%20PR/Question%202/SI%20PR%20%20RANCHA%20LBN_Daniel%20S%20Manson.pdf&quot;,&quot;id&quot;:&quot;01KO5DXPSBB4V7PQ24DRFL32BVIFJ4IIGV&quot;,&quot;type&quot;:null,&quot;size&quot;:272907,&quot;referenceId&quot;:&quot;01KO5DXPXUPARRCS6LWRBYBWTUUM5DK5ER&quot;,&quot;driveId&quot;:&quot;b!GENIO6DB3UWzdulNK6evrT-LvdyhA0VIokS4fxAfqZJ9NS0deS_ETJs3VRRJUVZM&quot;,&quot;status&quot;:1,&quot;uploadSessionUrl&quot;:null},{&quot;name&quot;:&quot;SI STD COSTING RANCHA LBN_Daniel S Manson.xlsx&quot;,&quot;link&quot;:&quot;https://tm365-my.sharepoint.com/personal/badruznasrin_basri_tm_com_my/_layouts/15/Doc.aspx?sourcedoc=%7BE9DF48C8-211A-47F9-9427-91C3A4BB9FE8%7D&amp;file=SI%20STD%20COSTING%20RANCHA%20LBN_Daniel%20S%20Manson.xlsx&amp;action=default&amp;mobileredirect=true&quot;,&quot;id&quot;:&quot;01KO5DXPWIJDP6SGRB7FDZIJ4RYOSLXH7I&quot;,&quot;type&quot;:null,&quot;size&quot;:221734,&quot;referenceId&quot;:&quot;01KO5DXPXUPARRCS6LWRBYBWTUUM5DK5ER&quot;,&quot;driveId&quot;:&quot;b!GENIO6DB3UWzdulNK6evrT-LvdyhA0VIokS4fxAfqZJ9NS0deS_ETJs3VRRJUVZM&quot;,&quot;status&quot;:1,&quot;uploadSessionUrl&quot;:null},{&quot;name&quot;:&quot;Techical ProposalSRR LBN RANCA RANCA - SI_Daniel S Manson.pdf&quot;,&quot;link&quot;:&quot;https://tm365-my.sharepoint.com/personal/badruznasrin_basri_tm_com_my/Documents/Apps/Microsoft%20Forms/Request%20New%20PR/Question%202/Techical%20ProposalSRR%20LBN%20RANCA%20RANCA%20-%20SI_Daniel%20S%20Manson.pdf&quot;,&quot;id&quot;:&quot;01KO5DXPQ5S7E2EJLLURG2QVOEG3QNNOMJ&quot;,&quot;type&quot;:null,&quot;size&quot;:831102,&quot;referenceId&quot;:&quot;01KO5DXPXUPARRCS6LWRBYBWTUUM5DK5ER&quot;,&quot;driveId&quot;:&quot;b!GENIO6DB3UWzdulNK6evrT-LvdyhA0VIokS4fxAfqZJ9NS0deS_ETJs3VRRJUVZM&quot;,&quot;status&quot;:1,&quot;uploadSessionUrl&quot;:null}]"/>
    <m/>
    <m/>
    <m/>
    <m/>
    <m/>
    <m/>
    <m/>
    <m/>
    <m/>
    <m/>
    <m/>
    <m/>
    <m/>
    <m/>
  </r>
  <r>
    <n v="1832"/>
    <s v="Amran Bin Ramli"/>
    <s v="6.0 LOR in progress"/>
    <d v="2023-10-11T00:00:00"/>
    <m/>
    <m/>
    <s v="Sabah"/>
    <m/>
    <s v="GOV2301098"/>
    <m/>
    <s v="TMBA/230363"/>
    <m/>
    <s v="PAC2304692"/>
    <m/>
    <m/>
    <m/>
    <m/>
    <n v="0"/>
    <s v="LOR in progress"/>
    <e v="#REF!"/>
    <x v="0"/>
    <s v="CPPM-LOR"/>
    <n v="398"/>
    <m/>
    <m/>
    <m/>
    <d v="2023-10-09T00:00:00"/>
    <s v="fredo9@tm.com.my"/>
    <m/>
    <m/>
    <m/>
    <m/>
    <s v="TMone"/>
    <x v="4"/>
    <s v="1GOV FOC SPUR PPR F0XX (12C) MYGOV*NET-JKSM(PAPAR )-MAH SYARIAH-PAPAR(IPME)-PPR"/>
    <e v="#N/A"/>
    <e v="#N/A"/>
    <m/>
    <m/>
    <s v="PPR"/>
    <m/>
    <m/>
    <m/>
    <m/>
    <m/>
    <m/>
    <m/>
    <m/>
    <s v="Fredoline Nasir Kirong"/>
    <s v="Bugner Likun"/>
    <s v="[{&quot;name&quot;:&quot;syariah papar_Fredoline Bin Nasir.jpg&quot;,&quot;link&quot;:&quot;https://tm365-my.sharepoint.com/personal/badruznasrin_basri_tm_com_my/Documents/Apps/Microsoft%20Forms/CPPM%20LOR%20%20Request%20for%20LOR%20for%20existing%20project/Question/syariah%20papar_Fredoline%20Bin%20Nasir.jpg&quot;,&quot;id&quot;:&quot;01KO5DXPSYTCGYEDJE6NAI3DS5HR5PG2LT&quot;,&quot;type&quot;:null,&quot;size&quot;:367689,&quot;referenceId&quot;:&quot;01KO5DXPWKQISBU2NA6ZBLWOJA7SI6KARL&quot;,&quot;driveId&quot;:&quot;b!GENIO6DB3UWzdulNK6evrT-LvdyhA0VIokS4fxAfqZJ9NS0deS_ETJs3VRRJUVZM&quot;,&quot;status&quot;:1,&quot;uploadSessionUrl&quot;:null}]"/>
    <s v="No Preference"/>
    <m/>
    <m/>
    <m/>
    <m/>
    <m/>
    <m/>
    <m/>
    <m/>
    <m/>
  </r>
  <r>
    <n v="1833"/>
    <m/>
    <s v="6.2 LOR Approved in Vprime"/>
    <m/>
    <m/>
    <m/>
    <s v="PJ"/>
    <m/>
    <s v="NRP2302654"/>
    <m/>
    <s v="TMCA/231843"/>
    <m/>
    <s v="PAC2310373"/>
    <m/>
    <s v="PJ-ABX-0001-TP"/>
    <m/>
    <m/>
    <n v="0"/>
    <s v="LOR Issued"/>
    <e v="#REF!"/>
    <x v="0"/>
    <s v="CPPM-PR"/>
    <n v="900"/>
    <m/>
    <m/>
    <m/>
    <d v="2023-10-09T00:00:00"/>
    <s v="engkuintan@tm.com.my"/>
    <n v="18118"/>
    <n v="21544.62"/>
    <s v="Additional PO (SI/VO)"/>
    <s v="Costing asal adalah untuk kos repair cws ducting utk 2 section sahaja. Terdapat tambahan kos di sebabkan terdapat 3 section yang ada masalah duct damage dan tidak boleh di repair dan perlu kerja-kerja tambahan new duct . Kerja baru melibatkan 1 way open trenching 170 mtr , 2 way open trenching 186mtr dan kerja-kerja korekan di atas jalan raya"/>
    <s v="TMone"/>
    <x v="1"/>
    <s v="NRP CWS LTS 2W OPEN CUT KWASA KWSP KDDC_x000a_"/>
    <e v="#N/A"/>
    <e v="#N/A"/>
    <m/>
    <d v="2023-10-13T00:00:00"/>
    <s v="LTS"/>
    <s v="Network Contractor"/>
    <m/>
    <m/>
    <m/>
    <n v="3400039045"/>
    <m/>
    <s v="[{&quot;name&quot;:&quot;BOQ SI REVISED TMCA231843 - NRP CWS LTS 2W OP_Engku Intan Norazlin.pdf&quot;,&quot;link&quot;:&quot;https://tm365-my.sharepoint.com/personal/badruznasrin_basri_tm_com_my/Documents/Apps/Microsoft%20Forms/Request%20New%20PR/Question%202/BOQ%20SI%20REVISED%20TMCA231843%20-%20NRP%20CWS%20LTS%202W%20OP_Engku%20Intan%20Norazlin.pdf&quot;,&quot;id&quot;:&quot;01KO5DXPT5C56CS5FFWZBYJLOA4C2HRMRU&quot;,&quot;type&quot;:null,&quot;size&quot;:106881,&quot;referenceId&quot;:&quot;01KO5DXPXUPARRCS6LWRBYBWTUUM5DK5ER&quot;,&quot;driveId&quot;:&quot;b!GENIO6DB3UWzdulNK6evrT-LvdyhA0VIokS4fxAfqZJ9NS0deS_ETJs3VRRJUVZM&quot;,&quot;status&quot;:1,&quot;uploadSessionUrl&quot;:null},{&quot;name&quot;:&quot;TMCA231843 NRP CWS LTS 2W OPEN CUT KWASA KWSP_Engku Intan Norazlin.pptx&quot;,&quot;link&quot;:&quot;https://tm365-my.sharepoint.com/personal/badruznasrin_basri_tm_com_my/_layouts/15/Doc.aspx?sourcedoc=%7BCDF60A06-6FFD-44FC-A568-88983226DCEE%7D&amp;file=TMCA231843%20NRP%20CWS%20LTS%202W%20OPEN%20CUT%20KWASA%20KWSP_Engku%20Intan%20Norazlin.pptx&amp;action=edit&amp;mobileredirect=true&quot;,&quot;id&quot;:&quot;01KO5DXPQGBL3M37LP7RCKK2EITAZCNXHO&quot;,&quot;type&quot;:null,&quot;size&quot;:10589282,&quot;referenceId&quot;:&quot;01KO5DXPXUPARRCS6LWRBYBWTUUM5DK5ER&quot;,&quot;driveId&quot;:&quot;b!GENIO6DB3UWzdulNK6evrT-LvdyhA0VIokS4fxAfqZJ9NS0deS_ETJs3VRRJUVZM&quot;,&quot;status&quot;:1,&quot;uploadSessionUrl&quot;:null},{&quot;name&quot;:&quot;SLD DRAWING KWASA LAND_Engku Intan Norazlin.ppt&quot;,&quot;link&quot;:&quot;https://tm365-my.sharepoint.com/personal/badruznasrin_basri_tm_com_my/_layouts/15/Doc.aspx?sourcedoc=%7B260EAA8F-60FA-445A-A547-9A364C2AB20A%7D&amp;file=SLD%20DRAWING%20KWASA%20LAND_Engku%20Intan%20Norazlin.ppt&amp;action=edit&amp;mobileredirect=true&quot;,&quot;id&quot;:&quot;01KO5DXPUPVIHCN6TALJCKKR42GZGCVMQK&quot;,&quot;type&quot;:null,&quot;size&quot;:2588672,&quot;referenceId&quot;:&quot;01KO5DXPXUPARRCS6LWRBYBWTUUM5DK5ER&quot;,&quot;driveId&quot;:&quot;b!GENIO6DB3UWzdulNK6evrT-LvdyhA0VIokS4fxAfqZJ9NS0deS_ETJs3VRRJUVZM&quot;,&quot;status&quot;:1,&quot;uploadSessionUrl&quot;:null}]"/>
    <m/>
    <m/>
    <m/>
    <m/>
    <m/>
    <m/>
    <m/>
    <m/>
    <m/>
    <m/>
    <m/>
    <m/>
    <m/>
    <m/>
  </r>
  <r>
    <n v="1834"/>
    <s v="Zubaidah Binti Ya"/>
    <s v="7.0 Pending TP Submission"/>
    <m/>
    <s v="LOR DONE"/>
    <m/>
    <s v="Selangor Barat"/>
    <m/>
    <s v="H5G2301367"/>
    <m/>
    <s v="TMCA/232209"/>
    <m/>
    <s v="PAC2312545"/>
    <m/>
    <s v="SB-TBT-0238-TP"/>
    <m/>
    <m/>
    <n v="0"/>
    <s v="Pending TP Submission"/>
    <e v="#REF!"/>
    <x v="0"/>
    <s v="CPPM-LOR"/>
    <n v="399"/>
    <m/>
    <m/>
    <m/>
    <d v="2023-10-09T00:00:00"/>
    <s v="adzeem.aziz@tm.com.my"/>
    <m/>
    <m/>
    <m/>
    <m/>
    <s v="TMG"/>
    <x v="0"/>
    <s v="5G DBKLG1964 FOC KLG F36F37 TMN SHAH BANDARAYA KLG"/>
    <e v="#N/A"/>
    <e v="#N/A"/>
    <m/>
    <m/>
    <s v="KLG"/>
    <m/>
    <m/>
    <m/>
    <m/>
    <n v="3400038813"/>
    <s v="TERASBIT SOLUTIONS SDN. BHD."/>
    <m/>
    <m/>
    <s v="MOHD FAIZAL BIN RAZALI"/>
    <s v="ZAWAWI BIN ABDUL RAHMAN"/>
    <s v="[{&quot;name&quot;:&quot;5G DBKLG1964 FOC KLG F36F37 TMN SHAH BA_Muhammad Nur Adzeem.pdf&quot;,&quot;link&quot;:&quot;https://tm365-my.sharepoint.com/personal/badruznasrin_basri_tm_com_my/Documents/Apps/Microsoft%20Forms/CPPM%20LOR%20%20Request%20for%20LOR%20for%20existing%20project/Question/5G%20DBKLG1964%20FOC%20KLG%20F36F37%20TMN%20SHAH%20BA_Muhammad%20Nur%20Adzeem.pdf&quot;,&quot;id&quot;:&quot;01KO5DXPVNFIKVIBNRMVBJVQGNUNDJTRYO&quot;,&quot;type&quot;:null,&quot;size&quot;:815265,&quot;referenceId&quot;:&quot;01KO5DXPWKQISBU2NA6ZBLWOJA7SI6KARL&quot;,&quot;driveId&quot;:&quot;b!GENIO6DB3UWzdulNK6evrT-LvdyhA0VIokS4fxAfqZJ9NS0deS_ETJs3VRRJUVZM&quot;,&quot;status&quot;:1,&quot;uploadSessionUrl&quot;:null}]"/>
    <s v="Got Preference"/>
    <s v="TERASBIT SOLUTIONS SDN. BHD."/>
    <s v="NEC familiar with site area and used to internal wiring project"/>
    <n v="3400038813"/>
    <s v="-"/>
    <s v="-"/>
    <s v="-"/>
    <s v="-"/>
    <m/>
    <m/>
  </r>
  <r>
    <n v="1835"/>
    <m/>
    <s v="7.0 Pending TP Submission"/>
    <d v="2023-10-10T00:00:00"/>
    <s v="10/10 LOR"/>
    <m/>
    <s v="TRG"/>
    <m/>
    <s v="GOV2305430"/>
    <m/>
    <s v="TMEA/233283"/>
    <m/>
    <s v="PAC2312379"/>
    <m/>
    <s v="TRG-ATT-0150-TP"/>
    <m/>
    <m/>
    <n v="0"/>
    <s v="Pending TP Submission"/>
    <e v="#REF!"/>
    <x v="0"/>
    <s v="CPPM-LOR"/>
    <n v="400"/>
    <m/>
    <m/>
    <m/>
    <d v="2023-10-09T00:00:00"/>
    <s v="sarahm@tm.com.my"/>
    <m/>
    <m/>
    <m/>
    <m/>
    <s v="TMone"/>
    <x v="4"/>
    <s v="MYGOVNET FOC SPUR (12C) IPME WTI BALAI BOMBA DAN PENYELAMAT WAKAF TAPAI"/>
    <e v="#N/A"/>
    <e v="#N/A"/>
    <m/>
    <m/>
    <s v="WTI"/>
    <m/>
    <m/>
    <m/>
    <m/>
    <n v="3400038510"/>
    <s v="ATT POWER SDN. BHD."/>
    <m/>
    <n v="6385"/>
    <s v="Abu Bakar Bin Mina"/>
    <s v="Azmadi Bin Awang @ Ismail"/>
    <s v="[{&quot;name&quot;:&quot;MYGOVNET-KPKT (JBPM)-BALAI BOMBA DAN PENYELAM_Siti Sarah Binti Mam.pptx&quot;,&quot;link&quot;:&quot;https://tm365-my.sharepoint.com/personal/badruznasrin_basri_tm_com_my/_layouts/15/Doc.aspx?sourcedoc=%7B83FD802A-CFEC-44D4-AA25-440A278FDCEE%7D&amp;file=MYGOVNET-KPKT%20(JBPM)-BALAI%20BOMBA%20DAN%20PENYELAM_Siti%20Sarah%20Binti%20Mam.pptx&amp;action=edit&amp;mobileredirect=true&quot;,&quot;id&quot;:&quot;01KO5DXPRKQD6YH3GP2RCKUJKEBITY7XHO&quot;,&quot;type&quot;:null,&quot;size&quot;:1186330,&quot;referenceId&quot;:&quot;01KO5DXPWKQISBU2NA6ZBLWOJA7SI6KARL&quot;,&quot;driveId&quot;:&quot;b!GENIO6DB3UWzdulNK6evrT-LvdyhA0VIokS4fxAfqZJ9NS0deS_ETJs3VRRJUVZM&quot;,&quot;status&quot;:1,&quot;uploadSessionUrl&quot;:null}]"/>
    <s v="No Preference"/>
    <m/>
    <m/>
    <m/>
    <m/>
    <m/>
    <m/>
    <m/>
    <m/>
    <m/>
  </r>
  <r>
    <n v="1836"/>
    <s v="Ts. Khairul Amilin Bin Mohamed Yusof"/>
    <s v="6.2 LOR Approved in Vprime"/>
    <m/>
    <s v="Pending TP Acceptance"/>
    <m/>
    <s v="Pulau Pinang"/>
    <m/>
    <s v="H5G2301340"/>
    <m/>
    <s v="TMNA/232718"/>
    <m/>
    <s v="PAC2312306"/>
    <m/>
    <s v="PG-ZTK-0186"/>
    <m/>
    <m/>
    <n v="0"/>
    <s v="LOR Issued"/>
    <e v="#REF!"/>
    <x v="0"/>
    <s v="CPPM-LOR"/>
    <n v="401"/>
    <m/>
    <m/>
    <m/>
    <d v="2023-10-09T00:00:00"/>
    <s v="mahafiz.mdhalim@tm.com.my"/>
    <m/>
    <m/>
    <m/>
    <m/>
    <s v="TMG"/>
    <x v="0"/>
    <s v="H5G_FOC KBS F27/F28 CSR DPSPU0271_TMKEPALABATAS_KBS_x000a_"/>
    <e v="#N/A"/>
    <e v="#N/A"/>
    <m/>
    <m/>
    <s v="KBS"/>
    <m/>
    <m/>
    <m/>
    <m/>
    <n v="3400039436"/>
    <s v="ZATIKIMIA SDN BHD"/>
    <m/>
    <m/>
    <s v="MAHAFIZ BIN MD HALIM"/>
    <s v="MAHAFIZBIN MD HALIM"/>
    <s v="[{&quot;name&quot;:&quot;SPHERE _ DPSPU0271_TMKEPALABATAS_Mahafiz Bin Md Halim.pdf&quot;,&quot;link&quot;:&quot;https://tm365-my.sharepoint.com/personal/badruznasrin_basri_tm_com_my/Documents/Apps/Microsoft%20Forms/CPPM%20LOR%20%20Request%20for%20LOR%20for%20existing%20project/Question/SPHERE%20_%20DPSPU0271_TMKEPALABATAS_Mahafiz%20Bin%20Md%20Halim.pdf&quot;,&quot;id&quot;:&quot;01KO5DXPXQXEXTUXHWBBD2R7I3353UJBB4&quot;,&quot;type&quot;:null,&quot;size&quot;:308675,&quot;referenceId&quot;:&quot;01KO5DXPWKQISBU2NA6ZBLWOJA7SI6KARL&quot;,&quot;driveId&quot;:&quot;b!GENIO6DB3UWzdulNK6evrT-LvdyhA0VIokS4fxAfqZJ9NS0deS_ETJs3VRRJUVZM&quot;,&quot;status&quot;:1,&quot;uploadSessionUrl&quot;:null}]"/>
    <s v="Got Preference"/>
    <s v="ZATIKIMIA SDN BHD"/>
    <s v="only competant NeC for NID/CSR installation."/>
    <n v="3400039436"/>
    <s v="n/a"/>
    <s v="n/a"/>
    <s v="n/a"/>
    <s v="n/a"/>
    <m/>
    <m/>
  </r>
  <r>
    <n v="1837"/>
    <m/>
    <s v="7.0 Pending TP Submission"/>
    <d v="2023-10-10T00:00:00"/>
    <s v="10/10 LOR"/>
    <m/>
    <s v="TRG"/>
    <m/>
    <s v="GOV2305462"/>
    <m/>
    <s v="TMEA/233284"/>
    <m/>
    <s v="PAC2312430"/>
    <m/>
    <s v="TRG-OCK-0040-TP"/>
    <m/>
    <m/>
    <n v="0"/>
    <s v="Pending TP Submission"/>
    <e v="#REF!"/>
    <x v="0"/>
    <s v="CPPM-LOR"/>
    <n v="402"/>
    <m/>
    <m/>
    <m/>
    <d v="2023-10-09T00:00:00"/>
    <s v="sarahm@tm.com.my"/>
    <m/>
    <m/>
    <m/>
    <m/>
    <s v="TMone"/>
    <x v="4"/>
    <s v="MYGOVNET DSS (ADD) DN_C003 PEJABAT TPR DUNGUN"/>
    <e v="#N/A"/>
    <e v="#N/A"/>
    <m/>
    <m/>
    <s v="DN"/>
    <m/>
    <m/>
    <m/>
    <m/>
    <n v="3400038903"/>
    <s v="OCK SETIA ENGINEERING SDN. BHD."/>
    <m/>
    <n v="10852"/>
    <s v="Jaafar Bin Mohamed"/>
    <s v="Mohd Aiman Bin Azize"/>
    <s v="[{&quot;name&quot;:&quot;MYGOV NET-JPM  AGC -PEJABAT TPR DUNGUN SDWAN_Siti Sarah Binti Mam.pptx&quot;,&quot;link&quot;:&quot;https://tm365-my.sharepoint.com/personal/badruznasrin_basri_tm_com_my/_layouts/15/Doc.aspx?sourcedoc=%7BE1701D9F-34FD-44F3-B2D3-F3B30DBAC18A%7D&amp;file=MYGOV%20NET-JPM%20%20AGC%20-PEJABAT%20TPR%20DUNGUN%20SDWAN_Siti%20Sarah%20Binti%20Mam.pptx&amp;action=edit&amp;mobileredirect=true&quot;,&quot;id&quot;:&quot;01KO5DXPU7DVYOD7JU6NCLFU7TWMG3VQMK&quot;,&quot;type&quot;:null,&quot;size&quot;:1426245,&quot;referenceId&quot;:&quot;01KO5DXPWKQISBU2NA6ZBLWOJA7SI6KARL&quot;,&quot;driveId&quot;:&quot;b!GENIO6DB3UWzdulNK6evrT-LvdyhA0VIokS4fxAfqZJ9NS0deS_ETJs3VRRJUVZM&quot;,&quot;status&quot;:1,&quot;uploadSessionUrl&quot;:null}]"/>
    <s v="No Preference"/>
    <m/>
    <m/>
    <m/>
    <m/>
    <m/>
    <m/>
    <m/>
    <m/>
    <m/>
  </r>
  <r>
    <n v="1838"/>
    <s v="Khairul Ikmal Bin Abdul Halim"/>
    <s v="12. High Cost"/>
    <m/>
    <m/>
    <m/>
    <s v="Sarawak"/>
    <m/>
    <s v="H5G2205106"/>
    <m/>
    <s v="TMWA/237219"/>
    <m/>
    <s v="PAC2309874"/>
    <m/>
    <m/>
    <m/>
    <m/>
    <n v="0"/>
    <s v="High Cost"/>
    <e v="#REF!"/>
    <x v="0"/>
    <s v="CPPM-LOR"/>
    <n v="403"/>
    <m/>
    <m/>
    <m/>
    <d v="2023-10-09T00:00:00"/>
    <s v="BUNKATAN@TM.COM.MY"/>
    <m/>
    <m/>
    <m/>
    <m/>
    <s v="TMG"/>
    <x v="0"/>
    <s v="CWS 2W HDD FOR 5G DNB DQMIR0648 JALAN LUTONG KUALA BARAM, 98000 MIRI"/>
    <e v="#N/A"/>
    <e v="#N/A"/>
    <m/>
    <m/>
    <s v="KMRM"/>
    <m/>
    <m/>
    <m/>
    <m/>
    <n v="3400039055"/>
    <s v="TELCO DATA"/>
    <m/>
    <m/>
    <s v="BUN KATAN"/>
    <s v="PATRICK ANAK SURING"/>
    <s v="[{&quot;name&quot;:&quot;TSSR_DNB_NEW_2023_5G_RAN_PHASE_2A_SWK_198_DQM_Bun Katan Katan.pdf&quot;,&quot;link&quot;:&quot;https://tm365-my.sharepoint.com/personal/badruznasrin_basri_tm_com_my/Documents/Apps/Microsoft%20Forms/CPPM%20LOR%20%20Request%20for%20LOR%20for%20existing%20project/Question/TSSR_DNB_NEW_2023_5G_RAN_PHASE_2A_SWK_198_DQM_Bun%20Katan%20Katan.pdf&quot;,&quot;id&quot;:&quot;01KO5DXPRP4INBU3RPUFHYGD2ZT74GRORT&quot;,&quot;type&quot;:null,&quot;size&quot;:2889637,&quot;referenceId&quot;:&quot;01KO5DXPWKQISBU2NA6ZBLWOJA7SI6KARL&quot;,&quot;driveId&quot;:&quot;b!GENIO6DB3UWzdulNK6evrT-LvdyhA0VIokS4fxAfqZJ9NS0deS_ETJs3VRRJUVZM&quot;,&quot;status&quot;:1,&quot;uploadSessionUrl&quot;:null}]"/>
    <s v="Got Preference"/>
    <s v="TELCO DATA"/>
    <s v="team available"/>
    <n v="3400039055"/>
    <s v="tellco data"/>
    <n v="3400039055"/>
    <s v="tellco data"/>
    <n v="3400039055"/>
    <m/>
    <m/>
  </r>
  <r>
    <n v="1839"/>
    <s v="Nor Aizee Masyitah Binti Kamal Bahrin"/>
    <s v="7.0 Pending TP Submission"/>
    <m/>
    <s v="10/10: TP submission. Mayo wasap projek Drop. 9/10: LOR lama ceiling (RSP), tukar ke Astra"/>
    <m/>
    <s v="MK"/>
    <s v="AND"/>
    <s v="P1P2300077"/>
    <m/>
    <s v="TMSA/232747"/>
    <m/>
    <s v="PAC2309123"/>
    <m/>
    <s v="MK-AST-0121-TP"/>
    <m/>
    <m/>
    <n v="0"/>
    <s v="Pending TP Submission"/>
    <e v="#REF!"/>
    <x v="0"/>
    <s v="CPPM-PR"/>
    <n v="901"/>
    <m/>
    <m/>
    <m/>
    <d v="2023-10-09T00:00:00"/>
    <s v="mahyuddin.saleh@tm.com.my"/>
    <n v="49517"/>
    <n v="30000"/>
    <s v="First PO"/>
    <m/>
    <s v="Unifi"/>
    <x v="14"/>
    <s v="SM7769 WEBE FOC (ADD) AKH F45 KOLEJ YAYASAN SAAD DURIAN TUNGGA"/>
    <e v="#N/A"/>
    <e v="#N/A"/>
    <m/>
    <d v="2023-10-31T00:00:00"/>
    <s v="AKH"/>
    <s v="Network Contractor"/>
    <m/>
    <m/>
    <m/>
    <n v="3400039002"/>
    <m/>
    <m/>
    <m/>
    <m/>
    <m/>
    <m/>
    <m/>
    <m/>
    <m/>
    <m/>
    <m/>
    <m/>
    <m/>
    <m/>
    <m/>
    <m/>
  </r>
  <r>
    <n v="1840"/>
    <s v="Ahmad Idrus Bin Abdul Talib"/>
    <s v="6.0 LOR in progress"/>
    <m/>
    <m/>
    <m/>
    <s v="PJ"/>
    <m/>
    <s v="GOV2305429"/>
    <m/>
    <s v="TMCA/232153"/>
    <m/>
    <s v="PAC2312320"/>
    <m/>
    <s v="PJ-EXT-1086-TP"/>
    <m/>
    <m/>
    <n v="0"/>
    <s v="LOR in progress"/>
    <e v="#REF!"/>
    <x v="0"/>
    <s v="CPPM-LOR"/>
    <n v="404"/>
    <m/>
    <m/>
    <m/>
    <d v="2023-10-09T00:00:00"/>
    <s v="faiez.matjusoh@tm.com.my"/>
    <m/>
    <m/>
    <m/>
    <m/>
    <s v="TMone"/>
    <x v="4"/>
    <s v="MYGOV FOC SY F18 SPUR 12C KPKT (JBPM)-BALAI BOMBA DAN PENYELAMAT SY(IPME)-_x000a_SY"/>
    <e v="#N/A"/>
    <e v="#N/A"/>
    <m/>
    <m/>
    <s v="SY"/>
    <m/>
    <m/>
    <m/>
    <m/>
    <n v="3400038985"/>
    <s v=" EXACT ENGINEERING SDN. BHD."/>
    <m/>
    <m/>
    <s v="MOHD FAIEZ MAT JUSOH"/>
    <s v="Risal Bin Ruddin"/>
    <s v="[{&quot;name&quot;:&quot;BALAI BOMBA DAN PENYELAMAT SEMENYIH_Mohd Faiez Mat Jusoh.JPG&quot;,&quot;link&quot;:&quot;https://tm365-my.sharepoint.com/personal/badruznasrin_basri_tm_com_my/Documents/Apps/Microsoft%20Forms/CPPM%20LOR%20%20Request%20for%20LOR%20for%20existing%20project/Question/BALAI%20BOMBA%20DAN%20PENYELAMAT%20SEMENYIH_Mohd%20Faiez%20Mat%20Jusoh.JPG&quot;,&quot;id&quot;:&quot;01KO5DXPTNBSDZFGTVNNAIA5WCCBH2YMSR&quot;,&quot;type&quot;:null,&quot;size&quot;:168512,&quot;referenceId&quot;:&quot;01KO5DXPWKQISBU2NA6ZBLWOJA7SI6KARL&quot;,&quot;driveId&quot;:&quot;b!GENIO6DB3UWzdulNK6evrT-LvdyhA0VIokS4fxAfqZJ9NS0deS_ETJs3VRRJUVZM&quot;,&quot;status&quot;:1,&quot;uploadSessionUrl&quot;:null}]"/>
    <s v="Got Preference"/>
    <s v=" EXACT ENGINEERING SDN. BHD."/>
    <s v="TURNKEY ORI"/>
    <n v="3400038985"/>
    <s v="THEATRE LOUNGE CAFE SDN. BHD."/>
    <n v="3400038944"/>
    <s v=" KOMASI ENGINEERING SDN. BHD."/>
    <n v="3400038889"/>
    <m/>
    <m/>
  </r>
  <r>
    <n v="1841"/>
    <m/>
    <s v="6.2 LOR Approved in Vprime"/>
    <m/>
    <m/>
    <m/>
    <s v="Sarawak"/>
    <m/>
    <s v="GOV2301043"/>
    <m/>
    <s v="TMWA/239061"/>
    <m/>
    <s v="PAC2307200"/>
    <m/>
    <m/>
    <m/>
    <m/>
    <n v="0"/>
    <s v="LOR Issued"/>
    <e v="#REF!"/>
    <x v="0"/>
    <s v="CPPM-PR"/>
    <n v="902"/>
    <m/>
    <m/>
    <m/>
    <d v="2023-10-09T00:00:00"/>
    <s v="alice.lee@tm.com.my"/>
    <n v="1233.3399999999999"/>
    <n v="835.9"/>
    <s v="Additional PO (SI/VO)"/>
    <s v="Urgent MyGov delivery"/>
    <s v="TMone"/>
    <x v="4"/>
    <s v="NID (2 SET) FOR MYGOV*NET-KDN (JPN)-JABATAN PENDAFTARAN NEGARA (JPN) CAWANGAN BINTULU(IPME)-BTU"/>
    <e v="#N/A"/>
    <e v="#N/A"/>
    <m/>
    <d v="2023-10-31T00:00:00"/>
    <s v="BTU"/>
    <s v="Other Contract"/>
    <m/>
    <n v="3400023532"/>
    <m/>
    <m/>
    <m/>
    <s v="[{&quot;name&quot;:&quot;TMWA_239061 NID 1G SFP Requirement BOQ Indent_Alice Lee.xlsx&quot;,&quot;link&quot;:&quot;https://tm365-my.sharepoint.com/personal/badruznasrin_basri_tm_com_my/_layouts/15/Doc.aspx?sourcedoc=%7B509B1325-E502-4BE1-9F77-10591811E47F%7D&amp;file=TMWA_239061%20NID%201G%20SFP%20Requirement%20BOQ%20Indent_Alice%20Lee.xlsx&amp;action=default&amp;mobileredirect=true&quot;,&quot;id&quot;:&quot;01KO5DXPRFCONVAAXF4FFZ65YQLEMBDZD7&quot;,&quot;type&quot;:null,&quot;size&quot;:89385,&quot;referenceId&quot;:&quot;01KO5DXPXUPARRCS6LWRBYBWTUUM5DK5ER&quot;,&quot;driveId&quot;:&quot;b!GENIO6DB3UWzdulNK6evrT-LvdyhA0VIokS4fxAfqZJ9NS0deS_ETJs3VRRJUVZM&quot;,&quot;status&quot;:1,&quot;uploadSessionUrl&quot;:null}][{&quot;name&quot;:&quot;TMWA_239061 NID 1G SFP Requirement BOQ Indent_Alice Lee.xlsx&quot;,&quot;link&quot;:&quot;https://tm365-my.sharepoint.com/personal/badruznasrin_basri_tm_com_my/_layouts/15/Doc.aspx?sourcedoc=%7BA963F525-3A81-4BC4-B021-984A46623CBB%7D&amp;file=TMWA_239061%20NID%201G%20SFP%20Requirement%20BOQ%20Indent_Alice%20Lee.xlsx&amp;action=default&amp;mobileredirect=true&quot;,&quot;id&quot;:&quot;01KO5DXPRF6VR2TAJ2YRF3AIMYJJDGEPF3&quot;,&quot;type&quot;:null,&quot;size&quot;:89385,&quot;referenceId&quot;:&quot;01KO5DXPXGNA5SXMMJOFDI7X4DMR4B2UAT&quot;,&quot;driveId&quot;:&quot;b!GENIO6DB3UWzdulNK6evrT-LvdyhA0VIokS4fxAfqZJ9NS0deS_ETJs3VRRJUVZM&quot;,&quot;status&quot;:1,&quot;uploadSessionUrl&quot;:null}]"/>
    <m/>
    <m/>
    <m/>
    <m/>
    <m/>
    <m/>
    <m/>
    <m/>
    <m/>
    <m/>
    <m/>
    <m/>
    <m/>
    <m/>
  </r>
  <r>
    <n v="1842"/>
    <s v="Muhamad Zaini Bin Mahamad Sarip"/>
    <s v="7.0 Pending TP Submission"/>
    <d v="2023-10-09T00:00:00"/>
    <s v="11/10 sent to cpa"/>
    <m/>
    <s v="Kelantan"/>
    <m/>
    <s v="NRP2303070"/>
    <m/>
    <s v="TMEA/236108"/>
    <m/>
    <s v="PAC2311782"/>
    <m/>
    <s v="KEL-MAJ-0853-TP"/>
    <m/>
    <m/>
    <n v="0"/>
    <s v="Pending TP Submission"/>
    <e v="#REF!"/>
    <x v="0"/>
    <s v="CPPM-LOR"/>
    <n v="405"/>
    <m/>
    <m/>
    <m/>
    <d v="2023-10-09T00:00:00"/>
    <s v="nadiah.nasir@tm.com.my"/>
    <m/>
    <m/>
    <m/>
    <m/>
    <s v="TMone"/>
    <x v="1"/>
    <s v="NRP KO FOC SPUR 12C AGRO BANK RTC FAMA KOTA BHARU"/>
    <e v="#N/A"/>
    <e v="#N/A"/>
    <m/>
    <m/>
    <s v="KO"/>
    <m/>
    <m/>
    <m/>
    <m/>
    <m/>
    <m/>
    <m/>
    <m/>
    <s v="Nurulfahmie Binti Mohamed Yasin"/>
    <s v="Ahmad Shahrizal Bin Rashid"/>
    <s v="[{&quot;name&quot;:&quot;AGRO BANK FAMA (NEW SLD)_Nadiah Binti Mohd Na.PNG&quot;,&quot;link&quot;:&quot;https://tm365-my.sharepoint.com/personal/badruznasrin_basri_tm_com_my/Documents/Apps/Microsoft%20Forms/CPPM%20LOR%20%20Request%20for%20LOR%20for%20existing%20project/Question/AGRO%20BANK%20FAMA%20(NEW%20SLD)_Nadiah%20Binti%20Mohd%20Na.PNG&quot;,&quot;id&quot;:&quot;01KO5DXPSFSZJFX5G4OBBLI5KOMJNZFEWP&quot;,&quot;type&quot;:null,&quot;size&quot;:3632518,&quot;referenceId&quot;:&quot;01KO5DXPWKQISBU2NA6ZBLWOJA7SI6KARL&quot;,&quot;driveId&quot;:&quot;b!GENIO6DB3UWzdulNK6evrT-LvdyhA0VIokS4fxAfqZJ9NS0deS_ETJs3VRRJUVZM&quot;,&quot;status&quot;:1,&quot;uploadSessionUrl&quot;:null}]"/>
    <s v="No Preference"/>
    <m/>
    <m/>
    <m/>
    <m/>
    <m/>
    <m/>
    <m/>
    <m/>
    <m/>
  </r>
  <r>
    <n v="1843"/>
    <s v="Ilman Afif Bin Zulkifli"/>
    <s v="8.3 Queried(other) Please fill in Remark"/>
    <d v="2023-10-09T00:00:00"/>
    <s v="AND email to CP to ignore this request form"/>
    <m/>
    <s v="Sarawak"/>
    <m/>
    <s v="GOV2300455"/>
    <m/>
    <s v="GOV2300455"/>
    <m/>
    <s v="PAC2307208"/>
    <m/>
    <m/>
    <m/>
    <m/>
    <n v="0"/>
    <s v="Queried - Require More Information From NeC/AND"/>
    <e v="#REF!"/>
    <x v="0"/>
    <s v="CPPM-PR"/>
    <n v="903"/>
    <m/>
    <m/>
    <m/>
    <d v="2023-10-09T00:00:00"/>
    <s v="alice.lee@tm.com.my"/>
    <n v="1284.55"/>
    <n v="835.9"/>
    <s v="Additional PO (SI/VO)"/>
    <s v="Urgent MyGov delivery._x000a_Revise quantity for SFP as per email by Nurfarizan Binti Rosli dated 9/10/2023;_x000a_TMWA/239067 - 1G SFP 10KM 10 pcs_x000a_"/>
    <s v="TMone"/>
    <x v="4"/>
    <s v="GOV2300455"/>
    <e v="#N/A"/>
    <e v="#N/A"/>
    <m/>
    <d v="2023-10-31T00:00:00"/>
    <s v="BTU"/>
    <s v="Other Contract"/>
    <m/>
    <n v="3400023532"/>
    <m/>
    <m/>
    <m/>
    <s v="[{&quot;name&quot;:&quot;TMWA_239067 NID 1G SFP Requirement BOQ Indent_Alice Lee.xlsx&quot;,&quot;link&quot;:&quot;https://tm365-my.sharepoint.com/personal/badruznasrin_basri_tm_com_my/_layouts/15/Doc.aspx?sourcedoc=%7B3370572F-BA2F-44D1-BAB8-BA6B7503CCA1%7D&amp;file=TMWA_239067%20NID%201G%20SFP%20Requirement%20BOQ%20Indent_Alice%20Lee.xlsx&amp;action=default&amp;mobileredirect=true&quot;,&quot;id&quot;:&quot;01KO5DXPRPK5YDGL522FCLVOF2NN2QHTFB&quot;,&quot;type&quot;:null,&quot;size&quot;:89360,&quot;referenceId&quot;:&quot;01KO5DXPXUPARRCS6LWRBYBWTUUM5DK5ER&quot;,&quot;driveId&quot;:&quot;b!GENIO6DB3UWzdulNK6evrT-LvdyhA0VIokS4fxAfqZJ9NS0deS_ETJs3VRRJUVZM&quot;,&quot;status&quot;:1,&quot;uploadSessionUrl&quot;:null}][{&quot;name&quot;:&quot;TMWA_239067 NID 1G SFP Requirement BOQ Indent_Alice Lee.xlsx&quot;,&quot;link&quot;:&quot;https://tm365-my.sharepoint.com/personal/badruznasrin_basri_tm_com_my/_layouts/15/Doc.aspx?sourcedoc=%7B7C1C7A38-CD6C-4F13-9E98-49431FB6BCBB%7D&amp;file=TMWA_239067%20NID%201G%20SFP%20Requirement%20BOQ%20Indent_Alice%20Lee.xlsx&amp;action=default&amp;mobileredirect=true&quot;,&quot;id&quot;:&quot;01KO5DXPRYPIOHY3GNCNHZ5GCJIMP3NPF3&quot;,&quot;type&quot;:null,&quot;size&quot;:89360,&quot;referenceId&quot;:&quot;01KO5DXPXGNA5SXMMJOFDI7X4DMR4B2UAT&quot;,&quot;driveId&quot;:&quot;b!GENIO6DB3UWzdulNK6evrT-LvdyhA0VIokS4fxAfqZJ9NS0deS_ETJs3VRRJUVZM&quot;,&quot;status&quot;:1,&quot;uploadSessionUrl&quot;:null}]"/>
    <m/>
    <m/>
    <m/>
    <m/>
    <m/>
    <m/>
    <m/>
    <m/>
    <m/>
    <m/>
    <m/>
    <m/>
    <m/>
    <m/>
  </r>
  <r>
    <n v="1844"/>
    <m/>
    <s v="6.2 LOR Approved in Vprime"/>
    <m/>
    <m/>
    <m/>
    <s v="Sarawak"/>
    <m/>
    <s v="GOV2300455"/>
    <m/>
    <s v="TMWA/239067"/>
    <m/>
    <s v="PAC2307208"/>
    <m/>
    <m/>
    <m/>
    <m/>
    <n v="0"/>
    <s v="LOR Issued"/>
    <e v="#REF!"/>
    <x v="0"/>
    <s v="CPPM-PR"/>
    <n v="904"/>
    <m/>
    <m/>
    <m/>
    <d v="2023-10-09T00:00:00"/>
    <s v="alice.lee@tm.com.my"/>
    <n v="1284.55"/>
    <n v="835.9"/>
    <s v="Additional PO (SI/VO)"/>
    <s v="Resubmit PR request as there was some errors in previous form._x000a_Urgent MyGov delivery. _x000a_Revise quantity for SFP as per email by Nurfarizan Binti Rosli dated 9/10/2023; TMWA/239067 - 1G SFP 10KM 10 pcs"/>
    <s v="TMone"/>
    <x v="4"/>
    <s v="NID (1 SET) FOR MYGOV*NET-KPKT(JBPM)-BALAI BOMBA DAN PENYELAMAT ZON BINTULU (IPME)-BTU"/>
    <e v="#N/A"/>
    <e v="#N/A"/>
    <m/>
    <d v="2023-10-31T00:00:00"/>
    <s v="BTU"/>
    <s v="Other Contract"/>
    <m/>
    <n v="3400023532"/>
    <m/>
    <m/>
    <m/>
    <s v="[{&quot;name&quot;:&quot;TMWA_239067 NID 1G SFP Requirement BOQ Indent_Alice Lee 1.xlsx&quot;,&quot;link&quot;:&quot;https://tm365-my.sharepoint.com/personal/badruznasrin_basri_tm_com_my/_layouts/15/Doc.aspx?sourcedoc=%7B064F0B24-4621-4B38-A3C6-5E68C1B9B805%7D&amp;file=TMWA_239067%20NID%201G%20SFP%20Requirement%20BOQ%20Indent_Alice%20Lee%201.xlsx&amp;action=default&amp;mobileredirect=true&quot;,&quot;id&quot;:&quot;01KO5DXPREBNHQMIKGHBF2HRS6NDA3TOAF&quot;,&quot;type&quot;:null,&quot;size&quot;:89360,&quot;referenceId&quot;:&quot;01KO5DXPXUPARRCS6LWRBYBWTUUM5DK5ER&quot;,&quot;driveId&quot;:&quot;b!GENIO6DB3UWzdulNK6evrT-LvdyhA0VIokS4fxAfqZJ9NS0deS_ETJs3VRRJUVZM&quot;,&quot;status&quot;:1,&quot;uploadSessionUrl&quot;:null}][{&quot;name&quot;:&quot;TMWA_239067 NID 1G SFP Requirement BOQ Indent_Alice Lee 1.xlsx&quot;,&quot;link&quot;:&quot;https://tm365-my.sharepoint.com/personal/badruznasrin_basri_tm_com_my/_layouts/15/Doc.aspx?sourcedoc=%7B74C0C119-A5C6-42AA-BF35-38EFC6250F9A%7D&amp;file=TMWA_239067%20NID%201G%20SFP%20Requirement%20BOQ%20Indent_Alice%20Lee%201.xlsx&amp;action=default&amp;mobileredirect=true&quot;,&quot;id&quot;:&quot;01KO5DXPQZYHAHJRVFVJBL6NJY57DCKD42&quot;,&quot;type&quot;:null,&quot;size&quot;:89360,&quot;referenceId&quot;:&quot;01KO5DXPXGNA5SXMMJOFDI7X4DMR4B2UAT&quot;,&quot;driveId&quot;:&quot;b!GENIO6DB3UWzdulNK6evrT-LvdyhA0VIokS4fxAfqZJ9NS0deS_ETJs3VRRJUVZM&quot;,&quot;status&quot;:1,&quot;uploadSessionUrl&quot;:null}]"/>
    <m/>
    <m/>
    <m/>
    <m/>
    <m/>
    <m/>
    <m/>
    <m/>
    <m/>
    <m/>
    <m/>
    <m/>
    <m/>
    <m/>
  </r>
  <r>
    <n v="1845"/>
    <m/>
    <s v="6.0 LOR in progress"/>
    <m/>
    <m/>
    <m/>
    <s v="Sarawak"/>
    <m/>
    <s v="NRP2202592"/>
    <m/>
    <s v="TMWA/229043"/>
    <m/>
    <s v="PAC2214306"/>
    <m/>
    <m/>
    <m/>
    <m/>
    <n v="0"/>
    <s v="LOR in progress"/>
    <e v="#REF!"/>
    <x v="0"/>
    <s v="CPPM-LOR"/>
    <n v="406"/>
    <m/>
    <m/>
    <m/>
    <d v="2023-10-09T00:00:00"/>
    <s v="alice.lee@tm.com.my"/>
    <m/>
    <m/>
    <m/>
    <m/>
    <s v="TMone"/>
    <x v="1"/>
    <s v="FOC SJU_F01 SPUR 48C/12C &amp; NID FOR SARAWAK INFORMATION SYSTEMS SDN PEJABAT BDA SAMALAJU PEJABAT TAMAN PERINDUSTRIAN SAMALAJU (SIP)"/>
    <e v="#N/A"/>
    <e v="#N/A"/>
    <m/>
    <m/>
    <s v="SJU"/>
    <m/>
    <m/>
    <m/>
    <m/>
    <n v="3400039069"/>
    <s v="ANTARATEK SDN BHD"/>
    <m/>
    <m/>
    <s v="NURFARIZAN BINTI ROSLI"/>
    <s v="Muhammad Nur Amiruddin Bin Archmad Nazaruddin"/>
    <s v="[{&quot;name&quot;:&quot;PLAN TMWA_229043_Alice Lee.JPG&quot;,&quot;link&quot;:&quot;https://tm365-my.sharepoint.com/personal/badruznasrin_basri_tm_com_my/Documents/Apps/Microsoft%20Forms/CPPM%20LOR%20%20Request%20for%20LOR%20for%20existing%20project/Question/PLAN%20TMWA_229043_Alice%20Lee.JPG&quot;,&quot;id&quot;:&quot;01KO5DXPQJTP2TONJLOVD3UJVBB3NMGAUY&quot;,&quot;type&quot;:null,&quot;size&quot;:55346,&quot;referenceId&quot;:&quot;01KO5DXPWKQISBU2NA6ZBLWOJA7SI6KARL&quot;,&quot;driveId&quot;:&quot;b!GENIO6DB3UWzdulNK6evrT-LvdyhA0VIokS4fxAfqZJ9NS0deS_ETJs3VRRJUVZM&quot;,&quot;status&quot;:1,&quot;uploadSessionUrl&quot;:null}]"/>
    <s v="Got Preference"/>
    <s v="ANTARATEK SDN BHD"/>
    <s v="As allocated by Unit Vendor &amp; Material Management, En. Afizal Eizaz Bin Abdul Razak"/>
    <n v="3400039069"/>
    <s v="ANTARATEK SDN BHD"/>
    <n v="3400039069"/>
    <s v="ANTARATEK SDN BHD"/>
    <n v="3400039069"/>
    <m/>
    <m/>
  </r>
  <r>
    <n v="1846"/>
    <m/>
    <s v="6.0 LOR in progress"/>
    <m/>
    <m/>
    <m/>
    <s v="Sarawak"/>
    <m/>
    <s v="NRP2202592"/>
    <m/>
    <s v="TMWA/229044"/>
    <m/>
    <s v="PAC2214306"/>
    <m/>
    <m/>
    <m/>
    <m/>
    <n v="0"/>
    <s v="LOR in progress"/>
    <e v="#REF!"/>
    <x v="0"/>
    <s v="CPPM-LOR"/>
    <n v="407"/>
    <m/>
    <m/>
    <m/>
    <d v="2023-10-09T00:00:00"/>
    <s v="alice.lee@tm.com.my"/>
    <m/>
    <m/>
    <m/>
    <m/>
    <s v="TMone"/>
    <x v="1"/>
    <s v="CWS 2W HDD FOR SARAWAK INFORMATION SYSTEMS SDN PEJABAT BDA SAMALAJU PEJABAT TAMAN PERINDUSTRIAN SAMALAJU (SIP)"/>
    <e v="#N/A"/>
    <e v="#N/A"/>
    <m/>
    <m/>
    <s v="SJU"/>
    <m/>
    <m/>
    <m/>
    <m/>
    <n v="3400039069"/>
    <s v="ANTARATEK SDN BHD"/>
    <m/>
    <m/>
    <s v="NURFARIZAN BINTI ROSLI"/>
    <s v="Muhammad Nur Amiruddin Bin Archmad Nazaruddin"/>
    <s v="[{&quot;name&quot;:&quot;TMWA-229044_Alice Lee.JPG&quot;,&quot;link&quot;:&quot;https://tm365-my.sharepoint.com/personal/badruznasrin_basri_tm_com_my/Documents/Apps/Microsoft%20Forms/CPPM%20LOR%20%20Request%20for%20LOR%20for%20existing%20project/Question/TMWA-229044_Alice%20Lee.JPG&quot;,&quot;id&quot;:&quot;01KO5DXPRKAW2YZBANMFHI64BWEKGJTSKU&quot;,&quot;type&quot;:null,&quot;size&quot;:107459,&quot;referenceId&quot;:&quot;01KO5DXPWKQISBU2NA6ZBLWOJA7SI6KARL&quot;,&quot;driveId&quot;:&quot;b!GENIO6DB3UWzdulNK6evrT-LvdyhA0VIokS4fxAfqZJ9NS0deS_ETJs3VRRJUVZM&quot;,&quot;status&quot;:1,&quot;uploadSessionUrl&quot;:null}]"/>
    <s v="Got Preference"/>
    <s v="ANTARATEK SDN BHD"/>
    <s v="As allocated by Unit Vendor &amp; Material Management, En. Afizal Eizaz Bin Abdul Razak"/>
    <n v="3400039069"/>
    <s v="ANTARATEK SDN BHD"/>
    <n v="3400039069"/>
    <s v="ANTARATEK SDN BHD"/>
    <n v="3400039069"/>
    <m/>
    <m/>
  </r>
  <r>
    <n v="1847"/>
    <m/>
    <s v="6.2 LOR Approved in Vprime"/>
    <m/>
    <m/>
    <m/>
    <s v="Kelantan"/>
    <m/>
    <s v="H5G2206194"/>
    <m/>
    <s v="TMEA/226330"/>
    <m/>
    <s v=" PAC2223719"/>
    <m/>
    <s v="KEL-WUH-0140-TP"/>
    <m/>
    <m/>
    <n v="0"/>
    <s v="LOR Issued"/>
    <e v="#REF!"/>
    <x v="0"/>
    <s v="CPPM-PR"/>
    <n v="905"/>
    <m/>
    <m/>
    <m/>
    <d v="2023-10-09T00:00:00"/>
    <s v="nurulfahmie.mohamedyasin@tm.com.my"/>
    <n v="7965"/>
    <n v="6727.69"/>
    <s v="Additional PO (SI/VO)"/>
    <s v="additional work "/>
    <s v="TMG"/>
    <x v="0"/>
    <s v="H5G FOC SPUR WBU 12C DDTUM0421 KG KUTAN_x000a_"/>
    <e v="#N/A"/>
    <e v="#N/A"/>
    <m/>
    <d v="2023-10-05T00:00:00"/>
    <s v="WBU"/>
    <s v="Network Contractor"/>
    <m/>
    <m/>
    <m/>
    <n v="3400038958"/>
    <m/>
    <s v="[{&quot;name&quot;:&quot;TMEA226330 BOQ SI_Nurulfahmie Binti Mo.pdf&quot;,&quot;link&quot;:&quot;https://tm365-my.sharepoint.com/personal/badruznasrin_basri_tm_com_my/Documents/Apps/Microsoft%20Forms/Request%20New%20PR/Question%202/TMEA226330%20BOQ%20SI_Nurulfahmie%20Binti%20Mo.pdf&quot;,&quot;id&quot;:&quot;01KO5DXPW64HBOY4KJGJGJDZZPC23GGY5X&quot;,&quot;type&quot;:null,&quot;size&quot;:301863,&quot;referenceId&quot;:&quot;01KO5DXPXUPARRCS6LWRBYBWTUUM5DK5ER&quot;,&quot;driveId&quot;:&quot;b!GENIO6DB3UWzdulNK6evrT-LvdyhA0VIokS4fxAfqZJ9NS0deS_ETJs3VRRJUVZM&quot;,&quot;status&quot;:1,&quot;uploadSessionUrl&quot;:null},{&quot;name&quot;:&quot;TMEA226330 PHYSICAL VERIFICATION_Nurulfahmie Binti Mo.xlsx&quot;,&quot;link&quot;:&quot;https://tm365-my.sharepoint.com/personal/badruznasrin_basri_tm_com_my/_layouts/15/Doc.aspx?sourcedoc=%7B05397E3E-9BCF-45A1-BA0B-979F884E8986%7D&amp;file=TMEA226330%20PHYSICAL%20VERIFICATION_Nurulfahmie%20Binti%20Mo.xlsx&amp;action=default&amp;mobileredirect=true&quot;,&quot;id&quot;:&quot;01KO5DXPR6PY4QLT43UFC3UC4XT6EE5CMG&quot;,&quot;type&quot;:null,&quot;size&quot;:1919297,&quot;referenceId&quot;:&quot;01KO5DXPXUPARRCS6LWRBYBWTUUM5DK5ER&quot;,&quot;driveId&quot;:&quot;b!GENIO6DB3UWzdulNK6evrT-LvdyhA0VIokS4fxAfqZJ9NS0deS_ETJs3VRRJUVZM&quot;,&quot;status&quot;:1,&quot;uploadSessionUrl&quot;:null}]"/>
    <m/>
    <m/>
    <m/>
    <m/>
    <m/>
    <m/>
    <m/>
    <m/>
    <m/>
    <m/>
    <m/>
    <m/>
    <m/>
    <m/>
  </r>
  <r>
    <n v="1848"/>
    <s v="Ilman Afif Bin Zulkifli"/>
    <s v="6.2 LOR Approved in Vprime"/>
    <m/>
    <m/>
    <m/>
    <s v="Sarawak"/>
    <m/>
    <s v="H5G2300745"/>
    <m/>
    <s v="TMWA/239108"/>
    <m/>
    <s v="PAC2310243"/>
    <m/>
    <s v="MR/BIN-ATK-0116-TP"/>
    <m/>
    <m/>
    <n v="0"/>
    <s v="LOR Issued"/>
    <e v="#REF!"/>
    <x v="0"/>
    <s v="CPPM-PR"/>
    <n v="906"/>
    <m/>
    <m/>
    <m/>
    <d v="2023-10-09T00:00:00"/>
    <s v="alice.lee@tm.com.my"/>
    <n v="7694.25"/>
    <n v="2656.05"/>
    <s v="Additional PO (SI/VO)"/>
    <s v="Urgent 5G delivery"/>
    <s v="TMG"/>
    <x v="0"/>
    <s v="5G DNB DQBTU0161 1 IUC/ CSR &amp; FOC TKD_F24 SPURS 24C/12CFOR JALANMUTIARA_TKD"/>
    <e v="#N/A"/>
    <e v="#N/A"/>
    <m/>
    <d v="2023-10-31T00:00:00"/>
    <s v="TKD"/>
    <s v="Network Contractor"/>
    <m/>
    <m/>
    <m/>
    <n v="3400039069"/>
    <m/>
    <s v="[{&quot;name&quot;:&quot;TMWA_239108 SI ENDORSED_Alice Lee.pdf&quot;,&quot;link&quot;:&quot;https://tm365-my.sharepoint.com/personal/badruznasrin_basri_tm_com_my/Documents/Apps/Microsoft%20Forms/Request%20New%20PR/Question%202/TMWA_239108%20SI%20ENDORSED_Alice%20Lee.pdf&quot;,&quot;id&quot;:&quot;01KO5DXPUSEXU3ZIHBNBC2T7G63G4XE3T2&quot;,&quot;type&quot;:null,&quot;size&quot;:432484,&quot;referenceId&quot;:&quot;01KO5DXPXUPARRCS6LWRBYBWTUUM5DK5ER&quot;,&quot;driveId&quot;:&quot;b!GENIO6DB3UWzdulNK6evrT-LvdyhA0VIokS4fxAfqZJ9NS0deS_ETJs3VRRJUVZM&quot;,&quot;status&quot;:1,&quot;uploadSessionUrl&quot;:null},{&quot;name&quot;:&quot;REDMARK TMWA 239108_Alice Lee.pdf&quot;,&quot;link&quot;:&quot;https://tm365-my.sharepoint.com/personal/badruznasrin_basri_tm_com_my/Documents/Apps/Microsoft%20Forms/Request%20New%20PR/Question%202/REDMARK%20TMWA%20239108_Alice%20Lee.pdf&quot;,&quot;id&quot;:&quot;01KO5DXPTUZVFDAFJNYVDK5EANS6YYOQGI&quot;,&quot;type&quot;:null,&quot;size&quot;:183103,&quot;referenceId&quot;:&quot;01KO5DXPXUPARRCS6LWRBYBWTUUM5DK5ER&quot;,&quot;driveId&quot;:&quot;b!GENIO6DB3UWzdulNK6evrT-LvdyhA0VIokS4fxAfqZJ9NS0deS_ETJs3VRRJUVZM&quot;,&quot;status&quot;:1,&quot;uploadSessionUrl&quot;:null}]"/>
    <m/>
    <m/>
    <m/>
    <m/>
    <m/>
    <m/>
    <m/>
    <m/>
    <m/>
    <m/>
    <m/>
    <m/>
    <m/>
    <m/>
  </r>
  <r>
    <n v="1849"/>
    <s v="Ahmad Zaki Bin Harris"/>
    <s v="12. Duplicate Request"/>
    <m/>
    <m/>
    <m/>
    <s v="Pulau Pinang"/>
    <m/>
    <s v="NRP2303283"/>
    <m/>
    <s v="TMNA/232674"/>
    <m/>
    <s v="PAC2311946"/>
    <m/>
    <m/>
    <m/>
    <m/>
    <n v="0"/>
    <s v="PO Issued"/>
    <e v="#REF!"/>
    <x v="0"/>
    <s v="CPPM-LOR"/>
    <n v="408"/>
    <m/>
    <m/>
    <m/>
    <d v="2023-10-09T00:00:00"/>
    <s v="mohdfahmi.ishak@tm.com.my"/>
    <m/>
    <m/>
    <m/>
    <m/>
    <s v="TMG"/>
    <x v="1"/>
    <s v="NRP_FOC BYB F83/F101 NID DP DHL BAYAN BARU - PLOT 66 BYN LEPAS INDUSTRIAL ZONE_x000a_"/>
    <e v="#N/A"/>
    <e v="#N/A"/>
    <m/>
    <m/>
    <s v="BYB"/>
    <m/>
    <m/>
    <m/>
    <m/>
    <n v="3400038922"/>
    <s v="PCOM TECHNOLOGIES SDN. BHD."/>
    <m/>
    <m/>
    <s v="MOHD FAHMI BIN ISHAK"/>
    <s v="MUHAMMAD HAZWAN BIN AZIZAN"/>
    <s v="[{&quot;name&quot;:&quot;TMNA232674-PLAN_Mohd Fahmi Bin Ishak 1.pdf&quot;,&quot;link&quot;:&quot;https://tm365-my.sharepoint.com/personal/badruznasrin_basri_tm_com_my/Documents/Apps/Microsoft%20Forms/CPPM%20LOR%20%20Request%20for%20LOR%20for%20existing%20project/Question/TMNA232674-PLAN_Mohd%20Fahmi%20Bin%20Ishak%201.pdf&quot;,&quot;id&quot;:&quot;01KO5DXPSKYWKTSXOEO5CYNYBGXJCYSEUN&quot;,&quot;type&quot;:null,&quot;size&quot;:720144,&quot;referenceId&quot;:&quot;01KO5DXPWKQISBU2NA6ZBLWOJA7SI6KARL&quot;,&quot;driveId&quot;:&quot;b!GENIO6DB3UWzdulNK6evrT-LvdyhA0VIokS4fxAfqZJ9NS0deS_ETJs3VRRJUVZM&quot;,&quot;status&quot;:1,&quot;uploadSessionUrl&quot;:null}]"/>
    <s v="Got Preference"/>
    <s v="PCOM TECHNOLOGIES SDN. BHD."/>
    <s v="TEAM FREE "/>
    <n v="3400038922"/>
    <s v="NEXUSCORPGROUP SDN. BHD."/>
    <n v="3400038907"/>
    <s v="PG-AGG-0139-TP"/>
    <n v="3400038496"/>
    <m/>
    <m/>
  </r>
  <r>
    <n v="1850"/>
    <s v="Ilman Afif Bin Zulkifli"/>
    <s v="10.0 Sent to CPA for PR Creation"/>
    <m/>
    <m/>
    <m/>
    <s v="Sarawak"/>
    <m/>
    <s v="H5G2300875"/>
    <m/>
    <s v="TMWA/239121"/>
    <m/>
    <s v="PAC2311164"/>
    <m/>
    <s v="MR/BIN-VIG-0061-TP"/>
    <m/>
    <m/>
    <n v="0"/>
    <s v="PR Creation"/>
    <e v="#REF!"/>
    <x v="0"/>
    <s v="CPPM-PR"/>
    <n v="907"/>
    <m/>
    <m/>
    <m/>
    <d v="2023-10-09T00:00:00"/>
    <s v="alice.lee@tm.com.my"/>
    <n v="69483"/>
    <n v="12036.08"/>
    <s v="First PO"/>
    <m/>
    <s v="TMG"/>
    <x v="0"/>
    <s v="5G DNB DQBTU0147 BTU_F68 192C/96C/12C FOR RPRSIBIYUBT6_BTU"/>
    <e v="#N/A"/>
    <e v="#N/A"/>
    <m/>
    <d v="2023-10-31T00:00:00"/>
    <s v="BTU"/>
    <s v="Network Contractor"/>
    <m/>
    <m/>
    <m/>
    <n v="3400039063"/>
    <m/>
    <m/>
    <m/>
    <m/>
    <m/>
    <m/>
    <m/>
    <m/>
    <m/>
    <m/>
    <m/>
    <m/>
    <m/>
    <m/>
    <m/>
    <m/>
  </r>
  <r>
    <n v="1851"/>
    <m/>
    <s v="10.1 PR Created"/>
    <m/>
    <m/>
    <m/>
    <s v="Kedah/Perlis"/>
    <m/>
    <s v="NRF2300036"/>
    <m/>
    <s v="TMNA/230338"/>
    <m/>
    <s v="PAC2311686"/>
    <m/>
    <s v="KD/PL-SNR-0066-TP"/>
    <m/>
    <m/>
    <n v="0"/>
    <s v="Pending PR Release"/>
    <e v="#REF!"/>
    <x v="0"/>
    <s v="CPPM-PR"/>
    <n v="908"/>
    <m/>
    <m/>
    <m/>
    <d v="2023-10-09T00:00:00"/>
    <s v="zairin@tm.com.my"/>
    <n v="183617"/>
    <n v="74220.7"/>
    <s v="First PO"/>
    <m/>
    <s v="TMone"/>
    <x v="1"/>
    <s v="SRR SP FTTH ADD SP_C098 YARRA PARK-PERCINT 8 ZONE 1"/>
    <e v="#N/A"/>
    <e v="#N/A"/>
    <m/>
    <d v="2023-11-03T00:00:00"/>
    <s v="SP"/>
    <s v="Network Contractor"/>
    <m/>
    <m/>
    <m/>
    <n v="3400038940"/>
    <m/>
    <m/>
    <m/>
    <m/>
    <m/>
    <m/>
    <m/>
    <m/>
    <m/>
    <m/>
    <m/>
    <m/>
    <m/>
    <m/>
    <m/>
    <m/>
  </r>
  <r>
    <n v="1852"/>
    <m/>
    <s v="8.3 Queried(other) Please fill in Remark"/>
    <m/>
    <s v="Request SI form from AND"/>
    <m/>
    <s v="Kedah/Perlis"/>
    <m/>
    <s v="SRR2201389"/>
    <m/>
    <s v="TMNA/222333"/>
    <m/>
    <s v="PAC2215308"/>
    <m/>
    <s v="KD/PL-SRI-0273-TP"/>
    <m/>
    <m/>
    <n v="0"/>
    <s v="Queried - Require More Information From NeC/AND"/>
    <e v="#REF!"/>
    <x v="0"/>
    <s v="CPPM-PR"/>
    <n v="909"/>
    <m/>
    <m/>
    <m/>
    <d v="2023-10-09T00:00:00"/>
    <s v="zairin@tm.com.my"/>
    <n v="20570"/>
    <n v="1731.24"/>
    <s v="Additional PO (SI/VO)"/>
    <s v="KERJA-KERJA BAIK PULIH CORE ESIDE (HIGH LOSS)"/>
    <s v="Unifi"/>
    <x v="5"/>
    <s v="SRR FTTH GN C011 GF KAMPUNG SUNGAI BONGKOK - GN_x000a_"/>
    <e v="#N/A"/>
    <e v="#N/A"/>
    <m/>
    <d v="2023-12-31T00:00:00"/>
    <s v="GN"/>
    <s v="Network Contractor"/>
    <m/>
    <m/>
    <m/>
    <n v="3400039037"/>
    <m/>
    <s v="[{&quot;name&quot;:&quot;TMNA222333 - BOQ2_Mohd Zairin Effendy.pdf&quot;,&quot;link&quot;:&quot;https://tm365-my.sharepoint.com/personal/badruznasrin_basri_tm_com_my/Documents/Apps/Microsoft%20Forms/Request%20New%20PR/Question%202/TMNA222333%20-%20BOQ2_Mohd%20Zairin%20Effendy.pdf&quot;,&quot;id&quot;:&quot;01KO5DXPWB3YV6PXJYEFCJ5ZGX7MHM3FI5&quot;,&quot;type&quot;:null,&quot;size&quot;:213904,&quot;referenceId&quot;:&quot;01KO5DXPXUPARRCS6LWRBYBWTUUM5DK5ER&quot;,&quot;driveId&quot;:&quot;b!GENIO6DB3UWzdulNK6evrT-LvdyhA0VIokS4fxAfqZJ9NS0deS_ETJs3VRRJUVZM&quot;,&quot;status&quot;:1,&quot;uploadSessionUrl&quot;:null}]"/>
    <m/>
    <m/>
    <m/>
    <m/>
    <m/>
    <m/>
    <m/>
    <m/>
    <m/>
    <m/>
    <m/>
    <m/>
    <m/>
    <m/>
  </r>
  <r>
    <n v="1853"/>
    <s v="Zubaidah Binti Ya"/>
    <s v="7.0 Pending TP Submission"/>
    <m/>
    <s v="LOR DONE"/>
    <m/>
    <s v="Selangor Barat"/>
    <m/>
    <s v="NRC2300154"/>
    <m/>
    <s v="TMCA/232116"/>
    <m/>
    <s v="PAC2312119"/>
    <m/>
    <m/>
    <m/>
    <m/>
    <n v="0"/>
    <s v="Pending TP Submission"/>
    <e v="#REF!"/>
    <x v="0"/>
    <s v="CPPM-LOR"/>
    <n v="409"/>
    <m/>
    <m/>
    <m/>
    <d v="2023-10-09T00:00:00"/>
    <s v="azahaari.ansan@tm.com.my"/>
    <m/>
    <m/>
    <m/>
    <m/>
    <s v="TMone"/>
    <x v="1"/>
    <s v="NRP CP FTTH ADD SAG_C022 MAJLIS BANDARAYA SUBANG JAYA - TANAH PERKUBURAN ISLAM PUTRA HEIGHTS"/>
    <e v="#N/A"/>
    <e v="#N/A"/>
    <m/>
    <m/>
    <s v="SAG"/>
    <m/>
    <m/>
    <m/>
    <m/>
    <n v="3400039300"/>
    <s v="1111255_x0009_MUTANIC TECHNOLOGY SDN. BHD."/>
    <m/>
    <m/>
    <s v="AZAHAARI"/>
    <s v="Muhammad Radzi Bin Zainorin &lt;radzi.zainorin@tm.com.my&gt;"/>
    <s v="[{&quot;name&quot;:&quot;TNH KUBUR REQUIRED BY oWNER_Mohd Azahaari Bin Ab.png&quot;,&quot;link&quot;:&quot;https://tm365-my.sharepoint.com/personal/badruznasrin_basri_tm_com_my/Documents/Apps/Microsoft%20Forms/CPPM%20LOR%20%20Request%20for%20LOR%20for%20existing%20project/Question/TNH%20KUBUR%20REQUIRED%20BY%20oWNER_Mohd%20Azahaari%20Bin%20Ab.png&quot;,&quot;id&quot;:&quot;01KO5DXPSNGUITKKFWJJFJKQWB2TBRTBOF&quot;,&quot;type&quot;:null,&quot;size&quot;:35440,&quot;referenceId&quot;:&quot;01KO5DXPWKQISBU2NA6ZBLWOJA7SI6KARL&quot;,&quot;driveId&quot;:&quot;b!GENIO6DB3UWzdulNK6evrT-LvdyhA0VIokS4fxAfqZJ9NS0deS_ETJs3VRRJUVZM&quot;,&quot;status&quot;:1,&quot;uploadSessionUrl&quot;:null}]"/>
    <s v="Got Preference"/>
    <s v="1111255_x0009_MUTANIC TECHNOLOGY SDN. BHD."/>
    <s v="AS INFORM BY CP , TO ASSIGN SUGGESTION NEC"/>
    <n v="3400039300"/>
    <s v="1111255_x0009_MUTANIC TECHNOLOGY SDN. BHD."/>
    <n v="3400039300"/>
    <s v="1111255_x0009_MUTANIC TECHNOLOGY SDN. BHD."/>
    <n v="3400039300"/>
    <m/>
    <m/>
  </r>
  <r>
    <n v="1854"/>
    <s v="Ahmad Zaki Bin Harris"/>
    <s v="6.2 LOR Approved in Vprime"/>
    <m/>
    <m/>
    <m/>
    <s v="Perak "/>
    <m/>
    <s v="GOV2305432"/>
    <m/>
    <s v="TMNA/230540"/>
    <m/>
    <s v="PAC2312511"/>
    <m/>
    <s v="PRK-PIR-0092-TP"/>
    <m/>
    <m/>
    <n v="0"/>
    <s v="LOR Issued"/>
    <e v="#REF!"/>
    <x v="0"/>
    <s v="CPPM-LOR"/>
    <n v="410"/>
    <m/>
    <m/>
    <m/>
    <d v="2023-10-09T00:00:00"/>
    <s v="akmal.zainal@tm.com.my"/>
    <m/>
    <m/>
    <m/>
    <m/>
    <s v="TMone"/>
    <x v="4"/>
    <s v="GOV FOC KW_F13 SPUR (12C) NID STESEN METEOROLOGI RADAR KUALA GULA (NRECC)"/>
    <e v="#N/A"/>
    <e v="#N/A"/>
    <m/>
    <m/>
    <s v="KW"/>
    <m/>
    <m/>
    <m/>
    <m/>
    <n v="3400038769"/>
    <s v="PIRACOM SDN. BHD."/>
    <m/>
    <m/>
    <s v="Mohd Akmal Bin Zainal Abidin"/>
    <s v="Mohamad Fahmi Bin Hamid"/>
    <s v="[{&quot;name&quot;:&quot;Plan Landbase_TMNA230540 GOV FOC KW_F13 SPUR_Mohd Akmal Bin Zaina.pdf&quot;,&quot;link&quot;:&quot;https://tm365-my.sharepoint.com/personal/badruznasrin_basri_tm_com_my/Documents/Apps/Microsoft%20Forms/CPPM%20LOR%20%20Request%20for%20LOR%20for%20existing%20project/Question/Plan%20Landbase_TMNA230540%20GOV%20FOC%20KW_F13%20SPUR_Mohd%20Akmal%20Bin%20Zaina.pdf&quot;,&quot;id&quot;:&quot;01KO5DXPTDRJLCNQT74VG33EKTSSLJHVR7&quot;,&quot;type&quot;:null,&quot;size&quot;:1937289,&quot;referenceId&quot;:&quot;01KO5DXPWKQISBU2NA6ZBLWOJA7SI6KARL&quot;,&quot;driveId&quot;:&quot;b!GENIO6DB3UWzdulNK6evrT-LvdyhA0VIokS4fxAfqZJ9NS0deS_ETJs3VRRJUVZM&quot;,&quot;status&quot;:1,&quot;uploadSessionUrl&quot;:null}]"/>
    <s v="Got Preference"/>
    <s v="PIRACOM SDN. BHD."/>
    <s v="Covered TM Node Kuala Kurau"/>
    <n v="3400038769"/>
    <s v="SRI COMMUNICATION SDN. BHD."/>
    <n v="3400039037"/>
    <s v="PROSERINS TECHNOLOGY SDN. BHD"/>
    <n v="3400038775"/>
    <m/>
    <m/>
  </r>
  <r>
    <n v="1855"/>
    <s v="Ilman Afif Bin Zulkifli"/>
    <s v="10.0 Sent to CPA for PR Creation"/>
    <m/>
    <m/>
    <m/>
    <s v="Sarawak"/>
    <m/>
    <s v="H5G2300867"/>
    <m/>
    <s v="TMWA/237255"/>
    <m/>
    <s v="PAC2310957"/>
    <m/>
    <s v="MR/BIN-FAL-0094-TP"/>
    <m/>
    <m/>
    <n v="0"/>
    <s v="PR Creation"/>
    <e v="#REF!"/>
    <x v="0"/>
    <s v="CPPM-PR"/>
    <n v="910"/>
    <m/>
    <m/>
    <m/>
    <d v="2023-10-09T00:00:00"/>
    <s v="BUNKATAN@TM.COM.MY"/>
    <n v="114109"/>
    <n v="98588.81"/>
    <s v="First PO"/>
    <m/>
    <s v="TMG"/>
    <x v="0"/>
    <s v="5G DNB DQMIR0797 1 IUC/ CSR &amp; FOC TNT_F06 (SPUR 24C/12C)/TNT_F07 (SPUR 48C/24C/12C) FOR TAMAN TUNKU, 98000 MIRI"/>
    <e v="#N/A"/>
    <e v="#N/A"/>
    <m/>
    <d v="2023-10-31T00:00:00"/>
    <s v="TNT"/>
    <s v="Other Contract"/>
    <m/>
    <n v="34000039021"/>
    <m/>
    <m/>
    <m/>
    <s v="[{&quot;name&quot;:&quot;BOQ TMWA237255 (1)_Bun Katan Katan.pdf&quot;,&quot;link&quot;:&quot;https://tm365-my.sharepoint.com/personal/badruznasrin_basri_tm_com_my/Documents/Apps/Microsoft%20Forms/Request%20New%20PR/Question%203/BOQ%20TMWA237255%20(1)_Bun%20Katan%20Katan.pdf&quot;,&quot;id&quot;:&quot;01KO5DXPWPLBXJ6JJKHBD3WOA6DHHDJ2FP&quot;,&quot;type&quot;:null,&quot;size&quot;:116140,&quot;referenceId&quot;:&quot;01KO5DXPXGNA5SXMMJOFDI7X4DMR4B2UAT&quot;,&quot;driveId&quot;:&quot;b!GENIO6DB3UWzdulNK6evrT-LvdyhA0VIokS4fxAfqZJ9NS0deS_ETJs3VRRJUVZM&quot;,&quot;status&quot;:1,&quot;uploadSessionUrl&quot;:null}]"/>
    <m/>
    <m/>
    <m/>
    <m/>
    <m/>
    <m/>
    <m/>
    <m/>
    <m/>
    <m/>
    <m/>
    <m/>
    <m/>
    <m/>
  </r>
  <r>
    <n v="1856"/>
    <s v="Zubaidah Binti Ya"/>
    <s v="10.0 Sent to CPA for PR Creation"/>
    <m/>
    <s v="9/10/23: done submit BOQ &amp; TP to CPA"/>
    <m/>
    <s v="Selangor Barat"/>
    <m/>
    <s v="SNP2200225"/>
    <m/>
    <s v="TMCA/230766"/>
    <m/>
    <s v="PAC2303834"/>
    <m/>
    <s v="SB-TLT-0067-TP"/>
    <m/>
    <m/>
    <n v="0"/>
    <s v="PR Creation"/>
    <e v="#REF!"/>
    <x v="0"/>
    <s v="CPPM-PR"/>
    <n v="911"/>
    <m/>
    <m/>
    <m/>
    <d v="2023-10-09T00:00:00"/>
    <s v="azahaari.ansan@tm.com.my"/>
    <n v="80000"/>
    <n v="38000"/>
    <s v="First PO"/>
    <m/>
    <s v="TMone"/>
    <x v="6"/>
    <s v="KKM KPOP2 FTTH SPK_C022 BBD9458 SEKOLAH JENIS KEBANGSAAN (TAMIL) SEPANG"/>
    <e v="#N/A"/>
    <e v="#N/A"/>
    <m/>
    <d v="2023-10-31T00:00:00"/>
    <s v="SPK"/>
    <s v="Network Contractor"/>
    <m/>
    <m/>
    <m/>
    <n v="3400038811"/>
    <m/>
    <m/>
    <m/>
    <m/>
    <m/>
    <m/>
    <m/>
    <m/>
    <m/>
    <m/>
    <m/>
    <m/>
    <m/>
    <m/>
    <m/>
    <m/>
  </r>
  <r>
    <n v="1857"/>
    <s v="Nurul Huda binti Umran"/>
    <s v="11.0 PO Issued"/>
    <d v="2023-10-09T00:00:00"/>
    <m/>
    <s v="4902155794"/>
    <s v="Kelantan"/>
    <m/>
    <s v="SRR2201008"/>
    <m/>
    <s v="SMEA/226571"/>
    <m/>
    <s v="PAC2208994"/>
    <m/>
    <s v="KEL-GET-0709-TP"/>
    <m/>
    <m/>
    <n v="0"/>
    <s v="PO Issued"/>
    <e v="#REF!"/>
    <x v="0"/>
    <s v="CPPM-PR"/>
    <n v="912"/>
    <m/>
    <m/>
    <m/>
    <d v="2023-10-09T00:00:00"/>
    <s v="faizal.rasid@tm.com.my"/>
    <n v="3000"/>
    <n v="2814.73"/>
    <s v="Additional PO (SI/VO)"/>
    <s v="Additional pole 4nos"/>
    <s v="Unifi"/>
    <x v="5"/>
    <s v="SRR FTTH ADD TUN_C014 JINTAN &amp; KBG TEMBESU_x000a_"/>
    <e v="#N/A"/>
    <e v="#N/A"/>
    <m/>
    <d v="2023-11-30T00:00:00"/>
    <s v="TUN"/>
    <s v="Network Contractor"/>
    <m/>
    <m/>
    <m/>
    <n v="3400038885"/>
    <m/>
    <s v="[{&quot;name&quot;:&quot;BOQ (SI) SRR FTTH ADD TUN C014 TMN JINTAN DAN_Mohamad Faizal Bin R.pdf&quot;,&quot;link&quot;:&quot;https://tm365-my.sharepoint.com/personal/badruznasrin_basri_tm_com_my/Documents/Apps/Microsoft%20Forms/Request%20New%20PR/Question%202/BOQ%20(SI)%20SRR%20FTTH%20ADD%20TUN%20C014%20TMN%20JINTAN%20DAN_Mohamad%20Faizal%20Bin%20R.pdf&quot;,&quot;id&quot;:&quot;01KO5DXPRCQO44Z7FZTJCZCZOIQJGTNBI6&quot;,&quot;type&quot;:null,&quot;size&quot;:490110,&quot;referenceId&quot;:&quot;01KO5DXPXUPARRCS6LWRBYBWTUUM5DK5ER&quot;,&quot;driveId&quot;:&quot;b!GENIO6DB3UWzdulNK6evrT-LvdyhA0VIokS4fxAfqZJ9NS0deS_ETJs3VRRJUVZM&quot;,&quot;status&quot;:1,&quot;uploadSessionUrl&quot;:null}]"/>
    <m/>
    <m/>
    <m/>
    <m/>
    <m/>
    <m/>
    <m/>
    <m/>
    <m/>
    <m/>
    <m/>
    <m/>
    <m/>
    <m/>
  </r>
  <r>
    <n v="1858"/>
    <m/>
    <s v="1.2 New Request PR"/>
    <m/>
    <m/>
    <m/>
    <s v="Kelantan"/>
    <m/>
    <s v="UMB2200043"/>
    <m/>
    <s v="TMEA/227806"/>
    <m/>
    <s v="PAC2219177"/>
    <m/>
    <s v="KEL-NIM-0070-TP"/>
    <m/>
    <m/>
    <n v="0"/>
    <e v="#N/A"/>
    <e v="#REF!"/>
    <x v="0"/>
    <s v="CPPM-PR"/>
    <n v="913"/>
    <m/>
    <m/>
    <m/>
    <d v="2023-10-09T00:00:00"/>
    <s v="nurulfahmie.mohamedyasin@tm.com.my"/>
    <n v="3927"/>
    <n v="1420"/>
    <s v="First PO"/>
    <m/>
    <s v="TMG"/>
    <x v="25"/>
    <s v="UM KO FOC SPUR 24C KGPR PAYA RAMBAI_x000a_"/>
    <e v="#N/A"/>
    <e v="#N/A"/>
    <m/>
    <d v="2023-07-10T00:00:00"/>
    <s v="KO"/>
    <s v="Network Contractor"/>
    <m/>
    <m/>
    <m/>
    <n v="3400038754"/>
    <m/>
    <m/>
    <m/>
    <m/>
    <m/>
    <m/>
    <m/>
    <m/>
    <m/>
    <m/>
    <m/>
    <m/>
    <m/>
    <m/>
    <m/>
    <m/>
  </r>
  <r>
    <n v="1859"/>
    <m/>
    <s v="1.2 New Request LOR"/>
    <m/>
    <m/>
    <m/>
    <s v="Kelantan"/>
    <m/>
    <s v="SRR2104442"/>
    <m/>
    <s v="JMEA/226568"/>
    <m/>
    <s v="PAC2212951"/>
    <m/>
    <m/>
    <m/>
    <m/>
    <n v="0"/>
    <s v="New Request PR"/>
    <e v="#REF!"/>
    <x v="0"/>
    <s v="CPPM-LOR"/>
    <n v="411"/>
    <m/>
    <m/>
    <m/>
    <d v="2023-10-09T00:00:00"/>
    <s v="marzukie.mohamad@tm.com.my"/>
    <m/>
    <m/>
    <m/>
    <m/>
    <s v="Unifi"/>
    <x v="5"/>
    <s v="SRR FTTH NEW KUK_C030A KUBANG KERANJI, KG PARIT PASIR TUMBOH"/>
    <e v="#N/A"/>
    <e v="#N/A"/>
    <m/>
    <m/>
    <s v="KUK"/>
    <m/>
    <m/>
    <m/>
    <m/>
    <m/>
    <m/>
    <m/>
    <m/>
    <s v="Marzukie bin Mohamad"/>
    <s v="Mohd Azarisham"/>
    <s v="[{&quot;name&quot;:&quot;Technical Proposal SI SRR FTTH NEW KUK_C030A_Marzukie Bin Mohamad.pdf&quot;,&quot;link&quot;:&quot;https://tm365-my.sharepoint.com/personal/badruznasrin_basri_tm_com_my/Documents/Apps/Microsoft%20Forms/CPPM%20LOR%20%20Request%20for%20LOR%20for%20existing%20project/Question/Technical%20Proposal%20SI%20SRR%20FTTH%20NEW%20KUK_C030A_Marzukie%20Bin%20Mohamad.pdf&quot;,&quot;id&quot;:&quot;01KO5DXPTQ3WXJSDK43RD3BGY2XDW5SN4K&quot;,&quot;type&quot;:null,&quot;size&quot;:1421181,&quot;referenceId&quot;:&quot;01KO5DXPWKQISBU2NA6ZBLWOJA7SI6KARL&quot;,&quot;driveId&quot;:&quot;b!GENIO6DB3UWzdulNK6evrT-LvdyhA0VIokS4fxAfqZJ9NS0deS_ETJs3VRRJUVZM&quot;,&quot;status&quot;:1,&quot;uploadSessionUrl&quot;:null}]"/>
    <s v="No Preference"/>
    <m/>
    <m/>
    <m/>
    <m/>
    <m/>
    <m/>
    <m/>
    <m/>
    <m/>
  </r>
  <r>
    <n v="1860"/>
    <s v="Muhammad Imran Bin Azid"/>
    <s v="5.0 Pending Budget"/>
    <d v="2023-10-10T00:00:00"/>
    <s v="LOR pending due to budget "/>
    <m/>
    <s v="Johor Selatan"/>
    <m/>
    <s v="GOV2305394"/>
    <m/>
    <s v="TMSA/233282"/>
    <m/>
    <s v="PAC2311978"/>
    <m/>
    <m/>
    <m/>
    <m/>
    <n v="0"/>
    <s v="Pending Budget"/>
    <e v="#REF!"/>
    <x v="0"/>
    <m/>
    <m/>
    <s v="MyGov CPQ 12"/>
    <m/>
    <m/>
    <d v="2023-10-09T00:00:00"/>
    <m/>
    <m/>
    <m/>
    <m/>
    <m/>
    <s v="TMone"/>
    <x v="26"/>
    <s v="MYGOV*NET-KPKT (JBPM)-BALAI BOMBA DAN PENYELAMAT KEMPAS(IPME)-TMP"/>
    <e v="#N/A"/>
    <e v="#N/A"/>
    <m/>
    <m/>
    <s v="TMP"/>
    <m/>
    <m/>
    <m/>
    <m/>
    <m/>
    <m/>
    <m/>
    <m/>
    <m/>
    <m/>
    <m/>
    <m/>
    <m/>
    <m/>
    <m/>
    <m/>
    <m/>
    <m/>
    <m/>
    <m/>
    <m/>
  </r>
  <r>
    <n v="1861"/>
    <s v="Muhammad Imran Bin Azid"/>
    <s v="5.0 Pending Budget"/>
    <d v="2023-10-10T00:00:00"/>
    <s v="LOR pending due to budget "/>
    <m/>
    <s v="Johor Selatan"/>
    <m/>
    <s v="GOV2305379"/>
    <m/>
    <s v="TMSA/233228"/>
    <m/>
    <s v="PAC2311851"/>
    <m/>
    <m/>
    <m/>
    <m/>
    <n v="0"/>
    <s v="Pending Budget"/>
    <e v="#REF!"/>
    <x v="0"/>
    <m/>
    <m/>
    <s v="MyGov CPQ 12"/>
    <m/>
    <m/>
    <d v="2023-10-09T00:00:00"/>
    <m/>
    <m/>
    <m/>
    <m/>
    <m/>
    <s v="TMone"/>
    <x v="26"/>
    <s v="MyGov*Net-KPKT-SWCORP PASIR GUDANG-P3 SD FTTH-PRM"/>
    <e v="#N/A"/>
    <e v="#N/A"/>
    <m/>
    <m/>
    <s v="PRM"/>
    <m/>
    <m/>
    <m/>
    <m/>
    <m/>
    <m/>
    <m/>
    <m/>
    <m/>
    <m/>
    <m/>
    <m/>
    <m/>
    <m/>
    <m/>
    <m/>
    <m/>
    <m/>
    <m/>
    <m/>
    <m/>
  </r>
  <r>
    <n v="1862"/>
    <s v="Muhammad Imran Bin Azid"/>
    <s v="5.0 Pending Budget"/>
    <d v="2023-10-10T00:00:00"/>
    <s v="LOR pending due to budget "/>
    <m/>
    <s v="Johor Selatan"/>
    <m/>
    <s v="GOV2305372"/>
    <m/>
    <s v="TMSA/231163"/>
    <m/>
    <s v="PAC2311980"/>
    <m/>
    <m/>
    <m/>
    <m/>
    <n v="0"/>
    <s v="Pending Budget"/>
    <e v="#REF!"/>
    <x v="0"/>
    <m/>
    <m/>
    <s v="MyGov CPQ 12"/>
    <m/>
    <m/>
    <d v="2023-10-09T00:00:00"/>
    <m/>
    <m/>
    <m/>
    <m/>
    <m/>
    <s v="TMone"/>
    <x v="26"/>
    <s v="MYGOV*NET-KPKT (JBPM)-BALAI BOMBA DAN PENYELAMAT BANDAR TENGGARA(IPME)-TGA"/>
    <e v="#N/A"/>
    <e v="#N/A"/>
    <m/>
    <m/>
    <s v="TGA"/>
    <m/>
    <m/>
    <m/>
    <m/>
    <m/>
    <m/>
    <m/>
    <m/>
    <m/>
    <m/>
    <m/>
    <m/>
    <m/>
    <m/>
    <m/>
    <m/>
    <m/>
    <m/>
    <m/>
    <m/>
    <m/>
  </r>
  <r>
    <n v="1863"/>
    <s v="Muhammad Imran Bin Azid"/>
    <s v="5.0 Pending Budget"/>
    <d v="2023-10-10T00:00:00"/>
    <s v="LOR pending due to budget "/>
    <m/>
    <s v="Johor Selatan"/>
    <m/>
    <s v="GOV2305358"/>
    <m/>
    <s v="TMSA/233188"/>
    <m/>
    <s v="PAC2311807"/>
    <m/>
    <m/>
    <m/>
    <m/>
    <n v="0"/>
    <s v="Pending Budget"/>
    <e v="#REF!"/>
    <x v="0"/>
    <m/>
    <m/>
    <s v="MyGov CPQ 12"/>
    <m/>
    <m/>
    <d v="2023-10-09T00:00:00"/>
    <m/>
    <m/>
    <m/>
    <m/>
    <m/>
    <s v="TMone"/>
    <x v="26"/>
    <s v="MYGOV*NET-MOF (JKDM) KASTAM TANJUNG LANGSAT PORT, PELABUHAN TANJUNG LANGSAT PASIR GUDANG (IPME)-PTU"/>
    <e v="#N/A"/>
    <e v="#N/A"/>
    <m/>
    <m/>
    <s v="PTU"/>
    <m/>
    <m/>
    <m/>
    <m/>
    <m/>
    <m/>
    <m/>
    <m/>
    <m/>
    <m/>
    <m/>
    <m/>
    <m/>
    <m/>
    <m/>
    <m/>
    <m/>
    <m/>
    <m/>
    <m/>
    <m/>
  </r>
  <r>
    <n v="1864"/>
    <s v="Mahmud Bin Zakaria"/>
    <s v="12. Not Required PO / LOR"/>
    <m/>
    <m/>
    <m/>
    <s v="JU"/>
    <m/>
    <s v="GOV2304953"/>
    <m/>
    <s v="TMSA/233224"/>
    <m/>
    <s v="PAC2312333"/>
    <m/>
    <m/>
    <m/>
    <m/>
    <n v="0"/>
    <s v="PO Issued / Not Require LOR"/>
    <e v="#REF!"/>
    <x v="0"/>
    <m/>
    <m/>
    <s v="MyGov CPQ 12"/>
    <m/>
    <m/>
    <d v="2023-10-09T00:00:00"/>
    <m/>
    <m/>
    <m/>
    <m/>
    <m/>
    <s v="TMone"/>
    <x v="26"/>
    <s v="MYGOV*NET-MOH-HOSPITAL SEGAMAT (BAHARU) (IPME) - GNG"/>
    <e v="#N/A"/>
    <e v="#N/A"/>
    <m/>
    <m/>
    <s v="GNG"/>
    <m/>
    <m/>
    <m/>
    <m/>
    <m/>
    <m/>
    <m/>
    <m/>
    <m/>
    <m/>
    <m/>
    <m/>
    <m/>
    <m/>
    <m/>
    <m/>
    <m/>
    <m/>
    <m/>
    <m/>
    <m/>
  </r>
  <r>
    <n v="1865"/>
    <m/>
    <s v="1.0 New Request (CP To verify)"/>
    <m/>
    <m/>
    <m/>
    <s v="KD/PL"/>
    <m/>
    <s v="GOV2305416"/>
    <m/>
    <s v="TMNA/232696"/>
    <m/>
    <s v="PAC2312149"/>
    <m/>
    <m/>
    <m/>
    <m/>
    <n v="0"/>
    <s v="New Request PR"/>
    <e v="#REF!"/>
    <x v="0"/>
    <m/>
    <m/>
    <s v="MyGov CPQ 12"/>
    <m/>
    <m/>
    <d v="2023-10-09T00:00:00"/>
    <m/>
    <m/>
    <m/>
    <m/>
    <m/>
    <s v="TMone"/>
    <x v="26"/>
    <s v="MYGOV*NET-MOH-PEJABAT KESIHATAN DAERAH KULIM II(IPME)-KM"/>
    <e v="#N/A"/>
    <e v="#N/A"/>
    <m/>
    <m/>
    <s v="KM"/>
    <m/>
    <m/>
    <m/>
    <m/>
    <m/>
    <m/>
    <m/>
    <m/>
    <m/>
    <m/>
    <m/>
    <m/>
    <m/>
    <m/>
    <m/>
    <m/>
    <m/>
    <m/>
    <m/>
    <m/>
    <m/>
  </r>
  <r>
    <n v="1866"/>
    <m/>
    <s v="1.0 New Request (CP To verify)"/>
    <m/>
    <m/>
    <m/>
    <s v="KG/SB"/>
    <m/>
    <s v="GOV2305393"/>
    <m/>
    <s v="TMWA/230574"/>
    <m/>
    <s v="PAC2311964"/>
    <m/>
    <m/>
    <m/>
    <m/>
    <n v="0"/>
    <s v="New Request PR"/>
    <e v="#REF!"/>
    <x v="0"/>
    <m/>
    <m/>
    <s v="MyGov CPQ 12"/>
    <m/>
    <m/>
    <d v="2023-10-09T00:00:00"/>
    <m/>
    <m/>
    <m/>
    <m/>
    <m/>
    <s v="TMone"/>
    <x v="26"/>
    <s v="MYGOV*NET-KPKT (JBPM)-BALAI BOMBA DAN PENYELAMAT ASAJAYA(IPME)-KSN"/>
    <e v="#N/A"/>
    <e v="#N/A"/>
    <m/>
    <m/>
    <s v="KSN"/>
    <m/>
    <m/>
    <m/>
    <m/>
    <m/>
    <m/>
    <m/>
    <m/>
    <m/>
    <m/>
    <m/>
    <m/>
    <m/>
    <m/>
    <m/>
    <m/>
    <m/>
    <m/>
    <m/>
    <m/>
    <m/>
  </r>
  <r>
    <n v="1867"/>
    <s v="Norizuwan Bin Che Hamid"/>
    <s v="6.2 LOR Approved in Vprime"/>
    <m/>
    <s v="10/10: Pre-acceptance"/>
    <m/>
    <s v="NS"/>
    <s v="AND"/>
    <s v="GOV2305004"/>
    <m/>
    <s v="TMSA/233259"/>
    <m/>
    <s v="PAC2311802"/>
    <m/>
    <s v="NS-SAL-0047-TP"/>
    <m/>
    <m/>
    <n v="0"/>
    <s v="LOR Issued"/>
    <e v="#REF!"/>
    <x v="0"/>
    <m/>
    <m/>
    <s v="MyGov CPQ 12"/>
    <m/>
    <m/>
    <d v="2023-10-09T00:00:00"/>
    <m/>
    <m/>
    <m/>
    <m/>
    <m/>
    <s v="TMone"/>
    <x v="26"/>
    <s v="MYGOV*NET-KLINIK KESIHATAN PALONG TIMUR(IPME)- PLM"/>
    <e v="#N/A"/>
    <e v="#N/A"/>
    <m/>
    <m/>
    <s v="PLM"/>
    <m/>
    <m/>
    <m/>
    <m/>
    <m/>
    <m/>
    <m/>
    <m/>
    <m/>
    <m/>
    <m/>
    <m/>
    <m/>
    <m/>
    <m/>
    <m/>
    <m/>
    <m/>
    <m/>
    <m/>
    <m/>
  </r>
  <r>
    <n v="1868"/>
    <m/>
    <s v="9.0 Insufficient Budget"/>
    <d v="2023-10-10T00:00:00"/>
    <s v="no budget in project"/>
    <m/>
    <s v="PHG"/>
    <m/>
    <s v="GOV2305018"/>
    <m/>
    <s v="TMEA/231485"/>
    <m/>
    <s v="PAC2312176"/>
    <m/>
    <m/>
    <m/>
    <m/>
    <n v="0"/>
    <s v="Insufficient Budget"/>
    <e v="#REF!"/>
    <x v="0"/>
    <m/>
    <m/>
    <s v="MyGov CPQ 12"/>
    <m/>
    <m/>
    <d v="2023-10-09T00:00:00"/>
    <m/>
    <m/>
    <m/>
    <m/>
    <m/>
    <s v="TMone"/>
    <x v="26"/>
    <s v="MYGOV*NET-JPM (APM)-APM DAERAH ROMPIN(IPME)-KRP"/>
    <e v="#N/A"/>
    <e v="#N/A"/>
    <m/>
    <m/>
    <s v="KRP"/>
    <m/>
    <m/>
    <m/>
    <m/>
    <m/>
    <m/>
    <m/>
    <m/>
    <m/>
    <m/>
    <m/>
    <m/>
    <m/>
    <m/>
    <m/>
    <m/>
    <m/>
    <m/>
    <m/>
    <m/>
    <m/>
  </r>
  <r>
    <n v="1869"/>
    <s v="Ahmad Zaki Bin Harris"/>
    <s v="6.1 LOR Requested in Vprime"/>
    <m/>
    <m/>
    <m/>
    <s v="PRK"/>
    <m/>
    <s v="GOV2305424"/>
    <m/>
    <s v="TMNA/232712"/>
    <m/>
    <s v="PAC2312310"/>
    <m/>
    <s v="PRK-KBR-0077-TP"/>
    <m/>
    <m/>
    <n v="0"/>
    <s v="Pending Approval"/>
    <e v="#REF!"/>
    <x v="0"/>
    <m/>
    <m/>
    <s v="MyGov CPQ 12"/>
    <m/>
    <m/>
    <d v="2023-10-09T00:00:00"/>
    <m/>
    <m/>
    <m/>
    <m/>
    <m/>
    <s v="TMone"/>
    <x v="26"/>
    <s v="MYGOV*NET- KPKM (DVS) - PUSAT PENGEMBANGAN VETERINAR (VETEC) TENGAH(SDWAN OVER FTTH)-SLI"/>
    <e v="#N/A"/>
    <e v="#N/A"/>
    <m/>
    <m/>
    <s v="SLI"/>
    <m/>
    <m/>
    <m/>
    <m/>
    <m/>
    <m/>
    <m/>
    <m/>
    <m/>
    <m/>
    <m/>
    <m/>
    <m/>
    <m/>
    <m/>
    <m/>
    <m/>
    <m/>
    <m/>
    <m/>
    <m/>
  </r>
  <r>
    <n v="1870"/>
    <m/>
    <s v="1.2 New Request LOR"/>
    <m/>
    <m/>
    <m/>
    <s v="PRK"/>
    <m/>
    <s v="GOV2305401"/>
    <m/>
    <s v="TMNA/232112"/>
    <m/>
    <s v="PAC2312031"/>
    <m/>
    <m/>
    <m/>
    <m/>
    <n v="0"/>
    <s v="New Request PR"/>
    <e v="#REF!"/>
    <x v="0"/>
    <m/>
    <m/>
    <s v="MyGov CPQ 12"/>
    <m/>
    <m/>
    <d v="2023-10-09T00:00:00"/>
    <m/>
    <m/>
    <m/>
    <m/>
    <m/>
    <s v="TMone"/>
    <x v="26"/>
    <s v="MYGOV*NET-MOH-CAWANGAN INSPEKTORAT &amp; PERUNDANGAN DAN CAWANGAN TIBIKUSTA JKN (SDWAN FTTH)- IP"/>
    <e v="#N/A"/>
    <e v="#N/A"/>
    <m/>
    <m/>
    <s v="IP"/>
    <m/>
    <m/>
    <m/>
    <m/>
    <m/>
    <m/>
    <m/>
    <m/>
    <m/>
    <m/>
    <m/>
    <m/>
    <m/>
    <m/>
    <m/>
    <m/>
    <m/>
    <m/>
    <m/>
    <m/>
    <m/>
  </r>
  <r>
    <n v="1871"/>
    <m/>
    <s v="1.0 New Request (CP To verify)"/>
    <m/>
    <m/>
    <m/>
    <s v="TWU/SKN"/>
    <m/>
    <s v="GOV2305408"/>
    <m/>
    <s v="TMBA/230943"/>
    <m/>
    <s v="PAC2311967"/>
    <m/>
    <m/>
    <m/>
    <m/>
    <n v="0"/>
    <s v="New Request PR"/>
    <e v="#REF!"/>
    <x v="0"/>
    <m/>
    <m/>
    <s v="MyGov CPQ 12"/>
    <m/>
    <m/>
    <d v="2023-10-09T00:00:00"/>
    <m/>
    <m/>
    <m/>
    <m/>
    <m/>
    <s v="TMone"/>
    <x v="26"/>
    <s v="MYGOVT*NET-NRECC (JUPEM-GEODESI) CORS SANDAKAN (SAND) (IPME) - ERA"/>
    <e v="#N/A"/>
    <e v="#N/A"/>
    <m/>
    <m/>
    <s v="ERA"/>
    <m/>
    <m/>
    <m/>
    <m/>
    <m/>
    <m/>
    <m/>
    <m/>
    <m/>
    <m/>
    <m/>
    <m/>
    <m/>
    <m/>
    <m/>
    <m/>
    <m/>
    <m/>
    <m/>
    <m/>
    <m/>
  </r>
  <r>
    <n v="1872"/>
    <s v="Muhamad Zaini Bin Mahamad Sarip"/>
    <s v="6.2 LOR Approved in Vprime"/>
    <d v="2023-10-10T00:00:00"/>
    <s v="10/10 pending accept LOR &amp; upload TP"/>
    <m/>
    <s v="KEL"/>
    <m/>
    <s v="GOV2305007"/>
    <m/>
    <s v="TMEA/238903"/>
    <m/>
    <s v="PAC2312367"/>
    <m/>
    <s v="KEL-MAJ-0854-TP"/>
    <d v="2023-10-10T00:00:00"/>
    <m/>
    <n v="-45209"/>
    <s v="LOR Issued"/>
    <e v="#REF!"/>
    <x v="0"/>
    <m/>
    <m/>
    <s v="MyGov CPQ 12"/>
    <m/>
    <m/>
    <d v="2023-10-09T00:00:00"/>
    <m/>
    <m/>
    <m/>
    <m/>
    <m/>
    <s v="TMone"/>
    <x v="26"/>
    <s v="MYGOV*NET-MOH-KLINIK KESIHATAN GONG KULIM (IPME) - BCK"/>
    <e v="#N/A"/>
    <e v="#N/A"/>
    <m/>
    <m/>
    <s v="BCK"/>
    <m/>
    <m/>
    <m/>
    <m/>
    <m/>
    <m/>
    <m/>
    <m/>
    <m/>
    <m/>
    <m/>
    <m/>
    <m/>
    <m/>
    <m/>
    <m/>
    <m/>
    <m/>
    <m/>
    <m/>
    <m/>
  </r>
  <r>
    <n v="1873"/>
    <m/>
    <s v="1.0 New Request (CP To verify)"/>
    <m/>
    <m/>
    <m/>
    <s v="KK/PB/LB"/>
    <m/>
    <s v="GOV2305412"/>
    <m/>
    <s v="TMBA/230958"/>
    <m/>
    <s v="PAC2312353"/>
    <m/>
    <m/>
    <m/>
    <m/>
    <n v="0"/>
    <s v="New Request PR"/>
    <e v="#REF!"/>
    <x v="0"/>
    <m/>
    <m/>
    <s v="MyGov CPQ 12"/>
    <m/>
    <m/>
    <d v="2023-10-09T00:00:00"/>
    <m/>
    <m/>
    <m/>
    <m/>
    <m/>
    <s v="TMone"/>
    <x v="26"/>
    <s v="MYGOV*NET 2.0 -NRECC (JUPEM-GEODESI) STESEN TOLOK AIR PASANG SURUT (STAPS) KUDAT (IPME) - KDT"/>
    <e v="#N/A"/>
    <e v="#N/A"/>
    <m/>
    <m/>
    <s v="KDT"/>
    <m/>
    <m/>
    <m/>
    <m/>
    <m/>
    <m/>
    <m/>
    <m/>
    <m/>
    <m/>
    <m/>
    <m/>
    <m/>
    <m/>
    <m/>
    <m/>
    <m/>
    <m/>
    <m/>
    <m/>
    <m/>
  </r>
  <r>
    <n v="1874"/>
    <m/>
    <s v="1.2 New Request LOR"/>
    <m/>
    <m/>
    <m/>
    <s v="PRK"/>
    <m/>
    <s v="GOV2305418"/>
    <m/>
    <s v="TMNA/232667"/>
    <m/>
    <s v="PAC2312376"/>
    <m/>
    <m/>
    <m/>
    <m/>
    <n v="0"/>
    <s v="New Request PR"/>
    <e v="#REF!"/>
    <x v="0"/>
    <m/>
    <m/>
    <s v="MyGov CPQ 12"/>
    <m/>
    <m/>
    <d v="2023-10-09T00:00:00"/>
    <m/>
    <m/>
    <m/>
    <m/>
    <m/>
    <s v="TMone"/>
    <x v="26"/>
    <s v="MYGOV*NET-MOF (JKDM) KASTAM JETI GHADAF MARBLE SDN BHD, TELUK INTAN (IPME)-HM"/>
    <e v="#N/A"/>
    <e v="#N/A"/>
    <m/>
    <m/>
    <s v="HM"/>
    <m/>
    <m/>
    <m/>
    <m/>
    <m/>
    <m/>
    <m/>
    <m/>
    <m/>
    <m/>
    <m/>
    <m/>
    <m/>
    <m/>
    <m/>
    <m/>
    <m/>
    <m/>
    <m/>
    <m/>
    <m/>
  </r>
  <r>
    <n v="1875"/>
    <m/>
    <s v="1.0 New Request (CP To verify)"/>
    <m/>
    <m/>
    <m/>
    <s v="KG/SB"/>
    <m/>
    <s v="GOV2305459"/>
    <m/>
    <s v="TMWA/233196"/>
    <m/>
    <s v="PAC2312408"/>
    <m/>
    <m/>
    <m/>
    <m/>
    <n v="0"/>
    <s v="New Request PR"/>
    <e v="#REF!"/>
    <x v="0"/>
    <m/>
    <m/>
    <s v="MyGov CPQ 12"/>
    <m/>
    <m/>
    <d v="2023-10-09T00:00:00"/>
    <m/>
    <m/>
    <m/>
    <m/>
    <m/>
    <s v="TMone"/>
    <x v="26"/>
    <s v="MYGOV*NET-MOH-KLINIK KESIHATAN KUALA IGAN(SDWAN FTTH)-OYAA"/>
    <e v="#N/A"/>
    <e v="#N/A"/>
    <m/>
    <m/>
    <s v="OYAA"/>
    <m/>
    <m/>
    <m/>
    <m/>
    <m/>
    <m/>
    <m/>
    <m/>
    <m/>
    <m/>
    <m/>
    <m/>
    <m/>
    <m/>
    <m/>
    <m/>
    <m/>
    <m/>
    <m/>
    <m/>
    <m/>
  </r>
  <r>
    <n v="1876"/>
    <m/>
    <s v="1.2 New Request PR"/>
    <m/>
    <m/>
    <m/>
    <s v="Kelantan"/>
    <m/>
    <s v="H5G2205282"/>
    <m/>
    <s v="TMEA/226293"/>
    <m/>
    <s v="PAC2220732"/>
    <m/>
    <m/>
    <m/>
    <m/>
    <n v="0"/>
    <e v="#N/A"/>
    <e v="#REF!"/>
    <x v="0"/>
    <s v="CPPM-PR"/>
    <n v="914"/>
    <m/>
    <m/>
    <m/>
    <d v="2023-10-09T00:00:00"/>
    <s v="marzukie.mohamad@tm.com.my"/>
    <n v="39870"/>
    <n v="3413.16"/>
    <s v="First PO"/>
    <m/>
    <s v="TMG"/>
    <x v="0"/>
    <s v="TITAN H5G FOC SPUR KUK 24C DDKBR0144 SMK PANJI"/>
    <e v="#N/A"/>
    <e v="#N/A"/>
    <m/>
    <d v="2023-08-31T00:00:00"/>
    <s v="KUK"/>
    <s v="Network Contractor"/>
    <m/>
    <m/>
    <m/>
    <n v="3400039849"/>
    <m/>
    <m/>
    <m/>
    <m/>
    <m/>
    <m/>
    <m/>
    <m/>
    <m/>
    <m/>
    <m/>
    <m/>
    <m/>
    <m/>
    <m/>
    <m/>
  </r>
  <r>
    <n v="1877"/>
    <s v="Ilman Afif Bin Zulkifli"/>
    <s v="10.0 Sent to CPA for PR Creation"/>
    <m/>
    <m/>
    <m/>
    <s v="Sarawak"/>
    <m/>
    <s v="H5G2300924"/>
    <m/>
    <s v="TMWA/233160"/>
    <m/>
    <s v="PAC2310938"/>
    <m/>
    <s v="KG/SB-ATK-0387-TP"/>
    <m/>
    <m/>
    <n v="0"/>
    <s v="PR Creation"/>
    <e v="#REF!"/>
    <x v="0"/>
    <s v="CPPM-PR"/>
    <n v="915"/>
    <m/>
    <m/>
    <m/>
    <d v="2023-10-09T00:00:00"/>
    <s v="AUWANI.SUDIN@TM.COM.MY"/>
    <n v="38588"/>
    <n v="1635.85"/>
    <s v="Additional PO (SI/VO)"/>
    <s v="PU push core in BOQ is not included in PO creation. While PU installation poles were missed out by NEC when submitting BOQ. "/>
    <s v="TMG"/>
    <x v="0"/>
    <s v="5G DNB DQSIB0999 1 IUC/CSR &amp; SPUR JLNKIONGTUNG_sb"/>
    <e v="#N/A"/>
    <e v="#N/A"/>
    <m/>
    <d v="2023-10-31T00:00:00"/>
    <s v="SB"/>
    <s v="Network Contractor"/>
    <m/>
    <m/>
    <m/>
    <n v="3400039069"/>
    <m/>
    <s v="[{&quot;name&quot;:&quot;Technical Proposal for 5G TMWA233160_Nurul Auwani Sudin.pdf&quot;,&quot;link&quot;:&quot;https://tm365-my.sharepoint.com/personal/badruznasrin_basri_tm_com_my/Documents/Apps/Microsoft%20Forms/Request%20New%20PR/Question%202/Technical%20Proposal%20for%205G%20TMWA233160_Nurul%20Auwani%20Sudin.pdf&quot;,&quot;id&quot;:&quot;01KO5DXPWLDKTET4JPLFDYISAWCGS3MPES&quot;,&quot;type&quot;:null,&quot;size&quot;:1077554,&quot;referenceId&quot;:&quot;01KO5DXPXUPARRCS6LWRBYBWTUUM5DK5ER&quot;,&quot;driveId&quot;:&quot;b!GENIO6DB3UWzdulNK6evrT-LvdyhA0VIokS4fxAfqZJ9NS0deS_ETJs3VRRJUVZM&quot;,&quot;status&quot;:1,&quot;uploadSessionUrl&quot;:null},{&quot;name&quot;:&quot;SI TMWA233160 KIONG TUNG_Nurul Auwani Sudin.pdf&quot;,&quot;link&quot;:&quot;https://tm365-my.sharepoint.com/personal/badruznasrin_basri_tm_com_my/Documents/Apps/Microsoft%20Forms/Request%20New%20PR/Question%202/SI%20TMWA233160%20KIONG%20TUNG_Nurul%20Auwani%20Sudin.pdf&quot;,&quot;id&quot;:&quot;01KO5DXPTJJOGOOYOIIBG3XUZFFRTG76W3&quot;,&quot;type&quot;:null,&quot;size&quot;:825579,&quot;referenceId&quot;:&quot;01KO5DXPXUPARRCS6LWRBYBWTUUM5DK5ER&quot;,&quot;driveId&quot;:&quot;b!GENIO6DB3UWzdulNK6evrT-LvdyhA0VIokS4fxAfqZJ9NS0deS_ETJs3VRRJUVZM&quot;,&quot;status&quot;:1,&quot;uploadSessionUrl&quot;:null},{&quot;name&quot;:&quot;BOQ 5G TMWA233160 (SI)_Nurul Auwani Sudin.docx&quot;,&quot;link&quot;:&quot;https://tm365-my.sharepoint.com/personal/badruznasrin_basri_tm_com_my/_layouts/15/Doc.aspx?sourcedoc=%7B92A5C26A-4807-4FEB-A4D4-8576CDDDD84F%7D&amp;file=BOQ%205G%20TMWA233160%20(SI)_Nurul%20Auwani%20Sudin.docx&amp;action=default&amp;mobileredirect=true&quot;,&quot;id&quot;:&quot;01KO5DXPTKYKSZEB2I5NH2JVEFO3G53WCP&quot;,&quot;type&quot;:null,&quot;size&quot;:271388,&quot;referenceId&quot;:&quot;01KO5DXPXUPARRCS6LWRBYBWTUUM5DK5ER&quot;,&quot;driveId&quot;:&quot;b!GENIO6DB3UWzdulNK6evrT-LvdyhA0VIokS4fxAfqZJ9NS0deS_ETJs3VRRJUVZM&quot;,&quot;status&quot;:1,&quot;uploadSessionUrl&quot;:null}]"/>
    <m/>
    <m/>
    <m/>
    <m/>
    <m/>
    <m/>
    <m/>
    <m/>
    <m/>
    <m/>
    <m/>
    <m/>
    <m/>
    <m/>
  </r>
  <r>
    <n v="1878"/>
    <m/>
    <s v="1.2 New Request PR"/>
    <m/>
    <m/>
    <m/>
    <s v="Kelantan"/>
    <m/>
    <s v="H5G2205282"/>
    <m/>
    <s v="TMEA/226293"/>
    <m/>
    <s v="PAC2220732"/>
    <m/>
    <m/>
    <m/>
    <m/>
    <n v="0"/>
    <e v="#N/A"/>
    <e v="#REF!"/>
    <x v="0"/>
    <s v="CPPM-LOR"/>
    <n v="412"/>
    <m/>
    <m/>
    <m/>
    <d v="2023-10-09T00:00:00"/>
    <s v="marzukie.mohamad@tm.com.my"/>
    <m/>
    <m/>
    <m/>
    <m/>
    <s v="TMG"/>
    <x v="0"/>
    <s v=" H5G FOC SPUR KUK 24C DDKBR0144 SMK PANJI"/>
    <e v="#N/A"/>
    <e v="#N/A"/>
    <m/>
    <m/>
    <s v="KUK"/>
    <m/>
    <m/>
    <m/>
    <m/>
    <m/>
    <m/>
    <m/>
    <m/>
    <s v="Marzukie bin Mohamad"/>
    <s v="Mohd Azarisham"/>
    <s v="[{&quot;name&quot;:&quot;TMEA_226293_H5G FOC SPUR KUK 24C DDKBR0144 SM_Marzukie Bin Mohamad.pdf&quot;,&quot;link&quot;:&quot;https://tm365-my.sharepoint.com/personal/badruznasrin_basri_tm_com_my/Documents/Apps/Microsoft%20Forms/CPPM%20LOR%20%20Request%20for%20LOR%20for%20existing%20project/Question/TMEA_226293_H5G%20FOC%20SPUR%20KUK%2024C%20DDKBR0144%20SM_Marzukie%20Bin%20Mohamad.pdf&quot;,&quot;id&quot;:&quot;01KO5DXPRKDTJ32NHGWJBIYR7LYBCOFXSV&quot;,&quot;type&quot;:null,&quot;size&quot;:559187,&quot;referenceId&quot;:&quot;01KO5DXPWKQISBU2NA6ZBLWOJA7SI6KARL&quot;,&quot;driveId&quot;:&quot;b!GENIO6DB3UWzdulNK6evrT-LvdyhA0VIokS4fxAfqZJ9NS0deS_ETJs3VRRJUVZM&quot;,&quot;status&quot;:1,&quot;uploadSessionUrl&quot;:null}]"/>
    <s v="No Preference"/>
    <m/>
    <m/>
    <m/>
    <m/>
    <m/>
    <m/>
    <m/>
    <m/>
    <m/>
  </r>
  <r>
    <n v="1879"/>
    <s v="Nurul Ridhwan Bin Sulaiman"/>
    <s v="11.0 PO Issued"/>
    <d v="2023-10-09T00:00:00"/>
    <s v="4902155784 (10/10/23), 9/10 Proceed PR VO/SI, First PO 4902153879 (4/10/23)"/>
    <s v="4902153879, 4902155784"/>
    <s v="Sabah"/>
    <m/>
    <s v="H5G2301131"/>
    <m/>
    <s v="TMBA/230916"/>
    <m/>
    <s v="PAC2311785"/>
    <m/>
    <s v="KK/PB/LB-KAF-0117-TP"/>
    <m/>
    <m/>
    <n v="0"/>
    <s v="PO Issued"/>
    <e v="#REF!"/>
    <x v="0"/>
    <s v="CPPM-PR"/>
    <n v="916"/>
    <m/>
    <m/>
    <m/>
    <d v="2023-10-09T00:00:00"/>
    <s v="daniel.manson@tm.com.my"/>
    <n v="6499"/>
    <n v="1267.25"/>
    <s v="Additional PO (SI/VO)"/>
    <s v="Manhole sealed by asphalt. need to cut and remove asphalt and rise up manhole."/>
    <s v="TMG"/>
    <x v="0"/>
    <s v="5G FOC SPUR INM FXX DNB_HORIZON 5G_DSBKI0230_JLN BANTAYAN MININTOD_INM"/>
    <e v="#N/A"/>
    <e v="#N/A"/>
    <m/>
    <d v="2023-10-08T00:00:00"/>
    <s v="INM"/>
    <s v="Network Contractor"/>
    <m/>
    <m/>
    <m/>
    <n v="3400038664"/>
    <m/>
    <s v="[{&quot;name&quot;:&quot;__TM SLD DRAWING-INANAM 5G - MANHOLE REPAIR P_Daniel S Manson.pdf&quot;,&quot;link&quot;:&quot;https://tm365-my.sharepoint.com/personal/badruznasrin_basri_tm_com_my/Documents/Apps/Microsoft%20Forms/Request%20New%20PR/Question%202/__TM%20SLD%20DRAWING-INANAM%205G%20-%20MANHOLE%20REPAIR%20P_Daniel%20S%20Manson.pdf&quot;,&quot;id&quot;:&quot;01KO5DXPQSZO4FG4JPI5ELZEA4UHLV4V6Q&quot;,&quot;type&quot;:null,&quot;size&quot;:1389069,&quot;referenceId&quot;:&quot;01KO5DXPXUPARRCS6LWRBYBWTUUM5DK5ER&quot;,&quot;driveId&quot;:&quot;b!GENIO6DB3UWzdulNK6evrT-LvdyhA0VIokS4fxAfqZJ9NS0deS_ETJs3VRRJUVZM&quot;,&quot;status&quot;:1,&quot;uploadSessionUrl&quot;:null},{&quot;name&quot;:&quot;SITE INSTRUCTION TMBA_230916_Daniel S Manson.pdf&quot;,&quot;link&quot;:&quot;https://tm365-my.sharepoint.com/personal/badruznasrin_basri_tm_com_my/Documents/Apps/Microsoft%20Forms/Request%20New%20PR/Question%202/SITE%20INSTRUCTION%20TMBA_230916_Daniel%20S%20Manson.pdf&quot;,&quot;id&quot;:&quot;01KO5DXPRXGCJGP6G2KRAK37F6W7RHJ3KT&quot;,&quot;type&quot;:null,&quot;size&quot;:707284,&quot;referenceId&quot;:&quot;01KO5DXPXUPARRCS6LWRBYBWTUUM5DK5ER&quot;,&quot;driveId&quot;:&quot;b!GENIO6DB3UWzdulNK6evrT-LvdyhA0VIokS4fxAfqZJ9NS0deS_ETJs3VRRJUVZM&quot;,&quot;status&quot;:1,&quot;uploadSessionUrl&quot;:null},{&quot;name&quot;:&quot;Std _costing awp SI  TMBA_230916_Daniel S Manson.pdf&quot;,&quot;link&quot;:&quot;https://tm365-my.sharepoint.com/personal/badruznasrin_basri_tm_com_my/Documents/Apps/Microsoft%20Forms/Request%20New%20PR/Question%202/Std%20_costing%20awp%20SI%20%20TMBA_230916_Daniel%20S%20Manson.pdf&quot;,&quot;id&quot;:&quot;01KO5DXPXXBVE5UXDN55CLGWZWG4FDZITY&quot;,&quot;type&quot;:null,&quot;size&quot;:525519,&quot;referenceId&quot;:&quot;01KO5DXPXUPARRCS6LWRBYBWTUUM5DK5ER&quot;,&quot;driveId&quot;:&quot;b!GENIO6DB3UWzdulNK6evrT-LvdyhA0VIokS4fxAfqZJ9NS0deS_ETJs3VRRJUVZM&quot;,&quot;status&quot;:1,&quot;uploadSessionUrl&quot;:null}]"/>
    <m/>
    <m/>
    <m/>
    <m/>
    <m/>
    <m/>
    <m/>
    <m/>
    <m/>
    <m/>
    <m/>
    <m/>
    <m/>
    <m/>
  </r>
  <r>
    <n v="1880"/>
    <m/>
    <s v="12. Duplicate Request"/>
    <m/>
    <m/>
    <m/>
    <s v="Kedah/Perlis"/>
    <m/>
    <s v="H5G2301414"/>
    <m/>
    <s v="TMNA/232618"/>
    <m/>
    <s v="PAC2312505"/>
    <m/>
    <m/>
    <m/>
    <m/>
    <n v="0"/>
    <s v="PO Issued"/>
    <e v="#REF!"/>
    <x v="0"/>
    <s v="CPPM-PR"/>
    <n v="917"/>
    <m/>
    <m/>
    <m/>
    <d v="2023-10-09T00:00:00"/>
    <s v="rnazdin@tm.com.my"/>
    <n v="1248"/>
    <n v="3948.35"/>
    <s v="Additional PO (SI/VO)"/>
    <s v="tambahan skim"/>
    <s v="TMG"/>
    <x v="0"/>
    <s v="H5G_FOC AHK F10/F11 24C CSR DKKBP0288_KPMATANGKONG_AHK(DNB_HORIZON 5G)"/>
    <e v="#N/A"/>
    <e v="#N/A"/>
    <m/>
    <d v="2023-11-13T00:00:00"/>
    <s v="AHK"/>
    <s v="Network Contractor"/>
    <m/>
    <m/>
    <m/>
    <n v="3400038859"/>
    <m/>
    <s v="[{&quot;name&quot;:&quot;4. NEW BOQ 2ND_Ramnazdin Bin Ramli.pdf&quot;,&quot;link&quot;:&quot;https://tm365-my.sharepoint.com/personal/badruznasrin_basri_tm_com_my/Documents/Apps/Microsoft%20Forms/Request%20New%20PR/Question%202/4.%20NEW%20BOQ%202ND_Ramnazdin%20Bin%20Ramli.pdf&quot;,&quot;id&quot;:&quot;01KO5DXPSHQKYE54PRIJG3CCCA5UOVD64A&quot;,&quot;type&quot;:null,&quot;size&quot;:1064296,&quot;referenceId&quot;:&quot;01KO5DXPXUPARRCS6LWRBYBWTUUM5DK5ER&quot;,&quot;driveId&quot;:&quot;b!GENIO6DB3UWzdulNK6evrT-LvdyhA0VIokS4fxAfqZJ9NS0deS_ETJs3VRRJUVZM&quot;,&quot;status&quot;:1,&quot;uploadSessionUrl&quot;:null}]"/>
    <m/>
    <m/>
    <m/>
    <m/>
    <m/>
    <m/>
    <m/>
    <m/>
    <m/>
    <m/>
    <m/>
    <m/>
    <m/>
    <m/>
  </r>
  <r>
    <n v="1881"/>
    <s v="Muhamad Zaini Bin Mahamad Sarip"/>
    <s v="10.0 Sent to CPA for PR Creation"/>
    <d v="2023-10-11T00:00:00"/>
    <m/>
    <m/>
    <s v="Kelantan"/>
    <m/>
    <s v="SRR2104753"/>
    <m/>
    <s v="SMEA/236519"/>
    <m/>
    <s v=" PAC2223502"/>
    <m/>
    <m/>
    <m/>
    <m/>
    <n v="0"/>
    <s v="PR Creation"/>
    <e v="#REF!"/>
    <x v="0"/>
    <s v="CPPM-PR"/>
    <n v="918"/>
    <m/>
    <m/>
    <m/>
    <d v="2023-10-09T00:00:00"/>
    <s v="mysudinla@tm.com.my"/>
    <n v="4001"/>
    <n v="3291.85"/>
    <s v="Additional PO (SI/VO)"/>
    <s v="pembelian SFP NOKIA 80km 10G untuk UPkan OLT baru di Tanah Merah"/>
    <s v="Unifi"/>
    <x v="5"/>
    <s v="SRR OLT TAM_G804 FOR TM NODE TANAH MERAH_x000a_"/>
    <e v="#N/A"/>
    <e v="#N/A"/>
    <m/>
    <d v="2023-12-31T00:00:00"/>
    <s v="TAM"/>
    <s v="OLT Contract"/>
    <s v="54-KEL-03"/>
    <n v="3400010921"/>
    <m/>
    <m/>
    <m/>
    <s v="[{&quot;name&quot;:&quot;sebut harga SFP 80KM Nokia_Kamarudin Bin Md Gha.xlsx&quot;,&quot;link&quot;:&quot;https://tm365-my.sharepoint.com/personal/badruznasrin_basri_tm_com_my/_layouts/15/Doc.aspx?sourcedoc=%7B19A1AFE9-EC45-4708-8D7A-B31CA10E9224%7D&amp;file=sebut%20harga%20SFP%2080KM%20Nokia_Kamarudin%20Bin%20Md%20Gha.xlsx&amp;action=default&amp;mobileredirect=true&quot;,&quot;id&quot;:&quot;01KO5DXPXJV6QRSRPMBBDY26VTDSQQ5ERE&quot;,&quot;type&quot;:null,&quot;size&quot;:70994,&quot;referenceId&quot;:&quot;01KO5DXPXUPARRCS6LWRBYBWTUUM5DK5ER&quot;,&quot;driveId&quot;:&quot;b!GENIO6DB3UWzdulNK6evrT-LvdyhA0VIokS4fxAfqZJ9NS0deS_ETJs3VRRJUVZM&quot;,&quot;status&quot;:1,&quot;uploadSessionUrl&quot;:null}][{&quot;name&quot;:&quot;sebut harga SFP 80KM Nokia_Kamarudin Bin Md Gha.xlsx&quot;,&quot;link&quot;:&quot;https://tm365-my.sharepoint.com/personal/badruznasrin_basri_tm_com_my/_layouts/15/Doc.aspx?sourcedoc=%7BE2325771-5F51-4ABF-9F2B-EA3A5AFB052F%7D&amp;file=sebut%20harga%20SFP%2080KM%20Nokia_Kamarudin%20Bin%20Md%20Gha.xlsx&amp;action=default&amp;mobileredirect=true&quot;,&quot;id&quot;:&quot;01KO5DXPTRK4ZOEUK7X5FJ6K7KHJNPWBJP&quot;,&quot;type&quot;:null,&quot;size&quot;:70994,&quot;referenceId&quot;:&quot;01KO5DXPXGNA5SXMMJOFDI7X4DMR4B2UAT&quot;,&quot;driveId&quot;:&quot;b!GENIO6DB3UWzdulNK6evrT-LvdyhA0VIokS4fxAfqZJ9NS0deS_ETJs3VRRJUVZM&quot;,&quot;status&quot;:1,&quot;uploadSessionUrl&quot;:null}]"/>
    <m/>
    <m/>
    <m/>
    <m/>
    <m/>
    <m/>
    <m/>
    <m/>
    <m/>
    <m/>
    <m/>
    <m/>
    <m/>
    <m/>
  </r>
  <r>
    <n v="1882"/>
    <m/>
    <s v="1.2 New Request PR"/>
    <m/>
    <m/>
    <m/>
    <s v="Kelantan"/>
    <m/>
    <s v="SRR2203496"/>
    <m/>
    <s v="JMEA/236505"/>
    <m/>
    <s v="PAC2223584"/>
    <m/>
    <m/>
    <m/>
    <m/>
    <n v="0"/>
    <e v="#N/A"/>
    <e v="#REF!"/>
    <x v="0"/>
    <s v="CPPM-PR"/>
    <n v="919"/>
    <m/>
    <m/>
    <m/>
    <d v="2023-10-09T00:00:00"/>
    <s v="marzukie.mohamad@tm.com.my"/>
    <n v="6073"/>
    <n v="6073"/>
    <s v="Additional PO (SI/VO)"/>
    <s v="Additional work occurred installation poles with accessories (63 each) "/>
    <s v="Unifi"/>
    <x v="5"/>
    <s v="SRR FTTH ADD KUK_C042 KUBANG PALAS &amp; KAMPUNG MENTERA"/>
    <e v="#N/A"/>
    <e v="#N/A"/>
    <m/>
    <d v="2023-08-31T00:00:00"/>
    <s v="KUK"/>
    <s v="Network Contractor"/>
    <m/>
    <m/>
    <m/>
    <n v="3400038524"/>
    <m/>
    <s v="[{&quot;name&quot;:&quot;JMEA236505 FORM SI_Marzukie Bin Mohamad.pdf&quot;,&quot;link&quot;:&quot;https://tm365-my.sharepoint.com/personal/badruznasrin_basri_tm_com_my/Documents/Apps/Microsoft%20Forms/Request%20New%20PR/Question%202/JMEA236505%20FORM%20SI_Marzukie%20Bin%20Mohamad.pdf&quot;,&quot;id&quot;:&quot;01KO5DXPTX2X4VVOD4DJDKVWNZH4UBSXOQ&quot;,&quot;type&quot;:null,&quot;size&quot;:333215,&quot;referenceId&quot;:&quot;01KO5DXPXUPARRCS6LWRBYBWTUUM5DK5ER&quot;,&quot;driveId&quot;:&quot;b!GENIO6DB3UWzdulNK6evrT-LvdyhA0VIokS4fxAfqZJ9NS0deS_ETJs3VRRJUVZM&quot;,&quot;status&quot;:1,&quot;uploadSessionUrl&quot;:null}]"/>
    <m/>
    <m/>
    <m/>
    <m/>
    <m/>
    <m/>
    <m/>
    <m/>
    <m/>
    <m/>
    <m/>
    <m/>
    <m/>
    <m/>
  </r>
  <r>
    <n v="1883"/>
    <m/>
    <s v="9.0 Insufficient Budget"/>
    <m/>
    <m/>
    <m/>
    <s v="Kedah/Perlis"/>
    <m/>
    <s v="H5G2300590"/>
    <m/>
    <s v="TMNA/232441"/>
    <m/>
    <s v="PAC2309416"/>
    <m/>
    <m/>
    <m/>
    <m/>
    <n v="0"/>
    <s v="Insufficient Budget"/>
    <e v="#REF!"/>
    <x v="0"/>
    <s v="CPPM-PR"/>
    <n v="920"/>
    <m/>
    <m/>
    <m/>
    <d v="2023-10-09T00:00:00"/>
    <s v="rnazdin@tm.com.my"/>
    <n v="1248"/>
    <n v="3948.45"/>
    <s v="Additional PO (SI/VO)"/>
    <s v="TAMBAHAN SKIM"/>
    <s v="TMG"/>
    <x v="0"/>
    <s v="H5G_FOC SAM F11/F14 CSR DRPER0045_KGBONGORKUDONG_SAM(DNB_HORIZON 5G)"/>
    <e v="#N/A"/>
    <e v="#N/A"/>
    <m/>
    <d v="2023-06-30T00:00:00"/>
    <s v="SAM"/>
    <s v="Network Contractor"/>
    <m/>
    <m/>
    <m/>
    <n v="3400038859"/>
    <m/>
    <s v="[{&quot;name&quot;:&quot;4. NEW BOQ 2ND_Ramnazdin Bin Ramli 1.pdf&quot;,&quot;link&quot;:&quot;https://tm365-my.sharepoint.com/personal/badruznasrin_basri_tm_com_my/Documents/Apps/Microsoft%20Forms/Request%20New%20PR/Question%202/4.%20NEW%20BOQ%202ND_Ramnazdin%20Bin%20Ramli%201.pdf&quot;,&quot;id&quot;:&quot;01KO5DXPT4V6DPTUMNWVD3KZ5TYKBR34UH&quot;,&quot;type&quot;:null,&quot;size&quot;:1064296,&quot;referenceId&quot;:&quot;01KO5DXPXUPARRCS6LWRBYBWTUUM5DK5ER&quot;,&quot;driveId&quot;:&quot;b!GENIO6DB3UWzdulNK6evrT-LvdyhA0VIokS4fxAfqZJ9NS0deS_ETJs3VRRJUVZM&quot;,&quot;status&quot;:1,&quot;uploadSessionUrl&quot;:null}]"/>
    <m/>
    <m/>
    <m/>
    <m/>
    <m/>
    <m/>
    <m/>
    <m/>
    <m/>
    <m/>
    <m/>
    <m/>
    <m/>
    <m/>
  </r>
  <r>
    <n v="1884"/>
    <s v="Nor Aizee Masyitah Binti Kamal Bahrin"/>
    <s v="8.5 Rejected by CPA-PTC"/>
    <m/>
    <s v="11/10: cek balik 5 fiber tray juga tidak dibenarkan? 10/10: Submit PR"/>
    <m/>
    <s v="NS"/>
    <s v="AND"/>
    <s v="GOV2300205"/>
    <m/>
    <s v="TMSA/232113"/>
    <m/>
    <s v="PAC2304758"/>
    <m/>
    <s v="N/A"/>
    <m/>
    <m/>
    <n v="0"/>
    <s v="Queried - Require More Information From NeC/AND"/>
    <e v="#REF!"/>
    <x v="0"/>
    <s v="CPPM-PR"/>
    <n v="921"/>
    <m/>
    <m/>
    <m/>
    <d v="2023-10-09T00:00:00"/>
    <s v="norizzuan.abdrazak@tm.com.my"/>
    <n v="4806.6400000000003"/>
    <n v="550"/>
    <s v="Additional PO (SI/VO)"/>
    <s v="Insufficient budget in TMSA/232035 during 1st Request for Purchasing Patch Panel 12C C/W Splicing Tray"/>
    <s v="TMone"/>
    <x v="4"/>
    <s v="MYGOV*NET - NID+ FOC MN_F08 SPUR (12C) FOR BALAI BOMBA DAN PENYELAMAT MANTIN"/>
    <e v="#N/A"/>
    <e v="#N/A"/>
    <m/>
    <d v="2023-10-31T00:00:00"/>
    <s v="MN"/>
    <s v="Other Contract"/>
    <m/>
    <n v="3400044211"/>
    <m/>
    <m/>
    <m/>
    <s v="[{&quot;name&quot;:&quot;BOQ pg1 v2_Mohd Nor Izzuan Bin.pdf&quot;,&quot;link&quot;:&quot;https://tm365-my.sharepoint.com/personal/badruznasrin_basri_tm_com_my/Documents/Apps/Microsoft%20Forms/Request%20New%20PR/Question%202/BOQ%20pg1%20v2_Mohd%20Nor%20Izzuan%20Bin.pdf&quot;,&quot;id&quot;:&quot;01KO5DXPXCZX3NZ6VM25CLF3BQWQ6YRGMQ&quot;,&quot;type&quot;:null,&quot;size&quot;:805692,&quot;referenceId&quot;:&quot;01KO5DXPXUPARRCS6LWRBYBWTUUM5DK5ER&quot;,&quot;driveId&quot;:&quot;b!GENIO6DB3UWzdulNK6evrT-LvdyhA0VIokS4fxAfqZJ9NS0deS_ETJs3VRRJUVZM&quot;,&quot;status&quot;:1,&quot;uploadSessionUrl&quot;:null},{&quot;name&quot;:&quot;BOQ pg2_Mohd Nor Izzuan Bin.pdf&quot;,&quot;link&quot;:&quot;https://tm365-my.sharepoint.com/personal/badruznasrin_basri_tm_com_my/Documents/Apps/Microsoft%20Forms/Request%20New%20PR/Question%202/BOQ%20pg2_Mohd%20Nor%20Izzuan%20Bin.pdf&quot;,&quot;id&quot;:&quot;01KO5DXPTDBQERDMT4ANEKV7LO5MMUE7BY&quot;,&quot;type&quot;:null,&quot;size&quot;:643430,&quot;referenceId&quot;:&quot;01KO5DXPXUPARRCS6LWRBYBWTUUM5DK5ER&quot;,&quot;driveId&quot;:&quot;b!GENIO6DB3UWzdulNK6evrT-LvdyhA0VIokS4fxAfqZJ9NS0deS_ETJs3VRRJUVZM&quot;,&quot;status&quot;:1,&quot;uploadSessionUrl&quot;:null}][{&quot;name&quot;:&quot;BOQ pg1 v2_Mohd Nor Izzuan Bin.pdf&quot;,&quot;link&quot;:&quot;https://tm365-my.sharepoint.com/personal/badruznasrin_basri_tm_com_my/Documents/Apps/Microsoft%20Forms/Request%20New%20PR/Question%203/BOQ%20pg1%20v2_Mohd%20Nor%20Izzuan%20Bin.pdf&quot;,&quot;id&quot;:&quot;01KO5DXPXQI67LGSCQFBGJFJUGFVLMWME7&quot;,&quot;type&quot;:null,&quot;size&quot;:805692,&quot;referenceId&quot;:&quot;01KO5DXPXGNA5SXMMJOFDI7X4DMR4B2UAT&quot;,&quot;driveId&quot;:&quot;b!GENIO6DB3UWzdulNK6evrT-LvdyhA0VIokS4fxAfqZJ9NS0deS_ETJs3VRRJUVZM&quot;,&quot;status&quot;:1,&quot;uploadSessionUrl&quot;:null}]"/>
    <m/>
    <m/>
    <m/>
    <m/>
    <m/>
    <m/>
    <m/>
    <m/>
    <m/>
    <m/>
    <m/>
    <m/>
    <m/>
    <m/>
  </r>
  <r>
    <n v="1885"/>
    <m/>
    <s v="1.2 New Request PR"/>
    <m/>
    <m/>
    <m/>
    <s v="TRG"/>
    <m/>
    <s v="H5G2206143"/>
    <m/>
    <s v="TMEA/223909"/>
    <m/>
    <s v="PAC2302050"/>
    <m/>
    <m/>
    <m/>
    <m/>
    <n v="0"/>
    <e v="#N/A"/>
    <e v="#REF!"/>
    <x v="0"/>
    <s v="CPPM-PR"/>
    <n v="922"/>
    <m/>
    <m/>
    <m/>
    <d v="2023-10-09T00:00:00"/>
    <s v="jaafarmd@tm.com.my"/>
    <n v="6730"/>
    <n v="6389.85"/>
    <s v="Additional PO (SI/VO)"/>
    <s v="SI due to GR quantity not as per as built quantity"/>
    <s v="TMG"/>
    <x v="0"/>
    <s v="5G FOC SPUR 24C MA [DTMAR0334] ILPMARANG_x000a_"/>
    <e v="#N/A"/>
    <e v="#N/A"/>
    <m/>
    <d v="2023-10-31T00:00:00"/>
    <s v="MA"/>
    <s v="Network Contractor"/>
    <m/>
    <m/>
    <m/>
    <n v="3400038958"/>
    <m/>
    <s v="[{&quot;name&quot;:&quot;Copy of AS BUILT LISTING - 4902048941 - TITAN_Jaafar Bin Mohamed M.xlsx&quot;,&quot;link&quot;:&quot;https://tm365-my.sharepoint.com/personal/badruznasrin_basri_tm_com_my/_layouts/15/Doc.aspx?sourcedoc=%7B387F79E9-F60C-4BF5-89C2-E0FF4A61FAF3%7D&amp;file=Copy%20of%20AS%20BUILT%20LISTING%20-%204902048941%20-%20TITAN_Jaafar%20Bin%20Mohamed%20M.xlsx&amp;action=default&amp;mobileredirect=true&quot;,&quot;id&quot;:&quot;01KO5DXPXJPF7TQDHW6VFYTQXA75FGD6XT&quot;,&quot;type&quot;:null,&quot;size&quot;:121597,&quot;referenceId&quot;:&quot;01KO5DXPXUPARRCS6LWRBYBWTUUM5DK5ER&quot;,&quot;driveId&quot;:&quot;b!GENIO6DB3UWzdulNK6evrT-LvdyhA0VIokS4fxAfqZJ9NS0deS_ETJs3VRRJUVZM&quot;,&quot;status&quot;:1,&quot;uploadSessionUrl&quot;:null}]"/>
    <m/>
    <m/>
    <m/>
    <m/>
    <m/>
    <m/>
    <m/>
    <m/>
    <m/>
    <m/>
    <m/>
    <m/>
    <m/>
    <m/>
  </r>
  <r>
    <n v="1886"/>
    <m/>
    <s v="10.0 Sent to CPA for PR Creation"/>
    <m/>
    <m/>
    <m/>
    <s v="Kedah/Perlis "/>
    <m/>
    <s v="NRP2203070"/>
    <m/>
    <s v="TMNA/221642"/>
    <m/>
    <s v="PAC2212427"/>
    <m/>
    <m/>
    <m/>
    <m/>
    <n v="0"/>
    <s v="PR Creation"/>
    <e v="#REF!"/>
    <x v="0"/>
    <s v="CPPM-LOR"/>
    <n v="414"/>
    <m/>
    <m/>
    <m/>
    <d v="2023-10-09T00:00:00"/>
    <s v="kanuar.nor@tm.com.my"/>
    <m/>
    <m/>
    <m/>
    <m/>
    <s v="TMG"/>
    <x v="1"/>
    <s v="FOC JUNC KM - KMH SEAX_INTEL - INTEL KULIM HI TECH (IEPL) (SLG 99.0%)_x000a_"/>
    <e v="#N/A"/>
    <e v="#N/A"/>
    <m/>
    <m/>
    <s v="KMH"/>
    <m/>
    <m/>
    <m/>
    <m/>
    <n v="3400039143"/>
    <n v="3400039143"/>
    <m/>
    <m/>
    <s v="Khairul Anuar Bin Mohd Nor"/>
    <s v="Mohd Fairuz Bin Ismail"/>
    <s v="[{&quot;name&quot;:&quot;INTEL KULIM (1)_Khairul Anuar Bin Mo.pdf&quot;,&quot;link&quot;:&quot;https://tm365-my.sharepoint.com/personal/badruznasrin_basri_tm_com_my/Documents/Apps/Microsoft%20Forms/CPPM%20LOR%20%20Request%20for%20LOR%20for%20existing%20project/Question/INTEL%20KULIM%20(1)_Khairul%20Anuar%20Bin%20Mo.pdf&quot;,&quot;id&quot;:&quot;01KO5DXPWSHYTE5T4VTRH357VKKP7NTPZ4&quot;,&quot;type&quot;:null,&quot;size&quot;:209645,&quot;referenceId&quot;:&quot;01KO5DXPWKQISBU2NA6ZBLWOJA7SI6KARL&quot;,&quot;driveId&quot;:&quot;b!GENIO6DB3UWzdulNK6evrT-LvdyhA0VIokS4fxAfqZJ9NS0deS_ETJs3VRRJUVZM&quot;,&quot;status&quot;:1,&quot;uploadSessionUrl&quot;:null}]"/>
    <s v="Got Preference"/>
    <n v="3400039143"/>
    <s v="NEC continue previous project due to customer requirement."/>
    <n v="3400039143"/>
    <s v="Raztel Sdn Bhd"/>
    <s v="Available Team"/>
    <s v="Lite Kabel Sdn Bhd"/>
    <s v="Available Team"/>
    <m/>
    <m/>
  </r>
  <r>
    <n v="1887"/>
    <s v="Muhammad Imran Bin Azid"/>
    <s v="8.2 Queried - Pending TP Re-Submission"/>
    <m/>
    <s v="pending LOR acceptance by TP nad pending TP submission"/>
    <m/>
    <s v="Johor Selatan"/>
    <m/>
    <s v="NRP2302971"/>
    <m/>
    <s v="TMSA/233198"/>
    <m/>
    <s v="PAC2311457"/>
    <m/>
    <s v="JS-HDD-0012-TP"/>
    <m/>
    <m/>
    <n v="0"/>
    <s v="Queried - Require More Information From NeC/AND"/>
    <e v="#REF!"/>
    <x v="0"/>
    <s v="CPPM-LOR"/>
    <n v="415"/>
    <m/>
    <m/>
    <m/>
    <d v="2023-10-09T00:00:00"/>
    <s v="muhammadaizuddin.aziz@tm.com.my"/>
    <m/>
    <m/>
    <m/>
    <m/>
    <s v="TMone"/>
    <x v="1"/>
    <s v="FOC &amp; NID SLA 99.0% PN INSTRUMENTS TECHNOLOGY (J) SDN BHD-KAW PERINDUSTRIAN TEBRAU 4(IEPL-M) NO 18/PLO 287, INSTRUMENTS TECHNOLOGY (J) SDN BHD,JALAN FIRMA 2,KAW PERINDUSTRIAN TEBRAU 4,81100, JOHOR BAHRU, JOHOR"/>
    <e v="#N/A"/>
    <e v="#N/A"/>
    <m/>
    <m/>
    <s v="PN"/>
    <m/>
    <m/>
    <m/>
    <m/>
    <m/>
    <m/>
    <m/>
    <m/>
    <n v="20977.01"/>
    <s v="IDRIS BIN HAMZAH"/>
    <s v="[{&quot;name&quot;:&quot;INSTRUMENT TECHNOLOGY_Muhamad Aizuddin Bin.JPG&quot;,&quot;link&quot;:&quot;https://tm365-my.sharepoint.com/personal/badruznasrin_basri_tm_com_my/Documents/Apps/Microsoft%20Forms/CPPM%20LOR%20%20Request%20for%20LOR%20for%20existing%20project/Question/INSTRUMENT%20TECHNOLOGY_Muhamad%20Aizuddin%20Bin.JPG&quot;,&quot;id&quot;:&quot;01KO5DXPXBRRBBALSJNVB3S2ZJEVSGUERT&quot;,&quot;type&quot;:null,&quot;size&quot;:49516,&quot;referenceId&quot;:&quot;01KO5DXPWKQISBU2NA6ZBLWOJA7SI6KARL&quot;,&quot;driveId&quot;:&quot;b!GENIO6DB3UWzdulNK6evrT-LvdyhA0VIokS4fxAfqZJ9NS0deS_ETJs3VRRJUVZM&quot;,&quot;status&quot;:1,&quot;uploadSessionUrl&quot;:null}]"/>
    <s v="No Preference"/>
    <m/>
    <m/>
    <m/>
    <m/>
    <m/>
    <m/>
    <m/>
    <m/>
    <m/>
  </r>
  <r>
    <n v="1888"/>
    <m/>
    <s v="12. Exceed Warant"/>
    <m/>
    <s v="exceed warrant - WC"/>
    <m/>
    <s v="PHG"/>
    <s v="AND"/>
    <s v="WAI2309191"/>
    <s v="CONFIRMED"/>
    <m/>
    <m/>
    <m/>
    <m/>
    <m/>
    <m/>
    <m/>
    <n v="0"/>
    <s v="Insufficient Budget"/>
    <e v="#REF!"/>
    <x v="0"/>
    <s v="New Order"/>
    <n v="1"/>
    <m/>
    <m/>
    <m/>
    <m/>
    <m/>
    <m/>
    <m/>
    <m/>
    <m/>
    <s v="TM UNIFI - CONSUMER"/>
    <x v="27"/>
    <s v="WC NEW PHYSICAL DP 28 - JALAN TAMAN JAYA 6"/>
    <e v="#N/A"/>
    <e v="#N/A"/>
    <m/>
    <d v="2023-02-12T00:00:00"/>
    <s v="TL"/>
    <m/>
    <m/>
    <m/>
    <m/>
    <m/>
    <m/>
    <m/>
    <m/>
    <m/>
    <m/>
    <m/>
    <m/>
    <m/>
    <m/>
    <m/>
    <m/>
    <m/>
    <m/>
    <m/>
    <m/>
    <m/>
  </r>
  <r>
    <n v="1889"/>
    <s v="Ahmad Idrus Bin Abdul Talib"/>
    <s v="12. Exceed Warant"/>
    <m/>
    <m/>
    <m/>
    <s v="MSC"/>
    <s v="AND"/>
    <s v="WAI2309190"/>
    <s v="CONFIRMED"/>
    <m/>
    <m/>
    <m/>
    <m/>
    <m/>
    <m/>
    <m/>
    <n v="0"/>
    <s v="Insufficient Budget"/>
    <e v="#REF!"/>
    <x v="0"/>
    <s v="New Order"/>
    <n v="2"/>
    <m/>
    <m/>
    <m/>
    <m/>
    <m/>
    <m/>
    <m/>
    <m/>
    <m/>
    <s v="TM UNIFI - CONSUMER"/>
    <x v="27"/>
    <s v="WC NEW PHYSICAL DP 457  JALAN TAMAN SRI SERDANG"/>
    <e v="#N/A"/>
    <e v="#N/A"/>
    <m/>
    <s v="18/10/2023"/>
    <s v="SDG"/>
    <m/>
    <m/>
    <m/>
    <m/>
    <m/>
    <m/>
    <m/>
    <m/>
    <m/>
    <m/>
    <m/>
    <m/>
    <m/>
    <m/>
    <m/>
    <m/>
    <m/>
    <m/>
    <m/>
    <m/>
    <m/>
  </r>
  <r>
    <n v="1890"/>
    <s v="Ahmad Idrus Bin Abdul Talib"/>
    <s v="12. Exceed Warant"/>
    <m/>
    <m/>
    <m/>
    <s v="KL"/>
    <s v="AND"/>
    <s v="WAI2309187"/>
    <s v="CONFIRMED"/>
    <m/>
    <m/>
    <m/>
    <m/>
    <m/>
    <m/>
    <m/>
    <n v="0"/>
    <s v="Insufficient Budget"/>
    <e v="#REF!"/>
    <x v="0"/>
    <s v="New Order"/>
    <n v="3"/>
    <m/>
    <m/>
    <m/>
    <m/>
    <m/>
    <m/>
    <m/>
    <m/>
    <m/>
    <s v="TM UNIFI - CONSUMER"/>
    <x v="27"/>
    <s v="WC NEW PHYSICAL DP MK2-18-18 ARTE MONT KIARA JALAN MONT KIARA"/>
    <e v="#N/A"/>
    <e v="#N/A"/>
    <m/>
    <d v="2023-02-12T00:00:00"/>
    <s v="DTA"/>
    <m/>
    <m/>
    <m/>
    <m/>
    <m/>
    <m/>
    <m/>
    <m/>
    <m/>
    <m/>
    <m/>
    <m/>
    <m/>
    <m/>
    <m/>
    <m/>
    <m/>
    <m/>
    <m/>
    <m/>
    <m/>
  </r>
  <r>
    <n v="1891"/>
    <m/>
    <s v="12. Exceed Warant"/>
    <m/>
    <s v="exceed warrant - WC"/>
    <m/>
    <s v="PHG"/>
    <s v="AND"/>
    <s v="WAI2309186"/>
    <s v="CONFIRMED"/>
    <m/>
    <m/>
    <m/>
    <m/>
    <m/>
    <m/>
    <m/>
    <n v="0"/>
    <s v="Insufficient Budget"/>
    <e v="#REF!"/>
    <x v="0"/>
    <s v="New Order"/>
    <n v="4"/>
    <m/>
    <m/>
    <m/>
    <m/>
    <m/>
    <m/>
    <m/>
    <m/>
    <m/>
    <s v="TM UNIFI - CONSUMER"/>
    <x v="27"/>
    <s v="WC NEW PHYSICAL DP 14 - LORONG PERUMAHAN INDERA MAHKOTA 15"/>
    <e v="#N/A"/>
    <e v="#N/A"/>
    <m/>
    <d v="2023-08-12T00:00:00"/>
    <s v="BIA"/>
    <m/>
    <m/>
    <m/>
    <m/>
    <m/>
    <m/>
    <m/>
    <m/>
    <m/>
    <m/>
    <m/>
    <m/>
    <m/>
    <m/>
    <m/>
    <m/>
    <m/>
    <m/>
    <m/>
    <m/>
    <m/>
  </r>
  <r>
    <n v="1892"/>
    <m/>
    <s v="12. Exceed Warant"/>
    <m/>
    <s v="exceed warrant - WC"/>
    <m/>
    <s v="PHG"/>
    <s v="AND"/>
    <s v="WAI2309185"/>
    <s v="CONFIRMED"/>
    <m/>
    <m/>
    <m/>
    <m/>
    <m/>
    <m/>
    <m/>
    <n v="0"/>
    <s v="Insufficient Budget"/>
    <e v="#REF!"/>
    <x v="0"/>
    <s v="New Order"/>
    <n v="5"/>
    <m/>
    <m/>
    <m/>
    <m/>
    <m/>
    <m/>
    <m/>
    <m/>
    <m/>
    <s v="TM UNIFI - CONSUMER"/>
    <x v="27"/>
    <s v="WC NEW PHYSICAL DP 1/582  LORONG KAMPUNG BALOK"/>
    <e v="#N/A"/>
    <e v="#N/A"/>
    <m/>
    <d v="2023-08-12T00:00:00"/>
    <s v="GEB"/>
    <m/>
    <m/>
    <m/>
    <m/>
    <m/>
    <m/>
    <m/>
    <m/>
    <m/>
    <m/>
    <m/>
    <m/>
    <m/>
    <m/>
    <m/>
    <m/>
    <m/>
    <m/>
    <m/>
    <m/>
    <m/>
  </r>
  <r>
    <n v="1893"/>
    <m/>
    <s v="12. Exceed Warant"/>
    <m/>
    <s v="exceed warrant - WC"/>
    <m/>
    <s v="PHG"/>
    <s v="AND"/>
    <s v="WAI2309183"/>
    <s v="CONFIRMED"/>
    <m/>
    <m/>
    <m/>
    <m/>
    <m/>
    <m/>
    <m/>
    <n v="0"/>
    <s v="Insufficient Budget"/>
    <e v="#REF!"/>
    <x v="0"/>
    <s v="New Order"/>
    <n v="6"/>
    <m/>
    <m/>
    <m/>
    <m/>
    <m/>
    <m/>
    <m/>
    <m/>
    <m/>
    <s v="TM UNIFI - CONSUMER"/>
    <x v="27"/>
    <s v="WC OUTSIDE RADIUS 4 - JALAN TAMAN KELADAN INDAH"/>
    <e v="#N/A"/>
    <e v="#N/A"/>
    <m/>
    <s v="30/11/2023"/>
    <s v="TL"/>
    <m/>
    <m/>
    <m/>
    <m/>
    <m/>
    <m/>
    <m/>
    <m/>
    <m/>
    <m/>
    <m/>
    <m/>
    <m/>
    <m/>
    <m/>
    <m/>
    <m/>
    <m/>
    <m/>
    <m/>
    <m/>
  </r>
  <r>
    <n v="1894"/>
    <m/>
    <s v="1.1 New order"/>
    <m/>
    <m/>
    <m/>
    <s v="PHG"/>
    <s v="AND"/>
    <s v="SRR2301674"/>
    <s v="CONFIRMED"/>
    <m/>
    <m/>
    <m/>
    <m/>
    <m/>
    <m/>
    <m/>
    <n v="0"/>
    <s v="New order"/>
    <e v="#REF!"/>
    <x v="0"/>
    <s v="New Order"/>
    <n v="7"/>
    <m/>
    <m/>
    <m/>
    <m/>
    <m/>
    <m/>
    <m/>
    <m/>
    <m/>
    <s v="TM UNIFI - SME"/>
    <x v="5"/>
    <s v="SRR 2024 FTTH KYN SENTRAL KEMAYAN"/>
    <e v="#N/A"/>
    <e v="#N/A"/>
    <m/>
    <s v="31/01/2024"/>
    <s v="KYN"/>
    <m/>
    <m/>
    <m/>
    <m/>
    <m/>
    <m/>
    <m/>
    <m/>
    <m/>
    <m/>
    <m/>
    <m/>
    <m/>
    <m/>
    <m/>
    <m/>
    <m/>
    <m/>
    <m/>
    <m/>
    <m/>
  </r>
  <r>
    <n v="1895"/>
    <m/>
    <s v="1.1 New order"/>
    <m/>
    <m/>
    <m/>
    <s v="KEL"/>
    <s v="AND"/>
    <s v="WAI2309180"/>
    <s v="CONFIRMED"/>
    <m/>
    <m/>
    <m/>
    <m/>
    <m/>
    <m/>
    <m/>
    <n v="0"/>
    <s v="New order"/>
    <e v="#REF!"/>
    <x v="0"/>
    <s v="New Order"/>
    <n v="8"/>
    <m/>
    <m/>
    <m/>
    <m/>
    <m/>
    <m/>
    <m/>
    <m/>
    <m/>
    <s v="TM UNIFI - CONSUMER"/>
    <x v="27"/>
    <s v="WC NEW PHYSICAL DP (TIE-DP FULL) PT 182 - 3033  JALAN KAMPUNG DALAM KAR"/>
    <e v="#N/A"/>
    <e v="#N/A"/>
    <m/>
    <s v="31/12/2023"/>
    <s v="KO"/>
    <m/>
    <m/>
    <m/>
    <m/>
    <m/>
    <m/>
    <m/>
    <m/>
    <m/>
    <m/>
    <m/>
    <m/>
    <m/>
    <m/>
    <m/>
    <m/>
    <m/>
    <m/>
    <m/>
    <m/>
    <m/>
  </r>
  <r>
    <n v="1896"/>
    <s v="Ahmad Idrus Bin Abdul Talib"/>
    <s v="12. Exceed Warant"/>
    <m/>
    <m/>
    <m/>
    <s v="KL"/>
    <s v="AND"/>
    <s v="WAI2309179"/>
    <s v="CONFIRMED"/>
    <m/>
    <m/>
    <m/>
    <m/>
    <m/>
    <m/>
    <m/>
    <n v="0"/>
    <s v="Insufficient Budget"/>
    <e v="#REF!"/>
    <x v="0"/>
    <s v="New Order"/>
    <n v="9"/>
    <m/>
    <m/>
    <m/>
    <m/>
    <m/>
    <m/>
    <m/>
    <m/>
    <m/>
    <s v="TM UNIFI - CONSUMER"/>
    <x v="27"/>
    <s v="WC NEW PHYSICAL DP 30-4-13 FTTH BLOK 30 FLAT SRI MELAKA JALAN BANDAR TUN ABDUL RAZAK"/>
    <e v="#N/A"/>
    <e v="#N/A"/>
    <m/>
    <d v="2023-04-12T00:00:00"/>
    <s v="BRK"/>
    <m/>
    <m/>
    <m/>
    <m/>
    <m/>
    <m/>
    <m/>
    <m/>
    <m/>
    <m/>
    <m/>
    <m/>
    <m/>
    <m/>
    <m/>
    <m/>
    <m/>
    <m/>
    <m/>
    <m/>
    <m/>
  </r>
  <r>
    <n v="1897"/>
    <s v="Ahmad Idrus Bin Abdul Talib"/>
    <s v="12. Exceed Warant"/>
    <m/>
    <m/>
    <m/>
    <s v="KL"/>
    <s v="AND"/>
    <s v="WAI2309178"/>
    <s v="CONFIRMED"/>
    <m/>
    <m/>
    <m/>
    <m/>
    <m/>
    <m/>
    <m/>
    <n v="0"/>
    <s v="Insufficient Budget"/>
    <e v="#REF!"/>
    <x v="0"/>
    <s v="New Order"/>
    <n v="10"/>
    <m/>
    <m/>
    <m/>
    <m/>
    <m/>
    <m/>
    <m/>
    <m/>
    <m/>
    <s v="TM UNIFI - CONSUMER"/>
    <x v="27"/>
    <s v="WC OUTSIDE RADIUS (TIE-DP FULL) A7-01-02 BLOK A7 DESA PANDAN JALAN DESA PANDAN"/>
    <e v="#N/A"/>
    <e v="#N/A"/>
    <m/>
    <d v="2023-04-12T00:00:00"/>
    <s v="MRI"/>
    <m/>
    <m/>
    <m/>
    <m/>
    <m/>
    <m/>
    <m/>
    <m/>
    <m/>
    <m/>
    <m/>
    <m/>
    <m/>
    <m/>
    <m/>
    <m/>
    <m/>
    <m/>
    <m/>
    <m/>
    <m/>
  </r>
  <r>
    <n v="1898"/>
    <m/>
    <s v="1.1 New order"/>
    <m/>
    <m/>
    <m/>
    <s v="PHG"/>
    <s v="AND"/>
    <s v="H5G2301566"/>
    <s v="IN PROGRESS"/>
    <m/>
    <m/>
    <m/>
    <m/>
    <m/>
    <m/>
    <m/>
    <n v="0"/>
    <s v="New order"/>
    <e v="#REF!"/>
    <x v="0"/>
    <s v="New Order"/>
    <n v="11"/>
    <m/>
    <m/>
    <m/>
    <m/>
    <m/>
    <m/>
    <m/>
    <m/>
    <m/>
    <s v="TMW DOMESTIC"/>
    <x v="28"/>
    <s v="DNB_HORIZON 5G_DCKTN0413_TMNSEMANBU1_AAR"/>
    <e v="#N/A"/>
    <e v="#N/A"/>
    <m/>
    <d v="2023-01-12T00:00:00"/>
    <s v="AAR"/>
    <m/>
    <m/>
    <m/>
    <m/>
    <m/>
    <m/>
    <m/>
    <m/>
    <m/>
    <m/>
    <m/>
    <m/>
    <m/>
    <m/>
    <m/>
    <m/>
    <m/>
    <m/>
    <m/>
    <m/>
    <m/>
  </r>
  <r>
    <n v="1899"/>
    <s v="Nur Fauziah Binti Abdullah Shuhaimy"/>
    <s v="6.0 LOR in progress"/>
    <m/>
    <s v="11/10: PAC apprvd. To proceed LOR. 10/10: Submit PAC"/>
    <m/>
    <s v="MK"/>
    <s v="AND"/>
    <s v="H5G2301564"/>
    <s v="IN PROGRESS"/>
    <s v="TMSA/233266"/>
    <m/>
    <s v="PAC2312802"/>
    <s v="WAITING APPROVAL"/>
    <m/>
    <m/>
    <m/>
    <n v="0"/>
    <s v="LOR in progress"/>
    <e v="#REF!"/>
    <x v="0"/>
    <s v="New Order"/>
    <n v="12"/>
    <m/>
    <m/>
    <m/>
    <m/>
    <m/>
    <m/>
    <m/>
    <m/>
    <m/>
    <s v="TMW DOMESTIC"/>
    <x v="28"/>
    <s v="DNB_HORIZON 5G_DMAGJ0020_AMSAGRPEGOH_SEM"/>
    <e v="#N/A"/>
    <e v="#N/A"/>
    <m/>
    <d v="2023-01-12T00:00:00"/>
    <s v="SEM"/>
    <m/>
    <m/>
    <m/>
    <m/>
    <m/>
    <m/>
    <m/>
    <m/>
    <m/>
    <m/>
    <m/>
    <m/>
    <m/>
    <m/>
    <m/>
    <m/>
    <m/>
    <m/>
    <m/>
    <m/>
    <m/>
  </r>
  <r>
    <n v="1900"/>
    <s v="Nur Fauziah Binti Abdullah Shuhaimy"/>
    <s v="12. Not Required PO / LOR"/>
    <m/>
    <s v="10/10: Mayo - Site ni drop LOO high cost.. SOF masuk semula site yg sama. TP &amp; E/ pun dah confirm site yg sama. Tak perlu project baru. "/>
    <m/>
    <s v="MK"/>
    <s v="AND"/>
    <s v="H5G2301563"/>
    <s v="IN PROGRESS"/>
    <m/>
    <m/>
    <m/>
    <m/>
    <m/>
    <m/>
    <m/>
    <n v="0"/>
    <s v="PO Issued / Not Require LOR"/>
    <e v="#REF!"/>
    <x v="0"/>
    <s v="New Order"/>
    <n v="13"/>
    <m/>
    <m/>
    <m/>
    <m/>
    <m/>
    <m/>
    <m/>
    <m/>
    <m/>
    <s v="TMW DOMESTIC"/>
    <x v="28"/>
    <s v="DNB_HORIZON 5G_DMMKT0161_JLNWKFBTMULU_MAM"/>
    <e v="#N/A"/>
    <e v="#N/A"/>
    <m/>
    <d v="2023-01-12T00:00:00"/>
    <s v="MAM"/>
    <m/>
    <m/>
    <m/>
    <m/>
    <m/>
    <m/>
    <m/>
    <m/>
    <m/>
    <m/>
    <m/>
    <m/>
    <m/>
    <m/>
    <m/>
    <m/>
    <m/>
    <m/>
    <m/>
    <m/>
    <m/>
  </r>
  <r>
    <n v="1901"/>
    <m/>
    <s v="1.1 New order"/>
    <m/>
    <m/>
    <m/>
    <s v="KD/PL"/>
    <s v="AND"/>
    <s v="WAI2309198"/>
    <s v="CONFIRMED"/>
    <m/>
    <m/>
    <m/>
    <m/>
    <m/>
    <m/>
    <m/>
    <n v="0"/>
    <s v="New order"/>
    <e v="#REF!"/>
    <x v="0"/>
    <s v="New Order"/>
    <n v="14"/>
    <m/>
    <m/>
    <m/>
    <m/>
    <m/>
    <m/>
    <m/>
    <m/>
    <m/>
    <s v="TM UNIFI - CONSUMER"/>
    <x v="27"/>
    <s v="WC SYSTEM ERROR 414 * JALAN TAMAN DAMAI"/>
    <e v="#N/A"/>
    <e v="#N/A"/>
    <m/>
    <d v="2023-03-12T00:00:00"/>
    <s v="PX"/>
    <m/>
    <m/>
    <m/>
    <m/>
    <m/>
    <m/>
    <m/>
    <m/>
    <m/>
    <m/>
    <m/>
    <m/>
    <m/>
    <m/>
    <m/>
    <m/>
    <m/>
    <m/>
    <m/>
    <m/>
    <m/>
  </r>
  <r>
    <n v="1902"/>
    <s v="Ahmad Idrus Bin Abdul Talib"/>
    <s v="12. Exceed Warant"/>
    <m/>
    <m/>
    <m/>
    <s v="KL"/>
    <s v="AND"/>
    <s v="WAI2309193"/>
    <s v="CONFIRMED"/>
    <m/>
    <m/>
    <m/>
    <m/>
    <m/>
    <m/>
    <m/>
    <n v="0"/>
    <s v="Insufficient Budget"/>
    <e v="#REF!"/>
    <x v="0"/>
    <s v="New Order"/>
    <n v="15"/>
    <m/>
    <m/>
    <m/>
    <m/>
    <m/>
    <m/>
    <m/>
    <m/>
    <m/>
    <s v="TM UNIFI - CONSUMER"/>
    <x v="27"/>
    <s v="WC NO MAINDP LATLONG B-11-01 SENADA SERVICED RESIDENCE JALAN BUKIT DAMANSARA"/>
    <e v="#N/A"/>
    <e v="#N/A"/>
    <m/>
    <d v="2023-02-11T00:00:00"/>
    <s v="DM"/>
    <m/>
    <m/>
    <m/>
    <m/>
    <m/>
    <m/>
    <m/>
    <m/>
    <m/>
    <m/>
    <m/>
    <m/>
    <m/>
    <m/>
    <m/>
    <m/>
    <m/>
    <m/>
    <m/>
    <m/>
    <m/>
  </r>
  <r>
    <n v="1903"/>
    <m/>
    <s v="1.1 New order"/>
    <m/>
    <m/>
    <m/>
    <s v="KG/SB"/>
    <s v="AND"/>
    <s v="NRP2303689"/>
    <s v="IN PROGRESS"/>
    <m/>
    <m/>
    <m/>
    <m/>
    <m/>
    <m/>
    <m/>
    <n v="0"/>
    <s v="New order"/>
    <e v="#REF!"/>
    <x v="0"/>
    <s v="New Order"/>
    <n v="16"/>
    <m/>
    <m/>
    <m/>
    <m/>
    <m/>
    <m/>
    <m/>
    <m/>
    <m/>
    <s v="TM ONE"/>
    <x v="1"/>
    <s v="UITM KAMPUS SAMARAHAN 1 -(WIFI -FIBRE) -KSN"/>
    <e v="#N/A"/>
    <e v="#N/A"/>
    <m/>
    <d v="2023-03-11T00:00:00"/>
    <s v="KSN"/>
    <m/>
    <m/>
    <m/>
    <m/>
    <m/>
    <m/>
    <m/>
    <m/>
    <m/>
    <m/>
    <m/>
    <m/>
    <m/>
    <m/>
    <m/>
    <m/>
    <m/>
    <m/>
    <m/>
    <m/>
    <m/>
  </r>
  <r>
    <n v="1904"/>
    <m/>
    <s v="12. Exceed Warant"/>
    <m/>
    <s v="exceed warrant - WC"/>
    <m/>
    <s v="PHG"/>
    <s v="AND"/>
    <s v="WAI2309209"/>
    <s v="CONFIRMED"/>
    <m/>
    <m/>
    <m/>
    <m/>
    <m/>
    <m/>
    <m/>
    <n v="0"/>
    <s v="Insufficient Budget"/>
    <e v="#REF!"/>
    <x v="0"/>
    <s v="New Order"/>
    <n v="17"/>
    <m/>
    <m/>
    <m/>
    <m/>
    <m/>
    <m/>
    <m/>
    <m/>
    <m/>
    <s v="TM UNIFI - CONSUMER"/>
    <x v="27"/>
    <s v="WC NEW PHYSICAL DP 3  LORONG PERUMAHAN INDERA MAHKOTA 15"/>
    <e v="#N/A"/>
    <e v="#N/A"/>
    <m/>
    <d v="2023-08-12T00:00:00"/>
    <s v="BIA"/>
    <m/>
    <m/>
    <m/>
    <m/>
    <m/>
    <m/>
    <m/>
    <m/>
    <m/>
    <m/>
    <m/>
    <m/>
    <m/>
    <m/>
    <m/>
    <m/>
    <m/>
    <m/>
    <m/>
    <m/>
    <m/>
  </r>
  <r>
    <n v="1905"/>
    <m/>
    <s v="1.1 New order"/>
    <m/>
    <m/>
    <m/>
    <s v="KG/SB"/>
    <s v="AND"/>
    <s v="WAI2309208"/>
    <s v="CONFIRMED"/>
    <m/>
    <m/>
    <m/>
    <m/>
    <m/>
    <m/>
    <m/>
    <n v="0"/>
    <s v="New order"/>
    <e v="#REF!"/>
    <x v="0"/>
    <s v="New Order"/>
    <n v="18"/>
    <m/>
    <m/>
    <m/>
    <m/>
    <m/>
    <m/>
    <m/>
    <m/>
    <m/>
    <s v="TM UNIFI - CONSUMER"/>
    <x v="27"/>
    <s v="WC new fdp (SB_C043_DP0018) 27 - JALAN"/>
    <e v="#N/A"/>
    <e v="#N/A"/>
    <m/>
    <s v="31/03/2024"/>
    <s v="SB"/>
    <m/>
    <m/>
    <m/>
    <m/>
    <m/>
    <m/>
    <m/>
    <m/>
    <m/>
    <m/>
    <m/>
    <m/>
    <m/>
    <m/>
    <m/>
    <m/>
    <m/>
    <m/>
    <m/>
    <m/>
    <m/>
  </r>
  <r>
    <n v="1906"/>
    <m/>
    <s v="1.1 New order"/>
    <m/>
    <m/>
    <m/>
    <s v="MR/BIN"/>
    <s v="AND"/>
    <s v="WAI2309207"/>
    <s v="CONFIRMED"/>
    <m/>
    <m/>
    <m/>
    <m/>
    <m/>
    <m/>
    <m/>
    <n v="0"/>
    <s v="New order"/>
    <e v="#REF!"/>
    <x v="0"/>
    <s v="New Order"/>
    <n v="19"/>
    <m/>
    <m/>
    <m/>
    <m/>
    <m/>
    <m/>
    <m/>
    <m/>
    <m/>
    <s v="TM UNIFI - CONSUMER"/>
    <x v="27"/>
    <s v="WC NEW PHYSICAL DP 698A  LORONG TAMAN LUCKY"/>
    <e v="#N/A"/>
    <e v="#N/A"/>
    <m/>
    <s v="31/03/2024"/>
    <s v="BTU"/>
    <m/>
    <m/>
    <m/>
    <m/>
    <m/>
    <m/>
    <m/>
    <m/>
    <m/>
    <m/>
    <m/>
    <m/>
    <m/>
    <m/>
    <m/>
    <m/>
    <m/>
    <m/>
    <m/>
    <m/>
    <m/>
  </r>
  <r>
    <n v="1907"/>
    <m/>
    <s v="1.1 New order"/>
    <m/>
    <m/>
    <m/>
    <s v="KEL"/>
    <s v="AND"/>
    <s v="WAI2309205"/>
    <s v="COMPLETED"/>
    <m/>
    <m/>
    <m/>
    <m/>
    <m/>
    <m/>
    <m/>
    <n v="0"/>
    <s v="New order"/>
    <e v="#REF!"/>
    <x v="0"/>
    <s v="New Order"/>
    <n v="20"/>
    <m/>
    <m/>
    <m/>
    <m/>
    <m/>
    <m/>
    <m/>
    <m/>
    <m/>
    <s v="TM UNIFI - CONSUMER"/>
    <x v="27"/>
    <s v="WC SYSTEM ERROR LOT 1785 - JALAN KAMPUNG KEDAI PIAH"/>
    <e v="#N/A"/>
    <e v="#N/A"/>
    <m/>
    <d v="2023-04-11T00:00:00"/>
    <s v="NPU"/>
    <m/>
    <m/>
    <m/>
    <m/>
    <m/>
    <m/>
    <m/>
    <m/>
    <m/>
    <m/>
    <m/>
    <m/>
    <m/>
    <m/>
    <m/>
    <m/>
    <m/>
    <m/>
    <m/>
    <m/>
    <m/>
  </r>
  <r>
    <n v="1908"/>
    <m/>
    <s v="1.1 New order"/>
    <m/>
    <m/>
    <m/>
    <s v="KK/PB/LB"/>
    <s v="AND"/>
    <s v="WAI2309268"/>
    <s v="CONFIRMED"/>
    <m/>
    <m/>
    <m/>
    <m/>
    <m/>
    <m/>
    <m/>
    <n v="0"/>
    <s v="New order"/>
    <e v="#REF!"/>
    <x v="0"/>
    <s v="New Order"/>
    <n v="21"/>
    <m/>
    <m/>
    <m/>
    <m/>
    <m/>
    <m/>
    <m/>
    <m/>
    <m/>
    <s v="TM UNIFI - CONSUMER"/>
    <x v="27"/>
    <s v="WC ADD FDP KBU_C004_DP0058(JENDELA)"/>
    <e v="#N/A"/>
    <e v="#N/A"/>
    <m/>
    <s v="30/11/2023"/>
    <s v="KBU"/>
    <m/>
    <m/>
    <m/>
    <m/>
    <m/>
    <m/>
    <m/>
    <m/>
    <m/>
    <m/>
    <m/>
    <m/>
    <m/>
    <m/>
    <m/>
    <m/>
    <m/>
    <m/>
    <m/>
    <m/>
    <m/>
  </r>
  <r>
    <n v="1909"/>
    <m/>
    <s v="1.1 New order"/>
    <m/>
    <m/>
    <m/>
    <s v="KK/PB/LB"/>
    <s v="AND"/>
    <s v="WAI2309267"/>
    <s v="CONFIRMED"/>
    <m/>
    <m/>
    <m/>
    <m/>
    <m/>
    <m/>
    <m/>
    <n v="0"/>
    <s v="New order"/>
    <e v="#REF!"/>
    <x v="0"/>
    <s v="New Order"/>
    <n v="22"/>
    <m/>
    <m/>
    <m/>
    <m/>
    <m/>
    <m/>
    <m/>
    <m/>
    <m/>
    <s v="TM UNIFI - CONSUMER"/>
    <x v="27"/>
    <s v="WC ADD FDP MGL_C039_DP0070(JENDELA)"/>
    <e v="#N/A"/>
    <e v="#N/A"/>
    <m/>
    <s v="30/11/2023"/>
    <s v="MGL"/>
    <m/>
    <m/>
    <m/>
    <m/>
    <m/>
    <m/>
    <m/>
    <m/>
    <m/>
    <m/>
    <m/>
    <m/>
    <m/>
    <m/>
    <m/>
    <m/>
    <m/>
    <m/>
    <m/>
    <m/>
    <m/>
  </r>
  <r>
    <n v="1910"/>
    <m/>
    <s v="1.1 New order"/>
    <m/>
    <m/>
    <m/>
    <s v="KK/PB/LB"/>
    <s v="AND"/>
    <s v="WAI2309266"/>
    <s v="CONFIRMED"/>
    <m/>
    <m/>
    <m/>
    <m/>
    <m/>
    <m/>
    <m/>
    <n v="0"/>
    <s v="New order"/>
    <e v="#REF!"/>
    <x v="0"/>
    <s v="New Order"/>
    <n v="23"/>
    <m/>
    <m/>
    <m/>
    <m/>
    <m/>
    <m/>
    <m/>
    <m/>
    <m/>
    <s v="TM UNIFI - CONSUMER"/>
    <x v="27"/>
    <s v="WC ADD FDP MGL_C017_DP0068(JENDELA)"/>
    <e v="#N/A"/>
    <e v="#N/A"/>
    <m/>
    <s v="30/11/2023"/>
    <s v="MGL"/>
    <m/>
    <m/>
    <m/>
    <m/>
    <m/>
    <m/>
    <m/>
    <m/>
    <m/>
    <m/>
    <m/>
    <m/>
    <m/>
    <m/>
    <m/>
    <m/>
    <m/>
    <m/>
    <m/>
    <m/>
    <m/>
  </r>
  <r>
    <n v="1911"/>
    <m/>
    <s v="1.1 New order"/>
    <m/>
    <m/>
    <m/>
    <s v="KK/PB/LB"/>
    <s v="AND"/>
    <s v="WAI2309261"/>
    <s v="CONFIRMED"/>
    <m/>
    <m/>
    <m/>
    <m/>
    <m/>
    <m/>
    <m/>
    <n v="0"/>
    <s v="New order"/>
    <e v="#REF!"/>
    <x v="0"/>
    <s v="New Order"/>
    <n v="24"/>
    <m/>
    <m/>
    <m/>
    <m/>
    <m/>
    <m/>
    <m/>
    <m/>
    <m/>
    <s v="TM UNIFI - CONSUMER"/>
    <x v="27"/>
    <s v="WC ADD FDP INM_C038_DP0029(JENDELA)"/>
    <e v="#N/A"/>
    <e v="#N/A"/>
    <m/>
    <s v="30/11/2023"/>
    <s v="INM"/>
    <m/>
    <m/>
    <m/>
    <m/>
    <m/>
    <m/>
    <m/>
    <m/>
    <m/>
    <m/>
    <m/>
    <m/>
    <m/>
    <m/>
    <m/>
    <m/>
    <m/>
    <m/>
    <m/>
    <m/>
    <m/>
  </r>
  <r>
    <n v="1912"/>
    <m/>
    <s v="1.1 New order"/>
    <m/>
    <m/>
    <m/>
    <s v="KK/PB/LB"/>
    <s v="AND"/>
    <s v="WAI2309260"/>
    <s v="CONFIRMED"/>
    <m/>
    <m/>
    <m/>
    <m/>
    <m/>
    <m/>
    <m/>
    <n v="0"/>
    <s v="New order"/>
    <e v="#REF!"/>
    <x v="0"/>
    <s v="New Order"/>
    <n v="25"/>
    <m/>
    <m/>
    <m/>
    <m/>
    <m/>
    <m/>
    <m/>
    <m/>
    <m/>
    <s v="TM UNIFI - CONSUMER"/>
    <x v="27"/>
    <s v="WC ADD FDP MGL_C039_DP0073(JENDELA)"/>
    <e v="#N/A"/>
    <e v="#N/A"/>
    <m/>
    <s v="30/11/2023"/>
    <s v="MGL"/>
    <m/>
    <m/>
    <m/>
    <m/>
    <m/>
    <m/>
    <m/>
    <m/>
    <m/>
    <m/>
    <m/>
    <m/>
    <m/>
    <m/>
    <m/>
    <m/>
    <m/>
    <m/>
    <m/>
    <m/>
    <m/>
  </r>
  <r>
    <n v="1913"/>
    <m/>
    <s v="1.1 New order"/>
    <m/>
    <m/>
    <m/>
    <s v="KK/PB/LB"/>
    <s v="AND"/>
    <s v="WAI2309259"/>
    <s v="CONFIRMED"/>
    <m/>
    <m/>
    <m/>
    <m/>
    <m/>
    <m/>
    <m/>
    <n v="0"/>
    <s v="New order"/>
    <e v="#REF!"/>
    <x v="0"/>
    <s v="New Order"/>
    <n v="26"/>
    <m/>
    <m/>
    <m/>
    <m/>
    <m/>
    <m/>
    <m/>
    <m/>
    <m/>
    <s v="TM UNIFI - CONSUMER"/>
    <x v="27"/>
    <s v="WC ADD FDP KBU_C069_DP0004(JENDELA)"/>
    <e v="#N/A"/>
    <e v="#N/A"/>
    <m/>
    <s v="30/11/2023"/>
    <s v="KBU"/>
    <m/>
    <m/>
    <m/>
    <m/>
    <m/>
    <m/>
    <m/>
    <m/>
    <m/>
    <m/>
    <m/>
    <m/>
    <m/>
    <m/>
    <m/>
    <m/>
    <m/>
    <m/>
    <m/>
    <m/>
    <m/>
  </r>
  <r>
    <n v="1914"/>
    <s v="Ahmad Idrus Bin Abdul Talib"/>
    <s v="12. Exceed Warant"/>
    <m/>
    <m/>
    <m/>
    <s v="KL"/>
    <s v="AND"/>
    <s v="WAI2309245"/>
    <s v="CONFIRMED"/>
    <m/>
    <m/>
    <m/>
    <m/>
    <m/>
    <m/>
    <m/>
    <n v="0"/>
    <s v="Insufficient Budget"/>
    <e v="#REF!"/>
    <x v="0"/>
    <s v="New Order"/>
    <n v="27"/>
    <m/>
    <m/>
    <m/>
    <m/>
    <m/>
    <m/>
    <m/>
    <m/>
    <m/>
    <s v="TM UNIFI - CONSUMER"/>
    <x v="27"/>
    <s v="WC NO MAINDP LATLONG 109-19-11 FTTH PUDU IMPIAN 1 JALAN CHERAS"/>
    <e v="#N/A"/>
    <e v="#N/A"/>
    <m/>
    <d v="2023-08-12T00:00:00"/>
    <s v="MRI"/>
    <m/>
    <m/>
    <m/>
    <m/>
    <m/>
    <m/>
    <m/>
    <m/>
    <m/>
    <m/>
    <m/>
    <m/>
    <m/>
    <m/>
    <m/>
    <m/>
    <m/>
    <m/>
    <m/>
    <m/>
    <m/>
  </r>
  <r>
    <n v="1915"/>
    <s v="Ahmad Idrus Bin Abdul Talib"/>
    <s v="12. Exceed Warant"/>
    <m/>
    <m/>
    <m/>
    <s v="MSC"/>
    <s v="AND"/>
    <s v="WAI2309244"/>
    <s v="CONFIRMED"/>
    <m/>
    <m/>
    <m/>
    <m/>
    <m/>
    <m/>
    <m/>
    <n v="0"/>
    <s v="Insufficient Budget"/>
    <e v="#REF!"/>
    <x v="0"/>
    <s v="New Order"/>
    <n v="28"/>
    <m/>
    <m/>
    <m/>
    <m/>
    <m/>
    <m/>
    <m/>
    <m/>
    <m/>
    <s v="TM UNIFI - CONSUMER"/>
    <x v="27"/>
    <s v="WC OUTSIDE RADIUS PT 112388-6  LORONG KAMPUNG JENDERAM HILIR"/>
    <e v="#N/A"/>
    <e v="#N/A"/>
    <m/>
    <s v="15/10/2023"/>
    <s v="DK"/>
    <m/>
    <m/>
    <m/>
    <m/>
    <m/>
    <m/>
    <m/>
    <m/>
    <m/>
    <m/>
    <m/>
    <m/>
    <m/>
    <m/>
    <m/>
    <m/>
    <m/>
    <m/>
    <m/>
    <m/>
    <m/>
  </r>
  <r>
    <n v="1916"/>
    <m/>
    <s v="1.1 New order"/>
    <m/>
    <m/>
    <m/>
    <s v="KK/PB/LB"/>
    <s v="AND"/>
    <s v="WAI2309239"/>
    <s v="CONFIRMED"/>
    <m/>
    <m/>
    <m/>
    <m/>
    <m/>
    <m/>
    <m/>
    <n v="0"/>
    <s v="New order"/>
    <e v="#REF!"/>
    <x v="0"/>
    <s v="New Order"/>
    <n v="29"/>
    <m/>
    <m/>
    <m/>
    <m/>
    <m/>
    <m/>
    <m/>
    <m/>
    <m/>
    <s v="TM UNIFI - CONSUMER"/>
    <x v="27"/>
    <s v="WC ADD FDP KBU_C091_DP0042(JENDELA)"/>
    <e v="#N/A"/>
    <e v="#N/A"/>
    <m/>
    <s v="30/11/2023"/>
    <s v="KBU"/>
    <m/>
    <m/>
    <m/>
    <m/>
    <m/>
    <m/>
    <m/>
    <m/>
    <m/>
    <m/>
    <m/>
    <m/>
    <m/>
    <m/>
    <m/>
    <m/>
    <m/>
    <m/>
    <m/>
    <m/>
    <m/>
  </r>
  <r>
    <n v="1917"/>
    <m/>
    <s v="1.1 New order"/>
    <m/>
    <m/>
    <m/>
    <s v="TRG"/>
    <s v="AND"/>
    <s v="NRP2303715"/>
    <s v="CONFIRMED"/>
    <m/>
    <m/>
    <m/>
    <m/>
    <m/>
    <m/>
    <m/>
    <n v="0"/>
    <s v="New order"/>
    <e v="#REF!"/>
    <x v="0"/>
    <s v="New Order"/>
    <n v="30"/>
    <m/>
    <m/>
    <m/>
    <m/>
    <m/>
    <m/>
    <m/>
    <m/>
    <m/>
    <s v="TM ONE"/>
    <x v="1"/>
    <s v="IKHASAS LAND SDN BHD-MARRIOT PULAU PERHENTIAN (DOME)-KRA"/>
    <s v="2 core FOC + 1 NID (NRP)"/>
    <s v="SLA 99.7%"/>
    <m/>
    <s v="20/11/2023"/>
    <s v="KRA"/>
    <m/>
    <m/>
    <m/>
    <m/>
    <m/>
    <m/>
    <m/>
    <m/>
    <m/>
    <m/>
    <m/>
    <m/>
    <m/>
    <m/>
    <m/>
    <m/>
    <m/>
    <m/>
    <m/>
    <m/>
    <m/>
  </r>
  <r>
    <n v="1918"/>
    <m/>
    <s v="1.1 New order"/>
    <m/>
    <m/>
    <m/>
    <s v="KK/PB/LB"/>
    <s v="AND"/>
    <s v="WAI2309232"/>
    <s v="CONFIRMED"/>
    <m/>
    <m/>
    <m/>
    <m/>
    <m/>
    <m/>
    <m/>
    <n v="0"/>
    <s v="New order"/>
    <e v="#REF!"/>
    <x v="0"/>
    <s v="New Order"/>
    <n v="31"/>
    <m/>
    <m/>
    <m/>
    <m/>
    <m/>
    <m/>
    <m/>
    <m/>
    <m/>
    <s v="TM UNIFI - CONSUMER"/>
    <x v="27"/>
    <s v="WC ADD FDP MGL_C039_DP0005(JENDELA)"/>
    <e v="#N/A"/>
    <e v="#N/A"/>
    <m/>
    <s v="30/11/2023"/>
    <s v="MGL"/>
    <m/>
    <m/>
    <m/>
    <m/>
    <m/>
    <m/>
    <m/>
    <m/>
    <m/>
    <m/>
    <m/>
    <m/>
    <m/>
    <m/>
    <m/>
    <m/>
    <m/>
    <m/>
    <m/>
    <m/>
    <m/>
  </r>
  <r>
    <n v="1919"/>
    <m/>
    <s v="1.1 New order"/>
    <m/>
    <m/>
    <m/>
    <s v="KK/PB/LB"/>
    <s v="AND"/>
    <s v="WAI2309231"/>
    <s v="CONFIRMED"/>
    <m/>
    <m/>
    <m/>
    <m/>
    <m/>
    <m/>
    <m/>
    <n v="0"/>
    <s v="New order"/>
    <e v="#REF!"/>
    <x v="0"/>
    <s v="New Order"/>
    <n v="32"/>
    <m/>
    <m/>
    <m/>
    <m/>
    <m/>
    <m/>
    <m/>
    <m/>
    <m/>
    <s v="TM UNIFI - CONSUMER"/>
    <x v="27"/>
    <s v="WC ADD FDP PPG_C021_DP0034(JENDELA)"/>
    <e v="#N/A"/>
    <e v="#N/A"/>
    <m/>
    <s v="30/11/2023"/>
    <s v="PPG"/>
    <m/>
    <m/>
    <m/>
    <m/>
    <m/>
    <m/>
    <m/>
    <m/>
    <m/>
    <m/>
    <m/>
    <m/>
    <m/>
    <m/>
    <m/>
    <m/>
    <m/>
    <m/>
    <m/>
    <m/>
    <m/>
  </r>
  <r>
    <n v="1920"/>
    <m/>
    <s v="1.1 New order"/>
    <m/>
    <m/>
    <m/>
    <s v="KK/PB/LB"/>
    <s v="AND"/>
    <s v="WAI2309230"/>
    <s v="CONFIRMED"/>
    <m/>
    <m/>
    <m/>
    <m/>
    <m/>
    <m/>
    <m/>
    <n v="0"/>
    <s v="New order"/>
    <e v="#REF!"/>
    <x v="0"/>
    <s v="New Order"/>
    <n v="33"/>
    <m/>
    <m/>
    <m/>
    <m/>
    <m/>
    <m/>
    <m/>
    <m/>
    <m/>
    <s v="TM UNIFI - CONSUMER"/>
    <x v="27"/>
    <s v="WC ADD FDP KBU_C117M_DP0004(JENDELA)"/>
    <e v="#N/A"/>
    <e v="#N/A"/>
    <m/>
    <s v="30/11/2023"/>
    <s v="KBU"/>
    <m/>
    <m/>
    <m/>
    <m/>
    <m/>
    <m/>
    <m/>
    <m/>
    <m/>
    <m/>
    <m/>
    <m/>
    <m/>
    <m/>
    <m/>
    <m/>
    <m/>
    <m/>
    <m/>
    <m/>
    <m/>
  </r>
  <r>
    <n v="1921"/>
    <s v="Ahmad Zaki Bin Harris"/>
    <s v="12. Exceed Warant"/>
    <m/>
    <m/>
    <m/>
    <s v="PG"/>
    <s v="AND"/>
    <s v="WAI2309229"/>
    <s v="CONFIRMED"/>
    <m/>
    <m/>
    <m/>
    <m/>
    <m/>
    <m/>
    <m/>
    <n v="0"/>
    <s v="Insufficient Budget"/>
    <e v="#REF!"/>
    <x v="0"/>
    <s v="New Order"/>
    <n v="34"/>
    <m/>
    <m/>
    <m/>
    <m/>
    <m/>
    <m/>
    <m/>
    <m/>
    <m/>
    <s v="TM UNIFI - CONSUMER"/>
    <x v="27"/>
    <s v="WC TAMBAHAN DP DI TINGKAT PAYA TERUBONG 4"/>
    <e v="#N/A"/>
    <e v="#N/A"/>
    <m/>
    <s v="31/12/2023"/>
    <s v="AIM"/>
    <m/>
    <m/>
    <m/>
    <m/>
    <m/>
    <m/>
    <m/>
    <m/>
    <m/>
    <m/>
    <m/>
    <m/>
    <m/>
    <m/>
    <m/>
    <m/>
    <m/>
    <m/>
    <m/>
    <m/>
    <m/>
  </r>
  <r>
    <n v="1922"/>
    <s v="Ahmad Idrus Bin Abdul Talib"/>
    <s v="12. Exceed Warant"/>
    <m/>
    <m/>
    <m/>
    <s v="MSC"/>
    <s v="AND"/>
    <s v="WAI2309228"/>
    <s v="CONFIRMED"/>
    <m/>
    <m/>
    <m/>
    <m/>
    <m/>
    <m/>
    <m/>
    <n v="0"/>
    <s v="Insufficient Budget"/>
    <e v="#REF!"/>
    <x v="0"/>
    <s v="New Order"/>
    <n v="35"/>
    <m/>
    <m/>
    <m/>
    <m/>
    <m/>
    <m/>
    <m/>
    <m/>
    <m/>
    <s v="TM UNIFI - CONSUMER"/>
    <x v="27"/>
    <s v="WC NEW PHYSICAL DP 2-20-14 BLOK 2 LTAT PPA1M PAHLAWAN JALAN BUKIT JALIL"/>
    <e v="#N/A"/>
    <e v="#N/A"/>
    <m/>
    <d v="2023-05-12T00:00:00"/>
    <s v="KIN"/>
    <m/>
    <m/>
    <m/>
    <m/>
    <m/>
    <m/>
    <m/>
    <m/>
    <m/>
    <m/>
    <m/>
    <m/>
    <m/>
    <m/>
    <m/>
    <m/>
    <m/>
    <m/>
    <m/>
    <m/>
    <m/>
  </r>
  <r>
    <n v="1923"/>
    <s v="Ahmad Idrus Bin Abdul Talib"/>
    <s v="12. Exceed Warant"/>
    <m/>
    <m/>
    <m/>
    <s v="MSC"/>
    <s v="AND"/>
    <s v="WAI2309227"/>
    <s v="CONFIRMED"/>
    <m/>
    <m/>
    <m/>
    <m/>
    <m/>
    <m/>
    <m/>
    <n v="0"/>
    <s v="Insufficient Budget"/>
    <e v="#REF!"/>
    <x v="0"/>
    <s v="New Order"/>
    <n v="36"/>
    <m/>
    <m/>
    <m/>
    <m/>
    <m/>
    <m/>
    <m/>
    <m/>
    <m/>
    <s v="TM UNIFI - CONSUMER"/>
    <x v="27"/>
    <s v="WC OUTSIDE RADIUS B7  JALAN TAMAN KANDAN BARU"/>
    <e v="#N/A"/>
    <e v="#N/A"/>
    <m/>
    <d v="2023-05-12T00:00:00"/>
    <s v="KIN"/>
    <m/>
    <m/>
    <m/>
    <m/>
    <m/>
    <m/>
    <m/>
    <m/>
    <m/>
    <m/>
    <m/>
    <m/>
    <m/>
    <m/>
    <m/>
    <m/>
    <m/>
    <m/>
    <m/>
    <m/>
    <m/>
  </r>
  <r>
    <n v="1924"/>
    <m/>
    <s v="12. Exceed Warant"/>
    <m/>
    <s v="exceed warrant - WC"/>
    <m/>
    <s v="PHG"/>
    <s v="AND"/>
    <s v="WAI2309225"/>
    <s v="CONFIRMED"/>
    <m/>
    <m/>
    <m/>
    <m/>
    <m/>
    <m/>
    <m/>
    <n v="0"/>
    <s v="Insufficient Budget"/>
    <e v="#REF!"/>
    <x v="0"/>
    <s v="New Order"/>
    <n v="37"/>
    <m/>
    <m/>
    <m/>
    <m/>
    <m/>
    <m/>
    <m/>
    <m/>
    <m/>
    <s v="TM UNIFI - CONSUMER"/>
    <x v="27"/>
    <s v="WC NEW PHYSICAL DP 17  JALAN TAMAN TAS"/>
    <e v="#N/A"/>
    <e v="#N/A"/>
    <m/>
    <d v="2023-08-12T00:00:00"/>
    <s v="PBR"/>
    <m/>
    <m/>
    <m/>
    <m/>
    <m/>
    <m/>
    <m/>
    <m/>
    <m/>
    <m/>
    <m/>
    <m/>
    <m/>
    <m/>
    <m/>
    <m/>
    <m/>
    <m/>
    <m/>
    <m/>
    <m/>
  </r>
  <r>
    <n v="1925"/>
    <m/>
    <s v="1.1 New order"/>
    <m/>
    <m/>
    <m/>
    <s v="KG/SB"/>
    <m/>
    <s v="H5G2301578"/>
    <m/>
    <m/>
    <m/>
    <m/>
    <m/>
    <m/>
    <m/>
    <m/>
    <n v="0"/>
    <s v="New order"/>
    <e v="#REF!"/>
    <x v="0"/>
    <s v="New Order"/>
    <n v="38"/>
    <m/>
    <m/>
    <m/>
    <m/>
    <m/>
    <m/>
    <m/>
    <m/>
    <m/>
    <s v="TMW DOMESTIC"/>
    <x v="28"/>
    <s v="DQKCH0322_JLNMATANGPETRAJAYA-Add SFP-DQKCH0444_LEELINGCOMMERCIALCENTRE_MWX"/>
    <e v="#N/A"/>
    <e v="#N/A"/>
    <m/>
    <d v="1899-12-30T00:00:00"/>
    <s v="MTJ"/>
    <m/>
    <m/>
    <m/>
    <m/>
    <m/>
    <m/>
    <m/>
    <m/>
    <m/>
    <m/>
    <m/>
    <m/>
    <m/>
    <m/>
    <m/>
    <m/>
    <m/>
    <m/>
    <m/>
    <m/>
    <m/>
  </r>
  <r>
    <n v="1926"/>
    <m/>
    <s v="1.1 New order"/>
    <m/>
    <m/>
    <m/>
    <s v="KG/SB"/>
    <m/>
    <s v="H5G2301576"/>
    <m/>
    <m/>
    <m/>
    <m/>
    <m/>
    <m/>
    <m/>
    <m/>
    <n v="0"/>
    <s v="New order"/>
    <e v="#REF!"/>
    <x v="0"/>
    <s v="New Order"/>
    <n v="39"/>
    <m/>
    <m/>
    <m/>
    <m/>
    <m/>
    <m/>
    <m/>
    <m/>
    <m/>
    <s v="TMW DOMESTIC"/>
    <x v="28"/>
    <s v="DQKCH0341_BANGUNANBINAMAS-Add SFP-DQKCH0441_JLNBANHOCK_MWX"/>
    <e v="#N/A"/>
    <e v="#N/A"/>
    <m/>
    <d v="1899-12-30T00:00:00"/>
    <s v="KG"/>
    <m/>
    <m/>
    <m/>
    <m/>
    <m/>
    <m/>
    <m/>
    <m/>
    <m/>
    <m/>
    <m/>
    <m/>
    <m/>
    <m/>
    <m/>
    <m/>
    <m/>
    <m/>
    <m/>
    <m/>
    <m/>
  </r>
  <r>
    <n v="1927"/>
    <s v="Ahmad Idrus Bin Abdul Talib"/>
    <s v="12. Exceed Warant"/>
    <m/>
    <m/>
    <m/>
    <s v="KL"/>
    <s v="AND"/>
    <s v="WAI2309218"/>
    <s v="CONFIRMED"/>
    <m/>
    <m/>
    <m/>
    <m/>
    <m/>
    <m/>
    <m/>
    <n v="0"/>
    <s v="Insufficient Budget"/>
    <e v="#REF!"/>
    <x v="0"/>
    <s v="New Order"/>
    <n v="40"/>
    <m/>
    <m/>
    <m/>
    <m/>
    <m/>
    <m/>
    <m/>
    <m/>
    <m/>
    <s v="TM UNIFI - CONSUMER"/>
    <x v="27"/>
    <s v="WC NEW PHYSICAL DP (TIE-DP FULL) B2-04-03 BLOK B2 DESA PANDAN JALAN DESA PANDAN"/>
    <e v="#N/A"/>
    <e v="#N/A"/>
    <m/>
    <d v="2024-04-04T00:00:00"/>
    <s v="MRI"/>
    <m/>
    <m/>
    <m/>
    <m/>
    <m/>
    <m/>
    <m/>
    <m/>
    <m/>
    <m/>
    <m/>
    <m/>
    <m/>
    <m/>
    <m/>
    <m/>
    <m/>
    <m/>
    <m/>
    <m/>
    <m/>
  </r>
  <r>
    <n v="1928"/>
    <m/>
    <s v="1.1 New order"/>
    <m/>
    <m/>
    <m/>
    <s v="KEL"/>
    <s v="AND"/>
    <s v="WAI2309217"/>
    <s v="CONFIRMED"/>
    <m/>
    <m/>
    <m/>
    <m/>
    <m/>
    <m/>
    <m/>
    <n v="0"/>
    <s v="New order"/>
    <e v="#REF!"/>
    <x v="0"/>
    <s v="New Order"/>
    <n v="41"/>
    <m/>
    <m/>
    <m/>
    <m/>
    <m/>
    <m/>
    <m/>
    <m/>
    <m/>
    <s v="TM UNIFI - CONSUMER"/>
    <x v="27"/>
    <s v="WC NEW PHYSICAL DP NIL - JALAN KAMPUNG TOK JUNOH MELOR"/>
    <e v="#N/A"/>
    <e v="#N/A"/>
    <m/>
    <d v="2023-05-12T00:00:00"/>
    <s v="MLR"/>
    <m/>
    <m/>
    <m/>
    <m/>
    <m/>
    <m/>
    <m/>
    <m/>
    <m/>
    <m/>
    <m/>
    <m/>
    <m/>
    <m/>
    <m/>
    <m/>
    <m/>
    <m/>
    <m/>
    <m/>
    <m/>
  </r>
  <r>
    <n v="1929"/>
    <m/>
    <s v="1.1 New order"/>
    <m/>
    <m/>
    <m/>
    <s v="KD/PL"/>
    <s v="AND"/>
    <s v="WAI2309215"/>
    <s v="CONFIRMED"/>
    <m/>
    <m/>
    <m/>
    <m/>
    <m/>
    <m/>
    <m/>
    <n v="0"/>
    <s v="New order"/>
    <e v="#REF!"/>
    <x v="0"/>
    <s v="New Order"/>
    <n v="42"/>
    <m/>
    <m/>
    <m/>
    <m/>
    <m/>
    <m/>
    <m/>
    <m/>
    <m/>
    <s v="TM UNIFI - CONSUMER"/>
    <x v="27"/>
    <s v="WC NEW PHYSICAL DP (TIE-DP FULL) F22 - JALAN BATALION 2 PASUKAN GERAKAN AM"/>
    <e v="#N/A"/>
    <e v="#N/A"/>
    <m/>
    <s v="20/12/2023"/>
    <s v="KM"/>
    <m/>
    <m/>
    <m/>
    <m/>
    <m/>
    <m/>
    <m/>
    <m/>
    <m/>
    <m/>
    <m/>
    <m/>
    <m/>
    <m/>
    <m/>
    <m/>
    <m/>
    <m/>
    <m/>
    <m/>
    <m/>
  </r>
  <r>
    <n v="1930"/>
    <m/>
    <s v="12. Exceed Warant"/>
    <m/>
    <s v="exceed warrant - WC"/>
    <m/>
    <s v="PHG"/>
    <s v="AND"/>
    <s v="WAI2309211"/>
    <s v="CONFIRMED"/>
    <m/>
    <m/>
    <m/>
    <m/>
    <m/>
    <m/>
    <m/>
    <n v="0"/>
    <s v="Insufficient Budget"/>
    <e v="#REF!"/>
    <x v="0"/>
    <s v="New Order"/>
    <n v="43"/>
    <m/>
    <m/>
    <m/>
    <m/>
    <m/>
    <m/>
    <m/>
    <m/>
    <m/>
    <s v="TM UNIFI - CONSUMER"/>
    <x v="27"/>
    <s v="WC NEW PHYSICAL DP 29 - LORONG TAMAN SERI MAHKOTA"/>
    <e v="#N/A"/>
    <e v="#N/A"/>
    <m/>
    <d v="2023-05-12T00:00:00"/>
    <s v="PBR"/>
    <m/>
    <m/>
    <m/>
    <m/>
    <m/>
    <m/>
    <m/>
    <m/>
    <m/>
    <m/>
    <m/>
    <m/>
    <m/>
    <m/>
    <m/>
    <m/>
    <m/>
    <m/>
    <m/>
    <m/>
    <m/>
  </r>
  <r>
    <n v="1931"/>
    <m/>
    <s v="1.1 New order"/>
    <m/>
    <m/>
    <m/>
    <s v="KEL"/>
    <s v="AND"/>
    <s v="WAI2309210"/>
    <s v="CONFIRMED"/>
    <m/>
    <m/>
    <m/>
    <m/>
    <m/>
    <m/>
    <m/>
    <n v="0"/>
    <s v="New order"/>
    <e v="#REF!"/>
    <x v="0"/>
    <s v="New Order"/>
    <n v="44"/>
    <m/>
    <m/>
    <m/>
    <m/>
    <m/>
    <m/>
    <m/>
    <m/>
    <m/>
    <s v="TM UNIFI - CONSUMER"/>
    <x v="27"/>
    <s v="WC NEW PHYSICAL DP LOT 130 DUMMY  LORONG KAMPUNG TERUSAN LIMBAT"/>
    <e v="#N/A"/>
    <e v="#N/A"/>
    <m/>
    <d v="2023-05-12T00:00:00"/>
    <s v="KUK"/>
    <m/>
    <m/>
    <m/>
    <m/>
    <m/>
    <m/>
    <m/>
    <m/>
    <m/>
    <m/>
    <m/>
    <m/>
    <m/>
    <m/>
    <m/>
    <m/>
    <m/>
    <m/>
    <m/>
    <m/>
    <m/>
  </r>
  <r>
    <n v="1932"/>
    <m/>
    <s v="1.1 New order"/>
    <m/>
    <m/>
    <m/>
    <s v="SB"/>
    <s v="AND"/>
    <s v="NRP2303688"/>
    <s v="CONFIRMED"/>
    <m/>
    <m/>
    <m/>
    <m/>
    <m/>
    <m/>
    <m/>
    <n v="0"/>
    <s v="New order"/>
    <e v="#REF!"/>
    <x v="0"/>
    <s v="New Order"/>
    <n v="45"/>
    <m/>
    <m/>
    <m/>
    <m/>
    <m/>
    <m/>
    <m/>
    <m/>
    <m/>
    <s v="TM ONE"/>
    <x v="29"/>
    <s v="UMW TOYOTA MOTOR SDN BHD - PERSIARAN SELANGOR (ASSB 1) (SDWAN UNIFI) - SAL"/>
    <s v="Unifi Port"/>
    <n v="0"/>
    <m/>
    <d v="2023-04-11T00:00:00"/>
    <s v="SAL"/>
    <m/>
    <m/>
    <m/>
    <m/>
    <m/>
    <m/>
    <m/>
    <m/>
    <m/>
    <m/>
    <m/>
    <m/>
    <m/>
    <m/>
    <m/>
    <m/>
    <m/>
    <m/>
    <m/>
    <m/>
    <m/>
  </r>
  <r>
    <n v="1933"/>
    <m/>
    <s v="1.1 New order"/>
    <m/>
    <m/>
    <m/>
    <s v="KK/PB/LB"/>
    <s v="AND"/>
    <s v="NRP2303687"/>
    <s v="CONFIRMED"/>
    <m/>
    <m/>
    <m/>
    <m/>
    <m/>
    <m/>
    <m/>
    <n v="0"/>
    <s v="New order"/>
    <e v="#REF!"/>
    <x v="0"/>
    <s v="New Order"/>
    <n v="46"/>
    <m/>
    <m/>
    <m/>
    <m/>
    <m/>
    <m/>
    <m/>
    <m/>
    <m/>
    <s v="TM ONE"/>
    <x v="29"/>
    <s v="UMW TOYOTA MOTOR SDN BHD - LIKAS 2S INANAM (SDWAN UNIFI) - INM"/>
    <s v="Unifi Port"/>
    <n v="0"/>
    <m/>
    <d v="2023-04-11T00:00:00"/>
    <s v="INM"/>
    <m/>
    <m/>
    <m/>
    <m/>
    <m/>
    <m/>
    <m/>
    <m/>
    <m/>
    <m/>
    <m/>
    <m/>
    <m/>
    <m/>
    <m/>
    <m/>
    <m/>
    <m/>
    <m/>
    <m/>
    <m/>
  </r>
  <r>
    <n v="1934"/>
    <m/>
    <s v="1.1 New order"/>
    <m/>
    <m/>
    <m/>
    <s v="TRG"/>
    <s v="AND"/>
    <s v="GOV2305490"/>
    <s v="CONFIRMED"/>
    <m/>
    <m/>
    <m/>
    <m/>
    <m/>
    <m/>
    <m/>
    <n v="0"/>
    <s v="New order"/>
    <e v="#REF!"/>
    <x v="0"/>
    <s v="New Order"/>
    <n v="47"/>
    <m/>
    <m/>
    <m/>
    <m/>
    <m/>
    <m/>
    <m/>
    <m/>
    <m/>
    <s v="TM ONE"/>
    <x v="26"/>
    <s v="MYGOV*NET-KDN (RELA)-PEJABAT RELA DAERAH SETIU (SDWAN OVER FTTH)-TG"/>
    <e v="#N/A"/>
    <e v="#N/A"/>
    <m/>
    <d v="2023-04-11T00:00:00"/>
    <s v="TG"/>
    <m/>
    <m/>
    <m/>
    <m/>
    <m/>
    <m/>
    <m/>
    <m/>
    <m/>
    <m/>
    <m/>
    <m/>
    <m/>
    <m/>
    <m/>
    <m/>
    <m/>
    <m/>
    <m/>
    <m/>
    <m/>
  </r>
  <r>
    <n v="1935"/>
    <m/>
    <s v="1.1 New order"/>
    <m/>
    <m/>
    <m/>
    <s v="KL"/>
    <s v="AND"/>
    <s v="NRP2303681"/>
    <s v="CONFIRMED"/>
    <m/>
    <m/>
    <m/>
    <m/>
    <m/>
    <m/>
    <m/>
    <n v="0"/>
    <s v="New order"/>
    <e v="#REF!"/>
    <x v="0"/>
    <s v="New Order"/>
    <n v="48"/>
    <m/>
    <m/>
    <m/>
    <m/>
    <m/>
    <m/>
    <m/>
    <m/>
    <m/>
    <s v="TMW GLOBAL"/>
    <x v="1"/>
    <s v="HSF-STESEN CENTRAL(WSE)-BRF"/>
    <e v="#N/A"/>
    <e v="#N/A"/>
    <m/>
    <s v="20/11/2023"/>
    <s v="BRF"/>
    <m/>
    <m/>
    <m/>
    <m/>
    <m/>
    <m/>
    <m/>
    <m/>
    <m/>
    <m/>
    <m/>
    <m/>
    <m/>
    <m/>
    <m/>
    <m/>
    <m/>
    <m/>
    <m/>
    <m/>
    <m/>
  </r>
  <r>
    <n v="1936"/>
    <m/>
    <s v="1.1 New order"/>
    <m/>
    <m/>
    <m/>
    <s v="SB"/>
    <s v="AND"/>
    <s v="NRP2303680"/>
    <s v="CONFIRMED"/>
    <m/>
    <m/>
    <m/>
    <m/>
    <m/>
    <m/>
    <m/>
    <n v="0"/>
    <s v="New order"/>
    <e v="#REF!"/>
    <x v="0"/>
    <s v="New Order"/>
    <n v="49"/>
    <m/>
    <m/>
    <m/>
    <m/>
    <m/>
    <m/>
    <m/>
    <m/>
    <m/>
    <s v="TM ONE"/>
    <x v="29"/>
    <s v="ANGKATAN PERTAHANAN AWAM MALAYSIA- ANGKATAN PERTAHANAN AWAM KUALA SELANGOR(UNIFI)-KS"/>
    <s v="Unifi Port"/>
    <s v="SLA 99.0%"/>
    <m/>
    <d v="2023-04-11T00:00:00"/>
    <s v="KS"/>
    <m/>
    <m/>
    <m/>
    <m/>
    <m/>
    <m/>
    <m/>
    <m/>
    <m/>
    <m/>
    <m/>
    <m/>
    <m/>
    <m/>
    <m/>
    <m/>
    <m/>
    <m/>
    <m/>
    <m/>
    <m/>
  </r>
  <r>
    <n v="1937"/>
    <m/>
    <s v="1.1 New order"/>
    <m/>
    <m/>
    <m/>
    <s v="SB"/>
    <s v="AND"/>
    <s v="GOV2305489"/>
    <s v="CONFIRMED"/>
    <m/>
    <m/>
    <m/>
    <m/>
    <m/>
    <m/>
    <m/>
    <n v="0"/>
    <s v="New order"/>
    <e v="#REF!"/>
    <x v="0"/>
    <s v="New Order"/>
    <n v="50"/>
    <m/>
    <m/>
    <m/>
    <m/>
    <m/>
    <m/>
    <m/>
    <m/>
    <m/>
    <s v="TM ONE"/>
    <x v="26"/>
    <s v="MYGOV*NET-KDN (APMM)-PMM PORT KLANG(IPME)-PID"/>
    <e v="#N/A"/>
    <e v="#N/A"/>
    <m/>
    <s v="19/11/2023"/>
    <s v="PID"/>
    <m/>
    <m/>
    <m/>
    <m/>
    <m/>
    <m/>
    <m/>
    <m/>
    <m/>
    <m/>
    <m/>
    <m/>
    <m/>
    <m/>
    <m/>
    <m/>
    <m/>
    <m/>
    <m/>
    <m/>
    <m/>
  </r>
  <r>
    <n v="1938"/>
    <m/>
    <s v="1.1 New order"/>
    <m/>
    <m/>
    <m/>
    <s v="KG/SB"/>
    <s v="AND"/>
    <s v="GOV2305488"/>
    <s v="CONFIRMED"/>
    <m/>
    <m/>
    <m/>
    <m/>
    <m/>
    <m/>
    <m/>
    <n v="0"/>
    <s v="New order"/>
    <e v="#REF!"/>
    <x v="0"/>
    <s v="New Order"/>
    <n v="51"/>
    <m/>
    <m/>
    <m/>
    <m/>
    <m/>
    <m/>
    <m/>
    <m/>
    <m/>
    <s v="TM ONE"/>
    <x v="26"/>
    <s v="MYGOV*NET-MOH-KLINIK DESA BENGOH(SDWAN FTTH)-PNN"/>
    <e v="#N/A"/>
    <e v="#N/A"/>
    <m/>
    <d v="2023-04-11T00:00:00"/>
    <s v="PNN"/>
    <m/>
    <m/>
    <m/>
    <m/>
    <m/>
    <m/>
    <m/>
    <m/>
    <m/>
    <m/>
    <m/>
    <m/>
    <m/>
    <m/>
    <m/>
    <m/>
    <m/>
    <m/>
    <m/>
    <m/>
    <m/>
  </r>
  <r>
    <n v="1939"/>
    <m/>
    <s v="1.1 New order"/>
    <m/>
    <m/>
    <m/>
    <s v="TRG"/>
    <s v="AND"/>
    <s v="GOV2305487"/>
    <s v="CONFIRMED"/>
    <m/>
    <m/>
    <m/>
    <m/>
    <m/>
    <m/>
    <m/>
    <n v="0"/>
    <s v="New order"/>
    <e v="#REF!"/>
    <x v="0"/>
    <s v="New Order"/>
    <n v="52"/>
    <m/>
    <m/>
    <m/>
    <m/>
    <m/>
    <m/>
    <m/>
    <m/>
    <m/>
    <s v="TM ONE"/>
    <x v="26"/>
    <s v="MYGOV*NET-MOH-KLINIK PERGIGIAN AIR JERNIH(SDWAN FTTH)-TG"/>
    <e v="#N/A"/>
    <e v="#N/A"/>
    <m/>
    <d v="2023-04-11T00:00:00"/>
    <s v="TG"/>
    <m/>
    <m/>
    <m/>
    <m/>
    <m/>
    <m/>
    <m/>
    <m/>
    <m/>
    <m/>
    <m/>
    <m/>
    <m/>
    <m/>
    <m/>
    <m/>
    <m/>
    <m/>
    <m/>
    <m/>
    <m/>
  </r>
  <r>
    <n v="1940"/>
    <s v="Ahmad Zaki Bin Harris"/>
    <s v="1.1 New order"/>
    <m/>
    <s v="To Confirm NEC with State TEAM"/>
    <m/>
    <s v="PG"/>
    <s v="AND"/>
    <s v="QUA2300090"/>
    <s v="CONFIRMED"/>
    <s v="TMNA/233194"/>
    <m/>
    <s v="PAC2312748"/>
    <s v="APPROVED"/>
    <m/>
    <m/>
    <m/>
    <n v="0"/>
    <s v="New order"/>
    <e v="#REF!"/>
    <x v="0"/>
    <s v="New Order"/>
    <n v="53"/>
    <m/>
    <m/>
    <m/>
    <m/>
    <m/>
    <m/>
    <m/>
    <m/>
    <m/>
    <s v="ND QUALITY"/>
    <x v="9"/>
    <s v="QUALITY_ CWS BI ROAD REPAIR WORK (BI_C011,BI_C017, BI_C018) BALIK PULAU (JKR DBD)"/>
    <e v="#N/A"/>
    <e v="#N/A"/>
    <m/>
    <s v="31/12/2023"/>
    <s v="BI"/>
    <m/>
    <m/>
    <m/>
    <m/>
    <m/>
    <m/>
    <m/>
    <m/>
    <m/>
    <m/>
    <m/>
    <m/>
    <m/>
    <m/>
    <m/>
    <m/>
    <m/>
    <m/>
    <m/>
    <m/>
    <m/>
  </r>
  <r>
    <n v="1941"/>
    <m/>
    <s v="1.1 New order"/>
    <m/>
    <m/>
    <m/>
    <s v="KK/PB/LB"/>
    <s v="AND"/>
    <s v="H5G2301567"/>
    <s v="CONFIRMED"/>
    <m/>
    <m/>
    <m/>
    <m/>
    <m/>
    <m/>
    <m/>
    <n v="0"/>
    <s v="New order"/>
    <e v="#REF!"/>
    <x v="0"/>
    <s v="New Order"/>
    <n v="54"/>
    <m/>
    <m/>
    <m/>
    <m/>
    <m/>
    <m/>
    <m/>
    <m/>
    <m/>
    <s v="TMW DOMESTIC"/>
    <x v="28"/>
    <s v="DNB_HORIZON 5G_DSKNG0096_JLNBOMBA_KGU"/>
    <e v="#N/A"/>
    <e v="#N/A"/>
    <m/>
    <d v="2023-01-12T00:00:00"/>
    <s v="KGU"/>
    <m/>
    <m/>
    <m/>
    <m/>
    <m/>
    <m/>
    <m/>
    <m/>
    <m/>
    <m/>
    <m/>
    <m/>
    <m/>
    <m/>
    <m/>
    <m/>
    <m/>
    <m/>
    <m/>
    <m/>
    <m/>
  </r>
  <r>
    <n v="1942"/>
    <m/>
    <s v="1.1 New order"/>
    <m/>
    <m/>
    <m/>
    <s v="KG/SB"/>
    <s v="AND"/>
    <s v="BRP2300131"/>
    <s v="CONFIRMED"/>
    <m/>
    <m/>
    <m/>
    <m/>
    <m/>
    <m/>
    <m/>
    <n v="0"/>
    <s v="New order"/>
    <e v="#REF!"/>
    <x v="0"/>
    <s v="New Order"/>
    <n v="55"/>
    <m/>
    <m/>
    <m/>
    <m/>
    <m/>
    <m/>
    <m/>
    <m/>
    <m/>
    <s v="TMW DOMESTIC"/>
    <x v="30"/>
    <s v="BORNEO RESTU - EF KUCHING-MATU (WSE) - KG"/>
    <e v="#N/A"/>
    <e v="#N/A"/>
    <m/>
    <s v="20/11/2023"/>
    <s v="KG"/>
    <m/>
    <m/>
    <m/>
    <m/>
    <m/>
    <m/>
    <m/>
    <m/>
    <m/>
    <m/>
    <m/>
    <m/>
    <m/>
    <m/>
    <m/>
    <m/>
    <m/>
    <m/>
    <m/>
    <m/>
    <m/>
  </r>
  <r>
    <n v="1943"/>
    <m/>
    <s v="1.1 New order"/>
    <m/>
    <m/>
    <m/>
    <s v="KL"/>
    <s v="AND"/>
    <s v="P1P2300215"/>
    <s v="CONFIRMED"/>
    <m/>
    <m/>
    <m/>
    <m/>
    <m/>
    <m/>
    <m/>
    <n v="0"/>
    <s v="New order"/>
    <e v="#REF!"/>
    <x v="0"/>
    <s v="New Order"/>
    <n v="56"/>
    <m/>
    <m/>
    <m/>
    <m/>
    <m/>
    <m/>
    <m/>
    <m/>
    <m/>
    <s v="TMW DOMESTIC"/>
    <x v="14"/>
    <s v="WEBE - CW0188 LP JLN GURNEY (NGBH+) - TAR"/>
    <e v="#N/A"/>
    <e v="#N/A"/>
    <m/>
    <d v="1899-12-30T00:00:00"/>
    <s v="TAR"/>
    <m/>
    <m/>
    <m/>
    <m/>
    <m/>
    <m/>
    <m/>
    <m/>
    <m/>
    <m/>
    <m/>
    <m/>
    <m/>
    <m/>
    <m/>
    <m/>
    <m/>
    <m/>
    <m/>
    <m/>
    <m/>
  </r>
  <r>
    <n v="1944"/>
    <m/>
    <s v="1.1 New order"/>
    <m/>
    <s v="required project"/>
    <m/>
    <s v="PJ"/>
    <s v="AND"/>
    <s v="P1P2300213"/>
    <s v="CONFIRMED"/>
    <m/>
    <m/>
    <m/>
    <m/>
    <m/>
    <m/>
    <m/>
    <n v="0"/>
    <s v="New order"/>
    <e v="#REF!"/>
    <x v="0"/>
    <s v="New Order"/>
    <n v="57"/>
    <m/>
    <m/>
    <m/>
    <m/>
    <m/>
    <m/>
    <m/>
    <m/>
    <m/>
    <s v="TMW DOMESTIC"/>
    <x v="14"/>
    <s v="WEBE - CB0160 LP PSR DESA SAUJANA (NGBH+) - BGI"/>
    <e v="#N/A"/>
    <e v="#N/A"/>
    <m/>
    <s v="20/11/2023"/>
    <s v="BGI"/>
    <m/>
    <m/>
    <m/>
    <m/>
    <m/>
    <m/>
    <m/>
    <m/>
    <m/>
    <m/>
    <m/>
    <m/>
    <m/>
    <m/>
    <m/>
    <m/>
    <m/>
    <m/>
    <m/>
    <m/>
    <m/>
  </r>
  <r>
    <n v="1945"/>
    <m/>
    <s v="1.1 New order"/>
    <m/>
    <m/>
    <m/>
    <s v="KL"/>
    <s v="AND"/>
    <s v="NRP2303677"/>
    <s v="CONFIRMED"/>
    <m/>
    <m/>
    <m/>
    <m/>
    <m/>
    <m/>
    <m/>
    <n v="0"/>
    <s v="New order"/>
    <e v="#REF!"/>
    <x v="0"/>
    <s v="New Order"/>
    <n v="58"/>
    <m/>
    <m/>
    <m/>
    <m/>
    <m/>
    <m/>
    <m/>
    <m/>
    <m/>
    <s v="TM ONE"/>
    <x v="1"/>
    <s v="ALLIANCE BANK MALAYSIA BERHAD-MENARA MULTIPURPOSE(MULTI LINE SIP OVER IPME)-TAR"/>
    <s v="4 core FOC + 1 NID (NRP)"/>
    <s v="SLG 99.5%"/>
    <m/>
    <s v="19/11/2023"/>
    <s v="TAR"/>
    <m/>
    <m/>
    <m/>
    <m/>
    <m/>
    <m/>
    <m/>
    <m/>
    <m/>
    <m/>
    <m/>
    <m/>
    <m/>
    <m/>
    <m/>
    <m/>
    <m/>
    <m/>
    <m/>
    <m/>
    <m/>
  </r>
  <r>
    <n v="1946"/>
    <m/>
    <s v="1.1 New order"/>
    <m/>
    <s v="required project"/>
    <m/>
    <s v="PJ"/>
    <s v="AND"/>
    <s v="NRP2303676"/>
    <s v="CONFIRMED"/>
    <m/>
    <m/>
    <m/>
    <m/>
    <m/>
    <m/>
    <m/>
    <n v="0"/>
    <s v="New order"/>
    <e v="#REF!"/>
    <x v="0"/>
    <s v="New Order"/>
    <n v="59"/>
    <m/>
    <m/>
    <m/>
    <m/>
    <m/>
    <m/>
    <m/>
    <m/>
    <m/>
    <s v="TM ONE"/>
    <x v="1"/>
    <s v="ALLIANCE BANK MALAYSIA BERHAD-SS15 PETALING JAYA(MULTI LINE SIP OVER IPME)-SBJ"/>
    <s v="4 core FOC + 2 NID (NRP)"/>
    <s v="SLG 99.9%"/>
    <m/>
    <s v="19/11/2023"/>
    <s v="SBJ"/>
    <m/>
    <m/>
    <m/>
    <m/>
    <m/>
    <m/>
    <m/>
    <m/>
    <m/>
    <m/>
    <m/>
    <m/>
    <m/>
    <m/>
    <m/>
    <m/>
    <m/>
    <m/>
    <m/>
    <m/>
    <m/>
  </r>
  <r>
    <n v="1947"/>
    <m/>
    <s v="1.1 New order"/>
    <m/>
    <m/>
    <m/>
    <s v="ST"/>
    <s v="AND"/>
    <s v="NRP2303675"/>
    <s v="CONFIRMED"/>
    <m/>
    <m/>
    <m/>
    <m/>
    <m/>
    <m/>
    <m/>
    <n v="0"/>
    <s v="New order"/>
    <e v="#REF!"/>
    <x v="0"/>
    <s v="New Order"/>
    <n v="60"/>
    <m/>
    <m/>
    <m/>
    <m/>
    <m/>
    <m/>
    <m/>
    <m/>
    <m/>
    <s v="TM ONE"/>
    <x v="1"/>
    <s v="ALLIANCE BANK MALAYSIA BERHAD-TAMAN SRI DAMANSARA(MULTI LINE SIP OVER IPME)-KE"/>
    <s v="2 core FOC + 1 NID (NRP)"/>
    <s v="SLA 99.0%"/>
    <m/>
    <s v="19/11/2023"/>
    <s v="KE"/>
    <m/>
    <m/>
    <m/>
    <m/>
    <m/>
    <m/>
    <m/>
    <m/>
    <m/>
    <m/>
    <m/>
    <m/>
    <m/>
    <m/>
    <m/>
    <m/>
    <m/>
    <m/>
    <m/>
    <m/>
    <m/>
  </r>
  <r>
    <n v="1948"/>
    <m/>
    <s v="1.1 New order"/>
    <m/>
    <m/>
    <m/>
    <s v="PHG"/>
    <s v="AND"/>
    <s v="H5G2301559"/>
    <s v="IN PROGRESS"/>
    <m/>
    <m/>
    <m/>
    <m/>
    <m/>
    <m/>
    <m/>
    <n v="0"/>
    <s v="New order"/>
    <e v="#REF!"/>
    <x v="0"/>
    <s v="New Order"/>
    <n v="61"/>
    <m/>
    <m/>
    <m/>
    <m/>
    <m/>
    <m/>
    <m/>
    <m/>
    <m/>
    <s v="TMW DOMESTIC"/>
    <x v="28"/>
    <s v="DNB_HORIZON 5G_DCKTN0336_PSTPRDTNGEBENG_GEB"/>
    <e v="#N/A"/>
    <e v="#N/A"/>
    <m/>
    <s v="29/11/2023"/>
    <s v="GEB"/>
    <m/>
    <m/>
    <m/>
    <m/>
    <m/>
    <m/>
    <m/>
    <m/>
    <m/>
    <m/>
    <m/>
    <m/>
    <m/>
    <m/>
    <m/>
    <m/>
    <m/>
    <m/>
    <m/>
    <m/>
    <m/>
  </r>
  <r>
    <n v="1949"/>
    <m/>
    <s v="1.1 New order"/>
    <m/>
    <m/>
    <m/>
    <s v="PHG"/>
    <s v="AND"/>
    <s v="H5G2301557"/>
    <s v="IN PROGRESS"/>
    <m/>
    <m/>
    <m/>
    <m/>
    <m/>
    <m/>
    <m/>
    <n v="0"/>
    <s v="New order"/>
    <e v="#REF!"/>
    <x v="0"/>
    <s v="New Order"/>
    <n v="62"/>
    <m/>
    <m/>
    <m/>
    <m/>
    <m/>
    <m/>
    <m/>
    <m/>
    <m/>
    <s v="TMW DOMESTIC"/>
    <x v="28"/>
    <s v="DNB_HORIZON 5G_DCROM0801_MAMSHAH_BMS"/>
    <e v="#N/A"/>
    <e v="#N/A"/>
    <m/>
    <s v="29/11/2023"/>
    <s v="BMS"/>
    <m/>
    <m/>
    <m/>
    <m/>
    <m/>
    <m/>
    <m/>
    <m/>
    <m/>
    <m/>
    <m/>
    <m/>
    <m/>
    <m/>
    <m/>
    <m/>
    <m/>
    <m/>
    <m/>
    <m/>
    <m/>
  </r>
  <r>
    <n v="1950"/>
    <m/>
    <s v="1.1 New order"/>
    <m/>
    <m/>
    <m/>
    <s v="KD/PL"/>
    <s v="AND"/>
    <s v="H5G2301555"/>
    <s v="IN PROGRESS"/>
    <m/>
    <m/>
    <m/>
    <m/>
    <m/>
    <m/>
    <m/>
    <n v="0"/>
    <s v="New order"/>
    <e v="#REF!"/>
    <x v="0"/>
    <s v="New Order"/>
    <n v="63"/>
    <m/>
    <m/>
    <m/>
    <m/>
    <m/>
    <m/>
    <m/>
    <m/>
    <m/>
    <s v="TMW DOMESTIC"/>
    <x v="28"/>
    <s v="DNB_HORIZON 5G_DKKLM0361_JLNSEPAKAT_LS"/>
    <e v="#N/A"/>
    <e v="#N/A"/>
    <m/>
    <s v="29/11/2023"/>
    <s v="LS"/>
    <m/>
    <m/>
    <m/>
    <m/>
    <m/>
    <m/>
    <m/>
    <m/>
    <m/>
    <m/>
    <m/>
    <m/>
    <m/>
    <m/>
    <m/>
    <m/>
    <m/>
    <m/>
    <m/>
    <m/>
    <m/>
  </r>
  <r>
    <n v="1951"/>
    <s v="Mahmud Bin Zakaria"/>
    <s v="1.1 New order"/>
    <m/>
    <m/>
    <m/>
    <s v="JU"/>
    <s v="AND"/>
    <s v="H5G2301553"/>
    <s v="CONFIRMED"/>
    <s v="TMSA/233176"/>
    <m/>
    <m/>
    <m/>
    <m/>
    <m/>
    <m/>
    <n v="0"/>
    <s v="New order"/>
    <e v="#REF!"/>
    <x v="0"/>
    <s v="New Order"/>
    <n v="64"/>
    <m/>
    <m/>
    <m/>
    <m/>
    <m/>
    <m/>
    <m/>
    <m/>
    <m/>
    <s v="TMW DOMESTIC"/>
    <x v="28"/>
    <s v="DNB_HORIZON 5G_DJSGT1163_JLNBAYAN_LB"/>
    <e v="#N/A"/>
    <e v="#N/A"/>
    <m/>
    <s v="29/11/2023"/>
    <s v="LB"/>
    <m/>
    <m/>
    <m/>
    <m/>
    <m/>
    <m/>
    <m/>
    <m/>
    <m/>
    <m/>
    <m/>
    <m/>
    <m/>
    <m/>
    <m/>
    <m/>
    <m/>
    <m/>
    <m/>
    <m/>
    <m/>
  </r>
  <r>
    <n v="1952"/>
    <m/>
    <s v="1.1 New order"/>
    <m/>
    <m/>
    <m/>
    <s v="KEL"/>
    <s v="AND"/>
    <s v="H5G2301551"/>
    <s v="CONFIRMED"/>
    <m/>
    <m/>
    <m/>
    <m/>
    <m/>
    <m/>
    <m/>
    <n v="0"/>
    <s v="New order"/>
    <e v="#REF!"/>
    <x v="0"/>
    <s v="New Order"/>
    <n v="65"/>
    <m/>
    <m/>
    <m/>
    <m/>
    <m/>
    <m/>
    <m/>
    <m/>
    <m/>
    <s v="TMW DOMESTIC"/>
    <x v="28"/>
    <s v="DNB_HORIZON 5G_DDKBR0460_KGKELANTAN_KUK"/>
    <e v="#N/A"/>
    <e v="#N/A"/>
    <m/>
    <s v="29/11/2023"/>
    <s v="KUK"/>
    <m/>
    <m/>
    <m/>
    <m/>
    <m/>
    <m/>
    <m/>
    <m/>
    <m/>
    <m/>
    <m/>
    <m/>
    <m/>
    <m/>
    <m/>
    <m/>
    <m/>
    <m/>
    <m/>
    <m/>
    <m/>
  </r>
  <r>
    <n v="1953"/>
    <m/>
    <s v="1.1 New order"/>
    <m/>
    <m/>
    <m/>
    <s v="PRK"/>
    <s v="AND"/>
    <s v="H5G2301546"/>
    <s v="IN PROGRESS"/>
    <m/>
    <m/>
    <m/>
    <m/>
    <m/>
    <m/>
    <m/>
    <n v="0"/>
    <s v="New order"/>
    <e v="#REF!"/>
    <x v="0"/>
    <s v="New Order"/>
    <n v="66"/>
    <m/>
    <m/>
    <m/>
    <m/>
    <m/>
    <m/>
    <m/>
    <m/>
    <m/>
    <s v="TMW DOMESTIC"/>
    <x v="28"/>
    <s v="DNB_HORIZON 5G_DAKIN0348_JLNKGBALI_TO"/>
    <e v="#N/A"/>
    <e v="#N/A"/>
    <m/>
    <s v="29/11/2023"/>
    <s v="TO"/>
    <m/>
    <m/>
    <m/>
    <m/>
    <m/>
    <m/>
    <m/>
    <m/>
    <m/>
    <m/>
    <m/>
    <m/>
    <m/>
    <m/>
    <m/>
    <m/>
    <m/>
    <m/>
    <m/>
    <m/>
    <m/>
  </r>
  <r>
    <n v="1954"/>
    <m/>
    <s v="1.1 New order"/>
    <m/>
    <m/>
    <m/>
    <s v="PRK"/>
    <s v="AND"/>
    <s v="H5G2301545"/>
    <s v="CONFIRMED"/>
    <m/>
    <m/>
    <m/>
    <m/>
    <m/>
    <m/>
    <m/>
    <n v="0"/>
    <s v="New order"/>
    <e v="#REF!"/>
    <x v="0"/>
    <s v="New Order"/>
    <n v="67"/>
    <m/>
    <m/>
    <m/>
    <m/>
    <m/>
    <m/>
    <m/>
    <m/>
    <m/>
    <s v="TMW DOMESTIC"/>
    <x v="28"/>
    <s v="DNB_HORIZON 5G_DALRM0453_MEDANSAUJANAKAMUNTING_TP"/>
    <e v="#N/A"/>
    <e v="#N/A"/>
    <m/>
    <s v="29/11/2023"/>
    <s v="TP"/>
    <m/>
    <m/>
    <m/>
    <m/>
    <m/>
    <m/>
    <m/>
    <m/>
    <m/>
    <m/>
    <m/>
    <m/>
    <m/>
    <m/>
    <m/>
    <m/>
    <m/>
    <m/>
    <m/>
    <m/>
    <m/>
  </r>
  <r>
    <n v="1955"/>
    <m/>
    <s v="12. High Cost"/>
    <m/>
    <m/>
    <m/>
    <s v="PHG"/>
    <s v="AND"/>
    <s v="H5G2301541"/>
    <s v="IN PROGRESS"/>
    <m/>
    <m/>
    <m/>
    <m/>
    <m/>
    <m/>
    <m/>
    <n v="0"/>
    <s v="High Cost"/>
    <e v="#REF!"/>
    <x v="0"/>
    <s v="New Order"/>
    <n v="68"/>
    <m/>
    <m/>
    <m/>
    <m/>
    <m/>
    <m/>
    <m/>
    <m/>
    <m/>
    <s v="TMW DOMESTIC"/>
    <x v="28"/>
    <s v="DNB_HORIZON 5G_DCKTN0390_SKLEPARHILIR3_MEC"/>
    <e v="#N/A"/>
    <e v="#N/A"/>
    <m/>
    <s v="29/11/2023"/>
    <s v="MEC"/>
    <m/>
    <m/>
    <m/>
    <m/>
    <m/>
    <m/>
    <m/>
    <m/>
    <m/>
    <m/>
    <m/>
    <m/>
    <m/>
    <m/>
    <m/>
    <m/>
    <m/>
    <m/>
    <m/>
    <m/>
    <m/>
  </r>
  <r>
    <n v="1956"/>
    <m/>
    <s v="1.1 New order"/>
    <m/>
    <m/>
    <m/>
    <s v="SB"/>
    <s v="AND"/>
    <s v="H5G2301540"/>
    <s v="CONFIRMED"/>
    <m/>
    <m/>
    <m/>
    <m/>
    <m/>
    <m/>
    <m/>
    <n v="0"/>
    <s v="New order"/>
    <e v="#REF!"/>
    <x v="0"/>
    <s v="New Order"/>
    <n v="69"/>
    <m/>
    <m/>
    <m/>
    <m/>
    <m/>
    <m/>
    <m/>
    <m/>
    <m/>
    <s v="TMW DOMESTIC"/>
    <x v="28"/>
    <s v="DNB_HORIZON 5G_DBKLA0556_JLNKLANGBANTING_JM"/>
    <e v="#N/A"/>
    <e v="#N/A"/>
    <m/>
    <s v="29/11/2023"/>
    <s v="JM"/>
    <m/>
    <m/>
    <m/>
    <m/>
    <m/>
    <m/>
    <m/>
    <m/>
    <m/>
    <m/>
    <m/>
    <m/>
    <m/>
    <m/>
    <m/>
    <m/>
    <m/>
    <m/>
    <m/>
    <m/>
    <m/>
  </r>
  <r>
    <n v="1957"/>
    <m/>
    <s v="1.1 New order"/>
    <m/>
    <m/>
    <m/>
    <s v="KK/PB/LB"/>
    <s v="AND"/>
    <s v="H5G2301538"/>
    <s v="CONFIRMED"/>
    <m/>
    <m/>
    <m/>
    <m/>
    <m/>
    <m/>
    <m/>
    <n v="0"/>
    <s v="New order"/>
    <e v="#REF!"/>
    <x v="0"/>
    <s v="New Order"/>
    <n v="70"/>
    <m/>
    <m/>
    <m/>
    <m/>
    <m/>
    <m/>
    <m/>
    <m/>
    <m/>
    <s v="TMW DOMESTIC"/>
    <x v="28"/>
    <s v="DNB_HORIZON 5G_DLLBN0039_TMLABUAN_LBN"/>
    <e v="#N/A"/>
    <e v="#N/A"/>
    <m/>
    <s v="29/11/2023"/>
    <s v="LBN"/>
    <m/>
    <m/>
    <m/>
    <m/>
    <m/>
    <m/>
    <m/>
    <m/>
    <m/>
    <m/>
    <m/>
    <m/>
    <m/>
    <m/>
    <m/>
    <m/>
    <m/>
    <m/>
    <m/>
    <m/>
    <m/>
  </r>
  <r>
    <n v="1958"/>
    <m/>
    <s v="1.1 New order"/>
    <m/>
    <m/>
    <m/>
    <s v="PHG"/>
    <s v="AND"/>
    <s v="H5G2301536"/>
    <s v="IN PROGRESS"/>
    <m/>
    <m/>
    <m/>
    <m/>
    <m/>
    <m/>
    <m/>
    <n v="0"/>
    <s v="New order"/>
    <e v="#REF!"/>
    <x v="0"/>
    <s v="New Order"/>
    <n v="71"/>
    <m/>
    <m/>
    <m/>
    <m/>
    <m/>
    <m/>
    <m/>
    <m/>
    <m/>
    <s v="TMW DOMESTIC"/>
    <x v="28"/>
    <s v="DNB_HORIZON 5G_DCKTN0337_KENCANASEJAHTERA_TRM"/>
    <e v="#N/A"/>
    <e v="#N/A"/>
    <m/>
    <s v="29/11/2023"/>
    <s v="TRM"/>
    <m/>
    <m/>
    <m/>
    <m/>
    <m/>
    <m/>
    <m/>
    <m/>
    <m/>
    <m/>
    <m/>
    <m/>
    <m/>
    <m/>
    <m/>
    <m/>
    <m/>
    <m/>
    <m/>
    <m/>
    <m/>
  </r>
  <r>
    <n v="1959"/>
    <m/>
    <s v="1.1 New order"/>
    <m/>
    <m/>
    <m/>
    <s v="KD/PL"/>
    <s v="AND"/>
    <s v="H5G2301535"/>
    <s v="CONFIRMED"/>
    <m/>
    <m/>
    <m/>
    <m/>
    <m/>
    <m/>
    <m/>
    <n v="0"/>
    <s v="New order"/>
    <e v="#REF!"/>
    <x v="0"/>
    <s v="New Order"/>
    <n v="72"/>
    <m/>
    <m/>
    <m/>
    <m/>
    <m/>
    <m/>
    <m/>
    <m/>
    <m/>
    <s v="TMW DOMESTIC"/>
    <x v="28"/>
    <s v="DNB_HORIZON 5G_DKKSR0150_KGSELARONGPJG_SAP"/>
    <e v="#N/A"/>
    <e v="#N/A"/>
    <m/>
    <s v="29/11/2023"/>
    <s v="SAP"/>
    <m/>
    <m/>
    <m/>
    <m/>
    <m/>
    <m/>
    <m/>
    <m/>
    <m/>
    <m/>
    <m/>
    <m/>
    <m/>
    <m/>
    <m/>
    <m/>
    <m/>
    <m/>
    <m/>
    <m/>
    <m/>
  </r>
  <r>
    <n v="1960"/>
    <m/>
    <s v="1.1 New order"/>
    <m/>
    <m/>
    <m/>
    <s v="KD/PL"/>
    <s v="AND"/>
    <s v="H5G2301534"/>
    <s v="CONFIRMED"/>
    <m/>
    <m/>
    <m/>
    <m/>
    <m/>
    <m/>
    <m/>
    <n v="0"/>
    <s v="New order"/>
    <e v="#REF!"/>
    <x v="0"/>
    <s v="New Order"/>
    <n v="73"/>
    <m/>
    <m/>
    <m/>
    <m/>
    <m/>
    <m/>
    <m/>
    <m/>
    <m/>
    <s v="TMW DOMESTIC"/>
    <x v="28"/>
    <s v="DNB_HORIZON 5G_DKKMD0261_JLNKUALAKETIL_SP"/>
    <e v="#N/A"/>
    <e v="#N/A"/>
    <m/>
    <s v="29/11/2023"/>
    <s v="SP"/>
    <m/>
    <m/>
    <m/>
    <m/>
    <m/>
    <m/>
    <m/>
    <m/>
    <m/>
    <m/>
    <m/>
    <m/>
    <m/>
    <m/>
    <m/>
    <m/>
    <m/>
    <m/>
    <m/>
    <m/>
    <m/>
  </r>
  <r>
    <n v="1961"/>
    <m/>
    <s v="1.1 New order"/>
    <m/>
    <m/>
    <m/>
    <s v="KL"/>
    <s v="AND"/>
    <s v="H5G2301533"/>
    <s v="IN PROGRESS"/>
    <m/>
    <m/>
    <m/>
    <m/>
    <m/>
    <m/>
    <m/>
    <n v="0"/>
    <s v="New order"/>
    <e v="#REF!"/>
    <x v="0"/>
    <s v="New Order"/>
    <n v="74"/>
    <m/>
    <m/>
    <m/>
    <m/>
    <m/>
    <m/>
    <m/>
    <m/>
    <m/>
    <s v="TMW DOMESTIC"/>
    <x v="28"/>
    <s v="DNB_HORIZON 5G_DWKUL0466_JLNKIARA8_DTA"/>
    <e v="#N/A"/>
    <e v="#N/A"/>
    <m/>
    <s v="30/11/2023"/>
    <s v="DTA"/>
    <m/>
    <m/>
    <m/>
    <m/>
    <m/>
    <m/>
    <m/>
    <m/>
    <m/>
    <m/>
    <m/>
    <m/>
    <m/>
    <m/>
    <m/>
    <m/>
    <m/>
    <m/>
    <m/>
    <m/>
    <m/>
  </r>
  <r>
    <n v="1962"/>
    <m/>
    <s v="1.1 New order"/>
    <m/>
    <m/>
    <m/>
    <s v="SB"/>
    <s v="AND"/>
    <s v="H5G2301532"/>
    <s v="CONFIRMED"/>
    <m/>
    <m/>
    <m/>
    <m/>
    <m/>
    <m/>
    <m/>
    <n v="0"/>
    <s v="New order"/>
    <e v="#REF!"/>
    <x v="0"/>
    <s v="New Order"/>
    <n v="75"/>
    <m/>
    <m/>
    <m/>
    <m/>
    <m/>
    <m/>
    <m/>
    <m/>
    <m/>
    <s v="TMW DOMESTIC"/>
    <x v="28"/>
    <s v="DNB_HORIZON 5G_DBPET1049_SEKSYEN15SHAHALAM_SAL"/>
    <e v="#N/A"/>
    <e v="#N/A"/>
    <m/>
    <s v="30/11/2023"/>
    <s v="SAL"/>
    <m/>
    <m/>
    <m/>
    <m/>
    <m/>
    <m/>
    <m/>
    <m/>
    <m/>
    <m/>
    <m/>
    <m/>
    <m/>
    <m/>
    <m/>
    <m/>
    <m/>
    <m/>
    <m/>
    <m/>
    <m/>
  </r>
  <r>
    <n v="1963"/>
    <m/>
    <s v="1.1 New order"/>
    <m/>
    <m/>
    <m/>
    <s v="JS"/>
    <s v="AND"/>
    <s v="H5G2301531"/>
    <s v="CONFIRMED"/>
    <m/>
    <m/>
    <m/>
    <m/>
    <m/>
    <m/>
    <m/>
    <n v="0"/>
    <s v="New order"/>
    <e v="#REF!"/>
    <x v="0"/>
    <s v="New Order"/>
    <n v="76"/>
    <m/>
    <m/>
    <m/>
    <m/>
    <m/>
    <m/>
    <m/>
    <m/>
    <m/>
    <s v="TMW DOMESTIC"/>
    <x v="28"/>
    <s v="DNB_HORIZON 5G_DJJBR0768_METROPOLISTOWERJB_PGI"/>
    <e v="#N/A"/>
    <e v="#N/A"/>
    <m/>
    <s v="29/11/2023"/>
    <s v="PGI"/>
    <m/>
    <m/>
    <m/>
    <m/>
    <m/>
    <m/>
    <m/>
    <m/>
    <m/>
    <m/>
    <m/>
    <m/>
    <m/>
    <m/>
    <m/>
    <m/>
    <m/>
    <m/>
    <m/>
    <m/>
    <m/>
  </r>
  <r>
    <n v="1964"/>
    <m/>
    <s v="1.1 New order"/>
    <m/>
    <m/>
    <m/>
    <s v="KK/PB/LB"/>
    <s v="AND"/>
    <s v="H5G2301530"/>
    <s v="CONFIRMED"/>
    <m/>
    <m/>
    <m/>
    <m/>
    <m/>
    <m/>
    <m/>
    <n v="0"/>
    <s v="New order"/>
    <e v="#REF!"/>
    <x v="0"/>
    <s v="New Order"/>
    <n v="77"/>
    <m/>
    <m/>
    <m/>
    <m/>
    <m/>
    <m/>
    <m/>
    <m/>
    <m/>
    <s v="TMW DOMESTIC"/>
    <x v="28"/>
    <s v="DNB_HORIZON 5G_DSPNP0585 _SERVAYHYPERMARKPNMPG_PPG"/>
    <e v="#N/A"/>
    <e v="#N/A"/>
    <m/>
    <s v="30/11/2023"/>
    <s v="PPG"/>
    <m/>
    <m/>
    <m/>
    <m/>
    <m/>
    <m/>
    <m/>
    <m/>
    <m/>
    <m/>
    <m/>
    <m/>
    <m/>
    <m/>
    <m/>
    <m/>
    <m/>
    <m/>
    <m/>
    <m/>
    <m/>
  </r>
  <r>
    <n v="1965"/>
    <m/>
    <s v="1.1 New order"/>
    <m/>
    <m/>
    <m/>
    <s v="ST"/>
    <s v="AND"/>
    <s v="ADH2300143"/>
    <s v="CONFIRMED"/>
    <m/>
    <m/>
    <m/>
    <m/>
    <m/>
    <m/>
    <m/>
    <n v="0"/>
    <s v="New order"/>
    <e v="#REF!"/>
    <x v="0"/>
    <s v="New Order"/>
    <n v="78"/>
    <m/>
    <m/>
    <m/>
    <m/>
    <m/>
    <m/>
    <m/>
    <m/>
    <m/>
    <s v="TM UNIFI - SME"/>
    <x v="31"/>
    <s v="SRR WAITERS|KRT|TUSCANY HOME FURNITURES,4868-B - PERSIARAN AMPANG JALAN 1/67B OFF JALAN MENGKUDU,KL |TIE DP|"/>
    <e v="#N/A"/>
    <e v="#N/A"/>
    <m/>
    <s v="30/11/2023"/>
    <s v="KRT"/>
    <m/>
    <m/>
    <m/>
    <m/>
    <m/>
    <m/>
    <m/>
    <m/>
    <m/>
    <m/>
    <m/>
    <m/>
    <m/>
    <m/>
    <m/>
    <m/>
    <m/>
    <m/>
    <m/>
    <m/>
    <m/>
  </r>
  <r>
    <n v="1966"/>
    <s v="Norizuwan Bin Che Hamid"/>
    <s v="3.1 PAC Draft"/>
    <m/>
    <s v="11/10: Cust survey 16-10. 10/10: To proceed PAC, Proj done"/>
    <m/>
    <s v="NS"/>
    <s v="AND"/>
    <s v="NRP2303671"/>
    <s v="CONFIRMED"/>
    <s v="TMSA/233391"/>
    <m/>
    <m/>
    <m/>
    <m/>
    <m/>
    <m/>
    <n v="0"/>
    <s v="PAC Draft"/>
    <e v="#REF!"/>
    <x v="0"/>
    <s v="New Order"/>
    <n v="79"/>
    <m/>
    <m/>
    <m/>
    <m/>
    <m/>
    <m/>
    <m/>
    <m/>
    <m/>
    <s v="TMW GLOBAL"/>
    <x v="1"/>
    <s v="Telstra_Hino Seremban_wse_2Mbps"/>
    <e v="#N/A"/>
    <e v="#N/A"/>
    <m/>
    <s v="20/11/2023"/>
    <s v="FSN"/>
    <m/>
    <m/>
    <m/>
    <m/>
    <m/>
    <m/>
    <m/>
    <m/>
    <m/>
    <m/>
    <m/>
    <m/>
    <m/>
    <m/>
    <m/>
    <m/>
    <m/>
    <m/>
    <m/>
    <m/>
    <m/>
  </r>
  <r>
    <n v="1967"/>
    <s v="Mahzura Binti Ramli"/>
    <s v="4.0 PAC Approval"/>
    <m/>
    <s v="11/10 : PAC status Waiting Approval"/>
    <m/>
    <s v="TRG"/>
    <s v="AND"/>
    <s v="GOV2305485"/>
    <s v="IN PROGRESS"/>
    <s v="TMEA/238909"/>
    <m/>
    <s v="PAC2312801"/>
    <s v="DRAFT"/>
    <m/>
    <m/>
    <m/>
    <n v="0"/>
    <s v="PAC Approval"/>
    <e v="#REF!"/>
    <x v="0"/>
    <s v="New Order"/>
    <n v="80"/>
    <m/>
    <m/>
    <m/>
    <m/>
    <m/>
    <m/>
    <m/>
    <m/>
    <m/>
    <s v="TM ONE"/>
    <x v="26"/>
    <s v="MYGOV*NET-KDN (APMM) POS MARITIM BESUT(IPME)-KRA"/>
    <e v="#N/A"/>
    <e v="#N/A"/>
    <m/>
    <s v="16/11/2023"/>
    <s v="KRA"/>
    <m/>
    <m/>
    <m/>
    <m/>
    <m/>
    <m/>
    <m/>
    <m/>
    <m/>
    <m/>
    <m/>
    <m/>
    <m/>
    <m/>
    <m/>
    <m/>
    <m/>
    <m/>
    <m/>
    <m/>
    <m/>
  </r>
  <r>
    <n v="1968"/>
    <m/>
    <s v="1.1 New order"/>
    <m/>
    <m/>
    <m/>
    <s v="TWU/SKN"/>
    <s v="AND"/>
    <s v="NRP2303670"/>
    <s v="CONFIRMED"/>
    <m/>
    <m/>
    <m/>
    <m/>
    <m/>
    <m/>
    <m/>
    <n v="0"/>
    <s v="New order"/>
    <e v="#REF!"/>
    <x v="0"/>
    <s v="New Order"/>
    <n v="81"/>
    <m/>
    <m/>
    <m/>
    <m/>
    <m/>
    <m/>
    <m/>
    <m/>
    <m/>
    <s v="TM ONE"/>
    <x v="1"/>
    <s v="KOPERASI COOPBANK - LOT 6&amp;7 BLOK 1 PRIMA SQUARE MILE 4 SANDAKAN SABAH (IPME) -ERA"/>
    <s v="4 core FOC + 1 NID (NRP)"/>
    <s v="SLG 99.7%"/>
    <m/>
    <d v="2023-09-11T00:00:00"/>
    <s v="ERA"/>
    <m/>
    <m/>
    <m/>
    <m/>
    <m/>
    <m/>
    <m/>
    <m/>
    <m/>
    <m/>
    <m/>
    <m/>
    <m/>
    <m/>
    <m/>
    <m/>
    <m/>
    <m/>
    <m/>
    <m/>
    <m/>
  </r>
  <r>
    <n v="1969"/>
    <m/>
    <s v="1.1 New order"/>
    <m/>
    <m/>
    <m/>
    <s v="KK/PB/LB"/>
    <s v="AND"/>
    <s v="GOV2305484"/>
    <s v="CONFIRMED"/>
    <m/>
    <m/>
    <m/>
    <m/>
    <m/>
    <m/>
    <m/>
    <n v="0"/>
    <s v="New order"/>
    <e v="#REF!"/>
    <x v="0"/>
    <s v="New Order"/>
    <n v="82"/>
    <m/>
    <m/>
    <m/>
    <m/>
    <m/>
    <m/>
    <m/>
    <m/>
    <m/>
    <s v="TM ONE"/>
    <x v="26"/>
    <s v="MYGOV*NET-MOH-HOSPITAL MESRA BUKIT PADANG (IPME)- SKBU"/>
    <e v="#N/A"/>
    <e v="#N/A"/>
    <m/>
    <s v="19/11/2023"/>
    <s v="KBU"/>
    <m/>
    <m/>
    <m/>
    <m/>
    <m/>
    <m/>
    <m/>
    <m/>
    <m/>
    <m/>
    <m/>
    <m/>
    <m/>
    <m/>
    <m/>
    <m/>
    <m/>
    <m/>
    <m/>
    <m/>
    <m/>
  </r>
  <r>
    <n v="1970"/>
    <s v="Nor Alia Binti Ismail Khafidz"/>
    <s v="5.0 Pending Budget"/>
    <m/>
    <s v="PAC Approved. Pending budget release"/>
    <m/>
    <s v="MSC"/>
    <s v="AND"/>
    <s v="GOV2305483"/>
    <s v="IN PROGRESS"/>
    <m/>
    <m/>
    <m/>
    <m/>
    <m/>
    <m/>
    <m/>
    <n v="0"/>
    <s v="Pending Budget"/>
    <e v="#REF!"/>
    <x v="0"/>
    <s v="New Order"/>
    <n v="83"/>
    <m/>
    <m/>
    <m/>
    <m/>
    <m/>
    <m/>
    <m/>
    <m/>
    <m/>
    <s v="TM ONE"/>
    <x v="26"/>
    <s v="MYGOV*NET-MOH-PUSAT KESELAMATAN MAKANAN NEGARA (NCFS) (IPME)- SKT"/>
    <e v="#N/A"/>
    <e v="#N/A"/>
    <m/>
    <s v="19/11/2023"/>
    <s v="SKT"/>
    <m/>
    <m/>
    <m/>
    <m/>
    <m/>
    <m/>
    <m/>
    <m/>
    <m/>
    <m/>
    <m/>
    <m/>
    <m/>
    <m/>
    <m/>
    <m/>
    <m/>
    <m/>
    <m/>
    <m/>
    <m/>
  </r>
  <r>
    <n v="1971"/>
    <m/>
    <s v="1.1 New order"/>
    <m/>
    <m/>
    <m/>
    <s v="KL"/>
    <m/>
    <s v="NRP2303668"/>
    <m/>
    <m/>
    <m/>
    <m/>
    <m/>
    <m/>
    <m/>
    <m/>
    <n v="0"/>
    <s v="New order"/>
    <e v="#REF!"/>
    <x v="0"/>
    <s v="New Order"/>
    <n v="84"/>
    <m/>
    <m/>
    <m/>
    <m/>
    <m/>
    <m/>
    <m/>
    <m/>
    <m/>
    <s v="TMW GLOBAL"/>
    <x v="1"/>
    <s v="ATT-Tiff&amp;Co-KL(WIA 100M)"/>
    <e v="#N/A"/>
    <e v="#N/A"/>
    <m/>
    <s v="20/11/2023"/>
    <s v="BIN"/>
    <m/>
    <m/>
    <m/>
    <m/>
    <m/>
    <m/>
    <m/>
    <m/>
    <m/>
    <m/>
    <m/>
    <m/>
    <m/>
    <m/>
    <m/>
    <m/>
    <m/>
    <m/>
    <m/>
    <m/>
    <m/>
  </r>
  <r>
    <n v="1972"/>
    <s v="Nur Fauziah Binti Abdullah Shuhaimy"/>
    <s v="5.0 Pending Budget"/>
    <m/>
    <s v="11/10: PAC approved. 10/10: Submit PAC"/>
    <m/>
    <s v="MK"/>
    <s v="AND"/>
    <s v="GOV2305482"/>
    <s v="CONFIRMED"/>
    <s v="TMSA/233396"/>
    <m/>
    <s v="PAC2312831"/>
    <s v="WAITING APPROVAL"/>
    <m/>
    <m/>
    <m/>
    <n v="0"/>
    <s v="Pending Budget"/>
    <e v="#REF!"/>
    <x v="0"/>
    <s v="New Order"/>
    <n v="85"/>
    <m/>
    <m/>
    <m/>
    <m/>
    <m/>
    <m/>
    <m/>
    <m/>
    <m/>
    <s v="TM ONE"/>
    <x v="26"/>
    <s v="MYGOV*NET-MOH-KLINIK KESIHATAN CHENNAH(IPME)- KF"/>
    <e v="#N/A"/>
    <e v="#N/A"/>
    <m/>
    <s v="19/11/2023"/>
    <s v="KF"/>
    <m/>
    <m/>
    <m/>
    <m/>
    <m/>
    <m/>
    <m/>
    <m/>
    <m/>
    <m/>
    <m/>
    <m/>
    <m/>
    <m/>
    <m/>
    <m/>
    <m/>
    <m/>
    <m/>
    <m/>
    <m/>
  </r>
  <r>
    <n v="1973"/>
    <m/>
    <s v="1.1 New order"/>
    <m/>
    <m/>
    <m/>
    <s v="PJ"/>
    <s v="AND"/>
    <s v="NRP2303662"/>
    <s v="CONFIRMED"/>
    <m/>
    <m/>
    <m/>
    <m/>
    <m/>
    <m/>
    <m/>
    <n v="0"/>
    <s v="New order"/>
    <e v="#REF!"/>
    <x v="0"/>
    <s v="New Order"/>
    <n v="86"/>
    <m/>
    <m/>
    <m/>
    <m/>
    <m/>
    <m/>
    <m/>
    <m/>
    <m/>
    <s v="TMW GLOBAL"/>
    <x v="1"/>
    <s v="GTT - COLLINS AEROSPACE MALAYSIA - GE 100M - Shah Alam"/>
    <e v="#N/A"/>
    <e v="#N/A"/>
    <m/>
    <s v="17/11/2023"/>
    <s v="LTS"/>
    <m/>
    <m/>
    <m/>
    <m/>
    <m/>
    <m/>
    <m/>
    <m/>
    <m/>
    <m/>
    <m/>
    <m/>
    <m/>
    <m/>
    <m/>
    <m/>
    <m/>
    <m/>
    <m/>
    <m/>
    <m/>
  </r>
  <r>
    <n v="1974"/>
    <s v="Norizuwan Bin Che Hamid"/>
    <s v="12. Duplicate Request"/>
    <m/>
    <s v="11/10: Duplicate line 2286. 10/10: AND to confirm status MSB."/>
    <m/>
    <s v="NS"/>
    <s v="AND"/>
    <s v="NRP2303658"/>
    <s v="CONFIRMED"/>
    <s v="TMSA/233387"/>
    <m/>
    <m/>
    <m/>
    <m/>
    <m/>
    <m/>
    <n v="0"/>
    <s v="PO Issued"/>
    <e v="#REF!"/>
    <x v="0"/>
    <s v="New Order"/>
    <n v="87"/>
    <m/>
    <m/>
    <m/>
    <m/>
    <m/>
    <m/>
    <m/>
    <m/>
    <m/>
    <s v="TM ONE"/>
    <x v="29"/>
    <s v="FELDA PRODATA SYSTEMS SDN BHD-FELDA BUKIT ROKAN UTARA(IPVALUE EFM)-KP"/>
    <s v="Unifi Port"/>
    <s v="SLA 99.0%"/>
    <m/>
    <s v="20/10/2023"/>
    <s v="KP"/>
    <m/>
    <m/>
    <m/>
    <m/>
    <m/>
    <m/>
    <m/>
    <m/>
    <m/>
    <m/>
    <m/>
    <m/>
    <m/>
    <m/>
    <m/>
    <m/>
    <m/>
    <m/>
    <m/>
    <m/>
    <m/>
  </r>
  <r>
    <n v="1975"/>
    <s v="Nor Alia Binti Ismail Khafidz"/>
    <s v="2.0 Planning Stage"/>
    <m/>
    <s v="Pending Site Survey 11/10/2023"/>
    <m/>
    <s v="MSC"/>
    <s v="AND"/>
    <s v="NRP2303657"/>
    <s v="CONFIRMED"/>
    <m/>
    <m/>
    <m/>
    <m/>
    <m/>
    <m/>
    <m/>
    <n v="0"/>
    <s v="Planning Stage"/>
    <e v="#REF!"/>
    <x v="0"/>
    <s v="New Order"/>
    <n v="88"/>
    <m/>
    <m/>
    <m/>
    <m/>
    <m/>
    <m/>
    <m/>
    <m/>
    <m/>
    <s v="TM ONE"/>
    <x v="1"/>
    <s v="PS PIPELINE- LEG B TSGI (MEP2P)-CBJ"/>
    <s v="2 core FOC + 1 NID (NRP)"/>
    <s v="SLA 99.0%"/>
    <m/>
    <d v="2023-09-11T00:00:00"/>
    <s v="CBJ"/>
    <m/>
    <m/>
    <m/>
    <m/>
    <m/>
    <m/>
    <m/>
    <m/>
    <m/>
    <m/>
    <m/>
    <m/>
    <m/>
    <m/>
    <m/>
    <m/>
    <m/>
    <m/>
    <m/>
    <m/>
    <m/>
  </r>
  <r>
    <n v="1976"/>
    <s v="Nor Alia Binti Ismail Khafidz"/>
    <s v="3.0 Project Creation"/>
    <m/>
    <m/>
    <m/>
    <s v="MSC"/>
    <s v="AND"/>
    <s v="NRP2303656"/>
    <s v="CONFIRMED"/>
    <m/>
    <m/>
    <m/>
    <m/>
    <m/>
    <m/>
    <m/>
    <n v="0"/>
    <s v="Project Creation"/>
    <e v="#REF!"/>
    <x v="0"/>
    <s v="New Order"/>
    <n v="89"/>
    <m/>
    <m/>
    <m/>
    <m/>
    <m/>
    <m/>
    <m/>
    <m/>
    <m/>
    <s v="TM ONE"/>
    <x v="1"/>
    <s v="PS PIPELINE- LEG A KVDT (MEP2P)-PUJ"/>
    <s v="2 core FOC + 1 NID (NRP)"/>
    <s v="SLA 99.0%"/>
    <m/>
    <d v="2023-09-11T00:00:00"/>
    <s v="PUJ"/>
    <m/>
    <m/>
    <m/>
    <m/>
    <m/>
    <m/>
    <m/>
    <m/>
    <m/>
    <m/>
    <m/>
    <m/>
    <m/>
    <m/>
    <m/>
    <m/>
    <m/>
    <m/>
    <m/>
    <m/>
    <m/>
  </r>
  <r>
    <n v="1977"/>
    <m/>
    <s v="1.1 New order"/>
    <m/>
    <m/>
    <m/>
    <s v="KG/SB"/>
    <s v="AND"/>
    <s v="NRP2303655"/>
    <s v="IN PROGRESS"/>
    <m/>
    <m/>
    <m/>
    <m/>
    <m/>
    <m/>
    <m/>
    <n v="0"/>
    <s v="New order"/>
    <e v="#REF!"/>
    <x v="0"/>
    <s v="New Order"/>
    <n v="90"/>
    <m/>
    <m/>
    <m/>
    <m/>
    <m/>
    <m/>
    <m/>
    <m/>
    <m/>
    <s v="TM ONE"/>
    <x v="1"/>
    <s v="KOPERASI COOPBANK - MATANG PARADE PHASE 2, KUCHING SARAWAK (IPME) -MTJ"/>
    <s v="4 core FOC + 1 NID (NRP)"/>
    <s v="SLG 99.7%"/>
    <m/>
    <d v="2023-09-11T00:00:00"/>
    <s v="MTJ"/>
    <m/>
    <m/>
    <m/>
    <m/>
    <m/>
    <m/>
    <m/>
    <m/>
    <m/>
    <m/>
    <m/>
    <m/>
    <m/>
    <m/>
    <m/>
    <m/>
    <m/>
    <m/>
    <m/>
    <m/>
    <m/>
  </r>
  <r>
    <n v="1978"/>
    <m/>
    <s v="1.1 New order"/>
    <m/>
    <m/>
    <m/>
    <s v="MR/BIN"/>
    <s v="AND"/>
    <s v="NRP2303654"/>
    <s v="IN PROGRESS"/>
    <m/>
    <m/>
    <m/>
    <m/>
    <m/>
    <m/>
    <m/>
    <n v="0"/>
    <s v="New order"/>
    <e v="#REF!"/>
    <x v="0"/>
    <s v="New Order"/>
    <n v="91"/>
    <m/>
    <m/>
    <m/>
    <m/>
    <m/>
    <m/>
    <m/>
    <m/>
    <m/>
    <s v="TM ONE"/>
    <x v="1"/>
    <s v="KOPERASI COOPBANK - SUBLOT 141 BLOCK 9 MARINA SQUARE MIRI SARAWAK(IPME) -MR"/>
    <s v="4 core FOC + 1 NID (NRP)"/>
    <s v="SLG 99.7%"/>
    <m/>
    <d v="2023-09-11T00:00:00"/>
    <s v="MR"/>
    <m/>
    <m/>
    <m/>
    <m/>
    <m/>
    <m/>
    <m/>
    <m/>
    <m/>
    <m/>
    <m/>
    <m/>
    <m/>
    <m/>
    <m/>
    <m/>
    <m/>
    <m/>
    <m/>
    <m/>
    <m/>
  </r>
  <r>
    <n v="1979"/>
    <s v="Mohd Syahmi Bin Chik"/>
    <s v="4.0 PAC Approval"/>
    <m/>
    <s v="PAC APPROVED. NID ONLY"/>
    <m/>
    <s v="KL"/>
    <s v="AND"/>
    <s v="NRP2303652"/>
    <s v="IN PROGRESS"/>
    <m/>
    <m/>
    <m/>
    <m/>
    <m/>
    <m/>
    <m/>
    <n v="0"/>
    <s v="PAC Approval"/>
    <e v="#REF!"/>
    <x v="0"/>
    <s v="New Order"/>
    <n v="92"/>
    <m/>
    <m/>
    <m/>
    <m/>
    <m/>
    <m/>
    <m/>
    <m/>
    <m/>
    <s v="TM ONE"/>
    <x v="1"/>
    <s v="POLIS DIRAJA MALAYSIA - PULAPOL (MLS IPME) - TAR"/>
    <s v="2 core FOC + 1 NID (NRP)"/>
    <s v="SLA 99.0%"/>
    <m/>
    <s v="18/11/2023"/>
    <s v="TAR"/>
    <m/>
    <m/>
    <m/>
    <m/>
    <m/>
    <m/>
    <m/>
    <m/>
    <m/>
    <m/>
    <m/>
    <m/>
    <m/>
    <m/>
    <m/>
    <m/>
    <m/>
    <m/>
    <m/>
    <m/>
    <m/>
  </r>
  <r>
    <n v="1980"/>
    <m/>
    <s v="1.1 New order"/>
    <m/>
    <m/>
    <m/>
    <s v="TWU/SKN"/>
    <s v="AND"/>
    <s v="NRP2303651"/>
    <s v="CONFIRMED"/>
    <m/>
    <m/>
    <m/>
    <m/>
    <m/>
    <m/>
    <m/>
    <n v="0"/>
    <s v="New order"/>
    <e v="#REF!"/>
    <x v="0"/>
    <s v="New Order"/>
    <n v="93"/>
    <m/>
    <m/>
    <m/>
    <m/>
    <m/>
    <m/>
    <m/>
    <m/>
    <m/>
    <s v="TM ONE"/>
    <x v="1"/>
    <s v="CIMB BANK - MDLD 3269 LOT 4 FAJAR CENTRE LAHAD DATU SABAH (SDWAN IPME) -LHD"/>
    <s v="SFP Electrical"/>
    <s v="SLA 99.0%"/>
    <m/>
    <d v="2023-02-12T00:00:00"/>
    <s v="LHD"/>
    <m/>
    <m/>
    <m/>
    <m/>
    <m/>
    <m/>
    <m/>
    <m/>
    <m/>
    <m/>
    <m/>
    <m/>
    <m/>
    <m/>
    <m/>
    <m/>
    <m/>
    <m/>
    <m/>
    <m/>
    <m/>
  </r>
  <r>
    <n v="1981"/>
    <s v="Mahmud Bin Zakaria"/>
    <s v="1.2 New Request LOR"/>
    <m/>
    <m/>
    <m/>
    <s v="JU"/>
    <s v="AND"/>
    <s v="GOV2305481"/>
    <s v="IN PROGRESS"/>
    <s v="TMSA/233377"/>
    <m/>
    <s v="PAC2312710"/>
    <s v="APPROVED"/>
    <m/>
    <m/>
    <m/>
    <n v="0"/>
    <s v="New Request PR"/>
    <e v="#REF!"/>
    <x v="0"/>
    <s v="New Order"/>
    <n v="94"/>
    <m/>
    <m/>
    <m/>
    <m/>
    <m/>
    <m/>
    <m/>
    <m/>
    <m/>
    <s v="TM ONE"/>
    <x v="26"/>
    <s v="MYGOV*NET-MOH-KLINIK DESA PARIT ULU JAMIL(SDWAN FTTH)-PTJ"/>
    <e v="#N/A"/>
    <e v="#N/A"/>
    <m/>
    <s v="18/10/2023"/>
    <s v="PTJ"/>
    <m/>
    <m/>
    <m/>
    <m/>
    <m/>
    <m/>
    <m/>
    <m/>
    <m/>
    <m/>
    <m/>
    <m/>
    <m/>
    <m/>
    <m/>
    <m/>
    <m/>
    <m/>
    <m/>
    <m/>
    <m/>
  </r>
  <r>
    <n v="1982"/>
    <s v="Nor Alia Binti Ismail Khafidz"/>
    <s v="12. Not Viable"/>
    <m/>
    <s v="CF Not Viable"/>
    <m/>
    <s v="MSC"/>
    <m/>
    <s v="NRP2303646"/>
    <m/>
    <m/>
    <m/>
    <m/>
    <m/>
    <m/>
    <m/>
    <m/>
    <n v="0"/>
    <s v="Not Viable"/>
    <e v="#REF!"/>
    <x v="0"/>
    <s v="New Order"/>
    <n v="95"/>
    <m/>
    <m/>
    <m/>
    <m/>
    <m/>
    <m/>
    <m/>
    <m/>
    <m/>
    <s v="TM ONE"/>
    <x v="29"/>
    <s v="PEMBINAAN IKHASAS MERAK SDN BHD - BANDAR BUKIT PUCHONG (MLS HSBB) - PCG"/>
    <s v="Unifi Port"/>
    <n v="0"/>
    <m/>
    <s v="20/10/2023"/>
    <s v="PCG"/>
    <m/>
    <m/>
    <m/>
    <m/>
    <m/>
    <m/>
    <m/>
    <m/>
    <m/>
    <m/>
    <m/>
    <m/>
    <m/>
    <m/>
    <m/>
    <m/>
    <m/>
    <m/>
    <m/>
    <m/>
    <m/>
  </r>
  <r>
    <n v="1983"/>
    <s v="Nor Alia Binti Ismail Khafidz"/>
    <s v="3.0 Project Creation"/>
    <m/>
    <m/>
    <m/>
    <s v="MSC"/>
    <s v="AND"/>
    <s v="NRP2303644"/>
    <s v="CONFIRMED"/>
    <m/>
    <m/>
    <m/>
    <m/>
    <m/>
    <m/>
    <m/>
    <n v="0"/>
    <s v="Project Creation"/>
    <e v="#REF!"/>
    <x v="0"/>
    <s v="New Order"/>
    <n v="96"/>
    <m/>
    <m/>
    <m/>
    <m/>
    <m/>
    <m/>
    <m/>
    <m/>
    <m/>
    <s v="TM ONE"/>
    <x v="1"/>
    <s v="ALLIANCE BANK BERHAD- CSF COMPUTER EXCHANGE 3552 (METRO-E)-CBJ"/>
    <s v="2 core FOC + 1 NID (NRP)"/>
    <s v="SLA 99.0%"/>
    <m/>
    <d v="2023-08-11T00:00:00"/>
    <s v="CBJ"/>
    <m/>
    <m/>
    <m/>
    <m/>
    <m/>
    <m/>
    <m/>
    <m/>
    <m/>
    <m/>
    <m/>
    <m/>
    <m/>
    <m/>
    <m/>
    <m/>
    <m/>
    <m/>
    <m/>
    <m/>
    <m/>
  </r>
  <r>
    <n v="1984"/>
    <s v="Mahzura Binti Ramli"/>
    <s v="4.0 PAC Approval"/>
    <m/>
    <s v="11/10 : PAC status APPROVED"/>
    <m/>
    <s v="TRG"/>
    <s v="AND"/>
    <s v="GOV2305480"/>
    <s v="IN PROGRESS"/>
    <s v="TMEA/233288"/>
    <m/>
    <s v="PAC2312595"/>
    <s v="APPROVED"/>
    <m/>
    <m/>
    <m/>
    <n v="0"/>
    <s v="PAC Approval"/>
    <e v="#REF!"/>
    <x v="0"/>
    <s v="New Order"/>
    <n v="97"/>
    <m/>
    <m/>
    <m/>
    <m/>
    <m/>
    <m/>
    <m/>
    <m/>
    <m/>
    <s v="TM ONE"/>
    <x v="26"/>
    <s v="MYGOV*NET-MOH-KLINIK PERGIGIAN AIR JERNIH(IPME)-TG"/>
    <e v="#N/A"/>
    <e v="#N/A"/>
    <m/>
    <s v="16/11/2023"/>
    <s v="TG"/>
    <m/>
    <m/>
    <m/>
    <m/>
    <m/>
    <m/>
    <m/>
    <m/>
    <m/>
    <m/>
    <m/>
    <m/>
    <m/>
    <m/>
    <m/>
    <m/>
    <m/>
    <m/>
    <m/>
    <m/>
    <m/>
  </r>
  <r>
    <n v="1985"/>
    <s v="Mahzura Binti Ramli"/>
    <s v="4.0 PAC Approval"/>
    <m/>
    <s v="11/10 : PAC status APPROVED"/>
    <m/>
    <s v="TRG"/>
    <s v="AND"/>
    <s v="GOV2305479"/>
    <s v="IN PROGRESS"/>
    <s v="TMEA/233289"/>
    <m/>
    <s v="PAC2312596"/>
    <s v="APPROVED"/>
    <m/>
    <m/>
    <m/>
    <n v="0"/>
    <s v="PAC Approval"/>
    <e v="#REF!"/>
    <x v="0"/>
    <s v="New Order"/>
    <n v="98"/>
    <m/>
    <m/>
    <m/>
    <m/>
    <m/>
    <m/>
    <m/>
    <m/>
    <m/>
    <s v="TM ONE"/>
    <x v="26"/>
    <s v="MYGOV*NET-MOH-KLINIK KESIHATAN PULAU REDANG(IPME)-TG"/>
    <e v="#N/A"/>
    <e v="#N/A"/>
    <m/>
    <s v="16/11/2023"/>
    <s v="TG"/>
    <m/>
    <m/>
    <m/>
    <m/>
    <m/>
    <m/>
    <m/>
    <m/>
    <m/>
    <m/>
    <m/>
    <m/>
    <m/>
    <m/>
    <m/>
    <m/>
    <m/>
    <m/>
    <m/>
    <m/>
    <m/>
  </r>
  <r>
    <n v="1986"/>
    <s v="Muhammad Hafizzuddin Bin Mohd Noor"/>
    <s v="3.0 Project Creation"/>
    <m/>
    <m/>
    <m/>
    <s v="JS"/>
    <s v="AND"/>
    <s v="NRP2303642"/>
    <s v="CONFIRMED"/>
    <m/>
    <m/>
    <m/>
    <m/>
    <m/>
    <m/>
    <m/>
    <n v="0"/>
    <s v="Project Creation"/>
    <e v="#REF!"/>
    <x v="0"/>
    <s v="New Order"/>
    <n v="99"/>
    <m/>
    <m/>
    <m/>
    <m/>
    <m/>
    <m/>
    <m/>
    <m/>
    <m/>
    <s v="TM ONE"/>
    <x v="1"/>
    <s v="PERODUA SALES SDN BHD-LOT 64280 PTD 111435, JALAN JOHOR JAYA, KAWASAN PERINDUSTRIAN PLENTONG(SDWAN DOME)-PN"/>
    <s v="2 core FOC + 1 NID (NRP)"/>
    <s v="SLA 99.7%"/>
    <m/>
    <s v="18/11/2023"/>
    <s v="PN"/>
    <m/>
    <m/>
    <m/>
    <m/>
    <m/>
    <m/>
    <m/>
    <m/>
    <m/>
    <m/>
    <m/>
    <m/>
    <m/>
    <m/>
    <m/>
    <m/>
    <m/>
    <m/>
    <m/>
    <m/>
    <m/>
  </r>
  <r>
    <n v="1987"/>
    <s v="Norizuwan Bin Che Hamid"/>
    <s v="12. Duplicate Request"/>
    <m/>
    <s v="11/10: Duplicate Line 2214. 10/10: To proceed PAC, Proj done"/>
    <m/>
    <s v="NS"/>
    <s v="AND"/>
    <s v="NRP2303641"/>
    <s v="CONFIRMED"/>
    <s v="TMSA/233388"/>
    <m/>
    <s v="PAC2312744"/>
    <m/>
    <s v="NS-SMM-0028-TP"/>
    <m/>
    <m/>
    <n v="0"/>
    <s v="PO Issued"/>
    <e v="#REF!"/>
    <x v="0"/>
    <s v="New Order"/>
    <n v="100"/>
    <m/>
    <m/>
    <m/>
    <m/>
    <m/>
    <m/>
    <m/>
    <m/>
    <m/>
    <s v="TM ONE"/>
    <x v="1"/>
    <s v="PERODUA SALES SDN BHD-LOT 500 &amp; 1123  BATU 2 1/2  JALAN RASAH SEREMBAN  (SDWAN DOME)-RSH"/>
    <s v="2 core FOC + 1 NID (NRP)"/>
    <s v="SLA 99.7%"/>
    <n v="8819.7199999999993"/>
    <s v="18/11/2023"/>
    <s v="RSH"/>
    <m/>
    <m/>
    <m/>
    <m/>
    <m/>
    <m/>
    <m/>
    <m/>
    <m/>
    <m/>
    <m/>
    <m/>
    <m/>
    <m/>
    <m/>
    <m/>
    <m/>
    <m/>
    <m/>
    <m/>
    <m/>
  </r>
  <r>
    <n v="1988"/>
    <m/>
    <s v="1.1 New order"/>
    <m/>
    <m/>
    <m/>
    <s v="TRG"/>
    <s v="AND"/>
    <s v="NRP2303640"/>
    <s v="CONFIRMED"/>
    <m/>
    <m/>
    <m/>
    <m/>
    <m/>
    <m/>
    <m/>
    <n v="0"/>
    <s v="New order"/>
    <e v="#REF!"/>
    <x v="0"/>
    <s v="New Order"/>
    <n v="101"/>
    <m/>
    <m/>
    <m/>
    <m/>
    <m/>
    <m/>
    <m/>
    <m/>
    <m/>
    <s v="TM ONE"/>
    <x v="1"/>
    <s v="PERODUA SALES SDN BHD-LOT 110 &amp; 2179, JALAN HILIRAN MASJID 21000(SDWAN DOME)-TG"/>
    <s v="2 core FOC + 1 NID (NRP)"/>
    <s v="SLA 99.7%"/>
    <m/>
    <s v="18/11/2023"/>
    <s v="TG"/>
    <m/>
    <m/>
    <m/>
    <m/>
    <m/>
    <m/>
    <m/>
    <m/>
    <m/>
    <m/>
    <m/>
    <m/>
    <m/>
    <m/>
    <m/>
    <m/>
    <m/>
    <m/>
    <m/>
    <m/>
    <m/>
  </r>
  <r>
    <n v="1989"/>
    <s v="Mohd Shahfre Bin Sa'afie"/>
    <s v="3.1 PAC Draft"/>
    <m/>
    <s v="11/10/23 - Done submit PAC for approval committee"/>
    <m/>
    <s v="SB"/>
    <s v="AND"/>
    <s v="NRP2303639"/>
    <s v="CONFIRMED"/>
    <m/>
    <m/>
    <m/>
    <m/>
    <m/>
    <m/>
    <m/>
    <n v="0"/>
    <s v="PAC Draft"/>
    <e v="#REF!"/>
    <x v="0"/>
    <s v="New Order"/>
    <n v="102"/>
    <m/>
    <m/>
    <m/>
    <m/>
    <m/>
    <m/>
    <m/>
    <m/>
    <m/>
    <s v="TM ONE"/>
    <x v="1"/>
    <s v="PERODUA SALES SDN BHD-BLOCK B  LOT 21 LORONG KELULI 1C  KAWASAN PERINDUSTRIAN BUKUT RAJA, SEKSYEN 7(SDWAN DOME)-BRA"/>
    <s v="2 core FOC + 1 NID (NRP)"/>
    <s v="SLA 99.7%"/>
    <m/>
    <s v="18/11/2023"/>
    <s v="BRA"/>
    <m/>
    <m/>
    <m/>
    <m/>
    <m/>
    <m/>
    <m/>
    <m/>
    <m/>
    <m/>
    <m/>
    <m/>
    <m/>
    <m/>
    <m/>
    <m/>
    <m/>
    <m/>
    <m/>
    <m/>
    <m/>
  </r>
  <r>
    <n v="1990"/>
    <s v="Muhammad Hafizzuddin Bin Mohd Noor"/>
    <s v="3.0 Project Creation"/>
    <m/>
    <m/>
    <m/>
    <s v="JU"/>
    <s v="AND"/>
    <s v="NRP2303638"/>
    <s v="CONFIRMED"/>
    <m/>
    <m/>
    <m/>
    <m/>
    <m/>
    <m/>
    <m/>
    <n v="0"/>
    <s v="Project Creation"/>
    <e v="#REF!"/>
    <x v="0"/>
    <s v="New Order"/>
    <n v="103"/>
    <m/>
    <m/>
    <m/>
    <m/>
    <m/>
    <m/>
    <m/>
    <m/>
    <m/>
    <s v="TM ONE"/>
    <x v="1"/>
    <s v="PERODUA SALES SDN BHD-E - 49 BATU 2 JALAN BAKRI MUAR  JOHOR(SDWAN DOME)-MUR"/>
    <s v="2 core FOC + 1 NID (NRP)"/>
    <s v="SLA 99.7%"/>
    <m/>
    <s v="19/11/2023"/>
    <s v="MUR"/>
    <m/>
    <m/>
    <m/>
    <m/>
    <m/>
    <m/>
    <m/>
    <m/>
    <m/>
    <m/>
    <m/>
    <m/>
    <m/>
    <m/>
    <m/>
    <m/>
    <m/>
    <m/>
    <m/>
    <m/>
    <m/>
  </r>
  <r>
    <n v="1991"/>
    <m/>
    <s v="1.1 New order"/>
    <m/>
    <m/>
    <m/>
    <s v="PRK"/>
    <s v="AND"/>
    <s v="NRP2303637"/>
    <s v="IN PROGRESS"/>
    <m/>
    <m/>
    <m/>
    <m/>
    <m/>
    <m/>
    <m/>
    <n v="0"/>
    <s v="New order"/>
    <e v="#REF!"/>
    <x v="0"/>
    <s v="New Order"/>
    <n v="104"/>
    <m/>
    <m/>
    <m/>
    <m/>
    <m/>
    <m/>
    <m/>
    <m/>
    <m/>
    <s v="TM ONE"/>
    <x v="1"/>
    <s v="PERODUA SALES SDN BHD-LOT PT10292 JALAN MEDAN KAMUNTING JAYA 2 KAMUNTING PERAK(SDWAN DOME)-KMT"/>
    <s v="2 core FOC + 1 NID (NRP)"/>
    <s v="SLA 99.7%"/>
    <m/>
    <s v="18/11/2023"/>
    <s v="KMT"/>
    <m/>
    <m/>
    <m/>
    <m/>
    <m/>
    <m/>
    <m/>
    <m/>
    <m/>
    <m/>
    <m/>
    <m/>
    <m/>
    <m/>
    <m/>
    <m/>
    <m/>
    <m/>
    <m/>
    <m/>
    <m/>
  </r>
  <r>
    <n v="1992"/>
    <s v="Nur Fauziah Binti Abdullah Shuhaimy"/>
    <s v="12. Duplicate Request"/>
    <m/>
    <s v="11/10: Duplicate Line 2209. PAC apprvd. 10/10: Submit PAC"/>
    <m/>
    <s v="MK"/>
    <s v="AND"/>
    <s v="NRP2303635"/>
    <s v="CONFIRMED"/>
    <s v="TMSA/233378"/>
    <m/>
    <s v="PAC2312812"/>
    <s v="WAITING APPROVAL"/>
    <m/>
    <m/>
    <m/>
    <n v="0"/>
    <s v="PO Issued"/>
    <e v="#REF!"/>
    <x v="0"/>
    <s v="New Order"/>
    <n v="105"/>
    <m/>
    <m/>
    <m/>
    <m/>
    <m/>
    <m/>
    <m/>
    <m/>
    <m/>
    <s v="TM ONE"/>
    <x v="1"/>
    <s v="PERODUA SALES SDN BHD-5369 C, JALAN MALIM BACANG MELAKA(SDWAN DOME)-MAM"/>
    <s v="2 core FOC + 1 NID (NRP)"/>
    <s v="SLA 99.7%"/>
    <n v="10200.57"/>
    <s v="19/11/2023"/>
    <s v="MAM"/>
    <m/>
    <m/>
    <m/>
    <m/>
    <m/>
    <m/>
    <m/>
    <m/>
    <m/>
    <m/>
    <m/>
    <m/>
    <m/>
    <m/>
    <m/>
    <m/>
    <m/>
    <m/>
    <m/>
    <m/>
    <m/>
  </r>
  <r>
    <n v="1993"/>
    <s v="Norizuwan Bin Che Hamid"/>
    <s v="12. Duplicate Request"/>
    <m/>
    <s v="11/10: Duplicate Line 2277. 5/10: Aizan - Kedua dua site telah ada DP Unifi berhampiran. Tidak perlu site survey."/>
    <m/>
    <s v="NS"/>
    <s v="AND"/>
    <s v="NRP2303628"/>
    <m/>
    <m/>
    <m/>
    <m/>
    <m/>
    <m/>
    <m/>
    <m/>
    <n v="0"/>
    <s v="PO Issued"/>
    <e v="#REF!"/>
    <x v="0"/>
    <s v="New Order"/>
    <n v="106"/>
    <m/>
    <m/>
    <m/>
    <m/>
    <m/>
    <m/>
    <m/>
    <m/>
    <m/>
    <s v="TM ONE"/>
    <x v="29"/>
    <s v="WAH CHAN CONSOLIDATED S B-LOT 19, GROUND FLOOR, BIZ AVENUE SEREMBAN 2 (UNIFI)-BUS"/>
    <s v="Unifi Port"/>
    <n v="0"/>
    <m/>
    <s v="20/10/2023"/>
    <s v="BUS"/>
    <m/>
    <m/>
    <m/>
    <m/>
    <m/>
    <m/>
    <m/>
    <m/>
    <m/>
    <m/>
    <m/>
    <m/>
    <m/>
    <m/>
    <m/>
    <m/>
    <m/>
    <m/>
    <m/>
    <m/>
    <m/>
  </r>
  <r>
    <n v="1994"/>
    <s v="Muhammad Hafizzuddin Bin Mohd Noor"/>
    <s v="3.0 Project Creation"/>
    <m/>
    <m/>
    <m/>
    <s v="JS"/>
    <s v="AND"/>
    <s v="NRP2303627"/>
    <s v="CONFIRMED"/>
    <m/>
    <m/>
    <m/>
    <m/>
    <m/>
    <m/>
    <m/>
    <n v="0"/>
    <s v="Project Creation"/>
    <e v="#REF!"/>
    <x v="0"/>
    <s v="New Order"/>
    <n v="107"/>
    <m/>
    <m/>
    <m/>
    <m/>
    <m/>
    <m/>
    <m/>
    <m/>
    <m/>
    <s v="TM ONE"/>
    <x v="1"/>
    <s v="PERODUA SALES SDN BHD-NO 75 JALAN TAMPOI  81200 JOHOR BAHARU JOHOR(SDWAN DOME)-TMP"/>
    <s v="2 core FOC + 1 NID (NRP)"/>
    <s v="SLA 99.7%"/>
    <m/>
    <s v="18/11/2023"/>
    <s v="TMP"/>
    <m/>
    <m/>
    <m/>
    <m/>
    <m/>
    <m/>
    <m/>
    <m/>
    <m/>
    <m/>
    <m/>
    <m/>
    <m/>
    <m/>
    <m/>
    <m/>
    <m/>
    <m/>
    <m/>
    <m/>
    <m/>
  </r>
  <r>
    <n v="1995"/>
    <m/>
    <s v="1.1 New order"/>
    <m/>
    <m/>
    <m/>
    <s v="KEL"/>
    <s v="AND"/>
    <s v="NRP2303620"/>
    <s v="CONFIRMED"/>
    <m/>
    <m/>
    <m/>
    <m/>
    <m/>
    <m/>
    <m/>
    <n v="0"/>
    <s v="New order"/>
    <e v="#REF!"/>
    <x v="0"/>
    <s v="New Order"/>
    <n v="108"/>
    <m/>
    <m/>
    <m/>
    <m/>
    <m/>
    <m/>
    <m/>
    <m/>
    <m/>
    <s v="TM ONE"/>
    <x v="29"/>
    <s v="SURUHANJAYA KOMUNIKASI DAN MULTIMEDIA MALAYSIA-HOSPITAL UNIVERSITI SAINS KUBANG KRIAN(IPVPN EFM HSBB)-KUK"/>
    <s v="Unifi Port"/>
    <s v="SLA 99.0%"/>
    <m/>
    <s v="20/10/2023"/>
    <s v="KUK"/>
    <m/>
    <m/>
    <m/>
    <m/>
    <m/>
    <m/>
    <m/>
    <m/>
    <m/>
    <m/>
    <m/>
    <m/>
    <m/>
    <m/>
    <m/>
    <m/>
    <m/>
    <m/>
    <m/>
    <m/>
    <m/>
  </r>
  <r>
    <n v="1996"/>
    <m/>
    <s v="1.1 New order"/>
    <m/>
    <m/>
    <m/>
    <s v="KK/PB/LB"/>
    <s v="AND"/>
    <s v="NRP2303608"/>
    <s v="CONFIRMED"/>
    <m/>
    <m/>
    <m/>
    <m/>
    <m/>
    <m/>
    <m/>
    <n v="0"/>
    <s v="New order"/>
    <e v="#REF!"/>
    <x v="0"/>
    <s v="New Order"/>
    <n v="109"/>
    <m/>
    <m/>
    <m/>
    <m/>
    <m/>
    <m/>
    <m/>
    <m/>
    <m/>
    <s v="TM ONE"/>
    <x v="29"/>
    <s v="SURUHANJAYA KOMUNIKASI DAN MULTIMEDIA MALAYSIA-JABATAN KEBAJIKAN MASYARAKAT WP LABUAN(IPVPN EFM HSBB)-LBN"/>
    <s v="Unifi Port"/>
    <s v="SLA 99.0%"/>
    <m/>
    <s v="20/10/2023"/>
    <s v="LBN"/>
    <m/>
    <m/>
    <m/>
    <m/>
    <m/>
    <m/>
    <m/>
    <m/>
    <m/>
    <m/>
    <m/>
    <m/>
    <m/>
    <m/>
    <m/>
    <m/>
    <m/>
    <m/>
    <m/>
    <m/>
    <m/>
  </r>
  <r>
    <n v="1997"/>
    <m/>
    <s v="1.1 New order"/>
    <m/>
    <m/>
    <m/>
    <s v="ST"/>
    <s v="AND"/>
    <s v="ADH2300141"/>
    <s v="CONFIRMED"/>
    <m/>
    <m/>
    <m/>
    <m/>
    <m/>
    <m/>
    <m/>
    <n v="0"/>
    <s v="New order"/>
    <e v="#REF!"/>
    <x v="0"/>
    <s v="New Order"/>
    <n v="110"/>
    <m/>
    <m/>
    <m/>
    <m/>
    <m/>
    <m/>
    <m/>
    <m/>
    <m/>
    <s v="TM UNIFI - SME"/>
    <x v="31"/>
    <s v="SRR WAITERS|RG| 1300,RAWANG INDS AND HOUSING EST (HOK JU HARDWARE SDN BHD)| 8 PORTS|"/>
    <e v="#N/A"/>
    <e v="#N/A"/>
    <m/>
    <s v="30/12/2023"/>
    <s v="RG"/>
    <m/>
    <m/>
    <m/>
    <m/>
    <m/>
    <m/>
    <m/>
    <m/>
    <m/>
    <m/>
    <m/>
    <m/>
    <m/>
    <m/>
    <m/>
    <m/>
    <m/>
    <m/>
    <m/>
    <m/>
    <m/>
  </r>
  <r>
    <n v="1998"/>
    <m/>
    <s v="1.1 New order"/>
    <m/>
    <m/>
    <m/>
    <s v="ST"/>
    <s v="AND"/>
    <s v="ADH2300140"/>
    <s v="CONFIRMED"/>
    <m/>
    <m/>
    <m/>
    <m/>
    <m/>
    <m/>
    <m/>
    <n v="0"/>
    <s v="New order"/>
    <e v="#REF!"/>
    <x v="0"/>
    <s v="New Order"/>
    <n v="111"/>
    <m/>
    <m/>
    <m/>
    <m/>
    <m/>
    <m/>
    <m/>
    <m/>
    <m/>
    <s v="TM UNIFI - SME"/>
    <x v="31"/>
    <s v="SRR WAITER|RA| 922,JALAN SUNGAI BERTAM NIL,KAW PERINDUSTRIAN BATANG KALI (TAHFIZ AL FATEH)_TIE DP|"/>
    <e v="#N/A"/>
    <e v="#N/A"/>
    <m/>
    <s v="15/11/2023"/>
    <s v="RA"/>
    <m/>
    <m/>
    <m/>
    <m/>
    <m/>
    <m/>
    <m/>
    <m/>
    <m/>
    <m/>
    <m/>
    <m/>
    <m/>
    <m/>
    <m/>
    <m/>
    <m/>
    <m/>
    <m/>
    <m/>
    <m/>
  </r>
  <r>
    <n v="1999"/>
    <m/>
    <s v="1.1 New order"/>
    <m/>
    <m/>
    <m/>
    <s v="KL"/>
    <s v="AND"/>
    <s v="GOV2305472"/>
    <s v="CONFIRMED"/>
    <m/>
    <m/>
    <m/>
    <m/>
    <m/>
    <m/>
    <m/>
    <n v="0"/>
    <s v="New order"/>
    <e v="#REF!"/>
    <x v="0"/>
    <s v="New Order"/>
    <n v="112"/>
    <m/>
    <m/>
    <m/>
    <m/>
    <m/>
    <m/>
    <m/>
    <m/>
    <m/>
    <s v="TM ONE"/>
    <x v="26"/>
    <s v="MYGOV*NET-KKR (CIDB)-IBU PEJABAT LEMBAGA PEMBANGUNAN INDUSTRI PEMBINAAN MALAYSIA (CIDB)(IPME)-DTA"/>
    <e v="#N/A"/>
    <e v="#N/A"/>
    <m/>
    <s v="17/11/2023"/>
    <s v="DTA"/>
    <m/>
    <m/>
    <m/>
    <m/>
    <m/>
    <m/>
    <m/>
    <m/>
    <m/>
    <m/>
    <m/>
    <m/>
    <m/>
    <m/>
    <m/>
    <m/>
    <m/>
    <m/>
    <m/>
    <m/>
    <m/>
  </r>
  <r>
    <n v="2000"/>
    <s v="Mohamad Azrai Bin A.Aziz"/>
    <s v="4.0 PAC Approval"/>
    <m/>
    <m/>
    <m/>
    <s v="JS"/>
    <s v="AND"/>
    <s v="NRP2303587"/>
    <s v="IN PROGRESS"/>
    <s v="TMSA/233376"/>
    <m/>
    <m/>
    <m/>
    <m/>
    <m/>
    <m/>
    <n v="0"/>
    <s v="PAC Approval"/>
    <e v="#REF!"/>
    <x v="0"/>
    <s v="New Order"/>
    <n v="113"/>
    <m/>
    <m/>
    <m/>
    <m/>
    <m/>
    <m/>
    <m/>
    <m/>
    <m/>
    <s v="TM MEB"/>
    <x v="1"/>
    <s v="PANDUIT MALAYSIA SDN. BHD.-SENAI AIRPORT CITY (MLS OVER IPME)-SNI"/>
    <e v="#N/A"/>
    <e v="#N/A"/>
    <m/>
    <d v="2023-08-11T00:00:00"/>
    <s v="SNI"/>
    <m/>
    <m/>
    <m/>
    <m/>
    <m/>
    <m/>
    <m/>
    <m/>
    <m/>
    <m/>
    <m/>
    <m/>
    <m/>
    <m/>
    <m/>
    <m/>
    <m/>
    <m/>
    <m/>
    <m/>
    <m/>
  </r>
  <r>
    <n v="2001"/>
    <m/>
    <s v="1.1 New order"/>
    <m/>
    <m/>
    <m/>
    <s v="MR/BIN"/>
    <s v="AND"/>
    <s v="NRP2303582"/>
    <s v="CONFIRMED"/>
    <m/>
    <m/>
    <m/>
    <m/>
    <m/>
    <m/>
    <m/>
    <n v="0"/>
    <s v="New order"/>
    <e v="#REF!"/>
    <x v="0"/>
    <s v="New Order"/>
    <n v="114"/>
    <m/>
    <m/>
    <m/>
    <m/>
    <m/>
    <m/>
    <m/>
    <m/>
    <m/>
    <s v="TMW DOMESTIC"/>
    <x v="1"/>
    <s v="ORIENT TELECOMS SDN BHD (WSE)-LTG"/>
    <e v="#N/A"/>
    <e v="#N/A"/>
    <m/>
    <s v="20/11/2023"/>
    <s v="LTG"/>
    <m/>
    <m/>
    <m/>
    <m/>
    <m/>
    <m/>
    <m/>
    <m/>
    <m/>
    <m/>
    <m/>
    <m/>
    <m/>
    <m/>
    <m/>
    <m/>
    <m/>
    <m/>
    <m/>
    <m/>
    <m/>
  </r>
  <r>
    <n v="2002"/>
    <m/>
    <s v="1.1 New order"/>
    <m/>
    <m/>
    <m/>
    <s v="JS"/>
    <s v="AND"/>
    <s v="NRP2303581"/>
    <s v="CONFIRMED"/>
    <m/>
    <m/>
    <m/>
    <m/>
    <m/>
    <m/>
    <m/>
    <n v="0"/>
    <s v="New order"/>
    <e v="#REF!"/>
    <x v="0"/>
    <s v="New Order"/>
    <n v="115"/>
    <m/>
    <m/>
    <m/>
    <m/>
    <m/>
    <m/>
    <m/>
    <m/>
    <m/>
    <s v="TMW DOMESTIC"/>
    <x v="1"/>
    <s v="ORIENT TELECOMS SDN BHD (WSE)-PN"/>
    <e v="#N/A"/>
    <e v="#N/A"/>
    <m/>
    <s v="20/11/2023"/>
    <s v="PN"/>
    <m/>
    <m/>
    <m/>
    <m/>
    <m/>
    <m/>
    <m/>
    <m/>
    <m/>
    <m/>
    <m/>
    <m/>
    <m/>
    <m/>
    <m/>
    <m/>
    <m/>
    <m/>
    <m/>
    <m/>
    <m/>
  </r>
  <r>
    <n v="2003"/>
    <s v="Mohd Syahmi Bin Chik"/>
    <s v="4.0 PAC Approval"/>
    <m/>
    <s v="Pending approval Farid &amp; Hidzir"/>
    <m/>
    <s v="KL"/>
    <s v="AND"/>
    <s v="NRP2303578"/>
    <s v="IN PROGRESS"/>
    <m/>
    <m/>
    <m/>
    <m/>
    <m/>
    <m/>
    <m/>
    <n v="0"/>
    <s v="PAC Approval"/>
    <e v="#REF!"/>
    <x v="0"/>
    <s v="New Order"/>
    <n v="116"/>
    <m/>
    <m/>
    <m/>
    <m/>
    <m/>
    <m/>
    <m/>
    <m/>
    <m/>
    <s v="TM ONE"/>
    <x v="1"/>
    <s v="CONCENTRIX CVG MALAYSIA SDN BHD- JALAN TUN SAMBANTHAN NU TOWER 2 (DOME)-BRF"/>
    <s v="4 core FOC + 1 10GE NID"/>
    <s v="SLA 99.7%"/>
    <m/>
    <s v="16/12/2023"/>
    <s v="BRF"/>
    <m/>
    <m/>
    <m/>
    <m/>
    <m/>
    <m/>
    <m/>
    <m/>
    <m/>
    <m/>
    <m/>
    <m/>
    <m/>
    <m/>
    <m/>
    <m/>
    <m/>
    <m/>
    <m/>
    <m/>
    <m/>
  </r>
  <r>
    <n v="2004"/>
    <s v="Mahmud Bin Zakaria"/>
    <s v="2.1 Pre-Plan"/>
    <m/>
    <s v="completed"/>
    <m/>
    <s v="JU"/>
    <m/>
    <s v="GOV2305469"/>
    <m/>
    <m/>
    <m/>
    <m/>
    <m/>
    <m/>
    <m/>
    <m/>
    <n v="0"/>
    <s v="Not required Project"/>
    <e v="#REF!"/>
    <x v="0"/>
    <s v="New Order"/>
    <n v="117"/>
    <m/>
    <m/>
    <m/>
    <m/>
    <m/>
    <m/>
    <m/>
    <m/>
    <m/>
    <s v="TM ONE"/>
    <x v="26"/>
    <s v="MYGOV*NET-MOH-KLINIK KOMUNITI TAMAN YAYASAN SEGAMAT(SDWAN FTTH) - BKP"/>
    <e v="#N/A"/>
    <e v="#N/A"/>
    <m/>
    <s v="18/10/2023"/>
    <s v="BKP"/>
    <m/>
    <m/>
    <m/>
    <m/>
    <m/>
    <m/>
    <m/>
    <m/>
    <m/>
    <m/>
    <m/>
    <m/>
    <m/>
    <m/>
    <m/>
    <m/>
    <m/>
    <m/>
    <m/>
    <m/>
    <m/>
  </r>
  <r>
    <n v="2005"/>
    <m/>
    <s v="1.1 New order"/>
    <m/>
    <m/>
    <m/>
    <s v="KD/PL"/>
    <s v="AND"/>
    <s v="P1P2300197"/>
    <s v="CONFIRMED"/>
    <m/>
    <m/>
    <m/>
    <m/>
    <m/>
    <m/>
    <m/>
    <n v="0"/>
    <s v="New order"/>
    <e v="#REF!"/>
    <x v="0"/>
    <s v="New Order"/>
    <n v="118"/>
    <m/>
    <m/>
    <m/>
    <m/>
    <m/>
    <m/>
    <m/>
    <m/>
    <m/>
    <s v="TMW DOMESTIC"/>
    <x v="14"/>
    <s v="WEBE_NK7730 Surau At Takwa-AS"/>
    <e v="#N/A"/>
    <e v="#N/A"/>
    <m/>
    <s v="19/11/2023"/>
    <s v="AS"/>
    <m/>
    <m/>
    <m/>
    <m/>
    <m/>
    <m/>
    <m/>
    <m/>
    <m/>
    <m/>
    <m/>
    <m/>
    <m/>
    <m/>
    <m/>
    <m/>
    <m/>
    <m/>
    <m/>
    <m/>
    <m/>
  </r>
  <r>
    <n v="2006"/>
    <m/>
    <s v="1.1 New order"/>
    <m/>
    <m/>
    <m/>
    <s v="ST"/>
    <s v="AND"/>
    <s v="NRP2303542"/>
    <s v="CONFIRMED"/>
    <m/>
    <m/>
    <m/>
    <m/>
    <m/>
    <m/>
    <m/>
    <n v="0"/>
    <s v="New order"/>
    <e v="#REF!"/>
    <x v="0"/>
    <s v="New Order"/>
    <n v="119"/>
    <m/>
    <m/>
    <m/>
    <m/>
    <m/>
    <m/>
    <m/>
    <m/>
    <m/>
    <s v="TM ONE"/>
    <x v="29"/>
    <s v="GABUNGAN STRATEGIK SDN. BHD. - BISTARI DE KOTA, KOTA DAMANSARA (VOF) - SGB"/>
    <s v="Unifi Port"/>
    <n v="0"/>
    <m/>
    <s v="19/10/2023"/>
    <s v="SGB"/>
    <m/>
    <m/>
    <m/>
    <m/>
    <m/>
    <m/>
    <m/>
    <m/>
    <m/>
    <m/>
    <m/>
    <m/>
    <m/>
    <m/>
    <m/>
    <m/>
    <m/>
    <m/>
    <m/>
    <m/>
    <m/>
  </r>
  <r>
    <n v="2007"/>
    <m/>
    <s v="1.1 New order"/>
    <m/>
    <m/>
    <m/>
    <s v="KK/PB/LB"/>
    <s v="AND"/>
    <s v="NRP2303522"/>
    <s v="CONFIRMED"/>
    <m/>
    <m/>
    <m/>
    <m/>
    <m/>
    <m/>
    <m/>
    <n v="0"/>
    <s v="New order"/>
    <e v="#REF!"/>
    <x v="0"/>
    <s v="New Order"/>
    <n v="120"/>
    <m/>
    <m/>
    <m/>
    <m/>
    <m/>
    <m/>
    <m/>
    <m/>
    <m/>
    <s v="TMW DOMESTIC"/>
    <x v="1"/>
    <s v="ORIENT - MEGA INTERNATIONAL COMMERCIAL BANK (WSE) - LBN"/>
    <e v="#N/A"/>
    <e v="#N/A"/>
    <m/>
    <s v="20/11/2023"/>
    <s v="LBN"/>
    <m/>
    <m/>
    <m/>
    <m/>
    <m/>
    <m/>
    <m/>
    <m/>
    <m/>
    <m/>
    <m/>
    <m/>
    <m/>
    <m/>
    <m/>
    <m/>
    <m/>
    <m/>
    <m/>
    <m/>
    <m/>
  </r>
  <r>
    <n v="2008"/>
    <s v="Mahmud Bin Zakaria"/>
    <s v="1.1 New order"/>
    <m/>
    <m/>
    <m/>
    <s v="JU"/>
    <s v="AND"/>
    <s v="NRC2300175"/>
    <s v="CONFIRMED"/>
    <s v="TMSA/233394 "/>
    <m/>
    <m/>
    <m/>
    <m/>
    <m/>
    <m/>
    <n v="0"/>
    <s v="New order"/>
    <e v="#REF!"/>
    <x v="0"/>
    <s v="New Order"/>
    <n v="121"/>
    <m/>
    <m/>
    <m/>
    <m/>
    <m/>
    <m/>
    <m/>
    <m/>
    <m/>
    <s v="TM ONE"/>
    <x v="32"/>
    <s v="IMJ EDUCATION SDN BHD-UNICO INTERNATIONAL SCHOOL (UNIFI)-TQ"/>
    <s v="Unifi Port"/>
    <n v="0"/>
    <m/>
    <s v="17/10/2023"/>
    <s v="TQ"/>
    <m/>
    <m/>
    <m/>
    <m/>
    <m/>
    <m/>
    <m/>
    <m/>
    <m/>
    <m/>
    <m/>
    <m/>
    <m/>
    <m/>
    <m/>
    <m/>
    <m/>
    <m/>
    <m/>
    <m/>
    <m/>
  </r>
  <r>
    <n v="2009"/>
    <m/>
    <s v="1.1 New order"/>
    <m/>
    <m/>
    <m/>
    <s v="PRK"/>
    <s v="AND"/>
    <s v="NRP2303330"/>
    <s v="IN PROGRESS"/>
    <m/>
    <m/>
    <m/>
    <m/>
    <m/>
    <m/>
    <m/>
    <n v="0"/>
    <s v="New order"/>
    <e v="#REF!"/>
    <x v="0"/>
    <s v="New Order"/>
    <n v="122"/>
    <m/>
    <m/>
    <m/>
    <m/>
    <m/>
    <m/>
    <m/>
    <m/>
    <m/>
    <s v="TM ONE"/>
    <x v="1"/>
    <s v="MAJLIS AMANAH RAKYAT-KOLEJ POLY TECH MARA IPOH (IPME) - JLP"/>
    <s v="4 core FOC + 1 NID (NRP)"/>
    <s v="SLG 99.5%"/>
    <m/>
    <s v="19/11/2023"/>
    <s v="JLP"/>
    <m/>
    <m/>
    <m/>
    <m/>
    <m/>
    <m/>
    <m/>
    <m/>
    <m/>
    <m/>
    <m/>
    <m/>
    <m/>
    <m/>
    <m/>
    <m/>
    <m/>
    <m/>
    <m/>
    <m/>
    <m/>
  </r>
  <r>
    <n v="2010"/>
    <m/>
    <s v="1.1 New order"/>
    <m/>
    <m/>
    <m/>
    <s v="KD/PL"/>
    <s v="AND"/>
    <s v="NRP2303314"/>
    <s v="CONFIRMED"/>
    <m/>
    <m/>
    <m/>
    <m/>
    <m/>
    <m/>
    <m/>
    <n v="0"/>
    <s v="New order"/>
    <e v="#REF!"/>
    <x v="0"/>
    <s v="New Order"/>
    <n v="123"/>
    <m/>
    <m/>
    <m/>
    <m/>
    <m/>
    <m/>
    <m/>
    <m/>
    <m/>
    <s v="TM ONE"/>
    <x v="1"/>
    <s v="CELESTICA MALAYSIA-KULIM HI TECH(DOME)-KMI"/>
    <s v="4 core FOC + 2 NID"/>
    <s v="SLG 99.99%"/>
    <m/>
    <s v="18/11/2023"/>
    <s v="KMI"/>
    <m/>
    <m/>
    <m/>
    <m/>
    <m/>
    <m/>
    <m/>
    <m/>
    <m/>
    <m/>
    <m/>
    <m/>
    <m/>
    <m/>
    <m/>
    <m/>
    <m/>
    <m/>
    <m/>
    <m/>
    <m/>
  </r>
  <r>
    <n v="2011"/>
    <m/>
    <s v="1.1 New order"/>
    <m/>
    <m/>
    <m/>
    <s v="ST"/>
    <s v="AND"/>
    <s v="P1P2300155"/>
    <s v="CONFIRMED"/>
    <m/>
    <m/>
    <m/>
    <m/>
    <m/>
    <m/>
    <m/>
    <n v="0"/>
    <s v="New order"/>
    <e v="#REF!"/>
    <x v="0"/>
    <s v="New Order"/>
    <n v="124"/>
    <m/>
    <m/>
    <m/>
    <m/>
    <m/>
    <m/>
    <m/>
    <m/>
    <m/>
    <s v="TMW DOMESTIC"/>
    <x v="14"/>
    <s v="WEBE - CW7719 LP TMN BKT MALURI (NGBH+) - KE"/>
    <e v="#N/A"/>
    <e v="#N/A"/>
    <m/>
    <s v="20/11/2023"/>
    <s v="KE"/>
    <m/>
    <m/>
    <m/>
    <m/>
    <m/>
    <m/>
    <m/>
    <m/>
    <m/>
    <m/>
    <m/>
    <m/>
    <m/>
    <m/>
    <m/>
    <m/>
    <m/>
    <m/>
    <m/>
    <m/>
    <m/>
  </r>
  <r>
    <n v="2012"/>
    <s v="Nor Alia Binti Ismail Khafidz"/>
    <s v="2.0 Planning Stage"/>
    <m/>
    <s v="Pending Site Survey"/>
    <m/>
    <s v="MSC"/>
    <s v="AND"/>
    <s v="NRP2303039"/>
    <s v="CONFIRMED"/>
    <m/>
    <m/>
    <m/>
    <m/>
    <m/>
    <m/>
    <m/>
    <n v="0"/>
    <s v="Planning Stage"/>
    <e v="#REF!"/>
    <x v="0"/>
    <s v="New Order"/>
    <n v="125"/>
    <m/>
    <m/>
    <m/>
    <m/>
    <m/>
    <m/>
    <m/>
    <m/>
    <m/>
    <s v="TMW DOMESTIC"/>
    <x v="1"/>
    <s v="CELCOM - TMBKTGUGUP (NGBH) - USJ"/>
    <e v="#N/A"/>
    <e v="#N/A"/>
    <m/>
    <d v="2023-05-11T00:00:00"/>
    <s v="USJ"/>
    <m/>
    <m/>
    <m/>
    <m/>
    <m/>
    <m/>
    <m/>
    <m/>
    <m/>
    <m/>
    <m/>
    <m/>
    <m/>
    <m/>
    <m/>
    <m/>
    <m/>
    <m/>
    <m/>
    <m/>
    <m/>
  </r>
  <r>
    <n v="2013"/>
    <s v="Norizuwan Bin Che Hamid"/>
    <s v="12. Duplicate Request"/>
    <m/>
    <s v="11/10: Duplicate Line 2176. 9/10: Submit PAC"/>
    <m/>
    <s v="NS"/>
    <s v="AND"/>
    <s v="NRP2302934"/>
    <s v="CONFIRMED"/>
    <s v="TMSA/233390"/>
    <m/>
    <s v="PAC2312785"/>
    <s v="WAITING APPROVAL"/>
    <m/>
    <m/>
    <m/>
    <n v="0"/>
    <s v="PO Issued"/>
    <e v="#REF!"/>
    <x v="0"/>
    <s v="New Order"/>
    <n v="126"/>
    <m/>
    <m/>
    <m/>
    <m/>
    <m/>
    <m/>
    <m/>
    <m/>
    <m/>
    <s v="TM ONE"/>
    <x v="33"/>
    <s v="POS MALAYSIA - PP RAHANG (SDWAN OVER FTTH)- RSH"/>
    <s v="Unifi Port"/>
    <s v="SLA 99.0%"/>
    <n v="13172.77"/>
    <d v="2023-04-11T00:00:00"/>
    <s v="RSH"/>
    <m/>
    <m/>
    <m/>
    <m/>
    <m/>
    <m/>
    <m/>
    <m/>
    <m/>
    <m/>
    <m/>
    <m/>
    <m/>
    <m/>
    <m/>
    <m/>
    <m/>
    <m/>
    <m/>
    <m/>
    <m/>
  </r>
  <r>
    <n v="2014"/>
    <m/>
    <s v="1.1 New order"/>
    <m/>
    <m/>
    <m/>
    <s v="KD/PL"/>
    <s v="AND"/>
    <s v="NRP2302814"/>
    <s v="CONFIRMED"/>
    <m/>
    <m/>
    <m/>
    <m/>
    <m/>
    <m/>
    <m/>
    <n v="0"/>
    <s v="New order"/>
    <e v="#REF!"/>
    <x v="0"/>
    <s v="New Order"/>
    <n v="127"/>
    <m/>
    <m/>
    <m/>
    <m/>
    <m/>
    <m/>
    <m/>
    <m/>
    <m/>
    <s v="TM ONE"/>
    <x v="1"/>
    <s v="OHR MARKETING SDN BHD- AMPANG BUSINESS CENTER(DOME)-ASS"/>
    <s v="2 core FOC + 1 NID (NRP)"/>
    <s v="SLA 99.7%"/>
    <m/>
    <d v="2023-08-11T00:00:00"/>
    <s v="ASS"/>
    <m/>
    <m/>
    <m/>
    <m/>
    <m/>
    <m/>
    <m/>
    <m/>
    <m/>
    <m/>
    <m/>
    <m/>
    <m/>
    <m/>
    <m/>
    <m/>
    <m/>
    <m/>
    <m/>
    <m/>
    <m/>
  </r>
  <r>
    <n v="2015"/>
    <m/>
    <s v="1.2 New Request PR"/>
    <m/>
    <m/>
    <m/>
    <s v="Kedah/Perlis"/>
    <m/>
    <s v="GOV2300958"/>
    <m/>
    <s v="TMNA/231599"/>
    <m/>
    <s v="PAC2305974"/>
    <m/>
    <s v="KD/PL-RAZ-0570-TP"/>
    <m/>
    <m/>
    <n v="0"/>
    <e v="#N/A"/>
    <e v="#REF!"/>
    <x v="0"/>
    <s v="CPPM-PR"/>
    <n v="923"/>
    <m/>
    <m/>
    <m/>
    <d v="2023-10-09T00:00:00"/>
    <s v="mohamadhairi.aziz@tm.com.my"/>
    <n v="12551"/>
    <n v="1971.48"/>
    <s v="Additional PO (SI/VO)"/>
    <s v="Kerja-kerja install NID , push core dan locate manhole untuk push core."/>
    <s v="TMone"/>
    <x v="4"/>
    <s v="MYGOV*NET FOC KUH F27 AKADEMI JPJ WILAYAH UTARA(IPME)-KUH(99.7)"/>
    <e v="#N/A"/>
    <e v="#N/A"/>
    <m/>
    <d v="2023-10-25T00:00:00"/>
    <s v="KUH"/>
    <s v="Network Contractor"/>
    <m/>
    <m/>
    <m/>
    <n v="3400038882"/>
    <m/>
    <s v="[{&quot;name&quot;:&quot;2ND JPJ WILAYAH UTARA (2)_Mohamad Hairi Bin Az.pdf&quot;,&quot;link&quot;:&quot;https://tm365-my.sharepoint.com/personal/badruznasrin_basri_tm_com_my/Documents/Apps/Microsoft%20Forms/Request%20New%20PR/Question%202/2ND%20JPJ%20WILAYAH%20UTARA%20(2)_Mohamad%20Hairi%20Bin%20Az.pdf&quot;,&quot;id&quot;:&quot;01KO5DXPUFTCCGQ2BE6REZX7R7LLARTGI3&quot;,&quot;type&quot;:null,&quot;size&quot;:39946,&quot;referenceId&quot;:&quot;01KO5DXPXUPARRCS6LWRBYBWTUUM5DK5ER&quot;,&quot;driveId&quot;:&quot;b!GENIO6DB3UWzdulNK6evrT-LvdyhA0VIokS4fxAfqZJ9NS0deS_ETJs3VRRJUVZM&quot;,&quot;status&quot;:1,&quot;uploadSessionUrl&quot;:null}]"/>
    <m/>
    <m/>
    <m/>
    <m/>
    <m/>
    <m/>
    <m/>
    <m/>
    <m/>
    <m/>
    <m/>
    <m/>
    <m/>
    <m/>
  </r>
  <r>
    <n v="2016"/>
    <s v="Ilman Afif Bin Zulkifli"/>
    <s v="10.0 Sent to CPA for PR Creation"/>
    <m/>
    <m/>
    <m/>
    <s v="Sarawak"/>
    <m/>
    <s v="NRP2204251"/>
    <m/>
    <s v="tmwa/237035"/>
    <m/>
    <s v="PAC2303528"/>
    <m/>
    <s v="MR/BIN-DAN-0079-TP"/>
    <m/>
    <m/>
    <n v="0"/>
    <s v="PR Creation"/>
    <e v="#REF!"/>
    <x v="0"/>
    <s v="CPPM-PR"/>
    <n v="924"/>
    <m/>
    <m/>
    <m/>
    <d v="2023-10-09T00:00:00"/>
    <s v="BUNKATAN@TM.COM.MY"/>
    <n v="417064"/>
    <n v="127201.31"/>
    <s v="First PO"/>
    <m/>
    <s v="TMone"/>
    <x v="1"/>
    <s v="FOC BLU-LLA_96C_J SPUR 24C/12C FOR JEN1_1528, Rumah Riggie (LLA NODE)"/>
    <e v="#N/A"/>
    <e v="#N/A"/>
    <m/>
    <d v="2023-10-31T00:00:00"/>
    <s v="LLA"/>
    <s v="Other Contract"/>
    <m/>
    <n v="340039075"/>
    <m/>
    <m/>
    <m/>
    <s v="[{&quot;name&quot;:&quot;TRIAL BOQ AND MATERIAL LIST_Bun Katan Katan.pdf&quot;,&quot;link&quot;:&quot;https://tm365-my.sharepoint.com/personal/badruznasrin_basri_tm_com_my/Documents/Apps/Microsoft%20Forms/Request%20New%20PR/Question%203/TRIAL%20BOQ%20AND%20MATERIAL%20LIST_Bun%20Katan%20Katan.pdf&quot;,&quot;id&quot;:&quot;01KO5DXPSRFIOFX7U4RRD2XX5BEXN5UCXU&quot;,&quot;type&quot;:null,&quot;size&quot;:599279,&quot;referenceId&quot;:&quot;01KO5DXPXGNA5SXMMJOFDI7X4DMR4B2UAT&quot;,&quot;driveId&quot;:&quot;b!GENIO6DB3UWzdulNK6evrT-LvdyhA0VIokS4fxAfqZJ9NS0deS_ETJs3VRRJUVZM&quot;,&quot;status&quot;:1,&quot;uploadSessionUrl&quot;:null},{&quot;name&quot;:&quot;BOQ RUMAH REGGIE TMWA 237035_Bun Katan Katan.pdf&quot;,&quot;link&quot;:&quot;https://tm365-my.sharepoint.com/personal/badruznasrin_basri_tm_com_my/Documents/Apps/Microsoft%20Forms/Request%20New%20PR/Question%203/BOQ%20RUMAH%20REGGIE%20TMWA%20237035_Bun%20Katan%20Katan.pdf&quot;,&quot;id&quot;:&quot;01KO5DXPXIVQ24WPNDNFGZY7ENODJIK2WO&quot;,&quot;type&quot;:null,&quot;size&quot;:179405,&quot;referenceId&quot;:&quot;01KO5DXPXGNA5SXMMJOFDI7X4DMR4B2UAT&quot;,&quot;driveId&quot;:&quot;b!GENIO6DB3UWzdulNK6evrT-LvdyhA0VIokS4fxAfqZJ9NS0deS_ETJs3VRRJUVZM&quot;,&quot;status&quot;:1,&quot;uploadSessionUrl&quot;:null}]"/>
    <m/>
    <m/>
    <m/>
    <m/>
    <m/>
    <m/>
    <m/>
    <m/>
    <m/>
    <m/>
    <m/>
    <m/>
    <m/>
    <m/>
  </r>
  <r>
    <n v="2017"/>
    <s v="Zubaidah Binti Ya"/>
    <s v="10.0 Sent to CPA for PR Creation"/>
    <m/>
    <s v="10/10/23: Done submit BOQ SI to CPA"/>
    <m/>
    <s v="Selangor Barat"/>
    <m/>
    <s v="SNP2200116"/>
    <m/>
    <s v="TMCA/225756"/>
    <m/>
    <s v=" PAC2223761"/>
    <m/>
    <s v="SB-MKB-0311-TP"/>
    <m/>
    <m/>
    <n v="0"/>
    <s v="PR Creation"/>
    <e v="#REF!"/>
    <x v="0"/>
    <s v="CPPM-PR"/>
    <n v="925"/>
    <m/>
    <m/>
    <m/>
    <d v="2023-10-09T00:00:00"/>
    <s v="azahaari.ansan@tm.com.my"/>
    <n v="70000"/>
    <n v="35000"/>
    <s v="Additional PO (SI/VO)"/>
    <s v="1. pole 44 nos_x000a_2.Eside cable,_x000a_3.Built FDC"/>
    <s v="TMone"/>
    <x v="6"/>
    <s v="KKM KPOP2 FTTH MRB_C006 BBA1025 SEKOLAH KEBANGSAAN KAMPONG ENDAH"/>
    <e v="#N/A"/>
    <e v="#N/A"/>
    <m/>
    <d v="2023-09-29T00:00:00"/>
    <s v="MRB"/>
    <s v="Network Contractor"/>
    <m/>
    <m/>
    <m/>
    <n v="3400039012"/>
    <m/>
    <s v="[{&quot;name&quot;:&quot;SI VO - TMCA 225756 - MRB C006 - APPROVED BY_Mohd Azahaari Bin Ab.pdf&quot;,&quot;link&quot;:&quot;https://tm365-my.sharepoint.com/personal/badruznasrin_basri_tm_com_my/Documents/Apps/Microsoft%20Forms/Request%20New%20PR/Question%202/SI%20VO%20-%20TMCA%20225756%20-%20MRB%20C006%20-%20APPROVED%20BY_Mohd%20Azahaari%20Bin%20Ab.pdf&quot;,&quot;id&quot;:&quot;01KO5DXPWI5ZSQ3GWMSBFJUAQ7WQ2MV52B&quot;,&quot;type&quot;:null,&quot;size&quot;:636095,&quot;referenceId&quot;:&quot;01KO5DXPXUPARRCS6LWRBYBWTUUM5DK5ER&quot;,&quot;driveId&quot;:&quot;b!GENIO6DB3UWzdulNK6evrT-LvdyhA0VIokS4fxAfqZJ9NS0deS_ETJs3VRRJUVZM&quot;,&quot;status&quot;:1,&quot;uploadSessionUrl&quot;:null},{&quot;name&quot;:&quot;SLD - TMCA 225756 - MRB C006 - APPROVED BY SO_Mohd Azahaari Bin Ab.pdf&quot;,&quot;link&quot;:&quot;https://tm365-my.sharepoint.com/personal/badruznasrin_basri_tm_com_my/Documents/Apps/Microsoft%20Forms/Request%20New%20PR/Question%202/SLD%20-%20TMCA%20225756%20-%20MRB%20C006%20-%20APPROVED%20BY%20SO_Mohd%20Azahaari%20Bin%20Ab.pdf&quot;,&quot;id&quot;:&quot;01KO5DXPQ63JSN6GDJRNBIR32FZIU5DX7L&quot;,&quot;type&quot;:null,&quot;size&quot;:450561,&quot;referenceId&quot;:&quot;01KO5DXPXUPARRCS6LWRBYBWTUUM5DK5ER&quot;,&quot;driveId&quot;:&quot;b!GENIO6DB3UWzdulNK6evrT-LvdyhA0VIokS4fxAfqZJ9NS0deS_ETJs3VRRJUVZM&quot;,&quot;status&quot;:1,&quot;uploadSessionUrl&quot;:null}]"/>
    <m/>
    <m/>
    <m/>
    <m/>
    <m/>
    <m/>
    <m/>
    <m/>
    <m/>
    <m/>
    <m/>
    <m/>
    <m/>
    <m/>
  </r>
  <r>
    <n v="2018"/>
    <s v="Zubaidah Binti Ya"/>
    <s v="10.0 Sent to CPA for PR Creation"/>
    <m/>
    <s v="10/10/23: Done submit BOQ to CPA. _x000a_11/10/23: Exceed contract NEC"/>
    <m/>
    <s v="Selangor Barat"/>
    <m/>
    <s v="SNP2200119"/>
    <m/>
    <s v="TMCA/225758"/>
    <m/>
    <s v="PAC2223762"/>
    <m/>
    <s v="SB-MKB-0313-TP"/>
    <m/>
    <m/>
    <n v="0"/>
    <s v="PR Creation"/>
    <e v="#REF!"/>
    <x v="0"/>
    <s v="CPPM-PR"/>
    <n v="926"/>
    <m/>
    <m/>
    <m/>
    <d v="2023-10-09T00:00:00"/>
    <s v="azahaari.ansan@tm.com.my"/>
    <n v="40700"/>
    <n v="40300"/>
    <s v="Additional PO (SI/VO)"/>
    <s v="1.install pole_x000a_2.Dside &amp; Eside cable claim_x000a_3.build FDC_x000a_4.m civil"/>
    <s v="TMone"/>
    <x v="6"/>
    <s v="KKM KPOP2 FTTH MRB_C007 BBA1026 SEKOLAH KEBANGSAAN MORIB"/>
    <e v="#N/A"/>
    <e v="#N/A"/>
    <m/>
    <d v="2023-09-27T00:00:00"/>
    <s v="MRB"/>
    <s v="Network Contractor"/>
    <m/>
    <m/>
    <m/>
    <n v="3400039012"/>
    <m/>
    <s v="[{&quot;name&quot;:&quot;MS - MRB C007 -TMCA 225758 - APPROVED BY SO_Mohd Azahaari Bin Ab.pdf&quot;,&quot;link&quot;:&quot;https://tm365-my.sharepoint.com/personal/badruznasrin_basri_tm_com_my/Documents/Apps/Microsoft%20Forms/Request%20New%20PR/Question%202/MS%20-%20MRB%20C007%20-TMCA%20225758%20-%20APPROVED%20BY%20SO_Mohd%20Azahaari%20Bin%20Ab.pdf&quot;,&quot;id&quot;:&quot;01KO5DXPVDQKRYPYTSVVEYBPYSEKCK6IU4&quot;,&quot;type&quot;:null,&quot;size&quot;:529973,&quot;referenceId&quot;:&quot;01KO5DXPXUPARRCS6LWRBYBWTUUM5DK5ER&quot;,&quot;driveId&quot;:&quot;b!GENIO6DB3UWzdulNK6evrT-LvdyhA0VIokS4fxAfqZJ9NS0deS_ETJs3VRRJUVZM&quot;,&quot;status&quot;:1,&quot;uploadSessionUrl&quot;:null},{&quot;name&quot;:&quot;SI VO - TMCA 225758 - MRB C007 - APPROVED BY_Mohd Azahaari Bin Ab.pdf&quot;,&quot;link&quot;:&quot;https://tm365-my.sharepoint.com/personal/badruznasrin_basri_tm_com_my/Documents/Apps/Microsoft%20Forms/Request%20New%20PR/Question%202/SI%20VO%20-%20TMCA%20225758%20-%20MRB%20C007%20-%20APPROVED%20BY_Mohd%20Azahaari%20Bin%20Ab.pdf&quot;,&quot;id&quot;:&quot;01KO5DXPVZZ3HBQFI4JRF3BI62YHSJI3UZ&quot;,&quot;type&quot;:null,&quot;size&quot;:1087678,&quot;referenceId&quot;:&quot;01KO5DXPXUPARRCS6LWRBYBWTUUM5DK5ER&quot;,&quot;driveId&quot;:&quot;b!GENIO6DB3UWzdulNK6evrT-LvdyhA0VIokS4fxAfqZJ9NS0deS_ETJs3VRRJUVZM&quot;,&quot;status&quot;:1,&quot;uploadSessionUrl&quot;:null},{&quot;name&quot;:&quot;SLD - D &amp; E SIDE - TMCA 225758 - MRC C007 - A_Mohd Azahaari Bin Ab.pdf&quot;,&quot;link&quot;:&quot;https://tm365-my.sharepoint.com/personal/badruznasrin_basri_tm_com_my/Documents/Apps/Microsoft%20Forms/Request%20New%20PR/Question%202/SLD%20-%20D%20%26%20E%20SIDE%20-%20TMCA%20225758%20-%20MRC%20C007%20-%20A_Mohd%20Azahaari%20Bin%20Ab.pdf&quot;,&quot;id&quot;:&quot;01KO5DXPQ2NTJQSS2RZZDKXJRT7AA5NYKO&quot;,&quot;type&quot;:null,&quot;size&quot;:618847,&quot;referenceId&quot;:&quot;01KO5DXPXUPARRCS6LWRBYBWTUUM5DK5ER&quot;,&quot;driveId&quot;:&quot;b!GENIO6DB3UWzdulNK6evrT-LvdyhA0VIokS4fxAfqZJ9NS0deS_ETJs3VRRJUVZM&quot;,&quot;status&quot;:1,&quot;uploadSessionUrl&quot;:null}]"/>
    <m/>
    <m/>
    <m/>
    <m/>
    <m/>
    <m/>
    <m/>
    <m/>
    <m/>
    <m/>
    <m/>
    <m/>
    <m/>
    <m/>
  </r>
  <r>
    <n v="2019"/>
    <m/>
    <s v="1.2 New Request LOR"/>
    <m/>
    <m/>
    <m/>
    <s v="Perak "/>
    <m/>
    <s v="QUA2300085"/>
    <m/>
    <s v="TMNA/232654"/>
    <m/>
    <s v="NO PAC"/>
    <m/>
    <m/>
    <m/>
    <m/>
    <n v="0"/>
    <s v="New Request PR"/>
    <e v="#REF!"/>
    <x v="0"/>
    <s v="CPPM-LOR"/>
    <n v="416"/>
    <m/>
    <m/>
    <m/>
    <d v="2023-10-09T00:00:00"/>
    <s v="akmal.zainal@tm.com.my"/>
    <m/>
    <m/>
    <m/>
    <m/>
    <s v="Internal GNT"/>
    <x v="9"/>
    <s v="RWOA_KM2.1 FROM TM IJOK IJO_F16 48C_x000a_"/>
    <e v="#N/A"/>
    <e v="#N/A"/>
    <m/>
    <m/>
    <s v="IJO"/>
    <m/>
    <m/>
    <m/>
    <m/>
    <n v="3400038775"/>
    <s v="PROSERINS TECHNOLOGY SDN. BHD."/>
    <m/>
    <m/>
    <s v="Mohd Akmal Bin Zainal Abidin"/>
    <s v="Rafizee Bin Amir"/>
    <s v="[{&quot;name&quot;:&quot;WhatsApp Image 2023-10-09 at 20.09.38_Mohd Akmal Bin Zaina.jpeg&quot;,&quot;link&quot;:&quot;https://tm365-my.sharepoint.com/personal/badruznasrin_basri_tm_com_my/Documents/Apps/Microsoft%20Forms/CPPM%20LOR%20%20Request%20for%20LOR%20for%20existing%20project/Question/WhatsApp%20Image%202023-10-09%20at%2020.09.38_Mohd%20Akmal%20Bin%20Zaina.jpeg&quot;,&quot;id&quot;:&quot;01KO5DXPWJXTZUQXBN3BHKKOCUG5AX66G6&quot;,&quot;type&quot;:null,&quot;size&quot;:103035,&quot;referenceId&quot;:&quot;01KO5DXPWKQISBU2NA6ZBLWOJA7SI6KARL&quot;,&quot;driveId&quot;:&quot;b!GENIO6DB3UWzdulNK6evrT-LvdyhA0VIokS4fxAfqZJ9NS0deS_ETJs3VRRJUVZM&quot;,&quot;status&quot;:1,&quot;uploadSessionUrl&quot;:null}]"/>
    <s v="Got Preference"/>
    <s v="PROSERINS TECHNOLOGY SDN. BHD."/>
    <s v="Cover node IJO"/>
    <n v="3400038775"/>
    <s v="SRI COMMUNICATION SDN. BHD."/>
    <n v="3400039037"/>
    <s v="PIRACOM SDN. BHD."/>
    <n v="3400038769"/>
    <m/>
    <m/>
  </r>
  <r>
    <n v="2020"/>
    <s v="Mohd Nasharulhisham Bin Mohd Nasir"/>
    <s v="10.0 Sent to CPA for PR Creation"/>
    <d v="2023-10-10T00:00:00"/>
    <s v="proceed pr"/>
    <m/>
    <s v="Selangor Timur"/>
    <m/>
    <s v="H5G2201847"/>
    <m/>
    <s v="TMCA/222480"/>
    <m/>
    <s v="PAC2208086"/>
    <m/>
    <s v="ST-MIC-0321"/>
    <m/>
    <m/>
    <n v="0"/>
    <s v="PR Creation"/>
    <e v="#REF!"/>
    <x v="0"/>
    <s v="CPPM-PR"/>
    <n v="927"/>
    <m/>
    <m/>
    <m/>
    <d v="2023-10-10T00:00:00"/>
    <s v="sazrilanwar@tm.com.my"/>
    <n v="5086"/>
    <n v="560"/>
    <s v="First PO"/>
    <m/>
    <s v="TMG"/>
    <x v="0"/>
    <s v="5G DNB DBULG1725 FOC KRT F031-F032 24C MPAJCOMMUNITYHALL KRT-H5G2201847"/>
    <e v="#N/A"/>
    <e v="#N/A"/>
    <m/>
    <d v="2023-10-12T00:00:00"/>
    <s v="KRT"/>
    <s v="Network Contractor"/>
    <m/>
    <m/>
    <m/>
    <n v="3400038730"/>
    <m/>
    <m/>
    <m/>
    <m/>
    <m/>
    <m/>
    <m/>
    <m/>
    <m/>
    <m/>
    <m/>
    <m/>
    <m/>
    <m/>
    <m/>
    <m/>
  </r>
  <r>
    <n v="2021"/>
    <s v="Mohd Nasharulhisham Bin Mohd Nasir"/>
    <s v="1.2 New Request PR"/>
    <d v="2023-10-10T00:00:00"/>
    <s v="PROCEED PR"/>
    <m/>
    <s v="Selangor Timur"/>
    <m/>
    <s v="H5G2203827"/>
    <m/>
    <s v="TMCA/224676"/>
    <m/>
    <s v="PAC2217902"/>
    <m/>
    <s v="ST-MIC-0323"/>
    <m/>
    <m/>
    <n v="0"/>
    <e v="#N/A"/>
    <e v="#REF!"/>
    <x v="0"/>
    <s v="CPPM-PR"/>
    <n v="928"/>
    <m/>
    <m/>
    <m/>
    <d v="2023-10-10T00:00:00"/>
    <s v="sazrilanwar@tm.com.my"/>
    <n v="50625"/>
    <n v="560"/>
    <s v="First PO"/>
    <m/>
    <s v="TMG"/>
    <x v="0"/>
    <s v="5G DNB DBHSG0227 FOC RA_F011/F012 BKTCHDNGBATANGKALI_RA"/>
    <e v="#N/A"/>
    <e v="#N/A"/>
    <m/>
    <d v="2023-10-31T00:00:00"/>
    <s v="RA"/>
    <s v="Network Contractor"/>
    <m/>
    <m/>
    <m/>
    <n v="3400038730"/>
    <m/>
    <m/>
    <m/>
    <m/>
    <m/>
    <m/>
    <m/>
    <m/>
    <m/>
    <m/>
    <m/>
    <m/>
    <m/>
    <m/>
    <m/>
    <m/>
  </r>
  <r>
    <n v="2022"/>
    <s v="Muhammad Hafizzuddin Bin Mohd Noor"/>
    <s v="10.0 Sent to CPA for PR Creation"/>
    <m/>
    <m/>
    <m/>
    <s v="Johor Selatan"/>
    <m/>
    <s v="GOV2300093"/>
    <m/>
    <s v="TMSA/231936"/>
    <m/>
    <s v="PAC2307703"/>
    <m/>
    <s v="JS-PCO-0384-TP"/>
    <m/>
    <m/>
    <n v="0"/>
    <s v="PR Creation"/>
    <e v="#REF!"/>
    <x v="0"/>
    <s v="CPPM-PR"/>
    <n v="929"/>
    <m/>
    <m/>
    <m/>
    <d v="2023-10-10T00:00:00"/>
    <s v="atiqah.kamis@tm.com.my"/>
    <n v="10518"/>
    <n v="6490.47"/>
    <s v="Additional PO (SI/VO)"/>
    <s v="KERJA-KERJA SI INTERTIE"/>
    <s v="TMone"/>
    <x v="4"/>
    <s v="MYGOV*NET-KPKT (JBPM)-BALAI BOMBA DAN PENYELAMAT KULAI BARU(IPME)-KLI"/>
    <e v="#N/A"/>
    <e v="#N/A"/>
    <m/>
    <d v="2023-07-31T00:00:00"/>
    <s v="KLI"/>
    <s v="Network Contractor"/>
    <m/>
    <m/>
    <m/>
    <n v="3400038920"/>
    <m/>
    <s v="[{&quot;name&quot;:&quot;TP BOQ(JBPM)-BALAI BOMBA DAN PENYELAMAT KULAI_Siti Nur Atiqah Bint.pdf&quot;,&quot;link&quot;:&quot;https://tm365-my.sharepoint.com/personal/badruznasrin_basri_tm_com_my/Documents/Apps/Microsoft%20Forms/Request%20New%20PR/Question%202/TP%20BOQ(JBPM)-BALAI%20BOMBA%20DAN%20PENYELAMAT%20KULAI_Siti%20Nur%20Atiqah%20Bint.pdf&quot;,&quot;id&quot;:&quot;01KO5DXPQTCLL2OFZWV5AIHK5JU3HJJ2XU&quot;,&quot;type&quot;:null,&quot;size&quot;:193012,&quot;referenceId&quot;:&quot;01KO5DXPXUPARRCS6LWRBYBWTUUM5DK5ER&quot;,&quot;driveId&quot;:&quot;b!GENIO6DB3UWzdulNK6evrT-LvdyhA0VIokS4fxAfqZJ9NS0deS_ETJs3VRRJUVZM&quot;,&quot;status&quot;:1,&quot;uploadSessionUrl&quot;:null}]"/>
    <m/>
    <m/>
    <m/>
    <m/>
    <m/>
    <m/>
    <m/>
    <m/>
    <m/>
    <m/>
    <m/>
    <m/>
    <m/>
    <m/>
  </r>
  <r>
    <n v="2023"/>
    <m/>
    <s v="12. Duplicate Request"/>
    <m/>
    <s v="Duplicate Line 1384"/>
    <m/>
    <s v="Terenganu"/>
    <m/>
    <s v="H5G2301370"/>
    <m/>
    <s v="TMEA/238904"/>
    <m/>
    <s v="PAC2312474"/>
    <m/>
    <s v="TRG-OCK-0038-TP"/>
    <m/>
    <m/>
    <n v="0"/>
    <s v="PO Issued"/>
    <e v="#REF!"/>
    <x v="0"/>
    <s v="CPPM-PR"/>
    <n v="930"/>
    <m/>
    <m/>
    <m/>
    <d v="2023-10-10T00:00:00"/>
    <s v="jaafarmd@tm.com.my"/>
    <n v="70030"/>
    <n v="48101.25"/>
    <s v="First PO"/>
    <m/>
    <s v="TMG"/>
    <x v="0"/>
    <s v="NRPDNB_HORIZON 5G_DTKMM0156 _JLNPANTAIKIJAL"/>
    <e v="#N/A"/>
    <e v="#N/A"/>
    <m/>
    <d v="2023-10-23T00:00:00"/>
    <s v="TLG"/>
    <s v="Network Contractor"/>
    <m/>
    <m/>
    <m/>
    <n v="3400038903"/>
    <m/>
    <m/>
    <m/>
    <m/>
    <m/>
    <m/>
    <m/>
    <m/>
    <m/>
    <m/>
    <m/>
    <m/>
    <m/>
    <m/>
    <m/>
    <m/>
  </r>
  <r>
    <n v="2024"/>
    <s v="Muhammad Hafizzuddin Bin Mohd Noor"/>
    <s v="12. Duplicate Request"/>
    <m/>
    <m/>
    <m/>
    <s v="Johor Selatan"/>
    <m/>
    <s v="NRP2302143"/>
    <m/>
    <s v="TMSA/232983"/>
    <m/>
    <s v="PAC2311183"/>
    <m/>
    <s v="JS-KZK-0740-TP"/>
    <m/>
    <m/>
    <n v="0"/>
    <s v="PO Issued"/>
    <e v="#REF!"/>
    <x v="0"/>
    <s v="CPPM-PR"/>
    <n v="931"/>
    <m/>
    <m/>
    <m/>
    <d v="2023-10-10T00:00:00"/>
    <s v="atiqah.kamis@tm.com.my"/>
    <n v="35272"/>
    <n v="14562.08"/>
    <s v="First PO"/>
    <m/>
    <s v="TMone"/>
    <x v="1"/>
    <s v="LEIGHTON CONTRACTORS (MALAYSIA) SDN BHD - NUSAJAYA JOHOR ( MLS OVER IPME ) - JB"/>
    <e v="#N/A"/>
    <e v="#N/A"/>
    <m/>
    <d v="2023-10-30T00:00:00"/>
    <s v="JB"/>
    <s v="Network Contractor"/>
    <m/>
    <m/>
    <m/>
    <n v="3400039025"/>
    <m/>
    <m/>
    <m/>
    <m/>
    <m/>
    <m/>
    <m/>
    <m/>
    <m/>
    <m/>
    <m/>
    <m/>
    <m/>
    <m/>
    <m/>
    <m/>
  </r>
  <r>
    <n v="2025"/>
    <s v="Muhammad Hafizzuddin Bin Mohd Noor"/>
    <s v="12. Duplicate Request"/>
    <m/>
    <m/>
    <m/>
    <s v="Johor Selatan"/>
    <m/>
    <s v="NRP2302899"/>
    <m/>
    <s v="TMSA/233143"/>
    <m/>
    <s v="PAC2311189"/>
    <m/>
    <s v="JS-PCO-0382-TP"/>
    <m/>
    <m/>
    <n v="0"/>
    <s v="PO Issued"/>
    <e v="#REF!"/>
    <x v="0"/>
    <s v="CPPM-PR"/>
    <n v="932"/>
    <m/>
    <m/>
    <m/>
    <d v="2023-10-10T00:00:00"/>
    <s v="atiqah.kamis@tm.com.my"/>
    <n v="14366"/>
    <n v="1757.61"/>
    <s v="First PO"/>
    <m/>
    <s v="TMG"/>
    <x v="1"/>
    <s v="CIBA VISION JOHOR SDN. BHD. - PELABUHAN TANJUNG PELEPAS (MLS IPME) - TKU"/>
    <e v="#N/A"/>
    <e v="#N/A"/>
    <m/>
    <d v="2023-10-31T00:00:00"/>
    <s v="TKU"/>
    <s v="Network Contractor"/>
    <m/>
    <m/>
    <m/>
    <n v="3400038920"/>
    <m/>
    <m/>
    <m/>
    <m/>
    <m/>
    <m/>
    <m/>
    <m/>
    <m/>
    <m/>
    <m/>
    <m/>
    <m/>
    <m/>
    <m/>
    <m/>
  </r>
  <r>
    <n v="2026"/>
    <s v="Muhammad Hafizzuddin Bin Mohd Noor"/>
    <s v="12. Duplicate Request"/>
    <m/>
    <m/>
    <m/>
    <s v="Johor Selatan"/>
    <m/>
    <s v="NRP2302900"/>
    <m/>
    <s v="TMSA/233085"/>
    <m/>
    <s v="PAC2311188"/>
    <m/>
    <s v="JS-PCO-0381-TP"/>
    <m/>
    <m/>
    <n v="0"/>
    <s v="PO Issued"/>
    <e v="#REF!"/>
    <x v="0"/>
    <s v="CPPM-PR"/>
    <n v="933"/>
    <m/>
    <m/>
    <m/>
    <d v="2023-10-10T00:00:00"/>
    <s v="atiqah.kamis@tm.com.my"/>
    <n v="13772"/>
    <n v="1757.61"/>
    <s v="First PO"/>
    <m/>
    <s v="TMG"/>
    <x v="1"/>
    <s v="CIBA VISION JOHOR SDN. BHD. - PELABUHAN TANJUNG PELEPAS (MLS IPME) - TKU"/>
    <e v="#N/A"/>
    <e v="#N/A"/>
    <m/>
    <d v="2023-10-30T00:00:00"/>
    <s v="TKU"/>
    <s v="Network Contractor"/>
    <m/>
    <m/>
    <m/>
    <n v="3400038920"/>
    <m/>
    <m/>
    <m/>
    <m/>
    <m/>
    <m/>
    <m/>
    <m/>
    <m/>
    <m/>
    <m/>
    <m/>
    <m/>
    <m/>
    <m/>
    <m/>
  </r>
  <r>
    <n v="2027"/>
    <s v="Ts. Khairul Amilin Bin Mohamed Yusof"/>
    <s v="10.0 Sent to CPA for PR Creation"/>
    <m/>
    <m/>
    <m/>
    <s v="Pulau Pinang"/>
    <m/>
    <s v="RER2200232"/>
    <m/>
    <s v="TMNA/230196"/>
    <m/>
    <s v="PAC2305953"/>
    <m/>
    <s v="PG-SPS-0512-TP"/>
    <m/>
    <m/>
    <n v="0"/>
    <s v="PR Creation"/>
    <e v="#REF!"/>
    <x v="0"/>
    <s v="CPPM-PR"/>
    <n v="934"/>
    <m/>
    <m/>
    <m/>
    <d v="2023-10-10T00:00:00"/>
    <s v="ahmadfaizal.abdulhamid@tm.com.my"/>
    <n v="327015"/>
    <n v="269758.36"/>
    <s v="First PO"/>
    <m/>
    <s v="GNT"/>
    <x v="12"/>
    <s v="REROUTING BM CWS (4W) TAMAN SEJAHTERA ALMA_x000a_"/>
    <e v="#N/A"/>
    <e v="#N/A"/>
    <m/>
    <d v="2023-12-30T00:00:00"/>
    <s v="BM"/>
    <s v="Network Contractor"/>
    <m/>
    <m/>
    <m/>
    <n v="3400039035"/>
    <m/>
    <m/>
    <m/>
    <m/>
    <m/>
    <m/>
    <m/>
    <m/>
    <m/>
    <m/>
    <m/>
    <m/>
    <m/>
    <m/>
    <m/>
    <m/>
  </r>
  <r>
    <n v="2028"/>
    <s v="Muhammad Hafizzuddin Bin Mohd Noor"/>
    <s v="10.0 Sent to CPA for PR Creation"/>
    <m/>
    <m/>
    <m/>
    <s v="Johor Selatan"/>
    <m/>
    <s v="NRP2303066"/>
    <m/>
    <s v="TMSA/231177"/>
    <m/>
    <s v="PAC2311809"/>
    <m/>
    <s v="JS-KZK-0739-TP"/>
    <m/>
    <m/>
    <n v="0"/>
    <s v="PR Creation"/>
    <e v="#REF!"/>
    <x v="0"/>
    <s v="CPPM-PR"/>
    <n v="935"/>
    <m/>
    <m/>
    <m/>
    <d v="2023-10-10T00:00:00"/>
    <s v="atiqah.kamis@tm.com.my"/>
    <n v="12538"/>
    <n v="5480.13"/>
    <s v="First PO"/>
    <m/>
    <s v="TMone"/>
    <x v="1"/>
    <s v="JABATAN PERPADUAN NEGARA DAN INTEGRASI NASIONAL-BDR TENGGARA(UNIFI)-TGA"/>
    <e v="#N/A"/>
    <e v="#N/A"/>
    <m/>
    <d v="2023-10-15T00:00:00"/>
    <s v="TGA"/>
    <s v="Network Contractor"/>
    <m/>
    <m/>
    <m/>
    <n v="3400039025"/>
    <m/>
    <m/>
    <m/>
    <m/>
    <m/>
    <m/>
    <m/>
    <m/>
    <m/>
    <m/>
    <m/>
    <m/>
    <m/>
    <m/>
    <m/>
    <m/>
  </r>
  <r>
    <n v="2029"/>
    <m/>
    <s v="10.0 Sent to CPA for PR Creation"/>
    <m/>
    <m/>
    <m/>
    <s v="Kedah/Perlis"/>
    <m/>
    <s v="GOV2300316"/>
    <m/>
    <s v="TMNA/231605"/>
    <m/>
    <s v="PAC2305977"/>
    <m/>
    <s v="KD/PL-RAZ-0571-TP"/>
    <m/>
    <m/>
    <n v="0"/>
    <s v="PR Creation"/>
    <e v="#REF!"/>
    <x v="0"/>
    <s v="CPPM-PR"/>
    <n v="936"/>
    <m/>
    <m/>
    <m/>
    <d v="2023-10-10T00:00:00"/>
    <s v="mohamadhairi.aziz@tm.com.my"/>
    <n v="20064"/>
    <n v="1971.48"/>
    <s v="Additional PO (SI/VO)"/>
    <s v="to install NID, push core &amp; locate manhole"/>
    <s v="TMone"/>
    <x v="4"/>
    <s v="MYGOV*NET FOC KUH F27 -JABATAN PENGANGKUTAN JALAN LANGKAWI(IPME)-KUH (99.7)"/>
    <e v="#N/A"/>
    <e v="#N/A"/>
    <m/>
    <d v="2023-10-25T00:00:00"/>
    <s v="KUH"/>
    <s v="Network Contractor"/>
    <m/>
    <m/>
    <m/>
    <n v="3400038882"/>
    <m/>
    <s v="[{&quot;name&quot;:&quot;2ND JABATAN PENGANGKUTAN JALAN LANGKAWI (CPO)_Mohamad Hairi Bin Az.pdf&quot;,&quot;link&quot;:&quot;https://tm365-my.sharepoint.com/personal/badruznasrin_basri_tm_com_my/Documents/Apps/Microsoft%20Forms/Request%20New%20PR/Question%202/2ND%20JABATAN%20PENGANGKUTAN%20JALAN%20LANGKAWI%20(CPO)_Mohamad%20Hairi%20Bin%20Az.pdf&quot;,&quot;id&quot;:&quot;01KO5DXPVF3OQTYOPY3RDK5O7GZLKLML33&quot;,&quot;type&quot;:null,&quot;size&quot;:418996,&quot;referenceId&quot;:&quot;01KO5DXPXUPARRCS6LWRBYBWTUUM5DK5ER&quot;,&quot;driveId&quot;:&quot;b!GENIO6DB3UWzdulNK6evrT-LvdyhA0VIokS4fxAfqZJ9NS0deS_ETJs3VRRJUVZM&quot;,&quot;status&quot;:1,&quot;uploadSessionUrl&quot;:null}]"/>
    <m/>
    <m/>
    <m/>
    <m/>
    <m/>
    <m/>
    <m/>
    <m/>
    <m/>
    <m/>
    <m/>
    <m/>
    <m/>
    <m/>
  </r>
  <r>
    <n v="2030"/>
    <s v="Ts. Khairul Amilin Bin Mohamed Yusof"/>
    <s v="10.0 Sent to CPA for PR Creation"/>
    <m/>
    <m/>
    <m/>
    <s v="Pulau Pinang"/>
    <m/>
    <s v="RER2200139"/>
    <m/>
    <s v="TMNA/231839"/>
    <m/>
    <s v="PAC2310338"/>
    <m/>
    <s v="PG-RAZ-0329-TP"/>
    <m/>
    <m/>
    <n v="0"/>
    <s v="PR Creation"/>
    <e v="#REF!"/>
    <x v="0"/>
    <s v="CPPM-PR"/>
    <n v="937"/>
    <m/>
    <m/>
    <m/>
    <d v="2023-10-10T00:00:00"/>
    <s v="ahmadfaizal.abdulhamid@tm.com.my"/>
    <n v="17597"/>
    <n v="10903.33"/>
    <s v="First PO"/>
    <m/>
    <s v="GNT"/>
    <x v="12"/>
    <s v="REROUTING FTTH NEW  GLR_C387M (GLR_920) BLOK 3 CENTURY BAY_x000a_"/>
    <e v="#N/A"/>
    <e v="#N/A"/>
    <m/>
    <d v="2023-12-30T00:00:00"/>
    <s v="GLR"/>
    <s v="Network Contractor"/>
    <m/>
    <m/>
    <m/>
    <n v="3400038882"/>
    <m/>
    <m/>
    <m/>
    <m/>
    <m/>
    <m/>
    <m/>
    <m/>
    <m/>
    <m/>
    <m/>
    <m/>
    <m/>
    <m/>
    <m/>
    <m/>
  </r>
  <r>
    <n v="2031"/>
    <s v="Ts. Khairul Amilin Bin Mohamed Yusof"/>
    <s v="11.0 PO Issued"/>
    <m/>
    <m/>
    <s v="4902155899"/>
    <s v="Pulau Pinang"/>
    <m/>
    <s v="H5G2301365"/>
    <m/>
    <s v="TMNA/232715"/>
    <m/>
    <s v="PAC2312217"/>
    <m/>
    <s v="PG-SNR-0678-TP"/>
    <m/>
    <m/>
    <n v="0"/>
    <s v="PO Issued"/>
    <e v="#REF!"/>
    <x v="0"/>
    <s v="CPPM-PR"/>
    <n v="938"/>
    <m/>
    <m/>
    <m/>
    <d v="2023-10-10T00:00:00"/>
    <s v="mohdfahmi.ishak@tm.com.my"/>
    <n v="25902"/>
    <n v="14626.57"/>
    <s v="First PO"/>
    <m/>
    <s v="TMG"/>
    <x v="0"/>
    <s v="H5G_FOC BYB F83/F84 CSR DPBDY0053_LNGKOKKELICAP_BYB_x000a_"/>
    <e v="#N/A"/>
    <e v="#N/A"/>
    <m/>
    <d v="2023-11-07T00:00:00"/>
    <s v="BYB"/>
    <s v="Network Contractor"/>
    <m/>
    <m/>
    <m/>
    <n v="3400038940"/>
    <m/>
    <m/>
    <m/>
    <m/>
    <m/>
    <m/>
    <m/>
    <m/>
    <m/>
    <m/>
    <m/>
    <m/>
    <m/>
    <m/>
    <m/>
    <m/>
  </r>
  <r>
    <n v="2032"/>
    <m/>
    <s v="10.0 Sent to CPA for PR Creation"/>
    <m/>
    <m/>
    <m/>
    <s v="Kedah/Perlis"/>
    <m/>
    <s v="GOV2300116"/>
    <m/>
    <s v="TMNA/231052"/>
    <m/>
    <s v="PAC2304132"/>
    <m/>
    <s v="KD/PL-RAZ-0547-TP"/>
    <m/>
    <m/>
    <n v="0"/>
    <s v="PR Creation"/>
    <e v="#REF!"/>
    <x v="0"/>
    <s v="CPPM-PR"/>
    <n v="939"/>
    <m/>
    <m/>
    <m/>
    <d v="2023-10-10T00:00:00"/>
    <s v="mohamadhairi.aziz@tm.com.my"/>
    <n v="27879"/>
    <n v="4767.24"/>
    <s v="Additional PO (SI/VO)"/>
    <s v="pulling cable 48c 663 MTR"/>
    <s v="TMone"/>
    <x v="4"/>
    <s v="MYGOV*NET FOC 96C KUH F27 BALAI BOMBA &amp; PENYELAMAT LANGKAWI(99.7)"/>
    <e v="#N/A"/>
    <e v="#N/A"/>
    <m/>
    <d v="2023-10-25T00:00:00"/>
    <s v="KUH"/>
    <s v="Network Contractor"/>
    <m/>
    <m/>
    <m/>
    <n v="3400038882"/>
    <m/>
    <s v="[{&quot;name&quot;:&quot;2ND BALAI BOMBA PENYELAMAT LANGKAWI (5)_Mohamad Hairi Bin Az.pdf&quot;,&quot;link&quot;:&quot;https://tm365-my.sharepoint.com/personal/badruznasrin_basri_tm_com_my/Documents/Apps/Microsoft%20Forms/Request%20New%20PR/Question%202/2ND%20BALAI%20BOMBA%20PENYELAMAT%20LANGKAWI%20(5)_Mohamad%20Hairi%20Bin%20Az.pdf&quot;,&quot;id&quot;:&quot;01KO5DXPUEJJIOUUBZHZEJPA4HFZKJVRJ7&quot;,&quot;type&quot;:null,&quot;size&quot;:420260,&quot;referenceId&quot;:&quot;01KO5DXPXUPARRCS6LWRBYBWTUUM5DK5ER&quot;,&quot;driveId&quot;:&quot;b!GENIO6DB3UWzdulNK6evrT-LvdyhA0VIokS4fxAfqZJ9NS0deS_ETJs3VRRJUVZM&quot;,&quot;status&quot;:1,&quot;uploadSessionUrl&quot;:null}]"/>
    <m/>
    <m/>
    <m/>
    <m/>
    <m/>
    <m/>
    <m/>
    <m/>
    <m/>
    <m/>
    <m/>
    <m/>
    <m/>
    <m/>
  </r>
  <r>
    <n v="2033"/>
    <s v="Hasrul Nizam Bin Othman"/>
    <s v="10.0 Sent to CPA for PR Creation"/>
    <d v="2023-10-11T00:00:00"/>
    <s v="proceed PR creation"/>
    <m/>
    <s v="Pahang"/>
    <m/>
    <s v="GOV2300937"/>
    <m/>
    <s v="TMEA/231353"/>
    <m/>
    <s v="PAC2304731"/>
    <m/>
    <s v="PHG-SKY-0002-TP"/>
    <m/>
    <m/>
    <n v="0"/>
    <s v="PR Creation"/>
    <e v="#REF!"/>
    <x v="0"/>
    <s v="CPPM-PR"/>
    <n v="940"/>
    <m/>
    <m/>
    <m/>
    <d v="2023-10-10T00:00:00"/>
    <s v="najmi.rahman@tm.com.my"/>
    <n v="16690"/>
    <n v="2296.0500000000002"/>
    <s v="Additional PO (SI/VO)"/>
    <s v="Ducting Problem"/>
    <s v="TMone"/>
    <x v="4"/>
    <s v="MYGOV FOC (TP) KRP_F021/F022 JABATAN PENDAFTARAN NEGARA (JPN) DAERAH_x000a_ROMPIN"/>
    <e v="#N/A"/>
    <e v="#N/A"/>
    <m/>
    <d v="2023-10-15T00:00:00"/>
    <s v="KRP"/>
    <s v="Network Contractor"/>
    <m/>
    <m/>
    <m/>
    <n v="3400041266"/>
    <m/>
    <s v="[{&quot;name&quot;:&quot;BOQ MYGOV FOC (TP) KRP_F021F022 JABATAN PENDA_Ahmad Najmi Bin Arah.pdf&quot;,&quot;link&quot;:&quot;https://tm365-my.sharepoint.com/personal/badruznasrin_basri_tm_com_my/Documents/Apps/Microsoft%20Forms/Request%20New%20PR/Question%202/BOQ%20MYGOV%20FOC%20(TP)%20KRP_F021F022%20JABATAN%20PENDA_Ahmad%20Najmi%20Bin%20Arah.pdf&quot;,&quot;id&quot;:&quot;01KO5DXPRVULTWAZPORVCYMIK3Q4KOLVNC&quot;,&quot;type&quot;:null,&quot;size&quot;:329913,&quot;referenceId&quot;:&quot;01KO5DXPXUPARRCS6LWRBYBWTUUM5DK5ER&quot;,&quot;driveId&quot;:&quot;b!GENIO6DB3UWzdulNK6evrT-LvdyhA0VIokS4fxAfqZJ9NS0deS_ETJs3VRRJUVZM&quot;,&quot;status&quot;:1,&quot;uploadSessionUrl&quot;:null}]"/>
    <m/>
    <m/>
    <m/>
    <m/>
    <m/>
    <m/>
    <m/>
    <m/>
    <m/>
    <m/>
    <m/>
    <m/>
    <m/>
    <m/>
  </r>
  <r>
    <n v="2034"/>
    <m/>
    <s v="10.0 Sent to CPA for PR Creation"/>
    <m/>
    <m/>
    <m/>
    <s v="Kedah/Perlis"/>
    <m/>
    <s v="GOV2304347"/>
    <m/>
    <s v="TMNA/232254"/>
    <m/>
    <s v="PAC2307713"/>
    <m/>
    <s v="KD/PL-RAZ-0589-TP"/>
    <m/>
    <m/>
    <n v="0"/>
    <s v="PR Creation"/>
    <e v="#REF!"/>
    <x v="0"/>
    <s v="CPPM-PR"/>
    <n v="941"/>
    <m/>
    <m/>
    <m/>
    <d v="2023-10-10T00:00:00"/>
    <s v="mohamadhairi.aziz@tm.com.my"/>
    <n v="9637"/>
    <n v="4243.95"/>
    <s v="Additional PO (SI/VO)"/>
    <s v="pulling cable 12c UG &amp; install NID"/>
    <s v="TMone"/>
    <x v="4"/>
    <s v="MYGOV*NET FOC KUH_F15_F16 MAJLIS PERBANDARAN LANGKAWI BANDARAYA PELANCONGAN(IPME)-KUH"/>
    <e v="#N/A"/>
    <e v="#N/A"/>
    <m/>
    <d v="2023-10-25T00:00:00"/>
    <s v="KUH"/>
    <s v="Network Contractor"/>
    <m/>
    <m/>
    <m/>
    <n v="3400038882"/>
    <m/>
    <s v="[{&quot;name&quot;:&quot;2ND FOC KUH_F15_F16 MAJLIS PERBANDARAN LANGKA_Mohamad Hairi Bin Az.pdf&quot;,&quot;link&quot;:&quot;https://tm365-my.sharepoint.com/personal/badruznasrin_basri_tm_com_my/Documents/Apps/Microsoft%20Forms/Request%20New%20PR/Question%202/2ND%20FOC%20KUH_F15_F16%20MAJLIS%20PERBANDARAN%20LANGKA_Mohamad%20Hairi%20Bin%20Az.pdf&quot;,&quot;id&quot;:&quot;01KO5DXPSV2S6XT3OFXJHZ6VMHTXEV5DEF&quot;,&quot;type&quot;:null,&quot;size&quot;:237446,&quot;referenceId&quot;:&quot;01KO5DXPXUPARRCS6LWRBYBWTUUM5DK5ER&quot;,&quot;driveId&quot;:&quot;b!GENIO6DB3UWzdulNK6evrT-LvdyhA0VIokS4fxAfqZJ9NS0deS_ETJs3VRRJUVZM&quot;,&quot;status&quot;:1,&quot;uploadSessionUrl&quot;:null}]"/>
    <m/>
    <m/>
    <m/>
    <m/>
    <m/>
    <m/>
    <m/>
    <m/>
    <m/>
    <m/>
    <m/>
    <m/>
    <m/>
    <m/>
  </r>
  <r>
    <n v="2035"/>
    <m/>
    <s v="1.2 New Request LOR"/>
    <m/>
    <m/>
    <m/>
    <s v="Perak "/>
    <m/>
    <s v="NRC2300157"/>
    <m/>
    <s v="TMNA/232691"/>
    <m/>
    <s v="PAC2312402"/>
    <m/>
    <m/>
    <m/>
    <m/>
    <n v="0"/>
    <s v="New Request PR"/>
    <e v="#REF!"/>
    <x v="0"/>
    <s v="CPPM-LOR"/>
    <n v="417"/>
    <m/>
    <m/>
    <m/>
    <d v="2023-10-10T00:00:00"/>
    <s v="zatilhanan@tm.com.my"/>
    <m/>
    <m/>
    <m/>
    <m/>
    <s v="TMone"/>
    <x v="1"/>
    <s v="NRC FTTH (ADD_GF) MW_C008 TAPAK PELUPUSAN SAMPAH SAHOM"/>
    <e v="#N/A"/>
    <e v="#N/A"/>
    <m/>
    <m/>
    <s v="MW"/>
    <m/>
    <m/>
    <m/>
    <m/>
    <n v="3400038948"/>
    <s v="THREESIXTY TECHNOLOGIES SDN. BHD."/>
    <m/>
    <m/>
    <s v="ZATIL HANAN BINTI AHMAD LUTPI"/>
    <s v="Muhammad Zulkhairi Bin Saidina Hamzah"/>
    <s v="[{&quot;name&quot;:&quot;NRC_MW_C008_PELUPUSAN_SAMPAH_Zatil Hanan Binti Ah.pdf&quot;,&quot;link&quot;:&quot;https://tm365-my.sharepoint.com/personal/badruznasrin_basri_tm_com_my/Documents/Apps/Microsoft%20Forms/CPPM%20LOR%20%20Request%20for%20LOR%20for%20existing%20project/Question/NRC_MW_C008_PELUPUSAN_SAMPAH_Zatil%20Hanan%20Binti%20Ah.pdf&quot;,&quot;id&quot;:&quot;01KO5DXPXTJ2L5H3LKHFF2SZPB435ROUGH&quot;,&quot;type&quot;:null,&quot;size&quot;:226637,&quot;referenceId&quot;:&quot;01KO5DXPWKQISBU2NA6ZBLWOJA7SI6KARL&quot;,&quot;driveId&quot;:&quot;b!GENIO6DB3UWzdulNK6evrT-LvdyhA0VIokS4fxAfqZJ9NS0deS_ETJs3VRRJUVZM&quot;,&quot;status&quot;:1,&quot;uploadSessionUrl&quot;:null}]"/>
    <s v="Got Preference"/>
    <s v="THREESIXTY TECHNOLOGIES SDN. BHD."/>
    <s v="Team covered that area "/>
    <n v="3400038948"/>
    <s v="EVERTRONICS (M) SDN. BHD."/>
    <n v="3400038552"/>
    <s v="SYARIKAT OSMANIA LOGISTICS SDN. BHD"/>
    <n v="3400039041"/>
    <m/>
    <m/>
  </r>
  <r>
    <n v="2036"/>
    <m/>
    <s v="10.0 Sent to CPA for PR Creation"/>
    <m/>
    <m/>
    <m/>
    <s v="Kedah/Perlis"/>
    <m/>
    <s v="GOV2301245"/>
    <m/>
    <s v="TMNA/231577"/>
    <m/>
    <s v="PAC2305776"/>
    <m/>
    <s v="KD/PL-RAZ-0562-TP"/>
    <m/>
    <m/>
    <n v="0"/>
    <s v="PR Creation"/>
    <e v="#REF!"/>
    <x v="0"/>
    <s v="CPPM-PR"/>
    <n v="942"/>
    <m/>
    <m/>
    <m/>
    <d v="2023-10-10T00:00:00"/>
    <s v="mohamadhairi.aziz@tm.com.my"/>
    <n v="10064"/>
    <n v="5136.29"/>
    <s v="Additional PO (SI/VO)"/>
    <s v="pulling cable 12c UG &amp; install NID"/>
    <s v="TMone"/>
    <x v="4"/>
    <s v="MYGOV*NET FOC PMT F14_F15 KASTAM LTA LANGKAWI KUAH (IPME)-PMT(99.9)"/>
    <e v="#N/A"/>
    <e v="#N/A"/>
    <m/>
    <d v="2023-10-25T00:00:00"/>
    <s v="PMT"/>
    <s v="Network Contractor"/>
    <m/>
    <m/>
    <m/>
    <n v="3400038882"/>
    <m/>
    <s v="[{&quot;name&quot;:&quot;2ND KASTAM LTA LANGKAWI KUAH (CPO)_Mohamad Hairi Bin Az.pdf&quot;,&quot;link&quot;:&quot;https://tm365-my.sharepoint.com/personal/badruznasrin_basri_tm_com_my/Documents/Apps/Microsoft%20Forms/Request%20New%20PR/Question%202/2ND%20KASTAM%20LTA%20LANGKAWI%20KUAH%20(CPO)_Mohamad%20Hairi%20Bin%20Az.pdf&quot;,&quot;id&quot;:&quot;01KO5DXPSVBQ5AMHSPMND35ANZYBVJVHQZ&quot;,&quot;type&quot;:null,&quot;size&quot;:461820,&quot;referenceId&quot;:&quot;01KO5DXPXUPARRCS6LWRBYBWTUUM5DK5ER&quot;,&quot;driveId&quot;:&quot;b!GENIO6DB3UWzdulNK6evrT-LvdyhA0VIokS4fxAfqZJ9NS0deS_ETJs3VRRJUVZM&quot;,&quot;status&quot;:1,&quot;uploadSessionUrl&quot;:null}]"/>
    <m/>
    <m/>
    <m/>
    <m/>
    <m/>
    <m/>
    <m/>
    <m/>
    <m/>
    <m/>
    <m/>
    <m/>
    <m/>
    <m/>
  </r>
  <r>
    <n v="2037"/>
    <m/>
    <s v="1.2 New Request LOR"/>
    <m/>
    <m/>
    <m/>
    <s v="Sarawak"/>
    <m/>
    <s v="SRR2205301"/>
    <m/>
    <s v="TMWA/230096"/>
    <m/>
    <s v="PAC2300204"/>
    <m/>
    <m/>
    <m/>
    <m/>
    <n v="0"/>
    <s v="New Request PR"/>
    <e v="#REF!"/>
    <x v="0"/>
    <s v="CPPM-LOR"/>
    <n v="418"/>
    <m/>
    <m/>
    <m/>
    <d v="2023-10-10T00:00:00"/>
    <s v="yusri.morshidi@tm.com.my"/>
    <m/>
    <m/>
    <m/>
    <m/>
    <s v="Unifi"/>
    <x v="5"/>
    <s v="SRR_FTTH_PNN_C125M_ PR1MA SEMENGGOH-JALAN PUNCAK BORNEO"/>
    <e v="#N/A"/>
    <e v="#N/A"/>
    <m/>
    <m/>
    <s v="PNN"/>
    <m/>
    <m/>
    <m/>
    <m/>
    <m/>
    <m/>
    <m/>
    <m/>
    <s v="FATHI RAMLI"/>
    <s v="Muhammad Zafarani Bin Adeni "/>
    <s v="[{&quot;name&quot;:&quot;PRIMA SEMENGGOH_Mohamad Yusri Bin Mo.pptx&quot;,&quot;link&quot;:&quot;https://tm365-my.sharepoint.com/personal/badruznasrin_basri_tm_com_my/_layouts/15/Doc.aspx?sourcedoc=%7B9CF15B66-EBAD-47D8-80B6-1BFD900AB40A%7D&amp;file=PRIMA%20SEMENGGOH_Mohamad%20Yusri%20Bin%20Mo.pptx&amp;action=edit&amp;mobileredirect=true&quot;,&quot;id&quot;:&quot;01KO5DXPTGLPYZZLPL3BDYBNQ37WIAVNAK&quot;,&quot;type&quot;:null,&quot;size&quot;:377187,&quot;referenceId&quot;:&quot;01KO5DXPWKQISBU2NA6ZBLWOJA7SI6KARL&quot;,&quot;driveId&quot;:&quot;b!GENIO6DB3UWzdulNK6evrT-LvdyhA0VIokS4fxAfqZJ9NS0deS_ETJs3VRRJUVZM&quot;,&quot;status&quot;:1,&quot;uploadSessionUrl&quot;:null}]"/>
    <s v="No Preference"/>
    <m/>
    <m/>
    <m/>
    <m/>
    <m/>
    <m/>
    <m/>
    <m/>
    <m/>
  </r>
  <r>
    <n v="2038"/>
    <m/>
    <s v="10.0 Sent to CPA for PR Creation"/>
    <m/>
    <s v="applied GPOS to add Location Factor 12%"/>
    <m/>
    <s v="Kedah/Perlis"/>
    <m/>
    <s v="GOV2301244"/>
    <m/>
    <s v="TMNA/231578"/>
    <m/>
    <s v="PAC2305777"/>
    <m/>
    <s v="KD/PL-RAZ-0563-TP"/>
    <m/>
    <m/>
    <n v="0"/>
    <s v="PR Creation"/>
    <e v="#REF!"/>
    <x v="0"/>
    <s v="CPPM-PR"/>
    <n v="943"/>
    <m/>
    <m/>
    <m/>
    <d v="2023-10-10T00:00:00"/>
    <s v="mohamadhairi.aziz@tm.com.my"/>
    <n v="9411"/>
    <n v="2547.06"/>
    <s v="Additional PO (SI/VO)"/>
    <s v=" push core &amp; install NID"/>
    <s v="TMone"/>
    <x v="4"/>
    <s v="MYGOV*NET FOC PGL F12 KASTAM UPD LANGKAWI MUKIN AYER HANGAT LANGKAWI (IPME)-PGL(99.9)"/>
    <e v="#N/A"/>
    <e v="#N/A"/>
    <m/>
    <d v="2023-10-25T00:00:00"/>
    <s v="PGL"/>
    <s v="Network Contractor"/>
    <m/>
    <m/>
    <m/>
    <n v="3400038882"/>
    <m/>
    <s v="[{&quot;name&quot;:&quot;2ND  FOC PGL F12 KASTAM UPD LANGKAWI MUKIN AY_Mohamad Hairi Bin Az.pdf&quot;,&quot;link&quot;:&quot;https://tm365-my.sharepoint.com/personal/badruznasrin_basri_tm_com_my/Documents/Apps/Microsoft%20Forms/Request%20New%20PR/Question%202/2ND%20%20FOC%20PGL%20F12%20KASTAM%20UPD%20LANGKAWI%20MUKIN%20AY_Mohamad%20Hairi%20Bin%20Az.pdf&quot;,&quot;id&quot;:&quot;01KO5DXPS2BJZCU36AE5HYG4ABLJ6347B6&quot;,&quot;type&quot;:null,&quot;size&quot;:420921,&quot;referenceId&quot;:&quot;01KO5DXPXUPARRCS6LWRBYBWTUUM5DK5ER&quot;,&quot;driveId&quot;:&quot;b!GENIO6DB3UWzdulNK6evrT-LvdyhA0VIokS4fxAfqZJ9NS0deS_ETJs3VRRJUVZM&quot;,&quot;status&quot;:1,&quot;uploadSessionUrl&quot;:null}]"/>
    <m/>
    <m/>
    <m/>
    <m/>
    <m/>
    <m/>
    <m/>
    <m/>
    <m/>
    <m/>
    <m/>
    <m/>
    <m/>
    <m/>
  </r>
  <r>
    <n v="2039"/>
    <m/>
    <s v="10.0 Sent to CPA for PR Creation"/>
    <m/>
    <m/>
    <m/>
    <s v="Kedah/Perlis"/>
    <m/>
    <s v="GOV2300806"/>
    <m/>
    <s v="TMNA/231049"/>
    <m/>
    <s v="PAC2305486"/>
    <m/>
    <s v="KD/PL-RAZ-0556-TP"/>
    <m/>
    <m/>
    <n v="0"/>
    <s v="PR Creation"/>
    <e v="#REF!"/>
    <x v="0"/>
    <s v="CPPM-PR"/>
    <n v="944"/>
    <m/>
    <m/>
    <m/>
    <d v="2023-10-10T00:00:00"/>
    <s v="mohamadhairi.aziz@tm.com.my"/>
    <n v="6370"/>
    <n v="4311.93"/>
    <s v="Additional PO (SI/VO)"/>
    <s v="install 12C UG &amp; install NID"/>
    <s v="TMone"/>
    <x v="4"/>
    <s v="MYGOV*NET FOC PMT F14_F15 POS IMIGRESEN LTA LANGKAWI JALAN PADANG MAT SIRAT(99.9)"/>
    <e v="#N/A"/>
    <e v="#N/A"/>
    <m/>
    <d v="2023-10-25T00:00:00"/>
    <s v="PMT"/>
    <s v="Network Contractor"/>
    <m/>
    <m/>
    <m/>
    <n v="3400038882"/>
    <m/>
    <s v="[{&quot;name&quot;:&quot;2ND  FOC PMT F14_F15 POS IMIGRESEN LTA LANGKA_Mohamad Hairi Bin Az.pdf&quot;,&quot;link&quot;:&quot;https://tm365-my.sharepoint.com/personal/badruznasrin_basri_tm_com_my/Documents/Apps/Microsoft%20Forms/Request%20New%20PR/Question%202/2ND%20%20FOC%20PMT%20F14_F15%20POS%20IMIGRESEN%20LTA%20LANGKA_Mohamad%20Hairi%20Bin%20Az.pdf&quot;,&quot;id&quot;:&quot;01KO5DXPU2UFXPAAESTBDJKIBEGPDBLJWY&quot;,&quot;type&quot;:null,&quot;size&quot;:439667,&quot;referenceId&quot;:&quot;01KO5DXPXUPARRCS6LWRBYBWTUUM5DK5ER&quot;,&quot;driveId&quot;:&quot;b!GENIO6DB3UWzdulNK6evrT-LvdyhA0VIokS4fxAfqZJ9NS0deS_ETJs3VRRJUVZM&quot;,&quot;status&quot;:1,&quot;uploadSessionUrl&quot;:null}]"/>
    <m/>
    <m/>
    <m/>
    <m/>
    <m/>
    <m/>
    <m/>
    <m/>
    <m/>
    <m/>
    <m/>
    <m/>
    <m/>
    <m/>
  </r>
  <r>
    <n v="2040"/>
    <m/>
    <s v="10.1 PR Created"/>
    <m/>
    <m/>
    <m/>
    <s v="Kedah/Perlis"/>
    <m/>
    <s v="NRC2300003"/>
    <m/>
    <s v="TMNA/230502"/>
    <m/>
    <s v="PAC2300947"/>
    <m/>
    <s v="KD/PL-QEX-0078-TP"/>
    <m/>
    <m/>
    <n v="0"/>
    <s v="Pending PR Release"/>
    <e v="#REF!"/>
    <x v="0"/>
    <s v="CPPM-PR"/>
    <n v="945"/>
    <m/>
    <m/>
    <m/>
    <d v="2023-10-10T00:00:00"/>
    <s v="mohamadhairi.aziz@tm.com.my"/>
    <n v="27819"/>
    <n v="1612"/>
    <s v="Additional PO (SI/VO)"/>
    <s v="install tie dp"/>
    <s v="TMone"/>
    <x v="1"/>
    <s v="NRP FTTH (ADD) KKN_C004 PEJ KWSN FELCRA BERHAD BUKIT TAMPOI (CP)"/>
    <e v="#N/A"/>
    <e v="#N/A"/>
    <m/>
    <d v="2023-10-25T00:00:00"/>
    <s v="KKN"/>
    <s v="Network Contractor"/>
    <m/>
    <m/>
    <m/>
    <n v="3400038779"/>
    <m/>
    <s v="[{&quot;name&quot;:&quot;2nd PO NRP FTTH (ADD) KKN_C004 PEJ KWSN FELCR_Mohamad Hairi Bin Az.pdf&quot;,&quot;link&quot;:&quot;https://tm365-my.sharepoint.com/personal/badruznasrin_basri_tm_com_my/Documents/Apps/Microsoft%20Forms/Request%20New%20PR/Question%202/2nd%20PO%20NRP%20FTTH%20(ADD)%20KKN_C004%20PEJ%20KWSN%20FELCR_Mohamad%20Hairi%20Bin%20Az.pdf&quot;,&quot;id&quot;:&quot;01KO5DXPUEF3YUPX74CFC2KWT55JBFLLGH&quot;,&quot;type&quot;:null,&quot;size&quot;:312043,&quot;referenceId&quot;:&quot;01KO5DXPXUPARRCS6LWRBYBWTUUM5DK5ER&quot;,&quot;driveId&quot;:&quot;b!GENIO6DB3UWzdulNK6evrT-LvdyhA0VIokS4fxAfqZJ9NS0deS_ETJs3VRRJUVZM&quot;,&quot;status&quot;:1,&quot;uploadSessionUrl&quot;:null}]"/>
    <m/>
    <m/>
    <m/>
    <m/>
    <m/>
    <m/>
    <m/>
    <m/>
    <m/>
    <m/>
    <m/>
    <m/>
    <m/>
    <m/>
  </r>
  <r>
    <n v="2041"/>
    <m/>
    <s v="1.0 New Request (CP To verify)"/>
    <m/>
    <m/>
    <m/>
    <s v="Kelantan"/>
    <m/>
    <s v="SRR2104427"/>
    <m/>
    <s v="JMEA/226563"/>
    <m/>
    <s v="PAC2212921"/>
    <m/>
    <m/>
    <m/>
    <m/>
    <n v="0"/>
    <s v="New Request PR"/>
    <e v="#REF!"/>
    <x v="0"/>
    <s v="CPPM-LOR"/>
    <n v="419"/>
    <m/>
    <m/>
    <m/>
    <d v="2023-10-10T00:00:00"/>
    <s v="marzukie.mohamad@tm.com.my"/>
    <m/>
    <m/>
    <m/>
    <m/>
    <s v="Unifi"/>
    <x v="5"/>
    <s v="SRR FTTH ADD KUK_C011 KAMPUNG TERUSAN, POHON MESTA JALAN PASIR TUMBOH"/>
    <e v="#N/A"/>
    <e v="#N/A"/>
    <m/>
    <m/>
    <s v="KUK"/>
    <m/>
    <m/>
    <m/>
    <m/>
    <m/>
    <m/>
    <m/>
    <m/>
    <s v="Marzukie Bin Mohamad"/>
    <s v="Mohd Azarisham"/>
    <s v="[{&quot;name&quot;:&quot;JMEA226563 FORM SI_Marzukie Bin Mohamad.pdf&quot;,&quot;link&quot;:&quot;https://tm365-my.sharepoint.com/personal/badruznasrin_basri_tm_com_my/Documents/Apps/Microsoft%20Forms/CPPM%20LOR%20%20Request%20for%20LOR%20for%20existing%20project/Question/JMEA226563%20FORM%20SI_Marzukie%20Bin%20Mohamad.pdf&quot;,&quot;id&quot;:&quot;01KO5DXPU334EZHIMYRBEK4KMP7SMXR3WP&quot;,&quot;type&quot;:null,&quot;size&quot;:454707,&quot;referenceId&quot;:&quot;01KO5DXPWKQISBU2NA6ZBLWOJA7SI6KARL&quot;,&quot;driveId&quot;:&quot;b!GENIO6DB3UWzdulNK6evrT-LvdyhA0VIokS4fxAfqZJ9NS0deS_ETJs3VRRJUVZM&quot;,&quot;status&quot;:1,&quot;uploadSessionUrl&quot;:null}]"/>
    <s v="No Preference"/>
    <m/>
    <m/>
    <m/>
    <m/>
    <m/>
    <m/>
    <m/>
    <m/>
    <m/>
  </r>
  <r>
    <n v="2042"/>
    <m/>
    <s v="1.0 New Request (CP To verify)"/>
    <m/>
    <m/>
    <m/>
    <s v="Kelantan"/>
    <m/>
    <s v="SRR2104427"/>
    <m/>
    <s v="JMEA/226563"/>
    <m/>
    <s v="PAC2212921"/>
    <m/>
    <s v="KEL-CAK(RR)-0220"/>
    <m/>
    <m/>
    <n v="0"/>
    <s v="New Request PR"/>
    <e v="#REF!"/>
    <x v="0"/>
    <s v="CPPM-PR"/>
    <n v="946"/>
    <m/>
    <m/>
    <m/>
    <d v="2023-10-10T00:00:00"/>
    <s v="marzukie.mohamad@tm.com.my"/>
    <n v="5367"/>
    <n v="2508"/>
    <s v="Additional PO (SI/VO)"/>
    <s v="Additional work occurred during implementation "/>
    <s v="Unifi"/>
    <x v="5"/>
    <s v="SRR FTTH ADD KUK_C011 KAMPUNG TERUSAN, POHON MESTA JALAN PASIR TUMBOH"/>
    <e v="#N/A"/>
    <e v="#N/A"/>
    <m/>
    <d v="2023-08-31T00:00:00"/>
    <s v="KUK"/>
    <s v="Network Contractor"/>
    <m/>
    <m/>
    <m/>
    <n v="3400033554"/>
    <m/>
    <s v="[{&quot;name&quot;:&quot;JMEA226563 FORM SI_Marzukie Bin Mohamad.pdf&quot;,&quot;link&quot;:&quot;https://tm365-my.sharepoint.com/personal/badruznasrin_basri_tm_com_my/Documents/Apps/Microsoft%20Forms/Request%20New%20PR/Question%202/JMEA226563%20FORM%20SI_Marzukie%20Bin%20Mohamad.pdf&quot;,&quot;id&quot;:&quot;01KO5DXPXGOMHXEJVNJRCYXLZIURADXJ4L&quot;,&quot;type&quot;:null,&quot;size&quot;:454707,&quot;referenceId&quot;:&quot;01KO5DXPXUPARRCS6LWRBYBWTUUM5DK5ER&quot;,&quot;driveId&quot;:&quot;b!GENIO6DB3UWzdulNK6evrT-LvdyhA0VIokS4fxAfqZJ9NS0deS_ETJs3VRRJUVZM&quot;,&quot;status&quot;:1,&quot;uploadSessionUrl&quot;:null},{&quot;name&quot;:&quot;JMEA226563- SRR FTTH ADD KUK_C011 KAMPUNG TER_Marzukie Bin Mohamad.pdf&quot;,&quot;link&quot;:&quot;https://tm365-my.sharepoint.com/personal/badruznasrin_basri_tm_com_my/Documents/Apps/Microsoft%20Forms/Request%20New%20PR/Question%202/JMEA226563-%20SRR%20FTTH%20ADD%20KUK_C011%20KAMPUNG%20TER_Marzukie%20Bin%20Mohamad.pdf&quot;,&quot;id&quot;:&quot;01KO5DXPXEWL76AQKO7JAJKU5YOXT2LH4L&quot;,&quot;type&quot;:null,&quot;size&quot;:426835,&quot;referenceId&quot;:&quot;01KO5DXPXUPARRCS6LWRBYBWTUUM5DK5ER&quot;,&quot;driveId&quot;:&quot;b!GENIO6DB3UWzdulNK6evrT-LvdyhA0VIokS4fxAfqZJ9NS0deS_ETJs3VRRJUVZM&quot;,&quot;status&quot;:1,&quot;uploadSessionUrl&quot;:null}]"/>
    <m/>
    <m/>
    <m/>
    <m/>
    <m/>
    <m/>
    <m/>
    <m/>
    <m/>
    <m/>
    <m/>
    <m/>
    <m/>
    <m/>
  </r>
  <r>
    <n v="2043"/>
    <m/>
    <s v="1.0 New Request (CP To verify)"/>
    <m/>
    <m/>
    <m/>
    <s v="Pulau Pinang"/>
    <m/>
    <s v="RER2300057"/>
    <m/>
    <s v="RMNA/230002"/>
    <m/>
    <s v="PAC2312675"/>
    <m/>
    <m/>
    <m/>
    <m/>
    <n v="0"/>
    <s v="New Request PR"/>
    <e v="#REF!"/>
    <x v="0"/>
    <s v="CPPM-LOR"/>
    <n v="420"/>
    <m/>
    <m/>
    <m/>
    <d v="2023-10-10T00:00:00"/>
    <s v="ahmadfaizal.abdulhamid@tm.com.my"/>
    <m/>
    <m/>
    <m/>
    <m/>
    <s v="Internal GNT"/>
    <x v="12"/>
    <s v="REROUTING ADD FTTH BW C024 (BW 104) JALAN MAK MANDIN (JKR_x000a_"/>
    <e v="#N/A"/>
    <e v="#N/A"/>
    <m/>
    <m/>
    <s v="BW"/>
    <m/>
    <m/>
    <m/>
    <m/>
    <n v="3400039027"/>
    <s v="KAZAKON"/>
    <m/>
    <m/>
    <s v="AHMAD FAIZAL BIN ABDUL HAMID"/>
    <s v="MOHD ZAKI BIN AWANG KECHIK"/>
    <s v="[{&quot;name&quot;:&quot;RMNA230002_Ahmad Faizal Bin Abd.pdf&quot;,&quot;link&quot;:&quot;https://tm365-my.sharepoint.com/personal/badruznasrin_basri_tm_com_my/Documents/Apps/Microsoft%20Forms/CPPM%20LOR%20%20Request%20for%20LOR%20for%20existing%20project/Question/RMNA230002_Ahmad%20Faizal%20Bin%20Abd.pdf&quot;,&quot;id&quot;:&quot;01KO5DXPVTWGJ3D2TSQJBKDYVYIZJCI2M5&quot;,&quot;type&quot;:null,&quot;size&quot;:3134614,&quot;referenceId&quot;:&quot;01KO5DXPWKQISBU2NA6ZBLWOJA7SI6KARL&quot;,&quot;driveId&quot;:&quot;b!GENIO6DB3UWzdulNK6evrT-LvdyhA0VIokS4fxAfqZJ9NS0deS_ETJs3VRRJUVZM&quot;,&quot;status&quot;:1,&quot;uploadSessionUrl&quot;:null}]"/>
    <s v="Got Preference"/>
    <s v="KAZAKON"/>
    <s v="EXPERINCE IN CABINET RELOCATION"/>
    <n v="3400039027"/>
    <s v="SPS"/>
    <n v="1010093"/>
    <s v="NEXUS"/>
    <n v="3400038907"/>
    <m/>
    <m/>
  </r>
  <r>
    <n v="2044"/>
    <s v="Radeen Harris Bin Mohamad Zakaria"/>
    <s v="10.0 Sent to CPA for PR Creation"/>
    <d v="2023-10-10T00:00:00"/>
    <s v="10-11.10 Pending TP resubmit"/>
    <m/>
    <s v="MK"/>
    <s v="CNFD"/>
    <s v="QUA2300028"/>
    <m/>
    <s v="TMSC/230062"/>
    <m/>
    <s v="PAC2305878"/>
    <m/>
    <s v="CNFD-NEP-0049-TP"/>
    <m/>
    <m/>
    <n v="0"/>
    <s v="PR Creation"/>
    <e v="#REF!"/>
    <x v="0"/>
    <s v="CPPM-PR"/>
    <n v="947"/>
    <m/>
    <m/>
    <m/>
    <d v="2023-10-10T00:00:00"/>
    <s v="hafiz.kamaruzaman@tm.com.my"/>
    <n v="169095"/>
    <n v="167768.14000000001"/>
    <s v="First PO"/>
    <m/>
    <s v="GNT"/>
    <x v="9"/>
    <s v="The objective of these projects is to build new infrastructure and relocate TM cables along Jalan Yong Peng-Labis at Sg Chaah due to poor GI condition and critically damaged caused by flood in Segamat"/>
    <e v="#N/A"/>
    <e v="#N/A"/>
    <m/>
    <d v="2023-12-15T00:00:00"/>
    <s v="CA"/>
    <s v="Network Contractor"/>
    <m/>
    <m/>
    <m/>
    <n v="3400038968"/>
    <m/>
    <m/>
    <m/>
    <m/>
    <m/>
    <m/>
    <m/>
    <m/>
    <m/>
    <m/>
    <m/>
    <m/>
    <m/>
    <m/>
    <m/>
    <m/>
  </r>
  <r>
    <n v="2045"/>
    <s v="Ilman Afif Bin Zulkifli"/>
    <s v="10.0 Sent to CPA for PR Creation"/>
    <m/>
    <m/>
    <m/>
    <s v="Sarawak"/>
    <m/>
    <s v="BRP2300022"/>
    <m/>
    <s v="TMWA/232086"/>
    <m/>
    <s v="PAC2311289"/>
    <m/>
    <s v="KG/SB-VIG-0092-TP"/>
    <m/>
    <m/>
    <n v="0"/>
    <s v="PR Creation"/>
    <e v="#REF!"/>
    <x v="0"/>
    <s v="CPPM-PR"/>
    <n v="948"/>
    <m/>
    <m/>
    <m/>
    <d v="2023-10-10T00:00:00"/>
    <s v="saifuddinothman.kamal@tm.com.my"/>
    <n v="49245"/>
    <n v="4778.72"/>
    <s v="Additional PO (SI/VO)"/>
    <s v="To issue 2nd PO  for_x000a_PU 108455 - 35 EA for cutting tree branch along the road (2.28 KM).Currently cable just temporary hanging on poles and branches. Need to proceed with this PO issuance for team to clear the tree branch and creepers at the cable to minimize hazard risk during cable installation.SO will verify with team once done clearance._x000a_PU 109559 - 1 EA and PU 108515 - 1 EA ,_x000a_Team to pickup joint for cable DLT_F11 but the manhole has being covered by road tar."/>
    <s v="TMG"/>
    <x v="7"/>
    <s v="BR SWK FOC DLT_F11 24C SEKOLAH KEBANGSAAN ST JOHN KG MEDONG"/>
    <e v="#N/A"/>
    <e v="#N/A"/>
    <m/>
    <d v="2023-10-15T00:00:00"/>
    <s v="DLT"/>
    <s v="Network Contractor"/>
    <m/>
    <m/>
    <m/>
    <n v="3400039063"/>
    <m/>
    <s v="[{&quot;name&quot;:&quot;GSIWI-A01 BR KPOP2 SK ST JOHN_Mohammad Saifuddin O.pdf&quot;,&quot;link&quot;:&quot;https://tm365-my.sharepoint.com/personal/badruznasrin_basri_tm_com_my/Documents/Apps/Microsoft%20Forms/Request%20New%20PR/Question%202/GSIWI-A01%20BR%20KPOP2%20SK%20ST%20JOHN_Mohammad%20Saifuddin%20O.pdf&quot;,&quot;id&quot;:&quot;01KO5DXPSODLXAN275T5FLKI5KUYCMWLSN&quot;,&quot;type&quot;:null,&quot;size&quot;:461697,&quot;referenceId&quot;:&quot;01KO5DXPXUPARRCS6LWRBYBWTUUM5DK5ER&quot;,&quot;driveId&quot;:&quot;b!GENIO6DB3UWzdulNK6evrT-LvdyhA0VIokS4fxAfqZJ9NS0deS_ETJs3VRRJUVZM&quot;,&quot;status&quot;:1,&quot;uploadSessionUrl&quot;:null},{&quot;name&quot;:&quot;20231009 TP PLAN TMWA.232086 SK ST JOHN MEDON_Mohammad Saifuddin O.pptx&quot;,&quot;link&quot;:&quot;https://tm365-my.sharepoint.com/personal/badruznasrin_basri_tm_com_my/_layouts/15/Doc.aspx?sourcedoc=%7B655891DB-93F7-4795-9453-D79F86B651EA%7D&amp;file=20231009%20TP%20PLAN%20TMWA.232086%20SK%20ST%20JOHN%20MEDON_Mohammad%20Saifuddin%20O.pptx&amp;action=edit&amp;mobileredirect=true&quot;,&quot;id&quot;:&quot;01KO5DXPW3SFMGL54TSVDZIU6XT6DLMUPK&quot;,&quot;type&quot;:null,&quot;size&quot;:39075533,&quot;referenceId&quot;:&quot;01KO5DXPXUPARRCS6LWRBYBWTUUM5DK5ER&quot;,&quot;driveId&quot;:&quot;b!GENIO6DB3UWzdulNK6evrT-LvdyhA0VIokS4fxAfqZJ9NS0deS_ETJs3VRRJUVZM&quot;,&quot;status&quot;:1,&quot;uploadSessionUrl&quot;:null}]"/>
    <m/>
    <m/>
    <m/>
    <m/>
    <m/>
    <m/>
    <m/>
    <m/>
    <m/>
    <m/>
    <m/>
    <m/>
    <m/>
    <m/>
  </r>
  <r>
    <n v="2046"/>
    <m/>
    <s v="1.0 New Request (CP To verify)"/>
    <m/>
    <m/>
    <m/>
    <s v="Kelantan"/>
    <m/>
    <s v="NRF2300017"/>
    <m/>
    <s v="NRF2300017"/>
    <m/>
    <s v="PAC2305639"/>
    <m/>
    <s v="KEL-CAK-0310-TP"/>
    <m/>
    <m/>
    <n v="0"/>
    <s v="New Request PR"/>
    <e v="#REF!"/>
    <x v="0"/>
    <s v="CPPM-PR"/>
    <n v="949"/>
    <m/>
    <m/>
    <m/>
    <d v="2023-10-10T00:00:00"/>
    <s v="marzukie.mohamad@tm.com.my"/>
    <n v="9769"/>
    <n v="9769"/>
    <s v="Additional PO (SI/VO)"/>
    <s v="Additional work occurred during implementation"/>
    <s v="TMone"/>
    <x v="1"/>
    <s v="NRF FTTH NEW KUK_C040 TAMAN KOTA JEMBAL _x000a_"/>
    <e v="#N/A"/>
    <e v="#N/A"/>
    <m/>
    <d v="2023-08-31T00:00:00"/>
    <s v="KUK"/>
    <s v="Network Contractor"/>
    <m/>
    <m/>
    <m/>
    <n v="3400038524"/>
    <m/>
    <s v="[{&quot;name&quot;:&quot;TMEA237202- NRF FTTH KUK_C040 TAMAN KOTA JEMB_Marzukie Bin Mohamad.pdf&quot;,&quot;link&quot;:&quot;https://tm365-my.sharepoint.com/personal/badruznasrin_basri_tm_com_my/Documents/Apps/Microsoft%20Forms/Request%20New%20PR/Question%202/TMEA237202-%20NRF%20FTTH%20KUK_C040%20TAMAN%20KOTA%20JEMB_Marzukie%20Bin%20Mohamad.pdf&quot;,&quot;id&quot;:&quot;01KO5DXPU6T4BCRXHURZB2VFROENDBB5A2&quot;,&quot;type&quot;:null,&quot;size&quot;:803624,&quot;referenceId&quot;:&quot;01KO5DXPXUPARRCS6LWRBYBWTUUM5DK5ER&quot;,&quot;driveId&quot;:&quot;b!GENIO6DB3UWzdulNK6evrT-LvdyhA0VIokS4fxAfqZJ9NS0deS_ETJs3VRRJUVZM&quot;,&quot;status&quot;:1,&quot;uploadSessionUrl&quot;:null},{&quot;name&quot;:&quot;TMEA237202 FORM SI_Marzukie Bin Mohamad.pdf&quot;,&quot;link&quot;:&quot;https://tm365-my.sharepoint.com/personal/badruznasrin_basri_tm_com_my/Documents/Apps/Microsoft%20Forms/Request%20New%20PR/Question%202/TMEA237202%20FORM%20SI_Marzukie%20Bin%20Mohamad.pdf&quot;,&quot;id&quot;:&quot;01KO5DXPW5745IBZ4BTVE22IDASU3WD2QZ&quot;,&quot;type&quot;:null,&quot;size&quot;:500706,&quot;referenceId&quot;:&quot;01KO5DXPXUPARRCS6LWRBYBWTUUM5DK5ER&quot;,&quot;driveId&quot;:&quot;b!GENIO6DB3UWzdulNK6evrT-LvdyhA0VIokS4fxAfqZJ9NS0deS_ETJs3VRRJUVZM&quot;,&quot;status&quot;:1,&quot;uploadSessionUrl&quot;:null}]"/>
    <m/>
    <m/>
    <m/>
    <m/>
    <m/>
    <m/>
    <m/>
    <m/>
    <m/>
    <m/>
    <m/>
    <m/>
    <m/>
    <m/>
  </r>
  <r>
    <n v="2047"/>
    <m/>
    <s v="1.0 New Request (CP To verify)"/>
    <m/>
    <m/>
    <m/>
    <s v="Selangor Timur"/>
    <m/>
    <s v="H5G2301353"/>
    <m/>
    <s v="TMCA/239907"/>
    <m/>
    <s v="PAC2312524"/>
    <m/>
    <m/>
    <m/>
    <m/>
    <n v="0"/>
    <s v="New Request PR"/>
    <e v="#REF!"/>
    <x v="0"/>
    <s v="CPPM-LOR"/>
    <n v="421"/>
    <m/>
    <m/>
    <m/>
    <d v="2023-10-10T00:00:00"/>
    <s v="sazrilanwar@tm.com.my"/>
    <m/>
    <m/>
    <m/>
    <m/>
    <s v="TMG"/>
    <x v="0"/>
    <s v="DNB_HORIZON 5G_DBGBK0092_JLNRAWANG1_RG"/>
    <e v="#N/A"/>
    <e v="#N/A"/>
    <m/>
    <m/>
    <s v="RG"/>
    <m/>
    <m/>
    <m/>
    <m/>
    <n v="3400038730"/>
    <s v="MICROSYS NETWORK SDN. BHD."/>
    <m/>
    <m/>
    <s v="SITI SAZLINDA BINTI SAMSUDIN"/>
    <s v="AIZAD BIN NORDIN"/>
    <s v="[{&quot;name&quot;:&quot;TSSR_DNB_NEW_2023_5G_RAN_PHASE_1B_SGR_2046_DB_Sazril Anwar Bin Zul.pdf&quot;,&quot;link&quot;:&quot;https://tm365-my.sharepoint.com/personal/badruznasrin_basri_tm_com_my/Documents/Apps/Microsoft%20Forms/CPPM%20LOR%20%20Request%20for%20LOR%20for%20existing%20project/Question/TSSR_DNB_NEW_2023_5G_RAN_PHASE_1B_SGR_2046_DB_Sazril%20Anwar%20Bin%20Zul.pdf&quot;,&quot;id&quot;:&quot;01KO5DXPX6FTHNLDY5NNF3ZDWVWYTI2OPS&quot;,&quot;type&quot;:null,&quot;size&quot;:8122553,&quot;referenceId&quot;:&quot;01KO5DXPWKQISBU2NA6ZBLWOJA7SI6KARL&quot;,&quot;driveId&quot;:&quot;b!GENIO6DB3UWzdulNK6evrT-LvdyhA0VIokS4fxAfqZJ9NS0deS_ETJs3VRRJUVZM&quot;,&quot;status&quot;:1,&quot;uploadSessionUrl&quot;:null}]"/>
    <s v="Got Preference"/>
    <s v="MICROSYS NETWORK SDN. BHD."/>
    <s v="NeC with IW and CSR Installation capability"/>
    <n v="3400038730"/>
    <s v="KUMPULAN ABEX SDN. BHD."/>
    <n v="3400039045"/>
    <s v="RIDZQIN INDUSTRIES SDN. BHD."/>
    <n v="3400038781"/>
    <m/>
    <m/>
  </r>
  <r>
    <n v="2048"/>
    <m/>
    <s v="1.0 New Request (CP To verify)"/>
    <m/>
    <m/>
    <m/>
    <s v="Selangor Timur"/>
    <m/>
    <s v="H5G2301353"/>
    <m/>
    <s v="TMCA/239907"/>
    <m/>
    <s v="PAC2312524"/>
    <m/>
    <m/>
    <m/>
    <m/>
    <n v="0"/>
    <s v="New Request PR"/>
    <e v="#REF!"/>
    <x v="0"/>
    <s v="CPPM-LOR"/>
    <n v="422"/>
    <m/>
    <m/>
    <m/>
    <d v="2023-10-10T00:00:00"/>
    <s v="sazrilanwar@tm.com.my"/>
    <m/>
    <m/>
    <m/>
    <m/>
    <s v="TMG"/>
    <x v="0"/>
    <s v="DNB_HORIZON 5G_DBGBK0092_JLNRAWANG1_RG"/>
    <e v="#N/A"/>
    <e v="#N/A"/>
    <m/>
    <m/>
    <s v="RG"/>
    <m/>
    <m/>
    <m/>
    <m/>
    <n v="3400038730"/>
    <s v="MICROSYS NETWORK SDN. BHD."/>
    <m/>
    <m/>
    <s v="SITI SAZLINDA BINTI SAMSUDIN"/>
    <s v="AIZAD BIN NORDIN"/>
    <s v="[{&quot;name&quot;:&quot;TSSR_DNB_NEW_2023_5G_RAN_PHASE_1B_SGR_2046_DB_Sazril Anwar Bin Zul 1.pdf&quot;,&quot;link&quot;:&quot;https://tm365-my.sharepoint.com/personal/badruznasrin_basri_tm_com_my/Documents/Apps/Microsoft%20Forms/CPPM%20LOR%20%20Request%20for%20LOR%20for%20existing%20project/Question/TSSR_DNB_NEW_2023_5G_RAN_PHASE_1B_SGR_2046_DB_Sazril%20Anwar%20Bin%20Zul%201.pdf&quot;,&quot;id&quot;:&quot;01KO5DXPTNVIKHDWSAIVCYZNIKCO63CJUB&quot;,&quot;type&quot;:null,&quot;size&quot;:8122553,&quot;referenceId&quot;:&quot;01KO5DXPWKQISBU2NA6ZBLWOJA7SI6KARL&quot;,&quot;driveId&quot;:&quot;b!GENIO6DB3UWzdulNK6evrT-LvdyhA0VIokS4fxAfqZJ9NS0deS_ETJs3VRRJUVZM&quot;,&quot;status&quot;:1,&quot;uploadSessionUrl&quot;:null}]"/>
    <s v="Got Preference"/>
    <s v="MICROSYS NETWORK SDN. BHD."/>
    <s v="NeC with IW and CSR Installation capability"/>
    <n v="3400038730"/>
    <s v="KUMPULAN ABEX SDN. BHD."/>
    <n v="3400039045"/>
    <s v="RIDZQIN INDUSTRIES SDN. BHD."/>
    <n v="3400038781"/>
    <m/>
    <m/>
  </r>
  <r>
    <n v="2049"/>
    <m/>
    <s v="1.2 New Request LOR"/>
    <m/>
    <m/>
    <m/>
    <s v="Perak "/>
    <m/>
    <s v="GOV2305418"/>
    <m/>
    <s v="TMNA/232667"/>
    <m/>
    <s v="PAC2312376"/>
    <m/>
    <m/>
    <m/>
    <m/>
    <n v="0"/>
    <s v="New Request PR"/>
    <e v="#REF!"/>
    <x v="0"/>
    <s v="CPPM-LOR"/>
    <n v="423"/>
    <m/>
    <m/>
    <m/>
    <d v="2023-10-10T00:00:00"/>
    <s v="shazwany.abdul@tm.com.my"/>
    <m/>
    <m/>
    <m/>
    <m/>
    <s v="TMone"/>
    <x v="4"/>
    <s v="MYGOV2.0 FOC BGP_F10 SPUR(12C) NID BF KASTAM JETI GHADAF MARBLE JETI KARGO PARIT 1 BAGAN DATUK"/>
    <e v="#N/A"/>
    <e v="#N/A"/>
    <m/>
    <m/>
    <s v="BGP"/>
    <m/>
    <m/>
    <m/>
    <m/>
    <n v="3400038975"/>
    <s v="BUMI NADA SETIA SDN. BHD."/>
    <m/>
    <m/>
    <s v="SHAZWANY BINTI ABDUL"/>
    <s v="Muhammad Azzan Bin Jamil"/>
    <s v="[{&quot;name&quot;:&quot;BGP_F10 KASTAM JETI GHADAF MARBLE__Shazwany Binti Abdul.pdf&quot;,&quot;link&quot;:&quot;https://tm365-my.sharepoint.com/personal/badruznasrin_basri_tm_com_my/Documents/Apps/Microsoft%20Forms/CPPM%20LOR%20%20Request%20for%20LOR%20for%20existing%20project/Question/BGP_F10%20KASTAM%20JETI%20GHADAF%20MARBLE__Shazwany%20Binti%20Abdul.pdf&quot;,&quot;id&quot;:&quot;01KO5DXPUXIEODF4FQXBAKF3Y7DGEPGMXW&quot;,&quot;type&quot;:null,&quot;size&quot;:276884,&quot;referenceId&quot;:&quot;01KO5DXPWKQISBU2NA6ZBLWOJA7SI6KARL&quot;,&quot;driveId&quot;:&quot;b!GENIO6DB3UWzdulNK6evrT-LvdyhA0VIokS4fxAfqZJ9NS0deS_ETJs3VRRJUVZM&quot;,&quot;status&quot;:1,&quot;uploadSessionUrl&quot;:null}]"/>
    <s v="Got Preference"/>
    <s v="BUMI NADA SETIA SDN. BHD."/>
    <s v="Experience on similar work before"/>
    <n v="3400038975"/>
    <s v="NA"/>
    <s v="NA"/>
    <s v="NA"/>
    <s v="NA"/>
    <m/>
    <m/>
  </r>
  <r>
    <n v="2050"/>
    <s v="Suhanizar Bin Sekeri"/>
    <s v="12. Duplicate Request"/>
    <m/>
    <s v="Duplicate: List No. 1179"/>
    <m/>
    <s v="Kedah/Perlis"/>
    <m/>
    <s v="RER2000008"/>
    <m/>
    <s v="TMNC/220086"/>
    <m/>
    <s v="PAC2223960"/>
    <m/>
    <s v="CNFD-AGG-0008-TP"/>
    <m/>
    <m/>
    <n v="0"/>
    <s v="PO Issued"/>
    <e v="#REF!"/>
    <x v="0"/>
    <s v="CPPM-PR"/>
    <n v="950"/>
    <m/>
    <m/>
    <m/>
    <d v="2023-10-10T00:00:00"/>
    <s v="izaidi@tm.com.my"/>
    <n v="215660"/>
    <n v="92195"/>
    <s v="First PO"/>
    <m/>
    <s v="GNT"/>
    <x v="13"/>
    <s v="RKM11 FOC TEBATAN BANJIR SG PMTG RAWA"/>
    <e v="#N/A"/>
    <e v="#N/A"/>
    <m/>
    <d v="2023-11-30T00:00:00"/>
    <s v="BM"/>
    <s v="Network Contractor"/>
    <m/>
    <m/>
    <m/>
    <n v="3400038496"/>
    <m/>
    <m/>
    <m/>
    <m/>
    <m/>
    <m/>
    <m/>
    <m/>
    <m/>
    <m/>
    <m/>
    <m/>
    <m/>
    <m/>
    <m/>
    <m/>
  </r>
  <r>
    <n v="2051"/>
    <s v="Hasrul Nizam Bin Othman"/>
    <s v="10.0 Sent to CPA for PR Creation"/>
    <d v="2023-10-10T00:00:00"/>
    <s v="proceed PR creation"/>
    <m/>
    <s v="Pahang"/>
    <m/>
    <s v="SRR2101055"/>
    <m/>
    <s v="TMEA/211033"/>
    <m/>
    <s v="PAC2111002"/>
    <m/>
    <s v="NA"/>
    <m/>
    <m/>
    <n v="0"/>
    <s v="PR Creation"/>
    <e v="#REF!"/>
    <x v="0"/>
    <s v="CPPM-PR"/>
    <n v="951"/>
    <m/>
    <m/>
    <m/>
    <d v="2023-10-10T00:00:00"/>
    <s v="kuakmal.farhana@tm.com.my"/>
    <n v="5000"/>
    <n v="4462.6000000000004"/>
    <s v="First PO"/>
    <m/>
    <s v="Unifi"/>
    <x v="5"/>
    <s v="SRR 2021 FTTH BIA_C018 LRG IM18_1,2,3,13&amp;17"/>
    <e v="#N/A"/>
    <e v="#N/A"/>
    <m/>
    <d v="2023-10-31T00:00:00"/>
    <s v="BIA"/>
    <s v="Network Contractor"/>
    <m/>
    <m/>
    <m/>
    <n v="1106286"/>
    <m/>
    <m/>
    <m/>
    <m/>
    <m/>
    <m/>
    <m/>
    <m/>
    <m/>
    <m/>
    <m/>
    <m/>
    <m/>
    <m/>
    <m/>
    <m/>
  </r>
  <r>
    <n v="2052"/>
    <m/>
    <s v="1.0 New Request (CP To verify)"/>
    <m/>
    <m/>
    <m/>
    <s v="Kelantan"/>
    <m/>
    <s v="H5G2205225"/>
    <m/>
    <s v="TMEA/226296"/>
    <m/>
    <s v="PAC2220744"/>
    <m/>
    <m/>
    <m/>
    <m/>
    <n v="0"/>
    <s v="New Request PR"/>
    <e v="#REF!"/>
    <x v="0"/>
    <s v="CPPM-LOR"/>
    <n v="424"/>
    <m/>
    <m/>
    <m/>
    <d v="2023-10-10T00:00:00"/>
    <s v="marzukie.mohamad@tm.com.my"/>
    <m/>
    <m/>
    <m/>
    <m/>
    <s v="TMG"/>
    <x v="0"/>
    <s v="H5G FOC SPUR KUK 24C DDKBR0104 JLN TLK PANJI B56A1"/>
    <e v="#N/A"/>
    <e v="#N/A"/>
    <m/>
    <m/>
    <s v="KUK"/>
    <m/>
    <m/>
    <m/>
    <m/>
    <m/>
    <m/>
    <m/>
    <m/>
    <s v="Marzukie bin Mohamad"/>
    <s v="Mohd Azarisham"/>
    <s v="[{&quot;name&quot;:&quot;TMEA_226296_H5G FOC SPUR KUK 24C DDKBR0104 JL_Marzukie Bin Mohamad.pdf&quot;,&quot;link&quot;:&quot;https://tm365-my.sharepoint.com/personal/badruznasrin_basri_tm_com_my/Documents/Apps/Microsoft%20Forms/CPPM%20LOR%20%20Request%20for%20LOR%20for%20existing%20project/Question/TMEA_226296_H5G%20FOC%20SPUR%20KUK%2024C%20DDKBR0104%20JL_Marzukie%20Bin%20Mohamad.pdf&quot;,&quot;id&quot;:&quot;01KO5DXPXWVDGDRLGINFHI6ZAUNZJ6XLK4&quot;,&quot;type&quot;:null,&quot;size&quot;:559284,&quot;referenceId&quot;:&quot;01KO5DXPWKQISBU2NA6ZBLWOJA7SI6KARL&quot;,&quot;driveId&quot;:&quot;b!GENIO6DB3UWzdulNK6evrT-LvdyhA0VIokS4fxAfqZJ9NS0deS_ETJs3VRRJUVZM&quot;,&quot;status&quot;:1,&quot;uploadSessionUrl&quot;:null}]"/>
    <s v="No Preference"/>
    <m/>
    <m/>
    <m/>
    <m/>
    <m/>
    <m/>
    <m/>
    <m/>
    <m/>
  </r>
  <r>
    <n v="2053"/>
    <s v="Zulhelmi Bin Abu Hasan"/>
    <s v="1.0 New Request (CP To verify)"/>
    <m/>
    <s v="CNFD"/>
    <m/>
    <s v="Pahang"/>
    <m/>
    <s v="RER2100034"/>
    <m/>
    <s v="RMEC/230007 (CWS) &amp; RMEC/230008 (FOC)"/>
    <m/>
    <s v="PAC2312450"/>
    <m/>
    <m/>
    <m/>
    <m/>
    <n v="0"/>
    <s v="New Request PR"/>
    <e v="#REF!"/>
    <x v="0"/>
    <s v="CPPM-LOR"/>
    <n v="425"/>
    <m/>
    <m/>
    <m/>
    <d v="2023-10-10T00:00:00"/>
    <s v="sukeri.bakar@tm.com.my"/>
    <m/>
    <m/>
    <m/>
    <m/>
    <s v="Internal GNT"/>
    <x v="13"/>
    <s v="RMEC/230007: RMK12 CWS 500 METER JAMBATAN FT1518/10/00, DAERAH BENTONG_x000a_RMEC/230008: RMK12 FOC 2 KM JAMBATAN FT1518/10/00, DAERAH BENTONG"/>
    <e v="#N/A"/>
    <e v="#N/A"/>
    <m/>
    <m/>
    <s v="CMI"/>
    <m/>
    <m/>
    <m/>
    <m/>
    <m/>
    <m/>
    <m/>
    <m/>
    <s v="Norina Bt Mohd Shaharanee"/>
    <s v="MUHAMMAD SUKERI BIN BAKAR"/>
    <s v="[{&quot;name&quot;:&quot;Pengalihan Jambatan Chemomoi Bentong 11092023_Muhammad Sukeri Bin.pptx&quot;,&quot;link&quot;:&quot;https://tm365-my.sharepoint.com/personal/badruznasrin_basri_tm_com_my/_layouts/15/Doc.aspx?sourcedoc=%7B32B97918-0AE7-4CEC-B7B8-C0D35D583227%7D&amp;file=Pengalihan%20Jambatan%20Chemomoi%20Bentong%2011092023_Muhammad%20Sukeri%20Bin.pptx&amp;action=edit&amp;mobileredirect=true&quot;,&quot;id&quot;:&quot;01KO5DXPQYPG4TFZYK5RGLPOGA2NOVQMRH&quot;,&quot;type&quot;:null,&quot;size&quot;:4005899,&quot;referenceId&quot;:&quot;01KO5DXPWKQISBU2NA6ZBLWOJA7SI6KARL&quot;,&quot;driveId&quot;:&quot;b!GENIO6DB3UWzdulNK6evrT-LvdyhA0VIokS4fxAfqZJ9NS0deS_ETJs3VRRJUVZM&quot;,&quot;status&quot;:1,&quot;uploadSessionUrl&quot;:null}]"/>
    <s v="No Preference"/>
    <m/>
    <m/>
    <m/>
    <m/>
    <m/>
    <m/>
    <m/>
    <m/>
    <m/>
  </r>
  <r>
    <n v="2054"/>
    <s v="Ts. Khairul Amilin Bin Mohamed Yusof"/>
    <s v="1.0 New Request (CP To verify)"/>
    <m/>
    <m/>
    <s v="4902156029"/>
    <s v="Pulau Pinang"/>
    <m/>
    <s v="H5G2204390"/>
    <m/>
    <s v="TMNA/223524"/>
    <m/>
    <s v="PAC2218736"/>
    <m/>
    <s v="PG-ZTK-0184"/>
    <m/>
    <m/>
    <n v="0"/>
    <s v="New Request PR"/>
    <e v="#REF!"/>
    <x v="0"/>
    <s v="CPPM-PR"/>
    <n v="952"/>
    <m/>
    <m/>
    <m/>
    <d v="2023-10-10T00:00:00"/>
    <s v="rafidy.matrobi@tm.com.my"/>
    <n v="6220"/>
    <n v="560"/>
    <s v="First PO"/>
    <m/>
    <s v="TMG"/>
    <x v="0"/>
    <s v="H5G_FOC SJA F55/F56 CSR DPSPT0217_SMK SAMAGAGAH"/>
    <e v="#N/A"/>
    <e v="#N/A"/>
    <m/>
    <d v="2023-10-31T00:00:00"/>
    <s v="SJA"/>
    <s v="Network Contractor"/>
    <m/>
    <m/>
    <m/>
    <n v="3400039436"/>
    <m/>
    <m/>
    <m/>
    <m/>
    <m/>
    <m/>
    <m/>
    <m/>
    <m/>
    <m/>
    <m/>
    <m/>
    <m/>
    <m/>
    <m/>
    <m/>
  </r>
  <r>
    <n v="2055"/>
    <s v="Ilman Afif Bin Zulkifli"/>
    <s v="10.0 Sent to CPA for PR Creation"/>
    <m/>
    <m/>
    <m/>
    <s v="Sarawak"/>
    <m/>
    <s v="BRP2300094"/>
    <m/>
    <s v="TMWA/232080"/>
    <m/>
    <s v="PAC2311268"/>
    <m/>
    <s v="KG/SB-DTJ-0122-TP"/>
    <m/>
    <m/>
    <n v="0"/>
    <s v="PR Creation"/>
    <e v="#REF!"/>
    <x v="0"/>
    <s v="CPPM-PR"/>
    <n v="953"/>
    <m/>
    <m/>
    <m/>
    <d v="2023-10-10T00:00:00"/>
    <s v="saifuddinothman.kamal@tm.com.my"/>
    <n v="77138"/>
    <n v="10124.799999999999"/>
    <s v="Additional PO (SI/VO)"/>
    <s v="Need to issue PO VO, as discovered by the team during the spurs test, the proposed joint has been removed due to a cable cut. The team needs to pick up the joint from another joint located 1600m before the proposed joint. "/>
    <s v="TMG"/>
    <x v="7"/>
    <s v="BR SWK FOC MATU_F06 24C SEKOLAH KEBANGSAAN O K SERGUNIM"/>
    <e v="#N/A"/>
    <e v="#N/A"/>
    <m/>
    <d v="2023-10-15T00:00:00"/>
    <s v="MATU"/>
    <s v="Network Contractor"/>
    <m/>
    <m/>
    <m/>
    <n v="3400039077"/>
    <m/>
    <s v="[{&quot;name&quot;:&quot;1. Technical Proposal for TM SK OK SERGUNIM_Mohammad Saifuddin O.pptx&quot;,&quot;link&quot;:&quot;https://tm365-my.sharepoint.com/personal/badruznasrin_basri_tm_com_my/_layouts/15/Doc.aspx?sourcedoc=%7B42CCF868-D3B5-423A-9F84-65E7A4248D69%7D&amp;file=1.%20Technical%20Proposal%20for%20TM%20SK%20OK%20SERGUNIM_Mohammad%20Saifuddin%20O.pptx&amp;action=edit&amp;mobileredirect=true&quot;,&quot;id&quot;:&quot;01KO5DXPTI7DGEFNOTHJBJ7BDF46SCJDLJ&quot;,&quot;type&quot;:null,&quot;size&quot;:631387,&quot;referenceId&quot;:&quot;01KO5DXPXUPARRCS6LWRBYBWTUUM5DK5ER&quot;,&quot;driveId&quot;:&quot;b!GENIO6DB3UWzdulNK6evrT-LvdyhA0VIokS4fxAfqZJ9NS0deS_ETJs3VRRJUVZM&quot;,&quot;status&quot;:1,&quot;uploadSessionUrl&quot;:null},{&quot;name&quot;:&quot;WI-NR-I01-GSIWI-A01 SK OK SERGUNIM_Mohammad Saifuddin O.pdf&quot;,&quot;link&quot;:&quot;https://tm365-my.sharepoint.com/personal/badruznasrin_basri_tm_com_my/Documents/Apps/Microsoft%20Forms/Request%20New%20PR/Question%202/WI-NR-I01-GSIWI-A01%20SK%20OK%20SERGUNIM_Mohammad%20Saifuddin%20O.pdf&quot;,&quot;id&quot;:&quot;01KO5DXPTZVXYBJCPSTJCI3EMDWK7L4XCY&quot;,&quot;type&quot;:null,&quot;size&quot;:535446,&quot;referenceId&quot;:&quot;01KO5DXPXUPARRCS6LWRBYBWTUUM5DK5ER&quot;,&quot;driveId&quot;:&quot;b!GENIO6DB3UWzdulNK6evrT-LvdyhA0VIokS4fxAfqZJ9NS0deS_ETJs3VRRJUVZM&quot;,&quot;status&quot;:1,&quot;uploadSessionUrl&quot;:null},{&quot;name&quot;:&quot;BUDGET AVAILABLE TMWA.232080_Mohammad Saifuddin O.jpg&quot;,&quot;link&quot;:&quot;https://tm365-my.sharepoint.com/personal/badruznasrin_basri_tm_com_my/Documents/Apps/Microsoft%20Forms/Request%20New%20PR/Question%202/BUDGET%20AVAILABLE%20TMWA.232080_Mohammad%20Saifuddin%20O.jpg&quot;,&quot;id&quot;:&quot;01KO5DXPQAEM6XBZIJ6NAZ7WUBHKL2QMF4&quot;,&quot;type&quot;:null,&quot;size&quot;:152229,&quot;referenceId&quot;:&quot;01KO5DXPXUPARRCS6LWRBYBWTUUM5DK5ER&quot;,&quot;driveId&quot;:&quot;b!GENIO6DB3UWzdulNK6evrT-LvdyhA0VIokS4fxAfqZJ9NS0deS_ETJs3VRRJUVZM&quot;,&quot;status&quot;:1,&quot;uploadSessionUrl&quot;:null},{&quot;name&quot;:&quot;BOQ SK OK SERGINUM MATU_Mohammad Saifuddin O.pdf&quot;,&quot;link&quot;:&quot;https://tm365-my.sharepoint.com/personal/badruznasrin_basri_tm_com_my/Documents/Apps/Microsoft%20Forms/Request%20New%20PR/Question%202/BOQ%20SK%20OK%20SERGINUM%20MATU_Mohammad%20Saifuddin%20O.pdf&quot;,&quot;id&quot;:&quot;01KO5DXPQ3ASADA5XUBBALPMBHPJ7LUAAV&quot;,&quot;type&quot;:null,&quot;size&quot;:1079262,&quot;referenceId&quot;:&quot;01KO5DXPXUPARRCS6LWRBYBWTUUM5DK5ER&quot;,&quot;driveId&quot;:&quot;b!GENIO6DB3UWzdulNK6evrT-LvdyhA0VIokS4fxAfqZJ9NS0deS_ETJs3VRRJUVZM&quot;,&quot;status&quot;:1,&quot;uploadSessionUrl&quot;:null},{&quot;name&quot;:&quot;DSR SK OK SERGINUM MATU_Mohammad Saifuddin O.pdf&quot;,&quot;link&quot;:&quot;https://tm365-my.sharepoint.com/personal/badruznasrin_basri_tm_com_my/Documents/Apps/Microsoft%20Forms/Request%20New%20PR/Question%202/DSR%20SK%20OK%20SERGINUM%20MATU_Mohammad%20Saifuddin%20O.pdf&quot;,&quot;id&quot;:&quot;01KO5DXPWVKK7LCNHCWRGKHORVOSI4VPUU&quot;,&quot;type&quot;:null,&quot;size&quot;:534381,&quot;referenceId&quot;:&quot;01KO5DXPXUPARRCS6LWRBYBWTUUM5DK5ER&quot;,&quot;driveId&quot;:&quot;b!GENIO6DB3UWzdulNK6evrT-LvdyhA0VIokS4fxAfqZJ9NS0deS_ETJs3VRRJUVZM&quot;,&quot;status&quot;:1,&quot;uploadSessionUrl&quot;:null}]"/>
    <m/>
    <m/>
    <m/>
    <m/>
    <m/>
    <m/>
    <m/>
    <m/>
    <m/>
    <m/>
    <m/>
    <m/>
    <m/>
    <m/>
  </r>
  <r>
    <n v="2056"/>
    <s v="Hasrul Nizam Bin Othman"/>
    <s v="10.0 Sent to CPA for PR Creation"/>
    <d v="2023-10-10T00:00:00"/>
    <s v="proceed PR creation"/>
    <m/>
    <s v="Pahang"/>
    <m/>
    <s v="NRP2302296"/>
    <m/>
    <s v="TMEA/230426"/>
    <m/>
    <s v="PAC2309915"/>
    <m/>
    <s v="PHG-HDD-0245-TP"/>
    <m/>
    <m/>
    <n v="0"/>
    <s v="PR Creation"/>
    <e v="#REF!"/>
    <x v="0"/>
    <s v="CPPM-PR"/>
    <n v="954"/>
    <m/>
    <m/>
    <m/>
    <d v="2023-10-10T00:00:00"/>
    <s v="m_saufi@tm.com.my"/>
    <n v="46301"/>
    <n v="40795"/>
    <s v="First PO"/>
    <m/>
    <s v="TMG"/>
    <x v="1"/>
    <s v="DIGI - TEMPOYANG (NGBH) - KI_x000a__x000a_"/>
    <e v="#N/A"/>
    <e v="#N/A"/>
    <m/>
    <d v="2023-10-31T00:00:00"/>
    <s v="PGT"/>
    <s v="Network Contractor"/>
    <m/>
    <m/>
    <m/>
    <s v="NA"/>
    <m/>
    <m/>
    <m/>
    <m/>
    <m/>
    <m/>
    <m/>
    <m/>
    <m/>
    <m/>
    <m/>
    <m/>
    <m/>
    <m/>
    <m/>
    <m/>
  </r>
  <r>
    <n v="2057"/>
    <s v="Hasrul Nizam Bin Othman"/>
    <s v="8.2 Queried - Pending TP Re-Submission"/>
    <d v="2023-10-10T00:00:00"/>
    <s v="incomplete technical proposal"/>
    <m/>
    <s v="Pahang"/>
    <m/>
    <s v="NRP2302294"/>
    <m/>
    <s v="TMEA/230429"/>
    <m/>
    <s v="PAC2310854"/>
    <m/>
    <s v="PHG-LEA-0433-TP"/>
    <m/>
    <m/>
    <n v="0"/>
    <s v="Queried - Require More Information From NeC/AND"/>
    <e v="#REF!"/>
    <x v="0"/>
    <s v="CPPM-PR"/>
    <n v="955"/>
    <m/>
    <m/>
    <m/>
    <d v="2023-10-10T00:00:00"/>
    <s v="m_saufi@tm.com.my"/>
    <n v="34073"/>
    <n v="25819"/>
    <s v="First PO"/>
    <m/>
    <s v="TMG"/>
    <x v="1"/>
    <s v="NRP FOC (TP) NEW FOC 24C DIGI - KERAYUNG (NGBH) - TC"/>
    <e v="#N/A"/>
    <e v="#N/A"/>
    <m/>
    <d v="2023-10-31T00:00:00"/>
    <s v="TC"/>
    <s v="Network Contractor"/>
    <m/>
    <m/>
    <m/>
    <s v="NA"/>
    <m/>
    <m/>
    <m/>
    <m/>
    <m/>
    <m/>
    <m/>
    <m/>
    <m/>
    <m/>
    <m/>
    <m/>
    <m/>
    <m/>
    <m/>
    <m/>
  </r>
  <r>
    <n v="2058"/>
    <s v="Ilman Afif Bin Zulkifli"/>
    <s v="10.0 Sent to CPA for PR Creation"/>
    <m/>
    <m/>
    <m/>
    <s v="Sarawak"/>
    <m/>
    <s v="BRP2300095"/>
    <m/>
    <s v="TMWA/232079"/>
    <m/>
    <s v="PAC2311266"/>
    <m/>
    <s v="KG/SB-DTJ-0121-TP"/>
    <m/>
    <m/>
    <n v="0"/>
    <s v="PR Creation"/>
    <e v="#REF!"/>
    <x v="0"/>
    <s v="CPPM-PR"/>
    <n v="956"/>
    <m/>
    <m/>
    <m/>
    <d v="2023-10-10T00:00:00"/>
    <s v="saifuddinothman.kamal@tm.com.my"/>
    <n v="70429"/>
    <n v="19379.810000000001"/>
    <s v="Additional PO (SI/VO)"/>
    <s v="Need to issue PO VO due to the slot joint already being full and being utilized for another site. Need to pull new spurs and pick them up at the nearest joint which is located 3km from the site. _x000a__x000a_Also need to issue PO SI, install new 1 pole concrete as the last endpoint for fiber termination _x000a_before going to the cabinet. "/>
    <s v="TMG"/>
    <x v="7"/>
    <s v="BR SWK FOC MATU_F06 24C SEKOLAH KEBANGSAAN KUALA MATU"/>
    <e v="#N/A"/>
    <e v="#N/A"/>
    <m/>
    <d v="2023-10-15T00:00:00"/>
    <s v="MATU"/>
    <s v="Network Contractor"/>
    <m/>
    <m/>
    <m/>
    <n v="3400039077"/>
    <m/>
    <s v="[{&quot;name&quot;:&quot;1. Technical Proposal for TM SK KUALA MATU_Mohammad Saifuddin O.pptx&quot;,&quot;link&quot;:&quot;https://tm365-my.sharepoint.com/personal/badruznasrin_basri_tm_com_my/_layouts/15/Doc.aspx?sourcedoc=%7B76834025-ADFE-4984-BE30-4212504A63D3%7D&amp;file=1.%20Technical%20Proposal%20for%20TM%20SK%20KUALA%20MATU_Mohammad%20Saifuddin%20O.pptx&amp;action=edit&amp;mobileredirect=true&quot;,&quot;id&quot;:&quot;01KO5DXPRFICBXN7VNQRE34MCCCJIEUY6T&quot;,&quot;type&quot;:null,&quot;size&quot;:866009,&quot;referenceId&quot;:&quot;01KO5DXPXUPARRCS6LWRBYBWTUUM5DK5ER&quot;,&quot;driveId&quot;:&quot;b!GENIO6DB3UWzdulNK6evrT-LvdyhA0VIokS4fxAfqZJ9NS0deS_ETJs3VRRJUVZM&quot;,&quot;status&quot;:1,&quot;uploadSessionUrl&quot;:null},{&quot;name&quot;:&quot;Budget available TMWA.232079_Mohammad Saifuddin O.jpg&quot;,&quot;link&quot;:&quot;https://tm365-my.sharepoint.com/personal/badruznasrin_basri_tm_com_my/Documents/Apps/Microsoft%20Forms/Request%20New%20PR/Question%202/Budget%20available%20TMWA.232079_Mohammad%20Saifuddin%20O.jpg&quot;,&quot;id&quot;:&quot;01KO5DXPQJCHVEQ3Y3M5A2PYEFDBT36Z6P&quot;,&quot;type&quot;:null,&quot;size&quot;:146464,&quot;referenceId&quot;:&quot;01KO5DXPXUPARRCS6LWRBYBWTUUM5DK5ER&quot;,&quot;driveId&quot;:&quot;b!GENIO6DB3UWzdulNK6evrT-LvdyhA0VIokS4fxAfqZJ9NS0deS_ETJs3VRRJUVZM&quot;,&quot;status&quot;:1,&quot;uploadSessionUrl&quot;:null},{&quot;name&quot;:&quot;BOQ SK KUALA MATU_Mohammad Saifuddin O.pdf&quot;,&quot;link&quot;:&quot;https://tm365-my.sharepoint.com/personal/badruznasrin_basri_tm_com_my/Documents/Apps/Microsoft%20Forms/Request%20New%20PR/Question%202/BOQ%20SK%20KUALA%20MATU_Mohammad%20Saifuddin%20O.pdf&quot;,&quot;id&quot;:&quot;01KO5DXPXAGGCCKMYMWND2QBNQV77EFFEV&quot;,&quot;type&quot;:null,&quot;size&quot;:1079104,&quot;referenceId&quot;:&quot;01KO5DXPXUPARRCS6LWRBYBWTUUM5DK5ER&quot;,&quot;driveId&quot;:&quot;b!GENIO6DB3UWzdulNK6evrT-LvdyhA0VIokS4fxAfqZJ9NS0deS_ETJs3VRRJUVZM&quot;,&quot;status&quot;:1,&quot;uploadSessionUrl&quot;:null},{&quot;name&quot;:&quot;DSR SK KUALA MATU_Mohammad Saifuddin O.pdf&quot;,&quot;link&quot;:&quot;https://tm365-my.sharepoint.com/personal/badruznasrin_basri_tm_com_my/Documents/Apps/Microsoft%20Forms/Request%20New%20PR/Question%202/DSR%20SK%20KUALA%20MATU_Mohammad%20Saifuddin%20O.pdf&quot;,&quot;id&quot;:&quot;01KO5DXPVNPMPAFUMCXNCZUTDXMTIJA2XG&quot;,&quot;type&quot;:null,&quot;size&quot;:555491,&quot;referenceId&quot;:&quot;01KO5DXPXUPARRCS6LWRBYBWTUUM5DK5ER&quot;,&quot;driveId&quot;:&quot;b!GENIO6DB3UWzdulNK6evrT-LvdyhA0VIokS4fxAfqZJ9NS0deS_ETJs3VRRJUVZM&quot;,&quot;status&quot;:1,&quot;uploadSessionUrl&quot;:null},{&quot;name&quot;:&quot;Std_Costing_AWP_5G_Turnkey_SK KUALA MATU_Mohammad Saifuddin O.xlsx&quot;,&quot;link&quot;:&quot;https://tm365-my.sharepoint.com/personal/badruznasrin_basri_tm_com_my/_layouts/15/Doc.aspx?sourcedoc=%7B646CF85B-F826-437F-AD38-66867670B703%7D&amp;file=Std_Costing_AWP_5G_Turnkey_SK%20KUALA%20MATU_Mohammad%20Saifuddin%20O.xlsx&amp;action=default&amp;mobileredirect=true&quot;,&quot;id&quot;:&quot;01KO5DXPS37BWGIJXYP5B22ODGQZ3HBNYD&quot;,&quot;type&quot;:null,&quot;size&quot;:234652,&quot;referenceId&quot;:&quot;01KO5DXPXUPARRCS6LWRBYBWTUUM5DK5ER&quot;,&quot;driveId&quot;:&quot;b!GENIO6DB3UWzdulNK6evrT-LvdyhA0VIokS4fxAfqZJ9NS0deS_ETJs3VRRJUVZM&quot;,&quot;status&quot;:1,&quot;uploadSessionUrl&quot;:null},{&quot;name&quot;:&quot;WI-NR-I01-GSIWI-A01 SK KUALA MATU_Mohammad Saifuddin O.pdf&quot;,&quot;link&quot;:&quot;https://tm365-my.sharepoint.com/personal/badruznasrin_basri_tm_com_my/Documents/Apps/Microsoft%20Forms/Request%20New%20PR/Question%202/WI-NR-I01-GSIWI-A01%20SK%20KUALA%20MATU_Mohammad%20Saifuddin%20O.pdf&quot;,&quot;id&quot;:&quot;01KO5DXPTUGXB2YIEQPJAJVHQO2JNDXXHM&quot;,&quot;type&quot;:null,&quot;size&quot;:539847,&quot;referenceId&quot;:&quot;01KO5DXPXUPARRCS6LWRBYBWTUUM5DK5ER&quot;,&quot;driveId&quot;:&quot;b!GENIO6DB3UWzdulNK6evrT-LvdyhA0VIokS4fxAfqZJ9NS0deS_ETJs3VRRJUVZM&quot;,&quot;status&quot;:1,&quot;uploadSessionUrl&quot;:null}]"/>
    <m/>
    <m/>
    <m/>
    <m/>
    <m/>
    <m/>
    <m/>
    <m/>
    <m/>
    <m/>
    <m/>
    <m/>
    <m/>
    <m/>
  </r>
  <r>
    <n v="2059"/>
    <s v="Zubaidah Binti Ya"/>
    <s v="10.0 Sent to CPA for PR Creation"/>
    <m/>
    <s v="10/10/23: Done submit BOQ to CPA"/>
    <m/>
    <s v="Selangor Barat"/>
    <m/>
    <s v="GOV2300369"/>
    <m/>
    <s v="TMCA/231071"/>
    <m/>
    <s v="PAC2305178"/>
    <m/>
    <m/>
    <m/>
    <m/>
    <n v="0"/>
    <s v="PR Creation"/>
    <e v="#REF!"/>
    <x v="0"/>
    <s v="CPPM-PR"/>
    <n v="957"/>
    <m/>
    <m/>
    <m/>
    <d v="2023-10-10T00:00:00"/>
    <s v="adzeem.aziz@tm.com.my"/>
    <n v="22510.46"/>
    <n v="3998.5"/>
    <s v="First PO"/>
    <m/>
    <s v="TMone"/>
    <x v="4"/>
    <s v="MYGOV FOC SM F11F13 12C JPJ CAW. KECIL SABAK BERNAM"/>
    <e v="#N/A"/>
    <e v="#N/A"/>
    <m/>
    <d v="2023-04-29T00:00:00"/>
    <s v="SM"/>
    <s v="Other Contract"/>
    <m/>
    <n v="3400036859"/>
    <m/>
    <m/>
    <m/>
    <s v="[{&quot;name&quot;:&quot;BOQ-2023-10-0036 (1)_Muhammad Nur Adzeem.pdf&quot;,&quot;link&quot;:&quot;https://tm365-my.sharepoint.com/personal/badruznasrin_basri_tm_com_my/Documents/Apps/Microsoft%20Forms/Request%20New%20PR/Question%203/BOQ-2023-10-0036%20(1)_Muhammad%20Nur%20Adzeem.pdf&quot;,&quot;id&quot;:&quot;01KO5DXPUGS53N6TLNXBF2PMGNRAYLUA2D&quot;,&quot;type&quot;:null,&quot;size&quot;:400417,&quot;referenceId&quot;:&quot;01KO5DXPXGNA5SXMMJOFDI7X4DMR4B2UAT&quot;,&quot;driveId&quot;:&quot;b!GENIO6DB3UWzdulNK6evrT-LvdyhA0VIokS4fxAfqZJ9NS0deS_ETJs3VRRJUVZM&quot;,&quot;status&quot;:1,&quot;uploadSessionUrl&quot;:null}]"/>
    <m/>
    <m/>
    <m/>
    <m/>
    <m/>
    <m/>
    <m/>
    <m/>
    <m/>
    <m/>
    <m/>
    <m/>
    <m/>
    <m/>
  </r>
  <r>
    <n v="2060"/>
    <s v="Zubaidah Binti Ya"/>
    <s v="10.0 Sent to CPA for PR Creation"/>
    <m/>
    <s v="10/10/23: Done submit BOQ to CPA"/>
    <m/>
    <s v="Selangor Barat"/>
    <m/>
    <s v="GOV2300667"/>
    <m/>
    <s v="TMCA/231069"/>
    <m/>
    <s v="PAC2305176"/>
    <m/>
    <m/>
    <m/>
    <m/>
    <n v="0"/>
    <s v="PR Creation"/>
    <e v="#REF!"/>
    <x v="0"/>
    <s v="CPPM-PR"/>
    <n v="958"/>
    <m/>
    <m/>
    <m/>
    <d v="2023-10-10T00:00:00"/>
    <s v="adzeem.aziz@tm.com.my"/>
    <n v="24091.52"/>
    <n v="6607.6"/>
    <s v="First PO"/>
    <m/>
    <s v="TMone"/>
    <x v="4"/>
    <s v="MYGOV FOC SEK F06F12 12C BALAI BOMBA DAN PENYELAMAT SEKINCHAN"/>
    <e v="#N/A"/>
    <e v="#N/A"/>
    <m/>
    <d v="2023-09-02T00:00:00"/>
    <s v="SEK"/>
    <s v="Other Contract"/>
    <m/>
    <n v="3400036859"/>
    <m/>
    <m/>
    <m/>
    <s v="[{&quot;name&quot;:&quot;BOQ-2023-10-0036 (1)_Muhammad Nur Adzeem 1.pdf&quot;,&quot;link&quot;:&quot;https://tm365-my.sharepoint.com/personal/badruznasrin_basri_tm_com_my/Documents/Apps/Microsoft%20Forms/Request%20New%20PR/Question%203/BOQ-2023-10-0036%20(1)_Muhammad%20Nur%20Adzeem%201.pdf&quot;,&quot;id&quot;:&quot;01KO5DXPSLQLJOFZLUPBGI4CVJL5EECBDV&quot;,&quot;type&quot;:null,&quot;size&quot;:400417,&quot;referenceId&quot;:&quot;01KO5DXPXGNA5SXMMJOFDI7X4DMR4B2UAT&quot;,&quot;driveId&quot;:&quot;b!GENIO6DB3UWzdulNK6evrT-LvdyhA0VIokS4fxAfqZJ9NS0deS_ETJs3VRRJUVZM&quot;,&quot;status&quot;:1,&quot;uploadSessionUrl&quot;:null}]"/>
    <m/>
    <m/>
    <m/>
    <m/>
    <m/>
    <m/>
    <m/>
    <m/>
    <m/>
    <m/>
    <m/>
    <m/>
    <m/>
    <m/>
  </r>
  <r>
    <n v="2061"/>
    <s v="Zubaidah Binti Ya"/>
    <s v="10.0 Sent to CPA for PR Creation"/>
    <m/>
    <s v="10/10/23: Done submit BOQ to CPA"/>
    <m/>
    <s v="Selangor Barat"/>
    <m/>
    <s v="P1P2300035"/>
    <m/>
    <s v="TMCA/231534"/>
    <m/>
    <s v="PAC2307995"/>
    <m/>
    <m/>
    <m/>
    <m/>
    <n v="0"/>
    <s v="PR Creation"/>
    <e v="#REF!"/>
    <x v="0"/>
    <s v="CPPM-PR"/>
    <n v="959"/>
    <m/>
    <m/>
    <m/>
    <d v="2023-10-10T00:00:00"/>
    <s v="adzeem.aziz@tm.com.my"/>
    <n v="23434.54"/>
    <n v="7678"/>
    <s v="First PO"/>
    <m/>
    <s v="TMG"/>
    <x v="14"/>
    <s v="WEBE CB0098 FOC PKG F21 SPUR 12C (2C) SMK TENGKU AMPUAN JEMAAH PORT KLANG"/>
    <e v="#N/A"/>
    <e v="#N/A"/>
    <m/>
    <d v="2023-06-23T00:00:00"/>
    <s v="PKG"/>
    <s v="Other Contract"/>
    <m/>
    <n v="3400036859"/>
    <m/>
    <m/>
    <m/>
    <s v="[{&quot;name&quot;:&quot;BOQ-2023-10-0036 (1)_Muhammad Nur Adzeem 2.pdf&quot;,&quot;link&quot;:&quot;https://tm365-my.sharepoint.com/personal/badruznasrin_basri_tm_com_my/Documents/Apps/Microsoft%20Forms/Request%20New%20PR/Question%203/BOQ-2023-10-0036%20(1)_Muhammad%20Nur%20Adzeem%202.pdf&quot;,&quot;id&quot;:&quot;01KO5DXPTT6O3ZT5HATJCY5CRKKEQ2NM56&quot;,&quot;type&quot;:null,&quot;size&quot;:400417,&quot;referenceId&quot;:&quot;01KO5DXPXGNA5SXMMJOFDI7X4DMR4B2UAT&quot;,&quot;driveId&quot;:&quot;b!GENIO6DB3UWzdulNK6evrT-LvdyhA0VIokS4fxAfqZJ9NS0deS_ETJs3VRRJUVZM&quot;,&quot;status&quot;:1,&quot;uploadSessionUrl&quot;:null}]"/>
    <m/>
    <m/>
    <m/>
    <m/>
    <m/>
    <m/>
    <m/>
    <m/>
    <m/>
    <m/>
    <m/>
    <m/>
    <m/>
    <m/>
  </r>
  <r>
    <n v="2062"/>
    <s v="Zubaidah Binti Ya"/>
    <s v="10.0 Sent to CPA for PR Creation"/>
    <m/>
    <s v="11/10/23: Done submit BOQ to CPA"/>
    <m/>
    <s v="Selangor Barat"/>
    <m/>
    <s v="P1P2300030"/>
    <m/>
    <s v="TMCA/231451"/>
    <m/>
    <s v="PAC2307401"/>
    <m/>
    <m/>
    <m/>
    <m/>
    <n v="0"/>
    <s v="PR Creation"/>
    <e v="#REF!"/>
    <x v="0"/>
    <s v="CPPM-PR"/>
    <n v="960"/>
    <m/>
    <m/>
    <m/>
    <d v="2023-10-10T00:00:00"/>
    <s v="adzeem.aziz@tm.com.my"/>
    <n v="22564.240000000002"/>
    <n v="4117.3"/>
    <s v="First PO"/>
    <m/>
    <s v="TMG"/>
    <x v="14"/>
    <s v="WEBE CB0008 FOC SAG F37F38 KG BKT LANCHUNG_x000a_"/>
    <e v="#N/A"/>
    <e v="#N/A"/>
    <m/>
    <d v="2023-05-25T00:00:00"/>
    <s v="SAG"/>
    <s v="Other Contract"/>
    <m/>
    <n v="3400036859"/>
    <m/>
    <m/>
    <m/>
    <s v="[{&quot;name&quot;:&quot;BOQ-2023-10-0036 (1)_Muhammad Nur Adzeem 3.pdf&quot;,&quot;link&quot;:&quot;https://tm365-my.sharepoint.com/personal/badruznasrin_basri_tm_com_my/Documents/Apps/Microsoft%20Forms/Request%20New%20PR/Question%203/BOQ-2023-10-0036%20(1)_Muhammad%20Nur%20Adzeem%203.pdf&quot;,&quot;id&quot;:&quot;01KO5DXPUCRLCSC27MUBC3A3KE5VAM64FM&quot;,&quot;type&quot;:null,&quot;size&quot;:400417,&quot;referenceId&quot;:&quot;01KO5DXPXGNA5SXMMJOFDI7X4DMR4B2UAT&quot;,&quot;driveId&quot;:&quot;b!GENIO6DB3UWzdulNK6evrT-LvdyhA0VIokS4fxAfqZJ9NS0deS_ETJs3VRRJUVZM&quot;,&quot;status&quot;:1,&quot;uploadSessionUrl&quot;:null}]"/>
    <m/>
    <m/>
    <m/>
    <m/>
    <m/>
    <m/>
    <m/>
    <m/>
    <m/>
    <m/>
    <m/>
    <m/>
    <m/>
    <m/>
  </r>
  <r>
    <n v="2063"/>
    <s v="Zubaidah Binti Ya"/>
    <s v="10.0 Sent to CPA for PR Creation"/>
    <m/>
    <s v="11/10/23: Done submit BOQ to CPA"/>
    <m/>
    <s v="Selangor Barat"/>
    <m/>
    <s v="H5G2203193"/>
    <m/>
    <s v="TMCA/224076"/>
    <m/>
    <s v="PAC2214429"/>
    <m/>
    <m/>
    <m/>
    <m/>
    <n v="0"/>
    <s v="PR Creation"/>
    <e v="#REF!"/>
    <x v="0"/>
    <s v="CPPM-PR"/>
    <n v="961"/>
    <m/>
    <m/>
    <m/>
    <d v="2023-10-10T00:00:00"/>
    <s v="adzeem.aziz@tm.com.my"/>
    <n v="22213.82"/>
    <n v="3235.5"/>
    <s v="First PO"/>
    <m/>
    <s v="TMG"/>
    <x v="0"/>
    <s v="5G FOC TJK F14 MAIN 192C JLN LENGKUNGAN-JLN K.SELANGOR/TLK INTAN-JLN RAJA MUSA-JLN PARIT SERONG"/>
    <e v="#N/A"/>
    <e v="#N/A"/>
    <m/>
    <d v="2022-11-30T00:00:00"/>
    <s v="TJK"/>
    <s v="Other Contract"/>
    <m/>
    <n v="3400036859"/>
    <m/>
    <m/>
    <m/>
    <s v="[{&quot;name&quot;:&quot;BOQ-2023-10-0036 (1)_Muhammad Nur Adzeem 4.pdf&quot;,&quot;link&quot;:&quot;https://tm365-my.sharepoint.com/personal/badruznasrin_basri_tm_com_my/Documents/Apps/Microsoft%20Forms/Request%20New%20PR/Question%203/BOQ-2023-10-0036%20(1)_Muhammad%20Nur%20Adzeem%204.pdf&quot;,&quot;id&quot;:&quot;01KO5DXPRKRGDHIFIGNVFIIKS2B2ZBYI6W&quot;,&quot;type&quot;:null,&quot;size&quot;:400417,&quot;referenceId&quot;:&quot;01KO5DXPXGNA5SXMMJOFDI7X4DMR4B2UAT&quot;,&quot;driveId&quot;:&quot;b!GENIO6DB3UWzdulNK6evrT-LvdyhA0VIokS4fxAfqZJ9NS0deS_ETJs3VRRJUVZM&quot;,&quot;status&quot;:1,&quot;uploadSessionUrl&quot;:null}]"/>
    <m/>
    <m/>
    <m/>
    <m/>
    <m/>
    <m/>
    <m/>
    <m/>
    <m/>
    <m/>
    <m/>
    <m/>
    <m/>
    <m/>
  </r>
  <r>
    <n v="2064"/>
    <s v="Zubaidah Binti Ya"/>
    <s v="10.0 Sent to CPA for PR Creation"/>
    <m/>
    <s v="11/10/23: Done submit BOQ to CPA"/>
    <m/>
    <s v="Selangor Barat"/>
    <m/>
    <s v="H5G2203366"/>
    <m/>
    <s v="TMCA/224564"/>
    <m/>
    <s v="PAC2217022"/>
    <m/>
    <m/>
    <m/>
    <m/>
    <n v="0"/>
    <s v="PR Creation"/>
    <e v="#REF!"/>
    <x v="0"/>
    <s v="CPPM-PR"/>
    <n v="962"/>
    <m/>
    <m/>
    <m/>
    <d v="2023-10-10T00:00:00"/>
    <s v="adzeem.aziz@tm.com.my"/>
    <n v="21480.26"/>
    <n v="2775"/>
    <s v="First PO"/>
    <m/>
    <s v="TMG"/>
    <x v="0"/>
    <s v="5G DBKSG0654 FOC SSN F08F14 24C/12C JLN KERETAPI LAMA_x000a_"/>
    <e v="#N/A"/>
    <e v="#N/A"/>
    <m/>
    <d v="2022-10-21T00:00:00"/>
    <s v="SSN"/>
    <s v="Other Contract"/>
    <m/>
    <n v="3400036859"/>
    <m/>
    <m/>
    <m/>
    <s v="[{&quot;name&quot;:&quot;BOQ-2023-10-0036 (1)_Muhammad Nur Adzeem 5.pdf&quot;,&quot;link&quot;:&quot;https://tm365-my.sharepoint.com/personal/badruznasrin_basri_tm_com_my/Documents/Apps/Microsoft%20Forms/Request%20New%20PR/Question%203/BOQ-2023-10-0036%20(1)_Muhammad%20Nur%20Adzeem%205.pdf&quot;,&quot;id&quot;:&quot;01KO5DXPUK3QZHRAYNAJGJ46H5IZMREUX3&quot;,&quot;type&quot;:null,&quot;size&quot;:400417,&quot;referenceId&quot;:&quot;01KO5DXPXGNA5SXMMJOFDI7X4DMR4B2UAT&quot;,&quot;driveId&quot;:&quot;b!GENIO6DB3UWzdulNK6evrT-LvdyhA0VIokS4fxAfqZJ9NS0deS_ETJs3VRRJUVZM&quot;,&quot;status&quot;:1,&quot;uploadSessionUrl&quot;:null}]"/>
    <m/>
    <m/>
    <m/>
    <m/>
    <m/>
    <m/>
    <m/>
    <m/>
    <m/>
    <m/>
    <m/>
    <m/>
    <m/>
    <m/>
  </r>
  <r>
    <n v="2065"/>
    <s v="Zubaidah Binti Ya"/>
    <s v="10.0 Sent to CPA for PR Creation"/>
    <m/>
    <s v="11/10/23: Done submit BOQ to CPA"/>
    <m/>
    <s v="Selangor Barat"/>
    <m/>
    <s v="H5G2203764"/>
    <m/>
    <s v="TMCA/224650"/>
    <m/>
    <s v="PAC2217458"/>
    <m/>
    <m/>
    <m/>
    <m/>
    <n v="0"/>
    <s v="PR Creation"/>
    <e v="#REF!"/>
    <x v="0"/>
    <s v="CPPM-PR"/>
    <n v="963"/>
    <m/>
    <m/>
    <m/>
    <d v="2023-10-10T00:00:00"/>
    <s v="adzeem.aziz@tm.com.my"/>
    <n v="21123.59"/>
    <n v="2617.1"/>
    <s v="First PO"/>
    <m/>
    <s v="TMG"/>
    <x v="0"/>
    <s v="5G DBKSG0643 FOC SSN F12F14 12C JLN BALAI RAYA KG BKT KUCHING_x000a_"/>
    <e v="#N/A"/>
    <e v="#N/A"/>
    <m/>
    <d v="2022-10-27T00:00:00"/>
    <s v="SSN"/>
    <s v="Other Contract"/>
    <m/>
    <n v="3400036859"/>
    <m/>
    <m/>
    <m/>
    <s v="[{&quot;name&quot;:&quot;BOQ-2023-10-0036 (1)_Muhammad Nur Adzeem 6.pdf&quot;,&quot;link&quot;:&quot;https://tm365-my.sharepoint.com/personal/badruznasrin_basri_tm_com_my/Documents/Apps/Microsoft%20Forms/Request%20New%20PR/Question%203/BOQ-2023-10-0036%20(1)_Muhammad%20Nur%20Adzeem%206.pdf&quot;,&quot;id&quot;:&quot;01KO5DXPTIHZRTQ75BXZAJGHC3JBHKOAWU&quot;,&quot;type&quot;:null,&quot;size&quot;:400417,&quot;referenceId&quot;:&quot;01KO5DXPXGNA5SXMMJOFDI7X4DMR4B2UAT&quot;,&quot;driveId&quot;:&quot;b!GENIO6DB3UWzdulNK6evrT-LvdyhA0VIokS4fxAfqZJ9NS0deS_ETJs3VRRJUVZM&quot;,&quot;status&quot;:1,&quot;uploadSessionUrl&quot;:null}]"/>
    <m/>
    <m/>
    <m/>
    <m/>
    <m/>
    <m/>
    <m/>
    <m/>
    <m/>
    <m/>
    <m/>
    <m/>
    <m/>
    <m/>
  </r>
  <r>
    <n v="2066"/>
    <m/>
    <s v="10.0 Sent to CPA for PR Creation"/>
    <m/>
    <m/>
    <m/>
    <s v="Kedah/Perlis"/>
    <m/>
    <s v="NRP2302468"/>
    <m/>
    <s v="TMNA/232046"/>
    <m/>
    <s v="PAC2310096"/>
    <m/>
    <s v="KD/PL-NNM-0023-TP"/>
    <m/>
    <m/>
    <n v="0"/>
    <s v="PR Creation"/>
    <e v="#REF!"/>
    <x v="0"/>
    <s v="CPPM-PR"/>
    <n v="964"/>
    <m/>
    <m/>
    <m/>
    <d v="2023-10-10T00:00:00"/>
    <s v="kanuar.nor@tm.com.my"/>
    <n v="28072"/>
    <n v="7920.4"/>
    <s v="Additional PO (SI/VO)"/>
    <s v="Addition from 1st PO ( laluan baru )"/>
    <s v="TMG"/>
    <x v="1"/>
    <s v="FOC NID KMH F51 ENTERPRISE_PKT - PEKAN SUNGAI KARANGAN (WE) - KMH(SLA 99.0%)_x000a_"/>
    <e v="#N/A"/>
    <e v="#N/A"/>
    <m/>
    <d v="2023-10-31T00:00:00"/>
    <s v="KMH"/>
    <s v="Network Contractor"/>
    <m/>
    <m/>
    <m/>
    <n v="3400041545"/>
    <m/>
    <s v="[{&quot;name&quot;:&quot;SITE INSTRUCTION TMNA_232046 PKT_Khairul Anuar Bin Mo.pdf&quot;,&quot;link&quot;:&quot;https://tm365-my.sharepoint.com/personal/badruznasrin_basri_tm_com_my/Documents/Apps/Microsoft%20Forms/Request%20New%20PR/Question%202/SITE%20INSTRUCTION%20TMNA_232046%20PKT_Khairul%20Anuar%20Bin%20Mo.pdf&quot;,&quot;id&quot;:&quot;01KO5DXPSVF3W3EH2WA5ALAP5C66BCX3RU&quot;,&quot;type&quot;:null,&quot;size&quot;:176109,&quot;referenceId&quot;:&quot;01KO5DXPXUPARRCS6LWRBYBWTUUM5DK5ER&quot;,&quot;driveId&quot;:&quot;b!GENIO6DB3UWzdulNK6evrT-LvdyhA0VIokS4fxAfqZJ9NS0deS_ETJs3VRRJUVZM&quot;,&quot;status&quot;:1,&quot;uploadSessionUrl&quot;:null},{&quot;name&quot;:&quot;PLAN FOR 2ND PO PKT_Khairul Anuar Bin Mo.pdf&quot;,&quot;link&quot;:&quot;https://tm365-my.sharepoint.com/personal/badruznasrin_basri_tm_com_my/Documents/Apps/Microsoft%20Forms/Request%20New%20PR/Question%202/PLAN%20FOR%202ND%20PO%20PKT_Khairul%20Anuar%20Bin%20Mo.pdf&quot;,&quot;id&quot;:&quot;01KO5DXPV47GQ6L6T7W5G354SXGWVGU2LO&quot;,&quot;type&quot;:null,&quot;size&quot;:241911,&quot;referenceId&quot;:&quot;01KO5DXPXUPARRCS6LWRBYBWTUUM5DK5ER&quot;,&quot;driveId&quot;:&quot;b!GENIO6DB3UWzdulNK6evrT-LvdyhA0VIokS4fxAfqZJ9NS0deS_ETJs3VRRJUVZM&quot;,&quot;status&quot;:1,&quot;uploadSessionUrl&quot;:null}]"/>
    <m/>
    <m/>
    <m/>
    <m/>
    <m/>
    <m/>
    <m/>
    <m/>
    <m/>
    <m/>
    <m/>
    <m/>
    <m/>
    <m/>
  </r>
  <r>
    <n v="2067"/>
    <s v="Muhammad Imran Bin Azid"/>
    <s v="12. Not Required PO / LOR"/>
    <d v="2023-10-11T00:00:00"/>
    <s v="emailed to AND on query. feedback AND pemasangan NID sahaja. no need PO/LOR"/>
    <m/>
    <s v="Johor Selatan"/>
    <m/>
    <s v="NRP2302730"/>
    <m/>
    <s v="TMSA/233230"/>
    <m/>
    <s v="PAC2311600"/>
    <m/>
    <m/>
    <m/>
    <m/>
    <n v="0"/>
    <s v="PO Issued / Not Require LOR"/>
    <e v="#REF!"/>
    <x v="0"/>
    <m/>
    <m/>
    <s v="TMG CPQ 3"/>
    <m/>
    <m/>
    <d v="2023-10-10T00:00:00"/>
    <m/>
    <m/>
    <m/>
    <m/>
    <m/>
    <s v="TMW DOMESTIC"/>
    <x v="1"/>
    <s v="REDTONE-LOTUS DESARU RESORT &amp; SPA SB (WSE) -PNW"/>
    <e v="#N/A"/>
    <e v="#N/A"/>
    <m/>
    <m/>
    <s v="PNW"/>
    <m/>
    <m/>
    <m/>
    <m/>
    <m/>
    <m/>
    <m/>
    <m/>
    <m/>
    <m/>
    <m/>
    <m/>
    <m/>
    <m/>
    <m/>
    <m/>
    <m/>
    <m/>
    <m/>
    <m/>
    <m/>
  </r>
  <r>
    <n v="2068"/>
    <s v="Norizuwan Bin Che Hamid"/>
    <s v="7.0 Pending TP Submission"/>
    <m/>
    <s v="10/10: Request AND submit UPE 10G quotation "/>
    <m/>
    <s v="NS"/>
    <s v="AND"/>
    <s v="NRP2302796"/>
    <m/>
    <s v="TMSA/233232"/>
    <m/>
    <s v="PAC2311482"/>
    <m/>
    <s v="N/A"/>
    <m/>
    <m/>
    <n v="0"/>
    <s v="Pending TP Submission"/>
    <e v="#REF!"/>
    <x v="0"/>
    <m/>
    <m/>
    <s v="TMG CPQ 3"/>
    <m/>
    <m/>
    <d v="2023-10-10T00:00:00"/>
    <m/>
    <m/>
    <m/>
    <m/>
    <m/>
    <s v="TMW DOMESTIC"/>
    <x v="1"/>
    <s v="DIGI - MSC SENAWANG (NID) - SNW"/>
    <e v="#N/A"/>
    <e v="#N/A"/>
    <m/>
    <m/>
    <s v="SNW"/>
    <m/>
    <m/>
    <m/>
    <m/>
    <m/>
    <m/>
    <m/>
    <m/>
    <m/>
    <m/>
    <m/>
    <m/>
    <m/>
    <m/>
    <m/>
    <m/>
    <m/>
    <m/>
    <m/>
    <m/>
    <m/>
  </r>
  <r>
    <n v="2069"/>
    <s v="Muhammad Imran Bin Azid"/>
    <s v="12. Not Required PO / LOR"/>
    <d v="2023-10-11T00:00:00"/>
    <s v="emailed to AND on query, order completed but new PR required or not. feedback from AND no need PO, bajet utk NID shj"/>
    <m/>
    <s v="Johor Selatan"/>
    <m/>
    <s v="NRP2302976"/>
    <m/>
    <s v="TMSA/233199"/>
    <m/>
    <s v="PAC2311617"/>
    <m/>
    <m/>
    <m/>
    <m/>
    <n v="0"/>
    <s v="PO Issued / Not Require LOR"/>
    <e v="#REF!"/>
    <x v="0"/>
    <m/>
    <m/>
    <s v="TMG CPQ 3"/>
    <m/>
    <m/>
    <d v="2023-10-10T00:00:00"/>
    <m/>
    <m/>
    <m/>
    <m/>
    <m/>
    <s v="TMW DOMESTIC"/>
    <x v="1"/>
    <s v="CLICQUE - KOTA ILMU EDUCITY (WIA) - GH"/>
    <e v="#N/A"/>
    <e v="#N/A"/>
    <m/>
    <m/>
    <s v="GH"/>
    <m/>
    <m/>
    <m/>
    <m/>
    <m/>
    <m/>
    <m/>
    <m/>
    <m/>
    <m/>
    <m/>
    <m/>
    <m/>
    <m/>
    <m/>
    <m/>
    <m/>
    <m/>
    <m/>
    <m/>
    <m/>
  </r>
  <r>
    <n v="2070"/>
    <m/>
    <s v="1.0 New Request (CP To verify)"/>
    <m/>
    <m/>
    <m/>
    <s v="MIRI/BINTULU"/>
    <m/>
    <s v="NRP2302897"/>
    <m/>
    <s v="TMWA/239142"/>
    <m/>
    <s v="PAC2311699"/>
    <m/>
    <m/>
    <m/>
    <m/>
    <n v="0"/>
    <s v="New Request PR"/>
    <e v="#REF!"/>
    <x v="0"/>
    <m/>
    <m/>
    <s v="TMG CPQ 3"/>
    <m/>
    <m/>
    <d v="2023-10-10T00:00:00"/>
    <m/>
    <m/>
    <m/>
    <m/>
    <m/>
    <s v="TMW GLOBAL"/>
    <x v="1"/>
    <s v="GTT_SHELL - BINTULU TERMINAL (GE) - BEK"/>
    <e v="#N/A"/>
    <e v="#N/A"/>
    <m/>
    <m/>
    <s v="BEK"/>
    <m/>
    <m/>
    <m/>
    <m/>
    <m/>
    <m/>
    <m/>
    <m/>
    <m/>
    <m/>
    <m/>
    <m/>
    <m/>
    <m/>
    <m/>
    <m/>
    <m/>
    <m/>
    <m/>
    <m/>
    <m/>
  </r>
  <r>
    <n v="2071"/>
    <m/>
    <s v="1.0 New Request (CP To verify)"/>
    <m/>
    <m/>
    <m/>
    <s v="SELANGOR TIMUR"/>
    <m/>
    <s v="NRP2303053"/>
    <m/>
    <s v="TMCA/231991"/>
    <m/>
    <s v="PAC2311736"/>
    <m/>
    <m/>
    <m/>
    <m/>
    <n v="0"/>
    <s v="New Request PR"/>
    <e v="#REF!"/>
    <x v="0"/>
    <m/>
    <m/>
    <s v="TMG CPQ 3"/>
    <m/>
    <m/>
    <d v="2023-10-10T00:00:00"/>
    <m/>
    <m/>
    <m/>
    <m/>
    <m/>
    <s v="TMW DOMESTIC"/>
    <x v="1"/>
    <s v="HTP - EPF KDDC SHAH ALAM (WSE) - SGB"/>
    <e v="#N/A"/>
    <e v="#N/A"/>
    <m/>
    <m/>
    <s v="SGB"/>
    <m/>
    <m/>
    <m/>
    <m/>
    <m/>
    <m/>
    <m/>
    <m/>
    <m/>
    <m/>
    <m/>
    <m/>
    <m/>
    <m/>
    <m/>
    <m/>
    <m/>
    <m/>
    <m/>
    <m/>
    <m/>
  </r>
  <r>
    <n v="2072"/>
    <s v="Mohd Syahmi Bin Chik"/>
    <s v="11.0 PO Issued"/>
    <m/>
    <s v="PO:4902155798"/>
    <m/>
    <s v="KUALA LUMPUR"/>
    <m/>
    <s v="NRP2303061"/>
    <m/>
    <s v="TMCA/232015"/>
    <m/>
    <s v="PAC2311753"/>
    <m/>
    <m/>
    <m/>
    <m/>
    <n v="0"/>
    <s v="PO Issued"/>
    <e v="#REF!"/>
    <x v="0"/>
    <m/>
    <m/>
    <s v="TMG CPQ 3"/>
    <m/>
    <m/>
    <d v="2023-10-10T00:00:00"/>
    <m/>
    <m/>
    <m/>
    <m/>
    <m/>
    <s v="TMW GLOBAL"/>
    <x v="1"/>
    <s v="EXPEREO MITSUI KL 200M GE"/>
    <e v="#N/A"/>
    <e v="#N/A"/>
    <m/>
    <m/>
    <s v="JRC"/>
    <m/>
    <m/>
    <m/>
    <m/>
    <m/>
    <m/>
    <m/>
    <m/>
    <m/>
    <m/>
    <m/>
    <m/>
    <m/>
    <m/>
    <m/>
    <m/>
    <m/>
    <m/>
    <m/>
    <m/>
    <m/>
  </r>
  <r>
    <n v="2073"/>
    <m/>
    <s v="10.0 Sent to CPA for PR Creation"/>
    <m/>
    <m/>
    <m/>
    <s v="KUCHING/SIBU"/>
    <m/>
    <s v="NRP2303186"/>
    <m/>
    <s v="TMWA/230572"/>
    <m/>
    <s v="PAC2311869"/>
    <m/>
    <m/>
    <m/>
    <m/>
    <n v="0"/>
    <s v="PR Creation"/>
    <e v="#REF!"/>
    <x v="0"/>
    <m/>
    <m/>
    <s v="TMG CPQ 3"/>
    <m/>
    <m/>
    <d v="2023-10-10T00:00:00"/>
    <m/>
    <m/>
    <m/>
    <m/>
    <m/>
    <s v="TMW DOMESTIC"/>
    <x v="1"/>
    <s v="SDEC - RAMPANGI SANTUBONG (IPT) - PRJ"/>
    <e v="#N/A"/>
    <e v="#N/A"/>
    <m/>
    <m/>
    <s v="PRJ"/>
    <m/>
    <m/>
    <m/>
    <m/>
    <m/>
    <m/>
    <m/>
    <m/>
    <m/>
    <m/>
    <m/>
    <m/>
    <m/>
    <m/>
    <m/>
    <m/>
    <m/>
    <m/>
    <m/>
    <m/>
    <m/>
  </r>
  <r>
    <n v="2074"/>
    <m/>
    <s v="1.2 New Request LOR"/>
    <m/>
    <m/>
    <m/>
    <s v="Perak "/>
    <m/>
    <s v="NRP2303158"/>
    <m/>
    <s v="TMNA/232670"/>
    <m/>
    <s v="PAC2312004"/>
    <m/>
    <m/>
    <m/>
    <m/>
    <n v="0"/>
    <s v="New Request PR"/>
    <e v="#REF!"/>
    <x v="0"/>
    <m/>
    <m/>
    <s v="TMG CPQ 3"/>
    <m/>
    <m/>
    <d v="2023-10-10T00:00:00"/>
    <m/>
    <m/>
    <m/>
    <m/>
    <m/>
    <s v="TMW DOMESTIC"/>
    <x v="1"/>
    <s v="CELCOM - EF TASEK (WSE) - TSK"/>
    <e v="#N/A"/>
    <e v="#N/A"/>
    <m/>
    <m/>
    <s v="TSK"/>
    <m/>
    <m/>
    <m/>
    <m/>
    <m/>
    <m/>
    <m/>
    <m/>
    <m/>
    <m/>
    <m/>
    <m/>
    <m/>
    <m/>
    <m/>
    <m/>
    <m/>
    <m/>
    <m/>
    <m/>
    <m/>
  </r>
  <r>
    <n v="2075"/>
    <m/>
    <s v="1.0 New Request (CP To verify)"/>
    <m/>
    <m/>
    <m/>
    <s v="PENANG"/>
    <m/>
    <s v="NRP2303154"/>
    <m/>
    <s v="TMNA/232695"/>
    <m/>
    <s v="PAC2312099"/>
    <m/>
    <m/>
    <m/>
    <m/>
    <n v="0"/>
    <s v="New Request PR"/>
    <e v="#REF!"/>
    <x v="0"/>
    <m/>
    <m/>
    <s v="TMG CPQ 3"/>
    <m/>
    <m/>
    <d v="2023-10-10T00:00:00"/>
    <m/>
    <m/>
    <m/>
    <m/>
    <m/>
    <s v="TMW DOMESTIC"/>
    <x v="1"/>
    <s v="IP CORE - SPICE PENANG (WSE) - BYB"/>
    <e v="#N/A"/>
    <e v="#N/A"/>
    <m/>
    <m/>
    <s v="BYB"/>
    <m/>
    <m/>
    <m/>
    <m/>
    <m/>
    <m/>
    <m/>
    <m/>
    <m/>
    <m/>
    <m/>
    <m/>
    <m/>
    <m/>
    <m/>
    <m/>
    <m/>
    <m/>
    <m/>
    <m/>
    <m/>
  </r>
  <r>
    <n v="2076"/>
    <s v="Muhammad Imran Bin Azid"/>
    <s v="12. Not Required PO / LOR"/>
    <d v="2023-10-11T00:00:00"/>
    <s v="emailed to AND on query, infra already commision but new PR required or not. feedback AND, no PO required, bajet for NID only"/>
    <m/>
    <s v="Johor Selatan"/>
    <m/>
    <s v="NRP2303192"/>
    <m/>
    <s v="TMSA/232445"/>
    <m/>
    <s v="PAC2311971"/>
    <m/>
    <m/>
    <m/>
    <m/>
    <n v="0"/>
    <s v="PO Issued / Not Require LOR"/>
    <e v="#REF!"/>
    <x v="0"/>
    <m/>
    <m/>
    <s v="TMG CPQ 3"/>
    <m/>
    <m/>
    <d v="2023-10-10T00:00:00"/>
    <m/>
    <m/>
    <m/>
    <m/>
    <m/>
    <s v="TMW GLOBAL"/>
    <x v="1"/>
    <s v="ATT-MetLife-CSF-JOHOR(WSE 100M)-IPDC"/>
    <e v="#N/A"/>
    <e v="#N/A"/>
    <m/>
    <m/>
    <s v="IPDC"/>
    <m/>
    <m/>
    <m/>
    <m/>
    <m/>
    <m/>
    <m/>
    <m/>
    <m/>
    <m/>
    <m/>
    <m/>
    <m/>
    <m/>
    <m/>
    <m/>
    <m/>
    <m/>
    <m/>
    <m/>
    <m/>
  </r>
  <r>
    <n v="2077"/>
    <s v="Muhammad Imran Bin Azid"/>
    <s v="8.3 Queried(other) Please fill in Remark"/>
    <d v="2023-10-11T00:00:00"/>
    <s v="emailed to AND on query, infra already commision but new PR required or not"/>
    <m/>
    <s v="Johor Selatan"/>
    <m/>
    <s v="NRP2303191"/>
    <m/>
    <s v="TMSA/232447"/>
    <m/>
    <s v="PAC2311970"/>
    <m/>
    <m/>
    <m/>
    <m/>
    <n v="0"/>
    <s v="Queried - Require More Information From NeC/AND"/>
    <e v="#REF!"/>
    <x v="0"/>
    <m/>
    <m/>
    <s v="TMG CPQ 3"/>
    <m/>
    <m/>
    <d v="2023-10-10T00:00:00"/>
    <m/>
    <m/>
    <m/>
    <m/>
    <m/>
    <s v="TMW GLOBAL"/>
    <x v="1"/>
    <s v="ATT-MetLife-Vads-JOHOR(WSE 100M)-GH"/>
    <e v="#N/A"/>
    <e v="#N/A"/>
    <m/>
    <m/>
    <s v="GH"/>
    <m/>
    <m/>
    <m/>
    <m/>
    <m/>
    <m/>
    <m/>
    <m/>
    <m/>
    <m/>
    <m/>
    <m/>
    <m/>
    <m/>
    <m/>
    <m/>
    <m/>
    <m/>
    <m/>
    <m/>
    <m/>
  </r>
  <r>
    <n v="2078"/>
    <m/>
    <s v="1.0 New Request (CP To verify)"/>
    <m/>
    <m/>
    <m/>
    <s v="KUCHING/SIBU"/>
    <m/>
    <s v="NRP2303222"/>
    <m/>
    <s v="TMWA/230575"/>
    <m/>
    <s v="PAC2311963"/>
    <m/>
    <m/>
    <m/>
    <m/>
    <n v="0"/>
    <s v="New Request PR"/>
    <e v="#REF!"/>
    <x v="0"/>
    <m/>
    <m/>
    <s v="TMG CPQ 3"/>
    <m/>
    <m/>
    <d v="2023-10-10T00:00:00"/>
    <m/>
    <m/>
    <m/>
    <m/>
    <m/>
    <s v="TMW DOMESTIC"/>
    <x v="1"/>
    <s v="EBB - WISMA CHEEMA (WSE) - KG"/>
    <e v="#N/A"/>
    <e v="#N/A"/>
    <m/>
    <m/>
    <s v="KG"/>
    <m/>
    <m/>
    <m/>
    <m/>
    <m/>
    <m/>
    <m/>
    <m/>
    <m/>
    <m/>
    <m/>
    <m/>
    <m/>
    <m/>
    <m/>
    <m/>
    <m/>
    <m/>
    <m/>
    <m/>
    <m/>
  </r>
  <r>
    <n v="2079"/>
    <m/>
    <s v="1.0 New Request (CP To verify)"/>
    <m/>
    <m/>
    <m/>
    <s v="PENANG"/>
    <m/>
    <s v="NRP2303213"/>
    <m/>
    <s v="TMNA/230118"/>
    <m/>
    <s v="PAC2311832"/>
    <m/>
    <m/>
    <m/>
    <m/>
    <n v="0"/>
    <s v="New Request PR"/>
    <e v="#REF!"/>
    <x v="0"/>
    <m/>
    <m/>
    <s v="TMG CPQ 3"/>
    <m/>
    <m/>
    <d v="2023-10-10T00:00:00"/>
    <m/>
    <m/>
    <m/>
    <m/>
    <m/>
    <s v="TMW GLOBAL"/>
    <x v="1"/>
    <s v="EXPEREO CELESTICA PENANG 500M GE"/>
    <e v="#N/A"/>
    <e v="#N/A"/>
    <m/>
    <m/>
    <s v="BYB"/>
    <m/>
    <m/>
    <m/>
    <m/>
    <m/>
    <m/>
    <m/>
    <m/>
    <m/>
    <m/>
    <m/>
    <m/>
    <m/>
    <m/>
    <m/>
    <m/>
    <m/>
    <m/>
    <m/>
    <m/>
    <m/>
  </r>
  <r>
    <n v="2080"/>
    <m/>
    <s v="10.0 Sent to CPA for PR Creation"/>
    <m/>
    <m/>
    <m/>
    <s v="Kedah/Perlis"/>
    <m/>
    <s v="RER2300161"/>
    <m/>
    <s v="RMNA/230014"/>
    <m/>
    <s v="PAC2312431"/>
    <m/>
    <s v="KD/PL-RAZ-0606-TP"/>
    <m/>
    <m/>
    <n v="0"/>
    <s v="PR Creation"/>
    <e v="#REF!"/>
    <x v="0"/>
    <s v="CPPM-PR"/>
    <n v="965"/>
    <m/>
    <m/>
    <m/>
    <d v="2023-10-10T00:00:00"/>
    <s v="azzim.saharin@tm.com.my"/>
    <n v="48132"/>
    <n v="16572.55"/>
    <s v="First PO"/>
    <m/>
    <s v="GNT"/>
    <x v="13"/>
    <s v="RMK12 P/ALIH JKR FOC PKS C027 JLN KG SIREH -KG BELUKAR LUAS NAKA"/>
    <e v="#N/A"/>
    <e v="#N/A"/>
    <m/>
    <d v="2023-12-20T00:00:00"/>
    <s v="PKS"/>
    <s v="Network Contractor"/>
    <m/>
    <m/>
    <m/>
    <n v="3400038882"/>
    <m/>
    <m/>
    <m/>
    <m/>
    <m/>
    <m/>
    <m/>
    <m/>
    <m/>
    <m/>
    <m/>
    <m/>
    <m/>
    <m/>
    <m/>
    <m/>
  </r>
  <r>
    <n v="2081"/>
    <s v="Mahmud Bin Zakaria"/>
    <s v="10.0 Sent to CPA for PR Creation"/>
    <m/>
    <s v="PO SI push core batal – 4902154794, si tarik kabel baru"/>
    <m/>
    <s v="Johor Utara"/>
    <m/>
    <s v="H5G2301013"/>
    <m/>
    <s v="TMSA/233227"/>
    <m/>
    <s v="PAC2312044"/>
    <m/>
    <s v="JU-KZK-0683-TP"/>
    <m/>
    <m/>
    <n v="0"/>
    <s v="PR Creation"/>
    <e v="#REF!"/>
    <x v="0"/>
    <s v="CPPM-PR"/>
    <n v="966"/>
    <m/>
    <m/>
    <m/>
    <d v="2023-10-10T00:00:00"/>
    <s v="mmustafa@tm.com.my"/>
    <n v="27329"/>
    <n v="7702.7"/>
    <s v="Additional PO (SI/VO)"/>
    <s v="joint sediaada penuh dan perlu tarik dari joint baru. Kabel sediaada pun tidak dapat digunakan , perlu tarik kabel baru utk 2nd leg.Sila batalkan sekali PO pushcore kerana tiada joint terdekat - PO NO - 4902154794"/>
    <s v="TMG"/>
    <x v="0"/>
    <s v="DNB_HORIZON 5G_DJKLU0827_JLNBATUPAHAT_KU"/>
    <e v="#N/A"/>
    <e v="#N/A"/>
    <m/>
    <d v="2023-10-12T00:00:00"/>
    <s v="KU"/>
    <s v="Network Contractor"/>
    <m/>
    <m/>
    <m/>
    <s v="1003219 | KAZAKON SDN. BHD."/>
    <m/>
    <s v="[{&quot;name&quot;:&quot;BOQ  MOQ SI DNB_HORIZON 5G_DJKLU0827_JLNBATUP_Mustafa Kamal Bin Mi.pdf&quot;,&quot;link&quot;:&quot;https://tm365-my.sharepoint.com/personal/badruznasrin_basri_tm_com_my/Documents/Apps/Microsoft%20Forms/Request%20New%20PR/Question%202/BOQ%20%20MOQ%20SI%20DNB_HORIZON%205G_DJKLU0827_JLNBATUP_Mustafa%20Kamal%20Bin%20Mi.pdf&quot;,&quot;id&quot;:&quot;01KO5DXPVHLOOBT2MNXBG3A7HOFGITJHCY&quot;,&quot;type&quot;:null,&quot;size&quot;:60387,&quot;referenceId&quot;:&quot;01KO5DXPXUPARRCS6LWRBYBWTUUM5DK5ER&quot;,&quot;driveId&quot;:&quot;b!GENIO6DB3UWzdulNK6evrT-LvdyhA0VIokS4fxAfqZJ9NS0deS_ETJs3VRRJUVZM&quot;,&quot;status&quot;:1,&quot;uploadSessionUrl&quot;:null},{&quot;name&quot;:&quot;Copy of STD COSTING SI - 5G DJKLU0827 KU (2)_Mustafa Kamal Bin Mi.xlsx&quot;,&quot;link&quot;:&quot;https://tm365-my.sharepoint.com/personal/badruznasrin_basri_tm_com_my/_layouts/15/Doc.aspx?sourcedoc=%7B75C6D3B7-2D90-427B-989B-B4A96674D9F3%7D&amp;file=Copy%20of%20STD%20COSTING%20SI%20-%205G%20DJKLU0827%20KU%20(2)_Mustafa%20Kamal%20Bin%20Mi.xlsx&amp;action=default&amp;mobileredirect=true&quot;,&quot;id&quot;:&quot;01KO5DXPVX2PDHLEBNPNBJRG5UVFTHJWPT&quot;,&quot;type&quot;:null,&quot;size&quot;:450953,&quot;referenceId&quot;:&quot;01KO5DXPXUPARRCS6LWRBYBWTUUM5DK5ER&quot;,&quot;driveId&quot;:&quot;b!GENIO6DB3UWzdulNK6evrT-LvdyhA0VIokS4fxAfqZJ9NS0deS_ETJs3VRRJUVZM&quot;,&quot;status&quot;:1,&quot;uploadSessionUrl&quot;:null}]"/>
    <m/>
    <m/>
    <m/>
    <m/>
    <m/>
    <m/>
    <m/>
    <m/>
    <m/>
    <m/>
    <m/>
    <m/>
    <m/>
    <m/>
  </r>
  <r>
    <n v="2082"/>
    <m/>
    <s v="12. Not Required PO / LOR"/>
    <d v="2023-10-11T00:00:00"/>
    <s v="pembelian NID dengan vendor tak perlu lor"/>
    <m/>
    <s v="Johor Utara"/>
    <m/>
    <s v="NRP2302905"/>
    <m/>
    <s v="TMSA/233225 "/>
    <m/>
    <s v="PAC2311864"/>
    <m/>
    <m/>
    <m/>
    <m/>
    <n v="0"/>
    <s v="PO Issued / Not Require LOR"/>
    <e v="#REF!"/>
    <x v="0"/>
    <s v="CPPM-LOR"/>
    <n v="426"/>
    <m/>
    <m/>
    <m/>
    <d v="2023-10-10T00:00:00"/>
    <s v="mdshahrulnizam@tm.com.my"/>
    <m/>
    <m/>
    <m/>
    <m/>
    <s v="TMG"/>
    <x v="1"/>
    <s v="NRP NID AND FOC KU F67  DIGI - KG NYIOR (D'HARMONI) (NGBH) - KU "/>
    <e v="#N/A"/>
    <e v="#N/A"/>
    <m/>
    <m/>
    <s v="KU"/>
    <m/>
    <m/>
    <m/>
    <m/>
    <n v="3400044397"/>
    <s v="RAISECOM TECHNOLOGIES (MALAYSIA)"/>
    <m/>
    <m/>
    <s v="MOHD.SHAHRULNIZAM BIN NOORDIN"/>
    <s v="Mohd Khairul Hafez Bin Abdul Gaffar"/>
    <s v="[{&quot;name&quot;:&quot;LOA NID Raisecom qrcode_Mohd Shahrulnizam Bi.pdf&quot;,&quot;link&quot;:&quot;https://tm365-my.sharepoint.com/personal/badruznasrin_basri_tm_com_my/Documents/Apps/Microsoft%20Forms/CPPM%20LOR%20%20Request%20for%20LOR%20for%20existing%20project/Question/LOA%20NID%20Raisecom%20qrcode_Mohd%20Shahrulnizam%20Bi.pdf&quot;,&quot;id&quot;:&quot;01KO5DXPRLWTU354HF2RBJGHENIKPJ2NSP&quot;,&quot;type&quot;:null,&quot;size&quot;:2374645,&quot;referenceId&quot;:&quot;01KO5DXPWKQISBU2NA6ZBLWOJA7SI6KARL&quot;,&quot;driveId&quot;:&quot;b!GENIO6DB3UWzdulNK6evrT-LvdyhA0VIokS4fxAfqZJ9NS0deS_ETJs3VRRJUVZM&quot;,&quot;status&quot;:1,&quot;uploadSessionUrl&quot;:null}]"/>
    <s v="Got Preference"/>
    <s v="RAISECOM TECHNOLOGIES (MALAYSIA)"/>
    <s v="pembelian alat NID 10G "/>
    <n v="3400044397"/>
    <s v="RAISECOM TECHNOLOGIES (MALAYSIA)"/>
    <n v="3400044397"/>
    <s v="RAISECOM TECHNOLOGIES (MALAYSIA)"/>
    <n v="3400044397"/>
    <m/>
    <m/>
  </r>
  <r>
    <n v="2083"/>
    <m/>
    <s v="12. Not Required PO / LOR"/>
    <d v="2023-10-11T00:00:00"/>
    <s v="pembelian NID dengan vendor tak perlu lor"/>
    <m/>
    <s v="Johor Utara"/>
    <m/>
    <s v="NRP2301162"/>
    <m/>
    <s v="TMSA/232261"/>
    <m/>
    <s v="NRP NID DAN FOC EU FXX DIGI - KG PENGABONG (NGBH) - EU"/>
    <m/>
    <m/>
    <m/>
    <m/>
    <n v="0"/>
    <s v="PO Issued / Not Require LOR"/>
    <e v="#REF!"/>
    <x v="0"/>
    <s v="CPPM-LOR"/>
    <n v="427"/>
    <m/>
    <m/>
    <m/>
    <d v="2023-10-10T00:00:00"/>
    <s v="mdshahrulnizam@tm.com.my"/>
    <m/>
    <m/>
    <m/>
    <m/>
    <s v="TMG"/>
    <x v="1"/>
    <s v="NRP NID DAN FOC EU FXX DIGI - KG PENGABONG (NGBH) - EU"/>
    <e v="#N/A"/>
    <e v="#N/A"/>
    <m/>
    <m/>
    <s v="EU"/>
    <m/>
    <m/>
    <m/>
    <m/>
    <n v="3400044397"/>
    <s v="RAISECOM TECHNOLOGIES (MALAYSIA)"/>
    <m/>
    <m/>
    <s v="MOHD.SHAHRULNIZAM BIN NOORDIN"/>
    <s v="Mohd Khairul Hafez Bin Abdul Gaffar"/>
    <s v="[{&quot;name&quot;:&quot;LOA NID Raisecom qrcode_Mohd Shahrulnizam Bi 1.pdf&quot;,&quot;link&quot;:&quot;https://tm365-my.sharepoint.com/personal/badruznasrin_basri_tm_com_my/Documents/Apps/Microsoft%20Forms/CPPM%20LOR%20%20Request%20for%20LOR%20for%20existing%20project/Question/LOA%20NID%20Raisecom%20qrcode_Mohd%20Shahrulnizam%20Bi%201.pdf&quot;,&quot;id&quot;:&quot;01KO5DXPRMA722R2AOJZF3R6ECJV7TLYFG&quot;,&quot;type&quot;:null,&quot;size&quot;:2374645,&quot;referenceId&quot;:&quot;01KO5DXPWKQISBU2NA6ZBLWOJA7SI6KARL&quot;,&quot;driveId&quot;:&quot;b!GENIO6DB3UWzdulNK6evrT-LvdyhA0VIokS4fxAfqZJ9NS0deS_ETJs3VRRJUVZM&quot;,&quot;status&quot;:1,&quot;uploadSessionUrl&quot;:null}]"/>
    <s v="Got Preference"/>
    <s v="RAISECOM TECHNOLOGIES (MALAYSIA)"/>
    <s v="Pembelian NID 10G RC sebanyak 2 unit . dan pembelian SFP "/>
    <n v="3400044397"/>
    <s v="RAISECOM TECHNOLOGIES (MALAYSIA)"/>
    <n v="3400044397"/>
    <s v="RAISECOM TECHNOLOGIES (MALAYSIA)"/>
    <n v="3400044397"/>
    <m/>
    <m/>
  </r>
  <r>
    <n v="2084"/>
    <m/>
    <s v="1.2 New Request LOR"/>
    <m/>
    <m/>
    <m/>
    <s v="PG"/>
    <s v="AND"/>
    <s v="CPP2300031"/>
    <s v="IN PROGRESS"/>
    <m/>
    <m/>
    <m/>
    <m/>
    <m/>
    <m/>
    <m/>
    <n v="0"/>
    <s v="New Request PR"/>
    <e v="#REF!"/>
    <x v="0"/>
    <m/>
    <m/>
    <m/>
    <m/>
    <m/>
    <m/>
    <m/>
    <m/>
    <m/>
    <m/>
    <m/>
    <s v="TM UNIFI - SME"/>
    <x v="34"/>
    <m/>
    <e v="#N/A"/>
    <e v="#N/A"/>
    <m/>
    <m/>
    <s v="SJA"/>
    <m/>
    <m/>
    <m/>
    <m/>
    <m/>
    <m/>
    <m/>
    <m/>
    <m/>
    <m/>
    <m/>
    <m/>
    <m/>
    <m/>
    <m/>
    <m/>
    <m/>
    <m/>
    <m/>
    <m/>
    <m/>
  </r>
  <r>
    <n v="2085"/>
    <m/>
    <s v="1.2 New Request LOR"/>
    <m/>
    <m/>
    <m/>
    <s v="PG"/>
    <s v="AND"/>
    <s v="CPP2300030"/>
    <s v="IN PROGRESS"/>
    <m/>
    <m/>
    <m/>
    <m/>
    <m/>
    <m/>
    <m/>
    <n v="0"/>
    <s v="New Request PR"/>
    <e v="#REF!"/>
    <x v="0"/>
    <m/>
    <m/>
    <m/>
    <m/>
    <m/>
    <m/>
    <m/>
    <m/>
    <m/>
    <m/>
    <m/>
    <s v="TM UNIFI - SME"/>
    <x v="34"/>
    <m/>
    <e v="#N/A"/>
    <e v="#N/A"/>
    <m/>
    <m/>
    <s v="BTH"/>
    <m/>
    <m/>
    <m/>
    <m/>
    <m/>
    <m/>
    <m/>
    <m/>
    <m/>
    <m/>
    <m/>
    <m/>
    <m/>
    <m/>
    <m/>
    <m/>
    <m/>
    <m/>
    <m/>
    <m/>
    <m/>
  </r>
  <r>
    <n v="2086"/>
    <m/>
    <s v="1.2 New Request LOR"/>
    <m/>
    <m/>
    <m/>
    <s v="TWU/SKN"/>
    <s v="AND"/>
    <s v="H5G2301588"/>
    <s v="CONFIRMED"/>
    <m/>
    <m/>
    <m/>
    <m/>
    <m/>
    <m/>
    <m/>
    <n v="0"/>
    <s v="New Request PR"/>
    <e v="#REF!"/>
    <x v="0"/>
    <m/>
    <m/>
    <m/>
    <m/>
    <m/>
    <m/>
    <m/>
    <m/>
    <m/>
    <m/>
    <m/>
    <s v="TMW DOMESTIC"/>
    <x v="28"/>
    <m/>
    <e v="#N/A"/>
    <e v="#N/A"/>
    <m/>
    <m/>
    <s v="TWU"/>
    <m/>
    <m/>
    <m/>
    <m/>
    <m/>
    <m/>
    <m/>
    <m/>
    <m/>
    <m/>
    <m/>
    <m/>
    <m/>
    <m/>
    <m/>
    <m/>
    <m/>
    <m/>
    <m/>
    <m/>
    <m/>
  </r>
  <r>
    <n v="2087"/>
    <m/>
    <s v="1.2 New Request LOR"/>
    <m/>
    <m/>
    <m/>
    <s v="PG"/>
    <s v="AND"/>
    <s v="H5G2301587"/>
    <s v="IN PROGRESS"/>
    <m/>
    <m/>
    <m/>
    <m/>
    <m/>
    <m/>
    <m/>
    <n v="0"/>
    <s v="New Request PR"/>
    <e v="#REF!"/>
    <x v="0"/>
    <m/>
    <m/>
    <m/>
    <m/>
    <m/>
    <m/>
    <m/>
    <m/>
    <m/>
    <m/>
    <m/>
    <s v="TMW DOMESTIC"/>
    <x v="28"/>
    <m/>
    <e v="#N/A"/>
    <e v="#N/A"/>
    <m/>
    <m/>
    <s v="PG"/>
    <m/>
    <m/>
    <m/>
    <m/>
    <m/>
    <m/>
    <m/>
    <m/>
    <m/>
    <m/>
    <m/>
    <m/>
    <m/>
    <m/>
    <m/>
    <m/>
    <m/>
    <m/>
    <m/>
    <m/>
    <m/>
  </r>
  <r>
    <n v="2088"/>
    <s v="Norizuwan Bin Che Hamid"/>
    <s v="12. Duplicate Request"/>
    <m/>
    <s v="11/10: Duplicate Line 2309. 10/10: New"/>
    <m/>
    <s v="NS"/>
    <s v="AND"/>
    <s v="NRC2300186"/>
    <s v="CONFIRMED"/>
    <s v="TMSA/233402"/>
    <m/>
    <m/>
    <m/>
    <m/>
    <m/>
    <m/>
    <n v="0"/>
    <s v="PO Issued"/>
    <e v="#REF!"/>
    <x v="0"/>
    <m/>
    <m/>
    <m/>
    <m/>
    <m/>
    <m/>
    <m/>
    <m/>
    <m/>
    <m/>
    <m/>
    <s v="TM ONE"/>
    <x v="32"/>
    <m/>
    <s v="Unifi Port"/>
    <n v="0"/>
    <m/>
    <m/>
    <s v="NL"/>
    <m/>
    <m/>
    <m/>
    <m/>
    <m/>
    <m/>
    <m/>
    <m/>
    <m/>
    <m/>
    <m/>
    <m/>
    <m/>
    <m/>
    <m/>
    <m/>
    <m/>
    <m/>
    <m/>
    <m/>
    <m/>
  </r>
  <r>
    <n v="2089"/>
    <m/>
    <s v="1.2 New Request LOR"/>
    <m/>
    <m/>
    <m/>
    <s v="TRG"/>
    <s v="AND"/>
    <s v="NRP2303712"/>
    <s v="CONFIRMED"/>
    <m/>
    <m/>
    <m/>
    <m/>
    <m/>
    <m/>
    <m/>
    <n v="0"/>
    <s v="New Request PR"/>
    <e v="#REF!"/>
    <x v="0"/>
    <m/>
    <m/>
    <m/>
    <m/>
    <m/>
    <m/>
    <m/>
    <m/>
    <m/>
    <m/>
    <m/>
    <s v="TM ONE"/>
    <x v="1"/>
    <m/>
    <s v="4 core FOC + 1 NID (NRP)"/>
    <s v="SLG 99.5%"/>
    <m/>
    <m/>
    <s v="DN"/>
    <m/>
    <m/>
    <m/>
    <m/>
    <m/>
    <m/>
    <m/>
    <m/>
    <m/>
    <m/>
    <m/>
    <m/>
    <m/>
    <m/>
    <m/>
    <m/>
    <m/>
    <m/>
    <m/>
    <m/>
    <m/>
  </r>
  <r>
    <n v="2090"/>
    <m/>
    <s v="12. Duplicate Request"/>
    <m/>
    <s v="duplicate line 2307"/>
    <m/>
    <s v="PHG"/>
    <s v="AND"/>
    <s v="NRP2303711"/>
    <s v="CONFIRMED"/>
    <m/>
    <m/>
    <m/>
    <m/>
    <m/>
    <m/>
    <m/>
    <n v="0"/>
    <s v="PO Issued"/>
    <e v="#REF!"/>
    <x v="0"/>
    <m/>
    <m/>
    <m/>
    <m/>
    <m/>
    <m/>
    <m/>
    <m/>
    <m/>
    <m/>
    <m/>
    <s v="TM ONE"/>
    <x v="1"/>
    <m/>
    <s v="4 core FOC + 1 NID (NRP)"/>
    <s v="SLG 99.5%"/>
    <m/>
    <m/>
    <s v="TL"/>
    <m/>
    <m/>
    <m/>
    <m/>
    <m/>
    <m/>
    <m/>
    <m/>
    <m/>
    <m/>
    <m/>
    <m/>
    <m/>
    <m/>
    <m/>
    <m/>
    <m/>
    <m/>
    <m/>
    <m/>
    <m/>
  </r>
  <r>
    <n v="2091"/>
    <m/>
    <s v="4.0 PAC Approval"/>
    <d v="2023-10-10T00:00:00"/>
    <s v="PAC waiting approval"/>
    <m/>
    <s v="PHG"/>
    <s v="AND"/>
    <s v="NRP2303710"/>
    <s v="CONFIRMED"/>
    <m/>
    <m/>
    <s v="PAC2312843"/>
    <m/>
    <m/>
    <m/>
    <m/>
    <n v="0"/>
    <s v="PAC Approval"/>
    <e v="#REF!"/>
    <x v="0"/>
    <m/>
    <m/>
    <m/>
    <m/>
    <m/>
    <m/>
    <m/>
    <m/>
    <m/>
    <m/>
    <m/>
    <s v="TM ONE"/>
    <x v="1"/>
    <m/>
    <s v="4 core FOC + 1 NID (NRP)"/>
    <s v="SLG 99.5%"/>
    <s v="RM 3,090.34"/>
    <m/>
    <s v="BIA"/>
    <m/>
    <m/>
    <m/>
    <m/>
    <m/>
    <m/>
    <m/>
    <m/>
    <m/>
    <m/>
    <m/>
    <m/>
    <m/>
    <m/>
    <m/>
    <m/>
    <m/>
    <m/>
    <m/>
    <m/>
    <m/>
  </r>
  <r>
    <n v="2092"/>
    <m/>
    <s v="12. Duplicate Request"/>
    <m/>
    <s v="duplicate line 2305"/>
    <m/>
    <s v="PHG"/>
    <s v="AND"/>
    <s v="NRP2303709"/>
    <s v="CONFIRMED"/>
    <m/>
    <m/>
    <m/>
    <m/>
    <m/>
    <m/>
    <m/>
    <n v="0"/>
    <s v="PO Issued"/>
    <e v="#REF!"/>
    <x v="0"/>
    <m/>
    <m/>
    <m/>
    <m/>
    <m/>
    <m/>
    <m/>
    <m/>
    <m/>
    <m/>
    <m/>
    <s v="TM ONE"/>
    <x v="1"/>
    <m/>
    <s v="4 core FOC + 1 NID (NRP)"/>
    <s v="SLG 99.5%"/>
    <m/>
    <m/>
    <s v="TRM"/>
    <m/>
    <m/>
    <m/>
    <m/>
    <m/>
    <m/>
    <m/>
    <m/>
    <m/>
    <m/>
    <m/>
    <m/>
    <m/>
    <m/>
    <m/>
    <m/>
    <m/>
    <m/>
    <m/>
    <m/>
    <m/>
  </r>
  <r>
    <n v="2093"/>
    <m/>
    <s v="1.2 New Request LOR"/>
    <m/>
    <m/>
    <m/>
    <s v="PG"/>
    <s v="AND"/>
    <s v="NRP2303708"/>
    <s v="IN PROGRESS"/>
    <m/>
    <m/>
    <m/>
    <m/>
    <m/>
    <m/>
    <m/>
    <n v="0"/>
    <s v="New Request PR"/>
    <e v="#REF!"/>
    <x v="0"/>
    <m/>
    <m/>
    <m/>
    <m/>
    <m/>
    <m/>
    <m/>
    <m/>
    <m/>
    <m/>
    <m/>
    <s v="TM ONE"/>
    <x v="1"/>
    <m/>
    <s v="4 core FOC + 1 NID (NRP)"/>
    <s v="SLG 99.5%"/>
    <m/>
    <m/>
    <s v="AIM"/>
    <m/>
    <m/>
    <m/>
    <m/>
    <m/>
    <m/>
    <m/>
    <m/>
    <m/>
    <m/>
    <m/>
    <m/>
    <m/>
    <m/>
    <m/>
    <m/>
    <m/>
    <m/>
    <m/>
    <m/>
    <m/>
  </r>
  <r>
    <n v="2094"/>
    <m/>
    <s v="1.2 New Request LOR"/>
    <m/>
    <m/>
    <m/>
    <s v="PRK"/>
    <s v="AND"/>
    <s v="NRP2303707"/>
    <s v="IN PROGRESS"/>
    <m/>
    <m/>
    <m/>
    <m/>
    <m/>
    <m/>
    <m/>
    <n v="0"/>
    <s v="New Request PR"/>
    <e v="#REF!"/>
    <x v="0"/>
    <m/>
    <m/>
    <m/>
    <m/>
    <m/>
    <m/>
    <m/>
    <m/>
    <m/>
    <m/>
    <m/>
    <s v="TM ONE"/>
    <x v="1"/>
    <m/>
    <s v="4 core FOC + 1 NID (NRP)"/>
    <s v="SLG 99.5%"/>
    <m/>
    <m/>
    <s v="TSK"/>
    <m/>
    <m/>
    <m/>
    <m/>
    <m/>
    <m/>
    <m/>
    <m/>
    <m/>
    <m/>
    <m/>
    <m/>
    <m/>
    <m/>
    <m/>
    <m/>
    <m/>
    <m/>
    <m/>
    <m/>
    <m/>
  </r>
  <r>
    <n v="2095"/>
    <m/>
    <s v="1.2 New Request LOR"/>
    <m/>
    <m/>
    <m/>
    <s v="PG"/>
    <s v="AND"/>
    <s v="NRP2303704"/>
    <s v="IN PROGRESS"/>
    <m/>
    <m/>
    <m/>
    <m/>
    <m/>
    <m/>
    <m/>
    <n v="0"/>
    <s v="New Request PR"/>
    <e v="#REF!"/>
    <x v="0"/>
    <m/>
    <m/>
    <m/>
    <m/>
    <m/>
    <m/>
    <m/>
    <m/>
    <m/>
    <m/>
    <m/>
    <s v="TM ONE"/>
    <x v="1"/>
    <m/>
    <s v="4 core FOC + 1 NID (NRP)"/>
    <s v="SLG 99.5%"/>
    <m/>
    <m/>
    <s v="KMR"/>
    <m/>
    <m/>
    <m/>
    <m/>
    <m/>
    <m/>
    <m/>
    <m/>
    <m/>
    <m/>
    <m/>
    <m/>
    <m/>
    <m/>
    <m/>
    <m/>
    <m/>
    <m/>
    <m/>
    <m/>
    <m/>
  </r>
  <r>
    <n v="2096"/>
    <m/>
    <s v="1.2 New Request LOR"/>
    <m/>
    <m/>
    <m/>
    <s v="PG"/>
    <s v="AND"/>
    <s v="NRP2303703"/>
    <s v="IN PROGRESS"/>
    <m/>
    <m/>
    <m/>
    <m/>
    <m/>
    <m/>
    <m/>
    <n v="0"/>
    <s v="New Request PR"/>
    <e v="#REF!"/>
    <x v="0"/>
    <m/>
    <m/>
    <m/>
    <m/>
    <m/>
    <m/>
    <m/>
    <m/>
    <m/>
    <m/>
    <m/>
    <s v="TM ONE"/>
    <x v="1"/>
    <m/>
    <s v="4 core FOC + 1 NID (NRP)"/>
    <s v="SLG 99.5%"/>
    <m/>
    <m/>
    <s v="BYB"/>
    <m/>
    <m/>
    <m/>
    <m/>
    <m/>
    <m/>
    <m/>
    <m/>
    <m/>
    <m/>
    <m/>
    <m/>
    <m/>
    <m/>
    <m/>
    <m/>
    <m/>
    <m/>
    <m/>
    <m/>
    <m/>
  </r>
  <r>
    <n v="2097"/>
    <m/>
    <s v="1.2 New Request LOR"/>
    <m/>
    <m/>
    <m/>
    <s v="KD/PL"/>
    <s v="AND"/>
    <s v="NRP2303701"/>
    <s v="CONFIRMED"/>
    <m/>
    <m/>
    <m/>
    <m/>
    <m/>
    <m/>
    <m/>
    <n v="0"/>
    <s v="New Request PR"/>
    <e v="#REF!"/>
    <x v="0"/>
    <m/>
    <m/>
    <m/>
    <m/>
    <m/>
    <m/>
    <m/>
    <m/>
    <m/>
    <m/>
    <m/>
    <s v="TM ONE"/>
    <x v="1"/>
    <m/>
    <s v="4 core FOC + 1 NID (NRP)"/>
    <s v="SLG 99.5%"/>
    <m/>
    <m/>
    <s v="BKH"/>
    <m/>
    <m/>
    <m/>
    <m/>
    <m/>
    <m/>
    <m/>
    <m/>
    <m/>
    <m/>
    <m/>
    <m/>
    <m/>
    <m/>
    <m/>
    <m/>
    <m/>
    <m/>
    <m/>
    <m/>
    <m/>
  </r>
  <r>
    <n v="2098"/>
    <s v="Nor Alia Binti Ismail Khafidz"/>
    <s v="1.1 New order"/>
    <m/>
    <m/>
    <m/>
    <s v="MSC"/>
    <s v="AND"/>
    <s v="NRP2303683"/>
    <s v="CONFIRMED"/>
    <m/>
    <m/>
    <m/>
    <m/>
    <m/>
    <m/>
    <m/>
    <n v="0"/>
    <s v="New order"/>
    <e v="#REF!"/>
    <x v="0"/>
    <m/>
    <m/>
    <m/>
    <m/>
    <m/>
    <m/>
    <m/>
    <m/>
    <m/>
    <m/>
    <m/>
    <s v="TM ONE"/>
    <x v="1"/>
    <m/>
    <s v="4 core FOC + 2 NID (NRP)"/>
    <s v="SLG 99.9%"/>
    <m/>
    <m/>
    <m/>
    <m/>
    <m/>
    <m/>
    <m/>
    <m/>
    <m/>
    <m/>
    <m/>
    <m/>
    <m/>
    <m/>
    <m/>
    <m/>
    <m/>
    <m/>
    <m/>
    <m/>
    <m/>
    <m/>
    <m/>
    <m/>
  </r>
  <r>
    <n v="2099"/>
    <s v="Muhammad Hafizzuddin Bin Mohd Noor"/>
    <s v="1.1 New order"/>
    <m/>
    <s v="GH_C046_DP0013 - 4 free port , perlu intertie ke rooftop"/>
    <m/>
    <s v="JS"/>
    <s v="AND"/>
    <s v="NRP2303674"/>
    <s v="CONFIRMED"/>
    <m/>
    <m/>
    <m/>
    <m/>
    <m/>
    <m/>
    <m/>
    <n v="0"/>
    <s v="New order"/>
    <e v="#REF!"/>
    <x v="0"/>
    <m/>
    <m/>
    <m/>
    <m/>
    <m/>
    <m/>
    <m/>
    <m/>
    <m/>
    <m/>
    <m/>
    <s v="TM ONE"/>
    <x v="29"/>
    <m/>
    <s v="Unifi Port"/>
    <s v="SLA 99.0%"/>
    <m/>
    <m/>
    <s v="GH"/>
    <m/>
    <m/>
    <m/>
    <m/>
    <m/>
    <m/>
    <m/>
    <m/>
    <m/>
    <m/>
    <m/>
    <m/>
    <m/>
    <m/>
    <m/>
    <m/>
    <m/>
    <m/>
    <m/>
    <m/>
    <m/>
  </r>
  <r>
    <n v="2100"/>
    <m/>
    <s v="1.0 New Request (CP To verify)"/>
    <m/>
    <m/>
    <m/>
    <s v="KD/PL"/>
    <s v="AND"/>
    <s v="NRP2303564"/>
    <s v="CONFIRMED"/>
    <m/>
    <m/>
    <m/>
    <m/>
    <m/>
    <m/>
    <m/>
    <n v="0"/>
    <s v="New Request PR"/>
    <e v="#REF!"/>
    <x v="0"/>
    <m/>
    <m/>
    <m/>
    <m/>
    <m/>
    <m/>
    <m/>
    <m/>
    <m/>
    <m/>
    <m/>
    <s v="TM ONE"/>
    <x v="1"/>
    <m/>
    <e v="#N/A"/>
    <e v="#N/A"/>
    <m/>
    <m/>
    <s v="KMH"/>
    <m/>
    <m/>
    <m/>
    <m/>
    <m/>
    <m/>
    <m/>
    <m/>
    <m/>
    <m/>
    <m/>
    <m/>
    <m/>
    <m/>
    <m/>
    <m/>
    <m/>
    <m/>
    <m/>
    <m/>
    <m/>
  </r>
  <r>
    <n v="2101"/>
    <s v="Nur Fauziah Binti Abdullah Shuhaimy"/>
    <s v="12. Duplicate Request"/>
    <d v="2023-10-11T00:00:00"/>
    <s v="11/10 : Duplicate Line 2144. PAC Approval. 10/10: New"/>
    <m/>
    <s v="MK"/>
    <s v="AND"/>
    <s v="NRP2303549"/>
    <s v="CONFIRMED"/>
    <s v="TMSA/233401"/>
    <m/>
    <s v="PAC2312855"/>
    <s v="WAITING APPROVAL"/>
    <m/>
    <m/>
    <m/>
    <n v="0"/>
    <s v="PO Issued"/>
    <e v="#REF!"/>
    <x v="0"/>
    <m/>
    <m/>
    <m/>
    <m/>
    <m/>
    <m/>
    <m/>
    <m/>
    <m/>
    <m/>
    <m/>
    <s v="TM ONE"/>
    <x v="29"/>
    <m/>
    <s v="Unifi Port"/>
    <n v="0"/>
    <n v="4736.09"/>
    <m/>
    <s v="MC"/>
    <m/>
    <m/>
    <m/>
    <m/>
    <m/>
    <m/>
    <m/>
    <m/>
    <m/>
    <m/>
    <m/>
    <m/>
    <m/>
    <m/>
    <m/>
    <m/>
    <m/>
    <m/>
    <m/>
    <m/>
    <m/>
  </r>
  <r>
    <n v="2102"/>
    <m/>
    <s v="1.0 New Request (CP To verify)"/>
    <m/>
    <m/>
    <m/>
    <s v="PG"/>
    <s v="AND"/>
    <s v="NRP2303506"/>
    <s v="IN PROGRESS"/>
    <m/>
    <m/>
    <m/>
    <m/>
    <m/>
    <m/>
    <m/>
    <n v="0"/>
    <s v="New Request PR"/>
    <e v="#REF!"/>
    <x v="0"/>
    <m/>
    <m/>
    <m/>
    <m/>
    <m/>
    <m/>
    <m/>
    <m/>
    <m/>
    <m/>
    <m/>
    <s v="TM ONE"/>
    <x v="29"/>
    <m/>
    <e v="#N/A"/>
    <e v="#N/A"/>
    <m/>
    <m/>
    <s v="BYB"/>
    <m/>
    <m/>
    <m/>
    <m/>
    <m/>
    <m/>
    <m/>
    <m/>
    <m/>
    <m/>
    <m/>
    <m/>
    <m/>
    <m/>
    <m/>
    <m/>
    <m/>
    <m/>
    <m/>
    <m/>
    <m/>
  </r>
  <r>
    <n v="2103"/>
    <m/>
    <s v="1.0 New Request (CP To verify)"/>
    <m/>
    <m/>
    <m/>
    <s v="SB"/>
    <s v="AND"/>
    <s v="GOV2305456"/>
    <s v="CONFIRMED"/>
    <m/>
    <m/>
    <m/>
    <m/>
    <m/>
    <m/>
    <m/>
    <n v="0"/>
    <s v="New Request PR"/>
    <e v="#REF!"/>
    <x v="0"/>
    <m/>
    <m/>
    <m/>
    <m/>
    <m/>
    <m/>
    <m/>
    <m/>
    <m/>
    <m/>
    <m/>
    <s v="TM ONE"/>
    <x v="26"/>
    <m/>
    <e v="#N/A"/>
    <e v="#N/A"/>
    <m/>
    <m/>
    <s v="PKG"/>
    <m/>
    <m/>
    <m/>
    <m/>
    <m/>
    <m/>
    <m/>
    <m/>
    <m/>
    <m/>
    <m/>
    <m/>
    <m/>
    <m/>
    <m/>
    <m/>
    <m/>
    <m/>
    <m/>
    <m/>
    <m/>
  </r>
  <r>
    <n v="2104"/>
    <s v="Nor Alia Binti Ismail Khafidz"/>
    <s v="1.1 New order"/>
    <m/>
    <s v="Pending Site Survey"/>
    <m/>
    <s v="MSC"/>
    <s v="AND"/>
    <s v="GOV2305378"/>
    <s v="CONFIRMED"/>
    <m/>
    <m/>
    <m/>
    <m/>
    <m/>
    <m/>
    <m/>
    <n v="0"/>
    <s v="New order"/>
    <e v="#REF!"/>
    <x v="0"/>
    <m/>
    <m/>
    <m/>
    <m/>
    <m/>
    <m/>
    <m/>
    <m/>
    <m/>
    <m/>
    <m/>
    <s v="TM ONE"/>
    <x v="26"/>
    <m/>
    <e v="#N/A"/>
    <e v="#N/A"/>
    <m/>
    <m/>
    <m/>
    <m/>
    <m/>
    <m/>
    <m/>
    <m/>
    <m/>
    <m/>
    <m/>
    <m/>
    <m/>
    <m/>
    <m/>
    <m/>
    <m/>
    <m/>
    <m/>
    <m/>
    <m/>
    <m/>
    <m/>
    <m/>
  </r>
  <r>
    <n v="2105"/>
    <m/>
    <s v="1.2 New Request LOR"/>
    <m/>
    <m/>
    <m/>
    <s v="Perak "/>
    <m/>
    <s v="RER2200185"/>
    <m/>
    <s v="191000004665"/>
    <m/>
    <s v="PAC2311497"/>
    <m/>
    <m/>
    <m/>
    <m/>
    <n v="0"/>
    <s v="New Request PR"/>
    <e v="#REF!"/>
    <x v="0"/>
    <s v="CPPM-LOR"/>
    <n v="428"/>
    <m/>
    <m/>
    <m/>
    <d v="2023-10-10T00:00:00"/>
    <s v="khairuliman.jamaludin@tm.com.my"/>
    <m/>
    <m/>
    <m/>
    <m/>
    <s v="Internal GNT"/>
    <x v="15"/>
    <s v="RWOA_KM3.8 FROM TM SLIM RIVER, PERAK (A3A082204425)"/>
    <e v="#N/A"/>
    <e v="#N/A"/>
    <m/>
    <m/>
    <s v="SLI"/>
    <m/>
    <m/>
    <m/>
    <m/>
    <n v="3400038638"/>
    <s v="CITAGLOBAL ENGINEERING SERVICES"/>
    <m/>
    <m/>
    <s v="KHAIRULIMAN BIN JAMALUDIN"/>
    <s v="Safrul Azli Bin Shaharudin"/>
    <s v="[{&quot;name&quot;:&quot;RWOA_KM3.8 FROM TM SLIM RIVER, PERAK (A3A0822_Khairuliman Bin Jama.pdf&quot;,&quot;link&quot;:&quot;https://tm365-my.sharepoint.com/personal/badruznasrin_basri_tm_com_my/Documents/Apps/Microsoft%20Forms/CPPM%20LOR%20%20Request%20for%20LOR%20for%20existing%20project/Question/RWOA_KM3.8%20FROM%20TM%20SLIM%20RIVER,%20PERAK%20(A3A0822_Khairuliman%20Bin%20Jama.pdf&quot;,&quot;id&quot;:&quot;01KO5DXPX7EANAAFLJRNDIAWPE32LZ7ZQI&quot;,&quot;type&quot;:null,&quot;size&quot;:369955,&quot;referenceId&quot;:&quot;01KO5DXPWKQISBU2NA6ZBLWOJA7SI6KARL&quot;,&quot;driveId&quot;:&quot;b!GENIO6DB3UWzdulNK6evrT-LvdyhA0VIokS4fxAfqZJ9NS0deS_ETJs3VRRJUVZM&quot;,&quot;status&quot;:1,&quot;uploadSessionUrl&quot;:null}]"/>
    <s v="Got Preference"/>
    <s v="CITAGLOBAL ENGINEERING SERVICES"/>
    <s v="TEAM TENGAH BUAT KERJA DI TAPAH"/>
    <n v="3400038638"/>
    <s v="BUMI NADA SETIA SDN. BHD."/>
    <n v="3400038975"/>
    <s v="HARTA UNITY SDN. BHD."/>
    <n v="3400039107"/>
    <m/>
    <m/>
  </r>
  <r>
    <n v="2106"/>
    <s v="Norizuwan Bin Che Hamid"/>
    <s v="6.1 LOR Requested in Vprime"/>
    <m/>
    <s v="11/10: LOR approval"/>
    <m/>
    <s v="NS"/>
    <s v="AND"/>
    <s v="NRP2303355"/>
    <m/>
    <s v="TMSA/233311"/>
    <m/>
    <s v="PAC2312142"/>
    <m/>
    <s v="NS-USA-0158-TP"/>
    <m/>
    <m/>
    <n v="0"/>
    <s v="Pending Approval"/>
    <e v="#REF!"/>
    <x v="0"/>
    <s v="CPPM-LOR"/>
    <n v="429"/>
    <m/>
    <m/>
    <m/>
    <d v="2023-10-10T00:00:00"/>
    <s v="norizzuan.abdrazak@tm.com.my"/>
    <m/>
    <m/>
    <m/>
    <m/>
    <s v="TMone"/>
    <x v="1"/>
    <s v="DSS ADD SX_C115M GF JIMAH EAST POWER SDN. BHD-JIMAH POWER PLANT (UNIFI)-_x000a_CUH"/>
    <e v="#N/A"/>
    <e v="#N/A"/>
    <m/>
    <m/>
    <s v="SX"/>
    <m/>
    <m/>
    <m/>
    <m/>
    <n v="3400038673"/>
    <s v="LEADCOM (M) SDN. BHD."/>
    <m/>
    <m/>
    <s v="MOHD NOR IZZUAN BIN ABD. RAZAK"/>
    <s v="RIZAL BIN MOHD RAMLY"/>
    <s v="[{&quot;name&quot;:&quot;SLD_SX_C115M_Mohd Nor Izzuan Bin.pdf&quot;,&quot;link&quot;:&quot;https://tm365-my.sharepoint.com/personal/badruznasrin_basri_tm_com_my/Documents/Apps/Microsoft%20Forms/CPPM%20LOR%20%20Request%20for%20LOR%20for%20existing%20project/Question/SLD_SX_C115M_Mohd%20Nor%20Izzuan%20Bin.pdf&quot;,&quot;id&quot;:&quot;01KO5DXPUZDBDPPGY6Z5HY2QEBM4QQ56UN&quot;,&quot;type&quot;:null,&quot;size&quot;:301163,&quot;referenceId&quot;:&quot;01KO5DXPWKQISBU2NA6ZBLWOJA7SI6KARL&quot;,&quot;driveId&quot;:&quot;b!GENIO6DB3UWzdulNK6evrT-LvdyhA0VIokS4fxAfqZJ9NS0deS_ETJs3VRRJUVZM&quot;,&quot;status&quot;:1,&quot;uploadSessionUrl&quot;:null}]"/>
    <s v="Got Preference"/>
    <s v="LEADCOM (M) SDN. BHD."/>
    <s v="Leadcom cover BBF for Jimah Power"/>
    <n v="3400038673"/>
    <s v="USAHARIDA SDN. BHD."/>
    <n v="3400039444"/>
    <s v="MK NETWORKS GROUP SDN. BHD."/>
    <n v="3400041405"/>
    <m/>
    <m/>
  </r>
  <r>
    <n v="2107"/>
    <s v="Nor Aizee Masyitah Binti Kamal Bahrin"/>
    <s v="8.3 Queried(other) Please fill in Remark"/>
    <m/>
    <s v="11/10: Query BOQ CWS - M/trench di kaw rumput, mobilization cws. 10/10: En Faizal - 1 PO VO ni yg kita ubah dr HDD ke Microtrenching sbb nk buat HDD x lepas"/>
    <m/>
    <s v="NS"/>
    <s v="AND"/>
    <s v="CPP2300006"/>
    <m/>
    <s v="TMSA/231618"/>
    <m/>
    <s v="PAC2305495"/>
    <m/>
    <s v="NS-ARE-0047-TP"/>
    <m/>
    <m/>
    <n v="0"/>
    <s v="Queried - Require More Information From NeC/AND"/>
    <e v="#REF!"/>
    <x v="0"/>
    <s v="CPPM-PR"/>
    <n v="967"/>
    <m/>
    <m/>
    <m/>
    <d v="2023-10-10T00:00:00"/>
    <s v="norizzuan.abdrazak@tm.com.my"/>
    <n v="24447"/>
    <n v="1704589"/>
    <s v="Additional PO (SI/VO)"/>
    <s v="Design Change due to HDD was not successful due to the soil structure being too hard. Proceed with Microtrenching. Need mobilisation for 2 due to try 2 subcon for HDD."/>
    <s v="Unifi"/>
    <x v="34"/>
    <s v="CPP FTTH ADD DSS NL_C042 BF UNISEX DRIVING ACADEMY"/>
    <e v="#N/A"/>
    <e v="#N/A"/>
    <m/>
    <d v="2023-10-31T00:00:00"/>
    <s v="NL"/>
    <s v="Network Contractor"/>
    <m/>
    <m/>
    <m/>
    <n v="3400041306"/>
    <m/>
    <s v="[{&quot;name&quot;:&quot;DRIVING ACADEMY BOQ (SI)_Mohd Nor Izzuan Bin.pdf&quot;,&quot;link&quot;:&quot;https://tm365-my.sharepoint.com/personal/badruznasrin_basri_tm_com_my/Documents/Apps/Microsoft%20Forms/Request%20New%20PR/Question%202/DRIVING%20ACADEMY%20BOQ%20(SI)_Mohd%20Nor%20Izzuan%20Bin.pdf&quot;,&quot;id&quot;:&quot;01KO5DXPU5H7M7YH3U6VEIDW46WX3TJLIZ&quot;,&quot;type&quot;:null,&quot;size&quot;:261660,&quot;referenceId&quot;:&quot;01KO5DXPXUPARRCS6LWRBYBWTUUM5DK5ER&quot;,&quot;driveId&quot;:&quot;b!GENIO6DB3UWzdulNK6evrT-LvdyhA0VIokS4fxAfqZJ9NS0deS_ETJs3VRRJUVZM&quot;,&quot;status&quot;:1,&quot;uploadSessionUrl&quot;:null}]"/>
    <m/>
    <m/>
    <m/>
    <m/>
    <m/>
    <m/>
    <m/>
    <m/>
    <m/>
    <m/>
    <m/>
    <m/>
    <m/>
    <m/>
  </r>
  <r>
    <n v="2108"/>
    <m/>
    <s v="1.2 New Request PR"/>
    <m/>
    <m/>
    <m/>
    <s v="Petaling Jaya"/>
    <m/>
    <s v="NRP2303196"/>
    <m/>
    <s v="TMCA/232093"/>
    <m/>
    <s v="PAC2312007"/>
    <m/>
    <s v="PJ-BNT-0034-TP"/>
    <m/>
    <m/>
    <n v="0"/>
    <e v="#N/A"/>
    <e v="#REF!"/>
    <x v="0"/>
    <s v="CPPM-PR"/>
    <n v="968"/>
    <m/>
    <m/>
    <m/>
    <d v="2023-10-10T00:00:00"/>
    <s v="faiez.matjusoh@tm.com.my"/>
    <n v="6188"/>
    <n v="1019.33"/>
    <s v="First PO"/>
    <m/>
    <s v="TMone"/>
    <x v="1"/>
    <s v="NRP FOC BGI F51/F52 (PUSH CORE) HOSPITAL PAKAR AN NUR BANDAR BARU BANGI"/>
    <e v="#N/A"/>
    <e v="#N/A"/>
    <m/>
    <d v="2023-11-30T00:00:00"/>
    <s v="BGI"/>
    <s v="Network Contractor"/>
    <m/>
    <m/>
    <m/>
    <n v="3400039211"/>
    <m/>
    <m/>
    <m/>
    <m/>
    <m/>
    <m/>
    <m/>
    <m/>
    <m/>
    <m/>
    <m/>
    <m/>
    <m/>
    <m/>
    <m/>
    <m/>
  </r>
  <r>
    <n v="2109"/>
    <m/>
    <s v="1.2 New Request PR"/>
    <m/>
    <m/>
    <m/>
    <s v="Petaling Jaya"/>
    <m/>
    <s v="GOV2305429"/>
    <m/>
    <s v="TMCA/232153"/>
    <m/>
    <s v="PAC2312320"/>
    <m/>
    <s v="PJ-EXT-1086-TP"/>
    <m/>
    <m/>
    <n v="0"/>
    <e v="#N/A"/>
    <e v="#REF!"/>
    <x v="0"/>
    <s v="CPPM-PR"/>
    <n v="969"/>
    <m/>
    <m/>
    <m/>
    <d v="2023-10-10T00:00:00"/>
    <s v="faiez.matjusoh@tm.com.my"/>
    <n v="10086"/>
    <n v="7015.9"/>
    <s v="First PO"/>
    <m/>
    <s v="TMone"/>
    <x v="4"/>
    <s v="MYGOV FOC SY F18 SPUR 12C KPKT (JBPM)-BALAI BOMBA DAN PENYELAMAT SY(IPME)-_x000a_SY"/>
    <e v="#N/A"/>
    <e v="#N/A"/>
    <m/>
    <d v="2023-10-27T00:00:00"/>
    <s v="SY"/>
    <s v="Network Contractor"/>
    <m/>
    <m/>
    <m/>
    <n v="3400038985"/>
    <m/>
    <m/>
    <m/>
    <m/>
    <m/>
    <m/>
    <m/>
    <m/>
    <m/>
    <m/>
    <m/>
    <m/>
    <m/>
    <m/>
    <m/>
    <m/>
  </r>
  <r>
    <n v="2110"/>
    <s v="Yuhaniz Binti Baidzawi"/>
    <s v="Queried - Pending TP Submission"/>
    <d v="2023-10-11T00:00:00"/>
    <s v="VALUE ES DALAM TP TAK SAMA VALUE DENGAN BOQ"/>
    <m/>
    <s v="Perak "/>
    <m/>
    <s v="RER2200239"/>
    <m/>
    <s v="P3A072301067"/>
    <m/>
    <s v="PAC2311995"/>
    <m/>
    <s v="PRK-PST-0193-TP"/>
    <m/>
    <m/>
    <n v="0"/>
    <e v="#N/A"/>
    <e v="#REF!"/>
    <x v="0"/>
    <s v="CPPM-PR"/>
    <n v="970"/>
    <m/>
    <m/>
    <m/>
    <d v="2023-10-10T00:00:00"/>
    <s v="wanfadley@tm.com.my"/>
    <n v="82300"/>
    <n v="71015.37"/>
    <s v="First PO"/>
    <m/>
    <s v="GNT"/>
    <x v="15"/>
    <s v="RWOR_TM INFRA RELOCATION DUE TO CADANGAN SKIM PERUMAHAN UNTUK MENDIRIKAN 69 UNIT RUMAH TERES"/>
    <e v="#N/A"/>
    <e v="#N/A"/>
    <m/>
    <d v="2023-12-15T00:00:00"/>
    <s v="KMT"/>
    <s v="Network Contractor"/>
    <m/>
    <m/>
    <m/>
    <n v="3400038775"/>
    <m/>
    <m/>
    <m/>
    <m/>
    <m/>
    <m/>
    <m/>
    <m/>
    <m/>
    <m/>
    <m/>
    <m/>
    <m/>
    <m/>
    <m/>
    <m/>
  </r>
  <r>
    <n v="2111"/>
    <m/>
    <s v="1.2 New Request PR"/>
    <m/>
    <m/>
    <m/>
    <s v="Kelantan"/>
    <m/>
    <s v="SRR2104571"/>
    <m/>
    <s v="SMEA/226675"/>
    <m/>
    <s v="PAC2212472"/>
    <m/>
    <s v="KEL-NIM-0077-TP"/>
    <m/>
    <m/>
    <n v="0"/>
    <e v="#N/A"/>
    <e v="#REF!"/>
    <x v="0"/>
    <s v="CPPM-PR"/>
    <n v="971"/>
    <m/>
    <m/>
    <m/>
    <d v="2023-10-11T00:00:00"/>
    <s v="mlailani@tm.com.my"/>
    <n v="7851.32"/>
    <n v="7850.28"/>
    <s v="Additional PO (SI/VO)"/>
    <s v="NEED ADDITIONAL PO/SI FOR CROSSING HIGH VOLTAGE"/>
    <s v="Unifi"/>
    <x v="5"/>
    <s v="SRR FTTH NEW KOK_C024  JLN KOK LANAS SELISING_x000a_"/>
    <e v="#N/A"/>
    <e v="#N/A"/>
    <m/>
    <d v="2023-07-31T00:00:00"/>
    <s v="KOK"/>
    <s v="Network Contractor"/>
    <m/>
    <m/>
    <m/>
    <n v="3400038754"/>
    <m/>
    <s v="[{&quot;name&quot;:&quot;Signed_BOQ SI SMEA226675-SRR FTTH NEW KOK_C02_Mamat Lailani Bin Ra.pdf&quot;,&quot;link&quot;:&quot;https://tm365-my.sharepoint.com/personal/badruznasrin_basri_tm_com_my/Documents/Apps/Microsoft%20Forms/Request%20New%20PR/Question%202/Signed_BOQ%20SI%20SMEA226675-SRR%20FTTH%20NEW%20KOK_C02_Mamat%20Lailani%20Bin%20Ra.pdf&quot;,&quot;id&quot;:&quot;01KO5DXPT7NWUR4QRFDBDYM6PH45QAXNKV&quot;,&quot;type&quot;:null,&quot;size&quot;:430548,&quot;referenceId&quot;:&quot;01KO5DXPXUPARRCS6LWRBYBWTUUM5DK5ER&quot;,&quot;driveId&quot;:&quot;b!GENIO6DB3UWzdulNK6evrT-LvdyhA0VIokS4fxAfqZJ9NS0deS_ETJs3VRRJUVZM&quot;,&quot;status&quot;:1,&quot;uploadSessionUrl&quot;:null}]"/>
    <m/>
    <m/>
    <m/>
    <m/>
    <m/>
    <m/>
    <m/>
    <m/>
    <m/>
    <m/>
    <m/>
    <m/>
    <m/>
    <m/>
  </r>
  <r>
    <n v="2112"/>
    <m/>
    <s v="1.2 New Request PR"/>
    <m/>
    <m/>
    <m/>
    <s v="Kelantan"/>
    <m/>
    <s v="H5G2205418"/>
    <m/>
    <s v="TMEA/226302"/>
    <m/>
    <s v=" PAC2221105"/>
    <m/>
    <s v="KEL-EDU-0048-TP"/>
    <m/>
    <m/>
    <n v="0"/>
    <e v="#N/A"/>
    <e v="#REF!"/>
    <x v="0"/>
    <s v="CPPM-PR"/>
    <n v="972"/>
    <m/>
    <m/>
    <m/>
    <d v="2023-10-11T00:00:00"/>
    <s v="mlailani@tm.com.my"/>
    <n v="1399.03"/>
    <n v="1398.94"/>
    <s v="Additional PO (SI/VO)"/>
    <s v="Change joint point due to original plan joint problem/not found"/>
    <s v="TMG"/>
    <x v="0"/>
    <s v="DNB_HORIZON 5G_DDKBR0226_KGLANDAK_PKC_x000a_"/>
    <e v="#N/A"/>
    <e v="#N/A"/>
    <m/>
    <d v="2022-12-31T00:00:00"/>
    <s v="PKC"/>
    <s v="Network Contractor"/>
    <m/>
    <m/>
    <m/>
    <n v="3400038490"/>
    <m/>
    <s v="[{&quot;name&quot;:&quot;Signed_BOQ SI TMEA226302-DNB_HORIZON 5G_DDKBR_Mamat Lailani Bin Ra.pdf&quot;,&quot;link&quot;:&quot;https://tm365-my.sharepoint.com/personal/badruznasrin_basri_tm_com_my/Documents/Apps/Microsoft%20Forms/Request%20New%20PR/Question%202/Signed_BOQ%20SI%20TMEA226302-DNB_HORIZON%205G_DDKBR_Mamat%20Lailani%20Bin%20Ra.pdf&quot;,&quot;id&quot;:&quot;01KO5DXPQAL3MIY2EKRNA3XKZACXHZDJUF&quot;,&quot;type&quot;:null,&quot;size&quot;:203567,&quot;referenceId&quot;:&quot;01KO5DXPXUPARRCS6LWRBYBWTUUM5DK5ER&quot;,&quot;driveId&quot;:&quot;b!GENIO6DB3UWzdulNK6evrT-LvdyhA0VIokS4fxAfqZJ9NS0deS_ETJs3VRRJUVZM&quot;,&quot;status&quot;:1,&quot;uploadSessionUrl&quot;:null}]"/>
    <m/>
    <m/>
    <m/>
    <m/>
    <m/>
    <m/>
    <m/>
    <m/>
    <m/>
    <m/>
    <m/>
    <m/>
    <m/>
    <m/>
  </r>
  <r>
    <n v="2113"/>
    <s v="Nur Fauziah Binti Abdullah Shuhaimy"/>
    <s v="12. Duplicate Request"/>
    <m/>
    <s v="11/10: Duplicate line No 1002"/>
    <m/>
    <s v="MK"/>
    <m/>
    <s v="GOV2305396"/>
    <m/>
    <s v="TMSA/233273"/>
    <m/>
    <s v="PAC2311894"/>
    <m/>
    <s v="MK-KZK-0353-TP"/>
    <m/>
    <m/>
    <n v="0"/>
    <s v="PO Issued"/>
    <e v="#REF!"/>
    <x v="0"/>
    <s v="CPPM-PR"/>
    <n v="973"/>
    <m/>
    <m/>
    <m/>
    <d v="2023-10-11T00:00:00"/>
    <s v="mahyuddin.saleh@tm.com.my"/>
    <n v="5099"/>
    <n v="5000"/>
    <s v="First PO"/>
    <m/>
    <s v="TMone"/>
    <x v="4"/>
    <s v="GOV FTTH (ADD) AG C010 PEJABAT UNIT INSPEKTORAT DAN PERUNDANGAN, PEJABAT KESIHATAN ALOR GAJAH "/>
    <e v="#N/A"/>
    <e v="#N/A"/>
    <m/>
    <d v="2023-09-30T00:00:00"/>
    <s v="AG"/>
    <s v="Network Contractor"/>
    <m/>
    <m/>
    <m/>
    <n v="3400039025"/>
    <m/>
    <m/>
    <m/>
    <m/>
    <m/>
    <m/>
    <m/>
    <m/>
    <m/>
    <m/>
    <m/>
    <m/>
    <m/>
    <m/>
    <m/>
    <m/>
  </r>
  <r>
    <n v="2114"/>
    <s v="Amran Bin Ramli"/>
    <s v="1.2 New Request PR"/>
    <d v="2023-10-11T00:00:00"/>
    <m/>
    <m/>
    <s v="Sabah"/>
    <m/>
    <s v="H5G2301076"/>
    <m/>
    <s v="TMBA/230917"/>
    <m/>
    <s v="PAC2311700"/>
    <m/>
    <s v="TWU/SKN-EXT-0763-TP"/>
    <m/>
    <m/>
    <n v="0"/>
    <e v="#N/A"/>
    <e v="#REF!"/>
    <x v="0"/>
    <s v="CPPM-PR"/>
    <n v="974"/>
    <m/>
    <m/>
    <m/>
    <d v="2023-10-11T00:00:00"/>
    <s v="alexande@tm.com.my"/>
    <n v="22273"/>
    <n v="280"/>
    <s v="Additional PO (SI/VO)"/>
    <s v="Pole extender."/>
    <s v="TMG"/>
    <x v="0"/>
    <s v="5G SPUR ERA (12) DNB_HORIZON 5G_DSSDK0744 JLNBOKARA ERA"/>
    <e v="#N/A"/>
    <e v="#N/A"/>
    <m/>
    <d v="2023-10-31T00:00:00"/>
    <s v="ERA"/>
    <s v="Network Contractor"/>
    <m/>
    <m/>
    <m/>
    <n v="3400039079"/>
    <m/>
    <s v="[{&quot;name&quot;:&quot;appendix_b (1)_POLE EXTENDER_EXACT_Alexander Childs Chi.pdf&quot;,&quot;link&quot;:&quot;https://tm365-my.sharepoint.com/personal/badruznasrin_basri_tm_com_my/Documents/Apps/Microsoft%20Forms/Request%20New%20PR/Question%202/appendix_b%20(1)_POLE%20EXTENDER_EXACT_Alexander%20Childs%20Chi.pdf&quot;,&quot;id&quot;:&quot;01KO5DXPV2JFPWC5KPH5DJ3FWNXJQDYTP7&quot;,&quot;type&quot;:null,&quot;size&quot;:544183,&quot;referenceId&quot;:&quot;01KO5DXPXUPARRCS6LWRBYBWTUUM5DK5ER&quot;,&quot;driveId&quot;:&quot;b!GENIO6DB3UWzdulNK6evrT-LvdyhA0VIokS4fxAfqZJ9NS0deS_ETJs3VRRJUVZM&quot;,&quot;status&quot;:1,&quot;uploadSessionUrl&quot;:null}]"/>
    <m/>
    <m/>
    <m/>
    <m/>
    <m/>
    <m/>
    <m/>
    <m/>
    <m/>
    <m/>
    <m/>
    <m/>
    <m/>
    <m/>
  </r>
  <r>
    <n v="2115"/>
    <s v="Yuhaniz Binti Baidzawi"/>
    <s v="10.0 Sent to CPA for PR Creation"/>
    <d v="2023-10-11T00:00:00"/>
    <s v="DONE SUBMIT FOR SI"/>
    <m/>
    <s v="Perak "/>
    <m/>
    <s v="SRR2104289"/>
    <m/>
    <s v="TMNA/221340"/>
    <m/>
    <s v="PAC2219144"/>
    <m/>
    <s v="PRK-SOL-0609-TP"/>
    <m/>
    <m/>
    <n v="0"/>
    <s v="PR Creation"/>
    <e v="#REF!"/>
    <x v="0"/>
    <s v="CPPM-PR"/>
    <n v="975"/>
    <m/>
    <m/>
    <m/>
    <d v="2023-10-11T00:00:00"/>
    <s v="norzikree.yusof@tm.com.my"/>
    <n v="40813"/>
    <n v="6161.06"/>
    <s v="Additional PO (SI/VO)"/>
    <s v="Additional fiber cables"/>
    <s v="Unifi"/>
    <x v="5"/>
    <s v="Menarik kabel 12C, 36C, 24C dan memasang FDP/FDC untuk project SRR Prima Segari"/>
    <e v="#N/A"/>
    <e v="#N/A"/>
    <m/>
    <d v="2023-10-30T00:00:00"/>
    <s v="PR"/>
    <s v="Network Contractor"/>
    <m/>
    <m/>
    <m/>
    <n v="1002054"/>
    <m/>
    <s v="[{&quot;name&quot;:&quot;BOQ_VO TMNA221340SRR FTTH PR_C030 RESIDENSI S_Mohamad Nor Zikree B.pdf&quot;,&quot;link&quot;:&quot;https://tm365-my.sharepoint.com/personal/badruznasrin_basri_tm_com_my/Documents/Apps/Microsoft%20Forms/Request%20New%20PR/Question%202/BOQ_VO%20TMNA221340SRR%20FTTH%20PR_C030%20RESIDENSI%20S_Mohamad%20Nor%20Zikree%20B.pdf&quot;,&quot;id&quot;:&quot;01KO5DXPVICNA2OA4FVBA2XTAWGBSQOGPH&quot;,&quot;type&quot;:null,&quot;size&quot;:245832,&quot;referenceId&quot;:&quot;01KO5DXPXUPARRCS6LWRBYBWTUUM5DK5ER&quot;,&quot;driveId&quot;:&quot;b!GENIO6DB3UWzdulNK6evrT-LvdyhA0VIokS4fxAfqZJ9NS0deS_ETJs3VRRJUVZM&quot;,&quot;status&quot;:1,&quot;uploadSessionUrl&quot;:null}]"/>
    <m/>
    <m/>
    <m/>
    <m/>
    <m/>
    <m/>
    <m/>
    <m/>
    <m/>
    <m/>
    <m/>
    <m/>
    <m/>
    <m/>
  </r>
  <r>
    <n v="2116"/>
    <s v="Muhammad Imran Bin Azid"/>
    <s v="8.3 Queried(other) Please fill in Remark"/>
    <d v="2023-10-11T00:00:00"/>
    <s v="emailed to AND on query for SI PO."/>
    <m/>
    <s v="Johor Selatan"/>
    <m/>
    <s v="GOV2300647"/>
    <m/>
    <s v="TMSA/230790"/>
    <m/>
    <s v="PAC2307706"/>
    <m/>
    <s v="JS-PCO-0383-TP"/>
    <m/>
    <m/>
    <n v="0"/>
    <s v="Queried - Require More Information From NeC/AND"/>
    <e v="#REF!"/>
    <x v="0"/>
    <s v="CPPM-PR"/>
    <n v="976"/>
    <m/>
    <m/>
    <m/>
    <d v="2023-10-11T00:00:00"/>
    <s v="atiqah.kamis@tm.com.my"/>
    <n v="4497"/>
    <n v="3972.44"/>
    <s v="Additional PO (SI/VO)"/>
    <s v="KERJA-KERJA SI INTERTIE "/>
    <s v="TMone"/>
    <x v="4"/>
    <s v="MYGOV*NET-KDN (JIM)-PEJABAT IMIGRESEN KULAI JAYA (IPME)-KLI"/>
    <e v="#N/A"/>
    <e v="#N/A"/>
    <m/>
    <d v="2023-07-31T00:00:00"/>
    <s v="KLI"/>
    <s v="Network Contractor"/>
    <m/>
    <m/>
    <m/>
    <n v="3400038920"/>
    <m/>
    <s v="[{&quot;name&quot;:&quot;TP SI BOQ PEJABAT IMIGRESEN KULAI JAYA (IPME)_Siti Nur Atiqah Bint.pdf&quot;,&quot;link&quot;:&quot;https://tm365-my.sharepoint.com/personal/badruznasrin_basri_tm_com_my/Documents/Apps/Microsoft%20Forms/Request%20New%20PR/Question%202/TP%20SI%20BOQ%20PEJABAT%20IMIGRESEN%20KULAI%20JAYA%20(IPME)_Siti%20Nur%20Atiqah%20Bint.pdf&quot;,&quot;id&quot;:&quot;01KO5DXPRZQ3QTRKEX3ZAKEHUNP5WVVCGB&quot;,&quot;type&quot;:null,&quot;size&quot;:381962,&quot;referenceId&quot;:&quot;01KO5DXPXUPARRCS6LWRBYBWTUUM5DK5ER&quot;,&quot;driveId&quot;:&quot;b!GENIO6DB3UWzdulNK6evrT-LvdyhA0VIokS4fxAfqZJ9NS0deS_ETJs3VRRJUVZM&quot;,&quot;status&quot;:1,&quot;uploadSessionUrl&quot;:null}]"/>
    <m/>
    <m/>
    <m/>
    <m/>
    <m/>
    <m/>
    <m/>
    <m/>
    <m/>
    <m/>
    <m/>
    <m/>
    <m/>
    <m/>
  </r>
  <r>
    <n v="2117"/>
    <m/>
    <s v="1.2 New Request PR"/>
    <m/>
    <m/>
    <m/>
    <s v="Johor Selatan"/>
    <m/>
    <s v="NRP2301940"/>
    <m/>
    <s v="TMSA/231569"/>
    <m/>
    <s v="PAC2309930"/>
    <m/>
    <s v="JS-SOJ-0015-TP"/>
    <m/>
    <m/>
    <n v="0"/>
    <e v="#N/A"/>
    <e v="#REF!"/>
    <x v="0"/>
    <s v="CPPM-PR"/>
    <n v="977"/>
    <m/>
    <m/>
    <m/>
    <d v="2023-10-11T00:00:00"/>
    <s v="atiqah.kamis@tm.com.my"/>
    <n v="14457"/>
    <n v="1214"/>
    <s v="Additional PO (SI/VO)"/>
    <s v="KERJA-KERJA TAMBAHAN KABEL"/>
    <s v="TMone"/>
    <x v="1"/>
    <s v="CAPITAL LAND SDN BHD- LOT 5 JLN MEDINI UTARA 4, MEDINI ISKANDAR, MEDINI JOHOR (DOME)- GH"/>
    <e v="#N/A"/>
    <e v="#N/A"/>
    <m/>
    <d v="2023-09-10T00:00:00"/>
    <s v="GH"/>
    <s v="Network Contractor"/>
    <m/>
    <m/>
    <m/>
    <n v="3400038799"/>
    <m/>
    <s v="[{&quot;name&quot;:&quot;s.i gh sommerset_Siti Nur Atiqah Bint.pdf&quot;,&quot;link&quot;:&quot;https://tm365-my.sharepoint.com/personal/badruznasrin_basri_tm_com_my/Documents/Apps/Microsoft%20Forms/Request%20New%20PR/Question%202/s.i%20gh%20sommerset_Siti%20Nur%20Atiqah%20Bint.pdf&quot;,&quot;id&quot;:&quot;01KO5DXPRMKOOWV6SYV5HIRXGMN4KRMJKU&quot;,&quot;type&quot;:null,&quot;size&quot;:222988,&quot;referenceId&quot;:&quot;01KO5DXPXUPARRCS6LWRBYBWTUUM5DK5ER&quot;,&quot;driveId&quot;:&quot;b!GENIO6DB3UWzdulNK6evrT-LvdyhA0VIokS4fxAfqZJ9NS0deS_ETJs3VRRJUVZM&quot;,&quot;status&quot;:1,&quot;uploadSessionUrl&quot;:null}]"/>
    <m/>
    <m/>
    <m/>
    <m/>
    <m/>
    <m/>
    <m/>
    <m/>
    <m/>
    <m/>
    <m/>
    <m/>
    <m/>
    <m/>
  </r>
  <r>
    <n v="2118"/>
    <m/>
    <s v="1.2 New Request PR"/>
    <m/>
    <m/>
    <m/>
    <s v="Johor Selatan"/>
    <m/>
    <s v="NRP2302817"/>
    <m/>
    <s v="TMSA/233157"/>
    <m/>
    <s v="PAC2310960 "/>
    <m/>
    <s v="JS-SOJ-0020-TP"/>
    <m/>
    <m/>
    <n v="0"/>
    <e v="#N/A"/>
    <e v="#REF!"/>
    <x v="0"/>
    <s v="CPPM-PR"/>
    <n v="978"/>
    <m/>
    <m/>
    <m/>
    <d v="2023-10-11T00:00:00"/>
    <s v="atiqah.kamis@tm.com.my"/>
    <n v="4652"/>
    <n v="4479.3"/>
    <s v="Additional PO (SI/VO)"/>
    <s v="KERJA-KERJA TAMBAHAN MICROTRENCH KERANA LALUAN SEDIA ADA ROSAK"/>
    <s v="TMone"/>
    <x v="1"/>
    <s v="SHIMANO COMPONENT - PEKAN NENAS (MLS OVER IPME)- PEKAN NENAS"/>
    <e v="#N/A"/>
    <e v="#N/A"/>
    <m/>
    <d v="2023-08-23T00:00:00"/>
    <s v="PNS"/>
    <s v="Network Contractor"/>
    <m/>
    <m/>
    <m/>
    <n v="3400038799"/>
    <m/>
    <s v="[{&quot;name&quot;:&quot;s.i pns shimano_Siti Nur Atiqah Bint.pdf&quot;,&quot;link&quot;:&quot;https://tm365-my.sharepoint.com/personal/badruznasrin_basri_tm_com_my/Documents/Apps/Microsoft%20Forms/Request%20New%20PR/Question%202/s.i%20pns%20shimano_Siti%20Nur%20Atiqah%20Bint.pdf&quot;,&quot;id&quot;:&quot;01KO5DXPW3Q24I2PZGARC375JMIZJD73WY&quot;,&quot;type&quot;:null,&quot;size&quot;:227731,&quot;referenceId&quot;:&quot;01KO5DXPXUPARRCS6LWRBYBWTUUM5DK5ER&quot;,&quot;driveId&quot;:&quot;b!GENIO6DB3UWzdulNK6evrT-LvdyhA0VIokS4fxAfqZJ9NS0deS_ETJs3VRRJUVZM&quot;,&quot;status&quot;:1,&quot;uploadSessionUrl&quot;:null}]"/>
    <m/>
    <m/>
    <m/>
    <m/>
    <m/>
    <m/>
    <m/>
    <m/>
    <m/>
    <m/>
    <m/>
    <m/>
    <m/>
    <m/>
  </r>
  <r>
    <n v="2119"/>
    <s v="Amran Bin Ramli"/>
    <s v="1.2 New Request PR"/>
    <d v="2023-10-11T00:00:00"/>
    <m/>
    <m/>
    <s v="Sabah"/>
    <m/>
    <s v="GOV2302554"/>
    <m/>
    <s v="TMBA/230586"/>
    <m/>
    <s v="PAC2307093"/>
    <m/>
    <s v="KK/PB/LB-WUH-0130-TP"/>
    <m/>
    <m/>
    <n v="0"/>
    <e v="#N/A"/>
    <e v="#REF!"/>
    <x v="0"/>
    <s v="CPPM-PR"/>
    <n v="979"/>
    <m/>
    <m/>
    <m/>
    <d v="2023-10-11T00:00:00"/>
    <s v="abdrauf.abdrahim@tm.com.my"/>
    <n v="4101"/>
    <n v="784.49"/>
    <s v="Additional PO (SI/VO)"/>
    <s v="Replace the damaged poles"/>
    <s v="TMone"/>
    <x v="4"/>
    <s v="MYGOV*NET-MOH FTTH ADD KDT C011 KLINIK KESIHATAN MATUNGGUNG(SDWAN FTTH)-KDT"/>
    <e v="#N/A"/>
    <e v="#N/A"/>
    <m/>
    <d v="2023-09-30T00:00:00"/>
    <s v="KDT"/>
    <s v="Network Contractor"/>
    <m/>
    <m/>
    <m/>
    <n v="3400038956"/>
    <m/>
    <s v="[{&quot;name&quot;:&quot;TMBA230586_BOQ_SI_2 (1) (2)_Abdul Rauf Bin Abdul.pdf&quot;,&quot;link&quot;:&quot;https://tm365-my.sharepoint.com/personal/badruznasrin_basri_tm_com_my/Documents/Apps/Microsoft%20Forms/Request%20New%20PR/Question%202/TMBA230586_BOQ_SI_2%20(1)%20(2)_Abdul%20Rauf%20Bin%20Abdul.pdf&quot;,&quot;id&quot;:&quot;01KO5DXPSL35ULHO2GFFAIX5TYYBSZRYLZ&quot;,&quot;type&quot;:null,&quot;size&quot;:1383234,&quot;referenceId&quot;:&quot;01KO5DXPXUPARRCS6LWRBYBWTUUM5DK5ER&quot;,&quot;driveId&quot;:&quot;b!GENIO6DB3UWzdulNK6evrT-LvdyhA0VIokS4fxAfqZJ9NS0deS_ETJs3VRRJUVZM&quot;,&quot;status&quot;:1,&quot;uploadSessionUrl&quot;:null},{&quot;name&quot;:&quot;TMBA230586_TP (2) (2)_Abdul Rauf Bin Abdul.pptx&quot;,&quot;link&quot;:&quot;https://tm365-my.sharepoint.com/personal/badruznasrin_basri_tm_com_my/_layouts/15/Doc.aspx?sourcedoc=%7B8E3F6057-7553-466E-99C7-DE6A9AE0E40D%7D&amp;file=TMBA230586_TP%20(2)%20(2)_Abdul%20Rauf%20Bin%20Abdul.pptx&amp;action=edit&amp;mobileredirect=true&quot;,&quot;id&quot;:&quot;01KO5DXPSXMA7Y4U3VNZDJTR66NKNOBZAN&quot;,&quot;type&quot;:null,&quot;size&quot;:4825040,&quot;referenceId&quot;:&quot;01KO5DXPXUPARRCS6LWRBYBWTUUM5DK5ER&quot;,&quot;driveId&quot;:&quot;b!GENIO6DB3UWzdulNK6evrT-LvdyhA0VIokS4fxAfqZJ9NS0deS_ETJs3VRRJUVZM&quot;,&quot;status&quot;:1,&quot;uploadSessionUrl&quot;:null}]"/>
    <m/>
    <m/>
    <m/>
    <m/>
    <m/>
    <m/>
    <m/>
    <m/>
    <m/>
    <m/>
    <m/>
    <m/>
    <m/>
    <m/>
  </r>
  <r>
    <n v="2120"/>
    <m/>
    <s v="1.2 New Request LOR"/>
    <m/>
    <m/>
    <m/>
    <s v="PG"/>
    <s v="AND"/>
    <s v="QUA2300090"/>
    <s v="CONFIRMED"/>
    <s v="TMNA/233194"/>
    <m/>
    <s v="PAC2312748"/>
    <s v="APPROVED"/>
    <m/>
    <m/>
    <m/>
    <n v="0"/>
    <s v="New Request PR"/>
    <e v="#REF!"/>
    <x v="0"/>
    <s v="CPPM-LOR"/>
    <n v="430"/>
    <m/>
    <m/>
    <m/>
    <d v="2023-10-11T00:00:00"/>
    <s v="mohdfahmi.ishak@tm.com.my"/>
    <m/>
    <m/>
    <m/>
    <m/>
    <s v="ND QUALITY"/>
    <x v="9"/>
    <s v="QUALITY_ CWS BI ROAD REPAIR WORK (BI_C011,BI_C017, BI_C018) BALIK PULAU (JKR DBD)_x000a_"/>
    <e v="#N/A"/>
    <e v="#N/A"/>
    <m/>
    <m/>
    <s v="BI"/>
    <m/>
    <m/>
    <m/>
    <m/>
    <n v="3400038496"/>
    <s v="AG GLOBAL VENTURE SDN. BHD."/>
    <m/>
    <m/>
    <s v="MOHD FAHMI BIN ISHAK"/>
    <s v="Md Ashraf Bin Adnan"/>
    <s v="[{&quot;name&quot;:&quot;PLAN&amp;COSTING_Mohd Fahmi Bin Ishak.docx&quot;,&quot;link&quot;:&quot;https://tm365-my.sharepoint.com/personal/badruznasrin_basri_tm_com_my/_layouts/15/Doc.aspx?sourcedoc=%7B681822DB-C126-4A44-82B8-2121125984A5%7D&amp;file=PLAN%26COSTING_Mohd%20Fahmi%20Bin%20Ishak.docx&amp;action=default&amp;mobileredirect=true&quot;,&quot;id&quot;:&quot;01KO5DXPW3EIMGQJWBIRFIFOBBEEJFTBFF&quot;,&quot;type&quot;:null,&quot;size&quot;:412825,&quot;referenceId&quot;:&quot;01KO5DXPWKQISBU2NA6ZBLWOJA7SI6KARL&quot;,&quot;driveId&quot;:&quot;b!GENIO6DB3UWzdulNK6evrT-LvdyhA0VIokS4fxAfqZJ9NS0deS_ETJs3VRRJUVZM&quot;,&quot;status&quot;:1,&quot;uploadSessionUrl&quot;:null}]"/>
    <s v="Got Preference"/>
    <s v="AG GLOBAL VENTURE SDN. BHD."/>
    <s v="CAPABLE TO DO CIVIL WORK"/>
    <n v="3400038496"/>
    <s v="KAZAKON SDN. BHD."/>
    <n v="3400039027"/>
    <s v="SPS CORPORATION SDN. BHD."/>
    <n v="3400039225"/>
    <m/>
    <m/>
  </r>
  <r>
    <n v="2121"/>
    <m/>
    <s v="1.2 New Request LOR"/>
    <m/>
    <m/>
    <m/>
    <s v="Kuala Lumpur"/>
    <m/>
    <s v="NRP2303133"/>
    <m/>
    <s v="TMCA/232090"/>
    <m/>
    <s v="PAC2312299"/>
    <m/>
    <m/>
    <m/>
    <m/>
    <n v="0"/>
    <s v="New Request PR"/>
    <e v="#REF!"/>
    <x v="0"/>
    <s v="CPPM-LOR"/>
    <n v="431"/>
    <m/>
    <m/>
    <m/>
    <d v="2023-10-11T00:00:00"/>
    <s v="nurafni@tm.com.my"/>
    <m/>
    <m/>
    <m/>
    <m/>
    <s v="TMone"/>
    <x v="1"/>
    <s v="NRP PUSHTHRU CORE BIN F37 AFFIN HWANG INVESTMENT BANK BERHAD - MENARA AFFIN TRX (DOME) SLA 99.7_x000a_"/>
    <e v="#N/A"/>
    <e v="#N/A"/>
    <m/>
    <m/>
    <s v="BIN"/>
    <m/>
    <m/>
    <m/>
    <m/>
    <m/>
    <m/>
    <m/>
    <m/>
    <s v="SHAMSUL EFFENDI BIN ABD MAJID"/>
    <s v="Mohd Ikhwan Bin Ibrahim"/>
    <s v="[{&quot;name&quot;:&quot;TMCA232090_Nur Afni Binti Jamin.pdf&quot;,&quot;link&quot;:&quot;https://tm365-my.sharepoint.com/personal/badruznasrin_basri_tm_com_my/Documents/Apps/Microsoft%20Forms/CPPM%20LOR%20%20Request%20for%20LOR%20for%20existing%20project/Question/TMCA232090_Nur%20Afni%20Binti%20Jamin.pdf&quot;,&quot;id&quot;:&quot;01KO5DXPWU22MBV72STBE3DWL44GHFXH2L&quot;,&quot;type&quot;:null,&quot;size&quot;:263604,&quot;referenceId&quot;:&quot;01KO5DXPWKQISBU2NA6ZBLWOJA7SI6KARL&quot;,&quot;driveId&quot;:&quot;b!GENIO6DB3UWzdulNK6evrT-LvdyhA0VIokS4fxAfqZJ9NS0deS_ETJs3VRRJUVZM&quot;,&quot;status&quot;:1,&quot;uploadSessionUrl&quot;:null}]"/>
    <s v="No Preference"/>
    <m/>
    <m/>
    <m/>
    <m/>
    <m/>
    <m/>
    <m/>
    <m/>
    <m/>
  </r>
  <r>
    <n v="2122"/>
    <m/>
    <s v="10.0 Sent to CPA for PR Creation"/>
    <m/>
    <s v="11/10/2023: Done submit BOQ to CPA"/>
    <m/>
    <s v="Selangor Barat"/>
    <m/>
    <s v="SNP2200176"/>
    <m/>
    <s v="TMCA/225667"/>
    <m/>
    <m/>
    <m/>
    <s v="SB-NEP-0123-TP"/>
    <m/>
    <m/>
    <n v="0"/>
    <s v="PR Creation"/>
    <e v="#REF!"/>
    <x v="0"/>
    <s v="CPPM-PR"/>
    <n v="980"/>
    <m/>
    <m/>
    <m/>
    <d v="2023-10-11T00:00:00"/>
    <s v="hafizzuddin.mnoor@tm.com.my"/>
    <n v="11347.41"/>
    <n v="4508"/>
    <s v="Additional PO (SI/VO)"/>
    <s v="pertambahan jarak cable dari plan "/>
    <s v="TMone"/>
    <x v="6"/>
    <s v="KKM KPOP2 FTTH KS C025 BBA3013 SK BKT BE"/>
    <e v="#N/A"/>
    <e v="#N/A"/>
    <m/>
    <d v="2023-09-29T00:00:00"/>
    <s v="KS"/>
    <s v="Network Contractor"/>
    <m/>
    <m/>
    <m/>
    <n v="3400038969"/>
    <m/>
    <s v="[{&quot;name&quot;:&quot;SI-KS C025M DP1-16 2ND PO NEW_Muhammad Hafizzuddin.pdf&quot;,&quot;link&quot;:&quot;https://tm365-my.sharepoint.com/personal/badruznasrin_basri_tm_com_my/Documents/Apps/Microsoft%20Forms/Request%20New%20PR/Question%202/SI-KS%20C025M%20DP1-16%202ND%20PO%20NEW_Muhammad%20Hafizzuddin.pdf&quot;,&quot;id&quot;:&quot;01KO5DXPVGSYFHP4BI4FCYLA545D75AJ4V&quot;,&quot;type&quot;:null,&quot;size&quot;:175721,&quot;referenceId&quot;:&quot;01KO5DXPXUPARRCS6LWRBYBWTUUM5DK5ER&quot;,&quot;driveId&quot;:&quot;b!GENIO6DB3UWzdulNK6evrT-LvdyhA0VIokS4fxAfqZJ9NS0deS_ETJs3VRRJUVZM&quot;,&quot;status&quot;:1,&quot;uploadSessionUrl&quot;:null},{&quot;name&quot;:&quot;GAMBAR KERJA-1_Muhammad Hafizzuddin.pdf&quot;,&quot;link&quot;:&quot;https://tm365-my.sharepoint.com/personal/badruznasrin_basri_tm_com_my/Documents/Apps/Microsoft%20Forms/Request%20New%20PR/Question%202/GAMBAR%20KERJA-1_Muhammad%20Hafizzuddin.pdf&quot;,&quot;id&quot;:&quot;01KO5DXPRY5IP5B7TQZNGJFUZE4A6CIWMT&quot;,&quot;type&quot;:null,&quot;size&quot;:778491,&quot;referenceId&quot;:&quot;01KO5DXPXUPARRCS6LWRBYBWTUUM5DK5ER&quot;,&quot;driveId&quot;:&quot;b!GENIO6DB3UWzdulNK6evrT-LvdyhA0VIokS4fxAfqZJ9NS0deS_ETJs3VRRJUVZM&quot;,&quot;status&quot;:1,&quot;uploadSessionUrl&quot;:null}]"/>
    <m/>
    <m/>
    <m/>
    <m/>
    <m/>
    <m/>
    <m/>
    <m/>
    <m/>
    <m/>
    <m/>
    <m/>
    <m/>
    <m/>
  </r>
  <r>
    <n v="2123"/>
    <s v="Muhammad Imran Bin Azid"/>
    <s v="12. Duplicate Request"/>
    <d v="2023-10-11T00:00:00"/>
    <s v="emailed to AND/TP to upload BOQ in VPrime for TP approval. after discussion with TP, confirmed duplicate"/>
    <m/>
    <s v="Johor Selatan"/>
    <m/>
    <s v="NRP2303282"/>
    <m/>
    <s v="TMSA/233298"/>
    <m/>
    <s v="PAC2312156"/>
    <m/>
    <s v="JS-JAK-0159-TP"/>
    <m/>
    <m/>
    <n v="0"/>
    <s v="PO Issued"/>
    <e v="#REF!"/>
    <x v="0"/>
    <s v="CPPM-PR"/>
    <n v="981"/>
    <m/>
    <m/>
    <m/>
    <d v="2023-10-11T00:00:00"/>
    <s v="atiqah.kamis@tm.com.my"/>
    <n v="9060"/>
    <n v="1442.7"/>
    <s v="First PO"/>
    <m/>
    <s v="TMG"/>
    <x v="1"/>
    <s v="DP DHL MEDINI - MEDINI 9 (WIA) - GH"/>
    <e v="#N/A"/>
    <e v="#N/A"/>
    <m/>
    <d v="2023-10-06T00:00:00"/>
    <s v="GH"/>
    <s v="Network Contractor"/>
    <m/>
    <m/>
    <m/>
    <n v="3400039219"/>
    <m/>
    <m/>
    <m/>
    <m/>
    <m/>
    <m/>
    <m/>
    <m/>
    <m/>
    <m/>
    <m/>
    <m/>
    <m/>
    <m/>
    <m/>
    <m/>
  </r>
  <r>
    <n v="2124"/>
    <m/>
    <s v="1.2 New Request PR"/>
    <m/>
    <m/>
    <m/>
    <s v="Pulau Pinang"/>
    <m/>
    <s v="H5G2206248"/>
    <m/>
    <s v="TMNA/222791"/>
    <m/>
    <s v="PAC2224084"/>
    <m/>
    <s v="PG-PRL-0491-TP"/>
    <m/>
    <m/>
    <n v="0"/>
    <e v="#N/A"/>
    <e v="#REF!"/>
    <x v="0"/>
    <s v="CPPM-PR"/>
    <n v="982"/>
    <m/>
    <m/>
    <m/>
    <d v="2023-10-11T00:00:00"/>
    <s v="mohdfahmi.ishak@tm.com.my"/>
    <n v="5090"/>
    <n v="4520"/>
    <s v="Additional PO (SI/VO)"/>
    <s v="Need new PO due to Existing PO deleted(wrong PU)."/>
    <s v="TMG"/>
    <x v="0"/>
    <s v="H5G_FOC BI F13/F14 CSR DPBDY0046 JALAN BALIK PULAU_x000a_"/>
    <e v="#N/A"/>
    <e v="#N/A"/>
    <m/>
    <d v="2023-08-31T00:00:00"/>
    <s v="BI"/>
    <s v="Network Contractor"/>
    <m/>
    <m/>
    <m/>
    <n v="3400039143"/>
    <m/>
    <s v="[{&quot;name&quot;:&quot;BOQ PROJEK 2ND H5G_FOC BI F13 F14 CSR DPBDY00_Mohd Fahmi Bin Ishak.pdf&quot;,&quot;link&quot;:&quot;https://tm365-my.sharepoint.com/personal/badruznasrin_basri_tm_com_my/Documents/Apps/Microsoft%20Forms/Request%20New%20PR/Question%202/BOQ%20PROJEK%202ND%20H5G_FOC%20BI%20F13%20F14%20CSR%20DPBDY00_Mohd%20Fahmi%20Bin%20Ishak.pdf&quot;,&quot;id&quot;:&quot;01KO5DXPVBUWDJ2J3BFBG33YBD24WTPQVI&quot;,&quot;type&quot;:null,&quot;size&quot;:198102,&quot;referenceId&quot;:&quot;01KO5DXPXUPARRCS6LWRBYBWTUUM5DK5ER&quot;,&quot;driveId&quot;:&quot;b!GENIO6DB3UWzdulNK6evrT-LvdyhA0VIokS4fxAfqZJ9NS0deS_ETJs3VRRJUVZM&quot;,&quot;status&quot;:1,&quot;uploadSessionUrl&quot;:null}]"/>
    <m/>
    <m/>
    <m/>
    <m/>
    <m/>
    <m/>
    <m/>
    <m/>
    <m/>
    <m/>
    <m/>
    <m/>
    <m/>
    <m/>
  </r>
  <r>
    <n v="2125"/>
    <m/>
    <s v="1.2 New Request PR"/>
    <m/>
    <m/>
    <m/>
    <s v="NS"/>
    <m/>
    <s v="H5G2300986"/>
    <m/>
    <s v="TMSA/233169"/>
    <m/>
    <s v="PAC2311086"/>
    <m/>
    <s v="NS-MKN-0040-TP"/>
    <m/>
    <m/>
    <n v="0"/>
    <e v="#N/A"/>
    <e v="#REF!"/>
    <x v="0"/>
    <s v="CPPM-PR"/>
    <n v="983"/>
    <m/>
    <m/>
    <m/>
    <d v="2023-10-11T00:00:00"/>
    <s v="tm30003@tm.com.my"/>
    <n v="11322"/>
    <n v="7514.5"/>
    <s v="Additional PO (SI/VO)"/>
    <s v="change cable from UG to IB"/>
    <s v="TMG"/>
    <x v="0"/>
    <s v="FOC KF_F16 &amp; KF_F14 SPUR 12C FOR DNB_HORIZON 5G_DNJLB0002_KGPETALINGKKLAWANG_KF"/>
    <e v="#N/A"/>
    <e v="#N/A"/>
    <m/>
    <d v="2023-09-22T00:00:00"/>
    <s v="KF"/>
    <s v="Network Contractor"/>
    <m/>
    <m/>
    <m/>
    <n v="3400041405"/>
    <m/>
    <s v="[{&quot;name&quot;:&quot;TMSA233169 4902141101 - BOQ VO (11102023)_Nurul Ashikin Binti.pdf&quot;,&quot;link&quot;:&quot;https://tm365-my.sharepoint.com/personal/badruznasrin_basri_tm_com_my/Documents/Apps/Microsoft%20Forms/Request%20New%20PR/Question%202/TMSA233169%204902141101%20-%20BOQ%20VO%20(11102023)_Nurul%20Ashikin%20Binti.pdf&quot;,&quot;id&quot;:&quot;01KO5DXPVX45IWSWYKWNHIY75O5CF32UG4&quot;,&quot;type&quot;:null,&quot;size&quot;:490182,&quot;referenceId&quot;:&quot;01KO5DXPXUPARRCS6LWRBYBWTUUM5DK5ER&quot;,&quot;driveId&quot;:&quot;b!GENIO6DB3UWzdulNK6evrT-LvdyhA0VIokS4fxAfqZJ9NS0deS_ETJs3VRRJUVZM&quot;,&quot;status&quot;:1,&quot;uploadSessionUrl&quot;:null}]"/>
    <m/>
    <m/>
    <m/>
    <m/>
    <m/>
    <m/>
    <m/>
    <m/>
    <m/>
    <m/>
    <m/>
    <m/>
    <m/>
    <m/>
  </r>
  <r>
    <n v="2126"/>
    <s v="Zubaidah Binti Ya"/>
    <s v="10.0 Sent to CPA for PR Creation"/>
    <m/>
    <s v="11/10/2023: Done submit BOQ to CPA"/>
    <m/>
    <s v="Selangor Barat"/>
    <m/>
    <s v="SNP2200173"/>
    <m/>
    <s v="TMCA/230343"/>
    <m/>
    <m/>
    <m/>
    <s v="SB-MKN-0349-TP"/>
    <m/>
    <m/>
    <n v="0"/>
    <s v="PR Creation"/>
    <e v="#REF!"/>
    <x v="0"/>
    <s v="CPPM-PR"/>
    <n v="984"/>
    <m/>
    <m/>
    <m/>
    <d v="2023-10-11T00:00:00"/>
    <s v="hafizzuddin.mnoor@tm.com.my"/>
    <n v="78233.63"/>
    <n v="76987"/>
    <s v="Additional PO (SI/VO)"/>
    <s v="pertukaran laluan dan pertambahan jarak cable"/>
    <s v="TMone"/>
    <x v="6"/>
    <s v="KKM KPOP2 FTTH BB_C014 BBA3010 SK RANTAU"/>
    <e v="#N/A"/>
    <e v="#N/A"/>
    <m/>
    <d v="2023-09-29T00:00:00"/>
    <s v="BB"/>
    <s v="Network Contractor"/>
    <m/>
    <m/>
    <m/>
    <n v="34000038910"/>
    <m/>
    <s v="[{&quot;name&quot;:&quot;SI SK RANTAU_Muhammad Hafizzuddin.pdf&quot;,&quot;link&quot;:&quot;https://tm365-my.sharepoint.com/personal/badruznasrin_basri_tm_com_my/Documents/Apps/Microsoft%20Forms/Request%20New%20PR/Question%202/SI%20SK%20RANTAU_Muhammad%20Hafizzuddin.pdf&quot;,&quot;id&quot;:&quot;01KO5DXPVBLOWQTSCACVFZNBTF4DUQUES2&quot;,&quot;type&quot;:null,&quot;size&quot;:372533,&quot;referenceId&quot;:&quot;01KO5DXPXUPARRCS6LWRBYBWTUUM5DK5ER&quot;,&quot;driveId&quot;:&quot;b!GENIO6DB3UWzdulNK6evrT-LvdyhA0VIokS4fxAfqZJ9NS0deS_ETJs3VRRJUVZM&quot;,&quot;status&quot;:1,&quot;uploadSessionUrl&quot;:null}]"/>
    <m/>
    <m/>
    <m/>
    <m/>
    <m/>
    <m/>
    <m/>
    <m/>
    <m/>
    <m/>
    <m/>
    <m/>
    <m/>
    <m/>
  </r>
  <r>
    <n v="2127"/>
    <s v="Nor Alia Binti Ismail Khafidz"/>
    <s v="1.4 Pending Desktop Costing"/>
    <m/>
    <m/>
    <m/>
    <s v="MSC"/>
    <s v="AND"/>
    <s v="NRP2301925"/>
    <s v="WAITING APPROVAL"/>
    <m/>
    <m/>
    <m/>
    <m/>
    <m/>
    <m/>
    <m/>
    <n v="0"/>
    <s v="Pending Desktop Costing"/>
    <e v="#REF!"/>
    <x v="0"/>
    <s v="DC TMONE"/>
    <n v="1731"/>
    <s v="DC TMONE"/>
    <n v="1"/>
    <m/>
    <d v="2023-10-11T00:00:00"/>
    <m/>
    <m/>
    <m/>
    <m/>
    <m/>
    <s v="TM ONE"/>
    <x v="1"/>
    <s v="MALAYSIA AIRLINES - RELOCATE CX2 TO KVDC (METRO-E P2P) - CBJ"/>
    <s v="4 core FOC + 2 NID (NRP)"/>
    <s v="SLG 99.99%"/>
    <m/>
    <m/>
    <m/>
    <m/>
    <m/>
    <m/>
    <m/>
    <m/>
    <m/>
    <m/>
    <m/>
    <m/>
    <m/>
    <m/>
    <m/>
    <m/>
    <m/>
    <m/>
    <m/>
    <m/>
    <m/>
    <m/>
    <m/>
    <m/>
  </r>
  <r>
    <n v="2128"/>
    <m/>
    <s v="1.4 Pending Desktop Costing"/>
    <m/>
    <m/>
    <m/>
    <s v="MK"/>
    <s v="AND"/>
    <s v="NRP2303653"/>
    <s v="CONFIRMED"/>
    <m/>
    <m/>
    <m/>
    <m/>
    <m/>
    <m/>
    <m/>
    <n v="0"/>
    <s v="Pending Desktop Costing"/>
    <e v="#REF!"/>
    <x v="0"/>
    <s v="DC TMONE"/>
    <n v="427"/>
    <s v="DC TMONE"/>
    <n v="1"/>
    <m/>
    <d v="2023-10-11T00:00:00"/>
    <m/>
    <m/>
    <m/>
    <m/>
    <m/>
    <s v="TM ONE"/>
    <x v="1"/>
    <s v="SYARIKAT AIR MELAKA BERHAD (Contact Centre)-BANGUNAN GRAHA MAJU(IPME)-MC"/>
    <s v="2 core FOC + 1 NID (NRP)"/>
    <s v="SLA 99.0%"/>
    <m/>
    <m/>
    <s v="MC"/>
    <m/>
    <m/>
    <m/>
    <m/>
    <m/>
    <m/>
    <m/>
    <m/>
    <m/>
    <m/>
    <m/>
    <m/>
    <m/>
    <m/>
    <m/>
    <m/>
    <m/>
    <m/>
    <m/>
    <m/>
    <m/>
  </r>
  <r>
    <n v="2129"/>
    <m/>
    <s v="1.4 Pending Desktop Costing"/>
    <m/>
    <m/>
    <m/>
    <s v="MR/BIN"/>
    <s v="AND"/>
    <s v="NRF2300065"/>
    <s v="CONFIRMED"/>
    <m/>
    <m/>
    <m/>
    <m/>
    <m/>
    <m/>
    <m/>
    <n v="0"/>
    <s v="Pending Desktop Costing"/>
    <e v="#REF!"/>
    <x v="0"/>
    <s v="DC TMONE"/>
    <n v="11303"/>
    <s v="DC TMONE"/>
    <n v="1"/>
    <m/>
    <d v="2023-10-11T00:00:00"/>
    <m/>
    <m/>
    <m/>
    <m/>
    <m/>
    <s v="TM ONE"/>
    <x v="16"/>
    <s v="JABATAN KERJA RAYA SARAWAK- SK ORANG KAYA MOHAMAD BINTULU (UNIFI)- BTU"/>
    <s v="FDP"/>
    <n v="0"/>
    <m/>
    <m/>
    <s v="BTU"/>
    <m/>
    <m/>
    <m/>
    <m/>
    <m/>
    <m/>
    <m/>
    <m/>
    <m/>
    <m/>
    <m/>
    <m/>
    <m/>
    <m/>
    <m/>
    <m/>
    <m/>
    <m/>
    <m/>
    <m/>
    <m/>
  </r>
  <r>
    <n v="2130"/>
    <s v="Mohd Syahmi Bin Chik"/>
    <s v="1.4 Pending Desktop Costing"/>
    <m/>
    <m/>
    <m/>
    <s v="KL"/>
    <s v="AND"/>
    <s v="NRP2300389"/>
    <s v="WAITING APPROVAL"/>
    <m/>
    <m/>
    <m/>
    <m/>
    <m/>
    <m/>
    <m/>
    <n v="0"/>
    <s v="Pending Desktop Costing"/>
    <e v="#REF!"/>
    <x v="0"/>
    <s v="DC TMONE"/>
    <n v="2992"/>
    <s v="DC TMONE"/>
    <n v="1"/>
    <m/>
    <d v="2023-10-11T00:00:00"/>
    <m/>
    <m/>
    <m/>
    <m/>
    <m/>
    <s v="TM ONE"/>
    <x v="1"/>
    <s v="KEBABANGAN PETROLEUM OPERATION COMPANY -  MENARA AIMS ( IPME) - PEG"/>
    <s v="4 core FOC + 2 NID (NRP)"/>
    <s v="SLG 99.9%"/>
    <m/>
    <m/>
    <m/>
    <m/>
    <m/>
    <m/>
    <m/>
    <m/>
    <m/>
    <m/>
    <m/>
    <m/>
    <m/>
    <m/>
    <m/>
    <m/>
    <m/>
    <m/>
    <m/>
    <m/>
    <m/>
    <m/>
    <m/>
    <m/>
  </r>
  <r>
    <n v="2131"/>
    <s v="Ts. Khairul Amilin Bin Mohamed Yusof"/>
    <s v="1.5 Desktop Cost Done"/>
    <m/>
    <m/>
    <m/>
    <s v="PG"/>
    <s v="AND"/>
    <s v="NRP2300719"/>
    <s v="WAITING APPROVAL"/>
    <m/>
    <m/>
    <m/>
    <m/>
    <m/>
    <m/>
    <m/>
    <n v="0"/>
    <s v="Desktop Cost Done"/>
    <e v="#REF!"/>
    <x v="0"/>
    <s v="DC TMONE"/>
    <n v="2722"/>
    <s v="DC TMONE"/>
    <n v="1"/>
    <m/>
    <d v="2023-10-11T00:00:00"/>
    <m/>
    <m/>
    <m/>
    <m/>
    <m/>
    <s v="TM ONE"/>
    <x v="29"/>
    <s v="WATSONS PERSONAL CARE STORES SDN BHD - JALAN RAJA UDA BUTTERWORTH (UNIFI) - BW"/>
    <s v="Unifi Port"/>
    <n v="0"/>
    <m/>
    <m/>
    <m/>
    <m/>
    <m/>
    <m/>
    <m/>
    <m/>
    <m/>
    <m/>
    <m/>
    <m/>
    <m/>
    <m/>
    <m/>
    <m/>
    <m/>
    <m/>
    <m/>
    <m/>
    <m/>
    <m/>
    <m/>
    <m/>
  </r>
  <r>
    <n v="2132"/>
    <s v="Muhammad Hafizzuddin Bin Mohd Noor"/>
    <s v="2.1 Pre-Plan"/>
    <m/>
    <s v="Completed -MUR_C012_DP0007- 2 port available"/>
    <m/>
    <s v="JU"/>
    <s v="AND"/>
    <s v="NRP2300818"/>
    <s v="WAITING APPROVAL"/>
    <m/>
    <m/>
    <m/>
    <m/>
    <m/>
    <m/>
    <m/>
    <n v="0"/>
    <s v="Not required Project"/>
    <e v="#REF!"/>
    <x v="0"/>
    <s v="DC TMONE"/>
    <n v="2657"/>
    <s v="DC TMONE"/>
    <n v="1"/>
    <m/>
    <d v="2023-10-11T00:00:00"/>
    <m/>
    <m/>
    <m/>
    <m/>
    <m/>
    <s v="TM ONE"/>
    <x v="29"/>
    <s v="RHB BANK - JALAN ABDULLAH, MUAR (IP CENTREX) - MUR"/>
    <s v="Unifi Port"/>
    <n v="0"/>
    <s v=" NOT REQUIRED PROJECT"/>
    <m/>
    <m/>
    <m/>
    <m/>
    <m/>
    <m/>
    <m/>
    <m/>
    <m/>
    <m/>
    <m/>
    <m/>
    <m/>
    <m/>
    <m/>
    <m/>
    <m/>
    <m/>
    <m/>
    <m/>
    <m/>
    <m/>
    <m/>
  </r>
  <r>
    <n v="2133"/>
    <s v="Mohd Shahfre Bin Sa'afie"/>
    <s v="1.5 Desktop Cost Done"/>
    <m/>
    <m/>
    <m/>
    <s v="SB"/>
    <s v="AND"/>
    <s v="NRP2301591"/>
    <s v="WAITING APPROVAL"/>
    <m/>
    <m/>
    <m/>
    <m/>
    <m/>
    <m/>
    <m/>
    <n v="0"/>
    <s v="Desktop Cost Done"/>
    <e v="#REF!"/>
    <x v="0"/>
    <s v="DC TMONE"/>
    <n v="2017"/>
    <s v="DC TMONE"/>
    <n v="1"/>
    <m/>
    <d v="2023-10-11T00:00:00"/>
    <m/>
    <m/>
    <m/>
    <m/>
    <m/>
    <s v="TM ONE"/>
    <x v="29"/>
    <s v="GCH RETAIL (MALAYSIA) SDN.BHD. - SHAH ALAM (UNIFI) - BUK"/>
    <s v="Unifi Port"/>
    <s v="SLA 99.0%"/>
    <s v="RM 6,948.92"/>
    <m/>
    <m/>
    <m/>
    <m/>
    <m/>
    <m/>
    <m/>
    <m/>
    <m/>
    <m/>
    <m/>
    <m/>
    <m/>
    <m/>
    <m/>
    <m/>
    <m/>
    <m/>
    <m/>
    <m/>
    <m/>
    <m/>
    <m/>
  </r>
  <r>
    <n v="2134"/>
    <s v="Mohd Shahfre Bin Sa'afie"/>
    <s v="1.5 Desktop Cost Done"/>
    <m/>
    <m/>
    <m/>
    <s v="SB"/>
    <s v="AND"/>
    <s v="NRP2301907"/>
    <s v="WAITING APPROVAL"/>
    <m/>
    <m/>
    <m/>
    <m/>
    <m/>
    <m/>
    <m/>
    <n v="0"/>
    <s v="Desktop Cost Done"/>
    <e v="#REF!"/>
    <x v="0"/>
    <s v="DC TMONE"/>
    <n v="1749"/>
    <s v="DC TMONE"/>
    <n v="1"/>
    <m/>
    <d v="2023-10-11T00:00:00"/>
    <m/>
    <m/>
    <m/>
    <m/>
    <m/>
    <s v="TM ONE"/>
    <x v="29"/>
    <s v="QSR STORES SDN. BHD.-PELABUHAN KLANG  (IPCENTREX)-PKG"/>
    <s v="Unifi Port"/>
    <n v="0"/>
    <s v="RM 6,948.92"/>
    <m/>
    <m/>
    <m/>
    <m/>
    <m/>
    <m/>
    <m/>
    <m/>
    <m/>
    <m/>
    <m/>
    <m/>
    <m/>
    <m/>
    <m/>
    <m/>
    <m/>
    <m/>
    <m/>
    <m/>
    <m/>
    <m/>
    <m/>
  </r>
  <r>
    <n v="2135"/>
    <s v="Mohd Shahfre Bin Sa'afie"/>
    <s v="1.5 Desktop Cost Done"/>
    <m/>
    <m/>
    <m/>
    <s v="SB"/>
    <s v="AND"/>
    <s v="NRP2302288"/>
    <s v="WAITING APPROVAL"/>
    <m/>
    <m/>
    <m/>
    <m/>
    <m/>
    <m/>
    <m/>
    <n v="0"/>
    <s v="Desktop Cost Done"/>
    <e v="#REF!"/>
    <x v="0"/>
    <s v="DC TMONE"/>
    <n v="1459"/>
    <s v="DC TMONE"/>
    <n v="1"/>
    <m/>
    <d v="2023-10-11T00:00:00"/>
    <m/>
    <m/>
    <m/>
    <m/>
    <m/>
    <s v="TM ONE"/>
    <x v="29"/>
    <s v="TRANSACTION NETWORK SERVICES - PETRON PASIR PENAMBANG (UNIFI) - KS"/>
    <s v="Unifi Port"/>
    <n v="0"/>
    <s v="RM 12,488.63"/>
    <m/>
    <m/>
    <m/>
    <m/>
    <m/>
    <m/>
    <m/>
    <m/>
    <m/>
    <m/>
    <m/>
    <m/>
    <m/>
    <m/>
    <m/>
    <m/>
    <m/>
    <m/>
    <m/>
    <m/>
    <m/>
    <m/>
    <m/>
  </r>
  <r>
    <n v="2136"/>
    <s v="Mohd Syahmi Bin Chik"/>
    <s v="1.4 Pending Desktop Costing"/>
    <m/>
    <m/>
    <m/>
    <s v="KL"/>
    <s v="AND"/>
    <s v="NRP2302421"/>
    <s v="WAITING APPROVAL"/>
    <m/>
    <m/>
    <m/>
    <m/>
    <m/>
    <m/>
    <m/>
    <n v="0"/>
    <s v="Pending Desktop Costing"/>
    <e v="#REF!"/>
    <x v="0"/>
    <s v="DC TMONE"/>
    <n v="1357"/>
    <s v="DC TMONE"/>
    <n v="1"/>
    <m/>
    <d v="2023-10-11T00:00:00"/>
    <m/>
    <m/>
    <m/>
    <m/>
    <m/>
    <s v="TM ONE"/>
    <x v="29"/>
    <s v="MSE DOTNET SDN BHD-MENARA MAXIS KLCC (UNIFI)-PEG"/>
    <s v="Unifi Port"/>
    <n v="0"/>
    <m/>
    <m/>
    <m/>
    <m/>
    <m/>
    <m/>
    <m/>
    <m/>
    <m/>
    <m/>
    <m/>
    <m/>
    <m/>
    <m/>
    <m/>
    <m/>
    <m/>
    <m/>
    <m/>
    <m/>
    <m/>
    <m/>
    <m/>
    <m/>
  </r>
  <r>
    <n v="2137"/>
    <m/>
    <s v="1.5 Desktop Cost Done"/>
    <m/>
    <m/>
    <m/>
    <s v="ST"/>
    <s v="AND"/>
    <s v="NRP2302903"/>
    <s v="WAITING APPROVAL"/>
    <m/>
    <m/>
    <m/>
    <m/>
    <m/>
    <m/>
    <m/>
    <n v="0"/>
    <s v="Desktop Cost Done"/>
    <e v="#REF!"/>
    <x v="0"/>
    <s v="DC TMONE"/>
    <n v="967"/>
    <s v="DC TMONE"/>
    <n v="1"/>
    <m/>
    <d v="2023-10-11T00:00:00"/>
    <m/>
    <m/>
    <m/>
    <m/>
    <m/>
    <s v="TM ONE"/>
    <x v="29"/>
    <s v="TRANSACTION NETWORK SERVICES - PETRON WANGSA MAJU  1 (UNIFI) - WMU"/>
    <s v="Unifi Port"/>
    <n v="0"/>
    <s v="RM 6948.92"/>
    <m/>
    <m/>
    <m/>
    <m/>
    <m/>
    <m/>
    <m/>
    <m/>
    <m/>
    <m/>
    <m/>
    <m/>
    <m/>
    <m/>
    <m/>
    <m/>
    <m/>
    <m/>
    <m/>
    <m/>
    <m/>
    <m/>
    <m/>
  </r>
  <r>
    <n v="2138"/>
    <s v="Mohd Shahfre Bin Sa'afie"/>
    <s v="1.5 Desktop Cost Done"/>
    <m/>
    <m/>
    <m/>
    <s v="SB"/>
    <s v="AND"/>
    <s v="NRP2302944"/>
    <s v="WAITING APPROVAL"/>
    <m/>
    <m/>
    <m/>
    <m/>
    <m/>
    <m/>
    <m/>
    <n v="0"/>
    <s v="Desktop Cost Done"/>
    <e v="#REF!"/>
    <x v="0"/>
    <s v="DC TMONE"/>
    <n v="945"/>
    <s v="DC TMONE"/>
    <n v="1"/>
    <m/>
    <d v="2023-10-11T00:00:00"/>
    <m/>
    <m/>
    <m/>
    <m/>
    <m/>
    <s v="TM ONE"/>
    <x v="1"/>
    <s v="SIME DARBY PLANTATION BERHAD - KILANG KELAPA SAWIT TENNAMARAN - UNIFI ( BB)"/>
    <s v="Unifi Port"/>
    <n v="0"/>
    <s v="RM 11,039.05"/>
    <m/>
    <m/>
    <m/>
    <m/>
    <m/>
    <m/>
    <m/>
    <m/>
    <m/>
    <m/>
    <m/>
    <m/>
    <m/>
    <m/>
    <m/>
    <m/>
    <m/>
    <m/>
    <m/>
    <m/>
    <m/>
    <m/>
    <m/>
  </r>
  <r>
    <n v="2139"/>
    <m/>
    <s v="1.4 Pending Desktop Costing"/>
    <m/>
    <m/>
    <m/>
    <s v="Johor Selatan"/>
    <s v="AND"/>
    <s v="NRP2303273"/>
    <s v="WAITING APPROVAL"/>
    <m/>
    <m/>
    <m/>
    <m/>
    <m/>
    <m/>
    <m/>
    <n v="0"/>
    <s v="Pending Desktop Costing"/>
    <e v="#REF!"/>
    <x v="0"/>
    <s v="DC TMONE"/>
    <n v="683"/>
    <s v="DC TMONE"/>
    <n v="1"/>
    <m/>
    <d v="2023-10-11T00:00:00"/>
    <m/>
    <m/>
    <m/>
    <m/>
    <m/>
    <s v="TM ONE"/>
    <x v="29"/>
    <s v="MSE DOTNET SDN BHD-JALAN KELAPA SAWIT(SDWAN UNIFI)-KST"/>
    <s v="Unifi Port"/>
    <n v="0"/>
    <m/>
    <m/>
    <m/>
    <m/>
    <m/>
    <m/>
    <m/>
    <m/>
    <m/>
    <m/>
    <m/>
    <m/>
    <m/>
    <m/>
    <m/>
    <m/>
    <m/>
    <m/>
    <m/>
    <m/>
    <m/>
    <m/>
    <m/>
    <m/>
  </r>
  <r>
    <n v="2140"/>
    <m/>
    <s v="1.4 Pending Desktop Costing"/>
    <m/>
    <m/>
    <m/>
    <s v="KK/PB/LB"/>
    <s v="AND"/>
    <s v="NRP2303276"/>
    <s v="WAITING APPROVAL"/>
    <m/>
    <m/>
    <m/>
    <m/>
    <m/>
    <m/>
    <m/>
    <n v="0"/>
    <s v="Pending Desktop Costing"/>
    <e v="#REF!"/>
    <x v="0"/>
    <s v="DC TMONE"/>
    <n v="680"/>
    <s v="DC TMONE"/>
    <n v="1"/>
    <m/>
    <d v="2023-10-11T00:00:00"/>
    <m/>
    <m/>
    <m/>
    <m/>
    <m/>
    <s v="TM ONE"/>
    <x v="29"/>
    <s v="MSE DOTNET SDN BHD-RANAU SABAH (SDWAN UNIFI)-KDS"/>
    <s v="Unifi Port"/>
    <n v="0"/>
    <m/>
    <m/>
    <m/>
    <m/>
    <m/>
    <m/>
    <m/>
    <m/>
    <m/>
    <m/>
    <m/>
    <m/>
    <m/>
    <m/>
    <m/>
    <m/>
    <m/>
    <m/>
    <m/>
    <m/>
    <m/>
    <m/>
    <m/>
    <m/>
  </r>
  <r>
    <n v="2141"/>
    <m/>
    <s v="1.4 Pending Desktop Costing"/>
    <m/>
    <m/>
    <m/>
    <s v="ST"/>
    <s v="AND"/>
    <s v="NRP2303278"/>
    <s v="WAITING APPROVAL"/>
    <m/>
    <m/>
    <m/>
    <m/>
    <m/>
    <m/>
    <m/>
    <n v="0"/>
    <s v="Pending Desktop Costing"/>
    <e v="#REF!"/>
    <x v="0"/>
    <s v="DC TMONE"/>
    <n v="679"/>
    <s v="DC TMONE"/>
    <n v="1"/>
    <m/>
    <d v="2023-10-11T00:00:00"/>
    <m/>
    <m/>
    <m/>
    <m/>
    <m/>
    <s v="TM ONE"/>
    <x v="29"/>
    <s v="MSE DOTNET SDN BHD-METRO PRIMA KEPONG -(SDWAN UNIFI)-BAT"/>
    <s v="Unifi Port"/>
    <n v="0"/>
    <m/>
    <m/>
    <m/>
    <m/>
    <m/>
    <m/>
    <m/>
    <m/>
    <m/>
    <m/>
    <m/>
    <m/>
    <m/>
    <m/>
    <m/>
    <m/>
    <m/>
    <m/>
    <m/>
    <m/>
    <m/>
    <m/>
    <m/>
    <m/>
  </r>
  <r>
    <n v="2142"/>
    <m/>
    <s v="1.4 Pending Desktop Costing"/>
    <m/>
    <m/>
    <m/>
    <s v="PRK"/>
    <s v="AND"/>
    <s v="NRP2303317"/>
    <s v="WAITING APPROVAL"/>
    <m/>
    <m/>
    <m/>
    <m/>
    <m/>
    <m/>
    <m/>
    <n v="0"/>
    <s v="Pending Desktop Costing"/>
    <e v="#REF!"/>
    <x v="0"/>
    <s v="DC TMONE"/>
    <n v="655"/>
    <s v="DC TMONE"/>
    <n v="2"/>
    <m/>
    <d v="2023-10-11T00:00:00"/>
    <m/>
    <m/>
    <m/>
    <m/>
    <m/>
    <s v="TM ONE"/>
    <x v="29"/>
    <s v="JABATAN PENYIARAN MALAYSIA,STESEN PEMANCAR RTM FELDA TROLAK (SDWAN UNIFI)-SK"/>
    <s v="Unifi Port"/>
    <n v="0"/>
    <m/>
    <m/>
    <m/>
    <m/>
    <m/>
    <m/>
    <m/>
    <m/>
    <m/>
    <m/>
    <m/>
    <m/>
    <m/>
    <m/>
    <m/>
    <m/>
    <m/>
    <m/>
    <m/>
    <m/>
    <m/>
    <m/>
    <m/>
    <m/>
  </r>
  <r>
    <n v="2143"/>
    <m/>
    <s v="1.4 Pending Desktop Costing"/>
    <m/>
    <m/>
    <m/>
    <s v="PRK"/>
    <s v="AND"/>
    <s v="NRP2303318"/>
    <s v="WAITING APPROVAL"/>
    <m/>
    <m/>
    <m/>
    <m/>
    <m/>
    <m/>
    <m/>
    <n v="0"/>
    <s v="Pending Desktop Costing"/>
    <e v="#REF!"/>
    <x v="0"/>
    <s v="DC TMONE"/>
    <n v="654"/>
    <s v="DC TMONE"/>
    <n v="2"/>
    <m/>
    <d v="2023-10-11T00:00:00"/>
    <m/>
    <m/>
    <m/>
    <m/>
    <m/>
    <s v="TM ONE"/>
    <x v="29"/>
    <s v="JABATAN PENYIARAN MALAYSIA,STESEN PEMANCAR RTM ULU SLIM (SDWAN UNIFI)-SLI"/>
    <s v="Unifi Port"/>
    <n v="0"/>
    <m/>
    <m/>
    <m/>
    <m/>
    <m/>
    <m/>
    <m/>
    <m/>
    <m/>
    <m/>
    <m/>
    <m/>
    <m/>
    <m/>
    <m/>
    <m/>
    <m/>
    <m/>
    <m/>
    <m/>
    <m/>
    <m/>
    <m/>
    <m/>
  </r>
  <r>
    <n v="2144"/>
    <s v="Nur Fauziah Binti Abdullah Shuhaimy"/>
    <s v="4.0 PAC Approval"/>
    <m/>
    <s v="11/10 : PAC Approval. 10/10: New"/>
    <m/>
    <s v="MK"/>
    <s v="AND"/>
    <s v="NRP2303549"/>
    <s v="CONFIRMED"/>
    <s v="TMSA/233401"/>
    <m/>
    <s v="PAC2312855"/>
    <m/>
    <m/>
    <m/>
    <m/>
    <n v="0"/>
    <s v="PAC Approval"/>
    <e v="#REF!"/>
    <x v="0"/>
    <s v="DC TMONE"/>
    <n v="510"/>
    <s v="DC TMONE"/>
    <n v="1"/>
    <m/>
    <d v="2023-10-11T00:00:00"/>
    <m/>
    <m/>
    <m/>
    <m/>
    <m/>
    <s v="TM ONE"/>
    <x v="29"/>
    <s v="JABATAN KESIHATAN NEGERI MELAKA- FARMASI STOR PERINGGIT, PANGSAPURI KOLEJ KEJURURAWATAN MELAKA(UNIFI)-MC"/>
    <s v="Unifi Port"/>
    <n v="0"/>
    <n v="4736.09"/>
    <m/>
    <s v="MC"/>
    <m/>
    <m/>
    <m/>
    <m/>
    <m/>
    <m/>
    <m/>
    <m/>
    <m/>
    <m/>
    <m/>
    <m/>
    <m/>
    <m/>
    <m/>
    <m/>
    <m/>
    <m/>
    <m/>
    <m/>
    <m/>
  </r>
  <r>
    <n v="2145"/>
    <m/>
    <s v="1.4 Pending Desktop Costing"/>
    <m/>
    <m/>
    <m/>
    <s v="PRK"/>
    <s v="AND"/>
    <s v="NRP2303593"/>
    <s v="WAITING APPROVAL"/>
    <m/>
    <m/>
    <m/>
    <m/>
    <m/>
    <m/>
    <m/>
    <n v="0"/>
    <s v="Pending Desktop Costing"/>
    <e v="#REF!"/>
    <x v="0"/>
    <s v="DC TMONE"/>
    <n v="480"/>
    <s v="DC TMONE"/>
    <n v="2"/>
    <m/>
    <d v="2023-10-11T00:00:00"/>
    <m/>
    <m/>
    <m/>
    <m/>
    <m/>
    <s v="TM ONE"/>
    <x v="29"/>
    <s v="ECO-SHOP MARKETING SDN BHD-JALAN RESIDEN 1 BEHRANG RESIDEN(UNIFI)-BHG"/>
    <s v="Unifi Port"/>
    <n v="0"/>
    <m/>
    <m/>
    <m/>
    <m/>
    <m/>
    <m/>
    <m/>
    <m/>
    <m/>
    <m/>
    <m/>
    <m/>
    <m/>
    <m/>
    <m/>
    <m/>
    <m/>
    <m/>
    <m/>
    <m/>
    <m/>
    <m/>
    <m/>
    <m/>
  </r>
  <r>
    <n v="2146"/>
    <s v="Muhammad Hafizzuddin Bin Mohd Noor"/>
    <s v="2.1 Pre-Plan"/>
    <m/>
    <s v="Completed -SRS_C006_DP0018 - 2 frre port"/>
    <m/>
    <s v="JU"/>
    <s v="AND"/>
    <s v="NRP2303609"/>
    <s v="WAITING APPROVAL"/>
    <m/>
    <m/>
    <m/>
    <m/>
    <m/>
    <m/>
    <m/>
    <n v="0"/>
    <s v="Not required Project"/>
    <e v="#REF!"/>
    <x v="0"/>
    <s v="DC TMONE"/>
    <n v="468"/>
    <s v="DC TMONE"/>
    <n v="1"/>
    <m/>
    <d v="2023-10-11T00:00:00"/>
    <m/>
    <m/>
    <m/>
    <m/>
    <m/>
    <s v="TM ONE"/>
    <x v="29"/>
    <s v="SEKOLAH AGAMA SERI LAKSANA - PARIT SULONG (UNIFI) - SRS"/>
    <s v="Unifi Port"/>
    <n v="0"/>
    <m/>
    <m/>
    <m/>
    <m/>
    <m/>
    <m/>
    <m/>
    <m/>
    <m/>
    <m/>
    <m/>
    <m/>
    <m/>
    <m/>
    <m/>
    <m/>
    <m/>
    <m/>
    <m/>
    <m/>
    <m/>
    <m/>
    <m/>
    <m/>
  </r>
  <r>
    <n v="2147"/>
    <m/>
    <s v="1.4 Pending Desktop Costing"/>
    <m/>
    <m/>
    <m/>
    <s v="KK/PB/LB"/>
    <s v="AND"/>
    <s v="NRP2303659"/>
    <s v="CONFIRMED"/>
    <m/>
    <m/>
    <m/>
    <m/>
    <m/>
    <m/>
    <m/>
    <n v="0"/>
    <s v="Pending Desktop Costing"/>
    <e v="#REF!"/>
    <x v="0"/>
    <s v="DC TMONE"/>
    <n v="421"/>
    <s v="DC TMONE"/>
    <n v="2"/>
    <m/>
    <d v="2023-10-11T00:00:00"/>
    <m/>
    <m/>
    <m/>
    <m/>
    <m/>
    <s v="TM ONE"/>
    <x v="1"/>
    <s v="VELESTO DRILLING SDN BHD- LABUAN  (SD WAN UNIFI )-LBN"/>
    <s v="Unifi Port"/>
    <n v="0"/>
    <m/>
    <m/>
    <s v="LBN"/>
    <m/>
    <m/>
    <m/>
    <m/>
    <m/>
    <m/>
    <m/>
    <m/>
    <m/>
    <m/>
    <m/>
    <m/>
    <m/>
    <m/>
    <m/>
    <m/>
    <m/>
    <m/>
    <m/>
    <m/>
    <m/>
  </r>
  <r>
    <n v="2148"/>
    <m/>
    <s v="1.4 Pending Desktop Costing"/>
    <m/>
    <m/>
    <m/>
    <s v="KEL"/>
    <s v="AND"/>
    <s v="NRP2303660"/>
    <s v="CONFIRMED"/>
    <m/>
    <m/>
    <m/>
    <m/>
    <m/>
    <m/>
    <m/>
    <n v="0"/>
    <s v="Pending Desktop Costing"/>
    <e v="#REF!"/>
    <x v="0"/>
    <s v="DC TMONE"/>
    <n v="420"/>
    <s v="DC TMONE"/>
    <n v="1"/>
    <m/>
    <d v="2023-10-11T00:00:00"/>
    <m/>
    <m/>
    <m/>
    <m/>
    <m/>
    <s v="TM ONE"/>
    <x v="1"/>
    <s v="TALISMAN MALAYSIA LIMITED- TOK BALI (IPME)-BCK"/>
    <s v="4 core FOC + 1 NID (NRP)"/>
    <s v="SLG 99.7%"/>
    <m/>
    <m/>
    <s v="BCK"/>
    <m/>
    <m/>
    <m/>
    <m/>
    <m/>
    <m/>
    <m/>
    <m/>
    <m/>
    <m/>
    <m/>
    <m/>
    <m/>
    <m/>
    <m/>
    <m/>
    <m/>
    <m/>
    <m/>
    <m/>
    <m/>
  </r>
  <r>
    <n v="2149"/>
    <s v="Mohd Syahmi Bin Chik"/>
    <s v="1.4 Pending Desktop Costing"/>
    <m/>
    <m/>
    <m/>
    <s v="KL"/>
    <s v="AND"/>
    <s v="NRP2303669"/>
    <s v="WAITING APPROVAL"/>
    <m/>
    <m/>
    <m/>
    <m/>
    <m/>
    <m/>
    <m/>
    <n v="0"/>
    <s v="Pending Desktop Costing"/>
    <e v="#REF!"/>
    <x v="0"/>
    <s v="DC TMONE"/>
    <n v="419"/>
    <s v="DC TMONE"/>
    <n v="1"/>
    <m/>
    <d v="2023-10-11T00:00:00"/>
    <m/>
    <m/>
    <m/>
    <m/>
    <m/>
    <s v="TM ONE"/>
    <x v="1"/>
    <s v="EU YAN SANG (1959) SDN BHD - TRX (TUN RAZAK EXCHANGE) - BIN"/>
    <s v="Unifi Port"/>
    <s v="SLA 99.0%"/>
    <m/>
    <m/>
    <m/>
    <m/>
    <m/>
    <m/>
    <m/>
    <m/>
    <m/>
    <m/>
    <m/>
    <m/>
    <m/>
    <m/>
    <m/>
    <m/>
    <m/>
    <m/>
    <m/>
    <m/>
    <m/>
    <m/>
    <m/>
    <m/>
  </r>
  <r>
    <n v="2150"/>
    <m/>
    <s v="1.4 Pending Desktop Costing"/>
    <m/>
    <m/>
    <m/>
    <s v="PG"/>
    <s v="AND"/>
    <s v="NRP2303682"/>
    <s v="WAITING APPROVAL"/>
    <m/>
    <m/>
    <m/>
    <m/>
    <m/>
    <m/>
    <m/>
    <n v="0"/>
    <s v="Pending Desktop Costing"/>
    <e v="#REF!"/>
    <x v="0"/>
    <s v="DC TMONE"/>
    <n v="410"/>
    <s v="DC TMONE"/>
    <n v="1"/>
    <m/>
    <d v="2023-10-11T00:00:00"/>
    <m/>
    <m/>
    <m/>
    <m/>
    <m/>
    <s v="TM ONE"/>
    <x v="1"/>
    <s v="DEWAN BAHASA DAN PUSTAKA WILAYAH UTARA  (MLS OVER IPME) BM"/>
    <s v="4 core FOC + 1 NID (NRP)"/>
    <s v="SLG 99.5%"/>
    <m/>
    <m/>
    <m/>
    <m/>
    <m/>
    <m/>
    <m/>
    <m/>
    <m/>
    <m/>
    <m/>
    <m/>
    <m/>
    <m/>
    <m/>
    <m/>
    <m/>
    <m/>
    <m/>
    <m/>
    <m/>
    <m/>
    <m/>
    <m/>
  </r>
  <r>
    <n v="2151"/>
    <m/>
    <s v="1.4 Pending Desktop Costing"/>
    <m/>
    <m/>
    <m/>
    <s v="PJ"/>
    <s v="AND"/>
    <s v="NRP2303684"/>
    <s v="WAITING APPROVAL"/>
    <m/>
    <m/>
    <m/>
    <m/>
    <m/>
    <m/>
    <m/>
    <n v="0"/>
    <s v="Pending Desktop Costing"/>
    <e v="#REF!"/>
    <x v="0"/>
    <s v="DC TMONE"/>
    <n v="408"/>
    <s v="DC TMONE"/>
    <n v="2"/>
    <m/>
    <d v="2023-10-11T00:00:00"/>
    <m/>
    <m/>
    <m/>
    <m/>
    <m/>
    <s v="TM ONE"/>
    <x v="1"/>
    <s v="MAJLIS BANDARAYA PETALING JAYA -MENARA MBPJ(DOME)-PJC"/>
    <s v="2 core FOC + 1 NID"/>
    <s v="SLA 99.7%"/>
    <m/>
    <m/>
    <m/>
    <m/>
    <m/>
    <m/>
    <m/>
    <m/>
    <m/>
    <m/>
    <m/>
    <m/>
    <m/>
    <m/>
    <m/>
    <m/>
    <m/>
    <m/>
    <m/>
    <m/>
    <m/>
    <m/>
    <m/>
    <m/>
  </r>
  <r>
    <n v="2152"/>
    <m/>
    <s v="1.4 Pending Desktop Costing"/>
    <m/>
    <m/>
    <m/>
    <s v="Johor Selatan"/>
    <s v="AND"/>
    <s v="NRC2300185"/>
    <s v="WAITING APPROVAL"/>
    <m/>
    <m/>
    <m/>
    <m/>
    <m/>
    <m/>
    <m/>
    <n v="0"/>
    <s v="Pending Desktop Costing"/>
    <e v="#REF!"/>
    <x v="0"/>
    <s v="DC TMONE"/>
    <n v="406"/>
    <s v="DC TMONE"/>
    <n v="1"/>
    <m/>
    <d v="2023-10-11T00:00:00"/>
    <m/>
    <m/>
    <m/>
    <m/>
    <m/>
    <s v="TM ONE"/>
    <x v="32"/>
    <s v="JKR - TAMAN UNGKU TUN AMINAH (UNIFI)- SKUDAI"/>
    <s v="Unifi Port"/>
    <n v="0"/>
    <m/>
    <m/>
    <m/>
    <m/>
    <m/>
    <m/>
    <m/>
    <m/>
    <m/>
    <m/>
    <m/>
    <m/>
    <m/>
    <m/>
    <m/>
    <m/>
    <m/>
    <m/>
    <m/>
    <m/>
    <m/>
    <m/>
    <m/>
    <m/>
  </r>
  <r>
    <n v="2153"/>
    <m/>
    <s v="1.4 Pending Desktop Costing"/>
    <m/>
    <m/>
    <m/>
    <s v="SB"/>
    <s v="AND"/>
    <s v="NRP2303692"/>
    <s v="WAITING APPROVAL"/>
    <m/>
    <m/>
    <m/>
    <m/>
    <m/>
    <m/>
    <m/>
    <n v="0"/>
    <s v="Pending Desktop Costing"/>
    <e v="#REF!"/>
    <x v="0"/>
    <s v="DC TMONE"/>
    <n v="400"/>
    <s v="DC TMONE"/>
    <n v="2"/>
    <m/>
    <d v="2023-10-11T00:00:00"/>
    <m/>
    <m/>
    <m/>
    <m/>
    <m/>
    <s v="TM ONE"/>
    <x v="29"/>
    <s v="PERBENDAHARAAN NEGERI SELANGOR-JPS KUALA LANGAT  (UNIFI)-BN"/>
    <s v="Unifi Port"/>
    <s v="SLA 99.0%"/>
    <m/>
    <m/>
    <m/>
    <m/>
    <m/>
    <m/>
    <m/>
    <m/>
    <m/>
    <m/>
    <m/>
    <m/>
    <m/>
    <m/>
    <m/>
    <m/>
    <m/>
    <m/>
    <m/>
    <m/>
    <m/>
    <m/>
    <m/>
    <m/>
  </r>
  <r>
    <n v="2154"/>
    <m/>
    <s v="1.4 Pending Desktop Costing"/>
    <m/>
    <m/>
    <m/>
    <s v="SB"/>
    <s v="AND"/>
    <s v="NRP2303693"/>
    <s v="WAITING APPROVAL"/>
    <m/>
    <m/>
    <m/>
    <m/>
    <m/>
    <m/>
    <m/>
    <n v="0"/>
    <s v="Pending Desktop Costing"/>
    <e v="#REF!"/>
    <x v="0"/>
    <s v="DC TMONE"/>
    <n v="399"/>
    <s v="DC TMONE"/>
    <n v="2"/>
    <m/>
    <d v="2023-10-11T00:00:00"/>
    <m/>
    <m/>
    <m/>
    <m/>
    <m/>
    <s v="TM ONE"/>
    <x v="29"/>
    <s v="PERBENDAHARAAN NEGERI SELANGOR-JKR KUALA SELANGOR (UNIFI)-KS"/>
    <s v="Unifi Port"/>
    <s v="SLA 99.0%"/>
    <m/>
    <m/>
    <m/>
    <m/>
    <m/>
    <m/>
    <m/>
    <m/>
    <m/>
    <m/>
    <m/>
    <m/>
    <m/>
    <m/>
    <m/>
    <m/>
    <m/>
    <m/>
    <m/>
    <m/>
    <m/>
    <m/>
    <m/>
    <m/>
  </r>
  <r>
    <n v="2155"/>
    <m/>
    <s v="1.4 Pending Desktop Costing"/>
    <m/>
    <m/>
    <m/>
    <s v="SB"/>
    <s v="AND"/>
    <s v="NRP2303694"/>
    <s v="WAITING APPROVAL"/>
    <m/>
    <m/>
    <m/>
    <m/>
    <m/>
    <m/>
    <m/>
    <n v="0"/>
    <s v="Pending Desktop Costing"/>
    <e v="#REF!"/>
    <x v="0"/>
    <s v="DC TMONE"/>
    <n v="398"/>
    <s v="DC TMONE"/>
    <n v="2"/>
    <m/>
    <d v="2023-10-11T00:00:00"/>
    <m/>
    <m/>
    <m/>
    <m/>
    <m/>
    <s v="TM ONE"/>
    <x v="29"/>
    <s v="PERBENDAHARAAN NEGERI SELANGOR-KOMPLEKS ISLAM  DAERAH KUALA SELANGORUNIFI)-KS"/>
    <s v="Unifi Port"/>
    <s v="SLA 99.0%"/>
    <m/>
    <m/>
    <m/>
    <m/>
    <m/>
    <m/>
    <m/>
    <m/>
    <m/>
    <m/>
    <m/>
    <m/>
    <m/>
    <m/>
    <m/>
    <m/>
    <m/>
    <m/>
    <m/>
    <m/>
    <m/>
    <m/>
    <m/>
    <m/>
  </r>
  <r>
    <n v="2156"/>
    <m/>
    <s v="1.4 Pending Desktop Costing"/>
    <m/>
    <m/>
    <m/>
    <s v="ST"/>
    <s v="AND"/>
    <s v="NRP2303695"/>
    <s v="WAITING APPROVAL"/>
    <m/>
    <m/>
    <m/>
    <m/>
    <m/>
    <m/>
    <m/>
    <n v="0"/>
    <s v="Pending Desktop Costing"/>
    <e v="#REF!"/>
    <x v="0"/>
    <s v="DC TMONE"/>
    <n v="397"/>
    <s v="DC TMONE"/>
    <n v="1"/>
    <m/>
    <d v="2023-10-11T00:00:00"/>
    <m/>
    <m/>
    <m/>
    <m/>
    <m/>
    <s v="TM ONE"/>
    <x v="29"/>
    <s v="PERBENDAHARAAN NEGERI SELANGOR-JKR HULU SELANGOR (UNIFI)-KKB"/>
    <s v="Unifi Port"/>
    <s v="SLA 99.0%"/>
    <m/>
    <m/>
    <m/>
    <m/>
    <m/>
    <m/>
    <m/>
    <m/>
    <m/>
    <m/>
    <m/>
    <m/>
    <m/>
    <m/>
    <m/>
    <m/>
    <m/>
    <m/>
    <m/>
    <m/>
    <m/>
    <m/>
    <m/>
    <m/>
  </r>
  <r>
    <n v="2157"/>
    <m/>
    <s v="1.4 Pending Desktop Costing"/>
    <m/>
    <m/>
    <m/>
    <s v="ST"/>
    <s v="AND"/>
    <s v="NRP2303696"/>
    <s v="WAITING APPROVAL"/>
    <m/>
    <m/>
    <m/>
    <m/>
    <m/>
    <m/>
    <m/>
    <n v="0"/>
    <s v="Pending Desktop Costing"/>
    <e v="#REF!"/>
    <x v="0"/>
    <s v="DC TMONE"/>
    <n v="396"/>
    <s v="DC TMONE"/>
    <n v="2"/>
    <m/>
    <d v="2023-10-11T00:00:00"/>
    <m/>
    <m/>
    <m/>
    <m/>
    <m/>
    <s v="TM ONE"/>
    <x v="29"/>
    <s v="PERBENDAHARAAN NEGERI SELANGOR-JPS HULU SELANGOR(UNIFI)-KKB"/>
    <s v="Unifi Port"/>
    <s v="SLA 99.0%"/>
    <m/>
    <m/>
    <m/>
    <m/>
    <m/>
    <m/>
    <m/>
    <m/>
    <m/>
    <m/>
    <m/>
    <m/>
    <m/>
    <m/>
    <m/>
    <m/>
    <m/>
    <m/>
    <m/>
    <m/>
    <m/>
    <m/>
    <m/>
    <m/>
  </r>
  <r>
    <n v="2158"/>
    <m/>
    <s v="1.4 Pending Desktop Costing"/>
    <m/>
    <m/>
    <m/>
    <s v="ST"/>
    <s v="AND"/>
    <s v="NRP2303697"/>
    <s v="WAITING APPROVAL"/>
    <m/>
    <m/>
    <m/>
    <m/>
    <m/>
    <m/>
    <m/>
    <n v="0"/>
    <s v="Pending Desktop Costing"/>
    <e v="#REF!"/>
    <x v="0"/>
    <s v="DC TMONE"/>
    <n v="395"/>
    <s v="DC TMONE"/>
    <n v="2"/>
    <m/>
    <d v="2023-10-11T00:00:00"/>
    <m/>
    <m/>
    <m/>
    <m/>
    <m/>
    <s v="TM ONE"/>
    <x v="29"/>
    <s v="PERBENDAHARAAN NEGERI SELANGOR-PEJABAT VETERINAR DAERAH HULU SELANGOR  (UNIFI)-KKB"/>
    <s v="Unifi Port"/>
    <s v="SLA 99.0%"/>
    <m/>
    <m/>
    <m/>
    <m/>
    <m/>
    <m/>
    <m/>
    <m/>
    <m/>
    <m/>
    <m/>
    <m/>
    <m/>
    <m/>
    <m/>
    <m/>
    <m/>
    <m/>
    <m/>
    <m/>
    <m/>
    <m/>
    <m/>
    <m/>
  </r>
  <r>
    <n v="2159"/>
    <m/>
    <s v="1.4 Pending Desktop Costing"/>
    <m/>
    <m/>
    <m/>
    <s v="PJ"/>
    <s v="AND"/>
    <s v="NRP2303698"/>
    <s v="WAITING APPROVAL"/>
    <m/>
    <m/>
    <m/>
    <m/>
    <m/>
    <m/>
    <m/>
    <n v="0"/>
    <s v="Pending Desktop Costing"/>
    <e v="#REF!"/>
    <x v="0"/>
    <s v="DC TMONE"/>
    <n v="394"/>
    <s v="DC TMONE"/>
    <n v="1"/>
    <m/>
    <d v="2023-10-11T00:00:00"/>
    <m/>
    <m/>
    <m/>
    <m/>
    <m/>
    <s v="TM ONE"/>
    <x v="29"/>
    <s v="PERBENDAHARAAN NEGERI SELANGOR-JKR HULU LANGAT (UNIFI)-BGI"/>
    <s v="Unifi Port"/>
    <s v="SLA 99.0%"/>
    <m/>
    <m/>
    <m/>
    <m/>
    <m/>
    <m/>
    <m/>
    <m/>
    <m/>
    <m/>
    <m/>
    <m/>
    <m/>
    <m/>
    <m/>
    <m/>
    <m/>
    <m/>
    <m/>
    <m/>
    <m/>
    <m/>
    <m/>
    <m/>
  </r>
  <r>
    <n v="2160"/>
    <m/>
    <s v="1.4 Pending Desktop Costing"/>
    <m/>
    <m/>
    <m/>
    <s v="PJ"/>
    <s v="AND"/>
    <s v="NRP2303699"/>
    <s v="WAITING APPROVAL"/>
    <m/>
    <m/>
    <m/>
    <m/>
    <m/>
    <m/>
    <m/>
    <n v="0"/>
    <s v="Pending Desktop Costing"/>
    <e v="#REF!"/>
    <x v="0"/>
    <s v="DC TMONE"/>
    <n v="393"/>
    <s v="DC TMONE"/>
    <n v="1"/>
    <m/>
    <d v="2023-10-11T00:00:00"/>
    <m/>
    <m/>
    <m/>
    <m/>
    <m/>
    <s v="TM ONE"/>
    <x v="29"/>
    <s v="PERBENDAHARAAN NEGERI SELANGOR-JPS HULU LANGAT  (UNIFI)-BGI"/>
    <s v="Unifi Port"/>
    <s v="SLA 99.0%"/>
    <m/>
    <m/>
    <m/>
    <m/>
    <m/>
    <m/>
    <m/>
    <m/>
    <m/>
    <m/>
    <m/>
    <m/>
    <m/>
    <m/>
    <m/>
    <m/>
    <m/>
    <m/>
    <m/>
    <m/>
    <m/>
    <m/>
    <m/>
    <m/>
  </r>
  <r>
    <n v="2161"/>
    <m/>
    <s v="1.4 Pending Desktop Costing"/>
    <m/>
    <m/>
    <m/>
    <s v="SB"/>
    <s v="AND"/>
    <s v="NRP2303700"/>
    <s v="WAITING APPROVAL"/>
    <m/>
    <m/>
    <m/>
    <m/>
    <m/>
    <m/>
    <m/>
    <n v="0"/>
    <s v="Pending Desktop Costing"/>
    <e v="#REF!"/>
    <x v="0"/>
    <s v="DC TMONE"/>
    <n v="392"/>
    <s v="DC TMONE"/>
    <n v="2"/>
    <m/>
    <d v="2023-10-11T00:00:00"/>
    <m/>
    <m/>
    <m/>
    <m/>
    <m/>
    <s v="TM ONE"/>
    <x v="29"/>
    <s v="PERBENDAHARAAN NEGERI SELANGOR-PEJABAT PERTANIAN NEGERI (UNIFI)-SAL"/>
    <s v="Unifi Port"/>
    <s v="SLA 99.0%"/>
    <m/>
    <m/>
    <m/>
    <m/>
    <m/>
    <m/>
    <m/>
    <m/>
    <m/>
    <m/>
    <m/>
    <m/>
    <m/>
    <m/>
    <m/>
    <m/>
    <m/>
    <m/>
    <m/>
    <m/>
    <m/>
    <m/>
    <m/>
    <m/>
  </r>
  <r>
    <n v="2162"/>
    <m/>
    <s v="1.4 Pending Desktop Costing"/>
    <m/>
    <m/>
    <m/>
    <s v="KG/SB"/>
    <s v="AND"/>
    <s v="NRP2303716"/>
    <s v="SUBMITTED"/>
    <m/>
    <m/>
    <m/>
    <m/>
    <m/>
    <m/>
    <m/>
    <n v="0"/>
    <s v="Pending Desktop Costing"/>
    <e v="#REF!"/>
    <x v="0"/>
    <s v="DC TMONE"/>
    <n v="379"/>
    <s v="DC TMONE"/>
    <n v="1"/>
    <m/>
    <d v="2023-10-11T00:00:00"/>
    <m/>
    <m/>
    <m/>
    <m/>
    <m/>
    <s v="TM ONE"/>
    <x v="1"/>
    <s v="KPJ HEALTHCARE BERHAD-KPJ SIBU(IPME)-SB"/>
    <s v="Fiber Only"/>
    <s v="SLG 99.9%"/>
    <m/>
    <m/>
    <m/>
    <m/>
    <m/>
    <m/>
    <m/>
    <m/>
    <m/>
    <m/>
    <m/>
    <m/>
    <m/>
    <m/>
    <m/>
    <m/>
    <m/>
    <m/>
    <m/>
    <m/>
    <m/>
    <m/>
    <m/>
    <m/>
  </r>
  <r>
    <n v="2163"/>
    <m/>
    <s v="1.4 Pending Desktop Costing"/>
    <m/>
    <m/>
    <m/>
    <s v="KG/SB"/>
    <s v="AND"/>
    <s v="NRP2303717"/>
    <s v="SUBMITTED"/>
    <m/>
    <m/>
    <m/>
    <m/>
    <m/>
    <m/>
    <m/>
    <n v="0"/>
    <s v="Pending Desktop Costing"/>
    <e v="#REF!"/>
    <x v="0"/>
    <s v="DC TMONE"/>
    <n v="378"/>
    <s v="DC TMONE"/>
    <n v="1"/>
    <m/>
    <d v="2023-10-11T00:00:00"/>
    <m/>
    <m/>
    <m/>
    <m/>
    <m/>
    <s v="TM ONE"/>
    <x v="1"/>
    <s v="KPJ HEALTHCARE BERHAD-KPJ BDC KUCHING(IPME)-STM"/>
    <s v="Fiber Only"/>
    <s v="SLG 99.9%"/>
    <m/>
    <m/>
    <m/>
    <m/>
    <m/>
    <m/>
    <m/>
    <m/>
    <m/>
    <m/>
    <m/>
    <m/>
    <m/>
    <m/>
    <m/>
    <m/>
    <m/>
    <m/>
    <m/>
    <m/>
    <m/>
    <m/>
    <m/>
    <m/>
  </r>
  <r>
    <n v="2164"/>
    <m/>
    <s v="1.4 Pending Desktop Costing"/>
    <m/>
    <m/>
    <m/>
    <s v="MR/BIN"/>
    <s v="AND"/>
    <s v="NRC2300187"/>
    <s v="WAITING APPROVAL"/>
    <m/>
    <m/>
    <m/>
    <m/>
    <m/>
    <m/>
    <m/>
    <n v="0"/>
    <s v="Pending Desktop Costing"/>
    <e v="#REF!"/>
    <x v="0"/>
    <s v="DC TMONE"/>
    <n v="377"/>
    <s v="DC TMONE"/>
    <n v="1"/>
    <m/>
    <d v="2023-10-11T00:00:00"/>
    <m/>
    <m/>
    <m/>
    <m/>
    <m/>
    <s v="TM ONE"/>
    <x v="32"/>
    <s v="JABATAN KERJA RAYA SARAWAK- INSTITUT KEMAHIRAN MARA(UNIFI)- BTU"/>
    <s v="Unifi Port"/>
    <n v="0"/>
    <m/>
    <m/>
    <m/>
    <m/>
    <m/>
    <m/>
    <m/>
    <m/>
    <m/>
    <m/>
    <m/>
    <m/>
    <m/>
    <m/>
    <m/>
    <m/>
    <m/>
    <m/>
    <m/>
    <m/>
    <m/>
    <m/>
    <m/>
    <m/>
  </r>
  <r>
    <n v="2165"/>
    <m/>
    <s v="1.4 Pending Desktop Costing"/>
    <m/>
    <m/>
    <m/>
    <s v="MR/BIN"/>
    <s v="AND"/>
    <s v="NRC2300188"/>
    <s v="WAITING APPROVAL"/>
    <m/>
    <m/>
    <m/>
    <m/>
    <m/>
    <m/>
    <m/>
    <n v="0"/>
    <s v="Pending Desktop Costing"/>
    <e v="#REF!"/>
    <x v="0"/>
    <s v="DC TMONE"/>
    <n v="376"/>
    <s v="DC TMONE"/>
    <n v="2"/>
    <m/>
    <d v="2023-10-11T00:00:00"/>
    <m/>
    <m/>
    <m/>
    <m/>
    <m/>
    <s v="TM ONE"/>
    <x v="32"/>
    <s v="JABATAN KERJA RAYA SARAWAK- MARDI BINTULU(UNIFI)- BTU"/>
    <s v="Unifi Port"/>
    <n v="0"/>
    <m/>
    <m/>
    <m/>
    <m/>
    <m/>
    <m/>
    <m/>
    <m/>
    <m/>
    <m/>
    <m/>
    <m/>
    <m/>
    <m/>
    <m/>
    <m/>
    <m/>
    <m/>
    <m/>
    <m/>
    <m/>
    <m/>
    <m/>
    <m/>
  </r>
  <r>
    <n v="2166"/>
    <m/>
    <s v="1.4 Pending Desktop Costing"/>
    <m/>
    <m/>
    <m/>
    <s v="MR/BIN"/>
    <s v="AND"/>
    <s v="NRC2300189"/>
    <s v="WAITING APPROVAL"/>
    <m/>
    <m/>
    <m/>
    <m/>
    <m/>
    <m/>
    <m/>
    <n v="0"/>
    <s v="Pending Desktop Costing"/>
    <e v="#REF!"/>
    <x v="0"/>
    <s v="DC TMONE"/>
    <n v="375"/>
    <s v="DC TMONE"/>
    <n v="2"/>
    <m/>
    <d v="2023-10-11T00:00:00"/>
    <m/>
    <m/>
    <m/>
    <m/>
    <m/>
    <s v="TM ONE"/>
    <x v="32"/>
    <s v="JABATAN KERJA RAYA SARAWAK- MARDI BINTULU(FIBER ONLY)- BTU"/>
    <s v="Fiber Only"/>
    <n v="0"/>
    <m/>
    <m/>
    <m/>
    <m/>
    <m/>
    <m/>
    <m/>
    <m/>
    <m/>
    <m/>
    <m/>
    <m/>
    <m/>
    <m/>
    <m/>
    <m/>
    <m/>
    <m/>
    <m/>
    <m/>
    <m/>
    <m/>
    <m/>
    <m/>
  </r>
  <r>
    <n v="2167"/>
    <m/>
    <s v="1.4 Pending Desktop Costing"/>
    <m/>
    <m/>
    <m/>
    <s v="TWU/SKN"/>
    <s v="AND"/>
    <s v="NRP2303648"/>
    <s v="CONFIRMED"/>
    <m/>
    <m/>
    <m/>
    <m/>
    <m/>
    <m/>
    <m/>
    <n v="0"/>
    <s v="Pending Desktop Costing"/>
    <e v="#REF!"/>
    <x v="0"/>
    <s v="DC TMONE"/>
    <n v="432"/>
    <s v="DC TMONE"/>
    <n v="1"/>
    <m/>
    <d v="2023-10-11T00:00:00"/>
    <m/>
    <m/>
    <m/>
    <m/>
    <m/>
    <s v="TM ONE"/>
    <x v="29"/>
    <s v="JABATAN PERHUTANAN SABAH-PEJABAT PERHUTANAN KEBUN CINA(UNIFI)-ERA"/>
    <s v="Unifi Port"/>
    <n v="0"/>
    <m/>
    <m/>
    <s v="ERA"/>
    <m/>
    <m/>
    <m/>
    <m/>
    <m/>
    <m/>
    <m/>
    <m/>
    <m/>
    <m/>
    <m/>
    <m/>
    <m/>
    <m/>
    <m/>
    <m/>
    <m/>
    <m/>
    <m/>
    <m/>
    <m/>
  </r>
  <r>
    <n v="2168"/>
    <m/>
    <s v="1.4 Pending Desktop Costing"/>
    <m/>
    <m/>
    <m/>
    <s v="Johor Selatan"/>
    <s v="AND"/>
    <s v="NRF2300049"/>
    <s v="IN PROGRESS"/>
    <m/>
    <m/>
    <m/>
    <m/>
    <m/>
    <m/>
    <m/>
    <n v="0"/>
    <s v="Pending Desktop Costing"/>
    <e v="#REF!"/>
    <x v="0"/>
    <s v="DC TMONE"/>
    <n v="11419"/>
    <s v="DC TMONE"/>
    <n v="2"/>
    <m/>
    <d v="2023-10-11T00:00:00"/>
    <m/>
    <m/>
    <m/>
    <m/>
    <m/>
    <s v="TM ONE"/>
    <x v="16"/>
    <s v="VIRIDEA LAKESIDE-GH-APARTMENT PHASE 1A-MEDINI"/>
    <s v="Unifi Port"/>
    <n v="0"/>
    <m/>
    <m/>
    <m/>
    <m/>
    <m/>
    <m/>
    <m/>
    <m/>
    <m/>
    <m/>
    <m/>
    <m/>
    <m/>
    <m/>
    <m/>
    <m/>
    <m/>
    <m/>
    <m/>
    <m/>
    <m/>
    <m/>
    <m/>
    <m/>
  </r>
  <r>
    <n v="2169"/>
    <m/>
    <s v="1.4 Pending Desktop Costing"/>
    <m/>
    <m/>
    <m/>
    <s v="Johor Selatan"/>
    <s v="AND"/>
    <s v="NRF2300050"/>
    <s v="IN PROGRESS"/>
    <m/>
    <m/>
    <m/>
    <m/>
    <m/>
    <m/>
    <m/>
    <n v="0"/>
    <s v="Pending Desktop Costing"/>
    <e v="#REF!"/>
    <x v="0"/>
    <s v="DC TMONE"/>
    <n v="11418"/>
    <s v="DC TMONE"/>
    <n v="2"/>
    <m/>
    <d v="2023-10-11T00:00:00"/>
    <m/>
    <m/>
    <m/>
    <m/>
    <m/>
    <s v="TM ONE"/>
    <x v="16"/>
    <s v="VIRIDEA LAKESIDE-GH-SHOP OFFICE PHASE 2-MEDINI"/>
    <s v="Unifi Port"/>
    <n v="0"/>
    <m/>
    <m/>
    <m/>
    <m/>
    <m/>
    <m/>
    <m/>
    <m/>
    <m/>
    <m/>
    <m/>
    <m/>
    <m/>
    <m/>
    <m/>
    <m/>
    <m/>
    <m/>
    <m/>
    <m/>
    <m/>
    <m/>
    <m/>
    <m/>
  </r>
  <r>
    <n v="2170"/>
    <m/>
    <s v="1.4 Pending Desktop Costing"/>
    <m/>
    <m/>
    <m/>
    <s v="Johor Selatan"/>
    <s v="AND"/>
    <s v="NRF2300056"/>
    <s v="IN PROGRESS"/>
    <m/>
    <m/>
    <m/>
    <m/>
    <m/>
    <m/>
    <m/>
    <n v="0"/>
    <s v="Pending Desktop Costing"/>
    <e v="#REF!"/>
    <x v="0"/>
    <s v="DC TMONE"/>
    <n v="11358"/>
    <s v="DC TMONE"/>
    <n v="2"/>
    <m/>
    <d v="2023-10-11T00:00:00"/>
    <m/>
    <m/>
    <m/>
    <m/>
    <m/>
    <s v="TM ONE"/>
    <x v="16"/>
    <s v="IJM LAND-NASA CITY PHASE 2-PN"/>
    <s v="Unifi Port"/>
    <n v="0"/>
    <m/>
    <m/>
    <m/>
    <m/>
    <m/>
    <m/>
    <m/>
    <m/>
    <m/>
    <m/>
    <m/>
    <m/>
    <m/>
    <m/>
    <m/>
    <m/>
    <m/>
    <m/>
    <m/>
    <m/>
    <m/>
    <m/>
    <m/>
    <m/>
  </r>
  <r>
    <n v="2171"/>
    <m/>
    <s v="1.4 Pending Desktop Costing"/>
    <m/>
    <m/>
    <m/>
    <s v="Johor Selatan"/>
    <s v="AND"/>
    <s v="NRF2300062"/>
    <s v="IN PROGRESS"/>
    <m/>
    <m/>
    <m/>
    <m/>
    <m/>
    <m/>
    <m/>
    <n v="0"/>
    <s v="Pending Desktop Costing"/>
    <e v="#REF!"/>
    <x v="0"/>
    <s v="DC TMONE"/>
    <n v="11325"/>
    <s v="DC TMONE"/>
    <n v="2"/>
    <m/>
    <d v="2023-10-11T00:00:00"/>
    <m/>
    <m/>
    <m/>
    <m/>
    <m/>
    <s v="TM ONE"/>
    <x v="16"/>
    <s v="GENTING PROPERTY SDN BHD SERVICE CENTRE 10 UNIT (UNIFI) - KLI"/>
    <s v="Unifi Port"/>
    <n v="0"/>
    <m/>
    <m/>
    <m/>
    <m/>
    <m/>
    <m/>
    <m/>
    <m/>
    <m/>
    <m/>
    <m/>
    <m/>
    <m/>
    <m/>
    <m/>
    <m/>
    <m/>
    <m/>
    <m/>
    <m/>
    <m/>
    <m/>
    <m/>
    <m/>
  </r>
  <r>
    <n v="2172"/>
    <m/>
    <s v="1.4 Pending Desktop Costing"/>
    <m/>
    <m/>
    <m/>
    <s v="PRK"/>
    <s v="AND"/>
    <s v="NRP2302244"/>
    <s v="IN PROGRESS"/>
    <m/>
    <m/>
    <m/>
    <m/>
    <m/>
    <m/>
    <m/>
    <n v="0"/>
    <s v="Pending Desktop Costing"/>
    <e v="#REF!"/>
    <x v="0"/>
    <s v="DC TMONE"/>
    <n v="1493"/>
    <s v="DC TMONE"/>
    <n v="2"/>
    <m/>
    <d v="2023-10-11T00:00:00"/>
    <m/>
    <m/>
    <m/>
    <m/>
    <m/>
    <s v="TM ONE"/>
    <x v="29"/>
    <s v="UNISEM (M) SDN BHD - GOPENG INDUSTRIAL PARK (UNIFI) - PUL"/>
    <s v="Unifi Port"/>
    <n v="0"/>
    <m/>
    <m/>
    <m/>
    <m/>
    <m/>
    <m/>
    <m/>
    <m/>
    <m/>
    <m/>
    <m/>
    <m/>
    <m/>
    <m/>
    <m/>
    <m/>
    <m/>
    <m/>
    <m/>
    <m/>
    <m/>
    <m/>
    <m/>
    <m/>
  </r>
  <r>
    <n v="2173"/>
    <s v="Mohd Syahmi Bin Chik"/>
    <s v="1.5 Desktop Cost Done"/>
    <m/>
    <s v="TO CREATE NID PROJ. EXISTING CORE"/>
    <m/>
    <s v="KL"/>
    <s v="AND"/>
    <s v="NRP2302279"/>
    <s v="CONFIRMED"/>
    <m/>
    <m/>
    <m/>
    <m/>
    <m/>
    <m/>
    <m/>
    <n v="0"/>
    <s v="Desktop Cost Done"/>
    <e v="#REF!"/>
    <x v="0"/>
    <s v="DC TMONE"/>
    <n v="1467"/>
    <s v="DC TMONE"/>
    <n v="1"/>
    <m/>
    <d v="2023-10-11T00:00:00"/>
    <m/>
    <m/>
    <m/>
    <m/>
    <m/>
    <s v="TM ONE"/>
    <x v="1"/>
    <s v="FPSO VENTURES SDN BHD- MENARA ILHAM (MLS IPME )-PEG"/>
    <s v="4 core FOC + 1 NID (NRP)"/>
    <s v="SLG 99.5%"/>
    <n v="2991"/>
    <m/>
    <m/>
    <m/>
    <m/>
    <m/>
    <m/>
    <m/>
    <m/>
    <m/>
    <m/>
    <m/>
    <m/>
    <m/>
    <m/>
    <m/>
    <m/>
    <m/>
    <m/>
    <m/>
    <m/>
    <m/>
    <m/>
    <m/>
  </r>
  <r>
    <n v="2174"/>
    <m/>
    <s v="1.4 Pending Desktop Costing"/>
    <d v="2023-10-11T00:00:00"/>
    <s v="Site not ready - email AND"/>
    <m/>
    <s v="PHG"/>
    <s v="AND"/>
    <s v="NRP2302569"/>
    <s v="CONFIRMED"/>
    <m/>
    <m/>
    <m/>
    <m/>
    <m/>
    <m/>
    <m/>
    <n v="0"/>
    <s v="Pending Desktop Costing"/>
    <e v="#REF!"/>
    <x v="0"/>
    <s v="DC TMONE"/>
    <n v="1234"/>
    <s v="DC TMONE"/>
    <n v="1"/>
    <m/>
    <d v="2023-10-11T00:00:00"/>
    <m/>
    <m/>
    <m/>
    <m/>
    <m/>
    <s v="TM ONE"/>
    <x v="1"/>
    <s v="EASTMAN INTERLAYERS (M) SDN.BHD - JLN GEBENG 2/4 (MULTI LINE SIP OVER IPME) - GEB"/>
    <s v="2 core FOC + 1 NID (NRP)"/>
    <s v="SLA 99.0%"/>
    <m/>
    <m/>
    <m/>
    <m/>
    <m/>
    <m/>
    <m/>
    <m/>
    <m/>
    <m/>
    <m/>
    <m/>
    <m/>
    <m/>
    <m/>
    <m/>
    <m/>
    <m/>
    <m/>
    <m/>
    <m/>
    <m/>
    <m/>
    <m/>
  </r>
  <r>
    <n v="2175"/>
    <s v="Mohd Syahmi Bin Chik"/>
    <s v="1.5 Desktop Cost Done"/>
    <m/>
    <s v="TO CREATE NID PROJ. EXISTING CORE"/>
    <m/>
    <s v="KL"/>
    <s v="AND"/>
    <s v="NRP2302766"/>
    <s v="CONFIRMED"/>
    <m/>
    <m/>
    <m/>
    <m/>
    <m/>
    <m/>
    <m/>
    <n v="0"/>
    <s v="Desktop Cost Done"/>
    <e v="#REF!"/>
    <x v="0"/>
    <s v="DC TMONE"/>
    <n v="1087"/>
    <s v="DC TMONE"/>
    <n v="2"/>
    <m/>
    <d v="2023-10-11T00:00:00"/>
    <m/>
    <m/>
    <m/>
    <m/>
    <m/>
    <s v="TM ONE"/>
    <x v="1"/>
    <s v="ALLIANZ GENERAL INSURANCE - MENARA ALLIANZ SENTRAL (MLS IPME) - BRF"/>
    <s v="4 core FOC + 2 NID (NRP)"/>
    <s v="SLG 99.9%"/>
    <n v="2991"/>
    <m/>
    <m/>
    <m/>
    <m/>
    <m/>
    <m/>
    <m/>
    <m/>
    <m/>
    <m/>
    <m/>
    <m/>
    <m/>
    <m/>
    <m/>
    <m/>
    <m/>
    <m/>
    <m/>
    <m/>
    <m/>
    <m/>
    <m/>
  </r>
  <r>
    <n v="2176"/>
    <s v="Norizuwan Bin Che Hamid"/>
    <s v="5.0 Pending Budget"/>
    <m/>
    <s v="11/10: PAC approved. 9/10: Submit PAC"/>
    <m/>
    <s v="NS"/>
    <s v="AND"/>
    <s v="NRP2302934"/>
    <s v="CONFIRMED"/>
    <s v="TMSA/233390"/>
    <m/>
    <s v="PAC2312785"/>
    <s v="WAITING APPROVAL"/>
    <m/>
    <m/>
    <m/>
    <n v="0"/>
    <s v="Pending Budget"/>
    <e v="#REF!"/>
    <x v="0"/>
    <s v="DC TMONE"/>
    <n v="950"/>
    <s v="DC TMONE"/>
    <n v="1"/>
    <m/>
    <d v="2023-10-11T00:00:00"/>
    <m/>
    <m/>
    <m/>
    <m/>
    <m/>
    <s v="TM ONE"/>
    <x v="33"/>
    <s v="POS MALAYSIA - PP RAHANG (SDWAN OVER FTTH)- RSH"/>
    <s v="Unifi Port"/>
    <s v="SLA 99.0%"/>
    <n v="13172.77"/>
    <m/>
    <s v="RSH"/>
    <m/>
    <m/>
    <m/>
    <m/>
    <m/>
    <m/>
    <m/>
    <m/>
    <m/>
    <m/>
    <m/>
    <m/>
    <m/>
    <m/>
    <m/>
    <m/>
    <m/>
    <m/>
    <m/>
    <m/>
    <m/>
  </r>
  <r>
    <n v="2177"/>
    <s v="Mohd Syahmi Bin Chik"/>
    <s v="5.0 Pending Budget"/>
    <m/>
    <m/>
    <m/>
    <s v="KL"/>
    <s v="AND"/>
    <s v="NRP2303366"/>
    <s v="CONFIRMED"/>
    <s v="TMCA/234000"/>
    <m/>
    <m/>
    <m/>
    <m/>
    <m/>
    <m/>
    <n v="0"/>
    <s v="Pending Budget"/>
    <e v="#REF!"/>
    <x v="0"/>
    <s v="DC TMONE"/>
    <n v="629"/>
    <s v="DC TMONE"/>
    <n v="2"/>
    <m/>
    <d v="2023-10-11T00:00:00"/>
    <m/>
    <m/>
    <m/>
    <m/>
    <m/>
    <s v="TM ONE"/>
    <x v="1"/>
    <s v="SILVERLAKE CLOUD COMPUTING SDN BHD - WISMA BANDAR (MLS IPME) - TAR"/>
    <s v="4 core FOC + 1 NID (NRP)"/>
    <s v="SLG 99.5%"/>
    <n v="4341"/>
    <m/>
    <m/>
    <m/>
    <m/>
    <m/>
    <m/>
    <m/>
    <m/>
    <m/>
    <m/>
    <m/>
    <m/>
    <m/>
    <m/>
    <m/>
    <m/>
    <m/>
    <m/>
    <m/>
    <m/>
    <m/>
    <m/>
    <m/>
  </r>
  <r>
    <n v="2178"/>
    <s v="Nor Alia Binti Ismail Khafidz"/>
    <s v="1.5 Desktop Cost Done"/>
    <m/>
    <s v="Fiber available.Cost NID"/>
    <m/>
    <s v="MSC"/>
    <s v="AND"/>
    <s v="NRP2303373"/>
    <s v="CONFIRMED"/>
    <m/>
    <m/>
    <m/>
    <m/>
    <m/>
    <m/>
    <m/>
    <n v="0"/>
    <s v="Desktop Cost Done"/>
    <e v="#REF!"/>
    <x v="0"/>
    <s v="DC TMONE"/>
    <n v="626"/>
    <s v="DC TMONE"/>
    <n v="1"/>
    <m/>
    <d v="2023-10-11T00:00:00"/>
    <m/>
    <m/>
    <m/>
    <m/>
    <m/>
    <s v="TM ONE"/>
    <x v="1"/>
    <s v="KYNDRYL (M) SDN BHD - NTTC DC (ME P2P)-CBJ"/>
    <s v="4 core FOC + 2 NID (NRP)"/>
    <s v="SLG 99.99%"/>
    <n v="2690"/>
    <m/>
    <m/>
    <m/>
    <m/>
    <m/>
    <m/>
    <m/>
    <m/>
    <m/>
    <m/>
    <m/>
    <m/>
    <m/>
    <m/>
    <m/>
    <m/>
    <m/>
    <m/>
    <m/>
    <m/>
    <m/>
    <m/>
    <m/>
  </r>
  <r>
    <n v="2179"/>
    <s v="Mohd Syahmi Bin Chik"/>
    <s v="1.5 Desktop Cost Done"/>
    <m/>
    <m/>
    <m/>
    <s v="KL"/>
    <s v="AND"/>
    <s v="NRP2303377"/>
    <s v="CONFIRMED"/>
    <m/>
    <m/>
    <m/>
    <m/>
    <m/>
    <m/>
    <m/>
    <n v="0"/>
    <s v="Desktop Cost Done"/>
    <e v="#REF!"/>
    <x v="0"/>
    <s v="DC TMONE"/>
    <n v="623"/>
    <s v="DC TMONE"/>
    <n v="2"/>
    <m/>
    <d v="2023-10-11T00:00:00"/>
    <m/>
    <m/>
    <m/>
    <m/>
    <m/>
    <s v="TM ONE"/>
    <x v="1"/>
    <s v="MISSION FOODS MALAYSIA SDN BHD- TM BRICKFIELD DATA CENTER (MLS OVER IPME)-BRF"/>
    <s v="4 core FOC + 1 NID (NRP)"/>
    <s v="SLG 99.5%"/>
    <n v="2991"/>
    <m/>
    <m/>
    <m/>
    <m/>
    <m/>
    <m/>
    <m/>
    <m/>
    <m/>
    <m/>
    <m/>
    <m/>
    <m/>
    <m/>
    <m/>
    <m/>
    <m/>
    <m/>
    <m/>
    <m/>
    <m/>
    <m/>
    <m/>
  </r>
  <r>
    <n v="2180"/>
    <m/>
    <s v="1.4 Pending Desktop Costing"/>
    <m/>
    <m/>
    <m/>
    <s v="SB"/>
    <s v="AND"/>
    <s v="NRP2303386"/>
    <s v="IN PROGRESS"/>
    <m/>
    <m/>
    <m/>
    <m/>
    <m/>
    <m/>
    <m/>
    <n v="0"/>
    <s v="Pending Desktop Costing"/>
    <e v="#REF!"/>
    <x v="0"/>
    <s v="DC TMONE"/>
    <n v="617"/>
    <s v="DC TMONE"/>
    <n v="2"/>
    <m/>
    <d v="2023-10-11T00:00:00"/>
    <m/>
    <m/>
    <m/>
    <m/>
    <m/>
    <s v="TM ONE"/>
    <x v="29"/>
    <s v="GERBANG ALAF RESTAURANTS-MCDONALD'S #213 SEKSYEN 22 (UNIFI)-SAG"/>
    <s v="Unifi Port"/>
    <n v="0"/>
    <m/>
    <m/>
    <m/>
    <m/>
    <m/>
    <m/>
    <m/>
    <m/>
    <m/>
    <m/>
    <m/>
    <m/>
    <m/>
    <m/>
    <m/>
    <m/>
    <m/>
    <m/>
    <m/>
    <m/>
    <m/>
    <m/>
    <m/>
    <m/>
  </r>
  <r>
    <n v="2181"/>
    <m/>
    <s v="1.4 Pending Desktop Costing"/>
    <m/>
    <m/>
    <m/>
    <s v="TRG"/>
    <s v="AND"/>
    <s v="NRC2300158"/>
    <s v="CONFIRMED"/>
    <m/>
    <m/>
    <m/>
    <m/>
    <m/>
    <m/>
    <m/>
    <n v="0"/>
    <s v="Pending Desktop Costing"/>
    <e v="#REF!"/>
    <x v="0"/>
    <s v="DC TMONE"/>
    <n v="613"/>
    <s v="DC TMONE"/>
    <n v="1"/>
    <m/>
    <d v="2023-10-11T00:00:00"/>
    <m/>
    <m/>
    <m/>
    <m/>
    <m/>
    <s v="TM ONE"/>
    <x v="32"/>
    <s v="KEMENTERIAN PEMBANGUNAN KERAJAAN TEMPATAN-PASAR PAYANG KUALA TERENGGANU (UNIFI)-TG"/>
    <s v="Unifi Port"/>
    <n v="0"/>
    <m/>
    <m/>
    <m/>
    <m/>
    <m/>
    <m/>
    <m/>
    <m/>
    <m/>
    <m/>
    <m/>
    <m/>
    <m/>
    <m/>
    <m/>
    <m/>
    <m/>
    <m/>
    <m/>
    <m/>
    <m/>
    <m/>
    <m/>
    <m/>
  </r>
  <r>
    <n v="2182"/>
    <m/>
    <s v="1.4 Pending Desktop Costing"/>
    <m/>
    <m/>
    <m/>
    <s v="JU"/>
    <s v="AND"/>
    <s v="NRC2300164"/>
    <s v="IN PROGRESS"/>
    <m/>
    <m/>
    <m/>
    <m/>
    <m/>
    <m/>
    <m/>
    <n v="0"/>
    <s v="Pending Desktop Costing"/>
    <e v="#REF!"/>
    <x v="0"/>
    <s v="DC TMONE"/>
    <n v="603"/>
    <s v="DC TMONE"/>
    <n v="2"/>
    <m/>
    <d v="2023-10-11T00:00:00"/>
    <m/>
    <m/>
    <m/>
    <m/>
    <m/>
    <s v="TM ONE"/>
    <x v="32"/>
    <s v="METRO DIRECT CARRIER (M) SDN BHD-JALAN LIM SWEE SIM KLUANG BARU(UNIFI)-KU"/>
    <s v="Unifi Port"/>
    <n v="0"/>
    <m/>
    <m/>
    <m/>
    <m/>
    <m/>
    <m/>
    <m/>
    <m/>
    <m/>
    <m/>
    <m/>
    <m/>
    <m/>
    <m/>
    <m/>
    <m/>
    <m/>
    <m/>
    <m/>
    <m/>
    <m/>
    <m/>
    <m/>
    <m/>
  </r>
  <r>
    <n v="2183"/>
    <s v="Mohd Syahmi Bin Chik"/>
    <s v="1.5 Desktop Cost Done"/>
    <m/>
    <m/>
    <m/>
    <s v="KL"/>
    <s v="AND"/>
    <s v="NRP2303432"/>
    <s v="CONFIRMED"/>
    <m/>
    <m/>
    <m/>
    <m/>
    <m/>
    <m/>
    <m/>
    <n v="0"/>
    <s v="Desktop Cost Done"/>
    <e v="#REF!"/>
    <x v="0"/>
    <s v="DC TMONE"/>
    <n v="597"/>
    <s v="DC TMONE"/>
    <n v="2"/>
    <m/>
    <d v="2023-10-11T00:00:00"/>
    <m/>
    <m/>
    <m/>
    <m/>
    <m/>
    <s v="TM ONE"/>
    <x v="1"/>
    <s v="INSTITUTE OF TECHNOLOGY PETRONAS SDN BHD-TM BRICKFIELD DATA CENTRE (MUC OVER IPME SLG 99.99)-BRF"/>
    <s v="4 core FOC + 2 NID (NRP)"/>
    <s v="SLG 99.99%"/>
    <n v="2991"/>
    <m/>
    <m/>
    <m/>
    <m/>
    <m/>
    <m/>
    <m/>
    <m/>
    <m/>
    <m/>
    <m/>
    <m/>
    <m/>
    <m/>
    <m/>
    <m/>
    <m/>
    <m/>
    <m/>
    <m/>
    <m/>
    <m/>
    <m/>
  </r>
  <r>
    <n v="2184"/>
    <m/>
    <s v="1.4 Pending Desktop Costing"/>
    <m/>
    <m/>
    <m/>
    <s v="PRK"/>
    <s v="AND"/>
    <s v="NRC2300167"/>
    <s v="IN PROGRESS"/>
    <m/>
    <m/>
    <m/>
    <m/>
    <m/>
    <m/>
    <m/>
    <n v="0"/>
    <s v="Pending Desktop Costing"/>
    <e v="#REF!"/>
    <x v="0"/>
    <s v="DC TMONE"/>
    <n v="593"/>
    <s v="DC TMONE"/>
    <n v="2"/>
    <m/>
    <d v="2023-10-11T00:00:00"/>
    <m/>
    <m/>
    <m/>
    <m/>
    <m/>
    <s v="TM ONE"/>
    <x v="32"/>
    <s v="METRO DIRECT CARRIER (M) SDN BHD- JALAN TAIPING TAMAN TALANG PERAK(UNIFI)-KK"/>
    <s v="Unifi Port"/>
    <n v="0"/>
    <m/>
    <m/>
    <m/>
    <m/>
    <m/>
    <m/>
    <m/>
    <m/>
    <m/>
    <m/>
    <m/>
    <m/>
    <m/>
    <m/>
    <m/>
    <m/>
    <m/>
    <m/>
    <m/>
    <m/>
    <m/>
    <m/>
    <m/>
    <m/>
  </r>
  <r>
    <n v="2185"/>
    <m/>
    <s v="1.4 Pending Desktop Costing"/>
    <m/>
    <m/>
    <m/>
    <s v="KK/PB/LB"/>
    <s v="AND"/>
    <s v="NRC2300173"/>
    <s v="CONFIRMED"/>
    <m/>
    <m/>
    <m/>
    <m/>
    <m/>
    <m/>
    <m/>
    <n v="0"/>
    <s v="Pending Desktop Costing"/>
    <e v="#REF!"/>
    <x v="0"/>
    <s v="DC TMONE"/>
    <n v="581"/>
    <s v="DC TMONE"/>
    <n v="2"/>
    <m/>
    <d v="2023-10-11T00:00:00"/>
    <m/>
    <m/>
    <m/>
    <m/>
    <m/>
    <s v="TM ONE"/>
    <x v="32"/>
    <s v="JABATAN HAL EHWAL AGAMA ISLAM NEGERI SABAH-PERPUSTAKAAN BAITULHIKMAH(UNIFI)-KBU"/>
    <s v="Unifi Port"/>
    <n v="0"/>
    <m/>
    <m/>
    <m/>
    <m/>
    <m/>
    <m/>
    <m/>
    <m/>
    <m/>
    <m/>
    <m/>
    <m/>
    <m/>
    <m/>
    <m/>
    <m/>
    <m/>
    <m/>
    <m/>
    <m/>
    <m/>
    <m/>
    <m/>
    <m/>
  </r>
  <r>
    <n v="2186"/>
    <m/>
    <s v="1.4 Pending Desktop Costing"/>
    <m/>
    <m/>
    <m/>
    <s v="KK/PB/LB"/>
    <s v="AND"/>
    <s v="NRC2300174"/>
    <s v="CONFIRMED"/>
    <m/>
    <m/>
    <m/>
    <m/>
    <m/>
    <m/>
    <m/>
    <n v="0"/>
    <s v="Pending Desktop Costing"/>
    <e v="#REF!"/>
    <x v="0"/>
    <s v="DC TMONE"/>
    <n v="580"/>
    <s v="DC TMONE"/>
    <n v="2"/>
    <m/>
    <d v="2023-10-11T00:00:00"/>
    <m/>
    <m/>
    <m/>
    <m/>
    <m/>
    <s v="TM ONE"/>
    <x v="32"/>
    <s v="JABATAN HAL EHWAL AGAMA ISLAM NEGERI SABAH-MASJID NEGERI SABAH(UNIFI)-KBU"/>
    <s v="Unifi Port"/>
    <n v="0"/>
    <m/>
    <m/>
    <m/>
    <m/>
    <m/>
    <m/>
    <m/>
    <m/>
    <m/>
    <m/>
    <m/>
    <m/>
    <m/>
    <m/>
    <m/>
    <m/>
    <m/>
    <m/>
    <m/>
    <m/>
    <m/>
    <m/>
    <m/>
    <m/>
  </r>
  <r>
    <n v="2187"/>
    <s v="Mohd Syahmi Bin Chik"/>
    <s v="1.5 Desktop Cost Done"/>
    <m/>
    <m/>
    <m/>
    <s v="KL"/>
    <s v="AND"/>
    <s v="NRP2303470"/>
    <s v="CONFIRMED"/>
    <m/>
    <m/>
    <m/>
    <m/>
    <m/>
    <m/>
    <m/>
    <n v="0"/>
    <s v="Desktop Cost Done"/>
    <e v="#REF!"/>
    <x v="0"/>
    <s v="DC TMONE"/>
    <n v="558"/>
    <s v="DC TMONE"/>
    <n v="2"/>
    <m/>
    <d v="2023-10-11T00:00:00"/>
    <m/>
    <m/>
    <m/>
    <m/>
    <m/>
    <s v="TM ONE"/>
    <x v="1"/>
    <s v="THE PHOENIX PARTNERSHIP (LEEDS) LTD-TM BRICKFIELD(IPME P2P)-BRF"/>
    <s v="4 core FOC + 2 NID (NRP)"/>
    <s v="SLG 99.9%"/>
    <n v="2991"/>
    <m/>
    <m/>
    <m/>
    <m/>
    <m/>
    <m/>
    <m/>
    <m/>
    <m/>
    <m/>
    <m/>
    <m/>
    <m/>
    <m/>
    <m/>
    <m/>
    <m/>
    <m/>
    <m/>
    <m/>
    <m/>
    <m/>
    <m/>
  </r>
  <r>
    <n v="2188"/>
    <s v="Nor Alia Binti Ismail Khafidz"/>
    <s v="1.5 Desktop Cost Done"/>
    <m/>
    <s v="Fiber available.Cost NID"/>
    <m/>
    <s v="MSC"/>
    <s v="AND"/>
    <s v="NRP2303471"/>
    <s v="CONFIRMED"/>
    <m/>
    <m/>
    <m/>
    <m/>
    <m/>
    <m/>
    <m/>
    <n v="0"/>
    <s v="Desktop Cost Done"/>
    <e v="#REF!"/>
    <x v="0"/>
    <s v="DC TMONE"/>
    <n v="557"/>
    <s v="DC TMONE"/>
    <n v="1"/>
    <m/>
    <d v="2023-10-11T00:00:00"/>
    <m/>
    <m/>
    <m/>
    <m/>
    <m/>
    <s v="TM ONE"/>
    <x v="1"/>
    <s v="THE PHOENIX PARTNERSHIP (LEEDS) LTD-TM BRICKFIELD(IPME P2P)-CBJ"/>
    <s v="4 core FOC + 2 NID (NRP)"/>
    <s v="SLG 99.9%"/>
    <n v="2690"/>
    <m/>
    <m/>
    <m/>
    <m/>
    <m/>
    <m/>
    <m/>
    <m/>
    <m/>
    <m/>
    <m/>
    <m/>
    <m/>
    <m/>
    <m/>
    <m/>
    <m/>
    <m/>
    <m/>
    <m/>
    <m/>
    <m/>
    <m/>
  </r>
  <r>
    <n v="2189"/>
    <m/>
    <s v="1.4 Pending Desktop Costing"/>
    <m/>
    <m/>
    <m/>
    <s v="PJ"/>
    <s v="AND"/>
    <s v="NRP2303481"/>
    <s v="CONFIRMED"/>
    <m/>
    <m/>
    <m/>
    <m/>
    <m/>
    <m/>
    <m/>
    <n v="0"/>
    <s v="Pending Desktop Costing"/>
    <e v="#REF!"/>
    <x v="0"/>
    <s v="DC TMONE"/>
    <n v="550"/>
    <s v="DC TMONE"/>
    <n v="2"/>
    <m/>
    <d v="2023-10-11T00:00:00"/>
    <m/>
    <m/>
    <m/>
    <m/>
    <m/>
    <s v="TM ONE"/>
    <x v="1"/>
    <s v="PERODUA SALES SDN BHD- JALAN BERSATU 13/4,SECTION 13(SDWAN DOME)-PJC"/>
    <s v="2 core FOC + 1 NID (NRP)"/>
    <s v="SLA 99.7%"/>
    <m/>
    <m/>
    <m/>
    <m/>
    <m/>
    <m/>
    <m/>
    <m/>
    <m/>
    <m/>
    <m/>
    <m/>
    <m/>
    <m/>
    <m/>
    <m/>
    <m/>
    <m/>
    <m/>
    <m/>
    <m/>
    <m/>
    <m/>
    <m/>
  </r>
  <r>
    <n v="2190"/>
    <m/>
    <s v="1.4 Pending Desktop Costing"/>
    <m/>
    <m/>
    <m/>
    <s v="NS"/>
    <s v="AND"/>
    <s v="NRP2303485"/>
    <s v="IN PROGRESS"/>
    <m/>
    <m/>
    <m/>
    <m/>
    <m/>
    <m/>
    <m/>
    <n v="0"/>
    <s v="Pending Desktop Costing"/>
    <e v="#REF!"/>
    <x v="0"/>
    <s v="DC TMONE"/>
    <n v="546"/>
    <s v="DC TMONE"/>
    <n v="1"/>
    <m/>
    <d v="2023-10-11T00:00:00"/>
    <m/>
    <m/>
    <m/>
    <m/>
    <m/>
    <s v="TM ONE"/>
    <x v="33"/>
    <s v="POS MALAYSIA BERHAD- V (SDWAN OVER FTTH)- BIR"/>
    <s v="Unifi Port"/>
    <s v="SLA 99.0%"/>
    <m/>
    <m/>
    <m/>
    <m/>
    <m/>
    <m/>
    <m/>
    <m/>
    <m/>
    <m/>
    <m/>
    <m/>
    <m/>
    <m/>
    <m/>
    <m/>
    <m/>
    <m/>
    <m/>
    <m/>
    <m/>
    <m/>
    <m/>
    <m/>
  </r>
  <r>
    <n v="2191"/>
    <m/>
    <s v="4.0 PAC Approval"/>
    <d v="2023-10-11T00:00:00"/>
    <s v="PAC waiting approval"/>
    <m/>
    <s v="PHG"/>
    <s v="AND"/>
    <s v="NRP2303486"/>
    <s v="IN PROGRESS"/>
    <m/>
    <m/>
    <s v="PAC2312488"/>
    <m/>
    <m/>
    <m/>
    <m/>
    <n v="0"/>
    <s v="PAC Approval"/>
    <e v="#REF!"/>
    <x v="0"/>
    <s v="DC TMONE"/>
    <n v="545"/>
    <s v="DC TMONE"/>
    <n v="1"/>
    <m/>
    <d v="2023-10-11T00:00:00"/>
    <m/>
    <m/>
    <m/>
    <m/>
    <m/>
    <s v="TM ONE"/>
    <x v="33"/>
    <s v="POS MALAYSIA BERHAD- PP MARAN (SDWAN OVER FTTH)- MRN"/>
    <s v="Unifi Port"/>
    <s v="SLA 99.0%"/>
    <s v="RM 12,437.00"/>
    <m/>
    <m/>
    <m/>
    <m/>
    <m/>
    <m/>
    <m/>
    <m/>
    <m/>
    <m/>
    <m/>
    <m/>
    <m/>
    <m/>
    <m/>
    <m/>
    <m/>
    <m/>
    <m/>
    <m/>
    <m/>
    <m/>
    <m/>
  </r>
  <r>
    <n v="2192"/>
    <m/>
    <s v="2.1 Pre-Plan"/>
    <d v="2023-10-11T00:00:00"/>
    <s v="Preplan BGH_C002_DP0032 (port reserved)"/>
    <m/>
    <s v="PHG"/>
    <s v="AND"/>
    <s v="NRP2303487"/>
    <s v="CONFIRMED"/>
    <m/>
    <m/>
    <m/>
    <m/>
    <m/>
    <m/>
    <m/>
    <n v="0"/>
    <s v="Not required Project"/>
    <e v="#REF!"/>
    <x v="0"/>
    <s v="DC TMONE"/>
    <n v="544"/>
    <s v="DC TMONE"/>
    <n v="2"/>
    <m/>
    <d v="2023-10-11T00:00:00"/>
    <m/>
    <m/>
    <m/>
    <m/>
    <m/>
    <s v="TM ONE"/>
    <x v="33"/>
    <s v="POS MALAYSIA BERHAD- PP BUKIT GOH (SDWAN OVER FTTH)- BGH"/>
    <s v="Unifi Port"/>
    <s v="SLA 99.0%"/>
    <m/>
    <m/>
    <m/>
    <m/>
    <m/>
    <m/>
    <m/>
    <m/>
    <m/>
    <m/>
    <m/>
    <m/>
    <m/>
    <m/>
    <m/>
    <m/>
    <m/>
    <m/>
    <m/>
    <m/>
    <m/>
    <m/>
    <m/>
    <m/>
  </r>
  <r>
    <n v="2193"/>
    <m/>
    <s v="1.4 Pending Desktop Costing"/>
    <m/>
    <m/>
    <m/>
    <s v="KG/SB"/>
    <s v="AND"/>
    <s v="NRP2303489"/>
    <s v="IN PROGRESS"/>
    <m/>
    <m/>
    <m/>
    <m/>
    <m/>
    <m/>
    <m/>
    <n v="0"/>
    <s v="Pending Desktop Costing"/>
    <e v="#REF!"/>
    <x v="0"/>
    <s v="DC TMONE"/>
    <n v="542"/>
    <s v="DC TMONE"/>
    <n v="2"/>
    <m/>
    <d v="2023-10-11T00:00:00"/>
    <m/>
    <m/>
    <m/>
    <m/>
    <m/>
    <s v="TM ONE"/>
    <x v="33"/>
    <s v="POS MALAYSIA BERHAD- PP MUKAH (SDWAN OVER FTTH)- MKH"/>
    <s v="Unifi Port"/>
    <s v="SLA 99.0%"/>
    <m/>
    <m/>
    <m/>
    <m/>
    <m/>
    <m/>
    <m/>
    <m/>
    <m/>
    <m/>
    <m/>
    <m/>
    <m/>
    <m/>
    <m/>
    <m/>
    <m/>
    <m/>
    <m/>
    <m/>
    <m/>
    <m/>
    <m/>
    <m/>
  </r>
  <r>
    <n v="2194"/>
    <m/>
    <s v="1.4 Pending Desktop Costing"/>
    <m/>
    <m/>
    <m/>
    <s v="KG/SB"/>
    <s v="AND"/>
    <s v="NRP2303490"/>
    <s v="IN PROGRESS"/>
    <m/>
    <m/>
    <m/>
    <m/>
    <m/>
    <m/>
    <m/>
    <n v="0"/>
    <s v="Pending Desktop Costing"/>
    <e v="#REF!"/>
    <x v="0"/>
    <s v="DC TMONE"/>
    <n v="541"/>
    <s v="DC TMONE"/>
    <n v="2"/>
    <m/>
    <d v="2023-10-11T00:00:00"/>
    <m/>
    <m/>
    <m/>
    <m/>
    <m/>
    <s v="TM ONE"/>
    <x v="33"/>
    <s v="POS MALAYSIA BERHAD- PP DALAT (SDWAN OVER FTTH)- DLT"/>
    <s v="Unifi Port"/>
    <s v="SLA 99.0%"/>
    <m/>
    <m/>
    <m/>
    <m/>
    <m/>
    <m/>
    <m/>
    <m/>
    <m/>
    <m/>
    <m/>
    <m/>
    <m/>
    <m/>
    <m/>
    <m/>
    <m/>
    <m/>
    <m/>
    <m/>
    <m/>
    <m/>
    <m/>
    <m/>
  </r>
  <r>
    <n v="2195"/>
    <m/>
    <s v="1.4 Pending Desktop Costing"/>
    <m/>
    <m/>
    <m/>
    <s v="PJ"/>
    <s v="AND"/>
    <s v="NRP2303491"/>
    <s v="IN PROGRESS"/>
    <m/>
    <m/>
    <m/>
    <m/>
    <m/>
    <m/>
    <m/>
    <n v="0"/>
    <s v="Pending Desktop Costing"/>
    <e v="#REF!"/>
    <x v="0"/>
    <s v="DC TMONE"/>
    <n v="540"/>
    <s v="DC TMONE"/>
    <n v="2"/>
    <m/>
    <d v="2023-10-11T00:00:00"/>
    <m/>
    <m/>
    <m/>
    <m/>
    <m/>
    <s v="TM ONE"/>
    <x v="33"/>
    <s v="POS MALAYSIA BERHAD- PPL KELANA JAYA (SDWAN OVER FTTH)- KLJ"/>
    <s v="Unifi Port"/>
    <s v="SLA 99.0%"/>
    <m/>
    <m/>
    <m/>
    <m/>
    <m/>
    <m/>
    <m/>
    <m/>
    <m/>
    <m/>
    <m/>
    <m/>
    <m/>
    <m/>
    <m/>
    <m/>
    <m/>
    <m/>
    <m/>
    <m/>
    <m/>
    <m/>
    <m/>
    <m/>
  </r>
  <r>
    <n v="2196"/>
    <m/>
    <s v="1.4 Pending Desktop Costing"/>
    <m/>
    <m/>
    <m/>
    <s v="KL"/>
    <s v="AND"/>
    <s v="NRP2303512"/>
    <s v="CONFIRMED"/>
    <m/>
    <m/>
    <m/>
    <m/>
    <m/>
    <m/>
    <m/>
    <n v="0"/>
    <s v="Pending Desktop Costing"/>
    <e v="#REF!"/>
    <x v="0"/>
    <s v="DC TMONE"/>
    <n v="523"/>
    <s v="DC TMONE"/>
    <n v="2"/>
    <m/>
    <d v="2023-10-11T00:00:00"/>
    <m/>
    <m/>
    <m/>
    <m/>
    <m/>
    <s v="TM ONE"/>
    <x v="1"/>
    <s v="PERODUA SALES SDN BHD-TKT 2, MENARA AIK HUA, CKT RAJA  CHULAN(SDWAN DOME)-KLC"/>
    <s v="2 core FOC + 1 NID (NRP)"/>
    <s v="SLA 99.7%"/>
    <m/>
    <m/>
    <m/>
    <m/>
    <m/>
    <m/>
    <m/>
    <m/>
    <m/>
    <m/>
    <m/>
    <m/>
    <m/>
    <m/>
    <m/>
    <m/>
    <m/>
    <m/>
    <m/>
    <m/>
    <m/>
    <m/>
    <m/>
    <m/>
  </r>
  <r>
    <n v="2197"/>
    <m/>
    <s v="1.4 Pending Desktop Costing"/>
    <m/>
    <m/>
    <m/>
    <s v="PG"/>
    <s v="AND"/>
    <s v="NRC2300178"/>
    <s v="IN PROGRESS"/>
    <m/>
    <m/>
    <m/>
    <m/>
    <m/>
    <m/>
    <m/>
    <n v="0"/>
    <s v="Pending Desktop Costing"/>
    <e v="#REF!"/>
    <x v="0"/>
    <s v="DC TMONE"/>
    <n v="513"/>
    <s v="DC TMONE"/>
    <n v="2"/>
    <m/>
    <d v="2023-10-11T00:00:00"/>
    <m/>
    <m/>
    <m/>
    <m/>
    <m/>
    <s v="TM ONE"/>
    <x v="32"/>
    <s v="PERMODALAN NASIONAL BERHAD - BANDAR SETIA FONTAINES MSAM (UNIFI) - KBS"/>
    <s v="Unifi Port"/>
    <n v="0"/>
    <m/>
    <m/>
    <m/>
    <m/>
    <m/>
    <m/>
    <m/>
    <m/>
    <m/>
    <m/>
    <m/>
    <m/>
    <m/>
    <m/>
    <m/>
    <m/>
    <m/>
    <m/>
    <m/>
    <m/>
    <m/>
    <m/>
    <m/>
    <m/>
  </r>
  <r>
    <n v="2198"/>
    <m/>
    <s v="1.4 Pending Desktop Costing"/>
    <m/>
    <m/>
    <m/>
    <s v="PG"/>
    <s v="AND"/>
    <s v="NRC2300179"/>
    <s v="IN PROGRESS"/>
    <m/>
    <m/>
    <m/>
    <m/>
    <m/>
    <m/>
    <m/>
    <n v="0"/>
    <s v="Pending Desktop Costing"/>
    <e v="#REF!"/>
    <x v="0"/>
    <s v="DC TMONE"/>
    <n v="511"/>
    <s v="DC TMONE"/>
    <n v="2"/>
    <m/>
    <d v="2023-10-11T00:00:00"/>
    <m/>
    <m/>
    <m/>
    <m/>
    <m/>
    <s v="TM ONE"/>
    <x v="32"/>
    <s v="PERMODALAN NASIONAL BERHAD - BANDAR SETIA FONTAINES CP (DOME) - KBS"/>
    <s v="2 core FOC + 1 NID (NRP)"/>
    <s v="SLA 99.7%"/>
    <m/>
    <m/>
    <m/>
    <m/>
    <m/>
    <m/>
    <m/>
    <m/>
    <m/>
    <m/>
    <m/>
    <m/>
    <m/>
    <m/>
    <m/>
    <m/>
    <m/>
    <m/>
    <m/>
    <m/>
    <m/>
    <m/>
    <m/>
    <m/>
  </r>
  <r>
    <n v="2199"/>
    <s v="Nor Alia Binti Ismail Khafidz"/>
    <s v="1.5 Desktop Cost Done"/>
    <m/>
    <s v="Fiber available.Cost NID"/>
    <m/>
    <s v="MSC"/>
    <s v="AND"/>
    <s v="NRP2303552"/>
    <s v="CONFIRMED"/>
    <m/>
    <m/>
    <m/>
    <m/>
    <m/>
    <m/>
    <m/>
    <n v="0"/>
    <s v="Desktop Cost Done"/>
    <e v="#REF!"/>
    <x v="0"/>
    <s v="DC TMONE"/>
    <n v="507"/>
    <s v="DC TMONE"/>
    <n v="2"/>
    <m/>
    <d v="2023-10-11T00:00:00"/>
    <m/>
    <m/>
    <m/>
    <m/>
    <m/>
    <s v="TM ONE"/>
    <x v="1"/>
    <s v="PERODUA SALES SDN BHD- JPJ MALAYSIA JALAN TEKNOKRAT 5 BANGUNAN JPJ(SDWAN DOME)-CBJ"/>
    <s v="2 core FOC + 1 NID (NRP)"/>
    <s v="SLA 99.7%"/>
    <n v="2690"/>
    <m/>
    <m/>
    <m/>
    <m/>
    <m/>
    <m/>
    <m/>
    <m/>
    <m/>
    <m/>
    <m/>
    <m/>
    <m/>
    <m/>
    <m/>
    <m/>
    <m/>
    <m/>
    <m/>
    <m/>
    <m/>
    <m/>
    <m/>
  </r>
  <r>
    <n v="2200"/>
    <s v="Nor Alia Binti Ismail Khafidz"/>
    <s v="1.5 Desktop Cost Done"/>
    <m/>
    <s v="Fiber available.Cost NID"/>
    <m/>
    <s v="MSC"/>
    <s v="AND"/>
    <s v="NRP2303553"/>
    <s v="CONFIRMED"/>
    <m/>
    <m/>
    <m/>
    <m/>
    <m/>
    <m/>
    <m/>
    <n v="0"/>
    <s v="Desktop Cost Done"/>
    <e v="#REF!"/>
    <x v="0"/>
    <s v="DC TMONE"/>
    <n v="506"/>
    <s v="DC TMONE"/>
    <n v="2"/>
    <m/>
    <d v="2023-10-11T00:00:00"/>
    <m/>
    <m/>
    <m/>
    <m/>
    <m/>
    <s v="TM ONE"/>
    <x v="1"/>
    <s v="PERODUA SALES SDN BHD- JAB KASTAM MALAYSIA  LOT 2G1 PRESINT 2(SDWAN DOME)-PUJ"/>
    <s v="2 core FOC + 1 NID (NRP)"/>
    <s v="SLA 99.7%"/>
    <n v="2690"/>
    <m/>
    <m/>
    <m/>
    <m/>
    <m/>
    <m/>
    <m/>
    <m/>
    <m/>
    <m/>
    <m/>
    <m/>
    <m/>
    <m/>
    <m/>
    <m/>
    <m/>
    <m/>
    <m/>
    <m/>
    <m/>
    <m/>
    <m/>
  </r>
  <r>
    <n v="2201"/>
    <m/>
    <s v="1.4 Pending Desktop Costing"/>
    <m/>
    <m/>
    <m/>
    <s v="ST"/>
    <s v="AND"/>
    <s v="NRP2303554"/>
    <s v="IN PROGRESS"/>
    <m/>
    <m/>
    <m/>
    <m/>
    <m/>
    <m/>
    <m/>
    <n v="0"/>
    <s v="Pending Desktop Costing"/>
    <e v="#REF!"/>
    <x v="0"/>
    <s v="DC TMONE"/>
    <n v="505"/>
    <s v="DC TMONE"/>
    <n v="2"/>
    <m/>
    <d v="2023-10-11T00:00:00"/>
    <m/>
    <m/>
    <m/>
    <m/>
    <m/>
    <s v="TM ONE"/>
    <x v="1"/>
    <s v="PERODUA SALES SDN BHD- PERODUA AUTOMOTIVE CENTRE, SUNGAI CHOH(METRO E P2P)-RG"/>
    <s v="4 core FOC + 2 NID (NRP)"/>
    <s v="SLG 99.99%"/>
    <m/>
    <m/>
    <m/>
    <m/>
    <m/>
    <m/>
    <m/>
    <m/>
    <m/>
    <m/>
    <m/>
    <m/>
    <m/>
    <m/>
    <m/>
    <m/>
    <m/>
    <m/>
    <m/>
    <m/>
    <m/>
    <m/>
    <m/>
    <m/>
  </r>
  <r>
    <n v="2202"/>
    <m/>
    <s v="1.4 Pending Desktop Costing"/>
    <m/>
    <m/>
    <m/>
    <s v="PRK"/>
    <s v="AND"/>
    <s v="NRP2303569"/>
    <s v="IN PROGRESS"/>
    <m/>
    <m/>
    <m/>
    <m/>
    <m/>
    <m/>
    <m/>
    <n v="0"/>
    <s v="Pending Desktop Costing"/>
    <e v="#REF!"/>
    <x v="0"/>
    <s v="DC TMONE"/>
    <n v="495"/>
    <s v="DC TMONE"/>
    <n v="1"/>
    <m/>
    <d v="2023-10-11T00:00:00"/>
    <m/>
    <m/>
    <m/>
    <m/>
    <m/>
    <s v="TM ONE"/>
    <x v="1"/>
    <s v="UNISEM (M) SDN BHD - GOPENG INDUSTRIAL PARK (DOME 100M SLG 99.99) - PUL"/>
    <s v="4 core FOC + 2 NID (NRP)"/>
    <s v="SLG 99.99%"/>
    <m/>
    <m/>
    <m/>
    <m/>
    <m/>
    <m/>
    <m/>
    <m/>
    <m/>
    <m/>
    <m/>
    <m/>
    <m/>
    <m/>
    <m/>
    <m/>
    <m/>
    <m/>
    <m/>
    <m/>
    <m/>
    <m/>
    <m/>
    <m/>
  </r>
  <r>
    <n v="2203"/>
    <m/>
    <s v="1.4 Pending Desktop Costing"/>
    <m/>
    <m/>
    <m/>
    <s v="PRK"/>
    <s v="AND"/>
    <s v="NRP2303570"/>
    <s v="IN PROGRESS"/>
    <m/>
    <m/>
    <m/>
    <m/>
    <m/>
    <m/>
    <m/>
    <n v="0"/>
    <s v="Pending Desktop Costing"/>
    <e v="#REF!"/>
    <x v="0"/>
    <s v="DC TMONE"/>
    <n v="494"/>
    <s v="DC TMONE"/>
    <n v="1"/>
    <m/>
    <d v="2023-10-11T00:00:00"/>
    <m/>
    <m/>
    <m/>
    <m/>
    <m/>
    <s v="TM ONE"/>
    <x v="1"/>
    <s v="UNISEM (M) SDN BHD - BANDAR PULAI JAYA (ME P2P LEG A) - PUL"/>
    <s v="2 core FOC + 1 NID (NRP)"/>
    <s v="SLA 99.0%"/>
    <m/>
    <m/>
    <m/>
    <m/>
    <m/>
    <m/>
    <m/>
    <m/>
    <m/>
    <m/>
    <m/>
    <m/>
    <m/>
    <m/>
    <m/>
    <m/>
    <m/>
    <m/>
    <m/>
    <m/>
    <m/>
    <m/>
    <m/>
    <m/>
  </r>
  <r>
    <n v="2204"/>
    <m/>
    <s v="1.4 Pending Desktop Costing"/>
    <m/>
    <m/>
    <m/>
    <s v="PRK"/>
    <s v="AND"/>
    <s v="NRP2303571"/>
    <s v="IN PROGRESS"/>
    <m/>
    <m/>
    <m/>
    <m/>
    <m/>
    <m/>
    <m/>
    <n v="0"/>
    <s v="Pending Desktop Costing"/>
    <e v="#REF!"/>
    <x v="0"/>
    <s v="DC TMONE"/>
    <n v="493"/>
    <s v="DC TMONE"/>
    <n v="2"/>
    <m/>
    <d v="2023-10-11T00:00:00"/>
    <m/>
    <m/>
    <m/>
    <m/>
    <m/>
    <s v="TM ONE"/>
    <x v="1"/>
    <s v="UNISEM (M) SDN BHD - GOPENG INDUSTRIAL PARK (MEP2P LEG B) - GG"/>
    <s v="2 core FOC + 1 NID (NRP)"/>
    <s v="SLA 99.0%"/>
    <m/>
    <m/>
    <m/>
    <m/>
    <m/>
    <m/>
    <m/>
    <m/>
    <m/>
    <m/>
    <m/>
    <m/>
    <m/>
    <m/>
    <m/>
    <m/>
    <m/>
    <m/>
    <m/>
    <m/>
    <m/>
    <m/>
    <m/>
    <m/>
  </r>
  <r>
    <n v="2205"/>
    <m/>
    <s v="1.4 Pending Desktop Costing"/>
    <m/>
    <m/>
    <m/>
    <s v="PG"/>
    <s v="AND"/>
    <s v="NRP2303579"/>
    <s v="COMPLETED"/>
    <m/>
    <m/>
    <m/>
    <m/>
    <m/>
    <m/>
    <m/>
    <n v="0"/>
    <s v="Pending Desktop Costing"/>
    <e v="#REF!"/>
    <x v="0"/>
    <s v="DC TMONE"/>
    <n v="486"/>
    <s v="DC TMONE"/>
    <n v="2"/>
    <m/>
    <d v="2023-10-11T00:00:00"/>
    <m/>
    <m/>
    <m/>
    <m/>
    <m/>
    <s v="TM ONE"/>
    <x v="29"/>
    <s v="TF AMD MICROELECTRONICS-BAYAN LEPAS(UNIFI)-BYB"/>
    <s v="Unifi Port"/>
    <n v="0"/>
    <m/>
    <m/>
    <m/>
    <m/>
    <m/>
    <m/>
    <m/>
    <m/>
    <m/>
    <m/>
    <m/>
    <m/>
    <m/>
    <m/>
    <m/>
    <m/>
    <m/>
    <m/>
    <m/>
    <m/>
    <m/>
    <m/>
    <m/>
    <m/>
  </r>
  <r>
    <n v="2206"/>
    <m/>
    <s v="1.4 Pending Desktop Costing"/>
    <m/>
    <m/>
    <m/>
    <s v="KG/SB"/>
    <s v="AND"/>
    <s v="NRC2300183"/>
    <s v="CONFIRMED"/>
    <m/>
    <m/>
    <m/>
    <m/>
    <m/>
    <m/>
    <m/>
    <n v="0"/>
    <s v="Pending Desktop Costing"/>
    <e v="#REF!"/>
    <x v="0"/>
    <s v="DC TMONE"/>
    <n v="477"/>
    <s v="DC TMONE"/>
    <n v="2"/>
    <m/>
    <d v="2023-10-11T00:00:00"/>
    <m/>
    <m/>
    <m/>
    <m/>
    <m/>
    <s v="TM ONE"/>
    <x v="32"/>
    <s v="KEMENTERIAN SUMBER MANUSIA-INSTITUT LATIHAN PERIDUNSTRIAN SERIAN(UNIFI)-SRN"/>
    <s v="Unifi Port"/>
    <n v="0"/>
    <m/>
    <m/>
    <m/>
    <m/>
    <m/>
    <m/>
    <m/>
    <m/>
    <m/>
    <m/>
    <m/>
    <m/>
    <m/>
    <m/>
    <m/>
    <m/>
    <m/>
    <m/>
    <m/>
    <m/>
    <m/>
    <m/>
    <m/>
    <m/>
  </r>
  <r>
    <n v="2207"/>
    <s v="Muhammad Hafizzuddin Bin Mohd Noor"/>
    <s v="12. Duplicate Request"/>
    <m/>
    <m/>
    <m/>
    <s v="JS"/>
    <s v="AND"/>
    <s v="NRP2303627"/>
    <s v="CONFIRMED"/>
    <m/>
    <m/>
    <m/>
    <m/>
    <m/>
    <m/>
    <m/>
    <n v="0"/>
    <s v="PO Issued"/>
    <e v="#REF!"/>
    <x v="0"/>
    <s v="DC TMONE"/>
    <n v="449"/>
    <s v="DC TMONE"/>
    <n v="2"/>
    <m/>
    <d v="2023-10-11T00:00:00"/>
    <m/>
    <m/>
    <m/>
    <m/>
    <m/>
    <s v="TM ONE"/>
    <x v="1"/>
    <s v="PERODUA SALES SDN BHD-NO 75 JALAN TAMPOI  81200 JOHOR BAHARU JOHOR(SDWAN DOME)-TMP"/>
    <s v="2 core FOC + 1 NID (NRP)"/>
    <s v="SLA 99.7%"/>
    <m/>
    <m/>
    <s v="TMP"/>
    <m/>
    <m/>
    <m/>
    <m/>
    <m/>
    <m/>
    <m/>
    <m/>
    <m/>
    <m/>
    <m/>
    <m/>
    <m/>
    <m/>
    <m/>
    <m/>
    <m/>
    <m/>
    <m/>
    <m/>
    <m/>
  </r>
  <r>
    <n v="2208"/>
    <m/>
    <s v="1.4 Pending Desktop Costing"/>
    <m/>
    <m/>
    <m/>
    <s v="PG"/>
    <s v="AND"/>
    <s v="NRP2303633"/>
    <s v="IN PROGRESS"/>
    <m/>
    <m/>
    <m/>
    <m/>
    <m/>
    <m/>
    <m/>
    <n v="0"/>
    <s v="Pending Desktop Costing"/>
    <e v="#REF!"/>
    <x v="0"/>
    <s v="DC TMONE"/>
    <n v="446"/>
    <s v="DC TMONE"/>
    <n v="2"/>
    <m/>
    <d v="2023-10-11T00:00:00"/>
    <m/>
    <m/>
    <m/>
    <m/>
    <m/>
    <s v="TM ONE"/>
    <x v="1"/>
    <s v="PERODUA SALES SDN BHD-ONE STOP CENTRE NO 1678, JALAN PERUSAHAAN HIGHWAY AUTO CITY NORTH-SOUTH JURU(SDWAN DOME)-BTH"/>
    <s v="2 core FOC + 1 NID (NRP)"/>
    <s v="SLA 99.7%"/>
    <m/>
    <m/>
    <s v="BTH"/>
    <m/>
    <m/>
    <m/>
    <m/>
    <m/>
    <m/>
    <m/>
    <m/>
    <m/>
    <m/>
    <m/>
    <m/>
    <m/>
    <m/>
    <m/>
    <m/>
    <m/>
    <m/>
    <m/>
    <m/>
    <m/>
  </r>
  <r>
    <n v="2209"/>
    <s v="Nur Fauziah Binti Abdullah Shuhaimy"/>
    <s v="5.0 Pending Budget"/>
    <m/>
    <s v="11/10: PAC apprvd. 10/10: Submit PAC"/>
    <m/>
    <s v="MK"/>
    <s v="AND"/>
    <s v="NRP2303635"/>
    <s v="CONFIRMED"/>
    <s v="TMSA/233378"/>
    <m/>
    <s v="PAC2312812"/>
    <s v="WAITING APPROVAL"/>
    <m/>
    <m/>
    <m/>
    <n v="0"/>
    <s v="Pending Budget"/>
    <e v="#REF!"/>
    <x v="0"/>
    <s v="DC TMONE"/>
    <n v="444"/>
    <s v="DC TMONE"/>
    <n v="2"/>
    <m/>
    <d v="2023-10-11T00:00:00"/>
    <m/>
    <m/>
    <m/>
    <m/>
    <m/>
    <s v="TM ONE"/>
    <x v="1"/>
    <s v="PERODUA SALES SDN BHD-5369 C, JALAN MALIM BACANG MELAKA(SDWAN DOME)-MAM"/>
    <s v="2 core FOC + 1 NID (NRP)"/>
    <s v="SLA 99.7%"/>
    <n v="10200.57"/>
    <m/>
    <s v="MAM"/>
    <m/>
    <m/>
    <m/>
    <m/>
    <m/>
    <m/>
    <m/>
    <m/>
    <m/>
    <m/>
    <m/>
    <m/>
    <m/>
    <m/>
    <m/>
    <m/>
    <m/>
    <m/>
    <m/>
    <m/>
    <m/>
  </r>
  <r>
    <n v="2210"/>
    <m/>
    <s v="1.4 Pending Desktop Costing"/>
    <m/>
    <m/>
    <m/>
    <s v="PRK"/>
    <s v="AND"/>
    <s v="NRP2303637"/>
    <s v="IN PROGRESS"/>
    <m/>
    <m/>
    <m/>
    <m/>
    <m/>
    <m/>
    <m/>
    <n v="0"/>
    <s v="Pending Desktop Costing"/>
    <e v="#REF!"/>
    <x v="0"/>
    <s v="DC TMONE"/>
    <n v="442"/>
    <s v="DC TMONE"/>
    <n v="2"/>
    <m/>
    <d v="2023-10-11T00:00:00"/>
    <m/>
    <m/>
    <m/>
    <m/>
    <m/>
    <s v="TM ONE"/>
    <x v="1"/>
    <s v="PERODUA SALES SDN BHD-LOT PT10292 JALAN MEDAN KAMUNTING JAYA 2 KAMUNTING PERAK(SDWAN DOME)-KMT"/>
    <s v="2 core FOC + 1 NID (NRP)"/>
    <s v="SLA 99.7%"/>
    <m/>
    <m/>
    <s v="KMT"/>
    <m/>
    <m/>
    <m/>
    <m/>
    <m/>
    <m/>
    <m/>
    <m/>
    <m/>
    <m/>
    <m/>
    <m/>
    <m/>
    <m/>
    <m/>
    <m/>
    <m/>
    <m/>
    <m/>
    <m/>
    <m/>
  </r>
  <r>
    <n v="2211"/>
    <s v="Muhammad Hafizzuddin Bin Mohd Noor"/>
    <s v="12. Duplicate Request"/>
    <m/>
    <m/>
    <m/>
    <s v="JU"/>
    <s v="AND"/>
    <s v="NRP2303638"/>
    <s v="CONFIRMED"/>
    <m/>
    <m/>
    <m/>
    <m/>
    <m/>
    <m/>
    <m/>
    <n v="0"/>
    <s v="PO Issued"/>
    <e v="#REF!"/>
    <x v="0"/>
    <s v="DC TMONE"/>
    <n v="441"/>
    <s v="DC TMONE"/>
    <n v="2"/>
    <m/>
    <d v="2023-10-11T00:00:00"/>
    <m/>
    <m/>
    <m/>
    <m/>
    <m/>
    <s v="TM ONE"/>
    <x v="1"/>
    <s v="PERODUA SALES SDN BHD-E - 49 BATU 2 JALAN BAKRI MUAR  JOHOR(SDWAN DOME)-MUR"/>
    <s v="2 core FOC + 1 NID (NRP)"/>
    <s v="SLA 99.7%"/>
    <m/>
    <m/>
    <s v="MUR"/>
    <m/>
    <m/>
    <m/>
    <m/>
    <m/>
    <m/>
    <m/>
    <m/>
    <m/>
    <m/>
    <m/>
    <m/>
    <m/>
    <m/>
    <m/>
    <m/>
    <m/>
    <m/>
    <m/>
    <m/>
    <m/>
  </r>
  <r>
    <n v="2212"/>
    <s v="Mohd Shahfre Bin Sa'afie"/>
    <s v="3.1 PAC Draft"/>
    <m/>
    <s v="11/10/23 - Project created TMCA/232268. Pending approval PAC"/>
    <m/>
    <s v="SB"/>
    <s v="AND"/>
    <s v="NRP2303639"/>
    <s v="CONFIRMED"/>
    <m/>
    <m/>
    <m/>
    <m/>
    <m/>
    <m/>
    <m/>
    <n v="0"/>
    <s v="PAC Draft"/>
    <e v="#REF!"/>
    <x v="0"/>
    <s v="DC TMONE"/>
    <n v="440"/>
    <s v="DC TMONE"/>
    <n v="2"/>
    <m/>
    <d v="2023-10-11T00:00:00"/>
    <m/>
    <m/>
    <m/>
    <m/>
    <m/>
    <s v="TM ONE"/>
    <x v="1"/>
    <s v="PERODUA SALES SDN BHD-BLOCK B  LOT 21 LORONG KELULI 1C  KAWASAN PERINDUSTRIAN BUKUT RAJA, SEKSYEN 7(SDWAN DOME)-BRA"/>
    <s v="2 core FOC + 1 NID (NRP)"/>
    <s v="SLA 99.7%"/>
    <s v="RM 5,789.44"/>
    <m/>
    <s v="BRA"/>
    <m/>
    <m/>
    <m/>
    <m/>
    <m/>
    <m/>
    <m/>
    <m/>
    <m/>
    <m/>
    <m/>
    <m/>
    <m/>
    <m/>
    <m/>
    <m/>
    <m/>
    <m/>
    <m/>
    <m/>
    <m/>
  </r>
  <r>
    <n v="2213"/>
    <m/>
    <s v="1.4 Pending Desktop Costing"/>
    <m/>
    <m/>
    <m/>
    <s v="TRG"/>
    <s v="AND"/>
    <s v="NRP2303640"/>
    <s v="CONFIRMED"/>
    <m/>
    <m/>
    <m/>
    <m/>
    <m/>
    <m/>
    <m/>
    <n v="0"/>
    <s v="Pending Desktop Costing"/>
    <e v="#REF!"/>
    <x v="0"/>
    <s v="DC TMONE"/>
    <n v="439"/>
    <s v="DC TMONE"/>
    <n v="1"/>
    <m/>
    <d v="2023-10-11T00:00:00"/>
    <m/>
    <m/>
    <m/>
    <m/>
    <m/>
    <s v="TM ONE"/>
    <x v="1"/>
    <s v="PERODUA SALES SDN BHD-LOT 110 &amp; 2179, JALAN HILIRAN MASJID 21000(SDWAN DOME)-TG"/>
    <s v="2 core FOC + 1 NID (NRP)"/>
    <s v="SLA 99.7%"/>
    <m/>
    <m/>
    <s v="TG"/>
    <m/>
    <m/>
    <m/>
    <m/>
    <m/>
    <m/>
    <m/>
    <m/>
    <m/>
    <m/>
    <m/>
    <m/>
    <m/>
    <m/>
    <m/>
    <m/>
    <m/>
    <m/>
    <m/>
    <m/>
    <m/>
  </r>
  <r>
    <n v="2214"/>
    <s v="Norizuwan Bin Che Hamid"/>
    <s v="7.0 Pending TP Submission"/>
    <m/>
    <s v="11/10: TP Submission. LOR apprvd. Budget dah ada. 10/10: To proceed PAC, Proj done"/>
    <m/>
    <s v="NS"/>
    <s v="AND"/>
    <s v="NRP2303641"/>
    <s v="CONFIRMED"/>
    <s v="TMSA/233388"/>
    <m/>
    <s v="PAC2312744"/>
    <m/>
    <s v="NS-SMM-0028-TP"/>
    <m/>
    <m/>
    <n v="0"/>
    <s v="Pending TP Submission"/>
    <e v="#REF!"/>
    <x v="0"/>
    <s v="DC TMONE"/>
    <n v="438"/>
    <s v="DC TMONE"/>
    <n v="2"/>
    <m/>
    <d v="2023-10-11T00:00:00"/>
    <m/>
    <m/>
    <m/>
    <m/>
    <m/>
    <s v="TM ONE"/>
    <x v="1"/>
    <s v="PERODUA SALES SDN BHD-LOT 500 &amp; 1123  BATU 2 1/2  JALAN RASAH SEREMBAN  (SDWAN DOME)-RSH"/>
    <s v="2 core FOC + 1 NID (NRP)"/>
    <s v="SLA 99.7%"/>
    <n v="8819.7199999999993"/>
    <m/>
    <s v="RSH"/>
    <m/>
    <m/>
    <m/>
    <m/>
    <m/>
    <m/>
    <m/>
    <m/>
    <m/>
    <m/>
    <m/>
    <m/>
    <m/>
    <m/>
    <m/>
    <m/>
    <m/>
    <m/>
    <m/>
    <m/>
    <m/>
  </r>
  <r>
    <n v="2215"/>
    <s v="Muhammad Hafizzuddin Bin Mohd Noor"/>
    <s v="12. Duplicate Request"/>
    <m/>
    <m/>
    <m/>
    <s v="JS"/>
    <s v="AND"/>
    <s v="NRP2303642"/>
    <s v="CONFIRMED"/>
    <m/>
    <m/>
    <m/>
    <m/>
    <m/>
    <m/>
    <m/>
    <n v="0"/>
    <s v="PO Issued"/>
    <e v="#REF!"/>
    <x v="0"/>
    <s v="DC TMONE"/>
    <n v="437"/>
    <s v="DC TMONE"/>
    <n v="2"/>
    <m/>
    <d v="2023-10-11T00:00:00"/>
    <m/>
    <m/>
    <m/>
    <m/>
    <m/>
    <s v="TM ONE"/>
    <x v="1"/>
    <s v="PERODUA SALES SDN BHD-LOT 64280 PTD 111435, JALAN JOHOR JAYA, KAWASAN PERINDUSTRIAN PLENTONG(SDWAN DOME)-PN"/>
    <s v="2 core FOC + 1 NID (NRP)"/>
    <s v="SLA 99.7%"/>
    <m/>
    <m/>
    <s v="PN"/>
    <m/>
    <m/>
    <m/>
    <m/>
    <m/>
    <m/>
    <m/>
    <m/>
    <m/>
    <m/>
    <m/>
    <m/>
    <m/>
    <m/>
    <m/>
    <m/>
    <m/>
    <m/>
    <m/>
    <m/>
    <m/>
  </r>
  <r>
    <n v="2216"/>
    <s v="Nor Alia Binti Ismail Khafidz"/>
    <s v="1.4 Pending Desktop Costing"/>
    <m/>
    <s v="Pending Site Survey"/>
    <m/>
    <s v="MSC"/>
    <s v="AND"/>
    <s v="NRP2303643"/>
    <s v="IN PROGRESS"/>
    <m/>
    <m/>
    <m/>
    <m/>
    <m/>
    <m/>
    <m/>
    <n v="0"/>
    <s v="Pending Desktop Costing"/>
    <e v="#REF!"/>
    <x v="0"/>
    <s v="DC TMONE"/>
    <n v="436"/>
    <s v="DC TMONE"/>
    <n v="2"/>
    <m/>
    <d v="2023-10-11T00:00:00"/>
    <m/>
    <m/>
    <m/>
    <m/>
    <m/>
    <s v="TM ONE"/>
    <x v="1"/>
    <s v="PERODUA SALES SDN BHD-LOT 678  PSN SUBANG PERMAI USJ 1  47610 SUBANG JAYA SELANGOR(SDWAN DOME)-USJ"/>
    <s v="2 core FOC + 1 NID (NRP)"/>
    <s v="SLA 99.7%"/>
    <m/>
    <m/>
    <m/>
    <m/>
    <m/>
    <m/>
    <m/>
    <m/>
    <m/>
    <m/>
    <m/>
    <m/>
    <m/>
    <m/>
    <m/>
    <m/>
    <m/>
    <m/>
    <m/>
    <m/>
    <m/>
    <m/>
    <m/>
    <m/>
  </r>
  <r>
    <n v="2217"/>
    <m/>
    <s v="1.4 Pending Desktop Costing"/>
    <m/>
    <m/>
    <m/>
    <s v="MK"/>
    <s v="AND"/>
    <s v="NRF2200005"/>
    <s v="IN PROGRESS"/>
    <m/>
    <m/>
    <m/>
    <m/>
    <m/>
    <m/>
    <m/>
    <n v="0"/>
    <s v="Pending Desktop Costing"/>
    <e v="#REF!"/>
    <x v="0"/>
    <s v="DC TMONE"/>
    <n v="17334"/>
    <s v="DC TMONE"/>
    <n v="2"/>
    <m/>
    <d v="2023-10-11T00:00:00"/>
    <m/>
    <m/>
    <m/>
    <m/>
    <m/>
    <s v="TM ONE"/>
    <x v="16"/>
    <s v="PARKLAND AVENUE SDN BHD-BANDAR BOTANI JASIN-PHASE 1(a), 2 (a), SHOPLOT (1) (UNIFI)-JN"/>
    <s v="Unifi Port"/>
    <n v="0"/>
    <m/>
    <m/>
    <m/>
    <m/>
    <m/>
    <m/>
    <m/>
    <m/>
    <m/>
    <m/>
    <m/>
    <m/>
    <m/>
    <m/>
    <m/>
    <m/>
    <m/>
    <m/>
    <m/>
    <m/>
    <m/>
    <m/>
    <m/>
    <m/>
  </r>
  <r>
    <n v="2218"/>
    <m/>
    <s v="1.4 Pending Desktop Costing"/>
    <m/>
    <m/>
    <m/>
    <s v="PRK"/>
    <s v="AND"/>
    <s v="NRV2300011"/>
    <s v="IN PROGRESS"/>
    <m/>
    <m/>
    <m/>
    <m/>
    <m/>
    <m/>
    <m/>
    <n v="0"/>
    <s v="Pending Desktop Costing"/>
    <e v="#REF!"/>
    <x v="0"/>
    <s v="DC TMONE"/>
    <n v="11422"/>
    <s v="DC TMONE"/>
    <n v="2"/>
    <m/>
    <d v="2023-10-11T00:00:00"/>
    <m/>
    <m/>
    <m/>
    <m/>
    <m/>
    <s v="TM ONE"/>
    <x v="35"/>
    <s v="KINTA ECOCITY SDN BHD-SP PINE PARK DEVT PROJECT C PH 4 BB SERI KLEBANG (UNIFI)-KTS"/>
    <s v="Unifi Port"/>
    <n v="0"/>
    <m/>
    <m/>
    <m/>
    <m/>
    <m/>
    <m/>
    <m/>
    <m/>
    <m/>
    <m/>
    <m/>
    <m/>
    <m/>
    <m/>
    <m/>
    <m/>
    <m/>
    <m/>
    <m/>
    <m/>
    <m/>
    <m/>
    <m/>
    <m/>
  </r>
  <r>
    <n v="2219"/>
    <m/>
    <s v="1.4 Pending Desktop Costing"/>
    <m/>
    <m/>
    <m/>
    <s v="MR/BIN"/>
    <s v="AND"/>
    <s v="NRP2102262"/>
    <e v="#N/A"/>
    <m/>
    <m/>
    <m/>
    <m/>
    <m/>
    <m/>
    <m/>
    <n v="0"/>
    <s v="Pending Desktop Costing"/>
    <e v="#REF!"/>
    <x v="0"/>
    <s v="DC TMONE"/>
    <n v="9661"/>
    <s v="DC TMONE"/>
    <n v="2"/>
    <m/>
    <d v="2023-10-11T00:00:00"/>
    <m/>
    <m/>
    <m/>
    <m/>
    <m/>
    <s v="TM ONE"/>
    <x v="1"/>
    <s v="PETROLIAM NASIONAL-MCITI SQUARE(DOME)-MR"/>
    <s v="4 core FOC + 2 NID (NRP)"/>
    <s v="SLG 99.9%"/>
    <m/>
    <m/>
    <m/>
    <m/>
    <m/>
    <m/>
    <m/>
    <m/>
    <m/>
    <m/>
    <m/>
    <m/>
    <m/>
    <m/>
    <m/>
    <m/>
    <m/>
    <m/>
    <m/>
    <m/>
    <m/>
    <m/>
    <m/>
    <m/>
  </r>
  <r>
    <n v="2220"/>
    <m/>
    <s v="1.4 Pending Desktop Costing"/>
    <m/>
    <m/>
    <m/>
    <s v="PJ"/>
    <s v="CNFD CENTRAL"/>
    <s v="NRP2200212"/>
    <e v="#N/A"/>
    <m/>
    <m/>
    <m/>
    <m/>
    <m/>
    <m/>
    <m/>
    <n v="0"/>
    <s v="Pending Desktop Costing"/>
    <e v="#REF!"/>
    <x v="0"/>
    <s v="DC TMONE"/>
    <n v="7648"/>
    <s v="DC TMONE"/>
    <n v="2"/>
    <m/>
    <d v="2023-10-11T00:00:00"/>
    <m/>
    <m/>
    <m/>
    <m/>
    <m/>
    <s v="TM ONE"/>
    <x v="1"/>
    <s v="TM NEW MEDIA-BLOK C MENARA STAR(DIGITAL FM BEARER)-PJC"/>
    <s v="Codec"/>
    <n v="0"/>
    <m/>
    <m/>
    <m/>
    <m/>
    <m/>
    <m/>
    <m/>
    <m/>
    <m/>
    <m/>
    <m/>
    <m/>
    <m/>
    <m/>
    <m/>
    <m/>
    <m/>
    <m/>
    <m/>
    <m/>
    <m/>
    <m/>
    <m/>
    <m/>
  </r>
  <r>
    <n v="2221"/>
    <m/>
    <s v="8.3 Queried(other) Please fill in Remark"/>
    <s v="11.10.23"/>
    <s v="UNDER CID - DWDM PTN"/>
    <m/>
    <s v="ST"/>
    <s v="CID"/>
    <s v="NRP2202813"/>
    <e v="#N/A"/>
    <m/>
    <m/>
    <m/>
    <m/>
    <m/>
    <m/>
    <m/>
    <n v="0"/>
    <s v="Queried - Require More Information From NeC/AND"/>
    <e v="#REF!"/>
    <x v="0"/>
    <s v="DC TMONE"/>
    <n v="5707"/>
    <s v="DC TMONE"/>
    <n v="2"/>
    <m/>
    <d v="2023-10-11T00:00:00"/>
    <m/>
    <m/>
    <m/>
    <m/>
    <m/>
    <s v="TM ONE"/>
    <x v="1"/>
    <s v="UNIVERSITI TEKNOLOGI MARA -DRC KAMPUS SELAYANG (DWDM PTN) - SLB"/>
    <s v="PTN"/>
    <s v="SLG 99.9%"/>
    <m/>
    <m/>
    <m/>
    <m/>
    <m/>
    <m/>
    <m/>
    <m/>
    <m/>
    <m/>
    <m/>
    <m/>
    <m/>
    <m/>
    <m/>
    <m/>
    <m/>
    <m/>
    <m/>
    <m/>
    <m/>
    <m/>
    <m/>
    <m/>
  </r>
  <r>
    <n v="2222"/>
    <m/>
    <s v="8.3 Queried(other) Please fill in Remark"/>
    <s v="11.10.23"/>
    <s v="UNDER CID - DWDM PTN"/>
    <m/>
    <s v="SB"/>
    <s v="CID"/>
    <s v="NRP2202814"/>
    <e v="#N/A"/>
    <m/>
    <m/>
    <m/>
    <m/>
    <m/>
    <m/>
    <m/>
    <n v="0"/>
    <s v="Queried - Require More Information From NeC/AND"/>
    <e v="#REF!"/>
    <x v="0"/>
    <s v="DC TMONE"/>
    <n v="5706"/>
    <s v="DC TMONE"/>
    <n v="2"/>
    <m/>
    <d v="2023-10-11T00:00:00"/>
    <m/>
    <m/>
    <m/>
    <m/>
    <m/>
    <s v="TM ONE"/>
    <x v="1"/>
    <s v="UNIVERSITI TEKNOLOGI MARA -DRC KAMPUS SHAH ALAM (DWDM PTN) -SAL"/>
    <s v="PTN"/>
    <s v="SLG 99.9%"/>
    <m/>
    <m/>
    <m/>
    <m/>
    <m/>
    <m/>
    <m/>
    <m/>
    <m/>
    <m/>
    <m/>
    <m/>
    <m/>
    <m/>
    <m/>
    <m/>
    <m/>
    <m/>
    <m/>
    <m/>
    <m/>
    <m/>
    <m/>
    <m/>
  </r>
  <r>
    <n v="2223"/>
    <m/>
    <s v="1.4 Pending Desktop Costing"/>
    <m/>
    <m/>
    <m/>
    <s v="KL"/>
    <s v="AND"/>
    <s v="NRP2204466"/>
    <s v="CONFIRMED"/>
    <m/>
    <m/>
    <m/>
    <m/>
    <m/>
    <m/>
    <m/>
    <n v="0"/>
    <s v="Pending Desktop Costing"/>
    <e v="#REF!"/>
    <x v="0"/>
    <s v="DC TMONE"/>
    <n v="4396"/>
    <s v="DC TMONE"/>
    <n v="2"/>
    <m/>
    <d v="2023-10-11T00:00:00"/>
    <m/>
    <m/>
    <m/>
    <m/>
    <m/>
    <s v="TM ONE"/>
    <x v="36"/>
    <s v="CIMB BANK BERHAD - KENANGA INTERNATIONAL, JALAN SULTAN ISMAIL (SDIPVPN IPME)-BIN"/>
    <s v="2 core FOC + 1 NID (NRP)"/>
    <s v="SLA 99.0%"/>
    <m/>
    <m/>
    <m/>
    <m/>
    <m/>
    <m/>
    <m/>
    <m/>
    <m/>
    <m/>
    <m/>
    <m/>
    <m/>
    <m/>
    <m/>
    <m/>
    <m/>
    <m/>
    <m/>
    <m/>
    <m/>
    <m/>
    <m/>
    <m/>
  </r>
  <r>
    <n v="2224"/>
    <m/>
    <s v="1.4 Pending Desktop Costing"/>
    <m/>
    <m/>
    <m/>
    <s v="SB"/>
    <s v="AND"/>
    <s v="NRP2300986"/>
    <s v="IN PROGRESS"/>
    <m/>
    <m/>
    <m/>
    <m/>
    <m/>
    <m/>
    <m/>
    <n v="0"/>
    <s v="Pending Desktop Costing"/>
    <e v="#REF!"/>
    <x v="0"/>
    <s v="DC TMONE"/>
    <n v="2502"/>
    <s v="DC TMONE"/>
    <n v="2"/>
    <m/>
    <d v="2023-10-11T00:00:00"/>
    <m/>
    <m/>
    <m/>
    <m/>
    <m/>
    <s v="TM ONE"/>
    <x v="1"/>
    <s v="CEVA LOGISTICS - BANDAR BUKIT RAJA (DOME) - BRA"/>
    <s v="2 core FOC + 1 NID (NRP)"/>
    <s v="SLA 99.7%"/>
    <m/>
    <m/>
    <m/>
    <m/>
    <m/>
    <m/>
    <m/>
    <m/>
    <m/>
    <m/>
    <m/>
    <m/>
    <m/>
    <m/>
    <m/>
    <m/>
    <m/>
    <m/>
    <m/>
    <m/>
    <m/>
    <m/>
    <m/>
    <m/>
  </r>
  <r>
    <n v="2225"/>
    <m/>
    <s v="1.4 Pending Desktop Costing"/>
    <m/>
    <m/>
    <m/>
    <s v="JU"/>
    <s v="AND"/>
    <s v="NRP2301530"/>
    <s v="CONFIRMED"/>
    <m/>
    <m/>
    <m/>
    <m/>
    <m/>
    <m/>
    <m/>
    <n v="0"/>
    <s v="Pending Desktop Costing"/>
    <e v="#REF!"/>
    <x v="0"/>
    <s v="DC TMONE"/>
    <n v="2068"/>
    <s v="DC TMONE"/>
    <n v="2"/>
    <m/>
    <d v="2023-10-11T00:00:00"/>
    <m/>
    <m/>
    <m/>
    <m/>
    <m/>
    <s v="TM ONE"/>
    <x v="29"/>
    <s v="KEMENTERIAN PERTAHANAN MALAYSIA -BSPP DKM KLUANG-KEM MAHKOTA JOHOR(UNIFI)-KU"/>
    <s v="Unifi Port"/>
    <n v="0"/>
    <m/>
    <m/>
    <m/>
    <m/>
    <m/>
    <m/>
    <m/>
    <m/>
    <m/>
    <m/>
    <m/>
    <m/>
    <m/>
    <m/>
    <m/>
    <m/>
    <m/>
    <m/>
    <m/>
    <m/>
    <m/>
    <m/>
    <m/>
    <m/>
  </r>
  <r>
    <n v="2226"/>
    <s v="Norizuwan Bin Che Hamid"/>
    <s v="5.0 Pending Budget"/>
    <m/>
    <s v="11/10: PAC approved. Desktop planning - latlong tidak diberikan"/>
    <m/>
    <s v="NS"/>
    <s v="AND"/>
    <s v="NRP2301570"/>
    <s v="CONFIRMED"/>
    <m/>
    <m/>
    <m/>
    <m/>
    <m/>
    <m/>
    <m/>
    <n v="0"/>
    <s v="Pending Budget"/>
    <e v="#REF!"/>
    <x v="0"/>
    <s v="DC TMONE"/>
    <n v="2033"/>
    <s v="DC TMONE"/>
    <n v="2"/>
    <m/>
    <d v="2023-10-11T00:00:00"/>
    <m/>
    <m/>
    <m/>
    <m/>
    <m/>
    <s v="TM ONE"/>
    <x v="29"/>
    <s v="MALINDO AIRWAYS SDN BHD-BANDAR BARU ENSTEK (SDWAN FTTH) - LBU"/>
    <s v="Unifi Port"/>
    <s v="SLA 99.0%"/>
    <m/>
    <m/>
    <m/>
    <m/>
    <m/>
    <m/>
    <m/>
    <m/>
    <m/>
    <m/>
    <m/>
    <m/>
    <m/>
    <m/>
    <m/>
    <m/>
    <m/>
    <m/>
    <m/>
    <m/>
    <m/>
    <m/>
    <m/>
    <m/>
  </r>
  <r>
    <n v="2227"/>
    <m/>
    <s v="1.4 Pending Desktop Costing"/>
    <m/>
    <m/>
    <m/>
    <s v="ST"/>
    <s v="AND"/>
    <s v="NRP2302115"/>
    <s v="IN PROGRESS"/>
    <m/>
    <m/>
    <m/>
    <m/>
    <m/>
    <m/>
    <m/>
    <n v="0"/>
    <s v="Pending Desktop Costing"/>
    <e v="#REF!"/>
    <x v="0"/>
    <s v="DC TMONE"/>
    <n v="1596"/>
    <s v="DC TMONE"/>
    <n v="2"/>
    <m/>
    <d v="2023-10-11T00:00:00"/>
    <m/>
    <m/>
    <m/>
    <m/>
    <m/>
    <s v="TM ONE"/>
    <x v="29"/>
    <s v="TAN CHONG EKSPRES AUTO SERVIS-KAMPUNG KOKSAN SERENDAH(UNIFI)-BBD"/>
    <s v="Unifi Port"/>
    <n v="0"/>
    <m/>
    <m/>
    <m/>
    <m/>
    <m/>
    <m/>
    <m/>
    <m/>
    <m/>
    <m/>
    <m/>
    <m/>
    <m/>
    <m/>
    <m/>
    <m/>
    <m/>
    <m/>
    <m/>
    <m/>
    <m/>
    <m/>
    <m/>
    <m/>
  </r>
  <r>
    <n v="2228"/>
    <m/>
    <s v="1.4 Pending Desktop Costing"/>
    <m/>
    <m/>
    <m/>
    <s v="ST"/>
    <s v="AND"/>
    <s v="NRP2302116"/>
    <s v="IN PROGRESS"/>
    <m/>
    <m/>
    <m/>
    <m/>
    <m/>
    <m/>
    <m/>
    <n v="0"/>
    <s v="Pending Desktop Costing"/>
    <e v="#REF!"/>
    <x v="0"/>
    <s v="DC TMONE"/>
    <n v="1595"/>
    <s v="DC TMONE"/>
    <n v="2"/>
    <m/>
    <d v="2023-10-11T00:00:00"/>
    <m/>
    <m/>
    <m/>
    <m/>
    <m/>
    <s v="TM ONE"/>
    <x v="29"/>
    <s v="TAN CHONG EKSPRES AUTO SERVIS-JLN BUNGA CEMPAKA 2 SERENDAH(UNIFI)-BBD"/>
    <s v="Unifi Port"/>
    <n v="0"/>
    <m/>
    <m/>
    <m/>
    <m/>
    <m/>
    <m/>
    <m/>
    <m/>
    <m/>
    <m/>
    <m/>
    <m/>
    <m/>
    <m/>
    <m/>
    <m/>
    <m/>
    <m/>
    <m/>
    <m/>
    <m/>
    <m/>
    <m/>
    <m/>
  </r>
  <r>
    <n v="2229"/>
    <m/>
    <s v="1.4 Pending Desktop Costing"/>
    <m/>
    <m/>
    <m/>
    <s v="KL"/>
    <s v="AND"/>
    <s v="NRP2302632"/>
    <s v="CONFIRMED"/>
    <m/>
    <m/>
    <m/>
    <m/>
    <m/>
    <m/>
    <m/>
    <n v="0"/>
    <s v="Pending Desktop Costing"/>
    <e v="#REF!"/>
    <x v="0"/>
    <s v="DC TMONE"/>
    <n v="1178"/>
    <s v="DC TMONE"/>
    <n v="2"/>
    <m/>
    <d v="2023-10-11T00:00:00"/>
    <m/>
    <m/>
    <m/>
    <m/>
    <m/>
    <s v="TM ONE"/>
    <x v="37"/>
    <s v="TM OFFICE_K LUMPUR_TM ONE_BUS TECH(NOVA) -LEVEL 16 TM ANNEX 1 (IPME)-MTM"/>
    <s v="4 core FOC + 1 NID (NRP)"/>
    <s v="SLG 99.5%"/>
    <m/>
    <m/>
    <m/>
    <m/>
    <m/>
    <m/>
    <m/>
    <m/>
    <m/>
    <m/>
    <m/>
    <m/>
    <m/>
    <m/>
    <m/>
    <m/>
    <m/>
    <m/>
    <m/>
    <m/>
    <m/>
    <m/>
    <m/>
    <m/>
  </r>
  <r>
    <n v="2230"/>
    <m/>
    <s v="1.4 Pending Desktop Costing"/>
    <m/>
    <m/>
    <m/>
    <s v="KL"/>
    <s v="AND"/>
    <s v="NRP2302704"/>
    <s v="CONFIRMED"/>
    <m/>
    <m/>
    <m/>
    <m/>
    <m/>
    <m/>
    <m/>
    <n v="0"/>
    <s v="Pending Desktop Costing"/>
    <e v="#REF!"/>
    <x v="0"/>
    <s v="DC TMONE"/>
    <n v="1122"/>
    <s v="DC TMONE"/>
    <n v="2"/>
    <m/>
    <d v="2023-10-11T00:00:00"/>
    <m/>
    <m/>
    <m/>
    <m/>
    <m/>
    <s v="TM ONE"/>
    <x v="37"/>
    <s v="TMONE PUBLIC SECTOR MLS IPME (MLS IPME) - MTM"/>
    <s v="2 core FOC + 1 NID (NRP)"/>
    <s v="SLA 99.0%"/>
    <m/>
    <m/>
    <m/>
    <m/>
    <m/>
    <m/>
    <m/>
    <m/>
    <m/>
    <m/>
    <m/>
    <m/>
    <m/>
    <m/>
    <m/>
    <m/>
    <m/>
    <m/>
    <m/>
    <m/>
    <m/>
    <m/>
    <m/>
    <m/>
  </r>
  <r>
    <n v="2231"/>
    <s v="Norizuwan Bin Che Hamid"/>
    <s v="5.0 Pending Budget"/>
    <m/>
    <s v="11/10: PAC apprvd"/>
    <m/>
    <s v="NS"/>
    <s v="AND"/>
    <s v="NRP2302778"/>
    <s v="CONFIRMED"/>
    <m/>
    <m/>
    <s v="NRP2302778"/>
    <m/>
    <m/>
    <m/>
    <m/>
    <n v="0"/>
    <s v="Pending Budget"/>
    <e v="#REF!"/>
    <x v="0"/>
    <s v="DC TMONE"/>
    <n v="1074"/>
    <s v="DC TMONE"/>
    <n v="2"/>
    <m/>
    <d v="2023-10-11T00:00:00"/>
    <m/>
    <m/>
    <m/>
    <m/>
    <m/>
    <s v="TM ONE"/>
    <x v="11"/>
    <s v="KEMENTERIAN PENDIDIKAN MALAYSIA-SEKOLAH KEBANGSAAN DATO INAS(UNIFI)-JL"/>
    <s v="Unifi Port"/>
    <n v="0"/>
    <m/>
    <m/>
    <m/>
    <m/>
    <m/>
    <m/>
    <m/>
    <m/>
    <m/>
    <m/>
    <m/>
    <m/>
    <m/>
    <m/>
    <m/>
    <m/>
    <m/>
    <m/>
    <m/>
    <m/>
    <m/>
    <m/>
    <m/>
    <m/>
  </r>
  <r>
    <n v="2232"/>
    <m/>
    <s v="1.4 Pending Desktop Costing"/>
    <m/>
    <m/>
    <m/>
    <s v="KD/PL"/>
    <s v="AND"/>
    <s v="NRP2302814"/>
    <s v="CONFIRMED"/>
    <m/>
    <m/>
    <m/>
    <m/>
    <m/>
    <m/>
    <m/>
    <n v="0"/>
    <s v="Pending Desktop Costing"/>
    <e v="#REF!"/>
    <x v="0"/>
    <s v="DC TMONE"/>
    <n v="1042"/>
    <s v="DC TMONE"/>
    <n v="1"/>
    <m/>
    <d v="2023-10-11T00:00:00"/>
    <m/>
    <m/>
    <m/>
    <m/>
    <m/>
    <s v="TM ONE"/>
    <x v="1"/>
    <s v="OHR MARKETING SDN BHD- AMPANG BUSINESS CENTER(DOME)-ASS"/>
    <s v="2 core FOC + 1 NID (NRP)"/>
    <s v="SLA 99.7%"/>
    <m/>
    <m/>
    <s v="ASS"/>
    <m/>
    <m/>
    <m/>
    <m/>
    <m/>
    <m/>
    <m/>
    <m/>
    <m/>
    <m/>
    <m/>
    <m/>
    <m/>
    <m/>
    <m/>
    <m/>
    <m/>
    <m/>
    <m/>
    <m/>
    <m/>
  </r>
  <r>
    <n v="2233"/>
    <m/>
    <s v="1.4 Pending Desktop Costing"/>
    <m/>
    <m/>
    <m/>
    <s v="PRK"/>
    <s v="AND"/>
    <s v="NRP2302821"/>
    <s v="IN PROGRESS"/>
    <m/>
    <m/>
    <m/>
    <m/>
    <m/>
    <m/>
    <m/>
    <n v="0"/>
    <s v="Pending Desktop Costing"/>
    <e v="#REF!"/>
    <x v="0"/>
    <s v="DC TMONE"/>
    <n v="1036"/>
    <s v="DC TMONE"/>
    <n v="2"/>
    <m/>
    <d v="2023-10-11T00:00:00"/>
    <m/>
    <m/>
    <m/>
    <m/>
    <m/>
    <s v="TM ONE"/>
    <x v="1"/>
    <s v="BOUSTEAD PETROLEUM MARKETING SDN BHD- LUMUT PORT INDUSTRIAL PARK (IPME)-SW"/>
    <s v="2 core FOC + 1 NID (NRP)"/>
    <s v="SLA 99.0%"/>
    <m/>
    <m/>
    <m/>
    <m/>
    <m/>
    <m/>
    <m/>
    <m/>
    <m/>
    <m/>
    <m/>
    <m/>
    <m/>
    <m/>
    <m/>
    <m/>
    <m/>
    <m/>
    <m/>
    <m/>
    <m/>
    <m/>
    <m/>
    <m/>
  </r>
  <r>
    <n v="2234"/>
    <m/>
    <s v="1.4 Pending Desktop Costing"/>
    <m/>
    <m/>
    <m/>
    <s v="MR/BIN"/>
    <s v="AND"/>
    <s v="NRP2302977"/>
    <s v="IN PROGRESS"/>
    <m/>
    <m/>
    <m/>
    <m/>
    <m/>
    <m/>
    <m/>
    <n v="0"/>
    <s v="Pending Desktop Costing"/>
    <e v="#REF!"/>
    <x v="0"/>
    <s v="DC TMONE"/>
    <n v="918"/>
    <s v="DC TMONE"/>
    <n v="2"/>
    <m/>
    <d v="2023-10-11T00:00:00"/>
    <m/>
    <m/>
    <m/>
    <m/>
    <m/>
    <s v="TM ONE"/>
    <x v="1"/>
    <s v="SARAWAK SHELL BERHAD - MIRI TIMES SQUARE ( ME P2P LEG A) - MR"/>
    <s v="2 core FOC + 1 NID (NRP)"/>
    <s v="SLA 99.0%"/>
    <m/>
    <m/>
    <m/>
    <m/>
    <m/>
    <m/>
    <m/>
    <m/>
    <m/>
    <m/>
    <m/>
    <m/>
    <m/>
    <m/>
    <m/>
    <m/>
    <m/>
    <m/>
    <m/>
    <m/>
    <m/>
    <m/>
    <m/>
    <m/>
  </r>
  <r>
    <n v="2235"/>
    <m/>
    <s v="1.4 Pending Desktop Costing"/>
    <m/>
    <m/>
    <m/>
    <s v="KL"/>
    <s v="AND"/>
    <s v="NRP2303096"/>
    <s v="CONFIRMED"/>
    <m/>
    <m/>
    <m/>
    <m/>
    <m/>
    <m/>
    <m/>
    <n v="0"/>
    <s v="Pending Desktop Costing"/>
    <e v="#REF!"/>
    <x v="0"/>
    <s v="DC TMONE"/>
    <n v="811"/>
    <s v="DC TMONE"/>
    <n v="2"/>
    <m/>
    <d v="2023-10-11T00:00:00"/>
    <m/>
    <m/>
    <m/>
    <m/>
    <m/>
    <s v="TM ONE"/>
    <x v="1"/>
    <s v="BANK OF AMERICA - WISMA GOLDHILL (IPME) - KLC"/>
    <s v="4 core FOC + 2 NID (NRP)"/>
    <s v="SLG 99.9%"/>
    <m/>
    <m/>
    <m/>
    <m/>
    <m/>
    <m/>
    <m/>
    <m/>
    <m/>
    <m/>
    <m/>
    <m/>
    <m/>
    <m/>
    <m/>
    <m/>
    <m/>
    <m/>
    <m/>
    <m/>
    <m/>
    <m/>
    <m/>
    <m/>
  </r>
  <r>
    <n v="2236"/>
    <m/>
    <s v="1.4 Pending Desktop Costing"/>
    <m/>
    <m/>
    <m/>
    <s v="SB"/>
    <s v="AND"/>
    <s v="NRP2303180"/>
    <s v="IN PROGRESS"/>
    <m/>
    <m/>
    <m/>
    <m/>
    <m/>
    <m/>
    <m/>
    <n v="0"/>
    <s v="Pending Desktop Costing"/>
    <e v="#REF!"/>
    <x v="0"/>
    <s v="DC TMONE"/>
    <n v="749"/>
    <s v="DC TMONE"/>
    <n v="2"/>
    <m/>
    <d v="2023-10-11T00:00:00"/>
    <m/>
    <m/>
    <m/>
    <m/>
    <m/>
    <s v="TM ONE"/>
    <x v="29"/>
    <s v="SIME DARBY PLANTATION BERHAD - KILANG KELAPA SAWIT WEST (UNIFI)-TPG"/>
    <s v="Unifi Port"/>
    <n v="0"/>
    <m/>
    <m/>
    <m/>
    <m/>
    <m/>
    <m/>
    <m/>
    <m/>
    <m/>
    <m/>
    <m/>
    <m/>
    <m/>
    <m/>
    <m/>
    <m/>
    <m/>
    <m/>
    <m/>
    <m/>
    <m/>
    <m/>
    <m/>
    <m/>
  </r>
  <r>
    <n v="2237"/>
    <s v="Nor Alia Binti Ismail Khafidz"/>
    <s v="1.5 Desktop Cost Done"/>
    <m/>
    <s v="Fiber available.Cost NID"/>
    <m/>
    <s v="MSC"/>
    <s v="AND"/>
    <s v="NRP2303270"/>
    <s v="CONFIRMED"/>
    <m/>
    <m/>
    <m/>
    <m/>
    <m/>
    <m/>
    <m/>
    <n v="0"/>
    <s v="Desktop Cost Done"/>
    <e v="#REF!"/>
    <x v="0"/>
    <s v="DC TMONE"/>
    <n v="684"/>
    <s v="DC TMONE"/>
    <n v="2"/>
    <m/>
    <d v="2023-10-11T00:00:00"/>
    <m/>
    <m/>
    <m/>
    <m/>
    <m/>
    <s v="TM ONE"/>
    <x v="1"/>
    <s v="PETRONAS ICT SDN. BHD.  - KVDC ME3A 18Mbps (MEP2P) -CBJ"/>
    <s v="2 core FOC + 1 NID (NRP)"/>
    <s v="SLA 99.0%"/>
    <n v="2000"/>
    <m/>
    <m/>
    <m/>
    <m/>
    <m/>
    <m/>
    <m/>
    <m/>
    <m/>
    <m/>
    <m/>
    <m/>
    <m/>
    <m/>
    <m/>
    <m/>
    <m/>
    <m/>
    <m/>
    <m/>
    <m/>
    <m/>
    <m/>
  </r>
  <r>
    <n v="2238"/>
    <m/>
    <s v="1.4 Pending Desktop Costing"/>
    <m/>
    <m/>
    <m/>
    <s v="SB"/>
    <s v="AND"/>
    <s v="NRP2303301"/>
    <s v="CONFIRMED"/>
    <m/>
    <m/>
    <m/>
    <m/>
    <m/>
    <m/>
    <m/>
    <n v="0"/>
    <s v="Pending Desktop Costing"/>
    <e v="#REF!"/>
    <x v="0"/>
    <s v="DC TMONE"/>
    <n v="669"/>
    <s v="DC TMONE"/>
    <n v="2"/>
    <m/>
    <d v="2023-10-11T00:00:00"/>
    <m/>
    <m/>
    <m/>
    <m/>
    <m/>
    <s v="TM ONE"/>
    <x v="1"/>
    <s v="NGN CONNECTION SDN BHD-M-04-3A , BLOCK M SHAH ALAM(MEP2P)-SAL"/>
    <s v="4 core FOC + 1 NID (NRP)"/>
    <s v="SLG 99.7%"/>
    <m/>
    <m/>
    <m/>
    <m/>
    <m/>
    <m/>
    <m/>
    <m/>
    <m/>
    <m/>
    <m/>
    <m/>
    <m/>
    <m/>
    <m/>
    <m/>
    <m/>
    <m/>
    <m/>
    <m/>
    <m/>
    <m/>
    <m/>
    <m/>
  </r>
  <r>
    <n v="2239"/>
    <m/>
    <s v="1.4 Pending Desktop Costing"/>
    <m/>
    <m/>
    <m/>
    <s v="KL"/>
    <s v="AND"/>
    <s v="NRP2303302"/>
    <s v="IN PROGRESS"/>
    <m/>
    <m/>
    <m/>
    <m/>
    <m/>
    <m/>
    <m/>
    <n v="0"/>
    <s v="Pending Desktop Costing"/>
    <e v="#REF!"/>
    <x v="0"/>
    <s v="DC TMONE"/>
    <n v="668"/>
    <s v="DC TMONE"/>
    <n v="2"/>
    <m/>
    <d v="2023-10-11T00:00:00"/>
    <m/>
    <m/>
    <m/>
    <m/>
    <m/>
    <s v="TM ONE"/>
    <x v="1"/>
    <s v="NGN CONNECTION SDN BHD-LEVEL 2 TOWER 2, AVENUE 3 WISMA N2N (MEP2P)-MTM"/>
    <s v="4 core FOC + 1 NID (NRP)"/>
    <s v="SLG 99.7%"/>
    <m/>
    <m/>
    <m/>
    <m/>
    <m/>
    <m/>
    <m/>
    <m/>
    <m/>
    <m/>
    <m/>
    <m/>
    <m/>
    <m/>
    <m/>
    <m/>
    <m/>
    <m/>
    <m/>
    <m/>
    <m/>
    <m/>
    <m/>
    <m/>
  </r>
  <r>
    <n v="2240"/>
    <m/>
    <s v="1.4 Pending Desktop Costing"/>
    <m/>
    <m/>
    <m/>
    <s v="PG"/>
    <s v="AND"/>
    <s v="NRP2303304"/>
    <s v="IN PROGRESS"/>
    <m/>
    <m/>
    <m/>
    <m/>
    <m/>
    <m/>
    <m/>
    <n v="0"/>
    <s v="Pending Desktop Costing"/>
    <e v="#REF!"/>
    <x v="0"/>
    <s v="DC TMONE"/>
    <n v="666"/>
    <s v="DC TMONE"/>
    <n v="2"/>
    <m/>
    <d v="2023-10-11T00:00:00"/>
    <m/>
    <m/>
    <m/>
    <m/>
    <m/>
    <s v="TM ONE"/>
    <x v="1"/>
    <s v="FLEXTRONICS TECHNOLOGY (PENANG) SDN. BHD. - FLEX P8 (MLSIP IPME) - SJA"/>
    <s v="4 core FOC + 2 NID (NRP)"/>
    <s v="SLG 99.9%"/>
    <m/>
    <m/>
    <m/>
    <m/>
    <m/>
    <m/>
    <m/>
    <m/>
    <m/>
    <m/>
    <m/>
    <m/>
    <m/>
    <m/>
    <m/>
    <m/>
    <m/>
    <m/>
    <m/>
    <m/>
    <m/>
    <m/>
    <m/>
    <m/>
  </r>
  <r>
    <n v="2241"/>
    <m/>
    <s v="1.4 Pending Desktop Costing"/>
    <m/>
    <m/>
    <m/>
    <s v="KD/PL"/>
    <s v="AND"/>
    <s v="NRP2303314"/>
    <s v="CONFIRMED"/>
    <m/>
    <m/>
    <m/>
    <m/>
    <m/>
    <m/>
    <m/>
    <n v="0"/>
    <s v="Pending Desktop Costing"/>
    <e v="#REF!"/>
    <x v="0"/>
    <s v="DC TMONE"/>
    <n v="658"/>
    <s v="DC TMONE"/>
    <n v="1"/>
    <m/>
    <d v="2023-10-11T00:00:00"/>
    <m/>
    <m/>
    <m/>
    <m/>
    <m/>
    <s v="TM ONE"/>
    <x v="1"/>
    <s v="CELESTICA MALAYSIA-KULIM HI TECH(DOME)-KMI"/>
    <s v="4 core FOC + 2 NID"/>
    <s v="SLG 99.99%"/>
    <m/>
    <m/>
    <s v="KMI"/>
    <m/>
    <m/>
    <m/>
    <m/>
    <m/>
    <m/>
    <m/>
    <m/>
    <m/>
    <m/>
    <m/>
    <m/>
    <m/>
    <m/>
    <m/>
    <m/>
    <m/>
    <m/>
    <m/>
    <m/>
    <m/>
  </r>
  <r>
    <n v="2242"/>
    <m/>
    <s v="1.4 Pending Desktop Costing"/>
    <m/>
    <m/>
    <m/>
    <s v="PRK"/>
    <s v="AND"/>
    <s v="NRP2303330"/>
    <s v="IN PROGRESS"/>
    <m/>
    <m/>
    <m/>
    <m/>
    <m/>
    <m/>
    <m/>
    <n v="0"/>
    <s v="Pending Desktop Costing"/>
    <e v="#REF!"/>
    <x v="0"/>
    <s v="DC TMONE"/>
    <n v="645"/>
    <s v="DC TMONE"/>
    <n v="2"/>
    <m/>
    <d v="2023-10-11T00:00:00"/>
    <m/>
    <m/>
    <m/>
    <m/>
    <m/>
    <s v="TM ONE"/>
    <x v="1"/>
    <s v="MAJLIS AMANAH RAKYAT-KOLEJ POLY TECH MARA IPOH (IPME) - JLP"/>
    <s v="4 core FOC + 1 NID (NRP)"/>
    <s v="SLG 99.5%"/>
    <m/>
    <m/>
    <s v="JLP"/>
    <m/>
    <m/>
    <m/>
    <m/>
    <m/>
    <m/>
    <m/>
    <m/>
    <m/>
    <m/>
    <m/>
    <m/>
    <m/>
    <m/>
    <m/>
    <m/>
    <m/>
    <m/>
    <m/>
    <m/>
    <m/>
  </r>
  <r>
    <n v="2243"/>
    <m/>
    <s v="1.4 Pending Desktop Costing"/>
    <m/>
    <m/>
    <m/>
    <s v="JU"/>
    <s v="AND"/>
    <s v="NRP2303338"/>
    <s v="NOT VIABLE"/>
    <m/>
    <m/>
    <m/>
    <m/>
    <m/>
    <m/>
    <m/>
    <n v="0"/>
    <s v="Pending Desktop Costing"/>
    <e v="#REF!"/>
    <x v="0"/>
    <s v="DC TMONE"/>
    <n v="643"/>
    <s v="DC TMONE"/>
    <n v="2"/>
    <m/>
    <d v="2023-10-11T00:00:00"/>
    <m/>
    <m/>
    <m/>
    <m/>
    <m/>
    <s v="TM ONE"/>
    <x v="29"/>
    <s v="WATSONS PERSONAL CARE STORES SDN BHD - LOTUS KLUANG (UNIFI) - KU"/>
    <s v="Unifi Port"/>
    <n v="0"/>
    <m/>
    <m/>
    <m/>
    <m/>
    <m/>
    <m/>
    <m/>
    <m/>
    <m/>
    <m/>
    <m/>
    <m/>
    <m/>
    <m/>
    <m/>
    <m/>
    <m/>
    <m/>
    <m/>
    <m/>
    <m/>
    <m/>
    <m/>
    <m/>
  </r>
  <r>
    <n v="2244"/>
    <m/>
    <s v="1.4 Pending Desktop Costing"/>
    <m/>
    <m/>
    <m/>
    <s v="ST"/>
    <s v="AND"/>
    <s v="NRP2303348"/>
    <s v="CONFIRMED"/>
    <m/>
    <m/>
    <m/>
    <m/>
    <m/>
    <m/>
    <m/>
    <n v="0"/>
    <s v="Pending Desktop Costing"/>
    <e v="#REF!"/>
    <x v="0"/>
    <s v="DC TMONE"/>
    <n v="642"/>
    <s v="DC TMONE"/>
    <n v="2"/>
    <m/>
    <d v="2023-10-11T00:00:00"/>
    <m/>
    <m/>
    <m/>
    <m/>
    <m/>
    <s v="TM ONE"/>
    <x v="29"/>
    <s v="KEMENTERIAN PERTAHANAN MALAYSIA-DEPOT SIMPANAN PERTAHANAN-SUNGAI BULOH (UNIFI)-SGB"/>
    <s v="Unifi Port"/>
    <n v="0"/>
    <m/>
    <m/>
    <m/>
    <m/>
    <m/>
    <m/>
    <m/>
    <m/>
    <m/>
    <m/>
    <m/>
    <m/>
    <m/>
    <m/>
    <m/>
    <m/>
    <m/>
    <m/>
    <m/>
    <m/>
    <m/>
    <m/>
    <m/>
    <m/>
  </r>
  <r>
    <n v="2245"/>
    <m/>
    <s v="4.0 PAC Approval"/>
    <d v="2023-10-11T00:00:00"/>
    <s v="PAC waiting approval"/>
    <m/>
    <s v="PHG"/>
    <s v="AND"/>
    <s v="NRP2303362"/>
    <s v="IN PROGRESS"/>
    <m/>
    <m/>
    <s v="PAC2312700"/>
    <m/>
    <m/>
    <m/>
    <m/>
    <n v="0"/>
    <s v="PAC Approval"/>
    <e v="#REF!"/>
    <x v="0"/>
    <s v="DC TMONE"/>
    <n v="631"/>
    <s v="DC TMONE"/>
    <n v="2"/>
    <m/>
    <d v="2023-10-11T00:00:00"/>
    <m/>
    <m/>
    <m/>
    <m/>
    <m/>
    <s v="TM ONE"/>
    <x v="1"/>
    <s v="AGRO BANK (BANK PERTANIAN MALAYSIA) - PUSAT PERNIAGAAN PUTRA RAUB (IPME) - RB"/>
    <s v="4 core FOC + 2 NID (NRP)"/>
    <s v="SLG 99.9%"/>
    <s v="RM 20,063.00"/>
    <m/>
    <m/>
    <m/>
    <m/>
    <m/>
    <m/>
    <m/>
    <m/>
    <m/>
    <m/>
    <m/>
    <m/>
    <m/>
    <m/>
    <m/>
    <m/>
    <m/>
    <m/>
    <m/>
    <m/>
    <m/>
    <m/>
    <m/>
  </r>
  <r>
    <n v="2246"/>
    <m/>
    <s v="1.4 Pending Desktop Costing"/>
    <m/>
    <m/>
    <m/>
    <s v="JU"/>
    <s v="AND"/>
    <s v="NRP2303363"/>
    <s v="CONFIRMED"/>
    <m/>
    <m/>
    <m/>
    <m/>
    <m/>
    <m/>
    <m/>
    <n v="0"/>
    <s v="Pending Desktop Costing"/>
    <e v="#REF!"/>
    <x v="0"/>
    <s v="DC TMONE"/>
    <n v="630"/>
    <s v="DC TMONE"/>
    <n v="2"/>
    <m/>
    <d v="2023-10-11T00:00:00"/>
    <m/>
    <m/>
    <m/>
    <m/>
    <m/>
    <s v="TM ONE"/>
    <x v="1"/>
    <s v="AGRO BANK (BANK PERTANIAN MALAYSIA) - PUSAT PERDAGANGAN SRI MERSING (IPME) - ME"/>
    <s v="4 core FOC + 2 NID (NRP)"/>
    <s v="SLG 99.9%"/>
    <m/>
    <m/>
    <m/>
    <m/>
    <m/>
    <m/>
    <m/>
    <m/>
    <m/>
    <m/>
    <m/>
    <m/>
    <m/>
    <m/>
    <m/>
    <m/>
    <m/>
    <m/>
    <m/>
    <m/>
    <m/>
    <m/>
    <m/>
    <m/>
  </r>
  <r>
    <n v="2247"/>
    <m/>
    <s v="1.4 Pending Desktop Costing"/>
    <m/>
    <m/>
    <m/>
    <s v="NS"/>
    <s v="AND"/>
    <s v="NRP2303380"/>
    <s v="IN PROGRESS"/>
    <m/>
    <m/>
    <m/>
    <m/>
    <m/>
    <m/>
    <m/>
    <n v="0"/>
    <s v="Pending Desktop Costing"/>
    <e v="#REF!"/>
    <x v="0"/>
    <s v="DC TMONE"/>
    <n v="621"/>
    <s v="DC TMONE"/>
    <n v="2"/>
    <m/>
    <d v="2023-10-11T00:00:00"/>
    <m/>
    <m/>
    <m/>
    <m/>
    <m/>
    <s v="TM ONE"/>
    <x v="29"/>
    <s v="FELDA PRODATA SYSTEMS SDN BHD- FELDA PALONG 4(IPVALUE EFM)-PLM"/>
    <s v="Unifi Port"/>
    <s v="SLA 99.0%"/>
    <m/>
    <m/>
    <m/>
    <m/>
    <m/>
    <m/>
    <m/>
    <m/>
    <m/>
    <m/>
    <m/>
    <m/>
    <m/>
    <m/>
    <m/>
    <m/>
    <m/>
    <m/>
    <m/>
    <m/>
    <m/>
    <m/>
    <m/>
    <m/>
  </r>
  <r>
    <n v="2248"/>
    <m/>
    <s v="1.4 Pending Desktop Costing"/>
    <m/>
    <m/>
    <m/>
    <s v="SB"/>
    <s v="AND"/>
    <s v="NRP2303407"/>
    <s v="IN PROGRESS"/>
    <m/>
    <m/>
    <m/>
    <m/>
    <m/>
    <m/>
    <m/>
    <n v="0"/>
    <s v="Pending Desktop Costing"/>
    <e v="#REF!"/>
    <x v="0"/>
    <s v="DC TMONE"/>
    <n v="614"/>
    <s v="DC TMONE"/>
    <n v="2"/>
    <m/>
    <d v="2023-10-11T00:00:00"/>
    <m/>
    <m/>
    <m/>
    <m/>
    <m/>
    <s v="TM ONE"/>
    <x v="1"/>
    <s v="CHEVRON MALAYSIA LIMITED-CHEVRON PULAU INDAH TERMINAL(DOME)-PID"/>
    <s v="4 core FOC + 2 NID (NRP)"/>
    <s v="SLG 99.9%"/>
    <m/>
    <m/>
    <m/>
    <m/>
    <m/>
    <m/>
    <m/>
    <m/>
    <m/>
    <m/>
    <m/>
    <m/>
    <m/>
    <m/>
    <m/>
    <m/>
    <m/>
    <m/>
    <m/>
    <m/>
    <m/>
    <m/>
    <m/>
    <m/>
  </r>
  <r>
    <n v="2249"/>
    <s v="Muhammad Hafizzuddin Bin Mohd Noor"/>
    <s v="12. Duplicate Request"/>
    <m/>
    <m/>
    <m/>
    <s v="JU"/>
    <s v="AND"/>
    <s v="NRC2300175"/>
    <s v="CONFIRMED"/>
    <m/>
    <m/>
    <m/>
    <m/>
    <m/>
    <m/>
    <m/>
    <n v="0"/>
    <s v="PO Issued"/>
    <e v="#REF!"/>
    <x v="0"/>
    <s v="DC TMONE"/>
    <n v="579"/>
    <s v="DC TMONE"/>
    <n v="2"/>
    <m/>
    <d v="2023-10-11T00:00:00"/>
    <m/>
    <m/>
    <m/>
    <m/>
    <m/>
    <s v="TM ONE"/>
    <x v="32"/>
    <s v="IMJ EDUCATION SDN BHD-UNICO INTERNATIONAL SCHOOL (UNIFI)-TQ"/>
    <s v="Unifi Port"/>
    <n v="0"/>
    <m/>
    <m/>
    <s v="TQ"/>
    <m/>
    <m/>
    <m/>
    <m/>
    <m/>
    <m/>
    <m/>
    <m/>
    <m/>
    <m/>
    <m/>
    <m/>
    <m/>
    <m/>
    <m/>
    <m/>
    <m/>
    <m/>
    <m/>
    <m/>
    <m/>
  </r>
  <r>
    <n v="2250"/>
    <m/>
    <s v="1.4 Pending Desktop Costing"/>
    <m/>
    <m/>
    <m/>
    <s v="SB"/>
    <s v="AND"/>
    <s v="NRP2303444"/>
    <s v="NOT VIABLE"/>
    <m/>
    <m/>
    <m/>
    <m/>
    <m/>
    <m/>
    <m/>
    <n v="0"/>
    <s v="Pending Desktop Costing"/>
    <e v="#REF!"/>
    <x v="0"/>
    <s v="DC TMONE"/>
    <n v="578"/>
    <s v="DC TMONE"/>
    <n v="2"/>
    <m/>
    <d v="2023-10-11T00:00:00"/>
    <m/>
    <m/>
    <m/>
    <m/>
    <m/>
    <s v="TM ONE"/>
    <x v="29"/>
    <s v="SYARIKAT LOGISTIK PETIKEMAS - TAMAN PERINDUSTRIAN PULAU INDAH FASA 3 (UNIFI) - PID"/>
    <s v="Unifi Port"/>
    <n v="0"/>
    <m/>
    <m/>
    <m/>
    <m/>
    <m/>
    <m/>
    <m/>
    <m/>
    <m/>
    <m/>
    <m/>
    <m/>
    <m/>
    <m/>
    <m/>
    <m/>
    <m/>
    <m/>
    <m/>
    <m/>
    <m/>
    <m/>
    <m/>
    <m/>
  </r>
  <r>
    <n v="2251"/>
    <s v="Mohd Syahmi Bin Chik"/>
    <s v="4.0 PAC Approval"/>
    <m/>
    <s v="PENDING APPROVAL RIZAL &amp; HIDZIR"/>
    <m/>
    <s v="KL"/>
    <s v="AND"/>
    <s v="NRP2303448"/>
    <s v="CONFIRMED"/>
    <m/>
    <m/>
    <m/>
    <m/>
    <m/>
    <m/>
    <m/>
    <n v="0"/>
    <s v="PAC Approval"/>
    <e v="#REF!"/>
    <x v="0"/>
    <s v="DC TMONE"/>
    <n v="575"/>
    <s v="DC TMONE"/>
    <n v="2"/>
    <m/>
    <d v="2023-10-11T00:00:00"/>
    <m/>
    <m/>
    <m/>
    <m/>
    <m/>
    <s v="TM ONE"/>
    <x v="29"/>
    <s v="PRASARANA MALAYSIA BERHAD - MALURI RAPIDKL BUS DEPOT (UNIFI) - MRI"/>
    <s v="Unifi Port"/>
    <n v="0"/>
    <m/>
    <m/>
    <m/>
    <m/>
    <m/>
    <m/>
    <m/>
    <m/>
    <m/>
    <m/>
    <m/>
    <m/>
    <m/>
    <m/>
    <m/>
    <m/>
    <m/>
    <m/>
    <m/>
    <m/>
    <m/>
    <m/>
    <m/>
    <m/>
  </r>
  <r>
    <n v="2252"/>
    <m/>
    <s v="1.4 Pending Desktop Costing"/>
    <m/>
    <m/>
    <m/>
    <s v="SB"/>
    <s v="AND"/>
    <s v="NRP2303449"/>
    <s v="NOT VIABLE"/>
    <m/>
    <m/>
    <m/>
    <m/>
    <m/>
    <m/>
    <m/>
    <n v="0"/>
    <s v="Pending Desktop Costing"/>
    <e v="#REF!"/>
    <x v="0"/>
    <s v="DC TMONE"/>
    <n v="574"/>
    <s v="DC TMONE"/>
    <n v="2"/>
    <m/>
    <d v="2023-10-11T00:00:00"/>
    <m/>
    <m/>
    <m/>
    <m/>
    <m/>
    <s v="TM ONE"/>
    <x v="29"/>
    <s v="PRASARANA MALAYSIA BERHAD - SHAH ALAM RAPIDKL BUS DEPOT (UNIFI) - SAG"/>
    <s v="Unifi Port"/>
    <n v="0"/>
    <m/>
    <m/>
    <m/>
    <m/>
    <m/>
    <m/>
    <m/>
    <m/>
    <m/>
    <m/>
    <m/>
    <m/>
    <m/>
    <m/>
    <m/>
    <m/>
    <m/>
    <m/>
    <m/>
    <m/>
    <m/>
    <m/>
    <m/>
    <m/>
  </r>
  <r>
    <n v="2253"/>
    <m/>
    <s v="1.4 Pending Desktop Costing"/>
    <m/>
    <m/>
    <m/>
    <s v="ST"/>
    <s v="AND"/>
    <s v="NRP2303460"/>
    <s v="CONFIRMED"/>
    <m/>
    <m/>
    <m/>
    <m/>
    <m/>
    <m/>
    <m/>
    <n v="0"/>
    <s v="Pending Desktop Costing"/>
    <e v="#REF!"/>
    <x v="0"/>
    <s v="DC TMONE"/>
    <n v="568"/>
    <s v="DC TMONE"/>
    <n v="2"/>
    <m/>
    <d v="2023-10-11T00:00:00"/>
    <m/>
    <m/>
    <m/>
    <m/>
    <m/>
    <s v="TM ONE"/>
    <x v="1"/>
    <s v="RHB BANK - RAINTREE RAIN @ THE ERA DUTA NORTH, SEGAMBUT (SDIPVPN IPME) - BAT"/>
    <s v="4 core FOC + 1 NID (NRP)"/>
    <s v="SLG 99.7%"/>
    <m/>
    <m/>
    <m/>
    <m/>
    <m/>
    <m/>
    <m/>
    <m/>
    <m/>
    <m/>
    <m/>
    <m/>
    <m/>
    <m/>
    <m/>
    <m/>
    <m/>
    <m/>
    <m/>
    <m/>
    <m/>
    <m/>
    <m/>
    <m/>
  </r>
  <r>
    <n v="2254"/>
    <m/>
    <s v="1.4 Pending Desktop Costing"/>
    <m/>
    <m/>
    <m/>
    <s v="ST"/>
    <s v="AND"/>
    <s v="NRP2303461"/>
    <s v="CONFIRMED"/>
    <m/>
    <m/>
    <m/>
    <m/>
    <m/>
    <m/>
    <m/>
    <n v="0"/>
    <s v="Pending Desktop Costing"/>
    <e v="#REF!"/>
    <x v="0"/>
    <s v="DC TMONE"/>
    <n v="567"/>
    <s v="DC TMONE"/>
    <n v="2"/>
    <m/>
    <d v="2023-10-11T00:00:00"/>
    <m/>
    <m/>
    <m/>
    <m/>
    <m/>
    <s v="TM ONE"/>
    <x v="29"/>
    <s v="RHB BANK - RAINTREE RAIN @ THE ERA DUTA NORTH, SEGAMBUT (SDWAN UNIFI) - BAT"/>
    <s v="Unifi Port"/>
    <s v="SLG 99.7%"/>
    <m/>
    <m/>
    <m/>
    <m/>
    <m/>
    <m/>
    <m/>
    <m/>
    <m/>
    <m/>
    <m/>
    <m/>
    <m/>
    <m/>
    <m/>
    <m/>
    <m/>
    <m/>
    <m/>
    <m/>
    <m/>
    <m/>
    <m/>
    <m/>
  </r>
  <r>
    <n v="2255"/>
    <m/>
    <s v="1.4 Pending Desktop Costing"/>
    <m/>
    <m/>
    <m/>
    <s v="KL"/>
    <s v="AND"/>
    <s v="NRP2303477"/>
    <s v="CONFIRMED"/>
    <m/>
    <m/>
    <m/>
    <m/>
    <m/>
    <m/>
    <m/>
    <n v="0"/>
    <s v="Pending Desktop Costing"/>
    <e v="#REF!"/>
    <x v="0"/>
    <s v="DC TMONE"/>
    <n v="555"/>
    <s v="DC TMONE"/>
    <n v="2"/>
    <m/>
    <d v="2023-10-11T00:00:00"/>
    <m/>
    <m/>
    <m/>
    <m/>
    <m/>
    <s v="TM ONE"/>
    <x v="1"/>
    <s v="PETROLIAM NASIONAL BERHAD-BRF 2GBPS (IPME) -BRF"/>
    <s v="4 core FOC + 2 NID (NRP)"/>
    <s v="SLG 99.9%"/>
    <m/>
    <m/>
    <m/>
    <m/>
    <m/>
    <m/>
    <m/>
    <m/>
    <m/>
    <m/>
    <m/>
    <m/>
    <m/>
    <m/>
    <m/>
    <m/>
    <m/>
    <m/>
    <m/>
    <m/>
    <m/>
    <m/>
    <m/>
    <m/>
  </r>
  <r>
    <n v="2256"/>
    <m/>
    <s v="1.4 Pending Desktop Costing"/>
    <m/>
    <m/>
    <m/>
    <s v="KG/SB"/>
    <s v="AND"/>
    <s v="NRP2303505"/>
    <s v="IN PROGRESS"/>
    <m/>
    <m/>
    <m/>
    <m/>
    <m/>
    <m/>
    <m/>
    <n v="0"/>
    <s v="Pending Desktop Costing"/>
    <e v="#REF!"/>
    <x v="0"/>
    <s v="DC TMONE"/>
    <n v="528"/>
    <s v="DC TMONE"/>
    <n v="2"/>
    <m/>
    <d v="2023-10-11T00:00:00"/>
    <m/>
    <m/>
    <m/>
    <m/>
    <m/>
    <s v="TM ONE"/>
    <x v="29"/>
    <s v="PHARMANIAGA LOGISTIC SDN BHD-DEMAK LAUT INDUSTRIAL PARK SEJINGKAT KUCHING(UNIFI)-SJGT"/>
    <s v="Unifi Port"/>
    <n v="0"/>
    <m/>
    <m/>
    <m/>
    <m/>
    <m/>
    <m/>
    <m/>
    <m/>
    <m/>
    <m/>
    <m/>
    <m/>
    <m/>
    <m/>
    <m/>
    <m/>
    <m/>
    <m/>
    <m/>
    <m/>
    <m/>
    <m/>
    <m/>
    <m/>
  </r>
  <r>
    <n v="2257"/>
    <m/>
    <s v="1.4 Pending Desktop Costing"/>
    <m/>
    <m/>
    <m/>
    <s v="KG/SB"/>
    <s v="AND"/>
    <s v="NRP2303513"/>
    <s v="IN PROGRESS"/>
    <m/>
    <m/>
    <m/>
    <m/>
    <m/>
    <m/>
    <m/>
    <n v="0"/>
    <s v="Pending Desktop Costing"/>
    <e v="#REF!"/>
    <x v="0"/>
    <s v="DC TMONE"/>
    <n v="522"/>
    <s v="DC TMONE"/>
    <n v="2"/>
    <m/>
    <d v="2023-10-11T00:00:00"/>
    <m/>
    <m/>
    <m/>
    <m/>
    <m/>
    <s v="TM ONE"/>
    <x v="1"/>
    <s v="MANULIFE INSURANCE BERHAD-GRAND MERDIN SIBU (DOME)-SB"/>
    <s v="2 core FOC + 1 NID (NRP)"/>
    <s v="SLA 99.7%"/>
    <m/>
    <m/>
    <m/>
    <m/>
    <m/>
    <m/>
    <m/>
    <m/>
    <m/>
    <m/>
    <m/>
    <m/>
    <m/>
    <m/>
    <m/>
    <m/>
    <m/>
    <m/>
    <m/>
    <m/>
    <m/>
    <m/>
    <m/>
    <m/>
  </r>
  <r>
    <n v="2258"/>
    <m/>
    <s v="1.4 Pending Desktop Costing"/>
    <m/>
    <m/>
    <m/>
    <s v="ST"/>
    <s v="AND"/>
    <s v="NRP2303542"/>
    <s v="CONFIRMED"/>
    <m/>
    <m/>
    <m/>
    <m/>
    <m/>
    <m/>
    <m/>
    <n v="0"/>
    <s v="Pending Desktop Costing"/>
    <e v="#REF!"/>
    <x v="0"/>
    <s v="DC TMONE"/>
    <n v="514"/>
    <s v="DC TMONE"/>
    <n v="2"/>
    <m/>
    <d v="2023-10-11T00:00:00"/>
    <m/>
    <m/>
    <m/>
    <m/>
    <m/>
    <s v="TM ONE"/>
    <x v="29"/>
    <s v="GABUNGAN STRATEGIK SDN. BHD. - BISTARI DE KOTA, KOTA DAMANSARA (VOF) - SGB"/>
    <s v="Unifi Port"/>
    <n v="0"/>
    <m/>
    <m/>
    <s v="SGB"/>
    <m/>
    <m/>
    <m/>
    <m/>
    <m/>
    <m/>
    <m/>
    <m/>
    <m/>
    <m/>
    <m/>
    <m/>
    <m/>
    <m/>
    <m/>
    <m/>
    <m/>
    <m/>
    <m/>
    <m/>
    <m/>
  </r>
  <r>
    <n v="2259"/>
    <s v="Mohd Syahmi Bin Chik"/>
    <s v="4.0 PAC Approval"/>
    <m/>
    <s v="PENDING APPROVAL ALL"/>
    <m/>
    <s v="KL"/>
    <s v="AND"/>
    <s v="NRP2303548"/>
    <s v="CONFIRMED"/>
    <m/>
    <m/>
    <m/>
    <m/>
    <m/>
    <m/>
    <m/>
    <n v="0"/>
    <s v="PAC Approval"/>
    <e v="#REF!"/>
    <x v="0"/>
    <s v="DC TMONE"/>
    <n v="512"/>
    <s v="DC TMONE"/>
    <n v="2"/>
    <m/>
    <d v="2023-10-11T00:00:00"/>
    <m/>
    <m/>
    <m/>
    <m/>
    <m/>
    <s v="TM ONE"/>
    <x v="1"/>
    <s v="CISCO (M) SDN BHD - 1 SENTRAL (MLS OVER IPME) - BRF"/>
    <s v="2 core FOC + 1 NID (NRP)"/>
    <s v="SLA 99.0%"/>
    <m/>
    <m/>
    <m/>
    <m/>
    <m/>
    <m/>
    <m/>
    <m/>
    <m/>
    <m/>
    <m/>
    <m/>
    <m/>
    <m/>
    <m/>
    <m/>
    <m/>
    <m/>
    <m/>
    <m/>
    <m/>
    <m/>
    <m/>
    <m/>
  </r>
  <r>
    <n v="2260"/>
    <m/>
    <s v="4.0 PAC Approval"/>
    <d v="2023-10-11T00:00:00"/>
    <s v="PAC waiting approval"/>
    <m/>
    <s v="PHG"/>
    <s v="AND"/>
    <s v="NRP2303556"/>
    <s v="CONFIRMED"/>
    <m/>
    <m/>
    <s v="PAC2312841"/>
    <m/>
    <m/>
    <m/>
    <m/>
    <n v="0"/>
    <s v="PAC Approval"/>
    <e v="#REF!"/>
    <x v="0"/>
    <s v="DC TMONE"/>
    <n v="503"/>
    <s v="DC TMONE"/>
    <n v="2"/>
    <m/>
    <d v="2023-10-11T00:00:00"/>
    <m/>
    <m/>
    <m/>
    <m/>
    <m/>
    <s v="TM ONE"/>
    <x v="1"/>
    <s v="KEMENTERIAN PERTAHANAN MALAYSIA-ATMNWC - KEM BERA (IPME)-TC"/>
    <s v="4 core FOC + 2 NID (NRP)"/>
    <s v="SLG 99.9%"/>
    <s v="RM 28,360.00"/>
    <m/>
    <m/>
    <m/>
    <m/>
    <m/>
    <m/>
    <m/>
    <m/>
    <m/>
    <m/>
    <m/>
    <m/>
    <m/>
    <m/>
    <m/>
    <m/>
    <m/>
    <m/>
    <m/>
    <m/>
    <m/>
    <m/>
    <m/>
  </r>
  <r>
    <n v="2261"/>
    <m/>
    <s v="1.4 Pending Desktop Costing"/>
    <m/>
    <m/>
    <m/>
    <s v="JU"/>
    <s v="AND"/>
    <s v="NRC2300180"/>
    <s v="CONFIRMED"/>
    <m/>
    <m/>
    <m/>
    <m/>
    <m/>
    <m/>
    <m/>
    <n v="0"/>
    <s v="Pending Desktop Costing"/>
    <e v="#REF!"/>
    <x v="0"/>
    <s v="DC TMONE"/>
    <n v="500"/>
    <s v="DC TMONE"/>
    <n v="2"/>
    <m/>
    <d v="2023-10-11T00:00:00"/>
    <m/>
    <m/>
    <m/>
    <m/>
    <m/>
    <s v="TM ONE"/>
    <x v="32"/>
    <s v="LOTUS'S STORE (M) SDN BHD MUAR (UNIFI) - MUR"/>
    <s v="Unifi Port"/>
    <n v="0"/>
    <m/>
    <m/>
    <m/>
    <m/>
    <m/>
    <m/>
    <m/>
    <m/>
    <m/>
    <m/>
    <m/>
    <m/>
    <m/>
    <m/>
    <m/>
    <m/>
    <m/>
    <m/>
    <m/>
    <m/>
    <m/>
    <m/>
    <m/>
    <m/>
  </r>
  <r>
    <n v="2262"/>
    <m/>
    <s v="1.4 Pending Desktop Costing"/>
    <m/>
    <m/>
    <m/>
    <s v="KD/PL"/>
    <s v="AND"/>
    <s v="NRP2303563"/>
    <s v="IN PROGRESS"/>
    <m/>
    <m/>
    <m/>
    <m/>
    <m/>
    <m/>
    <m/>
    <n v="0"/>
    <s v="Pending Desktop Costing"/>
    <e v="#REF!"/>
    <x v="0"/>
    <s v="DC TMONE"/>
    <n v="497"/>
    <s v="DC TMONE"/>
    <n v="2"/>
    <m/>
    <d v="2023-10-11T00:00:00"/>
    <m/>
    <m/>
    <m/>
    <m/>
    <m/>
    <s v="TM ONE"/>
    <x v="29"/>
    <s v="DOMMAL FOODS-PIZZA BALING(UNIFI)-BL"/>
    <s v="Unifi Port"/>
    <n v="0"/>
    <m/>
    <m/>
    <m/>
    <m/>
    <m/>
    <m/>
    <m/>
    <m/>
    <m/>
    <m/>
    <m/>
    <m/>
    <m/>
    <m/>
    <m/>
    <m/>
    <m/>
    <m/>
    <m/>
    <m/>
    <m/>
    <m/>
    <m/>
    <m/>
  </r>
  <r>
    <n v="2263"/>
    <m/>
    <s v="1.4 Pending Desktop Costing"/>
    <m/>
    <m/>
    <m/>
    <s v="SB"/>
    <s v="AND"/>
    <s v="NRP2303572"/>
    <s v="CONFIRMED"/>
    <m/>
    <m/>
    <m/>
    <m/>
    <m/>
    <m/>
    <m/>
    <n v="0"/>
    <s v="Pending Desktop Costing"/>
    <e v="#REF!"/>
    <x v="0"/>
    <s v="DC TMONE"/>
    <n v="492"/>
    <s v="DC TMONE"/>
    <n v="2"/>
    <m/>
    <d v="2023-10-11T00:00:00"/>
    <m/>
    <m/>
    <m/>
    <m/>
    <m/>
    <s v="TM ONE"/>
    <x v="29"/>
    <s v="POS LOGISTICS BERHAD - PLB TRANSPORT YARD BUKIT KEMUNING (SDWAN OVER FTTH) - BUK"/>
    <s v="Unifi Port"/>
    <n v="0"/>
    <m/>
    <m/>
    <m/>
    <m/>
    <m/>
    <m/>
    <m/>
    <m/>
    <m/>
    <m/>
    <m/>
    <m/>
    <m/>
    <m/>
    <m/>
    <m/>
    <m/>
    <m/>
    <m/>
    <m/>
    <m/>
    <m/>
    <m/>
    <m/>
  </r>
  <r>
    <n v="2264"/>
    <m/>
    <s v="1.4 Pending Desktop Costing"/>
    <m/>
    <m/>
    <m/>
    <s v="SB"/>
    <s v="AND"/>
    <s v="NRP2303574"/>
    <s v="CONFIRMED"/>
    <m/>
    <m/>
    <m/>
    <m/>
    <m/>
    <m/>
    <m/>
    <n v="0"/>
    <s v="Pending Desktop Costing"/>
    <e v="#REF!"/>
    <x v="0"/>
    <s v="DC TMONE"/>
    <n v="491"/>
    <s v="DC TMONE"/>
    <n v="2"/>
    <m/>
    <d v="2023-10-11T00:00:00"/>
    <m/>
    <m/>
    <m/>
    <m/>
    <m/>
    <s v="TM ONE"/>
    <x v="29"/>
    <s v="EDARAN OTOMOBIL NASIONAL BHD - BANTING (SDWAN FTTH)-BN"/>
    <s v="Unifi Port"/>
    <n v="0"/>
    <m/>
    <m/>
    <m/>
    <m/>
    <m/>
    <m/>
    <m/>
    <m/>
    <m/>
    <m/>
    <m/>
    <m/>
    <m/>
    <m/>
    <m/>
    <m/>
    <m/>
    <m/>
    <m/>
    <m/>
    <m/>
    <m/>
    <m/>
    <m/>
  </r>
  <r>
    <n v="2265"/>
    <m/>
    <s v="1.4 Pending Desktop Costing"/>
    <m/>
    <m/>
    <m/>
    <s v="MK"/>
    <s v="AND"/>
    <s v="NRP2303575"/>
    <s v="IN PROGRESS"/>
    <m/>
    <m/>
    <m/>
    <m/>
    <m/>
    <m/>
    <m/>
    <n v="0"/>
    <s v="Pending Desktop Costing"/>
    <e v="#REF!"/>
    <x v="0"/>
    <s v="DC TMONE"/>
    <n v="490"/>
    <s v="DC TMONE"/>
    <n v="2"/>
    <m/>
    <d v="2023-10-11T00:00:00"/>
    <m/>
    <m/>
    <m/>
    <m/>
    <m/>
    <s v="TM ONE"/>
    <x v="29"/>
    <s v="JABATAN KETUA MENTERI MELAKA- PEJABAT BHGN PROMOSI PELANCONGAN, (GERBANG) JLN TUN RAZAK(UNIFI)-AKH"/>
    <s v="Unifi Port"/>
    <n v="0"/>
    <m/>
    <m/>
    <m/>
    <m/>
    <m/>
    <m/>
    <m/>
    <m/>
    <m/>
    <m/>
    <m/>
    <m/>
    <m/>
    <m/>
    <m/>
    <m/>
    <m/>
    <m/>
    <m/>
    <m/>
    <m/>
    <m/>
    <m/>
    <m/>
  </r>
  <r>
    <n v="2266"/>
    <s v="Mohd Syahmi Bin Chik"/>
    <s v="4.0 PAC Approval"/>
    <m/>
    <s v="Pending approval Farid &amp; Hidzir"/>
    <m/>
    <s v="KL"/>
    <s v="AND"/>
    <s v="NRP2303578"/>
    <s v="IN PROGRESS"/>
    <m/>
    <m/>
    <m/>
    <m/>
    <m/>
    <m/>
    <m/>
    <n v="0"/>
    <s v="PAC Approval"/>
    <e v="#REF!"/>
    <x v="0"/>
    <s v="DC TMONE"/>
    <n v="487"/>
    <s v="DC TMONE"/>
    <n v="2"/>
    <m/>
    <d v="2023-10-11T00:00:00"/>
    <m/>
    <m/>
    <m/>
    <m/>
    <m/>
    <s v="TM ONE"/>
    <x v="1"/>
    <s v="CONCENTRIX CVG MALAYSIA SDN BHD- JALAN TUN SAMBANTHAN NU TOWER 2 (DOME)-BRF"/>
    <s v="4 core FOC + 1 10GE NID"/>
    <s v="SLA 99.7%"/>
    <m/>
    <m/>
    <s v="BRF"/>
    <m/>
    <m/>
    <m/>
    <m/>
    <m/>
    <m/>
    <m/>
    <m/>
    <m/>
    <m/>
    <m/>
    <m/>
    <m/>
    <m/>
    <m/>
    <m/>
    <m/>
    <m/>
    <m/>
    <m/>
    <m/>
  </r>
  <r>
    <n v="2267"/>
    <m/>
    <s v="1.4 Pending Desktop Costing"/>
    <m/>
    <m/>
    <m/>
    <s v="ST"/>
    <s v="AND"/>
    <s v="NRP2303580"/>
    <s v="CONFIRMED"/>
    <m/>
    <m/>
    <m/>
    <m/>
    <m/>
    <m/>
    <m/>
    <n v="0"/>
    <s v="Pending Desktop Costing"/>
    <e v="#REF!"/>
    <x v="0"/>
    <s v="DC TMONE"/>
    <n v="485"/>
    <s v="DC TMONE"/>
    <n v="2"/>
    <m/>
    <d v="2023-10-11T00:00:00"/>
    <m/>
    <m/>
    <m/>
    <m/>
    <m/>
    <s v="TM ONE"/>
    <x v="1"/>
    <s v="HSBC BANK MALAYSIA BERHAD - KWASA DAMANSARA, SEKSYEN U4, SHAH ALAM (ME P2P) - SGB"/>
    <s v="2 core FOC + 1 NID (NRP)"/>
    <s v="SLA 99.0%"/>
    <m/>
    <m/>
    <m/>
    <m/>
    <m/>
    <m/>
    <m/>
    <m/>
    <m/>
    <m/>
    <m/>
    <m/>
    <m/>
    <m/>
    <m/>
    <m/>
    <m/>
    <m/>
    <m/>
    <m/>
    <m/>
    <m/>
    <m/>
    <m/>
  </r>
  <r>
    <n v="2268"/>
    <m/>
    <s v="1.4 Pending Desktop Costing"/>
    <m/>
    <m/>
    <m/>
    <s v="PG"/>
    <s v="AND"/>
    <s v="NRP2303595"/>
    <s v="IN PROGRESS"/>
    <m/>
    <m/>
    <m/>
    <m/>
    <m/>
    <m/>
    <m/>
    <n v="0"/>
    <s v="Pending Desktop Costing"/>
    <e v="#REF!"/>
    <x v="0"/>
    <s v="DC TMONE"/>
    <n v="478"/>
    <s v="DC TMONE"/>
    <n v="2"/>
    <m/>
    <d v="2023-10-11T00:00:00"/>
    <m/>
    <m/>
    <m/>
    <m/>
    <m/>
    <s v="TM ONE"/>
    <x v="1"/>
    <s v="INTEL TECHNOLOGY SDN BHD - HLM KAMPUNG JAWA (MLSIPME) - BYB"/>
    <s v="4 core FOC + 2 NID (NRP)"/>
    <s v="SLG 99.9%"/>
    <m/>
    <m/>
    <m/>
    <m/>
    <m/>
    <m/>
    <m/>
    <m/>
    <m/>
    <m/>
    <m/>
    <m/>
    <m/>
    <m/>
    <m/>
    <m/>
    <m/>
    <m/>
    <m/>
    <m/>
    <m/>
    <m/>
    <m/>
    <m/>
  </r>
  <r>
    <n v="2269"/>
    <m/>
    <s v="1.4 Pending Desktop Costing"/>
    <m/>
    <m/>
    <m/>
    <s v="KL"/>
    <s v="AND"/>
    <s v="NRP2303598"/>
    <s v="CONFIRMED"/>
    <m/>
    <m/>
    <m/>
    <m/>
    <m/>
    <m/>
    <m/>
    <n v="0"/>
    <s v="Pending Desktop Costing"/>
    <e v="#REF!"/>
    <x v="0"/>
    <s v="DC TMONE"/>
    <n v="474"/>
    <s v="DC TMONE"/>
    <n v="2"/>
    <m/>
    <d v="2023-10-11T00:00:00"/>
    <m/>
    <m/>
    <m/>
    <m/>
    <m/>
    <s v="TM ONE"/>
    <x v="1"/>
    <s v="PETRONAS ICT SDN. BHD.  - BFDC DOME 20M (DOME) -BRF"/>
    <s v="2 core FOC + 1 NID (NRP)"/>
    <s v="SLA 99.7%"/>
    <m/>
    <m/>
    <m/>
    <m/>
    <m/>
    <m/>
    <m/>
    <m/>
    <m/>
    <m/>
    <m/>
    <m/>
    <m/>
    <m/>
    <m/>
    <m/>
    <m/>
    <m/>
    <m/>
    <m/>
    <m/>
    <m/>
    <m/>
    <m/>
  </r>
  <r>
    <n v="2270"/>
    <s v="Nor Alia Binti Ismail Khafidz"/>
    <s v="1.5 Desktop Cost Done"/>
    <m/>
    <s v="Fiber available.Cost NID"/>
    <m/>
    <s v="MSC"/>
    <s v="AND"/>
    <s v="NRP2303599"/>
    <s v="COMPLETED"/>
    <m/>
    <m/>
    <m/>
    <m/>
    <m/>
    <m/>
    <m/>
    <n v="0"/>
    <s v="Desktop Cost Done"/>
    <e v="#REF!"/>
    <x v="0"/>
    <s v="DC TMONE"/>
    <n v="473"/>
    <s v="DC TMONE"/>
    <n v="2"/>
    <m/>
    <d v="2023-10-11T00:00:00"/>
    <m/>
    <m/>
    <m/>
    <m/>
    <m/>
    <s v="TM ONE"/>
    <x v="1"/>
    <s v="PETRONAS ICT SDN. BHD.  - KVDC DOME 20M (DOME) -CBJ"/>
    <s v="2 core FOC + 1 NID (NRP)"/>
    <s v="SLA 99.7%"/>
    <n v="2690"/>
    <m/>
    <m/>
    <m/>
    <m/>
    <m/>
    <m/>
    <m/>
    <m/>
    <m/>
    <m/>
    <m/>
    <m/>
    <m/>
    <m/>
    <m/>
    <m/>
    <m/>
    <m/>
    <m/>
    <m/>
    <m/>
    <m/>
    <m/>
  </r>
  <r>
    <n v="2271"/>
    <m/>
    <s v="1.4 Pending Desktop Costing"/>
    <m/>
    <m/>
    <m/>
    <s v="KD/PL"/>
    <s v="AND"/>
    <s v="NRP2303600"/>
    <s v="IN PROGRESS"/>
    <m/>
    <m/>
    <m/>
    <m/>
    <m/>
    <m/>
    <m/>
    <n v="0"/>
    <s v="Pending Desktop Costing"/>
    <e v="#REF!"/>
    <x v="0"/>
    <s v="DC TMONE"/>
    <n v="472"/>
    <s v="DC TMONE"/>
    <n v="2"/>
    <m/>
    <d v="2023-10-11T00:00:00"/>
    <m/>
    <m/>
    <m/>
    <m/>
    <m/>
    <s v="TM ONE"/>
    <x v="1"/>
    <s v="INTEL TECHNOLOGY SDN BHD - KULIM (MLSIPME) - KMH"/>
    <s v="4 core FOC + 2 NID (NRP)"/>
    <s v="SLG 99.9%"/>
    <m/>
    <m/>
    <m/>
    <m/>
    <m/>
    <m/>
    <m/>
    <m/>
    <m/>
    <m/>
    <m/>
    <m/>
    <m/>
    <m/>
    <m/>
    <m/>
    <m/>
    <m/>
    <m/>
    <m/>
    <m/>
    <m/>
    <m/>
    <m/>
  </r>
  <r>
    <n v="2272"/>
    <s v="Nur Fauziah Binti Abdullah Shuhaimy"/>
    <s v="5.0 Pending Budget"/>
    <m/>
    <s v="11/10: PAC approved."/>
    <m/>
    <s v="MK"/>
    <s v="AND"/>
    <s v="NRP2303605"/>
    <s v="IN PROGRESS"/>
    <s v="TMSA/233373"/>
    <m/>
    <s v="PAC2312756"/>
    <s v="RESUBMIT"/>
    <m/>
    <m/>
    <m/>
    <n v="0"/>
    <s v="Pending Budget"/>
    <e v="#REF!"/>
    <x v="0"/>
    <s v="DC TMONE"/>
    <n v="471"/>
    <s v="DC TMONE"/>
    <n v="2"/>
    <m/>
    <d v="2023-10-11T00:00:00"/>
    <m/>
    <m/>
    <m/>
    <m/>
    <m/>
    <s v="TM ONE"/>
    <x v="1"/>
    <s v="INFINEON TECHNOLOGIES (M) SDN BHD-FTZ BATU BERENDAM(IPME)-BBM"/>
    <s v="4 core FOC + 1 NID (NRP)"/>
    <s v="SLG 99.5%"/>
    <m/>
    <m/>
    <s v="BBM"/>
    <m/>
    <m/>
    <m/>
    <m/>
    <m/>
    <m/>
    <m/>
    <m/>
    <m/>
    <m/>
    <m/>
    <m/>
    <m/>
    <m/>
    <m/>
    <m/>
    <m/>
    <m/>
    <m/>
    <m/>
    <m/>
  </r>
  <r>
    <n v="2273"/>
    <m/>
    <s v="1.4 Pending Desktop Costing"/>
    <m/>
    <m/>
    <m/>
    <s v="KD/PL"/>
    <s v="AND"/>
    <s v="NRP2303606"/>
    <s v="IN PROGRESS"/>
    <m/>
    <m/>
    <m/>
    <m/>
    <m/>
    <m/>
    <m/>
    <n v="0"/>
    <s v="Pending Desktop Costing"/>
    <e v="#REF!"/>
    <x v="0"/>
    <s v="DC TMONE"/>
    <n v="470"/>
    <s v="DC TMONE"/>
    <n v="2"/>
    <m/>
    <d v="2023-10-11T00:00:00"/>
    <m/>
    <m/>
    <m/>
    <m/>
    <m/>
    <s v="TM ONE"/>
    <x v="29"/>
    <s v="MBAS-JABI(UNIFI)-LGR"/>
    <s v="Unifi Port"/>
    <n v="0"/>
    <m/>
    <m/>
    <m/>
    <m/>
    <m/>
    <m/>
    <m/>
    <m/>
    <m/>
    <m/>
    <m/>
    <m/>
    <m/>
    <m/>
    <m/>
    <m/>
    <m/>
    <m/>
    <m/>
    <m/>
    <m/>
    <m/>
    <m/>
    <m/>
  </r>
  <r>
    <n v="2274"/>
    <m/>
    <s v="1.4 Pending Desktop Costing"/>
    <m/>
    <m/>
    <m/>
    <s v="KK/PB/LB"/>
    <s v="AND"/>
    <s v="NRP2303608"/>
    <s v="CONFIRMED"/>
    <m/>
    <m/>
    <m/>
    <m/>
    <m/>
    <m/>
    <m/>
    <n v="0"/>
    <s v="Pending Desktop Costing"/>
    <e v="#REF!"/>
    <x v="0"/>
    <s v="DC TMONE"/>
    <n v="469"/>
    <s v="DC TMONE"/>
    <n v="2"/>
    <m/>
    <d v="2023-10-11T00:00:00"/>
    <m/>
    <m/>
    <m/>
    <m/>
    <m/>
    <s v="TM ONE"/>
    <x v="29"/>
    <s v="SURUHANJAYA KOMUNIKASI DAN MULTIMEDIA MALAYSIA-JABATAN KEBAJIKAN MASYARAKAT WP LABUAN(IPVPN EFM HSBB)-LBN"/>
    <s v="Unifi Port"/>
    <s v="SLA 99.0%"/>
    <m/>
    <m/>
    <s v="LBN"/>
    <m/>
    <m/>
    <m/>
    <m/>
    <m/>
    <m/>
    <m/>
    <m/>
    <m/>
    <m/>
    <m/>
    <m/>
    <m/>
    <m/>
    <m/>
    <m/>
    <m/>
    <m/>
    <m/>
    <m/>
    <m/>
  </r>
  <r>
    <n v="2275"/>
    <m/>
    <s v="1.4 Pending Desktop Costing"/>
    <m/>
    <m/>
    <m/>
    <s v="KEL"/>
    <s v="AND"/>
    <s v="NRP2303620"/>
    <s v="CONFIRMED"/>
    <m/>
    <m/>
    <m/>
    <m/>
    <m/>
    <m/>
    <m/>
    <n v="0"/>
    <s v="Pending Desktop Costing"/>
    <e v="#REF!"/>
    <x v="0"/>
    <s v="DC TMONE"/>
    <n v="457"/>
    <s v="DC TMONE"/>
    <n v="1"/>
    <m/>
    <d v="2023-10-11T00:00:00"/>
    <m/>
    <m/>
    <m/>
    <m/>
    <m/>
    <s v="TM ONE"/>
    <x v="29"/>
    <s v="SURUHANJAYA KOMUNIKASI DAN MULTIMEDIA MALAYSIA-HOSPITAL UNIVERSITI SAINS KUBANG KRIAN(IPVPN EFM HSBB)-KUK"/>
    <s v="Unifi Port"/>
    <s v="SLA 99.0%"/>
    <m/>
    <m/>
    <s v="KUK"/>
    <m/>
    <m/>
    <m/>
    <m/>
    <m/>
    <m/>
    <m/>
    <m/>
    <m/>
    <m/>
    <m/>
    <m/>
    <m/>
    <m/>
    <m/>
    <m/>
    <m/>
    <m/>
    <m/>
    <m/>
    <m/>
  </r>
  <r>
    <n v="2276"/>
    <m/>
    <s v="1.4 Pending Desktop Costing"/>
    <m/>
    <m/>
    <m/>
    <s v="ST"/>
    <s v="AND"/>
    <s v="NRP2303624"/>
    <s v="IN PROGRESS"/>
    <m/>
    <m/>
    <m/>
    <m/>
    <m/>
    <m/>
    <m/>
    <n v="0"/>
    <s v="Pending Desktop Costing"/>
    <e v="#REF!"/>
    <x v="0"/>
    <s v="DC TMONE"/>
    <n v="453"/>
    <s v="DC TMONE"/>
    <n v="2"/>
    <m/>
    <d v="2023-10-11T00:00:00"/>
    <m/>
    <m/>
    <m/>
    <m/>
    <m/>
    <s v="TM ONE"/>
    <x v="29"/>
    <s v="MALAYSIAN SHEET GLASS - IJOK KUALA SELANGOR (UNIFI) - SPG"/>
    <s v="Unifi Port"/>
    <n v="0"/>
    <m/>
    <m/>
    <m/>
    <m/>
    <m/>
    <m/>
    <m/>
    <m/>
    <m/>
    <m/>
    <m/>
    <m/>
    <m/>
    <m/>
    <m/>
    <m/>
    <m/>
    <m/>
    <m/>
    <m/>
    <m/>
    <m/>
    <m/>
    <m/>
  </r>
  <r>
    <n v="2277"/>
    <s v="Norizuwan Bin Che Hamid"/>
    <s v="12. Not Required PO / LOR"/>
    <m/>
    <s v="10/10 : PROJECT COMPLETED EXISTING INFRA. 5/10: Aizan - Kedua dua site telah ada DP Unifi berhampiran. Tidak perlu site survey."/>
    <m/>
    <s v="NS"/>
    <s v="AND"/>
    <s v="NRP2303628"/>
    <s v="COMPLETED"/>
    <m/>
    <m/>
    <m/>
    <m/>
    <m/>
    <m/>
    <m/>
    <n v="0"/>
    <s v="PO Issued / Not Require LOR"/>
    <e v="#REF!"/>
    <x v="0"/>
    <s v="DC TMONE"/>
    <n v="448"/>
    <s v="DC TMONE"/>
    <n v="2"/>
    <m/>
    <d v="2023-10-11T00:00:00"/>
    <m/>
    <m/>
    <m/>
    <m/>
    <m/>
    <s v="TM ONE"/>
    <x v="29"/>
    <s v="WAH CHAN CONSOLIDATED S B-LOT 19, GROUND FLOOR, BIZ AVENUE SEREMBAN 2 (UNIFI)-BUS"/>
    <s v="Unifi Port"/>
    <n v="0"/>
    <m/>
    <m/>
    <m/>
    <m/>
    <m/>
    <m/>
    <m/>
    <m/>
    <m/>
    <m/>
    <m/>
    <m/>
    <m/>
    <m/>
    <m/>
    <m/>
    <m/>
    <m/>
    <m/>
    <m/>
    <m/>
    <m/>
    <m/>
    <m/>
  </r>
  <r>
    <n v="2278"/>
    <s v="Nor Alia Binti Ismail Khafidz"/>
    <s v="1.4 Pending Desktop Costing"/>
    <m/>
    <s v="Duplicate Line 1985"/>
    <m/>
    <s v="MSC"/>
    <s v="AND"/>
    <s v="NRP2303644"/>
    <s v="CONFIRMED"/>
    <m/>
    <m/>
    <m/>
    <m/>
    <m/>
    <m/>
    <m/>
    <n v="0"/>
    <s v="Pending Desktop Costing"/>
    <e v="#REF!"/>
    <x v="0"/>
    <s v="DC TMONE"/>
    <n v="435"/>
    <s v="DC TMONE"/>
    <n v="2"/>
    <m/>
    <d v="2023-10-11T00:00:00"/>
    <m/>
    <m/>
    <m/>
    <m/>
    <m/>
    <s v="TM ONE"/>
    <x v="1"/>
    <s v="ALLIANCE BANK BERHAD- CSF COMPUTER EXCHANGE 3552 (METRO-E)-CBJ"/>
    <s v="2 core FOC + 1 NID (NRP)"/>
    <s v="SLA 99.0%"/>
    <m/>
    <m/>
    <s v="CBJ"/>
    <m/>
    <m/>
    <m/>
    <m/>
    <m/>
    <m/>
    <m/>
    <m/>
    <m/>
    <m/>
    <m/>
    <m/>
    <m/>
    <m/>
    <m/>
    <m/>
    <m/>
    <m/>
    <m/>
    <m/>
    <m/>
  </r>
  <r>
    <n v="2279"/>
    <s v="Nor Alia Binti Ismail Khafidz"/>
    <s v="1.4 Pending Desktop Costing"/>
    <m/>
    <s v="Duplicate Line 1984"/>
    <m/>
    <s v="MSC"/>
    <s v="AND"/>
    <s v="NRP2303646"/>
    <s v="NOT VIABLE"/>
    <m/>
    <m/>
    <m/>
    <m/>
    <m/>
    <m/>
    <m/>
    <n v="0"/>
    <s v="Pending Desktop Costing"/>
    <e v="#REF!"/>
    <x v="0"/>
    <s v="DC TMONE"/>
    <n v="433"/>
    <s v="DC TMONE"/>
    <n v="2"/>
    <m/>
    <d v="2023-10-11T00:00:00"/>
    <m/>
    <m/>
    <m/>
    <m/>
    <m/>
    <s v="TM ONE"/>
    <x v="29"/>
    <s v="PEMBINAAN IKHASAS MERAK SDN BHD - BANDAR BUKIT PUCHONG (MLS HSBB) - PCG"/>
    <s v="Unifi Port"/>
    <n v="0"/>
    <m/>
    <m/>
    <m/>
    <m/>
    <m/>
    <m/>
    <m/>
    <m/>
    <m/>
    <m/>
    <m/>
    <m/>
    <m/>
    <m/>
    <m/>
    <m/>
    <m/>
    <m/>
    <m/>
    <m/>
    <m/>
    <m/>
    <m/>
    <m/>
  </r>
  <r>
    <n v="2280"/>
    <m/>
    <s v="1.4 Pending Desktop Costing"/>
    <m/>
    <m/>
    <m/>
    <s v="PRK"/>
    <s v="AND"/>
    <s v="NRP2303650"/>
    <s v="IN PROGRESS"/>
    <m/>
    <m/>
    <m/>
    <m/>
    <m/>
    <m/>
    <m/>
    <n v="0"/>
    <s v="Pending Desktop Costing"/>
    <e v="#REF!"/>
    <x v="0"/>
    <s v="DC TMONE"/>
    <n v="430"/>
    <s v="DC TMONE"/>
    <n v="2"/>
    <m/>
    <d v="2023-10-11T00:00:00"/>
    <m/>
    <m/>
    <m/>
    <m/>
    <m/>
    <s v="TM ONE"/>
    <x v="29"/>
    <s v="SIME DARBY PLANTATION BERHAD - GOLDEN HOPE VILLA (UNIFI) - CH"/>
    <s v="Unifi Port"/>
    <n v="0"/>
    <m/>
    <m/>
    <m/>
    <m/>
    <m/>
    <m/>
    <m/>
    <m/>
    <m/>
    <m/>
    <m/>
    <m/>
    <m/>
    <m/>
    <m/>
    <m/>
    <m/>
    <m/>
    <m/>
    <m/>
    <m/>
    <m/>
    <m/>
    <m/>
  </r>
  <r>
    <n v="2281"/>
    <m/>
    <s v="1.4 Pending Desktop Costing"/>
    <m/>
    <m/>
    <m/>
    <s v="TWU/SKN"/>
    <s v="AND"/>
    <s v="NRP2303651"/>
    <s v="CONFIRMED"/>
    <m/>
    <m/>
    <m/>
    <m/>
    <m/>
    <m/>
    <m/>
    <n v="0"/>
    <s v="Pending Desktop Costing"/>
    <e v="#REF!"/>
    <x v="0"/>
    <s v="DC TMONE"/>
    <n v="429"/>
    <s v="DC TMONE"/>
    <n v="2"/>
    <m/>
    <d v="2023-10-11T00:00:00"/>
    <m/>
    <m/>
    <m/>
    <m/>
    <m/>
    <s v="TM ONE"/>
    <x v="1"/>
    <s v="CIMB BANK - MDLD 3269 LOT 4 FAJAR CENTRE LAHAD DATU SABAH (SDWAN IPME) -LHD"/>
    <s v="SFP Electrical"/>
    <s v="SLA 99.0%"/>
    <m/>
    <m/>
    <s v="LHD"/>
    <m/>
    <m/>
    <m/>
    <m/>
    <m/>
    <m/>
    <m/>
    <m/>
    <m/>
    <m/>
    <m/>
    <m/>
    <m/>
    <m/>
    <m/>
    <m/>
    <m/>
    <m/>
    <m/>
    <m/>
    <m/>
  </r>
  <r>
    <n v="2282"/>
    <m/>
    <s v="1.4 Pending Desktop Costing"/>
    <m/>
    <m/>
    <m/>
    <s v="MR/BIN"/>
    <s v="AND"/>
    <s v="NRP2303654"/>
    <s v="IN PROGRESS"/>
    <m/>
    <m/>
    <m/>
    <m/>
    <m/>
    <m/>
    <m/>
    <n v="0"/>
    <s v="Pending Desktop Costing"/>
    <e v="#REF!"/>
    <x v="0"/>
    <s v="DC TMONE"/>
    <n v="426"/>
    <s v="DC TMONE"/>
    <n v="2"/>
    <m/>
    <d v="2023-10-11T00:00:00"/>
    <m/>
    <m/>
    <m/>
    <m/>
    <m/>
    <s v="TM ONE"/>
    <x v="1"/>
    <s v="KOPERASI COOPBANK - SUBLOT 141 BLOCK 9 MARINA SQUARE MIRI SARAWAK(IPME) -MR"/>
    <s v="4 core FOC + 1 NID (NRP)"/>
    <s v="SLG 99.7%"/>
    <m/>
    <m/>
    <s v="MR"/>
    <m/>
    <m/>
    <m/>
    <m/>
    <m/>
    <m/>
    <m/>
    <m/>
    <m/>
    <m/>
    <m/>
    <m/>
    <m/>
    <m/>
    <m/>
    <m/>
    <m/>
    <m/>
    <m/>
    <m/>
    <m/>
  </r>
  <r>
    <n v="2283"/>
    <m/>
    <s v="1.4 Pending Desktop Costing"/>
    <m/>
    <m/>
    <m/>
    <s v="KG/SB"/>
    <s v="AND"/>
    <s v="NRP2303655"/>
    <s v="IN PROGRESS"/>
    <m/>
    <m/>
    <m/>
    <m/>
    <m/>
    <m/>
    <m/>
    <n v="0"/>
    <s v="Pending Desktop Costing"/>
    <e v="#REF!"/>
    <x v="0"/>
    <s v="DC TMONE"/>
    <n v="425"/>
    <s v="DC TMONE"/>
    <n v="2"/>
    <m/>
    <d v="2023-10-11T00:00:00"/>
    <m/>
    <m/>
    <m/>
    <m/>
    <m/>
    <s v="TM ONE"/>
    <x v="1"/>
    <s v="KOPERASI COOPBANK - MATANG PARADE PHASE 2, KUCHING SARAWAK (IPME) -MTJ"/>
    <s v="4 core FOC + 1 NID (NRP)"/>
    <s v="SLG 99.7%"/>
    <m/>
    <m/>
    <s v="MTJ"/>
    <m/>
    <m/>
    <m/>
    <m/>
    <m/>
    <m/>
    <m/>
    <m/>
    <m/>
    <m/>
    <m/>
    <m/>
    <m/>
    <m/>
    <m/>
    <m/>
    <m/>
    <m/>
    <m/>
    <m/>
    <m/>
  </r>
  <r>
    <n v="2284"/>
    <s v="Nor Alia Binti Ismail Khafidz"/>
    <s v="1.4 Pending Desktop Costing"/>
    <m/>
    <m/>
    <m/>
    <s v="MSC"/>
    <s v="AND"/>
    <s v="NRP2303656"/>
    <s v="CONFIRMED"/>
    <m/>
    <m/>
    <m/>
    <m/>
    <m/>
    <m/>
    <m/>
    <n v="0"/>
    <s v="Pending Desktop Costing"/>
    <e v="#REF!"/>
    <x v="0"/>
    <s v="DC TMONE"/>
    <n v="424"/>
    <s v="DC TMONE"/>
    <n v="2"/>
    <m/>
    <d v="2023-10-11T00:00:00"/>
    <m/>
    <m/>
    <m/>
    <m/>
    <m/>
    <s v="TM ONE"/>
    <x v="1"/>
    <s v="PS PIPELINE- LEG A KVDT (MEP2P)-PUJ"/>
    <s v="2 core FOC + 1 NID (NRP)"/>
    <s v="SLA 99.0%"/>
    <m/>
    <m/>
    <s v="PUJ"/>
    <m/>
    <m/>
    <m/>
    <m/>
    <m/>
    <m/>
    <m/>
    <m/>
    <m/>
    <m/>
    <m/>
    <m/>
    <m/>
    <m/>
    <m/>
    <m/>
    <m/>
    <m/>
    <m/>
    <m/>
    <m/>
  </r>
  <r>
    <n v="2285"/>
    <s v="Nor Alia Binti Ismail Khafidz"/>
    <s v="1.4 Pending Desktop Costing"/>
    <m/>
    <m/>
    <m/>
    <s v="MSC"/>
    <s v="AND"/>
    <s v="NRP2303657"/>
    <s v="CONFIRMED"/>
    <m/>
    <m/>
    <m/>
    <m/>
    <m/>
    <m/>
    <m/>
    <n v="0"/>
    <s v="Pending Desktop Costing"/>
    <e v="#REF!"/>
    <x v="0"/>
    <s v="DC TMONE"/>
    <n v="423"/>
    <s v="DC TMONE"/>
    <n v="2"/>
    <m/>
    <d v="2023-10-11T00:00:00"/>
    <m/>
    <m/>
    <m/>
    <m/>
    <m/>
    <s v="TM ONE"/>
    <x v="1"/>
    <s v="PS PIPELINE- LEG B TSGI (MEP2P)-CBJ"/>
    <s v="2 core FOC + 1 NID (NRP)"/>
    <s v="SLA 99.0%"/>
    <m/>
    <m/>
    <s v="CBJ"/>
    <m/>
    <m/>
    <m/>
    <m/>
    <m/>
    <m/>
    <m/>
    <m/>
    <m/>
    <m/>
    <m/>
    <m/>
    <m/>
    <m/>
    <m/>
    <m/>
    <m/>
    <m/>
    <m/>
    <m/>
    <m/>
  </r>
  <r>
    <n v="2286"/>
    <s v="Norizuwan Bin Che Hamid"/>
    <s v="4.0 PAC Approval"/>
    <m/>
    <s v="10/10: AND to confirm status MSB."/>
    <m/>
    <s v="NS"/>
    <s v="AND"/>
    <s v="NRP2303658"/>
    <s v="CONFIRMED"/>
    <s v="TMSA/233387"/>
    <m/>
    <m/>
    <m/>
    <m/>
    <m/>
    <m/>
    <n v="0"/>
    <s v="PAC Approval"/>
    <e v="#REF!"/>
    <x v="0"/>
    <s v="DC TMONE"/>
    <n v="422"/>
    <s v="DC TMONE"/>
    <n v="2"/>
    <m/>
    <d v="2023-10-11T00:00:00"/>
    <m/>
    <m/>
    <m/>
    <m/>
    <m/>
    <s v="TM ONE"/>
    <x v="29"/>
    <s v="FELDA PRODATA SYSTEMS SDN BHD-FELDA BUKIT ROKAN UTARA(IPVALUE EFM)-KP"/>
    <s v="Unifi Port"/>
    <s v="SLA 99.0%"/>
    <m/>
    <m/>
    <s v="KES"/>
    <m/>
    <m/>
    <m/>
    <m/>
    <m/>
    <m/>
    <m/>
    <m/>
    <m/>
    <m/>
    <m/>
    <m/>
    <m/>
    <m/>
    <m/>
    <m/>
    <m/>
    <m/>
    <m/>
    <m/>
    <m/>
  </r>
  <r>
    <n v="2287"/>
    <m/>
    <s v="1.4 Pending Desktop Costing"/>
    <m/>
    <m/>
    <m/>
    <s v="TWU/SKN"/>
    <s v="AND"/>
    <s v="NRP2303670"/>
    <s v="CONFIRMED"/>
    <m/>
    <m/>
    <m/>
    <m/>
    <m/>
    <m/>
    <m/>
    <n v="0"/>
    <s v="Pending Desktop Costing"/>
    <e v="#REF!"/>
    <x v="0"/>
    <s v="DC TMONE"/>
    <n v="418"/>
    <s v="DC TMONE"/>
    <n v="2"/>
    <m/>
    <d v="2023-10-11T00:00:00"/>
    <m/>
    <m/>
    <m/>
    <m/>
    <m/>
    <s v="TM ONE"/>
    <x v="1"/>
    <s v="KOPERASI COOPBANK - LOT 6&amp;7 BLOK 1 PRIMA SQUARE MILE 4 SANDAKAN SABAH (IPME) -ERA"/>
    <s v="4 core FOC + 1 NID (NRP)"/>
    <s v="SLG 99.7%"/>
    <m/>
    <m/>
    <s v="ERA"/>
    <m/>
    <m/>
    <m/>
    <m/>
    <m/>
    <m/>
    <m/>
    <m/>
    <m/>
    <m/>
    <m/>
    <m/>
    <m/>
    <m/>
    <m/>
    <m/>
    <m/>
    <m/>
    <m/>
    <m/>
    <m/>
  </r>
  <r>
    <n v="2288"/>
    <s v="Muhammad Hafizzuddin Bin Mohd Noor"/>
    <s v="12. Duplicate Request"/>
    <m/>
    <m/>
    <m/>
    <s v="JS"/>
    <s v="AND"/>
    <s v="NRP2303674"/>
    <s v="CONFIRMED"/>
    <m/>
    <m/>
    <m/>
    <m/>
    <m/>
    <m/>
    <m/>
    <n v="0"/>
    <s v="PO Issued"/>
    <e v="#REF!"/>
    <x v="0"/>
    <s v="DC TMONE"/>
    <n v="417"/>
    <s v="DC TMONE"/>
    <n v="2"/>
    <m/>
    <d v="2023-10-11T00:00:00"/>
    <m/>
    <m/>
    <m/>
    <m/>
    <m/>
    <s v="TM ONE"/>
    <x v="29"/>
    <s v="SURUHANJAYA KOMUNIKASI DAN MULTIMEDIA MALAYSIA-AMANSARI HOTEL NUSAJAYA(IPVPN EFM HSBB)-GH"/>
    <s v="Unifi Port"/>
    <s v="SLA 99.0%"/>
    <m/>
    <m/>
    <s v="GH"/>
    <m/>
    <m/>
    <m/>
    <m/>
    <m/>
    <m/>
    <m/>
    <m/>
    <m/>
    <m/>
    <m/>
    <m/>
    <m/>
    <m/>
    <m/>
    <m/>
    <m/>
    <m/>
    <m/>
    <m/>
    <m/>
  </r>
  <r>
    <n v="2289"/>
    <m/>
    <s v="1.4 Pending Desktop Costing"/>
    <m/>
    <m/>
    <m/>
    <s v="ST"/>
    <s v="AND"/>
    <s v="NRP2303675"/>
    <s v="CONFIRMED"/>
    <m/>
    <m/>
    <m/>
    <m/>
    <m/>
    <m/>
    <m/>
    <n v="0"/>
    <s v="Pending Desktop Costing"/>
    <e v="#REF!"/>
    <x v="0"/>
    <s v="DC TMONE"/>
    <n v="416"/>
    <s v="DC TMONE"/>
    <n v="2"/>
    <m/>
    <d v="2023-10-11T00:00:00"/>
    <m/>
    <m/>
    <m/>
    <m/>
    <m/>
    <s v="TM ONE"/>
    <x v="1"/>
    <s v="ALLIANCE BANK MALAYSIA BERHAD-TAMAN SRI DAMANSARA(MULTI LINE SIP OVER IPME)-KE"/>
    <s v="2 core FOC + 1 NID (NRP)"/>
    <s v="SLA 99.0%"/>
    <m/>
    <m/>
    <s v="KE"/>
    <m/>
    <m/>
    <m/>
    <m/>
    <m/>
    <m/>
    <m/>
    <m/>
    <m/>
    <m/>
    <m/>
    <m/>
    <m/>
    <m/>
    <m/>
    <m/>
    <m/>
    <m/>
    <m/>
    <m/>
    <m/>
  </r>
  <r>
    <n v="2290"/>
    <m/>
    <s v="1.4 Pending Desktop Costing"/>
    <m/>
    <m/>
    <m/>
    <s v="PJ"/>
    <s v="AND"/>
    <s v="NRP2303676"/>
    <s v="CONFIRMED"/>
    <m/>
    <m/>
    <m/>
    <m/>
    <m/>
    <m/>
    <m/>
    <n v="0"/>
    <s v="Pending Desktop Costing"/>
    <e v="#REF!"/>
    <x v="0"/>
    <s v="DC TMONE"/>
    <n v="415"/>
    <s v="DC TMONE"/>
    <n v="2"/>
    <m/>
    <d v="2023-10-11T00:00:00"/>
    <m/>
    <m/>
    <m/>
    <m/>
    <m/>
    <s v="TM ONE"/>
    <x v="1"/>
    <s v="ALLIANCE BANK MALAYSIA BERHAD-SS15 PETALING JAYA(MULTI LINE SIP OVER IPME)-SBJ"/>
    <s v="4 core FOC + 2 NID (NRP)"/>
    <s v="SLG 99.9%"/>
    <m/>
    <m/>
    <s v="SBJ"/>
    <m/>
    <m/>
    <m/>
    <m/>
    <m/>
    <m/>
    <m/>
    <m/>
    <m/>
    <m/>
    <m/>
    <m/>
    <m/>
    <m/>
    <m/>
    <m/>
    <m/>
    <m/>
    <m/>
    <m/>
    <m/>
  </r>
  <r>
    <n v="2291"/>
    <m/>
    <s v="1.4 Pending Desktop Costing"/>
    <m/>
    <m/>
    <m/>
    <s v="KL"/>
    <s v="AND"/>
    <s v="NRP2303677"/>
    <s v="CONFIRMED"/>
    <m/>
    <m/>
    <m/>
    <m/>
    <m/>
    <m/>
    <m/>
    <n v="0"/>
    <s v="Pending Desktop Costing"/>
    <e v="#REF!"/>
    <x v="0"/>
    <s v="DC TMONE"/>
    <n v="414"/>
    <s v="DC TMONE"/>
    <n v="2"/>
    <m/>
    <d v="2023-10-11T00:00:00"/>
    <m/>
    <m/>
    <m/>
    <m/>
    <m/>
    <s v="TM ONE"/>
    <x v="1"/>
    <s v="ALLIANCE BANK MALAYSIA BERHAD-MENARA MULTIPURPOSE(MULTI LINE SIP OVER IPME)-TAR"/>
    <s v="4 core FOC + 1 NID (NRP)"/>
    <s v="SLG 99.5%"/>
    <m/>
    <m/>
    <s v="TAR"/>
    <m/>
    <m/>
    <m/>
    <m/>
    <m/>
    <m/>
    <m/>
    <m/>
    <m/>
    <m/>
    <m/>
    <m/>
    <m/>
    <m/>
    <m/>
    <m/>
    <m/>
    <m/>
    <m/>
    <m/>
    <m/>
  </r>
  <r>
    <n v="2292"/>
    <m/>
    <s v="1.4 Pending Desktop Costing"/>
    <m/>
    <m/>
    <m/>
    <s v="PJ"/>
    <s v="AND"/>
    <s v="NRP2303679"/>
    <s v="QUERY"/>
    <m/>
    <m/>
    <m/>
    <m/>
    <m/>
    <m/>
    <m/>
    <n v="0"/>
    <s v="Pending Desktop Costing"/>
    <e v="#REF!"/>
    <x v="0"/>
    <s v="DC TMONE"/>
    <n v="412"/>
    <s v="DC TMONE"/>
    <n v="2"/>
    <m/>
    <d v="2023-10-11T00:00:00"/>
    <m/>
    <m/>
    <m/>
    <m/>
    <m/>
    <s v="TM ONE"/>
    <x v="1"/>
    <s v="MAJLIS BANDARAYA PETALING JAYA -BANGUNAN PJ SMART CENTRE(DOME)-PJC"/>
    <s v="4 core FOC + 2 NID"/>
    <s v="SLG 99.9%"/>
    <m/>
    <m/>
    <m/>
    <m/>
    <m/>
    <m/>
    <m/>
    <m/>
    <m/>
    <m/>
    <m/>
    <m/>
    <m/>
    <m/>
    <m/>
    <m/>
    <m/>
    <m/>
    <m/>
    <m/>
    <m/>
    <m/>
    <m/>
    <m/>
  </r>
  <r>
    <n v="2293"/>
    <m/>
    <s v="1.4 Pending Desktop Costing"/>
    <m/>
    <m/>
    <m/>
    <s v="SB"/>
    <s v="AND"/>
    <s v="NRP2303680"/>
    <s v="CONFIRMED"/>
    <m/>
    <m/>
    <m/>
    <m/>
    <m/>
    <m/>
    <m/>
    <n v="0"/>
    <s v="Pending Desktop Costing"/>
    <e v="#REF!"/>
    <x v="0"/>
    <s v="DC TMONE"/>
    <n v="411"/>
    <s v="DC TMONE"/>
    <n v="2"/>
    <m/>
    <d v="2023-10-11T00:00:00"/>
    <m/>
    <m/>
    <m/>
    <m/>
    <m/>
    <s v="TM ONE"/>
    <x v="29"/>
    <s v="ANGKATAN PERTAHANAN AWAM MALAYSIA- ANGKATAN PERTAHANAN AWAM KUALA SELANGOR(UNIFI)-KS"/>
    <s v="Unifi Port"/>
    <s v="SLA 99.0%"/>
    <m/>
    <m/>
    <s v="KS"/>
    <m/>
    <m/>
    <m/>
    <m/>
    <m/>
    <m/>
    <m/>
    <m/>
    <m/>
    <m/>
    <m/>
    <m/>
    <m/>
    <m/>
    <m/>
    <m/>
    <m/>
    <m/>
    <m/>
    <m/>
    <m/>
  </r>
  <r>
    <n v="2294"/>
    <s v="Nor Alia Binti Ismail Khafidz"/>
    <s v="1.4 Pending Desktop Costing"/>
    <m/>
    <m/>
    <m/>
    <s v="MSC"/>
    <s v="AND"/>
    <s v="NRP2303683"/>
    <s v="CONFIRMED"/>
    <m/>
    <m/>
    <m/>
    <m/>
    <m/>
    <m/>
    <m/>
    <n v="0"/>
    <s v="Pending Desktop Costing"/>
    <e v="#REF!"/>
    <x v="0"/>
    <s v="DC TMONE"/>
    <n v="409"/>
    <s v="DC TMONE"/>
    <n v="2"/>
    <m/>
    <d v="2023-10-11T00:00:00"/>
    <m/>
    <m/>
    <m/>
    <m/>
    <m/>
    <s v="TM ONE"/>
    <x v="1"/>
    <s v="N'OSAIRIS TECHNOLOGY SOLUTIONS SDN BHD - NTT CBJ4, CYBERJAYA (IPME) - CBJ"/>
    <s v="4 core FOC + 2 NID (NRP)"/>
    <s v="SLG 99.9%"/>
    <m/>
    <m/>
    <m/>
    <m/>
    <m/>
    <m/>
    <m/>
    <m/>
    <m/>
    <m/>
    <m/>
    <m/>
    <m/>
    <m/>
    <m/>
    <m/>
    <m/>
    <m/>
    <m/>
    <m/>
    <m/>
    <m/>
    <m/>
    <m/>
  </r>
  <r>
    <n v="2295"/>
    <m/>
    <s v="1.4 Pending Desktop Costing"/>
    <m/>
    <m/>
    <m/>
    <s v="KK/PB/LB"/>
    <s v="AND"/>
    <s v="NRP2303687"/>
    <s v="CONFIRMED"/>
    <m/>
    <m/>
    <m/>
    <m/>
    <m/>
    <m/>
    <m/>
    <n v="0"/>
    <s v="Pending Desktop Costing"/>
    <e v="#REF!"/>
    <x v="0"/>
    <s v="DC TMONE"/>
    <n v="405"/>
    <s v="DC TMONE"/>
    <n v="2"/>
    <m/>
    <d v="2023-10-11T00:00:00"/>
    <m/>
    <m/>
    <m/>
    <m/>
    <m/>
    <s v="TM ONE"/>
    <x v="29"/>
    <s v="UMW TOYOTA MOTOR SDN BHD - LIKAS 2S INANAM (SDWAN UNIFI) - INM"/>
    <s v="Unifi Port"/>
    <n v="0"/>
    <m/>
    <m/>
    <s v="INM"/>
    <m/>
    <m/>
    <m/>
    <m/>
    <m/>
    <m/>
    <m/>
    <m/>
    <m/>
    <m/>
    <m/>
    <m/>
    <m/>
    <m/>
    <m/>
    <m/>
    <m/>
    <m/>
    <m/>
    <m/>
    <m/>
  </r>
  <r>
    <n v="2296"/>
    <m/>
    <s v="1.4 Pending Desktop Costing"/>
    <m/>
    <m/>
    <m/>
    <s v="SB"/>
    <s v="AND"/>
    <s v="NRP2303688"/>
    <s v="CONFIRMED"/>
    <m/>
    <m/>
    <m/>
    <m/>
    <m/>
    <m/>
    <m/>
    <n v="0"/>
    <s v="Pending Desktop Costing"/>
    <e v="#REF!"/>
    <x v="0"/>
    <s v="DC TMONE"/>
    <n v="404"/>
    <s v="DC TMONE"/>
    <n v="2"/>
    <m/>
    <d v="2023-10-11T00:00:00"/>
    <m/>
    <m/>
    <m/>
    <m/>
    <m/>
    <s v="TM ONE"/>
    <x v="29"/>
    <s v="UMW TOYOTA MOTOR SDN BHD - PERSIARAN SELANGOR (ASSB 1) (SDWAN UNIFI) - SAL"/>
    <s v="Unifi Port"/>
    <n v="0"/>
    <m/>
    <m/>
    <s v="SAL"/>
    <m/>
    <m/>
    <m/>
    <m/>
    <m/>
    <m/>
    <m/>
    <m/>
    <m/>
    <m/>
    <m/>
    <m/>
    <m/>
    <m/>
    <m/>
    <m/>
    <m/>
    <m/>
    <m/>
    <m/>
    <m/>
  </r>
  <r>
    <n v="2297"/>
    <m/>
    <s v="1.4 Pending Desktop Costing"/>
    <m/>
    <m/>
    <m/>
    <s v="PJ"/>
    <s v="AND"/>
    <s v="NRP2303690"/>
    <s v="QUERY"/>
    <m/>
    <m/>
    <m/>
    <m/>
    <m/>
    <m/>
    <m/>
    <n v="0"/>
    <s v="Pending Desktop Costing"/>
    <e v="#REF!"/>
    <x v="0"/>
    <s v="DC TMONE"/>
    <n v="402"/>
    <s v="DC TMONE"/>
    <n v="2"/>
    <m/>
    <d v="2023-10-11T00:00:00"/>
    <m/>
    <m/>
    <m/>
    <m/>
    <m/>
    <s v="TM ONE"/>
    <x v="1"/>
    <s v="MAJLIS BANDARAYA PETALING JAYA -MENARA MBPJ(DOME)-PJC"/>
    <s v="2 core FOC + 1 NID (NRP)"/>
    <s v="SLA 99.7%"/>
    <m/>
    <m/>
    <m/>
    <m/>
    <m/>
    <m/>
    <m/>
    <m/>
    <m/>
    <m/>
    <m/>
    <m/>
    <m/>
    <m/>
    <m/>
    <m/>
    <m/>
    <m/>
    <m/>
    <m/>
    <m/>
    <m/>
    <m/>
    <m/>
  </r>
  <r>
    <n v="2298"/>
    <m/>
    <s v="1.4 Pending Desktop Costing"/>
    <m/>
    <m/>
    <m/>
    <s v="SB"/>
    <s v="AND"/>
    <s v="NRP2303691"/>
    <s v="CONFIRMED"/>
    <m/>
    <m/>
    <m/>
    <m/>
    <m/>
    <m/>
    <m/>
    <n v="0"/>
    <s v="Pending Desktop Costing"/>
    <e v="#REF!"/>
    <x v="0"/>
    <s v="DC TMONE"/>
    <n v="401"/>
    <s v="DC TMONE"/>
    <n v="2"/>
    <m/>
    <d v="2023-10-11T00:00:00"/>
    <m/>
    <m/>
    <m/>
    <m/>
    <m/>
    <s v="TM ONE"/>
    <x v="29"/>
    <s v="PERBENDAHARAAN NEGERI SELANGOR-PEJABAT AGAMA ISLAM DAERAH KUALA LANGAT (UNIFI)-BN"/>
    <s v="Unifi Port"/>
    <s v="SLA 99.0%"/>
    <m/>
    <m/>
    <s v="BN"/>
    <m/>
    <m/>
    <m/>
    <m/>
    <m/>
    <m/>
    <m/>
    <m/>
    <m/>
    <m/>
    <m/>
    <m/>
    <m/>
    <m/>
    <m/>
    <m/>
    <m/>
    <m/>
    <m/>
    <m/>
    <m/>
  </r>
  <r>
    <n v="2299"/>
    <m/>
    <s v="1.4 Pending Desktop Costing"/>
    <m/>
    <m/>
    <m/>
    <s v="KD/PL"/>
    <s v="AND"/>
    <s v="NRP2303701"/>
    <s v="CONFIRMED"/>
    <m/>
    <m/>
    <m/>
    <m/>
    <m/>
    <m/>
    <m/>
    <n v="0"/>
    <s v="Pending Desktop Costing"/>
    <e v="#REF!"/>
    <x v="0"/>
    <s v="DC TMONE"/>
    <n v="391"/>
    <s v="DC TMONE"/>
    <n v="2"/>
    <m/>
    <d v="2023-10-11T00:00:00"/>
    <m/>
    <m/>
    <m/>
    <m/>
    <m/>
    <s v="TM ONE"/>
    <x v="1"/>
    <s v="POLIS DIRAJA MALAYSIA - MARTEK BUKIT KAYU HITAM (1PDRMNET) (IPME) - BKH"/>
    <s v="4 core FOC + 1 NID (NRP)"/>
    <s v="SLG 99.5%"/>
    <m/>
    <m/>
    <s v="BKH"/>
    <m/>
    <m/>
    <m/>
    <m/>
    <m/>
    <m/>
    <m/>
    <m/>
    <m/>
    <m/>
    <m/>
    <m/>
    <m/>
    <m/>
    <m/>
    <m/>
    <m/>
    <m/>
    <m/>
    <m/>
    <m/>
  </r>
  <r>
    <n v="2300"/>
    <m/>
    <s v="1.4 Pending Desktop Costing"/>
    <m/>
    <m/>
    <m/>
    <s v="PG"/>
    <s v="AND"/>
    <s v="NRP2303703"/>
    <s v="IN PROGRESS"/>
    <m/>
    <m/>
    <m/>
    <m/>
    <m/>
    <m/>
    <m/>
    <n v="0"/>
    <s v="Pending Desktop Costing"/>
    <e v="#REF!"/>
    <x v="0"/>
    <s v="DC TMONE"/>
    <n v="390"/>
    <s v="DC TMONE"/>
    <n v="2"/>
    <m/>
    <d v="2023-10-11T00:00:00"/>
    <m/>
    <m/>
    <m/>
    <m/>
    <m/>
    <s v="TM ONE"/>
    <x v="1"/>
    <s v="POLIS DIRAJA MALAYSIA - CAW BENGKEL PENGANGKUTAN SG DUA  (1PDRMNET) (IPME) - BYB"/>
    <s v="4 core FOC + 1 NID (NRP)"/>
    <s v="SLG 99.5%"/>
    <m/>
    <m/>
    <s v="BYB"/>
    <m/>
    <m/>
    <m/>
    <m/>
    <m/>
    <m/>
    <m/>
    <m/>
    <m/>
    <m/>
    <m/>
    <m/>
    <m/>
    <m/>
    <m/>
    <m/>
    <m/>
    <m/>
    <m/>
    <m/>
    <m/>
  </r>
  <r>
    <n v="2301"/>
    <m/>
    <s v="1.4 Pending Desktop Costing"/>
    <m/>
    <m/>
    <m/>
    <s v="PG"/>
    <s v="AND"/>
    <s v="NRP2303704"/>
    <s v="IN PROGRESS"/>
    <m/>
    <m/>
    <m/>
    <m/>
    <m/>
    <m/>
    <m/>
    <n v="0"/>
    <s v="Pending Desktop Costing"/>
    <e v="#REF!"/>
    <x v="0"/>
    <s v="DC TMONE"/>
    <n v="389"/>
    <s v="DC TMONE"/>
    <n v="2"/>
    <m/>
    <d v="2023-10-11T00:00:00"/>
    <m/>
    <m/>
    <m/>
    <m/>
    <m/>
    <s v="TM ONE"/>
    <x v="1"/>
    <s v="POLIS DIRAJA MALAYSIA - MAHKAMAH TIMUR LAUT (1PDRMNET) (IPME) - KMR"/>
    <s v="4 core FOC + 1 NID (NRP)"/>
    <s v="SLG 99.5%"/>
    <m/>
    <m/>
    <s v="KMR"/>
    <m/>
    <m/>
    <m/>
    <m/>
    <m/>
    <m/>
    <m/>
    <m/>
    <m/>
    <m/>
    <m/>
    <m/>
    <m/>
    <m/>
    <m/>
    <m/>
    <m/>
    <m/>
    <m/>
    <m/>
    <m/>
  </r>
  <r>
    <n v="2302"/>
    <m/>
    <s v="1.4 Pending Desktop Costing"/>
    <m/>
    <m/>
    <m/>
    <s v="SB"/>
    <s v="AND"/>
    <s v="NRP2303705"/>
    <s v="QUERY"/>
    <m/>
    <m/>
    <m/>
    <m/>
    <m/>
    <m/>
    <m/>
    <n v="0"/>
    <s v="Pending Desktop Costing"/>
    <e v="#REF!"/>
    <x v="0"/>
    <s v="DC TMONE"/>
    <n v="388"/>
    <s v="DC TMONE"/>
    <n v="2"/>
    <m/>
    <d v="2023-10-11T00:00:00"/>
    <m/>
    <m/>
    <m/>
    <m/>
    <m/>
    <s v="TM ONE"/>
    <x v="1"/>
    <s v="PERBENDAHARAAN NEGERI SELANGOR-MENARA SELATAN BANGUNAN SULTAN IDRIS SHAH (IPME)-SAL"/>
    <s v="4 core FOC + 1 NID (NRP)"/>
    <s v="SLG 99.5%"/>
    <m/>
    <m/>
    <m/>
    <m/>
    <m/>
    <m/>
    <m/>
    <m/>
    <m/>
    <m/>
    <m/>
    <m/>
    <m/>
    <m/>
    <m/>
    <m/>
    <m/>
    <m/>
    <m/>
    <m/>
    <m/>
    <m/>
    <m/>
    <m/>
  </r>
  <r>
    <n v="2303"/>
    <m/>
    <s v="1.4 Pending Desktop Costing"/>
    <m/>
    <m/>
    <m/>
    <s v="PRK"/>
    <s v="AND"/>
    <s v="NRP2303707"/>
    <s v="IN PROGRESS"/>
    <m/>
    <m/>
    <m/>
    <m/>
    <m/>
    <m/>
    <m/>
    <n v="0"/>
    <s v="Pending Desktop Costing"/>
    <e v="#REF!"/>
    <x v="0"/>
    <s v="DC TMONE"/>
    <n v="387"/>
    <s v="DC TMONE"/>
    <n v="2"/>
    <m/>
    <d v="2023-10-11T00:00:00"/>
    <m/>
    <m/>
    <m/>
    <m/>
    <m/>
    <s v="TM ONE"/>
    <x v="1"/>
    <s v="POLIS DIRAJA MALAYSIA - STOR BATALION 1 ULU KINTA  (1PDRMNET) (IPME) - TSK"/>
    <s v="4 core FOC + 1 NID (NRP)"/>
    <s v="SLG 99.5%"/>
    <m/>
    <m/>
    <s v="TSK"/>
    <m/>
    <m/>
    <m/>
    <m/>
    <m/>
    <m/>
    <m/>
    <m/>
    <m/>
    <m/>
    <m/>
    <m/>
    <m/>
    <m/>
    <m/>
    <m/>
    <m/>
    <m/>
    <m/>
    <m/>
    <m/>
  </r>
  <r>
    <n v="2304"/>
    <m/>
    <s v="1.4 Pending Desktop Costing"/>
    <m/>
    <m/>
    <m/>
    <s v="PG"/>
    <s v="AND"/>
    <s v="NRP2303708"/>
    <s v="IN PROGRESS"/>
    <m/>
    <m/>
    <m/>
    <m/>
    <m/>
    <m/>
    <m/>
    <n v="0"/>
    <s v="Pending Desktop Costing"/>
    <e v="#REF!"/>
    <x v="0"/>
    <s v="DC TMONE"/>
    <n v="386"/>
    <s v="DC TMONE"/>
    <n v="2"/>
    <m/>
    <d v="2023-10-11T00:00:00"/>
    <m/>
    <m/>
    <m/>
    <m/>
    <m/>
    <s v="TM ONE"/>
    <x v="1"/>
    <s v="POLIS DIRAJA MALAYSIA - PEJABAT UNIT K9 PSP, AIR ITAM (1PDRMNET) (IPME) - AIM"/>
    <s v="4 core FOC + 1 NID (NRP)"/>
    <s v="SLG 99.5%"/>
    <m/>
    <m/>
    <s v="AIM"/>
    <m/>
    <m/>
    <m/>
    <m/>
    <m/>
    <m/>
    <m/>
    <m/>
    <m/>
    <m/>
    <m/>
    <m/>
    <m/>
    <m/>
    <m/>
    <m/>
    <m/>
    <m/>
    <m/>
    <m/>
    <m/>
  </r>
  <r>
    <n v="2305"/>
    <m/>
    <s v="1.4 Pending Desktop Costing"/>
    <m/>
    <m/>
    <m/>
    <s v="PHG"/>
    <s v="AND"/>
    <s v="NRP2303709"/>
    <s v="CONFIRMED"/>
    <m/>
    <m/>
    <m/>
    <m/>
    <m/>
    <m/>
    <m/>
    <n v="0"/>
    <s v="Pending Desktop Costing"/>
    <e v="#REF!"/>
    <x v="0"/>
    <s v="DC TMONE"/>
    <n v="385"/>
    <s v="DC TMONE"/>
    <n v="2"/>
    <m/>
    <d v="2023-10-11T00:00:00"/>
    <m/>
    <m/>
    <m/>
    <m/>
    <m/>
    <s v="TM ONE"/>
    <x v="1"/>
    <s v="POLIS DIRAJA MALAYSIA - STOR BAT 7 BEKALAN (1PDRMNET) (IPME) - TRM"/>
    <s v="4 core FOC + 1 NID (NRP)"/>
    <s v="SLG 99.5%"/>
    <m/>
    <m/>
    <s v="TRM"/>
    <m/>
    <m/>
    <m/>
    <m/>
    <m/>
    <m/>
    <m/>
    <m/>
    <m/>
    <m/>
    <m/>
    <m/>
    <m/>
    <m/>
    <m/>
    <m/>
    <m/>
    <m/>
    <m/>
    <m/>
    <m/>
  </r>
  <r>
    <n v="2306"/>
    <m/>
    <s v="12. Duplicate Request"/>
    <m/>
    <s v="duplicate line 2091"/>
    <m/>
    <s v="PHG"/>
    <s v="AND"/>
    <s v="NRP2303710"/>
    <s v="CONFIRMED"/>
    <m/>
    <m/>
    <m/>
    <m/>
    <m/>
    <m/>
    <m/>
    <n v="0"/>
    <s v="PO Issued"/>
    <e v="#REF!"/>
    <x v="0"/>
    <s v="DC TMONE"/>
    <n v="384"/>
    <s v="DC TMONE"/>
    <n v="2"/>
    <m/>
    <d v="2023-10-11T00:00:00"/>
    <m/>
    <m/>
    <m/>
    <m/>
    <m/>
    <s v="TM ONE"/>
    <x v="1"/>
    <s v="POLIS DIRAJA MALAYSIA - MAHKAMAH KUANTAN (1PDRMNET)(IPME) - BIA"/>
    <s v="4 core FOC + 1 NID (NRP)"/>
    <s v="SLG 99.5%"/>
    <m/>
    <m/>
    <s v="BIA"/>
    <m/>
    <m/>
    <m/>
    <m/>
    <m/>
    <m/>
    <m/>
    <m/>
    <m/>
    <m/>
    <m/>
    <m/>
    <m/>
    <m/>
    <m/>
    <m/>
    <m/>
    <m/>
    <m/>
    <m/>
    <m/>
  </r>
  <r>
    <n v="2307"/>
    <m/>
    <s v="1.4 Pending Desktop Costing"/>
    <m/>
    <m/>
    <m/>
    <s v="PHG"/>
    <s v="AND"/>
    <s v="NRP2303711"/>
    <s v="CONFIRMED"/>
    <m/>
    <m/>
    <m/>
    <m/>
    <m/>
    <m/>
    <m/>
    <n v="0"/>
    <s v="Pending Desktop Costing"/>
    <e v="#REF!"/>
    <x v="0"/>
    <s v="DC TMONE"/>
    <n v="383"/>
    <s v="DC TMONE"/>
    <n v="2"/>
    <m/>
    <d v="2023-10-11T00:00:00"/>
    <m/>
    <m/>
    <m/>
    <m/>
    <m/>
    <s v="TM ONE"/>
    <x v="1"/>
    <s v="POLIS DIRAJA MALAYSIA - MAHKAMAH TEMERLOH (1PDRMNET) (IPME) - TL"/>
    <s v="4 core FOC + 1 NID (NRP)"/>
    <s v="SLG 99.5%"/>
    <m/>
    <m/>
    <s v="TL"/>
    <m/>
    <m/>
    <m/>
    <m/>
    <m/>
    <m/>
    <m/>
    <m/>
    <m/>
    <m/>
    <m/>
    <m/>
    <m/>
    <m/>
    <m/>
    <m/>
    <m/>
    <m/>
    <m/>
    <m/>
    <m/>
  </r>
  <r>
    <n v="2308"/>
    <m/>
    <s v="1.4 Pending Desktop Costing"/>
    <m/>
    <m/>
    <m/>
    <s v="TRG"/>
    <s v="AND"/>
    <s v="NRP2303712"/>
    <s v="CONFIRMED"/>
    <m/>
    <m/>
    <m/>
    <m/>
    <m/>
    <m/>
    <m/>
    <n v="0"/>
    <s v="Pending Desktop Costing"/>
    <e v="#REF!"/>
    <x v="0"/>
    <s v="DC TMONE"/>
    <n v="382"/>
    <s v="DC TMONE"/>
    <n v="2"/>
    <m/>
    <d v="2023-10-11T00:00:00"/>
    <m/>
    <m/>
    <m/>
    <m/>
    <m/>
    <s v="TM ONE"/>
    <x v="1"/>
    <s v="POLIS DIRAJA MALAYSIA - MAHKAMAH DUNGUN (1PDRMNET) (IPME) - DN"/>
    <s v="4 core FOC + 1 NID (NRP)"/>
    <s v="SLG 99.5%"/>
    <m/>
    <m/>
    <s v="DN"/>
    <m/>
    <m/>
    <m/>
    <m/>
    <m/>
    <m/>
    <m/>
    <m/>
    <m/>
    <m/>
    <m/>
    <m/>
    <m/>
    <m/>
    <m/>
    <m/>
    <m/>
    <m/>
    <m/>
    <m/>
    <m/>
  </r>
  <r>
    <n v="2309"/>
    <s v="Norizuwan Bin Che Hamid"/>
    <s v="3.1 PAC Draft"/>
    <m/>
    <s v="11/10: Proceed PAC, Proj done. 10/10: New"/>
    <m/>
    <s v="NS"/>
    <s v="AND"/>
    <s v="NRC2300186"/>
    <s v="CONFIRMED"/>
    <s v="TMSA/233402"/>
    <m/>
    <m/>
    <m/>
    <m/>
    <m/>
    <m/>
    <n v="0"/>
    <s v="PAC Draft"/>
    <e v="#REF!"/>
    <x v="0"/>
    <s v="DC TMONE"/>
    <n v="381"/>
    <s v="DC TMONE"/>
    <n v="2"/>
    <m/>
    <d v="2023-10-11T00:00:00"/>
    <m/>
    <m/>
    <m/>
    <m/>
    <m/>
    <s v="TM ONE"/>
    <x v="32"/>
    <s v="TH PROPERTIES SDN BHD - BANDAR ENSTEK(UNIFI) - NL"/>
    <s v="Unifi Port"/>
    <n v="0"/>
    <m/>
    <m/>
    <s v="NL"/>
    <m/>
    <m/>
    <m/>
    <m/>
    <m/>
    <m/>
    <m/>
    <m/>
    <m/>
    <m/>
    <m/>
    <m/>
    <m/>
    <m/>
    <m/>
    <m/>
    <m/>
    <m/>
    <m/>
    <m/>
    <m/>
  </r>
  <r>
    <n v="2310"/>
    <m/>
    <s v="1.4 Pending Desktop Costing"/>
    <m/>
    <m/>
    <m/>
    <s v="TRG"/>
    <s v="AND"/>
    <s v="NRP2303715"/>
    <s v="CONFIRMED"/>
    <m/>
    <m/>
    <m/>
    <m/>
    <m/>
    <m/>
    <m/>
    <n v="0"/>
    <s v="Pending Desktop Costing"/>
    <e v="#REF!"/>
    <x v="0"/>
    <s v="DC TMONE"/>
    <n v="380"/>
    <s v="DC TMONE"/>
    <n v="2"/>
    <m/>
    <d v="2023-10-11T00:00:00"/>
    <m/>
    <m/>
    <m/>
    <m/>
    <m/>
    <s v="TM ONE"/>
    <x v="1"/>
    <s v="IKHASAS LAND SDN BHD-MARRIOT PULAU PERHENTIAN (DOME)-KRA"/>
    <s v="2 core FOC + 1 NID (NRP)"/>
    <s v="SLA 99.7%"/>
    <m/>
    <m/>
    <s v="KRA"/>
    <m/>
    <m/>
    <m/>
    <m/>
    <m/>
    <m/>
    <m/>
    <m/>
    <m/>
    <m/>
    <m/>
    <m/>
    <m/>
    <m/>
    <m/>
    <m/>
    <m/>
    <m/>
    <m/>
    <m/>
    <m/>
  </r>
  <r>
    <n v="2311"/>
    <m/>
    <s v="1.4 Pending Desktop Costing"/>
    <m/>
    <m/>
    <m/>
    <s v="JU"/>
    <s v="AND"/>
    <s v="NRP2302477"/>
    <s v="CONFIRMED"/>
    <m/>
    <m/>
    <m/>
    <m/>
    <m/>
    <m/>
    <m/>
    <n v="0"/>
    <s v="Pending Desktop Costing"/>
    <e v="#REF!"/>
    <x v="0"/>
    <s v="DC TMONE"/>
    <n v="1317"/>
    <s v="DC TMONE"/>
    <n v="2"/>
    <m/>
    <d v="2023-10-11T00:00:00"/>
    <m/>
    <m/>
    <m/>
    <m/>
    <m/>
    <s v="TM ONE"/>
    <x v="38"/>
    <s v="PRIMA CELL SDN BHD- KFC SEGAMAT DT (UNIFI)- SGT"/>
    <s v="Unifi Port"/>
    <n v="0"/>
    <m/>
    <m/>
    <m/>
    <m/>
    <m/>
    <m/>
    <m/>
    <m/>
    <m/>
    <m/>
    <m/>
    <m/>
    <m/>
    <m/>
    <m/>
    <m/>
    <m/>
    <m/>
    <m/>
    <m/>
    <m/>
    <m/>
    <m/>
    <m/>
  </r>
  <r>
    <n v="2312"/>
    <m/>
    <s v="1.4 Pending Desktop Costing"/>
    <m/>
    <m/>
    <m/>
    <s v="ST"/>
    <s v="AND"/>
    <s v="NRP2302970"/>
    <s v="CONFIRMED"/>
    <m/>
    <m/>
    <m/>
    <m/>
    <m/>
    <m/>
    <m/>
    <n v="0"/>
    <s v="Pending Desktop Costing"/>
    <e v="#REF!"/>
    <x v="0"/>
    <s v="DC TMONE"/>
    <n v="922"/>
    <s v="DC TMONE"/>
    <n v="2"/>
    <m/>
    <d v="2023-10-11T00:00:00"/>
    <m/>
    <m/>
    <m/>
    <m/>
    <m/>
    <s v="TM ONE"/>
    <x v="29"/>
    <s v="DBKL-TAMAN METROPOLITAN KEPONG (SDWAN FTTH)-BAT"/>
    <s v="Unifi Port"/>
    <s v="SLA 99.0%"/>
    <m/>
    <m/>
    <m/>
    <m/>
    <m/>
    <m/>
    <m/>
    <m/>
    <m/>
    <m/>
    <m/>
    <m/>
    <m/>
    <m/>
    <m/>
    <m/>
    <m/>
    <m/>
    <m/>
    <m/>
    <m/>
    <m/>
    <m/>
    <m/>
  </r>
  <r>
    <n v="2313"/>
    <m/>
    <s v="1.4 Pending Desktop Costing"/>
    <m/>
    <m/>
    <m/>
    <s v="KL"/>
    <s v="AND"/>
    <s v="NRP2303127"/>
    <s v="CONFIRMED"/>
    <m/>
    <m/>
    <m/>
    <m/>
    <m/>
    <m/>
    <m/>
    <n v="0"/>
    <s v="Pending Desktop Costing"/>
    <e v="#REF!"/>
    <x v="0"/>
    <s v="DC TMONE"/>
    <n v="787"/>
    <s v="DC TMONE"/>
    <n v="2"/>
    <m/>
    <d v="2023-10-11T00:00:00"/>
    <m/>
    <m/>
    <m/>
    <m/>
    <m/>
    <s v="TM ONE"/>
    <x v="1"/>
    <s v="THE NEW STRAITS TIME PRESS (M) BHD-NEW STRAITS TIMES BANGSAR (IPME)-BNR"/>
    <s v="4 core FOC + 1 NID (NRP)"/>
    <s v="SLG 99.5%"/>
    <m/>
    <m/>
    <m/>
    <m/>
    <m/>
    <m/>
    <m/>
    <m/>
    <m/>
    <m/>
    <m/>
    <m/>
    <m/>
    <m/>
    <m/>
    <m/>
    <m/>
    <m/>
    <m/>
    <m/>
    <m/>
    <m/>
    <m/>
    <m/>
  </r>
  <r>
    <n v="2314"/>
    <m/>
    <s v="1.4 Pending Desktop Costing"/>
    <m/>
    <m/>
    <m/>
    <s v="KL"/>
    <s v="AND"/>
    <s v="NRP2303319"/>
    <s v="CONFIRMED"/>
    <m/>
    <m/>
    <m/>
    <m/>
    <m/>
    <m/>
    <m/>
    <n v="0"/>
    <s v="Pending Desktop Costing"/>
    <e v="#REF!"/>
    <x v="0"/>
    <s v="DC TMONE"/>
    <n v="653"/>
    <s v="DC TMONE"/>
    <n v="2"/>
    <m/>
    <d v="2023-10-11T00:00:00"/>
    <m/>
    <m/>
    <m/>
    <m/>
    <m/>
    <s v="TM ONE"/>
    <x v="1"/>
    <s v="ASPIRO-TM BRICKFIELDS(MLS IPME)-BRF"/>
    <s v="2 core FOC + 1 NID (NRP)"/>
    <s v="SLA 99.0%"/>
    <m/>
    <m/>
    <m/>
    <m/>
    <m/>
    <m/>
    <m/>
    <m/>
    <m/>
    <m/>
    <m/>
    <m/>
    <m/>
    <m/>
    <m/>
    <m/>
    <m/>
    <m/>
    <m/>
    <m/>
    <m/>
    <m/>
    <m/>
    <m/>
  </r>
  <r>
    <n v="2315"/>
    <s v="Nor Alia Binti Ismail Khafidz"/>
    <s v="1.5 Desktop Cost Done"/>
    <m/>
    <m/>
    <m/>
    <s v="MSC"/>
    <s v="AND"/>
    <s v="NRP2303320"/>
    <s v="CONFIRMED"/>
    <m/>
    <m/>
    <m/>
    <m/>
    <m/>
    <m/>
    <m/>
    <n v="0"/>
    <s v="Desktop Cost Done"/>
    <e v="#REF!"/>
    <x v="0"/>
    <s v="DC TMONE"/>
    <n v="652"/>
    <s v="DC TMONE"/>
    <n v="2"/>
    <m/>
    <d v="2023-10-11T00:00:00"/>
    <m/>
    <m/>
    <m/>
    <m/>
    <m/>
    <s v="TM ONE"/>
    <x v="1"/>
    <s v="ASPIRO-CBJ1 CENTER 1 (MLS IPME)-CBJ"/>
    <s v="2 core FOC + 1 NID (NRP)"/>
    <s v="SLA 99.0%"/>
    <n v="2000"/>
    <m/>
    <m/>
    <m/>
    <m/>
    <m/>
    <m/>
    <m/>
    <m/>
    <m/>
    <m/>
    <m/>
    <m/>
    <m/>
    <m/>
    <m/>
    <m/>
    <m/>
    <m/>
    <m/>
    <m/>
    <m/>
    <m/>
    <m/>
  </r>
  <r>
    <n v="2316"/>
    <m/>
    <s v="1.4 Pending Desktop Costing"/>
    <m/>
    <m/>
    <m/>
    <s v="MR/BIN"/>
    <s v="AND"/>
    <s v="NRP2303327"/>
    <s v="IN PROGRESS"/>
    <m/>
    <m/>
    <m/>
    <m/>
    <m/>
    <m/>
    <m/>
    <n v="0"/>
    <s v="Pending Desktop Costing"/>
    <e v="#REF!"/>
    <x v="0"/>
    <s v="DC TMONE"/>
    <n v="647"/>
    <s v="DC TMONE"/>
    <n v="2"/>
    <m/>
    <d v="2023-10-11T00:00:00"/>
    <m/>
    <m/>
    <m/>
    <m/>
    <m/>
    <s v="TM ONE"/>
    <x v="1"/>
    <s v="SARAWAK SHELL BERHAD - MIRI TIMES SQUARE (  DOME) - TNT"/>
    <s v="2 core FOC + 1 NID (NRP)"/>
    <s v="SLA 99.7%"/>
    <m/>
    <m/>
    <m/>
    <m/>
    <m/>
    <m/>
    <m/>
    <m/>
    <m/>
    <m/>
    <m/>
    <m/>
    <m/>
    <m/>
    <m/>
    <m/>
    <m/>
    <m/>
    <m/>
    <m/>
    <m/>
    <m/>
    <m/>
    <m/>
  </r>
  <r>
    <n v="2317"/>
    <m/>
    <s v="1.4 Pending Desktop Costing"/>
    <m/>
    <m/>
    <m/>
    <s v="ST"/>
    <s v="AND"/>
    <s v="NRP2303524"/>
    <s v="IN PROGRESS"/>
    <m/>
    <m/>
    <m/>
    <m/>
    <m/>
    <m/>
    <m/>
    <n v="0"/>
    <s v="Pending Desktop Costing"/>
    <e v="#REF!"/>
    <x v="0"/>
    <s v="DC TMONE"/>
    <n v="517"/>
    <s v="DC TMONE"/>
    <n v="2"/>
    <m/>
    <d v="2023-10-11T00:00:00"/>
    <m/>
    <m/>
    <m/>
    <m/>
    <m/>
    <s v="TM ONE"/>
    <x v="29"/>
    <s v="DBKL-TAMAN METROPOLITAN KEPONG (SDWAN FTTH)-KE"/>
    <s v="Unifi Port"/>
    <s v="SLA 99.0%"/>
    <m/>
    <m/>
    <m/>
    <m/>
    <m/>
    <m/>
    <m/>
    <m/>
    <m/>
    <m/>
    <m/>
    <m/>
    <m/>
    <m/>
    <m/>
    <m/>
    <m/>
    <m/>
    <m/>
    <m/>
    <m/>
    <m/>
    <m/>
    <m/>
  </r>
  <r>
    <n v="2318"/>
    <m/>
    <s v="1.4 Pending Desktop Costing"/>
    <m/>
    <m/>
    <m/>
    <s v="JU"/>
    <s v="AND"/>
    <s v="NRP2303525"/>
    <s v="CONFIRMED"/>
    <m/>
    <m/>
    <m/>
    <m/>
    <m/>
    <m/>
    <m/>
    <n v="0"/>
    <s v="Pending Desktop Costing"/>
    <e v="#REF!"/>
    <x v="0"/>
    <s v="DC TMONE"/>
    <n v="516"/>
    <s v="DC TMONE"/>
    <n v="2"/>
    <m/>
    <d v="2023-10-11T00:00:00"/>
    <m/>
    <m/>
    <m/>
    <m/>
    <m/>
    <s v="TM ONE"/>
    <x v="29"/>
    <s v="TUNAS MANJA SDN BHD (CAWANGAN ENDAU) - JLN MERSING  (SDWAN OVER FTTH) - EU"/>
    <s v="Unifi Port"/>
    <n v="0"/>
    <m/>
    <m/>
    <m/>
    <m/>
    <m/>
    <m/>
    <m/>
    <m/>
    <m/>
    <m/>
    <m/>
    <m/>
    <m/>
    <m/>
    <m/>
    <m/>
    <m/>
    <m/>
    <m/>
    <m/>
    <m/>
    <m/>
    <m/>
    <m/>
  </r>
  <r>
    <n v="2319"/>
    <s v="Mohd Syahmi Bin Chik"/>
    <s v="5.0 Pending Budget"/>
    <m/>
    <s v="PROJ NID ONLY"/>
    <m/>
    <s v="KL"/>
    <s v="AND"/>
    <s v="NRP2303562"/>
    <s v="IN PROGRESS"/>
    <m/>
    <m/>
    <m/>
    <m/>
    <m/>
    <m/>
    <m/>
    <n v="0"/>
    <s v="Pending Budget"/>
    <e v="#REF!"/>
    <x v="0"/>
    <s v="DC TMONE"/>
    <n v="498"/>
    <s v="DC TMONE"/>
    <n v="2"/>
    <m/>
    <d v="2023-10-11T00:00:00"/>
    <m/>
    <m/>
    <m/>
    <m/>
    <m/>
    <s v="TM ONE"/>
    <x v="1"/>
    <s v="AGODA INTERNATIONAL (MALAYSIA ) SDN. BHD-MENARA EXCHANGE 106(DOME)-BIN"/>
    <s v="2 core FOC + 1 NID (NRP)"/>
    <s v="SLA 99.7%"/>
    <m/>
    <m/>
    <m/>
    <m/>
    <m/>
    <m/>
    <m/>
    <m/>
    <m/>
    <m/>
    <m/>
    <m/>
    <m/>
    <m/>
    <m/>
    <m/>
    <m/>
    <m/>
    <m/>
    <m/>
    <m/>
    <m/>
    <m/>
    <m/>
  </r>
  <r>
    <n v="2320"/>
    <m/>
    <s v="1.4 Pending Desktop Costing"/>
    <m/>
    <m/>
    <m/>
    <s v="PG"/>
    <s v="AND"/>
    <s v="NRP2303591"/>
    <s v="IN PROGRESS"/>
    <m/>
    <m/>
    <m/>
    <m/>
    <m/>
    <m/>
    <m/>
    <n v="0"/>
    <s v="Pending Desktop Costing"/>
    <e v="#REF!"/>
    <x v="0"/>
    <s v="DC TMONE"/>
    <n v="481"/>
    <s v="DC TMONE"/>
    <n v="2"/>
    <m/>
    <d v="2023-10-11T00:00:00"/>
    <m/>
    <m/>
    <m/>
    <m/>
    <m/>
    <s v="TM ONE"/>
    <x v="1"/>
    <s v="INTEL TECHNOLOGY SDN BHD - HALAMAN KAMPUNG JAWA (ME P2P) - BYB"/>
    <s v="4 core FOC + 1 NID (NRP)"/>
    <s v="SLG 99.7%"/>
    <m/>
    <m/>
    <m/>
    <m/>
    <m/>
    <m/>
    <m/>
    <m/>
    <m/>
    <m/>
    <m/>
    <m/>
    <m/>
    <m/>
    <m/>
    <m/>
    <m/>
    <m/>
    <m/>
    <m/>
    <m/>
    <m/>
    <m/>
    <m/>
  </r>
  <r>
    <n v="2321"/>
    <m/>
    <s v="1.4 Pending Desktop Costing"/>
    <m/>
    <m/>
    <m/>
    <s v="PG"/>
    <s v="AND"/>
    <s v="NRP2303594"/>
    <s v="IN PROGRESS"/>
    <m/>
    <m/>
    <m/>
    <m/>
    <m/>
    <m/>
    <m/>
    <n v="0"/>
    <s v="Pending Desktop Costing"/>
    <e v="#REF!"/>
    <x v="0"/>
    <s v="DC TMONE"/>
    <n v="479"/>
    <s v="DC TMONE"/>
    <n v="2"/>
    <m/>
    <d v="2023-10-11T00:00:00"/>
    <m/>
    <m/>
    <m/>
    <m/>
    <m/>
    <s v="TM ONE"/>
    <x v="1"/>
    <s v="INTEL TECHNOLOGY SDN BHD - GELUGOR (ME P2P) - GLR"/>
    <s v="4 core FOC + 1 NID (NRP)"/>
    <s v="SLG 99.7%"/>
    <m/>
    <m/>
    <m/>
    <m/>
    <m/>
    <m/>
    <m/>
    <m/>
    <m/>
    <m/>
    <m/>
    <m/>
    <m/>
    <m/>
    <m/>
    <m/>
    <m/>
    <m/>
    <m/>
    <m/>
    <m/>
    <m/>
    <m/>
    <m/>
  </r>
  <r>
    <n v="2322"/>
    <s v="Mohd Syahmi Bin Chik"/>
    <s v="5.0 Pending Budget"/>
    <m/>
    <s v="PAC Approved.Proj NID only"/>
    <m/>
    <s v="KL"/>
    <s v="AND"/>
    <s v="NRP2303652"/>
    <s v="IN PROGRESS"/>
    <m/>
    <m/>
    <m/>
    <m/>
    <m/>
    <m/>
    <m/>
    <n v="0"/>
    <s v="Pending Budget"/>
    <e v="#REF!"/>
    <x v="0"/>
    <s v="DC TMONE"/>
    <n v="428"/>
    <s v="DC TMONE"/>
    <n v="2"/>
    <m/>
    <d v="2023-10-11T00:00:00"/>
    <m/>
    <m/>
    <m/>
    <m/>
    <m/>
    <s v="TM ONE"/>
    <x v="1"/>
    <s v="POLIS DIRAJA MALAYSIA - PULAPOL (MLS IPME) - TAR"/>
    <s v="2 core FOC + 1 NID (NRP)"/>
    <s v="SLA 99.0%"/>
    <m/>
    <m/>
    <s v="TAR"/>
    <m/>
    <m/>
    <m/>
    <m/>
    <m/>
    <m/>
    <m/>
    <m/>
    <m/>
    <m/>
    <m/>
    <m/>
    <m/>
    <m/>
    <m/>
    <m/>
    <m/>
    <m/>
    <m/>
    <m/>
    <m/>
  </r>
  <r>
    <n v="2323"/>
    <s v="Zubaidah binti Ya"/>
    <s v="10.0 Sent to CPA for PR Creation"/>
    <m/>
    <s v="11/10/2023: Done submit BOQ to CPA"/>
    <m/>
    <s v="Selangor Barat"/>
    <m/>
    <s v="SNP2200192"/>
    <m/>
    <s v="TMCA/230344"/>
    <m/>
    <m/>
    <m/>
    <s v="SB-NEP-0140-TP"/>
    <m/>
    <m/>
    <n v="0"/>
    <s v="PR Creation"/>
    <e v="#REF!"/>
    <x v="0"/>
    <s v="CPPM-PR"/>
    <n v="985"/>
    <m/>
    <m/>
    <m/>
    <d v="2023-10-11T00:00:00"/>
    <s v="hafizzuddin.mnoor@tm.com.my"/>
    <n v="30000"/>
    <n v="28879"/>
    <s v="Additional PO (SI/VO)"/>
    <s v="pertambahan jarak cable"/>
    <s v="TMone"/>
    <x v="6"/>
    <s v="KKM KPOP2 FTTH KS_C026 BBA3024 SK JALAN"/>
    <e v="#N/A"/>
    <e v="#N/A"/>
    <m/>
    <d v="2023-09-29T00:00:00"/>
    <s v="KS"/>
    <s v="Network Contractor"/>
    <m/>
    <m/>
    <m/>
    <n v="3400038969"/>
    <m/>
    <s v="[{&quot;name&quot;:&quot;SI-KPOP2 FTTH KS_C026 BBA3024 SK JALAN RAJA M_Muhammad Hafizzuddin.pdf&quot;,&quot;link&quot;:&quot;https://tm365-my.sharepoint.com/personal/badruznasrin_basri_tm_com_my/Documents/Apps/Microsoft%20Forms/Request%20New%20PR/Question%202/SI-KPOP2%20FTTH%20KS_C026%20BBA3024%20SK%20JALAN%20RAJA%20M_Muhammad%20Hafizzuddin.pdf&quot;,&quot;id&quot;:&quot;01KO5DXPSFY6ZBHEAWZRDLTYYMHF7SPYI5&quot;,&quot;type&quot;:null,&quot;size&quot;:175963,&quot;referenceId&quot;:&quot;01KO5DXPXUPARRCS6LWRBYBWTUUM5DK5ER&quot;,&quot;driveId&quot;:&quot;b!GENIO6DB3UWzdulNK6evrT-LvdyhA0VIokS4fxAfqZJ9NS0deS_ETJs3VRRJUVZM&quot;,&quot;status&quot;:1,&quot;uploadSessionUrl&quot;:null},{&quot;name&quot;:&quot;GAMBAR KERJA-2_Muhammad Hafizzuddin.pdf&quot;,&quot;link&quot;:&quot;https://tm365-my.sharepoint.com/personal/badruznasrin_basri_tm_com_my/Documents/Apps/Microsoft%20Forms/Request%20New%20PR/Question%202/GAMBAR%20KERJA-2_Muhammad%20Hafizzuddin.pdf&quot;,&quot;id&quot;:&quot;01KO5DXPXTTAVBI5JCYNDIXKNLSCEUPN77&quot;,&quot;type&quot;:null,&quot;size&quot;:824423,&quot;referenceId&quot;:&quot;01KO5DXPXUPARRCS6LWRBYBWTUUM5DK5ER&quot;,&quot;driveId&quot;:&quot;b!GENIO6DB3UWzdulNK6evrT-LvdyhA0VIokS4fxAfqZJ9NS0deS_ETJs3VRRJUVZM&quot;,&quot;status&quot;:1,&quot;uploadSessionUrl&quot;:null}]"/>
    <m/>
    <m/>
    <m/>
    <m/>
    <m/>
    <m/>
    <m/>
    <m/>
    <m/>
    <m/>
    <m/>
    <m/>
    <m/>
    <m/>
  </r>
  <r>
    <n v="2324"/>
    <s v="Amran Bin Ramli"/>
    <s v="1.2 New Request PR"/>
    <d v="2023-10-11T00:00:00"/>
    <m/>
    <m/>
    <s v="Sabah"/>
    <m/>
    <s v="H5G2204936"/>
    <m/>
    <s v="TMBA/221663"/>
    <m/>
    <s v="PAC2219869"/>
    <m/>
    <s v="TWU/SKN-MRA-0106-TP"/>
    <m/>
    <m/>
    <n v="0"/>
    <e v="#N/A"/>
    <e v="#REF!"/>
    <x v="0"/>
    <s v="CPPM-PR"/>
    <n v="986"/>
    <m/>
    <m/>
    <m/>
    <d v="2023-10-11T00:00:00"/>
    <s v="alexande@tm.com.my"/>
    <n v="52"/>
    <n v="3568.99"/>
    <s v="Additional PO (SI/VO)"/>
    <s v="Change of design."/>
    <s v="TMG"/>
    <x v="0"/>
    <s v="5G SPUR ERA (12C) DNB_HORIZON 5G_DSSDK0756_JLNKGBAHAGIA_ERA"/>
    <e v="#N/A"/>
    <e v="#N/A"/>
    <m/>
    <d v="2023-10-30T00:00:00"/>
    <s v="ERA"/>
    <s v="Network Contractor"/>
    <m/>
    <m/>
    <m/>
    <n v="3400038705"/>
    <m/>
    <s v="[{&quot;name&quot;:&quot;SI+ &amp; SI- KG BAHAGIA (1)_Alexander Childs Chi.pdf&quot;,&quot;link&quot;:&quot;https://tm365-my.sharepoint.com/personal/badruznasrin_basri_tm_com_my/Documents/Apps/Microsoft%20Forms/Request%20New%20PR/Question%202/SI+%20%26%20SI-%20KG%20BAHAGIA%20(1)_Alexander%20Childs%20Chi.pdf&quot;,&quot;id&quot;:&quot;01KO5DXPXOVX5LUZR3LNGJ66U2W7SDOVHF&quot;,&quot;type&quot;:null,&quot;size&quot;:94644,&quot;referenceId&quot;:&quot;01KO5DXPXUPARRCS6LWRBYBWTUUM5DK5ER&quot;,&quot;driveId&quot;:&quot;b!GENIO6DB3UWzdulNK6evrT-LvdyhA0VIokS4fxAfqZJ9NS0deS_ETJs3VRRJUVZM&quot;,&quot;status&quot;:1,&quot;uploadSessionUrl&quot;:null}]"/>
    <m/>
    <m/>
    <m/>
    <m/>
    <m/>
    <m/>
    <m/>
    <m/>
    <m/>
    <m/>
    <m/>
    <m/>
    <m/>
    <m/>
  </r>
  <r>
    <n v="2325"/>
    <m/>
    <s v="1.2 New Request PR"/>
    <m/>
    <m/>
    <m/>
    <s v="Sarawak"/>
    <m/>
    <s v="NRP2303093"/>
    <m/>
    <s v="TMWA/235069"/>
    <m/>
    <s v="PAC2311562"/>
    <m/>
    <s v="KG/SB-DMA-0044-TP"/>
    <m/>
    <m/>
    <n v="0"/>
    <e v="#N/A"/>
    <e v="#REF!"/>
    <x v="0"/>
    <s v="CPPM-PR"/>
    <n v="987"/>
    <m/>
    <m/>
    <m/>
    <d v="2023-10-11T00:00:00"/>
    <s v="noreha.fatehi@tm.com.my"/>
    <n v="14133"/>
    <n v="12023.2"/>
    <s v="Additional PO (SI/VO)"/>
    <s v="Previously, TP submitted based on desktop planning. On site need to pulling another extra cable around 1.9km to the nearest joint."/>
    <s v="TMone"/>
    <x v="8"/>
    <s v="SDEC, FOC-STK Fxx 24C-NG MARONG (MEP2P LEG B)-STK"/>
    <e v="#N/A"/>
    <e v="#N/A"/>
    <m/>
    <d v="2023-10-19T00:00:00"/>
    <s v="STK"/>
    <s v="Network Contractor"/>
    <m/>
    <m/>
    <m/>
    <n v="3400038532"/>
    <m/>
    <s v="[{&quot;name&quot;:&quot;TP - MARONG_SI_Noreha Binti Fatehi.pdf&quot;,&quot;link&quot;:&quot;https://tm365-my.sharepoint.com/personal/badruznasrin_basri_tm_com_my/Documents/Apps/Microsoft%20Forms/Request%20New%20PR/Question%202/TP%20-%20MARONG_SI_Noreha%20Binti%20Fatehi.pdf&quot;,&quot;id&quot;:&quot;01KO5DXPSVT2FPDLEB3JFZ575UO3YPLIGJ&quot;,&quot;type&quot;:null,&quot;size&quot;:4397833,&quot;referenceId&quot;:&quot;01KO5DXPXUPARRCS6LWRBYBWTUUM5DK5ER&quot;,&quot;driveId&quot;:&quot;b!GENIO6DB3UWzdulNK6evrT-LvdyhA0VIokS4fxAfqZJ9NS0deS_ETJs3VRRJUVZM&quot;,&quot;status&quot;:1,&quot;uploadSessionUrl&quot;:null}]"/>
    <m/>
    <m/>
    <m/>
    <m/>
    <m/>
    <m/>
    <m/>
    <m/>
    <m/>
    <m/>
    <m/>
    <m/>
    <m/>
    <m/>
  </r>
  <r>
    <n v="2326"/>
    <s v="Nor Alia Binti Ismail Khafidz"/>
    <s v="1.1 New Request LOR"/>
    <m/>
    <m/>
    <m/>
    <s v="MSC"/>
    <s v="AND"/>
    <s v="GOV2305475"/>
    <s v="IN PROGRESS"/>
    <s v="TMCA/239923"/>
    <m/>
    <s v="PAC2312728"/>
    <s v="APPROVED"/>
    <m/>
    <m/>
    <m/>
    <n v="0"/>
    <e v="#N/A"/>
    <e v="#REF!"/>
    <x v="0"/>
    <s v="CPPM-LOR"/>
    <n v="432"/>
    <m/>
    <m/>
    <m/>
    <d v="2023-10-11T00:00:00"/>
    <s v="wanhakimi@tm.com.my"/>
    <m/>
    <m/>
    <m/>
    <m/>
    <s v="TM ONE"/>
    <x v="4"/>
    <s v="MYGOV FTTH SKT_C045 (ADD) PUSAT KESELAMATAN MAKANAN NEGARA (NCFS)"/>
    <e v="#N/A"/>
    <e v="#N/A"/>
    <m/>
    <m/>
    <s v="SKT"/>
    <m/>
    <m/>
    <m/>
    <m/>
    <n v="3400038616"/>
    <s v="KRIYAN ENGINEERING SDN BHD"/>
    <m/>
    <m/>
    <s v="WAN HAKIMI BIN WAN HUSSIN"/>
    <s v="Mohd Iskandar Bin Ibrahim"/>
    <s v="[{&quot;name&quot;:&quot;DRAF PLAN NRP SKT_C045 ADD MYGOVNET-MOH-PUSAT_Wan Hakimi Bin Wan H.docx&quot;,&quot;link&quot;:&quot;https://tm365-my.sharepoint.com/personal/badruznasrin_basri_tm_com_my/_layouts/15/Doc.aspx?sourcedoc=%7BDF1039FA-068B-4CC9-85C8-039012FE16D3%7D&amp;file=DRAF%20PLAN%20NRP%20SKT_C045%20ADD%20MYGOVNET-MOH-PUSAT_Wan%20Hakimi%20Bin%20Wan%20H.docx&amp;action=default&amp;mobileredirect=true&quot;,&quot;id&quot;:&quot;01KO5DXPX2HEIN7CYGZFGILSADSAJP4FWT&quot;,&quot;type&quot;:null,&quot;size&quot;:1331617,&quot;referenceId&quot;:&quot;01KO5DXPWKQISBU2NA6ZBLWOJA7SI6KARL&quot;,&quot;driveId&quot;:&quot;b!GENIO6DB3UWzdulNK6evrT-LvdyhA0VIokS4fxAfqZJ9NS0deS_ETJs3VRRJUVZM&quot;,&quot;status&quot;:1,&quot;uploadSessionUrl&quot;:null}]"/>
    <s v="Got Preference"/>
    <s v="KRIYAN ENGINEERING SDN BHD"/>
    <s v="based on latest NPD report"/>
    <n v="3400038616"/>
    <s v="MONT GLOBAL SDN. BHD."/>
    <n v="3400038740"/>
    <s v="CENGAL HARUM SDN. BHD."/>
    <n v="3400038526"/>
    <m/>
    <m/>
  </r>
  <r>
    <n v="2327"/>
    <s v="Ahmad Zaki Bin Harris"/>
    <s v="10.0 Sent to CPA for PR Creation"/>
    <d v="2023-10-11T00:00:00"/>
    <m/>
    <m/>
    <s v="Perak "/>
    <m/>
    <s v="NRP2303237"/>
    <m/>
    <s v="TMNA/232675"/>
    <m/>
    <s v="PAC2312054"/>
    <m/>
    <s v="PRK-IMP-0129-TP"/>
    <m/>
    <m/>
    <n v="0"/>
    <s v="PR Creation"/>
    <e v="#REF!"/>
    <x v="0"/>
    <s v="CPPM-PR"/>
    <n v="988"/>
    <m/>
    <m/>
    <m/>
    <d v="2023-10-11T00:00:00"/>
    <s v="syahrilhasan@tm.com.my"/>
    <n v="11195"/>
    <n v="6420.32"/>
    <s v="First PO"/>
    <m/>
    <s v="TMG"/>
    <x v="1"/>
    <s v="NRP FOC PUL_F22 SPUR (12C) NID ORANGE_IMERYS MINERALS (M) LOT 104206 KG KERAMAT PULAI (WIA 50M)"/>
    <e v="#N/A"/>
    <e v="#N/A"/>
    <m/>
    <d v="2023-10-20T00:00:00"/>
    <s v="PUL"/>
    <s v="Network Contractor"/>
    <m/>
    <m/>
    <m/>
    <s v="PAC2312054"/>
    <m/>
    <m/>
    <m/>
    <m/>
    <m/>
    <m/>
    <m/>
    <m/>
    <m/>
    <m/>
    <m/>
    <m/>
    <m/>
    <m/>
    <m/>
    <m/>
  </r>
  <r>
    <n v="2328"/>
    <m/>
    <s v="1.1 New Request LOR"/>
    <m/>
    <m/>
    <m/>
    <s v="Selangor Timur"/>
    <m/>
    <s v="H5G2300974"/>
    <m/>
    <s v="TMCA/231967"/>
    <m/>
    <s v="PAC2311368"/>
    <m/>
    <m/>
    <m/>
    <m/>
    <n v="0"/>
    <e v="#N/A"/>
    <e v="#REF!"/>
    <x v="0"/>
    <s v="CPPM-LOR"/>
    <n v="433"/>
    <m/>
    <m/>
    <m/>
    <d v="2023-10-11T00:00:00"/>
    <s v="sazrilanwar@tm.com.my"/>
    <m/>
    <m/>
    <m/>
    <m/>
    <s v="TMG"/>
    <x v="0"/>
    <s v="5G DNB DBGBK1979 FOC RG F039/F040 JLNBUKITANAKTUKUN RG H5G2300974"/>
    <e v="#N/A"/>
    <e v="#N/A"/>
    <m/>
    <m/>
    <s v="RG"/>
    <m/>
    <m/>
    <m/>
    <m/>
    <n v="3400038730"/>
    <s v="MICROSYS NETWORK SDN. BHD."/>
    <m/>
    <m/>
    <s v="SITI SAZLINDA BINTI SAMSUDIN"/>
    <s v="AIZAD BIN NORDIN"/>
    <s v="[{&quot;name&quot;:&quot;TSSR_DNB_NEW_2023_5G_RAN_PHASE_2A_SGR_PNG_314_Sazril Anwar Bin Zul.pdf&quot;,&quot;link&quot;:&quot;https://tm365-my.sharepoint.com/personal/badruznasrin_basri_tm_com_my/Documents/Apps/Microsoft%20Forms/CPPM%20LOR%20%20Request%20for%20LOR%20for%20existing%20project/Question/TSSR_DNB_NEW_2023_5G_RAN_PHASE_2A_SGR_PNG_314_Sazril%20Anwar%20Bin%20Zul.pdf&quot;,&quot;id&quot;:&quot;01KO5DXPUFHOPEY6RQ5NEY7DOO2XG2WK2Y&quot;,&quot;type&quot;:null,&quot;size&quot;:6082721,&quot;referenceId&quot;:&quot;01KO5DXPWKQISBU2NA6ZBLWOJA7SI6KARL&quot;,&quot;driveId&quot;:&quot;b!GENIO6DB3UWzdulNK6evrT-LvdyhA0VIokS4fxAfqZJ9NS0deS_ETJs3VRRJUVZM&quot;,&quot;status&quot;:1,&quot;uploadSessionUrl&quot;:null}]"/>
    <s v="Got Preference"/>
    <s v="MICROSYS NETWORK SDN. BHD."/>
    <s v="NeC with CSR Installation capability"/>
    <n v="3400038730"/>
    <s v="KUMPULAN ABEX SDN. BHD."/>
    <n v="3400039045"/>
    <s v="RIDZQIN INDUSTRIES SDN. BHD."/>
    <n v="3400038781"/>
    <m/>
    <m/>
  </r>
  <r>
    <n v="2329"/>
    <s v="Mohd Nasharulhisham Bin Mohd Nasir"/>
    <s v="10.0 Sent to CPA for PR Creation"/>
    <d v="2023-10-11T00:00:00"/>
    <s v="PROCEED PR"/>
    <m/>
    <s v="Selangor Timur"/>
    <m/>
    <s v="H5G2300990"/>
    <m/>
    <s v="TMCA/231960 "/>
    <m/>
    <s v="PAC2311797   "/>
    <m/>
    <s v="ST-PRB-0058-TP"/>
    <m/>
    <m/>
    <n v="0"/>
    <s v="PR Creation"/>
    <e v="#REF!"/>
    <x v="0"/>
    <s v="CPPM-PR"/>
    <n v="989"/>
    <m/>
    <m/>
    <m/>
    <d v="2023-10-11T00:00:00"/>
    <s v="muhammadsyukri.abdullah@tm.com.my"/>
    <n v="46912"/>
    <n v="35841.82"/>
    <s v="First PO"/>
    <m/>
    <s v="TMG"/>
    <x v="0"/>
    <s v="5G DNB DBHSG0248 JLNSUNGAITUA FOC UYM_F006 H5G2300990 _x000a_"/>
    <e v="#N/A"/>
    <e v="#N/A"/>
    <m/>
    <d v="2023-09-22T00:00:00"/>
    <s v="UYM"/>
    <s v="Network Contractor"/>
    <m/>
    <m/>
    <m/>
    <n v="3400038771"/>
    <m/>
    <m/>
    <m/>
    <m/>
    <m/>
    <m/>
    <m/>
    <m/>
    <m/>
    <m/>
    <m/>
    <m/>
    <m/>
    <m/>
    <m/>
    <m/>
  </r>
  <r>
    <n v="2330"/>
    <m/>
    <s v="1.1 New Request LOR"/>
    <m/>
    <m/>
    <m/>
    <s v="Selangor Barat"/>
    <m/>
    <s v="NRP2300009"/>
    <m/>
    <s v="TMCA/230375"/>
    <m/>
    <s v="PAC2301625"/>
    <m/>
    <m/>
    <m/>
    <m/>
    <n v="0"/>
    <e v="#N/A"/>
    <e v="#REF!"/>
    <x v="0"/>
    <s v="CPPM-LOR"/>
    <n v="434"/>
    <m/>
    <m/>
    <m/>
    <d v="2023-10-11T00:00:00"/>
    <s v="atirah.razak@tm.com.my"/>
    <m/>
    <m/>
    <m/>
    <m/>
    <s v="TMone"/>
    <x v="1"/>
    <s v="NRP T.CORE FOC SKU NORTHPORT (MALAYSIA) BHD BLOCK A PELABUHAN UTARA (MLS IPME)_x000a_"/>
    <e v="#N/A"/>
    <e v="#N/A"/>
    <m/>
    <m/>
    <s v="SKU"/>
    <m/>
    <m/>
    <m/>
    <m/>
    <n v="3400038998"/>
    <s v="THE CONTRACTOR AVAILABLE AND NEAR TO THE SITE"/>
    <m/>
    <m/>
    <s v="MOHD FAIZAL BIN RAZALI"/>
    <s v="ZAWAWI BIN ABDUL RAHMAN"/>
    <s v="[{&quot;name&quot;:&quot;PLAN NRP T.CORE FOC SKU NORTHPORT (MALAYSIA)_Siti Atirah Razak 1.pdf&quot;,&quot;link&quot;:&quot;https://tm365-my.sharepoint.com/personal/badruznasrin_basri_tm_com_my/Documents/Apps/Microsoft%20Forms/CPPM%20LOR%20%20Request%20for%20LOR%20for%20existing%20project/Question/PLAN%20NRP%20T.CORE%20FOC%20SKU%20NORTHPORT%20(MALAYSIA)_Siti%20Atirah%20Razak%201.pdf&quot;,&quot;id&quot;:&quot;01KO5DXPSJASFSZPYFLBCIKVLFUKMJEAYB&quot;,&quot;type&quot;:null,&quot;size&quot;:441466,&quot;referenceId&quot;:&quot;01KO5DXPWKQISBU2NA6ZBLWOJA7SI6KARL&quot;,&quot;driveId&quot;:&quot;b!GENIO6DB3UWzdulNK6evrT-LvdyhA0VIokS4fxAfqZJ9NS0deS_ETJs3VRRJUVZM&quot;,&quot;status&quot;:1,&quot;uploadSessionUrl&quot;:null}]"/>
    <s v="Got Preference"/>
    <s v="THE CONTRACTOR AVAILABLE AND NEAR TO THE SITE"/>
    <s v="PAKARCOM SDN.BHD."/>
    <n v="3400038998"/>
    <s v="-"/>
    <s v="-"/>
    <s v="-"/>
    <s v="-"/>
    <m/>
    <m/>
  </r>
  <r>
    <n v="2331"/>
    <m/>
    <s v="1.1 New Request LOR"/>
    <m/>
    <m/>
    <m/>
    <s v="Sarawak"/>
    <m/>
    <s v="H5G2301132"/>
    <m/>
    <s v="TMWA/239165"/>
    <m/>
    <s v="PAC2312128"/>
    <m/>
    <m/>
    <m/>
    <m/>
    <n v="0"/>
    <e v="#N/A"/>
    <e v="#REF!"/>
    <x v="0"/>
    <s v="CPPM-LOR"/>
    <n v="435"/>
    <m/>
    <m/>
    <m/>
    <d v="2023-10-11T00:00:00"/>
    <s v="alice.lee@tm.com.my"/>
    <m/>
    <m/>
    <m/>
    <m/>
    <s v="TMG"/>
    <x v="0"/>
    <s v="5G DNB DQBTU0145 1 IUC/ CSR &amp; FOC SJU_F02 SPURS 12C FOR SIMILAJAU1_SJU"/>
    <e v="#N/A"/>
    <e v="#N/A"/>
    <m/>
    <m/>
    <s v="SJU"/>
    <m/>
    <m/>
    <m/>
    <m/>
    <m/>
    <m/>
    <m/>
    <m/>
    <s v="NURFARIZAN BINTI ROSLI"/>
    <s v="Mohd Hamdi Bin Hamca"/>
    <s v="[{&quot;name&quot;:&quot;PLAN DQBTU0145 SIMILAJAU SJU F02 DQBTU0145_Alice Lee.pdf&quot;,&quot;link&quot;:&quot;https://tm365-my.sharepoint.com/personal/badruznasrin_basri_tm_com_my/Documents/Apps/Microsoft%20Forms/CPPM%20LOR%20%20Request%20for%20LOR%20for%20existing%20project/Question/PLAN%20DQBTU0145%20SIMILAJAU%20SJU%20F02%20DQBTU0145_Alice%20Lee.pdf&quot;,&quot;id&quot;:&quot;01KO5DXPQZMRCW6LMBI5AZEZOEPMB5OED7&quot;,&quot;type&quot;:null,&quot;size&quot;:2499407,&quot;referenceId&quot;:&quot;01KO5DXPWKQISBU2NA6ZBLWOJA7SI6KARL&quot;,&quot;driveId&quot;:&quot;b!GENIO6DB3UWzdulNK6evrT-LvdyhA0VIokS4fxAfqZJ9NS0deS_ETJs3VRRJUVZM&quot;,&quot;status&quot;:1,&quot;uploadSessionUrl&quot;:null}]"/>
    <s v="No Preference"/>
    <m/>
    <m/>
    <m/>
    <m/>
    <m/>
    <m/>
    <m/>
    <m/>
    <m/>
  </r>
  <r>
    <n v="2332"/>
    <s v="Radeen Harris Bin Mohamad Zakaria"/>
    <s v="1.2 New Request PR"/>
    <m/>
    <m/>
    <m/>
    <s v="NS"/>
    <s v="CNFD"/>
    <s v="NRP2203605"/>
    <m/>
    <s v="TMSC/220195  "/>
    <m/>
    <s v="PAC2220299"/>
    <m/>
    <s v="CNFD-KRS-0009-TP"/>
    <m/>
    <m/>
    <n v="0"/>
    <e v="#N/A"/>
    <e v="#REF!"/>
    <x v="0"/>
    <s v="CPPM-PR"/>
    <n v="990"/>
    <m/>
    <m/>
    <m/>
    <d v="2023-10-11T00:00:00"/>
    <s v="shafizam.latif@tm.com.my"/>
    <n v="167754"/>
    <n v="15000"/>
    <s v="Additional PO (SI/VO)"/>
    <s v="Semasa peringkat pelaksanaan projek TMSC/220195 FOC 96C 28.5KM GCH-TN (MMW LINK 1),  didapati1 MH TM telah tertimbus di bawah rubble wall di Jalan Tampin - Gemencheh. Lawatan tapak dan perbincangan telah dibuat bersama pihak JKR Tampin untuk pelan cadangan  kerja pengubahsuaian rubble wall supaya MH TM boleh di access semula. "/>
    <s v="TMG"/>
    <x v="1"/>
    <s v="FOC 96C 28.5KM GCH-TN (MMW LINK 1)"/>
    <e v="#N/A"/>
    <e v="#N/A"/>
    <m/>
    <d v="2023-12-29T00:00:00"/>
    <s v="TN"/>
    <s v="Network Contractor"/>
    <m/>
    <m/>
    <m/>
    <n v="3400038622"/>
    <m/>
    <s v="[{&quot;name&quot;:&quot;Quotation Rubble Wall (signed)_Mohd Shafizam Bin Ab.pdf&quot;,&quot;link&quot;:&quot;https://tm365-my.sharepoint.com/personal/badruznasrin_basri_tm_com_my/Documents/Apps/Microsoft%20Forms/Request%20New%20PR/Question%202/Quotation%20Rubble%20Wall%20(signed)_Mohd%20Shafizam%20Bin%20Ab.pdf&quot;,&quot;id&quot;:&quot;01KO5DXPXA6AKU5B72SFCZFM5T7PYPJTFZ&quot;,&quot;type&quot;:null,&quot;size&quot;:439152,&quot;referenceId&quot;:&quot;01KO5DXPXUPARRCS6LWRBYBWTUUM5DK5ER&quot;,&quot;driveId&quot;:&quot;b!GENIO6DB3UWzdulNK6evrT-LvdyhA0VIokS4fxAfqZJ9NS0deS_ETJs3VRRJUVZM&quot;,&quot;status&quot;:1,&quot;uploadSessionUrl&quot;:null},{&quot;name&quot;:&quot;Method of Statement For Rubble Wall Jalan TN_Mohd Shafizam Bin Ab.pdf&quot;,&quot;link&quot;:&quot;https://tm365-my.sharepoint.com/personal/badruznasrin_basri_tm_com_my/Documents/Apps/Microsoft%20Forms/Request%20New%20PR/Question%202/Method%20of%20Statement%20For%20Rubble%20Wall%20Jalan%20TN_Mohd%20Shafizam%20Bin%20Ab.pdf&quot;,&quot;id&quot;:&quot;01KO5DXPW7QEKNKK7EYZCZSL5RZMUN27U7&quot;,&quot;type&quot;:null,&quot;size&quot;:1413036,&quot;referenceId&quot;:&quot;01KO5DXPXUPARRCS6LWRBYBWTUUM5DK5ER&quot;,&quot;driveId&quot;:&quot;b!GENIO6DB3UWzdulNK6evrT-LvdyhA0VIokS4fxAfqZJ9NS0deS_ETJs3VRRJUVZM&quot;,&quot;status&quot;:1,&quot;uploadSessionUrl&quot;:null},{&quot;name&quot;:&quot;Appendix_b - kelulusan RPO Southern - 1110202_Mohd Shafizam Bin Ab.pdf&quot;,&quot;link&quot;:&quot;https://tm365-my.sharepoint.com/personal/badruznasrin_basri_tm_com_my/Documents/Apps/Microsoft%20Forms/Request%20New%20PR/Question%202/Appendix_b%20-%20kelulusan%20RPO%20Southern%20-%201110202_Mohd%20Shafizam%20Bin%20Ab.pdf&quot;,&quot;id&quot;:&quot;01KO5DXPWFMDT44GZC3NC2B3NAZZBQD5L4&quot;,&quot;type&quot;:null,&quot;size&quot;:545212,&quot;referenceId&quot;:&quot;01KO5DXPXUPARRCS6LWRBYBWTUUM5DK5ER&quot;,&quot;driveId&quot;:&quot;b!GENIO6DB3UWzdulNK6evrT-LvdyhA0VIokS4fxAfqZJ9NS0deS_ETJs3VRRJUVZM&quot;,&quot;status&quot;:1,&quot;uploadSessionUrl&quot;:null},{&quot;name&quot;:&quot;Kebenaran izinlalu JKR Tampin - kerja FOC &amp; r_Mohd Shafizam Bin Ab.pdf&quot;,&quot;link&quot;:&quot;https://tm365-my.sharepoint.com/personal/badruznasrin_basri_tm_com_my/Documents/Apps/Microsoft%20Forms/Request%20New%20PR/Question%202/Kebenaran%20izinlalu%20JKR%20Tampin%20-%20kerja%20FOC%20%26%20r_Mohd%20Shafizam%20Bin%20Ab.pdf&quot;,&quot;id&quot;:&quot;01KO5DXPWADHQDLGRIRJD3MP7WKF7TBR3V&quot;,&quot;type&quot;:null,&quot;size&quot;:168644,&quot;referenceId&quot;:&quot;01KO5DXPXUPARRCS6LWRBYBWTUUM5DK5ER&quot;,&quot;driveId&quot;:&quot;b!GENIO6DB3UWzdulNK6evrT-LvdyhA0VIokS4fxAfqZJ9NS0deS_ETJs3VRRJUVZM&quot;,&quot;status&quot;:1,&quot;uploadSessionUrl&quot;:null},{&quot;name&quot;:&quot;CNFD-KRS-0009-TP_Mohd Shafizam Bin Ab.pdf&quot;,&quot;link&quot;:&quot;https://tm365-my.sharepoint.com/personal/badruznasrin_basri_tm_com_my/Documents/Apps/Microsoft%20Forms/Request%20New%20PR/Question%202/CNFD-KRS-0009-TP_Mohd%20Shafizam%20Bin%20Ab.pdf&quot;,&quot;id&quot;:&quot;01KO5DXPRIO4KEOVMWHFAK4VSK62TX2QJW&quot;,&quot;type&quot;:null,&quot;size&quot;:19172,&quot;referenceId&quot;:&quot;01KO5DXPXUPARRCS6LWRBYBWTUUM5DK5ER&quot;,&quot;driveId&quot;:&quot;b!GENIO6DB3UWzdulNK6evrT-LvdyhA0VIokS4fxAfqZJ9NS0deS_ETJs3VRRJUVZM&quot;,&quot;status&quot;:1,&quot;uploadSessionUrl&quot;:null}]"/>
    <m/>
    <m/>
    <m/>
    <m/>
    <m/>
    <m/>
    <m/>
    <m/>
    <m/>
    <m/>
    <m/>
    <m/>
    <m/>
    <m/>
  </r>
  <r>
    <n v="2333"/>
    <m/>
    <s v="1.1 New Request LOR"/>
    <m/>
    <m/>
    <m/>
    <s v="Pulau Pinang"/>
    <m/>
    <s v="H5G2301331"/>
    <m/>
    <s v="TMNA/232722"/>
    <m/>
    <s v="PAC2312312"/>
    <m/>
    <m/>
    <m/>
    <m/>
    <n v="0"/>
    <e v="#N/A"/>
    <e v="#REF!"/>
    <x v="0"/>
    <s v="CPPM-LOR"/>
    <n v="436"/>
    <m/>
    <m/>
    <m/>
    <d v="2023-10-11T00:00:00"/>
    <s v="rafidy.matrobi@tm.com.my"/>
    <m/>
    <m/>
    <m/>
    <m/>
    <s v="TMG"/>
    <x v="0"/>
    <s v=" H5G_FOC SZ F22/F23 CSR DPSPS0079 LORONG ECO MEADOWS 1"/>
    <e v="#N/A"/>
    <e v="#N/A"/>
    <m/>
    <m/>
    <s v="SZ"/>
    <m/>
    <m/>
    <m/>
    <m/>
    <n v="3400039436"/>
    <s v="ZATIKIMIA SDN. BHD."/>
    <m/>
    <m/>
    <s v="MOHAMAD RAFIDY BIN MAT ROBI"/>
    <s v="Ahmad Haikal Bin Mohamed"/>
    <s v="[{&quot;name&quot;:&quot;SPHERE _ DPSPS0079_LORONGECOMEADOWS13_Mohamad Rafidy Bin M.pdf&quot;,&quot;link&quot;:&quot;https://tm365-my.sharepoint.com/personal/badruznasrin_basri_tm_com_my/Documents/Apps/Microsoft%20Forms/CPPM%20LOR%20%20Request%20for%20LOR%20for%20existing%20project/Question/SPHERE%20_%20DPSPS0079_LORONGECOMEADOWS13_Mohamad%20Rafidy%20Bin%20M.pdf&quot;,&quot;id&quot;:&quot;01KO5DXPW6JPP6EVZPCBHYBRANUVL7SXXA&quot;,&quot;type&quot;:null,&quot;size&quot;:300885,&quot;referenceId&quot;:&quot;01KO5DXPWKQISBU2NA6ZBLWOJA7SI6KARL&quot;,&quot;driveId&quot;:&quot;b!GENIO6DB3UWzdulNK6evrT-LvdyhA0VIokS4fxAfqZJ9NS0deS_ETJs3VRRJUVZM&quot;,&quot;status&quot;:1,&quot;uploadSessionUrl&quot;:null}]"/>
    <s v="Got Preference"/>
    <s v="ZATIKIMIA SDN. BHD."/>
    <s v=" Team zatikimia mempunyai skill dalam pemasangan dan pengujian NID di penang."/>
    <n v="3400039436"/>
    <s v="KAZAKON SDN. BHD."/>
    <n v="3400039027"/>
    <s v=" SPS CORPORATION SDN. BHD."/>
    <n v="3400039035"/>
    <m/>
    <m/>
  </r>
  <r>
    <n v="2334"/>
    <m/>
    <s v="1.1 New Request LOR"/>
    <m/>
    <m/>
    <m/>
    <s v="Pulau Pinang"/>
    <m/>
    <s v="H5G2301168"/>
    <m/>
    <s v="TMNA/232661"/>
    <m/>
    <s v="PAC2311898"/>
    <m/>
    <m/>
    <m/>
    <m/>
    <n v="0"/>
    <e v="#N/A"/>
    <e v="#REF!"/>
    <x v="0"/>
    <s v="CPPM-LOR"/>
    <n v="437"/>
    <m/>
    <m/>
    <m/>
    <d v="2023-10-11T00:00:00"/>
    <s v="rafidy.matrobi@tm.com.my"/>
    <m/>
    <m/>
    <m/>
    <m/>
    <s v="TMG"/>
    <x v="0"/>
    <s v="H5G_FOC SJA F61/F62 CSR DPSPT0231_TKTPERUSAHAAN6"/>
    <e v="#N/A"/>
    <e v="#N/A"/>
    <m/>
    <m/>
    <s v="SJA"/>
    <m/>
    <m/>
    <m/>
    <m/>
    <n v="3400039436"/>
    <s v="ZATIKIMIA SDN. BHD."/>
    <m/>
    <m/>
    <s v="MOHAMAD RAFIDY BIN MAT ROBI"/>
    <s v="Mohd Hanizar Bin Abdul Rahman"/>
    <s v="[{&quot;name&quot;:&quot;SPHERE _ DPSPT0231_TKTPERUSAHAAN6 (1)_Mohamad Rafidy Bin M.pdf&quot;,&quot;link&quot;:&quot;https://tm365-my.sharepoint.com/personal/badruznasrin_basri_tm_com_my/Documents/Apps/Microsoft%20Forms/CPPM%20LOR%20%20Request%20for%20LOR%20for%20existing%20project/Question/SPHERE%20_%20DPSPT0231_TKTPERUSAHAAN6%20(1)_Mohamad%20Rafidy%20Bin%20M.pdf&quot;,&quot;id&quot;:&quot;01KO5DXPTWFGSOBMEOZBEIEFN4QGDRGNWA&quot;,&quot;type&quot;:null,&quot;size&quot;:422252,&quot;referenceId&quot;:&quot;01KO5DXPWKQISBU2NA6ZBLWOJA7SI6KARL&quot;,&quot;driveId&quot;:&quot;b!GENIO6DB3UWzdulNK6evrT-LvdyhA0VIokS4fxAfqZJ9NS0deS_ETJs3VRRJUVZM&quot;,&quot;status&quot;:1,&quot;uploadSessionUrl&quot;:null}]"/>
    <s v="Got Preference"/>
    <s v="ZATIKIMIA SDN. BHD."/>
    <s v="Team zatikimia mempunyai skill dalam pemasangan dan pengujian NID di penang."/>
    <n v="3400039436"/>
    <s v="SPS CORPORATION SDN. BHD."/>
    <n v="3400039035"/>
    <s v="KAZAKON SDN. BHD."/>
    <n v="3400039027"/>
    <m/>
    <m/>
  </r>
  <r>
    <n v="2335"/>
    <m/>
    <s v="1.1 New Request LOR"/>
    <m/>
    <m/>
    <m/>
    <s v="Kedah/Perlis "/>
    <m/>
    <s v="H5G2205442"/>
    <m/>
    <s v="TMNA/224280"/>
    <m/>
    <s v="PAC2221028"/>
    <m/>
    <m/>
    <m/>
    <m/>
    <n v="0"/>
    <e v="#N/A"/>
    <e v="#REF!"/>
    <x v="0"/>
    <s v="CPPM-LOR"/>
    <n v="438"/>
    <m/>
    <m/>
    <m/>
    <d v="2023-10-11T00:00:00"/>
    <s v="fakhrulhizam@tm.com.my"/>
    <m/>
    <m/>
    <m/>
    <m/>
    <s v="TMG"/>
    <x v="0"/>
    <s v="H5G_FOC CN F12/F17 24C CSR DKKBP0283_UUMLALUANDPP (DNB_HORIZON 5G)"/>
    <e v="#N/A"/>
    <e v="#N/A"/>
    <m/>
    <m/>
    <s v="CN"/>
    <m/>
    <m/>
    <m/>
    <m/>
    <n v="3400038960"/>
    <s v="LITE KABEL SDN. BHD."/>
    <m/>
    <m/>
    <s v="MOHD FAKRULHIZAM BIN ABDUL HALIM"/>
    <s v="Mohd Khairol Anuar Bin Hussain"/>
    <s v="[{&quot;name&quot;:&quot;Rodding UUM_Mohd Fakrulhizam Bin.PNG&quot;,&quot;link&quot;:&quot;https://tm365-my.sharepoint.com/personal/badruznasrin_basri_tm_com_my/Documents/Apps/Microsoft%20Forms/CPPM%20LOR%20%20Request%20for%20LOR%20for%20existing%20project/Question/Rodding%20UUM_Mohd%20Fakrulhizam%20Bin.PNG&quot;,&quot;id&quot;:&quot;01KO5DXPQFCWOJEIPJLBAI4MKXYLZ7MKWO&quot;,&quot;type&quot;:null,&quot;size&quot;:1487197,&quot;referenceId&quot;:&quot;01KO5DXPWKQISBU2NA6ZBLWOJA7SI6KARL&quot;,&quot;driveId&quot;:&quot;b!GENIO6DB3UWzdulNK6evrT-LvdyhA0VIokS4fxAfqZJ9NS0deS_ETJs3VRRJUVZM&quot;,&quot;status&quot;:1,&quot;uploadSessionUrl&quot;:null}]"/>
    <s v="Got Preference"/>
    <s v="LITE KABEL SDN. BHD."/>
    <s v="Available team."/>
    <n v="3400038960"/>
    <s v="-"/>
    <s v="-"/>
    <s v="-"/>
    <s v="-"/>
    <m/>
    <m/>
  </r>
  <r>
    <n v="2336"/>
    <m/>
    <s v="1.1 New Request LOR"/>
    <m/>
    <m/>
    <m/>
    <s v="Perak "/>
    <m/>
    <s v="H5G2301362"/>
    <m/>
    <s v="TMNA/231541"/>
    <m/>
    <s v="PAC2312249"/>
    <m/>
    <m/>
    <m/>
    <m/>
    <n v="0"/>
    <e v="#N/A"/>
    <e v="#REF!"/>
    <x v="0"/>
    <s v="CPPM-LOR"/>
    <n v="439"/>
    <m/>
    <m/>
    <m/>
    <d v="2023-10-11T00:00:00"/>
    <s v="rafidy.matrobi@tm.com.my"/>
    <m/>
    <m/>
    <m/>
    <m/>
    <s v="TMG"/>
    <x v="0"/>
    <s v="H5G_FOC SJA F54/F56 CSR DPSPT0194_NO 33 LRG PAUH 8"/>
    <e v="#N/A"/>
    <e v="#N/A"/>
    <m/>
    <m/>
    <s v="SJA"/>
    <m/>
    <m/>
    <m/>
    <m/>
    <n v="3400039436"/>
    <s v=" ZATIKIMIA SDN. BHD."/>
    <m/>
    <m/>
    <s v="MOHAMAD RAFIDY BIN MAT ROBI"/>
    <s v="Mohd Hanizar Bin Abdul Rahman"/>
    <s v="[{&quot;name&quot;:&quot;SPHERE _ DPSPT0194_NO33LRGPAUH8_Mohamad Rafidy Bin M.pdf&quot;,&quot;link&quot;:&quot;https://tm365-my.sharepoint.com/personal/badruznasrin_basri_tm_com_my/Documents/Apps/Microsoft%20Forms/CPPM%20LOR%20%20Request%20for%20LOR%20for%20existing%20project/Question/SPHERE%20_%20DPSPT0194_NO33LRGPAUH8_Mohamad%20Rafidy%20Bin%20M.pdf&quot;,&quot;id&quot;:&quot;01KO5DXPQUFP3RXZLGJFCKJMNLA5A5Q2BO&quot;,&quot;type&quot;:null,&quot;size&quot;:301092,&quot;referenceId&quot;:&quot;01KO5DXPWKQISBU2NA6ZBLWOJA7SI6KARL&quot;,&quot;driveId&quot;:&quot;b!GENIO6DB3UWzdulNK6evrT-LvdyhA0VIokS4fxAfqZJ9NS0deS_ETJs3VRRJUVZM&quot;,&quot;status&quot;:1,&quot;uploadSessionUrl&quot;:null}]"/>
    <s v="Got Preference"/>
    <s v=" ZATIKIMIA SDN. BHD."/>
    <s v="Team zatikimia mempunyai skill dalam pemasangan dan pengujian NID di penang."/>
    <n v="3400039436"/>
    <s v=" KAZAKON SDN. BHD."/>
    <n v="3400039027"/>
    <s v="SPS CORPORATION SDN. BHD."/>
    <n v="3400039035"/>
    <m/>
    <m/>
  </r>
  <r>
    <n v="2337"/>
    <m/>
    <s v="1.2 New Request PR"/>
    <m/>
    <m/>
    <m/>
    <s v="Johor Selatan"/>
    <m/>
    <s v="NRF2300009"/>
    <m/>
    <s v="NRF2300009"/>
    <m/>
    <s v="PAC2304122"/>
    <m/>
    <s v="JS-SHA-0167-TP"/>
    <m/>
    <m/>
    <n v="0"/>
    <e v="#N/A"/>
    <e v="#REF!"/>
    <x v="0"/>
    <s v="CPPM-PR"/>
    <n v="991"/>
    <m/>
    <m/>
    <m/>
    <d v="2023-10-11T00:00:00"/>
    <s v="atiqah.kamis@tm.com.my"/>
    <n v="57510"/>
    <n v="22293.11"/>
    <s v="Additional PO (SI/VO)"/>
    <s v="KERJA-KERJA SI TAMBAHAN KABEL ESIDE &amp; TAMBAHAN 1 DP (DEMAND 160)"/>
    <s v="TMone"/>
    <x v="1"/>
    <s v="KESAS KENANGAN SETIA ECO GARDEN 200 UNIT TERRACE HOUSE (UNIFI)PTD 187302, ZON 8 ,TAMAN LAMAN SETIA,81550, GELANG PATAH,JOHOR"/>
    <e v="#N/A"/>
    <e v="#N/A"/>
    <m/>
    <d v="2023-05-12T00:00:00"/>
    <s v="GH"/>
    <s v="Network Contractor"/>
    <m/>
    <m/>
    <m/>
    <n v="3400038548"/>
    <m/>
    <s v="[{&quot;name&quot;:&quot;BOQ SI TMSA231800 SETIA ECO GARDEN TAMAN LAMA_Siti Nur Atiqah Bint.pdf&quot;,&quot;link&quot;:&quot;https://tm365-my.sharepoint.com/personal/badruznasrin_basri_tm_com_my/Documents/Apps/Microsoft%20Forms/Request%20New%20PR/Question%202/BOQ%20SI%20TMSA231800%20SETIA%20ECO%20GARDEN%20TAMAN%20LAMA_Siti%20Nur%20Atiqah%20Bint.pdf&quot;,&quot;id&quot;:&quot;01KO5DXPXGIKQSQTMN3FBZFDFEDZ4NFVEK&quot;,&quot;type&quot;:null,&quot;size&quot;:3807172,&quot;referenceId&quot;:&quot;01KO5DXPXUPARRCS6LWRBYBWTUUM5DK5ER&quot;,&quot;driveId&quot;:&quot;b!GENIO6DB3UWzdulNK6evrT-LvdyhA0VIokS4fxAfqZJ9NS0deS_ETJs3VRRJUVZM&quot;,&quot;status&quot;:1,&quot;uploadSessionUrl&quot;:null}]"/>
    <m/>
    <m/>
    <m/>
    <m/>
    <m/>
    <m/>
    <m/>
    <m/>
    <m/>
    <m/>
    <m/>
    <m/>
    <m/>
    <m/>
  </r>
  <r>
    <n v="2338"/>
    <m/>
    <s v="1.1 New Request LOR"/>
    <m/>
    <m/>
    <m/>
    <s v="Pahang"/>
    <m/>
    <s v="GOV2305340"/>
    <m/>
    <s v="1)_x0009_TMEA/230826 "/>
    <m/>
    <s v="PAC2310808"/>
    <m/>
    <m/>
    <m/>
    <m/>
    <n v="0"/>
    <e v="#N/A"/>
    <e v="#REF!"/>
    <x v="0"/>
    <s v="CPPM-LOR"/>
    <n v="440"/>
    <m/>
    <m/>
    <m/>
    <d v="2023-10-11T00:00:00"/>
    <s v="aazahar@tm.com.my"/>
    <m/>
    <m/>
    <m/>
    <m/>
    <s v="TMone"/>
    <x v="4"/>
    <s v="MYGOV FOC (TP) TL FXX 24C KONSOLIDASI (TEMERLOH) - JPPH TEMERLOH"/>
    <e v="#N/A"/>
    <e v="#N/A"/>
    <m/>
    <m/>
    <s v="TL"/>
    <m/>
    <m/>
    <m/>
    <m/>
    <m/>
    <m/>
    <m/>
    <m/>
    <s v="Ahmad Najmi Bin A.Rahman"/>
    <s v="Razali Hanafi Bin Mohamed"/>
    <s v="[{&quot;name&quot;:&quot;MYGOVNET_KONSOLIDASI_Azahar Bin Abu Talib.pdf&quot;,&quot;link&quot;:&quot;https://tm365-my.sharepoint.com/personal/badruznasrin_basri_tm_com_my/Documents/Apps/Microsoft%20Forms/CPPM%20LOR%20%20Request%20for%20LOR%20for%20existing%20project/Question/MYGOVNET_KONSOLIDASI_Azahar%20Bin%20Abu%20Talib.pdf&quot;,&quot;id&quot;:&quot;01KO5DXPWLSLPOMJ6LRRALHWYL3FE5YAT7&quot;,&quot;type&quot;:null,&quot;size&quot;:767597,&quot;referenceId&quot;:&quot;01KO5DXPWKQISBU2NA6ZBLWOJA7SI6KARL&quot;,&quot;driveId&quot;:&quot;b!GENIO6DB3UWzdulNK6evrT-LvdyhA0VIokS4fxAfqZJ9NS0deS_ETJs3VRRJUVZM&quot;,&quot;status&quot;:1,&quot;uploadSessionUrl&quot;:null}]"/>
    <s v="No Preference"/>
    <m/>
    <m/>
    <m/>
    <m/>
    <m/>
    <m/>
    <m/>
    <m/>
    <m/>
  </r>
  <r>
    <n v="2339"/>
    <m/>
    <s v="1.1 New Request LOR"/>
    <m/>
    <m/>
    <m/>
    <s v="Pahang"/>
    <m/>
    <s v="GOV2305290"/>
    <m/>
    <s v="TMEA/230825"/>
    <m/>
    <s v="PAC2310807"/>
    <m/>
    <m/>
    <m/>
    <m/>
    <n v="0"/>
    <e v="#N/A"/>
    <e v="#REF!"/>
    <x v="0"/>
    <s v="CPPM-LOR"/>
    <n v="441"/>
    <m/>
    <m/>
    <m/>
    <d v="2023-10-11T00:00:00"/>
    <s v="aazahar@tm.com.my"/>
    <m/>
    <m/>
    <m/>
    <m/>
    <s v="TMone"/>
    <x v="4"/>
    <s v="MYGOV FOC (TP) RB FXX 24C KONSOLIDASI (RAUB) - JABATAN BANTUAN GUAMAN RAUB (KONSO)"/>
    <e v="#N/A"/>
    <e v="#N/A"/>
    <m/>
    <m/>
    <s v="RB"/>
    <m/>
    <m/>
    <m/>
    <m/>
    <m/>
    <m/>
    <m/>
    <m/>
    <s v="Ahmad Najmi Bin A.Rahman "/>
    <s v="Razali Hanafi Bin Mohamed"/>
    <s v="[{&quot;name&quot;:&quot;MYGOVNET_KONSOLIDASI_Azahar Bin Abu Talib 1.pdf&quot;,&quot;link&quot;:&quot;https://tm365-my.sharepoint.com/personal/badruznasrin_basri_tm_com_my/Documents/Apps/Microsoft%20Forms/CPPM%20LOR%20%20Request%20for%20LOR%20for%20existing%20project/Question/MYGOVNET_KONSOLIDASI_Azahar%20Bin%20Abu%20Talib%201.pdf&quot;,&quot;id&quot;:&quot;01KO5DXPSTSYWOJ4QFSFGY3NOHDEEI3CYM&quot;,&quot;type&quot;:null,&quot;size&quot;:767597,&quot;referenceId&quot;:&quot;01KO5DXPWKQISBU2NA6ZBLWOJA7SI6KARL&quot;,&quot;driveId&quot;:&quot;b!GENIO6DB3UWzdulNK6evrT-LvdyhA0VIokS4fxAfqZJ9NS0deS_ETJs3VRRJUVZM&quot;,&quot;status&quot;:1,&quot;uploadSessionUrl&quot;:null}]"/>
    <s v="No Preference"/>
    <m/>
    <m/>
    <m/>
    <m/>
    <m/>
    <m/>
    <m/>
    <m/>
    <m/>
  </r>
  <r>
    <n v="2340"/>
    <s v="Nor Aizee Masyitah Binti Kamal Bahrin"/>
    <s v="12. Duplicate Request"/>
    <m/>
    <s v="11/10: Duplicate Line 2068"/>
    <m/>
    <s v="NS"/>
    <m/>
    <s v="NRP2302796"/>
    <m/>
    <s v="TMSA/233232"/>
    <m/>
    <s v="PAC2311482"/>
    <m/>
    <m/>
    <m/>
    <m/>
    <n v="0"/>
    <s v="PO Issued"/>
    <e v="#REF!"/>
    <x v="0"/>
    <s v="CPPM-PR"/>
    <n v="992"/>
    <m/>
    <m/>
    <m/>
    <d v="2023-10-11T00:00:00"/>
    <s v="tm30003@tm.com.my"/>
    <n v="8432"/>
    <n v="8392.76"/>
    <s v="First PO"/>
    <m/>
    <s v="TMG"/>
    <x v="1"/>
    <s v="2 NID FOR DIGI_MSC SENAWANG -LOT 9,10, BATU 4 1/2 JALAN TAMPIN,SENAWANG LIGHT INDUSTRI-SNW"/>
    <e v="#N/A"/>
    <e v="#N/A"/>
    <m/>
    <d v="2023-09-15T00:00:00"/>
    <s v="SNW"/>
    <s v="Other Contract"/>
    <m/>
    <s v="K1360381/23"/>
    <m/>
    <m/>
    <m/>
    <s v="[{&quot;name&quot;:&quot;CONTRACT ITEM 1_Nurul Ashikin Binti.JPG&quot;,&quot;link&quot;:&quot;https://tm365-my.sharepoint.com/personal/badruznasrin_basri_tm_com_my/Documents/Apps/Microsoft%20Forms/Request%20New%20PR/Question%203/CONTRACT%20ITEM%201_Nurul%20Ashikin%20Binti.JPG&quot;,&quot;id&quot;:&quot;01KO5DXPRODE3MJ5BIANG2KTTDICOXRTBW&quot;,&quot;type&quot;:null,&quot;size&quot;:96237,&quot;referenceId&quot;:&quot;01KO5DXPXGNA5SXMMJOFDI7X4DMR4B2UAT&quot;,&quot;driveId&quot;:&quot;b!GENIO6DB3UWzdulNK6evrT-LvdyhA0VIokS4fxAfqZJ9NS0deS_ETJs3VRRJUVZM&quot;,&quot;status&quot;:1,&quot;uploadSessionUrl&quot;:null},{&quot;name&quot;:&quot;CONTRACT ITEM 2_Nurul Ashikin Binti.JPG&quot;,&quot;link&quot;:&quot;https://tm365-my.sharepoint.com/personal/badruznasrin_basri_tm_com_my/Documents/Apps/Microsoft%20Forms/Request%20New%20PR/Question%203/CONTRACT%20ITEM%202_Nurul%20Ashikin%20Binti.JPG&quot;,&quot;id&quot;:&quot;01KO5DXPXWV2FBMSUFU5AKLQYFB4B36VHZ&quot;,&quot;type&quot;:null,&quot;size&quot;:100317,&quot;referenceId&quot;:&quot;01KO5DXPXGNA5SXMMJOFDI7X4DMR4B2UAT&quot;,&quot;driveId&quot;:&quot;b!GENIO6DB3UWzdulNK6evrT-LvdyhA0VIokS4fxAfqZJ9NS0deS_ETJs3VRRJUVZM&quot;,&quot;status&quot;:1,&quot;uploadSessionUrl&quot;:null}]"/>
    <m/>
    <m/>
    <m/>
    <m/>
    <m/>
    <m/>
    <m/>
    <m/>
    <m/>
    <m/>
    <m/>
    <m/>
    <m/>
    <m/>
  </r>
  <r>
    <n v="2341"/>
    <m/>
    <s v="1.2 New Request PR"/>
    <m/>
    <m/>
    <m/>
    <s v="Sarawak"/>
    <m/>
    <s v="H5G2205980"/>
    <m/>
    <s v="TMWA/220859"/>
    <m/>
    <s v="PAC2222353"/>
    <s v="X"/>
    <s v="KG/SB-SOL-0421-TP"/>
    <m/>
    <m/>
    <n v="0"/>
    <e v="#N/A"/>
    <e v="#REF!"/>
    <x v="0"/>
    <s v="CPPM-PR"/>
    <n v="993"/>
    <m/>
    <m/>
    <m/>
    <d v="2023-10-11T00:00:00"/>
    <s v="noreha.fatehi@tm.com.my"/>
    <n v="42520"/>
    <n v="18617.13"/>
    <s v="Additional PO (SI/VO)"/>
    <s v="To pull another leg due to CSR up 1+0. Currently cable pulling for one leg only. "/>
    <s v="TMG"/>
    <x v="0"/>
    <s v="DNB 5G DQKCH0323 HORIZON -  1 IUC/CSR &amp; SPUR 12C FOC STM F54/F57 FOR JLNKGSEGEDUP_STM"/>
    <e v="#N/A"/>
    <e v="#N/A"/>
    <m/>
    <d v="2023-10-31T00:00:00"/>
    <s v="STM"/>
    <s v="Network Contractor"/>
    <m/>
    <m/>
    <m/>
    <n v="3400039097"/>
    <m/>
    <s v="[{&quot;name&quot;:&quot;P.P TECHNICAL PORPOSAL 5G KMPG SEGEDUP TMWA 2_Noreha Binti Fatehi.pdf&quot;,&quot;link&quot;:&quot;https://tm365-my.sharepoint.com/personal/badruznasrin_basri_tm_com_my/Documents/Apps/Microsoft%20Forms/Request%20New%20PR/Question%202/P.P%20TECHNICAL%20PORPOSAL%205G%20KMPG%20SEGEDUP%20TMWA%202_Noreha%20Binti%20Fatehi.pdf&quot;,&quot;id&quot;:&quot;01KO5DXPWGCDVZVUAQ7JE3VSE5XWFFS4LZ&quot;,&quot;type&quot;:null,&quot;size&quot;:3400963,&quot;referenceId&quot;:&quot;01KO5DXPXUPARRCS6LWRBYBWTUUM5DK5ER&quot;,&quot;driveId&quot;:&quot;b!GENIO6DB3UWzdulNK6evrT-LvdyhA0VIokS4fxAfqZJ9NS0deS_ETJs3VRRJUVZM&quot;,&quot;status&quot;:1,&quot;uploadSessionUrl&quot;:null}]"/>
    <m/>
    <m/>
    <m/>
    <m/>
    <m/>
    <m/>
    <m/>
    <m/>
    <m/>
    <m/>
    <m/>
    <m/>
    <m/>
    <m/>
  </r>
  <r>
    <n v="2342"/>
    <m/>
    <s v="1.1 New Request LOR"/>
    <m/>
    <m/>
    <m/>
    <s v="Pulau Pinang"/>
    <m/>
    <s v="H5G2204707"/>
    <m/>
    <s v="TMNA/223603"/>
    <m/>
    <m/>
    <m/>
    <m/>
    <m/>
    <m/>
    <n v="0"/>
    <e v="#N/A"/>
    <e v="#REF!"/>
    <x v="0"/>
    <s v="CPPM-LOR"/>
    <n v="442"/>
    <m/>
    <m/>
    <m/>
    <d v="2023-10-11T00:00:00"/>
    <s v="muhdhafidz.ali@tm.com.my"/>
    <m/>
    <m/>
    <m/>
    <m/>
    <s v="TMG"/>
    <x v="0"/>
    <s v="H5G_FOC TJB F19/F20 CSR DPTML0470_ISLANDPLAZAGT"/>
    <e v="#N/A"/>
    <e v="#N/A"/>
    <m/>
    <m/>
    <s v="TJB"/>
    <m/>
    <m/>
    <m/>
    <m/>
    <n v="3400038496"/>
    <s v="AG GLOBAL"/>
    <m/>
    <m/>
    <s v="AHMAD ZAKI BIN HARIS"/>
    <s v="MUHAMMAD HAFIDZ BIN ALI"/>
    <s v="[{&quot;name&quot;:&quot;H5G TJB ISLAND PLAZA_Muhammad Hafidz Bin.pdf&quot;,&quot;link&quot;:&quot;https://tm365-my.sharepoint.com/personal/badruznasrin_basri_tm_com_my/Documents/Apps/Microsoft%20Forms/CPPM%20LOR%20%20Request%20for%20LOR%20for%20existing%20project/Question/H5G%20TJB%20ISLAND%20PLAZA_Muhammad%20Hafidz%20Bin.pdf&quot;,&quot;id&quot;:&quot;01KO5DXPXY5OGXLSTZBNFKJHH7IHNPFHCE&quot;,&quot;type&quot;:null,&quot;size&quot;:281768,&quot;referenceId&quot;:&quot;01KO5DXPWKQISBU2NA6ZBLWOJA7SI6KARL&quot;,&quot;driveId&quot;:&quot;b!GENIO6DB3UWzdulNK6evrT-LvdyhA0VIokS4fxAfqZJ9NS0deS_ETJs3VRRJUVZM&quot;,&quot;status&quot;:1,&quot;uploadSessionUrl&quot;:null}]"/>
    <s v="Got Preference"/>
    <s v="AG GLOBAL"/>
    <s v="COMPETENCY"/>
    <n v="3400038496"/>
    <s v="AG GLOBAL"/>
    <n v="3400038496"/>
    <s v="AG GLOBAL"/>
    <n v="3400038496"/>
    <m/>
    <m/>
  </r>
  <r>
    <n v="2343"/>
    <m/>
    <s v="1.1 New Request LOR"/>
    <m/>
    <m/>
    <m/>
    <s v="Pulau Pinang"/>
    <m/>
    <s v="H5G2200521"/>
    <m/>
    <s v="TMNA/220894"/>
    <m/>
    <m/>
    <m/>
    <m/>
    <m/>
    <m/>
    <n v="0"/>
    <e v="#N/A"/>
    <e v="#REF!"/>
    <x v="0"/>
    <s v="CPPM-LOR"/>
    <n v="443"/>
    <m/>
    <m/>
    <m/>
    <d v="2023-10-11T00:00:00"/>
    <s v="muhdhafidz.ali@tm.com.my"/>
    <m/>
    <m/>
    <m/>
    <m/>
    <s v="TMG"/>
    <x v="0"/>
    <s v="H5G_FOC KMR F19/F20 CSR DPTML0347_PRANGINMALL"/>
    <e v="#N/A"/>
    <e v="#N/A"/>
    <m/>
    <m/>
    <s v="PG"/>
    <m/>
    <m/>
    <m/>
    <m/>
    <n v="3400038940"/>
    <s v="SINOR TECH"/>
    <m/>
    <m/>
    <s v="AHMAD ZAKI BIN HARIS"/>
    <s v="MUHAMMAD HAFIDZ BIN ALI"/>
    <s v="[{&quot;name&quot;:&quot;TP DNB 5G - DPTML0347_PRANGINMALL_Muhammad Hafidz Bin.pdf&quot;,&quot;link&quot;:&quot;https://tm365-my.sharepoint.com/personal/badruznasrin_basri_tm_com_my/Documents/Apps/Microsoft%20Forms/CPPM%20LOR%20%20Request%20for%20LOR%20for%20existing%20project/Question/TP%20DNB%205G%20-%20DPTML0347_PRANGINMALL_Muhammad%20Hafidz%20Bin.pdf&quot;,&quot;id&quot;:&quot;01KO5DXPUE4KDGK2HZGNFIWXAJIFB25UQ5&quot;,&quot;type&quot;:null,&quot;size&quot;:1192095,&quot;referenceId&quot;:&quot;01KO5DXPWKQISBU2NA6ZBLWOJA7SI6KARL&quot;,&quot;driveId&quot;:&quot;b!GENIO6DB3UWzdulNK6evrT-LvdyhA0VIokS4fxAfqZJ9NS0deS_ETJs3VRRJUVZM&quot;,&quot;status&quot;:1,&quot;uploadSessionUrl&quot;:null}]"/>
    <s v="Got Preference"/>
    <s v="SINOR TECH"/>
    <s v="COMPENTENCY"/>
    <n v="3400038940"/>
    <s v="SINOR TECH"/>
    <n v="3400038940"/>
    <s v="SINOR TECH"/>
    <n v="3400038940"/>
    <m/>
    <m/>
  </r>
  <r>
    <n v="2344"/>
    <m/>
    <m/>
    <m/>
    <m/>
    <m/>
    <m/>
    <m/>
    <m/>
    <m/>
    <s v="asa"/>
    <m/>
    <m/>
    <m/>
    <m/>
    <m/>
    <m/>
    <n v="0"/>
    <e v="#N/A"/>
    <e v="#REF!"/>
    <x v="0"/>
    <m/>
    <m/>
    <m/>
    <m/>
    <m/>
    <m/>
    <m/>
    <m/>
    <m/>
    <m/>
    <m/>
    <m/>
    <x v="39"/>
    <m/>
    <e v="#N/A"/>
    <e v="#N/A"/>
    <m/>
    <m/>
    <m/>
    <m/>
    <m/>
    <m/>
    <m/>
    <m/>
    <m/>
    <m/>
    <m/>
    <m/>
    <m/>
    <m/>
    <m/>
    <m/>
    <m/>
    <m/>
    <m/>
    <m/>
    <m/>
    <m/>
    <m/>
    <m/>
  </r>
  <r>
    <n v="1"/>
    <m/>
    <s v="1.1 New order"/>
    <m/>
    <m/>
    <m/>
    <s v="ST"/>
    <s v="AND"/>
    <s v="ADH2300142"/>
    <s v="CONFIRMED"/>
    <m/>
    <m/>
    <m/>
    <m/>
    <m/>
    <m/>
    <m/>
    <n v="0"/>
    <s v="New order"/>
    <e v="#REF!"/>
    <x v="0"/>
    <m/>
    <m/>
    <m/>
    <m/>
    <m/>
    <m/>
    <m/>
    <m/>
    <m/>
    <m/>
    <m/>
    <s v="TM UNIFI - SME"/>
    <x v="31"/>
    <s v="SRR WAITERS|RG|GF STATIONERY SUPPLIES PLT_12 - TAMAN PERINDUSTRIAN KRI IDAMAN JALAN JALAN KRI 4 , RAWANG| 8 PORTS|"/>
    <m/>
    <m/>
    <m/>
    <m/>
    <s v="RG"/>
    <m/>
    <m/>
    <m/>
    <m/>
    <m/>
    <m/>
    <m/>
    <m/>
    <m/>
    <m/>
    <m/>
    <m/>
    <m/>
    <m/>
    <m/>
    <m/>
    <m/>
    <m/>
    <m/>
    <m/>
    <m/>
  </r>
  <r>
    <n v="2"/>
    <m/>
    <s v="1.1 New order"/>
    <m/>
    <m/>
    <m/>
    <s v="JS"/>
    <s v="AND"/>
    <s v="CPP2300032"/>
    <s v="CONFIRMED"/>
    <m/>
    <m/>
    <m/>
    <m/>
    <m/>
    <m/>
    <m/>
    <n v="0"/>
    <s v="New order"/>
    <e v="#REF!"/>
    <x v="0"/>
    <m/>
    <m/>
    <m/>
    <m/>
    <m/>
    <m/>
    <m/>
    <m/>
    <m/>
    <m/>
    <m/>
    <s v="TM MEB"/>
    <x v="34"/>
    <s v="CP-SME HSBB FTTH SC_C075 JALAN SUTERA PULAI 2/26 TAMAN SUTERA UTAMA, 81300 SKUDAI JOHOR"/>
    <m/>
    <m/>
    <m/>
    <m/>
    <s v="SC"/>
    <m/>
    <m/>
    <m/>
    <m/>
    <m/>
    <m/>
    <m/>
    <m/>
    <m/>
    <m/>
    <m/>
    <m/>
    <m/>
    <m/>
    <m/>
    <m/>
    <m/>
    <m/>
    <m/>
    <m/>
    <m/>
  </r>
  <r>
    <n v="3"/>
    <m/>
    <s v="1.1 New order"/>
    <m/>
    <m/>
    <m/>
    <s v="KEL"/>
    <s v="AND"/>
    <s v="GOV2305477"/>
    <s v="IN PROGRESS"/>
    <m/>
    <m/>
    <m/>
    <m/>
    <m/>
    <m/>
    <m/>
    <n v="0"/>
    <s v="New order"/>
    <e v="#REF!"/>
    <x v="0"/>
    <m/>
    <m/>
    <m/>
    <m/>
    <m/>
    <m/>
    <m/>
    <m/>
    <m/>
    <m/>
    <m/>
    <s v="TM ONE"/>
    <x v="26"/>
    <s v="MYGOV*NET-JPM (AGC)-PEJABAT PENDAKWAAN KELANTAN(IPME)-KO"/>
    <s v="2 core FOC + 1 NID"/>
    <s v="SLA 99.0%"/>
    <m/>
    <m/>
    <s v="KO"/>
    <m/>
    <m/>
    <m/>
    <m/>
    <m/>
    <m/>
    <m/>
    <m/>
    <m/>
    <m/>
    <m/>
    <m/>
    <m/>
    <m/>
    <m/>
    <m/>
    <m/>
    <m/>
    <m/>
    <m/>
    <m/>
  </r>
  <r>
    <n v="4"/>
    <m/>
    <s v="1.1 New order"/>
    <m/>
    <m/>
    <m/>
    <s v="KD/PL"/>
    <s v="AND"/>
    <s v="GOV2305478"/>
    <s v="IN PROGRESS"/>
    <m/>
    <m/>
    <m/>
    <m/>
    <m/>
    <m/>
    <m/>
    <n v="0"/>
    <s v="New order"/>
    <e v="#REF!"/>
    <x v="0"/>
    <m/>
    <m/>
    <m/>
    <m/>
    <m/>
    <m/>
    <m/>
    <m/>
    <m/>
    <m/>
    <m/>
    <s v="TM ONE"/>
    <x v="26"/>
    <s v="MYGOV*NET-KDN (APMM) PEJABAT BOT ZM KUALA PERLIS(SDWAN FTTH)-KPS"/>
    <s v="Unifi Port"/>
    <s v="SLA 99.0%"/>
    <m/>
    <m/>
    <s v="KPS"/>
    <m/>
    <m/>
    <m/>
    <m/>
    <m/>
    <m/>
    <m/>
    <m/>
    <m/>
    <m/>
    <m/>
    <m/>
    <m/>
    <m/>
    <m/>
    <m/>
    <m/>
    <m/>
    <m/>
    <m/>
    <m/>
  </r>
  <r>
    <n v="5"/>
    <m/>
    <s v="1.1 New order"/>
    <m/>
    <m/>
    <m/>
    <s v="PG"/>
    <s v="AND"/>
    <s v="H5G2301461"/>
    <s v="IN PROGRESS"/>
    <m/>
    <m/>
    <m/>
    <m/>
    <m/>
    <m/>
    <m/>
    <n v="0"/>
    <s v="New order"/>
    <e v="#REF!"/>
    <x v="0"/>
    <m/>
    <m/>
    <m/>
    <m/>
    <m/>
    <m/>
    <m/>
    <m/>
    <m/>
    <m/>
    <m/>
    <s v="TMW DOMESTIC"/>
    <x v="28"/>
    <s v="DNB_HORIZON 5G_DPSPU0297_KMGPERMATANGBERAH_TAT"/>
    <s v="4 core + 1 IUC/ CSR"/>
    <s v="SLG 99.5%"/>
    <m/>
    <m/>
    <s v="TAT"/>
    <m/>
    <m/>
    <m/>
    <m/>
    <m/>
    <m/>
    <m/>
    <m/>
    <m/>
    <m/>
    <m/>
    <m/>
    <m/>
    <m/>
    <m/>
    <m/>
    <m/>
    <m/>
    <m/>
    <m/>
    <m/>
  </r>
  <r>
    <n v="6"/>
    <m/>
    <s v="1.1 New order"/>
    <m/>
    <m/>
    <m/>
    <s v="PRK"/>
    <s v="AND"/>
    <s v="H5G2301537"/>
    <s v="IN PROGRESS"/>
    <m/>
    <m/>
    <m/>
    <m/>
    <m/>
    <m/>
    <m/>
    <n v="0"/>
    <s v="New order"/>
    <e v="#REF!"/>
    <x v="0"/>
    <m/>
    <m/>
    <m/>
    <m/>
    <m/>
    <m/>
    <m/>
    <m/>
    <m/>
    <m/>
    <m/>
    <s v="TMW DOMESTIC"/>
    <x v="28"/>
    <s v="DNB_HORIZON 5G_DAMJG0530_SITIAWANPERAK_SW"/>
    <s v="4 core + 1 IUC/ CSR"/>
    <s v="SLG 99.5%"/>
    <m/>
    <m/>
    <s v="SW"/>
    <m/>
    <m/>
    <m/>
    <m/>
    <m/>
    <m/>
    <m/>
    <m/>
    <m/>
    <m/>
    <m/>
    <m/>
    <m/>
    <m/>
    <m/>
    <m/>
    <m/>
    <m/>
    <m/>
    <m/>
    <m/>
  </r>
  <r>
    <n v="7"/>
    <m/>
    <s v="1.1 New order"/>
    <m/>
    <m/>
    <m/>
    <s v="PG"/>
    <s v="AND"/>
    <s v="H5G2301539"/>
    <s v="IN PROGRESS"/>
    <m/>
    <m/>
    <m/>
    <m/>
    <m/>
    <m/>
    <m/>
    <n v="0"/>
    <s v="New order"/>
    <e v="#REF!"/>
    <x v="0"/>
    <m/>
    <m/>
    <m/>
    <m/>
    <m/>
    <m/>
    <m/>
    <m/>
    <m/>
    <m/>
    <m/>
    <s v="TMW DOMESTIC"/>
    <x v="28"/>
    <s v="DNB_HORIZON 5G_DPTML0391_PCKBKTMUTIARA1_TJB"/>
    <s v="4 core + 1 IUC/ CSR"/>
    <s v="SLG 99.5%"/>
    <m/>
    <m/>
    <s v="TJB"/>
    <m/>
    <m/>
    <m/>
    <m/>
    <m/>
    <m/>
    <m/>
    <m/>
    <m/>
    <m/>
    <m/>
    <m/>
    <m/>
    <m/>
    <m/>
    <m/>
    <m/>
    <m/>
    <m/>
    <m/>
    <m/>
  </r>
  <r>
    <n v="8"/>
    <m/>
    <s v="1.1 New order"/>
    <m/>
    <m/>
    <m/>
    <s v="PG"/>
    <s v="AND"/>
    <s v="H5G2301542"/>
    <s v="IN PROGRESS"/>
    <m/>
    <m/>
    <m/>
    <m/>
    <m/>
    <m/>
    <m/>
    <n v="0"/>
    <s v="New order"/>
    <e v="#REF!"/>
    <x v="0"/>
    <m/>
    <m/>
    <m/>
    <m/>
    <m/>
    <m/>
    <m/>
    <m/>
    <m/>
    <m/>
    <m/>
    <s v="TMW DOMESTIC"/>
    <x v="28"/>
    <s v="DNB_HORIZON 5G_DPSPT0170_TMNSAUJANAPERMAI_BM"/>
    <s v="4 core + 1 IUC/ CSR"/>
    <s v="SLG 99.5%"/>
    <m/>
    <m/>
    <s v="BM"/>
    <m/>
    <m/>
    <m/>
    <m/>
    <m/>
    <m/>
    <m/>
    <m/>
    <m/>
    <m/>
    <m/>
    <m/>
    <m/>
    <m/>
    <m/>
    <m/>
    <m/>
    <m/>
    <m/>
    <m/>
    <m/>
  </r>
  <r>
    <n v="9"/>
    <m/>
    <s v="1.1 New order"/>
    <m/>
    <m/>
    <m/>
    <s v="PG"/>
    <s v="AND"/>
    <s v="H5G2301548"/>
    <s v="IN PROGRESS"/>
    <m/>
    <m/>
    <m/>
    <m/>
    <m/>
    <m/>
    <m/>
    <n v="0"/>
    <s v="New order"/>
    <e v="#REF!"/>
    <x v="0"/>
    <m/>
    <m/>
    <m/>
    <m/>
    <m/>
    <m/>
    <m/>
    <m/>
    <m/>
    <m/>
    <m/>
    <s v="TMW DOMESTIC"/>
    <x v="28"/>
    <s v="DNB_HORIZON 5G_DPTML0325_MUKIM13PAYATERUBONG_BYB"/>
    <s v="4 core + 1 IUC/ CSR"/>
    <s v="SLG 99.5%"/>
    <m/>
    <m/>
    <s v="BYB"/>
    <m/>
    <m/>
    <m/>
    <m/>
    <m/>
    <m/>
    <m/>
    <m/>
    <m/>
    <m/>
    <m/>
    <m/>
    <m/>
    <m/>
    <m/>
    <m/>
    <m/>
    <m/>
    <m/>
    <m/>
    <m/>
  </r>
  <r>
    <n v="10"/>
    <m/>
    <s v="1.1 New order"/>
    <m/>
    <m/>
    <m/>
    <s v="PHG"/>
    <s v="AND"/>
    <s v="H5G2301552"/>
    <s v="IN PROGRESS"/>
    <m/>
    <m/>
    <m/>
    <m/>
    <m/>
    <m/>
    <m/>
    <n v="0"/>
    <s v="New order"/>
    <e v="#REF!"/>
    <x v="0"/>
    <m/>
    <m/>
    <m/>
    <m/>
    <m/>
    <m/>
    <m/>
    <m/>
    <m/>
    <m/>
    <m/>
    <s v="TMW DOMESTIC"/>
    <x v="28"/>
    <s v="DNB_HORIZON 5G_DCTMH0786_JLNKPGTJGBATU_TL"/>
    <s v="4 core + 1 IUC/ CSR"/>
    <s v="SLG 99.5%"/>
    <m/>
    <m/>
    <s v="TL"/>
    <m/>
    <m/>
    <m/>
    <m/>
    <m/>
    <m/>
    <m/>
    <m/>
    <m/>
    <m/>
    <m/>
    <m/>
    <m/>
    <m/>
    <m/>
    <m/>
    <m/>
    <m/>
    <m/>
    <m/>
    <m/>
  </r>
  <r>
    <n v="11"/>
    <m/>
    <s v="1.1 New order"/>
    <m/>
    <m/>
    <m/>
    <s v="KEL"/>
    <s v="AND"/>
    <s v="H5G2301554"/>
    <s v="CANCEL"/>
    <m/>
    <m/>
    <m/>
    <m/>
    <m/>
    <m/>
    <m/>
    <n v="0"/>
    <s v="New order"/>
    <e v="#REF!"/>
    <x v="0"/>
    <m/>
    <m/>
    <m/>
    <m/>
    <m/>
    <m/>
    <m/>
    <m/>
    <m/>
    <m/>
    <m/>
    <s v="TMW DOMESTIC"/>
    <x v="28"/>
    <s v="DNB_HORIZON 5G_DDKBR0227_KGDARATDEMIT_KUK"/>
    <s v="4 core + 1 IUC/ CSR"/>
    <s v="SLG 99.5%"/>
    <m/>
    <m/>
    <s v="KUK"/>
    <m/>
    <m/>
    <m/>
    <m/>
    <m/>
    <m/>
    <m/>
    <m/>
    <m/>
    <m/>
    <m/>
    <m/>
    <m/>
    <m/>
    <m/>
    <m/>
    <m/>
    <m/>
    <m/>
    <m/>
    <m/>
  </r>
  <r>
    <n v="12"/>
    <m/>
    <s v="1.1 New order"/>
    <m/>
    <m/>
    <m/>
    <s v="KG/SB"/>
    <s v="AND"/>
    <s v="H5G2301560"/>
    <s v="IN PROGRESS"/>
    <m/>
    <m/>
    <m/>
    <m/>
    <m/>
    <m/>
    <m/>
    <n v="0"/>
    <s v="New order"/>
    <e v="#REF!"/>
    <x v="0"/>
    <m/>
    <m/>
    <m/>
    <m/>
    <m/>
    <m/>
    <m/>
    <m/>
    <m/>
    <m/>
    <m/>
    <s v="TMW DOMESTIC"/>
    <x v="28"/>
    <s v="DNB_HORIZON 5G_DQSIB1045_JLNQUARRY_SB"/>
    <s v="4 core + 1 IUC/ CSR"/>
    <s v="SLG 99.5%"/>
    <m/>
    <m/>
    <s v="SB"/>
    <m/>
    <m/>
    <m/>
    <m/>
    <m/>
    <m/>
    <m/>
    <m/>
    <m/>
    <m/>
    <m/>
    <m/>
    <m/>
    <m/>
    <m/>
    <m/>
    <m/>
    <m/>
    <m/>
    <m/>
    <m/>
  </r>
  <r>
    <n v="13"/>
    <m/>
    <s v="1.1 New order"/>
    <m/>
    <m/>
    <m/>
    <s v="KD/PL"/>
    <s v="AND"/>
    <s v="H5G2301561"/>
    <s v="IN PROGRESS"/>
    <m/>
    <m/>
    <m/>
    <m/>
    <m/>
    <m/>
    <m/>
    <n v="0"/>
    <s v="New order"/>
    <e v="#REF!"/>
    <x v="0"/>
    <m/>
    <m/>
    <m/>
    <m/>
    <m/>
    <m/>
    <m/>
    <m/>
    <m/>
    <m/>
    <m/>
    <s v="TMW DOMESTIC"/>
    <x v="28"/>
    <s v="DNB_HORIZON 5G_DKKBP0316_KPGTDILMHKERIANG_CN"/>
    <s v="4 core + 1 IUC/ CSR"/>
    <s v="SLG 99.5%"/>
    <m/>
    <m/>
    <s v="CN"/>
    <m/>
    <m/>
    <m/>
    <m/>
    <m/>
    <m/>
    <m/>
    <m/>
    <m/>
    <m/>
    <m/>
    <m/>
    <m/>
    <m/>
    <m/>
    <m/>
    <m/>
    <m/>
    <m/>
    <m/>
    <m/>
  </r>
  <r>
    <n v="14"/>
    <m/>
    <s v="1.1 New order"/>
    <m/>
    <m/>
    <m/>
    <s v="SB"/>
    <s v="AND"/>
    <s v="H5G2301565"/>
    <s v="COMPLETED"/>
    <m/>
    <m/>
    <m/>
    <m/>
    <m/>
    <m/>
    <m/>
    <n v="0"/>
    <s v="New order"/>
    <e v="#REF!"/>
    <x v="0"/>
    <m/>
    <m/>
    <m/>
    <m/>
    <m/>
    <m/>
    <m/>
    <m/>
    <m/>
    <m/>
    <m/>
    <s v="TMW DOMESTIC"/>
    <x v="28"/>
    <s v="DNB_HORIZON 5G_DBSEP7001_TEMPEVENTSITE1_SRG"/>
    <s v="4 core + 1 IUC/ CSR"/>
    <s v="SLG 99.5%"/>
    <m/>
    <m/>
    <s v="SRG"/>
    <m/>
    <m/>
    <m/>
    <m/>
    <m/>
    <m/>
    <m/>
    <m/>
    <m/>
    <m/>
    <m/>
    <m/>
    <m/>
    <m/>
    <m/>
    <m/>
    <m/>
    <m/>
    <m/>
    <m/>
    <m/>
  </r>
  <r>
    <n v="15"/>
    <m/>
    <s v="1.1 New order"/>
    <m/>
    <m/>
    <m/>
    <s v="JU"/>
    <s v="AND"/>
    <s v="NRC2300190"/>
    <s v="CONFIRMED"/>
    <m/>
    <m/>
    <m/>
    <m/>
    <m/>
    <m/>
    <m/>
    <n v="0"/>
    <s v="New order"/>
    <e v="#REF!"/>
    <x v="0"/>
    <m/>
    <m/>
    <m/>
    <m/>
    <m/>
    <m/>
    <m/>
    <m/>
    <m/>
    <m/>
    <m/>
    <s v="TM ONE"/>
    <x v="32"/>
    <s v="GERBANG ALAF RESTAURANTS-MCDONALDS #469 TANGKAK (UNIFI)-TGK"/>
    <s v="Unifi Port"/>
    <m/>
    <m/>
    <m/>
    <s v="TGK"/>
    <m/>
    <m/>
    <m/>
    <m/>
    <m/>
    <m/>
    <m/>
    <m/>
    <m/>
    <m/>
    <m/>
    <m/>
    <m/>
    <m/>
    <m/>
    <m/>
    <m/>
    <m/>
    <m/>
    <m/>
    <m/>
  </r>
  <r>
    <n v="16"/>
    <m/>
    <s v="1.1 New order"/>
    <m/>
    <m/>
    <m/>
    <s v="PJ"/>
    <s v="AND"/>
    <s v="NRF2300060"/>
    <s v="IN PROGRESS"/>
    <m/>
    <m/>
    <m/>
    <m/>
    <m/>
    <m/>
    <m/>
    <n v="0"/>
    <s v="New order"/>
    <e v="#REF!"/>
    <x v="0"/>
    <m/>
    <m/>
    <m/>
    <m/>
    <m/>
    <m/>
    <m/>
    <m/>
    <m/>
    <m/>
    <m/>
    <s v="TM ONE"/>
    <x v="16"/>
    <s v="SIME DARBY PROPERTY -  ELMINA EAST  JALAN FREKUENSI U16/110 SHAH ALAM  (UNIFI) - LTS"/>
    <s v="Unifi Port"/>
    <m/>
    <m/>
    <m/>
    <s v="LTS"/>
    <m/>
    <m/>
    <m/>
    <m/>
    <m/>
    <m/>
    <m/>
    <m/>
    <m/>
    <m/>
    <m/>
    <m/>
    <m/>
    <m/>
    <m/>
    <m/>
    <m/>
    <m/>
    <m/>
    <m/>
    <m/>
  </r>
  <r>
    <n v="17"/>
    <m/>
    <s v="1.1 New order"/>
    <m/>
    <m/>
    <m/>
    <s v="PRK"/>
    <s v="AND"/>
    <s v="NRP2302862"/>
    <s v="CONFIRMED"/>
    <m/>
    <m/>
    <m/>
    <m/>
    <m/>
    <m/>
    <m/>
    <n v="0"/>
    <s v="New order"/>
    <e v="#REF!"/>
    <x v="0"/>
    <m/>
    <m/>
    <m/>
    <m/>
    <m/>
    <m/>
    <m/>
    <m/>
    <m/>
    <m/>
    <m/>
    <s v="TM MEB"/>
    <x v="29"/>
    <s v="CJK FARMING SDN BHD - FARM F LOT 8015 - ( SDWAN OVER FTTH) - SW"/>
    <s v="Unifi Port"/>
    <s v="SLA 99.0%"/>
    <m/>
    <m/>
    <s v="SW"/>
    <m/>
    <m/>
    <m/>
    <m/>
    <m/>
    <m/>
    <m/>
    <m/>
    <m/>
    <m/>
    <m/>
    <m/>
    <m/>
    <m/>
    <m/>
    <m/>
    <m/>
    <m/>
    <m/>
    <m/>
    <m/>
  </r>
  <r>
    <n v="18"/>
    <m/>
    <s v="1.1 New order"/>
    <m/>
    <m/>
    <m/>
    <s v="PRK"/>
    <s v="AND"/>
    <s v="NRP2302863"/>
    <s v="CONFIRMED"/>
    <m/>
    <m/>
    <m/>
    <m/>
    <m/>
    <m/>
    <m/>
    <n v="0"/>
    <s v="New order"/>
    <e v="#REF!"/>
    <x v="0"/>
    <m/>
    <m/>
    <m/>
    <m/>
    <m/>
    <m/>
    <m/>
    <m/>
    <m/>
    <m/>
    <m/>
    <s v="TM MEB"/>
    <x v="29"/>
    <s v="CJK FARMING SDN BHD - LADANG RISDA BUKIT KOTA 2 (SDWAN OVER FTTH) - BV"/>
    <s v="Unifi Port"/>
    <s v="SLA 99.0%"/>
    <m/>
    <m/>
    <s v="BV"/>
    <m/>
    <m/>
    <m/>
    <m/>
    <m/>
    <m/>
    <m/>
    <m/>
    <m/>
    <m/>
    <m/>
    <m/>
    <m/>
    <m/>
    <m/>
    <m/>
    <m/>
    <m/>
    <m/>
    <m/>
    <m/>
  </r>
  <r>
    <n v="19"/>
    <m/>
    <s v="1.1 New order"/>
    <m/>
    <m/>
    <m/>
    <s v="PRK"/>
    <s v="AND"/>
    <s v="NRP2302864"/>
    <s v="CONFIRMED"/>
    <m/>
    <m/>
    <m/>
    <m/>
    <m/>
    <m/>
    <m/>
    <n v="0"/>
    <s v="New order"/>
    <e v="#REF!"/>
    <x v="0"/>
    <m/>
    <m/>
    <m/>
    <m/>
    <m/>
    <m/>
    <m/>
    <m/>
    <m/>
    <m/>
    <m/>
    <s v="TM MEB"/>
    <x v="1"/>
    <s v="CJK FARMING SDN BHD - CHANGKAT KERUING ( SDWAN OVER FTTH ) - CTK"/>
    <s v="Unifi Port"/>
    <s v="SLA 99.0%"/>
    <m/>
    <m/>
    <s v="CTK"/>
    <m/>
    <m/>
    <m/>
    <m/>
    <m/>
    <m/>
    <m/>
    <m/>
    <m/>
    <m/>
    <m/>
    <m/>
    <m/>
    <m/>
    <m/>
    <m/>
    <m/>
    <m/>
    <m/>
    <m/>
    <m/>
  </r>
  <r>
    <n v="20"/>
    <m/>
    <s v="1.1 New order"/>
    <m/>
    <m/>
    <m/>
    <s v="PJ"/>
    <s v="AND"/>
    <s v="NRP2303576"/>
    <s v="IN PROGRESS"/>
    <m/>
    <m/>
    <m/>
    <m/>
    <m/>
    <m/>
    <m/>
    <n v="0"/>
    <s v="New order"/>
    <e v="#REF!"/>
    <x v="0"/>
    <m/>
    <m/>
    <m/>
    <m/>
    <m/>
    <m/>
    <m/>
    <m/>
    <m/>
    <m/>
    <m/>
    <s v="TM ONE"/>
    <x v="1"/>
    <s v="FFM BERHAD - DATA CENTRE KELANA JAYA (DOME) - KLJ"/>
    <s v="2 core FOC + 1 NID (NRP)"/>
    <s v="SLA 99.7%"/>
    <m/>
    <m/>
    <s v="KLJ"/>
    <m/>
    <m/>
    <m/>
    <m/>
    <m/>
    <m/>
    <m/>
    <m/>
    <m/>
    <m/>
    <m/>
    <m/>
    <m/>
    <m/>
    <m/>
    <m/>
    <m/>
    <m/>
    <m/>
    <m/>
    <m/>
  </r>
  <r>
    <n v="21"/>
    <m/>
    <s v="1.1 New order"/>
    <m/>
    <m/>
    <m/>
    <s v="PRK"/>
    <s v="AND"/>
    <s v="NRP2303733"/>
    <s v="CONFIRMED"/>
    <m/>
    <m/>
    <m/>
    <m/>
    <m/>
    <m/>
    <m/>
    <n v="0"/>
    <s v="New order"/>
    <e v="#REF!"/>
    <x v="0"/>
    <m/>
    <m/>
    <m/>
    <m/>
    <m/>
    <m/>
    <m/>
    <m/>
    <m/>
    <m/>
    <m/>
    <s v="TM ONE"/>
    <x v="1"/>
    <s v="PEJABAT SETIAUSAHA KERAJAAN NEGERI PERAK-BGN SUK PERAK IPOH (MLS OVER IPME)-IP"/>
    <s v="2 core FOC + 1 NID (NRP)"/>
    <s v="SLA 99.0%"/>
    <m/>
    <m/>
    <s v="IP"/>
    <m/>
    <m/>
    <m/>
    <m/>
    <m/>
    <m/>
    <m/>
    <m/>
    <m/>
    <m/>
    <m/>
    <m/>
    <m/>
    <m/>
    <m/>
    <m/>
    <m/>
    <m/>
    <m/>
    <m/>
    <m/>
  </r>
  <r>
    <n v="22"/>
    <m/>
    <s v="1.1 New order"/>
    <m/>
    <m/>
    <m/>
    <s v="TRG"/>
    <s v="AND"/>
    <s v="NRP2303734"/>
    <s v="CONFIRMED"/>
    <m/>
    <m/>
    <m/>
    <m/>
    <m/>
    <m/>
    <m/>
    <n v="0"/>
    <s v="New order"/>
    <e v="#REF!"/>
    <x v="0"/>
    <m/>
    <m/>
    <m/>
    <m/>
    <m/>
    <m/>
    <m/>
    <m/>
    <m/>
    <m/>
    <m/>
    <s v="TM ONE"/>
    <x v="1"/>
    <s v="IKHASAS LAND SDN BHD-MARRIOT PULAU PERHENTIAN (MULTI LINE SIP OVER IPME)-KRA"/>
    <s v="2 core FOC + 1 NID (NRP)"/>
    <s v="SLA 99.0%"/>
    <m/>
    <m/>
    <s v="KRA"/>
    <m/>
    <m/>
    <m/>
    <m/>
    <m/>
    <m/>
    <m/>
    <m/>
    <m/>
    <m/>
    <m/>
    <m/>
    <m/>
    <m/>
    <m/>
    <m/>
    <m/>
    <m/>
    <m/>
    <m/>
    <m/>
  </r>
  <r>
    <n v="23"/>
    <m/>
    <s v="1.1 New order"/>
    <m/>
    <m/>
    <m/>
    <s v="PJ"/>
    <s v="AND"/>
    <s v="NRP2303634"/>
    <s v="IN PROGRESS"/>
    <m/>
    <m/>
    <m/>
    <m/>
    <m/>
    <m/>
    <m/>
    <n v="0"/>
    <s v="New order"/>
    <e v="#REF!"/>
    <x v="0"/>
    <m/>
    <m/>
    <m/>
    <m/>
    <m/>
    <m/>
    <m/>
    <m/>
    <m/>
    <m/>
    <m/>
    <s v="TM ONE"/>
    <x v="1"/>
    <s v="PERODUA SALES SDN BHD-LOT NO 9257C JALAN BALAKONG 43300 BALAKONG(SDWAN DOME)-BKO"/>
    <s v="2 core FOC + 1 NID (NRP)"/>
    <s v="SLA 99.7%"/>
    <m/>
    <m/>
    <s v="BKO"/>
    <m/>
    <m/>
    <m/>
    <m/>
    <m/>
    <m/>
    <m/>
    <m/>
    <m/>
    <m/>
    <m/>
    <m/>
    <m/>
    <m/>
    <m/>
    <m/>
    <m/>
    <m/>
    <m/>
    <m/>
    <m/>
  </r>
  <r>
    <n v="24"/>
    <m/>
    <s v="1.1 New order"/>
    <m/>
    <m/>
    <m/>
    <s v="KG/SB"/>
    <s v="AND"/>
    <s v="NRP2303636"/>
    <s v="IN PROGRESS"/>
    <m/>
    <m/>
    <m/>
    <m/>
    <m/>
    <m/>
    <m/>
    <n v="0"/>
    <s v="New order"/>
    <e v="#REF!"/>
    <x v="0"/>
    <m/>
    <m/>
    <m/>
    <m/>
    <m/>
    <m/>
    <m/>
    <m/>
    <m/>
    <m/>
    <m/>
    <s v="TM ONE"/>
    <x v="1"/>
    <s v="PERODUA SALES SDN BHD-LOT 5023 (PLOT 1) BLOCK 16 KCLD,?? JALAN SHERIP MASAHOR KUCHING(SDWAN DOME)-STM"/>
    <s v="2 core FOC + 1 NID (NRP)"/>
    <s v="SLA 99.7%"/>
    <m/>
    <m/>
    <s v="STM"/>
    <m/>
    <m/>
    <m/>
    <m/>
    <m/>
    <m/>
    <m/>
    <m/>
    <m/>
    <m/>
    <m/>
    <m/>
    <m/>
    <m/>
    <m/>
    <m/>
    <m/>
    <m/>
    <m/>
    <m/>
    <m/>
  </r>
  <r>
    <n v="25"/>
    <m/>
    <s v="1.1 New order"/>
    <m/>
    <m/>
    <m/>
    <s v="JS"/>
    <s v="AND"/>
    <s v="NRP2303649"/>
    <s v="IN PROGRESS"/>
    <m/>
    <m/>
    <m/>
    <m/>
    <m/>
    <m/>
    <m/>
    <n v="0"/>
    <s v="New order"/>
    <e v="#REF!"/>
    <x v="0"/>
    <m/>
    <m/>
    <m/>
    <m/>
    <m/>
    <m/>
    <m/>
    <m/>
    <m/>
    <m/>
    <m/>
    <s v="TM ONE"/>
    <x v="1"/>
    <s v="POLIS DIRAJA MALAYSIA - IPDC (ME) - IPDC"/>
    <s v="2 core FOC + 1 NID (NRP)"/>
    <s v="SLA 99.0%"/>
    <m/>
    <m/>
    <s v="IPDC"/>
    <m/>
    <m/>
    <m/>
    <m/>
    <m/>
    <m/>
    <m/>
    <m/>
    <m/>
    <m/>
    <m/>
    <m/>
    <m/>
    <m/>
    <m/>
    <m/>
    <m/>
    <m/>
    <m/>
    <m/>
    <m/>
  </r>
  <r>
    <n v="26"/>
    <m/>
    <s v="1.1 New order"/>
    <m/>
    <m/>
    <m/>
    <s v="PJ"/>
    <s v="AND"/>
    <s v="NRP2303678"/>
    <s v="IN PROGRESS"/>
    <m/>
    <m/>
    <m/>
    <m/>
    <m/>
    <m/>
    <m/>
    <n v="0"/>
    <s v="New order"/>
    <e v="#REF!"/>
    <x v="0"/>
    <m/>
    <m/>
    <m/>
    <m/>
    <m/>
    <m/>
    <m/>
    <m/>
    <m/>
    <m/>
    <m/>
    <s v="TM ONE"/>
    <x v="29"/>
    <s v="UCI EDUCATION SDN BHD-MENARA CITY U(UNIFI)-PJC"/>
    <s v="Unifi Port"/>
    <m/>
    <m/>
    <m/>
    <s v="PJC"/>
    <m/>
    <m/>
    <m/>
    <m/>
    <m/>
    <m/>
    <m/>
    <m/>
    <m/>
    <m/>
    <m/>
    <m/>
    <m/>
    <m/>
    <m/>
    <m/>
    <m/>
    <m/>
    <m/>
    <m/>
    <m/>
  </r>
  <r>
    <n v="27"/>
    <m/>
    <s v="1.1 New order"/>
    <m/>
    <m/>
    <m/>
    <s v="KG/SB"/>
    <s v="AND"/>
    <s v="NRP2303713"/>
    <s v="IN PROGRESS"/>
    <m/>
    <m/>
    <m/>
    <m/>
    <m/>
    <m/>
    <m/>
    <n v="0"/>
    <s v="New order"/>
    <e v="#REF!"/>
    <x v="0"/>
    <m/>
    <m/>
    <m/>
    <m/>
    <m/>
    <m/>
    <m/>
    <m/>
    <m/>
    <m/>
    <m/>
    <s v="TM MEB"/>
    <x v="1"/>
    <s v="KOZI -LD LEGENDA(DOME )-KG"/>
    <s v="2 core FOC + 1 NID (NRP)"/>
    <s v="SLA 99.7%"/>
    <m/>
    <m/>
    <s v="KG"/>
    <m/>
    <m/>
    <m/>
    <m/>
    <m/>
    <m/>
    <m/>
    <m/>
    <m/>
    <m/>
    <m/>
    <m/>
    <m/>
    <m/>
    <m/>
    <m/>
    <m/>
    <m/>
    <m/>
    <m/>
    <m/>
  </r>
  <r>
    <n v="28"/>
    <m/>
    <s v="1.1 New order"/>
    <m/>
    <m/>
    <m/>
    <s v="KL"/>
    <s v="AND"/>
    <s v="P1P2300214"/>
    <s v="CONFIRMED"/>
    <m/>
    <m/>
    <m/>
    <m/>
    <m/>
    <m/>
    <m/>
    <n v="0"/>
    <s v="New order"/>
    <e v="#REF!"/>
    <x v="0"/>
    <m/>
    <m/>
    <m/>
    <m/>
    <m/>
    <m/>
    <m/>
    <m/>
    <m/>
    <m/>
    <m/>
    <s v="TMW DOMESTIC"/>
    <x v="14"/>
    <s v="WEBE - CW0150 LP JLN TUANKU (NGBH+) - DM"/>
    <s v="2 core FOC + 1 IUC"/>
    <m/>
    <m/>
    <m/>
    <s v="DM"/>
    <m/>
    <m/>
    <m/>
    <m/>
    <m/>
    <m/>
    <m/>
    <m/>
    <m/>
    <m/>
    <m/>
    <m/>
    <m/>
    <m/>
    <m/>
    <m/>
    <m/>
    <m/>
    <m/>
    <m/>
    <m/>
  </r>
  <r>
    <n v="29"/>
    <m/>
    <s v="1.1 New order"/>
    <m/>
    <m/>
    <m/>
    <s v="KL"/>
    <s v="AND"/>
    <s v="P1P2300224"/>
    <s v="CONFIRMED"/>
    <m/>
    <m/>
    <m/>
    <m/>
    <m/>
    <m/>
    <m/>
    <n v="0"/>
    <s v="New order"/>
    <e v="#REF!"/>
    <x v="0"/>
    <m/>
    <m/>
    <m/>
    <m/>
    <m/>
    <m/>
    <m/>
    <m/>
    <m/>
    <m/>
    <m/>
    <s v="TMW DOMESTIC"/>
    <x v="14"/>
    <s v="WEBE-CW0186 LP MATRADE (NGBH+)-DTA"/>
    <s v="2 core FOC + 1 IUC"/>
    <m/>
    <m/>
    <m/>
    <s v="DTA"/>
    <m/>
    <m/>
    <m/>
    <m/>
    <m/>
    <m/>
    <m/>
    <m/>
    <m/>
    <m/>
    <m/>
    <m/>
    <m/>
    <m/>
    <m/>
    <m/>
    <m/>
    <m/>
    <m/>
    <m/>
    <m/>
  </r>
  <r>
    <n v="30"/>
    <m/>
    <s v="1.1 New order"/>
    <m/>
    <m/>
    <m/>
    <s v="KL"/>
    <s v="AND"/>
    <s v="P1P2300225"/>
    <s v="CONFIRMED"/>
    <m/>
    <m/>
    <m/>
    <m/>
    <m/>
    <m/>
    <m/>
    <n v="0"/>
    <s v="New order"/>
    <e v="#REF!"/>
    <x v="0"/>
    <m/>
    <m/>
    <m/>
    <m/>
    <m/>
    <m/>
    <m/>
    <m/>
    <m/>
    <m/>
    <m/>
    <s v="TMW DOMESTIC"/>
    <x v="14"/>
    <s v="WEBE-CW0059 LP Jln Kg Pandan (NGBH+)-MRI"/>
    <s v="2 core FOC + 1 IUC"/>
    <m/>
    <m/>
    <m/>
    <s v="MRI"/>
    <m/>
    <m/>
    <m/>
    <m/>
    <m/>
    <m/>
    <m/>
    <m/>
    <m/>
    <m/>
    <m/>
    <m/>
    <m/>
    <m/>
    <m/>
    <m/>
    <m/>
    <m/>
    <m/>
    <m/>
    <m/>
  </r>
  <r>
    <n v="31"/>
    <m/>
    <s v="1.1 New order"/>
    <m/>
    <m/>
    <m/>
    <s v="NS"/>
    <s v="AND"/>
    <s v="QUA2300091"/>
    <s v="CONFIRMED"/>
    <m/>
    <m/>
    <m/>
    <m/>
    <m/>
    <m/>
    <m/>
    <n v="0"/>
    <s v="New order"/>
    <e v="#REF!"/>
    <x v="0"/>
    <m/>
    <m/>
    <m/>
    <m/>
    <m/>
    <m/>
    <m/>
    <m/>
    <m/>
    <m/>
    <m/>
    <s v="ND QUALITY"/>
    <x v="9"/>
    <s v="ROO GPRA  PENGALIHAN DI JALAN TITI - KG CHENNAH KERJA KERJA PEMBAIKAN JALAN DAN CERUN SERTA KERJA KERJA LAIN BERKAITAN DI JALAN  PUOM-CHENNAH(N25), DAERAH JELEBU, NEGERI SEMBILAN DARUL KHUSUS"/>
    <m/>
    <m/>
    <m/>
    <m/>
    <s v="KF"/>
    <m/>
    <m/>
    <m/>
    <m/>
    <m/>
    <m/>
    <m/>
    <m/>
    <m/>
    <m/>
    <m/>
    <m/>
    <m/>
    <m/>
    <m/>
    <m/>
    <m/>
    <m/>
    <m/>
    <m/>
    <m/>
  </r>
  <r>
    <n v="32"/>
    <m/>
    <s v="1.1 New order"/>
    <m/>
    <m/>
    <m/>
    <s v="KK/PB/LB"/>
    <s v="CTD"/>
    <s v="RER2300204"/>
    <s v="IN PROGRESS"/>
    <m/>
    <m/>
    <m/>
    <m/>
    <m/>
    <m/>
    <m/>
    <n v="0"/>
    <s v="New order"/>
    <e v="#REF!"/>
    <x v="0"/>
    <m/>
    <m/>
    <m/>
    <m/>
    <m/>
    <m/>
    <m/>
    <m/>
    <m/>
    <m/>
    <m/>
    <s v="ND REROUTING"/>
    <x v="12"/>
    <s v="RMK11_MENAIKTARAF JALAN DARI DONGGONGON KE SIMPANG JALAN PAPAR SPUR, SABAH (PAKEJ 3A)_ADDITIONAL WORKS"/>
    <m/>
    <m/>
    <m/>
    <m/>
    <s v="PPR"/>
    <m/>
    <m/>
    <m/>
    <m/>
    <m/>
    <m/>
    <m/>
    <m/>
    <m/>
    <m/>
    <m/>
    <m/>
    <m/>
    <m/>
    <m/>
    <m/>
    <m/>
    <m/>
    <m/>
    <m/>
    <m/>
  </r>
  <r>
    <n v="33"/>
    <m/>
    <s v="1.1 New order"/>
    <m/>
    <m/>
    <m/>
    <m/>
    <s v="AND"/>
    <s v="WAI2309182"/>
    <s v="CONFIRMED"/>
    <m/>
    <m/>
    <m/>
    <m/>
    <m/>
    <m/>
    <m/>
    <n v="0"/>
    <s v="New order"/>
    <e v="#REF!"/>
    <x v="0"/>
    <m/>
    <m/>
    <m/>
    <m/>
    <m/>
    <m/>
    <m/>
    <m/>
    <m/>
    <m/>
    <m/>
    <s v="TM UNIFI - CONSUMER"/>
    <x v="27"/>
    <s v="WC OUTSIDE RADIUS V-A-12 BLOK V-A TULIP APARTMENT JALAN KUALA LUMPUR"/>
    <s v="Unifi Port"/>
    <m/>
    <m/>
    <m/>
    <s v="DM"/>
    <m/>
    <m/>
    <m/>
    <m/>
    <m/>
    <m/>
    <m/>
    <m/>
    <m/>
    <m/>
    <m/>
    <m/>
    <m/>
    <m/>
    <m/>
    <m/>
    <m/>
    <m/>
    <m/>
    <m/>
    <m/>
  </r>
  <r>
    <n v="34"/>
    <m/>
    <s v="1.1 New order"/>
    <m/>
    <m/>
    <m/>
    <s v="JS"/>
    <s v="AND"/>
    <s v="WAI2309184"/>
    <s v="IN PROGRESS"/>
    <m/>
    <m/>
    <m/>
    <m/>
    <m/>
    <m/>
    <m/>
    <n v="0"/>
    <s v="New order"/>
    <e v="#REF!"/>
    <x v="0"/>
    <m/>
    <m/>
    <m/>
    <m/>
    <m/>
    <m/>
    <m/>
    <m/>
    <m/>
    <m/>
    <m/>
    <s v="TM UNIFI - CONSUMER"/>
    <x v="27"/>
    <s v="WC NEW PHYSICAL DP TMSA/233215 [FCB_C013_DP0010]JENDELA "/>
    <s v="Unifi Port"/>
    <m/>
    <m/>
    <m/>
    <s v="FCB"/>
    <m/>
    <m/>
    <m/>
    <m/>
    <m/>
    <m/>
    <m/>
    <m/>
    <m/>
    <m/>
    <m/>
    <m/>
    <m/>
    <m/>
    <m/>
    <m/>
    <m/>
    <m/>
    <m/>
    <m/>
    <m/>
  </r>
  <r>
    <n v="35"/>
    <m/>
    <s v="1.1 New order"/>
    <m/>
    <m/>
    <m/>
    <s v="JS"/>
    <s v="AND"/>
    <s v="WAI2309188"/>
    <s v="IN PROGRESS"/>
    <m/>
    <m/>
    <m/>
    <m/>
    <m/>
    <m/>
    <m/>
    <n v="0"/>
    <s v="New order"/>
    <e v="#REF!"/>
    <x v="0"/>
    <m/>
    <m/>
    <m/>
    <m/>
    <m/>
    <m/>
    <m/>
    <m/>
    <m/>
    <m/>
    <m/>
    <s v="TM UNIFI - CONSUMER"/>
    <x v="27"/>
    <s v="WC NEW PHYSICAL DP TMSA/233218 [PGD_C016_DP0021]JENDELA"/>
    <s v="Unifi Port"/>
    <m/>
    <m/>
    <m/>
    <s v="PGD"/>
    <m/>
    <m/>
    <m/>
    <m/>
    <m/>
    <m/>
    <m/>
    <m/>
    <m/>
    <m/>
    <m/>
    <m/>
    <m/>
    <m/>
    <m/>
    <m/>
    <m/>
    <m/>
    <m/>
    <m/>
    <m/>
  </r>
  <r>
    <n v="36"/>
    <m/>
    <s v="1.1 New order"/>
    <m/>
    <m/>
    <m/>
    <s v="JS"/>
    <s v="AND"/>
    <s v="WAI2309189"/>
    <s v="IN PROGRESS"/>
    <m/>
    <m/>
    <m/>
    <m/>
    <m/>
    <m/>
    <m/>
    <n v="0"/>
    <s v="New order"/>
    <e v="#REF!"/>
    <x v="0"/>
    <m/>
    <m/>
    <m/>
    <m/>
    <m/>
    <m/>
    <m/>
    <m/>
    <m/>
    <m/>
    <m/>
    <s v="TM UNIFI - CONSUMER"/>
    <x v="27"/>
    <s v="WC NEW PHYSICAL FDP TMP_C999_035_DP0001 JENDELA"/>
    <s v="Unifi Port"/>
    <m/>
    <m/>
    <m/>
    <s v="TMP"/>
    <m/>
    <m/>
    <m/>
    <m/>
    <m/>
    <m/>
    <m/>
    <m/>
    <m/>
    <m/>
    <m/>
    <m/>
    <m/>
    <m/>
    <m/>
    <m/>
    <m/>
    <m/>
    <m/>
    <m/>
    <m/>
  </r>
  <r>
    <n v="37"/>
    <m/>
    <s v="1.1 New order"/>
    <m/>
    <m/>
    <m/>
    <m/>
    <s v="AND"/>
    <s v="WAI2309192"/>
    <s v="IN PROGRESS"/>
    <m/>
    <m/>
    <m/>
    <m/>
    <m/>
    <m/>
    <m/>
    <n v="0"/>
    <s v="New order"/>
    <e v="#REF!"/>
    <x v="0"/>
    <m/>
    <m/>
    <m/>
    <m/>
    <m/>
    <m/>
    <m/>
    <m/>
    <m/>
    <m/>
    <m/>
    <s v="TM UNIFI - CONSUMER"/>
    <x v="27"/>
    <s v="WC NEW PHYSICAL DP 755 - LORONG TAMAN SERAI SETIA"/>
    <s v="Unifi Port"/>
    <m/>
    <m/>
    <m/>
    <m/>
    <m/>
    <m/>
    <m/>
    <m/>
    <m/>
    <m/>
    <m/>
    <m/>
    <m/>
    <m/>
    <m/>
    <m/>
    <m/>
    <m/>
    <m/>
    <m/>
    <m/>
    <m/>
    <m/>
    <m/>
    <m/>
  </r>
  <r>
    <n v="38"/>
    <m/>
    <s v="1.1 New order"/>
    <m/>
    <m/>
    <m/>
    <s v="PG"/>
    <s v="AND"/>
    <s v="WAI2309194"/>
    <s v="IN PROGRESS"/>
    <m/>
    <m/>
    <m/>
    <m/>
    <m/>
    <m/>
    <m/>
    <n v="0"/>
    <s v="New order"/>
    <e v="#REF!"/>
    <x v="0"/>
    <m/>
    <m/>
    <m/>
    <m/>
    <m/>
    <m/>
    <m/>
    <m/>
    <m/>
    <m/>
    <m/>
    <s v="TM UNIFI - CONSUMER"/>
    <x v="27"/>
    <s v="WC JENDELA NEW FDP (BM_C106_DP0002) LEBUH TEMBIKAI BUKIT MERTAJAM"/>
    <s v="Unifi Port"/>
    <m/>
    <m/>
    <m/>
    <s v="BM"/>
    <m/>
    <m/>
    <m/>
    <m/>
    <m/>
    <m/>
    <m/>
    <m/>
    <m/>
    <m/>
    <m/>
    <m/>
    <m/>
    <m/>
    <m/>
    <m/>
    <m/>
    <m/>
    <m/>
    <m/>
    <m/>
  </r>
  <r>
    <n v="39"/>
    <m/>
    <s v="1.1 New order"/>
    <m/>
    <m/>
    <m/>
    <s v="JS"/>
    <s v="AND"/>
    <s v="WAI2309195"/>
    <s v="IN PROGRESS"/>
    <m/>
    <m/>
    <m/>
    <m/>
    <m/>
    <m/>
    <m/>
    <n v="0"/>
    <s v="New order"/>
    <e v="#REF!"/>
    <x v="0"/>
    <m/>
    <m/>
    <m/>
    <m/>
    <m/>
    <m/>
    <m/>
    <m/>
    <m/>
    <m/>
    <m/>
    <s v="TM UNIFI - CONSUMER"/>
    <x v="27"/>
    <s v="WC NEW PHYSICAL DP PN_C009_DP0024 JENDELA"/>
    <s v="Unifi Port"/>
    <m/>
    <m/>
    <m/>
    <s v="PN"/>
    <m/>
    <m/>
    <m/>
    <m/>
    <m/>
    <m/>
    <m/>
    <m/>
    <m/>
    <m/>
    <m/>
    <m/>
    <m/>
    <m/>
    <m/>
    <m/>
    <m/>
    <m/>
    <m/>
    <m/>
    <m/>
  </r>
  <r>
    <n v="40"/>
    <m/>
    <s v="1.1 New order"/>
    <m/>
    <m/>
    <m/>
    <s v="KD/PL"/>
    <s v="AND"/>
    <s v="WAI2309196"/>
    <s v="IN PROGRESS"/>
    <m/>
    <m/>
    <m/>
    <m/>
    <m/>
    <m/>
    <m/>
    <n v="0"/>
    <s v="New order"/>
    <e v="#REF!"/>
    <x v="0"/>
    <m/>
    <m/>
    <m/>
    <m/>
    <m/>
    <m/>
    <m/>
    <m/>
    <m/>
    <m/>
    <m/>
    <s v="TM UNIFI - CONSUMER"/>
    <x v="27"/>
    <s v="WC NEW PHYSICAL DP (TIE-DP FULL) B-6 - JALAN TAMAN FLORA"/>
    <s v="Unifi Port"/>
    <m/>
    <m/>
    <m/>
    <s v="AS"/>
    <m/>
    <m/>
    <m/>
    <m/>
    <m/>
    <m/>
    <m/>
    <m/>
    <m/>
    <m/>
    <m/>
    <m/>
    <m/>
    <m/>
    <m/>
    <m/>
    <m/>
    <m/>
    <m/>
    <m/>
    <m/>
  </r>
  <r>
    <n v="41"/>
    <m/>
    <s v="1.1 New order"/>
    <m/>
    <m/>
    <m/>
    <m/>
    <s v="AND"/>
    <s v="WAI2309197"/>
    <s v="CONFIRMED"/>
    <m/>
    <m/>
    <m/>
    <m/>
    <m/>
    <m/>
    <m/>
    <n v="0"/>
    <s v="New order"/>
    <e v="#REF!"/>
    <x v="0"/>
    <m/>
    <m/>
    <m/>
    <m/>
    <m/>
    <m/>
    <m/>
    <m/>
    <m/>
    <m/>
    <m/>
    <s v="TM UNIFI - CONSUMER"/>
    <x v="27"/>
    <s v="WC NEW PHYSICAL DP 335  LORONG TAMAN SERAI WANGI"/>
    <s v="Unifi Port"/>
    <m/>
    <m/>
    <m/>
    <m/>
    <m/>
    <m/>
    <m/>
    <m/>
    <m/>
    <m/>
    <m/>
    <m/>
    <m/>
    <m/>
    <m/>
    <m/>
    <m/>
    <m/>
    <m/>
    <m/>
    <m/>
    <m/>
    <m/>
    <m/>
    <m/>
  </r>
  <r>
    <n v="42"/>
    <m/>
    <s v="1.1 New order"/>
    <m/>
    <m/>
    <m/>
    <s v="JS"/>
    <s v="AND"/>
    <s v="WAI2309199"/>
    <s v="IN PROGRESS"/>
    <m/>
    <m/>
    <m/>
    <m/>
    <m/>
    <m/>
    <m/>
    <n v="0"/>
    <s v="New order"/>
    <e v="#REF!"/>
    <x v="0"/>
    <m/>
    <m/>
    <m/>
    <m/>
    <m/>
    <m/>
    <m/>
    <m/>
    <m/>
    <m/>
    <m/>
    <s v="TM UNIFI - CONSUMER"/>
    <x v="27"/>
    <s v="WC NEW PHYSICAL FDP TKU_C999_001_DP0001 JENDELA"/>
    <s v="Unifi Port"/>
    <m/>
    <m/>
    <m/>
    <s v="TKU"/>
    <m/>
    <m/>
    <m/>
    <m/>
    <m/>
    <m/>
    <m/>
    <m/>
    <m/>
    <m/>
    <m/>
    <m/>
    <m/>
    <m/>
    <m/>
    <m/>
    <m/>
    <m/>
    <m/>
    <m/>
    <m/>
  </r>
  <r>
    <n v="43"/>
    <m/>
    <s v="1.1 New order"/>
    <m/>
    <m/>
    <m/>
    <s v="JS"/>
    <s v="AND"/>
    <s v="WAI2309200"/>
    <s v="IN PROGRESS"/>
    <m/>
    <m/>
    <m/>
    <m/>
    <m/>
    <m/>
    <m/>
    <n v="0"/>
    <s v="New order"/>
    <e v="#REF!"/>
    <x v="0"/>
    <m/>
    <m/>
    <m/>
    <m/>
    <m/>
    <m/>
    <m/>
    <m/>
    <m/>
    <m/>
    <m/>
    <s v="TM UNIFI - CONSUMER"/>
    <x v="27"/>
    <s v="WC NEW PHYSICAL FDP GH_C999_010_DP0001 JENDELA"/>
    <s v="Unifi Port"/>
    <m/>
    <m/>
    <m/>
    <s v="GH"/>
    <m/>
    <m/>
    <m/>
    <m/>
    <m/>
    <m/>
    <m/>
    <m/>
    <m/>
    <m/>
    <m/>
    <m/>
    <m/>
    <m/>
    <m/>
    <m/>
    <m/>
    <m/>
    <m/>
    <m/>
    <m/>
  </r>
  <r>
    <n v="44"/>
    <m/>
    <s v="1.1 New order"/>
    <m/>
    <m/>
    <m/>
    <s v="JS"/>
    <s v="AND"/>
    <s v="WAI2309201"/>
    <s v="IN PROGRESS"/>
    <m/>
    <m/>
    <m/>
    <m/>
    <m/>
    <m/>
    <m/>
    <n v="0"/>
    <s v="New order"/>
    <e v="#REF!"/>
    <x v="0"/>
    <m/>
    <m/>
    <m/>
    <m/>
    <m/>
    <m/>
    <m/>
    <m/>
    <m/>
    <m/>
    <m/>
    <s v="TM UNIFI - CONSUMER"/>
    <x v="27"/>
    <s v="WC NEW PHYSICAL FDP TMP_C999_033_DP0001 JENDELA"/>
    <s v="Unifi Port"/>
    <m/>
    <m/>
    <m/>
    <s v="TMP"/>
    <m/>
    <m/>
    <m/>
    <m/>
    <m/>
    <m/>
    <m/>
    <m/>
    <m/>
    <m/>
    <m/>
    <m/>
    <m/>
    <m/>
    <m/>
    <m/>
    <m/>
    <m/>
    <m/>
    <m/>
    <m/>
  </r>
  <r>
    <n v="45"/>
    <m/>
    <s v="1.1 New order"/>
    <m/>
    <m/>
    <m/>
    <s v="JS"/>
    <s v="AND"/>
    <s v="WAI2309202"/>
    <s v="IN PROGRESS"/>
    <m/>
    <m/>
    <m/>
    <m/>
    <m/>
    <m/>
    <m/>
    <n v="0"/>
    <s v="New order"/>
    <e v="#REF!"/>
    <x v="0"/>
    <m/>
    <m/>
    <m/>
    <m/>
    <m/>
    <m/>
    <m/>
    <m/>
    <m/>
    <m/>
    <m/>
    <s v="TM UNIFI - CONSUMER"/>
    <x v="27"/>
    <s v="WC NEW PHYSICAL FDP TMP_C999_033_DP0001 JENDELA"/>
    <s v="Unifi Port"/>
    <m/>
    <m/>
    <m/>
    <s v="TMP"/>
    <m/>
    <m/>
    <m/>
    <m/>
    <m/>
    <m/>
    <m/>
    <m/>
    <m/>
    <m/>
    <m/>
    <m/>
    <m/>
    <m/>
    <m/>
    <m/>
    <m/>
    <m/>
    <m/>
    <m/>
    <m/>
  </r>
  <r>
    <n v="46"/>
    <m/>
    <s v="1.1 New order"/>
    <m/>
    <m/>
    <m/>
    <s v="JS"/>
    <s v="AND"/>
    <s v="WAI2309203"/>
    <s v="IN PROGRESS"/>
    <m/>
    <m/>
    <m/>
    <m/>
    <m/>
    <m/>
    <m/>
    <n v="0"/>
    <s v="New order"/>
    <e v="#REF!"/>
    <x v="0"/>
    <m/>
    <m/>
    <m/>
    <m/>
    <m/>
    <m/>
    <m/>
    <m/>
    <m/>
    <m/>
    <m/>
    <s v="TM UNIFI - CONSUMER"/>
    <x v="27"/>
    <s v="WC NEW PHYSICAL FDP GH_C040_DP0081 JENDELA"/>
    <s v="Unifi Port"/>
    <m/>
    <m/>
    <m/>
    <s v="GH"/>
    <m/>
    <m/>
    <m/>
    <m/>
    <m/>
    <m/>
    <m/>
    <m/>
    <m/>
    <m/>
    <m/>
    <m/>
    <m/>
    <m/>
    <m/>
    <m/>
    <m/>
    <m/>
    <m/>
    <m/>
    <m/>
  </r>
  <r>
    <n v="47"/>
    <m/>
    <s v="1.1 New order"/>
    <m/>
    <m/>
    <m/>
    <s v="JS"/>
    <s v="AND"/>
    <s v="WAI2309204"/>
    <s v="IN PROGRESS"/>
    <m/>
    <m/>
    <m/>
    <m/>
    <m/>
    <m/>
    <m/>
    <n v="0"/>
    <s v="New order"/>
    <e v="#REF!"/>
    <x v="0"/>
    <m/>
    <m/>
    <m/>
    <m/>
    <m/>
    <m/>
    <m/>
    <m/>
    <m/>
    <m/>
    <m/>
    <s v="TM UNIFI - CONSUMER"/>
    <x v="27"/>
    <s v="WC NEW PHYSICAL FDP AB_C006_DP0011 JENDELA"/>
    <s v="Unifi Port"/>
    <m/>
    <m/>
    <m/>
    <s v="AB"/>
    <m/>
    <m/>
    <m/>
    <m/>
    <m/>
    <m/>
    <m/>
    <m/>
    <m/>
    <m/>
    <m/>
    <m/>
    <m/>
    <m/>
    <m/>
    <m/>
    <m/>
    <m/>
    <m/>
    <m/>
    <m/>
  </r>
  <r>
    <n v="48"/>
    <m/>
    <s v="1.1 New order"/>
    <m/>
    <m/>
    <m/>
    <s v="JS"/>
    <s v="AND"/>
    <s v="WAI2309206"/>
    <s v="IN PROGRESS"/>
    <m/>
    <m/>
    <m/>
    <m/>
    <m/>
    <m/>
    <m/>
    <n v="0"/>
    <s v="New order"/>
    <e v="#REF!"/>
    <x v="0"/>
    <m/>
    <m/>
    <m/>
    <m/>
    <m/>
    <m/>
    <m/>
    <m/>
    <m/>
    <m/>
    <m/>
    <s v="TM UNIFI - CONSUMER"/>
    <x v="27"/>
    <s v="WC NEW PHYSICAL FDP GH_C071_DP0007 JENDELA"/>
    <s v="Unifi Port"/>
    <m/>
    <m/>
    <m/>
    <s v="GH"/>
    <m/>
    <m/>
    <m/>
    <m/>
    <m/>
    <m/>
    <m/>
    <m/>
    <m/>
    <m/>
    <m/>
    <m/>
    <m/>
    <m/>
    <m/>
    <m/>
    <m/>
    <m/>
    <m/>
    <m/>
    <m/>
  </r>
  <r>
    <n v="49"/>
    <m/>
    <s v="1.1 New order"/>
    <m/>
    <m/>
    <m/>
    <s v="JS"/>
    <s v="AND"/>
    <s v="WAI2309212"/>
    <s v="IN PROGRESS"/>
    <m/>
    <m/>
    <m/>
    <m/>
    <m/>
    <m/>
    <m/>
    <n v="0"/>
    <s v="New order"/>
    <e v="#REF!"/>
    <x v="0"/>
    <m/>
    <m/>
    <m/>
    <m/>
    <m/>
    <m/>
    <m/>
    <m/>
    <m/>
    <m/>
    <m/>
    <s v="TM UNIFI - CONSUMER"/>
    <x v="27"/>
    <s v="WC NEW PHYSICAL FDP TKU_C999_001_DP0001 JENDELA"/>
    <s v="Unifi Port"/>
    <m/>
    <m/>
    <m/>
    <s v="TKU"/>
    <m/>
    <m/>
    <m/>
    <m/>
    <m/>
    <m/>
    <m/>
    <m/>
    <m/>
    <m/>
    <m/>
    <m/>
    <m/>
    <m/>
    <m/>
    <m/>
    <m/>
    <m/>
    <m/>
    <m/>
    <m/>
  </r>
  <r>
    <n v="50"/>
    <m/>
    <s v="1.1 New order"/>
    <m/>
    <m/>
    <m/>
    <s v="JS"/>
    <s v="AND"/>
    <s v="WAI2309213"/>
    <s v="IN PROGRESS"/>
    <m/>
    <m/>
    <m/>
    <m/>
    <m/>
    <m/>
    <m/>
    <n v="0"/>
    <s v="New order"/>
    <e v="#REF!"/>
    <x v="0"/>
    <m/>
    <m/>
    <m/>
    <m/>
    <m/>
    <m/>
    <m/>
    <m/>
    <m/>
    <m/>
    <m/>
    <s v="TM UNIFI - CONSUMER"/>
    <x v="27"/>
    <s v="WC NEW PHYSICAL FDP TKU_C999_001_DP0001 JENDELA"/>
    <s v="Unifi Port"/>
    <m/>
    <m/>
    <m/>
    <s v="TKU"/>
    <m/>
    <m/>
    <m/>
    <m/>
    <m/>
    <m/>
    <m/>
    <m/>
    <m/>
    <m/>
    <m/>
    <m/>
    <m/>
    <m/>
    <m/>
    <m/>
    <m/>
    <m/>
    <m/>
    <m/>
    <m/>
  </r>
  <r>
    <n v="51"/>
    <m/>
    <s v="1.1 New order"/>
    <m/>
    <m/>
    <m/>
    <s v="JS"/>
    <s v="AND"/>
    <s v="WAI2309214"/>
    <s v="IN PROGRESS"/>
    <m/>
    <m/>
    <m/>
    <m/>
    <m/>
    <m/>
    <m/>
    <n v="0"/>
    <s v="New order"/>
    <e v="#REF!"/>
    <x v="0"/>
    <m/>
    <m/>
    <m/>
    <m/>
    <m/>
    <m/>
    <m/>
    <m/>
    <m/>
    <m/>
    <m/>
    <s v="TM UNIFI - CONSUMER"/>
    <x v="27"/>
    <s v="WC NEW PHYSICAL FDP TMP_C999_033_DP0001 JENDELA"/>
    <s v="Unifi Port"/>
    <m/>
    <m/>
    <m/>
    <s v="TMP"/>
    <m/>
    <m/>
    <m/>
    <m/>
    <m/>
    <m/>
    <m/>
    <m/>
    <m/>
    <m/>
    <m/>
    <m/>
    <m/>
    <m/>
    <m/>
    <m/>
    <m/>
    <m/>
    <m/>
    <m/>
    <m/>
  </r>
  <r>
    <n v="52"/>
    <m/>
    <s v="1.1 New order"/>
    <m/>
    <m/>
    <m/>
    <s v="JS"/>
    <s v="AND"/>
    <s v="WAI2309216"/>
    <s v="IN PROGRESS"/>
    <m/>
    <m/>
    <m/>
    <m/>
    <m/>
    <m/>
    <m/>
    <n v="0"/>
    <s v="New order"/>
    <e v="#REF!"/>
    <x v="0"/>
    <m/>
    <m/>
    <m/>
    <m/>
    <m/>
    <m/>
    <m/>
    <m/>
    <m/>
    <m/>
    <m/>
    <s v="TM UNIFI - CONSUMER"/>
    <x v="27"/>
    <s v="WC NEW PHYSICAL FDP GH_C999_010_DP0001 JENDELA"/>
    <s v="Unifi Port"/>
    <m/>
    <m/>
    <m/>
    <s v="GH"/>
    <m/>
    <m/>
    <m/>
    <m/>
    <m/>
    <m/>
    <m/>
    <m/>
    <m/>
    <m/>
    <m/>
    <m/>
    <m/>
    <m/>
    <m/>
    <m/>
    <m/>
    <m/>
    <m/>
    <m/>
    <m/>
  </r>
  <r>
    <n v="53"/>
    <m/>
    <s v="1.1 New order"/>
    <m/>
    <m/>
    <m/>
    <s v="JS"/>
    <s v="AND"/>
    <s v="WAI2309219"/>
    <s v="IN PROGRESS"/>
    <m/>
    <m/>
    <m/>
    <m/>
    <m/>
    <m/>
    <m/>
    <n v="0"/>
    <s v="New order"/>
    <e v="#REF!"/>
    <x v="0"/>
    <m/>
    <m/>
    <m/>
    <m/>
    <m/>
    <m/>
    <m/>
    <m/>
    <m/>
    <m/>
    <m/>
    <s v="TM UNIFI - CONSUMER"/>
    <x v="27"/>
    <s v="WC NEW PHYSICAL DP PRM_C084_DP0035  JENDELA"/>
    <s v="Unifi Port"/>
    <m/>
    <m/>
    <m/>
    <s v="PRM"/>
    <m/>
    <m/>
    <m/>
    <m/>
    <m/>
    <m/>
    <m/>
    <m/>
    <m/>
    <m/>
    <m/>
    <m/>
    <m/>
    <m/>
    <m/>
    <m/>
    <m/>
    <m/>
    <m/>
    <m/>
    <m/>
  </r>
  <r>
    <n v="54"/>
    <m/>
    <s v="1.1 New order"/>
    <m/>
    <m/>
    <m/>
    <s v="JS"/>
    <s v="AND"/>
    <s v="WAI2309220"/>
    <s v="IN PROGRESS"/>
    <m/>
    <m/>
    <m/>
    <m/>
    <m/>
    <m/>
    <m/>
    <n v="0"/>
    <s v="New order"/>
    <e v="#REF!"/>
    <x v="0"/>
    <m/>
    <m/>
    <m/>
    <m/>
    <m/>
    <m/>
    <m/>
    <m/>
    <m/>
    <m/>
    <m/>
    <s v="TM UNIFI - CONSUMER"/>
    <x v="27"/>
    <s v="WC NEW PHYSICAL SNI_C019_DP0002  JENDELA"/>
    <s v="Unifi Port"/>
    <m/>
    <m/>
    <m/>
    <s v="SNI"/>
    <m/>
    <m/>
    <m/>
    <m/>
    <m/>
    <m/>
    <m/>
    <m/>
    <m/>
    <m/>
    <m/>
    <m/>
    <m/>
    <m/>
    <m/>
    <m/>
    <m/>
    <m/>
    <m/>
    <m/>
    <m/>
  </r>
  <r>
    <n v="55"/>
    <m/>
    <s v="1.1 New order"/>
    <m/>
    <m/>
    <m/>
    <s v="JS"/>
    <s v="AND"/>
    <s v="WAI2309221"/>
    <s v="IN PROGRESS"/>
    <m/>
    <m/>
    <m/>
    <m/>
    <m/>
    <m/>
    <m/>
    <n v="0"/>
    <s v="New order"/>
    <e v="#REF!"/>
    <x v="0"/>
    <m/>
    <m/>
    <m/>
    <m/>
    <m/>
    <m/>
    <m/>
    <m/>
    <m/>
    <m/>
    <m/>
    <s v="TM UNIFI - CONSUMER"/>
    <x v="27"/>
    <s v="WC NEW PHYSICAL DP SNI_C019_DP0002 JENDELA"/>
    <s v="Unifi Port"/>
    <m/>
    <m/>
    <m/>
    <s v="SNI"/>
    <m/>
    <m/>
    <m/>
    <m/>
    <m/>
    <m/>
    <m/>
    <m/>
    <m/>
    <m/>
    <m/>
    <m/>
    <m/>
    <m/>
    <m/>
    <m/>
    <m/>
    <m/>
    <m/>
    <m/>
    <m/>
  </r>
  <r>
    <n v="56"/>
    <m/>
    <s v="1.1 New order"/>
    <m/>
    <m/>
    <m/>
    <s v="JS"/>
    <s v="AND"/>
    <s v="WAI2309222"/>
    <s v="IN PROGRESS"/>
    <m/>
    <m/>
    <m/>
    <m/>
    <m/>
    <m/>
    <m/>
    <n v="0"/>
    <s v="New order"/>
    <e v="#REF!"/>
    <x v="0"/>
    <m/>
    <m/>
    <m/>
    <m/>
    <m/>
    <m/>
    <m/>
    <m/>
    <m/>
    <m/>
    <m/>
    <s v="TM UNIFI - CONSUMER"/>
    <x v="27"/>
    <s v="WC NEW PHYSICAL DP TI_C017_DP0084 JENDELA"/>
    <s v="Unifi Port"/>
    <m/>
    <m/>
    <m/>
    <s v="TI"/>
    <m/>
    <m/>
    <m/>
    <m/>
    <m/>
    <m/>
    <m/>
    <m/>
    <m/>
    <m/>
    <m/>
    <m/>
    <m/>
    <m/>
    <m/>
    <m/>
    <m/>
    <m/>
    <m/>
    <m/>
    <m/>
  </r>
  <r>
    <n v="57"/>
    <m/>
    <s v="1.1 New order"/>
    <m/>
    <m/>
    <m/>
    <s v="JS"/>
    <s v="AND"/>
    <s v="WAI2309223"/>
    <s v="IN PROGRESS"/>
    <m/>
    <m/>
    <m/>
    <m/>
    <m/>
    <m/>
    <m/>
    <n v="0"/>
    <s v="New order"/>
    <e v="#REF!"/>
    <x v="0"/>
    <m/>
    <m/>
    <m/>
    <m/>
    <m/>
    <m/>
    <m/>
    <m/>
    <m/>
    <m/>
    <m/>
    <s v="TM UNIFI - CONSUMER"/>
    <x v="27"/>
    <s v="WC NEW PHYSICAL DP TI_C006_DP0004 JENDELA"/>
    <s v="Unifi Port"/>
    <m/>
    <m/>
    <m/>
    <s v="TI"/>
    <m/>
    <m/>
    <m/>
    <m/>
    <m/>
    <m/>
    <m/>
    <m/>
    <m/>
    <m/>
    <m/>
    <m/>
    <m/>
    <m/>
    <m/>
    <m/>
    <m/>
    <m/>
    <m/>
    <m/>
    <m/>
  </r>
  <r>
    <n v="58"/>
    <m/>
    <s v="1.1 New order"/>
    <m/>
    <m/>
    <m/>
    <s v="JS"/>
    <s v="AND"/>
    <s v="WAI2309224"/>
    <s v="IN PROGRESS"/>
    <m/>
    <m/>
    <m/>
    <m/>
    <m/>
    <m/>
    <m/>
    <n v="0"/>
    <s v="New order"/>
    <e v="#REF!"/>
    <x v="0"/>
    <m/>
    <m/>
    <m/>
    <m/>
    <m/>
    <m/>
    <m/>
    <m/>
    <m/>
    <m/>
    <m/>
    <s v="TM UNIFI - CONSUMER"/>
    <x v="27"/>
    <s v="WC NEW PHYSICAL DP TI_C006_DP0004 JENDELA"/>
    <s v="Unifi Port"/>
    <m/>
    <m/>
    <m/>
    <s v="TI"/>
    <m/>
    <m/>
    <m/>
    <m/>
    <m/>
    <m/>
    <m/>
    <m/>
    <m/>
    <m/>
    <m/>
    <m/>
    <m/>
    <m/>
    <m/>
    <m/>
    <m/>
    <m/>
    <m/>
    <m/>
    <m/>
  </r>
  <r>
    <n v="59"/>
    <m/>
    <s v="1.1 New order"/>
    <m/>
    <m/>
    <m/>
    <s v="JS"/>
    <s v="AND"/>
    <s v="WAI2309226"/>
    <s v="IN PROGRESS"/>
    <m/>
    <m/>
    <m/>
    <m/>
    <m/>
    <m/>
    <m/>
    <n v="0"/>
    <s v="New order"/>
    <e v="#REF!"/>
    <x v="0"/>
    <m/>
    <m/>
    <m/>
    <m/>
    <m/>
    <m/>
    <m/>
    <m/>
    <m/>
    <m/>
    <m/>
    <s v="TM UNIFI - CONSUMER"/>
    <x v="27"/>
    <s v="WC NEW  PHYSICAL DP SNI_C048_DP0011 JENDELA"/>
    <s v="Unifi Port"/>
    <m/>
    <m/>
    <m/>
    <s v="SNI"/>
    <m/>
    <m/>
    <m/>
    <m/>
    <m/>
    <m/>
    <m/>
    <m/>
    <m/>
    <m/>
    <m/>
    <m/>
    <m/>
    <m/>
    <m/>
    <m/>
    <m/>
    <m/>
    <m/>
    <m/>
    <m/>
  </r>
  <r>
    <n v="60"/>
    <m/>
    <s v="1.1 New order"/>
    <m/>
    <m/>
    <m/>
    <s v="JS"/>
    <s v="AND"/>
    <s v="WAI2309233"/>
    <s v="IN PROGRESS"/>
    <m/>
    <m/>
    <m/>
    <m/>
    <m/>
    <m/>
    <m/>
    <n v="0"/>
    <s v="New order"/>
    <e v="#REF!"/>
    <x v="0"/>
    <m/>
    <m/>
    <m/>
    <m/>
    <m/>
    <m/>
    <m/>
    <m/>
    <m/>
    <m/>
    <m/>
    <s v="TM UNIFI - CONSUMER"/>
    <x v="27"/>
    <s v="WC NEW PHYSICAL DP [PRM_C058_DP0064]JENDELA  "/>
    <s v="Unifi Port"/>
    <m/>
    <m/>
    <m/>
    <s v="PRM"/>
    <m/>
    <m/>
    <m/>
    <m/>
    <m/>
    <m/>
    <m/>
    <m/>
    <m/>
    <m/>
    <m/>
    <m/>
    <m/>
    <m/>
    <m/>
    <m/>
    <m/>
    <m/>
    <m/>
    <m/>
    <m/>
  </r>
  <r>
    <n v="61"/>
    <m/>
    <s v="1.1 New order"/>
    <m/>
    <m/>
    <m/>
    <s v="JS"/>
    <s v="AND"/>
    <s v="WAI2309234"/>
    <s v="IN PROGRESS"/>
    <m/>
    <m/>
    <m/>
    <m/>
    <m/>
    <m/>
    <m/>
    <n v="0"/>
    <s v="New order"/>
    <e v="#REF!"/>
    <x v="0"/>
    <m/>
    <m/>
    <m/>
    <m/>
    <m/>
    <m/>
    <m/>
    <m/>
    <m/>
    <m/>
    <m/>
    <s v="TM UNIFI - CONSUMER"/>
    <x v="27"/>
    <s v="WC NEW PHYSICAL DP [TI_C010_DP0058]JENDELA  "/>
    <s v="Unifi Port"/>
    <m/>
    <m/>
    <m/>
    <s v="TI"/>
    <m/>
    <m/>
    <m/>
    <m/>
    <m/>
    <m/>
    <m/>
    <m/>
    <m/>
    <m/>
    <m/>
    <m/>
    <m/>
    <m/>
    <m/>
    <m/>
    <m/>
    <m/>
    <m/>
    <m/>
    <m/>
  </r>
  <r>
    <n v="62"/>
    <m/>
    <s v="1.1 New order"/>
    <m/>
    <m/>
    <m/>
    <s v="JS"/>
    <s v="AND"/>
    <s v="WAI2309236"/>
    <s v="IN PROGRESS"/>
    <m/>
    <m/>
    <m/>
    <m/>
    <m/>
    <m/>
    <m/>
    <n v="0"/>
    <s v="New order"/>
    <e v="#REF!"/>
    <x v="0"/>
    <m/>
    <m/>
    <m/>
    <m/>
    <m/>
    <m/>
    <m/>
    <m/>
    <m/>
    <m/>
    <m/>
    <s v="TM UNIFI - CONSUMER"/>
    <x v="27"/>
    <s v="WC NEW PHYSICAL DP [KLI_C020_DP0035]JENDELA"/>
    <s v="Unifi Port"/>
    <m/>
    <m/>
    <m/>
    <s v="KLI"/>
    <m/>
    <m/>
    <m/>
    <m/>
    <m/>
    <m/>
    <m/>
    <m/>
    <m/>
    <m/>
    <m/>
    <m/>
    <m/>
    <m/>
    <m/>
    <m/>
    <m/>
    <m/>
    <m/>
    <m/>
    <m/>
  </r>
  <r>
    <n v="63"/>
    <m/>
    <s v="1.1 New order"/>
    <m/>
    <m/>
    <m/>
    <s v="JS"/>
    <s v="AND"/>
    <s v="WAI2309237"/>
    <s v="IN PROGRESS"/>
    <m/>
    <m/>
    <m/>
    <m/>
    <m/>
    <m/>
    <m/>
    <n v="0"/>
    <s v="New order"/>
    <e v="#REF!"/>
    <x v="0"/>
    <m/>
    <m/>
    <m/>
    <m/>
    <m/>
    <m/>
    <m/>
    <m/>
    <m/>
    <m/>
    <m/>
    <s v="TM UNIFI - CONSUMER"/>
    <x v="27"/>
    <s v="WC NEW PHYSICAL DP [SNI_C051_DP0007]JENDELA"/>
    <s v="Unifi Port"/>
    <m/>
    <m/>
    <m/>
    <s v="SNI"/>
    <m/>
    <m/>
    <m/>
    <m/>
    <m/>
    <m/>
    <m/>
    <m/>
    <m/>
    <m/>
    <m/>
    <m/>
    <m/>
    <m/>
    <m/>
    <m/>
    <m/>
    <m/>
    <m/>
    <m/>
    <m/>
  </r>
  <r>
    <n v="64"/>
    <m/>
    <s v="1.1 New order"/>
    <m/>
    <m/>
    <m/>
    <s v="JS"/>
    <s v="AND"/>
    <s v="WAI2309238"/>
    <s v="IN PROGRESS"/>
    <m/>
    <m/>
    <m/>
    <m/>
    <m/>
    <m/>
    <m/>
    <n v="0"/>
    <s v="New order"/>
    <e v="#REF!"/>
    <x v="0"/>
    <m/>
    <m/>
    <m/>
    <m/>
    <m/>
    <m/>
    <m/>
    <m/>
    <m/>
    <m/>
    <m/>
    <s v="TM UNIFI - CONSUMER"/>
    <x v="27"/>
    <s v="WC NEW PHYSICAL DP [TI_C010_DP0018]JENDELA "/>
    <s v="Unifi Port"/>
    <m/>
    <m/>
    <m/>
    <s v="TI"/>
    <m/>
    <m/>
    <m/>
    <m/>
    <m/>
    <m/>
    <m/>
    <m/>
    <m/>
    <m/>
    <m/>
    <m/>
    <m/>
    <m/>
    <m/>
    <m/>
    <m/>
    <m/>
    <m/>
    <m/>
    <m/>
  </r>
  <r>
    <n v="65"/>
    <m/>
    <s v="1.1 New order"/>
    <m/>
    <m/>
    <m/>
    <s v="JS"/>
    <s v="AND"/>
    <s v="WAI2309240"/>
    <s v="IN PROGRESS"/>
    <m/>
    <m/>
    <m/>
    <m/>
    <m/>
    <m/>
    <m/>
    <n v="0"/>
    <s v="New order"/>
    <e v="#REF!"/>
    <x v="0"/>
    <m/>
    <m/>
    <m/>
    <m/>
    <m/>
    <m/>
    <m/>
    <m/>
    <m/>
    <m/>
    <m/>
    <s v="TM UNIFI - CONSUMER"/>
    <x v="27"/>
    <s v="WC NEW PHYSICAL DP [TI_C006_DP0075]JENDELA"/>
    <s v="Unifi Port"/>
    <m/>
    <m/>
    <m/>
    <s v="TI"/>
    <m/>
    <m/>
    <m/>
    <m/>
    <m/>
    <m/>
    <m/>
    <m/>
    <m/>
    <m/>
    <m/>
    <m/>
    <m/>
    <m/>
    <m/>
    <m/>
    <m/>
    <m/>
    <m/>
    <m/>
    <m/>
  </r>
  <r>
    <n v="66"/>
    <m/>
    <s v="1.1 New order"/>
    <m/>
    <m/>
    <m/>
    <s v="JS"/>
    <s v="AND"/>
    <s v="WAI2309241"/>
    <s v="IN PROGRESS"/>
    <m/>
    <m/>
    <m/>
    <m/>
    <m/>
    <m/>
    <m/>
    <n v="0"/>
    <s v="New order"/>
    <e v="#REF!"/>
    <x v="0"/>
    <m/>
    <m/>
    <m/>
    <m/>
    <m/>
    <m/>
    <m/>
    <m/>
    <m/>
    <m/>
    <m/>
    <s v="TM UNIFI - CONSUMER"/>
    <x v="27"/>
    <s v="WC NEW PHYSICAL DP [PRM_C035_DP0017]JENDELA"/>
    <s v="Unifi Port"/>
    <m/>
    <m/>
    <m/>
    <s v="PRM"/>
    <m/>
    <m/>
    <m/>
    <m/>
    <m/>
    <m/>
    <m/>
    <m/>
    <m/>
    <m/>
    <m/>
    <m/>
    <m/>
    <m/>
    <m/>
    <m/>
    <m/>
    <m/>
    <m/>
    <m/>
    <m/>
  </r>
  <r>
    <n v="67"/>
    <m/>
    <s v="1.1 New order"/>
    <m/>
    <m/>
    <m/>
    <s v="JS"/>
    <s v="AND"/>
    <s v="WAI2309242"/>
    <s v="IN PROGRESS"/>
    <m/>
    <m/>
    <m/>
    <m/>
    <m/>
    <m/>
    <m/>
    <n v="0"/>
    <s v="New order"/>
    <e v="#REF!"/>
    <x v="0"/>
    <m/>
    <m/>
    <m/>
    <m/>
    <m/>
    <m/>
    <m/>
    <m/>
    <m/>
    <m/>
    <m/>
    <s v="TM UNIFI - CONSUMER"/>
    <x v="27"/>
    <s v="WC NEW PHYSICAL DP [TI_C069_DP0050]JENDELA"/>
    <s v="Unifi Port"/>
    <m/>
    <m/>
    <m/>
    <s v="TI"/>
    <m/>
    <m/>
    <m/>
    <m/>
    <m/>
    <m/>
    <m/>
    <m/>
    <m/>
    <m/>
    <m/>
    <m/>
    <m/>
    <m/>
    <m/>
    <m/>
    <m/>
    <m/>
    <m/>
    <m/>
    <m/>
  </r>
  <r>
    <n v="68"/>
    <m/>
    <s v="1.1 New order"/>
    <m/>
    <m/>
    <m/>
    <s v="JS"/>
    <s v="AND"/>
    <s v="WAI2309243"/>
    <s v="IN PROGRESS"/>
    <m/>
    <m/>
    <m/>
    <m/>
    <m/>
    <m/>
    <m/>
    <n v="0"/>
    <s v="New order"/>
    <e v="#REF!"/>
    <x v="0"/>
    <m/>
    <m/>
    <m/>
    <m/>
    <m/>
    <m/>
    <m/>
    <m/>
    <m/>
    <m/>
    <m/>
    <s v="TM UNIFI - CONSUMER"/>
    <x v="27"/>
    <s v="WC NEW PHYSICAL DP [PRM_C006_DP0072]JENDELA"/>
    <s v="Unifi Port"/>
    <m/>
    <m/>
    <m/>
    <s v="PRM"/>
    <m/>
    <m/>
    <m/>
    <m/>
    <m/>
    <m/>
    <m/>
    <m/>
    <m/>
    <m/>
    <m/>
    <m/>
    <m/>
    <m/>
    <m/>
    <m/>
    <m/>
    <m/>
    <m/>
    <m/>
    <m/>
  </r>
  <r>
    <n v="69"/>
    <m/>
    <s v="1.1 New order"/>
    <m/>
    <m/>
    <m/>
    <s v="JS"/>
    <s v="AND"/>
    <s v="WAI2309246"/>
    <s v="IN PROGRESS"/>
    <m/>
    <m/>
    <m/>
    <m/>
    <m/>
    <m/>
    <m/>
    <n v="0"/>
    <s v="New order"/>
    <e v="#REF!"/>
    <x v="0"/>
    <m/>
    <m/>
    <m/>
    <m/>
    <m/>
    <m/>
    <m/>
    <m/>
    <m/>
    <m/>
    <m/>
    <s v="TM UNIFI - CONSUMER"/>
    <x v="27"/>
    <s v="WC NEW PHYSICAL DP [PRM_C006_DP0013]JENDELA"/>
    <s v="Unifi Port"/>
    <m/>
    <m/>
    <m/>
    <s v="PRM"/>
    <m/>
    <m/>
    <m/>
    <m/>
    <m/>
    <m/>
    <m/>
    <m/>
    <m/>
    <m/>
    <m/>
    <m/>
    <m/>
    <m/>
    <m/>
    <m/>
    <m/>
    <m/>
    <m/>
    <m/>
    <m/>
  </r>
  <r>
    <n v="70"/>
    <m/>
    <s v="1.1 New order"/>
    <m/>
    <m/>
    <m/>
    <s v="JS"/>
    <s v="AND"/>
    <s v="WAI2309247"/>
    <s v="IN PROGRESS"/>
    <m/>
    <m/>
    <m/>
    <m/>
    <m/>
    <m/>
    <m/>
    <n v="0"/>
    <s v="New order"/>
    <e v="#REF!"/>
    <x v="0"/>
    <m/>
    <m/>
    <m/>
    <m/>
    <m/>
    <m/>
    <m/>
    <m/>
    <m/>
    <m/>
    <m/>
    <s v="TM UNIFI - CONSUMER"/>
    <x v="27"/>
    <s v="WC NEW PHYSICAL DP [PN_C138_DP0027]JENDELA"/>
    <s v="Unifi Port"/>
    <m/>
    <m/>
    <m/>
    <s v="PN"/>
    <m/>
    <m/>
    <m/>
    <m/>
    <m/>
    <m/>
    <m/>
    <m/>
    <m/>
    <m/>
    <m/>
    <m/>
    <m/>
    <m/>
    <m/>
    <m/>
    <m/>
    <m/>
    <m/>
    <m/>
    <m/>
  </r>
  <r>
    <n v="71"/>
    <m/>
    <s v="1.1 New order"/>
    <m/>
    <m/>
    <m/>
    <s v="JS"/>
    <s v="AND"/>
    <s v="WAI2309248"/>
    <s v="IN PROGRESS"/>
    <m/>
    <m/>
    <m/>
    <m/>
    <m/>
    <m/>
    <m/>
    <n v="0"/>
    <s v="New order"/>
    <e v="#REF!"/>
    <x v="0"/>
    <m/>
    <m/>
    <m/>
    <m/>
    <m/>
    <m/>
    <m/>
    <m/>
    <m/>
    <m/>
    <m/>
    <s v="TM UNIFI - CONSUMER"/>
    <x v="27"/>
    <s v="WC NEW PHYSICAL DP PGD_C012_DP0015 19  JALAN TAMAN BUKIT DAHLIA"/>
    <s v="Unifi Port"/>
    <m/>
    <m/>
    <m/>
    <s v="PGD"/>
    <m/>
    <m/>
    <m/>
    <m/>
    <m/>
    <m/>
    <m/>
    <m/>
    <m/>
    <m/>
    <m/>
    <m/>
    <m/>
    <m/>
    <m/>
    <m/>
    <m/>
    <m/>
    <m/>
    <m/>
    <m/>
  </r>
  <r>
    <n v="72"/>
    <m/>
    <s v="1.1 New order"/>
    <m/>
    <m/>
    <m/>
    <s v="JS"/>
    <s v="AND"/>
    <s v="WAI2309249"/>
    <s v="IN PROGRESS"/>
    <m/>
    <m/>
    <m/>
    <m/>
    <m/>
    <m/>
    <m/>
    <n v="0"/>
    <s v="New order"/>
    <e v="#REF!"/>
    <x v="0"/>
    <m/>
    <m/>
    <m/>
    <m/>
    <m/>
    <m/>
    <m/>
    <m/>
    <m/>
    <m/>
    <m/>
    <s v="TM UNIFI - CONSUMER"/>
    <x v="27"/>
    <s v="WC NEW PHYSICAL FDP GH_C070_DP0038 JENDELA"/>
    <s v="Unifi Port"/>
    <m/>
    <m/>
    <m/>
    <s v="GH"/>
    <m/>
    <m/>
    <m/>
    <m/>
    <m/>
    <m/>
    <m/>
    <m/>
    <m/>
    <m/>
    <m/>
    <m/>
    <m/>
    <m/>
    <m/>
    <m/>
    <m/>
    <m/>
    <m/>
    <m/>
    <m/>
  </r>
  <r>
    <n v="73"/>
    <m/>
    <s v="1.1 New order"/>
    <m/>
    <m/>
    <m/>
    <s v="JS"/>
    <s v="AND"/>
    <s v="WAI2309250"/>
    <s v="IN PROGRESS"/>
    <m/>
    <m/>
    <m/>
    <m/>
    <m/>
    <m/>
    <m/>
    <n v="0"/>
    <s v="New order"/>
    <e v="#REF!"/>
    <x v="0"/>
    <m/>
    <m/>
    <m/>
    <m/>
    <m/>
    <m/>
    <m/>
    <m/>
    <m/>
    <m/>
    <m/>
    <s v="TM UNIFI - CONSUMER"/>
    <x v="27"/>
    <s v="WC NEW PHYSICAL FDP PTN_C023_DP0020 JENDELA"/>
    <s v="Unifi Port"/>
    <m/>
    <m/>
    <m/>
    <s v="PTN"/>
    <m/>
    <m/>
    <m/>
    <m/>
    <m/>
    <m/>
    <m/>
    <m/>
    <m/>
    <m/>
    <m/>
    <m/>
    <m/>
    <m/>
    <m/>
    <m/>
    <m/>
    <m/>
    <m/>
    <m/>
    <m/>
  </r>
  <r>
    <n v="74"/>
    <m/>
    <s v="1.1 New order"/>
    <m/>
    <m/>
    <m/>
    <s v="JS"/>
    <s v="AND"/>
    <s v="WAI2309251"/>
    <s v="IN PROGRESS"/>
    <m/>
    <m/>
    <m/>
    <m/>
    <m/>
    <m/>
    <m/>
    <n v="0"/>
    <s v="New order"/>
    <e v="#REF!"/>
    <x v="0"/>
    <m/>
    <m/>
    <m/>
    <m/>
    <m/>
    <m/>
    <m/>
    <m/>
    <m/>
    <m/>
    <m/>
    <s v="TM UNIFI - CONSUMER"/>
    <x v="27"/>
    <s v="WC NEW PHYSICAL FDP GH_C014_DP0024 JENDELA"/>
    <s v="Unifi Port"/>
    <m/>
    <m/>
    <m/>
    <s v="GH"/>
    <m/>
    <m/>
    <m/>
    <m/>
    <m/>
    <m/>
    <m/>
    <m/>
    <m/>
    <m/>
    <m/>
    <m/>
    <m/>
    <m/>
    <m/>
    <m/>
    <m/>
    <m/>
    <m/>
    <m/>
    <m/>
  </r>
  <r>
    <n v="75"/>
    <m/>
    <s v="1.1 New order"/>
    <m/>
    <m/>
    <m/>
    <s v="JS"/>
    <s v="AND"/>
    <s v="WAI2309175"/>
    <s v="IN PROGRESS"/>
    <m/>
    <m/>
    <m/>
    <m/>
    <m/>
    <m/>
    <m/>
    <n v="0"/>
    <s v="New order"/>
    <e v="#REF!"/>
    <x v="0"/>
    <m/>
    <m/>
    <m/>
    <m/>
    <m/>
    <m/>
    <m/>
    <m/>
    <m/>
    <m/>
    <m/>
    <s v="TM UNIFI - CONSUMER"/>
    <x v="27"/>
    <s v="WC NEW PHYSICAL DP PN_C100_DP0030  JENDELA"/>
    <s v="Unifi Port"/>
    <m/>
    <m/>
    <m/>
    <s v="PN"/>
    <m/>
    <m/>
    <m/>
    <m/>
    <m/>
    <m/>
    <m/>
    <m/>
    <m/>
    <m/>
    <m/>
    <m/>
    <m/>
    <m/>
    <m/>
    <m/>
    <m/>
    <m/>
    <m/>
    <m/>
    <m/>
  </r>
  <r>
    <n v="76"/>
    <m/>
    <s v="1.1 New order"/>
    <m/>
    <m/>
    <m/>
    <s v="JS"/>
    <s v="AND"/>
    <s v="WAI2309176"/>
    <s v="IN PROGRESS"/>
    <m/>
    <m/>
    <m/>
    <m/>
    <m/>
    <m/>
    <m/>
    <n v="0"/>
    <s v="New order"/>
    <e v="#REF!"/>
    <x v="0"/>
    <m/>
    <m/>
    <m/>
    <m/>
    <m/>
    <m/>
    <m/>
    <m/>
    <m/>
    <m/>
    <m/>
    <s v="TM UNIFI - CONSUMER"/>
    <x v="27"/>
    <s v="WC NEW PHYSICAL DP TI_C007A_DP0016 JENDELA "/>
    <s v="Unifi Port"/>
    <m/>
    <m/>
    <m/>
    <s v="TI"/>
    <m/>
    <m/>
    <m/>
    <m/>
    <m/>
    <m/>
    <m/>
    <m/>
    <m/>
    <m/>
    <m/>
    <m/>
    <m/>
    <m/>
    <m/>
    <m/>
    <m/>
    <m/>
    <m/>
    <m/>
    <m/>
  </r>
  <r>
    <n v="77"/>
    <m/>
    <s v="1.1 New order"/>
    <m/>
    <m/>
    <m/>
    <s v="PG"/>
    <s v="AND"/>
    <s v="WAI2309177"/>
    <s v="IN PROGRESS"/>
    <m/>
    <m/>
    <m/>
    <m/>
    <m/>
    <m/>
    <m/>
    <n v="0"/>
    <s v="New order"/>
    <e v="#REF!"/>
    <x v="0"/>
    <m/>
    <m/>
    <m/>
    <m/>
    <m/>
    <m/>
    <m/>
    <m/>
    <m/>
    <m/>
    <m/>
    <s v="TM UNIFI - CONSUMER"/>
    <x v="27"/>
    <s v="WC JENDELA NEW FDP (BM_C018_DP0016) JALAN MAJU PUSAT PERNIAGAAN MAJU JAYA BUKIT MERTAJAM"/>
    <s v="Unifi Port"/>
    <m/>
    <m/>
    <m/>
    <s v="BM"/>
    <m/>
    <m/>
    <m/>
    <m/>
    <m/>
    <m/>
    <m/>
    <m/>
    <m/>
    <m/>
    <m/>
    <m/>
    <m/>
    <m/>
    <m/>
    <m/>
    <m/>
    <m/>
    <m/>
    <m/>
    <m/>
  </r>
  <r>
    <n v="78"/>
    <m/>
    <s v="1.1 New order"/>
    <m/>
    <m/>
    <m/>
    <s v="PG"/>
    <s v="AND"/>
    <s v="WAI2309181"/>
    <s v="IN PROGRESS"/>
    <m/>
    <m/>
    <m/>
    <m/>
    <m/>
    <m/>
    <m/>
    <n v="0"/>
    <s v="New order"/>
    <e v="#REF!"/>
    <x v="0"/>
    <m/>
    <m/>
    <m/>
    <m/>
    <m/>
    <m/>
    <m/>
    <m/>
    <m/>
    <m/>
    <m/>
    <s v="TM UNIFI - CONSUMER"/>
    <x v="27"/>
    <s v="WC JENDELA NEW FDP (BM_C021_DP0006)JALAN INDAH 1"/>
    <s v="Unifi Port"/>
    <m/>
    <m/>
    <m/>
    <s v="BM"/>
    <m/>
    <m/>
    <m/>
    <m/>
    <m/>
    <m/>
    <m/>
    <m/>
    <m/>
    <m/>
    <m/>
    <m/>
    <m/>
    <m/>
    <m/>
    <m/>
    <m/>
    <m/>
    <m/>
    <m/>
    <m/>
  </r>
  <r>
    <n v="79"/>
    <m/>
    <s v="1.1 New order"/>
    <m/>
    <m/>
    <m/>
    <s v="JS"/>
    <s v="AND"/>
    <s v="WAI2309252"/>
    <s v="IN PROGRESS"/>
    <m/>
    <m/>
    <m/>
    <m/>
    <m/>
    <m/>
    <m/>
    <n v="0"/>
    <s v="New order"/>
    <e v="#REF!"/>
    <x v="0"/>
    <m/>
    <m/>
    <m/>
    <m/>
    <m/>
    <m/>
    <m/>
    <m/>
    <m/>
    <m/>
    <m/>
    <s v="TM UNIFI - CONSUMER"/>
    <x v="27"/>
    <s v="WC NEW PHYSICAL FDP TMP_C067_DP0030 JENDELA"/>
    <s v="Unifi Port"/>
    <m/>
    <m/>
    <m/>
    <s v="TMP"/>
    <m/>
    <m/>
    <m/>
    <m/>
    <m/>
    <m/>
    <m/>
    <m/>
    <m/>
    <m/>
    <m/>
    <m/>
    <m/>
    <m/>
    <m/>
    <m/>
    <m/>
    <m/>
    <m/>
    <m/>
    <m/>
  </r>
  <r>
    <n v="80"/>
    <m/>
    <s v="1.1 New order"/>
    <m/>
    <m/>
    <m/>
    <s v="JS"/>
    <s v="AND"/>
    <s v="WAI2309253"/>
    <s v="IN PROGRESS"/>
    <m/>
    <m/>
    <m/>
    <m/>
    <m/>
    <m/>
    <m/>
    <n v="0"/>
    <s v="New order"/>
    <e v="#REF!"/>
    <x v="0"/>
    <m/>
    <m/>
    <m/>
    <m/>
    <m/>
    <m/>
    <m/>
    <m/>
    <m/>
    <m/>
    <m/>
    <s v="TM UNIFI - CONSUMER"/>
    <x v="27"/>
    <s v="WC NEW PHYSICAL FDP SC_C101_DP0022 JENDELA"/>
    <s v="Unifi Port"/>
    <m/>
    <m/>
    <m/>
    <s v="SC"/>
    <m/>
    <m/>
    <m/>
    <m/>
    <m/>
    <m/>
    <m/>
    <m/>
    <m/>
    <m/>
    <m/>
    <m/>
    <m/>
    <m/>
    <m/>
    <m/>
    <m/>
    <m/>
    <m/>
    <m/>
    <m/>
  </r>
  <r>
    <n v="81"/>
    <m/>
    <s v="1.1 New order"/>
    <m/>
    <m/>
    <m/>
    <s v="JS"/>
    <s v="AND"/>
    <s v="WAI2309254"/>
    <s v="IN PROGRESS"/>
    <m/>
    <m/>
    <m/>
    <m/>
    <m/>
    <m/>
    <m/>
    <n v="0"/>
    <s v="New order"/>
    <e v="#REF!"/>
    <x v="0"/>
    <m/>
    <m/>
    <m/>
    <m/>
    <m/>
    <m/>
    <m/>
    <m/>
    <m/>
    <m/>
    <m/>
    <s v="TM UNIFI - CONSUMER"/>
    <x v="27"/>
    <s v="WC NEW PHYSICAL FDP TMP_C999_035_DP0001 JENDELA"/>
    <s v="Unifi Port"/>
    <m/>
    <m/>
    <m/>
    <s v="TMP"/>
    <m/>
    <m/>
    <m/>
    <m/>
    <m/>
    <m/>
    <m/>
    <m/>
    <m/>
    <m/>
    <m/>
    <m/>
    <m/>
    <m/>
    <m/>
    <m/>
    <m/>
    <m/>
    <m/>
    <m/>
    <m/>
  </r>
  <r>
    <n v="82"/>
    <m/>
    <s v="1.1 New order"/>
    <m/>
    <m/>
    <m/>
    <s v="JS"/>
    <s v="AND"/>
    <s v="WAI2309255"/>
    <s v="IN PROGRESS"/>
    <m/>
    <m/>
    <m/>
    <m/>
    <m/>
    <m/>
    <m/>
    <n v="0"/>
    <s v="New order"/>
    <e v="#REF!"/>
    <x v="0"/>
    <m/>
    <m/>
    <m/>
    <m/>
    <m/>
    <m/>
    <m/>
    <m/>
    <m/>
    <m/>
    <m/>
    <s v="TM UNIFI - CONSUMER"/>
    <x v="27"/>
    <s v="WC NEW PHYSICAL FDP TMP_C999_035_DP0001 JENDELA"/>
    <s v="Unifi Port"/>
    <m/>
    <m/>
    <m/>
    <s v="TMP"/>
    <m/>
    <m/>
    <m/>
    <m/>
    <m/>
    <m/>
    <m/>
    <m/>
    <m/>
    <m/>
    <m/>
    <m/>
    <m/>
    <m/>
    <m/>
    <m/>
    <m/>
    <m/>
    <m/>
    <m/>
    <m/>
  </r>
  <r>
    <n v="83"/>
    <m/>
    <s v="1.1 New order"/>
    <m/>
    <m/>
    <m/>
    <s v="JS"/>
    <s v="AND"/>
    <s v="WAI2309256"/>
    <s v="IN PROGRESS"/>
    <m/>
    <m/>
    <m/>
    <m/>
    <m/>
    <m/>
    <m/>
    <n v="0"/>
    <s v="New order"/>
    <e v="#REF!"/>
    <x v="0"/>
    <m/>
    <m/>
    <m/>
    <m/>
    <m/>
    <m/>
    <m/>
    <m/>
    <m/>
    <m/>
    <m/>
    <s v="TM UNIFI - CONSUMER"/>
    <x v="27"/>
    <s v="WC NEW PHYSICAL FDP GH_C999_010_DP0001 JENDELA"/>
    <s v="Unifi Port"/>
    <m/>
    <m/>
    <m/>
    <s v="GH"/>
    <m/>
    <m/>
    <m/>
    <m/>
    <m/>
    <m/>
    <m/>
    <m/>
    <m/>
    <m/>
    <m/>
    <m/>
    <m/>
    <m/>
    <m/>
    <m/>
    <m/>
    <m/>
    <m/>
    <m/>
    <m/>
  </r>
  <r>
    <n v="84"/>
    <m/>
    <s v="1.1 New order"/>
    <m/>
    <m/>
    <m/>
    <s v="JS"/>
    <s v="AND"/>
    <s v="WAI2309257"/>
    <s v="IN PROGRESS"/>
    <m/>
    <m/>
    <m/>
    <m/>
    <m/>
    <m/>
    <m/>
    <n v="0"/>
    <s v="New order"/>
    <e v="#REF!"/>
    <x v="0"/>
    <m/>
    <m/>
    <m/>
    <m/>
    <m/>
    <m/>
    <m/>
    <m/>
    <m/>
    <m/>
    <m/>
    <s v="TM UNIFI - CONSUMER"/>
    <x v="27"/>
    <s v="WC NEW PHYSICAL FDP TMP_C999_035_DP0001 JENDELA"/>
    <s v="Unifi Port"/>
    <m/>
    <m/>
    <m/>
    <s v="TMP"/>
    <m/>
    <m/>
    <m/>
    <m/>
    <m/>
    <m/>
    <m/>
    <m/>
    <m/>
    <m/>
    <m/>
    <m/>
    <m/>
    <m/>
    <m/>
    <m/>
    <m/>
    <m/>
    <m/>
    <m/>
    <m/>
  </r>
  <r>
    <n v="85"/>
    <m/>
    <s v="1.1 New order"/>
    <m/>
    <m/>
    <m/>
    <s v="JS"/>
    <s v="AND"/>
    <s v="WAI2309258"/>
    <s v="IN PROGRESS"/>
    <m/>
    <m/>
    <m/>
    <m/>
    <m/>
    <m/>
    <m/>
    <n v="0"/>
    <s v="New order"/>
    <e v="#REF!"/>
    <x v="0"/>
    <m/>
    <m/>
    <m/>
    <m/>
    <m/>
    <m/>
    <m/>
    <m/>
    <m/>
    <m/>
    <m/>
    <s v="TM UNIFI - CONSUMER"/>
    <x v="27"/>
    <s v="WC NEW PHYSICAL FDP KC_C007_DP0014 JENDELA"/>
    <s v="Unifi Port"/>
    <m/>
    <m/>
    <m/>
    <s v="KC"/>
    <m/>
    <m/>
    <m/>
    <m/>
    <m/>
    <m/>
    <m/>
    <m/>
    <m/>
    <m/>
    <m/>
    <m/>
    <m/>
    <m/>
    <m/>
    <m/>
    <m/>
    <m/>
    <m/>
    <m/>
    <m/>
  </r>
  <r>
    <n v="86"/>
    <m/>
    <s v="1.1 New order"/>
    <m/>
    <m/>
    <m/>
    <s v="JS"/>
    <s v="AND"/>
    <s v="WAI2309262"/>
    <s v="IN PROGRESS"/>
    <m/>
    <m/>
    <m/>
    <m/>
    <m/>
    <m/>
    <m/>
    <n v="0"/>
    <s v="New order"/>
    <e v="#REF!"/>
    <x v="0"/>
    <m/>
    <m/>
    <m/>
    <m/>
    <m/>
    <m/>
    <m/>
    <m/>
    <m/>
    <m/>
    <m/>
    <s v="TM UNIFI - CONSUMER"/>
    <x v="27"/>
    <s v="WC NEW PHYSICAL DP [KLI_C021_DP0089]JENDELA  "/>
    <s v="Unifi Port"/>
    <m/>
    <m/>
    <m/>
    <s v="KLI"/>
    <m/>
    <m/>
    <m/>
    <m/>
    <m/>
    <m/>
    <m/>
    <m/>
    <m/>
    <m/>
    <m/>
    <m/>
    <m/>
    <m/>
    <m/>
    <m/>
    <m/>
    <m/>
    <m/>
    <m/>
    <m/>
  </r>
  <r>
    <n v="87"/>
    <m/>
    <s v="1.1 New order"/>
    <m/>
    <m/>
    <m/>
    <s v="JS"/>
    <s v="AND"/>
    <s v="WAI2309263"/>
    <s v="IN PROGRESS"/>
    <m/>
    <m/>
    <m/>
    <m/>
    <m/>
    <m/>
    <m/>
    <n v="0"/>
    <s v="New order"/>
    <e v="#REF!"/>
    <x v="0"/>
    <m/>
    <m/>
    <m/>
    <m/>
    <m/>
    <m/>
    <m/>
    <m/>
    <m/>
    <m/>
    <m/>
    <s v="TM UNIFI - CONSUMER"/>
    <x v="27"/>
    <s v="WC NEW PHYSICAL DP [ PN_C151_DP0037]JENDELA"/>
    <s v="Unifi Port"/>
    <m/>
    <m/>
    <m/>
    <s v="PN"/>
    <m/>
    <m/>
    <m/>
    <m/>
    <m/>
    <m/>
    <m/>
    <m/>
    <m/>
    <m/>
    <m/>
    <m/>
    <m/>
    <m/>
    <m/>
    <m/>
    <m/>
    <m/>
    <m/>
    <m/>
    <m/>
  </r>
  <r>
    <n v="88"/>
    <m/>
    <s v="1.1 New order"/>
    <m/>
    <m/>
    <m/>
    <s v="JS"/>
    <s v="AND"/>
    <s v="WAI2309264"/>
    <s v="IN PROGRESS"/>
    <m/>
    <m/>
    <m/>
    <m/>
    <m/>
    <m/>
    <m/>
    <n v="0"/>
    <s v="New order"/>
    <e v="#REF!"/>
    <x v="0"/>
    <m/>
    <m/>
    <m/>
    <m/>
    <m/>
    <m/>
    <m/>
    <m/>
    <m/>
    <m/>
    <m/>
    <s v="TM UNIFI - CONSUMER"/>
    <x v="27"/>
    <s v="WC NEW PHYSICAL FDP TMP_C999_035_DP0001 JENDELA"/>
    <s v="Unifi Port"/>
    <m/>
    <m/>
    <m/>
    <s v="TMP"/>
    <m/>
    <m/>
    <m/>
    <m/>
    <m/>
    <m/>
    <m/>
    <m/>
    <m/>
    <m/>
    <m/>
    <m/>
    <m/>
    <m/>
    <m/>
    <m/>
    <m/>
    <m/>
    <m/>
    <m/>
    <m/>
  </r>
  <r>
    <n v="89"/>
    <m/>
    <s v="1.1 New order"/>
    <m/>
    <m/>
    <m/>
    <s v="JS"/>
    <s v="AND"/>
    <s v="WAI2309265"/>
    <s v="IN PROGRESS"/>
    <m/>
    <m/>
    <m/>
    <m/>
    <m/>
    <m/>
    <m/>
    <n v="0"/>
    <s v="New order"/>
    <e v="#REF!"/>
    <x v="0"/>
    <m/>
    <m/>
    <m/>
    <m/>
    <m/>
    <m/>
    <m/>
    <m/>
    <m/>
    <m/>
    <m/>
    <s v="TM UNIFI - CONSUMER"/>
    <x v="27"/>
    <s v="WC NEW PHYSICAL FDP GH_C999_057_DP0001 JENDELA"/>
    <s v="Unifi Port"/>
    <m/>
    <m/>
    <m/>
    <s v="GH"/>
    <m/>
    <m/>
    <m/>
    <m/>
    <m/>
    <m/>
    <m/>
    <m/>
    <m/>
    <m/>
    <m/>
    <m/>
    <m/>
    <m/>
    <m/>
    <m/>
    <m/>
    <m/>
    <m/>
    <m/>
    <m/>
  </r>
  <r>
    <n v="90"/>
    <m/>
    <s v="1.1 New order"/>
    <m/>
    <m/>
    <m/>
    <s v="JS"/>
    <s v="AND"/>
    <s v="WAI2309269"/>
    <s v="IN PROGRESS"/>
    <m/>
    <m/>
    <m/>
    <m/>
    <m/>
    <m/>
    <m/>
    <n v="0"/>
    <s v="New order"/>
    <e v="#REF!"/>
    <x v="0"/>
    <m/>
    <m/>
    <m/>
    <m/>
    <m/>
    <m/>
    <m/>
    <m/>
    <m/>
    <m/>
    <m/>
    <s v="TM UNIFI - CONSUMER"/>
    <x v="27"/>
    <s v="WC NEW PHYSICAL DP [TKU_C999_001_DP0001]JENDELA  "/>
    <s v="Unifi Port"/>
    <m/>
    <m/>
    <m/>
    <s v="TKU"/>
    <m/>
    <m/>
    <m/>
    <m/>
    <m/>
    <m/>
    <m/>
    <m/>
    <m/>
    <m/>
    <m/>
    <m/>
    <m/>
    <m/>
    <m/>
    <m/>
    <m/>
    <m/>
    <m/>
    <m/>
    <m/>
  </r>
  <r>
    <n v="91"/>
    <m/>
    <s v="1.1 New order"/>
    <m/>
    <m/>
    <m/>
    <s v="JS"/>
    <s v="AND"/>
    <s v="WAI2309270"/>
    <s v="IN PROGRESS"/>
    <m/>
    <m/>
    <m/>
    <m/>
    <m/>
    <m/>
    <m/>
    <n v="0"/>
    <s v="New order"/>
    <e v="#REF!"/>
    <x v="0"/>
    <m/>
    <m/>
    <m/>
    <m/>
    <m/>
    <m/>
    <m/>
    <m/>
    <m/>
    <m/>
    <m/>
    <s v="TM UNIFI - CONSUMER"/>
    <x v="27"/>
    <s v="WC NEW PHYSICAL FDP SC_C039_DP0073 JENDELA"/>
    <s v="Unifi Port"/>
    <m/>
    <m/>
    <m/>
    <s v="SC"/>
    <m/>
    <m/>
    <m/>
    <m/>
    <m/>
    <m/>
    <m/>
    <m/>
    <m/>
    <m/>
    <m/>
    <m/>
    <m/>
    <m/>
    <m/>
    <m/>
    <m/>
    <m/>
    <m/>
    <m/>
    <m/>
  </r>
  <r>
    <n v="92"/>
    <m/>
    <s v="1.1 New order"/>
    <m/>
    <m/>
    <m/>
    <s v="JS"/>
    <s v="AND"/>
    <s v="WAI2309271"/>
    <s v="IN PROGRESS"/>
    <m/>
    <m/>
    <m/>
    <m/>
    <m/>
    <m/>
    <m/>
    <n v="0"/>
    <s v="New order"/>
    <e v="#REF!"/>
    <x v="0"/>
    <m/>
    <m/>
    <m/>
    <m/>
    <m/>
    <m/>
    <m/>
    <m/>
    <m/>
    <m/>
    <m/>
    <s v="TM UNIFI - CONSUMER"/>
    <x v="27"/>
    <s v="WC NEW PHYSICAL FDP GH_C070_DP0039 JENDELA"/>
    <s v="Unifi Port"/>
    <m/>
    <m/>
    <m/>
    <s v="GH"/>
    <m/>
    <m/>
    <m/>
    <m/>
    <m/>
    <m/>
    <m/>
    <m/>
    <m/>
    <m/>
    <m/>
    <m/>
    <m/>
    <m/>
    <m/>
    <m/>
    <m/>
    <m/>
    <m/>
    <m/>
    <m/>
  </r>
  <r>
    <n v="93"/>
    <m/>
    <s v="1.1 New order"/>
    <m/>
    <m/>
    <m/>
    <s v="JS"/>
    <s v="AND"/>
    <s v="WAI2309272"/>
    <s v="IN PROGRESS"/>
    <m/>
    <m/>
    <m/>
    <m/>
    <m/>
    <m/>
    <m/>
    <n v="0"/>
    <s v="New order"/>
    <e v="#REF!"/>
    <x v="0"/>
    <m/>
    <m/>
    <m/>
    <m/>
    <m/>
    <m/>
    <m/>
    <m/>
    <m/>
    <m/>
    <m/>
    <s v="TM UNIFI - CONSUMER"/>
    <x v="27"/>
    <s v="WC NEW PHYSICAL DP [SNI_C007_DP0004]JENDELA  "/>
    <s v="Unifi Port"/>
    <m/>
    <m/>
    <m/>
    <s v="SNI"/>
    <m/>
    <m/>
    <m/>
    <m/>
    <m/>
    <m/>
    <m/>
    <m/>
    <m/>
    <m/>
    <m/>
    <m/>
    <m/>
    <m/>
    <m/>
    <m/>
    <m/>
    <m/>
    <m/>
    <m/>
    <m/>
  </r>
  <r>
    <n v="94"/>
    <m/>
    <s v="1.1 New order"/>
    <m/>
    <m/>
    <m/>
    <s v="PHG"/>
    <s v="AND"/>
    <s v="WAI2309273"/>
    <s v="CONFIRMED"/>
    <m/>
    <m/>
    <m/>
    <m/>
    <m/>
    <m/>
    <m/>
    <n v="0"/>
    <s v="New order"/>
    <e v="#REF!"/>
    <x v="0"/>
    <m/>
    <m/>
    <m/>
    <m/>
    <m/>
    <m/>
    <m/>
    <m/>
    <m/>
    <m/>
    <m/>
    <s v="TM UNIFI - CONSUMER"/>
    <x v="27"/>
    <s v="WC SYSTEM ERROR 72  LORONG PERUMAHAN BUKIT RANGIN PERDANA 2"/>
    <s v="Unifi Port"/>
    <m/>
    <m/>
    <m/>
    <s v="PGB"/>
    <m/>
    <m/>
    <m/>
    <m/>
    <m/>
    <m/>
    <m/>
    <m/>
    <m/>
    <m/>
    <m/>
    <m/>
    <m/>
    <m/>
    <m/>
    <m/>
    <m/>
    <m/>
    <m/>
    <m/>
    <m/>
  </r>
  <r>
    <n v="95"/>
    <m/>
    <s v="1.1 New order"/>
    <m/>
    <m/>
    <m/>
    <s v="MSC"/>
    <s v="AND"/>
    <s v="WAI2309274"/>
    <s v="CONFIRMED"/>
    <m/>
    <m/>
    <m/>
    <m/>
    <m/>
    <m/>
    <m/>
    <n v="0"/>
    <s v="New order"/>
    <e v="#REF!"/>
    <x v="0"/>
    <m/>
    <m/>
    <m/>
    <m/>
    <m/>
    <m/>
    <m/>
    <m/>
    <m/>
    <m/>
    <m/>
    <s v="TM UNIFI - CONSUMER"/>
    <x v="27"/>
    <s v="WC NEW PHYSICAL DP 14 - JALAN TAMAN DAHLIA"/>
    <s v="Unifi Port"/>
    <m/>
    <m/>
    <m/>
    <s v="SKT"/>
    <m/>
    <m/>
    <m/>
    <m/>
    <m/>
    <m/>
    <m/>
    <m/>
    <m/>
    <m/>
    <m/>
    <m/>
    <m/>
    <m/>
    <m/>
    <m/>
    <m/>
    <m/>
    <m/>
    <m/>
    <m/>
  </r>
  <r>
    <n v="96"/>
    <m/>
    <s v="1.1 New order"/>
    <m/>
    <m/>
    <m/>
    <s v="MSC"/>
    <s v="AND"/>
    <s v="WAI2309275"/>
    <s v="CONFIRMED"/>
    <m/>
    <m/>
    <m/>
    <m/>
    <m/>
    <m/>
    <m/>
    <n v="0"/>
    <s v="New order"/>
    <e v="#REF!"/>
    <x v="0"/>
    <m/>
    <m/>
    <m/>
    <m/>
    <m/>
    <m/>
    <m/>
    <m/>
    <m/>
    <m/>
    <m/>
    <s v="TM UNIFI - CONSUMER"/>
    <x v="27"/>
    <s v="WC NEW PHYSICAL DP 30 - JALAN TAMAN PUCHONG INDAH"/>
    <s v="Unifi Port"/>
    <m/>
    <m/>
    <m/>
    <s v="PCG"/>
    <m/>
    <m/>
    <m/>
    <m/>
    <m/>
    <m/>
    <m/>
    <m/>
    <m/>
    <m/>
    <m/>
    <m/>
    <m/>
    <m/>
    <m/>
    <m/>
    <m/>
    <m/>
    <m/>
    <m/>
    <m/>
  </r>
  <r>
    <n v="97"/>
    <m/>
    <s v="1.1 New order"/>
    <m/>
    <m/>
    <m/>
    <s v="MSC"/>
    <s v="AND"/>
    <s v="WAI2309276"/>
    <s v="CONFIRMED"/>
    <m/>
    <m/>
    <m/>
    <m/>
    <m/>
    <m/>
    <m/>
    <n v="0"/>
    <s v="New order"/>
    <e v="#REF!"/>
    <x v="0"/>
    <m/>
    <m/>
    <m/>
    <m/>
    <m/>
    <m/>
    <m/>
    <m/>
    <m/>
    <m/>
    <m/>
    <s v="TM UNIFI - CONSUMER"/>
    <x v="27"/>
    <s v="WC NEW PHYSICAL DP A4-2-16 FLAT PUCHONG PERMAI BLOK A4 JALAN TAMAN PUCHONG PERMAI"/>
    <s v="Unifi Port"/>
    <m/>
    <m/>
    <m/>
    <s v="PCG"/>
    <m/>
    <m/>
    <m/>
    <m/>
    <m/>
    <m/>
    <m/>
    <m/>
    <m/>
    <m/>
    <m/>
    <m/>
    <m/>
    <m/>
    <m/>
    <m/>
    <m/>
    <m/>
    <m/>
    <m/>
    <m/>
  </r>
  <r>
    <n v="98"/>
    <m/>
    <s v="1.1 New order"/>
    <m/>
    <m/>
    <m/>
    <s v="JS"/>
    <s v="AND"/>
    <s v="WAI2309277"/>
    <s v="IN PROGRESS"/>
    <m/>
    <m/>
    <m/>
    <m/>
    <m/>
    <m/>
    <m/>
    <n v="0"/>
    <s v="New order"/>
    <e v="#REF!"/>
    <x v="0"/>
    <m/>
    <m/>
    <m/>
    <m/>
    <m/>
    <m/>
    <m/>
    <m/>
    <m/>
    <m/>
    <m/>
    <s v="TM UNIFI - CONSUMER"/>
    <x v="27"/>
    <s v="WC NEW PHYSICAL FDP JB_C001_DP0011 JENDELA"/>
    <s v="Unifi Port"/>
    <m/>
    <m/>
    <m/>
    <s v="JB"/>
    <m/>
    <m/>
    <m/>
    <m/>
    <m/>
    <m/>
    <m/>
    <m/>
    <m/>
    <m/>
    <m/>
    <m/>
    <m/>
    <m/>
    <m/>
    <m/>
    <m/>
    <m/>
    <m/>
    <m/>
    <m/>
  </r>
  <r>
    <n v="99"/>
    <m/>
    <s v="1.1 New order"/>
    <m/>
    <m/>
    <m/>
    <s v="MSC"/>
    <s v="AND"/>
    <s v="WAI2309278"/>
    <s v="CONFIRMED"/>
    <m/>
    <m/>
    <m/>
    <m/>
    <m/>
    <m/>
    <m/>
    <n v="0"/>
    <s v="New order"/>
    <e v="#REF!"/>
    <x v="0"/>
    <m/>
    <m/>
    <m/>
    <m/>
    <m/>
    <m/>
    <m/>
    <m/>
    <m/>
    <m/>
    <m/>
    <s v="TM UNIFI - CONSUMER"/>
    <x v="27"/>
    <s v="WC NEW PHYSICAL DP 8  JALAN USJ 11"/>
    <s v="Unifi Port"/>
    <m/>
    <m/>
    <m/>
    <s v="USJ"/>
    <m/>
    <m/>
    <m/>
    <m/>
    <m/>
    <m/>
    <m/>
    <m/>
    <m/>
    <m/>
    <m/>
    <m/>
    <m/>
    <m/>
    <m/>
    <m/>
    <m/>
    <m/>
    <m/>
    <m/>
    <m/>
  </r>
  <r>
    <n v="100"/>
    <m/>
    <s v="1.1 New order"/>
    <m/>
    <m/>
    <m/>
    <s v="PHG"/>
    <s v="AND"/>
    <s v="WAI2309279"/>
    <s v="CONFIRMED"/>
    <m/>
    <m/>
    <m/>
    <m/>
    <m/>
    <m/>
    <m/>
    <n v="0"/>
    <s v="New order"/>
    <e v="#REF!"/>
    <x v="0"/>
    <m/>
    <m/>
    <m/>
    <m/>
    <m/>
    <m/>
    <m/>
    <m/>
    <m/>
    <m/>
    <m/>
    <s v="TM UNIFI - CONSUMER"/>
    <x v="27"/>
    <s v="WC NEW PHYSICAL DP (TIE-DP FULL) 9 BLOK PERMAI 3 JALAN PRUM AWAM KOS REN SRI KEMUNING"/>
    <s v="Unifi Port"/>
    <m/>
    <m/>
    <m/>
    <s v="TL"/>
    <m/>
    <m/>
    <m/>
    <m/>
    <m/>
    <m/>
    <m/>
    <m/>
    <m/>
    <m/>
    <m/>
    <m/>
    <m/>
    <m/>
    <m/>
    <m/>
    <m/>
    <m/>
    <m/>
    <m/>
    <m/>
  </r>
  <r>
    <n v="101"/>
    <m/>
    <s v="1.1 New order"/>
    <m/>
    <m/>
    <m/>
    <s v="KEL"/>
    <s v="AND"/>
    <s v="WAI2309280"/>
    <s v="CONFIRMED"/>
    <m/>
    <m/>
    <m/>
    <m/>
    <m/>
    <m/>
    <m/>
    <n v="0"/>
    <s v="New order"/>
    <e v="#REF!"/>
    <x v="0"/>
    <m/>
    <m/>
    <m/>
    <m/>
    <m/>
    <m/>
    <m/>
    <m/>
    <m/>
    <m/>
    <m/>
    <s v="TM UNIFI - CONSUMER"/>
    <x v="27"/>
    <s v="WC OUTSIDE RADIUS (TIE-DP FULL) LOT 245 WISMA CT JALAN SEKSYEN 26"/>
    <s v="Unifi Port"/>
    <m/>
    <m/>
    <m/>
    <s v="KO"/>
    <m/>
    <m/>
    <m/>
    <m/>
    <m/>
    <m/>
    <m/>
    <m/>
    <m/>
    <m/>
    <m/>
    <m/>
    <m/>
    <m/>
    <m/>
    <m/>
    <m/>
    <m/>
    <m/>
    <m/>
    <m/>
  </r>
  <r>
    <n v="102"/>
    <m/>
    <s v="1.1 New order"/>
    <m/>
    <m/>
    <m/>
    <s v="TWU/SKN"/>
    <s v="AND"/>
    <s v="WAI2309281"/>
    <s v="CONFIRMED"/>
    <m/>
    <m/>
    <m/>
    <m/>
    <m/>
    <m/>
    <m/>
    <n v="0"/>
    <s v="New order"/>
    <e v="#REF!"/>
    <x v="0"/>
    <m/>
    <m/>
    <m/>
    <m/>
    <m/>
    <m/>
    <m/>
    <m/>
    <m/>
    <m/>
    <m/>
    <s v="TM UNIFI - CONSUMER"/>
    <x v="27"/>
    <s v="WC ADD FTTH NYN_C008  FPL-36 MYDIN MALL JALAN TAMAN SEJATI UJANA"/>
    <s v="Unifi Port"/>
    <m/>
    <m/>
    <m/>
    <s v="NYN"/>
    <m/>
    <m/>
    <m/>
    <m/>
    <m/>
    <m/>
    <m/>
    <m/>
    <m/>
    <m/>
    <m/>
    <m/>
    <m/>
    <m/>
    <m/>
    <m/>
    <m/>
    <m/>
    <m/>
    <m/>
    <m/>
  </r>
  <r>
    <n v="103"/>
    <m/>
    <s v="1.1 New order"/>
    <m/>
    <m/>
    <m/>
    <s v="KD/PL"/>
    <s v="AND"/>
    <s v="WAI2309282"/>
    <s v="IN PROGRESS"/>
    <m/>
    <m/>
    <m/>
    <m/>
    <m/>
    <m/>
    <m/>
    <n v="0"/>
    <s v="New order"/>
    <e v="#REF!"/>
    <x v="0"/>
    <m/>
    <m/>
    <m/>
    <m/>
    <m/>
    <m/>
    <m/>
    <m/>
    <m/>
    <m/>
    <m/>
    <s v="TM UNIFI - CONSUMER"/>
    <x v="27"/>
    <s v="WC OUTSIDE RADIUS 1659 - JALAN TAMAN MUTIARA"/>
    <s v="Unifi Port"/>
    <m/>
    <m/>
    <m/>
    <s v="KMH"/>
    <m/>
    <m/>
    <m/>
    <m/>
    <m/>
    <m/>
    <m/>
    <m/>
    <m/>
    <m/>
    <m/>
    <m/>
    <m/>
    <m/>
    <m/>
    <m/>
    <m/>
    <m/>
    <m/>
    <m/>
    <m/>
  </r>
  <r>
    <n v="104"/>
    <m/>
    <s v="1.1 New order"/>
    <m/>
    <m/>
    <m/>
    <s v="PHG"/>
    <s v="AND"/>
    <s v="WAI2309283"/>
    <s v="CONFIRMED"/>
    <m/>
    <m/>
    <m/>
    <m/>
    <m/>
    <m/>
    <m/>
    <n v="0"/>
    <s v="New order"/>
    <e v="#REF!"/>
    <x v="0"/>
    <m/>
    <m/>
    <m/>
    <m/>
    <m/>
    <m/>
    <m/>
    <m/>
    <m/>
    <m/>
    <m/>
    <s v="TM UNIFI - CONSUMER"/>
    <x v="27"/>
    <s v="WC OUTSIDE RADIUS (TIE-DP FULL) 177 - JALAN TAMAN MEMPAGA UTAMA"/>
    <s v="Unifi Port"/>
    <m/>
    <m/>
    <m/>
    <s v="BLV"/>
    <m/>
    <m/>
    <m/>
    <m/>
    <m/>
    <m/>
    <m/>
    <m/>
    <m/>
    <m/>
    <m/>
    <m/>
    <m/>
    <m/>
    <m/>
    <m/>
    <m/>
    <m/>
    <m/>
    <m/>
    <m/>
  </r>
  <r>
    <n v="105"/>
    <m/>
    <s v="1.1 New order"/>
    <m/>
    <m/>
    <m/>
    <s v="KEL"/>
    <s v="AND"/>
    <s v="WAI2309284"/>
    <s v="CONFIRMED"/>
    <m/>
    <m/>
    <m/>
    <m/>
    <m/>
    <m/>
    <m/>
    <n v="0"/>
    <s v="New order"/>
    <e v="#REF!"/>
    <x v="0"/>
    <m/>
    <m/>
    <m/>
    <m/>
    <m/>
    <m/>
    <m/>
    <m/>
    <m/>
    <m/>
    <m/>
    <s v="TM UNIFI - CONSUMER"/>
    <x v="27"/>
    <s v="WC NO MAINDP LATLONG (TIE-DP FULL) LOT 6922A  JALAN KAMPUNG BATU GAJAH"/>
    <s v="Unifi Port"/>
    <m/>
    <m/>
    <m/>
    <s v="BGK"/>
    <m/>
    <m/>
    <m/>
    <m/>
    <m/>
    <m/>
    <m/>
    <m/>
    <m/>
    <m/>
    <m/>
    <m/>
    <m/>
    <m/>
    <m/>
    <m/>
    <m/>
    <m/>
    <m/>
    <m/>
    <m/>
  </r>
  <r>
    <n v="106"/>
    <m/>
    <s v="1.1 New order"/>
    <m/>
    <m/>
    <m/>
    <s v="PHG"/>
    <s v="AND"/>
    <s v="WAI2309285"/>
    <s v="CONFIRMED"/>
    <m/>
    <m/>
    <m/>
    <m/>
    <m/>
    <m/>
    <m/>
    <n v="0"/>
    <s v="New order"/>
    <e v="#REF!"/>
    <x v="0"/>
    <m/>
    <m/>
    <m/>
    <m/>
    <m/>
    <m/>
    <m/>
    <m/>
    <m/>
    <m/>
    <m/>
    <s v="TM UNIFI - CONSUMER"/>
    <x v="27"/>
    <s v="WC NO MAINDP LATLONG 8 - JALAN TAMAN KELADAN INDAH"/>
    <s v="Unifi Port"/>
    <m/>
    <m/>
    <m/>
    <s v="TL"/>
    <m/>
    <m/>
    <m/>
    <m/>
    <m/>
    <m/>
    <m/>
    <m/>
    <m/>
    <m/>
    <m/>
    <m/>
    <m/>
    <m/>
    <m/>
    <m/>
    <m/>
    <m/>
    <m/>
    <m/>
    <m/>
  </r>
  <r>
    <n v="107"/>
    <m/>
    <s v="1.1 New order"/>
    <m/>
    <m/>
    <m/>
    <s v="TWU/SKN"/>
    <s v="AND"/>
    <s v="WAI2309286"/>
    <s v="CONFIRMED"/>
    <m/>
    <m/>
    <m/>
    <m/>
    <m/>
    <m/>
    <m/>
    <n v="0"/>
    <s v="New order"/>
    <e v="#REF!"/>
    <x v="0"/>
    <m/>
    <m/>
    <m/>
    <m/>
    <m/>
    <m/>
    <m/>
    <m/>
    <m/>
    <m/>
    <m/>
    <s v="TM UNIFI - CONSUMER"/>
    <x v="27"/>
    <s v="WC ADD FTTH ERA_C004 6  JALAN HARAPAN BARU INDUSTRI"/>
    <s v="Unifi Port"/>
    <m/>
    <m/>
    <m/>
    <s v="ERA"/>
    <m/>
    <m/>
    <m/>
    <m/>
    <m/>
    <m/>
    <m/>
    <m/>
    <m/>
    <m/>
    <m/>
    <m/>
    <m/>
    <m/>
    <m/>
    <m/>
    <m/>
    <m/>
    <m/>
    <m/>
    <m/>
  </r>
  <r>
    <n v="108"/>
    <m/>
    <s v="1.1 New order"/>
    <m/>
    <m/>
    <m/>
    <s v="KD/PL"/>
    <s v="AND"/>
    <s v="WAI2309287"/>
    <s v="IN PROGRESS"/>
    <m/>
    <m/>
    <m/>
    <m/>
    <m/>
    <m/>
    <m/>
    <n v="0"/>
    <s v="New order"/>
    <e v="#REF!"/>
    <x v="0"/>
    <m/>
    <m/>
    <m/>
    <m/>
    <m/>
    <m/>
    <m/>
    <m/>
    <m/>
    <m/>
    <m/>
    <s v="TM UNIFI - CONSUMER"/>
    <x v="27"/>
    <s v="WC NEW PHYSICAL DP (TIE-DP FULL) A-5-3A KULIM HEIGHT APARTMENT PERSIARAN KULIM GOLF"/>
    <s v="Unifi Port"/>
    <m/>
    <m/>
    <m/>
    <s v="KMH"/>
    <m/>
    <m/>
    <m/>
    <m/>
    <m/>
    <m/>
    <m/>
    <m/>
    <m/>
    <m/>
    <m/>
    <m/>
    <m/>
    <m/>
    <m/>
    <m/>
    <m/>
    <m/>
    <m/>
    <m/>
    <m/>
  </r>
  <r>
    <n v="109"/>
    <m/>
    <s v="1.1 New order"/>
    <m/>
    <m/>
    <m/>
    <s v="KD/PL"/>
    <s v="AND"/>
    <s v="WAI2309288"/>
    <s v="IN PROGRESS"/>
    <m/>
    <m/>
    <m/>
    <m/>
    <m/>
    <m/>
    <m/>
    <n v="0"/>
    <s v="New order"/>
    <e v="#REF!"/>
    <x v="0"/>
    <m/>
    <m/>
    <m/>
    <m/>
    <m/>
    <m/>
    <m/>
    <m/>
    <m/>
    <m/>
    <m/>
    <s v="TM UNIFI - CONSUMER"/>
    <x v="27"/>
    <s v="WC NEW PHYSICAL DP (TIE-DP FULL) 6 * JALAN KULIM"/>
    <s v="Unifi Port"/>
    <m/>
    <m/>
    <m/>
    <s v="KM"/>
    <m/>
    <m/>
    <m/>
    <m/>
    <m/>
    <m/>
    <m/>
    <m/>
    <m/>
    <m/>
    <m/>
    <m/>
    <m/>
    <m/>
    <m/>
    <m/>
    <m/>
    <m/>
    <m/>
    <m/>
    <m/>
  </r>
  <r>
    <n v="110"/>
    <m/>
    <s v="1.1 New order"/>
    <m/>
    <m/>
    <m/>
    <s v="PG"/>
    <s v="AND"/>
    <s v="WAI2309289"/>
    <s v="IN PROGRESS"/>
    <m/>
    <m/>
    <m/>
    <m/>
    <m/>
    <m/>
    <m/>
    <n v="0"/>
    <s v="New order"/>
    <e v="#REF!"/>
    <x v="0"/>
    <m/>
    <m/>
    <m/>
    <m/>
    <m/>
    <m/>
    <m/>
    <m/>
    <m/>
    <m/>
    <m/>
    <s v="TM UNIFI - CONSUMER"/>
    <x v="27"/>
    <s v="WC JENDELA ADD SPLITTER (BW_C999_008_DP0001)A-28-3A,JALAN JIRAN 1,BAGAN LUAR,BUTTERWORTH"/>
    <s v="Unifi Port"/>
    <m/>
    <m/>
    <m/>
    <s v="BW"/>
    <m/>
    <m/>
    <m/>
    <m/>
    <m/>
    <m/>
    <m/>
    <m/>
    <m/>
    <m/>
    <m/>
    <m/>
    <m/>
    <m/>
    <m/>
    <m/>
    <m/>
    <m/>
    <m/>
    <m/>
    <m/>
  </r>
  <r>
    <n v="111"/>
    <m/>
    <s v="1.1 New order"/>
    <m/>
    <m/>
    <m/>
    <s v="KD/PL"/>
    <s v="AND"/>
    <s v="WAI2309290"/>
    <s v="IN PROGRESS"/>
    <m/>
    <m/>
    <m/>
    <m/>
    <m/>
    <m/>
    <m/>
    <n v="0"/>
    <s v="New order"/>
    <e v="#REF!"/>
    <x v="0"/>
    <m/>
    <m/>
    <m/>
    <m/>
    <m/>
    <m/>
    <m/>
    <m/>
    <m/>
    <m/>
    <m/>
    <s v="TM UNIFI - CONSUMER"/>
    <x v="27"/>
    <s v="WC OUTSIDE RADIUS 1609 - LORONG TAMAN KENARI"/>
    <s v="Unifi Port"/>
    <m/>
    <m/>
    <m/>
    <s v="KM"/>
    <m/>
    <m/>
    <m/>
    <m/>
    <m/>
    <m/>
    <m/>
    <m/>
    <m/>
    <m/>
    <m/>
    <m/>
    <m/>
    <m/>
    <m/>
    <m/>
    <m/>
    <m/>
    <m/>
    <m/>
    <m/>
  </r>
  <r>
    <n v="112"/>
    <m/>
    <s v="1.1 New order"/>
    <m/>
    <m/>
    <m/>
    <s v="KD/PL"/>
    <s v="AND"/>
    <s v="WAI2309291"/>
    <s v="IN PROGRESS"/>
    <m/>
    <m/>
    <m/>
    <m/>
    <m/>
    <m/>
    <m/>
    <n v="0"/>
    <s v="New order"/>
    <e v="#REF!"/>
    <x v="0"/>
    <m/>
    <m/>
    <m/>
    <m/>
    <m/>
    <m/>
    <m/>
    <m/>
    <m/>
    <m/>
    <m/>
    <s v="TM UNIFI - CONSUMER"/>
    <x v="27"/>
    <s v="WC SYSTEM ERROR 811  JALAN TAMAN KOTA KENARI"/>
    <s v="Unifi Port"/>
    <m/>
    <m/>
    <m/>
    <s v="KM"/>
    <m/>
    <m/>
    <m/>
    <m/>
    <m/>
    <m/>
    <m/>
    <m/>
    <m/>
    <m/>
    <m/>
    <m/>
    <m/>
    <m/>
    <m/>
    <m/>
    <m/>
    <m/>
    <m/>
    <m/>
    <m/>
  </r>
  <r>
    <n v="113"/>
    <m/>
    <s v="1.1 New order"/>
    <m/>
    <m/>
    <m/>
    <s v="KD/PL"/>
    <s v="AND"/>
    <s v="WAI2309292"/>
    <s v="IN PROGRESS"/>
    <m/>
    <m/>
    <m/>
    <m/>
    <m/>
    <m/>
    <m/>
    <n v="0"/>
    <s v="New order"/>
    <e v="#REF!"/>
    <x v="0"/>
    <m/>
    <m/>
    <m/>
    <m/>
    <m/>
    <m/>
    <m/>
    <m/>
    <m/>
    <m/>
    <m/>
    <s v="TM UNIFI - CONSUMER"/>
    <x v="27"/>
    <s v="WC NEW PHYSICAL DP 1318 - LORONG BANDAR PERMATA LUNAS"/>
    <s v="Unifi Port"/>
    <m/>
    <m/>
    <m/>
    <s v="LS"/>
    <m/>
    <m/>
    <m/>
    <m/>
    <m/>
    <m/>
    <m/>
    <m/>
    <m/>
    <m/>
    <m/>
    <m/>
    <m/>
    <m/>
    <m/>
    <m/>
    <m/>
    <m/>
    <m/>
    <m/>
    <m/>
  </r>
  <r>
    <n v="114"/>
    <m/>
    <s v="1.1 New order"/>
    <m/>
    <m/>
    <m/>
    <s v="KD/PL"/>
    <s v="AND"/>
    <s v="WAI2309293"/>
    <s v="IN PROGRESS"/>
    <m/>
    <m/>
    <m/>
    <m/>
    <m/>
    <m/>
    <m/>
    <n v="0"/>
    <s v="New order"/>
    <e v="#REF!"/>
    <x v="0"/>
    <m/>
    <m/>
    <m/>
    <m/>
    <m/>
    <m/>
    <m/>
    <m/>
    <m/>
    <m/>
    <m/>
    <s v="TM UNIFI - CONSUMER"/>
    <x v="27"/>
    <s v="WC NEW PHYSICAL DP 2766  LORONG TAMAN SERAI WANGI"/>
    <s v="Unifi Port"/>
    <m/>
    <m/>
    <m/>
    <s v="PX"/>
    <m/>
    <m/>
    <m/>
    <m/>
    <m/>
    <m/>
    <m/>
    <m/>
    <m/>
    <m/>
    <m/>
    <m/>
    <m/>
    <m/>
    <m/>
    <m/>
    <m/>
    <m/>
    <m/>
    <m/>
    <m/>
  </r>
  <r>
    <n v="115"/>
    <m/>
    <s v="1.1 New order"/>
    <m/>
    <m/>
    <m/>
    <s v="KD/PL"/>
    <s v="AND"/>
    <s v="WAI2309294"/>
    <s v="IN PROGRESS"/>
    <m/>
    <m/>
    <m/>
    <m/>
    <m/>
    <m/>
    <m/>
    <n v="0"/>
    <s v="New order"/>
    <e v="#REF!"/>
    <x v="0"/>
    <m/>
    <m/>
    <m/>
    <m/>
    <m/>
    <m/>
    <m/>
    <m/>
    <m/>
    <m/>
    <m/>
    <s v="TM UNIFI - CONSUMER"/>
    <x v="27"/>
    <s v="WC OUTSIDE RADIUS 106  LORONG TAMAN KTC FASA 1"/>
    <s v="Unifi Port"/>
    <m/>
    <m/>
    <m/>
    <s v="KMH"/>
    <m/>
    <m/>
    <m/>
    <m/>
    <m/>
    <m/>
    <m/>
    <m/>
    <m/>
    <m/>
    <m/>
    <m/>
    <m/>
    <m/>
    <m/>
    <m/>
    <m/>
    <m/>
    <m/>
    <m/>
    <m/>
  </r>
  <r>
    <n v="116"/>
    <m/>
    <s v="1.1 New order"/>
    <m/>
    <m/>
    <m/>
    <s v="KD/PL"/>
    <s v="AND"/>
    <s v="WAI2309295"/>
    <s v="IN PROGRESS"/>
    <m/>
    <m/>
    <m/>
    <m/>
    <m/>
    <m/>
    <m/>
    <n v="0"/>
    <s v="New order"/>
    <e v="#REF!"/>
    <x v="0"/>
    <m/>
    <m/>
    <m/>
    <m/>
    <m/>
    <m/>
    <m/>
    <m/>
    <m/>
    <m/>
    <m/>
    <s v="TM UNIFI - CONSUMER"/>
    <x v="27"/>
    <s v="WC NEW PHYSICAL DP 142  JALAN TAMAN TANJUNG INDAH"/>
    <s v="Unifi Port"/>
    <m/>
    <m/>
    <m/>
    <s v="KM"/>
    <m/>
    <m/>
    <m/>
    <m/>
    <m/>
    <m/>
    <m/>
    <m/>
    <m/>
    <m/>
    <m/>
    <m/>
    <m/>
    <m/>
    <m/>
    <m/>
    <m/>
    <m/>
    <m/>
    <m/>
    <m/>
  </r>
  <r>
    <n v="117"/>
    <m/>
    <s v="1.1 New order"/>
    <m/>
    <m/>
    <m/>
    <s v="TWU/SKN"/>
    <s v="AND"/>
    <s v="WAI2309296"/>
    <s v="CONFIRMED"/>
    <m/>
    <m/>
    <m/>
    <m/>
    <m/>
    <m/>
    <m/>
    <n v="0"/>
    <s v="New order"/>
    <e v="#REF!"/>
    <x v="0"/>
    <m/>
    <m/>
    <m/>
    <m/>
    <m/>
    <m/>
    <m/>
    <m/>
    <m/>
    <m/>
    <m/>
    <s v="TM UNIFI - CONSUMER"/>
    <x v="27"/>
    <s v="WC ADD TWU_C010 JLN TAWAU LAMA TMN SRI TITINGAN 91000 TAWAU SABAH"/>
    <s v="Unifi Port"/>
    <m/>
    <m/>
    <m/>
    <s v="TWU"/>
    <m/>
    <m/>
    <m/>
    <m/>
    <m/>
    <m/>
    <m/>
    <m/>
    <m/>
    <m/>
    <m/>
    <m/>
    <m/>
    <m/>
    <m/>
    <m/>
    <m/>
    <m/>
    <m/>
    <m/>
    <m/>
  </r>
  <r>
    <n v="118"/>
    <m/>
    <s v="1.1 New order"/>
    <m/>
    <m/>
    <m/>
    <s v="TWU/SKN"/>
    <s v="AND"/>
    <s v="WAI2309297"/>
    <s v="CONFIRMED"/>
    <m/>
    <m/>
    <m/>
    <m/>
    <m/>
    <m/>
    <m/>
    <n v="0"/>
    <s v="New order"/>
    <e v="#REF!"/>
    <x v="0"/>
    <m/>
    <m/>
    <m/>
    <m/>
    <m/>
    <m/>
    <m/>
    <m/>
    <m/>
    <m/>
    <m/>
    <s v="TM UNIFI - CONSUMER"/>
    <x v="27"/>
    <s v="WC ADD BAL_C016M LRG SALING BT. 15 KG WAWASAN 91000 TAWAU SABAH"/>
    <s v="Unifi Port"/>
    <m/>
    <m/>
    <m/>
    <s v="BAL"/>
    <m/>
    <m/>
    <m/>
    <m/>
    <m/>
    <m/>
    <m/>
    <m/>
    <m/>
    <m/>
    <m/>
    <m/>
    <m/>
    <m/>
    <m/>
    <m/>
    <m/>
    <m/>
    <m/>
    <m/>
    <m/>
  </r>
  <r>
    <n v="119"/>
    <m/>
    <s v="1.1 New order"/>
    <m/>
    <m/>
    <m/>
    <s v="TWU/SKN"/>
    <s v="AND"/>
    <s v="WAI2309298"/>
    <s v="CONFIRMED"/>
    <m/>
    <m/>
    <m/>
    <m/>
    <m/>
    <m/>
    <m/>
    <n v="0"/>
    <s v="New order"/>
    <e v="#REF!"/>
    <x v="0"/>
    <m/>
    <m/>
    <m/>
    <m/>
    <m/>
    <m/>
    <m/>
    <m/>
    <m/>
    <m/>
    <m/>
    <s v="TM UNIFI - CONSUMER"/>
    <x v="27"/>
    <s v="WC ADD TWU_C040 JLN TANJUNG BATU KG TANJUNG BATU LAUT 91000 TAWAU SABAH"/>
    <s v="Unifi Port"/>
    <m/>
    <m/>
    <m/>
    <s v="TWU"/>
    <m/>
    <m/>
    <m/>
    <m/>
    <m/>
    <m/>
    <m/>
    <m/>
    <m/>
    <m/>
    <m/>
    <m/>
    <m/>
    <m/>
    <m/>
    <m/>
    <m/>
    <m/>
    <m/>
    <m/>
    <m/>
  </r>
  <r>
    <n v="120"/>
    <m/>
    <s v="1.1 New order"/>
    <m/>
    <m/>
    <m/>
    <s v="KK/PB/LB"/>
    <s v="AND"/>
    <s v="WAI2309299"/>
    <s v="CONFIRMED"/>
    <m/>
    <m/>
    <m/>
    <m/>
    <m/>
    <m/>
    <m/>
    <n v="0"/>
    <s v="New order"/>
    <e v="#REF!"/>
    <x v="0"/>
    <m/>
    <m/>
    <m/>
    <m/>
    <m/>
    <m/>
    <m/>
    <m/>
    <m/>
    <m/>
    <m/>
    <s v="TM UNIFI - CONSUMER"/>
    <x v="27"/>
    <s v="WC ADD FDP KGU_C005_DP0049(JENDELA)"/>
    <s v="Unifi Port"/>
    <m/>
    <m/>
    <m/>
    <s v="KGU"/>
    <m/>
    <m/>
    <m/>
    <m/>
    <m/>
    <m/>
    <m/>
    <m/>
    <m/>
    <m/>
    <m/>
    <m/>
    <m/>
    <m/>
    <m/>
    <m/>
    <m/>
    <m/>
    <m/>
    <m/>
    <m/>
  </r>
  <r>
    <n v="121"/>
    <m/>
    <s v="1.1 New order"/>
    <m/>
    <m/>
    <m/>
    <s v="JS"/>
    <s v="AND"/>
    <s v="WAI2309300"/>
    <s v="IN PROGRESS"/>
    <m/>
    <m/>
    <m/>
    <m/>
    <m/>
    <m/>
    <m/>
    <n v="0"/>
    <s v="New order"/>
    <e v="#REF!"/>
    <x v="0"/>
    <m/>
    <m/>
    <m/>
    <m/>
    <m/>
    <m/>
    <m/>
    <m/>
    <m/>
    <m/>
    <m/>
    <s v="TM UNIFI - CONSUMER"/>
    <x v="27"/>
    <s v="WC NEW PHYSICAL DP GH_C039_DP0064 JENDELA  "/>
    <s v="Unifi Port"/>
    <m/>
    <m/>
    <m/>
    <s v="GH"/>
    <m/>
    <m/>
    <m/>
    <m/>
    <m/>
    <m/>
    <m/>
    <m/>
    <m/>
    <m/>
    <m/>
    <m/>
    <m/>
    <m/>
    <m/>
    <m/>
    <m/>
    <m/>
    <m/>
    <m/>
    <m/>
  </r>
  <r>
    <n v="122"/>
    <m/>
    <s v="1.1 New order"/>
    <m/>
    <m/>
    <m/>
    <s v="KD/PL"/>
    <s v="AND"/>
    <s v="WAI2309301"/>
    <s v="IN PROGRESS"/>
    <m/>
    <m/>
    <m/>
    <m/>
    <m/>
    <m/>
    <m/>
    <n v="0"/>
    <s v="New order"/>
    <e v="#REF!"/>
    <x v="0"/>
    <m/>
    <m/>
    <m/>
    <m/>
    <m/>
    <m/>
    <m/>
    <m/>
    <m/>
    <m/>
    <m/>
    <s v="TM UNIFI - CONSUMER"/>
    <x v="27"/>
    <s v="WC SYSTEM ERROR 5 - LORONG TAMAN BUKIT KULIM"/>
    <s v="Unifi Port"/>
    <m/>
    <m/>
    <m/>
    <s v="KM"/>
    <m/>
    <m/>
    <m/>
    <m/>
    <m/>
    <m/>
    <m/>
    <m/>
    <m/>
    <m/>
    <m/>
    <m/>
    <m/>
    <m/>
    <m/>
    <m/>
    <m/>
    <m/>
    <m/>
    <m/>
    <m/>
  </r>
  <r>
    <n v="123"/>
    <m/>
    <s v="1.1 New order"/>
    <m/>
    <m/>
    <m/>
    <s v="MSC"/>
    <s v="AND"/>
    <s v="WAI2309302"/>
    <s v="CONFIRMED"/>
    <m/>
    <m/>
    <m/>
    <m/>
    <m/>
    <m/>
    <m/>
    <n v="0"/>
    <s v="New order"/>
    <e v="#REF!"/>
    <x v="0"/>
    <m/>
    <m/>
    <m/>
    <m/>
    <m/>
    <m/>
    <m/>
    <m/>
    <m/>
    <m/>
    <m/>
    <s v="TM UNIFI - CONSUMER"/>
    <x v="27"/>
    <s v="WC NEW PHYSICAL DP 2  JALAN TAMAN SERDANG RAYA"/>
    <s v="Unifi Port"/>
    <m/>
    <m/>
    <m/>
    <s v="SDG"/>
    <m/>
    <m/>
    <m/>
    <m/>
    <m/>
    <m/>
    <m/>
    <m/>
    <m/>
    <m/>
    <m/>
    <m/>
    <m/>
    <m/>
    <m/>
    <m/>
    <m/>
    <m/>
    <m/>
    <m/>
    <m/>
  </r>
  <r>
    <n v="124"/>
    <m/>
    <s v="1.1 New order"/>
    <m/>
    <m/>
    <m/>
    <s v="KL"/>
    <s v="AND"/>
    <s v="WAI2309303"/>
    <s v="CONFIRMED"/>
    <m/>
    <m/>
    <m/>
    <m/>
    <m/>
    <m/>
    <m/>
    <n v="0"/>
    <s v="New order"/>
    <e v="#REF!"/>
    <x v="0"/>
    <m/>
    <m/>
    <m/>
    <m/>
    <m/>
    <m/>
    <m/>
    <m/>
    <m/>
    <m/>
    <m/>
    <s v="TM UNIFI - CONSUMER"/>
    <x v="27"/>
    <s v="WC OUTSIDE RADIUS B-07-08 FTTH FRASER PLACE JALAN KUALA LUMPUR"/>
    <s v="Unifi Port"/>
    <m/>
    <m/>
    <m/>
    <s v="PEG"/>
    <m/>
    <m/>
    <m/>
    <m/>
    <m/>
    <m/>
    <m/>
    <m/>
    <m/>
    <m/>
    <m/>
    <m/>
    <m/>
    <m/>
    <m/>
    <m/>
    <m/>
    <m/>
    <m/>
    <m/>
    <m/>
  </r>
  <r>
    <n v="125"/>
    <m/>
    <s v="1.1 New order"/>
    <m/>
    <m/>
    <m/>
    <s v="KD/PL"/>
    <s v="AND"/>
    <s v="WAI2309304"/>
    <s v="IN PROGRESS"/>
    <m/>
    <m/>
    <m/>
    <m/>
    <m/>
    <m/>
    <m/>
    <n v="0"/>
    <s v="New order"/>
    <e v="#REF!"/>
    <x v="0"/>
    <m/>
    <m/>
    <m/>
    <m/>
    <m/>
    <m/>
    <m/>
    <m/>
    <m/>
    <m/>
    <m/>
    <s v="TM UNIFI - CONSUMER"/>
    <x v="27"/>
    <s v="WC OUTSIDE RADIUS 183  LORONG TAMAN KTC FASA 1"/>
    <s v="Unifi Port"/>
    <m/>
    <m/>
    <m/>
    <s v="KMH"/>
    <m/>
    <m/>
    <m/>
    <m/>
    <m/>
    <m/>
    <m/>
    <m/>
    <m/>
    <m/>
    <m/>
    <m/>
    <m/>
    <m/>
    <m/>
    <m/>
    <m/>
    <m/>
    <m/>
    <m/>
    <m/>
  </r>
  <r>
    <n v="126"/>
    <m/>
    <s v="1.1 New order"/>
    <m/>
    <m/>
    <m/>
    <s v="TWU/SKN"/>
    <s v="AND"/>
    <s v="WAI2309305"/>
    <s v="CONFIRMED"/>
    <m/>
    <m/>
    <m/>
    <m/>
    <m/>
    <m/>
    <m/>
    <n v="0"/>
    <s v="New order"/>
    <e v="#REF!"/>
    <x v="0"/>
    <m/>
    <m/>
    <m/>
    <m/>
    <m/>
    <m/>
    <m/>
    <m/>
    <m/>
    <m/>
    <m/>
    <s v="TM UNIFI - CONSUMER"/>
    <x v="27"/>
    <s v="WC ADD FTTH ERA_C077M 1 BLOK 27 JALAN BANDAR RAMAI RAMAI"/>
    <s v="Unifi Port"/>
    <m/>
    <m/>
    <m/>
    <s v="ERA"/>
    <m/>
    <m/>
    <m/>
    <m/>
    <m/>
    <m/>
    <m/>
    <m/>
    <m/>
    <m/>
    <m/>
    <m/>
    <m/>
    <m/>
    <m/>
    <m/>
    <m/>
    <m/>
    <m/>
    <m/>
    <m/>
  </r>
  <r>
    <n v="127"/>
    <m/>
    <s v="1.1 New order"/>
    <m/>
    <m/>
    <m/>
    <s v="TWU/SKN"/>
    <s v="AND"/>
    <s v="WAI2309306"/>
    <s v="CONFIRMED"/>
    <m/>
    <m/>
    <m/>
    <m/>
    <m/>
    <m/>
    <m/>
    <n v="0"/>
    <s v="New order"/>
    <e v="#REF!"/>
    <x v="0"/>
    <m/>
    <m/>
    <m/>
    <m/>
    <m/>
    <m/>
    <m/>
    <m/>
    <m/>
    <m/>
    <m/>
    <s v="TM UNIFI - CONSUMER"/>
    <x v="27"/>
    <s v="WC ADD FTTH TLP_C005M LLS4083 - JALAN KAMPUNG WONOD"/>
    <s v="Unifi Port"/>
    <m/>
    <m/>
    <m/>
    <s v="TLP"/>
    <m/>
    <m/>
    <m/>
    <m/>
    <m/>
    <m/>
    <m/>
    <m/>
    <m/>
    <m/>
    <m/>
    <m/>
    <m/>
    <m/>
    <m/>
    <m/>
    <m/>
    <m/>
    <m/>
    <m/>
    <m/>
  </r>
  <r>
    <n v="128"/>
    <m/>
    <s v="1.1 New order"/>
    <m/>
    <m/>
    <m/>
    <s v="MSC"/>
    <s v="AND"/>
    <s v="WAI2309307"/>
    <s v="CONFIRMED"/>
    <m/>
    <m/>
    <m/>
    <m/>
    <m/>
    <m/>
    <m/>
    <n v="0"/>
    <s v="New order"/>
    <e v="#REF!"/>
    <x v="0"/>
    <m/>
    <m/>
    <m/>
    <m/>
    <m/>
    <m/>
    <m/>
    <m/>
    <m/>
    <m/>
    <m/>
    <s v="TM UNIFI - CONSUMER"/>
    <x v="27"/>
    <s v="WC NEW PHYSICAL DP 28  JALAN TAMAN UNIVERSITI INDAH"/>
    <s v="Unifi Port"/>
    <m/>
    <m/>
    <m/>
    <s v="SDG"/>
    <m/>
    <m/>
    <m/>
    <m/>
    <m/>
    <m/>
    <m/>
    <m/>
    <m/>
    <m/>
    <m/>
    <m/>
    <m/>
    <m/>
    <m/>
    <m/>
    <m/>
    <m/>
    <m/>
    <m/>
    <m/>
  </r>
  <r>
    <n v="129"/>
    <m/>
    <s v="1.1 New order"/>
    <m/>
    <m/>
    <m/>
    <s v="KD/PL"/>
    <s v="AND"/>
    <s v="WAI2309308"/>
    <s v="IN PROGRESS"/>
    <m/>
    <m/>
    <m/>
    <m/>
    <m/>
    <m/>
    <m/>
    <n v="0"/>
    <s v="New order"/>
    <e v="#REF!"/>
    <x v="0"/>
    <m/>
    <m/>
    <m/>
    <m/>
    <m/>
    <m/>
    <m/>
    <m/>
    <m/>
    <m/>
    <m/>
    <s v="TM UNIFI - CONSUMER"/>
    <x v="27"/>
    <s v="WC OUTSIDE RADIUS 130 - JALAN TAMAN HELANG PERDANA"/>
    <s v="Unifi Port"/>
    <m/>
    <m/>
    <m/>
    <s v="KM"/>
    <m/>
    <m/>
    <m/>
    <m/>
    <m/>
    <m/>
    <m/>
    <m/>
    <m/>
    <m/>
    <m/>
    <m/>
    <m/>
    <m/>
    <m/>
    <m/>
    <m/>
    <m/>
    <m/>
    <m/>
    <m/>
  </r>
  <r>
    <n v="130"/>
    <m/>
    <s v="1.1 New order"/>
    <m/>
    <m/>
    <m/>
    <s v="KK/PB/LB"/>
    <s v="AND"/>
    <s v="WAI2309309"/>
    <s v="CONFIRMED"/>
    <m/>
    <m/>
    <m/>
    <m/>
    <m/>
    <m/>
    <m/>
    <n v="0"/>
    <s v="New order"/>
    <e v="#REF!"/>
    <x v="0"/>
    <m/>
    <m/>
    <m/>
    <m/>
    <m/>
    <m/>
    <m/>
    <m/>
    <m/>
    <m/>
    <m/>
    <s v="TM UNIFI - CONSUMER"/>
    <x v="27"/>
    <s v="WC ADD FDP INM_C001_DP0043(JENDELA)"/>
    <s v="Unifi Port"/>
    <m/>
    <m/>
    <m/>
    <s v="INM"/>
    <m/>
    <m/>
    <m/>
    <m/>
    <m/>
    <m/>
    <m/>
    <m/>
    <m/>
    <m/>
    <m/>
    <m/>
    <m/>
    <m/>
    <m/>
    <m/>
    <m/>
    <m/>
    <m/>
    <m/>
    <m/>
  </r>
  <r>
    <n v="131"/>
    <m/>
    <s v="1.1 New order"/>
    <m/>
    <m/>
    <m/>
    <s v="MSC"/>
    <s v="AND"/>
    <s v="WAI2309310"/>
    <s v="CONFIRMED"/>
    <m/>
    <m/>
    <m/>
    <m/>
    <m/>
    <m/>
    <m/>
    <n v="0"/>
    <s v="New order"/>
    <e v="#REF!"/>
    <x v="0"/>
    <m/>
    <m/>
    <m/>
    <m/>
    <m/>
    <m/>
    <m/>
    <m/>
    <m/>
    <m/>
    <m/>
    <s v="TM UNIFI - CONSUMER"/>
    <x v="27"/>
    <s v="WC NEW PHYSICAL DP (TIE-DP FULL) 8 - JALAN TAMAN PINGGIRAN PUTRA"/>
    <s v="Unifi Port"/>
    <m/>
    <m/>
    <m/>
    <s v="SDG"/>
    <m/>
    <m/>
    <m/>
    <m/>
    <m/>
    <m/>
    <m/>
    <m/>
    <m/>
    <m/>
    <m/>
    <m/>
    <m/>
    <m/>
    <m/>
    <m/>
    <m/>
    <m/>
    <m/>
    <m/>
    <m/>
  </r>
  <r>
    <n v="132"/>
    <m/>
    <s v="1.1 New order"/>
    <m/>
    <m/>
    <m/>
    <s v="JS"/>
    <s v="AND"/>
    <s v="WAI2309311"/>
    <s v="IN PROGRESS"/>
    <m/>
    <m/>
    <m/>
    <m/>
    <m/>
    <m/>
    <m/>
    <n v="0"/>
    <s v="New order"/>
    <e v="#REF!"/>
    <x v="0"/>
    <m/>
    <m/>
    <m/>
    <m/>
    <m/>
    <m/>
    <m/>
    <m/>
    <m/>
    <m/>
    <m/>
    <s v="TM UNIFI - CONSUMER"/>
    <x v="27"/>
    <s v="WC NEW PHYSICAL DP SC_C111_DPXXXX JENDELA  "/>
    <s v="Unifi Port"/>
    <m/>
    <m/>
    <m/>
    <s v="SC"/>
    <m/>
    <m/>
    <m/>
    <m/>
    <m/>
    <m/>
    <m/>
    <m/>
    <m/>
    <m/>
    <m/>
    <m/>
    <m/>
    <m/>
    <m/>
    <m/>
    <m/>
    <m/>
    <m/>
    <m/>
    <m/>
  </r>
  <r>
    <n v="133"/>
    <m/>
    <s v="1.1 New order"/>
    <m/>
    <m/>
    <m/>
    <s v="JS"/>
    <s v="AND"/>
    <s v="WAI2309312"/>
    <s v="IN PROGRESS"/>
    <m/>
    <m/>
    <m/>
    <m/>
    <m/>
    <m/>
    <m/>
    <n v="0"/>
    <s v="New order"/>
    <e v="#REF!"/>
    <x v="0"/>
    <m/>
    <m/>
    <m/>
    <m/>
    <m/>
    <m/>
    <m/>
    <m/>
    <m/>
    <m/>
    <m/>
    <s v="TM UNIFI - CONSUMER"/>
    <x v="27"/>
    <s v="WC NEW PHYSICAL DP [KLI_C014_DP0044]JENDELA"/>
    <s v="Unifi Port"/>
    <m/>
    <m/>
    <m/>
    <s v="KLI"/>
    <m/>
    <m/>
    <m/>
    <m/>
    <m/>
    <m/>
    <m/>
    <m/>
    <m/>
    <m/>
    <m/>
    <m/>
    <m/>
    <m/>
    <m/>
    <m/>
    <m/>
    <m/>
    <m/>
    <m/>
    <m/>
  </r>
  <r>
    <n v="134"/>
    <m/>
    <s v="1.1 New order"/>
    <m/>
    <m/>
    <m/>
    <s v="JS"/>
    <s v="AND"/>
    <s v="WAI2309313"/>
    <s v="IN PROGRESS"/>
    <m/>
    <m/>
    <m/>
    <m/>
    <m/>
    <m/>
    <m/>
    <n v="0"/>
    <s v="New order"/>
    <e v="#REF!"/>
    <x v="0"/>
    <m/>
    <m/>
    <m/>
    <m/>
    <m/>
    <m/>
    <m/>
    <m/>
    <m/>
    <m/>
    <m/>
    <s v="TM UNIFI - CONSUMER"/>
    <x v="27"/>
    <s v="WC NEW PHYSICAL DP [TI_C058_DP0023]JENDELA "/>
    <s v="Unifi Port"/>
    <m/>
    <m/>
    <m/>
    <s v="TI"/>
    <m/>
    <m/>
    <m/>
    <m/>
    <m/>
    <m/>
    <m/>
    <m/>
    <m/>
    <m/>
    <m/>
    <m/>
    <m/>
    <m/>
    <m/>
    <m/>
    <m/>
    <m/>
    <m/>
    <m/>
    <m/>
  </r>
  <r>
    <n v="135"/>
    <m/>
    <s v="1.1 New order"/>
    <m/>
    <m/>
    <m/>
    <s v="ST"/>
    <s v="AND"/>
    <s v="WAI2309314"/>
    <s v="CONFIRMED"/>
    <m/>
    <m/>
    <m/>
    <m/>
    <m/>
    <m/>
    <m/>
    <n v="0"/>
    <s v="New order"/>
    <e v="#REF!"/>
    <x v="0"/>
    <m/>
    <m/>
    <m/>
    <m/>
    <m/>
    <m/>
    <m/>
    <m/>
    <m/>
    <m/>
    <m/>
    <s v="TM UNIFI - CONSUMER"/>
    <x v="27"/>
    <s v="WC NEW PHYSICAL DP 30  JALAN TAMAN BUKIT TERATAI"/>
    <s v="Unifi Port"/>
    <m/>
    <m/>
    <m/>
    <s v="TAG"/>
    <m/>
    <m/>
    <m/>
    <m/>
    <m/>
    <m/>
    <m/>
    <m/>
    <m/>
    <m/>
    <m/>
    <m/>
    <m/>
    <m/>
    <m/>
    <m/>
    <m/>
    <m/>
    <m/>
    <m/>
    <m/>
  </r>
  <r>
    <n v="136"/>
    <m/>
    <s v="1.1 New order"/>
    <m/>
    <m/>
    <m/>
    <s v="KK/PB/LB"/>
    <s v="AND"/>
    <s v="WAI2309315"/>
    <s v="DELETED"/>
    <m/>
    <m/>
    <m/>
    <m/>
    <m/>
    <m/>
    <m/>
    <n v="0"/>
    <s v="New order"/>
    <e v="#REF!"/>
    <x v="0"/>
    <m/>
    <m/>
    <m/>
    <m/>
    <m/>
    <m/>
    <m/>
    <m/>
    <m/>
    <m/>
    <m/>
    <s v="TM UNIFI - CONSUMER"/>
    <x v="27"/>
    <s v="WC ADD FDP MGL_C039_DP0057(JENDELA)"/>
    <s v="Unifi Port"/>
    <m/>
    <m/>
    <m/>
    <s v="MGL"/>
    <m/>
    <m/>
    <m/>
    <m/>
    <m/>
    <m/>
    <m/>
    <m/>
    <m/>
    <m/>
    <m/>
    <m/>
    <m/>
    <m/>
    <m/>
    <m/>
    <m/>
    <m/>
    <m/>
    <m/>
    <m/>
  </r>
  <r>
    <n v="137"/>
    <m/>
    <s v="1.1 New order"/>
    <m/>
    <m/>
    <m/>
    <s v="KK/PB/LB"/>
    <s v="AND"/>
    <s v="WAI2309316"/>
    <s v="CONFIRMED"/>
    <m/>
    <m/>
    <m/>
    <m/>
    <m/>
    <m/>
    <m/>
    <n v="0"/>
    <s v="New order"/>
    <e v="#REF!"/>
    <x v="0"/>
    <m/>
    <m/>
    <m/>
    <m/>
    <m/>
    <m/>
    <m/>
    <m/>
    <m/>
    <m/>
    <m/>
    <s v="TM UNIFI - CONSUMER"/>
    <x v="27"/>
    <s v="WC ADD FDP KBU_C066_DP0035(JENDELA)"/>
    <s v="Unifi Port"/>
    <m/>
    <m/>
    <m/>
    <s v="KBU"/>
    <m/>
    <m/>
    <m/>
    <m/>
    <m/>
    <m/>
    <m/>
    <m/>
    <m/>
    <m/>
    <m/>
    <m/>
    <m/>
    <m/>
    <m/>
    <m/>
    <m/>
    <m/>
    <m/>
    <m/>
    <m/>
  </r>
  <r>
    <n v="138"/>
    <m/>
    <s v="1.1 New order"/>
    <m/>
    <m/>
    <m/>
    <s v="MSC"/>
    <s v="AND"/>
    <s v="WAI2309317"/>
    <s v="CONFIRMED"/>
    <m/>
    <m/>
    <m/>
    <m/>
    <m/>
    <m/>
    <m/>
    <n v="0"/>
    <s v="New order"/>
    <e v="#REF!"/>
    <x v="0"/>
    <m/>
    <m/>
    <m/>
    <m/>
    <m/>
    <m/>
    <m/>
    <m/>
    <m/>
    <m/>
    <m/>
    <s v="TM UNIFI - CONSUMER"/>
    <x v="27"/>
    <s v="WC NO MAINDP LATLONG 35  JALAN TAMAN WARISAN HIJAUAN"/>
    <s v="Unifi Port"/>
    <m/>
    <m/>
    <m/>
    <s v="SKT"/>
    <m/>
    <m/>
    <m/>
    <m/>
    <m/>
    <m/>
    <m/>
    <m/>
    <m/>
    <m/>
    <m/>
    <m/>
    <m/>
    <m/>
    <m/>
    <m/>
    <m/>
    <m/>
    <m/>
    <m/>
    <m/>
  </r>
  <r>
    <n v="139"/>
    <m/>
    <s v="1.1 New order"/>
    <m/>
    <m/>
    <m/>
    <s v="MSC"/>
    <s v="AND"/>
    <s v="WAI2309318"/>
    <s v="CONFIRMED"/>
    <m/>
    <m/>
    <m/>
    <m/>
    <m/>
    <m/>
    <m/>
    <n v="0"/>
    <s v="New order"/>
    <e v="#REF!"/>
    <x v="0"/>
    <m/>
    <m/>
    <m/>
    <m/>
    <m/>
    <m/>
    <m/>
    <m/>
    <m/>
    <m/>
    <m/>
    <s v="TM UNIFI - CONSUMER"/>
    <x v="27"/>
    <s v="WC NEW PHYSICAL DP 14  JALAN TAMAN IND PUSAT BANDAR PUCHONG"/>
    <s v="Unifi Port"/>
    <m/>
    <m/>
    <m/>
    <s v="PCG"/>
    <m/>
    <m/>
    <m/>
    <m/>
    <m/>
    <m/>
    <m/>
    <m/>
    <m/>
    <m/>
    <m/>
    <m/>
    <m/>
    <m/>
    <m/>
    <m/>
    <m/>
    <m/>
    <m/>
    <m/>
    <m/>
  </r>
  <r>
    <n v="140"/>
    <m/>
    <s v="1.1 New order"/>
    <m/>
    <m/>
    <m/>
    <s v="KEL"/>
    <s v="AND"/>
    <s v="WAI2309319"/>
    <s v="CONFIRMED"/>
    <m/>
    <m/>
    <m/>
    <m/>
    <m/>
    <m/>
    <m/>
    <n v="0"/>
    <s v="New order"/>
    <e v="#REF!"/>
    <x v="0"/>
    <m/>
    <m/>
    <m/>
    <m/>
    <m/>
    <m/>
    <m/>
    <m/>
    <m/>
    <m/>
    <m/>
    <s v="TM UNIFI - CONSUMER"/>
    <x v="27"/>
    <s v="WC NEW PHYSICAL DP 78B  JALAN KAMPUNG SUNGAI ASAP"/>
    <s v="Unifi Port"/>
    <m/>
    <m/>
    <m/>
    <s v="GMU"/>
    <m/>
    <m/>
    <m/>
    <m/>
    <m/>
    <m/>
    <m/>
    <m/>
    <m/>
    <m/>
    <m/>
    <m/>
    <m/>
    <m/>
    <m/>
    <m/>
    <m/>
    <m/>
    <m/>
    <m/>
    <m/>
  </r>
  <r>
    <n v="141"/>
    <m/>
    <s v="1.1 New order"/>
    <m/>
    <m/>
    <m/>
    <s v="KL"/>
    <s v="AND"/>
    <s v="WAI2309320"/>
    <s v="CONFIRMED"/>
    <m/>
    <m/>
    <m/>
    <m/>
    <m/>
    <m/>
    <m/>
    <n v="0"/>
    <s v="New order"/>
    <e v="#REF!"/>
    <x v="0"/>
    <m/>
    <m/>
    <m/>
    <m/>
    <m/>
    <m/>
    <m/>
    <m/>
    <m/>
    <m/>
    <m/>
    <s v="TM UNIFI - CONSUMER"/>
    <x v="27"/>
    <s v="WC NO MAINDP LATLONG GF.01 NU SENTRAL JALAN KL SENTRAL"/>
    <s v="Unifi Port"/>
    <m/>
    <m/>
    <m/>
    <s v="BRF"/>
    <m/>
    <m/>
    <m/>
    <m/>
    <m/>
    <m/>
    <m/>
    <m/>
    <m/>
    <m/>
    <m/>
    <m/>
    <m/>
    <m/>
    <m/>
    <m/>
    <m/>
    <m/>
    <m/>
    <m/>
    <m/>
  </r>
  <r>
    <n v="142"/>
    <m/>
    <s v="1.1 New order"/>
    <m/>
    <m/>
    <m/>
    <s v="KEL"/>
    <s v="AND"/>
    <s v="WAI2309321"/>
    <s v="CONFIRMED"/>
    <m/>
    <m/>
    <m/>
    <m/>
    <m/>
    <m/>
    <m/>
    <n v="0"/>
    <s v="New order"/>
    <e v="#REF!"/>
    <x v="0"/>
    <m/>
    <m/>
    <m/>
    <m/>
    <m/>
    <m/>
    <m/>
    <m/>
    <m/>
    <m/>
    <m/>
    <s v="TM UNIFI - CONSUMER"/>
    <x v="27"/>
    <s v="WC OUTSIDE RADIUS 9118  JALAN KAMPUNG KUBANG PALAS"/>
    <s v="Unifi Port"/>
    <m/>
    <m/>
    <m/>
    <s v="WBU"/>
    <m/>
    <m/>
    <m/>
    <m/>
    <m/>
    <m/>
    <m/>
    <m/>
    <m/>
    <m/>
    <m/>
    <m/>
    <m/>
    <m/>
    <m/>
    <m/>
    <m/>
    <m/>
    <m/>
    <m/>
    <m/>
  </r>
  <r>
    <n v="143"/>
    <m/>
    <s v="1.1 New order"/>
    <m/>
    <m/>
    <m/>
    <s v="PJ"/>
    <s v="AND"/>
    <s v="WAI2309322"/>
    <s v="CONFIRMED"/>
    <m/>
    <m/>
    <m/>
    <m/>
    <m/>
    <m/>
    <m/>
    <n v="0"/>
    <s v="New order"/>
    <e v="#REF!"/>
    <x v="0"/>
    <m/>
    <m/>
    <m/>
    <m/>
    <m/>
    <m/>
    <m/>
    <m/>
    <m/>
    <m/>
    <m/>
    <s v="TM UNIFI - CONSUMER"/>
    <x v="27"/>
    <s v="WC SYSTEM ERROR 94  PERSIARAN SS 12"/>
    <s v="Unifi Port"/>
    <m/>
    <m/>
    <m/>
    <s v="SBJ"/>
    <m/>
    <m/>
    <m/>
    <m/>
    <m/>
    <m/>
    <m/>
    <m/>
    <m/>
    <m/>
    <m/>
    <m/>
    <m/>
    <m/>
    <m/>
    <m/>
    <m/>
    <m/>
    <m/>
    <m/>
    <m/>
  </r>
  <r>
    <n v="144"/>
    <m/>
    <s v="1.1 New order"/>
    <m/>
    <m/>
    <m/>
    <s v="JS"/>
    <s v="AND"/>
    <s v="WAI2309323"/>
    <s v="IN PROGRESS"/>
    <m/>
    <m/>
    <m/>
    <m/>
    <m/>
    <m/>
    <m/>
    <n v="0"/>
    <s v="New order"/>
    <e v="#REF!"/>
    <x v="0"/>
    <m/>
    <m/>
    <m/>
    <m/>
    <m/>
    <m/>
    <m/>
    <m/>
    <m/>
    <m/>
    <m/>
    <s v="TM UNIFI - CONSUMER"/>
    <x v="27"/>
    <s v="WC NEW PHYSICAL DP [TI_C004_DP0026]JENDELA"/>
    <s v="Unifi Port"/>
    <m/>
    <m/>
    <m/>
    <s v="TI"/>
    <m/>
    <m/>
    <m/>
    <m/>
    <m/>
    <m/>
    <m/>
    <m/>
    <m/>
    <m/>
    <m/>
    <m/>
    <m/>
    <m/>
    <m/>
    <m/>
    <m/>
    <m/>
    <m/>
    <m/>
    <m/>
  </r>
  <r>
    <n v="145"/>
    <m/>
    <s v="1.1 New order"/>
    <m/>
    <m/>
    <m/>
    <s v="JS"/>
    <s v="AND"/>
    <s v="WAI2309324"/>
    <s v="IN PROGRESS"/>
    <m/>
    <m/>
    <m/>
    <m/>
    <m/>
    <m/>
    <m/>
    <n v="0"/>
    <s v="New order"/>
    <e v="#REF!"/>
    <x v="0"/>
    <m/>
    <m/>
    <m/>
    <m/>
    <m/>
    <m/>
    <m/>
    <m/>
    <m/>
    <m/>
    <m/>
    <s v="TM UNIFI - CONSUMER"/>
    <x v="27"/>
    <s v="WC NEW PHYSICAL DP [PGI_C037_DP0015]JENDELA"/>
    <s v="Unifi Port"/>
    <m/>
    <m/>
    <m/>
    <s v="PGI"/>
    <m/>
    <m/>
    <m/>
    <m/>
    <m/>
    <m/>
    <m/>
    <m/>
    <m/>
    <m/>
    <m/>
    <m/>
    <m/>
    <m/>
    <m/>
    <m/>
    <m/>
    <m/>
    <m/>
    <m/>
    <m/>
  </r>
  <r>
    <n v="146"/>
    <m/>
    <s v="1.1 New order"/>
    <m/>
    <m/>
    <m/>
    <s v="KL"/>
    <s v="AND"/>
    <s v="WAI2309325"/>
    <s v="CONFIRMED"/>
    <m/>
    <m/>
    <m/>
    <m/>
    <m/>
    <m/>
    <m/>
    <n v="0"/>
    <s v="New order"/>
    <e v="#REF!"/>
    <x v="0"/>
    <m/>
    <m/>
    <m/>
    <m/>
    <m/>
    <m/>
    <m/>
    <m/>
    <m/>
    <m/>
    <m/>
    <s v="TM UNIFI - CONSUMER"/>
    <x v="27"/>
    <s v="WC OUTSIDE RADIUS (TIE-DP FULL) OMQ 129 BLOK JKRAB 4503 JALAN KOMPLEKS PERUMAHAN TUNKU OSMAN JEWA"/>
    <s v="Unifi Port"/>
    <m/>
    <m/>
    <m/>
    <s v="TAR"/>
    <m/>
    <m/>
    <m/>
    <m/>
    <m/>
    <m/>
    <m/>
    <m/>
    <m/>
    <m/>
    <m/>
    <m/>
    <m/>
    <m/>
    <m/>
    <m/>
    <m/>
    <m/>
    <m/>
    <m/>
    <m/>
  </r>
  <r>
    <n v="147"/>
    <m/>
    <s v="1.1 New order"/>
    <m/>
    <m/>
    <m/>
    <s v="PG"/>
    <s v="AND"/>
    <s v="WAI2309326"/>
    <s v="IN PROGRESS"/>
    <m/>
    <m/>
    <m/>
    <m/>
    <m/>
    <m/>
    <m/>
    <n v="0"/>
    <s v="New order"/>
    <e v="#REF!"/>
    <x v="0"/>
    <m/>
    <m/>
    <m/>
    <m/>
    <m/>
    <m/>
    <m/>
    <m/>
    <m/>
    <m/>
    <m/>
    <s v="TM UNIFI - CONSUMER"/>
    <x v="27"/>
    <s v="WC JENDELA NEW FDP (BM_C060_DB0019)  JALAN ABDUL KADIR TANAH LIAT BUKIT MERTAJAM"/>
    <s v="Unifi Port"/>
    <m/>
    <m/>
    <m/>
    <s v="BM"/>
    <m/>
    <m/>
    <m/>
    <m/>
    <m/>
    <m/>
    <m/>
    <m/>
    <m/>
    <m/>
    <m/>
    <m/>
    <m/>
    <m/>
    <m/>
    <m/>
    <m/>
    <m/>
    <m/>
    <m/>
    <m/>
  </r>
  <r>
    <n v="148"/>
    <m/>
    <s v="1.1 New order"/>
    <m/>
    <m/>
    <m/>
    <s v="PG"/>
    <s v="AND"/>
    <s v="WAI2309327"/>
    <s v="IN PROGRESS"/>
    <m/>
    <m/>
    <m/>
    <m/>
    <m/>
    <m/>
    <m/>
    <n v="0"/>
    <s v="New order"/>
    <e v="#REF!"/>
    <x v="0"/>
    <m/>
    <m/>
    <m/>
    <m/>
    <m/>
    <m/>
    <m/>
    <m/>
    <m/>
    <m/>
    <m/>
    <s v="TM UNIFI - CONSUMER"/>
    <x v="27"/>
    <s v="WC JENDELA NEW FDP JALAN LIMAU MANIS 3 BUKIT MERTAJAM"/>
    <s v="Unifi Port"/>
    <m/>
    <m/>
    <m/>
    <s v="BM"/>
    <m/>
    <m/>
    <m/>
    <m/>
    <m/>
    <m/>
    <m/>
    <m/>
    <m/>
    <m/>
    <m/>
    <m/>
    <m/>
    <m/>
    <m/>
    <m/>
    <m/>
    <m/>
    <m/>
    <m/>
    <m/>
  </r>
  <r>
    <n v="149"/>
    <m/>
    <s v="1.1 New order"/>
    <m/>
    <m/>
    <m/>
    <s v="JS"/>
    <s v="AND"/>
    <s v="WAI2309328"/>
    <s v="IN PROGRESS"/>
    <m/>
    <m/>
    <m/>
    <m/>
    <m/>
    <m/>
    <m/>
    <n v="0"/>
    <s v="New order"/>
    <e v="#REF!"/>
    <x v="0"/>
    <m/>
    <m/>
    <m/>
    <m/>
    <m/>
    <m/>
    <m/>
    <m/>
    <m/>
    <m/>
    <m/>
    <s v="TM UNIFI - CONSUMER"/>
    <x v="27"/>
    <s v="WC NEW PHYSICAL FDP GH_C999_057_DP0001 JENDELA"/>
    <s v="Unifi Port"/>
    <m/>
    <m/>
    <m/>
    <s v="GH"/>
    <m/>
    <m/>
    <m/>
    <m/>
    <m/>
    <m/>
    <m/>
    <m/>
    <m/>
    <m/>
    <m/>
    <m/>
    <m/>
    <m/>
    <m/>
    <m/>
    <m/>
    <m/>
    <m/>
    <m/>
    <m/>
  </r>
  <r>
    <n v="150"/>
    <m/>
    <s v="1.1 New order"/>
    <m/>
    <m/>
    <m/>
    <s v="JS"/>
    <s v="AND"/>
    <s v="WAI2309329"/>
    <s v="IN PROGRESS"/>
    <m/>
    <m/>
    <m/>
    <m/>
    <m/>
    <m/>
    <m/>
    <n v="0"/>
    <s v="New order"/>
    <e v="#REF!"/>
    <x v="0"/>
    <m/>
    <m/>
    <m/>
    <m/>
    <m/>
    <m/>
    <m/>
    <m/>
    <m/>
    <m/>
    <m/>
    <s v="TM UNIFI - CONSUMER"/>
    <x v="27"/>
    <s v="WC NEW PHYSICAL FDP GH_C065_DP0010 JENDELA"/>
    <s v="Unifi Port"/>
    <m/>
    <m/>
    <m/>
    <s v="GH"/>
    <m/>
    <m/>
    <m/>
    <m/>
    <m/>
    <m/>
    <m/>
    <m/>
    <m/>
    <m/>
    <m/>
    <m/>
    <m/>
    <m/>
    <m/>
    <m/>
    <m/>
    <m/>
    <m/>
    <m/>
    <m/>
  </r>
  <r>
    <n v="151"/>
    <m/>
    <s v="1.1 New order"/>
    <m/>
    <m/>
    <m/>
    <s v="JS"/>
    <s v="AND"/>
    <s v="WAI2309330"/>
    <s v="IN PROGRESS"/>
    <m/>
    <m/>
    <m/>
    <m/>
    <m/>
    <m/>
    <m/>
    <n v="0"/>
    <s v="New order"/>
    <e v="#REF!"/>
    <x v="0"/>
    <m/>
    <m/>
    <m/>
    <m/>
    <m/>
    <m/>
    <m/>
    <m/>
    <m/>
    <m/>
    <m/>
    <s v="TM UNIFI - CONSUMER"/>
    <x v="27"/>
    <s v="WC NEW PHYSICAL FDP GH_C071_DP0026 JENDELA"/>
    <s v="Unifi Port"/>
    <m/>
    <m/>
    <m/>
    <s v="GH"/>
    <m/>
    <m/>
    <m/>
    <m/>
    <m/>
    <m/>
    <m/>
    <m/>
    <m/>
    <m/>
    <m/>
    <m/>
    <m/>
    <m/>
    <m/>
    <m/>
    <m/>
    <m/>
    <m/>
    <m/>
    <m/>
  </r>
  <r>
    <n v="152"/>
    <m/>
    <s v="1.1 New order"/>
    <m/>
    <m/>
    <m/>
    <s v="JS"/>
    <s v="AND"/>
    <s v="WAI2309331"/>
    <s v="IN PROGRESS"/>
    <m/>
    <m/>
    <m/>
    <m/>
    <m/>
    <m/>
    <m/>
    <n v="0"/>
    <s v="New order"/>
    <e v="#REF!"/>
    <x v="0"/>
    <m/>
    <m/>
    <m/>
    <m/>
    <m/>
    <m/>
    <m/>
    <m/>
    <m/>
    <m/>
    <m/>
    <s v="TM UNIFI - CONSUMER"/>
    <x v="27"/>
    <s v="WC NEW PHYSICAL FDP GH_C070_DP0038 JENDELA"/>
    <s v="Unifi Port"/>
    <m/>
    <m/>
    <m/>
    <s v="GH"/>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r>
    <m/>
    <m/>
    <m/>
    <m/>
    <m/>
    <m/>
    <m/>
    <m/>
    <m/>
    <m/>
    <m/>
    <m/>
    <m/>
    <m/>
    <m/>
    <m/>
    <m/>
    <m/>
    <m/>
    <m/>
    <x v="2"/>
    <m/>
    <m/>
    <m/>
    <m/>
    <m/>
    <m/>
    <m/>
    <m/>
    <m/>
    <m/>
    <m/>
    <m/>
    <x v="39"/>
    <m/>
    <m/>
    <m/>
    <m/>
    <m/>
    <m/>
    <m/>
    <m/>
    <m/>
    <m/>
    <m/>
    <m/>
    <m/>
    <m/>
    <m/>
    <m/>
    <m/>
    <m/>
    <m/>
    <m/>
    <m/>
    <m/>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s v="Khairul Ikmal bin Abdul Halim"/>
    <x v="0"/>
    <m/>
    <m/>
    <x v="0"/>
    <s v="BORNEO RESTU - SEKOLAH KEBANGSAAN PARISH (WSE) - BGN"/>
    <m/>
    <s v="TMWA/232077"/>
  </r>
  <r>
    <s v="Khairul Ikmal bin Abdul Halim"/>
    <x v="0"/>
    <d v="2023-09-08T00:00:00"/>
    <m/>
    <x v="0"/>
    <s v="BORNEO RESTU - SEKOLAH KEBANGSAAN SANTUBONG (WSE) - PRJ"/>
    <m/>
    <s v="TMWA/230551"/>
  </r>
  <r>
    <s v="Khairul Ikmal bin Abdul Halim"/>
    <x v="1"/>
    <m/>
    <m/>
    <x v="0"/>
    <s v="BORNEO RESTU - SEKOLAH MENENGAH KEBANGSAAN ASAJAYA NO.2 (WSE) - ASA"/>
    <m/>
    <s v="TMWA/230508"/>
  </r>
  <r>
    <s v="Khairul Ikmal bin Abdul Halim"/>
    <x v="0"/>
    <d v="2023-09-08T00:00:00"/>
    <m/>
    <x v="0"/>
    <s v="BORNEO RESTU - SEKOLAH MENENGAH KEBANGSAAN BALAI RINGIN (WSE) - SRN"/>
    <m/>
    <s v="TMWA/230504"/>
  </r>
  <r>
    <s v="Khairul Ikmal bin Abdul Halim"/>
    <x v="0"/>
    <d v="2023-09-08T00:00:00"/>
    <m/>
    <x v="0"/>
    <s v="BORNEO RESTU - SEKOLAH MENENGAH KEBANGSAAN MUARA TUANG (WSE) - PNN"/>
    <m/>
    <s v="TMWA/230541"/>
  </r>
  <r>
    <s v="Khairul Ikmal bin Abdul Halim"/>
    <x v="1"/>
    <m/>
    <m/>
    <x v="0"/>
    <s v="BORNEO RESTU - SEKOLAH KEBANGSAAN KEM PAKIT (WSE) - SAN"/>
    <m/>
    <s v="TMWA/235053"/>
  </r>
  <r>
    <s v="Khairul Ikmal bin Abdul Halim"/>
    <x v="0"/>
    <d v="2023-09-08T00:00:00"/>
    <m/>
    <x v="0"/>
    <s v="BORNEO RESTU - SEKOLAH KEBANGSAAN GEORGE (WSE) - PNN"/>
    <m/>
    <s v="TMWA/230540"/>
  </r>
  <r>
    <s v="Khairul Ikmal bin Abdul Halim"/>
    <x v="0"/>
    <d v="2023-09-08T00:00:00"/>
    <m/>
    <x v="0"/>
    <s v="BORNEO RESTU - SEKOLAH KEBANGSAAN BINYU (WSE) - TBJ"/>
    <m/>
    <s v="TMWA/230529"/>
  </r>
  <r>
    <s v="Khairul Ikmal bin Abdul Halim"/>
    <x v="0"/>
    <d v="2023-09-08T00:00:00"/>
    <m/>
    <x v="0"/>
    <s v="BORNEO RESTU - SEKOLAH KEBANGSAAN SACRED HEART (WSE) - STM"/>
    <m/>
    <s v="TMWA/230547"/>
  </r>
  <r>
    <s v="Khairul Ikmal bin Abdul Halim"/>
    <x v="0"/>
    <d v="2023-09-08T00:00:00"/>
    <m/>
    <x v="0"/>
    <s v="BORNEO RESTU - SEKOLAH JENIS KEBANGSAAN (CINA) CHUNG HUA BAKAM (WSE) - TNT"/>
    <m/>
    <s v="TMWA/237274"/>
  </r>
  <r>
    <s v="Khairul Ikmal bin Abdul Halim"/>
    <x v="1"/>
    <d v="2023-09-08T00:00:00"/>
    <m/>
    <x v="0"/>
    <s v="BORNEO RESTU - SEKOLAH JENIS KEBANGSAAN (CINA) KIEW MANG (WSE) - SRK"/>
    <m/>
    <s v="TMWA/232097"/>
  </r>
  <r>
    <s v="Khairul Ikmal bin Abdul Halim"/>
    <x v="1"/>
    <m/>
    <m/>
    <x v="0"/>
    <s v="BORNEO RESTU - SEKOLAH MENENGAH KEBANGSAAN SADONG JAYA (WSE) - ASA"/>
    <m/>
    <s v="TMWA/230513"/>
  </r>
  <r>
    <m/>
    <x v="2"/>
    <m/>
    <m/>
    <x v="1"/>
    <s v="SARAWAK DIGITAL ECONOMY CORPORATION BERHAD-BUKIT KEMIDING(MEP2P LEG B)-BNG"/>
    <s v="KG/SB"/>
    <s v="TMWA/233174"/>
  </r>
  <r>
    <m/>
    <x v="2"/>
    <m/>
    <m/>
    <x v="1"/>
    <s v="SARAWAK DIGITAL ECONOMY CORPORATION BERHAD-SUKONG(MEP2P LEG B)-LKA"/>
    <s v="KG/SB"/>
    <s v="TMWA/235072"/>
  </r>
  <r>
    <m/>
    <x v="2"/>
    <m/>
    <m/>
    <x v="1"/>
    <s v="SARAWAK DIGITAL ECONOMY CORPORATION BERHAD-SG PASIR(MEP2P LEG B)-RBN"/>
    <s v="KG/SB"/>
    <s v="TMWA/235071"/>
  </r>
  <r>
    <m/>
    <x v="2"/>
    <m/>
    <m/>
    <x v="1"/>
    <s v="SARAWAK DIGITAL ECONOMY CORPORATION BERHAD-KG PERUAN(MEP2P LEG B)-SAN"/>
    <s v="KG/SB"/>
    <s v="TMWA/235070"/>
  </r>
  <r>
    <m/>
    <x v="2"/>
    <m/>
    <m/>
    <x v="1"/>
    <s v="SARAWAK DIGITAL ECONOMY CORPORATION BERHAD-SELANGAN(MEP2P LEG B)-SRK"/>
    <s v="KG/SB"/>
    <s v="TMWA/233178"/>
  </r>
  <r>
    <m/>
    <x v="2"/>
    <m/>
    <m/>
    <x v="1"/>
    <s v="SARAWAK DIGITAL ECONOMY CORPORATION BERHAD-KG TEMA(MEP2P LEG B)-TBU"/>
    <s v="KG/SB"/>
    <s v="TMWA/230561"/>
  </r>
  <r>
    <m/>
    <x v="2"/>
    <m/>
    <m/>
    <x v="1"/>
    <s v="SARAWAK DIGITAL ECONOMY CORPORATION BERHAD-TEMBAWAI LUBOK BETONG(MEP2P LEG B)-BTG"/>
    <s v="KG/SB"/>
    <s v="TMWA/235073"/>
  </r>
  <r>
    <m/>
    <x v="2"/>
    <m/>
    <m/>
    <x v="1"/>
    <s v="SARAWAK DIGITAL ECONOMY CORPORATION BERHAD-TATAU TOWN(MEP2P LEG B)-TTU"/>
    <s v="MR/BIN"/>
    <s v="TMWA/239154"/>
  </r>
  <r>
    <m/>
    <x v="2"/>
    <m/>
    <m/>
    <x v="2"/>
    <m/>
    <m/>
    <m/>
  </r>
  <r>
    <m/>
    <x v="2"/>
    <m/>
    <m/>
    <x v="2"/>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
  <r>
    <n v="1"/>
    <s v="Khairul Ikmal bin Abdul Halim"/>
    <x v="0"/>
    <m/>
    <d v="2023-09-08T00:00:00"/>
    <s v="Order Completed"/>
    <s v="CPPM-LOR"/>
    <n v="1"/>
    <m/>
    <m/>
    <d v="2023-09-06T13:14:34"/>
    <s v="BUNKATAN@TM.COM.MY"/>
    <s v="TMG"/>
    <s v="5G"/>
    <s v="Queried - Require More Information From AND"/>
    <s v="TM227053"/>
  </r>
  <r>
    <n v="2"/>
    <s v="Ahmad Idrus Bin Abdul Talib"/>
    <x v="1"/>
    <s v="SB-RIT-0069-TP"/>
    <m/>
    <s v="LOR requested"/>
    <s v="CPPM-LOR"/>
    <n v="2"/>
    <m/>
    <m/>
    <d v="2023-09-06T13:17:33"/>
    <s v="azahaari.ansan@tm.com.my"/>
    <s v="TMOne"/>
    <s v="KPOP"/>
    <s v="LOR Issued"/>
    <s v="TMCA/230610"/>
  </r>
  <r>
    <n v="3"/>
    <s v="Ahmad Zaki Bin Harris"/>
    <x v="1"/>
    <s v="PRK-SRI-0551-TP"/>
    <m/>
    <s v="LOR Approved and email AND for notification"/>
    <s v="CPPM-LOR"/>
    <n v="3"/>
    <m/>
    <s v="PENDING TP SUBMISSION"/>
    <d v="2023-09-06T13:29:47"/>
    <s v="jrodziah@tm.com.my"/>
    <s v="Internal GNT"/>
    <s v="Other"/>
    <s v="LOR Issued"/>
    <s v="191000005084"/>
  </r>
  <r>
    <n v="4"/>
    <s v="Ahmad Zaki Bin Harris"/>
    <x v="1"/>
    <s v="PG-ZTK-0174"/>
    <n v="8092023"/>
    <s v="LOR Approved and email AND for notification"/>
    <s v="CPPM-LOR"/>
    <n v="4"/>
    <m/>
    <m/>
    <d v="2023-09-06T13:32:33"/>
    <s v="rafidy.matrobi@tm.com.my"/>
    <s v="TMG"/>
    <s v="NRP"/>
    <s v="LOR Issued"/>
    <s v="TMNA/232083"/>
  </r>
  <r>
    <n v="5"/>
    <s v="Ahmad Zaki Bin Harris"/>
    <x v="1"/>
    <s v="PRK-SRI-0552-TP"/>
    <m/>
    <s v="LOR Approved and email AND for notification"/>
    <s v="CPPM-LOR"/>
    <n v="5"/>
    <m/>
    <s v="PENDING TP SUBMISSION"/>
    <d v="2023-09-06T13:37:53"/>
    <s v="jrodziah@tm.com.my"/>
    <s v="Internal GNT"/>
    <s v="Other"/>
    <s v="LOR Issued"/>
    <s v="191000005160"/>
  </r>
  <r>
    <n v="6"/>
    <s v="Ahmad Zaki Bin Harris"/>
    <x v="1"/>
    <s v="PG-ZTK-0173"/>
    <n v="8092023"/>
    <s v="LOR Approved and email AND for notification"/>
    <s v="CPPM-LOR"/>
    <n v="6"/>
    <m/>
    <m/>
    <d v="2023-09-06T13:43:56"/>
    <s v="rafidy.matrobi@tm.com.my"/>
    <s v="TMG"/>
    <s v="NRP"/>
    <s v="LOR Issued"/>
    <s v="TMNA/231479"/>
  </r>
  <r>
    <n v="7"/>
    <s v="Ahmad Zaki Bin Harris"/>
    <x v="1"/>
    <s v="PG-ZTK-0172"/>
    <n v="8092023"/>
    <s v="LOR Approved and email AND for notification"/>
    <s v="CPPM-LOR"/>
    <n v="7"/>
    <m/>
    <m/>
    <d v="2023-09-06T14:16:09"/>
    <s v="rafidy.matrobi@tm.com.my"/>
    <s v="TMG"/>
    <s v="NRP"/>
    <s v="LOR Issued"/>
    <s v="TMNA/231679"/>
  </r>
  <r>
    <n v="8"/>
    <s v="Nurul Ridhwan Bin Sulaiman"/>
    <x v="1"/>
    <s v="TRG-HIF-0009-TP"/>
    <d v="2023-08-09T00:00:00"/>
    <s v="TP &amp; BOQ preparation in progress"/>
    <s v="CPPM-LOR"/>
    <n v="8"/>
    <m/>
    <m/>
    <d v="2023-09-06T14:29:06"/>
    <s v="faridakarman@tm.com.my"/>
    <s v="Unifi"/>
    <s v="WC"/>
    <s v="LOR Issued"/>
    <s v="SMEA/233060"/>
  </r>
  <r>
    <n v="9"/>
    <s v="Ahmad Idrus Bin Abdul Talib"/>
    <x v="1"/>
    <s v="CNFD-NEP-0002-TP"/>
    <m/>
    <s v="LOR requested"/>
    <s v="CPPM-LOR"/>
    <n v="9"/>
    <m/>
    <m/>
    <d v="2023-09-06T14:36:34"/>
    <s v="yusman.selatha@tm.com.my"/>
    <s v="Internal GNT"/>
    <s v="Other"/>
    <s v="LOR Issued"/>
    <s v="TMCC/220057"/>
  </r>
  <r>
    <n v="10"/>
    <s v="Ahmad Idrus Bin Abdul Talib"/>
    <x v="2"/>
    <m/>
    <m/>
    <s v="EXCEED WARRANT"/>
    <s v="CPPM-LOR"/>
    <n v="10"/>
    <m/>
    <m/>
    <d v="2023-09-06T14:37:06"/>
    <s v="faiez.matjusoh@tm.com.my"/>
    <s v="Unifi"/>
    <s v="WC"/>
    <s v="No/Insufficient Budget"/>
    <s v="TMCA/230091"/>
  </r>
  <r>
    <n v="11"/>
    <s v="Ahmad Zaki Bin Harris"/>
    <x v="1"/>
    <s v="PG-AGG-0141-TP"/>
    <m/>
    <s v="LOR approved"/>
    <s v="CPPM-LOR"/>
    <n v="11"/>
    <m/>
    <m/>
    <d v="2023-09-06T14:38:20"/>
    <s v="farisya@tm.com.my"/>
    <s v="TMG"/>
    <s v="5G"/>
    <s v="LOR Issued"/>
    <s v="TMNA/231715"/>
  </r>
  <r>
    <n v="12"/>
    <s v="Ahmad Idrus Bin Abdul Talib"/>
    <x v="3"/>
    <m/>
    <m/>
    <s v="DUPLICATE WITH LINE ITEM 10"/>
    <s v="CPPM-LOR"/>
    <n v="12"/>
    <m/>
    <m/>
    <d v="2023-09-06T14:51:36"/>
    <s v="yusman.selatha@tm.com.my"/>
    <s v="Internal GNT"/>
    <s v="Other"/>
    <s v="LOR Issued"/>
    <s v="TMCC/220057"/>
  </r>
  <r>
    <n v="13"/>
    <s v="Ahmad Idrus Bin Abdul Talib"/>
    <x v="1"/>
    <s v="ST-RID-0113-TP"/>
    <m/>
    <s v="LOR requested"/>
    <s v="CPPM-LOR"/>
    <n v="13"/>
    <m/>
    <m/>
    <d v="2023-09-06T14:52:47"/>
    <s v="sazrilanwar@tm.com.my"/>
    <s v="TMG"/>
    <s v="NRP"/>
    <s v="LOR Issued"/>
    <s v="TMCA/231826"/>
  </r>
  <r>
    <n v="14"/>
    <s v="Ahmad Idrus Bin Abdul Talib"/>
    <x v="2"/>
    <m/>
    <m/>
    <s v="EXCEED WARRANT"/>
    <s v="CPPM-LOR"/>
    <n v="14"/>
    <m/>
    <m/>
    <d v="2023-09-06T14:55:16"/>
    <s v="faiez.matjusoh@tm.com.my"/>
    <s v="Unifi"/>
    <s v="WC"/>
    <s v="No/Insufficient Budget"/>
    <s v="TMCA/230091"/>
  </r>
  <r>
    <n v="15"/>
    <m/>
    <x v="4"/>
    <m/>
    <m/>
    <m/>
    <s v="CPPM-LOR"/>
    <n v="15"/>
    <m/>
    <m/>
    <d v="2023-09-06T14:57:43"/>
    <s v="AUWANI.SUDIN@TM.COM.MY"/>
    <s v="TMOne"/>
    <s v="NRP"/>
    <s v="Pending Verification"/>
    <s v="TMWA/233186"/>
  </r>
  <r>
    <n v="16"/>
    <s v="Hafizz/Aizee"/>
    <x v="5"/>
    <s v="NS-RJF-0122-TP"/>
    <m/>
    <d v="2023-08-09T00:00:00"/>
    <s v="CPPM-LOR"/>
    <n v="16"/>
    <m/>
    <m/>
    <d v="2023-09-06T15:09:33"/>
    <s v="tm30003@tm.com.my"/>
    <s v="TMG"/>
    <s v="NRP"/>
    <s v="Pending Approval"/>
    <s v="TMSA/233292"/>
  </r>
  <r>
    <n v="17"/>
    <s v="Hafizz/Aizee"/>
    <x v="5"/>
    <s v="NS-MOT-0015-TP"/>
    <m/>
    <d v="2023-08-09T00:00:00"/>
    <s v="CPPM-LOR"/>
    <n v="17"/>
    <m/>
    <m/>
    <d v="2023-09-06T15:13:31"/>
    <s v="tm30003@tm.com.my"/>
    <s v="TMOne"/>
    <s v="NRP"/>
    <s v="Pending Approval"/>
    <s v="TMSA/233231"/>
  </r>
  <r>
    <n v="18"/>
    <s v="Hafizz/Aizee"/>
    <x v="1"/>
    <s v="JS-JAK-0153-TP"/>
    <m/>
    <d v="2023-08-09T00:00:00"/>
    <s v="CPPM-LOR"/>
    <n v="18"/>
    <m/>
    <m/>
    <d v="2023-09-06T15:17:24"/>
    <s v="atiqah.kamis@tm.com.my"/>
    <s v="TMOne"/>
    <s v="NRP"/>
    <s v="LOR Issued"/>
    <s v="TMSA/232772"/>
  </r>
  <r>
    <n v="19"/>
    <s v="Ahmad Idrus Bin Abdul Talib"/>
    <x v="1"/>
    <s v="MSC-SOL-0195-TP"/>
    <m/>
    <s v="LOR requested"/>
    <s v="CPPM-LOR"/>
    <n v="19"/>
    <m/>
    <m/>
    <d v="2023-09-06T15:29:35"/>
    <s v="mnorhisham@tm.com.my"/>
    <s v="TMOne"/>
    <s v="NRP"/>
    <s v="LOR Issued"/>
    <s v="TMCA/231966"/>
  </r>
  <r>
    <n v="20"/>
    <s v="Hafizz/Aizee"/>
    <x v="1"/>
    <s v="JS-JAK-0154-TP"/>
    <m/>
    <d v="2023-08-09T00:00:00"/>
    <s v="CPPM-LOR"/>
    <n v="20"/>
    <m/>
    <m/>
    <d v="2023-09-06T15:40:52"/>
    <s v="atiqah.kamis@tm.com.my"/>
    <s v="TMG"/>
    <s v="Other"/>
    <s v="LOR Issued"/>
    <s v="TMSA/231573"/>
  </r>
  <r>
    <n v="21"/>
    <s v="Ahmad Zaki Bin Harris"/>
    <x v="1"/>
    <s v="KD/PL-EMP-0093-TP"/>
    <m/>
    <s v="LOR approved"/>
    <s v="CPPM-LOR"/>
    <n v="21"/>
    <m/>
    <m/>
    <d v="2023-09-06T15:54:29"/>
    <s v="izaidi@tm.com.my"/>
    <s v="Internal GNT"/>
    <s v="Other"/>
    <s v="LOR Issued"/>
    <s v="TMNC/230051"/>
  </r>
  <r>
    <n v="22"/>
    <s v="Nurul Ridhwan Bin Sulaiman"/>
    <x v="1"/>
    <s v="TWU/SKN-ANT-0065-TP"/>
    <d v="2023-12-09T00:00:00"/>
    <s v="15/9: Pending TP Submission, 12/9: LOR requested &amp; Approved"/>
    <s v="CPPM-LOR"/>
    <n v="22"/>
    <m/>
    <m/>
    <d v="2023-09-06T15:56:28"/>
    <s v="eddie@tm.com.my"/>
    <s v="TMOne"/>
    <s v="MyGov"/>
    <s v="LOR Issued"/>
    <s v="TMBA/230932"/>
  </r>
  <r>
    <n v="23"/>
    <s v="Muhammad Nur Haimi Bin Amdan"/>
    <x v="1"/>
    <s v="ST-ABX-0131-TP"/>
    <m/>
    <s v="LOR requested"/>
    <s v="CPPM-LOR"/>
    <n v="23"/>
    <m/>
    <m/>
    <d v="2023-09-06T16:08:41"/>
    <s v="sazrilanwar@tm.com.my"/>
    <s v="TMOne"/>
    <s v="MyGov"/>
    <s v="LOR Issued"/>
    <s v="TMCA/232066"/>
  </r>
  <r>
    <n v="24"/>
    <m/>
    <x v="4"/>
    <m/>
    <m/>
    <m/>
    <s v="CPPM-LOR"/>
    <n v="24"/>
    <m/>
    <m/>
    <d v="2023-09-06T16:09:07"/>
    <s v="noreha.fatehi@tm.com.my"/>
    <s v="TMG"/>
    <s v="5G"/>
    <s v="Pending Verification"/>
    <s v="TMWA/235081"/>
  </r>
  <r>
    <n v="25"/>
    <s v="Hafizz/Aizee"/>
    <x v="5"/>
    <s v="MK-KZK-0353-TP"/>
    <d v="2023-08-09T00:00:00"/>
    <s v="req lengkapkan info"/>
    <s v="CPPM-LOR"/>
    <n v="25"/>
    <m/>
    <m/>
    <d v="2023-09-06T16:18:57"/>
    <s v="mahyuddin.saleh@tm.com.my"/>
    <s v="TMOne"/>
    <s v="MyGov"/>
    <s v="Pending Approval"/>
    <s v="TMSA/233273"/>
  </r>
  <r>
    <n v="26"/>
    <s v="Ahmad Zaki Bin Harris"/>
    <x v="1"/>
    <s v="KD/PL-SNR-0066-TP"/>
    <m/>
    <s v="LOR approved"/>
    <s v="CPPM-LOR"/>
    <n v="26"/>
    <m/>
    <m/>
    <d v="2023-09-06T16:37:19"/>
    <s v="zairin@tm.com.my"/>
    <s v="TMOne"/>
    <s v="NRP"/>
    <s v="LOR Issued"/>
    <s v="TMNA/230338"/>
  </r>
  <r>
    <n v="27"/>
    <s v="Ahmad Idrus Bin Abdul Talib"/>
    <x v="1"/>
    <s v="MSC-SET-0081-TP"/>
    <m/>
    <s v="LOR requested"/>
    <s v="CPPM-LOR"/>
    <n v="27"/>
    <m/>
    <m/>
    <d v="2023-09-06T16:40:10"/>
    <s v="yusof.rahim@tm.com.my"/>
    <s v="TMOne"/>
    <s v="NRP"/>
    <s v="LOR Issued"/>
    <s v="TMCA/231971"/>
  </r>
  <r>
    <n v="28"/>
    <s v="Hafizz/Aizee"/>
    <x v="1"/>
    <s v="JS-JAK-0155-TP"/>
    <m/>
    <s v="9/8/2023 no budget"/>
    <s v="CPPM-LOR"/>
    <n v="28"/>
    <m/>
    <m/>
    <d v="2023-09-06T16:49:13"/>
    <s v="atiqah.kamis@tm.com.my"/>
    <s v="TMOne"/>
    <s v="NRP"/>
    <s v="LOR Issued"/>
    <s v="TMSA/233209"/>
  </r>
  <r>
    <n v="29"/>
    <s v="Hafizz/Aizee"/>
    <x v="1"/>
    <s v="JS-JAK-0156-TP"/>
    <m/>
    <s v="9/8/2023 no budget"/>
    <s v="CPPM-LOR"/>
    <n v="29"/>
    <m/>
    <m/>
    <d v="2023-09-06T16:57:37"/>
    <s v="atiqah.kamis@tm.com.my"/>
    <s v="TMG"/>
    <s v="NRP"/>
    <s v="LOR Issued"/>
    <s v="TMSA/233200"/>
  </r>
  <r>
    <n v="30"/>
    <s v="Ahmad Idrus Bin Abdul Talib"/>
    <x v="2"/>
    <m/>
    <m/>
    <s v="EXCEED WARRANT"/>
    <s v="CPPM-LOR"/>
    <n v="30"/>
    <m/>
    <m/>
    <d v="2023-09-06T17:02:32"/>
    <s v="wanhakimi@tm.com.my"/>
    <s v="Unifi"/>
    <s v="WC"/>
    <s v="No/Insufficient Budget"/>
    <s v="TMCA/231544"/>
  </r>
  <r>
    <n v="31"/>
    <s v="Ahmad Idrus Bin Abdul Talib"/>
    <x v="1"/>
    <s v="PHG-AAM-0142-TP"/>
    <m/>
    <s v="LOR requested"/>
    <s v="CPPM-LOR"/>
    <n v="31"/>
    <m/>
    <m/>
    <d v="2023-09-06T17:08:53"/>
    <s v="najmi.rahman@tm.com.my"/>
    <s v="TMG"/>
    <s v="5G"/>
    <s v="LOR Issued"/>
    <s v="TMEA/221816"/>
  </r>
  <r>
    <n v="32"/>
    <s v="Ahmad Idrus Bin Abdul Talib"/>
    <x v="2"/>
    <m/>
    <m/>
    <s v="EXCEED WARRANT"/>
    <s v="CPPM-LOR"/>
    <n v="32"/>
    <m/>
    <m/>
    <d v="2023-09-06T17:17:16"/>
    <s v="wanhakimi@tm.com.my"/>
    <s v="Unifi"/>
    <s v="WC"/>
    <s v="No/Insufficient Budget"/>
    <s v="TMCA/231544"/>
  </r>
  <r>
    <n v="33"/>
    <s v="Ahmad Idrus Bin Abdul Talib"/>
    <x v="2"/>
    <m/>
    <m/>
    <s v="EXCEED WARRANT"/>
    <s v="CPPM-LOR"/>
    <n v="33"/>
    <m/>
    <m/>
    <d v="2023-09-06T17:27:37"/>
    <s v="wanhakimi@tm.com.my"/>
    <s v="Unifi"/>
    <s v="WC"/>
    <s v="No/Insufficient Budget"/>
    <s v="TMCA/231544"/>
  </r>
  <r>
    <n v="34"/>
    <s v="Ahmad Idrus Bin Abdul Talib"/>
    <x v="2"/>
    <m/>
    <m/>
    <s v="EXCEED WARRANT"/>
    <s v="CPPM-LOR"/>
    <n v="34"/>
    <m/>
    <m/>
    <d v="2023-09-06T17:32:21"/>
    <s v="wanhakimi@tm.com.my"/>
    <s v="Unifi"/>
    <s v="WC"/>
    <s v="No/Insufficient Budget"/>
    <s v="TMCA/231544"/>
  </r>
  <r>
    <n v="35"/>
    <s v="Ahmad Idrus Bin Abdul Talib"/>
    <x v="2"/>
    <m/>
    <m/>
    <s v="EXCEED WARRANT"/>
    <s v="CPPM-LOR"/>
    <n v="35"/>
    <m/>
    <m/>
    <d v="2023-09-06T17:38:15"/>
    <s v="wanhakimi@tm.com.my"/>
    <s v="Unifi"/>
    <s v="WC"/>
    <s v="No/Insufficient Budget"/>
    <s v="TMCA/231544"/>
  </r>
  <r>
    <n v="36"/>
    <s v="Ahmad Idrus Bin Abdul Talib"/>
    <x v="2"/>
    <m/>
    <m/>
    <s v="EXCEED WARRANT"/>
    <s v="CPPM-LOR"/>
    <n v="36"/>
    <m/>
    <m/>
    <d v="2023-09-06T17:47:19"/>
    <s v="wanhakimi@tm.com.my"/>
    <s v="Unifi"/>
    <s v="WC"/>
    <s v="No/Insufficient Budget"/>
    <s v="TMCA/231544"/>
  </r>
  <r>
    <n v="37"/>
    <s v="Ahmad Idrus Bin Abdul Talib"/>
    <x v="2"/>
    <m/>
    <m/>
    <s v="EXCEED WARRANT"/>
    <s v="CPPM-LOR"/>
    <n v="37"/>
    <m/>
    <m/>
    <d v="2023-09-06T17:50:34"/>
    <s v="wanhakimi@tm.com.my"/>
    <s v="Unifi"/>
    <s v="WC"/>
    <s v="No/Insufficient Budget"/>
    <s v="TMCA/231544"/>
  </r>
  <r>
    <n v="38"/>
    <s v="Ahmad Zaki Bin Harris"/>
    <x v="1"/>
    <s v="PRK-PST-0193-TP"/>
    <m/>
    <s v="LOR approved"/>
    <s v="CPPM-LOR"/>
    <n v="38"/>
    <m/>
    <s v="PENDING TP SUBMISSION"/>
    <d v="2023-09-06T19:26:00"/>
    <s v="zhatta@tm.com.my"/>
    <s v="Internal GNT"/>
    <s v="Other"/>
    <s v="LOR Issued"/>
    <s v="P3A072301067"/>
  </r>
  <r>
    <n v="39"/>
    <s v="Nurul Ridhwan Bin Sulaiman"/>
    <x v="3"/>
    <m/>
    <m/>
    <s v="Duplicate Line 105"/>
    <s v="CPPM-LOR"/>
    <n v="39"/>
    <m/>
    <m/>
    <d v="2023-09-06T23:13:04"/>
    <s v="suzaidah@tm.com.my"/>
    <s v="TMOne"/>
    <s v="MyGov"/>
    <s v="LOR Issued"/>
    <s v="TMBA/230915"/>
  </r>
  <r>
    <n v="40"/>
    <s v="Nurul Ridhwan Bin Sulaiman"/>
    <x v="3"/>
    <m/>
    <s v="14/9/2023"/>
    <s v="Duplicate Line 300"/>
    <s v="CPPM-LOR"/>
    <n v="40"/>
    <m/>
    <m/>
    <d v="2023-09-07T07:47:19"/>
    <s v="abdrauf.abdrahim@tm.com.my"/>
    <s v="TMG"/>
    <s v="5G"/>
    <s v="LOR Issued"/>
    <s v="TMBA/230939"/>
  </r>
  <r>
    <n v="41"/>
    <s v="Nurul Ridhwan Bin Sulaiman"/>
    <x v="3"/>
    <m/>
    <s v="14/9/2023"/>
    <s v="Duplicate Line 228"/>
    <s v="CPPM-LOR"/>
    <n v="41"/>
    <m/>
    <m/>
    <d v="2023-09-07T07:49:23"/>
    <s v="abdrauf.abdrahim@tm.com.my"/>
    <s v="TMG"/>
    <s v="5G"/>
    <s v="LOR Issued"/>
    <s v="TMBA/230894"/>
  </r>
  <r>
    <n v="42"/>
    <m/>
    <x v="4"/>
    <m/>
    <m/>
    <m/>
    <s v="CPPM-LOR"/>
    <n v="42"/>
    <m/>
    <m/>
    <d v="2023-09-07T08:18:26"/>
    <s v="livan.usa@tm.com.my"/>
    <s v="TMG"/>
    <s v="NRP"/>
    <s v="Pending Verification"/>
    <s v="TMWA/230473"/>
  </r>
  <r>
    <n v="43"/>
    <s v="Ahmad Idrus Bin Abdul Talib"/>
    <x v="3"/>
    <m/>
    <m/>
    <s v="DUPLICATE WITH LINE ITEM 20"/>
    <s v="CPPM-LOR"/>
    <n v="43"/>
    <m/>
    <m/>
    <d v="2023-09-07T09:13:45"/>
    <s v="wanhakimi@tm.com.my"/>
    <s v="TMOne"/>
    <s v="NRP"/>
    <s v="LOR Issued"/>
    <s v="TMCA/231966 "/>
  </r>
  <r>
    <n v="44"/>
    <s v="Nurul Ridhwan Bin Sulaiman"/>
    <x v="2"/>
    <m/>
    <s v="15/9/2023"/>
    <s v="11/9: No Budget"/>
    <s v="CPPM-LOR"/>
    <n v="44"/>
    <m/>
    <m/>
    <d v="2023-09-07T10:08:36"/>
    <s v="RASYDAN.RAMLAN@TM.COM.MY"/>
    <s v="Unifi"/>
    <s v="Other"/>
    <s v="No/Insufficient Budget"/>
    <s v="TMBA/230166"/>
  </r>
  <r>
    <n v="45"/>
    <s v="Nurul Ridhwan Bin Sulaiman"/>
    <x v="2"/>
    <m/>
    <s v="15/9/2023"/>
    <s v="11/9: No Budget. Baseline not set"/>
    <s v="CPPM-LOR"/>
    <n v="45"/>
    <m/>
    <m/>
    <d v="2023-09-07T10:11:18"/>
    <s v="RASYDAN.RAMLAN@TM.COM.MY"/>
    <s v="TMOne"/>
    <s v="MyGov"/>
    <s v="No/Insufficient Budget"/>
    <s v="TMBA/230948"/>
  </r>
  <r>
    <n v="46"/>
    <s v="Nurul Ridhwan Bin Sulaiman"/>
    <x v="2"/>
    <m/>
    <s v="15/9/2023"/>
    <s v="11/9: No Budget"/>
    <s v="CPPM-LOR"/>
    <n v="46"/>
    <m/>
    <m/>
    <d v="2023-09-07T10:13:43"/>
    <s v="RASYDAN.RAMLAN@TM.COM.MY"/>
    <s v="TMOne"/>
    <s v="NRP"/>
    <s v="No/Insufficient Budget"/>
    <s v="TMBA/230956"/>
  </r>
  <r>
    <n v="47"/>
    <s v="Nurul Ridhwan Bin Sulaiman"/>
    <x v="2"/>
    <m/>
    <s v="15/9/2023"/>
    <s v="11/9: No Budget"/>
    <s v="CPPM-LOR"/>
    <n v="47"/>
    <m/>
    <m/>
    <d v="2023-09-07T10:15:04"/>
    <s v="RASYDAN.RAMLAN@TM.COM.MY"/>
    <s v="TMOne"/>
    <s v="NRP"/>
    <s v="No/Insufficient Budget"/>
    <s v="TMBA/230937 "/>
  </r>
  <r>
    <n v="48"/>
    <s v="Nurul Ridhwan Bin Sulaiman"/>
    <x v="2"/>
    <m/>
    <s v="15/9/2023"/>
    <s v="11/9: No Budget"/>
    <s v="CPPM-LOR"/>
    <n v="48"/>
    <m/>
    <m/>
    <d v="2023-09-07T10:16:48"/>
    <s v="RASYDAN.RAMLAN@TM.COM.MY"/>
    <s v="TMOne"/>
    <s v="MyGov"/>
    <s v="No/Insufficient Budget"/>
    <s v="TMBA/230949"/>
  </r>
  <r>
    <n v="49"/>
    <s v="Nurul Ridhwan Bin Sulaiman"/>
    <x v="2"/>
    <m/>
    <s v="15/9/2023"/>
    <s v="11/9: No Budget"/>
    <s v="CPPM-LOR"/>
    <n v="49"/>
    <m/>
    <m/>
    <d v="2023-09-07T10:18:22"/>
    <s v="RASYDAN.RAMLAN@TM.COM.MY"/>
    <s v="TMOne"/>
    <s v="MyGov"/>
    <s v="No/Insufficient Budget"/>
    <s v="TMBA/230940"/>
  </r>
  <r>
    <n v="50"/>
    <s v="Ahmad Zaki Bin Harris"/>
    <x v="1"/>
    <s v="KD/PL-GTB-0007-TP"/>
    <m/>
    <s v="LOR approved"/>
    <s v="CPPM-LOR"/>
    <n v="50"/>
    <m/>
    <m/>
    <d v="2023-09-07T10:19:05"/>
    <s v="mohamadhairi.aziz@tm.com.my"/>
    <s v="TMOne"/>
    <s v="MyGov"/>
    <s v="LOR Issued"/>
    <s v="TMNA/232651"/>
  </r>
  <r>
    <n v="51"/>
    <s v="Nurul Ridhwan Bin Sulaiman"/>
    <x v="4"/>
    <m/>
    <s v="20/9/2023"/>
    <s v="20/9 Budget released 11/9: No Budget"/>
    <s v="CPPM-LOR"/>
    <n v="51"/>
    <m/>
    <m/>
    <d v="2023-09-07T10:19:40"/>
    <s v="RASYDAN.RAMLAN@TM.COM.MY"/>
    <s v="TMOne"/>
    <s v="NRP"/>
    <s v="Pending Verification"/>
    <s v="TMBA/230941"/>
  </r>
  <r>
    <n v="52"/>
    <s v="Nurul Ridhwan Bin Sulaiman"/>
    <x v="4"/>
    <m/>
    <s v="20/9/2023"/>
    <s v="20/9 Budget released 11/9: No Budget"/>
    <s v="CPPM-LOR"/>
    <n v="52"/>
    <m/>
    <m/>
    <d v="2023-09-07T10:21:08"/>
    <s v="RASYDAN.RAMLAN@TM.COM.MY"/>
    <s v="TMOne"/>
    <s v="NRP"/>
    <s v="Pending Verification"/>
    <s v="TMBA/230942"/>
  </r>
  <r>
    <n v="53"/>
    <s v="Nurul Ridhwan Bin Sulaiman"/>
    <x v="2"/>
    <m/>
    <s v="15/9/2023"/>
    <s v="11/9: No Budget"/>
    <s v="CPPM-LOR"/>
    <n v="53"/>
    <m/>
    <m/>
    <d v="2023-09-07T10:23:41"/>
    <s v="RASYDAN.RAMLAN@TM.COM.MY"/>
    <s v="TMOne"/>
    <s v="NRP"/>
    <s v="No/Insufficient Budget"/>
    <s v="TMBA/230911 "/>
  </r>
  <r>
    <n v="54"/>
    <s v="Nurul Ridhwan Bin Sulaiman"/>
    <x v="3"/>
    <m/>
    <s v="14/9/2023"/>
    <s v="Duplicate Line 300"/>
    <s v="CPPM-LOR"/>
    <n v="54"/>
    <m/>
    <m/>
    <d v="2023-09-07T10:31:55"/>
    <s v="RASYDAN.RAMLAN@TM.COM.MY"/>
    <s v="TMG"/>
    <s v="5G"/>
    <s v="LOR Issued"/>
    <s v="TMBA/230939"/>
  </r>
  <r>
    <n v="55"/>
    <s v="Nurul Ridhwan Bin Sulaiman"/>
    <x v="3"/>
    <m/>
    <s v="14/9/2023"/>
    <s v="Duplicate Line 287"/>
    <s v="CPPM-LOR"/>
    <n v="55"/>
    <m/>
    <m/>
    <d v="2023-09-07T10:33:24"/>
    <s v="RASYDAN.RAMLAN@TM.COM.MY"/>
    <s v="TMG"/>
    <s v="5G"/>
    <s v="LOR Issued"/>
    <s v="TMBA/230898"/>
  </r>
  <r>
    <n v="56"/>
    <s v="Nurul Ridhwan Bin Sulaiman"/>
    <x v="3"/>
    <m/>
    <s v="14/9/2023"/>
    <s v="Duplicate Line 228"/>
    <s v="CPPM-LOR"/>
    <n v="56"/>
    <m/>
    <m/>
    <d v="2023-09-07T10:34:31"/>
    <s v="RASYDAN.RAMLAN@TM.COM.MY"/>
    <s v="TMG"/>
    <s v="5G"/>
    <s v="LOR Issued"/>
    <s v="TMBA/230894"/>
  </r>
  <r>
    <n v="57"/>
    <s v="Nurul Ridhwan Bin Sulaiman"/>
    <x v="3"/>
    <m/>
    <s v="14/9/2023"/>
    <s v="Duplicate Line 186"/>
    <s v="CPPM-LOR"/>
    <n v="57"/>
    <m/>
    <m/>
    <d v="2023-09-07T10:35:40"/>
    <s v="RASYDAN.RAMLAN@TM.COM.MY"/>
    <s v="TMG"/>
    <s v="5G"/>
    <s v="LOR Issued"/>
    <s v="TMBA/230895"/>
  </r>
  <r>
    <n v="58"/>
    <s v="Nurul Ridhwan Bin Sulaiman"/>
    <x v="3"/>
    <m/>
    <s v="14/9/2023"/>
    <s v="Duplicate Line 143"/>
    <s v="CPPM-LOR"/>
    <n v="58"/>
    <m/>
    <m/>
    <d v="2023-09-07T10:37:03"/>
    <s v="RASYDAN.RAMLAN@TM.COM.MY"/>
    <s v="TMG"/>
    <s v="5G"/>
    <s v="LOR Issued"/>
    <s v="TMBA/230896"/>
  </r>
  <r>
    <n v="59"/>
    <s v="Nurul Ridhwan Bin Sulaiman"/>
    <x v="3"/>
    <m/>
    <s v="14/9/2023"/>
    <s v="Duplicate Line 142"/>
    <s v="CPPM-LOR"/>
    <n v="59"/>
    <m/>
    <m/>
    <d v="2023-09-07T10:38:22"/>
    <s v="RASYDAN.RAMLAN@TM.COM.MY"/>
    <s v="TMG"/>
    <s v="5G"/>
    <s v="LOR Issued"/>
    <s v="TMBA/230897"/>
  </r>
  <r>
    <n v="60"/>
    <s v="Nurul Ridhwan Bin Sulaiman"/>
    <x v="3"/>
    <m/>
    <s v="14/9/2023"/>
    <s v="Duplicate Line 253"/>
    <s v="CPPM-LOR"/>
    <n v="60"/>
    <m/>
    <m/>
    <d v="2023-09-07T10:39:26"/>
    <s v="RASYDAN.RAMLAN@TM.COM.MY"/>
    <s v="TMG"/>
    <s v="5G"/>
    <s v="LOR Issued"/>
    <s v="TMBA/230916"/>
  </r>
  <r>
    <n v="61"/>
    <s v="Nurul Ridhwan Bin Sulaiman"/>
    <x v="3"/>
    <m/>
    <s v="14/9/2023"/>
    <s v="Duplicate Line 205"/>
    <s v="CPPM-LOR"/>
    <n v="61"/>
    <m/>
    <m/>
    <d v="2023-09-07T10:40:50"/>
    <s v="RASYDAN.RAMLAN@TM.COM.MY"/>
    <s v="TMG"/>
    <s v="5G"/>
    <s v="LOR Issued"/>
    <s v="TMBA/230832"/>
  </r>
  <r>
    <n v="62"/>
    <s v="Nurul Ridhwan Bin Sulaiman"/>
    <x v="3"/>
    <m/>
    <s v="14/9/2023"/>
    <s v="Duplicate Line 141"/>
    <s v="CPPM-LOR"/>
    <n v="62"/>
    <m/>
    <m/>
    <d v="2023-09-07T10:41:50"/>
    <s v="RASYDAN.RAMLAN@TM.COM.MY"/>
    <s v="TMG"/>
    <s v="5G"/>
    <s v="LOR Issued"/>
    <s v="TMBA/230857"/>
  </r>
  <r>
    <n v="63"/>
    <s v="Nurul Ridhwan Bin Sulaiman"/>
    <x v="2"/>
    <m/>
    <s v="15/9/2023"/>
    <s v="11/9: No Budget"/>
    <s v="CPPM-LOR"/>
    <n v="63"/>
    <m/>
    <m/>
    <d v="2023-09-07T10:43:06"/>
    <s v="RASYDAN.RAMLAN@TM.COM.MY"/>
    <s v="TMG"/>
    <s v="5G"/>
    <s v="No/Insufficient Budget"/>
    <s v="TMBA/230748"/>
  </r>
  <r>
    <n v="64"/>
    <s v="Ahmad Zaki Bin Harris"/>
    <x v="1"/>
    <s v="KD/PL-SPS-0440-TP"/>
    <m/>
    <s v="LOR Approved and email AND for notification"/>
    <s v="CPPM-LOR"/>
    <n v="64"/>
    <m/>
    <m/>
    <d v="2023-09-07T11:12:52"/>
    <s v="kanuar.nor@tm.com.my"/>
    <s v="TMOne"/>
    <s v="MyGov"/>
    <s v="LOR Issued"/>
    <s v="TMNA/231150"/>
  </r>
  <r>
    <n v="65"/>
    <s v="Ahmad Zaki Bin Harris"/>
    <x v="1"/>
    <s v="KD/PL-SPS-0441-TP"/>
    <m/>
    <s v="LOR Approved and email AND for notification"/>
    <s v="CPPM-LOR"/>
    <n v="65"/>
    <m/>
    <m/>
    <d v="2023-09-07T11:17:10"/>
    <s v="kanuar.nor@tm.com.my"/>
    <s v="TMOne"/>
    <s v="MyGov"/>
    <s v="LOR Issued"/>
    <s v="TMNA/231055"/>
  </r>
  <r>
    <n v="66"/>
    <s v="Ahmad Zaki Bin Harris"/>
    <x v="1"/>
    <s v="KD/PL-SPS-0442-TP"/>
    <m/>
    <s v="LOR Approved and email AND for notification"/>
    <s v="CPPM-LOR"/>
    <n v="66"/>
    <m/>
    <m/>
    <d v="2023-09-07T11:23:19"/>
    <s v="kanuar.nor@tm.com.my"/>
    <s v="TMOne"/>
    <s v="MyGov"/>
    <s v="LOR Issued"/>
    <s v="TMNA/231472"/>
  </r>
  <r>
    <n v="67"/>
    <s v="Ahmad Zaki Bin Harris"/>
    <x v="1"/>
    <s v="KD/PL-SPS-0443-TP"/>
    <m/>
    <s v="LOR approved"/>
    <s v="CPPM-LOR"/>
    <n v="67"/>
    <m/>
    <m/>
    <d v="2023-09-07T11:34:29"/>
    <s v="kanuar.nor@tm.com.my"/>
    <s v="TMOne"/>
    <s v="MyGov"/>
    <s v="LOR Issued"/>
    <s v="TMNA/231737"/>
  </r>
  <r>
    <n v="68"/>
    <s v="Ahmad Idrus Bin Abdul Talib"/>
    <x v="2"/>
    <m/>
    <m/>
    <s v="EXCEED WARRANT"/>
    <s v="CPPM-LOR"/>
    <n v="68"/>
    <m/>
    <m/>
    <d v="2023-09-07T11:42:57"/>
    <s v="wanhakimi@tm.com.my"/>
    <s v="Unifi"/>
    <s v="WC"/>
    <s v="No/Insufficient Budget"/>
    <s v="TMCA/231646"/>
  </r>
  <r>
    <n v="69"/>
    <s v="Nurul Ridhwan Bin Sulaiman"/>
    <x v="1"/>
    <s v="TRG-GET-0462-TP"/>
    <d v="2023-12-09T00:00:00"/>
    <s v="TP &amp; BOQ preparation in progress"/>
    <s v="CPPM-LOR"/>
    <n v="69"/>
    <m/>
    <m/>
    <d v="2023-09-07T11:44:07"/>
    <s v="sudirman@tm.com.my"/>
    <s v="TMOne"/>
    <s v="MyGov"/>
    <s v="LOR Issued"/>
    <s v="TMEA/233271"/>
  </r>
  <r>
    <n v="70"/>
    <s v="Ahmad Zaki Bin Harris"/>
    <x v="1"/>
    <s v="KD/PL-SPS-0444-TP"/>
    <m/>
    <s v="LOR Approved and email AND for notification"/>
    <s v="CPPM-LOR"/>
    <n v="70"/>
    <m/>
    <m/>
    <d v="2023-09-07T11:46:02"/>
    <s v="kanuar.nor@tm.com.my"/>
    <s v="TMOne"/>
    <s v="MyGov"/>
    <s v="LOR Issued"/>
    <s v="TMNA/231372"/>
  </r>
  <r>
    <n v="71"/>
    <s v="Ahmad Idrus Bin Abdul Talib"/>
    <x v="2"/>
    <m/>
    <m/>
    <s v="EXCEED WARRANT"/>
    <s v="CPPM-LOR"/>
    <n v="71"/>
    <m/>
    <m/>
    <d v="2023-09-07T11:47:36"/>
    <s v="wanhakimi@tm.com.my"/>
    <s v="Unifi"/>
    <s v="WC"/>
    <s v="No/Insufficient Budget"/>
    <s v="TMCA/231646"/>
  </r>
  <r>
    <n v="72"/>
    <s v="Ahmad Idrus Bin Abdul Talib"/>
    <x v="2"/>
    <m/>
    <m/>
    <s v="EXCEED WARRANT"/>
    <s v="CPPM-LOR"/>
    <n v="72"/>
    <m/>
    <m/>
    <d v="2023-09-07T11:50:38"/>
    <s v="wanhakimi@tm.com.my"/>
    <s v="Unifi"/>
    <s v="WC"/>
    <s v="No/Insufficient Budget"/>
    <s v="TMCA/231646"/>
  </r>
  <r>
    <n v="73"/>
    <m/>
    <x v="4"/>
    <m/>
    <m/>
    <m/>
    <s v="CPPM-LOR"/>
    <n v="73"/>
    <m/>
    <m/>
    <d v="2023-09-07T11:57:54"/>
    <s v="alixgeoffrey@tm.com.my"/>
    <s v="TMG"/>
    <s v="5G"/>
    <s v="Pending Verification"/>
    <s v="TMWA/230494"/>
  </r>
  <r>
    <n v="74"/>
    <m/>
    <x v="4"/>
    <m/>
    <m/>
    <m/>
    <s v="CPPM-LOR"/>
    <n v="74"/>
    <m/>
    <m/>
    <d v="2023-09-07T12:06:49"/>
    <s v="alixgeoffrey@tm.com.my"/>
    <s v="TMG"/>
    <s v="5G"/>
    <s v="Pending Verification"/>
    <s v="TMWA/230488"/>
  </r>
  <r>
    <n v="75"/>
    <s v="Khairul Ikmal bin Abdul Halim"/>
    <x v="0"/>
    <m/>
    <d v="2023-09-08T00:00:00"/>
    <s v="PAC not created"/>
    <s v="CPPM-LOR"/>
    <n v="75"/>
    <m/>
    <m/>
    <d v="2023-09-07T12:10:09"/>
    <s v="alixgeoffrey@tm.com.my"/>
    <s v="TMG"/>
    <s v="5G"/>
    <s v="Queried - Require More Information From AND"/>
    <s v="TMWA/230467"/>
  </r>
  <r>
    <n v="76"/>
    <s v="Ahmad Idrus Bin Abdul Talib"/>
    <x v="2"/>
    <m/>
    <m/>
    <s v="EXCEED WARRANT"/>
    <s v="CPPM-LOR"/>
    <n v="76"/>
    <m/>
    <m/>
    <d v="2023-09-07T12:15:22"/>
    <s v="wanhakimi@tm.com.my"/>
    <s v="Unifi"/>
    <s v="WC"/>
    <s v="No/Insufficient Budget"/>
    <s v="TMCA/225783"/>
  </r>
  <r>
    <n v="77"/>
    <s v="Ahmad Idrus Bin Abdul Talib"/>
    <x v="2"/>
    <m/>
    <m/>
    <s v="EXCEED WARRANT"/>
    <s v="CPPM-LOR"/>
    <n v="77"/>
    <m/>
    <m/>
    <d v="2023-09-07T12:24:40"/>
    <s v="wanhakimi@tm.com.my"/>
    <s v="Unifi"/>
    <s v="WC"/>
    <s v="No/Insufficient Budget"/>
    <s v="TMCA/230429"/>
  </r>
  <r>
    <n v="78"/>
    <s v="Ahmad Idrus Bin Abdul Talib"/>
    <x v="2"/>
    <m/>
    <m/>
    <s v="EXCEED WARRANT"/>
    <s v="CPPM-LOR"/>
    <n v="78"/>
    <m/>
    <m/>
    <d v="2023-09-07T12:26:44"/>
    <s v="wanhakimi@tm.com.my"/>
    <s v="Unifi"/>
    <s v="WC"/>
    <s v="No/Insufficient Budget"/>
    <s v="TMCA/230429"/>
  </r>
  <r>
    <n v="79"/>
    <s v="Ahmad Zaki Bin Harris"/>
    <x v="1"/>
    <s v="TWU/SKN-MRA-0106-TP"/>
    <m/>
    <s v="LOR approved"/>
    <s v="CPPM-LOR"/>
    <n v="79"/>
    <m/>
    <m/>
    <d v="2023-09-07T15:28:01"/>
    <s v="moslie.majimun@tm.com.my"/>
    <s v="TMG"/>
    <s v="5G"/>
    <s v="LOR Issued"/>
    <s v="TMBA/221663"/>
  </r>
  <r>
    <n v="80"/>
    <m/>
    <x v="4"/>
    <m/>
    <m/>
    <m/>
    <s v="CPPM-LOR"/>
    <n v="80"/>
    <m/>
    <m/>
    <d v="2023-09-07T15:34:53"/>
    <s v="m_saufi@tm.com.my"/>
    <s v="TMOne"/>
    <s v="MyGov"/>
    <s v="Pending Verification"/>
    <s v="TMEA/230828"/>
  </r>
  <r>
    <n v="81"/>
    <s v="Ahmad Idrus Bin Abdul Talib"/>
    <x v="1"/>
    <s v="PJ-EXT-1081-TP"/>
    <m/>
    <s v="LOR requested"/>
    <s v="CPPM-LOR"/>
    <n v="81"/>
    <m/>
    <m/>
    <d v="2023-09-07T15:49:42"/>
    <s v="engkuintan@tm.com.my"/>
    <s v="TMG"/>
    <s v="NRP"/>
    <s v="LOR Issued"/>
    <s v="TMCA/231886"/>
  </r>
  <r>
    <n v="82"/>
    <s v="Ahmad Zaki Bin Harris"/>
    <x v="1"/>
    <s v="PG-RAZ-0337-TP"/>
    <m/>
    <s v="LOR approved"/>
    <s v="CPPM-LOR"/>
    <n v="82"/>
    <m/>
    <m/>
    <d v="2023-09-07T16:17:34"/>
    <s v="muhdhafidz.ali@tm.com.my"/>
    <s v="TMOne"/>
    <s v="MyGov"/>
    <s v="LOR Issued"/>
    <s v="TMNA/231378"/>
  </r>
  <r>
    <n v="83"/>
    <m/>
    <x v="4"/>
    <m/>
    <m/>
    <m/>
    <s v="CPPM-LOR"/>
    <n v="83"/>
    <m/>
    <m/>
    <d v="2023-09-07T16:43:10"/>
    <s v="adib.fauzi@tm.com.my"/>
    <s v="TMOne"/>
    <s v="NRP"/>
    <s v="Pending Verification"/>
    <s v="TMWA/237189"/>
  </r>
  <r>
    <n v="84"/>
    <s v="Hafizz/Aizee"/>
    <x v="0"/>
    <m/>
    <d v="2023-08-09T00:00:00"/>
    <s v="WC exceed warrant"/>
    <s v="CPPM-LOR"/>
    <n v="84"/>
    <m/>
    <m/>
    <d v="2023-09-07T17:34:44"/>
    <s v="amirul.razak@tm.com.my"/>
    <s v="Unifi"/>
    <s v="WC"/>
    <s v="Queried - Require More Information From AND"/>
    <s v="TMSA/231056"/>
  </r>
  <r>
    <n v="85"/>
    <s v="Hafizz/Aizee"/>
    <x v="1"/>
    <s v="SB-MUT-0112-TP"/>
    <m/>
    <d v="2023-08-09T00:00:00"/>
    <s v="CPPM-LOR"/>
    <n v="85"/>
    <m/>
    <m/>
    <d v="2023-09-07T23:29:10"/>
    <s v="azahaari.ansan@tm.com.my"/>
    <s v="TMG"/>
    <s v="NRP"/>
    <s v="LOR Issued"/>
    <s v="TMCA/232081"/>
  </r>
  <r>
    <n v="86"/>
    <m/>
    <x v="4"/>
    <m/>
    <m/>
    <m/>
    <s v="CPPM-LOR"/>
    <n v="86"/>
    <m/>
    <m/>
    <d v="2023-09-08T09:52:51"/>
    <s v="najmi.rahman@tm.com.my"/>
    <s v="TMG"/>
    <s v="5G"/>
    <s v="Pending Verification"/>
    <s v="TMEA/221816"/>
  </r>
  <r>
    <n v="87"/>
    <s v="Ahmad Zaki Bin Harris"/>
    <x v="1"/>
    <s v="PRK-PIR-0091-TP"/>
    <m/>
    <s v="LOR approved"/>
    <s v="CPPM-LOR"/>
    <n v="87"/>
    <m/>
    <s v="PROCEED PR"/>
    <d v="2023-09-08T10:09:52"/>
    <s v="khairulhafiz.wahab@tm.com.my"/>
    <s v="TMOne"/>
    <s v="NRP"/>
    <s v="LOR Issued"/>
    <s v="TMNA/232204"/>
  </r>
  <r>
    <n v="88"/>
    <s v="Nurul Ridhwan Bin Sulaiman"/>
    <x v="3"/>
    <m/>
    <m/>
    <s v="Duplicate Line 69"/>
    <s v="CPPM-LOR"/>
    <n v="88"/>
    <m/>
    <m/>
    <d v="2023-09-08T10:52:53"/>
    <s v="sarahm@tm.com.my"/>
    <s v="TMOne"/>
    <s v="MyGov"/>
    <s v="LOR Issued"/>
    <s v="TMEA/233271"/>
  </r>
  <r>
    <n v="89"/>
    <s v="Ahmad Idrus Bin Abdul Talib"/>
    <x v="1"/>
    <s v="PJ-TRS-0024-TP"/>
    <m/>
    <s v="REQUESTED"/>
    <s v="CPPM-LOR"/>
    <n v="89"/>
    <m/>
    <m/>
    <d v="2023-09-08T11:20:03"/>
    <s v="engkuintan@tm.com.my"/>
    <s v="TMG"/>
    <s v="NRP"/>
    <s v="LOR Issued"/>
    <s v="TMCA/231650"/>
  </r>
  <r>
    <n v="90"/>
    <s v="Nurul Ridhwan Bin Sulaiman"/>
    <x v="1"/>
    <s v="TWU/SKN-ANT-0064-TP"/>
    <d v="2023-12-09T00:00:00"/>
    <s v="TP &amp; BOQ preparation in progress"/>
    <s v="CPPM-LOR"/>
    <n v="90"/>
    <m/>
    <m/>
    <d v="2023-09-08T11:29:01"/>
    <s v="eddie@tm.com.my"/>
    <s v="TMG"/>
    <s v="NRP"/>
    <s v="LOR Issued"/>
    <s v="TMBA/230866"/>
  </r>
  <r>
    <n v="91"/>
    <s v="Ahmad Zaki Bin Harris"/>
    <x v="1"/>
    <s v="PG-NXS-0546-TP"/>
    <m/>
    <s v="LOR approved"/>
    <s v="CPPM-LOR"/>
    <n v="91"/>
    <m/>
    <m/>
    <d v="2023-09-08T11:53:29"/>
    <s v="ahmadfaizal.abdulhamid@tm.com.my"/>
    <s v="Internal GNT"/>
    <s v="Other"/>
    <s v="LOR Issued"/>
    <s v="TMNA/221951"/>
  </r>
  <r>
    <n v="92"/>
    <s v="Ahmad Zaki Bin Harris"/>
    <x v="1"/>
    <s v="PG-NXS-0547-TP"/>
    <m/>
    <s v="LOR approved"/>
    <s v="CPPM-LOR"/>
    <n v="92"/>
    <m/>
    <m/>
    <d v="2023-09-08T11:57:47"/>
    <s v="ahmadfaizal.abdulhamid@tm.com.my"/>
    <s v="Internal GNT"/>
    <s v="Other"/>
    <s v="LOR Issued"/>
    <s v="TMNA/222644"/>
  </r>
  <r>
    <n v="93"/>
    <s v="Ahmad Zaki Bin Harris"/>
    <x v="1"/>
    <s v="PG-HTU-0219-TP"/>
    <m/>
    <s v="LOR approved"/>
    <s v="CPPM-LOR"/>
    <n v="93"/>
    <m/>
    <m/>
    <d v="2023-09-08T11:59:36"/>
    <s v="ahmadfaizal.abdulhamid@tm.com.my"/>
    <s v="Internal GNT"/>
    <s v="Other"/>
    <s v="LOR Issued"/>
    <s v="TMNA/231783"/>
  </r>
  <r>
    <n v="94"/>
    <s v="Ahmad Zaki Bin Harris"/>
    <x v="1"/>
    <s v="PG-SPS-0536-TP"/>
    <m/>
    <s v="LOR approved"/>
    <s v="CPPM-LOR"/>
    <n v="94"/>
    <m/>
    <m/>
    <d v="2023-09-08T12:03:47"/>
    <s v="ahmadfaizal.abdulhamid@tm.com.my"/>
    <s v="Internal GNT"/>
    <s v="Other"/>
    <s v="LOR Issued"/>
    <s v="TMNA/231835"/>
  </r>
  <r>
    <n v="95"/>
    <s v="Ahmad Zaki Bin Harris"/>
    <x v="1"/>
    <s v="PG-RAZ-0329-TP"/>
    <m/>
    <s v="LOR approved"/>
    <s v="CPPM-LOR"/>
    <n v="95"/>
    <m/>
    <m/>
    <d v="2023-09-08T12:05:46"/>
    <s v="ahmadfaizal.abdulhamid@tm.com.my"/>
    <s v="Internal GNT"/>
    <s v="Other"/>
    <s v="LOR Issued"/>
    <s v="TMNA/231839"/>
  </r>
  <r>
    <n v="96"/>
    <s v="Ahmad Zaki Bin Harris"/>
    <x v="1"/>
    <s v="PG-IKT-0066-TP"/>
    <m/>
    <s v="LOR approved"/>
    <s v="CPPM-LOR"/>
    <n v="96"/>
    <m/>
    <m/>
    <d v="2023-09-08T12:07:30"/>
    <s v="ahmadfaizal.abdulhamid@tm.com.my"/>
    <s v="Internal GNT"/>
    <s v="Other"/>
    <s v="LOR Issued"/>
    <s v="TMNA/231840"/>
  </r>
  <r>
    <n v="97"/>
    <s v="Ahmad Zaki Bin Harris"/>
    <x v="1"/>
    <s v="PG-KAE-0135-TP"/>
    <m/>
    <s v="LOR approved"/>
    <s v="CPPM-LOR"/>
    <n v="97"/>
    <m/>
    <m/>
    <d v="2023-09-08T12:08:47"/>
    <s v="ahmadfaizal.abdulhamid@tm.com.my"/>
    <s v="Internal GNT"/>
    <s v="Other"/>
    <s v="LOR Issued"/>
    <s v="TMNA/231842"/>
  </r>
  <r>
    <n v="98"/>
    <s v="Ahmad Zaki Bin Harris"/>
    <x v="1"/>
    <s v="PG-AGG-0142-TP"/>
    <m/>
    <s v="LOR approved"/>
    <s v="CPPM-LOR"/>
    <n v="98"/>
    <m/>
    <m/>
    <d v="2023-09-08T12:20:02"/>
    <s v="ahmadfaizal.abdulhamid@tm.com.my"/>
    <s v="Internal GNT"/>
    <s v="Other"/>
    <s v="LOR Issued"/>
    <s v="TMNA/220635"/>
  </r>
  <r>
    <n v="99"/>
    <s v="Nurul Ridhwan Bin Sulaiman"/>
    <x v="1"/>
    <s v="TWU/SKN-EXT-0764-TP"/>
    <s v="13/9/2023"/>
    <s v="TP &amp; BOQ preparation in progress"/>
    <s v="CPPM-LOR"/>
    <n v="99"/>
    <m/>
    <m/>
    <d v="2023-09-08T12:24:55"/>
    <s v="eddie@tm.com.my"/>
    <s v="Internal GNT"/>
    <s v="Other"/>
    <s v="LOR Issued"/>
    <s v="P7S062301061"/>
  </r>
  <r>
    <n v="100"/>
    <m/>
    <x v="4"/>
    <m/>
    <m/>
    <m/>
    <s v="CPPM-LOR"/>
    <n v="100"/>
    <m/>
    <m/>
    <d v="2023-09-08T17:33:38"/>
    <s v="fahrorazi.samsuri@tm.com.my"/>
    <s v="Internal GNT"/>
    <s v="Other"/>
    <s v="Pending Verification"/>
    <s v="TMCA/232125"/>
  </r>
  <r>
    <n v="101"/>
    <s v="Muhammad Nur Haimi Bin Amdan"/>
    <x v="3"/>
    <s v="ST-PCO-0828-TP"/>
    <s v="18/09/2023"/>
    <s v="error contract no. cancel LOR"/>
    <s v="CPPM-LOR"/>
    <n v="101"/>
    <m/>
    <m/>
    <d v="2023-09-08T17:42:30"/>
    <s v="sazrilanwar@tm.com.my"/>
    <s v="TMOne"/>
    <s v="MyGov"/>
    <s v="LOR Issued"/>
    <s v="TMCA/231226"/>
  </r>
  <r>
    <n v="102"/>
    <s v="Muhammad Nur Haimi Bin Amdan"/>
    <x v="1"/>
    <s v="ST-ABX-0130-TP"/>
    <m/>
    <s v="LOR requested"/>
    <s v="CPPM-LOR"/>
    <n v="102"/>
    <m/>
    <m/>
    <d v="2023-09-08T22:22:01"/>
    <s v="tarmizi.ibrahim@tm.com.my"/>
    <s v="TMG"/>
    <s v="5G"/>
    <s v="LOR Issued"/>
    <s v="TMCA/223128"/>
  </r>
  <r>
    <n v="103"/>
    <m/>
    <x v="4"/>
    <m/>
    <m/>
    <m/>
    <s v="CPPM-LOR"/>
    <n v="103"/>
    <m/>
    <m/>
    <d v="2023-09-08T22:55:01"/>
    <s v="jimbai.abik@tm.com.my"/>
    <s v="TMG"/>
    <s v="NRP"/>
    <s v="Pending Verification"/>
    <s v="TMWA/237035"/>
  </r>
  <r>
    <n v="104"/>
    <s v="Ahmad Zaki Bin Harris"/>
    <x v="1"/>
    <s v="KD/PL-KAE-0267-T"/>
    <m/>
    <s v="LOR approved"/>
    <s v="CPPM-LOR"/>
    <n v="104"/>
    <m/>
    <m/>
    <d v="2023-09-10T12:19:22"/>
    <s v="iqbal.nizam@tm.com.my"/>
    <s v="TMOne"/>
    <s v="MyGov"/>
    <s v="LOR Issued"/>
    <s v="TMNA/232629"/>
  </r>
  <r>
    <n v="105"/>
    <s v="Nurul Ridhwan Bin Sulaiman"/>
    <x v="1"/>
    <s v="KK/PB/LB-NNZ-0040-TP"/>
    <d v="2023-12-09T00:00:00"/>
    <s v="TP &amp; BOQ preparation in progress"/>
    <s v="CPPM-LOR"/>
    <n v="105"/>
    <m/>
    <m/>
    <d v="2023-09-10T20:22:52"/>
    <s v="norayuniali@tm.com.my"/>
    <s v="TMOne"/>
    <s v="MyGov"/>
    <s v="LOR Issued"/>
    <s v="TMBA/230915"/>
  </r>
  <r>
    <n v="106"/>
    <m/>
    <x v="4"/>
    <m/>
    <m/>
    <m/>
    <s v="CPPM-LOR"/>
    <n v="106"/>
    <m/>
    <m/>
    <d v="2023-09-11T00:00:00"/>
    <s v="arzaidi@tm.com.my"/>
    <s v="Internal GNT"/>
    <s v="Other"/>
    <s v="Pending Verification"/>
    <s v="TMEA/230759"/>
  </r>
  <r>
    <n v="107"/>
    <s v="Muhammad Hafizzuddin Bin Mohd Noor"/>
    <x v="1"/>
    <s v="SB-RIT-0070-TP"/>
    <m/>
    <m/>
    <s v="CPPM-LOR"/>
    <n v="107"/>
    <m/>
    <m/>
    <d v="2023-09-11T00:00:00"/>
    <s v="atirah.razak@tm.com.my"/>
    <s v="TMOne"/>
    <s v="NRP"/>
    <s v="LOR Issued"/>
    <s v="TMCA/231979"/>
  </r>
  <r>
    <n v="108"/>
    <m/>
    <x v="4"/>
    <m/>
    <m/>
    <m/>
    <s v="CPPM-LOR"/>
    <n v="108"/>
    <m/>
    <m/>
    <d v="2023-09-11T00:00:00"/>
    <s v="arzaidi@tm.com.my"/>
    <s v="Internal GNT"/>
    <s v="Other"/>
    <s v="Pending Verification"/>
    <s v="TMEA/231412"/>
  </r>
  <r>
    <n v="109"/>
    <m/>
    <x v="4"/>
    <m/>
    <m/>
    <m/>
    <s v="CPPM-LOR"/>
    <n v="109"/>
    <m/>
    <m/>
    <d v="2023-09-11T00:00:00"/>
    <s v="adzeem.aziz@tm.com.my"/>
    <s v="TMOne"/>
    <s v="NRP"/>
    <s v="Pending Verification"/>
    <s v="TMCA/231677"/>
  </r>
  <r>
    <n v="110"/>
    <s v="Zulhelmi Bin Abu Hasan"/>
    <x v="5"/>
    <s v="CNFD-JMU-0003-TP "/>
    <m/>
    <m/>
    <s v="CPPM-LOR"/>
    <n v="110"/>
    <m/>
    <m/>
    <d v="2023-09-11T00:00:00"/>
    <s v="hafiz.kamaruzaman@tm.com.my"/>
    <s v="Internal GNT"/>
    <s v="Other"/>
    <s v="Pending Approval"/>
    <s v="TMSC/230069"/>
  </r>
  <r>
    <n v="111"/>
    <s v="Nurul Ridhwan Bin Sulaiman"/>
    <x v="1"/>
    <s v="TRG-MON-0060-TP"/>
    <s v="13/9/2023"/>
    <s v="TP &amp; BOQ preparation in progress"/>
    <s v="CPPM-LOR"/>
    <n v="111"/>
    <m/>
    <m/>
    <d v="2023-09-11T00:00:00"/>
    <s v="faridakarman@tm.com.my"/>
    <s v="Unifi"/>
    <s v="WC"/>
    <s v="LOR Issued"/>
    <s v="SMEA/233065"/>
  </r>
  <r>
    <n v="112"/>
    <m/>
    <x v="4"/>
    <m/>
    <m/>
    <m/>
    <s v="CPPM-LOR"/>
    <n v="112"/>
    <m/>
    <m/>
    <d v="2023-09-11T00:00:00"/>
    <s v="noreha.fatehi@tm.com.my"/>
    <s v="TMG"/>
    <s v="5G"/>
    <s v="Pending Verification"/>
    <s v="TMWA/230474"/>
  </r>
  <r>
    <n v="113"/>
    <m/>
    <x v="4"/>
    <m/>
    <m/>
    <m/>
    <s v="CPPM-LOR"/>
    <n v="113"/>
    <m/>
    <m/>
    <d v="2023-09-11T00:00:00"/>
    <s v="alixgeoffrey@tm.com.my"/>
    <s v="TMG"/>
    <s v="5G"/>
    <s v="Pending Verification"/>
    <s v="TMWA/230488"/>
  </r>
  <r>
    <n v="114"/>
    <m/>
    <x v="4"/>
    <m/>
    <m/>
    <m/>
    <s v="CPPM-LOR"/>
    <n v="114"/>
    <m/>
    <m/>
    <d v="2023-09-11T00:00:00"/>
    <s v="alixgeoffrey@tm.com.my"/>
    <s v="TMOne"/>
    <s v="NRP"/>
    <s v="Pending Verification"/>
    <s v="TMWA/230473"/>
  </r>
  <r>
    <n v="115"/>
    <m/>
    <x v="4"/>
    <m/>
    <m/>
    <m/>
    <s v="CPPM-LOR"/>
    <n v="115"/>
    <m/>
    <m/>
    <d v="2023-09-11T00:00:00"/>
    <s v="alixgeoffrey@tm.com.my"/>
    <s v="TMOne"/>
    <s v="NRP"/>
    <s v="Pending Verification"/>
    <s v="TMWA/235052"/>
  </r>
  <r>
    <n v="116"/>
    <s v="Ahmad Zaki Bin Harris"/>
    <x v="1"/>
    <s v="PRK-HTU-0615-TP"/>
    <m/>
    <s v="LOR approved"/>
    <s v="CPPM-LOR"/>
    <n v="116"/>
    <m/>
    <s v="PENDING TP SUBMISSION"/>
    <d v="2023-09-11T00:00:00"/>
    <s v="khairulhafiz.wahab@tm.com.my"/>
    <s v="TMG"/>
    <s v="Other"/>
    <s v="LOR Issued"/>
    <s v="TMNA/224550  "/>
  </r>
  <r>
    <n v="117"/>
    <s v="Ahmad Idrus Bin Abdul Talib"/>
    <x v="5"/>
    <s v="CNFD-KRI-0001-TP"/>
    <m/>
    <s v="LOR requested"/>
    <s v="CPPM-LOR"/>
    <n v="117"/>
    <m/>
    <m/>
    <d v="2023-09-12T00:00:00"/>
    <s v="yusman.selatha@tm.com.my"/>
    <s v="Internal GNT"/>
    <s v="Other"/>
    <s v="Pending Approval"/>
    <s v="TMCC/230057"/>
  </r>
  <r>
    <n v="118"/>
    <m/>
    <x v="4"/>
    <m/>
    <m/>
    <m/>
    <s v="CPPM-LOR"/>
    <n v="118"/>
    <m/>
    <m/>
    <d v="2023-09-12T00:00:00"/>
    <s v="adib.fauzi@tm.com.my"/>
    <s v="TMOne"/>
    <s v="NRP"/>
    <s v="Pending Verification"/>
    <s v="TMWA/237191"/>
  </r>
  <r>
    <n v="119"/>
    <s v="Ahmad Idrus Bin Abdul Talib"/>
    <x v="5"/>
    <s v="PJ-KES-0056-TP, PJ-KES-0057-TP"/>
    <m/>
    <s v="LOR requested"/>
    <s v="CPPM-LOR"/>
    <n v="119"/>
    <m/>
    <m/>
    <d v="2023-09-12T00:00:00"/>
    <s v="zairusham.zainal@tm.com.my"/>
    <s v="Internal GNT"/>
    <s v="Other"/>
    <s v="Pending Approval"/>
    <s v="RMCA/230000"/>
  </r>
  <r>
    <n v="120"/>
    <s v="Muhammad Nur Haimi Bin Amdan"/>
    <x v="5"/>
    <s v="SB-PKR-1310-TP"/>
    <m/>
    <m/>
    <s v="CPPM-LOR"/>
    <n v="120"/>
    <m/>
    <m/>
    <d v="2023-09-12T00:00:00"/>
    <s v="adzeem.aziz@tm.com.my"/>
    <s v="TMG"/>
    <s v="5G"/>
    <s v="Pending Approval"/>
    <s v="TMCA/223461"/>
  </r>
  <r>
    <n v="121"/>
    <s v="Muhammad Nur Haimi Bin Amdan"/>
    <x v="0"/>
    <s v="SB-ESB-0396-TP"/>
    <m/>
    <s v="cancel LOR. exisitng permit by Pakarkom"/>
    <s v="CPPM-LOR"/>
    <n v="121"/>
    <m/>
    <m/>
    <d v="2023-09-12T00:00:00"/>
    <s v="atirah.razak@tm.com.my"/>
    <s v="TMOne"/>
    <s v="NRP"/>
    <s v="Queried - Require More Information From AND"/>
    <s v="TMCA/2316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70B31-7D0D-4A7D-8559-C36A6065EF39}" name="PivotTable4" cacheId="104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33:C157" firstHeaderRow="1" firstDataRow="1" firstDataCol="1"/>
  <pivotFields count="7">
    <pivotField axis="axisRow" showAll="0">
      <items count="24">
        <item x="20"/>
        <item x="0"/>
        <item x="13"/>
        <item x="15"/>
        <item x="1"/>
        <item x="21"/>
        <item x="2"/>
        <item x="18"/>
        <item x="19"/>
        <item x="9"/>
        <item x="16"/>
        <item x="17"/>
        <item x="14"/>
        <item x="6"/>
        <item x="12"/>
        <item x="4"/>
        <item x="3"/>
        <item x="7"/>
        <item x="5"/>
        <item x="22"/>
        <item x="10"/>
        <item x="8"/>
        <item x="11"/>
        <item t="default"/>
      </items>
    </pivotField>
    <pivotField showAll="0"/>
    <pivotField showAll="0"/>
    <pivotField showAll="0"/>
    <pivotField showAll="0"/>
    <pivotField showAll="0"/>
    <pivotField dataField="1" showAl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ite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4A8A65-A5C1-476C-99AD-09F98FE64E2C}" name="PivotTable7" cacheId="104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5:G60" firstHeaderRow="1" firstDataRow="2" firstDataCol="1"/>
  <pivotFields count="8">
    <pivotField showAll="0"/>
    <pivotField axis="axisRow" showAll="0">
      <items count="4">
        <item x="0"/>
        <item x="1"/>
        <item x="2"/>
        <item t="default"/>
      </items>
    </pivotField>
    <pivotField showAll="0"/>
    <pivotField showAll="0"/>
    <pivotField axis="axisCol" showAll="0">
      <items count="4">
        <item x="0"/>
        <item x="1"/>
        <item x="2"/>
        <item t="default"/>
      </items>
    </pivotField>
    <pivotField showAll="0"/>
    <pivotField showAll="0"/>
    <pivotField dataField="1" showAll="0"/>
  </pivotFields>
  <rowFields count="1">
    <field x="1"/>
  </rowFields>
  <rowItems count="4">
    <i>
      <x/>
    </i>
    <i>
      <x v="1"/>
    </i>
    <i>
      <x v="2"/>
    </i>
    <i t="grand">
      <x/>
    </i>
  </rowItems>
  <colFields count="1">
    <field x="4"/>
  </colFields>
  <colItems count="4">
    <i>
      <x/>
    </i>
    <i>
      <x v="1"/>
    </i>
    <i>
      <x v="2"/>
    </i>
    <i t="grand">
      <x/>
    </i>
  </colItems>
  <dataFields count="1">
    <dataField name="Count of PROJECT NO"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311BDF-1BD7-47C3-B3AE-BA73F66F576F}" name="PivotTable3" cacheId="10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4:I93" firstHeaderRow="1" firstDataRow="2" firstDataCol="1"/>
  <pivotFields count="8">
    <pivotField showAll="0"/>
    <pivotField axis="axisRow" showAll="0">
      <items count="16">
        <item x="2"/>
        <item x="5"/>
        <item h="1" x="1"/>
        <item x="9"/>
        <item x="6"/>
        <item h="1" x="0"/>
        <item h="1" x="7"/>
        <item h="1" x="4"/>
        <item m="1" x="11"/>
        <item m="1" x="14"/>
        <item m="1" x="12"/>
        <item m="1" x="13"/>
        <item x="3"/>
        <item x="8"/>
        <item x="10"/>
        <item t="default"/>
      </items>
    </pivotField>
    <pivotField showAll="0"/>
    <pivotField showAll="0"/>
    <pivotField showAll="0"/>
    <pivotField showAll="0"/>
    <pivotField dataField="1" showAll="0"/>
    <pivotField axis="axisCol" showAll="0">
      <items count="11">
        <item x="2"/>
        <item x="0"/>
        <item x="4"/>
        <item x="5"/>
        <item x="7"/>
        <item x="3"/>
        <item x="1"/>
        <item x="8"/>
        <item x="6"/>
        <item x="9"/>
        <item t="default"/>
      </items>
    </pivotField>
  </pivotFields>
  <rowFields count="1">
    <field x="1"/>
  </rowFields>
  <rowItems count="8">
    <i>
      <x/>
    </i>
    <i>
      <x v="1"/>
    </i>
    <i>
      <x v="3"/>
    </i>
    <i>
      <x v="4"/>
    </i>
    <i>
      <x v="12"/>
    </i>
    <i>
      <x v="13"/>
    </i>
    <i>
      <x v="14"/>
    </i>
    <i t="grand">
      <x/>
    </i>
  </rowItems>
  <colFields count="1">
    <field x="7"/>
  </colFields>
  <colItems count="7">
    <i>
      <x v="2"/>
    </i>
    <i>
      <x v="3"/>
    </i>
    <i>
      <x v="5"/>
    </i>
    <i>
      <x v="6"/>
    </i>
    <i>
      <x v="8"/>
    </i>
    <i>
      <x v="9"/>
    </i>
    <i t="grand">
      <x/>
    </i>
  </colItems>
  <dataFields count="1">
    <dataField name="Count of Site Name" fld="6" subtotal="count" baseField="0" baseItem="0"/>
  </dataFields>
  <formats count="8">
    <format dxfId="253">
      <pivotArea outline="0" collapsedLevelsAreSubtotals="1" fieldPosition="0"/>
    </format>
    <format dxfId="254">
      <pivotArea dataOnly="0" labelOnly="1" fieldPosition="0">
        <references count="1">
          <reference field="7" count="0"/>
        </references>
      </pivotArea>
    </format>
    <format dxfId="255">
      <pivotArea dataOnly="0" labelOnly="1" grandCol="1" outline="0" fieldPosition="0"/>
    </format>
    <format dxfId="256">
      <pivotArea dataOnly="0" labelOnly="1" fieldPosition="0">
        <references count="1">
          <reference field="1" count="2">
            <x v="5"/>
            <x v="6"/>
          </reference>
        </references>
      </pivotArea>
    </format>
    <format dxfId="257">
      <pivotArea dataOnly="0" labelOnly="1" fieldPosition="0">
        <references count="1">
          <reference field="1" count="1">
            <x v="7"/>
          </reference>
        </references>
      </pivotArea>
    </format>
    <format dxfId="258">
      <pivotArea dataOnly="0" labelOnly="1" fieldPosition="0">
        <references count="1">
          <reference field="1" count="1">
            <x v="2"/>
          </reference>
        </references>
      </pivotArea>
    </format>
    <format dxfId="259">
      <pivotArea dataOnly="0" labelOnly="1" fieldPosition="0">
        <references count="1">
          <reference field="1" count="1">
            <x v="12"/>
          </reference>
        </references>
      </pivotArea>
    </format>
    <format dxfId="260">
      <pivotArea dataOnly="0" labelOnly="1" fieldPosition="0">
        <references count="1">
          <reference field="1" count="1">
            <x v="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5BD592-0F28-4F05-9ACD-4BAC7583605D}" name="PivotTable2" cacheId="1040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0:D52" firstHeaderRow="1" firstDataRow="1" firstDataCol="1"/>
  <pivotFields count="25">
    <pivotField showAll="0"/>
    <pivotField axis="axisRow" showAll="0">
      <items count="13">
        <item x="8"/>
        <item x="2"/>
        <item x="5"/>
        <item x="1"/>
        <item x="9"/>
        <item x="6"/>
        <item x="10"/>
        <item x="0"/>
        <item x="7"/>
        <item x="4"/>
        <item m="1" x="11"/>
        <item x="3"/>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1"/>
    </i>
    <i t="grand">
      <x/>
    </i>
  </rowItems>
  <colItems count="1">
    <i/>
  </colItems>
  <dataFields count="1">
    <dataField name="Count of Site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37A4F9-4077-4A11-9B92-70E723CB198A}" name="PivotTable6" cacheId="10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1:M114" firstHeaderRow="1" firstDataRow="2" firstDataCol="1"/>
  <pivotFields count="8">
    <pivotField showAll="0"/>
    <pivotField axis="axisRow" showAll="0">
      <items count="16">
        <item x="2"/>
        <item x="5"/>
        <item x="1"/>
        <item x="9"/>
        <item x="6"/>
        <item x="0"/>
        <item x="7"/>
        <item x="4"/>
        <item m="1" x="11"/>
        <item m="1" x="14"/>
        <item m="1" x="12"/>
        <item m="1" x="13"/>
        <item x="3"/>
        <item x="8"/>
        <item x="10"/>
        <item t="default"/>
      </items>
    </pivotField>
    <pivotField showAll="0"/>
    <pivotField showAll="0"/>
    <pivotField showAll="0"/>
    <pivotField showAll="0"/>
    <pivotField dataField="1" showAll="0"/>
    <pivotField axis="axisCol" showAll="0">
      <items count="11">
        <item x="2"/>
        <item x="0"/>
        <item x="4"/>
        <item x="5"/>
        <item x="7"/>
        <item x="3"/>
        <item x="1"/>
        <item x="8"/>
        <item x="6"/>
        <item x="9"/>
        <item t="default"/>
      </items>
    </pivotField>
  </pivotFields>
  <rowFields count="1">
    <field x="1"/>
  </rowFields>
  <rowItems count="12">
    <i>
      <x/>
    </i>
    <i>
      <x v="1"/>
    </i>
    <i>
      <x v="2"/>
    </i>
    <i>
      <x v="3"/>
    </i>
    <i>
      <x v="4"/>
    </i>
    <i>
      <x v="5"/>
    </i>
    <i>
      <x v="6"/>
    </i>
    <i>
      <x v="7"/>
    </i>
    <i>
      <x v="12"/>
    </i>
    <i>
      <x v="13"/>
    </i>
    <i>
      <x v="14"/>
    </i>
    <i t="grand">
      <x/>
    </i>
  </rowItems>
  <colFields count="1">
    <field x="7"/>
  </colFields>
  <colItems count="11">
    <i>
      <x/>
    </i>
    <i>
      <x v="1"/>
    </i>
    <i>
      <x v="2"/>
    </i>
    <i>
      <x v="3"/>
    </i>
    <i>
      <x v="4"/>
    </i>
    <i>
      <x v="5"/>
    </i>
    <i>
      <x v="6"/>
    </i>
    <i>
      <x v="7"/>
    </i>
    <i>
      <x v="8"/>
    </i>
    <i>
      <x v="9"/>
    </i>
    <i t="grand">
      <x/>
    </i>
  </colItems>
  <dataFields count="1">
    <dataField name="Count of Site Name" fld="6" subtotal="count" baseField="0" baseItem="0"/>
  </dataFields>
  <formats count="6">
    <format dxfId="247">
      <pivotArea outline="0" collapsedLevelsAreSubtotals="1" fieldPosition="0"/>
    </format>
    <format dxfId="248">
      <pivotArea dataOnly="0" labelOnly="1" fieldPosition="0">
        <references count="1">
          <reference field="7" count="0"/>
        </references>
      </pivotArea>
    </format>
    <format dxfId="249">
      <pivotArea dataOnly="0" labelOnly="1" grandCol="1" outline="0" fieldPosition="0"/>
    </format>
    <format dxfId="250">
      <pivotArea dataOnly="0" labelOnly="1" fieldPosition="0">
        <references count="1">
          <reference field="1" count="2">
            <x v="5"/>
            <x v="6"/>
          </reference>
        </references>
      </pivotArea>
    </format>
    <format dxfId="251">
      <pivotArea dataOnly="0" labelOnly="1" fieldPosition="0">
        <references count="1">
          <reference field="1" count="1">
            <x v="7"/>
          </reference>
        </references>
      </pivotArea>
    </format>
    <format dxfId="252">
      <pivotArea dataOnly="0" labelOnly="1" fieldPosition="0">
        <references count="1">
          <reference field="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066B74-0252-4249-A123-653C8EFD2B90}" name="PivotTable1" cacheId="104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3:D37" firstHeaderRow="1" firstDataRow="1" firstDataCol="1" rowPageCount="1" colPageCount="1"/>
  <pivotFields count="37">
    <pivotField dataField="1" showAll="0"/>
    <pivotField showAll="0"/>
    <pivotField axis="axisRow" showAll="0">
      <items count="18">
        <item x="6"/>
        <item x="4"/>
        <item x="10"/>
        <item x="1"/>
        <item x="3"/>
        <item x="5"/>
        <item x="2"/>
        <item m="1" x="15"/>
        <item x="8"/>
        <item x="9"/>
        <item x="11"/>
        <item x="0"/>
        <item x="12"/>
        <item m="1" x="16"/>
        <item x="7"/>
        <item m="1" x="14"/>
        <item m="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s>
  <rowFields count="1">
    <field x="2"/>
  </rowFields>
  <rowItems count="14">
    <i>
      <x/>
    </i>
    <i>
      <x v="1"/>
    </i>
    <i>
      <x v="2"/>
    </i>
    <i>
      <x v="3"/>
    </i>
    <i>
      <x v="4"/>
    </i>
    <i>
      <x v="5"/>
    </i>
    <i>
      <x v="6"/>
    </i>
    <i>
      <x v="8"/>
    </i>
    <i>
      <x v="9"/>
    </i>
    <i>
      <x v="10"/>
    </i>
    <i>
      <x v="11"/>
    </i>
    <i>
      <x v="12"/>
    </i>
    <i>
      <x v="14"/>
    </i>
    <i t="grand">
      <x/>
    </i>
  </rowItems>
  <colItems count="1">
    <i/>
  </colItems>
  <pageFields count="1">
    <pageField fld="36" item="0" hier="-1"/>
  </pageFields>
  <dataFields count="1">
    <dataField name="Count of ID" fld="0" subtotal="count" baseField="2"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1C626F-4F5D-4D35-9A19-3A60A281642D}" name="PivotTable5" cacheId="104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84:W91" firstHeaderRow="1" firstDataRow="2" firstDataCol="1"/>
  <pivotFields count="8">
    <pivotField showAll="0"/>
    <pivotField axis="axisRow" showAll="0">
      <items count="16">
        <item h="1" x="2"/>
        <item x="5"/>
        <item x="1"/>
        <item h="1" x="9"/>
        <item h="1" x="6"/>
        <item x="0"/>
        <item x="7"/>
        <item x="4"/>
        <item h="1" m="1" x="11"/>
        <item m="1" x="14"/>
        <item h="1" m="1" x="12"/>
        <item h="1" m="1" x="13"/>
        <item h="1" x="3"/>
        <item h="1" x="8"/>
        <item h="1" x="10"/>
        <item t="default"/>
      </items>
    </pivotField>
    <pivotField showAll="0"/>
    <pivotField showAll="0"/>
    <pivotField showAll="0"/>
    <pivotField showAll="0"/>
    <pivotField dataField="1" showAll="0"/>
    <pivotField axis="axisCol" showAll="0">
      <items count="11">
        <item x="2"/>
        <item x="0"/>
        <item x="4"/>
        <item x="5"/>
        <item x="7"/>
        <item x="3"/>
        <item x="1"/>
        <item x="8"/>
        <item x="6"/>
        <item x="9"/>
        <item t="default"/>
      </items>
    </pivotField>
  </pivotFields>
  <rowFields count="1">
    <field x="1"/>
  </rowFields>
  <rowItems count="6">
    <i>
      <x v="1"/>
    </i>
    <i>
      <x v="2"/>
    </i>
    <i>
      <x v="5"/>
    </i>
    <i>
      <x v="6"/>
    </i>
    <i>
      <x v="7"/>
    </i>
    <i t="grand">
      <x/>
    </i>
  </rowItems>
  <colFields count="1">
    <field x="7"/>
  </colFields>
  <colItems count="10">
    <i>
      <x/>
    </i>
    <i>
      <x v="1"/>
    </i>
    <i>
      <x v="2"/>
    </i>
    <i>
      <x v="3"/>
    </i>
    <i>
      <x v="4"/>
    </i>
    <i>
      <x v="5"/>
    </i>
    <i>
      <x v="6"/>
    </i>
    <i>
      <x v="7"/>
    </i>
    <i>
      <x v="8"/>
    </i>
    <i t="grand">
      <x/>
    </i>
  </colItems>
  <dataFields count="1">
    <dataField name="Count of Site Name" fld="6" subtotal="count" baseField="0" baseItem="0"/>
  </dataFields>
  <formats count="8">
    <format dxfId="239">
      <pivotArea outline="0" collapsedLevelsAreSubtotals="1" fieldPosition="0"/>
    </format>
    <format dxfId="240">
      <pivotArea dataOnly="0" labelOnly="1" fieldPosition="0">
        <references count="1">
          <reference field="7" count="0"/>
        </references>
      </pivotArea>
    </format>
    <format dxfId="241">
      <pivotArea dataOnly="0" labelOnly="1" grandCol="1" outline="0" fieldPosition="0"/>
    </format>
    <format dxfId="242">
      <pivotArea dataOnly="0" labelOnly="1" fieldPosition="0">
        <references count="1">
          <reference field="1" count="2">
            <x v="5"/>
            <x v="6"/>
          </reference>
        </references>
      </pivotArea>
    </format>
    <format dxfId="243">
      <pivotArea dataOnly="0" labelOnly="1" fieldPosition="0">
        <references count="1">
          <reference field="1" count="1">
            <x v="7"/>
          </reference>
        </references>
      </pivotArea>
    </format>
    <format dxfId="244">
      <pivotArea dataOnly="0" labelOnly="1" fieldPosition="0">
        <references count="1">
          <reference field="1" count="1">
            <x v="2"/>
          </reference>
        </references>
      </pivotArea>
    </format>
    <format dxfId="245">
      <pivotArea field="1" grandCol="1" collapsedLevelsAreSubtotals="1" axis="axisRow" fieldPosition="0">
        <references count="1">
          <reference field="1" count="3">
            <x v="2"/>
            <x v="5"/>
            <x v="6"/>
          </reference>
        </references>
      </pivotArea>
    </format>
    <format dxfId="246">
      <pivotArea field="1" grandCol="1" collapsedLevelsAreSubtotals="1" axis="axisRow" fieldPosition="0">
        <references count="1">
          <reference field="1"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65D279-9CB6-45FA-8327-93DD94B9F585}" name="PivotTable8" cacheId="104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4:D71" firstHeaderRow="1" firstDataRow="1" firstDataCol="1"/>
  <pivotFields count="16">
    <pivotField showAll="0"/>
    <pivotField showAll="0"/>
    <pivotField axis="axisRow" showAll="0">
      <items count="9">
        <item x="3"/>
        <item x="1"/>
        <item x="5"/>
        <item m="1" x="7"/>
        <item x="0"/>
        <item m="1" x="6"/>
        <item x="2"/>
        <item x="4"/>
        <item t="default"/>
      </items>
    </pivotField>
    <pivotField showAll="0"/>
    <pivotField showAll="0"/>
    <pivotField showAll="0"/>
    <pivotField showAll="0"/>
    <pivotField showAll="0"/>
    <pivotField showAll="0"/>
    <pivotField showAll="0"/>
    <pivotField numFmtId="15" showAll="0"/>
    <pivotField showAll="0"/>
    <pivotField showAll="0"/>
    <pivotField showAll="0"/>
    <pivotField showAll="0"/>
    <pivotField dataField="1" showAll="0"/>
  </pivotFields>
  <rowFields count="1">
    <field x="2"/>
  </rowFields>
  <rowItems count="7">
    <i>
      <x/>
    </i>
    <i>
      <x v="1"/>
    </i>
    <i>
      <x v="2"/>
    </i>
    <i>
      <x v="4"/>
    </i>
    <i>
      <x v="6"/>
    </i>
    <i>
      <x v="7"/>
    </i>
    <i t="grand">
      <x/>
    </i>
  </rowItems>
  <colItems count="1">
    <i/>
  </colItems>
  <dataFields count="1">
    <dataField name="Count of Project Number"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37E6C7-F443-4641-818E-C83CEC3EFAFF}" name="PivotTable9" cacheId="1040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64:C169" firstHeaderRow="1" firstDataRow="1" firstDataCol="1"/>
  <pivotFields count="23">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 outline="0" showAll="0"/>
    <pivotField compact="0" outline="0" showAll="0"/>
    <pivotField axis="axisRow" compact="0" outline="0" showAll="0">
      <items count="5">
        <item x="0"/>
        <item x="3"/>
        <item x="2"/>
        <item x="1"/>
        <item t="default"/>
      </items>
    </pivotField>
    <pivotField compact="0" outline="0" showAll="0"/>
    <pivotField compact="0" outline="0" showAll="0"/>
  </pivotFields>
  <rowFields count="1">
    <field x="20"/>
  </rowFields>
  <rowItems count="5">
    <i>
      <x/>
    </i>
    <i>
      <x v="1"/>
    </i>
    <i>
      <x v="2"/>
    </i>
    <i>
      <x v="3"/>
    </i>
    <i t="grand">
      <x/>
    </i>
  </rowItems>
  <colItems count="1">
    <i/>
  </colItems>
  <dataFields count="1">
    <dataField name="Count of PROJECT NO"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9A9AAA-8F8A-442E-92E2-758AF5135354}" name="PivotTable1" cacheId="104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AQ5" firstHeaderRow="1" firstDataRow="2" firstDataCol="1"/>
  <pivotFields count="6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2">
        <item x="0"/>
        <item x="7"/>
        <item x="6"/>
        <item x="4"/>
        <item x="1"/>
        <item x="3"/>
        <item x="8"/>
        <item x="5"/>
        <item x="39"/>
        <item m="1" x="40"/>
        <item x="9"/>
        <item x="10"/>
        <item x="11"/>
        <item x="12"/>
        <item x="13"/>
        <item x="14"/>
        <item x="15"/>
        <item x="2"/>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33"/>
  </colFields>
  <colItems count="41">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Count of No" fld="0" subtotal="count" baseField="17" baseItem="0"/>
  </dataFields>
  <formats count="2">
    <format dxfId="237">
      <pivotArea dataOnly="0" labelOnly="1" fieldPosition="0">
        <references count="1">
          <reference field="33" count="16">
            <x v="0"/>
            <x v="1"/>
            <x v="2"/>
            <x v="3"/>
            <x v="4"/>
            <x v="5"/>
            <x v="6"/>
            <x v="7"/>
            <x v="10"/>
            <x v="11"/>
            <x v="12"/>
            <x v="13"/>
            <x v="14"/>
            <x v="15"/>
            <x v="16"/>
            <x v="17"/>
          </reference>
        </references>
      </pivotArea>
    </format>
    <format dxfId="23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FE717B-40B7-4BC0-8352-02283B419385}" name="PivotTable2" cacheId="104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C25" firstHeaderRow="1" firstDataRow="2" firstDataCol="1"/>
  <pivotFields count="6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m="1" x="4"/>
        <item m="1" x="5"/>
        <item m="1" x="11"/>
        <item m="1" x="8"/>
        <item m="1" x="6"/>
        <item m="1" x="7"/>
        <item h="1" x="2"/>
        <item m="1" x="3"/>
        <item m="1" x="10"/>
        <item h="1" m="1" x="9"/>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2">
        <item x="0"/>
        <item x="7"/>
        <item x="6"/>
        <item x="4"/>
        <item x="1"/>
        <item x="3"/>
        <item x="8"/>
        <item x="5"/>
        <item x="39"/>
        <item m="1" x="40"/>
        <item x="9"/>
        <item x="10"/>
        <item x="11"/>
        <item x="12"/>
        <item x="13"/>
        <item x="14"/>
        <item x="15"/>
        <item x="2"/>
        <item x="16"/>
        <item x="17"/>
        <item x="18"/>
        <item x="19"/>
        <item x="20"/>
        <item x="21"/>
        <item x="22"/>
        <item x="23"/>
        <item x="24"/>
        <item x="25"/>
        <item x="26"/>
        <item x="27"/>
        <item x="28"/>
        <item x="29"/>
        <item x="30"/>
        <item x="31"/>
        <item x="32"/>
        <item x="33"/>
        <item x="34"/>
        <item x="35"/>
        <item x="36"/>
        <item x="37"/>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1">
    <i t="grand">
      <x/>
    </i>
  </rowItems>
  <colFields count="1">
    <field x="33"/>
  </colFields>
  <colItems count="1">
    <i t="grand">
      <x/>
    </i>
  </colItems>
  <dataFields count="1">
    <dataField name="Count of No" fld="0" subtotal="count" baseField="17" baseItem="0"/>
  </dataFields>
  <formats count="3">
    <format dxfId="234">
      <pivotArea field="20" type="button" dataOnly="0" labelOnly="1" outline="0" axis="axisRow" fieldPosition="0"/>
    </format>
    <format dxfId="235">
      <pivotArea dataOnly="0" labelOnly="1" fieldPosition="0">
        <references count="1">
          <reference field="33" count="16">
            <x v="0"/>
            <x v="1"/>
            <x v="2"/>
            <x v="3"/>
            <x v="4"/>
            <x v="5"/>
            <x v="6"/>
            <x v="7"/>
            <x v="10"/>
            <x v="11"/>
            <x v="12"/>
            <x v="13"/>
            <x v="14"/>
            <x v="15"/>
            <x v="16"/>
            <x v="17"/>
          </reference>
        </references>
      </pivotArea>
    </format>
    <format dxfId="2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066473B-83B1-48C4-9014-DCF928BAEF0A}" name="BorneRestu_SDEC" displayName="BorneRestu_SDEC" ref="B2:S24" totalsRowShown="0" dataDxfId="233">
  <autoFilter ref="B2:S24" xr:uid="{B066473B-83B1-48C4-9014-DCF928BAEF0A}"/>
  <tableColumns count="18">
    <tableColumn id="1" xr3:uid="{27D686E3-7E77-4AB3-83CD-1C6AA930D973}" name="in CPPM-PR"/>
    <tableColumn id="2" xr3:uid="{E15E39A9-7718-4406-8D8A-E8FC743A4866}" name="PIC"/>
    <tableColumn id="3" xr3:uid="{340722B4-31A0-44F2-BA05-FDC4C00232BE}" name="Status"/>
    <tableColumn id="4" xr3:uid="{4AE1D628-0E90-45EC-9506-F7ACA1B3AF3B}" name="Query Date "/>
    <tableColumn id="5" xr3:uid="{D37C254E-5906-4D5A-A3D0-6CFE66149F2C}" name="Remark"/>
    <tableColumn id="6" xr3:uid="{50AFA215-081C-4428-99AD-37A1DBFC0347}" name="Project Type" dataDxfId="232"/>
    <tableColumn id="7" xr3:uid="{7565BD9A-7FDA-41D6-85C1-4F03A2D06089}" name="ORDER DESCRIPTION" dataDxfId="231"/>
    <tableColumn id="8" xr3:uid="{3452E585-44A5-44F8-BC01-3975B157D750}" name="PTT"/>
    <tableColumn id="9" xr3:uid="{1E6FBC2E-C7AA-4A59-AB81-ABDEDD818B2B}" name="PROJECT NO" dataDxfId="230"/>
    <tableColumn id="10" xr3:uid="{4D7BCD94-D9FD-4503-8D70-1A7BD49C40AF}" name="SPHERE ORDER" dataDxfId="229"/>
    <tableColumn id="11" xr3:uid="{EC259248-5E29-4E5E-B23A-3DE4C98BB78B}" name="PROJECT MANAGER" dataDxfId="228"/>
    <tableColumn id="12" xr3:uid="{D690CFF0-923F-40E7-9AA9-2EF249F08508}" name="LOR" dataDxfId="227"/>
    <tableColumn id="13" xr3:uid="{1C7FC239-07A0-49F8-82AE-603AB654F488}" name="PAC_ID" dataDxfId="226"/>
    <tableColumn id="14" xr3:uid="{B4D8EBBC-189E-4A12-AB5C-748603E1F39B}" name="PAC_STATUS" dataDxfId="225"/>
    <tableColumn id="15" xr3:uid="{4BD6FD4A-5905-4B1B-8A5B-5B083727A082}" name="TP/CNC" dataDxfId="224"/>
    <tableColumn id="16" xr3:uid="{E9CA142D-9FB4-41AE-A719-4376B56E7FB8}" name="MANAGER" dataDxfId="223"/>
    <tableColumn id="17" xr3:uid="{07E7466F-3700-4F41-B937-D48B6EF24D0E}" name="LOR AMOUNT" dataDxfId="222"/>
    <tableColumn id="18" xr3:uid="{35BAC4D6-5608-498F-86C0-748FCEB7ECD1}" name="TM NODE" dataDxfId="2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112FF76-9658-484D-BFF4-55D8C5FD806A}" name="___5G_99" displayName="___5G_99" ref="A30:AF135" totalsRowShown="0">
  <autoFilter ref="A30:AF135" xr:uid="{8112FF76-9658-484D-BFF4-55D8C5FD806A}"/>
  <tableColumns count="32">
    <tableColumn id="1" xr3:uid="{23886C75-2723-4CBE-8B0F-95DECB27DB9D}" name="Check">
      <calculatedColumnFormula>G31</calculatedColumnFormula>
    </tableColumn>
    <tableColumn id="2" xr3:uid="{ED3A3133-733F-49D0-9CA2-B3DE4B438015}" name="in CPPM-PR" dataDxfId="220"/>
    <tableColumn id="3" xr3:uid="{490CA01E-3A08-4FE1-8F6D-2A97AE242E54}" name="PIC" dataDxfId="219"/>
    <tableColumn id="4" xr3:uid="{C89098CD-A78E-42D6-8DBF-90ABAEC87B78}" name="Status"/>
    <tableColumn id="5" xr3:uid="{A4DDA573-69A7-4393-B3BF-1F309C59137E}" name="Query Date " dataDxfId="218"/>
    <tableColumn id="6" xr3:uid="{39192EB5-BE13-451F-8643-136B04D2161C}" name="Remark"/>
    <tableColumn id="7" xr3:uid="{DE2811EC-2164-421F-8FBB-02320FE18C47}" name="SITEID" dataDxfId="217"/>
    <tableColumn id="8" xr3:uid="{C2B5357C-B238-4996-B2CB-9C9B4B588B3A}" name="SITE ID &amp; SITE NAME" dataDxfId="216"/>
    <tableColumn id="9" xr3:uid="{F9906F19-BB66-43A9-8C92-8C560902D469}" name="PTT" dataDxfId="215"/>
    <tableColumn id="10" xr3:uid="{CE01360D-AABE-48C1-900D-BAE7DE88E937}" name="PROJECT NO" dataDxfId="214"/>
    <tableColumn id="11" xr3:uid="{53EA97C1-AA4F-434A-A5C8-F11BD92380D2}" name="SPHERE" dataDxfId="213"/>
    <tableColumn id="12" xr3:uid="{124B973F-22DC-4248-BDF7-CD219F00EB78}" name="Project Manager" dataDxfId="212"/>
    <tableColumn id="13" xr3:uid="{F09727C2-3FD5-4508-9C70-6F333422991A}" name="LOR" dataDxfId="211"/>
    <tableColumn id="14" xr3:uid="{39B92A29-82AC-4DF1-9CA9-505A1BD3E49F}" name="Budget" dataDxfId="210"/>
    <tableColumn id="15" xr3:uid="{7D6ED337-75B7-47A7-8FB5-A4A95E6D5706}" name="Actual" dataDxfId="209"/>
    <tableColumn id="16" xr3:uid="{41A693C7-48B6-4638-9AED-A506F430143D}" name="Commitment" dataDxfId="208"/>
    <tableColumn id="17" xr3:uid="{C83B25D9-101D-477E-B154-4C761C04C162}" name="RemOrdPlan" dataDxfId="207"/>
    <tableColumn id="18" xr3:uid="{86625032-E1AF-4E06-843B-B79C9442C576}" name="Assigned" dataDxfId="206"/>
    <tableColumn id="19" xr3:uid="{C8F6E995-64C8-43E4-AF9E-7D5FC38837C9}" name="Available" dataDxfId="205"/>
    <tableColumn id="20" xr3:uid="{6F8468AD-B0EB-4890-8EFE-F74ED72196CE}" name="Budget2" dataDxfId="204"/>
    <tableColumn id="21" xr3:uid="{F6885115-10E6-4C58-A9FE-72C164FC6CD7}" name="Actual3" dataDxfId="203"/>
    <tableColumn id="22" xr3:uid="{9C1CFCEE-648E-40FB-83B3-952EB27EFD2E}" name="Commitment4" dataDxfId="202"/>
    <tableColumn id="23" xr3:uid="{5691040B-43A0-4829-91B9-820D2AB40B3C}" name="RemOrdPlan5" dataDxfId="201"/>
    <tableColumn id="24" xr3:uid="{FC90E293-122A-4982-900B-A35EF7BC1BFE}" name="Assigned6" dataDxfId="200"/>
    <tableColumn id="25" xr3:uid="{FCAA96A0-4134-476D-BB9B-BA7135AC8112}" name="Available7" dataDxfId="199"/>
    <tableColumn id="26" xr3:uid="{041E386D-889E-4E59-A08D-2906BA4118B8}" name="Status Budget" dataDxfId="198"/>
    <tableColumn id="27" xr3:uid="{6FD8EFA4-2C8F-463A-882F-50E6137842DB}" name="Budget Required (Y/N)" dataDxfId="197"/>
    <tableColumn id="28" xr3:uid="{D7D136B0-DBCB-49A4-9572-579DDBB38FE3}" name="PROJECT TYPE"/>
    <tableColumn id="29" xr3:uid="{81151580-7719-4E48-A485-880501BCDF1A}" name="x"/>
    <tableColumn id="30" xr3:uid="{876A2836-5854-4A72-BAE0-0CD49EE5E703}" name="x8"/>
    <tableColumn id="31" xr3:uid="{09077322-2B8F-4A73-9860-01EBEC7A93CB}" name="x9"/>
    <tableColumn id="32" xr3:uid="{DCD65B18-39D0-45B5-9CF4-59C9DF1DC246}" name="x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8FF816-3862-4982-B1C9-883843AAFFC7}" name="cppm_lor" displayName="cppm_lor" ref="A2:AY782" totalsRowShown="0" headerRowDxfId="194" dataDxfId="193">
  <autoFilter ref="A2:AY782" xr:uid="{228FF816-3862-4982-B1C9-883843AAFFC7}">
    <filterColumn colId="6">
      <filters>
        <filter val="Borneo 103sites"/>
        <filter val="SDEC"/>
      </filters>
    </filterColumn>
  </autoFilter>
  <tableColumns count="51">
    <tableColumn id="1" xr3:uid="{F99903CA-BD15-4996-8FE4-00652129C858}" name="ID" dataDxfId="192"/>
    <tableColumn id="2" xr3:uid="{E00E197A-2E89-4289-8B86-13D979BA4AAD}" name="PIC" dataDxfId="191"/>
    <tableColumn id="3" xr3:uid="{9F266F30-0299-453B-95B6-3BC3212AB49E}" name="Status" dataDxfId="190"/>
    <tableColumn id="4" xr3:uid="{E672F854-35A8-450F-AD2C-201C9006694A}" name="LOR_VPRIME" dataDxfId="189"/>
    <tableColumn id="5" xr3:uid="{E9A3E004-4083-44AF-AEF9-B97F480B2F8C}" name="Query date" dataDxfId="188"/>
    <tableColumn id="6" xr3:uid="{2B76B063-F273-404F-ABBB-40F234A9376D}" name="Remark" dataDxfId="187"/>
    <tableColumn id="34" xr3:uid="{5553F699-48DB-4D74-8A69-EF5934DFF628}" name="Source" dataDxfId="186"/>
    <tableColumn id="31" xr3:uid="{30C40425-3997-4561-B01E-0FC71E0063F9}" name="Source ID" dataDxfId="185"/>
    <tableColumn id="38" xr3:uid="{3C96D295-B745-4A07-A736-3A5A0FF7F282}" name="CP" dataDxfId="184"/>
    <tableColumn id="32" xr3:uid="{26F763FD-B723-4A68-80AA-0669FCBDBED9}" name="PO Number"/>
    <tableColumn id="8" xr3:uid="{AB900669-3F49-4941-A3C8-019E0E5D7ABD}" name="Submission Time" dataDxfId="183"/>
    <tableColumn id="9" xr3:uid="{49B60C37-7BA5-45C9-8255-69DC4A84631A}" name="Email" dataDxfId="182"/>
    <tableColumn id="14" xr3:uid="{D1CCCC2F-4903-483A-AA42-351FCD4A3B4C}" name="LOB" dataDxfId="181"/>
    <tableColumn id="43" xr3:uid="{C2537935-4987-4B00-9030-8ACB810A0A07}" name="Program"/>
    <tableColumn id="11" xr3:uid="{BF54B8E9-811C-4E00-8393-F04B37B670C7}" name="Status Category" dataDxfId="180">
      <calculatedColumnFormula>VLOOKUP(cppm_lor[[#This Row],[Status]],'All Link_LOV'!$M$4:$N$16,2,FALSE)</calculatedColumnFormula>
    </tableColumn>
    <tableColumn id="15" xr3:uid="{BBFB3588-8D0C-460C-B32E-22061127FAF5}" name="Project Number" dataDxfId="179"/>
    <tableColumn id="16" xr3:uid="{89DF9525-F8CB-486B-881E-98FC1D6F13B3}" name="Project Description" dataDxfId="178"/>
    <tableColumn id="17" xr3:uid="{7FDC029C-1B95-4511-AA2B-6F3866DEB80C}" name="PAC Number" dataDxfId="177"/>
    <tableColumn id="18" xr3:uid="{E28ABFF8-27C9-4ACB-8C72-3D6E115663B5}" name="Order Number" dataDxfId="176"/>
    <tableColumn id="19" xr3:uid="{54EA2640-A655-4DCB-AD35-1CC05F3D4563}" name="State" dataDxfId="175"/>
    <tableColumn id="20" xr3:uid="{039917D2-7002-4B4B-A294-F50D8272F7E4}" name="Expected LOR Value" dataDxfId="174"/>
    <tableColumn id="21" xr3:uid="{764D0C9D-3B4D-4E01-A0FB-0FF2ABCFECA4}" name="Assistant Manager" dataDxfId="173"/>
    <tableColumn id="22" xr3:uid="{54A6A0F9-0929-4D1C-8F50-9B11A90B9898}" name="Supervisor" dataDxfId="172"/>
    <tableColumn id="23" xr3:uid="{23956120-86D8-4DF9-9874-D2284FCD2556}" name="Map Screenshot" dataDxfId="171"/>
    <tableColumn id="24" xr3:uid="{698C8111-0B87-44F0-BE9F-7D80CB03FF4F}" name="Have Preference Contractor" dataDxfId="170"/>
    <tableColumn id="25" xr3:uid="{BABE5436-87A2-44A1-96A5-B3F32668ACB6}" name="Preferred Contractor Name" dataDxfId="169"/>
    <tableColumn id="26" xr3:uid="{D4E311A8-D5DE-4619-89F7-B38F323A4885}" name="Justification for prefered NEC" dataDxfId="168"/>
    <tableColumn id="27" xr3:uid="{D4D02B7B-AF9E-46CF-A77F-8C0B3E606092}" name="Contract Number" dataDxfId="167"/>
    <tableColumn id="28" xr3:uid="{4AD39505-957D-4BA4-AA36-B10B7A331F55}" name="Preferred Contractor Name #2" dataDxfId="166"/>
    <tableColumn id="29" xr3:uid="{51A79E2E-324E-4C86-B0F0-8179AF2DF076}" name="Preferred Contractor Contract Number #2" dataDxfId="165"/>
    <tableColumn id="30" xr3:uid="{2530B884-01EE-4252-A5FD-5D9068EA801B}" name="Preferred Contractor Name #3" dataDxfId="164"/>
    <tableColumn id="33" xr3:uid="{351EBB68-9631-4106-97C0-24CD76F0E951}" name="Preferred Contractor Contract Number #3" dataDxfId="163"/>
    <tableColumn id="48" xr3:uid="{DB359BF3-FC4A-4960-82BE-862810C85591}" name="SITEID" dataDxfId="162"/>
    <tableColumn id="49" xr3:uid="{F811FB43-9624-4D85-9E23-2BF6E62716FC}" name="SITE ID &amp; SITE NAME" dataDxfId="161"/>
    <tableColumn id="50" xr3:uid="{02AAF0DE-69C4-4745-B0FC-96E57C58271B}" name="PROJECT COST" dataDxfId="160"/>
    <tableColumn id="51" xr3:uid="{FDFD5994-2AF5-418D-B7B1-AB9F875F7A84}" name="Pac status" dataDxfId="159"/>
    <tableColumn id="52" xr3:uid="{61D277FE-9151-4F71-BDEE-DC4D16A17D27}" name="Pac Value" dataDxfId="158"/>
    <tableColumn id="53" xr3:uid="{72B6AD00-A84A-4D8C-AD11-BDFC29D507F9}" name="Pac RFS" dataDxfId="157"/>
    <tableColumn id="54" xr3:uid="{FA9B7762-EB1D-4DC4-A0C5-BC9D55621CB0}" name="Sphere status" dataDxfId="156"/>
    <tableColumn id="55" xr3:uid="{9B2C0E57-47C0-4460-AF91-656B3826DE51}" name="Sphere RFS" dataDxfId="155"/>
    <tableColumn id="56" xr3:uid="{14A610A5-255F-4D7D-8D18-260AFA468A9C}" name="Status2" dataDxfId="154"/>
    <tableColumn id="42" xr3:uid="{F31DE332-B027-4AD3-B805-AE29A3806EEC}" name="PIC CPPM" dataDxfId="153"/>
    <tableColumn id="45" xr3:uid="{305F5436-B9C5-474D-93A8-80A73A5DE765}" name="LOR ID" dataDxfId="152"/>
    <tableColumn id="46" xr3:uid="{91EB8C8C-70B3-4EBB-BD45-106790A51FE1}" name="Budget_GEMS" dataDxfId="151"/>
    <tableColumn id="47" xr3:uid="{B1E24CE5-5FAF-4CCD-AAC7-0E7796B463AD}" name="Commitment" dataDxfId="150"/>
    <tableColumn id="39" xr3:uid="{6700D70F-EB65-4BEC-8E0A-7C66853D063B}" name="LOR_Vprime3" dataDxfId="149"/>
    <tableColumn id="40" xr3:uid="{E60A30B5-841B-4752-A68E-C65CA3F46DFF}" name="LOR_STATUS" dataDxfId="148"/>
    <tableColumn id="41" xr3:uid="{BB0CBF6E-37E9-4F3C-B73C-791FEF71EC5D}" name="%Progress" dataDxfId="147"/>
    <tableColumn id="37" xr3:uid="{D1E5843E-ED58-4459-9D1F-CAC53EC02740}" name="59" dataDxfId="146"/>
    <tableColumn id="36" xr3:uid="{CEB6324E-0DAF-41FE-8846-5A6DA524F6C2}" name="Check" dataDxfId="145"/>
    <tableColumn id="35" xr3:uid="{72AA12AB-9AF0-41C4-AA2E-A87C9C42E788}" name="x" dataDxfId="14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BF2C1AD-231C-4845-9BEE-DB21F22CF1A8}" name="CP_Team" displayName="CP_Team" ref="A1:AW47" totalsRowShown="0" headerRowDxfId="143" dataDxfId="142" headerRowBorderDxfId="140" tableBorderDxfId="141">
  <autoFilter ref="A1:AW47" xr:uid="{CAED1669-2D7C-44D1-AA46-03D01ADED790}"/>
  <tableColumns count="49">
    <tableColumn id="1" xr3:uid="{5B1771B3-6373-47CE-AF79-24E4E8AD9A5D}" name="No" dataDxfId="139"/>
    <tableColumn id="2" xr3:uid="{2D025BFB-41B0-4477-9C05-6D7AB3E55643}" name="Team" dataDxfId="138"/>
    <tableColumn id="3" xr3:uid="{9554BB3B-49EA-403B-B9B3-4F66F5B21273}" name="Status" dataDxfId="137"/>
    <tableColumn id="4" xr3:uid="{65E90643-FCB8-4D7A-9F68-B96D39ECB82A}" name="Staff ID" dataDxfId="136"/>
    <tableColumn id="5" xr3:uid="{1569ACA8-5A3D-4F2C-8DBD-0E9671A8A683}" name="email" dataDxfId="135" dataCellStyle="Hyperlink"/>
    <tableColumn id="49" xr3:uid="{EA6BE1B9-1A76-46AC-9280-F50BED0AAF65}" name="No Telephone" dataDxfId="134" dataCellStyle="Hyperlink"/>
    <tableColumn id="48" xr3:uid="{206EE1BF-2152-4C4C-A125-537B58741F91}" name="IC Number" dataDxfId="133" dataCellStyle="Hyperlink"/>
    <tableColumn id="6" xr3:uid="{69DFF4E4-EC71-411F-9349-E33FB0C3E60B}" name="Name" dataDxfId="132">
      <calculatedColumnFormula>T2</calculatedColumnFormula>
    </tableColumn>
    <tableColumn id="7" xr3:uid="{467FA8D6-16C3-4F41-ABC5-BBFD0FEA18E0}" name="Level" dataDxfId="131"/>
    <tableColumn id="8" xr3:uid="{9CA152B6-8270-46DB-8BF0-BC84EF01D2FE}" name="State" dataDxfId="130"/>
    <tableColumn id="9" xr3:uid="{5D26706F-6BBF-40F8-9ED1-8E05655F9E0F}" name="PAC Creator" dataDxfId="129"/>
    <tableColumn id="10" xr3:uid="{7D50C5CD-F150-4FDC-8937-D8EDDEF22813}" name="PAC Recommend" dataDxfId="128"/>
    <tableColumn id="11" xr3:uid="{5D66CE39-0796-4AC8-AAB0-6908C8C58B0E}" name="Setting up Task" dataDxfId="127"/>
    <tableColumn id="12" xr3:uid="{C8D07D98-F3A5-473C-9E30-7312168656A3}" name="due" dataDxfId="126"/>
    <tableColumn id="13" xr3:uid="{F1C97727-84AB-4EA5-ADD3-16B601F76E35}" name="Pers No" dataDxfId="125"/>
    <tableColumn id="14" xr3:uid="{6B85ACED-624F-4071-A965-BAFFBD8A7051}" name="Column1" dataDxfId="124"/>
    <tableColumn id="15" xr3:uid="{173553FA-3197-41CF-AD9C-DC61E0CFEDB4}" name="Column2" dataDxfId="123"/>
    <tableColumn id="16" xr3:uid="{6E1B400A-16BE-4500-9F72-5228FF4533E4}" name="Column3" dataDxfId="122"/>
    <tableColumn id="17" xr3:uid="{5E644B1F-BD3F-4261-A288-7EE40423C93D}" name="Column4" dataDxfId="121"/>
    <tableColumn id="18" xr3:uid="{6DE842B6-51CC-4EF1-A423-99387A25E570}" name="Staff Name" dataDxfId="120"/>
    <tableColumn id="19" xr3:uid="{6E9FD549-388E-4003-9256-94450DFBC0C2}" name="IC" dataDxfId="119"/>
    <tableColumn id="20" xr3:uid="{98BD47B1-1E74-4835-B735-E6FA24ECDE81}" name="Post No." dataDxfId="118"/>
    <tableColumn id="21" xr3:uid="{90B5C88E-EF16-4E72-80D7-3DA07A23A168}" name="Current Position" dataDxfId="117"/>
    <tableColumn id="22" xr3:uid="{123CCC5F-DE9B-46E1-A2D2-2BEE0E06707B}" name="Current Unit/Section/Division" dataDxfId="116"/>
    <tableColumn id="23" xr3:uid="{36ED6F33-7B20-4E91-8BAF-B8A233384AA7}" name="Current Office Location" dataDxfId="115"/>
    <tableColumn id="24" xr3:uid="{241C1E38-E33D-4930-AA91-D87FDFAD247F}" name="Current cc" dataDxfId="114"/>
    <tableColumn id="25" xr3:uid="{030D8F03-3678-4DA2-BD4A-FCFD1E4D05D3}" name="Current Reporting to: name" dataDxfId="113"/>
    <tableColumn id="26" xr3:uid="{245AE996-42A2-4936-BF80-82F91C1701E8}" name="Post No.5" dataDxfId="112"/>
    <tableColumn id="27" xr3:uid="{22096FBB-7E77-4FCB-A933-D2BF31E6A31E}" name="New Position" dataDxfId="111"/>
    <tableColumn id="28" xr3:uid="{4B736989-A4BF-4D35-ABC7-2C946B5A285D}" name="Team/unit" dataDxfId="110"/>
    <tableColumn id="29" xr3:uid="{C5CB0CC2-B99D-4D82-A02E-BC005CF2C3C1}" name="New Unit/Workteam/Section/Division" dataDxfId="109"/>
    <tableColumn id="30" xr3:uid="{BB52F36C-4A26-4378-9BDD-D691004B2CF4}" name="New Job Function" dataDxfId="108"/>
    <tableColumn id="31" xr3:uid="{9BBF1E1E-31C6-465B-BD5B-51C34F2F72E8}" name="New Office Location" dataDxfId="107"/>
    <tableColumn id="32" xr3:uid="{45B6EA43-8626-4082-A540-B0D70C092F83}" name="New Office Address" dataDxfId="106"/>
    <tableColumn id="33" xr3:uid="{CB7F746E-A72F-4EC0-A0E9-37837BACC9FF}" name="New CC" dataDxfId="105"/>
    <tableColumn id="34" xr3:uid="{F4FB4D1F-3CBC-4540-B104-6EFDDD4910BF}" name="New Reporting (Name):" dataDxfId="104"/>
    <tableColumn id="35" xr3:uid="{00D3A997-1C79-4128-A4AD-E7D6600A41D4}" name="Reporting to Designation" dataDxfId="103"/>
    <tableColumn id="36" xr3:uid="{0AD2FA92-E954-4186-AF70-9FF259AB2E6B}" name="Reporting Address" dataDxfId="102"/>
    <tableColumn id="37" xr3:uid="{736CEADA-6BE0-4463-9A2E-AFEEEE51A7E6}" name="KM (Current Office to New Office)" dataDxfId="101"/>
    <tableColumn id="38" xr3:uid="{00B17FF9-6B89-4A66-98FA-8D1445FA70F9}" name="Workschedule" dataDxfId="100"/>
    <tableColumn id="39" xr3:uid="{443D6605-401F-4219-9FC1-0F1E24196205}" name="Effective Date" dataDxfId="99"/>
    <tableColumn id="40" xr3:uid="{6B0062FE-1E6D-4CD6-BC82-B3DBC1C994F5}" name="Remarks" dataDxfId="98"/>
    <tableColumn id="41" xr3:uid="{15AEBBCD-AEAA-4E39-9BAC-5BF254080262}" name="letter types" dataDxfId="97"/>
    <tableColumn id="42" xr3:uid="{E6629B52-76CE-4199-A064-3EEA1848E53C}" name="cc" dataDxfId="96"/>
    <tableColumn id="43" xr3:uid="{01B37F57-F1DB-4D6D-BB00-653659793049}" name="cc6" dataDxfId="95"/>
    <tableColumn id="44" xr3:uid="{3818A472-AF29-42CC-868C-E54DA7ED1074}" name="cc7" dataDxfId="94"/>
    <tableColumn id="45" xr3:uid="{199CB7F1-7537-4714-8F77-D9112F24313C}" name="cc8" dataDxfId="93"/>
    <tableColumn id="46" xr3:uid="{1E8A6D66-55C2-4453-AA49-F301D3046806}" name="cc9" dataDxfId="92"/>
    <tableColumn id="47" xr3:uid="{23969DB6-59BF-4369-A91C-65E7343BA88E}" name="cc10" dataDxfId="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D708CD-6ECB-44AB-B392-ECA576A4CDE1}" name="cppm_pr" displayName="cppm_pr" ref="A3:BH2504" totalsRowShown="0" headerRowDxfId="74" tableBorderDxfId="73">
  <autoFilter ref="A3:BH2504" xr:uid="{7CD708CD-6ECB-44AB-B392-ECA576A4CDE1}"/>
  <tableColumns count="60">
    <tableColumn id="1" xr3:uid="{8ED2C6C0-BA24-4BF2-9EA2-03F0863C0B52}" name="No" dataDxfId="72"/>
    <tableColumn id="2" xr3:uid="{7B15B04C-E1D8-4165-8CAE-F7F0EDB21105}" name="PIC" dataDxfId="71"/>
    <tableColumn id="4" xr3:uid="{E8B401AF-B4C0-41D4-90E1-1CFA25A0AA6F}" name="Status" dataDxfId="70"/>
    <tableColumn id="5" xr3:uid="{C6C692A4-FEF3-4962-9366-C79D039986A2}" name="Query date" dataDxfId="69"/>
    <tableColumn id="6" xr3:uid="{5C63F27D-832F-417D-9150-324D3EC02072}" name="Remark" dataDxfId="68"/>
    <tableColumn id="56" xr3:uid="{71438FC7-7A07-490C-BF71-3D070A3924B8}" name="Order Number" dataDxfId="67"/>
    <tableColumn id="21" xr3:uid="{170EC115-DE05-476B-822A-BBE59919F38C}" name="PAC_ID" dataDxfId="66"/>
    <tableColumn id="57" xr3:uid="{DB42F521-74B4-4ED5-A722-078C64454C8E}" name="Project Number" dataDxfId="65"/>
    <tableColumn id="9" xr3:uid="{0ABC7096-CC30-4C2A-8A32-943978363AD3}" name="LOR NO." dataDxfId="64"/>
    <tableColumn id="58" xr3:uid="{450273B8-F84A-4E90-9E52-964D647B1735}" name="Site ID" dataDxfId="63"/>
    <tableColumn id="8" xr3:uid="{E7C86015-D255-4FDF-A16A-63E049555EB7}" name="Po No." dataDxfId="62"/>
    <tableColumn id="59" xr3:uid="{E526A314-C84D-47E0-907C-75E30F1573DB}" name="State" dataDxfId="61"/>
    <tableColumn id="62" xr3:uid="{AAA91F61-EE51-4594-B840-7C91C1C0C67D}" name="Infra_Group" dataDxfId="60"/>
    <tableColumn id="31" xr3:uid="{C810F4AD-E917-4CA4-B53C-B14C47F6FE84}" name="Order Status" dataDxfId="59"/>
    <tableColumn id="34" xr3:uid="{ABF16E20-92C3-4F94-AFC6-833EBA12BF1C}" name="PAC Status" dataDxfId="58"/>
    <tableColumn id="10" xr3:uid="{0CC57D9C-5F57-4C67-827F-5F36D0E9B852}" name="Date approval LOR" dataDxfId="57"/>
    <tableColumn id="11" xr3:uid="{CBF62526-2D79-4AD1-A844-D3B75F1EC6A7}" name="Date submission TP" dataDxfId="56"/>
    <tableColumn id="12" xr3:uid="{47344B6E-835D-4B43-A782-D120B60E11A8}" name="Aging TP" dataDxfId="55">
      <calculatedColumnFormula>$Q4-$P4</calculatedColumnFormula>
    </tableColumn>
    <tableColumn id="7" xr3:uid="{E3972CBF-4D0D-4099-A7B0-687B3E60BACB}" name="LOR Status" dataDxfId="54"/>
    <tableColumn id="13" xr3:uid="{E2D3C513-6EAE-439C-9839-82185BCC701A}" name="Status Category" dataDxfId="53">
      <calculatedColumnFormula>VLOOKUP(cppm_pr[[#This Row],[Status]],'All Link_LOV'!$I$32:$K$72,2,0)</calculatedColumnFormula>
    </tableColumn>
    <tableColumn id="16" xr3:uid="{55E21F56-DCA6-45D0-9C39-362F9AFE1C01}" name="Source" dataDxfId="52"/>
    <tableColumn id="17" xr3:uid="{5A14D3DA-A351-4FFD-BEA4-7B20A4FB8324}" name="Source ID" dataDxfId="51"/>
    <tableColumn id="18" xr3:uid="{10C4DAF3-9746-4332-82B6-EE4B5AF853E4}" name="CPM LIST" dataDxfId="50"/>
    <tableColumn id="72" xr3:uid="{E0EDC954-6935-4EB9-A7A1-1AEACEA0E9D3}" name="Priority Tagging 1" dataDxfId="49"/>
    <tableColumn id="19" xr3:uid="{C16E5ADD-8D1E-487E-B479-7721C758F508}" name="Priority Tagging 2" dataDxfId="48"/>
    <tableColumn id="22" xr3:uid="{B9438523-7359-4E57-A49E-FCDF1792DD31}" name="Request Date" dataDxfId="47"/>
    <tableColumn id="23" xr3:uid="{F5F3FAED-9E36-47C1-9794-0A87997DBA96}" name="Email" dataDxfId="46"/>
    <tableColumn id="24" xr3:uid="{B2DC5256-B34A-4625-8444-17D8951011CF}" name="Current Budget in Project" dataDxfId="45"/>
    <tableColumn id="25" xr3:uid="{440442DE-4728-456B-9B49-52D8BE50D74C}" name="Total PO Value" dataDxfId="44"/>
    <tableColumn id="26" xr3:uid="{6D2F9E01-AB7C-4DC2-9AD0-674590EF15E9}" name="First PO or SI(additional PO)" dataDxfId="43"/>
    <tableColumn id="27" xr3:uid="{6DB0C7F5-F900-4B7C-8FCD-ABFE374C057B}" name="Explaination and Justification for SI(Additional PO)" dataDxfId="42"/>
    <tableColumn id="28" xr3:uid="{43CB1458-0BD3-4ADE-9697-5574993C54DB}" name="LOBs" dataDxfId="41"/>
    <tableColumn id="29" xr3:uid="{F2A825B6-3E73-44CB-8131-A661B1039B9E}" name="Program" dataDxfId="40"/>
    <tableColumn id="32" xr3:uid="{ED4EFEE5-0AA7-401C-AC6A-8B3DDEF853F6}" name="Desc" dataDxfId="39"/>
    <tableColumn id="20" xr3:uid="{D8192965-A31D-4620-B75F-18321FC85CDE}" name="INFRA_REQUIRED" dataDxfId="38">
      <calculatedColumnFormula>VLOOKUP(cppm_pr[[#This Row],[Order Number]],'DC TM ONE'!B:CN,41,0)</calculatedColumnFormula>
    </tableColumn>
    <tableColumn id="35" xr3:uid="{0399558B-46F2-47E2-8501-8FCF8CEC6E0B}" name="SLG_INFO" dataDxfId="37">
      <calculatedColumnFormula>VLOOKUP(cppm_pr[[#This Row],[Order Number]],'DC TM ONE'!B:CN,42,0)</calculatedColumnFormula>
    </tableColumn>
    <tableColumn id="60" xr3:uid="{EFC2112F-E562-4FCC-9F84-224FDD5F5990}" name="COST DESKTOP COST" dataDxfId="36"/>
    <tableColumn id="33" xr3:uid="{698B6303-E2C3-4F03-836A-4547298CB880}" name="Customer RFS Date" dataDxfId="35"/>
    <tableColumn id="36" xr3:uid="{F91A8EAF-3DE4-4FAA-883B-0C74F69646ED}" name="Exchange Abbreviation " dataDxfId="34"/>
    <tableColumn id="37" xr3:uid="{BBED9B54-A997-4947-A812-E0E7B3BC84A3}" name="Type Vendor" dataDxfId="33"/>
    <tableColumn id="38" xr3:uid="{F1E12D37-03DA-40B6-B054-93E2BD74A4EA}" name="LOR Number(OLT/Other)" dataDxfId="32"/>
    <tableColumn id="39" xr3:uid="{DEB8D7F9-712D-4BE3-BB14-B898F6C56E49}" name="Contract Number (OLT/Other)" dataDxfId="31"/>
    <tableColumn id="40" xr3:uid="{D2049405-15AD-40DE-9590-4E81D65C7EF6}" name="Technical Proposal" dataDxfId="30"/>
    <tableColumn id="41" xr3:uid="{6CFEBD4C-9CE8-4D39-A453-98CC287C19C1}" name="Contract Number (NEC)" dataDxfId="29"/>
    <tableColumn id="42" xr3:uid="{DADC28B1-9232-4107-AA45-D79B89B3AB4C}" name="Contractor name" dataDxfId="28"/>
    <tableColumn id="43" xr3:uid="{E770D9D3-C7E4-43B3-A0E1-08BB11E42024}" name="BOQ" dataDxfId="27" dataCellStyle="Hyperlink"/>
    <tableColumn id="44" xr3:uid="{8C7E92CB-794B-40A6-B3CF-B610B5445FD3}" name="Expected LOR Value" dataDxfId="26"/>
    <tableColumn id="45" xr3:uid="{71E13EB4-EE1B-405B-9EB1-EB0885BECC30}" name="Assistant Manager" dataDxfId="25" dataCellStyle="Hyperlink"/>
    <tableColumn id="46" xr3:uid="{6E4231BA-85FD-4BE3-A4DA-409E885452BD}" name="Supervisor" dataDxfId="24" dataCellStyle="Hyperlink"/>
    <tableColumn id="47" xr3:uid="{DECC7B11-8654-417A-B138-9CB4223460C5}" name="Map Screenshot" dataDxfId="23" dataCellStyle="Hyperlink"/>
    <tableColumn id="48" xr3:uid="{5AEE6D5F-6618-4E2F-94DE-AD380D23B42D}" name="Have Preference Contractor" dataDxfId="22" dataCellStyle="Hyperlink"/>
    <tableColumn id="49" xr3:uid="{B208E0BF-4475-4939-ABEF-412264A44D08}" name="Preferred Contractor Name" dataDxfId="21" dataCellStyle="Hyperlink"/>
    <tableColumn id="50" xr3:uid="{ACF408A4-833C-4AC2-A2B0-D573A6971B2A}" name="Justification for prefered NEC" dataDxfId="20" dataCellStyle="Hyperlink"/>
    <tableColumn id="51" xr3:uid="{89D25000-5D38-4577-9881-22AE383CCB30}" name="Contract Number" dataDxfId="19" dataCellStyle="Hyperlink"/>
    <tableColumn id="52" xr3:uid="{7C88230F-B19C-40EE-894A-1E5F25030B4B}" name="Preferred Contractor Name #2" dataDxfId="18" dataCellStyle="Hyperlink"/>
    <tableColumn id="53" xr3:uid="{3D678F96-1130-4441-B5F2-E3400063F35F}" name="Preferred Contractor Contract Number #2" dataDxfId="17" dataCellStyle="Hyperlink"/>
    <tableColumn id="54" xr3:uid="{1E6016A1-056C-4B8F-8EA3-5009588DB876}" name="Preferred Contractor Name #3" dataDxfId="16" dataCellStyle="Hyperlink"/>
    <tableColumn id="55" xr3:uid="{D4697993-096F-45FA-9E9D-7E438B978BB6}" name="Preferred Contractor Contract Number #3" dataDxfId="15" dataCellStyle="Hyperlink"/>
    <tableColumn id="61" xr3:uid="{92EC9E56-7902-46A9-B872-7D63C3118401}" name="Site Name" dataDxfId="14"/>
    <tableColumn id="66" xr3:uid="{558C872A-74D0-474C-A42F-C2106D402158}" name="PR No." dataDxfId="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6A98EB-ABBF-4EA3-9A45-2AF2925C8150}" name="Table2" displayName="Table2" ref="A3:H10" totalsRowShown="0">
  <autoFilter ref="A3:H10" xr:uid="{926A98EB-ABBF-4EA3-9A45-2AF2925C8150}"/>
  <sortState xmlns:xlrd2="http://schemas.microsoft.com/office/spreadsheetml/2017/richdata2" ref="A4:H10">
    <sortCondition ref="G3:G10"/>
  </sortState>
  <tableColumns count="8">
    <tableColumn id="1" xr3:uid="{8E09EEA4-8147-4F0F-AB55-C908D1BFF3EF}" name="PIC"/>
    <tableColumn id="2" xr3:uid="{57988EAA-52CB-4587-A8AD-37C8B2636852}" name="Status"/>
    <tableColumn id="3" xr3:uid="{9ABA136B-912B-4508-9DFE-0D08EBD5C4AC}" name="Query Date "/>
    <tableColumn id="4" xr3:uid="{F5830CD4-2761-4313-AAE1-3B16DC7C2F38}" name="Query Reason"/>
    <tableColumn id="5" xr3:uid="{4AD3563D-4756-4E96-823E-7BFFD0D0236B}" name="Remark"/>
    <tableColumn id="6" xr3:uid="{B61FB860-F1B3-45DF-A00F-17BD3250E731}" name="Non Compliance Remark"/>
    <tableColumn id="7" xr3:uid="{C8DA43EE-6E5B-4241-A251-1EB649E40FC5}" name="Site Name"/>
    <tableColumn id="8" xr3:uid="{977960E1-0056-445D-A21F-8154E5047873}" name="TM PT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8E9B00-50EC-48D6-8AF1-8574205208CB}" name="Table3" displayName="Table3" ref="A3:H16" totalsRowShown="0">
  <autoFilter ref="A3:H16" xr:uid="{538E9B00-50EC-48D6-8AF1-8574205208CB}"/>
  <sortState xmlns:xlrd2="http://schemas.microsoft.com/office/spreadsheetml/2017/richdata2" ref="A4:H16">
    <sortCondition ref="G3:G16"/>
  </sortState>
  <tableColumns count="8">
    <tableColumn id="1" xr3:uid="{560D8DEB-6D27-4A1D-B776-F72C1FEC6485}" name="PIC"/>
    <tableColumn id="2" xr3:uid="{790FFBB1-2D2F-4219-96D9-80B644587FA4}" name="Status"/>
    <tableColumn id="3" xr3:uid="{F6042183-4EC8-4CC3-8B3E-B05BDDB0AB9A}" name="Query Date " dataDxfId="1"/>
    <tableColumn id="4" xr3:uid="{2BF51ACF-9E37-4E37-8B20-DEF6F6E80CE7}" name="Query Reason"/>
    <tableColumn id="5" xr3:uid="{58870886-E213-4475-A7A6-2FF6FB4CDC73}" name="Remark"/>
    <tableColumn id="6" xr3:uid="{CB90A5B5-B694-4F04-90E3-3325BA0C8865}" name="Non Compliance Remark"/>
    <tableColumn id="7" xr3:uid="{5054B1C6-FF2E-4ACC-9EE2-418ABB72FD27}" name="Site Name"/>
    <tableColumn id="8" xr3:uid="{96796EA4-5FA6-4A4A-B70E-22B261CD693B}" name="TM PT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L3" dT="2023-09-20T02:50:30.27" personId="{6F840E7E-D3EC-4DD9-9061-05FDCB3A79F5}" id="{9EA06325-0B05-441D-A80C-7A03B8DE1E25}">
    <text xml:space="preserve">Date for 5G will be update by @Paramesvaran a/l Veerasingam </text>
    <mentions>
      <mention mentionpersonId="{F0486115-70DA-4C79-AA32-EBB32FA21C97}" mentionId="{20686BAC-EB55-47A1-98E4-F63A9CAE5548}" startIndex="30" length="29"/>
    </mentions>
  </threadedComment>
</ThreadedComment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hyperlink" Target="../../../CPPM_CPA/Shared%20Documents/Forms/AllItems.aspx?RootFolder=%2Fsites%2FCPPM%5FCPA%2FShared%20Documents%2FApproved%20BOQ%20%2D%20by%20CP&amp;FolderCTID=0x01200087741C7C8661214AAF99B3682C1ACCB1" TargetMode="External"/><Relationship Id="rId13" Type="http://schemas.openxmlformats.org/officeDocument/2006/relationships/hyperlink" Target="../../../../:f:/s/SVP1Turnkey/EulBi8kIA6dKjN90A6zN4ioBrdhhqISXUf-ubBgMrsFvAg?e=bgQdvM" TargetMode="External"/><Relationship Id="rId18" Type="http://schemas.openxmlformats.org/officeDocument/2006/relationships/hyperlink" Target="http://y.faeq.net/costing-tpori" TargetMode="External"/><Relationship Id="rId3" Type="http://schemas.openxmlformats.org/officeDocument/2006/relationships/hyperlink" Target="https://forms.office.com/Pages/DesignPageV2.aspx?subpage=design&amp;FormId=QMBG3t3170iQp7BswXlQ8fEvslhWVv5FowNHhKV6mZxUNEhDVDBUVVc1MEFQQzk4T0NQNlNWU1Q2Ui4u" TargetMode="External"/><Relationship Id="rId21" Type="http://schemas.openxmlformats.org/officeDocument/2006/relationships/hyperlink" Target="https://forms.office.com/Pages/ShareFormPage.aspx?id=QMBG3t3170iQp7BswXlQ8SsMOzPqC0RBr4VdG5bSqcdUOUg2RUlZVTRNUzI5V0ZLR1E3U1QwNkdVUy4u&amp;sharetoken=6JX9Uvd7To3StIa0ery0" TargetMode="External"/><Relationship Id="rId7" Type="http://schemas.openxmlformats.org/officeDocument/2006/relationships/hyperlink" Target="https://niafme.tm.com.my/fmeserver/apps/TMBulkInfraCheckMainMenu" TargetMode="External"/><Relationship Id="rId12" Type="http://schemas.openxmlformats.org/officeDocument/2006/relationships/hyperlink" Target="../../../../:x:/s/CentralizedPlanning/EXX4VLc9WZ5FoSRD0rKG9BEBpNjLM9tZdZ8-18LHUy7j8g?e=qYODyE" TargetMode="External"/><Relationship Id="rId17" Type="http://schemas.openxmlformats.org/officeDocument/2006/relationships/hyperlink" Target="http://y.faeq.net/costing-tpori-5g" TargetMode="External"/><Relationship Id="rId25" Type="http://schemas.openxmlformats.org/officeDocument/2006/relationships/printerSettings" Target="../printerSettings/printerSettings2.bin"/><Relationship Id="rId2" Type="http://schemas.openxmlformats.org/officeDocument/2006/relationships/hyperlink" Target="https://forms.office.com/r/pF74ejTSS7" TargetMode="External"/><Relationship Id="rId16" Type="http://schemas.openxmlformats.org/officeDocument/2006/relationships/hyperlink" Target="http://nisweb.intra.tm:8080/sphere/search-wildcard?q=" TargetMode="External"/><Relationship Id="rId20" Type="http://schemas.openxmlformats.org/officeDocument/2006/relationships/hyperlink" Target="../../../../:x:/s/CPPM_CPA/EeKNbGi173BAgDHAJby2CHMBH3Soo_Eg6yztW9TH6RH0vw?e=bvgqDW" TargetMode="External"/><Relationship Id="rId1" Type="http://schemas.openxmlformats.org/officeDocument/2006/relationships/hyperlink" Target="https://forms.office.com/r/w9w7CLS5nq" TargetMode="External"/><Relationship Id="rId6" Type="http://schemas.openxmlformats.org/officeDocument/2006/relationships/hyperlink" Target="https://nia.tm.com.my/capacityv2/index.php" TargetMode="External"/><Relationship Id="rId11" Type="http://schemas.openxmlformats.org/officeDocument/2006/relationships/hyperlink" Target="http://y.faeq.net/pu-desc" TargetMode="External"/><Relationship Id="rId24" Type="http://schemas.openxmlformats.org/officeDocument/2006/relationships/hyperlink" Target="https://forms.office.com/Pages/DesignPageV2.aspx?subpage=design&amp;FormId=QMBG3t3170iQp7BswXlQ8SsMOzPqC0RBr4VdG5bSqcdUNEZBQUFVRThBTVFGRVRQTk1aTkVEVzlNMi4u" TargetMode="External"/><Relationship Id="rId5" Type="http://schemas.openxmlformats.org/officeDocument/2006/relationships/hyperlink" Target="https://nia.tm.com.my/bica/page1.php" TargetMode="External"/><Relationship Id="rId15" Type="http://schemas.openxmlformats.org/officeDocument/2006/relationships/hyperlink" Target="http://nisweb.intra.tm:8080/sphere/search-wildcard?q=PAC2312123" TargetMode="External"/><Relationship Id="rId23" Type="http://schemas.openxmlformats.org/officeDocument/2006/relationships/hyperlink" Target="https://forms.office.com/Pages/DesignPageV2.aspx?subpage=design&amp;FormId=QMBG3t3170iQp7BswXlQ8SsMOzPqC0RBr4VdG5bSqcdUOUg2RUlZVTRNUzI5V0ZLR1E3U1QwNkdVUy4u&amp;Token=b388047fe5d5462d9760f6b7afe012d3" TargetMode="External"/><Relationship Id="rId10" Type="http://schemas.openxmlformats.org/officeDocument/2006/relationships/hyperlink" Target="http://y.faeq.net/costing-tpori" TargetMode="External"/><Relationship Id="rId19" Type="http://schemas.openxmlformats.org/officeDocument/2006/relationships/hyperlink" Target="../../../../:x:/s/CentralizedPlanning/EZ3xV1sbQklKjiuNaKCkfrcBuTBYgpe36Azc0QPp0H47rg?e=jfQTR9" TargetMode="External"/><Relationship Id="rId4" Type="http://schemas.openxmlformats.org/officeDocument/2006/relationships/hyperlink" Target="https://forms.office.com/Pages/DesignPageV2.aspx?subpage=design&amp;FormId=QMBG3t3170iQp7BswXlQ8fEvslhWVv5FowNHhKV6mZxUOTJNR0VQVE4wNTdGN0JXT1VEUExKSTVGMC4u" TargetMode="External"/><Relationship Id="rId9" Type="http://schemas.openxmlformats.org/officeDocument/2006/relationships/hyperlink" Target="http://y.faeq.net/costing-tpori-5g" TargetMode="External"/><Relationship Id="rId14" Type="http://schemas.openxmlformats.org/officeDocument/2006/relationships/hyperlink" Target="http://nisweb.intra.tm:8080/sphere/project-main?searchProject=&amp;projectId=" TargetMode="External"/><Relationship Id="rId22" Type="http://schemas.openxmlformats.org/officeDocument/2006/relationships/hyperlink" Target="https://forms.office.com/Pages/DesignPageV2.aspx?subpage=design&amp;FormId=QMBG3t3170iQp7BswXlQ8SsMOzPqC0RBr4VdG5bSqcdUNEZBQUFVRThBTVFGRVRQTk1aTkVEVzlNMi4u&amp;Token=d622ea0752654a79a01cf4dc0a767fbf"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x:/s/CentralizedPlanning/EULjwkumBBlCoZCR5v2XDmIBxgXckJF-UvNArVDoCNsCYw?e=BHJJHi" TargetMode="External"/><Relationship Id="rId1" Type="http://schemas.openxmlformats.org/officeDocument/2006/relationships/hyperlink" Target="../../../../:x:/s/CentralizedPlanning/EXJtvumgr7pPiQ04y1by52cB7lupZSw86WRypFYVCCkIaA?e=MBuMGb"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_rels/sheet8.xml.rels><?xml version="1.0" encoding="UTF-8" standalone="yes"?>
<Relationships xmlns="http://schemas.openxmlformats.org/package/2006/relationships"><Relationship Id="rId3" Type="http://schemas.openxmlformats.org/officeDocument/2006/relationships/hyperlink" Target="https://tm365-my.sharepoint.com/personal/badruznasrin_basri_tm_com_my/Documents/Apps/Microsoft%20Forms/CPPM%20LOR%20%20Request%20for%20LOR%20for%20existing%20project/Question/PPU%20SOOK%20GI_Muhammad%20Afiq%20Abdul.JPG" TargetMode="External"/><Relationship Id="rId7" Type="http://schemas.microsoft.com/office/2019/04/relationships/namedSheetView" Target="../namedSheetViews/namedSheetView2.xml"/><Relationship Id="rId2" Type="http://schemas.openxmlformats.org/officeDocument/2006/relationships/hyperlink" Target="https://tm365-my.sharepoint.com/personal/badruznasrin_basri_tm_com_my/Documents/Apps/Microsoft%20Forms/CPPM%20LOR%20%20Request%20for%20LOR%20for%20existing%20project/Question/TRO-1-1100108100_Farida%20Binti%20Karman.png" TargetMode="External"/><Relationship Id="rId1" Type="http://schemas.openxmlformats.org/officeDocument/2006/relationships/hyperlink" Target="https://tm365-my.sharepoint.com/personal/badruznasrin_basri_tm_com_my/_layouts/15/Doc.aspx?sourcedoc=%7BAAC1E956-9DB0-461C-9562-4629B4C6BC7E%7D&amp;file=Std%20Costing%20NRP%20FTTH%20ADD%20SPK_C008%20FOR%20JBPM_BA_Mohd%20Azahaari%20Bin%20Ab.xlsx&amp;action=default&amp;mobileredirect=true" TargetMode="External"/><Relationship Id="rId6" Type="http://schemas.openxmlformats.org/officeDocument/2006/relationships/table" Target="../tables/table3.x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3" Type="http://schemas.openxmlformats.org/officeDocument/2006/relationships/hyperlink" Target="mailto:hazrinmd@tm.com.my" TargetMode="External"/><Relationship Id="rId18" Type="http://schemas.openxmlformats.org/officeDocument/2006/relationships/hyperlink" Target="mailto:ilmanafif.zulkifli@tm.com.my" TargetMode="External"/><Relationship Id="rId26" Type="http://schemas.openxmlformats.org/officeDocument/2006/relationships/hyperlink" Target="mailto:nurulridhwan.sulaiman@tm.com.my" TargetMode="External"/><Relationship Id="rId39" Type="http://schemas.openxmlformats.org/officeDocument/2006/relationships/hyperlink" Target="mailto:mohdnurazam.mazlan@tm.com.my" TargetMode="External"/><Relationship Id="rId21" Type="http://schemas.openxmlformats.org/officeDocument/2006/relationships/hyperlink" Target="mailto:ikmal.halim@tm.com.my" TargetMode="External"/><Relationship Id="rId34" Type="http://schemas.openxmlformats.org/officeDocument/2006/relationships/hyperlink" Target="mailto:radeenharris.mohamadzakaria@tm.com.my" TargetMode="External"/><Relationship Id="rId42" Type="http://schemas.openxmlformats.org/officeDocument/2006/relationships/printerSettings" Target="../printerSettings/printerSettings5.bin"/><Relationship Id="rId7" Type="http://schemas.openxmlformats.org/officeDocument/2006/relationships/hyperlink" Target="mailto:khairulamilin@tm.com.my" TargetMode="External"/><Relationship Id="rId2" Type="http://schemas.openxmlformats.org/officeDocument/2006/relationships/hyperlink" Target="mailto:haimi.amdan@tm.com.my" TargetMode="External"/><Relationship Id="rId16" Type="http://schemas.openxmlformats.org/officeDocument/2006/relationships/hyperlink" Target="mailto:syahmi@tm.com.my" TargetMode="External"/><Relationship Id="rId29" Type="http://schemas.openxmlformats.org/officeDocument/2006/relationships/hyperlink" Target="mailto:mohdhasrul.abuhassan@tm.com.my" TargetMode="External"/><Relationship Id="rId1" Type="http://schemas.openxmlformats.org/officeDocument/2006/relationships/hyperlink" Target="mailto:zaini.sarip@tm.com.my" TargetMode="External"/><Relationship Id="rId6" Type="http://schemas.openxmlformats.org/officeDocument/2006/relationships/hyperlink" Target="mailto:mahzura.ramli@tm.com.my" TargetMode="External"/><Relationship Id="rId11" Type="http://schemas.openxmlformats.org/officeDocument/2006/relationships/hyperlink" Target="mailto:nasharulhisham.nasir@tm.com.my" TargetMode="External"/><Relationship Id="rId24" Type="http://schemas.openxmlformats.org/officeDocument/2006/relationships/hyperlink" Target="mailto:hafizzuddin.mnoor@tm.com.my" TargetMode="External"/><Relationship Id="rId32" Type="http://schemas.openxmlformats.org/officeDocument/2006/relationships/hyperlink" Target="mailto:suhanizar.sekeri@tm.com.my" TargetMode="External"/><Relationship Id="rId37" Type="http://schemas.openxmlformats.org/officeDocument/2006/relationships/hyperlink" Target="mailto:imranazid@tm.com.my" TargetMode="External"/><Relationship Id="rId40" Type="http://schemas.openxmlformats.org/officeDocument/2006/relationships/hyperlink" Target="mailto:sayyidsabiq@tm.com.my" TargetMode="External"/><Relationship Id="rId45" Type="http://schemas.microsoft.com/office/2019/04/relationships/namedSheetView" Target="../namedSheetViews/namedSheetView3.xml"/><Relationship Id="rId5" Type="http://schemas.openxmlformats.org/officeDocument/2006/relationships/hyperlink" Target="mailto:amramli@tm.com.my" TargetMode="External"/><Relationship Id="rId15" Type="http://schemas.openxmlformats.org/officeDocument/2006/relationships/hyperlink" Target="mailto:shahfre@tm.com.my" TargetMode="External"/><Relationship Id="rId23" Type="http://schemas.openxmlformats.org/officeDocument/2006/relationships/hyperlink" Target="mailto:nurfauziah@tm.com.my" TargetMode="External"/><Relationship Id="rId28" Type="http://schemas.openxmlformats.org/officeDocument/2006/relationships/hyperlink" Target="mailto:muhammad.ashraf@tm.com.my" TargetMode="External"/><Relationship Id="rId36" Type="http://schemas.openxmlformats.org/officeDocument/2006/relationships/hyperlink" Target="mailto:azrai.aziz@tm.com.my" TargetMode="External"/><Relationship Id="rId10" Type="http://schemas.openxmlformats.org/officeDocument/2006/relationships/hyperlink" Target="mailto:yuhaniz.baidzawi@tm.com.my" TargetMode="External"/><Relationship Id="rId19" Type="http://schemas.openxmlformats.org/officeDocument/2006/relationships/hyperlink" Target="mailto:khairunnisa.mnoor@tm.com.my" TargetMode="External"/><Relationship Id="rId31" Type="http://schemas.openxmlformats.org/officeDocument/2006/relationships/hyperlink" Target="mailto:nurulhuda.umran@tm.com.my" TargetMode="External"/><Relationship Id="rId44" Type="http://schemas.openxmlformats.org/officeDocument/2006/relationships/table" Target="../tables/table4.xml"/><Relationship Id="rId4" Type="http://schemas.openxmlformats.org/officeDocument/2006/relationships/hyperlink" Target="mailto:hasrul.nizam@tm.com.my" TargetMode="External"/><Relationship Id="rId9" Type="http://schemas.openxmlformats.org/officeDocument/2006/relationships/hyperlink" Target="mailto:syarina.resad@tm.com.my" TargetMode="External"/><Relationship Id="rId14" Type="http://schemas.openxmlformats.org/officeDocument/2006/relationships/hyperlink" Target="mailto:mahmud.zakaria@tm.com.my" TargetMode="External"/><Relationship Id="rId22" Type="http://schemas.openxmlformats.org/officeDocument/2006/relationships/hyperlink" Target="mailto:idrus.talib@tm.com.my" TargetMode="External"/><Relationship Id="rId27" Type="http://schemas.openxmlformats.org/officeDocument/2006/relationships/hyperlink" Target="mailto:noor.liefazlina@tm.com.my" TargetMode="External"/><Relationship Id="rId30" Type="http://schemas.openxmlformats.org/officeDocument/2006/relationships/hyperlink" Target="mailto:k.kavilan@tm.com.my" TargetMode="External"/><Relationship Id="rId35" Type="http://schemas.openxmlformats.org/officeDocument/2006/relationships/hyperlink" Target="mailto:zubaidah.ya@tm.com.my" TargetMode="External"/><Relationship Id="rId43" Type="http://schemas.openxmlformats.org/officeDocument/2006/relationships/drawing" Target="../drawings/drawing3.xml"/><Relationship Id="rId8" Type="http://schemas.openxmlformats.org/officeDocument/2006/relationships/hyperlink" Target="mailto:hamizi.muaanaff@tm.com.my" TargetMode="External"/><Relationship Id="rId3" Type="http://schemas.openxmlformats.org/officeDocument/2006/relationships/hyperlink" Target="mailto:azrul.aziz@tm.com.my" TargetMode="External"/><Relationship Id="rId12" Type="http://schemas.openxmlformats.org/officeDocument/2006/relationships/hyperlink" Target="mailto:ahmadzaki.haris@tm.com.my" TargetMode="External"/><Relationship Id="rId17" Type="http://schemas.openxmlformats.org/officeDocument/2006/relationships/hyperlink" Target="mailto:noralia.ismailkhafidz@tm.com.my" TargetMode="External"/><Relationship Id="rId25" Type="http://schemas.openxmlformats.org/officeDocument/2006/relationships/hyperlink" Target="mailto:aalina@tm.com.my" TargetMode="External"/><Relationship Id="rId33" Type="http://schemas.openxmlformats.org/officeDocument/2006/relationships/hyperlink" Target="mailto:zulhelmi.abuhasan@tm.com.my" TargetMode="External"/><Relationship Id="rId38" Type="http://schemas.openxmlformats.org/officeDocument/2006/relationships/hyperlink" Target="mailto:norizuwan.chehamid@tm.com.my" TargetMode="External"/><Relationship Id="rId20" Type="http://schemas.openxmlformats.org/officeDocument/2006/relationships/hyperlink" Target="mailto:noraizee@tm.com.my" TargetMode="External"/><Relationship Id="rId41" Type="http://schemas.openxmlformats.org/officeDocument/2006/relationships/hyperlink" Target="mailto:badruznasrin.basri@tm.com.my"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tm365-my.sharepoint.com/personal/badruznasrin_basri_tm_com_my/_layouts/15/Doc.aspx?sourcedoc=%7B79BD16BE-5F4E-4D76-928A-5BE70724F281%7D&amp;file=Costing%20TMWA%20233096_Mohammad%20Saifuddin%20O.xlsx&amp;action=default&amp;mobileredirect=true" TargetMode="External"/><Relationship Id="rId21" Type="http://schemas.openxmlformats.org/officeDocument/2006/relationships/hyperlink" Target="https://tm365-my.sharepoint.com/personal/badruznasrin_basri_tm_com_my/_layouts/15/Doc.aspx?sourcedoc=%7B3E18F7D4-67A6-4FDD-BAFF-3F6ABA9ADACE%7D&amp;file=TP_NRP%20FOC%20BGI%20F63%20SPUR%2012C%20GHL%20SYSTEM%20BERHAD_Mohd%20Faiez%20Mat%20Jusoh.pptx&amp;action=edit&amp;mobileredirect=true" TargetMode="External"/><Relationship Id="rId42" Type="http://schemas.openxmlformats.org/officeDocument/2006/relationships/hyperlink" Target="https://tm365-my.sharepoint.com/personal/badruznasrin_basri_tm_com_my/_layouts/15/Doc.aspx?sourcedoc=%7B47A91FD1-6D7B-4A94-B6DD-B4EDC08EDA8F%7D&amp;file=BOQ%20VO%2BNRP%20FOC%20JM%20F09%2012C%20(2C)%20NID%20CELCOM%20JLN_Yuhaniz%20Binti%20Baidza.doc&amp;action=default&amp;mobileredirect=true;%20https://tm365-my.sharepoint.com/personal/badruznasrin_basri_tm_com_my/Documents/Apps/Microsoft%20Forms/Request%20New%20PR/Question%201/RMD%20TAPAK%20JM%20F09%20(1)_Yuhaniz%20Binti%20Baidza.pdf" TargetMode="External"/><Relationship Id="rId63" Type="http://schemas.openxmlformats.org/officeDocument/2006/relationships/hyperlink" Target="https://tm365-my.sharepoint.com/personal/badruznasrin_basri_tm_com_my/_layouts/15/Doc.aspx?sourcedoc=%7B1B04CCEC-AE6B-4748-8082-25289928A702%7D&amp;file=BOQ%20COSTING%20MYGOV%20KLINIK%20KESIHATAN%20KUALA%20BESU_Mohd%20Azrulazwan%20Bin.xlsx&amp;action=default&amp;mobileredirect=true" TargetMode="External"/><Relationship Id="rId84" Type="http://schemas.openxmlformats.org/officeDocument/2006/relationships/hyperlink" Target="mailto:saifuddinothman.kamal@tm.com.my" TargetMode="External"/><Relationship Id="rId138" Type="http://schemas.openxmlformats.org/officeDocument/2006/relationships/hyperlink" Target="https://tm365-my.sharepoint.com/personal/badruznasrin_basri_tm_com_my/_layouts/15/Doc.aspx?sourcedoc=%7BF0085B10-544B-43B4-82ED-68AD730E058A%7D&amp;file=Std_Costing_SRR%202023%20FTTH%20(TP)%20CNI_C00X%20PRMHN_Fadzliana%20Shahilla%20N.xlsx&amp;action=default&amp;mobileredirect=true" TargetMode="External"/><Relationship Id="rId159" Type="http://schemas.openxmlformats.org/officeDocument/2006/relationships/hyperlink" Target="https://tm365-my.sharepoint.com/personal/badruznasrin_basri_tm_com_my/Documents/Apps/Microsoft%20Forms/Request%20New%20PR/Question/Appendix%20B%20(approved)%20-%20RPO%20Melaka_Mohd%20Shafizam%20Bin%20Ab.pdf;%20https:/tm365-my.sharepoint.com/personal/badruznasrin_basri_tm_com_my/Documents/Apps/Microsoft%20Forms/Request%20New%20PR/Question/Email%20kelulusan%20RPO%20Melaka%20-%20ductseal%20chamber_Mohd%20Shafizam%20Bin%20Ab.pdf;%20https:/tm365-my.sharepoint.com/personal/badruznasrin_basri_tm_com_my/Documents/Apps/Microsoft%20Forms/Request%20New%20PR/Question/quotation_Mohd%20Shafizam%20Bin%20Ab.pdf;%20https:/tm365-my.sharepoint.com/personal/badruznasrin_basri_tm_com_my/Documents/Apps/Microsoft%20Forms/Request%20New%20PR/Question/sole%20distributor%20letter_Mohd%20Shafizam%20Bin%20Ab.pdf;%20https:/tm365-my.sharepoint.com/personal/badruznasrin_basri_tm_com_my/Documents/Apps/Microsoft%20Forms/Request%20New%20PR/Question/supplier%20declaration_Mohd%20Shafizam%20Bin%20Ab.pdf" TargetMode="External"/><Relationship Id="rId170" Type="http://schemas.openxmlformats.org/officeDocument/2006/relationships/hyperlink" Target="https://tm365-my.sharepoint.com/personal/badruznasrin_basri_tm_com_my/_layouts/15/Doc.aspx?sourcedoc=%7B627468DC-9DCB-43ED-9D71-D4B238CB8F19%7D&amp;file=NRF%20FTTH%20ADD%20SLL%20C019%20PARKLAND%20CITY%20SDN%20BHD%20T_Mahizal%20Bin%20Mohd%20Noh.xlsx&amp;action=default&amp;mobileredirect=true" TargetMode="External"/><Relationship Id="rId191" Type="http://schemas.openxmlformats.org/officeDocument/2006/relationships/hyperlink" Target="https://tm365-my.sharepoint.com/personal/badruznasrin_basri_tm_com_my/Documents/Apps/Microsoft%20Forms/Request%20New%20PR/Question/edited_GSIWI-SI%20MYGOV%20FOC%20SBR%20F21%2012C%20MAJLIS_Siti%20Atirah%20Razak.pdf" TargetMode="External"/><Relationship Id="rId205" Type="http://schemas.openxmlformats.org/officeDocument/2006/relationships/hyperlink" Target="https://tm365-my.sharepoint.com/personal/badruznasrin_basri_tm_com_my/Documents/Apps/Microsoft%20Forms/Request%20New%20PR/Question/BOQ%20MYGOV%20SG%20BULOH_MONOSA_Sazril%20Anwar%20Bin%20Zul.pdf;%20https:/tm365-my.sharepoint.com/personal/badruznasrin_basri_tm_com_my/Documents/Apps/Microsoft%20Forms/Request%20New%20PR/Question/VO%20SGB%20MYGOV%20BOMBA_230908_094740_Sazril%20Anwar%20Bin%20Zul.pdf" TargetMode="External"/><Relationship Id="rId226" Type="http://schemas.openxmlformats.org/officeDocument/2006/relationships/hyperlink" Target="https://tm365-my.sharepoint.com/personal/badruznasrin_basri_tm_com_my/Documents/Apps/Microsoft%20Forms/Request%20New%20PR/Question%201/BOQ%20FOR%20TMWA235079_Noreha%20Binti%20Fatehi.pdf;%20https:/tm365-my.sharepoint.com/personal/badruznasrin_basri_tm_com_my/Documents/Apps/Microsoft%20Forms/Request%20New%20PR/Question%201/PURCHASE%20REQUEST%20FOR%20TMWA235079_Noreha%20Binti%20Fatehi.pdf;%20https:/tm365-my.sharepoint.com/personal/badruznasrin_basri_tm_com_my/Documents/Apps/Microsoft%20Forms/Request%20New%20PR/Question%201/TECHNICAL%20PROPOSAL%20FOR%20TMWA235079_Noreha%20Binti%20Fatehi.pdf" TargetMode="External"/><Relationship Id="rId247" Type="http://schemas.openxmlformats.org/officeDocument/2006/relationships/vmlDrawing" Target="../drawings/vmlDrawing1.vml"/><Relationship Id="rId107" Type="http://schemas.openxmlformats.org/officeDocument/2006/relationships/hyperlink" Target="https://tm365-my.sharepoint.com/personal/badruznasrin_basri_tm_com_my/Documents/Apps/Microsoft%20Forms/Request%20New%20PR/Question/BOQ%20TMWA237251_Bun%20Katan%20Katan.pdf;%20https:/tm365-my.sharepoint.com/personal/badruznasrin_basri_tm_com_my/Documents/Apps/Microsoft%20Forms/Request%20New%20PR/Question/TRIAL%20BOQ%20%26%20MATERIAL%20TMWA237251_Bun%20Katan%20Katan.pdf" TargetMode="External"/><Relationship Id="rId11" Type="http://schemas.openxmlformats.org/officeDocument/2006/relationships/hyperlink" Target="https://tm365-my.sharepoint.com/personal/badruznasrin_basri_tm_com_my/Documents/Apps/Microsoft%20Forms/Request%20New%20PR/Question/ASBUILT%20-%20PR2%20MEC%20C003%20(2)_Ku%20Akmal%20Farhana%20Bt.pdf" TargetMode="External"/><Relationship Id="rId32" Type="http://schemas.openxmlformats.org/officeDocument/2006/relationships/hyperlink" Target="https://tm365-my.sharepoint.com/personal/badruznasrin_basri_tm_com_my/_layouts/15/Doc.aspx?sourcedoc=%7BCE4A0548-ABB0-4CE2-9F4C-7B4C9B35884B%7D&amp;file=1.%20Technical%20Proposal%20for%20TMWA239128_Alice%20Lee.pptx&amp;action=edit&amp;mobileredirect=true" TargetMode="External"/><Relationship Id="rId53" Type="http://schemas.openxmlformats.org/officeDocument/2006/relationships/hyperlink" Target="https://tm365-my.sharepoint.com/personal/badruznasrin_basri_tm_com_my/_layouts/15/Doc.aspx?sourcedoc=%7B163C307C-F430-49F1-9BB7-3258050C1F46%7D&amp;file=Costing_TMSA232425%20FOC%20%26%20FDP%20FOR%20UNIFI%20SNI%20MY_Siti%20Nur%20Atiqah%20Bint.xlsx&amp;action=default&amp;mobileredirect=true" TargetMode="External"/><Relationship Id="rId74" Type="http://schemas.openxmlformats.org/officeDocument/2006/relationships/hyperlink" Target="https://tm365-my.sharepoint.com/personal/badruznasrin_basri_tm_com_my/Documents/Apps/Microsoft%20Forms/Request%20New%20PR/Question/TP%20BOQ%20TM%20COSTING%20TMP%20AVROTECH%20BID%20F63-F64%20JL_Siti%20Nur%20Atiqah%20Bint.pdf" TargetMode="External"/><Relationship Id="rId128" Type="http://schemas.openxmlformats.org/officeDocument/2006/relationships/hyperlink" Target="https://tm365-my.sharepoint.com/personal/badruznasrin_basri_tm_com_my/_layouts/15/Doc.aspx?sourcedoc=%7B128C5BB4-104F-4DD5-80B6-137B68FD84A2%7D&amp;file=BOQ%20WAITERS%20TG%20C021%20DP0041%20TRO-1-1100103071_Mohd%20Dasuki%20Bin%20Raml.xlsx&amp;action=default&amp;mobileredirect=true" TargetMode="External"/><Relationship Id="rId149" Type="http://schemas.openxmlformats.org/officeDocument/2006/relationships/hyperlink" Target="https://tm365-my.sharepoint.com/personal/badruznasrin_basri_tm_com_my/Documents/Apps/Microsoft%20Forms/Request%20New%20PR/Question%201/TP%20NRP%20FOC%20(TP)%20AAR,%20F43,44%20SPURS%2012C%20HYATT%20K_Ahmad%20Najmi%20Bin%20Arah.pdf" TargetMode="External"/><Relationship Id="rId5" Type="http://schemas.openxmlformats.org/officeDocument/2006/relationships/hyperlink" Target="https://tm365-my.sharepoint.com/personal/badruznasrin_basri_tm_com_my/Documents/Apps/Microsoft%20Forms/Request%20New%20PR/Question%201/ASBUILT%20-%20PR2%20MEC%20C003%20(2)_Ku%20Akmal%20Farhana%20Bt.pdf" TargetMode="External"/><Relationship Id="rId95" Type="http://schemas.openxmlformats.org/officeDocument/2006/relationships/hyperlink" Target="https://tm365-my.sharepoint.com/personal/badruznasrin_basri_tm_com_my/_layouts/15/Doc.aspx?sourcedoc=%7B4708DF24-CF7C-412D-9BCF-7269BC895415%7D&amp;file=TBOQ%20TMWA230461_Noreha%20Binti%20Fatehi.xlsx&amp;action=default&amp;mobileredirect=true" TargetMode="External"/><Relationship Id="rId160" Type="http://schemas.openxmlformats.org/officeDocument/2006/relationships/hyperlink" Target="https://tm365-my.sharepoint.com/personal/badruznasrin_basri_tm_com_my/Documents/Apps/Microsoft%20Forms/Request%20New%20PR/Question/BOQ%20WC%20Q3%20BGI%20FOR%20JENDELA%202023%20(J14D)%20BGI_C06_Mohd%20Faiez%20Mat%20Jusoh.pdf" TargetMode="External"/><Relationship Id="rId181" Type="http://schemas.openxmlformats.org/officeDocument/2006/relationships/hyperlink" Target="https://tm365-my.sharepoint.com/personal/badruznasrin_basri_tm_com_my/Documents/Apps/Microsoft%20Forms/Request%20New%20PR/Question/VO+%20HUTANSIMPAN%20DBULG1600%20(BOQ)_Mohamad%20Ismail%20Bin%20B.pdf" TargetMode="External"/><Relationship Id="rId216" Type="http://schemas.openxmlformats.org/officeDocument/2006/relationships/hyperlink" Target="https://tm365-my.sharepoint.com/personal/badruznasrin_basri_tm_com_my/Documents/Apps/Microsoft%20Forms/Request%20New%20PR/Question%201/BGI%20-%20PUJ%20144C%202016_Fairul%20Rizman%20Bin%20Ot.pdf;%20https:/tm365-my.sharepoint.com/personal/badruznasrin_basri_tm_com_my/Documents/Apps/Microsoft%20Forms/Request%20New%20PR/Question%201/PLAN%20SLD%20TMCC_230054_Fairul%20Rizman%20Bin%20Ot.pdf" TargetMode="External"/><Relationship Id="rId237" Type="http://schemas.openxmlformats.org/officeDocument/2006/relationships/hyperlink" Target="mailto:mohdfahmi.ishak@tm.com.my" TargetMode="External"/><Relationship Id="rId22" Type="http://schemas.openxmlformats.org/officeDocument/2006/relationships/hyperlink" Target="https://tm365-my.sharepoint.com/personal/badruznasrin_basri_tm_com_my/_layouts/15/Doc.aspx?sourcedoc=%7B8D54F630-64D6-4916-AD6C-3E07CF6C29EC%7D&amp;file=CNC%20DIGI%20SIMPANG%203%20BDR%20TENGGARA_Siti%20Nur%20Atiqah%20Bint.xlsx&amp;action=default&amp;mobileredirect=true" TargetMode="External"/><Relationship Id="rId43" Type="http://schemas.openxmlformats.org/officeDocument/2006/relationships/hyperlink" Target="https://tm365-my.sharepoint.com/personal/badruznasrin_basri_tm_com_my/Documents/Apps/Microsoft%20Forms/Request%20New%20PR/Question%201/BOQ%20TMWA230486_Noreha%20Binti%20Fatehi.pdf;%20https:/tm365-my.sharepoint.com/personal/badruznasrin_basri_tm_com_my/Documents/Apps/Microsoft%20Forms/Request%20New%20PR/Question%201/Project%20Costing%20TMWA230486_Noreha%20Binti%20Fatehi.pdf;%20https:/tm365-my.sharepoint.com/personal/badruznasrin_basri_tm_com_my/Documents/Apps/Microsoft%20Forms/Request%20New%20PR/Question%201/Technical%20Proposal%20KSN_F30-F31%20JLN%20MAKMUR_KSN_Noreha%20Binti%20Fatehi.pdf" TargetMode="External"/><Relationship Id="rId64" Type="http://schemas.openxmlformats.org/officeDocument/2006/relationships/hyperlink" Target="https://tm365-my.sharepoint.com/personal/badruznasrin_basri_tm_com_my/_layouts/15/Doc.aspx?sourcedoc=%7B64063323-B619-4C5F-AA6F-91DFE559DC3A%7D&amp;file=BOQ%20COSTING%20MYGOV%20KLINIK%20KESIHATAN%20KUALA%20BESU_Mohd%20Azrulazwan%20Bin.xlsx&amp;action=default&amp;mobileredirect=true" TargetMode="External"/><Relationship Id="rId118" Type="http://schemas.openxmlformats.org/officeDocument/2006/relationships/hyperlink" Target="https://tm365-my.sharepoint.com/personal/badruznasrin_basri_tm_com_my/Documents/Apps/Microsoft%20Forms/Request%20New%20PR/Question%201/HARUM%20TMEA191453%20REROUTING%20FTTH%20JT%20C029%20SILIC_Normalisa%20Binti%20Abdu.pdf" TargetMode="External"/><Relationship Id="rId139" Type="http://schemas.openxmlformats.org/officeDocument/2006/relationships/hyperlink" Target="https://tm365-my.sharepoint.com/personal/badruznasrin_basri_tm_com_my/Documents/Apps/Microsoft%20Forms/Request%20New%20PR/Question%201/1.%20TP%20for%20TMWA227100%205G%20BIGINDGASSDNBHD_TKD%20F_Alice%20Lee.pdf" TargetMode="External"/><Relationship Id="rId85" Type="http://schemas.openxmlformats.org/officeDocument/2006/relationships/hyperlink" Target="https://tm365-my.sharepoint.com/personal/badruznasrin_basri_tm_com_my/Documents/Apps/Microsoft%20Forms/Request%20New%20PR/Question/BOQ%20LOR%2084_Ahmad%20Faizal%20Bin%20Abd.pdf;%20https:/tm365-my.sharepoint.com/personal/badruznasrin_basri_tm_com_my/Documents/Apps/Microsoft%20Forms/Request%20New%20PR/Question/2ND%20BOQ_Ahmad%20Faizal%20Bin%20Abd.pdf" TargetMode="External"/><Relationship Id="rId150" Type="http://schemas.openxmlformats.org/officeDocument/2006/relationships/hyperlink" Target="https://tm365-my.sharepoint.com/personal/badruznasrin_basri_tm_com_my/Documents/Apps/Microsoft%20Forms/Request%20New%20PR/Question/BOQ%20EXCEL%20NRP%20HYATT%20HOTEL%20TC(1)-signed_Ahmad%20Najmi%20Bin%20Arah.pdf" TargetMode="External"/><Relationship Id="rId171" Type="http://schemas.openxmlformats.org/officeDocument/2006/relationships/hyperlink" Target="mailto:sazrilanwar@tm.com.my" TargetMode="External"/><Relationship Id="rId192" Type="http://schemas.openxmlformats.org/officeDocument/2006/relationships/hyperlink" Target="https://tm365-my.sharepoint.com/personal/badruznasrin_basri_tm_com_my/Documents/Apps/Microsoft%20Forms/Request%20New%20PR/Question%201/STRAIGHT%20LINE%20DIAGRAM%20(SLD)%20-%20LOR%200290%20-%20KOG_Sazril%20Anwar%20Bin%20Zul%201.pdf;%20https:/tm365-my.sharepoint.com/personal/badruznasrin_basri_tm_com_my/Documents/Apps/Microsoft%20Forms/Request%20New%20PR/Question%201/(REDMARK)%20-%20LOR%200290%20-%20KOG%20JPJ_Sazril%20Anwar%20Bin%20Zul%201.pdf" TargetMode="External"/><Relationship Id="rId206" Type="http://schemas.openxmlformats.org/officeDocument/2006/relationships/hyperlink" Target="https://tm365-my.sharepoint.com/personal/badruznasrin_basri_tm_com_my/_layouts/15/Doc.aspx?sourcedoc=%7B52516957-2D92-4B87-8118-E474128CF610%7D&amp;file=1.%20TP%20-%20Technical%20proposal%20SI%20BALAI%20BOMBA_Norizuwan%20Bin%20Che%20Ha.pptx&amp;action=edit&amp;mobileredirect=true" TargetMode="External"/><Relationship Id="rId227" Type="http://schemas.openxmlformats.org/officeDocument/2006/relationships/hyperlink" Target="https://tm365-my.sharepoint.com/personal/badruznasrin_basri_tm_com_my/Documents/Apps/Microsoft%20Forms/Request%20New%20PR/Question%201/Techical%20Proposal%20KASTAM%20POS%20LAJU%20KK%20(1)_Daniel%20S%20Manson.pdf;%20https:/tm365-my.sharepoint.com/personal/badruznasrin_basri_tm_com_my/Documents/Apps/Microsoft%20Forms/Request%20New%20PR/Question%201/SLD%20REDMARK%20KASTAM%20POS%20LAJU%20KK_Daniel%20S%20Manson.pdf" TargetMode="External"/><Relationship Id="rId248" Type="http://schemas.openxmlformats.org/officeDocument/2006/relationships/table" Target="../tables/table5.xml"/><Relationship Id="rId12" Type="http://schemas.openxmlformats.org/officeDocument/2006/relationships/hyperlink" Target="https://tm365-my.sharepoint.com/personal/badruznasrin_basri_tm_com_my/Documents/Apps/Microsoft%20Forms/Request%20New%20PR/Question/HARUM%20JMEA191422%20DIGITAL%20INFRA%20NEW%20FDC%20BE%20C01_Ahmad%20Riduan%20Bin%20Moh.pdf" TargetMode="External"/><Relationship Id="rId33" Type="http://schemas.openxmlformats.org/officeDocument/2006/relationships/hyperlink" Target="https://tm365-my.sharepoint.com/personal/badruznasrin_basri_tm_com_my/Documents/Apps/Microsoft%20Forms/Request%20New%20PR/Question/BOQ%20FOR%20TMWA239128_Alice%20Lee.pdf;%20https:/tm365-my.sharepoint.com/personal/badruznasrin_basri_tm_com_my/_layouts/15/Doc.aspx?sourcedoc=%7BC55FF1D8-E980-4BC4-B2EF-C5C0A1A37720%7D&amp;file=3.%20Std_Costing_AWP_FTTH_TP-ORI_V2-4%20(1)%20TMWA_Alice%20Lee.xlsx&amp;action=default&amp;mobileredirect=true" TargetMode="External"/><Relationship Id="rId108" Type="http://schemas.openxmlformats.org/officeDocument/2006/relationships/hyperlink" Target="https://tm365-my.sharepoint.com/personal/badruznasrin_basri_tm_com_my/Documents/Apps/Microsoft%20Forms/Request%20New%20PR/Question/BOQ%20TO%20REPAIR%2096C%20FOC%20FOR%20BBF%20OLT%20STMU%20FOC%2096_Syeikh%20Muhammad%20Jail.pdf" TargetMode="External"/><Relationship Id="rId129" Type="http://schemas.openxmlformats.org/officeDocument/2006/relationships/hyperlink" Target="https://tm365-my.sharepoint.com/personal/badruznasrin_basri_tm_com_my/Documents/Apps/Microsoft%20Forms/Request%20New%20PR/Question%201/Appendix%20A%20Google%20Maps%20SI%20AADK%20Sarikei_Ling%20Kuok%20Thong.pdf" TargetMode="External"/><Relationship Id="rId54" Type="http://schemas.openxmlformats.org/officeDocument/2006/relationships/hyperlink" Target="https://tm365-my.sharepoint.com/personal/badruznasrin_basri_tm_com_my/Documents/Apps/Microsoft%20Forms/Request%20New%20PR/Question%201/TP%20PR%20(PROTECT)%20-%20TMBA%20221759_Kardini%20Yusup.pdf" TargetMode="External"/><Relationship Id="rId75" Type="http://schemas.openxmlformats.org/officeDocument/2006/relationships/hyperlink" Target="https://tm365-my.sharepoint.com/personal/badruznasrin_basri_tm_com_my/_layouts/15/Doc.aspx?sourcedoc=%7B557258F5-797B-4073-AB97-00C86BE1AB5D%7D&amp;file=TMWA%20239077%20SFP_Alice%20Lee.xlsx&amp;action=default&amp;mobileredirect=true" TargetMode="External"/><Relationship Id="rId96" Type="http://schemas.openxmlformats.org/officeDocument/2006/relationships/hyperlink" Target="https://tm365-my.sharepoint.com/personal/badruznasrin_basri_tm_com_my/_layouts/15/Doc.aspx?sourcedoc=%7B1D929DD6-AF7D-42E2-A893-9B7C8090AC3D%7D&amp;file=Costing_Prima%20Semenggoh_Noreha%20Binti%20Fatehi.xlsx&amp;action=default&amp;mobileredirect=true" TargetMode="External"/><Relationship Id="rId140" Type="http://schemas.openxmlformats.org/officeDocument/2006/relationships/hyperlink" Target="https://tm365-my.sharepoint.com/personal/badruznasrin_basri_tm_com_my/_layouts/15/Doc.aspx?sourcedoc=%7B1BF65BD2-D374-4AF1-873A-544851388D87%7D&amp;file=SI%20TMWA%20229120_Alice%20Lee.xlsx&amp;action=default&amp;mobileredirect=true" TargetMode="External"/><Relationship Id="rId161" Type="http://schemas.openxmlformats.org/officeDocument/2006/relationships/hyperlink" Target="https://tm365-my.sharepoint.com/personal/badruznasrin_basri_tm_com_my/Documents/Apps/Microsoft%20Forms/Request%20New%20PR/Question/BOQ%203RD%20MYGOVNET_FOC%20AIM%20F19%20NID%20MAHKAMAH%20REN_Muhammad%20Hafidz%20Bin.pdf" TargetMode="External"/><Relationship Id="rId182" Type="http://schemas.openxmlformats.org/officeDocument/2006/relationships/hyperlink" Target="https://tm365-my.sharepoint.com/personal/badruznasrin_basri_tm_com_my/Documents/Apps/Microsoft%20Forms/Request%20New%20PR/Question/BOQ%20SNI%20VERIZON%20DYSON%20JLN%20I%20PARK_Siti%20Nur%20Atiqah%20Bint.pdf" TargetMode="External"/><Relationship Id="rId217" Type="http://schemas.openxmlformats.org/officeDocument/2006/relationships/hyperlink" Target="https://tm365-my.sharepoint.com/personal/badruznasrin_basri_tm_com_my/Documents/Apps/Microsoft%20Forms/Request%20New%20PR/Question/BOQ%20TMCC230054%20TIANG%20PMNM_Fairul%20Rizman%20Bin%20Ot.pdf" TargetMode="External"/><Relationship Id="rId6" Type="http://schemas.openxmlformats.org/officeDocument/2006/relationships/hyperlink" Target="https://tm365-my.sharepoint.com/personal/badruznasrin_basri_tm_com_my/Documents/Apps/Microsoft%20Forms/Request%20New%20PR/Question%201/TP%20(4)_Ilman%20Afif%20Bin%20Zulki.pdf" TargetMode="External"/><Relationship Id="rId238" Type="http://schemas.openxmlformats.org/officeDocument/2006/relationships/hyperlink" Target="https://tm365-my.sharepoint.com/personal/badruznasrin_basri_tm_com_my/Documents/Apps/Microsoft%20Forms/Request%20New%20PR/Question%202/BOQ%20FOC_Muhammad%20Iqmal%20Bin%20M.pdf%22,%22id%22:%2201KO5DXPXR3HLUXN6NKRDKOTNXJASBUJCG%22,%22type%22:null,%22size%22:145417,%22referenceId%22:%2201KO5DXPXUPARRCS6LWRBYBWTUUM5DK5ER%22,%22driveId%22:%22b!GENIO6DB3UWzdulNK6evrT-LvdyhA0VIokS4fxAfqZJ9NS0deS_ETJs3VRRJUVZM%22,%22status%22:1,%22uploadSessionUrl%22:null%7d,%7b%22name%22:%22BOQ%20RECOVER%20CABLE_Muhammad%20Iqmal%20Bin%20M.pdf%22,%22link%22:%22https:/tm365-my.sharepoint.com/personal/badruznasrin_basri_tm_com_my/Documents/Apps/Microsoft%20Forms/Request%20New%20PR/Question%202/BOQ%20RECOVER%20CABLE_Muhammad%20Iqmal%20Bin%20M.pdf%22,%22id%22:%2201KO5DXPXIOGBZNPHQXJHZ5AMXHCWJ3HDL%22,%22type%22:null,%22size%22:135201,%22referenceId%22:%2201KO5DXPXUPARRCS6LWRBYBWTUUM5DK5ER%22,%22driveId%22:%22b!GENIO6DB3UWzdulNK6evrT-LvdyhA0VIokS4fxAfqZJ9NS0deS_ETJs3VRRJUVZM%22,%22status%22:1,%22uploadSessionUrl" TargetMode="External"/><Relationship Id="rId23" Type="http://schemas.openxmlformats.org/officeDocument/2006/relationships/hyperlink" Target="https://tm365-my.sharepoint.com/personal/badruznasrin_basri_tm_com_my/_layouts/15/Doc.aspx?sourcedoc=%7B47CFB79E-1568-4804-9E70-60D776D1177C%7D&amp;file=PR%20-%20LUK%20C026%20BAYU%20INDRA%20FASA%203_Norizuwan%20Bin%20Che%20Ha.xlsx&amp;action=default&amp;mobileredirect=true" TargetMode="External"/><Relationship Id="rId119" Type="http://schemas.openxmlformats.org/officeDocument/2006/relationships/hyperlink" Target="https://tm365-my.sharepoint.com/personal/badruznasrin_basri_tm_com_my/Documents/Apps/Microsoft%20Forms/Request%20New%20PR/Question/HARUM%20TMEA191453%20REROUTING%20FTTH%20JT%20C029%20SILIC_Normalisa%20Binti%20Abdu.pdf" TargetMode="External"/><Relationship Id="rId44" Type="http://schemas.openxmlformats.org/officeDocument/2006/relationships/hyperlink" Target="https://tm365-my.sharepoint.com/personal/badruznasrin_basri_tm_com_my/_layouts/15/Doc.aspx?sourcedoc=%7B158A928B-1BB5-4DDB-AF97-BD0DA177CC79%7D&amp;file=TECHNICAL%20PROPOSAL%20FOR%20TMWA233172%20HDD_Nurul%20Auwani%20Sudin.pptx&amp;action=edit&amp;mobileredirect=true;%20https://tm365-my.sharepoint.com/personal/badruznasrin_basri_tm_com_my/Documents/Apps/Microsoft%20Forms/Request%20New%20PR/Question%201/TECHNICAL%20PROPOSAL%20FOR%20TMWA233172%20DP_Nurul%20Auwani%20Sudin.pdf" TargetMode="External"/><Relationship Id="rId65" Type="http://schemas.openxmlformats.org/officeDocument/2006/relationships/hyperlink" Target="https://tm365-my.sharepoint.com/personal/badruznasrin_basri_tm_com_my/_layouts/15/Doc.aspx?sourcedoc=%7B5E98F9A2-D8F3-4003-BD60-C510573BAA39%7D&amp;file=TP%205G%20DQSIB1028_LRTNAMZIADRUCE20_Nurul%20Auwani%20Sudin.pptx&amp;action=edit&amp;mobileredirect=true" TargetMode="External"/><Relationship Id="rId86" Type="http://schemas.openxmlformats.org/officeDocument/2006/relationships/hyperlink" Target="https://tm365-my.sharepoint.com/personal/badruznasrin_basri_tm_com_my/Documents/Apps/Microsoft%20Forms/Request%20New%20PR/Question/SURAT%20TBOQ%20SUMBER%20ALAM%20(1)_Alixgeoffrey%20Anak%20On%201.pdf" TargetMode="External"/><Relationship Id="rId130" Type="http://schemas.openxmlformats.org/officeDocument/2006/relationships/hyperlink" Target="https://tm365-my.sharepoint.com/personal/badruznasrin_basri_tm_com_my/Documents/Apps/Microsoft%20Forms/Request%20New%20PR/Question/SI%20DETAILED%20BILL%20OF%20QUANTITY%20CNC%20SRR%20FTTH%20TP_Ahmad%20Firdzauddin%20Bi.pdf" TargetMode="External"/><Relationship Id="rId151" Type="http://schemas.openxmlformats.org/officeDocument/2006/relationships/hyperlink" Target="https://tm365-my.sharepoint.com/personal/badruznasrin_basri_tm_com_my/Documents/Apps/Microsoft%20Forms/Request%20New%20PR/Question%201/MY%20GOV%20BOMBA%20MANTIN%20(1)_Norizuwan%20Bin%20Che%20Ha.pdf" TargetMode="External"/><Relationship Id="rId172" Type="http://schemas.openxmlformats.org/officeDocument/2006/relationships/hyperlink" Target="https://tm365-my.sharepoint.com/personal/badruznasrin_basri_tm_com_my/_layouts/15/Doc.aspx?sourcedoc=%7B010F51BB-871F-4379-B71C-6EE7792971B2%7D&amp;file=TMWA%20239090%20SFP_Alice%20Lee.xlsx&amp;action=default&amp;mobileredirect=true" TargetMode="External"/><Relationship Id="rId193" Type="http://schemas.openxmlformats.org/officeDocument/2006/relationships/hyperlink" Target="https://tm365-my.sharepoint.com/personal/badruznasrin_basri_tm_com_my/Documents/Apps/Microsoft%20Forms/Request%20New%20PR/Question%201/VO%20REDMARK%20KRT%20LEMBAGA%20GETAH_Sazril%20Anwar%20Bin%20Zul.pdf" TargetMode="External"/><Relationship Id="rId207" Type="http://schemas.openxmlformats.org/officeDocument/2006/relationships/hyperlink" Target="https://tm365-my.sharepoint.com/personal/badruznasrin_basri_tm_com_my/Documents/Apps/Microsoft%20Forms/Request%20New%20PR/Question/SI%20BOQ%20MYGOV%20BALAI%20BOMBA_Norizuwan%20Bin%20Che%20Ha.pdf;%20https:/tm365-my.sharepoint.com/personal/badruznasrin_basri_tm_com_my/_layouts/15/Doc.aspx?sourcedoc=%7B4B70618F-CD92-4D00-BD86-6B794AA15C84%7D&amp;file=SI%20DRAFT%20PURCHASE%20MYGOV%20BALAI%20BOMBA_Norizuwan%20Bin%20Che%20Ha.xlsx&amp;action=default&amp;mobileredirect=true" TargetMode="External"/><Relationship Id="rId228" Type="http://schemas.openxmlformats.org/officeDocument/2006/relationships/hyperlink" Target="https://tm365-my.sharepoint.com/personal/badruznasrin_basri_tm_com_my/Documents/Apps/Microsoft%20Forms/Request%20New%20PR/Question/PR%20KASTAM%20POS%20LAJU_Daniel%20S%20Manson.pdf;%20https:/tm365-my.sharepoint.com/personal/badruznasrin_basri_tm_com_my/_layouts/15/Doc.aspx?sourcedoc=%7B343AE815-A0C7-4B99-9A4C-DD9F415C0D9A%7D&amp;file=Std_Costing_AWP_FTTH_CNC-forCNC_V2-3%20(3)_Daniel%20S%20Manson.xlsx&amp;action=default&amp;mobileredirect=true" TargetMode="External"/><Relationship Id="rId249" Type="http://schemas.openxmlformats.org/officeDocument/2006/relationships/comments" Target="../comments1.xml"/><Relationship Id="rId13" Type="http://schemas.openxmlformats.org/officeDocument/2006/relationships/hyperlink" Target="https://tm365-my.sharepoint.com/personal/badruznasrin_basri_tm_com_my/Documents/Apps/Microsoft%20Forms/Request%20New%20PR/Question%201/HARUM%20JMEA191422%20DIGITAL%20INFRA%20NEW%20FDC%20BE%20C01_Ahmad%20Riduan%20Bin%20Moh.pdf" TargetMode="External"/><Relationship Id="rId109" Type="http://schemas.openxmlformats.org/officeDocument/2006/relationships/hyperlink" Target="https://tm365-my.sharepoint.com/personal/badruznasrin_basri_tm_com_my/Documents/Apps/Microsoft%20Forms/Request%20New%20PR/Question%201/HARUM%20TMEA212128%20BBF%20NON%20USP%20FTTH%20DMAK%20C001%20A_Normalisa%20Binti%20Abdu.pdf" TargetMode="External"/><Relationship Id="rId34" Type="http://schemas.openxmlformats.org/officeDocument/2006/relationships/hyperlink" Target="https://tm365-my.sharepoint.com/personal/badruznasrin_basri_tm_com_my/Documents/Apps/Microsoft%20Forms/Request%20New%20PR/Question%201/BOQKIL_1_Siti%20Nur%20Atiqah%20Bint.PDF" TargetMode="External"/><Relationship Id="rId55" Type="http://schemas.openxmlformats.org/officeDocument/2006/relationships/hyperlink" Target="https://tm365-my.sharepoint.com/personal/badruznasrin_basri_tm_com_my/Documents/Apps/Microsoft%20Forms/Request%20New%20PR/Question/TP%20BOQ%20(PROTECT)%20-%20TMBA%20221759_Kardini%20Yusup.pdf" TargetMode="External"/><Relationship Id="rId76" Type="http://schemas.openxmlformats.org/officeDocument/2006/relationships/hyperlink" Target="https://tm365-my.sharepoint.com/personal/badruznasrin_basri_tm_com_my/_layouts/15/Doc.aspx?sourcedoc=%7B477DDBA2-8C4F-40FF-B366-677019A66DF6%7D&amp;file=TMWA%20239071%20SFP_Alice%20Lee.xlsx&amp;action=default&amp;mobileredirect=true" TargetMode="External"/><Relationship Id="rId97" Type="http://schemas.openxmlformats.org/officeDocument/2006/relationships/hyperlink" Target="https://tm365-my.sharepoint.com/personal/badruznasrin_basri_tm_com_my/_layouts/15/Doc.aspx?sourcedoc=%7B6D234530-FA54-4342-8622-8724188EB471%7D&amp;file=1.3%20Technical%20proposal%20TMNA200305_Nor%20Fazlinda%20Hanim%20B.xlsx&amp;action=default&amp;mobileredirect=true" TargetMode="External"/><Relationship Id="rId120" Type="http://schemas.openxmlformats.org/officeDocument/2006/relationships/hyperlink" Target="https://tm365-my.sharepoint.com/personal/badruznasrin_basri_tm_com_my/_layouts/15/Doc.aspx?sourcedoc=%7BDDACF497-1398-4D22-B667-61A7CBB86E5E%7D&amp;file=TMWA%20239092%20SFP%2080KM_Alice%20Lee.xlsx&amp;action=default&amp;mobileredirect=true" TargetMode="External"/><Relationship Id="rId141" Type="http://schemas.openxmlformats.org/officeDocument/2006/relationships/hyperlink" Target="https://tm365-my.sharepoint.com/personal/badruznasrin_basri_tm_com_my/Documents/Apps/Microsoft%20Forms/Request%20New%20PR/Question%201/PLAN%20RMD%20MTI%20F021%20BALAI%20BOMBA%20TMN%20MELATI_Sazril%20Anwar%20Bin%20Zul.pdf;%20https:/tm365-my.sharepoint.com/personal/badruznasrin_basri_tm_com_my/Documents/Apps/Microsoft%20Forms/Request%20New%20PR/Question%201/SLD%20MTI%20F021%20BALAI%20BOMBA%20TAMAN%20MELATI_Sazril%20Anwar%20Bin%20Zul.pdf" TargetMode="External"/><Relationship Id="rId7" Type="http://schemas.openxmlformats.org/officeDocument/2006/relationships/hyperlink" Target="https://tm365-my.sharepoint.com/personal/badruznasrin_basri_tm_com_my/_layouts/15/Doc.aspx?sourcedoc=%7B1341D145-61DB-43BF-B06B-E9AA93EB35CB%7D&amp;file=TP%20PLAN%20RENESAS_Siti%20Atirah%20Razak.docx&amp;action=default&amp;mobileredirect=true" TargetMode="External"/><Relationship Id="rId162" Type="http://schemas.openxmlformats.org/officeDocument/2006/relationships/hyperlink" Target="https://tm365-my.sharepoint.com/personal/badruznasrin_basri_tm_com_my/_layouts/15/Doc.aspx?sourcedoc=%7B6C8F28D3-13DC-4A7B-BAB1-70D3AB928757%7D&amp;file=Std_Costing_AWP_FTTH_TP_ORI_V2_4_DAHPK0071_KG_Nor%20Ainiah%20Binti%20Abd.xlsx&amp;action=default&amp;mobileredirect=true" TargetMode="External"/><Relationship Id="rId183" Type="http://schemas.openxmlformats.org/officeDocument/2006/relationships/hyperlink" Target="https://tm365-my.sharepoint.com/personal/badruznasrin_basri_tm_com_my/Documents/Apps/Microsoft%20Forms/Request%20New%20PR/Question%201/PLAN%20SNI%20VERIZON%20DYSON%20JLN%20I%20PARK_Siti%20Nur%20Atiqah%20Bint.pdf" TargetMode="External"/><Relationship Id="rId218" Type="http://schemas.openxmlformats.org/officeDocument/2006/relationships/hyperlink" Target="https://tm365-my.sharepoint.com/personal/badruznasrin_basri_tm_com_my/Documents/Apps/Microsoft%20Forms/Request%20New%20PR/Question%201/TP%20-%20LEG%2096C%2013KM%20BP%20to%20SGG%20(TUMPAT)%201.3v%202x3_Muhammad%20Hafiz%20Bin%20K.pdf" TargetMode="External"/><Relationship Id="rId239" Type="http://schemas.openxmlformats.org/officeDocument/2006/relationships/hyperlink" Target="https://tm365-my.sharepoint.com/personal/badruznasrin_basri_tm_com_my/_layouts/15/Doc.aspx?sourcedoc=%7B2A7970DB-3E3A-43E5-B3E5-56218A962979%7D&amp;file=Patch%20cord_Patch%20Panel%2012C_Mohd%20Nor%20Izzuan%20Bin.xlsx&amp;action=default&amp;mobileredirect=true" TargetMode="External"/><Relationship Id="rId250" Type="http://schemas.microsoft.com/office/2017/10/relationships/threadedComment" Target="../threadedComments/threadedComment1.xml"/><Relationship Id="rId24" Type="http://schemas.openxmlformats.org/officeDocument/2006/relationships/hyperlink" Target="https://tm365-my.sharepoint.com/personal/badruznasrin_basri_tm_com_my/Documents/Apps/Microsoft%20Forms/Request%20New%20PR/Question%201/BOQ%20-%20SRR%20TAMAN%20BAYU%20INDERA%20FASA%203_Norizuwan%20Bin%20Che%20Ha.pdf;%20https:/tm365-my.sharepoint.com/personal/badruznasrin_basri_tm_com_my/Documents/Apps/Microsoft%20Forms/Request%20New%20PR/Question%201/PLAN%20-%20SRR%20LUK%20C026%20NEW%2015%20DP%201%20TIE_Norizuwan%20Bin%20Che%20Ha.pdf" TargetMode="External"/><Relationship Id="rId45" Type="http://schemas.openxmlformats.org/officeDocument/2006/relationships/hyperlink" Target="https://tm365-my.sharepoint.com/personal/badruznasrin_basri_tm_com_my/_layouts/15/Doc.aspx?sourcedoc=%7BF0DF5B77-48B2-46BD-8B84-310B94ABE7AC%7D&amp;file=3.%20Std_Costing_AWP_FTTH_TP-ORI_V2-4%20CPP_Nurul%20Auwani%20Sudin.xlsx&amp;action=default&amp;mobileredirect=true;%20https://tm365-my.sharepoint.com/personal/badruznasrin_basri_tm_com_my/_layouts/15/Doc.aspx?sourcedoc=%7BAC4B1E60-931F-438F-AAEC-6F9394E7441B%7D&amp;file=3.%20Std_Costing_AWP_FTTH_TP-ORI_V2-4%20HDD_Nurul%20Auwani%20Sudin.xlsx&amp;action=default&amp;mobileredirect=true" TargetMode="External"/><Relationship Id="rId66" Type="http://schemas.openxmlformats.org/officeDocument/2006/relationships/hyperlink" Target="https://tm365-my.sharepoint.com/personal/badruznasrin_basri_tm_com_my/Documents/Apps/Microsoft%20Forms/Request%20New%20PR/Question%201/20230901%20Si%20Form%20Meteorlogy%20KPT_Mohammad%20Saifuddin%20O.pdf;%20https:/tm365-my.sharepoint.com/personal/badruznasrin_basri_tm_com_my/Documents/Apps/Microsoft%20Forms/Request%20New%20PR/Question%201/20230901%20SLD%20TMWA%20233095_Mohammad%20Saifuddin%20O.pdf;%20https:/tm365-my.sharepoint.com/personal/badruznasrin_basri_tm_com_my/Documents/Apps/Microsoft%20Forms/Request%20New%20PR/Question%201/20230901%20TP%20TMWA%20233059_Mohammad%20Saifuddin%20O.pdf" TargetMode="External"/><Relationship Id="rId87" Type="http://schemas.openxmlformats.org/officeDocument/2006/relationships/hyperlink" Target="https://tm365-my.sharepoint.com/personal/badruznasrin_basri_tm_com_my/Documents/Apps/Microsoft%20Forms/Request%20New%20PR/Question%201/Internal%20Wiring%20Sumber%20Alam%20(1)%20(1)_Alixgeoffrey%20Anak%20On%201.pdf" TargetMode="External"/><Relationship Id="rId110" Type="http://schemas.openxmlformats.org/officeDocument/2006/relationships/hyperlink" Target="https://tm365-my.sharepoint.com/personal/badruznasrin_basri_tm_com_my/Documents/Apps/Microsoft%20Forms/Request%20New%20PR/Question/Costing%20TMWA%20233047_Mohammad%20Saifuddin%20O.pdf" TargetMode="External"/><Relationship Id="rId131" Type="http://schemas.openxmlformats.org/officeDocument/2006/relationships/hyperlink" Target="https://tm365-my.sharepoint.com/personal/badruznasrin_basri_tm_com_my/Documents/Apps/Microsoft%20Forms/Request%20New%20PR/Question%201/SI%20Technical%20Proposal%20SRR%20FTTH%20KIN_C999_105%20M_Ahmad%20Firdzauddin%20Bi.pdf" TargetMode="External"/><Relationship Id="rId152" Type="http://schemas.openxmlformats.org/officeDocument/2006/relationships/hyperlink" Target="mailto:zatilhanan@tm.com.my" TargetMode="External"/><Relationship Id="rId173" Type="http://schemas.openxmlformats.org/officeDocument/2006/relationships/hyperlink" Target="https://tm365-my.sharepoint.com/personal/badruznasrin_basri_tm_com_my/Documents/Apps/Microsoft%20Forms/Request%20New%20PR/Question/TM%20Kepong%20-%20TM%20Wangsa%20maju%20-%20Upgrading%20DB%20300_Mohd%20Hasrul%20Bin%20Abu.pdf" TargetMode="External"/><Relationship Id="rId194" Type="http://schemas.openxmlformats.org/officeDocument/2006/relationships/hyperlink" Target="https://tm365-my.sharepoint.com/personal/badruznasrin_basri_tm_com_my/_layouts/15/Doc.aspx?sourcedoc=%7BFBB8B1C8-C93C-4060-AB60-1452B41988DA%7D&amp;file=BOQ%20VO%20NRP%20LEMBAGA%20GETAH_Sazril%20Anwar%20Bin%20Zul.xlsx&amp;action=default&amp;mobileredirect=true;%20https://tm365-my.sharepoint.com/personal/badruznasrin_basri_tm_com_my/Documents/Apps/Microsoft%20Forms/Request%20New%20PR/Question/VO%20NRP%20FOC%20KRT%20F031%20MYGOV%20NET%20LEMBAGA%20GETAH%20M_Sazril%20Anwar%20Bin%20Zul.pdf" TargetMode="External"/><Relationship Id="rId208" Type="http://schemas.openxmlformats.org/officeDocument/2006/relationships/hyperlink" Target="https://tm365-my.sharepoint.com/personal/badruznasrin_basri_tm_com_my/Documents/Apps/Microsoft%20Forms/Request%20New%20PR/Question%201/BOQ_MARONG_Noreha%20Binti%20Fatehi.pdf;%20https:/tm365-my.sharepoint.com/personal/badruznasrin_basri_tm_com_my/Documents/Apps/Microsoft%20Forms/Request%20New%20PR/Question%201/COSTING_MARONG_Noreha%20Binti%20Fatehi.pdf;%20https:/tm365-my.sharepoint.com/personal/badruznasrin_basri_tm_com_my/Documents/Apps/Microsoft%20Forms/Request%20New%20PR/Question%201/TP%20-%20MARONG_Noreha%20Binti%20Fatehi.pdf" TargetMode="External"/><Relationship Id="rId229" Type="http://schemas.openxmlformats.org/officeDocument/2006/relationships/hyperlink" Target="https://tm365-my.sharepoint.com/personal/badruznasrin_basri_tm_com_my/Documents/Apps/Microsoft%20Forms/Request%20New%20PR/Question/SI%20NRP%20FOC%20BAT_F037-F038%20MYGOVNET-MOD-PUSAT%20L_Sazril%20Anwar%20Bin%20Zul.pdf" TargetMode="External"/><Relationship Id="rId240" Type="http://schemas.openxmlformats.org/officeDocument/2006/relationships/hyperlink" Target="mailto:engkuintan@tm.com.my" TargetMode="External"/><Relationship Id="rId14" Type="http://schemas.openxmlformats.org/officeDocument/2006/relationships/hyperlink" Target="https://tm365-my.sharepoint.com/personal/badruznasrin_basri_tm_com_my/Documents/Apps/Microsoft%20Forms/Request%20New%20PR/Question%201/NRP%20FOC%20(TP)%20GEB%20F42,43%20PUSH%20CORE%20GTT%20SHELL%20T_Ahmad%20Najmi%20Bin%20Arah.pdf" TargetMode="External"/><Relationship Id="rId35" Type="http://schemas.openxmlformats.org/officeDocument/2006/relationships/hyperlink" Target="https://tm365-my.sharepoint.com/personal/badruznasrin_basri_tm_com_my/Documents/Apps/Microsoft%20Forms/Request%20New%20PR/Question%201/TMWA237078%20KASTAM%20IMPORT%20EKSPORT%20POS%20SEMPADAN_Shirly%20Wong%20Wan%20Jin.pdf" TargetMode="External"/><Relationship Id="rId56" Type="http://schemas.openxmlformats.org/officeDocument/2006/relationships/hyperlink" Target="https://tm365-my.sharepoint.com/personal/badruznasrin_basri_tm_com_my/_layouts/15/Doc.aspx?sourcedoc=%7B998881C2-0872-42E1-9186-7699718A4D18%7D&amp;file=Technical%20Proposal_TMBA230861%20-%20BOQ%20WC%20ADD%20FD_Abdul%20Rauf%20Bin%20Abdul.pptx&amp;action=edit&amp;mobileredirect=true" TargetMode="External"/><Relationship Id="rId77" Type="http://schemas.openxmlformats.org/officeDocument/2006/relationships/hyperlink" Target="https://tm365-my.sharepoint.com/personal/badruznasrin_basri_tm_com_my/_layouts/15/Doc.aspx?sourcedoc=%7BFECD6031-2EC2-4B63-9863-047FBB57F4F9%7D&amp;file=TMWA%20239065%20SFP_Alice%20Lee.xlsx&amp;action=default&amp;mobileredirect=true" TargetMode="External"/><Relationship Id="rId100" Type="http://schemas.openxmlformats.org/officeDocument/2006/relationships/hyperlink" Target="https://tm365-my.sharepoint.com/personal/badruznasrin_basri_tm_com_my/Documents/Apps/Microsoft%20Forms/Request%20New%20PR/Question/TMNA231709%20-%20BOQ2_Nor%20Fazlinda%20Hanim%20B.pdf" TargetMode="External"/><Relationship Id="rId8" Type="http://schemas.openxmlformats.org/officeDocument/2006/relationships/hyperlink" Target="https://tm365-my.sharepoint.com/personal/badruznasrin_basri_tm_com_my/Documents/Apps/Microsoft%20Forms/Request%20New%20PR/Question%201/BOQ%20FOC%20NID%20SLA%20JB%20PLAN%20MALAYSIA%20JOHOR%20PERSAD_Siti%20Nur%20Atiqah%20Bint.pdf" TargetMode="External"/><Relationship Id="rId98" Type="http://schemas.openxmlformats.org/officeDocument/2006/relationships/hyperlink" Target="https://tm365-my.sharepoint.com/personal/badruznasrin_basri_tm_com_my/Documents/Apps/Microsoft%20Forms/Request%20New%20PR/Question/BOQ%20BM%20CWS%20JLN%20PMTG%20RAWA_Nor%20Fazlinda%20Hanim%20B.pdf;%20https:/tm365-my.sharepoint.com/personal/badruznasrin_basri_tm_com_my/Documents/Apps/Microsoft%20Forms/Request%20New%20PR/Question/SI%20BM%20CWS%20JLN%20PMTG%20RAWA_Nor%20Fazlinda%20Hanim%20B.pdf" TargetMode="External"/><Relationship Id="rId121" Type="http://schemas.openxmlformats.org/officeDocument/2006/relationships/hyperlink" Target="https://tm365-my.sharepoint.com/personal/badruznasrin_basri_tm_com_my/Documents/Apps/Microsoft%20Forms/Request%20New%20PR/Question%201/TMWA237174%20Kastam%20Unit%20Stor%20v1_Shirly%20Wong%20Wan%20Jin.pdf" TargetMode="External"/><Relationship Id="rId142" Type="http://schemas.openxmlformats.org/officeDocument/2006/relationships/hyperlink" Target="https://tm365-my.sharepoint.com/personal/badruznasrin_basri_tm_com_my/Documents/Apps/Microsoft%20Forms/Request%20New%20PR/Question%201/TP%20TMNA_225150_Zatil%20Hanan%20Binti%20Ah.pdf" TargetMode="External"/><Relationship Id="rId163" Type="http://schemas.openxmlformats.org/officeDocument/2006/relationships/hyperlink" Target="https://tm365-my.sharepoint.com/personal/badruznasrin_basri_tm_com_my/_layouts/15/Doc.aspx?sourcedoc=%7BAEC5D19A-ED5F-4BB3-A489-BC873E61A765%7D&amp;file=Std_Costing_AWP_FTTH_TP_ORI_V2_4_DAHPK0071_KG_Nor%20Ainiah%20Binti%20Abd%201.xlsx&amp;action=default&amp;mobileredirect=true" TargetMode="External"/><Relationship Id="rId184" Type="http://schemas.openxmlformats.org/officeDocument/2006/relationships/hyperlink" Target="https://tm365-my.sharepoint.com/personal/badruznasrin_basri_tm_com_my/_layouts/15/Doc.aspx?sourcedoc=%7B2628DF52-6D58-4C7C-987A-FD439842E36F%7D&amp;file=SNI_C063%20-%20DP0070%20JLN%20MERBAU%206_Siti%20Nur%20Atiqah%20Bint.pptx&amp;action=edit&amp;mobileredirect=true" TargetMode="External"/><Relationship Id="rId219" Type="http://schemas.openxmlformats.org/officeDocument/2006/relationships/hyperlink" Target="https://tm365-my.sharepoint.com/personal/badruznasrin_basri_tm_com_my/_layouts/15/Doc.aspx?sourcedoc=%7B4B14A6DE-EBFA-4FB6-86FE-B3248D251E7D%7D&amp;file=Technical%20Proposal%20for%20TM%20Landed%20Project%20-%205G_Muhammad%20Syukri%20Bin%201.pptx&amp;action=edit&amp;mobileredirect=true" TargetMode="External"/><Relationship Id="rId230" Type="http://schemas.openxmlformats.org/officeDocument/2006/relationships/hyperlink" Target="https://tm365-my.sharepoint.com/personal/badruznasrin_basri_tm_com_my/Documents/Apps/Microsoft%20Forms/Request%20New%20PR/Question/BOQ-5G%20DNB%20DBHSG0271%20FOC%20%20KSO%20F006F004%20JLNPAD_Muhammad%20Syukri%20Bin.pdf" TargetMode="External"/><Relationship Id="rId251" Type="http://schemas.microsoft.com/office/2019/04/relationships/documenttask" Target="../documenttasks/documenttask1.xml"/><Relationship Id="rId25" Type="http://schemas.openxmlformats.org/officeDocument/2006/relationships/hyperlink" Target="https://tm365-my.sharepoint.com/personal/badruznasrin_basri_tm_com_my/_layouts/15/Doc.aspx?sourcedoc=%7B905D414C-31CB-4B93-8A07-270EF0D5BAC0%7D&amp;file=TP%20PLAN%20RENESAS_Siti%20Atirah%20Razak.docx&amp;action=default&amp;mobileredirect=true" TargetMode="External"/><Relationship Id="rId46" Type="http://schemas.openxmlformats.org/officeDocument/2006/relationships/hyperlink" Target="https://tm365-my.sharepoint.com/personal/badruznasrin_basri_tm_com_my/_layouts/15/Doc.aspx?sourcedoc=%7BE8C15493-D978-4AC5-8D05-D7D8800D19F4%7D&amp;file=Std_Costing_AWP_CWS-5G-NRP-JX_TP-ORI_V0_CSR%20D_Nor%20Ainiah%20Binti%20Abd.xlsx&amp;action=default&amp;mobileredirect=true" TargetMode="External"/><Relationship Id="rId67" Type="http://schemas.openxmlformats.org/officeDocument/2006/relationships/hyperlink" Target="https://tm365-my.sharepoint.com/personal/badruznasrin_basri_tm_com_my/_layouts/15/Doc.aspx?sourcedoc=%7BEFA03416-41C8-471C-A93E-15E9E86A115A%7D&amp;file=20230901%20Costing%20PO%20SI%20TMWA%20233059_Mohammad%20Saifuddin%20O.xlsx&amp;action=default&amp;mobileredirect=true;%20https://tm365-my.sharepoint.com/personal/badruznasrin_basri_tm_com_my/Documents/Apps/Microsoft%20Forms/Request%20New%20PR/Question/20230901%20Si%20Form%20Meteorlogy%20KPT_Mohammad%20Saifuddin%20O.pdf" TargetMode="External"/><Relationship Id="rId88" Type="http://schemas.openxmlformats.org/officeDocument/2006/relationships/hyperlink" Target="https://tm365-my.sharepoint.com/personal/badruznasrin_basri_tm_com_my/_layouts/15/Doc.aspx?sourcedoc=%7B18F77B05-51E7-40C5-A3AC-C9C86034855F%7D&amp;file=TP%20DNB%205G%20PROJECT%20-%20H5G%20FOC%20GLR%20F37-F38%20CSR%20D_Mohd%20Fahmi%20Bin%20Ishak.pptx&amp;action=edit&amp;mobileredirect=true" TargetMode="External"/><Relationship Id="rId111" Type="http://schemas.openxmlformats.org/officeDocument/2006/relationships/hyperlink" Target="mailto:saifuddinothman.kamal@tm.com.my" TargetMode="External"/><Relationship Id="rId132" Type="http://schemas.openxmlformats.org/officeDocument/2006/relationships/hyperlink" Target="https://tm365-my.sharepoint.com/personal/badruznasrin_basri_tm_com_my/Documents/Apps/Microsoft%20Forms/Request%20New%20PR/Question/SI%20Detail%20BOQ%20SRR%20FTTH%20KIN_C999_105%20MERCU%20JAL_Ahmad%20Firdzauddin%20Bi.pdf" TargetMode="External"/><Relationship Id="rId153" Type="http://schemas.openxmlformats.org/officeDocument/2006/relationships/hyperlink" Target="https://tm365-my.sharepoint.com/personal/badruznasrin_basri_tm_com_my/_layouts/15/Doc.aspx?sourcedoc=%7B6E2D5653-3482-4562-ABAC-334761141E9A%7D&amp;file=TMCA231843%20NRP%20CWS%20LTS%202W%20OPEN%20CUT%20KWASA%20KWSP_Engku%20Intan%20Norazlin.pptx&amp;action=edit&amp;mobileredirect=true" TargetMode="External"/><Relationship Id="rId174" Type="http://schemas.openxmlformats.org/officeDocument/2006/relationships/hyperlink" Target="https://tm365-my.sharepoint.com/personal/badruznasrin_basri_tm_com_my/_layouts/15/Doc.aspx?sourcedoc=%7BD06E3678-8FAD-4B3B-B7CD-28842591A674%7D&amp;file=(VO)Technical%20Proposal%20for%20TM%20Landed%20Project_Mohamad%20Ismail%20Bin%20B.pptx&amp;action=edit&amp;mobileredirect=true" TargetMode="External"/><Relationship Id="rId195" Type="http://schemas.openxmlformats.org/officeDocument/2006/relationships/hyperlink" Target="https://tm365-my.sharepoint.com/personal/badruznasrin_basri_tm_com_my/Documents/Apps/Microsoft%20Forms/Request%20New%20PR/Question%201/STD%20COSTING%202ND%20PO%20KASTAM%20KZ_Ramnazdin%20Bin%20Ramli.pdf" TargetMode="External"/><Relationship Id="rId209" Type="http://schemas.openxmlformats.org/officeDocument/2006/relationships/hyperlink" Target="https://tm365-my.sharepoint.com/personal/badruznasrin_basri_tm_com_my/Documents/Apps/Microsoft%20Forms/Request%20New%20PR/Question%201/BOQ_SUKONG_Noreha%20Binti%20Fatehi.pdf;%20https:/tm365-my.sharepoint.com/personal/badruznasrin_basri_tm_com_my/Documents/Apps/Microsoft%20Forms/Request%20New%20PR/Question%201/COSTING_SUKONG_Noreha%20Binti%20Fatehi.pdf;%20https:/tm365-my.sharepoint.com/personal/badruznasrin_basri_tm_com_my/Documents/Apps/Microsoft%20Forms/Request%20New%20PR/Question%201/TP%20-%20SUKONG_Noreha%20Binti%20Fatehi.pdf" TargetMode="External"/><Relationship Id="rId220" Type="http://schemas.openxmlformats.org/officeDocument/2006/relationships/hyperlink" Target="https://tm365-my.sharepoint.com/personal/badruznasrin_basri_tm_com_my/Documents/Apps/Microsoft%20Forms/Request%20New%20PR/Question/SITE%20INSTRUCTION%20-%20(VO)%205G%20DNBSG0244%20RASA%20F01_Muhammad%20Syukri%20Bin.pdf" TargetMode="External"/><Relationship Id="rId241" Type="http://schemas.openxmlformats.org/officeDocument/2006/relationships/hyperlink" Target="mailto:zairusham.zainal@tm.com.my" TargetMode="External"/><Relationship Id="rId15" Type="http://schemas.openxmlformats.org/officeDocument/2006/relationships/hyperlink" Target="https://tm365-my.sharepoint.com/personal/badruznasrin_basri_tm_com_my/_layouts/15/Doc.aspx?sourcedoc=%7B16478980-AD4A-4DB0-A146-B7DED5748C67%7D&amp;file=BOQ%20EXCEL%20SHELL_Ahmad%20Najmi%20Bin%20Arah.xlsx&amp;action=default&amp;mobileredirect=true" TargetMode="External"/><Relationship Id="rId36" Type="http://schemas.openxmlformats.org/officeDocument/2006/relationships/hyperlink" Target="https://tm365-my.sharepoint.com/personal/badruznasrin_basri_tm_com_my/Documents/Apps/Microsoft%20Forms/Request%20New%20PR/Question/2STD_C__Siti%20Nur%20Atiqah%20Bint.PDF" TargetMode="External"/><Relationship Id="rId57" Type="http://schemas.openxmlformats.org/officeDocument/2006/relationships/hyperlink" Target="https://tm365-my.sharepoint.com/personal/badruznasrin_basri_tm_com_my/Documents/Apps/Microsoft%20Forms/Request%20New%20PR/Question/BOQ%20AC%20Ibusawat%20TM%20Kepong_K%20Kavilan%20A%20L%20A%20Karu.pdf" TargetMode="External"/><Relationship Id="rId78" Type="http://schemas.openxmlformats.org/officeDocument/2006/relationships/hyperlink" Target="https://tm365-my.sharepoint.com/personal/badruznasrin_basri_tm_com_my/_layouts/15/Doc.aspx?sourcedoc=%7BDCC90BD2-A06A-4B7C-806C-FA8B99AE7D06%7D&amp;file=TMWA%20239062%20SFP_Alice%20Lee.xlsx&amp;action=default&amp;mobileredirect=true" TargetMode="External"/><Relationship Id="rId99" Type="http://schemas.openxmlformats.org/officeDocument/2006/relationships/hyperlink" Target="https://tm365-my.sharepoint.com/personal/badruznasrin_basri_tm_com_my/Documents/Apps/Microsoft%20Forms/Request%20New%20PR/Question%201/TP%20TMNA231709_Nor%20Fazlinda%20Hanim%20B.pdf" TargetMode="External"/><Relationship Id="rId101" Type="http://schemas.openxmlformats.org/officeDocument/2006/relationships/hyperlink" Target="https://tm365-my.sharepoint.com/personal/badruznasrin_basri_tm_com_my/Documents/Apps/Microsoft%20Forms/Request%20New%20PR/Question%201/TP%20NRP%20FTTH%20ADD%20BGI%20C055%20(TIE%20FDP)%20MCDONALDS_Mohd%20Faiez%20Mat%20Jusoh.pdf" TargetMode="External"/><Relationship Id="rId122" Type="http://schemas.openxmlformats.org/officeDocument/2006/relationships/hyperlink" Target="https://tm365-my.sharepoint.com/personal/badruznasrin_basri_tm_com_my/Documents/Apps/Microsoft%20Forms/Request%20New%20PR/Question/2.%20STD%20-%20COSTING%20%20TMWA-237174_Shirly%20Wong%20Wan%20Jin.pdf" TargetMode="External"/><Relationship Id="rId143" Type="http://schemas.openxmlformats.org/officeDocument/2006/relationships/hyperlink" Target="https://tm365-my.sharepoint.com/personal/badruznasrin_basri_tm_com_my/Documents/Apps/Microsoft%20Forms/Request%20New%20PR/Question/BOQ%20TMNA225150%202nd%20BOQ_Zatil%20Hanan%20Binti%20Ah.pdf" TargetMode="External"/><Relationship Id="rId164" Type="http://schemas.openxmlformats.org/officeDocument/2006/relationships/hyperlink" Target="https://tm365-my.sharepoint.com/personal/badruznasrin_basri_tm_com_my/Documents/Apps/Microsoft%20Forms/Request%20New%20PR/Question%201/plan%20sgmanik_Nor%20Ainiah%20Binti%20Abd.JPG" TargetMode="External"/><Relationship Id="rId185" Type="http://schemas.openxmlformats.org/officeDocument/2006/relationships/hyperlink" Target="https://tm365-my.sharepoint.com/personal/badruznasrin_basri_tm_com_my/Documents/Apps/Microsoft%20Forms/Request%20New%20PR/Question/BOQ%20-%20SNI_C063-DP0070%20JALAN%20MERBAU%206_Siti%20Nur%20Atiqah%20Bint.pdf" TargetMode="External"/><Relationship Id="rId4" Type="http://schemas.openxmlformats.org/officeDocument/2006/relationships/hyperlink" Target="https://tm365-my.sharepoint.com/personal/badruznasrin_basri_tm_com_my/Documents/Apps/Microsoft%20Forms/Request%20New%20PR/Question/SHA-23-0341(KUP-TMBS-A3-04-23-0147)%20_%20CNI_Siti%20Maizatuakma%20Bin.pdf" TargetMode="External"/><Relationship Id="rId9" Type="http://schemas.openxmlformats.org/officeDocument/2006/relationships/hyperlink" Target="https://tm365-my.sharepoint.com/personal/badruznasrin_basri_tm_com_my/_layouts/15/Doc.aspx?sourcedoc=%7B2413D891-9F27-44F6-B385-231E417CA719%7D&amp;file=Std_Costing_AWP_NRP_FOC%20%26%20NID%20SLA%20JB%20PLAN%20MAL_Siti%20Nur%20Atiqah%20Bint.xlsx&amp;action=default&amp;mobileredirect=true" TargetMode="External"/><Relationship Id="rId180" Type="http://schemas.openxmlformats.org/officeDocument/2006/relationships/hyperlink" Target="https://tm365-my.sharepoint.com/personal/badruznasrin_basri_tm_com_my/Documents/Apps/Microsoft%20Forms/Request%20New%20PR/Question/SI%20%26%20VO+%20-%20LOR%200290%20-%20NRP%20KOG%20F01-F02%20MYGOV%20N_Sazril%20Anwar%20Bin%20Zul.pdf" TargetMode="External"/><Relationship Id="rId210" Type="http://schemas.openxmlformats.org/officeDocument/2006/relationships/hyperlink" Target="https://tm365-my.sharepoint.com/personal/badruznasrin_basri_tm_com_my/_layouts/15/Doc.aspx?sourcedoc=%7BE25CC046-D2D5-4BCF-8E89-BEAA810CE6AE%7D&amp;file=Std_Costing_IPME%20SLA%2099.0%20-%20GOV2305371%20-%20MYGO_Mohd%20Dasuki%20Bin%20Raml.xlsx&amp;action=default&amp;mobileredirect=true" TargetMode="External"/><Relationship Id="rId215" Type="http://schemas.openxmlformats.org/officeDocument/2006/relationships/hyperlink" Target="https://tm365-my.sharepoint.com/personal/badruznasrin_basri_tm_com_my/Documents/Apps/Microsoft%20Forms/Request%20New%20PR/Question/BOQ%20-%20VO%20WEBE%20CW0060%20MTI%20F023%20LP%20UKAY%20PERDANA_Sazril%20Anwar%20Bin%20Zul.pdf" TargetMode="External"/><Relationship Id="rId236" Type="http://schemas.openxmlformats.org/officeDocument/2006/relationships/hyperlink" Target="https://tm365-my.sharepoint.com/personal/badruznasrin_basri_tm_com_my/_layouts/15/Doc.aspx?sourcedoc=%7B689B917B-9051-406F-8BEE-97F4D1E2306B%7D&amp;file=TMWA%20239067%20SFP_Alice%20Lee.xlsx&amp;action=default&amp;mobileredirect=true" TargetMode="External"/><Relationship Id="rId26" Type="http://schemas.openxmlformats.org/officeDocument/2006/relationships/hyperlink" Target="https://tm365-my.sharepoint.com/personal/badruznasrin_basri_tm_com_my/_layouts/15/Doc.aspx?sourcedoc=%7BA8FDA1FA-E29D-4BE6-AD4A-3AC9DA6D76F0%7D&amp;file=BOQ%20VO%20CIMB_Mohd%20Faiez%20Mat%20Jusoh.xlsx&amp;action=default&amp;mobileredirect=true" TargetMode="External"/><Relationship Id="rId231" Type="http://schemas.openxmlformats.org/officeDocument/2006/relationships/hyperlink" Target="https://tm365-my.sharepoint.com/personal/badruznasrin_basri_tm_com_my/Documents/Apps/Microsoft%20Forms/Request%20New%20PR/Question/BOQ%20TM%20MK%20-%20PATCHCORD_Mohd%20Mahyuddin%20Bin%20S.pdf" TargetMode="External"/><Relationship Id="rId252" Type="http://schemas.microsoft.com/office/2019/04/relationships/namedSheetView" Target="../namedSheetViews/namedSheetView4.xml"/><Relationship Id="rId47" Type="http://schemas.openxmlformats.org/officeDocument/2006/relationships/hyperlink" Target="https://tm365-my.sharepoint.com/personal/badruznasrin_basri_tm_com_my/Documents/Apps/Microsoft%20Forms/Request%20New%20PR/Question%201/TP%20TMNA230753%205G%20Felcra%20Lekir_Nor%20Ainiah%20Binti%20Abd.pdf" TargetMode="External"/><Relationship Id="rId68" Type="http://schemas.openxmlformats.org/officeDocument/2006/relationships/hyperlink" Target="https://tm365-my.sharepoint.com/personal/badruznasrin_basri_tm_com_my/_layouts/15/Doc.aspx?sourcedoc=%7BE16C192A-D9E9-4686-9224-DE1C47DBB31A%7D&amp;file=Copy%20of%20CLPC%20DURAMINE%20JAN%202022.xls%20(002)_Shirly%20Wong%20Wan%20Jin.xlsx&amp;action=default&amp;mobileredirect=true" TargetMode="External"/><Relationship Id="rId89" Type="http://schemas.openxmlformats.org/officeDocument/2006/relationships/hyperlink" Target="https://tm365-my.sharepoint.com/personal/badruznasrin_basri_tm_com_my/_layouts/15/Doc.aspx?sourcedoc=%7B8C8F7EB2-BCFF-4440-B681-7EC435F6D532%7D&amp;file=COSTING%20PROJECT%20-%20H5G%20FOC%20GLR%20F37-F38%20CSR%20DPT_Mohd%20Fahmi%20Bin%20Ishak.xlsx&amp;action=default&amp;mobileredirect=true" TargetMode="External"/><Relationship Id="rId112" Type="http://schemas.openxmlformats.org/officeDocument/2006/relationships/hyperlink" Target="https://tm365-my.sharepoint.com/personal/badruznasrin_basri_tm_com_my/Documents/Apps/Microsoft%20Forms/Request%20New%20PR/Question/HARUM%20TMEA212128%20BBF%20NON%20USP%20FTTH%20DMAK%20C001%20A_Normalisa%20Binti%20Abdu.pdf" TargetMode="External"/><Relationship Id="rId133" Type="http://schemas.openxmlformats.org/officeDocument/2006/relationships/hyperlink" Target="https://tm365-my.sharepoint.com/personal/badruznasrin_basri_tm_com_my/Documents/Apps/Microsoft%20Forms/Request%20New%20PR/Question%201/TP%20-%20TMCA221990%20-%20DNB%20H5G%20FOC%20SDG%20F67-F68%20DBS_Ahmad%20Firdzauddin%20Bi.pdf" TargetMode="External"/><Relationship Id="rId154" Type="http://schemas.openxmlformats.org/officeDocument/2006/relationships/hyperlink" Target="https://tm365-my.sharepoint.com/personal/badruznasrin_basri_tm_com_my/Documents/Apps/Microsoft%20Forms/Request%20New%20PR/Question%201/TP%20TMNA_225154_Zatil%20Hanan%20Binti%20Ah.pdf" TargetMode="External"/><Relationship Id="rId175" Type="http://schemas.openxmlformats.org/officeDocument/2006/relationships/hyperlink" Target="https://tm365-my.sharepoint.com/personal/badruznasrin_basri_tm_com_my/Documents/Apps/Microsoft%20Forms/Request%20New%20PR/Question%201/20230909%20TP%20BR%20KPOP2%20SK%20PARISH_Mohammad%20Saifuddin%20O.pdf;%20https:/tm365-my.sharepoint.com/personal/badruznasrin_basri_tm_com_my/Documents/Apps/Microsoft%20Forms/Request%20New%20PR/Question%201/20230909%20DSR_Mohammad%20Saifuddin%20O.pdf;%20https:/tm365-my.sharepoint.com/personal/badruznasrin_basri_tm_com_my/Documents/Apps/Microsoft%20Forms/Request%20New%20PR/Question%201/20230909%20COSTING%20SK%20PARISH_Mohammad%20Saifuddin%20O.pdf" TargetMode="External"/><Relationship Id="rId196" Type="http://schemas.openxmlformats.org/officeDocument/2006/relationships/hyperlink" Target="https://tm365-my.sharepoint.com/personal/badruznasrin_basri_tm_com_my/Documents/Apps/Microsoft%20Forms/Request%20New%20PR/Question/BOQ%202ND%20PO%20KASTAM%20KZ%20(1)_Ramnazdin%20Bin%20Ramli.pdf" TargetMode="External"/><Relationship Id="rId200" Type="http://schemas.openxmlformats.org/officeDocument/2006/relationships/hyperlink" Target="https://tm365-my.sharepoint.com/personal/badruznasrin_basri_tm_com_my/Documents/Apps/Microsoft%20Forms/Request%20New%20PR/Question%201/PLAN%20%26%20SLD%20WC%20QTR%201%202023%20TP%20TUMPAT(KUK%20BOQ%204)_Syahida%20Muhammad%20Bin.pdf" TargetMode="External"/><Relationship Id="rId16" Type="http://schemas.openxmlformats.org/officeDocument/2006/relationships/hyperlink" Target="https://tm365-my.sharepoint.com/personal/badruznasrin_basri_tm_com_my/_layouts/15/Doc.aspx?sourcedoc=%7BF34389A1-9FAC-4726-B23B-A3DF95A3A097%7D&amp;file=BOQ%20TMSA233142%20GUARD%20HOUSE,JALAN%20ASPIRA%203,LAM_Siti%20Nur%20Atiqah%20Bint.xlsx&amp;action=default&amp;mobileredirect=true" TargetMode="External"/><Relationship Id="rId221" Type="http://schemas.openxmlformats.org/officeDocument/2006/relationships/hyperlink" Target="https://tm365-my.sharepoint.com/personal/badruznasrin_basri_tm_com_my/Documents/Apps/Microsoft%20Forms/Request%20New%20PR/Question%201/TP%20FOC%2096C%20PGG-ST%2022KM%20MYGOV2.0_Mohd%20Afiq%20Bin%20Azmi.pdf" TargetMode="External"/><Relationship Id="rId242" Type="http://schemas.openxmlformats.org/officeDocument/2006/relationships/hyperlink" Target="https://tm365-my.sharepoint.com/personal/badruznasrin_basri_tm_com_my/Documents/Apps/Microsoft%20Forms/Request%20New%20PR/Question/BOQ%20TIE%20ODF%20ADSL%20TO%20PSM%20ROOM%2096C_Siti%20Nur%20Atiqah%20Bint.pdf" TargetMode="External"/><Relationship Id="rId37" Type="http://schemas.openxmlformats.org/officeDocument/2006/relationships/hyperlink" Target="https://tm365-my.sharepoint.com/personal/badruznasrin_basri_tm_com_my/_layouts/15/Doc.aspx?sourcedoc=%7B13DB03BD-B0EC-4205-A2B6-D94AFBA7FD97%7D&amp;file=Std_Costing_AWP_FTTH_CNC-forCNC_V2-3%20-%20LLM%20SE_Siti%20Nur%20Atiqah%20Bint.xlsx&amp;action=default&amp;mobileredirect=true" TargetMode="External"/><Relationship Id="rId58" Type="http://schemas.openxmlformats.org/officeDocument/2006/relationships/hyperlink" Target="https://tm365-my.sharepoint.com/personal/badruznasrin_basri_tm_com_my/_layouts/15/Doc.aspx?sourcedoc=%7B27FAB864-331D-4CDF-91C6-34C898ADD0E4%7D&amp;file=TMBA230861%20-%20BOQ%20WC%20ADD%20FDP%20KBD_C038M_DP0004(_Abdul%20Rauf%20Bin%20Abdul.xlsx&amp;action=default&amp;mobileredirect=true" TargetMode="External"/><Relationship Id="rId79" Type="http://schemas.openxmlformats.org/officeDocument/2006/relationships/hyperlink" Target="https://tm365-my.sharepoint.com/personal/badruznasrin_basri_tm_com_my/_layouts/15/Doc.aspx?sourcedoc=%7B75FABEFB-62EF-4C8D-92D9-F6AB69465BB3%7D&amp;file=TMWA%20239141%20SFP_Alice%20Lee.xlsx&amp;action=default&amp;mobileredirect=true" TargetMode="External"/><Relationship Id="rId102" Type="http://schemas.openxmlformats.org/officeDocument/2006/relationships/hyperlink" Target="https://tm365-my.sharepoint.com/personal/badruznasrin_basri_tm_com_my/Documents/Apps/Microsoft%20Forms/Request%20New%20PR/Question/BOQ%20NRP%20FOC%20SGB%20F040%20S.C.%20JOHNSON%20ASIA%20PACIFI_Sazril%20Anwar%20Bin%20Zul.pdf" TargetMode="External"/><Relationship Id="rId123" Type="http://schemas.openxmlformats.org/officeDocument/2006/relationships/hyperlink" Target="https://tm365-my.sharepoint.com/personal/badruznasrin_basri_tm_com_my/_layouts/15/Doc.aspx?sourcedoc=%7BE3E1EFC3-E252-4AED-BA2B-DBE81C21B246%7D&amp;file=Project%20costing%20DQSMH0838_JLNMAKMUR%20FOC%20KSN_F_Noreha%20Binti%20Fatehi.xlsx&amp;action=default&amp;mobileredirect=true" TargetMode="External"/><Relationship Id="rId144" Type="http://schemas.openxmlformats.org/officeDocument/2006/relationships/hyperlink" Target="https://tm365-my.sharepoint.com/personal/badruznasrin_basri_tm_com_my/_layouts/15/Doc.aspx?sourcedoc=%7B6F3E5BE0-4CB1-4C92-A169-8140298E8A99%7D&amp;file=VO%20Technical%20Proposal%20NRP%20CWS%20CBJ%202W%20TO%20AIMS_Mohd%20Norhisham%20Bin%20I.pptx&amp;action=edit&amp;mobileredirect=true" TargetMode="External"/><Relationship Id="rId90" Type="http://schemas.openxmlformats.org/officeDocument/2006/relationships/hyperlink" Target="https://tm365-my.sharepoint.com/personal/badruznasrin_basri_tm_com_my/_layouts/15/Doc.aspx?sourcedoc=%7B1EFC38FE-739D-4DC3-95F4-AF92BC4768EF%7D&amp;file=OLT%20DRAFT%20PR%20LOR%2079-PG-06%20for%20PG%20(EQ)%20Additio_Nor%20Fazlinda%20Hanim%20B.xlsx&amp;action=default&amp;mobileredirect=true" TargetMode="External"/><Relationship Id="rId165" Type="http://schemas.openxmlformats.org/officeDocument/2006/relationships/hyperlink" Target="https://tm365-my.sharepoint.com/personal/badruznasrin_basri_tm_com_my/_layouts/15/Doc.aspx?sourcedoc=%7BC2014527-7282-43AB-8ABA-BD6E3A007C5D%7D&amp;file=Patch%20cord_Patch%20Panel%2012C_Mohd%20Nor%20Izzuan%20Bin%201.xlsx&amp;action=default&amp;mobileredirect=true" TargetMode="External"/><Relationship Id="rId186" Type="http://schemas.openxmlformats.org/officeDocument/2006/relationships/hyperlink" Target="https://tm365-my.sharepoint.com/personal/badruznasrin_basri_tm_com_my/_layouts/15/Doc.aspx?sourcedoc=%7BE7C3EABA-166E-42A2-A041-EB8676621436%7D&amp;file=SNI_C018%20-DP0035_Siti%20Nur%20Atiqah%20Bint.pptx&amp;action=edit&amp;mobileredirect=true" TargetMode="External"/><Relationship Id="rId211" Type="http://schemas.openxmlformats.org/officeDocument/2006/relationships/hyperlink" Target="https://tm365-my.sharepoint.com/personal/badruznasrin_basri_tm_com_my/_layouts/15/Doc.aspx?sourcedoc=%7B64D54FEF-05AA-423F-A825-EF8905344741%7D&amp;file=Std_Costing_IPME%20SLA%2099.0%20-%20GOV2305371%20-%20MYGO_Mohd%20Dasuki%20Bin%20Raml.xlsx&amp;action=default&amp;mobileredirect=true" TargetMode="External"/><Relationship Id="rId232" Type="http://schemas.openxmlformats.org/officeDocument/2006/relationships/hyperlink" Target="https://tm365-my.sharepoint.com/personal/badruznasrin_basri_tm_com_my/Documents/Apps/Microsoft%20Forms/Request%20New%20PR/Question/BOQ%20TUDM%20SENDAYAN_Norizuwan%20Bin%20Che%20Ha.pdf;%20https:/tm365-my.sharepoint.com/personal/badruznasrin_basri_tm_com_my/_layouts/15/Doc.aspx?sourcedoc=%7BA40441C8-0C13-48E9-8D83-9EFA3DA5BED8%7D&amp;file=Std_Costing_AWP_CWS-5G-NRP-TUDM%20SENDAYAN_Norizuwan%20Bin%20Che%20Ha.xlsx&amp;action=default&amp;mobileredirect=true" TargetMode="External"/><Relationship Id="rId27" Type="http://schemas.openxmlformats.org/officeDocument/2006/relationships/hyperlink" Target="https://tm365-my.sharepoint.com/personal/badruznasrin_basri_tm_com_my/Documents/Apps/Microsoft%20Forms/Request%20New%20PR/Question%201/BOQ%20NRP%20FOC%20SGB%20F040%20S.C.%20JOHNSON%20ASIA%20PACIFI_Sazril%20Anwar%20Bin%20Zul.pdf;%20https:/tm365-my.sharepoint.com/personal/badruznasrin_basri_tm_com_my/Documents/Apps/Microsoft%20Forms/Request%20New%20PR/Question%201/Plan%20Lokasi%20-%20SGB%205G%20DNB%20HORIZON%20DBGBK1979%20JA_Sazril%20Anwar%20Bin%20Zul.pdf;%20https:/tm365-my.sharepoint.com/personal/badruznasrin_basri_tm_com_my/Documents/Apps/Microsoft%20Forms/Request%20New%20PR/Question%201/Plan%20SLD%20-%20SGB%205G%20DNB%20HORIZON%20DBGBK1979%20JALAN_Sazril%20Anwar%20Bin%20Zul.pdf" TargetMode="External"/><Relationship Id="rId48" Type="http://schemas.openxmlformats.org/officeDocument/2006/relationships/hyperlink" Target="mailto:alice.lee@tm.com.my" TargetMode="External"/><Relationship Id="rId69" Type="http://schemas.openxmlformats.org/officeDocument/2006/relationships/hyperlink" Target="mailto:shirlywong@tm.com.my" TargetMode="External"/><Relationship Id="rId113" Type="http://schemas.openxmlformats.org/officeDocument/2006/relationships/hyperlink" Target="mailto:BUNKATAN@TM.COM.MY" TargetMode="External"/><Relationship Id="rId134" Type="http://schemas.openxmlformats.org/officeDocument/2006/relationships/hyperlink" Target="https://tm365-my.sharepoint.com/personal/badruznasrin_basri_tm_com_my/Documents/Apps/Microsoft%20Forms/Request%20New%20PR/Question/BOQ%20DNB%20H5G%20FOC%20SDG%20F67-F68%20DBSEP1429_BANDAR-_Ahmad%20Firdzauddin%20Bi.pdf" TargetMode="External"/><Relationship Id="rId80" Type="http://schemas.openxmlformats.org/officeDocument/2006/relationships/hyperlink" Target="mailto:mohdlutfi.mohdtahir@tm.com.my" TargetMode="External"/><Relationship Id="rId155" Type="http://schemas.openxmlformats.org/officeDocument/2006/relationships/hyperlink" Target="https://tm365-my.sharepoint.com/personal/badruznasrin_basri_tm_com_my/Documents/Apps/Microsoft%20Forms/Request%20New%20PR/Question/BOQ%20TMNA225154%202nd%20BOQ_Zatil%20Hanan%20Binti%20Ah.pdf" TargetMode="External"/><Relationship Id="rId176" Type="http://schemas.openxmlformats.org/officeDocument/2006/relationships/hyperlink" Target="https://tm365-my.sharepoint.com/personal/badruznasrin_basri_tm_com_my/Documents/Apps/Microsoft%20Forms/Request%20New%20PR/Question/20230909%20TRIAL%20BOQ_Mohammad%20Saifuddin%20O.pdf" TargetMode="External"/><Relationship Id="rId197" Type="http://schemas.openxmlformats.org/officeDocument/2006/relationships/hyperlink" Target="mailto:XL195633@tm.com.my" TargetMode="External"/><Relationship Id="rId201" Type="http://schemas.openxmlformats.org/officeDocument/2006/relationships/hyperlink" Target="https://tm365-my.sharepoint.com/personal/badruznasrin_basri_tm_com_my/Documents/Apps/Microsoft%20Forms/Request%20New%20PR/Question%201/TP%20DIAGRAM_SMEA237008_WC%20QTR%203%202023%20NODE%20MLR_Syahida%20Muhammad%20Bin.pdf" TargetMode="External"/><Relationship Id="rId222" Type="http://schemas.openxmlformats.org/officeDocument/2006/relationships/hyperlink" Target="https://tm365-my.sharepoint.com/personal/badruznasrin_basri_tm_com_my/_layouts/15/Doc.aspx?sourcedoc=%7B5C9036C3-B508-4FC2-B44B-85BA42EE91ED%7D&amp;file=0223%20TP%20NRP%20FOC%20%26%20UPE%20SLA%2099.0%25%20SNI%20DIGI%20-%20NE_Siti%20Nur%20Atiqah%20Bint.pptx&amp;action=edit&amp;mobileredirect=true" TargetMode="External"/><Relationship Id="rId243" Type="http://schemas.openxmlformats.org/officeDocument/2006/relationships/hyperlink" Target="https://tm365-my.sharepoint.com/personal/badruznasrin_basri_tm_com_my/Documents/Apps/Microsoft%20Forms/Request%20New%20PR/Question%201/BOQ%20TIE%20ODF%20ADSL%20TO%20PSM%20ROOM%2096C_Siti%20Nur%20Atiqah%20Bint.pdf" TargetMode="External"/><Relationship Id="rId17" Type="http://schemas.openxmlformats.org/officeDocument/2006/relationships/hyperlink" Target="https://tm365-my.sharepoint.com/personal/badruznasrin_basri_tm_com_my/_layouts/15/Doc.aspx?sourcedoc=%7B4D69E471-DB7D-4AB3-9143-FA2E4B0E40C9%7D&amp;file=BOQ%20TMSA233142%20GUARD%20HOUSE,JALAN%20ASPIRA%203,LAM_Siti%20Nur%20Atiqah%20Bint.xlsx&amp;action=default&amp;mobileredirect=true" TargetMode="External"/><Relationship Id="rId38" Type="http://schemas.openxmlformats.org/officeDocument/2006/relationships/hyperlink" Target="https://tm365-my.sharepoint.com/personal/badruznasrin_basri_tm_com_my/_layouts/15/Doc.aspx?sourcedoc=%7B25449D10-6E82-4173-B174-FF3A904D838C%7D&amp;file=Std_Costing_AWP_TMWA%20237078%20FOC%20KASTAM%20IMPORT_Shirly%20Wong%20Wan%20Jin.xlsx&amp;action=default&amp;mobileredirect=true" TargetMode="External"/><Relationship Id="rId59" Type="http://schemas.openxmlformats.org/officeDocument/2006/relationships/hyperlink" Target="https://tm365-my.sharepoint.com/personal/badruznasrin_basri_tm_com_my/_layouts/15/Doc.aspx?sourcedoc=%7B360A481B-A3EB-4A35-B14D-7AD04A10E426%7D&amp;file=TP%20@%20SURVEY%20INTERTIE%20KJ%20INTERTIE%20-%20BILIK%20FIBE_Azmi%20Bin%20Che%20Haron%20C.docx&amp;action=default&amp;mobileredirect=true" TargetMode="External"/><Relationship Id="rId103" Type="http://schemas.openxmlformats.org/officeDocument/2006/relationships/hyperlink" Target="https://tm365-my.sharepoint.com/personal/badruznasrin_basri_tm_com_my/_layouts/15/Doc.aspx?sourcedoc=%7BE3E144A4-53DF-46AF-9629-5AF785A5FC41%7D&amp;file=BOQ%20VO%20MCD_Mohd%20Faiez%20Mat%20Jusoh.xlsx&amp;action=default&amp;mobileredirect=true" TargetMode="External"/><Relationship Id="rId124" Type="http://schemas.openxmlformats.org/officeDocument/2006/relationships/hyperlink" Target="mailto:alixgeoffrey@tm.com.my" TargetMode="External"/><Relationship Id="rId70" Type="http://schemas.openxmlformats.org/officeDocument/2006/relationships/hyperlink" Target="https://tm365-my.sharepoint.com/personal/badruznasrin_basri_tm_com_my/_layouts/15/Doc.aspx?sourcedoc=%7BB256A285-5448-4C54-B7ED-FB5CD4944623%7D&amp;file=Copy%20of%20CLPC%20VCOMM%20JAN%202022.xls%20(003)_Shirly%20Wong%20Wan%20Jin.xlsx&amp;action=default&amp;mobileredirect=true" TargetMode="External"/><Relationship Id="rId91" Type="http://schemas.openxmlformats.org/officeDocument/2006/relationships/hyperlink" Target="https://tm365-my.sharepoint.com/personal/badruznasrin_basri_tm_com_my/Documents/Apps/Microsoft%20Forms/Request%20New%20PR/Question%201/Costing_Puncak%20Borneo_Noreha%20Binti%20Fatehi.pdf;%20https:/tm365-my.sharepoint.com/personal/badruznasrin_basri_tm_com_my/Documents/Apps/Microsoft%20Forms/Request%20New%20PR/Question%201/TBOQ_Puncak%20Borneo_Noreha%20Binti%20Fatehi.pdf;%20https:/tm365-my.sharepoint.com/personal/badruznasrin_basri_tm_com_my/Documents/Apps/Microsoft%20Forms/Request%20New%20PR/Question%201/TP_Puncak%20Borneo_Noreha%20Binti%20Fatehi.pdf" TargetMode="External"/><Relationship Id="rId145" Type="http://schemas.openxmlformats.org/officeDocument/2006/relationships/hyperlink" Target="https://tm365-my.sharepoint.com/personal/badruznasrin_basri_tm_com_my/Documents/Apps/Microsoft%20Forms/Request%20New%20PR/Question/BOQ%20VO%20lite%20cable_Mohd%20Norhisham%20Bin%20I.pdf" TargetMode="External"/><Relationship Id="rId166" Type="http://schemas.openxmlformats.org/officeDocument/2006/relationships/hyperlink" Target="https://tm365-my.sharepoint.com/personal/badruznasrin_basri_tm_com_my/Documents/Apps/Microsoft%20Forms/Request%20New%20PR/Question/BOQ%20EQ%20NOKIA%20SFP%201G%20-%2007092023_Mohd%20Mahyuddin%20Bin%20S.pdf" TargetMode="External"/><Relationship Id="rId187" Type="http://schemas.openxmlformats.org/officeDocument/2006/relationships/hyperlink" Target="https://tm365-my.sharepoint.com/personal/badruznasrin_basri_tm_com_my/_layouts/15/Doc.aspx?sourcedoc=%7BE81E2413-D01C-41FB-A19E-690C1FAD1F72%7D&amp;file=BOQ-SNI%20C018%20DP0035%20JALAN%20SALENG_Siti%20Nur%20Atiqah%20Bint.xlsx&amp;action=default&amp;mobileredirect=true" TargetMode="External"/><Relationship Id="rId1" Type="http://schemas.openxmlformats.org/officeDocument/2006/relationships/hyperlink" Target="https://tm365-my.sharepoint.com/personal/badruznasrin_basri_tm_com_my/Documents/Apps/Microsoft%20Forms/Request%20New%20PR/Question%201/SLD%20TP%20MYGOV%20FOC%20SAT%20F10%2012C%20KLINIK%20KESIHATAN_Siti%20Atirah%20Razak.pdf" TargetMode="External"/><Relationship Id="rId212" Type="http://schemas.openxmlformats.org/officeDocument/2006/relationships/hyperlink" Target="https://tm365-my.sharepoint.com/personal/badruznasrin_basri_tm_com_my/_layouts/15/Doc.aspx?sourcedoc=%7BA6081A5D-F53B-479B-A6F7-D04051F13EF6%7D&amp;file=Technical%20Proposal%20for%20TM%20Landed%20Project-%205G_Muhammad%20Syukri%20Bin.pptx&amp;action=edit&amp;mobileredirect=true" TargetMode="External"/><Relationship Id="rId233" Type="http://schemas.openxmlformats.org/officeDocument/2006/relationships/hyperlink" Target="mailto:mysudinla@tm.com.my" TargetMode="External"/><Relationship Id="rId28" Type="http://schemas.openxmlformats.org/officeDocument/2006/relationships/hyperlink" Target="https://tm365-my.sharepoint.com/personal/badruznasrin_basri_tm_com_my/_layouts/15/Doc.aspx?sourcedoc=%7B0AEF749E-B0F9-43D6-8798-C75E5E266E79%7D&amp;file=Costing%20Project%20TMWA233152%20DQSRK0923%20JLNBAJIS_Nurul%20Auwani%20Sudin.xlsx&amp;action=default&amp;mobileredirect=true" TargetMode="External"/><Relationship Id="rId49" Type="http://schemas.openxmlformats.org/officeDocument/2006/relationships/hyperlink" Target="https://tm365-my.sharepoint.com/personal/badruznasrin_basri_tm_com_my/_layouts/15/Doc.aspx?sourcedoc=%7B4649F788-8EA3-4A13-AA5D-1EA2210BEBCB%7D&amp;file=VOSI_PR_SRR%20BKI_C009%20KG%20KUALA%20TALAM%20(1)_Jaafar%20Bin%20Mohamed%20M.xlsx&amp;action=default&amp;mobileredirect=true" TargetMode="External"/><Relationship Id="rId114" Type="http://schemas.openxmlformats.org/officeDocument/2006/relationships/hyperlink" Target="https://tm365-my.sharepoint.com/personal/badruznasrin_basri_tm_com_my/Documents/Apps/Microsoft%20Forms/Request%20New%20PR/Question%201/TECHNICAL%20PROPOSAL%20FOR%20TMWA239105%20(1)_Alice%20Lee.pdf" TargetMode="External"/><Relationship Id="rId60" Type="http://schemas.openxmlformats.org/officeDocument/2006/relationships/hyperlink" Target="https://tm365-my.sharepoint.com/personal/badruznasrin_basri_tm_com_my/_layouts/15/Doc.aspx?sourcedoc=%7BFC5417C3-F35D-41E6-B2E4-843BCDEC42D2%7D&amp;file=Worksheet%20in%20Proposal%20ROT%20Process%20v6(RR-23527_Khairudin%20Bin%20Kadir.xlsx&amp;action=default&amp;mobileredirect=true" TargetMode="External"/><Relationship Id="rId81" Type="http://schemas.openxmlformats.org/officeDocument/2006/relationships/hyperlink" Target="https://tm365-my.sharepoint.com/personal/badruznasrin_basri_tm_com_my/Documents/Apps/Microsoft%20Forms/Request%20New%20PR/Question%201/TECHNICAL%20PROPOSAL%20TP%2084_Ahmad%20Faizal%20Bin%20Abd.pdf" TargetMode="External"/><Relationship Id="rId135" Type="http://schemas.openxmlformats.org/officeDocument/2006/relationships/hyperlink" Target="https://tm365-my.sharepoint.com/personal/badruznasrin_basri_tm_com_my/Documents/Apps/Microsoft%20Forms/Request%20New%20PR/Question%201/PROPOSAL%20DRAWING%20(1)_Muhammad%20Afiq%20Abdul.pdf" TargetMode="External"/><Relationship Id="rId156" Type="http://schemas.openxmlformats.org/officeDocument/2006/relationships/hyperlink" Target="https://tm365-my.sharepoint.com/personal/badruznasrin_basri_tm_com_my/Documents/Apps/Microsoft%20Forms/Request%20New%20PR/Question/BOQ%20TM%20KEPONG_Mohd%20Hasrul%20Bin%20Abu.pdf" TargetMode="External"/><Relationship Id="rId177" Type="http://schemas.openxmlformats.org/officeDocument/2006/relationships/hyperlink" Target="https://tm365-my.sharepoint.com/personal/badruznasrin_basri_tm_com_my/_layouts/15/Doc.aspx?sourcedoc=%7B6613F31C-0D9E-4E40-96E0-1BCA7141811D%7D&amp;file=Technical%20Proposal%20for%20TM%20Landed%20Project%20-%205G_Muhammad%20Syukri%20Bin.pptx&amp;action=edit&amp;mobileredirect=true" TargetMode="External"/><Relationship Id="rId198" Type="http://schemas.openxmlformats.org/officeDocument/2006/relationships/hyperlink" Target="https://tm365-my.sharepoint.com/personal/badruznasrin_basri_tm_com_my/Documents/Apps/Microsoft%20Forms/Request%20New%20PR/Question/Scanned-image_11-09-2023-083341_Mohd%20Azahar%20Bin%20Must.pdf" TargetMode="External"/><Relationship Id="rId202" Type="http://schemas.openxmlformats.org/officeDocument/2006/relationships/hyperlink" Target="https://tm365-my.sharepoint.com/personal/badruznasrin_basri_tm_com_my/Documents/Apps/Microsoft%20Forms/Request%20New%20PR/Question%201/TP%20PLAN%20MYGOV%20JPN%20PASIR%20MAS_Mohamad%20Faizal%20Bin%20R.jpg" TargetMode="External"/><Relationship Id="rId223" Type="http://schemas.openxmlformats.org/officeDocument/2006/relationships/hyperlink" Target="https://tm365-my.sharepoint.com/personal/badruznasrin_basri_tm_com_my/_layouts/15/Doc.aspx?sourcedoc=%7B6BA0F168-40BE-4E04-800A-EFA45B1661DA%7D&amp;file=STAND%20COSTING%20FOC%20%26%20UPE%20SLA%2099.0%25%20SNI%20DIGI%20-_Siti%20Nur%20Atiqah%20Bint.xlsx&amp;action=default&amp;mobileredirect=true" TargetMode="External"/><Relationship Id="rId244" Type="http://schemas.openxmlformats.org/officeDocument/2006/relationships/hyperlink" Target="https://tm365-my.sharepoint.com/personal/badruznasrin_basri_tm_com_my/Documents/Apps/Microsoft%20Forms/Request%20New%20PR/Question%201/BOQ%20INTERTIE%20MDF%20TO%20PSM%20-%20PSM%20TO%20ADSL%20EXCHANG_Siti%20Nur%20Atiqah%20Bint.pdf" TargetMode="External"/><Relationship Id="rId18" Type="http://schemas.openxmlformats.org/officeDocument/2006/relationships/hyperlink" Target="https://tm365-my.sharepoint.com/personal/badruznasrin_basri_tm_com_my/Documents/Apps/Microsoft%20Forms/Request%20New%20PR/Question%201/TP%20-%20TMWA230458_Noreha%20Binti%20Fatehi.pdf;%20https:/tm365-my.sharepoint.com/personal/badruznasrin_basri_tm_com_my/Documents/Apps/Microsoft%20Forms/Request%20New%20PR/Question%201/BOQ%20-%20TMWA230458_Noreha%20Binti%20Fatehi.pdf;%20https:/tm365-my.sharepoint.com/personal/badruznasrin_basri_tm_com_my/Documents/Apps/Microsoft%20Forms/Request%20New%20PR/Question%201/COSTING%20-%20TMWA230458_Noreha%20Binti%20Fatehi.pdf" TargetMode="External"/><Relationship Id="rId39" Type="http://schemas.openxmlformats.org/officeDocument/2006/relationships/hyperlink" Target="https://tm365-my.sharepoint.com/personal/badruznasrin_basri_tm_com_my/_layouts/15/Doc.aspx?sourcedoc=%7B7FF46F43-9C9D-4A58-A4B1-3C19EE1FB363%7D&amp;file=Std_Costing_AWP_FTTH_CNC-forCNC_V2-3%20-%20LLM%20SE_Siti%20Nur%20Atiqah%20Bint.xlsx&amp;action=default&amp;mobileredirect=true" TargetMode="External"/><Relationship Id="rId50" Type="http://schemas.openxmlformats.org/officeDocument/2006/relationships/hyperlink" Target="https://tm365-my.sharepoint.com/personal/badruznasrin_basri_tm_com_my/_layouts/15/Doc.aspx?sourcedoc=%7B1D100254-B24D-4E78-8AAE-189F69813DFA%7D&amp;file=TP%205G%20DQSIB1040_LOGBAHAGIA_Nurul%20Auwani%20Sudin.pptx&amp;action=edit&amp;mobileredirect=true" TargetMode="External"/><Relationship Id="rId104" Type="http://schemas.openxmlformats.org/officeDocument/2006/relationships/hyperlink" Target="https://tm365-my.sharepoint.com/personal/badruznasrin_basri_tm_com_my/Documents/Apps/Microsoft%20Forms/Request%20New%20PR/Question%201/05.%20TMWA233047_BOMBA%20MUKAH_Mohammad%20Saifuddin%20O.pdf" TargetMode="External"/><Relationship Id="rId125" Type="http://schemas.openxmlformats.org/officeDocument/2006/relationships/hyperlink" Target="mailto:jaafarmd@tm.com.my" TargetMode="External"/><Relationship Id="rId146" Type="http://schemas.openxmlformats.org/officeDocument/2006/relationships/hyperlink" Target="https://tm365-my.sharepoint.com/personal/badruznasrin_basri_tm_com_my/Documents/Apps/Microsoft%20Forms/Request%20New%20PR/Question/BOQ%20ES%20UPE%20for%20TM_Mohd%20Yusof%20Bin%20Abdul.pdf" TargetMode="External"/><Relationship Id="rId167" Type="http://schemas.openxmlformats.org/officeDocument/2006/relationships/hyperlink" Target="https://tm365-my.sharepoint.com/personal/badruznasrin_basri_tm_com_my/_layouts/15/Doc.aspx?sourcedoc=%7B5DA28FFE-52C9-4AA8-9CEF-B9B15011744F%7D&amp;file=BOQ%20STD%20COSTING%20NRP%20FOC%20SPUR%20BNR%20F45%2096C%20ASPI_Masnirawati%20Binti%20De.xlsx&amp;action=default&amp;mobileredirect=true" TargetMode="External"/><Relationship Id="rId188" Type="http://schemas.openxmlformats.org/officeDocument/2006/relationships/hyperlink" Target="https://tm365-my.sharepoint.com/personal/badruznasrin_basri_tm_com_my/Documents/Apps/Microsoft%20Forms/Request%20New%20PR/Question%201/TP%20PR%20TMSA233066%20DNB_HORIZON%205G_DJKLJ1209_IBU_Siti%20Nur%20Atiqah%20Bint.pdf" TargetMode="External"/><Relationship Id="rId71" Type="http://schemas.openxmlformats.org/officeDocument/2006/relationships/hyperlink" Target="https://tm365-my.sharepoint.com/personal/badruznasrin_basri_tm_com_my/_layouts/15/Doc.aspx?sourcedoc=%7B9FA0A931-DC11-447F-BE82-44CB64D46087%7D&amp;file=TP%205G_DQSIB1071_LRGULUOYA16A2_TMWA%20233162_Nurul%20Auwani%20Sudin.pptx&amp;action=edit&amp;mobileredirect=true" TargetMode="External"/><Relationship Id="rId92" Type="http://schemas.openxmlformats.org/officeDocument/2006/relationships/hyperlink" Target="https://tm365-my.sharepoint.com/personal/badruznasrin_basri_tm_com_my/Documents/Apps/Microsoft%20Forms/Request%20New%20PR/Question%201/COSTING%20TMWA230461.xlsx%202_Noreha%20Binti%20Fatehi.pdf;%20https:/tm365-my.sharepoint.com/personal/badruznasrin_basri_tm_com_my/Documents/Apps/Microsoft%20Forms/Request%20New%20PR/Question%201/TMWA230461_Noreha%20Binti%20Fatehi.pdf;%20https:/tm365-my.sharepoint.com/personal/badruznasrin_basri_tm_com_my/Documents/Apps/Microsoft%20Forms/Request%20New%20PR/Question%201/TP%20-%20TMWA230461_Noreha%20Binti%20Fatehi.pdf" TargetMode="External"/><Relationship Id="rId213" Type="http://schemas.openxmlformats.org/officeDocument/2006/relationships/hyperlink" Target="https://tm365-my.sharepoint.com/personal/badruznasrin_basri_tm_com_my/Documents/Apps/Microsoft%20Forms/Request%20New%20PR/Question/Site%20Instruction%20MYGOV%20jpn%20pasir%20mas_v2_Mohamad%20Faizal%20Bin%20R.pdf" TargetMode="External"/><Relationship Id="rId234" Type="http://schemas.openxmlformats.org/officeDocument/2006/relationships/hyperlink" Target="https://tm365-my.sharepoint.com/personal/badruznasrin_basri_tm_com_my/_layouts/15/Doc.aspx?sourcedoc=%7BE47530B3-07BC-411F-947C-36566D67C610%7D&amp;file=TMWA%20239061%20SFP_Alice%20Lee.xlsx&amp;action=default&amp;mobileredirect=true" TargetMode="External"/><Relationship Id="rId2" Type="http://schemas.openxmlformats.org/officeDocument/2006/relationships/hyperlink" Target="https://tm365-my.sharepoint.com/personal/badruznasrin_basri_tm_com_my/_layouts/15/Doc.aspx?sourcedoc=%7B282721DF-CBCD-4ABF-922B-DEE4AF17AE57%7D&amp;file=BOQ%20EXCEL%20LYNAS_Ahmad%20Najmi%20Bin%20Arah.xlsx&amp;action=default&amp;mobileredirect=true" TargetMode="External"/><Relationship Id="rId29" Type="http://schemas.openxmlformats.org/officeDocument/2006/relationships/hyperlink" Target="https://tm365-my.sharepoint.com/personal/badruznasrin_basri_tm_com_my/Documents/Apps/Microsoft%20Forms/Request%20New%20PR/Question/QUOTATION%20NURASZ%20INNOVATION%20TECHNOLOGY_250820_Yuhaniz%20Binti%20Baidza.pdf;%20https:/tm365-my.sharepoint.com/personal/badruznasrin_basri_tm_com_my/Documents/Apps/Microsoft%20Forms/Request%20New%20PR/Question/Quotation%20QT-000272%20for%20AND%20SELANGOR%20BARAT_Yuhaniz%20Binti%20Baidza.pdf" TargetMode="External"/><Relationship Id="rId40" Type="http://schemas.openxmlformats.org/officeDocument/2006/relationships/hyperlink" Target="mailto:AUWANI.SUDIN@TM.COM.MY" TargetMode="External"/><Relationship Id="rId115" Type="http://schemas.openxmlformats.org/officeDocument/2006/relationships/hyperlink" Target="https://tm365-my.sharepoint.com/personal/badruznasrin_basri_tm_com_my/_layouts/15/Doc.aspx?sourcedoc=%7B89EB6079-D316-4E96-BE49-5B07FA668DB1%7D&amp;file=TMWA%20239105%20Std_Costing_AWP_CWS-5G-NRP-JX_TP-_Alice%20Lee.xlsx&amp;action=default&amp;mobileredirect=true" TargetMode="External"/><Relationship Id="rId136" Type="http://schemas.openxmlformats.org/officeDocument/2006/relationships/hyperlink" Target="https://tm365-my.sharepoint.com/personal/badruznasrin_basri_tm_com_my/Documents/Apps/Microsoft%20Forms/Request%20New%20PR/Question/TP_BOQ_C1%20RMBA%20220019_Muhammad%20Afiq%20Abdul.pdf" TargetMode="External"/><Relationship Id="rId157" Type="http://schemas.openxmlformats.org/officeDocument/2006/relationships/hyperlink" Target="https://tm365-my.sharepoint.com/personal/badruznasrin_basri_tm_com_my/Documents/Apps/Microsoft%20Forms/Request%20New%20PR/Question/B0Q%20-TITAN%20MYGOV%20KLIA%20C888%20DP0001%20CMDF1(POC)_Mohd%20Norhisham%20Bin%20I.pdf" TargetMode="External"/><Relationship Id="rId178" Type="http://schemas.openxmlformats.org/officeDocument/2006/relationships/hyperlink" Target="https://tm365-my.sharepoint.com/personal/badruznasrin_basri_tm_com_my/Documents/Apps/Microsoft%20Forms/Request%20New%20PR/Question/AMEND%208-9-23%20-%20TMCA231881%20-%20BOQ%205G%20DNB%20DBHSG0_Muhammad%20Syukri%20Bin.pdf" TargetMode="External"/><Relationship Id="rId61" Type="http://schemas.openxmlformats.org/officeDocument/2006/relationships/hyperlink" Target="https://tm365-my.sharepoint.com/personal/badruznasrin_basri_tm_com_my/_layouts/15/Doc.aspx?sourcedoc=%7BC17F8424-25C4-4BBA-B717-8CD19474C523%7D&amp;file=Std_Costing%20FOC%20-INTERTIE%20KJ%20INTERTIE%20-%20BILIK_Azmi%20Bin%20Che%20Haron%20C.xlsx&amp;action=default&amp;mobileredirect=true;%20https://tm365-my.sharepoint.com/personal/badruznasrin_basri_tm_com_my/Documents/Apps/Microsoft%20Forms/Request%20New%20PR/Question/SPHERE%20_%20PAC2312015_Azmi%20Bin%20Che%20Haron%20C.pdf" TargetMode="External"/><Relationship Id="rId82" Type="http://schemas.openxmlformats.org/officeDocument/2006/relationships/hyperlink" Target="https://tm365-my.sharepoint.com/personal/badruznasrin_basri_tm_com_my/Documents/Apps/Microsoft%20Forms/Request%20New%20PR/Question%201/06.%20TMWA233070_JIM%20LT%20MUKAH_Mohammad%20Saifuddin%20O.pdf" TargetMode="External"/><Relationship Id="rId199" Type="http://schemas.openxmlformats.org/officeDocument/2006/relationships/hyperlink" Target="https://tm365-my.sharepoint.com/personal/badruznasrin_basri_tm_com_my/_layouts/15/Doc.aspx?sourcedoc=%7B32C0B1EC-6D24-4F3D-85F4-A237AE0181BB%7D&amp;file=HUSM%20(1)_Mohd%20Azahar%20Bin%20Must.pptx&amp;action=edit&amp;mobileredirect=true" TargetMode="External"/><Relationship Id="rId203" Type="http://schemas.openxmlformats.org/officeDocument/2006/relationships/hyperlink" Target="https://tm365-my.sharepoint.com/personal/badruznasrin_basri_tm_com_my/Documents/Apps/Microsoft%20Forms/Request%20New%20PR/Question%201/TP%20PLAN%20MYGOV%20STESEN%20KAWALAN%20JPJ%20PKU_Mohamad%20Faizal%20Bin%20R.jpg" TargetMode="External"/><Relationship Id="rId19" Type="http://schemas.openxmlformats.org/officeDocument/2006/relationships/hyperlink" Target="https://tm365-my.sharepoint.com/personal/badruznasrin_basri_tm_com_my/Documents/Apps/Microsoft%20Forms/Request%20New%20PR/Question%201/BOQ%20%20DIGI%20SIMPANG%203%20BDR%20TENGGARA_Siti%20Nur%20Atiqah%20Bint.pdf" TargetMode="External"/><Relationship Id="rId224" Type="http://schemas.openxmlformats.org/officeDocument/2006/relationships/hyperlink" Target="https://tm365-my.sharepoint.com/personal/badruznasrin_basri_tm_com_my/Documents/Apps/Microsoft%20Forms/Request%20New%20PR/Question%201/Std_Costing%20SITE%20INSTRUCTION%20SIS%20NID%20BETONG_Noreha%20Binti%20Fatehi.pdf;%20https:/tm365-my.sharepoint.com/personal/badruznasrin_basri_tm_com_my/_layouts/15/Doc.aspx?sourcedoc=%7B80543BA1-ED60-4AAB-B96D-BF64E6AE47E2%7D&amp;file=Std_Costing%20SITE%20INSTRUCTION%20SIS%20NID%20BETONG_Noreha%20Binti%20Fatehi.xlsx&amp;action=default&amp;mobileredirect=true;%20https://tm365-my.sharepoint.com/personal/badruznasrin_basri_tm_com_my/Documents/Apps/Microsoft%20Forms/Request%20New%20PR/Question%201/TBOQ%20SITE%20INSTRUCTION%20SIS%20NID%20BETONG_Noreha%20Binti%20Fatehi.pdf;%20https://tm365-my.sharepoint.com/personal/badruznasrin_basri_tm_com_my/Documents/Apps/Microsoft%20Forms/Request%20New%20PR/Question%201/TP%20FOR%20SITE%20INSTRUCTION%20NID%20BETONG_Noreha%20Binti%20Fatehi.pdf" TargetMode="External"/><Relationship Id="rId245" Type="http://schemas.openxmlformats.org/officeDocument/2006/relationships/hyperlink" Target="https://tm365-my.sharepoint.com/personal/badruznasrin_basri_tm_com_my/Documents/Apps/Microsoft%20Forms/Request%20New%20PR/Question/BOQ%20INTERTIE%20MDF%20TO%20PSM%20-%20PSM%20TO%20ADSL%20EXCHANG_Siti%20Nur%20Atiqah%20Bint.pdf" TargetMode="External"/><Relationship Id="rId30" Type="http://schemas.openxmlformats.org/officeDocument/2006/relationships/hyperlink" Target="https://tm365-my.sharepoint.com/personal/badruznasrin_basri_tm_com_my/_layouts/15/Doc.aspx?sourcedoc=%7B1A198E03-A06E-4838-B326-CCF7DAF304AB%7D&amp;file=BOQ%20VO%2BNRP%20FOC%20JM%20F09%2012C%20(2C)%20NID%20CELCOM%20JLN_Yuhaniz%20Binti%20Baidza.doc&amp;action=default&amp;mobileredirect=true" TargetMode="External"/><Relationship Id="rId105" Type="http://schemas.openxmlformats.org/officeDocument/2006/relationships/hyperlink" Target="https://tm365-my.sharepoint.com/personal/badruznasrin_basri_tm_com_my/Documents/Apps/Microsoft%20Forms/Request%20New%20PR/Question%201/TECHNICAL_PROPOSAL_NRP%20FOC%20(TP)%20JNCT%20PHI-MEC_Ahmad%20Najmi%20Bin%20Arah.pdf" TargetMode="External"/><Relationship Id="rId126" Type="http://schemas.openxmlformats.org/officeDocument/2006/relationships/hyperlink" Target="https://tm365-my.sharepoint.com/personal/badruznasrin_basri_tm_com_my/Documents/Apps/Microsoft%20Forms/Request%20New%20PR/Question%201/PLAN%20TMEC210013%20_1_Syeikh%20Muhammad%20Jail.pdf;%20https:/tm365-my.sharepoint.com/personal/badruznasrin_basri_tm_com_my/Documents/Apps/Microsoft%20Forms/Request%20New%20PR/Question%201/PLAN%20TMEC210013_2_Syeikh%20Muhammad%20Jail.pdf;%20https:/tm365-my.sharepoint.com/personal/badruznasrin_basri_tm_com_my/Documents/Apps/Microsoft%20Forms/Request%20New%20PR/Question%201/PLAN%20TMEC210013_3_Syeikh%20Muhammad%20Jail.pdf;%20https:/tm365-my.sharepoint.com/personal/badruznasrin_basri_tm_com_my/Documents/Apps/Microsoft%20Forms/Request%20New%20PR/Question%201/TMEC%20210013%20LOCATE%20%26%20PREPARE%20MH_Syeikh%20Muhammad%20Jail.pdf;%20https:/tm365-my.sharepoint.com/personal/badruznasrin_basri_tm_com_my/Documents/Apps/Microsoft%20Forms/Request%20New%20PR/Question%201/TMEC%20210013%20ROODING_Syeikh%20Muhammad%20Jail.pdf" TargetMode="External"/><Relationship Id="rId147" Type="http://schemas.openxmlformats.org/officeDocument/2006/relationships/hyperlink" Target="https://tm365-my.sharepoint.com/personal/badruznasrin_basri_tm_com_my/_layouts/15/Doc.aspx?sourcedoc=%7B85F4A00D-BEDB-4D78-81D1-BB3DD662CEE7%7D&amp;file=BOQ%20NRP%20UPC%20CHEMICAL%20GEBENG_Ahmad%20Najmi%20Bin%20Arah.xlsx&amp;action=default&amp;mobileredirect=true;%20https://tm365-my.sharepoint.com/personal/badruznasrin_basri_tm_com_my/Documents/Apps/Microsoft%20Forms/Request%20New%20PR/Question%201/NRP%20UPC%20CHEMICAL%20GEBENG_Ahmad%20Najmi%20Bin%20Arah.pdf" TargetMode="External"/><Relationship Id="rId168" Type="http://schemas.openxmlformats.org/officeDocument/2006/relationships/hyperlink" Target="https://tm365-my.sharepoint.com/personal/badruznasrin_basri_tm_com_my/Documents/Apps/Microsoft%20Forms/Request%20New%20PR/Question%201/PROPOSED%20EXCH%20-%20CWS%20SMW6%20MRB%204W%20HDD_Fairul%20Rizman%20Bin%20Ot.pdf" TargetMode="External"/><Relationship Id="rId51" Type="http://schemas.openxmlformats.org/officeDocument/2006/relationships/hyperlink" Target="https://tm365-my.sharepoint.com/personal/badruznasrin_basri_tm_com_my/_layouts/15/Doc.aspx?sourcedoc=%7B0D50B431-7FC1-4D7C-9D89-AF4B36FD6E85%7D&amp;file=Costing%20Project%20TMWA233157%20-%205G%20DNB%20DQSIB1040_Nurul%20Auwani%20Sudin.xlsx&amp;action=default&amp;mobileredirect=true" TargetMode="External"/><Relationship Id="rId72" Type="http://schemas.openxmlformats.org/officeDocument/2006/relationships/hyperlink" Target="https://tm365-my.sharepoint.com/personal/badruznasrin_basri_tm_com_my/Documents/Apps/Microsoft%20Forms/Request%20New%20PR/Question/2.%20STD%20-%20COSTING_%20SI%20TMWA-237116_Shirly%20Wong%20Wan%20Jin.pdf" TargetMode="External"/><Relationship Id="rId93" Type="http://schemas.openxmlformats.org/officeDocument/2006/relationships/hyperlink" Target="https://tm365-my.sharepoint.com/personal/badruznasrin_basri_tm_com_my/Documents/Apps/Microsoft%20Forms/Request%20New%20PR/Question%201/Costing_Prima%20Semenggoh_Noreha%20Binti%20Fatehi.pdf;%20https:/tm365-my.sharepoint.com/personal/badruznasrin_basri_tm_com_my/Documents/Apps/Microsoft%20Forms/Request%20New%20PR/Question%201/Tboq_Prima%20Semenggoh_LATEST_Noreha%20Binti%20Fatehi.pdf;%20https:/tm365-my.sharepoint.com/personal/badruznasrin_basri_tm_com_my/Documents/Apps/Microsoft%20Forms/Request%20New%20PR/Question%201/TP_PRIMA%20SEMENGGOH_Noreha%20Binti%20Fatehi.pdf" TargetMode="External"/><Relationship Id="rId189" Type="http://schemas.openxmlformats.org/officeDocument/2006/relationships/hyperlink" Target="https://tm365-my.sharepoint.com/personal/badruznasrin_basri_tm_com_my/_layouts/15/Doc.aspx?sourcedoc=%7B43DE03D2-7134-4E79-97FA-48B1BAFFB80B%7D&amp;file=BOQ%20TMSA233066%20DNB_HORIZON%205G_DJKLJ1209_IBUSA_Siti%20Nur%20Atiqah%20Bint.xlsx&amp;action=default&amp;mobileredirect=true" TargetMode="External"/><Relationship Id="rId3" Type="http://schemas.openxmlformats.org/officeDocument/2006/relationships/hyperlink" Target="https://tm365-my.sharepoint.com/personal/badruznasrin_basri_tm_com_my/Documents/Apps/Microsoft%20Forms/Request%20New%20PR/Question/CMS_boq%20MYGOV%20FOC%20SAT%20F10%2012C%20KLINIK%20KESIHATA_Siti%20Atirah%20Razak.pdf" TargetMode="External"/><Relationship Id="rId214" Type="http://schemas.openxmlformats.org/officeDocument/2006/relationships/hyperlink" Target="https://tm365-my.sharepoint.com/personal/badruznasrin_basri_tm_com_my/Documents/Apps/Microsoft%20Forms/Request%20New%20PR/Question%201/VO%20-%20WEBE%20CW0060%20MTI%20F023%20LP%20UKAY%20PERDANA%20MTI_Sazril%20Anwar%20Bin%20Zul.pdf" TargetMode="External"/><Relationship Id="rId235" Type="http://schemas.openxmlformats.org/officeDocument/2006/relationships/hyperlink" Target="https://tm365-my.sharepoint.com/personal/badruznasrin_basri_tm_com_my/_layouts/15/Doc.aspx?sourcedoc=%7BCC52114C-47FA-4D3C-8B1E-DFB196E25682%7D&amp;file=TMWA%20239063%20SFP_Alice%20Lee.xlsx&amp;action=default&amp;mobileredirect=true" TargetMode="External"/><Relationship Id="rId116" Type="http://schemas.openxmlformats.org/officeDocument/2006/relationships/hyperlink" Target="https://tm365-my.sharepoint.com/personal/badruznasrin_basri_tm_com_my/Documents/Apps/Microsoft%20Forms/Request%20New%20PR/Question%201/SPHERE%20_%20PAC2306751_Mohammad%20Saifuddin%20O.pdf;%20https:/tm365-my.sharepoint.com/personal/badruznasrin_basri_tm_com_my/Documents/Apps/Microsoft%20Forms/Request%20New%20PR/Question%201/MAIN%20PO%204902130123_Mohammad%20Saifuddin%20O.pdf;%20https:/tm365-my.sharepoint.com/personal/badruznasrin_basri_tm_com_my/Documents/Apps/Microsoft%20Forms/Request%20New%20PR/Question%201/SI%20VIG_Mohammad%20Saifuddin%20O.pdf;%20https:/tm365-my.sharepoint.com/personal/badruznasrin_basri_tm_com_my/Documents/Apps/Microsoft%20Forms/Request%20New%20PR/Question%201/LOCALITY%20(1)%20TMWA.233096%20METROLOGI%20MUKAH_Mohammad%20Saifuddin%20O.pdf;%20https:/tm365-my.sharepoint.com/personal/badruznasrin_basri_tm_com_my/Documents/Apps/Microsoft%20Forms/Request%20New%20PR/Question%201/LOCALITY%20(2)%20TMWA.233096%20METROLOGI%20MUKAH_Mohammad%20Saifuddin%20O.pdf" TargetMode="External"/><Relationship Id="rId137" Type="http://schemas.openxmlformats.org/officeDocument/2006/relationships/hyperlink" Target="https://tm365-my.sharepoint.com/personal/badruznasrin_basri_tm_com_my/Documents/Apps/Microsoft%20Forms/Request%20New%20PR/Question%201/PLAN%20SRR%202020%20HSBB%20FTTH%20CNI_C00X%20PRMHN%20FELDA_Fadzliana%20Shahilla%20N.pdf" TargetMode="External"/><Relationship Id="rId158" Type="http://schemas.openxmlformats.org/officeDocument/2006/relationships/hyperlink" Target="https://tm365-my.sharepoint.com/personal/badruznasrin_basri_tm_com_my/Documents/Apps/Microsoft%20Forms/Request%20New%20PR/Question%201/NRP%20FOC%20(TP)%20GEB%20F40,41%20SPURS%2012C%20LYNAS%20INDUS_Ahmad%20Najmi%20Bin%20Arah.pdf" TargetMode="External"/><Relationship Id="rId20" Type="http://schemas.openxmlformats.org/officeDocument/2006/relationships/hyperlink" Target="mailto:mlailani@tm.com.my" TargetMode="External"/><Relationship Id="rId41" Type="http://schemas.openxmlformats.org/officeDocument/2006/relationships/hyperlink" Target="https://tm365-my.sharepoint.com/personal/badruznasrin_basri_tm_com_my/Documents/Apps/Microsoft%20Forms/Request%20New%20PR/Question%201/FMR%20%26%20C1%20MATERIAL%20-%20JMBA%20230040_Kardini%20Yusup.pdf" TargetMode="External"/><Relationship Id="rId62" Type="http://schemas.openxmlformats.org/officeDocument/2006/relationships/hyperlink" Target="https://tm365-my.sharepoint.com/personal/badruznasrin_basri_tm_com_my/Documents/Apps/Microsoft%20Forms/Request%20New%20PR/Question/BOM_Amirul%20Azim%20Bin%20Abd.pdf;%20https:/tm365-my.sharepoint.com/personal/badruznasrin_basri_tm_com_my/Documents/Apps/Microsoft%20Forms/Request%20New%20PR/Question/BOQ%20(4)_Amirul%20Azim%20Bin%20Abd.pdf" TargetMode="External"/><Relationship Id="rId83" Type="http://schemas.openxmlformats.org/officeDocument/2006/relationships/hyperlink" Target="https://tm365-my.sharepoint.com/personal/badruznasrin_basri_tm_com_my/_layouts/15/Doc.aspx?sourcedoc=%7BFB04529D-A659-4592-B321-80C30F5F1AA9%7D&amp;file=Costing%20TMWA%20233070_Mohammad%20Saifuddin%20O.xlsx&amp;action=default&amp;mobileredirect=true" TargetMode="External"/><Relationship Id="rId179" Type="http://schemas.openxmlformats.org/officeDocument/2006/relationships/hyperlink" Target="https://tm365-my.sharepoint.com/personal/badruznasrin_basri_tm_com_my/Documents/Apps/Microsoft%20Forms/Request%20New%20PR/Question%201/(REDMARK)%20-%20LOR%200290%20-%20KOG%20JPJ_Sazril%20Anwar%20Bin%20Zul.pdf;%20https:/tm365-my.sharepoint.com/personal/badruznasrin_basri_tm_com_my/Documents/Apps/Microsoft%20Forms/Request%20New%20PR/Question%201/STRAIGHT%20LINE%20DIAGRAM%20(SLD)%20-%20LOR%200290%20-%20KOG_Sazril%20Anwar%20Bin%20Zul.pdf;%20https:/tm365-my.sharepoint.com/personal/badruznasrin_basri_tm_com_my/Documents/Apps/Microsoft%20Forms/Request%20New%20PR/Question%201/SI%20%26%20VO+%20-%20LOR%200290%20-%20NRP%20KOG%20F01-F02%20MYGOV%20N_Sazril%20Anwar%20Bin%20Zul.pdf" TargetMode="External"/><Relationship Id="rId190" Type="http://schemas.openxmlformats.org/officeDocument/2006/relationships/hyperlink" Target="https://tm365-my.sharepoint.com/personal/badruznasrin_basri_tm_com_my/Documents/Apps/Microsoft%20Forms/Request%20New%20PR/Question%201/edited_GSIWI-SI%20MYGOV%20FOC%20SBR%20F21%2012C%20MAJLIS_Siti%20Atirah%20Razak.pdf" TargetMode="External"/><Relationship Id="rId204" Type="http://schemas.openxmlformats.org/officeDocument/2006/relationships/hyperlink" Target="https://tm365-my.sharepoint.com/personal/badruznasrin_basri_tm_com_my/Documents/Apps/Microsoft%20Forms/Request%20New%20PR/Question/Site%20Instruction%20Form_TMEA238017_MYGOV%20NEO%20PK_Mohamad%20Faizal%20Bin%20R.pdf" TargetMode="External"/><Relationship Id="rId225" Type="http://schemas.openxmlformats.org/officeDocument/2006/relationships/hyperlink" Target="https://tm365-my.sharepoint.com/personal/badruznasrin_basri_tm_com_my/_layouts/15/Doc.aspx?sourcedoc=%7BA1937C8D-92D1-4A9C-886B-76C34ADB3A33%7D&amp;file=Std_Costing%20SITE%20INSTRUCTION%20SIS%20NID%20BETONG_Noreha%20Binti%20Fatehi.xlsx&amp;action=default&amp;mobileredirect=true" TargetMode="External"/><Relationship Id="rId246" Type="http://schemas.openxmlformats.org/officeDocument/2006/relationships/printerSettings" Target="../printerSettings/printerSettings6.bin"/><Relationship Id="rId106" Type="http://schemas.openxmlformats.org/officeDocument/2006/relationships/hyperlink" Target="https://tm365-my.sharepoint.com/personal/badruznasrin_basri_tm_com_my/Documents/Apps/Microsoft%20Forms/Request%20New%20PR/Question/Std_Costing_AWP_FTTH_CNC-%20NRP%20FOC%20(TP)%20JNCT%20P_Ahmad%20Najmi%20Bin%20Arah.pdf" TargetMode="External"/><Relationship Id="rId127" Type="http://schemas.openxmlformats.org/officeDocument/2006/relationships/hyperlink" Target="https://tm365-my.sharepoint.com/personal/badruznasrin_basri_tm_com_my/_layouts/15/Doc.aspx?sourcedoc=%7B26CBFBD8-E130-4394-87DC-265C753CC2AB%7D&amp;file=PELAN%20WAITERS%20TG%20C021%20DP0041%20(TRO-1-110010307_Mohd%20Dasuki%20Bin%20Raml.pptx&amp;action=edit&amp;mobileredirect=true;%20https://tm365-my.sharepoint.com/personal/badruznasrin_basri_tm_com_my/Documents/Apps/Microsoft%20Forms/Request%20New%20PR/Question%201/TRO-1-1100103071_Mohd%20Dasuki%20Bin%20Raml.jpg" TargetMode="External"/><Relationship Id="rId10" Type="http://schemas.openxmlformats.org/officeDocument/2006/relationships/hyperlink" Target="https://tm365-my.sharepoint.com/personal/badruznasrin_basri_tm_com_my/_layouts/15/Doc.aspx?sourcedoc=%7B3411BEA2-A5E5-40D9-9480-7EAB594A9F28%7D&amp;file=BOQ_Mohd%20Faiez%20Mat%20Jusoh.xlsx&amp;action=default&amp;mobileredirect=true" TargetMode="External"/><Relationship Id="rId31" Type="http://schemas.openxmlformats.org/officeDocument/2006/relationships/hyperlink" Target="https://tm365-my.sharepoint.com/personal/badruznasrin_basri_tm_com_my/Documents/Apps/Microsoft%20Forms/Request%20New%20PR/Question/BOQ%20-%20TMWA230458_Noreha%20Binti%20Fatehi.pdf" TargetMode="External"/><Relationship Id="rId52" Type="http://schemas.openxmlformats.org/officeDocument/2006/relationships/hyperlink" Target="https://tm365-my.sharepoint.com/personal/badruznasrin_basri_tm_com_my/_layouts/15/Doc.aspx?sourcedoc=%7BF6D21CD2-666E-4443-BE9D-AB299BB02D84%7D&amp;file=Costing_TMSA232425%20FOC%20%26%20FDP%20FOR%20UNIFI%20SNI%20MY_Siti%20Nur%20Atiqah%20Bint.xlsx&amp;action=default&amp;mobileredirect=true" TargetMode="External"/><Relationship Id="rId73" Type="http://schemas.openxmlformats.org/officeDocument/2006/relationships/hyperlink" Target="https://tm365-my.sharepoint.com/personal/badruznasrin_basri_tm_com_my/Documents/Apps/Microsoft%20Forms/Request%20New%20PR/Question%201/TMWA237116%20JPN%20NIAH%20v1_Shirly%20Wong%20Wan%20Jin.pdf" TargetMode="External"/><Relationship Id="rId94" Type="http://schemas.openxmlformats.org/officeDocument/2006/relationships/hyperlink" Target="https://tm365-my.sharepoint.com/personal/badruznasrin_basri_tm_com_my/_layouts/15/Doc.aspx?sourcedoc=%7B4D785DD5-DAF1-499B-9C6A-73340D953543%7D&amp;file=Costing_Puncak%20Borneo_Noreha%20Binti%20Fatehi.xlsx&amp;action=default&amp;mobileredirect=true" TargetMode="External"/><Relationship Id="rId148" Type="http://schemas.openxmlformats.org/officeDocument/2006/relationships/hyperlink" Target="https://tm365-my.sharepoint.com/personal/badruznasrin_basri_tm_com_my/_layouts/15/Doc.aspx?sourcedoc=%7B1B49899F-5064-4B4B-8FA7-1616608A226E%7D&amp;file=BOQ%20NRP%20UPC%20CHEMICAL%20GEBENG_Ahmad%20Najmi%20Bin%20Arah.xlsx&amp;action=default&amp;mobileredirect=true" TargetMode="External"/><Relationship Id="rId169" Type="http://schemas.openxmlformats.org/officeDocument/2006/relationships/hyperlink" Target="https://tm365-my.sharepoint.com/personal/badruznasrin_basri_tm_com_my/_layouts/15/Doc.aspx?sourcedoc=%7B756F5B43-051D-4F4D-A42A-7D5275A9E694%7D&amp;file=TP%20SLL%20C019_Mahizal%20Bin%20Mohd%20Noh.pptx&amp;action=edit&amp;mobileredirect=true"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2" Type="http://schemas.microsoft.com/office/2019/04/relationships/namedSheetView" Target="../namedSheetViews/namedSheetView5.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ED40-E4DC-4078-A9EE-7D382C08402F}">
  <dimension ref="A2:W169"/>
  <sheetViews>
    <sheetView showGridLines="0" zoomScale="85" zoomScaleNormal="85" workbookViewId="0">
      <selection activeCell="K23" sqref="K23"/>
    </sheetView>
  </sheetViews>
  <sheetFormatPr defaultRowHeight="15"/>
  <cols>
    <col min="1" max="1" width="19.7109375" customWidth="1"/>
    <col min="2" max="2" width="21.5703125" customWidth="1"/>
    <col min="3" max="3" width="23.7109375" bestFit="1" customWidth="1"/>
    <col min="4" max="4" width="23.85546875" bestFit="1" customWidth="1"/>
    <col min="5" max="5" width="5.7109375" bestFit="1" customWidth="1"/>
    <col min="6" max="6" width="7.42578125" bestFit="1" customWidth="1"/>
    <col min="7" max="7" width="11.7109375" bestFit="1" customWidth="1"/>
    <col min="8" max="8" width="5" customWidth="1"/>
    <col min="9" max="9" width="4.7109375" customWidth="1"/>
    <col min="10" max="11" width="3.28515625" customWidth="1"/>
    <col min="12" max="12" width="10" customWidth="1"/>
    <col min="13" max="13" width="11.7109375" bestFit="1" customWidth="1"/>
    <col min="14" max="14" width="17.28515625" bestFit="1" customWidth="1"/>
    <col min="15" max="15" width="7" customWidth="1"/>
    <col min="16" max="16" width="6.85546875" customWidth="1"/>
    <col min="17" max="17" width="8.28515625" customWidth="1"/>
    <col min="18" max="18" width="3.5703125" customWidth="1"/>
    <col min="19" max="19" width="5" customWidth="1"/>
    <col min="20" max="20" width="4.7109375" customWidth="1"/>
    <col min="21" max="22" width="3.28515625" customWidth="1"/>
    <col min="23" max="23" width="11.7109375" customWidth="1"/>
    <col min="24" max="24" width="14.140625" customWidth="1"/>
    <col min="25" max="40" width="14.140625" bestFit="1" customWidth="1"/>
    <col min="41" max="53" width="14" bestFit="1" customWidth="1"/>
    <col min="54" max="87" width="14.42578125" bestFit="1" customWidth="1"/>
    <col min="88" max="88" width="11.7109375" bestFit="1" customWidth="1"/>
  </cols>
  <sheetData>
    <row r="2" spans="3:18">
      <c r="M2" s="13" t="s">
        <v>0</v>
      </c>
    </row>
    <row r="3" spans="3:18">
      <c r="C3" s="13" t="s">
        <v>1</v>
      </c>
      <c r="M3" s="59" t="s">
        <v>2</v>
      </c>
      <c r="N3" s="59" t="s">
        <v>3</v>
      </c>
      <c r="O3" s="59" t="s">
        <v>4</v>
      </c>
      <c r="P3" s="59" t="s">
        <v>5</v>
      </c>
      <c r="Q3" s="59" t="s">
        <v>6</v>
      </c>
      <c r="R3" s="59" t="s">
        <v>7</v>
      </c>
    </row>
    <row r="4" spans="3:18">
      <c r="C4" s="59" t="s">
        <v>2</v>
      </c>
      <c r="D4" s="22" t="s">
        <v>3</v>
      </c>
      <c r="E4" s="22" t="s">
        <v>4</v>
      </c>
      <c r="F4" s="22" t="s">
        <v>5</v>
      </c>
      <c r="G4" s="22" t="s">
        <v>6</v>
      </c>
      <c r="H4" s="22" t="s">
        <v>7</v>
      </c>
      <c r="M4" s="21" t="s">
        <v>8</v>
      </c>
      <c r="N4" s="14"/>
      <c r="O4" s="14">
        <f>SUMIFS($D$57:$D$59,$B$57:$B$59,#REF!)</f>
        <v>0</v>
      </c>
      <c r="P4" s="14">
        <f>SUMIFS($E$57:$E$59,$B$57:$B$59,#REF!)</f>
        <v>0</v>
      </c>
      <c r="Q4" s="14">
        <f>D70</f>
        <v>20</v>
      </c>
      <c r="R4" s="14">
        <f>SUM(N4:Q4)</f>
        <v>20</v>
      </c>
    </row>
    <row r="5" spans="3:18">
      <c r="C5" s="21" t="s">
        <v>9</v>
      </c>
      <c r="D5" s="57">
        <f t="shared" ref="D5:D13" si="0">SUMIFS($D$41:$D$52,$B$41:$B$52,C5)</f>
        <v>0</v>
      </c>
      <c r="E5" s="14">
        <f t="shared" ref="E5:E13" si="1">SUMIFS($D$57:$D$59,$B$57:$B$59,C5)</f>
        <v>0</v>
      </c>
      <c r="F5" s="14">
        <f>SUMIFS($E$57:$E$59,$B$57:$B$59,C5)</f>
        <v>8</v>
      </c>
      <c r="G5" s="14">
        <f t="shared" ref="G5:G13" si="2">SUMIFS($D$24:$D$36,$B$24:$B$36,C5)</f>
        <v>42</v>
      </c>
      <c r="H5" s="14">
        <f t="shared" ref="H5:H13" si="3">SUM(D5:G5)</f>
        <v>50</v>
      </c>
      <c r="M5" s="21" t="s">
        <v>10</v>
      </c>
      <c r="N5" s="14"/>
      <c r="O5" s="14">
        <f>SUMIFS($D$57:$D$59,$B$57:$B$59,M8)</f>
        <v>0</v>
      </c>
      <c r="P5" s="14">
        <f>SUMIFS($D$41:$D$52,$B$41:$B$52,O5)</f>
        <v>0</v>
      </c>
      <c r="Q5" s="14">
        <f>SUMIFS($D$65:$D$70,$C$65:$C$70,M5)</f>
        <v>0</v>
      </c>
      <c r="R5" s="14">
        <f>SUM(N5:Q5)</f>
        <v>0</v>
      </c>
    </row>
    <row r="6" spans="3:18">
      <c r="C6" s="61" t="s">
        <v>11</v>
      </c>
      <c r="D6" s="57">
        <f t="shared" si="0"/>
        <v>7</v>
      </c>
      <c r="E6" s="14">
        <f t="shared" si="1"/>
        <v>0</v>
      </c>
      <c r="F6" s="14">
        <f t="shared" ref="F6:F13" si="4">SUMIFS($D$41:$D$52,$B$41:$B$52,E6)</f>
        <v>0</v>
      </c>
      <c r="G6" s="14">
        <f t="shared" si="2"/>
        <v>8</v>
      </c>
      <c r="H6" s="14">
        <f t="shared" si="3"/>
        <v>15</v>
      </c>
      <c r="M6" s="21" t="s">
        <v>12</v>
      </c>
      <c r="N6" s="14"/>
      <c r="O6" s="14">
        <f>SUMIFS($D$57:$D$59,$B$57:$B$59,M7)</f>
        <v>0</v>
      </c>
      <c r="P6" s="14">
        <f>SUMIFS($D$41:$D$52,$B$41:$B$52,O6)</f>
        <v>0</v>
      </c>
      <c r="Q6" s="14">
        <f>SUMIFS($D$65:$D$70,$C$65:$C$70,M6)</f>
        <v>4</v>
      </c>
      <c r="R6" s="14">
        <f>SUM(N6:Q6)</f>
        <v>4</v>
      </c>
    </row>
    <row r="7" spans="3:18">
      <c r="C7" s="21" t="s">
        <v>13</v>
      </c>
      <c r="D7" s="57">
        <f t="shared" si="0"/>
        <v>3</v>
      </c>
      <c r="E7" s="14">
        <f t="shared" si="1"/>
        <v>0</v>
      </c>
      <c r="F7" s="14">
        <f t="shared" si="4"/>
        <v>0</v>
      </c>
      <c r="G7" s="14">
        <f t="shared" si="2"/>
        <v>0</v>
      </c>
      <c r="H7" s="14">
        <f t="shared" si="3"/>
        <v>3</v>
      </c>
      <c r="M7" s="21" t="s">
        <v>14</v>
      </c>
      <c r="N7" s="14"/>
      <c r="O7" s="14">
        <f>SUMIFS($D$57:$D$59,$B$57:$B$59,M5)</f>
        <v>0</v>
      </c>
      <c r="P7" s="14">
        <f>SUMIFS($D$41:$D$52,$B$41:$B$52,O7)</f>
        <v>0</v>
      </c>
      <c r="Q7" s="14">
        <f>SUMIFS($D$65:$D$70,$C$65:$C$70,M7)</f>
        <v>7</v>
      </c>
      <c r="R7" s="14">
        <f>SUM(N7:Q7)</f>
        <v>7</v>
      </c>
    </row>
    <row r="8" spans="3:18">
      <c r="C8" s="21" t="s">
        <v>15</v>
      </c>
      <c r="D8" s="57">
        <f t="shared" si="0"/>
        <v>2</v>
      </c>
      <c r="E8" s="14">
        <f t="shared" si="1"/>
        <v>0</v>
      </c>
      <c r="F8" s="14">
        <f t="shared" si="4"/>
        <v>0</v>
      </c>
      <c r="G8" s="14">
        <f t="shared" si="2"/>
        <v>0</v>
      </c>
      <c r="H8" s="14">
        <f t="shared" si="3"/>
        <v>2</v>
      </c>
      <c r="M8" s="21" t="s">
        <v>16</v>
      </c>
      <c r="N8" s="14">
        <v>7</v>
      </c>
      <c r="O8" s="14">
        <f>D60</f>
        <v>12</v>
      </c>
      <c r="P8" s="14">
        <f>E60</f>
        <v>8</v>
      </c>
      <c r="Q8" s="14">
        <f>SUMIFS($D$65:$D$70,$C$65:$C$70,M8)</f>
        <v>51</v>
      </c>
      <c r="R8" s="14">
        <f>SUM(N8:Q8)</f>
        <v>78</v>
      </c>
    </row>
    <row r="9" spans="3:18">
      <c r="C9" s="21" t="s">
        <v>12</v>
      </c>
      <c r="D9" s="57">
        <f t="shared" si="0"/>
        <v>13</v>
      </c>
      <c r="E9" s="14">
        <f t="shared" si="1"/>
        <v>8</v>
      </c>
      <c r="F9" s="14">
        <f t="shared" si="4"/>
        <v>0</v>
      </c>
      <c r="G9" s="14">
        <f t="shared" si="2"/>
        <v>76</v>
      </c>
      <c r="H9" s="14">
        <f t="shared" si="3"/>
        <v>97</v>
      </c>
      <c r="M9" s="62" t="s">
        <v>7</v>
      </c>
      <c r="N9" s="63">
        <f>SUM(N4:N8)</f>
        <v>7</v>
      </c>
      <c r="O9" s="63">
        <f>SUM(O4:O8)</f>
        <v>12</v>
      </c>
      <c r="P9" s="63">
        <f>SUM(P4:P8)</f>
        <v>8</v>
      </c>
      <c r="Q9" s="63">
        <f>SUM(Q4:Q8)</f>
        <v>82</v>
      </c>
      <c r="R9" s="63">
        <f>SUM(R4:R8)</f>
        <v>109</v>
      </c>
    </row>
    <row r="10" spans="3:18">
      <c r="C10" s="14" t="s">
        <v>17</v>
      </c>
      <c r="D10" s="57">
        <f t="shared" si="0"/>
        <v>3</v>
      </c>
      <c r="E10" s="14">
        <f t="shared" si="1"/>
        <v>0</v>
      </c>
      <c r="F10" s="14">
        <f t="shared" si="4"/>
        <v>0</v>
      </c>
      <c r="G10" s="14">
        <f t="shared" si="2"/>
        <v>0</v>
      </c>
      <c r="H10" s="14">
        <f t="shared" si="3"/>
        <v>3</v>
      </c>
    </row>
    <row r="11" spans="3:18">
      <c r="C11" s="21" t="s">
        <v>18</v>
      </c>
      <c r="D11" s="57">
        <f t="shared" si="0"/>
        <v>2</v>
      </c>
      <c r="E11" s="14">
        <f t="shared" si="1"/>
        <v>0</v>
      </c>
      <c r="F11" s="14">
        <f t="shared" si="4"/>
        <v>0</v>
      </c>
      <c r="G11" s="14">
        <f t="shared" si="2"/>
        <v>17</v>
      </c>
      <c r="H11" s="14">
        <f t="shared" si="3"/>
        <v>19</v>
      </c>
    </row>
    <row r="12" spans="3:18">
      <c r="C12" s="21" t="s">
        <v>19</v>
      </c>
      <c r="D12" s="57">
        <f t="shared" si="0"/>
        <v>2</v>
      </c>
      <c r="E12" s="14">
        <f t="shared" si="1"/>
        <v>0</v>
      </c>
      <c r="F12" s="14">
        <f t="shared" si="4"/>
        <v>0</v>
      </c>
      <c r="G12" s="14">
        <f t="shared" si="2"/>
        <v>0</v>
      </c>
      <c r="H12" s="14">
        <f t="shared" si="3"/>
        <v>2</v>
      </c>
    </row>
    <row r="13" spans="3:18">
      <c r="C13" s="21" t="s">
        <v>20</v>
      </c>
      <c r="D13" s="57">
        <f t="shared" si="0"/>
        <v>66</v>
      </c>
      <c r="E13" s="14">
        <f t="shared" si="1"/>
        <v>4</v>
      </c>
      <c r="F13" s="14">
        <f t="shared" si="4"/>
        <v>0</v>
      </c>
      <c r="G13" s="14">
        <f t="shared" si="2"/>
        <v>141</v>
      </c>
      <c r="H13" s="14">
        <f t="shared" si="3"/>
        <v>211</v>
      </c>
    </row>
    <row r="14" spans="3:18">
      <c r="C14" s="23" t="s">
        <v>7</v>
      </c>
      <c r="D14" s="58">
        <f>SUM(D5:D13)</f>
        <v>98</v>
      </c>
      <c r="E14" s="22">
        <f>SUM(E5:E13)</f>
        <v>12</v>
      </c>
      <c r="F14" s="22">
        <f>SUM(F5:F13)</f>
        <v>8</v>
      </c>
      <c r="G14" s="22">
        <f>SUM(G5:G13)</f>
        <v>284</v>
      </c>
      <c r="H14" s="22">
        <f>SUM(H5:H13)</f>
        <v>402</v>
      </c>
    </row>
    <row r="19" spans="2:8">
      <c r="C19" s="12"/>
    </row>
    <row r="20" spans="2:8">
      <c r="C20" s="12"/>
    </row>
    <row r="21" spans="2:8">
      <c r="C21" s="20" t="s">
        <v>21</v>
      </c>
      <c r="D21" s="12">
        <v>0</v>
      </c>
    </row>
    <row r="22" spans="2:8">
      <c r="B22" s="13" t="s">
        <v>22</v>
      </c>
    </row>
    <row r="23" spans="2:8">
      <c r="C23" s="20" t="s">
        <v>23</v>
      </c>
      <c r="D23" t="s">
        <v>24</v>
      </c>
    </row>
    <row r="24" spans="2:8">
      <c r="B24" t="s">
        <v>25</v>
      </c>
      <c r="C24" s="12" t="s">
        <v>26</v>
      </c>
      <c r="D24">
        <v>6</v>
      </c>
      <c r="E24" t="e">
        <f>VLOOKUP(B24,C5:H13,6,FALSE)</f>
        <v>#N/A</v>
      </c>
    </row>
    <row r="25" spans="2:8">
      <c r="B25" s="12" t="s">
        <v>18</v>
      </c>
      <c r="C25" s="12" t="s">
        <v>18</v>
      </c>
      <c r="D25">
        <v>17</v>
      </c>
    </row>
    <row r="26" spans="2:8">
      <c r="B26" t="s">
        <v>11</v>
      </c>
      <c r="C26" s="12" t="s">
        <v>27</v>
      </c>
      <c r="D26">
        <v>4</v>
      </c>
    </row>
    <row r="27" spans="2:8">
      <c r="B27" s="12" t="s">
        <v>20</v>
      </c>
      <c r="C27" s="12" t="s">
        <v>20</v>
      </c>
      <c r="D27">
        <v>47</v>
      </c>
    </row>
    <row r="28" spans="2:8">
      <c r="B28" s="12" t="s">
        <v>20</v>
      </c>
      <c r="C28" s="12" t="s">
        <v>28</v>
      </c>
      <c r="D28">
        <v>13</v>
      </c>
    </row>
    <row r="29" spans="2:8">
      <c r="B29" s="12" t="s">
        <v>20</v>
      </c>
      <c r="C29" s="12" t="s">
        <v>29</v>
      </c>
      <c r="D29">
        <v>81</v>
      </c>
    </row>
    <row r="30" spans="2:8">
      <c r="B30" s="12" t="s">
        <v>12</v>
      </c>
      <c r="C30" s="12" t="s">
        <v>12</v>
      </c>
      <c r="D30">
        <v>58</v>
      </c>
    </row>
    <row r="31" spans="2:8">
      <c r="B31" s="12" t="s">
        <v>12</v>
      </c>
      <c r="C31" s="12" t="s">
        <v>30</v>
      </c>
      <c r="D31">
        <v>9</v>
      </c>
    </row>
    <row r="32" spans="2:8">
      <c r="B32" s="12" t="s">
        <v>12</v>
      </c>
      <c r="C32" s="12" t="s">
        <v>31</v>
      </c>
      <c r="D32">
        <v>8</v>
      </c>
      <c r="H32">
        <v>7</v>
      </c>
    </row>
    <row r="33" spans="2:4">
      <c r="B33" s="12" t="s">
        <v>12</v>
      </c>
      <c r="C33" s="12" t="s">
        <v>32</v>
      </c>
      <c r="D33">
        <v>1</v>
      </c>
    </row>
    <row r="34" spans="2:4">
      <c r="B34" t="s">
        <v>25</v>
      </c>
      <c r="C34" s="12" t="s">
        <v>33</v>
      </c>
      <c r="D34">
        <v>107</v>
      </c>
    </row>
    <row r="35" spans="2:4">
      <c r="B35" s="12" t="s">
        <v>9</v>
      </c>
      <c r="C35" s="12" t="s">
        <v>34</v>
      </c>
      <c r="D35">
        <v>42</v>
      </c>
    </row>
    <row r="36" spans="2:4">
      <c r="B36" t="s">
        <v>11</v>
      </c>
      <c r="C36" s="12" t="s">
        <v>19</v>
      </c>
      <c r="D36">
        <v>4</v>
      </c>
    </row>
    <row r="37" spans="2:4">
      <c r="B37" t="s">
        <v>11</v>
      </c>
      <c r="C37" s="12" t="s">
        <v>35</v>
      </c>
      <c r="D37">
        <v>397</v>
      </c>
    </row>
    <row r="39" spans="2:4">
      <c r="B39" s="60" t="s">
        <v>36</v>
      </c>
      <c r="C39" s="12"/>
    </row>
    <row r="40" spans="2:4">
      <c r="C40" s="20" t="s">
        <v>23</v>
      </c>
      <c r="D40" t="s">
        <v>37</v>
      </c>
    </row>
    <row r="41" spans="2:4">
      <c r="B41" t="s">
        <v>11</v>
      </c>
      <c r="C41" s="12" t="s">
        <v>38</v>
      </c>
      <c r="D41">
        <v>1</v>
      </c>
    </row>
    <row r="42" spans="2:4">
      <c r="B42" s="12" t="s">
        <v>19</v>
      </c>
      <c r="C42" s="12" t="s">
        <v>19</v>
      </c>
      <c r="D42">
        <v>2</v>
      </c>
    </row>
    <row r="43" spans="2:4">
      <c r="B43" s="12" t="s">
        <v>18</v>
      </c>
      <c r="C43" s="12" t="s">
        <v>18</v>
      </c>
      <c r="D43">
        <v>2</v>
      </c>
    </row>
    <row r="44" spans="2:4">
      <c r="B44" t="s">
        <v>11</v>
      </c>
      <c r="C44" s="12" t="s">
        <v>27</v>
      </c>
      <c r="D44">
        <v>6</v>
      </c>
    </row>
    <row r="45" spans="2:4">
      <c r="B45" t="s">
        <v>17</v>
      </c>
      <c r="C45" s="12" t="s">
        <v>17</v>
      </c>
      <c r="D45">
        <v>3</v>
      </c>
    </row>
    <row r="46" spans="2:4">
      <c r="B46" s="12" t="s">
        <v>12</v>
      </c>
      <c r="C46" s="12" t="s">
        <v>39</v>
      </c>
      <c r="D46">
        <v>13</v>
      </c>
    </row>
    <row r="47" spans="2:4">
      <c r="B47" s="12" t="s">
        <v>15</v>
      </c>
      <c r="C47" s="12" t="s">
        <v>15</v>
      </c>
      <c r="D47">
        <v>2</v>
      </c>
    </row>
    <row r="48" spans="2:4">
      <c r="B48" s="12" t="s">
        <v>20</v>
      </c>
      <c r="C48" s="12" t="s">
        <v>20</v>
      </c>
      <c r="D48">
        <v>62</v>
      </c>
    </row>
    <row r="49" spans="2:7">
      <c r="B49" s="12" t="s">
        <v>20</v>
      </c>
      <c r="C49" s="12" t="s">
        <v>28</v>
      </c>
      <c r="D49">
        <v>2</v>
      </c>
    </row>
    <row r="50" spans="2:7">
      <c r="B50" s="12" t="s">
        <v>20</v>
      </c>
      <c r="C50" s="12" t="s">
        <v>29</v>
      </c>
      <c r="D50">
        <v>2</v>
      </c>
    </row>
    <row r="51" spans="2:7">
      <c r="B51" s="12" t="s">
        <v>13</v>
      </c>
      <c r="C51" s="12" t="s">
        <v>13</v>
      </c>
      <c r="D51">
        <v>3</v>
      </c>
    </row>
    <row r="52" spans="2:7">
      <c r="B52" s="12"/>
      <c r="C52" s="12" t="s">
        <v>35</v>
      </c>
      <c r="D52">
        <v>98</v>
      </c>
    </row>
    <row r="54" spans="2:7">
      <c r="B54" s="60" t="s">
        <v>40</v>
      </c>
    </row>
    <row r="55" spans="2:7">
      <c r="C55" s="20" t="s">
        <v>41</v>
      </c>
      <c r="D55" s="20" t="s">
        <v>42</v>
      </c>
    </row>
    <row r="56" spans="2:7">
      <c r="C56" s="20" t="s">
        <v>23</v>
      </c>
      <c r="D56" t="s">
        <v>43</v>
      </c>
      <c r="E56" t="s">
        <v>5</v>
      </c>
      <c r="F56" t="s">
        <v>34</v>
      </c>
      <c r="G56" t="s">
        <v>35</v>
      </c>
    </row>
    <row r="57" spans="2:7">
      <c r="B57" s="12" t="s">
        <v>12</v>
      </c>
      <c r="C57" s="12" t="s">
        <v>39</v>
      </c>
      <c r="D57">
        <v>8</v>
      </c>
      <c r="G57">
        <v>8</v>
      </c>
    </row>
    <row r="58" spans="2:7">
      <c r="B58" s="12" t="s">
        <v>20</v>
      </c>
      <c r="C58" s="12" t="s">
        <v>29</v>
      </c>
      <c r="D58">
        <v>4</v>
      </c>
      <c r="G58">
        <v>4</v>
      </c>
    </row>
    <row r="59" spans="2:7">
      <c r="B59" s="12" t="s">
        <v>9</v>
      </c>
      <c r="C59" s="12" t="s">
        <v>34</v>
      </c>
      <c r="E59">
        <v>8</v>
      </c>
      <c r="G59">
        <v>8</v>
      </c>
    </row>
    <row r="60" spans="2:7">
      <c r="C60" s="12" t="s">
        <v>35</v>
      </c>
      <c r="D60">
        <v>12</v>
      </c>
      <c r="E60">
        <v>8</v>
      </c>
      <c r="G60">
        <v>20</v>
      </c>
    </row>
    <row r="63" spans="2:7">
      <c r="B63" s="84" t="s">
        <v>14</v>
      </c>
    </row>
    <row r="64" spans="2:7">
      <c r="C64" s="20" t="s">
        <v>23</v>
      </c>
      <c r="D64" t="s">
        <v>44</v>
      </c>
    </row>
    <row r="65" spans="3:4">
      <c r="C65" s="12" t="s">
        <v>26</v>
      </c>
      <c r="D65">
        <v>16</v>
      </c>
    </row>
    <row r="66" spans="3:4">
      <c r="C66" s="12" t="s">
        <v>16</v>
      </c>
      <c r="D66">
        <v>51</v>
      </c>
    </row>
    <row r="67" spans="3:4">
      <c r="C67" s="12" t="s">
        <v>14</v>
      </c>
      <c r="D67">
        <v>7</v>
      </c>
    </row>
    <row r="68" spans="3:4">
      <c r="C68" s="12" t="s">
        <v>12</v>
      </c>
      <c r="D68">
        <v>4</v>
      </c>
    </row>
    <row r="69" spans="3:4">
      <c r="C69" s="12" t="s">
        <v>45</v>
      </c>
      <c r="D69">
        <v>23</v>
      </c>
    </row>
    <row r="70" spans="3:4">
      <c r="C70" s="12" t="s">
        <v>9</v>
      </c>
      <c r="D70">
        <v>20</v>
      </c>
    </row>
    <row r="71" spans="3:4">
      <c r="C71" s="12" t="s">
        <v>35</v>
      </c>
      <c r="D71">
        <v>121</v>
      </c>
    </row>
    <row r="74" spans="3:4">
      <c r="C74" s="12"/>
    </row>
    <row r="75" spans="3:4">
      <c r="C75" s="12"/>
    </row>
    <row r="76" spans="3:4">
      <c r="C76" s="12"/>
    </row>
    <row r="77" spans="3:4">
      <c r="C77" s="12"/>
    </row>
    <row r="78" spans="3:4">
      <c r="C78" s="12"/>
    </row>
    <row r="79" spans="3:4">
      <c r="C79" s="12"/>
    </row>
    <row r="83" spans="2:23">
      <c r="B83" s="13" t="s">
        <v>46</v>
      </c>
      <c r="M83" s="13" t="s">
        <v>47</v>
      </c>
    </row>
    <row r="84" spans="2:23">
      <c r="B84" s="20" t="s">
        <v>37</v>
      </c>
      <c r="C84" s="20" t="s">
        <v>42</v>
      </c>
      <c r="M84" s="20" t="s">
        <v>37</v>
      </c>
      <c r="N84" s="20" t="s">
        <v>42</v>
      </c>
    </row>
    <row r="85" spans="2:23">
      <c r="B85" s="20" t="s">
        <v>23</v>
      </c>
      <c r="C85" s="49" t="s">
        <v>48</v>
      </c>
      <c r="D85" s="49" t="s">
        <v>49</v>
      </c>
      <c r="E85" s="49" t="s">
        <v>50</v>
      </c>
      <c r="F85" s="49" t="s">
        <v>51</v>
      </c>
      <c r="G85" s="49" t="s">
        <v>52</v>
      </c>
      <c r="H85" s="49" t="s">
        <v>53</v>
      </c>
      <c r="I85" s="49" t="s">
        <v>35</v>
      </c>
      <c r="M85" s="20" t="s">
        <v>23</v>
      </c>
      <c r="N85" s="49" t="s">
        <v>54</v>
      </c>
      <c r="O85" s="49" t="s">
        <v>55</v>
      </c>
      <c r="P85" s="49" t="s">
        <v>48</v>
      </c>
      <c r="Q85" s="49" t="s">
        <v>49</v>
      </c>
      <c r="R85" s="49" t="s">
        <v>56</v>
      </c>
      <c r="S85" s="49" t="s">
        <v>50</v>
      </c>
      <c r="T85" s="49" t="s">
        <v>51</v>
      </c>
      <c r="U85" s="49" t="s">
        <v>57</v>
      </c>
      <c r="V85" s="49" t="s">
        <v>52</v>
      </c>
      <c r="W85" s="49" t="s">
        <v>35</v>
      </c>
    </row>
    <row r="86" spans="2:23">
      <c r="B86" s="12" t="s">
        <v>19</v>
      </c>
      <c r="C86" s="49">
        <v>1</v>
      </c>
      <c r="D86" s="49"/>
      <c r="E86" s="49"/>
      <c r="F86" s="49">
        <v>1</v>
      </c>
      <c r="G86" s="49"/>
      <c r="H86" s="49"/>
      <c r="I86" s="49">
        <v>2</v>
      </c>
      <c r="M86" s="12" t="s">
        <v>18</v>
      </c>
      <c r="N86" s="49"/>
      <c r="O86" s="49"/>
      <c r="P86" s="49"/>
      <c r="Q86" s="49"/>
      <c r="R86" s="49"/>
      <c r="S86" s="49"/>
      <c r="T86" s="49">
        <v>2</v>
      </c>
      <c r="U86" s="49"/>
      <c r="V86" s="49"/>
      <c r="W86" s="49">
        <v>2</v>
      </c>
    </row>
    <row r="87" spans="2:23">
      <c r="B87" s="12" t="s">
        <v>18</v>
      </c>
      <c r="C87" s="49"/>
      <c r="D87" s="49"/>
      <c r="E87" s="49"/>
      <c r="F87" s="49">
        <v>2</v>
      </c>
      <c r="G87" s="49"/>
      <c r="H87" s="49"/>
      <c r="I87" s="49">
        <v>2</v>
      </c>
      <c r="M87" s="52" t="s">
        <v>27</v>
      </c>
      <c r="N87" s="49"/>
      <c r="O87" s="49">
        <v>1</v>
      </c>
      <c r="P87" s="49"/>
      <c r="Q87" s="49">
        <v>3</v>
      </c>
      <c r="R87" s="49"/>
      <c r="S87" s="49">
        <v>1</v>
      </c>
      <c r="T87" s="49">
        <v>1</v>
      </c>
      <c r="U87" s="49"/>
      <c r="V87" s="49"/>
      <c r="W87" s="92">
        <v>6</v>
      </c>
    </row>
    <row r="88" spans="2:23">
      <c r="B88" s="12" t="s">
        <v>17</v>
      </c>
      <c r="C88" s="49">
        <v>2</v>
      </c>
      <c r="D88" s="49">
        <v>1</v>
      </c>
      <c r="E88" s="49"/>
      <c r="F88" s="49"/>
      <c r="G88" s="49"/>
      <c r="H88" s="49"/>
      <c r="I88" s="49">
        <v>3</v>
      </c>
      <c r="M88" s="50" t="s">
        <v>20</v>
      </c>
      <c r="N88" s="49">
        <v>2</v>
      </c>
      <c r="O88" s="49">
        <v>4</v>
      </c>
      <c r="P88" s="49">
        <v>25</v>
      </c>
      <c r="Q88" s="49">
        <v>5</v>
      </c>
      <c r="R88" s="49">
        <v>1</v>
      </c>
      <c r="S88" s="49">
        <v>6</v>
      </c>
      <c r="T88" s="49">
        <v>13</v>
      </c>
      <c r="U88" s="49">
        <v>1</v>
      </c>
      <c r="V88" s="49">
        <v>5</v>
      </c>
      <c r="W88" s="92">
        <v>62</v>
      </c>
    </row>
    <row r="89" spans="2:23">
      <c r="B89" s="12" t="s">
        <v>39</v>
      </c>
      <c r="C89" s="49">
        <v>8</v>
      </c>
      <c r="D89" s="49">
        <v>3</v>
      </c>
      <c r="E89" s="49"/>
      <c r="F89" s="49">
        <v>1</v>
      </c>
      <c r="G89" s="49"/>
      <c r="H89" s="49">
        <v>1</v>
      </c>
      <c r="I89" s="49">
        <v>13</v>
      </c>
      <c r="M89" s="50" t="s">
        <v>28</v>
      </c>
      <c r="N89" s="49"/>
      <c r="O89" s="49"/>
      <c r="P89" s="49">
        <v>2</v>
      </c>
      <c r="Q89" s="49"/>
      <c r="R89" s="49"/>
      <c r="S89" s="49"/>
      <c r="T89" s="49"/>
      <c r="U89" s="49"/>
      <c r="V89" s="49"/>
      <c r="W89" s="92">
        <v>2</v>
      </c>
    </row>
    <row r="90" spans="2:23">
      <c r="B90" s="51" t="s">
        <v>13</v>
      </c>
      <c r="C90" s="49"/>
      <c r="D90" s="49"/>
      <c r="E90" s="49"/>
      <c r="F90" s="49">
        <v>1</v>
      </c>
      <c r="G90" s="49">
        <v>2</v>
      </c>
      <c r="H90" s="49"/>
      <c r="I90" s="49">
        <v>3</v>
      </c>
      <c r="M90" s="51" t="s">
        <v>29</v>
      </c>
      <c r="N90" s="49"/>
      <c r="O90" s="49"/>
      <c r="P90" s="49">
        <v>1</v>
      </c>
      <c r="Q90" s="49"/>
      <c r="R90" s="49"/>
      <c r="S90" s="49"/>
      <c r="T90" s="49"/>
      <c r="U90" s="49"/>
      <c r="V90" s="49">
        <v>1</v>
      </c>
      <c r="W90" s="93">
        <v>2</v>
      </c>
    </row>
    <row r="91" spans="2:23">
      <c r="B91" s="12" t="s">
        <v>38</v>
      </c>
      <c r="C91" s="49"/>
      <c r="D91" s="49"/>
      <c r="E91" s="49">
        <v>1</v>
      </c>
      <c r="F91" s="49"/>
      <c r="G91" s="49"/>
      <c r="H91" s="49"/>
      <c r="I91" s="49">
        <v>1</v>
      </c>
      <c r="M91" s="12" t="s">
        <v>35</v>
      </c>
      <c r="N91" s="49">
        <v>2</v>
      </c>
      <c r="O91" s="49">
        <v>5</v>
      </c>
      <c r="P91" s="49">
        <v>28</v>
      </c>
      <c r="Q91" s="49">
        <v>8</v>
      </c>
      <c r="R91" s="49">
        <v>1</v>
      </c>
      <c r="S91" s="49">
        <v>7</v>
      </c>
      <c r="T91" s="49">
        <v>16</v>
      </c>
      <c r="U91" s="49">
        <v>1</v>
      </c>
      <c r="V91" s="49">
        <v>6</v>
      </c>
      <c r="W91" s="49">
        <v>74</v>
      </c>
    </row>
    <row r="92" spans="2:23">
      <c r="B92" s="51" t="s">
        <v>15</v>
      </c>
      <c r="C92" s="49"/>
      <c r="D92" s="49"/>
      <c r="E92" s="49"/>
      <c r="F92" s="49"/>
      <c r="G92" s="49">
        <v>2</v>
      </c>
      <c r="H92" s="49"/>
      <c r="I92" s="49">
        <v>2</v>
      </c>
    </row>
    <row r="93" spans="2:23">
      <c r="B93" s="12" t="s">
        <v>35</v>
      </c>
      <c r="C93" s="49">
        <v>11</v>
      </c>
      <c r="D93" s="49">
        <v>4</v>
      </c>
      <c r="E93" s="49">
        <v>1</v>
      </c>
      <c r="F93" s="49">
        <v>5</v>
      </c>
      <c r="G93" s="49">
        <v>4</v>
      </c>
      <c r="H93" s="49">
        <v>1</v>
      </c>
      <c r="I93" s="49">
        <v>26</v>
      </c>
    </row>
    <row r="100" spans="2:13">
      <c r="B100" s="13" t="s">
        <v>58</v>
      </c>
    </row>
    <row r="101" spans="2:13">
      <c r="B101" s="20" t="s">
        <v>37</v>
      </c>
      <c r="C101" s="20" t="s">
        <v>42</v>
      </c>
    </row>
    <row r="102" spans="2:13">
      <c r="B102" s="20" t="s">
        <v>23</v>
      </c>
      <c r="C102" s="49" t="s">
        <v>54</v>
      </c>
      <c r="D102" s="49" t="s">
        <v>55</v>
      </c>
      <c r="E102" s="49" t="s">
        <v>48</v>
      </c>
      <c r="F102" s="49" t="s">
        <v>49</v>
      </c>
      <c r="G102" s="49" t="s">
        <v>56</v>
      </c>
      <c r="H102" s="49" t="s">
        <v>50</v>
      </c>
      <c r="I102" s="49" t="s">
        <v>51</v>
      </c>
      <c r="J102" s="49" t="s">
        <v>57</v>
      </c>
      <c r="K102" s="49" t="s">
        <v>52</v>
      </c>
      <c r="L102" s="49" t="s">
        <v>53</v>
      </c>
      <c r="M102" s="49" t="s">
        <v>35</v>
      </c>
    </row>
    <row r="103" spans="2:13">
      <c r="B103" s="12" t="s">
        <v>19</v>
      </c>
      <c r="C103" s="49"/>
      <c r="D103" s="49"/>
      <c r="E103" s="49">
        <v>1</v>
      </c>
      <c r="F103" s="49"/>
      <c r="G103" s="49"/>
      <c r="H103" s="49"/>
      <c r="I103" s="49">
        <v>1</v>
      </c>
      <c r="J103" s="49"/>
      <c r="K103" s="49"/>
      <c r="L103" s="49"/>
      <c r="M103" s="49">
        <v>2</v>
      </c>
    </row>
    <row r="104" spans="2:13">
      <c r="B104" s="12" t="s">
        <v>18</v>
      </c>
      <c r="C104" s="49"/>
      <c r="D104" s="49"/>
      <c r="E104" s="49"/>
      <c r="F104" s="49"/>
      <c r="G104" s="49"/>
      <c r="H104" s="49"/>
      <c r="I104" s="49">
        <v>2</v>
      </c>
      <c r="J104" s="49"/>
      <c r="K104" s="49"/>
      <c r="L104" s="49"/>
      <c r="M104" s="49">
        <v>2</v>
      </c>
    </row>
    <row r="105" spans="2:13">
      <c r="B105" s="52" t="s">
        <v>27</v>
      </c>
      <c r="C105" s="49"/>
      <c r="D105" s="49">
        <v>1</v>
      </c>
      <c r="E105" s="49"/>
      <c r="F105" s="49">
        <v>3</v>
      </c>
      <c r="G105" s="49"/>
      <c r="H105" s="49">
        <v>1</v>
      </c>
      <c r="I105" s="49">
        <v>1</v>
      </c>
      <c r="J105" s="49"/>
      <c r="K105" s="49"/>
      <c r="L105" s="49"/>
      <c r="M105" s="49">
        <v>6</v>
      </c>
    </row>
    <row r="106" spans="2:13">
      <c r="B106" s="12" t="s">
        <v>17</v>
      </c>
      <c r="C106" s="49"/>
      <c r="D106" s="49"/>
      <c r="E106" s="49">
        <v>2</v>
      </c>
      <c r="F106" s="49">
        <v>1</v>
      </c>
      <c r="G106" s="49"/>
      <c r="H106" s="49"/>
      <c r="I106" s="49"/>
      <c r="J106" s="49"/>
      <c r="K106" s="49"/>
      <c r="L106" s="49"/>
      <c r="M106" s="49">
        <v>3</v>
      </c>
    </row>
    <row r="107" spans="2:13">
      <c r="B107" s="12" t="s">
        <v>39</v>
      </c>
      <c r="C107" s="49"/>
      <c r="D107" s="49"/>
      <c r="E107" s="49">
        <v>8</v>
      </c>
      <c r="F107" s="49">
        <v>3</v>
      </c>
      <c r="G107" s="49"/>
      <c r="H107" s="49"/>
      <c r="I107" s="49">
        <v>1</v>
      </c>
      <c r="J107" s="49"/>
      <c r="K107" s="49"/>
      <c r="L107" s="49">
        <v>1</v>
      </c>
      <c r="M107" s="49">
        <v>13</v>
      </c>
    </row>
    <row r="108" spans="2:13">
      <c r="B108" s="50" t="s">
        <v>20</v>
      </c>
      <c r="C108" s="49">
        <v>2</v>
      </c>
      <c r="D108" s="49">
        <v>4</v>
      </c>
      <c r="E108" s="49">
        <v>25</v>
      </c>
      <c r="F108" s="49">
        <v>5</v>
      </c>
      <c r="G108" s="49">
        <v>1</v>
      </c>
      <c r="H108" s="49">
        <v>6</v>
      </c>
      <c r="I108" s="49">
        <v>13</v>
      </c>
      <c r="J108" s="49">
        <v>1</v>
      </c>
      <c r="K108" s="49">
        <v>5</v>
      </c>
      <c r="L108" s="49"/>
      <c r="M108" s="49">
        <v>62</v>
      </c>
    </row>
    <row r="109" spans="2:13">
      <c r="B109" s="50" t="s">
        <v>28</v>
      </c>
      <c r="C109" s="49"/>
      <c r="D109" s="49"/>
      <c r="E109" s="49">
        <v>2</v>
      </c>
      <c r="F109" s="49"/>
      <c r="G109" s="49"/>
      <c r="H109" s="49"/>
      <c r="I109" s="49"/>
      <c r="J109" s="49"/>
      <c r="K109" s="49"/>
      <c r="L109" s="49"/>
      <c r="M109" s="49">
        <v>2</v>
      </c>
    </row>
    <row r="110" spans="2:13">
      <c r="B110" s="51" t="s">
        <v>29</v>
      </c>
      <c r="C110" s="49"/>
      <c r="D110" s="49"/>
      <c r="E110" s="49">
        <v>1</v>
      </c>
      <c r="F110" s="49"/>
      <c r="G110" s="49"/>
      <c r="H110" s="49"/>
      <c r="I110" s="49"/>
      <c r="J110" s="49"/>
      <c r="K110" s="49">
        <v>1</v>
      </c>
      <c r="L110" s="49"/>
      <c r="M110" s="49">
        <v>2</v>
      </c>
    </row>
    <row r="111" spans="2:13">
      <c r="B111" s="12" t="s">
        <v>13</v>
      </c>
      <c r="C111" s="49"/>
      <c r="D111" s="49"/>
      <c r="E111" s="49"/>
      <c r="F111" s="49"/>
      <c r="G111" s="49"/>
      <c r="H111" s="49"/>
      <c r="I111" s="49">
        <v>1</v>
      </c>
      <c r="J111" s="49"/>
      <c r="K111" s="49">
        <v>2</v>
      </c>
      <c r="L111" s="49"/>
      <c r="M111" s="49">
        <v>3</v>
      </c>
    </row>
    <row r="112" spans="2:13">
      <c r="B112" s="12" t="s">
        <v>38</v>
      </c>
      <c r="C112" s="49"/>
      <c r="D112" s="49"/>
      <c r="E112" s="49"/>
      <c r="F112" s="49"/>
      <c r="G112" s="49"/>
      <c r="H112" s="49">
        <v>1</v>
      </c>
      <c r="I112" s="49"/>
      <c r="J112" s="49"/>
      <c r="K112" s="49"/>
      <c r="L112" s="49"/>
      <c r="M112" s="49">
        <v>1</v>
      </c>
    </row>
    <row r="113" spans="1:13">
      <c r="B113" s="12" t="s">
        <v>15</v>
      </c>
      <c r="C113" s="49"/>
      <c r="D113" s="49"/>
      <c r="E113" s="49"/>
      <c r="F113" s="49"/>
      <c r="G113" s="49"/>
      <c r="H113" s="49"/>
      <c r="I113" s="49"/>
      <c r="J113" s="49"/>
      <c r="K113" s="49">
        <v>2</v>
      </c>
      <c r="L113" s="49"/>
      <c r="M113" s="49">
        <v>2</v>
      </c>
    </row>
    <row r="114" spans="1:13">
      <c r="B114" s="12" t="s">
        <v>35</v>
      </c>
      <c r="C114" s="49">
        <v>2</v>
      </c>
      <c r="D114" s="49">
        <v>5</v>
      </c>
      <c r="E114" s="49">
        <v>39</v>
      </c>
      <c r="F114" s="49">
        <v>12</v>
      </c>
      <c r="G114" s="49">
        <v>1</v>
      </c>
      <c r="H114" s="49">
        <v>8</v>
      </c>
      <c r="I114" s="49">
        <v>19</v>
      </c>
      <c r="J114" s="49">
        <v>1</v>
      </c>
      <c r="K114" s="49">
        <v>10</v>
      </c>
      <c r="L114" s="49">
        <v>1</v>
      </c>
      <c r="M114" s="49">
        <v>98</v>
      </c>
    </row>
    <row r="116" spans="1:13">
      <c r="B116" s="12"/>
      <c r="C116" s="49"/>
      <c r="D116" s="49"/>
      <c r="E116" s="49"/>
      <c r="F116" s="49"/>
      <c r="G116" s="49"/>
      <c r="H116" s="49"/>
      <c r="I116" s="49"/>
      <c r="J116" s="49"/>
    </row>
    <row r="117" spans="1:13">
      <c r="B117" s="12"/>
      <c r="C117" s="49"/>
      <c r="D117" s="49"/>
      <c r="E117" s="49"/>
      <c r="F117" s="49"/>
      <c r="G117" s="49"/>
      <c r="H117" s="49"/>
      <c r="I117" s="49"/>
      <c r="J117" s="49"/>
    </row>
    <row r="118" spans="1:13">
      <c r="A118" s="12" t="s">
        <v>19</v>
      </c>
      <c r="B118" s="12" t="s">
        <v>59</v>
      </c>
      <c r="C118" s="49"/>
      <c r="D118" s="49"/>
      <c r="E118" s="49"/>
      <c r="F118" s="49"/>
      <c r="G118" s="49"/>
      <c r="H118" s="49"/>
      <c r="I118" s="49"/>
      <c r="J118" s="49"/>
    </row>
    <row r="119" spans="1:13">
      <c r="A119" s="12" t="s">
        <v>18</v>
      </c>
      <c r="B119" s="12" t="s">
        <v>59</v>
      </c>
      <c r="C119" s="49"/>
      <c r="D119" s="49"/>
      <c r="E119" s="49"/>
      <c r="F119" s="49"/>
      <c r="G119" s="49"/>
      <c r="H119" s="49"/>
      <c r="I119" s="49"/>
      <c r="J119" s="49"/>
    </row>
    <row r="120" spans="1:13">
      <c r="A120" s="52" t="s">
        <v>27</v>
      </c>
      <c r="B120" s="12" t="s">
        <v>59</v>
      </c>
      <c r="C120" s="49"/>
      <c r="D120" s="49"/>
      <c r="E120" s="49"/>
      <c r="F120" s="49"/>
      <c r="G120" s="49"/>
      <c r="H120" s="49"/>
      <c r="I120" s="49"/>
      <c r="J120" s="49"/>
    </row>
    <row r="121" spans="1:13">
      <c r="A121" s="12" t="s">
        <v>17</v>
      </c>
      <c r="B121" s="12" t="s">
        <v>60</v>
      </c>
      <c r="C121" s="49"/>
      <c r="D121" s="49"/>
      <c r="E121" s="49"/>
      <c r="F121" s="49"/>
      <c r="G121" s="49"/>
      <c r="H121" s="49"/>
      <c r="I121" s="49"/>
      <c r="J121" s="49"/>
    </row>
    <row r="122" spans="1:13">
      <c r="A122" s="12" t="s">
        <v>39</v>
      </c>
      <c r="B122" s="12" t="s">
        <v>61</v>
      </c>
      <c r="C122" s="49"/>
      <c r="D122" s="49"/>
      <c r="E122" s="49"/>
      <c r="F122" s="49"/>
      <c r="G122" s="49"/>
      <c r="H122" s="49"/>
      <c r="I122" s="49"/>
      <c r="J122" s="49"/>
    </row>
    <row r="123" spans="1:13">
      <c r="A123" s="50" t="s">
        <v>20</v>
      </c>
      <c r="B123" s="12" t="s">
        <v>59</v>
      </c>
      <c r="C123" s="49"/>
      <c r="D123" s="49"/>
      <c r="E123" s="49"/>
      <c r="F123" s="49"/>
      <c r="G123" s="49"/>
      <c r="H123" s="49"/>
      <c r="I123" s="49"/>
      <c r="J123" s="49"/>
    </row>
    <row r="124" spans="1:13">
      <c r="A124" s="50" t="s">
        <v>28</v>
      </c>
      <c r="B124" s="12" t="s">
        <v>59</v>
      </c>
      <c r="C124" s="49"/>
      <c r="D124" s="49"/>
      <c r="E124" s="49"/>
      <c r="F124" s="49"/>
      <c r="G124" s="49"/>
      <c r="H124" s="49"/>
      <c r="I124" s="49"/>
      <c r="J124" s="49"/>
    </row>
    <row r="125" spans="1:13">
      <c r="A125" s="51" t="s">
        <v>29</v>
      </c>
      <c r="B125" s="12" t="s">
        <v>59</v>
      </c>
      <c r="C125" s="49"/>
      <c r="D125" s="49"/>
      <c r="E125" s="49"/>
      <c r="F125" s="49"/>
      <c r="G125" s="49"/>
      <c r="H125" s="49"/>
      <c r="I125" s="49"/>
      <c r="J125" s="49"/>
    </row>
    <row r="126" spans="1:13">
      <c r="A126" s="12" t="s">
        <v>12</v>
      </c>
      <c r="B126" s="12" t="s">
        <v>60</v>
      </c>
      <c r="C126" s="49"/>
      <c r="D126" s="49"/>
      <c r="E126" s="49"/>
      <c r="F126" s="49"/>
      <c r="G126" s="49"/>
      <c r="H126" s="49"/>
      <c r="I126" s="49"/>
      <c r="J126" s="49"/>
    </row>
    <row r="127" spans="1:13">
      <c r="A127" s="12" t="s">
        <v>13</v>
      </c>
      <c r="B127" s="12" t="s">
        <v>60</v>
      </c>
      <c r="C127" s="49"/>
      <c r="D127" s="49"/>
      <c r="E127" s="49"/>
      <c r="F127" s="49"/>
      <c r="G127" s="49"/>
      <c r="H127" s="49"/>
      <c r="I127" s="49"/>
      <c r="J127" s="49"/>
    </row>
    <row r="128" spans="1:13">
      <c r="A128" s="12" t="s">
        <v>38</v>
      </c>
      <c r="B128" s="12" t="s">
        <v>60</v>
      </c>
      <c r="C128" s="49"/>
      <c r="D128" s="49"/>
      <c r="E128" s="49"/>
      <c r="F128" s="49"/>
      <c r="G128" s="49"/>
      <c r="H128" s="49"/>
      <c r="I128" s="49"/>
      <c r="J128" s="49"/>
    </row>
    <row r="129" spans="1:3">
      <c r="A129" s="12" t="s">
        <v>15</v>
      </c>
      <c r="B129" t="s">
        <v>60</v>
      </c>
    </row>
    <row r="133" spans="1:3">
      <c r="B133" s="20" t="s">
        <v>23</v>
      </c>
      <c r="C133" t="s">
        <v>37</v>
      </c>
    </row>
    <row r="134" spans="1:3">
      <c r="B134" s="12" t="s">
        <v>62</v>
      </c>
      <c r="C134">
        <v>5</v>
      </c>
    </row>
    <row r="135" spans="1:3">
      <c r="B135" s="12" t="s">
        <v>63</v>
      </c>
      <c r="C135">
        <v>4</v>
      </c>
    </row>
    <row r="136" spans="1:3">
      <c r="B136" s="12" t="s">
        <v>64</v>
      </c>
      <c r="C136">
        <v>4</v>
      </c>
    </row>
    <row r="137" spans="1:3">
      <c r="B137" s="12" t="s">
        <v>65</v>
      </c>
      <c r="C137">
        <v>3</v>
      </c>
    </row>
    <row r="138" spans="1:3">
      <c r="B138" s="12" t="s">
        <v>66</v>
      </c>
      <c r="C138">
        <v>4</v>
      </c>
    </row>
    <row r="139" spans="1:3">
      <c r="B139" s="12" t="s">
        <v>67</v>
      </c>
      <c r="C139">
        <v>3</v>
      </c>
    </row>
    <row r="140" spans="1:3">
      <c r="B140" s="12" t="s">
        <v>68</v>
      </c>
      <c r="C140">
        <v>3</v>
      </c>
    </row>
    <row r="141" spans="1:3">
      <c r="B141" s="12" t="s">
        <v>69</v>
      </c>
      <c r="C141">
        <v>4</v>
      </c>
    </row>
    <row r="142" spans="1:3">
      <c r="B142" s="12" t="s">
        <v>70</v>
      </c>
      <c r="C142">
        <v>3</v>
      </c>
    </row>
    <row r="143" spans="1:3">
      <c r="B143" s="12" t="s">
        <v>71</v>
      </c>
      <c r="C143">
        <v>5</v>
      </c>
    </row>
    <row r="144" spans="1:3">
      <c r="B144" s="12" t="s">
        <v>72</v>
      </c>
      <c r="C144">
        <v>4</v>
      </c>
    </row>
    <row r="145" spans="2:3">
      <c r="B145" s="12" t="s">
        <v>73</v>
      </c>
      <c r="C145">
        <v>4</v>
      </c>
    </row>
    <row r="146" spans="2:3">
      <c r="B146" s="12" t="s">
        <v>74</v>
      </c>
      <c r="C146">
        <v>4</v>
      </c>
    </row>
    <row r="147" spans="2:3">
      <c r="B147" s="12" t="s">
        <v>75</v>
      </c>
      <c r="C147">
        <v>6</v>
      </c>
    </row>
    <row r="148" spans="2:3">
      <c r="B148" s="12" t="s">
        <v>76</v>
      </c>
      <c r="C148">
        <v>7</v>
      </c>
    </row>
    <row r="149" spans="2:3">
      <c r="B149" s="12" t="s">
        <v>77</v>
      </c>
      <c r="C149">
        <v>4</v>
      </c>
    </row>
    <row r="150" spans="2:3">
      <c r="B150" s="12" t="s">
        <v>78</v>
      </c>
      <c r="C150">
        <v>4</v>
      </c>
    </row>
    <row r="151" spans="2:3">
      <c r="B151" s="12" t="s">
        <v>79</v>
      </c>
      <c r="C151">
        <v>6</v>
      </c>
    </row>
    <row r="152" spans="2:3">
      <c r="B152" s="12" t="s">
        <v>80</v>
      </c>
      <c r="C152">
        <v>4</v>
      </c>
    </row>
    <row r="153" spans="2:3">
      <c r="B153" s="12" t="s">
        <v>81</v>
      </c>
      <c r="C153">
        <v>4</v>
      </c>
    </row>
    <row r="154" spans="2:3">
      <c r="B154" s="12" t="s">
        <v>82</v>
      </c>
      <c r="C154">
        <v>4</v>
      </c>
    </row>
    <row r="155" spans="2:3">
      <c r="B155" s="12" t="s">
        <v>83</v>
      </c>
      <c r="C155">
        <v>6</v>
      </c>
    </row>
    <row r="156" spans="2:3">
      <c r="B156" s="12" t="s">
        <v>84</v>
      </c>
      <c r="C156">
        <v>3</v>
      </c>
    </row>
    <row r="157" spans="2:3">
      <c r="B157" s="12" t="s">
        <v>35</v>
      </c>
      <c r="C157">
        <v>98</v>
      </c>
    </row>
    <row r="164" spans="2:3">
      <c r="B164" s="20" t="s">
        <v>85</v>
      </c>
      <c r="C164" t="s">
        <v>41</v>
      </c>
    </row>
    <row r="165" spans="2:3">
      <c r="B165" t="s">
        <v>86</v>
      </c>
      <c r="C165">
        <v>51</v>
      </c>
    </row>
    <row r="166" spans="2:3">
      <c r="B166" t="s">
        <v>87</v>
      </c>
      <c r="C166">
        <v>1</v>
      </c>
    </row>
    <row r="167" spans="2:3">
      <c r="B167" t="s">
        <v>34</v>
      </c>
      <c r="C167">
        <v>33</v>
      </c>
    </row>
    <row r="168" spans="2:3">
      <c r="B168" t="s">
        <v>14</v>
      </c>
      <c r="C168">
        <v>2</v>
      </c>
    </row>
    <row r="169" spans="2:3">
      <c r="B169" t="s">
        <v>35</v>
      </c>
      <c r="C169">
        <v>87</v>
      </c>
    </row>
  </sheetData>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74695-4DE7-47CD-B189-A912A6DC9184}">
  <dimension ref="B2:S127"/>
  <sheetViews>
    <sheetView showGridLines="0" topLeftCell="D24" workbookViewId="0">
      <selection activeCell="I34" sqref="I34"/>
    </sheetView>
  </sheetViews>
  <sheetFormatPr defaultRowHeight="15"/>
  <cols>
    <col min="1" max="1" width="4.42578125" customWidth="1"/>
    <col min="2" max="2" width="33" customWidth="1"/>
    <col min="3" max="3" width="47.140625" customWidth="1"/>
    <col min="4" max="4" width="90" customWidth="1"/>
    <col min="5" max="8" width="3.140625" customWidth="1"/>
    <col min="9" max="9" width="37.42578125" customWidth="1"/>
    <col min="10" max="10" width="49" customWidth="1"/>
    <col min="11" max="11" width="9.7109375" customWidth="1"/>
    <col min="12" max="12" width="3.7109375" customWidth="1"/>
    <col min="13" max="13" width="32.42578125" customWidth="1"/>
    <col min="14" max="14" width="42.140625" customWidth="1"/>
    <col min="15" max="15" width="16.42578125" customWidth="1"/>
    <col min="17" max="17" width="0" hidden="1" customWidth="1"/>
    <col min="19" max="19" width="35.42578125" customWidth="1"/>
  </cols>
  <sheetData>
    <row r="2" spans="2:19">
      <c r="B2" s="13" t="s">
        <v>88</v>
      </c>
      <c r="I2" s="13" t="s">
        <v>89</v>
      </c>
      <c r="M2" t="s">
        <v>90</v>
      </c>
      <c r="Q2" t="s">
        <v>91</v>
      </c>
      <c r="S2" t="s">
        <v>92</v>
      </c>
    </row>
    <row r="3" spans="2:19" ht="21.75" customHeight="1">
      <c r="B3" s="15" t="s">
        <v>93</v>
      </c>
      <c r="C3" s="15" t="s">
        <v>94</v>
      </c>
      <c r="D3" s="15" t="s">
        <v>95</v>
      </c>
      <c r="I3" s="15" t="s">
        <v>96</v>
      </c>
      <c r="J3" s="15" t="s">
        <v>2</v>
      </c>
      <c r="K3" s="15" t="s">
        <v>97</v>
      </c>
      <c r="M3" s="15" t="s">
        <v>98</v>
      </c>
      <c r="N3" s="15" t="s">
        <v>2</v>
      </c>
      <c r="O3" s="15" t="s">
        <v>97</v>
      </c>
      <c r="Q3" t="s">
        <v>99</v>
      </c>
      <c r="S3" s="172" t="s">
        <v>100</v>
      </c>
    </row>
    <row r="4" spans="2:19">
      <c r="B4" s="14" t="s">
        <v>22</v>
      </c>
      <c r="C4" s="536" t="s">
        <v>101</v>
      </c>
      <c r="D4" s="536" t="s">
        <v>102</v>
      </c>
      <c r="I4" s="14" t="s">
        <v>9</v>
      </c>
      <c r="J4" s="14" t="s">
        <v>9</v>
      </c>
      <c r="K4" s="14">
        <v>1</v>
      </c>
      <c r="M4" s="14" t="s">
        <v>9</v>
      </c>
      <c r="N4" s="14" t="s">
        <v>9</v>
      </c>
      <c r="O4" s="14">
        <v>1</v>
      </c>
      <c r="Q4" t="s">
        <v>103</v>
      </c>
      <c r="S4" s="517" t="s">
        <v>104</v>
      </c>
    </row>
    <row r="5" spans="2:19">
      <c r="B5" s="14" t="s">
        <v>105</v>
      </c>
      <c r="C5" s="536" t="s">
        <v>106</v>
      </c>
      <c r="D5" s="536" t="s">
        <v>102</v>
      </c>
      <c r="I5" s="14" t="s">
        <v>107</v>
      </c>
      <c r="J5" s="14" t="s">
        <v>107</v>
      </c>
      <c r="K5" s="14"/>
      <c r="M5" s="14" t="s">
        <v>108</v>
      </c>
      <c r="N5" s="14" t="s">
        <v>109</v>
      </c>
      <c r="O5" s="14">
        <v>2</v>
      </c>
      <c r="Q5" t="s">
        <v>110</v>
      </c>
      <c r="S5" s="518" t="s">
        <v>111</v>
      </c>
    </row>
    <row r="6" spans="2:19">
      <c r="B6" s="14" t="s">
        <v>112</v>
      </c>
      <c r="C6" s="14"/>
      <c r="D6" s="536" t="s">
        <v>113</v>
      </c>
      <c r="I6" s="14" t="s">
        <v>32</v>
      </c>
      <c r="J6" s="14" t="s">
        <v>9</v>
      </c>
      <c r="K6" s="14">
        <v>2</v>
      </c>
      <c r="M6" s="14" t="s">
        <v>109</v>
      </c>
      <c r="N6" s="14" t="s">
        <v>109</v>
      </c>
      <c r="O6" s="14">
        <v>2</v>
      </c>
      <c r="Q6" t="s">
        <v>114</v>
      </c>
      <c r="S6" s="519" t="s">
        <v>115</v>
      </c>
    </row>
    <row r="7" spans="2:19">
      <c r="B7" s="14" t="s">
        <v>116</v>
      </c>
      <c r="C7" s="14"/>
      <c r="D7" s="536" t="s">
        <v>117</v>
      </c>
      <c r="I7" s="14" t="s">
        <v>118</v>
      </c>
      <c r="J7" s="14" t="s">
        <v>39</v>
      </c>
      <c r="K7" s="14">
        <v>3</v>
      </c>
      <c r="M7" s="546" t="s">
        <v>119</v>
      </c>
      <c r="N7" s="546" t="s">
        <v>119</v>
      </c>
      <c r="Q7" t="s">
        <v>120</v>
      </c>
    </row>
    <row r="8" spans="2:19">
      <c r="B8" s="14" t="s">
        <v>121</v>
      </c>
      <c r="C8" s="14"/>
      <c r="D8" s="536" t="s">
        <v>122</v>
      </c>
      <c r="I8" s="546" t="s">
        <v>119</v>
      </c>
      <c r="J8" s="546" t="s">
        <v>119</v>
      </c>
      <c r="M8" s="14" t="s">
        <v>123</v>
      </c>
      <c r="N8" s="14" t="s">
        <v>123</v>
      </c>
      <c r="O8" s="14">
        <v>3</v>
      </c>
      <c r="Q8" t="s">
        <v>124</v>
      </c>
    </row>
    <row r="9" spans="2:19">
      <c r="B9" s="14" t="s">
        <v>125</v>
      </c>
      <c r="C9" s="14"/>
      <c r="D9" s="536" t="s">
        <v>126</v>
      </c>
      <c r="I9" s="545" t="s">
        <v>127</v>
      </c>
      <c r="J9" s="14" t="s">
        <v>128</v>
      </c>
      <c r="K9" s="14">
        <v>3</v>
      </c>
      <c r="M9" s="14" t="s">
        <v>12</v>
      </c>
      <c r="N9" s="14" t="s">
        <v>129</v>
      </c>
      <c r="O9" s="14">
        <v>3</v>
      </c>
      <c r="Q9" t="s">
        <v>130</v>
      </c>
    </row>
    <row r="10" spans="2:19">
      <c r="B10" s="14" t="s">
        <v>131</v>
      </c>
      <c r="C10" s="536" t="s">
        <v>132</v>
      </c>
      <c r="D10" s="536" t="s">
        <v>132</v>
      </c>
      <c r="I10" s="14" t="s">
        <v>133</v>
      </c>
      <c r="J10" s="14" t="s">
        <v>129</v>
      </c>
      <c r="K10" s="14">
        <v>4</v>
      </c>
      <c r="M10" s="14" t="s">
        <v>87</v>
      </c>
      <c r="N10" s="14" t="s">
        <v>129</v>
      </c>
      <c r="O10" s="14">
        <v>4</v>
      </c>
      <c r="Q10" t="s">
        <v>134</v>
      </c>
    </row>
    <row r="11" spans="2:19">
      <c r="B11" s="14" t="s">
        <v>135</v>
      </c>
      <c r="C11" s="536" t="s">
        <v>136</v>
      </c>
      <c r="D11" s="536" t="s">
        <v>136</v>
      </c>
      <c r="I11" s="14" t="s">
        <v>137</v>
      </c>
      <c r="J11" s="14" t="s">
        <v>129</v>
      </c>
      <c r="K11" s="14">
        <v>5</v>
      </c>
      <c r="M11" s="14" t="s">
        <v>45</v>
      </c>
      <c r="N11" s="14" t="s">
        <v>45</v>
      </c>
      <c r="O11" s="14">
        <v>5</v>
      </c>
      <c r="Q11" t="s">
        <v>138</v>
      </c>
    </row>
    <row r="12" spans="2:19">
      <c r="B12" s="14" t="s">
        <v>139</v>
      </c>
      <c r="C12" s="536" t="s">
        <v>140</v>
      </c>
      <c r="D12" s="14"/>
      <c r="I12" s="14" t="s">
        <v>15</v>
      </c>
      <c r="J12" s="14" t="s">
        <v>129</v>
      </c>
      <c r="K12" s="14">
        <v>6</v>
      </c>
      <c r="M12" s="14" t="s">
        <v>14</v>
      </c>
      <c r="N12" s="14" t="s">
        <v>141</v>
      </c>
      <c r="O12" s="14">
        <v>6</v>
      </c>
      <c r="Q12" t="s">
        <v>142</v>
      </c>
    </row>
    <row r="13" spans="2:19">
      <c r="B13" s="14" t="s">
        <v>143</v>
      </c>
      <c r="C13" s="536" t="s">
        <v>144</v>
      </c>
      <c r="D13" s="14"/>
      <c r="I13" s="14" t="s">
        <v>13</v>
      </c>
      <c r="J13" s="14" t="s">
        <v>129</v>
      </c>
      <c r="K13" s="14">
        <v>7</v>
      </c>
      <c r="M13" s="14" t="s">
        <v>16</v>
      </c>
      <c r="N13" s="14" t="s">
        <v>145</v>
      </c>
      <c r="O13" s="14">
        <v>7</v>
      </c>
      <c r="Q13" t="s">
        <v>146</v>
      </c>
    </row>
    <row r="14" spans="2:19">
      <c r="B14" s="14" t="s">
        <v>147</v>
      </c>
      <c r="C14" s="536" t="s">
        <v>148</v>
      </c>
      <c r="D14" s="14"/>
      <c r="I14" s="545" t="s">
        <v>149</v>
      </c>
      <c r="J14" s="14" t="s">
        <v>18</v>
      </c>
      <c r="K14" s="14">
        <v>8</v>
      </c>
      <c r="M14" s="14" t="s">
        <v>150</v>
      </c>
      <c r="N14" s="14" t="s">
        <v>145</v>
      </c>
      <c r="O14" s="14">
        <v>8</v>
      </c>
      <c r="Q14" t="s">
        <v>151</v>
      </c>
    </row>
    <row r="15" spans="2:19">
      <c r="B15" s="14" t="s">
        <v>152</v>
      </c>
      <c r="C15" s="1303" t="s">
        <v>153</v>
      </c>
      <c r="D15" s="1303"/>
      <c r="I15" s="14" t="s">
        <v>19</v>
      </c>
      <c r="J15" s="14" t="s">
        <v>19</v>
      </c>
      <c r="K15" s="14">
        <v>9</v>
      </c>
      <c r="M15" s="14" t="s">
        <v>26</v>
      </c>
      <c r="N15" s="14" t="s">
        <v>145</v>
      </c>
      <c r="O15" s="14">
        <v>9</v>
      </c>
      <c r="Q15" t="s">
        <v>154</v>
      </c>
    </row>
    <row r="16" spans="2:19">
      <c r="B16" s="14" t="s">
        <v>152</v>
      </c>
      <c r="C16" s="1303" t="s">
        <v>155</v>
      </c>
      <c r="D16" s="1303"/>
      <c r="I16" s="14" t="s">
        <v>18</v>
      </c>
      <c r="J16" s="14" t="s">
        <v>18</v>
      </c>
      <c r="K16" s="14">
        <v>10</v>
      </c>
      <c r="M16" s="14" t="s">
        <v>86</v>
      </c>
      <c r="N16" s="14" t="s">
        <v>145</v>
      </c>
      <c r="O16" s="14">
        <v>10</v>
      </c>
      <c r="Q16" t="s">
        <v>156</v>
      </c>
    </row>
    <row r="17" spans="2:17">
      <c r="B17" s="547" t="s">
        <v>157</v>
      </c>
      <c r="C17" s="1086"/>
      <c r="D17" s="1086" t="s">
        <v>158</v>
      </c>
      <c r="I17" s="545" t="s">
        <v>159</v>
      </c>
      <c r="J17" s="14" t="s">
        <v>159</v>
      </c>
      <c r="K17" s="14">
        <v>11</v>
      </c>
      <c r="Q17" t="s">
        <v>160</v>
      </c>
    </row>
    <row r="18" spans="2:17">
      <c r="B18" s="546" t="s">
        <v>161</v>
      </c>
      <c r="C18" s="546"/>
      <c r="D18" s="1087" t="s">
        <v>162</v>
      </c>
      <c r="I18" s="545" t="s">
        <v>163</v>
      </c>
      <c r="J18" s="14" t="s">
        <v>163</v>
      </c>
      <c r="K18" s="14">
        <v>12</v>
      </c>
      <c r="Q18" t="s">
        <v>164</v>
      </c>
    </row>
    <row r="19" spans="2:17" ht="60.75">
      <c r="B19" s="1088" t="s">
        <v>165</v>
      </c>
      <c r="C19" s="1089" t="s">
        <v>166</v>
      </c>
      <c r="D19" s="1089" t="s">
        <v>167</v>
      </c>
      <c r="I19" s="14" t="s">
        <v>17</v>
      </c>
      <c r="J19" s="14" t="s">
        <v>17</v>
      </c>
      <c r="K19" s="14">
        <v>13</v>
      </c>
      <c r="Q19" t="s">
        <v>168</v>
      </c>
    </row>
    <row r="20" spans="2:17" ht="76.5">
      <c r="B20" s="1088" t="s">
        <v>169</v>
      </c>
      <c r="C20" s="1089" t="s">
        <v>170</v>
      </c>
      <c r="D20" s="1089" t="s">
        <v>171</v>
      </c>
      <c r="I20" s="14" t="s">
        <v>33</v>
      </c>
      <c r="J20" s="14" t="s">
        <v>20</v>
      </c>
      <c r="K20" s="14">
        <v>14</v>
      </c>
      <c r="Q20" t="s">
        <v>172</v>
      </c>
    </row>
    <row r="21" spans="2:17">
      <c r="I21" s="14" t="s">
        <v>26</v>
      </c>
      <c r="J21" s="14" t="s">
        <v>26</v>
      </c>
      <c r="K21" s="14">
        <v>15</v>
      </c>
      <c r="Q21" t="s">
        <v>173</v>
      </c>
    </row>
    <row r="22" spans="2:17">
      <c r="I22" s="14" t="s">
        <v>27</v>
      </c>
      <c r="J22" s="14" t="s">
        <v>20</v>
      </c>
      <c r="K22" s="14">
        <v>16</v>
      </c>
      <c r="Q22" t="s">
        <v>174</v>
      </c>
    </row>
    <row r="23" spans="2:17">
      <c r="I23" s="14" t="s">
        <v>175</v>
      </c>
      <c r="J23" s="14" t="s">
        <v>176</v>
      </c>
      <c r="K23" s="14">
        <v>17</v>
      </c>
      <c r="Q23" t="s">
        <v>177</v>
      </c>
    </row>
    <row r="24" spans="2:17">
      <c r="I24" s="14" t="s">
        <v>38</v>
      </c>
      <c r="J24" s="14" t="s">
        <v>178</v>
      </c>
      <c r="K24" s="14">
        <v>18</v>
      </c>
      <c r="Q24" t="s">
        <v>179</v>
      </c>
    </row>
    <row r="25" spans="2:17">
      <c r="I25" s="14" t="s">
        <v>28</v>
      </c>
      <c r="J25" s="14" t="s">
        <v>180</v>
      </c>
      <c r="K25" s="14">
        <v>19</v>
      </c>
      <c r="Q25" t="s">
        <v>181</v>
      </c>
    </row>
    <row r="26" spans="2:17">
      <c r="C26" t="s">
        <v>182</v>
      </c>
      <c r="D26" t="s">
        <v>183</v>
      </c>
      <c r="I26" s="547" t="s">
        <v>20</v>
      </c>
      <c r="J26" s="547" t="s">
        <v>20</v>
      </c>
      <c r="K26" s="547">
        <v>20</v>
      </c>
      <c r="Q26" t="s">
        <v>184</v>
      </c>
    </row>
    <row r="27" spans="2:17">
      <c r="B27" t="s">
        <v>185</v>
      </c>
      <c r="C27" t="s">
        <v>186</v>
      </c>
      <c r="D27" t="s">
        <v>186</v>
      </c>
      <c r="I27" s="550" t="s">
        <v>187</v>
      </c>
      <c r="J27" s="550" t="s">
        <v>18</v>
      </c>
      <c r="K27" s="550">
        <v>21</v>
      </c>
      <c r="Q27" t="s">
        <v>188</v>
      </c>
    </row>
    <row r="28" spans="2:17">
      <c r="C28" t="s">
        <v>189</v>
      </c>
      <c r="D28" t="s">
        <v>190</v>
      </c>
      <c r="I28" s="546" t="s">
        <v>191</v>
      </c>
      <c r="J28" s="546" t="s">
        <v>191</v>
      </c>
      <c r="K28" s="546">
        <v>22</v>
      </c>
      <c r="Q28" t="s">
        <v>192</v>
      </c>
    </row>
    <row r="29" spans="2:17">
      <c r="C29" t="s">
        <v>193</v>
      </c>
      <c r="D29" t="s">
        <v>193</v>
      </c>
      <c r="Q29" t="s">
        <v>194</v>
      </c>
    </row>
    <row r="30" spans="2:17">
      <c r="I30" s="1159" t="s">
        <v>195</v>
      </c>
      <c r="Q30" t="s">
        <v>196</v>
      </c>
    </row>
    <row r="31" spans="2:17">
      <c r="I31" s="568" t="s">
        <v>197</v>
      </c>
      <c r="J31" s="569" t="s">
        <v>2</v>
      </c>
      <c r="K31" s="569" t="s">
        <v>97</v>
      </c>
      <c r="M31" s="583" t="s">
        <v>198</v>
      </c>
      <c r="N31" s="582" t="s">
        <v>198</v>
      </c>
      <c r="Q31" t="s">
        <v>199</v>
      </c>
    </row>
    <row r="32" spans="2:17">
      <c r="I32" s="485" t="s">
        <v>200</v>
      </c>
      <c r="J32" s="582" t="s">
        <v>107</v>
      </c>
      <c r="K32" s="486">
        <v>1</v>
      </c>
      <c r="M32" s="14" t="s">
        <v>32</v>
      </c>
      <c r="N32" s="485" t="s">
        <v>201</v>
      </c>
      <c r="Q32" t="s">
        <v>202</v>
      </c>
    </row>
    <row r="33" spans="9:17">
      <c r="I33" s="485" t="s">
        <v>203</v>
      </c>
      <c r="J33" s="582" t="s">
        <v>204</v>
      </c>
      <c r="K33" s="486">
        <v>1</v>
      </c>
      <c r="M33" s="546" t="s">
        <v>119</v>
      </c>
      <c r="N33" s="546" t="s">
        <v>205</v>
      </c>
      <c r="Q33" t="s">
        <v>206</v>
      </c>
    </row>
    <row r="34" spans="9:17">
      <c r="I34" s="485" t="s">
        <v>207</v>
      </c>
      <c r="J34" s="582" t="s">
        <v>107</v>
      </c>
      <c r="K34" s="486">
        <v>1</v>
      </c>
      <c r="M34" s="14" t="s">
        <v>118</v>
      </c>
      <c r="N34" s="485" t="s">
        <v>208</v>
      </c>
      <c r="Q34" t="s">
        <v>209</v>
      </c>
    </row>
    <row r="35" spans="9:17">
      <c r="I35" s="571" t="s">
        <v>210</v>
      </c>
      <c r="J35" s="858" t="s">
        <v>107</v>
      </c>
      <c r="K35" s="492">
        <v>1</v>
      </c>
      <c r="M35" s="545" t="s">
        <v>127</v>
      </c>
      <c r="N35" s="485" t="s">
        <v>211</v>
      </c>
      <c r="Q35" t="s">
        <v>212</v>
      </c>
    </row>
    <row r="36" spans="9:17">
      <c r="I36" s="582" t="s">
        <v>213</v>
      </c>
      <c r="J36" s="1135" t="s">
        <v>214</v>
      </c>
      <c r="K36" s="582">
        <v>1</v>
      </c>
      <c r="M36" s="14" t="s">
        <v>133</v>
      </c>
      <c r="N36" s="485" t="s">
        <v>215</v>
      </c>
      <c r="Q36" t="s">
        <v>216</v>
      </c>
    </row>
    <row r="37" spans="9:17">
      <c r="I37" s="582" t="s">
        <v>217</v>
      </c>
      <c r="J37" s="1135" t="s">
        <v>218</v>
      </c>
      <c r="K37" s="582">
        <v>1</v>
      </c>
      <c r="M37" s="14" t="s">
        <v>137</v>
      </c>
      <c r="N37" s="485" t="s">
        <v>219</v>
      </c>
      <c r="Q37" t="s">
        <v>220</v>
      </c>
    </row>
    <row r="38" spans="9:17">
      <c r="I38" s="582" t="s">
        <v>221</v>
      </c>
      <c r="J38" s="1135" t="s">
        <v>222</v>
      </c>
      <c r="K38" s="582">
        <v>2</v>
      </c>
      <c r="M38" s="14" t="s">
        <v>15</v>
      </c>
      <c r="N38" s="485" t="s">
        <v>223</v>
      </c>
      <c r="Q38" t="s">
        <v>224</v>
      </c>
    </row>
    <row r="39" spans="9:17">
      <c r="I39" s="1053" t="s">
        <v>225</v>
      </c>
      <c r="J39" s="1053" t="s">
        <v>226</v>
      </c>
      <c r="K39" s="1053">
        <v>2</v>
      </c>
      <c r="M39" s="14" t="s">
        <v>13</v>
      </c>
      <c r="N39" s="485" t="s">
        <v>227</v>
      </c>
      <c r="Q39" t="s">
        <v>228</v>
      </c>
    </row>
    <row r="40" spans="9:17">
      <c r="I40" s="582" t="s">
        <v>229</v>
      </c>
      <c r="J40" s="582" t="s">
        <v>230</v>
      </c>
      <c r="K40" s="582">
        <v>3</v>
      </c>
      <c r="M40" s="545" t="s">
        <v>149</v>
      </c>
      <c r="N40" s="485" t="s">
        <v>231</v>
      </c>
      <c r="Q40" t="s">
        <v>232</v>
      </c>
    </row>
    <row r="41" spans="9:17">
      <c r="I41" s="582" t="s">
        <v>233</v>
      </c>
      <c r="J41" s="582" t="s">
        <v>234</v>
      </c>
      <c r="K41" s="582">
        <v>3</v>
      </c>
      <c r="M41" s="14" t="s">
        <v>19</v>
      </c>
      <c r="N41" s="485" t="s">
        <v>235</v>
      </c>
      <c r="Q41" t="s">
        <v>236</v>
      </c>
    </row>
    <row r="42" spans="9:17">
      <c r="I42" s="582" t="s">
        <v>237</v>
      </c>
      <c r="J42" s="582" t="s">
        <v>238</v>
      </c>
      <c r="K42" s="582">
        <v>4</v>
      </c>
      <c r="M42" s="14" t="s">
        <v>18</v>
      </c>
      <c r="N42" s="570" t="s">
        <v>239</v>
      </c>
      <c r="Q42" t="s">
        <v>240</v>
      </c>
    </row>
    <row r="43" spans="9:17">
      <c r="I43" s="485" t="s">
        <v>241</v>
      </c>
      <c r="J43" s="486" t="s">
        <v>191</v>
      </c>
      <c r="K43" s="486">
        <v>5</v>
      </c>
      <c r="M43" s="545" t="s">
        <v>159</v>
      </c>
      <c r="N43" s="485" t="s">
        <v>242</v>
      </c>
      <c r="Q43" t="s">
        <v>243</v>
      </c>
    </row>
    <row r="44" spans="9:17">
      <c r="I44" s="485" t="s">
        <v>244</v>
      </c>
      <c r="J44" s="486" t="s">
        <v>245</v>
      </c>
      <c r="K44" s="486">
        <v>6</v>
      </c>
      <c r="M44" s="545" t="s">
        <v>163</v>
      </c>
      <c r="N44" s="485" t="s">
        <v>246</v>
      </c>
      <c r="Q44" t="s">
        <v>247</v>
      </c>
    </row>
    <row r="45" spans="9:17">
      <c r="I45" s="485" t="s">
        <v>248</v>
      </c>
      <c r="J45" s="486" t="s">
        <v>141</v>
      </c>
      <c r="K45" s="486">
        <v>6</v>
      </c>
      <c r="M45" s="14" t="s">
        <v>17</v>
      </c>
      <c r="N45" s="571" t="s">
        <v>244</v>
      </c>
      <c r="Q45" t="s">
        <v>249</v>
      </c>
    </row>
    <row r="46" spans="9:17">
      <c r="I46" s="485" t="s">
        <v>250</v>
      </c>
      <c r="J46" s="486" t="s">
        <v>145</v>
      </c>
      <c r="K46" s="486">
        <v>6</v>
      </c>
      <c r="M46" s="583" t="s">
        <v>33</v>
      </c>
      <c r="N46" s="582" t="s">
        <v>251</v>
      </c>
      <c r="Q46" t="s">
        <v>252</v>
      </c>
    </row>
    <row r="47" spans="9:17">
      <c r="I47" s="485" t="s">
        <v>253</v>
      </c>
      <c r="J47" s="486" t="s">
        <v>129</v>
      </c>
      <c r="K47" s="486">
        <v>6</v>
      </c>
      <c r="M47" s="14" t="s">
        <v>26</v>
      </c>
      <c r="N47" s="485" t="s">
        <v>254</v>
      </c>
      <c r="Q47" t="s">
        <v>255</v>
      </c>
    </row>
    <row r="48" spans="9:17">
      <c r="I48" s="485" t="s">
        <v>208</v>
      </c>
      <c r="J48" s="486" t="s">
        <v>39</v>
      </c>
      <c r="K48" s="486">
        <v>7</v>
      </c>
      <c r="M48" s="14" t="s">
        <v>27</v>
      </c>
      <c r="N48" s="485" t="s">
        <v>256</v>
      </c>
      <c r="Q48" t="s">
        <v>257</v>
      </c>
    </row>
    <row r="49" spans="9:17">
      <c r="I49" s="485" t="s">
        <v>258</v>
      </c>
      <c r="J49" s="486" t="s">
        <v>259</v>
      </c>
      <c r="K49" s="486">
        <v>8</v>
      </c>
      <c r="M49" s="14" t="s">
        <v>175</v>
      </c>
      <c r="N49" s="485" t="s">
        <v>260</v>
      </c>
      <c r="Q49" t="s">
        <v>261</v>
      </c>
    </row>
    <row r="50" spans="9:17">
      <c r="I50" s="485" t="s">
        <v>215</v>
      </c>
      <c r="J50" s="486" t="s">
        <v>262</v>
      </c>
      <c r="K50" s="486">
        <v>8</v>
      </c>
      <c r="M50" s="14" t="s">
        <v>38</v>
      </c>
      <c r="N50" s="485" t="s">
        <v>263</v>
      </c>
      <c r="Q50" t="s">
        <v>264</v>
      </c>
    </row>
    <row r="51" spans="9:17">
      <c r="I51" s="485" t="s">
        <v>211</v>
      </c>
      <c r="J51" s="486" t="s">
        <v>262</v>
      </c>
      <c r="K51" s="486">
        <v>8</v>
      </c>
      <c r="M51" s="14" t="s">
        <v>28</v>
      </c>
      <c r="N51" s="485" t="s">
        <v>265</v>
      </c>
      <c r="Q51" t="s">
        <v>266</v>
      </c>
    </row>
    <row r="52" spans="9:17">
      <c r="I52" s="485" t="s">
        <v>219</v>
      </c>
      <c r="J52" s="486" t="s">
        <v>262</v>
      </c>
      <c r="K52" s="486">
        <v>8</v>
      </c>
      <c r="M52" s="547" t="s">
        <v>20</v>
      </c>
      <c r="N52" s="485" t="s">
        <v>267</v>
      </c>
      <c r="Q52" t="s">
        <v>268</v>
      </c>
    </row>
    <row r="53" spans="9:17">
      <c r="I53" s="485" t="s">
        <v>227</v>
      </c>
      <c r="J53" s="486" t="s">
        <v>262</v>
      </c>
      <c r="K53" s="486">
        <v>8</v>
      </c>
      <c r="M53" s="550" t="s">
        <v>187</v>
      </c>
      <c r="N53" s="485" t="s">
        <v>269</v>
      </c>
      <c r="Q53" t="s">
        <v>270</v>
      </c>
    </row>
    <row r="54" spans="9:17">
      <c r="I54" s="485" t="s">
        <v>201</v>
      </c>
      <c r="J54" s="486" t="s">
        <v>262</v>
      </c>
      <c r="K54" s="486">
        <v>8</v>
      </c>
      <c r="M54" s="546" t="s">
        <v>191</v>
      </c>
      <c r="N54" s="485" t="s">
        <v>241</v>
      </c>
      <c r="Q54" t="s">
        <v>271</v>
      </c>
    </row>
    <row r="55" spans="9:17">
      <c r="I55" s="485" t="s">
        <v>231</v>
      </c>
      <c r="J55" s="486" t="s">
        <v>272</v>
      </c>
      <c r="K55" s="486">
        <v>8</v>
      </c>
      <c r="Q55" t="s">
        <v>273</v>
      </c>
    </row>
    <row r="56" spans="9:17">
      <c r="I56" s="570" t="s">
        <v>239</v>
      </c>
      <c r="J56" s="486" t="s">
        <v>18</v>
      </c>
      <c r="K56" s="486">
        <v>9</v>
      </c>
      <c r="Q56" t="s">
        <v>274</v>
      </c>
    </row>
    <row r="57" spans="9:17">
      <c r="I57" s="485" t="s">
        <v>242</v>
      </c>
      <c r="J57" s="486" t="s">
        <v>159</v>
      </c>
      <c r="K57" s="486">
        <v>9</v>
      </c>
      <c r="Q57" t="s">
        <v>275</v>
      </c>
    </row>
    <row r="58" spans="9:17">
      <c r="I58" s="485" t="s">
        <v>246</v>
      </c>
      <c r="J58" s="486" t="s">
        <v>18</v>
      </c>
      <c r="K58" s="486">
        <v>9</v>
      </c>
      <c r="Q58" t="s">
        <v>276</v>
      </c>
    </row>
    <row r="59" spans="9:17">
      <c r="I59" s="485" t="s">
        <v>260</v>
      </c>
      <c r="J59" s="486" t="s">
        <v>176</v>
      </c>
      <c r="K59" s="486">
        <v>10</v>
      </c>
      <c r="Q59" t="s">
        <v>277</v>
      </c>
    </row>
    <row r="60" spans="9:17">
      <c r="I60" s="485" t="s">
        <v>265</v>
      </c>
      <c r="J60" s="486" t="s">
        <v>180</v>
      </c>
      <c r="K60" s="486">
        <v>10</v>
      </c>
      <c r="Q60" t="s">
        <v>278</v>
      </c>
    </row>
    <row r="61" spans="9:17">
      <c r="I61" s="485" t="s">
        <v>267</v>
      </c>
      <c r="J61" s="486" t="s">
        <v>20</v>
      </c>
      <c r="K61" s="486">
        <v>11</v>
      </c>
      <c r="Q61" t="s">
        <v>279</v>
      </c>
    </row>
    <row r="62" spans="9:17">
      <c r="I62" s="485" t="s">
        <v>223</v>
      </c>
      <c r="J62" s="486" t="s">
        <v>15</v>
      </c>
      <c r="K62" s="486">
        <v>12</v>
      </c>
      <c r="Q62" t="s">
        <v>280</v>
      </c>
    </row>
    <row r="63" spans="9:17">
      <c r="I63" s="485" t="s">
        <v>281</v>
      </c>
      <c r="J63" s="486" t="s">
        <v>282</v>
      </c>
      <c r="K63" s="486">
        <v>12</v>
      </c>
      <c r="Q63" t="s">
        <v>283</v>
      </c>
    </row>
    <row r="64" spans="9:17">
      <c r="I64" s="485" t="s">
        <v>256</v>
      </c>
      <c r="J64" s="486" t="s">
        <v>284</v>
      </c>
      <c r="K64" s="486">
        <v>12</v>
      </c>
      <c r="Q64" t="s">
        <v>285</v>
      </c>
    </row>
    <row r="65" spans="9:17">
      <c r="I65" s="485" t="s">
        <v>269</v>
      </c>
      <c r="J65" s="486" t="s">
        <v>18</v>
      </c>
      <c r="K65" s="486">
        <v>12</v>
      </c>
      <c r="M65" t="s">
        <v>286</v>
      </c>
      <c r="Q65" t="s">
        <v>287</v>
      </c>
    </row>
    <row r="66" spans="9:17">
      <c r="I66" s="485" t="s">
        <v>235</v>
      </c>
      <c r="J66" s="486" t="s">
        <v>19</v>
      </c>
      <c r="K66" s="486">
        <v>12</v>
      </c>
      <c r="M66" s="861" t="s">
        <v>286</v>
      </c>
      <c r="N66" s="862" t="s">
        <v>2</v>
      </c>
      <c r="O66" s="862" t="s">
        <v>97</v>
      </c>
      <c r="Q66" t="s">
        <v>288</v>
      </c>
    </row>
    <row r="67" spans="9:17">
      <c r="I67" s="485" t="s">
        <v>254</v>
      </c>
      <c r="J67" s="486" t="s">
        <v>20</v>
      </c>
      <c r="K67" s="486">
        <v>12</v>
      </c>
      <c r="M67" s="582" t="s">
        <v>289</v>
      </c>
      <c r="N67" s="582" t="s">
        <v>290</v>
      </c>
      <c r="O67" s="582">
        <v>1</v>
      </c>
      <c r="Q67" t="s">
        <v>291</v>
      </c>
    </row>
    <row r="68" spans="9:17">
      <c r="I68" s="571" t="s">
        <v>263</v>
      </c>
      <c r="J68" s="492" t="s">
        <v>178</v>
      </c>
      <c r="K68" s="492">
        <v>12</v>
      </c>
      <c r="M68" s="858" t="s">
        <v>292</v>
      </c>
      <c r="N68" s="858" t="s">
        <v>292</v>
      </c>
      <c r="O68" s="582">
        <v>2</v>
      </c>
      <c r="Q68" t="s">
        <v>293</v>
      </c>
    </row>
    <row r="69" spans="9:17">
      <c r="I69" s="582" t="s">
        <v>251</v>
      </c>
      <c r="J69" s="582" t="s">
        <v>20</v>
      </c>
      <c r="K69" s="582">
        <v>12</v>
      </c>
      <c r="M69" s="546" t="s">
        <v>294</v>
      </c>
      <c r="N69" s="546" t="s">
        <v>294</v>
      </c>
      <c r="O69" s="582">
        <v>3</v>
      </c>
      <c r="Q69" t="s">
        <v>295</v>
      </c>
    </row>
    <row r="70" spans="9:17">
      <c r="I70" s="582" t="s">
        <v>296</v>
      </c>
      <c r="J70" s="582" t="s">
        <v>297</v>
      </c>
      <c r="K70" s="582"/>
      <c r="M70" s="546" t="s">
        <v>298</v>
      </c>
      <c r="N70" s="546" t="s">
        <v>298</v>
      </c>
      <c r="O70" s="582">
        <v>4</v>
      </c>
      <c r="Q70" t="s">
        <v>299</v>
      </c>
    </row>
    <row r="71" spans="9:17">
      <c r="I71" s="1053" t="s">
        <v>205</v>
      </c>
      <c r="J71" s="1053" t="s">
        <v>119</v>
      </c>
      <c r="K71" s="1053">
        <v>12</v>
      </c>
      <c r="Q71" t="s">
        <v>300</v>
      </c>
    </row>
    <row r="72" spans="9:17">
      <c r="I72" s="546" t="s">
        <v>301</v>
      </c>
      <c r="J72" s="546" t="s">
        <v>302</v>
      </c>
      <c r="K72" s="546">
        <v>13</v>
      </c>
      <c r="Q72" t="s">
        <v>303</v>
      </c>
    </row>
    <row r="73" spans="9:17">
      <c r="Q73" t="s">
        <v>304</v>
      </c>
    </row>
    <row r="74" spans="9:17">
      <c r="I74" t="s">
        <v>305</v>
      </c>
      <c r="Q74" t="s">
        <v>306</v>
      </c>
    </row>
    <row r="75" spans="9:17">
      <c r="I75" s="861" t="s">
        <v>307</v>
      </c>
      <c r="J75" s="862" t="s">
        <v>2</v>
      </c>
      <c r="K75" s="862" t="s">
        <v>97</v>
      </c>
      <c r="Q75" t="s">
        <v>308</v>
      </c>
    </row>
    <row r="76" spans="9:17">
      <c r="I76" s="582" t="s">
        <v>309</v>
      </c>
      <c r="J76" s="582" t="s">
        <v>9</v>
      </c>
      <c r="K76" s="582">
        <v>1</v>
      </c>
      <c r="Q76" t="s">
        <v>310</v>
      </c>
    </row>
    <row r="77" spans="9:17">
      <c r="I77" s="582" t="s">
        <v>221</v>
      </c>
      <c r="J77" s="582" t="s">
        <v>222</v>
      </c>
      <c r="K77" s="582">
        <v>2</v>
      </c>
      <c r="Q77" t="s">
        <v>311</v>
      </c>
    </row>
    <row r="78" spans="9:17">
      <c r="I78" s="582" t="s">
        <v>229</v>
      </c>
      <c r="J78" s="582" t="s">
        <v>230</v>
      </c>
      <c r="K78" s="582">
        <v>3</v>
      </c>
      <c r="Q78" t="s">
        <v>312</v>
      </c>
    </row>
    <row r="79" spans="9:17">
      <c r="I79" s="863" t="s">
        <v>313</v>
      </c>
      <c r="J79" s="863" t="s">
        <v>314</v>
      </c>
      <c r="K79" s="864">
        <v>4</v>
      </c>
      <c r="Q79" t="s">
        <v>315</v>
      </c>
    </row>
    <row r="80" spans="9:17">
      <c r="I80" s="582" t="s">
        <v>316</v>
      </c>
      <c r="J80" s="582" t="s">
        <v>238</v>
      </c>
      <c r="K80" s="582">
        <v>4</v>
      </c>
      <c r="Q80" t="s">
        <v>317</v>
      </c>
    </row>
    <row r="81" spans="9:17">
      <c r="I81" s="546" t="s">
        <v>318</v>
      </c>
      <c r="J81" s="546" t="s">
        <v>319</v>
      </c>
      <c r="K81" s="546">
        <v>5</v>
      </c>
      <c r="Q81" t="s">
        <v>320</v>
      </c>
    </row>
    <row r="82" spans="9:17">
      <c r="I82" s="546" t="s">
        <v>321</v>
      </c>
      <c r="J82" s="546" t="s">
        <v>322</v>
      </c>
      <c r="K82" s="546">
        <v>6</v>
      </c>
      <c r="Q82" t="s">
        <v>323</v>
      </c>
    </row>
    <row r="83" spans="9:17">
      <c r="I83" s="550" t="s">
        <v>324</v>
      </c>
      <c r="J83" s="550" t="s">
        <v>322</v>
      </c>
      <c r="K83" s="550">
        <v>6</v>
      </c>
      <c r="Q83" t="s">
        <v>325</v>
      </c>
    </row>
    <row r="84" spans="9:17">
      <c r="I84" s="546" t="s">
        <v>326</v>
      </c>
      <c r="J84" s="546" t="s">
        <v>18</v>
      </c>
      <c r="K84" s="546"/>
      <c r="Q84" t="s">
        <v>327</v>
      </c>
    </row>
    <row r="85" spans="9:17">
      <c r="Q85" t="s">
        <v>328</v>
      </c>
    </row>
    <row r="86" spans="9:17">
      <c r="Q86" t="s">
        <v>329</v>
      </c>
    </row>
    <row r="87" spans="9:17">
      <c r="Q87" t="s">
        <v>330</v>
      </c>
    </row>
    <row r="88" spans="9:17">
      <c r="Q88" t="s">
        <v>331</v>
      </c>
    </row>
    <row r="89" spans="9:17">
      <c r="Q89" t="s">
        <v>332</v>
      </c>
    </row>
    <row r="90" spans="9:17">
      <c r="Q90" t="s">
        <v>333</v>
      </c>
    </row>
    <row r="91" spans="9:17">
      <c r="Q91" t="s">
        <v>334</v>
      </c>
    </row>
    <row r="92" spans="9:17">
      <c r="Q92" t="s">
        <v>335</v>
      </c>
    </row>
    <row r="93" spans="9:17">
      <c r="Q93" t="s">
        <v>336</v>
      </c>
    </row>
    <row r="94" spans="9:17">
      <c r="Q94" t="s">
        <v>337</v>
      </c>
    </row>
    <row r="95" spans="9:17">
      <c r="Q95" t="s">
        <v>338</v>
      </c>
    </row>
    <row r="96" spans="9:17">
      <c r="Q96" t="s">
        <v>339</v>
      </c>
    </row>
    <row r="97" spans="17:17">
      <c r="Q97" t="s">
        <v>340</v>
      </c>
    </row>
    <row r="98" spans="17:17">
      <c r="Q98" t="s">
        <v>341</v>
      </c>
    </row>
    <row r="99" spans="17:17">
      <c r="Q99" t="s">
        <v>342</v>
      </c>
    </row>
    <row r="100" spans="17:17">
      <c r="Q100" t="s">
        <v>343</v>
      </c>
    </row>
    <row r="101" spans="17:17">
      <c r="Q101" t="s">
        <v>344</v>
      </c>
    </row>
    <row r="102" spans="17:17">
      <c r="Q102" t="s">
        <v>345</v>
      </c>
    </row>
    <row r="103" spans="17:17">
      <c r="Q103" t="s">
        <v>346</v>
      </c>
    </row>
    <row r="104" spans="17:17">
      <c r="Q104" t="s">
        <v>347</v>
      </c>
    </row>
    <row r="105" spans="17:17">
      <c r="Q105" t="s">
        <v>348</v>
      </c>
    </row>
    <row r="106" spans="17:17">
      <c r="Q106" t="s">
        <v>349</v>
      </c>
    </row>
    <row r="107" spans="17:17">
      <c r="Q107" t="s">
        <v>350</v>
      </c>
    </row>
    <row r="118" spans="2:2">
      <c r="B118" s="12" t="s">
        <v>18</v>
      </c>
    </row>
    <row r="119" spans="2:2">
      <c r="B119" t="s">
        <v>11</v>
      </c>
    </row>
    <row r="120" spans="2:2">
      <c r="B120" s="12" t="s">
        <v>20</v>
      </c>
    </row>
    <row r="121" spans="2:2">
      <c r="B121" s="12" t="s">
        <v>12</v>
      </c>
    </row>
    <row r="122" spans="2:2">
      <c r="B122" t="s">
        <v>25</v>
      </c>
    </row>
    <row r="123" spans="2:2">
      <c r="B123" s="12" t="s">
        <v>8</v>
      </c>
    </row>
    <row r="124" spans="2:2">
      <c r="B124" s="12" t="s">
        <v>19</v>
      </c>
    </row>
    <row r="125" spans="2:2">
      <c r="B125" t="s">
        <v>17</v>
      </c>
    </row>
    <row r="126" spans="2:2">
      <c r="B126" s="12" t="s">
        <v>15</v>
      </c>
    </row>
    <row r="127" spans="2:2">
      <c r="B127" s="12" t="s">
        <v>13</v>
      </c>
    </row>
  </sheetData>
  <sortState xmlns:xlrd2="http://schemas.microsoft.com/office/spreadsheetml/2017/richdata2" ref="M4:O16">
    <sortCondition ref="O4:O16"/>
  </sortState>
  <mergeCells count="2">
    <mergeCell ref="C15:D15"/>
    <mergeCell ref="C16:D16"/>
  </mergeCells>
  <hyperlinks>
    <hyperlink ref="C4" r:id="rId1" xr:uid="{4F7C52D3-082F-41BD-A691-867EA2138DA4}"/>
    <hyperlink ref="C5" r:id="rId2" xr:uid="{18BD9118-C48E-411E-992A-72E1C8F69650}"/>
    <hyperlink ref="D4" r:id="rId3" xr:uid="{F3D11CF4-FFBB-4E03-8EB3-67FB871C56DF}"/>
    <hyperlink ref="D5" r:id="rId4" xr:uid="{F78505DE-A693-4B85-814D-E9103A36FB4F}"/>
    <hyperlink ref="D6" r:id="rId5" xr:uid="{C0672643-6F92-4B28-8710-39C772DC165B}"/>
    <hyperlink ref="D7" r:id="rId6" xr:uid="{9132672C-75D1-40E3-A429-9AD17D82F1B7}"/>
    <hyperlink ref="D8" r:id="rId7" display="https://niafme.tm.com.my/fmeserver/apps/TMBulkInfraCheckMainMenu" xr:uid="{42E0F63E-7D54-4003-8A9A-27880201F97F}"/>
    <hyperlink ref="D9" r:id="rId8" xr:uid="{368D5B07-DC96-4182-B84B-84DB888EFE98}"/>
    <hyperlink ref="D10" r:id="rId9" xr:uid="{EFA4A9F2-1BE6-4B82-B6EA-10FA247124DF}"/>
    <hyperlink ref="D11" r:id="rId10" xr:uid="{5B6D23E1-1B25-4069-AE77-01D4D8A1A4FB}"/>
    <hyperlink ref="C12" r:id="rId11" xr:uid="{ECD65B34-28A0-4DEE-BA09-9CE754725BFC}"/>
    <hyperlink ref="C13" r:id="rId12" display="../../../../:x:/s/CentralizedPlanning/EXX4VLc9WZ5FoSRD0rKG9BEBpNjLM9tZdZ8-18LHUy7j8g?e=qYODyE" xr:uid="{B2C0F479-6B08-4DDB-8312-0E1BD3EE86D3}"/>
    <hyperlink ref="C14" r:id="rId13" xr:uid="{C7FE1492-2A55-4008-A612-626206563F16}"/>
    <hyperlink ref="C15" r:id="rId14" xr:uid="{725B35FE-DF61-464E-A8B0-1239B51C5363}"/>
    <hyperlink ref="C16" r:id="rId15" display="SEARCH (intra.tm)" xr:uid="{FBAC33D1-3A23-4B97-BCFD-FE2DAA866E63}"/>
    <hyperlink ref="C16:D16" r:id="rId16" display="http://nisweb.intra.tm:8080/sphere/search-wildcard?q=" xr:uid="{2705ADA1-AA5A-4F7C-A82C-885D1D515537}"/>
    <hyperlink ref="C10" r:id="rId17" xr:uid="{40DCCE76-84BC-476D-A745-08C249923A2B}"/>
    <hyperlink ref="C11" r:id="rId18" xr:uid="{3953730D-B390-4748-B780-2FA521CB0705}"/>
    <hyperlink ref="D17" r:id="rId19" display="../../../../:x:/s/CentralizedPlanning/EZ3xV1sbQklKjiuNaKCkfrcBuTBYgpe36Azc0QPp0H47rg?e=jfQTR9" xr:uid="{76689412-0A61-444F-B316-5E39CF95D6E4}"/>
    <hyperlink ref="D18" r:id="rId20" xr:uid="{FA81E38B-4552-4CD3-B533-076986CE415A}"/>
    <hyperlink ref="C20" r:id="rId21" xr:uid="{020B3162-804E-4747-AF66-E808DC3C3EE1}"/>
    <hyperlink ref="D19" r:id="rId22" xr:uid="{44456542-71D7-4DDA-B171-10AF16F89FAA}"/>
    <hyperlink ref="D20" r:id="rId23" xr:uid="{7FEF2182-3147-4745-8B27-519E1C907E1C}"/>
    <hyperlink ref="C19" r:id="rId24" xr:uid="{AF8EE384-4E42-471A-B288-10E09F3030DE}"/>
  </hyperlinks>
  <pageMargins left="0.7" right="0.7" top="0.75" bottom="0.75" header="0.3" footer="0.3"/>
  <pageSetup orientation="portrait"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C0F73-92DC-4523-8F59-54EF58CD1C94}">
  <dimension ref="B2:D30"/>
  <sheetViews>
    <sheetView topLeftCell="A3" zoomScale="72" workbookViewId="0">
      <selection activeCell="C6" sqref="C6"/>
    </sheetView>
  </sheetViews>
  <sheetFormatPr defaultColWidth="9.140625" defaultRowHeight="15"/>
  <cols>
    <col min="1" max="1" width="9.140625" style="149"/>
    <col min="2" max="2" width="33.28515625" style="154" customWidth="1"/>
    <col min="3" max="3" width="79" style="154" customWidth="1"/>
    <col min="4" max="16384" width="9.140625" style="149"/>
  </cols>
  <sheetData>
    <row r="2" spans="2:4">
      <c r="B2" s="151" t="s">
        <v>351</v>
      </c>
      <c r="C2" s="151" t="s">
        <v>352</v>
      </c>
    </row>
    <row r="3" spans="2:4" ht="60">
      <c r="B3" s="151" t="s">
        <v>353</v>
      </c>
      <c r="C3" s="155" t="s">
        <v>354</v>
      </c>
    </row>
    <row r="4" spans="2:4">
      <c r="B4" s="152" t="s">
        <v>355</v>
      </c>
      <c r="C4" s="151" t="s">
        <v>356</v>
      </c>
    </row>
    <row r="5" spans="2:4">
      <c r="B5" s="152" t="s">
        <v>357</v>
      </c>
      <c r="C5" s="156" t="s">
        <v>358</v>
      </c>
      <c r="D5" s="150"/>
    </row>
    <row r="6" spans="2:4">
      <c r="B6" s="153"/>
      <c r="C6" s="156" t="s">
        <v>359</v>
      </c>
    </row>
    <row r="7" spans="2:4">
      <c r="B7" s="157" t="s">
        <v>360</v>
      </c>
      <c r="C7" s="158"/>
    </row>
    <row r="8" spans="2:4" ht="333" customHeight="1">
      <c r="B8" s="152" t="s">
        <v>361</v>
      </c>
      <c r="C8" s="1133" t="s">
        <v>362</v>
      </c>
    </row>
    <row r="9" spans="2:4">
      <c r="B9" s="152" t="s">
        <v>363</v>
      </c>
      <c r="C9" s="1129" t="s">
        <v>364</v>
      </c>
    </row>
    <row r="10" spans="2:4">
      <c r="B10" s="157"/>
      <c r="C10" s="1130" t="s">
        <v>365</v>
      </c>
    </row>
    <row r="11" spans="2:4" ht="76.5">
      <c r="B11" s="157"/>
      <c r="C11" s="1131" t="s">
        <v>366</v>
      </c>
    </row>
    <row r="12" spans="2:4">
      <c r="B12" s="157"/>
      <c r="C12" s="1130" t="s">
        <v>367</v>
      </c>
    </row>
    <row r="13" spans="2:4">
      <c r="B13" s="157"/>
      <c r="C13" s="1130" t="s">
        <v>368</v>
      </c>
    </row>
    <row r="14" spans="2:4">
      <c r="B14" s="157"/>
      <c r="C14" s="1130" t="s">
        <v>369</v>
      </c>
    </row>
    <row r="15" spans="2:4">
      <c r="B15" s="157"/>
      <c r="C15" s="1130" t="s">
        <v>370</v>
      </c>
    </row>
    <row r="16" spans="2:4">
      <c r="B16" s="157"/>
      <c r="C16" s="1130" t="s">
        <v>371</v>
      </c>
    </row>
    <row r="17" spans="2:3">
      <c r="B17" s="157"/>
      <c r="C17" s="1130" t="s">
        <v>372</v>
      </c>
    </row>
    <row r="18" spans="2:3">
      <c r="B18" s="157"/>
      <c r="C18" s="1130" t="s">
        <v>373</v>
      </c>
    </row>
    <row r="19" spans="2:3">
      <c r="B19" s="157"/>
      <c r="C19" s="1130" t="s">
        <v>374</v>
      </c>
    </row>
    <row r="20" spans="2:3">
      <c r="B20" s="157"/>
      <c r="C20" s="1130" t="s">
        <v>375</v>
      </c>
    </row>
    <row r="21" spans="2:3">
      <c r="B21" s="157"/>
      <c r="C21" s="1130" t="s">
        <v>376</v>
      </c>
    </row>
    <row r="22" spans="2:3" ht="76.5">
      <c r="B22" s="157"/>
      <c r="C22" s="1131" t="s">
        <v>377</v>
      </c>
    </row>
    <row r="23" spans="2:3">
      <c r="B23" s="157"/>
      <c r="C23" s="1130" t="s">
        <v>378</v>
      </c>
    </row>
    <row r="24" spans="2:3">
      <c r="B24" s="157"/>
      <c r="C24" s="1130" t="s">
        <v>379</v>
      </c>
    </row>
    <row r="25" spans="2:3">
      <c r="B25" s="157"/>
      <c r="C25" s="1130" t="s">
        <v>380</v>
      </c>
    </row>
    <row r="26" spans="2:3">
      <c r="B26" s="157"/>
      <c r="C26" s="1130" t="s">
        <v>381</v>
      </c>
    </row>
    <row r="27" spans="2:3">
      <c r="B27" s="157"/>
      <c r="C27" s="1130" t="s">
        <v>382</v>
      </c>
    </row>
    <row r="28" spans="2:3">
      <c r="B28" s="157"/>
      <c r="C28" s="1130" t="s">
        <v>383</v>
      </c>
    </row>
    <row r="29" spans="2:3" ht="76.5">
      <c r="B29" s="157"/>
      <c r="C29" s="1131" t="s">
        <v>384</v>
      </c>
    </row>
    <row r="30" spans="2:3" ht="60.75">
      <c r="B30" s="153"/>
      <c r="C30" s="1132" t="s">
        <v>385</v>
      </c>
    </row>
  </sheetData>
  <hyperlinks>
    <hyperlink ref="C6" r:id="rId1" xr:uid="{16B21D22-2196-410B-8B6C-50481A11FD47}"/>
    <hyperlink ref="C5" r:id="rId2" xr:uid="{73EB2B0E-7F20-4AA1-8909-4A976995A21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2ACCA-43F4-445E-A7A6-317A6B69457C}">
  <sheetPr>
    <pageSetUpPr fitToPage="1"/>
  </sheetPr>
  <dimension ref="A1:X29"/>
  <sheetViews>
    <sheetView topLeftCell="B14" zoomScale="55" workbookViewId="0">
      <selection activeCell="W5" sqref="W5"/>
    </sheetView>
  </sheetViews>
  <sheetFormatPr defaultRowHeight="15"/>
  <cols>
    <col min="1" max="1" width="30.5703125" bestFit="1" customWidth="1"/>
    <col min="2" max="2" width="44.5703125" bestFit="1" customWidth="1"/>
    <col min="3" max="3" width="36.140625" customWidth="1"/>
    <col min="4" max="5" width="17.42578125" customWidth="1"/>
    <col min="6" max="6" width="7.5703125" customWidth="1"/>
    <col min="7" max="18" width="8.42578125" customWidth="1"/>
    <col min="19" max="19" width="28.42578125" customWidth="1"/>
    <col min="20" max="20" width="27.85546875" customWidth="1"/>
    <col min="21" max="21" width="37" customWidth="1"/>
    <col min="22" max="22" width="36.28515625" customWidth="1"/>
    <col min="23" max="23" width="26" bestFit="1" customWidth="1"/>
    <col min="24" max="24" width="36" bestFit="1" customWidth="1"/>
  </cols>
  <sheetData>
    <row r="1" spans="1:24" ht="15" customHeight="1">
      <c r="A1" s="870"/>
      <c r="B1" s="1311" t="s">
        <v>386</v>
      </c>
      <c r="C1" s="1312"/>
      <c r="D1" s="871" t="s">
        <v>387</v>
      </c>
      <c r="E1" s="872"/>
      <c r="F1" s="872"/>
      <c r="G1" s="872"/>
      <c r="H1" s="872"/>
      <c r="I1" s="872"/>
      <c r="J1" s="872"/>
      <c r="K1" s="872"/>
      <c r="L1" s="872"/>
      <c r="M1" s="872"/>
      <c r="N1" s="872"/>
      <c r="O1" s="872"/>
      <c r="P1" s="872"/>
      <c r="Q1" s="872"/>
      <c r="R1" s="872"/>
      <c r="S1" s="872"/>
      <c r="T1" s="873"/>
      <c r="U1" s="1313" t="s">
        <v>388</v>
      </c>
      <c r="V1" s="1314"/>
      <c r="W1" s="1314"/>
      <c r="X1" s="1315"/>
    </row>
    <row r="2" spans="1:24" ht="15" customHeight="1">
      <c r="A2" s="874"/>
      <c r="B2" s="875"/>
      <c r="C2" s="876"/>
      <c r="D2" s="1316" t="s">
        <v>389</v>
      </c>
      <c r="E2" s="1317"/>
      <c r="F2" s="1318"/>
      <c r="G2" s="1319" t="s">
        <v>390</v>
      </c>
      <c r="H2" s="1320"/>
      <c r="I2" s="1320"/>
      <c r="J2" s="1320"/>
      <c r="K2" s="1320"/>
      <c r="L2" s="1320"/>
      <c r="M2" s="1320"/>
      <c r="N2" s="1321"/>
      <c r="O2" s="1319" t="s">
        <v>391</v>
      </c>
      <c r="P2" s="1320"/>
      <c r="Q2" s="1320"/>
      <c r="R2" s="1321"/>
      <c r="S2" s="1322" t="s">
        <v>392</v>
      </c>
      <c r="T2" s="1323"/>
      <c r="U2" s="1324" t="s">
        <v>393</v>
      </c>
      <c r="V2" s="1325"/>
      <c r="W2" s="1325"/>
      <c r="X2" s="1326"/>
    </row>
    <row r="3" spans="1:24" ht="73.5" customHeight="1">
      <c r="A3" s="877" t="s">
        <v>394</v>
      </c>
      <c r="B3" s="878" t="s">
        <v>395</v>
      </c>
      <c r="C3" s="879" t="s">
        <v>396</v>
      </c>
      <c r="D3" s="880" t="s">
        <v>397</v>
      </c>
      <c r="E3" s="881" t="s">
        <v>398</v>
      </c>
      <c r="F3" s="882" t="s">
        <v>399</v>
      </c>
      <c r="G3" s="883" t="s">
        <v>400</v>
      </c>
      <c r="H3" s="884" t="s">
        <v>401</v>
      </c>
      <c r="I3" s="883" t="s">
        <v>402</v>
      </c>
      <c r="J3" s="884" t="s">
        <v>403</v>
      </c>
      <c r="K3" s="885" t="s">
        <v>404</v>
      </c>
      <c r="L3" s="886" t="s">
        <v>405</v>
      </c>
      <c r="M3" s="884" t="s">
        <v>406</v>
      </c>
      <c r="N3" s="883" t="s">
        <v>407</v>
      </c>
      <c r="O3" s="887" t="s">
        <v>408</v>
      </c>
      <c r="P3" s="888" t="s">
        <v>409</v>
      </c>
      <c r="Q3" s="889" t="s">
        <v>410</v>
      </c>
      <c r="R3" s="886" t="s">
        <v>407</v>
      </c>
      <c r="S3" s="890" t="s">
        <v>411</v>
      </c>
      <c r="T3" s="891" t="s">
        <v>396</v>
      </c>
      <c r="U3" s="892" t="s">
        <v>411</v>
      </c>
      <c r="V3" s="892" t="s">
        <v>412</v>
      </c>
      <c r="W3" s="893" t="s">
        <v>413</v>
      </c>
      <c r="X3" s="560" t="s">
        <v>414</v>
      </c>
    </row>
    <row r="4" spans="1:24" ht="47.25" customHeight="1">
      <c r="A4" s="894"/>
      <c r="B4" s="895" t="s">
        <v>415</v>
      </c>
      <c r="C4" s="896" t="s">
        <v>416</v>
      </c>
      <c r="D4" s="897" t="s">
        <v>417</v>
      </c>
      <c r="E4" s="898" t="s">
        <v>418</v>
      </c>
      <c r="F4" s="899" t="s">
        <v>419</v>
      </c>
      <c r="G4" s="900" t="s">
        <v>420</v>
      </c>
      <c r="H4" s="901" t="s">
        <v>420</v>
      </c>
      <c r="I4" s="900" t="s">
        <v>420</v>
      </c>
      <c r="J4" s="901" t="s">
        <v>420</v>
      </c>
      <c r="K4" s="900" t="s">
        <v>420</v>
      </c>
      <c r="L4" s="902" t="s">
        <v>420</v>
      </c>
      <c r="M4" s="901" t="s">
        <v>420</v>
      </c>
      <c r="N4" s="900" t="s">
        <v>420</v>
      </c>
      <c r="O4" s="903" t="s">
        <v>420</v>
      </c>
      <c r="P4" s="904" t="s">
        <v>420</v>
      </c>
      <c r="Q4" s="904" t="s">
        <v>420</v>
      </c>
      <c r="R4" s="905" t="s">
        <v>420</v>
      </c>
      <c r="S4" s="906" t="s">
        <v>421</v>
      </c>
      <c r="T4" s="907" t="s">
        <v>422</v>
      </c>
      <c r="U4" s="908" t="s">
        <v>423</v>
      </c>
      <c r="V4" s="908" t="s">
        <v>424</v>
      </c>
      <c r="W4" s="909" t="s">
        <v>425</v>
      </c>
      <c r="X4" s="561" t="s">
        <v>426</v>
      </c>
    </row>
    <row r="5" spans="1:24" ht="14.25" customHeight="1">
      <c r="A5" s="910" t="s">
        <v>427</v>
      </c>
      <c r="B5" s="911" t="s">
        <v>428</v>
      </c>
      <c r="C5" s="1304" t="s">
        <v>429</v>
      </c>
      <c r="D5" s="562"/>
      <c r="E5" s="479"/>
      <c r="F5" s="563"/>
      <c r="G5" s="1329" t="s">
        <v>430</v>
      </c>
      <c r="H5" s="1327" t="s">
        <v>431</v>
      </c>
      <c r="I5" s="1329" t="s">
        <v>432</v>
      </c>
      <c r="J5" s="1327" t="s">
        <v>433</v>
      </c>
      <c r="K5" s="1329" t="s">
        <v>434</v>
      </c>
      <c r="L5" s="1332" t="s">
        <v>435</v>
      </c>
      <c r="M5" s="1327" t="s">
        <v>436</v>
      </c>
      <c r="N5" s="1345" t="s">
        <v>437</v>
      </c>
      <c r="O5" s="1348" t="s">
        <v>438</v>
      </c>
      <c r="P5" s="1351" t="s">
        <v>439</v>
      </c>
      <c r="Q5" s="1351" t="s">
        <v>440</v>
      </c>
      <c r="R5" s="1354" t="s">
        <v>441</v>
      </c>
      <c r="S5" s="912" t="s">
        <v>442</v>
      </c>
      <c r="T5" s="1335" t="s">
        <v>443</v>
      </c>
      <c r="U5" s="913" t="s">
        <v>429</v>
      </c>
      <c r="V5" s="1337" t="s">
        <v>441</v>
      </c>
      <c r="W5" s="1338" t="s">
        <v>444</v>
      </c>
      <c r="X5" s="1338" t="s">
        <v>445</v>
      </c>
    </row>
    <row r="6" spans="1:24" ht="14.25" customHeight="1">
      <c r="A6" s="914" t="s">
        <v>446</v>
      </c>
      <c r="B6" s="915" t="s">
        <v>447</v>
      </c>
      <c r="C6" s="1305"/>
      <c r="D6" s="564"/>
      <c r="E6" s="478"/>
      <c r="F6" s="565"/>
      <c r="G6" s="1330"/>
      <c r="H6" s="1308"/>
      <c r="I6" s="1330"/>
      <c r="J6" s="1308"/>
      <c r="K6" s="1330"/>
      <c r="L6" s="1333"/>
      <c r="M6" s="1308"/>
      <c r="N6" s="1346"/>
      <c r="O6" s="1349"/>
      <c r="P6" s="1352"/>
      <c r="Q6" s="1352"/>
      <c r="R6" s="1355"/>
      <c r="S6" s="912" t="s">
        <v>442</v>
      </c>
      <c r="T6" s="1335"/>
      <c r="U6" s="913" t="s">
        <v>429</v>
      </c>
      <c r="V6" s="1337"/>
      <c r="W6" s="1338"/>
      <c r="X6" s="1338"/>
    </row>
    <row r="7" spans="1:24" ht="14.25" customHeight="1">
      <c r="A7" s="914" t="s">
        <v>448</v>
      </c>
      <c r="B7" s="915" t="s">
        <v>429</v>
      </c>
      <c r="C7" s="1306"/>
      <c r="D7" s="564"/>
      <c r="E7" s="478"/>
      <c r="F7" s="565"/>
      <c r="G7" s="1330"/>
      <c r="H7" s="1308"/>
      <c r="I7" s="1330"/>
      <c r="J7" s="1308"/>
      <c r="K7" s="1330"/>
      <c r="L7" s="1333"/>
      <c r="M7" s="1308"/>
      <c r="N7" s="1346"/>
      <c r="O7" s="1349"/>
      <c r="P7" s="1352"/>
      <c r="Q7" s="1352"/>
      <c r="R7" s="1355"/>
      <c r="S7" s="912" t="s">
        <v>442</v>
      </c>
      <c r="T7" s="1335"/>
      <c r="U7" s="913" t="s">
        <v>429</v>
      </c>
      <c r="V7" s="1337"/>
      <c r="W7" s="1338"/>
      <c r="X7" s="1338"/>
    </row>
    <row r="8" spans="1:24" ht="14.25" customHeight="1">
      <c r="A8" s="914" t="s">
        <v>449</v>
      </c>
      <c r="B8" s="915" t="s">
        <v>450</v>
      </c>
      <c r="C8" s="1307" t="s">
        <v>451</v>
      </c>
      <c r="D8" s="564"/>
      <c r="E8" s="478"/>
      <c r="F8" s="565"/>
      <c r="G8" s="1330"/>
      <c r="H8" s="1308"/>
      <c r="I8" s="1330"/>
      <c r="J8" s="1308"/>
      <c r="K8" s="1330"/>
      <c r="L8" s="1333"/>
      <c r="M8" s="1308"/>
      <c r="N8" s="1346"/>
      <c r="O8" s="1349"/>
      <c r="P8" s="1352"/>
      <c r="Q8" s="1352"/>
      <c r="R8" s="1355"/>
      <c r="S8" s="912" t="s">
        <v>452</v>
      </c>
      <c r="T8" s="1335"/>
      <c r="U8" s="913" t="s">
        <v>451</v>
      </c>
      <c r="V8" s="1337"/>
      <c r="W8" s="1338"/>
      <c r="X8" s="1338"/>
    </row>
    <row r="9" spans="1:24" ht="14.25" customHeight="1">
      <c r="A9" s="914" t="s">
        <v>453</v>
      </c>
      <c r="B9" s="915" t="s">
        <v>454</v>
      </c>
      <c r="C9" s="1308"/>
      <c r="D9" s="564"/>
      <c r="E9" s="478"/>
      <c r="F9" s="565"/>
      <c r="G9" s="1330"/>
      <c r="H9" s="1308"/>
      <c r="I9" s="1330"/>
      <c r="J9" s="1308"/>
      <c r="K9" s="1330"/>
      <c r="L9" s="1333"/>
      <c r="M9" s="1308"/>
      <c r="N9" s="1346"/>
      <c r="O9" s="1349"/>
      <c r="P9" s="1352"/>
      <c r="Q9" s="1352"/>
      <c r="R9" s="1355"/>
      <c r="S9" s="912" t="s">
        <v>452</v>
      </c>
      <c r="T9" s="1335"/>
      <c r="U9" s="913" t="s">
        <v>451</v>
      </c>
      <c r="V9" s="1337"/>
      <c r="W9" s="1338"/>
      <c r="X9" s="1338"/>
    </row>
    <row r="10" spans="1:24" ht="14.25" customHeight="1">
      <c r="A10" s="914" t="s">
        <v>455</v>
      </c>
      <c r="B10" s="916" t="s">
        <v>451</v>
      </c>
      <c r="C10" s="1309"/>
      <c r="D10" s="564"/>
      <c r="E10" s="478"/>
      <c r="F10" s="565"/>
      <c r="G10" s="1330"/>
      <c r="H10" s="1308"/>
      <c r="I10" s="1330"/>
      <c r="J10" s="1308"/>
      <c r="K10" s="1330"/>
      <c r="L10" s="1333"/>
      <c r="M10" s="1308"/>
      <c r="N10" s="1346"/>
      <c r="O10" s="1349"/>
      <c r="P10" s="1352"/>
      <c r="Q10" s="1352"/>
      <c r="R10" s="1355"/>
      <c r="S10" s="912" t="s">
        <v>452</v>
      </c>
      <c r="T10" s="1335"/>
      <c r="U10" s="913" t="s">
        <v>451</v>
      </c>
      <c r="V10" s="1337"/>
      <c r="W10" s="1338"/>
      <c r="X10" s="1338"/>
    </row>
    <row r="11" spans="1:24" ht="14.25" customHeight="1">
      <c r="A11" s="914" t="s">
        <v>456</v>
      </c>
      <c r="B11" s="915" t="s">
        <v>74</v>
      </c>
      <c r="C11" s="1310" t="s">
        <v>457</v>
      </c>
      <c r="D11" s="564"/>
      <c r="E11" s="478"/>
      <c r="F11" s="565"/>
      <c r="G11" s="1330"/>
      <c r="H11" s="1308"/>
      <c r="I11" s="1330"/>
      <c r="J11" s="1308"/>
      <c r="K11" s="1330"/>
      <c r="L11" s="1333"/>
      <c r="M11" s="1308"/>
      <c r="N11" s="1346"/>
      <c r="O11" s="1349"/>
      <c r="P11" s="1352"/>
      <c r="Q11" s="1352"/>
      <c r="R11" s="1355"/>
      <c r="S11" s="912" t="s">
        <v>442</v>
      </c>
      <c r="T11" s="1335"/>
      <c r="U11" s="913" t="s">
        <v>457</v>
      </c>
      <c r="V11" s="1337"/>
      <c r="W11" s="1338"/>
      <c r="X11" s="1338"/>
    </row>
    <row r="12" spans="1:24">
      <c r="A12" s="914" t="s">
        <v>458</v>
      </c>
      <c r="B12" s="917" t="s">
        <v>78</v>
      </c>
      <c r="C12" s="1305"/>
      <c r="D12" s="917"/>
      <c r="E12" s="918"/>
      <c r="F12" s="916"/>
      <c r="G12" s="1330"/>
      <c r="H12" s="1308"/>
      <c r="I12" s="1330"/>
      <c r="J12" s="1308"/>
      <c r="K12" s="1330"/>
      <c r="L12" s="1333"/>
      <c r="M12" s="1308"/>
      <c r="N12" s="1346"/>
      <c r="O12" s="1349"/>
      <c r="P12" s="1352"/>
      <c r="Q12" s="1352"/>
      <c r="R12" s="1355"/>
      <c r="S12" s="912" t="s">
        <v>442</v>
      </c>
      <c r="T12" s="1335"/>
      <c r="U12" s="913" t="s">
        <v>457</v>
      </c>
      <c r="V12" s="1337"/>
      <c r="W12" s="1338"/>
      <c r="X12" s="1338"/>
    </row>
    <row r="13" spans="1:24" ht="18.75" customHeight="1">
      <c r="A13" s="914" t="s">
        <v>459</v>
      </c>
      <c r="B13" s="917" t="s">
        <v>460</v>
      </c>
      <c r="C13" s="1306"/>
      <c r="D13" s="917"/>
      <c r="E13" s="918"/>
      <c r="F13" s="916"/>
      <c r="G13" s="1330"/>
      <c r="H13" s="1308"/>
      <c r="I13" s="1330"/>
      <c r="J13" s="1308"/>
      <c r="K13" s="1330"/>
      <c r="L13" s="1333"/>
      <c r="M13" s="1308"/>
      <c r="N13" s="1346"/>
      <c r="O13" s="1349"/>
      <c r="P13" s="1352"/>
      <c r="Q13" s="1352"/>
      <c r="R13" s="1355"/>
      <c r="S13" s="912" t="s">
        <v>442</v>
      </c>
      <c r="T13" s="1335"/>
      <c r="U13" s="913" t="s">
        <v>457</v>
      </c>
      <c r="V13" s="1337"/>
      <c r="W13" s="1338"/>
      <c r="X13" s="1338"/>
    </row>
    <row r="14" spans="1:24" ht="30">
      <c r="A14" s="914" t="s">
        <v>461</v>
      </c>
      <c r="B14" s="919" t="s">
        <v>462</v>
      </c>
      <c r="C14" s="916" t="s">
        <v>67</v>
      </c>
      <c r="D14" s="917"/>
      <c r="E14" s="918"/>
      <c r="F14" s="916"/>
      <c r="G14" s="1330"/>
      <c r="H14" s="1308"/>
      <c r="I14" s="1330"/>
      <c r="J14" s="1308"/>
      <c r="K14" s="1330"/>
      <c r="L14" s="1333"/>
      <c r="M14" s="1308"/>
      <c r="N14" s="1346"/>
      <c r="O14" s="1349"/>
      <c r="P14" s="1352"/>
      <c r="Q14" s="1352"/>
      <c r="R14" s="1355"/>
      <c r="S14" s="912" t="s">
        <v>452</v>
      </c>
      <c r="T14" s="1335"/>
      <c r="U14" s="920" t="s">
        <v>67</v>
      </c>
      <c r="V14" s="1337"/>
      <c r="W14" s="1338"/>
      <c r="X14" s="1338"/>
    </row>
    <row r="15" spans="1:24" ht="28.5" customHeight="1">
      <c r="A15" s="914" t="s">
        <v>463</v>
      </c>
      <c r="B15" s="919" t="s">
        <v>464</v>
      </c>
      <c r="C15" s="1310" t="s">
        <v>77</v>
      </c>
      <c r="D15" s="917"/>
      <c r="E15" s="918"/>
      <c r="F15" s="916"/>
      <c r="G15" s="1330"/>
      <c r="H15" s="1308"/>
      <c r="I15" s="1330"/>
      <c r="J15" s="1308"/>
      <c r="K15" s="1330"/>
      <c r="L15" s="1333"/>
      <c r="M15" s="1308"/>
      <c r="N15" s="1346"/>
      <c r="O15" s="1349"/>
      <c r="P15" s="1352"/>
      <c r="Q15" s="1352"/>
      <c r="R15" s="1355"/>
      <c r="S15" s="912" t="s">
        <v>452</v>
      </c>
      <c r="T15" s="1335"/>
      <c r="U15" s="920" t="s">
        <v>77</v>
      </c>
      <c r="V15" s="1337"/>
      <c r="W15" s="1338"/>
      <c r="X15" s="1338"/>
    </row>
    <row r="16" spans="1:24" ht="14.25" customHeight="1">
      <c r="A16" s="914" t="s">
        <v>465</v>
      </c>
      <c r="B16" s="917" t="s">
        <v>69</v>
      </c>
      <c r="C16" s="1306"/>
      <c r="D16" s="917"/>
      <c r="E16" s="918"/>
      <c r="F16" s="916"/>
      <c r="G16" s="1330"/>
      <c r="H16" s="1308"/>
      <c r="I16" s="1330"/>
      <c r="J16" s="1308"/>
      <c r="K16" s="1330"/>
      <c r="L16" s="1333"/>
      <c r="M16" s="1308"/>
      <c r="N16" s="1346"/>
      <c r="O16" s="1349"/>
      <c r="P16" s="1352"/>
      <c r="Q16" s="1352"/>
      <c r="R16" s="1355"/>
      <c r="S16" s="912" t="s">
        <v>452</v>
      </c>
      <c r="T16" s="1335"/>
      <c r="U16" s="920" t="s">
        <v>77</v>
      </c>
      <c r="V16" s="1337"/>
      <c r="W16" s="1338"/>
      <c r="X16" s="1338"/>
    </row>
    <row r="17" spans="1:24" ht="14.25" customHeight="1">
      <c r="A17" s="914" t="s">
        <v>466</v>
      </c>
      <c r="B17" s="917" t="s">
        <v>79</v>
      </c>
      <c r="C17" s="1310" t="s">
        <v>467</v>
      </c>
      <c r="D17" s="917"/>
      <c r="E17" s="918"/>
      <c r="F17" s="916"/>
      <c r="G17" s="1330"/>
      <c r="H17" s="1308"/>
      <c r="I17" s="1330"/>
      <c r="J17" s="1308"/>
      <c r="K17" s="1330"/>
      <c r="L17" s="1333"/>
      <c r="M17" s="1308"/>
      <c r="N17" s="1346"/>
      <c r="O17" s="1349"/>
      <c r="P17" s="1352"/>
      <c r="Q17" s="1352"/>
      <c r="R17" s="1355"/>
      <c r="S17" s="912" t="s">
        <v>452</v>
      </c>
      <c r="T17" s="1335"/>
      <c r="U17" s="920" t="s">
        <v>467</v>
      </c>
      <c r="V17" s="1337"/>
      <c r="W17" s="1338"/>
      <c r="X17" s="1338"/>
    </row>
    <row r="18" spans="1:24">
      <c r="A18" s="914" t="s">
        <v>468</v>
      </c>
      <c r="B18" s="917" t="s">
        <v>469</v>
      </c>
      <c r="C18" s="1306"/>
      <c r="D18" s="917"/>
      <c r="E18" s="918"/>
      <c r="F18" s="916"/>
      <c r="G18" s="1330"/>
      <c r="H18" s="1308"/>
      <c r="I18" s="1330"/>
      <c r="J18" s="1308"/>
      <c r="K18" s="1330"/>
      <c r="L18" s="1333"/>
      <c r="M18" s="1308"/>
      <c r="N18" s="1346"/>
      <c r="O18" s="1349"/>
      <c r="P18" s="1352"/>
      <c r="Q18" s="1352"/>
      <c r="R18" s="1355"/>
      <c r="S18" s="912" t="s">
        <v>452</v>
      </c>
      <c r="T18" s="1335"/>
      <c r="U18" s="920" t="s">
        <v>467</v>
      </c>
      <c r="V18" s="1337"/>
      <c r="W18" s="1338"/>
      <c r="X18" s="1338"/>
    </row>
    <row r="19" spans="1:24" ht="30">
      <c r="A19" s="914" t="s">
        <v>470</v>
      </c>
      <c r="B19" s="919" t="s">
        <v>471</v>
      </c>
      <c r="C19" s="1340" t="s">
        <v>84</v>
      </c>
      <c r="D19" s="917"/>
      <c r="E19" s="918"/>
      <c r="F19" s="916"/>
      <c r="G19" s="1330"/>
      <c r="H19" s="1308"/>
      <c r="I19" s="1330"/>
      <c r="J19" s="1308"/>
      <c r="K19" s="1330"/>
      <c r="L19" s="1333"/>
      <c r="M19" s="1308"/>
      <c r="N19" s="1346"/>
      <c r="O19" s="1349"/>
      <c r="P19" s="1352"/>
      <c r="Q19" s="1352"/>
      <c r="R19" s="1355"/>
      <c r="S19" s="912" t="s">
        <v>442</v>
      </c>
      <c r="T19" s="1335"/>
      <c r="U19" s="921" t="s">
        <v>84</v>
      </c>
      <c r="V19" s="1341" t="s">
        <v>472</v>
      </c>
      <c r="W19" s="1338"/>
      <c r="X19" s="1338"/>
    </row>
    <row r="20" spans="1:24">
      <c r="A20" s="914" t="s">
        <v>473</v>
      </c>
      <c r="B20" s="915" t="s">
        <v>73</v>
      </c>
      <c r="C20" s="1340"/>
      <c r="D20" s="917"/>
      <c r="E20" s="918"/>
      <c r="F20" s="916"/>
      <c r="G20" s="1330"/>
      <c r="H20" s="1308"/>
      <c r="I20" s="1330"/>
      <c r="J20" s="1308"/>
      <c r="K20" s="1330"/>
      <c r="L20" s="1333"/>
      <c r="M20" s="1308"/>
      <c r="N20" s="1346"/>
      <c r="O20" s="1349"/>
      <c r="P20" s="1352"/>
      <c r="Q20" s="1352"/>
      <c r="R20" s="1355"/>
      <c r="S20" s="912" t="s">
        <v>442</v>
      </c>
      <c r="T20" s="1335"/>
      <c r="U20" s="922" t="s">
        <v>84</v>
      </c>
      <c r="V20" s="1337"/>
      <c r="W20" s="1338"/>
      <c r="X20" s="1338"/>
    </row>
    <row r="21" spans="1:24">
      <c r="A21" s="914" t="s">
        <v>474</v>
      </c>
      <c r="B21" s="917" t="s">
        <v>71</v>
      </c>
      <c r="C21" s="1340" t="s">
        <v>475</v>
      </c>
      <c r="D21" s="917"/>
      <c r="E21" s="918"/>
      <c r="F21" s="916"/>
      <c r="G21" s="1330"/>
      <c r="H21" s="1308"/>
      <c r="I21" s="1330"/>
      <c r="J21" s="1308"/>
      <c r="K21" s="1330"/>
      <c r="L21" s="1333"/>
      <c r="M21" s="1308"/>
      <c r="N21" s="1346"/>
      <c r="O21" s="1349"/>
      <c r="P21" s="1352"/>
      <c r="Q21" s="1352"/>
      <c r="R21" s="1355"/>
      <c r="S21" s="912" t="s">
        <v>442</v>
      </c>
      <c r="T21" s="1335"/>
      <c r="U21" s="921" t="s">
        <v>475</v>
      </c>
      <c r="V21" s="1337"/>
      <c r="W21" s="1338"/>
      <c r="X21" s="1338"/>
    </row>
    <row r="22" spans="1:24">
      <c r="A22" s="914" t="s">
        <v>476</v>
      </c>
      <c r="B22" s="917" t="s">
        <v>82</v>
      </c>
      <c r="C22" s="1340"/>
      <c r="D22" s="917"/>
      <c r="E22" s="918"/>
      <c r="F22" s="916"/>
      <c r="G22" s="1330"/>
      <c r="H22" s="1308"/>
      <c r="I22" s="1330"/>
      <c r="J22" s="1308"/>
      <c r="K22" s="1330"/>
      <c r="L22" s="1333"/>
      <c r="M22" s="1308"/>
      <c r="N22" s="1346"/>
      <c r="O22" s="1349"/>
      <c r="P22" s="1352"/>
      <c r="Q22" s="1352"/>
      <c r="R22" s="1355"/>
      <c r="S22" s="912" t="s">
        <v>442</v>
      </c>
      <c r="T22" s="1335"/>
      <c r="U22" s="922" t="s">
        <v>475</v>
      </c>
      <c r="V22" s="1337"/>
      <c r="W22" s="1338"/>
      <c r="X22" s="1338"/>
    </row>
    <row r="23" spans="1:24">
      <c r="A23" s="914" t="s">
        <v>477</v>
      </c>
      <c r="B23" s="917" t="s">
        <v>83</v>
      </c>
      <c r="C23" s="1340"/>
      <c r="D23" s="917"/>
      <c r="E23" s="918"/>
      <c r="F23" s="916"/>
      <c r="G23" s="1330"/>
      <c r="H23" s="1308"/>
      <c r="I23" s="1330"/>
      <c r="J23" s="1308"/>
      <c r="K23" s="1330"/>
      <c r="L23" s="1333"/>
      <c r="M23" s="1308"/>
      <c r="N23" s="1346"/>
      <c r="O23" s="1349"/>
      <c r="P23" s="1352"/>
      <c r="Q23" s="1352"/>
      <c r="R23" s="1355"/>
      <c r="S23" s="912" t="s">
        <v>442</v>
      </c>
      <c r="T23" s="1335"/>
      <c r="U23" s="922" t="s">
        <v>475</v>
      </c>
      <c r="V23" s="1337"/>
      <c r="W23" s="1338"/>
      <c r="X23" s="1338"/>
    </row>
    <row r="24" spans="1:24">
      <c r="A24" s="914" t="s">
        <v>478</v>
      </c>
      <c r="B24" s="917" t="s">
        <v>479</v>
      </c>
      <c r="C24" s="1343" t="s">
        <v>76</v>
      </c>
      <c r="D24" s="917"/>
      <c r="E24" s="918"/>
      <c r="F24" s="916"/>
      <c r="G24" s="1330"/>
      <c r="H24" s="1308"/>
      <c r="I24" s="1330"/>
      <c r="J24" s="1308"/>
      <c r="K24" s="1330"/>
      <c r="L24" s="1333"/>
      <c r="M24" s="1308"/>
      <c r="N24" s="1346"/>
      <c r="O24" s="1349"/>
      <c r="P24" s="1352"/>
      <c r="Q24" s="1352"/>
      <c r="R24" s="1355"/>
      <c r="S24" s="912" t="s">
        <v>442</v>
      </c>
      <c r="T24" s="1335"/>
      <c r="U24" s="921" t="s">
        <v>76</v>
      </c>
      <c r="V24" s="1337"/>
      <c r="W24" s="1338"/>
      <c r="X24" s="1338"/>
    </row>
    <row r="25" spans="1:24">
      <c r="A25" s="914" t="s">
        <v>480</v>
      </c>
      <c r="B25" s="917" t="s">
        <v>481</v>
      </c>
      <c r="C25" s="1344"/>
      <c r="D25" s="917"/>
      <c r="E25" s="918"/>
      <c r="F25" s="916"/>
      <c r="G25" s="1330"/>
      <c r="H25" s="1308"/>
      <c r="I25" s="1330"/>
      <c r="J25" s="1308"/>
      <c r="K25" s="1330"/>
      <c r="L25" s="1333"/>
      <c r="M25" s="1308"/>
      <c r="N25" s="1346"/>
      <c r="O25" s="1349"/>
      <c r="P25" s="1352"/>
      <c r="Q25" s="1352"/>
      <c r="R25" s="1355"/>
      <c r="S25" s="912" t="s">
        <v>442</v>
      </c>
      <c r="T25" s="1335"/>
      <c r="U25" s="913" t="s">
        <v>76</v>
      </c>
      <c r="V25" s="1337"/>
      <c r="W25" s="1338"/>
      <c r="X25" s="1338"/>
    </row>
    <row r="26" spans="1:24">
      <c r="A26" s="914" t="s">
        <v>482</v>
      </c>
      <c r="B26" s="917" t="s">
        <v>70</v>
      </c>
      <c r="C26" s="1343" t="s">
        <v>81</v>
      </c>
      <c r="D26" s="917"/>
      <c r="E26" s="918"/>
      <c r="F26" s="916"/>
      <c r="G26" s="1330"/>
      <c r="H26" s="1308"/>
      <c r="I26" s="1330"/>
      <c r="J26" s="1308"/>
      <c r="K26" s="1330"/>
      <c r="L26" s="1333"/>
      <c r="M26" s="1308"/>
      <c r="N26" s="1346"/>
      <c r="O26" s="1349"/>
      <c r="P26" s="1352"/>
      <c r="Q26" s="1352"/>
      <c r="R26" s="1355"/>
      <c r="S26" s="912" t="s">
        <v>442</v>
      </c>
      <c r="T26" s="1335"/>
      <c r="U26" s="922" t="s">
        <v>81</v>
      </c>
      <c r="V26" s="1337"/>
      <c r="W26" s="1338"/>
      <c r="X26" s="1338"/>
    </row>
    <row r="27" spans="1:24">
      <c r="A27" s="914" t="s">
        <v>483</v>
      </c>
      <c r="B27" s="917" t="s">
        <v>63</v>
      </c>
      <c r="C27" s="1344"/>
      <c r="D27" s="917"/>
      <c r="E27" s="918"/>
      <c r="F27" s="916"/>
      <c r="G27" s="1330"/>
      <c r="H27" s="1308"/>
      <c r="I27" s="1330"/>
      <c r="J27" s="1308"/>
      <c r="K27" s="1330"/>
      <c r="L27" s="1333"/>
      <c r="M27" s="1308"/>
      <c r="N27" s="1346"/>
      <c r="O27" s="1349"/>
      <c r="P27" s="1352"/>
      <c r="Q27" s="1352"/>
      <c r="R27" s="1355"/>
      <c r="S27" s="912" t="s">
        <v>442</v>
      </c>
      <c r="T27" s="1335"/>
      <c r="U27" s="923" t="s">
        <v>81</v>
      </c>
      <c r="V27" s="1337"/>
      <c r="W27" s="1338"/>
      <c r="X27" s="1338"/>
    </row>
    <row r="28" spans="1:24">
      <c r="A28" s="924" t="s">
        <v>484</v>
      </c>
      <c r="B28" s="566" t="s">
        <v>80</v>
      </c>
      <c r="C28" s="925" t="s">
        <v>485</v>
      </c>
      <c r="D28" s="926"/>
      <c r="E28" s="927"/>
      <c r="F28" s="925"/>
      <c r="G28" s="1331"/>
      <c r="H28" s="1328"/>
      <c r="I28" s="1331"/>
      <c r="J28" s="1328"/>
      <c r="K28" s="1331"/>
      <c r="L28" s="1334"/>
      <c r="M28" s="1328"/>
      <c r="N28" s="1347"/>
      <c r="O28" s="1350"/>
      <c r="P28" s="1353"/>
      <c r="Q28" s="1353"/>
      <c r="R28" s="1356"/>
      <c r="S28" s="928" t="s">
        <v>452</v>
      </c>
      <c r="T28" s="1336"/>
      <c r="U28" s="567" t="s">
        <v>65</v>
      </c>
      <c r="V28" s="1342"/>
      <c r="W28" s="1339"/>
      <c r="X28" s="1339"/>
    </row>
    <row r="29" spans="1:24">
      <c r="B29" t="s">
        <v>486</v>
      </c>
    </row>
  </sheetData>
  <mergeCells count="33">
    <mergeCell ref="T5:T28"/>
    <mergeCell ref="V5:V18"/>
    <mergeCell ref="W5:W28"/>
    <mergeCell ref="X5:X28"/>
    <mergeCell ref="C19:C20"/>
    <mergeCell ref="V19:V28"/>
    <mergeCell ref="C21:C23"/>
    <mergeCell ref="C24:C25"/>
    <mergeCell ref="C26:C27"/>
    <mergeCell ref="M5:M28"/>
    <mergeCell ref="N5:N28"/>
    <mergeCell ref="O5:O28"/>
    <mergeCell ref="P5:P28"/>
    <mergeCell ref="Q5:Q28"/>
    <mergeCell ref="R5:R28"/>
    <mergeCell ref="G5:G28"/>
    <mergeCell ref="H5:H28"/>
    <mergeCell ref="I5:I28"/>
    <mergeCell ref="J5:J28"/>
    <mergeCell ref="K5:K28"/>
    <mergeCell ref="L5:L28"/>
    <mergeCell ref="B1:C1"/>
    <mergeCell ref="U1:X1"/>
    <mergeCell ref="D2:F2"/>
    <mergeCell ref="G2:N2"/>
    <mergeCell ref="O2:R2"/>
    <mergeCell ref="S2:T2"/>
    <mergeCell ref="U2:X2"/>
    <mergeCell ref="C5:C7"/>
    <mergeCell ref="C8:C10"/>
    <mergeCell ref="C11:C13"/>
    <mergeCell ref="C15:C16"/>
    <mergeCell ref="C17:C18"/>
  </mergeCells>
  <pageMargins left="0.7" right="0.7" top="0.75" bottom="0.75" header="0.3" footer="0.3"/>
  <pageSetup fitToHeight="0"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1B14C-055C-43EC-8C48-DB761811C3EB}">
  <dimension ref="B2:AQ30"/>
  <sheetViews>
    <sheetView showGridLines="0" topLeftCell="F4" zoomScale="97" workbookViewId="0">
      <selection activeCell="L4" sqref="L4"/>
    </sheetView>
  </sheetViews>
  <sheetFormatPr defaultRowHeight="15"/>
  <cols>
    <col min="2" max="2" width="11.85546875" bestFit="1" customWidth="1"/>
    <col min="3" max="3" width="17.28515625" customWidth="1"/>
    <col min="4" max="4" width="7.7109375" customWidth="1"/>
    <col min="5" max="5" width="6" customWidth="1"/>
    <col min="6" max="6" width="7.5703125" customWidth="1"/>
    <col min="7" max="7" width="4.85546875" customWidth="1"/>
    <col min="8" max="8" width="6.28515625" customWidth="1"/>
    <col min="9" max="9" width="5.7109375" customWidth="1"/>
    <col min="10" max="10" width="4.5703125" customWidth="1"/>
    <col min="11" max="11" width="7.42578125" customWidth="1"/>
    <col min="12" max="13" width="5.5703125" customWidth="1"/>
    <col min="14" max="14" width="7.7109375" customWidth="1"/>
    <col min="15" max="15" width="7.5703125" customWidth="1"/>
    <col min="16" max="17" width="3.42578125" customWidth="1"/>
    <col min="18" max="18" width="7.7109375" customWidth="1"/>
    <col min="19" max="19" width="17.5703125" customWidth="1"/>
    <col min="20" max="20" width="18" bestFit="1" customWidth="1"/>
    <col min="21" max="21" width="7" customWidth="1"/>
    <col min="22" max="22" width="5" customWidth="1"/>
    <col min="23" max="23" width="14.5703125" bestFit="1" customWidth="1"/>
    <col min="24" max="24" width="5.85546875" bestFit="1" customWidth="1"/>
    <col min="25" max="25" width="12.140625" bestFit="1" customWidth="1"/>
    <col min="26" max="26" width="9.42578125" bestFit="1" customWidth="1"/>
    <col min="27" max="27" width="7" bestFit="1" customWidth="1"/>
    <col min="28" max="28" width="7.42578125" bestFit="1" customWidth="1"/>
    <col min="29" max="29" width="9.5703125" bestFit="1" customWidth="1"/>
    <col min="30" max="30" width="6.28515625" bestFit="1" customWidth="1"/>
    <col min="31" max="31" width="26" bestFit="1" customWidth="1"/>
    <col min="32" max="32" width="11" bestFit="1" customWidth="1"/>
    <col min="33" max="33" width="9.7109375" bestFit="1" customWidth="1"/>
    <col min="34" max="34" width="22" bestFit="1" customWidth="1"/>
    <col min="35" max="35" width="27.85546875" bestFit="1" customWidth="1"/>
    <col min="36" max="36" width="7.7109375" bestFit="1" customWidth="1"/>
    <col min="37" max="37" width="14.7109375" bestFit="1" customWidth="1"/>
    <col min="38" max="38" width="6.42578125" bestFit="1" customWidth="1"/>
    <col min="39" max="39" width="19.85546875" bestFit="1" customWidth="1"/>
    <col min="40" max="40" width="10.7109375" bestFit="1" customWidth="1"/>
    <col min="41" max="41" width="16" bestFit="1" customWidth="1"/>
    <col min="42" max="42" width="11.7109375" bestFit="1" customWidth="1"/>
  </cols>
  <sheetData>
    <row r="2" spans="2:43">
      <c r="B2" s="13" t="s">
        <v>487</v>
      </c>
    </row>
    <row r="3" spans="2:43">
      <c r="C3" s="20" t="s">
        <v>42</v>
      </c>
    </row>
    <row r="4" spans="2:43" s="1" customFormat="1" ht="39" customHeight="1">
      <c r="B4"/>
      <c r="C4" s="1" t="s">
        <v>488</v>
      </c>
      <c r="D4" s="1" t="s">
        <v>4</v>
      </c>
      <c r="E4" s="1" t="s">
        <v>489</v>
      </c>
      <c r="F4" s="1" t="s">
        <v>490</v>
      </c>
      <c r="G4" s="1" t="s">
        <v>491</v>
      </c>
      <c r="H4" s="1" t="s">
        <v>492</v>
      </c>
      <c r="I4" s="1" t="s">
        <v>5</v>
      </c>
      <c r="J4" s="1" t="s">
        <v>493</v>
      </c>
      <c r="K4" t="s">
        <v>34</v>
      </c>
      <c r="L4" s="1" t="s">
        <v>494</v>
      </c>
      <c r="M4" s="1" t="s">
        <v>495</v>
      </c>
      <c r="N4" s="1" t="s">
        <v>496</v>
      </c>
      <c r="O4" s="1" t="s">
        <v>497</v>
      </c>
      <c r="P4" s="1" t="s">
        <v>498</v>
      </c>
      <c r="Q4" s="1" t="s">
        <v>499</v>
      </c>
      <c r="R4" s="1" t="s">
        <v>500</v>
      </c>
      <c r="S4" s="1" t="s">
        <v>501</v>
      </c>
      <c r="T4" t="s">
        <v>502</v>
      </c>
      <c r="U4" t="s">
        <v>503</v>
      </c>
      <c r="V4" t="s">
        <v>504</v>
      </c>
      <c r="W4" t="s">
        <v>505</v>
      </c>
      <c r="X4" t="s">
        <v>506</v>
      </c>
      <c r="Y4" t="s">
        <v>507</v>
      </c>
      <c r="Z4" t="s">
        <v>508</v>
      </c>
      <c r="AA4" t="s">
        <v>509</v>
      </c>
      <c r="AB4" t="s">
        <v>510</v>
      </c>
      <c r="AC4" t="s">
        <v>511</v>
      </c>
      <c r="AD4" t="s">
        <v>512</v>
      </c>
      <c r="AE4" t="s">
        <v>513</v>
      </c>
      <c r="AF4" t="s">
        <v>514</v>
      </c>
      <c r="AG4" t="s">
        <v>515</v>
      </c>
      <c r="AH4" t="s">
        <v>516</v>
      </c>
      <c r="AI4" t="s">
        <v>517</v>
      </c>
      <c r="AJ4" t="s">
        <v>518</v>
      </c>
      <c r="AK4" t="s">
        <v>519</v>
      </c>
      <c r="AL4" t="s">
        <v>520</v>
      </c>
      <c r="AM4" t="s">
        <v>521</v>
      </c>
      <c r="AN4" t="s">
        <v>522</v>
      </c>
      <c r="AO4" t="s">
        <v>523</v>
      </c>
      <c r="AP4" t="s">
        <v>524</v>
      </c>
      <c r="AQ4" s="1" t="s">
        <v>35</v>
      </c>
    </row>
    <row r="5" spans="2:43">
      <c r="B5" t="s">
        <v>525</v>
      </c>
      <c r="C5">
        <v>792</v>
      </c>
      <c r="D5">
        <v>115</v>
      </c>
      <c r="E5">
        <v>25</v>
      </c>
      <c r="F5">
        <v>287</v>
      </c>
      <c r="G5">
        <v>541</v>
      </c>
      <c r="H5">
        <v>122</v>
      </c>
      <c r="I5">
        <v>55</v>
      </c>
      <c r="J5">
        <v>66</v>
      </c>
      <c r="K5">
        <v>1</v>
      </c>
      <c r="L5">
        <v>25</v>
      </c>
      <c r="M5">
        <v>1</v>
      </c>
      <c r="N5">
        <v>2</v>
      </c>
      <c r="O5">
        <v>8</v>
      </c>
      <c r="P5">
        <v>16</v>
      </c>
      <c r="Q5">
        <v>14</v>
      </c>
      <c r="R5">
        <v>7</v>
      </c>
      <c r="S5">
        <v>52</v>
      </c>
      <c r="T5">
        <v>8</v>
      </c>
      <c r="U5">
        <v>1</v>
      </c>
      <c r="V5">
        <v>1</v>
      </c>
      <c r="W5">
        <v>1</v>
      </c>
      <c r="X5">
        <v>9</v>
      </c>
      <c r="Y5">
        <v>1</v>
      </c>
      <c r="Z5">
        <v>1</v>
      </c>
      <c r="AA5">
        <v>1</v>
      </c>
      <c r="AB5">
        <v>1</v>
      </c>
      <c r="AC5">
        <v>1</v>
      </c>
      <c r="AD5">
        <v>33</v>
      </c>
      <c r="AE5">
        <v>156</v>
      </c>
      <c r="AF5">
        <v>35</v>
      </c>
      <c r="AG5">
        <v>77</v>
      </c>
      <c r="AH5">
        <v>1</v>
      </c>
      <c r="AI5">
        <v>4</v>
      </c>
      <c r="AJ5">
        <v>18</v>
      </c>
      <c r="AK5">
        <v>8</v>
      </c>
      <c r="AL5">
        <v>4</v>
      </c>
      <c r="AM5">
        <v>1</v>
      </c>
      <c r="AN5">
        <v>1</v>
      </c>
      <c r="AO5">
        <v>2</v>
      </c>
      <c r="AP5">
        <v>1</v>
      </c>
      <c r="AQ5">
        <v>2495</v>
      </c>
    </row>
    <row r="10" spans="2:43" ht="16.5" customHeight="1"/>
    <row r="20" spans="2:22">
      <c r="B20" s="12"/>
    </row>
    <row r="22" spans="2:22">
      <c r="B22" s="13" t="s">
        <v>526</v>
      </c>
    </row>
    <row r="23" spans="2:22">
      <c r="B23" s="20" t="s">
        <v>525</v>
      </c>
      <c r="C23" s="20" t="s">
        <v>42</v>
      </c>
    </row>
    <row r="24" spans="2:22" s="1" customFormat="1" ht="30.75" customHeight="1">
      <c r="B24" s="551" t="s">
        <v>23</v>
      </c>
      <c r="C24" s="1" t="s">
        <v>35</v>
      </c>
      <c r="D24"/>
      <c r="E24"/>
      <c r="F24"/>
      <c r="G24"/>
      <c r="H24"/>
      <c r="I24"/>
      <c r="J24"/>
      <c r="K24"/>
      <c r="L24"/>
      <c r="M24"/>
      <c r="N24"/>
      <c r="O24"/>
      <c r="P24"/>
      <c r="Q24"/>
      <c r="R24"/>
      <c r="S24"/>
      <c r="T24"/>
      <c r="U24"/>
      <c r="V24"/>
    </row>
    <row r="25" spans="2:22">
      <c r="B25" s="12" t="s">
        <v>35</v>
      </c>
    </row>
    <row r="30" spans="2:22" ht="16.5" customHeight="1"/>
  </sheetData>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B2A52-4D01-4662-A3DC-89C27C8B8EC4}">
  <dimension ref="A2:AF136"/>
  <sheetViews>
    <sheetView topLeftCell="M1" workbookViewId="0">
      <selection activeCell="M44" sqref="M44"/>
    </sheetView>
  </sheetViews>
  <sheetFormatPr defaultRowHeight="15"/>
  <cols>
    <col min="2" max="2" width="14.5703125" customWidth="1"/>
    <col min="3" max="3" width="27.7109375" customWidth="1"/>
    <col min="4" max="4" width="23.85546875" customWidth="1"/>
    <col min="5" max="5" width="13.5703125" customWidth="1"/>
    <col min="6" max="6" width="79.140625" bestFit="1" customWidth="1"/>
    <col min="7" max="7" width="14.42578125" customWidth="1"/>
    <col min="8" max="8" width="41.28515625" customWidth="1"/>
    <col min="9" max="9" width="7.28515625" customWidth="1"/>
    <col min="10" max="10" width="20.42578125" customWidth="1"/>
    <col min="11" max="11" width="16.140625" customWidth="1"/>
    <col min="12" max="12" width="20.5703125" customWidth="1"/>
    <col min="13" max="13" width="14.42578125" customWidth="1"/>
    <col min="14" max="14" width="10.85546875" customWidth="1"/>
    <col min="15" max="15" width="14.42578125" customWidth="1"/>
    <col min="16" max="16" width="14.85546875" customWidth="1"/>
    <col min="17" max="17" width="14.28515625" customWidth="1"/>
    <col min="18" max="18" width="15.42578125" customWidth="1"/>
    <col min="19" max="19" width="11.5703125" customWidth="1"/>
    <col min="20" max="20" width="10.85546875" customWidth="1"/>
    <col min="21" max="21" width="9.85546875" customWidth="1"/>
    <col min="22" max="22" width="15.85546875" customWidth="1"/>
    <col min="23" max="23" width="15.28515625" customWidth="1"/>
    <col min="24" max="24" width="12.140625" customWidth="1"/>
    <col min="25" max="25" width="12.42578125" customWidth="1"/>
    <col min="26" max="26" width="15.28515625" customWidth="1"/>
    <col min="27" max="27" width="23.140625" customWidth="1"/>
    <col min="28" max="28" width="15.28515625" customWidth="1"/>
    <col min="29" max="29" width="17" customWidth="1"/>
    <col min="30" max="31" width="9.140625" customWidth="1"/>
  </cols>
  <sheetData>
    <row r="2" spans="2:24">
      <c r="B2" t="s">
        <v>527</v>
      </c>
      <c r="C2" t="s">
        <v>528</v>
      </c>
      <c r="D2" t="s">
        <v>85</v>
      </c>
      <c r="E2" t="s">
        <v>529</v>
      </c>
      <c r="F2" t="s">
        <v>530</v>
      </c>
      <c r="G2" t="s">
        <v>531</v>
      </c>
      <c r="H2" s="24" t="s">
        <v>532</v>
      </c>
      <c r="I2" s="24" t="s">
        <v>533</v>
      </c>
      <c r="J2" s="24" t="s">
        <v>534</v>
      </c>
      <c r="K2" s="24" t="s">
        <v>535</v>
      </c>
      <c r="L2" s="24" t="s">
        <v>536</v>
      </c>
      <c r="M2" s="24" t="s">
        <v>537</v>
      </c>
      <c r="N2" s="24" t="s">
        <v>538</v>
      </c>
      <c r="O2" s="24" t="s">
        <v>286</v>
      </c>
      <c r="P2" s="24" t="s">
        <v>539</v>
      </c>
      <c r="Q2" s="25" t="s">
        <v>540</v>
      </c>
      <c r="R2" s="25" t="s">
        <v>541</v>
      </c>
      <c r="S2" s="26" t="s">
        <v>542</v>
      </c>
      <c r="U2" s="24" t="s">
        <v>543</v>
      </c>
      <c r="V2" s="24" t="s">
        <v>544</v>
      </c>
      <c r="W2" s="24" t="s">
        <v>545</v>
      </c>
      <c r="X2" s="24"/>
    </row>
    <row r="3" spans="2:24">
      <c r="C3" t="s">
        <v>546</v>
      </c>
      <c r="D3" t="s">
        <v>39</v>
      </c>
      <c r="G3" s="27" t="s">
        <v>43</v>
      </c>
      <c r="H3" s="27" t="s">
        <v>547</v>
      </c>
      <c r="J3" s="27" t="s">
        <v>548</v>
      </c>
      <c r="K3" s="27" t="s">
        <v>549</v>
      </c>
      <c r="L3" s="27" t="s">
        <v>550</v>
      </c>
      <c r="M3" s="27" t="s">
        <v>551</v>
      </c>
      <c r="N3" s="27" t="s">
        <v>552</v>
      </c>
      <c r="O3" s="27" t="s">
        <v>289</v>
      </c>
      <c r="P3" s="28" t="s">
        <v>553</v>
      </c>
      <c r="Q3" s="27" t="s">
        <v>554</v>
      </c>
      <c r="R3" s="85">
        <v>10000</v>
      </c>
      <c r="S3" s="27" t="s">
        <v>555</v>
      </c>
      <c r="U3" s="27" t="s">
        <v>556</v>
      </c>
      <c r="V3" s="27" t="s">
        <v>557</v>
      </c>
      <c r="W3" s="27" t="s">
        <v>558</v>
      </c>
      <c r="X3" s="27"/>
    </row>
    <row r="4" spans="2:24">
      <c r="C4" t="s">
        <v>546</v>
      </c>
      <c r="D4" t="s">
        <v>39</v>
      </c>
      <c r="E4" s="36">
        <v>45177</v>
      </c>
      <c r="G4" s="27" t="s">
        <v>43</v>
      </c>
      <c r="H4" s="27" t="s">
        <v>559</v>
      </c>
      <c r="J4" s="27" t="s">
        <v>560</v>
      </c>
      <c r="K4" s="27" t="s">
        <v>561</v>
      </c>
      <c r="L4" s="27" t="s">
        <v>562</v>
      </c>
      <c r="M4" s="27" t="s">
        <v>563</v>
      </c>
      <c r="N4" s="27" t="s">
        <v>564</v>
      </c>
      <c r="O4" s="27" t="s">
        <v>289</v>
      </c>
      <c r="P4" s="137" t="s">
        <v>565</v>
      </c>
      <c r="Q4" s="27" t="s">
        <v>566</v>
      </c>
      <c r="R4" s="85">
        <v>6515</v>
      </c>
      <c r="S4" s="27" t="s">
        <v>567</v>
      </c>
      <c r="U4" s="27" t="s">
        <v>568</v>
      </c>
      <c r="V4" s="27" t="s">
        <v>569</v>
      </c>
      <c r="W4" s="27" t="s">
        <v>570</v>
      </c>
      <c r="X4" s="27"/>
    </row>
    <row r="5" spans="2:24">
      <c r="C5" t="s">
        <v>546</v>
      </c>
      <c r="D5" t="s">
        <v>29</v>
      </c>
      <c r="G5" s="27" t="s">
        <v>43</v>
      </c>
      <c r="H5" s="27" t="s">
        <v>571</v>
      </c>
      <c r="J5" s="27" t="s">
        <v>572</v>
      </c>
      <c r="K5" s="27" t="s">
        <v>573</v>
      </c>
      <c r="L5" s="27" t="s">
        <v>562</v>
      </c>
      <c r="M5" s="27" t="s">
        <v>574</v>
      </c>
      <c r="N5" s="27" t="s">
        <v>575</v>
      </c>
      <c r="O5" s="27" t="s">
        <v>289</v>
      </c>
      <c r="P5" s="137" t="s">
        <v>576</v>
      </c>
      <c r="Q5" s="27" t="s">
        <v>566</v>
      </c>
      <c r="R5" s="85">
        <v>4348.3999999999996</v>
      </c>
      <c r="S5" s="27" t="s">
        <v>577</v>
      </c>
      <c r="U5" s="27" t="s">
        <v>568</v>
      </c>
      <c r="V5" s="27" t="s">
        <v>578</v>
      </c>
      <c r="W5" s="27" t="s">
        <v>570</v>
      </c>
      <c r="X5" s="27"/>
    </row>
    <row r="6" spans="2:24">
      <c r="C6" t="s">
        <v>546</v>
      </c>
      <c r="D6" t="s">
        <v>39</v>
      </c>
      <c r="E6" s="36">
        <v>45177</v>
      </c>
      <c r="G6" s="27" t="s">
        <v>43</v>
      </c>
      <c r="H6" s="27" t="s">
        <v>579</v>
      </c>
      <c r="J6" s="27" t="s">
        <v>580</v>
      </c>
      <c r="K6" s="27" t="s">
        <v>581</v>
      </c>
      <c r="L6" s="27" t="s">
        <v>562</v>
      </c>
      <c r="M6" s="27" t="s">
        <v>582</v>
      </c>
      <c r="N6" s="27" t="s">
        <v>583</v>
      </c>
      <c r="O6" s="27" t="s">
        <v>289</v>
      </c>
      <c r="P6" s="137" t="s">
        <v>565</v>
      </c>
      <c r="Q6" s="27" t="s">
        <v>566</v>
      </c>
      <c r="R6" s="85">
        <v>8696.7999999999993</v>
      </c>
      <c r="S6" s="27" t="s">
        <v>584</v>
      </c>
      <c r="U6" s="27" t="s">
        <v>568</v>
      </c>
      <c r="V6" s="27" t="s">
        <v>585</v>
      </c>
      <c r="W6" s="27" t="s">
        <v>570</v>
      </c>
      <c r="X6" s="27"/>
    </row>
    <row r="7" spans="2:24">
      <c r="C7" t="s">
        <v>546</v>
      </c>
      <c r="D7" t="s">
        <v>39</v>
      </c>
      <c r="E7" s="36">
        <v>45177</v>
      </c>
      <c r="G7" s="27" t="s">
        <v>43</v>
      </c>
      <c r="H7" s="27" t="s">
        <v>586</v>
      </c>
      <c r="J7" s="27" t="s">
        <v>587</v>
      </c>
      <c r="K7" s="27" t="s">
        <v>588</v>
      </c>
      <c r="L7" s="27" t="s">
        <v>589</v>
      </c>
      <c r="M7" s="27" t="s">
        <v>590</v>
      </c>
      <c r="N7" s="27" t="s">
        <v>591</v>
      </c>
      <c r="O7" s="27" t="s">
        <v>289</v>
      </c>
      <c r="P7" s="137" t="s">
        <v>592</v>
      </c>
      <c r="Q7" s="27" t="s">
        <v>593</v>
      </c>
      <c r="R7" s="85">
        <v>4348.3999999999996</v>
      </c>
      <c r="S7" s="27" t="s">
        <v>594</v>
      </c>
      <c r="U7" s="27" t="s">
        <v>595</v>
      </c>
      <c r="V7" s="27" t="s">
        <v>596</v>
      </c>
      <c r="W7" s="27" t="s">
        <v>597</v>
      </c>
      <c r="X7" s="27"/>
    </row>
    <row r="8" spans="2:24">
      <c r="C8" t="s">
        <v>546</v>
      </c>
      <c r="D8" t="s">
        <v>29</v>
      </c>
      <c r="G8" s="27" t="s">
        <v>43</v>
      </c>
      <c r="H8" s="27" t="s">
        <v>598</v>
      </c>
      <c r="J8" s="27" t="s">
        <v>599</v>
      </c>
      <c r="K8" s="27" t="s">
        <v>600</v>
      </c>
      <c r="L8" s="27" t="s">
        <v>550</v>
      </c>
      <c r="M8" s="27" t="s">
        <v>601</v>
      </c>
      <c r="N8" s="27" t="s">
        <v>602</v>
      </c>
      <c r="O8" s="27" t="s">
        <v>289</v>
      </c>
      <c r="P8" s="137" t="s">
        <v>603</v>
      </c>
      <c r="Q8" s="27" t="s">
        <v>604</v>
      </c>
      <c r="R8" s="85">
        <v>16000</v>
      </c>
      <c r="S8" s="27" t="s">
        <v>605</v>
      </c>
      <c r="U8" s="27" t="s">
        <v>604</v>
      </c>
      <c r="V8" s="27" t="s">
        <v>606</v>
      </c>
      <c r="W8" s="27" t="s">
        <v>558</v>
      </c>
      <c r="X8" s="27"/>
    </row>
    <row r="9" spans="2:24">
      <c r="C9" t="s">
        <v>546</v>
      </c>
      <c r="D9" t="s">
        <v>39</v>
      </c>
      <c r="E9" s="36">
        <v>45177</v>
      </c>
      <c r="G9" s="27" t="s">
        <v>43</v>
      </c>
      <c r="H9" s="27" t="s">
        <v>607</v>
      </c>
      <c r="J9" s="27" t="s">
        <v>608</v>
      </c>
      <c r="K9" s="27" t="s">
        <v>609</v>
      </c>
      <c r="L9" s="27" t="s">
        <v>589</v>
      </c>
      <c r="M9" s="27" t="s">
        <v>610</v>
      </c>
      <c r="N9" s="27" t="s">
        <v>611</v>
      </c>
      <c r="O9" s="27" t="s">
        <v>289</v>
      </c>
      <c r="P9" s="137" t="s">
        <v>592</v>
      </c>
      <c r="Q9" s="27" t="s">
        <v>593</v>
      </c>
      <c r="R9" s="85">
        <v>4348.3999999999996</v>
      </c>
      <c r="S9" s="27" t="s">
        <v>594</v>
      </c>
      <c r="U9" s="27" t="s">
        <v>595</v>
      </c>
      <c r="V9" s="27" t="s">
        <v>596</v>
      </c>
      <c r="W9" s="27" t="s">
        <v>597</v>
      </c>
      <c r="X9" s="27"/>
    </row>
    <row r="10" spans="2:24">
      <c r="C10" t="s">
        <v>546</v>
      </c>
      <c r="D10" t="s">
        <v>39</v>
      </c>
      <c r="E10" s="36">
        <v>45177</v>
      </c>
      <c r="G10" s="27" t="s">
        <v>43</v>
      </c>
      <c r="H10" s="27" t="s">
        <v>612</v>
      </c>
      <c r="J10" s="29" t="s">
        <v>613</v>
      </c>
      <c r="K10" s="27" t="s">
        <v>614</v>
      </c>
      <c r="L10" s="27" t="s">
        <v>589</v>
      </c>
      <c r="M10" s="27" t="s">
        <v>615</v>
      </c>
      <c r="N10" s="27" t="s">
        <v>616</v>
      </c>
      <c r="O10" s="27" t="s">
        <v>289</v>
      </c>
      <c r="P10" s="137" t="s">
        <v>617</v>
      </c>
      <c r="Q10" s="27" t="s">
        <v>593</v>
      </c>
      <c r="R10" s="85">
        <v>8697</v>
      </c>
      <c r="S10" s="27" t="s">
        <v>618</v>
      </c>
      <c r="U10" s="27" t="s">
        <v>595</v>
      </c>
      <c r="V10" s="27" t="s">
        <v>596</v>
      </c>
      <c r="W10" s="27" t="s">
        <v>597</v>
      </c>
      <c r="X10" s="27"/>
    </row>
    <row r="11" spans="2:24">
      <c r="C11" t="s">
        <v>546</v>
      </c>
      <c r="D11" t="s">
        <v>39</v>
      </c>
      <c r="E11" s="36">
        <v>45177</v>
      </c>
      <c r="G11" s="27" t="s">
        <v>43</v>
      </c>
      <c r="H11" s="27" t="s">
        <v>619</v>
      </c>
      <c r="J11" s="27" t="s">
        <v>620</v>
      </c>
      <c r="K11" s="27" t="s">
        <v>621</v>
      </c>
      <c r="L11" s="27" t="s">
        <v>589</v>
      </c>
      <c r="M11" s="27" t="s">
        <v>622</v>
      </c>
      <c r="N11" s="27" t="s">
        <v>623</v>
      </c>
      <c r="O11" s="27" t="s">
        <v>289</v>
      </c>
      <c r="P11" s="137" t="s">
        <v>553</v>
      </c>
      <c r="Q11" s="27" t="s">
        <v>593</v>
      </c>
      <c r="R11" s="85">
        <v>5796.8</v>
      </c>
      <c r="S11" s="27" t="s">
        <v>624</v>
      </c>
      <c r="U11" s="27" t="s">
        <v>595</v>
      </c>
      <c r="V11" s="27" t="s">
        <v>596</v>
      </c>
      <c r="W11" s="27" t="s">
        <v>597</v>
      </c>
      <c r="X11" s="27"/>
    </row>
    <row r="12" spans="2:24">
      <c r="C12" t="s">
        <v>546</v>
      </c>
      <c r="D12" t="s">
        <v>39</v>
      </c>
      <c r="E12" s="36">
        <v>45177</v>
      </c>
      <c r="G12" s="27" t="s">
        <v>43</v>
      </c>
      <c r="H12" s="27" t="s">
        <v>625</v>
      </c>
      <c r="J12" s="27" t="s">
        <v>626</v>
      </c>
      <c r="K12" s="27" t="s">
        <v>627</v>
      </c>
      <c r="L12" s="27" t="s">
        <v>628</v>
      </c>
      <c r="M12" s="27" t="s">
        <v>629</v>
      </c>
      <c r="N12" s="27" t="s">
        <v>630</v>
      </c>
      <c r="O12" s="27" t="s">
        <v>289</v>
      </c>
      <c r="P12" s="137" t="s">
        <v>631</v>
      </c>
      <c r="Q12" s="27" t="s">
        <v>632</v>
      </c>
      <c r="R12" s="85">
        <v>29178.85</v>
      </c>
      <c r="S12" s="27" t="s">
        <v>633</v>
      </c>
      <c r="U12" s="27" t="s">
        <v>634</v>
      </c>
      <c r="V12" s="27" t="s">
        <v>635</v>
      </c>
      <c r="W12" s="27" t="s">
        <v>636</v>
      </c>
      <c r="X12" s="27"/>
    </row>
    <row r="13" spans="2:24">
      <c r="C13" t="s">
        <v>546</v>
      </c>
      <c r="D13" t="s">
        <v>29</v>
      </c>
      <c r="E13" s="36">
        <v>45177</v>
      </c>
      <c r="G13" s="27" t="s">
        <v>43</v>
      </c>
      <c r="H13" s="27" t="s">
        <v>637</v>
      </c>
      <c r="J13" s="27" t="s">
        <v>638</v>
      </c>
      <c r="K13" s="27" t="s">
        <v>639</v>
      </c>
      <c r="L13" s="27" t="s">
        <v>550</v>
      </c>
      <c r="M13" s="27" t="s">
        <v>640</v>
      </c>
      <c r="N13" s="27" t="s">
        <v>641</v>
      </c>
      <c r="O13" s="27" t="s">
        <v>289</v>
      </c>
      <c r="P13" s="137" t="s">
        <v>603</v>
      </c>
      <c r="Q13" s="27" t="s">
        <v>642</v>
      </c>
      <c r="R13" s="85">
        <v>65000</v>
      </c>
      <c r="S13" s="27" t="s">
        <v>643</v>
      </c>
      <c r="U13" s="27" t="s">
        <v>644</v>
      </c>
      <c r="V13" s="27" t="s">
        <v>645</v>
      </c>
      <c r="W13" s="27" t="s">
        <v>558</v>
      </c>
      <c r="X13" s="27"/>
    </row>
    <row r="14" spans="2:24">
      <c r="C14" t="s">
        <v>546</v>
      </c>
      <c r="D14" t="s">
        <v>29</v>
      </c>
      <c r="G14" s="27" t="s">
        <v>43</v>
      </c>
      <c r="H14" s="27" t="s">
        <v>646</v>
      </c>
      <c r="J14" s="27" t="s">
        <v>647</v>
      </c>
      <c r="K14" s="27" t="s">
        <v>648</v>
      </c>
      <c r="L14" s="27" t="s">
        <v>562</v>
      </c>
      <c r="M14" s="27" t="s">
        <v>649</v>
      </c>
      <c r="N14" s="27" t="s">
        <v>650</v>
      </c>
      <c r="O14" s="27" t="s">
        <v>289</v>
      </c>
      <c r="P14" s="137" t="s">
        <v>576</v>
      </c>
      <c r="Q14" s="27" t="s">
        <v>566</v>
      </c>
      <c r="R14" s="85">
        <v>4394.3999999999996</v>
      </c>
      <c r="S14" s="27" t="s">
        <v>577</v>
      </c>
      <c r="U14" s="27" t="s">
        <v>568</v>
      </c>
      <c r="V14" s="27" t="s">
        <v>578</v>
      </c>
      <c r="W14" s="27" t="s">
        <v>570</v>
      </c>
      <c r="X14" s="27"/>
    </row>
    <row r="15" spans="2:24">
      <c r="G15" s="27" t="s">
        <v>5</v>
      </c>
      <c r="H15" s="27" t="s">
        <v>651</v>
      </c>
      <c r="I15" t="s">
        <v>48</v>
      </c>
      <c r="J15" s="27" t="s">
        <v>652</v>
      </c>
      <c r="K15" s="30" t="s">
        <v>653</v>
      </c>
      <c r="L15" s="31" t="s">
        <v>654</v>
      </c>
      <c r="M15" s="27" t="s">
        <v>655</v>
      </c>
      <c r="N15" s="27"/>
      <c r="O15" s="27"/>
      <c r="P15" s="137"/>
      <c r="Q15" s="27"/>
      <c r="R15" s="85"/>
      <c r="S15" s="27"/>
      <c r="U15" s="27"/>
      <c r="V15" s="27"/>
      <c r="W15" s="27"/>
      <c r="X15" s="27"/>
    </row>
    <row r="16" spans="2:24">
      <c r="G16" s="27" t="s">
        <v>5</v>
      </c>
      <c r="H16" s="27" t="s">
        <v>656</v>
      </c>
      <c r="I16" t="s">
        <v>48</v>
      </c>
      <c r="J16" s="27" t="s">
        <v>657</v>
      </c>
      <c r="K16" s="30" t="s">
        <v>658</v>
      </c>
      <c r="L16" s="31" t="s">
        <v>659</v>
      </c>
      <c r="M16" s="27" t="s">
        <v>660</v>
      </c>
      <c r="N16" s="27"/>
      <c r="O16" s="27"/>
      <c r="P16" s="137"/>
      <c r="Q16" s="27"/>
      <c r="R16" s="85"/>
      <c r="S16" s="27"/>
      <c r="U16" s="27"/>
      <c r="V16" s="27"/>
      <c r="W16" s="27"/>
      <c r="X16" s="27"/>
    </row>
    <row r="17" spans="1:32">
      <c r="G17" s="27" t="s">
        <v>5</v>
      </c>
      <c r="H17" s="27" t="s">
        <v>661</v>
      </c>
      <c r="I17" t="s">
        <v>48</v>
      </c>
      <c r="J17" s="27" t="s">
        <v>662</v>
      </c>
      <c r="K17" s="30" t="s">
        <v>663</v>
      </c>
      <c r="L17" s="31" t="s">
        <v>659</v>
      </c>
      <c r="M17" s="27" t="s">
        <v>664</v>
      </c>
      <c r="N17" s="27"/>
      <c r="O17" s="27"/>
      <c r="P17" s="137"/>
      <c r="Q17" s="27"/>
      <c r="R17" s="85"/>
      <c r="S17" s="27"/>
      <c r="U17" s="27"/>
      <c r="V17" s="27"/>
      <c r="W17" s="27"/>
      <c r="X17" s="27"/>
    </row>
    <row r="18" spans="1:32">
      <c r="G18" s="27" t="s">
        <v>5</v>
      </c>
      <c r="H18" s="27" t="s">
        <v>665</v>
      </c>
      <c r="I18" t="s">
        <v>48</v>
      </c>
      <c r="J18" s="27" t="s">
        <v>666</v>
      </c>
      <c r="K18" s="30" t="s">
        <v>667</v>
      </c>
      <c r="L18" s="31" t="s">
        <v>659</v>
      </c>
      <c r="M18" s="27" t="s">
        <v>668</v>
      </c>
      <c r="N18" s="27"/>
      <c r="O18" s="27"/>
      <c r="P18" s="137"/>
      <c r="Q18" s="27"/>
      <c r="R18" s="85"/>
      <c r="S18" s="27"/>
      <c r="U18" s="27"/>
      <c r="V18" s="27"/>
      <c r="W18" s="27"/>
      <c r="X18" s="27"/>
    </row>
    <row r="19" spans="1:32">
      <c r="G19" s="27" t="s">
        <v>5</v>
      </c>
      <c r="H19" s="27" t="s">
        <v>669</v>
      </c>
      <c r="I19" t="s">
        <v>48</v>
      </c>
      <c r="J19" s="27" t="s">
        <v>670</v>
      </c>
      <c r="K19" s="30" t="s">
        <v>671</v>
      </c>
      <c r="L19" s="31" t="s">
        <v>654</v>
      </c>
      <c r="M19" s="27" t="s">
        <v>672</v>
      </c>
      <c r="N19" s="27"/>
      <c r="O19" s="27"/>
      <c r="P19" s="137"/>
      <c r="Q19" s="27"/>
      <c r="R19" s="85"/>
      <c r="S19" s="27"/>
      <c r="U19" s="27"/>
      <c r="V19" s="27"/>
      <c r="W19" s="27"/>
      <c r="X19" s="27"/>
    </row>
    <row r="20" spans="1:32">
      <c r="G20" s="27" t="s">
        <v>5</v>
      </c>
      <c r="H20" s="27" t="s">
        <v>673</v>
      </c>
      <c r="I20" t="s">
        <v>48</v>
      </c>
      <c r="J20" s="27" t="s">
        <v>674</v>
      </c>
      <c r="K20" s="30" t="s">
        <v>675</v>
      </c>
      <c r="L20" s="31" t="s">
        <v>659</v>
      </c>
      <c r="M20" s="27" t="s">
        <v>676</v>
      </c>
      <c r="N20" s="27"/>
      <c r="O20" s="27"/>
      <c r="P20" s="137"/>
      <c r="Q20" s="27"/>
      <c r="R20" s="85"/>
      <c r="S20" s="27"/>
      <c r="U20" s="27"/>
      <c r="V20" s="27"/>
      <c r="W20" s="27"/>
      <c r="X20" s="27"/>
    </row>
    <row r="21" spans="1:32">
      <c r="G21" s="27" t="s">
        <v>5</v>
      </c>
      <c r="H21" s="27" t="s">
        <v>677</v>
      </c>
      <c r="I21" s="27" t="s">
        <v>48</v>
      </c>
      <c r="J21" s="27" t="s">
        <v>678</v>
      </c>
      <c r="K21" s="30" t="s">
        <v>679</v>
      </c>
      <c r="L21" s="31" t="s">
        <v>659</v>
      </c>
      <c r="M21" s="27" t="s">
        <v>680</v>
      </c>
      <c r="N21" s="27"/>
      <c r="O21" s="137"/>
      <c r="P21" s="27"/>
      <c r="Q21" s="85"/>
      <c r="R21" s="27"/>
      <c r="S21" s="27"/>
      <c r="T21" s="27"/>
      <c r="U21" s="27"/>
      <c r="V21" s="27"/>
      <c r="W21" s="27"/>
    </row>
    <row r="22" spans="1:32">
      <c r="G22" s="27" t="s">
        <v>5</v>
      </c>
      <c r="H22" s="27" t="s">
        <v>681</v>
      </c>
      <c r="I22" s="27" t="s">
        <v>49</v>
      </c>
      <c r="J22" s="27" t="s">
        <v>682</v>
      </c>
      <c r="K22" s="30" t="s">
        <v>683</v>
      </c>
      <c r="L22" s="31" t="s">
        <v>684</v>
      </c>
      <c r="M22" s="27" t="s">
        <v>685</v>
      </c>
      <c r="N22" s="27"/>
      <c r="O22" s="137"/>
      <c r="P22" s="27"/>
      <c r="Q22" s="85"/>
      <c r="R22" s="27"/>
      <c r="S22" s="27"/>
      <c r="T22" s="27"/>
      <c r="U22" s="27"/>
      <c r="V22" s="27"/>
      <c r="W22" s="27"/>
    </row>
    <row r="23" spans="1:32">
      <c r="G23" s="27"/>
      <c r="H23" s="27"/>
      <c r="I23" s="27"/>
      <c r="J23" s="27"/>
      <c r="K23" s="30"/>
      <c r="L23" s="31"/>
      <c r="M23" s="27"/>
      <c r="N23" s="27"/>
      <c r="O23" s="137"/>
      <c r="P23" s="137"/>
      <c r="Q23" s="85"/>
      <c r="R23" s="85"/>
      <c r="S23" s="27"/>
      <c r="T23" s="27"/>
      <c r="U23" s="27"/>
      <c r="V23" s="27"/>
      <c r="W23" s="27"/>
    </row>
    <row r="24" spans="1:32">
      <c r="G24" s="27"/>
      <c r="H24" s="27"/>
      <c r="I24" s="27"/>
      <c r="J24" s="27"/>
      <c r="K24" s="30"/>
      <c r="L24" s="31"/>
      <c r="M24" s="27"/>
      <c r="N24" s="27"/>
      <c r="O24" s="137"/>
      <c r="P24" s="137"/>
      <c r="Q24" s="85"/>
      <c r="R24" s="85"/>
      <c r="S24" s="27"/>
      <c r="T24" s="27"/>
      <c r="U24" s="27"/>
      <c r="V24" s="27"/>
      <c r="W24" s="27"/>
    </row>
    <row r="25" spans="1:32">
      <c r="G25" s="27"/>
      <c r="H25" s="27"/>
      <c r="I25" s="27"/>
      <c r="J25" s="27"/>
      <c r="K25" s="30"/>
      <c r="L25" s="31"/>
      <c r="M25" s="27"/>
      <c r="N25" s="27"/>
      <c r="O25" s="137"/>
      <c r="P25" s="137"/>
      <c r="Q25" s="85"/>
      <c r="R25" s="85"/>
      <c r="S25" s="27"/>
      <c r="T25" s="27"/>
      <c r="U25" s="27"/>
      <c r="V25" s="27"/>
      <c r="W25" s="27"/>
    </row>
    <row r="26" spans="1:32">
      <c r="G26" s="27"/>
      <c r="H26" s="27"/>
      <c r="I26" s="27"/>
      <c r="J26" s="27"/>
      <c r="K26" s="30"/>
      <c r="L26" s="31"/>
      <c r="M26" s="27"/>
      <c r="N26" s="27"/>
      <c r="O26" s="137"/>
      <c r="P26" s="27"/>
      <c r="Q26" s="85"/>
      <c r="R26" s="27"/>
      <c r="S26" s="27"/>
      <c r="T26" s="27"/>
      <c r="U26" s="27"/>
      <c r="V26" s="27"/>
      <c r="W26" s="27"/>
    </row>
    <row r="29" spans="1:32">
      <c r="G29" s="27"/>
      <c r="H29" s="27"/>
      <c r="I29" s="27"/>
      <c r="J29" s="27"/>
      <c r="K29" s="27"/>
      <c r="L29" s="27"/>
      <c r="M29" s="27"/>
      <c r="N29" s="138">
        <v>2022</v>
      </c>
      <c r="O29" s="138">
        <v>2022</v>
      </c>
      <c r="P29" s="138">
        <v>2022</v>
      </c>
      <c r="Q29" s="138">
        <v>2022</v>
      </c>
      <c r="R29" s="138">
        <v>2022</v>
      </c>
      <c r="S29" s="138">
        <v>2022</v>
      </c>
      <c r="T29" s="138">
        <v>2023</v>
      </c>
      <c r="U29" s="138">
        <v>2023</v>
      </c>
      <c r="V29" s="138">
        <v>2023</v>
      </c>
      <c r="W29" s="138">
        <v>2023</v>
      </c>
      <c r="X29" s="138">
        <v>2023</v>
      </c>
      <c r="Y29" s="138">
        <v>2023</v>
      </c>
      <c r="Z29" s="27"/>
      <c r="AA29" s="27"/>
    </row>
    <row r="30" spans="1:32">
      <c r="A30" t="s">
        <v>686</v>
      </c>
      <c r="B30" t="s">
        <v>527</v>
      </c>
      <c r="C30" t="s">
        <v>528</v>
      </c>
      <c r="D30" t="s">
        <v>85</v>
      </c>
      <c r="E30" t="s">
        <v>529</v>
      </c>
      <c r="F30" t="s">
        <v>530</v>
      </c>
      <c r="G30" s="32" t="s">
        <v>687</v>
      </c>
      <c r="H30" s="32" t="s">
        <v>688</v>
      </c>
      <c r="I30" s="32" t="s">
        <v>533</v>
      </c>
      <c r="J30" s="19" t="s">
        <v>534</v>
      </c>
      <c r="K30" s="19" t="s">
        <v>689</v>
      </c>
      <c r="L30" s="19" t="s">
        <v>690</v>
      </c>
      <c r="M30" s="19" t="s">
        <v>537</v>
      </c>
      <c r="N30" s="139" t="s">
        <v>691</v>
      </c>
      <c r="O30" s="140" t="s">
        <v>692</v>
      </c>
      <c r="P30" s="140" t="s">
        <v>693</v>
      </c>
      <c r="Q30" s="140" t="s">
        <v>694</v>
      </c>
      <c r="R30" s="140" t="s">
        <v>695</v>
      </c>
      <c r="S30" s="139" t="s">
        <v>696</v>
      </c>
      <c r="T30" s="139" t="s">
        <v>697</v>
      </c>
      <c r="U30" s="139" t="s">
        <v>698</v>
      </c>
      <c r="V30" s="139" t="s">
        <v>699</v>
      </c>
      <c r="W30" s="139" t="s">
        <v>700</v>
      </c>
      <c r="X30" s="139" t="s">
        <v>701</v>
      </c>
      <c r="Y30" s="139" t="s">
        <v>702</v>
      </c>
      <c r="Z30" s="139" t="s">
        <v>703</v>
      </c>
      <c r="AA30" s="139" t="s">
        <v>704</v>
      </c>
      <c r="AB30" t="s">
        <v>705</v>
      </c>
      <c r="AC30" t="s">
        <v>706</v>
      </c>
      <c r="AD30" t="s">
        <v>707</v>
      </c>
      <c r="AE30" t="s">
        <v>708</v>
      </c>
      <c r="AF30" t="s">
        <v>709</v>
      </c>
    </row>
    <row r="31" spans="1:32">
      <c r="A31" t="str">
        <f t="shared" ref="A31:A62" si="0">G31</f>
        <v>DJJBR0672</v>
      </c>
      <c r="B31" s="27"/>
      <c r="D31" t="s">
        <v>27</v>
      </c>
      <c r="G31" s="27" t="s">
        <v>710</v>
      </c>
      <c r="H31" s="27" t="s">
        <v>711</v>
      </c>
      <c r="I31" s="27" t="s">
        <v>54</v>
      </c>
      <c r="J31" s="27" t="s">
        <v>130</v>
      </c>
      <c r="K31" s="27" t="s">
        <v>712</v>
      </c>
      <c r="L31" s="27" t="s">
        <v>713</v>
      </c>
      <c r="M31" s="27"/>
      <c r="N31" s="138" t="s">
        <v>714</v>
      </c>
      <c r="O31" s="27" t="s">
        <v>714</v>
      </c>
      <c r="P31" s="27" t="s">
        <v>714</v>
      </c>
      <c r="Q31" s="27" t="s">
        <v>714</v>
      </c>
      <c r="R31" s="27" t="s">
        <v>714</v>
      </c>
      <c r="S31" s="27" t="s">
        <v>714</v>
      </c>
      <c r="T31" s="85">
        <v>53987</v>
      </c>
      <c r="U31" s="27">
        <v>62.54</v>
      </c>
      <c r="V31" s="85">
        <v>20521.55</v>
      </c>
      <c r="W31" s="27" t="s">
        <v>714</v>
      </c>
      <c r="X31" s="85">
        <v>20584.09</v>
      </c>
      <c r="Y31" s="85">
        <v>33402.910000000003</v>
      </c>
      <c r="Z31" s="27" t="s">
        <v>715</v>
      </c>
      <c r="AA31" s="27"/>
      <c r="AB31" t="s">
        <v>488</v>
      </c>
    </row>
    <row r="32" spans="1:32">
      <c r="A32" t="str">
        <f t="shared" si="0"/>
        <v>DJKTT0936</v>
      </c>
      <c r="B32" s="27"/>
      <c r="D32" t="s">
        <v>27</v>
      </c>
      <c r="G32" s="27" t="s">
        <v>716</v>
      </c>
      <c r="H32" s="27" t="s">
        <v>717</v>
      </c>
      <c r="I32" s="27" t="s">
        <v>54</v>
      </c>
      <c r="J32" s="27" t="s">
        <v>209</v>
      </c>
      <c r="K32" s="27" t="s">
        <v>718</v>
      </c>
      <c r="L32" s="27" t="s">
        <v>719</v>
      </c>
      <c r="M32" s="27"/>
      <c r="N32" s="138" t="s">
        <v>714</v>
      </c>
      <c r="O32" s="27" t="s">
        <v>714</v>
      </c>
      <c r="P32" s="27" t="s">
        <v>714</v>
      </c>
      <c r="Q32" s="27" t="s">
        <v>714</v>
      </c>
      <c r="R32" s="27" t="s">
        <v>714</v>
      </c>
      <c r="S32" s="27" t="s">
        <v>714</v>
      </c>
      <c r="T32" s="85">
        <v>74109</v>
      </c>
      <c r="U32" s="85">
        <v>16687.32</v>
      </c>
      <c r="V32" s="85">
        <v>25031</v>
      </c>
      <c r="W32" s="27" t="s">
        <v>714</v>
      </c>
      <c r="X32" s="85">
        <v>41718.32</v>
      </c>
      <c r="Y32" s="85">
        <v>32390.68</v>
      </c>
      <c r="Z32" s="27" t="s">
        <v>715</v>
      </c>
      <c r="AA32" s="27"/>
      <c r="AB32" t="s">
        <v>488</v>
      </c>
    </row>
    <row r="33" spans="1:31">
      <c r="A33" t="str">
        <f t="shared" si="0"/>
        <v>DKKMD0256</v>
      </c>
      <c r="B33" s="27"/>
      <c r="C33" t="s">
        <v>74</v>
      </c>
      <c r="D33" t="s">
        <v>720</v>
      </c>
      <c r="F33" t="s">
        <v>721</v>
      </c>
      <c r="G33" s="27" t="s">
        <v>722</v>
      </c>
      <c r="H33" s="27" t="s">
        <v>723</v>
      </c>
      <c r="I33" s="27" t="s">
        <v>55</v>
      </c>
      <c r="J33" s="27" t="s">
        <v>114</v>
      </c>
      <c r="K33" s="27" t="s">
        <v>724</v>
      </c>
      <c r="L33" s="27" t="s">
        <v>719</v>
      </c>
      <c r="M33" s="27"/>
      <c r="N33" s="138" t="s">
        <v>714</v>
      </c>
      <c r="O33" s="27" t="s">
        <v>714</v>
      </c>
      <c r="P33" s="27" t="s">
        <v>714</v>
      </c>
      <c r="Q33" s="27" t="s">
        <v>714</v>
      </c>
      <c r="R33" s="27" t="s">
        <v>714</v>
      </c>
      <c r="S33" s="27" t="s">
        <v>714</v>
      </c>
      <c r="T33" s="85">
        <v>96668</v>
      </c>
      <c r="U33" s="27" t="s">
        <v>714</v>
      </c>
      <c r="V33" s="85">
        <v>58253.62</v>
      </c>
      <c r="W33" s="27" t="s">
        <v>714</v>
      </c>
      <c r="X33" s="85">
        <v>58253.62</v>
      </c>
      <c r="Y33" s="85">
        <v>38414.379999999997</v>
      </c>
      <c r="Z33" s="27" t="s">
        <v>715</v>
      </c>
      <c r="AA33" s="27"/>
      <c r="AB33" t="s">
        <v>488</v>
      </c>
    </row>
    <row r="34" spans="1:31">
      <c r="A34" t="str">
        <f t="shared" si="0"/>
        <v>DKYAN0508</v>
      </c>
      <c r="B34" s="27"/>
      <c r="C34" t="s">
        <v>74</v>
      </c>
      <c r="D34" s="12" t="s">
        <v>27</v>
      </c>
      <c r="G34" s="27" t="s">
        <v>725</v>
      </c>
      <c r="H34" s="27" t="s">
        <v>726</v>
      </c>
      <c r="I34" s="27" t="s">
        <v>55</v>
      </c>
      <c r="J34" s="27" t="s">
        <v>120</v>
      </c>
      <c r="K34" s="27" t="s">
        <v>727</v>
      </c>
      <c r="L34" s="27" t="s">
        <v>719</v>
      </c>
      <c r="M34" s="27"/>
      <c r="N34" s="138" t="s">
        <v>714</v>
      </c>
      <c r="O34" s="27" t="s">
        <v>714</v>
      </c>
      <c r="P34" s="27" t="s">
        <v>714</v>
      </c>
      <c r="Q34" s="27" t="s">
        <v>714</v>
      </c>
      <c r="R34" s="27" t="s">
        <v>714</v>
      </c>
      <c r="S34" s="27" t="s">
        <v>714</v>
      </c>
      <c r="T34" s="85">
        <v>146814</v>
      </c>
      <c r="U34" s="85">
        <v>24486.94</v>
      </c>
      <c r="V34" s="85">
        <v>58856.55</v>
      </c>
      <c r="W34" s="27" t="s">
        <v>714</v>
      </c>
      <c r="X34" s="85">
        <v>83343.490000000005</v>
      </c>
      <c r="Y34" s="85">
        <v>63470.51</v>
      </c>
      <c r="Z34" s="27" t="s">
        <v>715</v>
      </c>
      <c r="AA34" s="27"/>
      <c r="AB34" t="s">
        <v>488</v>
      </c>
    </row>
    <row r="35" spans="1:31">
      <c r="A35" t="str">
        <f t="shared" si="0"/>
        <v>DRPER0015</v>
      </c>
      <c r="B35" s="27"/>
      <c r="C35" s="34" t="s">
        <v>74</v>
      </c>
      <c r="D35" t="s">
        <v>27</v>
      </c>
      <c r="G35" s="27" t="s">
        <v>728</v>
      </c>
      <c r="H35" s="27" t="s">
        <v>729</v>
      </c>
      <c r="I35" s="27" t="s">
        <v>55</v>
      </c>
      <c r="J35" s="27" t="s">
        <v>236</v>
      </c>
      <c r="K35" s="27" t="s">
        <v>730</v>
      </c>
      <c r="L35" s="27" t="s">
        <v>731</v>
      </c>
      <c r="M35" s="27" t="s">
        <v>732</v>
      </c>
      <c r="N35" s="138" t="s">
        <v>714</v>
      </c>
      <c r="O35" s="27" t="s">
        <v>714</v>
      </c>
      <c r="P35" s="27" t="s">
        <v>714</v>
      </c>
      <c r="Q35" s="27" t="s">
        <v>714</v>
      </c>
      <c r="R35" s="27" t="s">
        <v>714</v>
      </c>
      <c r="S35" s="27" t="s">
        <v>714</v>
      </c>
      <c r="T35" s="85">
        <v>71279</v>
      </c>
      <c r="U35" s="85">
        <v>61673.23</v>
      </c>
      <c r="V35" s="27" t="s">
        <v>714</v>
      </c>
      <c r="W35" s="27" t="s">
        <v>714</v>
      </c>
      <c r="X35" s="85">
        <v>61673.23</v>
      </c>
      <c r="Y35" s="85">
        <v>9605.77</v>
      </c>
      <c r="Z35" s="27" t="s">
        <v>715</v>
      </c>
      <c r="AA35" s="27"/>
      <c r="AB35" t="s">
        <v>488</v>
      </c>
    </row>
    <row r="36" spans="1:31">
      <c r="A36" t="str">
        <f t="shared" si="0"/>
        <v>DKLGK0387</v>
      </c>
      <c r="B36" s="27"/>
      <c r="C36" t="s">
        <v>74</v>
      </c>
      <c r="D36" t="s">
        <v>27</v>
      </c>
      <c r="G36" s="27" t="s">
        <v>733</v>
      </c>
      <c r="H36" s="27" t="s">
        <v>734</v>
      </c>
      <c r="I36" s="27" t="s">
        <v>55</v>
      </c>
      <c r="J36" s="27" t="s">
        <v>99</v>
      </c>
      <c r="K36" s="27" t="s">
        <v>735</v>
      </c>
      <c r="L36" s="27" t="s">
        <v>736</v>
      </c>
      <c r="M36" s="27"/>
      <c r="N36" s="138" t="s">
        <v>714</v>
      </c>
      <c r="O36" s="27" t="s">
        <v>714</v>
      </c>
      <c r="P36" s="27" t="s">
        <v>714</v>
      </c>
      <c r="Q36" s="27" t="s">
        <v>714</v>
      </c>
      <c r="R36" s="27" t="s">
        <v>714</v>
      </c>
      <c r="S36" s="27" t="s">
        <v>714</v>
      </c>
      <c r="T36" s="85">
        <v>26297</v>
      </c>
      <c r="U36" s="85">
        <v>23108.69</v>
      </c>
      <c r="V36" s="27" t="s">
        <v>714</v>
      </c>
      <c r="W36" s="27" t="s">
        <v>714</v>
      </c>
      <c r="X36" s="85">
        <v>23108.69</v>
      </c>
      <c r="Y36" s="85">
        <v>3188.31</v>
      </c>
      <c r="Z36" s="27" t="s">
        <v>715</v>
      </c>
      <c r="AA36" s="27"/>
      <c r="AB36" t="s">
        <v>488</v>
      </c>
    </row>
    <row r="37" spans="1:31">
      <c r="A37" t="str">
        <f t="shared" si="0"/>
        <v>DKLGK0442</v>
      </c>
      <c r="B37" s="27"/>
      <c r="C37" t="s">
        <v>74</v>
      </c>
      <c r="D37" t="s">
        <v>27</v>
      </c>
      <c r="G37" s="27" t="s">
        <v>737</v>
      </c>
      <c r="H37" s="27" t="s">
        <v>738</v>
      </c>
      <c r="I37" s="27" t="s">
        <v>55</v>
      </c>
      <c r="J37" s="27" t="s">
        <v>146</v>
      </c>
      <c r="K37" s="27" t="s">
        <v>739</v>
      </c>
      <c r="L37" s="27" t="s">
        <v>736</v>
      </c>
      <c r="M37" s="27"/>
      <c r="N37" s="141">
        <v>12500</v>
      </c>
      <c r="O37" s="85">
        <v>6663.3</v>
      </c>
      <c r="P37" s="27" t="s">
        <v>714</v>
      </c>
      <c r="Q37" s="27" t="s">
        <v>714</v>
      </c>
      <c r="R37" s="85">
        <v>6663.3</v>
      </c>
      <c r="S37" s="85">
        <v>5836.7</v>
      </c>
      <c r="T37" s="85">
        <v>5845</v>
      </c>
      <c r="U37" s="85">
        <v>3493.14</v>
      </c>
      <c r="V37" s="27" t="s">
        <v>714</v>
      </c>
      <c r="W37" s="27" t="s">
        <v>714</v>
      </c>
      <c r="X37" s="85">
        <v>3493.14</v>
      </c>
      <c r="Y37" s="85">
        <v>2351.86</v>
      </c>
      <c r="Z37" s="27" t="s">
        <v>715</v>
      </c>
      <c r="AA37" s="27"/>
      <c r="AB37" t="s">
        <v>488</v>
      </c>
    </row>
    <row r="38" spans="1:31">
      <c r="A38" t="str">
        <f t="shared" si="0"/>
        <v>DQSMH0866</v>
      </c>
      <c r="B38" s="27"/>
      <c r="C38" s="34" t="s">
        <v>62</v>
      </c>
      <c r="D38" t="s">
        <v>39</v>
      </c>
      <c r="G38" s="27" t="s">
        <v>740</v>
      </c>
      <c r="H38" s="27" t="s">
        <v>741</v>
      </c>
      <c r="I38" s="27" t="s">
        <v>48</v>
      </c>
      <c r="J38" s="27" t="s">
        <v>288</v>
      </c>
      <c r="K38" s="27" t="s">
        <v>742</v>
      </c>
      <c r="L38" s="27" t="s">
        <v>743</v>
      </c>
      <c r="M38" s="27"/>
      <c r="N38" s="138" t="s">
        <v>714</v>
      </c>
      <c r="O38" s="27" t="s">
        <v>714</v>
      </c>
      <c r="P38" s="27" t="s">
        <v>714</v>
      </c>
      <c r="Q38" s="27" t="s">
        <v>714</v>
      </c>
      <c r="R38" s="27" t="s">
        <v>714</v>
      </c>
      <c r="S38" s="27" t="s">
        <v>714</v>
      </c>
      <c r="T38" s="85">
        <v>30019</v>
      </c>
      <c r="U38" s="27" t="s">
        <v>714</v>
      </c>
      <c r="V38" s="85">
        <v>13685.05</v>
      </c>
      <c r="W38" s="27" t="s">
        <v>714</v>
      </c>
      <c r="X38" s="85">
        <v>13685.05</v>
      </c>
      <c r="Y38" s="85">
        <v>16333.95</v>
      </c>
      <c r="Z38" s="27" t="s">
        <v>715</v>
      </c>
      <c r="AA38" s="27"/>
      <c r="AB38" t="s">
        <v>488</v>
      </c>
    </row>
    <row r="39" spans="1:31">
      <c r="A39" t="str">
        <f t="shared" si="0"/>
        <v>DQASA1173</v>
      </c>
      <c r="B39" s="27"/>
      <c r="C39" s="34" t="s">
        <v>62</v>
      </c>
      <c r="D39" t="s">
        <v>39</v>
      </c>
      <c r="G39" s="27" t="s">
        <v>744</v>
      </c>
      <c r="H39" s="27" t="s">
        <v>745</v>
      </c>
      <c r="I39" s="27" t="s">
        <v>48</v>
      </c>
      <c r="J39" s="27" t="s">
        <v>177</v>
      </c>
      <c r="K39" s="27" t="s">
        <v>746</v>
      </c>
      <c r="L39" s="27" t="s">
        <v>743</v>
      </c>
      <c r="M39" s="27"/>
      <c r="N39" s="138" t="s">
        <v>714</v>
      </c>
      <c r="O39" s="27" t="s">
        <v>714</v>
      </c>
      <c r="P39" s="27" t="s">
        <v>714</v>
      </c>
      <c r="Q39" s="27" t="s">
        <v>714</v>
      </c>
      <c r="R39" s="27" t="s">
        <v>714</v>
      </c>
      <c r="S39" s="27" t="s">
        <v>714</v>
      </c>
      <c r="T39" s="85">
        <v>31505</v>
      </c>
      <c r="U39" s="27">
        <v>713</v>
      </c>
      <c r="V39" s="85">
        <v>5062.3999999999996</v>
      </c>
      <c r="W39" s="27" t="s">
        <v>714</v>
      </c>
      <c r="X39" s="85">
        <v>5775.4</v>
      </c>
      <c r="Y39" s="85">
        <v>25729.599999999999</v>
      </c>
      <c r="Z39" s="27" t="s">
        <v>715</v>
      </c>
      <c r="AA39" s="27"/>
      <c r="AB39" t="s">
        <v>488</v>
      </c>
    </row>
    <row r="40" spans="1:31">
      <c r="A40" t="str">
        <f t="shared" si="0"/>
        <v>DQSMH0846</v>
      </c>
      <c r="B40" s="27" t="s">
        <v>706</v>
      </c>
      <c r="C40" s="34" t="s">
        <v>69</v>
      </c>
      <c r="D40" t="s">
        <v>18</v>
      </c>
      <c r="G40" s="27" t="s">
        <v>747</v>
      </c>
      <c r="H40" s="27" t="s">
        <v>748</v>
      </c>
      <c r="I40" s="27" t="s">
        <v>48</v>
      </c>
      <c r="J40" s="27" t="s">
        <v>291</v>
      </c>
      <c r="K40" s="27" t="s">
        <v>749</v>
      </c>
      <c r="L40" s="27" t="s">
        <v>743</v>
      </c>
      <c r="M40" s="27"/>
      <c r="N40" s="138" t="s">
        <v>714</v>
      </c>
      <c r="O40" s="27" t="s">
        <v>714</v>
      </c>
      <c r="P40" s="27" t="s">
        <v>714</v>
      </c>
      <c r="Q40" s="27" t="s">
        <v>714</v>
      </c>
      <c r="R40" s="27" t="s">
        <v>714</v>
      </c>
      <c r="S40" s="27" t="s">
        <v>714</v>
      </c>
      <c r="T40" s="85">
        <v>52979</v>
      </c>
      <c r="U40" s="27" t="s">
        <v>714</v>
      </c>
      <c r="V40" s="85">
        <v>30668.63</v>
      </c>
      <c r="W40" s="27" t="s">
        <v>714</v>
      </c>
      <c r="X40" s="85">
        <v>30668.63</v>
      </c>
      <c r="Y40" s="85">
        <v>22310.37</v>
      </c>
      <c r="Z40" s="27" t="s">
        <v>715</v>
      </c>
      <c r="AA40" s="27"/>
      <c r="AB40" t="s">
        <v>488</v>
      </c>
      <c r="AC40" t="s">
        <v>749</v>
      </c>
      <c r="AD40">
        <v>0</v>
      </c>
      <c r="AE40" t="s">
        <v>750</v>
      </c>
    </row>
    <row r="41" spans="1:31">
      <c r="A41" t="str">
        <f t="shared" si="0"/>
        <v>DQSIB1000</v>
      </c>
      <c r="B41" s="27" t="s">
        <v>706</v>
      </c>
      <c r="C41" s="34" t="s">
        <v>83</v>
      </c>
      <c r="D41" t="s">
        <v>29</v>
      </c>
      <c r="G41" s="27" t="s">
        <v>751</v>
      </c>
      <c r="H41" s="27" t="s">
        <v>752</v>
      </c>
      <c r="I41" s="27" t="s">
        <v>48</v>
      </c>
      <c r="J41" s="27" t="s">
        <v>293</v>
      </c>
      <c r="K41" s="27" t="s">
        <v>753</v>
      </c>
      <c r="L41" s="27" t="s">
        <v>754</v>
      </c>
      <c r="M41" s="27"/>
      <c r="N41" s="138" t="s">
        <v>714</v>
      </c>
      <c r="O41" s="27" t="s">
        <v>714</v>
      </c>
      <c r="P41" s="27" t="s">
        <v>714</v>
      </c>
      <c r="Q41" s="27" t="s">
        <v>714</v>
      </c>
      <c r="R41" s="27" t="s">
        <v>714</v>
      </c>
      <c r="S41" s="27" t="s">
        <v>714</v>
      </c>
      <c r="T41" s="85">
        <v>32603</v>
      </c>
      <c r="U41" s="27" t="s">
        <v>714</v>
      </c>
      <c r="V41" s="27" t="s">
        <v>714</v>
      </c>
      <c r="W41" s="27" t="s">
        <v>714</v>
      </c>
      <c r="X41" s="27" t="s">
        <v>714</v>
      </c>
      <c r="Y41" s="85">
        <v>32603</v>
      </c>
      <c r="Z41" s="27" t="s">
        <v>715</v>
      </c>
      <c r="AA41" s="27"/>
      <c r="AB41" t="s">
        <v>488</v>
      </c>
      <c r="AC41" t="s">
        <v>753</v>
      </c>
      <c r="AD41">
        <v>0</v>
      </c>
      <c r="AE41">
        <v>0</v>
      </c>
    </row>
    <row r="42" spans="1:31">
      <c r="A42" t="str">
        <f t="shared" si="0"/>
        <v>DQSIB1010</v>
      </c>
      <c r="B42" s="27" t="s">
        <v>706</v>
      </c>
      <c r="C42" s="2" t="s">
        <v>75</v>
      </c>
      <c r="D42" t="s">
        <v>29</v>
      </c>
      <c r="G42" s="27" t="s">
        <v>755</v>
      </c>
      <c r="H42" s="27" t="s">
        <v>756</v>
      </c>
      <c r="I42" s="27" t="s">
        <v>48</v>
      </c>
      <c r="J42" s="27" t="s">
        <v>342</v>
      </c>
      <c r="K42" s="27" t="s">
        <v>757</v>
      </c>
      <c r="L42" s="27" t="s">
        <v>754</v>
      </c>
      <c r="M42" s="27"/>
      <c r="N42" s="138" t="s">
        <v>714</v>
      </c>
      <c r="O42" s="27" t="s">
        <v>714</v>
      </c>
      <c r="P42" s="27" t="s">
        <v>714</v>
      </c>
      <c r="Q42" s="27" t="s">
        <v>714</v>
      </c>
      <c r="R42" s="27" t="s">
        <v>714</v>
      </c>
      <c r="S42" s="27" t="s">
        <v>714</v>
      </c>
      <c r="T42" s="85">
        <v>36495</v>
      </c>
      <c r="U42" s="27" t="s">
        <v>714</v>
      </c>
      <c r="V42" s="27" t="s">
        <v>714</v>
      </c>
      <c r="W42" s="27" t="s">
        <v>714</v>
      </c>
      <c r="X42" s="27" t="s">
        <v>714</v>
      </c>
      <c r="Y42" s="85">
        <v>36495</v>
      </c>
      <c r="Z42" s="27" t="s">
        <v>715</v>
      </c>
      <c r="AA42" s="27"/>
      <c r="AB42" t="s">
        <v>488</v>
      </c>
      <c r="AC42" t="s">
        <v>757</v>
      </c>
      <c r="AD42" t="s">
        <v>29</v>
      </c>
      <c r="AE42" t="s">
        <v>75</v>
      </c>
    </row>
    <row r="43" spans="1:31">
      <c r="A43" t="str">
        <f t="shared" si="0"/>
        <v>DQSMH1331</v>
      </c>
      <c r="B43" s="27" t="s">
        <v>706</v>
      </c>
      <c r="C43" s="34" t="s">
        <v>73</v>
      </c>
      <c r="D43" t="s">
        <v>12</v>
      </c>
      <c r="G43" s="27" t="s">
        <v>758</v>
      </c>
      <c r="H43" s="27" t="s">
        <v>759</v>
      </c>
      <c r="I43" s="27" t="s">
        <v>48</v>
      </c>
      <c r="J43" s="27" t="s">
        <v>295</v>
      </c>
      <c r="K43" s="27" t="s">
        <v>760</v>
      </c>
      <c r="L43" s="27" t="s">
        <v>743</v>
      </c>
      <c r="M43" s="27"/>
      <c r="N43" s="138" t="s">
        <v>714</v>
      </c>
      <c r="O43" s="27" t="s">
        <v>714</v>
      </c>
      <c r="P43" s="27" t="s">
        <v>714</v>
      </c>
      <c r="Q43" s="27" t="s">
        <v>714</v>
      </c>
      <c r="R43" s="27" t="s">
        <v>714</v>
      </c>
      <c r="S43" s="27" t="s">
        <v>714</v>
      </c>
      <c r="T43" s="85">
        <v>21227</v>
      </c>
      <c r="U43" s="27" t="s">
        <v>714</v>
      </c>
      <c r="V43" s="27" t="s">
        <v>714</v>
      </c>
      <c r="W43" s="27" t="s">
        <v>714</v>
      </c>
      <c r="X43" s="27" t="s">
        <v>714</v>
      </c>
      <c r="Y43" s="85">
        <v>21227</v>
      </c>
      <c r="Z43" s="27" t="s">
        <v>715</v>
      </c>
      <c r="AA43" s="27"/>
      <c r="AB43" t="s">
        <v>488</v>
      </c>
      <c r="AC43" t="s">
        <v>760</v>
      </c>
      <c r="AD43">
        <v>0</v>
      </c>
      <c r="AE43" t="s">
        <v>75</v>
      </c>
    </row>
    <row r="44" spans="1:31">
      <c r="A44" t="str">
        <f t="shared" si="0"/>
        <v>DQSMH0849</v>
      </c>
      <c r="B44" s="27"/>
      <c r="C44" s="34" t="s">
        <v>62</v>
      </c>
      <c r="D44" t="s">
        <v>39</v>
      </c>
      <c r="G44" s="27" t="s">
        <v>761</v>
      </c>
      <c r="H44" s="27" t="s">
        <v>762</v>
      </c>
      <c r="I44" s="27" t="s">
        <v>48</v>
      </c>
      <c r="J44" s="27" t="s">
        <v>310</v>
      </c>
      <c r="K44" s="27" t="s">
        <v>763</v>
      </c>
      <c r="L44" s="27" t="s">
        <v>743</v>
      </c>
      <c r="M44" s="27"/>
      <c r="N44" s="138" t="s">
        <v>714</v>
      </c>
      <c r="O44" s="27" t="s">
        <v>714</v>
      </c>
      <c r="P44" s="27" t="s">
        <v>714</v>
      </c>
      <c r="Q44" s="27" t="s">
        <v>714</v>
      </c>
      <c r="R44" s="27" t="s">
        <v>714</v>
      </c>
      <c r="S44" s="27" t="s">
        <v>714</v>
      </c>
      <c r="T44" s="85">
        <v>40904</v>
      </c>
      <c r="U44" s="27" t="s">
        <v>714</v>
      </c>
      <c r="V44" s="27" t="s">
        <v>714</v>
      </c>
      <c r="W44" s="27" t="s">
        <v>714</v>
      </c>
      <c r="X44" s="27" t="s">
        <v>714</v>
      </c>
      <c r="Y44" s="85">
        <v>40904</v>
      </c>
      <c r="Z44" s="27" t="s">
        <v>715</v>
      </c>
      <c r="AA44" s="27"/>
      <c r="AB44" t="s">
        <v>488</v>
      </c>
    </row>
    <row r="45" spans="1:31">
      <c r="A45" t="str">
        <f t="shared" si="0"/>
        <v>DQSRK0923</v>
      </c>
      <c r="B45" s="27" t="s">
        <v>706</v>
      </c>
      <c r="C45" t="s">
        <v>75</v>
      </c>
      <c r="D45" t="s">
        <v>29</v>
      </c>
      <c r="G45" s="27" t="s">
        <v>764</v>
      </c>
      <c r="H45" s="27" t="s">
        <v>765</v>
      </c>
      <c r="I45" s="27" t="s">
        <v>48</v>
      </c>
      <c r="J45" s="27" t="s">
        <v>154</v>
      </c>
      <c r="K45" s="27" t="s">
        <v>766</v>
      </c>
      <c r="L45" s="27" t="s">
        <v>754</v>
      </c>
      <c r="M45" s="27"/>
      <c r="N45" s="138" t="s">
        <v>714</v>
      </c>
      <c r="O45" s="27" t="s">
        <v>714</v>
      </c>
      <c r="P45" s="27" t="s">
        <v>714</v>
      </c>
      <c r="Q45" s="27" t="s">
        <v>714</v>
      </c>
      <c r="R45" s="27" t="s">
        <v>714</v>
      </c>
      <c r="S45" s="27" t="s">
        <v>714</v>
      </c>
      <c r="T45" s="85">
        <v>19460</v>
      </c>
      <c r="U45" s="27" t="s">
        <v>714</v>
      </c>
      <c r="V45" s="27" t="s">
        <v>714</v>
      </c>
      <c r="W45" s="27" t="s">
        <v>714</v>
      </c>
      <c r="X45" s="27" t="s">
        <v>714</v>
      </c>
      <c r="Y45" s="85">
        <v>19460</v>
      </c>
      <c r="Z45" s="27" t="s">
        <v>715</v>
      </c>
      <c r="AA45" s="27"/>
      <c r="AB45" t="s">
        <v>488</v>
      </c>
      <c r="AC45" t="s">
        <v>766</v>
      </c>
      <c r="AD45" t="s">
        <v>767</v>
      </c>
      <c r="AE45" t="s">
        <v>82</v>
      </c>
    </row>
    <row r="46" spans="1:31">
      <c r="A46" t="str">
        <f t="shared" si="0"/>
        <v>DQKCH0326</v>
      </c>
      <c r="B46" s="27" t="s">
        <v>706</v>
      </c>
      <c r="C46" t="s">
        <v>83</v>
      </c>
      <c r="D46" t="s">
        <v>29</v>
      </c>
      <c r="G46" s="27" t="s">
        <v>768</v>
      </c>
      <c r="H46" s="27" t="s">
        <v>769</v>
      </c>
      <c r="I46" s="27" t="s">
        <v>48</v>
      </c>
      <c r="J46" s="27" t="s">
        <v>173</v>
      </c>
      <c r="K46" s="27" t="s">
        <v>770</v>
      </c>
      <c r="L46" s="27" t="s">
        <v>713</v>
      </c>
      <c r="M46" s="27"/>
      <c r="N46" s="141">
        <v>1404</v>
      </c>
      <c r="O46" s="85">
        <v>1403.81</v>
      </c>
      <c r="P46" s="27" t="s">
        <v>714</v>
      </c>
      <c r="Q46" s="27" t="s">
        <v>714</v>
      </c>
      <c r="R46" s="85">
        <v>1403.81</v>
      </c>
      <c r="S46" s="27">
        <v>0.19</v>
      </c>
      <c r="T46" s="85">
        <v>10000</v>
      </c>
      <c r="U46" s="27" t="s">
        <v>714</v>
      </c>
      <c r="V46" s="85">
        <v>3464</v>
      </c>
      <c r="W46" s="27" t="s">
        <v>714</v>
      </c>
      <c r="X46" s="85">
        <v>3464</v>
      </c>
      <c r="Y46" s="85">
        <v>6536</v>
      </c>
      <c r="Z46" s="27" t="s">
        <v>715</v>
      </c>
      <c r="AA46" s="27"/>
      <c r="AB46" t="s">
        <v>488</v>
      </c>
      <c r="AC46" t="s">
        <v>770</v>
      </c>
      <c r="AD46">
        <v>0</v>
      </c>
      <c r="AE46" t="s">
        <v>64</v>
      </c>
    </row>
    <row r="47" spans="1:31">
      <c r="A47" t="str">
        <f t="shared" si="0"/>
        <v>DQSIB1028</v>
      </c>
      <c r="B47" s="27" t="s">
        <v>706</v>
      </c>
      <c r="C47" t="s">
        <v>68</v>
      </c>
      <c r="D47" t="s">
        <v>12</v>
      </c>
      <c r="G47" s="27" t="s">
        <v>771</v>
      </c>
      <c r="H47" s="27" t="s">
        <v>772</v>
      </c>
      <c r="I47" s="27" t="s">
        <v>48</v>
      </c>
      <c r="J47" s="27" t="s">
        <v>160</v>
      </c>
      <c r="K47" s="27" t="s">
        <v>773</v>
      </c>
      <c r="L47" s="27" t="s">
        <v>754</v>
      </c>
      <c r="M47" s="27"/>
      <c r="N47" s="138" t="s">
        <v>714</v>
      </c>
      <c r="O47" s="27" t="s">
        <v>714</v>
      </c>
      <c r="P47" s="27" t="s">
        <v>714</v>
      </c>
      <c r="Q47" s="27" t="s">
        <v>714</v>
      </c>
      <c r="R47" s="27" t="s">
        <v>714</v>
      </c>
      <c r="S47" s="27" t="s">
        <v>714</v>
      </c>
      <c r="T47" s="85">
        <v>32603</v>
      </c>
      <c r="U47" s="27" t="s">
        <v>714</v>
      </c>
      <c r="V47" s="27" t="s">
        <v>714</v>
      </c>
      <c r="W47" s="27" t="s">
        <v>714</v>
      </c>
      <c r="X47" s="27" t="s">
        <v>714</v>
      </c>
      <c r="Y47" s="85">
        <v>32603</v>
      </c>
      <c r="Z47" s="27" t="s">
        <v>715</v>
      </c>
      <c r="AA47" s="27"/>
      <c r="AB47" t="s">
        <v>488</v>
      </c>
      <c r="AC47" t="s">
        <v>773</v>
      </c>
      <c r="AD47" t="s">
        <v>767</v>
      </c>
      <c r="AE47" t="s">
        <v>82</v>
      </c>
    </row>
    <row r="48" spans="1:31">
      <c r="A48" t="str">
        <f t="shared" si="0"/>
        <v>DQSMH0838</v>
      </c>
      <c r="B48" s="27" t="s">
        <v>706</v>
      </c>
      <c r="C48" s="34" t="s">
        <v>69</v>
      </c>
      <c r="D48" t="s">
        <v>29</v>
      </c>
      <c r="G48" s="27" t="s">
        <v>774</v>
      </c>
      <c r="H48" s="27" t="s">
        <v>775</v>
      </c>
      <c r="I48" s="27" t="s">
        <v>48</v>
      </c>
      <c r="J48" s="27" t="s">
        <v>343</v>
      </c>
      <c r="K48" s="27" t="s">
        <v>776</v>
      </c>
      <c r="L48" s="27" t="s">
        <v>743</v>
      </c>
      <c r="M48" s="27"/>
      <c r="N48" s="138" t="s">
        <v>714</v>
      </c>
      <c r="O48" s="27" t="s">
        <v>714</v>
      </c>
      <c r="P48" s="27" t="s">
        <v>714</v>
      </c>
      <c r="Q48" s="27" t="s">
        <v>714</v>
      </c>
      <c r="R48" s="27" t="s">
        <v>714</v>
      </c>
      <c r="S48" s="27" t="s">
        <v>714</v>
      </c>
      <c r="T48" s="85">
        <v>19114</v>
      </c>
      <c r="U48" s="27" t="s">
        <v>714</v>
      </c>
      <c r="V48" s="27" t="s">
        <v>714</v>
      </c>
      <c r="W48" s="27" t="s">
        <v>714</v>
      </c>
      <c r="X48" s="27" t="s">
        <v>714</v>
      </c>
      <c r="Y48" s="85">
        <v>19114</v>
      </c>
      <c r="Z48" s="27" t="s">
        <v>715</v>
      </c>
      <c r="AA48" s="27"/>
      <c r="AB48" t="s">
        <v>488</v>
      </c>
      <c r="AC48" t="s">
        <v>776</v>
      </c>
      <c r="AD48" t="s">
        <v>29</v>
      </c>
      <c r="AE48" t="s">
        <v>77</v>
      </c>
    </row>
    <row r="49" spans="1:31">
      <c r="A49" t="str">
        <f t="shared" si="0"/>
        <v>DQKCH0405</v>
      </c>
      <c r="B49" s="27"/>
      <c r="C49" s="34" t="s">
        <v>62</v>
      </c>
      <c r="D49" t="s">
        <v>39</v>
      </c>
      <c r="G49" s="27" t="s">
        <v>777</v>
      </c>
      <c r="H49" s="27" t="s">
        <v>778</v>
      </c>
      <c r="I49" s="27" t="s">
        <v>48</v>
      </c>
      <c r="J49" s="27" t="s">
        <v>275</v>
      </c>
      <c r="K49" s="27" t="s">
        <v>779</v>
      </c>
      <c r="L49" s="27" t="s">
        <v>743</v>
      </c>
      <c r="M49" s="27"/>
      <c r="N49" s="138" t="s">
        <v>714</v>
      </c>
      <c r="O49" s="27" t="s">
        <v>714</v>
      </c>
      <c r="P49" s="27" t="s">
        <v>714</v>
      </c>
      <c r="Q49" s="27" t="s">
        <v>714</v>
      </c>
      <c r="R49" s="27" t="s">
        <v>714</v>
      </c>
      <c r="S49" s="27" t="s">
        <v>714</v>
      </c>
      <c r="T49" s="85">
        <v>38604</v>
      </c>
      <c r="U49" s="27" t="s">
        <v>714</v>
      </c>
      <c r="V49" s="27" t="s">
        <v>714</v>
      </c>
      <c r="W49" s="27" t="s">
        <v>714</v>
      </c>
      <c r="X49" s="27" t="s">
        <v>714</v>
      </c>
      <c r="Y49" s="85">
        <v>38604</v>
      </c>
      <c r="Z49" s="27" t="s">
        <v>715</v>
      </c>
      <c r="AA49" s="27"/>
      <c r="AB49" t="s">
        <v>488</v>
      </c>
    </row>
    <row r="50" spans="1:31">
      <c r="A50" t="str">
        <f t="shared" si="0"/>
        <v>DQSMH0855</v>
      </c>
      <c r="B50" s="27"/>
      <c r="C50" s="34" t="s">
        <v>62</v>
      </c>
      <c r="D50" t="s">
        <v>17</v>
      </c>
      <c r="G50" s="27" t="s">
        <v>780</v>
      </c>
      <c r="H50" s="27" t="s">
        <v>781</v>
      </c>
      <c r="I50" s="27" t="s">
        <v>48</v>
      </c>
      <c r="J50" s="27" t="s">
        <v>311</v>
      </c>
      <c r="K50" s="27" t="s">
        <v>782</v>
      </c>
      <c r="L50" s="27" t="s">
        <v>743</v>
      </c>
      <c r="M50" s="27"/>
      <c r="N50" s="138" t="s">
        <v>714</v>
      </c>
      <c r="O50" s="27" t="s">
        <v>714</v>
      </c>
      <c r="P50" s="27" t="s">
        <v>714</v>
      </c>
      <c r="Q50" s="27" t="s">
        <v>714</v>
      </c>
      <c r="R50" s="27" t="s">
        <v>714</v>
      </c>
      <c r="S50" s="27" t="s">
        <v>714</v>
      </c>
      <c r="T50" s="85">
        <v>21227</v>
      </c>
      <c r="U50" s="27" t="s">
        <v>714</v>
      </c>
      <c r="V50" s="27" t="s">
        <v>714</v>
      </c>
      <c r="W50" s="27" t="s">
        <v>714</v>
      </c>
      <c r="X50" s="27" t="s">
        <v>714</v>
      </c>
      <c r="Y50" s="85">
        <v>21227</v>
      </c>
      <c r="Z50" s="27" t="s">
        <v>715</v>
      </c>
      <c r="AA50" s="27"/>
      <c r="AB50" t="s">
        <v>488</v>
      </c>
    </row>
    <row r="51" spans="1:31">
      <c r="A51" t="str">
        <f t="shared" si="0"/>
        <v>DQSIB1056</v>
      </c>
      <c r="B51" s="27" t="s">
        <v>706</v>
      </c>
      <c r="C51" t="s">
        <v>79</v>
      </c>
      <c r="D51" t="s">
        <v>12</v>
      </c>
      <c r="G51" s="27" t="s">
        <v>783</v>
      </c>
      <c r="H51" s="27" t="s">
        <v>784</v>
      </c>
      <c r="I51" s="27" t="s">
        <v>48</v>
      </c>
      <c r="J51" s="27" t="s">
        <v>168</v>
      </c>
      <c r="K51" s="27" t="s">
        <v>785</v>
      </c>
      <c r="L51" s="27" t="s">
        <v>754</v>
      </c>
      <c r="M51" s="27"/>
      <c r="N51" s="138" t="s">
        <v>714</v>
      </c>
      <c r="O51" s="27" t="s">
        <v>714</v>
      </c>
      <c r="P51" s="27" t="s">
        <v>714</v>
      </c>
      <c r="Q51" s="27" t="s">
        <v>714</v>
      </c>
      <c r="R51" s="27" t="s">
        <v>714</v>
      </c>
      <c r="S51" s="27" t="s">
        <v>714</v>
      </c>
      <c r="T51" s="85">
        <v>32603</v>
      </c>
      <c r="U51" s="27" t="s">
        <v>714</v>
      </c>
      <c r="V51" s="27" t="s">
        <v>714</v>
      </c>
      <c r="W51" s="27" t="s">
        <v>714</v>
      </c>
      <c r="X51" s="27" t="s">
        <v>714</v>
      </c>
      <c r="Y51" s="85">
        <v>32603</v>
      </c>
      <c r="Z51" s="27" t="s">
        <v>715</v>
      </c>
      <c r="AA51" s="27"/>
      <c r="AB51" t="s">
        <v>488</v>
      </c>
      <c r="AC51" t="s">
        <v>785</v>
      </c>
      <c r="AD51" t="s">
        <v>767</v>
      </c>
      <c r="AE51" t="s">
        <v>82</v>
      </c>
    </row>
    <row r="52" spans="1:31">
      <c r="A52" t="str">
        <f t="shared" si="0"/>
        <v>DQKCH0288</v>
      </c>
      <c r="B52" s="27"/>
      <c r="C52" s="34" t="s">
        <v>62</v>
      </c>
      <c r="D52" t="s">
        <v>39</v>
      </c>
      <c r="G52" s="27" t="s">
        <v>786</v>
      </c>
      <c r="H52" s="27" t="s">
        <v>787</v>
      </c>
      <c r="I52" s="27" t="s">
        <v>48</v>
      </c>
      <c r="J52" s="27" t="s">
        <v>312</v>
      </c>
      <c r="K52" s="27" t="s">
        <v>788</v>
      </c>
      <c r="L52" s="27" t="s">
        <v>743</v>
      </c>
      <c r="M52" s="27"/>
      <c r="N52" s="138" t="s">
        <v>714</v>
      </c>
      <c r="O52" s="27" t="s">
        <v>714</v>
      </c>
      <c r="P52" s="27" t="s">
        <v>714</v>
      </c>
      <c r="Q52" s="27" t="s">
        <v>714</v>
      </c>
      <c r="R52" s="27" t="s">
        <v>714</v>
      </c>
      <c r="S52" s="27" t="s">
        <v>714</v>
      </c>
      <c r="T52" s="85">
        <v>34812</v>
      </c>
      <c r="U52" s="27" t="s">
        <v>714</v>
      </c>
      <c r="V52" s="27" t="s">
        <v>714</v>
      </c>
      <c r="W52" s="27" t="s">
        <v>714</v>
      </c>
      <c r="X52" s="27" t="s">
        <v>714</v>
      </c>
      <c r="Y52" s="85">
        <v>34812</v>
      </c>
      <c r="Z52" s="27" t="s">
        <v>715</v>
      </c>
      <c r="AA52" s="27"/>
      <c r="AB52" t="s">
        <v>488</v>
      </c>
    </row>
    <row r="53" spans="1:31">
      <c r="A53" t="str">
        <f t="shared" si="0"/>
        <v>DQBET0075</v>
      </c>
      <c r="B53" s="27"/>
      <c r="C53" s="34" t="s">
        <v>62</v>
      </c>
      <c r="D53" t="s">
        <v>39</v>
      </c>
      <c r="G53" s="27" t="s">
        <v>789</v>
      </c>
      <c r="H53" s="27" t="s">
        <v>790</v>
      </c>
      <c r="I53" s="27" t="s">
        <v>48</v>
      </c>
      <c r="J53" s="27" t="s">
        <v>315</v>
      </c>
      <c r="K53" s="27" t="s">
        <v>791</v>
      </c>
      <c r="L53" s="27" t="s">
        <v>743</v>
      </c>
      <c r="M53" s="27"/>
      <c r="N53" s="138" t="s">
        <v>714</v>
      </c>
      <c r="O53" s="27" t="s">
        <v>714</v>
      </c>
      <c r="P53" s="27" t="s">
        <v>714</v>
      </c>
      <c r="Q53" s="27" t="s">
        <v>714</v>
      </c>
      <c r="R53" s="27" t="s">
        <v>714</v>
      </c>
      <c r="S53" s="27" t="s">
        <v>714</v>
      </c>
      <c r="T53" s="85">
        <v>35295</v>
      </c>
      <c r="U53" s="27" t="s">
        <v>714</v>
      </c>
      <c r="V53" s="27" t="s">
        <v>714</v>
      </c>
      <c r="W53" s="27" t="s">
        <v>714</v>
      </c>
      <c r="X53" s="27" t="s">
        <v>714</v>
      </c>
      <c r="Y53" s="85">
        <v>35295</v>
      </c>
      <c r="Z53" s="27" t="s">
        <v>715</v>
      </c>
      <c r="AA53" s="27"/>
      <c r="AB53" t="s">
        <v>488</v>
      </c>
    </row>
    <row r="54" spans="1:31">
      <c r="A54" t="str">
        <f t="shared" si="0"/>
        <v>DQKCH0456</v>
      </c>
      <c r="B54" s="27"/>
      <c r="C54" s="34" t="s">
        <v>62</v>
      </c>
      <c r="D54" t="s">
        <v>39</v>
      </c>
      <c r="G54" s="27" t="s">
        <v>792</v>
      </c>
      <c r="H54" s="27" t="s">
        <v>793</v>
      </c>
      <c r="I54" s="27" t="s">
        <v>48</v>
      </c>
      <c r="J54" s="27" t="s">
        <v>317</v>
      </c>
      <c r="K54" s="27" t="s">
        <v>794</v>
      </c>
      <c r="L54" s="27" t="s">
        <v>743</v>
      </c>
      <c r="M54" s="27"/>
      <c r="N54" s="138" t="s">
        <v>714</v>
      </c>
      <c r="O54" s="27" t="s">
        <v>714</v>
      </c>
      <c r="P54" s="27" t="s">
        <v>714</v>
      </c>
      <c r="Q54" s="27" t="s">
        <v>714</v>
      </c>
      <c r="R54" s="27" t="s">
        <v>714</v>
      </c>
      <c r="S54" s="27" t="s">
        <v>714</v>
      </c>
      <c r="T54" s="85">
        <v>64238</v>
      </c>
      <c r="U54" s="27" t="s">
        <v>714</v>
      </c>
      <c r="V54" s="27" t="s">
        <v>714</v>
      </c>
      <c r="W54" s="27" t="s">
        <v>714</v>
      </c>
      <c r="X54" s="27" t="s">
        <v>714</v>
      </c>
      <c r="Y54" s="85">
        <v>64238</v>
      </c>
      <c r="Z54" s="27" t="s">
        <v>715</v>
      </c>
      <c r="AA54" s="27"/>
      <c r="AB54" t="s">
        <v>488</v>
      </c>
    </row>
    <row r="55" spans="1:31">
      <c r="A55" t="str">
        <f t="shared" si="0"/>
        <v>DQSIB1001</v>
      </c>
      <c r="B55" s="27" t="s">
        <v>706</v>
      </c>
      <c r="C55" s="2" t="s">
        <v>66</v>
      </c>
      <c r="D55" t="s">
        <v>29</v>
      </c>
      <c r="G55" s="27" t="s">
        <v>795</v>
      </c>
      <c r="H55" s="27" t="s">
        <v>796</v>
      </c>
      <c r="I55" s="27" t="s">
        <v>48</v>
      </c>
      <c r="J55" s="27" t="s">
        <v>276</v>
      </c>
      <c r="K55" s="27" t="s">
        <v>797</v>
      </c>
      <c r="L55" s="27" t="s">
        <v>754</v>
      </c>
      <c r="M55" s="27"/>
      <c r="N55" s="138" t="s">
        <v>714</v>
      </c>
      <c r="O55" s="27" t="s">
        <v>714</v>
      </c>
      <c r="P55" s="27" t="s">
        <v>714</v>
      </c>
      <c r="Q55" s="27" t="s">
        <v>714</v>
      </c>
      <c r="R55" s="27" t="s">
        <v>714</v>
      </c>
      <c r="S55" s="27" t="s">
        <v>714</v>
      </c>
      <c r="T55" s="85">
        <v>33452</v>
      </c>
      <c r="U55" s="27" t="s">
        <v>714</v>
      </c>
      <c r="V55" s="27" t="s">
        <v>714</v>
      </c>
      <c r="W55" s="27" t="s">
        <v>714</v>
      </c>
      <c r="X55" s="27" t="s">
        <v>714</v>
      </c>
      <c r="Y55" s="85">
        <v>33452</v>
      </c>
      <c r="Z55" s="27" t="s">
        <v>715</v>
      </c>
      <c r="AA55" s="27"/>
      <c r="AB55" t="s">
        <v>488</v>
      </c>
      <c r="AC55" t="s">
        <v>797</v>
      </c>
      <c r="AD55" t="s">
        <v>29</v>
      </c>
      <c r="AE55" t="s">
        <v>82</v>
      </c>
    </row>
    <row r="56" spans="1:31">
      <c r="A56" t="str">
        <f t="shared" si="0"/>
        <v>DQKCH0504</v>
      </c>
      <c r="B56" s="27" t="s">
        <v>706</v>
      </c>
      <c r="C56" s="34" t="s">
        <v>62</v>
      </c>
      <c r="D56" t="s">
        <v>39</v>
      </c>
      <c r="G56" s="27" t="s">
        <v>798</v>
      </c>
      <c r="H56" s="27" t="s">
        <v>799</v>
      </c>
      <c r="I56" s="27" t="s">
        <v>48</v>
      </c>
      <c r="J56" s="27" t="s">
        <v>299</v>
      </c>
      <c r="K56" s="27" t="s">
        <v>800</v>
      </c>
      <c r="L56" s="27" t="s">
        <v>743</v>
      </c>
      <c r="M56" s="27"/>
      <c r="N56" s="138" t="s">
        <v>714</v>
      </c>
      <c r="O56" s="27" t="s">
        <v>714</v>
      </c>
      <c r="P56" s="27" t="s">
        <v>714</v>
      </c>
      <c r="Q56" s="27" t="s">
        <v>714</v>
      </c>
      <c r="R56" s="27" t="s">
        <v>714</v>
      </c>
      <c r="S56" s="27" t="s">
        <v>714</v>
      </c>
      <c r="T56" s="85">
        <v>18523</v>
      </c>
      <c r="U56" s="27" t="s">
        <v>714</v>
      </c>
      <c r="V56" s="27" t="s">
        <v>714</v>
      </c>
      <c r="W56" s="27" t="s">
        <v>714</v>
      </c>
      <c r="X56" s="27" t="s">
        <v>714</v>
      </c>
      <c r="Y56" s="85">
        <v>18523</v>
      </c>
      <c r="Z56" s="27" t="s">
        <v>715</v>
      </c>
      <c r="AA56" s="27"/>
      <c r="AB56" t="s">
        <v>488</v>
      </c>
      <c r="AC56" t="s">
        <v>800</v>
      </c>
      <c r="AD56">
        <v>0</v>
      </c>
      <c r="AE56">
        <v>0</v>
      </c>
    </row>
    <row r="57" spans="1:31">
      <c r="A57" t="str">
        <f t="shared" si="0"/>
        <v>DQSIB1071</v>
      </c>
      <c r="B57" s="27" t="s">
        <v>706</v>
      </c>
      <c r="C57" t="s">
        <v>79</v>
      </c>
      <c r="D57" t="s">
        <v>12</v>
      </c>
      <c r="G57" s="27" t="s">
        <v>801</v>
      </c>
      <c r="H57" s="27" t="s">
        <v>802</v>
      </c>
      <c r="I57" s="27" t="s">
        <v>48</v>
      </c>
      <c r="J57" s="27" t="s">
        <v>172</v>
      </c>
      <c r="K57" s="27" t="s">
        <v>803</v>
      </c>
      <c r="L57" s="27" t="s">
        <v>754</v>
      </c>
      <c r="M57" s="27"/>
      <c r="N57" s="138" t="s">
        <v>714</v>
      </c>
      <c r="O57" s="27" t="s">
        <v>714</v>
      </c>
      <c r="P57" s="27" t="s">
        <v>714</v>
      </c>
      <c r="Q57" s="27" t="s">
        <v>714</v>
      </c>
      <c r="R57" s="27" t="s">
        <v>714</v>
      </c>
      <c r="S57" s="27" t="s">
        <v>714</v>
      </c>
      <c r="T57" s="85">
        <v>26031</v>
      </c>
      <c r="U57" s="27" t="s">
        <v>714</v>
      </c>
      <c r="V57" s="27" t="s">
        <v>714</v>
      </c>
      <c r="W57" s="27" t="s">
        <v>714</v>
      </c>
      <c r="X57" s="27" t="s">
        <v>714</v>
      </c>
      <c r="Y57" s="85">
        <v>26031</v>
      </c>
      <c r="Z57" s="27" t="s">
        <v>715</v>
      </c>
      <c r="AA57" s="27"/>
      <c r="AB57" t="s">
        <v>488</v>
      </c>
      <c r="AC57" t="s">
        <v>803</v>
      </c>
      <c r="AD57" t="s">
        <v>30</v>
      </c>
      <c r="AE57" t="s">
        <v>82</v>
      </c>
    </row>
    <row r="58" spans="1:31">
      <c r="A58" t="str">
        <f t="shared" si="0"/>
        <v>DQKCH0497</v>
      </c>
      <c r="B58" s="27"/>
      <c r="C58" s="34" t="s">
        <v>62</v>
      </c>
      <c r="D58" t="s">
        <v>39</v>
      </c>
      <c r="G58" s="27" t="s">
        <v>804</v>
      </c>
      <c r="H58" s="27" t="s">
        <v>805</v>
      </c>
      <c r="I58" s="27" t="s">
        <v>48</v>
      </c>
      <c r="J58" s="27" t="s">
        <v>320</v>
      </c>
      <c r="K58" s="27" t="s">
        <v>806</v>
      </c>
      <c r="L58" s="27" t="s">
        <v>743</v>
      </c>
      <c r="M58" s="27"/>
      <c r="N58" s="138" t="s">
        <v>714</v>
      </c>
      <c r="O58" s="27" t="s">
        <v>714</v>
      </c>
      <c r="P58" s="27" t="s">
        <v>714</v>
      </c>
      <c r="Q58" s="27" t="s">
        <v>714</v>
      </c>
      <c r="R58" s="27" t="s">
        <v>714</v>
      </c>
      <c r="S58" s="27" t="s">
        <v>714</v>
      </c>
      <c r="T58" s="85">
        <v>21352</v>
      </c>
      <c r="U58" s="27" t="s">
        <v>714</v>
      </c>
      <c r="V58" s="27" t="s">
        <v>714</v>
      </c>
      <c r="W58" s="27" t="s">
        <v>714</v>
      </c>
      <c r="X58" s="27" t="s">
        <v>714</v>
      </c>
      <c r="Y58" s="85">
        <v>21352</v>
      </c>
      <c r="Z58" s="27" t="s">
        <v>715</v>
      </c>
      <c r="AA58" s="27"/>
      <c r="AB58" t="s">
        <v>488</v>
      </c>
    </row>
    <row r="59" spans="1:31">
      <c r="A59" t="str">
        <f t="shared" si="0"/>
        <v>DQSRN0971</v>
      </c>
      <c r="B59" s="27"/>
      <c r="C59" s="34" t="s">
        <v>62</v>
      </c>
      <c r="D59" t="s">
        <v>39</v>
      </c>
      <c r="G59" s="27" t="s">
        <v>807</v>
      </c>
      <c r="H59" s="27" t="s">
        <v>808</v>
      </c>
      <c r="I59" s="27" t="s">
        <v>48</v>
      </c>
      <c r="J59" s="27" t="s">
        <v>344</v>
      </c>
      <c r="K59" s="27" t="s">
        <v>809</v>
      </c>
      <c r="L59" s="27" t="s">
        <v>743</v>
      </c>
      <c r="M59" s="27"/>
      <c r="N59" s="138" t="s">
        <v>714</v>
      </c>
      <c r="O59" s="27" t="s">
        <v>714</v>
      </c>
      <c r="P59" s="27" t="s">
        <v>714</v>
      </c>
      <c r="Q59" s="27" t="s">
        <v>714</v>
      </c>
      <c r="R59" s="27" t="s">
        <v>714</v>
      </c>
      <c r="S59" s="27" t="s">
        <v>714</v>
      </c>
      <c r="T59" s="85">
        <v>19866</v>
      </c>
      <c r="U59" s="27" t="s">
        <v>714</v>
      </c>
      <c r="V59" s="27" t="s">
        <v>714</v>
      </c>
      <c r="W59" s="27" t="s">
        <v>714</v>
      </c>
      <c r="X59" s="27" t="s">
        <v>714</v>
      </c>
      <c r="Y59" s="85">
        <v>19866</v>
      </c>
      <c r="Z59" s="27" t="s">
        <v>715</v>
      </c>
      <c r="AA59" s="27"/>
      <c r="AB59" t="s">
        <v>488</v>
      </c>
    </row>
    <row r="60" spans="1:31">
      <c r="A60" t="str">
        <f t="shared" si="0"/>
        <v>DQSAM1123</v>
      </c>
      <c r="B60" s="27"/>
      <c r="C60" s="34" t="s">
        <v>62</v>
      </c>
      <c r="D60" t="s">
        <v>39</v>
      </c>
      <c r="G60" s="27" t="s">
        <v>810</v>
      </c>
      <c r="H60" s="27" t="s">
        <v>811</v>
      </c>
      <c r="I60" s="27" t="s">
        <v>48</v>
      </c>
      <c r="J60" s="27" t="s">
        <v>325</v>
      </c>
      <c r="K60" s="27" t="s">
        <v>812</v>
      </c>
      <c r="L60" s="27" t="s">
        <v>743</v>
      </c>
      <c r="M60" s="27"/>
      <c r="N60" s="138" t="s">
        <v>714</v>
      </c>
      <c r="O60" s="27" t="s">
        <v>714</v>
      </c>
      <c r="P60" s="27" t="s">
        <v>714</v>
      </c>
      <c r="Q60" s="27" t="s">
        <v>714</v>
      </c>
      <c r="R60" s="27" t="s">
        <v>714</v>
      </c>
      <c r="S60" s="27" t="s">
        <v>714</v>
      </c>
      <c r="T60" s="85">
        <v>25295</v>
      </c>
      <c r="U60" s="27" t="s">
        <v>714</v>
      </c>
      <c r="V60" s="27" t="s">
        <v>714</v>
      </c>
      <c r="W60" s="27" t="s">
        <v>714</v>
      </c>
      <c r="X60" s="27" t="s">
        <v>714</v>
      </c>
      <c r="Y60" s="85">
        <v>25295</v>
      </c>
      <c r="Z60" s="27" t="s">
        <v>715</v>
      </c>
      <c r="AA60" s="27"/>
      <c r="AB60" t="s">
        <v>488</v>
      </c>
    </row>
    <row r="61" spans="1:31">
      <c r="A61" t="str">
        <f t="shared" si="0"/>
        <v>DQKCH0398</v>
      </c>
      <c r="B61" s="27" t="s">
        <v>706</v>
      </c>
      <c r="C61" s="34" t="s">
        <v>70</v>
      </c>
      <c r="D61" t="s">
        <v>39</v>
      </c>
      <c r="F61" t="s">
        <v>813</v>
      </c>
      <c r="G61" s="27" t="s">
        <v>814</v>
      </c>
      <c r="H61" s="27" t="s">
        <v>815</v>
      </c>
      <c r="I61" s="27" t="s">
        <v>48</v>
      </c>
      <c r="J61" s="27" t="s">
        <v>327</v>
      </c>
      <c r="K61" s="27" t="s">
        <v>816</v>
      </c>
      <c r="L61" s="27" t="s">
        <v>713</v>
      </c>
      <c r="M61" s="27"/>
      <c r="N61" s="141">
        <v>20017</v>
      </c>
      <c r="O61" s="27" t="s">
        <v>714</v>
      </c>
      <c r="P61" s="27" t="s">
        <v>714</v>
      </c>
      <c r="Q61" s="27" t="s">
        <v>714</v>
      </c>
      <c r="R61" s="27" t="s">
        <v>714</v>
      </c>
      <c r="S61" s="85">
        <v>20017</v>
      </c>
      <c r="T61" s="85">
        <v>19860</v>
      </c>
      <c r="U61" s="27" t="s">
        <v>714</v>
      </c>
      <c r="V61" s="27" t="s">
        <v>714</v>
      </c>
      <c r="W61" s="27" t="s">
        <v>714</v>
      </c>
      <c r="X61" s="27" t="s">
        <v>714</v>
      </c>
      <c r="Y61" s="85">
        <v>19860</v>
      </c>
      <c r="Z61" s="27" t="s">
        <v>715</v>
      </c>
      <c r="AA61" s="27"/>
      <c r="AB61" t="s">
        <v>488</v>
      </c>
      <c r="AC61" t="s">
        <v>816</v>
      </c>
      <c r="AD61">
        <v>0</v>
      </c>
      <c r="AE61">
        <v>0</v>
      </c>
    </row>
    <row r="62" spans="1:31">
      <c r="A62" t="str">
        <f t="shared" si="0"/>
        <v>DQSRN0959</v>
      </c>
      <c r="B62" s="27"/>
      <c r="C62" s="34" t="s">
        <v>62</v>
      </c>
      <c r="D62" t="s">
        <v>39</v>
      </c>
      <c r="G62" s="27" t="s">
        <v>817</v>
      </c>
      <c r="H62" s="27" t="s">
        <v>818</v>
      </c>
      <c r="I62" s="27" t="s">
        <v>48</v>
      </c>
      <c r="J62" s="27" t="s">
        <v>328</v>
      </c>
      <c r="K62" s="27" t="s">
        <v>819</v>
      </c>
      <c r="L62" s="27" t="s">
        <v>743</v>
      </c>
      <c r="M62" s="27"/>
      <c r="N62" s="138" t="s">
        <v>714</v>
      </c>
      <c r="O62" s="27" t="s">
        <v>714</v>
      </c>
      <c r="P62" s="27" t="s">
        <v>714</v>
      </c>
      <c r="Q62" s="27" t="s">
        <v>714</v>
      </c>
      <c r="R62" s="27" t="s">
        <v>714</v>
      </c>
      <c r="S62" s="27" t="s">
        <v>714</v>
      </c>
      <c r="T62" s="85">
        <v>37104</v>
      </c>
      <c r="U62" s="27" t="s">
        <v>714</v>
      </c>
      <c r="V62" s="27" t="s">
        <v>714</v>
      </c>
      <c r="W62" s="27" t="s">
        <v>714</v>
      </c>
      <c r="X62" s="27" t="s">
        <v>714</v>
      </c>
      <c r="Y62" s="85">
        <v>37104</v>
      </c>
      <c r="Z62" s="27" t="s">
        <v>715</v>
      </c>
      <c r="AA62" s="27"/>
      <c r="AB62" t="s">
        <v>488</v>
      </c>
    </row>
    <row r="63" spans="1:31">
      <c r="A63" t="str">
        <f t="shared" ref="A63:A94" si="1">G63</f>
        <v>DQSAM1125</v>
      </c>
      <c r="B63" s="27"/>
      <c r="C63" s="34" t="s">
        <v>62</v>
      </c>
      <c r="D63" t="s">
        <v>39</v>
      </c>
      <c r="G63" s="27" t="s">
        <v>820</v>
      </c>
      <c r="H63" s="27" t="s">
        <v>821</v>
      </c>
      <c r="I63" s="27" t="s">
        <v>48</v>
      </c>
      <c r="J63" s="27" t="s">
        <v>329</v>
      </c>
      <c r="K63" s="27" t="s">
        <v>822</v>
      </c>
      <c r="L63" s="27" t="s">
        <v>743</v>
      </c>
      <c r="M63" s="27"/>
      <c r="N63" s="138" t="s">
        <v>714</v>
      </c>
      <c r="O63" s="27" t="s">
        <v>714</v>
      </c>
      <c r="P63" s="27" t="s">
        <v>714</v>
      </c>
      <c r="Q63" s="27" t="s">
        <v>714</v>
      </c>
      <c r="R63" s="27" t="s">
        <v>714</v>
      </c>
      <c r="S63" s="27" t="s">
        <v>714</v>
      </c>
      <c r="T63" s="85">
        <v>21352</v>
      </c>
      <c r="U63" s="27" t="s">
        <v>714</v>
      </c>
      <c r="V63" s="27" t="s">
        <v>714</v>
      </c>
      <c r="W63" s="27" t="s">
        <v>714</v>
      </c>
      <c r="X63" s="27" t="s">
        <v>714</v>
      </c>
      <c r="Y63" s="85">
        <v>21352</v>
      </c>
      <c r="Z63" s="27" t="s">
        <v>715</v>
      </c>
      <c r="AA63" s="27"/>
      <c r="AB63" t="s">
        <v>488</v>
      </c>
    </row>
    <row r="64" spans="1:31">
      <c r="A64" t="str">
        <f t="shared" si="1"/>
        <v>DQKCH0514</v>
      </c>
      <c r="B64" s="27"/>
      <c r="C64" s="34" t="s">
        <v>62</v>
      </c>
      <c r="D64" t="s">
        <v>17</v>
      </c>
      <c r="G64" s="27" t="s">
        <v>823</v>
      </c>
      <c r="H64" s="27" t="s">
        <v>824</v>
      </c>
      <c r="I64" s="27" t="s">
        <v>48</v>
      </c>
      <c r="J64" s="27" t="s">
        <v>330</v>
      </c>
      <c r="K64" s="27" t="s">
        <v>825</v>
      </c>
      <c r="L64" s="27" t="s">
        <v>743</v>
      </c>
      <c r="M64" s="27"/>
      <c r="N64" s="138" t="s">
        <v>714</v>
      </c>
      <c r="O64" s="27" t="s">
        <v>714</v>
      </c>
      <c r="P64" s="27" t="s">
        <v>714</v>
      </c>
      <c r="Q64" s="27" t="s">
        <v>714</v>
      </c>
      <c r="R64" s="27" t="s">
        <v>714</v>
      </c>
      <c r="S64" s="27" t="s">
        <v>714</v>
      </c>
      <c r="T64" s="85">
        <v>19877</v>
      </c>
      <c r="U64" s="27" t="s">
        <v>714</v>
      </c>
      <c r="V64" s="27" t="s">
        <v>714</v>
      </c>
      <c r="W64" s="27" t="s">
        <v>714</v>
      </c>
      <c r="X64" s="27" t="s">
        <v>714</v>
      </c>
      <c r="Y64" s="85">
        <v>19877</v>
      </c>
      <c r="Z64" s="27" t="s">
        <v>715</v>
      </c>
      <c r="AA64" s="27"/>
      <c r="AB64" t="s">
        <v>488</v>
      </c>
    </row>
    <row r="65" spans="1:31">
      <c r="A65" t="str">
        <f t="shared" si="1"/>
        <v>DQKCH1143</v>
      </c>
      <c r="B65" s="27"/>
      <c r="C65" s="34" t="s">
        <v>62</v>
      </c>
      <c r="D65" t="s">
        <v>39</v>
      </c>
      <c r="G65" s="27" t="s">
        <v>826</v>
      </c>
      <c r="H65" s="27" t="s">
        <v>827</v>
      </c>
      <c r="I65" s="27" t="s">
        <v>48</v>
      </c>
      <c r="J65" s="27" t="s">
        <v>331</v>
      </c>
      <c r="K65" s="27" t="s">
        <v>828</v>
      </c>
      <c r="L65" s="27" t="s">
        <v>743</v>
      </c>
      <c r="M65" s="27"/>
      <c r="N65" s="138" t="s">
        <v>714</v>
      </c>
      <c r="O65" s="27" t="s">
        <v>714</v>
      </c>
      <c r="P65" s="27" t="s">
        <v>714</v>
      </c>
      <c r="Q65" s="27" t="s">
        <v>714</v>
      </c>
      <c r="R65" s="27" t="s">
        <v>714</v>
      </c>
      <c r="S65" s="27" t="s">
        <v>714</v>
      </c>
      <c r="T65" s="85">
        <v>24550</v>
      </c>
      <c r="U65" s="27" t="s">
        <v>714</v>
      </c>
      <c r="V65" s="27" t="s">
        <v>714</v>
      </c>
      <c r="W65" s="27" t="s">
        <v>714</v>
      </c>
      <c r="X65" s="27" t="s">
        <v>714</v>
      </c>
      <c r="Y65" s="85">
        <v>24550</v>
      </c>
      <c r="Z65" s="27" t="s">
        <v>715</v>
      </c>
      <c r="AA65" s="27"/>
      <c r="AB65" t="s">
        <v>488</v>
      </c>
    </row>
    <row r="66" spans="1:31">
      <c r="A66" t="str">
        <f t="shared" si="1"/>
        <v>DQSIB1040</v>
      </c>
      <c r="B66" s="27" t="s">
        <v>706</v>
      </c>
      <c r="C66" t="s">
        <v>62</v>
      </c>
      <c r="D66" t="s">
        <v>29</v>
      </c>
      <c r="G66" s="27" t="s">
        <v>829</v>
      </c>
      <c r="H66" s="27" t="s">
        <v>830</v>
      </c>
      <c r="I66" s="27" t="s">
        <v>48</v>
      </c>
      <c r="J66" s="27" t="s">
        <v>303</v>
      </c>
      <c r="K66" s="27" t="s">
        <v>831</v>
      </c>
      <c r="L66" s="27" t="s">
        <v>754</v>
      </c>
      <c r="M66" s="27"/>
      <c r="N66" s="138" t="s">
        <v>714</v>
      </c>
      <c r="O66" s="27" t="s">
        <v>714</v>
      </c>
      <c r="P66" s="27" t="s">
        <v>714</v>
      </c>
      <c r="Q66" s="27" t="s">
        <v>714</v>
      </c>
      <c r="R66" s="27" t="s">
        <v>714</v>
      </c>
      <c r="S66" s="27" t="s">
        <v>714</v>
      </c>
      <c r="T66" s="85">
        <v>32603</v>
      </c>
      <c r="U66" s="27" t="s">
        <v>714</v>
      </c>
      <c r="V66" s="27" t="s">
        <v>714</v>
      </c>
      <c r="W66" s="27" t="s">
        <v>714</v>
      </c>
      <c r="X66" s="27" t="s">
        <v>714</v>
      </c>
      <c r="Y66" s="85">
        <v>32603</v>
      </c>
      <c r="Z66" s="27" t="s">
        <v>715</v>
      </c>
      <c r="AA66" s="27"/>
      <c r="AB66" t="s">
        <v>488</v>
      </c>
      <c r="AC66" t="s">
        <v>831</v>
      </c>
      <c r="AD66" t="s">
        <v>12</v>
      </c>
      <c r="AE66" t="s">
        <v>82</v>
      </c>
    </row>
    <row r="67" spans="1:31">
      <c r="A67" t="str">
        <f t="shared" si="1"/>
        <v>DQKCH0463</v>
      </c>
      <c r="B67" s="27" t="s">
        <v>706</v>
      </c>
      <c r="C67" s="34" t="s">
        <v>73</v>
      </c>
      <c r="D67" t="s">
        <v>12</v>
      </c>
      <c r="G67" s="27" t="s">
        <v>832</v>
      </c>
      <c r="H67" s="27" t="s">
        <v>833</v>
      </c>
      <c r="I67" s="27" t="s">
        <v>48</v>
      </c>
      <c r="J67" s="27" t="s">
        <v>332</v>
      </c>
      <c r="K67" s="27" t="s">
        <v>834</v>
      </c>
      <c r="L67" s="27" t="s">
        <v>743</v>
      </c>
      <c r="M67" s="27"/>
      <c r="N67" s="138" t="s">
        <v>714</v>
      </c>
      <c r="O67" s="27" t="s">
        <v>714</v>
      </c>
      <c r="P67" s="27" t="s">
        <v>714</v>
      </c>
      <c r="Q67" s="27" t="s">
        <v>714</v>
      </c>
      <c r="R67" s="27" t="s">
        <v>714</v>
      </c>
      <c r="S67" s="27" t="s">
        <v>714</v>
      </c>
      <c r="T67" s="85">
        <v>21352</v>
      </c>
      <c r="U67" s="27" t="s">
        <v>714</v>
      </c>
      <c r="V67" s="27" t="s">
        <v>714</v>
      </c>
      <c r="W67" s="27" t="s">
        <v>714</v>
      </c>
      <c r="X67" s="27" t="s">
        <v>714</v>
      </c>
      <c r="Y67" s="85">
        <v>21352</v>
      </c>
      <c r="Z67" s="27" t="s">
        <v>715</v>
      </c>
      <c r="AA67" s="27"/>
      <c r="AB67" t="s">
        <v>488</v>
      </c>
      <c r="AC67" t="s">
        <v>834</v>
      </c>
      <c r="AD67">
        <v>0</v>
      </c>
      <c r="AE67">
        <v>0</v>
      </c>
    </row>
    <row r="68" spans="1:31">
      <c r="A68" t="str">
        <f t="shared" si="1"/>
        <v>DQSMH0880</v>
      </c>
      <c r="B68" s="27"/>
      <c r="C68" s="34" t="s">
        <v>62</v>
      </c>
      <c r="D68" t="s">
        <v>39</v>
      </c>
      <c r="G68" s="27" t="s">
        <v>835</v>
      </c>
      <c r="H68" s="27" t="s">
        <v>836</v>
      </c>
      <c r="I68" s="27" t="s">
        <v>48</v>
      </c>
      <c r="J68" s="27" t="s">
        <v>345</v>
      </c>
      <c r="K68" s="27" t="s">
        <v>837</v>
      </c>
      <c r="L68" s="27" t="s">
        <v>743</v>
      </c>
      <c r="M68" s="27"/>
      <c r="N68" s="138" t="s">
        <v>714</v>
      </c>
      <c r="O68" s="27" t="s">
        <v>714</v>
      </c>
      <c r="P68" s="27" t="s">
        <v>714</v>
      </c>
      <c r="Q68" s="27" t="s">
        <v>714</v>
      </c>
      <c r="R68" s="27" t="s">
        <v>714</v>
      </c>
      <c r="S68" s="27" t="s">
        <v>714</v>
      </c>
      <c r="T68" s="85">
        <v>64238</v>
      </c>
      <c r="U68" s="27" t="s">
        <v>714</v>
      </c>
      <c r="V68" s="27" t="s">
        <v>714</v>
      </c>
      <c r="W68" s="27" t="s">
        <v>714</v>
      </c>
      <c r="X68" s="27" t="s">
        <v>714</v>
      </c>
      <c r="Y68" s="85">
        <v>64238</v>
      </c>
      <c r="Z68" s="27" t="s">
        <v>715</v>
      </c>
      <c r="AA68" s="27"/>
      <c r="AB68" t="s">
        <v>488</v>
      </c>
    </row>
    <row r="69" spans="1:31">
      <c r="A69" t="str">
        <f t="shared" si="1"/>
        <v>DQBAU0038</v>
      </c>
      <c r="B69" s="27"/>
      <c r="C69" s="34" t="s">
        <v>62</v>
      </c>
      <c r="D69" t="s">
        <v>39</v>
      </c>
      <c r="G69" s="27" t="s">
        <v>838</v>
      </c>
      <c r="H69" s="27" t="s">
        <v>839</v>
      </c>
      <c r="I69" s="27" t="s">
        <v>48</v>
      </c>
      <c r="J69" s="27" t="s">
        <v>279</v>
      </c>
      <c r="K69" s="27" t="s">
        <v>840</v>
      </c>
      <c r="L69" s="27" t="s">
        <v>743</v>
      </c>
      <c r="M69" s="27"/>
      <c r="N69" s="138" t="s">
        <v>714</v>
      </c>
      <c r="O69" s="27" t="s">
        <v>714</v>
      </c>
      <c r="P69" s="27" t="s">
        <v>714</v>
      </c>
      <c r="Q69" s="27" t="s">
        <v>714</v>
      </c>
      <c r="R69" s="27" t="s">
        <v>714</v>
      </c>
      <c r="S69" s="27" t="s">
        <v>714</v>
      </c>
      <c r="T69" s="85">
        <v>99738</v>
      </c>
      <c r="U69" s="27" t="s">
        <v>714</v>
      </c>
      <c r="V69" s="27" t="s">
        <v>714</v>
      </c>
      <c r="W69" s="27" t="s">
        <v>714</v>
      </c>
      <c r="X69" s="27" t="s">
        <v>714</v>
      </c>
      <c r="Y69" s="85">
        <v>99738</v>
      </c>
      <c r="Z69" s="27" t="s">
        <v>715</v>
      </c>
      <c r="AA69" s="27"/>
      <c r="AB69" t="s">
        <v>488</v>
      </c>
    </row>
    <row r="70" spans="1:31">
      <c r="A70" t="str">
        <f t="shared" si="1"/>
        <v>DQSRN0966</v>
      </c>
      <c r="B70" s="27"/>
      <c r="C70" s="34" t="s">
        <v>62</v>
      </c>
      <c r="D70" t="s">
        <v>39</v>
      </c>
      <c r="G70" s="27" t="s">
        <v>841</v>
      </c>
      <c r="H70" s="27" t="s">
        <v>842</v>
      </c>
      <c r="I70" s="27" t="s">
        <v>48</v>
      </c>
      <c r="J70" s="27" t="s">
        <v>334</v>
      </c>
      <c r="K70" s="27" t="s">
        <v>843</v>
      </c>
      <c r="L70" s="27" t="s">
        <v>743</v>
      </c>
      <c r="M70" s="27"/>
      <c r="N70" s="138" t="s">
        <v>714</v>
      </c>
      <c r="O70" s="27" t="s">
        <v>714</v>
      </c>
      <c r="P70" s="27" t="s">
        <v>714</v>
      </c>
      <c r="Q70" s="27" t="s">
        <v>714</v>
      </c>
      <c r="R70" s="27" t="s">
        <v>714</v>
      </c>
      <c r="S70" s="27" t="s">
        <v>714</v>
      </c>
      <c r="T70" s="85">
        <v>22450</v>
      </c>
      <c r="U70" s="27" t="s">
        <v>714</v>
      </c>
      <c r="V70" s="27" t="s">
        <v>714</v>
      </c>
      <c r="W70" s="27" t="s">
        <v>714</v>
      </c>
      <c r="X70" s="27" t="s">
        <v>714</v>
      </c>
      <c r="Y70" s="85">
        <v>22450</v>
      </c>
      <c r="Z70" s="27" t="s">
        <v>715</v>
      </c>
      <c r="AA70" s="27"/>
      <c r="AB70" t="s">
        <v>488</v>
      </c>
    </row>
    <row r="71" spans="1:31">
      <c r="A71" t="str">
        <f t="shared" si="1"/>
        <v>DQSRN0961</v>
      </c>
      <c r="B71" s="27"/>
      <c r="C71" s="34" t="s">
        <v>62</v>
      </c>
      <c r="D71" t="s">
        <v>17</v>
      </c>
      <c r="G71" s="27" t="s">
        <v>844</v>
      </c>
      <c r="H71" s="27" t="s">
        <v>845</v>
      </c>
      <c r="I71" s="27" t="s">
        <v>48</v>
      </c>
      <c r="J71" s="27" t="s">
        <v>335</v>
      </c>
      <c r="K71" s="27" t="s">
        <v>846</v>
      </c>
      <c r="L71" s="27" t="s">
        <v>743</v>
      </c>
      <c r="M71" s="27"/>
      <c r="N71" s="138" t="s">
        <v>714</v>
      </c>
      <c r="O71" s="27" t="s">
        <v>714</v>
      </c>
      <c r="P71" s="27" t="s">
        <v>714</v>
      </c>
      <c r="Q71" s="27" t="s">
        <v>714</v>
      </c>
      <c r="R71" s="27" t="s">
        <v>714</v>
      </c>
      <c r="S71" s="27" t="s">
        <v>714</v>
      </c>
      <c r="T71" s="85">
        <v>108773</v>
      </c>
      <c r="U71" s="27" t="s">
        <v>714</v>
      </c>
      <c r="V71" s="27" t="s">
        <v>714</v>
      </c>
      <c r="W71" s="27" t="s">
        <v>714</v>
      </c>
      <c r="X71" s="27" t="s">
        <v>714</v>
      </c>
      <c r="Y71" s="85">
        <v>108773</v>
      </c>
      <c r="Z71" s="27" t="s">
        <v>715</v>
      </c>
      <c r="AA71" s="27"/>
      <c r="AB71" t="s">
        <v>488</v>
      </c>
    </row>
    <row r="72" spans="1:31">
      <c r="A72" t="str">
        <f t="shared" si="1"/>
        <v>DQSIB1037</v>
      </c>
      <c r="B72" s="27" t="s">
        <v>706</v>
      </c>
      <c r="C72" t="s">
        <v>83</v>
      </c>
      <c r="D72" t="s">
        <v>31</v>
      </c>
      <c r="G72" s="27" t="s">
        <v>847</v>
      </c>
      <c r="H72" s="27" t="s">
        <v>848</v>
      </c>
      <c r="I72" s="27" t="s">
        <v>48</v>
      </c>
      <c r="J72" s="27" t="s">
        <v>336</v>
      </c>
      <c r="K72" s="27" t="s">
        <v>849</v>
      </c>
      <c r="L72" s="27" t="s">
        <v>754</v>
      </c>
      <c r="M72" s="27"/>
      <c r="N72" s="138" t="s">
        <v>714</v>
      </c>
      <c r="O72" s="27" t="s">
        <v>714</v>
      </c>
      <c r="P72" s="27" t="s">
        <v>714</v>
      </c>
      <c r="Q72" s="27" t="s">
        <v>714</v>
      </c>
      <c r="R72" s="27" t="s">
        <v>714</v>
      </c>
      <c r="S72" s="27" t="s">
        <v>714</v>
      </c>
      <c r="T72" s="85">
        <v>41643</v>
      </c>
      <c r="U72" s="27" t="s">
        <v>714</v>
      </c>
      <c r="V72" s="27" t="s">
        <v>714</v>
      </c>
      <c r="W72" s="27" t="s">
        <v>714</v>
      </c>
      <c r="X72" s="27" t="s">
        <v>714</v>
      </c>
      <c r="Y72" s="85">
        <v>41643</v>
      </c>
      <c r="Z72" s="27" t="s">
        <v>715</v>
      </c>
      <c r="AA72" s="27"/>
      <c r="AB72" t="s">
        <v>488</v>
      </c>
      <c r="AC72" t="s">
        <v>849</v>
      </c>
      <c r="AD72" t="s">
        <v>12</v>
      </c>
      <c r="AE72" t="s">
        <v>83</v>
      </c>
    </row>
    <row r="73" spans="1:31">
      <c r="A73" t="str">
        <f t="shared" si="1"/>
        <v>DQKCH0276</v>
      </c>
      <c r="B73" s="27" t="s">
        <v>706</v>
      </c>
      <c r="C73" s="34" t="s">
        <v>75</v>
      </c>
      <c r="D73" t="s">
        <v>29</v>
      </c>
      <c r="G73" s="27" t="s">
        <v>850</v>
      </c>
      <c r="H73" s="27" t="s">
        <v>851</v>
      </c>
      <c r="I73" s="27" t="s">
        <v>48</v>
      </c>
      <c r="J73" s="27" t="s">
        <v>337</v>
      </c>
      <c r="K73" s="27" t="s">
        <v>852</v>
      </c>
      <c r="L73" s="27" t="s">
        <v>743</v>
      </c>
      <c r="M73" s="27"/>
      <c r="N73" s="138" t="s">
        <v>714</v>
      </c>
      <c r="O73" s="27" t="s">
        <v>714</v>
      </c>
      <c r="P73" s="27" t="s">
        <v>714</v>
      </c>
      <c r="Q73" s="27" t="s">
        <v>714</v>
      </c>
      <c r="R73" s="27" t="s">
        <v>714</v>
      </c>
      <c r="S73" s="27" t="s">
        <v>714</v>
      </c>
      <c r="T73" s="85">
        <v>34812</v>
      </c>
      <c r="U73" s="27" t="s">
        <v>714</v>
      </c>
      <c r="V73" s="27" t="s">
        <v>714</v>
      </c>
      <c r="W73" s="27" t="s">
        <v>714</v>
      </c>
      <c r="X73" s="27" t="s">
        <v>714</v>
      </c>
      <c r="Y73" s="85">
        <v>34812</v>
      </c>
      <c r="Z73" s="27" t="s">
        <v>715</v>
      </c>
      <c r="AA73" s="27"/>
      <c r="AB73" t="s">
        <v>488</v>
      </c>
      <c r="AC73" t="s">
        <v>852</v>
      </c>
      <c r="AD73">
        <v>0</v>
      </c>
      <c r="AE73">
        <v>0</v>
      </c>
    </row>
    <row r="74" spans="1:31">
      <c r="A74" t="str">
        <f t="shared" si="1"/>
        <v>DQSMH0870</v>
      </c>
      <c r="B74" s="27"/>
      <c r="C74" s="34" t="s">
        <v>62</v>
      </c>
      <c r="D74" t="s">
        <v>17</v>
      </c>
      <c r="G74" s="27" t="s">
        <v>853</v>
      </c>
      <c r="H74" s="27" t="s">
        <v>854</v>
      </c>
      <c r="I74" s="27" t="s">
        <v>48</v>
      </c>
      <c r="J74" s="27" t="s">
        <v>338</v>
      </c>
      <c r="K74" s="27" t="s">
        <v>855</v>
      </c>
      <c r="L74" s="27" t="s">
        <v>743</v>
      </c>
      <c r="M74" s="27"/>
      <c r="N74" s="138" t="s">
        <v>714</v>
      </c>
      <c r="O74" s="27" t="s">
        <v>714</v>
      </c>
      <c r="P74" s="27" t="s">
        <v>714</v>
      </c>
      <c r="Q74" s="27" t="s">
        <v>714</v>
      </c>
      <c r="R74" s="27" t="s">
        <v>714</v>
      </c>
      <c r="S74" s="27" t="s">
        <v>714</v>
      </c>
      <c r="T74" s="85">
        <v>21227</v>
      </c>
      <c r="U74" s="27" t="s">
        <v>714</v>
      </c>
      <c r="V74" s="27" t="s">
        <v>714</v>
      </c>
      <c r="W74" s="27" t="s">
        <v>714</v>
      </c>
      <c r="X74" s="27" t="s">
        <v>714</v>
      </c>
      <c r="Y74" s="85">
        <v>21227</v>
      </c>
      <c r="Z74" s="27" t="s">
        <v>715</v>
      </c>
      <c r="AA74" s="27"/>
      <c r="AB74" t="s">
        <v>488</v>
      </c>
    </row>
    <row r="75" spans="1:31">
      <c r="A75" t="str">
        <f t="shared" si="1"/>
        <v>DQBAU0020</v>
      </c>
      <c r="B75" s="27"/>
      <c r="C75" s="34" t="s">
        <v>62</v>
      </c>
      <c r="D75" t="s">
        <v>39</v>
      </c>
      <c r="G75" s="27" t="s">
        <v>856</v>
      </c>
      <c r="H75" s="27" t="s">
        <v>857</v>
      </c>
      <c r="I75" s="27" t="s">
        <v>48</v>
      </c>
      <c r="J75" s="27" t="s">
        <v>339</v>
      </c>
      <c r="K75" s="27" t="s">
        <v>858</v>
      </c>
      <c r="L75" s="27" t="s">
        <v>743</v>
      </c>
      <c r="M75" s="27"/>
      <c r="N75" s="138" t="s">
        <v>714</v>
      </c>
      <c r="O75" s="27" t="s">
        <v>714</v>
      </c>
      <c r="P75" s="27" t="s">
        <v>714</v>
      </c>
      <c r="Q75" s="27" t="s">
        <v>714</v>
      </c>
      <c r="R75" s="27" t="s">
        <v>714</v>
      </c>
      <c r="S75" s="27" t="s">
        <v>714</v>
      </c>
      <c r="T75" s="85">
        <v>55148</v>
      </c>
      <c r="U75" s="27" t="s">
        <v>714</v>
      </c>
      <c r="V75" s="27" t="s">
        <v>714</v>
      </c>
      <c r="W75" s="27" t="s">
        <v>714</v>
      </c>
      <c r="X75" s="27" t="s">
        <v>714</v>
      </c>
      <c r="Y75" s="85">
        <v>55148</v>
      </c>
      <c r="Z75" s="27" t="s">
        <v>715</v>
      </c>
      <c r="AA75" s="27"/>
      <c r="AB75" t="s">
        <v>488</v>
      </c>
    </row>
    <row r="76" spans="1:31">
      <c r="A76" t="str">
        <f t="shared" si="1"/>
        <v>DQBAU0033</v>
      </c>
      <c r="B76" s="27" t="s">
        <v>706</v>
      </c>
      <c r="C76" s="2" t="s">
        <v>75</v>
      </c>
      <c r="D76" t="s">
        <v>12</v>
      </c>
      <c r="G76" s="27" t="s">
        <v>859</v>
      </c>
      <c r="H76" s="27" t="s">
        <v>860</v>
      </c>
      <c r="I76" s="27" t="s">
        <v>48</v>
      </c>
      <c r="J76" s="27" t="s">
        <v>280</v>
      </c>
      <c r="K76" s="27" t="s">
        <v>861</v>
      </c>
      <c r="L76" s="27" t="s">
        <v>743</v>
      </c>
      <c r="M76" s="27"/>
      <c r="N76" s="138" t="s">
        <v>714</v>
      </c>
      <c r="O76" s="27" t="s">
        <v>714</v>
      </c>
      <c r="P76" s="27" t="s">
        <v>714</v>
      </c>
      <c r="Q76" s="27" t="s">
        <v>714</v>
      </c>
      <c r="R76" s="27" t="s">
        <v>714</v>
      </c>
      <c r="S76" s="27" t="s">
        <v>714</v>
      </c>
      <c r="T76" s="85">
        <v>21259</v>
      </c>
      <c r="U76" s="27" t="s">
        <v>714</v>
      </c>
      <c r="V76" s="27" t="s">
        <v>714</v>
      </c>
      <c r="W76" s="27" t="s">
        <v>714</v>
      </c>
      <c r="X76" s="27" t="s">
        <v>714</v>
      </c>
      <c r="Y76" s="85">
        <v>21259</v>
      </c>
      <c r="Z76" s="27" t="s">
        <v>715</v>
      </c>
      <c r="AA76" s="27"/>
      <c r="AB76" t="s">
        <v>488</v>
      </c>
      <c r="AC76" t="s">
        <v>862</v>
      </c>
      <c r="AD76" t="s">
        <v>12</v>
      </c>
      <c r="AE76" t="s">
        <v>73</v>
      </c>
    </row>
    <row r="77" spans="1:31">
      <c r="A77" t="str">
        <f t="shared" si="1"/>
        <v>DQMIR0669</v>
      </c>
      <c r="B77" s="27" t="s">
        <v>706</v>
      </c>
      <c r="C77" t="s">
        <v>79</v>
      </c>
      <c r="D77" t="s">
        <v>12</v>
      </c>
      <c r="G77" s="27" t="s">
        <v>863</v>
      </c>
      <c r="H77" s="27" t="s">
        <v>864</v>
      </c>
      <c r="I77" s="27" t="s">
        <v>49</v>
      </c>
      <c r="J77" s="27" t="s">
        <v>277</v>
      </c>
      <c r="K77" s="27" t="s">
        <v>865</v>
      </c>
      <c r="L77" s="27" t="s">
        <v>866</v>
      </c>
      <c r="M77" s="27"/>
      <c r="N77" s="138" t="s">
        <v>714</v>
      </c>
      <c r="O77" s="27" t="s">
        <v>714</v>
      </c>
      <c r="P77" s="27" t="s">
        <v>714</v>
      </c>
      <c r="Q77" s="27" t="s">
        <v>714</v>
      </c>
      <c r="R77" s="27" t="s">
        <v>714</v>
      </c>
      <c r="S77" s="27" t="s">
        <v>714</v>
      </c>
      <c r="T77" s="85">
        <v>24548</v>
      </c>
      <c r="U77" s="27" t="s">
        <v>714</v>
      </c>
      <c r="V77" s="85">
        <v>12183.5</v>
      </c>
      <c r="W77" s="27" t="s">
        <v>714</v>
      </c>
      <c r="X77" s="85">
        <v>12183.5</v>
      </c>
      <c r="Y77" s="85">
        <v>12364.5</v>
      </c>
      <c r="Z77" s="27" t="s">
        <v>715</v>
      </c>
      <c r="AA77" s="27"/>
      <c r="AB77" t="s">
        <v>488</v>
      </c>
      <c r="AC77" t="s">
        <v>865</v>
      </c>
      <c r="AD77" t="s">
        <v>12</v>
      </c>
      <c r="AE77" t="s">
        <v>71</v>
      </c>
    </row>
    <row r="78" spans="1:31">
      <c r="A78" t="str">
        <f t="shared" si="1"/>
        <v>DQBTU0161</v>
      </c>
      <c r="B78" s="27"/>
      <c r="D78" t="s">
        <v>27</v>
      </c>
      <c r="G78" s="27" t="s">
        <v>867</v>
      </c>
      <c r="H78" s="27" t="s">
        <v>868</v>
      </c>
      <c r="I78" s="27" t="s">
        <v>49</v>
      </c>
      <c r="J78" s="27" t="s">
        <v>156</v>
      </c>
      <c r="K78" s="27" t="s">
        <v>869</v>
      </c>
      <c r="L78" s="27" t="s">
        <v>870</v>
      </c>
      <c r="M78" s="27"/>
      <c r="N78" s="138" t="s">
        <v>714</v>
      </c>
      <c r="O78" s="27" t="s">
        <v>714</v>
      </c>
      <c r="P78" s="27" t="s">
        <v>714</v>
      </c>
      <c r="Q78" s="27" t="s">
        <v>714</v>
      </c>
      <c r="R78" s="27" t="s">
        <v>714</v>
      </c>
      <c r="S78" s="27" t="s">
        <v>714</v>
      </c>
      <c r="T78" s="85">
        <v>39850</v>
      </c>
      <c r="U78" s="27" t="s">
        <v>714</v>
      </c>
      <c r="V78" s="85">
        <v>26254.69</v>
      </c>
      <c r="W78" s="27" t="s">
        <v>714</v>
      </c>
      <c r="X78" s="85">
        <v>26254.69</v>
      </c>
      <c r="Y78" s="85">
        <v>13595.31</v>
      </c>
      <c r="Z78" s="27" t="s">
        <v>715</v>
      </c>
      <c r="AA78" s="27"/>
      <c r="AB78" t="s">
        <v>488</v>
      </c>
    </row>
    <row r="79" spans="1:31">
      <c r="A79" t="str">
        <f t="shared" si="1"/>
        <v>DQMIR0697</v>
      </c>
      <c r="B79" s="27" t="s">
        <v>706</v>
      </c>
      <c r="C79" s="34" t="s">
        <v>70</v>
      </c>
      <c r="D79" t="s">
        <v>39</v>
      </c>
      <c r="F79" t="s">
        <v>813</v>
      </c>
      <c r="G79" s="27" t="s">
        <v>871</v>
      </c>
      <c r="H79" s="27" t="s">
        <v>872</v>
      </c>
      <c r="I79" s="27" t="s">
        <v>49</v>
      </c>
      <c r="J79" s="27" t="s">
        <v>300</v>
      </c>
      <c r="K79" s="27" t="s">
        <v>873</v>
      </c>
      <c r="L79" s="27" t="s">
        <v>866</v>
      </c>
      <c r="M79" s="27"/>
      <c r="N79" s="138" t="s">
        <v>714</v>
      </c>
      <c r="O79" s="27" t="s">
        <v>714</v>
      </c>
      <c r="P79" s="27" t="s">
        <v>714</v>
      </c>
      <c r="Q79" s="27" t="s">
        <v>714</v>
      </c>
      <c r="R79" s="27" t="s">
        <v>714</v>
      </c>
      <c r="S79" s="27" t="s">
        <v>714</v>
      </c>
      <c r="T79" s="85">
        <v>49350</v>
      </c>
      <c r="U79" s="27" t="s">
        <v>714</v>
      </c>
      <c r="V79" s="27" t="s">
        <v>714</v>
      </c>
      <c r="W79" s="27" t="s">
        <v>714</v>
      </c>
      <c r="X79" s="27" t="s">
        <v>714</v>
      </c>
      <c r="Y79" s="85">
        <v>49350</v>
      </c>
      <c r="Z79" s="27" t="s">
        <v>715</v>
      </c>
      <c r="AA79" s="27"/>
      <c r="AB79" t="s">
        <v>488</v>
      </c>
      <c r="AC79" t="s">
        <v>873</v>
      </c>
      <c r="AD79">
        <v>0</v>
      </c>
      <c r="AE79">
        <v>0</v>
      </c>
    </row>
    <row r="80" spans="1:31">
      <c r="A80" t="str">
        <f t="shared" si="1"/>
        <v>DQMIR0745</v>
      </c>
      <c r="B80" s="27"/>
      <c r="D80" t="s">
        <v>39</v>
      </c>
      <c r="G80" s="27" t="s">
        <v>874</v>
      </c>
      <c r="H80" s="27" t="s">
        <v>875</v>
      </c>
      <c r="I80" s="27" t="s">
        <v>49</v>
      </c>
      <c r="J80" s="27" t="s">
        <v>174</v>
      </c>
      <c r="K80" s="27" t="s">
        <v>876</v>
      </c>
      <c r="L80" s="27" t="s">
        <v>713</v>
      </c>
      <c r="M80" s="27"/>
      <c r="N80" s="141">
        <v>101966</v>
      </c>
      <c r="O80" s="85">
        <v>101965.65</v>
      </c>
      <c r="P80" s="27" t="s">
        <v>714</v>
      </c>
      <c r="Q80" s="27" t="s">
        <v>714</v>
      </c>
      <c r="R80" s="85">
        <v>101965.65</v>
      </c>
      <c r="S80" s="27">
        <v>0.35</v>
      </c>
      <c r="T80" s="85">
        <v>6226</v>
      </c>
      <c r="U80" s="85">
        <v>-4228.1499999999996</v>
      </c>
      <c r="V80" s="27" t="s">
        <v>714</v>
      </c>
      <c r="W80" s="27" t="s">
        <v>714</v>
      </c>
      <c r="X80" s="85">
        <v>-4228.1499999999996</v>
      </c>
      <c r="Y80" s="85">
        <v>10454.15</v>
      </c>
      <c r="Z80" s="27" t="s">
        <v>715</v>
      </c>
      <c r="AA80" s="27"/>
      <c r="AB80" t="s">
        <v>488</v>
      </c>
    </row>
    <row r="81" spans="1:31">
      <c r="A81" t="str">
        <f t="shared" si="1"/>
        <v>DQMIR0724</v>
      </c>
      <c r="B81" s="27"/>
      <c r="C81" s="34" t="s">
        <v>74</v>
      </c>
      <c r="D81" t="s">
        <v>39</v>
      </c>
      <c r="F81" t="s">
        <v>877</v>
      </c>
      <c r="G81" s="27" t="s">
        <v>878</v>
      </c>
      <c r="H81" s="27" t="s">
        <v>879</v>
      </c>
      <c r="I81" s="27" t="s">
        <v>49</v>
      </c>
      <c r="J81" s="27" t="s">
        <v>283</v>
      </c>
      <c r="K81" s="27" t="s">
        <v>880</v>
      </c>
      <c r="L81" s="27" t="s">
        <v>866</v>
      </c>
      <c r="M81" s="27"/>
      <c r="N81" s="138" t="s">
        <v>714</v>
      </c>
      <c r="O81" s="27" t="s">
        <v>714</v>
      </c>
      <c r="P81" s="27" t="s">
        <v>714</v>
      </c>
      <c r="Q81" s="27" t="s">
        <v>714</v>
      </c>
      <c r="R81" s="27" t="s">
        <v>714</v>
      </c>
      <c r="S81" s="27" t="s">
        <v>714</v>
      </c>
      <c r="T81" s="85">
        <v>50581</v>
      </c>
      <c r="U81" s="27" t="s">
        <v>714</v>
      </c>
      <c r="V81" s="27" t="s">
        <v>714</v>
      </c>
      <c r="W81" s="27" t="s">
        <v>714</v>
      </c>
      <c r="X81" s="27" t="s">
        <v>714</v>
      </c>
      <c r="Y81" s="85">
        <v>50581</v>
      </c>
      <c r="Z81" s="27" t="s">
        <v>715</v>
      </c>
      <c r="AA81" s="27"/>
      <c r="AB81" t="s">
        <v>488</v>
      </c>
    </row>
    <row r="82" spans="1:31">
      <c r="A82" t="str">
        <f t="shared" si="1"/>
        <v>DQMIR0771</v>
      </c>
      <c r="B82" s="27"/>
      <c r="C82" s="34" t="s">
        <v>74</v>
      </c>
      <c r="D82" t="s">
        <v>39</v>
      </c>
      <c r="F82" t="s">
        <v>877</v>
      </c>
      <c r="G82" s="27" t="s">
        <v>881</v>
      </c>
      <c r="H82" s="27" t="s">
        <v>882</v>
      </c>
      <c r="I82" s="27" t="s">
        <v>49</v>
      </c>
      <c r="J82" s="27" t="s">
        <v>285</v>
      </c>
      <c r="K82" s="27" t="s">
        <v>883</v>
      </c>
      <c r="L82" s="27" t="s">
        <v>866</v>
      </c>
      <c r="M82" s="27"/>
      <c r="N82" s="138" t="s">
        <v>714</v>
      </c>
      <c r="O82" s="27" t="s">
        <v>714</v>
      </c>
      <c r="P82" s="27" t="s">
        <v>714</v>
      </c>
      <c r="Q82" s="27" t="s">
        <v>714</v>
      </c>
      <c r="R82" s="27" t="s">
        <v>714</v>
      </c>
      <c r="S82" s="27" t="s">
        <v>714</v>
      </c>
      <c r="T82" s="85">
        <v>41108</v>
      </c>
      <c r="U82" s="27" t="s">
        <v>714</v>
      </c>
      <c r="V82" s="27" t="s">
        <v>714</v>
      </c>
      <c r="W82" s="27" t="s">
        <v>714</v>
      </c>
      <c r="X82" s="27" t="s">
        <v>714</v>
      </c>
      <c r="Y82" s="85">
        <v>41108</v>
      </c>
      <c r="Z82" s="27" t="s">
        <v>715</v>
      </c>
      <c r="AA82" s="27"/>
      <c r="AB82" t="s">
        <v>488</v>
      </c>
    </row>
    <row r="83" spans="1:31">
      <c r="A83" t="str">
        <f t="shared" si="1"/>
        <v>DQMIR0703</v>
      </c>
      <c r="B83" s="27"/>
      <c r="C83" s="34" t="s">
        <v>74</v>
      </c>
      <c r="D83" t="s">
        <v>39</v>
      </c>
      <c r="F83" t="s">
        <v>877</v>
      </c>
      <c r="G83" s="27" t="s">
        <v>884</v>
      </c>
      <c r="H83" s="27" t="s">
        <v>885</v>
      </c>
      <c r="I83" s="27" t="s">
        <v>49</v>
      </c>
      <c r="J83" s="27" t="s">
        <v>287</v>
      </c>
      <c r="K83" s="27" t="s">
        <v>886</v>
      </c>
      <c r="L83" s="27" t="s">
        <v>866</v>
      </c>
      <c r="M83" s="27"/>
      <c r="N83" s="138" t="s">
        <v>714</v>
      </c>
      <c r="O83" s="27" t="s">
        <v>714</v>
      </c>
      <c r="P83" s="27" t="s">
        <v>714</v>
      </c>
      <c r="Q83" s="27" t="s">
        <v>714</v>
      </c>
      <c r="R83" s="27" t="s">
        <v>714</v>
      </c>
      <c r="S83" s="27" t="s">
        <v>714</v>
      </c>
      <c r="T83" s="85">
        <v>32965</v>
      </c>
      <c r="U83" s="27" t="s">
        <v>714</v>
      </c>
      <c r="V83" s="27" t="s">
        <v>714</v>
      </c>
      <c r="W83" s="27" t="s">
        <v>714</v>
      </c>
      <c r="X83" s="27" t="s">
        <v>714</v>
      </c>
      <c r="Y83" s="85">
        <v>32965</v>
      </c>
      <c r="Z83" s="27" t="s">
        <v>715</v>
      </c>
      <c r="AA83" s="27"/>
      <c r="AB83" t="s">
        <v>488</v>
      </c>
    </row>
    <row r="84" spans="1:31">
      <c r="A84" t="str">
        <f t="shared" si="1"/>
        <v>DQMIR0710</v>
      </c>
      <c r="B84" s="27"/>
      <c r="C84" s="34" t="s">
        <v>74</v>
      </c>
      <c r="D84" t="s">
        <v>39</v>
      </c>
      <c r="F84" t="s">
        <v>877</v>
      </c>
      <c r="G84" s="27" t="s">
        <v>887</v>
      </c>
      <c r="H84" s="27" t="s">
        <v>888</v>
      </c>
      <c r="I84" s="27" t="s">
        <v>49</v>
      </c>
      <c r="J84" s="27" t="s">
        <v>304</v>
      </c>
      <c r="K84" s="27" t="s">
        <v>889</v>
      </c>
      <c r="L84" s="27" t="s">
        <v>866</v>
      </c>
      <c r="M84" s="27"/>
      <c r="N84" s="138" t="s">
        <v>714</v>
      </c>
      <c r="O84" s="27" t="s">
        <v>714</v>
      </c>
      <c r="P84" s="27" t="s">
        <v>714</v>
      </c>
      <c r="Q84" s="27" t="s">
        <v>714</v>
      </c>
      <c r="R84" s="27" t="s">
        <v>714</v>
      </c>
      <c r="S84" s="27" t="s">
        <v>714</v>
      </c>
      <c r="T84" s="85">
        <v>128883</v>
      </c>
      <c r="U84" s="27" t="s">
        <v>714</v>
      </c>
      <c r="V84" s="27" t="s">
        <v>714</v>
      </c>
      <c r="W84" s="27" t="s">
        <v>714</v>
      </c>
      <c r="X84" s="27" t="s">
        <v>714</v>
      </c>
      <c r="Y84" s="85">
        <v>128883</v>
      </c>
      <c r="Z84" s="27" t="s">
        <v>715</v>
      </c>
      <c r="AA84" s="27"/>
      <c r="AB84" t="s">
        <v>488</v>
      </c>
    </row>
    <row r="85" spans="1:31">
      <c r="A85" t="str">
        <f t="shared" si="1"/>
        <v>DQMIR0756</v>
      </c>
      <c r="B85" s="27" t="s">
        <v>706</v>
      </c>
      <c r="C85" s="2" t="s">
        <v>79</v>
      </c>
      <c r="D85" t="s">
        <v>12</v>
      </c>
      <c r="G85" s="27" t="s">
        <v>890</v>
      </c>
      <c r="H85" s="27" t="s">
        <v>891</v>
      </c>
      <c r="I85" s="27" t="s">
        <v>49</v>
      </c>
      <c r="J85" s="27" t="s">
        <v>306</v>
      </c>
      <c r="K85" s="27" t="s">
        <v>892</v>
      </c>
      <c r="L85" s="27" t="s">
        <v>866</v>
      </c>
      <c r="M85" s="27"/>
      <c r="N85" s="138" t="s">
        <v>714</v>
      </c>
      <c r="O85" s="27" t="s">
        <v>714</v>
      </c>
      <c r="P85" s="27" t="s">
        <v>714</v>
      </c>
      <c r="Q85" s="27" t="s">
        <v>714</v>
      </c>
      <c r="R85" s="27" t="s">
        <v>714</v>
      </c>
      <c r="S85" s="27" t="s">
        <v>714</v>
      </c>
      <c r="T85" s="85">
        <v>25807</v>
      </c>
      <c r="U85" s="27" t="s">
        <v>714</v>
      </c>
      <c r="V85" s="85">
        <v>16948</v>
      </c>
      <c r="W85" s="27" t="s">
        <v>714</v>
      </c>
      <c r="X85" s="85">
        <v>16948</v>
      </c>
      <c r="Y85" s="85">
        <v>8859</v>
      </c>
      <c r="Z85" s="27" t="s">
        <v>715</v>
      </c>
      <c r="AA85" s="27"/>
      <c r="AB85" t="s">
        <v>488</v>
      </c>
      <c r="AC85" t="s">
        <v>892</v>
      </c>
      <c r="AD85" t="s">
        <v>893</v>
      </c>
      <c r="AE85" t="s">
        <v>76</v>
      </c>
    </row>
    <row r="86" spans="1:31">
      <c r="A86" t="str">
        <f t="shared" si="1"/>
        <v>DQBTU0119</v>
      </c>
      <c r="B86" s="27"/>
      <c r="C86" s="34" t="s">
        <v>74</v>
      </c>
      <c r="D86" t="s">
        <v>27</v>
      </c>
      <c r="G86" s="27" t="s">
        <v>894</v>
      </c>
      <c r="H86" s="27" t="s">
        <v>895</v>
      </c>
      <c r="I86" s="27" t="s">
        <v>49</v>
      </c>
      <c r="J86" s="27" t="s">
        <v>164</v>
      </c>
      <c r="K86" s="27" t="s">
        <v>896</v>
      </c>
      <c r="L86" s="27" t="s">
        <v>870</v>
      </c>
      <c r="M86" s="27"/>
      <c r="N86" s="138" t="s">
        <v>714</v>
      </c>
      <c r="O86" s="27" t="s">
        <v>714</v>
      </c>
      <c r="P86" s="27" t="s">
        <v>714</v>
      </c>
      <c r="Q86" s="27" t="s">
        <v>714</v>
      </c>
      <c r="R86" s="27" t="s">
        <v>714</v>
      </c>
      <c r="S86" s="27" t="s">
        <v>714</v>
      </c>
      <c r="T86" s="85">
        <v>34422</v>
      </c>
      <c r="U86" s="27" t="s">
        <v>714</v>
      </c>
      <c r="V86" s="27" t="s">
        <v>714</v>
      </c>
      <c r="W86" s="27" t="s">
        <v>714</v>
      </c>
      <c r="X86" s="27" t="s">
        <v>714</v>
      </c>
      <c r="Y86" s="85">
        <v>34422</v>
      </c>
      <c r="Z86" s="27" t="s">
        <v>715</v>
      </c>
      <c r="AA86" s="27"/>
      <c r="AB86" t="s">
        <v>488</v>
      </c>
      <c r="AC86" t="e">
        <v>#N/A</v>
      </c>
      <c r="AD86" t="e">
        <v>#N/A</v>
      </c>
      <c r="AE86" t="e">
        <v>#N/A</v>
      </c>
    </row>
    <row r="87" spans="1:31">
      <c r="A87" t="str">
        <f t="shared" si="1"/>
        <v>DQMIR0715</v>
      </c>
      <c r="B87" s="27" t="s">
        <v>706</v>
      </c>
      <c r="C87" s="34" t="s">
        <v>82</v>
      </c>
      <c r="D87" t="s">
        <v>29</v>
      </c>
      <c r="G87" s="27" t="s">
        <v>897</v>
      </c>
      <c r="H87" s="27" t="s">
        <v>898</v>
      </c>
      <c r="I87" s="27" t="s">
        <v>49</v>
      </c>
      <c r="J87" s="27" t="s">
        <v>308</v>
      </c>
      <c r="K87" s="27" t="s">
        <v>899</v>
      </c>
      <c r="L87" s="27" t="s">
        <v>866</v>
      </c>
      <c r="M87" s="27"/>
      <c r="N87" s="138" t="s">
        <v>714</v>
      </c>
      <c r="O87" s="27" t="s">
        <v>714</v>
      </c>
      <c r="P87" s="27" t="s">
        <v>714</v>
      </c>
      <c r="Q87" s="27" t="s">
        <v>714</v>
      </c>
      <c r="R87" s="27" t="s">
        <v>714</v>
      </c>
      <c r="S87" s="27" t="s">
        <v>714</v>
      </c>
      <c r="T87" s="85">
        <v>44410</v>
      </c>
      <c r="U87" s="27" t="s">
        <v>714</v>
      </c>
      <c r="V87" s="27" t="s">
        <v>714</v>
      </c>
      <c r="W87" s="27" t="s">
        <v>714</v>
      </c>
      <c r="X87" s="27" t="s">
        <v>714</v>
      </c>
      <c r="Y87" s="85">
        <v>44410</v>
      </c>
      <c r="Z87" s="27" t="s">
        <v>715</v>
      </c>
      <c r="AA87" s="27"/>
      <c r="AB87" t="s">
        <v>488</v>
      </c>
      <c r="AC87" t="s">
        <v>899</v>
      </c>
      <c r="AD87">
        <v>0</v>
      </c>
      <c r="AE87">
        <v>0</v>
      </c>
    </row>
    <row r="88" spans="1:31">
      <c r="A88" t="str">
        <f t="shared" si="1"/>
        <v>DQMIR0723</v>
      </c>
      <c r="B88" s="27"/>
      <c r="C88" s="2" t="s">
        <v>75</v>
      </c>
      <c r="G88" s="27" t="s">
        <v>900</v>
      </c>
      <c r="H88" s="27" t="s">
        <v>901</v>
      </c>
      <c r="I88" s="27" t="s">
        <v>49</v>
      </c>
      <c r="J88" s="27">
        <v>0</v>
      </c>
      <c r="K88" s="27" t="e">
        <v>#N/A</v>
      </c>
      <c r="L88" s="27" t="e">
        <v>#N/A</v>
      </c>
      <c r="M88" s="27"/>
      <c r="N88" s="138" t="e">
        <v>#N/A</v>
      </c>
      <c r="O88" s="27" t="e">
        <v>#N/A</v>
      </c>
      <c r="P88" s="27" t="e">
        <v>#N/A</v>
      </c>
      <c r="Q88" s="27" t="e">
        <v>#N/A</v>
      </c>
      <c r="R88" s="27" t="e">
        <v>#N/A</v>
      </c>
      <c r="S88" s="27" t="e">
        <v>#N/A</v>
      </c>
      <c r="T88" s="27" t="e">
        <v>#N/A</v>
      </c>
      <c r="U88" s="27" t="e">
        <v>#N/A</v>
      </c>
      <c r="V88" s="27" t="e">
        <v>#N/A</v>
      </c>
      <c r="W88" s="27" t="e">
        <v>#N/A</v>
      </c>
      <c r="X88" s="27" t="e">
        <v>#N/A</v>
      </c>
      <c r="Y88" s="27" t="e">
        <v>#N/A</v>
      </c>
      <c r="Z88" s="27" t="s">
        <v>902</v>
      </c>
      <c r="AA88" s="27"/>
      <c r="AB88" t="s">
        <v>488</v>
      </c>
    </row>
    <row r="89" spans="1:31">
      <c r="A89" t="str">
        <f t="shared" si="1"/>
        <v>DNSBN0257</v>
      </c>
      <c r="B89" s="27"/>
      <c r="C89" t="s">
        <v>78</v>
      </c>
      <c r="D89" t="s">
        <v>27</v>
      </c>
      <c r="G89" s="27" t="s">
        <v>903</v>
      </c>
      <c r="H89" s="27" t="s">
        <v>904</v>
      </c>
      <c r="I89" s="27" t="s">
        <v>56</v>
      </c>
      <c r="J89" s="27" t="s">
        <v>224</v>
      </c>
      <c r="K89" s="27" t="s">
        <v>905</v>
      </c>
      <c r="L89" s="27" t="s">
        <v>719</v>
      </c>
      <c r="M89" s="27"/>
      <c r="N89" s="141">
        <v>22158</v>
      </c>
      <c r="O89" s="85">
        <v>11178.79</v>
      </c>
      <c r="P89" s="27" t="s">
        <v>714</v>
      </c>
      <c r="Q89" s="27" t="s">
        <v>714</v>
      </c>
      <c r="R89" s="85">
        <v>11178.79</v>
      </c>
      <c r="S89" s="85">
        <v>10979.21</v>
      </c>
      <c r="T89" s="85">
        <v>19229</v>
      </c>
      <c r="U89" s="27">
        <v>814.45</v>
      </c>
      <c r="V89" s="85">
        <v>9704.2800000000007</v>
      </c>
      <c r="W89" s="27" t="s">
        <v>714</v>
      </c>
      <c r="X89" s="85">
        <v>10518.73</v>
      </c>
      <c r="Y89" s="85">
        <v>8710.27</v>
      </c>
      <c r="Z89" s="27" t="s">
        <v>715</v>
      </c>
      <c r="AA89" s="27"/>
      <c r="AB89" t="s">
        <v>488</v>
      </c>
    </row>
    <row r="90" spans="1:31">
      <c r="A90" t="str">
        <f t="shared" si="1"/>
        <v>DPSPU0255</v>
      </c>
      <c r="B90" s="27"/>
      <c r="D90" t="s">
        <v>27</v>
      </c>
      <c r="G90" s="27" t="s">
        <v>906</v>
      </c>
      <c r="H90" s="27" t="s">
        <v>907</v>
      </c>
      <c r="I90" s="27" t="s">
        <v>908</v>
      </c>
      <c r="J90" s="27" t="s">
        <v>909</v>
      </c>
      <c r="K90" s="27" t="s">
        <v>910</v>
      </c>
      <c r="L90" s="27" t="s">
        <v>911</v>
      </c>
      <c r="M90" s="27"/>
      <c r="N90" s="141">
        <v>22036</v>
      </c>
      <c r="O90" s="85">
        <v>8814.07</v>
      </c>
      <c r="P90" s="27" t="s">
        <v>714</v>
      </c>
      <c r="Q90" s="27" t="s">
        <v>714</v>
      </c>
      <c r="R90" s="85">
        <v>8814.07</v>
      </c>
      <c r="S90" s="85">
        <v>13221.93</v>
      </c>
      <c r="T90" s="85">
        <v>19451</v>
      </c>
      <c r="U90" s="85">
        <v>8356.69</v>
      </c>
      <c r="V90" s="85">
        <v>4864.3999999999996</v>
      </c>
      <c r="W90" s="27" t="s">
        <v>714</v>
      </c>
      <c r="X90" s="85">
        <v>13221.09</v>
      </c>
      <c r="Y90" s="85">
        <v>6229.91</v>
      </c>
      <c r="Z90" s="27" t="s">
        <v>715</v>
      </c>
      <c r="AA90" s="27"/>
      <c r="AB90" t="s">
        <v>488</v>
      </c>
    </row>
    <row r="91" spans="1:31">
      <c r="A91" t="str">
        <f t="shared" si="1"/>
        <v>DCKTN0400</v>
      </c>
      <c r="B91" s="27"/>
      <c r="C91" t="s">
        <v>78</v>
      </c>
      <c r="D91" t="s">
        <v>12</v>
      </c>
      <c r="G91" s="27" t="s">
        <v>912</v>
      </c>
      <c r="H91" s="27" t="s">
        <v>913</v>
      </c>
      <c r="I91" s="27" t="s">
        <v>50</v>
      </c>
      <c r="J91" s="27" t="s">
        <v>348</v>
      </c>
      <c r="K91" s="27" t="s">
        <v>914</v>
      </c>
      <c r="L91" s="27" t="s">
        <v>915</v>
      </c>
      <c r="M91" s="27"/>
      <c r="N91" s="138" t="s">
        <v>714</v>
      </c>
      <c r="O91" s="27" t="s">
        <v>714</v>
      </c>
      <c r="P91" s="27" t="s">
        <v>714</v>
      </c>
      <c r="Q91" s="27" t="s">
        <v>714</v>
      </c>
      <c r="R91" s="27" t="s">
        <v>714</v>
      </c>
      <c r="S91" s="27" t="s">
        <v>714</v>
      </c>
      <c r="T91" s="85">
        <v>23887</v>
      </c>
      <c r="U91" s="27" t="s">
        <v>714</v>
      </c>
      <c r="V91" s="27" t="s">
        <v>714</v>
      </c>
      <c r="W91" s="27" t="s">
        <v>714</v>
      </c>
      <c r="X91" s="27" t="s">
        <v>714</v>
      </c>
      <c r="Y91" s="85">
        <v>23887</v>
      </c>
      <c r="Z91" s="27" t="s">
        <v>715</v>
      </c>
      <c r="AA91" s="27"/>
      <c r="AB91" t="s">
        <v>488</v>
      </c>
    </row>
    <row r="92" spans="1:31">
      <c r="A92" t="str">
        <f t="shared" si="1"/>
        <v>DCKTN0299</v>
      </c>
      <c r="B92" s="27"/>
      <c r="C92" t="s">
        <v>78</v>
      </c>
      <c r="D92" t="s">
        <v>31</v>
      </c>
      <c r="G92" s="27" t="s">
        <v>916</v>
      </c>
      <c r="H92" s="27" t="s">
        <v>917</v>
      </c>
      <c r="I92" s="27" t="s">
        <v>50</v>
      </c>
      <c r="J92" s="27" t="s">
        <v>264</v>
      </c>
      <c r="K92" s="27" t="s">
        <v>918</v>
      </c>
      <c r="L92" s="27" t="s">
        <v>915</v>
      </c>
      <c r="M92" s="27"/>
      <c r="N92" s="138" t="s">
        <v>714</v>
      </c>
      <c r="O92" s="27" t="s">
        <v>714</v>
      </c>
      <c r="P92" s="27" t="s">
        <v>714</v>
      </c>
      <c r="Q92" s="27" t="s">
        <v>714</v>
      </c>
      <c r="R92" s="27" t="s">
        <v>714</v>
      </c>
      <c r="S92" s="27" t="s">
        <v>714</v>
      </c>
      <c r="T92" s="85">
        <v>44292</v>
      </c>
      <c r="U92" s="27" t="s">
        <v>714</v>
      </c>
      <c r="V92" s="27" t="s">
        <v>714</v>
      </c>
      <c r="W92" s="27" t="s">
        <v>714</v>
      </c>
      <c r="X92" s="27" t="s">
        <v>714</v>
      </c>
      <c r="Y92" s="85">
        <v>44292</v>
      </c>
      <c r="Z92" s="27" t="s">
        <v>715</v>
      </c>
      <c r="AA92" s="27"/>
      <c r="AB92" t="s">
        <v>488</v>
      </c>
    </row>
    <row r="93" spans="1:31">
      <c r="A93" t="str">
        <f t="shared" si="1"/>
        <v>DCKTN0338</v>
      </c>
      <c r="B93" s="27"/>
      <c r="C93" t="s">
        <v>78</v>
      </c>
      <c r="D93" t="s">
        <v>39</v>
      </c>
      <c r="G93" s="27" t="s">
        <v>919</v>
      </c>
      <c r="H93" s="27" t="s">
        <v>920</v>
      </c>
      <c r="I93" s="27" t="s">
        <v>50</v>
      </c>
      <c r="J93" s="27" t="s">
        <v>268</v>
      </c>
      <c r="K93" s="27" t="s">
        <v>921</v>
      </c>
      <c r="L93" s="27" t="s">
        <v>915</v>
      </c>
      <c r="M93" s="27"/>
      <c r="N93" s="138" t="s">
        <v>714</v>
      </c>
      <c r="O93" s="27" t="s">
        <v>714</v>
      </c>
      <c r="P93" s="27" t="s">
        <v>714</v>
      </c>
      <c r="Q93" s="27" t="s">
        <v>714</v>
      </c>
      <c r="R93" s="27" t="s">
        <v>714</v>
      </c>
      <c r="S93" s="27" t="s">
        <v>714</v>
      </c>
      <c r="T93" s="85">
        <v>41427</v>
      </c>
      <c r="U93" s="27" t="s">
        <v>714</v>
      </c>
      <c r="V93" s="27" t="s">
        <v>714</v>
      </c>
      <c r="W93" s="27" t="s">
        <v>714</v>
      </c>
      <c r="X93" s="27" t="s">
        <v>714</v>
      </c>
      <c r="Y93" s="85">
        <v>41427</v>
      </c>
      <c r="Z93" s="27" t="s">
        <v>715</v>
      </c>
      <c r="AA93" s="27"/>
      <c r="AB93" t="s">
        <v>488</v>
      </c>
    </row>
    <row r="94" spans="1:31">
      <c r="A94" t="str">
        <f t="shared" si="1"/>
        <v>DCBNT0002</v>
      </c>
      <c r="B94" s="27"/>
      <c r="C94" t="s">
        <v>78</v>
      </c>
      <c r="D94" t="s">
        <v>39</v>
      </c>
      <c r="G94" s="27" t="s">
        <v>922</v>
      </c>
      <c r="H94" s="27" t="s">
        <v>923</v>
      </c>
      <c r="I94" s="27" t="s">
        <v>50</v>
      </c>
      <c r="J94" s="27" t="s">
        <v>255</v>
      </c>
      <c r="K94" s="27" t="s">
        <v>924</v>
      </c>
      <c r="L94" s="27" t="s">
        <v>915</v>
      </c>
      <c r="M94" s="27"/>
      <c r="N94" s="138" t="s">
        <v>714</v>
      </c>
      <c r="O94" s="27" t="s">
        <v>714</v>
      </c>
      <c r="P94" s="27" t="s">
        <v>714</v>
      </c>
      <c r="Q94" s="27" t="s">
        <v>714</v>
      </c>
      <c r="R94" s="27" t="s">
        <v>714</v>
      </c>
      <c r="S94" s="27" t="s">
        <v>714</v>
      </c>
      <c r="T94" s="85">
        <v>80345</v>
      </c>
      <c r="U94" s="27" t="s">
        <v>714</v>
      </c>
      <c r="V94" s="27" t="s">
        <v>714</v>
      </c>
      <c r="W94" s="27" t="s">
        <v>714</v>
      </c>
      <c r="X94" s="27" t="s">
        <v>714</v>
      </c>
      <c r="Y94" s="85">
        <v>80345</v>
      </c>
      <c r="Z94" s="27" t="s">
        <v>715</v>
      </c>
      <c r="AA94" s="27"/>
      <c r="AB94" t="s">
        <v>488</v>
      </c>
    </row>
    <row r="95" spans="1:31">
      <c r="A95" t="str">
        <f t="shared" ref="A95:A126" si="2">G95</f>
        <v>DCKTN0188</v>
      </c>
      <c r="B95" s="27"/>
      <c r="C95" t="s">
        <v>78</v>
      </c>
      <c r="D95" t="s">
        <v>191</v>
      </c>
      <c r="F95" t="s">
        <v>925</v>
      </c>
      <c r="G95" s="27" t="s">
        <v>926</v>
      </c>
      <c r="H95" s="27" t="s">
        <v>927</v>
      </c>
      <c r="I95" s="27" t="s">
        <v>50</v>
      </c>
      <c r="J95" s="27" t="s">
        <v>134</v>
      </c>
      <c r="K95" s="27" t="s">
        <v>928</v>
      </c>
      <c r="L95" s="27" t="s">
        <v>915</v>
      </c>
      <c r="M95" s="27"/>
      <c r="N95" s="141">
        <v>20938</v>
      </c>
      <c r="O95" s="85">
        <v>20046.099999999999</v>
      </c>
      <c r="P95" s="27" t="s">
        <v>714</v>
      </c>
      <c r="Q95" s="27" t="s">
        <v>714</v>
      </c>
      <c r="R95" s="85">
        <v>20046.099999999999</v>
      </c>
      <c r="S95" s="27">
        <v>891.9</v>
      </c>
      <c r="T95" s="27" t="s">
        <v>714</v>
      </c>
      <c r="U95" s="27">
        <v>115.24</v>
      </c>
      <c r="V95" s="85">
        <v>1105.02</v>
      </c>
      <c r="W95" s="27" t="s">
        <v>714</v>
      </c>
      <c r="X95" s="85">
        <v>1220.26</v>
      </c>
      <c r="Y95" s="85">
        <v>-1220.26</v>
      </c>
      <c r="Z95" s="27" t="s">
        <v>902</v>
      </c>
      <c r="AA95" s="27"/>
      <c r="AB95" t="s">
        <v>488</v>
      </c>
    </row>
    <row r="96" spans="1:31">
      <c r="A96" t="str">
        <f t="shared" si="2"/>
        <v>DCKTN0413</v>
      </c>
      <c r="B96" s="27"/>
      <c r="C96" t="s">
        <v>78</v>
      </c>
      <c r="D96" t="s">
        <v>39</v>
      </c>
      <c r="G96" s="27" t="s">
        <v>929</v>
      </c>
      <c r="H96" s="27" t="s">
        <v>930</v>
      </c>
      <c r="I96" s="27" t="s">
        <v>50</v>
      </c>
      <c r="J96" s="27" t="s">
        <v>278</v>
      </c>
      <c r="K96" s="27" t="s">
        <v>931</v>
      </c>
      <c r="L96" s="27" t="s">
        <v>915</v>
      </c>
      <c r="M96" s="27"/>
      <c r="N96" s="138" t="s">
        <v>714</v>
      </c>
      <c r="O96" s="27" t="s">
        <v>714</v>
      </c>
      <c r="P96" s="27" t="s">
        <v>714</v>
      </c>
      <c r="Q96" s="27" t="s">
        <v>714</v>
      </c>
      <c r="R96" s="27" t="s">
        <v>714</v>
      </c>
      <c r="S96" s="27" t="s">
        <v>714</v>
      </c>
      <c r="T96" s="85">
        <v>36542</v>
      </c>
      <c r="U96" s="27" t="s">
        <v>714</v>
      </c>
      <c r="V96" s="27" t="s">
        <v>714</v>
      </c>
      <c r="W96" s="27" t="s">
        <v>714</v>
      </c>
      <c r="X96" s="27" t="s">
        <v>714</v>
      </c>
      <c r="Y96" s="85">
        <v>36542</v>
      </c>
      <c r="Z96" s="27" t="s">
        <v>715</v>
      </c>
      <c r="AA96" s="27"/>
      <c r="AB96" t="s">
        <v>488</v>
      </c>
    </row>
    <row r="97" spans="1:31">
      <c r="A97" t="str">
        <f t="shared" si="2"/>
        <v>DCKTN0368</v>
      </c>
      <c r="B97" s="27"/>
      <c r="C97" t="s">
        <v>78</v>
      </c>
      <c r="D97" t="s">
        <v>39</v>
      </c>
      <c r="G97" s="27" t="s">
        <v>932</v>
      </c>
      <c r="H97" s="27" t="s">
        <v>933</v>
      </c>
      <c r="I97" s="27" t="s">
        <v>50</v>
      </c>
      <c r="J97" s="27" t="s">
        <v>257</v>
      </c>
      <c r="K97" s="27" t="s">
        <v>934</v>
      </c>
      <c r="L97" s="27" t="s">
        <v>915</v>
      </c>
      <c r="M97" s="27"/>
      <c r="N97" s="138" t="s">
        <v>714</v>
      </c>
      <c r="O97" s="27" t="s">
        <v>714</v>
      </c>
      <c r="P97" s="27" t="s">
        <v>714</v>
      </c>
      <c r="Q97" s="27" t="s">
        <v>714</v>
      </c>
      <c r="R97" s="27" t="s">
        <v>714</v>
      </c>
      <c r="S97" s="27" t="s">
        <v>714</v>
      </c>
      <c r="T97" s="85">
        <v>69729</v>
      </c>
      <c r="U97" s="27" t="s">
        <v>714</v>
      </c>
      <c r="V97" s="27" t="s">
        <v>714</v>
      </c>
      <c r="W97" s="27" t="s">
        <v>714</v>
      </c>
      <c r="X97" s="27" t="s">
        <v>714</v>
      </c>
      <c r="Y97" s="85">
        <v>69729</v>
      </c>
      <c r="Z97" s="27" t="s">
        <v>715</v>
      </c>
      <c r="AA97" s="27"/>
      <c r="AB97" t="s">
        <v>488</v>
      </c>
    </row>
    <row r="98" spans="1:31">
      <c r="A98" t="str">
        <f t="shared" si="2"/>
        <v>DCKTN0336</v>
      </c>
      <c r="B98" s="27"/>
      <c r="C98" t="s">
        <v>78</v>
      </c>
      <c r="D98" t="s">
        <v>39</v>
      </c>
      <c r="G98" s="27" t="s">
        <v>935</v>
      </c>
      <c r="H98" s="27" t="s">
        <v>936</v>
      </c>
      <c r="I98" s="27" t="s">
        <v>50</v>
      </c>
      <c r="J98" s="27" t="s">
        <v>261</v>
      </c>
      <c r="K98" s="27" t="s">
        <v>937</v>
      </c>
      <c r="L98" s="27" t="s">
        <v>915</v>
      </c>
      <c r="M98" s="27"/>
      <c r="N98" s="138" t="s">
        <v>714</v>
      </c>
      <c r="O98" s="27" t="s">
        <v>714</v>
      </c>
      <c r="P98" s="27" t="s">
        <v>714</v>
      </c>
      <c r="Q98" s="27" t="s">
        <v>714</v>
      </c>
      <c r="R98" s="27" t="s">
        <v>714</v>
      </c>
      <c r="S98" s="27" t="s">
        <v>714</v>
      </c>
      <c r="T98" s="85">
        <v>38523</v>
      </c>
      <c r="U98" s="27" t="s">
        <v>714</v>
      </c>
      <c r="V98" s="27" t="s">
        <v>714</v>
      </c>
      <c r="W98" s="27" t="s">
        <v>714</v>
      </c>
      <c r="X98" s="27" t="s">
        <v>714</v>
      </c>
      <c r="Y98" s="85">
        <v>38523</v>
      </c>
      <c r="Z98" s="27" t="s">
        <v>715</v>
      </c>
      <c r="AA98" s="27"/>
      <c r="AB98" t="s">
        <v>488</v>
      </c>
    </row>
    <row r="99" spans="1:31">
      <c r="A99" t="str">
        <f t="shared" si="2"/>
        <v>DAKIN0204</v>
      </c>
      <c r="B99" s="27"/>
      <c r="D99" t="s">
        <v>27</v>
      </c>
      <c r="G99" s="27" t="s">
        <v>938</v>
      </c>
      <c r="H99" s="27" t="s">
        <v>939</v>
      </c>
      <c r="I99" s="27" t="s">
        <v>51</v>
      </c>
      <c r="J99" s="27" t="s">
        <v>110</v>
      </c>
      <c r="K99" s="27" t="s">
        <v>940</v>
      </c>
      <c r="L99" s="27" t="s">
        <v>719</v>
      </c>
      <c r="M99" s="27"/>
      <c r="N99" s="138" t="s">
        <v>714</v>
      </c>
      <c r="O99" s="27" t="s">
        <v>714</v>
      </c>
      <c r="P99" s="27" t="s">
        <v>714</v>
      </c>
      <c r="Q99" s="27" t="s">
        <v>714</v>
      </c>
      <c r="R99" s="27" t="s">
        <v>714</v>
      </c>
      <c r="S99" s="27" t="s">
        <v>714</v>
      </c>
      <c r="T99" s="85">
        <v>13154</v>
      </c>
      <c r="U99" s="27" t="s">
        <v>714</v>
      </c>
      <c r="V99" s="85">
        <v>12893.32</v>
      </c>
      <c r="W99" s="27" t="s">
        <v>714</v>
      </c>
      <c r="X99" s="85">
        <v>12893.32</v>
      </c>
      <c r="Y99" s="27">
        <v>260.68</v>
      </c>
      <c r="Z99" s="27" t="s">
        <v>715</v>
      </c>
      <c r="AA99" s="27"/>
      <c r="AB99" t="s">
        <v>488</v>
      </c>
    </row>
    <row r="100" spans="1:31">
      <c r="A100" t="str">
        <f t="shared" si="2"/>
        <v>DAMJG0608</v>
      </c>
      <c r="B100" s="27" t="s">
        <v>706</v>
      </c>
      <c r="C100" t="s">
        <v>80</v>
      </c>
      <c r="D100" t="s">
        <v>12</v>
      </c>
      <c r="G100" s="27" t="s">
        <v>941</v>
      </c>
      <c r="H100" s="27" t="s">
        <v>942</v>
      </c>
      <c r="I100" s="27" t="s">
        <v>51</v>
      </c>
      <c r="J100" s="27" t="s">
        <v>151</v>
      </c>
      <c r="K100" s="27" t="s">
        <v>943</v>
      </c>
      <c r="L100" s="27" t="s">
        <v>719</v>
      </c>
      <c r="M100" s="27"/>
      <c r="N100" s="138" t="s">
        <v>714</v>
      </c>
      <c r="O100" s="27" t="s">
        <v>714</v>
      </c>
      <c r="P100" s="27" t="s">
        <v>714</v>
      </c>
      <c r="Q100" s="27" t="s">
        <v>714</v>
      </c>
      <c r="R100" s="27" t="s">
        <v>714</v>
      </c>
      <c r="S100" s="27" t="s">
        <v>714</v>
      </c>
      <c r="T100" s="85">
        <v>70883</v>
      </c>
      <c r="U100" s="85">
        <v>3077.27</v>
      </c>
      <c r="V100" s="85">
        <v>52650</v>
      </c>
      <c r="W100" s="27" t="s">
        <v>714</v>
      </c>
      <c r="X100" s="85">
        <v>55727.27</v>
      </c>
      <c r="Y100" s="85">
        <v>15155.73</v>
      </c>
      <c r="Z100" s="27" t="s">
        <v>715</v>
      </c>
      <c r="AA100" s="27"/>
      <c r="AB100" t="s">
        <v>488</v>
      </c>
      <c r="AC100" t="s">
        <v>943</v>
      </c>
      <c r="AD100" t="s">
        <v>944</v>
      </c>
      <c r="AE100" t="s">
        <v>76</v>
      </c>
    </row>
    <row r="101" spans="1:31">
      <c r="A101" t="str">
        <f t="shared" si="2"/>
        <v>DAKER0129</v>
      </c>
      <c r="B101" s="27" t="s">
        <v>706</v>
      </c>
      <c r="C101" t="s">
        <v>82</v>
      </c>
      <c r="D101" t="s">
        <v>29</v>
      </c>
      <c r="F101" t="s">
        <v>945</v>
      </c>
      <c r="G101" s="27" t="s">
        <v>946</v>
      </c>
      <c r="H101" s="27" t="s">
        <v>947</v>
      </c>
      <c r="I101" s="27" t="s">
        <v>51</v>
      </c>
      <c r="J101" s="27" t="s">
        <v>138</v>
      </c>
      <c r="K101" s="27" t="s">
        <v>948</v>
      </c>
      <c r="L101" s="27" t="s">
        <v>719</v>
      </c>
      <c r="M101" s="27"/>
      <c r="N101" s="138" t="s">
        <v>714</v>
      </c>
      <c r="O101" s="27" t="s">
        <v>714</v>
      </c>
      <c r="P101" s="27" t="s">
        <v>714</v>
      </c>
      <c r="Q101" s="27" t="s">
        <v>714</v>
      </c>
      <c r="R101" s="27" t="s">
        <v>714</v>
      </c>
      <c r="S101" s="27" t="s">
        <v>714</v>
      </c>
      <c r="T101" s="85">
        <v>17176</v>
      </c>
      <c r="U101" s="27" t="s">
        <v>714</v>
      </c>
      <c r="V101" s="85">
        <v>5825.15</v>
      </c>
      <c r="W101" s="27" t="s">
        <v>714</v>
      </c>
      <c r="X101" s="85">
        <v>5825.15</v>
      </c>
      <c r="Y101" s="85">
        <v>11350.85</v>
      </c>
      <c r="Z101" s="27" t="s">
        <v>715</v>
      </c>
      <c r="AA101" s="27"/>
      <c r="AB101" t="s">
        <v>488</v>
      </c>
      <c r="AC101" t="s">
        <v>948</v>
      </c>
      <c r="AD101">
        <v>0</v>
      </c>
      <c r="AE101" t="s">
        <v>82</v>
      </c>
    </row>
    <row r="102" spans="1:31">
      <c r="A102" t="str">
        <f t="shared" si="2"/>
        <v>DAMJG0602</v>
      </c>
      <c r="B102" s="27" t="s">
        <v>706</v>
      </c>
      <c r="C102" t="s">
        <v>82</v>
      </c>
      <c r="D102" t="s">
        <v>12</v>
      </c>
      <c r="G102" s="27" t="s">
        <v>949</v>
      </c>
      <c r="H102" s="27" t="s">
        <v>950</v>
      </c>
      <c r="I102" s="27" t="s">
        <v>51</v>
      </c>
      <c r="J102" s="27" t="s">
        <v>266</v>
      </c>
      <c r="K102" s="27" t="s">
        <v>951</v>
      </c>
      <c r="L102" s="27" t="s">
        <v>719</v>
      </c>
      <c r="M102" s="27"/>
      <c r="N102" s="138" t="s">
        <v>714</v>
      </c>
      <c r="O102" s="27" t="s">
        <v>714</v>
      </c>
      <c r="P102" s="27" t="s">
        <v>714</v>
      </c>
      <c r="Q102" s="27" t="s">
        <v>714</v>
      </c>
      <c r="R102" s="27" t="s">
        <v>714</v>
      </c>
      <c r="S102" s="27" t="s">
        <v>714</v>
      </c>
      <c r="T102" s="85">
        <v>16506</v>
      </c>
      <c r="U102" s="27" t="s">
        <v>714</v>
      </c>
      <c r="V102" s="27" t="s">
        <v>714</v>
      </c>
      <c r="W102" s="27" t="s">
        <v>714</v>
      </c>
      <c r="X102" s="27" t="s">
        <v>714</v>
      </c>
      <c r="Y102" s="85">
        <v>16506</v>
      </c>
      <c r="Z102" s="27" t="s">
        <v>715</v>
      </c>
      <c r="AA102" s="27"/>
      <c r="AB102" t="s">
        <v>488</v>
      </c>
      <c r="AC102" t="s">
        <v>951</v>
      </c>
      <c r="AD102" t="s">
        <v>767</v>
      </c>
      <c r="AE102" t="s">
        <v>66</v>
      </c>
    </row>
    <row r="103" spans="1:31">
      <c r="A103" t="str">
        <f t="shared" si="2"/>
        <v>DALRM0503</v>
      </c>
      <c r="B103" s="27"/>
      <c r="C103" s="34" t="s">
        <v>74</v>
      </c>
      <c r="D103" t="s">
        <v>39</v>
      </c>
      <c r="F103" t="s">
        <v>952</v>
      </c>
      <c r="G103" s="27" t="s">
        <v>953</v>
      </c>
      <c r="H103" s="27" t="s">
        <v>954</v>
      </c>
      <c r="I103" s="27" t="s">
        <v>51</v>
      </c>
      <c r="J103" s="27" t="s">
        <v>240</v>
      </c>
      <c r="K103" s="27" t="s">
        <v>955</v>
      </c>
      <c r="L103" s="27" t="s">
        <v>719</v>
      </c>
      <c r="M103" s="27"/>
      <c r="N103" s="138" t="s">
        <v>714</v>
      </c>
      <c r="O103" s="27" t="s">
        <v>714</v>
      </c>
      <c r="P103" s="27" t="s">
        <v>714</v>
      </c>
      <c r="Q103" s="27" t="s">
        <v>714</v>
      </c>
      <c r="R103" s="27" t="s">
        <v>714</v>
      </c>
      <c r="S103" s="27" t="s">
        <v>714</v>
      </c>
      <c r="T103" s="85">
        <v>13721</v>
      </c>
      <c r="U103" s="27" t="s">
        <v>714</v>
      </c>
      <c r="V103" s="27" t="s">
        <v>714</v>
      </c>
      <c r="W103" s="27" t="s">
        <v>714</v>
      </c>
      <c r="X103" s="27" t="s">
        <v>714</v>
      </c>
      <c r="Y103" s="85">
        <v>13721</v>
      </c>
      <c r="Z103" s="27" t="s">
        <v>715</v>
      </c>
      <c r="AA103" s="27"/>
      <c r="AB103" t="s">
        <v>488</v>
      </c>
    </row>
    <row r="104" spans="1:31">
      <c r="A104" t="str">
        <f t="shared" si="2"/>
        <v>DALRM0503</v>
      </c>
      <c r="B104" s="27"/>
      <c r="C104" s="34" t="s">
        <v>74</v>
      </c>
      <c r="D104" t="s">
        <v>39</v>
      </c>
      <c r="F104" t="s">
        <v>877</v>
      </c>
      <c r="G104" s="27" t="s">
        <v>953</v>
      </c>
      <c r="H104" s="27" t="s">
        <v>954</v>
      </c>
      <c r="I104" s="27" t="s">
        <v>51</v>
      </c>
      <c r="J104" s="27" t="s">
        <v>243</v>
      </c>
      <c r="K104" s="27" t="s">
        <v>955</v>
      </c>
      <c r="L104" s="27" t="s">
        <v>719</v>
      </c>
      <c r="M104" s="27"/>
      <c r="N104" s="138" t="s">
        <v>714</v>
      </c>
      <c r="O104" s="27" t="s">
        <v>714</v>
      </c>
      <c r="P104" s="27" t="s">
        <v>714</v>
      </c>
      <c r="Q104" s="27" t="s">
        <v>714</v>
      </c>
      <c r="R104" s="27" t="s">
        <v>714</v>
      </c>
      <c r="S104" s="27" t="s">
        <v>714</v>
      </c>
      <c r="T104" s="85">
        <v>17176</v>
      </c>
      <c r="U104" s="27" t="s">
        <v>714</v>
      </c>
      <c r="V104" s="27" t="s">
        <v>714</v>
      </c>
      <c r="W104" s="27" t="s">
        <v>714</v>
      </c>
      <c r="X104" s="27" t="s">
        <v>714</v>
      </c>
      <c r="Y104" s="85">
        <v>17176</v>
      </c>
      <c r="Z104" s="27" t="s">
        <v>715</v>
      </c>
      <c r="AA104" s="27"/>
      <c r="AB104" t="s">
        <v>488</v>
      </c>
    </row>
    <row r="105" spans="1:31">
      <c r="A105" t="str">
        <f t="shared" si="2"/>
        <v>DAHPK0103</v>
      </c>
      <c r="B105" s="27" t="s">
        <v>706</v>
      </c>
      <c r="C105" t="s">
        <v>82</v>
      </c>
      <c r="D105" t="s">
        <v>30</v>
      </c>
      <c r="G105" s="27" t="s">
        <v>956</v>
      </c>
      <c r="H105" s="27" t="s">
        <v>957</v>
      </c>
      <c r="I105" s="27" t="s">
        <v>51</v>
      </c>
      <c r="J105" s="27" t="s">
        <v>188</v>
      </c>
      <c r="K105" s="27" t="s">
        <v>958</v>
      </c>
      <c r="L105" s="27" t="s">
        <v>719</v>
      </c>
      <c r="M105" s="27"/>
      <c r="N105" s="138" t="s">
        <v>714</v>
      </c>
      <c r="O105" s="27" t="s">
        <v>714</v>
      </c>
      <c r="P105" s="27" t="s">
        <v>714</v>
      </c>
      <c r="Q105" s="27" t="s">
        <v>714</v>
      </c>
      <c r="R105" s="27" t="s">
        <v>714</v>
      </c>
      <c r="S105" s="27" t="s">
        <v>714</v>
      </c>
      <c r="T105" s="85">
        <v>19555</v>
      </c>
      <c r="U105" s="27" t="s">
        <v>714</v>
      </c>
      <c r="V105" s="27" t="s">
        <v>714</v>
      </c>
      <c r="W105" s="27" t="s">
        <v>714</v>
      </c>
      <c r="X105" s="27" t="s">
        <v>714</v>
      </c>
      <c r="Y105" s="85">
        <v>19555</v>
      </c>
      <c r="Z105" s="27" t="s">
        <v>715</v>
      </c>
      <c r="AA105" s="27"/>
      <c r="AB105" t="s">
        <v>488</v>
      </c>
      <c r="AC105" t="s">
        <v>958</v>
      </c>
      <c r="AD105" t="s">
        <v>29</v>
      </c>
      <c r="AE105" t="s">
        <v>82</v>
      </c>
    </row>
    <row r="106" spans="1:31">
      <c r="A106" t="str">
        <f t="shared" si="2"/>
        <v>DAKIN0343</v>
      </c>
      <c r="B106" s="27" t="s">
        <v>706</v>
      </c>
      <c r="C106" t="s">
        <v>82</v>
      </c>
      <c r="D106" t="s">
        <v>29</v>
      </c>
      <c r="F106" t="s">
        <v>945</v>
      </c>
      <c r="G106" s="27" t="s">
        <v>959</v>
      </c>
      <c r="H106" s="27" t="s">
        <v>960</v>
      </c>
      <c r="I106" s="27" t="s">
        <v>51</v>
      </c>
      <c r="J106" s="27" t="s">
        <v>179</v>
      </c>
      <c r="K106" s="27" t="s">
        <v>961</v>
      </c>
      <c r="L106" s="27" t="s">
        <v>719</v>
      </c>
      <c r="M106" s="27"/>
      <c r="N106" s="138" t="s">
        <v>714</v>
      </c>
      <c r="O106" s="27" t="s">
        <v>714</v>
      </c>
      <c r="P106" s="27" t="s">
        <v>714</v>
      </c>
      <c r="Q106" s="27" t="s">
        <v>714</v>
      </c>
      <c r="R106" s="27" t="s">
        <v>714</v>
      </c>
      <c r="S106" s="27" t="s">
        <v>714</v>
      </c>
      <c r="T106" s="85">
        <v>20017</v>
      </c>
      <c r="U106" s="27" t="s">
        <v>714</v>
      </c>
      <c r="V106" s="85">
        <v>7371</v>
      </c>
      <c r="W106" s="27" t="s">
        <v>714</v>
      </c>
      <c r="X106" s="85">
        <v>7371</v>
      </c>
      <c r="Y106" s="85">
        <v>12646</v>
      </c>
      <c r="Z106" s="27" t="s">
        <v>715</v>
      </c>
      <c r="AA106" s="27"/>
      <c r="AB106" t="s">
        <v>488</v>
      </c>
      <c r="AC106" t="s">
        <v>961</v>
      </c>
      <c r="AD106">
        <v>0</v>
      </c>
      <c r="AE106" t="s">
        <v>79</v>
      </c>
    </row>
    <row r="107" spans="1:31">
      <c r="A107" t="str">
        <f t="shared" si="2"/>
        <v>DAKIN0343</v>
      </c>
      <c r="B107" s="27"/>
      <c r="C107" s="34" t="s">
        <v>74</v>
      </c>
      <c r="D107" t="s">
        <v>39</v>
      </c>
      <c r="F107" t="s">
        <v>877</v>
      </c>
      <c r="G107" s="27" t="s">
        <v>959</v>
      </c>
      <c r="H107" s="27" t="s">
        <v>960</v>
      </c>
      <c r="I107" s="27" t="s">
        <v>51</v>
      </c>
      <c r="J107" s="27" t="s">
        <v>181</v>
      </c>
      <c r="K107" s="27" t="s">
        <v>961</v>
      </c>
      <c r="L107" s="27" t="s">
        <v>719</v>
      </c>
      <c r="M107" s="27"/>
      <c r="N107" s="138" t="s">
        <v>714</v>
      </c>
      <c r="O107" s="27" t="s">
        <v>714</v>
      </c>
      <c r="P107" s="27" t="s">
        <v>714</v>
      </c>
      <c r="Q107" s="27" t="s">
        <v>714</v>
      </c>
      <c r="R107" s="27" t="s">
        <v>714</v>
      </c>
      <c r="S107" s="27" t="s">
        <v>714</v>
      </c>
      <c r="T107" s="85">
        <v>10680</v>
      </c>
      <c r="U107" s="27" t="s">
        <v>714</v>
      </c>
      <c r="V107" s="27" t="s">
        <v>714</v>
      </c>
      <c r="W107" s="27" t="s">
        <v>714</v>
      </c>
      <c r="X107" s="27" t="s">
        <v>714</v>
      </c>
      <c r="Y107" s="85">
        <v>10680</v>
      </c>
      <c r="Z107" s="27" t="s">
        <v>715</v>
      </c>
      <c r="AA107" s="27"/>
      <c r="AB107" t="s">
        <v>488</v>
      </c>
    </row>
    <row r="108" spans="1:31">
      <c r="A108" t="str">
        <f t="shared" si="2"/>
        <v>DPSPS0083</v>
      </c>
      <c r="B108" s="27"/>
      <c r="C108" s="34" t="s">
        <v>74</v>
      </c>
      <c r="D108" t="s">
        <v>39</v>
      </c>
      <c r="F108" t="s">
        <v>877</v>
      </c>
      <c r="G108" s="27" t="s">
        <v>962</v>
      </c>
      <c r="H108" s="27" t="s">
        <v>963</v>
      </c>
      <c r="I108" s="27" t="s">
        <v>51</v>
      </c>
      <c r="J108" s="27" t="s">
        <v>216</v>
      </c>
      <c r="K108" s="27" t="s">
        <v>964</v>
      </c>
      <c r="L108" s="27" t="s">
        <v>965</v>
      </c>
      <c r="M108" s="27"/>
      <c r="N108" s="138">
        <v>1</v>
      </c>
      <c r="O108" s="27" t="s">
        <v>714</v>
      </c>
      <c r="P108" s="27" t="s">
        <v>714</v>
      </c>
      <c r="Q108" s="27" t="s">
        <v>714</v>
      </c>
      <c r="R108" s="27" t="s">
        <v>714</v>
      </c>
      <c r="S108" s="27">
        <v>1</v>
      </c>
      <c r="T108" s="85">
        <v>18122</v>
      </c>
      <c r="U108" s="27" t="s">
        <v>714</v>
      </c>
      <c r="V108" s="27" t="s">
        <v>714</v>
      </c>
      <c r="W108" s="27" t="s">
        <v>714</v>
      </c>
      <c r="X108" s="27" t="s">
        <v>714</v>
      </c>
      <c r="Y108" s="85">
        <v>18122</v>
      </c>
      <c r="Z108" s="27" t="s">
        <v>715</v>
      </c>
      <c r="AA108" s="27"/>
      <c r="AB108" t="s">
        <v>488</v>
      </c>
    </row>
    <row r="109" spans="1:31">
      <c r="A109" t="str">
        <f t="shared" si="2"/>
        <v>DPSPS0083</v>
      </c>
      <c r="B109" s="27"/>
      <c r="C109" s="34" t="s">
        <v>74</v>
      </c>
      <c r="D109" t="s">
        <v>39</v>
      </c>
      <c r="F109" t="s">
        <v>877</v>
      </c>
      <c r="G109" s="27" t="s">
        <v>962</v>
      </c>
      <c r="H109" s="27" t="s">
        <v>963</v>
      </c>
      <c r="I109" s="27" t="s">
        <v>51</v>
      </c>
      <c r="J109" s="27" t="s">
        <v>220</v>
      </c>
      <c r="K109" s="27" t="s">
        <v>964</v>
      </c>
      <c r="L109" s="27" t="s">
        <v>719</v>
      </c>
      <c r="M109" s="27"/>
      <c r="N109" s="141">
        <v>6980</v>
      </c>
      <c r="O109" s="85">
        <v>6979.22</v>
      </c>
      <c r="P109" s="27" t="s">
        <v>714</v>
      </c>
      <c r="Q109" s="27" t="s">
        <v>714</v>
      </c>
      <c r="R109" s="85">
        <v>6979.22</v>
      </c>
      <c r="S109" s="27">
        <v>0.78</v>
      </c>
      <c r="T109" s="85">
        <v>14047</v>
      </c>
      <c r="U109" s="27" t="s">
        <v>714</v>
      </c>
      <c r="V109" s="27" t="s">
        <v>714</v>
      </c>
      <c r="W109" s="27" t="s">
        <v>714</v>
      </c>
      <c r="X109" s="27" t="s">
        <v>714</v>
      </c>
      <c r="Y109" s="85">
        <v>14047</v>
      </c>
      <c r="Z109" s="27" t="s">
        <v>715</v>
      </c>
      <c r="AA109" s="27"/>
      <c r="AB109" t="s">
        <v>488</v>
      </c>
    </row>
    <row r="110" spans="1:31">
      <c r="A110" t="str">
        <f t="shared" si="2"/>
        <v>DAKIN0223</v>
      </c>
      <c r="B110" s="27"/>
      <c r="C110" s="34" t="s">
        <v>74</v>
      </c>
      <c r="D110" t="s">
        <v>39</v>
      </c>
      <c r="F110" t="s">
        <v>877</v>
      </c>
      <c r="G110" s="27" t="s">
        <v>966</v>
      </c>
      <c r="H110" s="27" t="s">
        <v>967</v>
      </c>
      <c r="I110" s="27" t="s">
        <v>51</v>
      </c>
      <c r="J110" s="27" t="s">
        <v>270</v>
      </c>
      <c r="K110" s="27" t="s">
        <v>968</v>
      </c>
      <c r="L110" s="27" t="s">
        <v>719</v>
      </c>
      <c r="M110" s="27"/>
      <c r="N110" s="138" t="s">
        <v>714</v>
      </c>
      <c r="O110" s="27" t="s">
        <v>714</v>
      </c>
      <c r="P110" s="27" t="s">
        <v>714</v>
      </c>
      <c r="Q110" s="27" t="s">
        <v>714</v>
      </c>
      <c r="R110" s="27" t="s">
        <v>714</v>
      </c>
      <c r="S110" s="27" t="s">
        <v>714</v>
      </c>
      <c r="T110" s="85">
        <v>14000</v>
      </c>
      <c r="U110" s="27" t="s">
        <v>714</v>
      </c>
      <c r="V110" s="27" t="s">
        <v>714</v>
      </c>
      <c r="W110" s="27" t="s">
        <v>714</v>
      </c>
      <c r="X110" s="27" t="s">
        <v>714</v>
      </c>
      <c r="Y110" s="85">
        <v>14000</v>
      </c>
      <c r="Z110" s="27" t="s">
        <v>715</v>
      </c>
      <c r="AA110" s="27"/>
      <c r="AB110" t="s">
        <v>488</v>
      </c>
    </row>
    <row r="111" spans="1:31">
      <c r="A111" t="str">
        <f t="shared" si="2"/>
        <v>DCCAM0118</v>
      </c>
      <c r="B111" s="27"/>
      <c r="C111" s="34"/>
      <c r="D111" t="s">
        <v>27</v>
      </c>
      <c r="F111" t="s">
        <v>969</v>
      </c>
      <c r="G111" s="27" t="s">
        <v>970</v>
      </c>
      <c r="H111" s="27" t="s">
        <v>971</v>
      </c>
      <c r="I111" s="27" t="s">
        <v>51</v>
      </c>
      <c r="J111" s="27" t="s">
        <v>124</v>
      </c>
      <c r="K111" s="27" t="s">
        <v>972</v>
      </c>
      <c r="L111" s="27" t="s">
        <v>973</v>
      </c>
      <c r="M111" s="27"/>
      <c r="N111" s="138" t="s">
        <v>714</v>
      </c>
      <c r="O111" s="27" t="s">
        <v>714</v>
      </c>
      <c r="P111" s="27" t="s">
        <v>714</v>
      </c>
      <c r="Q111" s="27" t="s">
        <v>714</v>
      </c>
      <c r="R111" s="27" t="s">
        <v>714</v>
      </c>
      <c r="S111" s="27" t="s">
        <v>714</v>
      </c>
      <c r="T111" s="85">
        <v>12446</v>
      </c>
      <c r="U111" s="85">
        <v>2928.62</v>
      </c>
      <c r="V111" s="85">
        <v>4247.88</v>
      </c>
      <c r="W111" s="27" t="s">
        <v>714</v>
      </c>
      <c r="X111" s="85">
        <v>7176.5</v>
      </c>
      <c r="Y111" s="85">
        <v>5269.5</v>
      </c>
      <c r="Z111" s="27" t="s">
        <v>715</v>
      </c>
      <c r="AA111" s="27"/>
      <c r="AB111" t="s">
        <v>488</v>
      </c>
    </row>
    <row r="112" spans="1:31">
      <c r="A112" t="str">
        <f t="shared" si="2"/>
        <v>DAKIN0213</v>
      </c>
      <c r="B112" s="27"/>
      <c r="C112" s="34" t="s">
        <v>74</v>
      </c>
      <c r="D112" t="s">
        <v>39</v>
      </c>
      <c r="F112" t="s">
        <v>877</v>
      </c>
      <c r="G112" s="27" t="s">
        <v>974</v>
      </c>
      <c r="H112" s="27" t="s">
        <v>975</v>
      </c>
      <c r="I112" s="27" t="s">
        <v>51</v>
      </c>
      <c r="J112" s="27" t="s">
        <v>247</v>
      </c>
      <c r="K112" s="27" t="s">
        <v>976</v>
      </c>
      <c r="L112" s="27" t="s">
        <v>719</v>
      </c>
      <c r="M112" s="27"/>
      <c r="N112" s="138" t="s">
        <v>714</v>
      </c>
      <c r="O112" s="27" t="s">
        <v>714</v>
      </c>
      <c r="P112" s="27" t="s">
        <v>714</v>
      </c>
      <c r="Q112" s="27" t="s">
        <v>714</v>
      </c>
      <c r="R112" s="27" t="s">
        <v>714</v>
      </c>
      <c r="S112" s="27" t="s">
        <v>714</v>
      </c>
      <c r="T112" s="85">
        <v>3192</v>
      </c>
      <c r="U112" s="85">
        <v>3191.02</v>
      </c>
      <c r="V112" s="27" t="s">
        <v>714</v>
      </c>
      <c r="W112" s="27" t="s">
        <v>714</v>
      </c>
      <c r="X112" s="85">
        <v>3191.02</v>
      </c>
      <c r="Y112" s="27">
        <v>0.98</v>
      </c>
      <c r="Z112" s="27" t="s">
        <v>715</v>
      </c>
      <c r="AA112" s="27"/>
      <c r="AB112" t="s">
        <v>488</v>
      </c>
    </row>
    <row r="113" spans="1:31">
      <c r="A113" t="str">
        <f t="shared" si="2"/>
        <v>DAKIN0349</v>
      </c>
      <c r="B113" s="27"/>
      <c r="C113" s="34" t="s">
        <v>74</v>
      </c>
      <c r="D113" t="s">
        <v>39</v>
      </c>
      <c r="F113" t="s">
        <v>877</v>
      </c>
      <c r="G113" s="27" t="s">
        <v>977</v>
      </c>
      <c r="H113" s="27" t="s">
        <v>978</v>
      </c>
      <c r="I113" s="27" t="s">
        <v>51</v>
      </c>
      <c r="J113" s="27" t="s">
        <v>249</v>
      </c>
      <c r="K113" s="27" t="s">
        <v>979</v>
      </c>
      <c r="L113" s="27" t="s">
        <v>719</v>
      </c>
      <c r="M113" s="27"/>
      <c r="N113" s="138" t="s">
        <v>714</v>
      </c>
      <c r="O113" s="27" t="s">
        <v>714</v>
      </c>
      <c r="P113" s="27" t="s">
        <v>714</v>
      </c>
      <c r="Q113" s="27" t="s">
        <v>714</v>
      </c>
      <c r="R113" s="27" t="s">
        <v>714</v>
      </c>
      <c r="S113" s="27" t="s">
        <v>714</v>
      </c>
      <c r="T113" s="85">
        <v>20018</v>
      </c>
      <c r="U113" s="27" t="s">
        <v>714</v>
      </c>
      <c r="V113" s="27" t="s">
        <v>714</v>
      </c>
      <c r="W113" s="27" t="s">
        <v>714</v>
      </c>
      <c r="X113" s="27" t="s">
        <v>714</v>
      </c>
      <c r="Y113" s="85">
        <v>20018</v>
      </c>
      <c r="Z113" s="27" t="s">
        <v>715</v>
      </c>
      <c r="AA113" s="27"/>
      <c r="AB113" t="s">
        <v>488</v>
      </c>
    </row>
    <row r="114" spans="1:31">
      <c r="A114" t="str">
        <f t="shared" si="2"/>
        <v>DAKIN0363</v>
      </c>
      <c r="B114" s="27"/>
      <c r="C114" s="34" t="s">
        <v>74</v>
      </c>
      <c r="D114" t="s">
        <v>39</v>
      </c>
      <c r="F114" t="s">
        <v>877</v>
      </c>
      <c r="G114" s="27" t="s">
        <v>980</v>
      </c>
      <c r="H114" s="27" t="s">
        <v>981</v>
      </c>
      <c r="I114" s="27" t="s">
        <v>51</v>
      </c>
      <c r="J114" s="27" t="s">
        <v>252</v>
      </c>
      <c r="K114" s="27" t="s">
        <v>982</v>
      </c>
      <c r="L114" s="27" t="s">
        <v>719</v>
      </c>
      <c r="M114" s="27"/>
      <c r="N114" s="138" t="s">
        <v>714</v>
      </c>
      <c r="O114" s="27" t="s">
        <v>714</v>
      </c>
      <c r="P114" s="27" t="s">
        <v>714</v>
      </c>
      <c r="Q114" s="27" t="s">
        <v>714</v>
      </c>
      <c r="R114" s="27" t="s">
        <v>714</v>
      </c>
      <c r="S114" s="27" t="s">
        <v>714</v>
      </c>
      <c r="T114" s="85">
        <v>7879</v>
      </c>
      <c r="U114" s="27" t="s">
        <v>714</v>
      </c>
      <c r="V114" s="27" t="s">
        <v>714</v>
      </c>
      <c r="W114" s="27" t="s">
        <v>714</v>
      </c>
      <c r="X114" s="27" t="s">
        <v>714</v>
      </c>
      <c r="Y114" s="85">
        <v>7879</v>
      </c>
      <c r="Z114" s="27" t="s">
        <v>715</v>
      </c>
      <c r="AA114" s="27"/>
      <c r="AB114" t="s">
        <v>488</v>
      </c>
    </row>
    <row r="115" spans="1:31">
      <c r="A115" t="str">
        <f t="shared" si="2"/>
        <v>DAMJG0566</v>
      </c>
      <c r="B115" s="27"/>
      <c r="C115" s="34"/>
      <c r="D115" t="s">
        <v>27</v>
      </c>
      <c r="F115" t="s">
        <v>983</v>
      </c>
      <c r="G115" s="27" t="s">
        <v>984</v>
      </c>
      <c r="H115" s="27" t="s">
        <v>985</v>
      </c>
      <c r="I115" s="27" t="s">
        <v>51</v>
      </c>
      <c r="J115" s="27" t="s">
        <v>103</v>
      </c>
      <c r="K115" s="27" t="s">
        <v>986</v>
      </c>
      <c r="L115" s="27" t="s">
        <v>719</v>
      </c>
      <c r="M115" s="27"/>
      <c r="N115" s="138" t="s">
        <v>714</v>
      </c>
      <c r="O115" s="27" t="s">
        <v>714</v>
      </c>
      <c r="P115" s="27" t="s">
        <v>714</v>
      </c>
      <c r="Q115" s="27" t="s">
        <v>714</v>
      </c>
      <c r="R115" s="27" t="s">
        <v>714</v>
      </c>
      <c r="S115" s="27" t="s">
        <v>714</v>
      </c>
      <c r="T115" s="85">
        <v>67174</v>
      </c>
      <c r="U115" s="27" t="s">
        <v>714</v>
      </c>
      <c r="V115" s="85">
        <v>10296</v>
      </c>
      <c r="W115" s="27" t="s">
        <v>714</v>
      </c>
      <c r="X115" s="85">
        <v>10296</v>
      </c>
      <c r="Y115" s="85">
        <v>56878</v>
      </c>
      <c r="Z115" s="27" t="s">
        <v>715</v>
      </c>
      <c r="AA115" s="27"/>
      <c r="AB115" t="s">
        <v>488</v>
      </c>
    </row>
    <row r="116" spans="1:31">
      <c r="A116" t="str">
        <f t="shared" si="2"/>
        <v>DAMLM0730</v>
      </c>
      <c r="B116" s="27"/>
      <c r="C116" s="34"/>
      <c r="D116" t="s">
        <v>27</v>
      </c>
      <c r="F116" t="s">
        <v>969</v>
      </c>
      <c r="G116" s="27" t="s">
        <v>987</v>
      </c>
      <c r="H116" s="27" t="s">
        <v>988</v>
      </c>
      <c r="I116" s="27" t="s">
        <v>51</v>
      </c>
      <c r="J116" s="27" t="s">
        <v>271</v>
      </c>
      <c r="K116" s="27" t="s">
        <v>989</v>
      </c>
      <c r="L116" s="27" t="s">
        <v>719</v>
      </c>
      <c r="M116" s="27"/>
      <c r="N116" s="138" t="s">
        <v>714</v>
      </c>
      <c r="O116" s="27" t="s">
        <v>714</v>
      </c>
      <c r="P116" s="27" t="s">
        <v>714</v>
      </c>
      <c r="Q116" s="27" t="s">
        <v>714</v>
      </c>
      <c r="R116" s="27" t="s">
        <v>714</v>
      </c>
      <c r="S116" s="27" t="s">
        <v>714</v>
      </c>
      <c r="T116" s="85">
        <v>22184</v>
      </c>
      <c r="U116" s="27" t="s">
        <v>714</v>
      </c>
      <c r="V116" s="85">
        <v>9611.7000000000007</v>
      </c>
      <c r="W116" s="27" t="s">
        <v>714</v>
      </c>
      <c r="X116" s="85">
        <v>9611.7000000000007</v>
      </c>
      <c r="Y116" s="85">
        <v>12572.3</v>
      </c>
      <c r="Z116" s="27" t="s">
        <v>715</v>
      </c>
      <c r="AA116" s="27"/>
      <c r="AB116" t="s">
        <v>488</v>
      </c>
    </row>
    <row r="117" spans="1:31">
      <c r="A117" t="str">
        <f t="shared" si="2"/>
        <v>DCCAM0130</v>
      </c>
      <c r="B117" s="27" t="s">
        <v>706</v>
      </c>
      <c r="C117" t="s">
        <v>82</v>
      </c>
      <c r="D117" t="s">
        <v>12</v>
      </c>
      <c r="G117" s="27" t="s">
        <v>990</v>
      </c>
      <c r="H117" s="27" t="s">
        <v>991</v>
      </c>
      <c r="I117" s="27" t="s">
        <v>51</v>
      </c>
      <c r="J117" s="27" t="s">
        <v>184</v>
      </c>
      <c r="K117" s="27" t="s">
        <v>992</v>
      </c>
      <c r="L117" s="27" t="s">
        <v>719</v>
      </c>
      <c r="M117" s="27"/>
      <c r="N117" s="138">
        <v>1</v>
      </c>
      <c r="O117" s="27" t="s">
        <v>714</v>
      </c>
      <c r="P117" s="27" t="s">
        <v>714</v>
      </c>
      <c r="Q117" s="27" t="s">
        <v>714</v>
      </c>
      <c r="R117" s="27" t="s">
        <v>714</v>
      </c>
      <c r="S117" s="27">
        <v>1</v>
      </c>
      <c r="T117" s="85">
        <v>40970</v>
      </c>
      <c r="U117" s="27" t="s">
        <v>714</v>
      </c>
      <c r="V117" s="27" t="s">
        <v>714</v>
      </c>
      <c r="W117" s="27" t="s">
        <v>714</v>
      </c>
      <c r="X117" s="27" t="s">
        <v>714</v>
      </c>
      <c r="Y117" s="85">
        <v>40970</v>
      </c>
      <c r="Z117" s="27" t="s">
        <v>715</v>
      </c>
      <c r="AA117" s="27"/>
      <c r="AB117" t="s">
        <v>488</v>
      </c>
      <c r="AC117" t="s">
        <v>992</v>
      </c>
      <c r="AD117" t="s">
        <v>993</v>
      </c>
      <c r="AE117" t="s">
        <v>68</v>
      </c>
    </row>
    <row r="118" spans="1:31">
      <c r="A118" t="str">
        <f t="shared" si="2"/>
        <v>DCCAM0119</v>
      </c>
      <c r="B118" s="27" t="s">
        <v>706</v>
      </c>
      <c r="C118" t="s">
        <v>82</v>
      </c>
      <c r="D118" t="s">
        <v>12</v>
      </c>
      <c r="G118" s="27" t="s">
        <v>994</v>
      </c>
      <c r="H118" s="27" t="s">
        <v>995</v>
      </c>
      <c r="I118" s="27" t="s">
        <v>51</v>
      </c>
      <c r="J118" s="27" t="s">
        <v>228</v>
      </c>
      <c r="K118" s="27" t="s">
        <v>996</v>
      </c>
      <c r="L118" s="27" t="s">
        <v>719</v>
      </c>
      <c r="M118" s="27"/>
      <c r="N118" s="138" t="s">
        <v>714</v>
      </c>
      <c r="O118" s="27" t="s">
        <v>714</v>
      </c>
      <c r="P118" s="27" t="s">
        <v>714</v>
      </c>
      <c r="Q118" s="27" t="s">
        <v>714</v>
      </c>
      <c r="R118" s="27" t="s">
        <v>714</v>
      </c>
      <c r="S118" s="27" t="s">
        <v>714</v>
      </c>
      <c r="T118" s="85">
        <v>22008</v>
      </c>
      <c r="U118" s="27" t="s">
        <v>714</v>
      </c>
      <c r="V118" s="27" t="s">
        <v>714</v>
      </c>
      <c r="W118" s="27" t="s">
        <v>714</v>
      </c>
      <c r="X118" s="27" t="s">
        <v>714</v>
      </c>
      <c r="Y118" s="85">
        <v>22008</v>
      </c>
      <c r="Z118" s="27" t="s">
        <v>715</v>
      </c>
      <c r="AA118" s="27"/>
      <c r="AB118" t="s">
        <v>488</v>
      </c>
      <c r="AC118" t="s">
        <v>996</v>
      </c>
      <c r="AD118" t="s">
        <v>12</v>
      </c>
      <c r="AE118" t="s">
        <v>80</v>
      </c>
    </row>
    <row r="119" spans="1:31">
      <c r="A119" t="str">
        <f t="shared" si="2"/>
        <v>DCCAM0119</v>
      </c>
      <c r="B119" s="27" t="s">
        <v>706</v>
      </c>
      <c r="C119" t="s">
        <v>65</v>
      </c>
      <c r="D119" t="s">
        <v>12</v>
      </c>
      <c r="G119" s="27" t="s">
        <v>994</v>
      </c>
      <c r="H119" s="27" t="s">
        <v>995</v>
      </c>
      <c r="I119" s="27" t="s">
        <v>51</v>
      </c>
      <c r="J119" s="27" t="s">
        <v>232</v>
      </c>
      <c r="K119" s="27" t="s">
        <v>996</v>
      </c>
      <c r="L119" s="27" t="s">
        <v>719</v>
      </c>
      <c r="M119" s="27"/>
      <c r="N119" s="138" t="s">
        <v>714</v>
      </c>
      <c r="O119" s="27" t="s">
        <v>714</v>
      </c>
      <c r="P119" s="27" t="s">
        <v>714</v>
      </c>
      <c r="Q119" s="27" t="s">
        <v>714</v>
      </c>
      <c r="R119" s="27" t="s">
        <v>714</v>
      </c>
      <c r="S119" s="27" t="s">
        <v>714</v>
      </c>
      <c r="T119" s="85">
        <v>22008</v>
      </c>
      <c r="U119" s="27" t="s">
        <v>714</v>
      </c>
      <c r="V119" s="27" t="s">
        <v>714</v>
      </c>
      <c r="W119" s="27" t="s">
        <v>714</v>
      </c>
      <c r="X119" s="27" t="s">
        <v>714</v>
      </c>
      <c r="Y119" s="85">
        <v>22008</v>
      </c>
      <c r="Z119" s="27" t="s">
        <v>715</v>
      </c>
      <c r="AA119" s="27"/>
      <c r="AB119" t="s">
        <v>488</v>
      </c>
      <c r="AC119" t="s">
        <v>996</v>
      </c>
      <c r="AD119" t="s">
        <v>767</v>
      </c>
      <c r="AE119" t="s">
        <v>65</v>
      </c>
    </row>
    <row r="120" spans="1:31">
      <c r="A120" t="str">
        <f t="shared" si="2"/>
        <v>DCCAM0121</v>
      </c>
      <c r="B120" s="27"/>
      <c r="D120" t="s">
        <v>27</v>
      </c>
      <c r="G120" s="27" t="s">
        <v>997</v>
      </c>
      <c r="H120" s="27" t="s">
        <v>998</v>
      </c>
      <c r="I120" s="27" t="s">
        <v>51</v>
      </c>
      <c r="J120" s="27" t="s">
        <v>999</v>
      </c>
      <c r="K120" s="27" t="s">
        <v>1000</v>
      </c>
      <c r="L120" s="27" t="s">
        <v>719</v>
      </c>
      <c r="M120" s="27"/>
      <c r="N120" s="138" t="s">
        <v>714</v>
      </c>
      <c r="O120" s="27" t="s">
        <v>714</v>
      </c>
      <c r="P120" s="27" t="s">
        <v>714</v>
      </c>
      <c r="Q120" s="27" t="s">
        <v>714</v>
      </c>
      <c r="R120" s="27" t="s">
        <v>714</v>
      </c>
      <c r="S120" s="27" t="s">
        <v>714</v>
      </c>
      <c r="T120" s="85">
        <v>14284</v>
      </c>
      <c r="U120" s="27" t="s">
        <v>714</v>
      </c>
      <c r="V120" s="85">
        <v>14282.69</v>
      </c>
      <c r="W120" s="27" t="s">
        <v>714</v>
      </c>
      <c r="X120" s="85">
        <v>14282.69</v>
      </c>
      <c r="Y120" s="27">
        <v>1.31</v>
      </c>
      <c r="Z120" s="27" t="s">
        <v>715</v>
      </c>
      <c r="AA120" s="27"/>
      <c r="AB120" t="s">
        <v>488</v>
      </c>
    </row>
    <row r="121" spans="1:31">
      <c r="A121" t="str">
        <f t="shared" si="2"/>
        <v>DAMJG0556</v>
      </c>
      <c r="B121" s="27"/>
      <c r="D121" t="s">
        <v>39</v>
      </c>
      <c r="G121" s="27" t="s">
        <v>1001</v>
      </c>
      <c r="H121" s="27" t="s">
        <v>1002</v>
      </c>
      <c r="I121" s="27" t="s">
        <v>51</v>
      </c>
      <c r="J121" s="27" t="s">
        <v>212</v>
      </c>
      <c r="K121" s="27" t="s">
        <v>1003</v>
      </c>
      <c r="L121" s="27" t="s">
        <v>719</v>
      </c>
      <c r="M121" s="27"/>
      <c r="N121" s="138" t="s">
        <v>714</v>
      </c>
      <c r="O121" s="27" t="s">
        <v>714</v>
      </c>
      <c r="P121" s="27" t="s">
        <v>714</v>
      </c>
      <c r="Q121" s="27" t="s">
        <v>714</v>
      </c>
      <c r="R121" s="27" t="s">
        <v>714</v>
      </c>
      <c r="S121" s="27" t="s">
        <v>714</v>
      </c>
      <c r="T121" s="85">
        <v>53606</v>
      </c>
      <c r="U121" s="27" t="s">
        <v>714</v>
      </c>
      <c r="V121" s="27" t="s">
        <v>714</v>
      </c>
      <c r="W121" s="27" t="s">
        <v>714</v>
      </c>
      <c r="X121" s="27" t="s">
        <v>714</v>
      </c>
      <c r="Y121" s="85">
        <v>53606</v>
      </c>
      <c r="Z121" s="27" t="s">
        <v>715</v>
      </c>
      <c r="AA121" s="27"/>
      <c r="AB121" t="s">
        <v>488</v>
      </c>
    </row>
    <row r="122" spans="1:31">
      <c r="A122" t="str">
        <f t="shared" si="2"/>
        <v>DAHPK0071</v>
      </c>
      <c r="B122" s="27" t="s">
        <v>706</v>
      </c>
      <c r="C122" t="s">
        <v>65</v>
      </c>
      <c r="D122" t="s">
        <v>31</v>
      </c>
      <c r="G122" s="27" t="s">
        <v>1004</v>
      </c>
      <c r="H122" s="27" t="s">
        <v>1005</v>
      </c>
      <c r="I122" s="27" t="s">
        <v>51</v>
      </c>
      <c r="J122" s="27" t="s">
        <v>273</v>
      </c>
      <c r="K122" s="27" t="s">
        <v>1006</v>
      </c>
      <c r="L122" s="27" t="s">
        <v>719</v>
      </c>
      <c r="M122" s="27"/>
      <c r="N122" s="138" t="s">
        <v>714</v>
      </c>
      <c r="O122" s="27" t="s">
        <v>714</v>
      </c>
      <c r="P122" s="27" t="s">
        <v>714</v>
      </c>
      <c r="Q122" s="27" t="s">
        <v>714</v>
      </c>
      <c r="R122" s="27" t="s">
        <v>714</v>
      </c>
      <c r="S122" s="27" t="s">
        <v>714</v>
      </c>
      <c r="T122" s="85">
        <v>64800</v>
      </c>
      <c r="U122" s="27" t="s">
        <v>714</v>
      </c>
      <c r="V122" s="27" t="s">
        <v>714</v>
      </c>
      <c r="W122" s="27" t="s">
        <v>714</v>
      </c>
      <c r="X122" s="27" t="s">
        <v>714</v>
      </c>
      <c r="Y122" s="85">
        <v>64800</v>
      </c>
      <c r="Z122" s="27" t="s">
        <v>715</v>
      </c>
      <c r="AA122" s="27"/>
      <c r="AB122" t="s">
        <v>488</v>
      </c>
      <c r="AC122" t="s">
        <v>1006</v>
      </c>
      <c r="AD122">
        <v>0</v>
      </c>
      <c r="AE122">
        <v>0</v>
      </c>
    </row>
    <row r="123" spans="1:31">
      <c r="A123" t="str">
        <f t="shared" si="2"/>
        <v>DAHPK0071</v>
      </c>
      <c r="B123" s="27" t="s">
        <v>706</v>
      </c>
      <c r="C123" t="s">
        <v>65</v>
      </c>
      <c r="D123" t="s">
        <v>31</v>
      </c>
      <c r="G123" s="27" t="s">
        <v>1004</v>
      </c>
      <c r="H123" s="27" t="s">
        <v>1005</v>
      </c>
      <c r="I123" s="27" t="s">
        <v>51</v>
      </c>
      <c r="J123" s="27" t="s">
        <v>274</v>
      </c>
      <c r="K123" s="27" t="s">
        <v>1006</v>
      </c>
      <c r="L123" s="27" t="s">
        <v>719</v>
      </c>
      <c r="M123" s="27"/>
      <c r="N123" s="138" t="e">
        <v>#N/A</v>
      </c>
      <c r="O123" s="27" t="e">
        <v>#N/A</v>
      </c>
      <c r="P123" s="27" t="e">
        <v>#N/A</v>
      </c>
      <c r="Q123" s="27" t="e">
        <v>#N/A</v>
      </c>
      <c r="R123" s="27" t="e">
        <v>#N/A</v>
      </c>
      <c r="S123" s="27" t="e">
        <v>#N/A</v>
      </c>
      <c r="T123" s="27" t="e">
        <v>#N/A</v>
      </c>
      <c r="U123" s="27" t="e">
        <v>#N/A</v>
      </c>
      <c r="V123" s="27" t="e">
        <v>#N/A</v>
      </c>
      <c r="W123" s="27" t="e">
        <v>#N/A</v>
      </c>
      <c r="X123" s="27" t="e">
        <v>#N/A</v>
      </c>
      <c r="Y123" s="27" t="e">
        <v>#N/A</v>
      </c>
      <c r="Z123" s="27" t="s">
        <v>902</v>
      </c>
      <c r="AA123" s="27"/>
      <c r="AB123" t="s">
        <v>488</v>
      </c>
      <c r="AC123" t="s">
        <v>1006</v>
      </c>
      <c r="AD123" t="s">
        <v>1007</v>
      </c>
      <c r="AE123" t="s">
        <v>71</v>
      </c>
    </row>
    <row r="124" spans="1:31">
      <c r="A124" t="str">
        <f t="shared" si="2"/>
        <v>DBPET1078</v>
      </c>
      <c r="B124" s="27"/>
      <c r="C124" t="s">
        <v>83</v>
      </c>
      <c r="D124" t="s">
        <v>12</v>
      </c>
      <c r="G124" s="27" t="s">
        <v>1008</v>
      </c>
      <c r="H124" s="27" t="s">
        <v>1009</v>
      </c>
      <c r="I124" s="27" t="s">
        <v>57</v>
      </c>
      <c r="J124" s="27" t="s">
        <v>333</v>
      </c>
      <c r="K124" s="27" t="s">
        <v>1010</v>
      </c>
      <c r="L124" s="27" t="s">
        <v>1011</v>
      </c>
      <c r="M124" s="27"/>
      <c r="N124" s="141">
        <v>5404</v>
      </c>
      <c r="O124" s="85">
        <v>5403.47</v>
      </c>
      <c r="P124" s="27" t="s">
        <v>714</v>
      </c>
      <c r="Q124" s="27" t="s">
        <v>714</v>
      </c>
      <c r="R124" s="85">
        <v>5403.47</v>
      </c>
      <c r="S124" s="27">
        <v>0.53</v>
      </c>
      <c r="T124" s="85">
        <v>34110</v>
      </c>
      <c r="U124" s="85">
        <v>8801.24</v>
      </c>
      <c r="V124" s="85">
        <v>4463.72</v>
      </c>
      <c r="W124" s="27" t="s">
        <v>714</v>
      </c>
      <c r="X124" s="85">
        <v>13264.96</v>
      </c>
      <c r="Y124" s="85">
        <v>20845.04</v>
      </c>
      <c r="Z124" s="27" t="s">
        <v>715</v>
      </c>
      <c r="AA124" s="27"/>
      <c r="AB124" t="s">
        <v>488</v>
      </c>
    </row>
    <row r="125" spans="1:31">
      <c r="A125" t="str">
        <f t="shared" si="2"/>
        <v>DBHSG0221</v>
      </c>
      <c r="B125" s="27"/>
      <c r="C125" s="33" t="s">
        <v>76</v>
      </c>
      <c r="D125" t="s">
        <v>39</v>
      </c>
      <c r="E125" s="16">
        <v>45176</v>
      </c>
      <c r="F125" t="s">
        <v>1012</v>
      </c>
      <c r="G125" s="27" t="s">
        <v>1013</v>
      </c>
      <c r="H125" s="27" t="s">
        <v>1014</v>
      </c>
      <c r="I125" s="27" t="s">
        <v>52</v>
      </c>
      <c r="J125" s="27" t="s">
        <v>199</v>
      </c>
      <c r="K125" s="27" t="s">
        <v>1015</v>
      </c>
      <c r="L125" s="27" t="s">
        <v>1016</v>
      </c>
      <c r="M125" s="27"/>
      <c r="N125" s="138" t="s">
        <v>714</v>
      </c>
      <c r="O125" s="27" t="s">
        <v>714</v>
      </c>
      <c r="P125" s="27" t="s">
        <v>714</v>
      </c>
      <c r="Q125" s="27" t="s">
        <v>714</v>
      </c>
      <c r="R125" s="27" t="s">
        <v>714</v>
      </c>
      <c r="S125" s="27" t="s">
        <v>714</v>
      </c>
      <c r="T125" s="85">
        <v>50092</v>
      </c>
      <c r="U125" s="27" t="s">
        <v>714</v>
      </c>
      <c r="V125" s="27" t="s">
        <v>714</v>
      </c>
      <c r="W125" s="27" t="s">
        <v>714</v>
      </c>
      <c r="X125" s="27" t="s">
        <v>714</v>
      </c>
      <c r="Y125" s="85">
        <v>50092</v>
      </c>
      <c r="Z125" s="27" t="s">
        <v>715</v>
      </c>
      <c r="AA125" s="27"/>
      <c r="AB125" t="s">
        <v>488</v>
      </c>
    </row>
    <row r="126" spans="1:31">
      <c r="A126" t="str">
        <f t="shared" si="2"/>
        <v>DBHSG0271</v>
      </c>
      <c r="B126" s="27"/>
      <c r="C126" s="33" t="s">
        <v>76</v>
      </c>
      <c r="D126" t="s">
        <v>39</v>
      </c>
      <c r="E126" s="16">
        <v>45176</v>
      </c>
      <c r="F126" t="s">
        <v>1017</v>
      </c>
      <c r="G126" s="27" t="s">
        <v>1018</v>
      </c>
      <c r="H126" s="27" t="s">
        <v>1019</v>
      </c>
      <c r="I126" s="27" t="s">
        <v>52</v>
      </c>
      <c r="J126" s="27" t="s">
        <v>196</v>
      </c>
      <c r="K126" s="27" t="s">
        <v>1020</v>
      </c>
      <c r="L126" s="27" t="s">
        <v>1016</v>
      </c>
      <c r="M126" s="27"/>
      <c r="N126" s="138" t="s">
        <v>714</v>
      </c>
      <c r="O126" s="27" t="s">
        <v>714</v>
      </c>
      <c r="P126" s="27" t="s">
        <v>714</v>
      </c>
      <c r="Q126" s="27" t="s">
        <v>714</v>
      </c>
      <c r="R126" s="27" t="s">
        <v>714</v>
      </c>
      <c r="S126" s="27" t="s">
        <v>714</v>
      </c>
      <c r="T126" s="85">
        <v>36124</v>
      </c>
      <c r="U126" s="27" t="s">
        <v>714</v>
      </c>
      <c r="V126" s="27" t="s">
        <v>714</v>
      </c>
      <c r="W126" s="27" t="s">
        <v>714</v>
      </c>
      <c r="X126" s="27" t="s">
        <v>714</v>
      </c>
      <c r="Y126" s="85">
        <v>36124</v>
      </c>
      <c r="Z126" s="27" t="s">
        <v>715</v>
      </c>
      <c r="AA126" s="27"/>
      <c r="AB126" t="s">
        <v>488</v>
      </c>
    </row>
    <row r="127" spans="1:31">
      <c r="A127" t="str">
        <f t="shared" ref="A127:A135" si="3">G127</f>
        <v>DBULG1600</v>
      </c>
      <c r="B127" s="27"/>
      <c r="C127" s="33" t="s">
        <v>76</v>
      </c>
      <c r="D127" t="s">
        <v>12</v>
      </c>
      <c r="E127" s="16">
        <v>45176</v>
      </c>
      <c r="F127" t="s">
        <v>1021</v>
      </c>
      <c r="G127" s="27" t="s">
        <v>1022</v>
      </c>
      <c r="H127" s="27" t="s">
        <v>1023</v>
      </c>
      <c r="I127" s="27" t="s">
        <v>52</v>
      </c>
      <c r="J127" s="27" t="s">
        <v>323</v>
      </c>
      <c r="K127" s="27" t="s">
        <v>1024</v>
      </c>
      <c r="L127" s="27" t="s">
        <v>1025</v>
      </c>
      <c r="M127" s="27"/>
      <c r="N127" s="138" t="s">
        <v>714</v>
      </c>
      <c r="O127" s="27" t="s">
        <v>714</v>
      </c>
      <c r="P127" s="27" t="s">
        <v>714</v>
      </c>
      <c r="Q127" s="27" t="s">
        <v>714</v>
      </c>
      <c r="R127" s="27" t="s">
        <v>714</v>
      </c>
      <c r="S127" s="27" t="s">
        <v>714</v>
      </c>
      <c r="T127" s="85">
        <v>57982</v>
      </c>
      <c r="U127" s="27" t="s">
        <v>714</v>
      </c>
      <c r="V127" s="85">
        <v>32632.37</v>
      </c>
      <c r="W127" s="27" t="s">
        <v>714</v>
      </c>
      <c r="X127" s="85">
        <v>32632.37</v>
      </c>
      <c r="Y127" s="85">
        <v>25349.63</v>
      </c>
      <c r="Z127" s="27" t="s">
        <v>715</v>
      </c>
      <c r="AA127" s="27"/>
      <c r="AB127" t="s">
        <v>488</v>
      </c>
    </row>
    <row r="128" spans="1:31">
      <c r="A128" t="str">
        <f t="shared" si="3"/>
        <v>DBHSG0248</v>
      </c>
      <c r="B128" s="27"/>
      <c r="C128" s="33" t="s">
        <v>76</v>
      </c>
      <c r="D128" t="s">
        <v>39</v>
      </c>
      <c r="E128" s="16">
        <v>45176</v>
      </c>
      <c r="F128" t="s">
        <v>1026</v>
      </c>
      <c r="G128" s="27" t="s">
        <v>1027</v>
      </c>
      <c r="H128" s="27" t="s">
        <v>1028</v>
      </c>
      <c r="I128" s="27" t="s">
        <v>52</v>
      </c>
      <c r="J128" s="27" t="s">
        <v>202</v>
      </c>
      <c r="K128" s="27" t="s">
        <v>1029</v>
      </c>
      <c r="L128" s="27" t="s">
        <v>1025</v>
      </c>
      <c r="M128" s="27"/>
      <c r="N128" s="138" t="s">
        <v>714</v>
      </c>
      <c r="O128" s="27" t="s">
        <v>714</v>
      </c>
      <c r="P128" s="27" t="s">
        <v>714</v>
      </c>
      <c r="Q128" s="27" t="s">
        <v>714</v>
      </c>
      <c r="R128" s="27" t="s">
        <v>714</v>
      </c>
      <c r="S128" s="27" t="s">
        <v>714</v>
      </c>
      <c r="T128" s="85">
        <v>46912</v>
      </c>
      <c r="U128" s="27" t="s">
        <v>714</v>
      </c>
      <c r="V128" s="27" t="s">
        <v>714</v>
      </c>
      <c r="W128" s="27" t="s">
        <v>714</v>
      </c>
      <c r="X128" s="27" t="s">
        <v>714</v>
      </c>
      <c r="Y128" s="85">
        <v>46912</v>
      </c>
      <c r="Z128" s="27" t="s">
        <v>715</v>
      </c>
      <c r="AA128" s="27"/>
      <c r="AB128" t="s">
        <v>488</v>
      </c>
    </row>
    <row r="129" spans="1:28">
      <c r="A129" t="str">
        <f t="shared" si="3"/>
        <v>DBHSG0220</v>
      </c>
      <c r="B129" s="27"/>
      <c r="C129" s="33" t="s">
        <v>76</v>
      </c>
      <c r="D129" t="s">
        <v>12</v>
      </c>
      <c r="E129" s="16">
        <v>45176</v>
      </c>
      <c r="F129" t="s">
        <v>1030</v>
      </c>
      <c r="G129" s="27" t="s">
        <v>1031</v>
      </c>
      <c r="H129" s="27" t="s">
        <v>1032</v>
      </c>
      <c r="I129" s="27" t="s">
        <v>52</v>
      </c>
      <c r="J129" s="27" t="s">
        <v>347</v>
      </c>
      <c r="K129" s="27" t="s">
        <v>1033</v>
      </c>
      <c r="L129" s="27" t="s">
        <v>1016</v>
      </c>
      <c r="M129" s="27"/>
      <c r="N129" s="138" t="s">
        <v>714</v>
      </c>
      <c r="O129" s="27" t="s">
        <v>714</v>
      </c>
      <c r="P129" s="27" t="s">
        <v>714</v>
      </c>
      <c r="Q129" s="27" t="s">
        <v>714</v>
      </c>
      <c r="R129" s="27" t="s">
        <v>714</v>
      </c>
      <c r="S129" s="27" t="s">
        <v>714</v>
      </c>
      <c r="T129" s="85">
        <v>76565</v>
      </c>
      <c r="U129" s="27" t="s">
        <v>714</v>
      </c>
      <c r="V129" s="27" t="s">
        <v>714</v>
      </c>
      <c r="W129" s="27" t="s">
        <v>714</v>
      </c>
      <c r="X129" s="27" t="s">
        <v>714</v>
      </c>
      <c r="Y129" s="85">
        <v>76565</v>
      </c>
      <c r="Z129" s="27" t="s">
        <v>715</v>
      </c>
      <c r="AA129" s="27"/>
      <c r="AB129" t="s">
        <v>488</v>
      </c>
    </row>
    <row r="130" spans="1:28">
      <c r="A130" t="str">
        <f t="shared" si="3"/>
        <v>DBHSG0205</v>
      </c>
      <c r="B130" s="27"/>
      <c r="C130" s="33" t="s">
        <v>76</v>
      </c>
      <c r="D130" t="s">
        <v>12</v>
      </c>
      <c r="E130" s="16">
        <v>45176</v>
      </c>
      <c r="F130" t="s">
        <v>1034</v>
      </c>
      <c r="G130" s="27" t="s">
        <v>1035</v>
      </c>
      <c r="H130" s="27" t="s">
        <v>1036</v>
      </c>
      <c r="I130" s="27" t="s">
        <v>52</v>
      </c>
      <c r="J130" s="27" t="s">
        <v>340</v>
      </c>
      <c r="K130" s="27" t="s">
        <v>1037</v>
      </c>
      <c r="L130" s="27" t="s">
        <v>1016</v>
      </c>
      <c r="M130" s="27"/>
      <c r="N130" s="141">
        <v>4700</v>
      </c>
      <c r="O130" s="85">
        <v>4700</v>
      </c>
      <c r="P130" s="27" t="s">
        <v>714</v>
      </c>
      <c r="Q130" s="27" t="s">
        <v>714</v>
      </c>
      <c r="R130" s="85">
        <v>4700</v>
      </c>
      <c r="S130" s="27" t="s">
        <v>714</v>
      </c>
      <c r="T130" s="85">
        <v>194651</v>
      </c>
      <c r="U130" s="85">
        <v>45416.74</v>
      </c>
      <c r="V130" s="85">
        <v>49225.11</v>
      </c>
      <c r="W130" s="27" t="s">
        <v>714</v>
      </c>
      <c r="X130" s="85">
        <v>94641.85</v>
      </c>
      <c r="Y130" s="85">
        <v>100009.15</v>
      </c>
      <c r="Z130" s="27" t="s">
        <v>715</v>
      </c>
      <c r="AA130" s="27"/>
      <c r="AB130" t="s">
        <v>488</v>
      </c>
    </row>
    <row r="131" spans="1:28">
      <c r="A131" t="str">
        <f t="shared" si="3"/>
        <v>DBHSG0227</v>
      </c>
      <c r="B131" s="27"/>
      <c r="C131" s="33" t="s">
        <v>76</v>
      </c>
      <c r="D131" t="s">
        <v>12</v>
      </c>
      <c r="E131" s="16">
        <v>45176</v>
      </c>
      <c r="F131" t="s">
        <v>1021</v>
      </c>
      <c r="G131" s="27" t="s">
        <v>1038</v>
      </c>
      <c r="H131" s="27" t="s">
        <v>1039</v>
      </c>
      <c r="I131" s="27" t="s">
        <v>52</v>
      </c>
      <c r="J131" s="27" t="s">
        <v>349</v>
      </c>
      <c r="K131" s="27" t="s">
        <v>1040</v>
      </c>
      <c r="L131" s="27" t="s">
        <v>1041</v>
      </c>
      <c r="M131" s="27"/>
      <c r="N131" s="138">
        <v>1</v>
      </c>
      <c r="O131" s="27" t="s">
        <v>714</v>
      </c>
      <c r="P131" s="27" t="s">
        <v>714</v>
      </c>
      <c r="Q131" s="27" t="s">
        <v>714</v>
      </c>
      <c r="R131" s="27" t="s">
        <v>714</v>
      </c>
      <c r="S131" s="27">
        <v>1</v>
      </c>
      <c r="T131" s="85">
        <v>106021</v>
      </c>
      <c r="U131" s="85">
        <v>22650.07</v>
      </c>
      <c r="V131" s="85">
        <v>32745.599999999999</v>
      </c>
      <c r="W131" s="27" t="s">
        <v>714</v>
      </c>
      <c r="X131" s="85">
        <v>55395.67</v>
      </c>
      <c r="Y131" s="85">
        <v>50625.33</v>
      </c>
      <c r="Z131" s="27" t="s">
        <v>715</v>
      </c>
      <c r="AA131" s="27"/>
      <c r="AB131" t="s">
        <v>488</v>
      </c>
    </row>
    <row r="132" spans="1:28">
      <c r="A132" t="str">
        <f t="shared" si="3"/>
        <v>DBHSG0244</v>
      </c>
      <c r="B132" s="27"/>
      <c r="C132" s="33" t="s">
        <v>76</v>
      </c>
      <c r="D132" t="s">
        <v>12</v>
      </c>
      <c r="E132" s="16">
        <v>45176</v>
      </c>
      <c r="F132" t="s">
        <v>1042</v>
      </c>
      <c r="G132" s="27" t="s">
        <v>1043</v>
      </c>
      <c r="H132" s="27" t="s">
        <v>1044</v>
      </c>
      <c r="I132" s="27" t="s">
        <v>52</v>
      </c>
      <c r="J132" s="27" t="s">
        <v>206</v>
      </c>
      <c r="K132" s="27" t="s">
        <v>1045</v>
      </c>
      <c r="L132" s="27" t="s">
        <v>1016</v>
      </c>
      <c r="M132" s="27"/>
      <c r="N132" s="138" t="s">
        <v>714</v>
      </c>
      <c r="O132" s="27" t="s">
        <v>714</v>
      </c>
      <c r="P132" s="27" t="s">
        <v>714</v>
      </c>
      <c r="Q132" s="27" t="s">
        <v>714</v>
      </c>
      <c r="R132" s="27" t="s">
        <v>714</v>
      </c>
      <c r="S132" s="27" t="s">
        <v>714</v>
      </c>
      <c r="T132" s="85">
        <v>34990</v>
      </c>
      <c r="U132" s="27" t="s">
        <v>714</v>
      </c>
      <c r="V132" s="27" t="s">
        <v>714</v>
      </c>
      <c r="W132" s="27" t="s">
        <v>714</v>
      </c>
      <c r="X132" s="27" t="s">
        <v>714</v>
      </c>
      <c r="Y132" s="85">
        <v>34990</v>
      </c>
      <c r="Z132" s="27" t="s">
        <v>715</v>
      </c>
      <c r="AA132" s="27"/>
      <c r="AB132" t="s">
        <v>488</v>
      </c>
    </row>
    <row r="133" spans="1:28">
      <c r="A133" t="str">
        <f t="shared" si="3"/>
        <v>DBPET0991</v>
      </c>
      <c r="B133" s="27"/>
      <c r="C133" s="33" t="s">
        <v>76</v>
      </c>
      <c r="D133" t="s">
        <v>12</v>
      </c>
      <c r="E133" s="16">
        <v>45176</v>
      </c>
      <c r="F133" t="s">
        <v>1021</v>
      </c>
      <c r="G133" s="27" t="s">
        <v>1046</v>
      </c>
      <c r="H133" s="27" t="s">
        <v>1047</v>
      </c>
      <c r="I133" s="27" t="s">
        <v>52</v>
      </c>
      <c r="J133" s="27" t="s">
        <v>346</v>
      </c>
      <c r="K133" s="27" t="s">
        <v>1048</v>
      </c>
      <c r="L133" s="27" t="s">
        <v>1049</v>
      </c>
      <c r="M133" s="27"/>
      <c r="N133" s="141">
        <v>25550</v>
      </c>
      <c r="O133" s="85">
        <v>25549.3</v>
      </c>
      <c r="P133" s="27" t="s">
        <v>714</v>
      </c>
      <c r="Q133" s="27" t="s">
        <v>714</v>
      </c>
      <c r="R133" s="85">
        <v>25549.3</v>
      </c>
      <c r="S133" s="27">
        <v>0.7</v>
      </c>
      <c r="T133" s="85">
        <v>17655</v>
      </c>
      <c r="U133" s="85">
        <v>4787.83</v>
      </c>
      <c r="V133" s="27" t="s">
        <v>714</v>
      </c>
      <c r="W133" s="27" t="s">
        <v>714</v>
      </c>
      <c r="X133" s="85">
        <v>4787.83</v>
      </c>
      <c r="Y133" s="85">
        <v>12867.17</v>
      </c>
      <c r="Z133" s="27" t="s">
        <v>715</v>
      </c>
      <c r="AA133" s="27"/>
      <c r="AB133" t="s">
        <v>488</v>
      </c>
    </row>
    <row r="134" spans="1:28">
      <c r="A134" t="str">
        <f t="shared" si="3"/>
        <v>DBHSG0198</v>
      </c>
      <c r="B134" s="27"/>
      <c r="C134" s="33" t="s">
        <v>76</v>
      </c>
      <c r="D134" t="s">
        <v>12</v>
      </c>
      <c r="E134" s="16">
        <v>45176</v>
      </c>
      <c r="F134" t="s">
        <v>1021</v>
      </c>
      <c r="G134" s="27" t="s">
        <v>1050</v>
      </c>
      <c r="H134" s="27" t="s">
        <v>1051</v>
      </c>
      <c r="I134" s="27" t="s">
        <v>52</v>
      </c>
      <c r="J134" s="27" t="s">
        <v>341</v>
      </c>
      <c r="K134" s="27" t="s">
        <v>1052</v>
      </c>
      <c r="L134" s="27" t="s">
        <v>1016</v>
      </c>
      <c r="M134" s="27"/>
      <c r="N134" s="138" t="s">
        <v>714</v>
      </c>
      <c r="O134" s="27" t="s">
        <v>714</v>
      </c>
      <c r="P134" s="27" t="s">
        <v>714</v>
      </c>
      <c r="Q134" s="27" t="s">
        <v>714</v>
      </c>
      <c r="R134" s="27" t="s">
        <v>714</v>
      </c>
      <c r="S134" s="27" t="s">
        <v>714</v>
      </c>
      <c r="T134" s="85">
        <v>40001</v>
      </c>
      <c r="U134" s="85">
        <v>15299.61</v>
      </c>
      <c r="V134" s="85">
        <v>22949.41</v>
      </c>
      <c r="W134" s="27" t="s">
        <v>714</v>
      </c>
      <c r="X134" s="85">
        <v>38249.019999999997</v>
      </c>
      <c r="Y134" s="85">
        <v>1751.98</v>
      </c>
      <c r="Z134" s="27" t="s">
        <v>715</v>
      </c>
      <c r="AA134" s="27"/>
      <c r="AB134" t="s">
        <v>488</v>
      </c>
    </row>
    <row r="135" spans="1:28">
      <c r="A135" t="str">
        <f t="shared" si="3"/>
        <v>DSSDK0756</v>
      </c>
      <c r="B135" s="27"/>
      <c r="D135" t="s">
        <v>18</v>
      </c>
      <c r="F135" t="s">
        <v>1053</v>
      </c>
      <c r="G135" s="27" t="s">
        <v>1054</v>
      </c>
      <c r="H135" s="27" t="s">
        <v>1055</v>
      </c>
      <c r="I135" s="27" t="s">
        <v>53</v>
      </c>
      <c r="J135" s="27" t="s">
        <v>350</v>
      </c>
      <c r="K135" s="27" t="s">
        <v>1056</v>
      </c>
      <c r="L135" s="27" t="s">
        <v>1057</v>
      </c>
      <c r="M135" s="27"/>
      <c r="N135" s="141">
        <v>20131</v>
      </c>
      <c r="O135" s="85">
        <v>9052.31</v>
      </c>
      <c r="P135" s="27" t="s">
        <v>714</v>
      </c>
      <c r="Q135" s="27" t="s">
        <v>714</v>
      </c>
      <c r="R135" s="85">
        <v>9052.31</v>
      </c>
      <c r="S135" s="85">
        <v>11078.69</v>
      </c>
      <c r="T135" s="27" t="s">
        <v>714</v>
      </c>
      <c r="U135" s="85">
        <v>1000</v>
      </c>
      <c r="V135" s="85">
        <v>12078.48</v>
      </c>
      <c r="W135" s="27" t="s">
        <v>714</v>
      </c>
      <c r="X135" s="85">
        <v>13078.48</v>
      </c>
      <c r="Y135" s="85">
        <v>-13078.48</v>
      </c>
      <c r="Z135" s="27" t="s">
        <v>715</v>
      </c>
      <c r="AA135" s="27"/>
      <c r="AB135" t="s">
        <v>488</v>
      </c>
    </row>
    <row r="136" spans="1:28">
      <c r="G136" s="27"/>
      <c r="H136" s="27"/>
      <c r="I136" s="27"/>
      <c r="J136" s="27"/>
      <c r="K136" s="27"/>
      <c r="L136" s="27"/>
      <c r="M136" s="27"/>
      <c r="N136" s="27"/>
      <c r="O136" s="27"/>
      <c r="P136" s="27"/>
      <c r="Q136" s="27"/>
      <c r="R136" s="27"/>
      <c r="S136" s="27"/>
      <c r="T136" s="27"/>
      <c r="U136" s="27"/>
      <c r="V136" s="27"/>
      <c r="W136" s="27"/>
      <c r="X136" s="27"/>
      <c r="Y136" s="27"/>
      <c r="Z136" s="27"/>
      <c r="AA136" s="27"/>
    </row>
  </sheetData>
  <pageMargins left="0.7" right="0.7" top="0.75" bottom="0.75" header="0.3" footer="0.3"/>
  <tableParts count="2">
    <tablePart r:id="rId1"/>
    <tablePart r:id="rId2"/>
  </tableParts>
  <extLst>
    <ext xmlns:x14="http://schemas.microsoft.com/office/spreadsheetml/2009/9/main" uri="{CCE6A557-97BC-4b89-ADB6-D9C93CAAB3DF}">
      <x14:dataValidations xmlns:xm="http://schemas.microsoft.com/office/excel/2006/main" count="3">
        <x14:dataValidation type="list" allowBlank="1" showInputMessage="1" xr:uid="{7341B15C-325D-4AC1-BF93-5002862A7254}">
          <x14:formula1>
            <xm:f>'CP Member'!$H$2:$H$43</xm:f>
          </x14:formula1>
          <xm:sqref>C124:C134 C48:C50 C91:C98 C38:C44 C52:C56 C67:C71 C73:C76 C46 C35 C79 C58:C65 C103:C104 C107:C116 C81:C89</xm:sqref>
        </x14:dataValidation>
        <x14:dataValidation type="list" allowBlank="1" xr:uid="{FD9087C0-A3D8-4B54-818A-D2A75B97BB6E}">
          <x14:formula1>
            <xm:f>'All Link_LOV'!$I$4:$I$26</xm:f>
          </x14:formula1>
          <xm:sqref>D136:D1048576 D1:D30</xm:sqref>
        </x14:dataValidation>
        <x14:dataValidation type="list" allowBlank="1" showErrorMessage="1" xr:uid="{133B09B8-25A6-44D3-BDFC-4E303A296220}">
          <x14:formula1>
            <xm:f>'All Link_LOV'!$I$4:$I$26</xm:f>
          </x14:formula1>
          <xm:sqref>D31:D135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51EB9-595B-4F85-A6F5-25332B4D2833}">
  <sheetPr filterMode="1"/>
  <dimension ref="A1:Z88"/>
  <sheetViews>
    <sheetView topLeftCell="B1" workbookViewId="0">
      <pane ySplit="1" topLeftCell="A10" activePane="bottomLeft" state="frozen"/>
      <selection pane="bottomLeft" activeCell="A10" sqref="A10:XFD41"/>
      <selection activeCell="B1" sqref="B1"/>
    </sheetView>
  </sheetViews>
  <sheetFormatPr defaultRowHeight="15"/>
  <cols>
    <col min="1" max="1" width="4.85546875" customWidth="1"/>
    <col min="2" max="2" width="84" customWidth="1"/>
    <col min="3" max="3" width="26.5703125" customWidth="1"/>
    <col min="4" max="4" width="18" customWidth="1"/>
    <col min="5" max="20" width="9.140625" customWidth="1"/>
    <col min="21" max="21" width="18" customWidth="1"/>
    <col min="22" max="22" width="19.28515625" customWidth="1"/>
    <col min="23" max="23" width="21.42578125" customWidth="1"/>
    <col min="24" max="24" width="17.42578125" customWidth="1"/>
    <col min="26" max="26" width="16" bestFit="1" customWidth="1"/>
  </cols>
  <sheetData>
    <row r="1" spans="1:26">
      <c r="A1" s="142" t="s">
        <v>545</v>
      </c>
      <c r="B1" s="143" t="s">
        <v>1058</v>
      </c>
      <c r="C1" s="143" t="s">
        <v>534</v>
      </c>
      <c r="D1" s="143" t="s">
        <v>1059</v>
      </c>
      <c r="E1" s="143" t="s">
        <v>1060</v>
      </c>
      <c r="F1" s="143" t="s">
        <v>1061</v>
      </c>
      <c r="G1" s="143" t="s">
        <v>1062</v>
      </c>
      <c r="H1" s="143" t="s">
        <v>1063</v>
      </c>
      <c r="I1" s="143" t="s">
        <v>1064</v>
      </c>
      <c r="J1" s="143" t="s">
        <v>1065</v>
      </c>
      <c r="K1" s="143" t="s">
        <v>1066</v>
      </c>
      <c r="L1" s="144" t="s">
        <v>1067</v>
      </c>
      <c r="M1" s="143" t="s">
        <v>1068</v>
      </c>
      <c r="N1" s="143" t="s">
        <v>1069</v>
      </c>
      <c r="O1" s="144" t="s">
        <v>186</v>
      </c>
      <c r="P1" s="143" t="s">
        <v>1070</v>
      </c>
      <c r="Q1" s="144" t="s">
        <v>1071</v>
      </c>
      <c r="R1" s="144" t="s">
        <v>1072</v>
      </c>
      <c r="S1" s="143" t="s">
        <v>1073</v>
      </c>
      <c r="T1" s="145" t="s">
        <v>352</v>
      </c>
      <c r="U1" s="81" t="s">
        <v>85</v>
      </c>
      <c r="V1" s="81" t="s">
        <v>1074</v>
      </c>
      <c r="W1" s="81" t="s">
        <v>1075</v>
      </c>
      <c r="X1" s="81" t="s">
        <v>352</v>
      </c>
      <c r="Y1" s="81" t="s">
        <v>686</v>
      </c>
      <c r="Z1" t="s">
        <v>1076</v>
      </c>
    </row>
    <row r="2" spans="1:26" hidden="1">
      <c r="A2" s="74" t="s">
        <v>1077</v>
      </c>
      <c r="B2" s="75" t="s">
        <v>1078</v>
      </c>
      <c r="C2" s="75" t="s">
        <v>1079</v>
      </c>
      <c r="D2" s="74" t="s">
        <v>84</v>
      </c>
      <c r="E2" s="74" t="s">
        <v>1080</v>
      </c>
      <c r="F2" s="74" t="s">
        <v>1080</v>
      </c>
      <c r="G2" s="74" t="s">
        <v>1081</v>
      </c>
      <c r="H2" s="74" t="s">
        <v>1081</v>
      </c>
      <c r="I2" s="74" t="s">
        <v>1082</v>
      </c>
      <c r="J2" s="74" t="s">
        <v>1083</v>
      </c>
      <c r="K2" s="74" t="s">
        <v>1084</v>
      </c>
      <c r="L2" s="74" t="s">
        <v>1085</v>
      </c>
      <c r="M2" s="74">
        <v>2</v>
      </c>
      <c r="N2" s="74" t="s">
        <v>52</v>
      </c>
      <c r="O2" s="74" t="s">
        <v>1086</v>
      </c>
      <c r="P2" s="74" t="s">
        <v>1087</v>
      </c>
      <c r="Q2" s="74" t="s">
        <v>1088</v>
      </c>
      <c r="R2" s="74" t="s">
        <v>1089</v>
      </c>
      <c r="S2" s="76">
        <v>57936</v>
      </c>
      <c r="T2" s="74" t="s">
        <v>1081</v>
      </c>
      <c r="U2" t="s">
        <v>86</v>
      </c>
      <c r="V2" t="s">
        <v>1090</v>
      </c>
      <c r="W2" t="s">
        <v>1091</v>
      </c>
      <c r="Y2" t="e">
        <v>#VALUE!</v>
      </c>
      <c r="Z2" t="s">
        <v>1092</v>
      </c>
    </row>
    <row r="3" spans="1:26" hidden="1">
      <c r="A3" s="77" t="s">
        <v>1077</v>
      </c>
      <c r="B3" s="78" t="s">
        <v>1093</v>
      </c>
      <c r="C3" s="78" t="s">
        <v>1094</v>
      </c>
      <c r="D3" s="77" t="s">
        <v>84</v>
      </c>
      <c r="E3" s="77" t="s">
        <v>1095</v>
      </c>
      <c r="F3" s="77" t="s">
        <v>1095</v>
      </c>
      <c r="G3" s="77" t="s">
        <v>1081</v>
      </c>
      <c r="H3" s="77" t="s">
        <v>1081</v>
      </c>
      <c r="I3" s="77" t="s">
        <v>1082</v>
      </c>
      <c r="J3" s="77" t="s">
        <v>1083</v>
      </c>
      <c r="K3" s="77" t="s">
        <v>1084</v>
      </c>
      <c r="L3" s="77" t="s">
        <v>1085</v>
      </c>
      <c r="M3" s="77">
        <v>1.2</v>
      </c>
      <c r="N3" s="77" t="s">
        <v>52</v>
      </c>
      <c r="O3" s="77" t="s">
        <v>1086</v>
      </c>
      <c r="P3" s="77" t="s">
        <v>1087</v>
      </c>
      <c r="Q3" s="77" t="s">
        <v>1088</v>
      </c>
      <c r="R3" s="77" t="s">
        <v>1089</v>
      </c>
      <c r="S3" s="79">
        <v>83170</v>
      </c>
      <c r="T3" s="77" t="s">
        <v>1081</v>
      </c>
      <c r="U3" t="s">
        <v>86</v>
      </c>
      <c r="V3" t="s">
        <v>1096</v>
      </c>
      <c r="W3" t="s">
        <v>1097</v>
      </c>
      <c r="Y3" t="e">
        <v>#VALUE!</v>
      </c>
      <c r="Z3" t="s">
        <v>1098</v>
      </c>
    </row>
    <row r="4" spans="1:26" ht="14.25" hidden="1" customHeight="1">
      <c r="A4" s="74" t="s">
        <v>1077</v>
      </c>
      <c r="B4" s="75" t="s">
        <v>1099</v>
      </c>
      <c r="C4" s="75" t="s">
        <v>1100</v>
      </c>
      <c r="D4" s="74" t="s">
        <v>81</v>
      </c>
      <c r="E4" s="74" t="s">
        <v>1101</v>
      </c>
      <c r="F4" s="74" t="s">
        <v>1102</v>
      </c>
      <c r="G4" s="74" t="s">
        <v>1103</v>
      </c>
      <c r="H4" s="74">
        <v>3400039079</v>
      </c>
      <c r="I4" s="74" t="s">
        <v>1082</v>
      </c>
      <c r="J4" s="74" t="s">
        <v>1083</v>
      </c>
      <c r="K4" s="74" t="s">
        <v>1084</v>
      </c>
      <c r="L4" s="74" t="s">
        <v>1085</v>
      </c>
      <c r="M4" s="74">
        <v>0.3</v>
      </c>
      <c r="N4" s="74" t="s">
        <v>1104</v>
      </c>
      <c r="O4" s="74" t="s">
        <v>1086</v>
      </c>
      <c r="P4" s="74" t="s">
        <v>1087</v>
      </c>
      <c r="Q4" s="74" t="s">
        <v>1088</v>
      </c>
      <c r="R4" s="74" t="s">
        <v>1089</v>
      </c>
      <c r="S4" s="76">
        <v>3946.91</v>
      </c>
      <c r="T4" s="74" t="s">
        <v>1081</v>
      </c>
      <c r="U4" t="s">
        <v>14</v>
      </c>
      <c r="V4" t="s">
        <v>1105</v>
      </c>
      <c r="Y4" t="e">
        <v>#VALUE!</v>
      </c>
      <c r="Z4" t="s">
        <v>1106</v>
      </c>
    </row>
    <row r="5" spans="1:26" ht="14.25" hidden="1" customHeight="1">
      <c r="A5" s="77" t="s">
        <v>1077</v>
      </c>
      <c r="B5" s="78" t="s">
        <v>1107</v>
      </c>
      <c r="C5" s="78" t="s">
        <v>1108</v>
      </c>
      <c r="D5" s="77" t="s">
        <v>81</v>
      </c>
      <c r="E5" s="77" t="s">
        <v>1101</v>
      </c>
      <c r="F5" s="77" t="s">
        <v>1109</v>
      </c>
      <c r="G5" s="77" t="s">
        <v>1103</v>
      </c>
      <c r="H5" s="77">
        <v>3400039079</v>
      </c>
      <c r="I5" s="77" t="s">
        <v>1082</v>
      </c>
      <c r="J5" s="77" t="s">
        <v>1083</v>
      </c>
      <c r="K5" s="77" t="s">
        <v>1084</v>
      </c>
      <c r="L5" s="77" t="s">
        <v>1085</v>
      </c>
      <c r="M5" s="77">
        <v>2.2000000000000002</v>
      </c>
      <c r="N5" s="77" t="s">
        <v>1104</v>
      </c>
      <c r="O5" s="77" t="s">
        <v>1086</v>
      </c>
      <c r="P5" s="77" t="s">
        <v>1087</v>
      </c>
      <c r="Q5" s="77" t="s">
        <v>1088</v>
      </c>
      <c r="R5" s="77" t="s">
        <v>1089</v>
      </c>
      <c r="S5" s="79">
        <v>70268.08</v>
      </c>
      <c r="T5" s="77" t="s">
        <v>1081</v>
      </c>
      <c r="U5" t="s">
        <v>14</v>
      </c>
      <c r="V5" t="s">
        <v>1110</v>
      </c>
      <c r="Y5" t="e">
        <v>#VALUE!</v>
      </c>
      <c r="Z5" t="s">
        <v>1111</v>
      </c>
    </row>
    <row r="6" spans="1:26" ht="14.25" hidden="1" customHeight="1">
      <c r="A6" s="74" t="s">
        <v>1077</v>
      </c>
      <c r="B6" s="75" t="s">
        <v>1112</v>
      </c>
      <c r="C6" s="75" t="s">
        <v>1113</v>
      </c>
      <c r="D6" s="74" t="s">
        <v>81</v>
      </c>
      <c r="E6" s="74" t="s">
        <v>1101</v>
      </c>
      <c r="F6" s="74" t="s">
        <v>1102</v>
      </c>
      <c r="G6" s="74" t="s">
        <v>1103</v>
      </c>
      <c r="H6" s="74">
        <v>3400039079</v>
      </c>
      <c r="I6" s="74" t="s">
        <v>1082</v>
      </c>
      <c r="J6" s="74" t="s">
        <v>1083</v>
      </c>
      <c r="K6" s="74" t="s">
        <v>1084</v>
      </c>
      <c r="L6" s="74" t="s">
        <v>1085</v>
      </c>
      <c r="M6" s="74">
        <v>1</v>
      </c>
      <c r="N6" s="74" t="s">
        <v>1104</v>
      </c>
      <c r="O6" s="74" t="s">
        <v>1086</v>
      </c>
      <c r="P6" s="74" t="s">
        <v>1087</v>
      </c>
      <c r="Q6" s="74" t="s">
        <v>1088</v>
      </c>
      <c r="R6" s="74" t="s">
        <v>1089</v>
      </c>
      <c r="S6" s="76">
        <v>13156.35</v>
      </c>
      <c r="T6" s="74" t="s">
        <v>1081</v>
      </c>
      <c r="U6" t="s">
        <v>14</v>
      </c>
      <c r="V6" t="s">
        <v>1114</v>
      </c>
      <c r="Y6" t="e">
        <v>#VALUE!</v>
      </c>
      <c r="Z6" t="s">
        <v>1115</v>
      </c>
    </row>
    <row r="7" spans="1:26" hidden="1">
      <c r="A7" s="77" t="s">
        <v>1077</v>
      </c>
      <c r="B7" s="78" t="s">
        <v>1116</v>
      </c>
      <c r="C7" s="78" t="s">
        <v>1117</v>
      </c>
      <c r="D7" s="77" t="s">
        <v>475</v>
      </c>
      <c r="E7" s="77" t="s">
        <v>1118</v>
      </c>
      <c r="F7" s="77" t="s">
        <v>1118</v>
      </c>
      <c r="G7" s="77" t="s">
        <v>1081</v>
      </c>
      <c r="H7" s="77" t="s">
        <v>1081</v>
      </c>
      <c r="I7" s="77" t="s">
        <v>1082</v>
      </c>
      <c r="J7" s="77" t="s">
        <v>1083</v>
      </c>
      <c r="K7" s="77" t="s">
        <v>1084</v>
      </c>
      <c r="L7" s="77" t="s">
        <v>1085</v>
      </c>
      <c r="M7" s="77">
        <v>0.7</v>
      </c>
      <c r="N7" s="77" t="s">
        <v>908</v>
      </c>
      <c r="O7" s="77" t="s">
        <v>1086</v>
      </c>
      <c r="P7" s="77" t="s">
        <v>1087</v>
      </c>
      <c r="Q7" s="77" t="s">
        <v>1088</v>
      </c>
      <c r="R7" s="77" t="s">
        <v>1089</v>
      </c>
      <c r="S7" s="79">
        <v>45561.47</v>
      </c>
      <c r="T7" s="77" t="s">
        <v>1081</v>
      </c>
      <c r="U7" t="s">
        <v>86</v>
      </c>
      <c r="V7" t="s">
        <v>1119</v>
      </c>
      <c r="W7" t="s">
        <v>1120</v>
      </c>
      <c r="Y7" t="e">
        <v>#VALUE!</v>
      </c>
      <c r="Z7" t="s">
        <v>1121</v>
      </c>
    </row>
    <row r="8" spans="1:26" hidden="1">
      <c r="A8" s="74" t="s">
        <v>1077</v>
      </c>
      <c r="B8" s="75" t="s">
        <v>1122</v>
      </c>
      <c r="C8" s="75" t="s">
        <v>1123</v>
      </c>
      <c r="D8" s="74" t="s">
        <v>475</v>
      </c>
      <c r="E8" s="74" t="s">
        <v>1124</v>
      </c>
      <c r="F8" s="74" t="s">
        <v>1124</v>
      </c>
      <c r="G8" s="74" t="s">
        <v>1081</v>
      </c>
      <c r="H8" s="74" t="s">
        <v>1081</v>
      </c>
      <c r="I8" s="74" t="s">
        <v>1082</v>
      </c>
      <c r="J8" s="74" t="s">
        <v>1083</v>
      </c>
      <c r="K8" s="74" t="s">
        <v>1084</v>
      </c>
      <c r="L8" s="74" t="s">
        <v>1085</v>
      </c>
      <c r="M8" s="74">
        <v>12</v>
      </c>
      <c r="N8" s="74" t="s">
        <v>908</v>
      </c>
      <c r="O8" s="74" t="s">
        <v>1086</v>
      </c>
      <c r="P8" s="74" t="s">
        <v>1087</v>
      </c>
      <c r="Q8" s="74" t="s">
        <v>1088</v>
      </c>
      <c r="R8" s="74" t="s">
        <v>1089</v>
      </c>
      <c r="S8" s="76">
        <v>42731.18</v>
      </c>
      <c r="T8" s="74" t="s">
        <v>1081</v>
      </c>
      <c r="U8" t="s">
        <v>86</v>
      </c>
      <c r="V8" t="s">
        <v>1125</v>
      </c>
      <c r="W8" t="s">
        <v>1120</v>
      </c>
      <c r="Y8" t="e">
        <v>#VALUE!</v>
      </c>
      <c r="Z8" t="s">
        <v>1126</v>
      </c>
    </row>
    <row r="9" spans="1:26" hidden="1">
      <c r="A9" s="77" t="s">
        <v>1077</v>
      </c>
      <c r="B9" s="78" t="s">
        <v>1127</v>
      </c>
      <c r="C9" s="78" t="s">
        <v>1128</v>
      </c>
      <c r="D9" s="77" t="s">
        <v>84</v>
      </c>
      <c r="E9" s="77" t="s">
        <v>1129</v>
      </c>
      <c r="F9" s="77" t="s">
        <v>1129</v>
      </c>
      <c r="G9" s="77" t="s">
        <v>1081</v>
      </c>
      <c r="H9" s="77" t="s">
        <v>1081</v>
      </c>
      <c r="I9" s="77" t="s">
        <v>1082</v>
      </c>
      <c r="J9" s="77" t="s">
        <v>1083</v>
      </c>
      <c r="K9" s="77" t="s">
        <v>1084</v>
      </c>
      <c r="L9" s="77" t="s">
        <v>1085</v>
      </c>
      <c r="M9" s="77">
        <v>0.5</v>
      </c>
      <c r="N9" s="77" t="s">
        <v>52</v>
      </c>
      <c r="O9" s="77" t="s">
        <v>1086</v>
      </c>
      <c r="P9" s="77" t="s">
        <v>1087</v>
      </c>
      <c r="Q9" s="77" t="s">
        <v>1088</v>
      </c>
      <c r="R9" s="77" t="s">
        <v>1089</v>
      </c>
      <c r="S9" s="79">
        <v>57936</v>
      </c>
      <c r="T9" s="77" t="s">
        <v>1081</v>
      </c>
      <c r="U9" t="s">
        <v>86</v>
      </c>
      <c r="V9" t="s">
        <v>1130</v>
      </c>
      <c r="W9" t="s">
        <v>1097</v>
      </c>
      <c r="Y9" t="e">
        <v>#VALUE!</v>
      </c>
      <c r="Z9" t="s">
        <v>1131</v>
      </c>
    </row>
    <row r="10" spans="1:26">
      <c r="A10" s="74" t="s">
        <v>1077</v>
      </c>
      <c r="B10" s="75" t="s">
        <v>1132</v>
      </c>
      <c r="C10" s="75" t="s">
        <v>1133</v>
      </c>
      <c r="D10" s="74" t="s">
        <v>84</v>
      </c>
      <c r="E10" s="74" t="s">
        <v>1134</v>
      </c>
      <c r="F10" s="74" t="s">
        <v>1134</v>
      </c>
      <c r="G10" s="74" t="s">
        <v>1081</v>
      </c>
      <c r="H10" s="74" t="s">
        <v>1081</v>
      </c>
      <c r="I10" s="74" t="s">
        <v>1082</v>
      </c>
      <c r="J10" s="74" t="s">
        <v>1083</v>
      </c>
      <c r="K10" s="74" t="s">
        <v>1084</v>
      </c>
      <c r="L10" s="74" t="s">
        <v>1085</v>
      </c>
      <c r="M10" s="74">
        <v>6</v>
      </c>
      <c r="N10" s="74" t="s">
        <v>57</v>
      </c>
      <c r="O10" s="74" t="s">
        <v>1086</v>
      </c>
      <c r="P10" s="74" t="s">
        <v>1087</v>
      </c>
      <c r="Q10" s="74" t="s">
        <v>1088</v>
      </c>
      <c r="R10" s="74" t="s">
        <v>1089</v>
      </c>
      <c r="S10" s="76">
        <v>48637.52</v>
      </c>
      <c r="T10" s="74" t="s">
        <v>1081</v>
      </c>
      <c r="U10" t="s">
        <v>86</v>
      </c>
      <c r="V10" t="s">
        <v>1135</v>
      </c>
      <c r="W10" t="s">
        <v>1097</v>
      </c>
      <c r="Y10" t="e">
        <v>#VALUE!</v>
      </c>
      <c r="Z10" t="s">
        <v>1136</v>
      </c>
    </row>
    <row r="11" spans="1:26">
      <c r="A11" s="77" t="s">
        <v>1077</v>
      </c>
      <c r="B11" s="78" t="s">
        <v>1137</v>
      </c>
      <c r="C11" s="78" t="s">
        <v>1138</v>
      </c>
      <c r="D11" s="77" t="s">
        <v>84</v>
      </c>
      <c r="E11" s="77" t="s">
        <v>1134</v>
      </c>
      <c r="F11" s="77" t="s">
        <v>1134</v>
      </c>
      <c r="G11" s="77" t="s">
        <v>1139</v>
      </c>
      <c r="H11" s="82">
        <v>3400038998</v>
      </c>
      <c r="I11" s="77" t="s">
        <v>1082</v>
      </c>
      <c r="J11" s="77" t="s">
        <v>1083</v>
      </c>
      <c r="K11" s="77" t="s">
        <v>1084</v>
      </c>
      <c r="L11" s="77" t="s">
        <v>1085</v>
      </c>
      <c r="M11" s="77">
        <v>0.2</v>
      </c>
      <c r="N11" s="77" t="s">
        <v>57</v>
      </c>
      <c r="O11" s="77" t="s">
        <v>1086</v>
      </c>
      <c r="P11" s="77" t="s">
        <v>1087</v>
      </c>
      <c r="Q11" s="77" t="s">
        <v>1088</v>
      </c>
      <c r="R11" s="77" t="s">
        <v>1089</v>
      </c>
      <c r="S11" s="79">
        <v>5295.41</v>
      </c>
      <c r="T11" s="77" t="s">
        <v>1081</v>
      </c>
      <c r="Y11" t="e">
        <v>#VALUE!</v>
      </c>
      <c r="Z11" t="s">
        <v>1140</v>
      </c>
    </row>
    <row r="12" spans="1:26" hidden="1">
      <c r="A12" s="74" t="s">
        <v>1077</v>
      </c>
      <c r="B12" s="75" t="s">
        <v>1141</v>
      </c>
      <c r="C12" s="75" t="s">
        <v>1142</v>
      </c>
      <c r="D12" s="74" t="s">
        <v>84</v>
      </c>
      <c r="E12" s="74" t="s">
        <v>1095</v>
      </c>
      <c r="F12" s="74" t="s">
        <v>1095</v>
      </c>
      <c r="G12" s="74" t="s">
        <v>1081</v>
      </c>
      <c r="H12" s="74" t="s">
        <v>1081</v>
      </c>
      <c r="I12" s="74" t="s">
        <v>1082</v>
      </c>
      <c r="J12" s="74" t="s">
        <v>1083</v>
      </c>
      <c r="K12" s="74" t="s">
        <v>1084</v>
      </c>
      <c r="L12" s="74" t="s">
        <v>1085</v>
      </c>
      <c r="M12" s="74">
        <v>4</v>
      </c>
      <c r="N12" s="74" t="s">
        <v>52</v>
      </c>
      <c r="O12" s="74" t="s">
        <v>1086</v>
      </c>
      <c r="P12" s="74" t="s">
        <v>1087</v>
      </c>
      <c r="Q12" s="74" t="s">
        <v>1088</v>
      </c>
      <c r="R12" s="74" t="s">
        <v>1089</v>
      </c>
      <c r="S12" s="76">
        <v>57936</v>
      </c>
      <c r="T12" s="74" t="s">
        <v>1081</v>
      </c>
      <c r="U12" t="s">
        <v>86</v>
      </c>
      <c r="V12" t="s">
        <v>1143</v>
      </c>
      <c r="W12" t="s">
        <v>1120</v>
      </c>
      <c r="Y12" t="e">
        <v>#VALUE!</v>
      </c>
      <c r="Z12" t="s">
        <v>1144</v>
      </c>
    </row>
    <row r="13" spans="1:26">
      <c r="A13" s="77" t="s">
        <v>1077</v>
      </c>
      <c r="B13" s="78" t="s">
        <v>1145</v>
      </c>
      <c r="C13" s="78" t="s">
        <v>1146</v>
      </c>
      <c r="D13" s="77" t="s">
        <v>84</v>
      </c>
      <c r="E13" s="77" t="s">
        <v>1147</v>
      </c>
      <c r="F13" s="77" t="s">
        <v>1147</v>
      </c>
      <c r="G13" s="77" t="s">
        <v>1081</v>
      </c>
      <c r="H13" s="77" t="s">
        <v>1081</v>
      </c>
      <c r="I13" s="77" t="s">
        <v>1082</v>
      </c>
      <c r="J13" s="77" t="s">
        <v>1083</v>
      </c>
      <c r="K13" s="77" t="s">
        <v>1084</v>
      </c>
      <c r="L13" s="77" t="s">
        <v>1085</v>
      </c>
      <c r="M13" s="77">
        <v>4.4000000000000004</v>
      </c>
      <c r="N13" s="77" t="s">
        <v>57</v>
      </c>
      <c r="O13" s="77" t="s">
        <v>1086</v>
      </c>
      <c r="P13" s="77" t="s">
        <v>1087</v>
      </c>
      <c r="Q13" s="77" t="s">
        <v>1088</v>
      </c>
      <c r="R13" s="77" t="s">
        <v>1089</v>
      </c>
      <c r="S13" s="79">
        <v>36283</v>
      </c>
      <c r="T13" s="77" t="s">
        <v>1081</v>
      </c>
      <c r="U13" t="s">
        <v>86</v>
      </c>
      <c r="V13" t="s">
        <v>1148</v>
      </c>
      <c r="W13" t="s">
        <v>1120</v>
      </c>
      <c r="Y13" t="e">
        <v>#VALUE!</v>
      </c>
      <c r="Z13" t="s">
        <v>1149</v>
      </c>
    </row>
    <row r="14" spans="1:26">
      <c r="A14" s="74" t="s">
        <v>1077</v>
      </c>
      <c r="B14" s="75" t="s">
        <v>1150</v>
      </c>
      <c r="C14" s="75" t="s">
        <v>1151</v>
      </c>
      <c r="D14" s="74" t="s">
        <v>84</v>
      </c>
      <c r="E14" s="74" t="s">
        <v>1134</v>
      </c>
      <c r="F14" s="74" t="s">
        <v>1134</v>
      </c>
      <c r="G14" s="74" t="s">
        <v>1081</v>
      </c>
      <c r="H14" s="74" t="s">
        <v>1081</v>
      </c>
      <c r="I14" s="74" t="s">
        <v>1082</v>
      </c>
      <c r="J14" s="74" t="s">
        <v>1083</v>
      </c>
      <c r="K14" s="74" t="s">
        <v>1084</v>
      </c>
      <c r="L14" s="74" t="s">
        <v>1085</v>
      </c>
      <c r="M14" s="74">
        <v>3</v>
      </c>
      <c r="N14" s="74" t="s">
        <v>57</v>
      </c>
      <c r="O14" s="74" t="s">
        <v>1086</v>
      </c>
      <c r="P14" s="74" t="s">
        <v>1087</v>
      </c>
      <c r="Q14" s="74" t="s">
        <v>1088</v>
      </c>
      <c r="R14" s="74" t="s">
        <v>1089</v>
      </c>
      <c r="S14" s="76">
        <v>23739.65</v>
      </c>
      <c r="T14" s="74" t="s">
        <v>1081</v>
      </c>
      <c r="U14" t="s">
        <v>86</v>
      </c>
      <c r="V14" t="s">
        <v>1152</v>
      </c>
      <c r="W14" t="s">
        <v>1120</v>
      </c>
      <c r="Y14" t="e">
        <v>#VALUE!</v>
      </c>
      <c r="Z14" t="s">
        <v>1153</v>
      </c>
    </row>
    <row r="15" spans="1:26">
      <c r="A15" s="77" t="s">
        <v>1077</v>
      </c>
      <c r="B15" s="78" t="s">
        <v>1154</v>
      </c>
      <c r="C15" s="78" t="s">
        <v>1155</v>
      </c>
      <c r="D15" s="77" t="s">
        <v>84</v>
      </c>
      <c r="E15" s="77" t="s">
        <v>1156</v>
      </c>
      <c r="F15" s="77" t="s">
        <v>1156</v>
      </c>
      <c r="G15" s="77" t="s">
        <v>1081</v>
      </c>
      <c r="H15" s="77" t="s">
        <v>1081</v>
      </c>
      <c r="I15" s="77" t="s">
        <v>1082</v>
      </c>
      <c r="J15" s="77" t="s">
        <v>1083</v>
      </c>
      <c r="K15" s="77" t="s">
        <v>1084</v>
      </c>
      <c r="L15" s="77" t="s">
        <v>1085</v>
      </c>
      <c r="M15" s="77">
        <v>3.6</v>
      </c>
      <c r="N15" s="77" t="s">
        <v>57</v>
      </c>
      <c r="O15" s="77" t="s">
        <v>1086</v>
      </c>
      <c r="P15" s="77" t="s">
        <v>1087</v>
      </c>
      <c r="Q15" s="77" t="s">
        <v>1088</v>
      </c>
      <c r="R15" s="77" t="s">
        <v>1089</v>
      </c>
      <c r="S15" s="79">
        <v>31617</v>
      </c>
      <c r="T15" s="77" t="s">
        <v>1081</v>
      </c>
      <c r="U15" t="s">
        <v>86</v>
      </c>
      <c r="V15" t="s">
        <v>1157</v>
      </c>
      <c r="W15" t="s">
        <v>1120</v>
      </c>
      <c r="Y15" t="e">
        <v>#VALUE!</v>
      </c>
      <c r="Z15" t="s">
        <v>1158</v>
      </c>
    </row>
    <row r="16" spans="1:26">
      <c r="A16" s="74" t="s">
        <v>1077</v>
      </c>
      <c r="B16" s="75" t="s">
        <v>1159</v>
      </c>
      <c r="C16" s="75" t="s">
        <v>1160</v>
      </c>
      <c r="D16" s="74" t="s">
        <v>84</v>
      </c>
      <c r="E16" s="74" t="s">
        <v>1147</v>
      </c>
      <c r="F16" s="74" t="s">
        <v>1147</v>
      </c>
      <c r="G16" s="74" t="s">
        <v>1081</v>
      </c>
      <c r="H16" s="74" t="s">
        <v>1081</v>
      </c>
      <c r="I16" s="74" t="s">
        <v>1082</v>
      </c>
      <c r="J16" s="74" t="s">
        <v>1083</v>
      </c>
      <c r="K16" s="74" t="s">
        <v>1084</v>
      </c>
      <c r="L16" s="74" t="s">
        <v>1085</v>
      </c>
      <c r="M16" s="74">
        <v>24</v>
      </c>
      <c r="N16" s="74" t="s">
        <v>57</v>
      </c>
      <c r="O16" s="74" t="s">
        <v>1086</v>
      </c>
      <c r="P16" s="74" t="s">
        <v>1087</v>
      </c>
      <c r="Q16" s="74" t="s">
        <v>1088</v>
      </c>
      <c r="R16" s="74" t="s">
        <v>1089</v>
      </c>
      <c r="S16" s="76">
        <v>16865</v>
      </c>
      <c r="T16" s="74" t="s">
        <v>1081</v>
      </c>
      <c r="U16" t="s">
        <v>86</v>
      </c>
      <c r="V16" t="s">
        <v>1161</v>
      </c>
      <c r="W16" t="s">
        <v>1120</v>
      </c>
      <c r="Y16" t="e">
        <v>#VALUE!</v>
      </c>
      <c r="Z16" t="s">
        <v>1162</v>
      </c>
    </row>
    <row r="17" spans="1:26" hidden="1">
      <c r="A17" s="77" t="s">
        <v>1077</v>
      </c>
      <c r="B17" s="78" t="s">
        <v>1163</v>
      </c>
      <c r="C17" s="78" t="s">
        <v>1164</v>
      </c>
      <c r="D17" s="77" t="s">
        <v>84</v>
      </c>
      <c r="E17" s="77" t="s">
        <v>1165</v>
      </c>
      <c r="F17" s="77" t="s">
        <v>1165</v>
      </c>
      <c r="G17" s="77" t="s">
        <v>1166</v>
      </c>
      <c r="H17" s="77" t="s">
        <v>1081</v>
      </c>
      <c r="I17" s="77" t="s">
        <v>1082</v>
      </c>
      <c r="J17" s="77" t="s">
        <v>1083</v>
      </c>
      <c r="K17" s="77" t="s">
        <v>1084</v>
      </c>
      <c r="L17" s="77" t="s">
        <v>1085</v>
      </c>
      <c r="M17" s="77">
        <v>6</v>
      </c>
      <c r="N17" s="77" t="s">
        <v>52</v>
      </c>
      <c r="O17" s="77" t="s">
        <v>1086</v>
      </c>
      <c r="P17" s="77" t="s">
        <v>1087</v>
      </c>
      <c r="Q17" s="77" t="s">
        <v>1088</v>
      </c>
      <c r="R17" s="77" t="s">
        <v>1089</v>
      </c>
      <c r="S17" s="79">
        <v>57936</v>
      </c>
      <c r="T17" s="77" t="s">
        <v>1081</v>
      </c>
      <c r="U17" t="s">
        <v>14</v>
      </c>
      <c r="V17" t="s">
        <v>1167</v>
      </c>
      <c r="Y17" t="e">
        <v>#VALUE!</v>
      </c>
      <c r="Z17" t="s">
        <v>1168</v>
      </c>
    </row>
    <row r="18" spans="1:26">
      <c r="A18" s="74" t="s">
        <v>1077</v>
      </c>
      <c r="B18" s="75" t="s">
        <v>1169</v>
      </c>
      <c r="C18" s="75" t="s">
        <v>1170</v>
      </c>
      <c r="D18" s="74" t="s">
        <v>84</v>
      </c>
      <c r="E18" s="74" t="s">
        <v>1156</v>
      </c>
      <c r="F18" s="74" t="s">
        <v>1156</v>
      </c>
      <c r="G18" s="82" t="s">
        <v>1171</v>
      </c>
      <c r="H18" s="82">
        <v>3400038983</v>
      </c>
      <c r="I18" s="74" t="s">
        <v>1082</v>
      </c>
      <c r="J18" s="74" t="s">
        <v>1083</v>
      </c>
      <c r="K18" s="74" t="s">
        <v>1084</v>
      </c>
      <c r="L18" s="74" t="s">
        <v>1085</v>
      </c>
      <c r="M18" s="74">
        <v>3.4</v>
      </c>
      <c r="N18" s="74" t="s">
        <v>57</v>
      </c>
      <c r="O18" s="74" t="s">
        <v>1086</v>
      </c>
      <c r="P18" s="74" t="s">
        <v>1087</v>
      </c>
      <c r="Q18" s="74" t="s">
        <v>1088</v>
      </c>
      <c r="R18" s="74" t="s">
        <v>1089</v>
      </c>
      <c r="S18" s="76">
        <v>25834</v>
      </c>
      <c r="T18" s="74" t="s">
        <v>1081</v>
      </c>
      <c r="Y18" t="e">
        <v>#VALUE!</v>
      </c>
      <c r="Z18" t="s">
        <v>1172</v>
      </c>
    </row>
    <row r="19" spans="1:26" hidden="1">
      <c r="A19" s="77" t="s">
        <v>1077</v>
      </c>
      <c r="B19" s="78" t="s">
        <v>1173</v>
      </c>
      <c r="C19" s="78" t="s">
        <v>1174</v>
      </c>
      <c r="D19" s="77" t="s">
        <v>84</v>
      </c>
      <c r="E19" s="77" t="s">
        <v>1165</v>
      </c>
      <c r="F19" s="77" t="s">
        <v>1165</v>
      </c>
      <c r="G19" s="77" t="s">
        <v>1081</v>
      </c>
      <c r="H19" s="77" t="s">
        <v>1081</v>
      </c>
      <c r="I19" s="77" t="s">
        <v>1082</v>
      </c>
      <c r="J19" s="77" t="s">
        <v>1083</v>
      </c>
      <c r="K19" s="77" t="s">
        <v>1084</v>
      </c>
      <c r="L19" s="77" t="s">
        <v>1085</v>
      </c>
      <c r="M19" s="77">
        <v>2</v>
      </c>
      <c r="N19" s="77" t="s">
        <v>52</v>
      </c>
      <c r="O19" s="77" t="s">
        <v>1086</v>
      </c>
      <c r="P19" s="77" t="s">
        <v>1087</v>
      </c>
      <c r="Q19" s="77" t="s">
        <v>1088</v>
      </c>
      <c r="R19" s="77" t="s">
        <v>1089</v>
      </c>
      <c r="S19" s="79">
        <v>57936</v>
      </c>
      <c r="T19" s="77" t="s">
        <v>1081</v>
      </c>
      <c r="U19" t="s">
        <v>86</v>
      </c>
      <c r="V19" t="s">
        <v>1175</v>
      </c>
      <c r="W19" t="s">
        <v>1120</v>
      </c>
      <c r="Y19" t="e">
        <v>#VALUE!</v>
      </c>
      <c r="Z19" t="s">
        <v>1176</v>
      </c>
    </row>
    <row r="20" spans="1:26" hidden="1">
      <c r="A20" s="74" t="s">
        <v>1077</v>
      </c>
      <c r="B20" s="75" t="s">
        <v>1177</v>
      </c>
      <c r="C20" s="75" t="s">
        <v>1178</v>
      </c>
      <c r="D20" s="74" t="s">
        <v>84</v>
      </c>
      <c r="E20" s="74" t="s">
        <v>1095</v>
      </c>
      <c r="F20" s="74" t="s">
        <v>1095</v>
      </c>
      <c r="G20" s="74" t="s">
        <v>1081</v>
      </c>
      <c r="H20" s="74" t="s">
        <v>1081</v>
      </c>
      <c r="I20" s="74" t="s">
        <v>1082</v>
      </c>
      <c r="J20" s="74" t="s">
        <v>1083</v>
      </c>
      <c r="K20" s="74" t="s">
        <v>1084</v>
      </c>
      <c r="L20" s="74" t="s">
        <v>1085</v>
      </c>
      <c r="M20" s="74">
        <v>1.3</v>
      </c>
      <c r="N20" s="74" t="s">
        <v>52</v>
      </c>
      <c r="O20" s="74" t="s">
        <v>1086</v>
      </c>
      <c r="P20" s="74" t="s">
        <v>1087</v>
      </c>
      <c r="Q20" s="74" t="s">
        <v>1088</v>
      </c>
      <c r="R20" s="74" t="s">
        <v>1089</v>
      </c>
      <c r="S20" s="76">
        <v>57936</v>
      </c>
      <c r="T20" s="74" t="s">
        <v>1081</v>
      </c>
      <c r="U20" t="s">
        <v>86</v>
      </c>
      <c r="V20" t="s">
        <v>1179</v>
      </c>
      <c r="W20" t="s">
        <v>1120</v>
      </c>
      <c r="Y20" t="e">
        <v>#VALUE!</v>
      </c>
      <c r="Z20" t="s">
        <v>1180</v>
      </c>
    </row>
    <row r="21" spans="1:26">
      <c r="A21" s="77" t="s">
        <v>1077</v>
      </c>
      <c r="B21" s="78" t="s">
        <v>1181</v>
      </c>
      <c r="C21" s="78" t="s">
        <v>1182</v>
      </c>
      <c r="D21" s="77" t="s">
        <v>84</v>
      </c>
      <c r="E21" s="77" t="s">
        <v>1147</v>
      </c>
      <c r="F21" s="77" t="s">
        <v>1147</v>
      </c>
      <c r="G21" s="82" t="s">
        <v>1183</v>
      </c>
      <c r="H21" s="82">
        <v>3400038789</v>
      </c>
      <c r="I21" s="77" t="s">
        <v>1082</v>
      </c>
      <c r="J21" s="77" t="s">
        <v>1083</v>
      </c>
      <c r="K21" s="77" t="s">
        <v>1084</v>
      </c>
      <c r="L21" s="77" t="s">
        <v>1085</v>
      </c>
      <c r="M21" s="77">
        <v>2</v>
      </c>
      <c r="N21" s="77" t="s">
        <v>57</v>
      </c>
      <c r="O21" s="77" t="s">
        <v>1086</v>
      </c>
      <c r="P21" s="77" t="s">
        <v>1087</v>
      </c>
      <c r="Q21" s="77" t="s">
        <v>1088</v>
      </c>
      <c r="R21" s="77" t="s">
        <v>1089</v>
      </c>
      <c r="S21" s="79">
        <v>19127.759999999998</v>
      </c>
      <c r="T21" s="77" t="s">
        <v>1081</v>
      </c>
      <c r="Y21" t="e">
        <v>#VALUE!</v>
      </c>
      <c r="Z21" t="s">
        <v>1184</v>
      </c>
    </row>
    <row r="22" spans="1:26" hidden="1">
      <c r="A22" s="74" t="s">
        <v>1077</v>
      </c>
      <c r="B22" s="75" t="s">
        <v>1185</v>
      </c>
      <c r="C22" s="75" t="s">
        <v>1186</v>
      </c>
      <c r="D22" s="74" t="s">
        <v>81</v>
      </c>
      <c r="E22" s="74" t="s">
        <v>1187</v>
      </c>
      <c r="F22" s="74" t="s">
        <v>1187</v>
      </c>
      <c r="G22" s="74" t="s">
        <v>1081</v>
      </c>
      <c r="H22" s="74" t="s">
        <v>1081</v>
      </c>
      <c r="I22" s="74" t="s">
        <v>1082</v>
      </c>
      <c r="J22" s="74" t="s">
        <v>1083</v>
      </c>
      <c r="K22" s="74" t="s">
        <v>1084</v>
      </c>
      <c r="L22" s="74" t="s">
        <v>1085</v>
      </c>
      <c r="M22" s="74">
        <v>9.8249999999999993</v>
      </c>
      <c r="N22" s="74" t="s">
        <v>1104</v>
      </c>
      <c r="O22" s="74" t="s">
        <v>1086</v>
      </c>
      <c r="P22" s="74" t="s">
        <v>1087</v>
      </c>
      <c r="Q22" s="74" t="s">
        <v>1088</v>
      </c>
      <c r="R22" s="74" t="s">
        <v>1089</v>
      </c>
      <c r="S22" s="76">
        <v>240755.34</v>
      </c>
      <c r="T22" s="74" t="s">
        <v>1081</v>
      </c>
      <c r="U22" t="s">
        <v>86</v>
      </c>
      <c r="V22" t="s">
        <v>1188</v>
      </c>
      <c r="W22" t="s">
        <v>1120</v>
      </c>
      <c r="Y22" t="e">
        <v>#VALUE!</v>
      </c>
      <c r="Z22" t="s">
        <v>1189</v>
      </c>
    </row>
    <row r="23" spans="1:26" ht="14.25" hidden="1" customHeight="1">
      <c r="A23" s="77" t="s">
        <v>1077</v>
      </c>
      <c r="B23" s="78" t="s">
        <v>1190</v>
      </c>
      <c r="C23" s="78" t="s">
        <v>1191</v>
      </c>
      <c r="D23" s="77" t="s">
        <v>81</v>
      </c>
      <c r="E23" s="77" t="s">
        <v>1192</v>
      </c>
      <c r="F23" s="77" t="s">
        <v>1193</v>
      </c>
      <c r="G23" s="77" t="s">
        <v>1103</v>
      </c>
      <c r="H23" s="77">
        <v>3400039079</v>
      </c>
      <c r="I23" s="77" t="s">
        <v>1082</v>
      </c>
      <c r="J23" s="77" t="s">
        <v>1083</v>
      </c>
      <c r="K23" s="77" t="s">
        <v>1084</v>
      </c>
      <c r="L23" s="77" t="s">
        <v>1085</v>
      </c>
      <c r="M23" s="77">
        <v>4</v>
      </c>
      <c r="N23" s="77" t="s">
        <v>53</v>
      </c>
      <c r="O23" s="77" t="s">
        <v>1086</v>
      </c>
      <c r="P23" s="77" t="s">
        <v>1087</v>
      </c>
      <c r="Q23" s="77" t="s">
        <v>1088</v>
      </c>
      <c r="R23" s="77" t="s">
        <v>1089</v>
      </c>
      <c r="S23" s="79">
        <v>38728</v>
      </c>
      <c r="T23" s="77" t="s">
        <v>1081</v>
      </c>
      <c r="U23" t="s">
        <v>14</v>
      </c>
      <c r="V23" t="s">
        <v>1194</v>
      </c>
      <c r="Y23" t="e">
        <v>#VALUE!</v>
      </c>
      <c r="Z23" t="s">
        <v>1195</v>
      </c>
    </row>
    <row r="24" spans="1:26" hidden="1">
      <c r="A24" s="74" t="s">
        <v>1077</v>
      </c>
      <c r="B24" s="75" t="s">
        <v>1196</v>
      </c>
      <c r="C24" s="75" t="s">
        <v>1197</v>
      </c>
      <c r="D24" s="74" t="s">
        <v>76</v>
      </c>
      <c r="E24" s="74" t="s">
        <v>1198</v>
      </c>
      <c r="F24" s="74" t="s">
        <v>1198</v>
      </c>
      <c r="G24" s="74" t="s">
        <v>1199</v>
      </c>
      <c r="H24" s="74">
        <v>3400038506</v>
      </c>
      <c r="I24" s="74" t="s">
        <v>1082</v>
      </c>
      <c r="J24" s="74" t="s">
        <v>1083</v>
      </c>
      <c r="K24" s="74" t="s">
        <v>1084</v>
      </c>
      <c r="L24" s="74" t="s">
        <v>1085</v>
      </c>
      <c r="M24" s="74">
        <v>3.1</v>
      </c>
      <c r="N24" s="74" t="s">
        <v>50</v>
      </c>
      <c r="O24" s="74" t="s">
        <v>1086</v>
      </c>
      <c r="P24" s="74" t="s">
        <v>1087</v>
      </c>
      <c r="Q24" s="74" t="s">
        <v>1088</v>
      </c>
      <c r="R24" s="74" t="s">
        <v>1089</v>
      </c>
      <c r="S24" s="76">
        <v>49655</v>
      </c>
      <c r="T24" s="74" t="s">
        <v>1081</v>
      </c>
      <c r="U24" t="s">
        <v>86</v>
      </c>
      <c r="V24" t="s">
        <v>1200</v>
      </c>
      <c r="W24" t="s">
        <v>1120</v>
      </c>
      <c r="Y24" t="e">
        <v>#VALUE!</v>
      </c>
      <c r="Z24" t="s">
        <v>1201</v>
      </c>
    </row>
    <row r="25" spans="1:26">
      <c r="A25" s="77" t="s">
        <v>1077</v>
      </c>
      <c r="B25" s="78" t="s">
        <v>1202</v>
      </c>
      <c r="C25" s="78" t="s">
        <v>1203</v>
      </c>
      <c r="D25" s="77" t="s">
        <v>84</v>
      </c>
      <c r="E25" s="77" t="s">
        <v>1147</v>
      </c>
      <c r="F25" s="77" t="s">
        <v>1147</v>
      </c>
      <c r="G25" s="77" t="s">
        <v>1081</v>
      </c>
      <c r="H25" s="77" t="s">
        <v>1081</v>
      </c>
      <c r="I25" s="77" t="s">
        <v>1082</v>
      </c>
      <c r="J25" s="77" t="s">
        <v>1083</v>
      </c>
      <c r="K25" s="77" t="s">
        <v>1084</v>
      </c>
      <c r="L25" s="77" t="s">
        <v>1085</v>
      </c>
      <c r="M25" s="77">
        <v>3</v>
      </c>
      <c r="N25" s="77" t="s">
        <v>57</v>
      </c>
      <c r="O25" s="77" t="s">
        <v>1086</v>
      </c>
      <c r="P25" s="77" t="s">
        <v>1087</v>
      </c>
      <c r="Q25" s="77" t="s">
        <v>1088</v>
      </c>
      <c r="R25" s="77" t="s">
        <v>1089</v>
      </c>
      <c r="S25" s="79">
        <v>36396.31</v>
      </c>
      <c r="T25" s="77" t="s">
        <v>1081</v>
      </c>
      <c r="Y25" t="e">
        <v>#VALUE!</v>
      </c>
      <c r="Z25" t="s">
        <v>1204</v>
      </c>
    </row>
    <row r="26" spans="1:26" hidden="1">
      <c r="A26" s="74" t="s">
        <v>1077</v>
      </c>
      <c r="B26" s="75" t="s">
        <v>1205</v>
      </c>
      <c r="C26" s="75" t="s">
        <v>1206</v>
      </c>
      <c r="D26" s="74" t="s">
        <v>76</v>
      </c>
      <c r="E26" s="74" t="s">
        <v>1198</v>
      </c>
      <c r="F26" s="74" t="s">
        <v>1198</v>
      </c>
      <c r="G26" s="74" t="s">
        <v>1207</v>
      </c>
      <c r="H26" s="74">
        <v>3400038564</v>
      </c>
      <c r="I26" s="74" t="s">
        <v>1082</v>
      </c>
      <c r="J26" s="74" t="s">
        <v>1083</v>
      </c>
      <c r="K26" s="74" t="s">
        <v>1084</v>
      </c>
      <c r="L26" s="74" t="s">
        <v>1085</v>
      </c>
      <c r="M26" s="74">
        <v>6</v>
      </c>
      <c r="N26" s="74" t="s">
        <v>50</v>
      </c>
      <c r="O26" s="74" t="s">
        <v>1086</v>
      </c>
      <c r="P26" s="74" t="s">
        <v>1087</v>
      </c>
      <c r="Q26" s="74" t="s">
        <v>1088</v>
      </c>
      <c r="R26" s="74" t="s">
        <v>1089</v>
      </c>
      <c r="S26" s="76">
        <v>91789</v>
      </c>
      <c r="T26" s="74" t="s">
        <v>1081</v>
      </c>
      <c r="U26" t="s">
        <v>86</v>
      </c>
      <c r="V26" t="s">
        <v>1208</v>
      </c>
      <c r="W26" t="s">
        <v>1120</v>
      </c>
      <c r="Y26" t="e">
        <v>#VALUE!</v>
      </c>
      <c r="Z26" t="s">
        <v>1209</v>
      </c>
    </row>
    <row r="27" spans="1:26" hidden="1">
      <c r="A27" s="77" t="s">
        <v>1077</v>
      </c>
      <c r="B27" s="78" t="s">
        <v>1210</v>
      </c>
      <c r="C27" s="78" t="s">
        <v>1211</v>
      </c>
      <c r="D27" s="77" t="s">
        <v>84</v>
      </c>
      <c r="E27" s="77" t="s">
        <v>1212</v>
      </c>
      <c r="F27" s="77" t="s">
        <v>1212</v>
      </c>
      <c r="G27" s="77" t="s">
        <v>1081</v>
      </c>
      <c r="H27" s="77" t="s">
        <v>1081</v>
      </c>
      <c r="I27" s="77" t="s">
        <v>1082</v>
      </c>
      <c r="J27" s="77" t="s">
        <v>1083</v>
      </c>
      <c r="K27" s="77" t="s">
        <v>1084</v>
      </c>
      <c r="L27" s="77" t="s">
        <v>1085</v>
      </c>
      <c r="M27" s="77">
        <v>7</v>
      </c>
      <c r="N27" s="77" t="s">
        <v>52</v>
      </c>
      <c r="O27" s="77" t="s">
        <v>1086</v>
      </c>
      <c r="P27" s="77" t="s">
        <v>1087</v>
      </c>
      <c r="Q27" s="77" t="s">
        <v>1088</v>
      </c>
      <c r="R27" s="77" t="s">
        <v>1089</v>
      </c>
      <c r="S27" s="79">
        <v>141941.57999999999</v>
      </c>
      <c r="T27" s="77" t="s">
        <v>1081</v>
      </c>
      <c r="U27" t="s">
        <v>86</v>
      </c>
      <c r="V27" t="s">
        <v>1213</v>
      </c>
      <c r="W27" t="s">
        <v>1120</v>
      </c>
      <c r="Y27" t="e">
        <v>#VALUE!</v>
      </c>
      <c r="Z27" t="s">
        <v>1214</v>
      </c>
    </row>
    <row r="28" spans="1:26" ht="14.25" hidden="1" customHeight="1">
      <c r="A28" s="74" t="s">
        <v>1077</v>
      </c>
      <c r="B28" s="75" t="s">
        <v>1215</v>
      </c>
      <c r="C28" s="75" t="s">
        <v>1216</v>
      </c>
      <c r="D28" s="74" t="s">
        <v>76</v>
      </c>
      <c r="E28" s="74" t="s">
        <v>1198</v>
      </c>
      <c r="F28" s="74" t="s">
        <v>1198</v>
      </c>
      <c r="G28" s="74" t="s">
        <v>1217</v>
      </c>
      <c r="H28" s="74">
        <v>3400038453</v>
      </c>
      <c r="I28" s="74" t="s">
        <v>1082</v>
      </c>
      <c r="J28" s="74" t="s">
        <v>1083</v>
      </c>
      <c r="K28" s="74" t="s">
        <v>1084</v>
      </c>
      <c r="L28" s="74" t="s">
        <v>1085</v>
      </c>
      <c r="M28" s="74">
        <v>6</v>
      </c>
      <c r="N28" s="74" t="s">
        <v>50</v>
      </c>
      <c r="O28" s="74" t="s">
        <v>1086</v>
      </c>
      <c r="P28" s="74" t="s">
        <v>1087</v>
      </c>
      <c r="Q28" s="74" t="s">
        <v>1088</v>
      </c>
      <c r="R28" s="74" t="s">
        <v>1089</v>
      </c>
      <c r="S28" s="76">
        <v>92809</v>
      </c>
      <c r="T28" s="74" t="s">
        <v>1081</v>
      </c>
      <c r="U28" t="s">
        <v>14</v>
      </c>
      <c r="V28" t="s">
        <v>1218</v>
      </c>
      <c r="Y28" t="e">
        <v>#VALUE!</v>
      </c>
      <c r="Z28" t="s">
        <v>1219</v>
      </c>
    </row>
    <row r="29" spans="1:26" hidden="1">
      <c r="A29" s="77" t="s">
        <v>1077</v>
      </c>
      <c r="B29" s="78" t="s">
        <v>1220</v>
      </c>
      <c r="C29" s="78" t="s">
        <v>1221</v>
      </c>
      <c r="D29" s="77" t="s">
        <v>76</v>
      </c>
      <c r="E29" s="74" t="s">
        <v>1198</v>
      </c>
      <c r="F29" s="74" t="s">
        <v>1198</v>
      </c>
      <c r="G29" s="77" t="s">
        <v>1207</v>
      </c>
      <c r="H29" s="77">
        <v>3400038564</v>
      </c>
      <c r="I29" s="77" t="s">
        <v>1082</v>
      </c>
      <c r="J29" s="77" t="s">
        <v>1083</v>
      </c>
      <c r="K29" s="77" t="s">
        <v>1084</v>
      </c>
      <c r="L29" s="77" t="s">
        <v>1085</v>
      </c>
      <c r="M29" s="77">
        <v>2.5</v>
      </c>
      <c r="N29" s="77" t="s">
        <v>50</v>
      </c>
      <c r="O29" s="77" t="s">
        <v>1086</v>
      </c>
      <c r="P29" s="77" t="s">
        <v>1087</v>
      </c>
      <c r="Q29" s="77" t="s">
        <v>1088</v>
      </c>
      <c r="R29" s="77" t="s">
        <v>1089</v>
      </c>
      <c r="S29" s="79">
        <v>46848</v>
      </c>
      <c r="T29" s="77" t="s">
        <v>1081</v>
      </c>
      <c r="U29" t="s">
        <v>14</v>
      </c>
      <c r="V29" t="s">
        <v>1222</v>
      </c>
      <c r="Y29" t="e">
        <v>#VALUE!</v>
      </c>
      <c r="Z29" t="s">
        <v>1223</v>
      </c>
    </row>
    <row r="30" spans="1:26" hidden="1">
      <c r="A30" s="74" t="s">
        <v>1077</v>
      </c>
      <c r="B30" s="75" t="s">
        <v>1224</v>
      </c>
      <c r="C30" s="75" t="s">
        <v>1225</v>
      </c>
      <c r="D30" s="74" t="s">
        <v>475</v>
      </c>
      <c r="E30" s="74" t="s">
        <v>1226</v>
      </c>
      <c r="F30" s="74" t="s">
        <v>1226</v>
      </c>
      <c r="G30" s="74" t="s">
        <v>1081</v>
      </c>
      <c r="H30" s="74" t="s">
        <v>1081</v>
      </c>
      <c r="I30" s="74" t="s">
        <v>1082</v>
      </c>
      <c r="J30" s="74" t="s">
        <v>1083</v>
      </c>
      <c r="K30" s="74" t="s">
        <v>1084</v>
      </c>
      <c r="L30" s="74" t="s">
        <v>1085</v>
      </c>
      <c r="M30" s="74">
        <v>1</v>
      </c>
      <c r="N30" s="74" t="s">
        <v>908</v>
      </c>
      <c r="O30" s="74" t="s">
        <v>1086</v>
      </c>
      <c r="P30" s="74" t="s">
        <v>1087</v>
      </c>
      <c r="Q30" s="74" t="s">
        <v>1088</v>
      </c>
      <c r="R30" s="74" t="s">
        <v>1089</v>
      </c>
      <c r="S30" s="76">
        <v>53946.080000000002</v>
      </c>
      <c r="T30" s="74" t="s">
        <v>1081</v>
      </c>
      <c r="U30" t="s">
        <v>86</v>
      </c>
      <c r="V30" t="s">
        <v>1227</v>
      </c>
      <c r="W30" t="s">
        <v>1120</v>
      </c>
      <c r="Y30" t="e">
        <v>#VALUE!</v>
      </c>
      <c r="Z30" t="s">
        <v>1228</v>
      </c>
    </row>
    <row r="31" spans="1:26" hidden="1">
      <c r="A31" s="77" t="s">
        <v>1077</v>
      </c>
      <c r="B31" s="78" t="s">
        <v>1229</v>
      </c>
      <c r="C31" s="78" t="s">
        <v>1230</v>
      </c>
      <c r="D31" s="77" t="s">
        <v>475</v>
      </c>
      <c r="E31" s="77" t="s">
        <v>1118</v>
      </c>
      <c r="F31" s="77" t="s">
        <v>1118</v>
      </c>
      <c r="G31" s="77" t="s">
        <v>1081</v>
      </c>
      <c r="H31" s="77" t="s">
        <v>1081</v>
      </c>
      <c r="I31" s="77" t="s">
        <v>1082</v>
      </c>
      <c r="J31" s="77" t="s">
        <v>1083</v>
      </c>
      <c r="K31" s="77" t="s">
        <v>1084</v>
      </c>
      <c r="L31" s="77" t="s">
        <v>1085</v>
      </c>
      <c r="M31" s="77">
        <v>1</v>
      </c>
      <c r="N31" s="77" t="s">
        <v>908</v>
      </c>
      <c r="O31" s="77" t="s">
        <v>1086</v>
      </c>
      <c r="P31" s="77" t="s">
        <v>1087</v>
      </c>
      <c r="Q31" s="77" t="s">
        <v>1088</v>
      </c>
      <c r="R31" s="77" t="s">
        <v>1089</v>
      </c>
      <c r="S31" s="79">
        <v>53946</v>
      </c>
      <c r="T31" s="77" t="s">
        <v>1081</v>
      </c>
      <c r="U31" t="s">
        <v>86</v>
      </c>
      <c r="V31" t="s">
        <v>1231</v>
      </c>
      <c r="W31" t="s">
        <v>1120</v>
      </c>
      <c r="Y31" t="e">
        <v>#VALUE!</v>
      </c>
      <c r="Z31" t="s">
        <v>1232</v>
      </c>
    </row>
    <row r="32" spans="1:26" hidden="1">
      <c r="A32" s="74" t="s">
        <v>1077</v>
      </c>
      <c r="B32" s="75" t="s">
        <v>1233</v>
      </c>
      <c r="C32" s="75" t="s">
        <v>1234</v>
      </c>
      <c r="D32" s="74" t="s">
        <v>475</v>
      </c>
      <c r="E32" s="74" t="s">
        <v>1124</v>
      </c>
      <c r="F32" s="74" t="s">
        <v>1124</v>
      </c>
      <c r="G32" s="74" t="s">
        <v>1081</v>
      </c>
      <c r="H32" s="74" t="s">
        <v>1081</v>
      </c>
      <c r="I32" s="74" t="s">
        <v>1082</v>
      </c>
      <c r="J32" s="74" t="s">
        <v>1083</v>
      </c>
      <c r="K32" s="74" t="s">
        <v>1084</v>
      </c>
      <c r="L32" s="74" t="s">
        <v>1085</v>
      </c>
      <c r="M32" s="74">
        <v>1</v>
      </c>
      <c r="N32" s="74" t="s">
        <v>908</v>
      </c>
      <c r="O32" s="74" t="s">
        <v>1086</v>
      </c>
      <c r="P32" s="74" t="s">
        <v>1087</v>
      </c>
      <c r="Q32" s="74" t="s">
        <v>1088</v>
      </c>
      <c r="R32" s="74" t="s">
        <v>1089</v>
      </c>
      <c r="S32" s="76">
        <v>49053.7</v>
      </c>
      <c r="T32" s="74" t="s">
        <v>1081</v>
      </c>
      <c r="U32" t="s">
        <v>86</v>
      </c>
      <c r="V32" t="s">
        <v>1235</v>
      </c>
      <c r="W32" t="s">
        <v>1120</v>
      </c>
      <c r="Y32" t="e">
        <v>#VALUE!</v>
      </c>
      <c r="Z32" t="s">
        <v>1236</v>
      </c>
    </row>
    <row r="33" spans="1:26" hidden="1">
      <c r="A33" s="77" t="s">
        <v>1077</v>
      </c>
      <c r="B33" s="78" t="s">
        <v>1237</v>
      </c>
      <c r="C33" s="78" t="s">
        <v>1238</v>
      </c>
      <c r="D33" s="77" t="s">
        <v>81</v>
      </c>
      <c r="E33" s="77" t="s">
        <v>1239</v>
      </c>
      <c r="F33" s="77" t="s">
        <v>1239</v>
      </c>
      <c r="G33" s="77" t="s">
        <v>1081</v>
      </c>
      <c r="H33" s="77" t="s">
        <v>1081</v>
      </c>
      <c r="I33" s="77" t="s">
        <v>1082</v>
      </c>
      <c r="J33" s="77" t="s">
        <v>1083</v>
      </c>
      <c r="K33" s="77" t="s">
        <v>1084</v>
      </c>
      <c r="L33" s="77" t="s">
        <v>1085</v>
      </c>
      <c r="M33" s="77">
        <v>1</v>
      </c>
      <c r="N33" s="77" t="s">
        <v>53</v>
      </c>
      <c r="O33" s="77" t="s">
        <v>1086</v>
      </c>
      <c r="P33" s="77" t="s">
        <v>1087</v>
      </c>
      <c r="Q33" s="77" t="s">
        <v>1088</v>
      </c>
      <c r="R33" s="77" t="s">
        <v>1089</v>
      </c>
      <c r="S33" s="79">
        <v>14550.28</v>
      </c>
      <c r="T33" s="77" t="s">
        <v>1081</v>
      </c>
      <c r="U33" t="s">
        <v>86</v>
      </c>
      <c r="V33" t="s">
        <v>1240</v>
      </c>
      <c r="W33" t="s">
        <v>1120</v>
      </c>
      <c r="Y33" t="e">
        <v>#VALUE!</v>
      </c>
      <c r="Z33" t="s">
        <v>1241</v>
      </c>
    </row>
    <row r="34" spans="1:26" ht="14.25" hidden="1" customHeight="1">
      <c r="A34" s="74" t="s">
        <v>1077</v>
      </c>
      <c r="B34" s="75" t="s">
        <v>1242</v>
      </c>
      <c r="C34" s="75" t="s">
        <v>1243</v>
      </c>
      <c r="D34" s="74" t="s">
        <v>81</v>
      </c>
      <c r="E34" s="74" t="s">
        <v>1244</v>
      </c>
      <c r="F34" s="74" t="s">
        <v>1245</v>
      </c>
      <c r="G34" s="74" t="s">
        <v>1246</v>
      </c>
      <c r="H34" s="74">
        <v>3400039083</v>
      </c>
      <c r="I34" s="74" t="s">
        <v>1082</v>
      </c>
      <c r="J34" s="74" t="s">
        <v>1083</v>
      </c>
      <c r="K34" s="74" t="s">
        <v>1084</v>
      </c>
      <c r="L34" s="74" t="s">
        <v>1085</v>
      </c>
      <c r="M34" s="74">
        <v>5.2</v>
      </c>
      <c r="N34" s="74" t="s">
        <v>1104</v>
      </c>
      <c r="O34" s="74" t="s">
        <v>1086</v>
      </c>
      <c r="P34" s="74" t="s">
        <v>1087</v>
      </c>
      <c r="Q34" s="74" t="s">
        <v>1088</v>
      </c>
      <c r="R34" s="74" t="s">
        <v>1089</v>
      </c>
      <c r="S34" s="76">
        <v>81240.570000000007</v>
      </c>
      <c r="T34" s="74" t="s">
        <v>1081</v>
      </c>
      <c r="U34" t="s">
        <v>14</v>
      </c>
      <c r="V34" t="s">
        <v>1247</v>
      </c>
      <c r="Y34" t="e">
        <v>#VALUE!</v>
      </c>
      <c r="Z34" t="s">
        <v>1248</v>
      </c>
    </row>
    <row r="35" spans="1:26" hidden="1">
      <c r="A35" s="77" t="s">
        <v>1077</v>
      </c>
      <c r="B35" s="78" t="s">
        <v>1249</v>
      </c>
      <c r="C35" s="78" t="s">
        <v>1250</v>
      </c>
      <c r="D35" s="77" t="s">
        <v>475</v>
      </c>
      <c r="E35" s="77" t="s">
        <v>1251</v>
      </c>
      <c r="F35" s="77" t="s">
        <v>1251</v>
      </c>
      <c r="G35" s="77" t="s">
        <v>1081</v>
      </c>
      <c r="H35" s="77" t="s">
        <v>1081</v>
      </c>
      <c r="I35" s="77" t="s">
        <v>1082</v>
      </c>
      <c r="J35" s="77" t="s">
        <v>1083</v>
      </c>
      <c r="K35" s="77" t="s">
        <v>1084</v>
      </c>
      <c r="L35" s="77" t="s">
        <v>1085</v>
      </c>
      <c r="M35" s="77">
        <v>0.66</v>
      </c>
      <c r="N35" s="77" t="s">
        <v>1252</v>
      </c>
      <c r="O35" s="77" t="s">
        <v>1086</v>
      </c>
      <c r="P35" s="77" t="s">
        <v>1087</v>
      </c>
      <c r="Q35" s="77" t="s">
        <v>1088</v>
      </c>
      <c r="R35" s="77" t="s">
        <v>1089</v>
      </c>
      <c r="S35" s="79">
        <v>73659.23</v>
      </c>
      <c r="T35" s="77" t="s">
        <v>1081</v>
      </c>
      <c r="U35" t="s">
        <v>86</v>
      </c>
      <c r="V35" t="s">
        <v>1253</v>
      </c>
      <c r="W35" t="s">
        <v>1120</v>
      </c>
      <c r="Y35" t="e">
        <v>#VALUE!</v>
      </c>
      <c r="Z35" t="s">
        <v>1254</v>
      </c>
    </row>
    <row r="36" spans="1:26" ht="14.25" hidden="1" customHeight="1">
      <c r="A36" s="74" t="s">
        <v>1077</v>
      </c>
      <c r="B36" s="75" t="s">
        <v>1255</v>
      </c>
      <c r="C36" s="75" t="s">
        <v>1256</v>
      </c>
      <c r="D36" s="74" t="s">
        <v>475</v>
      </c>
      <c r="E36" s="74" t="s">
        <v>1251</v>
      </c>
      <c r="F36" s="74" t="s">
        <v>1251</v>
      </c>
      <c r="G36" s="74" t="s">
        <v>1081</v>
      </c>
      <c r="H36" s="74" t="s">
        <v>1081</v>
      </c>
      <c r="I36" s="74" t="s">
        <v>1082</v>
      </c>
      <c r="J36" s="74" t="s">
        <v>1083</v>
      </c>
      <c r="K36" s="74" t="s">
        <v>1084</v>
      </c>
      <c r="L36" s="74" t="s">
        <v>1085</v>
      </c>
      <c r="M36" s="74">
        <v>2</v>
      </c>
      <c r="N36" s="74" t="s">
        <v>1252</v>
      </c>
      <c r="O36" s="74" t="s">
        <v>1086</v>
      </c>
      <c r="P36" s="74" t="s">
        <v>1087</v>
      </c>
      <c r="Q36" s="74" t="s">
        <v>1088</v>
      </c>
      <c r="R36" s="74" t="s">
        <v>1089</v>
      </c>
      <c r="S36" s="76">
        <v>26582.57</v>
      </c>
      <c r="T36" s="74" t="s">
        <v>1081</v>
      </c>
      <c r="U36" t="s">
        <v>14</v>
      </c>
      <c r="V36" t="s">
        <v>1257</v>
      </c>
      <c r="Y36" t="e">
        <v>#VALUE!</v>
      </c>
      <c r="Z36" t="s">
        <v>1258</v>
      </c>
    </row>
    <row r="37" spans="1:26" ht="14.25" hidden="1" customHeight="1">
      <c r="A37" s="77" t="s">
        <v>1077</v>
      </c>
      <c r="B37" s="78" t="s">
        <v>1259</v>
      </c>
      <c r="C37" s="78" t="s">
        <v>1260</v>
      </c>
      <c r="D37" s="77" t="s">
        <v>76</v>
      </c>
      <c r="E37" s="77" t="s">
        <v>1261</v>
      </c>
      <c r="F37" s="77" t="s">
        <v>1262</v>
      </c>
      <c r="G37" s="77" t="s">
        <v>1263</v>
      </c>
      <c r="H37" s="77">
        <v>3400039849</v>
      </c>
      <c r="I37" s="77" t="s">
        <v>1082</v>
      </c>
      <c r="J37" s="77" t="s">
        <v>1083</v>
      </c>
      <c r="K37" s="77" t="s">
        <v>1084</v>
      </c>
      <c r="L37" s="77" t="s">
        <v>1085</v>
      </c>
      <c r="M37" s="77">
        <v>0.5</v>
      </c>
      <c r="N37" s="77" t="s">
        <v>1264</v>
      </c>
      <c r="O37" s="77" t="s">
        <v>1086</v>
      </c>
      <c r="P37" s="77" t="s">
        <v>1087</v>
      </c>
      <c r="Q37" s="77" t="s">
        <v>1088</v>
      </c>
      <c r="R37" s="77" t="s">
        <v>1089</v>
      </c>
      <c r="S37" s="79">
        <v>9269.98</v>
      </c>
      <c r="T37" s="77" t="s">
        <v>1081</v>
      </c>
      <c r="U37" t="s">
        <v>14</v>
      </c>
      <c r="V37" t="s">
        <v>1265</v>
      </c>
      <c r="Y37" t="e">
        <v>#VALUE!</v>
      </c>
      <c r="Z37" t="s">
        <v>1266</v>
      </c>
    </row>
    <row r="38" spans="1:26" hidden="1">
      <c r="A38" s="74" t="s">
        <v>1077</v>
      </c>
      <c r="B38" s="75" t="s">
        <v>1267</v>
      </c>
      <c r="C38" s="75" t="s">
        <v>1268</v>
      </c>
      <c r="D38" s="74" t="s">
        <v>76</v>
      </c>
      <c r="E38" s="74" t="s">
        <v>1198</v>
      </c>
      <c r="F38" s="74" t="s">
        <v>1198</v>
      </c>
      <c r="G38" s="74" t="s">
        <v>1081</v>
      </c>
      <c r="H38" s="74" t="s">
        <v>1081</v>
      </c>
      <c r="I38" s="74" t="s">
        <v>1082</v>
      </c>
      <c r="J38" s="74" t="s">
        <v>1083</v>
      </c>
      <c r="K38" s="74" t="s">
        <v>1084</v>
      </c>
      <c r="L38" s="74" t="s">
        <v>1085</v>
      </c>
      <c r="M38" s="74">
        <v>6</v>
      </c>
      <c r="N38" s="74" t="s">
        <v>50</v>
      </c>
      <c r="O38" s="74" t="s">
        <v>1086</v>
      </c>
      <c r="P38" s="74" t="s">
        <v>1087</v>
      </c>
      <c r="Q38" s="74" t="s">
        <v>1088</v>
      </c>
      <c r="R38" s="74" t="s">
        <v>1089</v>
      </c>
      <c r="S38" s="76">
        <v>92809</v>
      </c>
      <c r="T38" s="74" t="s">
        <v>1081</v>
      </c>
      <c r="Y38" t="e">
        <v>#VALUE!</v>
      </c>
      <c r="Z38" t="s">
        <v>1269</v>
      </c>
    </row>
    <row r="39" spans="1:26" hidden="1">
      <c r="A39" s="77" t="s">
        <v>1077</v>
      </c>
      <c r="B39" s="78" t="s">
        <v>1270</v>
      </c>
      <c r="C39" s="78" t="s">
        <v>1271</v>
      </c>
      <c r="D39" s="77" t="s">
        <v>475</v>
      </c>
      <c r="E39" s="77" t="s">
        <v>1272</v>
      </c>
      <c r="F39" s="77" t="s">
        <v>1272</v>
      </c>
      <c r="G39" s="77" t="s">
        <v>1081</v>
      </c>
      <c r="H39" s="77" t="s">
        <v>1081</v>
      </c>
      <c r="I39" s="77" t="s">
        <v>1082</v>
      </c>
      <c r="J39" s="77" t="s">
        <v>1083</v>
      </c>
      <c r="K39" s="77" t="s">
        <v>1084</v>
      </c>
      <c r="L39" s="77" t="s">
        <v>1085</v>
      </c>
      <c r="M39" s="77">
        <v>4</v>
      </c>
      <c r="N39" s="77" t="s">
        <v>908</v>
      </c>
      <c r="O39" s="77" t="s">
        <v>1086</v>
      </c>
      <c r="P39" s="77" t="s">
        <v>1087</v>
      </c>
      <c r="Q39" s="77" t="s">
        <v>1088</v>
      </c>
      <c r="R39" s="77" t="s">
        <v>1089</v>
      </c>
      <c r="S39" s="79">
        <v>19544.29</v>
      </c>
      <c r="T39" s="77" t="s">
        <v>1081</v>
      </c>
      <c r="U39" t="s">
        <v>86</v>
      </c>
      <c r="V39" t="s">
        <v>1273</v>
      </c>
      <c r="W39" t="s">
        <v>1120</v>
      </c>
      <c r="Y39" t="e">
        <v>#VALUE!</v>
      </c>
      <c r="Z39" t="s">
        <v>1274</v>
      </c>
    </row>
    <row r="40" spans="1:26" ht="14.25" hidden="1" customHeight="1">
      <c r="A40" s="74" t="s">
        <v>1077</v>
      </c>
      <c r="B40" s="75" t="s">
        <v>1275</v>
      </c>
      <c r="C40" s="75" t="s">
        <v>1276</v>
      </c>
      <c r="D40" s="74" t="s">
        <v>81</v>
      </c>
      <c r="E40" s="74" t="s">
        <v>1277</v>
      </c>
      <c r="F40" s="74" t="s">
        <v>1278</v>
      </c>
      <c r="G40" s="74" t="s">
        <v>1279</v>
      </c>
      <c r="H40" s="74">
        <v>3400039085</v>
      </c>
      <c r="I40" s="74" t="s">
        <v>1082</v>
      </c>
      <c r="J40" s="74" t="s">
        <v>1083</v>
      </c>
      <c r="K40" s="74" t="s">
        <v>1084</v>
      </c>
      <c r="L40" s="74" t="s">
        <v>1085</v>
      </c>
      <c r="M40" s="74">
        <v>0</v>
      </c>
      <c r="N40" s="74" t="s">
        <v>53</v>
      </c>
      <c r="O40" s="74" t="s">
        <v>1086</v>
      </c>
      <c r="P40" s="74" t="s">
        <v>1087</v>
      </c>
      <c r="Q40" s="74" t="s">
        <v>1088</v>
      </c>
      <c r="R40" s="74" t="s">
        <v>1089</v>
      </c>
      <c r="S40" s="76">
        <v>113216.25</v>
      </c>
      <c r="T40" s="74" t="s">
        <v>1081</v>
      </c>
      <c r="U40" t="s">
        <v>14</v>
      </c>
      <c r="V40" t="s">
        <v>1280</v>
      </c>
      <c r="Y40" t="e">
        <v>#VALUE!</v>
      </c>
      <c r="Z40" t="s">
        <v>1281</v>
      </c>
    </row>
    <row r="41" spans="1:26">
      <c r="A41" s="77" t="s">
        <v>1077</v>
      </c>
      <c r="B41" s="78" t="s">
        <v>1282</v>
      </c>
      <c r="C41" s="78" t="s">
        <v>1283</v>
      </c>
      <c r="D41" s="77" t="s">
        <v>84</v>
      </c>
      <c r="E41" s="77" t="s">
        <v>1147</v>
      </c>
      <c r="F41" s="77" t="s">
        <v>1147</v>
      </c>
      <c r="G41" s="77" t="s">
        <v>1081</v>
      </c>
      <c r="H41" s="77" t="s">
        <v>1081</v>
      </c>
      <c r="I41" s="77" t="s">
        <v>1082</v>
      </c>
      <c r="J41" s="77" t="s">
        <v>1083</v>
      </c>
      <c r="K41" s="77" t="s">
        <v>1084</v>
      </c>
      <c r="L41" s="77" t="s">
        <v>1085</v>
      </c>
      <c r="M41" s="77">
        <v>0.7</v>
      </c>
      <c r="N41" s="77" t="s">
        <v>57</v>
      </c>
      <c r="O41" s="77" t="s">
        <v>1086</v>
      </c>
      <c r="P41" s="77" t="s">
        <v>1087</v>
      </c>
      <c r="Q41" s="77" t="s">
        <v>1088</v>
      </c>
      <c r="R41" s="77" t="s">
        <v>1089</v>
      </c>
      <c r="S41" s="79">
        <v>12615.89</v>
      </c>
      <c r="T41" s="77" t="s">
        <v>1081</v>
      </c>
      <c r="U41" t="s">
        <v>86</v>
      </c>
      <c r="V41" t="s">
        <v>1284</v>
      </c>
      <c r="W41" t="s">
        <v>1120</v>
      </c>
      <c r="Y41" t="e">
        <v>#VALUE!</v>
      </c>
      <c r="Z41" t="s">
        <v>1285</v>
      </c>
    </row>
    <row r="42" spans="1:26">
      <c r="A42" s="74" t="s">
        <v>1077</v>
      </c>
      <c r="B42" s="75" t="s">
        <v>1286</v>
      </c>
      <c r="C42" s="75" t="s">
        <v>1287</v>
      </c>
      <c r="D42" s="74" t="s">
        <v>84</v>
      </c>
      <c r="E42" s="74" t="s">
        <v>1134</v>
      </c>
      <c r="F42" s="74" t="s">
        <v>1134</v>
      </c>
      <c r="G42" s="74" t="s">
        <v>1288</v>
      </c>
      <c r="H42" s="74" t="s">
        <v>1081</v>
      </c>
      <c r="I42" s="74" t="s">
        <v>1082</v>
      </c>
      <c r="J42" s="74" t="s">
        <v>1083</v>
      </c>
      <c r="K42" s="74" t="s">
        <v>1084</v>
      </c>
      <c r="L42" s="74" t="s">
        <v>1085</v>
      </c>
      <c r="M42" s="74">
        <v>1</v>
      </c>
      <c r="N42" s="74" t="s">
        <v>57</v>
      </c>
      <c r="O42" s="74" t="s">
        <v>1086</v>
      </c>
      <c r="P42" s="74" t="s">
        <v>1087</v>
      </c>
      <c r="Q42" s="74" t="s">
        <v>1088</v>
      </c>
      <c r="R42" s="74" t="s">
        <v>1089</v>
      </c>
      <c r="S42" s="76">
        <v>11928.32</v>
      </c>
      <c r="T42" s="74" t="s">
        <v>1081</v>
      </c>
      <c r="Y42" t="e">
        <v>#VALUE!</v>
      </c>
      <c r="Z42" t="s">
        <v>1289</v>
      </c>
    </row>
    <row r="43" spans="1:26" ht="14.25" hidden="1" customHeight="1">
      <c r="A43" s="77" t="s">
        <v>1077</v>
      </c>
      <c r="B43" s="78" t="s">
        <v>1290</v>
      </c>
      <c r="C43" s="78" t="s">
        <v>1291</v>
      </c>
      <c r="D43" s="77" t="s">
        <v>81</v>
      </c>
      <c r="E43" s="77" t="s">
        <v>1292</v>
      </c>
      <c r="F43" s="77" t="s">
        <v>1293</v>
      </c>
      <c r="G43" s="77" t="s">
        <v>1294</v>
      </c>
      <c r="H43" s="77">
        <v>3400039440</v>
      </c>
      <c r="I43" s="77" t="s">
        <v>1082</v>
      </c>
      <c r="J43" s="77" t="s">
        <v>1083</v>
      </c>
      <c r="K43" s="77" t="s">
        <v>1084</v>
      </c>
      <c r="L43" s="77" t="s">
        <v>1085</v>
      </c>
      <c r="M43" s="77">
        <v>1</v>
      </c>
      <c r="N43" s="77" t="s">
        <v>1104</v>
      </c>
      <c r="O43" s="77" t="s">
        <v>1086</v>
      </c>
      <c r="P43" s="77" t="s">
        <v>1087</v>
      </c>
      <c r="Q43" s="77" t="s">
        <v>1088</v>
      </c>
      <c r="R43" s="77" t="s">
        <v>1089</v>
      </c>
      <c r="S43" s="79">
        <v>25775.82</v>
      </c>
      <c r="T43" s="77" t="s">
        <v>1081</v>
      </c>
      <c r="U43" t="s">
        <v>14</v>
      </c>
      <c r="V43" t="s">
        <v>1295</v>
      </c>
      <c r="Y43" t="e">
        <v>#VALUE!</v>
      </c>
      <c r="Z43" t="s">
        <v>1296</v>
      </c>
    </row>
    <row r="44" spans="1:26" hidden="1">
      <c r="A44" s="74" t="s">
        <v>1077</v>
      </c>
      <c r="B44" s="75" t="s">
        <v>1297</v>
      </c>
      <c r="C44" s="75" t="s">
        <v>1298</v>
      </c>
      <c r="D44" s="74" t="s">
        <v>475</v>
      </c>
      <c r="E44" s="74" t="s">
        <v>1299</v>
      </c>
      <c r="F44" s="74" t="s">
        <v>1299</v>
      </c>
      <c r="G44" s="74" t="s">
        <v>1081</v>
      </c>
      <c r="H44" s="74" t="s">
        <v>1081</v>
      </c>
      <c r="I44" s="74" t="s">
        <v>1082</v>
      </c>
      <c r="J44" s="74" t="s">
        <v>1083</v>
      </c>
      <c r="K44" s="74" t="s">
        <v>1084</v>
      </c>
      <c r="L44" s="74" t="s">
        <v>1085</v>
      </c>
      <c r="M44" s="74">
        <v>4.7</v>
      </c>
      <c r="N44" s="74" t="s">
        <v>1252</v>
      </c>
      <c r="O44" s="74" t="s">
        <v>1086</v>
      </c>
      <c r="P44" s="74" t="s">
        <v>1087</v>
      </c>
      <c r="Q44" s="74" t="s">
        <v>1088</v>
      </c>
      <c r="R44" s="74" t="s">
        <v>1089</v>
      </c>
      <c r="S44" s="76">
        <v>52138</v>
      </c>
      <c r="T44" s="74" t="s">
        <v>1081</v>
      </c>
      <c r="U44" t="s">
        <v>86</v>
      </c>
      <c r="V44" t="s">
        <v>1300</v>
      </c>
      <c r="W44" t="s">
        <v>1120</v>
      </c>
      <c r="Y44" t="e">
        <v>#VALUE!</v>
      </c>
      <c r="Z44" t="s">
        <v>1301</v>
      </c>
    </row>
    <row r="45" spans="1:26" hidden="1">
      <c r="A45" s="77" t="s">
        <v>1077</v>
      </c>
      <c r="B45" s="78" t="s">
        <v>1302</v>
      </c>
      <c r="C45" s="78" t="s">
        <v>1303</v>
      </c>
      <c r="D45" s="77" t="s">
        <v>76</v>
      </c>
      <c r="E45" s="77" t="s">
        <v>1304</v>
      </c>
      <c r="F45" s="77" t="s">
        <v>1304</v>
      </c>
      <c r="G45" s="77" t="s">
        <v>1305</v>
      </c>
      <c r="H45" s="77">
        <v>3400038500</v>
      </c>
      <c r="I45" s="77" t="s">
        <v>1082</v>
      </c>
      <c r="J45" s="77" t="s">
        <v>1083</v>
      </c>
      <c r="K45" s="77" t="s">
        <v>1084</v>
      </c>
      <c r="L45" s="77" t="s">
        <v>1085</v>
      </c>
      <c r="M45" s="77">
        <v>2.5</v>
      </c>
      <c r="N45" s="77" t="s">
        <v>50</v>
      </c>
      <c r="O45" s="77" t="s">
        <v>1086</v>
      </c>
      <c r="P45" s="77" t="s">
        <v>1087</v>
      </c>
      <c r="Q45" s="77" t="s">
        <v>1088</v>
      </c>
      <c r="R45" s="77" t="s">
        <v>1089</v>
      </c>
      <c r="S45" s="79">
        <v>46775</v>
      </c>
      <c r="T45" s="77" t="s">
        <v>1081</v>
      </c>
      <c r="U45" t="s">
        <v>86</v>
      </c>
      <c r="V45" t="s">
        <v>1306</v>
      </c>
      <c r="W45" t="s">
        <v>1120</v>
      </c>
      <c r="Y45" t="e">
        <v>#VALUE!</v>
      </c>
      <c r="Z45" t="s">
        <v>1307</v>
      </c>
    </row>
    <row r="46" spans="1:26" hidden="1">
      <c r="A46" s="74" t="s">
        <v>1077</v>
      </c>
      <c r="B46" s="75" t="s">
        <v>1308</v>
      </c>
      <c r="C46" s="75" t="s">
        <v>1309</v>
      </c>
      <c r="D46" s="74" t="s">
        <v>76</v>
      </c>
      <c r="E46" s="74" t="s">
        <v>1310</v>
      </c>
      <c r="F46" s="74" t="s">
        <v>1311</v>
      </c>
      <c r="G46" s="74" t="s">
        <v>1312</v>
      </c>
      <c r="H46" s="74">
        <v>3400039031</v>
      </c>
      <c r="I46" s="74" t="s">
        <v>1082</v>
      </c>
      <c r="J46" s="74" t="s">
        <v>1083</v>
      </c>
      <c r="K46" s="74" t="s">
        <v>1084</v>
      </c>
      <c r="L46" s="74" t="s">
        <v>1085</v>
      </c>
      <c r="M46" s="74">
        <v>1</v>
      </c>
      <c r="N46" s="74" t="s">
        <v>1264</v>
      </c>
      <c r="O46" s="74" t="s">
        <v>1086</v>
      </c>
      <c r="P46" s="74" t="s">
        <v>1087</v>
      </c>
      <c r="Q46" s="74" t="s">
        <v>1088</v>
      </c>
      <c r="R46" s="74" t="s">
        <v>1089</v>
      </c>
      <c r="S46" s="76">
        <v>15735.85</v>
      </c>
      <c r="T46" s="74" t="s">
        <v>1081</v>
      </c>
      <c r="X46" t="s">
        <v>1313</v>
      </c>
      <c r="Y46" t="e">
        <v>#VALUE!</v>
      </c>
      <c r="Z46" t="s">
        <v>1314</v>
      </c>
    </row>
    <row r="47" spans="1:26" hidden="1">
      <c r="A47" s="77" t="s">
        <v>1077</v>
      </c>
      <c r="B47" s="78" t="s">
        <v>1315</v>
      </c>
      <c r="C47" s="78" t="s">
        <v>1316</v>
      </c>
      <c r="D47" s="77" t="s">
        <v>76</v>
      </c>
      <c r="E47" s="74" t="s">
        <v>1198</v>
      </c>
      <c r="F47" s="74" t="s">
        <v>1198</v>
      </c>
      <c r="G47" s="77" t="s">
        <v>1317</v>
      </c>
      <c r="H47" s="77">
        <v>3400038826</v>
      </c>
      <c r="I47" s="77" t="s">
        <v>1082</v>
      </c>
      <c r="J47" s="77" t="s">
        <v>1083</v>
      </c>
      <c r="K47" s="77" t="s">
        <v>1084</v>
      </c>
      <c r="L47" s="77" t="s">
        <v>1085</v>
      </c>
      <c r="M47" s="77">
        <v>2</v>
      </c>
      <c r="N47" s="77" t="s">
        <v>50</v>
      </c>
      <c r="O47" s="77" t="s">
        <v>1086</v>
      </c>
      <c r="P47" s="77" t="s">
        <v>1087</v>
      </c>
      <c r="Q47" s="77" t="s">
        <v>1088</v>
      </c>
      <c r="R47" s="77" t="s">
        <v>1089</v>
      </c>
      <c r="S47" s="79">
        <v>29286</v>
      </c>
      <c r="T47" s="77" t="s">
        <v>1081</v>
      </c>
      <c r="U47" t="s">
        <v>86</v>
      </c>
      <c r="V47" t="s">
        <v>1318</v>
      </c>
      <c r="W47" t="s">
        <v>1120</v>
      </c>
      <c r="Y47" t="e">
        <v>#VALUE!</v>
      </c>
      <c r="Z47" t="s">
        <v>1319</v>
      </c>
    </row>
    <row r="48" spans="1:26" hidden="1">
      <c r="A48" s="74" t="s">
        <v>1077</v>
      </c>
      <c r="B48" s="75" t="s">
        <v>1320</v>
      </c>
      <c r="C48" s="75" t="s">
        <v>1321</v>
      </c>
      <c r="D48" s="74" t="s">
        <v>76</v>
      </c>
      <c r="E48" s="74" t="s">
        <v>1322</v>
      </c>
      <c r="F48" s="74" t="s">
        <v>1323</v>
      </c>
      <c r="G48" s="74" t="s">
        <v>1324</v>
      </c>
      <c r="H48" s="74">
        <v>3400039660</v>
      </c>
      <c r="I48" s="74" t="s">
        <v>1082</v>
      </c>
      <c r="J48" s="74" t="s">
        <v>1083</v>
      </c>
      <c r="K48" s="74" t="s">
        <v>1084</v>
      </c>
      <c r="L48" s="74" t="s">
        <v>1085</v>
      </c>
      <c r="M48" s="74">
        <v>2</v>
      </c>
      <c r="N48" s="74" t="s">
        <v>1264</v>
      </c>
      <c r="O48" s="74" t="s">
        <v>1086</v>
      </c>
      <c r="P48" s="74" t="s">
        <v>1087</v>
      </c>
      <c r="Q48" s="74" t="s">
        <v>1088</v>
      </c>
      <c r="R48" s="74" t="s">
        <v>1089</v>
      </c>
      <c r="S48" s="76">
        <v>50891.32</v>
      </c>
      <c r="T48" s="74" t="s">
        <v>1081</v>
      </c>
      <c r="U48" t="s">
        <v>14</v>
      </c>
      <c r="V48" t="s">
        <v>1325</v>
      </c>
      <c r="Y48" t="e">
        <v>#VALUE!</v>
      </c>
      <c r="Z48" t="s">
        <v>1326</v>
      </c>
    </row>
    <row r="49" spans="1:26" hidden="1">
      <c r="A49" s="77" t="s">
        <v>1077</v>
      </c>
      <c r="B49" s="78" t="s">
        <v>1327</v>
      </c>
      <c r="C49" s="78" t="s">
        <v>1328</v>
      </c>
      <c r="D49" s="77" t="s">
        <v>76</v>
      </c>
      <c r="E49" s="77" t="s">
        <v>1329</v>
      </c>
      <c r="F49" s="77" t="s">
        <v>1330</v>
      </c>
      <c r="G49" s="77" t="s">
        <v>1331</v>
      </c>
      <c r="H49" s="77">
        <v>3400038885</v>
      </c>
      <c r="I49" s="77" t="s">
        <v>1082</v>
      </c>
      <c r="J49" s="77" t="s">
        <v>1083</v>
      </c>
      <c r="K49" s="77" t="s">
        <v>1084</v>
      </c>
      <c r="L49" s="77" t="s">
        <v>1085</v>
      </c>
      <c r="M49" s="77">
        <v>0</v>
      </c>
      <c r="N49" s="77" t="s">
        <v>1264</v>
      </c>
      <c r="O49" s="77" t="s">
        <v>1086</v>
      </c>
      <c r="P49" s="77" t="s">
        <v>1087</v>
      </c>
      <c r="Q49" s="77" t="s">
        <v>1088</v>
      </c>
      <c r="R49" s="77" t="s">
        <v>1089</v>
      </c>
      <c r="S49" s="79">
        <v>27907.27</v>
      </c>
      <c r="T49" s="77" t="s">
        <v>1081</v>
      </c>
      <c r="X49" t="s">
        <v>1332</v>
      </c>
      <c r="Y49" t="e">
        <v>#VALUE!</v>
      </c>
      <c r="Z49" t="s">
        <v>1333</v>
      </c>
    </row>
    <row r="50" spans="1:26" hidden="1">
      <c r="A50" s="74" t="s">
        <v>1077</v>
      </c>
      <c r="B50" s="75" t="s">
        <v>1334</v>
      </c>
      <c r="C50" s="75" t="s">
        <v>1335</v>
      </c>
      <c r="D50" s="74" t="s">
        <v>475</v>
      </c>
      <c r="E50" s="74" t="s">
        <v>1336</v>
      </c>
      <c r="F50" s="74" t="s">
        <v>1336</v>
      </c>
      <c r="G50" s="74" t="s">
        <v>1081</v>
      </c>
      <c r="H50" s="74" t="s">
        <v>1081</v>
      </c>
      <c r="I50" s="74" t="s">
        <v>1082</v>
      </c>
      <c r="J50" s="74" t="s">
        <v>1083</v>
      </c>
      <c r="K50" s="74" t="s">
        <v>1084</v>
      </c>
      <c r="L50" s="74" t="s">
        <v>1085</v>
      </c>
      <c r="M50" s="74">
        <v>24</v>
      </c>
      <c r="N50" s="74" t="s">
        <v>1252</v>
      </c>
      <c r="O50" s="74" t="s">
        <v>1086</v>
      </c>
      <c r="P50" s="74" t="s">
        <v>1087</v>
      </c>
      <c r="Q50" s="74" t="s">
        <v>1088</v>
      </c>
      <c r="R50" s="74" t="s">
        <v>1089</v>
      </c>
      <c r="S50" s="76">
        <v>33010.68</v>
      </c>
      <c r="T50" s="74" t="s">
        <v>1081</v>
      </c>
      <c r="U50" t="s">
        <v>86</v>
      </c>
      <c r="V50" t="s">
        <v>1337</v>
      </c>
      <c r="W50" t="s">
        <v>1120</v>
      </c>
      <c r="Y50" t="e">
        <v>#VALUE!</v>
      </c>
      <c r="Z50" t="s">
        <v>1338</v>
      </c>
    </row>
    <row r="51" spans="1:26" ht="14.25" hidden="1" customHeight="1">
      <c r="A51" s="77" t="s">
        <v>1077</v>
      </c>
      <c r="B51" s="78" t="s">
        <v>1339</v>
      </c>
      <c r="C51" s="78" t="s">
        <v>1340</v>
      </c>
      <c r="D51" s="77" t="s">
        <v>475</v>
      </c>
      <c r="E51" s="77" t="s">
        <v>1341</v>
      </c>
      <c r="F51" s="77" t="s">
        <v>1341</v>
      </c>
      <c r="G51" s="77" t="s">
        <v>1342</v>
      </c>
      <c r="H51" s="77">
        <v>3400038960</v>
      </c>
      <c r="I51" s="77" t="s">
        <v>1082</v>
      </c>
      <c r="J51" s="77" t="s">
        <v>1083</v>
      </c>
      <c r="K51" s="77" t="s">
        <v>1084</v>
      </c>
      <c r="L51" s="77" t="s">
        <v>1085</v>
      </c>
      <c r="M51" s="77">
        <v>1.4</v>
      </c>
      <c r="N51" s="77" t="s">
        <v>1252</v>
      </c>
      <c r="O51" s="77" t="s">
        <v>1086</v>
      </c>
      <c r="P51" s="77" t="s">
        <v>1087</v>
      </c>
      <c r="Q51" s="77" t="s">
        <v>1088</v>
      </c>
      <c r="R51" s="77" t="s">
        <v>1089</v>
      </c>
      <c r="S51" s="79">
        <v>38903.53</v>
      </c>
      <c r="T51" s="77" t="s">
        <v>1081</v>
      </c>
      <c r="U51" t="s">
        <v>14</v>
      </c>
      <c r="V51" t="s">
        <v>1343</v>
      </c>
      <c r="Y51" t="e">
        <v>#VALUE!</v>
      </c>
      <c r="Z51" t="s">
        <v>1344</v>
      </c>
    </row>
    <row r="52" spans="1:26" ht="14.25" hidden="1" customHeight="1">
      <c r="A52" s="74" t="s">
        <v>1077</v>
      </c>
      <c r="B52" s="75" t="s">
        <v>1345</v>
      </c>
      <c r="C52" s="80" t="s">
        <v>1346</v>
      </c>
      <c r="D52" s="74" t="s">
        <v>81</v>
      </c>
      <c r="E52" s="74" t="s">
        <v>1292</v>
      </c>
      <c r="F52" s="74" t="s">
        <v>1347</v>
      </c>
      <c r="G52" s="74" t="s">
        <v>1279</v>
      </c>
      <c r="H52" s="74">
        <v>3400039085</v>
      </c>
      <c r="I52" s="74" t="s">
        <v>1082</v>
      </c>
      <c r="J52" s="74" t="s">
        <v>1083</v>
      </c>
      <c r="K52" s="74" t="s">
        <v>1084</v>
      </c>
      <c r="L52" s="74" t="s">
        <v>1085</v>
      </c>
      <c r="M52" s="74">
        <v>0</v>
      </c>
      <c r="N52" s="74" t="s">
        <v>1104</v>
      </c>
      <c r="O52" s="74" t="s">
        <v>1086</v>
      </c>
      <c r="P52" s="74" t="s">
        <v>1087</v>
      </c>
      <c r="Q52" s="74" t="s">
        <v>1088</v>
      </c>
      <c r="R52" s="74" t="s">
        <v>1089</v>
      </c>
      <c r="S52" s="76">
        <v>29475.41</v>
      </c>
      <c r="T52" s="74" t="s">
        <v>1081</v>
      </c>
      <c r="U52" t="s">
        <v>14</v>
      </c>
      <c r="V52" t="s">
        <v>1348</v>
      </c>
      <c r="Y52" t="e">
        <v>#VALUE!</v>
      </c>
      <c r="Z52" t="s">
        <v>1349</v>
      </c>
    </row>
    <row r="53" spans="1:26" ht="14.25" hidden="1" customHeight="1">
      <c r="A53" s="77" t="s">
        <v>1077</v>
      </c>
      <c r="B53" s="78" t="s">
        <v>1350</v>
      </c>
      <c r="C53" s="78" t="s">
        <v>1351</v>
      </c>
      <c r="D53" s="77" t="s">
        <v>81</v>
      </c>
      <c r="E53" s="77" t="s">
        <v>1292</v>
      </c>
      <c r="F53" s="77" t="s">
        <v>1347</v>
      </c>
      <c r="G53" s="77" t="s">
        <v>1279</v>
      </c>
      <c r="H53" s="77">
        <v>3400039085</v>
      </c>
      <c r="I53" s="77" t="s">
        <v>1082</v>
      </c>
      <c r="J53" s="77" t="s">
        <v>1083</v>
      </c>
      <c r="K53" s="77" t="s">
        <v>1084</v>
      </c>
      <c r="L53" s="77" t="s">
        <v>1085</v>
      </c>
      <c r="M53" s="77">
        <v>0</v>
      </c>
      <c r="N53" s="77" t="s">
        <v>1104</v>
      </c>
      <c r="O53" s="77" t="s">
        <v>1086</v>
      </c>
      <c r="P53" s="77" t="s">
        <v>1087</v>
      </c>
      <c r="Q53" s="77" t="s">
        <v>1088</v>
      </c>
      <c r="R53" s="77" t="s">
        <v>1089</v>
      </c>
      <c r="S53" s="79">
        <v>160756.37</v>
      </c>
      <c r="T53" s="77" t="s">
        <v>1081</v>
      </c>
      <c r="U53" t="s">
        <v>14</v>
      </c>
      <c r="V53" t="s">
        <v>1352</v>
      </c>
      <c r="Y53" t="e">
        <v>#VALUE!</v>
      </c>
      <c r="Z53" t="s">
        <v>1349</v>
      </c>
    </row>
    <row r="54" spans="1:26" ht="14.25" hidden="1" customHeight="1">
      <c r="A54" s="74" t="s">
        <v>1077</v>
      </c>
      <c r="B54" s="75" t="s">
        <v>1353</v>
      </c>
      <c r="C54" s="75" t="s">
        <v>1354</v>
      </c>
      <c r="D54" s="74" t="s">
        <v>475</v>
      </c>
      <c r="E54" s="74" t="s">
        <v>1341</v>
      </c>
      <c r="F54" s="74" t="s">
        <v>1341</v>
      </c>
      <c r="G54" s="74" t="s">
        <v>1342</v>
      </c>
      <c r="H54" s="74">
        <v>3400038960</v>
      </c>
      <c r="I54" s="74" t="s">
        <v>1082</v>
      </c>
      <c r="J54" s="74" t="s">
        <v>1083</v>
      </c>
      <c r="K54" s="74" t="s">
        <v>1084</v>
      </c>
      <c r="L54" s="74" t="s">
        <v>1085</v>
      </c>
      <c r="M54" s="74">
        <v>0.2</v>
      </c>
      <c r="N54" s="74" t="s">
        <v>1252</v>
      </c>
      <c r="O54" s="74" t="s">
        <v>1086</v>
      </c>
      <c r="P54" s="74" t="s">
        <v>1087</v>
      </c>
      <c r="Q54" s="74" t="s">
        <v>1088</v>
      </c>
      <c r="R54" s="74" t="s">
        <v>1089</v>
      </c>
      <c r="S54" s="76">
        <v>9471.6200000000008</v>
      </c>
      <c r="T54" s="74" t="s">
        <v>1081</v>
      </c>
      <c r="U54" t="s">
        <v>14</v>
      </c>
      <c r="V54" t="s">
        <v>1355</v>
      </c>
      <c r="Y54" t="e">
        <v>#VALUE!</v>
      </c>
      <c r="Z54" t="s">
        <v>1356</v>
      </c>
    </row>
    <row r="55" spans="1:26" hidden="1">
      <c r="A55" s="77" t="s">
        <v>1077</v>
      </c>
      <c r="B55" s="78" t="s">
        <v>1357</v>
      </c>
      <c r="C55" s="75" t="s">
        <v>1358</v>
      </c>
      <c r="D55" s="77" t="s">
        <v>76</v>
      </c>
      <c r="E55" s="77" t="s">
        <v>1322</v>
      </c>
      <c r="F55" s="77" t="s">
        <v>1323</v>
      </c>
      <c r="G55" s="77" t="s">
        <v>1263</v>
      </c>
      <c r="H55" s="77">
        <v>3400039849</v>
      </c>
      <c r="I55" s="77" t="s">
        <v>1082</v>
      </c>
      <c r="J55" s="77" t="s">
        <v>1083</v>
      </c>
      <c r="K55" s="77" t="s">
        <v>1084</v>
      </c>
      <c r="L55" s="77" t="s">
        <v>1085</v>
      </c>
      <c r="M55" s="77">
        <v>6</v>
      </c>
      <c r="N55" s="77" t="s">
        <v>1264</v>
      </c>
      <c r="O55" s="77" t="s">
        <v>1086</v>
      </c>
      <c r="P55" s="77" t="s">
        <v>1087</v>
      </c>
      <c r="Q55" s="77" t="s">
        <v>1088</v>
      </c>
      <c r="R55" s="77" t="s">
        <v>1089</v>
      </c>
      <c r="S55" s="79">
        <v>136435.98000000001</v>
      </c>
      <c r="T55" s="77" t="s">
        <v>1081</v>
      </c>
      <c r="U55" t="s">
        <v>86</v>
      </c>
      <c r="V55" t="s">
        <v>1359</v>
      </c>
      <c r="X55" t="s">
        <v>1360</v>
      </c>
      <c r="Y55" t="e">
        <v>#VALUE!</v>
      </c>
      <c r="Z55" t="s">
        <v>1361</v>
      </c>
    </row>
    <row r="56" spans="1:26" hidden="1">
      <c r="A56" s="74" t="s">
        <v>1077</v>
      </c>
      <c r="B56" s="75" t="s">
        <v>1362</v>
      </c>
      <c r="C56" s="75" t="s">
        <v>1363</v>
      </c>
      <c r="D56" s="74" t="s">
        <v>76</v>
      </c>
      <c r="E56" s="74" t="s">
        <v>1364</v>
      </c>
      <c r="F56" s="74" t="s">
        <v>1365</v>
      </c>
      <c r="G56" s="74" t="s">
        <v>1366</v>
      </c>
      <c r="H56" s="74">
        <v>3400038958</v>
      </c>
      <c r="I56" s="74" t="s">
        <v>1082</v>
      </c>
      <c r="J56" s="74" t="s">
        <v>1083</v>
      </c>
      <c r="K56" s="74" t="s">
        <v>1084</v>
      </c>
      <c r="L56" s="74" t="s">
        <v>1085</v>
      </c>
      <c r="M56" s="74">
        <v>0.7</v>
      </c>
      <c r="N56" s="74" t="s">
        <v>1264</v>
      </c>
      <c r="O56" s="74" t="s">
        <v>1086</v>
      </c>
      <c r="P56" s="74" t="s">
        <v>1087</v>
      </c>
      <c r="Q56" s="74" t="s">
        <v>1088</v>
      </c>
      <c r="R56" s="74" t="s">
        <v>1089</v>
      </c>
      <c r="S56" s="76">
        <v>36547.550000000003</v>
      </c>
      <c r="T56" s="74" t="s">
        <v>1081</v>
      </c>
      <c r="U56" t="s">
        <v>86</v>
      </c>
      <c r="V56" t="s">
        <v>1367</v>
      </c>
      <c r="Y56" t="e">
        <v>#VALUE!</v>
      </c>
      <c r="Z56" t="s">
        <v>1368</v>
      </c>
    </row>
    <row r="57" spans="1:26" ht="14.25" hidden="1" customHeight="1">
      <c r="A57" s="77" t="s">
        <v>1077</v>
      </c>
      <c r="B57" s="78" t="s">
        <v>1369</v>
      </c>
      <c r="C57" s="78" t="s">
        <v>1370</v>
      </c>
      <c r="D57" s="77" t="s">
        <v>81</v>
      </c>
      <c r="E57" s="77" t="s">
        <v>1371</v>
      </c>
      <c r="F57" s="77" t="s">
        <v>1372</v>
      </c>
      <c r="G57" s="77" t="s">
        <v>1373</v>
      </c>
      <c r="H57" s="77">
        <v>3400042808</v>
      </c>
      <c r="I57" s="77" t="s">
        <v>1082</v>
      </c>
      <c r="J57" s="77" t="s">
        <v>1083</v>
      </c>
      <c r="K57" s="77" t="s">
        <v>1084</v>
      </c>
      <c r="L57" s="77" t="s">
        <v>1085</v>
      </c>
      <c r="M57" s="77">
        <v>1.7</v>
      </c>
      <c r="N57" s="77" t="s">
        <v>1104</v>
      </c>
      <c r="O57" s="77" t="s">
        <v>1086</v>
      </c>
      <c r="P57" s="77" t="s">
        <v>1087</v>
      </c>
      <c r="Q57" s="77" t="s">
        <v>1088</v>
      </c>
      <c r="R57" s="77" t="s">
        <v>1089</v>
      </c>
      <c r="S57" s="79">
        <v>29047.11</v>
      </c>
      <c r="T57" s="77" t="s">
        <v>1081</v>
      </c>
      <c r="U57" t="s">
        <v>14</v>
      </c>
      <c r="V57" t="s">
        <v>1374</v>
      </c>
      <c r="Y57" t="e">
        <v>#VALUE!</v>
      </c>
      <c r="Z57" t="s">
        <v>1375</v>
      </c>
    </row>
    <row r="58" spans="1:26" ht="14.25" hidden="1" customHeight="1">
      <c r="A58" s="74" t="s">
        <v>1077</v>
      </c>
      <c r="B58" s="75" t="s">
        <v>1376</v>
      </c>
      <c r="C58" s="75" t="s">
        <v>1377</v>
      </c>
      <c r="D58" s="74" t="s">
        <v>475</v>
      </c>
      <c r="E58" s="74" t="s">
        <v>1299</v>
      </c>
      <c r="F58" s="74" t="s">
        <v>1299</v>
      </c>
      <c r="G58" s="74" t="s">
        <v>1378</v>
      </c>
      <c r="H58" s="74">
        <v>3400038600</v>
      </c>
      <c r="I58" s="74" t="s">
        <v>1082</v>
      </c>
      <c r="J58" s="74" t="s">
        <v>1083</v>
      </c>
      <c r="K58" s="74" t="s">
        <v>1084</v>
      </c>
      <c r="L58" s="74" t="s">
        <v>1085</v>
      </c>
      <c r="M58" s="74">
        <v>0.3</v>
      </c>
      <c r="N58" s="74" t="s">
        <v>1252</v>
      </c>
      <c r="O58" s="74" t="s">
        <v>1086</v>
      </c>
      <c r="P58" s="74" t="s">
        <v>1087</v>
      </c>
      <c r="Q58" s="74" t="s">
        <v>1088</v>
      </c>
      <c r="R58" s="74" t="s">
        <v>1089</v>
      </c>
      <c r="S58" s="76">
        <v>7607</v>
      </c>
      <c r="T58" s="74" t="s">
        <v>1081</v>
      </c>
      <c r="U58" t="s">
        <v>14</v>
      </c>
      <c r="V58" t="s">
        <v>1379</v>
      </c>
      <c r="Y58" t="e">
        <v>#VALUE!</v>
      </c>
      <c r="Z58" t="s">
        <v>1380</v>
      </c>
    </row>
    <row r="59" spans="1:26" ht="14.25" hidden="1" customHeight="1">
      <c r="A59" s="77" t="s">
        <v>1077</v>
      </c>
      <c r="B59" s="78" t="s">
        <v>1381</v>
      </c>
      <c r="C59" s="78" t="s">
        <v>1382</v>
      </c>
      <c r="D59" s="77" t="s">
        <v>475</v>
      </c>
      <c r="E59" s="77" t="s">
        <v>1299</v>
      </c>
      <c r="F59" s="77" t="s">
        <v>1299</v>
      </c>
      <c r="G59" s="77" t="s">
        <v>1383</v>
      </c>
      <c r="H59" s="77">
        <v>3400041545</v>
      </c>
      <c r="I59" s="77" t="s">
        <v>1082</v>
      </c>
      <c r="J59" s="77" t="s">
        <v>1083</v>
      </c>
      <c r="K59" s="77" t="s">
        <v>1084</v>
      </c>
      <c r="L59" s="77" t="s">
        <v>1085</v>
      </c>
      <c r="M59" s="77">
        <v>1</v>
      </c>
      <c r="N59" s="77" t="s">
        <v>1252</v>
      </c>
      <c r="O59" s="77" t="s">
        <v>1086</v>
      </c>
      <c r="P59" s="77" t="s">
        <v>1087</v>
      </c>
      <c r="Q59" s="77" t="s">
        <v>1088</v>
      </c>
      <c r="R59" s="77" t="s">
        <v>1089</v>
      </c>
      <c r="S59" s="79">
        <v>13821.39</v>
      </c>
      <c r="T59" s="77" t="s">
        <v>1081</v>
      </c>
      <c r="U59" t="s">
        <v>14</v>
      </c>
      <c r="V59" t="s">
        <v>1384</v>
      </c>
      <c r="Y59" t="e">
        <v>#VALUE!</v>
      </c>
      <c r="Z59" t="s">
        <v>1385</v>
      </c>
    </row>
    <row r="60" spans="1:26" ht="14.25" hidden="1" customHeight="1">
      <c r="A60" s="74" t="s">
        <v>1077</v>
      </c>
      <c r="B60" s="75" t="s">
        <v>1386</v>
      </c>
      <c r="C60" s="75" t="s">
        <v>1387</v>
      </c>
      <c r="D60" s="74" t="s">
        <v>475</v>
      </c>
      <c r="E60" s="74" t="s">
        <v>1388</v>
      </c>
      <c r="F60" s="74" t="s">
        <v>1388</v>
      </c>
      <c r="G60" s="74" t="s">
        <v>1389</v>
      </c>
      <c r="H60" s="74">
        <v>3400039035</v>
      </c>
      <c r="I60" s="74" t="s">
        <v>1082</v>
      </c>
      <c r="J60" s="74" t="s">
        <v>1083</v>
      </c>
      <c r="K60" s="74" t="s">
        <v>1084</v>
      </c>
      <c r="L60" s="74" t="s">
        <v>1085</v>
      </c>
      <c r="M60" s="74">
        <v>3.5</v>
      </c>
      <c r="N60" s="74" t="s">
        <v>51</v>
      </c>
      <c r="O60" s="74" t="s">
        <v>1086</v>
      </c>
      <c r="P60" s="74" t="s">
        <v>1087</v>
      </c>
      <c r="Q60" s="74" t="s">
        <v>1088</v>
      </c>
      <c r="R60" s="74" t="s">
        <v>1089</v>
      </c>
      <c r="S60" s="76">
        <v>39373</v>
      </c>
      <c r="T60" s="74" t="s">
        <v>1081</v>
      </c>
      <c r="U60" t="s">
        <v>14</v>
      </c>
      <c r="V60" t="s">
        <v>1390</v>
      </c>
      <c r="Y60" t="e">
        <v>#VALUE!</v>
      </c>
      <c r="Z60" t="s">
        <v>1391</v>
      </c>
    </row>
    <row r="61" spans="1:26" ht="14.25" hidden="1" customHeight="1">
      <c r="A61" s="77" t="s">
        <v>1077</v>
      </c>
      <c r="B61" s="78" t="s">
        <v>1392</v>
      </c>
      <c r="C61" s="78" t="s">
        <v>1393</v>
      </c>
      <c r="D61" s="77" t="s">
        <v>475</v>
      </c>
      <c r="E61" s="77" t="s">
        <v>1388</v>
      </c>
      <c r="F61" s="77" t="s">
        <v>1388</v>
      </c>
      <c r="G61" s="77" t="s">
        <v>1389</v>
      </c>
      <c r="H61" s="77">
        <v>3400039035</v>
      </c>
      <c r="I61" s="77" t="s">
        <v>1082</v>
      </c>
      <c r="J61" s="77" t="s">
        <v>1083</v>
      </c>
      <c r="K61" s="77" t="s">
        <v>1084</v>
      </c>
      <c r="L61" s="77" t="s">
        <v>1085</v>
      </c>
      <c r="M61" s="77">
        <v>3.5</v>
      </c>
      <c r="N61" s="77" t="s">
        <v>51</v>
      </c>
      <c r="O61" s="77" t="s">
        <v>1086</v>
      </c>
      <c r="P61" s="77" t="s">
        <v>1087</v>
      </c>
      <c r="Q61" s="77" t="s">
        <v>1088</v>
      </c>
      <c r="R61" s="77" t="s">
        <v>1089</v>
      </c>
      <c r="S61" s="79">
        <v>41289.29</v>
      </c>
      <c r="T61" s="77" t="s">
        <v>1081</v>
      </c>
      <c r="U61" t="s">
        <v>14</v>
      </c>
      <c r="V61" t="s">
        <v>1394</v>
      </c>
      <c r="Y61" t="e">
        <v>#VALUE!</v>
      </c>
      <c r="Z61" t="s">
        <v>1391</v>
      </c>
    </row>
    <row r="62" spans="1:26" hidden="1">
      <c r="A62" s="74" t="s">
        <v>1077</v>
      </c>
      <c r="B62" s="75" t="s">
        <v>1395</v>
      </c>
      <c r="C62" s="75" t="s">
        <v>1396</v>
      </c>
      <c r="D62" s="74" t="s">
        <v>475</v>
      </c>
      <c r="E62" s="74" t="s">
        <v>1397</v>
      </c>
      <c r="F62" s="74" t="s">
        <v>1397</v>
      </c>
      <c r="G62" s="74" t="s">
        <v>1081</v>
      </c>
      <c r="H62" s="74" t="s">
        <v>1081</v>
      </c>
      <c r="I62" s="74" t="s">
        <v>1082</v>
      </c>
      <c r="J62" s="74" t="s">
        <v>1083</v>
      </c>
      <c r="K62" s="74" t="s">
        <v>1084</v>
      </c>
      <c r="L62" s="74" t="s">
        <v>1085</v>
      </c>
      <c r="M62" s="74">
        <v>1</v>
      </c>
      <c r="N62" s="74" t="s">
        <v>51</v>
      </c>
      <c r="O62" s="74" t="s">
        <v>1086</v>
      </c>
      <c r="P62" s="74" t="s">
        <v>1087</v>
      </c>
      <c r="Q62" s="74" t="s">
        <v>1088</v>
      </c>
      <c r="R62" s="74" t="s">
        <v>1089</v>
      </c>
      <c r="S62" s="76">
        <v>23428</v>
      </c>
      <c r="T62" s="74" t="s">
        <v>1081</v>
      </c>
      <c r="U62" t="s">
        <v>86</v>
      </c>
      <c r="V62" t="s">
        <v>1398</v>
      </c>
      <c r="Y62" t="e">
        <v>#VALUE!</v>
      </c>
      <c r="Z62" t="s">
        <v>1399</v>
      </c>
    </row>
    <row r="63" spans="1:26" hidden="1">
      <c r="A63" s="77" t="s">
        <v>1077</v>
      </c>
      <c r="B63" s="78" t="s">
        <v>1400</v>
      </c>
      <c r="C63" s="78" t="s">
        <v>1401</v>
      </c>
      <c r="D63" s="77" t="s">
        <v>475</v>
      </c>
      <c r="E63" s="77" t="s">
        <v>1397</v>
      </c>
      <c r="F63" s="77" t="s">
        <v>1397</v>
      </c>
      <c r="G63" s="77" t="s">
        <v>1081</v>
      </c>
      <c r="H63" s="77" t="s">
        <v>1081</v>
      </c>
      <c r="I63" s="77" t="s">
        <v>1082</v>
      </c>
      <c r="J63" s="77" t="s">
        <v>1083</v>
      </c>
      <c r="K63" s="77" t="s">
        <v>1084</v>
      </c>
      <c r="L63" s="77" t="s">
        <v>1085</v>
      </c>
      <c r="M63" s="77">
        <v>1</v>
      </c>
      <c r="N63" s="77" t="s">
        <v>51</v>
      </c>
      <c r="O63" s="77" t="s">
        <v>1086</v>
      </c>
      <c r="P63" s="77" t="s">
        <v>1087</v>
      </c>
      <c r="Q63" s="77" t="s">
        <v>1088</v>
      </c>
      <c r="R63" s="77" t="s">
        <v>1089</v>
      </c>
      <c r="S63" s="79">
        <v>18576</v>
      </c>
      <c r="T63" s="77" t="s">
        <v>1081</v>
      </c>
      <c r="U63" t="s">
        <v>86</v>
      </c>
      <c r="V63" t="s">
        <v>1402</v>
      </c>
      <c r="Y63" t="e">
        <v>#VALUE!</v>
      </c>
      <c r="Z63" t="s">
        <v>1403</v>
      </c>
    </row>
    <row r="64" spans="1:26" hidden="1">
      <c r="A64" s="74" t="s">
        <v>1077</v>
      </c>
      <c r="B64" s="75" t="s">
        <v>1404</v>
      </c>
      <c r="C64" s="75" t="s">
        <v>1405</v>
      </c>
      <c r="D64" s="74" t="s">
        <v>475</v>
      </c>
      <c r="E64" s="74" t="s">
        <v>1397</v>
      </c>
      <c r="F64" s="74" t="s">
        <v>1397</v>
      </c>
      <c r="G64" s="74" t="s">
        <v>1081</v>
      </c>
      <c r="H64" s="74" t="s">
        <v>1081</v>
      </c>
      <c r="I64" s="74" t="s">
        <v>1082</v>
      </c>
      <c r="J64" s="74" t="s">
        <v>1083</v>
      </c>
      <c r="K64" s="74" t="s">
        <v>1084</v>
      </c>
      <c r="L64" s="74" t="s">
        <v>1085</v>
      </c>
      <c r="M64" s="74">
        <v>1</v>
      </c>
      <c r="N64" s="74" t="s">
        <v>51</v>
      </c>
      <c r="O64" s="74" t="s">
        <v>1086</v>
      </c>
      <c r="P64" s="74" t="s">
        <v>1087</v>
      </c>
      <c r="Q64" s="74" t="s">
        <v>1088</v>
      </c>
      <c r="R64" s="74" t="s">
        <v>1089</v>
      </c>
      <c r="S64" s="76">
        <v>18576</v>
      </c>
      <c r="T64" s="74" t="s">
        <v>1081</v>
      </c>
      <c r="U64" t="s">
        <v>86</v>
      </c>
      <c r="V64" t="s">
        <v>1406</v>
      </c>
      <c r="Y64" t="e">
        <v>#VALUE!</v>
      </c>
      <c r="Z64" t="s">
        <v>1403</v>
      </c>
    </row>
    <row r="65" spans="1:26" ht="14.25" hidden="1" customHeight="1">
      <c r="A65" s="77" t="s">
        <v>1077</v>
      </c>
      <c r="B65" s="78" t="s">
        <v>1407</v>
      </c>
      <c r="C65" s="78" t="s">
        <v>1408</v>
      </c>
      <c r="D65" s="77" t="s">
        <v>475</v>
      </c>
      <c r="E65" s="77" t="s">
        <v>1388</v>
      </c>
      <c r="F65" s="77" t="s">
        <v>1388</v>
      </c>
      <c r="G65" s="77" t="s">
        <v>1409</v>
      </c>
      <c r="H65" s="77">
        <v>3400038948</v>
      </c>
      <c r="I65" s="77" t="s">
        <v>1082</v>
      </c>
      <c r="J65" s="77" t="s">
        <v>1083</v>
      </c>
      <c r="K65" s="77" t="s">
        <v>1084</v>
      </c>
      <c r="L65" s="77" t="s">
        <v>1085</v>
      </c>
      <c r="M65" s="77">
        <v>1.1499999999999999</v>
      </c>
      <c r="N65" s="77" t="s">
        <v>51</v>
      </c>
      <c r="O65" s="77" t="s">
        <v>1086</v>
      </c>
      <c r="P65" s="77" t="s">
        <v>1087</v>
      </c>
      <c r="Q65" s="77" t="s">
        <v>1088</v>
      </c>
      <c r="R65" s="77" t="s">
        <v>1089</v>
      </c>
      <c r="S65" s="79">
        <v>18149.41</v>
      </c>
      <c r="T65" s="77" t="s">
        <v>1081</v>
      </c>
      <c r="U65" t="s">
        <v>14</v>
      </c>
      <c r="V65" t="s">
        <v>1410</v>
      </c>
      <c r="Y65" t="e">
        <v>#VALUE!</v>
      </c>
      <c r="Z65" t="s">
        <v>1411</v>
      </c>
    </row>
    <row r="66" spans="1:26" ht="14.25" hidden="1" customHeight="1">
      <c r="A66" s="74" t="s">
        <v>1077</v>
      </c>
      <c r="B66" s="75" t="s">
        <v>1412</v>
      </c>
      <c r="C66" s="75" t="s">
        <v>1413</v>
      </c>
      <c r="D66" s="74" t="s">
        <v>475</v>
      </c>
      <c r="E66" s="74" t="s">
        <v>1388</v>
      </c>
      <c r="F66" s="74" t="s">
        <v>1388</v>
      </c>
      <c r="G66" s="74" t="s">
        <v>1409</v>
      </c>
      <c r="H66" s="74">
        <v>3400038948</v>
      </c>
      <c r="I66" s="74" t="s">
        <v>1082</v>
      </c>
      <c r="J66" s="74" t="s">
        <v>1083</v>
      </c>
      <c r="K66" s="74" t="s">
        <v>1084</v>
      </c>
      <c r="L66" s="74" t="s">
        <v>1085</v>
      </c>
      <c r="M66" s="74">
        <v>1.1499999999999999</v>
      </c>
      <c r="N66" s="74" t="s">
        <v>51</v>
      </c>
      <c r="O66" s="74" t="s">
        <v>1086</v>
      </c>
      <c r="P66" s="74" t="s">
        <v>1087</v>
      </c>
      <c r="Q66" s="74" t="s">
        <v>1088</v>
      </c>
      <c r="R66" s="74" t="s">
        <v>1089</v>
      </c>
      <c r="S66" s="76">
        <v>17586.61</v>
      </c>
      <c r="T66" s="74" t="s">
        <v>1081</v>
      </c>
      <c r="U66" t="s">
        <v>14</v>
      </c>
      <c r="V66" t="s">
        <v>1414</v>
      </c>
      <c r="Y66" t="e">
        <v>#VALUE!</v>
      </c>
      <c r="Z66" t="s">
        <v>1411</v>
      </c>
    </row>
    <row r="67" spans="1:26" ht="14.25" hidden="1" customHeight="1">
      <c r="A67" s="77" t="s">
        <v>1077</v>
      </c>
      <c r="B67" s="78" t="s">
        <v>1415</v>
      </c>
      <c r="C67" s="78" t="s">
        <v>1416</v>
      </c>
      <c r="D67" s="77" t="s">
        <v>81</v>
      </c>
      <c r="E67" s="77" t="s">
        <v>1101</v>
      </c>
      <c r="F67" s="77" t="s">
        <v>1109</v>
      </c>
      <c r="G67" s="77" t="s">
        <v>1417</v>
      </c>
      <c r="H67" s="77">
        <v>3400038664</v>
      </c>
      <c r="I67" s="77" t="s">
        <v>1082</v>
      </c>
      <c r="J67" s="77" t="s">
        <v>1083</v>
      </c>
      <c r="K67" s="77" t="s">
        <v>1084</v>
      </c>
      <c r="L67" s="77" t="s">
        <v>1085</v>
      </c>
      <c r="M67" s="77">
        <v>1</v>
      </c>
      <c r="N67" s="77" t="s">
        <v>1104</v>
      </c>
      <c r="O67" s="77" t="s">
        <v>1086</v>
      </c>
      <c r="P67" s="77" t="s">
        <v>1087</v>
      </c>
      <c r="Q67" s="77" t="s">
        <v>1088</v>
      </c>
      <c r="R67" s="77" t="s">
        <v>1089</v>
      </c>
      <c r="S67" s="79">
        <v>13156.35</v>
      </c>
      <c r="T67" s="77" t="s">
        <v>1081</v>
      </c>
      <c r="U67" t="s">
        <v>14</v>
      </c>
      <c r="V67" t="s">
        <v>1418</v>
      </c>
      <c r="Y67" t="e">
        <v>#VALUE!</v>
      </c>
      <c r="Z67" t="s">
        <v>1419</v>
      </c>
    </row>
    <row r="68" spans="1:26" hidden="1">
      <c r="A68" s="74" t="s">
        <v>1077</v>
      </c>
      <c r="B68" s="75" t="s">
        <v>1420</v>
      </c>
      <c r="C68" s="75" t="s">
        <v>1421</v>
      </c>
      <c r="D68" s="74" t="s">
        <v>475</v>
      </c>
      <c r="E68" s="74" t="s">
        <v>1226</v>
      </c>
      <c r="F68" s="74" t="s">
        <v>1226</v>
      </c>
      <c r="G68" s="74" t="s">
        <v>1081</v>
      </c>
      <c r="H68" s="74" t="s">
        <v>1081</v>
      </c>
      <c r="I68" s="74" t="s">
        <v>1082</v>
      </c>
      <c r="J68" s="74" t="s">
        <v>1083</v>
      </c>
      <c r="K68" s="74" t="s">
        <v>1084</v>
      </c>
      <c r="L68" s="74" t="s">
        <v>1085</v>
      </c>
      <c r="M68" s="74">
        <v>1</v>
      </c>
      <c r="N68" s="74" t="s">
        <v>908</v>
      </c>
      <c r="O68" s="74" t="s">
        <v>1086</v>
      </c>
      <c r="P68" s="74" t="s">
        <v>1087</v>
      </c>
      <c r="Q68" s="74" t="s">
        <v>1088</v>
      </c>
      <c r="R68" s="74" t="s">
        <v>1089</v>
      </c>
      <c r="S68" s="76">
        <v>53946.080000000002</v>
      </c>
      <c r="T68" s="74" t="s">
        <v>1081</v>
      </c>
      <c r="U68" t="s">
        <v>86</v>
      </c>
      <c r="V68" t="s">
        <v>1422</v>
      </c>
      <c r="Y68" t="e">
        <v>#VALUE!</v>
      </c>
      <c r="Z68" t="s">
        <v>1423</v>
      </c>
    </row>
    <row r="69" spans="1:26" hidden="1">
      <c r="A69" s="77" t="s">
        <v>1077</v>
      </c>
      <c r="B69" s="78" t="s">
        <v>1424</v>
      </c>
      <c r="C69" s="78" t="s">
        <v>1425</v>
      </c>
      <c r="D69" s="77" t="s">
        <v>475</v>
      </c>
      <c r="E69" s="77" t="s">
        <v>1426</v>
      </c>
      <c r="F69" s="77" t="s">
        <v>1426</v>
      </c>
      <c r="G69" s="77" t="s">
        <v>1081</v>
      </c>
      <c r="H69" s="77" t="s">
        <v>1081</v>
      </c>
      <c r="I69" s="77" t="s">
        <v>1082</v>
      </c>
      <c r="J69" s="77" t="s">
        <v>1083</v>
      </c>
      <c r="K69" s="77" t="s">
        <v>1084</v>
      </c>
      <c r="L69" s="77" t="s">
        <v>1085</v>
      </c>
      <c r="M69" s="77">
        <v>1</v>
      </c>
      <c r="N69" s="77" t="s">
        <v>908</v>
      </c>
      <c r="O69" s="77" t="s">
        <v>1086</v>
      </c>
      <c r="P69" s="77" t="s">
        <v>1087</v>
      </c>
      <c r="Q69" s="77" t="s">
        <v>1088</v>
      </c>
      <c r="R69" s="77" t="s">
        <v>1089</v>
      </c>
      <c r="S69" s="79">
        <v>36103.440000000002</v>
      </c>
      <c r="T69" s="77" t="s">
        <v>1081</v>
      </c>
      <c r="U69" t="s">
        <v>86</v>
      </c>
      <c r="V69" t="s">
        <v>1427</v>
      </c>
      <c r="Y69" t="e">
        <v>#VALUE!</v>
      </c>
      <c r="Z69" t="s">
        <v>1428</v>
      </c>
    </row>
    <row r="70" spans="1:26" hidden="1">
      <c r="A70" s="74" t="s">
        <v>1077</v>
      </c>
      <c r="B70" s="75" t="s">
        <v>1429</v>
      </c>
      <c r="C70" s="75" t="s">
        <v>1430</v>
      </c>
      <c r="D70" s="74" t="s">
        <v>475</v>
      </c>
      <c r="E70" s="74" t="s">
        <v>1226</v>
      </c>
      <c r="F70" s="74" t="s">
        <v>1226</v>
      </c>
      <c r="G70" s="74" t="s">
        <v>1081</v>
      </c>
      <c r="H70" s="74" t="s">
        <v>1081</v>
      </c>
      <c r="I70" s="74" t="s">
        <v>1082</v>
      </c>
      <c r="J70" s="74" t="s">
        <v>1083</v>
      </c>
      <c r="K70" s="74" t="s">
        <v>1084</v>
      </c>
      <c r="L70" s="74" t="s">
        <v>1085</v>
      </c>
      <c r="M70" s="74">
        <v>1</v>
      </c>
      <c r="N70" s="74" t="s">
        <v>908</v>
      </c>
      <c r="O70" s="74" t="s">
        <v>1086</v>
      </c>
      <c r="P70" s="74" t="s">
        <v>1087</v>
      </c>
      <c r="Q70" s="74" t="s">
        <v>1088</v>
      </c>
      <c r="R70" s="74" t="s">
        <v>1089</v>
      </c>
      <c r="S70" s="76">
        <v>36896</v>
      </c>
      <c r="T70" s="74" t="s">
        <v>1081</v>
      </c>
      <c r="U70" t="s">
        <v>86</v>
      </c>
      <c r="V70" t="s">
        <v>1431</v>
      </c>
      <c r="W70" s="44" t="s">
        <v>1431</v>
      </c>
      <c r="Y70" t="e">
        <v>#VALUE!</v>
      </c>
      <c r="Z70" t="s">
        <v>1432</v>
      </c>
    </row>
    <row r="71" spans="1:26" ht="14.25" hidden="1" customHeight="1">
      <c r="A71" s="77" t="s">
        <v>1077</v>
      </c>
      <c r="B71" s="78" t="s">
        <v>1433</v>
      </c>
      <c r="C71" s="78" t="s">
        <v>1434</v>
      </c>
      <c r="D71" s="77" t="s">
        <v>475</v>
      </c>
      <c r="E71" s="77" t="s">
        <v>1388</v>
      </c>
      <c r="F71" s="77" t="s">
        <v>1388</v>
      </c>
      <c r="G71" s="77" t="s">
        <v>1409</v>
      </c>
      <c r="H71" s="77">
        <v>3400038948</v>
      </c>
      <c r="I71" s="77" t="s">
        <v>1082</v>
      </c>
      <c r="J71" s="77" t="s">
        <v>1083</v>
      </c>
      <c r="K71" s="77" t="s">
        <v>1084</v>
      </c>
      <c r="L71" s="77" t="s">
        <v>1085</v>
      </c>
      <c r="M71" s="77">
        <v>3.5</v>
      </c>
      <c r="N71" s="77" t="s">
        <v>51</v>
      </c>
      <c r="O71" s="77" t="s">
        <v>1086</v>
      </c>
      <c r="P71" s="77" t="s">
        <v>1087</v>
      </c>
      <c r="Q71" s="77" t="s">
        <v>1088</v>
      </c>
      <c r="R71" s="77" t="s">
        <v>1089</v>
      </c>
      <c r="S71" s="79">
        <v>36822.31</v>
      </c>
      <c r="T71" s="77" t="s">
        <v>1081</v>
      </c>
      <c r="U71" t="s">
        <v>14</v>
      </c>
      <c r="V71" t="s">
        <v>1435</v>
      </c>
      <c r="Y71" t="e">
        <v>#VALUE!</v>
      </c>
      <c r="Z71" t="s">
        <v>1436</v>
      </c>
    </row>
    <row r="72" spans="1:26" ht="14.25" hidden="1" customHeight="1">
      <c r="A72" s="74" t="s">
        <v>1077</v>
      </c>
      <c r="B72" s="75" t="s">
        <v>1437</v>
      </c>
      <c r="C72" s="75" t="s">
        <v>1438</v>
      </c>
      <c r="D72" s="74" t="s">
        <v>475</v>
      </c>
      <c r="E72" s="74" t="s">
        <v>1388</v>
      </c>
      <c r="F72" s="74" t="s">
        <v>1388</v>
      </c>
      <c r="G72" s="74" t="s">
        <v>1409</v>
      </c>
      <c r="H72" s="74">
        <v>3400038948</v>
      </c>
      <c r="I72" s="74" t="s">
        <v>1082</v>
      </c>
      <c r="J72" s="74" t="s">
        <v>1083</v>
      </c>
      <c r="K72" s="74" t="s">
        <v>1084</v>
      </c>
      <c r="L72" s="74" t="s">
        <v>1085</v>
      </c>
      <c r="M72" s="74">
        <v>3.5</v>
      </c>
      <c r="N72" s="74" t="s">
        <v>51</v>
      </c>
      <c r="O72" s="74" t="s">
        <v>1086</v>
      </c>
      <c r="P72" s="74" t="s">
        <v>1087</v>
      </c>
      <c r="Q72" s="74" t="s">
        <v>1088</v>
      </c>
      <c r="R72" s="74" t="s">
        <v>1089</v>
      </c>
      <c r="S72" s="76">
        <v>36259.51</v>
      </c>
      <c r="T72" s="74" t="s">
        <v>1081</v>
      </c>
      <c r="U72" t="s">
        <v>14</v>
      </c>
      <c r="V72" t="s">
        <v>1439</v>
      </c>
      <c r="Y72" t="e">
        <v>#VALUE!</v>
      </c>
      <c r="Z72" t="s">
        <v>1436</v>
      </c>
    </row>
    <row r="73" spans="1:26">
      <c r="A73" s="77" t="s">
        <v>1077</v>
      </c>
      <c r="B73" s="78" t="s">
        <v>1440</v>
      </c>
      <c r="C73" s="78" t="s">
        <v>1441</v>
      </c>
      <c r="D73" s="77" t="s">
        <v>84</v>
      </c>
      <c r="E73" s="77" t="s">
        <v>1134</v>
      </c>
      <c r="F73" s="77" t="s">
        <v>1134</v>
      </c>
      <c r="G73" s="77" t="s">
        <v>1442</v>
      </c>
      <c r="H73" s="77" t="s">
        <v>1081</v>
      </c>
      <c r="I73" s="77" t="s">
        <v>1082</v>
      </c>
      <c r="J73" s="77" t="s">
        <v>1083</v>
      </c>
      <c r="K73" s="77" t="s">
        <v>1084</v>
      </c>
      <c r="L73" s="77" t="s">
        <v>1085</v>
      </c>
      <c r="M73" s="77">
        <v>6</v>
      </c>
      <c r="N73" s="77" t="s">
        <v>57</v>
      </c>
      <c r="O73" s="77" t="s">
        <v>1086</v>
      </c>
      <c r="P73" s="77" t="s">
        <v>1087</v>
      </c>
      <c r="Q73" s="77" t="s">
        <v>1088</v>
      </c>
      <c r="R73" s="77" t="s">
        <v>1089</v>
      </c>
      <c r="S73" s="79">
        <v>46388.58</v>
      </c>
      <c r="T73" s="77" t="s">
        <v>1081</v>
      </c>
      <c r="Y73" t="e">
        <v>#VALUE!</v>
      </c>
      <c r="Z73" t="s">
        <v>1136</v>
      </c>
    </row>
    <row r="74" spans="1:26">
      <c r="A74" s="74" t="s">
        <v>1077</v>
      </c>
      <c r="B74" s="75" t="s">
        <v>1443</v>
      </c>
      <c r="C74" s="75" t="s">
        <v>1444</v>
      </c>
      <c r="D74" s="74" t="s">
        <v>84</v>
      </c>
      <c r="E74" s="74" t="s">
        <v>1147</v>
      </c>
      <c r="F74" s="74" t="s">
        <v>1147</v>
      </c>
      <c r="G74" s="74" t="s">
        <v>1081</v>
      </c>
      <c r="H74" s="74" t="s">
        <v>1081</v>
      </c>
      <c r="I74" s="74" t="s">
        <v>1082</v>
      </c>
      <c r="J74" s="74" t="s">
        <v>1083</v>
      </c>
      <c r="K74" s="74" t="s">
        <v>1084</v>
      </c>
      <c r="L74" s="74" t="s">
        <v>1085</v>
      </c>
      <c r="M74" s="74">
        <v>72</v>
      </c>
      <c r="N74" s="74" t="s">
        <v>57</v>
      </c>
      <c r="O74" s="74" t="s">
        <v>1086</v>
      </c>
      <c r="P74" s="74" t="s">
        <v>1087</v>
      </c>
      <c r="Q74" s="74" t="s">
        <v>1088</v>
      </c>
      <c r="R74" s="74" t="s">
        <v>1089</v>
      </c>
      <c r="S74" s="76">
        <v>31560</v>
      </c>
      <c r="T74" s="74" t="s">
        <v>1081</v>
      </c>
      <c r="U74" t="s">
        <v>86</v>
      </c>
      <c r="V74" t="s">
        <v>1445</v>
      </c>
      <c r="W74" s="44" t="s">
        <v>1446</v>
      </c>
      <c r="Y74" t="e">
        <v>#VALUE!</v>
      </c>
      <c r="Z74" t="s">
        <v>1447</v>
      </c>
    </row>
    <row r="75" spans="1:26" hidden="1">
      <c r="A75" s="77" t="s">
        <v>1077</v>
      </c>
      <c r="B75" s="78" t="s">
        <v>1448</v>
      </c>
      <c r="C75" s="78" t="s">
        <v>1449</v>
      </c>
      <c r="D75" s="77" t="s">
        <v>475</v>
      </c>
      <c r="E75" s="77" t="s">
        <v>1226</v>
      </c>
      <c r="F75" s="77" t="s">
        <v>1226</v>
      </c>
      <c r="G75" s="77" t="s">
        <v>1081</v>
      </c>
      <c r="H75" s="77" t="s">
        <v>1081</v>
      </c>
      <c r="I75" s="77" t="s">
        <v>1082</v>
      </c>
      <c r="J75" s="77" t="s">
        <v>1083</v>
      </c>
      <c r="K75" s="77" t="s">
        <v>1084</v>
      </c>
      <c r="L75" s="77" t="s">
        <v>1085</v>
      </c>
      <c r="M75" s="77">
        <v>1.5</v>
      </c>
      <c r="N75" s="77" t="s">
        <v>908</v>
      </c>
      <c r="O75" s="77" t="s">
        <v>1086</v>
      </c>
      <c r="P75" s="77" t="s">
        <v>1087</v>
      </c>
      <c r="Q75" s="77" t="s">
        <v>1088</v>
      </c>
      <c r="R75" s="77" t="s">
        <v>1089</v>
      </c>
      <c r="S75" s="79">
        <v>50296.93</v>
      </c>
      <c r="T75" s="77" t="s">
        <v>1081</v>
      </c>
      <c r="U75" t="s">
        <v>87</v>
      </c>
      <c r="V75" t="s">
        <v>1450</v>
      </c>
      <c r="Y75" t="e">
        <v>#VALUE!</v>
      </c>
      <c r="Z75" t="s">
        <v>1451</v>
      </c>
    </row>
    <row r="76" spans="1:26">
      <c r="A76" s="74" t="s">
        <v>1077</v>
      </c>
      <c r="B76" s="75" t="s">
        <v>1452</v>
      </c>
      <c r="C76" s="75" t="s">
        <v>1453</v>
      </c>
      <c r="D76" s="74" t="s">
        <v>84</v>
      </c>
      <c r="E76" s="74" t="s">
        <v>1147</v>
      </c>
      <c r="F76" s="74" t="s">
        <v>1147</v>
      </c>
      <c r="G76" s="74" t="s">
        <v>1454</v>
      </c>
      <c r="H76" s="74" t="s">
        <v>1081</v>
      </c>
      <c r="I76" s="74" t="s">
        <v>1082</v>
      </c>
      <c r="J76" s="74" t="s">
        <v>1083</v>
      </c>
      <c r="K76" s="74" t="s">
        <v>1084</v>
      </c>
      <c r="L76" s="74" t="s">
        <v>1085</v>
      </c>
      <c r="M76" s="74">
        <v>3.8</v>
      </c>
      <c r="N76" s="74" t="s">
        <v>57</v>
      </c>
      <c r="O76" s="74" t="s">
        <v>1086</v>
      </c>
      <c r="P76" s="74" t="s">
        <v>1087</v>
      </c>
      <c r="Q76" s="74" t="s">
        <v>1088</v>
      </c>
      <c r="R76" s="74" t="s">
        <v>1089</v>
      </c>
      <c r="S76" s="76">
        <v>55268.56</v>
      </c>
      <c r="T76" s="74" t="s">
        <v>1081</v>
      </c>
      <c r="Y76" t="e">
        <v>#VALUE!</v>
      </c>
      <c r="Z76" t="s">
        <v>1455</v>
      </c>
    </row>
    <row r="77" spans="1:26">
      <c r="A77" s="77" t="s">
        <v>1077</v>
      </c>
      <c r="B77" s="78" t="s">
        <v>1456</v>
      </c>
      <c r="C77" s="78" t="s">
        <v>1457</v>
      </c>
      <c r="D77" s="77" t="s">
        <v>84</v>
      </c>
      <c r="E77" s="77" t="s">
        <v>1147</v>
      </c>
      <c r="F77" s="77" t="s">
        <v>1147</v>
      </c>
      <c r="G77" s="77" t="s">
        <v>1454</v>
      </c>
      <c r="H77" s="77" t="s">
        <v>1081</v>
      </c>
      <c r="I77" s="77" t="s">
        <v>1082</v>
      </c>
      <c r="J77" s="77" t="s">
        <v>1083</v>
      </c>
      <c r="K77" s="77" t="s">
        <v>1084</v>
      </c>
      <c r="L77" s="77" t="s">
        <v>1085</v>
      </c>
      <c r="M77" s="77">
        <v>8.6999999999999993</v>
      </c>
      <c r="N77" s="77" t="s">
        <v>57</v>
      </c>
      <c r="O77" s="77" t="s">
        <v>1086</v>
      </c>
      <c r="P77" s="77" t="s">
        <v>1087</v>
      </c>
      <c r="Q77" s="77" t="s">
        <v>1088</v>
      </c>
      <c r="R77" s="77" t="s">
        <v>1089</v>
      </c>
      <c r="S77" s="79">
        <v>79690.87</v>
      </c>
      <c r="T77" s="77" t="s">
        <v>1081</v>
      </c>
      <c r="Y77" t="e">
        <v>#VALUE!</v>
      </c>
      <c r="Z77" t="s">
        <v>1458</v>
      </c>
    </row>
    <row r="78" spans="1:26" hidden="1">
      <c r="A78" s="74" t="s">
        <v>1077</v>
      </c>
      <c r="B78" s="75" t="s">
        <v>1459</v>
      </c>
      <c r="C78" s="75" t="s">
        <v>1460</v>
      </c>
      <c r="D78" s="74" t="s">
        <v>475</v>
      </c>
      <c r="E78" s="74" t="s">
        <v>1226</v>
      </c>
      <c r="F78" s="74" t="s">
        <v>1226</v>
      </c>
      <c r="G78" s="74" t="s">
        <v>1081</v>
      </c>
      <c r="H78" s="74" t="s">
        <v>1081</v>
      </c>
      <c r="I78" s="74" t="s">
        <v>1082</v>
      </c>
      <c r="J78" s="74" t="s">
        <v>1083</v>
      </c>
      <c r="K78" s="74" t="s">
        <v>1084</v>
      </c>
      <c r="L78" s="74" t="s">
        <v>1085</v>
      </c>
      <c r="M78" s="74">
        <v>1</v>
      </c>
      <c r="N78" s="74" t="s">
        <v>908</v>
      </c>
      <c r="O78" s="74" t="s">
        <v>1086</v>
      </c>
      <c r="P78" s="74" t="s">
        <v>1087</v>
      </c>
      <c r="Q78" s="74" t="s">
        <v>1088</v>
      </c>
      <c r="R78" s="74" t="s">
        <v>1089</v>
      </c>
      <c r="S78" s="76">
        <v>47427</v>
      </c>
      <c r="T78" s="74" t="s">
        <v>1081</v>
      </c>
      <c r="U78" t="s">
        <v>86</v>
      </c>
      <c r="V78" t="s">
        <v>1461</v>
      </c>
      <c r="Y78" t="e">
        <v>#VALUE!</v>
      </c>
      <c r="Z78" t="s">
        <v>1462</v>
      </c>
    </row>
    <row r="79" spans="1:26" hidden="1">
      <c r="A79" s="77" t="s">
        <v>1077</v>
      </c>
      <c r="B79" s="78" t="s">
        <v>1463</v>
      </c>
      <c r="C79" s="78" t="s">
        <v>1464</v>
      </c>
      <c r="D79" s="77" t="s">
        <v>84</v>
      </c>
      <c r="E79" s="77" t="s">
        <v>1465</v>
      </c>
      <c r="F79" s="77" t="s">
        <v>1465</v>
      </c>
      <c r="G79" s="77" t="s">
        <v>1081</v>
      </c>
      <c r="H79" s="77" t="s">
        <v>1081</v>
      </c>
      <c r="I79" s="77" t="s">
        <v>1082</v>
      </c>
      <c r="J79" s="77" t="s">
        <v>1083</v>
      </c>
      <c r="K79" s="77" t="s">
        <v>1084</v>
      </c>
      <c r="L79" s="77" t="s">
        <v>1085</v>
      </c>
      <c r="M79" s="77">
        <v>1</v>
      </c>
      <c r="N79" s="77" t="s">
        <v>52</v>
      </c>
      <c r="O79" s="77" t="s">
        <v>1086</v>
      </c>
      <c r="P79" s="77" t="s">
        <v>1087</v>
      </c>
      <c r="Q79" s="77" t="s">
        <v>1088</v>
      </c>
      <c r="R79" s="77" t="s">
        <v>1089</v>
      </c>
      <c r="S79" s="79">
        <v>58617.05</v>
      </c>
      <c r="T79" s="77" t="s">
        <v>1081</v>
      </c>
      <c r="U79" t="s">
        <v>86</v>
      </c>
      <c r="V79" t="s">
        <v>1466</v>
      </c>
      <c r="Y79" t="e">
        <v>#VALUE!</v>
      </c>
      <c r="Z79" t="s">
        <v>1467</v>
      </c>
    </row>
    <row r="80" spans="1:26" ht="14.25" hidden="1" customHeight="1">
      <c r="A80" s="74" t="s">
        <v>1077</v>
      </c>
      <c r="B80" s="75" t="s">
        <v>1468</v>
      </c>
      <c r="C80" s="75" t="s">
        <v>1469</v>
      </c>
      <c r="D80" s="74" t="s">
        <v>81</v>
      </c>
      <c r="E80" s="74" t="s">
        <v>1244</v>
      </c>
      <c r="F80" s="74" t="s">
        <v>1245</v>
      </c>
      <c r="G80" s="74" t="s">
        <v>1470</v>
      </c>
      <c r="H80" s="74">
        <v>3400038546</v>
      </c>
      <c r="I80" s="74" t="s">
        <v>1082</v>
      </c>
      <c r="J80" s="74" t="s">
        <v>1083</v>
      </c>
      <c r="K80" s="74" t="s">
        <v>1084</v>
      </c>
      <c r="L80" s="74" t="s">
        <v>1085</v>
      </c>
      <c r="M80" s="74">
        <v>0.3</v>
      </c>
      <c r="N80" s="74" t="s">
        <v>1104</v>
      </c>
      <c r="O80" s="74" t="s">
        <v>1086</v>
      </c>
      <c r="P80" s="74" t="s">
        <v>1087</v>
      </c>
      <c r="Q80" s="74" t="s">
        <v>1088</v>
      </c>
      <c r="R80" s="74" t="s">
        <v>1089</v>
      </c>
      <c r="S80" s="76">
        <v>8169.72</v>
      </c>
      <c r="T80" s="74" t="s">
        <v>1081</v>
      </c>
      <c r="U80" t="s">
        <v>14</v>
      </c>
      <c r="V80" t="s">
        <v>1471</v>
      </c>
      <c r="Y80" t="e">
        <v>#VALUE!</v>
      </c>
      <c r="Z80" t="s">
        <v>1472</v>
      </c>
    </row>
    <row r="81" spans="1:26" hidden="1">
      <c r="A81" s="77" t="s">
        <v>1077</v>
      </c>
      <c r="B81" s="78" t="s">
        <v>1473</v>
      </c>
      <c r="C81" s="78" t="s">
        <v>1474</v>
      </c>
      <c r="D81" s="77" t="s">
        <v>475</v>
      </c>
      <c r="E81" s="77" t="s">
        <v>1475</v>
      </c>
      <c r="F81" s="77" t="s">
        <v>1475</v>
      </c>
      <c r="G81" s="77" t="s">
        <v>1081</v>
      </c>
      <c r="H81" s="77" t="s">
        <v>1081</v>
      </c>
      <c r="I81" s="77" t="s">
        <v>1082</v>
      </c>
      <c r="J81" s="77" t="s">
        <v>1083</v>
      </c>
      <c r="K81" s="77" t="s">
        <v>1084</v>
      </c>
      <c r="L81" s="77" t="s">
        <v>1085</v>
      </c>
      <c r="M81" s="77">
        <v>24</v>
      </c>
      <c r="N81" s="77" t="s">
        <v>1252</v>
      </c>
      <c r="O81" s="77" t="s">
        <v>1086</v>
      </c>
      <c r="P81" s="77" t="s">
        <v>1087</v>
      </c>
      <c r="Q81" s="77" t="s">
        <v>1088</v>
      </c>
      <c r="R81" s="77" t="s">
        <v>1089</v>
      </c>
      <c r="S81" s="79">
        <v>77307.5</v>
      </c>
      <c r="T81" s="77" t="s">
        <v>1081</v>
      </c>
      <c r="Y81" t="e">
        <v>#VALUE!</v>
      </c>
      <c r="Z81" t="s">
        <v>1476</v>
      </c>
    </row>
    <row r="82" spans="1:26" hidden="1">
      <c r="A82" s="74" t="s">
        <v>1077</v>
      </c>
      <c r="B82" s="75" t="s">
        <v>1477</v>
      </c>
      <c r="C82" s="75" t="s">
        <v>1478</v>
      </c>
      <c r="D82" s="74" t="s">
        <v>475</v>
      </c>
      <c r="E82" s="74" t="s">
        <v>1475</v>
      </c>
      <c r="F82" s="74" t="s">
        <v>1475</v>
      </c>
      <c r="G82" s="74" t="s">
        <v>1081</v>
      </c>
      <c r="H82" s="74" t="s">
        <v>1081</v>
      </c>
      <c r="I82" s="74" t="s">
        <v>1082</v>
      </c>
      <c r="J82" s="74" t="s">
        <v>1083</v>
      </c>
      <c r="K82" s="74" t="s">
        <v>1084</v>
      </c>
      <c r="L82" s="74" t="s">
        <v>1085</v>
      </c>
      <c r="M82" s="74">
        <v>24</v>
      </c>
      <c r="N82" s="74" t="s">
        <v>1252</v>
      </c>
      <c r="O82" s="74" t="s">
        <v>1086</v>
      </c>
      <c r="P82" s="74" t="s">
        <v>1087</v>
      </c>
      <c r="Q82" s="74" t="s">
        <v>1088</v>
      </c>
      <c r="R82" s="74" t="s">
        <v>1089</v>
      </c>
      <c r="S82" s="76">
        <v>59633.85</v>
      </c>
      <c r="T82" s="74" t="s">
        <v>1081</v>
      </c>
      <c r="U82" t="s">
        <v>86</v>
      </c>
      <c r="V82" t="s">
        <v>1479</v>
      </c>
      <c r="Y82" t="e">
        <v>#VALUE!</v>
      </c>
      <c r="Z82" t="s">
        <v>1480</v>
      </c>
    </row>
    <row r="83" spans="1:26" hidden="1">
      <c r="A83" s="77" t="s">
        <v>1077</v>
      </c>
      <c r="B83" s="78" t="s">
        <v>1481</v>
      </c>
      <c r="C83" s="78" t="s">
        <v>1482</v>
      </c>
      <c r="D83" s="77" t="s">
        <v>475</v>
      </c>
      <c r="E83" s="77" t="s">
        <v>1336</v>
      </c>
      <c r="F83" s="77" t="s">
        <v>1336</v>
      </c>
      <c r="G83" s="77" t="s">
        <v>1081</v>
      </c>
      <c r="H83" s="77" t="s">
        <v>1081</v>
      </c>
      <c r="I83" s="77" t="s">
        <v>1082</v>
      </c>
      <c r="J83" s="77" t="s">
        <v>1083</v>
      </c>
      <c r="K83" s="77" t="s">
        <v>1084</v>
      </c>
      <c r="L83" s="77" t="s">
        <v>1085</v>
      </c>
      <c r="M83" s="77">
        <v>24</v>
      </c>
      <c r="N83" s="77" t="s">
        <v>1252</v>
      </c>
      <c r="O83" s="77" t="s">
        <v>1086</v>
      </c>
      <c r="P83" s="77" t="s">
        <v>1087</v>
      </c>
      <c r="Q83" s="77" t="s">
        <v>1088</v>
      </c>
      <c r="R83" s="77" t="s">
        <v>1089</v>
      </c>
      <c r="S83" s="79">
        <v>77307.5</v>
      </c>
      <c r="T83" s="77" t="s">
        <v>1081</v>
      </c>
      <c r="U83" t="s">
        <v>86</v>
      </c>
      <c r="V83" t="s">
        <v>1483</v>
      </c>
      <c r="Y83" t="e">
        <v>#VALUE!</v>
      </c>
      <c r="Z83" t="s">
        <v>1484</v>
      </c>
    </row>
    <row r="84" spans="1:26" hidden="1">
      <c r="A84" s="74" t="s">
        <v>1077</v>
      </c>
      <c r="B84" s="75" t="s">
        <v>1485</v>
      </c>
      <c r="C84" s="75" t="s">
        <v>1486</v>
      </c>
      <c r="D84" s="74" t="s">
        <v>475</v>
      </c>
      <c r="E84" s="74" t="s">
        <v>1397</v>
      </c>
      <c r="F84" s="74" t="s">
        <v>1397</v>
      </c>
      <c r="G84" s="74" t="s">
        <v>1081</v>
      </c>
      <c r="H84" s="74" t="s">
        <v>1081</v>
      </c>
      <c r="I84" s="74" t="s">
        <v>1082</v>
      </c>
      <c r="J84" s="74" t="s">
        <v>1083</v>
      </c>
      <c r="K84" s="74" t="s">
        <v>1084</v>
      </c>
      <c r="L84" s="74" t="s">
        <v>1085</v>
      </c>
      <c r="M84" s="74">
        <v>1</v>
      </c>
      <c r="N84" s="74" t="s">
        <v>51</v>
      </c>
      <c r="O84" s="74" t="s">
        <v>1086</v>
      </c>
      <c r="P84" s="74" t="s">
        <v>1087</v>
      </c>
      <c r="Q84" s="74" t="s">
        <v>1088</v>
      </c>
      <c r="R84" s="74" t="s">
        <v>1089</v>
      </c>
      <c r="S84" s="76">
        <v>64082</v>
      </c>
      <c r="T84" s="74" t="s">
        <v>1081</v>
      </c>
      <c r="U84" t="s">
        <v>86</v>
      </c>
      <c r="V84" t="s">
        <v>1487</v>
      </c>
      <c r="Y84" t="e">
        <v>#VALUE!</v>
      </c>
      <c r="Z84" t="s">
        <v>1488</v>
      </c>
    </row>
    <row r="85" spans="1:26" hidden="1">
      <c r="A85" s="77" t="s">
        <v>1077</v>
      </c>
      <c r="B85" s="78" t="s">
        <v>1489</v>
      </c>
      <c r="C85" s="78" t="s">
        <v>1490</v>
      </c>
      <c r="D85" s="77" t="s">
        <v>81</v>
      </c>
      <c r="E85" s="77" t="s">
        <v>1491</v>
      </c>
      <c r="F85" s="77" t="s">
        <v>1491</v>
      </c>
      <c r="G85" s="77" t="s">
        <v>1081</v>
      </c>
      <c r="H85" s="77" t="s">
        <v>1081</v>
      </c>
      <c r="I85" s="77" t="s">
        <v>1082</v>
      </c>
      <c r="J85" s="77" t="s">
        <v>1083</v>
      </c>
      <c r="K85" s="77" t="s">
        <v>1084</v>
      </c>
      <c r="L85" s="77" t="s">
        <v>1085</v>
      </c>
      <c r="M85" s="77">
        <v>12.8</v>
      </c>
      <c r="N85" s="77" t="s">
        <v>1492</v>
      </c>
      <c r="O85" s="77" t="s">
        <v>1086</v>
      </c>
      <c r="P85" s="77" t="s">
        <v>1087</v>
      </c>
      <c r="Q85" s="77" t="s">
        <v>1088</v>
      </c>
      <c r="R85" s="77" t="s">
        <v>1089</v>
      </c>
      <c r="S85" s="79">
        <v>175694</v>
      </c>
      <c r="T85" s="77" t="s">
        <v>1081</v>
      </c>
      <c r="U85" t="s">
        <v>86</v>
      </c>
      <c r="V85" t="s">
        <v>1493</v>
      </c>
      <c r="Y85" t="e">
        <v>#VALUE!</v>
      </c>
      <c r="Z85" t="s">
        <v>1494</v>
      </c>
    </row>
    <row r="86" spans="1:26" ht="14.25" hidden="1" customHeight="1">
      <c r="A86" s="74" t="s">
        <v>1077</v>
      </c>
      <c r="B86" s="75" t="s">
        <v>1495</v>
      </c>
      <c r="C86" s="75" t="s">
        <v>1496</v>
      </c>
      <c r="D86" s="74" t="s">
        <v>81</v>
      </c>
      <c r="E86" s="74" t="s">
        <v>1371</v>
      </c>
      <c r="F86" s="74" t="s">
        <v>1372</v>
      </c>
      <c r="G86" s="74" t="s">
        <v>1373</v>
      </c>
      <c r="H86" s="74">
        <v>3400042808</v>
      </c>
      <c r="I86" s="74" t="s">
        <v>1082</v>
      </c>
      <c r="J86" s="74" t="s">
        <v>1083</v>
      </c>
      <c r="K86" s="74" t="s">
        <v>1084</v>
      </c>
      <c r="L86" s="74" t="s">
        <v>1085</v>
      </c>
      <c r="M86" s="74">
        <v>1.6</v>
      </c>
      <c r="N86" s="74" t="s">
        <v>1104</v>
      </c>
      <c r="O86" s="74" t="s">
        <v>1086</v>
      </c>
      <c r="P86" s="74" t="s">
        <v>1087</v>
      </c>
      <c r="Q86" s="74" t="s">
        <v>1088</v>
      </c>
      <c r="R86" s="74" t="s">
        <v>1089</v>
      </c>
      <c r="S86" s="76">
        <v>27555.87</v>
      </c>
      <c r="T86" s="74" t="s">
        <v>1081</v>
      </c>
      <c r="U86" t="s">
        <v>14</v>
      </c>
      <c r="V86" t="s">
        <v>1497</v>
      </c>
      <c r="Y86" t="e">
        <v>#VALUE!</v>
      </c>
      <c r="Z86" t="s">
        <v>1498</v>
      </c>
    </row>
    <row r="87" spans="1:26" hidden="1">
      <c r="A87" s="77" t="s">
        <v>1077</v>
      </c>
      <c r="B87" s="78" t="s">
        <v>1499</v>
      </c>
      <c r="C87" s="78" t="s">
        <v>1500</v>
      </c>
      <c r="D87" s="77" t="s">
        <v>475</v>
      </c>
      <c r="E87" s="77" t="s">
        <v>1501</v>
      </c>
      <c r="F87" s="77" t="s">
        <v>1501</v>
      </c>
      <c r="G87" s="77" t="s">
        <v>1081</v>
      </c>
      <c r="H87" s="77" t="s">
        <v>1081</v>
      </c>
      <c r="I87" s="77" t="s">
        <v>1082</v>
      </c>
      <c r="J87" s="77" t="s">
        <v>1083</v>
      </c>
      <c r="K87" s="77" t="s">
        <v>1084</v>
      </c>
      <c r="L87" s="77" t="s">
        <v>1085</v>
      </c>
      <c r="M87" s="77">
        <v>12</v>
      </c>
      <c r="N87" s="77" t="s">
        <v>908</v>
      </c>
      <c r="O87" s="77" t="s">
        <v>1086</v>
      </c>
      <c r="P87" s="77" t="s">
        <v>1087</v>
      </c>
      <c r="Q87" s="77" t="s">
        <v>1088</v>
      </c>
      <c r="R87" s="77" t="s">
        <v>1089</v>
      </c>
      <c r="S87" s="79">
        <v>50143.5</v>
      </c>
      <c r="T87" s="77" t="s">
        <v>1081</v>
      </c>
      <c r="U87" t="s">
        <v>86</v>
      </c>
      <c r="V87" t="s">
        <v>1502</v>
      </c>
      <c r="Y87" t="e">
        <v>#VALUE!</v>
      </c>
      <c r="Z87" t="s">
        <v>1503</v>
      </c>
    </row>
    <row r="88" spans="1:26" ht="14.25" hidden="1" customHeight="1">
      <c r="A88" s="74" t="s">
        <v>1077</v>
      </c>
      <c r="B88" s="75" t="s">
        <v>1504</v>
      </c>
      <c r="C88" s="75" t="s">
        <v>1505</v>
      </c>
      <c r="D88" s="74" t="s">
        <v>475</v>
      </c>
      <c r="E88" s="74" t="s">
        <v>1251</v>
      </c>
      <c r="F88" s="74" t="s">
        <v>1251</v>
      </c>
      <c r="G88" s="74" t="s">
        <v>1506</v>
      </c>
      <c r="H88" s="74">
        <v>3400038496</v>
      </c>
      <c r="I88" s="74" t="s">
        <v>1082</v>
      </c>
      <c r="J88" s="74" t="s">
        <v>1083</v>
      </c>
      <c r="K88" s="74" t="s">
        <v>1084</v>
      </c>
      <c r="L88" s="74" t="s">
        <v>1085</v>
      </c>
      <c r="M88" s="74">
        <v>1</v>
      </c>
      <c r="N88" s="74" t="s">
        <v>1252</v>
      </c>
      <c r="O88" s="74" t="s">
        <v>1086</v>
      </c>
      <c r="P88" s="74" t="s">
        <v>1087</v>
      </c>
      <c r="Q88" s="74" t="s">
        <v>1088</v>
      </c>
      <c r="R88" s="74" t="s">
        <v>1089</v>
      </c>
      <c r="S88" s="76">
        <v>31904.14</v>
      </c>
      <c r="T88" s="74" t="s">
        <v>1081</v>
      </c>
      <c r="U88" t="s">
        <v>14</v>
      </c>
      <c r="V88" t="s">
        <v>1507</v>
      </c>
      <c r="Y88" t="e">
        <v>#VALUE!</v>
      </c>
      <c r="Z88" t="s">
        <v>1508</v>
      </c>
    </row>
  </sheetData>
  <autoFilter ref="A1:Z88" xr:uid="{B3D5ED33-BD7F-4C55-94A5-E7F05F5F3B02}">
    <filterColumn colId="13">
      <filters>
        <filter val="SB"/>
      </filters>
    </filterColumn>
  </autoFilter>
  <conditionalFormatting sqref="C2:C88">
    <cfRule type="duplicateValues" dxfId="196" priority="1"/>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4DE67F2-4842-4145-8B0C-3693C353798C}">
          <x14:formula1>
            <xm:f>'All Link_LOV'!$M$4:$M$15</xm:f>
          </x14:formula1>
          <xm:sqref>U2:U88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A432B-226A-45F6-B1FF-D56FBE9111BE}">
  <sheetPr>
    <tabColor theme="8"/>
  </sheetPr>
  <dimension ref="A2:AZ784"/>
  <sheetViews>
    <sheetView showGridLines="0" zoomScale="85" zoomScaleNormal="85" workbookViewId="0">
      <pane ySplit="2" topLeftCell="A361" activePane="bottomLeft" state="frozen"/>
      <selection pane="bottomLeft" activeCell="V49" sqref="V49"/>
    </sheetView>
  </sheetViews>
  <sheetFormatPr defaultColWidth="9.140625" defaultRowHeight="13.5" customHeight="1"/>
  <cols>
    <col min="1" max="1" width="5.42578125" customWidth="1"/>
    <col min="2" max="2" width="31.140625" customWidth="1"/>
    <col min="3" max="3" width="26.7109375" customWidth="1"/>
    <col min="4" max="4" width="21.28515625" customWidth="1"/>
    <col min="5" max="5" width="13.5703125" customWidth="1"/>
    <col min="6" max="6" width="30.42578125" customWidth="1"/>
    <col min="7" max="7" width="9.85546875" customWidth="1"/>
    <col min="8" max="8" width="9.7109375" customWidth="1"/>
    <col min="9" max="9" width="5.5703125" customWidth="1"/>
    <col min="10" max="10" width="16.28515625" customWidth="1"/>
    <col min="11" max="11" width="16.5703125" style="36" customWidth="1"/>
    <col min="12" max="12" width="18.140625" style="36" customWidth="1"/>
    <col min="13" max="13" width="24.28515625" customWidth="1"/>
    <col min="14" max="14" width="34.28515625" customWidth="1"/>
    <col min="15" max="16" width="13.5703125" customWidth="1"/>
    <col min="17" max="17" width="13.5703125" style="12" customWidth="1"/>
    <col min="18" max="18" width="17.140625" customWidth="1"/>
    <col min="19" max="19" width="19.5703125" customWidth="1"/>
    <col min="20" max="20" width="14.28515625" customWidth="1"/>
    <col min="21" max="21" width="14.85546875" customWidth="1"/>
    <col min="22" max="22" width="19.5703125" customWidth="1"/>
    <col min="23" max="23" width="20.28515625" customWidth="1"/>
    <col min="24" max="24" width="41.7109375" customWidth="1"/>
    <col min="25" max="25" width="46.85546875" customWidth="1"/>
    <col min="26" max="26" width="17.42578125" customWidth="1"/>
    <col min="27" max="27" width="27.5703125" customWidth="1"/>
    <col min="28" max="28" width="34.42578125" customWidth="1"/>
    <col min="29" max="29" width="63.140625" customWidth="1"/>
    <col min="30" max="30" width="18.28515625" customWidth="1"/>
    <col min="31" max="31" width="29.5703125" customWidth="1"/>
    <col min="32" max="32" width="39.42578125" customWidth="1"/>
    <col min="33" max="34" width="29.5703125" customWidth="1"/>
    <col min="35" max="35" width="12.28515625" bestFit="1" customWidth="1"/>
    <col min="36" max="36" width="56.85546875" bestFit="1" customWidth="1"/>
    <col min="37" max="37" width="16" bestFit="1" customWidth="1"/>
    <col min="38" max="38" width="12.42578125" bestFit="1" customWidth="1"/>
    <col min="39" max="39" width="11.85546875" style="115" bestFit="1" customWidth="1"/>
    <col min="40" max="40" width="13.28515625" style="36" customWidth="1"/>
    <col min="41" max="41" width="15.7109375" bestFit="1" customWidth="1"/>
    <col min="42" max="42" width="13.42578125" bestFit="1" customWidth="1"/>
    <col min="43" max="43" width="15.7109375" customWidth="1"/>
    <col min="44" max="44" width="37" customWidth="1"/>
    <col min="45" max="45" width="9.28515625" bestFit="1" customWidth="1"/>
    <col min="46" max="46" width="16.42578125" bestFit="1" customWidth="1"/>
    <col min="47" max="47" width="15" bestFit="1" customWidth="1"/>
    <col min="48" max="48" width="31.85546875" bestFit="1" customWidth="1"/>
    <col min="49" max="49" width="24" bestFit="1" customWidth="1"/>
    <col min="50" max="50" width="16.42578125" bestFit="1" customWidth="1"/>
    <col min="51" max="51" width="5.5703125" bestFit="1" customWidth="1"/>
    <col min="53" max="53" width="19.7109375" customWidth="1"/>
  </cols>
  <sheetData>
    <row r="2" spans="1:52" s="106" customFormat="1" ht="46.5" customHeight="1">
      <c r="A2" s="101" t="s">
        <v>1509</v>
      </c>
      <c r="B2" s="102" t="s">
        <v>528</v>
      </c>
      <c r="C2" s="102" t="s">
        <v>85</v>
      </c>
      <c r="D2" s="103" t="s">
        <v>1510</v>
      </c>
      <c r="E2" s="102" t="s">
        <v>1511</v>
      </c>
      <c r="F2" s="102" t="s">
        <v>530</v>
      </c>
      <c r="G2" s="516" t="s">
        <v>1512</v>
      </c>
      <c r="H2" s="516" t="s">
        <v>1513</v>
      </c>
      <c r="I2" s="28" t="s">
        <v>1514</v>
      </c>
      <c r="J2" s="28" t="s">
        <v>1515</v>
      </c>
      <c r="K2" s="105" t="s">
        <v>1516</v>
      </c>
      <c r="L2" s="101" t="s">
        <v>1517</v>
      </c>
      <c r="M2" s="101" t="s">
        <v>1518</v>
      </c>
      <c r="N2" s="101" t="s">
        <v>186</v>
      </c>
      <c r="O2" s="101" t="s">
        <v>1519</v>
      </c>
      <c r="P2" s="101" t="s">
        <v>1520</v>
      </c>
      <c r="Q2" s="101" t="s">
        <v>1521</v>
      </c>
      <c r="R2" s="101" t="s">
        <v>1522</v>
      </c>
      <c r="S2" s="101" t="s">
        <v>1523</v>
      </c>
      <c r="T2" s="101" t="s">
        <v>394</v>
      </c>
      <c r="U2" s="101" t="s">
        <v>1524</v>
      </c>
      <c r="V2" s="101" t="s">
        <v>1525</v>
      </c>
      <c r="W2" s="101" t="s">
        <v>1526</v>
      </c>
      <c r="X2" s="101" t="s">
        <v>1527</v>
      </c>
      <c r="Y2" s="101" t="s">
        <v>1528</v>
      </c>
      <c r="Z2" s="101" t="s">
        <v>1529</v>
      </c>
      <c r="AA2" s="101" t="s">
        <v>1530</v>
      </c>
      <c r="AB2" s="101" t="s">
        <v>1063</v>
      </c>
      <c r="AC2" s="101" t="s">
        <v>1531</v>
      </c>
      <c r="AD2" s="101" t="s">
        <v>1532</v>
      </c>
      <c r="AE2" s="101" t="s">
        <v>1533</v>
      </c>
      <c r="AF2" s="104" t="s">
        <v>1534</v>
      </c>
      <c r="AG2" s="110" t="s">
        <v>687</v>
      </c>
      <c r="AH2" s="110" t="s">
        <v>688</v>
      </c>
      <c r="AI2" s="110" t="s">
        <v>1535</v>
      </c>
      <c r="AJ2" s="110" t="s">
        <v>1536</v>
      </c>
      <c r="AK2" s="114" t="s">
        <v>1537</v>
      </c>
      <c r="AL2" s="127" t="s">
        <v>1538</v>
      </c>
      <c r="AM2" s="110" t="s">
        <v>1539</v>
      </c>
      <c r="AN2" s="110" t="s">
        <v>1540</v>
      </c>
      <c r="AO2" s="111" t="s">
        <v>1541</v>
      </c>
      <c r="AP2" s="112" t="s">
        <v>1542</v>
      </c>
      <c r="AQ2" s="112" t="s">
        <v>1543</v>
      </c>
      <c r="AR2" s="86" t="s">
        <v>1544</v>
      </c>
      <c r="AS2" s="86" t="s">
        <v>693</v>
      </c>
      <c r="AT2" s="86" t="s">
        <v>1545</v>
      </c>
      <c r="AU2" s="86" t="s">
        <v>1546</v>
      </c>
      <c r="AV2" s="113" t="s">
        <v>1547</v>
      </c>
      <c r="AW2" s="113" t="s">
        <v>1548</v>
      </c>
      <c r="AX2" s="28" t="s">
        <v>686</v>
      </c>
      <c r="AY2" s="107" t="s">
        <v>706</v>
      </c>
      <c r="AZ2"/>
    </row>
    <row r="3" spans="1:52" ht="13.5" hidden="1" customHeight="1">
      <c r="A3">
        <v>1</v>
      </c>
      <c r="B3" t="s">
        <v>546</v>
      </c>
      <c r="C3" t="s">
        <v>12</v>
      </c>
      <c r="E3" s="36">
        <v>45177</v>
      </c>
      <c r="F3" t="s">
        <v>319</v>
      </c>
      <c r="G3" s="35" t="s">
        <v>105</v>
      </c>
      <c r="H3" s="100">
        <v>1</v>
      </c>
      <c r="I3" s="35"/>
      <c r="J3" s="35"/>
      <c r="K3" s="36">
        <v>45175.551782407398</v>
      </c>
      <c r="L3" t="s">
        <v>1549</v>
      </c>
      <c r="M3" t="s">
        <v>398</v>
      </c>
      <c r="N3" t="s">
        <v>488</v>
      </c>
      <c r="O3" t="str">
        <f>VLOOKUP(cppm_lor[[#This Row],[Status]],'All Link_LOV'!$M$4:$N$16,2,FALSE)</f>
        <v>Queried - Require More Information From AND</v>
      </c>
      <c r="P3" t="s">
        <v>1550</v>
      </c>
      <c r="Q3" t="s">
        <v>1551</v>
      </c>
      <c r="R3" t="s">
        <v>876</v>
      </c>
      <c r="S3" t="s">
        <v>876</v>
      </c>
      <c r="T3" t="s">
        <v>1552</v>
      </c>
      <c r="U3" s="35" t="s">
        <v>1553</v>
      </c>
      <c r="Y3" t="s">
        <v>1554</v>
      </c>
      <c r="Z3" t="s">
        <v>1555</v>
      </c>
      <c r="AB3" s="35" t="s">
        <v>1556</v>
      </c>
      <c r="AC3" s="35"/>
      <c r="AD3" s="35"/>
      <c r="AE3" s="35"/>
      <c r="AF3" s="35"/>
      <c r="AG3" s="35"/>
      <c r="AH3" s="35"/>
      <c r="AI3" s="35"/>
      <c r="AJ3" s="35"/>
      <c r="AK3" s="116"/>
      <c r="AL3" s="128"/>
      <c r="AM3" s="35"/>
      <c r="AN3" s="35"/>
      <c r="AO3" s="35"/>
      <c r="AP3" s="35"/>
      <c r="AQ3" s="35"/>
      <c r="AR3" s="35"/>
      <c r="AS3" s="35"/>
      <c r="AT3" s="35"/>
      <c r="AU3" s="35"/>
      <c r="AV3" s="35"/>
      <c r="AW3" s="35"/>
      <c r="AX3" s="35"/>
      <c r="AY3" s="448"/>
    </row>
    <row r="4" spans="1:52" s="45" customFormat="1" ht="13.5" hidden="1" customHeight="1">
      <c r="A4">
        <v>2</v>
      </c>
      <c r="B4" s="45" t="s">
        <v>457</v>
      </c>
      <c r="C4" t="s">
        <v>16</v>
      </c>
      <c r="D4" s="45" t="s">
        <v>1557</v>
      </c>
      <c r="F4" s="45" t="s">
        <v>1558</v>
      </c>
      <c r="G4" s="35" t="s">
        <v>105</v>
      </c>
      <c r="H4" s="99">
        <v>2</v>
      </c>
      <c r="I4" s="46"/>
      <c r="J4" s="46"/>
      <c r="K4" s="36">
        <v>45175.553854166697</v>
      </c>
      <c r="L4" s="45" t="s">
        <v>1559</v>
      </c>
      <c r="M4" s="45" t="s">
        <v>399</v>
      </c>
      <c r="N4" s="45" t="s">
        <v>489</v>
      </c>
      <c r="O4" s="45" t="str">
        <f>VLOOKUP(cppm_lor[[#This Row],[Status]],'All Link_LOV'!$M$4:$N$16,2,FALSE)</f>
        <v>LOR Issued</v>
      </c>
      <c r="P4" s="45" t="s">
        <v>1560</v>
      </c>
      <c r="Q4" s="45" t="s">
        <v>1561</v>
      </c>
      <c r="R4" s="45" t="s">
        <v>1562</v>
      </c>
      <c r="S4" s="45" t="s">
        <v>1563</v>
      </c>
      <c r="T4" s="45" t="s">
        <v>1564</v>
      </c>
      <c r="U4" s="46"/>
      <c r="Y4" s="45" t="s">
        <v>1554</v>
      </c>
      <c r="Z4" s="45" t="s">
        <v>1565</v>
      </c>
      <c r="AA4" s="45" t="s">
        <v>1566</v>
      </c>
      <c r="AB4" s="46" t="s">
        <v>1567</v>
      </c>
      <c r="AC4" s="46"/>
      <c r="AD4" s="46"/>
      <c r="AE4" s="46"/>
      <c r="AF4" s="46"/>
      <c r="AG4" s="46"/>
      <c r="AH4" s="46"/>
      <c r="AI4" s="46"/>
      <c r="AJ4" s="46"/>
      <c r="AK4" s="117"/>
      <c r="AL4" s="129"/>
      <c r="AM4" s="46"/>
      <c r="AN4" s="46"/>
      <c r="AO4" s="46"/>
      <c r="AP4" s="46"/>
      <c r="AQ4" s="46"/>
      <c r="AR4" s="46"/>
      <c r="AS4" s="46"/>
      <c r="AT4" s="46"/>
      <c r="AU4" s="46"/>
      <c r="AV4" s="46"/>
      <c r="AW4" s="46"/>
      <c r="AX4" s="46"/>
      <c r="AY4" s="448"/>
      <c r="AZ4"/>
    </row>
    <row r="5" spans="1:52" ht="13.5" hidden="1" customHeight="1">
      <c r="A5">
        <v>3</v>
      </c>
      <c r="B5" s="87" t="s">
        <v>62</v>
      </c>
      <c r="C5" t="s">
        <v>16</v>
      </c>
      <c r="D5" t="s">
        <v>1568</v>
      </c>
      <c r="F5" t="s">
        <v>1569</v>
      </c>
      <c r="G5" s="35" t="s">
        <v>105</v>
      </c>
      <c r="H5" s="88">
        <v>3</v>
      </c>
      <c r="J5" t="s">
        <v>1570</v>
      </c>
      <c r="K5" s="36">
        <v>45175.562349537002</v>
      </c>
      <c r="L5" t="s">
        <v>1571</v>
      </c>
      <c r="M5" t="s">
        <v>1572</v>
      </c>
      <c r="N5" t="s">
        <v>492</v>
      </c>
      <c r="O5" t="str">
        <f>VLOOKUP(cppm_lor[[#This Row],[Status]],'All Link_LOV'!$M$4:$N$16,2,FALSE)</f>
        <v>LOR Issued</v>
      </c>
      <c r="P5" s="35" t="s">
        <v>1573</v>
      </c>
      <c r="Q5" t="s">
        <v>1574</v>
      </c>
      <c r="R5" t="s">
        <v>1575</v>
      </c>
      <c r="S5" t="s">
        <v>1576</v>
      </c>
      <c r="T5" t="s">
        <v>1577</v>
      </c>
      <c r="U5" s="35" t="s">
        <v>1578</v>
      </c>
      <c r="Y5" t="s">
        <v>1579</v>
      </c>
      <c r="AK5" s="115"/>
      <c r="AL5" s="36"/>
      <c r="AM5"/>
      <c r="AN5"/>
      <c r="AY5" s="109"/>
    </row>
    <row r="6" spans="1:52" ht="13.5" hidden="1" customHeight="1">
      <c r="A6">
        <v>4</v>
      </c>
      <c r="B6" s="87" t="s">
        <v>62</v>
      </c>
      <c r="C6" t="s">
        <v>16</v>
      </c>
      <c r="D6" t="s">
        <v>1580</v>
      </c>
      <c r="E6">
        <v>8092023</v>
      </c>
      <c r="F6" t="s">
        <v>1569</v>
      </c>
      <c r="G6" s="35" t="s">
        <v>105</v>
      </c>
      <c r="H6" s="88">
        <v>4</v>
      </c>
      <c r="I6" s="35"/>
      <c r="J6" s="35"/>
      <c r="K6" s="36">
        <v>45175.564270833303</v>
      </c>
      <c r="L6" t="s">
        <v>1581</v>
      </c>
      <c r="M6" t="s">
        <v>398</v>
      </c>
      <c r="N6" t="s">
        <v>491</v>
      </c>
      <c r="O6" t="str">
        <f>VLOOKUP(cppm_lor[[#This Row],[Status]],'All Link_LOV'!$M$4:$N$16,2,FALSE)</f>
        <v>LOR Issued</v>
      </c>
      <c r="P6" s="64" t="s">
        <v>1582</v>
      </c>
      <c r="Q6" t="s">
        <v>1583</v>
      </c>
      <c r="R6" t="s">
        <v>1584</v>
      </c>
      <c r="S6" t="s">
        <v>1585</v>
      </c>
      <c r="T6" t="s">
        <v>1586</v>
      </c>
      <c r="U6" s="35" t="s">
        <v>1587</v>
      </c>
      <c r="Y6" t="s">
        <v>1554</v>
      </c>
      <c r="Z6" t="s">
        <v>1588</v>
      </c>
      <c r="AB6" s="35" t="s">
        <v>1589</v>
      </c>
      <c r="AC6" s="35"/>
      <c r="AD6" s="35"/>
      <c r="AE6" s="35"/>
      <c r="AF6" s="35"/>
      <c r="AG6" s="35"/>
      <c r="AH6" s="35"/>
      <c r="AI6" s="35"/>
      <c r="AJ6" s="35"/>
      <c r="AK6" s="116"/>
      <c r="AL6" s="128"/>
      <c r="AM6" s="35"/>
      <c r="AN6" s="35"/>
      <c r="AO6" s="35"/>
      <c r="AP6" s="35"/>
      <c r="AQ6" s="35"/>
      <c r="AR6" s="35"/>
      <c r="AS6" s="35"/>
      <c r="AT6" s="35"/>
      <c r="AU6" s="35"/>
      <c r="AV6" s="35"/>
      <c r="AW6" s="35"/>
      <c r="AX6" s="35"/>
      <c r="AY6" s="448"/>
    </row>
    <row r="7" spans="1:52" ht="13.5" hidden="1" customHeight="1">
      <c r="A7">
        <v>5</v>
      </c>
      <c r="B7" s="87" t="s">
        <v>62</v>
      </c>
      <c r="C7" t="s">
        <v>16</v>
      </c>
      <c r="D7" t="s">
        <v>1590</v>
      </c>
      <c r="F7" t="s">
        <v>1569</v>
      </c>
      <c r="G7" s="35" t="s">
        <v>105</v>
      </c>
      <c r="H7" s="88">
        <v>5</v>
      </c>
      <c r="J7" t="s">
        <v>1570</v>
      </c>
      <c r="K7" s="36">
        <v>45175.567974537</v>
      </c>
      <c r="L7" t="s">
        <v>1571</v>
      </c>
      <c r="M7" t="s">
        <v>1572</v>
      </c>
      <c r="N7" t="s">
        <v>492</v>
      </c>
      <c r="O7" t="str">
        <f>VLOOKUP(cppm_lor[[#This Row],[Status]],'All Link_LOV'!$M$4:$N$16,2,FALSE)</f>
        <v>LOR Issued</v>
      </c>
      <c r="P7" s="35" t="s">
        <v>1591</v>
      </c>
      <c r="Q7" t="s">
        <v>1592</v>
      </c>
      <c r="R7" t="s">
        <v>1593</v>
      </c>
      <c r="S7" t="s">
        <v>1594</v>
      </c>
      <c r="T7" t="s">
        <v>1577</v>
      </c>
      <c r="U7" s="35" t="s">
        <v>1595</v>
      </c>
      <c r="Y7" t="s">
        <v>1579</v>
      </c>
      <c r="AK7" s="115"/>
      <c r="AL7" s="36"/>
      <c r="AM7"/>
      <c r="AN7"/>
      <c r="AY7" s="109"/>
    </row>
    <row r="8" spans="1:52" ht="13.5" hidden="1" customHeight="1">
      <c r="A8">
        <v>6</v>
      </c>
      <c r="B8" s="87" t="s">
        <v>62</v>
      </c>
      <c r="C8" t="s">
        <v>16</v>
      </c>
      <c r="D8" t="s">
        <v>1596</v>
      </c>
      <c r="E8">
        <v>8092023</v>
      </c>
      <c r="F8" t="s">
        <v>1569</v>
      </c>
      <c r="G8" s="35" t="s">
        <v>105</v>
      </c>
      <c r="H8" s="88">
        <v>6</v>
      </c>
      <c r="I8" s="35"/>
      <c r="J8" s="35"/>
      <c r="K8" s="36">
        <v>45175.572175925903</v>
      </c>
      <c r="L8" t="s">
        <v>1581</v>
      </c>
      <c r="M8" t="s">
        <v>398</v>
      </c>
      <c r="N8" t="s">
        <v>491</v>
      </c>
      <c r="O8" t="str">
        <f>VLOOKUP(cppm_lor[[#This Row],[Status]],'All Link_LOV'!$M$4:$N$16,2,FALSE)</f>
        <v>LOR Issued</v>
      </c>
      <c r="P8" s="64" t="s">
        <v>1597</v>
      </c>
      <c r="Q8" t="s">
        <v>1598</v>
      </c>
      <c r="R8" t="s">
        <v>1599</v>
      </c>
      <c r="S8" t="s">
        <v>1600</v>
      </c>
      <c r="T8" t="s">
        <v>1586</v>
      </c>
      <c r="U8" s="35" t="s">
        <v>1587</v>
      </c>
      <c r="Y8" t="s">
        <v>1554</v>
      </c>
      <c r="Z8" t="s">
        <v>1588</v>
      </c>
      <c r="AB8" s="35" t="s">
        <v>1589</v>
      </c>
      <c r="AC8" s="35"/>
      <c r="AD8" s="35"/>
      <c r="AE8" s="35"/>
      <c r="AF8" s="35"/>
      <c r="AG8" s="35"/>
      <c r="AH8" s="35"/>
      <c r="AI8" s="35"/>
      <c r="AJ8" s="35"/>
      <c r="AK8" s="116"/>
      <c r="AL8" s="128"/>
      <c r="AM8" s="35"/>
      <c r="AN8" s="35"/>
      <c r="AO8" s="35"/>
      <c r="AP8" s="35"/>
      <c r="AQ8" s="35"/>
      <c r="AR8" s="35"/>
      <c r="AS8" s="35"/>
      <c r="AT8" s="35"/>
      <c r="AU8" s="35"/>
      <c r="AV8" s="35"/>
      <c r="AW8" s="35"/>
      <c r="AX8" s="35"/>
      <c r="AY8" s="448"/>
    </row>
    <row r="9" spans="1:52" ht="13.5" hidden="1" customHeight="1">
      <c r="A9">
        <v>7</v>
      </c>
      <c r="B9" s="87" t="s">
        <v>62</v>
      </c>
      <c r="C9" t="s">
        <v>16</v>
      </c>
      <c r="D9" t="s">
        <v>1601</v>
      </c>
      <c r="E9">
        <v>8092023</v>
      </c>
      <c r="F9" t="s">
        <v>1569</v>
      </c>
      <c r="G9" s="35" t="s">
        <v>105</v>
      </c>
      <c r="H9" s="88">
        <v>7</v>
      </c>
      <c r="I9" s="35"/>
      <c r="J9" s="35"/>
      <c r="K9" s="36">
        <v>45175.594548611101</v>
      </c>
      <c r="L9" t="s">
        <v>1581</v>
      </c>
      <c r="M9" t="s">
        <v>398</v>
      </c>
      <c r="N9" t="s">
        <v>491</v>
      </c>
      <c r="O9" t="str">
        <f>VLOOKUP(cppm_lor[[#This Row],[Status]],'All Link_LOV'!$M$4:$N$16,2,FALSE)</f>
        <v>LOR Issued</v>
      </c>
      <c r="P9" s="64" t="s">
        <v>1602</v>
      </c>
      <c r="Q9" t="s">
        <v>1603</v>
      </c>
      <c r="R9" t="s">
        <v>1604</v>
      </c>
      <c r="S9" t="s">
        <v>1605</v>
      </c>
      <c r="T9" t="s">
        <v>1586</v>
      </c>
      <c r="U9" s="35" t="s">
        <v>1587</v>
      </c>
      <c r="Y9" t="s">
        <v>1554</v>
      </c>
      <c r="Z9" t="s">
        <v>1588</v>
      </c>
      <c r="AB9" s="35" t="s">
        <v>1589</v>
      </c>
      <c r="AC9" s="35"/>
      <c r="AD9" s="35"/>
      <c r="AE9" s="35"/>
      <c r="AF9" s="35"/>
      <c r="AG9" s="35"/>
      <c r="AH9" s="35"/>
      <c r="AI9" s="35"/>
      <c r="AJ9" s="35"/>
      <c r="AK9" s="116"/>
      <c r="AL9" s="128"/>
      <c r="AM9" s="35"/>
      <c r="AN9" s="35"/>
      <c r="AO9" s="35"/>
      <c r="AP9" s="35"/>
      <c r="AQ9" s="35"/>
      <c r="AR9" s="35"/>
      <c r="AS9" s="35"/>
      <c r="AT9" s="35"/>
      <c r="AU9" s="35"/>
      <c r="AV9" s="35"/>
      <c r="AW9" s="35"/>
      <c r="AX9" s="35"/>
      <c r="AY9" s="448"/>
    </row>
    <row r="10" spans="1:52" ht="13.5" hidden="1" customHeight="1">
      <c r="A10">
        <v>8</v>
      </c>
      <c r="B10" t="s">
        <v>81</v>
      </c>
      <c r="C10" t="s">
        <v>16</v>
      </c>
      <c r="D10" t="s">
        <v>1606</v>
      </c>
      <c r="E10" s="47">
        <v>45147</v>
      </c>
      <c r="F10" t="s">
        <v>1607</v>
      </c>
      <c r="G10" s="35" t="s">
        <v>105</v>
      </c>
      <c r="H10" s="88">
        <v>8</v>
      </c>
      <c r="I10" s="35"/>
      <c r="J10" s="35"/>
      <c r="K10" s="36">
        <v>45175.6035416667</v>
      </c>
      <c r="L10" t="s">
        <v>1608</v>
      </c>
      <c r="M10" t="s">
        <v>397</v>
      </c>
      <c r="N10" t="s">
        <v>1609</v>
      </c>
      <c r="O10" t="str">
        <f>VLOOKUP(cppm_lor[[#This Row],[Status]],'All Link_LOV'!$M$4:$N$16,2,FALSE)</f>
        <v>LOR Issued</v>
      </c>
      <c r="P10" t="s">
        <v>1610</v>
      </c>
      <c r="Q10" t="s">
        <v>1611</v>
      </c>
      <c r="R10" t="s">
        <v>1612</v>
      </c>
      <c r="S10" t="s">
        <v>1613</v>
      </c>
      <c r="T10" t="s">
        <v>1614</v>
      </c>
      <c r="U10" s="35" t="s">
        <v>1615</v>
      </c>
      <c r="Y10" t="s">
        <v>1554</v>
      </c>
      <c r="Z10" t="s">
        <v>1616</v>
      </c>
      <c r="AA10" s="80" t="s">
        <v>1617</v>
      </c>
      <c r="AB10" s="35" t="s">
        <v>1618</v>
      </c>
      <c r="AC10" s="35"/>
      <c r="AD10" s="35"/>
      <c r="AE10" s="35"/>
      <c r="AF10" s="35"/>
      <c r="AG10" s="35"/>
      <c r="AH10" s="35"/>
      <c r="AI10" s="35"/>
      <c r="AJ10" s="35"/>
      <c r="AK10" s="116"/>
      <c r="AL10" s="128"/>
      <c r="AM10" s="35"/>
      <c r="AN10" s="35"/>
      <c r="AO10" s="35"/>
      <c r="AP10" s="35"/>
      <c r="AQ10" s="35"/>
      <c r="AR10" s="35"/>
      <c r="AS10" s="35"/>
      <c r="AT10" s="35"/>
      <c r="AU10" s="35"/>
      <c r="AV10" s="35"/>
      <c r="AW10" s="35"/>
      <c r="AX10" s="35"/>
      <c r="AY10" s="448"/>
    </row>
    <row r="11" spans="1:52" ht="13.5" hidden="1" customHeight="1">
      <c r="A11">
        <v>9</v>
      </c>
      <c r="B11" t="s">
        <v>457</v>
      </c>
      <c r="C11" t="s">
        <v>16</v>
      </c>
      <c r="D11" t="s">
        <v>1619</v>
      </c>
      <c r="F11" t="s">
        <v>1558</v>
      </c>
      <c r="G11" s="35" t="s">
        <v>105</v>
      </c>
      <c r="H11" s="88">
        <v>9</v>
      </c>
      <c r="I11" s="35"/>
      <c r="J11" s="35"/>
      <c r="K11" s="36">
        <v>45175.608726851897</v>
      </c>
      <c r="L11" t="s">
        <v>1620</v>
      </c>
      <c r="M11" t="s">
        <v>1572</v>
      </c>
      <c r="N11" t="s">
        <v>492</v>
      </c>
      <c r="O11" t="str">
        <f>VLOOKUP(cppm_lor[[#This Row],[Status]],'All Link_LOV'!$M$4:$N$16,2,FALSE)</f>
        <v>LOR Issued</v>
      </c>
      <c r="P11" t="s">
        <v>1621</v>
      </c>
      <c r="Q11" t="s">
        <v>1622</v>
      </c>
      <c r="R11" t="s">
        <v>1623</v>
      </c>
      <c r="S11" t="s">
        <v>1624</v>
      </c>
      <c r="T11" t="s">
        <v>1625</v>
      </c>
      <c r="U11" s="35" t="s">
        <v>1626</v>
      </c>
      <c r="Y11" t="s">
        <v>1554</v>
      </c>
      <c r="Z11" t="s">
        <v>1627</v>
      </c>
      <c r="AB11" s="35" t="s">
        <v>1628</v>
      </c>
      <c r="AC11" s="35"/>
      <c r="AD11" s="35"/>
      <c r="AE11" s="35"/>
      <c r="AF11" s="35"/>
      <c r="AG11" s="35"/>
      <c r="AH11" s="35"/>
      <c r="AI11" s="35"/>
      <c r="AJ11" s="35"/>
      <c r="AK11" s="116"/>
      <c r="AL11" s="128"/>
      <c r="AM11" s="35"/>
      <c r="AN11" s="35"/>
      <c r="AO11" s="35"/>
      <c r="AP11" s="35"/>
      <c r="AQ11" s="35"/>
      <c r="AR11" s="35"/>
      <c r="AS11" s="35"/>
      <c r="AT11" s="35"/>
      <c r="AU11" s="35"/>
      <c r="AV11" s="35"/>
      <c r="AW11" s="35"/>
      <c r="AX11" s="35"/>
      <c r="AY11" s="448"/>
    </row>
    <row r="12" spans="1:52" ht="13.5" hidden="1" customHeight="1">
      <c r="A12">
        <v>10</v>
      </c>
      <c r="B12" t="s">
        <v>457</v>
      </c>
      <c r="C12" t="s">
        <v>45</v>
      </c>
      <c r="F12" t="s">
        <v>1629</v>
      </c>
      <c r="G12" s="35" t="s">
        <v>105</v>
      </c>
      <c r="H12" s="88">
        <v>10</v>
      </c>
      <c r="I12" s="35"/>
      <c r="J12" s="35"/>
      <c r="K12" s="36">
        <v>45175.609097222201</v>
      </c>
      <c r="L12" t="s">
        <v>1630</v>
      </c>
      <c r="M12" t="s">
        <v>397</v>
      </c>
      <c r="N12" t="s">
        <v>1609</v>
      </c>
      <c r="O12" t="str">
        <f>VLOOKUP(cppm_lor[[#This Row],[Status]],'All Link_LOV'!$M$4:$N$16,2,FALSE)</f>
        <v>No/Insufficient Budget</v>
      </c>
      <c r="P12" t="s">
        <v>1631</v>
      </c>
      <c r="Q12" t="s">
        <v>1632</v>
      </c>
      <c r="R12" t="s">
        <v>1633</v>
      </c>
      <c r="S12" t="s">
        <v>1634</v>
      </c>
      <c r="T12" t="s">
        <v>1635</v>
      </c>
      <c r="U12" s="35" t="s">
        <v>1636</v>
      </c>
      <c r="Y12" t="s">
        <v>1554</v>
      </c>
      <c r="Z12" t="s">
        <v>1637</v>
      </c>
      <c r="AB12" s="35" t="s">
        <v>1638</v>
      </c>
      <c r="AC12" s="35"/>
      <c r="AD12" s="35"/>
      <c r="AE12" s="35"/>
      <c r="AF12" s="35"/>
      <c r="AG12" s="35"/>
      <c r="AH12" s="35"/>
      <c r="AI12" s="35"/>
      <c r="AJ12" s="35"/>
      <c r="AK12" s="116"/>
      <c r="AL12" s="128"/>
      <c r="AM12" s="35"/>
      <c r="AN12" s="35"/>
      <c r="AO12" s="35"/>
      <c r="AP12" s="35"/>
      <c r="AQ12" s="35"/>
      <c r="AR12" s="35"/>
      <c r="AS12" s="35"/>
      <c r="AT12" s="35"/>
      <c r="AU12" s="35"/>
      <c r="AV12" s="35"/>
      <c r="AW12" s="35"/>
      <c r="AX12" s="35"/>
      <c r="AY12" s="448"/>
    </row>
    <row r="13" spans="1:52" ht="13.5" hidden="1" customHeight="1">
      <c r="A13">
        <v>11</v>
      </c>
      <c r="B13" s="87" t="s">
        <v>62</v>
      </c>
      <c r="C13" t="s">
        <v>16</v>
      </c>
      <c r="D13" t="s">
        <v>1639</v>
      </c>
      <c r="F13" t="s">
        <v>1640</v>
      </c>
      <c r="G13" s="35" t="s">
        <v>105</v>
      </c>
      <c r="H13" s="88">
        <v>11</v>
      </c>
      <c r="I13" s="35"/>
      <c r="J13" s="35"/>
      <c r="K13" s="36">
        <v>45175.609953703701</v>
      </c>
      <c r="L13" t="s">
        <v>1641</v>
      </c>
      <c r="M13" t="s">
        <v>398</v>
      </c>
      <c r="N13" t="s">
        <v>488</v>
      </c>
      <c r="O13" t="str">
        <f>VLOOKUP(cppm_lor[[#This Row],[Status]],'All Link_LOV'!$M$4:$N$16,2,FALSE)</f>
        <v>LOR Issued</v>
      </c>
      <c r="P13" t="s">
        <v>1271</v>
      </c>
      <c r="Q13" t="s">
        <v>1270</v>
      </c>
      <c r="R13" t="s">
        <v>1642</v>
      </c>
      <c r="S13" t="s">
        <v>1274</v>
      </c>
      <c r="T13" t="s">
        <v>1586</v>
      </c>
      <c r="U13" s="35" t="s">
        <v>1643</v>
      </c>
      <c r="Y13" t="s">
        <v>1554</v>
      </c>
      <c r="Z13" t="s">
        <v>1506</v>
      </c>
      <c r="AB13" s="35" t="s">
        <v>1644</v>
      </c>
      <c r="AC13" s="35"/>
      <c r="AD13" s="35"/>
      <c r="AE13" s="35"/>
      <c r="AF13" s="35"/>
      <c r="AG13" s="35"/>
      <c r="AH13" s="35"/>
      <c r="AI13" s="35"/>
      <c r="AJ13" s="35"/>
      <c r="AK13" s="116"/>
      <c r="AL13" s="128"/>
      <c r="AM13" s="35"/>
      <c r="AN13" s="35"/>
      <c r="AO13" s="35"/>
      <c r="AP13" s="35"/>
      <c r="AQ13" s="35"/>
      <c r="AR13" s="35"/>
      <c r="AS13" s="35"/>
      <c r="AT13" s="35"/>
      <c r="AU13" s="35"/>
      <c r="AV13" s="35"/>
      <c r="AW13" s="35"/>
      <c r="AX13" s="35"/>
      <c r="AY13" s="448"/>
    </row>
    <row r="14" spans="1:52" ht="13.5" hidden="1" customHeight="1">
      <c r="A14">
        <v>12</v>
      </c>
      <c r="B14" t="s">
        <v>457</v>
      </c>
      <c r="C14" t="s">
        <v>26</v>
      </c>
      <c r="F14" t="s">
        <v>1645</v>
      </c>
      <c r="G14" s="35" t="s">
        <v>105</v>
      </c>
      <c r="H14" s="88">
        <v>12</v>
      </c>
      <c r="I14" s="35"/>
      <c r="J14" s="35"/>
      <c r="K14" s="36">
        <v>45175.6191666667</v>
      </c>
      <c r="L14" t="s">
        <v>1620</v>
      </c>
      <c r="M14" t="s">
        <v>1572</v>
      </c>
      <c r="N14" t="s">
        <v>492</v>
      </c>
      <c r="O14" t="str">
        <f>VLOOKUP(cppm_lor[[#This Row],[Status]],'All Link_LOV'!$M$4:$N$16,2,FALSE)</f>
        <v>LOR Issued</v>
      </c>
      <c r="P14" t="s">
        <v>1621</v>
      </c>
      <c r="Q14" t="s">
        <v>1622</v>
      </c>
      <c r="R14" t="s">
        <v>1623</v>
      </c>
      <c r="S14" t="s">
        <v>1624</v>
      </c>
      <c r="T14" t="s">
        <v>1625</v>
      </c>
      <c r="U14" s="35" t="s">
        <v>1626</v>
      </c>
      <c r="Y14" t="s">
        <v>1554</v>
      </c>
      <c r="Z14" t="s">
        <v>1646</v>
      </c>
      <c r="AB14" s="35" t="s">
        <v>1647</v>
      </c>
      <c r="AC14" s="35"/>
      <c r="AD14" s="35"/>
      <c r="AE14" s="35"/>
      <c r="AF14" s="35"/>
      <c r="AG14" s="35"/>
      <c r="AH14" s="35"/>
      <c r="AI14" s="35"/>
      <c r="AJ14" s="35"/>
      <c r="AK14" s="116"/>
      <c r="AL14" s="128"/>
      <c r="AM14" s="35"/>
      <c r="AN14" s="35"/>
      <c r="AO14" s="35"/>
      <c r="AP14" s="35"/>
      <c r="AQ14" s="35"/>
      <c r="AR14" s="35"/>
      <c r="AS14" s="35"/>
      <c r="AT14" s="35"/>
      <c r="AU14" s="35"/>
      <c r="AV14" s="35"/>
      <c r="AW14" s="35"/>
      <c r="AX14" s="35"/>
      <c r="AY14" s="448"/>
    </row>
    <row r="15" spans="1:52" ht="13.5" hidden="1" customHeight="1">
      <c r="A15">
        <v>13</v>
      </c>
      <c r="B15" t="s">
        <v>457</v>
      </c>
      <c r="C15" t="s">
        <v>16</v>
      </c>
      <c r="D15" t="s">
        <v>1648</v>
      </c>
      <c r="F15" t="s">
        <v>1558</v>
      </c>
      <c r="G15" s="35" t="s">
        <v>105</v>
      </c>
      <c r="H15" s="88">
        <v>13</v>
      </c>
      <c r="I15" s="35"/>
      <c r="J15" s="35"/>
      <c r="K15" s="36">
        <v>45175.619988425897</v>
      </c>
      <c r="L15" t="s">
        <v>1649</v>
      </c>
      <c r="M15" t="s">
        <v>398</v>
      </c>
      <c r="N15" t="s">
        <v>491</v>
      </c>
      <c r="O15" t="str">
        <f>VLOOKUP(cppm_lor[[#This Row],[Status]],'All Link_LOV'!$M$4:$N$16,2,FALSE)</f>
        <v>LOR Issued</v>
      </c>
      <c r="P15" t="s">
        <v>1650</v>
      </c>
      <c r="Q15" t="s">
        <v>1651</v>
      </c>
      <c r="R15" t="s">
        <v>1652</v>
      </c>
      <c r="S15" t="s">
        <v>1653</v>
      </c>
      <c r="T15" t="s">
        <v>1654</v>
      </c>
      <c r="U15" s="35" t="s">
        <v>1655</v>
      </c>
      <c r="Y15" t="s">
        <v>1554</v>
      </c>
      <c r="Z15" t="s">
        <v>1656</v>
      </c>
      <c r="AA15" t="s">
        <v>1657</v>
      </c>
      <c r="AB15" s="35" t="s">
        <v>1658</v>
      </c>
      <c r="AC15" s="35"/>
      <c r="AD15" s="35"/>
      <c r="AE15" s="35"/>
      <c r="AF15" s="35"/>
      <c r="AG15" s="35"/>
      <c r="AH15" s="35"/>
      <c r="AI15" s="35"/>
      <c r="AJ15" s="35"/>
      <c r="AK15" s="116"/>
      <c r="AL15" s="128"/>
      <c r="AM15" s="35"/>
      <c r="AN15" s="35"/>
      <c r="AO15" s="35"/>
      <c r="AP15" s="35"/>
      <c r="AQ15" s="35"/>
      <c r="AR15" s="35"/>
      <c r="AS15" s="35"/>
      <c r="AT15" s="35"/>
      <c r="AU15" s="35"/>
      <c r="AV15" s="35"/>
      <c r="AW15" s="35"/>
      <c r="AX15" s="35"/>
      <c r="AY15" s="448"/>
    </row>
    <row r="16" spans="1:52" ht="13.5" hidden="1" customHeight="1">
      <c r="A16">
        <v>14</v>
      </c>
      <c r="B16" t="s">
        <v>457</v>
      </c>
      <c r="C16" t="s">
        <v>45</v>
      </c>
      <c r="F16" t="s">
        <v>1629</v>
      </c>
      <c r="G16" s="35" t="s">
        <v>105</v>
      </c>
      <c r="H16" s="88">
        <v>14</v>
      </c>
      <c r="I16" s="35"/>
      <c r="J16" s="35"/>
      <c r="K16" s="36">
        <v>45175.621712963002</v>
      </c>
      <c r="L16" t="s">
        <v>1630</v>
      </c>
      <c r="M16" t="s">
        <v>397</v>
      </c>
      <c r="N16" t="s">
        <v>1609</v>
      </c>
      <c r="O16" t="str">
        <f>VLOOKUP(cppm_lor[[#This Row],[Status]],'All Link_LOV'!$M$4:$N$16,2,FALSE)</f>
        <v>No/Insufficient Budget</v>
      </c>
      <c r="P16" t="s">
        <v>1631</v>
      </c>
      <c r="Q16" t="s">
        <v>1632</v>
      </c>
      <c r="R16" t="s">
        <v>1633</v>
      </c>
      <c r="S16" t="s">
        <v>1634</v>
      </c>
      <c r="T16" t="s">
        <v>1635</v>
      </c>
      <c r="U16" s="35" t="s">
        <v>1659</v>
      </c>
      <c r="Y16" t="s">
        <v>1554</v>
      </c>
      <c r="Z16" t="s">
        <v>1660</v>
      </c>
      <c r="AB16" s="35" t="s">
        <v>1661</v>
      </c>
      <c r="AC16" s="35"/>
      <c r="AD16" s="35"/>
      <c r="AE16" s="35"/>
      <c r="AF16" s="35"/>
      <c r="AG16" s="35"/>
      <c r="AH16" s="35"/>
      <c r="AI16" s="35"/>
      <c r="AJ16" s="35"/>
      <c r="AK16" s="116"/>
      <c r="AL16" s="128"/>
      <c r="AM16" s="35"/>
      <c r="AN16" s="35"/>
      <c r="AO16" s="35"/>
      <c r="AP16" s="35"/>
      <c r="AQ16" s="35"/>
      <c r="AR16" s="35"/>
      <c r="AS16" s="35"/>
      <c r="AT16" s="35"/>
      <c r="AU16" s="35"/>
      <c r="AV16" s="35"/>
      <c r="AW16" s="35"/>
      <c r="AX16" s="35"/>
      <c r="AY16" s="448"/>
    </row>
    <row r="17" spans="1:51" ht="13.5" hidden="1" customHeight="1">
      <c r="A17">
        <v>15</v>
      </c>
      <c r="C17" t="s">
        <v>9</v>
      </c>
      <c r="G17" s="35" t="s">
        <v>105</v>
      </c>
      <c r="H17" s="88">
        <v>15</v>
      </c>
      <c r="K17" s="36">
        <v>45175.623414351903</v>
      </c>
      <c r="L17" t="s">
        <v>1662</v>
      </c>
      <c r="M17" t="s">
        <v>399</v>
      </c>
      <c r="N17" t="s">
        <v>491</v>
      </c>
      <c r="O17" t="str">
        <f>VLOOKUP(cppm_lor[[#This Row],[Status]],'All Link_LOV'!$M$4:$N$16,2,FALSE)</f>
        <v>Pending Verification</v>
      </c>
      <c r="P17" t="s">
        <v>1663</v>
      </c>
      <c r="Q17" t="s">
        <v>1664</v>
      </c>
      <c r="R17" t="s">
        <v>1665</v>
      </c>
      <c r="S17" t="s">
        <v>1666</v>
      </c>
      <c r="T17" t="s">
        <v>1552</v>
      </c>
      <c r="U17" s="35" t="s">
        <v>1667</v>
      </c>
      <c r="Y17" t="s">
        <v>1579</v>
      </c>
      <c r="AK17" s="115"/>
      <c r="AL17" s="36"/>
      <c r="AM17"/>
      <c r="AN17"/>
      <c r="AY17" s="109"/>
    </row>
    <row r="18" spans="1:51" ht="13.5" hidden="1" customHeight="1">
      <c r="A18">
        <v>16</v>
      </c>
      <c r="B18" t="s">
        <v>1668</v>
      </c>
      <c r="C18" t="s">
        <v>14</v>
      </c>
      <c r="D18" t="s">
        <v>1669</v>
      </c>
      <c r="F18" s="48">
        <v>45147</v>
      </c>
      <c r="G18" s="35" t="s">
        <v>105</v>
      </c>
      <c r="H18" s="88">
        <v>16</v>
      </c>
      <c r="K18" s="36">
        <v>45175.631631944401</v>
      </c>
      <c r="L18" t="s">
        <v>1670</v>
      </c>
      <c r="M18" t="s">
        <v>398</v>
      </c>
      <c r="N18" t="s">
        <v>491</v>
      </c>
      <c r="O18" t="str">
        <f>VLOOKUP(cppm_lor[[#This Row],[Status]],'All Link_LOV'!$M$4:$N$16,2,FALSE)</f>
        <v>Pending Approval</v>
      </c>
      <c r="P18" t="s">
        <v>1671</v>
      </c>
      <c r="Q18" t="s">
        <v>1672</v>
      </c>
      <c r="R18" t="s">
        <v>1673</v>
      </c>
      <c r="S18" t="s">
        <v>1674</v>
      </c>
      <c r="T18" t="s">
        <v>1675</v>
      </c>
      <c r="U18" s="35" t="s">
        <v>1676</v>
      </c>
      <c r="Y18" t="s">
        <v>1579</v>
      </c>
      <c r="AK18" s="115"/>
      <c r="AL18" s="36"/>
      <c r="AM18"/>
      <c r="AN18"/>
      <c r="AY18" s="109"/>
    </row>
    <row r="19" spans="1:51" ht="13.5" hidden="1" customHeight="1">
      <c r="A19">
        <v>17</v>
      </c>
      <c r="B19" t="s">
        <v>1668</v>
      </c>
      <c r="C19" t="s">
        <v>14</v>
      </c>
      <c r="D19" t="s">
        <v>1677</v>
      </c>
      <c r="F19" s="48">
        <v>45147</v>
      </c>
      <c r="G19" s="35" t="s">
        <v>105</v>
      </c>
      <c r="H19" s="88">
        <v>17</v>
      </c>
      <c r="I19" s="35"/>
      <c r="J19" s="35"/>
      <c r="K19" s="36">
        <v>45175.6343865741</v>
      </c>
      <c r="L19" t="s">
        <v>1670</v>
      </c>
      <c r="M19" t="s">
        <v>399</v>
      </c>
      <c r="N19" t="s">
        <v>491</v>
      </c>
      <c r="O19" t="str">
        <f>VLOOKUP(cppm_lor[[#This Row],[Status]],'All Link_LOV'!$M$4:$N$16,2,FALSE)</f>
        <v>Pending Approval</v>
      </c>
      <c r="P19" t="s">
        <v>1678</v>
      </c>
      <c r="Q19" t="s">
        <v>1679</v>
      </c>
      <c r="R19" t="s">
        <v>1680</v>
      </c>
      <c r="S19" t="s">
        <v>1681</v>
      </c>
      <c r="T19" t="s">
        <v>1675</v>
      </c>
      <c r="U19" s="35" t="s">
        <v>1682</v>
      </c>
      <c r="Y19" t="s">
        <v>1554</v>
      </c>
      <c r="Z19" t="s">
        <v>1683</v>
      </c>
      <c r="AB19" s="35" t="s">
        <v>1684</v>
      </c>
      <c r="AC19" s="35"/>
      <c r="AD19" s="35"/>
      <c r="AE19" s="35"/>
      <c r="AF19" s="35"/>
      <c r="AG19" s="35"/>
      <c r="AH19" s="35"/>
      <c r="AI19" s="35"/>
      <c r="AJ19" s="35"/>
      <c r="AK19" s="116"/>
      <c r="AL19" s="128"/>
      <c r="AM19" s="35"/>
      <c r="AN19" s="35"/>
      <c r="AO19" s="35"/>
      <c r="AP19" s="35"/>
      <c r="AQ19" s="35"/>
      <c r="AR19" s="35"/>
      <c r="AS19" s="35"/>
      <c r="AT19" s="35"/>
      <c r="AU19" s="35"/>
      <c r="AV19" s="35"/>
      <c r="AW19" s="35"/>
      <c r="AX19" s="35"/>
      <c r="AY19" s="448"/>
    </row>
    <row r="20" spans="1:51" ht="13.5" hidden="1" customHeight="1">
      <c r="A20">
        <v>18</v>
      </c>
      <c r="B20" t="s">
        <v>1668</v>
      </c>
      <c r="C20" t="s">
        <v>16</v>
      </c>
      <c r="D20" t="s">
        <v>1685</v>
      </c>
      <c r="F20" s="48">
        <v>45147</v>
      </c>
      <c r="G20" s="35" t="s">
        <v>105</v>
      </c>
      <c r="H20" s="88">
        <v>18</v>
      </c>
      <c r="I20" s="35"/>
      <c r="J20" s="35"/>
      <c r="K20" s="36">
        <v>45175.637083333299</v>
      </c>
      <c r="L20" t="s">
        <v>1686</v>
      </c>
      <c r="M20" t="s">
        <v>399</v>
      </c>
      <c r="N20" t="s">
        <v>491</v>
      </c>
      <c r="O20" t="str">
        <f>VLOOKUP(cppm_lor[[#This Row],[Status]],'All Link_LOV'!$M$4:$N$16,2,FALSE)</f>
        <v>LOR Issued</v>
      </c>
      <c r="P20" t="s">
        <v>1687</v>
      </c>
      <c r="Q20" s="12" t="s">
        <v>1688</v>
      </c>
      <c r="R20" t="s">
        <v>1689</v>
      </c>
      <c r="S20" t="s">
        <v>1690</v>
      </c>
      <c r="T20" t="s">
        <v>1691</v>
      </c>
      <c r="U20" s="35" t="s">
        <v>1692</v>
      </c>
      <c r="Y20" t="s">
        <v>1554</v>
      </c>
      <c r="Z20" t="s">
        <v>1693</v>
      </c>
      <c r="AB20" s="35" t="s">
        <v>1694</v>
      </c>
      <c r="AC20" s="35"/>
      <c r="AD20" s="35"/>
      <c r="AE20" s="35"/>
      <c r="AF20" s="35"/>
      <c r="AG20" s="35"/>
      <c r="AH20" s="35"/>
      <c r="AI20" s="35"/>
      <c r="AJ20" s="35"/>
      <c r="AK20" s="116"/>
      <c r="AL20" s="128"/>
      <c r="AM20" s="35"/>
      <c r="AN20" s="35"/>
      <c r="AO20" s="35"/>
      <c r="AP20" s="35"/>
      <c r="AQ20" s="35"/>
      <c r="AR20" s="35"/>
      <c r="AS20" s="35"/>
      <c r="AT20" s="35"/>
      <c r="AU20" s="35"/>
      <c r="AV20" s="35"/>
      <c r="AW20" s="35"/>
      <c r="AX20" s="35"/>
      <c r="AY20" s="448"/>
    </row>
    <row r="21" spans="1:51" ht="13.5" hidden="1" customHeight="1">
      <c r="A21">
        <v>19</v>
      </c>
      <c r="B21" t="s">
        <v>457</v>
      </c>
      <c r="C21" t="s">
        <v>16</v>
      </c>
      <c r="D21" t="s">
        <v>1695</v>
      </c>
      <c r="F21" t="s">
        <v>1558</v>
      </c>
      <c r="G21" s="35" t="s">
        <v>105</v>
      </c>
      <c r="H21" s="88">
        <v>19</v>
      </c>
      <c r="I21" s="35"/>
      <c r="J21" s="35"/>
      <c r="K21" s="36">
        <v>45175.645543981504</v>
      </c>
      <c r="L21" t="s">
        <v>1696</v>
      </c>
      <c r="M21" t="s">
        <v>399</v>
      </c>
      <c r="N21" t="s">
        <v>491</v>
      </c>
      <c r="O21" t="str">
        <f>VLOOKUP(cppm_lor[[#This Row],[Status]],'All Link_LOV'!$M$4:$N$16,2,FALSE)</f>
        <v>LOR Issued</v>
      </c>
      <c r="P21" t="s">
        <v>1697</v>
      </c>
      <c r="Q21" t="s">
        <v>1698</v>
      </c>
      <c r="R21" t="s">
        <v>1699</v>
      </c>
      <c r="S21" t="s">
        <v>1700</v>
      </c>
      <c r="T21" t="s">
        <v>1701</v>
      </c>
      <c r="U21" s="35" t="s">
        <v>1702</v>
      </c>
      <c r="Y21" t="s">
        <v>1554</v>
      </c>
      <c r="Z21" t="s">
        <v>1703</v>
      </c>
      <c r="AB21" s="35" t="s">
        <v>1704</v>
      </c>
      <c r="AC21" s="35"/>
      <c r="AD21" s="35"/>
      <c r="AE21" s="35"/>
      <c r="AF21" s="35"/>
      <c r="AG21" s="35"/>
      <c r="AH21" s="35"/>
      <c r="AI21" s="35"/>
      <c r="AJ21" s="35"/>
      <c r="AK21" s="116"/>
      <c r="AL21" s="128"/>
      <c r="AM21" s="35"/>
      <c r="AN21" s="35"/>
      <c r="AO21" s="35"/>
      <c r="AP21" s="35"/>
      <c r="AQ21" s="35"/>
      <c r="AR21" s="35"/>
      <c r="AS21" s="35"/>
      <c r="AT21" s="35"/>
      <c r="AU21" s="35"/>
      <c r="AV21" s="35"/>
      <c r="AW21" s="35"/>
      <c r="AX21" s="35"/>
      <c r="AY21" s="448"/>
    </row>
    <row r="22" spans="1:51" ht="13.5" hidden="1" customHeight="1">
      <c r="A22">
        <v>20</v>
      </c>
      <c r="B22" t="s">
        <v>1668</v>
      </c>
      <c r="C22" t="s">
        <v>16</v>
      </c>
      <c r="D22" t="s">
        <v>1705</v>
      </c>
      <c r="F22" s="48">
        <v>45147</v>
      </c>
      <c r="G22" s="35" t="s">
        <v>105</v>
      </c>
      <c r="H22" s="88">
        <v>20</v>
      </c>
      <c r="I22" s="35"/>
      <c r="J22" s="35"/>
      <c r="K22" s="36">
        <v>45175.653379629599</v>
      </c>
      <c r="L22" t="s">
        <v>1686</v>
      </c>
      <c r="M22" t="s">
        <v>398</v>
      </c>
      <c r="N22" t="s">
        <v>492</v>
      </c>
      <c r="O22" t="str">
        <f>VLOOKUP(cppm_lor[[#This Row],[Status]],'All Link_LOV'!$M$4:$N$16,2,FALSE)</f>
        <v>LOR Issued</v>
      </c>
      <c r="P22" t="s">
        <v>1706</v>
      </c>
      <c r="Q22" s="12" t="s">
        <v>1707</v>
      </c>
      <c r="R22" t="s">
        <v>1708</v>
      </c>
      <c r="S22" t="s">
        <v>1709</v>
      </c>
      <c r="T22" t="s">
        <v>1691</v>
      </c>
      <c r="U22" s="35" t="s">
        <v>1710</v>
      </c>
      <c r="Y22" t="s">
        <v>1554</v>
      </c>
      <c r="Z22" t="s">
        <v>1693</v>
      </c>
      <c r="AB22" s="35" t="s">
        <v>1694</v>
      </c>
      <c r="AC22" s="35"/>
      <c r="AD22" s="35"/>
      <c r="AE22" s="35"/>
      <c r="AF22" s="35"/>
      <c r="AG22" s="35"/>
      <c r="AH22" s="35"/>
      <c r="AI22" s="35"/>
      <c r="AJ22" s="35"/>
      <c r="AK22" s="116"/>
      <c r="AL22" s="128"/>
      <c r="AM22" s="35"/>
      <c r="AN22" s="35"/>
      <c r="AO22" s="35"/>
      <c r="AP22" s="35"/>
      <c r="AQ22" s="35"/>
      <c r="AR22" s="35"/>
      <c r="AS22" s="35"/>
      <c r="AT22" s="35"/>
      <c r="AU22" s="35"/>
      <c r="AV22" s="35"/>
      <c r="AW22" s="35"/>
      <c r="AX22" s="35"/>
      <c r="AY22" s="448"/>
    </row>
    <row r="23" spans="1:51" ht="13.5" hidden="1" customHeight="1">
      <c r="A23">
        <v>21</v>
      </c>
      <c r="B23" s="87" t="s">
        <v>62</v>
      </c>
      <c r="C23" t="s">
        <v>16</v>
      </c>
      <c r="D23" t="s">
        <v>1711</v>
      </c>
      <c r="F23" t="s">
        <v>1640</v>
      </c>
      <c r="G23" s="35" t="s">
        <v>105</v>
      </c>
      <c r="H23" s="88">
        <v>21</v>
      </c>
      <c r="I23" s="35"/>
      <c r="J23" s="35"/>
      <c r="K23" s="36">
        <v>45175.662835648101</v>
      </c>
      <c r="L23" t="s">
        <v>1712</v>
      </c>
      <c r="M23" t="s">
        <v>1572</v>
      </c>
      <c r="N23" t="s">
        <v>492</v>
      </c>
      <c r="O23" t="str">
        <f>VLOOKUP(cppm_lor[[#This Row],[Status]],'All Link_LOV'!$M$4:$N$16,2,FALSE)</f>
        <v>LOR Issued</v>
      </c>
      <c r="P23" t="s">
        <v>1713</v>
      </c>
      <c r="Q23" t="s">
        <v>1714</v>
      </c>
      <c r="R23" t="s">
        <v>1715</v>
      </c>
      <c r="S23" t="s">
        <v>1716</v>
      </c>
      <c r="T23" t="s">
        <v>1717</v>
      </c>
      <c r="U23" s="35" t="s">
        <v>1718</v>
      </c>
      <c r="Y23" t="s">
        <v>1554</v>
      </c>
      <c r="Z23" t="s">
        <v>1719</v>
      </c>
      <c r="AB23" s="35" t="s">
        <v>1720</v>
      </c>
      <c r="AC23" s="35"/>
      <c r="AD23" s="35"/>
      <c r="AE23" s="35"/>
      <c r="AF23" s="35"/>
      <c r="AG23" s="35"/>
      <c r="AH23" s="35"/>
      <c r="AI23" s="35"/>
      <c r="AJ23" s="35"/>
      <c r="AK23" s="116"/>
      <c r="AL23" s="128"/>
      <c r="AM23" s="35"/>
      <c r="AN23" s="35"/>
      <c r="AO23" s="35"/>
      <c r="AP23" s="35"/>
      <c r="AQ23" s="35"/>
      <c r="AR23" s="35"/>
      <c r="AS23" s="35"/>
      <c r="AT23" s="35"/>
      <c r="AU23" s="35"/>
      <c r="AV23" s="35"/>
      <c r="AW23" s="35"/>
      <c r="AX23" s="35"/>
      <c r="AY23" s="448"/>
    </row>
    <row r="24" spans="1:51" ht="13.5" hidden="1" customHeight="1">
      <c r="A24">
        <v>22</v>
      </c>
      <c r="B24" t="s">
        <v>81</v>
      </c>
      <c r="C24" t="s">
        <v>16</v>
      </c>
      <c r="D24" t="s">
        <v>1721</v>
      </c>
      <c r="E24" s="167">
        <v>45269</v>
      </c>
      <c r="F24" t="s">
        <v>1722</v>
      </c>
      <c r="G24" s="35" t="s">
        <v>105</v>
      </c>
      <c r="H24" s="88">
        <v>22</v>
      </c>
      <c r="K24" s="36">
        <v>45175.664212962998</v>
      </c>
      <c r="L24" t="s">
        <v>1723</v>
      </c>
      <c r="M24" t="s">
        <v>399</v>
      </c>
      <c r="N24" t="s">
        <v>490</v>
      </c>
      <c r="O24" t="str">
        <f>VLOOKUP(cppm_lor[[#This Row],[Status]],'All Link_LOV'!$M$4:$N$16,2,FALSE)</f>
        <v>LOR Issued</v>
      </c>
      <c r="P24" t="s">
        <v>1724</v>
      </c>
      <c r="Q24" t="s">
        <v>1725</v>
      </c>
      <c r="R24" t="s">
        <v>1726</v>
      </c>
      <c r="S24" t="s">
        <v>1727</v>
      </c>
      <c r="T24" t="s">
        <v>1728</v>
      </c>
      <c r="U24" s="35" t="s">
        <v>1729</v>
      </c>
      <c r="Y24" t="s">
        <v>1579</v>
      </c>
      <c r="Z24" s="34" t="s">
        <v>1730</v>
      </c>
      <c r="AK24" s="115"/>
      <c r="AL24" s="36"/>
      <c r="AM24"/>
      <c r="AN24"/>
      <c r="AY24" s="109"/>
    </row>
    <row r="25" spans="1:51" ht="13.5" hidden="1" customHeight="1">
      <c r="A25">
        <v>23</v>
      </c>
      <c r="B25" t="s">
        <v>84</v>
      </c>
      <c r="C25" t="s">
        <v>16</v>
      </c>
      <c r="D25" t="s">
        <v>1731</v>
      </c>
      <c r="F25" t="s">
        <v>1558</v>
      </c>
      <c r="G25" s="35" t="s">
        <v>105</v>
      </c>
      <c r="H25" s="88">
        <v>23</v>
      </c>
      <c r="K25" s="36">
        <v>45175.672696759299</v>
      </c>
      <c r="L25" t="s">
        <v>1649</v>
      </c>
      <c r="M25" t="s">
        <v>399</v>
      </c>
      <c r="N25" t="s">
        <v>490</v>
      </c>
      <c r="O25" t="str">
        <f>VLOOKUP(cppm_lor[[#This Row],[Status]],'All Link_LOV'!$M$4:$N$16,2,FALSE)</f>
        <v>LOR Issued</v>
      </c>
      <c r="P25" t="s">
        <v>1732</v>
      </c>
      <c r="Q25" t="s">
        <v>1733</v>
      </c>
      <c r="R25" t="s">
        <v>1734</v>
      </c>
      <c r="S25" t="s">
        <v>1735</v>
      </c>
      <c r="T25" t="s">
        <v>1654</v>
      </c>
      <c r="U25" s="35" t="s">
        <v>1736</v>
      </c>
      <c r="Y25" t="s">
        <v>1579</v>
      </c>
      <c r="AK25" s="115"/>
      <c r="AL25" s="36"/>
      <c r="AM25"/>
      <c r="AN25"/>
      <c r="AY25" s="109"/>
    </row>
    <row r="26" spans="1:51" ht="13.5" hidden="1" customHeight="1">
      <c r="A26">
        <v>24</v>
      </c>
      <c r="C26" t="s">
        <v>9</v>
      </c>
      <c r="G26" s="35" t="s">
        <v>105</v>
      </c>
      <c r="H26" s="88">
        <v>24</v>
      </c>
      <c r="I26" s="35"/>
      <c r="J26" s="35"/>
      <c r="K26" s="36">
        <v>45175.6729976852</v>
      </c>
      <c r="L26" t="s">
        <v>1737</v>
      </c>
      <c r="M26" t="s">
        <v>398</v>
      </c>
      <c r="N26" t="s">
        <v>488</v>
      </c>
      <c r="O26" t="str">
        <f>VLOOKUP(cppm_lor[[#This Row],[Status]],'All Link_LOV'!$M$4:$N$16,2,FALSE)</f>
        <v>Pending Verification</v>
      </c>
      <c r="P26" t="s">
        <v>1738</v>
      </c>
      <c r="Q26" t="s">
        <v>1739</v>
      </c>
      <c r="R26" t="s">
        <v>1740</v>
      </c>
      <c r="S26" t="s">
        <v>1741</v>
      </c>
      <c r="T26" t="s">
        <v>1552</v>
      </c>
      <c r="U26" s="35" t="s">
        <v>1742</v>
      </c>
      <c r="Y26" t="s">
        <v>1554</v>
      </c>
      <c r="Z26" t="s">
        <v>1743</v>
      </c>
      <c r="AA26" t="s">
        <v>1744</v>
      </c>
      <c r="AB26" s="35" t="s">
        <v>1745</v>
      </c>
      <c r="AC26" s="35"/>
      <c r="AD26" s="35"/>
      <c r="AE26" s="35"/>
      <c r="AF26" s="35"/>
      <c r="AG26" s="35"/>
      <c r="AH26" s="35"/>
      <c r="AI26" s="35"/>
      <c r="AJ26" s="35"/>
      <c r="AK26" s="116"/>
      <c r="AL26" s="128"/>
      <c r="AM26" s="35"/>
      <c r="AN26" s="35"/>
      <c r="AO26" s="35"/>
      <c r="AP26" s="35"/>
      <c r="AQ26" s="35"/>
      <c r="AR26" s="35"/>
      <c r="AS26" s="35"/>
      <c r="AT26" s="35"/>
      <c r="AU26" s="35"/>
      <c r="AV26" s="35"/>
      <c r="AW26" s="35"/>
      <c r="AX26" s="35"/>
      <c r="AY26" s="448"/>
    </row>
    <row r="27" spans="1:51" ht="13.5" hidden="1" customHeight="1">
      <c r="A27">
        <v>25</v>
      </c>
      <c r="B27" t="s">
        <v>1668</v>
      </c>
      <c r="C27" t="s">
        <v>14</v>
      </c>
      <c r="D27" t="s">
        <v>1746</v>
      </c>
      <c r="E27" s="47">
        <v>45147</v>
      </c>
      <c r="F27" s="12" t="s">
        <v>1747</v>
      </c>
      <c r="G27" s="35" t="s">
        <v>105</v>
      </c>
      <c r="H27" s="88">
        <v>25</v>
      </c>
      <c r="K27" s="36">
        <v>45175.6798263889</v>
      </c>
      <c r="L27" t="s">
        <v>1748</v>
      </c>
      <c r="M27" t="s">
        <v>399</v>
      </c>
      <c r="N27" t="s">
        <v>490</v>
      </c>
      <c r="O27" t="str">
        <f>VLOOKUP(cppm_lor[[#This Row],[Status]],'All Link_LOV'!$M$4:$N$16,2,FALSE)</f>
        <v>Pending Approval</v>
      </c>
      <c r="P27" t="s">
        <v>1749</v>
      </c>
      <c r="Q27" s="1" t="s">
        <v>1750</v>
      </c>
      <c r="R27" t="s">
        <v>1751</v>
      </c>
      <c r="S27" t="s">
        <v>1752</v>
      </c>
      <c r="T27" t="s">
        <v>1753</v>
      </c>
      <c r="U27" s="35" t="s">
        <v>1754</v>
      </c>
      <c r="Y27" t="s">
        <v>1579</v>
      </c>
      <c r="AK27" s="115"/>
      <c r="AL27" s="36"/>
      <c r="AM27"/>
      <c r="AN27"/>
      <c r="AY27" s="109"/>
    </row>
    <row r="28" spans="1:51" ht="13.5" hidden="1" customHeight="1">
      <c r="A28">
        <v>26</v>
      </c>
      <c r="B28" s="87" t="s">
        <v>62</v>
      </c>
      <c r="C28" t="s">
        <v>16</v>
      </c>
      <c r="D28" t="s">
        <v>1755</v>
      </c>
      <c r="F28" t="s">
        <v>1640</v>
      </c>
      <c r="G28" s="35" t="s">
        <v>105</v>
      </c>
      <c r="H28" s="88">
        <v>26</v>
      </c>
      <c r="I28" s="35"/>
      <c r="J28" s="35"/>
      <c r="K28" s="36">
        <v>45175.692581018498</v>
      </c>
      <c r="L28" t="s">
        <v>1756</v>
      </c>
      <c r="M28" t="s">
        <v>399</v>
      </c>
      <c r="N28" t="s">
        <v>491</v>
      </c>
      <c r="O28" t="str">
        <f>VLOOKUP(cppm_lor[[#This Row],[Status]],'All Link_LOV'!$M$4:$N$16,2,FALSE)</f>
        <v>LOR Issued</v>
      </c>
      <c r="P28" t="s">
        <v>1757</v>
      </c>
      <c r="Q28" t="s">
        <v>1758</v>
      </c>
      <c r="R28" t="s">
        <v>1759</v>
      </c>
      <c r="S28" t="s">
        <v>1760</v>
      </c>
      <c r="T28" t="s">
        <v>1717</v>
      </c>
      <c r="U28" s="35" t="s">
        <v>1761</v>
      </c>
      <c r="Y28" t="s">
        <v>1554</v>
      </c>
      <c r="Z28" t="s">
        <v>1762</v>
      </c>
      <c r="AB28" s="35" t="s">
        <v>1763</v>
      </c>
      <c r="AC28" s="35"/>
      <c r="AD28" s="35"/>
      <c r="AE28" s="35"/>
      <c r="AF28" s="35"/>
      <c r="AG28" s="35"/>
      <c r="AH28" s="35"/>
      <c r="AI28" s="35"/>
      <c r="AJ28" s="35"/>
      <c r="AK28" s="116"/>
      <c r="AL28" s="128"/>
      <c r="AM28" s="35"/>
      <c r="AN28" s="35"/>
      <c r="AO28" s="35"/>
      <c r="AP28" s="35"/>
      <c r="AQ28" s="35"/>
      <c r="AR28" s="35"/>
      <c r="AS28" s="35"/>
      <c r="AT28" s="35"/>
      <c r="AU28" s="35"/>
      <c r="AV28" s="35"/>
      <c r="AW28" s="35"/>
      <c r="AX28" s="35"/>
      <c r="AY28" s="448"/>
    </row>
    <row r="29" spans="1:51" ht="13.5" hidden="1" customHeight="1">
      <c r="A29">
        <v>27</v>
      </c>
      <c r="B29" t="s">
        <v>457</v>
      </c>
      <c r="C29" t="s">
        <v>16</v>
      </c>
      <c r="D29" t="s">
        <v>1764</v>
      </c>
      <c r="F29" t="s">
        <v>1558</v>
      </c>
      <c r="G29" s="35" t="s">
        <v>105</v>
      </c>
      <c r="H29" s="88">
        <v>27</v>
      </c>
      <c r="I29" s="35"/>
      <c r="J29" s="35"/>
      <c r="K29" s="36">
        <v>45175.694560185198</v>
      </c>
      <c r="L29" t="s">
        <v>1765</v>
      </c>
      <c r="M29" t="s">
        <v>399</v>
      </c>
      <c r="N29" t="s">
        <v>491</v>
      </c>
      <c r="O29" t="str">
        <f>VLOOKUP(cppm_lor[[#This Row],[Status]],'All Link_LOV'!$M$4:$N$16,2,FALSE)</f>
        <v>LOR Issued</v>
      </c>
      <c r="P29" t="s">
        <v>1766</v>
      </c>
      <c r="Q29" t="s">
        <v>1767</v>
      </c>
      <c r="R29" t="s">
        <v>1768</v>
      </c>
      <c r="S29" t="s">
        <v>1769</v>
      </c>
      <c r="T29" t="s">
        <v>1701</v>
      </c>
      <c r="U29" s="35" t="s">
        <v>1643</v>
      </c>
      <c r="Y29" t="s">
        <v>1554</v>
      </c>
      <c r="Z29" t="s">
        <v>1770</v>
      </c>
      <c r="AA29" t="s">
        <v>1771</v>
      </c>
      <c r="AB29" s="35" t="s">
        <v>1772</v>
      </c>
      <c r="AC29" s="35"/>
      <c r="AD29" s="35"/>
      <c r="AE29" s="35"/>
      <c r="AF29" s="35"/>
      <c r="AG29" s="35"/>
      <c r="AH29" s="35"/>
      <c r="AI29" s="35"/>
      <c r="AJ29" s="35"/>
      <c r="AK29" s="116"/>
      <c r="AL29" s="128"/>
      <c r="AM29" s="35"/>
      <c r="AN29" s="35"/>
      <c r="AO29" s="35"/>
      <c r="AP29" s="35"/>
      <c r="AQ29" s="35"/>
      <c r="AR29" s="35"/>
      <c r="AS29" s="35"/>
      <c r="AT29" s="35"/>
      <c r="AU29" s="35"/>
      <c r="AV29" s="35"/>
      <c r="AW29" s="35"/>
      <c r="AX29" s="35"/>
      <c r="AY29" s="448"/>
    </row>
    <row r="30" spans="1:51" ht="13.5" hidden="1" customHeight="1">
      <c r="A30">
        <v>28</v>
      </c>
      <c r="B30" t="s">
        <v>1668</v>
      </c>
      <c r="C30" t="s">
        <v>16</v>
      </c>
      <c r="D30" t="s">
        <v>1773</v>
      </c>
      <c r="F30" s="48" t="s">
        <v>1774</v>
      </c>
      <c r="G30" s="35" t="s">
        <v>105</v>
      </c>
      <c r="H30" s="88">
        <v>28</v>
      </c>
      <c r="I30" s="35"/>
      <c r="J30" s="35"/>
      <c r="K30" s="36">
        <v>45175.700844907398</v>
      </c>
      <c r="L30" t="s">
        <v>1686</v>
      </c>
      <c r="M30" t="s">
        <v>399</v>
      </c>
      <c r="N30" t="s">
        <v>491</v>
      </c>
      <c r="O30" t="str">
        <f>VLOOKUP(cppm_lor[[#This Row],[Status]],'All Link_LOV'!$M$4:$N$16,2,FALSE)</f>
        <v>LOR Issued</v>
      </c>
      <c r="P30" t="s">
        <v>1775</v>
      </c>
      <c r="Q30" s="12" t="s">
        <v>1776</v>
      </c>
      <c r="R30" t="s">
        <v>1777</v>
      </c>
      <c r="S30" t="s">
        <v>1778</v>
      </c>
      <c r="T30" t="s">
        <v>1691</v>
      </c>
      <c r="U30" s="35" t="s">
        <v>1779</v>
      </c>
      <c r="Y30" t="s">
        <v>1554</v>
      </c>
      <c r="Z30" t="s">
        <v>1693</v>
      </c>
      <c r="AB30" s="35" t="s">
        <v>1694</v>
      </c>
      <c r="AC30" s="35"/>
      <c r="AD30" s="35"/>
      <c r="AE30" s="35"/>
      <c r="AF30" s="35"/>
      <c r="AG30" s="35"/>
      <c r="AH30" s="35"/>
      <c r="AI30" s="35"/>
      <c r="AJ30" s="35"/>
      <c r="AK30" s="116"/>
      <c r="AL30" s="128"/>
      <c r="AM30" s="35"/>
      <c r="AN30" s="35"/>
      <c r="AO30" s="35"/>
      <c r="AP30" s="35"/>
      <c r="AQ30" s="35"/>
      <c r="AR30" s="35"/>
      <c r="AS30" s="35"/>
      <c r="AT30" s="35"/>
      <c r="AU30" s="35"/>
      <c r="AV30" s="35"/>
      <c r="AW30" s="35"/>
      <c r="AX30" s="35"/>
      <c r="AY30" s="448"/>
    </row>
    <row r="31" spans="1:51" ht="13.5" hidden="1" customHeight="1">
      <c r="A31">
        <v>29</v>
      </c>
      <c r="B31" t="s">
        <v>1668</v>
      </c>
      <c r="C31" t="s">
        <v>16</v>
      </c>
      <c r="D31" t="s">
        <v>1780</v>
      </c>
      <c r="F31" s="48" t="s">
        <v>1774</v>
      </c>
      <c r="G31" s="35" t="s">
        <v>105</v>
      </c>
      <c r="H31" s="88">
        <v>29</v>
      </c>
      <c r="I31" s="35"/>
      <c r="J31" s="35"/>
      <c r="K31" s="36">
        <v>45175.706678240698</v>
      </c>
      <c r="L31" t="s">
        <v>1686</v>
      </c>
      <c r="M31" t="s">
        <v>398</v>
      </c>
      <c r="N31" t="s">
        <v>491</v>
      </c>
      <c r="O31" t="str">
        <f>VLOOKUP(cppm_lor[[#This Row],[Status]],'All Link_LOV'!$M$4:$N$16,2,FALSE)</f>
        <v>LOR Issued</v>
      </c>
      <c r="P31" t="s">
        <v>1781</v>
      </c>
      <c r="Q31" s="12" t="s">
        <v>1782</v>
      </c>
      <c r="R31" t="s">
        <v>1783</v>
      </c>
      <c r="S31" t="s">
        <v>1784</v>
      </c>
      <c r="T31" t="s">
        <v>1691</v>
      </c>
      <c r="U31" s="35" t="s">
        <v>1785</v>
      </c>
      <c r="Y31" t="s">
        <v>1554</v>
      </c>
      <c r="Z31" t="s">
        <v>1693</v>
      </c>
      <c r="AB31" s="35" t="s">
        <v>1694</v>
      </c>
      <c r="AC31" s="35"/>
      <c r="AD31" s="35"/>
      <c r="AE31" s="35"/>
      <c r="AF31" s="35"/>
      <c r="AG31" s="35"/>
      <c r="AH31" s="35"/>
      <c r="AI31" s="35"/>
      <c r="AJ31" s="35"/>
      <c r="AK31" s="116"/>
      <c r="AL31" s="128"/>
      <c r="AM31" s="35"/>
      <c r="AN31" s="35"/>
      <c r="AO31" s="35"/>
      <c r="AP31" s="35"/>
      <c r="AQ31" s="35"/>
      <c r="AR31" s="35"/>
      <c r="AS31" s="35"/>
      <c r="AT31" s="35"/>
      <c r="AU31" s="35"/>
      <c r="AV31" s="35"/>
      <c r="AW31" s="35"/>
      <c r="AX31" s="35"/>
      <c r="AY31" s="448"/>
    </row>
    <row r="32" spans="1:51" ht="13.5" hidden="1" customHeight="1">
      <c r="A32">
        <v>30</v>
      </c>
      <c r="B32" t="s">
        <v>457</v>
      </c>
      <c r="C32" t="s">
        <v>45</v>
      </c>
      <c r="F32" t="s">
        <v>1629</v>
      </c>
      <c r="G32" s="35" t="s">
        <v>105</v>
      </c>
      <c r="H32" s="88">
        <v>30</v>
      </c>
      <c r="I32" s="35"/>
      <c r="J32" s="35"/>
      <c r="K32" s="36">
        <v>45175.710092592599</v>
      </c>
      <c r="L32" t="s">
        <v>1786</v>
      </c>
      <c r="M32" t="s">
        <v>397</v>
      </c>
      <c r="N32" t="s">
        <v>1609</v>
      </c>
      <c r="O32" t="str">
        <f>VLOOKUP(cppm_lor[[#This Row],[Status]],'All Link_LOV'!$M$4:$N$16,2,FALSE)</f>
        <v>No/Insufficient Budget</v>
      </c>
      <c r="P32" t="s">
        <v>1787</v>
      </c>
      <c r="Q32" t="s">
        <v>1788</v>
      </c>
      <c r="R32" t="s">
        <v>1789</v>
      </c>
      <c r="S32" t="s">
        <v>1790</v>
      </c>
      <c r="T32" t="s">
        <v>1701</v>
      </c>
      <c r="U32" s="35" t="s">
        <v>1659</v>
      </c>
      <c r="Y32" t="s">
        <v>1554</v>
      </c>
      <c r="Z32" t="s">
        <v>1791</v>
      </c>
      <c r="AB32" s="35" t="s">
        <v>1792</v>
      </c>
      <c r="AC32" s="35"/>
      <c r="AD32" s="35"/>
      <c r="AE32" s="35"/>
      <c r="AF32" s="35"/>
      <c r="AG32" s="35"/>
      <c r="AH32" s="35"/>
      <c r="AI32" s="35"/>
      <c r="AJ32" s="35"/>
      <c r="AK32" s="116"/>
      <c r="AL32" s="128"/>
      <c r="AM32" s="35"/>
      <c r="AN32" s="35"/>
      <c r="AO32" s="35"/>
      <c r="AP32" s="35"/>
      <c r="AQ32" s="35"/>
      <c r="AR32" s="35"/>
      <c r="AS32" s="35"/>
      <c r="AT32" s="35"/>
      <c r="AU32" s="35"/>
      <c r="AV32" s="35"/>
      <c r="AW32" s="35"/>
      <c r="AX32" s="35"/>
      <c r="AY32" s="448"/>
    </row>
    <row r="33" spans="1:51" ht="13.5" hidden="1" customHeight="1">
      <c r="A33">
        <v>31</v>
      </c>
      <c r="B33" t="s">
        <v>457</v>
      </c>
      <c r="C33" t="s">
        <v>16</v>
      </c>
      <c r="D33" t="s">
        <v>1218</v>
      </c>
      <c r="F33" t="s">
        <v>1558</v>
      </c>
      <c r="G33" s="35" t="s">
        <v>105</v>
      </c>
      <c r="H33" s="88">
        <v>31</v>
      </c>
      <c r="I33" s="35"/>
      <c r="J33" s="35"/>
      <c r="K33" s="36">
        <v>45175.714502314797</v>
      </c>
      <c r="L33" t="s">
        <v>1793</v>
      </c>
      <c r="M33" t="s">
        <v>398</v>
      </c>
      <c r="N33" t="s">
        <v>488</v>
      </c>
      <c r="O33" t="str">
        <f>VLOOKUP(cppm_lor[[#This Row],[Status]],'All Link_LOV'!$M$4:$N$16,2,FALSE)</f>
        <v>LOR Issued</v>
      </c>
      <c r="P33" t="s">
        <v>1216</v>
      </c>
      <c r="Q33" t="s">
        <v>1215</v>
      </c>
      <c r="R33" t="s">
        <v>1794</v>
      </c>
      <c r="S33" t="s">
        <v>1219</v>
      </c>
      <c r="T33" t="s">
        <v>1795</v>
      </c>
      <c r="U33" s="35" t="s">
        <v>1796</v>
      </c>
      <c r="Y33" t="s">
        <v>1554</v>
      </c>
      <c r="Z33" t="s">
        <v>1797</v>
      </c>
      <c r="AA33" t="s">
        <v>1798</v>
      </c>
      <c r="AB33" s="35" t="s">
        <v>1799</v>
      </c>
      <c r="AC33" s="35"/>
      <c r="AD33" s="35"/>
      <c r="AE33" s="35"/>
      <c r="AF33" s="35"/>
      <c r="AG33" s="35"/>
      <c r="AH33" s="35"/>
      <c r="AI33" s="35"/>
      <c r="AJ33" s="35"/>
      <c r="AK33" s="116"/>
      <c r="AL33" s="128"/>
      <c r="AM33" s="35"/>
      <c r="AN33" s="35"/>
      <c r="AO33" s="35"/>
      <c r="AP33" s="35"/>
      <c r="AQ33" s="35"/>
      <c r="AR33" s="35"/>
      <c r="AS33" s="35"/>
      <c r="AT33" s="35"/>
      <c r="AU33" s="35"/>
      <c r="AV33" s="35"/>
      <c r="AW33" s="35"/>
      <c r="AX33" s="35"/>
      <c r="AY33" s="448"/>
    </row>
    <row r="34" spans="1:51" ht="13.5" hidden="1" customHeight="1">
      <c r="A34">
        <v>32</v>
      </c>
      <c r="B34" t="s">
        <v>457</v>
      </c>
      <c r="C34" t="s">
        <v>45</v>
      </c>
      <c r="F34" t="s">
        <v>1629</v>
      </c>
      <c r="G34" s="35" t="s">
        <v>105</v>
      </c>
      <c r="H34" s="88">
        <v>32</v>
      </c>
      <c r="I34" s="35"/>
      <c r="J34" s="35"/>
      <c r="K34" s="36">
        <v>45175.7203240741</v>
      </c>
      <c r="L34" t="s">
        <v>1786</v>
      </c>
      <c r="M34" t="s">
        <v>397</v>
      </c>
      <c r="N34" t="s">
        <v>1609</v>
      </c>
      <c r="O34" t="str">
        <f>VLOOKUP(cppm_lor[[#This Row],[Status]],'All Link_LOV'!$M$4:$N$16,2,FALSE)</f>
        <v>No/Insufficient Budget</v>
      </c>
      <c r="P34" t="s">
        <v>1787</v>
      </c>
      <c r="Q34" t="s">
        <v>1800</v>
      </c>
      <c r="R34" t="s">
        <v>1789</v>
      </c>
      <c r="S34" t="s">
        <v>1790</v>
      </c>
      <c r="T34" t="s">
        <v>1701</v>
      </c>
      <c r="U34" s="35" t="s">
        <v>1801</v>
      </c>
      <c r="Y34" t="s">
        <v>1554</v>
      </c>
      <c r="Z34" t="s">
        <v>1791</v>
      </c>
      <c r="AB34" s="35" t="s">
        <v>1792</v>
      </c>
      <c r="AC34" s="35"/>
      <c r="AD34" s="35"/>
      <c r="AE34" s="35"/>
      <c r="AF34" s="35"/>
      <c r="AG34" s="35"/>
      <c r="AH34" s="35"/>
      <c r="AI34" s="35"/>
      <c r="AJ34" s="35"/>
      <c r="AK34" s="116"/>
      <c r="AL34" s="128"/>
      <c r="AM34" s="35"/>
      <c r="AN34" s="35"/>
      <c r="AO34" s="35"/>
      <c r="AP34" s="35"/>
      <c r="AQ34" s="35"/>
      <c r="AR34" s="35"/>
      <c r="AS34" s="35"/>
      <c r="AT34" s="35"/>
      <c r="AU34" s="35"/>
      <c r="AV34" s="35"/>
      <c r="AW34" s="35"/>
      <c r="AX34" s="35"/>
      <c r="AY34" s="448"/>
    </row>
    <row r="35" spans="1:51" ht="13.5" hidden="1" customHeight="1">
      <c r="A35">
        <v>33</v>
      </c>
      <c r="B35" t="s">
        <v>457</v>
      </c>
      <c r="C35" t="s">
        <v>45</v>
      </c>
      <c r="F35" t="s">
        <v>1629</v>
      </c>
      <c r="G35" s="35" t="s">
        <v>105</v>
      </c>
      <c r="H35" s="88">
        <v>33</v>
      </c>
      <c r="I35" s="35"/>
      <c r="J35" s="35"/>
      <c r="K35" s="36">
        <v>45175.727511574099</v>
      </c>
      <c r="L35" t="s">
        <v>1786</v>
      </c>
      <c r="M35" t="s">
        <v>397</v>
      </c>
      <c r="N35" t="s">
        <v>1609</v>
      </c>
      <c r="O35" t="str">
        <f>VLOOKUP(cppm_lor[[#This Row],[Status]],'All Link_LOV'!$M$4:$N$16,2,FALSE)</f>
        <v>No/Insufficient Budget</v>
      </c>
      <c r="P35" t="s">
        <v>1787</v>
      </c>
      <c r="Q35" t="s">
        <v>1802</v>
      </c>
      <c r="R35" t="s">
        <v>1789</v>
      </c>
      <c r="S35" t="s">
        <v>1790</v>
      </c>
      <c r="T35" t="s">
        <v>1701</v>
      </c>
      <c r="U35" s="35" t="s">
        <v>1801</v>
      </c>
      <c r="Y35" t="s">
        <v>1554</v>
      </c>
      <c r="Z35" t="s">
        <v>1803</v>
      </c>
      <c r="AA35" s="1" t="s">
        <v>1804</v>
      </c>
      <c r="AB35" s="35" t="s">
        <v>1805</v>
      </c>
      <c r="AC35" s="35"/>
      <c r="AD35" s="35"/>
      <c r="AE35" s="35"/>
      <c r="AF35" s="35"/>
      <c r="AG35" s="35"/>
      <c r="AH35" s="35"/>
      <c r="AI35" s="35"/>
      <c r="AJ35" s="35"/>
      <c r="AK35" s="116"/>
      <c r="AL35" s="128"/>
      <c r="AM35" s="35"/>
      <c r="AN35" s="35"/>
      <c r="AO35" s="35"/>
      <c r="AP35" s="35"/>
      <c r="AQ35" s="35"/>
      <c r="AR35" s="35"/>
      <c r="AS35" s="35"/>
      <c r="AT35" s="35"/>
      <c r="AU35" s="35"/>
      <c r="AV35" s="35"/>
      <c r="AW35" s="35"/>
      <c r="AX35" s="35"/>
      <c r="AY35" s="448"/>
    </row>
    <row r="36" spans="1:51" ht="13.5" hidden="1" customHeight="1">
      <c r="A36">
        <v>34</v>
      </c>
      <c r="B36" t="s">
        <v>457</v>
      </c>
      <c r="C36" t="s">
        <v>45</v>
      </c>
      <c r="F36" t="s">
        <v>1629</v>
      </c>
      <c r="G36" s="35" t="s">
        <v>105</v>
      </c>
      <c r="H36" s="88">
        <v>34</v>
      </c>
      <c r="I36" s="35"/>
      <c r="J36" s="35"/>
      <c r="K36" s="36">
        <v>45175.730798611097</v>
      </c>
      <c r="L36" t="s">
        <v>1786</v>
      </c>
      <c r="M36" t="s">
        <v>397</v>
      </c>
      <c r="N36" t="s">
        <v>1609</v>
      </c>
      <c r="O36" t="str">
        <f>VLOOKUP(cppm_lor[[#This Row],[Status]],'All Link_LOV'!$M$4:$N$16,2,FALSE)</f>
        <v>No/Insufficient Budget</v>
      </c>
      <c r="P36" t="s">
        <v>1787</v>
      </c>
      <c r="Q36" t="s">
        <v>1806</v>
      </c>
      <c r="R36" t="s">
        <v>1789</v>
      </c>
      <c r="S36" t="s">
        <v>1790</v>
      </c>
      <c r="T36" t="s">
        <v>1701</v>
      </c>
      <c r="U36" s="35" t="s">
        <v>1659</v>
      </c>
      <c r="Y36" t="s">
        <v>1554</v>
      </c>
      <c r="Z36" t="s">
        <v>1803</v>
      </c>
      <c r="AA36" s="1" t="s">
        <v>1807</v>
      </c>
      <c r="AB36" s="35" t="s">
        <v>1805</v>
      </c>
      <c r="AC36" s="35"/>
      <c r="AD36" s="35"/>
      <c r="AE36" s="35"/>
      <c r="AF36" s="35"/>
      <c r="AG36" s="35"/>
      <c r="AH36" s="35"/>
      <c r="AI36" s="35"/>
      <c r="AJ36" s="35"/>
      <c r="AK36" s="116"/>
      <c r="AL36" s="128"/>
      <c r="AM36" s="35"/>
      <c r="AN36" s="35"/>
      <c r="AO36" s="35"/>
      <c r="AP36" s="35"/>
      <c r="AQ36" s="35"/>
      <c r="AR36" s="35"/>
      <c r="AS36" s="35"/>
      <c r="AT36" s="35"/>
      <c r="AU36" s="35"/>
      <c r="AV36" s="35"/>
      <c r="AW36" s="35"/>
      <c r="AX36" s="35"/>
      <c r="AY36" s="448"/>
    </row>
    <row r="37" spans="1:51" ht="13.5" hidden="1" customHeight="1">
      <c r="A37">
        <v>35</v>
      </c>
      <c r="B37" t="s">
        <v>457</v>
      </c>
      <c r="C37" t="s">
        <v>45</v>
      </c>
      <c r="F37" t="s">
        <v>1629</v>
      </c>
      <c r="G37" s="35" t="s">
        <v>105</v>
      </c>
      <c r="H37" s="88">
        <v>35</v>
      </c>
      <c r="I37" s="35"/>
      <c r="J37" s="35"/>
      <c r="K37" s="36">
        <v>45175.734895833302</v>
      </c>
      <c r="L37" t="s">
        <v>1786</v>
      </c>
      <c r="M37" t="s">
        <v>397</v>
      </c>
      <c r="N37" t="s">
        <v>1609</v>
      </c>
      <c r="O37" t="str">
        <f>VLOOKUP(cppm_lor[[#This Row],[Status]],'All Link_LOV'!$M$4:$N$16,2,FALSE)</f>
        <v>No/Insufficient Budget</v>
      </c>
      <c r="P37" t="s">
        <v>1787</v>
      </c>
      <c r="Q37" t="s">
        <v>1808</v>
      </c>
      <c r="R37" t="s">
        <v>1789</v>
      </c>
      <c r="S37" t="s">
        <v>1790</v>
      </c>
      <c r="T37" t="s">
        <v>1701</v>
      </c>
      <c r="U37" s="35" t="s">
        <v>1801</v>
      </c>
      <c r="Y37" t="s">
        <v>1554</v>
      </c>
      <c r="Z37" t="s">
        <v>1809</v>
      </c>
      <c r="AA37" t="s">
        <v>1810</v>
      </c>
      <c r="AB37" s="35" t="s">
        <v>1811</v>
      </c>
      <c r="AC37" s="35"/>
      <c r="AD37" s="35"/>
      <c r="AE37" s="35"/>
      <c r="AF37" s="35"/>
      <c r="AG37" s="35"/>
      <c r="AH37" s="35"/>
      <c r="AI37" s="35"/>
      <c r="AJ37" s="35"/>
      <c r="AK37" s="116"/>
      <c r="AL37" s="128"/>
      <c r="AM37" s="35"/>
      <c r="AN37" s="35"/>
      <c r="AO37" s="35"/>
      <c r="AP37" s="35"/>
      <c r="AQ37" s="35"/>
      <c r="AR37" s="35"/>
      <c r="AS37" s="35"/>
      <c r="AT37" s="35"/>
      <c r="AU37" s="35"/>
      <c r="AV37" s="35"/>
      <c r="AW37" s="35"/>
      <c r="AX37" s="35"/>
      <c r="AY37" s="448"/>
    </row>
    <row r="38" spans="1:51" ht="13.5" hidden="1" customHeight="1">
      <c r="A38">
        <v>36</v>
      </c>
      <c r="B38" t="s">
        <v>457</v>
      </c>
      <c r="C38" t="s">
        <v>45</v>
      </c>
      <c r="F38" t="s">
        <v>1629</v>
      </c>
      <c r="G38" s="35" t="s">
        <v>105</v>
      </c>
      <c r="H38" s="88">
        <v>36</v>
      </c>
      <c r="I38" s="35"/>
      <c r="J38" s="35"/>
      <c r="K38" s="36">
        <v>45175.741192129601</v>
      </c>
      <c r="L38" t="s">
        <v>1786</v>
      </c>
      <c r="M38" t="s">
        <v>397</v>
      </c>
      <c r="N38" t="s">
        <v>1609</v>
      </c>
      <c r="O38" t="str">
        <f>VLOOKUP(cppm_lor[[#This Row],[Status]],'All Link_LOV'!$M$4:$N$16,2,FALSE)</f>
        <v>No/Insufficient Budget</v>
      </c>
      <c r="P38" t="s">
        <v>1787</v>
      </c>
      <c r="Q38" t="s">
        <v>1812</v>
      </c>
      <c r="R38" t="s">
        <v>1789</v>
      </c>
      <c r="S38" t="s">
        <v>1790</v>
      </c>
      <c r="T38" t="s">
        <v>1701</v>
      </c>
      <c r="U38" s="35" t="s">
        <v>1813</v>
      </c>
      <c r="Y38" t="s">
        <v>1554</v>
      </c>
      <c r="Z38" t="s">
        <v>1814</v>
      </c>
      <c r="AA38" s="1" t="s">
        <v>1815</v>
      </c>
      <c r="AB38" s="35" t="s">
        <v>1704</v>
      </c>
      <c r="AC38" s="35"/>
      <c r="AD38" s="35"/>
      <c r="AE38" s="35"/>
      <c r="AF38" s="35"/>
      <c r="AG38" s="35"/>
      <c r="AH38" s="35"/>
      <c r="AI38" s="35"/>
      <c r="AJ38" s="35"/>
      <c r="AK38" s="116"/>
      <c r="AL38" s="128"/>
      <c r="AM38" s="35"/>
      <c r="AN38" s="35"/>
      <c r="AO38" s="35"/>
      <c r="AP38" s="35"/>
      <c r="AQ38" s="35"/>
      <c r="AR38" s="35"/>
      <c r="AS38" s="35"/>
      <c r="AT38" s="35"/>
      <c r="AU38" s="35"/>
      <c r="AV38" s="35"/>
      <c r="AW38" s="35"/>
      <c r="AX38" s="35"/>
      <c r="AY38" s="448"/>
    </row>
    <row r="39" spans="1:51" ht="13.5" hidden="1" customHeight="1">
      <c r="A39">
        <v>37</v>
      </c>
      <c r="B39" t="s">
        <v>457</v>
      </c>
      <c r="C39" t="s">
        <v>45</v>
      </c>
      <c r="F39" t="s">
        <v>1629</v>
      </c>
      <c r="G39" s="35" t="s">
        <v>105</v>
      </c>
      <c r="H39" s="88">
        <v>37</v>
      </c>
      <c r="I39" s="35"/>
      <c r="J39" s="35"/>
      <c r="K39" s="36">
        <v>45175.7434490741</v>
      </c>
      <c r="L39" t="s">
        <v>1786</v>
      </c>
      <c r="M39" t="s">
        <v>397</v>
      </c>
      <c r="N39" t="s">
        <v>1609</v>
      </c>
      <c r="O39" t="str">
        <f>VLOOKUP(cppm_lor[[#This Row],[Status]],'All Link_LOV'!$M$4:$N$16,2,FALSE)</f>
        <v>No/Insufficient Budget</v>
      </c>
      <c r="P39" t="s">
        <v>1787</v>
      </c>
      <c r="Q39" t="s">
        <v>1816</v>
      </c>
      <c r="R39" t="s">
        <v>1789</v>
      </c>
      <c r="S39" t="s">
        <v>1790</v>
      </c>
      <c r="T39" t="s">
        <v>1701</v>
      </c>
      <c r="U39" s="35" t="s">
        <v>1659</v>
      </c>
      <c r="Y39" t="s">
        <v>1554</v>
      </c>
      <c r="Z39" t="s">
        <v>1791</v>
      </c>
      <c r="AA39" s="1" t="s">
        <v>1817</v>
      </c>
      <c r="AB39" s="35" t="s">
        <v>1792</v>
      </c>
      <c r="AC39" s="35"/>
      <c r="AD39" s="35"/>
      <c r="AE39" s="35"/>
      <c r="AF39" s="35"/>
      <c r="AG39" s="35"/>
      <c r="AH39" s="35"/>
      <c r="AI39" s="35"/>
      <c r="AJ39" s="35"/>
      <c r="AK39" s="116"/>
      <c r="AL39" s="128"/>
      <c r="AM39" s="35"/>
      <c r="AN39" s="35"/>
      <c r="AO39" s="35"/>
      <c r="AP39" s="35"/>
      <c r="AQ39" s="35"/>
      <c r="AR39" s="35"/>
      <c r="AS39" s="35"/>
      <c r="AT39" s="35"/>
      <c r="AU39" s="35"/>
      <c r="AV39" s="35"/>
      <c r="AW39" s="35"/>
      <c r="AX39" s="35"/>
      <c r="AY39" s="448"/>
    </row>
    <row r="40" spans="1:51" ht="13.5" hidden="1" customHeight="1">
      <c r="A40">
        <v>38</v>
      </c>
      <c r="B40" s="87" t="s">
        <v>62</v>
      </c>
      <c r="C40" t="s">
        <v>16</v>
      </c>
      <c r="D40" t="s">
        <v>1818</v>
      </c>
      <c r="F40" t="s">
        <v>1640</v>
      </c>
      <c r="G40" s="35" t="s">
        <v>105</v>
      </c>
      <c r="H40" s="88">
        <v>38</v>
      </c>
      <c r="I40" s="35"/>
      <c r="J40" t="s">
        <v>1570</v>
      </c>
      <c r="K40" s="36">
        <v>45175.809722222199</v>
      </c>
      <c r="L40" t="s">
        <v>1819</v>
      </c>
      <c r="M40" t="s">
        <v>1572</v>
      </c>
      <c r="N40" t="s">
        <v>492</v>
      </c>
      <c r="O40" t="str">
        <f>VLOOKUP(cppm_lor[[#This Row],[Status]],'All Link_LOV'!$M$4:$N$16,2,FALSE)</f>
        <v>LOR Issued</v>
      </c>
      <c r="P40" t="s">
        <v>1820</v>
      </c>
      <c r="Q40" t="s">
        <v>1821</v>
      </c>
      <c r="R40" t="s">
        <v>1822</v>
      </c>
      <c r="S40" t="s">
        <v>1823</v>
      </c>
      <c r="T40" t="s">
        <v>1577</v>
      </c>
      <c r="U40" s="35" t="s">
        <v>1824</v>
      </c>
      <c r="Y40" t="s">
        <v>1554</v>
      </c>
      <c r="Z40" t="s">
        <v>1825</v>
      </c>
      <c r="AB40" s="35" t="s">
        <v>1826</v>
      </c>
      <c r="AC40" s="35"/>
      <c r="AD40" s="35"/>
      <c r="AE40" s="35"/>
      <c r="AF40" s="35"/>
      <c r="AG40" s="35"/>
      <c r="AH40" s="35"/>
      <c r="AI40" s="35"/>
      <c r="AJ40" s="35"/>
      <c r="AK40" s="116"/>
      <c r="AL40" s="128"/>
      <c r="AM40" s="35"/>
      <c r="AN40" s="35"/>
      <c r="AO40" s="35"/>
      <c r="AP40" s="35"/>
      <c r="AQ40" s="35"/>
      <c r="AR40" s="35"/>
      <c r="AS40" s="35"/>
      <c r="AT40" s="35"/>
      <c r="AU40" s="35"/>
      <c r="AV40" s="35"/>
      <c r="AW40" s="35"/>
      <c r="AX40" s="35"/>
      <c r="AY40" s="448"/>
    </row>
    <row r="41" spans="1:51" s="66" customFormat="1" ht="13.5" hidden="1" customHeight="1">
      <c r="A41">
        <v>39</v>
      </c>
      <c r="B41" s="66" t="s">
        <v>81</v>
      </c>
      <c r="C41" s="66" t="s">
        <v>26</v>
      </c>
      <c r="E41" s="169"/>
      <c r="F41" s="66" t="s">
        <v>1827</v>
      </c>
      <c r="G41" s="70" t="s">
        <v>105</v>
      </c>
      <c r="H41" s="146">
        <v>39</v>
      </c>
      <c r="K41" s="130">
        <v>45175.967407407399</v>
      </c>
      <c r="L41" s="66" t="s">
        <v>1828</v>
      </c>
      <c r="M41" s="66" t="s">
        <v>399</v>
      </c>
      <c r="N41" s="66" t="s">
        <v>490</v>
      </c>
      <c r="O41" s="66" t="str">
        <f>VLOOKUP(cppm_lor[[#This Row],[Status]],'All Link_LOV'!$M$4:$N$16,2,FALSE)</f>
        <v>LOR Issued</v>
      </c>
      <c r="P41" s="66" t="s">
        <v>1829</v>
      </c>
      <c r="Q41" s="66" t="s">
        <v>1830</v>
      </c>
      <c r="R41" s="66" t="s">
        <v>1831</v>
      </c>
      <c r="S41" s="66" t="s">
        <v>1832</v>
      </c>
      <c r="T41" s="66" t="s">
        <v>1728</v>
      </c>
      <c r="U41" s="70" t="s">
        <v>1833</v>
      </c>
      <c r="V41" s="66" t="s">
        <v>1834</v>
      </c>
      <c r="W41" s="66" t="s">
        <v>1835</v>
      </c>
      <c r="Y41" s="66" t="s">
        <v>1554</v>
      </c>
      <c r="Z41" s="66" t="s">
        <v>1836</v>
      </c>
      <c r="AA41" s="66" t="s">
        <v>1837</v>
      </c>
      <c r="AB41" s="66" t="s">
        <v>1838</v>
      </c>
      <c r="AK41" s="118"/>
      <c r="AL41" s="130"/>
      <c r="AY41" s="449"/>
    </row>
    <row r="42" spans="1:51" s="66" customFormat="1" ht="13.5" hidden="1" customHeight="1">
      <c r="A42">
        <v>40</v>
      </c>
      <c r="B42" s="66" t="s">
        <v>81</v>
      </c>
      <c r="C42" s="66" t="s">
        <v>26</v>
      </c>
      <c r="E42" s="169" t="s">
        <v>1839</v>
      </c>
      <c r="F42" s="66" t="s">
        <v>1840</v>
      </c>
      <c r="G42" s="70" t="s">
        <v>105</v>
      </c>
      <c r="H42" s="146">
        <v>40</v>
      </c>
      <c r="K42" s="130">
        <v>45176.324525463002</v>
      </c>
      <c r="L42" s="66" t="s">
        <v>1841</v>
      </c>
      <c r="M42" s="66" t="s">
        <v>398</v>
      </c>
      <c r="N42" t="s">
        <v>488</v>
      </c>
      <c r="O42" s="66" t="str">
        <f>VLOOKUP(cppm_lor[[#This Row],[Status]],'All Link_LOV'!$M$4:$N$16,2,FALSE)</f>
        <v>LOR Issued</v>
      </c>
      <c r="P42" s="66" t="s">
        <v>1496</v>
      </c>
      <c r="Q42" s="66" t="s">
        <v>1495</v>
      </c>
      <c r="R42" s="66" t="s">
        <v>1842</v>
      </c>
      <c r="S42" s="66" t="s">
        <v>1498</v>
      </c>
      <c r="T42" s="66" t="s">
        <v>1728</v>
      </c>
      <c r="U42" s="70" t="s">
        <v>1843</v>
      </c>
      <c r="Y42" s="66" t="s">
        <v>1579</v>
      </c>
      <c r="AK42" s="118"/>
      <c r="AL42" s="130"/>
      <c r="AY42" s="449"/>
    </row>
    <row r="43" spans="1:51" s="66" customFormat="1" ht="13.5" hidden="1" customHeight="1">
      <c r="A43">
        <v>41</v>
      </c>
      <c r="B43" s="66" t="s">
        <v>81</v>
      </c>
      <c r="C43" s="66" t="s">
        <v>26</v>
      </c>
      <c r="E43" s="169" t="s">
        <v>1839</v>
      </c>
      <c r="F43" s="66" t="s">
        <v>1844</v>
      </c>
      <c r="G43" s="70" t="s">
        <v>105</v>
      </c>
      <c r="H43" s="146">
        <v>41</v>
      </c>
      <c r="K43" s="130">
        <v>45176.325960648101</v>
      </c>
      <c r="L43" s="66" t="s">
        <v>1841</v>
      </c>
      <c r="M43" s="66" t="s">
        <v>398</v>
      </c>
      <c r="N43" t="s">
        <v>488</v>
      </c>
      <c r="O43" s="66" t="str">
        <f>VLOOKUP(cppm_lor[[#This Row],[Status]],'All Link_LOV'!$M$4:$N$16,2,FALSE)</f>
        <v>LOR Issued</v>
      </c>
      <c r="P43" s="66" t="s">
        <v>1370</v>
      </c>
      <c r="Q43" s="66" t="s">
        <v>1369</v>
      </c>
      <c r="R43" s="66" t="s">
        <v>1845</v>
      </c>
      <c r="S43" s="66" t="s">
        <v>1375</v>
      </c>
      <c r="T43" s="66" t="s">
        <v>1728</v>
      </c>
      <c r="U43" s="70" t="s">
        <v>1846</v>
      </c>
      <c r="Y43" s="66" t="s">
        <v>1579</v>
      </c>
      <c r="AK43" s="118"/>
      <c r="AL43" s="130"/>
      <c r="AY43" s="449"/>
    </row>
    <row r="44" spans="1:51" ht="13.5" hidden="1" customHeight="1">
      <c r="A44">
        <v>42</v>
      </c>
      <c r="C44" t="s">
        <v>9</v>
      </c>
      <c r="G44" s="35" t="s">
        <v>105</v>
      </c>
      <c r="H44" s="88">
        <v>42</v>
      </c>
      <c r="K44" s="36">
        <v>45176.3461342593</v>
      </c>
      <c r="L44" t="s">
        <v>1847</v>
      </c>
      <c r="M44" t="s">
        <v>398</v>
      </c>
      <c r="N44" t="s">
        <v>491</v>
      </c>
      <c r="O44" t="str">
        <f>VLOOKUP(cppm_lor[[#This Row],[Status]],'All Link_LOV'!$M$4:$N$16,2,FALSE)</f>
        <v>Pending Verification</v>
      </c>
      <c r="P44" t="s">
        <v>1848</v>
      </c>
      <c r="Q44" t="s">
        <v>1849</v>
      </c>
      <c r="R44" t="s">
        <v>1850</v>
      </c>
      <c r="S44" t="s">
        <v>1851</v>
      </c>
      <c r="T44" t="s">
        <v>1552</v>
      </c>
      <c r="U44" s="35" t="s">
        <v>1852</v>
      </c>
      <c r="Y44" t="s">
        <v>1579</v>
      </c>
      <c r="AK44" s="115"/>
      <c r="AL44" s="36"/>
      <c r="AM44"/>
      <c r="AN44"/>
      <c r="AY44" s="109"/>
    </row>
    <row r="45" spans="1:51" ht="13.5" hidden="1" customHeight="1">
      <c r="A45">
        <v>43</v>
      </c>
      <c r="B45" t="s">
        <v>457</v>
      </c>
      <c r="C45" t="s">
        <v>26</v>
      </c>
      <c r="F45" t="s">
        <v>1853</v>
      </c>
      <c r="G45" s="35" t="s">
        <v>105</v>
      </c>
      <c r="H45" s="88">
        <v>43</v>
      </c>
      <c r="I45" s="35"/>
      <c r="J45" s="35"/>
      <c r="K45" s="36">
        <v>45176.384548611102</v>
      </c>
      <c r="L45" t="s">
        <v>1786</v>
      </c>
      <c r="M45" t="s">
        <v>399</v>
      </c>
      <c r="N45" t="s">
        <v>491</v>
      </c>
      <c r="O45" t="str">
        <f>VLOOKUP(cppm_lor[[#This Row],[Status]],'All Link_LOV'!$M$4:$N$16,2,FALSE)</f>
        <v>LOR Issued</v>
      </c>
      <c r="P45" s="2" t="s">
        <v>1854</v>
      </c>
      <c r="Q45" s="2" t="s">
        <v>1698</v>
      </c>
      <c r="R45" s="2" t="s">
        <v>1699</v>
      </c>
      <c r="S45" s="2" t="s">
        <v>1700</v>
      </c>
      <c r="T45" s="2" t="s">
        <v>1701</v>
      </c>
      <c r="U45" s="39" t="s">
        <v>1855</v>
      </c>
      <c r="V45" s="2"/>
      <c r="W45" s="2"/>
      <c r="X45" s="2"/>
      <c r="Y45" s="2" t="s">
        <v>1554</v>
      </c>
      <c r="Z45" s="2" t="s">
        <v>1814</v>
      </c>
      <c r="AA45" s="2" t="s">
        <v>1856</v>
      </c>
      <c r="AB45" s="39" t="s">
        <v>1704</v>
      </c>
      <c r="AC45" s="2"/>
      <c r="AD45" s="2"/>
      <c r="AE45" s="2"/>
      <c r="AF45" s="37"/>
      <c r="AG45" s="2"/>
      <c r="AH45" s="2"/>
      <c r="AI45" s="2"/>
      <c r="AJ45" s="2"/>
      <c r="AK45" s="119"/>
      <c r="AL45" s="131"/>
      <c r="AM45" s="2"/>
      <c r="AN45" s="2"/>
      <c r="AO45" s="2"/>
      <c r="AP45" s="2"/>
      <c r="AQ45" s="2"/>
      <c r="AR45" s="2"/>
      <c r="AS45" s="2"/>
      <c r="AT45" s="2"/>
      <c r="AU45" s="2"/>
      <c r="AV45" s="2"/>
      <c r="AW45" s="2"/>
      <c r="AX45" s="2"/>
      <c r="AY45" s="450"/>
    </row>
    <row r="46" spans="1:51" ht="13.5" hidden="1" customHeight="1">
      <c r="A46">
        <v>44</v>
      </c>
      <c r="B46" t="s">
        <v>81</v>
      </c>
      <c r="C46" t="s">
        <v>45</v>
      </c>
      <c r="E46" s="168" t="s">
        <v>1857</v>
      </c>
      <c r="F46" t="s">
        <v>1858</v>
      </c>
      <c r="G46" s="35" t="s">
        <v>105</v>
      </c>
      <c r="H46" s="88">
        <v>44</v>
      </c>
      <c r="I46" s="35"/>
      <c r="J46" s="35"/>
      <c r="K46" s="36">
        <v>45176.4226388889</v>
      </c>
      <c r="L46" t="s">
        <v>1859</v>
      </c>
      <c r="M46" t="s">
        <v>397</v>
      </c>
      <c r="N46" t="s">
        <v>492</v>
      </c>
      <c r="O46" t="str">
        <f>VLOOKUP(cppm_lor[[#This Row],[Status]],'All Link_LOV'!$M$4:$N$16,2,FALSE)</f>
        <v>No/Insufficient Budget</v>
      </c>
      <c r="P46" s="34" t="s">
        <v>1860</v>
      </c>
      <c r="Q46" s="34" t="s">
        <v>1861</v>
      </c>
      <c r="R46" s="34" t="s">
        <v>1862</v>
      </c>
      <c r="S46" s="34" t="s">
        <v>1863</v>
      </c>
      <c r="T46" s="34" t="s">
        <v>1728</v>
      </c>
      <c r="U46" s="40" t="s">
        <v>1864</v>
      </c>
      <c r="V46" s="34"/>
      <c r="W46" s="34"/>
      <c r="X46" s="34"/>
      <c r="Y46" s="34" t="s">
        <v>1554</v>
      </c>
      <c r="Z46" s="34" t="s">
        <v>1865</v>
      </c>
      <c r="AA46" s="34" t="s">
        <v>1866</v>
      </c>
      <c r="AB46" s="40" t="s">
        <v>1867</v>
      </c>
      <c r="AC46" s="34"/>
      <c r="AD46" s="34"/>
      <c r="AE46" s="34"/>
      <c r="AF46" s="38"/>
      <c r="AG46" s="34"/>
      <c r="AH46" s="34"/>
      <c r="AI46" s="34"/>
      <c r="AJ46" s="34"/>
      <c r="AK46" s="120"/>
      <c r="AL46" s="132"/>
      <c r="AM46" s="34"/>
      <c r="AN46" s="34"/>
      <c r="AO46" s="34"/>
      <c r="AP46" s="34"/>
      <c r="AQ46" s="34"/>
      <c r="AR46" s="34"/>
      <c r="AS46" s="34"/>
      <c r="AT46" s="34"/>
      <c r="AU46" s="34"/>
      <c r="AV46" s="34"/>
      <c r="AW46" s="34"/>
      <c r="AX46" s="34"/>
      <c r="AY46" s="451"/>
    </row>
    <row r="47" spans="1:51" ht="13.5" hidden="1" customHeight="1">
      <c r="A47">
        <v>45</v>
      </c>
      <c r="B47" t="s">
        <v>81</v>
      </c>
      <c r="C47" t="s">
        <v>45</v>
      </c>
      <c r="E47" s="168" t="s">
        <v>1857</v>
      </c>
      <c r="F47" t="s">
        <v>1868</v>
      </c>
      <c r="G47" s="35" t="s">
        <v>105</v>
      </c>
      <c r="H47" s="88">
        <v>45</v>
      </c>
      <c r="I47" s="35"/>
      <c r="J47" s="35"/>
      <c r="K47" s="36">
        <v>45176.424513888902</v>
      </c>
      <c r="L47" t="s">
        <v>1859</v>
      </c>
      <c r="M47" t="s">
        <v>399</v>
      </c>
      <c r="N47" t="s">
        <v>490</v>
      </c>
      <c r="O47" t="str">
        <f>VLOOKUP(cppm_lor[[#This Row],[Status]],'All Link_LOV'!$M$4:$N$16,2,FALSE)</f>
        <v>No/Insufficient Budget</v>
      </c>
      <c r="P47" s="2" t="s">
        <v>1869</v>
      </c>
      <c r="Q47" s="2" t="s">
        <v>1870</v>
      </c>
      <c r="R47" s="2" t="s">
        <v>1871</v>
      </c>
      <c r="S47" s="2" t="s">
        <v>1872</v>
      </c>
      <c r="T47" s="2" t="s">
        <v>1728</v>
      </c>
      <c r="U47" s="39" t="s">
        <v>1873</v>
      </c>
      <c r="V47" s="2"/>
      <c r="W47" s="2"/>
      <c r="X47" s="2"/>
      <c r="Y47" s="2" t="s">
        <v>1579</v>
      </c>
      <c r="Z47" s="2"/>
      <c r="AA47" s="2"/>
      <c r="AB47" s="2"/>
      <c r="AC47" s="2"/>
      <c r="AD47" s="2"/>
      <c r="AE47" s="2"/>
      <c r="AF47" s="37"/>
      <c r="AG47" s="2"/>
      <c r="AH47" s="2"/>
      <c r="AI47" s="2"/>
      <c r="AJ47" s="2"/>
      <c r="AK47" s="119"/>
      <c r="AL47" s="131"/>
      <c r="AM47" s="2"/>
      <c r="AN47" s="2"/>
      <c r="AO47" s="2"/>
      <c r="AP47" s="2"/>
      <c r="AQ47" s="2"/>
      <c r="AR47" s="2"/>
      <c r="AS47" s="2"/>
      <c r="AT47" s="2"/>
      <c r="AU47" s="2"/>
      <c r="AV47" s="2"/>
      <c r="AW47" s="2"/>
      <c r="AX47" s="2"/>
      <c r="AY47" s="450"/>
    </row>
    <row r="48" spans="1:51" ht="13.5" hidden="1" customHeight="1">
      <c r="A48">
        <v>46</v>
      </c>
      <c r="B48" t="s">
        <v>81</v>
      </c>
      <c r="C48" t="s">
        <v>45</v>
      </c>
      <c r="E48" s="168" t="s">
        <v>1857</v>
      </c>
      <c r="F48" t="s">
        <v>1858</v>
      </c>
      <c r="G48" s="35" t="s">
        <v>105</v>
      </c>
      <c r="H48" s="88">
        <v>46</v>
      </c>
      <c r="I48" s="35"/>
      <c r="J48" s="35"/>
      <c r="K48" s="36">
        <v>45176.426192129598</v>
      </c>
      <c r="L48" t="s">
        <v>1859</v>
      </c>
      <c r="M48" t="s">
        <v>399</v>
      </c>
      <c r="N48" t="s">
        <v>491</v>
      </c>
      <c r="O48" t="str">
        <f>VLOOKUP(cppm_lor[[#This Row],[Status]],'All Link_LOV'!$M$4:$N$16,2,FALSE)</f>
        <v>No/Insufficient Budget</v>
      </c>
      <c r="P48" s="34" t="s">
        <v>1874</v>
      </c>
      <c r="Q48" s="34" t="s">
        <v>1875</v>
      </c>
      <c r="R48" s="34" t="s">
        <v>1876</v>
      </c>
      <c r="S48" s="34" t="s">
        <v>1877</v>
      </c>
      <c r="T48" s="34" t="s">
        <v>1728</v>
      </c>
      <c r="U48" s="40" t="s">
        <v>1878</v>
      </c>
      <c r="V48" s="34"/>
      <c r="W48" s="34"/>
      <c r="X48" s="34"/>
      <c r="Y48" s="34" t="s">
        <v>1579</v>
      </c>
      <c r="Z48" s="34"/>
      <c r="AA48" s="34"/>
      <c r="AB48" s="34"/>
      <c r="AC48" s="34"/>
      <c r="AD48" s="34"/>
      <c r="AE48" s="34"/>
      <c r="AF48" s="38"/>
      <c r="AG48" s="34"/>
      <c r="AH48" s="34"/>
      <c r="AI48" s="34"/>
      <c r="AJ48" s="34"/>
      <c r="AK48" s="120"/>
      <c r="AL48" s="132"/>
      <c r="AM48" s="34"/>
      <c r="AN48" s="34"/>
      <c r="AO48" s="34"/>
      <c r="AP48" s="34"/>
      <c r="AQ48" s="34"/>
      <c r="AR48" s="34"/>
      <c r="AS48" s="34"/>
      <c r="AT48" s="34"/>
      <c r="AU48" s="34"/>
      <c r="AV48" s="34"/>
      <c r="AW48" s="34"/>
      <c r="AX48" s="34"/>
      <c r="AY48" s="451"/>
    </row>
    <row r="49" spans="1:51" ht="13.5" hidden="1" customHeight="1">
      <c r="A49">
        <v>47</v>
      </c>
      <c r="B49" t="s">
        <v>81</v>
      </c>
      <c r="C49" t="s">
        <v>45</v>
      </c>
      <c r="E49" s="168" t="s">
        <v>1857</v>
      </c>
      <c r="F49" t="s">
        <v>1858</v>
      </c>
      <c r="G49" s="35" t="s">
        <v>105</v>
      </c>
      <c r="H49" s="88">
        <v>47</v>
      </c>
      <c r="I49" s="35"/>
      <c r="J49" s="35"/>
      <c r="K49" s="36">
        <v>45176.427129629599</v>
      </c>
      <c r="L49" t="s">
        <v>1859</v>
      </c>
      <c r="M49" t="s">
        <v>399</v>
      </c>
      <c r="N49" t="s">
        <v>491</v>
      </c>
      <c r="O49" t="str">
        <f>VLOOKUP(cppm_lor[[#This Row],[Status]],'All Link_LOV'!$M$4:$N$16,2,FALSE)</f>
        <v>No/Insufficient Budget</v>
      </c>
      <c r="P49" s="2" t="s">
        <v>1879</v>
      </c>
      <c r="Q49" s="2" t="s">
        <v>1880</v>
      </c>
      <c r="R49" s="2" t="s">
        <v>1881</v>
      </c>
      <c r="S49" s="2" t="s">
        <v>1882</v>
      </c>
      <c r="T49" s="2" t="s">
        <v>1728</v>
      </c>
      <c r="U49" s="39" t="s">
        <v>1883</v>
      </c>
      <c r="V49" s="2"/>
      <c r="W49" s="2"/>
      <c r="X49" s="2"/>
      <c r="Y49" s="2" t="s">
        <v>1579</v>
      </c>
      <c r="Z49" s="2"/>
      <c r="AA49" s="2"/>
      <c r="AB49" s="2"/>
      <c r="AC49" s="2"/>
      <c r="AD49" s="2"/>
      <c r="AE49" s="2"/>
      <c r="AF49" s="37"/>
      <c r="AG49" s="2"/>
      <c r="AH49" s="2"/>
      <c r="AI49" s="2"/>
      <c r="AJ49" s="2"/>
      <c r="AK49" s="119"/>
      <c r="AL49" s="131"/>
      <c r="AM49" s="2"/>
      <c r="AN49" s="2"/>
      <c r="AO49" s="2"/>
      <c r="AP49" s="2"/>
      <c r="AQ49" s="2"/>
      <c r="AR49" s="2"/>
      <c r="AS49" s="2"/>
      <c r="AT49" s="2"/>
      <c r="AU49" s="2"/>
      <c r="AV49" s="2"/>
      <c r="AW49" s="2"/>
      <c r="AX49" s="2"/>
      <c r="AY49" s="450"/>
    </row>
    <row r="50" spans="1:51" ht="13.5" hidden="1" customHeight="1">
      <c r="A50">
        <v>48</v>
      </c>
      <c r="B50" t="s">
        <v>81</v>
      </c>
      <c r="C50" t="s">
        <v>45</v>
      </c>
      <c r="E50" s="168" t="s">
        <v>1857</v>
      </c>
      <c r="F50" t="s">
        <v>1858</v>
      </c>
      <c r="G50" s="35" t="s">
        <v>105</v>
      </c>
      <c r="H50" s="88">
        <v>48</v>
      </c>
      <c r="I50" s="35"/>
      <c r="J50" s="35"/>
      <c r="K50" s="36">
        <v>45176.428333333301</v>
      </c>
      <c r="L50" t="s">
        <v>1859</v>
      </c>
      <c r="M50" t="s">
        <v>399</v>
      </c>
      <c r="N50" t="s">
        <v>490</v>
      </c>
      <c r="O50" t="str">
        <f>VLOOKUP(cppm_lor[[#This Row],[Status]],'All Link_LOV'!$M$4:$N$16,2,FALSE)</f>
        <v>No/Insufficient Budget</v>
      </c>
      <c r="P50" s="34" t="s">
        <v>1884</v>
      </c>
      <c r="Q50" s="34" t="s">
        <v>1885</v>
      </c>
      <c r="R50" s="34" t="s">
        <v>1886</v>
      </c>
      <c r="S50" s="34" t="s">
        <v>1887</v>
      </c>
      <c r="T50" s="34" t="s">
        <v>1728</v>
      </c>
      <c r="U50" s="40" t="s">
        <v>1888</v>
      </c>
      <c r="V50" s="34"/>
      <c r="W50" s="34"/>
      <c r="X50" s="34"/>
      <c r="Y50" s="34" t="s">
        <v>1579</v>
      </c>
      <c r="Z50" s="34"/>
      <c r="AA50" s="34"/>
      <c r="AB50" s="34"/>
      <c r="AC50" s="34"/>
      <c r="AD50" s="34"/>
      <c r="AE50" s="34"/>
      <c r="AF50" s="38"/>
      <c r="AG50" s="34"/>
      <c r="AH50" s="34"/>
      <c r="AI50" s="34"/>
      <c r="AJ50" s="34"/>
      <c r="AK50" s="120"/>
      <c r="AL50" s="132"/>
      <c r="AM50" s="34"/>
      <c r="AN50" s="34"/>
      <c r="AO50" s="34"/>
      <c r="AP50" s="34"/>
      <c r="AQ50" s="34"/>
      <c r="AR50" s="34"/>
      <c r="AS50" s="34"/>
      <c r="AT50" s="34"/>
      <c r="AU50" s="34"/>
      <c r="AV50" s="34"/>
      <c r="AW50" s="34"/>
      <c r="AX50" s="34"/>
      <c r="AY50" s="451"/>
    </row>
    <row r="51" spans="1:51" ht="13.5" hidden="1" customHeight="1">
      <c r="A51">
        <v>49</v>
      </c>
      <c r="B51" t="s">
        <v>81</v>
      </c>
      <c r="C51" t="s">
        <v>45</v>
      </c>
      <c r="E51" s="168" t="s">
        <v>1857</v>
      </c>
      <c r="F51" t="s">
        <v>1858</v>
      </c>
      <c r="G51" s="35" t="s">
        <v>105</v>
      </c>
      <c r="H51" s="88">
        <v>49</v>
      </c>
      <c r="I51" s="35"/>
      <c r="J51" s="35"/>
      <c r="K51" s="36">
        <v>45176.4294212963</v>
      </c>
      <c r="L51" t="s">
        <v>1859</v>
      </c>
      <c r="M51" t="s">
        <v>399</v>
      </c>
      <c r="N51" t="s">
        <v>490</v>
      </c>
      <c r="O51" t="str">
        <f>VLOOKUP(cppm_lor[[#This Row],[Status]],'All Link_LOV'!$M$4:$N$16,2,FALSE)</f>
        <v>No/Insufficient Budget</v>
      </c>
      <c r="P51" s="2" t="s">
        <v>1889</v>
      </c>
      <c r="Q51" s="2" t="s">
        <v>1890</v>
      </c>
      <c r="R51" s="2" t="s">
        <v>1891</v>
      </c>
      <c r="S51" s="2" t="s">
        <v>1892</v>
      </c>
      <c r="T51" s="2" t="s">
        <v>1728</v>
      </c>
      <c r="U51" s="39" t="s">
        <v>1893</v>
      </c>
      <c r="V51" s="2"/>
      <c r="W51" s="2"/>
      <c r="X51" s="2"/>
      <c r="Y51" s="2" t="s">
        <v>1579</v>
      </c>
      <c r="Z51" s="2"/>
      <c r="AA51" s="2"/>
      <c r="AB51" s="2"/>
      <c r="AC51" s="2"/>
      <c r="AD51" s="2"/>
      <c r="AE51" s="2"/>
      <c r="AF51" s="37"/>
      <c r="AG51" s="2"/>
      <c r="AH51" s="2"/>
      <c r="AI51" s="2"/>
      <c r="AJ51" s="2"/>
      <c r="AK51" s="119"/>
      <c r="AL51" s="131"/>
      <c r="AM51" s="2"/>
      <c r="AN51" s="2"/>
      <c r="AO51" s="2"/>
      <c r="AP51" s="2"/>
      <c r="AQ51" s="2"/>
      <c r="AR51" s="2"/>
      <c r="AS51" s="2"/>
      <c r="AT51" s="2"/>
      <c r="AU51" s="2"/>
      <c r="AV51" s="2"/>
      <c r="AW51" s="2"/>
      <c r="AX51" s="2"/>
      <c r="AY51" s="450"/>
    </row>
    <row r="52" spans="1:51" ht="13.5" hidden="1" customHeight="1">
      <c r="A52">
        <v>50</v>
      </c>
      <c r="B52" s="87" t="s">
        <v>62</v>
      </c>
      <c r="C52" t="s">
        <v>16</v>
      </c>
      <c r="D52" t="s">
        <v>1894</v>
      </c>
      <c r="F52" t="s">
        <v>1640</v>
      </c>
      <c r="G52" s="35" t="s">
        <v>105</v>
      </c>
      <c r="H52" s="88">
        <v>50</v>
      </c>
      <c r="I52" s="35"/>
      <c r="J52" s="35"/>
      <c r="K52" s="36">
        <v>45176.429918981499</v>
      </c>
      <c r="L52" t="s">
        <v>1895</v>
      </c>
      <c r="M52" t="s">
        <v>399</v>
      </c>
      <c r="N52" t="s">
        <v>490</v>
      </c>
      <c r="O52" t="str">
        <f>VLOOKUP(cppm_lor[[#This Row],[Status]],'All Link_LOV'!$M$4:$N$16,2,FALSE)</f>
        <v>LOR Issued</v>
      </c>
      <c r="P52" s="34" t="s">
        <v>1896</v>
      </c>
      <c r="Q52" s="34" t="s">
        <v>1897</v>
      </c>
      <c r="R52" s="34" t="s">
        <v>1898</v>
      </c>
      <c r="S52" s="34" t="s">
        <v>1899</v>
      </c>
      <c r="T52" s="34" t="s">
        <v>1717</v>
      </c>
      <c r="U52" s="40" t="s">
        <v>1900</v>
      </c>
      <c r="V52" s="34"/>
      <c r="W52" s="34"/>
      <c r="X52" s="34"/>
      <c r="Y52" s="34" t="s">
        <v>1554</v>
      </c>
      <c r="Z52" s="34" t="s">
        <v>1901</v>
      </c>
      <c r="AA52" s="34" t="s">
        <v>1902</v>
      </c>
      <c r="AB52" s="40" t="s">
        <v>1903</v>
      </c>
      <c r="AC52" s="34"/>
      <c r="AD52" s="34"/>
      <c r="AE52" s="34"/>
      <c r="AF52" s="38"/>
      <c r="AG52" s="34"/>
      <c r="AH52" s="34"/>
      <c r="AI52" s="34"/>
      <c r="AJ52" s="34"/>
      <c r="AK52" s="120"/>
      <c r="AL52" s="132"/>
      <c r="AM52" s="34"/>
      <c r="AN52" s="34"/>
      <c r="AO52" s="34"/>
      <c r="AP52" s="34"/>
      <c r="AQ52" s="34"/>
      <c r="AR52" s="34"/>
      <c r="AS52" s="34"/>
      <c r="AT52" s="34"/>
      <c r="AU52" s="34"/>
      <c r="AV52" s="34"/>
      <c r="AW52" s="34"/>
      <c r="AX52" s="34"/>
      <c r="AY52" s="451"/>
    </row>
    <row r="53" spans="1:51" ht="13.5" hidden="1" customHeight="1">
      <c r="A53">
        <v>51</v>
      </c>
      <c r="B53" t="s">
        <v>81</v>
      </c>
      <c r="C53" t="s">
        <v>9</v>
      </c>
      <c r="E53" s="168" t="s">
        <v>1904</v>
      </c>
      <c r="F53" t="s">
        <v>1905</v>
      </c>
      <c r="G53" s="35" t="s">
        <v>105</v>
      </c>
      <c r="H53" s="88">
        <v>51</v>
      </c>
      <c r="I53" s="35"/>
      <c r="J53" s="35"/>
      <c r="K53" s="36">
        <v>45176.430324074099</v>
      </c>
      <c r="L53" t="s">
        <v>1859</v>
      </c>
      <c r="M53" t="s">
        <v>399</v>
      </c>
      <c r="N53" t="s">
        <v>491</v>
      </c>
      <c r="O53" t="str">
        <f>VLOOKUP(cppm_lor[[#This Row],[Status]],'All Link_LOV'!$M$4:$N$16,2,FALSE)</f>
        <v>Pending Verification</v>
      </c>
      <c r="P53" s="2" t="s">
        <v>1906</v>
      </c>
      <c r="Q53" s="2" t="s">
        <v>1907</v>
      </c>
      <c r="R53" s="2" t="s">
        <v>1908</v>
      </c>
      <c r="S53" s="2" t="s">
        <v>1909</v>
      </c>
      <c r="T53" s="2" t="s">
        <v>1728</v>
      </c>
      <c r="U53" s="39" t="s">
        <v>1910</v>
      </c>
      <c r="V53" s="2"/>
      <c r="W53" s="2"/>
      <c r="X53" s="2"/>
      <c r="Y53" s="2" t="s">
        <v>1579</v>
      </c>
      <c r="Z53" s="2"/>
      <c r="AA53" s="2"/>
      <c r="AB53" s="2"/>
      <c r="AC53" s="2"/>
      <c r="AD53" s="2"/>
      <c r="AE53" s="2"/>
      <c r="AF53" s="37"/>
      <c r="AG53" s="2"/>
      <c r="AH53" s="2"/>
      <c r="AI53" s="2"/>
      <c r="AJ53" s="2"/>
      <c r="AK53" s="119"/>
      <c r="AL53" s="131"/>
      <c r="AM53" s="2"/>
      <c r="AN53" s="2"/>
      <c r="AO53" s="2"/>
      <c r="AP53" s="2"/>
      <c r="AQ53" s="2"/>
      <c r="AR53" s="2"/>
      <c r="AS53" s="2"/>
      <c r="AT53" s="2"/>
      <c r="AU53" s="2"/>
      <c r="AV53" s="2"/>
      <c r="AW53" s="2"/>
      <c r="AX53" s="2"/>
      <c r="AY53" s="450"/>
    </row>
    <row r="54" spans="1:51" ht="13.5" hidden="1" customHeight="1">
      <c r="A54">
        <v>52</v>
      </c>
      <c r="B54" t="s">
        <v>81</v>
      </c>
      <c r="C54" t="s">
        <v>9</v>
      </c>
      <c r="E54" s="168" t="s">
        <v>1904</v>
      </c>
      <c r="F54" t="s">
        <v>1905</v>
      </c>
      <c r="G54" s="35" t="s">
        <v>105</v>
      </c>
      <c r="H54" s="88">
        <v>52</v>
      </c>
      <c r="I54" s="35"/>
      <c r="J54" s="35"/>
      <c r="K54" s="36">
        <v>45176.431342592601</v>
      </c>
      <c r="L54" t="s">
        <v>1859</v>
      </c>
      <c r="M54" t="s">
        <v>399</v>
      </c>
      <c r="N54" t="s">
        <v>491</v>
      </c>
      <c r="O54" t="str">
        <f>VLOOKUP(cppm_lor[[#This Row],[Status]],'All Link_LOV'!$M$4:$N$16,2,FALSE)</f>
        <v>Pending Verification</v>
      </c>
      <c r="P54" s="34" t="s">
        <v>1911</v>
      </c>
      <c r="Q54" s="34" t="s">
        <v>1912</v>
      </c>
      <c r="R54" s="34" t="s">
        <v>1913</v>
      </c>
      <c r="S54" s="34" t="s">
        <v>1914</v>
      </c>
      <c r="T54" s="34" t="s">
        <v>1728</v>
      </c>
      <c r="U54" s="40" t="s">
        <v>1915</v>
      </c>
      <c r="V54" s="34"/>
      <c r="W54" s="34"/>
      <c r="X54" s="34"/>
      <c r="Y54" s="34" t="s">
        <v>1579</v>
      </c>
      <c r="Z54" s="34"/>
      <c r="AA54" s="34"/>
      <c r="AB54" s="34"/>
      <c r="AC54" s="34"/>
      <c r="AD54" s="34"/>
      <c r="AE54" s="34"/>
      <c r="AF54" s="38"/>
      <c r="AG54" s="34"/>
      <c r="AH54" s="34"/>
      <c r="AI54" s="34"/>
      <c r="AJ54" s="34"/>
      <c r="AK54" s="120"/>
      <c r="AL54" s="132"/>
      <c r="AM54" s="34"/>
      <c r="AN54" s="34"/>
      <c r="AO54" s="34"/>
      <c r="AP54" s="34"/>
      <c r="AQ54" s="34"/>
      <c r="AR54" s="34"/>
      <c r="AS54" s="34"/>
      <c r="AT54" s="34"/>
      <c r="AU54" s="34"/>
      <c r="AV54" s="34"/>
      <c r="AW54" s="34"/>
      <c r="AX54" s="34"/>
      <c r="AY54" s="451"/>
    </row>
    <row r="55" spans="1:51" ht="13.5" hidden="1" customHeight="1">
      <c r="A55">
        <v>53</v>
      </c>
      <c r="B55" t="s">
        <v>81</v>
      </c>
      <c r="C55" t="s">
        <v>45</v>
      </c>
      <c r="E55" s="168" t="s">
        <v>1857</v>
      </c>
      <c r="F55" t="s">
        <v>1858</v>
      </c>
      <c r="G55" s="35" t="s">
        <v>105</v>
      </c>
      <c r="H55" s="88">
        <v>53</v>
      </c>
      <c r="I55" s="35"/>
      <c r="J55" s="35"/>
      <c r="K55" s="36">
        <v>45176.433113425897</v>
      </c>
      <c r="L55" t="s">
        <v>1859</v>
      </c>
      <c r="M55" t="s">
        <v>399</v>
      </c>
      <c r="N55" t="s">
        <v>491</v>
      </c>
      <c r="O55" t="str">
        <f>VLOOKUP(cppm_lor[[#This Row],[Status]],'All Link_LOV'!$M$4:$N$16,2,FALSE)</f>
        <v>No/Insufficient Budget</v>
      </c>
      <c r="P55" s="2" t="s">
        <v>1916</v>
      </c>
      <c r="Q55" s="2" t="s">
        <v>1917</v>
      </c>
      <c r="R55" s="2" t="s">
        <v>1918</v>
      </c>
      <c r="S55" s="2" t="s">
        <v>1919</v>
      </c>
      <c r="T55" s="2" t="s">
        <v>1728</v>
      </c>
      <c r="U55" s="39" t="s">
        <v>1920</v>
      </c>
      <c r="V55" s="2"/>
      <c r="W55" s="2"/>
      <c r="X55" s="2"/>
      <c r="Y55" s="2" t="s">
        <v>1579</v>
      </c>
      <c r="Z55" s="2"/>
      <c r="AA55" s="2"/>
      <c r="AB55" s="2"/>
      <c r="AC55" s="2"/>
      <c r="AD55" s="2"/>
      <c r="AE55" s="2"/>
      <c r="AF55" s="37"/>
      <c r="AG55" s="2"/>
      <c r="AH55" s="2"/>
      <c r="AI55" s="2"/>
      <c r="AJ55" s="2"/>
      <c r="AK55" s="119"/>
      <c r="AL55" s="131"/>
      <c r="AM55" s="2"/>
      <c r="AN55" s="2"/>
      <c r="AO55" s="2"/>
      <c r="AP55" s="2"/>
      <c r="AQ55" s="2"/>
      <c r="AR55" s="2"/>
      <c r="AS55" s="2"/>
      <c r="AT55" s="2"/>
      <c r="AU55" s="2"/>
      <c r="AV55" s="2"/>
      <c r="AW55" s="2"/>
      <c r="AX55" s="2"/>
      <c r="AY55" s="450"/>
    </row>
    <row r="56" spans="1:51" s="66" customFormat="1" ht="13.5" hidden="1" customHeight="1">
      <c r="A56">
        <v>54</v>
      </c>
      <c r="B56" s="66" t="s">
        <v>81</v>
      </c>
      <c r="C56" s="66" t="s">
        <v>26</v>
      </c>
      <c r="E56" s="169" t="s">
        <v>1839</v>
      </c>
      <c r="F56" s="66" t="s">
        <v>1840</v>
      </c>
      <c r="G56" s="70" t="s">
        <v>105</v>
      </c>
      <c r="H56" s="146">
        <v>54</v>
      </c>
      <c r="I56" s="67"/>
      <c r="J56" s="67"/>
      <c r="K56" s="133">
        <v>45176.438831018502</v>
      </c>
      <c r="L56" s="67" t="s">
        <v>1859</v>
      </c>
      <c r="M56" s="67" t="s">
        <v>398</v>
      </c>
      <c r="N56" t="s">
        <v>488</v>
      </c>
      <c r="O56" s="67" t="str">
        <f>VLOOKUP(cppm_lor[[#This Row],[Status]],'All Link_LOV'!$M$4:$N$16,2,FALSE)</f>
        <v>LOR Issued</v>
      </c>
      <c r="P56" s="67" t="s">
        <v>1496</v>
      </c>
      <c r="Q56" s="67" t="s">
        <v>1921</v>
      </c>
      <c r="R56" s="67" t="s">
        <v>1842</v>
      </c>
      <c r="S56" s="67" t="s">
        <v>1498</v>
      </c>
      <c r="T56" s="67" t="s">
        <v>1728</v>
      </c>
      <c r="U56" s="68" t="s">
        <v>1922</v>
      </c>
      <c r="V56" s="67"/>
      <c r="W56" s="67"/>
      <c r="X56" s="67"/>
      <c r="Y56" s="67" t="s">
        <v>1579</v>
      </c>
      <c r="Z56" s="67"/>
      <c r="AA56" s="67"/>
      <c r="AB56" s="67"/>
      <c r="AC56" s="67"/>
      <c r="AD56" s="67"/>
      <c r="AE56" s="67"/>
      <c r="AF56" s="69"/>
      <c r="AG56" s="67"/>
      <c r="AH56" s="67"/>
      <c r="AI56" s="67"/>
      <c r="AJ56" s="67"/>
      <c r="AK56" s="121"/>
      <c r="AL56" s="133"/>
      <c r="AM56" s="67"/>
      <c r="AN56" s="67"/>
      <c r="AO56" s="67"/>
      <c r="AP56" s="67"/>
      <c r="AQ56" s="67"/>
      <c r="AR56" s="67"/>
      <c r="AS56" s="67"/>
      <c r="AT56" s="67"/>
      <c r="AU56" s="67"/>
      <c r="AV56" s="67"/>
      <c r="AW56" s="67"/>
      <c r="AX56" s="67"/>
      <c r="AY56" s="452"/>
    </row>
    <row r="57" spans="1:51" s="66" customFormat="1" ht="13.5" hidden="1" customHeight="1">
      <c r="A57">
        <v>55</v>
      </c>
      <c r="B57" s="66" t="s">
        <v>81</v>
      </c>
      <c r="C57" s="66" t="s">
        <v>26</v>
      </c>
      <c r="E57" s="169" t="s">
        <v>1839</v>
      </c>
      <c r="F57" s="66" t="s">
        <v>1923</v>
      </c>
      <c r="G57" s="70" t="s">
        <v>105</v>
      </c>
      <c r="H57" s="146">
        <v>55</v>
      </c>
      <c r="I57" s="162"/>
      <c r="J57" s="162"/>
      <c r="K57" s="163">
        <v>45176.439861111103</v>
      </c>
      <c r="L57" s="162" t="s">
        <v>1859</v>
      </c>
      <c r="M57" s="162" t="s">
        <v>398</v>
      </c>
      <c r="N57" t="s">
        <v>488</v>
      </c>
      <c r="O57" s="162" t="str">
        <f>VLOOKUP(cppm_lor[[#This Row],[Status]],'All Link_LOV'!$M$4:$N$16,2,FALSE)</f>
        <v>LOR Issued</v>
      </c>
      <c r="P57" s="162" t="s">
        <v>1469</v>
      </c>
      <c r="Q57" s="162" t="s">
        <v>1924</v>
      </c>
      <c r="R57" s="162" t="s">
        <v>1925</v>
      </c>
      <c r="S57" s="162" t="s">
        <v>1472</v>
      </c>
      <c r="T57" s="162" t="s">
        <v>1728</v>
      </c>
      <c r="U57" s="164" t="s">
        <v>1926</v>
      </c>
      <c r="V57" s="162"/>
      <c r="W57" s="162"/>
      <c r="X57" s="162"/>
      <c r="Y57" s="162" t="s">
        <v>1579</v>
      </c>
      <c r="Z57" s="162"/>
      <c r="AA57" s="162"/>
      <c r="AB57" s="162"/>
      <c r="AC57" s="162"/>
      <c r="AD57" s="162"/>
      <c r="AE57" s="162"/>
      <c r="AF57" s="165"/>
      <c r="AG57" s="162"/>
      <c r="AH57" s="162"/>
      <c r="AI57" s="162"/>
      <c r="AJ57" s="162"/>
      <c r="AK57" s="166"/>
      <c r="AL57" s="163"/>
      <c r="AM57" s="162"/>
      <c r="AN57" s="162"/>
      <c r="AO57" s="162"/>
      <c r="AP57" s="162"/>
      <c r="AQ57" s="162"/>
      <c r="AR57" s="162"/>
      <c r="AS57" s="162"/>
      <c r="AT57" s="162"/>
      <c r="AU57" s="162"/>
      <c r="AV57" s="162"/>
      <c r="AW57" s="162"/>
      <c r="AX57" s="162"/>
      <c r="AY57" s="453"/>
    </row>
    <row r="58" spans="1:51" s="66" customFormat="1" ht="13.5" hidden="1" customHeight="1">
      <c r="A58">
        <v>56</v>
      </c>
      <c r="B58" s="66" t="s">
        <v>81</v>
      </c>
      <c r="C58" s="66" t="s">
        <v>26</v>
      </c>
      <c r="E58" s="169" t="s">
        <v>1839</v>
      </c>
      <c r="F58" s="66" t="s">
        <v>1844</v>
      </c>
      <c r="G58" s="70" t="s">
        <v>105</v>
      </c>
      <c r="H58" s="146">
        <v>56</v>
      </c>
      <c r="I58" s="67"/>
      <c r="J58" s="67"/>
      <c r="K58" s="133">
        <v>45176.440636574102</v>
      </c>
      <c r="L58" s="67" t="s">
        <v>1859</v>
      </c>
      <c r="M58" s="67" t="s">
        <v>398</v>
      </c>
      <c r="N58" t="s">
        <v>488</v>
      </c>
      <c r="O58" s="67" t="str">
        <f>VLOOKUP(cppm_lor[[#This Row],[Status]],'All Link_LOV'!$M$4:$N$16,2,FALSE)</f>
        <v>LOR Issued</v>
      </c>
      <c r="P58" s="67" t="s">
        <v>1370</v>
      </c>
      <c r="Q58" s="67" t="s">
        <v>1927</v>
      </c>
      <c r="R58" s="67" t="s">
        <v>1845</v>
      </c>
      <c r="S58" s="67" t="s">
        <v>1375</v>
      </c>
      <c r="T58" s="67" t="s">
        <v>1728</v>
      </c>
      <c r="U58" s="68" t="s">
        <v>1928</v>
      </c>
      <c r="V58" s="67"/>
      <c r="W58" s="67"/>
      <c r="X58" s="67"/>
      <c r="Y58" s="67" t="s">
        <v>1579</v>
      </c>
      <c r="Z58" s="67"/>
      <c r="AA58" s="67"/>
      <c r="AB58" s="67"/>
      <c r="AC58" s="67"/>
      <c r="AD58" s="67"/>
      <c r="AE58" s="67"/>
      <c r="AF58" s="69"/>
      <c r="AG58" s="67"/>
      <c r="AH58" s="67"/>
      <c r="AI58" s="67"/>
      <c r="AJ58" s="67"/>
      <c r="AK58" s="121"/>
      <c r="AL58" s="133"/>
      <c r="AM58" s="67"/>
      <c r="AN58" s="67"/>
      <c r="AO58" s="67"/>
      <c r="AP58" s="67"/>
      <c r="AQ58" s="67"/>
      <c r="AR58" s="67"/>
      <c r="AS58" s="67"/>
      <c r="AT58" s="67"/>
      <c r="AU58" s="67"/>
      <c r="AV58" s="67"/>
      <c r="AW58" s="67"/>
      <c r="AX58" s="67"/>
      <c r="AY58" s="452"/>
    </row>
    <row r="59" spans="1:51" s="66" customFormat="1" ht="13.5" hidden="1" customHeight="1">
      <c r="A59">
        <v>57</v>
      </c>
      <c r="B59" s="66" t="s">
        <v>81</v>
      </c>
      <c r="C59" s="66" t="s">
        <v>26</v>
      </c>
      <c r="E59" s="169" t="s">
        <v>1839</v>
      </c>
      <c r="F59" s="66" t="s">
        <v>1929</v>
      </c>
      <c r="G59" s="70" t="s">
        <v>105</v>
      </c>
      <c r="H59" s="146">
        <v>57</v>
      </c>
      <c r="I59" s="162"/>
      <c r="J59" s="162"/>
      <c r="K59" s="163">
        <v>45176.441435185203</v>
      </c>
      <c r="L59" s="162" t="s">
        <v>1859</v>
      </c>
      <c r="M59" s="162" t="s">
        <v>398</v>
      </c>
      <c r="N59" t="s">
        <v>488</v>
      </c>
      <c r="O59" s="162" t="str">
        <f>VLOOKUP(cppm_lor[[#This Row],[Status]],'All Link_LOV'!$M$4:$N$16,2,FALSE)</f>
        <v>LOR Issued</v>
      </c>
      <c r="P59" s="162" t="s">
        <v>1243</v>
      </c>
      <c r="Q59" s="162" t="s">
        <v>1930</v>
      </c>
      <c r="R59" s="162" t="s">
        <v>1931</v>
      </c>
      <c r="S59" s="162" t="s">
        <v>1248</v>
      </c>
      <c r="T59" s="162" t="s">
        <v>1728</v>
      </c>
      <c r="U59" s="164" t="s">
        <v>1932</v>
      </c>
      <c r="V59" s="162"/>
      <c r="W59" s="162"/>
      <c r="X59" s="162"/>
      <c r="Y59" s="162" t="s">
        <v>1579</v>
      </c>
      <c r="Z59" s="162"/>
      <c r="AA59" s="162"/>
      <c r="AB59" s="162"/>
      <c r="AC59" s="162"/>
      <c r="AD59" s="162"/>
      <c r="AE59" s="162"/>
      <c r="AF59" s="165"/>
      <c r="AG59" s="162"/>
      <c r="AH59" s="162"/>
      <c r="AI59" s="162"/>
      <c r="AJ59" s="162"/>
      <c r="AK59" s="166"/>
      <c r="AL59" s="163"/>
      <c r="AM59" s="162"/>
      <c r="AN59" s="162"/>
      <c r="AO59" s="162"/>
      <c r="AP59" s="162"/>
      <c r="AQ59" s="162"/>
      <c r="AR59" s="162"/>
      <c r="AS59" s="162"/>
      <c r="AT59" s="162"/>
      <c r="AU59" s="162"/>
      <c r="AV59" s="162"/>
      <c r="AW59" s="162"/>
      <c r="AX59" s="162"/>
      <c r="AY59" s="453"/>
    </row>
    <row r="60" spans="1:51" s="66" customFormat="1" ht="13.5" hidden="1" customHeight="1">
      <c r="A60">
        <v>58</v>
      </c>
      <c r="B60" s="66" t="s">
        <v>81</v>
      </c>
      <c r="C60" s="66" t="s">
        <v>26</v>
      </c>
      <c r="E60" s="170" t="s">
        <v>1839</v>
      </c>
      <c r="F60" s="66" t="s">
        <v>1933</v>
      </c>
      <c r="G60" s="70" t="s">
        <v>105</v>
      </c>
      <c r="H60" s="146">
        <v>58</v>
      </c>
      <c r="I60" s="67"/>
      <c r="J60" s="67"/>
      <c r="K60" s="133">
        <v>45176.442395833299</v>
      </c>
      <c r="L60" s="67" t="s">
        <v>1859</v>
      </c>
      <c r="M60" s="67" t="s">
        <v>398</v>
      </c>
      <c r="N60" t="s">
        <v>488</v>
      </c>
      <c r="O60" s="67" t="str">
        <f>VLOOKUP(cppm_lor[[#This Row],[Status]],'All Link_LOV'!$M$4:$N$16,2,FALSE)</f>
        <v>LOR Issued</v>
      </c>
      <c r="P60" s="67" t="s">
        <v>1113</v>
      </c>
      <c r="Q60" s="67" t="s">
        <v>1934</v>
      </c>
      <c r="R60" s="67" t="s">
        <v>1935</v>
      </c>
      <c r="S60" s="67" t="s">
        <v>1115</v>
      </c>
      <c r="T60" s="67" t="s">
        <v>1728</v>
      </c>
      <c r="U60" s="68" t="s">
        <v>1936</v>
      </c>
      <c r="V60" s="67"/>
      <c r="W60" s="67"/>
      <c r="X60" s="67"/>
      <c r="Y60" s="67" t="s">
        <v>1579</v>
      </c>
      <c r="Z60" s="67"/>
      <c r="AA60" s="67"/>
      <c r="AB60" s="67"/>
      <c r="AC60" s="67"/>
      <c r="AD60" s="67"/>
      <c r="AE60" s="67"/>
      <c r="AF60" s="69"/>
      <c r="AG60" s="67"/>
      <c r="AH60" s="67"/>
      <c r="AI60" s="67"/>
      <c r="AJ60" s="67"/>
      <c r="AK60" s="121"/>
      <c r="AL60" s="133"/>
      <c r="AM60" s="67"/>
      <c r="AN60" s="67"/>
      <c r="AO60" s="67"/>
      <c r="AP60" s="67"/>
      <c r="AQ60" s="67"/>
      <c r="AR60" s="67"/>
      <c r="AS60" s="67"/>
      <c r="AT60" s="67"/>
      <c r="AU60" s="67"/>
      <c r="AV60" s="67"/>
      <c r="AW60" s="67"/>
      <c r="AX60" s="67"/>
      <c r="AY60" s="452"/>
    </row>
    <row r="61" spans="1:51" s="66" customFormat="1" ht="13.5" hidden="1" customHeight="1">
      <c r="A61">
        <v>59</v>
      </c>
      <c r="B61" s="66" t="s">
        <v>81</v>
      </c>
      <c r="C61" s="66" t="s">
        <v>26</v>
      </c>
      <c r="E61" s="170" t="s">
        <v>1839</v>
      </c>
      <c r="F61" s="66" t="s">
        <v>1937</v>
      </c>
      <c r="G61" s="70" t="s">
        <v>105</v>
      </c>
      <c r="H61" s="146">
        <v>59</v>
      </c>
      <c r="I61" s="162"/>
      <c r="J61" s="162"/>
      <c r="K61" s="163">
        <v>45176.443310185197</v>
      </c>
      <c r="L61" s="162" t="s">
        <v>1859</v>
      </c>
      <c r="M61" s="162" t="s">
        <v>398</v>
      </c>
      <c r="N61" t="s">
        <v>488</v>
      </c>
      <c r="O61" s="162" t="str">
        <f>VLOOKUP(cppm_lor[[#This Row],[Status]],'All Link_LOV'!$M$4:$N$16,2,FALSE)</f>
        <v>LOR Issued</v>
      </c>
      <c r="P61" s="162" t="s">
        <v>1108</v>
      </c>
      <c r="Q61" s="162" t="s">
        <v>1938</v>
      </c>
      <c r="R61" s="162" t="s">
        <v>1939</v>
      </c>
      <c r="S61" s="162" t="s">
        <v>1111</v>
      </c>
      <c r="T61" s="162" t="s">
        <v>1728</v>
      </c>
      <c r="U61" s="164" t="s">
        <v>1940</v>
      </c>
      <c r="V61" s="162"/>
      <c r="W61" s="162"/>
      <c r="X61" s="162"/>
      <c r="Y61" s="162" t="s">
        <v>1579</v>
      </c>
      <c r="Z61" s="162"/>
      <c r="AA61" s="162"/>
      <c r="AB61" s="162"/>
      <c r="AC61" s="162"/>
      <c r="AD61" s="162"/>
      <c r="AE61" s="162"/>
      <c r="AF61" s="165"/>
      <c r="AG61" s="162"/>
      <c r="AH61" s="162"/>
      <c r="AI61" s="162"/>
      <c r="AJ61" s="162"/>
      <c r="AK61" s="166"/>
      <c r="AL61" s="163"/>
      <c r="AM61" s="162"/>
      <c r="AN61" s="162"/>
      <c r="AO61" s="162"/>
      <c r="AP61" s="162"/>
      <c r="AQ61" s="162"/>
      <c r="AR61" s="162"/>
      <c r="AS61" s="162"/>
      <c r="AT61" s="162"/>
      <c r="AU61" s="162"/>
      <c r="AV61" s="162"/>
      <c r="AW61" s="162"/>
      <c r="AX61" s="162"/>
      <c r="AY61" s="453"/>
    </row>
    <row r="62" spans="1:51" s="66" customFormat="1" ht="13.5" hidden="1" customHeight="1">
      <c r="A62">
        <v>60</v>
      </c>
      <c r="B62" s="66" t="s">
        <v>81</v>
      </c>
      <c r="C62" s="66" t="s">
        <v>26</v>
      </c>
      <c r="E62" s="169" t="s">
        <v>1839</v>
      </c>
      <c r="F62" s="66" t="s">
        <v>1941</v>
      </c>
      <c r="G62" s="70" t="s">
        <v>105</v>
      </c>
      <c r="H62" s="146">
        <v>60</v>
      </c>
      <c r="I62" s="67"/>
      <c r="J62" s="67"/>
      <c r="K62" s="133">
        <v>45176.4440509259</v>
      </c>
      <c r="L62" s="67" t="s">
        <v>1859</v>
      </c>
      <c r="M62" s="67" t="s">
        <v>398</v>
      </c>
      <c r="N62" t="s">
        <v>488</v>
      </c>
      <c r="O62" s="67" t="str">
        <f>VLOOKUP(cppm_lor[[#This Row],[Status]],'All Link_LOV'!$M$4:$N$16,2,FALSE)</f>
        <v>LOR Issued</v>
      </c>
      <c r="P62" s="67" t="s">
        <v>1416</v>
      </c>
      <c r="Q62" s="67" t="s">
        <v>1942</v>
      </c>
      <c r="R62" s="67" t="s">
        <v>1943</v>
      </c>
      <c r="S62" s="67" t="s">
        <v>1419</v>
      </c>
      <c r="T62" s="67" t="s">
        <v>1728</v>
      </c>
      <c r="U62" s="68" t="s">
        <v>1936</v>
      </c>
      <c r="V62" s="67"/>
      <c r="W62" s="67"/>
      <c r="X62" s="67"/>
      <c r="Y62" s="67" t="s">
        <v>1579</v>
      </c>
      <c r="Z62" s="67"/>
      <c r="AA62" s="67"/>
      <c r="AB62" s="67"/>
      <c r="AC62" s="67"/>
      <c r="AD62" s="67"/>
      <c r="AE62" s="67"/>
      <c r="AF62" s="69"/>
      <c r="AG62" s="67"/>
      <c r="AH62" s="67"/>
      <c r="AI62" s="67"/>
      <c r="AJ62" s="67"/>
      <c r="AK62" s="121"/>
      <c r="AL62" s="133"/>
      <c r="AM62" s="67"/>
      <c r="AN62" s="67"/>
      <c r="AO62" s="67"/>
      <c r="AP62" s="67"/>
      <c r="AQ62" s="67"/>
      <c r="AR62" s="67"/>
      <c r="AS62" s="67"/>
      <c r="AT62" s="67"/>
      <c r="AU62" s="67"/>
      <c r="AV62" s="67"/>
      <c r="AW62" s="67"/>
      <c r="AX62" s="67"/>
      <c r="AY62" s="452"/>
    </row>
    <row r="63" spans="1:51" s="66" customFormat="1" ht="13.5" hidden="1" customHeight="1">
      <c r="A63">
        <v>61</v>
      </c>
      <c r="B63" s="66" t="s">
        <v>81</v>
      </c>
      <c r="C63" s="66" t="s">
        <v>26</v>
      </c>
      <c r="E63" s="169" t="s">
        <v>1839</v>
      </c>
      <c r="F63" s="66" t="s">
        <v>1944</v>
      </c>
      <c r="G63" s="70" t="s">
        <v>105</v>
      </c>
      <c r="H63" s="146">
        <v>61</v>
      </c>
      <c r="I63" s="162"/>
      <c r="J63" s="162"/>
      <c r="K63" s="163">
        <v>45176.445023148102</v>
      </c>
      <c r="L63" s="162" t="s">
        <v>1859</v>
      </c>
      <c r="M63" s="162" t="s">
        <v>398</v>
      </c>
      <c r="N63" t="s">
        <v>488</v>
      </c>
      <c r="O63" s="162" t="str">
        <f>VLOOKUP(cppm_lor[[#This Row],[Status]],'All Link_LOV'!$M$4:$N$16,2,FALSE)</f>
        <v>LOR Issued</v>
      </c>
      <c r="P63" s="162" t="s">
        <v>1291</v>
      </c>
      <c r="Q63" s="162" t="s">
        <v>1945</v>
      </c>
      <c r="R63" s="162" t="s">
        <v>1946</v>
      </c>
      <c r="S63" s="162" t="s">
        <v>1296</v>
      </c>
      <c r="T63" s="162" t="s">
        <v>1728</v>
      </c>
      <c r="U63" s="164" t="s">
        <v>1947</v>
      </c>
      <c r="V63" s="162"/>
      <c r="W63" s="162"/>
      <c r="X63" s="162"/>
      <c r="Y63" s="162" t="s">
        <v>1579</v>
      </c>
      <c r="Z63" s="162"/>
      <c r="AA63" s="162"/>
      <c r="AB63" s="162"/>
      <c r="AC63" s="162"/>
      <c r="AD63" s="162"/>
      <c r="AE63" s="162"/>
      <c r="AF63" s="165"/>
      <c r="AG63" s="162"/>
      <c r="AH63" s="162"/>
      <c r="AI63" s="162"/>
      <c r="AJ63" s="162"/>
      <c r="AK63" s="166"/>
      <c r="AL63" s="163"/>
      <c r="AM63" s="162"/>
      <c r="AN63" s="162"/>
      <c r="AO63" s="162"/>
      <c r="AP63" s="162"/>
      <c r="AQ63" s="162"/>
      <c r="AR63" s="162"/>
      <c r="AS63" s="162"/>
      <c r="AT63" s="162"/>
      <c r="AU63" s="162"/>
      <c r="AV63" s="162"/>
      <c r="AW63" s="162"/>
      <c r="AX63" s="162"/>
      <c r="AY63" s="453"/>
    </row>
    <row r="64" spans="1:51" s="66" customFormat="1" ht="13.5" hidden="1" customHeight="1">
      <c r="A64">
        <v>62</v>
      </c>
      <c r="B64" s="66" t="s">
        <v>81</v>
      </c>
      <c r="C64" s="66" t="s">
        <v>26</v>
      </c>
      <c r="E64" s="170" t="s">
        <v>1839</v>
      </c>
      <c r="F64" s="66" t="s">
        <v>1948</v>
      </c>
      <c r="G64" s="70" t="s">
        <v>105</v>
      </c>
      <c r="H64" s="146">
        <v>62</v>
      </c>
      <c r="I64" s="67"/>
      <c r="J64" s="67"/>
      <c r="K64" s="133">
        <v>45176.4457175926</v>
      </c>
      <c r="L64" s="67" t="s">
        <v>1859</v>
      </c>
      <c r="M64" s="67" t="s">
        <v>398</v>
      </c>
      <c r="N64" t="s">
        <v>488</v>
      </c>
      <c r="O64" s="67" t="str">
        <f>VLOOKUP(cppm_lor[[#This Row],[Status]],'All Link_LOV'!$M$4:$N$16,2,FALSE)</f>
        <v>LOR Issued</v>
      </c>
      <c r="P64" s="67" t="s">
        <v>1100</v>
      </c>
      <c r="Q64" s="67" t="s">
        <v>1949</v>
      </c>
      <c r="R64" s="67" t="s">
        <v>1950</v>
      </c>
      <c r="S64" s="67" t="s">
        <v>1106</v>
      </c>
      <c r="T64" s="67" t="s">
        <v>1728</v>
      </c>
      <c r="U64" s="68" t="s">
        <v>1951</v>
      </c>
      <c r="V64" s="67"/>
      <c r="W64" s="67"/>
      <c r="X64" s="67"/>
      <c r="Y64" s="67" t="s">
        <v>1579</v>
      </c>
      <c r="Z64" s="67"/>
      <c r="AA64" s="67"/>
      <c r="AB64" s="67"/>
      <c r="AC64" s="67"/>
      <c r="AD64" s="67"/>
      <c r="AE64" s="67"/>
      <c r="AF64" s="69"/>
      <c r="AG64" s="67"/>
      <c r="AH64" s="67"/>
      <c r="AI64" s="67"/>
      <c r="AJ64" s="67"/>
      <c r="AK64" s="121"/>
      <c r="AL64" s="133"/>
      <c r="AM64" s="67"/>
      <c r="AN64" s="67"/>
      <c r="AO64" s="67"/>
      <c r="AP64" s="67"/>
      <c r="AQ64" s="67"/>
      <c r="AR64" s="67"/>
      <c r="AS64" s="67"/>
      <c r="AT64" s="67"/>
      <c r="AU64" s="67"/>
      <c r="AV64" s="67"/>
      <c r="AW64" s="67"/>
      <c r="AX64" s="67"/>
      <c r="AY64" s="452"/>
    </row>
    <row r="65" spans="1:51" ht="13.5" hidden="1" customHeight="1">
      <c r="A65">
        <v>63</v>
      </c>
      <c r="B65" t="s">
        <v>81</v>
      </c>
      <c r="C65" t="s">
        <v>45</v>
      </c>
      <c r="E65" s="168" t="s">
        <v>1857</v>
      </c>
      <c r="F65" t="s">
        <v>1858</v>
      </c>
      <c r="G65" s="35" t="s">
        <v>105</v>
      </c>
      <c r="H65" s="88">
        <v>63</v>
      </c>
      <c r="I65" s="35"/>
      <c r="J65" s="35"/>
      <c r="K65" s="36">
        <v>45176.446597222202</v>
      </c>
      <c r="L65" t="s">
        <v>1859</v>
      </c>
      <c r="M65" t="s">
        <v>398</v>
      </c>
      <c r="N65" t="s">
        <v>488</v>
      </c>
      <c r="O65" t="str">
        <f>VLOOKUP(cppm_lor[[#This Row],[Status]],'All Link_LOV'!$M$4:$N$16,2,FALSE)</f>
        <v>No/Insufficient Budget</v>
      </c>
      <c r="P65" s="2" t="s">
        <v>1952</v>
      </c>
      <c r="Q65" s="2" t="s">
        <v>1953</v>
      </c>
      <c r="R65" s="2" t="s">
        <v>1954</v>
      </c>
      <c r="S65" s="2" t="s">
        <v>1955</v>
      </c>
      <c r="T65" s="2" t="s">
        <v>1728</v>
      </c>
      <c r="U65" s="39" t="s">
        <v>1956</v>
      </c>
      <c r="V65" s="2"/>
      <c r="W65" s="2"/>
      <c r="X65" s="2"/>
      <c r="Y65" s="2" t="s">
        <v>1579</v>
      </c>
      <c r="Z65" s="2"/>
      <c r="AA65" s="2"/>
      <c r="AB65" s="2"/>
      <c r="AC65" s="2"/>
      <c r="AD65" s="2"/>
      <c r="AE65" s="2"/>
      <c r="AF65" s="37"/>
      <c r="AG65" s="2"/>
      <c r="AH65" s="2"/>
      <c r="AI65" s="2"/>
      <c r="AJ65" s="2"/>
      <c r="AK65" s="119"/>
      <c r="AL65" s="131"/>
      <c r="AM65" s="2"/>
      <c r="AN65" s="2"/>
      <c r="AO65" s="2"/>
      <c r="AP65" s="2"/>
      <c r="AQ65" s="2"/>
      <c r="AR65" s="2"/>
      <c r="AS65" s="2"/>
      <c r="AT65" s="2"/>
      <c r="AU65" s="2"/>
      <c r="AV65" s="2"/>
      <c r="AW65" s="2"/>
      <c r="AX65" s="2"/>
      <c r="AY65" s="450"/>
    </row>
    <row r="66" spans="1:51" ht="13.5" hidden="1" customHeight="1">
      <c r="A66">
        <v>64</v>
      </c>
      <c r="B66" s="87" t="s">
        <v>62</v>
      </c>
      <c r="C66" t="s">
        <v>16</v>
      </c>
      <c r="D66" t="s">
        <v>1957</v>
      </c>
      <c r="F66" t="s">
        <v>1569</v>
      </c>
      <c r="G66" s="35" t="s">
        <v>105</v>
      </c>
      <c r="H66" s="88">
        <v>64</v>
      </c>
      <c r="I66" s="35"/>
      <c r="J66" s="35"/>
      <c r="K66" s="36">
        <v>45176.4672685185</v>
      </c>
      <c r="L66" t="s">
        <v>1958</v>
      </c>
      <c r="M66" t="s">
        <v>399</v>
      </c>
      <c r="N66" t="s">
        <v>490</v>
      </c>
      <c r="O66" t="str">
        <f>VLOOKUP(cppm_lor[[#This Row],[Status]],'All Link_LOV'!$M$4:$N$16,2,FALSE)</f>
        <v>LOR Issued</v>
      </c>
      <c r="P66" s="34" t="s">
        <v>1959</v>
      </c>
      <c r="Q66" s="34" t="s">
        <v>1960</v>
      </c>
      <c r="R66" s="34" t="s">
        <v>1961</v>
      </c>
      <c r="S66" s="34" t="s">
        <v>1962</v>
      </c>
      <c r="T66" s="34" t="s">
        <v>1717</v>
      </c>
      <c r="U66" s="40" t="s">
        <v>1587</v>
      </c>
      <c r="V66" s="34"/>
      <c r="W66" s="34"/>
      <c r="X66" s="34"/>
      <c r="Y66" s="34" t="s">
        <v>1554</v>
      </c>
      <c r="Z66" s="34" t="s">
        <v>1963</v>
      </c>
      <c r="AA66" s="34" t="s">
        <v>1964</v>
      </c>
      <c r="AB66" s="40" t="s">
        <v>1965</v>
      </c>
      <c r="AC66" s="34"/>
      <c r="AD66" s="34"/>
      <c r="AE66" s="34"/>
      <c r="AF66" s="38"/>
      <c r="AG66" s="34"/>
      <c r="AH66" s="34"/>
      <c r="AI66" s="34"/>
      <c r="AJ66" s="34"/>
      <c r="AK66" s="120"/>
      <c r="AL66" s="132"/>
      <c r="AM66" s="34"/>
      <c r="AN66" s="34"/>
      <c r="AO66" s="34"/>
      <c r="AP66" s="34"/>
      <c r="AQ66" s="34"/>
      <c r="AR66" s="34"/>
      <c r="AS66" s="34"/>
      <c r="AT66" s="34"/>
      <c r="AU66" s="34"/>
      <c r="AV66" s="34"/>
      <c r="AW66" s="34"/>
      <c r="AX66" s="34"/>
      <c r="AY66" s="451"/>
    </row>
    <row r="67" spans="1:51" ht="13.5" hidden="1" customHeight="1">
      <c r="A67">
        <v>65</v>
      </c>
      <c r="B67" s="87" t="s">
        <v>62</v>
      </c>
      <c r="C67" t="s">
        <v>16</v>
      </c>
      <c r="D67" t="s">
        <v>1966</v>
      </c>
      <c r="F67" t="s">
        <v>1569</v>
      </c>
      <c r="G67" s="35" t="s">
        <v>105</v>
      </c>
      <c r="H67" s="88">
        <v>65</v>
      </c>
      <c r="I67" s="35"/>
      <c r="J67" s="35"/>
      <c r="K67" s="36">
        <v>45176.470254629603</v>
      </c>
      <c r="L67" t="s">
        <v>1958</v>
      </c>
      <c r="M67" t="s">
        <v>399</v>
      </c>
      <c r="N67" t="s">
        <v>490</v>
      </c>
      <c r="O67" t="str">
        <f>VLOOKUP(cppm_lor[[#This Row],[Status]],'All Link_LOV'!$M$4:$N$16,2,FALSE)</f>
        <v>LOR Issued</v>
      </c>
      <c r="P67" s="2" t="s">
        <v>1967</v>
      </c>
      <c r="Q67" s="2" t="s">
        <v>1968</v>
      </c>
      <c r="R67" s="2" t="s">
        <v>1969</v>
      </c>
      <c r="S67" s="2" t="s">
        <v>1970</v>
      </c>
      <c r="T67" s="2" t="s">
        <v>1717</v>
      </c>
      <c r="U67" s="39" t="s">
        <v>1587</v>
      </c>
      <c r="V67" s="2"/>
      <c r="W67" s="2"/>
      <c r="X67" s="2"/>
      <c r="Y67" s="2" t="s">
        <v>1554</v>
      </c>
      <c r="Z67" s="2" t="s">
        <v>1963</v>
      </c>
      <c r="AA67" s="2" t="s">
        <v>1971</v>
      </c>
      <c r="AB67" s="39" t="s">
        <v>1965</v>
      </c>
      <c r="AC67" s="2"/>
      <c r="AD67" s="2"/>
      <c r="AE67" s="2"/>
      <c r="AF67" s="37"/>
      <c r="AG67" s="2"/>
      <c r="AH67" s="2"/>
      <c r="AI67" s="2"/>
      <c r="AJ67" s="2"/>
      <c r="AK67" s="119"/>
      <c r="AL67" s="131"/>
      <c r="AM67" s="2"/>
      <c r="AN67" s="2"/>
      <c r="AO67" s="2"/>
      <c r="AP67" s="2"/>
      <c r="AQ67" s="2"/>
      <c r="AR67" s="2"/>
      <c r="AS67" s="2"/>
      <c r="AT67" s="2"/>
      <c r="AU67" s="2"/>
      <c r="AV67" s="2"/>
      <c r="AW67" s="2"/>
      <c r="AX67" s="2"/>
      <c r="AY67" s="450"/>
    </row>
    <row r="68" spans="1:51" ht="13.5" hidden="1" customHeight="1">
      <c r="A68">
        <v>66</v>
      </c>
      <c r="B68" s="87" t="s">
        <v>62</v>
      </c>
      <c r="C68" t="s">
        <v>16</v>
      </c>
      <c r="D68" t="s">
        <v>1972</v>
      </c>
      <c r="F68" t="s">
        <v>1569</v>
      </c>
      <c r="G68" s="35" t="s">
        <v>105</v>
      </c>
      <c r="H68" s="88">
        <v>66</v>
      </c>
      <c r="I68" s="35"/>
      <c r="J68" s="35"/>
      <c r="K68" s="36">
        <v>45176.474525463003</v>
      </c>
      <c r="L68" t="s">
        <v>1958</v>
      </c>
      <c r="M68" t="s">
        <v>399</v>
      </c>
      <c r="N68" t="s">
        <v>490</v>
      </c>
      <c r="O68" t="str">
        <f>VLOOKUP(cppm_lor[[#This Row],[Status]],'All Link_LOV'!$M$4:$N$16,2,FALSE)</f>
        <v>LOR Issued</v>
      </c>
      <c r="P68" s="34" t="s">
        <v>1973</v>
      </c>
      <c r="Q68" s="34" t="s">
        <v>1974</v>
      </c>
      <c r="R68" s="34" t="s">
        <v>1975</v>
      </c>
      <c r="S68" s="34" t="s">
        <v>1976</v>
      </c>
      <c r="T68" s="34" t="s">
        <v>1717</v>
      </c>
      <c r="U68" s="40" t="s">
        <v>1587</v>
      </c>
      <c r="V68" s="34"/>
      <c r="W68" s="34"/>
      <c r="X68" s="34"/>
      <c r="Y68" s="34" t="s">
        <v>1554</v>
      </c>
      <c r="Z68" s="34" t="s">
        <v>1963</v>
      </c>
      <c r="AA68" s="34" t="s">
        <v>1971</v>
      </c>
      <c r="AB68" s="40" t="s">
        <v>1965</v>
      </c>
      <c r="AC68" s="34"/>
      <c r="AD68" s="34"/>
      <c r="AE68" s="34"/>
      <c r="AF68" s="38"/>
      <c r="AG68" s="34"/>
      <c r="AH68" s="34"/>
      <c r="AI68" s="34"/>
      <c r="AJ68" s="34"/>
      <c r="AK68" s="120"/>
      <c r="AL68" s="132"/>
      <c r="AM68" s="34"/>
      <c r="AN68" s="34"/>
      <c r="AO68" s="34"/>
      <c r="AP68" s="34"/>
      <c r="AQ68" s="34"/>
      <c r="AR68" s="34"/>
      <c r="AS68" s="34"/>
      <c r="AT68" s="34"/>
      <c r="AU68" s="34"/>
      <c r="AV68" s="34"/>
      <c r="AW68" s="34"/>
      <c r="AX68" s="34"/>
      <c r="AY68" s="451"/>
    </row>
    <row r="69" spans="1:51" ht="13.5" hidden="1" customHeight="1">
      <c r="A69">
        <v>67</v>
      </c>
      <c r="B69" s="87" t="s">
        <v>62</v>
      </c>
      <c r="C69" t="s">
        <v>16</v>
      </c>
      <c r="D69" t="s">
        <v>1977</v>
      </c>
      <c r="F69" t="s">
        <v>1640</v>
      </c>
      <c r="G69" s="35" t="s">
        <v>105</v>
      </c>
      <c r="H69" s="88">
        <v>67</v>
      </c>
      <c r="I69" s="35"/>
      <c r="J69" s="35"/>
      <c r="K69" s="36">
        <v>45176.482280092598</v>
      </c>
      <c r="L69" t="s">
        <v>1958</v>
      </c>
      <c r="M69" t="s">
        <v>399</v>
      </c>
      <c r="N69" t="s">
        <v>490</v>
      </c>
      <c r="O69" t="str">
        <f>VLOOKUP(cppm_lor[[#This Row],[Status]],'All Link_LOV'!$M$4:$N$16,2,FALSE)</f>
        <v>LOR Issued</v>
      </c>
      <c r="P69" s="2" t="s">
        <v>1978</v>
      </c>
      <c r="Q69" s="2" t="s">
        <v>1979</v>
      </c>
      <c r="R69" s="2" t="s">
        <v>1980</v>
      </c>
      <c r="S69" s="2" t="s">
        <v>1981</v>
      </c>
      <c r="T69" s="2" t="s">
        <v>1717</v>
      </c>
      <c r="U69" s="39" t="s">
        <v>1982</v>
      </c>
      <c r="V69" s="2"/>
      <c r="W69" s="2"/>
      <c r="X69" s="2"/>
      <c r="Y69" s="2" t="s">
        <v>1554</v>
      </c>
      <c r="Z69" s="2" t="s">
        <v>1963</v>
      </c>
      <c r="AA69" s="2" t="s">
        <v>1971</v>
      </c>
      <c r="AB69" s="39" t="s">
        <v>1965</v>
      </c>
      <c r="AC69" s="2"/>
      <c r="AD69" s="2"/>
      <c r="AE69" s="2"/>
      <c r="AF69" s="37"/>
      <c r="AG69" s="2"/>
      <c r="AH69" s="2"/>
      <c r="AI69" s="2"/>
      <c r="AJ69" s="2"/>
      <c r="AK69" s="119"/>
      <c r="AL69" s="131"/>
      <c r="AM69" s="2"/>
      <c r="AN69" s="2"/>
      <c r="AO69" s="2"/>
      <c r="AP69" s="2"/>
      <c r="AQ69" s="2"/>
      <c r="AR69" s="2"/>
      <c r="AS69" s="2"/>
      <c r="AT69" s="2"/>
      <c r="AU69" s="2"/>
      <c r="AV69" s="2"/>
      <c r="AW69" s="2"/>
      <c r="AX69" s="2"/>
      <c r="AY69" s="450"/>
    </row>
    <row r="70" spans="1:51" ht="13.5" hidden="1" customHeight="1">
      <c r="A70">
        <v>68</v>
      </c>
      <c r="B70" t="s">
        <v>457</v>
      </c>
      <c r="C70" t="s">
        <v>45</v>
      </c>
      <c r="F70" t="s">
        <v>1629</v>
      </c>
      <c r="G70" s="35" t="s">
        <v>105</v>
      </c>
      <c r="H70" s="88">
        <v>68</v>
      </c>
      <c r="I70" s="35"/>
      <c r="J70" s="35"/>
      <c r="K70" s="36">
        <v>45176.488159722197</v>
      </c>
      <c r="L70" t="s">
        <v>1786</v>
      </c>
      <c r="M70" t="s">
        <v>397</v>
      </c>
      <c r="N70" t="s">
        <v>1609</v>
      </c>
      <c r="O70" t="str">
        <f>VLOOKUP(cppm_lor[[#This Row],[Status]],'All Link_LOV'!$M$4:$N$16,2,FALSE)</f>
        <v>No/Insufficient Budget</v>
      </c>
      <c r="P70" s="34" t="s">
        <v>1983</v>
      </c>
      <c r="Q70" s="34" t="s">
        <v>1984</v>
      </c>
      <c r="R70" s="34" t="s">
        <v>1985</v>
      </c>
      <c r="S70" s="34" t="s">
        <v>1986</v>
      </c>
      <c r="T70" s="34" t="s">
        <v>1701</v>
      </c>
      <c r="U70" s="40" t="s">
        <v>1659</v>
      </c>
      <c r="V70" s="34"/>
      <c r="W70" s="34"/>
      <c r="X70" s="34"/>
      <c r="Y70" s="34" t="s">
        <v>1554</v>
      </c>
      <c r="Z70" s="34" t="s">
        <v>1987</v>
      </c>
      <c r="AA70" s="34" t="s">
        <v>1856</v>
      </c>
      <c r="AB70" s="40" t="s">
        <v>1988</v>
      </c>
      <c r="AC70" s="34"/>
      <c r="AD70" s="34"/>
      <c r="AE70" s="34"/>
      <c r="AF70" s="38"/>
      <c r="AG70" s="34"/>
      <c r="AH70" s="34"/>
      <c r="AI70" s="34"/>
      <c r="AJ70" s="34"/>
      <c r="AK70" s="120"/>
      <c r="AL70" s="132"/>
      <c r="AM70" s="34"/>
      <c r="AN70" s="34"/>
      <c r="AO70" s="34"/>
      <c r="AP70" s="34"/>
      <c r="AQ70" s="34"/>
      <c r="AR70" s="34"/>
      <c r="AS70" s="34"/>
      <c r="AT70" s="34"/>
      <c r="AU70" s="34"/>
      <c r="AV70" s="34"/>
      <c r="AW70" s="34"/>
      <c r="AX70" s="34"/>
      <c r="AY70" s="451"/>
    </row>
    <row r="71" spans="1:51" ht="13.5" hidden="1" customHeight="1">
      <c r="A71">
        <v>69</v>
      </c>
      <c r="B71" t="s">
        <v>81</v>
      </c>
      <c r="C71" t="s">
        <v>16</v>
      </c>
      <c r="D71" t="s">
        <v>1989</v>
      </c>
      <c r="E71" s="47">
        <v>45269</v>
      </c>
      <c r="F71" t="s">
        <v>1607</v>
      </c>
      <c r="G71" s="35" t="s">
        <v>105</v>
      </c>
      <c r="H71" s="88">
        <v>69</v>
      </c>
      <c r="I71" s="35"/>
      <c r="J71" s="35"/>
      <c r="K71" s="36">
        <v>45176.488969907397</v>
      </c>
      <c r="L71" t="s">
        <v>1990</v>
      </c>
      <c r="M71" t="s">
        <v>399</v>
      </c>
      <c r="N71" t="s">
        <v>490</v>
      </c>
      <c r="O71" t="str">
        <f>VLOOKUP(cppm_lor[[#This Row],[Status]],'All Link_LOV'!$M$4:$N$16,2,FALSE)</f>
        <v>LOR Issued</v>
      </c>
      <c r="P71" s="2" t="s">
        <v>1991</v>
      </c>
      <c r="Q71" s="2" t="s">
        <v>1992</v>
      </c>
      <c r="R71" s="2" t="s">
        <v>1993</v>
      </c>
      <c r="S71" s="2" t="s">
        <v>1994</v>
      </c>
      <c r="T71" s="2" t="s">
        <v>1614</v>
      </c>
      <c r="U71" s="39" t="s">
        <v>1995</v>
      </c>
      <c r="V71" s="34" t="s">
        <v>1996</v>
      </c>
      <c r="W71" s="34" t="s">
        <v>1997</v>
      </c>
      <c r="X71" s="2"/>
      <c r="Y71" s="2" t="s">
        <v>1554</v>
      </c>
      <c r="Z71" s="2" t="s">
        <v>1998</v>
      </c>
      <c r="AA71" s="2" t="s">
        <v>1999</v>
      </c>
      <c r="AB71" s="39" t="s">
        <v>2000</v>
      </c>
      <c r="AC71" s="2"/>
      <c r="AD71" s="2"/>
      <c r="AE71" s="2"/>
      <c r="AF71" s="37"/>
      <c r="AG71" s="2"/>
      <c r="AH71" s="2"/>
      <c r="AI71" s="2"/>
      <c r="AJ71" s="2"/>
      <c r="AK71" s="119"/>
      <c r="AL71" s="131"/>
      <c r="AM71" s="2"/>
      <c r="AN71" s="2"/>
      <c r="AO71" s="2"/>
      <c r="AP71" s="2"/>
      <c r="AQ71" s="2"/>
      <c r="AR71" s="2"/>
      <c r="AS71" s="2"/>
      <c r="AT71" s="2"/>
      <c r="AU71" s="2"/>
      <c r="AV71" s="2"/>
      <c r="AW71" s="2"/>
      <c r="AX71" s="2"/>
      <c r="AY71" s="450"/>
    </row>
    <row r="72" spans="1:51" ht="13.5" hidden="1" customHeight="1">
      <c r="A72">
        <v>70</v>
      </c>
      <c r="B72" s="87" t="s">
        <v>62</v>
      </c>
      <c r="C72" t="s">
        <v>16</v>
      </c>
      <c r="D72" t="s">
        <v>2001</v>
      </c>
      <c r="F72" t="s">
        <v>1569</v>
      </c>
      <c r="G72" s="35" t="s">
        <v>105</v>
      </c>
      <c r="H72" s="88">
        <v>70</v>
      </c>
      <c r="I72" s="35"/>
      <c r="J72" s="35"/>
      <c r="K72" s="36">
        <v>45176.4903009259</v>
      </c>
      <c r="L72" t="s">
        <v>1958</v>
      </c>
      <c r="M72" t="s">
        <v>399</v>
      </c>
      <c r="N72" t="s">
        <v>490</v>
      </c>
      <c r="O72" t="str">
        <f>VLOOKUP(cppm_lor[[#This Row],[Status]],'All Link_LOV'!$M$4:$N$16,2,FALSE)</f>
        <v>LOR Issued</v>
      </c>
      <c r="P72" s="34" t="s">
        <v>2002</v>
      </c>
      <c r="Q72" s="34" t="s">
        <v>2003</v>
      </c>
      <c r="R72" s="34" t="s">
        <v>2004</v>
      </c>
      <c r="S72" s="34" t="s">
        <v>2005</v>
      </c>
      <c r="T72" s="34" t="s">
        <v>1717</v>
      </c>
      <c r="U72" s="40" t="s">
        <v>1982</v>
      </c>
      <c r="V72" s="34"/>
      <c r="W72" s="34"/>
      <c r="X72" s="34"/>
      <c r="Y72" s="34" t="s">
        <v>1554</v>
      </c>
      <c r="Z72" s="34" t="s">
        <v>1963</v>
      </c>
      <c r="AA72" s="34" t="s">
        <v>1971</v>
      </c>
      <c r="AB72" s="40" t="s">
        <v>1965</v>
      </c>
      <c r="AC72" s="34"/>
      <c r="AD72" s="34"/>
      <c r="AE72" s="34"/>
      <c r="AF72" s="38"/>
      <c r="AG72" s="34"/>
      <c r="AH72" s="34"/>
      <c r="AI72" s="34"/>
      <c r="AJ72" s="34"/>
      <c r="AK72" s="120"/>
      <c r="AL72" s="132"/>
      <c r="AM72" s="34"/>
      <c r="AN72" s="34"/>
      <c r="AO72" s="34"/>
      <c r="AP72" s="34"/>
      <c r="AQ72" s="34"/>
      <c r="AR72" s="34"/>
      <c r="AS72" s="34"/>
      <c r="AT72" s="34"/>
      <c r="AU72" s="34"/>
      <c r="AV72" s="34"/>
      <c r="AW72" s="34"/>
      <c r="AX72" s="34"/>
      <c r="AY72" s="451"/>
    </row>
    <row r="73" spans="1:51" ht="13.5" hidden="1" customHeight="1">
      <c r="A73">
        <v>71</v>
      </c>
      <c r="B73" t="s">
        <v>457</v>
      </c>
      <c r="C73" t="s">
        <v>45</v>
      </c>
      <c r="F73" t="s">
        <v>1629</v>
      </c>
      <c r="G73" s="35" t="s">
        <v>105</v>
      </c>
      <c r="H73" s="88">
        <v>71</v>
      </c>
      <c r="I73" s="35"/>
      <c r="J73" s="35"/>
      <c r="K73" s="36">
        <v>45176.491388888899</v>
      </c>
      <c r="L73" t="s">
        <v>1786</v>
      </c>
      <c r="M73" t="s">
        <v>397</v>
      </c>
      <c r="N73" t="s">
        <v>1609</v>
      </c>
      <c r="O73" t="str">
        <f>VLOOKUP(cppm_lor[[#This Row],[Status]],'All Link_LOV'!$M$4:$N$16,2,FALSE)</f>
        <v>No/Insufficient Budget</v>
      </c>
      <c r="P73" s="2" t="s">
        <v>1983</v>
      </c>
      <c r="Q73" s="2" t="s">
        <v>2006</v>
      </c>
      <c r="R73" s="2" t="s">
        <v>1985</v>
      </c>
      <c r="S73" s="2" t="s">
        <v>1986</v>
      </c>
      <c r="T73" s="2" t="s">
        <v>1701</v>
      </c>
      <c r="U73" s="39" t="s">
        <v>1659</v>
      </c>
      <c r="V73" s="2"/>
      <c r="W73" s="2"/>
      <c r="X73" s="2"/>
      <c r="Y73" s="2" t="s">
        <v>1554</v>
      </c>
      <c r="Z73" s="2" t="s">
        <v>1987</v>
      </c>
      <c r="AA73" s="2" t="s">
        <v>1856</v>
      </c>
      <c r="AB73" s="39" t="s">
        <v>1988</v>
      </c>
      <c r="AC73" s="2"/>
      <c r="AD73" s="2"/>
      <c r="AE73" s="2"/>
      <c r="AF73" s="37"/>
      <c r="AG73" s="2"/>
      <c r="AH73" s="2"/>
      <c r="AI73" s="2"/>
      <c r="AJ73" s="2"/>
      <c r="AK73" s="119"/>
      <c r="AL73" s="131"/>
      <c r="AM73" s="2"/>
      <c r="AN73" s="2"/>
      <c r="AO73" s="2"/>
      <c r="AP73" s="2"/>
      <c r="AQ73" s="2"/>
      <c r="AR73" s="2"/>
      <c r="AS73" s="2"/>
      <c r="AT73" s="2"/>
      <c r="AU73" s="2"/>
      <c r="AV73" s="2"/>
      <c r="AW73" s="2"/>
      <c r="AX73" s="2"/>
      <c r="AY73" s="450"/>
    </row>
    <row r="74" spans="1:51" ht="13.5" hidden="1" customHeight="1">
      <c r="A74">
        <v>72</v>
      </c>
      <c r="B74" t="s">
        <v>457</v>
      </c>
      <c r="C74" t="s">
        <v>45</v>
      </c>
      <c r="F74" t="s">
        <v>1629</v>
      </c>
      <c r="G74" s="35" t="s">
        <v>105</v>
      </c>
      <c r="H74" s="88">
        <v>72</v>
      </c>
      <c r="I74" s="35"/>
      <c r="J74" s="35"/>
      <c r="K74" s="36">
        <v>45176.4934953704</v>
      </c>
      <c r="L74" t="s">
        <v>1786</v>
      </c>
      <c r="M74" t="s">
        <v>397</v>
      </c>
      <c r="N74" t="s">
        <v>1609</v>
      </c>
      <c r="O74" t="str">
        <f>VLOOKUP(cppm_lor[[#This Row],[Status]],'All Link_LOV'!$M$4:$N$16,2,FALSE)</f>
        <v>No/Insufficient Budget</v>
      </c>
      <c r="P74" s="34" t="s">
        <v>1983</v>
      </c>
      <c r="Q74" s="34" t="s">
        <v>2007</v>
      </c>
      <c r="R74" s="34" t="s">
        <v>1985</v>
      </c>
      <c r="S74" s="34" t="s">
        <v>1986</v>
      </c>
      <c r="T74" s="34" t="s">
        <v>1701</v>
      </c>
      <c r="U74" s="40" t="s">
        <v>1636</v>
      </c>
      <c r="V74" s="34"/>
      <c r="W74" s="34"/>
      <c r="X74" s="34"/>
      <c r="Y74" s="34" t="s">
        <v>1554</v>
      </c>
      <c r="Z74" s="34" t="s">
        <v>1139</v>
      </c>
      <c r="AA74" s="34" t="s">
        <v>1856</v>
      </c>
      <c r="AB74" s="40" t="s">
        <v>2008</v>
      </c>
      <c r="AC74" s="34"/>
      <c r="AD74" s="34"/>
      <c r="AE74" s="34"/>
      <c r="AF74" s="38"/>
      <c r="AG74" s="34"/>
      <c r="AH74" s="34"/>
      <c r="AI74" s="34"/>
      <c r="AJ74" s="34"/>
      <c r="AK74" s="120"/>
      <c r="AL74" s="132"/>
      <c r="AM74" s="34"/>
      <c r="AN74" s="34"/>
      <c r="AO74" s="34"/>
      <c r="AP74" s="34"/>
      <c r="AQ74" s="34"/>
      <c r="AR74" s="34"/>
      <c r="AS74" s="34"/>
      <c r="AT74" s="34"/>
      <c r="AU74" s="34"/>
      <c r="AV74" s="34"/>
      <c r="AW74" s="34"/>
      <c r="AX74" s="34"/>
      <c r="AY74" s="451"/>
    </row>
    <row r="75" spans="1:51" ht="13.5" hidden="1" customHeight="1">
      <c r="A75">
        <v>73</v>
      </c>
      <c r="C75" t="s">
        <v>9</v>
      </c>
      <c r="G75" s="35" t="s">
        <v>105</v>
      </c>
      <c r="H75" s="88">
        <v>73</v>
      </c>
      <c r="I75" s="35"/>
      <c r="J75" s="35"/>
      <c r="K75" s="36">
        <v>45176.498541666697</v>
      </c>
      <c r="L75" t="s">
        <v>2009</v>
      </c>
      <c r="M75" t="s">
        <v>398</v>
      </c>
      <c r="N75" t="s">
        <v>488</v>
      </c>
      <c r="O75" t="str">
        <f>VLOOKUP(cppm_lor[[#This Row],[Status]],'All Link_LOV'!$M$4:$N$16,2,FALSE)</f>
        <v>Pending Verification</v>
      </c>
      <c r="P75" s="2" t="s">
        <v>330</v>
      </c>
      <c r="Q75" s="2" t="s">
        <v>824</v>
      </c>
      <c r="R75" s="2" t="s">
        <v>2010</v>
      </c>
      <c r="S75" s="2" t="s">
        <v>825</v>
      </c>
      <c r="T75" s="2" t="s">
        <v>1552</v>
      </c>
      <c r="U75" s="39" t="s">
        <v>2011</v>
      </c>
      <c r="V75" s="2"/>
      <c r="W75" s="2"/>
      <c r="X75" s="2"/>
      <c r="Y75" s="2" t="s">
        <v>1579</v>
      </c>
      <c r="Z75" s="2"/>
      <c r="AA75" s="2"/>
      <c r="AB75" s="2"/>
      <c r="AC75" s="2"/>
      <c r="AD75" s="2"/>
      <c r="AE75" s="2"/>
      <c r="AF75" s="37"/>
      <c r="AG75" s="2"/>
      <c r="AH75" s="2"/>
      <c r="AI75" s="2"/>
      <c r="AJ75" s="2"/>
      <c r="AK75" s="119"/>
      <c r="AL75" s="131"/>
      <c r="AM75" s="2"/>
      <c r="AN75" s="2"/>
      <c r="AO75" s="2"/>
      <c r="AP75" s="2"/>
      <c r="AQ75" s="2"/>
      <c r="AR75" s="2"/>
      <c r="AS75" s="2"/>
      <c r="AT75" s="2"/>
      <c r="AU75" s="2"/>
      <c r="AV75" s="2"/>
      <c r="AW75" s="2"/>
      <c r="AX75" s="2"/>
      <c r="AY75" s="450"/>
    </row>
    <row r="76" spans="1:51" ht="13.5" hidden="1" customHeight="1">
      <c r="A76">
        <v>74</v>
      </c>
      <c r="C76" t="s">
        <v>9</v>
      </c>
      <c r="G76" s="35" t="s">
        <v>105</v>
      </c>
      <c r="H76" s="88">
        <v>74</v>
      </c>
      <c r="I76" s="35"/>
      <c r="J76" s="35"/>
      <c r="K76" s="36">
        <v>45176.504733796297</v>
      </c>
      <c r="L76" t="s">
        <v>2009</v>
      </c>
      <c r="M76" t="s">
        <v>398</v>
      </c>
      <c r="N76" t="s">
        <v>488</v>
      </c>
      <c r="O76" t="str">
        <f>VLOOKUP(cppm_lor[[#This Row],[Status]],'All Link_LOV'!$M$4:$N$16,2,FALSE)</f>
        <v>Pending Verification</v>
      </c>
      <c r="P76" s="34" t="s">
        <v>335</v>
      </c>
      <c r="Q76" s="34" t="s">
        <v>845</v>
      </c>
      <c r="R76" s="34" t="s">
        <v>2012</v>
      </c>
      <c r="S76" s="34" t="s">
        <v>846</v>
      </c>
      <c r="T76" s="34" t="s">
        <v>1552</v>
      </c>
      <c r="U76" s="40" t="s">
        <v>2013</v>
      </c>
      <c r="V76" s="34"/>
      <c r="W76" s="34"/>
      <c r="X76" s="34"/>
      <c r="Y76" s="34" t="s">
        <v>1579</v>
      </c>
      <c r="Z76" s="34"/>
      <c r="AA76" s="34"/>
      <c r="AB76" s="34"/>
      <c r="AC76" s="34"/>
      <c r="AD76" s="34"/>
      <c r="AE76" s="34"/>
      <c r="AF76" s="38"/>
      <c r="AG76" s="34"/>
      <c r="AH76" s="34"/>
      <c r="AI76" s="34"/>
      <c r="AJ76" s="34"/>
      <c r="AK76" s="120"/>
      <c r="AL76" s="132"/>
      <c r="AM76" s="34"/>
      <c r="AN76" s="34"/>
      <c r="AO76" s="34"/>
      <c r="AP76" s="34"/>
      <c r="AQ76" s="34"/>
      <c r="AR76" s="34"/>
      <c r="AS76" s="34"/>
      <c r="AT76" s="34"/>
      <c r="AU76" s="34"/>
      <c r="AV76" s="34"/>
      <c r="AW76" s="34"/>
      <c r="AX76" s="34"/>
      <c r="AY76" s="451"/>
    </row>
    <row r="77" spans="1:51" ht="13.5" hidden="1" customHeight="1">
      <c r="A77">
        <v>75</v>
      </c>
      <c r="B77" t="s">
        <v>546</v>
      </c>
      <c r="C77" t="s">
        <v>12</v>
      </c>
      <c r="E77" s="36">
        <v>45177</v>
      </c>
      <c r="F77" t="s">
        <v>2014</v>
      </c>
      <c r="G77" s="35" t="s">
        <v>105</v>
      </c>
      <c r="H77" s="88">
        <v>75</v>
      </c>
      <c r="I77" s="35"/>
      <c r="J77" s="35"/>
      <c r="K77" s="36">
        <v>45176.5070486111</v>
      </c>
      <c r="L77" t="s">
        <v>2009</v>
      </c>
      <c r="M77" t="s">
        <v>398</v>
      </c>
      <c r="N77" t="s">
        <v>488</v>
      </c>
      <c r="O77" t="str">
        <f>VLOOKUP(cppm_lor[[#This Row],[Status]],'All Link_LOV'!$M$4:$N$16,2,FALSE)</f>
        <v>Queried - Require More Information From AND</v>
      </c>
      <c r="P77" s="2" t="s">
        <v>339</v>
      </c>
      <c r="Q77" s="2" t="s">
        <v>857</v>
      </c>
      <c r="R77" s="2" t="s">
        <v>2015</v>
      </c>
      <c r="S77" s="2" t="s">
        <v>858</v>
      </c>
      <c r="T77" s="2" t="s">
        <v>1552</v>
      </c>
      <c r="U77" s="39" t="s">
        <v>2016</v>
      </c>
      <c r="V77" s="2"/>
      <c r="W77" s="2"/>
      <c r="X77" s="2"/>
      <c r="Y77" s="2" t="s">
        <v>1579</v>
      </c>
      <c r="Z77" s="2"/>
      <c r="AA77" s="2"/>
      <c r="AB77" s="2"/>
      <c r="AC77" s="2"/>
      <c r="AD77" s="2"/>
      <c r="AE77" s="2"/>
      <c r="AF77" s="37"/>
      <c r="AG77" s="2"/>
      <c r="AH77" s="2"/>
      <c r="AI77" s="2"/>
      <c r="AJ77" s="2"/>
      <c r="AK77" s="119"/>
      <c r="AL77" s="131"/>
      <c r="AM77" s="2"/>
      <c r="AN77" s="2"/>
      <c r="AO77" s="2"/>
      <c r="AP77" s="2"/>
      <c r="AQ77" s="2"/>
      <c r="AR77" s="2"/>
      <c r="AS77" s="2"/>
      <c r="AT77" s="2"/>
      <c r="AU77" s="2"/>
      <c r="AV77" s="2"/>
      <c r="AW77" s="2"/>
      <c r="AX77" s="2"/>
      <c r="AY77" s="450"/>
    </row>
    <row r="78" spans="1:51" ht="13.5" hidden="1" customHeight="1">
      <c r="A78">
        <v>76</v>
      </c>
      <c r="B78" t="s">
        <v>457</v>
      </c>
      <c r="C78" t="s">
        <v>45</v>
      </c>
      <c r="F78" t="s">
        <v>1629</v>
      </c>
      <c r="G78" s="35" t="s">
        <v>105</v>
      </c>
      <c r="H78" s="88">
        <v>76</v>
      </c>
      <c r="I78" s="35"/>
      <c r="J78" s="35"/>
      <c r="K78" s="36">
        <v>45176.510671296302</v>
      </c>
      <c r="L78" t="s">
        <v>1786</v>
      </c>
      <c r="M78" t="s">
        <v>397</v>
      </c>
      <c r="N78" t="s">
        <v>1609</v>
      </c>
      <c r="O78" t="str">
        <f>VLOOKUP(cppm_lor[[#This Row],[Status]],'All Link_LOV'!$M$4:$N$16,2,FALSE)</f>
        <v>No/Insufficient Budget</v>
      </c>
      <c r="P78" s="34" t="s">
        <v>2017</v>
      </c>
      <c r="Q78" s="34" t="s">
        <v>2018</v>
      </c>
      <c r="R78" s="34" t="s">
        <v>2019</v>
      </c>
      <c r="S78" s="34" t="s">
        <v>2020</v>
      </c>
      <c r="T78" s="34" t="s">
        <v>1701</v>
      </c>
      <c r="U78" s="40" t="s">
        <v>1813</v>
      </c>
      <c r="V78" s="34"/>
      <c r="W78" s="34"/>
      <c r="X78" s="34"/>
      <c r="Y78" s="34" t="s">
        <v>1554</v>
      </c>
      <c r="Z78" s="34" t="s">
        <v>1814</v>
      </c>
      <c r="AA78" s="34" t="s">
        <v>1856</v>
      </c>
      <c r="AB78" s="40" t="s">
        <v>1704</v>
      </c>
      <c r="AC78" s="34"/>
      <c r="AD78" s="34"/>
      <c r="AE78" s="34"/>
      <c r="AF78" s="38"/>
      <c r="AG78" s="34"/>
      <c r="AH78" s="34"/>
      <c r="AI78" s="34"/>
      <c r="AJ78" s="34"/>
      <c r="AK78" s="120"/>
      <c r="AL78" s="132"/>
      <c r="AM78" s="34"/>
      <c r="AN78" s="34"/>
      <c r="AO78" s="34"/>
      <c r="AP78" s="34"/>
      <c r="AQ78" s="34"/>
      <c r="AR78" s="34"/>
      <c r="AS78" s="34"/>
      <c r="AT78" s="34"/>
      <c r="AU78" s="34"/>
      <c r="AV78" s="34"/>
      <c r="AW78" s="34"/>
      <c r="AX78" s="34"/>
      <c r="AY78" s="451"/>
    </row>
    <row r="79" spans="1:51" ht="13.5" hidden="1" customHeight="1">
      <c r="A79">
        <v>77</v>
      </c>
      <c r="B79" t="s">
        <v>457</v>
      </c>
      <c r="C79" t="s">
        <v>45</v>
      </c>
      <c r="F79" t="s">
        <v>1629</v>
      </c>
      <c r="G79" s="35" t="s">
        <v>105</v>
      </c>
      <c r="H79" s="88">
        <v>77</v>
      </c>
      <c r="I79" s="35"/>
      <c r="J79" s="35"/>
      <c r="K79" s="36">
        <v>45176.517129629603</v>
      </c>
      <c r="L79" t="s">
        <v>1786</v>
      </c>
      <c r="M79" t="s">
        <v>397</v>
      </c>
      <c r="N79" t="s">
        <v>1609</v>
      </c>
      <c r="O79" t="str">
        <f>VLOOKUP(cppm_lor[[#This Row],[Status]],'All Link_LOV'!$M$4:$N$16,2,FALSE)</f>
        <v>No/Insufficient Budget</v>
      </c>
      <c r="P79" s="2" t="s">
        <v>2021</v>
      </c>
      <c r="Q79" s="2" t="s">
        <v>2022</v>
      </c>
      <c r="R79" s="2" t="s">
        <v>2023</v>
      </c>
      <c r="S79" s="2" t="s">
        <v>2024</v>
      </c>
      <c r="T79" s="2" t="s">
        <v>1701</v>
      </c>
      <c r="U79" s="39" t="s">
        <v>1659</v>
      </c>
      <c r="V79" s="2"/>
      <c r="W79" s="2"/>
      <c r="X79" s="2"/>
      <c r="Y79" s="2" t="s">
        <v>1554</v>
      </c>
      <c r="Z79" s="2" t="s">
        <v>2025</v>
      </c>
      <c r="AA79" s="2" t="s">
        <v>1856</v>
      </c>
      <c r="AB79" s="39" t="s">
        <v>1628</v>
      </c>
      <c r="AC79" s="2"/>
      <c r="AD79" s="2"/>
      <c r="AE79" s="2"/>
      <c r="AF79" s="37"/>
      <c r="AG79" s="2"/>
      <c r="AH79" s="2"/>
      <c r="AI79" s="2"/>
      <c r="AJ79" s="2"/>
      <c r="AK79" s="119"/>
      <c r="AL79" s="131"/>
      <c r="AM79" s="2"/>
      <c r="AN79" s="2"/>
      <c r="AO79" s="2"/>
      <c r="AP79" s="2"/>
      <c r="AQ79" s="2"/>
      <c r="AR79" s="2"/>
      <c r="AS79" s="2"/>
      <c r="AT79" s="2"/>
      <c r="AU79" s="2"/>
      <c r="AV79" s="2"/>
      <c r="AW79" s="2"/>
      <c r="AX79" s="2"/>
      <c r="AY79" s="450"/>
    </row>
    <row r="80" spans="1:51" ht="13.5" hidden="1" customHeight="1">
      <c r="A80">
        <v>78</v>
      </c>
      <c r="B80" t="s">
        <v>457</v>
      </c>
      <c r="C80" t="s">
        <v>45</v>
      </c>
      <c r="F80" t="s">
        <v>1629</v>
      </c>
      <c r="G80" s="35" t="s">
        <v>105</v>
      </c>
      <c r="H80" s="88">
        <v>78</v>
      </c>
      <c r="I80" s="35"/>
      <c r="J80" s="35"/>
      <c r="K80" s="36">
        <v>45176.518564814804</v>
      </c>
      <c r="L80" t="s">
        <v>1786</v>
      </c>
      <c r="M80" t="s">
        <v>397</v>
      </c>
      <c r="N80" t="s">
        <v>1609</v>
      </c>
      <c r="O80" t="str">
        <f>VLOOKUP(cppm_lor[[#This Row],[Status]],'All Link_LOV'!$M$4:$N$16,2,FALSE)</f>
        <v>No/Insufficient Budget</v>
      </c>
      <c r="P80" s="34" t="s">
        <v>2021</v>
      </c>
      <c r="Q80" s="34" t="s">
        <v>2026</v>
      </c>
      <c r="R80" s="34" t="s">
        <v>2023</v>
      </c>
      <c r="S80" s="34" t="s">
        <v>2024</v>
      </c>
      <c r="T80" s="34" t="s">
        <v>1701</v>
      </c>
      <c r="U80" s="40" t="s">
        <v>1659</v>
      </c>
      <c r="V80" s="34"/>
      <c r="W80" s="34"/>
      <c r="X80" s="34"/>
      <c r="Y80" s="34" t="s">
        <v>1554</v>
      </c>
      <c r="Z80" s="34" t="s">
        <v>2025</v>
      </c>
      <c r="AA80" s="34" t="s">
        <v>1856</v>
      </c>
      <c r="AB80" s="40" t="s">
        <v>1628</v>
      </c>
      <c r="AC80" s="34"/>
      <c r="AD80" s="34"/>
      <c r="AE80" s="34"/>
      <c r="AF80" s="38"/>
      <c r="AG80" s="34"/>
      <c r="AH80" s="34"/>
      <c r="AI80" s="34"/>
      <c r="AJ80" s="34"/>
      <c r="AK80" s="120"/>
      <c r="AL80" s="132"/>
      <c r="AM80" s="34"/>
      <c r="AN80" s="34"/>
      <c r="AO80" s="34"/>
      <c r="AP80" s="34"/>
      <c r="AQ80" s="34"/>
      <c r="AR80" s="34"/>
      <c r="AS80" s="34"/>
      <c r="AT80" s="34"/>
      <c r="AU80" s="34"/>
      <c r="AV80" s="34"/>
      <c r="AW80" s="34"/>
      <c r="AX80" s="34"/>
      <c r="AY80" s="451"/>
    </row>
    <row r="81" spans="1:51" ht="13.5" hidden="1" customHeight="1">
      <c r="A81">
        <v>79</v>
      </c>
      <c r="B81" s="87" t="s">
        <v>62</v>
      </c>
      <c r="C81" t="s">
        <v>16</v>
      </c>
      <c r="D81" t="s">
        <v>2027</v>
      </c>
      <c r="E81" s="168"/>
      <c r="F81" t="s">
        <v>1640</v>
      </c>
      <c r="G81" s="35" t="s">
        <v>105</v>
      </c>
      <c r="H81" s="88">
        <v>79</v>
      </c>
      <c r="I81" s="35"/>
      <c r="J81" s="35"/>
      <c r="K81" s="36">
        <v>45176.644456018497</v>
      </c>
      <c r="L81" t="s">
        <v>2028</v>
      </c>
      <c r="M81" t="s">
        <v>398</v>
      </c>
      <c r="N81" t="s">
        <v>488</v>
      </c>
      <c r="O81" t="str">
        <f>VLOOKUP(cppm_lor[[#This Row],[Status]],'All Link_LOV'!$M$4:$N$16,2,FALSE)</f>
        <v>LOR Issued</v>
      </c>
      <c r="P81" s="2" t="s">
        <v>350</v>
      </c>
      <c r="Q81" s="2" t="s">
        <v>2029</v>
      </c>
      <c r="R81" s="2" t="s">
        <v>2030</v>
      </c>
      <c r="S81" s="2" t="s">
        <v>1056</v>
      </c>
      <c r="T81" s="2" t="s">
        <v>1728</v>
      </c>
      <c r="U81" s="39" t="s">
        <v>2031</v>
      </c>
      <c r="V81" s="2"/>
      <c r="W81" s="2"/>
      <c r="X81" s="2"/>
      <c r="Y81" s="2" t="s">
        <v>1554</v>
      </c>
      <c r="Z81" s="2" t="s">
        <v>2032</v>
      </c>
      <c r="AA81" s="2" t="s">
        <v>2033</v>
      </c>
      <c r="AB81" s="2" t="s">
        <v>2034</v>
      </c>
      <c r="AC81" s="2"/>
      <c r="AD81" s="2"/>
      <c r="AE81" s="2"/>
      <c r="AF81" s="37"/>
      <c r="AG81" s="2"/>
      <c r="AH81" s="2"/>
      <c r="AI81" s="2"/>
      <c r="AJ81" s="2"/>
      <c r="AK81" s="119"/>
      <c r="AL81" s="131"/>
      <c r="AM81" s="2"/>
      <c r="AN81" s="2"/>
      <c r="AO81" s="2"/>
      <c r="AP81" s="2"/>
      <c r="AQ81" s="2"/>
      <c r="AR81" s="2"/>
      <c r="AS81" s="2"/>
      <c r="AT81" s="2"/>
      <c r="AU81" s="2"/>
      <c r="AV81" s="2"/>
      <c r="AW81" s="2"/>
      <c r="AX81" s="2"/>
      <c r="AY81" s="450"/>
    </row>
    <row r="82" spans="1:51" ht="13.5" hidden="1" customHeight="1">
      <c r="A82">
        <v>80</v>
      </c>
      <c r="C82" t="s">
        <v>9</v>
      </c>
      <c r="G82" s="35" t="s">
        <v>105</v>
      </c>
      <c r="H82" s="88">
        <v>80</v>
      </c>
      <c r="I82" s="35"/>
      <c r="J82" s="35"/>
      <c r="K82" s="36">
        <v>45176.649224537003</v>
      </c>
      <c r="L82" t="s">
        <v>2035</v>
      </c>
      <c r="M82" t="s">
        <v>399</v>
      </c>
      <c r="N82" t="s">
        <v>490</v>
      </c>
      <c r="O82" t="str">
        <f>VLOOKUP(cppm_lor[[#This Row],[Status]],'All Link_LOV'!$M$4:$N$16,2,FALSE)</f>
        <v>Pending Verification</v>
      </c>
      <c r="P82" s="34" t="s">
        <v>2036</v>
      </c>
      <c r="Q82" s="34" t="s">
        <v>2037</v>
      </c>
      <c r="R82" s="34" t="s">
        <v>2038</v>
      </c>
      <c r="S82" s="34" t="s">
        <v>2039</v>
      </c>
      <c r="T82" s="34" t="s">
        <v>1795</v>
      </c>
      <c r="U82" s="40" t="s">
        <v>2040</v>
      </c>
      <c r="V82" s="34" t="s">
        <v>2041</v>
      </c>
      <c r="W82" s="34"/>
      <c r="X82" s="34"/>
      <c r="Y82" s="34" t="s">
        <v>1579</v>
      </c>
      <c r="Z82" s="34"/>
      <c r="AA82" s="34"/>
      <c r="AB82" s="34"/>
      <c r="AC82" s="34"/>
      <c r="AD82" s="34"/>
      <c r="AE82" s="34"/>
      <c r="AF82" s="38"/>
      <c r="AG82" s="34"/>
      <c r="AH82" s="34"/>
      <c r="AI82" s="34"/>
      <c r="AJ82" s="34"/>
      <c r="AK82" s="120"/>
      <c r="AL82" s="132"/>
      <c r="AM82" s="34"/>
      <c r="AN82" s="34"/>
      <c r="AO82" s="34"/>
      <c r="AP82" s="34"/>
      <c r="AQ82" s="34"/>
      <c r="AR82" s="34"/>
      <c r="AS82" s="34"/>
      <c r="AT82" s="34"/>
      <c r="AU82" s="34"/>
      <c r="AV82" s="34"/>
      <c r="AW82" s="34"/>
      <c r="AX82" s="34"/>
      <c r="AY82" s="451"/>
    </row>
    <row r="83" spans="1:51" ht="13.5" hidden="1" customHeight="1">
      <c r="A83">
        <v>81</v>
      </c>
      <c r="B83" t="s">
        <v>457</v>
      </c>
      <c r="C83" t="s">
        <v>16</v>
      </c>
      <c r="D83" t="s">
        <v>2042</v>
      </c>
      <c r="F83" t="s">
        <v>1558</v>
      </c>
      <c r="G83" s="35" t="s">
        <v>105</v>
      </c>
      <c r="H83" s="88">
        <v>81</v>
      </c>
      <c r="I83" s="35"/>
      <c r="J83" s="35"/>
      <c r="K83" s="36">
        <v>45176.659513888902</v>
      </c>
      <c r="L83" t="s">
        <v>2043</v>
      </c>
      <c r="M83" t="s">
        <v>398</v>
      </c>
      <c r="N83" t="s">
        <v>491</v>
      </c>
      <c r="O83" t="str">
        <f>VLOOKUP(cppm_lor[[#This Row],[Status]],'All Link_LOV'!$M$4:$N$16,2,FALSE)</f>
        <v>LOR Issued</v>
      </c>
      <c r="P83" s="2" t="s">
        <v>2044</v>
      </c>
      <c r="Q83" s="2" t="s">
        <v>2045</v>
      </c>
      <c r="R83" s="2" t="s">
        <v>2046</v>
      </c>
      <c r="S83" s="2" t="s">
        <v>2047</v>
      </c>
      <c r="T83" s="2" t="s">
        <v>1635</v>
      </c>
      <c r="U83" s="39" t="s">
        <v>2048</v>
      </c>
      <c r="V83" s="2" t="s">
        <v>2049</v>
      </c>
      <c r="W83" s="2" t="s">
        <v>2050</v>
      </c>
      <c r="X83" s="2" t="s">
        <v>2051</v>
      </c>
      <c r="Y83" s="2" t="s">
        <v>1579</v>
      </c>
      <c r="Z83" s="2"/>
      <c r="AA83" s="2"/>
      <c r="AB83" s="2"/>
      <c r="AC83" s="2"/>
      <c r="AD83" s="2"/>
      <c r="AE83" s="2"/>
      <c r="AF83" s="37"/>
      <c r="AG83" s="2"/>
      <c r="AH83" s="2"/>
      <c r="AI83" s="2"/>
      <c r="AJ83" s="2"/>
      <c r="AK83" s="119"/>
      <c r="AL83" s="131"/>
      <c r="AM83" s="2"/>
      <c r="AN83" s="2"/>
      <c r="AO83" s="2"/>
      <c r="AP83" s="2"/>
      <c r="AQ83" s="2"/>
      <c r="AR83" s="2"/>
      <c r="AS83" s="2"/>
      <c r="AT83" s="2"/>
      <c r="AU83" s="2"/>
      <c r="AV83" s="2"/>
      <c r="AW83" s="2"/>
      <c r="AX83" s="2"/>
      <c r="AY83" s="450"/>
    </row>
    <row r="84" spans="1:51" ht="13.5" hidden="1" customHeight="1">
      <c r="A84">
        <v>82</v>
      </c>
      <c r="B84" s="87" t="s">
        <v>62</v>
      </c>
      <c r="C84" t="s">
        <v>16</v>
      </c>
      <c r="D84" t="s">
        <v>2052</v>
      </c>
      <c r="F84" t="s">
        <v>1640</v>
      </c>
      <c r="G84" s="35" t="s">
        <v>105</v>
      </c>
      <c r="H84" s="88">
        <v>82</v>
      </c>
      <c r="I84" s="35"/>
      <c r="J84" s="35"/>
      <c r="K84" s="36">
        <v>45176.678865740701</v>
      </c>
      <c r="L84" t="s">
        <v>2053</v>
      </c>
      <c r="M84" t="s">
        <v>399</v>
      </c>
      <c r="N84" t="s">
        <v>490</v>
      </c>
      <c r="O84" t="str">
        <f>VLOOKUP(cppm_lor[[#This Row],[Status]],'All Link_LOV'!$M$4:$N$16,2,FALSE)</f>
        <v>LOR Issued</v>
      </c>
      <c r="P84" s="65" t="s">
        <v>2054</v>
      </c>
      <c r="Q84" s="34" t="s">
        <v>2055</v>
      </c>
      <c r="R84" s="34" t="s">
        <v>2056</v>
      </c>
      <c r="S84" s="34" t="s">
        <v>2057</v>
      </c>
      <c r="T84" s="34" t="s">
        <v>1586</v>
      </c>
      <c r="U84" s="40" t="s">
        <v>2058</v>
      </c>
      <c r="V84" s="34" t="s">
        <v>2059</v>
      </c>
      <c r="W84" s="34" t="s">
        <v>2060</v>
      </c>
      <c r="X84" s="34" t="s">
        <v>2061</v>
      </c>
      <c r="Y84" s="34" t="s">
        <v>1554</v>
      </c>
      <c r="Z84" s="34" t="s">
        <v>2062</v>
      </c>
      <c r="AA84" s="34" t="s">
        <v>2063</v>
      </c>
      <c r="AB84" s="34" t="s">
        <v>2064</v>
      </c>
      <c r="AC84" s="34" t="s">
        <v>2062</v>
      </c>
      <c r="AD84" s="34" t="s">
        <v>2064</v>
      </c>
      <c r="AE84" s="34" t="s">
        <v>2062</v>
      </c>
      <c r="AF84" s="38" t="s">
        <v>2064</v>
      </c>
      <c r="AG84" s="34"/>
      <c r="AH84" s="34"/>
      <c r="AI84" s="34"/>
      <c r="AJ84" s="34"/>
      <c r="AK84" s="120"/>
      <c r="AL84" s="132"/>
      <c r="AM84" s="34"/>
      <c r="AN84" s="34"/>
      <c r="AO84" s="34"/>
      <c r="AP84" s="34"/>
      <c r="AQ84" s="34"/>
      <c r="AR84" s="34"/>
      <c r="AS84" s="34"/>
      <c r="AT84" s="34"/>
      <c r="AU84" s="34"/>
      <c r="AV84" s="34"/>
      <c r="AW84" s="34"/>
      <c r="AX84" s="34"/>
      <c r="AY84" s="451"/>
    </row>
    <row r="85" spans="1:51" ht="13.5" hidden="1" customHeight="1">
      <c r="A85">
        <v>83</v>
      </c>
      <c r="C85" t="s">
        <v>9</v>
      </c>
      <c r="G85" s="35" t="s">
        <v>105</v>
      </c>
      <c r="H85" s="88">
        <v>83</v>
      </c>
      <c r="I85" s="35"/>
      <c r="J85" s="35"/>
      <c r="K85" s="36">
        <v>45176.696643518502</v>
      </c>
      <c r="L85" t="s">
        <v>2065</v>
      </c>
      <c r="M85" t="s">
        <v>399</v>
      </c>
      <c r="N85" t="s">
        <v>491</v>
      </c>
      <c r="O85" t="str">
        <f>VLOOKUP(cppm_lor[[#This Row],[Status]],'All Link_LOV'!$M$4:$N$16,2,FALSE)</f>
        <v>Pending Verification</v>
      </c>
      <c r="P85" s="2" t="s">
        <v>2066</v>
      </c>
      <c r="Q85" s="2" t="s">
        <v>2067</v>
      </c>
      <c r="R85" s="2" t="s">
        <v>2068</v>
      </c>
      <c r="S85" s="2" t="s">
        <v>2069</v>
      </c>
      <c r="T85" s="2" t="s">
        <v>1552</v>
      </c>
      <c r="U85" s="39" t="s">
        <v>2070</v>
      </c>
      <c r="V85" s="2" t="s">
        <v>2071</v>
      </c>
      <c r="W85" s="2" t="s">
        <v>2072</v>
      </c>
      <c r="X85" s="2" t="s">
        <v>2073</v>
      </c>
      <c r="Y85" s="2" t="s">
        <v>1554</v>
      </c>
      <c r="Z85" s="2" t="s">
        <v>2074</v>
      </c>
      <c r="AA85" s="2" t="s">
        <v>2075</v>
      </c>
      <c r="AB85" s="39" t="s">
        <v>2076</v>
      </c>
      <c r="AC85" s="39" t="s">
        <v>2077</v>
      </c>
      <c r="AD85" s="39" t="s">
        <v>2077</v>
      </c>
      <c r="AE85" s="39" t="s">
        <v>2077</v>
      </c>
      <c r="AF85" s="41" t="s">
        <v>2077</v>
      </c>
      <c r="AG85" s="39"/>
      <c r="AH85" s="39"/>
      <c r="AI85" s="39"/>
      <c r="AJ85" s="39"/>
      <c r="AK85" s="122"/>
      <c r="AL85" s="134"/>
      <c r="AM85" s="39"/>
      <c r="AN85" s="39"/>
      <c r="AO85" s="39"/>
      <c r="AP85" s="39"/>
      <c r="AQ85" s="39"/>
      <c r="AR85" s="39"/>
      <c r="AS85" s="39"/>
      <c r="AT85" s="39"/>
      <c r="AU85" s="39"/>
      <c r="AV85" s="39"/>
      <c r="AW85" s="39"/>
      <c r="AX85" s="39"/>
      <c r="AY85" s="454"/>
    </row>
    <row r="86" spans="1:51" ht="13.5" hidden="1" customHeight="1">
      <c r="A86">
        <v>84</v>
      </c>
      <c r="B86" t="s">
        <v>1668</v>
      </c>
      <c r="C86" t="s">
        <v>12</v>
      </c>
      <c r="E86" s="47">
        <v>45147</v>
      </c>
      <c r="F86" s="12" t="s">
        <v>2078</v>
      </c>
      <c r="G86" s="35" t="s">
        <v>105</v>
      </c>
      <c r="H86" s="88">
        <v>84</v>
      </c>
      <c r="I86" s="35"/>
      <c r="J86" s="35"/>
      <c r="K86" s="36">
        <v>45176.732453703698</v>
      </c>
      <c r="L86" t="s">
        <v>2079</v>
      </c>
      <c r="M86" t="s">
        <v>397</v>
      </c>
      <c r="N86" t="s">
        <v>1609</v>
      </c>
      <c r="O86" t="str">
        <f>VLOOKUP(cppm_lor[[#This Row],[Status]],'All Link_LOV'!$M$4:$N$16,2,FALSE)</f>
        <v>Queried - Require More Information From AND</v>
      </c>
      <c r="P86" s="34" t="s">
        <v>2080</v>
      </c>
      <c r="Q86" s="34" t="s">
        <v>2081</v>
      </c>
      <c r="R86" s="34" t="s">
        <v>2082</v>
      </c>
      <c r="S86" s="34" t="s">
        <v>2083</v>
      </c>
      <c r="T86" s="34" t="s">
        <v>1753</v>
      </c>
      <c r="U86" s="40" t="s">
        <v>2084</v>
      </c>
      <c r="V86" s="34" t="s">
        <v>2085</v>
      </c>
      <c r="W86" s="34" t="s">
        <v>2086</v>
      </c>
      <c r="X86" s="34" t="s">
        <v>2087</v>
      </c>
      <c r="Y86" s="34" t="s">
        <v>1579</v>
      </c>
      <c r="Z86" s="34"/>
      <c r="AA86" s="34"/>
      <c r="AB86" s="34"/>
      <c r="AC86" s="34"/>
      <c r="AD86" s="34"/>
      <c r="AE86" s="34"/>
      <c r="AF86" s="38"/>
      <c r="AG86" s="34"/>
      <c r="AH86" s="34"/>
      <c r="AI86" s="34"/>
      <c r="AJ86" s="34"/>
      <c r="AK86" s="120"/>
      <c r="AL86" s="132"/>
      <c r="AM86" s="34"/>
      <c r="AN86" s="34"/>
      <c r="AO86" s="34"/>
      <c r="AP86" s="34"/>
      <c r="AQ86" s="34"/>
      <c r="AR86" s="34"/>
      <c r="AS86" s="34"/>
      <c r="AT86" s="34"/>
      <c r="AU86" s="34"/>
      <c r="AV86" s="34"/>
      <c r="AW86" s="34"/>
      <c r="AX86" s="34"/>
      <c r="AY86" s="451"/>
    </row>
    <row r="87" spans="1:51" ht="13.5" hidden="1" customHeight="1">
      <c r="A87">
        <v>85</v>
      </c>
      <c r="B87" t="s">
        <v>1668</v>
      </c>
      <c r="C87" t="s">
        <v>16</v>
      </c>
      <c r="D87" t="s">
        <v>2088</v>
      </c>
      <c r="F87" s="48">
        <v>45147</v>
      </c>
      <c r="G87" s="35" t="s">
        <v>105</v>
      </c>
      <c r="H87" s="88">
        <v>85</v>
      </c>
      <c r="I87" s="35"/>
      <c r="J87" s="35"/>
      <c r="K87" s="36">
        <v>45176.978587963</v>
      </c>
      <c r="L87" t="s">
        <v>1559</v>
      </c>
      <c r="M87" t="s">
        <v>398</v>
      </c>
      <c r="N87" t="s">
        <v>491</v>
      </c>
      <c r="O87" t="str">
        <f>VLOOKUP(cppm_lor[[#This Row],[Status]],'All Link_LOV'!$M$4:$N$16,2,FALSE)</f>
        <v>LOR Issued</v>
      </c>
      <c r="P87" s="2" t="s">
        <v>2089</v>
      </c>
      <c r="Q87" s="2" t="s">
        <v>2090</v>
      </c>
      <c r="R87" s="2" t="s">
        <v>2091</v>
      </c>
      <c r="S87" s="2" t="s">
        <v>2092</v>
      </c>
      <c r="T87" s="2" t="s">
        <v>1564</v>
      </c>
      <c r="U87" s="39" t="s">
        <v>2093</v>
      </c>
      <c r="V87" s="2" t="s">
        <v>2094</v>
      </c>
      <c r="W87" s="2" t="s">
        <v>2095</v>
      </c>
      <c r="X87" s="43" t="s">
        <v>2096</v>
      </c>
      <c r="Y87" s="2" t="s">
        <v>1579</v>
      </c>
      <c r="Z87" s="2"/>
      <c r="AA87" s="2"/>
      <c r="AB87" s="2"/>
      <c r="AC87" s="2"/>
      <c r="AD87" s="2"/>
      <c r="AE87" s="2"/>
      <c r="AF87" s="37"/>
      <c r="AG87" s="2"/>
      <c r="AH87" s="2"/>
      <c r="AI87" s="2"/>
      <c r="AJ87" s="2"/>
      <c r="AK87" s="119"/>
      <c r="AL87" s="131"/>
      <c r="AM87" s="2"/>
      <c r="AN87" s="2"/>
      <c r="AO87" s="2"/>
      <c r="AP87" s="2"/>
      <c r="AQ87" s="2"/>
      <c r="AR87" s="2"/>
      <c r="AS87" s="2"/>
      <c r="AT87" s="2"/>
      <c r="AU87" s="2"/>
      <c r="AV87" s="2"/>
      <c r="AW87" s="2"/>
      <c r="AX87" s="2"/>
      <c r="AY87" s="450"/>
    </row>
    <row r="88" spans="1:51" ht="13.5" hidden="1" customHeight="1">
      <c r="A88">
        <v>86</v>
      </c>
      <c r="C88" t="s">
        <v>9</v>
      </c>
      <c r="G88" s="35" t="s">
        <v>105</v>
      </c>
      <c r="H88" s="88">
        <v>86</v>
      </c>
      <c r="I88" s="35"/>
      <c r="J88" s="35"/>
      <c r="K88" s="36">
        <v>45177.411701388897</v>
      </c>
      <c r="L88" t="s">
        <v>1793</v>
      </c>
      <c r="M88" t="s">
        <v>398</v>
      </c>
      <c r="N88" t="s">
        <v>488</v>
      </c>
      <c r="O88" t="str">
        <f>VLOOKUP(cppm_lor[[#This Row],[Status]],'All Link_LOV'!$M$4:$N$16,2,FALSE)</f>
        <v>Pending Verification</v>
      </c>
      <c r="P88" s="34" t="s">
        <v>1216</v>
      </c>
      <c r="Q88" s="34" t="s">
        <v>1215</v>
      </c>
      <c r="R88" s="34" t="s">
        <v>1794</v>
      </c>
      <c r="S88" s="34" t="s">
        <v>1219</v>
      </c>
      <c r="T88" s="34" t="s">
        <v>1795</v>
      </c>
      <c r="U88" s="40" t="s">
        <v>2097</v>
      </c>
      <c r="V88" s="34" t="s">
        <v>2098</v>
      </c>
      <c r="W88" s="34" t="s">
        <v>2099</v>
      </c>
      <c r="X88" s="34" t="s">
        <v>2100</v>
      </c>
      <c r="Y88" s="34" t="s">
        <v>1554</v>
      </c>
      <c r="Z88" s="34" t="s">
        <v>1797</v>
      </c>
      <c r="AA88" s="34" t="s">
        <v>2101</v>
      </c>
      <c r="AB88" s="40" t="s">
        <v>1799</v>
      </c>
      <c r="AC88" s="34" t="s">
        <v>2102</v>
      </c>
      <c r="AD88" s="40" t="s">
        <v>2103</v>
      </c>
      <c r="AE88" s="34" t="s">
        <v>2104</v>
      </c>
      <c r="AF88" s="42" t="s">
        <v>2105</v>
      </c>
      <c r="AG88" s="40"/>
      <c r="AH88" s="40"/>
      <c r="AI88" s="40"/>
      <c r="AJ88" s="40"/>
      <c r="AK88" s="123"/>
      <c r="AL88" s="135"/>
      <c r="AM88" s="40"/>
      <c r="AN88" s="40"/>
      <c r="AO88" s="40"/>
      <c r="AP88" s="40"/>
      <c r="AQ88" s="40"/>
      <c r="AR88" s="40"/>
      <c r="AS88" s="40"/>
      <c r="AT88" s="40"/>
      <c r="AU88" s="40"/>
      <c r="AV88" s="40"/>
      <c r="AW88" s="40"/>
      <c r="AX88" s="40"/>
      <c r="AY88" s="451"/>
    </row>
    <row r="89" spans="1:51" ht="13.5" hidden="1" customHeight="1">
      <c r="A89">
        <v>87</v>
      </c>
      <c r="B89" s="87" t="s">
        <v>62</v>
      </c>
      <c r="C89" t="s">
        <v>16</v>
      </c>
      <c r="D89" t="s">
        <v>2106</v>
      </c>
      <c r="F89" t="s">
        <v>1640</v>
      </c>
      <c r="G89" s="35" t="s">
        <v>105</v>
      </c>
      <c r="H89" s="88">
        <v>87</v>
      </c>
      <c r="I89" s="35"/>
      <c r="J89" s="35" t="s">
        <v>2107</v>
      </c>
      <c r="K89" s="36">
        <v>45177.423518518503</v>
      </c>
      <c r="L89" t="s">
        <v>2108</v>
      </c>
      <c r="M89" t="s">
        <v>399</v>
      </c>
      <c r="N89" t="s">
        <v>491</v>
      </c>
      <c r="O89" t="str">
        <f>VLOOKUP(cppm_lor[[#This Row],[Status]],'All Link_LOV'!$M$4:$N$16,2,FALSE)</f>
        <v>LOR Issued</v>
      </c>
      <c r="P89" s="2" t="s">
        <v>2109</v>
      </c>
      <c r="Q89" s="2" t="s">
        <v>2110</v>
      </c>
      <c r="R89" s="2" t="s">
        <v>2111</v>
      </c>
      <c r="S89" s="2" t="s">
        <v>2112</v>
      </c>
      <c r="T89" s="2" t="s">
        <v>1577</v>
      </c>
      <c r="U89" s="39" t="s">
        <v>2113</v>
      </c>
      <c r="V89" s="2" t="s">
        <v>2114</v>
      </c>
      <c r="W89" s="2" t="s">
        <v>2115</v>
      </c>
      <c r="X89" s="2" t="s">
        <v>2116</v>
      </c>
      <c r="Y89" s="2" t="s">
        <v>1554</v>
      </c>
      <c r="Z89" s="2" t="s">
        <v>2117</v>
      </c>
      <c r="AA89" s="2" t="s">
        <v>2118</v>
      </c>
      <c r="AB89" s="39" t="s">
        <v>2119</v>
      </c>
      <c r="AC89" s="2" t="s">
        <v>2120</v>
      </c>
      <c r="AD89" s="39" t="s">
        <v>1826</v>
      </c>
      <c r="AE89" s="2" t="s">
        <v>2121</v>
      </c>
      <c r="AF89" s="41" t="s">
        <v>2122</v>
      </c>
      <c r="AG89" s="39"/>
      <c r="AH89" s="39"/>
      <c r="AI89" s="39"/>
      <c r="AJ89" s="39"/>
      <c r="AK89" s="122"/>
      <c r="AL89" s="134"/>
      <c r="AM89" s="39"/>
      <c r="AN89" s="39"/>
      <c r="AO89" s="39"/>
      <c r="AP89" s="39"/>
      <c r="AQ89" s="39"/>
      <c r="AR89" s="39"/>
      <c r="AS89" s="39"/>
      <c r="AT89" s="39"/>
      <c r="AU89" s="39"/>
      <c r="AV89" s="39"/>
      <c r="AW89" s="39"/>
      <c r="AX89" s="39"/>
      <c r="AY89" s="450"/>
    </row>
    <row r="90" spans="1:51" s="66" customFormat="1" ht="13.5" hidden="1" customHeight="1">
      <c r="A90">
        <v>88</v>
      </c>
      <c r="B90" s="66" t="s">
        <v>81</v>
      </c>
      <c r="C90" s="66" t="s">
        <v>26</v>
      </c>
      <c r="F90" s="66" t="s">
        <v>2123</v>
      </c>
      <c r="G90" s="70" t="s">
        <v>105</v>
      </c>
      <c r="H90" s="88">
        <v>88</v>
      </c>
      <c r="I90" s="35"/>
      <c r="J90" s="35"/>
      <c r="K90" s="36">
        <v>45177.4533912037</v>
      </c>
      <c r="L90" t="s">
        <v>2124</v>
      </c>
      <c r="M90" t="s">
        <v>399</v>
      </c>
      <c r="N90" t="s">
        <v>490</v>
      </c>
      <c r="O90" t="str">
        <f>VLOOKUP(cppm_lor[[#This Row],[Status]],'All Link_LOV'!$M$4:$N$16,2,FALSE)</f>
        <v>LOR Issued</v>
      </c>
      <c r="P90" s="67" t="s">
        <v>1991</v>
      </c>
      <c r="Q90" s="67" t="s">
        <v>1992</v>
      </c>
      <c r="R90" s="67" t="s">
        <v>1993</v>
      </c>
      <c r="S90" s="67" t="s">
        <v>1994</v>
      </c>
      <c r="T90" s="67" t="s">
        <v>1614</v>
      </c>
      <c r="U90" s="68" t="s">
        <v>2125</v>
      </c>
      <c r="V90" s="67" t="s">
        <v>1996</v>
      </c>
      <c r="W90" s="67" t="s">
        <v>1997</v>
      </c>
      <c r="X90" s="67" t="s">
        <v>2126</v>
      </c>
      <c r="Y90" s="67" t="s">
        <v>1579</v>
      </c>
      <c r="Z90" s="67"/>
      <c r="AA90" s="67"/>
      <c r="AB90" s="67"/>
      <c r="AC90" s="67"/>
      <c r="AD90" s="67"/>
      <c r="AE90" s="67"/>
      <c r="AF90" s="69"/>
      <c r="AG90" s="67"/>
      <c r="AH90" s="67"/>
      <c r="AI90" s="67"/>
      <c r="AJ90" s="67"/>
      <c r="AK90" s="121"/>
      <c r="AL90" s="133"/>
      <c r="AM90" s="67"/>
      <c r="AN90" s="67"/>
      <c r="AO90" s="67"/>
      <c r="AP90" s="67"/>
      <c r="AQ90" s="67"/>
      <c r="AR90" s="67"/>
      <c r="AS90" s="67"/>
      <c r="AT90" s="67"/>
      <c r="AU90" s="67"/>
      <c r="AV90" s="67"/>
      <c r="AW90" s="67"/>
      <c r="AX90" s="67"/>
      <c r="AY90" s="452"/>
    </row>
    <row r="91" spans="1:51" ht="13.5" hidden="1" customHeight="1">
      <c r="A91">
        <v>89</v>
      </c>
      <c r="B91" t="s">
        <v>457</v>
      </c>
      <c r="C91" t="s">
        <v>16</v>
      </c>
      <c r="D91" t="s">
        <v>2127</v>
      </c>
      <c r="F91" t="s">
        <v>2128</v>
      </c>
      <c r="G91" s="35" t="s">
        <v>105</v>
      </c>
      <c r="H91" s="88">
        <v>89</v>
      </c>
      <c r="I91" s="35"/>
      <c r="J91" s="35"/>
      <c r="K91" s="36">
        <v>45177.472256944398</v>
      </c>
      <c r="L91" t="s">
        <v>2043</v>
      </c>
      <c r="M91" t="s">
        <v>398</v>
      </c>
      <c r="N91" t="s">
        <v>491</v>
      </c>
      <c r="O91" t="str">
        <f>VLOOKUP(cppm_lor[[#This Row],[Status]],'All Link_LOV'!$M$4:$N$16,2,FALSE)</f>
        <v>LOR Issued</v>
      </c>
      <c r="P91" s="2" t="s">
        <v>2129</v>
      </c>
      <c r="Q91" s="2" t="s">
        <v>2130</v>
      </c>
      <c r="R91" s="2" t="s">
        <v>2131</v>
      </c>
      <c r="S91" s="2" t="s">
        <v>2132</v>
      </c>
      <c r="T91" s="2" t="s">
        <v>1635</v>
      </c>
      <c r="U91" s="39" t="s">
        <v>1643</v>
      </c>
      <c r="V91" s="2" t="s">
        <v>2133</v>
      </c>
      <c r="W91" s="2" t="s">
        <v>2134</v>
      </c>
      <c r="X91" s="2" t="s">
        <v>2135</v>
      </c>
      <c r="Y91" s="2" t="s">
        <v>1554</v>
      </c>
      <c r="Z91" s="2" t="s">
        <v>2136</v>
      </c>
      <c r="AA91" s="2" t="s">
        <v>2137</v>
      </c>
      <c r="AB91" s="39" t="s">
        <v>2138</v>
      </c>
      <c r="AC91" s="2" t="s">
        <v>2139</v>
      </c>
      <c r="AD91" s="2" t="s">
        <v>2139</v>
      </c>
      <c r="AE91" s="2" t="s">
        <v>2139</v>
      </c>
      <c r="AF91" s="37" t="s">
        <v>2139</v>
      </c>
      <c r="AG91" s="2"/>
      <c r="AH91" s="2"/>
      <c r="AI91" s="2"/>
      <c r="AJ91" s="2"/>
      <c r="AK91" s="119"/>
      <c r="AL91" s="131"/>
      <c r="AM91" s="2"/>
      <c r="AN91" s="2"/>
      <c r="AO91" s="2"/>
      <c r="AP91" s="2"/>
      <c r="AQ91" s="2"/>
      <c r="AR91" s="2"/>
      <c r="AS91" s="2"/>
      <c r="AT91" s="2"/>
      <c r="AU91" s="2"/>
      <c r="AV91" s="2"/>
      <c r="AW91" s="2"/>
      <c r="AX91" s="2"/>
      <c r="AY91" s="450"/>
    </row>
    <row r="92" spans="1:51" ht="13.5" hidden="1" customHeight="1">
      <c r="A92">
        <v>90</v>
      </c>
      <c r="B92" t="s">
        <v>81</v>
      </c>
      <c r="C92" t="s">
        <v>16</v>
      </c>
      <c r="D92" t="s">
        <v>2140</v>
      </c>
      <c r="E92" s="167">
        <v>45269</v>
      </c>
      <c r="F92" t="s">
        <v>1607</v>
      </c>
      <c r="G92" s="35" t="s">
        <v>105</v>
      </c>
      <c r="H92" s="88">
        <v>90</v>
      </c>
      <c r="I92" s="35"/>
      <c r="J92" s="35"/>
      <c r="K92" s="36">
        <v>45177.478483796302</v>
      </c>
      <c r="L92" t="s">
        <v>1723</v>
      </c>
      <c r="M92" t="s">
        <v>398</v>
      </c>
      <c r="N92" t="s">
        <v>491</v>
      </c>
      <c r="O92" t="str">
        <f>VLOOKUP(cppm_lor[[#This Row],[Status]],'All Link_LOV'!$M$4:$N$16,2,FALSE)</f>
        <v>LOR Issued</v>
      </c>
      <c r="P92" s="34" t="s">
        <v>2141</v>
      </c>
      <c r="Q92" s="34" t="s">
        <v>2142</v>
      </c>
      <c r="R92" s="34" t="s">
        <v>2143</v>
      </c>
      <c r="S92" s="34" t="s">
        <v>2144</v>
      </c>
      <c r="T92" s="34" t="s">
        <v>1728</v>
      </c>
      <c r="U92" s="40" t="s">
        <v>2145</v>
      </c>
      <c r="V92" s="34" t="s">
        <v>2146</v>
      </c>
      <c r="W92" s="34" t="s">
        <v>2147</v>
      </c>
      <c r="X92" s="34" t="s">
        <v>2148</v>
      </c>
      <c r="Y92" s="34" t="s">
        <v>1554</v>
      </c>
      <c r="Z92" s="34" t="s">
        <v>1730</v>
      </c>
      <c r="AA92" s="34" t="s">
        <v>2149</v>
      </c>
      <c r="AB92" s="40" t="s">
        <v>2150</v>
      </c>
      <c r="AC92" s="34" t="s">
        <v>2151</v>
      </c>
      <c r="AD92" s="34" t="s">
        <v>2152</v>
      </c>
      <c r="AE92" s="34" t="s">
        <v>2153</v>
      </c>
      <c r="AF92" s="38" t="s">
        <v>2152</v>
      </c>
      <c r="AG92" s="34"/>
      <c r="AH92" s="34"/>
      <c r="AI92" s="34"/>
      <c r="AJ92" s="34"/>
      <c r="AK92" s="120"/>
      <c r="AL92" s="132"/>
      <c r="AM92" s="34"/>
      <c r="AN92" s="34"/>
      <c r="AO92" s="34"/>
      <c r="AP92" s="34"/>
      <c r="AQ92" s="34"/>
      <c r="AR92" s="34"/>
      <c r="AS92" s="34"/>
      <c r="AT92" s="34"/>
      <c r="AU92" s="34"/>
      <c r="AV92" s="34"/>
      <c r="AW92" s="34"/>
      <c r="AX92" s="34"/>
      <c r="AY92" s="451"/>
    </row>
    <row r="93" spans="1:51" ht="13.5" hidden="1" customHeight="1">
      <c r="A93">
        <v>91</v>
      </c>
      <c r="B93" s="87" t="s">
        <v>62</v>
      </c>
      <c r="C93" t="s">
        <v>16</v>
      </c>
      <c r="D93" t="s">
        <v>2154</v>
      </c>
      <c r="F93" t="s">
        <v>1640</v>
      </c>
      <c r="G93" s="35" t="s">
        <v>105</v>
      </c>
      <c r="H93" s="88">
        <v>91</v>
      </c>
      <c r="I93" s="35"/>
      <c r="J93" s="35"/>
      <c r="K93" s="36">
        <v>45177.495474536998</v>
      </c>
      <c r="L93" t="s">
        <v>2155</v>
      </c>
      <c r="M93" t="s">
        <v>1572</v>
      </c>
      <c r="N93" t="s">
        <v>492</v>
      </c>
      <c r="O93" t="str">
        <f>VLOOKUP(cppm_lor[[#This Row],[Status]],'All Link_LOV'!$M$4:$N$16,2,FALSE)</f>
        <v>LOR Issued</v>
      </c>
      <c r="P93" s="2" t="s">
        <v>2156</v>
      </c>
      <c r="Q93" s="2" t="s">
        <v>2157</v>
      </c>
      <c r="R93" s="2" t="s">
        <v>2158</v>
      </c>
      <c r="S93" s="2" t="s">
        <v>2159</v>
      </c>
      <c r="T93" s="2" t="s">
        <v>1586</v>
      </c>
      <c r="U93" s="39" t="s">
        <v>2160</v>
      </c>
      <c r="V93" s="2" t="s">
        <v>1272</v>
      </c>
      <c r="W93" s="2" t="s">
        <v>2161</v>
      </c>
      <c r="X93" s="2" t="s">
        <v>2162</v>
      </c>
      <c r="Y93" s="2" t="s">
        <v>1554</v>
      </c>
      <c r="Z93" s="39" t="s">
        <v>2163</v>
      </c>
      <c r="AA93" s="2" t="s">
        <v>2164</v>
      </c>
      <c r="AB93" s="39" t="s">
        <v>1589</v>
      </c>
      <c r="AC93" s="2" t="s">
        <v>2165</v>
      </c>
      <c r="AD93" s="39" t="s">
        <v>2166</v>
      </c>
      <c r="AE93" s="2" t="s">
        <v>1389</v>
      </c>
      <c r="AF93" s="41" t="s">
        <v>1965</v>
      </c>
      <c r="AG93" s="39"/>
      <c r="AH93" s="39"/>
      <c r="AI93" s="39"/>
      <c r="AJ93" s="39"/>
      <c r="AK93" s="122"/>
      <c r="AL93" s="134"/>
      <c r="AM93" s="39"/>
      <c r="AN93" s="39"/>
      <c r="AO93" s="39"/>
      <c r="AP93" s="39"/>
      <c r="AQ93" s="39"/>
      <c r="AR93" s="39"/>
      <c r="AS93" s="39"/>
      <c r="AT93" s="39"/>
      <c r="AU93" s="39"/>
      <c r="AV93" s="39"/>
      <c r="AW93" s="39"/>
      <c r="AX93" s="39"/>
      <c r="AY93" s="450"/>
    </row>
    <row r="94" spans="1:51" ht="13.5" hidden="1" customHeight="1">
      <c r="A94">
        <v>92</v>
      </c>
      <c r="B94" s="87" t="s">
        <v>62</v>
      </c>
      <c r="C94" t="s">
        <v>16</v>
      </c>
      <c r="D94" t="s">
        <v>2167</v>
      </c>
      <c r="F94" t="s">
        <v>1640</v>
      </c>
      <c r="G94" s="35" t="s">
        <v>105</v>
      </c>
      <c r="H94" s="88">
        <v>92</v>
      </c>
      <c r="I94" s="35"/>
      <c r="J94" s="35"/>
      <c r="K94" s="36">
        <v>45177.498460648101</v>
      </c>
      <c r="L94" t="s">
        <v>2155</v>
      </c>
      <c r="M94" t="s">
        <v>1572</v>
      </c>
      <c r="N94" t="s">
        <v>492</v>
      </c>
      <c r="O94" t="str">
        <f>VLOOKUP(cppm_lor[[#This Row],[Status]],'All Link_LOV'!$M$4:$N$16,2,FALSE)</f>
        <v>LOR Issued</v>
      </c>
      <c r="P94" s="34" t="s">
        <v>2168</v>
      </c>
      <c r="Q94" s="34" t="s">
        <v>2169</v>
      </c>
      <c r="R94" s="34" t="s">
        <v>2158</v>
      </c>
      <c r="S94" s="34" t="s">
        <v>2159</v>
      </c>
      <c r="T94" s="34" t="s">
        <v>1586</v>
      </c>
      <c r="U94" s="40" t="s">
        <v>2170</v>
      </c>
      <c r="V94" s="34" t="s">
        <v>1272</v>
      </c>
      <c r="W94" s="34" t="s">
        <v>2161</v>
      </c>
      <c r="X94" s="34" t="s">
        <v>2171</v>
      </c>
      <c r="Y94" s="34" t="s">
        <v>1554</v>
      </c>
      <c r="Z94" s="34" t="s">
        <v>1588</v>
      </c>
      <c r="AA94" s="34" t="s">
        <v>2172</v>
      </c>
      <c r="AB94" s="40" t="s">
        <v>1589</v>
      </c>
      <c r="AC94" s="34" t="s">
        <v>2165</v>
      </c>
      <c r="AD94" s="40" t="s">
        <v>2166</v>
      </c>
      <c r="AE94" s="34" t="s">
        <v>1389</v>
      </c>
      <c r="AF94" s="42" t="s">
        <v>1965</v>
      </c>
      <c r="AG94" s="40"/>
      <c r="AH94" s="40"/>
      <c r="AI94" s="40"/>
      <c r="AJ94" s="40"/>
      <c r="AK94" s="123"/>
      <c r="AL94" s="135"/>
      <c r="AM94" s="40"/>
      <c r="AN94" s="40"/>
      <c r="AO94" s="40"/>
      <c r="AP94" s="40"/>
      <c r="AQ94" s="40"/>
      <c r="AR94" s="40"/>
      <c r="AS94" s="40"/>
      <c r="AT94" s="40"/>
      <c r="AU94" s="40"/>
      <c r="AV94" s="40"/>
      <c r="AW94" s="40"/>
      <c r="AX94" s="40"/>
      <c r="AY94" s="451"/>
    </row>
    <row r="95" spans="1:51" ht="13.5" hidden="1" customHeight="1">
      <c r="A95">
        <v>93</v>
      </c>
      <c r="B95" s="87" t="s">
        <v>62</v>
      </c>
      <c r="C95" t="s">
        <v>16</v>
      </c>
      <c r="D95" t="s">
        <v>2173</v>
      </c>
      <c r="F95" t="s">
        <v>1640</v>
      </c>
      <c r="G95" s="35" t="s">
        <v>105</v>
      </c>
      <c r="H95" s="88">
        <v>93</v>
      </c>
      <c r="I95" s="35"/>
      <c r="J95" s="35"/>
      <c r="K95" s="36">
        <v>45177.499722222201</v>
      </c>
      <c r="L95" t="s">
        <v>2155</v>
      </c>
      <c r="M95" t="s">
        <v>1572</v>
      </c>
      <c r="N95" t="s">
        <v>492</v>
      </c>
      <c r="O95" t="str">
        <f>VLOOKUP(cppm_lor[[#This Row],[Status]],'All Link_LOV'!$M$4:$N$16,2,FALSE)</f>
        <v>LOR Issued</v>
      </c>
      <c r="P95" s="2" t="s">
        <v>2174</v>
      </c>
      <c r="Q95" s="2" t="s">
        <v>2175</v>
      </c>
      <c r="R95" s="2" t="s">
        <v>2158</v>
      </c>
      <c r="S95" s="2" t="s">
        <v>2159</v>
      </c>
      <c r="T95" s="2" t="s">
        <v>1586</v>
      </c>
      <c r="U95" s="39" t="s">
        <v>2176</v>
      </c>
      <c r="V95" s="2" t="s">
        <v>1272</v>
      </c>
      <c r="W95" s="2" t="s">
        <v>2177</v>
      </c>
      <c r="X95" s="2" t="s">
        <v>2178</v>
      </c>
      <c r="Y95" s="2" t="s">
        <v>1579</v>
      </c>
      <c r="Z95" s="2"/>
      <c r="AA95" s="2"/>
      <c r="AB95" s="2"/>
      <c r="AC95" s="2"/>
      <c r="AD95" s="2"/>
      <c r="AE95" s="2"/>
      <c r="AF95" s="37"/>
      <c r="AG95" s="2"/>
      <c r="AH95" s="2"/>
      <c r="AI95" s="2"/>
      <c r="AJ95" s="2"/>
      <c r="AK95" s="119"/>
      <c r="AL95" s="131"/>
      <c r="AM95" s="2"/>
      <c r="AN95" s="2"/>
      <c r="AO95" s="2"/>
      <c r="AP95" s="2"/>
      <c r="AQ95" s="2"/>
      <c r="AR95" s="2"/>
      <c r="AS95" s="2"/>
      <c r="AT95" s="2"/>
      <c r="AU95" s="2"/>
      <c r="AV95" s="2"/>
      <c r="AW95" s="2"/>
      <c r="AX95" s="2"/>
      <c r="AY95" s="450"/>
    </row>
    <row r="96" spans="1:51" ht="13.5" hidden="1" customHeight="1">
      <c r="A96">
        <v>94</v>
      </c>
      <c r="B96" s="87" t="s">
        <v>62</v>
      </c>
      <c r="C96" t="s">
        <v>16</v>
      </c>
      <c r="D96" t="s">
        <v>2179</v>
      </c>
      <c r="F96" t="s">
        <v>1640</v>
      </c>
      <c r="G96" s="35" t="s">
        <v>105</v>
      </c>
      <c r="H96" s="88">
        <v>94</v>
      </c>
      <c r="I96" s="35"/>
      <c r="J96" s="35"/>
      <c r="K96" s="36">
        <v>45177.502627314803</v>
      </c>
      <c r="L96" t="s">
        <v>2155</v>
      </c>
      <c r="M96" t="s">
        <v>1572</v>
      </c>
      <c r="N96" t="s">
        <v>492</v>
      </c>
      <c r="O96" t="str">
        <f>VLOOKUP(cppm_lor[[#This Row],[Status]],'All Link_LOV'!$M$4:$N$16,2,FALSE)</f>
        <v>LOR Issued</v>
      </c>
      <c r="P96" s="34" t="s">
        <v>2180</v>
      </c>
      <c r="Q96" s="34" t="s">
        <v>2181</v>
      </c>
      <c r="R96" s="34" t="s">
        <v>2158</v>
      </c>
      <c r="S96" s="34" t="s">
        <v>2159</v>
      </c>
      <c r="T96" s="34" t="s">
        <v>1586</v>
      </c>
      <c r="U96" s="40" t="s">
        <v>2182</v>
      </c>
      <c r="V96" s="34" t="s">
        <v>1272</v>
      </c>
      <c r="W96" s="34" t="s">
        <v>2177</v>
      </c>
      <c r="X96" s="34" t="s">
        <v>2183</v>
      </c>
      <c r="Y96" s="34" t="s">
        <v>1579</v>
      </c>
      <c r="Z96" s="34"/>
      <c r="AA96" s="34"/>
      <c r="AB96" s="34"/>
      <c r="AC96" s="34"/>
      <c r="AD96" s="34"/>
      <c r="AE96" s="34"/>
      <c r="AF96" s="38"/>
      <c r="AG96" s="34"/>
      <c r="AH96" s="34"/>
      <c r="AI96" s="34"/>
      <c r="AJ96" s="34"/>
      <c r="AK96" s="120"/>
      <c r="AL96" s="132"/>
      <c r="AM96" s="34"/>
      <c r="AN96" s="34"/>
      <c r="AO96" s="34"/>
      <c r="AP96" s="34"/>
      <c r="AQ96" s="34"/>
      <c r="AR96" s="34"/>
      <c r="AS96" s="34"/>
      <c r="AT96" s="34"/>
      <c r="AU96" s="34"/>
      <c r="AV96" s="34"/>
      <c r="AW96" s="34"/>
      <c r="AX96" s="34"/>
      <c r="AY96" s="451"/>
    </row>
    <row r="97" spans="1:51" ht="13.5" hidden="1" customHeight="1">
      <c r="A97">
        <v>95</v>
      </c>
      <c r="B97" s="87" t="s">
        <v>62</v>
      </c>
      <c r="C97" t="s">
        <v>16</v>
      </c>
      <c r="D97" t="s">
        <v>2184</v>
      </c>
      <c r="F97" t="s">
        <v>1640</v>
      </c>
      <c r="G97" s="35" t="s">
        <v>105</v>
      </c>
      <c r="H97" s="88">
        <v>95</v>
      </c>
      <c r="I97" s="35"/>
      <c r="J97" s="35"/>
      <c r="K97" s="36">
        <v>45177.504004629598</v>
      </c>
      <c r="L97" t="s">
        <v>2155</v>
      </c>
      <c r="M97" t="s">
        <v>1572</v>
      </c>
      <c r="N97" t="s">
        <v>492</v>
      </c>
      <c r="O97" t="str">
        <f>VLOOKUP(cppm_lor[[#This Row],[Status]],'All Link_LOV'!$M$4:$N$16,2,FALSE)</f>
        <v>LOR Issued</v>
      </c>
      <c r="P97" s="2" t="s">
        <v>2185</v>
      </c>
      <c r="Q97" s="2" t="s">
        <v>2186</v>
      </c>
      <c r="R97" s="2" t="s">
        <v>2158</v>
      </c>
      <c r="S97" s="2" t="s">
        <v>2159</v>
      </c>
      <c r="T97" s="2" t="s">
        <v>1586</v>
      </c>
      <c r="U97" s="39" t="s">
        <v>2187</v>
      </c>
      <c r="V97" s="2" t="s">
        <v>1272</v>
      </c>
      <c r="W97" s="2" t="s">
        <v>2177</v>
      </c>
      <c r="X97" s="2" t="s">
        <v>2188</v>
      </c>
      <c r="Y97" s="2" t="s">
        <v>1579</v>
      </c>
      <c r="Z97" s="2"/>
      <c r="AA97" s="2"/>
      <c r="AB97" s="2"/>
      <c r="AC97" s="2"/>
      <c r="AD97" s="2"/>
      <c r="AE97" s="2"/>
      <c r="AF97" s="37"/>
      <c r="AG97" s="2"/>
      <c r="AH97" s="2"/>
      <c r="AI97" s="2"/>
      <c r="AJ97" s="2"/>
      <c r="AK97" s="119"/>
      <c r="AL97" s="131"/>
      <c r="AM97" s="2"/>
      <c r="AN97" s="2"/>
      <c r="AO97" s="2"/>
      <c r="AP97" s="2"/>
      <c r="AQ97" s="2"/>
      <c r="AR97" s="2"/>
      <c r="AS97" s="2"/>
      <c r="AT97" s="2"/>
      <c r="AU97" s="2"/>
      <c r="AV97" s="2"/>
      <c r="AW97" s="2"/>
      <c r="AX97" s="2"/>
      <c r="AY97" s="450"/>
    </row>
    <row r="98" spans="1:51" ht="13.5" hidden="1" customHeight="1">
      <c r="A98">
        <v>96</v>
      </c>
      <c r="B98" s="87" t="s">
        <v>62</v>
      </c>
      <c r="C98" t="s">
        <v>16</v>
      </c>
      <c r="D98" t="s">
        <v>2189</v>
      </c>
      <c r="F98" t="s">
        <v>1640</v>
      </c>
      <c r="G98" s="35" t="s">
        <v>105</v>
      </c>
      <c r="H98" s="88">
        <v>96</v>
      </c>
      <c r="I98" s="35"/>
      <c r="J98" s="35"/>
      <c r="K98" s="36">
        <v>45177.505208333299</v>
      </c>
      <c r="L98" t="s">
        <v>2155</v>
      </c>
      <c r="M98" t="s">
        <v>1572</v>
      </c>
      <c r="N98" t="s">
        <v>492</v>
      </c>
      <c r="O98" t="str">
        <f>VLOOKUP(cppm_lor[[#This Row],[Status]],'All Link_LOV'!$M$4:$N$16,2,FALSE)</f>
        <v>LOR Issued</v>
      </c>
      <c r="P98" s="34" t="s">
        <v>2190</v>
      </c>
      <c r="Q98" s="34" t="s">
        <v>2191</v>
      </c>
      <c r="R98" s="34" t="s">
        <v>2158</v>
      </c>
      <c r="S98" s="34" t="s">
        <v>2159</v>
      </c>
      <c r="T98" s="34" t="s">
        <v>1586</v>
      </c>
      <c r="U98" s="40" t="s">
        <v>2192</v>
      </c>
      <c r="V98" s="34" t="s">
        <v>1272</v>
      </c>
      <c r="W98" s="34" t="s">
        <v>2177</v>
      </c>
      <c r="X98" s="34" t="s">
        <v>2193</v>
      </c>
      <c r="Y98" s="34" t="s">
        <v>1579</v>
      </c>
      <c r="Z98" s="34"/>
      <c r="AA98" s="34"/>
      <c r="AB98" s="34"/>
      <c r="AC98" s="34"/>
      <c r="AD98" s="34"/>
      <c r="AE98" s="34"/>
      <c r="AF98" s="38"/>
      <c r="AG98" s="34"/>
      <c r="AH98" s="34"/>
      <c r="AI98" s="34"/>
      <c r="AJ98" s="34"/>
      <c r="AK98" s="120"/>
      <c r="AL98" s="132"/>
      <c r="AM98" s="34"/>
      <c r="AN98" s="34"/>
      <c r="AO98" s="34"/>
      <c r="AP98" s="34"/>
      <c r="AQ98" s="34"/>
      <c r="AR98" s="34"/>
      <c r="AS98" s="34"/>
      <c r="AT98" s="34"/>
      <c r="AU98" s="34"/>
      <c r="AV98" s="34"/>
      <c r="AW98" s="34"/>
      <c r="AX98" s="34"/>
      <c r="AY98" s="451"/>
    </row>
    <row r="99" spans="1:51" ht="13.5" hidden="1" customHeight="1">
      <c r="A99">
        <v>97</v>
      </c>
      <c r="B99" s="87" t="s">
        <v>62</v>
      </c>
      <c r="C99" t="s">
        <v>16</v>
      </c>
      <c r="D99" s="44" t="s">
        <v>2194</v>
      </c>
      <c r="F99" t="s">
        <v>1640</v>
      </c>
      <c r="G99" s="35" t="s">
        <v>105</v>
      </c>
      <c r="H99" s="88">
        <v>97</v>
      </c>
      <c r="I99" s="35"/>
      <c r="J99" s="35"/>
      <c r="K99" s="36">
        <v>45177.506099537</v>
      </c>
      <c r="L99" t="s">
        <v>2155</v>
      </c>
      <c r="M99" t="s">
        <v>1572</v>
      </c>
      <c r="N99" t="s">
        <v>492</v>
      </c>
      <c r="O99" t="str">
        <f>VLOOKUP(cppm_lor[[#This Row],[Status]],'All Link_LOV'!$M$4:$N$16,2,FALSE)</f>
        <v>LOR Issued</v>
      </c>
      <c r="P99" s="2" t="s">
        <v>2195</v>
      </c>
      <c r="Q99" s="2" t="s">
        <v>2196</v>
      </c>
      <c r="R99" s="2" t="s">
        <v>2158</v>
      </c>
      <c r="S99" s="2" t="s">
        <v>2159</v>
      </c>
      <c r="T99" s="2" t="s">
        <v>1586</v>
      </c>
      <c r="U99" s="39" t="s">
        <v>2197</v>
      </c>
      <c r="V99" s="2" t="s">
        <v>1272</v>
      </c>
      <c r="W99" s="2" t="s">
        <v>2177</v>
      </c>
      <c r="X99" s="2" t="s">
        <v>2198</v>
      </c>
      <c r="Y99" s="2" t="s">
        <v>1579</v>
      </c>
      <c r="Z99" s="2"/>
      <c r="AA99" s="2"/>
      <c r="AB99" s="2"/>
      <c r="AC99" s="2"/>
      <c r="AD99" s="2"/>
      <c r="AE99" s="2"/>
      <c r="AF99" s="37"/>
      <c r="AG99" s="2"/>
      <c r="AH99" s="2"/>
      <c r="AI99" s="2"/>
      <c r="AJ99" s="2"/>
      <c r="AK99" s="119"/>
      <c r="AL99" s="131"/>
      <c r="AM99" s="2"/>
      <c r="AN99" s="2"/>
      <c r="AO99" s="2"/>
      <c r="AP99" s="2"/>
      <c r="AQ99" s="2"/>
      <c r="AR99" s="2"/>
      <c r="AS99" s="2"/>
      <c r="AT99" s="2"/>
      <c r="AU99" s="2"/>
      <c r="AV99" s="2"/>
      <c r="AW99" s="2"/>
      <c r="AX99" s="2"/>
      <c r="AY99" s="450"/>
    </row>
    <row r="100" spans="1:51" ht="13.5" hidden="1" customHeight="1">
      <c r="A100">
        <v>98</v>
      </c>
      <c r="B100" s="87" t="s">
        <v>62</v>
      </c>
      <c r="C100" t="s">
        <v>16</v>
      </c>
      <c r="D100" t="s">
        <v>2199</v>
      </c>
      <c r="F100" t="s">
        <v>1640</v>
      </c>
      <c r="G100" s="35" t="s">
        <v>105</v>
      </c>
      <c r="H100" s="88">
        <v>98</v>
      </c>
      <c r="I100" s="35"/>
      <c r="J100" s="35"/>
      <c r="K100" s="36">
        <v>45177.513912037</v>
      </c>
      <c r="L100" t="s">
        <v>2155</v>
      </c>
      <c r="M100" t="s">
        <v>1572</v>
      </c>
      <c r="N100" t="s">
        <v>492</v>
      </c>
      <c r="O100" t="str">
        <f>VLOOKUP(cppm_lor[[#This Row],[Status]],'All Link_LOV'!$M$4:$N$16,2,FALSE)</f>
        <v>LOR Issued</v>
      </c>
      <c r="P100" s="34" t="s">
        <v>2200</v>
      </c>
      <c r="Q100" s="34" t="s">
        <v>2201</v>
      </c>
      <c r="R100" s="34" t="s">
        <v>2202</v>
      </c>
      <c r="S100" s="34" t="s">
        <v>2203</v>
      </c>
      <c r="T100" s="34" t="s">
        <v>1586</v>
      </c>
      <c r="U100" s="40" t="s">
        <v>2204</v>
      </c>
      <c r="V100" s="34" t="s">
        <v>1272</v>
      </c>
      <c r="W100" s="34" t="s">
        <v>2161</v>
      </c>
      <c r="X100" s="34" t="s">
        <v>2205</v>
      </c>
      <c r="Y100" s="34" t="s">
        <v>1554</v>
      </c>
      <c r="Z100" s="34" t="s">
        <v>1506</v>
      </c>
      <c r="AA100" s="34" t="s">
        <v>2206</v>
      </c>
      <c r="AB100" s="40" t="s">
        <v>1644</v>
      </c>
      <c r="AC100" s="34" t="s">
        <v>2207</v>
      </c>
      <c r="AD100" s="34" t="s">
        <v>2207</v>
      </c>
      <c r="AE100" s="34" t="s">
        <v>2207</v>
      </c>
      <c r="AF100" s="38" t="s">
        <v>2207</v>
      </c>
      <c r="AG100" s="34"/>
      <c r="AH100" s="34"/>
      <c r="AI100" s="34"/>
      <c r="AJ100" s="34"/>
      <c r="AK100" s="120"/>
      <c r="AL100" s="132"/>
      <c r="AM100" s="34"/>
      <c r="AN100" s="34"/>
      <c r="AO100" s="34"/>
      <c r="AP100" s="34"/>
      <c r="AQ100" s="34"/>
      <c r="AR100" s="34"/>
      <c r="AS100" s="34"/>
      <c r="AT100" s="34"/>
      <c r="AU100" s="34"/>
      <c r="AV100" s="34"/>
      <c r="AW100" s="34"/>
      <c r="AX100" s="34"/>
      <c r="AY100" s="451"/>
    </row>
    <row r="101" spans="1:51" ht="13.5" hidden="1" customHeight="1">
      <c r="A101">
        <v>99</v>
      </c>
      <c r="B101" t="s">
        <v>81</v>
      </c>
      <c r="C101" t="s">
        <v>16</v>
      </c>
      <c r="D101" t="s">
        <v>2208</v>
      </c>
      <c r="E101" s="167" t="s">
        <v>2209</v>
      </c>
      <c r="F101" t="s">
        <v>1607</v>
      </c>
      <c r="G101" s="35" t="s">
        <v>105</v>
      </c>
      <c r="H101" s="88">
        <v>99</v>
      </c>
      <c r="I101" s="35"/>
      <c r="J101" s="35"/>
      <c r="K101" s="36">
        <v>45177.517303240696</v>
      </c>
      <c r="L101" t="s">
        <v>1723</v>
      </c>
      <c r="M101" t="s">
        <v>1572</v>
      </c>
      <c r="N101" t="s">
        <v>492</v>
      </c>
      <c r="O101" t="str">
        <f>VLOOKUP(cppm_lor[[#This Row],[Status]],'All Link_LOV'!$M$4:$N$16,2,FALSE)</f>
        <v>LOR Issued</v>
      </c>
      <c r="P101" s="2" t="s">
        <v>2210</v>
      </c>
      <c r="Q101" s="2" t="s">
        <v>2211</v>
      </c>
      <c r="R101" s="2" t="s">
        <v>2212</v>
      </c>
      <c r="S101" s="2" t="s">
        <v>2213</v>
      </c>
      <c r="T101" s="2" t="s">
        <v>1728</v>
      </c>
      <c r="U101" s="39" t="s">
        <v>2214</v>
      </c>
      <c r="V101" s="2" t="s">
        <v>2146</v>
      </c>
      <c r="W101" s="2" t="s">
        <v>2215</v>
      </c>
      <c r="X101" s="2" t="s">
        <v>2216</v>
      </c>
      <c r="Y101" s="2" t="s">
        <v>1554</v>
      </c>
      <c r="Z101" s="2" t="s">
        <v>2217</v>
      </c>
      <c r="AA101" s="2" t="s">
        <v>2218</v>
      </c>
      <c r="AB101" s="2" t="s">
        <v>2219</v>
      </c>
      <c r="AC101" s="2" t="s">
        <v>2220</v>
      </c>
      <c r="AD101" s="2" t="s">
        <v>2152</v>
      </c>
      <c r="AE101" s="2" t="s">
        <v>2221</v>
      </c>
      <c r="AF101" s="37" t="s">
        <v>2152</v>
      </c>
      <c r="AG101" s="2"/>
      <c r="AH101" s="2"/>
      <c r="AI101" s="2"/>
      <c r="AJ101" s="2"/>
      <c r="AK101" s="119"/>
      <c r="AL101" s="131"/>
      <c r="AM101" s="2"/>
      <c r="AN101" s="2"/>
      <c r="AO101" s="2"/>
      <c r="AP101" s="2"/>
      <c r="AQ101" s="2"/>
      <c r="AR101" s="2"/>
      <c r="AS101" s="2"/>
      <c r="AT101" s="2"/>
      <c r="AU101" s="2"/>
      <c r="AV101" s="2"/>
      <c r="AW101" s="2"/>
      <c r="AX101" s="2"/>
      <c r="AY101" s="450"/>
    </row>
    <row r="102" spans="1:51" ht="13.5" hidden="1" customHeight="1">
      <c r="A102">
        <v>100</v>
      </c>
      <c r="C102" t="s">
        <v>9</v>
      </c>
      <c r="G102" s="35" t="s">
        <v>105</v>
      </c>
      <c r="H102" s="88">
        <v>100</v>
      </c>
      <c r="I102" s="35"/>
      <c r="J102" s="35"/>
      <c r="K102" s="36">
        <v>45177.731689814798</v>
      </c>
      <c r="L102" t="s">
        <v>2222</v>
      </c>
      <c r="M102" t="s">
        <v>1572</v>
      </c>
      <c r="N102" t="s">
        <v>492</v>
      </c>
      <c r="O102" t="str">
        <f>VLOOKUP(cppm_lor[[#This Row],[Status]],'All Link_LOV'!$M$4:$N$16,2,FALSE)</f>
        <v>Pending Verification</v>
      </c>
      <c r="P102" s="34" t="s">
        <v>2223</v>
      </c>
      <c r="Q102" s="34" t="s">
        <v>2224</v>
      </c>
      <c r="R102" s="34" t="s">
        <v>2225</v>
      </c>
      <c r="S102" s="34" t="s">
        <v>2226</v>
      </c>
      <c r="T102" s="34" t="s">
        <v>1654</v>
      </c>
      <c r="U102" s="40" t="s">
        <v>2227</v>
      </c>
      <c r="V102" s="34" t="s">
        <v>2228</v>
      </c>
      <c r="W102" s="34" t="s">
        <v>2229</v>
      </c>
      <c r="X102" s="34" t="s">
        <v>2230</v>
      </c>
      <c r="Y102" s="34" t="s">
        <v>1554</v>
      </c>
      <c r="Z102" s="34" t="s">
        <v>2231</v>
      </c>
      <c r="AA102" s="34" t="s">
        <v>2232</v>
      </c>
      <c r="AB102" s="40" t="s">
        <v>2233</v>
      </c>
      <c r="AC102" s="34" t="s">
        <v>2234</v>
      </c>
      <c r="AD102" s="34" t="s">
        <v>2235</v>
      </c>
      <c r="AE102" s="34" t="s">
        <v>2236</v>
      </c>
      <c r="AF102" s="38" t="s">
        <v>2237</v>
      </c>
      <c r="AG102" s="34"/>
      <c r="AH102" s="34"/>
      <c r="AI102" s="34"/>
      <c r="AJ102" s="34"/>
      <c r="AK102" s="120"/>
      <c r="AL102" s="132"/>
      <c r="AM102" s="34"/>
      <c r="AN102" s="34"/>
      <c r="AO102" s="34"/>
      <c r="AP102" s="34"/>
      <c r="AQ102" s="34"/>
      <c r="AR102" s="34"/>
      <c r="AS102" s="34"/>
      <c r="AT102" s="34"/>
      <c r="AU102" s="34"/>
      <c r="AV102" s="34"/>
      <c r="AW102" s="34"/>
      <c r="AX102" s="34"/>
      <c r="AY102" s="451"/>
    </row>
    <row r="103" spans="1:51" ht="13.5" hidden="1" customHeight="1">
      <c r="A103">
        <v>101</v>
      </c>
      <c r="B103" t="s">
        <v>84</v>
      </c>
      <c r="C103" t="s">
        <v>26</v>
      </c>
      <c r="D103" t="s">
        <v>2238</v>
      </c>
      <c r="E103" t="s">
        <v>2239</v>
      </c>
      <c r="F103" t="s">
        <v>2240</v>
      </c>
      <c r="G103" s="35" t="s">
        <v>105</v>
      </c>
      <c r="H103" s="88">
        <v>101</v>
      </c>
      <c r="I103" s="35"/>
      <c r="J103" s="35"/>
      <c r="K103" s="36">
        <v>45177.737847222197</v>
      </c>
      <c r="L103" t="s">
        <v>1649</v>
      </c>
      <c r="M103" t="s">
        <v>399</v>
      </c>
      <c r="N103" t="s">
        <v>490</v>
      </c>
      <c r="O103" t="str">
        <f>VLOOKUP(cppm_lor[[#This Row],[Status]],'All Link_LOV'!$M$4:$N$16,2,FALSE)</f>
        <v>LOR Issued</v>
      </c>
      <c r="P103" s="2" t="s">
        <v>2241</v>
      </c>
      <c r="Q103" s="2" t="s">
        <v>2242</v>
      </c>
      <c r="R103" s="2" t="s">
        <v>2243</v>
      </c>
      <c r="S103" s="2" t="s">
        <v>2244</v>
      </c>
      <c r="T103" s="2" t="s">
        <v>1654</v>
      </c>
      <c r="U103" s="39" t="s">
        <v>2245</v>
      </c>
      <c r="V103" s="2" t="s">
        <v>2246</v>
      </c>
      <c r="W103" s="2" t="s">
        <v>2247</v>
      </c>
      <c r="X103" s="2" t="s">
        <v>2248</v>
      </c>
      <c r="Y103" s="2" t="s">
        <v>1554</v>
      </c>
      <c r="Z103" s="2" t="s">
        <v>2249</v>
      </c>
      <c r="AA103" s="2" t="s">
        <v>2250</v>
      </c>
      <c r="AB103" s="2" t="s">
        <v>2251</v>
      </c>
      <c r="AC103" s="2" t="s">
        <v>2252</v>
      </c>
      <c r="AD103" s="2" t="s">
        <v>2253</v>
      </c>
      <c r="AE103" s="2" t="s">
        <v>2254</v>
      </c>
      <c r="AF103" s="37" t="s">
        <v>2255</v>
      </c>
      <c r="AG103" s="2"/>
      <c r="AH103" s="2"/>
      <c r="AI103" s="2"/>
      <c r="AJ103" s="2"/>
      <c r="AK103" s="119"/>
      <c r="AL103" s="131"/>
      <c r="AM103" s="2"/>
      <c r="AN103" s="2"/>
      <c r="AO103" s="2"/>
      <c r="AP103" s="2"/>
      <c r="AQ103" s="2"/>
      <c r="AR103" s="2"/>
      <c r="AS103" s="2"/>
      <c r="AT103" s="2"/>
      <c r="AU103" s="2"/>
      <c r="AV103" s="2"/>
      <c r="AW103" s="2"/>
      <c r="AX103" s="2"/>
      <c r="AY103" s="450"/>
    </row>
    <row r="104" spans="1:51" ht="13.5" hidden="1" customHeight="1">
      <c r="A104">
        <v>102</v>
      </c>
      <c r="B104" t="s">
        <v>84</v>
      </c>
      <c r="C104" t="s">
        <v>16</v>
      </c>
      <c r="D104" s="44" t="s">
        <v>1090</v>
      </c>
      <c r="F104" t="s">
        <v>1558</v>
      </c>
      <c r="G104" s="35" t="s">
        <v>105</v>
      </c>
      <c r="H104" s="88">
        <v>102</v>
      </c>
      <c r="I104" s="35"/>
      <c r="J104" s="35"/>
      <c r="K104" s="36">
        <v>45177.931956018503</v>
      </c>
      <c r="L104" t="s">
        <v>2256</v>
      </c>
      <c r="M104" t="s">
        <v>398</v>
      </c>
      <c r="N104" t="s">
        <v>488</v>
      </c>
      <c r="O104" t="str">
        <f>VLOOKUP(cppm_lor[[#This Row],[Status]],'All Link_LOV'!$M$4:$N$16,2,FALSE)</f>
        <v>LOR Issued</v>
      </c>
      <c r="P104" s="34" t="s">
        <v>1079</v>
      </c>
      <c r="Q104" s="34" t="s">
        <v>2257</v>
      </c>
      <c r="R104" s="34" t="s">
        <v>2258</v>
      </c>
      <c r="S104" s="34" t="s">
        <v>1092</v>
      </c>
      <c r="T104" s="34" t="s">
        <v>1654</v>
      </c>
      <c r="U104" s="40" t="s">
        <v>2259</v>
      </c>
      <c r="V104" s="34" t="s">
        <v>2260</v>
      </c>
      <c r="W104" s="34" t="s">
        <v>2261</v>
      </c>
      <c r="X104" s="34" t="s">
        <v>2262</v>
      </c>
      <c r="Y104" s="34" t="s">
        <v>1554</v>
      </c>
      <c r="Z104" s="34" t="s">
        <v>2263</v>
      </c>
      <c r="AA104" s="34" t="s">
        <v>2264</v>
      </c>
      <c r="AB104" s="40" t="s">
        <v>2253</v>
      </c>
      <c r="AC104" s="34" t="s">
        <v>2265</v>
      </c>
      <c r="AD104" s="34" t="s">
        <v>2264</v>
      </c>
      <c r="AE104" s="34" t="s">
        <v>2266</v>
      </c>
      <c r="AF104" s="38" t="s">
        <v>2264</v>
      </c>
      <c r="AG104" s="34"/>
      <c r="AH104" s="34"/>
      <c r="AI104" s="34"/>
      <c r="AJ104" s="34"/>
      <c r="AK104" s="120"/>
      <c r="AL104" s="132"/>
      <c r="AM104" s="34"/>
      <c r="AN104" s="34"/>
      <c r="AO104" s="34"/>
      <c r="AP104" s="34"/>
      <c r="AQ104" s="34"/>
      <c r="AR104" s="34"/>
      <c r="AS104" s="34"/>
      <c r="AT104" s="34"/>
      <c r="AU104" s="34"/>
      <c r="AV104" s="34"/>
      <c r="AW104" s="34"/>
      <c r="AX104" s="34"/>
      <c r="AY104" s="451"/>
    </row>
    <row r="105" spans="1:51" ht="13.5" hidden="1" customHeight="1">
      <c r="A105">
        <v>103</v>
      </c>
      <c r="C105" t="s">
        <v>9</v>
      </c>
      <c r="G105" s="35" t="s">
        <v>105</v>
      </c>
      <c r="H105" s="88">
        <v>103</v>
      </c>
      <c r="I105" s="35"/>
      <c r="J105" s="35"/>
      <c r="K105" s="36">
        <v>45177.954872685201</v>
      </c>
      <c r="L105" t="s">
        <v>2267</v>
      </c>
      <c r="M105" t="s">
        <v>398</v>
      </c>
      <c r="N105" t="s">
        <v>491</v>
      </c>
      <c r="O105" t="str">
        <f>VLOOKUP(cppm_lor[[#This Row],[Status]],'All Link_LOV'!$M$4:$N$16,2,FALSE)</f>
        <v>Pending Verification</v>
      </c>
      <c r="P105" s="2" t="s">
        <v>2268</v>
      </c>
      <c r="Q105" s="2" t="s">
        <v>2269</v>
      </c>
      <c r="R105" s="2" t="s">
        <v>2270</v>
      </c>
      <c r="S105" s="2" t="s">
        <v>2271</v>
      </c>
      <c r="T105" s="2" t="s">
        <v>1552</v>
      </c>
      <c r="U105" s="39" t="s">
        <v>2272</v>
      </c>
      <c r="V105" s="2" t="s">
        <v>2273</v>
      </c>
      <c r="W105" s="2" t="s">
        <v>2274</v>
      </c>
      <c r="X105" s="2" t="s">
        <v>2275</v>
      </c>
      <c r="Y105" s="2" t="s">
        <v>1554</v>
      </c>
      <c r="Z105" s="2" t="s">
        <v>2276</v>
      </c>
      <c r="AA105" s="2" t="s">
        <v>2277</v>
      </c>
      <c r="AB105" s="2" t="s">
        <v>1556</v>
      </c>
      <c r="AC105" s="2" t="s">
        <v>2278</v>
      </c>
      <c r="AD105" s="2" t="s">
        <v>2279</v>
      </c>
      <c r="AE105" s="2" t="s">
        <v>631</v>
      </c>
      <c r="AF105" s="37" t="s">
        <v>2280</v>
      </c>
      <c r="AG105" s="2"/>
      <c r="AH105" s="2"/>
      <c r="AI105" s="2"/>
      <c r="AJ105" s="2"/>
      <c r="AK105" s="119"/>
      <c r="AL105" s="131"/>
      <c r="AM105" s="2"/>
      <c r="AN105" s="2"/>
      <c r="AO105" s="2"/>
      <c r="AP105" s="2"/>
      <c r="AQ105" s="2"/>
      <c r="AR105" s="2"/>
      <c r="AS105" s="2"/>
      <c r="AT105" s="2"/>
      <c r="AU105" s="2"/>
      <c r="AV105" s="2"/>
      <c r="AW105" s="2"/>
      <c r="AX105" s="2"/>
      <c r="AY105" s="450"/>
    </row>
    <row r="106" spans="1:51" ht="13.5" hidden="1" customHeight="1">
      <c r="A106">
        <v>104</v>
      </c>
      <c r="B106" s="87" t="s">
        <v>62</v>
      </c>
      <c r="C106" t="s">
        <v>16</v>
      </c>
      <c r="D106" t="s">
        <v>2281</v>
      </c>
      <c r="F106" t="s">
        <v>1640</v>
      </c>
      <c r="G106" s="35" t="s">
        <v>105</v>
      </c>
      <c r="H106" s="88">
        <v>104</v>
      </c>
      <c r="I106" s="35"/>
      <c r="J106" s="35"/>
      <c r="K106" s="36">
        <v>45179.513449074097</v>
      </c>
      <c r="L106" t="s">
        <v>2282</v>
      </c>
      <c r="M106" t="s">
        <v>399</v>
      </c>
      <c r="N106" t="s">
        <v>490</v>
      </c>
      <c r="O106" t="str">
        <f>VLOOKUP(cppm_lor[[#This Row],[Status]],'All Link_LOV'!$M$4:$N$16,2,FALSE)</f>
        <v>LOR Issued</v>
      </c>
      <c r="P106" s="34" t="s">
        <v>2283</v>
      </c>
      <c r="Q106" s="34" t="s">
        <v>2284</v>
      </c>
      <c r="R106" s="34" t="s">
        <v>2285</v>
      </c>
      <c r="S106" s="34" t="s">
        <v>2286</v>
      </c>
      <c r="T106" s="34" t="s">
        <v>1717</v>
      </c>
      <c r="U106" s="40" t="s">
        <v>2287</v>
      </c>
      <c r="V106" s="34" t="s">
        <v>2288</v>
      </c>
      <c r="W106" s="34" t="s">
        <v>2289</v>
      </c>
      <c r="X106" s="34" t="s">
        <v>2290</v>
      </c>
      <c r="Y106" s="34" t="s">
        <v>1554</v>
      </c>
      <c r="Z106" s="34" t="s">
        <v>1378</v>
      </c>
      <c r="AA106" s="34" t="s">
        <v>2291</v>
      </c>
      <c r="AB106" s="40" t="s">
        <v>2292</v>
      </c>
      <c r="AC106" s="34" t="s">
        <v>2293</v>
      </c>
      <c r="AD106" s="34" t="s">
        <v>2294</v>
      </c>
      <c r="AE106" s="34" t="s">
        <v>2295</v>
      </c>
      <c r="AF106" s="38" t="s">
        <v>2296</v>
      </c>
      <c r="AG106" s="34"/>
      <c r="AH106" s="34"/>
      <c r="AI106" s="34"/>
      <c r="AJ106" s="34"/>
      <c r="AK106" s="120"/>
      <c r="AL106" s="132"/>
      <c r="AM106" s="34"/>
      <c r="AN106" s="34"/>
      <c r="AO106" s="34"/>
      <c r="AP106" s="34"/>
      <c r="AQ106" s="34"/>
      <c r="AR106" s="34"/>
      <c r="AS106" s="34"/>
      <c r="AT106" s="34"/>
      <c r="AU106" s="34"/>
      <c r="AV106" s="34"/>
      <c r="AW106" s="34"/>
      <c r="AX106" s="34"/>
      <c r="AY106" s="451"/>
    </row>
    <row r="107" spans="1:51" ht="13.5" hidden="1" customHeight="1">
      <c r="A107">
        <v>105</v>
      </c>
      <c r="B107" t="s">
        <v>81</v>
      </c>
      <c r="C107" t="s">
        <v>16</v>
      </c>
      <c r="D107" t="s">
        <v>2297</v>
      </c>
      <c r="E107" s="167">
        <v>45269</v>
      </c>
      <c r="F107" t="s">
        <v>1607</v>
      </c>
      <c r="G107" s="35" t="s">
        <v>105</v>
      </c>
      <c r="H107" s="88">
        <v>105</v>
      </c>
      <c r="I107" s="35"/>
      <c r="J107" s="35"/>
      <c r="K107" s="36">
        <v>45179.849212963003</v>
      </c>
      <c r="L107" t="s">
        <v>2298</v>
      </c>
      <c r="M107" t="s">
        <v>399</v>
      </c>
      <c r="N107" t="s">
        <v>490</v>
      </c>
      <c r="O107" t="str">
        <f>VLOOKUP(cppm_lor[[#This Row],[Status]],'All Link_LOV'!$M$4:$N$16,2,FALSE)</f>
        <v>LOR Issued</v>
      </c>
      <c r="P107" s="2" t="s">
        <v>1829</v>
      </c>
      <c r="Q107" s="2" t="s">
        <v>2299</v>
      </c>
      <c r="R107" s="2" t="s">
        <v>1831</v>
      </c>
      <c r="S107" s="2" t="s">
        <v>1832</v>
      </c>
      <c r="T107" s="2" t="s">
        <v>1728</v>
      </c>
      <c r="U107" s="39" t="s">
        <v>2300</v>
      </c>
      <c r="V107" s="2" t="s">
        <v>1292</v>
      </c>
      <c r="W107" s="2" t="s">
        <v>2301</v>
      </c>
      <c r="X107" s="2" t="s">
        <v>2302</v>
      </c>
      <c r="Y107" s="2" t="s">
        <v>1579</v>
      </c>
      <c r="Z107" s="73" t="s">
        <v>1836</v>
      </c>
      <c r="AA107" s="2"/>
      <c r="AB107" s="2"/>
      <c r="AC107" s="2"/>
      <c r="AD107" s="2"/>
      <c r="AE107" s="2"/>
      <c r="AF107" s="37"/>
      <c r="AG107" s="2"/>
      <c r="AH107" s="2"/>
      <c r="AI107" s="2"/>
      <c r="AJ107" s="2"/>
      <c r="AK107" s="119"/>
      <c r="AL107" s="131"/>
      <c r="AM107" s="2"/>
      <c r="AN107" s="2"/>
      <c r="AO107" s="2"/>
      <c r="AP107" s="2"/>
      <c r="AQ107" s="2"/>
      <c r="AR107" s="2"/>
      <c r="AS107" s="2"/>
      <c r="AT107" s="2"/>
      <c r="AU107" s="2"/>
      <c r="AV107" s="2"/>
      <c r="AW107" s="2"/>
      <c r="AX107" s="2"/>
      <c r="AY107" s="450"/>
    </row>
    <row r="108" spans="1:51" ht="13.5" hidden="1" customHeight="1">
      <c r="A108">
        <v>106</v>
      </c>
      <c r="C108" t="s">
        <v>9</v>
      </c>
      <c r="G108" s="35" t="s">
        <v>105</v>
      </c>
      <c r="H108" s="88">
        <v>106</v>
      </c>
      <c r="I108" s="35"/>
      <c r="J108" s="35"/>
      <c r="K108" s="36">
        <v>45180</v>
      </c>
      <c r="L108" t="s">
        <v>2303</v>
      </c>
      <c r="M108" t="s">
        <v>1572</v>
      </c>
      <c r="N108" t="s">
        <v>492</v>
      </c>
      <c r="O108" t="str">
        <f>VLOOKUP(cppm_lor[[#This Row],[Status]],'All Link_LOV'!$M$4:$N$16,2,FALSE)</f>
        <v>Pending Verification</v>
      </c>
      <c r="P108" s="87" t="s">
        <v>2304</v>
      </c>
      <c r="Q108" s="87" t="s">
        <v>2305</v>
      </c>
      <c r="R108" s="87" t="s">
        <v>2306</v>
      </c>
      <c r="S108" s="87" t="s">
        <v>2307</v>
      </c>
      <c r="T108" s="87" t="s">
        <v>1795</v>
      </c>
      <c r="U108" s="87">
        <v>37811.4</v>
      </c>
      <c r="V108" s="87" t="s">
        <v>2308</v>
      </c>
      <c r="W108" s="87" t="s">
        <v>2309</v>
      </c>
      <c r="X108" s="87" t="s">
        <v>2310</v>
      </c>
      <c r="Y108" s="87" t="s">
        <v>1579</v>
      </c>
      <c r="Z108" s="87"/>
      <c r="AA108" s="87"/>
      <c r="AB108" s="87"/>
      <c r="AC108" s="87"/>
      <c r="AD108" s="87"/>
      <c r="AE108" s="87"/>
      <c r="AF108" s="88"/>
      <c r="AG108" s="87"/>
      <c r="AH108" s="87"/>
      <c r="AI108" s="87"/>
      <c r="AJ108" s="87"/>
      <c r="AK108" s="124"/>
      <c r="AL108" s="71"/>
      <c r="AM108" s="87"/>
      <c r="AN108" s="87"/>
      <c r="AO108" s="87"/>
      <c r="AP108" s="87"/>
      <c r="AQ108" s="87"/>
      <c r="AR108" s="87"/>
      <c r="AS108" s="87"/>
      <c r="AT108" s="87"/>
      <c r="AU108" s="87"/>
      <c r="AV108" s="87"/>
      <c r="AW108" s="87"/>
      <c r="AX108" s="87"/>
      <c r="AY108" s="455"/>
    </row>
    <row r="109" spans="1:51" ht="13.5" hidden="1" customHeight="1">
      <c r="A109">
        <v>107</v>
      </c>
      <c r="B109" t="s">
        <v>77</v>
      </c>
      <c r="C109" t="s">
        <v>16</v>
      </c>
      <c r="D109" t="s">
        <v>2311</v>
      </c>
      <c r="G109" s="35" t="s">
        <v>105</v>
      </c>
      <c r="H109" s="88">
        <v>107</v>
      </c>
      <c r="I109" s="35"/>
      <c r="J109" s="35"/>
      <c r="K109" s="36">
        <v>45180</v>
      </c>
      <c r="L109" t="s">
        <v>2312</v>
      </c>
      <c r="M109" t="s">
        <v>399</v>
      </c>
      <c r="N109" t="s">
        <v>491</v>
      </c>
      <c r="O109" t="str">
        <f>VLOOKUP(cppm_lor[[#This Row],[Status]],'All Link_LOV'!$M$4:$N$16,2,FALSE)</f>
        <v>LOR Issued</v>
      </c>
      <c r="P109" s="80" t="s">
        <v>2313</v>
      </c>
      <c r="Q109" s="80" t="s">
        <v>2314</v>
      </c>
      <c r="R109" s="80" t="s">
        <v>2315</v>
      </c>
      <c r="S109" s="80" t="s">
        <v>2316</v>
      </c>
      <c r="T109" s="80" t="s">
        <v>1564</v>
      </c>
      <c r="U109" s="80">
        <v>3000</v>
      </c>
      <c r="V109" s="80" t="s">
        <v>1147</v>
      </c>
      <c r="W109" s="80" t="s">
        <v>2317</v>
      </c>
      <c r="X109" s="80" t="s">
        <v>2318</v>
      </c>
      <c r="Y109" s="80" t="s">
        <v>1554</v>
      </c>
      <c r="Z109" s="80" t="s">
        <v>2319</v>
      </c>
      <c r="AA109" s="80" t="s">
        <v>2320</v>
      </c>
      <c r="AB109" s="80">
        <v>3400038930</v>
      </c>
      <c r="AC109" s="89" t="s">
        <v>2077</v>
      </c>
      <c r="AD109" s="89" t="s">
        <v>2077</v>
      </c>
      <c r="AE109" s="89" t="s">
        <v>2077</v>
      </c>
      <c r="AF109" s="91" t="s">
        <v>2077</v>
      </c>
      <c r="AG109" s="89"/>
      <c r="AH109" s="89"/>
      <c r="AI109" s="89"/>
      <c r="AJ109" s="89"/>
      <c r="AK109" s="126"/>
      <c r="AL109" s="136"/>
      <c r="AM109" s="89"/>
      <c r="AN109" s="89"/>
      <c r="AO109" s="89"/>
      <c r="AP109" s="89"/>
      <c r="AQ109" s="89"/>
      <c r="AR109" s="89"/>
      <c r="AS109" s="89"/>
      <c r="AT109" s="89"/>
      <c r="AU109" s="89"/>
      <c r="AV109" s="89"/>
      <c r="AW109" s="89"/>
      <c r="AX109" s="89"/>
      <c r="AY109" s="456"/>
    </row>
    <row r="110" spans="1:51" ht="13.5" hidden="1" customHeight="1">
      <c r="A110">
        <v>108</v>
      </c>
      <c r="C110" t="s">
        <v>9</v>
      </c>
      <c r="G110" s="35" t="s">
        <v>105</v>
      </c>
      <c r="H110" s="88">
        <v>108</v>
      </c>
      <c r="I110" s="35"/>
      <c r="J110" s="35"/>
      <c r="K110" s="36">
        <v>45180</v>
      </c>
      <c r="L110" t="s">
        <v>2303</v>
      </c>
      <c r="M110" t="s">
        <v>1572</v>
      </c>
      <c r="N110" t="s">
        <v>492</v>
      </c>
      <c r="O110" t="str">
        <f>VLOOKUP(cppm_lor[[#This Row],[Status]],'All Link_LOV'!$M$4:$N$16,2,FALSE)</f>
        <v>Pending Verification</v>
      </c>
      <c r="P110" s="87" t="s">
        <v>2321</v>
      </c>
      <c r="Q110" s="87" t="s">
        <v>2322</v>
      </c>
      <c r="R110" s="87" t="s">
        <v>2323</v>
      </c>
      <c r="S110" s="87" t="s">
        <v>2324</v>
      </c>
      <c r="T110" s="87" t="s">
        <v>1795</v>
      </c>
      <c r="U110" s="87">
        <v>34477.4</v>
      </c>
      <c r="V110" s="87" t="s">
        <v>2325</v>
      </c>
      <c r="W110" s="87" t="s">
        <v>2326</v>
      </c>
      <c r="X110" s="87" t="s">
        <v>2327</v>
      </c>
      <c r="Y110" s="87" t="s">
        <v>1554</v>
      </c>
      <c r="Z110" s="87" t="s">
        <v>1199</v>
      </c>
      <c r="AA110" s="87" t="s">
        <v>2328</v>
      </c>
      <c r="AB110" s="87">
        <v>3400038506</v>
      </c>
      <c r="AC110" s="87" t="s">
        <v>2329</v>
      </c>
      <c r="AD110" s="87" t="s">
        <v>2330</v>
      </c>
      <c r="AE110" s="87" t="s">
        <v>2331</v>
      </c>
      <c r="AF110" s="88" t="s">
        <v>2332</v>
      </c>
      <c r="AG110" s="87"/>
      <c r="AH110" s="87"/>
      <c r="AI110" s="87"/>
      <c r="AJ110" s="87"/>
      <c r="AK110" s="124"/>
      <c r="AL110" s="71"/>
      <c r="AM110" s="87"/>
      <c r="AN110" s="87"/>
      <c r="AO110" s="87"/>
      <c r="AP110" s="87"/>
      <c r="AQ110" s="87"/>
      <c r="AR110" s="87"/>
      <c r="AS110" s="87"/>
      <c r="AT110" s="87"/>
      <c r="AU110" s="87"/>
      <c r="AV110" s="87"/>
      <c r="AW110" s="87"/>
      <c r="AX110" s="87"/>
      <c r="AY110" s="455"/>
    </row>
    <row r="111" spans="1:51" ht="13.5" hidden="1" customHeight="1">
      <c r="A111">
        <v>109</v>
      </c>
      <c r="C111" t="s">
        <v>9</v>
      </c>
      <c r="G111" s="35" t="s">
        <v>105</v>
      </c>
      <c r="H111" s="88">
        <v>109</v>
      </c>
      <c r="I111" s="35"/>
      <c r="J111" s="35"/>
      <c r="K111" s="36">
        <v>45180</v>
      </c>
      <c r="L111" t="s">
        <v>2333</v>
      </c>
      <c r="M111" t="s">
        <v>399</v>
      </c>
      <c r="N111" t="s">
        <v>491</v>
      </c>
      <c r="O111" t="str">
        <f>VLOOKUP(cppm_lor[[#This Row],[Status]],'All Link_LOV'!$M$4:$N$16,2,FALSE)</f>
        <v>Pending Verification</v>
      </c>
      <c r="P111" s="80" t="s">
        <v>2334</v>
      </c>
      <c r="Q111" s="80" t="s">
        <v>2335</v>
      </c>
      <c r="R111" s="80" t="s">
        <v>2336</v>
      </c>
      <c r="S111" s="80" t="s">
        <v>2337</v>
      </c>
      <c r="T111" s="80" t="s">
        <v>1564</v>
      </c>
      <c r="U111" s="80">
        <v>3000</v>
      </c>
      <c r="V111" s="80" t="s">
        <v>1134</v>
      </c>
      <c r="W111" s="80" t="s">
        <v>2338</v>
      </c>
      <c r="X111" s="80" t="s">
        <v>2339</v>
      </c>
      <c r="Y111" s="80" t="s">
        <v>1554</v>
      </c>
      <c r="Z111" s="80" t="s">
        <v>2340</v>
      </c>
      <c r="AA111" s="80" t="s">
        <v>2341</v>
      </c>
      <c r="AB111" s="80">
        <v>3400038998</v>
      </c>
      <c r="AC111" s="89" t="s">
        <v>2077</v>
      </c>
      <c r="AD111" s="89" t="s">
        <v>2077</v>
      </c>
      <c r="AE111" s="89" t="s">
        <v>2077</v>
      </c>
      <c r="AF111" s="91" t="s">
        <v>2077</v>
      </c>
      <c r="AG111" s="89"/>
      <c r="AH111" s="89"/>
      <c r="AI111" s="89"/>
      <c r="AJ111" s="89"/>
      <c r="AK111" s="126"/>
      <c r="AL111" s="136"/>
      <c r="AM111" s="89"/>
      <c r="AN111" s="89"/>
      <c r="AO111" s="89"/>
      <c r="AP111" s="89"/>
      <c r="AQ111" s="89"/>
      <c r="AR111" s="89"/>
      <c r="AS111" s="89"/>
      <c r="AT111" s="89"/>
      <c r="AU111" s="89"/>
      <c r="AV111" s="89"/>
      <c r="AW111" s="89"/>
      <c r="AX111" s="89"/>
      <c r="AY111" s="456"/>
    </row>
    <row r="112" spans="1:51" ht="13.5" hidden="1" customHeight="1">
      <c r="A112">
        <v>110</v>
      </c>
      <c r="B112" s="80" t="s">
        <v>429</v>
      </c>
      <c r="C112" t="s">
        <v>14</v>
      </c>
      <c r="D112" t="s">
        <v>2342</v>
      </c>
      <c r="G112" s="35" t="s">
        <v>105</v>
      </c>
      <c r="H112" s="88">
        <v>110</v>
      </c>
      <c r="I112" s="35"/>
      <c r="J112" s="35"/>
      <c r="K112" s="36">
        <v>45180</v>
      </c>
      <c r="L112" t="s">
        <v>2343</v>
      </c>
      <c r="M112" t="s">
        <v>1572</v>
      </c>
      <c r="N112" t="s">
        <v>492</v>
      </c>
      <c r="O112" t="str">
        <f>VLOOKUP(cppm_lor[[#This Row],[Status]],'All Link_LOV'!$M$4:$N$16,2,FALSE)</f>
        <v>Pending Approval</v>
      </c>
      <c r="P112" s="87" t="s">
        <v>2344</v>
      </c>
      <c r="Q112" s="87" t="s">
        <v>2345</v>
      </c>
      <c r="R112" s="87" t="s">
        <v>2346</v>
      </c>
      <c r="S112" s="87" t="s">
        <v>2347</v>
      </c>
      <c r="T112" s="87" t="s">
        <v>1753</v>
      </c>
      <c r="U112" s="87">
        <v>113043.1</v>
      </c>
      <c r="V112" s="87" t="s">
        <v>2348</v>
      </c>
      <c r="W112" s="87" t="s">
        <v>2349</v>
      </c>
      <c r="X112" s="87" t="s">
        <v>2350</v>
      </c>
      <c r="Y112" s="87" t="s">
        <v>1554</v>
      </c>
      <c r="Z112" s="87" t="s">
        <v>2351</v>
      </c>
      <c r="AA112" s="87" t="s">
        <v>2352</v>
      </c>
      <c r="AB112" s="87">
        <v>3400033498</v>
      </c>
      <c r="AC112" s="87" t="s">
        <v>2353</v>
      </c>
      <c r="AD112" s="87">
        <v>3400039002</v>
      </c>
      <c r="AE112" s="87" t="s">
        <v>2354</v>
      </c>
      <c r="AF112" s="88">
        <v>3400038405</v>
      </c>
      <c r="AG112" s="87"/>
      <c r="AH112" s="87"/>
      <c r="AI112" s="87"/>
      <c r="AJ112" s="87"/>
      <c r="AK112" s="124"/>
      <c r="AL112" s="71"/>
      <c r="AM112" s="87"/>
      <c r="AN112" s="87"/>
      <c r="AO112" s="87"/>
      <c r="AP112" s="87"/>
      <c r="AQ112" s="87"/>
      <c r="AR112" s="87"/>
      <c r="AS112" s="87"/>
      <c r="AT112" s="87"/>
      <c r="AU112" s="87"/>
      <c r="AV112" s="87"/>
      <c r="AW112" s="87"/>
      <c r="AX112" s="87"/>
      <c r="AY112" s="455"/>
    </row>
    <row r="113" spans="1:51" ht="13.5" hidden="1" customHeight="1">
      <c r="A113">
        <v>111</v>
      </c>
      <c r="B113" t="s">
        <v>81</v>
      </c>
      <c r="C113" t="s">
        <v>16</v>
      </c>
      <c r="D113" t="s">
        <v>2355</v>
      </c>
      <c r="E113" s="47" t="s">
        <v>2209</v>
      </c>
      <c r="F113" t="s">
        <v>1607</v>
      </c>
      <c r="G113" s="35" t="s">
        <v>105</v>
      </c>
      <c r="H113" s="88">
        <v>111</v>
      </c>
      <c r="I113" s="35"/>
      <c r="J113" s="35"/>
      <c r="K113" s="36">
        <v>45180</v>
      </c>
      <c r="L113" t="s">
        <v>1608</v>
      </c>
      <c r="M113" t="s">
        <v>397</v>
      </c>
      <c r="N113" t="s">
        <v>1609</v>
      </c>
      <c r="O113" t="str">
        <f>VLOOKUP(cppm_lor[[#This Row],[Status]],'All Link_LOV'!$M$4:$N$16,2,FALSE)</f>
        <v>LOR Issued</v>
      </c>
      <c r="P113" s="80" t="s">
        <v>2356</v>
      </c>
      <c r="Q113" s="80" t="s">
        <v>2357</v>
      </c>
      <c r="R113" s="80" t="s">
        <v>2358</v>
      </c>
      <c r="S113" s="80" t="s">
        <v>2359</v>
      </c>
      <c r="T113" s="80" t="s">
        <v>1614</v>
      </c>
      <c r="U113" s="80">
        <v>8000</v>
      </c>
      <c r="V113" s="80" t="s">
        <v>2360</v>
      </c>
      <c r="W113" s="80" t="s">
        <v>2361</v>
      </c>
      <c r="X113" s="83" t="s">
        <v>2362</v>
      </c>
      <c r="Y113" s="80" t="s">
        <v>1579</v>
      </c>
      <c r="Z113" s="80" t="s">
        <v>1791</v>
      </c>
      <c r="AA113" s="80" t="s">
        <v>1617</v>
      </c>
      <c r="AB113" s="80">
        <v>3400038742</v>
      </c>
      <c r="AC113" s="80"/>
      <c r="AD113" s="80"/>
      <c r="AE113" s="80"/>
      <c r="AF113" s="90"/>
      <c r="AG113" s="80"/>
      <c r="AH113" s="80"/>
      <c r="AI113" s="80"/>
      <c r="AJ113" s="80"/>
      <c r="AK113" s="125"/>
      <c r="AL113" s="72"/>
      <c r="AM113" s="80"/>
      <c r="AN113" s="80"/>
      <c r="AO113" s="80"/>
      <c r="AP113" s="80"/>
      <c r="AQ113" s="80"/>
      <c r="AR113" s="80"/>
      <c r="AS113" s="80"/>
      <c r="AT113" s="80"/>
      <c r="AU113" s="80"/>
      <c r="AV113" s="80"/>
      <c r="AW113" s="80"/>
      <c r="AX113" s="80"/>
      <c r="AY113" s="457"/>
    </row>
    <row r="114" spans="1:51" ht="13.5" hidden="1" customHeight="1">
      <c r="A114">
        <v>112</v>
      </c>
      <c r="C114" t="s">
        <v>9</v>
      </c>
      <c r="G114" s="35" t="s">
        <v>105</v>
      </c>
      <c r="H114" s="88">
        <v>112</v>
      </c>
      <c r="I114" s="35"/>
      <c r="J114" s="35"/>
      <c r="K114" s="36">
        <v>45180</v>
      </c>
      <c r="L114" t="s">
        <v>1737</v>
      </c>
      <c r="M114" t="s">
        <v>398</v>
      </c>
      <c r="N114" t="s">
        <v>488</v>
      </c>
      <c r="O114" t="str">
        <f>VLOOKUP(cppm_lor[[#This Row],[Status]],'All Link_LOV'!$M$4:$N$16,2,FALSE)</f>
        <v>Pending Verification</v>
      </c>
      <c r="P114" s="87" t="s">
        <v>317</v>
      </c>
      <c r="Q114" s="87" t="s">
        <v>2363</v>
      </c>
      <c r="R114" s="87" t="s">
        <v>2364</v>
      </c>
      <c r="S114" s="87" t="s">
        <v>794</v>
      </c>
      <c r="T114" s="87" t="s">
        <v>1552</v>
      </c>
      <c r="U114" s="87">
        <v>40000</v>
      </c>
      <c r="V114" s="87" t="s">
        <v>2365</v>
      </c>
      <c r="W114" s="87" t="s">
        <v>2366</v>
      </c>
      <c r="X114" s="87" t="s">
        <v>2367</v>
      </c>
      <c r="Y114" s="87" t="s">
        <v>1554</v>
      </c>
      <c r="Z114" s="87" t="s">
        <v>2368</v>
      </c>
      <c r="AA114" s="87" t="s">
        <v>2369</v>
      </c>
      <c r="AB114" s="87">
        <v>3400039047</v>
      </c>
      <c r="AC114" s="87" t="s">
        <v>2370</v>
      </c>
      <c r="AD114" s="87">
        <v>3400039097</v>
      </c>
      <c r="AE114" s="87" t="s">
        <v>2371</v>
      </c>
      <c r="AF114" s="88">
        <v>3400038720</v>
      </c>
      <c r="AG114" s="87"/>
      <c r="AH114" s="87"/>
      <c r="AI114" s="87"/>
      <c r="AJ114" s="87"/>
      <c r="AK114" s="124"/>
      <c r="AL114" s="71"/>
      <c r="AM114" s="87"/>
      <c r="AN114" s="87"/>
      <c r="AO114" s="87"/>
      <c r="AP114" s="87"/>
      <c r="AQ114" s="87"/>
      <c r="AR114" s="87"/>
      <c r="AS114" s="87"/>
      <c r="AT114" s="87"/>
      <c r="AU114" s="87"/>
      <c r="AV114" s="87"/>
      <c r="AW114" s="87"/>
      <c r="AX114" s="87"/>
      <c r="AY114" s="455"/>
    </row>
    <row r="115" spans="1:51" ht="13.5" hidden="1" customHeight="1">
      <c r="A115">
        <v>113</v>
      </c>
      <c r="C115" t="s">
        <v>9</v>
      </c>
      <c r="G115" s="35" t="s">
        <v>105</v>
      </c>
      <c r="H115" s="88">
        <v>113</v>
      </c>
      <c r="I115" s="35"/>
      <c r="J115" s="35"/>
      <c r="K115" s="36">
        <v>45180</v>
      </c>
      <c r="L115" t="s">
        <v>2009</v>
      </c>
      <c r="M115" t="s">
        <v>398</v>
      </c>
      <c r="N115" t="s">
        <v>488</v>
      </c>
      <c r="O115" t="str">
        <f>VLOOKUP(cppm_lor[[#This Row],[Status]],'All Link_LOV'!$M$4:$N$16,2,FALSE)</f>
        <v>Pending Verification</v>
      </c>
      <c r="P115" s="80" t="s">
        <v>335</v>
      </c>
      <c r="Q115" s="80" t="s">
        <v>2372</v>
      </c>
      <c r="R115" s="80" t="s">
        <v>2012</v>
      </c>
      <c r="S115" s="80" t="s">
        <v>846</v>
      </c>
      <c r="T115" s="80" t="s">
        <v>1552</v>
      </c>
      <c r="U115" s="80">
        <v>108773</v>
      </c>
      <c r="V115" s="80" t="s">
        <v>2373</v>
      </c>
      <c r="W115" s="80" t="s">
        <v>2374</v>
      </c>
      <c r="X115" s="80" t="s">
        <v>2375</v>
      </c>
      <c r="Y115" s="80" t="s">
        <v>1579</v>
      </c>
      <c r="Z115" s="80"/>
      <c r="AA115" s="80"/>
      <c r="AB115" s="80"/>
      <c r="AC115" s="80"/>
      <c r="AD115" s="80"/>
      <c r="AE115" s="80"/>
      <c r="AF115" s="90"/>
      <c r="AG115" s="80"/>
      <c r="AH115" s="80"/>
      <c r="AI115" s="80"/>
      <c r="AJ115" s="80"/>
      <c r="AK115" s="125"/>
      <c r="AL115" s="72"/>
      <c r="AM115" s="80"/>
      <c r="AN115" s="80"/>
      <c r="AO115" s="80"/>
      <c r="AP115" s="80"/>
      <c r="AQ115" s="80"/>
      <c r="AR115" s="80"/>
      <c r="AS115" s="80"/>
      <c r="AT115" s="80"/>
      <c r="AU115" s="80"/>
      <c r="AV115" s="80"/>
      <c r="AW115" s="80"/>
      <c r="AX115" s="80"/>
      <c r="AY115" s="457"/>
    </row>
    <row r="116" spans="1:51" ht="13.5" hidden="1" customHeight="1">
      <c r="A116">
        <v>114</v>
      </c>
      <c r="C116" t="s">
        <v>9</v>
      </c>
      <c r="G116" s="35" t="s">
        <v>105</v>
      </c>
      <c r="H116" s="88">
        <v>114</v>
      </c>
      <c r="I116" s="35"/>
      <c r="J116" s="35"/>
      <c r="K116" s="36">
        <v>45180</v>
      </c>
      <c r="L116" t="s">
        <v>2009</v>
      </c>
      <c r="M116" t="s">
        <v>399</v>
      </c>
      <c r="N116" t="s">
        <v>491</v>
      </c>
      <c r="O116" t="str">
        <f>VLOOKUP(cppm_lor[[#This Row],[Status]],'All Link_LOV'!$M$4:$N$16,2,FALSE)</f>
        <v>Pending Verification</v>
      </c>
      <c r="P116" s="87" t="s">
        <v>1848</v>
      </c>
      <c r="Q116" s="87" t="s">
        <v>2376</v>
      </c>
      <c r="R116" s="87" t="s">
        <v>1850</v>
      </c>
      <c r="S116" s="87" t="s">
        <v>1851</v>
      </c>
      <c r="T116" s="87" t="s">
        <v>1552</v>
      </c>
      <c r="U116" s="87">
        <v>29135.599999999999</v>
      </c>
      <c r="V116" s="87" t="s">
        <v>2373</v>
      </c>
      <c r="W116" s="87" t="s">
        <v>2374</v>
      </c>
      <c r="X116" s="87" t="s">
        <v>2377</v>
      </c>
      <c r="Y116" s="87" t="s">
        <v>1579</v>
      </c>
      <c r="Z116" s="87"/>
      <c r="AA116" s="87"/>
      <c r="AB116" s="87"/>
      <c r="AC116" s="87"/>
      <c r="AD116" s="87"/>
      <c r="AE116" s="87"/>
      <c r="AF116" s="88"/>
      <c r="AG116" s="87"/>
      <c r="AH116" s="87"/>
      <c r="AI116" s="87"/>
      <c r="AJ116" s="87"/>
      <c r="AK116" s="124"/>
      <c r="AL116" s="71"/>
      <c r="AM116" s="87"/>
      <c r="AN116" s="87"/>
      <c r="AO116" s="87"/>
      <c r="AP116" s="87"/>
      <c r="AQ116" s="87"/>
      <c r="AR116" s="87"/>
      <c r="AS116" s="87"/>
      <c r="AT116" s="87"/>
      <c r="AU116" s="87"/>
      <c r="AV116" s="87"/>
      <c r="AW116" s="87"/>
      <c r="AX116" s="87"/>
      <c r="AY116" s="455"/>
    </row>
    <row r="117" spans="1:51" ht="13.5" hidden="1" customHeight="1">
      <c r="A117">
        <v>115</v>
      </c>
      <c r="B117" s="87"/>
      <c r="C117" t="s">
        <v>9</v>
      </c>
      <c r="D117" s="87"/>
      <c r="E117" s="87"/>
      <c r="F117" s="87"/>
      <c r="G117" t="s">
        <v>105</v>
      </c>
      <c r="H117" s="88">
        <v>115</v>
      </c>
      <c r="I117" s="35"/>
      <c r="J117" s="35"/>
      <c r="K117" s="36">
        <v>45180</v>
      </c>
      <c r="L117" t="s">
        <v>2009</v>
      </c>
      <c r="M117" t="s">
        <v>399</v>
      </c>
      <c r="N117" t="s">
        <v>491</v>
      </c>
      <c r="O117" t="str">
        <f>VLOOKUP(cppm_lor[[#This Row],[Status]],'All Link_LOV'!$M$4:$N$16,2,FALSE)</f>
        <v>Pending Verification</v>
      </c>
      <c r="P117" t="s">
        <v>2378</v>
      </c>
      <c r="Q117" t="s">
        <v>2379</v>
      </c>
      <c r="R117" t="s">
        <v>2380</v>
      </c>
      <c r="S117" t="s">
        <v>2381</v>
      </c>
      <c r="T117" t="s">
        <v>1552</v>
      </c>
      <c r="U117">
        <v>8732.1299999999992</v>
      </c>
      <c r="V117" t="s">
        <v>2382</v>
      </c>
      <c r="W117" t="s">
        <v>2383</v>
      </c>
      <c r="X117" t="s">
        <v>2384</v>
      </c>
      <c r="Y117" t="s">
        <v>1579</v>
      </c>
      <c r="AM117"/>
      <c r="AN117"/>
      <c r="AY117" s="108"/>
    </row>
    <row r="118" spans="1:51" ht="13.5" hidden="1" customHeight="1">
      <c r="A118">
        <v>116</v>
      </c>
      <c r="B118" t="s">
        <v>62</v>
      </c>
      <c r="C118" s="87" t="s">
        <v>16</v>
      </c>
      <c r="D118" s="17" t="s">
        <v>2385</v>
      </c>
      <c r="E118" s="87"/>
      <c r="F118" s="87" t="s">
        <v>1640</v>
      </c>
      <c r="G118" t="s">
        <v>105</v>
      </c>
      <c r="H118" s="88">
        <v>116</v>
      </c>
      <c r="I118" s="35"/>
      <c r="J118" s="35" t="s">
        <v>1570</v>
      </c>
      <c r="K118" s="36">
        <v>45180</v>
      </c>
      <c r="L118" t="s">
        <v>2108</v>
      </c>
      <c r="M118" t="s">
        <v>398</v>
      </c>
      <c r="N118" t="s">
        <v>492</v>
      </c>
      <c r="O118" t="str">
        <f>VLOOKUP(cppm_lor[[#This Row],[Status]],'All Link_LOV'!$M$4:$N$16,2,FALSE)</f>
        <v>LOR Issued</v>
      </c>
      <c r="P118" t="s">
        <v>2386</v>
      </c>
      <c r="Q118" t="s">
        <v>2387</v>
      </c>
      <c r="R118" t="s">
        <v>2388</v>
      </c>
      <c r="S118" t="s">
        <v>2389</v>
      </c>
      <c r="T118" t="s">
        <v>1577</v>
      </c>
      <c r="U118">
        <v>20897.259999999998</v>
      </c>
      <c r="V118" t="s">
        <v>2390</v>
      </c>
      <c r="W118" t="s">
        <v>2115</v>
      </c>
      <c r="X118" t="s">
        <v>2391</v>
      </c>
      <c r="Y118" t="s">
        <v>1554</v>
      </c>
      <c r="Z118" t="s">
        <v>2392</v>
      </c>
      <c r="AA118" t="s">
        <v>2393</v>
      </c>
      <c r="AB118">
        <v>3400039107</v>
      </c>
      <c r="AC118" t="s">
        <v>2394</v>
      </c>
      <c r="AD118">
        <v>3400038769</v>
      </c>
      <c r="AE118" t="s">
        <v>2395</v>
      </c>
      <c r="AF118">
        <v>3400039041</v>
      </c>
      <c r="AM118"/>
      <c r="AN118"/>
      <c r="AY118" s="108"/>
    </row>
    <row r="119" spans="1:51" ht="13.5" hidden="1" customHeight="1">
      <c r="A119">
        <v>117</v>
      </c>
      <c r="B119" s="87" t="s">
        <v>457</v>
      </c>
      <c r="C119" s="87" t="s">
        <v>14</v>
      </c>
      <c r="D119" s="87" t="s">
        <v>2396</v>
      </c>
      <c r="E119" s="87"/>
      <c r="F119" s="87" t="s">
        <v>1558</v>
      </c>
      <c r="G119" t="s">
        <v>105</v>
      </c>
      <c r="H119" s="88">
        <v>117</v>
      </c>
      <c r="I119" s="35"/>
      <c r="J119" s="35"/>
      <c r="K119" s="36">
        <v>45181</v>
      </c>
      <c r="L119" t="s">
        <v>1620</v>
      </c>
      <c r="M119" t="s">
        <v>1572</v>
      </c>
      <c r="N119" t="s">
        <v>492</v>
      </c>
      <c r="O119" t="str">
        <f>VLOOKUP(cppm_lor[[#This Row],[Status]],'All Link_LOV'!$M$4:$N$16,2,FALSE)</f>
        <v>Pending Approval</v>
      </c>
      <c r="P119" t="s">
        <v>2397</v>
      </c>
      <c r="Q119" t="s">
        <v>2398</v>
      </c>
      <c r="R119" t="s">
        <v>2399</v>
      </c>
      <c r="S119" t="s">
        <v>2400</v>
      </c>
      <c r="T119" t="s">
        <v>1635</v>
      </c>
      <c r="U119">
        <v>130000</v>
      </c>
      <c r="V119" t="s">
        <v>2401</v>
      </c>
      <c r="W119" t="s">
        <v>2402</v>
      </c>
      <c r="X119" t="s">
        <v>2403</v>
      </c>
      <c r="Y119" t="s">
        <v>1554</v>
      </c>
      <c r="Z119" t="s">
        <v>1963</v>
      </c>
      <c r="AA119" t="s">
        <v>2404</v>
      </c>
      <c r="AB119">
        <v>3400039225</v>
      </c>
      <c r="AC119" t="s">
        <v>1627</v>
      </c>
      <c r="AD119">
        <v>3400038616</v>
      </c>
      <c r="AE119" t="s">
        <v>2405</v>
      </c>
      <c r="AF119">
        <v>3400039428</v>
      </c>
      <c r="AM119"/>
      <c r="AN119"/>
      <c r="AY119" s="108"/>
    </row>
    <row r="120" spans="1:51" ht="13.5" hidden="1" customHeight="1">
      <c r="A120">
        <v>118</v>
      </c>
      <c r="C120" t="s">
        <v>9</v>
      </c>
      <c r="D120" s="17"/>
      <c r="E120" s="87"/>
      <c r="F120" s="87"/>
      <c r="G120" t="s">
        <v>105</v>
      </c>
      <c r="H120" s="88">
        <v>118</v>
      </c>
      <c r="I120" s="35"/>
      <c r="J120" s="35"/>
      <c r="K120" s="36">
        <v>45181</v>
      </c>
      <c r="L120" t="s">
        <v>2065</v>
      </c>
      <c r="M120" t="s">
        <v>399</v>
      </c>
      <c r="N120" t="s">
        <v>491</v>
      </c>
      <c r="O120" t="str">
        <f>VLOOKUP(cppm_lor[[#This Row],[Status]],'All Link_LOV'!$M$4:$N$16,2,FALSE)</f>
        <v>Pending Verification</v>
      </c>
      <c r="P120" t="s">
        <v>2406</v>
      </c>
      <c r="Q120" t="s">
        <v>2407</v>
      </c>
      <c r="R120" t="s">
        <v>2408</v>
      </c>
      <c r="S120" t="s">
        <v>2409</v>
      </c>
      <c r="T120" t="s">
        <v>1552</v>
      </c>
      <c r="U120">
        <v>11726.56</v>
      </c>
      <c r="V120" t="s">
        <v>2071</v>
      </c>
      <c r="W120" t="s">
        <v>2072</v>
      </c>
      <c r="X120" t="s">
        <v>2410</v>
      </c>
      <c r="Y120" t="s">
        <v>1554</v>
      </c>
      <c r="Z120" t="s">
        <v>2074</v>
      </c>
      <c r="AA120" t="s">
        <v>2411</v>
      </c>
      <c r="AB120">
        <v>340039021</v>
      </c>
      <c r="AC120" t="s">
        <v>2074</v>
      </c>
      <c r="AD120">
        <v>340039021</v>
      </c>
      <c r="AE120" t="s">
        <v>2074</v>
      </c>
      <c r="AF120">
        <v>340039021</v>
      </c>
      <c r="AM120"/>
      <c r="AN120"/>
      <c r="AY120" s="108"/>
    </row>
    <row r="121" spans="1:51" ht="13.5" hidden="1" customHeight="1">
      <c r="A121">
        <v>119</v>
      </c>
      <c r="B121" s="87" t="s">
        <v>457</v>
      </c>
      <c r="C121" s="87" t="s">
        <v>14</v>
      </c>
      <c r="D121" s="87" t="s">
        <v>2412</v>
      </c>
      <c r="E121" s="87"/>
      <c r="F121" s="87" t="s">
        <v>1558</v>
      </c>
      <c r="G121" t="s">
        <v>105</v>
      </c>
      <c r="H121" s="88">
        <v>119</v>
      </c>
      <c r="I121" s="35"/>
      <c r="J121" s="35"/>
      <c r="K121" s="36">
        <v>45181</v>
      </c>
      <c r="L121" t="s">
        <v>2413</v>
      </c>
      <c r="M121" t="s">
        <v>1572</v>
      </c>
      <c r="N121" t="s">
        <v>492</v>
      </c>
      <c r="O121" t="str">
        <f>VLOOKUP(cppm_lor[[#This Row],[Status]],'All Link_LOV'!$M$4:$N$16,2,FALSE)</f>
        <v>Pending Approval</v>
      </c>
      <c r="P121" t="s">
        <v>2414</v>
      </c>
      <c r="Q121" t="s">
        <v>2415</v>
      </c>
      <c r="R121" t="s">
        <v>2416</v>
      </c>
      <c r="S121" t="s">
        <v>2400</v>
      </c>
      <c r="T121" t="s">
        <v>1635</v>
      </c>
      <c r="U121">
        <v>277832.40999999997</v>
      </c>
      <c r="V121" t="s">
        <v>2417</v>
      </c>
      <c r="W121" t="s">
        <v>2418</v>
      </c>
      <c r="X121" t="s">
        <v>2419</v>
      </c>
      <c r="Y121" t="s">
        <v>1554</v>
      </c>
      <c r="Z121" t="s">
        <v>1963</v>
      </c>
      <c r="AA121" t="s">
        <v>2420</v>
      </c>
      <c r="AB121">
        <v>3400039225</v>
      </c>
      <c r="AC121" t="s">
        <v>2421</v>
      </c>
      <c r="AD121">
        <v>3400038889</v>
      </c>
      <c r="AE121" t="s">
        <v>2422</v>
      </c>
      <c r="AF121">
        <v>3400038938</v>
      </c>
      <c r="AM121"/>
      <c r="AN121"/>
      <c r="AY121" s="108"/>
    </row>
    <row r="122" spans="1:51" ht="13.5" hidden="1" customHeight="1">
      <c r="A122">
        <v>120</v>
      </c>
      <c r="B122" t="s">
        <v>84</v>
      </c>
      <c r="C122" t="s">
        <v>14</v>
      </c>
      <c r="D122" s="17" t="s">
        <v>2423</v>
      </c>
      <c r="E122" s="87"/>
      <c r="F122" s="87"/>
      <c r="G122" t="s">
        <v>105</v>
      </c>
      <c r="H122" s="88">
        <v>120</v>
      </c>
      <c r="I122" s="35"/>
      <c r="J122" s="35"/>
      <c r="K122" s="36">
        <v>45181</v>
      </c>
      <c r="L122" t="s">
        <v>2333</v>
      </c>
      <c r="M122" t="s">
        <v>398</v>
      </c>
      <c r="N122" t="s">
        <v>488</v>
      </c>
      <c r="O122" t="str">
        <f>VLOOKUP(cppm_lor[[#This Row],[Status]],'All Link_LOV'!$M$4:$N$16,2,FALSE)</f>
        <v>Pending Approval</v>
      </c>
      <c r="P122" t="s">
        <v>1151</v>
      </c>
      <c r="Q122" t="s">
        <v>1150</v>
      </c>
      <c r="R122" t="s">
        <v>2424</v>
      </c>
      <c r="S122" t="s">
        <v>1153</v>
      </c>
      <c r="T122" t="s">
        <v>1564</v>
      </c>
      <c r="U122">
        <v>10000</v>
      </c>
      <c r="V122" t="s">
        <v>1134</v>
      </c>
      <c r="W122" t="s">
        <v>2338</v>
      </c>
      <c r="X122" t="s">
        <v>2425</v>
      </c>
      <c r="Y122" t="s">
        <v>1554</v>
      </c>
      <c r="Z122" t="s">
        <v>2340</v>
      </c>
      <c r="AA122" t="s">
        <v>2341</v>
      </c>
      <c r="AB122">
        <v>3400038998</v>
      </c>
      <c r="AC122" t="s">
        <v>1171</v>
      </c>
      <c r="AD122">
        <v>3400038983</v>
      </c>
      <c r="AE122" t="s">
        <v>1454</v>
      </c>
      <c r="AF122">
        <v>3400038930</v>
      </c>
      <c r="AM122"/>
      <c r="AN122"/>
      <c r="AY122" s="108"/>
    </row>
    <row r="123" spans="1:51" ht="13.5" hidden="1" customHeight="1">
      <c r="A123">
        <v>121</v>
      </c>
      <c r="B123" s="87" t="s">
        <v>84</v>
      </c>
      <c r="C123" t="s">
        <v>12</v>
      </c>
      <c r="D123" s="87" t="s">
        <v>2426</v>
      </c>
      <c r="E123" s="87"/>
      <c r="F123" s="87" t="s">
        <v>2427</v>
      </c>
      <c r="G123" t="s">
        <v>105</v>
      </c>
      <c r="H123" s="88">
        <v>121</v>
      </c>
      <c r="I123" s="35"/>
      <c r="J123" s="35"/>
      <c r="K123" s="36">
        <v>45181</v>
      </c>
      <c r="L123" t="s">
        <v>2312</v>
      </c>
      <c r="M123" t="s">
        <v>399</v>
      </c>
      <c r="N123" t="s">
        <v>491</v>
      </c>
      <c r="O123" t="str">
        <f>VLOOKUP(cppm_lor[[#This Row],[Status]],'All Link_LOV'!$M$4:$N$16,2,FALSE)</f>
        <v>Queried - Require More Information From AND</v>
      </c>
      <c r="P123" t="s">
        <v>2428</v>
      </c>
      <c r="Q123" t="s">
        <v>2429</v>
      </c>
      <c r="R123" t="s">
        <v>2430</v>
      </c>
      <c r="S123" t="s">
        <v>2431</v>
      </c>
      <c r="T123" t="s">
        <v>1564</v>
      </c>
      <c r="U123">
        <v>3000</v>
      </c>
      <c r="V123" t="s">
        <v>1134</v>
      </c>
      <c r="W123" t="s">
        <v>2338</v>
      </c>
      <c r="X123" t="s">
        <v>2432</v>
      </c>
      <c r="Y123" t="s">
        <v>1554</v>
      </c>
      <c r="Z123" t="s">
        <v>1171</v>
      </c>
      <c r="AA123" t="s">
        <v>2433</v>
      </c>
      <c r="AB123">
        <v>3400038983</v>
      </c>
      <c r="AC123" t="s">
        <v>2434</v>
      </c>
      <c r="AD123">
        <v>3400038722</v>
      </c>
      <c r="AE123" t="s">
        <v>1139</v>
      </c>
      <c r="AF123">
        <v>3400038998</v>
      </c>
      <c r="AM123"/>
      <c r="AN123"/>
      <c r="AY123" s="108"/>
    </row>
    <row r="124" spans="1:51" ht="13.5" hidden="1" customHeight="1">
      <c r="A124">
        <v>122</v>
      </c>
      <c r="C124" t="s">
        <v>9</v>
      </c>
      <c r="D124" s="17"/>
      <c r="E124" s="87"/>
      <c r="F124" s="87"/>
      <c r="G124" t="s">
        <v>105</v>
      </c>
      <c r="H124" s="88">
        <v>122</v>
      </c>
      <c r="I124" s="35"/>
      <c r="J124" s="35"/>
      <c r="K124" s="36">
        <v>45181.432256944441</v>
      </c>
      <c r="L124" t="s">
        <v>2312</v>
      </c>
      <c r="M124" t="s">
        <v>399</v>
      </c>
      <c r="N124" t="s">
        <v>490</v>
      </c>
      <c r="O124" t="str">
        <f>VLOOKUP(cppm_lor[[#This Row],[Status]],'All Link_LOV'!$M$4:$N$16,2,FALSE)</f>
        <v>Pending Verification</v>
      </c>
      <c r="P124" t="s">
        <v>2435</v>
      </c>
      <c r="Q124" t="s">
        <v>2436</v>
      </c>
      <c r="R124" t="s">
        <v>2437</v>
      </c>
      <c r="S124" t="s">
        <v>2438</v>
      </c>
      <c r="T124" t="s">
        <v>1564</v>
      </c>
      <c r="U124">
        <v>800</v>
      </c>
      <c r="V124" t="s">
        <v>1147</v>
      </c>
      <c r="W124" t="s">
        <v>2439</v>
      </c>
      <c r="X124" t="s">
        <v>2440</v>
      </c>
      <c r="Y124" t="s">
        <v>1554</v>
      </c>
      <c r="Z124" t="s">
        <v>1171</v>
      </c>
      <c r="AA124" t="s">
        <v>2433</v>
      </c>
      <c r="AB124">
        <v>3400038983</v>
      </c>
      <c r="AC124" t="s">
        <v>1987</v>
      </c>
      <c r="AD124">
        <v>3400038526</v>
      </c>
      <c r="AE124" t="s">
        <v>2441</v>
      </c>
      <c r="AF124">
        <v>3400038930</v>
      </c>
      <c r="AM124"/>
      <c r="AN124"/>
      <c r="AY124" s="108"/>
    </row>
    <row r="125" spans="1:51" ht="13.5" hidden="1" customHeight="1">
      <c r="A125">
        <v>123</v>
      </c>
      <c r="B125" s="87" t="s">
        <v>457</v>
      </c>
      <c r="C125" s="87" t="s">
        <v>14</v>
      </c>
      <c r="D125" s="87" t="s">
        <v>2442</v>
      </c>
      <c r="E125" s="87"/>
      <c r="F125" s="87" t="s">
        <v>1558</v>
      </c>
      <c r="G125" t="s">
        <v>105</v>
      </c>
      <c r="H125" s="88">
        <v>123</v>
      </c>
      <c r="I125" s="35"/>
      <c r="J125" s="35"/>
      <c r="K125" s="36">
        <v>45181.470335648148</v>
      </c>
      <c r="L125" t="s">
        <v>2043</v>
      </c>
      <c r="M125" t="s">
        <v>399</v>
      </c>
      <c r="N125" t="s">
        <v>491</v>
      </c>
      <c r="O125" t="str">
        <f>VLOOKUP(cppm_lor[[#This Row],[Status]],'All Link_LOV'!$M$4:$N$16,2,FALSE)</f>
        <v>Pending Approval</v>
      </c>
      <c r="P125" t="s">
        <v>2443</v>
      </c>
      <c r="Q125" t="s">
        <v>2444</v>
      </c>
      <c r="R125" t="s">
        <v>2445</v>
      </c>
      <c r="S125" t="s">
        <v>2446</v>
      </c>
      <c r="T125" t="s">
        <v>1635</v>
      </c>
      <c r="U125">
        <v>16136.95</v>
      </c>
      <c r="V125" t="s">
        <v>2049</v>
      </c>
      <c r="W125" t="s">
        <v>2050</v>
      </c>
      <c r="X125" t="s">
        <v>2447</v>
      </c>
      <c r="Y125" t="s">
        <v>1554</v>
      </c>
      <c r="Z125" t="s">
        <v>2448</v>
      </c>
      <c r="AA125" t="s">
        <v>2449</v>
      </c>
      <c r="AB125">
        <v>3400039016</v>
      </c>
      <c r="AC125" t="s">
        <v>2450</v>
      </c>
      <c r="AD125">
        <v>3400038654</v>
      </c>
      <c r="AE125" t="s">
        <v>2451</v>
      </c>
      <c r="AF125">
        <v>3400038918</v>
      </c>
      <c r="AM125"/>
      <c r="AN125"/>
      <c r="AY125" s="108"/>
    </row>
    <row r="126" spans="1:51" ht="13.5" hidden="1" customHeight="1">
      <c r="A126">
        <v>124</v>
      </c>
      <c r="B126" t="s">
        <v>62</v>
      </c>
      <c r="C126" t="s">
        <v>9</v>
      </c>
      <c r="D126" s="17"/>
      <c r="E126" s="87"/>
      <c r="F126" s="87"/>
      <c r="G126" t="s">
        <v>105</v>
      </c>
      <c r="H126" s="88">
        <v>124</v>
      </c>
      <c r="I126" s="35"/>
      <c r="J126" s="35" t="s">
        <v>2452</v>
      </c>
      <c r="K126" s="36">
        <v>45181.474050925928</v>
      </c>
      <c r="L126" t="s">
        <v>2453</v>
      </c>
      <c r="M126" t="s">
        <v>1572</v>
      </c>
      <c r="N126" t="s">
        <v>492</v>
      </c>
      <c r="O126" t="str">
        <f>VLOOKUP(cppm_lor[[#This Row],[Status]],'All Link_LOV'!$M$4:$N$16,2,FALSE)</f>
        <v>Pending Verification</v>
      </c>
      <c r="P126">
        <v>191000004665</v>
      </c>
      <c r="Q126" t="s">
        <v>2454</v>
      </c>
      <c r="R126" t="s">
        <v>2455</v>
      </c>
      <c r="S126" t="s">
        <v>2456</v>
      </c>
      <c r="T126" t="s">
        <v>1577</v>
      </c>
      <c r="U126">
        <v>20515.36</v>
      </c>
      <c r="V126" t="s">
        <v>2457</v>
      </c>
      <c r="W126" t="s">
        <v>2458</v>
      </c>
      <c r="X126" t="s">
        <v>2459</v>
      </c>
      <c r="Y126" t="s">
        <v>1554</v>
      </c>
      <c r="Z126" t="s">
        <v>2460</v>
      </c>
      <c r="AA126" t="s">
        <v>2461</v>
      </c>
      <c r="AB126">
        <v>3400038638</v>
      </c>
      <c r="AC126" t="s">
        <v>1588</v>
      </c>
      <c r="AD126">
        <v>3400039027</v>
      </c>
      <c r="AE126" t="s">
        <v>1389</v>
      </c>
      <c r="AF126">
        <v>3400039035</v>
      </c>
      <c r="AM126"/>
      <c r="AN126"/>
      <c r="AY126" s="108"/>
    </row>
    <row r="127" spans="1:51" ht="13.5" hidden="1" customHeight="1">
      <c r="A127">
        <v>125</v>
      </c>
      <c r="B127" s="87" t="s">
        <v>81</v>
      </c>
      <c r="C127" s="87" t="s">
        <v>16</v>
      </c>
      <c r="D127" s="87" t="s">
        <v>2462</v>
      </c>
      <c r="E127" s="87" t="s">
        <v>1904</v>
      </c>
      <c r="F127" s="87" t="s">
        <v>2463</v>
      </c>
      <c r="G127" t="s">
        <v>105</v>
      </c>
      <c r="H127" s="88">
        <v>125</v>
      </c>
      <c r="I127" s="35"/>
      <c r="J127" s="35"/>
      <c r="K127" s="36">
        <v>45181.489062499997</v>
      </c>
      <c r="L127" t="s">
        <v>2464</v>
      </c>
      <c r="M127" t="s">
        <v>1572</v>
      </c>
      <c r="N127" t="s">
        <v>492</v>
      </c>
      <c r="O127" t="str">
        <f>VLOOKUP(cppm_lor[[#This Row],[Status]],'All Link_LOV'!$M$4:$N$16,2,FALSE)</f>
        <v>LOR Issued</v>
      </c>
      <c r="P127" t="s">
        <v>2465</v>
      </c>
      <c r="Q127" t="s">
        <v>2466</v>
      </c>
      <c r="R127" t="s">
        <v>2467</v>
      </c>
      <c r="S127" t="s">
        <v>2468</v>
      </c>
      <c r="T127" t="s">
        <v>1728</v>
      </c>
      <c r="U127">
        <v>18593.259999999998</v>
      </c>
      <c r="V127" t="s">
        <v>2469</v>
      </c>
      <c r="W127" t="s">
        <v>2470</v>
      </c>
      <c r="X127" s="465" t="s">
        <v>2471</v>
      </c>
      <c r="Y127" t="s">
        <v>1579</v>
      </c>
      <c r="Z127" t="s">
        <v>2472</v>
      </c>
      <c r="AM127"/>
      <c r="AN127"/>
      <c r="AY127" s="108"/>
    </row>
    <row r="128" spans="1:51" ht="13.5" hidden="1" customHeight="1">
      <c r="A128">
        <v>126</v>
      </c>
      <c r="B128" t="s">
        <v>457</v>
      </c>
      <c r="C128" s="87" t="s">
        <v>14</v>
      </c>
      <c r="D128" s="17" t="s">
        <v>2473</v>
      </c>
      <c r="E128" s="87"/>
      <c r="F128" s="87" t="s">
        <v>1558</v>
      </c>
      <c r="G128" t="s">
        <v>105</v>
      </c>
      <c r="H128" s="88">
        <v>126</v>
      </c>
      <c r="I128" s="35"/>
      <c r="J128" s="35"/>
      <c r="K128" s="36">
        <v>45181.504629629628</v>
      </c>
      <c r="L128" t="s">
        <v>2043</v>
      </c>
      <c r="M128" t="s">
        <v>399</v>
      </c>
      <c r="N128" t="s">
        <v>491</v>
      </c>
      <c r="O128" t="str">
        <f>VLOOKUP(cppm_lor[[#This Row],[Status]],'All Link_LOV'!$M$4:$N$16,2,FALSE)</f>
        <v>Pending Approval</v>
      </c>
      <c r="P128" t="s">
        <v>2474</v>
      </c>
      <c r="Q128" t="s">
        <v>2475</v>
      </c>
      <c r="R128" t="s">
        <v>2476</v>
      </c>
      <c r="S128" t="s">
        <v>2477</v>
      </c>
      <c r="T128" t="s">
        <v>1635</v>
      </c>
      <c r="U128">
        <v>6000</v>
      </c>
      <c r="V128" t="s">
        <v>2049</v>
      </c>
      <c r="W128" t="s">
        <v>2050</v>
      </c>
      <c r="X128" t="s">
        <v>2478</v>
      </c>
      <c r="Y128" t="s">
        <v>1554</v>
      </c>
      <c r="Z128" t="s">
        <v>2479</v>
      </c>
      <c r="AA128" t="s">
        <v>2480</v>
      </c>
      <c r="AB128">
        <v>3400039039</v>
      </c>
      <c r="AC128" t="s">
        <v>2481</v>
      </c>
      <c r="AD128">
        <v>3400038983</v>
      </c>
      <c r="AE128" t="s">
        <v>2482</v>
      </c>
      <c r="AF128">
        <v>3400038985</v>
      </c>
      <c r="AM128"/>
      <c r="AN128"/>
      <c r="AY128" s="108"/>
    </row>
    <row r="129" spans="1:51" ht="13.5" hidden="1" customHeight="1">
      <c r="A129">
        <v>127</v>
      </c>
      <c r="B129" s="87" t="s">
        <v>429</v>
      </c>
      <c r="C129" t="s">
        <v>12</v>
      </c>
      <c r="D129" s="87"/>
      <c r="E129" s="87"/>
      <c r="F129" s="87" t="s">
        <v>2483</v>
      </c>
      <c r="G129" t="s">
        <v>105</v>
      </c>
      <c r="H129" s="88">
        <v>127</v>
      </c>
      <c r="I129" s="35"/>
      <c r="J129" s="35"/>
      <c r="K129" s="36">
        <v>45181.614594907405</v>
      </c>
      <c r="L129" t="s">
        <v>2484</v>
      </c>
      <c r="M129" t="s">
        <v>399</v>
      </c>
      <c r="N129" t="s">
        <v>490</v>
      </c>
      <c r="O129" t="str">
        <f>VLOOKUP(cppm_lor[[#This Row],[Status]],'All Link_LOV'!$M$4:$N$16,2,FALSE)</f>
        <v>Queried - Require More Information From AND</v>
      </c>
      <c r="P129" t="s">
        <v>2485</v>
      </c>
      <c r="Q129" s="12" t="s">
        <v>2486</v>
      </c>
      <c r="R129" t="s">
        <v>2487</v>
      </c>
      <c r="S129" t="s">
        <v>2488</v>
      </c>
      <c r="T129" t="s">
        <v>1691</v>
      </c>
      <c r="U129">
        <v>381566.84</v>
      </c>
      <c r="V129" t="s">
        <v>2489</v>
      </c>
      <c r="W129" t="s">
        <v>2490</v>
      </c>
      <c r="X129" t="s">
        <v>2491</v>
      </c>
      <c r="Y129" t="s">
        <v>1554</v>
      </c>
      <c r="Z129" t="s">
        <v>2492</v>
      </c>
      <c r="AA129" t="s">
        <v>2493</v>
      </c>
      <c r="AB129">
        <v>3400041247</v>
      </c>
      <c r="AC129" t="s">
        <v>2353</v>
      </c>
      <c r="AD129">
        <v>3400026332</v>
      </c>
      <c r="AE129" t="s">
        <v>2494</v>
      </c>
      <c r="AF129">
        <v>3400038891</v>
      </c>
      <c r="AM129"/>
      <c r="AN129"/>
      <c r="AY129" s="108"/>
    </row>
    <row r="130" spans="1:51" ht="13.5" hidden="1" customHeight="1">
      <c r="A130">
        <v>128</v>
      </c>
      <c r="B130" t="s">
        <v>429</v>
      </c>
      <c r="C130" t="s">
        <v>12</v>
      </c>
      <c r="D130" s="17"/>
      <c r="E130" s="87"/>
      <c r="F130" s="87" t="s">
        <v>2483</v>
      </c>
      <c r="G130" t="s">
        <v>105</v>
      </c>
      <c r="H130" s="88">
        <v>128</v>
      </c>
      <c r="I130" s="35"/>
      <c r="J130" s="35"/>
      <c r="K130" s="36">
        <v>45181.630960648145</v>
      </c>
      <c r="L130" t="s">
        <v>2484</v>
      </c>
      <c r="M130" t="s">
        <v>399</v>
      </c>
      <c r="N130" t="s">
        <v>490</v>
      </c>
      <c r="O130" t="str">
        <f>VLOOKUP(cppm_lor[[#This Row],[Status]],'All Link_LOV'!$M$4:$N$16,2,FALSE)</f>
        <v>Queried - Require More Information From AND</v>
      </c>
      <c r="P130" t="s">
        <v>2495</v>
      </c>
      <c r="Q130" s="12" t="s">
        <v>2496</v>
      </c>
      <c r="R130" t="s">
        <v>2497</v>
      </c>
      <c r="S130" t="s">
        <v>2498</v>
      </c>
      <c r="T130" t="s">
        <v>1691</v>
      </c>
      <c r="U130">
        <v>175111.67999999999</v>
      </c>
      <c r="V130" t="s">
        <v>2489</v>
      </c>
      <c r="W130" t="s">
        <v>2499</v>
      </c>
      <c r="X130" t="s">
        <v>2500</v>
      </c>
      <c r="Y130" t="s">
        <v>1554</v>
      </c>
      <c r="Z130" t="s">
        <v>2501</v>
      </c>
      <c r="AA130" t="s">
        <v>2502</v>
      </c>
      <c r="AB130">
        <v>3400038574</v>
      </c>
      <c r="AC130" t="s">
        <v>2503</v>
      </c>
      <c r="AD130">
        <v>3400038538</v>
      </c>
      <c r="AE130" t="s">
        <v>2353</v>
      </c>
      <c r="AF130">
        <v>3400026332</v>
      </c>
      <c r="AM130"/>
      <c r="AN130"/>
      <c r="AY130" s="108"/>
    </row>
    <row r="131" spans="1:51" ht="13.5" hidden="1" customHeight="1">
      <c r="A131">
        <v>129</v>
      </c>
      <c r="B131" s="87"/>
      <c r="C131" t="s">
        <v>9</v>
      </c>
      <c r="D131" s="87"/>
      <c r="E131" s="87"/>
      <c r="F131" s="87"/>
      <c r="G131" t="s">
        <v>105</v>
      </c>
      <c r="H131" s="88">
        <v>129</v>
      </c>
      <c r="I131" s="35"/>
      <c r="J131" s="35"/>
      <c r="K131" s="36">
        <v>45181.651284722226</v>
      </c>
      <c r="L131" t="s">
        <v>2312</v>
      </c>
      <c r="M131" t="s">
        <v>399</v>
      </c>
      <c r="N131" t="s">
        <v>490</v>
      </c>
      <c r="O131" t="str">
        <f>VLOOKUP(cppm_lor[[#This Row],[Status]],'All Link_LOV'!$M$4:$N$16,2,FALSE)</f>
        <v>Pending Verification</v>
      </c>
      <c r="P131" t="s">
        <v>2504</v>
      </c>
      <c r="Q131" t="s">
        <v>2505</v>
      </c>
      <c r="R131" t="s">
        <v>2506</v>
      </c>
      <c r="S131" t="s">
        <v>2507</v>
      </c>
      <c r="T131" t="s">
        <v>1564</v>
      </c>
      <c r="U131">
        <v>2500</v>
      </c>
      <c r="V131" t="s">
        <v>1134</v>
      </c>
      <c r="W131" t="s">
        <v>2508</v>
      </c>
      <c r="X131" t="s">
        <v>2509</v>
      </c>
      <c r="Y131" t="s">
        <v>1554</v>
      </c>
      <c r="Z131" t="s">
        <v>2510</v>
      </c>
      <c r="AA131" t="s">
        <v>2511</v>
      </c>
      <c r="AB131">
        <v>3400039855</v>
      </c>
      <c r="AC131" t="s">
        <v>2077</v>
      </c>
      <c r="AD131" t="s">
        <v>2077</v>
      </c>
      <c r="AE131" t="s">
        <v>2077</v>
      </c>
      <c r="AF131" t="s">
        <v>2077</v>
      </c>
      <c r="AM131"/>
      <c r="AN131"/>
      <c r="AY131" s="108"/>
    </row>
    <row r="132" spans="1:51" ht="13.5" hidden="1" customHeight="1">
      <c r="A132">
        <v>130</v>
      </c>
      <c r="B132" t="s">
        <v>84</v>
      </c>
      <c r="C132" t="s">
        <v>12</v>
      </c>
      <c r="D132" s="17" t="s">
        <v>2512</v>
      </c>
      <c r="E132" s="87"/>
      <c r="F132" s="87" t="s">
        <v>2513</v>
      </c>
      <c r="G132" t="s">
        <v>105</v>
      </c>
      <c r="H132" s="88">
        <v>130</v>
      </c>
      <c r="I132" s="35"/>
      <c r="J132" s="35"/>
      <c r="K132" s="36">
        <v>45181.702106481483</v>
      </c>
      <c r="L132" t="s">
        <v>2312</v>
      </c>
      <c r="M132" t="s">
        <v>399</v>
      </c>
      <c r="N132" t="s">
        <v>491</v>
      </c>
      <c r="O132" t="str">
        <f>VLOOKUP(cppm_lor[[#This Row],[Status]],'All Link_LOV'!$M$4:$N$16,2,FALSE)</f>
        <v>Queried - Require More Information From AND</v>
      </c>
      <c r="P132" t="s">
        <v>2514</v>
      </c>
      <c r="Q132" t="s">
        <v>2515</v>
      </c>
      <c r="R132" t="s">
        <v>2516</v>
      </c>
      <c r="S132" t="s">
        <v>2517</v>
      </c>
      <c r="T132" t="s">
        <v>1564</v>
      </c>
      <c r="U132">
        <v>4000</v>
      </c>
      <c r="V132" t="s">
        <v>1134</v>
      </c>
      <c r="W132" t="s">
        <v>2338</v>
      </c>
      <c r="X132" t="s">
        <v>2518</v>
      </c>
      <c r="Y132" t="s">
        <v>1554</v>
      </c>
      <c r="Z132" t="s">
        <v>2519</v>
      </c>
      <c r="AA132" t="s">
        <v>2433</v>
      </c>
      <c r="AB132">
        <v>3400038811</v>
      </c>
      <c r="AC132" t="s">
        <v>2510</v>
      </c>
      <c r="AD132">
        <v>3400039855</v>
      </c>
      <c r="AE132" t="s">
        <v>1171</v>
      </c>
      <c r="AF132">
        <v>3400038983</v>
      </c>
      <c r="AM132"/>
      <c r="AN132"/>
      <c r="AY132" s="108"/>
    </row>
    <row r="133" spans="1:51" ht="13.5" hidden="1" customHeight="1">
      <c r="A133">
        <v>131</v>
      </c>
      <c r="B133" s="87" t="s">
        <v>62</v>
      </c>
      <c r="C133" s="87" t="s">
        <v>16</v>
      </c>
      <c r="D133" s="87" t="s">
        <v>2520</v>
      </c>
      <c r="E133" s="87"/>
      <c r="F133" s="87" t="s">
        <v>1640</v>
      </c>
      <c r="G133" t="s">
        <v>105</v>
      </c>
      <c r="H133" s="88">
        <v>131</v>
      </c>
      <c r="I133" s="35"/>
      <c r="J133" s="35"/>
      <c r="K133" s="36">
        <v>45182.413356481484</v>
      </c>
      <c r="L133" t="s">
        <v>1895</v>
      </c>
      <c r="M133" t="s">
        <v>399</v>
      </c>
      <c r="N133" t="s">
        <v>490</v>
      </c>
      <c r="O133" t="str">
        <f>VLOOKUP(cppm_lor[[#This Row],[Status]],'All Link_LOV'!$M$4:$N$16,2,FALSE)</f>
        <v>LOR Issued</v>
      </c>
      <c r="P133" t="s">
        <v>2521</v>
      </c>
      <c r="Q133" t="s">
        <v>2522</v>
      </c>
      <c r="R133" t="s">
        <v>2523</v>
      </c>
      <c r="S133" t="s">
        <v>2524</v>
      </c>
      <c r="T133" t="s">
        <v>1717</v>
      </c>
      <c r="U133">
        <v>560</v>
      </c>
      <c r="V133" t="s">
        <v>2525</v>
      </c>
      <c r="W133" t="s">
        <v>2526</v>
      </c>
      <c r="X133" t="s">
        <v>2527</v>
      </c>
      <c r="Y133" t="s">
        <v>1554</v>
      </c>
      <c r="Z133" t="s">
        <v>2528</v>
      </c>
      <c r="AA133" t="s">
        <v>2529</v>
      </c>
      <c r="AB133">
        <v>3400038793</v>
      </c>
      <c r="AC133" t="s">
        <v>2528</v>
      </c>
      <c r="AD133">
        <v>3400038793</v>
      </c>
      <c r="AE133" t="s">
        <v>2528</v>
      </c>
      <c r="AF133">
        <v>3400038793</v>
      </c>
      <c r="AM133"/>
      <c r="AN133"/>
      <c r="AY133" s="108"/>
    </row>
    <row r="134" spans="1:51" ht="13.5" hidden="1" customHeight="1">
      <c r="A134">
        <v>132</v>
      </c>
      <c r="C134" t="s">
        <v>9</v>
      </c>
      <c r="D134" s="17"/>
      <c r="E134" s="87"/>
      <c r="F134" s="87"/>
      <c r="G134" t="s">
        <v>105</v>
      </c>
      <c r="H134" s="88">
        <v>132</v>
      </c>
      <c r="I134" s="35"/>
      <c r="J134" s="35"/>
      <c r="K134" s="36">
        <v>45182.483969907407</v>
      </c>
      <c r="L134" t="s">
        <v>2256</v>
      </c>
      <c r="M134" t="s">
        <v>397</v>
      </c>
      <c r="N134" t="s">
        <v>1609</v>
      </c>
      <c r="O134" t="str">
        <f>VLOOKUP(cppm_lor[[#This Row],[Status]],'All Link_LOV'!$M$4:$N$16,2,FALSE)</f>
        <v>Pending Verification</v>
      </c>
      <c r="P134" t="s">
        <v>2530</v>
      </c>
      <c r="Q134" t="s">
        <v>2531</v>
      </c>
      <c r="R134" t="s">
        <v>2532</v>
      </c>
      <c r="S134" t="s">
        <v>2533</v>
      </c>
      <c r="T134" t="s">
        <v>1654</v>
      </c>
      <c r="U134">
        <v>4000</v>
      </c>
      <c r="V134" t="s">
        <v>2534</v>
      </c>
      <c r="W134" t="s">
        <v>2535</v>
      </c>
      <c r="X134" t="s">
        <v>2536</v>
      </c>
      <c r="Y134" t="s">
        <v>1554</v>
      </c>
      <c r="Z134" t="s">
        <v>2537</v>
      </c>
      <c r="AA134" t="s">
        <v>2538</v>
      </c>
      <c r="AB134">
        <v>3400039014</v>
      </c>
      <c r="AC134" t="s">
        <v>2539</v>
      </c>
      <c r="AD134">
        <v>3400038752</v>
      </c>
      <c r="AE134" t="s">
        <v>2540</v>
      </c>
      <c r="AF134">
        <v>3400038969</v>
      </c>
      <c r="AM134"/>
      <c r="AN134"/>
      <c r="AY134" s="108"/>
    </row>
    <row r="135" spans="1:51" ht="13.5" hidden="1" customHeight="1">
      <c r="A135">
        <v>133</v>
      </c>
      <c r="B135" s="87" t="s">
        <v>84</v>
      </c>
      <c r="C135" s="87" t="s">
        <v>16</v>
      </c>
      <c r="D135" s="87" t="s">
        <v>2541</v>
      </c>
      <c r="E135" s="87"/>
      <c r="F135" s="87"/>
      <c r="G135" t="s">
        <v>105</v>
      </c>
      <c r="H135" s="88">
        <v>133</v>
      </c>
      <c r="I135" s="35"/>
      <c r="J135" s="35"/>
      <c r="K135" s="36">
        <v>45182.497071759259</v>
      </c>
      <c r="L135" t="s">
        <v>2542</v>
      </c>
      <c r="M135" t="s">
        <v>397</v>
      </c>
      <c r="N135" t="s">
        <v>492</v>
      </c>
      <c r="O135" t="str">
        <f>VLOOKUP(cppm_lor[[#This Row],[Status]],'All Link_LOV'!$M$4:$N$16,2,FALSE)</f>
        <v>LOR Issued</v>
      </c>
      <c r="P135" t="s">
        <v>2543</v>
      </c>
      <c r="Q135" t="s">
        <v>2544</v>
      </c>
      <c r="R135" t="s">
        <v>2545</v>
      </c>
      <c r="S135" t="s">
        <v>2546</v>
      </c>
      <c r="T135" t="s">
        <v>1654</v>
      </c>
      <c r="U135">
        <v>86415.73</v>
      </c>
      <c r="V135" t="s">
        <v>2547</v>
      </c>
      <c r="W135" t="s">
        <v>2548</v>
      </c>
      <c r="X135" t="s">
        <v>2549</v>
      </c>
      <c r="Y135" t="s">
        <v>1554</v>
      </c>
      <c r="Z135" t="s">
        <v>2550</v>
      </c>
      <c r="AA135" t="s">
        <v>2551</v>
      </c>
      <c r="AB135">
        <v>3400038918</v>
      </c>
      <c r="AC135" t="s">
        <v>2552</v>
      </c>
      <c r="AD135">
        <v>3400038983</v>
      </c>
      <c r="AE135" t="s">
        <v>2553</v>
      </c>
      <c r="AF135">
        <v>3400038795</v>
      </c>
      <c r="AM135"/>
      <c r="AN135"/>
      <c r="AY135" s="108"/>
    </row>
    <row r="136" spans="1:51" ht="13.5" hidden="1" customHeight="1">
      <c r="A136">
        <v>134</v>
      </c>
      <c r="B136" t="s">
        <v>84</v>
      </c>
      <c r="C136" s="87" t="s">
        <v>16</v>
      </c>
      <c r="D136" s="17" t="s">
        <v>2554</v>
      </c>
      <c r="E136" s="87"/>
      <c r="F136" s="87"/>
      <c r="G136" t="s">
        <v>105</v>
      </c>
      <c r="H136" s="88">
        <v>134</v>
      </c>
      <c r="I136" s="35"/>
      <c r="J136" s="35"/>
      <c r="K136" s="36">
        <v>45182.520601851851</v>
      </c>
      <c r="L136" t="s">
        <v>2555</v>
      </c>
      <c r="M136" t="s">
        <v>398</v>
      </c>
      <c r="N136" t="s">
        <v>488</v>
      </c>
      <c r="O136" t="str">
        <f>VLOOKUP(cppm_lor[[#This Row],[Status]],'All Link_LOV'!$M$4:$N$16,2,FALSE)</f>
        <v>LOR Issued</v>
      </c>
      <c r="P136" t="s">
        <v>2556</v>
      </c>
      <c r="Q136" t="s">
        <v>2557</v>
      </c>
      <c r="R136" t="s">
        <v>2558</v>
      </c>
      <c r="S136" t="s">
        <v>2559</v>
      </c>
      <c r="T136" t="s">
        <v>1654</v>
      </c>
      <c r="U136">
        <v>5000</v>
      </c>
      <c r="V136">
        <v>5000</v>
      </c>
      <c r="W136" t="s">
        <v>2560</v>
      </c>
      <c r="X136" t="s">
        <v>2561</v>
      </c>
      <c r="Y136" t="s">
        <v>1554</v>
      </c>
      <c r="Z136" t="s">
        <v>2562</v>
      </c>
      <c r="AA136" t="s">
        <v>2563</v>
      </c>
      <c r="AB136">
        <v>3400038486</v>
      </c>
      <c r="AC136" t="s">
        <v>2540</v>
      </c>
      <c r="AD136">
        <v>3400038969</v>
      </c>
      <c r="AE136" t="s">
        <v>2539</v>
      </c>
      <c r="AF136">
        <v>3400038752</v>
      </c>
      <c r="AM136"/>
      <c r="AN136"/>
      <c r="AY136" s="108"/>
    </row>
    <row r="137" spans="1:51" ht="13.5" hidden="1" customHeight="1">
      <c r="A137">
        <v>135</v>
      </c>
      <c r="B137" s="87" t="s">
        <v>429</v>
      </c>
      <c r="C137" t="s">
        <v>12</v>
      </c>
      <c r="D137" s="87"/>
      <c r="E137" s="87"/>
      <c r="F137" s="87" t="s">
        <v>2483</v>
      </c>
      <c r="G137" t="s">
        <v>105</v>
      </c>
      <c r="H137" s="88">
        <v>135</v>
      </c>
      <c r="I137" s="35"/>
      <c r="J137" s="35"/>
      <c r="K137" s="36">
        <v>45182.522499999999</v>
      </c>
      <c r="L137" t="s">
        <v>2484</v>
      </c>
      <c r="M137" t="s">
        <v>399</v>
      </c>
      <c r="N137" t="s">
        <v>490</v>
      </c>
      <c r="O137" t="str">
        <f>VLOOKUP(cppm_lor[[#This Row],[Status]],'All Link_LOV'!$M$4:$N$16,2,FALSE)</f>
        <v>Queried - Require More Information From AND</v>
      </c>
      <c r="P137" t="s">
        <v>2564</v>
      </c>
      <c r="Q137" s="12" t="s">
        <v>2565</v>
      </c>
      <c r="R137" t="s">
        <v>2566</v>
      </c>
      <c r="S137" t="s">
        <v>2567</v>
      </c>
      <c r="T137" t="s">
        <v>1691</v>
      </c>
      <c r="U137">
        <v>158205.57999999999</v>
      </c>
      <c r="V137" t="s">
        <v>2489</v>
      </c>
      <c r="W137" t="s">
        <v>2568</v>
      </c>
      <c r="X137" t="s">
        <v>2569</v>
      </c>
      <c r="Y137" t="s">
        <v>1554</v>
      </c>
      <c r="Z137" t="s">
        <v>2494</v>
      </c>
      <c r="AA137" t="s">
        <v>2570</v>
      </c>
      <c r="AB137">
        <v>3400038891</v>
      </c>
      <c r="AC137" t="s">
        <v>2571</v>
      </c>
      <c r="AD137">
        <v>3400038944</v>
      </c>
      <c r="AE137" t="s">
        <v>2353</v>
      </c>
      <c r="AF137">
        <v>3400026332</v>
      </c>
      <c r="AM137"/>
      <c r="AN137"/>
      <c r="AY137" s="108"/>
    </row>
    <row r="138" spans="1:51" ht="13.5" hidden="1" customHeight="1">
      <c r="A138">
        <v>136</v>
      </c>
      <c r="C138" t="s">
        <v>9</v>
      </c>
      <c r="D138" s="17"/>
      <c r="E138" s="87"/>
      <c r="F138" s="87"/>
      <c r="G138" t="s">
        <v>105</v>
      </c>
      <c r="H138" s="88">
        <v>136</v>
      </c>
      <c r="I138" s="35"/>
      <c r="J138" s="35"/>
      <c r="K138" s="36">
        <v>45182.535439814812</v>
      </c>
      <c r="L138" t="s">
        <v>2079</v>
      </c>
      <c r="M138" t="s">
        <v>397</v>
      </c>
      <c r="N138" t="s">
        <v>492</v>
      </c>
      <c r="O138" t="str">
        <f>VLOOKUP(cppm_lor[[#This Row],[Status]],'All Link_LOV'!$M$4:$N$16,2,FALSE)</f>
        <v>Pending Verification</v>
      </c>
      <c r="P138" t="s">
        <v>2572</v>
      </c>
      <c r="Q138" t="s">
        <v>2573</v>
      </c>
      <c r="R138" t="s">
        <v>2574</v>
      </c>
      <c r="S138" t="s">
        <v>2575</v>
      </c>
      <c r="T138" t="s">
        <v>1753</v>
      </c>
      <c r="U138">
        <v>6000</v>
      </c>
      <c r="V138" t="s">
        <v>2085</v>
      </c>
      <c r="W138" t="s">
        <v>2576</v>
      </c>
      <c r="X138" t="s">
        <v>2577</v>
      </c>
      <c r="Y138" t="s">
        <v>1554</v>
      </c>
      <c r="Z138" t="s">
        <v>2578</v>
      </c>
      <c r="AA138" t="s">
        <v>2579</v>
      </c>
      <c r="AB138">
        <v>3400038799</v>
      </c>
      <c r="AC138" t="s">
        <v>2580</v>
      </c>
      <c r="AD138">
        <v>3400039025</v>
      </c>
      <c r="AE138" t="s">
        <v>2581</v>
      </c>
      <c r="AF138">
        <v>3400039018</v>
      </c>
      <c r="AM138"/>
      <c r="AN138"/>
      <c r="AY138" s="108"/>
    </row>
    <row r="139" spans="1:51" ht="13.5" hidden="1" customHeight="1">
      <c r="A139">
        <v>137</v>
      </c>
      <c r="B139" s="87" t="s">
        <v>84</v>
      </c>
      <c r="C139" t="s">
        <v>16</v>
      </c>
      <c r="D139" s="44" t="s">
        <v>2582</v>
      </c>
      <c r="E139" s="87"/>
      <c r="F139" s="87"/>
      <c r="G139" t="s">
        <v>105</v>
      </c>
      <c r="H139" s="88">
        <v>137</v>
      </c>
      <c r="I139" s="35"/>
      <c r="J139" s="35"/>
      <c r="K139" s="36">
        <v>45182.733645833301</v>
      </c>
      <c r="L139" t="s">
        <v>2312</v>
      </c>
      <c r="M139" t="s">
        <v>399</v>
      </c>
      <c r="N139" t="s">
        <v>490</v>
      </c>
      <c r="O139" t="str">
        <f>VLOOKUP(cppm_lor[[#This Row],[Status]],'All Link_LOV'!$M$4:$N$16,2,FALSE)</f>
        <v>LOR Issued</v>
      </c>
      <c r="P139" t="s">
        <v>2583</v>
      </c>
      <c r="Q139" t="s">
        <v>2584</v>
      </c>
      <c r="R139" t="s">
        <v>2585</v>
      </c>
      <c r="S139" t="s">
        <v>2586</v>
      </c>
      <c r="T139" t="s">
        <v>1564</v>
      </c>
      <c r="U139" t="s">
        <v>2587</v>
      </c>
      <c r="V139" t="s">
        <v>1134</v>
      </c>
      <c r="W139" t="s">
        <v>2338</v>
      </c>
      <c r="X139" t="s">
        <v>2588</v>
      </c>
      <c r="Y139" t="s">
        <v>1554</v>
      </c>
      <c r="Z139" t="s">
        <v>2589</v>
      </c>
      <c r="AA139" t="s">
        <v>2433</v>
      </c>
      <c r="AB139" t="s">
        <v>2590</v>
      </c>
      <c r="AC139" t="s">
        <v>1171</v>
      </c>
      <c r="AD139" t="s">
        <v>2591</v>
      </c>
      <c r="AE139" t="s">
        <v>2077</v>
      </c>
      <c r="AF139" t="s">
        <v>2077</v>
      </c>
      <c r="AM139"/>
      <c r="AN139"/>
      <c r="AY139" s="108"/>
    </row>
    <row r="140" spans="1:51" ht="13.5" hidden="1" customHeight="1">
      <c r="A140">
        <v>138</v>
      </c>
      <c r="B140" s="87" t="s">
        <v>84</v>
      </c>
      <c r="C140" s="87" t="s">
        <v>86</v>
      </c>
      <c r="D140" s="87" t="s">
        <v>1090</v>
      </c>
      <c r="E140" s="87"/>
      <c r="F140" s="87" t="s">
        <v>2592</v>
      </c>
      <c r="G140" t="s">
        <v>2593</v>
      </c>
      <c r="H140" s="88">
        <v>1</v>
      </c>
      <c r="I140" s="35" t="s">
        <v>2594</v>
      </c>
      <c r="J140" s="35"/>
      <c r="K140" s="36">
        <v>45180</v>
      </c>
      <c r="L140"/>
      <c r="M140" t="s">
        <v>398</v>
      </c>
      <c r="N140" t="s">
        <v>488</v>
      </c>
      <c r="O140" t="str">
        <f>VLOOKUP(cppm_lor[[#This Row],[Status]],'All Link_LOV'!$M$4:$N$16,2,FALSE)</f>
        <v>LOR Issued</v>
      </c>
      <c r="P140" t="s">
        <v>1079</v>
      </c>
      <c r="Q140"/>
      <c r="R140" t="s">
        <v>2258</v>
      </c>
      <c r="S140" t="s">
        <v>1092</v>
      </c>
      <c r="T140" t="s">
        <v>52</v>
      </c>
      <c r="V140" t="s">
        <v>1080</v>
      </c>
      <c r="W140" t="s">
        <v>1080</v>
      </c>
      <c r="AG140" t="s">
        <v>2595</v>
      </c>
      <c r="AH140" t="s">
        <v>2596</v>
      </c>
      <c r="AI140">
        <v>57936</v>
      </c>
      <c r="AJ140" t="s">
        <v>1081</v>
      </c>
      <c r="AK140" t="s">
        <v>1081</v>
      </c>
      <c r="AL140" t="s">
        <v>1081</v>
      </c>
      <c r="AM140" t="s">
        <v>1081</v>
      </c>
      <c r="AN140" t="s">
        <v>1081</v>
      </c>
      <c r="AO140" t="s">
        <v>1081</v>
      </c>
      <c r="AP140" t="s">
        <v>84</v>
      </c>
      <c r="AQ140" t="s">
        <v>1081</v>
      </c>
      <c r="AR140" t="s">
        <v>1081</v>
      </c>
      <c r="AS140" t="s">
        <v>1081</v>
      </c>
      <c r="AT140" t="s">
        <v>1090</v>
      </c>
      <c r="AU140" t="s">
        <v>86</v>
      </c>
      <c r="AV140" t="s">
        <v>1081</v>
      </c>
      <c r="AW140" t="s">
        <v>2597</v>
      </c>
      <c r="AX140">
        <v>1</v>
      </c>
      <c r="AY140" s="108"/>
    </row>
    <row r="141" spans="1:51" ht="13.5" hidden="1" customHeight="1">
      <c r="A141">
        <v>139</v>
      </c>
      <c r="B141" t="s">
        <v>457</v>
      </c>
      <c r="C141" s="87" t="s">
        <v>86</v>
      </c>
      <c r="D141" s="17" t="s">
        <v>2598</v>
      </c>
      <c r="E141" s="87"/>
      <c r="F141" s="87"/>
      <c r="G141" t="s">
        <v>2593</v>
      </c>
      <c r="H141" s="88">
        <v>2</v>
      </c>
      <c r="I141" s="35" t="s">
        <v>2599</v>
      </c>
      <c r="J141" s="35">
        <v>4901925904</v>
      </c>
      <c r="K141" s="36">
        <v>45180</v>
      </c>
      <c r="L141"/>
      <c r="M141" t="s">
        <v>398</v>
      </c>
      <c r="N141" t="s">
        <v>488</v>
      </c>
      <c r="O141" t="str">
        <f>VLOOKUP(cppm_lor[[#This Row],[Status]],'All Link_LOV'!$M$4:$N$16,2,FALSE)</f>
        <v>LOR Issued</v>
      </c>
      <c r="P141" t="s">
        <v>2600</v>
      </c>
      <c r="Q141"/>
      <c r="R141" t="s">
        <v>2601</v>
      </c>
      <c r="S141" t="s">
        <v>2602</v>
      </c>
      <c r="T141" t="s">
        <v>2603</v>
      </c>
      <c r="V141" t="s">
        <v>2604</v>
      </c>
      <c r="W141" t="e">
        <v>#N/A</v>
      </c>
      <c r="AG141" t="s">
        <v>2605</v>
      </c>
      <c r="AH141" t="s">
        <v>2606</v>
      </c>
      <c r="AI141">
        <v>13495</v>
      </c>
      <c r="AJ141" t="s">
        <v>2607</v>
      </c>
      <c r="AK141">
        <v>13495</v>
      </c>
      <c r="AL141" t="s">
        <v>2608</v>
      </c>
      <c r="AM141" t="s">
        <v>2609</v>
      </c>
      <c r="AN141" t="s">
        <v>2608</v>
      </c>
      <c r="AO141" t="s">
        <v>2610</v>
      </c>
      <c r="AP141" t="s">
        <v>2611</v>
      </c>
      <c r="AQ141" t="s">
        <v>1081</v>
      </c>
      <c r="AR141" t="str">
        <f>cppm_lor[[#This Row],[Project Number]]</f>
        <v xml:space="preserve">TMCA/220729 </v>
      </c>
      <c r="AS141" t="s">
        <v>2612</v>
      </c>
      <c r="AT141" t="s">
        <v>1081</v>
      </c>
      <c r="AU141" t="s">
        <v>2613</v>
      </c>
      <c r="AV141" t="s">
        <v>1081</v>
      </c>
      <c r="AX141">
        <v>1</v>
      </c>
      <c r="AY141" s="108"/>
    </row>
    <row r="142" spans="1:51" ht="13.5" hidden="1" customHeight="1">
      <c r="A142">
        <v>140</v>
      </c>
      <c r="B142" s="87" t="s">
        <v>84</v>
      </c>
      <c r="C142" s="87" t="s">
        <v>86</v>
      </c>
      <c r="D142" s="87" t="s">
        <v>1096</v>
      </c>
      <c r="E142" s="87"/>
      <c r="F142" s="87"/>
      <c r="G142" t="s">
        <v>2593</v>
      </c>
      <c r="H142" s="88">
        <v>3</v>
      </c>
      <c r="I142" s="35" t="s">
        <v>2594</v>
      </c>
      <c r="J142" s="35" t="s">
        <v>2614</v>
      </c>
      <c r="K142" s="36">
        <v>45180</v>
      </c>
      <c r="L142"/>
      <c r="M142" t="s">
        <v>398</v>
      </c>
      <c r="N142" t="s">
        <v>488</v>
      </c>
      <c r="O142" t="str">
        <f>VLOOKUP(cppm_lor[[#This Row],[Status]],'All Link_LOV'!$M$4:$N$16,2,FALSE)</f>
        <v>LOR Issued</v>
      </c>
      <c r="P142" t="s">
        <v>1094</v>
      </c>
      <c r="Q142"/>
      <c r="R142" t="s">
        <v>2615</v>
      </c>
      <c r="S142" t="s">
        <v>1098</v>
      </c>
      <c r="T142" t="s">
        <v>52</v>
      </c>
      <c r="V142" t="s">
        <v>1095</v>
      </c>
      <c r="W142" t="s">
        <v>1095</v>
      </c>
      <c r="AG142" t="s">
        <v>2616</v>
      </c>
      <c r="AH142" t="s">
        <v>2617</v>
      </c>
      <c r="AI142">
        <v>83170</v>
      </c>
      <c r="AJ142" t="s">
        <v>1081</v>
      </c>
      <c r="AK142" t="s">
        <v>1081</v>
      </c>
      <c r="AL142" t="s">
        <v>1081</v>
      </c>
      <c r="AM142" t="s">
        <v>1081</v>
      </c>
      <c r="AN142" t="s">
        <v>1081</v>
      </c>
      <c r="AO142" t="s">
        <v>1081</v>
      </c>
      <c r="AP142" t="s">
        <v>84</v>
      </c>
      <c r="AQ142" t="s">
        <v>1081</v>
      </c>
      <c r="AR142" t="s">
        <v>1081</v>
      </c>
      <c r="AS142" t="s">
        <v>1081</v>
      </c>
      <c r="AT142" t="s">
        <v>1096</v>
      </c>
      <c r="AU142" t="s">
        <v>86</v>
      </c>
      <c r="AV142" t="s">
        <v>1081</v>
      </c>
      <c r="AX142">
        <v>1</v>
      </c>
      <c r="AY142" s="108"/>
    </row>
    <row r="143" spans="1:51" ht="13.5" hidden="1" customHeight="1">
      <c r="A143">
        <v>141</v>
      </c>
      <c r="B143" t="s">
        <v>81</v>
      </c>
      <c r="C143" s="87" t="s">
        <v>16</v>
      </c>
      <c r="D143" s="17" t="s">
        <v>1105</v>
      </c>
      <c r="E143" s="87"/>
      <c r="F143" s="87" t="s">
        <v>16</v>
      </c>
      <c r="G143" t="s">
        <v>2593</v>
      </c>
      <c r="H143" s="88">
        <v>4</v>
      </c>
      <c r="I143" s="35" t="s">
        <v>2594</v>
      </c>
      <c r="J143" s="35"/>
      <c r="K143" s="36">
        <v>45180</v>
      </c>
      <c r="L143"/>
      <c r="M143" t="s">
        <v>398</v>
      </c>
      <c r="N143" t="s">
        <v>488</v>
      </c>
      <c r="O143" t="str">
        <f>VLOOKUP(cppm_lor[[#This Row],[Status]],'All Link_LOV'!$M$4:$N$16,2,FALSE)</f>
        <v>LOR Issued</v>
      </c>
      <c r="P143" t="s">
        <v>1100</v>
      </c>
      <c r="Q143"/>
      <c r="R143" t="s">
        <v>1950</v>
      </c>
      <c r="S143" t="s">
        <v>1106</v>
      </c>
      <c r="T143" t="s">
        <v>1728</v>
      </c>
      <c r="V143" t="s">
        <v>1101</v>
      </c>
      <c r="W143" t="s">
        <v>1102</v>
      </c>
      <c r="AG143" t="s">
        <v>2618</v>
      </c>
      <c r="AH143" t="s">
        <v>2619</v>
      </c>
      <c r="AI143">
        <v>3946.91</v>
      </c>
      <c r="AJ143" t="s">
        <v>2607</v>
      </c>
      <c r="AK143">
        <v>3946.91</v>
      </c>
      <c r="AL143" t="s">
        <v>2620</v>
      </c>
      <c r="AM143" t="s">
        <v>2609</v>
      </c>
      <c r="AN143">
        <v>45206</v>
      </c>
      <c r="AO143" t="s">
        <v>1081</v>
      </c>
      <c r="AP143" t="s">
        <v>81</v>
      </c>
      <c r="AQ143" t="s">
        <v>1081</v>
      </c>
      <c r="AR143" t="s">
        <v>1081</v>
      </c>
      <c r="AS143" t="s">
        <v>1081</v>
      </c>
      <c r="AT143">
        <v>0</v>
      </c>
      <c r="AU143" t="s">
        <v>1081</v>
      </c>
      <c r="AV143" t="s">
        <v>1081</v>
      </c>
      <c r="AX143">
        <v>1</v>
      </c>
      <c r="AY143" s="108"/>
    </row>
    <row r="144" spans="1:51" ht="13.5" hidden="1" customHeight="1">
      <c r="A144">
        <v>142</v>
      </c>
      <c r="B144" s="87" t="s">
        <v>81</v>
      </c>
      <c r="C144" s="87" t="s">
        <v>16</v>
      </c>
      <c r="D144" s="87" t="s">
        <v>1110</v>
      </c>
      <c r="E144" s="171"/>
      <c r="F144" s="87" t="s">
        <v>16</v>
      </c>
      <c r="G144" t="s">
        <v>2593</v>
      </c>
      <c r="H144" s="88">
        <v>5</v>
      </c>
      <c r="I144" s="35" t="s">
        <v>2594</v>
      </c>
      <c r="J144" s="35"/>
      <c r="K144" s="36">
        <v>45180</v>
      </c>
      <c r="L144"/>
      <c r="M144" t="s">
        <v>398</v>
      </c>
      <c r="N144" t="s">
        <v>488</v>
      </c>
      <c r="O144" t="str">
        <f>VLOOKUP(cppm_lor[[#This Row],[Status]],'All Link_LOV'!$M$4:$N$16,2,FALSE)</f>
        <v>LOR Issued</v>
      </c>
      <c r="P144" t="s">
        <v>1108</v>
      </c>
      <c r="Q144"/>
      <c r="R144" t="s">
        <v>1939</v>
      </c>
      <c r="S144" t="s">
        <v>1111</v>
      </c>
      <c r="T144" t="s">
        <v>1728</v>
      </c>
      <c r="V144" t="s">
        <v>2621</v>
      </c>
      <c r="W144" t="s">
        <v>2621</v>
      </c>
      <c r="AG144" t="s">
        <v>2622</v>
      </c>
      <c r="AH144" t="s">
        <v>2623</v>
      </c>
      <c r="AI144">
        <v>70268.08</v>
      </c>
      <c r="AJ144" t="s">
        <v>2607</v>
      </c>
      <c r="AK144">
        <v>70268.08</v>
      </c>
      <c r="AL144" t="s">
        <v>2624</v>
      </c>
      <c r="AM144" t="s">
        <v>2625</v>
      </c>
      <c r="AN144" t="s">
        <v>2624</v>
      </c>
      <c r="AO144" t="s">
        <v>1081</v>
      </c>
      <c r="AP144" t="s">
        <v>81</v>
      </c>
      <c r="AQ144" t="s">
        <v>1081</v>
      </c>
      <c r="AR144" t="s">
        <v>1081</v>
      </c>
      <c r="AS144" t="s">
        <v>1081</v>
      </c>
      <c r="AT144">
        <v>0</v>
      </c>
      <c r="AU144" t="s">
        <v>1081</v>
      </c>
      <c r="AV144" t="s">
        <v>1081</v>
      </c>
      <c r="AX144">
        <v>1</v>
      </c>
      <c r="AY144" s="108"/>
    </row>
    <row r="145" spans="1:51" ht="13.5" hidden="1" customHeight="1">
      <c r="A145">
        <v>143</v>
      </c>
      <c r="B145" s="87" t="s">
        <v>81</v>
      </c>
      <c r="C145" s="87" t="s">
        <v>16</v>
      </c>
      <c r="D145" s="87" t="s">
        <v>1114</v>
      </c>
      <c r="E145" s="171"/>
      <c r="F145" s="87" t="s">
        <v>16</v>
      </c>
      <c r="G145" t="s">
        <v>2593</v>
      </c>
      <c r="H145" s="88">
        <v>6</v>
      </c>
      <c r="I145" s="35" t="s">
        <v>2594</v>
      </c>
      <c r="J145" s="35"/>
      <c r="K145" s="36">
        <v>45180</v>
      </c>
      <c r="L145"/>
      <c r="M145" t="s">
        <v>398</v>
      </c>
      <c r="N145" t="s">
        <v>488</v>
      </c>
      <c r="O145" t="str">
        <f>VLOOKUP(cppm_lor[[#This Row],[Status]],'All Link_LOV'!$M$4:$N$16,2,FALSE)</f>
        <v>LOR Issued</v>
      </c>
      <c r="P145" t="s">
        <v>1113</v>
      </c>
      <c r="Q145"/>
      <c r="R145" t="s">
        <v>1935</v>
      </c>
      <c r="S145" t="s">
        <v>1115</v>
      </c>
      <c r="T145" t="s">
        <v>1728</v>
      </c>
      <c r="V145" t="s">
        <v>2621</v>
      </c>
      <c r="W145" t="s">
        <v>2621</v>
      </c>
      <c r="AG145" t="s">
        <v>2626</v>
      </c>
      <c r="AH145" t="s">
        <v>2627</v>
      </c>
      <c r="AI145">
        <v>13156.35</v>
      </c>
      <c r="AJ145" t="s">
        <v>2607</v>
      </c>
      <c r="AK145">
        <v>13156.35</v>
      </c>
      <c r="AL145" t="s">
        <v>2624</v>
      </c>
      <c r="AM145" t="s">
        <v>2625</v>
      </c>
      <c r="AN145" t="s">
        <v>2624</v>
      </c>
      <c r="AO145" t="s">
        <v>1081</v>
      </c>
      <c r="AP145" t="s">
        <v>81</v>
      </c>
      <c r="AQ145" t="s">
        <v>1081</v>
      </c>
      <c r="AR145" t="s">
        <v>1081</v>
      </c>
      <c r="AS145" t="s">
        <v>1081</v>
      </c>
      <c r="AT145">
        <v>0</v>
      </c>
      <c r="AU145" t="s">
        <v>1081</v>
      </c>
      <c r="AV145" t="s">
        <v>1081</v>
      </c>
      <c r="AX145">
        <v>1</v>
      </c>
      <c r="AY145" s="108"/>
    </row>
    <row r="146" spans="1:51" ht="13.5" hidden="1" customHeight="1">
      <c r="A146">
        <v>144</v>
      </c>
      <c r="B146" t="s">
        <v>546</v>
      </c>
      <c r="C146" t="s">
        <v>9</v>
      </c>
      <c r="D146" s="87" t="s">
        <v>1081</v>
      </c>
      <c r="E146" s="87"/>
      <c r="F146" s="87" t="s">
        <v>2628</v>
      </c>
      <c r="G146" t="s">
        <v>2593</v>
      </c>
      <c r="H146" s="88">
        <v>7</v>
      </c>
      <c r="I146" s="35" t="s">
        <v>2599</v>
      </c>
      <c r="J146" s="35"/>
      <c r="K146" s="36">
        <v>45180</v>
      </c>
      <c r="L146"/>
      <c r="M146" t="s">
        <v>398</v>
      </c>
      <c r="N146" t="s">
        <v>488</v>
      </c>
      <c r="O146" t="str">
        <f>VLOOKUP(cppm_lor[[#This Row],[Status]],'All Link_LOV'!$M$4:$N$16,2,FALSE)</f>
        <v>Pending Verification</v>
      </c>
      <c r="P146" t="s">
        <v>2629</v>
      </c>
      <c r="Q146"/>
      <c r="R146" t="s">
        <v>2630</v>
      </c>
      <c r="S146" t="s">
        <v>2631</v>
      </c>
      <c r="T146" t="s">
        <v>49</v>
      </c>
      <c r="V146" t="e">
        <v>#N/A</v>
      </c>
      <c r="W146" t="e">
        <v>#N/A</v>
      </c>
      <c r="AG146" t="s">
        <v>2632</v>
      </c>
      <c r="AH146" t="s">
        <v>2633</v>
      </c>
      <c r="AI146">
        <v>153686</v>
      </c>
      <c r="AJ146" t="s">
        <v>2607</v>
      </c>
      <c r="AK146">
        <v>261615.22</v>
      </c>
      <c r="AL146">
        <v>44965</v>
      </c>
      <c r="AM146" t="s">
        <v>2634</v>
      </c>
      <c r="AN146">
        <v>44966</v>
      </c>
      <c r="AO146" t="s">
        <v>1081</v>
      </c>
      <c r="AP146" t="s">
        <v>2635</v>
      </c>
      <c r="AQ146" t="s">
        <v>1081</v>
      </c>
      <c r="AR146" t="s">
        <v>1081</v>
      </c>
      <c r="AS146" t="s">
        <v>1081</v>
      </c>
      <c r="AT146" t="s">
        <v>1081</v>
      </c>
      <c r="AU146" t="s">
        <v>1081</v>
      </c>
      <c r="AV146" t="s">
        <v>1081</v>
      </c>
      <c r="AX146">
        <v>0</v>
      </c>
      <c r="AY146" s="108"/>
    </row>
    <row r="147" spans="1:51" ht="13.5" hidden="1" customHeight="1">
      <c r="A147">
        <v>145</v>
      </c>
      <c r="B147" t="s">
        <v>546</v>
      </c>
      <c r="C147" t="s">
        <v>9</v>
      </c>
      <c r="D147" s="87" t="s">
        <v>1081</v>
      </c>
      <c r="E147" s="87"/>
      <c r="F147" s="87" t="s">
        <v>2628</v>
      </c>
      <c r="G147" t="s">
        <v>2593</v>
      </c>
      <c r="H147" s="88">
        <v>8</v>
      </c>
      <c r="I147" s="35" t="s">
        <v>2599</v>
      </c>
      <c r="J147" s="35"/>
      <c r="K147" s="36">
        <v>45180</v>
      </c>
      <c r="L147"/>
      <c r="M147" t="s">
        <v>398</v>
      </c>
      <c r="N147" t="s">
        <v>488</v>
      </c>
      <c r="O147" t="str">
        <f>VLOOKUP(cppm_lor[[#This Row],[Status]],'All Link_LOV'!$M$4:$N$16,2,FALSE)</f>
        <v>Pending Verification</v>
      </c>
      <c r="P147" t="s">
        <v>2636</v>
      </c>
      <c r="Q147"/>
      <c r="R147" t="s">
        <v>2630</v>
      </c>
      <c r="S147" t="s">
        <v>2631</v>
      </c>
      <c r="T147" t="s">
        <v>49</v>
      </c>
      <c r="V147" t="e">
        <v>#N/A</v>
      </c>
      <c r="W147" t="e">
        <v>#N/A</v>
      </c>
      <c r="AG147" t="s">
        <v>2632</v>
      </c>
      <c r="AH147" t="s">
        <v>2633</v>
      </c>
      <c r="AI147">
        <v>107929.22</v>
      </c>
      <c r="AJ147" t="s">
        <v>2607</v>
      </c>
      <c r="AK147">
        <v>261615.22</v>
      </c>
      <c r="AL147">
        <v>44965</v>
      </c>
      <c r="AM147" t="s">
        <v>2634</v>
      </c>
      <c r="AN147">
        <v>44966</v>
      </c>
      <c r="AO147" t="s">
        <v>1081</v>
      </c>
      <c r="AP147" t="s">
        <v>2635</v>
      </c>
      <c r="AQ147" t="s">
        <v>1081</v>
      </c>
      <c r="AR147" t="s">
        <v>1081</v>
      </c>
      <c r="AS147" t="s">
        <v>1081</v>
      </c>
      <c r="AT147" t="s">
        <v>1081</v>
      </c>
      <c r="AU147" t="s">
        <v>1081</v>
      </c>
      <c r="AV147" t="s">
        <v>1081</v>
      </c>
      <c r="AX147">
        <v>1</v>
      </c>
      <c r="AY147" s="108"/>
    </row>
    <row r="148" spans="1:51" ht="13.5" hidden="1" customHeight="1">
      <c r="A148">
        <v>146</v>
      </c>
      <c r="B148" t="s">
        <v>546</v>
      </c>
      <c r="C148" t="s">
        <v>9</v>
      </c>
      <c r="D148" s="87" t="s">
        <v>1081</v>
      </c>
      <c r="E148" s="87"/>
      <c r="F148" s="87" t="s">
        <v>2628</v>
      </c>
      <c r="G148" t="s">
        <v>2593</v>
      </c>
      <c r="H148" s="88">
        <v>9</v>
      </c>
      <c r="I148" s="35" t="s">
        <v>2599</v>
      </c>
      <c r="J148" s="35"/>
      <c r="K148" s="36">
        <v>45180</v>
      </c>
      <c r="L148"/>
      <c r="M148" t="s">
        <v>398</v>
      </c>
      <c r="N148" t="s">
        <v>488</v>
      </c>
      <c r="O148" t="str">
        <f>VLOOKUP(cppm_lor[[#This Row],[Status]],'All Link_LOV'!$M$4:$N$16,2,FALSE)</f>
        <v>Pending Verification</v>
      </c>
      <c r="P148" t="s">
        <v>2637</v>
      </c>
      <c r="Q148"/>
      <c r="R148" t="s">
        <v>2638</v>
      </c>
      <c r="S148" t="s">
        <v>2639</v>
      </c>
      <c r="T148" t="s">
        <v>48</v>
      </c>
      <c r="V148" t="e">
        <v>#N/A</v>
      </c>
      <c r="W148" t="e">
        <v>#N/A</v>
      </c>
      <c r="AG148" t="s">
        <v>2640</v>
      </c>
      <c r="AH148" t="s">
        <v>2641</v>
      </c>
      <c r="AI148">
        <v>18655</v>
      </c>
      <c r="AJ148" t="s">
        <v>2607</v>
      </c>
      <c r="AK148">
        <v>18655</v>
      </c>
      <c r="AL148" t="s">
        <v>2642</v>
      </c>
      <c r="AM148" t="s">
        <v>2609</v>
      </c>
      <c r="AN148" t="s">
        <v>2642</v>
      </c>
      <c r="AO148" t="s">
        <v>1081</v>
      </c>
      <c r="AP148" t="s">
        <v>2635</v>
      </c>
      <c r="AQ148" t="s">
        <v>1081</v>
      </c>
      <c r="AR148">
        <v>23505</v>
      </c>
      <c r="AS148" t="s">
        <v>2612</v>
      </c>
      <c r="AT148" t="s">
        <v>1081</v>
      </c>
      <c r="AU148" t="s">
        <v>1081</v>
      </c>
      <c r="AV148" t="s">
        <v>1081</v>
      </c>
      <c r="AX148">
        <v>1</v>
      </c>
      <c r="AY148" s="108"/>
    </row>
    <row r="149" spans="1:51" ht="13.5" hidden="1" customHeight="1">
      <c r="A149">
        <v>147</v>
      </c>
      <c r="B149" t="s">
        <v>77</v>
      </c>
      <c r="C149" s="87" t="s">
        <v>16</v>
      </c>
      <c r="D149" s="87" t="s">
        <v>2643</v>
      </c>
      <c r="E149" s="87"/>
      <c r="F149" s="87"/>
      <c r="G149" t="s">
        <v>2593</v>
      </c>
      <c r="H149" s="88">
        <v>10</v>
      </c>
      <c r="I149" s="35" t="s">
        <v>2599</v>
      </c>
      <c r="J149" s="35"/>
      <c r="K149" s="36">
        <v>45180</v>
      </c>
      <c r="L149"/>
      <c r="M149" t="s">
        <v>398</v>
      </c>
      <c r="N149" t="s">
        <v>488</v>
      </c>
      <c r="O149" t="str">
        <f>VLOOKUP(cppm_lor[[#This Row],[Status]],'All Link_LOV'!$M$4:$N$16,2,FALSE)</f>
        <v>LOR Issued</v>
      </c>
      <c r="P149" t="s">
        <v>2644</v>
      </c>
      <c r="R149" t="s">
        <v>2645</v>
      </c>
      <c r="S149" t="s">
        <v>2646</v>
      </c>
      <c r="T149" t="s">
        <v>54</v>
      </c>
      <c r="V149" t="e">
        <v>#N/A</v>
      </c>
      <c r="W149" t="e">
        <v>#N/A</v>
      </c>
      <c r="AG149" t="s">
        <v>2647</v>
      </c>
      <c r="AH149" t="s">
        <v>2648</v>
      </c>
      <c r="AI149">
        <v>22205</v>
      </c>
      <c r="AJ149" t="s">
        <v>2607</v>
      </c>
      <c r="AK149">
        <v>22205</v>
      </c>
      <c r="AL149" t="s">
        <v>2649</v>
      </c>
      <c r="AM149" t="s">
        <v>2609</v>
      </c>
      <c r="AN149" t="s">
        <v>2608</v>
      </c>
      <c r="AO149" t="s">
        <v>1081</v>
      </c>
      <c r="AP149" t="s">
        <v>2650</v>
      </c>
      <c r="AQ149" t="s">
        <v>1081</v>
      </c>
      <c r="AR149">
        <v>22862</v>
      </c>
      <c r="AS149" t="s">
        <v>2612</v>
      </c>
      <c r="AT149" t="s">
        <v>1081</v>
      </c>
      <c r="AU149" t="s">
        <v>1081</v>
      </c>
      <c r="AV149" t="s">
        <v>1081</v>
      </c>
      <c r="AX149">
        <v>1</v>
      </c>
      <c r="AY149" s="108"/>
    </row>
    <row r="150" spans="1:51" ht="13.5" hidden="1" customHeight="1">
      <c r="A150">
        <v>148</v>
      </c>
      <c r="B150" t="s">
        <v>546</v>
      </c>
      <c r="C150" t="s">
        <v>9</v>
      </c>
      <c r="D150" s="87" t="s">
        <v>1081</v>
      </c>
      <c r="E150" s="87"/>
      <c r="F150" s="87" t="s">
        <v>2628</v>
      </c>
      <c r="G150" t="s">
        <v>2593</v>
      </c>
      <c r="H150" s="88">
        <v>11</v>
      </c>
      <c r="I150" s="35" t="s">
        <v>2599</v>
      </c>
      <c r="J150" s="35"/>
      <c r="K150" s="36">
        <v>45180</v>
      </c>
      <c r="L150"/>
      <c r="M150" t="s">
        <v>398</v>
      </c>
      <c r="N150" t="s">
        <v>488</v>
      </c>
      <c r="O150" t="str">
        <f>VLOOKUP(cppm_lor[[#This Row],[Status]],'All Link_LOV'!$M$4:$N$16,2,FALSE)</f>
        <v>Pending Verification</v>
      </c>
      <c r="P150" t="s">
        <v>2651</v>
      </c>
      <c r="Q150"/>
      <c r="R150" t="s">
        <v>2652</v>
      </c>
      <c r="S150" t="s">
        <v>2653</v>
      </c>
      <c r="T150" t="s">
        <v>49</v>
      </c>
      <c r="V150" t="e">
        <v>#N/A</v>
      </c>
      <c r="W150" t="e">
        <v>#N/A</v>
      </c>
      <c r="AG150" t="s">
        <v>2654</v>
      </c>
      <c r="AH150" t="s">
        <v>2655</v>
      </c>
      <c r="AI150">
        <v>114108.13</v>
      </c>
      <c r="AJ150" t="s">
        <v>2607</v>
      </c>
      <c r="AK150">
        <v>114108.13</v>
      </c>
      <c r="AL150">
        <v>44966</v>
      </c>
      <c r="AM150" t="s">
        <v>2609</v>
      </c>
      <c r="AN150">
        <v>44966</v>
      </c>
      <c r="AO150" t="s">
        <v>1081</v>
      </c>
      <c r="AP150" t="s">
        <v>2635</v>
      </c>
      <c r="AQ150" t="s">
        <v>1081</v>
      </c>
      <c r="AR150" t="s">
        <v>2656</v>
      </c>
      <c r="AS150" t="s">
        <v>2612</v>
      </c>
      <c r="AT150" t="s">
        <v>1081</v>
      </c>
      <c r="AU150" t="s">
        <v>1081</v>
      </c>
      <c r="AV150" t="s">
        <v>1081</v>
      </c>
      <c r="AX150">
        <v>1</v>
      </c>
      <c r="AY150" s="108"/>
    </row>
    <row r="151" spans="1:51" ht="13.5" hidden="1" customHeight="1">
      <c r="A151">
        <v>149</v>
      </c>
      <c r="B151" s="87" t="s">
        <v>62</v>
      </c>
      <c r="C151" s="87" t="s">
        <v>86</v>
      </c>
      <c r="D151" s="87" t="s">
        <v>1119</v>
      </c>
      <c r="E151" s="87"/>
      <c r="F151" s="87" t="s">
        <v>1558</v>
      </c>
      <c r="G151" t="s">
        <v>2593</v>
      </c>
      <c r="H151" s="88">
        <v>12</v>
      </c>
      <c r="I151" s="35" t="s">
        <v>2594</v>
      </c>
      <c r="J151" s="35" t="s">
        <v>2657</v>
      </c>
      <c r="K151" s="36">
        <v>45180</v>
      </c>
      <c r="L151"/>
      <c r="M151" t="s">
        <v>398</v>
      </c>
      <c r="N151" t="s">
        <v>488</v>
      </c>
      <c r="O151" t="str">
        <f>VLOOKUP(cppm_lor[[#This Row],[Status]],'All Link_LOV'!$M$4:$N$16,2,FALSE)</f>
        <v>LOR Issued</v>
      </c>
      <c r="P151" t="s">
        <v>1117</v>
      </c>
      <c r="Q151"/>
      <c r="R151" t="s">
        <v>2658</v>
      </c>
      <c r="S151" t="s">
        <v>1121</v>
      </c>
      <c r="T151" t="s">
        <v>908</v>
      </c>
      <c r="V151" t="s">
        <v>1118</v>
      </c>
      <c r="W151" t="s">
        <v>1118</v>
      </c>
      <c r="AG151" t="s">
        <v>2659</v>
      </c>
      <c r="AH151" t="s">
        <v>2660</v>
      </c>
      <c r="AI151">
        <v>45561.47</v>
      </c>
      <c r="AJ151" t="s">
        <v>1081</v>
      </c>
      <c r="AK151" t="s">
        <v>1081</v>
      </c>
      <c r="AL151" t="s">
        <v>1081</v>
      </c>
      <c r="AM151" t="s">
        <v>1081</v>
      </c>
      <c r="AN151" t="s">
        <v>1081</v>
      </c>
      <c r="AO151" t="s">
        <v>1081</v>
      </c>
      <c r="AP151" t="s">
        <v>475</v>
      </c>
      <c r="AQ151" t="s">
        <v>1081</v>
      </c>
      <c r="AR151" t="s">
        <v>1081</v>
      </c>
      <c r="AS151" t="s">
        <v>1081</v>
      </c>
      <c r="AT151" t="s">
        <v>1119</v>
      </c>
      <c r="AU151" t="s">
        <v>86</v>
      </c>
      <c r="AV151" t="s">
        <v>1081</v>
      </c>
      <c r="AX151">
        <v>1</v>
      </c>
      <c r="AY151" s="108"/>
    </row>
    <row r="152" spans="1:51" ht="13.5" hidden="1" customHeight="1">
      <c r="A152">
        <v>150</v>
      </c>
      <c r="B152" s="87" t="s">
        <v>62</v>
      </c>
      <c r="C152" s="87" t="s">
        <v>86</v>
      </c>
      <c r="D152" s="87" t="s">
        <v>1125</v>
      </c>
      <c r="E152" s="87" t="s">
        <v>2661</v>
      </c>
      <c r="F152" s="87" t="s">
        <v>2662</v>
      </c>
      <c r="G152" t="s">
        <v>2593</v>
      </c>
      <c r="H152" s="88">
        <v>13</v>
      </c>
      <c r="I152" s="35" t="s">
        <v>2594</v>
      </c>
      <c r="J152" s="35" t="s">
        <v>2663</v>
      </c>
      <c r="K152" s="36">
        <v>45180</v>
      </c>
      <c r="L152"/>
      <c r="M152" t="s">
        <v>398</v>
      </c>
      <c r="N152" t="s">
        <v>488</v>
      </c>
      <c r="O152" t="str">
        <f>VLOOKUP(cppm_lor[[#This Row],[Status]],'All Link_LOV'!$M$4:$N$16,2,FALSE)</f>
        <v>LOR Issued</v>
      </c>
      <c r="P152" t="s">
        <v>1123</v>
      </c>
      <c r="Q152"/>
      <c r="R152" t="s">
        <v>2664</v>
      </c>
      <c r="S152" t="s">
        <v>1126</v>
      </c>
      <c r="T152" t="s">
        <v>908</v>
      </c>
      <c r="V152" t="s">
        <v>1124</v>
      </c>
      <c r="W152" t="s">
        <v>1124</v>
      </c>
      <c r="AG152" t="s">
        <v>2665</v>
      </c>
      <c r="AH152" t="s">
        <v>2666</v>
      </c>
      <c r="AI152">
        <v>42731.18</v>
      </c>
      <c r="AJ152" t="s">
        <v>1081</v>
      </c>
      <c r="AK152" t="s">
        <v>1081</v>
      </c>
      <c r="AL152" t="s">
        <v>1081</v>
      </c>
      <c r="AM152" t="s">
        <v>1081</v>
      </c>
      <c r="AN152" t="s">
        <v>1081</v>
      </c>
      <c r="AO152" t="s">
        <v>1081</v>
      </c>
      <c r="AP152" t="s">
        <v>475</v>
      </c>
      <c r="AQ152" t="s">
        <v>1081</v>
      </c>
      <c r="AR152" t="s">
        <v>1081</v>
      </c>
      <c r="AS152" t="s">
        <v>1081</v>
      </c>
      <c r="AT152" t="s">
        <v>1125</v>
      </c>
      <c r="AU152" t="s">
        <v>86</v>
      </c>
      <c r="AV152" t="s">
        <v>1081</v>
      </c>
      <c r="AX152">
        <v>1</v>
      </c>
      <c r="AY152" s="108"/>
    </row>
    <row r="153" spans="1:51" ht="13.5" hidden="1" customHeight="1">
      <c r="A153">
        <v>151</v>
      </c>
      <c r="B153" s="87" t="s">
        <v>84</v>
      </c>
      <c r="C153" s="87" t="s">
        <v>86</v>
      </c>
      <c r="D153" s="87" t="s">
        <v>1130</v>
      </c>
      <c r="E153" s="87"/>
      <c r="F153" s="87"/>
      <c r="G153" t="s">
        <v>2593</v>
      </c>
      <c r="H153" s="88">
        <v>14</v>
      </c>
      <c r="I153" s="35" t="s">
        <v>2594</v>
      </c>
      <c r="J153" s="35">
        <v>4901993317</v>
      </c>
      <c r="K153" s="36">
        <v>45180</v>
      </c>
      <c r="L153"/>
      <c r="M153" t="s">
        <v>398</v>
      </c>
      <c r="N153" t="s">
        <v>488</v>
      </c>
      <c r="O153" t="str">
        <f>VLOOKUP(cppm_lor[[#This Row],[Status]],'All Link_LOV'!$M$4:$N$16,2,FALSE)</f>
        <v>LOR Issued</v>
      </c>
      <c r="P153" t="s">
        <v>1128</v>
      </c>
      <c r="Q153"/>
      <c r="R153" t="s">
        <v>2667</v>
      </c>
      <c r="S153" t="s">
        <v>1131</v>
      </c>
      <c r="T153" t="s">
        <v>52</v>
      </c>
      <c r="V153" t="s">
        <v>1129</v>
      </c>
      <c r="W153" t="s">
        <v>1129</v>
      </c>
      <c r="AG153" t="s">
        <v>2668</v>
      </c>
      <c r="AH153" t="s">
        <v>2669</v>
      </c>
      <c r="AI153">
        <v>57936</v>
      </c>
      <c r="AJ153" t="s">
        <v>1081</v>
      </c>
      <c r="AK153" t="s">
        <v>1081</v>
      </c>
      <c r="AL153" t="s">
        <v>1081</v>
      </c>
      <c r="AM153" t="s">
        <v>1081</v>
      </c>
      <c r="AN153" t="s">
        <v>1081</v>
      </c>
      <c r="AO153" t="s">
        <v>1081</v>
      </c>
      <c r="AP153" t="s">
        <v>84</v>
      </c>
      <c r="AQ153" t="s">
        <v>1081</v>
      </c>
      <c r="AR153" t="s">
        <v>1081</v>
      </c>
      <c r="AS153" t="s">
        <v>1081</v>
      </c>
      <c r="AT153" t="s">
        <v>1130</v>
      </c>
      <c r="AU153" t="s">
        <v>86</v>
      </c>
      <c r="AV153" t="s">
        <v>1081</v>
      </c>
      <c r="AX153">
        <v>0</v>
      </c>
      <c r="AY153" s="108"/>
    </row>
    <row r="154" spans="1:51" ht="13.5" hidden="1" customHeight="1">
      <c r="A154">
        <v>152</v>
      </c>
      <c r="B154" t="s">
        <v>77</v>
      </c>
      <c r="C154" s="87" t="s">
        <v>16</v>
      </c>
      <c r="D154" s="159" t="s">
        <v>1135</v>
      </c>
      <c r="E154" s="87"/>
      <c r="F154" s="87" t="s">
        <v>2670</v>
      </c>
      <c r="G154" t="s">
        <v>2593</v>
      </c>
      <c r="H154" s="88">
        <v>15</v>
      </c>
      <c r="I154" s="35" t="s">
        <v>2599</v>
      </c>
      <c r="J154" s="35" t="s">
        <v>2671</v>
      </c>
      <c r="K154" s="36">
        <v>45180</v>
      </c>
      <c r="L154"/>
      <c r="M154" t="s">
        <v>398</v>
      </c>
      <c r="N154" t="s">
        <v>488</v>
      </c>
      <c r="O154" t="str">
        <f>VLOOKUP(cppm_lor[[#This Row],[Status]],'All Link_LOV'!$M$4:$N$16,2,FALSE)</f>
        <v>LOR Issued</v>
      </c>
      <c r="P154" t="s">
        <v>1133</v>
      </c>
      <c r="Q154"/>
      <c r="R154" t="s">
        <v>2672</v>
      </c>
      <c r="S154" t="s">
        <v>1136</v>
      </c>
      <c r="T154" t="s">
        <v>57</v>
      </c>
      <c r="V154" t="s">
        <v>1134</v>
      </c>
      <c r="W154" t="s">
        <v>2673</v>
      </c>
      <c r="AG154" t="s">
        <v>2674</v>
      </c>
      <c r="AH154" t="s">
        <v>2675</v>
      </c>
      <c r="AI154">
        <v>48637.52</v>
      </c>
      <c r="AJ154" t="s">
        <v>2607</v>
      </c>
      <c r="AK154">
        <v>48637.52</v>
      </c>
      <c r="AL154" t="s">
        <v>2676</v>
      </c>
      <c r="AM154" t="s">
        <v>2609</v>
      </c>
      <c r="AN154" t="s">
        <v>2676</v>
      </c>
      <c r="AO154" t="s">
        <v>2677</v>
      </c>
      <c r="AP154" t="s">
        <v>2650</v>
      </c>
      <c r="AQ154" t="s">
        <v>1081</v>
      </c>
      <c r="AR154">
        <v>13572</v>
      </c>
      <c r="AS154">
        <v>221.77</v>
      </c>
      <c r="AT154" t="s">
        <v>1135</v>
      </c>
      <c r="AU154" t="s">
        <v>2678</v>
      </c>
      <c r="AV154" t="s">
        <v>2679</v>
      </c>
      <c r="AX154">
        <v>0</v>
      </c>
      <c r="AY154" s="108"/>
    </row>
    <row r="155" spans="1:51" ht="13.5" hidden="1" customHeight="1">
      <c r="A155">
        <v>153</v>
      </c>
      <c r="B155" t="s">
        <v>77</v>
      </c>
      <c r="C155" s="87" t="s">
        <v>16</v>
      </c>
      <c r="D155" s="160" t="s">
        <v>2680</v>
      </c>
      <c r="E155" s="87"/>
      <c r="F155" s="87"/>
      <c r="G155" t="s">
        <v>2593</v>
      </c>
      <c r="H155" s="88">
        <v>16</v>
      </c>
      <c r="I155" s="35" t="s">
        <v>2599</v>
      </c>
      <c r="J155" s="35"/>
      <c r="K155" s="36">
        <v>45180</v>
      </c>
      <c r="L155"/>
      <c r="M155" t="s">
        <v>398</v>
      </c>
      <c r="N155" t="s">
        <v>488</v>
      </c>
      <c r="O155" t="str">
        <f>VLOOKUP(cppm_lor[[#This Row],[Status]],'All Link_LOV'!$M$4:$N$16,2,FALSE)</f>
        <v>LOR Issued</v>
      </c>
      <c r="P155" t="s">
        <v>1138</v>
      </c>
      <c r="Q155"/>
      <c r="R155" t="s">
        <v>2681</v>
      </c>
      <c r="S155" t="s">
        <v>1140</v>
      </c>
      <c r="T155" t="s">
        <v>57</v>
      </c>
      <c r="V155" t="s">
        <v>1134</v>
      </c>
      <c r="W155" t="s">
        <v>2673</v>
      </c>
      <c r="AG155" t="s">
        <v>2682</v>
      </c>
      <c r="AH155" t="s">
        <v>2683</v>
      </c>
      <c r="AI155">
        <v>5295.41</v>
      </c>
      <c r="AJ155" t="s">
        <v>2607</v>
      </c>
      <c r="AK155">
        <v>5295.41</v>
      </c>
      <c r="AL155">
        <v>44995</v>
      </c>
      <c r="AM155" t="s">
        <v>2609</v>
      </c>
      <c r="AN155">
        <v>44995</v>
      </c>
      <c r="AO155" t="s">
        <v>2684</v>
      </c>
      <c r="AP155" t="s">
        <v>2650</v>
      </c>
      <c r="AQ155" t="s">
        <v>1081</v>
      </c>
      <c r="AR155" t="s">
        <v>2656</v>
      </c>
      <c r="AS155" t="s">
        <v>2612</v>
      </c>
      <c r="AT155" t="s">
        <v>2685</v>
      </c>
      <c r="AU155" t="s">
        <v>1081</v>
      </c>
      <c r="AV155" t="s">
        <v>1081</v>
      </c>
      <c r="AX155">
        <v>0</v>
      </c>
      <c r="AY155" s="108"/>
    </row>
    <row r="156" spans="1:51" ht="13.5" hidden="1" customHeight="1">
      <c r="A156">
        <v>154</v>
      </c>
      <c r="B156" s="87" t="s">
        <v>84</v>
      </c>
      <c r="C156" s="87" t="s">
        <v>86</v>
      </c>
      <c r="D156" s="87" t="s">
        <v>1143</v>
      </c>
      <c r="E156" s="87"/>
      <c r="F156" s="87"/>
      <c r="G156" t="s">
        <v>2593</v>
      </c>
      <c r="H156" s="88">
        <v>17</v>
      </c>
      <c r="I156" s="35" t="s">
        <v>2594</v>
      </c>
      <c r="J156" s="35">
        <v>4902122739</v>
      </c>
      <c r="K156" s="36">
        <v>45180</v>
      </c>
      <c r="L156"/>
      <c r="M156" t="s">
        <v>398</v>
      </c>
      <c r="N156" t="s">
        <v>488</v>
      </c>
      <c r="O156" t="str">
        <f>VLOOKUP(cppm_lor[[#This Row],[Status]],'All Link_LOV'!$M$4:$N$16,2,FALSE)</f>
        <v>LOR Issued</v>
      </c>
      <c r="P156" t="s">
        <v>1142</v>
      </c>
      <c r="Q156"/>
      <c r="R156" t="s">
        <v>2686</v>
      </c>
      <c r="S156" t="s">
        <v>1144</v>
      </c>
      <c r="T156" t="s">
        <v>52</v>
      </c>
      <c r="V156" t="s">
        <v>1095</v>
      </c>
      <c r="W156" t="s">
        <v>1095</v>
      </c>
      <c r="AG156" t="s">
        <v>2687</v>
      </c>
      <c r="AH156" t="s">
        <v>2688</v>
      </c>
      <c r="AI156">
        <v>57936</v>
      </c>
      <c r="AJ156" t="s">
        <v>1081</v>
      </c>
      <c r="AK156" t="s">
        <v>1081</v>
      </c>
      <c r="AL156" t="s">
        <v>1081</v>
      </c>
      <c r="AM156" t="s">
        <v>1081</v>
      </c>
      <c r="AN156" t="s">
        <v>1081</v>
      </c>
      <c r="AO156" t="s">
        <v>1081</v>
      </c>
      <c r="AP156" t="s">
        <v>84</v>
      </c>
      <c r="AQ156" t="s">
        <v>1081</v>
      </c>
      <c r="AR156" t="s">
        <v>1081</v>
      </c>
      <c r="AS156" t="s">
        <v>1081</v>
      </c>
      <c r="AT156" t="s">
        <v>1143</v>
      </c>
      <c r="AU156" t="s">
        <v>86</v>
      </c>
      <c r="AV156" t="s">
        <v>1081</v>
      </c>
      <c r="AX156">
        <v>0</v>
      </c>
      <c r="AY156" s="108"/>
    </row>
    <row r="157" spans="1:51" ht="13.5" hidden="1" customHeight="1">
      <c r="A157">
        <v>155</v>
      </c>
      <c r="B157" t="s">
        <v>77</v>
      </c>
      <c r="C157" s="87" t="s">
        <v>16</v>
      </c>
      <c r="D157" s="159" t="s">
        <v>1148</v>
      </c>
      <c r="E157" s="87"/>
      <c r="F157" s="87" t="s">
        <v>2689</v>
      </c>
      <c r="G157" t="s">
        <v>2593</v>
      </c>
      <c r="H157" s="88">
        <v>18</v>
      </c>
      <c r="I157" s="35" t="s">
        <v>2599</v>
      </c>
      <c r="J157" s="35">
        <v>4902121514</v>
      </c>
      <c r="K157" s="36">
        <v>45180</v>
      </c>
      <c r="L157"/>
      <c r="M157" t="s">
        <v>398</v>
      </c>
      <c r="N157" t="s">
        <v>488</v>
      </c>
      <c r="O157" t="str">
        <f>VLOOKUP(cppm_lor[[#This Row],[Status]],'All Link_LOV'!$M$4:$N$16,2,FALSE)</f>
        <v>LOR Issued</v>
      </c>
      <c r="P157" t="s">
        <v>1146</v>
      </c>
      <c r="Q157"/>
      <c r="R157" t="s">
        <v>2690</v>
      </c>
      <c r="S157" t="s">
        <v>1149</v>
      </c>
      <c r="T157" t="s">
        <v>57</v>
      </c>
      <c r="V157" t="s">
        <v>1134</v>
      </c>
      <c r="W157" t="s">
        <v>2673</v>
      </c>
      <c r="AG157" t="s">
        <v>2691</v>
      </c>
      <c r="AH157" t="s">
        <v>2692</v>
      </c>
      <c r="AI157">
        <v>36283</v>
      </c>
      <c r="AJ157" t="s">
        <v>2607</v>
      </c>
      <c r="AK157">
        <v>36283</v>
      </c>
      <c r="AL157">
        <v>44808</v>
      </c>
      <c r="AM157" t="s">
        <v>2634</v>
      </c>
      <c r="AN157">
        <v>44808</v>
      </c>
      <c r="AO157" t="s">
        <v>2677</v>
      </c>
      <c r="AP157" t="s">
        <v>2650</v>
      </c>
      <c r="AQ157" t="s">
        <v>1081</v>
      </c>
      <c r="AR157">
        <v>56284</v>
      </c>
      <c r="AS157">
        <v>7912.5</v>
      </c>
      <c r="AT157" t="s">
        <v>1148</v>
      </c>
      <c r="AU157" t="s">
        <v>2678</v>
      </c>
      <c r="AV157" t="s">
        <v>2693</v>
      </c>
      <c r="AX157">
        <v>0</v>
      </c>
      <c r="AY157" s="108"/>
    </row>
    <row r="158" spans="1:51" ht="13.5" hidden="1" customHeight="1">
      <c r="A158">
        <v>156</v>
      </c>
      <c r="B158" t="s">
        <v>77</v>
      </c>
      <c r="C158" s="87" t="s">
        <v>16</v>
      </c>
      <c r="D158" s="160" t="s">
        <v>1152</v>
      </c>
      <c r="E158" s="87"/>
      <c r="F158" s="87"/>
      <c r="G158" t="s">
        <v>2593</v>
      </c>
      <c r="H158" s="88">
        <v>19</v>
      </c>
      <c r="I158" s="35" t="s">
        <v>2599</v>
      </c>
      <c r="J158" s="472" t="s">
        <v>2694</v>
      </c>
      <c r="K158" s="36">
        <v>45180</v>
      </c>
      <c r="L158"/>
      <c r="M158" t="s">
        <v>398</v>
      </c>
      <c r="N158" t="s">
        <v>488</v>
      </c>
      <c r="O158" t="str">
        <f>VLOOKUP(cppm_lor[[#This Row],[Status]],'All Link_LOV'!$M$4:$N$16,2,FALSE)</f>
        <v>LOR Issued</v>
      </c>
      <c r="P158" t="s">
        <v>1151</v>
      </c>
      <c r="Q158"/>
      <c r="R158" t="s">
        <v>2695</v>
      </c>
      <c r="S158" t="s">
        <v>1153</v>
      </c>
      <c r="T158" t="s">
        <v>57</v>
      </c>
      <c r="V158" t="s">
        <v>1134</v>
      </c>
      <c r="W158" t="s">
        <v>2673</v>
      </c>
      <c r="AG158" t="s">
        <v>2696</v>
      </c>
      <c r="AH158" t="s">
        <v>2697</v>
      </c>
      <c r="AI158">
        <v>23739.65</v>
      </c>
      <c r="AJ158" t="s">
        <v>2607</v>
      </c>
      <c r="AK158">
        <v>23739.65</v>
      </c>
      <c r="AL158" t="s">
        <v>2698</v>
      </c>
      <c r="AM158" t="s">
        <v>2609</v>
      </c>
      <c r="AN158" t="s">
        <v>2698</v>
      </c>
      <c r="AO158" t="s">
        <v>2677</v>
      </c>
      <c r="AP158" t="s">
        <v>2650</v>
      </c>
      <c r="AQ158" t="s">
        <v>1081</v>
      </c>
      <c r="AR158">
        <v>1269</v>
      </c>
      <c r="AS158">
        <v>3966.32</v>
      </c>
      <c r="AT158" t="s">
        <v>1152</v>
      </c>
      <c r="AU158" t="s">
        <v>2678</v>
      </c>
      <c r="AV158" t="s">
        <v>2693</v>
      </c>
      <c r="AX158">
        <v>0</v>
      </c>
      <c r="AY158" s="108"/>
    </row>
    <row r="159" spans="1:51" ht="13.5" hidden="1" customHeight="1">
      <c r="A159">
        <v>157</v>
      </c>
      <c r="B159" t="s">
        <v>77</v>
      </c>
      <c r="C159" s="87" t="s">
        <v>86</v>
      </c>
      <c r="D159" s="160" t="s">
        <v>1157</v>
      </c>
      <c r="E159" s="87"/>
      <c r="F159" s="87"/>
      <c r="G159" t="s">
        <v>2593</v>
      </c>
      <c r="H159" s="88">
        <v>20</v>
      </c>
      <c r="I159" s="35" t="s">
        <v>2599</v>
      </c>
      <c r="J159" s="472" t="s">
        <v>2699</v>
      </c>
      <c r="K159" s="36">
        <v>45180</v>
      </c>
      <c r="L159"/>
      <c r="M159" t="s">
        <v>398</v>
      </c>
      <c r="N159" t="s">
        <v>488</v>
      </c>
      <c r="O159" t="str">
        <f>VLOOKUP(cppm_lor[[#This Row],[Status]],'All Link_LOV'!$M$4:$N$16,2,FALSE)</f>
        <v>LOR Issued</v>
      </c>
      <c r="P159" t="s">
        <v>1155</v>
      </c>
      <c r="Q159"/>
      <c r="R159" t="s">
        <v>2700</v>
      </c>
      <c r="S159" t="s">
        <v>1158</v>
      </c>
      <c r="T159" t="s">
        <v>57</v>
      </c>
      <c r="V159" t="s">
        <v>1134</v>
      </c>
      <c r="W159" t="s">
        <v>2673</v>
      </c>
      <c r="AG159" t="s">
        <v>2701</v>
      </c>
      <c r="AH159" t="s">
        <v>2702</v>
      </c>
      <c r="AI159">
        <v>31617</v>
      </c>
      <c r="AJ159" t="s">
        <v>2607</v>
      </c>
      <c r="AK159">
        <v>31617</v>
      </c>
      <c r="AL159">
        <v>44837</v>
      </c>
      <c r="AM159" t="s">
        <v>2609</v>
      </c>
      <c r="AN159">
        <v>44837</v>
      </c>
      <c r="AO159" t="s">
        <v>2677</v>
      </c>
      <c r="AP159" t="s">
        <v>2650</v>
      </c>
      <c r="AQ159" t="s">
        <v>1081</v>
      </c>
      <c r="AR159">
        <v>23040</v>
      </c>
      <c r="AS159">
        <v>962.2</v>
      </c>
      <c r="AT159" t="s">
        <v>1157</v>
      </c>
      <c r="AU159" t="s">
        <v>2678</v>
      </c>
      <c r="AV159" t="s">
        <v>2693</v>
      </c>
      <c r="AX159">
        <v>0</v>
      </c>
      <c r="AY159" s="108"/>
    </row>
    <row r="160" spans="1:51" ht="13.5" hidden="1" customHeight="1">
      <c r="A160">
        <v>158</v>
      </c>
      <c r="B160" t="s">
        <v>77</v>
      </c>
      <c r="C160" s="87" t="s">
        <v>86</v>
      </c>
      <c r="D160" s="160" t="s">
        <v>1161</v>
      </c>
      <c r="E160" s="87"/>
      <c r="F160" s="87"/>
      <c r="G160" t="s">
        <v>2593</v>
      </c>
      <c r="H160" s="88">
        <v>21</v>
      </c>
      <c r="I160" s="35" t="s">
        <v>2599</v>
      </c>
      <c r="J160" s="472">
        <v>4902102767</v>
      </c>
      <c r="K160" s="36">
        <v>45180</v>
      </c>
      <c r="L160"/>
      <c r="M160" t="s">
        <v>398</v>
      </c>
      <c r="N160" t="s">
        <v>488</v>
      </c>
      <c r="O160" t="str">
        <f>VLOOKUP(cppm_lor[[#This Row],[Status]],'All Link_LOV'!$M$4:$N$16,2,FALSE)</f>
        <v>LOR Issued</v>
      </c>
      <c r="P160" t="s">
        <v>1160</v>
      </c>
      <c r="Q160"/>
      <c r="R160" t="s">
        <v>2703</v>
      </c>
      <c r="S160" t="s">
        <v>1162</v>
      </c>
      <c r="T160" t="s">
        <v>57</v>
      </c>
      <c r="V160" t="s">
        <v>1134</v>
      </c>
      <c r="W160" t="s">
        <v>2673</v>
      </c>
      <c r="AG160" t="s">
        <v>2704</v>
      </c>
      <c r="AH160" t="s">
        <v>2705</v>
      </c>
      <c r="AI160">
        <v>16865</v>
      </c>
      <c r="AJ160" t="s">
        <v>2607</v>
      </c>
      <c r="AK160">
        <v>16865</v>
      </c>
      <c r="AL160" t="s">
        <v>2706</v>
      </c>
      <c r="AM160" t="s">
        <v>2634</v>
      </c>
      <c r="AN160" t="s">
        <v>2706</v>
      </c>
      <c r="AO160" t="s">
        <v>2677</v>
      </c>
      <c r="AP160" t="s">
        <v>2650</v>
      </c>
      <c r="AQ160" t="s">
        <v>1081</v>
      </c>
      <c r="AR160">
        <v>10960</v>
      </c>
      <c r="AS160">
        <v>2214.6</v>
      </c>
      <c r="AT160" t="s">
        <v>1161</v>
      </c>
      <c r="AU160" t="s">
        <v>2678</v>
      </c>
      <c r="AV160" t="s">
        <v>2693</v>
      </c>
      <c r="AX160">
        <v>1</v>
      </c>
      <c r="AY160" s="108"/>
    </row>
    <row r="161" spans="1:51" ht="13.5" hidden="1" customHeight="1">
      <c r="A161">
        <v>159</v>
      </c>
      <c r="B161" s="87" t="s">
        <v>84</v>
      </c>
      <c r="C161" s="87" t="s">
        <v>16</v>
      </c>
      <c r="D161" s="87" t="s">
        <v>1167</v>
      </c>
      <c r="E161" s="87"/>
      <c r="F161" s="147" t="s">
        <v>2592</v>
      </c>
      <c r="G161" t="s">
        <v>2593</v>
      </c>
      <c r="H161" s="88">
        <v>22</v>
      </c>
      <c r="I161" s="35" t="s">
        <v>2594</v>
      </c>
      <c r="J161" s="35"/>
      <c r="K161" s="36">
        <v>45180</v>
      </c>
      <c r="L161"/>
      <c r="M161" t="s">
        <v>398</v>
      </c>
      <c r="N161" t="s">
        <v>488</v>
      </c>
      <c r="O161" t="str">
        <f>VLOOKUP(cppm_lor[[#This Row],[Status]],'All Link_LOV'!$M$4:$N$16,2,FALSE)</f>
        <v>LOR Issued</v>
      </c>
      <c r="P161" t="s">
        <v>1164</v>
      </c>
      <c r="Q161"/>
      <c r="R161" t="s">
        <v>2707</v>
      </c>
      <c r="S161" t="s">
        <v>1168</v>
      </c>
      <c r="T161" t="s">
        <v>52</v>
      </c>
      <c r="V161" t="s">
        <v>1165</v>
      </c>
      <c r="W161" t="s">
        <v>1165</v>
      </c>
      <c r="AG161" t="s">
        <v>2708</v>
      </c>
      <c r="AH161" t="s">
        <v>2709</v>
      </c>
      <c r="AI161">
        <v>57936</v>
      </c>
      <c r="AJ161" t="s">
        <v>1081</v>
      </c>
      <c r="AK161" t="s">
        <v>1081</v>
      </c>
      <c r="AL161" t="s">
        <v>1081</v>
      </c>
      <c r="AM161" t="s">
        <v>1081</v>
      </c>
      <c r="AN161" t="s">
        <v>1081</v>
      </c>
      <c r="AO161" t="s">
        <v>1081</v>
      </c>
      <c r="AP161" t="s">
        <v>84</v>
      </c>
      <c r="AQ161" t="s">
        <v>1081</v>
      </c>
      <c r="AR161" t="s">
        <v>1081</v>
      </c>
      <c r="AS161" t="s">
        <v>1081</v>
      </c>
      <c r="AT161" t="s">
        <v>1167</v>
      </c>
      <c r="AU161" t="s">
        <v>14</v>
      </c>
      <c r="AV161" t="s">
        <v>1081</v>
      </c>
      <c r="AX161">
        <v>1</v>
      </c>
      <c r="AY161" s="108"/>
    </row>
    <row r="162" spans="1:51" ht="13.5" hidden="1" customHeight="1">
      <c r="A162">
        <v>160</v>
      </c>
      <c r="B162" t="s">
        <v>77</v>
      </c>
      <c r="C162" s="87" t="s">
        <v>12</v>
      </c>
      <c r="D162" s="159" t="s">
        <v>2710</v>
      </c>
      <c r="E162" s="87"/>
      <c r="F162" s="87" t="s">
        <v>2711</v>
      </c>
      <c r="G162" t="s">
        <v>2593</v>
      </c>
      <c r="H162" s="88">
        <v>23</v>
      </c>
      <c r="I162" s="35" t="s">
        <v>2599</v>
      </c>
      <c r="J162" s="35"/>
      <c r="K162" s="36">
        <v>45180</v>
      </c>
      <c r="L162"/>
      <c r="M162" t="s">
        <v>398</v>
      </c>
      <c r="N162" t="s">
        <v>488</v>
      </c>
      <c r="O162" t="str">
        <f>VLOOKUP(cppm_lor[[#This Row],[Status]],'All Link_LOV'!$M$4:$N$16,2,FALSE)</f>
        <v>Queried - Require More Information From AND</v>
      </c>
      <c r="P162" t="s">
        <v>1170</v>
      </c>
      <c r="Q162"/>
      <c r="R162" t="s">
        <v>2712</v>
      </c>
      <c r="S162" t="s">
        <v>1172</v>
      </c>
      <c r="T162" t="s">
        <v>57</v>
      </c>
      <c r="V162" t="s">
        <v>1134</v>
      </c>
      <c r="W162" t="s">
        <v>2673</v>
      </c>
      <c r="AG162" t="s">
        <v>2713</v>
      </c>
      <c r="AH162" t="s">
        <v>2714</v>
      </c>
      <c r="AI162">
        <v>25834</v>
      </c>
      <c r="AJ162" t="s">
        <v>2607</v>
      </c>
      <c r="AK162">
        <v>25834</v>
      </c>
      <c r="AL162" t="s">
        <v>2608</v>
      </c>
      <c r="AM162" t="s">
        <v>2609</v>
      </c>
      <c r="AN162" t="s">
        <v>2608</v>
      </c>
      <c r="AO162" t="s">
        <v>2684</v>
      </c>
      <c r="AP162" t="s">
        <v>2650</v>
      </c>
      <c r="AQ162" t="s">
        <v>1081</v>
      </c>
      <c r="AR162">
        <v>13305</v>
      </c>
      <c r="AS162" t="s">
        <v>2612</v>
      </c>
      <c r="AT162" t="s">
        <v>2715</v>
      </c>
      <c r="AU162" t="s">
        <v>1081</v>
      </c>
      <c r="AV162" t="s">
        <v>1081</v>
      </c>
      <c r="AX162">
        <v>1</v>
      </c>
      <c r="AY162" s="108"/>
    </row>
    <row r="163" spans="1:51" ht="13.5" hidden="1" customHeight="1">
      <c r="A163">
        <v>161</v>
      </c>
      <c r="B163" t="s">
        <v>457</v>
      </c>
      <c r="C163" s="87" t="s">
        <v>86</v>
      </c>
      <c r="D163" s="87" t="str">
        <f>cppm_lor[[#This Row],[LOR ID]]</f>
        <v>MSC-MAR-0007-TP</v>
      </c>
      <c r="E163" s="87"/>
      <c r="F163" s="87" t="s">
        <v>20</v>
      </c>
      <c r="G163" t="s">
        <v>2593</v>
      </c>
      <c r="H163" s="88">
        <v>24</v>
      </c>
      <c r="I163" s="35" t="s">
        <v>2599</v>
      </c>
      <c r="J163" s="35">
        <v>4902138363</v>
      </c>
      <c r="K163" s="36">
        <v>45180</v>
      </c>
      <c r="L163"/>
      <c r="M163" t="s">
        <v>398</v>
      </c>
      <c r="N163" t="s">
        <v>488</v>
      </c>
      <c r="O163" t="str">
        <f>VLOOKUP(cppm_lor[[#This Row],[Status]],'All Link_LOV'!$M$4:$N$16,2,FALSE)</f>
        <v>LOR Issued</v>
      </c>
      <c r="P163" t="s">
        <v>2716</v>
      </c>
      <c r="Q163"/>
      <c r="R163" t="s">
        <v>2717</v>
      </c>
      <c r="S163" t="s">
        <v>2718</v>
      </c>
      <c r="T163" t="s">
        <v>1701</v>
      </c>
      <c r="V163" t="s">
        <v>2719</v>
      </c>
      <c r="AG163" t="s">
        <v>2720</v>
      </c>
      <c r="AH163" t="s">
        <v>2721</v>
      </c>
      <c r="AI163">
        <v>23467</v>
      </c>
      <c r="AJ163" t="s">
        <v>2607</v>
      </c>
      <c r="AK163">
        <v>31587</v>
      </c>
      <c r="AL163" t="s">
        <v>2722</v>
      </c>
      <c r="AM163" t="s">
        <v>2609</v>
      </c>
      <c r="AN163" t="s">
        <v>2722</v>
      </c>
      <c r="AO163" t="s">
        <v>2723</v>
      </c>
      <c r="AP163" t="s">
        <v>2611</v>
      </c>
      <c r="AQ163" t="s">
        <v>2724</v>
      </c>
      <c r="AR163">
        <v>14578</v>
      </c>
      <c r="AS163" t="s">
        <v>2612</v>
      </c>
      <c r="AT163" t="s">
        <v>2724</v>
      </c>
      <c r="AU163" t="s">
        <v>2613</v>
      </c>
      <c r="AV163" t="s">
        <v>2725</v>
      </c>
      <c r="AX163">
        <v>1</v>
      </c>
      <c r="AY163" s="108"/>
    </row>
    <row r="164" spans="1:51" ht="13.5" hidden="1" customHeight="1">
      <c r="A164">
        <v>162</v>
      </c>
      <c r="B164" s="87" t="s">
        <v>84</v>
      </c>
      <c r="C164" s="87" t="s">
        <v>86</v>
      </c>
      <c r="D164" s="87" t="s">
        <v>1175</v>
      </c>
      <c r="E164" s="87"/>
      <c r="F164" s="87"/>
      <c r="G164" t="s">
        <v>2593</v>
      </c>
      <c r="H164" s="88">
        <v>25</v>
      </c>
      <c r="I164" s="35" t="s">
        <v>2594</v>
      </c>
      <c r="J164" s="35" t="s">
        <v>2726</v>
      </c>
      <c r="K164" s="36">
        <v>45180</v>
      </c>
      <c r="L164"/>
      <c r="M164" t="s">
        <v>398</v>
      </c>
      <c r="N164" t="s">
        <v>488</v>
      </c>
      <c r="O164" t="str">
        <f>VLOOKUP(cppm_lor[[#This Row],[Status]],'All Link_LOV'!$M$4:$N$16,2,FALSE)</f>
        <v>LOR Issued</v>
      </c>
      <c r="P164" t="s">
        <v>1174</v>
      </c>
      <c r="Q164"/>
      <c r="R164" t="s">
        <v>2727</v>
      </c>
      <c r="S164" t="s">
        <v>1176</v>
      </c>
      <c r="T164" t="s">
        <v>52</v>
      </c>
      <c r="V164" t="s">
        <v>1165</v>
      </c>
      <c r="W164" t="s">
        <v>1165</v>
      </c>
      <c r="AG164" t="s">
        <v>2728</v>
      </c>
      <c r="AH164" t="s">
        <v>2729</v>
      </c>
      <c r="AI164">
        <v>57936</v>
      </c>
      <c r="AJ164" t="s">
        <v>1081</v>
      </c>
      <c r="AK164" t="s">
        <v>1081</v>
      </c>
      <c r="AL164" t="s">
        <v>1081</v>
      </c>
      <c r="AM164" t="s">
        <v>1081</v>
      </c>
      <c r="AN164" t="s">
        <v>1081</v>
      </c>
      <c r="AO164" t="s">
        <v>1081</v>
      </c>
      <c r="AP164" t="s">
        <v>84</v>
      </c>
      <c r="AQ164" t="s">
        <v>1081</v>
      </c>
      <c r="AR164" t="s">
        <v>1081</v>
      </c>
      <c r="AS164" t="s">
        <v>1081</v>
      </c>
      <c r="AT164" t="s">
        <v>1175</v>
      </c>
      <c r="AU164" t="s">
        <v>86</v>
      </c>
      <c r="AV164" t="s">
        <v>1081</v>
      </c>
      <c r="AX164">
        <v>0</v>
      </c>
      <c r="AY164" s="108"/>
    </row>
    <row r="165" spans="1:51" ht="13.5" hidden="1" customHeight="1">
      <c r="A165">
        <v>163</v>
      </c>
      <c r="B165" s="87" t="s">
        <v>84</v>
      </c>
      <c r="C165" s="87" t="s">
        <v>86</v>
      </c>
      <c r="D165" s="87" t="s">
        <v>1179</v>
      </c>
      <c r="E165" s="87" t="s">
        <v>2107</v>
      </c>
      <c r="F165" s="87" t="s">
        <v>2730</v>
      </c>
      <c r="G165" t="s">
        <v>2593</v>
      </c>
      <c r="H165" s="88">
        <v>26</v>
      </c>
      <c r="I165" s="35" t="s">
        <v>2594</v>
      </c>
      <c r="J165" s="35"/>
      <c r="K165" s="36">
        <v>45180</v>
      </c>
      <c r="L165"/>
      <c r="M165" t="s">
        <v>398</v>
      </c>
      <c r="N165" t="s">
        <v>488</v>
      </c>
      <c r="O165" t="str">
        <f>VLOOKUP(cppm_lor[[#This Row],[Status]],'All Link_LOV'!$M$4:$N$16,2,FALSE)</f>
        <v>LOR Issued</v>
      </c>
      <c r="P165" t="s">
        <v>1178</v>
      </c>
      <c r="Q165"/>
      <c r="R165" t="s">
        <v>2731</v>
      </c>
      <c r="S165" t="s">
        <v>1180</v>
      </c>
      <c r="T165" t="s">
        <v>52</v>
      </c>
      <c r="V165" t="s">
        <v>1095</v>
      </c>
      <c r="W165" t="s">
        <v>1095</v>
      </c>
      <c r="AG165" t="s">
        <v>2732</v>
      </c>
      <c r="AH165" t="s">
        <v>2733</v>
      </c>
      <c r="AI165">
        <v>57936</v>
      </c>
      <c r="AJ165" t="s">
        <v>1081</v>
      </c>
      <c r="AK165" t="s">
        <v>1081</v>
      </c>
      <c r="AL165" t="s">
        <v>1081</v>
      </c>
      <c r="AM165" t="s">
        <v>1081</v>
      </c>
      <c r="AN165" t="s">
        <v>1081</v>
      </c>
      <c r="AO165" t="s">
        <v>1081</v>
      </c>
      <c r="AP165" t="s">
        <v>84</v>
      </c>
      <c r="AQ165" t="s">
        <v>1081</v>
      </c>
      <c r="AR165" t="s">
        <v>1081</v>
      </c>
      <c r="AS165" t="s">
        <v>1081</v>
      </c>
      <c r="AT165" t="s">
        <v>1179</v>
      </c>
      <c r="AU165" t="s">
        <v>86</v>
      </c>
      <c r="AV165" t="s">
        <v>1081</v>
      </c>
      <c r="AX165">
        <v>1</v>
      </c>
      <c r="AY165" s="108"/>
    </row>
    <row r="166" spans="1:51" ht="13.5" hidden="1" customHeight="1">
      <c r="A166">
        <v>164</v>
      </c>
      <c r="B166" t="s">
        <v>457</v>
      </c>
      <c r="C166" s="87" t="s">
        <v>16</v>
      </c>
      <c r="D166" s="87" t="s">
        <v>2734</v>
      </c>
      <c r="E166" s="87"/>
      <c r="F166" s="87" t="s">
        <v>2735</v>
      </c>
      <c r="G166" t="s">
        <v>2593</v>
      </c>
      <c r="H166" s="88">
        <v>27</v>
      </c>
      <c r="I166" s="35" t="s">
        <v>2599</v>
      </c>
      <c r="J166" s="35"/>
      <c r="K166" s="36">
        <v>45180</v>
      </c>
      <c r="L166"/>
      <c r="M166" t="s">
        <v>398</v>
      </c>
      <c r="N166" t="s">
        <v>488</v>
      </c>
      <c r="O166" t="str">
        <f>VLOOKUP(cppm_lor[[#This Row],[Status]],'All Link_LOV'!$M$4:$N$16,2,FALSE)</f>
        <v>LOR Issued</v>
      </c>
      <c r="P166" t="s">
        <v>2736</v>
      </c>
      <c r="Q166"/>
      <c r="R166" t="s">
        <v>2737</v>
      </c>
      <c r="S166" t="s">
        <v>2738</v>
      </c>
      <c r="T166" t="s">
        <v>1701</v>
      </c>
      <c r="V166" t="s">
        <v>2719</v>
      </c>
      <c r="Z166" t="s">
        <v>2739</v>
      </c>
      <c r="AA166" t="s">
        <v>2740</v>
      </c>
      <c r="AG166" t="s">
        <v>2741</v>
      </c>
      <c r="AH166" t="s">
        <v>2742</v>
      </c>
      <c r="AI166">
        <v>7014.62</v>
      </c>
      <c r="AJ166" t="s">
        <v>2607</v>
      </c>
      <c r="AK166">
        <v>7014.62</v>
      </c>
      <c r="AL166" t="s">
        <v>2743</v>
      </c>
      <c r="AM166" t="s">
        <v>2609</v>
      </c>
      <c r="AN166" t="s">
        <v>2743</v>
      </c>
      <c r="AO166" t="s">
        <v>1081</v>
      </c>
      <c r="AP166" t="s">
        <v>2611</v>
      </c>
      <c r="AQ166" t="s">
        <v>1081</v>
      </c>
      <c r="AR166" t="s">
        <v>2656</v>
      </c>
      <c r="AS166" t="s">
        <v>2612</v>
      </c>
      <c r="AT166" t="s">
        <v>1081</v>
      </c>
      <c r="AU166" t="s">
        <v>1081</v>
      </c>
      <c r="AV166" t="s">
        <v>1081</v>
      </c>
      <c r="AW166" t="s">
        <v>2597</v>
      </c>
      <c r="AX166">
        <v>0</v>
      </c>
      <c r="AY166" s="108"/>
    </row>
    <row r="167" spans="1:51" ht="13.5" hidden="1" customHeight="1">
      <c r="A167">
        <v>165</v>
      </c>
      <c r="B167" s="87" t="s">
        <v>2744</v>
      </c>
      <c r="C167" s="87" t="s">
        <v>16</v>
      </c>
      <c r="D167" s="87" t="s">
        <v>2745</v>
      </c>
      <c r="E167" s="87"/>
      <c r="F167" s="87" t="s">
        <v>1570</v>
      </c>
      <c r="G167" t="s">
        <v>2593</v>
      </c>
      <c r="H167" s="88">
        <v>28</v>
      </c>
      <c r="I167" s="35" t="s">
        <v>2599</v>
      </c>
      <c r="J167" s="35"/>
      <c r="K167" s="36">
        <v>45180</v>
      </c>
      <c r="L167"/>
      <c r="M167" t="s">
        <v>398</v>
      </c>
      <c r="N167" t="s">
        <v>488</v>
      </c>
      <c r="O167" t="str">
        <f>VLOOKUP(cppm_lor[[#This Row],[Status]],'All Link_LOV'!$M$4:$N$16,2,FALSE)</f>
        <v>LOR Issued</v>
      </c>
      <c r="P167" t="s">
        <v>2746</v>
      </c>
      <c r="Q167"/>
      <c r="R167" t="s">
        <v>2747</v>
      </c>
      <c r="S167" t="s">
        <v>2748</v>
      </c>
      <c r="T167" t="s">
        <v>2749</v>
      </c>
      <c r="V167" t="e">
        <v>#N/A</v>
      </c>
      <c r="W167" t="e">
        <v>#N/A</v>
      </c>
      <c r="AG167" t="s">
        <v>2750</v>
      </c>
      <c r="AH167" t="s">
        <v>2751</v>
      </c>
      <c r="AI167">
        <v>59847.58</v>
      </c>
      <c r="AJ167" t="s">
        <v>2607</v>
      </c>
      <c r="AK167">
        <v>59847.58</v>
      </c>
      <c r="AL167">
        <v>44967</v>
      </c>
      <c r="AM167" t="s">
        <v>2609</v>
      </c>
      <c r="AN167">
        <v>44967</v>
      </c>
      <c r="AO167" t="s">
        <v>2752</v>
      </c>
      <c r="AP167" t="s">
        <v>2753</v>
      </c>
      <c r="AQ167" t="s">
        <v>2754</v>
      </c>
      <c r="AR167" t="s">
        <v>2656</v>
      </c>
      <c r="AS167" t="s">
        <v>2612</v>
      </c>
      <c r="AT167" t="s">
        <v>1081</v>
      </c>
      <c r="AU167" t="s">
        <v>1081</v>
      </c>
      <c r="AV167" t="s">
        <v>1081</v>
      </c>
      <c r="AW167" t="s">
        <v>2597</v>
      </c>
      <c r="AX167">
        <v>0</v>
      </c>
      <c r="AY167" s="108"/>
    </row>
    <row r="168" spans="1:51" ht="13.5" hidden="1" customHeight="1">
      <c r="A168">
        <v>166</v>
      </c>
      <c r="B168" t="s">
        <v>77</v>
      </c>
      <c r="C168" s="87" t="s">
        <v>16</v>
      </c>
      <c r="D168" s="87" t="s">
        <v>2755</v>
      </c>
      <c r="E168" s="87"/>
      <c r="F168" s="87" t="s">
        <v>2756</v>
      </c>
      <c r="G168" t="s">
        <v>2593</v>
      </c>
      <c r="H168" s="88">
        <v>29</v>
      </c>
      <c r="I168" s="35" t="s">
        <v>2599</v>
      </c>
      <c r="J168" s="35"/>
      <c r="K168" s="36">
        <v>45180</v>
      </c>
      <c r="L168"/>
      <c r="M168" t="s">
        <v>398</v>
      </c>
      <c r="N168" t="s">
        <v>488</v>
      </c>
      <c r="O168" t="str">
        <f>VLOOKUP(cppm_lor[[#This Row],[Status]],'All Link_LOV'!$M$4:$N$16,2,FALSE)</f>
        <v>LOR Issued</v>
      </c>
      <c r="P168" t="s">
        <v>2757</v>
      </c>
      <c r="R168" t="s">
        <v>2758</v>
      </c>
      <c r="S168" t="s">
        <v>2759</v>
      </c>
      <c r="T168" t="s">
        <v>54</v>
      </c>
      <c r="V168" t="e">
        <v>#N/A</v>
      </c>
      <c r="W168" t="e">
        <v>#N/A</v>
      </c>
      <c r="AG168" t="s">
        <v>2760</v>
      </c>
      <c r="AH168" t="s">
        <v>2761</v>
      </c>
      <c r="AI168">
        <v>41781</v>
      </c>
      <c r="AJ168" t="s">
        <v>2607</v>
      </c>
      <c r="AK168">
        <v>41781</v>
      </c>
      <c r="AL168" t="s">
        <v>2624</v>
      </c>
      <c r="AM168" t="s">
        <v>2609</v>
      </c>
      <c r="AN168">
        <v>44967</v>
      </c>
      <c r="AO168" t="s">
        <v>1081</v>
      </c>
      <c r="AP168" t="s">
        <v>2650</v>
      </c>
      <c r="AQ168" t="s">
        <v>1081</v>
      </c>
      <c r="AR168" t="s">
        <v>1081</v>
      </c>
      <c r="AS168" t="s">
        <v>1081</v>
      </c>
      <c r="AT168" t="s">
        <v>1081</v>
      </c>
      <c r="AU168" t="s">
        <v>1081</v>
      </c>
      <c r="AV168" t="s">
        <v>1081</v>
      </c>
      <c r="AX168">
        <v>1</v>
      </c>
      <c r="AY168" s="108"/>
    </row>
    <row r="169" spans="1:51" ht="13.5" hidden="1" customHeight="1">
      <c r="A169">
        <v>167</v>
      </c>
      <c r="B169" t="s">
        <v>77</v>
      </c>
      <c r="C169" s="87" t="s">
        <v>16</v>
      </c>
      <c r="D169" s="159" t="s">
        <v>2762</v>
      </c>
      <c r="E169" s="87"/>
      <c r="F169" s="87" t="s">
        <v>2670</v>
      </c>
      <c r="G169" t="s">
        <v>2593</v>
      </c>
      <c r="H169" s="88">
        <v>30</v>
      </c>
      <c r="I169" s="35" t="s">
        <v>2599</v>
      </c>
      <c r="J169" s="35"/>
      <c r="K169" s="36">
        <v>45180</v>
      </c>
      <c r="L169"/>
      <c r="M169" t="s">
        <v>398</v>
      </c>
      <c r="N169" t="s">
        <v>488</v>
      </c>
      <c r="O169" t="str">
        <f>VLOOKUP(cppm_lor[[#This Row],[Status]],'All Link_LOV'!$M$4:$N$16,2,FALSE)</f>
        <v>LOR Issued</v>
      </c>
      <c r="P169" t="s">
        <v>1182</v>
      </c>
      <c r="Q169"/>
      <c r="R169" t="s">
        <v>2763</v>
      </c>
      <c r="S169" t="s">
        <v>1184</v>
      </c>
      <c r="T169" t="s">
        <v>57</v>
      </c>
      <c r="V169" t="s">
        <v>1134</v>
      </c>
      <c r="W169" t="s">
        <v>2673</v>
      </c>
      <c r="AG169" t="s">
        <v>2764</v>
      </c>
      <c r="AH169" t="s">
        <v>2765</v>
      </c>
      <c r="AI169">
        <v>19127.759999999998</v>
      </c>
      <c r="AJ169" t="s">
        <v>2607</v>
      </c>
      <c r="AK169">
        <v>19127.759999999998</v>
      </c>
      <c r="AL169" t="s">
        <v>2766</v>
      </c>
      <c r="AM169" t="s">
        <v>2609</v>
      </c>
      <c r="AN169" t="s">
        <v>2766</v>
      </c>
      <c r="AO169" t="s">
        <v>2684</v>
      </c>
      <c r="AP169" t="s">
        <v>2650</v>
      </c>
      <c r="AQ169" t="s">
        <v>1081</v>
      </c>
      <c r="AR169" t="s">
        <v>2656</v>
      </c>
      <c r="AS169" t="s">
        <v>2612</v>
      </c>
      <c r="AT169" t="s">
        <v>2767</v>
      </c>
      <c r="AU169" t="s">
        <v>1081</v>
      </c>
      <c r="AV169" t="s">
        <v>1081</v>
      </c>
      <c r="AW169" t="s">
        <v>2597</v>
      </c>
      <c r="AX169">
        <v>0</v>
      </c>
      <c r="AY169" s="108"/>
    </row>
    <row r="170" spans="1:51" ht="13.5" hidden="1" customHeight="1">
      <c r="A170">
        <v>168</v>
      </c>
      <c r="B170" t="s">
        <v>77</v>
      </c>
      <c r="C170" s="87" t="s">
        <v>87</v>
      </c>
      <c r="D170" s="181" t="s">
        <v>2768</v>
      </c>
      <c r="E170" s="87"/>
      <c r="F170" s="87" t="s">
        <v>2769</v>
      </c>
      <c r="G170" t="s">
        <v>2593</v>
      </c>
      <c r="H170" s="88">
        <v>31</v>
      </c>
      <c r="I170" s="35" t="s">
        <v>2599</v>
      </c>
      <c r="J170" s="35"/>
      <c r="K170" s="36">
        <v>45180</v>
      </c>
      <c r="L170"/>
      <c r="M170" t="s">
        <v>398</v>
      </c>
      <c r="N170" t="s">
        <v>488</v>
      </c>
      <c r="O170" t="str">
        <f>VLOOKUP(cppm_lor[[#This Row],[Status]],'All Link_LOV'!$M$4:$N$16,2,FALSE)</f>
        <v>Queried - Require More Information From AND</v>
      </c>
      <c r="P170" t="s">
        <v>2770</v>
      </c>
      <c r="R170" t="s">
        <v>2771</v>
      </c>
      <c r="S170" t="s">
        <v>2772</v>
      </c>
      <c r="T170" t="s">
        <v>2773</v>
      </c>
      <c r="V170" t="e">
        <v>#N/A</v>
      </c>
      <c r="W170" t="e">
        <v>#N/A</v>
      </c>
      <c r="AG170" t="s">
        <v>2774</v>
      </c>
      <c r="AH170" t="s">
        <v>2775</v>
      </c>
      <c r="AI170">
        <v>31207.82</v>
      </c>
      <c r="AJ170" t="e">
        <v>#N/A</v>
      </c>
      <c r="AK170" t="e">
        <v>#N/A</v>
      </c>
      <c r="AL170" t="e">
        <v>#N/A</v>
      </c>
      <c r="AM170" t="s">
        <v>2609</v>
      </c>
      <c r="AN170">
        <v>45087</v>
      </c>
      <c r="AO170" t="s">
        <v>1081</v>
      </c>
      <c r="AP170" t="s">
        <v>2650</v>
      </c>
      <c r="AQ170" t="s">
        <v>1081</v>
      </c>
      <c r="AR170" t="s">
        <v>1081</v>
      </c>
      <c r="AS170" t="s">
        <v>1081</v>
      </c>
      <c r="AT170" s="27" t="s">
        <v>2776</v>
      </c>
      <c r="AU170" t="s">
        <v>1081</v>
      </c>
      <c r="AV170" t="s">
        <v>1081</v>
      </c>
      <c r="AX170">
        <v>0</v>
      </c>
      <c r="AY170" s="108"/>
    </row>
    <row r="171" spans="1:51" ht="13.5" hidden="1" customHeight="1">
      <c r="A171">
        <v>169</v>
      </c>
      <c r="B171" t="s">
        <v>77</v>
      </c>
      <c r="C171" s="87" t="s">
        <v>16</v>
      </c>
      <c r="D171" s="87" t="s">
        <v>2777</v>
      </c>
      <c r="E171" s="87"/>
      <c r="F171" s="87" t="s">
        <v>2756</v>
      </c>
      <c r="G171" t="s">
        <v>2593</v>
      </c>
      <c r="H171" s="88">
        <v>32</v>
      </c>
      <c r="I171" s="35" t="s">
        <v>2599</v>
      </c>
      <c r="J171" s="35"/>
      <c r="K171" s="36">
        <v>45180</v>
      </c>
      <c r="L171"/>
      <c r="M171" t="s">
        <v>398</v>
      </c>
      <c r="N171" t="s">
        <v>488</v>
      </c>
      <c r="O171" t="str">
        <f>VLOOKUP(cppm_lor[[#This Row],[Status]],'All Link_LOV'!$M$4:$N$16,2,FALSE)</f>
        <v>LOR Issued</v>
      </c>
      <c r="P171" t="s">
        <v>2778</v>
      </c>
      <c r="R171" t="s">
        <v>2779</v>
      </c>
      <c r="S171" t="s">
        <v>2780</v>
      </c>
      <c r="T171" t="s">
        <v>54</v>
      </c>
      <c r="V171" t="e">
        <v>#N/A</v>
      </c>
      <c r="W171" t="e">
        <v>#N/A</v>
      </c>
      <c r="AG171" t="s">
        <v>2781</v>
      </c>
      <c r="AH171" t="s">
        <v>2782</v>
      </c>
      <c r="AI171">
        <v>30031.89</v>
      </c>
      <c r="AJ171" t="s">
        <v>2607</v>
      </c>
      <c r="AK171">
        <v>30031.89</v>
      </c>
      <c r="AL171" t="s">
        <v>2783</v>
      </c>
      <c r="AM171" t="s">
        <v>2609</v>
      </c>
      <c r="AN171">
        <v>44967</v>
      </c>
      <c r="AO171" t="s">
        <v>1081</v>
      </c>
      <c r="AP171" t="s">
        <v>2650</v>
      </c>
      <c r="AQ171" t="s">
        <v>1081</v>
      </c>
      <c r="AR171" t="s">
        <v>1081</v>
      </c>
      <c r="AS171" t="s">
        <v>1081</v>
      </c>
      <c r="AT171" t="s">
        <v>1081</v>
      </c>
      <c r="AU171" t="s">
        <v>1081</v>
      </c>
      <c r="AV171" t="s">
        <v>1081</v>
      </c>
      <c r="AW171" t="s">
        <v>2597</v>
      </c>
      <c r="AX171">
        <v>0</v>
      </c>
      <c r="AY171" s="108"/>
    </row>
    <row r="172" spans="1:51" ht="13.5" hidden="1" customHeight="1">
      <c r="A172">
        <v>170</v>
      </c>
      <c r="B172" s="87" t="s">
        <v>81</v>
      </c>
      <c r="C172" s="87" t="s">
        <v>86</v>
      </c>
      <c r="D172" s="87" t="s">
        <v>1188</v>
      </c>
      <c r="E172" s="171"/>
      <c r="F172" s="87" t="s">
        <v>16</v>
      </c>
      <c r="G172" t="s">
        <v>2593</v>
      </c>
      <c r="H172" s="88">
        <v>33</v>
      </c>
      <c r="I172" s="35" t="s">
        <v>2594</v>
      </c>
      <c r="J172" s="35"/>
      <c r="K172" s="36">
        <v>45180</v>
      </c>
      <c r="L172"/>
      <c r="M172" t="s">
        <v>398</v>
      </c>
      <c r="N172" t="s">
        <v>488</v>
      </c>
      <c r="O172" t="str">
        <f>VLOOKUP(cppm_lor[[#This Row],[Status]],'All Link_LOV'!$M$4:$N$16,2,FALSE)</f>
        <v>LOR Issued</v>
      </c>
      <c r="P172" t="s">
        <v>1186</v>
      </c>
      <c r="Q172"/>
      <c r="R172" t="s">
        <v>2784</v>
      </c>
      <c r="S172" t="s">
        <v>1189</v>
      </c>
      <c r="T172" t="s">
        <v>1728</v>
      </c>
      <c r="V172" t="s">
        <v>1187</v>
      </c>
      <c r="W172" t="s">
        <v>1187</v>
      </c>
      <c r="AG172" t="s">
        <v>2785</v>
      </c>
      <c r="AH172" t="s">
        <v>2786</v>
      </c>
      <c r="AI172">
        <v>240755.34</v>
      </c>
      <c r="AJ172" t="s">
        <v>2607</v>
      </c>
      <c r="AK172">
        <v>240755.34</v>
      </c>
      <c r="AL172" t="s">
        <v>2787</v>
      </c>
      <c r="AM172" t="s">
        <v>2609</v>
      </c>
      <c r="AN172" t="s">
        <v>2787</v>
      </c>
      <c r="AO172" t="s">
        <v>1081</v>
      </c>
      <c r="AP172" t="s">
        <v>81</v>
      </c>
      <c r="AQ172" t="s">
        <v>1081</v>
      </c>
      <c r="AR172" t="s">
        <v>1081</v>
      </c>
      <c r="AS172" t="s">
        <v>1081</v>
      </c>
      <c r="AT172" t="s">
        <v>1188</v>
      </c>
      <c r="AU172" t="s">
        <v>1081</v>
      </c>
      <c r="AV172" t="s">
        <v>1081</v>
      </c>
      <c r="AW172" t="s">
        <v>2597</v>
      </c>
      <c r="AX172">
        <v>1</v>
      </c>
      <c r="AY172" s="108"/>
    </row>
    <row r="173" spans="1:51" ht="13.5" hidden="1" customHeight="1">
      <c r="A173">
        <v>171</v>
      </c>
      <c r="B173" s="87" t="s">
        <v>81</v>
      </c>
      <c r="C173" s="87" t="s">
        <v>16</v>
      </c>
      <c r="D173" s="87" t="s">
        <v>1194</v>
      </c>
      <c r="E173" s="171"/>
      <c r="F173" s="87" t="s">
        <v>16</v>
      </c>
      <c r="G173" t="s">
        <v>2593</v>
      </c>
      <c r="H173" s="88">
        <v>34</v>
      </c>
      <c r="I173" s="35" t="s">
        <v>2594</v>
      </c>
      <c r="J173" s="35"/>
      <c r="K173" s="36">
        <v>45180</v>
      </c>
      <c r="L173"/>
      <c r="M173" t="s">
        <v>398</v>
      </c>
      <c r="N173" t="s">
        <v>488</v>
      </c>
      <c r="O173" t="str">
        <f>VLOOKUP(cppm_lor[[#This Row],[Status]],'All Link_LOV'!$M$4:$N$16,2,FALSE)</f>
        <v>LOR Issued</v>
      </c>
      <c r="P173" t="s">
        <v>1191</v>
      </c>
      <c r="Q173"/>
      <c r="R173" t="s">
        <v>2788</v>
      </c>
      <c r="S173" t="s">
        <v>1195</v>
      </c>
      <c r="T173" t="s">
        <v>1728</v>
      </c>
      <c r="V173" t="s">
        <v>2789</v>
      </c>
      <c r="W173" t="s">
        <v>2789</v>
      </c>
      <c r="AG173" t="s">
        <v>2790</v>
      </c>
      <c r="AH173" t="s">
        <v>2791</v>
      </c>
      <c r="AI173">
        <v>38728</v>
      </c>
      <c r="AJ173" t="s">
        <v>1081</v>
      </c>
      <c r="AK173" t="s">
        <v>1081</v>
      </c>
      <c r="AL173" t="s">
        <v>1081</v>
      </c>
      <c r="AM173" t="s">
        <v>1081</v>
      </c>
      <c r="AN173" t="s">
        <v>1081</v>
      </c>
      <c r="AO173" t="s">
        <v>1081</v>
      </c>
      <c r="AP173" t="s">
        <v>81</v>
      </c>
      <c r="AQ173" t="s">
        <v>1081</v>
      </c>
      <c r="AR173" t="s">
        <v>1081</v>
      </c>
      <c r="AS173" t="s">
        <v>1081</v>
      </c>
      <c r="AT173" t="s">
        <v>1194</v>
      </c>
      <c r="AU173" t="s">
        <v>14</v>
      </c>
      <c r="AV173" t="s">
        <v>1081</v>
      </c>
      <c r="AX173">
        <v>1</v>
      </c>
      <c r="AY173" s="108"/>
    </row>
    <row r="174" spans="1:51" ht="13.5" hidden="1" customHeight="1">
      <c r="A174">
        <v>172</v>
      </c>
      <c r="B174" s="87" t="s">
        <v>76</v>
      </c>
      <c r="C174" s="87" t="s">
        <v>86</v>
      </c>
      <c r="D174" s="87" t="s">
        <v>1200</v>
      </c>
      <c r="E174" s="87" t="s">
        <v>1839</v>
      </c>
      <c r="F174" s="87" t="s">
        <v>2792</v>
      </c>
      <c r="G174" t="s">
        <v>2593</v>
      </c>
      <c r="H174" s="88">
        <v>35</v>
      </c>
      <c r="I174" s="35" t="s">
        <v>2594</v>
      </c>
      <c r="J174" s="35"/>
      <c r="K174" s="36">
        <v>45180</v>
      </c>
      <c r="L174"/>
      <c r="M174" t="s">
        <v>398</v>
      </c>
      <c r="N174" t="s">
        <v>488</v>
      </c>
      <c r="O174" t="str">
        <f>VLOOKUP(cppm_lor[[#This Row],[Status]],'All Link_LOV'!$M$4:$N$16,2,FALSE)</f>
        <v>LOR Issued</v>
      </c>
      <c r="P174" t="s">
        <v>1197</v>
      </c>
      <c r="Q174"/>
      <c r="R174" t="s">
        <v>2793</v>
      </c>
      <c r="S174" t="s">
        <v>1201</v>
      </c>
      <c r="T174" t="s">
        <v>2794</v>
      </c>
      <c r="V174" t="s">
        <v>1198</v>
      </c>
      <c r="W174" t="s">
        <v>1198</v>
      </c>
      <c r="AG174" t="s">
        <v>2795</v>
      </c>
      <c r="AH174" t="s">
        <v>2796</v>
      </c>
      <c r="AI174">
        <v>49655</v>
      </c>
      <c r="AJ174" t="s">
        <v>1081</v>
      </c>
      <c r="AK174" t="s">
        <v>1081</v>
      </c>
      <c r="AL174" t="s">
        <v>1081</v>
      </c>
      <c r="AM174" t="s">
        <v>1081</v>
      </c>
      <c r="AN174" t="s">
        <v>1081</v>
      </c>
      <c r="AO174" t="s">
        <v>1081</v>
      </c>
      <c r="AP174" t="s">
        <v>76</v>
      </c>
      <c r="AQ174" t="s">
        <v>1081</v>
      </c>
      <c r="AR174" t="s">
        <v>1081</v>
      </c>
      <c r="AS174" t="s">
        <v>1081</v>
      </c>
      <c r="AT174" t="s">
        <v>1200</v>
      </c>
      <c r="AU174" t="s">
        <v>86</v>
      </c>
      <c r="AV174" t="s">
        <v>1081</v>
      </c>
      <c r="AX174">
        <v>1</v>
      </c>
      <c r="AY174" s="108"/>
    </row>
    <row r="175" spans="1:51" ht="13.5" hidden="1" customHeight="1">
      <c r="A175">
        <v>173</v>
      </c>
      <c r="B175" t="s">
        <v>546</v>
      </c>
      <c r="C175" t="s">
        <v>9</v>
      </c>
      <c r="D175" s="87" t="s">
        <v>1081</v>
      </c>
      <c r="E175" s="87"/>
      <c r="F175" s="87" t="s">
        <v>2628</v>
      </c>
      <c r="G175" t="s">
        <v>2593</v>
      </c>
      <c r="H175" s="88">
        <v>36</v>
      </c>
      <c r="I175" s="35" t="s">
        <v>2599</v>
      </c>
      <c r="J175" s="35"/>
      <c r="K175" s="36">
        <v>45180</v>
      </c>
      <c r="L175"/>
      <c r="M175" t="s">
        <v>398</v>
      </c>
      <c r="N175" t="s">
        <v>488</v>
      </c>
      <c r="O175" t="str">
        <f>VLOOKUP(cppm_lor[[#This Row],[Status]],'All Link_LOV'!$M$4:$N$16,2,FALSE)</f>
        <v>Pending Verification</v>
      </c>
      <c r="P175" t="s">
        <v>2797</v>
      </c>
      <c r="Q175"/>
      <c r="R175" t="s">
        <v>2798</v>
      </c>
      <c r="S175" t="s">
        <v>2799</v>
      </c>
      <c r="T175" t="s">
        <v>48</v>
      </c>
      <c r="V175" t="e">
        <v>#N/A</v>
      </c>
      <c r="W175" t="e">
        <v>#N/A</v>
      </c>
      <c r="AG175" t="s">
        <v>2800</v>
      </c>
      <c r="AH175" t="s">
        <v>2801</v>
      </c>
      <c r="AI175">
        <v>26031.46</v>
      </c>
      <c r="AJ175" t="s">
        <v>2607</v>
      </c>
      <c r="AK175">
        <v>26031.46</v>
      </c>
      <c r="AL175">
        <v>44966</v>
      </c>
      <c r="AM175" t="s">
        <v>2609</v>
      </c>
      <c r="AN175">
        <v>44966</v>
      </c>
      <c r="AO175" t="s">
        <v>1081</v>
      </c>
      <c r="AP175" t="s">
        <v>2635</v>
      </c>
      <c r="AQ175" t="s">
        <v>1081</v>
      </c>
      <c r="AR175" t="s">
        <v>2656</v>
      </c>
      <c r="AS175" t="s">
        <v>2612</v>
      </c>
      <c r="AT175" t="s">
        <v>1081</v>
      </c>
      <c r="AU175" t="s">
        <v>1081</v>
      </c>
      <c r="AV175" t="s">
        <v>1081</v>
      </c>
      <c r="AX175">
        <v>0</v>
      </c>
      <c r="AY175" s="108"/>
    </row>
    <row r="176" spans="1:51" ht="13.5" hidden="1" customHeight="1">
      <c r="A176">
        <v>174</v>
      </c>
      <c r="B176" t="s">
        <v>77</v>
      </c>
      <c r="C176" s="87" t="s">
        <v>12</v>
      </c>
      <c r="D176" s="161" t="s">
        <v>2802</v>
      </c>
      <c r="E176" s="87"/>
      <c r="F176" s="87" t="s">
        <v>2803</v>
      </c>
      <c r="G176" t="s">
        <v>2593</v>
      </c>
      <c r="H176" s="88">
        <v>37</v>
      </c>
      <c r="I176" s="35" t="s">
        <v>2599</v>
      </c>
      <c r="J176" s="35"/>
      <c r="K176" s="36">
        <v>45180</v>
      </c>
      <c r="L176"/>
      <c r="M176" t="s">
        <v>398</v>
      </c>
      <c r="N176" t="s">
        <v>488</v>
      </c>
      <c r="O176" t="str">
        <f>VLOOKUP(cppm_lor[[#This Row],[Status]],'All Link_LOV'!$M$4:$N$16,2,FALSE)</f>
        <v>Queried - Require More Information From AND</v>
      </c>
      <c r="P176" t="s">
        <v>1203</v>
      </c>
      <c r="Q176"/>
      <c r="R176" t="s">
        <v>2804</v>
      </c>
      <c r="S176" t="s">
        <v>1204</v>
      </c>
      <c r="T176" t="s">
        <v>57</v>
      </c>
      <c r="V176" t="s">
        <v>1134</v>
      </c>
      <c r="W176" t="s">
        <v>2673</v>
      </c>
      <c r="AG176" t="s">
        <v>2805</v>
      </c>
      <c r="AH176" t="s">
        <v>2806</v>
      </c>
      <c r="AI176">
        <v>36396.31</v>
      </c>
      <c r="AJ176" t="s">
        <v>2607</v>
      </c>
      <c r="AK176">
        <v>36396.31</v>
      </c>
      <c r="AL176" t="s">
        <v>2807</v>
      </c>
      <c r="AM176" t="s">
        <v>2609</v>
      </c>
      <c r="AN176" t="s">
        <v>2807</v>
      </c>
      <c r="AO176" t="s">
        <v>2684</v>
      </c>
      <c r="AP176" t="s">
        <v>2650</v>
      </c>
      <c r="AQ176" t="s">
        <v>1081</v>
      </c>
      <c r="AR176" t="s">
        <v>2656</v>
      </c>
      <c r="AS176" t="s">
        <v>2612</v>
      </c>
      <c r="AT176" t="s">
        <v>2808</v>
      </c>
      <c r="AU176" t="s">
        <v>1081</v>
      </c>
      <c r="AV176" t="s">
        <v>1081</v>
      </c>
      <c r="AW176" t="s">
        <v>2597</v>
      </c>
      <c r="AX176">
        <v>1</v>
      </c>
      <c r="AY176" s="108"/>
    </row>
    <row r="177" spans="1:51" ht="13.5" hidden="1" customHeight="1">
      <c r="A177">
        <v>175</v>
      </c>
      <c r="B177" s="87" t="s">
        <v>76</v>
      </c>
      <c r="C177" s="87" t="s">
        <v>86</v>
      </c>
      <c r="D177" s="87" t="s">
        <v>1208</v>
      </c>
      <c r="E177" s="87" t="s">
        <v>1839</v>
      </c>
      <c r="F177" s="87" t="s">
        <v>2809</v>
      </c>
      <c r="G177" t="s">
        <v>2593</v>
      </c>
      <c r="H177" s="88">
        <v>38</v>
      </c>
      <c r="I177" s="35" t="s">
        <v>2594</v>
      </c>
      <c r="J177" s="35"/>
      <c r="K177" s="36">
        <v>45180</v>
      </c>
      <c r="L177"/>
      <c r="M177" t="s">
        <v>398</v>
      </c>
      <c r="N177" t="s">
        <v>488</v>
      </c>
      <c r="O177" t="str">
        <f>VLOOKUP(cppm_lor[[#This Row],[Status]],'All Link_LOV'!$M$4:$N$16,2,FALSE)</f>
        <v>LOR Issued</v>
      </c>
      <c r="P177" t="s">
        <v>1206</v>
      </c>
      <c r="Q177"/>
      <c r="R177" t="s">
        <v>2810</v>
      </c>
      <c r="S177" t="s">
        <v>1209</v>
      </c>
      <c r="T177" t="s">
        <v>2794</v>
      </c>
      <c r="V177" t="s">
        <v>1198</v>
      </c>
      <c r="W177" t="s">
        <v>1198</v>
      </c>
      <c r="AG177" t="s">
        <v>2811</v>
      </c>
      <c r="AH177" t="s">
        <v>2812</v>
      </c>
      <c r="AI177">
        <v>91789</v>
      </c>
      <c r="AJ177" t="s">
        <v>1081</v>
      </c>
      <c r="AK177" t="s">
        <v>1081</v>
      </c>
      <c r="AL177" t="s">
        <v>1081</v>
      </c>
      <c r="AM177" t="s">
        <v>1081</v>
      </c>
      <c r="AN177" t="s">
        <v>1081</v>
      </c>
      <c r="AO177" t="s">
        <v>1081</v>
      </c>
      <c r="AP177" t="s">
        <v>76</v>
      </c>
      <c r="AQ177" t="s">
        <v>1081</v>
      </c>
      <c r="AR177" t="s">
        <v>1081</v>
      </c>
      <c r="AS177" t="s">
        <v>1081</v>
      </c>
      <c r="AT177" t="s">
        <v>1208</v>
      </c>
      <c r="AU177" t="s">
        <v>86</v>
      </c>
      <c r="AV177" t="s">
        <v>1081</v>
      </c>
      <c r="AX177">
        <v>1</v>
      </c>
      <c r="AY177" s="108"/>
    </row>
    <row r="178" spans="1:51" ht="13.5" hidden="1" customHeight="1">
      <c r="A178">
        <v>176</v>
      </c>
      <c r="B178" s="87" t="s">
        <v>84</v>
      </c>
      <c r="C178" s="87" t="s">
        <v>86</v>
      </c>
      <c r="D178" s="87" t="s">
        <v>1213</v>
      </c>
      <c r="E178" s="87"/>
      <c r="F178" s="87" t="s">
        <v>2813</v>
      </c>
      <c r="G178" t="s">
        <v>2593</v>
      </c>
      <c r="H178" s="88">
        <v>39</v>
      </c>
      <c r="I178" s="35" t="s">
        <v>2594</v>
      </c>
      <c r="J178" s="35"/>
      <c r="K178" s="36">
        <v>45180</v>
      </c>
      <c r="L178"/>
      <c r="M178" t="s">
        <v>398</v>
      </c>
      <c r="N178" t="s">
        <v>488</v>
      </c>
      <c r="O178" t="str">
        <f>VLOOKUP(cppm_lor[[#This Row],[Status]],'All Link_LOV'!$M$4:$N$16,2,FALSE)</f>
        <v>LOR Issued</v>
      </c>
      <c r="P178" t="s">
        <v>1211</v>
      </c>
      <c r="Q178"/>
      <c r="R178" t="s">
        <v>2814</v>
      </c>
      <c r="S178" t="s">
        <v>1214</v>
      </c>
      <c r="T178" t="s">
        <v>52</v>
      </c>
      <c r="V178" t="s">
        <v>1212</v>
      </c>
      <c r="W178" t="s">
        <v>1212</v>
      </c>
      <c r="AG178" t="s">
        <v>2815</v>
      </c>
      <c r="AH178" t="s">
        <v>2816</v>
      </c>
      <c r="AI178">
        <v>141941.57999999999</v>
      </c>
      <c r="AJ178" t="s">
        <v>1081</v>
      </c>
      <c r="AK178" t="s">
        <v>1081</v>
      </c>
      <c r="AL178" t="s">
        <v>1081</v>
      </c>
      <c r="AM178" t="s">
        <v>1081</v>
      </c>
      <c r="AN178" t="s">
        <v>1081</v>
      </c>
      <c r="AO178" t="s">
        <v>1081</v>
      </c>
      <c r="AP178" t="s">
        <v>84</v>
      </c>
      <c r="AQ178" t="s">
        <v>1081</v>
      </c>
      <c r="AR178" t="s">
        <v>1081</v>
      </c>
      <c r="AS178" t="s">
        <v>1081</v>
      </c>
      <c r="AT178" t="s">
        <v>1213</v>
      </c>
      <c r="AU178" t="s">
        <v>86</v>
      </c>
      <c r="AV178" t="s">
        <v>1081</v>
      </c>
      <c r="AX178">
        <v>0</v>
      </c>
      <c r="AY178" s="108"/>
    </row>
    <row r="179" spans="1:51" ht="13.5" hidden="1" customHeight="1">
      <c r="A179">
        <v>177</v>
      </c>
      <c r="B179" s="87" t="s">
        <v>76</v>
      </c>
      <c r="C179" s="87" t="s">
        <v>16</v>
      </c>
      <c r="D179" s="148" t="s">
        <v>2817</v>
      </c>
      <c r="E179" s="87" t="s">
        <v>1839</v>
      </c>
      <c r="F179" s="87" t="s">
        <v>2818</v>
      </c>
      <c r="G179" t="s">
        <v>2593</v>
      </c>
      <c r="H179" s="88">
        <v>40</v>
      </c>
      <c r="I179" s="35" t="s">
        <v>2594</v>
      </c>
      <c r="J179" s="35"/>
      <c r="K179" s="36">
        <v>45180</v>
      </c>
      <c r="L179"/>
      <c r="M179" t="s">
        <v>398</v>
      </c>
      <c r="N179" t="s">
        <v>488</v>
      </c>
      <c r="O179" t="str">
        <f>VLOOKUP(cppm_lor[[#This Row],[Status]],'All Link_LOV'!$M$4:$N$16,2,FALSE)</f>
        <v>LOR Issued</v>
      </c>
      <c r="P179" t="s">
        <v>1216</v>
      </c>
      <c r="Q179"/>
      <c r="R179" t="s">
        <v>1794</v>
      </c>
      <c r="S179" t="s">
        <v>1219</v>
      </c>
      <c r="T179" t="s">
        <v>2794</v>
      </c>
      <c r="V179" t="s">
        <v>1198</v>
      </c>
      <c r="W179" t="s">
        <v>1198</v>
      </c>
      <c r="AG179" t="s">
        <v>2819</v>
      </c>
      <c r="AH179" t="s">
        <v>2820</v>
      </c>
      <c r="AI179">
        <v>92809</v>
      </c>
      <c r="AJ179" t="s">
        <v>1081</v>
      </c>
      <c r="AK179" t="s">
        <v>1081</v>
      </c>
      <c r="AL179" t="s">
        <v>1081</v>
      </c>
      <c r="AM179" t="s">
        <v>1081</v>
      </c>
      <c r="AN179" t="s">
        <v>1081</v>
      </c>
      <c r="AO179" t="s">
        <v>1081</v>
      </c>
      <c r="AP179" t="s">
        <v>76</v>
      </c>
      <c r="AQ179" t="s">
        <v>1081</v>
      </c>
      <c r="AR179" t="s">
        <v>1081</v>
      </c>
      <c r="AS179" t="s">
        <v>1081</v>
      </c>
      <c r="AT179" t="s">
        <v>1218</v>
      </c>
      <c r="AU179" t="s">
        <v>14</v>
      </c>
      <c r="AV179" t="s">
        <v>1081</v>
      </c>
      <c r="AW179" t="s">
        <v>2597</v>
      </c>
      <c r="AX179">
        <v>0</v>
      </c>
      <c r="AY179" s="108"/>
    </row>
    <row r="180" spans="1:51" ht="13.5" hidden="1" customHeight="1">
      <c r="A180">
        <v>178</v>
      </c>
      <c r="B180" s="87" t="s">
        <v>76</v>
      </c>
      <c r="C180" s="87" t="s">
        <v>16</v>
      </c>
      <c r="D180" s="87" t="s">
        <v>1222</v>
      </c>
      <c r="E180" s="87" t="s">
        <v>2821</v>
      </c>
      <c r="F180" s="87" t="s">
        <v>2818</v>
      </c>
      <c r="G180" t="s">
        <v>2593</v>
      </c>
      <c r="H180" s="88">
        <v>41</v>
      </c>
      <c r="I180" s="35" t="s">
        <v>2594</v>
      </c>
      <c r="J180" s="35"/>
      <c r="K180" s="36">
        <v>45180</v>
      </c>
      <c r="L180"/>
      <c r="M180" t="s">
        <v>398</v>
      </c>
      <c r="N180" t="s">
        <v>488</v>
      </c>
      <c r="O180" t="str">
        <f>VLOOKUP(cppm_lor[[#This Row],[Status]],'All Link_LOV'!$M$4:$N$16,2,FALSE)</f>
        <v>LOR Issued</v>
      </c>
      <c r="P180" t="s">
        <v>1221</v>
      </c>
      <c r="Q180"/>
      <c r="R180" t="s">
        <v>2822</v>
      </c>
      <c r="S180" t="s">
        <v>1223</v>
      </c>
      <c r="T180" t="s">
        <v>2794</v>
      </c>
      <c r="V180" t="s">
        <v>1198</v>
      </c>
      <c r="W180" t="s">
        <v>1198</v>
      </c>
      <c r="AG180" t="s">
        <v>2823</v>
      </c>
      <c r="AH180" t="s">
        <v>2824</v>
      </c>
      <c r="AI180">
        <v>46848</v>
      </c>
      <c r="AJ180" t="s">
        <v>1081</v>
      </c>
      <c r="AK180" t="s">
        <v>1081</v>
      </c>
      <c r="AL180" t="s">
        <v>1081</v>
      </c>
      <c r="AM180" t="s">
        <v>1081</v>
      </c>
      <c r="AN180" t="s">
        <v>1081</v>
      </c>
      <c r="AO180" t="s">
        <v>1081</v>
      </c>
      <c r="AP180" t="s">
        <v>76</v>
      </c>
      <c r="AQ180" t="s">
        <v>1081</v>
      </c>
      <c r="AR180" t="s">
        <v>1081</v>
      </c>
      <c r="AS180" t="s">
        <v>1081</v>
      </c>
      <c r="AT180" t="s">
        <v>1222</v>
      </c>
      <c r="AU180" t="s">
        <v>14</v>
      </c>
      <c r="AV180" t="s">
        <v>1081</v>
      </c>
      <c r="AX180">
        <v>0</v>
      </c>
      <c r="AY180" s="108"/>
    </row>
    <row r="181" spans="1:51" ht="13.5" hidden="1" customHeight="1">
      <c r="A181">
        <v>179</v>
      </c>
      <c r="B181" s="87" t="s">
        <v>62</v>
      </c>
      <c r="C181" s="87" t="s">
        <v>86</v>
      </c>
      <c r="D181" s="87" t="s">
        <v>1227</v>
      </c>
      <c r="E181" s="87"/>
      <c r="F181" s="87"/>
      <c r="G181" t="s">
        <v>2593</v>
      </c>
      <c r="H181" s="88">
        <v>42</v>
      </c>
      <c r="I181" s="35" t="s">
        <v>2594</v>
      </c>
      <c r="J181" s="35" t="s">
        <v>2825</v>
      </c>
      <c r="K181" s="36">
        <v>45180</v>
      </c>
      <c r="L181"/>
      <c r="M181" t="s">
        <v>398</v>
      </c>
      <c r="N181" t="s">
        <v>488</v>
      </c>
      <c r="O181" t="str">
        <f>VLOOKUP(cppm_lor[[#This Row],[Status]],'All Link_LOV'!$M$4:$N$16,2,FALSE)</f>
        <v>LOR Issued</v>
      </c>
      <c r="P181" t="s">
        <v>1225</v>
      </c>
      <c r="Q181"/>
      <c r="R181" t="s">
        <v>2826</v>
      </c>
      <c r="S181" t="s">
        <v>1228</v>
      </c>
      <c r="T181" t="s">
        <v>908</v>
      </c>
      <c r="V181" t="s">
        <v>1226</v>
      </c>
      <c r="W181" t="s">
        <v>1226</v>
      </c>
      <c r="AG181" t="s">
        <v>2827</v>
      </c>
      <c r="AH181" t="s">
        <v>2828</v>
      </c>
      <c r="AI181">
        <v>53946.080000000002</v>
      </c>
      <c r="AJ181" t="s">
        <v>1081</v>
      </c>
      <c r="AK181" t="s">
        <v>1081</v>
      </c>
      <c r="AL181" t="s">
        <v>1081</v>
      </c>
      <c r="AM181" t="s">
        <v>1081</v>
      </c>
      <c r="AN181" t="s">
        <v>1081</v>
      </c>
      <c r="AO181" t="s">
        <v>1081</v>
      </c>
      <c r="AP181" t="s">
        <v>475</v>
      </c>
      <c r="AQ181" t="s">
        <v>1081</v>
      </c>
      <c r="AR181" t="s">
        <v>1081</v>
      </c>
      <c r="AS181" t="s">
        <v>1081</v>
      </c>
      <c r="AT181" t="s">
        <v>1227</v>
      </c>
      <c r="AU181" t="s">
        <v>86</v>
      </c>
      <c r="AV181" t="s">
        <v>1081</v>
      </c>
      <c r="AW181" t="s">
        <v>2597</v>
      </c>
      <c r="AX181">
        <v>0</v>
      </c>
      <c r="AY181" s="108"/>
    </row>
    <row r="182" spans="1:51" ht="13.5" hidden="1" customHeight="1">
      <c r="A182">
        <v>180</v>
      </c>
      <c r="B182" s="87" t="s">
        <v>62</v>
      </c>
      <c r="C182" s="87" t="s">
        <v>86</v>
      </c>
      <c r="D182" s="87" t="s">
        <v>1231</v>
      </c>
      <c r="E182" s="87"/>
      <c r="F182" s="87"/>
      <c r="G182" t="s">
        <v>2593</v>
      </c>
      <c r="H182" s="88">
        <v>43</v>
      </c>
      <c r="I182" s="35" t="s">
        <v>2594</v>
      </c>
      <c r="J182" s="35" t="s">
        <v>2829</v>
      </c>
      <c r="K182" s="36">
        <v>45180</v>
      </c>
      <c r="L182"/>
      <c r="M182" t="s">
        <v>398</v>
      </c>
      <c r="N182" t="s">
        <v>488</v>
      </c>
      <c r="O182" t="str">
        <f>VLOOKUP(cppm_lor[[#This Row],[Status]],'All Link_LOV'!$M$4:$N$16,2,FALSE)</f>
        <v>LOR Issued</v>
      </c>
      <c r="P182" t="s">
        <v>1230</v>
      </c>
      <c r="Q182"/>
      <c r="R182" t="s">
        <v>2830</v>
      </c>
      <c r="S182" t="s">
        <v>1232</v>
      </c>
      <c r="T182" t="s">
        <v>908</v>
      </c>
      <c r="V182" t="s">
        <v>1118</v>
      </c>
      <c r="W182" t="s">
        <v>1118</v>
      </c>
      <c r="AG182" t="s">
        <v>2831</v>
      </c>
      <c r="AH182" t="s">
        <v>2832</v>
      </c>
      <c r="AI182">
        <v>53946</v>
      </c>
      <c r="AJ182" t="s">
        <v>1081</v>
      </c>
      <c r="AK182" t="s">
        <v>1081</v>
      </c>
      <c r="AL182" t="s">
        <v>1081</v>
      </c>
      <c r="AM182" t="s">
        <v>1081</v>
      </c>
      <c r="AN182" t="s">
        <v>1081</v>
      </c>
      <c r="AO182" t="s">
        <v>1081</v>
      </c>
      <c r="AP182" t="s">
        <v>475</v>
      </c>
      <c r="AQ182" t="s">
        <v>1081</v>
      </c>
      <c r="AR182" t="s">
        <v>1081</v>
      </c>
      <c r="AS182" t="s">
        <v>1081</v>
      </c>
      <c r="AT182" t="s">
        <v>1231</v>
      </c>
      <c r="AU182" t="s">
        <v>86</v>
      </c>
      <c r="AV182" t="s">
        <v>1081</v>
      </c>
      <c r="AX182">
        <v>0</v>
      </c>
      <c r="AY182" s="108"/>
    </row>
    <row r="183" spans="1:51" ht="13.5" hidden="1" customHeight="1">
      <c r="A183">
        <v>181</v>
      </c>
      <c r="B183" s="87" t="s">
        <v>62</v>
      </c>
      <c r="C183" s="87" t="s">
        <v>86</v>
      </c>
      <c r="D183" s="87" t="s">
        <v>1235</v>
      </c>
      <c r="E183" s="87" t="s">
        <v>2661</v>
      </c>
      <c r="F183" s="87" t="s">
        <v>2833</v>
      </c>
      <c r="G183" t="s">
        <v>2593</v>
      </c>
      <c r="H183" s="88">
        <v>44</v>
      </c>
      <c r="I183" s="35" t="s">
        <v>2594</v>
      </c>
      <c r="J183" s="35" t="s">
        <v>2663</v>
      </c>
      <c r="K183" s="36">
        <v>45180</v>
      </c>
      <c r="L183"/>
      <c r="M183" t="s">
        <v>398</v>
      </c>
      <c r="N183" t="s">
        <v>488</v>
      </c>
      <c r="O183" t="str">
        <f>VLOOKUP(cppm_lor[[#This Row],[Status]],'All Link_LOV'!$M$4:$N$16,2,FALSE)</f>
        <v>LOR Issued</v>
      </c>
      <c r="P183" t="s">
        <v>1234</v>
      </c>
      <c r="Q183"/>
      <c r="R183" t="s">
        <v>2834</v>
      </c>
      <c r="S183" t="s">
        <v>1236</v>
      </c>
      <c r="T183" t="s">
        <v>908</v>
      </c>
      <c r="V183" t="s">
        <v>1124</v>
      </c>
      <c r="W183" t="s">
        <v>1124</v>
      </c>
      <c r="AG183" t="s">
        <v>2835</v>
      </c>
      <c r="AH183" t="s">
        <v>2836</v>
      </c>
      <c r="AI183">
        <v>49053.7</v>
      </c>
      <c r="AJ183" t="s">
        <v>1081</v>
      </c>
      <c r="AK183" t="s">
        <v>1081</v>
      </c>
      <c r="AL183" t="s">
        <v>1081</v>
      </c>
      <c r="AM183" t="s">
        <v>1081</v>
      </c>
      <c r="AN183" t="s">
        <v>1081</v>
      </c>
      <c r="AO183" t="s">
        <v>1081</v>
      </c>
      <c r="AP183" t="s">
        <v>475</v>
      </c>
      <c r="AQ183" t="s">
        <v>1081</v>
      </c>
      <c r="AR183" t="s">
        <v>1081</v>
      </c>
      <c r="AS183" t="s">
        <v>1081</v>
      </c>
      <c r="AT183" t="s">
        <v>1235</v>
      </c>
      <c r="AU183" t="s">
        <v>86</v>
      </c>
      <c r="AV183" t="s">
        <v>1081</v>
      </c>
      <c r="AW183" t="s">
        <v>2597</v>
      </c>
      <c r="AX183">
        <v>0</v>
      </c>
      <c r="AY183" s="108"/>
    </row>
    <row r="184" spans="1:51" ht="13.5" hidden="1" customHeight="1">
      <c r="A184">
        <v>182</v>
      </c>
      <c r="B184" s="87" t="s">
        <v>81</v>
      </c>
      <c r="C184" s="87" t="s">
        <v>86</v>
      </c>
      <c r="D184" s="87" t="s">
        <v>1240</v>
      </c>
      <c r="E184" s="171"/>
      <c r="F184" s="87" t="s">
        <v>16</v>
      </c>
      <c r="G184" t="s">
        <v>2593</v>
      </c>
      <c r="H184" s="88">
        <v>45</v>
      </c>
      <c r="I184" s="35" t="s">
        <v>2594</v>
      </c>
      <c r="J184" s="35"/>
      <c r="K184" s="36">
        <v>45180</v>
      </c>
      <c r="L184"/>
      <c r="M184" t="s">
        <v>398</v>
      </c>
      <c r="N184" t="s">
        <v>488</v>
      </c>
      <c r="O184" t="str">
        <f>VLOOKUP(cppm_lor[[#This Row],[Status]],'All Link_LOV'!$M$4:$N$16,2,FALSE)</f>
        <v>LOR Issued</v>
      </c>
      <c r="P184" t="s">
        <v>1238</v>
      </c>
      <c r="Q184"/>
      <c r="R184" t="s">
        <v>2837</v>
      </c>
      <c r="S184" t="s">
        <v>1241</v>
      </c>
      <c r="T184" t="s">
        <v>1728</v>
      </c>
      <c r="V184" t="s">
        <v>1239</v>
      </c>
      <c r="W184" t="s">
        <v>1239</v>
      </c>
      <c r="AG184" t="s">
        <v>2838</v>
      </c>
      <c r="AH184" t="s">
        <v>2839</v>
      </c>
      <c r="AI184">
        <v>14550.28</v>
      </c>
      <c r="AJ184" t="s">
        <v>1081</v>
      </c>
      <c r="AK184" t="s">
        <v>1081</v>
      </c>
      <c r="AL184" t="s">
        <v>1081</v>
      </c>
      <c r="AM184" t="s">
        <v>1081</v>
      </c>
      <c r="AN184" t="s">
        <v>1081</v>
      </c>
      <c r="AO184" t="s">
        <v>1081</v>
      </c>
      <c r="AP184" t="s">
        <v>81</v>
      </c>
      <c r="AQ184" t="s">
        <v>1081</v>
      </c>
      <c r="AR184" t="s">
        <v>1081</v>
      </c>
      <c r="AS184" t="s">
        <v>1081</v>
      </c>
      <c r="AT184" t="s">
        <v>1240</v>
      </c>
      <c r="AU184" t="s">
        <v>86</v>
      </c>
      <c r="AV184" t="s">
        <v>1081</v>
      </c>
      <c r="AW184" t="s">
        <v>2597</v>
      </c>
      <c r="AX184">
        <v>0</v>
      </c>
      <c r="AY184" s="108"/>
    </row>
    <row r="185" spans="1:51" ht="13.5" hidden="1" customHeight="1">
      <c r="A185">
        <v>183</v>
      </c>
      <c r="B185" t="s">
        <v>546</v>
      </c>
      <c r="C185" t="s">
        <v>9</v>
      </c>
      <c r="D185" s="87" t="s">
        <v>1081</v>
      </c>
      <c r="E185" s="87"/>
      <c r="F185" s="87" t="s">
        <v>2628</v>
      </c>
      <c r="G185" t="s">
        <v>2593</v>
      </c>
      <c r="H185" s="88">
        <v>46</v>
      </c>
      <c r="I185" s="35" t="s">
        <v>2599</v>
      </c>
      <c r="J185" s="35"/>
      <c r="K185" s="36">
        <v>45180</v>
      </c>
      <c r="L185"/>
      <c r="M185" t="s">
        <v>398</v>
      </c>
      <c r="N185" t="s">
        <v>488</v>
      </c>
      <c r="O185" t="str">
        <f>VLOOKUP(cppm_lor[[#This Row],[Status]],'All Link_LOV'!$M$4:$N$16,2,FALSE)</f>
        <v>Pending Verification</v>
      </c>
      <c r="P185" t="s">
        <v>2840</v>
      </c>
      <c r="Q185"/>
      <c r="R185" t="s">
        <v>2841</v>
      </c>
      <c r="S185" t="s">
        <v>2842</v>
      </c>
      <c r="T185" t="s">
        <v>48</v>
      </c>
      <c r="V185" t="e">
        <v>#N/A</v>
      </c>
      <c r="W185" t="e">
        <v>#N/A</v>
      </c>
      <c r="AG185" t="s">
        <v>2843</v>
      </c>
      <c r="AH185" t="s">
        <v>2844</v>
      </c>
      <c r="AI185">
        <v>48375.57</v>
      </c>
      <c r="AJ185" t="s">
        <v>2607</v>
      </c>
      <c r="AK185">
        <v>48375.57</v>
      </c>
      <c r="AL185">
        <v>45178</v>
      </c>
      <c r="AM185" t="s">
        <v>2609</v>
      </c>
      <c r="AN185">
        <v>45178</v>
      </c>
      <c r="AO185" t="s">
        <v>1081</v>
      </c>
      <c r="AP185" t="s">
        <v>2635</v>
      </c>
      <c r="AQ185" t="s">
        <v>1081</v>
      </c>
      <c r="AR185" t="s">
        <v>2656</v>
      </c>
      <c r="AS185" t="s">
        <v>2612</v>
      </c>
      <c r="AT185" t="s">
        <v>1081</v>
      </c>
      <c r="AU185" t="s">
        <v>1081</v>
      </c>
      <c r="AV185" t="s">
        <v>1081</v>
      </c>
      <c r="AX185">
        <v>0</v>
      </c>
      <c r="AY185" s="108"/>
    </row>
    <row r="186" spans="1:51" ht="13.5" hidden="1" customHeight="1">
      <c r="A186">
        <v>184</v>
      </c>
      <c r="B186" t="s">
        <v>546</v>
      </c>
      <c r="C186" t="s">
        <v>9</v>
      </c>
      <c r="D186" s="87" t="s">
        <v>1081</v>
      </c>
      <c r="E186" s="87"/>
      <c r="F186" s="87" t="s">
        <v>2628</v>
      </c>
      <c r="G186" t="s">
        <v>2593</v>
      </c>
      <c r="H186" s="88">
        <v>47</v>
      </c>
      <c r="I186" s="35" t="s">
        <v>2599</v>
      </c>
      <c r="J186" s="35"/>
      <c r="K186" s="36">
        <v>45180</v>
      </c>
      <c r="L186"/>
      <c r="M186" t="s">
        <v>398</v>
      </c>
      <c r="N186" t="s">
        <v>488</v>
      </c>
      <c r="O186" t="str">
        <f>VLOOKUP(cppm_lor[[#This Row],[Status]],'All Link_LOV'!$M$4:$N$16,2,FALSE)</f>
        <v>Pending Verification</v>
      </c>
      <c r="P186" t="s">
        <v>2845</v>
      </c>
      <c r="Q186"/>
      <c r="R186" t="s">
        <v>2846</v>
      </c>
      <c r="S186" t="s">
        <v>2847</v>
      </c>
      <c r="T186" t="s">
        <v>48</v>
      </c>
      <c r="V186" t="e">
        <v>#N/A</v>
      </c>
      <c r="W186" t="e">
        <v>#N/A</v>
      </c>
      <c r="AG186" t="s">
        <v>2848</v>
      </c>
      <c r="AH186" t="s">
        <v>2849</v>
      </c>
      <c r="AI186">
        <v>45746.85</v>
      </c>
      <c r="AJ186" t="s">
        <v>2607</v>
      </c>
      <c r="AK186">
        <v>45746.85</v>
      </c>
      <c r="AL186">
        <v>45178</v>
      </c>
      <c r="AM186" t="s">
        <v>2609</v>
      </c>
      <c r="AN186">
        <v>45178</v>
      </c>
      <c r="AO186" t="s">
        <v>1081</v>
      </c>
      <c r="AP186" t="s">
        <v>2635</v>
      </c>
      <c r="AQ186" t="s">
        <v>1081</v>
      </c>
      <c r="AR186" t="s">
        <v>2656</v>
      </c>
      <c r="AS186" t="s">
        <v>2612</v>
      </c>
      <c r="AT186" t="s">
        <v>1081</v>
      </c>
      <c r="AU186" t="s">
        <v>1081</v>
      </c>
      <c r="AV186" t="s">
        <v>1081</v>
      </c>
      <c r="AX186">
        <v>0</v>
      </c>
      <c r="AY186" s="108"/>
    </row>
    <row r="187" spans="1:51" ht="13.5" hidden="1" customHeight="1">
      <c r="A187">
        <v>185</v>
      </c>
      <c r="B187" t="s">
        <v>546</v>
      </c>
      <c r="C187" t="s">
        <v>9</v>
      </c>
      <c r="D187" s="87" t="s">
        <v>1081</v>
      </c>
      <c r="E187" s="87"/>
      <c r="F187" s="87" t="s">
        <v>2628</v>
      </c>
      <c r="G187" t="s">
        <v>2593</v>
      </c>
      <c r="H187" s="88">
        <v>48</v>
      </c>
      <c r="I187" s="35" t="s">
        <v>2599</v>
      </c>
      <c r="J187" s="35"/>
      <c r="K187" s="36">
        <v>45180</v>
      </c>
      <c r="L187"/>
      <c r="M187" t="s">
        <v>398</v>
      </c>
      <c r="N187" t="s">
        <v>488</v>
      </c>
      <c r="O187" t="str">
        <f>VLOOKUP(cppm_lor[[#This Row],[Status]],'All Link_LOV'!$M$4:$N$16,2,FALSE)</f>
        <v>Pending Verification</v>
      </c>
      <c r="P187" t="s">
        <v>2850</v>
      </c>
      <c r="Q187"/>
      <c r="R187" t="s">
        <v>2851</v>
      </c>
      <c r="S187" t="s">
        <v>2852</v>
      </c>
      <c r="T187" t="s">
        <v>48</v>
      </c>
      <c r="V187" t="e">
        <v>#N/A</v>
      </c>
      <c r="W187" t="e">
        <v>#N/A</v>
      </c>
      <c r="AG187" t="s">
        <v>2853</v>
      </c>
      <c r="AH187" t="s">
        <v>2854</v>
      </c>
      <c r="AI187">
        <v>32603.26</v>
      </c>
      <c r="AJ187" t="s">
        <v>2607</v>
      </c>
      <c r="AK187">
        <v>32603.26</v>
      </c>
      <c r="AL187" t="s">
        <v>2855</v>
      </c>
      <c r="AM187" t="s">
        <v>2609</v>
      </c>
      <c r="AN187" t="s">
        <v>2855</v>
      </c>
      <c r="AO187" t="s">
        <v>1081</v>
      </c>
      <c r="AP187" t="s">
        <v>2635</v>
      </c>
      <c r="AQ187" t="s">
        <v>1081</v>
      </c>
      <c r="AR187" t="s">
        <v>2656</v>
      </c>
      <c r="AS187" t="s">
        <v>2612</v>
      </c>
      <c r="AT187" t="s">
        <v>1081</v>
      </c>
      <c r="AU187" t="s">
        <v>1081</v>
      </c>
      <c r="AV187" t="s">
        <v>1081</v>
      </c>
      <c r="AX187">
        <v>1</v>
      </c>
      <c r="AY187" s="108"/>
    </row>
    <row r="188" spans="1:51" ht="13.5" hidden="1" customHeight="1">
      <c r="A188">
        <v>186</v>
      </c>
      <c r="B188" s="87" t="s">
        <v>81</v>
      </c>
      <c r="C188" s="87" t="s">
        <v>16</v>
      </c>
      <c r="D188" s="87" t="s">
        <v>2856</v>
      </c>
      <c r="E188" s="167" t="s">
        <v>2821</v>
      </c>
      <c r="F188" s="12" t="s">
        <v>2857</v>
      </c>
      <c r="G188" t="s">
        <v>2593</v>
      </c>
      <c r="H188" s="88">
        <v>49</v>
      </c>
      <c r="I188" s="35" t="s">
        <v>2594</v>
      </c>
      <c r="J188" s="35"/>
      <c r="K188" s="36">
        <v>45180</v>
      </c>
      <c r="L188"/>
      <c r="M188" t="s">
        <v>398</v>
      </c>
      <c r="N188" t="s">
        <v>488</v>
      </c>
      <c r="O188" t="str">
        <f>VLOOKUP(cppm_lor[[#This Row],[Status]],'All Link_LOV'!$M$4:$N$16,2,FALSE)</f>
        <v>LOR Issued</v>
      </c>
      <c r="P188" t="s">
        <v>1243</v>
      </c>
      <c r="Q188"/>
      <c r="R188" t="s">
        <v>1931</v>
      </c>
      <c r="S188" t="s">
        <v>1248</v>
      </c>
      <c r="T188" t="s">
        <v>1728</v>
      </c>
      <c r="V188" t="s">
        <v>1187</v>
      </c>
      <c r="W188" t="s">
        <v>1187</v>
      </c>
      <c r="Z188" t="s">
        <v>2858</v>
      </c>
      <c r="AG188" t="s">
        <v>2859</v>
      </c>
      <c r="AH188" t="s">
        <v>2860</v>
      </c>
      <c r="AI188">
        <v>81240.570000000007</v>
      </c>
      <c r="AJ188" t="s">
        <v>2607</v>
      </c>
      <c r="AK188">
        <v>81240.570000000007</v>
      </c>
      <c r="AL188" t="s">
        <v>2624</v>
      </c>
      <c r="AM188" t="s">
        <v>2609</v>
      </c>
      <c r="AN188" t="s">
        <v>2624</v>
      </c>
      <c r="AO188" t="s">
        <v>1081</v>
      </c>
      <c r="AP188" t="s">
        <v>81</v>
      </c>
      <c r="AQ188" t="s">
        <v>1081</v>
      </c>
      <c r="AR188" t="s">
        <v>1081</v>
      </c>
      <c r="AS188" t="s">
        <v>1081</v>
      </c>
      <c r="AT188">
        <v>0</v>
      </c>
      <c r="AU188" t="s">
        <v>1081</v>
      </c>
      <c r="AV188" t="s">
        <v>1081</v>
      </c>
      <c r="AX188">
        <v>0</v>
      </c>
      <c r="AY188" s="108"/>
    </row>
    <row r="189" spans="1:51" ht="13.5" hidden="1" customHeight="1">
      <c r="A189">
        <v>187</v>
      </c>
      <c r="B189" s="87" t="s">
        <v>2744</v>
      </c>
      <c r="C189" s="87" t="s">
        <v>16</v>
      </c>
      <c r="D189" s="87" t="s">
        <v>2861</v>
      </c>
      <c r="E189" s="87"/>
      <c r="F189" s="87" t="s">
        <v>1570</v>
      </c>
      <c r="G189" t="s">
        <v>2593</v>
      </c>
      <c r="H189" s="88">
        <v>50</v>
      </c>
      <c r="I189" s="35" t="s">
        <v>2599</v>
      </c>
      <c r="J189" s="35"/>
      <c r="K189" s="36">
        <v>45180</v>
      </c>
      <c r="L189"/>
      <c r="M189" t="s">
        <v>398</v>
      </c>
      <c r="N189" t="s">
        <v>488</v>
      </c>
      <c r="O189" t="str">
        <f>VLOOKUP(cppm_lor[[#This Row],[Status]],'All Link_LOV'!$M$4:$N$16,2,FALSE)</f>
        <v>LOR Issued</v>
      </c>
      <c r="P189" t="s">
        <v>2862</v>
      </c>
      <c r="Q189"/>
      <c r="R189" t="s">
        <v>2863</v>
      </c>
      <c r="S189" t="s">
        <v>2864</v>
      </c>
      <c r="T189" t="s">
        <v>56</v>
      </c>
      <c r="V189" t="e">
        <v>#N/A</v>
      </c>
      <c r="W189" t="e">
        <v>#N/A</v>
      </c>
      <c r="AG189" t="s">
        <v>2865</v>
      </c>
      <c r="AH189" t="s">
        <v>2866</v>
      </c>
      <c r="AI189">
        <v>30343</v>
      </c>
      <c r="AJ189" t="e">
        <v>#N/A</v>
      </c>
      <c r="AK189" t="e">
        <v>#N/A</v>
      </c>
      <c r="AL189" t="e">
        <v>#N/A</v>
      </c>
      <c r="AM189" t="s">
        <v>2609</v>
      </c>
      <c r="AN189" t="s">
        <v>2766</v>
      </c>
      <c r="AO189" t="s">
        <v>2752</v>
      </c>
      <c r="AP189" t="s">
        <v>2753</v>
      </c>
      <c r="AQ189" t="s">
        <v>2861</v>
      </c>
      <c r="AR189" t="s">
        <v>2656</v>
      </c>
      <c r="AS189" t="s">
        <v>2612</v>
      </c>
      <c r="AT189" t="s">
        <v>1081</v>
      </c>
      <c r="AU189" t="s">
        <v>1081</v>
      </c>
      <c r="AV189" t="s">
        <v>1081</v>
      </c>
      <c r="AX189">
        <v>1</v>
      </c>
      <c r="AY189" s="108"/>
    </row>
    <row r="190" spans="1:51" ht="13.5" hidden="1" customHeight="1">
      <c r="A190">
        <v>188</v>
      </c>
      <c r="B190" s="87" t="s">
        <v>62</v>
      </c>
      <c r="C190" s="87" t="s">
        <v>86</v>
      </c>
      <c r="D190" s="87" t="s">
        <v>1253</v>
      </c>
      <c r="E190" s="87"/>
      <c r="F190" s="87" t="s">
        <v>1091</v>
      </c>
      <c r="G190" t="s">
        <v>2593</v>
      </c>
      <c r="H190" s="88">
        <v>51</v>
      </c>
      <c r="I190" s="35" t="s">
        <v>2594</v>
      </c>
      <c r="J190" s="35"/>
      <c r="K190" s="36">
        <v>45180</v>
      </c>
      <c r="L190"/>
      <c r="M190" t="s">
        <v>398</v>
      </c>
      <c r="N190" t="s">
        <v>488</v>
      </c>
      <c r="O190" t="str">
        <f>VLOOKUP(cppm_lor[[#This Row],[Status]],'All Link_LOV'!$M$4:$N$16,2,FALSE)</f>
        <v>LOR Issued</v>
      </c>
      <c r="P190" t="s">
        <v>1250</v>
      </c>
      <c r="Q190"/>
      <c r="R190" t="s">
        <v>2867</v>
      </c>
      <c r="S190" t="s">
        <v>1254</v>
      </c>
      <c r="T190" t="s">
        <v>55</v>
      </c>
      <c r="V190" t="s">
        <v>1251</v>
      </c>
      <c r="W190" t="s">
        <v>1251</v>
      </c>
      <c r="AG190" t="s">
        <v>2868</v>
      </c>
      <c r="AH190" t="s">
        <v>2869</v>
      </c>
      <c r="AI190">
        <v>73659.23</v>
      </c>
      <c r="AJ190" t="s">
        <v>1081</v>
      </c>
      <c r="AK190" t="s">
        <v>1081</v>
      </c>
      <c r="AL190" t="s">
        <v>1081</v>
      </c>
      <c r="AM190" t="s">
        <v>1081</v>
      </c>
      <c r="AN190" t="s">
        <v>1081</v>
      </c>
      <c r="AO190" t="s">
        <v>1081</v>
      </c>
      <c r="AP190" t="s">
        <v>475</v>
      </c>
      <c r="AQ190" t="s">
        <v>1081</v>
      </c>
      <c r="AR190" t="s">
        <v>1081</v>
      </c>
      <c r="AS190" t="s">
        <v>1081</v>
      </c>
      <c r="AT190" t="s">
        <v>1253</v>
      </c>
      <c r="AU190" t="s">
        <v>86</v>
      </c>
      <c r="AV190" t="s">
        <v>1081</v>
      </c>
      <c r="AX190">
        <v>0</v>
      </c>
      <c r="AY190" s="108"/>
    </row>
    <row r="191" spans="1:51" ht="13.5" hidden="1" customHeight="1">
      <c r="A191">
        <v>189</v>
      </c>
      <c r="B191" s="87" t="s">
        <v>62</v>
      </c>
      <c r="C191" s="87" t="s">
        <v>16</v>
      </c>
      <c r="D191" s="87" t="s">
        <v>1257</v>
      </c>
      <c r="E191" s="87"/>
      <c r="F191" s="87" t="s">
        <v>1091</v>
      </c>
      <c r="G191" t="s">
        <v>2593</v>
      </c>
      <c r="H191" s="88">
        <v>52</v>
      </c>
      <c r="I191" s="35" t="s">
        <v>2594</v>
      </c>
      <c r="J191" s="35"/>
      <c r="K191" s="36">
        <v>45180</v>
      </c>
      <c r="L191"/>
      <c r="M191" t="s">
        <v>398</v>
      </c>
      <c r="N191" t="s">
        <v>488</v>
      </c>
      <c r="O191" t="str">
        <f>VLOOKUP(cppm_lor[[#This Row],[Status]],'All Link_LOV'!$M$4:$N$16,2,FALSE)</f>
        <v>LOR Issued</v>
      </c>
      <c r="P191" t="s">
        <v>1256</v>
      </c>
      <c r="Q191"/>
      <c r="R191" t="s">
        <v>2870</v>
      </c>
      <c r="S191" t="s">
        <v>1258</v>
      </c>
      <c r="T191" t="s">
        <v>55</v>
      </c>
      <c r="V191" t="s">
        <v>1251</v>
      </c>
      <c r="W191" t="s">
        <v>1251</v>
      </c>
      <c r="AG191" t="s">
        <v>2871</v>
      </c>
      <c r="AH191" t="s">
        <v>2872</v>
      </c>
      <c r="AI191">
        <v>26582.57</v>
      </c>
      <c r="AJ191" t="s">
        <v>1081</v>
      </c>
      <c r="AK191" t="s">
        <v>1081</v>
      </c>
      <c r="AL191" t="s">
        <v>1081</v>
      </c>
      <c r="AM191" t="s">
        <v>1081</v>
      </c>
      <c r="AN191" t="s">
        <v>1081</v>
      </c>
      <c r="AO191" t="s">
        <v>1081</v>
      </c>
      <c r="AP191" t="s">
        <v>475</v>
      </c>
      <c r="AQ191" t="s">
        <v>1081</v>
      </c>
      <c r="AR191" t="s">
        <v>1081</v>
      </c>
      <c r="AS191" t="s">
        <v>1081</v>
      </c>
      <c r="AT191" t="s">
        <v>1257</v>
      </c>
      <c r="AU191" t="s">
        <v>14</v>
      </c>
      <c r="AV191" t="s">
        <v>1081</v>
      </c>
      <c r="AX191">
        <v>0</v>
      </c>
      <c r="AY191" s="108"/>
    </row>
    <row r="192" spans="1:51" ht="13.5" hidden="1" customHeight="1">
      <c r="A192">
        <v>190</v>
      </c>
      <c r="B192" s="87" t="s">
        <v>76</v>
      </c>
      <c r="C192" s="87" t="s">
        <v>16</v>
      </c>
      <c r="D192" s="87" t="s">
        <v>1265</v>
      </c>
      <c r="E192" s="87"/>
      <c r="F192" s="87" t="s">
        <v>2873</v>
      </c>
      <c r="G192" t="s">
        <v>2593</v>
      </c>
      <c r="H192" s="88">
        <v>53</v>
      </c>
      <c r="I192" s="35" t="s">
        <v>2594</v>
      </c>
      <c r="J192" s="35"/>
      <c r="K192" s="36">
        <v>45180</v>
      </c>
      <c r="L192"/>
      <c r="M192" t="s">
        <v>398</v>
      </c>
      <c r="N192" t="s">
        <v>488</v>
      </c>
      <c r="O192" t="str">
        <f>VLOOKUP(cppm_lor[[#This Row],[Status]],'All Link_LOV'!$M$4:$N$16,2,FALSE)</f>
        <v>LOR Issued</v>
      </c>
      <c r="P192" t="s">
        <v>1260</v>
      </c>
      <c r="Q192"/>
      <c r="R192" t="s">
        <v>2874</v>
      </c>
      <c r="S192" t="s">
        <v>1266</v>
      </c>
      <c r="T192" t="s">
        <v>1264</v>
      </c>
      <c r="V192" t="s">
        <v>1261</v>
      </c>
      <c r="W192" t="s">
        <v>1262</v>
      </c>
      <c r="AG192" t="s">
        <v>2875</v>
      </c>
      <c r="AH192" t="s">
        <v>2876</v>
      </c>
      <c r="AI192">
        <v>9269.98</v>
      </c>
      <c r="AJ192" t="s">
        <v>1081</v>
      </c>
      <c r="AK192" t="s">
        <v>1081</v>
      </c>
      <c r="AL192" t="s">
        <v>1081</v>
      </c>
      <c r="AM192" t="s">
        <v>1081</v>
      </c>
      <c r="AN192" t="s">
        <v>1081</v>
      </c>
      <c r="AO192" t="s">
        <v>1081</v>
      </c>
      <c r="AP192" t="s">
        <v>76</v>
      </c>
      <c r="AQ192" t="s">
        <v>1081</v>
      </c>
      <c r="AR192" t="s">
        <v>1081</v>
      </c>
      <c r="AS192" t="s">
        <v>1081</v>
      </c>
      <c r="AT192" t="s">
        <v>1265</v>
      </c>
      <c r="AU192" t="s">
        <v>14</v>
      </c>
      <c r="AV192" t="s">
        <v>1081</v>
      </c>
      <c r="AX192">
        <v>0</v>
      </c>
      <c r="AY192" s="108"/>
    </row>
    <row r="193" spans="1:51" ht="13.5" hidden="1" customHeight="1">
      <c r="A193">
        <v>191</v>
      </c>
      <c r="B193" s="87" t="s">
        <v>2744</v>
      </c>
      <c r="C193" s="87" t="s">
        <v>16</v>
      </c>
      <c r="D193" s="87" t="s">
        <v>2877</v>
      </c>
      <c r="E193" s="87"/>
      <c r="F193" s="87" t="s">
        <v>1570</v>
      </c>
      <c r="G193" t="s">
        <v>2593</v>
      </c>
      <c r="H193" s="88">
        <v>54</v>
      </c>
      <c r="I193" s="35" t="s">
        <v>2599</v>
      </c>
      <c r="J193" s="35"/>
      <c r="K193" s="36">
        <v>45180</v>
      </c>
      <c r="L193"/>
      <c r="M193" t="s">
        <v>398</v>
      </c>
      <c r="N193" t="s">
        <v>488</v>
      </c>
      <c r="O193" t="str">
        <f>VLOOKUP(cppm_lor[[#This Row],[Status]],'All Link_LOV'!$M$4:$N$16,2,FALSE)</f>
        <v>LOR Issued</v>
      </c>
      <c r="P193" t="s">
        <v>2878</v>
      </c>
      <c r="Q193"/>
      <c r="R193" t="s">
        <v>2879</v>
      </c>
      <c r="S193" t="s">
        <v>2880</v>
      </c>
      <c r="T193" t="s">
        <v>56</v>
      </c>
      <c r="V193" t="e">
        <v>#N/A</v>
      </c>
      <c r="W193" t="e">
        <v>#N/A</v>
      </c>
      <c r="AG193" t="s">
        <v>2881</v>
      </c>
      <c r="AH193" t="s">
        <v>2882</v>
      </c>
      <c r="AI193">
        <v>4168.8500000000004</v>
      </c>
      <c r="AJ193" t="s">
        <v>2607</v>
      </c>
      <c r="AK193">
        <v>4168.8500000000004</v>
      </c>
      <c r="AL193" t="s">
        <v>2783</v>
      </c>
      <c r="AM193" t="s">
        <v>2634</v>
      </c>
      <c r="AN193" t="s">
        <v>2883</v>
      </c>
      <c r="AO193" t="s">
        <v>2752</v>
      </c>
      <c r="AP193" t="s">
        <v>2753</v>
      </c>
      <c r="AQ193" t="s">
        <v>2877</v>
      </c>
      <c r="AR193" t="s">
        <v>2656</v>
      </c>
      <c r="AS193" t="s">
        <v>2612</v>
      </c>
      <c r="AT193" t="s">
        <v>1081</v>
      </c>
      <c r="AU193" t="s">
        <v>1081</v>
      </c>
      <c r="AV193" t="s">
        <v>1081</v>
      </c>
      <c r="AW193" t="s">
        <v>2597</v>
      </c>
      <c r="AX193">
        <v>0</v>
      </c>
      <c r="AY193" s="108"/>
    </row>
    <row r="194" spans="1:51" ht="13.5" hidden="1" customHeight="1">
      <c r="A194">
        <v>192</v>
      </c>
      <c r="B194" s="87" t="s">
        <v>2744</v>
      </c>
      <c r="C194" s="87" t="s">
        <v>86</v>
      </c>
      <c r="D194" s="87" t="s">
        <v>2884</v>
      </c>
      <c r="E194" s="87"/>
      <c r="F194" s="87" t="s">
        <v>2885</v>
      </c>
      <c r="G194" t="s">
        <v>2593</v>
      </c>
      <c r="H194" s="88">
        <v>55</v>
      </c>
      <c r="I194" s="35" t="s">
        <v>2599</v>
      </c>
      <c r="J194" s="35"/>
      <c r="K194" s="36">
        <v>45180</v>
      </c>
      <c r="L194"/>
      <c r="M194" t="s">
        <v>398</v>
      </c>
      <c r="N194" t="s">
        <v>488</v>
      </c>
      <c r="O194" t="str">
        <f>VLOOKUP(cppm_lor[[#This Row],[Status]],'All Link_LOV'!$M$4:$N$16,2,FALSE)</f>
        <v>LOR Issued</v>
      </c>
      <c r="P194" t="s">
        <v>2886</v>
      </c>
      <c r="Q194"/>
      <c r="R194" t="s">
        <v>2887</v>
      </c>
      <c r="S194" t="s">
        <v>2888</v>
      </c>
      <c r="T194" t="s">
        <v>56</v>
      </c>
      <c r="V194" t="e">
        <v>#N/A</v>
      </c>
      <c r="W194" t="e">
        <v>#N/A</v>
      </c>
      <c r="AG194" t="s">
        <v>2889</v>
      </c>
      <c r="AH194" t="s">
        <v>2890</v>
      </c>
      <c r="AI194">
        <v>64785.64</v>
      </c>
      <c r="AJ194" t="s">
        <v>2607</v>
      </c>
      <c r="AK194">
        <v>64785.64</v>
      </c>
      <c r="AL194" t="s">
        <v>2891</v>
      </c>
      <c r="AM194" t="s">
        <v>2609</v>
      </c>
      <c r="AN194" t="s">
        <v>2766</v>
      </c>
      <c r="AO194" t="s">
        <v>2677</v>
      </c>
      <c r="AP194" t="s">
        <v>2753</v>
      </c>
      <c r="AQ194" t="s">
        <v>1081</v>
      </c>
      <c r="AR194" t="s">
        <v>2656</v>
      </c>
      <c r="AS194" t="s">
        <v>2612</v>
      </c>
      <c r="AT194" t="s">
        <v>2884</v>
      </c>
      <c r="AU194" t="s">
        <v>2678</v>
      </c>
      <c r="AV194" t="s">
        <v>2693</v>
      </c>
      <c r="AW194" t="s">
        <v>2597</v>
      </c>
      <c r="AX194">
        <v>0</v>
      </c>
      <c r="AY194" s="108"/>
    </row>
    <row r="195" spans="1:51" ht="13.5" hidden="1" customHeight="1">
      <c r="A195">
        <v>193</v>
      </c>
      <c r="B195" s="87" t="s">
        <v>2744</v>
      </c>
      <c r="C195" s="87" t="s">
        <v>16</v>
      </c>
      <c r="D195" s="87" t="s">
        <v>2892</v>
      </c>
      <c r="E195" s="87"/>
      <c r="F195" s="87" t="s">
        <v>1570</v>
      </c>
      <c r="G195" t="s">
        <v>2593</v>
      </c>
      <c r="H195" s="88">
        <v>56</v>
      </c>
      <c r="I195" s="35" t="s">
        <v>2599</v>
      </c>
      <c r="J195" s="35"/>
      <c r="K195" s="36">
        <v>45180</v>
      </c>
      <c r="L195"/>
      <c r="M195" t="s">
        <v>398</v>
      </c>
      <c r="N195" t="s">
        <v>488</v>
      </c>
      <c r="O195" t="str">
        <f>VLOOKUP(cppm_lor[[#This Row],[Status]],'All Link_LOV'!$M$4:$N$16,2,FALSE)</f>
        <v>LOR Issued</v>
      </c>
      <c r="P195" t="s">
        <v>2893</v>
      </c>
      <c r="Q195"/>
      <c r="R195" t="s">
        <v>2894</v>
      </c>
      <c r="S195" t="s">
        <v>2895</v>
      </c>
      <c r="T195" t="s">
        <v>56</v>
      </c>
      <c r="V195" t="e">
        <v>#N/A</v>
      </c>
      <c r="W195" t="e">
        <v>#N/A</v>
      </c>
      <c r="AG195" t="s">
        <v>2896</v>
      </c>
      <c r="AH195" t="s">
        <v>2897</v>
      </c>
      <c r="AI195">
        <v>38024.44</v>
      </c>
      <c r="AJ195" t="s">
        <v>2607</v>
      </c>
      <c r="AK195">
        <v>38024.44</v>
      </c>
      <c r="AL195" t="s">
        <v>2624</v>
      </c>
      <c r="AM195" t="s">
        <v>2609</v>
      </c>
      <c r="AN195" t="s">
        <v>2898</v>
      </c>
      <c r="AO195" t="s">
        <v>2752</v>
      </c>
      <c r="AP195" t="s">
        <v>2753</v>
      </c>
      <c r="AQ195" t="s">
        <v>2892</v>
      </c>
      <c r="AR195" t="s">
        <v>2656</v>
      </c>
      <c r="AS195" t="s">
        <v>2612</v>
      </c>
      <c r="AT195" t="s">
        <v>1081</v>
      </c>
      <c r="AU195" t="s">
        <v>1081</v>
      </c>
      <c r="AV195" t="s">
        <v>1081</v>
      </c>
      <c r="AW195" t="s">
        <v>2597</v>
      </c>
      <c r="AX195">
        <v>0</v>
      </c>
      <c r="AY195" s="108"/>
    </row>
    <row r="196" spans="1:51" ht="13.5" hidden="1" customHeight="1">
      <c r="A196">
        <v>194</v>
      </c>
      <c r="B196" s="87" t="s">
        <v>76</v>
      </c>
      <c r="C196" s="87" t="s">
        <v>16</v>
      </c>
      <c r="D196" s="87" t="s">
        <v>2899</v>
      </c>
      <c r="E196" s="87" t="s">
        <v>1839</v>
      </c>
      <c r="F196" s="87" t="s">
        <v>2818</v>
      </c>
      <c r="G196" t="s">
        <v>2593</v>
      </c>
      <c r="H196" s="88">
        <v>57</v>
      </c>
      <c r="I196" s="35" t="s">
        <v>2594</v>
      </c>
      <c r="J196" s="35"/>
      <c r="K196" s="36">
        <v>45180</v>
      </c>
      <c r="L196"/>
      <c r="M196" t="s">
        <v>398</v>
      </c>
      <c r="N196" t="s">
        <v>488</v>
      </c>
      <c r="O196" t="str">
        <f>VLOOKUP(cppm_lor[[#This Row],[Status]],'All Link_LOV'!$M$4:$N$16,2,FALSE)</f>
        <v>LOR Issued</v>
      </c>
      <c r="P196" t="s">
        <v>1268</v>
      </c>
      <c r="Q196"/>
      <c r="R196" t="s">
        <v>2900</v>
      </c>
      <c r="S196" t="s">
        <v>1269</v>
      </c>
      <c r="T196" t="s">
        <v>2794</v>
      </c>
      <c r="V196" t="s">
        <v>1198</v>
      </c>
      <c r="W196" t="s">
        <v>1198</v>
      </c>
      <c r="AG196" t="s">
        <v>2901</v>
      </c>
      <c r="AH196" t="s">
        <v>2902</v>
      </c>
      <c r="AI196">
        <v>92809</v>
      </c>
      <c r="AJ196" t="s">
        <v>1081</v>
      </c>
      <c r="AK196" t="s">
        <v>1081</v>
      </c>
      <c r="AL196" t="s">
        <v>1081</v>
      </c>
      <c r="AM196" t="s">
        <v>1081</v>
      </c>
      <c r="AN196" t="s">
        <v>1081</v>
      </c>
      <c r="AO196" t="s">
        <v>1081</v>
      </c>
      <c r="AP196" t="s">
        <v>76</v>
      </c>
      <c r="AQ196" t="s">
        <v>1081</v>
      </c>
      <c r="AR196" t="s">
        <v>1081</v>
      </c>
      <c r="AS196" t="s">
        <v>1081</v>
      </c>
      <c r="AT196" t="s">
        <v>2903</v>
      </c>
      <c r="AU196">
        <v>0</v>
      </c>
      <c r="AV196" t="s">
        <v>1081</v>
      </c>
      <c r="AX196">
        <v>0</v>
      </c>
      <c r="AY196" s="108"/>
    </row>
    <row r="197" spans="1:51" ht="13.5" hidden="1" customHeight="1">
      <c r="A197">
        <v>195</v>
      </c>
      <c r="B197" s="87" t="s">
        <v>62</v>
      </c>
      <c r="C197" s="87" t="s">
        <v>86</v>
      </c>
      <c r="D197" s="87" t="s">
        <v>1273</v>
      </c>
      <c r="E197" s="87"/>
      <c r="F197" s="87"/>
      <c r="G197" t="s">
        <v>2593</v>
      </c>
      <c r="H197" s="88">
        <v>58</v>
      </c>
      <c r="I197" s="35" t="s">
        <v>2594</v>
      </c>
      <c r="J197" s="35" t="s">
        <v>2904</v>
      </c>
      <c r="K197" s="36">
        <v>45180</v>
      </c>
      <c r="L197"/>
      <c r="M197" t="s">
        <v>398</v>
      </c>
      <c r="N197" t="s">
        <v>488</v>
      </c>
      <c r="O197" t="str">
        <f>VLOOKUP(cppm_lor[[#This Row],[Status]],'All Link_LOV'!$M$4:$N$16,2,FALSE)</f>
        <v>LOR Issued</v>
      </c>
      <c r="P197" t="s">
        <v>1271</v>
      </c>
      <c r="Q197"/>
      <c r="R197" t="s">
        <v>1642</v>
      </c>
      <c r="S197" t="s">
        <v>1274</v>
      </c>
      <c r="T197" t="s">
        <v>908</v>
      </c>
      <c r="V197" t="s">
        <v>1272</v>
      </c>
      <c r="W197" t="s">
        <v>1272</v>
      </c>
      <c r="AG197" t="s">
        <v>2905</v>
      </c>
      <c r="AH197" t="s">
        <v>2906</v>
      </c>
      <c r="AI197">
        <v>19544.29</v>
      </c>
      <c r="AJ197" t="s">
        <v>1081</v>
      </c>
      <c r="AK197" t="s">
        <v>1081</v>
      </c>
      <c r="AL197" t="s">
        <v>1081</v>
      </c>
      <c r="AM197" t="s">
        <v>1081</v>
      </c>
      <c r="AN197" t="s">
        <v>1081</v>
      </c>
      <c r="AO197" t="s">
        <v>1081</v>
      </c>
      <c r="AP197" t="s">
        <v>475</v>
      </c>
      <c r="AQ197" t="s">
        <v>1081</v>
      </c>
      <c r="AR197" t="s">
        <v>1081</v>
      </c>
      <c r="AS197" t="s">
        <v>1081</v>
      </c>
      <c r="AT197" t="s">
        <v>1273</v>
      </c>
      <c r="AU197" t="s">
        <v>86</v>
      </c>
      <c r="AV197" t="s">
        <v>1081</v>
      </c>
      <c r="AX197">
        <v>0</v>
      </c>
      <c r="AY197" s="108"/>
    </row>
    <row r="198" spans="1:51" ht="13.5" hidden="1" customHeight="1">
      <c r="A198">
        <v>196</v>
      </c>
      <c r="B198" s="87" t="s">
        <v>81</v>
      </c>
      <c r="C198" s="87" t="s">
        <v>16</v>
      </c>
      <c r="D198" s="87" t="s">
        <v>1280</v>
      </c>
      <c r="E198" s="171"/>
      <c r="F198" s="87" t="s">
        <v>16</v>
      </c>
      <c r="G198" t="s">
        <v>2593</v>
      </c>
      <c r="H198" s="88">
        <v>59</v>
      </c>
      <c r="I198" s="35" t="s">
        <v>2594</v>
      </c>
      <c r="J198" s="35"/>
      <c r="K198" s="36">
        <v>45180</v>
      </c>
      <c r="L198"/>
      <c r="M198" t="s">
        <v>398</v>
      </c>
      <c r="N198" t="s">
        <v>488</v>
      </c>
      <c r="O198" t="str">
        <f>VLOOKUP(cppm_lor[[#This Row],[Status]],'All Link_LOV'!$M$4:$N$16,2,FALSE)</f>
        <v>LOR Issued</v>
      </c>
      <c r="P198" t="s">
        <v>1276</v>
      </c>
      <c r="Q198"/>
      <c r="R198" t="s">
        <v>2907</v>
      </c>
      <c r="S198" t="s">
        <v>1281</v>
      </c>
      <c r="T198" t="s">
        <v>1728</v>
      </c>
      <c r="V198" t="s">
        <v>2908</v>
      </c>
      <c r="W198" t="s">
        <v>2908</v>
      </c>
      <c r="AG198" t="s">
        <v>2909</v>
      </c>
      <c r="AH198" t="s">
        <v>2910</v>
      </c>
      <c r="AI198">
        <v>113216.25</v>
      </c>
      <c r="AJ198" t="s">
        <v>1081</v>
      </c>
      <c r="AK198" t="s">
        <v>1081</v>
      </c>
      <c r="AL198" t="s">
        <v>1081</v>
      </c>
      <c r="AM198" t="s">
        <v>1081</v>
      </c>
      <c r="AN198" t="s">
        <v>1081</v>
      </c>
      <c r="AO198" t="s">
        <v>1081</v>
      </c>
      <c r="AP198" t="s">
        <v>81</v>
      </c>
      <c r="AQ198" t="s">
        <v>1081</v>
      </c>
      <c r="AR198" t="s">
        <v>1081</v>
      </c>
      <c r="AS198" t="s">
        <v>1081</v>
      </c>
      <c r="AT198" t="s">
        <v>1280</v>
      </c>
      <c r="AU198" t="s">
        <v>14</v>
      </c>
      <c r="AV198" t="s">
        <v>1081</v>
      </c>
      <c r="AX198">
        <v>0</v>
      </c>
      <c r="AY198" s="108"/>
    </row>
    <row r="199" spans="1:51" ht="13.5" hidden="1" customHeight="1">
      <c r="A199">
        <v>197</v>
      </c>
      <c r="B199" t="s">
        <v>77</v>
      </c>
      <c r="C199" s="87" t="s">
        <v>16</v>
      </c>
      <c r="D199" s="160" t="s">
        <v>1284</v>
      </c>
      <c r="E199" s="87"/>
      <c r="F199" s="87"/>
      <c r="G199" t="s">
        <v>2593</v>
      </c>
      <c r="H199" s="88">
        <v>60</v>
      </c>
      <c r="I199" s="35" t="s">
        <v>2599</v>
      </c>
      <c r="J199" s="35"/>
      <c r="K199" s="36">
        <v>45180</v>
      </c>
      <c r="L199"/>
      <c r="M199" t="s">
        <v>398</v>
      </c>
      <c r="N199" t="s">
        <v>488</v>
      </c>
      <c r="O199" t="str">
        <f>VLOOKUP(cppm_lor[[#This Row],[Status]],'All Link_LOV'!$M$4:$N$16,2,FALSE)</f>
        <v>LOR Issued</v>
      </c>
      <c r="P199" t="s">
        <v>1283</v>
      </c>
      <c r="Q199"/>
      <c r="R199" t="s">
        <v>2911</v>
      </c>
      <c r="S199" t="s">
        <v>1285</v>
      </c>
      <c r="T199" t="s">
        <v>57</v>
      </c>
      <c r="V199" t="s">
        <v>1134</v>
      </c>
      <c r="W199" t="s">
        <v>2673</v>
      </c>
      <c r="AG199" t="s">
        <v>2912</v>
      </c>
      <c r="AH199" t="s">
        <v>2913</v>
      </c>
      <c r="AI199">
        <v>12615.89</v>
      </c>
      <c r="AJ199" t="s">
        <v>2607</v>
      </c>
      <c r="AK199">
        <v>12615.89</v>
      </c>
      <c r="AL199" t="s">
        <v>2766</v>
      </c>
      <c r="AM199" t="s">
        <v>2609</v>
      </c>
      <c r="AN199" t="s">
        <v>2766</v>
      </c>
      <c r="AO199" t="s">
        <v>2677</v>
      </c>
      <c r="AP199" t="s">
        <v>2650</v>
      </c>
      <c r="AQ199" t="s">
        <v>1081</v>
      </c>
      <c r="AR199" t="s">
        <v>2656</v>
      </c>
      <c r="AS199" t="s">
        <v>2612</v>
      </c>
      <c r="AT199" t="s">
        <v>1284</v>
      </c>
      <c r="AU199" t="s">
        <v>2678</v>
      </c>
      <c r="AV199" t="s">
        <v>2693</v>
      </c>
      <c r="AX199">
        <v>0</v>
      </c>
      <c r="AY199" s="108"/>
    </row>
    <row r="200" spans="1:51" ht="13.5" hidden="1" customHeight="1">
      <c r="A200">
        <v>198</v>
      </c>
      <c r="B200" t="s">
        <v>546</v>
      </c>
      <c r="C200" t="s">
        <v>9</v>
      </c>
      <c r="D200" s="87" t="s">
        <v>1081</v>
      </c>
      <c r="E200" s="87"/>
      <c r="F200" s="87" t="s">
        <v>2628</v>
      </c>
      <c r="G200" t="s">
        <v>2593</v>
      </c>
      <c r="H200" s="88">
        <v>61</v>
      </c>
      <c r="I200" s="35" t="s">
        <v>2599</v>
      </c>
      <c r="J200" s="35"/>
      <c r="K200" s="36">
        <v>45180</v>
      </c>
      <c r="L200"/>
      <c r="M200" t="s">
        <v>398</v>
      </c>
      <c r="N200" t="s">
        <v>488</v>
      </c>
      <c r="O200" t="str">
        <f>VLOOKUP(cppm_lor[[#This Row],[Status]],'All Link_LOV'!$M$4:$N$16,2,FALSE)</f>
        <v>Pending Verification</v>
      </c>
      <c r="P200" t="s">
        <v>2914</v>
      </c>
      <c r="Q200"/>
      <c r="R200" t="s">
        <v>2915</v>
      </c>
      <c r="S200" t="s">
        <v>2916</v>
      </c>
      <c r="T200" t="s">
        <v>48</v>
      </c>
      <c r="V200" t="e">
        <v>#N/A</v>
      </c>
      <c r="W200" t="e">
        <v>#N/A</v>
      </c>
      <c r="AG200" t="s">
        <v>2917</v>
      </c>
      <c r="AH200" t="s">
        <v>2918</v>
      </c>
      <c r="AI200">
        <v>48215.55</v>
      </c>
      <c r="AJ200" t="s">
        <v>2607</v>
      </c>
      <c r="AK200">
        <v>48215.55</v>
      </c>
      <c r="AL200" t="s">
        <v>2919</v>
      </c>
      <c r="AM200" t="s">
        <v>2609</v>
      </c>
      <c r="AN200" t="s">
        <v>2919</v>
      </c>
      <c r="AO200" t="s">
        <v>1081</v>
      </c>
      <c r="AP200" t="s">
        <v>2635</v>
      </c>
      <c r="AQ200" t="s">
        <v>1081</v>
      </c>
      <c r="AR200" t="s">
        <v>2656</v>
      </c>
      <c r="AS200" t="s">
        <v>2612</v>
      </c>
      <c r="AT200" t="s">
        <v>1081</v>
      </c>
      <c r="AU200" t="s">
        <v>1081</v>
      </c>
      <c r="AV200" t="s">
        <v>1081</v>
      </c>
      <c r="AX200">
        <v>0</v>
      </c>
      <c r="AY200" s="108"/>
    </row>
    <row r="201" spans="1:51" ht="13.5" hidden="1" customHeight="1">
      <c r="A201">
        <v>199</v>
      </c>
      <c r="B201" t="s">
        <v>546</v>
      </c>
      <c r="C201" t="s">
        <v>9</v>
      </c>
      <c r="D201" s="87" t="s">
        <v>1081</v>
      </c>
      <c r="E201" s="87"/>
      <c r="F201" s="87" t="s">
        <v>2628</v>
      </c>
      <c r="G201" t="s">
        <v>2593</v>
      </c>
      <c r="H201" s="88">
        <v>62</v>
      </c>
      <c r="I201" s="35" t="s">
        <v>2599</v>
      </c>
      <c r="J201" s="35"/>
      <c r="K201" s="36">
        <v>45180</v>
      </c>
      <c r="L201"/>
      <c r="M201" t="s">
        <v>398</v>
      </c>
      <c r="N201" t="s">
        <v>488</v>
      </c>
      <c r="O201" t="str">
        <f>VLOOKUP(cppm_lor[[#This Row],[Status]],'All Link_LOV'!$M$4:$N$16,2,FALSE)</f>
        <v>Pending Verification</v>
      </c>
      <c r="P201" t="s">
        <v>2920</v>
      </c>
      <c r="Q201"/>
      <c r="R201" t="s">
        <v>2921</v>
      </c>
      <c r="S201" t="s">
        <v>2922</v>
      </c>
      <c r="T201" t="s">
        <v>48</v>
      </c>
      <c r="V201" t="e">
        <v>#N/A</v>
      </c>
      <c r="W201" t="e">
        <v>#N/A</v>
      </c>
      <c r="AG201" t="s">
        <v>2923</v>
      </c>
      <c r="AH201" t="s">
        <v>2924</v>
      </c>
      <c r="AI201">
        <v>26031.46</v>
      </c>
      <c r="AJ201" t="e">
        <v>#N/A</v>
      </c>
      <c r="AK201" t="e">
        <v>#N/A</v>
      </c>
      <c r="AL201" t="e">
        <v>#N/A</v>
      </c>
      <c r="AM201" t="s">
        <v>2609</v>
      </c>
      <c r="AN201" t="s">
        <v>2925</v>
      </c>
      <c r="AO201" t="s">
        <v>1081</v>
      </c>
      <c r="AP201" t="s">
        <v>2635</v>
      </c>
      <c r="AQ201" t="s">
        <v>1081</v>
      </c>
      <c r="AR201" t="s">
        <v>2656</v>
      </c>
      <c r="AS201" t="s">
        <v>2612</v>
      </c>
      <c r="AT201" t="s">
        <v>1081</v>
      </c>
      <c r="AU201" t="s">
        <v>1081</v>
      </c>
      <c r="AV201" t="s">
        <v>1081</v>
      </c>
      <c r="AX201">
        <v>0</v>
      </c>
      <c r="AY201" s="108"/>
    </row>
    <row r="202" spans="1:51" ht="13.5" hidden="1" customHeight="1">
      <c r="A202">
        <v>200</v>
      </c>
      <c r="B202" t="s">
        <v>77</v>
      </c>
      <c r="C202" s="87" t="s">
        <v>16</v>
      </c>
      <c r="D202" s="160" t="s">
        <v>2926</v>
      </c>
      <c r="E202" s="87"/>
      <c r="F202" s="87"/>
      <c r="G202" t="s">
        <v>2593</v>
      </c>
      <c r="H202" s="88">
        <v>63</v>
      </c>
      <c r="I202" s="35" t="s">
        <v>2599</v>
      </c>
      <c r="J202" s="35"/>
      <c r="K202" s="36">
        <v>45180</v>
      </c>
      <c r="L202"/>
      <c r="M202" t="s">
        <v>398</v>
      </c>
      <c r="N202" t="s">
        <v>488</v>
      </c>
      <c r="O202" t="str">
        <f>VLOOKUP(cppm_lor[[#This Row],[Status]],'All Link_LOV'!$M$4:$N$16,2,FALSE)</f>
        <v>LOR Issued</v>
      </c>
      <c r="P202" t="s">
        <v>1287</v>
      </c>
      <c r="Q202"/>
      <c r="R202" t="s">
        <v>2927</v>
      </c>
      <c r="S202" t="s">
        <v>1289</v>
      </c>
      <c r="T202" t="s">
        <v>57</v>
      </c>
      <c r="V202" t="s">
        <v>1134</v>
      </c>
      <c r="W202" t="s">
        <v>2673</v>
      </c>
      <c r="AG202" t="s">
        <v>2928</v>
      </c>
      <c r="AH202" t="s">
        <v>2929</v>
      </c>
      <c r="AI202">
        <v>11928.32</v>
      </c>
      <c r="AJ202" t="s">
        <v>2607</v>
      </c>
      <c r="AK202">
        <v>11928.32</v>
      </c>
      <c r="AL202" t="s">
        <v>2766</v>
      </c>
      <c r="AM202" t="s">
        <v>2609</v>
      </c>
      <c r="AN202" t="s">
        <v>2766</v>
      </c>
      <c r="AO202" t="s">
        <v>2684</v>
      </c>
      <c r="AP202" t="s">
        <v>2650</v>
      </c>
      <c r="AQ202" t="s">
        <v>1081</v>
      </c>
      <c r="AR202" t="s">
        <v>2656</v>
      </c>
      <c r="AS202" t="s">
        <v>2612</v>
      </c>
      <c r="AT202" t="s">
        <v>2930</v>
      </c>
      <c r="AU202" t="s">
        <v>1081</v>
      </c>
      <c r="AV202" t="s">
        <v>1081</v>
      </c>
      <c r="AW202" t="s">
        <v>2597</v>
      </c>
      <c r="AX202">
        <v>1</v>
      </c>
      <c r="AY202" s="108"/>
    </row>
    <row r="203" spans="1:51" ht="13.5" hidden="1" customHeight="1">
      <c r="A203">
        <v>201</v>
      </c>
      <c r="B203" s="87" t="s">
        <v>2744</v>
      </c>
      <c r="C203" s="87" t="s">
        <v>16</v>
      </c>
      <c r="D203" s="87" t="s">
        <v>2931</v>
      </c>
      <c r="E203" s="87"/>
      <c r="F203" s="87" t="s">
        <v>1570</v>
      </c>
      <c r="G203" t="s">
        <v>2593</v>
      </c>
      <c r="H203" s="88">
        <v>64</v>
      </c>
      <c r="I203" s="35" t="s">
        <v>2599</v>
      </c>
      <c r="J203" s="35"/>
      <c r="K203" s="36">
        <v>45180</v>
      </c>
      <c r="L203"/>
      <c r="M203" t="s">
        <v>398</v>
      </c>
      <c r="N203" t="s">
        <v>488</v>
      </c>
      <c r="O203" t="str">
        <f>VLOOKUP(cppm_lor[[#This Row],[Status]],'All Link_LOV'!$M$4:$N$16,2,FALSE)</f>
        <v>LOR Issued</v>
      </c>
      <c r="P203" t="s">
        <v>2932</v>
      </c>
      <c r="Q203"/>
      <c r="R203" t="s">
        <v>2933</v>
      </c>
      <c r="S203" t="s">
        <v>2934</v>
      </c>
      <c r="T203" t="s">
        <v>2749</v>
      </c>
      <c r="V203" t="e">
        <v>#N/A</v>
      </c>
      <c r="W203" t="e">
        <v>#N/A</v>
      </c>
      <c r="AC203" t="s">
        <v>2935</v>
      </c>
      <c r="AG203" t="s">
        <v>2936</v>
      </c>
      <c r="AH203" t="s">
        <v>2937</v>
      </c>
      <c r="AI203">
        <v>12054.84</v>
      </c>
      <c r="AJ203" t="s">
        <v>2607</v>
      </c>
      <c r="AK203">
        <v>12054.84</v>
      </c>
      <c r="AL203" t="s">
        <v>2883</v>
      </c>
      <c r="AM203" t="s">
        <v>2609</v>
      </c>
      <c r="AN203" t="s">
        <v>2883</v>
      </c>
      <c r="AO203" t="s">
        <v>2938</v>
      </c>
      <c r="AP203" t="s">
        <v>2753</v>
      </c>
      <c r="AQ203" t="s">
        <v>2931</v>
      </c>
      <c r="AR203" t="s">
        <v>2656</v>
      </c>
      <c r="AS203" t="s">
        <v>2612</v>
      </c>
      <c r="AT203" t="s">
        <v>1081</v>
      </c>
      <c r="AU203" t="s">
        <v>1081</v>
      </c>
      <c r="AV203" t="s">
        <v>1081</v>
      </c>
      <c r="AX203">
        <v>1</v>
      </c>
      <c r="AY203" s="108"/>
    </row>
    <row r="204" spans="1:51" ht="13.5" hidden="1" customHeight="1">
      <c r="A204">
        <v>202</v>
      </c>
      <c r="B204" s="87" t="s">
        <v>2744</v>
      </c>
      <c r="C204" s="87" t="s">
        <v>16</v>
      </c>
      <c r="D204" s="87" t="s">
        <v>2939</v>
      </c>
      <c r="E204" s="87"/>
      <c r="F204" s="87" t="s">
        <v>1570</v>
      </c>
      <c r="G204" t="s">
        <v>2593</v>
      </c>
      <c r="H204" s="88">
        <v>65</v>
      </c>
      <c r="I204" s="35" t="s">
        <v>2599</v>
      </c>
      <c r="J204" s="35"/>
      <c r="K204" s="36">
        <v>45180</v>
      </c>
      <c r="L204"/>
      <c r="M204" t="s">
        <v>398</v>
      </c>
      <c r="N204" t="s">
        <v>488</v>
      </c>
      <c r="O204" t="str">
        <f>VLOOKUP(cppm_lor[[#This Row],[Status]],'All Link_LOV'!$M$4:$N$16,2,FALSE)</f>
        <v>LOR Issued</v>
      </c>
      <c r="P204" t="s">
        <v>2940</v>
      </c>
      <c r="Q204"/>
      <c r="R204" t="s">
        <v>2941</v>
      </c>
      <c r="S204" t="s">
        <v>2942</v>
      </c>
      <c r="T204" t="s">
        <v>2749</v>
      </c>
      <c r="V204" t="e">
        <v>#N/A</v>
      </c>
      <c r="W204" t="e">
        <v>#N/A</v>
      </c>
      <c r="AC204" t="s">
        <v>2935</v>
      </c>
      <c r="AG204" t="s">
        <v>2943</v>
      </c>
      <c r="AH204" t="s">
        <v>2944</v>
      </c>
      <c r="AI204">
        <v>12054.84</v>
      </c>
      <c r="AJ204" t="s">
        <v>2607</v>
      </c>
      <c r="AK204">
        <v>12054.84</v>
      </c>
      <c r="AL204" t="s">
        <v>2743</v>
      </c>
      <c r="AM204" t="s">
        <v>2609</v>
      </c>
      <c r="AN204" t="s">
        <v>2743</v>
      </c>
      <c r="AO204" t="s">
        <v>2938</v>
      </c>
      <c r="AP204" t="s">
        <v>2753</v>
      </c>
      <c r="AQ204" t="s">
        <v>2939</v>
      </c>
      <c r="AR204" t="s">
        <v>2656</v>
      </c>
      <c r="AS204" t="s">
        <v>2612</v>
      </c>
      <c r="AT204" t="s">
        <v>1081</v>
      </c>
      <c r="AU204" t="s">
        <v>1081</v>
      </c>
      <c r="AV204" t="s">
        <v>1081</v>
      </c>
      <c r="AW204" t="s">
        <v>2597</v>
      </c>
      <c r="AX204">
        <v>1</v>
      </c>
      <c r="AY204" s="108"/>
    </row>
    <row r="205" spans="1:51" ht="13.5" hidden="1" customHeight="1">
      <c r="A205">
        <v>203</v>
      </c>
      <c r="B205" s="87" t="s">
        <v>2744</v>
      </c>
      <c r="C205" s="87" t="s">
        <v>86</v>
      </c>
      <c r="D205" s="87" t="s">
        <v>2945</v>
      </c>
      <c r="E205" s="87"/>
      <c r="F205" s="87" t="s">
        <v>2885</v>
      </c>
      <c r="G205" t="s">
        <v>2593</v>
      </c>
      <c r="H205" s="88">
        <v>66</v>
      </c>
      <c r="I205" s="35" t="s">
        <v>2599</v>
      </c>
      <c r="J205" s="35"/>
      <c r="K205" s="36">
        <v>45180</v>
      </c>
      <c r="L205"/>
      <c r="M205" t="s">
        <v>398</v>
      </c>
      <c r="N205" t="s">
        <v>488</v>
      </c>
      <c r="O205" t="str">
        <f>VLOOKUP(cppm_lor[[#This Row],[Status]],'All Link_LOV'!$M$4:$N$16,2,FALSE)</f>
        <v>LOR Issued</v>
      </c>
      <c r="P205" t="s">
        <v>2946</v>
      </c>
      <c r="Q205"/>
      <c r="R205" t="s">
        <v>2947</v>
      </c>
      <c r="S205" t="s">
        <v>2948</v>
      </c>
      <c r="T205" t="s">
        <v>56</v>
      </c>
      <c r="V205" t="e">
        <v>#N/A</v>
      </c>
      <c r="W205" t="e">
        <v>#N/A</v>
      </c>
      <c r="AG205" t="s">
        <v>2949</v>
      </c>
      <c r="AH205" t="s">
        <v>2950</v>
      </c>
      <c r="AI205">
        <v>47789.22</v>
      </c>
      <c r="AJ205" t="s">
        <v>2607</v>
      </c>
      <c r="AK205">
        <v>47789.22</v>
      </c>
      <c r="AL205">
        <v>45116</v>
      </c>
      <c r="AM205" t="s">
        <v>2609</v>
      </c>
      <c r="AN205">
        <v>45115</v>
      </c>
      <c r="AO205" t="s">
        <v>2677</v>
      </c>
      <c r="AP205" t="s">
        <v>2753</v>
      </c>
      <c r="AQ205" t="s">
        <v>1081</v>
      </c>
      <c r="AR205" t="s">
        <v>1081</v>
      </c>
      <c r="AS205" t="s">
        <v>1081</v>
      </c>
      <c r="AT205" t="s">
        <v>2945</v>
      </c>
      <c r="AU205" t="s">
        <v>2678</v>
      </c>
      <c r="AV205" t="s">
        <v>2693</v>
      </c>
      <c r="AW205" t="s">
        <v>2597</v>
      </c>
      <c r="AX205">
        <v>0</v>
      </c>
      <c r="AY205" s="108"/>
    </row>
    <row r="206" spans="1:51" ht="13.5" hidden="1" customHeight="1">
      <c r="A206">
        <v>204</v>
      </c>
      <c r="B206" t="s">
        <v>69</v>
      </c>
      <c r="C206" s="87" t="s">
        <v>16</v>
      </c>
      <c r="D206" s="87" t="s">
        <v>2951</v>
      </c>
      <c r="E206" s="87"/>
      <c r="F206" s="87" t="s">
        <v>2952</v>
      </c>
      <c r="G206" t="s">
        <v>2593</v>
      </c>
      <c r="H206" s="88">
        <v>67</v>
      </c>
      <c r="I206" s="35" t="s">
        <v>2599</v>
      </c>
      <c r="J206" s="35"/>
      <c r="K206" s="36">
        <v>45180</v>
      </c>
      <c r="L206"/>
      <c r="M206" t="s">
        <v>398</v>
      </c>
      <c r="N206" t="s">
        <v>488</v>
      </c>
      <c r="O206" t="str">
        <f>VLOOKUP(cppm_lor[[#This Row],[Status]],'All Link_LOV'!$M$4:$N$16,2,FALSE)</f>
        <v>LOR Issued</v>
      </c>
      <c r="P206" t="s">
        <v>2953</v>
      </c>
      <c r="R206" t="s">
        <v>2954</v>
      </c>
      <c r="S206" t="s">
        <v>2955</v>
      </c>
      <c r="T206" t="s">
        <v>2773</v>
      </c>
      <c r="V206" t="e">
        <v>#N/A</v>
      </c>
      <c r="W206" t="e">
        <v>#N/A</v>
      </c>
      <c r="AG206" t="s">
        <v>2956</v>
      </c>
      <c r="AH206" t="s">
        <v>2957</v>
      </c>
      <c r="AI206">
        <v>91078.66</v>
      </c>
      <c r="AJ206" t="s">
        <v>2607</v>
      </c>
      <c r="AK206">
        <v>91078.66</v>
      </c>
      <c r="AL206">
        <v>44965</v>
      </c>
      <c r="AM206" t="s">
        <v>2609</v>
      </c>
      <c r="AN206">
        <v>44965</v>
      </c>
      <c r="AO206" t="s">
        <v>2677</v>
      </c>
      <c r="AP206" t="s">
        <v>2958</v>
      </c>
      <c r="AQ206" t="s">
        <v>1081</v>
      </c>
      <c r="AR206" t="s">
        <v>2656</v>
      </c>
      <c r="AS206" t="s">
        <v>2612</v>
      </c>
      <c r="AT206" t="s">
        <v>2951</v>
      </c>
      <c r="AU206" t="s">
        <v>2678</v>
      </c>
      <c r="AV206" t="s">
        <v>2693</v>
      </c>
      <c r="AW206" t="s">
        <v>2597</v>
      </c>
      <c r="AX206">
        <v>0</v>
      </c>
      <c r="AY206" s="108"/>
    </row>
    <row r="207" spans="1:51" ht="13.5" hidden="1" customHeight="1">
      <c r="A207">
        <v>205</v>
      </c>
      <c r="B207" s="87" t="s">
        <v>81</v>
      </c>
      <c r="C207" s="87" t="s">
        <v>16</v>
      </c>
      <c r="D207" s="87" t="s">
        <v>2959</v>
      </c>
      <c r="E207" s="171" t="s">
        <v>1904</v>
      </c>
      <c r="F207" s="87" t="s">
        <v>2960</v>
      </c>
      <c r="G207" t="s">
        <v>2593</v>
      </c>
      <c r="H207" s="88">
        <v>68</v>
      </c>
      <c r="I207" s="35" t="s">
        <v>2594</v>
      </c>
      <c r="J207" s="35"/>
      <c r="K207" s="36">
        <v>45180</v>
      </c>
      <c r="L207"/>
      <c r="M207" t="s">
        <v>398</v>
      </c>
      <c r="N207" t="s">
        <v>488</v>
      </c>
      <c r="O207" t="str">
        <f>VLOOKUP(cppm_lor[[#This Row],[Status]],'All Link_LOV'!$M$4:$N$16,2,FALSE)</f>
        <v>LOR Issued</v>
      </c>
      <c r="P207" t="s">
        <v>1291</v>
      </c>
      <c r="Q207" t="s">
        <v>1290</v>
      </c>
      <c r="R207" t="s">
        <v>2961</v>
      </c>
      <c r="S207" t="s">
        <v>1296</v>
      </c>
      <c r="T207" t="s">
        <v>1728</v>
      </c>
      <c r="V207" t="s">
        <v>1834</v>
      </c>
      <c r="W207" t="s">
        <v>1834</v>
      </c>
      <c r="AG207" t="s">
        <v>2962</v>
      </c>
      <c r="AH207" t="s">
        <v>2963</v>
      </c>
      <c r="AI207">
        <v>25775.82</v>
      </c>
      <c r="AJ207" t="s">
        <v>2607</v>
      </c>
      <c r="AK207">
        <v>25775.82</v>
      </c>
      <c r="AL207" t="s">
        <v>2964</v>
      </c>
      <c r="AM207" t="s">
        <v>2609</v>
      </c>
      <c r="AN207">
        <v>44935</v>
      </c>
      <c r="AO207" t="s">
        <v>1081</v>
      </c>
      <c r="AP207" t="s">
        <v>81</v>
      </c>
      <c r="AQ207" t="s">
        <v>1081</v>
      </c>
      <c r="AR207" t="s">
        <v>1081</v>
      </c>
      <c r="AS207" t="s">
        <v>1081</v>
      </c>
      <c r="AT207">
        <v>0</v>
      </c>
      <c r="AU207" t="s">
        <v>1081</v>
      </c>
      <c r="AV207" t="s">
        <v>1081</v>
      </c>
      <c r="AW207" t="s">
        <v>2597</v>
      </c>
      <c r="AX207">
        <v>0</v>
      </c>
      <c r="AY207" s="108"/>
    </row>
    <row r="208" spans="1:51" ht="13.5" hidden="1" customHeight="1">
      <c r="A208">
        <v>206</v>
      </c>
      <c r="B208" t="s">
        <v>546</v>
      </c>
      <c r="C208" t="s">
        <v>9</v>
      </c>
      <c r="D208" s="87" t="s">
        <v>1081</v>
      </c>
      <c r="E208" s="87"/>
      <c r="F208" s="87" t="s">
        <v>2628</v>
      </c>
      <c r="G208" t="s">
        <v>2593</v>
      </c>
      <c r="H208" s="88">
        <v>69</v>
      </c>
      <c r="I208" s="35" t="s">
        <v>2599</v>
      </c>
      <c r="J208" s="35"/>
      <c r="K208" s="36">
        <v>45180</v>
      </c>
      <c r="L208"/>
      <c r="M208" t="s">
        <v>398</v>
      </c>
      <c r="N208" t="s">
        <v>488</v>
      </c>
      <c r="O208" t="str">
        <f>VLOOKUP(cppm_lor[[#This Row],[Status]],'All Link_LOV'!$M$4:$N$16,2,FALSE)</f>
        <v>Pending Verification</v>
      </c>
      <c r="P208" t="s">
        <v>1738</v>
      </c>
      <c r="Q208"/>
      <c r="R208" t="s">
        <v>1740</v>
      </c>
      <c r="S208" t="s">
        <v>1741</v>
      </c>
      <c r="T208" t="s">
        <v>48</v>
      </c>
      <c r="V208" t="e">
        <v>#N/A</v>
      </c>
      <c r="W208" t="e">
        <v>#N/A</v>
      </c>
      <c r="AG208" t="s">
        <v>2965</v>
      </c>
      <c r="AH208" t="s">
        <v>2966</v>
      </c>
      <c r="AI208">
        <v>42969.9</v>
      </c>
      <c r="AJ208" t="s">
        <v>2607</v>
      </c>
      <c r="AK208">
        <v>42969.9</v>
      </c>
      <c r="AL208" t="s">
        <v>2743</v>
      </c>
      <c r="AM208" t="s">
        <v>2609</v>
      </c>
      <c r="AN208" t="s">
        <v>2743</v>
      </c>
      <c r="AO208" t="s">
        <v>1081</v>
      </c>
      <c r="AP208" t="s">
        <v>2635</v>
      </c>
      <c r="AQ208" t="s">
        <v>1081</v>
      </c>
      <c r="AR208" t="s">
        <v>2656</v>
      </c>
      <c r="AS208" t="s">
        <v>2612</v>
      </c>
      <c r="AT208" t="s">
        <v>1081</v>
      </c>
      <c r="AU208" t="s">
        <v>1081</v>
      </c>
      <c r="AV208" t="s">
        <v>1081</v>
      </c>
      <c r="AW208" t="s">
        <v>2597</v>
      </c>
      <c r="AX208">
        <v>1</v>
      </c>
      <c r="AY208" s="108"/>
    </row>
    <row r="209" spans="1:51" ht="13.5" hidden="1" customHeight="1">
      <c r="A209">
        <v>207</v>
      </c>
      <c r="B209" t="s">
        <v>69</v>
      </c>
      <c r="C209" s="87" t="s">
        <v>16</v>
      </c>
      <c r="D209" s="87" t="s">
        <v>2967</v>
      </c>
      <c r="E209" s="87"/>
      <c r="F209" s="87" t="s">
        <v>2952</v>
      </c>
      <c r="G209" t="s">
        <v>2593</v>
      </c>
      <c r="H209" s="88">
        <v>70</v>
      </c>
      <c r="I209" s="35" t="s">
        <v>2599</v>
      </c>
      <c r="J209" s="35"/>
      <c r="K209" s="36">
        <v>45180</v>
      </c>
      <c r="L209"/>
      <c r="M209" t="s">
        <v>398</v>
      </c>
      <c r="N209" t="s">
        <v>488</v>
      </c>
      <c r="O209" t="str">
        <f>VLOOKUP(cppm_lor[[#This Row],[Status]],'All Link_LOV'!$M$4:$N$16,2,FALSE)</f>
        <v>LOR Issued</v>
      </c>
      <c r="P209" t="s">
        <v>2968</v>
      </c>
      <c r="R209" t="s">
        <v>2969</v>
      </c>
      <c r="S209" t="s">
        <v>2970</v>
      </c>
      <c r="T209" t="s">
        <v>2773</v>
      </c>
      <c r="V209" t="e">
        <v>#N/A</v>
      </c>
      <c r="W209" t="e">
        <v>#N/A</v>
      </c>
      <c r="AG209" t="s">
        <v>2971</v>
      </c>
      <c r="AH209" t="s">
        <v>2972</v>
      </c>
      <c r="AI209">
        <v>25315.68</v>
      </c>
      <c r="AJ209" t="s">
        <v>2607</v>
      </c>
      <c r="AK209">
        <v>25315.68</v>
      </c>
      <c r="AL209" t="s">
        <v>2766</v>
      </c>
      <c r="AM209" t="s">
        <v>2609</v>
      </c>
      <c r="AN209" t="s">
        <v>2766</v>
      </c>
      <c r="AO209" t="s">
        <v>2677</v>
      </c>
      <c r="AP209" t="s">
        <v>2958</v>
      </c>
      <c r="AQ209" t="s">
        <v>1081</v>
      </c>
      <c r="AR209" t="s">
        <v>2656</v>
      </c>
      <c r="AS209" t="s">
        <v>2612</v>
      </c>
      <c r="AT209" t="s">
        <v>2967</v>
      </c>
      <c r="AU209" t="s">
        <v>2678</v>
      </c>
      <c r="AV209" t="s">
        <v>2693</v>
      </c>
      <c r="AW209" t="s">
        <v>2597</v>
      </c>
      <c r="AX209">
        <v>1</v>
      </c>
      <c r="AY209" s="108"/>
    </row>
    <row r="210" spans="1:51" ht="13.5" hidden="1" customHeight="1">
      <c r="A210">
        <v>208</v>
      </c>
      <c r="B210" t="s">
        <v>546</v>
      </c>
      <c r="C210" t="s">
        <v>9</v>
      </c>
      <c r="D210" s="87" t="s">
        <v>1081</v>
      </c>
      <c r="E210" s="87"/>
      <c r="F210" s="87" t="s">
        <v>2628</v>
      </c>
      <c r="G210" t="s">
        <v>2593</v>
      </c>
      <c r="H210" s="88">
        <v>71</v>
      </c>
      <c r="I210" s="35" t="s">
        <v>2599</v>
      </c>
      <c r="J210" s="35"/>
      <c r="K210" s="36">
        <v>45180</v>
      </c>
      <c r="L210"/>
      <c r="M210" t="s">
        <v>398</v>
      </c>
      <c r="N210" t="s">
        <v>488</v>
      </c>
      <c r="O210" t="str">
        <f>VLOOKUP(cppm_lor[[#This Row],[Status]],'All Link_LOV'!$M$4:$N$16,2,FALSE)</f>
        <v>Pending Verification</v>
      </c>
      <c r="P210" t="s">
        <v>2973</v>
      </c>
      <c r="Q210"/>
      <c r="R210" t="s">
        <v>2974</v>
      </c>
      <c r="S210" t="s">
        <v>2975</v>
      </c>
      <c r="T210" t="s">
        <v>48</v>
      </c>
      <c r="V210" t="e">
        <v>#N/A</v>
      </c>
      <c r="W210" t="e">
        <v>#N/A</v>
      </c>
      <c r="AG210" t="s">
        <v>2976</v>
      </c>
      <c r="AH210" t="s">
        <v>2977</v>
      </c>
      <c r="AI210">
        <v>22140.26</v>
      </c>
      <c r="AJ210" t="s">
        <v>2607</v>
      </c>
      <c r="AK210">
        <v>22140.26</v>
      </c>
      <c r="AL210" t="s">
        <v>2855</v>
      </c>
      <c r="AM210" t="s">
        <v>2609</v>
      </c>
      <c r="AN210" t="s">
        <v>2855</v>
      </c>
      <c r="AO210" t="s">
        <v>1081</v>
      </c>
      <c r="AP210" t="s">
        <v>2635</v>
      </c>
      <c r="AQ210" t="s">
        <v>1081</v>
      </c>
      <c r="AR210" t="s">
        <v>2656</v>
      </c>
      <c r="AS210" t="s">
        <v>2612</v>
      </c>
      <c r="AT210" t="s">
        <v>1081</v>
      </c>
      <c r="AU210" t="s">
        <v>1081</v>
      </c>
      <c r="AV210" t="s">
        <v>1081</v>
      </c>
      <c r="AX210">
        <v>1</v>
      </c>
      <c r="AY210" s="108"/>
    </row>
    <row r="211" spans="1:51" ht="13.5" hidden="1" customHeight="1">
      <c r="A211">
        <v>209</v>
      </c>
      <c r="B211" s="87" t="s">
        <v>62</v>
      </c>
      <c r="C211" s="87" t="s">
        <v>86</v>
      </c>
      <c r="D211" s="87" t="s">
        <v>1300</v>
      </c>
      <c r="E211" s="87"/>
      <c r="F211" s="87" t="s">
        <v>2978</v>
      </c>
      <c r="G211" t="s">
        <v>2593</v>
      </c>
      <c r="H211" s="88">
        <v>72</v>
      </c>
      <c r="I211" s="35" t="s">
        <v>2594</v>
      </c>
      <c r="J211" s="35"/>
      <c r="K211" s="36">
        <v>45180</v>
      </c>
      <c r="L211"/>
      <c r="M211" t="s">
        <v>398</v>
      </c>
      <c r="N211" t="s">
        <v>488</v>
      </c>
      <c r="O211" t="str">
        <f>VLOOKUP(cppm_lor[[#This Row],[Status]],'All Link_LOV'!$M$4:$N$16,2,FALSE)</f>
        <v>LOR Issued</v>
      </c>
      <c r="P211" t="s">
        <v>1298</v>
      </c>
      <c r="Q211"/>
      <c r="R211" t="s">
        <v>2979</v>
      </c>
      <c r="S211" t="s">
        <v>1301</v>
      </c>
      <c r="T211" t="s">
        <v>55</v>
      </c>
      <c r="V211" t="s">
        <v>1299</v>
      </c>
      <c r="W211" t="s">
        <v>1299</v>
      </c>
      <c r="AG211" t="s">
        <v>2980</v>
      </c>
      <c r="AH211" t="s">
        <v>2981</v>
      </c>
      <c r="AI211">
        <v>52138</v>
      </c>
      <c r="AJ211" t="s">
        <v>1081</v>
      </c>
      <c r="AK211" t="s">
        <v>1081</v>
      </c>
      <c r="AL211" t="s">
        <v>1081</v>
      </c>
      <c r="AM211" t="s">
        <v>1081</v>
      </c>
      <c r="AN211" t="s">
        <v>1081</v>
      </c>
      <c r="AO211" t="s">
        <v>1081</v>
      </c>
      <c r="AP211" t="s">
        <v>475</v>
      </c>
      <c r="AQ211" t="s">
        <v>1081</v>
      </c>
      <c r="AR211" t="s">
        <v>1081</v>
      </c>
      <c r="AS211" t="s">
        <v>1081</v>
      </c>
      <c r="AT211" t="s">
        <v>1300</v>
      </c>
      <c r="AU211" t="s">
        <v>86</v>
      </c>
      <c r="AV211" t="s">
        <v>1081</v>
      </c>
      <c r="AX211">
        <v>0</v>
      </c>
      <c r="AY211" s="108"/>
    </row>
    <row r="212" spans="1:51" ht="13.5" hidden="1" customHeight="1">
      <c r="A212">
        <v>210</v>
      </c>
      <c r="B212" s="87" t="s">
        <v>76</v>
      </c>
      <c r="C212" s="87" t="s">
        <v>86</v>
      </c>
      <c r="D212" s="87" t="s">
        <v>1306</v>
      </c>
      <c r="E212" s="87" t="s">
        <v>1839</v>
      </c>
      <c r="F212" s="87" t="s">
        <v>2792</v>
      </c>
      <c r="G212" t="s">
        <v>2593</v>
      </c>
      <c r="H212" s="88">
        <v>73</v>
      </c>
      <c r="I212" s="35" t="s">
        <v>2594</v>
      </c>
      <c r="J212" s="35"/>
      <c r="K212" s="36">
        <v>45180</v>
      </c>
      <c r="L212"/>
      <c r="M212" t="s">
        <v>398</v>
      </c>
      <c r="N212" t="s">
        <v>488</v>
      </c>
      <c r="O212" t="str">
        <f>VLOOKUP(cppm_lor[[#This Row],[Status]],'All Link_LOV'!$M$4:$N$16,2,FALSE)</f>
        <v>LOR Issued</v>
      </c>
      <c r="P212" t="s">
        <v>1303</v>
      </c>
      <c r="Q212"/>
      <c r="R212" t="s">
        <v>2982</v>
      </c>
      <c r="S212" t="s">
        <v>1307</v>
      </c>
      <c r="T212" t="s">
        <v>2794</v>
      </c>
      <c r="V212" t="s">
        <v>1304</v>
      </c>
      <c r="W212" t="s">
        <v>1304</v>
      </c>
      <c r="AG212" t="s">
        <v>2983</v>
      </c>
      <c r="AH212" t="s">
        <v>2984</v>
      </c>
      <c r="AI212">
        <v>46775</v>
      </c>
      <c r="AJ212" t="s">
        <v>1081</v>
      </c>
      <c r="AK212" t="s">
        <v>1081</v>
      </c>
      <c r="AL212" t="s">
        <v>1081</v>
      </c>
      <c r="AM212" t="s">
        <v>1081</v>
      </c>
      <c r="AN212" t="s">
        <v>1081</v>
      </c>
      <c r="AO212" t="s">
        <v>1081</v>
      </c>
      <c r="AP212" t="s">
        <v>76</v>
      </c>
      <c r="AQ212" t="s">
        <v>1081</v>
      </c>
      <c r="AR212" t="s">
        <v>1081</v>
      </c>
      <c r="AS212" t="s">
        <v>1081</v>
      </c>
      <c r="AT212" t="s">
        <v>1306</v>
      </c>
      <c r="AU212" t="s">
        <v>86</v>
      </c>
      <c r="AV212" t="s">
        <v>1081</v>
      </c>
      <c r="AW212" t="s">
        <v>2597</v>
      </c>
      <c r="AX212">
        <v>0</v>
      </c>
      <c r="AY212" s="108"/>
    </row>
    <row r="213" spans="1:51" ht="13.5" hidden="1" customHeight="1">
      <c r="A213">
        <v>211</v>
      </c>
      <c r="B213" s="87" t="s">
        <v>76</v>
      </c>
      <c r="C213" t="s">
        <v>9</v>
      </c>
      <c r="D213" s="87"/>
      <c r="E213" s="87"/>
      <c r="F213" s="87" t="s">
        <v>2985</v>
      </c>
      <c r="G213" t="s">
        <v>2593</v>
      </c>
      <c r="H213" s="88">
        <v>74</v>
      </c>
      <c r="I213" s="35" t="s">
        <v>2594</v>
      </c>
      <c r="J213" s="35"/>
      <c r="K213" s="36">
        <v>45180</v>
      </c>
      <c r="L213"/>
      <c r="M213" t="s">
        <v>398</v>
      </c>
      <c r="N213" t="s">
        <v>488</v>
      </c>
      <c r="O213" t="str">
        <f>VLOOKUP(cppm_lor[[#This Row],[Status]],'All Link_LOV'!$M$4:$N$16,2,FALSE)</f>
        <v>Pending Verification</v>
      </c>
      <c r="P213" t="s">
        <v>1309</v>
      </c>
      <c r="Q213"/>
      <c r="R213" t="s">
        <v>2986</v>
      </c>
      <c r="S213" t="s">
        <v>1314</v>
      </c>
      <c r="T213" t="s">
        <v>1264</v>
      </c>
      <c r="V213" t="s">
        <v>1310</v>
      </c>
      <c r="W213" t="s">
        <v>1311</v>
      </c>
      <c r="AG213" t="s">
        <v>2987</v>
      </c>
      <c r="AH213" t="s">
        <v>2988</v>
      </c>
      <c r="AI213">
        <v>15735.85</v>
      </c>
      <c r="AJ213" t="s">
        <v>1081</v>
      </c>
      <c r="AK213" t="s">
        <v>1081</v>
      </c>
      <c r="AL213" t="s">
        <v>1081</v>
      </c>
      <c r="AM213" t="s">
        <v>1081</v>
      </c>
      <c r="AN213" t="s">
        <v>1081</v>
      </c>
      <c r="AO213" t="s">
        <v>1081</v>
      </c>
      <c r="AP213" t="s">
        <v>76</v>
      </c>
      <c r="AQ213" t="s">
        <v>1081</v>
      </c>
      <c r="AR213" t="s">
        <v>1081</v>
      </c>
      <c r="AS213" t="s">
        <v>1081</v>
      </c>
      <c r="AT213" t="s">
        <v>2989</v>
      </c>
      <c r="AU213">
        <v>0</v>
      </c>
      <c r="AV213" t="s">
        <v>1081</v>
      </c>
      <c r="AW213" t="s">
        <v>2597</v>
      </c>
      <c r="AX213">
        <v>0</v>
      </c>
      <c r="AY213" s="108"/>
    </row>
    <row r="214" spans="1:51" ht="13.5" hidden="1" customHeight="1">
      <c r="A214">
        <v>212</v>
      </c>
      <c r="B214" s="87" t="s">
        <v>76</v>
      </c>
      <c r="C214" s="87" t="s">
        <v>86</v>
      </c>
      <c r="D214" s="87" t="s">
        <v>1318</v>
      </c>
      <c r="E214" s="87" t="s">
        <v>1839</v>
      </c>
      <c r="F214" s="87" t="s">
        <v>2990</v>
      </c>
      <c r="G214" t="s">
        <v>2593</v>
      </c>
      <c r="H214" s="88">
        <v>75</v>
      </c>
      <c r="I214" s="35" t="s">
        <v>2594</v>
      </c>
      <c r="J214" s="35"/>
      <c r="K214" s="36">
        <v>45180</v>
      </c>
      <c r="L214"/>
      <c r="M214" t="s">
        <v>398</v>
      </c>
      <c r="N214" t="s">
        <v>488</v>
      </c>
      <c r="O214" t="str">
        <f>VLOOKUP(cppm_lor[[#This Row],[Status]],'All Link_LOV'!$M$4:$N$16,2,FALSE)</f>
        <v>LOR Issued</v>
      </c>
      <c r="P214" t="s">
        <v>1316</v>
      </c>
      <c r="Q214"/>
      <c r="R214" t="s">
        <v>2991</v>
      </c>
      <c r="S214" t="s">
        <v>1319</v>
      </c>
      <c r="T214" t="s">
        <v>2794</v>
      </c>
      <c r="V214" t="s">
        <v>1198</v>
      </c>
      <c r="W214" t="s">
        <v>1198</v>
      </c>
      <c r="AG214" t="s">
        <v>2992</v>
      </c>
      <c r="AH214" t="s">
        <v>2993</v>
      </c>
      <c r="AI214">
        <v>29286</v>
      </c>
      <c r="AJ214" t="s">
        <v>1081</v>
      </c>
      <c r="AK214" t="s">
        <v>1081</v>
      </c>
      <c r="AL214" t="s">
        <v>1081</v>
      </c>
      <c r="AM214" t="s">
        <v>1081</v>
      </c>
      <c r="AN214" t="s">
        <v>1081</v>
      </c>
      <c r="AO214" t="s">
        <v>1081</v>
      </c>
      <c r="AP214" t="s">
        <v>76</v>
      </c>
      <c r="AQ214" t="s">
        <v>1081</v>
      </c>
      <c r="AR214" t="s">
        <v>1081</v>
      </c>
      <c r="AS214" t="s">
        <v>1081</v>
      </c>
      <c r="AT214" t="s">
        <v>1318</v>
      </c>
      <c r="AU214" t="s">
        <v>86</v>
      </c>
      <c r="AV214" t="s">
        <v>1081</v>
      </c>
      <c r="AW214" t="s">
        <v>2597</v>
      </c>
      <c r="AX214">
        <v>1</v>
      </c>
      <c r="AY214" s="108"/>
    </row>
    <row r="215" spans="1:51" ht="13.5" hidden="1" customHeight="1">
      <c r="A215">
        <v>213</v>
      </c>
      <c r="B215" s="87" t="s">
        <v>76</v>
      </c>
      <c r="C215" s="87" t="s">
        <v>16</v>
      </c>
      <c r="D215" s="87" t="s">
        <v>2994</v>
      </c>
      <c r="E215" s="87"/>
      <c r="F215" s="87" t="s">
        <v>2873</v>
      </c>
      <c r="G215" t="s">
        <v>2593</v>
      </c>
      <c r="H215" s="88">
        <v>76</v>
      </c>
      <c r="I215" s="35" t="s">
        <v>2594</v>
      </c>
      <c r="J215" s="35"/>
      <c r="K215" s="36">
        <v>45180</v>
      </c>
      <c r="L215"/>
      <c r="M215" t="s">
        <v>398</v>
      </c>
      <c r="N215" t="s">
        <v>488</v>
      </c>
      <c r="O215" t="str">
        <f>VLOOKUP(cppm_lor[[#This Row],[Status]],'All Link_LOV'!$M$4:$N$16,2,FALSE)</f>
        <v>LOR Issued</v>
      </c>
      <c r="P215" t="s">
        <v>1321</v>
      </c>
      <c r="Q215"/>
      <c r="R215" t="s">
        <v>2995</v>
      </c>
      <c r="S215" t="s">
        <v>1326</v>
      </c>
      <c r="T215" t="s">
        <v>1264</v>
      </c>
      <c r="V215" t="s">
        <v>1322</v>
      </c>
      <c r="W215" t="s">
        <v>1323</v>
      </c>
      <c r="AG215" t="s">
        <v>2996</v>
      </c>
      <c r="AH215" t="s">
        <v>2997</v>
      </c>
      <c r="AI215">
        <v>50891.32</v>
      </c>
      <c r="AJ215" t="s">
        <v>1081</v>
      </c>
      <c r="AK215" t="s">
        <v>1081</v>
      </c>
      <c r="AL215" t="s">
        <v>1081</v>
      </c>
      <c r="AM215" t="s">
        <v>1081</v>
      </c>
      <c r="AN215" t="s">
        <v>1081</v>
      </c>
      <c r="AO215" t="s">
        <v>1081</v>
      </c>
      <c r="AP215" t="s">
        <v>76</v>
      </c>
      <c r="AQ215" t="s">
        <v>1081</v>
      </c>
      <c r="AR215" t="s">
        <v>1081</v>
      </c>
      <c r="AS215" t="s">
        <v>1081</v>
      </c>
      <c r="AT215" t="s">
        <v>1325</v>
      </c>
      <c r="AU215" t="s">
        <v>14</v>
      </c>
      <c r="AV215" t="s">
        <v>1081</v>
      </c>
      <c r="AW215" t="s">
        <v>2597</v>
      </c>
      <c r="AX215">
        <v>0</v>
      </c>
      <c r="AY215" s="108"/>
    </row>
    <row r="216" spans="1:51" ht="13.5" hidden="1" customHeight="1">
      <c r="A216">
        <v>214</v>
      </c>
      <c r="B216" s="87" t="s">
        <v>76</v>
      </c>
      <c r="C216" t="s">
        <v>9</v>
      </c>
      <c r="D216" s="87"/>
      <c r="E216" s="87"/>
      <c r="F216" s="87"/>
      <c r="G216" t="s">
        <v>2593</v>
      </c>
      <c r="H216" s="88">
        <v>77</v>
      </c>
      <c r="I216" s="35" t="s">
        <v>2594</v>
      </c>
      <c r="J216" s="35"/>
      <c r="K216" s="36">
        <v>45180</v>
      </c>
      <c r="L216"/>
      <c r="M216" t="s">
        <v>398</v>
      </c>
      <c r="N216" t="s">
        <v>488</v>
      </c>
      <c r="O216" t="str">
        <f>VLOOKUP(cppm_lor[[#This Row],[Status]],'All Link_LOV'!$M$4:$N$16,2,FALSE)</f>
        <v>Pending Verification</v>
      </c>
      <c r="P216" t="s">
        <v>1328</v>
      </c>
      <c r="Q216"/>
      <c r="R216" t="s">
        <v>2998</v>
      </c>
      <c r="S216" t="s">
        <v>1333</v>
      </c>
      <c r="T216" t="s">
        <v>1264</v>
      </c>
      <c r="V216" t="s">
        <v>1329</v>
      </c>
      <c r="W216" t="s">
        <v>1330</v>
      </c>
      <c r="AG216" t="s">
        <v>2999</v>
      </c>
      <c r="AH216" t="s">
        <v>3000</v>
      </c>
      <c r="AI216">
        <v>27907.27</v>
      </c>
      <c r="AJ216" t="s">
        <v>1081</v>
      </c>
      <c r="AK216" t="s">
        <v>1081</v>
      </c>
      <c r="AL216" t="s">
        <v>1081</v>
      </c>
      <c r="AM216" t="s">
        <v>1081</v>
      </c>
      <c r="AN216" t="s">
        <v>1081</v>
      </c>
      <c r="AO216" t="s">
        <v>1081</v>
      </c>
      <c r="AP216" t="s">
        <v>76</v>
      </c>
      <c r="AQ216" t="s">
        <v>1081</v>
      </c>
      <c r="AR216" t="s">
        <v>1081</v>
      </c>
      <c r="AS216" t="s">
        <v>1081</v>
      </c>
      <c r="AT216">
        <v>0</v>
      </c>
      <c r="AU216">
        <v>0</v>
      </c>
      <c r="AV216" t="s">
        <v>1081</v>
      </c>
      <c r="AX216">
        <v>0</v>
      </c>
      <c r="AY216" s="108"/>
    </row>
    <row r="217" spans="1:51" ht="13.5" hidden="1" customHeight="1">
      <c r="A217">
        <v>215</v>
      </c>
      <c r="B217" t="s">
        <v>77</v>
      </c>
      <c r="C217" s="87" t="s">
        <v>16</v>
      </c>
      <c r="D217" s="87" t="s">
        <v>3001</v>
      </c>
      <c r="E217" s="87"/>
      <c r="F217" s="87" t="s">
        <v>3002</v>
      </c>
      <c r="G217" t="s">
        <v>2593</v>
      </c>
      <c r="H217" s="88">
        <v>78</v>
      </c>
      <c r="I217" s="35" t="s">
        <v>2599</v>
      </c>
      <c r="J217" s="35"/>
      <c r="K217" s="36">
        <v>45180</v>
      </c>
      <c r="L217"/>
      <c r="M217" t="s">
        <v>398</v>
      </c>
      <c r="N217" t="s">
        <v>488</v>
      </c>
      <c r="O217" t="str">
        <f>VLOOKUP(cppm_lor[[#This Row],[Status]],'All Link_LOV'!$M$4:$N$16,2,FALSE)</f>
        <v>LOR Issued</v>
      </c>
      <c r="P217" t="s">
        <v>3003</v>
      </c>
      <c r="R217" t="s">
        <v>3004</v>
      </c>
      <c r="S217" t="s">
        <v>3005</v>
      </c>
      <c r="T217" t="s">
        <v>2773</v>
      </c>
      <c r="V217" t="e">
        <v>#N/A</v>
      </c>
      <c r="W217" t="e">
        <v>#N/A</v>
      </c>
      <c r="AG217" t="s">
        <v>3006</v>
      </c>
      <c r="AH217" t="s">
        <v>3007</v>
      </c>
      <c r="AI217">
        <v>65139.78</v>
      </c>
      <c r="AJ217" t="s">
        <v>2607</v>
      </c>
      <c r="AK217">
        <v>65139.78</v>
      </c>
      <c r="AL217">
        <v>44995</v>
      </c>
      <c r="AM217" t="s">
        <v>2609</v>
      </c>
      <c r="AN217">
        <v>44995</v>
      </c>
      <c r="AO217" t="s">
        <v>1081</v>
      </c>
      <c r="AP217" t="s">
        <v>2650</v>
      </c>
      <c r="AQ217" t="s">
        <v>1081</v>
      </c>
      <c r="AR217" t="s">
        <v>1081</v>
      </c>
      <c r="AS217" t="s">
        <v>1081</v>
      </c>
      <c r="AT217" s="44" t="s">
        <v>3008</v>
      </c>
      <c r="AU217" t="s">
        <v>1081</v>
      </c>
      <c r="AV217" t="s">
        <v>1081</v>
      </c>
      <c r="AW217" t="s">
        <v>2597</v>
      </c>
      <c r="AX217">
        <v>1</v>
      </c>
      <c r="AY217" s="108"/>
    </row>
    <row r="218" spans="1:51" ht="13.5" hidden="1" customHeight="1">
      <c r="A218">
        <v>216</v>
      </c>
      <c r="B218" s="87" t="s">
        <v>62</v>
      </c>
      <c r="C218" s="87" t="s">
        <v>86</v>
      </c>
      <c r="D218" s="87" t="s">
        <v>1337</v>
      </c>
      <c r="E218" s="87"/>
      <c r="F218" s="87" t="s">
        <v>3009</v>
      </c>
      <c r="G218" t="s">
        <v>2593</v>
      </c>
      <c r="H218" s="88">
        <v>79</v>
      </c>
      <c r="I218" s="35" t="s">
        <v>2594</v>
      </c>
      <c r="J218" s="35"/>
      <c r="K218" s="36">
        <v>45180</v>
      </c>
      <c r="L218"/>
      <c r="M218" t="s">
        <v>398</v>
      </c>
      <c r="N218" t="s">
        <v>488</v>
      </c>
      <c r="O218" t="str">
        <f>VLOOKUP(cppm_lor[[#This Row],[Status]],'All Link_LOV'!$M$4:$N$16,2,FALSE)</f>
        <v>LOR Issued</v>
      </c>
      <c r="P218" t="s">
        <v>1335</v>
      </c>
      <c r="Q218"/>
      <c r="R218" t="s">
        <v>3010</v>
      </c>
      <c r="S218" t="s">
        <v>1338</v>
      </c>
      <c r="T218" t="s">
        <v>55</v>
      </c>
      <c r="V218" t="s">
        <v>1336</v>
      </c>
      <c r="W218" t="s">
        <v>1336</v>
      </c>
      <c r="AG218" t="s">
        <v>3011</v>
      </c>
      <c r="AH218" t="s">
        <v>3012</v>
      </c>
      <c r="AI218">
        <v>33010.68</v>
      </c>
      <c r="AJ218" t="s">
        <v>1081</v>
      </c>
      <c r="AK218" t="s">
        <v>1081</v>
      </c>
      <c r="AL218" t="s">
        <v>1081</v>
      </c>
      <c r="AM218" t="s">
        <v>1081</v>
      </c>
      <c r="AN218" t="s">
        <v>1081</v>
      </c>
      <c r="AO218" t="s">
        <v>1081</v>
      </c>
      <c r="AP218" t="s">
        <v>475</v>
      </c>
      <c r="AQ218" t="s">
        <v>1081</v>
      </c>
      <c r="AR218" t="s">
        <v>1081</v>
      </c>
      <c r="AS218" t="s">
        <v>1081</v>
      </c>
      <c r="AT218" t="s">
        <v>1337</v>
      </c>
      <c r="AU218" t="s">
        <v>86</v>
      </c>
      <c r="AV218" t="s">
        <v>1081</v>
      </c>
      <c r="AW218" t="s">
        <v>2597</v>
      </c>
      <c r="AX218">
        <v>0</v>
      </c>
      <c r="AY218" s="108"/>
    </row>
    <row r="219" spans="1:51" ht="13.5" hidden="1" customHeight="1">
      <c r="A219">
        <v>217</v>
      </c>
      <c r="B219" t="s">
        <v>62</v>
      </c>
      <c r="C219" s="87" t="s">
        <v>14</v>
      </c>
      <c r="D219" s="87" t="s">
        <v>1343</v>
      </c>
      <c r="E219" s="87"/>
      <c r="F219" s="87" t="s">
        <v>3013</v>
      </c>
      <c r="G219" t="s">
        <v>2593</v>
      </c>
      <c r="H219" s="88">
        <v>80</v>
      </c>
      <c r="I219" s="35" t="s">
        <v>2594</v>
      </c>
      <c r="J219" s="35"/>
      <c r="K219" s="36">
        <v>45180</v>
      </c>
      <c r="L219"/>
      <c r="M219" t="s">
        <v>398</v>
      </c>
      <c r="N219" t="s">
        <v>488</v>
      </c>
      <c r="O219" t="str">
        <f>VLOOKUP(cppm_lor[[#This Row],[Status]],'All Link_LOV'!$M$4:$N$16,2,FALSE)</f>
        <v>Pending Approval</v>
      </c>
      <c r="P219" t="s">
        <v>1340</v>
      </c>
      <c r="Q219"/>
      <c r="R219" t="s">
        <v>3014</v>
      </c>
      <c r="S219" t="s">
        <v>1344</v>
      </c>
      <c r="T219" t="s">
        <v>55</v>
      </c>
      <c r="V219" t="s">
        <v>1341</v>
      </c>
      <c r="W219" t="s">
        <v>1341</v>
      </c>
      <c r="AG219" t="s">
        <v>3015</v>
      </c>
      <c r="AH219" t="s">
        <v>3016</v>
      </c>
      <c r="AI219">
        <v>38903.53</v>
      </c>
      <c r="AJ219" t="s">
        <v>1081</v>
      </c>
      <c r="AK219" t="s">
        <v>1081</v>
      </c>
      <c r="AL219" t="s">
        <v>1081</v>
      </c>
      <c r="AM219" t="s">
        <v>1081</v>
      </c>
      <c r="AN219" t="s">
        <v>1081</v>
      </c>
      <c r="AO219" t="s">
        <v>1081</v>
      </c>
      <c r="AP219" t="s">
        <v>475</v>
      </c>
      <c r="AQ219" t="s">
        <v>1081</v>
      </c>
      <c r="AR219" t="s">
        <v>1081</v>
      </c>
      <c r="AS219" t="s">
        <v>1081</v>
      </c>
      <c r="AT219" s="44" t="s">
        <v>1343</v>
      </c>
      <c r="AU219" t="s">
        <v>14</v>
      </c>
      <c r="AV219" t="s">
        <v>1081</v>
      </c>
      <c r="AW219" t="s">
        <v>2597</v>
      </c>
      <c r="AX219">
        <v>0</v>
      </c>
      <c r="AY219" s="108"/>
    </row>
    <row r="220" spans="1:51" ht="13.5" hidden="1" customHeight="1">
      <c r="A220">
        <v>218</v>
      </c>
      <c r="B220" s="87" t="s">
        <v>2744</v>
      </c>
      <c r="C220" s="87" t="s">
        <v>86</v>
      </c>
      <c r="D220" s="87" t="s">
        <v>3017</v>
      </c>
      <c r="E220" s="87"/>
      <c r="F220" s="87" t="s">
        <v>2885</v>
      </c>
      <c r="G220" t="s">
        <v>2593</v>
      </c>
      <c r="H220" s="88">
        <v>81</v>
      </c>
      <c r="I220" s="35" t="s">
        <v>2599</v>
      </c>
      <c r="J220" s="35"/>
      <c r="K220" s="36">
        <v>45180</v>
      </c>
      <c r="L220"/>
      <c r="M220" t="s">
        <v>398</v>
      </c>
      <c r="N220" t="s">
        <v>488</v>
      </c>
      <c r="O220" t="str">
        <f>VLOOKUP(cppm_lor[[#This Row],[Status]],'All Link_LOV'!$M$4:$N$16,2,FALSE)</f>
        <v>LOR Issued</v>
      </c>
      <c r="P220" t="s">
        <v>3018</v>
      </c>
      <c r="Q220"/>
      <c r="R220" t="s">
        <v>3019</v>
      </c>
      <c r="S220" t="s">
        <v>3020</v>
      </c>
      <c r="T220" t="s">
        <v>2749</v>
      </c>
      <c r="V220" t="e">
        <v>#N/A</v>
      </c>
      <c r="W220" t="e">
        <v>#N/A</v>
      </c>
      <c r="AC220" t="s">
        <v>3021</v>
      </c>
      <c r="AG220" t="s">
        <v>3022</v>
      </c>
      <c r="AH220" t="s">
        <v>3023</v>
      </c>
      <c r="AI220">
        <v>134074.04</v>
      </c>
      <c r="AJ220" t="s">
        <v>2607</v>
      </c>
      <c r="AK220">
        <v>134074.04</v>
      </c>
      <c r="AL220" t="s">
        <v>2766</v>
      </c>
      <c r="AM220" t="s">
        <v>2609</v>
      </c>
      <c r="AN220" t="s">
        <v>2766</v>
      </c>
      <c r="AO220" t="s">
        <v>2938</v>
      </c>
      <c r="AP220" t="s">
        <v>2753</v>
      </c>
      <c r="AQ220" t="s">
        <v>3017</v>
      </c>
      <c r="AR220" t="s">
        <v>2656</v>
      </c>
      <c r="AS220" t="s">
        <v>2612</v>
      </c>
      <c r="AT220" t="s">
        <v>1081</v>
      </c>
      <c r="AU220" t="s">
        <v>1081</v>
      </c>
      <c r="AV220" t="s">
        <v>1081</v>
      </c>
      <c r="AW220" t="s">
        <v>2597</v>
      </c>
      <c r="AX220">
        <v>1</v>
      </c>
      <c r="AY220" s="108"/>
    </row>
    <row r="221" spans="1:51" ht="13.5" hidden="1" customHeight="1">
      <c r="A221">
        <v>219</v>
      </c>
      <c r="B221" s="87" t="s">
        <v>81</v>
      </c>
      <c r="C221" s="87" t="s">
        <v>16</v>
      </c>
      <c r="D221" s="87" t="s">
        <v>1348</v>
      </c>
      <c r="E221" s="171"/>
      <c r="F221" s="87" t="s">
        <v>16</v>
      </c>
      <c r="G221" t="s">
        <v>2593</v>
      </c>
      <c r="H221" s="88">
        <v>82</v>
      </c>
      <c r="I221" s="35" t="s">
        <v>2594</v>
      </c>
      <c r="J221" s="35"/>
      <c r="K221" s="36">
        <v>45180</v>
      </c>
      <c r="L221"/>
      <c r="M221" t="s">
        <v>398</v>
      </c>
      <c r="N221" t="s">
        <v>488</v>
      </c>
      <c r="O221" t="str">
        <f>VLOOKUP(cppm_lor[[#This Row],[Status]],'All Link_LOV'!$M$4:$N$16,2,FALSE)</f>
        <v>LOR Issued</v>
      </c>
      <c r="P221" t="s">
        <v>1346</v>
      </c>
      <c r="Q221"/>
      <c r="R221" t="s">
        <v>3024</v>
      </c>
      <c r="S221" t="s">
        <v>1349</v>
      </c>
      <c r="T221" t="s">
        <v>1728</v>
      </c>
      <c r="V221" t="s">
        <v>1187</v>
      </c>
      <c r="W221" t="s">
        <v>1187</v>
      </c>
      <c r="AG221" t="s">
        <v>3025</v>
      </c>
      <c r="AH221" t="s">
        <v>3026</v>
      </c>
      <c r="AI221">
        <v>29475.41</v>
      </c>
      <c r="AJ221" t="s">
        <v>2607</v>
      </c>
      <c r="AK221">
        <v>29475.41</v>
      </c>
      <c r="AL221" t="s">
        <v>2624</v>
      </c>
      <c r="AM221" t="s">
        <v>2634</v>
      </c>
      <c r="AN221" t="s">
        <v>2624</v>
      </c>
      <c r="AO221" t="s">
        <v>1081</v>
      </c>
      <c r="AP221" t="s">
        <v>81</v>
      </c>
      <c r="AQ221" t="s">
        <v>1081</v>
      </c>
      <c r="AR221" t="s">
        <v>1081</v>
      </c>
      <c r="AS221" t="s">
        <v>1081</v>
      </c>
      <c r="AT221">
        <v>0</v>
      </c>
      <c r="AU221" t="s">
        <v>1081</v>
      </c>
      <c r="AV221" t="s">
        <v>1081</v>
      </c>
      <c r="AW221" t="s">
        <v>2597</v>
      </c>
      <c r="AX221">
        <v>0</v>
      </c>
      <c r="AY221" s="108"/>
    </row>
    <row r="222" spans="1:51" ht="13.5" hidden="1" customHeight="1">
      <c r="A222">
        <v>220</v>
      </c>
      <c r="B222" s="87" t="s">
        <v>81</v>
      </c>
      <c r="C222" s="87" t="s">
        <v>16</v>
      </c>
      <c r="D222" s="87" t="s">
        <v>1352</v>
      </c>
      <c r="E222" s="171"/>
      <c r="F222" s="87" t="s">
        <v>16</v>
      </c>
      <c r="G222" t="s">
        <v>2593</v>
      </c>
      <c r="H222" s="88">
        <v>83</v>
      </c>
      <c r="I222" s="35" t="s">
        <v>2594</v>
      </c>
      <c r="J222" s="35"/>
      <c r="K222" s="36">
        <v>45180</v>
      </c>
      <c r="L222"/>
      <c r="M222" t="s">
        <v>398</v>
      </c>
      <c r="N222" t="s">
        <v>488</v>
      </c>
      <c r="O222" t="str">
        <f>VLOOKUP(cppm_lor[[#This Row],[Status]],'All Link_LOV'!$M$4:$N$16,2,FALSE)</f>
        <v>LOR Issued</v>
      </c>
      <c r="P222" t="s">
        <v>1351</v>
      </c>
      <c r="Q222"/>
      <c r="R222" t="s">
        <v>3027</v>
      </c>
      <c r="S222" t="s">
        <v>1349</v>
      </c>
      <c r="T222" t="s">
        <v>1728</v>
      </c>
      <c r="V222" t="s">
        <v>1187</v>
      </c>
      <c r="W222" t="s">
        <v>1187</v>
      </c>
      <c r="AG222" t="s">
        <v>3025</v>
      </c>
      <c r="AH222" t="s">
        <v>3026</v>
      </c>
      <c r="AI222">
        <v>160756.37</v>
      </c>
      <c r="AJ222" t="e">
        <v>#N/A</v>
      </c>
      <c r="AK222" t="e">
        <v>#N/A</v>
      </c>
      <c r="AL222" t="e">
        <v>#N/A</v>
      </c>
      <c r="AM222" t="s">
        <v>2634</v>
      </c>
      <c r="AN222" t="s">
        <v>2624</v>
      </c>
      <c r="AO222" t="s">
        <v>1081</v>
      </c>
      <c r="AP222" t="s">
        <v>81</v>
      </c>
      <c r="AQ222" t="s">
        <v>1081</v>
      </c>
      <c r="AR222" t="s">
        <v>1081</v>
      </c>
      <c r="AS222" t="s">
        <v>1081</v>
      </c>
      <c r="AT222">
        <v>0</v>
      </c>
      <c r="AU222" t="s">
        <v>1081</v>
      </c>
      <c r="AV222" t="s">
        <v>1081</v>
      </c>
      <c r="AW222" t="s">
        <v>2597</v>
      </c>
      <c r="AX222">
        <v>0</v>
      </c>
      <c r="AY222" s="108"/>
    </row>
    <row r="223" spans="1:51" ht="13.5" hidden="1" customHeight="1">
      <c r="A223">
        <v>221</v>
      </c>
      <c r="B223" s="87" t="s">
        <v>2744</v>
      </c>
      <c r="C223" s="87" t="s">
        <v>16</v>
      </c>
      <c r="D223" s="87" t="s">
        <v>3028</v>
      </c>
      <c r="E223" s="87"/>
      <c r="F223" s="87" t="s">
        <v>1570</v>
      </c>
      <c r="G223" t="s">
        <v>2593</v>
      </c>
      <c r="H223" s="88">
        <v>84</v>
      </c>
      <c r="I223" s="35" t="s">
        <v>2599</v>
      </c>
      <c r="J223" s="35"/>
      <c r="K223" s="36">
        <v>45180</v>
      </c>
      <c r="L223"/>
      <c r="M223" t="s">
        <v>398</v>
      </c>
      <c r="N223" t="s">
        <v>488</v>
      </c>
      <c r="O223" t="str">
        <f>VLOOKUP(cppm_lor[[#This Row],[Status]],'All Link_LOV'!$M$4:$N$16,2,FALSE)</f>
        <v>LOR Issued</v>
      </c>
      <c r="P223" t="s">
        <v>3029</v>
      </c>
      <c r="Q223"/>
      <c r="R223" t="s">
        <v>3030</v>
      </c>
      <c r="S223" t="s">
        <v>3031</v>
      </c>
      <c r="T223" t="s">
        <v>56</v>
      </c>
      <c r="V223" t="e">
        <v>#N/A</v>
      </c>
      <c r="W223" t="e">
        <v>#N/A</v>
      </c>
      <c r="AG223" t="s">
        <v>3032</v>
      </c>
      <c r="AH223" t="s">
        <v>3033</v>
      </c>
      <c r="AI223">
        <v>6695.79</v>
      </c>
      <c r="AJ223" t="s">
        <v>2607</v>
      </c>
      <c r="AK223">
        <v>6695.79</v>
      </c>
      <c r="AL223" t="s">
        <v>2743</v>
      </c>
      <c r="AM223" t="s">
        <v>2609</v>
      </c>
      <c r="AN223" t="s">
        <v>2743</v>
      </c>
      <c r="AO223" t="s">
        <v>2752</v>
      </c>
      <c r="AP223" t="s">
        <v>2753</v>
      </c>
      <c r="AQ223" t="s">
        <v>3028</v>
      </c>
      <c r="AR223" t="s">
        <v>2656</v>
      </c>
      <c r="AS223" t="s">
        <v>2612</v>
      </c>
      <c r="AT223" t="s">
        <v>1081</v>
      </c>
      <c r="AU223" t="s">
        <v>1081</v>
      </c>
      <c r="AV223" t="s">
        <v>1081</v>
      </c>
      <c r="AX223">
        <v>1</v>
      </c>
      <c r="AY223" s="108"/>
    </row>
    <row r="224" spans="1:51" ht="13.5" hidden="1" customHeight="1">
      <c r="A224">
        <v>222</v>
      </c>
      <c r="B224" s="87" t="s">
        <v>62</v>
      </c>
      <c r="C224" s="87" t="s">
        <v>14</v>
      </c>
      <c r="D224" s="87" t="s">
        <v>1355</v>
      </c>
      <c r="E224" s="87"/>
      <c r="F224" s="87" t="s">
        <v>3013</v>
      </c>
      <c r="G224" t="s">
        <v>2593</v>
      </c>
      <c r="H224" s="88">
        <v>85</v>
      </c>
      <c r="I224" s="35" t="s">
        <v>2594</v>
      </c>
      <c r="J224" s="35"/>
      <c r="K224" s="36">
        <v>45180</v>
      </c>
      <c r="L224"/>
      <c r="M224" t="s">
        <v>398</v>
      </c>
      <c r="N224" t="s">
        <v>488</v>
      </c>
      <c r="O224" t="str">
        <f>VLOOKUP(cppm_lor[[#This Row],[Status]],'All Link_LOV'!$M$4:$N$16,2,FALSE)</f>
        <v>Pending Approval</v>
      </c>
      <c r="P224" t="s">
        <v>1354</v>
      </c>
      <c r="Q224"/>
      <c r="R224" t="s">
        <v>3034</v>
      </c>
      <c r="S224" t="s">
        <v>1356</v>
      </c>
      <c r="T224" t="s">
        <v>55</v>
      </c>
      <c r="V224" t="s">
        <v>1341</v>
      </c>
      <c r="W224" t="s">
        <v>1341</v>
      </c>
      <c r="AG224" t="s">
        <v>3035</v>
      </c>
      <c r="AH224" t="s">
        <v>3036</v>
      </c>
      <c r="AI224">
        <v>9471.6200000000008</v>
      </c>
      <c r="AJ224" t="s">
        <v>1081</v>
      </c>
      <c r="AK224" t="s">
        <v>1081</v>
      </c>
      <c r="AL224" t="s">
        <v>1081</v>
      </c>
      <c r="AM224" t="s">
        <v>1081</v>
      </c>
      <c r="AN224" t="s">
        <v>1081</v>
      </c>
      <c r="AO224" t="s">
        <v>1081</v>
      </c>
      <c r="AP224" t="s">
        <v>475</v>
      </c>
      <c r="AQ224" t="s">
        <v>1081</v>
      </c>
      <c r="AR224" t="s">
        <v>1081</v>
      </c>
      <c r="AS224" t="s">
        <v>1081</v>
      </c>
      <c r="AT224" t="s">
        <v>1355</v>
      </c>
      <c r="AU224" t="s">
        <v>14</v>
      </c>
      <c r="AV224" t="s">
        <v>1081</v>
      </c>
      <c r="AW224" t="s">
        <v>2597</v>
      </c>
      <c r="AX224">
        <v>1</v>
      </c>
      <c r="AY224" s="108"/>
    </row>
    <row r="225" spans="1:51" ht="13.5" hidden="1" customHeight="1">
      <c r="A225">
        <v>223</v>
      </c>
      <c r="B225" t="s">
        <v>546</v>
      </c>
      <c r="C225" t="s">
        <v>9</v>
      </c>
      <c r="D225" s="87" t="s">
        <v>1081</v>
      </c>
      <c r="E225" s="87"/>
      <c r="F225" s="87" t="s">
        <v>2628</v>
      </c>
      <c r="G225" t="s">
        <v>2593</v>
      </c>
      <c r="H225" s="88">
        <v>86</v>
      </c>
      <c r="I225" s="35" t="s">
        <v>2599</v>
      </c>
      <c r="J225" s="35"/>
      <c r="K225" s="36">
        <v>45180</v>
      </c>
      <c r="L225"/>
      <c r="M225" t="s">
        <v>398</v>
      </c>
      <c r="N225" t="s">
        <v>488</v>
      </c>
      <c r="O225" t="str">
        <f>VLOOKUP(cppm_lor[[#This Row],[Status]],'All Link_LOV'!$M$4:$N$16,2,FALSE)</f>
        <v>Pending Verification</v>
      </c>
      <c r="P225" t="s">
        <v>3037</v>
      </c>
      <c r="Q225"/>
      <c r="R225" t="s">
        <v>3038</v>
      </c>
      <c r="S225" t="s">
        <v>3039</v>
      </c>
      <c r="T225" t="s">
        <v>48</v>
      </c>
      <c r="V225" t="e">
        <v>#N/A</v>
      </c>
      <c r="W225" t="e">
        <v>#N/A</v>
      </c>
      <c r="AG225" t="s">
        <v>3040</v>
      </c>
      <c r="AH225" t="s">
        <v>3041</v>
      </c>
      <c r="AI225">
        <v>82574.83</v>
      </c>
      <c r="AJ225" t="e">
        <v>#N/A</v>
      </c>
      <c r="AK225" t="e">
        <v>#N/A</v>
      </c>
      <c r="AL225" t="e">
        <v>#N/A</v>
      </c>
      <c r="AM225" t="s">
        <v>2609</v>
      </c>
      <c r="AN225" t="s">
        <v>2919</v>
      </c>
      <c r="AO225" t="s">
        <v>1081</v>
      </c>
      <c r="AP225" t="s">
        <v>2635</v>
      </c>
      <c r="AQ225" t="s">
        <v>1081</v>
      </c>
      <c r="AR225" t="s">
        <v>2656</v>
      </c>
      <c r="AS225" t="s">
        <v>2612</v>
      </c>
      <c r="AT225" t="s">
        <v>1081</v>
      </c>
      <c r="AU225" t="s">
        <v>1081</v>
      </c>
      <c r="AV225" t="s">
        <v>1081</v>
      </c>
      <c r="AX225">
        <v>1</v>
      </c>
      <c r="AY225" s="108"/>
    </row>
    <row r="226" spans="1:51" ht="13.5" hidden="1" customHeight="1">
      <c r="A226">
        <v>224</v>
      </c>
      <c r="B226" t="s">
        <v>546</v>
      </c>
      <c r="C226" t="s">
        <v>9</v>
      </c>
      <c r="D226" s="87" t="s">
        <v>1081</v>
      </c>
      <c r="E226" s="87"/>
      <c r="F226" s="87" t="s">
        <v>2628</v>
      </c>
      <c r="G226" t="s">
        <v>2593</v>
      </c>
      <c r="H226" s="88">
        <v>87</v>
      </c>
      <c r="I226" s="35" t="s">
        <v>2599</v>
      </c>
      <c r="J226" s="35"/>
      <c r="K226" s="36">
        <v>45180</v>
      </c>
      <c r="L226"/>
      <c r="M226" t="s">
        <v>398</v>
      </c>
      <c r="N226" t="s">
        <v>488</v>
      </c>
      <c r="O226" t="str">
        <f>VLOOKUP(cppm_lor[[#This Row],[Status]],'All Link_LOV'!$M$4:$N$16,2,FALSE)</f>
        <v>Pending Verification</v>
      </c>
      <c r="P226" t="s">
        <v>3042</v>
      </c>
      <c r="Q226"/>
      <c r="R226" t="s">
        <v>3043</v>
      </c>
      <c r="S226" t="s">
        <v>3044</v>
      </c>
      <c r="T226" t="s">
        <v>48</v>
      </c>
      <c r="V226" t="e">
        <v>#N/A</v>
      </c>
      <c r="W226" t="e">
        <v>#N/A</v>
      </c>
      <c r="AG226" t="s">
        <v>3045</v>
      </c>
      <c r="AH226" t="s">
        <v>3046</v>
      </c>
      <c r="AI226">
        <v>34849.22</v>
      </c>
      <c r="AJ226" t="e">
        <v>#N/A</v>
      </c>
      <c r="AK226" t="e">
        <v>#N/A</v>
      </c>
      <c r="AL226" t="e">
        <v>#N/A</v>
      </c>
      <c r="AM226" t="s">
        <v>2609</v>
      </c>
      <c r="AN226" t="s">
        <v>2925</v>
      </c>
      <c r="AO226" t="s">
        <v>1081</v>
      </c>
      <c r="AP226" t="s">
        <v>2635</v>
      </c>
      <c r="AQ226" t="s">
        <v>1081</v>
      </c>
      <c r="AR226" t="s">
        <v>2656</v>
      </c>
      <c r="AS226" t="s">
        <v>2612</v>
      </c>
      <c r="AT226" t="s">
        <v>1081</v>
      </c>
      <c r="AU226" t="s">
        <v>1081</v>
      </c>
      <c r="AV226" t="s">
        <v>1081</v>
      </c>
      <c r="AX226">
        <v>1</v>
      </c>
      <c r="AY226" s="108"/>
    </row>
    <row r="227" spans="1:51" ht="13.5" hidden="1" customHeight="1">
      <c r="A227">
        <v>225</v>
      </c>
      <c r="B227" t="s">
        <v>546</v>
      </c>
      <c r="C227" t="s">
        <v>9</v>
      </c>
      <c r="D227" s="87" t="s">
        <v>3047</v>
      </c>
      <c r="E227" s="87"/>
      <c r="F227" s="87" t="s">
        <v>2628</v>
      </c>
      <c r="G227" t="s">
        <v>2593</v>
      </c>
      <c r="H227" s="88">
        <v>88</v>
      </c>
      <c r="I227" s="35" t="s">
        <v>2599</v>
      </c>
      <c r="J227" s="35"/>
      <c r="K227" s="36">
        <v>45180</v>
      </c>
      <c r="L227"/>
      <c r="M227" t="s">
        <v>398</v>
      </c>
      <c r="N227" t="s">
        <v>488</v>
      </c>
      <c r="O227" t="str">
        <f>VLOOKUP(cppm_lor[[#This Row],[Status]],'All Link_LOV'!$M$4:$N$16,2,FALSE)</f>
        <v>Pending Verification</v>
      </c>
      <c r="P227" t="s">
        <v>3048</v>
      </c>
      <c r="Q227"/>
      <c r="R227" t="s">
        <v>3049</v>
      </c>
      <c r="S227" t="s">
        <v>3050</v>
      </c>
      <c r="T227" t="s">
        <v>48</v>
      </c>
      <c r="V227" t="e">
        <v>#N/A</v>
      </c>
      <c r="W227" t="e">
        <v>#N/A</v>
      </c>
      <c r="AG227" t="s">
        <v>3051</v>
      </c>
      <c r="AH227" t="s">
        <v>3052</v>
      </c>
      <c r="AI227">
        <v>86997.48</v>
      </c>
      <c r="AJ227" t="e">
        <v>#N/A</v>
      </c>
      <c r="AK227" t="e">
        <v>#N/A</v>
      </c>
      <c r="AL227" t="e">
        <v>#N/A</v>
      </c>
      <c r="AM227" t="s">
        <v>2609</v>
      </c>
      <c r="AN227" t="s">
        <v>2925</v>
      </c>
      <c r="AO227" t="s">
        <v>1081</v>
      </c>
      <c r="AP227" t="s">
        <v>2635</v>
      </c>
      <c r="AQ227" t="s">
        <v>1081</v>
      </c>
      <c r="AR227" t="s">
        <v>2656</v>
      </c>
      <c r="AS227" t="s">
        <v>2612</v>
      </c>
      <c r="AT227" t="s">
        <v>1081</v>
      </c>
      <c r="AU227" t="s">
        <v>1081</v>
      </c>
      <c r="AV227" t="s">
        <v>1081</v>
      </c>
      <c r="AW227" t="s">
        <v>2597</v>
      </c>
      <c r="AX227">
        <v>0</v>
      </c>
      <c r="AY227" s="108"/>
    </row>
    <row r="228" spans="1:51" ht="13.5" hidden="1" customHeight="1">
      <c r="A228">
        <v>226</v>
      </c>
      <c r="B228" s="87" t="s">
        <v>76</v>
      </c>
      <c r="C228" s="87" t="s">
        <v>86</v>
      </c>
      <c r="D228" t="s">
        <v>1359</v>
      </c>
      <c r="E228" s="87"/>
      <c r="F228" s="87" t="s">
        <v>2873</v>
      </c>
      <c r="G228" t="s">
        <v>2593</v>
      </c>
      <c r="H228" s="88">
        <v>89</v>
      </c>
      <c r="I228" s="35" t="s">
        <v>2594</v>
      </c>
      <c r="J228" s="35"/>
      <c r="K228" s="36">
        <v>45180</v>
      </c>
      <c r="L228"/>
      <c r="M228" t="s">
        <v>398</v>
      </c>
      <c r="N228" t="s">
        <v>488</v>
      </c>
      <c r="O228" t="str">
        <f>VLOOKUP(cppm_lor[[#This Row],[Status]],'All Link_LOV'!$M$4:$N$16,2,FALSE)</f>
        <v>LOR Issued</v>
      </c>
      <c r="P228" t="s">
        <v>3053</v>
      </c>
      <c r="Q228"/>
      <c r="R228" t="s">
        <v>3054</v>
      </c>
      <c r="S228" t="s">
        <v>3055</v>
      </c>
      <c r="T228" t="s">
        <v>1264</v>
      </c>
      <c r="V228" t="s">
        <v>1322</v>
      </c>
      <c r="W228" t="s">
        <v>1323</v>
      </c>
      <c r="AG228" t="s">
        <v>3056</v>
      </c>
      <c r="AH228" t="s">
        <v>3057</v>
      </c>
      <c r="AI228">
        <v>136435.98000000001</v>
      </c>
      <c r="AJ228" t="s">
        <v>1081</v>
      </c>
      <c r="AK228" t="s">
        <v>1081</v>
      </c>
      <c r="AL228" t="s">
        <v>1081</v>
      </c>
      <c r="AM228" t="s">
        <v>1081</v>
      </c>
      <c r="AN228" t="s">
        <v>1081</v>
      </c>
      <c r="AO228" t="s">
        <v>1081</v>
      </c>
      <c r="AP228" t="s">
        <v>76</v>
      </c>
      <c r="AQ228" t="s">
        <v>1081</v>
      </c>
      <c r="AR228" t="s">
        <v>1081</v>
      </c>
      <c r="AS228" t="s">
        <v>1081</v>
      </c>
      <c r="AT228" t="s">
        <v>1359</v>
      </c>
      <c r="AU228" t="s">
        <v>86</v>
      </c>
      <c r="AV228" t="s">
        <v>1081</v>
      </c>
      <c r="AX228">
        <v>1</v>
      </c>
      <c r="AY228" s="108"/>
    </row>
    <row r="229" spans="1:51" ht="13.5" hidden="1" customHeight="1">
      <c r="A229">
        <v>227</v>
      </c>
      <c r="B229" s="87" t="s">
        <v>76</v>
      </c>
      <c r="C229" s="87" t="s">
        <v>86</v>
      </c>
      <c r="D229" s="87" t="s">
        <v>1367</v>
      </c>
      <c r="E229" s="87"/>
      <c r="F229" s="87" t="s">
        <v>2873</v>
      </c>
      <c r="G229" t="s">
        <v>2593</v>
      </c>
      <c r="H229" s="88">
        <v>90</v>
      </c>
      <c r="I229" s="35" t="s">
        <v>2594</v>
      </c>
      <c r="J229" s="35"/>
      <c r="K229" s="36">
        <v>45180</v>
      </c>
      <c r="L229"/>
      <c r="M229" t="s">
        <v>398</v>
      </c>
      <c r="N229" t="s">
        <v>488</v>
      </c>
      <c r="O229" t="str">
        <f>VLOOKUP(cppm_lor[[#This Row],[Status]],'All Link_LOV'!$M$4:$N$16,2,FALSE)</f>
        <v>LOR Issued</v>
      </c>
      <c r="P229" t="s">
        <v>1363</v>
      </c>
      <c r="Q229"/>
      <c r="R229" t="s">
        <v>3058</v>
      </c>
      <c r="S229" t="s">
        <v>1368</v>
      </c>
      <c r="T229" t="s">
        <v>1264</v>
      </c>
      <c r="V229" t="s">
        <v>1364</v>
      </c>
      <c r="W229" t="s">
        <v>1365</v>
      </c>
      <c r="AG229" t="s">
        <v>3059</v>
      </c>
      <c r="AH229" t="s">
        <v>3060</v>
      </c>
      <c r="AI229">
        <v>36547.550000000003</v>
      </c>
      <c r="AJ229" t="s">
        <v>1081</v>
      </c>
      <c r="AK229" t="s">
        <v>1081</v>
      </c>
      <c r="AL229" t="s">
        <v>1081</v>
      </c>
      <c r="AM229" t="s">
        <v>1081</v>
      </c>
      <c r="AN229" t="s">
        <v>1081</v>
      </c>
      <c r="AO229" t="s">
        <v>1081</v>
      </c>
      <c r="AP229" t="s">
        <v>76</v>
      </c>
      <c r="AQ229" t="s">
        <v>1081</v>
      </c>
      <c r="AR229" t="s">
        <v>1081</v>
      </c>
      <c r="AS229" t="s">
        <v>1081</v>
      </c>
      <c r="AT229" t="s">
        <v>1367</v>
      </c>
      <c r="AU229" t="s">
        <v>86</v>
      </c>
      <c r="AV229" t="s">
        <v>1081</v>
      </c>
      <c r="AX229">
        <v>1</v>
      </c>
      <c r="AY229" s="108"/>
    </row>
    <row r="230" spans="1:51" ht="13.5" hidden="1" customHeight="1">
      <c r="A230">
        <v>228</v>
      </c>
      <c r="B230" s="87" t="s">
        <v>81</v>
      </c>
      <c r="C230" s="87" t="s">
        <v>16</v>
      </c>
      <c r="D230" s="87" t="s">
        <v>1374</v>
      </c>
      <c r="E230" s="171"/>
      <c r="F230" s="87" t="s">
        <v>16</v>
      </c>
      <c r="G230" t="s">
        <v>2593</v>
      </c>
      <c r="H230" s="88">
        <v>91</v>
      </c>
      <c r="I230" s="35" t="s">
        <v>2594</v>
      </c>
      <c r="J230" s="35"/>
      <c r="K230" s="36">
        <v>45180</v>
      </c>
      <c r="L230"/>
      <c r="M230" t="s">
        <v>398</v>
      </c>
      <c r="N230" t="s">
        <v>488</v>
      </c>
      <c r="O230" t="str">
        <f>VLOOKUP(cppm_lor[[#This Row],[Status]],'All Link_LOV'!$M$4:$N$16,2,FALSE)</f>
        <v>LOR Issued</v>
      </c>
      <c r="P230" t="s">
        <v>1370</v>
      </c>
      <c r="Q230"/>
      <c r="R230" t="s">
        <v>1845</v>
      </c>
      <c r="S230" t="s">
        <v>1375</v>
      </c>
      <c r="T230" t="s">
        <v>1728</v>
      </c>
      <c r="V230" t="s">
        <v>1187</v>
      </c>
      <c r="W230" t="s">
        <v>1187</v>
      </c>
      <c r="AG230" t="s">
        <v>3061</v>
      </c>
      <c r="AH230" t="s">
        <v>3062</v>
      </c>
      <c r="AI230">
        <v>29047.11</v>
      </c>
      <c r="AJ230" t="s">
        <v>2607</v>
      </c>
      <c r="AK230">
        <v>29047.11</v>
      </c>
      <c r="AL230" t="s">
        <v>2624</v>
      </c>
      <c r="AM230" t="s">
        <v>2609</v>
      </c>
      <c r="AN230" t="s">
        <v>2624</v>
      </c>
      <c r="AO230" t="s">
        <v>1081</v>
      </c>
      <c r="AP230" t="s">
        <v>81</v>
      </c>
      <c r="AQ230" t="s">
        <v>1081</v>
      </c>
      <c r="AR230" t="s">
        <v>1081</v>
      </c>
      <c r="AS230" t="s">
        <v>1081</v>
      </c>
      <c r="AT230">
        <v>0</v>
      </c>
      <c r="AU230" t="s">
        <v>1081</v>
      </c>
      <c r="AV230" t="s">
        <v>1081</v>
      </c>
      <c r="AX230">
        <v>1</v>
      </c>
      <c r="AY230" s="108"/>
    </row>
    <row r="231" spans="1:51" ht="13.5" hidden="1" customHeight="1">
      <c r="A231">
        <v>229</v>
      </c>
      <c r="B231" t="s">
        <v>77</v>
      </c>
      <c r="C231" s="87" t="s">
        <v>16</v>
      </c>
      <c r="D231" s="87" t="s">
        <v>3063</v>
      </c>
      <c r="E231" s="87"/>
      <c r="F231" s="87"/>
      <c r="G231" t="s">
        <v>2593</v>
      </c>
      <c r="H231" s="88">
        <v>92</v>
      </c>
      <c r="I231" s="35" t="s">
        <v>2599</v>
      </c>
      <c r="J231" s="35"/>
      <c r="K231" s="36">
        <v>45180</v>
      </c>
      <c r="L231"/>
      <c r="M231" t="s">
        <v>398</v>
      </c>
      <c r="N231" t="s">
        <v>488</v>
      </c>
      <c r="O231" t="str">
        <f>VLOOKUP(cppm_lor[[#This Row],[Status]],'All Link_LOV'!$M$4:$N$16,2,FALSE)</f>
        <v>LOR Issued</v>
      </c>
      <c r="P231" t="s">
        <v>3064</v>
      </c>
      <c r="R231" t="s">
        <v>3065</v>
      </c>
      <c r="S231" t="s">
        <v>3066</v>
      </c>
      <c r="T231" t="s">
        <v>54</v>
      </c>
      <c r="V231" t="e">
        <v>#N/A</v>
      </c>
      <c r="W231" t="e">
        <v>#N/A</v>
      </c>
      <c r="AG231" t="s">
        <v>3067</v>
      </c>
      <c r="AH231" t="s">
        <v>3068</v>
      </c>
      <c r="AI231">
        <v>30711.3</v>
      </c>
      <c r="AJ231" t="s">
        <v>2607</v>
      </c>
      <c r="AK231">
        <v>30711.3</v>
      </c>
      <c r="AL231" t="s">
        <v>3069</v>
      </c>
      <c r="AM231" t="s">
        <v>2609</v>
      </c>
      <c r="AN231" t="s">
        <v>3069</v>
      </c>
      <c r="AO231" t="s">
        <v>1081</v>
      </c>
      <c r="AP231" t="s">
        <v>2650</v>
      </c>
      <c r="AQ231" t="s">
        <v>1081</v>
      </c>
      <c r="AR231" t="s">
        <v>1081</v>
      </c>
      <c r="AS231" t="s">
        <v>1081</v>
      </c>
      <c r="AT231" t="s">
        <v>1081</v>
      </c>
      <c r="AU231" t="s">
        <v>1081</v>
      </c>
      <c r="AV231" t="s">
        <v>1081</v>
      </c>
      <c r="AX231">
        <v>0</v>
      </c>
      <c r="AY231" s="108"/>
    </row>
    <row r="232" spans="1:51" ht="13.5" hidden="1" customHeight="1">
      <c r="A232">
        <v>230</v>
      </c>
      <c r="B232" s="87" t="s">
        <v>62</v>
      </c>
      <c r="C232" s="87" t="s">
        <v>16</v>
      </c>
      <c r="D232" s="87" t="s">
        <v>1379</v>
      </c>
      <c r="E232" s="87"/>
      <c r="F232" s="87" t="s">
        <v>1091</v>
      </c>
      <c r="G232" t="s">
        <v>2593</v>
      </c>
      <c r="H232" s="88">
        <v>93</v>
      </c>
      <c r="I232" s="35" t="s">
        <v>2594</v>
      </c>
      <c r="J232" s="35"/>
      <c r="K232" s="36">
        <v>45180</v>
      </c>
      <c r="L232"/>
      <c r="M232" t="s">
        <v>398</v>
      </c>
      <c r="N232" t="s">
        <v>488</v>
      </c>
      <c r="O232" t="str">
        <f>VLOOKUP(cppm_lor[[#This Row],[Status]],'All Link_LOV'!$M$4:$N$16,2,FALSE)</f>
        <v>LOR Issued</v>
      </c>
      <c r="P232" t="s">
        <v>1377</v>
      </c>
      <c r="Q232"/>
      <c r="R232" t="s">
        <v>3070</v>
      </c>
      <c r="S232" t="s">
        <v>1380</v>
      </c>
      <c r="T232" t="s">
        <v>55</v>
      </c>
      <c r="V232" t="s">
        <v>1299</v>
      </c>
      <c r="W232" t="s">
        <v>1299</v>
      </c>
      <c r="AG232" t="s">
        <v>3071</v>
      </c>
      <c r="AH232" t="s">
        <v>3072</v>
      </c>
      <c r="AI232">
        <v>7607</v>
      </c>
      <c r="AJ232" t="s">
        <v>1081</v>
      </c>
      <c r="AK232" t="s">
        <v>1081</v>
      </c>
      <c r="AL232" t="s">
        <v>1081</v>
      </c>
      <c r="AM232" t="s">
        <v>1081</v>
      </c>
      <c r="AN232" t="s">
        <v>1081</v>
      </c>
      <c r="AO232" t="s">
        <v>1081</v>
      </c>
      <c r="AP232" t="s">
        <v>475</v>
      </c>
      <c r="AQ232" t="s">
        <v>1081</v>
      </c>
      <c r="AR232" t="s">
        <v>1081</v>
      </c>
      <c r="AS232" t="s">
        <v>1081</v>
      </c>
      <c r="AT232" t="s">
        <v>1379</v>
      </c>
      <c r="AU232" t="s">
        <v>14</v>
      </c>
      <c r="AV232" t="s">
        <v>1081</v>
      </c>
      <c r="AX232">
        <v>1</v>
      </c>
      <c r="AY232" s="108"/>
    </row>
    <row r="233" spans="1:51" ht="13.5" hidden="1" customHeight="1">
      <c r="A233">
        <v>231</v>
      </c>
      <c r="B233" s="87" t="s">
        <v>62</v>
      </c>
      <c r="C233" s="87" t="s">
        <v>16</v>
      </c>
      <c r="D233" s="87" t="s">
        <v>1384</v>
      </c>
      <c r="E233" s="87"/>
      <c r="F233" s="87" t="s">
        <v>1091</v>
      </c>
      <c r="G233" t="s">
        <v>2593</v>
      </c>
      <c r="H233" s="88">
        <v>94</v>
      </c>
      <c r="I233" s="35" t="s">
        <v>2594</v>
      </c>
      <c r="J233" s="35"/>
      <c r="K233" s="36">
        <v>45180</v>
      </c>
      <c r="L233"/>
      <c r="M233" t="s">
        <v>398</v>
      </c>
      <c r="N233" t="s">
        <v>488</v>
      </c>
      <c r="O233" t="str">
        <f>VLOOKUP(cppm_lor[[#This Row],[Status]],'All Link_LOV'!$M$4:$N$16,2,FALSE)</f>
        <v>LOR Issued</v>
      </c>
      <c r="P233" t="s">
        <v>1382</v>
      </c>
      <c r="Q233"/>
      <c r="R233" t="s">
        <v>3073</v>
      </c>
      <c r="S233" t="s">
        <v>1385</v>
      </c>
      <c r="T233" t="s">
        <v>55</v>
      </c>
      <c r="V233" t="s">
        <v>1299</v>
      </c>
      <c r="W233" t="s">
        <v>1299</v>
      </c>
      <c r="AG233" t="s">
        <v>3074</v>
      </c>
      <c r="AH233" t="s">
        <v>3075</v>
      </c>
      <c r="AI233">
        <v>13821.39</v>
      </c>
      <c r="AJ233" t="s">
        <v>1081</v>
      </c>
      <c r="AK233" t="s">
        <v>1081</v>
      </c>
      <c r="AL233" t="s">
        <v>1081</v>
      </c>
      <c r="AM233" t="s">
        <v>1081</v>
      </c>
      <c r="AN233" t="s">
        <v>1081</v>
      </c>
      <c r="AO233" t="s">
        <v>1081</v>
      </c>
      <c r="AP233" t="s">
        <v>475</v>
      </c>
      <c r="AQ233" t="s">
        <v>1081</v>
      </c>
      <c r="AR233" t="s">
        <v>1081</v>
      </c>
      <c r="AS233" t="s">
        <v>1081</v>
      </c>
      <c r="AT233" t="s">
        <v>1384</v>
      </c>
      <c r="AU233" t="s">
        <v>14</v>
      </c>
      <c r="AV233" t="s">
        <v>1081</v>
      </c>
      <c r="AX233">
        <v>1</v>
      </c>
      <c r="AY233" s="108"/>
    </row>
    <row r="234" spans="1:51" ht="13.5" hidden="1" customHeight="1">
      <c r="A234">
        <v>232</v>
      </c>
      <c r="B234" s="87" t="s">
        <v>2744</v>
      </c>
      <c r="C234" s="87" t="s">
        <v>86</v>
      </c>
      <c r="D234" s="87" t="s">
        <v>3076</v>
      </c>
      <c r="E234" s="87"/>
      <c r="F234" s="87" t="s">
        <v>2885</v>
      </c>
      <c r="G234" t="s">
        <v>2593</v>
      </c>
      <c r="H234" s="88">
        <v>95</v>
      </c>
      <c r="I234" s="35" t="s">
        <v>2599</v>
      </c>
      <c r="J234" s="35"/>
      <c r="K234" s="36">
        <v>45180</v>
      </c>
      <c r="L234"/>
      <c r="M234" t="s">
        <v>398</v>
      </c>
      <c r="N234" t="s">
        <v>488</v>
      </c>
      <c r="O234" t="str">
        <f>VLOOKUP(cppm_lor[[#This Row],[Status]],'All Link_LOV'!$M$4:$N$16,2,FALSE)</f>
        <v>LOR Issued</v>
      </c>
      <c r="P234" t="s">
        <v>3077</v>
      </c>
      <c r="Q234"/>
      <c r="R234" t="s">
        <v>3078</v>
      </c>
      <c r="S234" t="s">
        <v>3079</v>
      </c>
      <c r="T234" t="s">
        <v>56</v>
      </c>
      <c r="V234" t="e">
        <v>#N/A</v>
      </c>
      <c r="W234" t="e">
        <v>#N/A</v>
      </c>
      <c r="AG234" t="s">
        <v>3080</v>
      </c>
      <c r="AH234" t="s">
        <v>3081</v>
      </c>
      <c r="AI234">
        <v>25522.26</v>
      </c>
      <c r="AJ234" t="s">
        <v>2607</v>
      </c>
      <c r="AK234">
        <v>25522.26</v>
      </c>
      <c r="AL234" t="s">
        <v>2925</v>
      </c>
      <c r="AM234" t="s">
        <v>2609</v>
      </c>
      <c r="AN234" t="s">
        <v>2925</v>
      </c>
      <c r="AO234" t="s">
        <v>2677</v>
      </c>
      <c r="AP234" t="s">
        <v>2753</v>
      </c>
      <c r="AQ234" t="s">
        <v>1081</v>
      </c>
      <c r="AR234" t="s">
        <v>2656</v>
      </c>
      <c r="AS234" t="s">
        <v>2612</v>
      </c>
      <c r="AT234" t="s">
        <v>3076</v>
      </c>
      <c r="AU234" t="s">
        <v>2678</v>
      </c>
      <c r="AV234" t="s">
        <v>2693</v>
      </c>
      <c r="AX234">
        <v>0</v>
      </c>
      <c r="AY234" s="108"/>
    </row>
    <row r="235" spans="1:51" ht="13.5" hidden="1" customHeight="1">
      <c r="A235">
        <v>233</v>
      </c>
      <c r="B235" t="s">
        <v>546</v>
      </c>
      <c r="C235" t="s">
        <v>9</v>
      </c>
      <c r="D235" s="87" t="s">
        <v>3082</v>
      </c>
      <c r="E235" s="87"/>
      <c r="F235" s="87" t="s">
        <v>2628</v>
      </c>
      <c r="G235" t="s">
        <v>2593</v>
      </c>
      <c r="H235" s="88">
        <v>96</v>
      </c>
      <c r="I235" s="35" t="s">
        <v>2599</v>
      </c>
      <c r="J235" s="35"/>
      <c r="K235" s="36">
        <v>45180</v>
      </c>
      <c r="L235"/>
      <c r="M235" t="s">
        <v>398</v>
      </c>
      <c r="N235" t="s">
        <v>488</v>
      </c>
      <c r="O235" t="str">
        <f>VLOOKUP(cppm_lor[[#This Row],[Status]],'All Link_LOV'!$M$4:$N$16,2,FALSE)</f>
        <v>Pending Verification</v>
      </c>
      <c r="P235" t="s">
        <v>3083</v>
      </c>
      <c r="Q235"/>
      <c r="R235" t="s">
        <v>3084</v>
      </c>
      <c r="S235" t="s">
        <v>3085</v>
      </c>
      <c r="T235" t="s">
        <v>49</v>
      </c>
      <c r="V235" t="e">
        <v>#N/A</v>
      </c>
      <c r="W235" t="e">
        <v>#N/A</v>
      </c>
      <c r="AG235" t="s">
        <v>3086</v>
      </c>
      <c r="AH235" t="s">
        <v>3087</v>
      </c>
      <c r="AI235">
        <v>84339</v>
      </c>
      <c r="AJ235" t="s">
        <v>2607</v>
      </c>
      <c r="AK235">
        <v>125477</v>
      </c>
      <c r="AL235">
        <v>44845</v>
      </c>
      <c r="AM235" t="s">
        <v>2609</v>
      </c>
      <c r="AN235">
        <v>44906</v>
      </c>
      <c r="AO235" t="s">
        <v>1081</v>
      </c>
      <c r="AP235" t="s">
        <v>2635</v>
      </c>
      <c r="AQ235" t="s">
        <v>1081</v>
      </c>
      <c r="AR235" t="s">
        <v>2656</v>
      </c>
      <c r="AS235" t="s">
        <v>2612</v>
      </c>
      <c r="AT235" t="s">
        <v>1081</v>
      </c>
      <c r="AU235" t="s">
        <v>1081</v>
      </c>
      <c r="AV235" t="s">
        <v>1081</v>
      </c>
      <c r="AX235">
        <v>1</v>
      </c>
      <c r="AY235" s="108"/>
    </row>
    <row r="236" spans="1:51" ht="13.5" hidden="1" customHeight="1">
      <c r="A236">
        <v>234</v>
      </c>
      <c r="B236" t="s">
        <v>546</v>
      </c>
      <c r="C236" t="s">
        <v>9</v>
      </c>
      <c r="D236" s="87" t="s">
        <v>3088</v>
      </c>
      <c r="E236" s="87"/>
      <c r="F236" s="87" t="s">
        <v>2628</v>
      </c>
      <c r="G236" t="s">
        <v>2593</v>
      </c>
      <c r="H236" s="88">
        <v>97</v>
      </c>
      <c r="I236" s="35" t="s">
        <v>2599</v>
      </c>
      <c r="J236" s="35"/>
      <c r="K236" s="36">
        <v>45180</v>
      </c>
      <c r="L236"/>
      <c r="M236" t="s">
        <v>398</v>
      </c>
      <c r="N236" t="s">
        <v>488</v>
      </c>
      <c r="O236" t="str">
        <f>VLOOKUP(cppm_lor[[#This Row],[Status]],'All Link_LOV'!$M$4:$N$16,2,FALSE)</f>
        <v>Pending Verification</v>
      </c>
      <c r="P236" t="s">
        <v>3089</v>
      </c>
      <c r="Q236"/>
      <c r="R236" t="s">
        <v>3090</v>
      </c>
      <c r="S236" t="s">
        <v>3091</v>
      </c>
      <c r="T236" t="s">
        <v>49</v>
      </c>
      <c r="V236" t="e">
        <v>#N/A</v>
      </c>
      <c r="W236" t="e">
        <v>#N/A</v>
      </c>
      <c r="AG236" t="s">
        <v>3092</v>
      </c>
      <c r="AH236" t="s">
        <v>3093</v>
      </c>
      <c r="AI236">
        <v>67498.62</v>
      </c>
      <c r="AJ236" t="e">
        <v>#N/A</v>
      </c>
      <c r="AK236" t="e">
        <v>#N/A</v>
      </c>
      <c r="AL236" t="e">
        <v>#N/A</v>
      </c>
      <c r="AM236" t="s">
        <v>2609</v>
      </c>
      <c r="AN236">
        <v>44995</v>
      </c>
      <c r="AO236" t="s">
        <v>1081</v>
      </c>
      <c r="AP236" t="s">
        <v>2635</v>
      </c>
      <c r="AQ236" t="s">
        <v>1081</v>
      </c>
      <c r="AR236" t="s">
        <v>2656</v>
      </c>
      <c r="AS236" t="s">
        <v>2612</v>
      </c>
      <c r="AT236" t="s">
        <v>1081</v>
      </c>
      <c r="AU236" t="s">
        <v>1081</v>
      </c>
      <c r="AV236" t="s">
        <v>1081</v>
      </c>
      <c r="AX236">
        <v>0</v>
      </c>
      <c r="AY236" s="108"/>
    </row>
    <row r="237" spans="1:51" ht="13.5" hidden="1" customHeight="1">
      <c r="A237">
        <v>235</v>
      </c>
      <c r="B237" t="s">
        <v>546</v>
      </c>
      <c r="C237" t="s">
        <v>9</v>
      </c>
      <c r="D237" s="87" t="s">
        <v>3094</v>
      </c>
      <c r="E237" s="87"/>
      <c r="F237" s="87" t="s">
        <v>2628</v>
      </c>
      <c r="G237" t="s">
        <v>2593</v>
      </c>
      <c r="H237" s="88">
        <v>98</v>
      </c>
      <c r="I237" s="35" t="s">
        <v>2599</v>
      </c>
      <c r="J237" s="35"/>
      <c r="K237" s="36">
        <v>45180</v>
      </c>
      <c r="L237"/>
      <c r="M237" t="s">
        <v>398</v>
      </c>
      <c r="N237" t="s">
        <v>488</v>
      </c>
      <c r="O237" t="str">
        <f>VLOOKUP(cppm_lor[[#This Row],[Status]],'All Link_LOV'!$M$4:$N$16,2,FALSE)</f>
        <v>Pending Verification</v>
      </c>
      <c r="P237" t="s">
        <v>3095</v>
      </c>
      <c r="Q237"/>
      <c r="R237" t="s">
        <v>3090</v>
      </c>
      <c r="S237" t="s">
        <v>3091</v>
      </c>
      <c r="T237" t="s">
        <v>49</v>
      </c>
      <c r="V237" t="e">
        <v>#N/A</v>
      </c>
      <c r="W237" t="e">
        <v>#N/A</v>
      </c>
      <c r="AG237" t="s">
        <v>3092</v>
      </c>
      <c r="AH237" t="s">
        <v>3093</v>
      </c>
      <c r="AI237">
        <v>83739.98</v>
      </c>
      <c r="AJ237" t="e">
        <v>#N/A</v>
      </c>
      <c r="AK237" t="e">
        <v>#N/A</v>
      </c>
      <c r="AL237" t="e">
        <v>#N/A</v>
      </c>
      <c r="AM237" t="s">
        <v>2609</v>
      </c>
      <c r="AN237">
        <v>44995</v>
      </c>
      <c r="AO237" t="s">
        <v>1081</v>
      </c>
      <c r="AP237" t="s">
        <v>2635</v>
      </c>
      <c r="AQ237" t="s">
        <v>1081</v>
      </c>
      <c r="AR237" t="s">
        <v>2656</v>
      </c>
      <c r="AS237" t="s">
        <v>2612</v>
      </c>
      <c r="AT237" t="s">
        <v>1081</v>
      </c>
      <c r="AU237" t="s">
        <v>1081</v>
      </c>
      <c r="AV237" t="s">
        <v>1081</v>
      </c>
      <c r="AX237">
        <v>1</v>
      </c>
      <c r="AY237" s="108"/>
    </row>
    <row r="238" spans="1:51" ht="13.5" hidden="1" customHeight="1">
      <c r="A238">
        <v>236</v>
      </c>
      <c r="B238" t="s">
        <v>546</v>
      </c>
      <c r="C238" t="s">
        <v>9</v>
      </c>
      <c r="D238" s="87" t="s">
        <v>1081</v>
      </c>
      <c r="E238" s="87"/>
      <c r="F238" s="87" t="s">
        <v>3096</v>
      </c>
      <c r="G238" t="s">
        <v>2593</v>
      </c>
      <c r="H238" s="88">
        <v>99</v>
      </c>
      <c r="I238" s="35" t="s">
        <v>2599</v>
      </c>
      <c r="J238" s="35"/>
      <c r="K238" s="36">
        <v>45180</v>
      </c>
      <c r="L238"/>
      <c r="M238" t="s">
        <v>398</v>
      </c>
      <c r="N238" t="s">
        <v>488</v>
      </c>
      <c r="O238" t="str">
        <f>VLOOKUP(cppm_lor[[#This Row],[Status]],'All Link_LOV'!$M$4:$N$16,2,FALSE)</f>
        <v>Pending Verification</v>
      </c>
      <c r="P238" t="s">
        <v>3097</v>
      </c>
      <c r="Q238"/>
      <c r="R238" t="s">
        <v>3098</v>
      </c>
      <c r="S238" t="s">
        <v>3099</v>
      </c>
      <c r="T238" t="s">
        <v>49</v>
      </c>
      <c r="V238" t="e">
        <v>#N/A</v>
      </c>
      <c r="W238" t="e">
        <v>#N/A</v>
      </c>
      <c r="AG238" t="s">
        <v>3100</v>
      </c>
      <c r="AH238" t="s">
        <v>3101</v>
      </c>
      <c r="AI238">
        <v>11175</v>
      </c>
      <c r="AJ238" t="s">
        <v>2607</v>
      </c>
      <c r="AK238">
        <v>41161</v>
      </c>
      <c r="AL238" t="s">
        <v>3102</v>
      </c>
      <c r="AM238" t="s">
        <v>2625</v>
      </c>
      <c r="AN238" t="s">
        <v>3102</v>
      </c>
      <c r="AO238" t="s">
        <v>1081</v>
      </c>
      <c r="AP238" t="s">
        <v>2635</v>
      </c>
      <c r="AQ238" t="s">
        <v>1081</v>
      </c>
      <c r="AR238" t="s">
        <v>2656</v>
      </c>
      <c r="AS238" t="s">
        <v>2612</v>
      </c>
      <c r="AT238" t="s">
        <v>1081</v>
      </c>
      <c r="AU238" t="s">
        <v>1081</v>
      </c>
      <c r="AV238" t="s">
        <v>1081</v>
      </c>
      <c r="AX238">
        <v>1</v>
      </c>
      <c r="AY238" s="108"/>
    </row>
    <row r="239" spans="1:51" ht="13.5" hidden="1" customHeight="1">
      <c r="A239">
        <v>237</v>
      </c>
      <c r="B239" t="s">
        <v>546</v>
      </c>
      <c r="C239" t="s">
        <v>9</v>
      </c>
      <c r="D239" s="87" t="s">
        <v>1081</v>
      </c>
      <c r="E239" s="87"/>
      <c r="F239" s="87" t="s">
        <v>3096</v>
      </c>
      <c r="G239" t="s">
        <v>2593</v>
      </c>
      <c r="H239" s="88">
        <v>100</v>
      </c>
      <c r="I239" s="35" t="s">
        <v>2599</v>
      </c>
      <c r="J239" s="35"/>
      <c r="K239" s="36">
        <v>45180</v>
      </c>
      <c r="L239"/>
      <c r="M239" t="s">
        <v>398</v>
      </c>
      <c r="N239" t="s">
        <v>488</v>
      </c>
      <c r="O239" t="str">
        <f>VLOOKUP(cppm_lor[[#This Row],[Status]],'All Link_LOV'!$M$4:$N$16,2,FALSE)</f>
        <v>Pending Verification</v>
      </c>
      <c r="P239" t="s">
        <v>3103</v>
      </c>
      <c r="Q239"/>
      <c r="R239" t="s">
        <v>3098</v>
      </c>
      <c r="S239" t="s">
        <v>3099</v>
      </c>
      <c r="T239" t="s">
        <v>49</v>
      </c>
      <c r="V239" t="e">
        <v>#N/A</v>
      </c>
      <c r="W239" t="e">
        <v>#N/A</v>
      </c>
      <c r="AG239" t="s">
        <v>3100</v>
      </c>
      <c r="AH239" t="s">
        <v>3101</v>
      </c>
      <c r="AI239">
        <v>29986</v>
      </c>
      <c r="AJ239" t="s">
        <v>2607</v>
      </c>
      <c r="AK239">
        <v>41161</v>
      </c>
      <c r="AL239" t="s">
        <v>3102</v>
      </c>
      <c r="AM239" t="s">
        <v>2625</v>
      </c>
      <c r="AN239" t="s">
        <v>3102</v>
      </c>
      <c r="AO239" t="s">
        <v>1081</v>
      </c>
      <c r="AP239" t="s">
        <v>2635</v>
      </c>
      <c r="AQ239" t="s">
        <v>1081</v>
      </c>
      <c r="AR239" t="s">
        <v>2656</v>
      </c>
      <c r="AS239" t="s">
        <v>2612</v>
      </c>
      <c r="AT239" t="s">
        <v>1081</v>
      </c>
      <c r="AU239" t="s">
        <v>1081</v>
      </c>
      <c r="AV239" t="s">
        <v>1081</v>
      </c>
      <c r="AX239">
        <v>1</v>
      </c>
      <c r="AY239" s="108"/>
    </row>
    <row r="240" spans="1:51" ht="13.5" hidden="1" customHeight="1">
      <c r="A240">
        <v>238</v>
      </c>
      <c r="B240" t="s">
        <v>546</v>
      </c>
      <c r="C240" t="s">
        <v>9</v>
      </c>
      <c r="D240" s="87" t="s">
        <v>3104</v>
      </c>
      <c r="E240" s="87"/>
      <c r="F240" s="87" t="s">
        <v>2628</v>
      </c>
      <c r="G240" t="s">
        <v>2593</v>
      </c>
      <c r="H240" s="88">
        <v>101</v>
      </c>
      <c r="I240" s="35" t="s">
        <v>2599</v>
      </c>
      <c r="J240" s="35"/>
      <c r="K240" s="36">
        <v>45180</v>
      </c>
      <c r="L240"/>
      <c r="M240" t="s">
        <v>398</v>
      </c>
      <c r="N240" t="s">
        <v>488</v>
      </c>
      <c r="O240" t="str">
        <f>VLOOKUP(cppm_lor[[#This Row],[Status]],'All Link_LOV'!$M$4:$N$16,2,FALSE)</f>
        <v>Pending Verification</v>
      </c>
      <c r="P240" t="s">
        <v>3105</v>
      </c>
      <c r="Q240"/>
      <c r="R240" t="s">
        <v>3106</v>
      </c>
      <c r="S240" t="s">
        <v>3107</v>
      </c>
      <c r="T240" t="s">
        <v>49</v>
      </c>
      <c r="V240" t="e">
        <v>#N/A</v>
      </c>
      <c r="W240" t="e">
        <v>#N/A</v>
      </c>
      <c r="AG240" t="s">
        <v>3108</v>
      </c>
      <c r="AH240" t="s">
        <v>3109</v>
      </c>
      <c r="AI240">
        <v>28946</v>
      </c>
      <c r="AJ240" t="s">
        <v>2607</v>
      </c>
      <c r="AK240">
        <v>65160</v>
      </c>
      <c r="AL240" t="s">
        <v>2891</v>
      </c>
      <c r="AM240" t="s">
        <v>2609</v>
      </c>
      <c r="AN240" t="s">
        <v>2855</v>
      </c>
      <c r="AO240" t="s">
        <v>1081</v>
      </c>
      <c r="AP240" t="s">
        <v>2635</v>
      </c>
      <c r="AQ240" t="s">
        <v>1081</v>
      </c>
      <c r="AR240" t="s">
        <v>2656</v>
      </c>
      <c r="AS240" t="s">
        <v>2612</v>
      </c>
      <c r="AT240" t="s">
        <v>1081</v>
      </c>
      <c r="AU240" t="s">
        <v>1081</v>
      </c>
      <c r="AV240" t="s">
        <v>1081</v>
      </c>
      <c r="AX240">
        <v>0</v>
      </c>
      <c r="AY240" s="108"/>
    </row>
    <row r="241" spans="1:51" ht="13.5" hidden="1" customHeight="1">
      <c r="A241">
        <v>239</v>
      </c>
      <c r="B241" t="s">
        <v>546</v>
      </c>
      <c r="C241" t="s">
        <v>9</v>
      </c>
      <c r="D241" s="87" t="s">
        <v>3110</v>
      </c>
      <c r="E241" s="87"/>
      <c r="F241" s="87" t="s">
        <v>2628</v>
      </c>
      <c r="G241" t="s">
        <v>2593</v>
      </c>
      <c r="H241" s="88">
        <v>102</v>
      </c>
      <c r="I241" s="35" t="s">
        <v>2599</v>
      </c>
      <c r="J241" s="35"/>
      <c r="K241" s="36">
        <v>45180</v>
      </c>
      <c r="L241"/>
      <c r="M241" t="s">
        <v>398</v>
      </c>
      <c r="N241" t="s">
        <v>488</v>
      </c>
      <c r="O241" t="str">
        <f>VLOOKUP(cppm_lor[[#This Row],[Status]],'All Link_LOV'!$M$4:$N$16,2,FALSE)</f>
        <v>Pending Verification</v>
      </c>
      <c r="P241" t="s">
        <v>3111</v>
      </c>
      <c r="Q241"/>
      <c r="R241" t="s">
        <v>3106</v>
      </c>
      <c r="S241" t="s">
        <v>3107</v>
      </c>
      <c r="T241" t="s">
        <v>49</v>
      </c>
      <c r="V241" t="e">
        <v>#N/A</v>
      </c>
      <c r="W241" t="e">
        <v>#N/A</v>
      </c>
      <c r="AG241" t="s">
        <v>3108</v>
      </c>
      <c r="AH241" t="s">
        <v>3109</v>
      </c>
      <c r="AI241">
        <v>36214</v>
      </c>
      <c r="AJ241" t="s">
        <v>2607</v>
      </c>
      <c r="AK241">
        <v>65160</v>
      </c>
      <c r="AL241" t="s">
        <v>2891</v>
      </c>
      <c r="AM241" t="s">
        <v>2609</v>
      </c>
      <c r="AN241" t="s">
        <v>2855</v>
      </c>
      <c r="AO241" t="s">
        <v>1081</v>
      </c>
      <c r="AP241" t="s">
        <v>2635</v>
      </c>
      <c r="AQ241" t="s">
        <v>1081</v>
      </c>
      <c r="AR241" t="s">
        <v>2656</v>
      </c>
      <c r="AS241" t="s">
        <v>2612</v>
      </c>
      <c r="AT241" t="s">
        <v>1081</v>
      </c>
      <c r="AU241" t="s">
        <v>1081</v>
      </c>
      <c r="AV241" t="s">
        <v>1081</v>
      </c>
      <c r="AX241">
        <v>0</v>
      </c>
      <c r="AY241" s="108"/>
    </row>
    <row r="242" spans="1:51" ht="13.5" hidden="1" customHeight="1">
      <c r="A242">
        <v>240</v>
      </c>
      <c r="B242" t="s">
        <v>546</v>
      </c>
      <c r="C242" t="s">
        <v>9</v>
      </c>
      <c r="D242" s="87" t="s">
        <v>3112</v>
      </c>
      <c r="E242" s="87"/>
      <c r="F242" s="87" t="s">
        <v>2628</v>
      </c>
      <c r="G242" t="s">
        <v>2593</v>
      </c>
      <c r="H242" s="88">
        <v>103</v>
      </c>
      <c r="I242" s="35" t="s">
        <v>2599</v>
      </c>
      <c r="J242" s="35"/>
      <c r="K242" s="36">
        <v>45180</v>
      </c>
      <c r="L242"/>
      <c r="M242" t="s">
        <v>398</v>
      </c>
      <c r="N242" t="s">
        <v>488</v>
      </c>
      <c r="O242" t="str">
        <f>VLOOKUP(cppm_lor[[#This Row],[Status]],'All Link_LOV'!$M$4:$N$16,2,FALSE)</f>
        <v>Pending Verification</v>
      </c>
      <c r="P242" t="s">
        <v>3113</v>
      </c>
      <c r="Q242"/>
      <c r="R242" t="s">
        <v>3114</v>
      </c>
      <c r="S242" t="s">
        <v>3115</v>
      </c>
      <c r="T242" t="s">
        <v>49</v>
      </c>
      <c r="V242" t="e">
        <v>#N/A</v>
      </c>
      <c r="W242" t="e">
        <v>#N/A</v>
      </c>
      <c r="AG242" t="s">
        <v>3116</v>
      </c>
      <c r="AH242" t="s">
        <v>3117</v>
      </c>
      <c r="AI242">
        <v>18132</v>
      </c>
      <c r="AJ242" t="s">
        <v>2607</v>
      </c>
      <c r="AK242">
        <v>43968</v>
      </c>
      <c r="AL242" t="s">
        <v>2891</v>
      </c>
      <c r="AM242" t="s">
        <v>2609</v>
      </c>
      <c r="AN242">
        <v>44966</v>
      </c>
      <c r="AO242" t="s">
        <v>1081</v>
      </c>
      <c r="AP242" t="s">
        <v>2635</v>
      </c>
      <c r="AQ242" t="s">
        <v>1081</v>
      </c>
      <c r="AR242" t="s">
        <v>2656</v>
      </c>
      <c r="AS242" t="s">
        <v>2612</v>
      </c>
      <c r="AT242" t="s">
        <v>1081</v>
      </c>
      <c r="AU242" t="s">
        <v>1081</v>
      </c>
      <c r="AV242" t="s">
        <v>1081</v>
      </c>
      <c r="AX242">
        <v>0</v>
      </c>
      <c r="AY242" s="108"/>
    </row>
    <row r="243" spans="1:51" ht="13.5" hidden="1" customHeight="1">
      <c r="A243">
        <v>241</v>
      </c>
      <c r="B243" t="s">
        <v>546</v>
      </c>
      <c r="C243" t="s">
        <v>9</v>
      </c>
      <c r="D243" s="87" t="s">
        <v>3118</v>
      </c>
      <c r="E243" s="87"/>
      <c r="F243" s="87" t="s">
        <v>2628</v>
      </c>
      <c r="G243" t="s">
        <v>2593</v>
      </c>
      <c r="H243" s="88">
        <v>104</v>
      </c>
      <c r="I243" s="35" t="s">
        <v>2599</v>
      </c>
      <c r="J243" s="35"/>
      <c r="K243" s="36">
        <v>45180</v>
      </c>
      <c r="L243"/>
      <c r="M243" t="s">
        <v>398</v>
      </c>
      <c r="N243" t="s">
        <v>488</v>
      </c>
      <c r="O243" t="str">
        <f>VLOOKUP(cppm_lor[[#This Row],[Status]],'All Link_LOV'!$M$4:$N$16,2,FALSE)</f>
        <v>Pending Verification</v>
      </c>
      <c r="P243" t="s">
        <v>3119</v>
      </c>
      <c r="Q243"/>
      <c r="R243" t="s">
        <v>3114</v>
      </c>
      <c r="S243" t="s">
        <v>3115</v>
      </c>
      <c r="T243" t="s">
        <v>49</v>
      </c>
      <c r="V243" t="e">
        <v>#N/A</v>
      </c>
      <c r="W243" t="e">
        <v>#N/A</v>
      </c>
      <c r="AG243" t="s">
        <v>3116</v>
      </c>
      <c r="AH243" t="s">
        <v>3117</v>
      </c>
      <c r="AI243">
        <v>25836</v>
      </c>
      <c r="AJ243" t="s">
        <v>2607</v>
      </c>
      <c r="AK243">
        <v>43968</v>
      </c>
      <c r="AL243" t="s">
        <v>2891</v>
      </c>
      <c r="AM243" t="s">
        <v>2609</v>
      </c>
      <c r="AN243">
        <v>44966</v>
      </c>
      <c r="AO243" t="s">
        <v>1081</v>
      </c>
      <c r="AP243" t="s">
        <v>2635</v>
      </c>
      <c r="AQ243" t="s">
        <v>1081</v>
      </c>
      <c r="AR243" t="s">
        <v>2656</v>
      </c>
      <c r="AS243" t="s">
        <v>2612</v>
      </c>
      <c r="AT243" t="s">
        <v>1081</v>
      </c>
      <c r="AU243" t="s">
        <v>1081</v>
      </c>
      <c r="AV243" t="s">
        <v>1081</v>
      </c>
      <c r="AX243">
        <v>1</v>
      </c>
      <c r="AY243" s="108"/>
    </row>
    <row r="244" spans="1:51" ht="13.5" hidden="1" customHeight="1">
      <c r="A244">
        <v>242</v>
      </c>
      <c r="B244" t="s">
        <v>546</v>
      </c>
      <c r="C244" t="s">
        <v>9</v>
      </c>
      <c r="D244" s="87" t="s">
        <v>3120</v>
      </c>
      <c r="E244" s="87"/>
      <c r="F244" s="87" t="s">
        <v>2628</v>
      </c>
      <c r="G244" t="s">
        <v>2593</v>
      </c>
      <c r="H244" s="88">
        <v>105</v>
      </c>
      <c r="I244" s="35" t="s">
        <v>2599</v>
      </c>
      <c r="J244" s="35"/>
      <c r="K244" s="36">
        <v>45180</v>
      </c>
      <c r="L244"/>
      <c r="M244" t="s">
        <v>398</v>
      </c>
      <c r="N244" t="s">
        <v>488</v>
      </c>
      <c r="O244" t="str">
        <f>VLOOKUP(cppm_lor[[#This Row],[Status]],'All Link_LOV'!$M$4:$N$16,2,FALSE)</f>
        <v>Pending Verification</v>
      </c>
      <c r="P244" t="s">
        <v>3121</v>
      </c>
      <c r="Q244"/>
      <c r="R244" t="s">
        <v>3122</v>
      </c>
      <c r="S244" t="s">
        <v>3123</v>
      </c>
      <c r="T244" t="s">
        <v>49</v>
      </c>
      <c r="V244" t="e">
        <v>#N/A</v>
      </c>
      <c r="W244" t="e">
        <v>#N/A</v>
      </c>
      <c r="AG244" t="s">
        <v>3124</v>
      </c>
      <c r="AH244" t="s">
        <v>3125</v>
      </c>
      <c r="AI244">
        <v>15818</v>
      </c>
      <c r="AJ244" t="s">
        <v>2607</v>
      </c>
      <c r="AK244">
        <v>30026</v>
      </c>
      <c r="AL244" t="s">
        <v>2898</v>
      </c>
      <c r="AM244" t="s">
        <v>2609</v>
      </c>
      <c r="AN244" t="s">
        <v>2898</v>
      </c>
      <c r="AO244" t="s">
        <v>1081</v>
      </c>
      <c r="AP244" t="s">
        <v>2635</v>
      </c>
      <c r="AQ244" t="s">
        <v>1081</v>
      </c>
      <c r="AR244" t="s">
        <v>2656</v>
      </c>
      <c r="AS244" t="s">
        <v>2612</v>
      </c>
      <c r="AT244" t="s">
        <v>1081</v>
      </c>
      <c r="AU244" t="s">
        <v>1081</v>
      </c>
      <c r="AV244" t="s">
        <v>1081</v>
      </c>
      <c r="AX244">
        <v>1</v>
      </c>
      <c r="AY244" s="108"/>
    </row>
    <row r="245" spans="1:51" ht="13.5" hidden="1" customHeight="1">
      <c r="A245">
        <v>243</v>
      </c>
      <c r="B245" t="s">
        <v>546</v>
      </c>
      <c r="C245" t="s">
        <v>9</v>
      </c>
      <c r="D245" s="87" t="s">
        <v>3126</v>
      </c>
      <c r="E245" s="87"/>
      <c r="F245" s="87" t="s">
        <v>2628</v>
      </c>
      <c r="G245" t="s">
        <v>2593</v>
      </c>
      <c r="H245" s="88">
        <v>106</v>
      </c>
      <c r="I245" s="35" t="s">
        <v>2599</v>
      </c>
      <c r="J245" s="35"/>
      <c r="K245" s="36">
        <v>45180</v>
      </c>
      <c r="L245"/>
      <c r="M245" t="s">
        <v>398</v>
      </c>
      <c r="N245" t="s">
        <v>488</v>
      </c>
      <c r="O245" t="str">
        <f>VLOOKUP(cppm_lor[[#This Row],[Status]],'All Link_LOV'!$M$4:$N$16,2,FALSE)</f>
        <v>Pending Verification</v>
      </c>
      <c r="P245" t="s">
        <v>3127</v>
      </c>
      <c r="Q245"/>
      <c r="R245" t="s">
        <v>3122</v>
      </c>
      <c r="S245" t="s">
        <v>3123</v>
      </c>
      <c r="T245" t="s">
        <v>49</v>
      </c>
      <c r="V245" t="e">
        <v>#N/A</v>
      </c>
      <c r="W245" t="e">
        <v>#N/A</v>
      </c>
      <c r="AG245" t="s">
        <v>3124</v>
      </c>
      <c r="AH245" t="s">
        <v>3125</v>
      </c>
      <c r="AI245">
        <v>14208</v>
      </c>
      <c r="AJ245" t="s">
        <v>2607</v>
      </c>
      <c r="AK245">
        <v>30026</v>
      </c>
      <c r="AL245" t="s">
        <v>2898</v>
      </c>
      <c r="AM245" t="s">
        <v>2609</v>
      </c>
      <c r="AN245" t="s">
        <v>2898</v>
      </c>
      <c r="AO245" t="s">
        <v>1081</v>
      </c>
      <c r="AP245" t="s">
        <v>2635</v>
      </c>
      <c r="AQ245" t="s">
        <v>1081</v>
      </c>
      <c r="AR245" t="s">
        <v>2656</v>
      </c>
      <c r="AS245" t="s">
        <v>2612</v>
      </c>
      <c r="AT245" t="s">
        <v>1081</v>
      </c>
      <c r="AU245" t="s">
        <v>1081</v>
      </c>
      <c r="AV245" t="s">
        <v>1081</v>
      </c>
      <c r="AX245">
        <v>1</v>
      </c>
      <c r="AY245" s="108"/>
    </row>
    <row r="246" spans="1:51" ht="13.5" hidden="1" customHeight="1">
      <c r="A246">
        <v>244</v>
      </c>
      <c r="B246" s="87" t="s">
        <v>62</v>
      </c>
      <c r="C246" s="87" t="s">
        <v>16</v>
      </c>
      <c r="D246" s="87" t="s">
        <v>1390</v>
      </c>
      <c r="E246" s="87"/>
      <c r="F246" s="87"/>
      <c r="G246" t="s">
        <v>2593</v>
      </c>
      <c r="H246" s="88">
        <v>107</v>
      </c>
      <c r="I246" s="35" t="s">
        <v>2594</v>
      </c>
      <c r="J246" s="35" t="s">
        <v>1570</v>
      </c>
      <c r="K246" s="36">
        <v>45180</v>
      </c>
      <c r="L246"/>
      <c r="M246" t="s">
        <v>398</v>
      </c>
      <c r="N246" t="s">
        <v>488</v>
      </c>
      <c r="O246" t="str">
        <f>VLOOKUP(cppm_lor[[#This Row],[Status]],'All Link_LOV'!$M$4:$N$16,2,FALSE)</f>
        <v>LOR Issued</v>
      </c>
      <c r="P246" t="s">
        <v>1387</v>
      </c>
      <c r="Q246"/>
      <c r="R246" t="s">
        <v>3128</v>
      </c>
      <c r="S246" t="s">
        <v>1391</v>
      </c>
      <c r="T246" t="s">
        <v>51</v>
      </c>
      <c r="V246" t="s">
        <v>1388</v>
      </c>
      <c r="W246" t="s">
        <v>1388</v>
      </c>
      <c r="AG246" t="s">
        <v>3129</v>
      </c>
      <c r="AH246" t="s">
        <v>3130</v>
      </c>
      <c r="AI246">
        <v>39373</v>
      </c>
      <c r="AJ246" t="s">
        <v>1081</v>
      </c>
      <c r="AK246" t="s">
        <v>1081</v>
      </c>
      <c r="AL246" t="s">
        <v>1081</v>
      </c>
      <c r="AM246" t="s">
        <v>1081</v>
      </c>
      <c r="AN246" t="s">
        <v>1081</v>
      </c>
      <c r="AO246" t="s">
        <v>1081</v>
      </c>
      <c r="AP246" t="s">
        <v>475</v>
      </c>
      <c r="AQ246" t="s">
        <v>1081</v>
      </c>
      <c r="AR246" t="s">
        <v>1081</v>
      </c>
      <c r="AS246" t="s">
        <v>1081</v>
      </c>
      <c r="AT246">
        <v>0</v>
      </c>
      <c r="AU246" t="s">
        <v>1081</v>
      </c>
      <c r="AV246" t="s">
        <v>1081</v>
      </c>
      <c r="AW246" t="s">
        <v>2597</v>
      </c>
      <c r="AX246">
        <v>0</v>
      </c>
      <c r="AY246" s="108"/>
    </row>
    <row r="247" spans="1:51" ht="13.5" hidden="1" customHeight="1">
      <c r="A247">
        <v>245</v>
      </c>
      <c r="B247" s="87" t="s">
        <v>62</v>
      </c>
      <c r="C247" s="87" t="s">
        <v>16</v>
      </c>
      <c r="D247" s="87" t="s">
        <v>1394</v>
      </c>
      <c r="E247" s="87"/>
      <c r="F247" s="87"/>
      <c r="G247" t="s">
        <v>2593</v>
      </c>
      <c r="H247" s="88">
        <v>108</v>
      </c>
      <c r="I247" s="35" t="s">
        <v>2594</v>
      </c>
      <c r="J247" s="35" t="s">
        <v>1570</v>
      </c>
      <c r="K247" s="36">
        <v>45180</v>
      </c>
      <c r="L247"/>
      <c r="M247" t="s">
        <v>398</v>
      </c>
      <c r="N247" t="s">
        <v>488</v>
      </c>
      <c r="O247" t="str">
        <f>VLOOKUP(cppm_lor[[#This Row],[Status]],'All Link_LOV'!$M$4:$N$16,2,FALSE)</f>
        <v>LOR Issued</v>
      </c>
      <c r="P247" t="s">
        <v>1393</v>
      </c>
      <c r="Q247"/>
      <c r="R247" t="s">
        <v>3131</v>
      </c>
      <c r="S247" t="s">
        <v>1391</v>
      </c>
      <c r="T247" t="s">
        <v>51</v>
      </c>
      <c r="V247" t="s">
        <v>1388</v>
      </c>
      <c r="W247" t="s">
        <v>1388</v>
      </c>
      <c r="AG247" t="s">
        <v>3129</v>
      </c>
      <c r="AH247" t="s">
        <v>3130</v>
      </c>
      <c r="AI247">
        <v>41289.29</v>
      </c>
      <c r="AJ247" t="s">
        <v>1081</v>
      </c>
      <c r="AK247" t="s">
        <v>1081</v>
      </c>
      <c r="AL247" t="s">
        <v>1081</v>
      </c>
      <c r="AM247" t="s">
        <v>1081</v>
      </c>
      <c r="AN247" t="s">
        <v>1081</v>
      </c>
      <c r="AO247" t="s">
        <v>1081</v>
      </c>
      <c r="AP247" t="s">
        <v>475</v>
      </c>
      <c r="AQ247" t="s">
        <v>1081</v>
      </c>
      <c r="AR247" t="s">
        <v>1081</v>
      </c>
      <c r="AS247" t="s">
        <v>1081</v>
      </c>
      <c r="AT247">
        <v>0</v>
      </c>
      <c r="AU247" t="s">
        <v>1081</v>
      </c>
      <c r="AV247" t="s">
        <v>1081</v>
      </c>
      <c r="AW247" t="s">
        <v>2597</v>
      </c>
      <c r="AX247">
        <v>0</v>
      </c>
      <c r="AY247" s="108"/>
    </row>
    <row r="248" spans="1:51" ht="13.5" hidden="1" customHeight="1">
      <c r="A248">
        <v>246</v>
      </c>
      <c r="B248" s="87" t="s">
        <v>62</v>
      </c>
      <c r="C248" s="87" t="s">
        <v>86</v>
      </c>
      <c r="D248" s="87" t="s">
        <v>1398</v>
      </c>
      <c r="E248" s="87"/>
      <c r="F248" s="87"/>
      <c r="G248" t="s">
        <v>2593</v>
      </c>
      <c r="H248" s="88">
        <v>109</v>
      </c>
      <c r="I248" s="35" t="s">
        <v>2594</v>
      </c>
      <c r="J248" s="35" t="s">
        <v>3132</v>
      </c>
      <c r="K248" s="36">
        <v>45180</v>
      </c>
      <c r="L248"/>
      <c r="M248" t="s">
        <v>398</v>
      </c>
      <c r="N248" t="s">
        <v>488</v>
      </c>
      <c r="O248" t="str">
        <f>VLOOKUP(cppm_lor[[#This Row],[Status]],'All Link_LOV'!$M$4:$N$16,2,FALSE)</f>
        <v>LOR Issued</v>
      </c>
      <c r="P248" t="s">
        <v>1396</v>
      </c>
      <c r="Q248"/>
      <c r="R248" t="s">
        <v>3133</v>
      </c>
      <c r="S248" t="s">
        <v>1399</v>
      </c>
      <c r="T248" t="s">
        <v>51</v>
      </c>
      <c r="V248" t="s">
        <v>1397</v>
      </c>
      <c r="W248" t="s">
        <v>1397</v>
      </c>
      <c r="AG248" t="s">
        <v>3134</v>
      </c>
      <c r="AH248" t="s">
        <v>3135</v>
      </c>
      <c r="AI248">
        <v>23428</v>
      </c>
      <c r="AJ248" t="s">
        <v>1081</v>
      </c>
      <c r="AK248" t="s">
        <v>1081</v>
      </c>
      <c r="AL248" t="s">
        <v>1081</v>
      </c>
      <c r="AM248" t="s">
        <v>1081</v>
      </c>
      <c r="AN248" t="s">
        <v>1081</v>
      </c>
      <c r="AO248" t="s">
        <v>1081</v>
      </c>
      <c r="AP248" t="s">
        <v>475</v>
      </c>
      <c r="AQ248" t="s">
        <v>1081</v>
      </c>
      <c r="AR248" t="s">
        <v>1081</v>
      </c>
      <c r="AS248" t="s">
        <v>1081</v>
      </c>
      <c r="AT248" t="s">
        <v>1398</v>
      </c>
      <c r="AU248" t="s">
        <v>1081</v>
      </c>
      <c r="AV248" t="s">
        <v>1081</v>
      </c>
      <c r="AW248" t="s">
        <v>2597</v>
      </c>
      <c r="AX248">
        <v>1</v>
      </c>
      <c r="AY248" s="108"/>
    </row>
    <row r="249" spans="1:51" ht="13.5" hidden="1" customHeight="1">
      <c r="A249">
        <v>247</v>
      </c>
      <c r="B249" s="87" t="s">
        <v>62</v>
      </c>
      <c r="C249" s="87" t="s">
        <v>86</v>
      </c>
      <c r="D249" s="87" t="s">
        <v>1402</v>
      </c>
      <c r="E249" s="87"/>
      <c r="F249" s="87"/>
      <c r="G249" t="s">
        <v>2593</v>
      </c>
      <c r="H249" s="88">
        <v>110</v>
      </c>
      <c r="I249" s="35" t="s">
        <v>2594</v>
      </c>
      <c r="J249" s="35" t="s">
        <v>3136</v>
      </c>
      <c r="K249" s="36">
        <v>45180</v>
      </c>
      <c r="L249"/>
      <c r="M249" t="s">
        <v>398</v>
      </c>
      <c r="N249" t="s">
        <v>488</v>
      </c>
      <c r="O249" t="str">
        <f>VLOOKUP(cppm_lor[[#This Row],[Status]],'All Link_LOV'!$M$4:$N$16,2,FALSE)</f>
        <v>LOR Issued</v>
      </c>
      <c r="P249" t="s">
        <v>1401</v>
      </c>
      <c r="Q249"/>
      <c r="R249" t="s">
        <v>3137</v>
      </c>
      <c r="S249" t="s">
        <v>1403</v>
      </c>
      <c r="T249" t="s">
        <v>51</v>
      </c>
      <c r="V249" t="s">
        <v>1397</v>
      </c>
      <c r="W249" t="s">
        <v>1397</v>
      </c>
      <c r="AG249" t="s">
        <v>3138</v>
      </c>
      <c r="AH249" t="s">
        <v>3139</v>
      </c>
      <c r="AI249">
        <v>18576</v>
      </c>
      <c r="AJ249" t="s">
        <v>1081</v>
      </c>
      <c r="AK249" t="s">
        <v>1081</v>
      </c>
      <c r="AL249" t="s">
        <v>1081</v>
      </c>
      <c r="AM249" t="s">
        <v>1081</v>
      </c>
      <c r="AN249" t="s">
        <v>1081</v>
      </c>
      <c r="AO249" t="s">
        <v>1081</v>
      </c>
      <c r="AP249" t="s">
        <v>475</v>
      </c>
      <c r="AQ249" t="s">
        <v>1081</v>
      </c>
      <c r="AR249" t="s">
        <v>1081</v>
      </c>
      <c r="AS249" t="s">
        <v>1081</v>
      </c>
      <c r="AT249" t="s">
        <v>1402</v>
      </c>
      <c r="AU249" t="s">
        <v>1081</v>
      </c>
      <c r="AV249" t="s">
        <v>1081</v>
      </c>
      <c r="AW249" t="s">
        <v>2597</v>
      </c>
      <c r="AX249">
        <v>0</v>
      </c>
      <c r="AY249" s="108"/>
    </row>
    <row r="250" spans="1:51" ht="13.5" hidden="1" customHeight="1">
      <c r="A250">
        <v>248</v>
      </c>
      <c r="B250" s="87" t="s">
        <v>62</v>
      </c>
      <c r="C250" s="87" t="s">
        <v>86</v>
      </c>
      <c r="D250" s="87" t="s">
        <v>1406</v>
      </c>
      <c r="E250" s="87"/>
      <c r="F250" s="87"/>
      <c r="G250" t="s">
        <v>2593</v>
      </c>
      <c r="H250" s="88">
        <v>111</v>
      </c>
      <c r="I250" s="35" t="s">
        <v>2594</v>
      </c>
      <c r="J250" s="35" t="s">
        <v>3140</v>
      </c>
      <c r="K250" s="36">
        <v>45180</v>
      </c>
      <c r="L250"/>
      <c r="M250" t="s">
        <v>398</v>
      </c>
      <c r="N250" t="s">
        <v>488</v>
      </c>
      <c r="O250" t="str">
        <f>VLOOKUP(cppm_lor[[#This Row],[Status]],'All Link_LOV'!$M$4:$N$16,2,FALSE)</f>
        <v>LOR Issued</v>
      </c>
      <c r="P250" t="s">
        <v>1405</v>
      </c>
      <c r="Q250"/>
      <c r="R250" t="s">
        <v>3137</v>
      </c>
      <c r="S250" t="s">
        <v>1403</v>
      </c>
      <c r="T250" t="s">
        <v>51</v>
      </c>
      <c r="V250" t="s">
        <v>1397</v>
      </c>
      <c r="W250" t="s">
        <v>1397</v>
      </c>
      <c r="AG250" t="s">
        <v>3138</v>
      </c>
      <c r="AH250" t="s">
        <v>3139</v>
      </c>
      <c r="AI250">
        <v>18576</v>
      </c>
      <c r="AJ250" t="s">
        <v>1081</v>
      </c>
      <c r="AK250" t="s">
        <v>1081</v>
      </c>
      <c r="AL250" t="s">
        <v>1081</v>
      </c>
      <c r="AM250" t="s">
        <v>1081</v>
      </c>
      <c r="AN250" t="s">
        <v>1081</v>
      </c>
      <c r="AO250" t="s">
        <v>1081</v>
      </c>
      <c r="AP250" t="s">
        <v>475</v>
      </c>
      <c r="AQ250" t="s">
        <v>1081</v>
      </c>
      <c r="AR250" t="s">
        <v>1081</v>
      </c>
      <c r="AS250" t="s">
        <v>1081</v>
      </c>
      <c r="AT250" t="s">
        <v>1406</v>
      </c>
      <c r="AU250" t="s">
        <v>1081</v>
      </c>
      <c r="AV250" t="s">
        <v>1081</v>
      </c>
      <c r="AW250" t="s">
        <v>2597</v>
      </c>
      <c r="AX250">
        <v>1</v>
      </c>
      <c r="AY250" s="108"/>
    </row>
    <row r="251" spans="1:51" ht="13.5" hidden="1" customHeight="1">
      <c r="A251">
        <v>249</v>
      </c>
      <c r="B251" s="87" t="s">
        <v>62</v>
      </c>
      <c r="C251" s="87" t="s">
        <v>16</v>
      </c>
      <c r="D251" s="87" t="s">
        <v>1410</v>
      </c>
      <c r="E251" s="87"/>
      <c r="F251" s="87"/>
      <c r="G251" t="s">
        <v>2593</v>
      </c>
      <c r="H251" s="88">
        <v>112</v>
      </c>
      <c r="I251" s="35" t="s">
        <v>2594</v>
      </c>
      <c r="J251" s="35" t="s">
        <v>1570</v>
      </c>
      <c r="K251" s="36">
        <v>45180</v>
      </c>
      <c r="L251"/>
      <c r="M251" t="s">
        <v>398</v>
      </c>
      <c r="N251" t="s">
        <v>488</v>
      </c>
      <c r="O251" t="str">
        <f>VLOOKUP(cppm_lor[[#This Row],[Status]],'All Link_LOV'!$M$4:$N$16,2,FALSE)</f>
        <v>LOR Issued</v>
      </c>
      <c r="P251" t="s">
        <v>1408</v>
      </c>
      <c r="Q251"/>
      <c r="R251" t="s">
        <v>3141</v>
      </c>
      <c r="S251" t="s">
        <v>1411</v>
      </c>
      <c r="T251" t="s">
        <v>51</v>
      </c>
      <c r="V251" t="s">
        <v>1388</v>
      </c>
      <c r="W251" t="s">
        <v>1388</v>
      </c>
      <c r="AG251" t="s">
        <v>3142</v>
      </c>
      <c r="AH251" t="s">
        <v>3143</v>
      </c>
      <c r="AI251">
        <v>18149.41</v>
      </c>
      <c r="AJ251" t="s">
        <v>1081</v>
      </c>
      <c r="AK251" t="s">
        <v>1081</v>
      </c>
      <c r="AL251" t="s">
        <v>1081</v>
      </c>
      <c r="AM251" t="s">
        <v>1081</v>
      </c>
      <c r="AN251" t="s">
        <v>1081</v>
      </c>
      <c r="AO251" t="s">
        <v>1081</v>
      </c>
      <c r="AP251" t="s">
        <v>475</v>
      </c>
      <c r="AQ251" t="s">
        <v>1081</v>
      </c>
      <c r="AR251" t="s">
        <v>1081</v>
      </c>
      <c r="AS251" t="s">
        <v>1081</v>
      </c>
      <c r="AT251">
        <v>0</v>
      </c>
      <c r="AU251" t="s">
        <v>1081</v>
      </c>
      <c r="AV251" t="s">
        <v>1081</v>
      </c>
      <c r="AW251" t="s">
        <v>2597</v>
      </c>
      <c r="AX251">
        <v>0</v>
      </c>
      <c r="AY251" s="108"/>
    </row>
    <row r="252" spans="1:51" ht="13.5" hidden="1" customHeight="1">
      <c r="A252">
        <v>250</v>
      </c>
      <c r="B252" s="87" t="s">
        <v>62</v>
      </c>
      <c r="C252" s="87" t="s">
        <v>16</v>
      </c>
      <c r="D252" s="87" t="s">
        <v>1414</v>
      </c>
      <c r="E252" s="87"/>
      <c r="F252" s="87"/>
      <c r="G252" t="s">
        <v>2593</v>
      </c>
      <c r="H252" s="88">
        <v>113</v>
      </c>
      <c r="I252" s="35" t="s">
        <v>2594</v>
      </c>
      <c r="J252" s="35" t="s">
        <v>1570</v>
      </c>
      <c r="K252" s="36">
        <v>45180</v>
      </c>
      <c r="L252"/>
      <c r="M252" t="s">
        <v>398</v>
      </c>
      <c r="N252" t="s">
        <v>488</v>
      </c>
      <c r="O252" t="str">
        <f>VLOOKUP(cppm_lor[[#This Row],[Status]],'All Link_LOV'!$M$4:$N$16,2,FALSE)</f>
        <v>LOR Issued</v>
      </c>
      <c r="P252" t="s">
        <v>1413</v>
      </c>
      <c r="Q252"/>
      <c r="R252" t="s">
        <v>3144</v>
      </c>
      <c r="S252" t="s">
        <v>1411</v>
      </c>
      <c r="T252" t="s">
        <v>51</v>
      </c>
      <c r="V252" t="s">
        <v>1388</v>
      </c>
      <c r="W252" t="s">
        <v>1388</v>
      </c>
      <c r="AG252" t="s">
        <v>3142</v>
      </c>
      <c r="AH252" t="s">
        <v>3143</v>
      </c>
      <c r="AI252">
        <v>17586.61</v>
      </c>
      <c r="AJ252" t="s">
        <v>1081</v>
      </c>
      <c r="AK252" t="s">
        <v>1081</v>
      </c>
      <c r="AL252" t="s">
        <v>1081</v>
      </c>
      <c r="AM252" t="s">
        <v>1081</v>
      </c>
      <c r="AN252" t="s">
        <v>1081</v>
      </c>
      <c r="AO252" t="s">
        <v>1081</v>
      </c>
      <c r="AP252" t="s">
        <v>475</v>
      </c>
      <c r="AQ252" t="s">
        <v>1081</v>
      </c>
      <c r="AR252" t="s">
        <v>1081</v>
      </c>
      <c r="AS252" t="s">
        <v>1081</v>
      </c>
      <c r="AT252">
        <v>0</v>
      </c>
      <c r="AU252" t="s">
        <v>1081</v>
      </c>
      <c r="AV252" t="s">
        <v>1081</v>
      </c>
      <c r="AW252" t="s">
        <v>2597</v>
      </c>
      <c r="AX252">
        <v>0</v>
      </c>
      <c r="AY252" s="108"/>
    </row>
    <row r="253" spans="1:51" ht="13.5" hidden="1" customHeight="1">
      <c r="A253">
        <v>251</v>
      </c>
      <c r="B253" t="s">
        <v>457</v>
      </c>
      <c r="C253" s="87" t="s">
        <v>86</v>
      </c>
      <c r="D253" s="87" t="str">
        <f>cppm_lor[[#This Row],[LOR ID]]</f>
        <v>MSC-PKR-0425-TP</v>
      </c>
      <c r="E253" s="87"/>
      <c r="F253" s="87"/>
      <c r="G253" t="s">
        <v>2593</v>
      </c>
      <c r="H253" s="88">
        <v>114</v>
      </c>
      <c r="I253" s="35" t="s">
        <v>2599</v>
      </c>
      <c r="J253" s="35"/>
      <c r="K253" s="36">
        <v>45180</v>
      </c>
      <c r="L253"/>
      <c r="M253" t="s">
        <v>398</v>
      </c>
      <c r="N253" t="s">
        <v>488</v>
      </c>
      <c r="O253" t="str">
        <f>VLOOKUP(cppm_lor[[#This Row],[Status]],'All Link_LOV'!$M$4:$N$16,2,FALSE)</f>
        <v>LOR Issued</v>
      </c>
      <c r="P253" t="s">
        <v>3145</v>
      </c>
      <c r="Q253"/>
      <c r="R253" t="s">
        <v>3146</v>
      </c>
      <c r="S253" t="s">
        <v>3147</v>
      </c>
      <c r="T253" t="s">
        <v>1701</v>
      </c>
      <c r="V253" t="s">
        <v>2719</v>
      </c>
      <c r="AG253" t="s">
        <v>3148</v>
      </c>
      <c r="AH253" t="s">
        <v>3149</v>
      </c>
      <c r="AI253">
        <v>45200</v>
      </c>
      <c r="AJ253" t="s">
        <v>2607</v>
      </c>
      <c r="AK253">
        <v>66200</v>
      </c>
      <c r="AL253" s="36">
        <v>44682</v>
      </c>
      <c r="AM253" t="s">
        <v>2609</v>
      </c>
      <c r="AN253" s="36">
        <v>45230</v>
      </c>
      <c r="AO253" t="s">
        <v>2723</v>
      </c>
      <c r="AP253" t="s">
        <v>2611</v>
      </c>
      <c r="AQ253" t="s">
        <v>3150</v>
      </c>
      <c r="AR253">
        <v>1</v>
      </c>
      <c r="AS253" t="s">
        <v>2612</v>
      </c>
      <c r="AT253" t="s">
        <v>3150</v>
      </c>
      <c r="AU253" t="s">
        <v>2678</v>
      </c>
      <c r="AV253" t="s">
        <v>2693</v>
      </c>
      <c r="AX253">
        <v>0</v>
      </c>
      <c r="AY253" s="108"/>
    </row>
    <row r="254" spans="1:51" ht="13.5" hidden="1" customHeight="1">
      <c r="A254">
        <v>252</v>
      </c>
      <c r="B254" t="s">
        <v>546</v>
      </c>
      <c r="C254" s="87" t="s">
        <v>86</v>
      </c>
      <c r="D254" s="87" t="s">
        <v>3151</v>
      </c>
      <c r="E254" s="87"/>
      <c r="F254" s="87" t="s">
        <v>3152</v>
      </c>
      <c r="G254" t="s">
        <v>2593</v>
      </c>
      <c r="H254" s="88">
        <v>115</v>
      </c>
      <c r="I254" s="35" t="s">
        <v>2599</v>
      </c>
      <c r="J254" s="35"/>
      <c r="K254" s="36">
        <v>45180</v>
      </c>
      <c r="L254"/>
      <c r="M254" t="s">
        <v>398</v>
      </c>
      <c r="N254" t="s">
        <v>488</v>
      </c>
      <c r="O254" t="str">
        <f>VLOOKUP(cppm_lor[[#This Row],[Status]],'All Link_LOV'!$M$4:$N$16,2,FALSE)</f>
        <v>LOR Issued</v>
      </c>
      <c r="P254" t="s">
        <v>3153</v>
      </c>
      <c r="Q254"/>
      <c r="R254" t="s">
        <v>3154</v>
      </c>
      <c r="S254" t="s">
        <v>3155</v>
      </c>
      <c r="T254" t="s">
        <v>49</v>
      </c>
      <c r="V254" t="e">
        <v>#N/A</v>
      </c>
      <c r="W254" t="e">
        <v>#N/A</v>
      </c>
      <c r="AG254" t="s">
        <v>3156</v>
      </c>
      <c r="AH254" t="s">
        <v>3157</v>
      </c>
      <c r="AI254">
        <v>178900.79</v>
      </c>
      <c r="AJ254" t="s">
        <v>2607</v>
      </c>
      <c r="AK254">
        <v>178900.79</v>
      </c>
      <c r="AL254" t="s">
        <v>3158</v>
      </c>
      <c r="AM254" t="s">
        <v>2609</v>
      </c>
      <c r="AN254">
        <v>44816</v>
      </c>
      <c r="AO254" t="s">
        <v>1081</v>
      </c>
      <c r="AP254" t="s">
        <v>2635</v>
      </c>
      <c r="AQ254" t="s">
        <v>1081</v>
      </c>
      <c r="AR254">
        <v>100000</v>
      </c>
      <c r="AS254">
        <v>95923.76</v>
      </c>
      <c r="AT254" t="s">
        <v>3151</v>
      </c>
      <c r="AU254" t="s">
        <v>2678</v>
      </c>
      <c r="AV254" t="s">
        <v>3159</v>
      </c>
      <c r="AX254">
        <v>0</v>
      </c>
      <c r="AY254" s="108"/>
    </row>
    <row r="255" spans="1:51" ht="13.5" hidden="1" customHeight="1">
      <c r="A255">
        <v>253</v>
      </c>
      <c r="B255" s="87" t="s">
        <v>81</v>
      </c>
      <c r="C255" s="87" t="s">
        <v>16</v>
      </c>
      <c r="D255" s="87" t="s">
        <v>1418</v>
      </c>
      <c r="E255" s="171"/>
      <c r="F255" s="87" t="s">
        <v>16</v>
      </c>
      <c r="G255" t="s">
        <v>2593</v>
      </c>
      <c r="H255" s="88">
        <v>116</v>
      </c>
      <c r="I255" s="35" t="s">
        <v>2594</v>
      </c>
      <c r="J255" s="35"/>
      <c r="K255" s="36">
        <v>45180</v>
      </c>
      <c r="L255"/>
      <c r="M255" t="s">
        <v>398</v>
      </c>
      <c r="N255" t="s">
        <v>488</v>
      </c>
      <c r="O255" t="str">
        <f>VLOOKUP(cppm_lor[[#This Row],[Status]],'All Link_LOV'!$M$4:$N$16,2,FALSE)</f>
        <v>LOR Issued</v>
      </c>
      <c r="P255" t="s">
        <v>1416</v>
      </c>
      <c r="Q255"/>
      <c r="R255" t="s">
        <v>1943</v>
      </c>
      <c r="S255" t="s">
        <v>1419</v>
      </c>
      <c r="T255" t="s">
        <v>1728</v>
      </c>
      <c r="V255" t="s">
        <v>2621</v>
      </c>
      <c r="W255" t="s">
        <v>2621</v>
      </c>
      <c r="AG255" t="s">
        <v>3160</v>
      </c>
      <c r="AH255" t="s">
        <v>3161</v>
      </c>
      <c r="AI255">
        <v>13156.35</v>
      </c>
      <c r="AJ255" t="s">
        <v>2607</v>
      </c>
      <c r="AK255">
        <v>13156.35</v>
      </c>
      <c r="AL255">
        <v>45147</v>
      </c>
      <c r="AM255" t="s">
        <v>2609</v>
      </c>
      <c r="AN255">
        <v>45148</v>
      </c>
      <c r="AO255" t="s">
        <v>1081</v>
      </c>
      <c r="AP255" t="s">
        <v>81</v>
      </c>
      <c r="AQ255" t="s">
        <v>1081</v>
      </c>
      <c r="AR255" t="s">
        <v>1081</v>
      </c>
      <c r="AS255" t="s">
        <v>1081</v>
      </c>
      <c r="AT255">
        <v>0</v>
      </c>
      <c r="AU255" t="s">
        <v>1081</v>
      </c>
      <c r="AV255" t="s">
        <v>1081</v>
      </c>
      <c r="AX255">
        <v>0</v>
      </c>
      <c r="AY255" s="108"/>
    </row>
    <row r="256" spans="1:51" ht="13.5" hidden="1" customHeight="1">
      <c r="A256">
        <v>254</v>
      </c>
      <c r="B256" s="87" t="s">
        <v>2744</v>
      </c>
      <c r="C256" s="87" t="s">
        <v>86</v>
      </c>
      <c r="D256" s="87" t="s">
        <v>3162</v>
      </c>
      <c r="E256" s="87"/>
      <c r="F256" s="87" t="s">
        <v>2885</v>
      </c>
      <c r="G256" t="s">
        <v>2593</v>
      </c>
      <c r="H256" s="88">
        <v>117</v>
      </c>
      <c r="I256" s="35" t="s">
        <v>2599</v>
      </c>
      <c r="J256" s="35"/>
      <c r="K256" s="36">
        <v>45180</v>
      </c>
      <c r="L256"/>
      <c r="M256" t="s">
        <v>398</v>
      </c>
      <c r="N256" t="s">
        <v>488</v>
      </c>
      <c r="O256" t="str">
        <f>VLOOKUP(cppm_lor[[#This Row],[Status]],'All Link_LOV'!$M$4:$N$16,2,FALSE)</f>
        <v>LOR Issued</v>
      </c>
      <c r="P256" t="s">
        <v>3163</v>
      </c>
      <c r="Q256"/>
      <c r="R256" t="s">
        <v>3164</v>
      </c>
      <c r="S256" t="s">
        <v>3165</v>
      </c>
      <c r="T256" t="s">
        <v>56</v>
      </c>
      <c r="V256" t="e">
        <v>#N/A</v>
      </c>
      <c r="W256" t="e">
        <v>#N/A</v>
      </c>
      <c r="AG256" t="s">
        <v>3166</v>
      </c>
      <c r="AH256" t="s">
        <v>3167</v>
      </c>
      <c r="AI256">
        <v>35651</v>
      </c>
      <c r="AJ256" t="s">
        <v>2607</v>
      </c>
      <c r="AK256">
        <v>35651</v>
      </c>
      <c r="AL256" t="s">
        <v>3168</v>
      </c>
      <c r="AM256" t="s">
        <v>2609</v>
      </c>
      <c r="AN256">
        <v>44783</v>
      </c>
      <c r="AO256" t="s">
        <v>2677</v>
      </c>
      <c r="AP256" t="s">
        <v>2753</v>
      </c>
      <c r="AQ256" t="s">
        <v>1081</v>
      </c>
      <c r="AR256">
        <v>363609</v>
      </c>
      <c r="AS256">
        <v>93391.48</v>
      </c>
      <c r="AT256" t="s">
        <v>3162</v>
      </c>
      <c r="AU256" t="s">
        <v>2678</v>
      </c>
      <c r="AV256" t="s">
        <v>2693</v>
      </c>
      <c r="AX256">
        <v>0</v>
      </c>
      <c r="AY256" s="108"/>
    </row>
    <row r="257" spans="1:51" ht="13.5" hidden="1" customHeight="1">
      <c r="A257">
        <v>255</v>
      </c>
      <c r="B257" s="87" t="s">
        <v>62</v>
      </c>
      <c r="C257" s="87" t="s">
        <v>86</v>
      </c>
      <c r="D257" s="87" t="s">
        <v>1422</v>
      </c>
      <c r="E257" s="87"/>
      <c r="F257" s="87"/>
      <c r="G257" t="s">
        <v>2593</v>
      </c>
      <c r="H257" s="88">
        <v>118</v>
      </c>
      <c r="I257" s="35" t="s">
        <v>2594</v>
      </c>
      <c r="J257" s="35" t="s">
        <v>3169</v>
      </c>
      <c r="K257" s="36">
        <v>45180</v>
      </c>
      <c r="L257"/>
      <c r="M257" t="s">
        <v>398</v>
      </c>
      <c r="N257" t="s">
        <v>488</v>
      </c>
      <c r="O257" t="str">
        <f>VLOOKUP(cppm_lor[[#This Row],[Status]],'All Link_LOV'!$M$4:$N$16,2,FALSE)</f>
        <v>LOR Issued</v>
      </c>
      <c r="P257" t="s">
        <v>1421</v>
      </c>
      <c r="Q257"/>
      <c r="R257" t="s">
        <v>3170</v>
      </c>
      <c r="S257" t="s">
        <v>1423</v>
      </c>
      <c r="T257" t="s">
        <v>908</v>
      </c>
      <c r="V257" t="s">
        <v>1226</v>
      </c>
      <c r="W257" t="s">
        <v>1226</v>
      </c>
      <c r="AG257" t="s">
        <v>3171</v>
      </c>
      <c r="AH257" t="s">
        <v>3172</v>
      </c>
      <c r="AI257">
        <v>53946.080000000002</v>
      </c>
      <c r="AJ257" t="s">
        <v>1081</v>
      </c>
      <c r="AK257" t="s">
        <v>1081</v>
      </c>
      <c r="AL257" t="s">
        <v>1081</v>
      </c>
      <c r="AM257" t="s">
        <v>1081</v>
      </c>
      <c r="AN257" t="s">
        <v>1081</v>
      </c>
      <c r="AO257" t="s">
        <v>1081</v>
      </c>
      <c r="AP257" t="s">
        <v>475</v>
      </c>
      <c r="AQ257" t="s">
        <v>1081</v>
      </c>
      <c r="AR257" t="s">
        <v>1081</v>
      </c>
      <c r="AS257" t="s">
        <v>1081</v>
      </c>
      <c r="AT257" t="s">
        <v>1422</v>
      </c>
      <c r="AU257" t="s">
        <v>86</v>
      </c>
      <c r="AV257" t="s">
        <v>1081</v>
      </c>
      <c r="AX257">
        <v>0</v>
      </c>
      <c r="AY257" s="108"/>
    </row>
    <row r="258" spans="1:51" ht="13.5" hidden="1" customHeight="1">
      <c r="A258">
        <v>256</v>
      </c>
      <c r="B258" s="87" t="s">
        <v>62</v>
      </c>
      <c r="C258" s="87" t="s">
        <v>86</v>
      </c>
      <c r="D258" s="87" t="s">
        <v>1427</v>
      </c>
      <c r="E258" s="87"/>
      <c r="F258" s="87" t="s">
        <v>18</v>
      </c>
      <c r="G258" t="s">
        <v>2593</v>
      </c>
      <c r="H258" s="88">
        <v>119</v>
      </c>
      <c r="I258" s="35" t="s">
        <v>2594</v>
      </c>
      <c r="J258" s="35" t="s">
        <v>2663</v>
      </c>
      <c r="K258" s="36">
        <v>45180</v>
      </c>
      <c r="L258"/>
      <c r="M258" t="s">
        <v>398</v>
      </c>
      <c r="N258" t="s">
        <v>488</v>
      </c>
      <c r="O258" t="str">
        <f>VLOOKUP(cppm_lor[[#This Row],[Status]],'All Link_LOV'!$M$4:$N$16,2,FALSE)</f>
        <v>LOR Issued</v>
      </c>
      <c r="P258" t="s">
        <v>1425</v>
      </c>
      <c r="Q258"/>
      <c r="R258" t="s">
        <v>3173</v>
      </c>
      <c r="S258" t="s">
        <v>1428</v>
      </c>
      <c r="T258" t="s">
        <v>908</v>
      </c>
      <c r="V258" t="s">
        <v>1426</v>
      </c>
      <c r="W258" t="s">
        <v>1426</v>
      </c>
      <c r="AG258" t="s">
        <v>3174</v>
      </c>
      <c r="AH258" t="s">
        <v>3175</v>
      </c>
      <c r="AI258">
        <v>36103.440000000002</v>
      </c>
      <c r="AJ258" t="s">
        <v>1081</v>
      </c>
      <c r="AK258" t="s">
        <v>1081</v>
      </c>
      <c r="AL258" t="s">
        <v>1081</v>
      </c>
      <c r="AM258" t="s">
        <v>1081</v>
      </c>
      <c r="AN258" t="s">
        <v>1081</v>
      </c>
      <c r="AO258" t="s">
        <v>1081</v>
      </c>
      <c r="AP258" t="s">
        <v>475</v>
      </c>
      <c r="AQ258" t="s">
        <v>1081</v>
      </c>
      <c r="AR258" t="s">
        <v>1081</v>
      </c>
      <c r="AS258" t="s">
        <v>1081</v>
      </c>
      <c r="AT258" t="s">
        <v>1427</v>
      </c>
      <c r="AU258" t="s">
        <v>86</v>
      </c>
      <c r="AV258" t="s">
        <v>1081</v>
      </c>
      <c r="AX258">
        <v>1</v>
      </c>
      <c r="AY258" s="108"/>
    </row>
    <row r="259" spans="1:51" ht="13.5" hidden="1" customHeight="1">
      <c r="A259">
        <v>257</v>
      </c>
      <c r="B259" s="87" t="s">
        <v>62</v>
      </c>
      <c r="C259" s="87" t="s">
        <v>86</v>
      </c>
      <c r="D259" s="87" t="s">
        <v>1431</v>
      </c>
      <c r="E259" s="87" t="s">
        <v>3176</v>
      </c>
      <c r="F259" s="87"/>
      <c r="G259" t="s">
        <v>2593</v>
      </c>
      <c r="H259" s="88">
        <v>120</v>
      </c>
      <c r="I259" s="35" t="s">
        <v>2594</v>
      </c>
      <c r="J259" s="35" t="s">
        <v>3177</v>
      </c>
      <c r="K259" s="36">
        <v>45180</v>
      </c>
      <c r="L259"/>
      <c r="M259" t="s">
        <v>398</v>
      </c>
      <c r="N259" t="s">
        <v>488</v>
      </c>
      <c r="O259" t="str">
        <f>VLOOKUP(cppm_lor[[#This Row],[Status]],'All Link_LOV'!$M$4:$N$16,2,FALSE)</f>
        <v>LOR Issued</v>
      </c>
      <c r="P259" t="s">
        <v>1430</v>
      </c>
      <c r="Q259"/>
      <c r="R259" t="s">
        <v>3178</v>
      </c>
      <c r="S259" t="s">
        <v>1432</v>
      </c>
      <c r="T259" t="s">
        <v>908</v>
      </c>
      <c r="V259" t="s">
        <v>3179</v>
      </c>
      <c r="W259" t="s">
        <v>1226</v>
      </c>
      <c r="AG259" t="s">
        <v>3180</v>
      </c>
      <c r="AH259" t="s">
        <v>3181</v>
      </c>
      <c r="AI259">
        <v>36896</v>
      </c>
      <c r="AJ259" t="s">
        <v>1081</v>
      </c>
      <c r="AK259" t="s">
        <v>1081</v>
      </c>
      <c r="AL259" t="s">
        <v>1081</v>
      </c>
      <c r="AM259" t="s">
        <v>1081</v>
      </c>
      <c r="AN259" t="s">
        <v>1081</v>
      </c>
      <c r="AO259" t="s">
        <v>1081</v>
      </c>
      <c r="AP259" t="s">
        <v>475</v>
      </c>
      <c r="AQ259" t="s">
        <v>1081</v>
      </c>
      <c r="AR259" t="s">
        <v>1081</v>
      </c>
      <c r="AS259" t="s">
        <v>1081</v>
      </c>
      <c r="AT259" t="s">
        <v>1431</v>
      </c>
      <c r="AU259" t="s">
        <v>86</v>
      </c>
      <c r="AV259" t="s">
        <v>1081</v>
      </c>
      <c r="AX259">
        <v>0</v>
      </c>
      <c r="AY259" s="108"/>
    </row>
    <row r="260" spans="1:51" ht="13.5" hidden="1" customHeight="1">
      <c r="A260">
        <v>258</v>
      </c>
      <c r="B260" s="87" t="s">
        <v>62</v>
      </c>
      <c r="C260" s="87" t="s">
        <v>16</v>
      </c>
      <c r="D260" s="87" t="s">
        <v>1435</v>
      </c>
      <c r="E260" s="87"/>
      <c r="F260" s="87"/>
      <c r="G260" t="s">
        <v>2593</v>
      </c>
      <c r="H260" s="88">
        <v>121</v>
      </c>
      <c r="I260" s="35" t="s">
        <v>2594</v>
      </c>
      <c r="J260" s="35" t="s">
        <v>1570</v>
      </c>
      <c r="K260" s="36">
        <v>45180</v>
      </c>
      <c r="L260"/>
      <c r="M260" t="s">
        <v>398</v>
      </c>
      <c r="N260" t="s">
        <v>488</v>
      </c>
      <c r="O260" t="str">
        <f>VLOOKUP(cppm_lor[[#This Row],[Status]],'All Link_LOV'!$M$4:$N$16,2,FALSE)</f>
        <v>LOR Issued</v>
      </c>
      <c r="P260" t="s">
        <v>1434</v>
      </c>
      <c r="Q260"/>
      <c r="R260" t="s">
        <v>3182</v>
      </c>
      <c r="S260" t="s">
        <v>1436</v>
      </c>
      <c r="T260" t="s">
        <v>51</v>
      </c>
      <c r="V260" t="s">
        <v>1388</v>
      </c>
      <c r="W260" t="s">
        <v>1388</v>
      </c>
      <c r="AG260" t="s">
        <v>3183</v>
      </c>
      <c r="AH260" t="s">
        <v>3184</v>
      </c>
      <c r="AI260">
        <v>36822.31</v>
      </c>
      <c r="AJ260" t="s">
        <v>1081</v>
      </c>
      <c r="AK260" t="s">
        <v>1081</v>
      </c>
      <c r="AL260" t="s">
        <v>1081</v>
      </c>
      <c r="AM260" t="s">
        <v>1081</v>
      </c>
      <c r="AN260" t="s">
        <v>1081</v>
      </c>
      <c r="AO260" t="s">
        <v>1081</v>
      </c>
      <c r="AP260" t="s">
        <v>475</v>
      </c>
      <c r="AQ260" t="s">
        <v>1081</v>
      </c>
      <c r="AR260" t="s">
        <v>1081</v>
      </c>
      <c r="AS260" t="s">
        <v>1081</v>
      </c>
      <c r="AT260">
        <v>0</v>
      </c>
      <c r="AU260" t="s">
        <v>1081</v>
      </c>
      <c r="AV260" t="s">
        <v>1081</v>
      </c>
      <c r="AX260">
        <v>0</v>
      </c>
      <c r="AY260" s="108"/>
    </row>
    <row r="261" spans="1:51" ht="13.5" hidden="1" customHeight="1">
      <c r="A261">
        <v>259</v>
      </c>
      <c r="B261" s="87" t="s">
        <v>62</v>
      </c>
      <c r="C261" s="87" t="s">
        <v>16</v>
      </c>
      <c r="D261" s="87" t="s">
        <v>1439</v>
      </c>
      <c r="E261" s="87"/>
      <c r="F261" s="87"/>
      <c r="G261" t="s">
        <v>2593</v>
      </c>
      <c r="H261" s="88">
        <v>122</v>
      </c>
      <c r="I261" s="35" t="s">
        <v>2594</v>
      </c>
      <c r="J261" s="35" t="s">
        <v>1570</v>
      </c>
      <c r="K261" s="36">
        <v>45180</v>
      </c>
      <c r="L261"/>
      <c r="M261" t="s">
        <v>398</v>
      </c>
      <c r="N261" t="s">
        <v>488</v>
      </c>
      <c r="O261" t="str">
        <f>VLOOKUP(cppm_lor[[#This Row],[Status]],'All Link_LOV'!$M$4:$N$16,2,FALSE)</f>
        <v>LOR Issued</v>
      </c>
      <c r="P261" t="s">
        <v>1438</v>
      </c>
      <c r="Q261"/>
      <c r="R261" t="s">
        <v>3182</v>
      </c>
      <c r="S261" t="s">
        <v>1436</v>
      </c>
      <c r="T261" t="s">
        <v>51</v>
      </c>
      <c r="V261" t="s">
        <v>1388</v>
      </c>
      <c r="W261" t="s">
        <v>1388</v>
      </c>
      <c r="AG261" t="s">
        <v>3183</v>
      </c>
      <c r="AH261" t="s">
        <v>3184</v>
      </c>
      <c r="AI261">
        <v>36259.51</v>
      </c>
      <c r="AJ261" t="s">
        <v>1081</v>
      </c>
      <c r="AK261" t="s">
        <v>1081</v>
      </c>
      <c r="AL261" t="s">
        <v>1081</v>
      </c>
      <c r="AM261" t="s">
        <v>1081</v>
      </c>
      <c r="AN261" t="s">
        <v>1081</v>
      </c>
      <c r="AO261" t="s">
        <v>1081</v>
      </c>
      <c r="AP261" t="s">
        <v>475</v>
      </c>
      <c r="AQ261" t="s">
        <v>1081</v>
      </c>
      <c r="AR261" t="s">
        <v>1081</v>
      </c>
      <c r="AS261" t="s">
        <v>1081</v>
      </c>
      <c r="AT261">
        <v>0</v>
      </c>
      <c r="AU261" t="s">
        <v>1081</v>
      </c>
      <c r="AV261" t="s">
        <v>1081</v>
      </c>
      <c r="AX261">
        <v>1</v>
      </c>
      <c r="AY261" s="108"/>
    </row>
    <row r="262" spans="1:51" ht="13.5" hidden="1" customHeight="1">
      <c r="A262">
        <v>260</v>
      </c>
      <c r="B262" t="s">
        <v>457</v>
      </c>
      <c r="C262" s="87" t="s">
        <v>16</v>
      </c>
      <c r="D262" s="87" t="s">
        <v>3185</v>
      </c>
      <c r="E262" s="87"/>
      <c r="F262" s="87"/>
      <c r="G262" t="s">
        <v>2593</v>
      </c>
      <c r="H262" s="88">
        <v>123</v>
      </c>
      <c r="I262" s="35" t="s">
        <v>2599</v>
      </c>
      <c r="J262" s="35"/>
      <c r="K262" s="36">
        <v>45180</v>
      </c>
      <c r="L262"/>
      <c r="M262" t="s">
        <v>398</v>
      </c>
      <c r="N262" t="s">
        <v>488</v>
      </c>
      <c r="O262" t="str">
        <f>VLOOKUP(cppm_lor[[#This Row],[Status]],'All Link_LOV'!$M$4:$N$16,2,FALSE)</f>
        <v>LOR Issued</v>
      </c>
      <c r="P262" t="s">
        <v>3186</v>
      </c>
      <c r="Q262"/>
      <c r="R262" t="s">
        <v>3187</v>
      </c>
      <c r="S262" t="s">
        <v>3188</v>
      </c>
      <c r="T262" t="s">
        <v>3189</v>
      </c>
      <c r="V262" t="s">
        <v>3190</v>
      </c>
      <c r="W262" t="s">
        <v>3191</v>
      </c>
      <c r="AG262" t="s">
        <v>3192</v>
      </c>
      <c r="AH262" t="s">
        <v>3193</v>
      </c>
      <c r="AI262">
        <v>38792.519999999997</v>
      </c>
      <c r="AJ262" t="s">
        <v>2607</v>
      </c>
      <c r="AK262">
        <v>59367.9</v>
      </c>
      <c r="AL262">
        <v>44718</v>
      </c>
      <c r="AM262" t="s">
        <v>3194</v>
      </c>
      <c r="AN262">
        <v>44718</v>
      </c>
      <c r="AO262" t="s">
        <v>3195</v>
      </c>
      <c r="AP262" t="s">
        <v>2611</v>
      </c>
      <c r="AQ262" t="s">
        <v>3196</v>
      </c>
      <c r="AR262">
        <v>1</v>
      </c>
      <c r="AS262" t="s">
        <v>2612</v>
      </c>
      <c r="AT262" t="s">
        <v>3197</v>
      </c>
      <c r="AU262" t="s">
        <v>2678</v>
      </c>
      <c r="AV262" t="s">
        <v>2693</v>
      </c>
      <c r="AX262">
        <v>0</v>
      </c>
      <c r="AY262" s="108"/>
    </row>
    <row r="263" spans="1:51" ht="13.5" hidden="1" customHeight="1">
      <c r="A263">
        <v>261</v>
      </c>
      <c r="B263" t="s">
        <v>457</v>
      </c>
      <c r="C263" s="87" t="s">
        <v>16</v>
      </c>
      <c r="D263" s="87" t="s">
        <v>3198</v>
      </c>
      <c r="E263" s="87"/>
      <c r="F263" s="87"/>
      <c r="G263" t="s">
        <v>2593</v>
      </c>
      <c r="H263" s="88">
        <v>124</v>
      </c>
      <c r="I263" s="35" t="s">
        <v>2599</v>
      </c>
      <c r="J263" s="35"/>
      <c r="K263" s="36">
        <v>45180</v>
      </c>
      <c r="L263"/>
      <c r="M263" t="s">
        <v>398</v>
      </c>
      <c r="N263" t="s">
        <v>488</v>
      </c>
      <c r="O263" t="str">
        <f>VLOOKUP(cppm_lor[[#This Row],[Status]],'All Link_LOV'!$M$4:$N$16,2,FALSE)</f>
        <v>LOR Issued</v>
      </c>
      <c r="P263" t="s">
        <v>3199</v>
      </c>
      <c r="Q263"/>
      <c r="R263" t="s">
        <v>3187</v>
      </c>
      <c r="S263" t="s">
        <v>3188</v>
      </c>
      <c r="T263" t="s">
        <v>3189</v>
      </c>
      <c r="V263" t="s">
        <v>3190</v>
      </c>
      <c r="W263" t="s">
        <v>3191</v>
      </c>
      <c r="AG263" t="s">
        <v>3192</v>
      </c>
      <c r="AH263" t="s">
        <v>3193</v>
      </c>
      <c r="AI263">
        <v>20575.38</v>
      </c>
      <c r="AJ263" t="s">
        <v>2607</v>
      </c>
      <c r="AK263">
        <v>59367.9</v>
      </c>
      <c r="AL263">
        <v>44718</v>
      </c>
      <c r="AM263" t="s">
        <v>3194</v>
      </c>
      <c r="AN263">
        <v>44718</v>
      </c>
      <c r="AO263" t="s">
        <v>3195</v>
      </c>
      <c r="AP263" t="s">
        <v>2611</v>
      </c>
      <c r="AQ263" t="s">
        <v>3200</v>
      </c>
      <c r="AR263">
        <v>1</v>
      </c>
      <c r="AS263" t="s">
        <v>2612</v>
      </c>
      <c r="AT263" t="s">
        <v>3201</v>
      </c>
      <c r="AU263" t="s">
        <v>2678</v>
      </c>
      <c r="AV263" t="s">
        <v>2693</v>
      </c>
      <c r="AX263">
        <v>0</v>
      </c>
      <c r="AY263" s="108"/>
    </row>
    <row r="264" spans="1:51" ht="13.5" hidden="1" customHeight="1">
      <c r="A264">
        <v>262</v>
      </c>
      <c r="B264" t="s">
        <v>457</v>
      </c>
      <c r="C264" s="87" t="s">
        <v>16</v>
      </c>
      <c r="D264" s="87" t="s">
        <v>3202</v>
      </c>
      <c r="E264" s="87"/>
      <c r="F264" s="87" t="s">
        <v>39</v>
      </c>
      <c r="G264" t="s">
        <v>2593</v>
      </c>
      <c r="H264" s="88">
        <v>125</v>
      </c>
      <c r="I264" s="35" t="s">
        <v>2599</v>
      </c>
      <c r="J264" s="35"/>
      <c r="K264" s="36">
        <v>45180</v>
      </c>
      <c r="L264"/>
      <c r="M264" t="s">
        <v>398</v>
      </c>
      <c r="N264" t="s">
        <v>488</v>
      </c>
      <c r="O264" t="str">
        <f>VLOOKUP(cppm_lor[[#This Row],[Status]],'All Link_LOV'!$M$4:$N$16,2,FALSE)</f>
        <v>LOR Issued</v>
      </c>
      <c r="P264" t="s">
        <v>3203</v>
      </c>
      <c r="Q264"/>
      <c r="R264" t="s">
        <v>3204</v>
      </c>
      <c r="S264" t="s">
        <v>3205</v>
      </c>
      <c r="T264" t="s">
        <v>1701</v>
      </c>
      <c r="V264" t="s">
        <v>2719</v>
      </c>
      <c r="Z264" t="s">
        <v>1342</v>
      </c>
      <c r="AA264" t="s">
        <v>3206</v>
      </c>
      <c r="AG264" t="s">
        <v>3207</v>
      </c>
      <c r="AH264" t="s">
        <v>3208</v>
      </c>
      <c r="AI264">
        <v>141901</v>
      </c>
      <c r="AJ264" t="s">
        <v>2607</v>
      </c>
      <c r="AK264">
        <v>176832</v>
      </c>
      <c r="AL264" s="36">
        <v>44682</v>
      </c>
      <c r="AM264" t="s">
        <v>2609</v>
      </c>
      <c r="AN264" s="36">
        <v>45230</v>
      </c>
      <c r="AO264">
        <v>0</v>
      </c>
      <c r="AP264" t="s">
        <v>2611</v>
      </c>
      <c r="AQ264" t="s">
        <v>1081</v>
      </c>
      <c r="AR264">
        <v>7865</v>
      </c>
      <c r="AS264" t="s">
        <v>2612</v>
      </c>
      <c r="AT264" t="s">
        <v>1081</v>
      </c>
      <c r="AU264" t="s">
        <v>1081</v>
      </c>
      <c r="AV264" t="s">
        <v>1081</v>
      </c>
      <c r="AX264">
        <v>0</v>
      </c>
      <c r="AY264" s="108"/>
    </row>
    <row r="265" spans="1:51" ht="13.5" hidden="1" customHeight="1">
      <c r="A265">
        <v>263</v>
      </c>
      <c r="B265" t="s">
        <v>457</v>
      </c>
      <c r="C265" s="87" t="s">
        <v>86</v>
      </c>
      <c r="D265" s="87" t="s">
        <v>3209</v>
      </c>
      <c r="E265" s="87"/>
      <c r="F265" s="87"/>
      <c r="G265" t="s">
        <v>2593</v>
      </c>
      <c r="H265" s="88">
        <v>126</v>
      </c>
      <c r="I265" s="35" t="s">
        <v>2599</v>
      </c>
      <c r="J265" s="35">
        <v>4901897340</v>
      </c>
      <c r="K265" s="36">
        <v>45180</v>
      </c>
      <c r="L265"/>
      <c r="M265" t="s">
        <v>398</v>
      </c>
      <c r="N265" t="s">
        <v>488</v>
      </c>
      <c r="O265" t="str">
        <f>VLOOKUP(cppm_lor[[#This Row],[Status]],'All Link_LOV'!$M$4:$N$16,2,FALSE)</f>
        <v>LOR Issued</v>
      </c>
      <c r="P265" t="s">
        <v>3210</v>
      </c>
      <c r="Q265"/>
      <c r="R265" t="s">
        <v>3204</v>
      </c>
      <c r="S265" t="s">
        <v>3205</v>
      </c>
      <c r="T265" t="s">
        <v>1701</v>
      </c>
      <c r="V265" t="e">
        <v>#N/A</v>
      </c>
      <c r="W265" t="e">
        <v>#N/A</v>
      </c>
      <c r="AG265" t="s">
        <v>3207</v>
      </c>
      <c r="AH265" t="s">
        <v>3208</v>
      </c>
      <c r="AI265">
        <v>34931</v>
      </c>
      <c r="AJ265" t="s">
        <v>2607</v>
      </c>
      <c r="AK265">
        <v>176832</v>
      </c>
      <c r="AL265">
        <v>44566</v>
      </c>
      <c r="AM265" t="s">
        <v>2609</v>
      </c>
      <c r="AN265">
        <v>44566</v>
      </c>
      <c r="AO265" t="s">
        <v>1081</v>
      </c>
      <c r="AP265" t="s">
        <v>2611</v>
      </c>
      <c r="AQ265" t="s">
        <v>1081</v>
      </c>
      <c r="AR265">
        <v>15109</v>
      </c>
      <c r="AS265" t="s">
        <v>2612</v>
      </c>
      <c r="AT265" t="s">
        <v>1081</v>
      </c>
      <c r="AU265" t="s">
        <v>1081</v>
      </c>
      <c r="AV265" t="s">
        <v>1081</v>
      </c>
      <c r="AX265">
        <v>0</v>
      </c>
      <c r="AY265" s="108"/>
    </row>
    <row r="266" spans="1:51" ht="13.5" hidden="1" customHeight="1">
      <c r="A266">
        <v>264</v>
      </c>
      <c r="B266" t="s">
        <v>77</v>
      </c>
      <c r="C266" s="87" t="s">
        <v>12</v>
      </c>
      <c r="D266" s="161" t="s">
        <v>3211</v>
      </c>
      <c r="E266" s="87"/>
      <c r="F266" s="87" t="s">
        <v>3212</v>
      </c>
      <c r="G266" t="s">
        <v>2593</v>
      </c>
      <c r="H266" s="88">
        <v>127</v>
      </c>
      <c r="I266" s="35" t="s">
        <v>2599</v>
      </c>
      <c r="J266" s="35"/>
      <c r="K266" s="36">
        <v>45180</v>
      </c>
      <c r="L266"/>
      <c r="M266" t="s">
        <v>398</v>
      </c>
      <c r="N266" t="s">
        <v>488</v>
      </c>
      <c r="O266" t="str">
        <f>VLOOKUP(cppm_lor[[#This Row],[Status]],'All Link_LOV'!$M$4:$N$16,2,FALSE)</f>
        <v>Queried - Require More Information From AND</v>
      </c>
      <c r="P266" t="s">
        <v>1441</v>
      </c>
      <c r="Q266"/>
      <c r="R266" t="s">
        <v>2672</v>
      </c>
      <c r="S266" t="s">
        <v>1136</v>
      </c>
      <c r="T266" t="s">
        <v>57</v>
      </c>
      <c r="V266" t="s">
        <v>1134</v>
      </c>
      <c r="W266" t="s">
        <v>2673</v>
      </c>
      <c r="AG266" t="s">
        <v>3213</v>
      </c>
      <c r="AH266" t="s">
        <v>3214</v>
      </c>
      <c r="AI266">
        <v>46388.58</v>
      </c>
      <c r="AJ266" t="s">
        <v>2607</v>
      </c>
      <c r="AK266">
        <v>48637.52</v>
      </c>
      <c r="AL266" t="s">
        <v>2676</v>
      </c>
      <c r="AM266" t="s">
        <v>2609</v>
      </c>
      <c r="AN266" t="s">
        <v>2676</v>
      </c>
      <c r="AO266" t="s">
        <v>2684</v>
      </c>
      <c r="AP266" t="s">
        <v>2650</v>
      </c>
      <c r="AQ266" t="s">
        <v>1081</v>
      </c>
      <c r="AR266">
        <v>22964</v>
      </c>
      <c r="AS266" t="s">
        <v>2612</v>
      </c>
      <c r="AT266" t="s">
        <v>3215</v>
      </c>
      <c r="AU266" t="s">
        <v>1081</v>
      </c>
      <c r="AV266" t="s">
        <v>1081</v>
      </c>
      <c r="AX266">
        <v>0</v>
      </c>
      <c r="AY266" s="108"/>
    </row>
    <row r="267" spans="1:51" ht="13.5" hidden="1" customHeight="1">
      <c r="A267">
        <v>265</v>
      </c>
      <c r="B267" t="s">
        <v>77</v>
      </c>
      <c r="C267" s="87" t="s">
        <v>16</v>
      </c>
      <c r="D267" s="160" t="s">
        <v>1445</v>
      </c>
      <c r="E267" s="87"/>
      <c r="F267" s="87"/>
      <c r="G267" t="s">
        <v>2593</v>
      </c>
      <c r="H267" s="88">
        <v>128</v>
      </c>
      <c r="I267" s="35" t="s">
        <v>2599</v>
      </c>
      <c r="J267" s="35">
        <v>4902119154</v>
      </c>
      <c r="K267" s="36">
        <v>45180</v>
      </c>
      <c r="L267"/>
      <c r="M267" t="s">
        <v>398</v>
      </c>
      <c r="N267" t="s">
        <v>488</v>
      </c>
      <c r="O267" t="str">
        <f>VLOOKUP(cppm_lor[[#This Row],[Status]],'All Link_LOV'!$M$4:$N$16,2,FALSE)</f>
        <v>LOR Issued</v>
      </c>
      <c r="P267" t="s">
        <v>1444</v>
      </c>
      <c r="Q267"/>
      <c r="R267" t="s">
        <v>3216</v>
      </c>
      <c r="S267" t="s">
        <v>1447</v>
      </c>
      <c r="T267" t="s">
        <v>57</v>
      </c>
      <c r="V267" t="s">
        <v>1134</v>
      </c>
      <c r="W267" t="s">
        <v>2673</v>
      </c>
      <c r="AG267" t="s">
        <v>3217</v>
      </c>
      <c r="AH267" t="s">
        <v>3218</v>
      </c>
      <c r="AI267">
        <v>31560</v>
      </c>
      <c r="AJ267" t="s">
        <v>2607</v>
      </c>
      <c r="AK267">
        <v>31560</v>
      </c>
      <c r="AL267" t="s">
        <v>3219</v>
      </c>
      <c r="AM267" t="s">
        <v>2634</v>
      </c>
      <c r="AN267" t="s">
        <v>3219</v>
      </c>
      <c r="AO267" t="s">
        <v>2677</v>
      </c>
      <c r="AP267" t="s">
        <v>2650</v>
      </c>
      <c r="AQ267" t="s">
        <v>1081</v>
      </c>
      <c r="AR267">
        <v>15960</v>
      </c>
      <c r="AS267">
        <v>7844</v>
      </c>
      <c r="AT267" t="s">
        <v>1445</v>
      </c>
      <c r="AU267" t="s">
        <v>2678</v>
      </c>
      <c r="AV267" t="s">
        <v>2693</v>
      </c>
      <c r="AX267">
        <v>1</v>
      </c>
      <c r="AY267" s="108"/>
    </row>
    <row r="268" spans="1:51" ht="13.5" hidden="1" customHeight="1">
      <c r="A268">
        <v>266</v>
      </c>
      <c r="B268" t="s">
        <v>457</v>
      </c>
      <c r="C268" s="87" t="s">
        <v>86</v>
      </c>
      <c r="D268" t="s">
        <v>3220</v>
      </c>
      <c r="E268" s="87"/>
      <c r="F268" s="87"/>
      <c r="G268" t="s">
        <v>2593</v>
      </c>
      <c r="H268" s="88">
        <v>129</v>
      </c>
      <c r="I268" s="35" t="s">
        <v>2599</v>
      </c>
      <c r="J268" s="35"/>
      <c r="K268" s="36">
        <v>45180</v>
      </c>
      <c r="L268"/>
      <c r="M268" t="s">
        <v>398</v>
      </c>
      <c r="N268" t="s">
        <v>488</v>
      </c>
      <c r="O268" t="str">
        <f>VLOOKUP(cppm_lor[[#This Row],[Status]],'All Link_LOV'!$M$4:$N$16,2,FALSE)</f>
        <v>LOR Issued</v>
      </c>
      <c r="P268" t="s">
        <v>3221</v>
      </c>
      <c r="Q268"/>
      <c r="R268" t="s">
        <v>3222</v>
      </c>
      <c r="S268" t="s">
        <v>3223</v>
      </c>
      <c r="T268" t="s">
        <v>3189</v>
      </c>
      <c r="V268" t="e">
        <v>#N/A</v>
      </c>
      <c r="W268" t="e">
        <v>#N/A</v>
      </c>
      <c r="AG268" t="s">
        <v>3224</v>
      </c>
      <c r="AH268" t="s">
        <v>3225</v>
      </c>
      <c r="AI268">
        <v>21993.81</v>
      </c>
      <c r="AJ268" t="s">
        <v>2607</v>
      </c>
      <c r="AK268">
        <v>21993.81</v>
      </c>
      <c r="AL268" t="s">
        <v>3226</v>
      </c>
      <c r="AM268" t="s">
        <v>2609</v>
      </c>
      <c r="AN268" t="s">
        <v>3226</v>
      </c>
      <c r="AO268" t="s">
        <v>1081</v>
      </c>
      <c r="AP268" t="s">
        <v>2611</v>
      </c>
      <c r="AQ268" t="s">
        <v>1081</v>
      </c>
      <c r="AR268">
        <v>12086</v>
      </c>
      <c r="AS268" t="s">
        <v>2612</v>
      </c>
      <c r="AT268" t="s">
        <v>3220</v>
      </c>
      <c r="AU268" t="s">
        <v>2678</v>
      </c>
      <c r="AV268" t="s">
        <v>2693</v>
      </c>
      <c r="AX268">
        <v>0</v>
      </c>
      <c r="AY268" s="108"/>
    </row>
    <row r="269" spans="1:51" ht="13.5" hidden="1" customHeight="1">
      <c r="A269">
        <v>267</v>
      </c>
      <c r="B269" t="s">
        <v>457</v>
      </c>
      <c r="C269" s="87" t="s">
        <v>86</v>
      </c>
      <c r="D269" t="s">
        <v>3227</v>
      </c>
      <c r="E269" s="87"/>
      <c r="F269" s="87"/>
      <c r="G269" t="s">
        <v>2593</v>
      </c>
      <c r="H269" s="88">
        <v>130</v>
      </c>
      <c r="I269" s="35" t="s">
        <v>2599</v>
      </c>
      <c r="J269" s="35"/>
      <c r="K269" s="36">
        <v>45180</v>
      </c>
      <c r="L269"/>
      <c r="M269" t="s">
        <v>398</v>
      </c>
      <c r="N269" t="s">
        <v>488</v>
      </c>
      <c r="O269" t="str">
        <f>VLOOKUP(cppm_lor[[#This Row],[Status]],'All Link_LOV'!$M$4:$N$16,2,FALSE)</f>
        <v>LOR Issued</v>
      </c>
      <c r="P269" t="s">
        <v>3228</v>
      </c>
      <c r="Q269"/>
      <c r="R269" t="s">
        <v>3229</v>
      </c>
      <c r="S269" t="s">
        <v>3230</v>
      </c>
      <c r="T269" t="s">
        <v>3189</v>
      </c>
      <c r="V269" t="e">
        <v>#N/A</v>
      </c>
      <c r="W269" t="e">
        <v>#N/A</v>
      </c>
      <c r="AG269" t="s">
        <v>3231</v>
      </c>
      <c r="AH269" t="s">
        <v>3232</v>
      </c>
      <c r="AI269">
        <v>12133.99</v>
      </c>
      <c r="AJ269" t="s">
        <v>2607</v>
      </c>
      <c r="AK269">
        <v>30936.85</v>
      </c>
      <c r="AL269" t="s">
        <v>3233</v>
      </c>
      <c r="AM269" t="s">
        <v>2609</v>
      </c>
      <c r="AN269" t="s">
        <v>3233</v>
      </c>
      <c r="AO269" t="s">
        <v>1081</v>
      </c>
      <c r="AP269" t="s">
        <v>2611</v>
      </c>
      <c r="AQ269" t="s">
        <v>1081</v>
      </c>
      <c r="AR269">
        <v>12134</v>
      </c>
      <c r="AS269">
        <v>6796.19</v>
      </c>
      <c r="AT269" t="s">
        <v>3227</v>
      </c>
      <c r="AU269" t="s">
        <v>2678</v>
      </c>
      <c r="AV269" t="s">
        <v>2693</v>
      </c>
      <c r="AX269">
        <v>0</v>
      </c>
      <c r="AY269" s="108"/>
    </row>
    <row r="270" spans="1:51" ht="13.5" hidden="1" customHeight="1">
      <c r="A270">
        <v>268</v>
      </c>
      <c r="B270" t="s">
        <v>457</v>
      </c>
      <c r="C270" s="87" t="s">
        <v>86</v>
      </c>
      <c r="D270" t="s">
        <v>3234</v>
      </c>
      <c r="E270" s="87"/>
      <c r="F270" s="87"/>
      <c r="G270" t="s">
        <v>2593</v>
      </c>
      <c r="H270" s="88">
        <v>131</v>
      </c>
      <c r="I270" s="35" t="s">
        <v>2599</v>
      </c>
      <c r="J270" s="35">
        <v>4901963227</v>
      </c>
      <c r="K270" s="36">
        <v>45180</v>
      </c>
      <c r="L270"/>
      <c r="M270" t="s">
        <v>398</v>
      </c>
      <c r="N270" t="s">
        <v>488</v>
      </c>
      <c r="O270" t="str">
        <f>VLOOKUP(cppm_lor[[#This Row],[Status]],'All Link_LOV'!$M$4:$N$16,2,FALSE)</f>
        <v>LOR Issued</v>
      </c>
      <c r="P270" t="s">
        <v>3235</v>
      </c>
      <c r="Q270"/>
      <c r="R270" t="s">
        <v>3236</v>
      </c>
      <c r="S270" t="s">
        <v>3237</v>
      </c>
      <c r="T270" t="s">
        <v>3189</v>
      </c>
      <c r="V270" t="e">
        <v>#N/A</v>
      </c>
      <c r="W270" t="e">
        <v>#N/A</v>
      </c>
      <c r="AG270" t="s">
        <v>3238</v>
      </c>
      <c r="AH270" t="s">
        <v>3239</v>
      </c>
      <c r="AI270">
        <v>48861.51</v>
      </c>
      <c r="AJ270" t="s">
        <v>2607</v>
      </c>
      <c r="AK270">
        <v>83016.27</v>
      </c>
      <c r="AL270" t="s">
        <v>3240</v>
      </c>
      <c r="AM270" t="s">
        <v>2609</v>
      </c>
      <c r="AN270" t="s">
        <v>2698</v>
      </c>
      <c r="AO270" t="s">
        <v>2723</v>
      </c>
      <c r="AP270" t="s">
        <v>2611</v>
      </c>
      <c r="AQ270" t="s">
        <v>3234</v>
      </c>
      <c r="AR270">
        <v>36422</v>
      </c>
      <c r="AS270">
        <v>15876.87</v>
      </c>
      <c r="AT270" t="s">
        <v>3234</v>
      </c>
      <c r="AU270" t="s">
        <v>2678</v>
      </c>
      <c r="AV270" t="s">
        <v>2693</v>
      </c>
      <c r="AX270">
        <v>0</v>
      </c>
      <c r="AY270" s="108"/>
    </row>
    <row r="271" spans="1:51" ht="13.5" hidden="1" customHeight="1">
      <c r="A271">
        <v>269</v>
      </c>
      <c r="B271" t="s">
        <v>457</v>
      </c>
      <c r="C271" s="87" t="s">
        <v>86</v>
      </c>
      <c r="D271" t="s">
        <v>3241</v>
      </c>
      <c r="E271" s="87"/>
      <c r="F271" s="87"/>
      <c r="G271" t="s">
        <v>2593</v>
      </c>
      <c r="H271" s="88">
        <v>132</v>
      </c>
      <c r="I271" s="35" t="s">
        <v>2599</v>
      </c>
      <c r="J271" s="35">
        <v>4901993015</v>
      </c>
      <c r="K271" s="36">
        <v>45180</v>
      </c>
      <c r="L271"/>
      <c r="M271" t="s">
        <v>398</v>
      </c>
      <c r="N271" t="s">
        <v>488</v>
      </c>
      <c r="O271" t="str">
        <f>VLOOKUP(cppm_lor[[#This Row],[Status]],'All Link_LOV'!$M$4:$N$16,2,FALSE)</f>
        <v>LOR Issued</v>
      </c>
      <c r="P271" t="s">
        <v>3242</v>
      </c>
      <c r="Q271"/>
      <c r="R271" t="s">
        <v>3236</v>
      </c>
      <c r="S271" t="s">
        <v>3237</v>
      </c>
      <c r="T271" t="s">
        <v>3189</v>
      </c>
      <c r="V271" t="e">
        <v>#N/A</v>
      </c>
      <c r="W271" t="e">
        <v>#N/A</v>
      </c>
      <c r="AG271" t="s">
        <v>3238</v>
      </c>
      <c r="AH271" t="s">
        <v>3239</v>
      </c>
      <c r="AI271">
        <v>34154.76</v>
      </c>
      <c r="AJ271" t="s">
        <v>2607</v>
      </c>
      <c r="AK271">
        <v>83016.27</v>
      </c>
      <c r="AL271" t="s">
        <v>3240</v>
      </c>
      <c r="AM271" t="s">
        <v>2609</v>
      </c>
      <c r="AN271" t="s">
        <v>2698</v>
      </c>
      <c r="AO271" t="s">
        <v>2723</v>
      </c>
      <c r="AP271" t="s">
        <v>2611</v>
      </c>
      <c r="AQ271" t="s">
        <v>3241</v>
      </c>
      <c r="AR271">
        <v>30527</v>
      </c>
      <c r="AS271">
        <v>30526.63</v>
      </c>
      <c r="AT271" t="s">
        <v>3241</v>
      </c>
      <c r="AU271" t="s">
        <v>2678</v>
      </c>
      <c r="AV271" t="s">
        <v>2693</v>
      </c>
      <c r="AX271">
        <v>1</v>
      </c>
      <c r="AY271" s="108"/>
    </row>
    <row r="272" spans="1:51" ht="13.5" hidden="1" customHeight="1">
      <c r="A272">
        <v>270</v>
      </c>
      <c r="B272" t="s">
        <v>457</v>
      </c>
      <c r="C272" s="87" t="s">
        <v>86</v>
      </c>
      <c r="D272" s="87" t="str">
        <f>cppm_lor[[#This Row],[LOR ID]]</f>
        <v>PJ-PMNM(RR)-0599</v>
      </c>
      <c r="E272" s="87"/>
      <c r="F272" s="87"/>
      <c r="G272" t="s">
        <v>2593</v>
      </c>
      <c r="H272" s="88">
        <v>133</v>
      </c>
      <c r="I272" s="35" t="s">
        <v>2599</v>
      </c>
      <c r="J272" s="35">
        <v>4901862975</v>
      </c>
      <c r="K272" s="36">
        <v>45180</v>
      </c>
      <c r="L272"/>
      <c r="M272" t="s">
        <v>398</v>
      </c>
      <c r="N272" t="s">
        <v>488</v>
      </c>
      <c r="O272" t="str">
        <f>VLOOKUP(cppm_lor[[#This Row],[Status]],'All Link_LOV'!$M$4:$N$16,2,FALSE)</f>
        <v>LOR Issued</v>
      </c>
      <c r="P272" t="s">
        <v>3243</v>
      </c>
      <c r="Q272"/>
      <c r="R272" t="s">
        <v>3244</v>
      </c>
      <c r="S272" t="s">
        <v>3245</v>
      </c>
      <c r="T272" t="s">
        <v>3189</v>
      </c>
      <c r="V272" t="s">
        <v>3190</v>
      </c>
      <c r="W272" t="s">
        <v>3246</v>
      </c>
      <c r="AG272" t="s">
        <v>3247</v>
      </c>
      <c r="AH272" t="s">
        <v>3248</v>
      </c>
      <c r="AI272">
        <v>11651.94</v>
      </c>
      <c r="AJ272" t="s">
        <v>2607</v>
      </c>
      <c r="AK272">
        <v>11651.94</v>
      </c>
      <c r="AL272" t="s">
        <v>3249</v>
      </c>
      <c r="AM272" t="s">
        <v>2609</v>
      </c>
      <c r="AN272" t="s">
        <v>3249</v>
      </c>
      <c r="AO272" t="s">
        <v>2723</v>
      </c>
      <c r="AP272" t="s">
        <v>2611</v>
      </c>
      <c r="AQ272" t="s">
        <v>3250</v>
      </c>
      <c r="AR272">
        <v>11650</v>
      </c>
      <c r="AS272">
        <v>2045.93</v>
      </c>
      <c r="AT272" t="s">
        <v>3250</v>
      </c>
      <c r="AU272" t="s">
        <v>2678</v>
      </c>
      <c r="AV272" t="s">
        <v>3251</v>
      </c>
      <c r="AX272">
        <v>1</v>
      </c>
      <c r="AY272" s="108"/>
    </row>
    <row r="273" spans="1:51" ht="13.5" hidden="1" customHeight="1">
      <c r="A273">
        <v>271</v>
      </c>
      <c r="B273" t="s">
        <v>77</v>
      </c>
      <c r="C273" s="87" t="s">
        <v>86</v>
      </c>
      <c r="D273" s="148" t="s">
        <v>3252</v>
      </c>
      <c r="E273" s="87"/>
      <c r="F273" s="87" t="s">
        <v>3253</v>
      </c>
      <c r="G273" t="s">
        <v>2593</v>
      </c>
      <c r="H273" s="88">
        <v>134</v>
      </c>
      <c r="I273" s="35" t="s">
        <v>2599</v>
      </c>
      <c r="J273" s="35"/>
      <c r="K273" s="36">
        <v>45180</v>
      </c>
      <c r="L273"/>
      <c r="M273" t="s">
        <v>398</v>
      </c>
      <c r="N273" t="s">
        <v>488</v>
      </c>
      <c r="O273" t="str">
        <f>VLOOKUP(cppm_lor[[#This Row],[Status]],'All Link_LOV'!$M$4:$N$16,2,FALSE)</f>
        <v>LOR Issued</v>
      </c>
      <c r="P273" t="s">
        <v>3254</v>
      </c>
      <c r="R273" t="s">
        <v>3255</v>
      </c>
      <c r="S273" t="s">
        <v>3256</v>
      </c>
      <c r="T273" t="s">
        <v>54</v>
      </c>
      <c r="V273" t="e">
        <v>#N/A</v>
      </c>
      <c r="W273" t="e">
        <v>#N/A</v>
      </c>
      <c r="AG273" t="s">
        <v>3257</v>
      </c>
      <c r="AH273" t="s">
        <v>3258</v>
      </c>
      <c r="AI273">
        <v>146648.22</v>
      </c>
      <c r="AJ273" t="s">
        <v>2607</v>
      </c>
      <c r="AK273">
        <v>146648.22</v>
      </c>
      <c r="AL273" t="s">
        <v>3259</v>
      </c>
      <c r="AM273" t="s">
        <v>2609</v>
      </c>
      <c r="AN273" t="s">
        <v>2787</v>
      </c>
      <c r="AO273" t="s">
        <v>2677</v>
      </c>
      <c r="AP273" t="s">
        <v>2650</v>
      </c>
      <c r="AQ273" t="s">
        <v>1081</v>
      </c>
      <c r="AR273">
        <v>136000</v>
      </c>
      <c r="AS273">
        <v>19416.099999999999</v>
      </c>
      <c r="AT273" t="s">
        <v>3252</v>
      </c>
      <c r="AU273" t="s">
        <v>2678</v>
      </c>
      <c r="AV273" t="s">
        <v>2693</v>
      </c>
      <c r="AX273">
        <v>1</v>
      </c>
      <c r="AY273" s="108"/>
    </row>
    <row r="274" spans="1:51" ht="13.5" hidden="1" customHeight="1">
      <c r="A274">
        <v>272</v>
      </c>
      <c r="B274" t="s">
        <v>77</v>
      </c>
      <c r="C274" s="87" t="s">
        <v>16</v>
      </c>
      <c r="D274" s="181" t="s">
        <v>3260</v>
      </c>
      <c r="E274" s="87"/>
      <c r="F274" s="87" t="s">
        <v>3261</v>
      </c>
      <c r="G274" t="s">
        <v>2593</v>
      </c>
      <c r="H274" s="88">
        <v>135</v>
      </c>
      <c r="I274" s="35" t="s">
        <v>2599</v>
      </c>
      <c r="J274" s="35"/>
      <c r="K274" s="36">
        <v>45180</v>
      </c>
      <c r="L274"/>
      <c r="M274" t="s">
        <v>398</v>
      </c>
      <c r="N274" t="s">
        <v>488</v>
      </c>
      <c r="O274" t="str">
        <f>VLOOKUP(cppm_lor[[#This Row],[Status]],'All Link_LOV'!$M$4:$N$16,2,FALSE)</f>
        <v>LOR Issued</v>
      </c>
      <c r="P274" t="s">
        <v>3262</v>
      </c>
      <c r="R274" t="s">
        <v>3255</v>
      </c>
      <c r="S274" t="s">
        <v>3256</v>
      </c>
      <c r="T274" t="s">
        <v>54</v>
      </c>
      <c r="V274" t="e">
        <v>#N/A</v>
      </c>
      <c r="W274" t="e">
        <v>#N/A</v>
      </c>
      <c r="AG274" t="s">
        <v>3257</v>
      </c>
      <c r="AH274" t="s">
        <v>3258</v>
      </c>
      <c r="AI274">
        <v>118328.5</v>
      </c>
      <c r="AJ274" t="s">
        <v>2607</v>
      </c>
      <c r="AK274">
        <v>146648.22</v>
      </c>
      <c r="AL274" t="s">
        <v>3259</v>
      </c>
      <c r="AM274" t="s">
        <v>2609</v>
      </c>
      <c r="AN274" t="s">
        <v>2787</v>
      </c>
      <c r="AO274" t="s">
        <v>1081</v>
      </c>
      <c r="AP274" t="s">
        <v>2650</v>
      </c>
      <c r="AQ274" t="s">
        <v>1081</v>
      </c>
      <c r="AR274" t="s">
        <v>1081</v>
      </c>
      <c r="AS274" t="s">
        <v>1081</v>
      </c>
      <c r="AT274" t="s">
        <v>1081</v>
      </c>
      <c r="AU274" t="s">
        <v>1081</v>
      </c>
      <c r="AV274" t="s">
        <v>1081</v>
      </c>
      <c r="AX274">
        <v>1</v>
      </c>
      <c r="AY274" s="108"/>
    </row>
    <row r="275" spans="1:51" ht="13.5" hidden="1" customHeight="1">
      <c r="A275">
        <v>273</v>
      </c>
      <c r="B275" t="s">
        <v>457</v>
      </c>
      <c r="C275" s="87" t="s">
        <v>16</v>
      </c>
      <c r="D275" s="87" t="str">
        <f>cppm_lor[[#This Row],[LOR ID]]</f>
        <v>PJ-PCO-0930-TP</v>
      </c>
      <c r="E275" s="87"/>
      <c r="F275" s="87"/>
      <c r="G275" t="s">
        <v>2593</v>
      </c>
      <c r="H275" s="88">
        <v>136</v>
      </c>
      <c r="I275" s="35" t="s">
        <v>2599</v>
      </c>
      <c r="J275" s="35"/>
      <c r="K275" s="36">
        <v>45180</v>
      </c>
      <c r="L275"/>
      <c r="M275" t="s">
        <v>398</v>
      </c>
      <c r="N275" t="s">
        <v>488</v>
      </c>
      <c r="O275" t="str">
        <f>VLOOKUP(cppm_lor[[#This Row],[Status]],'All Link_LOV'!$M$4:$N$16,2,FALSE)</f>
        <v>LOR Issued</v>
      </c>
      <c r="P275" t="s">
        <v>3263</v>
      </c>
      <c r="Q275"/>
      <c r="R275" t="s">
        <v>3264</v>
      </c>
      <c r="S275" t="s">
        <v>3265</v>
      </c>
      <c r="T275" t="s">
        <v>3189</v>
      </c>
      <c r="V275" t="s">
        <v>3190</v>
      </c>
      <c r="W275" t="s">
        <v>3191</v>
      </c>
      <c r="AG275" t="s">
        <v>3266</v>
      </c>
      <c r="AH275" t="s">
        <v>3267</v>
      </c>
      <c r="AI275">
        <v>45504.19</v>
      </c>
      <c r="AJ275" t="s">
        <v>2607</v>
      </c>
      <c r="AK275">
        <v>45504.19</v>
      </c>
      <c r="AL275" t="s">
        <v>3268</v>
      </c>
      <c r="AM275" t="s">
        <v>3194</v>
      </c>
      <c r="AN275" t="s">
        <v>3268</v>
      </c>
      <c r="AO275" t="s">
        <v>3195</v>
      </c>
      <c r="AP275" t="s">
        <v>2611</v>
      </c>
      <c r="AQ275" t="s">
        <v>3269</v>
      </c>
      <c r="AR275">
        <v>1</v>
      </c>
      <c r="AS275" t="s">
        <v>2612</v>
      </c>
      <c r="AT275" t="s">
        <v>3270</v>
      </c>
      <c r="AU275" t="s">
        <v>2678</v>
      </c>
      <c r="AV275" t="s">
        <v>2693</v>
      </c>
      <c r="AX275">
        <v>1</v>
      </c>
      <c r="AY275" s="108"/>
    </row>
    <row r="276" spans="1:51" ht="13.5" hidden="1" customHeight="1">
      <c r="A276">
        <v>274</v>
      </c>
      <c r="B276" t="s">
        <v>457</v>
      </c>
      <c r="C276" s="87" t="s">
        <v>16</v>
      </c>
      <c r="D276" s="87" t="s">
        <v>3271</v>
      </c>
      <c r="E276" s="87"/>
      <c r="F276" s="87" t="s">
        <v>39</v>
      </c>
      <c r="G276" t="s">
        <v>2593</v>
      </c>
      <c r="H276" s="88">
        <v>137</v>
      </c>
      <c r="I276" s="35" t="s">
        <v>2599</v>
      </c>
      <c r="J276" s="35"/>
      <c r="K276" s="36">
        <v>45180</v>
      </c>
      <c r="L276"/>
      <c r="M276" t="s">
        <v>398</v>
      </c>
      <c r="N276" t="s">
        <v>488</v>
      </c>
      <c r="O276" t="str">
        <f>VLOOKUP(cppm_lor[[#This Row],[Status]],'All Link_LOV'!$M$4:$N$16,2,FALSE)</f>
        <v>LOR Issued</v>
      </c>
      <c r="P276" t="s">
        <v>3272</v>
      </c>
      <c r="Q276"/>
      <c r="R276" t="s">
        <v>3273</v>
      </c>
      <c r="S276" t="s">
        <v>3274</v>
      </c>
      <c r="T276" t="s">
        <v>1701</v>
      </c>
      <c r="V276" t="s">
        <v>3275</v>
      </c>
      <c r="W276" t="s">
        <v>3276</v>
      </c>
      <c r="Z276" t="s">
        <v>1987</v>
      </c>
      <c r="AA276" t="s">
        <v>3206</v>
      </c>
      <c r="AG276" t="s">
        <v>3277</v>
      </c>
      <c r="AH276" t="s">
        <v>3278</v>
      </c>
      <c r="AI276">
        <v>32988</v>
      </c>
      <c r="AJ276" t="s">
        <v>2607</v>
      </c>
      <c r="AK276">
        <v>126617</v>
      </c>
      <c r="AL276" t="s">
        <v>3279</v>
      </c>
      <c r="AM276" t="s">
        <v>2609</v>
      </c>
      <c r="AN276" t="s">
        <v>3279</v>
      </c>
      <c r="AO276" t="s">
        <v>1081</v>
      </c>
      <c r="AP276" t="s">
        <v>2611</v>
      </c>
      <c r="AQ276" t="s">
        <v>1081</v>
      </c>
      <c r="AR276">
        <v>14635</v>
      </c>
      <c r="AS276" t="s">
        <v>2612</v>
      </c>
      <c r="AT276" t="s">
        <v>3280</v>
      </c>
      <c r="AU276" t="s">
        <v>2678</v>
      </c>
      <c r="AV276" t="s">
        <v>3281</v>
      </c>
      <c r="AX276">
        <v>1</v>
      </c>
      <c r="AY276" s="108"/>
    </row>
    <row r="277" spans="1:51" ht="13.5" hidden="1" customHeight="1">
      <c r="A277">
        <v>275</v>
      </c>
      <c r="B277" t="s">
        <v>457</v>
      </c>
      <c r="C277" s="87" t="s">
        <v>16</v>
      </c>
      <c r="D277" s="87" t="s">
        <v>3282</v>
      </c>
      <c r="E277" s="87"/>
      <c r="F277" s="87" t="s">
        <v>39</v>
      </c>
      <c r="G277" t="s">
        <v>2593</v>
      </c>
      <c r="H277" s="88">
        <v>138</v>
      </c>
      <c r="I277" s="35" t="s">
        <v>2599</v>
      </c>
      <c r="J277" s="35"/>
      <c r="K277" s="36">
        <v>45180</v>
      </c>
      <c r="L277"/>
      <c r="M277" t="s">
        <v>398</v>
      </c>
      <c r="N277" t="s">
        <v>488</v>
      </c>
      <c r="O277" t="str">
        <f>VLOOKUP(cppm_lor[[#This Row],[Status]],'All Link_LOV'!$M$4:$N$16,2,FALSE)</f>
        <v>LOR Issued</v>
      </c>
      <c r="P277" t="s">
        <v>3283</v>
      </c>
      <c r="Q277"/>
      <c r="R277" t="s">
        <v>3273</v>
      </c>
      <c r="S277" t="s">
        <v>3274</v>
      </c>
      <c r="T277" t="s">
        <v>1701</v>
      </c>
      <c r="V277" t="s">
        <v>3275</v>
      </c>
      <c r="W277" t="s">
        <v>3276</v>
      </c>
      <c r="Z277" t="s">
        <v>1770</v>
      </c>
      <c r="AA277" s="27" t="s">
        <v>3206</v>
      </c>
      <c r="AG277" t="s">
        <v>3277</v>
      </c>
      <c r="AH277" t="s">
        <v>3278</v>
      </c>
      <c r="AI277">
        <v>93629</v>
      </c>
      <c r="AJ277" t="s">
        <v>2607</v>
      </c>
      <c r="AK277">
        <v>126617</v>
      </c>
      <c r="AL277" t="s">
        <v>3279</v>
      </c>
      <c r="AM277" t="s">
        <v>2609</v>
      </c>
      <c r="AN277" t="s">
        <v>3279</v>
      </c>
      <c r="AO277" t="s">
        <v>1081</v>
      </c>
      <c r="AP277" t="s">
        <v>2611</v>
      </c>
      <c r="AQ277" t="s">
        <v>1081</v>
      </c>
      <c r="AR277">
        <v>1</v>
      </c>
      <c r="AS277" t="s">
        <v>2612</v>
      </c>
      <c r="AT277" t="s">
        <v>1081</v>
      </c>
      <c r="AU277" t="s">
        <v>1081</v>
      </c>
      <c r="AV277" t="s">
        <v>1081</v>
      </c>
      <c r="AX277">
        <v>0</v>
      </c>
      <c r="AY277" s="108"/>
    </row>
    <row r="278" spans="1:51" ht="13.5" hidden="1" customHeight="1">
      <c r="A278">
        <v>276</v>
      </c>
      <c r="B278" t="s">
        <v>457</v>
      </c>
      <c r="C278" s="87" t="s">
        <v>16</v>
      </c>
      <c r="D278" s="87" t="s">
        <v>3284</v>
      </c>
      <c r="E278" s="87"/>
      <c r="F278" s="87" t="s">
        <v>3285</v>
      </c>
      <c r="G278" t="s">
        <v>2593</v>
      </c>
      <c r="H278" s="88">
        <v>139</v>
      </c>
      <c r="I278" s="35" t="s">
        <v>2599</v>
      </c>
      <c r="J278" s="35"/>
      <c r="K278" s="36">
        <v>45180</v>
      </c>
      <c r="L278"/>
      <c r="M278" t="s">
        <v>398</v>
      </c>
      <c r="N278" t="s">
        <v>488</v>
      </c>
      <c r="O278" t="str">
        <f>VLOOKUP(cppm_lor[[#This Row],[Status]],'All Link_LOV'!$M$4:$N$16,2,FALSE)</f>
        <v>LOR Issued</v>
      </c>
      <c r="P278" t="s">
        <v>3286</v>
      </c>
      <c r="Q278"/>
      <c r="R278" t="s">
        <v>3287</v>
      </c>
      <c r="S278" t="s">
        <v>3288</v>
      </c>
      <c r="T278" t="s">
        <v>3189</v>
      </c>
      <c r="V278" t="s">
        <v>3289</v>
      </c>
      <c r="W278" t="e">
        <v>#N/A</v>
      </c>
      <c r="AG278" t="s">
        <v>3290</v>
      </c>
      <c r="AH278" t="s">
        <v>3291</v>
      </c>
      <c r="AI278">
        <v>26745.41</v>
      </c>
      <c r="AJ278" t="s">
        <v>2607</v>
      </c>
      <c r="AK278">
        <v>26745.41</v>
      </c>
      <c r="AL278" t="s">
        <v>2743</v>
      </c>
      <c r="AM278" t="s">
        <v>2609</v>
      </c>
      <c r="AN278" t="s">
        <v>2743</v>
      </c>
      <c r="AO278" t="s">
        <v>1081</v>
      </c>
      <c r="AP278" t="s">
        <v>2611</v>
      </c>
      <c r="AQ278" t="s">
        <v>1081</v>
      </c>
      <c r="AR278" t="s">
        <v>2656</v>
      </c>
      <c r="AS278" t="s">
        <v>2612</v>
      </c>
      <c r="AT278" t="s">
        <v>1081</v>
      </c>
      <c r="AU278" t="s">
        <v>1081</v>
      </c>
      <c r="AV278" t="s">
        <v>1081</v>
      </c>
      <c r="AX278">
        <v>1</v>
      </c>
      <c r="AY278" s="108"/>
    </row>
    <row r="279" spans="1:51" ht="13.5" hidden="1" customHeight="1">
      <c r="A279">
        <v>277</v>
      </c>
      <c r="B279" t="s">
        <v>77</v>
      </c>
      <c r="C279" s="87" t="s">
        <v>16</v>
      </c>
      <c r="D279" s="87" t="s">
        <v>3292</v>
      </c>
      <c r="E279" s="87"/>
      <c r="F279" s="87"/>
      <c r="G279" t="s">
        <v>2593</v>
      </c>
      <c r="H279" s="88">
        <v>140</v>
      </c>
      <c r="I279" s="35" t="s">
        <v>2599</v>
      </c>
      <c r="J279" s="35"/>
      <c r="K279" s="36">
        <v>45180</v>
      </c>
      <c r="L279"/>
      <c r="M279" t="s">
        <v>398</v>
      </c>
      <c r="N279" t="s">
        <v>488</v>
      </c>
      <c r="O279" t="str">
        <f>VLOOKUP(cppm_lor[[#This Row],[Status]],'All Link_LOV'!$M$4:$N$16,2,FALSE)</f>
        <v>LOR Issued</v>
      </c>
      <c r="P279" t="s">
        <v>3293</v>
      </c>
      <c r="R279" t="s">
        <v>3294</v>
      </c>
      <c r="S279" t="s">
        <v>3295</v>
      </c>
      <c r="T279" t="s">
        <v>54</v>
      </c>
      <c r="V279" t="e">
        <v>#N/A</v>
      </c>
      <c r="W279" t="e">
        <v>#N/A</v>
      </c>
      <c r="AG279" t="s">
        <v>3296</v>
      </c>
      <c r="AH279" t="s">
        <v>3297</v>
      </c>
      <c r="AI279">
        <v>65601</v>
      </c>
      <c r="AJ279" t="s">
        <v>2607</v>
      </c>
      <c r="AK279">
        <v>65601</v>
      </c>
      <c r="AL279" t="s">
        <v>3298</v>
      </c>
      <c r="AM279" t="s">
        <v>2609</v>
      </c>
      <c r="AN279" t="s">
        <v>3299</v>
      </c>
      <c r="AO279" t="s">
        <v>1081</v>
      </c>
      <c r="AP279" t="s">
        <v>2650</v>
      </c>
      <c r="AQ279" t="s">
        <v>1081</v>
      </c>
      <c r="AR279" t="s">
        <v>1081</v>
      </c>
      <c r="AS279" t="s">
        <v>1081</v>
      </c>
      <c r="AT279" t="s">
        <v>1081</v>
      </c>
      <c r="AU279" t="s">
        <v>1081</v>
      </c>
      <c r="AV279" t="s">
        <v>1081</v>
      </c>
      <c r="AX279">
        <v>1</v>
      </c>
      <c r="AY279" s="108"/>
    </row>
    <row r="280" spans="1:51" ht="13.5" hidden="1" customHeight="1">
      <c r="A280">
        <v>278</v>
      </c>
      <c r="B280" s="87" t="s">
        <v>62</v>
      </c>
      <c r="C280" s="87" t="s">
        <v>87</v>
      </c>
      <c r="D280" s="87" t="s">
        <v>1450</v>
      </c>
      <c r="E280" s="87"/>
      <c r="F280" s="87"/>
      <c r="G280" t="s">
        <v>2593</v>
      </c>
      <c r="H280" s="88">
        <v>141</v>
      </c>
      <c r="I280" s="35" t="s">
        <v>2594</v>
      </c>
      <c r="J280" s="35" t="s">
        <v>2663</v>
      </c>
      <c r="K280" s="36">
        <v>45180</v>
      </c>
      <c r="L280"/>
      <c r="M280" t="s">
        <v>398</v>
      </c>
      <c r="N280" t="s">
        <v>488</v>
      </c>
      <c r="O280" t="str">
        <f>VLOOKUP(cppm_lor[[#This Row],[Status]],'All Link_LOV'!$M$4:$N$16,2,FALSE)</f>
        <v>Queried - Require More Information From AND</v>
      </c>
      <c r="P280" t="s">
        <v>1449</v>
      </c>
      <c r="Q280"/>
      <c r="R280" t="s">
        <v>3300</v>
      </c>
      <c r="S280" t="s">
        <v>1451</v>
      </c>
      <c r="T280" t="s">
        <v>908</v>
      </c>
      <c r="V280" t="s">
        <v>1226</v>
      </c>
      <c r="W280" t="s">
        <v>1226</v>
      </c>
      <c r="AG280" t="s">
        <v>3301</v>
      </c>
      <c r="AH280" t="s">
        <v>3302</v>
      </c>
      <c r="AI280">
        <v>50296.93</v>
      </c>
      <c r="AJ280" t="s">
        <v>1081</v>
      </c>
      <c r="AK280" t="s">
        <v>1081</v>
      </c>
      <c r="AL280" t="s">
        <v>1081</v>
      </c>
      <c r="AM280" t="s">
        <v>1081</v>
      </c>
      <c r="AN280" t="s">
        <v>1081</v>
      </c>
      <c r="AO280" t="s">
        <v>1081</v>
      </c>
      <c r="AP280" t="s">
        <v>475</v>
      </c>
      <c r="AQ280" t="s">
        <v>1081</v>
      </c>
      <c r="AR280" t="s">
        <v>1081</v>
      </c>
      <c r="AS280" t="s">
        <v>1081</v>
      </c>
      <c r="AT280" t="s">
        <v>1450</v>
      </c>
      <c r="AU280" t="s">
        <v>87</v>
      </c>
      <c r="AV280" t="s">
        <v>1081</v>
      </c>
      <c r="AX280">
        <v>0</v>
      </c>
      <c r="AY280" s="108"/>
    </row>
    <row r="281" spans="1:51" ht="13.5" hidden="1" customHeight="1">
      <c r="A281">
        <v>279</v>
      </c>
      <c r="B281" t="s">
        <v>457</v>
      </c>
      <c r="C281" s="87" t="s">
        <v>16</v>
      </c>
      <c r="D281" s="87" t="s">
        <v>3303</v>
      </c>
      <c r="E281" s="87"/>
      <c r="F281" s="87" t="s">
        <v>39</v>
      </c>
      <c r="G281" t="s">
        <v>2593</v>
      </c>
      <c r="H281" s="88">
        <v>142</v>
      </c>
      <c r="I281" s="35" t="s">
        <v>2599</v>
      </c>
      <c r="J281" s="35"/>
      <c r="K281" s="36">
        <v>45180</v>
      </c>
      <c r="L281"/>
      <c r="M281" t="s">
        <v>398</v>
      </c>
      <c r="N281" t="s">
        <v>488</v>
      </c>
      <c r="O281" t="str">
        <f>VLOOKUP(cppm_lor[[#This Row],[Status]],'All Link_LOV'!$M$4:$N$16,2,FALSE)</f>
        <v>LOR Issued</v>
      </c>
      <c r="P281" t="s">
        <v>3304</v>
      </c>
      <c r="Q281"/>
      <c r="R281" t="s">
        <v>3305</v>
      </c>
      <c r="S281" t="s">
        <v>3306</v>
      </c>
      <c r="T281" t="s">
        <v>1701</v>
      </c>
      <c r="V281" t="s">
        <v>3307</v>
      </c>
      <c r="W281" t="s">
        <v>3276</v>
      </c>
      <c r="Z281" t="s">
        <v>3308</v>
      </c>
      <c r="AA281" s="27" t="s">
        <v>3309</v>
      </c>
      <c r="AC281" t="s">
        <v>3310</v>
      </c>
      <c r="AG281" t="s">
        <v>3311</v>
      </c>
      <c r="AH281" t="s">
        <v>3312</v>
      </c>
      <c r="AI281">
        <v>39375</v>
      </c>
      <c r="AJ281" t="s">
        <v>2607</v>
      </c>
      <c r="AK281">
        <v>268852</v>
      </c>
      <c r="AL281" t="s">
        <v>3313</v>
      </c>
      <c r="AM281" t="s">
        <v>2609</v>
      </c>
      <c r="AN281" t="s">
        <v>3314</v>
      </c>
      <c r="AO281" t="s">
        <v>1081</v>
      </c>
      <c r="AP281" t="s">
        <v>2611</v>
      </c>
      <c r="AQ281" t="s">
        <v>1081</v>
      </c>
      <c r="AR281">
        <v>7304</v>
      </c>
      <c r="AS281" t="s">
        <v>2612</v>
      </c>
      <c r="AT281" t="s">
        <v>3315</v>
      </c>
      <c r="AU281" t="s">
        <v>2678</v>
      </c>
      <c r="AV281" t="s">
        <v>2693</v>
      </c>
      <c r="AX281">
        <v>0</v>
      </c>
      <c r="AY281" s="108"/>
    </row>
    <row r="282" spans="1:51" ht="13.5" hidden="1" customHeight="1">
      <c r="A282">
        <v>280</v>
      </c>
      <c r="B282" t="s">
        <v>457</v>
      </c>
      <c r="C282" s="87" t="s">
        <v>16</v>
      </c>
      <c r="D282" s="87" t="s">
        <v>3316</v>
      </c>
      <c r="E282" s="87"/>
      <c r="F282" s="87" t="s">
        <v>39</v>
      </c>
      <c r="G282" t="s">
        <v>2593</v>
      </c>
      <c r="H282" s="88">
        <v>143</v>
      </c>
      <c r="I282" s="35" t="s">
        <v>2599</v>
      </c>
      <c r="J282" s="35"/>
      <c r="K282" s="36">
        <v>45180</v>
      </c>
      <c r="L282"/>
      <c r="M282" t="s">
        <v>398</v>
      </c>
      <c r="N282" t="s">
        <v>488</v>
      </c>
      <c r="O282" t="str">
        <f>VLOOKUP(cppm_lor[[#This Row],[Status]],'All Link_LOV'!$M$4:$N$16,2,FALSE)</f>
        <v>LOR Issued</v>
      </c>
      <c r="P282" t="s">
        <v>3317</v>
      </c>
      <c r="Q282"/>
      <c r="R282" t="s">
        <v>3305</v>
      </c>
      <c r="S282" t="s">
        <v>3306</v>
      </c>
      <c r="T282" t="s">
        <v>1701</v>
      </c>
      <c r="V282" t="s">
        <v>3307</v>
      </c>
      <c r="W282" t="s">
        <v>3276</v>
      </c>
      <c r="Z282" t="s">
        <v>3318</v>
      </c>
      <c r="AA282" s="27" t="s">
        <v>3206</v>
      </c>
      <c r="AC282" t="s">
        <v>3319</v>
      </c>
      <c r="AG282" t="s">
        <v>3311</v>
      </c>
      <c r="AH282" t="s">
        <v>3312</v>
      </c>
      <c r="AI282">
        <v>229477</v>
      </c>
      <c r="AJ282" t="s">
        <v>2607</v>
      </c>
      <c r="AK282">
        <v>268852</v>
      </c>
      <c r="AL282" t="s">
        <v>3313</v>
      </c>
      <c r="AM282" t="s">
        <v>2609</v>
      </c>
      <c r="AN282" t="s">
        <v>3314</v>
      </c>
      <c r="AO282" t="s">
        <v>1081</v>
      </c>
      <c r="AP282" t="s">
        <v>2611</v>
      </c>
      <c r="AQ282" t="s">
        <v>1081</v>
      </c>
      <c r="AR282">
        <v>1</v>
      </c>
      <c r="AS282" t="s">
        <v>2612</v>
      </c>
      <c r="AT282" t="s">
        <v>1081</v>
      </c>
      <c r="AU282" t="s">
        <v>1081</v>
      </c>
      <c r="AV282" t="s">
        <v>1081</v>
      </c>
      <c r="AX282">
        <v>1</v>
      </c>
      <c r="AY282" s="108"/>
    </row>
    <row r="283" spans="1:51" ht="13.5" hidden="1" customHeight="1">
      <c r="A283">
        <v>281</v>
      </c>
      <c r="B283" t="s">
        <v>77</v>
      </c>
      <c r="C283" s="87" t="s">
        <v>16</v>
      </c>
      <c r="D283" s="87" t="s">
        <v>3320</v>
      </c>
      <c r="E283" s="87"/>
      <c r="F283" s="87"/>
      <c r="G283" t="s">
        <v>2593</v>
      </c>
      <c r="H283" s="88">
        <v>144</v>
      </c>
      <c r="I283" s="35" t="s">
        <v>2599</v>
      </c>
      <c r="J283" s="35"/>
      <c r="K283" s="36">
        <v>45180</v>
      </c>
      <c r="L283"/>
      <c r="M283" t="s">
        <v>398</v>
      </c>
      <c r="N283" t="s">
        <v>488</v>
      </c>
      <c r="O283" t="str">
        <f>VLOOKUP(cppm_lor[[#This Row],[Status]],'All Link_LOV'!$M$4:$N$16,2,FALSE)</f>
        <v>LOR Issued</v>
      </c>
      <c r="P283" t="s">
        <v>3321</v>
      </c>
      <c r="R283" t="s">
        <v>3322</v>
      </c>
      <c r="S283" t="s">
        <v>3323</v>
      </c>
      <c r="T283" t="s">
        <v>54</v>
      </c>
      <c r="V283" t="e">
        <v>#N/A</v>
      </c>
      <c r="W283" t="e">
        <v>#N/A</v>
      </c>
      <c r="AG283" t="s">
        <v>3324</v>
      </c>
      <c r="AH283" t="s">
        <v>3325</v>
      </c>
      <c r="AI283">
        <v>45737</v>
      </c>
      <c r="AJ283" t="s">
        <v>2607</v>
      </c>
      <c r="AK283">
        <v>45737</v>
      </c>
      <c r="AL283" t="s">
        <v>3298</v>
      </c>
      <c r="AM283" t="s">
        <v>2609</v>
      </c>
      <c r="AN283" t="s">
        <v>3326</v>
      </c>
      <c r="AO283" t="s">
        <v>1081</v>
      </c>
      <c r="AP283" t="s">
        <v>2650</v>
      </c>
      <c r="AQ283" t="s">
        <v>1081</v>
      </c>
      <c r="AR283" t="s">
        <v>1081</v>
      </c>
      <c r="AS283" t="s">
        <v>1081</v>
      </c>
      <c r="AT283" t="s">
        <v>1081</v>
      </c>
      <c r="AU283" t="s">
        <v>1081</v>
      </c>
      <c r="AV283" t="s">
        <v>1081</v>
      </c>
      <c r="AX283">
        <v>1</v>
      </c>
      <c r="AY283" s="108"/>
    </row>
    <row r="284" spans="1:51" ht="13.5" hidden="1" customHeight="1">
      <c r="A284">
        <v>282</v>
      </c>
      <c r="B284" t="s">
        <v>77</v>
      </c>
      <c r="C284" s="87" t="s">
        <v>16</v>
      </c>
      <c r="D284" s="159" t="s">
        <v>3327</v>
      </c>
      <c r="E284" s="87"/>
      <c r="F284" s="87" t="s">
        <v>2670</v>
      </c>
      <c r="G284" t="s">
        <v>2593</v>
      </c>
      <c r="H284" s="88">
        <v>145</v>
      </c>
      <c r="I284" s="35" t="s">
        <v>2599</v>
      </c>
      <c r="J284" s="35"/>
      <c r="K284" s="36">
        <v>45180</v>
      </c>
      <c r="L284"/>
      <c r="M284" t="s">
        <v>398</v>
      </c>
      <c r="N284" t="s">
        <v>488</v>
      </c>
      <c r="O284" t="str">
        <f>VLOOKUP(cppm_lor[[#This Row],[Status]],'All Link_LOV'!$M$4:$N$16,2,FALSE)</f>
        <v>LOR Issued</v>
      </c>
      <c r="P284" t="s">
        <v>1453</v>
      </c>
      <c r="Q284"/>
      <c r="R284" t="s">
        <v>3328</v>
      </c>
      <c r="S284" t="s">
        <v>1455</v>
      </c>
      <c r="T284" t="s">
        <v>57</v>
      </c>
      <c r="V284" t="s">
        <v>1134</v>
      </c>
      <c r="W284" t="s">
        <v>2673</v>
      </c>
      <c r="AG284" t="s">
        <v>3329</v>
      </c>
      <c r="AH284" t="s">
        <v>3330</v>
      </c>
      <c r="AI284">
        <v>55268.56</v>
      </c>
      <c r="AJ284" t="s">
        <v>2607</v>
      </c>
      <c r="AK284">
        <v>55268.56</v>
      </c>
      <c r="AL284" t="s">
        <v>3331</v>
      </c>
      <c r="AM284" t="s">
        <v>2609</v>
      </c>
      <c r="AN284" t="s">
        <v>3332</v>
      </c>
      <c r="AO284" t="s">
        <v>2684</v>
      </c>
      <c r="AP284" t="s">
        <v>2650</v>
      </c>
      <c r="AQ284" t="s">
        <v>1081</v>
      </c>
      <c r="AR284">
        <v>55268</v>
      </c>
      <c r="AS284" t="s">
        <v>2612</v>
      </c>
      <c r="AT284" t="s">
        <v>3333</v>
      </c>
      <c r="AU284" t="s">
        <v>1081</v>
      </c>
      <c r="AV284" t="s">
        <v>1081</v>
      </c>
      <c r="AX284">
        <v>0</v>
      </c>
      <c r="AY284" s="108"/>
    </row>
    <row r="285" spans="1:51" ht="13.5" hidden="1" customHeight="1">
      <c r="A285">
        <v>283</v>
      </c>
      <c r="B285" t="s">
        <v>77</v>
      </c>
      <c r="C285" s="87" t="s">
        <v>16</v>
      </c>
      <c r="D285" s="159" t="s">
        <v>3334</v>
      </c>
      <c r="E285" s="87"/>
      <c r="F285" s="87" t="s">
        <v>2670</v>
      </c>
      <c r="G285" t="s">
        <v>2593</v>
      </c>
      <c r="H285" s="88">
        <v>146</v>
      </c>
      <c r="I285" s="35" t="s">
        <v>2599</v>
      </c>
      <c r="J285" s="35"/>
      <c r="K285" s="36">
        <v>45180</v>
      </c>
      <c r="L285"/>
      <c r="M285" t="s">
        <v>398</v>
      </c>
      <c r="N285" t="s">
        <v>488</v>
      </c>
      <c r="O285" t="str">
        <f>VLOOKUP(cppm_lor[[#This Row],[Status]],'All Link_LOV'!$M$4:$N$16,2,FALSE)</f>
        <v>LOR Issued</v>
      </c>
      <c r="P285" t="s">
        <v>1457</v>
      </c>
      <c r="Q285"/>
      <c r="R285" t="s">
        <v>3335</v>
      </c>
      <c r="S285" t="s">
        <v>1458</v>
      </c>
      <c r="T285" t="s">
        <v>57</v>
      </c>
      <c r="V285" t="s">
        <v>1134</v>
      </c>
      <c r="W285" t="s">
        <v>2673</v>
      </c>
      <c r="AG285" t="s">
        <v>3336</v>
      </c>
      <c r="AH285" t="s">
        <v>3337</v>
      </c>
      <c r="AI285">
        <v>79690.87</v>
      </c>
      <c r="AJ285" t="s">
        <v>2607</v>
      </c>
      <c r="AK285">
        <v>79690.87</v>
      </c>
      <c r="AL285" t="s">
        <v>3331</v>
      </c>
      <c r="AM285" t="s">
        <v>2609</v>
      </c>
      <c r="AN285" t="s">
        <v>2787</v>
      </c>
      <c r="AO285" t="s">
        <v>2684</v>
      </c>
      <c r="AP285" t="s">
        <v>2650</v>
      </c>
      <c r="AQ285" t="s">
        <v>1081</v>
      </c>
      <c r="AR285">
        <v>79691</v>
      </c>
      <c r="AS285" t="s">
        <v>2612</v>
      </c>
      <c r="AT285" t="s">
        <v>3338</v>
      </c>
      <c r="AU285" t="s">
        <v>1081</v>
      </c>
      <c r="AV285" t="s">
        <v>1081</v>
      </c>
      <c r="AX285">
        <v>1</v>
      </c>
      <c r="AY285" s="108"/>
    </row>
    <row r="286" spans="1:51" ht="13.5" hidden="1" customHeight="1">
      <c r="A286">
        <v>284</v>
      </c>
      <c r="B286" t="s">
        <v>77</v>
      </c>
      <c r="C286" s="87" t="s">
        <v>16</v>
      </c>
      <c r="D286" s="87" t="s">
        <v>3339</v>
      </c>
      <c r="E286" s="87"/>
      <c r="F286" s="87"/>
      <c r="G286" t="s">
        <v>2593</v>
      </c>
      <c r="H286" s="88">
        <v>147</v>
      </c>
      <c r="I286" s="35" t="s">
        <v>2599</v>
      </c>
      <c r="J286" s="35"/>
      <c r="K286" s="36">
        <v>45180</v>
      </c>
      <c r="L286"/>
      <c r="M286" t="s">
        <v>398</v>
      </c>
      <c r="N286" t="s">
        <v>488</v>
      </c>
      <c r="O286" t="str">
        <f>VLOOKUP(cppm_lor[[#This Row],[Status]],'All Link_LOV'!$M$4:$N$16,2,FALSE)</f>
        <v>LOR Issued</v>
      </c>
      <c r="P286" t="s">
        <v>3340</v>
      </c>
      <c r="R286" t="s">
        <v>3341</v>
      </c>
      <c r="S286" t="s">
        <v>3342</v>
      </c>
      <c r="T286" t="s">
        <v>54</v>
      </c>
      <c r="V286" t="e">
        <v>#N/A</v>
      </c>
      <c r="W286" t="e">
        <v>#N/A</v>
      </c>
      <c r="AG286" t="s">
        <v>3343</v>
      </c>
      <c r="AH286" t="s">
        <v>3344</v>
      </c>
      <c r="AI286">
        <v>72047</v>
      </c>
      <c r="AJ286" t="s">
        <v>2607</v>
      </c>
      <c r="AK286">
        <v>72047</v>
      </c>
      <c r="AL286" t="s">
        <v>2624</v>
      </c>
      <c r="AM286" t="s">
        <v>2609</v>
      </c>
      <c r="AN286">
        <v>44967</v>
      </c>
      <c r="AO286" t="s">
        <v>1081</v>
      </c>
      <c r="AP286" t="s">
        <v>2650</v>
      </c>
      <c r="AQ286" t="s">
        <v>1081</v>
      </c>
      <c r="AR286" t="s">
        <v>1081</v>
      </c>
      <c r="AS286" t="s">
        <v>1081</v>
      </c>
      <c r="AT286" t="s">
        <v>1081</v>
      </c>
      <c r="AU286" t="s">
        <v>1081</v>
      </c>
      <c r="AV286" t="s">
        <v>1081</v>
      </c>
      <c r="AX286">
        <v>0</v>
      </c>
      <c r="AY286" s="108"/>
    </row>
    <row r="287" spans="1:51" ht="13.5" hidden="1" customHeight="1">
      <c r="A287">
        <v>285</v>
      </c>
      <c r="B287" s="87" t="s">
        <v>62</v>
      </c>
      <c r="C287" s="87" t="s">
        <v>86</v>
      </c>
      <c r="D287" s="87" t="s">
        <v>1461</v>
      </c>
      <c r="E287" s="87"/>
      <c r="F287" s="87"/>
      <c r="G287" t="s">
        <v>2593</v>
      </c>
      <c r="H287" s="88">
        <v>148</v>
      </c>
      <c r="I287" s="35" t="s">
        <v>2594</v>
      </c>
      <c r="J287" s="35" t="s">
        <v>3345</v>
      </c>
      <c r="K287" s="36">
        <v>45180</v>
      </c>
      <c r="L287"/>
      <c r="M287" t="s">
        <v>398</v>
      </c>
      <c r="N287" t="s">
        <v>488</v>
      </c>
      <c r="O287" t="str">
        <f>VLOOKUP(cppm_lor[[#This Row],[Status]],'All Link_LOV'!$M$4:$N$16,2,FALSE)</f>
        <v>LOR Issued</v>
      </c>
      <c r="P287" t="s">
        <v>1460</v>
      </c>
      <c r="Q287"/>
      <c r="R287" t="s">
        <v>3346</v>
      </c>
      <c r="S287" t="s">
        <v>1462</v>
      </c>
      <c r="T287" t="s">
        <v>908</v>
      </c>
      <c r="V287" t="s">
        <v>1226</v>
      </c>
      <c r="W287" t="s">
        <v>1226</v>
      </c>
      <c r="AG287" t="s">
        <v>3347</v>
      </c>
      <c r="AH287" t="s">
        <v>3348</v>
      </c>
      <c r="AI287">
        <v>47427</v>
      </c>
      <c r="AJ287" t="s">
        <v>1081</v>
      </c>
      <c r="AK287" t="s">
        <v>1081</v>
      </c>
      <c r="AL287" t="s">
        <v>1081</v>
      </c>
      <c r="AM287" t="s">
        <v>1081</v>
      </c>
      <c r="AN287" t="s">
        <v>1081</v>
      </c>
      <c r="AO287" t="s">
        <v>1081</v>
      </c>
      <c r="AP287" t="s">
        <v>475</v>
      </c>
      <c r="AQ287" t="s">
        <v>1081</v>
      </c>
      <c r="AR287" t="s">
        <v>1081</v>
      </c>
      <c r="AS287" t="s">
        <v>1081</v>
      </c>
      <c r="AT287" t="s">
        <v>1461</v>
      </c>
      <c r="AU287" t="s">
        <v>86</v>
      </c>
      <c r="AV287" t="s">
        <v>1081</v>
      </c>
      <c r="AX287">
        <v>0</v>
      </c>
      <c r="AY287" s="108"/>
    </row>
    <row r="288" spans="1:51" ht="13.5" hidden="1" customHeight="1">
      <c r="A288">
        <v>286</v>
      </c>
      <c r="B288" s="87" t="s">
        <v>84</v>
      </c>
      <c r="C288" s="87" t="s">
        <v>86</v>
      </c>
      <c r="D288" s="87" t="s">
        <v>1466</v>
      </c>
      <c r="E288" s="87"/>
      <c r="F288" s="147" t="s">
        <v>3349</v>
      </c>
      <c r="G288" t="s">
        <v>2593</v>
      </c>
      <c r="H288" s="88">
        <v>149</v>
      </c>
      <c r="I288" s="35" t="s">
        <v>2594</v>
      </c>
      <c r="J288" s="35"/>
      <c r="K288" s="36">
        <v>45180</v>
      </c>
      <c r="L288"/>
      <c r="M288" t="s">
        <v>398</v>
      </c>
      <c r="N288" t="s">
        <v>488</v>
      </c>
      <c r="O288" t="str">
        <f>VLOOKUP(cppm_lor[[#This Row],[Status]],'All Link_LOV'!$M$4:$N$16,2,FALSE)</f>
        <v>LOR Issued</v>
      </c>
      <c r="P288" t="s">
        <v>1464</v>
      </c>
      <c r="Q288"/>
      <c r="R288" t="s">
        <v>3350</v>
      </c>
      <c r="S288" t="s">
        <v>1467</v>
      </c>
      <c r="T288" t="s">
        <v>52</v>
      </c>
      <c r="V288" t="s">
        <v>1465</v>
      </c>
      <c r="W288" t="s">
        <v>1465</v>
      </c>
      <c r="AG288" t="s">
        <v>3351</v>
      </c>
      <c r="AH288" t="s">
        <v>3352</v>
      </c>
      <c r="AI288">
        <v>58617.05</v>
      </c>
      <c r="AJ288" t="s">
        <v>1081</v>
      </c>
      <c r="AK288" t="s">
        <v>1081</v>
      </c>
      <c r="AL288" t="s">
        <v>1081</v>
      </c>
      <c r="AM288" t="s">
        <v>1081</v>
      </c>
      <c r="AN288" t="s">
        <v>1081</v>
      </c>
      <c r="AO288" t="s">
        <v>1081</v>
      </c>
      <c r="AP288" t="s">
        <v>84</v>
      </c>
      <c r="AQ288" t="s">
        <v>1081</v>
      </c>
      <c r="AR288" t="s">
        <v>1081</v>
      </c>
      <c r="AS288" t="s">
        <v>1081</v>
      </c>
      <c r="AT288" t="s">
        <v>1466</v>
      </c>
      <c r="AU288" t="s">
        <v>86</v>
      </c>
      <c r="AV288" t="s">
        <v>1081</v>
      </c>
      <c r="AX288">
        <v>0</v>
      </c>
      <c r="AY288" s="108"/>
    </row>
    <row r="289" spans="1:51" ht="13.5" hidden="1" customHeight="1">
      <c r="A289">
        <v>287</v>
      </c>
      <c r="B289" s="87" t="s">
        <v>81</v>
      </c>
      <c r="C289" s="87" t="s">
        <v>16</v>
      </c>
      <c r="D289" s="87" t="s">
        <v>1471</v>
      </c>
      <c r="E289" s="171"/>
      <c r="F289" s="87" t="s">
        <v>16</v>
      </c>
      <c r="G289" t="s">
        <v>2593</v>
      </c>
      <c r="H289" s="88">
        <v>150</v>
      </c>
      <c r="I289" s="35" t="s">
        <v>2594</v>
      </c>
      <c r="J289" s="35"/>
      <c r="K289" s="36">
        <v>45180</v>
      </c>
      <c r="L289"/>
      <c r="M289" t="s">
        <v>398</v>
      </c>
      <c r="N289" t="s">
        <v>488</v>
      </c>
      <c r="O289" t="str">
        <f>VLOOKUP(cppm_lor[[#This Row],[Status]],'All Link_LOV'!$M$4:$N$16,2,FALSE)</f>
        <v>LOR Issued</v>
      </c>
      <c r="P289" t="s">
        <v>1469</v>
      </c>
      <c r="Q289"/>
      <c r="R289" t="s">
        <v>1925</v>
      </c>
      <c r="S289" t="s">
        <v>1472</v>
      </c>
      <c r="T289" t="s">
        <v>1728</v>
      </c>
      <c r="V289" t="s">
        <v>1187</v>
      </c>
      <c r="W289" t="s">
        <v>1187</v>
      </c>
      <c r="AG289" t="s">
        <v>3353</v>
      </c>
      <c r="AH289" t="s">
        <v>3354</v>
      </c>
      <c r="AI289">
        <v>8169.72</v>
      </c>
      <c r="AJ289" t="s">
        <v>2607</v>
      </c>
      <c r="AK289">
        <v>8169.72</v>
      </c>
      <c r="AL289">
        <v>44995</v>
      </c>
      <c r="AM289" t="s">
        <v>2609</v>
      </c>
      <c r="AN289">
        <v>44995</v>
      </c>
      <c r="AO289" t="s">
        <v>1081</v>
      </c>
      <c r="AP289" t="s">
        <v>81</v>
      </c>
      <c r="AQ289" t="s">
        <v>1081</v>
      </c>
      <c r="AR289" t="s">
        <v>1081</v>
      </c>
      <c r="AS289" t="s">
        <v>1081</v>
      </c>
      <c r="AT289">
        <v>0</v>
      </c>
      <c r="AU289" t="s">
        <v>1081</v>
      </c>
      <c r="AV289" t="s">
        <v>1081</v>
      </c>
      <c r="AX289">
        <v>0</v>
      </c>
      <c r="AY289" s="108"/>
    </row>
    <row r="290" spans="1:51" ht="13.5" hidden="1" customHeight="1">
      <c r="A290">
        <v>288</v>
      </c>
      <c r="B290" s="87" t="s">
        <v>62</v>
      </c>
      <c r="C290" s="87" t="s">
        <v>86</v>
      </c>
      <c r="D290" s="87" t="s">
        <v>3355</v>
      </c>
      <c r="E290" s="87"/>
      <c r="F290" s="87" t="s">
        <v>3356</v>
      </c>
      <c r="G290" t="s">
        <v>2593</v>
      </c>
      <c r="H290" s="88">
        <v>151</v>
      </c>
      <c r="I290" s="35" t="s">
        <v>2594</v>
      </c>
      <c r="J290" s="35" t="s">
        <v>3357</v>
      </c>
      <c r="K290" s="36">
        <v>45180</v>
      </c>
      <c r="L290"/>
      <c r="M290" t="s">
        <v>398</v>
      </c>
      <c r="N290" t="s">
        <v>488</v>
      </c>
      <c r="O290" t="str">
        <f>VLOOKUP(cppm_lor[[#This Row],[Status]],'All Link_LOV'!$M$4:$N$16,2,FALSE)</f>
        <v>LOR Issued</v>
      </c>
      <c r="P290" t="s">
        <v>1474</v>
      </c>
      <c r="Q290"/>
      <c r="R290" t="s">
        <v>3358</v>
      </c>
      <c r="S290" t="s">
        <v>1476</v>
      </c>
      <c r="T290" t="s">
        <v>55</v>
      </c>
      <c r="V290" t="s">
        <v>1475</v>
      </c>
      <c r="W290" t="s">
        <v>1475</v>
      </c>
      <c r="AG290" t="s">
        <v>3359</v>
      </c>
      <c r="AH290" t="s">
        <v>3360</v>
      </c>
      <c r="AI290">
        <v>77307.5</v>
      </c>
      <c r="AJ290" t="s">
        <v>1081</v>
      </c>
      <c r="AK290" t="s">
        <v>1081</v>
      </c>
      <c r="AL290" t="s">
        <v>1081</v>
      </c>
      <c r="AM290" t="s">
        <v>1081</v>
      </c>
      <c r="AN290" t="s">
        <v>1081</v>
      </c>
      <c r="AO290" t="s">
        <v>1081</v>
      </c>
      <c r="AP290" t="s">
        <v>475</v>
      </c>
      <c r="AQ290" t="s">
        <v>1081</v>
      </c>
      <c r="AR290" t="s">
        <v>1081</v>
      </c>
      <c r="AS290" t="s">
        <v>1081</v>
      </c>
      <c r="AT290" t="s">
        <v>3355</v>
      </c>
      <c r="AU290">
        <v>0</v>
      </c>
      <c r="AV290" t="s">
        <v>1081</v>
      </c>
      <c r="AX290">
        <v>0</v>
      </c>
      <c r="AY290" s="108"/>
    </row>
    <row r="291" spans="1:51" ht="13.5" hidden="1" customHeight="1">
      <c r="A291">
        <v>289</v>
      </c>
      <c r="B291" s="87" t="s">
        <v>62</v>
      </c>
      <c r="C291" s="87" t="s">
        <v>86</v>
      </c>
      <c r="D291" s="87" t="s">
        <v>1479</v>
      </c>
      <c r="E291" s="87"/>
      <c r="F291" s="87" t="s">
        <v>3356</v>
      </c>
      <c r="G291" t="s">
        <v>2593</v>
      </c>
      <c r="H291" s="88">
        <v>152</v>
      </c>
      <c r="I291" s="35" t="s">
        <v>2594</v>
      </c>
      <c r="J291" s="35">
        <v>4902015157</v>
      </c>
      <c r="K291" s="36">
        <v>45180</v>
      </c>
      <c r="L291"/>
      <c r="M291" t="s">
        <v>398</v>
      </c>
      <c r="N291" t="s">
        <v>488</v>
      </c>
      <c r="O291" t="str">
        <f>VLOOKUP(cppm_lor[[#This Row],[Status]],'All Link_LOV'!$M$4:$N$16,2,FALSE)</f>
        <v>LOR Issued</v>
      </c>
      <c r="P291" t="s">
        <v>1478</v>
      </c>
      <c r="Q291"/>
      <c r="R291" t="s">
        <v>3361</v>
      </c>
      <c r="S291" t="s">
        <v>1480</v>
      </c>
      <c r="T291" t="s">
        <v>55</v>
      </c>
      <c r="V291" t="s">
        <v>1475</v>
      </c>
      <c r="W291" t="s">
        <v>1475</v>
      </c>
      <c r="AG291" t="s">
        <v>3362</v>
      </c>
      <c r="AH291" t="s">
        <v>3363</v>
      </c>
      <c r="AI291">
        <v>59633.85</v>
      </c>
      <c r="AJ291" t="s">
        <v>1081</v>
      </c>
      <c r="AK291" t="s">
        <v>1081</v>
      </c>
      <c r="AL291" t="s">
        <v>1081</v>
      </c>
      <c r="AM291" t="s">
        <v>1081</v>
      </c>
      <c r="AN291" t="s">
        <v>1081</v>
      </c>
      <c r="AO291" t="s">
        <v>1081</v>
      </c>
      <c r="AP291" t="s">
        <v>475</v>
      </c>
      <c r="AQ291" t="s">
        <v>1081</v>
      </c>
      <c r="AR291" t="s">
        <v>1081</v>
      </c>
      <c r="AS291" t="s">
        <v>1081</v>
      </c>
      <c r="AT291" t="s">
        <v>1479</v>
      </c>
      <c r="AU291" t="s">
        <v>86</v>
      </c>
      <c r="AV291" t="s">
        <v>1081</v>
      </c>
      <c r="AX291">
        <v>0</v>
      </c>
      <c r="AY291" s="108"/>
    </row>
    <row r="292" spans="1:51" ht="13.5" hidden="1" customHeight="1">
      <c r="A292">
        <v>290</v>
      </c>
      <c r="B292" s="87" t="s">
        <v>62</v>
      </c>
      <c r="C292" s="87" t="s">
        <v>86</v>
      </c>
      <c r="D292" s="87" t="s">
        <v>1483</v>
      </c>
      <c r="E292" s="87"/>
      <c r="F292" s="87" t="s">
        <v>3356</v>
      </c>
      <c r="G292" t="s">
        <v>2593</v>
      </c>
      <c r="H292" s="88">
        <v>153</v>
      </c>
      <c r="I292" s="35" t="s">
        <v>2594</v>
      </c>
      <c r="J292" s="35">
        <v>4902013843</v>
      </c>
      <c r="K292" s="36">
        <v>45180</v>
      </c>
      <c r="L292"/>
      <c r="M292" t="s">
        <v>398</v>
      </c>
      <c r="N292" t="s">
        <v>488</v>
      </c>
      <c r="O292" t="str">
        <f>VLOOKUP(cppm_lor[[#This Row],[Status]],'All Link_LOV'!$M$4:$N$16,2,FALSE)</f>
        <v>LOR Issued</v>
      </c>
      <c r="P292" t="s">
        <v>1482</v>
      </c>
      <c r="Q292"/>
      <c r="R292" t="s">
        <v>3364</v>
      </c>
      <c r="S292" t="s">
        <v>1484</v>
      </c>
      <c r="T292" t="s">
        <v>55</v>
      </c>
      <c r="V292" t="s">
        <v>1336</v>
      </c>
      <c r="W292" t="s">
        <v>1336</v>
      </c>
      <c r="AG292" t="s">
        <v>3365</v>
      </c>
      <c r="AH292" t="s">
        <v>3366</v>
      </c>
      <c r="AI292">
        <v>77307.5</v>
      </c>
      <c r="AJ292" t="s">
        <v>1081</v>
      </c>
      <c r="AK292" t="s">
        <v>1081</v>
      </c>
      <c r="AL292" t="s">
        <v>1081</v>
      </c>
      <c r="AM292" t="s">
        <v>1081</v>
      </c>
      <c r="AN292" t="s">
        <v>1081</v>
      </c>
      <c r="AO292" t="s">
        <v>1081</v>
      </c>
      <c r="AP292" t="s">
        <v>475</v>
      </c>
      <c r="AQ292" t="s">
        <v>1081</v>
      </c>
      <c r="AR292" t="s">
        <v>1081</v>
      </c>
      <c r="AS292" t="s">
        <v>1081</v>
      </c>
      <c r="AT292" t="s">
        <v>1483</v>
      </c>
      <c r="AU292" t="s">
        <v>86</v>
      </c>
      <c r="AV292" t="s">
        <v>1081</v>
      </c>
      <c r="AX292">
        <v>0</v>
      </c>
      <c r="AY292" s="108"/>
    </row>
    <row r="293" spans="1:51" ht="13.5" hidden="1" customHeight="1">
      <c r="A293">
        <v>291</v>
      </c>
      <c r="B293" s="87" t="s">
        <v>2744</v>
      </c>
      <c r="C293" s="87" t="s">
        <v>12</v>
      </c>
      <c r="D293" s="87" t="s">
        <v>2625</v>
      </c>
      <c r="E293" s="87"/>
      <c r="F293" s="87" t="s">
        <v>3367</v>
      </c>
      <c r="G293" t="s">
        <v>2593</v>
      </c>
      <c r="H293" s="88">
        <v>154</v>
      </c>
      <c r="I293" s="35" t="s">
        <v>2599</v>
      </c>
      <c r="J293" s="35"/>
      <c r="K293" s="36">
        <v>45180</v>
      </c>
      <c r="L293"/>
      <c r="M293" t="s">
        <v>398</v>
      </c>
      <c r="N293" t="s">
        <v>488</v>
      </c>
      <c r="O293" t="str">
        <f>VLOOKUP(cppm_lor[[#This Row],[Status]],'All Link_LOV'!$M$4:$N$16,2,FALSE)</f>
        <v>Queried - Require More Information From AND</v>
      </c>
      <c r="P293" t="s">
        <v>3368</v>
      </c>
      <c r="Q293"/>
      <c r="R293" t="s">
        <v>3369</v>
      </c>
      <c r="S293" t="s">
        <v>3370</v>
      </c>
      <c r="T293" t="s">
        <v>56</v>
      </c>
      <c r="V293" t="e">
        <v>#N/A</v>
      </c>
      <c r="W293" t="e">
        <v>#N/A</v>
      </c>
      <c r="AG293" t="s">
        <v>3371</v>
      </c>
      <c r="AH293" t="s">
        <v>3372</v>
      </c>
      <c r="AI293">
        <v>26241.59</v>
      </c>
      <c r="AJ293" t="s">
        <v>2607</v>
      </c>
      <c r="AK293">
        <v>26241.59</v>
      </c>
      <c r="AL293" t="s">
        <v>3373</v>
      </c>
      <c r="AM293" t="s">
        <v>3194</v>
      </c>
      <c r="AN293" t="s">
        <v>3374</v>
      </c>
      <c r="AO293" t="s">
        <v>3367</v>
      </c>
      <c r="AP293" t="s">
        <v>2753</v>
      </c>
      <c r="AQ293" t="s">
        <v>1081</v>
      </c>
      <c r="AR293" t="s">
        <v>2656</v>
      </c>
      <c r="AS293" t="s">
        <v>2612</v>
      </c>
      <c r="AT293" t="s">
        <v>1081</v>
      </c>
      <c r="AU293" t="s">
        <v>1081</v>
      </c>
      <c r="AV293" t="s">
        <v>1081</v>
      </c>
      <c r="AX293">
        <v>0</v>
      </c>
      <c r="AY293" s="108"/>
    </row>
    <row r="294" spans="1:51" ht="13.5" hidden="1" customHeight="1">
      <c r="A294">
        <v>292</v>
      </c>
      <c r="B294" s="87" t="s">
        <v>2744</v>
      </c>
      <c r="C294" s="87" t="s">
        <v>26</v>
      </c>
      <c r="D294" s="87" t="s">
        <v>3375</v>
      </c>
      <c r="E294" s="87"/>
      <c r="F294" s="87" t="s">
        <v>3376</v>
      </c>
      <c r="G294" t="s">
        <v>2593</v>
      </c>
      <c r="H294" s="88">
        <v>155</v>
      </c>
      <c r="I294" s="35" t="s">
        <v>2599</v>
      </c>
      <c r="J294" s="35"/>
      <c r="K294" s="36">
        <v>45180</v>
      </c>
      <c r="L294"/>
      <c r="M294" t="s">
        <v>398</v>
      </c>
      <c r="N294" t="s">
        <v>488</v>
      </c>
      <c r="O294" t="str">
        <f>VLOOKUP(cppm_lor[[#This Row],[Status]],'All Link_LOV'!$M$4:$N$16,2,FALSE)</f>
        <v>LOR Issued</v>
      </c>
      <c r="P294" t="s">
        <v>3368</v>
      </c>
      <c r="Q294"/>
      <c r="R294" t="s">
        <v>3369</v>
      </c>
      <c r="S294" t="s">
        <v>3370</v>
      </c>
      <c r="T294" t="s">
        <v>56</v>
      </c>
      <c r="V294" t="e">
        <v>#N/A</v>
      </c>
      <c r="W294" t="e">
        <v>#N/A</v>
      </c>
      <c r="AG294" t="s">
        <v>3371</v>
      </c>
      <c r="AH294" t="s">
        <v>3372</v>
      </c>
      <c r="AI294">
        <v>26241.59</v>
      </c>
      <c r="AJ294" t="s">
        <v>2607</v>
      </c>
      <c r="AK294">
        <v>26241.59</v>
      </c>
      <c r="AL294" t="s">
        <v>3373</v>
      </c>
      <c r="AM294" t="s">
        <v>3194</v>
      </c>
      <c r="AN294" t="s">
        <v>3374</v>
      </c>
      <c r="AO294" t="s">
        <v>3367</v>
      </c>
      <c r="AP294" t="s">
        <v>2753</v>
      </c>
      <c r="AQ294" t="s">
        <v>1081</v>
      </c>
      <c r="AR294" t="s">
        <v>2656</v>
      </c>
      <c r="AS294" t="s">
        <v>2612</v>
      </c>
      <c r="AT294" t="s">
        <v>1081</v>
      </c>
      <c r="AU294" t="s">
        <v>1081</v>
      </c>
      <c r="AV294" t="s">
        <v>1081</v>
      </c>
      <c r="AX294">
        <v>0</v>
      </c>
      <c r="AY294" s="108"/>
    </row>
    <row r="295" spans="1:51" ht="13.5" hidden="1" customHeight="1">
      <c r="A295">
        <v>293</v>
      </c>
      <c r="B295" s="87" t="s">
        <v>62</v>
      </c>
      <c r="C295" s="87" t="s">
        <v>86</v>
      </c>
      <c r="D295" s="87" t="s">
        <v>1487</v>
      </c>
      <c r="E295" s="87"/>
      <c r="F295" s="87"/>
      <c r="G295" t="s">
        <v>2593</v>
      </c>
      <c r="H295" s="88">
        <v>156</v>
      </c>
      <c r="I295" s="35" t="s">
        <v>2594</v>
      </c>
      <c r="J295" s="35">
        <v>4902125271</v>
      </c>
      <c r="K295" s="36">
        <v>45180</v>
      </c>
      <c r="L295"/>
      <c r="M295" t="s">
        <v>398</v>
      </c>
      <c r="N295" t="s">
        <v>488</v>
      </c>
      <c r="O295" t="str">
        <f>VLOOKUP(cppm_lor[[#This Row],[Status]],'All Link_LOV'!$M$4:$N$16,2,FALSE)</f>
        <v>LOR Issued</v>
      </c>
      <c r="P295" t="s">
        <v>1486</v>
      </c>
      <c r="Q295"/>
      <c r="R295" t="s">
        <v>3377</v>
      </c>
      <c r="S295" t="s">
        <v>1488</v>
      </c>
      <c r="T295" t="s">
        <v>51</v>
      </c>
      <c r="V295" t="s">
        <v>1397</v>
      </c>
      <c r="W295" t="s">
        <v>1397</v>
      </c>
      <c r="AG295" t="s">
        <v>3378</v>
      </c>
      <c r="AH295" t="s">
        <v>3379</v>
      </c>
      <c r="AI295">
        <v>64082</v>
      </c>
      <c r="AJ295" t="s">
        <v>1081</v>
      </c>
      <c r="AK295" t="s">
        <v>1081</v>
      </c>
      <c r="AL295" t="s">
        <v>1081</v>
      </c>
      <c r="AM295" t="s">
        <v>1081</v>
      </c>
      <c r="AN295" t="s">
        <v>1081</v>
      </c>
      <c r="AO295" t="s">
        <v>1081</v>
      </c>
      <c r="AP295" t="s">
        <v>475</v>
      </c>
      <c r="AQ295" t="s">
        <v>1081</v>
      </c>
      <c r="AR295" t="s">
        <v>1081</v>
      </c>
      <c r="AS295" t="s">
        <v>1081</v>
      </c>
      <c r="AT295" t="s">
        <v>1487</v>
      </c>
      <c r="AU295" t="s">
        <v>1081</v>
      </c>
      <c r="AV295" t="s">
        <v>1081</v>
      </c>
      <c r="AX295">
        <v>0</v>
      </c>
      <c r="AY295" s="108"/>
    </row>
    <row r="296" spans="1:51" ht="13.5" hidden="1" customHeight="1">
      <c r="A296">
        <v>294</v>
      </c>
      <c r="B296" t="s">
        <v>546</v>
      </c>
      <c r="C296" t="s">
        <v>9</v>
      </c>
      <c r="D296" s="87" t="s">
        <v>3380</v>
      </c>
      <c r="E296" s="87"/>
      <c r="F296" s="87" t="s">
        <v>2628</v>
      </c>
      <c r="G296" t="s">
        <v>2593</v>
      </c>
      <c r="H296" s="88">
        <v>157</v>
      </c>
      <c r="I296" s="35" t="s">
        <v>2599</v>
      </c>
      <c r="J296" s="35"/>
      <c r="K296" s="36">
        <v>45180</v>
      </c>
      <c r="L296"/>
      <c r="M296" t="s">
        <v>398</v>
      </c>
      <c r="N296" t="s">
        <v>488</v>
      </c>
      <c r="O296" t="str">
        <f>VLOOKUP(cppm_lor[[#This Row],[Status]],'All Link_LOV'!$M$4:$N$16,2,FALSE)</f>
        <v>Pending Verification</v>
      </c>
      <c r="P296" t="s">
        <v>3381</v>
      </c>
      <c r="Q296"/>
      <c r="R296" t="s">
        <v>3382</v>
      </c>
      <c r="S296" t="s">
        <v>3383</v>
      </c>
      <c r="T296" t="s">
        <v>48</v>
      </c>
      <c r="V296" t="e">
        <v>#N/A</v>
      </c>
      <c r="W296" t="e">
        <v>#N/A</v>
      </c>
      <c r="AG296" t="s">
        <v>3384</v>
      </c>
      <c r="AH296" t="s">
        <v>3385</v>
      </c>
      <c r="AI296">
        <v>80261.94</v>
      </c>
      <c r="AJ296" t="s">
        <v>2607</v>
      </c>
      <c r="AK296">
        <v>80261.94</v>
      </c>
      <c r="AL296" t="s">
        <v>2743</v>
      </c>
      <c r="AM296" t="s">
        <v>2609</v>
      </c>
      <c r="AN296" t="s">
        <v>2743</v>
      </c>
      <c r="AO296" t="s">
        <v>1081</v>
      </c>
      <c r="AP296" t="s">
        <v>2635</v>
      </c>
      <c r="AQ296" t="s">
        <v>1081</v>
      </c>
      <c r="AR296" t="s">
        <v>2656</v>
      </c>
      <c r="AS296" t="s">
        <v>2612</v>
      </c>
      <c r="AT296" t="s">
        <v>1081</v>
      </c>
      <c r="AU296" t="s">
        <v>1081</v>
      </c>
      <c r="AV296" t="s">
        <v>1081</v>
      </c>
      <c r="AX296">
        <v>0</v>
      </c>
      <c r="AY296" s="108"/>
    </row>
    <row r="297" spans="1:51" ht="13.5" hidden="1" customHeight="1">
      <c r="A297">
        <v>295</v>
      </c>
      <c r="B297" s="87" t="s">
        <v>81</v>
      </c>
      <c r="C297" s="87" t="s">
        <v>86</v>
      </c>
      <c r="D297" s="87" t="s">
        <v>1493</v>
      </c>
      <c r="E297" s="87"/>
      <c r="F297" s="87" t="s">
        <v>3386</v>
      </c>
      <c r="G297" t="s">
        <v>2593</v>
      </c>
      <c r="H297" s="88">
        <v>158</v>
      </c>
      <c r="I297" s="35" t="s">
        <v>2594</v>
      </c>
      <c r="J297" s="35"/>
      <c r="K297" s="36">
        <v>45180</v>
      </c>
      <c r="L297"/>
      <c r="M297" t="s">
        <v>398</v>
      </c>
      <c r="N297" t="s">
        <v>488</v>
      </c>
      <c r="O297" t="str">
        <f>VLOOKUP(cppm_lor[[#This Row],[Status]],'All Link_LOV'!$M$4:$N$16,2,FALSE)</f>
        <v>LOR Issued</v>
      </c>
      <c r="P297" t="s">
        <v>1490</v>
      </c>
      <c r="Q297"/>
      <c r="R297" t="s">
        <v>3387</v>
      </c>
      <c r="S297" t="s">
        <v>1494</v>
      </c>
      <c r="T297" t="s">
        <v>1614</v>
      </c>
      <c r="V297" t="s">
        <v>1491</v>
      </c>
      <c r="W297" t="s">
        <v>1491</v>
      </c>
      <c r="Z297" t="s">
        <v>3388</v>
      </c>
      <c r="AA297" t="s">
        <v>3389</v>
      </c>
      <c r="AG297" t="s">
        <v>3390</v>
      </c>
      <c r="AH297" t="s">
        <v>3391</v>
      </c>
      <c r="AI297">
        <v>175694</v>
      </c>
      <c r="AJ297" t="s">
        <v>1081</v>
      </c>
      <c r="AK297" t="s">
        <v>1081</v>
      </c>
      <c r="AL297" t="s">
        <v>1081</v>
      </c>
      <c r="AM297" t="s">
        <v>1081</v>
      </c>
      <c r="AN297" t="s">
        <v>1081</v>
      </c>
      <c r="AO297" t="s">
        <v>1081</v>
      </c>
      <c r="AP297" t="s">
        <v>81</v>
      </c>
      <c r="AQ297" t="s">
        <v>1081</v>
      </c>
      <c r="AR297" t="s">
        <v>1081</v>
      </c>
      <c r="AS297" t="s">
        <v>1081</v>
      </c>
      <c r="AT297" t="s">
        <v>1493</v>
      </c>
      <c r="AU297" t="s">
        <v>86</v>
      </c>
      <c r="AV297" t="s">
        <v>1081</v>
      </c>
      <c r="AX297">
        <v>0</v>
      </c>
      <c r="AY297" s="108"/>
    </row>
    <row r="298" spans="1:51" ht="13.5" hidden="1" customHeight="1">
      <c r="A298">
        <v>296</v>
      </c>
      <c r="B298" t="s">
        <v>77</v>
      </c>
      <c r="C298" s="87" t="s">
        <v>16</v>
      </c>
      <c r="D298" s="87" t="s">
        <v>3392</v>
      </c>
      <c r="E298" s="87"/>
      <c r="F298" s="87" t="s">
        <v>3393</v>
      </c>
      <c r="G298" t="s">
        <v>2593</v>
      </c>
      <c r="H298" s="88">
        <v>159</v>
      </c>
      <c r="I298" s="35" t="s">
        <v>2599</v>
      </c>
      <c r="J298" s="35"/>
      <c r="K298" s="36">
        <v>45180</v>
      </c>
      <c r="L298"/>
      <c r="M298" t="s">
        <v>398</v>
      </c>
      <c r="N298" t="s">
        <v>488</v>
      </c>
      <c r="O298" t="str">
        <f>VLOOKUP(cppm_lor[[#This Row],[Status]],'All Link_LOV'!$M$4:$N$16,2,FALSE)</f>
        <v>LOR Issued</v>
      </c>
      <c r="P298" t="s">
        <v>3394</v>
      </c>
      <c r="R298" t="s">
        <v>3395</v>
      </c>
      <c r="S298" t="s">
        <v>3396</v>
      </c>
      <c r="T298" t="s">
        <v>2773</v>
      </c>
      <c r="V298" t="e">
        <v>#N/A</v>
      </c>
      <c r="W298" t="e">
        <v>#N/A</v>
      </c>
      <c r="AG298" t="s">
        <v>3397</v>
      </c>
      <c r="AH298" t="s">
        <v>3398</v>
      </c>
      <c r="AI298">
        <v>67223.98</v>
      </c>
      <c r="AJ298" t="s">
        <v>2607</v>
      </c>
      <c r="AK298">
        <v>67223.98</v>
      </c>
      <c r="AL298">
        <v>44995</v>
      </c>
      <c r="AM298" t="s">
        <v>2609</v>
      </c>
      <c r="AN298">
        <v>44995</v>
      </c>
      <c r="AO298" t="s">
        <v>1081</v>
      </c>
      <c r="AP298" t="s">
        <v>2650</v>
      </c>
      <c r="AQ298" t="s">
        <v>1081</v>
      </c>
      <c r="AR298" t="s">
        <v>1081</v>
      </c>
      <c r="AS298" t="s">
        <v>1081</v>
      </c>
      <c r="AT298" s="44" t="s">
        <v>3399</v>
      </c>
      <c r="AU298" t="s">
        <v>1081</v>
      </c>
      <c r="AV298" t="s">
        <v>1081</v>
      </c>
      <c r="AX298">
        <v>1</v>
      </c>
      <c r="AY298" s="108"/>
    </row>
    <row r="299" spans="1:51" ht="13.5" hidden="1" customHeight="1">
      <c r="A299">
        <v>297</v>
      </c>
      <c r="B299" t="s">
        <v>77</v>
      </c>
      <c r="C299" s="87" t="s">
        <v>16</v>
      </c>
      <c r="D299" s="87" t="s">
        <v>3400</v>
      </c>
      <c r="E299" s="87"/>
      <c r="F299" s="87" t="s">
        <v>2952</v>
      </c>
      <c r="G299" t="s">
        <v>2593</v>
      </c>
      <c r="H299" s="88">
        <v>160</v>
      </c>
      <c r="I299" s="35" t="s">
        <v>2599</v>
      </c>
      <c r="J299" s="35"/>
      <c r="K299" s="36">
        <v>45180</v>
      </c>
      <c r="L299"/>
      <c r="M299" t="s">
        <v>398</v>
      </c>
      <c r="N299" t="s">
        <v>488</v>
      </c>
      <c r="O299" t="str">
        <f>VLOOKUP(cppm_lor[[#This Row],[Status]],'All Link_LOV'!$M$4:$N$16,2,FALSE)</f>
        <v>LOR Issued</v>
      </c>
      <c r="P299" t="s">
        <v>3401</v>
      </c>
      <c r="R299" t="s">
        <v>3402</v>
      </c>
      <c r="S299" t="s">
        <v>3403</v>
      </c>
      <c r="T299" t="s">
        <v>2773</v>
      </c>
      <c r="V299" t="e">
        <v>#N/A</v>
      </c>
      <c r="W299" t="e">
        <v>#N/A</v>
      </c>
      <c r="AG299" t="s">
        <v>3404</v>
      </c>
      <c r="AH299" t="s">
        <v>3405</v>
      </c>
      <c r="AI299">
        <v>38813.269999999997</v>
      </c>
      <c r="AJ299" t="s">
        <v>2607</v>
      </c>
      <c r="AK299">
        <v>38813.269999999997</v>
      </c>
      <c r="AL299">
        <v>45117</v>
      </c>
      <c r="AM299" t="s">
        <v>2609</v>
      </c>
      <c r="AN299">
        <v>45117</v>
      </c>
      <c r="AO299" t="s">
        <v>1081</v>
      </c>
      <c r="AP299" t="s">
        <v>2650</v>
      </c>
      <c r="AQ299" t="s">
        <v>1081</v>
      </c>
      <c r="AR299" t="s">
        <v>1081</v>
      </c>
      <c r="AS299" t="s">
        <v>1081</v>
      </c>
      <c r="AT299" s="44" t="s">
        <v>3406</v>
      </c>
      <c r="AU299" t="s">
        <v>1081</v>
      </c>
      <c r="AV299" t="s">
        <v>1081</v>
      </c>
      <c r="AX299">
        <v>1</v>
      </c>
      <c r="AY299" s="108"/>
    </row>
    <row r="300" spans="1:51" ht="13.5" hidden="1" customHeight="1">
      <c r="A300">
        <v>298</v>
      </c>
      <c r="B300" s="87" t="s">
        <v>2744</v>
      </c>
      <c r="C300" s="87" t="s">
        <v>86</v>
      </c>
      <c r="D300" s="87" t="s">
        <v>3407</v>
      </c>
      <c r="E300" s="87"/>
      <c r="F300" s="87" t="s">
        <v>2885</v>
      </c>
      <c r="G300" t="s">
        <v>2593</v>
      </c>
      <c r="H300" s="88">
        <v>161</v>
      </c>
      <c r="I300" s="35" t="s">
        <v>2599</v>
      </c>
      <c r="J300" s="35"/>
      <c r="K300" s="36">
        <v>45180</v>
      </c>
      <c r="L300"/>
      <c r="M300" t="s">
        <v>398</v>
      </c>
      <c r="N300" t="s">
        <v>488</v>
      </c>
      <c r="O300" t="str">
        <f>VLOOKUP(cppm_lor[[#This Row],[Status]],'All Link_LOV'!$M$4:$N$16,2,FALSE)</f>
        <v>LOR Issued</v>
      </c>
      <c r="P300" t="s">
        <v>3408</v>
      </c>
      <c r="Q300"/>
      <c r="R300" t="s">
        <v>3409</v>
      </c>
      <c r="S300" t="s">
        <v>3410</v>
      </c>
      <c r="T300" t="s">
        <v>2749</v>
      </c>
      <c r="V300" t="e">
        <v>#N/A</v>
      </c>
      <c r="W300" t="e">
        <v>#N/A</v>
      </c>
      <c r="AG300" t="s">
        <v>3411</v>
      </c>
      <c r="AH300" t="s">
        <v>3412</v>
      </c>
      <c r="AI300">
        <v>38512.68</v>
      </c>
      <c r="AJ300" t="s">
        <v>2607</v>
      </c>
      <c r="AK300">
        <v>38512.68</v>
      </c>
      <c r="AL300" t="s">
        <v>3413</v>
      </c>
      <c r="AM300" t="s">
        <v>2609</v>
      </c>
      <c r="AN300" t="s">
        <v>3414</v>
      </c>
      <c r="AO300" t="s">
        <v>3415</v>
      </c>
      <c r="AP300" t="s">
        <v>2753</v>
      </c>
      <c r="AQ300" s="87" t="s">
        <v>3407</v>
      </c>
      <c r="AR300">
        <v>38512</v>
      </c>
      <c r="AS300">
        <v>16525.169999999998</v>
      </c>
      <c r="AT300" t="s">
        <v>3407</v>
      </c>
      <c r="AU300" t="s">
        <v>2678</v>
      </c>
      <c r="AV300" t="s">
        <v>3416</v>
      </c>
      <c r="AX300">
        <v>0</v>
      </c>
      <c r="AY300" s="108"/>
    </row>
    <row r="301" spans="1:51" ht="13.5" hidden="1" customHeight="1">
      <c r="A301">
        <v>299</v>
      </c>
      <c r="B301" t="s">
        <v>77</v>
      </c>
      <c r="C301" s="87" t="s">
        <v>16</v>
      </c>
      <c r="D301" s="87" t="s">
        <v>3417</v>
      </c>
      <c r="E301" s="87"/>
      <c r="F301" s="87"/>
      <c r="G301" t="s">
        <v>2593</v>
      </c>
      <c r="H301" s="88">
        <v>162</v>
      </c>
      <c r="I301" s="35" t="s">
        <v>2599</v>
      </c>
      <c r="J301" s="35"/>
      <c r="K301" s="36">
        <v>45180</v>
      </c>
      <c r="L301"/>
      <c r="M301" t="s">
        <v>398</v>
      </c>
      <c r="N301" t="s">
        <v>488</v>
      </c>
      <c r="O301" t="str">
        <f>VLOOKUP(cppm_lor[[#This Row],[Status]],'All Link_LOV'!$M$4:$N$16,2,FALSE)</f>
        <v>LOR Issued</v>
      </c>
      <c r="P301" t="s">
        <v>3418</v>
      </c>
      <c r="R301" t="s">
        <v>3419</v>
      </c>
      <c r="S301" t="s">
        <v>3420</v>
      </c>
      <c r="T301" t="s">
        <v>54</v>
      </c>
      <c r="V301" t="e">
        <v>#N/A</v>
      </c>
      <c r="W301" t="e">
        <v>#N/A</v>
      </c>
      <c r="AG301" t="s">
        <v>3421</v>
      </c>
      <c r="AH301" t="s">
        <v>3422</v>
      </c>
      <c r="AI301">
        <v>66594</v>
      </c>
      <c r="AJ301" t="s">
        <v>2607</v>
      </c>
      <c r="AK301">
        <v>66594</v>
      </c>
      <c r="AL301" t="s">
        <v>2925</v>
      </c>
      <c r="AM301" t="s">
        <v>2609</v>
      </c>
      <c r="AN301" t="s">
        <v>2925</v>
      </c>
      <c r="AO301" t="s">
        <v>1081</v>
      </c>
      <c r="AP301" t="s">
        <v>2650</v>
      </c>
      <c r="AQ301" t="s">
        <v>1081</v>
      </c>
      <c r="AR301" t="s">
        <v>1081</v>
      </c>
      <c r="AS301" t="s">
        <v>1081</v>
      </c>
      <c r="AT301" t="s">
        <v>1081</v>
      </c>
      <c r="AU301" t="s">
        <v>1081</v>
      </c>
      <c r="AV301" t="s">
        <v>1081</v>
      </c>
      <c r="AX301">
        <v>1</v>
      </c>
      <c r="AY301" s="108"/>
    </row>
    <row r="302" spans="1:51" ht="13.5" hidden="1" customHeight="1">
      <c r="A302">
        <v>300</v>
      </c>
      <c r="B302" s="87" t="s">
        <v>81</v>
      </c>
      <c r="C302" s="87" t="s">
        <v>16</v>
      </c>
      <c r="D302" s="87" t="s">
        <v>1497</v>
      </c>
      <c r="E302" s="171"/>
      <c r="F302" s="87" t="s">
        <v>16</v>
      </c>
      <c r="G302" t="s">
        <v>2593</v>
      </c>
      <c r="H302" s="88">
        <v>163</v>
      </c>
      <c r="I302" s="35" t="s">
        <v>2594</v>
      </c>
      <c r="J302" s="35"/>
      <c r="K302" s="36">
        <v>45180</v>
      </c>
      <c r="L302"/>
      <c r="M302" t="s">
        <v>398</v>
      </c>
      <c r="N302" t="s">
        <v>488</v>
      </c>
      <c r="O302" t="str">
        <f>VLOOKUP(cppm_lor[[#This Row],[Status]],'All Link_LOV'!$M$4:$N$16,2,FALSE)</f>
        <v>LOR Issued</v>
      </c>
      <c r="P302" t="s">
        <v>1496</v>
      </c>
      <c r="Q302"/>
      <c r="R302" t="s">
        <v>1842</v>
      </c>
      <c r="S302" t="s">
        <v>1498</v>
      </c>
      <c r="T302" t="s">
        <v>1728</v>
      </c>
      <c r="V302" t="s">
        <v>1187</v>
      </c>
      <c r="W302" t="s">
        <v>1187</v>
      </c>
      <c r="AG302" t="s">
        <v>3423</v>
      </c>
      <c r="AH302" t="s">
        <v>3424</v>
      </c>
      <c r="AI302">
        <v>27555.87</v>
      </c>
      <c r="AJ302" t="s">
        <v>2607</v>
      </c>
      <c r="AK302">
        <v>27555.87</v>
      </c>
      <c r="AL302" t="s">
        <v>2743</v>
      </c>
      <c r="AM302" t="s">
        <v>2609</v>
      </c>
      <c r="AN302" t="s">
        <v>2743</v>
      </c>
      <c r="AO302" t="s">
        <v>1081</v>
      </c>
      <c r="AP302" t="s">
        <v>81</v>
      </c>
      <c r="AQ302" t="s">
        <v>1081</v>
      </c>
      <c r="AR302" t="s">
        <v>1081</v>
      </c>
      <c r="AS302" t="s">
        <v>1081</v>
      </c>
      <c r="AT302">
        <v>0</v>
      </c>
      <c r="AU302" t="s">
        <v>1081</v>
      </c>
      <c r="AV302" t="s">
        <v>1081</v>
      </c>
      <c r="AX302">
        <v>0</v>
      </c>
      <c r="AY302" s="108"/>
    </row>
    <row r="303" spans="1:51" ht="13.5" hidden="1" customHeight="1">
      <c r="A303">
        <v>301</v>
      </c>
      <c r="B303" t="s">
        <v>77</v>
      </c>
      <c r="C303" s="87" t="s">
        <v>16</v>
      </c>
      <c r="D303" s="87" t="s">
        <v>3425</v>
      </c>
      <c r="E303" s="87"/>
      <c r="F303" s="87" t="s">
        <v>3393</v>
      </c>
      <c r="G303" t="s">
        <v>2593</v>
      </c>
      <c r="H303" s="88">
        <v>164</v>
      </c>
      <c r="I303" s="35" t="s">
        <v>2599</v>
      </c>
      <c r="J303" s="35"/>
      <c r="K303" s="36">
        <v>45180</v>
      </c>
      <c r="L303"/>
      <c r="M303" t="s">
        <v>398</v>
      </c>
      <c r="N303" t="s">
        <v>488</v>
      </c>
      <c r="O303" t="str">
        <f>VLOOKUP(cppm_lor[[#This Row],[Status]],'All Link_LOV'!$M$4:$N$16,2,FALSE)</f>
        <v>LOR Issued</v>
      </c>
      <c r="P303" t="s">
        <v>3426</v>
      </c>
      <c r="R303" t="s">
        <v>3427</v>
      </c>
      <c r="S303" t="s">
        <v>3428</v>
      </c>
      <c r="T303" t="s">
        <v>2773</v>
      </c>
      <c r="V303" t="e">
        <v>#N/A</v>
      </c>
      <c r="W303" t="e">
        <v>#N/A</v>
      </c>
      <c r="AG303" t="s">
        <v>3429</v>
      </c>
      <c r="AH303" t="s">
        <v>3430</v>
      </c>
      <c r="AI303">
        <v>26946.13</v>
      </c>
      <c r="AJ303" t="s">
        <v>2607</v>
      </c>
      <c r="AK303">
        <v>26946.13</v>
      </c>
      <c r="AL303">
        <v>44995</v>
      </c>
      <c r="AM303" t="s">
        <v>2609</v>
      </c>
      <c r="AN303">
        <v>44995</v>
      </c>
      <c r="AO303" t="s">
        <v>1081</v>
      </c>
      <c r="AP303" t="s">
        <v>2650</v>
      </c>
      <c r="AQ303" t="s">
        <v>1081</v>
      </c>
      <c r="AR303" t="s">
        <v>1081</v>
      </c>
      <c r="AS303" t="s">
        <v>1081</v>
      </c>
      <c r="AT303" s="44" t="s">
        <v>3431</v>
      </c>
      <c r="AU303" t="s">
        <v>1081</v>
      </c>
      <c r="AV303" t="s">
        <v>1081</v>
      </c>
      <c r="AX303">
        <v>1</v>
      </c>
      <c r="AY303" s="108"/>
    </row>
    <row r="304" spans="1:51" ht="13.5" hidden="1" customHeight="1">
      <c r="A304">
        <v>302</v>
      </c>
      <c r="B304" t="s">
        <v>69</v>
      </c>
      <c r="C304" s="87" t="s">
        <v>16</v>
      </c>
      <c r="D304" s="87" t="s">
        <v>3432</v>
      </c>
      <c r="E304" s="87"/>
      <c r="F304" s="87"/>
      <c r="G304" t="s">
        <v>2593</v>
      </c>
      <c r="H304" s="88">
        <v>165</v>
      </c>
      <c r="I304" s="35" t="s">
        <v>2599</v>
      </c>
      <c r="J304" s="35"/>
      <c r="K304" s="36">
        <v>45180</v>
      </c>
      <c r="L304"/>
      <c r="M304" t="s">
        <v>398</v>
      </c>
      <c r="N304" t="s">
        <v>488</v>
      </c>
      <c r="O304" t="str">
        <f>VLOOKUP(cppm_lor[[#This Row],[Status]],'All Link_LOV'!$M$4:$N$16,2,FALSE)</f>
        <v>LOR Issued</v>
      </c>
      <c r="P304" t="s">
        <v>3433</v>
      </c>
      <c r="R304" t="s">
        <v>3434</v>
      </c>
      <c r="S304" t="s">
        <v>3435</v>
      </c>
      <c r="T304" t="s">
        <v>2773</v>
      </c>
      <c r="V304" t="e">
        <v>#N/A</v>
      </c>
      <c r="W304" t="e">
        <v>#N/A</v>
      </c>
      <c r="AG304" t="s">
        <v>3436</v>
      </c>
      <c r="AH304" t="s">
        <v>3437</v>
      </c>
      <c r="AI304">
        <v>45078.67</v>
      </c>
      <c r="AJ304" t="s">
        <v>2607</v>
      </c>
      <c r="AK304">
        <v>45078.67</v>
      </c>
      <c r="AL304">
        <v>44967</v>
      </c>
      <c r="AM304" t="s">
        <v>2609</v>
      </c>
      <c r="AN304">
        <v>44967</v>
      </c>
      <c r="AO304" t="s">
        <v>1081</v>
      </c>
      <c r="AP304" t="s">
        <v>2650</v>
      </c>
      <c r="AQ304" t="s">
        <v>1081</v>
      </c>
      <c r="AR304" t="s">
        <v>1081</v>
      </c>
      <c r="AS304" t="s">
        <v>1081</v>
      </c>
      <c r="AT304" s="44" t="s">
        <v>3438</v>
      </c>
      <c r="AU304" t="s">
        <v>1081</v>
      </c>
      <c r="AV304" t="s">
        <v>1081</v>
      </c>
      <c r="AX304">
        <v>0</v>
      </c>
      <c r="AY304" s="108"/>
    </row>
    <row r="305" spans="1:51" ht="13.5" hidden="1" customHeight="1">
      <c r="A305">
        <v>303</v>
      </c>
      <c r="B305" s="87" t="s">
        <v>62</v>
      </c>
      <c r="C305" s="87" t="s">
        <v>86</v>
      </c>
      <c r="D305" s="87" t="s">
        <v>1502</v>
      </c>
      <c r="E305" s="87"/>
      <c r="F305" s="87"/>
      <c r="G305" t="s">
        <v>2593</v>
      </c>
      <c r="H305" s="88">
        <v>166</v>
      </c>
      <c r="I305" s="35" t="s">
        <v>2594</v>
      </c>
      <c r="J305" s="35" t="s">
        <v>3439</v>
      </c>
      <c r="K305" s="36">
        <v>45180</v>
      </c>
      <c r="L305"/>
      <c r="M305" t="s">
        <v>398</v>
      </c>
      <c r="N305" t="s">
        <v>488</v>
      </c>
      <c r="O305" t="str">
        <f>VLOOKUP(cppm_lor[[#This Row],[Status]],'All Link_LOV'!$M$4:$N$16,2,FALSE)</f>
        <v>LOR Issued</v>
      </c>
      <c r="P305" t="s">
        <v>1500</v>
      </c>
      <c r="Q305"/>
      <c r="R305" t="s">
        <v>3440</v>
      </c>
      <c r="S305" t="s">
        <v>1503</v>
      </c>
      <c r="T305" t="s">
        <v>908</v>
      </c>
      <c r="V305" t="s">
        <v>1501</v>
      </c>
      <c r="W305" t="s">
        <v>1501</v>
      </c>
      <c r="AG305" t="s">
        <v>3441</v>
      </c>
      <c r="AH305" t="s">
        <v>3442</v>
      </c>
      <c r="AI305">
        <v>50143.5</v>
      </c>
      <c r="AJ305" t="s">
        <v>1081</v>
      </c>
      <c r="AK305" t="s">
        <v>1081</v>
      </c>
      <c r="AL305" t="s">
        <v>1081</v>
      </c>
      <c r="AM305" t="s">
        <v>1081</v>
      </c>
      <c r="AN305" t="s">
        <v>1081</v>
      </c>
      <c r="AO305" t="s">
        <v>1081</v>
      </c>
      <c r="AP305" t="s">
        <v>475</v>
      </c>
      <c r="AQ305" t="s">
        <v>1081</v>
      </c>
      <c r="AR305" t="s">
        <v>1081</v>
      </c>
      <c r="AS305" t="s">
        <v>1081</v>
      </c>
      <c r="AT305" t="s">
        <v>1502</v>
      </c>
      <c r="AU305" t="s">
        <v>86</v>
      </c>
      <c r="AV305" t="s">
        <v>1081</v>
      </c>
      <c r="AX305">
        <v>0</v>
      </c>
      <c r="AY305" s="108"/>
    </row>
    <row r="306" spans="1:51" ht="13.5" hidden="1" customHeight="1">
      <c r="A306">
        <v>304</v>
      </c>
      <c r="B306" t="s">
        <v>77</v>
      </c>
      <c r="C306" s="87" t="s">
        <v>16</v>
      </c>
      <c r="D306" s="87" t="s">
        <v>3443</v>
      </c>
      <c r="E306" s="87"/>
      <c r="F306" s="87"/>
      <c r="G306" t="s">
        <v>2593</v>
      </c>
      <c r="H306" s="88">
        <v>167</v>
      </c>
      <c r="I306" s="35" t="s">
        <v>2599</v>
      </c>
      <c r="J306" s="35"/>
      <c r="K306" s="36">
        <v>45180</v>
      </c>
      <c r="L306"/>
      <c r="M306" t="s">
        <v>398</v>
      </c>
      <c r="N306" t="s">
        <v>488</v>
      </c>
      <c r="O306" t="str">
        <f>VLOOKUP(cppm_lor[[#This Row],[Status]],'All Link_LOV'!$M$4:$N$16,2,FALSE)</f>
        <v>LOR Issued</v>
      </c>
      <c r="P306" t="s">
        <v>3444</v>
      </c>
      <c r="R306" t="s">
        <v>3445</v>
      </c>
      <c r="S306" t="s">
        <v>3446</v>
      </c>
      <c r="T306" t="s">
        <v>54</v>
      </c>
      <c r="V306" t="e">
        <v>#N/A</v>
      </c>
      <c r="W306" t="e">
        <v>#N/A</v>
      </c>
      <c r="AG306" t="s">
        <v>3447</v>
      </c>
      <c r="AH306" t="s">
        <v>3448</v>
      </c>
      <c r="AI306">
        <v>71584</v>
      </c>
      <c r="AJ306" t="s">
        <v>2607</v>
      </c>
      <c r="AK306">
        <v>71584</v>
      </c>
      <c r="AL306" t="s">
        <v>2624</v>
      </c>
      <c r="AM306" t="s">
        <v>2609</v>
      </c>
      <c r="AN306" t="s">
        <v>3069</v>
      </c>
      <c r="AO306" t="s">
        <v>1081</v>
      </c>
      <c r="AP306" t="s">
        <v>2650</v>
      </c>
      <c r="AQ306" t="s">
        <v>1081</v>
      </c>
      <c r="AR306" t="s">
        <v>1081</v>
      </c>
      <c r="AS306" t="s">
        <v>1081</v>
      </c>
      <c r="AT306" t="s">
        <v>1081</v>
      </c>
      <c r="AU306" t="s">
        <v>1081</v>
      </c>
      <c r="AV306" t="s">
        <v>1081</v>
      </c>
      <c r="AX306">
        <v>0</v>
      </c>
      <c r="AY306" s="108"/>
    </row>
    <row r="307" spans="1:51" ht="13.5" hidden="1" customHeight="1">
      <c r="A307">
        <v>305</v>
      </c>
      <c r="B307" t="s">
        <v>77</v>
      </c>
      <c r="C307" s="87" t="s">
        <v>86</v>
      </c>
      <c r="D307" s="148" t="s">
        <v>3449</v>
      </c>
      <c r="E307" s="87"/>
      <c r="F307" s="87" t="s">
        <v>3450</v>
      </c>
      <c r="G307" t="s">
        <v>2593</v>
      </c>
      <c r="H307" s="88">
        <v>168</v>
      </c>
      <c r="I307" s="35" t="s">
        <v>2599</v>
      </c>
      <c r="J307" s="35"/>
      <c r="K307" s="36">
        <v>45180</v>
      </c>
      <c r="L307"/>
      <c r="M307" t="s">
        <v>398</v>
      </c>
      <c r="N307" t="s">
        <v>488</v>
      </c>
      <c r="O307" t="str">
        <f>VLOOKUP(cppm_lor[[#This Row],[Status]],'All Link_LOV'!$M$4:$N$16,2,FALSE)</f>
        <v>LOR Issued</v>
      </c>
      <c r="P307" t="s">
        <v>3451</v>
      </c>
      <c r="R307" t="s">
        <v>3452</v>
      </c>
      <c r="S307" t="s">
        <v>3453</v>
      </c>
      <c r="T307" t="s">
        <v>54</v>
      </c>
      <c r="V307" t="e">
        <v>#N/A</v>
      </c>
      <c r="W307" t="e">
        <v>#N/A</v>
      </c>
      <c r="AG307" t="s">
        <v>3454</v>
      </c>
      <c r="AH307" t="s">
        <v>3455</v>
      </c>
      <c r="AI307">
        <v>154403.76999999999</v>
      </c>
      <c r="AJ307" t="s">
        <v>2607</v>
      </c>
      <c r="AK307">
        <v>154403.76999999999</v>
      </c>
      <c r="AL307" t="s">
        <v>2620</v>
      </c>
      <c r="AM307" t="s">
        <v>2609</v>
      </c>
      <c r="AN307" t="s">
        <v>2766</v>
      </c>
      <c r="AO307" t="s">
        <v>2677</v>
      </c>
      <c r="AP307" t="s">
        <v>2650</v>
      </c>
      <c r="AQ307" t="s">
        <v>1081</v>
      </c>
      <c r="AR307" t="s">
        <v>1081</v>
      </c>
      <c r="AS307" t="s">
        <v>1081</v>
      </c>
      <c r="AT307" t="s">
        <v>3449</v>
      </c>
      <c r="AU307" t="s">
        <v>2678</v>
      </c>
      <c r="AV307" t="s">
        <v>2693</v>
      </c>
      <c r="AX307">
        <v>0</v>
      </c>
      <c r="AY307" s="108"/>
    </row>
    <row r="308" spans="1:51" ht="13.5" hidden="1" customHeight="1">
      <c r="A308">
        <v>306</v>
      </c>
      <c r="B308" s="87" t="s">
        <v>2744</v>
      </c>
      <c r="C308" s="87" t="s">
        <v>16</v>
      </c>
      <c r="D308" s="87" t="s">
        <v>3456</v>
      </c>
      <c r="E308" s="87"/>
      <c r="F308" s="87" t="s">
        <v>1570</v>
      </c>
      <c r="G308" t="s">
        <v>2593</v>
      </c>
      <c r="H308" s="88">
        <v>169</v>
      </c>
      <c r="I308" s="35" t="s">
        <v>2599</v>
      </c>
      <c r="J308" s="35"/>
      <c r="K308" s="36">
        <v>45180</v>
      </c>
      <c r="L308"/>
      <c r="M308" t="s">
        <v>398</v>
      </c>
      <c r="N308" t="s">
        <v>488</v>
      </c>
      <c r="O308" t="str">
        <f>VLOOKUP(cppm_lor[[#This Row],[Status]],'All Link_LOV'!$M$4:$N$16,2,FALSE)</f>
        <v>LOR Issued</v>
      </c>
      <c r="P308" t="s">
        <v>3457</v>
      </c>
      <c r="Q308"/>
      <c r="R308" t="s">
        <v>3458</v>
      </c>
      <c r="S308" t="s">
        <v>3459</v>
      </c>
      <c r="T308" t="s">
        <v>2749</v>
      </c>
      <c r="V308" t="e">
        <v>#N/A</v>
      </c>
      <c r="W308" t="e">
        <v>#N/A</v>
      </c>
      <c r="AC308" t="s">
        <v>3460</v>
      </c>
      <c r="AG308" t="s">
        <v>3461</v>
      </c>
      <c r="AH308" t="s">
        <v>3462</v>
      </c>
      <c r="AI308">
        <v>83854.69</v>
      </c>
      <c r="AJ308" t="s">
        <v>2607</v>
      </c>
      <c r="AK308">
        <v>83854.69</v>
      </c>
      <c r="AL308" t="s">
        <v>3463</v>
      </c>
      <c r="AM308" t="s">
        <v>2609</v>
      </c>
      <c r="AN308" t="s">
        <v>3463</v>
      </c>
      <c r="AO308" t="s">
        <v>2938</v>
      </c>
      <c r="AP308" t="s">
        <v>2753</v>
      </c>
      <c r="AQ308" t="s">
        <v>3456</v>
      </c>
      <c r="AR308" t="s">
        <v>2656</v>
      </c>
      <c r="AS308" t="s">
        <v>2612</v>
      </c>
      <c r="AT308" t="s">
        <v>1081</v>
      </c>
      <c r="AU308" t="s">
        <v>1081</v>
      </c>
      <c r="AV308" t="s">
        <v>1081</v>
      </c>
      <c r="AW308" t="s">
        <v>2597</v>
      </c>
      <c r="AX308">
        <v>0</v>
      </c>
      <c r="AY308" s="108"/>
    </row>
    <row r="309" spans="1:51" ht="13.5" hidden="1" customHeight="1">
      <c r="A309">
        <v>307</v>
      </c>
      <c r="B309" t="s">
        <v>457</v>
      </c>
      <c r="C309" s="87" t="s">
        <v>16</v>
      </c>
      <c r="D309" s="87" t="str">
        <f>cppm_lor[[#This Row],[LOR ID]]</f>
        <v>PJ-BNT-0033-TP</v>
      </c>
      <c r="E309" s="87"/>
      <c r="F309" s="87"/>
      <c r="G309" t="s">
        <v>2593</v>
      </c>
      <c r="H309" s="88">
        <v>170</v>
      </c>
      <c r="I309" s="35" t="s">
        <v>2599</v>
      </c>
      <c r="J309" s="35"/>
      <c r="K309" s="36">
        <v>45180</v>
      </c>
      <c r="L309"/>
      <c r="M309" t="s">
        <v>398</v>
      </c>
      <c r="N309" t="s">
        <v>488</v>
      </c>
      <c r="O309" t="str">
        <f>VLOOKUP(cppm_lor[[#This Row],[Status]],'All Link_LOV'!$M$4:$N$16,2,FALSE)</f>
        <v>LOR Issued</v>
      </c>
      <c r="P309" t="s">
        <v>3464</v>
      </c>
      <c r="Q309"/>
      <c r="R309" t="s">
        <v>3465</v>
      </c>
      <c r="S309" t="s">
        <v>3466</v>
      </c>
      <c r="T309" t="s">
        <v>3189</v>
      </c>
      <c r="V309" t="s">
        <v>3190</v>
      </c>
      <c r="W309" t="s">
        <v>3191</v>
      </c>
      <c r="AG309" t="s">
        <v>3467</v>
      </c>
      <c r="AH309" t="s">
        <v>3468</v>
      </c>
      <c r="AI309">
        <v>53705.7</v>
      </c>
      <c r="AJ309" t="s">
        <v>2607</v>
      </c>
      <c r="AK309">
        <v>53705.7</v>
      </c>
      <c r="AL309">
        <v>45209</v>
      </c>
      <c r="AM309" t="s">
        <v>2609</v>
      </c>
      <c r="AN309" t="s">
        <v>2883</v>
      </c>
      <c r="AO309" t="s">
        <v>3195</v>
      </c>
      <c r="AP309" t="s">
        <v>2611</v>
      </c>
      <c r="AQ309" t="s">
        <v>3469</v>
      </c>
      <c r="AR309" t="s">
        <v>2656</v>
      </c>
      <c r="AS309" t="s">
        <v>2612</v>
      </c>
      <c r="AT309" t="s">
        <v>3469</v>
      </c>
      <c r="AU309" t="s">
        <v>1081</v>
      </c>
      <c r="AV309" t="s">
        <v>1081</v>
      </c>
      <c r="AX309">
        <v>0</v>
      </c>
      <c r="AY309" s="108"/>
    </row>
    <row r="310" spans="1:51" ht="13.5" hidden="1" customHeight="1">
      <c r="A310">
        <v>308</v>
      </c>
      <c r="B310" t="s">
        <v>457</v>
      </c>
      <c r="C310" s="87" t="s">
        <v>16</v>
      </c>
      <c r="D310" s="87" t="str">
        <f>cppm_lor[[#This Row],[LOR ID]]</f>
        <v>PJ-PCO-0925-TP</v>
      </c>
      <c r="E310" s="87"/>
      <c r="F310" s="87"/>
      <c r="G310" t="s">
        <v>2593</v>
      </c>
      <c r="H310" s="88">
        <v>171</v>
      </c>
      <c r="I310" s="35" t="s">
        <v>2599</v>
      </c>
      <c r="J310" s="35"/>
      <c r="K310" s="36">
        <v>45180</v>
      </c>
      <c r="L310"/>
      <c r="M310" t="s">
        <v>398</v>
      </c>
      <c r="N310" t="s">
        <v>488</v>
      </c>
      <c r="O310" t="str">
        <f>VLOOKUP(cppm_lor[[#This Row],[Status]],'All Link_LOV'!$M$4:$N$16,2,FALSE)</f>
        <v>LOR Issued</v>
      </c>
      <c r="P310" t="s">
        <v>3470</v>
      </c>
      <c r="Q310"/>
      <c r="R310" t="s">
        <v>3471</v>
      </c>
      <c r="S310" t="s">
        <v>3472</v>
      </c>
      <c r="T310" t="s">
        <v>3189</v>
      </c>
      <c r="V310" t="s">
        <v>3190</v>
      </c>
      <c r="W310" t="s">
        <v>3191</v>
      </c>
      <c r="AG310" t="s">
        <v>3473</v>
      </c>
      <c r="AH310" t="s">
        <v>3474</v>
      </c>
      <c r="AI310">
        <v>50319.32</v>
      </c>
      <c r="AJ310" t="s">
        <v>2607</v>
      </c>
      <c r="AK310">
        <v>151647.56</v>
      </c>
      <c r="AL310">
        <v>44599</v>
      </c>
      <c r="AM310" t="s">
        <v>3194</v>
      </c>
      <c r="AN310">
        <v>44599</v>
      </c>
      <c r="AO310" t="s">
        <v>3195</v>
      </c>
      <c r="AP310" t="s">
        <v>2611</v>
      </c>
      <c r="AQ310" t="s">
        <v>3475</v>
      </c>
      <c r="AR310">
        <v>1</v>
      </c>
      <c r="AS310" t="s">
        <v>2612</v>
      </c>
      <c r="AT310" t="s">
        <v>3476</v>
      </c>
      <c r="AU310" t="s">
        <v>2678</v>
      </c>
      <c r="AV310" t="s">
        <v>2693</v>
      </c>
      <c r="AX310">
        <v>0</v>
      </c>
      <c r="AY310" s="108"/>
    </row>
    <row r="311" spans="1:51" ht="13.5" hidden="1" customHeight="1">
      <c r="A311">
        <v>309</v>
      </c>
      <c r="B311" t="s">
        <v>457</v>
      </c>
      <c r="C311" s="87" t="s">
        <v>16</v>
      </c>
      <c r="D311" s="87" t="str">
        <f>cppm_lor[[#This Row],[LOR ID]]</f>
        <v>PJ-PCO-0926-TP</v>
      </c>
      <c r="E311" s="87"/>
      <c r="F311" s="87"/>
      <c r="G311" t="s">
        <v>2593</v>
      </c>
      <c r="H311" s="88">
        <v>172</v>
      </c>
      <c r="I311" s="35" t="s">
        <v>2599</v>
      </c>
      <c r="J311" s="35"/>
      <c r="K311" s="36">
        <v>45180</v>
      </c>
      <c r="L311"/>
      <c r="M311" t="s">
        <v>398</v>
      </c>
      <c r="N311" t="s">
        <v>488</v>
      </c>
      <c r="O311" t="str">
        <f>VLOOKUP(cppm_lor[[#This Row],[Status]],'All Link_LOV'!$M$4:$N$16,2,FALSE)</f>
        <v>LOR Issued</v>
      </c>
      <c r="P311" t="s">
        <v>3477</v>
      </c>
      <c r="Q311"/>
      <c r="R311" t="s">
        <v>3471</v>
      </c>
      <c r="S311" t="s">
        <v>3472</v>
      </c>
      <c r="T311" t="s">
        <v>3189</v>
      </c>
      <c r="V311" t="s">
        <v>3190</v>
      </c>
      <c r="W311" t="s">
        <v>3191</v>
      </c>
      <c r="AG311" t="s">
        <v>3473</v>
      </c>
      <c r="AH311" t="s">
        <v>3474</v>
      </c>
      <c r="AI311">
        <v>101328.24</v>
      </c>
      <c r="AJ311" t="s">
        <v>2607</v>
      </c>
      <c r="AK311">
        <v>151647.56</v>
      </c>
      <c r="AL311">
        <v>44599</v>
      </c>
      <c r="AM311" t="s">
        <v>3194</v>
      </c>
      <c r="AN311">
        <v>44599</v>
      </c>
      <c r="AO311" t="s">
        <v>3195</v>
      </c>
      <c r="AP311" t="s">
        <v>2611</v>
      </c>
      <c r="AQ311" t="s">
        <v>3478</v>
      </c>
      <c r="AR311">
        <v>1</v>
      </c>
      <c r="AS311" t="s">
        <v>2612</v>
      </c>
      <c r="AT311" t="s">
        <v>3479</v>
      </c>
      <c r="AU311" t="s">
        <v>2678</v>
      </c>
      <c r="AV311" t="s">
        <v>2693</v>
      </c>
      <c r="AX311">
        <v>0</v>
      </c>
      <c r="AY311" s="108"/>
    </row>
    <row r="312" spans="1:51" ht="13.5" hidden="1" customHeight="1">
      <c r="A312">
        <v>310</v>
      </c>
      <c r="B312" t="s">
        <v>457</v>
      </c>
      <c r="C312" s="87" t="s">
        <v>16</v>
      </c>
      <c r="D312" s="87" t="str">
        <f>cppm_lor[[#This Row],[LOR ID]]</f>
        <v>PJ-PCO-0927-TP</v>
      </c>
      <c r="E312" s="87"/>
      <c r="F312" s="87"/>
      <c r="G312" t="s">
        <v>2593</v>
      </c>
      <c r="H312" s="88">
        <v>173</v>
      </c>
      <c r="I312" s="35" t="s">
        <v>2599</v>
      </c>
      <c r="J312" s="35"/>
      <c r="K312" s="36">
        <v>45180</v>
      </c>
      <c r="L312"/>
      <c r="M312" t="s">
        <v>398</v>
      </c>
      <c r="N312" t="s">
        <v>488</v>
      </c>
      <c r="O312" t="str">
        <f>VLOOKUP(cppm_lor[[#This Row],[Status]],'All Link_LOV'!$M$4:$N$16,2,FALSE)</f>
        <v>LOR Issued</v>
      </c>
      <c r="P312" t="s">
        <v>3480</v>
      </c>
      <c r="Q312"/>
      <c r="R312" t="s">
        <v>3481</v>
      </c>
      <c r="S312" t="s">
        <v>3482</v>
      </c>
      <c r="T312" t="s">
        <v>3189</v>
      </c>
      <c r="V312" t="s">
        <v>3190</v>
      </c>
      <c r="W312" t="s">
        <v>3191</v>
      </c>
      <c r="AG312" t="s">
        <v>3483</v>
      </c>
      <c r="AH312" t="s">
        <v>3484</v>
      </c>
      <c r="AI312">
        <v>58700.69</v>
      </c>
      <c r="AJ312" t="s">
        <v>2607</v>
      </c>
      <c r="AK312">
        <v>58700.69</v>
      </c>
      <c r="AL312" t="s">
        <v>3485</v>
      </c>
      <c r="AM312" t="s">
        <v>3194</v>
      </c>
      <c r="AN312" t="s">
        <v>3485</v>
      </c>
      <c r="AO312" t="s">
        <v>3195</v>
      </c>
      <c r="AP312" t="s">
        <v>2611</v>
      </c>
      <c r="AQ312" t="s">
        <v>3486</v>
      </c>
      <c r="AR312">
        <v>1</v>
      </c>
      <c r="AS312" t="s">
        <v>2612</v>
      </c>
      <c r="AT312" t="s">
        <v>3487</v>
      </c>
      <c r="AU312" t="s">
        <v>2678</v>
      </c>
      <c r="AV312" t="s">
        <v>2693</v>
      </c>
      <c r="AX312">
        <v>0</v>
      </c>
      <c r="AY312" s="108"/>
    </row>
    <row r="313" spans="1:51" ht="13.5" hidden="1" customHeight="1">
      <c r="A313">
        <v>311</v>
      </c>
      <c r="B313" t="s">
        <v>457</v>
      </c>
      <c r="C313" s="87" t="s">
        <v>16</v>
      </c>
      <c r="D313" s="87" t="str">
        <f>cppm_lor[[#This Row],[LOR ID]]</f>
        <v>PJ-PCO-0928-TP</v>
      </c>
      <c r="E313" s="87"/>
      <c r="F313" s="87"/>
      <c r="G313" t="s">
        <v>2593</v>
      </c>
      <c r="H313" s="88">
        <v>174</v>
      </c>
      <c r="I313" s="35" t="s">
        <v>2599</v>
      </c>
      <c r="J313" s="35"/>
      <c r="K313" s="36">
        <v>45180</v>
      </c>
      <c r="L313"/>
      <c r="M313" t="s">
        <v>398</v>
      </c>
      <c r="N313" t="s">
        <v>488</v>
      </c>
      <c r="O313" t="str">
        <f>VLOOKUP(cppm_lor[[#This Row],[Status]],'All Link_LOV'!$M$4:$N$16,2,FALSE)</f>
        <v>LOR Issued</v>
      </c>
      <c r="P313" t="s">
        <v>3488</v>
      </c>
      <c r="Q313"/>
      <c r="R313" t="s">
        <v>3489</v>
      </c>
      <c r="S313" t="s">
        <v>3490</v>
      </c>
      <c r="T313" t="s">
        <v>3189</v>
      </c>
      <c r="V313" t="s">
        <v>3190</v>
      </c>
      <c r="W313" t="s">
        <v>3191</v>
      </c>
      <c r="AG313" t="s">
        <v>3491</v>
      </c>
      <c r="AH313" t="s">
        <v>3492</v>
      </c>
      <c r="AI313">
        <v>27724.02</v>
      </c>
      <c r="AJ313" t="s">
        <v>2607</v>
      </c>
      <c r="AK313">
        <v>46930.9</v>
      </c>
      <c r="AL313" t="s">
        <v>3493</v>
      </c>
      <c r="AM313" t="s">
        <v>3194</v>
      </c>
      <c r="AN313" t="s">
        <v>3493</v>
      </c>
      <c r="AO313" t="s">
        <v>3195</v>
      </c>
      <c r="AP313" t="s">
        <v>2611</v>
      </c>
      <c r="AQ313" t="s">
        <v>3494</v>
      </c>
      <c r="AR313">
        <v>1</v>
      </c>
      <c r="AS313" t="s">
        <v>2612</v>
      </c>
      <c r="AT313" t="s">
        <v>3495</v>
      </c>
      <c r="AU313" t="s">
        <v>2678</v>
      </c>
      <c r="AV313" t="s">
        <v>2693</v>
      </c>
      <c r="AX313">
        <v>0</v>
      </c>
      <c r="AY313" s="108"/>
    </row>
    <row r="314" spans="1:51" ht="13.5" hidden="1" customHeight="1">
      <c r="A314">
        <v>312</v>
      </c>
      <c r="B314" t="s">
        <v>457</v>
      </c>
      <c r="C314" s="87" t="s">
        <v>16</v>
      </c>
      <c r="D314" s="87" t="str">
        <f>cppm_lor[[#This Row],[LOR ID]]</f>
        <v>PJ-PCO-0929-TP</v>
      </c>
      <c r="E314" s="87"/>
      <c r="F314" s="87"/>
      <c r="G314" t="s">
        <v>2593</v>
      </c>
      <c r="H314" s="88">
        <v>175</v>
      </c>
      <c r="I314" s="35" t="s">
        <v>2599</v>
      </c>
      <c r="J314" s="35"/>
      <c r="K314" s="36">
        <v>45180</v>
      </c>
      <c r="L314"/>
      <c r="M314" t="s">
        <v>398</v>
      </c>
      <c r="N314" t="s">
        <v>488</v>
      </c>
      <c r="O314" t="str">
        <f>VLOOKUP(cppm_lor[[#This Row],[Status]],'All Link_LOV'!$M$4:$N$16,2,FALSE)</f>
        <v>LOR Issued</v>
      </c>
      <c r="P314" t="s">
        <v>3496</v>
      </c>
      <c r="Q314"/>
      <c r="R314" t="s">
        <v>3489</v>
      </c>
      <c r="S314" t="s">
        <v>3490</v>
      </c>
      <c r="T314" t="s">
        <v>3189</v>
      </c>
      <c r="V314" t="s">
        <v>3190</v>
      </c>
      <c r="W314" t="s">
        <v>3191</v>
      </c>
      <c r="AG314" t="s">
        <v>3491</v>
      </c>
      <c r="AH314" t="s">
        <v>3492</v>
      </c>
      <c r="AI314">
        <v>19206.88</v>
      </c>
      <c r="AJ314" t="s">
        <v>2607</v>
      </c>
      <c r="AK314">
        <v>46930.9</v>
      </c>
      <c r="AL314" t="s">
        <v>3493</v>
      </c>
      <c r="AM314" t="s">
        <v>3194</v>
      </c>
      <c r="AN314" t="s">
        <v>3493</v>
      </c>
      <c r="AO314" t="s">
        <v>3195</v>
      </c>
      <c r="AP314" t="s">
        <v>2611</v>
      </c>
      <c r="AQ314" t="s">
        <v>3497</v>
      </c>
      <c r="AR314">
        <v>1</v>
      </c>
      <c r="AS314" t="s">
        <v>2612</v>
      </c>
      <c r="AT314" t="s">
        <v>3498</v>
      </c>
      <c r="AU314" t="s">
        <v>2678</v>
      </c>
      <c r="AV314" t="s">
        <v>2693</v>
      </c>
      <c r="AX314">
        <v>0</v>
      </c>
      <c r="AY314" s="108"/>
    </row>
    <row r="315" spans="1:51" ht="13.5" hidden="1" customHeight="1">
      <c r="A315">
        <v>313</v>
      </c>
      <c r="B315" t="s">
        <v>457</v>
      </c>
      <c r="C315" s="87" t="s">
        <v>16</v>
      </c>
      <c r="D315" s="87" t="s">
        <v>3499</v>
      </c>
      <c r="E315" s="87"/>
      <c r="F315" s="87"/>
      <c r="G315" t="s">
        <v>2593</v>
      </c>
      <c r="H315" s="88">
        <v>176</v>
      </c>
      <c r="I315" s="35" t="s">
        <v>2599</v>
      </c>
      <c r="J315" s="35"/>
      <c r="K315" s="36">
        <v>45180</v>
      </c>
      <c r="L315"/>
      <c r="M315" t="s">
        <v>398</v>
      </c>
      <c r="N315" t="s">
        <v>488</v>
      </c>
      <c r="O315" t="str">
        <f>VLOOKUP(cppm_lor[[#This Row],[Status]],'All Link_LOV'!$M$4:$N$16,2,FALSE)</f>
        <v>LOR Issued</v>
      </c>
      <c r="P315" t="s">
        <v>3500</v>
      </c>
      <c r="Q315"/>
      <c r="R315" t="s">
        <v>3501</v>
      </c>
      <c r="S315" t="s">
        <v>3502</v>
      </c>
      <c r="T315" t="s">
        <v>3189</v>
      </c>
      <c r="V315" t="s">
        <v>3190</v>
      </c>
      <c r="W315" t="s">
        <v>3191</v>
      </c>
      <c r="AG315" t="s">
        <v>3503</v>
      </c>
      <c r="AH315" t="s">
        <v>3504</v>
      </c>
      <c r="AI315">
        <v>31580.45</v>
      </c>
      <c r="AJ315" t="s">
        <v>2607</v>
      </c>
      <c r="AK315">
        <v>31580.45</v>
      </c>
      <c r="AL315" t="s">
        <v>3505</v>
      </c>
      <c r="AM315" t="s">
        <v>3194</v>
      </c>
      <c r="AN315" t="s">
        <v>3505</v>
      </c>
      <c r="AO315" t="s">
        <v>1081</v>
      </c>
      <c r="AP315" t="s">
        <v>2611</v>
      </c>
      <c r="AQ315" t="s">
        <v>3499</v>
      </c>
      <c r="AR315">
        <v>1</v>
      </c>
      <c r="AS315" t="s">
        <v>2612</v>
      </c>
      <c r="AT315" t="s">
        <v>3506</v>
      </c>
      <c r="AU315" t="s">
        <v>2678</v>
      </c>
      <c r="AV315" t="s">
        <v>2693</v>
      </c>
      <c r="AX315">
        <v>0</v>
      </c>
      <c r="AY315" s="108"/>
    </row>
    <row r="316" spans="1:51" ht="13.5" hidden="1" customHeight="1">
      <c r="A316">
        <v>314</v>
      </c>
      <c r="B316" s="87" t="s">
        <v>2744</v>
      </c>
      <c r="C316" s="87" t="s">
        <v>16</v>
      </c>
      <c r="D316" s="87" t="s">
        <v>3507</v>
      </c>
      <c r="E316" s="87"/>
      <c r="F316" s="87" t="s">
        <v>1570</v>
      </c>
      <c r="G316" t="s">
        <v>2593</v>
      </c>
      <c r="H316" s="88">
        <v>177</v>
      </c>
      <c r="I316" s="35" t="s">
        <v>2599</v>
      </c>
      <c r="J316" s="35"/>
      <c r="K316" s="36">
        <v>45180</v>
      </c>
      <c r="L316"/>
      <c r="M316" t="s">
        <v>398</v>
      </c>
      <c r="N316" t="s">
        <v>488</v>
      </c>
      <c r="O316" t="str">
        <f>VLOOKUP(cppm_lor[[#This Row],[Status]],'All Link_LOV'!$M$4:$N$16,2,FALSE)</f>
        <v>LOR Issued</v>
      </c>
      <c r="P316" t="s">
        <v>3508</v>
      </c>
      <c r="Q316"/>
      <c r="R316" t="s">
        <v>3509</v>
      </c>
      <c r="S316" t="s">
        <v>3510</v>
      </c>
      <c r="T316" t="s">
        <v>2749</v>
      </c>
      <c r="V316" t="e">
        <v>#N/A</v>
      </c>
      <c r="W316" t="e">
        <v>#N/A</v>
      </c>
      <c r="AG316" t="s">
        <v>3511</v>
      </c>
      <c r="AH316" t="s">
        <v>3512</v>
      </c>
      <c r="AI316">
        <v>27201.22</v>
      </c>
      <c r="AJ316" t="e">
        <v>#N/A</v>
      </c>
      <c r="AK316" t="e">
        <v>#N/A</v>
      </c>
      <c r="AL316" t="e">
        <v>#N/A</v>
      </c>
      <c r="AM316" t="s">
        <v>2609</v>
      </c>
      <c r="AN316" t="s">
        <v>2883</v>
      </c>
      <c r="AO316" t="s">
        <v>3513</v>
      </c>
      <c r="AP316" t="s">
        <v>2753</v>
      </c>
      <c r="AQ316" t="s">
        <v>1081</v>
      </c>
      <c r="AR316" t="s">
        <v>2656</v>
      </c>
      <c r="AS316" t="s">
        <v>2612</v>
      </c>
      <c r="AT316" t="s">
        <v>1081</v>
      </c>
      <c r="AU316" t="s">
        <v>1081</v>
      </c>
      <c r="AV316" t="s">
        <v>1081</v>
      </c>
      <c r="AX316">
        <v>0</v>
      </c>
      <c r="AY316" s="108"/>
    </row>
    <row r="317" spans="1:51" ht="13.5" hidden="1" customHeight="1">
      <c r="A317">
        <v>315</v>
      </c>
      <c r="B317" s="87" t="s">
        <v>62</v>
      </c>
      <c r="C317" s="87" t="s">
        <v>16</v>
      </c>
      <c r="D317" s="87" t="s">
        <v>1507</v>
      </c>
      <c r="E317" s="87"/>
      <c r="F317" s="87" t="s">
        <v>1091</v>
      </c>
      <c r="G317" t="s">
        <v>2593</v>
      </c>
      <c r="H317" s="88">
        <v>178</v>
      </c>
      <c r="I317" s="35" t="s">
        <v>2594</v>
      </c>
      <c r="J317" s="35"/>
      <c r="K317" s="36">
        <v>45180</v>
      </c>
      <c r="L317"/>
      <c r="M317" t="s">
        <v>398</v>
      </c>
      <c r="N317" t="s">
        <v>488</v>
      </c>
      <c r="O317" t="str">
        <f>VLOOKUP(cppm_lor[[#This Row],[Status]],'All Link_LOV'!$M$4:$N$16,2,FALSE)</f>
        <v>LOR Issued</v>
      </c>
      <c r="P317" t="s">
        <v>1505</v>
      </c>
      <c r="Q317"/>
      <c r="R317" t="s">
        <v>3514</v>
      </c>
      <c r="S317" t="s">
        <v>1508</v>
      </c>
      <c r="T317" t="s">
        <v>55</v>
      </c>
      <c r="V317" t="s">
        <v>1251</v>
      </c>
      <c r="W317" t="s">
        <v>1251</v>
      </c>
      <c r="AG317" t="s">
        <v>3515</v>
      </c>
      <c r="AH317" t="s">
        <v>3516</v>
      </c>
      <c r="AI317">
        <v>31904.14</v>
      </c>
      <c r="AJ317" t="s">
        <v>1081</v>
      </c>
      <c r="AK317" t="s">
        <v>1081</v>
      </c>
      <c r="AL317" t="s">
        <v>1081</v>
      </c>
      <c r="AM317" t="s">
        <v>1081</v>
      </c>
      <c r="AN317" t="s">
        <v>1081</v>
      </c>
      <c r="AO317" t="s">
        <v>1081</v>
      </c>
      <c r="AP317" t="s">
        <v>475</v>
      </c>
      <c r="AQ317" t="s">
        <v>1081</v>
      </c>
      <c r="AR317" t="s">
        <v>1081</v>
      </c>
      <c r="AS317" t="s">
        <v>1081</v>
      </c>
      <c r="AT317">
        <v>0</v>
      </c>
      <c r="AU317" t="s">
        <v>1081</v>
      </c>
      <c r="AV317" t="s">
        <v>1081</v>
      </c>
      <c r="AX317">
        <v>1</v>
      </c>
      <c r="AY317" s="108"/>
    </row>
    <row r="318" spans="1:51" ht="13.5" hidden="1" customHeight="1">
      <c r="A318">
        <v>316</v>
      </c>
      <c r="B318" s="87" t="s">
        <v>81</v>
      </c>
      <c r="C318" t="s">
        <v>16</v>
      </c>
      <c r="D318" s="98" t="s">
        <v>3517</v>
      </c>
      <c r="E318" s="98" t="s">
        <v>1839</v>
      </c>
      <c r="F318" t="s">
        <v>1607</v>
      </c>
      <c r="G318" s="98" t="s">
        <v>105</v>
      </c>
      <c r="H318" s="88">
        <v>138</v>
      </c>
      <c r="I318" s="35" t="s">
        <v>2599</v>
      </c>
      <c r="J318" s="35"/>
      <c r="K318" s="36">
        <v>45183</v>
      </c>
      <c r="L318" t="s">
        <v>1608</v>
      </c>
      <c r="M318" t="s">
        <v>397</v>
      </c>
      <c r="N318" t="s">
        <v>1609</v>
      </c>
      <c r="O318" t="str">
        <f>VLOOKUP(cppm_lor[[#This Row],[Status]],'All Link_LOV'!$M$4:$N$16,2,FALSE)</f>
        <v>LOR Issued</v>
      </c>
      <c r="P318" s="98" t="s">
        <v>3518</v>
      </c>
      <c r="Q318" s="98" t="s">
        <v>3519</v>
      </c>
      <c r="R318" s="98" t="s">
        <v>3520</v>
      </c>
      <c r="S318" s="98" t="s">
        <v>3521</v>
      </c>
      <c r="T318" s="98" t="s">
        <v>1614</v>
      </c>
      <c r="U318" s="98">
        <v>8000</v>
      </c>
      <c r="V318" s="98" t="s">
        <v>3522</v>
      </c>
      <c r="W318" s="98" t="s">
        <v>3523</v>
      </c>
      <c r="X318" s="98" t="s">
        <v>3524</v>
      </c>
      <c r="Y318" s="98" t="s">
        <v>1579</v>
      </c>
      <c r="Z318" s="98" t="s">
        <v>3525</v>
      </c>
      <c r="AA318" s="80" t="s">
        <v>1617</v>
      </c>
      <c r="AB318" s="98">
        <v>3400039872</v>
      </c>
      <c r="AC318" s="98"/>
      <c r="AD318" s="98"/>
      <c r="AE318" s="98"/>
      <c r="AF318" s="27"/>
      <c r="AG318" t="s">
        <v>3277</v>
      </c>
      <c r="AH318" t="s">
        <v>3278</v>
      </c>
      <c r="AI318">
        <v>93629</v>
      </c>
      <c r="AJ318" t="s">
        <v>2607</v>
      </c>
      <c r="AK318" s="115">
        <v>126617</v>
      </c>
      <c r="AL318" s="36" t="s">
        <v>3279</v>
      </c>
      <c r="AM318" t="s">
        <v>2609</v>
      </c>
      <c r="AN318" t="s">
        <v>3279</v>
      </c>
      <c r="AO318" t="s">
        <v>1081</v>
      </c>
      <c r="AP318" t="s">
        <v>2611</v>
      </c>
      <c r="AQ318" t="s">
        <v>1081</v>
      </c>
      <c r="AR318">
        <v>1</v>
      </c>
      <c r="AS318" t="s">
        <v>2612</v>
      </c>
      <c r="AT318" t="s">
        <v>1081</v>
      </c>
      <c r="AU318" t="s">
        <v>1081</v>
      </c>
      <c r="AV318" t="s">
        <v>1081</v>
      </c>
      <c r="AW318" t="e">
        <v>#N/A</v>
      </c>
      <c r="AX318">
        <v>0</v>
      </c>
      <c r="AY318" s="108"/>
    </row>
    <row r="319" spans="1:51" ht="13.5" hidden="1" customHeight="1">
      <c r="A319">
        <v>317</v>
      </c>
      <c r="B319" s="87" t="s">
        <v>81</v>
      </c>
      <c r="C319" s="87" t="s">
        <v>16</v>
      </c>
      <c r="D319" s="98" t="s">
        <v>3526</v>
      </c>
      <c r="E319" s="167" t="s">
        <v>2821</v>
      </c>
      <c r="F319" s="98" t="s">
        <v>3527</v>
      </c>
      <c r="G319" s="98" t="s">
        <v>105</v>
      </c>
      <c r="H319" s="88">
        <v>139</v>
      </c>
      <c r="I319" s="35" t="s">
        <v>2599</v>
      </c>
      <c r="J319" s="35"/>
      <c r="K319" s="36">
        <v>45183</v>
      </c>
      <c r="L319" t="s">
        <v>1859</v>
      </c>
      <c r="M319" t="s">
        <v>399</v>
      </c>
      <c r="N319" t="s">
        <v>490</v>
      </c>
      <c r="O319" t="str">
        <f>VLOOKUP(cppm_lor[[#This Row],[Status]],'All Link_LOV'!$M$4:$N$16,2,FALSE)</f>
        <v>LOR Issued</v>
      </c>
      <c r="P319" s="98" t="s">
        <v>3528</v>
      </c>
      <c r="Q319" s="98" t="s">
        <v>3529</v>
      </c>
      <c r="R319" s="98" t="s">
        <v>3530</v>
      </c>
      <c r="S319" s="98" t="s">
        <v>3531</v>
      </c>
      <c r="T319" s="98" t="s">
        <v>1728</v>
      </c>
      <c r="U319" s="98">
        <v>12724.38</v>
      </c>
      <c r="V319" s="98" t="s">
        <v>3532</v>
      </c>
      <c r="W319" s="98" t="s">
        <v>1109</v>
      </c>
      <c r="X319" s="98" t="s">
        <v>3533</v>
      </c>
      <c r="Y319" s="98" t="s">
        <v>1554</v>
      </c>
      <c r="Z319" s="98" t="s">
        <v>3534</v>
      </c>
      <c r="AA319" s="98" t="s">
        <v>3535</v>
      </c>
      <c r="AB319" s="98">
        <v>3400038554</v>
      </c>
      <c r="AC319" s="98" t="s">
        <v>3536</v>
      </c>
      <c r="AD319" s="98">
        <v>3400038899</v>
      </c>
      <c r="AE319" s="98" t="s">
        <v>3537</v>
      </c>
      <c r="AF319" s="27">
        <v>3400038932</v>
      </c>
      <c r="AG319" t="s">
        <v>3290</v>
      </c>
      <c r="AH319" t="s">
        <v>3291</v>
      </c>
      <c r="AI319">
        <v>26745.41</v>
      </c>
      <c r="AJ319" t="s">
        <v>2607</v>
      </c>
      <c r="AK319" s="115">
        <v>26745.41</v>
      </c>
      <c r="AL319" s="36" t="s">
        <v>2743</v>
      </c>
      <c r="AM319" t="s">
        <v>2609</v>
      </c>
      <c r="AN319" t="s">
        <v>2743</v>
      </c>
      <c r="AO319" t="s">
        <v>1081</v>
      </c>
      <c r="AP319" t="s">
        <v>2611</v>
      </c>
      <c r="AQ319" t="s">
        <v>1081</v>
      </c>
      <c r="AR319" t="s">
        <v>2656</v>
      </c>
      <c r="AS319" t="s">
        <v>2612</v>
      </c>
      <c r="AT319" t="s">
        <v>1081</v>
      </c>
      <c r="AU319" t="s">
        <v>1081</v>
      </c>
      <c r="AV319" t="s">
        <v>1081</v>
      </c>
      <c r="AW319" t="e">
        <v>#N/A</v>
      </c>
      <c r="AX319">
        <v>1</v>
      </c>
      <c r="AY319" s="108"/>
    </row>
    <row r="320" spans="1:51" ht="13.5" hidden="1" customHeight="1">
      <c r="A320">
        <v>318</v>
      </c>
      <c r="B320" s="87" t="s">
        <v>81</v>
      </c>
      <c r="C320" t="s">
        <v>45</v>
      </c>
      <c r="D320" s="98"/>
      <c r="E320" s="168" t="s">
        <v>1857</v>
      </c>
      <c r="F320" s="98" t="s">
        <v>3538</v>
      </c>
      <c r="G320" s="98" t="s">
        <v>105</v>
      </c>
      <c r="H320" s="88">
        <v>140</v>
      </c>
      <c r="I320" s="35" t="s">
        <v>2599</v>
      </c>
      <c r="J320" s="35"/>
      <c r="K320" s="36">
        <v>45183</v>
      </c>
      <c r="L320" t="s">
        <v>1859</v>
      </c>
      <c r="M320" t="s">
        <v>399</v>
      </c>
      <c r="N320" t="s">
        <v>490</v>
      </c>
      <c r="O320" t="str">
        <f>VLOOKUP(cppm_lor[[#This Row],[Status]],'All Link_LOV'!$M$4:$N$16,2,FALSE)</f>
        <v>No/Insufficient Budget</v>
      </c>
      <c r="P320" s="98" t="s">
        <v>1889</v>
      </c>
      <c r="Q320" s="98" t="s">
        <v>3539</v>
      </c>
      <c r="R320" s="98" t="s">
        <v>1891</v>
      </c>
      <c r="S320" s="98" t="s">
        <v>1892</v>
      </c>
      <c r="T320" s="98" t="s">
        <v>1728</v>
      </c>
      <c r="U320" s="98">
        <v>8336.35</v>
      </c>
      <c r="V320" s="98" t="s">
        <v>3532</v>
      </c>
      <c r="W320" s="98" t="s">
        <v>1109</v>
      </c>
      <c r="X320" s="98" t="s">
        <v>3540</v>
      </c>
      <c r="Y320" s="98" t="s">
        <v>1579</v>
      </c>
      <c r="Z320" s="98"/>
      <c r="AA320" s="98"/>
      <c r="AB320" s="98"/>
      <c r="AC320" s="98"/>
      <c r="AD320" s="98"/>
      <c r="AE320" s="98"/>
      <c r="AF320" s="27"/>
      <c r="AG320" t="s">
        <v>3296</v>
      </c>
      <c r="AH320" t="s">
        <v>3297</v>
      </c>
      <c r="AI320">
        <v>65601</v>
      </c>
      <c r="AJ320" t="s">
        <v>2607</v>
      </c>
      <c r="AK320" s="115">
        <v>65601</v>
      </c>
      <c r="AL320" s="36" t="s">
        <v>3298</v>
      </c>
      <c r="AM320" t="s">
        <v>2609</v>
      </c>
      <c r="AN320" t="s">
        <v>3299</v>
      </c>
      <c r="AO320" t="s">
        <v>1081</v>
      </c>
      <c r="AP320" t="s">
        <v>2650</v>
      </c>
      <c r="AQ320" t="s">
        <v>1081</v>
      </c>
      <c r="AR320" t="s">
        <v>1081</v>
      </c>
      <c r="AS320" t="s">
        <v>1081</v>
      </c>
      <c r="AT320" t="s">
        <v>1081</v>
      </c>
      <c r="AU320" t="s">
        <v>1081</v>
      </c>
      <c r="AV320" t="s">
        <v>1081</v>
      </c>
      <c r="AW320" t="e">
        <v>#N/A</v>
      </c>
      <c r="AX320">
        <v>1</v>
      </c>
      <c r="AY320" s="108"/>
    </row>
    <row r="321" spans="1:51" ht="13.5" hidden="1" customHeight="1">
      <c r="A321">
        <v>319</v>
      </c>
      <c r="B321" s="98" t="s">
        <v>84</v>
      </c>
      <c r="C321" t="s">
        <v>14</v>
      </c>
      <c r="D321" s="98" t="s">
        <v>3541</v>
      </c>
      <c r="E321" s="98"/>
      <c r="F321" s="98"/>
      <c r="G321" s="98" t="s">
        <v>105</v>
      </c>
      <c r="H321" s="88">
        <v>141</v>
      </c>
      <c r="I321" s="35" t="s">
        <v>2594</v>
      </c>
      <c r="J321" s="35"/>
      <c r="K321" s="36">
        <v>45183</v>
      </c>
      <c r="L321" t="s">
        <v>2312</v>
      </c>
      <c r="M321" t="s">
        <v>398</v>
      </c>
      <c r="N321" t="s">
        <v>488</v>
      </c>
      <c r="O321" t="str">
        <f>VLOOKUP(cppm_lor[[#This Row],[Status]],'All Link_LOV'!$M$4:$N$16,2,FALSE)</f>
        <v>Pending Approval</v>
      </c>
      <c r="P321" s="98" t="s">
        <v>1203</v>
      </c>
      <c r="Q321" s="98" t="s">
        <v>1202</v>
      </c>
      <c r="R321" s="98" t="s">
        <v>2804</v>
      </c>
      <c r="S321" s="98" t="s">
        <v>1204</v>
      </c>
      <c r="T321" s="98" t="s">
        <v>1564</v>
      </c>
      <c r="U321" s="98">
        <v>17000</v>
      </c>
      <c r="V321" s="98" t="s">
        <v>1147</v>
      </c>
      <c r="W321" s="98" t="s">
        <v>2317</v>
      </c>
      <c r="X321" s="98" t="s">
        <v>3542</v>
      </c>
      <c r="Y321" s="98" t="s">
        <v>1554</v>
      </c>
      <c r="Z321" s="98" t="s">
        <v>2249</v>
      </c>
      <c r="AA321" s="98" t="s">
        <v>3543</v>
      </c>
      <c r="AB321" s="98">
        <v>3400038918</v>
      </c>
      <c r="AC321" s="98" t="s">
        <v>2077</v>
      </c>
      <c r="AD321" s="98" t="s">
        <v>2077</v>
      </c>
      <c r="AE321" s="98" t="s">
        <v>2077</v>
      </c>
      <c r="AF321" s="27" t="s">
        <v>2077</v>
      </c>
      <c r="AG321" t="s">
        <v>3301</v>
      </c>
      <c r="AH321" t="s">
        <v>3302</v>
      </c>
      <c r="AI321">
        <v>50296.93</v>
      </c>
      <c r="AJ321" t="s">
        <v>1081</v>
      </c>
      <c r="AK321" s="115" t="s">
        <v>1081</v>
      </c>
      <c r="AL321" s="36" t="s">
        <v>1081</v>
      </c>
      <c r="AM321" t="s">
        <v>1081</v>
      </c>
      <c r="AN321" t="s">
        <v>1081</v>
      </c>
      <c r="AO321" t="s">
        <v>1081</v>
      </c>
      <c r="AP321" t="s">
        <v>475</v>
      </c>
      <c r="AQ321" t="s">
        <v>1081</v>
      </c>
      <c r="AR321" t="s">
        <v>1081</v>
      </c>
      <c r="AS321" t="s">
        <v>1081</v>
      </c>
      <c r="AT321" t="s">
        <v>1450</v>
      </c>
      <c r="AU321" t="s">
        <v>87</v>
      </c>
      <c r="AV321" t="s">
        <v>1081</v>
      </c>
      <c r="AW321" t="e">
        <v>#N/A</v>
      </c>
      <c r="AX321">
        <v>0</v>
      </c>
      <c r="AY321" s="108"/>
    </row>
    <row r="322" spans="1:51" ht="13.5" hidden="1" customHeight="1">
      <c r="A322">
        <v>320</v>
      </c>
      <c r="B322" s="87" t="s">
        <v>81</v>
      </c>
      <c r="C322" t="s">
        <v>45</v>
      </c>
      <c r="D322" s="98"/>
      <c r="E322" s="168" t="s">
        <v>1857</v>
      </c>
      <c r="F322" s="98" t="s">
        <v>3538</v>
      </c>
      <c r="G322" s="98" t="s">
        <v>105</v>
      </c>
      <c r="H322" s="88">
        <v>142</v>
      </c>
      <c r="I322" s="35" t="s">
        <v>2599</v>
      </c>
      <c r="J322" s="35"/>
      <c r="K322" s="36">
        <v>45183</v>
      </c>
      <c r="L322" t="s">
        <v>1859</v>
      </c>
      <c r="M322" t="s">
        <v>399</v>
      </c>
      <c r="N322" t="s">
        <v>490</v>
      </c>
      <c r="O322" t="str">
        <f>VLOOKUP(cppm_lor[[#This Row],[Status]],'All Link_LOV'!$M$4:$N$16,2,FALSE)</f>
        <v>No/Insufficient Budget</v>
      </c>
      <c r="P322" s="98" t="s">
        <v>3544</v>
      </c>
      <c r="Q322" s="98" t="s">
        <v>3545</v>
      </c>
      <c r="R322" s="98" t="s">
        <v>3546</v>
      </c>
      <c r="S322" s="98" t="s">
        <v>3547</v>
      </c>
      <c r="T322" s="98" t="s">
        <v>1728</v>
      </c>
      <c r="U322" s="98">
        <v>14056.81</v>
      </c>
      <c r="V322" s="98" t="s">
        <v>3532</v>
      </c>
      <c r="W322" s="98" t="s">
        <v>3548</v>
      </c>
      <c r="X322" s="98" t="s">
        <v>3549</v>
      </c>
      <c r="Y322" s="98" t="s">
        <v>1579</v>
      </c>
      <c r="Z322" s="98"/>
      <c r="AA322" s="98"/>
      <c r="AB322" s="98"/>
      <c r="AC322" s="98"/>
      <c r="AD322" s="98"/>
      <c r="AE322" s="98"/>
      <c r="AF322" s="27"/>
      <c r="AG322" t="s">
        <v>3311</v>
      </c>
      <c r="AH322" t="s">
        <v>3312</v>
      </c>
      <c r="AI322">
        <v>39375</v>
      </c>
      <c r="AJ322" t="s">
        <v>2607</v>
      </c>
      <c r="AK322" s="115">
        <v>268852</v>
      </c>
      <c r="AL322" s="36" t="s">
        <v>3313</v>
      </c>
      <c r="AM322" t="s">
        <v>2609</v>
      </c>
      <c r="AN322" t="s">
        <v>3314</v>
      </c>
      <c r="AO322" t="s">
        <v>1081</v>
      </c>
      <c r="AP322" t="s">
        <v>2611</v>
      </c>
      <c r="AQ322" t="s">
        <v>1081</v>
      </c>
      <c r="AR322">
        <v>7304</v>
      </c>
      <c r="AS322" t="s">
        <v>2612</v>
      </c>
      <c r="AT322" t="s">
        <v>3315</v>
      </c>
      <c r="AU322" t="s">
        <v>2678</v>
      </c>
      <c r="AV322" t="s">
        <v>2693</v>
      </c>
      <c r="AW322" t="e">
        <v>#N/A</v>
      </c>
      <c r="AX322">
        <v>0</v>
      </c>
      <c r="AY322" s="108"/>
    </row>
    <row r="323" spans="1:51" ht="13.5" hidden="1" customHeight="1">
      <c r="A323">
        <v>321</v>
      </c>
      <c r="B323" s="87" t="s">
        <v>81</v>
      </c>
      <c r="C323" t="s">
        <v>45</v>
      </c>
      <c r="D323" s="98"/>
      <c r="E323" s="168" t="s">
        <v>1857</v>
      </c>
      <c r="F323" s="98" t="s">
        <v>3538</v>
      </c>
      <c r="G323" s="98" t="s">
        <v>105</v>
      </c>
      <c r="H323" s="88">
        <v>143</v>
      </c>
      <c r="I323" s="35" t="s">
        <v>2599</v>
      </c>
      <c r="J323" s="35"/>
      <c r="K323" s="36">
        <v>45183</v>
      </c>
      <c r="L323" t="s">
        <v>1859</v>
      </c>
      <c r="M323" t="s">
        <v>399</v>
      </c>
      <c r="N323" t="s">
        <v>490</v>
      </c>
      <c r="O323" t="str">
        <f>VLOOKUP(cppm_lor[[#This Row],[Status]],'All Link_LOV'!$M$4:$N$16,2,FALSE)</f>
        <v>No/Insufficient Budget</v>
      </c>
      <c r="P323" s="98" t="s">
        <v>1884</v>
      </c>
      <c r="Q323" s="98" t="s">
        <v>3550</v>
      </c>
      <c r="R323" s="98" t="s">
        <v>3551</v>
      </c>
      <c r="S323" s="98" t="s">
        <v>1887</v>
      </c>
      <c r="T323" s="98" t="s">
        <v>1728</v>
      </c>
      <c r="U323" s="98">
        <v>42729.8</v>
      </c>
      <c r="V323" s="98" t="s">
        <v>3532</v>
      </c>
      <c r="W323" s="98" t="s">
        <v>1102</v>
      </c>
      <c r="X323" s="98" t="s">
        <v>3552</v>
      </c>
      <c r="Y323" s="98" t="s">
        <v>1579</v>
      </c>
      <c r="Z323" s="98"/>
      <c r="AA323" s="98"/>
      <c r="AB323" s="98"/>
      <c r="AC323" s="98"/>
      <c r="AD323" s="98"/>
      <c r="AE323" s="98"/>
      <c r="AF323" s="27"/>
      <c r="AG323" t="s">
        <v>3311</v>
      </c>
      <c r="AH323" t="s">
        <v>3312</v>
      </c>
      <c r="AI323">
        <v>229477</v>
      </c>
      <c r="AJ323" t="s">
        <v>2607</v>
      </c>
      <c r="AK323" s="115">
        <v>268852</v>
      </c>
      <c r="AL323" s="36" t="s">
        <v>3313</v>
      </c>
      <c r="AM323" t="s">
        <v>2609</v>
      </c>
      <c r="AN323" t="s">
        <v>3314</v>
      </c>
      <c r="AO323" t="s">
        <v>1081</v>
      </c>
      <c r="AP323" t="s">
        <v>2611</v>
      </c>
      <c r="AQ323" t="s">
        <v>1081</v>
      </c>
      <c r="AR323">
        <v>1</v>
      </c>
      <c r="AS323" t="s">
        <v>2612</v>
      </c>
      <c r="AT323" t="s">
        <v>1081</v>
      </c>
      <c r="AU323" t="s">
        <v>1081</v>
      </c>
      <c r="AV323" t="s">
        <v>1081</v>
      </c>
      <c r="AW323" t="e">
        <v>#N/A</v>
      </c>
      <c r="AX323">
        <v>1</v>
      </c>
      <c r="AY323" s="108"/>
    </row>
    <row r="324" spans="1:51" ht="13.5" hidden="1" customHeight="1">
      <c r="A324">
        <v>322</v>
      </c>
      <c r="B324" t="s">
        <v>77</v>
      </c>
      <c r="C324" s="87" t="s">
        <v>16</v>
      </c>
      <c r="D324" s="87" t="s">
        <v>3553</v>
      </c>
      <c r="E324" s="87"/>
      <c r="F324" s="87"/>
      <c r="G324" t="s">
        <v>2593</v>
      </c>
      <c r="H324" s="88">
        <v>160</v>
      </c>
      <c r="I324" s="35" t="s">
        <v>2599</v>
      </c>
      <c r="J324" s="35"/>
      <c r="K324" s="36">
        <v>45183</v>
      </c>
      <c r="L324"/>
      <c r="M324" t="s">
        <v>398</v>
      </c>
      <c r="N324" t="s">
        <v>488</v>
      </c>
      <c r="O324" t="str">
        <f>VLOOKUP(cppm_lor[[#This Row],[Status]],'All Link_LOV'!$M$4:$N$16,2,FALSE)</f>
        <v>LOR Issued</v>
      </c>
      <c r="P324" t="s">
        <v>3554</v>
      </c>
      <c r="R324" t="s">
        <v>3555</v>
      </c>
      <c r="S324" t="s">
        <v>3556</v>
      </c>
      <c r="T324" t="s">
        <v>2773</v>
      </c>
      <c r="V324" t="e">
        <v>#N/A</v>
      </c>
      <c r="W324" t="e">
        <v>#N/A</v>
      </c>
      <c r="AG324" t="s">
        <v>3557</v>
      </c>
      <c r="AH324" t="s">
        <v>3558</v>
      </c>
      <c r="AM324"/>
      <c r="AN324"/>
      <c r="AP324" t="s">
        <v>2650</v>
      </c>
      <c r="AQ324" t="s">
        <v>1081</v>
      </c>
      <c r="AR324" t="s">
        <v>1081</v>
      </c>
      <c r="AS324" t="s">
        <v>1081</v>
      </c>
      <c r="AT324" s="44"/>
      <c r="AU324" t="s">
        <v>1081</v>
      </c>
      <c r="AV324" t="s">
        <v>1081</v>
      </c>
      <c r="AX324">
        <v>1</v>
      </c>
      <c r="AY324" s="108"/>
    </row>
    <row r="325" spans="1:51" ht="13.5" hidden="1" customHeight="1">
      <c r="A325">
        <v>323</v>
      </c>
      <c r="B325" s="98"/>
      <c r="C325" t="s">
        <v>9</v>
      </c>
      <c r="D325" s="98"/>
      <c r="E325" s="98"/>
      <c r="F325" s="98"/>
      <c r="G325" s="98" t="s">
        <v>105</v>
      </c>
      <c r="H325" s="88">
        <v>145</v>
      </c>
      <c r="I325" s="35"/>
      <c r="J325" s="35"/>
      <c r="K325" s="36">
        <v>45184</v>
      </c>
      <c r="L325" t="s">
        <v>3559</v>
      </c>
      <c r="M325" t="s">
        <v>1572</v>
      </c>
      <c r="N325" t="s">
        <v>492</v>
      </c>
      <c r="O325" t="str">
        <f>VLOOKUP(cppm_lor[[#This Row],[Status]],'All Link_LOV'!$M$4:$N$16,2,FALSE)</f>
        <v>Pending Verification</v>
      </c>
      <c r="P325" s="98" t="s">
        <v>3560</v>
      </c>
      <c r="Q325" s="179" t="s">
        <v>3561</v>
      </c>
      <c r="R325" s="98" t="s">
        <v>3560</v>
      </c>
      <c r="S325" s="98" t="s">
        <v>3562</v>
      </c>
      <c r="T325" s="98" t="s">
        <v>1564</v>
      </c>
      <c r="U325" s="98">
        <v>813000</v>
      </c>
      <c r="V325" s="98" t="s">
        <v>3563</v>
      </c>
      <c r="W325" s="98" t="s">
        <v>3564</v>
      </c>
      <c r="X325" s="98" t="s">
        <v>3565</v>
      </c>
      <c r="Y325" s="98" t="s">
        <v>1554</v>
      </c>
      <c r="Z325" s="98" t="s">
        <v>3566</v>
      </c>
      <c r="AA325" s="98" t="s">
        <v>3567</v>
      </c>
      <c r="AB325" s="98">
        <v>3400038930</v>
      </c>
      <c r="AC325" s="98" t="s">
        <v>3568</v>
      </c>
      <c r="AD325" s="98">
        <v>3400039225</v>
      </c>
      <c r="AE325" s="98" t="s">
        <v>3569</v>
      </c>
      <c r="AF325" s="27">
        <v>3400038918</v>
      </c>
      <c r="AK325" s="115"/>
      <c r="AL325" s="36"/>
      <c r="AM325"/>
      <c r="AN325"/>
      <c r="AY325" s="108"/>
    </row>
    <row r="326" spans="1:51" ht="13.5" hidden="1" customHeight="1">
      <c r="A326">
        <v>324</v>
      </c>
      <c r="B326" s="98"/>
      <c r="C326" t="s">
        <v>9</v>
      </c>
      <c r="D326" s="98"/>
      <c r="E326" s="98"/>
      <c r="F326" s="98"/>
      <c r="G326" s="98" t="s">
        <v>105</v>
      </c>
      <c r="H326" s="88">
        <v>146</v>
      </c>
      <c r="I326" s="35"/>
      <c r="J326" s="35"/>
      <c r="K326" s="36">
        <v>45184</v>
      </c>
      <c r="L326" t="s">
        <v>1793</v>
      </c>
      <c r="M326" t="s">
        <v>398</v>
      </c>
      <c r="N326" t="s">
        <v>488</v>
      </c>
      <c r="O326" t="str">
        <f>VLOOKUP(cppm_lor[[#This Row],[Status]],'All Link_LOV'!$M$4:$N$16,2,FALSE)</f>
        <v>Pending Verification</v>
      </c>
      <c r="P326" s="98" t="s">
        <v>1268</v>
      </c>
      <c r="Q326" s="179" t="s">
        <v>1267</v>
      </c>
      <c r="R326" s="98" t="s">
        <v>2900</v>
      </c>
      <c r="S326" s="98" t="s">
        <v>1269</v>
      </c>
      <c r="T326" s="98" t="s">
        <v>1795</v>
      </c>
      <c r="U326" s="98">
        <v>5000</v>
      </c>
      <c r="V326" s="98" t="s">
        <v>2098</v>
      </c>
      <c r="W326" s="98" t="s">
        <v>3570</v>
      </c>
      <c r="X326" s="98" t="s">
        <v>3571</v>
      </c>
      <c r="Y326" s="98" t="s">
        <v>1554</v>
      </c>
      <c r="Z326" s="98" t="s">
        <v>3572</v>
      </c>
      <c r="AA326" s="98" t="s">
        <v>3573</v>
      </c>
      <c r="AB326" s="98">
        <v>3400041266</v>
      </c>
      <c r="AC326" s="98" t="s">
        <v>3574</v>
      </c>
      <c r="AD326" s="98">
        <v>3400038836</v>
      </c>
      <c r="AE326" s="98" t="s">
        <v>1331</v>
      </c>
      <c r="AF326" s="27">
        <v>3400038885</v>
      </c>
      <c r="AK326" s="115"/>
      <c r="AL326" s="36"/>
      <c r="AM326"/>
      <c r="AN326"/>
      <c r="AY326" s="108"/>
    </row>
    <row r="327" spans="1:51" ht="13.5" hidden="1" customHeight="1">
      <c r="A327">
        <v>325</v>
      </c>
      <c r="B327" s="98" t="s">
        <v>84</v>
      </c>
      <c r="C327" t="s">
        <v>26</v>
      </c>
      <c r="D327" s="98"/>
      <c r="E327" s="98"/>
      <c r="F327" s="98"/>
      <c r="G327" s="98" t="s">
        <v>105</v>
      </c>
      <c r="H327" s="88">
        <v>147</v>
      </c>
      <c r="I327" s="35"/>
      <c r="J327" s="35"/>
      <c r="K327" s="36">
        <v>45184</v>
      </c>
      <c r="L327" t="s">
        <v>2333</v>
      </c>
      <c r="M327" t="s">
        <v>398</v>
      </c>
      <c r="N327" t="s">
        <v>488</v>
      </c>
      <c r="O327" t="str">
        <f>VLOOKUP(cppm_lor[[#This Row],[Status]],'All Link_LOV'!$M$4:$N$16,2,FALSE)</f>
        <v>LOR Issued</v>
      </c>
      <c r="P327" s="98" t="s">
        <v>1203</v>
      </c>
      <c r="Q327" s="179" t="s">
        <v>1202</v>
      </c>
      <c r="R327" s="98" t="s">
        <v>2804</v>
      </c>
      <c r="S327" s="98" t="s">
        <v>1204</v>
      </c>
      <c r="T327" s="98" t="s">
        <v>1564</v>
      </c>
      <c r="U327" s="98">
        <v>20000</v>
      </c>
      <c r="V327" s="98" t="s">
        <v>1147</v>
      </c>
      <c r="W327" s="98" t="s">
        <v>2317</v>
      </c>
      <c r="X327" s="98" t="s">
        <v>3575</v>
      </c>
      <c r="Y327" s="98" t="s">
        <v>1554</v>
      </c>
      <c r="Z327" s="98" t="s">
        <v>3576</v>
      </c>
      <c r="AA327" s="98" t="s">
        <v>3577</v>
      </c>
      <c r="AB327" s="98">
        <v>3400038918</v>
      </c>
      <c r="AC327" s="98" t="s">
        <v>3578</v>
      </c>
      <c r="AD327" s="98">
        <v>3400038789</v>
      </c>
      <c r="AE327" s="98" t="s">
        <v>1454</v>
      </c>
      <c r="AF327" s="27">
        <v>3400038930</v>
      </c>
      <c r="AK327" s="115"/>
      <c r="AL327" s="36"/>
      <c r="AM327"/>
      <c r="AN327"/>
      <c r="AY327" s="108"/>
    </row>
    <row r="328" spans="1:51" ht="13.5" hidden="1" customHeight="1">
      <c r="A328">
        <v>326</v>
      </c>
      <c r="B328" s="98" t="s">
        <v>429</v>
      </c>
      <c r="C328" t="s">
        <v>9</v>
      </c>
      <c r="D328" s="98"/>
      <c r="E328" s="98"/>
      <c r="F328" s="98"/>
      <c r="G328" s="98" t="s">
        <v>105</v>
      </c>
      <c r="H328" s="88">
        <v>148</v>
      </c>
      <c r="I328" s="35"/>
      <c r="J328" s="35"/>
      <c r="K328" s="36">
        <v>45184</v>
      </c>
      <c r="L328" t="s">
        <v>3579</v>
      </c>
      <c r="M328" t="s">
        <v>1572</v>
      </c>
      <c r="N328" t="s">
        <v>492</v>
      </c>
      <c r="O328" t="str">
        <f>VLOOKUP(cppm_lor[[#This Row],[Status]],'All Link_LOV'!$M$4:$N$16,2,FALSE)</f>
        <v>Pending Verification</v>
      </c>
      <c r="P328" s="98">
        <v>191000005082</v>
      </c>
      <c r="Q328" s="179" t="s">
        <v>3580</v>
      </c>
      <c r="R328" s="98" t="s">
        <v>3581</v>
      </c>
      <c r="S328" s="98" t="s">
        <v>3582</v>
      </c>
      <c r="T328" s="98" t="s">
        <v>1717</v>
      </c>
      <c r="U328" s="98">
        <v>23123.52</v>
      </c>
      <c r="V328" s="98" t="s">
        <v>3583</v>
      </c>
      <c r="W328" s="98" t="s">
        <v>3584</v>
      </c>
      <c r="X328" s="98" t="s">
        <v>3585</v>
      </c>
      <c r="Y328" s="98" t="s">
        <v>1579</v>
      </c>
      <c r="Z328" s="98"/>
      <c r="AA328" s="98"/>
      <c r="AB328" s="98"/>
      <c r="AC328" s="98"/>
      <c r="AD328" s="98"/>
      <c r="AE328" s="98"/>
      <c r="AF328" s="27"/>
      <c r="AK328" s="115"/>
      <c r="AL328" s="36"/>
      <c r="AM328"/>
      <c r="AN328"/>
      <c r="AY328" s="108"/>
    </row>
    <row r="329" spans="1:51" ht="13.5" hidden="1" customHeight="1">
      <c r="A329">
        <v>327</v>
      </c>
      <c r="B329" t="s">
        <v>457</v>
      </c>
      <c r="C329" s="98" t="s">
        <v>14</v>
      </c>
      <c r="D329" s="98" t="s">
        <v>3586</v>
      </c>
      <c r="E329" s="98"/>
      <c r="F329" t="s">
        <v>1558</v>
      </c>
      <c r="G329" s="98" t="s">
        <v>105</v>
      </c>
      <c r="H329" s="88">
        <v>149</v>
      </c>
      <c r="I329" s="35"/>
      <c r="J329" s="35"/>
      <c r="K329" s="36">
        <v>45184</v>
      </c>
      <c r="L329" t="s">
        <v>3587</v>
      </c>
      <c r="M329" t="s">
        <v>1572</v>
      </c>
      <c r="N329" t="s">
        <v>492</v>
      </c>
      <c r="O329" t="str">
        <f>VLOOKUP(cppm_lor[[#This Row],[Status]],'All Link_LOV'!$M$4:$N$16,2,FALSE)</f>
        <v>Pending Approval</v>
      </c>
      <c r="P329" s="98" t="s">
        <v>3588</v>
      </c>
      <c r="Q329" s="179" t="s">
        <v>3589</v>
      </c>
      <c r="R329" s="98" t="s">
        <v>3590</v>
      </c>
      <c r="S329" s="98" t="s">
        <v>3591</v>
      </c>
      <c r="T329" s="98" t="s">
        <v>1625</v>
      </c>
      <c r="U329" s="98">
        <v>22820</v>
      </c>
      <c r="V329" s="98" t="s">
        <v>3592</v>
      </c>
      <c r="W329" s="98" t="s">
        <v>3593</v>
      </c>
      <c r="X329" s="98" t="s">
        <v>3594</v>
      </c>
      <c r="Y329" s="98" t="s">
        <v>1554</v>
      </c>
      <c r="Z329" s="98" t="s">
        <v>3595</v>
      </c>
      <c r="AA329" s="98" t="s">
        <v>3596</v>
      </c>
      <c r="AB329" s="98">
        <v>3400039145</v>
      </c>
      <c r="AC329" s="98" t="s">
        <v>3597</v>
      </c>
      <c r="AD329" s="98">
        <v>3400038783</v>
      </c>
      <c r="AE329" s="98" t="s">
        <v>3598</v>
      </c>
      <c r="AF329" s="27">
        <v>3400038642</v>
      </c>
      <c r="AK329" s="115"/>
      <c r="AL329" s="36"/>
      <c r="AM329"/>
      <c r="AN329"/>
      <c r="AY329" s="108"/>
    </row>
    <row r="330" spans="1:51" ht="13.5" hidden="1" customHeight="1">
      <c r="A330">
        <v>328</v>
      </c>
      <c r="B330" s="98" t="s">
        <v>84</v>
      </c>
      <c r="C330" t="s">
        <v>16</v>
      </c>
      <c r="D330" s="98" t="s">
        <v>3599</v>
      </c>
      <c r="E330" s="98"/>
      <c r="F330" s="98"/>
      <c r="G330" s="98" t="s">
        <v>105</v>
      </c>
      <c r="H330" s="88">
        <v>150</v>
      </c>
      <c r="I330" s="35"/>
      <c r="J330" s="35"/>
      <c r="K330" s="36">
        <v>45185</v>
      </c>
      <c r="L330" t="s">
        <v>1649</v>
      </c>
      <c r="M330" t="s">
        <v>399</v>
      </c>
      <c r="N330" t="s">
        <v>490</v>
      </c>
      <c r="O330" t="str">
        <f>VLOOKUP(cppm_lor[[#This Row],[Status]],'All Link_LOV'!$M$4:$N$16,2,FALSE)</f>
        <v>LOR Issued</v>
      </c>
      <c r="P330" s="98" t="s">
        <v>2241</v>
      </c>
      <c r="Q330" s="179" t="s">
        <v>3600</v>
      </c>
      <c r="R330" s="98" t="s">
        <v>2243</v>
      </c>
      <c r="S330" s="98" t="s">
        <v>2244</v>
      </c>
      <c r="T330" s="98" t="s">
        <v>1654</v>
      </c>
      <c r="U330" s="98">
        <v>11500</v>
      </c>
      <c r="V330" s="98" t="s">
        <v>3601</v>
      </c>
      <c r="W330" s="98" t="s">
        <v>3602</v>
      </c>
      <c r="X330" s="98" t="s">
        <v>3603</v>
      </c>
      <c r="Y330" s="98" t="s">
        <v>1554</v>
      </c>
      <c r="Z330" s="98" t="s">
        <v>2249</v>
      </c>
      <c r="AA330" s="98" t="s">
        <v>3604</v>
      </c>
      <c r="AB330" s="98">
        <v>3400038918</v>
      </c>
      <c r="AC330" s="98" t="s">
        <v>2252</v>
      </c>
      <c r="AD330" s="98">
        <v>3400039045</v>
      </c>
      <c r="AE330" s="98" t="s">
        <v>2165</v>
      </c>
      <c r="AF330" s="27">
        <v>3400038905</v>
      </c>
      <c r="AK330" s="115"/>
      <c r="AL330" s="36"/>
      <c r="AM330"/>
      <c r="AN330"/>
      <c r="AY330" s="108"/>
    </row>
    <row r="331" spans="1:51" ht="13.5" hidden="1" customHeight="1">
      <c r="A331">
        <v>329</v>
      </c>
      <c r="B331" s="98"/>
      <c r="C331" t="s">
        <v>9</v>
      </c>
      <c r="D331" s="98"/>
      <c r="E331" s="98"/>
      <c r="F331" s="98"/>
      <c r="G331" s="98" t="s">
        <v>105</v>
      </c>
      <c r="H331" s="88">
        <v>151</v>
      </c>
      <c r="I331" s="35"/>
      <c r="J331" s="35"/>
      <c r="K331" s="36">
        <v>45185</v>
      </c>
      <c r="L331" t="s">
        <v>2009</v>
      </c>
      <c r="M331" t="s">
        <v>399</v>
      </c>
      <c r="N331" t="s">
        <v>491</v>
      </c>
      <c r="O331" t="str">
        <f>VLOOKUP(cppm_lor[[#This Row],[Status]],'All Link_LOV'!$M$4:$N$16,2,FALSE)</f>
        <v>Pending Verification</v>
      </c>
      <c r="P331" s="98" t="s">
        <v>3605</v>
      </c>
      <c r="Q331" s="179" t="s">
        <v>3606</v>
      </c>
      <c r="R331" s="98" t="s">
        <v>1850</v>
      </c>
      <c r="S331" s="98" t="s">
        <v>1851</v>
      </c>
      <c r="T331" s="98" t="s">
        <v>1552</v>
      </c>
      <c r="U331" s="98">
        <v>29135.599999999999</v>
      </c>
      <c r="V331" s="98" t="s">
        <v>2373</v>
      </c>
      <c r="W331" s="98" t="s">
        <v>3607</v>
      </c>
      <c r="X331" s="98" t="s">
        <v>3608</v>
      </c>
      <c r="Y331" s="98" t="s">
        <v>1579</v>
      </c>
      <c r="Z331" s="98"/>
      <c r="AA331" s="98"/>
      <c r="AB331" s="98"/>
      <c r="AC331" s="98"/>
      <c r="AD331" s="98"/>
      <c r="AE331" s="98"/>
      <c r="AF331" s="27"/>
      <c r="AK331" s="115"/>
      <c r="AL331" s="36"/>
      <c r="AM331"/>
      <c r="AN331"/>
      <c r="AY331" s="108"/>
    </row>
    <row r="332" spans="1:51" ht="13.5" hidden="1" customHeight="1">
      <c r="A332">
        <v>330</v>
      </c>
      <c r="B332" s="98"/>
      <c r="C332" t="s">
        <v>9</v>
      </c>
      <c r="D332" s="98"/>
      <c r="E332" s="98"/>
      <c r="F332" s="98"/>
      <c r="G332" s="98" t="s">
        <v>105</v>
      </c>
      <c r="H332" s="88">
        <v>152</v>
      </c>
      <c r="I332" s="35"/>
      <c r="J332" s="35"/>
      <c r="K332" s="36">
        <v>45186</v>
      </c>
      <c r="L332" t="s">
        <v>1649</v>
      </c>
      <c r="M332" t="s">
        <v>398</v>
      </c>
      <c r="N332" t="s">
        <v>492</v>
      </c>
      <c r="O332" t="str">
        <f>VLOOKUP(cppm_lor[[#This Row],[Status]],'All Link_LOV'!$M$4:$N$16,2,FALSE)</f>
        <v>Pending Verification</v>
      </c>
      <c r="P332" s="98" t="s">
        <v>3609</v>
      </c>
      <c r="Q332" s="179" t="s">
        <v>3610</v>
      </c>
      <c r="R332" s="98" t="s">
        <v>3611</v>
      </c>
      <c r="S332" s="98" t="s">
        <v>3612</v>
      </c>
      <c r="T332" s="98" t="s">
        <v>1654</v>
      </c>
      <c r="U332" s="98">
        <v>16178.42</v>
      </c>
      <c r="V332" s="98" t="s">
        <v>3601</v>
      </c>
      <c r="W332" s="98" t="s">
        <v>3613</v>
      </c>
      <c r="X332" s="98" t="s">
        <v>3614</v>
      </c>
      <c r="Y332" s="98" t="s">
        <v>1554</v>
      </c>
      <c r="Z332" s="98" t="s">
        <v>2249</v>
      </c>
      <c r="AA332" s="98" t="s">
        <v>3615</v>
      </c>
      <c r="AB332" s="98">
        <v>3400038918</v>
      </c>
      <c r="AC332" s="98" t="s">
        <v>3616</v>
      </c>
      <c r="AD332" s="98">
        <v>3400038556</v>
      </c>
      <c r="AE332" s="98" t="s">
        <v>2165</v>
      </c>
      <c r="AF332" s="27">
        <v>3400038905</v>
      </c>
      <c r="AK332" s="115"/>
      <c r="AL332" s="36"/>
      <c r="AM332"/>
      <c r="AN332"/>
      <c r="AY332" s="108"/>
    </row>
    <row r="333" spans="1:51" ht="13.5" hidden="1" customHeight="1">
      <c r="A333">
        <v>331</v>
      </c>
      <c r="B333" s="98" t="s">
        <v>84</v>
      </c>
      <c r="C333" t="s">
        <v>26</v>
      </c>
      <c r="D333" s="98"/>
      <c r="E333" s="98"/>
      <c r="F333" s="98"/>
      <c r="G333" s="98" t="s">
        <v>105</v>
      </c>
      <c r="H333" s="88">
        <v>153</v>
      </c>
      <c r="I333" s="35"/>
      <c r="J333" s="35"/>
      <c r="K333" s="36">
        <v>45186</v>
      </c>
      <c r="L333" t="s">
        <v>3617</v>
      </c>
      <c r="M333" t="s">
        <v>398</v>
      </c>
      <c r="N333" t="s">
        <v>488</v>
      </c>
      <c r="O333" t="str">
        <f>VLOOKUP(cppm_lor[[#This Row],[Status]],'All Link_LOV'!$M$4:$N$16,2,FALSE)</f>
        <v>LOR Issued</v>
      </c>
      <c r="P333" s="98" t="s">
        <v>3618</v>
      </c>
      <c r="Q333" s="179" t="s">
        <v>1150</v>
      </c>
      <c r="R333" s="98" t="s">
        <v>2695</v>
      </c>
      <c r="S333" s="98" t="s">
        <v>1153</v>
      </c>
      <c r="T333" s="98" t="s">
        <v>1564</v>
      </c>
      <c r="U333" s="98">
        <v>5000</v>
      </c>
      <c r="V333" s="98" t="s">
        <v>3619</v>
      </c>
      <c r="W333" s="98" t="s">
        <v>3620</v>
      </c>
      <c r="X333" s="98" t="s">
        <v>3621</v>
      </c>
      <c r="Y333" s="98" t="s">
        <v>1554</v>
      </c>
      <c r="Z333" s="98" t="s">
        <v>1139</v>
      </c>
      <c r="AA333" s="98" t="s">
        <v>3577</v>
      </c>
      <c r="AB333" s="98">
        <v>3400038998</v>
      </c>
      <c r="AC333" s="98" t="s">
        <v>2519</v>
      </c>
      <c r="AD333" s="98">
        <v>3400038811</v>
      </c>
      <c r="AE333" s="98" t="s">
        <v>2510</v>
      </c>
      <c r="AF333" s="27">
        <v>3400039855</v>
      </c>
      <c r="AK333" s="115"/>
      <c r="AL333" s="36"/>
      <c r="AM333"/>
      <c r="AN333"/>
      <c r="AY333" s="108"/>
    </row>
    <row r="334" spans="1:51" ht="13.5" hidden="1" customHeight="1">
      <c r="A334">
        <v>332</v>
      </c>
      <c r="B334" s="98" t="s">
        <v>84</v>
      </c>
      <c r="C334" t="s">
        <v>14</v>
      </c>
      <c r="D334" s="98" t="s">
        <v>3622</v>
      </c>
      <c r="E334" s="98"/>
      <c r="F334" s="98"/>
      <c r="G334" s="98" t="s">
        <v>105</v>
      </c>
      <c r="H334" s="480">
        <v>154</v>
      </c>
      <c r="I334" s="461"/>
      <c r="J334" s="35"/>
      <c r="K334" s="36">
        <v>45186</v>
      </c>
      <c r="L334" s="98" t="s">
        <v>3617</v>
      </c>
      <c r="M334" s="98" t="s">
        <v>398</v>
      </c>
      <c r="N334" t="s">
        <v>488</v>
      </c>
      <c r="O334" t="str">
        <f>VLOOKUP(cppm_lor[[#This Row],[Status]],'All Link_LOV'!$M$4:$N$16,2,FALSE)</f>
        <v>Pending Approval</v>
      </c>
      <c r="P334" s="98" t="s">
        <v>1170</v>
      </c>
      <c r="Q334" s="179" t="s">
        <v>1169</v>
      </c>
      <c r="R334" s="98" t="s">
        <v>2712</v>
      </c>
      <c r="S334" s="98" t="s">
        <v>1172</v>
      </c>
      <c r="T334" s="98" t="s">
        <v>1564</v>
      </c>
      <c r="U334" s="98">
        <v>3700</v>
      </c>
      <c r="V334" s="98" t="s">
        <v>3619</v>
      </c>
      <c r="W334" s="98" t="s">
        <v>3623</v>
      </c>
      <c r="X334" s="98" t="s">
        <v>3624</v>
      </c>
      <c r="Y334" s="98" t="s">
        <v>1554</v>
      </c>
      <c r="Z334" s="98" t="s">
        <v>2589</v>
      </c>
      <c r="AA334" s="98" t="s">
        <v>3625</v>
      </c>
      <c r="AB334" s="98">
        <v>3400038813</v>
      </c>
      <c r="AC334" s="98" t="s">
        <v>2589</v>
      </c>
      <c r="AD334" s="98">
        <v>3400038813</v>
      </c>
      <c r="AE334" s="98" t="s">
        <v>2589</v>
      </c>
      <c r="AF334" s="27">
        <v>3400038813</v>
      </c>
      <c r="AK334" s="115"/>
      <c r="AL334" s="36"/>
      <c r="AM334"/>
      <c r="AN334"/>
      <c r="AY334" s="108"/>
    </row>
    <row r="335" spans="1:51" ht="13.5" customHeight="1">
      <c r="A335">
        <v>333</v>
      </c>
      <c r="B335" s="87"/>
      <c r="C335" s="87" t="str">
        <f>VLOOKUP(cppm_lor[[#This Row],[Source ID]],'Borneo 103sites'!A:BR,70,FALSE)</f>
        <v>LOR Approved in Vprime</v>
      </c>
      <c r="D335" s="87"/>
      <c r="E335" s="87"/>
      <c r="F335" s="87"/>
      <c r="G335" s="177" t="s">
        <v>3626</v>
      </c>
      <c r="H335" s="177">
        <v>1</v>
      </c>
      <c r="I335" s="462"/>
      <c r="J335" s="35"/>
      <c r="K335" s="36">
        <v>45183</v>
      </c>
      <c r="L335" s="87"/>
      <c r="M335" s="87" t="s">
        <v>398</v>
      </c>
      <c r="N335" t="s">
        <v>4</v>
      </c>
      <c r="O335" t="str">
        <f>VLOOKUP(cppm_lor[[#This Row],[Status]],'All Link_LOV'!$M$4:$N$16,2,FALSE)</f>
        <v>LOR Issued</v>
      </c>
      <c r="P335" s="87"/>
      <c r="Q335" s="481"/>
      <c r="R335" s="87"/>
      <c r="S335" s="87"/>
      <c r="T335" s="87"/>
      <c r="U335" s="87"/>
      <c r="V335" s="87"/>
      <c r="W335" s="87"/>
      <c r="X335" s="87"/>
      <c r="Y335" s="87"/>
      <c r="Z335" s="87"/>
      <c r="AA335" s="87"/>
      <c r="AB335" s="87"/>
      <c r="AC335" s="87"/>
      <c r="AD335" s="87"/>
      <c r="AE335" s="87"/>
      <c r="AF335" s="27"/>
      <c r="AK335" s="115"/>
      <c r="AL335" s="36"/>
      <c r="AM335"/>
      <c r="AN335"/>
      <c r="AY335" s="108"/>
    </row>
    <row r="336" spans="1:51" ht="13.5" customHeight="1">
      <c r="A336">
        <v>334</v>
      </c>
      <c r="B336" s="87"/>
      <c r="C336" s="87" t="str">
        <f>VLOOKUP(cppm_lor[[#This Row],[Source ID]],'Borneo 103sites'!A:BR,70,FALSE)</f>
        <v>LOR Approved in Vprime</v>
      </c>
      <c r="D336" s="87"/>
      <c r="E336" s="87"/>
      <c r="F336" s="87"/>
      <c r="G336" s="177" t="s">
        <v>3626</v>
      </c>
      <c r="H336" s="177">
        <v>2</v>
      </c>
      <c r="I336" s="462"/>
      <c r="J336" s="35"/>
      <c r="K336" s="36">
        <v>45183</v>
      </c>
      <c r="L336" s="87"/>
      <c r="M336" s="87" t="s">
        <v>398</v>
      </c>
      <c r="N336" t="s">
        <v>4</v>
      </c>
      <c r="O336" t="str">
        <f>VLOOKUP(cppm_lor[[#This Row],[Status]],'All Link_LOV'!$M$4:$N$16,2,FALSE)</f>
        <v>LOR Issued</v>
      </c>
      <c r="P336" s="87"/>
      <c r="Q336" s="481"/>
      <c r="R336" s="87"/>
      <c r="S336" s="87"/>
      <c r="T336" s="87"/>
      <c r="U336" s="87"/>
      <c r="V336" s="87"/>
      <c r="W336" s="87"/>
      <c r="X336" s="87"/>
      <c r="Y336" s="87"/>
      <c r="Z336" s="87"/>
      <c r="AA336" s="87"/>
      <c r="AB336" s="87"/>
      <c r="AC336" s="87"/>
      <c r="AD336" s="87"/>
      <c r="AE336" s="87"/>
      <c r="AF336" s="27"/>
      <c r="AK336" s="115"/>
      <c r="AL336" s="36"/>
      <c r="AM336"/>
      <c r="AN336"/>
      <c r="AY336" s="108"/>
    </row>
    <row r="337" spans="1:51" ht="13.5" customHeight="1">
      <c r="A337">
        <v>335</v>
      </c>
      <c r="B337" s="87"/>
      <c r="C337" s="87" t="str">
        <f>VLOOKUP(cppm_lor[[#This Row],[Source ID]],'Borneo 103sites'!A:BR,70,FALSE)</f>
        <v>LOR Approved in Vprime</v>
      </c>
      <c r="D337" s="87"/>
      <c r="E337" s="87"/>
      <c r="F337" s="87"/>
      <c r="G337" s="177" t="s">
        <v>3626</v>
      </c>
      <c r="H337" s="177">
        <v>3</v>
      </c>
      <c r="I337" s="462"/>
      <c r="J337" s="35"/>
      <c r="K337" s="36">
        <v>45183</v>
      </c>
      <c r="L337" s="87"/>
      <c r="M337" s="87" t="s">
        <v>398</v>
      </c>
      <c r="N337" t="s">
        <v>4</v>
      </c>
      <c r="O337" t="str">
        <f>VLOOKUP(cppm_lor[[#This Row],[Status]],'All Link_LOV'!$M$4:$N$16,2,FALSE)</f>
        <v>LOR Issued</v>
      </c>
      <c r="P337" s="87"/>
      <c r="Q337" s="481"/>
      <c r="R337" s="87"/>
      <c r="S337" s="87"/>
      <c r="T337" s="87"/>
      <c r="U337" s="87"/>
      <c r="V337" s="87"/>
      <c r="W337" s="87"/>
      <c r="X337" s="87"/>
      <c r="Y337" s="87"/>
      <c r="Z337" s="87"/>
      <c r="AA337" s="87"/>
      <c r="AB337" s="87"/>
      <c r="AC337" s="87"/>
      <c r="AD337" s="87"/>
      <c r="AE337" s="87"/>
      <c r="AF337" s="27"/>
      <c r="AK337" s="115"/>
      <c r="AL337" s="36"/>
      <c r="AM337"/>
      <c r="AN337"/>
      <c r="AY337" s="108"/>
    </row>
    <row r="338" spans="1:51" ht="13.5" customHeight="1">
      <c r="A338">
        <v>336</v>
      </c>
      <c r="B338" s="87"/>
      <c r="C338" s="87" t="str">
        <f>VLOOKUP(cppm_lor[[#This Row],[Source ID]],'Borneo 103sites'!A:BR,70,FALSE)</f>
        <v>LOR Approved in Vprime</v>
      </c>
      <c r="D338" s="87"/>
      <c r="E338" s="87"/>
      <c r="F338" s="87"/>
      <c r="G338" s="177" t="s">
        <v>3626</v>
      </c>
      <c r="H338" s="177">
        <v>4</v>
      </c>
      <c r="I338" s="462"/>
      <c r="J338" s="35"/>
      <c r="K338" s="36">
        <v>45183</v>
      </c>
      <c r="L338" s="87"/>
      <c r="M338" s="87" t="s">
        <v>398</v>
      </c>
      <c r="N338" t="s">
        <v>4</v>
      </c>
      <c r="O338" t="str">
        <f>VLOOKUP(cppm_lor[[#This Row],[Status]],'All Link_LOV'!$M$4:$N$16,2,FALSE)</f>
        <v>LOR Issued</v>
      </c>
      <c r="P338" s="87"/>
      <c r="Q338" s="481"/>
      <c r="R338" s="87"/>
      <c r="S338" s="87"/>
      <c r="T338" s="87"/>
      <c r="U338" s="87"/>
      <c r="V338" s="87"/>
      <c r="W338" s="87"/>
      <c r="X338" s="87"/>
      <c r="Y338" s="87"/>
      <c r="Z338" s="87"/>
      <c r="AA338" s="87"/>
      <c r="AB338" s="87"/>
      <c r="AC338" s="87"/>
      <c r="AD338" s="87"/>
      <c r="AE338" s="87"/>
      <c r="AF338" s="27"/>
      <c r="AK338" s="115"/>
      <c r="AL338" s="36"/>
      <c r="AM338"/>
      <c r="AN338"/>
      <c r="AY338" s="108"/>
    </row>
    <row r="339" spans="1:51" ht="13.5" customHeight="1">
      <c r="A339">
        <v>337</v>
      </c>
      <c r="B339" s="87"/>
      <c r="C339" s="87" t="str">
        <f>VLOOKUP(cppm_lor[[#This Row],[Source ID]],'Borneo 103sites'!A:BR,70,FALSE)</f>
        <v>LOR Approved in Vprime</v>
      </c>
      <c r="D339" s="87"/>
      <c r="E339" s="87"/>
      <c r="F339" s="87"/>
      <c r="G339" s="177" t="s">
        <v>3626</v>
      </c>
      <c r="H339" s="177">
        <v>5</v>
      </c>
      <c r="I339" s="462"/>
      <c r="J339" s="35"/>
      <c r="K339" s="36">
        <v>45183</v>
      </c>
      <c r="L339" s="87"/>
      <c r="M339" s="87" t="s">
        <v>398</v>
      </c>
      <c r="N339" t="s">
        <v>4</v>
      </c>
      <c r="O339" t="str">
        <f>VLOOKUP(cppm_lor[[#This Row],[Status]],'All Link_LOV'!$M$4:$N$16,2,FALSE)</f>
        <v>LOR Issued</v>
      </c>
      <c r="P339" s="87"/>
      <c r="Q339" s="481"/>
      <c r="R339" s="87"/>
      <c r="S339" s="87"/>
      <c r="T339" s="87"/>
      <c r="U339" s="87"/>
      <c r="V339" s="87"/>
      <c r="W339" s="87"/>
      <c r="X339" s="87"/>
      <c r="Y339" s="87"/>
      <c r="Z339" s="87"/>
      <c r="AA339" s="87"/>
      <c r="AB339" s="87"/>
      <c r="AC339" s="87"/>
      <c r="AD339" s="87"/>
      <c r="AE339" s="87"/>
      <c r="AF339" s="27"/>
      <c r="AK339" s="115"/>
      <c r="AL339" s="36"/>
      <c r="AM339"/>
      <c r="AN339"/>
      <c r="AY339" s="108"/>
    </row>
    <row r="340" spans="1:51" ht="13.5" customHeight="1">
      <c r="A340">
        <v>338</v>
      </c>
      <c r="B340" s="87"/>
      <c r="C340" s="87" t="str">
        <f>VLOOKUP(cppm_lor[[#This Row],[Source ID]],'Borneo 103sites'!A:BR,70,FALSE)</f>
        <v>LOR Approved in Vprime</v>
      </c>
      <c r="D340" s="87"/>
      <c r="E340" s="87"/>
      <c r="F340" s="87"/>
      <c r="G340" s="177" t="s">
        <v>3626</v>
      </c>
      <c r="H340" s="177">
        <v>6</v>
      </c>
      <c r="I340" s="462"/>
      <c r="J340" s="35"/>
      <c r="K340" s="36">
        <v>45183</v>
      </c>
      <c r="L340" s="87"/>
      <c r="M340" s="87" t="s">
        <v>398</v>
      </c>
      <c r="N340" t="s">
        <v>4</v>
      </c>
      <c r="O340" t="str">
        <f>VLOOKUP(cppm_lor[[#This Row],[Status]],'All Link_LOV'!$M$4:$N$16,2,FALSE)</f>
        <v>LOR Issued</v>
      </c>
      <c r="P340" s="87"/>
      <c r="Q340" s="481"/>
      <c r="R340" s="87"/>
      <c r="S340" s="87"/>
      <c r="T340" s="87"/>
      <c r="U340" s="87"/>
      <c r="V340" s="87"/>
      <c r="W340" s="87"/>
      <c r="X340" s="87"/>
      <c r="Y340" s="87"/>
      <c r="Z340" s="87"/>
      <c r="AA340" s="87"/>
      <c r="AB340" s="87"/>
      <c r="AC340" s="87"/>
      <c r="AD340" s="87"/>
      <c r="AE340" s="87"/>
      <c r="AF340" s="27"/>
      <c r="AK340" s="115"/>
      <c r="AL340" s="36"/>
      <c r="AM340"/>
      <c r="AN340"/>
      <c r="AY340" s="108"/>
    </row>
    <row r="341" spans="1:51" ht="13.5" customHeight="1">
      <c r="A341">
        <v>339</v>
      </c>
      <c r="B341" s="87"/>
      <c r="C341" s="87" t="str">
        <f>VLOOKUP(cppm_lor[[#This Row],[Source ID]],'Borneo 103sites'!A:BR,70,FALSE)</f>
        <v>LOR Approved in Vprime</v>
      </c>
      <c r="D341" s="87"/>
      <c r="E341" s="87"/>
      <c r="F341" s="87"/>
      <c r="G341" s="177" t="s">
        <v>3626</v>
      </c>
      <c r="H341" s="177">
        <v>7</v>
      </c>
      <c r="I341" s="462"/>
      <c r="J341" s="35"/>
      <c r="K341" s="36">
        <v>45183</v>
      </c>
      <c r="L341" s="87"/>
      <c r="M341" s="87" t="s">
        <v>398</v>
      </c>
      <c r="N341" t="s">
        <v>4</v>
      </c>
      <c r="O341" t="str">
        <f>VLOOKUP(cppm_lor[[#This Row],[Status]],'All Link_LOV'!$M$4:$N$16,2,FALSE)</f>
        <v>LOR Issued</v>
      </c>
      <c r="P341" s="87"/>
      <c r="Q341" s="481"/>
      <c r="R341" s="87"/>
      <c r="S341" s="87"/>
      <c r="T341" s="87"/>
      <c r="U341" s="87"/>
      <c r="V341" s="87"/>
      <c r="W341" s="87"/>
      <c r="X341" s="87"/>
      <c r="Y341" s="87"/>
      <c r="Z341" s="87"/>
      <c r="AA341" s="87"/>
      <c r="AB341" s="87"/>
      <c r="AC341" s="87"/>
      <c r="AD341" s="87"/>
      <c r="AE341" s="87"/>
      <c r="AF341" s="27"/>
      <c r="AK341" s="115"/>
      <c r="AL341" s="36"/>
      <c r="AM341"/>
      <c r="AN341"/>
      <c r="AY341" s="108"/>
    </row>
    <row r="342" spans="1:51" ht="13.5" customHeight="1">
      <c r="A342">
        <v>340</v>
      </c>
      <c r="B342" s="87"/>
      <c r="C342" s="87" t="str">
        <f>VLOOKUP(cppm_lor[[#This Row],[Source ID]],'Borneo 103sites'!A:BR,70,FALSE)</f>
        <v>LOR Approved in Vprime</v>
      </c>
      <c r="D342" s="87"/>
      <c r="E342" s="87"/>
      <c r="F342" s="87"/>
      <c r="G342" s="177" t="s">
        <v>3626</v>
      </c>
      <c r="H342" s="177">
        <v>8</v>
      </c>
      <c r="I342" s="462"/>
      <c r="J342" s="35"/>
      <c r="K342" s="36">
        <v>45183</v>
      </c>
      <c r="L342" s="87"/>
      <c r="M342" s="87" t="s">
        <v>398</v>
      </c>
      <c r="N342" t="s">
        <v>4</v>
      </c>
      <c r="O342" t="str">
        <f>VLOOKUP(cppm_lor[[#This Row],[Status]],'All Link_LOV'!$M$4:$N$16,2,FALSE)</f>
        <v>LOR Issued</v>
      </c>
      <c r="P342" s="87"/>
      <c r="Q342" s="481"/>
      <c r="R342" s="87"/>
      <c r="S342" s="87"/>
      <c r="T342" s="87"/>
      <c r="U342" s="87"/>
      <c r="V342" s="87"/>
      <c r="W342" s="87"/>
      <c r="X342" s="87"/>
      <c r="Y342" s="87"/>
      <c r="Z342" s="87"/>
      <c r="AA342" s="87"/>
      <c r="AB342" s="87"/>
      <c r="AC342" s="87"/>
      <c r="AD342" s="87"/>
      <c r="AE342" s="87"/>
      <c r="AF342" s="27"/>
      <c r="AK342" s="115"/>
      <c r="AL342" s="36"/>
      <c r="AM342"/>
      <c r="AN342"/>
      <c r="AY342" s="108"/>
    </row>
    <row r="343" spans="1:51" ht="13.5" customHeight="1">
      <c r="A343">
        <v>341</v>
      </c>
      <c r="B343" s="87"/>
      <c r="C343" s="87" t="str">
        <f>VLOOKUP(cppm_lor[[#This Row],[Source ID]],'Borneo 103sites'!A:BR,70,FALSE)</f>
        <v>LOR Approved in Vprime</v>
      </c>
      <c r="D343" s="87"/>
      <c r="E343" s="87"/>
      <c r="F343" s="87"/>
      <c r="G343" s="177" t="s">
        <v>3626</v>
      </c>
      <c r="H343" s="177">
        <v>9</v>
      </c>
      <c r="I343" s="462"/>
      <c r="J343" s="35"/>
      <c r="K343" s="36">
        <v>45183</v>
      </c>
      <c r="L343" s="87"/>
      <c r="M343" s="87" t="s">
        <v>398</v>
      </c>
      <c r="N343" t="s">
        <v>4</v>
      </c>
      <c r="O343" t="str">
        <f>VLOOKUP(cppm_lor[[#This Row],[Status]],'All Link_LOV'!$M$4:$N$16,2,FALSE)</f>
        <v>LOR Issued</v>
      </c>
      <c r="P343" s="87"/>
      <c r="Q343" s="481"/>
      <c r="R343" s="87"/>
      <c r="S343" s="87"/>
      <c r="T343" s="87"/>
      <c r="U343" s="87"/>
      <c r="V343" s="87"/>
      <c r="W343" s="87"/>
      <c r="X343" s="87"/>
      <c r="Y343" s="87"/>
      <c r="Z343" s="87"/>
      <c r="AA343" s="87"/>
      <c r="AB343" s="87"/>
      <c r="AC343" s="87"/>
      <c r="AD343" s="87"/>
      <c r="AE343" s="87"/>
      <c r="AF343" s="27"/>
      <c r="AK343" s="115"/>
      <c r="AL343" s="36"/>
      <c r="AM343"/>
      <c r="AN343"/>
      <c r="AY343" s="108"/>
    </row>
    <row r="344" spans="1:51" ht="13.5" customHeight="1">
      <c r="A344">
        <v>342</v>
      </c>
      <c r="B344" s="87"/>
      <c r="C344" s="87" t="str">
        <f>VLOOKUP(cppm_lor[[#This Row],[Source ID]],'Borneo 103sites'!A:BR,70,FALSE)</f>
        <v>LOR Approved in Vprime</v>
      </c>
      <c r="D344" s="87"/>
      <c r="E344" s="87"/>
      <c r="F344" s="87"/>
      <c r="G344" s="177" t="s">
        <v>3626</v>
      </c>
      <c r="H344" s="177">
        <v>10</v>
      </c>
      <c r="I344" s="462"/>
      <c r="J344" s="35"/>
      <c r="K344" s="36">
        <v>45183</v>
      </c>
      <c r="L344" s="87"/>
      <c r="M344" s="87" t="s">
        <v>398</v>
      </c>
      <c r="N344" t="s">
        <v>4</v>
      </c>
      <c r="O344" t="str">
        <f>VLOOKUP(cppm_lor[[#This Row],[Status]],'All Link_LOV'!$M$4:$N$16,2,FALSE)</f>
        <v>LOR Issued</v>
      </c>
      <c r="P344" s="87"/>
      <c r="Q344" s="481"/>
      <c r="R344" s="87"/>
      <c r="S344" s="87"/>
      <c r="T344" s="87"/>
      <c r="U344" s="87"/>
      <c r="V344" s="87"/>
      <c r="W344" s="87"/>
      <c r="X344" s="87"/>
      <c r="Y344" s="87"/>
      <c r="Z344" s="87"/>
      <c r="AA344" s="87"/>
      <c r="AB344" s="87"/>
      <c r="AC344" s="87"/>
      <c r="AD344" s="87"/>
      <c r="AE344" s="87"/>
      <c r="AF344" s="27"/>
      <c r="AK344" s="115"/>
      <c r="AL344" s="36"/>
      <c r="AM344"/>
      <c r="AN344"/>
      <c r="AY344" s="108"/>
    </row>
    <row r="345" spans="1:51" ht="13.5" customHeight="1">
      <c r="A345">
        <v>343</v>
      </c>
      <c r="B345" s="87"/>
      <c r="C345" s="87" t="str">
        <f>VLOOKUP(cppm_lor[[#This Row],[Source ID]],'Borneo 103sites'!A:BR,70,FALSE)</f>
        <v>LOR Approved in Vprime</v>
      </c>
      <c r="D345" s="87"/>
      <c r="E345" s="87"/>
      <c r="F345" s="87"/>
      <c r="G345" s="177" t="s">
        <v>3626</v>
      </c>
      <c r="H345" s="177">
        <v>11</v>
      </c>
      <c r="I345" s="462"/>
      <c r="J345" s="35"/>
      <c r="K345" s="36">
        <v>45183</v>
      </c>
      <c r="L345" s="87"/>
      <c r="M345" s="87" t="s">
        <v>398</v>
      </c>
      <c r="N345" t="s">
        <v>4</v>
      </c>
      <c r="O345" t="str">
        <f>VLOOKUP(cppm_lor[[#This Row],[Status]],'All Link_LOV'!$M$4:$N$16,2,FALSE)</f>
        <v>LOR Issued</v>
      </c>
      <c r="P345" s="87"/>
      <c r="Q345" s="481"/>
      <c r="R345" s="87"/>
      <c r="S345" s="87"/>
      <c r="T345" s="87"/>
      <c r="U345" s="87"/>
      <c r="V345" s="87"/>
      <c r="W345" s="87"/>
      <c r="X345" s="87"/>
      <c r="Y345" s="87"/>
      <c r="Z345" s="87"/>
      <c r="AA345" s="87"/>
      <c r="AB345" s="87"/>
      <c r="AC345" s="87"/>
      <c r="AD345" s="87"/>
      <c r="AE345" s="87"/>
      <c r="AF345" s="27"/>
      <c r="AK345" s="115"/>
      <c r="AL345" s="36"/>
      <c r="AM345"/>
      <c r="AN345"/>
      <c r="AY345" s="108"/>
    </row>
    <row r="346" spans="1:51" ht="13.5" customHeight="1">
      <c r="A346">
        <v>344</v>
      </c>
      <c r="B346" s="87"/>
      <c r="C346" s="87" t="str">
        <f>VLOOKUP(cppm_lor[[#This Row],[Source ID]],'Borneo 103sites'!A:BR,70,FALSE)</f>
        <v>LOR Approved in Vprime</v>
      </c>
      <c r="D346" s="87"/>
      <c r="E346" s="87"/>
      <c r="F346" s="87"/>
      <c r="G346" s="177" t="s">
        <v>3626</v>
      </c>
      <c r="H346" s="177">
        <v>12</v>
      </c>
      <c r="I346" s="462"/>
      <c r="J346" s="35"/>
      <c r="K346" s="36">
        <v>45183</v>
      </c>
      <c r="L346" s="87"/>
      <c r="M346" s="87" t="s">
        <v>398</v>
      </c>
      <c r="N346" t="s">
        <v>4</v>
      </c>
      <c r="O346" t="str">
        <f>VLOOKUP(cppm_lor[[#This Row],[Status]],'All Link_LOV'!$M$4:$N$16,2,FALSE)</f>
        <v>LOR Issued</v>
      </c>
      <c r="P346" s="87"/>
      <c r="Q346" s="481"/>
      <c r="R346" s="87"/>
      <c r="S346" s="87"/>
      <c r="T346" s="87"/>
      <c r="U346" s="87"/>
      <c r="V346" s="87"/>
      <c r="W346" s="87"/>
      <c r="X346" s="87"/>
      <c r="Y346" s="87"/>
      <c r="Z346" s="87"/>
      <c r="AA346" s="87"/>
      <c r="AB346" s="87"/>
      <c r="AC346" s="87"/>
      <c r="AD346" s="87"/>
      <c r="AE346" s="87"/>
      <c r="AF346" s="27"/>
      <c r="AK346" s="115"/>
      <c r="AL346" s="36"/>
      <c r="AM346"/>
      <c r="AN346"/>
      <c r="AY346" s="108"/>
    </row>
    <row r="347" spans="1:51" ht="13.5" customHeight="1">
      <c r="A347">
        <v>345</v>
      </c>
      <c r="B347" s="87"/>
      <c r="C347" s="87" t="str">
        <f>VLOOKUP(cppm_lor[[#This Row],[Source ID]],'Borneo 103sites'!A:BR,70,FALSE)</f>
        <v>LOR Approved in Vprime</v>
      </c>
      <c r="D347" s="87"/>
      <c r="E347" s="87"/>
      <c r="F347" s="87"/>
      <c r="G347" s="177" t="s">
        <v>3626</v>
      </c>
      <c r="H347" s="177">
        <v>13</v>
      </c>
      <c r="I347" s="462"/>
      <c r="J347" s="35"/>
      <c r="K347" s="36">
        <v>45183</v>
      </c>
      <c r="L347" s="87"/>
      <c r="M347" s="87" t="s">
        <v>398</v>
      </c>
      <c r="N347" t="s">
        <v>4</v>
      </c>
      <c r="O347" t="str">
        <f>VLOOKUP(cppm_lor[[#This Row],[Status]],'All Link_LOV'!$M$4:$N$16,2,FALSE)</f>
        <v>LOR Issued</v>
      </c>
      <c r="P347" s="87"/>
      <c r="Q347" s="481"/>
      <c r="R347" s="87"/>
      <c r="S347" s="87"/>
      <c r="T347" s="87"/>
      <c r="U347" s="87"/>
      <c r="V347" s="87"/>
      <c r="W347" s="87"/>
      <c r="X347" s="87"/>
      <c r="Y347" s="87"/>
      <c r="Z347" s="87"/>
      <c r="AA347" s="87"/>
      <c r="AB347" s="87"/>
      <c r="AC347" s="87"/>
      <c r="AD347" s="87"/>
      <c r="AE347" s="87"/>
      <c r="AF347" s="27"/>
      <c r="AK347" s="115"/>
      <c r="AL347" s="36"/>
      <c r="AM347"/>
      <c r="AN347"/>
      <c r="AY347" s="108"/>
    </row>
    <row r="348" spans="1:51" ht="13.5" customHeight="1">
      <c r="A348">
        <v>346</v>
      </c>
      <c r="B348" s="87"/>
      <c r="C348" s="87" t="str">
        <f>VLOOKUP(cppm_lor[[#This Row],[Source ID]],'Borneo 103sites'!A:BR,70,FALSE)</f>
        <v>LOR Approved in Vprime</v>
      </c>
      <c r="D348" s="87"/>
      <c r="E348" s="87"/>
      <c r="F348" s="87"/>
      <c r="G348" s="177" t="s">
        <v>3626</v>
      </c>
      <c r="H348" s="177">
        <v>14</v>
      </c>
      <c r="I348" s="462"/>
      <c r="J348" s="35"/>
      <c r="K348" s="36">
        <v>45183</v>
      </c>
      <c r="L348" s="87"/>
      <c r="M348" s="87" t="s">
        <v>398</v>
      </c>
      <c r="N348" t="s">
        <v>4</v>
      </c>
      <c r="O348" t="str">
        <f>VLOOKUP(cppm_lor[[#This Row],[Status]],'All Link_LOV'!$M$4:$N$16,2,FALSE)</f>
        <v>LOR Issued</v>
      </c>
      <c r="P348" s="87"/>
      <c r="Q348" s="481"/>
      <c r="R348" s="87"/>
      <c r="S348" s="87"/>
      <c r="T348" s="87"/>
      <c r="U348" s="87"/>
      <c r="V348" s="87"/>
      <c r="W348" s="87"/>
      <c r="X348" s="87"/>
      <c r="Y348" s="87"/>
      <c r="Z348" s="87"/>
      <c r="AA348" s="87"/>
      <c r="AB348" s="87"/>
      <c r="AC348" s="87"/>
      <c r="AD348" s="87"/>
      <c r="AE348" s="87"/>
      <c r="AF348" s="27"/>
      <c r="AK348" s="115"/>
      <c r="AL348" s="36"/>
      <c r="AM348"/>
      <c r="AN348"/>
      <c r="AY348" s="108"/>
    </row>
    <row r="349" spans="1:51" ht="13.5" customHeight="1">
      <c r="A349">
        <v>347</v>
      </c>
      <c r="B349" s="87"/>
      <c r="C349" s="87" t="str">
        <f>VLOOKUP(cppm_lor[[#This Row],[Source ID]],'Borneo 103sites'!A:BR,70,FALSE)</f>
        <v>LOR Approved in Vprime</v>
      </c>
      <c r="D349" s="87"/>
      <c r="E349" s="87"/>
      <c r="F349" s="87"/>
      <c r="G349" s="177" t="s">
        <v>3626</v>
      </c>
      <c r="H349" s="177">
        <v>15</v>
      </c>
      <c r="I349" s="462"/>
      <c r="J349" s="35"/>
      <c r="K349" s="36">
        <v>45183</v>
      </c>
      <c r="L349" s="87"/>
      <c r="M349" s="87" t="s">
        <v>398</v>
      </c>
      <c r="N349" t="s">
        <v>4</v>
      </c>
      <c r="O349" t="str">
        <f>VLOOKUP(cppm_lor[[#This Row],[Status]],'All Link_LOV'!$M$4:$N$16,2,FALSE)</f>
        <v>LOR Issued</v>
      </c>
      <c r="P349" s="87"/>
      <c r="Q349" s="481"/>
      <c r="R349" s="87"/>
      <c r="S349" s="87"/>
      <c r="T349" s="87"/>
      <c r="U349" s="87"/>
      <c r="V349" s="87"/>
      <c r="W349" s="87"/>
      <c r="X349" s="87"/>
      <c r="Y349" s="87"/>
      <c r="Z349" s="87"/>
      <c r="AA349" s="87"/>
      <c r="AB349" s="87"/>
      <c r="AC349" s="87"/>
      <c r="AD349" s="87"/>
      <c r="AE349" s="87"/>
      <c r="AF349" s="27"/>
      <c r="AK349" s="115"/>
      <c r="AL349" s="36"/>
      <c r="AM349"/>
      <c r="AN349"/>
      <c r="AY349" s="108"/>
    </row>
    <row r="350" spans="1:51" ht="13.5" customHeight="1">
      <c r="A350">
        <v>348</v>
      </c>
      <c r="B350" s="87"/>
      <c r="C350" s="87" t="str">
        <f>VLOOKUP(cppm_lor[[#This Row],[Source ID]],'Borneo 103sites'!A:BR,70,FALSE)</f>
        <v>LOR Approved in Vprime</v>
      </c>
      <c r="D350" s="87"/>
      <c r="E350" s="87"/>
      <c r="F350" s="87"/>
      <c r="G350" s="177" t="s">
        <v>3626</v>
      </c>
      <c r="H350" s="177">
        <v>16</v>
      </c>
      <c r="I350" s="462"/>
      <c r="J350" s="35"/>
      <c r="K350" s="36">
        <v>45183</v>
      </c>
      <c r="L350" s="87"/>
      <c r="M350" s="87" t="s">
        <v>398</v>
      </c>
      <c r="N350" t="s">
        <v>4</v>
      </c>
      <c r="O350" t="str">
        <f>VLOOKUP(cppm_lor[[#This Row],[Status]],'All Link_LOV'!$M$4:$N$16,2,FALSE)</f>
        <v>LOR Issued</v>
      </c>
      <c r="P350" s="87"/>
      <c r="Q350" s="481"/>
      <c r="R350" s="87"/>
      <c r="S350" s="87"/>
      <c r="T350" s="87"/>
      <c r="U350" s="87"/>
      <c r="V350" s="87"/>
      <c r="W350" s="87"/>
      <c r="X350" s="87"/>
      <c r="Y350" s="87"/>
      <c r="Z350" s="87"/>
      <c r="AA350" s="87"/>
      <c r="AB350" s="87"/>
      <c r="AC350" s="87"/>
      <c r="AD350" s="87"/>
      <c r="AE350" s="87"/>
      <c r="AF350" s="27"/>
      <c r="AK350" s="115"/>
      <c r="AL350" s="36"/>
      <c r="AM350"/>
      <c r="AN350"/>
      <c r="AY350" s="108"/>
    </row>
    <row r="351" spans="1:51" ht="13.5" customHeight="1">
      <c r="A351">
        <v>349</v>
      </c>
      <c r="B351" s="87"/>
      <c r="C351" s="87" t="str">
        <f>VLOOKUP(cppm_lor[[#This Row],[Source ID]],'Borneo 103sites'!A:BR,70,FALSE)</f>
        <v>LOR Approved in Vprime</v>
      </c>
      <c r="D351" s="87"/>
      <c r="E351" s="87"/>
      <c r="F351" s="87"/>
      <c r="G351" s="177" t="s">
        <v>3626</v>
      </c>
      <c r="H351" s="177">
        <v>17</v>
      </c>
      <c r="I351" s="462"/>
      <c r="J351" s="35"/>
      <c r="K351" s="36">
        <v>45183</v>
      </c>
      <c r="L351" s="87"/>
      <c r="M351" s="87" t="s">
        <v>398</v>
      </c>
      <c r="N351" t="s">
        <v>4</v>
      </c>
      <c r="O351" t="str">
        <f>VLOOKUP(cppm_lor[[#This Row],[Status]],'All Link_LOV'!$M$4:$N$16,2,FALSE)</f>
        <v>LOR Issued</v>
      </c>
      <c r="P351" s="87"/>
      <c r="Q351" s="481"/>
      <c r="R351" s="87"/>
      <c r="S351" s="87"/>
      <c r="T351" s="87"/>
      <c r="U351" s="87"/>
      <c r="V351" s="87"/>
      <c r="W351" s="87"/>
      <c r="X351" s="87"/>
      <c r="Y351" s="87"/>
      <c r="Z351" s="87"/>
      <c r="AA351" s="87"/>
      <c r="AB351" s="87"/>
      <c r="AC351" s="87"/>
      <c r="AD351" s="87"/>
      <c r="AE351" s="87"/>
      <c r="AF351" s="27"/>
      <c r="AK351" s="115"/>
      <c r="AL351" s="36"/>
      <c r="AM351"/>
      <c r="AN351"/>
      <c r="AY351" s="108"/>
    </row>
    <row r="352" spans="1:51" ht="13.5" customHeight="1">
      <c r="A352">
        <v>350</v>
      </c>
      <c r="B352" s="87"/>
      <c r="C352" s="87" t="str">
        <f>VLOOKUP(cppm_lor[[#This Row],[Source ID]],'Borneo 103sites'!A:BR,70,FALSE)</f>
        <v>LOR Approved in Vprime</v>
      </c>
      <c r="D352" s="87"/>
      <c r="E352" s="87"/>
      <c r="F352" s="87"/>
      <c r="G352" s="177" t="s">
        <v>3626</v>
      </c>
      <c r="H352" s="177">
        <v>18</v>
      </c>
      <c r="I352" s="462"/>
      <c r="J352" s="35"/>
      <c r="K352" s="36">
        <v>45183</v>
      </c>
      <c r="L352" s="87"/>
      <c r="M352" s="87" t="s">
        <v>398</v>
      </c>
      <c r="N352" t="s">
        <v>4</v>
      </c>
      <c r="O352" t="str">
        <f>VLOOKUP(cppm_lor[[#This Row],[Status]],'All Link_LOV'!$M$4:$N$16,2,FALSE)</f>
        <v>LOR Issued</v>
      </c>
      <c r="P352" s="87"/>
      <c r="Q352" s="481"/>
      <c r="R352" s="87"/>
      <c r="S352" s="87"/>
      <c r="T352" s="87"/>
      <c r="U352" s="87"/>
      <c r="V352" s="87"/>
      <c r="W352" s="87"/>
      <c r="X352" s="87"/>
      <c r="Y352" s="87"/>
      <c r="Z352" s="87"/>
      <c r="AA352" s="87"/>
      <c r="AB352" s="87"/>
      <c r="AC352" s="87"/>
      <c r="AD352" s="87"/>
      <c r="AE352" s="87"/>
      <c r="AF352" s="27"/>
      <c r="AK352" s="115"/>
      <c r="AL352" s="36"/>
      <c r="AM352"/>
      <c r="AN352"/>
      <c r="AY352" s="108"/>
    </row>
    <row r="353" spans="1:51" ht="13.5" customHeight="1">
      <c r="A353">
        <v>351</v>
      </c>
      <c r="B353" s="87"/>
      <c r="C353" s="87" t="str">
        <f>VLOOKUP(cppm_lor[[#This Row],[Source ID]],'Borneo 103sites'!A:BR,70,FALSE)</f>
        <v>LOR Approved in Vprime</v>
      </c>
      <c r="D353" s="87"/>
      <c r="E353" s="87"/>
      <c r="F353" s="87"/>
      <c r="G353" s="177" t="s">
        <v>3626</v>
      </c>
      <c r="H353" s="177">
        <v>19</v>
      </c>
      <c r="I353" s="462"/>
      <c r="J353" s="35"/>
      <c r="K353" s="36">
        <v>45183</v>
      </c>
      <c r="L353" s="87"/>
      <c r="M353" s="87" t="s">
        <v>398</v>
      </c>
      <c r="N353" t="s">
        <v>4</v>
      </c>
      <c r="O353" t="str">
        <f>VLOOKUP(cppm_lor[[#This Row],[Status]],'All Link_LOV'!$M$4:$N$16,2,FALSE)</f>
        <v>LOR Issued</v>
      </c>
      <c r="P353" s="87"/>
      <c r="Q353" s="481"/>
      <c r="R353" s="87"/>
      <c r="S353" s="87"/>
      <c r="T353" s="87"/>
      <c r="U353" s="87"/>
      <c r="V353" s="87"/>
      <c r="W353" s="87"/>
      <c r="X353" s="87"/>
      <c r="Y353" s="87"/>
      <c r="Z353" s="87"/>
      <c r="AA353" s="87"/>
      <c r="AB353" s="87"/>
      <c r="AC353" s="87"/>
      <c r="AD353" s="87"/>
      <c r="AE353" s="87"/>
      <c r="AF353" s="27"/>
      <c r="AK353" s="115"/>
      <c r="AL353" s="36"/>
      <c r="AM353"/>
      <c r="AN353"/>
      <c r="AY353" s="108"/>
    </row>
    <row r="354" spans="1:51" ht="13.5" customHeight="1">
      <c r="A354">
        <v>352</v>
      </c>
      <c r="B354" s="87"/>
      <c r="C354" s="87" t="str">
        <f>VLOOKUP(cppm_lor[[#This Row],[Source ID]],'Borneo 103sites'!A:BR,70,FALSE)</f>
        <v>LOR Approved in Vprime</v>
      </c>
      <c r="D354" s="87"/>
      <c r="E354" s="87"/>
      <c r="F354" s="87"/>
      <c r="G354" s="177" t="s">
        <v>3626</v>
      </c>
      <c r="H354" s="177">
        <v>20</v>
      </c>
      <c r="I354" s="462"/>
      <c r="J354" s="35"/>
      <c r="K354" s="36">
        <v>45183</v>
      </c>
      <c r="L354" s="87"/>
      <c r="M354" s="87" t="s">
        <v>398</v>
      </c>
      <c r="N354" t="s">
        <v>4</v>
      </c>
      <c r="O354" t="str">
        <f>VLOOKUP(cppm_lor[[#This Row],[Status]],'All Link_LOV'!$M$4:$N$16,2,FALSE)</f>
        <v>LOR Issued</v>
      </c>
      <c r="P354" s="87"/>
      <c r="Q354" s="481"/>
      <c r="R354" s="87"/>
      <c r="S354" s="87"/>
      <c r="T354" s="87"/>
      <c r="U354" s="87"/>
      <c r="V354" s="87"/>
      <c r="W354" s="87"/>
      <c r="X354" s="87"/>
      <c r="Y354" s="87"/>
      <c r="Z354" s="87"/>
      <c r="AA354" s="87"/>
      <c r="AB354" s="87"/>
      <c r="AC354" s="87"/>
      <c r="AD354" s="87"/>
      <c r="AE354" s="87"/>
      <c r="AF354" s="27"/>
      <c r="AK354" s="115"/>
      <c r="AL354" s="36"/>
      <c r="AM354"/>
      <c r="AN354"/>
      <c r="AY354" s="108"/>
    </row>
    <row r="355" spans="1:51" ht="13.5" customHeight="1">
      <c r="A355">
        <v>353</v>
      </c>
      <c r="B355" s="87"/>
      <c r="C355" s="87" t="str">
        <f>VLOOKUP(cppm_lor[[#This Row],[Source ID]],'Borneo 103sites'!A:BR,70,FALSE)</f>
        <v>LOR Approved in Vprime</v>
      </c>
      <c r="D355" s="87"/>
      <c r="E355" s="87"/>
      <c r="F355" s="87"/>
      <c r="G355" s="177" t="s">
        <v>3626</v>
      </c>
      <c r="H355" s="177">
        <v>21</v>
      </c>
      <c r="I355" s="462"/>
      <c r="J355" s="35"/>
      <c r="K355" s="36">
        <v>45183</v>
      </c>
      <c r="L355" s="87"/>
      <c r="M355" s="87" t="s">
        <v>398</v>
      </c>
      <c r="N355" t="s">
        <v>4</v>
      </c>
      <c r="O355" t="str">
        <f>VLOOKUP(cppm_lor[[#This Row],[Status]],'All Link_LOV'!$M$4:$N$16,2,FALSE)</f>
        <v>LOR Issued</v>
      </c>
      <c r="P355" s="87"/>
      <c r="Q355" s="481"/>
      <c r="R355" s="87"/>
      <c r="S355" s="87"/>
      <c r="T355" s="87"/>
      <c r="U355" s="87"/>
      <c r="V355" s="87"/>
      <c r="W355" s="87"/>
      <c r="X355" s="87"/>
      <c r="Y355" s="87"/>
      <c r="Z355" s="87"/>
      <c r="AA355" s="87"/>
      <c r="AB355" s="87"/>
      <c r="AC355" s="87"/>
      <c r="AD355" s="87"/>
      <c r="AE355" s="87"/>
      <c r="AF355" s="27"/>
      <c r="AK355" s="115"/>
      <c r="AL355" s="36"/>
      <c r="AM355"/>
      <c r="AN355"/>
      <c r="AY355" s="108"/>
    </row>
    <row r="356" spans="1:51" ht="13.5" customHeight="1">
      <c r="A356">
        <v>354</v>
      </c>
      <c r="B356" s="87"/>
      <c r="C356" s="87" t="str">
        <f>VLOOKUP(cppm_lor[[#This Row],[Source ID]],'Borneo 103sites'!A:BR,70,FALSE)</f>
        <v>LOR Approved in Vprime</v>
      </c>
      <c r="D356" s="87"/>
      <c r="E356" s="87"/>
      <c r="F356" s="87"/>
      <c r="G356" s="177" t="s">
        <v>3626</v>
      </c>
      <c r="H356" s="177">
        <v>22</v>
      </c>
      <c r="I356" s="462"/>
      <c r="J356" s="35"/>
      <c r="K356" s="36">
        <v>45183</v>
      </c>
      <c r="L356" s="87"/>
      <c r="M356" s="87" t="s">
        <v>398</v>
      </c>
      <c r="N356" t="s">
        <v>4</v>
      </c>
      <c r="O356" t="str">
        <f>VLOOKUP(cppm_lor[[#This Row],[Status]],'All Link_LOV'!$M$4:$N$16,2,FALSE)</f>
        <v>LOR Issued</v>
      </c>
      <c r="P356" s="87"/>
      <c r="Q356" s="481"/>
      <c r="R356" s="87"/>
      <c r="S356" s="87"/>
      <c r="T356" s="87"/>
      <c r="U356" s="87"/>
      <c r="V356" s="87"/>
      <c r="W356" s="87"/>
      <c r="X356" s="87"/>
      <c r="Y356" s="87"/>
      <c r="Z356" s="87"/>
      <c r="AA356" s="87"/>
      <c r="AB356" s="87"/>
      <c r="AC356" s="87"/>
      <c r="AD356" s="87"/>
      <c r="AE356" s="87"/>
      <c r="AF356" s="27"/>
      <c r="AK356" s="115"/>
      <c r="AL356" s="36"/>
      <c r="AM356"/>
      <c r="AN356"/>
      <c r="AY356" s="108"/>
    </row>
    <row r="357" spans="1:51" ht="13.5" customHeight="1">
      <c r="A357">
        <v>355</v>
      </c>
      <c r="B357" s="87"/>
      <c r="C357" s="87" t="str">
        <f>VLOOKUP(cppm_lor[[#This Row],[Source ID]],'Borneo 103sites'!A:BR,70,FALSE)</f>
        <v>LOR Approved in Vprime</v>
      </c>
      <c r="D357" s="87"/>
      <c r="E357" s="87"/>
      <c r="F357" s="87"/>
      <c r="G357" s="177" t="s">
        <v>3626</v>
      </c>
      <c r="H357" s="177">
        <v>23</v>
      </c>
      <c r="I357" s="462"/>
      <c r="J357" s="35"/>
      <c r="K357" s="36">
        <v>45183</v>
      </c>
      <c r="L357" s="87"/>
      <c r="M357" s="87" t="s">
        <v>398</v>
      </c>
      <c r="N357" t="s">
        <v>4</v>
      </c>
      <c r="O357" t="str">
        <f>VLOOKUP(cppm_lor[[#This Row],[Status]],'All Link_LOV'!$M$4:$N$16,2,FALSE)</f>
        <v>LOR Issued</v>
      </c>
      <c r="P357" s="87"/>
      <c r="Q357" s="481"/>
      <c r="R357" s="87"/>
      <c r="S357" s="87"/>
      <c r="T357" s="87"/>
      <c r="U357" s="87"/>
      <c r="V357" s="87"/>
      <c r="W357" s="87"/>
      <c r="X357" s="87"/>
      <c r="Y357" s="87"/>
      <c r="Z357" s="87"/>
      <c r="AA357" s="87"/>
      <c r="AB357" s="87"/>
      <c r="AC357" s="87"/>
      <c r="AD357" s="87"/>
      <c r="AE357" s="87"/>
      <c r="AF357" s="27"/>
      <c r="AK357" s="115"/>
      <c r="AL357" s="36"/>
      <c r="AM357"/>
      <c r="AN357"/>
      <c r="AY357" s="108"/>
    </row>
    <row r="358" spans="1:51" ht="13.5" customHeight="1">
      <c r="A358">
        <v>356</v>
      </c>
      <c r="B358" s="87"/>
      <c r="C358" s="87" t="str">
        <f>VLOOKUP(cppm_lor[[#This Row],[Source ID]],'Borneo 103sites'!A:BR,70,FALSE)</f>
        <v>LOR Approved in Vprime</v>
      </c>
      <c r="D358" s="87"/>
      <c r="E358" s="87"/>
      <c r="F358" s="87"/>
      <c r="G358" s="177" t="s">
        <v>3626</v>
      </c>
      <c r="H358" s="177">
        <v>24</v>
      </c>
      <c r="I358" s="462"/>
      <c r="J358" s="35"/>
      <c r="K358" s="36">
        <v>45183</v>
      </c>
      <c r="L358" s="87"/>
      <c r="M358" s="87" t="s">
        <v>398</v>
      </c>
      <c r="N358" t="s">
        <v>4</v>
      </c>
      <c r="O358" t="str">
        <f>VLOOKUP(cppm_lor[[#This Row],[Status]],'All Link_LOV'!$M$4:$N$16,2,FALSE)</f>
        <v>LOR Issued</v>
      </c>
      <c r="P358" s="87"/>
      <c r="Q358" s="481"/>
      <c r="R358" s="87"/>
      <c r="S358" s="87"/>
      <c r="T358" s="87"/>
      <c r="U358" s="87"/>
      <c r="V358" s="87"/>
      <c r="W358" s="87"/>
      <c r="X358" s="87"/>
      <c r="Y358" s="87"/>
      <c r="Z358" s="87"/>
      <c r="AA358" s="87"/>
      <c r="AB358" s="87"/>
      <c r="AC358" s="87"/>
      <c r="AD358" s="87"/>
      <c r="AE358" s="87"/>
      <c r="AF358" s="27"/>
      <c r="AK358" s="115"/>
      <c r="AL358" s="36"/>
      <c r="AM358"/>
      <c r="AN358"/>
      <c r="AY358" s="108"/>
    </row>
    <row r="359" spans="1:51" ht="13.5" customHeight="1">
      <c r="A359">
        <v>357</v>
      </c>
      <c r="B359" s="87"/>
      <c r="C359" s="87" t="str">
        <f>VLOOKUP(cppm_lor[[#This Row],[Source ID]],'Borneo 103sites'!A:BR,70,FALSE)</f>
        <v>LOR Approved in Vprime</v>
      </c>
      <c r="D359" s="87"/>
      <c r="E359" s="87"/>
      <c r="F359" s="87"/>
      <c r="G359" s="177" t="s">
        <v>3626</v>
      </c>
      <c r="H359" s="177">
        <v>25</v>
      </c>
      <c r="I359" s="462"/>
      <c r="J359" s="35"/>
      <c r="K359" s="36">
        <v>45183</v>
      </c>
      <c r="L359" s="87"/>
      <c r="M359" s="87" t="s">
        <v>398</v>
      </c>
      <c r="N359" t="s">
        <v>4</v>
      </c>
      <c r="O359" t="str">
        <f>VLOOKUP(cppm_lor[[#This Row],[Status]],'All Link_LOV'!$M$4:$N$16,2,FALSE)</f>
        <v>LOR Issued</v>
      </c>
      <c r="P359" s="87"/>
      <c r="Q359" s="481"/>
      <c r="R359" s="87"/>
      <c r="S359" s="87"/>
      <c r="T359" s="87"/>
      <c r="U359" s="87"/>
      <c r="V359" s="87"/>
      <c r="W359" s="87"/>
      <c r="X359" s="87"/>
      <c r="Y359" s="87"/>
      <c r="Z359" s="87"/>
      <c r="AA359" s="87"/>
      <c r="AB359" s="87"/>
      <c r="AC359" s="87"/>
      <c r="AD359" s="87"/>
      <c r="AE359" s="87"/>
      <c r="AF359" s="27"/>
      <c r="AK359" s="115"/>
      <c r="AL359" s="36"/>
      <c r="AM359"/>
      <c r="AN359"/>
      <c r="AY359" s="108"/>
    </row>
    <row r="360" spans="1:51" ht="13.5" customHeight="1">
      <c r="A360">
        <v>358</v>
      </c>
      <c r="B360" s="87"/>
      <c r="C360" s="87" t="str">
        <f>VLOOKUP(cppm_lor[[#This Row],[Source ID]],'Borneo 103sites'!A:BR,70,FALSE)</f>
        <v>LOR Approved in Vprime</v>
      </c>
      <c r="D360" s="87"/>
      <c r="E360" s="87"/>
      <c r="F360" s="87"/>
      <c r="G360" s="177" t="s">
        <v>3626</v>
      </c>
      <c r="H360" s="177">
        <v>26</v>
      </c>
      <c r="I360" s="462"/>
      <c r="J360" s="35"/>
      <c r="K360" s="36">
        <v>45183</v>
      </c>
      <c r="L360" s="87"/>
      <c r="M360" s="87" t="s">
        <v>398</v>
      </c>
      <c r="N360" t="s">
        <v>4</v>
      </c>
      <c r="O360" t="str">
        <f>VLOOKUP(cppm_lor[[#This Row],[Status]],'All Link_LOV'!$M$4:$N$16,2,FALSE)</f>
        <v>LOR Issued</v>
      </c>
      <c r="P360" s="87"/>
      <c r="Q360" s="481"/>
      <c r="R360" s="87"/>
      <c r="S360" s="87"/>
      <c r="T360" s="87"/>
      <c r="U360" s="87"/>
      <c r="V360" s="87"/>
      <c r="W360" s="87"/>
      <c r="X360" s="87"/>
      <c r="Y360" s="87"/>
      <c r="Z360" s="87"/>
      <c r="AA360" s="87"/>
      <c r="AB360" s="87"/>
      <c r="AC360" s="87"/>
      <c r="AD360" s="87"/>
      <c r="AE360" s="87"/>
      <c r="AF360" s="27"/>
      <c r="AK360" s="115"/>
      <c r="AL360" s="36"/>
      <c r="AM360"/>
      <c r="AN360"/>
      <c r="AY360" s="108"/>
    </row>
    <row r="361" spans="1:51" ht="13.5" customHeight="1">
      <c r="A361">
        <v>359</v>
      </c>
      <c r="B361" s="87"/>
      <c r="C361" s="87" t="str">
        <f>VLOOKUP(cppm_lor[[#This Row],[Source ID]],'Borneo 103sites'!A:BR,70,FALSE)</f>
        <v>LOR Approved in Vprime</v>
      </c>
      <c r="D361" s="87"/>
      <c r="E361" s="87"/>
      <c r="F361" s="87"/>
      <c r="G361" s="177" t="s">
        <v>3626</v>
      </c>
      <c r="H361" s="177">
        <v>27</v>
      </c>
      <c r="I361" s="462"/>
      <c r="J361" s="35"/>
      <c r="K361" s="36">
        <v>45183</v>
      </c>
      <c r="L361" s="87"/>
      <c r="M361" s="87" t="s">
        <v>398</v>
      </c>
      <c r="N361" t="s">
        <v>4</v>
      </c>
      <c r="O361" t="str">
        <f>VLOOKUP(cppm_lor[[#This Row],[Status]],'All Link_LOV'!$M$4:$N$16,2,FALSE)</f>
        <v>LOR Issued</v>
      </c>
      <c r="P361" s="87"/>
      <c r="Q361" s="481"/>
      <c r="R361" s="87"/>
      <c r="S361" s="87"/>
      <c r="T361" s="87"/>
      <c r="U361" s="87"/>
      <c r="V361" s="87"/>
      <c r="W361" s="87"/>
      <c r="X361" s="87"/>
      <c r="Y361" s="87"/>
      <c r="Z361" s="87"/>
      <c r="AA361" s="87"/>
      <c r="AB361" s="87"/>
      <c r="AC361" s="87"/>
      <c r="AD361" s="87"/>
      <c r="AE361" s="87"/>
      <c r="AF361" s="27"/>
      <c r="AK361" s="115"/>
      <c r="AL361" s="36"/>
      <c r="AM361"/>
      <c r="AN361"/>
      <c r="AY361" s="108"/>
    </row>
    <row r="362" spans="1:51" ht="13.5" customHeight="1">
      <c r="A362">
        <v>360</v>
      </c>
      <c r="B362" s="87"/>
      <c r="C362" s="87" t="str">
        <f>VLOOKUP(cppm_lor[[#This Row],[Source ID]],'Borneo 103sites'!A:BR,70,FALSE)</f>
        <v>LOR Approved in Vprime</v>
      </c>
      <c r="D362" s="87"/>
      <c r="E362" s="87"/>
      <c r="F362" s="87"/>
      <c r="G362" s="177" t="s">
        <v>3626</v>
      </c>
      <c r="H362" s="177">
        <v>28</v>
      </c>
      <c r="I362" s="462"/>
      <c r="J362" s="35"/>
      <c r="K362" s="36">
        <v>45183</v>
      </c>
      <c r="L362" s="87"/>
      <c r="M362" s="87" t="s">
        <v>398</v>
      </c>
      <c r="N362" t="s">
        <v>4</v>
      </c>
      <c r="O362" t="str">
        <f>VLOOKUP(cppm_lor[[#This Row],[Status]],'All Link_LOV'!$M$4:$N$16,2,FALSE)</f>
        <v>LOR Issued</v>
      </c>
      <c r="P362" s="87"/>
      <c r="Q362" s="481"/>
      <c r="R362" s="87"/>
      <c r="S362" s="87"/>
      <c r="T362" s="87"/>
      <c r="U362" s="87"/>
      <c r="V362" s="87"/>
      <c r="W362" s="87"/>
      <c r="X362" s="87"/>
      <c r="Y362" s="87"/>
      <c r="Z362" s="87"/>
      <c r="AA362" s="87"/>
      <c r="AB362" s="87"/>
      <c r="AC362" s="87"/>
      <c r="AD362" s="87"/>
      <c r="AE362" s="87"/>
      <c r="AF362" s="27"/>
      <c r="AK362" s="115"/>
      <c r="AL362" s="36"/>
      <c r="AM362"/>
      <c r="AN362"/>
      <c r="AY362" s="108"/>
    </row>
    <row r="363" spans="1:51" ht="13.5" customHeight="1">
      <c r="A363">
        <v>361</v>
      </c>
      <c r="B363" s="87"/>
      <c r="C363" s="87" t="str">
        <f>VLOOKUP(cppm_lor[[#This Row],[Source ID]],'Borneo 103sites'!A:BR,70,FALSE)</f>
        <v>LOR Approved in Vprime</v>
      </c>
      <c r="D363" s="87"/>
      <c r="E363" s="87"/>
      <c r="F363" s="87"/>
      <c r="G363" s="177" t="s">
        <v>3626</v>
      </c>
      <c r="H363" s="177">
        <v>29</v>
      </c>
      <c r="I363" s="462"/>
      <c r="J363" s="35"/>
      <c r="K363" s="36">
        <v>45183</v>
      </c>
      <c r="L363" s="87"/>
      <c r="M363" s="87" t="s">
        <v>398</v>
      </c>
      <c r="N363" t="s">
        <v>4</v>
      </c>
      <c r="O363" t="str">
        <f>VLOOKUP(cppm_lor[[#This Row],[Status]],'All Link_LOV'!$M$4:$N$16,2,FALSE)</f>
        <v>LOR Issued</v>
      </c>
      <c r="P363" s="87"/>
      <c r="Q363" s="481"/>
      <c r="R363" s="87"/>
      <c r="S363" s="87"/>
      <c r="T363" s="87"/>
      <c r="U363" s="87"/>
      <c r="V363" s="87"/>
      <c r="W363" s="87"/>
      <c r="X363" s="87"/>
      <c r="Y363" s="87"/>
      <c r="Z363" s="87"/>
      <c r="AA363" s="87"/>
      <c r="AB363" s="87"/>
      <c r="AC363" s="87"/>
      <c r="AD363" s="87"/>
      <c r="AE363" s="87"/>
      <c r="AF363" s="27"/>
      <c r="AK363" s="115"/>
      <c r="AL363" s="36"/>
      <c r="AM363"/>
      <c r="AN363"/>
      <c r="AY363" s="108"/>
    </row>
    <row r="364" spans="1:51" ht="13.5" customHeight="1">
      <c r="A364">
        <v>362</v>
      </c>
      <c r="B364" s="87"/>
      <c r="C364" s="87" t="str">
        <f>VLOOKUP(cppm_lor[[#This Row],[Source ID]],'Borneo 103sites'!A:BR,70,FALSE)</f>
        <v>LOR Approved in Vprime</v>
      </c>
      <c r="D364" s="87"/>
      <c r="E364" s="87"/>
      <c r="F364" s="87"/>
      <c r="G364" s="177" t="s">
        <v>3626</v>
      </c>
      <c r="H364" s="177">
        <v>30</v>
      </c>
      <c r="I364" s="462"/>
      <c r="J364" s="35"/>
      <c r="K364" s="36">
        <v>45183</v>
      </c>
      <c r="L364" s="87"/>
      <c r="M364" s="87" t="s">
        <v>398</v>
      </c>
      <c r="N364" t="s">
        <v>4</v>
      </c>
      <c r="O364" t="str">
        <f>VLOOKUP(cppm_lor[[#This Row],[Status]],'All Link_LOV'!$M$4:$N$16,2,FALSE)</f>
        <v>LOR Issued</v>
      </c>
      <c r="P364" s="87"/>
      <c r="Q364" s="481"/>
      <c r="R364" s="87"/>
      <c r="S364" s="87"/>
      <c r="T364" s="87"/>
      <c r="U364" s="87"/>
      <c r="V364" s="87"/>
      <c r="W364" s="87"/>
      <c r="X364" s="87"/>
      <c r="Y364" s="87"/>
      <c r="Z364" s="87"/>
      <c r="AA364" s="87"/>
      <c r="AB364" s="87"/>
      <c r="AC364" s="87"/>
      <c r="AD364" s="87"/>
      <c r="AE364" s="87"/>
      <c r="AF364" s="27"/>
      <c r="AK364" s="115"/>
      <c r="AL364" s="36"/>
      <c r="AM364"/>
      <c r="AN364"/>
      <c r="AY364" s="108"/>
    </row>
    <row r="365" spans="1:51" ht="13.5" customHeight="1">
      <c r="A365">
        <v>363</v>
      </c>
      <c r="B365" s="87"/>
      <c r="C365" s="87" t="str">
        <f>VLOOKUP(cppm_lor[[#This Row],[Source ID]],'Borneo 103sites'!A:BR,70,FALSE)</f>
        <v>LOR Approved in Vprime</v>
      </c>
      <c r="D365" s="87"/>
      <c r="E365" s="87"/>
      <c r="F365" s="87"/>
      <c r="G365" s="177" t="s">
        <v>3626</v>
      </c>
      <c r="H365" s="177">
        <v>31</v>
      </c>
      <c r="I365" s="462"/>
      <c r="J365" s="35"/>
      <c r="K365" s="36">
        <v>45183</v>
      </c>
      <c r="L365" s="87"/>
      <c r="M365" s="87" t="s">
        <v>398</v>
      </c>
      <c r="N365" t="s">
        <v>4</v>
      </c>
      <c r="O365" t="str">
        <f>VLOOKUP(cppm_lor[[#This Row],[Status]],'All Link_LOV'!$M$4:$N$16,2,FALSE)</f>
        <v>LOR Issued</v>
      </c>
      <c r="P365" s="87"/>
      <c r="Q365" s="481"/>
      <c r="R365" s="87"/>
      <c r="S365" s="87"/>
      <c r="T365" s="87"/>
      <c r="U365" s="87"/>
      <c r="V365" s="87"/>
      <c r="W365" s="87"/>
      <c r="X365" s="87"/>
      <c r="Y365" s="87"/>
      <c r="Z365" s="87"/>
      <c r="AA365" s="87"/>
      <c r="AB365" s="87"/>
      <c r="AC365" s="87"/>
      <c r="AD365" s="87"/>
      <c r="AE365" s="87"/>
      <c r="AF365" s="27"/>
      <c r="AK365" s="115"/>
      <c r="AL365" s="36"/>
      <c r="AM365"/>
      <c r="AN365"/>
      <c r="AY365" s="108"/>
    </row>
    <row r="366" spans="1:51" ht="13.5" customHeight="1">
      <c r="A366">
        <v>364</v>
      </c>
      <c r="B366" s="87"/>
      <c r="C366" s="87" t="str">
        <f>VLOOKUP(cppm_lor[[#This Row],[Source ID]],'Borneo 103sites'!A:BR,70,FALSE)</f>
        <v>LOR Approved in Vprime</v>
      </c>
      <c r="D366" s="87"/>
      <c r="E366" s="87"/>
      <c r="F366" s="87"/>
      <c r="G366" s="177" t="s">
        <v>3626</v>
      </c>
      <c r="H366" s="177">
        <v>32</v>
      </c>
      <c r="I366" s="462"/>
      <c r="J366" s="35"/>
      <c r="K366" s="36">
        <v>45183</v>
      </c>
      <c r="L366" s="87"/>
      <c r="M366" s="87" t="s">
        <v>398</v>
      </c>
      <c r="N366" t="s">
        <v>4</v>
      </c>
      <c r="O366" t="str">
        <f>VLOOKUP(cppm_lor[[#This Row],[Status]],'All Link_LOV'!$M$4:$N$16,2,FALSE)</f>
        <v>LOR Issued</v>
      </c>
      <c r="P366" s="87"/>
      <c r="Q366" s="481"/>
      <c r="R366" s="87"/>
      <c r="S366" s="87"/>
      <c r="T366" s="87"/>
      <c r="U366" s="87"/>
      <c r="V366" s="87"/>
      <c r="W366" s="87"/>
      <c r="X366" s="87"/>
      <c r="Y366" s="87"/>
      <c r="Z366" s="87"/>
      <c r="AA366" s="87"/>
      <c r="AB366" s="87"/>
      <c r="AC366" s="87"/>
      <c r="AD366" s="87"/>
      <c r="AE366" s="87"/>
      <c r="AF366" s="27"/>
      <c r="AK366" s="115"/>
      <c r="AL366" s="36"/>
      <c r="AM366"/>
      <c r="AN366"/>
      <c r="AY366" s="108"/>
    </row>
    <row r="367" spans="1:51" ht="13.5" customHeight="1">
      <c r="A367">
        <v>365</v>
      </c>
      <c r="B367" s="87"/>
      <c r="C367" s="87" t="str">
        <f>VLOOKUP(cppm_lor[[#This Row],[Source ID]],'Borneo 103sites'!A:BR,70,FALSE)</f>
        <v>LOR Approved in Vprime</v>
      </c>
      <c r="D367" s="87"/>
      <c r="E367" s="87"/>
      <c r="F367" s="87"/>
      <c r="G367" s="177" t="s">
        <v>3626</v>
      </c>
      <c r="H367" s="177">
        <v>33</v>
      </c>
      <c r="I367" s="462"/>
      <c r="J367" s="35"/>
      <c r="K367" s="36">
        <v>45183</v>
      </c>
      <c r="L367" s="87"/>
      <c r="M367" s="87" t="s">
        <v>398</v>
      </c>
      <c r="N367" t="s">
        <v>4</v>
      </c>
      <c r="O367" t="str">
        <f>VLOOKUP(cppm_lor[[#This Row],[Status]],'All Link_LOV'!$M$4:$N$16,2,FALSE)</f>
        <v>LOR Issued</v>
      </c>
      <c r="P367" s="87"/>
      <c r="Q367" s="481"/>
      <c r="R367" s="87"/>
      <c r="S367" s="87"/>
      <c r="T367" s="87"/>
      <c r="U367" s="87"/>
      <c r="V367" s="87"/>
      <c r="W367" s="87"/>
      <c r="X367" s="87"/>
      <c r="Y367" s="87"/>
      <c r="Z367" s="87"/>
      <c r="AA367" s="87"/>
      <c r="AB367" s="87"/>
      <c r="AC367" s="87"/>
      <c r="AD367" s="87"/>
      <c r="AE367" s="87"/>
      <c r="AF367" s="27"/>
      <c r="AK367" s="115"/>
      <c r="AL367" s="36"/>
      <c r="AM367"/>
      <c r="AN367"/>
      <c r="AY367" s="108"/>
    </row>
    <row r="368" spans="1:51" ht="13.5" customHeight="1">
      <c r="A368">
        <v>366</v>
      </c>
      <c r="B368" s="87"/>
      <c r="C368" s="87" t="str">
        <f>VLOOKUP(cppm_lor[[#This Row],[Source ID]],'Borneo 103sites'!A:BR,70,FALSE)</f>
        <v>LOR Approved in Vprime</v>
      </c>
      <c r="D368" s="87"/>
      <c r="E368" s="87"/>
      <c r="F368" s="87"/>
      <c r="G368" s="177" t="s">
        <v>3626</v>
      </c>
      <c r="H368" s="177">
        <v>34</v>
      </c>
      <c r="I368" s="462"/>
      <c r="J368" s="35"/>
      <c r="K368" s="36">
        <v>45183</v>
      </c>
      <c r="L368" s="87"/>
      <c r="M368" s="87" t="s">
        <v>398</v>
      </c>
      <c r="N368" t="s">
        <v>4</v>
      </c>
      <c r="O368" t="str">
        <f>VLOOKUP(cppm_lor[[#This Row],[Status]],'All Link_LOV'!$M$4:$N$16,2,FALSE)</f>
        <v>LOR Issued</v>
      </c>
      <c r="P368" s="87"/>
      <c r="Q368" s="481"/>
      <c r="R368" s="87"/>
      <c r="S368" s="87"/>
      <c r="T368" s="87"/>
      <c r="U368" s="87"/>
      <c r="V368" s="87"/>
      <c r="W368" s="87"/>
      <c r="X368" s="87"/>
      <c r="Y368" s="87"/>
      <c r="Z368" s="87"/>
      <c r="AA368" s="87"/>
      <c r="AB368" s="87"/>
      <c r="AC368" s="87"/>
      <c r="AD368" s="87"/>
      <c r="AE368" s="87"/>
      <c r="AF368" s="27"/>
      <c r="AK368" s="115"/>
      <c r="AL368" s="36"/>
      <c r="AM368"/>
      <c r="AN368"/>
      <c r="AY368" s="108"/>
    </row>
    <row r="369" spans="1:51" ht="13.5" customHeight="1">
      <c r="A369">
        <v>367</v>
      </c>
      <c r="B369" s="87"/>
      <c r="C369" s="87" t="str">
        <f>VLOOKUP(cppm_lor[[#This Row],[Source ID]],'Borneo 103sites'!A:BR,70,FALSE)</f>
        <v>LOR Approved in Vprime</v>
      </c>
      <c r="D369" s="87"/>
      <c r="E369" s="87"/>
      <c r="F369" s="87"/>
      <c r="G369" s="177" t="s">
        <v>3626</v>
      </c>
      <c r="H369" s="177">
        <v>35</v>
      </c>
      <c r="I369" s="462"/>
      <c r="J369" s="35"/>
      <c r="K369" s="36">
        <v>45183</v>
      </c>
      <c r="L369" s="87"/>
      <c r="M369" s="87" t="s">
        <v>398</v>
      </c>
      <c r="N369" t="s">
        <v>4</v>
      </c>
      <c r="O369" t="str">
        <f>VLOOKUP(cppm_lor[[#This Row],[Status]],'All Link_LOV'!$M$4:$N$16,2,FALSE)</f>
        <v>LOR Issued</v>
      </c>
      <c r="P369" s="87"/>
      <c r="Q369" s="481"/>
      <c r="R369" s="87"/>
      <c r="S369" s="87"/>
      <c r="T369" s="87"/>
      <c r="U369" s="87"/>
      <c r="V369" s="87"/>
      <c r="W369" s="87"/>
      <c r="X369" s="87"/>
      <c r="Y369" s="87"/>
      <c r="Z369" s="87"/>
      <c r="AA369" s="87"/>
      <c r="AB369" s="87"/>
      <c r="AC369" s="87"/>
      <c r="AD369" s="87"/>
      <c r="AE369" s="87"/>
      <c r="AF369" s="27"/>
      <c r="AK369" s="115"/>
      <c r="AL369" s="36"/>
      <c r="AM369"/>
      <c r="AN369"/>
      <c r="AY369" s="108"/>
    </row>
    <row r="370" spans="1:51" ht="13.5" customHeight="1">
      <c r="A370">
        <v>368</v>
      </c>
      <c r="B370" s="87"/>
      <c r="C370" s="87" t="str">
        <f>VLOOKUP(cppm_lor[[#This Row],[Source ID]],'Borneo 103sites'!A:BR,70,FALSE)</f>
        <v>LOR Approved in Vprime</v>
      </c>
      <c r="D370" s="87"/>
      <c r="E370" s="87"/>
      <c r="F370" s="87"/>
      <c r="G370" s="177" t="s">
        <v>3626</v>
      </c>
      <c r="H370" s="177">
        <v>36</v>
      </c>
      <c r="I370" s="462"/>
      <c r="J370" s="35"/>
      <c r="K370" s="36">
        <v>45183</v>
      </c>
      <c r="L370" s="87"/>
      <c r="M370" s="87" t="s">
        <v>398</v>
      </c>
      <c r="N370" t="s">
        <v>4</v>
      </c>
      <c r="O370" t="str">
        <f>VLOOKUP(cppm_lor[[#This Row],[Status]],'All Link_LOV'!$M$4:$N$16,2,FALSE)</f>
        <v>LOR Issued</v>
      </c>
      <c r="P370" s="87"/>
      <c r="Q370" s="481"/>
      <c r="R370" s="87"/>
      <c r="S370" s="87"/>
      <c r="T370" s="87"/>
      <c r="U370" s="87"/>
      <c r="V370" s="87"/>
      <c r="W370" s="87"/>
      <c r="X370" s="87"/>
      <c r="Y370" s="87"/>
      <c r="Z370" s="87"/>
      <c r="AA370" s="87"/>
      <c r="AB370" s="87"/>
      <c r="AC370" s="87"/>
      <c r="AD370" s="87"/>
      <c r="AE370" s="87"/>
      <c r="AF370" s="27"/>
      <c r="AK370" s="115"/>
      <c r="AL370" s="36"/>
      <c r="AM370"/>
      <c r="AN370"/>
      <c r="AY370" s="108"/>
    </row>
    <row r="371" spans="1:51" ht="13.5" customHeight="1">
      <c r="A371">
        <v>369</v>
      </c>
      <c r="B371" s="87"/>
      <c r="C371" s="87" t="str">
        <f>VLOOKUP(cppm_lor[[#This Row],[Source ID]],'Borneo 103sites'!A:BR,70,FALSE)</f>
        <v>LOR Approved in Vprime</v>
      </c>
      <c r="D371" s="87"/>
      <c r="E371" s="87"/>
      <c r="F371" s="87"/>
      <c r="G371" s="177" t="s">
        <v>3626</v>
      </c>
      <c r="H371" s="177">
        <v>37</v>
      </c>
      <c r="I371" s="462"/>
      <c r="J371" s="35"/>
      <c r="K371" s="36">
        <v>45183</v>
      </c>
      <c r="L371" s="87"/>
      <c r="M371" s="87" t="s">
        <v>398</v>
      </c>
      <c r="N371" t="s">
        <v>4</v>
      </c>
      <c r="O371" t="str">
        <f>VLOOKUP(cppm_lor[[#This Row],[Status]],'All Link_LOV'!$M$4:$N$16,2,FALSE)</f>
        <v>LOR Issued</v>
      </c>
      <c r="P371" s="87"/>
      <c r="Q371" s="481"/>
      <c r="R371" s="87"/>
      <c r="S371" s="87"/>
      <c r="T371" s="87"/>
      <c r="U371" s="87"/>
      <c r="V371" s="87"/>
      <c r="W371" s="87"/>
      <c r="X371" s="87"/>
      <c r="Y371" s="87"/>
      <c r="Z371" s="87"/>
      <c r="AA371" s="87"/>
      <c r="AB371" s="87"/>
      <c r="AC371" s="87"/>
      <c r="AD371" s="87"/>
      <c r="AE371" s="87"/>
      <c r="AF371" s="27"/>
      <c r="AK371" s="115"/>
      <c r="AL371" s="36"/>
      <c r="AM371"/>
      <c r="AN371"/>
      <c r="AY371" s="108"/>
    </row>
    <row r="372" spans="1:51" ht="13.5" customHeight="1">
      <c r="A372">
        <v>370</v>
      </c>
      <c r="B372" s="87"/>
      <c r="C372" s="87" t="str">
        <f>VLOOKUP(cppm_lor[[#This Row],[Source ID]],'Borneo 103sites'!A:BR,70,FALSE)</f>
        <v>LOR Approved in Vprime</v>
      </c>
      <c r="D372" s="87"/>
      <c r="E372" s="87"/>
      <c r="F372" s="87"/>
      <c r="G372" s="177" t="s">
        <v>3626</v>
      </c>
      <c r="H372" s="177">
        <v>38</v>
      </c>
      <c r="I372" s="462"/>
      <c r="J372" s="35"/>
      <c r="K372" s="36">
        <v>45183</v>
      </c>
      <c r="L372" s="87"/>
      <c r="M372" s="87" t="s">
        <v>398</v>
      </c>
      <c r="N372" t="s">
        <v>4</v>
      </c>
      <c r="O372" t="str">
        <f>VLOOKUP(cppm_lor[[#This Row],[Status]],'All Link_LOV'!$M$4:$N$16,2,FALSE)</f>
        <v>LOR Issued</v>
      </c>
      <c r="P372" s="87"/>
      <c r="Q372" s="481"/>
      <c r="R372" s="87"/>
      <c r="S372" s="87"/>
      <c r="T372" s="87"/>
      <c r="U372" s="87"/>
      <c r="V372" s="87"/>
      <c r="W372" s="87"/>
      <c r="X372" s="87"/>
      <c r="Y372" s="87"/>
      <c r="Z372" s="87"/>
      <c r="AA372" s="87"/>
      <c r="AB372" s="87"/>
      <c r="AC372" s="87"/>
      <c r="AD372" s="87"/>
      <c r="AE372" s="87"/>
      <c r="AF372" s="27"/>
      <c r="AK372" s="115"/>
      <c r="AL372" s="36"/>
      <c r="AM372"/>
      <c r="AN372"/>
      <c r="AY372" s="108"/>
    </row>
    <row r="373" spans="1:51" ht="13.5" customHeight="1">
      <c r="A373">
        <v>371</v>
      </c>
      <c r="B373" s="87"/>
      <c r="C373" s="87" t="str">
        <f>VLOOKUP(cppm_lor[[#This Row],[Source ID]],'Borneo 103sites'!A:BR,70,FALSE)</f>
        <v>LOR Approved in Vprime</v>
      </c>
      <c r="D373" s="87"/>
      <c r="E373" s="87"/>
      <c r="F373" s="87"/>
      <c r="G373" s="177" t="s">
        <v>3626</v>
      </c>
      <c r="H373" s="177">
        <v>39</v>
      </c>
      <c r="I373" s="462"/>
      <c r="J373" s="35"/>
      <c r="K373" s="36">
        <v>45183</v>
      </c>
      <c r="L373" s="87"/>
      <c r="M373" s="87" t="s">
        <v>398</v>
      </c>
      <c r="N373" t="s">
        <v>4</v>
      </c>
      <c r="O373" t="str">
        <f>VLOOKUP(cppm_lor[[#This Row],[Status]],'All Link_LOV'!$M$4:$N$16,2,FALSE)</f>
        <v>LOR Issued</v>
      </c>
      <c r="P373" s="87"/>
      <c r="Q373" s="481"/>
      <c r="R373" s="87"/>
      <c r="S373" s="87"/>
      <c r="T373" s="87"/>
      <c r="U373" s="87"/>
      <c r="V373" s="87"/>
      <c r="W373" s="87"/>
      <c r="X373" s="87"/>
      <c r="Y373" s="87"/>
      <c r="Z373" s="87"/>
      <c r="AA373" s="87"/>
      <c r="AB373" s="87"/>
      <c r="AC373" s="87"/>
      <c r="AD373" s="87"/>
      <c r="AE373" s="87"/>
      <c r="AF373" s="27"/>
      <c r="AK373" s="115"/>
      <c r="AL373" s="36"/>
      <c r="AM373"/>
      <c r="AN373"/>
      <c r="AY373" s="108"/>
    </row>
    <row r="374" spans="1:51" ht="13.5" customHeight="1">
      <c r="A374">
        <v>372</v>
      </c>
      <c r="B374" s="87"/>
      <c r="C374" s="87" t="str">
        <f>VLOOKUP(cppm_lor[[#This Row],[Source ID]],'Borneo 103sites'!A:BR,70,FALSE)</f>
        <v>LOR Approved in Vprime</v>
      </c>
      <c r="D374" s="87"/>
      <c r="E374" s="87"/>
      <c r="F374" s="87"/>
      <c r="G374" s="177" t="s">
        <v>3626</v>
      </c>
      <c r="H374" s="177">
        <v>40</v>
      </c>
      <c r="I374" s="462"/>
      <c r="J374" s="35"/>
      <c r="K374" s="36">
        <v>45183</v>
      </c>
      <c r="L374" s="87"/>
      <c r="M374" s="87" t="s">
        <v>398</v>
      </c>
      <c r="N374" t="s">
        <v>4</v>
      </c>
      <c r="O374" t="str">
        <f>VLOOKUP(cppm_lor[[#This Row],[Status]],'All Link_LOV'!$M$4:$N$16,2,FALSE)</f>
        <v>LOR Issued</v>
      </c>
      <c r="P374" s="87"/>
      <c r="Q374" s="481"/>
      <c r="R374" s="87"/>
      <c r="S374" s="87"/>
      <c r="T374" s="87"/>
      <c r="U374" s="87"/>
      <c r="V374" s="87"/>
      <c r="W374" s="87"/>
      <c r="X374" s="87"/>
      <c r="Y374" s="87"/>
      <c r="Z374" s="87"/>
      <c r="AA374" s="87"/>
      <c r="AB374" s="87"/>
      <c r="AC374" s="87"/>
      <c r="AD374" s="87"/>
      <c r="AE374" s="87"/>
      <c r="AF374" s="27"/>
      <c r="AK374" s="115"/>
      <c r="AL374" s="36"/>
      <c r="AM374"/>
      <c r="AN374"/>
      <c r="AY374" s="108"/>
    </row>
    <row r="375" spans="1:51" ht="13.5" customHeight="1">
      <c r="A375">
        <v>373</v>
      </c>
      <c r="B375" s="87"/>
      <c r="C375" s="87" t="str">
        <f>VLOOKUP(cppm_lor[[#This Row],[Source ID]],'Borneo 103sites'!A:BR,70,FALSE)</f>
        <v>LOR Approved in Vprime</v>
      </c>
      <c r="D375" s="87"/>
      <c r="E375" s="87"/>
      <c r="F375" s="87"/>
      <c r="G375" s="177" t="s">
        <v>3626</v>
      </c>
      <c r="H375" s="177">
        <v>41</v>
      </c>
      <c r="I375" s="462"/>
      <c r="J375" s="35"/>
      <c r="K375" s="36">
        <v>45183</v>
      </c>
      <c r="L375" s="87"/>
      <c r="M375" s="87" t="s">
        <v>398</v>
      </c>
      <c r="N375" t="s">
        <v>4</v>
      </c>
      <c r="O375" t="str">
        <f>VLOOKUP(cppm_lor[[#This Row],[Status]],'All Link_LOV'!$M$4:$N$16,2,FALSE)</f>
        <v>LOR Issued</v>
      </c>
      <c r="P375" s="87"/>
      <c r="Q375" s="481"/>
      <c r="R375" s="87"/>
      <c r="S375" s="87"/>
      <c r="T375" s="87"/>
      <c r="U375" s="87"/>
      <c r="V375" s="87"/>
      <c r="W375" s="87"/>
      <c r="X375" s="87"/>
      <c r="Y375" s="87"/>
      <c r="Z375" s="87"/>
      <c r="AA375" s="87"/>
      <c r="AB375" s="87"/>
      <c r="AC375" s="87"/>
      <c r="AD375" s="87"/>
      <c r="AE375" s="87"/>
      <c r="AF375" s="27"/>
      <c r="AK375" s="115"/>
      <c r="AL375" s="36"/>
      <c r="AM375"/>
      <c r="AN375"/>
      <c r="AY375" s="108"/>
    </row>
    <row r="376" spans="1:51" ht="13.5" customHeight="1">
      <c r="A376">
        <v>374</v>
      </c>
      <c r="B376" s="87"/>
      <c r="C376" s="87" t="str">
        <f>VLOOKUP(cppm_lor[[#This Row],[Source ID]],'Borneo 103sites'!A:BR,70,FALSE)</f>
        <v>LOR Approved in Vprime</v>
      </c>
      <c r="D376" s="87"/>
      <c r="E376" s="87"/>
      <c r="F376" s="87"/>
      <c r="G376" s="177" t="s">
        <v>3626</v>
      </c>
      <c r="H376" s="177">
        <v>42</v>
      </c>
      <c r="I376" s="462"/>
      <c r="J376" s="35"/>
      <c r="K376" s="36">
        <v>45183</v>
      </c>
      <c r="L376" s="87"/>
      <c r="M376" s="87" t="s">
        <v>398</v>
      </c>
      <c r="N376" t="s">
        <v>4</v>
      </c>
      <c r="O376" t="str">
        <f>VLOOKUP(cppm_lor[[#This Row],[Status]],'All Link_LOV'!$M$4:$N$16,2,FALSE)</f>
        <v>LOR Issued</v>
      </c>
      <c r="P376" s="87"/>
      <c r="Q376" s="481"/>
      <c r="R376" s="87"/>
      <c r="S376" s="87"/>
      <c r="T376" s="87"/>
      <c r="U376" s="87"/>
      <c r="V376" s="87"/>
      <c r="W376" s="87"/>
      <c r="X376" s="87"/>
      <c r="Y376" s="87"/>
      <c r="Z376" s="87"/>
      <c r="AA376" s="87"/>
      <c r="AB376" s="87"/>
      <c r="AC376" s="87"/>
      <c r="AD376" s="87"/>
      <c r="AE376" s="87"/>
      <c r="AF376" s="27"/>
      <c r="AK376" s="115"/>
      <c r="AL376" s="36"/>
      <c r="AM376"/>
      <c r="AN376"/>
      <c r="AY376" s="108"/>
    </row>
    <row r="377" spans="1:51" ht="13.5" customHeight="1">
      <c r="A377">
        <v>375</v>
      </c>
      <c r="B377" s="87"/>
      <c r="C377" s="87" t="str">
        <f>VLOOKUP(cppm_lor[[#This Row],[Source ID]],'Borneo 103sites'!A:BR,70,FALSE)</f>
        <v>LOR Approved in Vprime</v>
      </c>
      <c r="D377" s="87"/>
      <c r="E377" s="87"/>
      <c r="F377" s="87"/>
      <c r="G377" s="177" t="s">
        <v>3626</v>
      </c>
      <c r="H377" s="177">
        <v>43</v>
      </c>
      <c r="I377" s="462"/>
      <c r="J377" s="35"/>
      <c r="K377" s="36">
        <v>45183</v>
      </c>
      <c r="L377" s="87"/>
      <c r="M377" s="87" t="s">
        <v>398</v>
      </c>
      <c r="N377" t="s">
        <v>4</v>
      </c>
      <c r="O377" t="str">
        <f>VLOOKUP(cppm_lor[[#This Row],[Status]],'All Link_LOV'!$M$4:$N$16,2,FALSE)</f>
        <v>LOR Issued</v>
      </c>
      <c r="P377" s="87"/>
      <c r="Q377" s="481"/>
      <c r="R377" s="87"/>
      <c r="S377" s="87"/>
      <c r="T377" s="87"/>
      <c r="U377" s="87"/>
      <c r="V377" s="87"/>
      <c r="W377" s="87"/>
      <c r="X377" s="87"/>
      <c r="Y377" s="87"/>
      <c r="Z377" s="87"/>
      <c r="AA377" s="87"/>
      <c r="AB377" s="87"/>
      <c r="AC377" s="87"/>
      <c r="AD377" s="87"/>
      <c r="AE377" s="87"/>
      <c r="AF377" s="27"/>
      <c r="AK377" s="115"/>
      <c r="AL377" s="36"/>
      <c r="AM377"/>
      <c r="AN377"/>
      <c r="AY377" s="108"/>
    </row>
    <row r="378" spans="1:51" ht="13.5" customHeight="1">
      <c r="A378">
        <v>376</v>
      </c>
      <c r="B378" s="87"/>
      <c r="C378" s="87" t="str">
        <f>VLOOKUP(cppm_lor[[#This Row],[Source ID]],'Borneo 103sites'!A:BR,70,FALSE)</f>
        <v>LOR Approved in Vprime</v>
      </c>
      <c r="D378" s="87"/>
      <c r="E378" s="87"/>
      <c r="F378" s="87"/>
      <c r="G378" s="177" t="s">
        <v>3626</v>
      </c>
      <c r="H378" s="177">
        <v>44</v>
      </c>
      <c r="I378" s="462"/>
      <c r="J378" s="35"/>
      <c r="K378" s="36">
        <v>45183</v>
      </c>
      <c r="L378" s="87"/>
      <c r="M378" s="87" t="s">
        <v>398</v>
      </c>
      <c r="N378" t="s">
        <v>4</v>
      </c>
      <c r="O378" t="str">
        <f>VLOOKUP(cppm_lor[[#This Row],[Status]],'All Link_LOV'!$M$4:$N$16,2,FALSE)</f>
        <v>LOR Issued</v>
      </c>
      <c r="P378" s="87"/>
      <c r="Q378" s="481"/>
      <c r="R378" s="87"/>
      <c r="S378" s="87"/>
      <c r="T378" s="87"/>
      <c r="U378" s="87"/>
      <c r="V378" s="87"/>
      <c r="W378" s="87"/>
      <c r="X378" s="87"/>
      <c r="Y378" s="87"/>
      <c r="Z378" s="87"/>
      <c r="AA378" s="87"/>
      <c r="AB378" s="87"/>
      <c r="AC378" s="87"/>
      <c r="AD378" s="87"/>
      <c r="AE378" s="87"/>
      <c r="AF378" s="27"/>
      <c r="AK378" s="115"/>
      <c r="AL378" s="36"/>
      <c r="AM378"/>
      <c r="AN378"/>
      <c r="AY378" s="108"/>
    </row>
    <row r="379" spans="1:51" ht="13.5" customHeight="1">
      <c r="A379">
        <v>377</v>
      </c>
      <c r="B379" s="87"/>
      <c r="C379" s="87" t="str">
        <f>VLOOKUP(cppm_lor[[#This Row],[Source ID]],'Borneo 103sites'!A:BR,70,FALSE)</f>
        <v>LOR Approved in Vprime</v>
      </c>
      <c r="D379" s="87"/>
      <c r="E379" s="87"/>
      <c r="F379" s="87"/>
      <c r="G379" s="177" t="s">
        <v>3626</v>
      </c>
      <c r="H379" s="177">
        <v>45</v>
      </c>
      <c r="I379" s="462"/>
      <c r="J379" s="35"/>
      <c r="K379" s="36">
        <v>45183</v>
      </c>
      <c r="L379" s="87"/>
      <c r="M379" s="87" t="s">
        <v>398</v>
      </c>
      <c r="N379" t="s">
        <v>4</v>
      </c>
      <c r="O379" t="str">
        <f>VLOOKUP(cppm_lor[[#This Row],[Status]],'All Link_LOV'!$M$4:$N$16,2,FALSE)</f>
        <v>LOR Issued</v>
      </c>
      <c r="P379" s="87"/>
      <c r="Q379" s="481"/>
      <c r="R379" s="87"/>
      <c r="S379" s="87"/>
      <c r="T379" s="87"/>
      <c r="U379" s="87"/>
      <c r="V379" s="87"/>
      <c r="W379" s="87"/>
      <c r="X379" s="87"/>
      <c r="Y379" s="87"/>
      <c r="Z379" s="87"/>
      <c r="AA379" s="87"/>
      <c r="AB379" s="87"/>
      <c r="AC379" s="87"/>
      <c r="AD379" s="87"/>
      <c r="AE379" s="87"/>
      <c r="AF379" s="27"/>
      <c r="AK379" s="115"/>
      <c r="AL379" s="36"/>
      <c r="AM379"/>
      <c r="AN379"/>
      <c r="AY379" s="108"/>
    </row>
    <row r="380" spans="1:51" ht="13.5" customHeight="1">
      <c r="A380">
        <v>378</v>
      </c>
      <c r="B380" s="87"/>
      <c r="C380" s="87" t="str">
        <f>VLOOKUP(cppm_lor[[#This Row],[Source ID]],'Borneo 103sites'!A:BR,70,FALSE)</f>
        <v>LOR Approved in Vprime</v>
      </c>
      <c r="D380" s="87"/>
      <c r="E380" s="87"/>
      <c r="F380" s="87"/>
      <c r="G380" s="177" t="s">
        <v>3626</v>
      </c>
      <c r="H380" s="177">
        <v>46</v>
      </c>
      <c r="I380" s="462"/>
      <c r="J380" s="35"/>
      <c r="K380" s="36">
        <v>45183</v>
      </c>
      <c r="L380" s="87"/>
      <c r="M380" s="87" t="s">
        <v>398</v>
      </c>
      <c r="N380" t="s">
        <v>4</v>
      </c>
      <c r="O380" t="str">
        <f>VLOOKUP(cppm_lor[[#This Row],[Status]],'All Link_LOV'!$M$4:$N$16,2,FALSE)</f>
        <v>LOR Issued</v>
      </c>
      <c r="P380" s="87"/>
      <c r="Q380" s="481"/>
      <c r="R380" s="87"/>
      <c r="S380" s="87"/>
      <c r="T380" s="87"/>
      <c r="U380" s="87"/>
      <c r="V380" s="87"/>
      <c r="W380" s="87"/>
      <c r="X380" s="87"/>
      <c r="Y380" s="87"/>
      <c r="Z380" s="87"/>
      <c r="AA380" s="87"/>
      <c r="AB380" s="87"/>
      <c r="AC380" s="87"/>
      <c r="AD380" s="87"/>
      <c r="AE380" s="87"/>
      <c r="AF380" s="27"/>
      <c r="AK380" s="115"/>
      <c r="AL380" s="36"/>
      <c r="AM380"/>
      <c r="AN380"/>
      <c r="AY380" s="108"/>
    </row>
    <row r="381" spans="1:51" ht="13.5" customHeight="1">
      <c r="A381">
        <v>379</v>
      </c>
      <c r="B381" s="87"/>
      <c r="C381" s="87" t="str">
        <f>VLOOKUP(cppm_lor[[#This Row],[Source ID]],'Borneo 103sites'!A:BR,70,FALSE)</f>
        <v>LOR Approved in Vprime</v>
      </c>
      <c r="D381" s="87"/>
      <c r="E381" s="87"/>
      <c r="F381" s="87"/>
      <c r="G381" s="177" t="s">
        <v>3626</v>
      </c>
      <c r="H381" s="177">
        <v>47</v>
      </c>
      <c r="I381" s="462"/>
      <c r="J381" s="35"/>
      <c r="K381" s="36">
        <v>45183</v>
      </c>
      <c r="L381" s="87"/>
      <c r="M381" s="87" t="s">
        <v>398</v>
      </c>
      <c r="N381" t="s">
        <v>4</v>
      </c>
      <c r="O381" t="str">
        <f>VLOOKUP(cppm_lor[[#This Row],[Status]],'All Link_LOV'!$M$4:$N$16,2,FALSE)</f>
        <v>LOR Issued</v>
      </c>
      <c r="P381" s="87"/>
      <c r="Q381" s="481"/>
      <c r="R381" s="87"/>
      <c r="S381" s="87"/>
      <c r="T381" s="87"/>
      <c r="U381" s="87"/>
      <c r="V381" s="87"/>
      <c r="W381" s="87"/>
      <c r="X381" s="87"/>
      <c r="Y381" s="87"/>
      <c r="Z381" s="87"/>
      <c r="AA381" s="87"/>
      <c r="AB381" s="87"/>
      <c r="AC381" s="87"/>
      <c r="AD381" s="87"/>
      <c r="AE381" s="87"/>
      <c r="AF381" s="27"/>
      <c r="AK381" s="115"/>
      <c r="AL381" s="36"/>
      <c r="AM381"/>
      <c r="AN381"/>
      <c r="AY381" s="108"/>
    </row>
    <row r="382" spans="1:51" ht="13.5" customHeight="1">
      <c r="A382">
        <v>380</v>
      </c>
      <c r="B382" s="87"/>
      <c r="C382" s="87" t="str">
        <f>VLOOKUP(cppm_lor[[#This Row],[Source ID]],'Borneo 103sites'!A:BR,70,FALSE)</f>
        <v>LOR Approved in Vprime</v>
      </c>
      <c r="D382" s="87"/>
      <c r="E382" s="87"/>
      <c r="F382" s="87"/>
      <c r="G382" s="177" t="s">
        <v>3626</v>
      </c>
      <c r="H382" s="177">
        <v>48</v>
      </c>
      <c r="I382" s="462"/>
      <c r="J382" s="35"/>
      <c r="K382" s="36">
        <v>45183</v>
      </c>
      <c r="L382" s="87"/>
      <c r="M382" s="87" t="s">
        <v>398</v>
      </c>
      <c r="N382" t="s">
        <v>4</v>
      </c>
      <c r="O382" t="str">
        <f>VLOOKUP(cppm_lor[[#This Row],[Status]],'All Link_LOV'!$M$4:$N$16,2,FALSE)</f>
        <v>LOR Issued</v>
      </c>
      <c r="P382" s="87"/>
      <c r="Q382" s="481"/>
      <c r="R382" s="87"/>
      <c r="S382" s="87"/>
      <c r="T382" s="87"/>
      <c r="U382" s="87"/>
      <c r="V382" s="87"/>
      <c r="W382" s="87"/>
      <c r="X382" s="87"/>
      <c r="Y382" s="87"/>
      <c r="Z382" s="87"/>
      <c r="AA382" s="87"/>
      <c r="AB382" s="87"/>
      <c r="AC382" s="87"/>
      <c r="AD382" s="87"/>
      <c r="AE382" s="87"/>
      <c r="AF382" s="27"/>
      <c r="AK382" s="115"/>
      <c r="AL382" s="36"/>
      <c r="AM382"/>
      <c r="AN382"/>
      <c r="AY382" s="108"/>
    </row>
    <row r="383" spans="1:51" ht="13.5" customHeight="1">
      <c r="A383">
        <v>381</v>
      </c>
      <c r="B383" s="87"/>
      <c r="C383" s="87" t="str">
        <f>VLOOKUP(cppm_lor[[#This Row],[Source ID]],'Borneo 103sites'!A:BR,70,FALSE)</f>
        <v>LOR Approved in Vprime</v>
      </c>
      <c r="D383" s="87"/>
      <c r="E383" s="87"/>
      <c r="F383" s="87"/>
      <c r="G383" s="177" t="s">
        <v>3626</v>
      </c>
      <c r="H383" s="177">
        <v>49</v>
      </c>
      <c r="I383" s="462"/>
      <c r="J383" s="35"/>
      <c r="K383" s="36">
        <v>45183</v>
      </c>
      <c r="L383" s="87"/>
      <c r="M383" s="87" t="s">
        <v>398</v>
      </c>
      <c r="N383" t="s">
        <v>4</v>
      </c>
      <c r="O383" t="str">
        <f>VLOOKUP(cppm_lor[[#This Row],[Status]],'All Link_LOV'!$M$4:$N$16,2,FALSE)</f>
        <v>LOR Issued</v>
      </c>
      <c r="P383" s="87"/>
      <c r="Q383" s="481"/>
      <c r="R383" s="87"/>
      <c r="S383" s="87"/>
      <c r="T383" s="87"/>
      <c r="U383" s="87"/>
      <c r="V383" s="87"/>
      <c r="W383" s="87"/>
      <c r="X383" s="87"/>
      <c r="Y383" s="87"/>
      <c r="Z383" s="87"/>
      <c r="AA383" s="87"/>
      <c r="AB383" s="87"/>
      <c r="AC383" s="87"/>
      <c r="AD383" s="87"/>
      <c r="AE383" s="87"/>
      <c r="AF383" s="27"/>
      <c r="AK383" s="115"/>
      <c r="AL383" s="36"/>
      <c r="AM383"/>
      <c r="AN383"/>
      <c r="AY383" s="108"/>
    </row>
    <row r="384" spans="1:51" ht="13.5" customHeight="1">
      <c r="A384">
        <v>382</v>
      </c>
      <c r="B384" s="87"/>
      <c r="C384" s="87" t="str">
        <f>VLOOKUP(cppm_lor[[#This Row],[Source ID]],'Borneo 103sites'!A:BR,70,FALSE)</f>
        <v>LOR Approved in Vprime</v>
      </c>
      <c r="D384" s="87"/>
      <c r="E384" s="87"/>
      <c r="F384" s="87"/>
      <c r="G384" s="177" t="s">
        <v>3626</v>
      </c>
      <c r="H384" s="177">
        <v>50</v>
      </c>
      <c r="I384" s="462"/>
      <c r="J384" s="35"/>
      <c r="K384" s="36">
        <v>45183</v>
      </c>
      <c r="L384" s="87"/>
      <c r="M384" s="87" t="s">
        <v>398</v>
      </c>
      <c r="N384" t="s">
        <v>4</v>
      </c>
      <c r="O384" t="str">
        <f>VLOOKUP(cppm_lor[[#This Row],[Status]],'All Link_LOV'!$M$4:$N$16,2,FALSE)</f>
        <v>LOR Issued</v>
      </c>
      <c r="P384" s="87"/>
      <c r="Q384" s="481"/>
      <c r="R384" s="87"/>
      <c r="S384" s="87"/>
      <c r="T384" s="87"/>
      <c r="U384" s="87"/>
      <c r="V384" s="87"/>
      <c r="W384" s="87"/>
      <c r="X384" s="87"/>
      <c r="Y384" s="87"/>
      <c r="Z384" s="87"/>
      <c r="AA384" s="87"/>
      <c r="AB384" s="87"/>
      <c r="AC384" s="87"/>
      <c r="AD384" s="87"/>
      <c r="AE384" s="87"/>
      <c r="AF384" s="27"/>
      <c r="AK384" s="115"/>
      <c r="AL384" s="36"/>
      <c r="AM384"/>
      <c r="AN384"/>
      <c r="AY384" s="108"/>
    </row>
    <row r="385" spans="1:51" ht="13.5" customHeight="1">
      <c r="A385">
        <v>383</v>
      </c>
      <c r="B385" s="87"/>
      <c r="C385" s="87" t="str">
        <f>VLOOKUP(cppm_lor[[#This Row],[Source ID]],'Borneo 103sites'!A:BR,70,FALSE)</f>
        <v>LOR Approved in Vprime</v>
      </c>
      <c r="D385" s="87"/>
      <c r="E385" s="87"/>
      <c r="F385" s="87"/>
      <c r="G385" s="177" t="s">
        <v>3626</v>
      </c>
      <c r="H385" s="177">
        <v>51</v>
      </c>
      <c r="I385" s="462"/>
      <c r="J385" s="35"/>
      <c r="K385" s="36">
        <v>45183</v>
      </c>
      <c r="L385" s="87"/>
      <c r="M385" s="87" t="s">
        <v>398</v>
      </c>
      <c r="N385" t="s">
        <v>4</v>
      </c>
      <c r="O385" t="str">
        <f>VLOOKUP(cppm_lor[[#This Row],[Status]],'All Link_LOV'!$M$4:$N$16,2,FALSE)</f>
        <v>LOR Issued</v>
      </c>
      <c r="P385" s="87"/>
      <c r="Q385" s="481"/>
      <c r="R385" s="87"/>
      <c r="S385" s="87"/>
      <c r="T385" s="87"/>
      <c r="U385" s="87"/>
      <c r="V385" s="87"/>
      <c r="W385" s="87"/>
      <c r="X385" s="87"/>
      <c r="Y385" s="87"/>
      <c r="Z385" s="87"/>
      <c r="AA385" s="87"/>
      <c r="AB385" s="87"/>
      <c r="AC385" s="87"/>
      <c r="AD385" s="87"/>
      <c r="AE385" s="87"/>
      <c r="AF385" s="27"/>
      <c r="AK385" s="115"/>
      <c r="AL385" s="36"/>
      <c r="AM385"/>
      <c r="AN385"/>
      <c r="AY385" s="108"/>
    </row>
    <row r="386" spans="1:51" ht="13.5" customHeight="1">
      <c r="A386">
        <v>384</v>
      </c>
      <c r="B386" s="87"/>
      <c r="C386" s="87" t="str">
        <f>VLOOKUP(cppm_lor[[#This Row],[Source ID]],'Borneo 103sites'!A:BR,70,FALSE)</f>
        <v>LOR Approved in Vprime</v>
      </c>
      <c r="D386" s="87"/>
      <c r="E386" s="87"/>
      <c r="F386" s="87"/>
      <c r="G386" s="177" t="s">
        <v>3626</v>
      </c>
      <c r="H386" s="177">
        <v>52</v>
      </c>
      <c r="I386" s="462"/>
      <c r="J386" s="35"/>
      <c r="K386" s="36">
        <v>45183</v>
      </c>
      <c r="L386" s="87"/>
      <c r="M386" s="87" t="s">
        <v>398</v>
      </c>
      <c r="N386" t="s">
        <v>4</v>
      </c>
      <c r="O386" t="str">
        <f>VLOOKUP(cppm_lor[[#This Row],[Status]],'All Link_LOV'!$M$4:$N$16,2,FALSE)</f>
        <v>LOR Issued</v>
      </c>
      <c r="P386" s="87"/>
      <c r="Q386" s="481"/>
      <c r="R386" s="87"/>
      <c r="S386" s="87"/>
      <c r="T386" s="87"/>
      <c r="U386" s="87"/>
      <c r="V386" s="87"/>
      <c r="W386" s="87"/>
      <c r="X386" s="87"/>
      <c r="Y386" s="87"/>
      <c r="Z386" s="87"/>
      <c r="AA386" s="87"/>
      <c r="AB386" s="87"/>
      <c r="AC386" s="87"/>
      <c r="AD386" s="87"/>
      <c r="AE386" s="87"/>
      <c r="AF386" s="27"/>
      <c r="AK386" s="115"/>
      <c r="AL386" s="36"/>
      <c r="AM386"/>
      <c r="AN386"/>
      <c r="AY386" s="108"/>
    </row>
    <row r="387" spans="1:51" ht="13.5" customHeight="1">
      <c r="A387">
        <v>385</v>
      </c>
      <c r="B387" s="87"/>
      <c r="C387" s="87" t="str">
        <f>VLOOKUP(cppm_lor[[#This Row],[Source ID]],'Borneo 103sites'!A:BR,70,FALSE)</f>
        <v>LOR Approved in Vprime</v>
      </c>
      <c r="D387" s="87"/>
      <c r="E387" s="87"/>
      <c r="F387" s="87"/>
      <c r="G387" s="177" t="s">
        <v>3626</v>
      </c>
      <c r="H387" s="177">
        <v>53</v>
      </c>
      <c r="I387" s="462"/>
      <c r="J387" s="35"/>
      <c r="K387" s="36">
        <v>45183</v>
      </c>
      <c r="L387" s="87"/>
      <c r="M387" s="87" t="s">
        <v>398</v>
      </c>
      <c r="N387" t="s">
        <v>4</v>
      </c>
      <c r="O387" t="str">
        <f>VLOOKUP(cppm_lor[[#This Row],[Status]],'All Link_LOV'!$M$4:$N$16,2,FALSE)</f>
        <v>LOR Issued</v>
      </c>
      <c r="P387" s="87"/>
      <c r="Q387" s="481"/>
      <c r="R387" s="87"/>
      <c r="S387" s="87"/>
      <c r="T387" s="87"/>
      <c r="U387" s="87"/>
      <c r="V387" s="87"/>
      <c r="W387" s="87"/>
      <c r="X387" s="87"/>
      <c r="Y387" s="87"/>
      <c r="Z387" s="87"/>
      <c r="AA387" s="87"/>
      <c r="AB387" s="87"/>
      <c r="AC387" s="87"/>
      <c r="AD387" s="87"/>
      <c r="AE387" s="87"/>
      <c r="AF387" s="27"/>
      <c r="AK387" s="115"/>
      <c r="AL387" s="36"/>
      <c r="AM387"/>
      <c r="AN387"/>
      <c r="AY387" s="108"/>
    </row>
    <row r="388" spans="1:51" ht="13.5" customHeight="1">
      <c r="A388">
        <v>386</v>
      </c>
      <c r="B388" s="87"/>
      <c r="C388" s="87" t="str">
        <f>VLOOKUP(cppm_lor[[#This Row],[Source ID]],'Borneo 103sites'!A:BR,70,FALSE)</f>
        <v>LOR Approved in Vprime</v>
      </c>
      <c r="D388" s="87"/>
      <c r="E388" s="87"/>
      <c r="F388" s="87"/>
      <c r="G388" s="177" t="s">
        <v>3626</v>
      </c>
      <c r="H388" s="177">
        <v>54</v>
      </c>
      <c r="I388" s="462"/>
      <c r="J388" s="35"/>
      <c r="K388" s="36">
        <v>45183</v>
      </c>
      <c r="L388" s="87"/>
      <c r="M388" s="87" t="s">
        <v>398</v>
      </c>
      <c r="N388" t="s">
        <v>4</v>
      </c>
      <c r="O388" t="str">
        <f>VLOOKUP(cppm_lor[[#This Row],[Status]],'All Link_LOV'!$M$4:$N$16,2,FALSE)</f>
        <v>LOR Issued</v>
      </c>
      <c r="P388" s="87"/>
      <c r="Q388" s="481"/>
      <c r="R388" s="87"/>
      <c r="S388" s="87"/>
      <c r="T388" s="87"/>
      <c r="U388" s="87"/>
      <c r="V388" s="87"/>
      <c r="W388" s="87"/>
      <c r="X388" s="87"/>
      <c r="Y388" s="87"/>
      <c r="Z388" s="87"/>
      <c r="AA388" s="87"/>
      <c r="AB388" s="87"/>
      <c r="AC388" s="87"/>
      <c r="AD388" s="87"/>
      <c r="AE388" s="87"/>
      <c r="AF388" s="27"/>
      <c r="AK388" s="115"/>
      <c r="AL388" s="36"/>
      <c r="AM388"/>
      <c r="AN388"/>
      <c r="AY388" s="108"/>
    </row>
    <row r="389" spans="1:51" ht="13.5" customHeight="1">
      <c r="A389">
        <v>387</v>
      </c>
      <c r="B389" s="87"/>
      <c r="C389" s="87" t="str">
        <f>VLOOKUP(cppm_lor[[#This Row],[Source ID]],'Borneo 103sites'!A:BR,70,FALSE)</f>
        <v>No/Insufficient Budget</v>
      </c>
      <c r="D389" s="87"/>
      <c r="E389" s="87"/>
      <c r="F389" s="87"/>
      <c r="G389" s="177" t="s">
        <v>3626</v>
      </c>
      <c r="H389" s="177">
        <v>55</v>
      </c>
      <c r="I389" s="462"/>
      <c r="J389" s="35"/>
      <c r="K389" s="36">
        <v>45183</v>
      </c>
      <c r="L389" s="87"/>
      <c r="M389" s="87" t="s">
        <v>398</v>
      </c>
      <c r="N389" t="s">
        <v>4</v>
      </c>
      <c r="O389" t="str">
        <f>VLOOKUP(cppm_lor[[#This Row],[Status]],'All Link_LOV'!$M$4:$N$16,2,FALSE)</f>
        <v>No/Insufficient Budget</v>
      </c>
      <c r="P389" s="87"/>
      <c r="Q389" s="481"/>
      <c r="R389" s="87"/>
      <c r="S389" s="87"/>
      <c r="T389" s="87"/>
      <c r="U389" s="87"/>
      <c r="V389" s="87"/>
      <c r="W389" s="87"/>
      <c r="X389" s="87"/>
      <c r="Y389" s="87"/>
      <c r="Z389" s="87"/>
      <c r="AA389" s="87"/>
      <c r="AB389" s="87"/>
      <c r="AC389" s="87"/>
      <c r="AD389" s="87"/>
      <c r="AE389" s="87"/>
      <c r="AF389" s="27"/>
      <c r="AK389" s="115"/>
      <c r="AL389" s="36"/>
      <c r="AM389"/>
      <c r="AN389"/>
      <c r="AY389" s="108"/>
    </row>
    <row r="390" spans="1:51" ht="13.5" customHeight="1">
      <c r="A390">
        <v>388</v>
      </c>
      <c r="B390" s="87"/>
      <c r="C390" s="87" t="str">
        <f>VLOOKUP(cppm_lor[[#This Row],[Source ID]],'Borneo 103sites'!A:BR,70,FALSE)</f>
        <v>LOR Approved in Vprime</v>
      </c>
      <c r="D390" s="87"/>
      <c r="E390" s="87"/>
      <c r="F390" s="87"/>
      <c r="G390" s="177" t="s">
        <v>3626</v>
      </c>
      <c r="H390" s="177">
        <v>56</v>
      </c>
      <c r="I390" s="462"/>
      <c r="J390" s="35"/>
      <c r="K390" s="36">
        <v>45183</v>
      </c>
      <c r="L390" s="87"/>
      <c r="M390" s="87" t="s">
        <v>398</v>
      </c>
      <c r="N390" t="s">
        <v>4</v>
      </c>
      <c r="O390" t="str">
        <f>VLOOKUP(cppm_lor[[#This Row],[Status]],'All Link_LOV'!$M$4:$N$16,2,FALSE)</f>
        <v>LOR Issued</v>
      </c>
      <c r="P390" s="87"/>
      <c r="Q390" s="481"/>
      <c r="R390" s="87"/>
      <c r="S390" s="87"/>
      <c r="T390" s="87"/>
      <c r="U390" s="87"/>
      <c r="V390" s="87"/>
      <c r="W390" s="87"/>
      <c r="X390" s="87"/>
      <c r="Y390" s="87"/>
      <c r="Z390" s="87"/>
      <c r="AA390" s="87"/>
      <c r="AB390" s="87"/>
      <c r="AC390" s="87"/>
      <c r="AD390" s="87"/>
      <c r="AE390" s="87"/>
      <c r="AF390" s="27"/>
      <c r="AK390" s="115"/>
      <c r="AL390" s="36"/>
      <c r="AM390"/>
      <c r="AN390"/>
      <c r="AY390" s="108"/>
    </row>
    <row r="391" spans="1:51" ht="13.5" customHeight="1">
      <c r="A391">
        <v>389</v>
      </c>
      <c r="B391" s="87"/>
      <c r="C391" s="87" t="str">
        <f>VLOOKUP(cppm_lor[[#This Row],[Source ID]],'Borneo 103sites'!A:BR,70,FALSE)</f>
        <v>LOR Approved in Vprime</v>
      </c>
      <c r="D391" s="87"/>
      <c r="E391" s="87"/>
      <c r="F391" s="87"/>
      <c r="G391" s="177" t="s">
        <v>3626</v>
      </c>
      <c r="H391" s="177">
        <v>57</v>
      </c>
      <c r="I391" s="462"/>
      <c r="J391" s="35"/>
      <c r="K391" s="36">
        <v>45183</v>
      </c>
      <c r="L391" s="87"/>
      <c r="M391" s="87" t="s">
        <v>398</v>
      </c>
      <c r="N391" t="s">
        <v>4</v>
      </c>
      <c r="O391" t="str">
        <f>VLOOKUP(cppm_lor[[#This Row],[Status]],'All Link_LOV'!$M$4:$N$16,2,FALSE)</f>
        <v>LOR Issued</v>
      </c>
      <c r="P391" s="87"/>
      <c r="Q391" s="481"/>
      <c r="R391" s="87"/>
      <c r="S391" s="87"/>
      <c r="T391" s="87"/>
      <c r="U391" s="87"/>
      <c r="V391" s="87"/>
      <c r="W391" s="87"/>
      <c r="X391" s="87"/>
      <c r="Y391" s="87"/>
      <c r="Z391" s="87"/>
      <c r="AA391" s="87"/>
      <c r="AB391" s="87"/>
      <c r="AC391" s="87"/>
      <c r="AD391" s="87"/>
      <c r="AE391" s="87"/>
      <c r="AF391" s="27"/>
      <c r="AK391" s="115"/>
      <c r="AL391" s="36"/>
      <c r="AM391"/>
      <c r="AN391"/>
      <c r="AY391" s="108"/>
    </row>
    <row r="392" spans="1:51" ht="13.5" customHeight="1">
      <c r="A392">
        <v>390</v>
      </c>
      <c r="B392" s="87"/>
      <c r="C392" s="87" t="str">
        <f>VLOOKUP(cppm_lor[[#This Row],[Source ID]],'Borneo 103sites'!A:BR,70,FALSE)</f>
        <v>LOR Approved in Vprime</v>
      </c>
      <c r="D392" s="87"/>
      <c r="E392" s="87"/>
      <c r="F392" s="87"/>
      <c r="G392" s="177" t="s">
        <v>3626</v>
      </c>
      <c r="H392" s="177">
        <v>58</v>
      </c>
      <c r="I392" s="462"/>
      <c r="J392" s="35"/>
      <c r="K392" s="36">
        <v>45183</v>
      </c>
      <c r="L392" s="87"/>
      <c r="M392" s="87" t="s">
        <v>398</v>
      </c>
      <c r="N392" t="s">
        <v>4</v>
      </c>
      <c r="O392" t="str">
        <f>VLOOKUP(cppm_lor[[#This Row],[Status]],'All Link_LOV'!$M$4:$N$16,2,FALSE)</f>
        <v>LOR Issued</v>
      </c>
      <c r="P392" s="87"/>
      <c r="Q392" s="481"/>
      <c r="R392" s="87"/>
      <c r="S392" s="87"/>
      <c r="T392" s="87"/>
      <c r="U392" s="87"/>
      <c r="V392" s="87"/>
      <c r="W392" s="87"/>
      <c r="X392" s="87"/>
      <c r="Y392" s="87"/>
      <c r="Z392" s="87"/>
      <c r="AA392" s="87"/>
      <c r="AB392" s="87"/>
      <c r="AC392" s="87"/>
      <c r="AD392" s="87"/>
      <c r="AE392" s="87"/>
      <c r="AF392" s="27"/>
      <c r="AK392" s="115"/>
      <c r="AL392" s="36"/>
      <c r="AM392"/>
      <c r="AN392"/>
      <c r="AY392" s="108"/>
    </row>
    <row r="393" spans="1:51" ht="13.5" customHeight="1">
      <c r="A393">
        <v>391</v>
      </c>
      <c r="B393" s="87"/>
      <c r="C393" s="87" t="str">
        <f>VLOOKUP(cppm_lor[[#This Row],[Source ID]],'Borneo 103sites'!A:BR,70,FALSE)</f>
        <v>LOR Approved in Vprime</v>
      </c>
      <c r="D393" s="87"/>
      <c r="E393" s="87"/>
      <c r="F393" s="87"/>
      <c r="G393" s="177" t="s">
        <v>3626</v>
      </c>
      <c r="H393" s="177">
        <v>59</v>
      </c>
      <c r="I393" s="462"/>
      <c r="J393" s="35"/>
      <c r="K393" s="36">
        <v>45183</v>
      </c>
      <c r="L393" s="87"/>
      <c r="M393" s="87" t="s">
        <v>398</v>
      </c>
      <c r="N393" t="s">
        <v>4</v>
      </c>
      <c r="O393" t="str">
        <f>VLOOKUP(cppm_lor[[#This Row],[Status]],'All Link_LOV'!$M$4:$N$16,2,FALSE)</f>
        <v>LOR Issued</v>
      </c>
      <c r="P393" s="87"/>
      <c r="Q393" s="481"/>
      <c r="R393" s="87"/>
      <c r="S393" s="87"/>
      <c r="T393" s="87"/>
      <c r="U393" s="87"/>
      <c r="V393" s="87"/>
      <c r="W393" s="87"/>
      <c r="X393" s="87"/>
      <c r="Y393" s="87"/>
      <c r="Z393" s="87"/>
      <c r="AA393" s="87"/>
      <c r="AB393" s="87"/>
      <c r="AC393" s="87"/>
      <c r="AD393" s="87"/>
      <c r="AE393" s="87"/>
      <c r="AF393" s="27"/>
      <c r="AK393" s="115"/>
      <c r="AL393" s="36"/>
      <c r="AM393"/>
      <c r="AN393"/>
      <c r="AY393" s="108"/>
    </row>
    <row r="394" spans="1:51" ht="13.5" customHeight="1">
      <c r="A394">
        <v>392</v>
      </c>
      <c r="B394" s="87"/>
      <c r="C394" s="87" t="str">
        <f>VLOOKUP(cppm_lor[[#This Row],[Source ID]],'Borneo 103sites'!A:BR,70,FALSE)</f>
        <v>LOR Approved in Vprime</v>
      </c>
      <c r="D394" s="87"/>
      <c r="E394" s="87"/>
      <c r="F394" s="87"/>
      <c r="G394" s="177" t="s">
        <v>3626</v>
      </c>
      <c r="H394" s="177">
        <v>60</v>
      </c>
      <c r="I394" s="462"/>
      <c r="J394" s="35"/>
      <c r="K394" s="36">
        <v>45183</v>
      </c>
      <c r="L394" s="87"/>
      <c r="M394" s="87" t="s">
        <v>398</v>
      </c>
      <c r="N394" t="s">
        <v>4</v>
      </c>
      <c r="O394" t="str">
        <f>VLOOKUP(cppm_lor[[#This Row],[Status]],'All Link_LOV'!$M$4:$N$16,2,FALSE)</f>
        <v>LOR Issued</v>
      </c>
      <c r="P394" s="87"/>
      <c r="Q394" s="481"/>
      <c r="R394" s="87"/>
      <c r="S394" s="87"/>
      <c r="T394" s="87"/>
      <c r="U394" s="87"/>
      <c r="V394" s="87"/>
      <c r="W394" s="87"/>
      <c r="X394" s="87"/>
      <c r="Y394" s="87"/>
      <c r="Z394" s="87"/>
      <c r="AA394" s="87"/>
      <c r="AB394" s="87"/>
      <c r="AC394" s="87"/>
      <c r="AD394" s="87"/>
      <c r="AE394" s="87"/>
      <c r="AF394" s="27"/>
      <c r="AK394" s="115"/>
      <c r="AL394" s="36"/>
      <c r="AM394"/>
      <c r="AN394"/>
      <c r="AY394" s="108"/>
    </row>
    <row r="395" spans="1:51" ht="13.5" customHeight="1">
      <c r="A395">
        <v>393</v>
      </c>
      <c r="B395" s="87"/>
      <c r="C395" s="87" t="str">
        <f>VLOOKUP(cppm_lor[[#This Row],[Source ID]],'Borneo 103sites'!A:BR,70,FALSE)</f>
        <v>LOR Approved in Vprime</v>
      </c>
      <c r="D395" s="87"/>
      <c r="E395" s="87"/>
      <c r="F395" s="87"/>
      <c r="G395" s="177" t="s">
        <v>3626</v>
      </c>
      <c r="H395" s="177">
        <v>61</v>
      </c>
      <c r="I395" s="462"/>
      <c r="J395" s="35"/>
      <c r="K395" s="36">
        <v>45183</v>
      </c>
      <c r="L395" s="87"/>
      <c r="M395" s="87" t="s">
        <v>398</v>
      </c>
      <c r="N395" t="s">
        <v>4</v>
      </c>
      <c r="O395" t="str">
        <f>VLOOKUP(cppm_lor[[#This Row],[Status]],'All Link_LOV'!$M$4:$N$16,2,FALSE)</f>
        <v>LOR Issued</v>
      </c>
      <c r="P395" s="87"/>
      <c r="Q395" s="481"/>
      <c r="R395" s="87"/>
      <c r="S395" s="87"/>
      <c r="T395" s="87"/>
      <c r="U395" s="87"/>
      <c r="V395" s="87"/>
      <c r="W395" s="87"/>
      <c r="X395" s="87"/>
      <c r="Y395" s="87"/>
      <c r="Z395" s="87"/>
      <c r="AA395" s="87"/>
      <c r="AB395" s="87"/>
      <c r="AC395" s="87"/>
      <c r="AD395" s="87"/>
      <c r="AE395" s="87"/>
      <c r="AF395" s="27"/>
      <c r="AK395" s="115"/>
      <c r="AL395" s="36"/>
      <c r="AM395"/>
      <c r="AN395"/>
      <c r="AY395" s="108"/>
    </row>
    <row r="396" spans="1:51" ht="13.5" customHeight="1">
      <c r="A396">
        <v>394</v>
      </c>
      <c r="B396" s="87"/>
      <c r="C396" s="87" t="str">
        <f>VLOOKUP(cppm_lor[[#This Row],[Source ID]],'Borneo 103sites'!A:BR,70,FALSE)</f>
        <v>LOR Approved in Vprime</v>
      </c>
      <c r="D396" s="87"/>
      <c r="E396" s="87"/>
      <c r="F396" s="87"/>
      <c r="G396" s="177" t="s">
        <v>3626</v>
      </c>
      <c r="H396" s="177">
        <v>62</v>
      </c>
      <c r="I396" s="462"/>
      <c r="J396" s="35"/>
      <c r="K396" s="36">
        <v>45183</v>
      </c>
      <c r="L396" s="87"/>
      <c r="M396" s="87" t="s">
        <v>398</v>
      </c>
      <c r="N396" t="s">
        <v>4</v>
      </c>
      <c r="O396" t="str">
        <f>VLOOKUP(cppm_lor[[#This Row],[Status]],'All Link_LOV'!$M$4:$N$16,2,FALSE)</f>
        <v>LOR Issued</v>
      </c>
      <c r="P396" s="87"/>
      <c r="Q396" s="481"/>
      <c r="R396" s="87"/>
      <c r="S396" s="87"/>
      <c r="T396" s="87"/>
      <c r="U396" s="87"/>
      <c r="V396" s="87"/>
      <c r="W396" s="87"/>
      <c r="X396" s="87"/>
      <c r="Y396" s="87"/>
      <c r="Z396" s="87"/>
      <c r="AA396" s="87"/>
      <c r="AB396" s="87"/>
      <c r="AC396" s="87"/>
      <c r="AD396" s="87"/>
      <c r="AE396" s="87"/>
      <c r="AF396" s="27"/>
      <c r="AK396" s="115"/>
      <c r="AL396" s="36"/>
      <c r="AM396"/>
      <c r="AN396"/>
      <c r="AY396" s="108"/>
    </row>
    <row r="397" spans="1:51" ht="13.5" customHeight="1">
      <c r="A397">
        <v>395</v>
      </c>
      <c r="B397" s="87"/>
      <c r="C397" s="87" t="str">
        <f>VLOOKUP(cppm_lor[[#This Row],[Source ID]],'Borneo 103sites'!A:BR,70,FALSE)</f>
        <v>LOR Approved in Vprime</v>
      </c>
      <c r="D397" s="87"/>
      <c r="E397" s="87"/>
      <c r="F397" s="87"/>
      <c r="G397" s="177" t="s">
        <v>3626</v>
      </c>
      <c r="H397" s="177">
        <v>63</v>
      </c>
      <c r="I397" s="462"/>
      <c r="J397" s="35"/>
      <c r="K397" s="36">
        <v>45183</v>
      </c>
      <c r="L397" s="87"/>
      <c r="M397" s="87" t="s">
        <v>398</v>
      </c>
      <c r="N397" t="s">
        <v>4</v>
      </c>
      <c r="O397" t="str">
        <f>VLOOKUP(cppm_lor[[#This Row],[Status]],'All Link_LOV'!$M$4:$N$16,2,FALSE)</f>
        <v>LOR Issued</v>
      </c>
      <c r="P397" s="87"/>
      <c r="Q397" s="481"/>
      <c r="R397" s="87"/>
      <c r="S397" s="87"/>
      <c r="T397" s="87"/>
      <c r="U397" s="87"/>
      <c r="V397" s="87"/>
      <c r="W397" s="87"/>
      <c r="X397" s="87"/>
      <c r="Y397" s="87"/>
      <c r="Z397" s="87"/>
      <c r="AA397" s="87"/>
      <c r="AB397" s="87"/>
      <c r="AC397" s="87"/>
      <c r="AD397" s="87"/>
      <c r="AE397" s="87"/>
      <c r="AF397" s="27"/>
      <c r="AK397" s="115"/>
      <c r="AL397" s="36"/>
      <c r="AM397"/>
      <c r="AN397"/>
      <c r="AY397" s="108"/>
    </row>
    <row r="398" spans="1:51" ht="13.5" customHeight="1">
      <c r="A398">
        <v>396</v>
      </c>
      <c r="B398" s="87"/>
      <c r="C398" s="87" t="str">
        <f>VLOOKUP(cppm_lor[[#This Row],[Source ID]],'Borneo 103sites'!A:BR,70,FALSE)</f>
        <v>LOR Approved in Vprime</v>
      </c>
      <c r="D398" s="87"/>
      <c r="E398" s="87"/>
      <c r="F398" s="87"/>
      <c r="G398" s="177" t="s">
        <v>3626</v>
      </c>
      <c r="H398" s="177">
        <v>64</v>
      </c>
      <c r="I398" s="462"/>
      <c r="J398" s="35"/>
      <c r="K398" s="36">
        <v>45183</v>
      </c>
      <c r="L398" s="87"/>
      <c r="M398" s="87" t="s">
        <v>398</v>
      </c>
      <c r="N398" t="s">
        <v>4</v>
      </c>
      <c r="O398" t="str">
        <f>VLOOKUP(cppm_lor[[#This Row],[Status]],'All Link_LOV'!$M$4:$N$16,2,FALSE)</f>
        <v>LOR Issued</v>
      </c>
      <c r="P398" s="87"/>
      <c r="Q398" s="481"/>
      <c r="R398" s="87"/>
      <c r="S398" s="87"/>
      <c r="T398" s="87"/>
      <c r="U398" s="87"/>
      <c r="V398" s="87"/>
      <c r="W398" s="87"/>
      <c r="X398" s="87"/>
      <c r="Y398" s="87"/>
      <c r="Z398" s="87"/>
      <c r="AA398" s="87"/>
      <c r="AB398" s="87"/>
      <c r="AC398" s="87"/>
      <c r="AD398" s="87"/>
      <c r="AE398" s="87"/>
      <c r="AF398" s="27"/>
      <c r="AK398" s="115"/>
      <c r="AL398" s="36"/>
      <c r="AM398"/>
      <c r="AN398"/>
      <c r="AY398" s="108"/>
    </row>
    <row r="399" spans="1:51" ht="13.5" customHeight="1">
      <c r="A399">
        <v>397</v>
      </c>
      <c r="B399" s="87"/>
      <c r="C399" s="87" t="str">
        <f>VLOOKUP(cppm_lor[[#This Row],[Source ID]],'Borneo 103sites'!A:BR,70,FALSE)</f>
        <v>LOR Approved in Vprime</v>
      </c>
      <c r="D399" s="87"/>
      <c r="E399" s="87"/>
      <c r="F399" s="87"/>
      <c r="G399" s="177" t="s">
        <v>3626</v>
      </c>
      <c r="H399" s="177">
        <v>65</v>
      </c>
      <c r="I399" s="462"/>
      <c r="J399" s="35"/>
      <c r="K399" s="36">
        <v>45183</v>
      </c>
      <c r="L399" s="87"/>
      <c r="M399" s="87" t="s">
        <v>398</v>
      </c>
      <c r="N399" t="s">
        <v>4</v>
      </c>
      <c r="O399" t="str">
        <f>VLOOKUP(cppm_lor[[#This Row],[Status]],'All Link_LOV'!$M$4:$N$16,2,FALSE)</f>
        <v>LOR Issued</v>
      </c>
      <c r="P399" s="87"/>
      <c r="Q399" s="481"/>
      <c r="R399" s="87"/>
      <c r="S399" s="87"/>
      <c r="T399" s="87"/>
      <c r="U399" s="87"/>
      <c r="V399" s="87"/>
      <c r="W399" s="87"/>
      <c r="X399" s="87"/>
      <c r="Y399" s="87"/>
      <c r="Z399" s="87"/>
      <c r="AA399" s="87"/>
      <c r="AB399" s="87"/>
      <c r="AC399" s="87"/>
      <c r="AD399" s="87"/>
      <c r="AE399" s="87"/>
      <c r="AF399" s="27"/>
      <c r="AK399" s="115"/>
      <c r="AL399" s="36"/>
      <c r="AM399"/>
      <c r="AN399"/>
      <c r="AY399" s="108"/>
    </row>
    <row r="400" spans="1:51" ht="13.5" customHeight="1">
      <c r="A400">
        <v>398</v>
      </c>
      <c r="B400" s="87"/>
      <c r="C400" s="87" t="str">
        <f>VLOOKUP(cppm_lor[[#This Row],[Source ID]],'Borneo 103sites'!A:BR,70,FALSE)</f>
        <v>LOR Approved in Vprime</v>
      </c>
      <c r="D400" s="87"/>
      <c r="E400" s="87"/>
      <c r="F400" s="87"/>
      <c r="G400" s="177" t="s">
        <v>3626</v>
      </c>
      <c r="H400" s="177">
        <v>66</v>
      </c>
      <c r="I400" s="462"/>
      <c r="J400" s="35"/>
      <c r="K400" s="36">
        <v>45183</v>
      </c>
      <c r="L400" s="87"/>
      <c r="M400" s="87" t="s">
        <v>398</v>
      </c>
      <c r="N400" t="s">
        <v>4</v>
      </c>
      <c r="O400" t="str">
        <f>VLOOKUP(cppm_lor[[#This Row],[Status]],'All Link_LOV'!$M$4:$N$16,2,FALSE)</f>
        <v>LOR Issued</v>
      </c>
      <c r="P400" s="87"/>
      <c r="Q400" s="481"/>
      <c r="R400" s="87"/>
      <c r="S400" s="87"/>
      <c r="T400" s="87"/>
      <c r="U400" s="87"/>
      <c r="V400" s="87"/>
      <c r="W400" s="87"/>
      <c r="X400" s="87"/>
      <c r="Y400" s="87"/>
      <c r="Z400" s="87"/>
      <c r="AA400" s="87"/>
      <c r="AB400" s="87"/>
      <c r="AC400" s="87"/>
      <c r="AD400" s="87"/>
      <c r="AE400" s="87"/>
      <c r="AF400" s="27"/>
      <c r="AK400" s="115"/>
      <c r="AL400" s="36"/>
      <c r="AM400"/>
      <c r="AN400"/>
      <c r="AY400" s="108"/>
    </row>
    <row r="401" spans="1:51" ht="13.5" customHeight="1">
      <c r="A401">
        <v>399</v>
      </c>
      <c r="B401" s="87"/>
      <c r="C401" s="87" t="str">
        <f>VLOOKUP(cppm_lor[[#This Row],[Source ID]],'Borneo 103sites'!A:BR,70,FALSE)</f>
        <v>No/Insufficient Budget</v>
      </c>
      <c r="D401" s="87"/>
      <c r="E401" s="87"/>
      <c r="F401" s="87"/>
      <c r="G401" s="177" t="s">
        <v>3626</v>
      </c>
      <c r="H401" s="177">
        <v>67</v>
      </c>
      <c r="I401" s="462"/>
      <c r="J401" s="35"/>
      <c r="K401" s="36">
        <v>45183</v>
      </c>
      <c r="L401" s="87"/>
      <c r="M401" s="87" t="s">
        <v>398</v>
      </c>
      <c r="N401" t="s">
        <v>4</v>
      </c>
      <c r="O401" t="str">
        <f>VLOOKUP(cppm_lor[[#This Row],[Status]],'All Link_LOV'!$M$4:$N$16,2,FALSE)</f>
        <v>No/Insufficient Budget</v>
      </c>
      <c r="P401" s="87"/>
      <c r="Q401" s="481"/>
      <c r="R401" s="87"/>
      <c r="S401" s="87"/>
      <c r="T401" s="87"/>
      <c r="U401" s="87"/>
      <c r="V401" s="87"/>
      <c r="W401" s="87"/>
      <c r="X401" s="87"/>
      <c r="Y401" s="87"/>
      <c r="Z401" s="87"/>
      <c r="AA401" s="87"/>
      <c r="AB401" s="87"/>
      <c r="AC401" s="87"/>
      <c r="AD401" s="87"/>
      <c r="AE401" s="87"/>
      <c r="AF401" s="27"/>
      <c r="AK401" s="115"/>
      <c r="AL401" s="36"/>
      <c r="AM401"/>
      <c r="AN401"/>
      <c r="AY401" s="108"/>
    </row>
    <row r="402" spans="1:51" ht="13.5" customHeight="1">
      <c r="A402">
        <v>400</v>
      </c>
      <c r="B402" s="87"/>
      <c r="C402" s="87" t="str">
        <f>VLOOKUP(cppm_lor[[#This Row],[Source ID]],'Borneo 103sites'!A:BR,70,FALSE)</f>
        <v>LOR Approved in Vprime</v>
      </c>
      <c r="D402" s="87"/>
      <c r="E402" s="87"/>
      <c r="F402" s="87"/>
      <c r="G402" s="177" t="s">
        <v>3626</v>
      </c>
      <c r="H402" s="177">
        <v>68</v>
      </c>
      <c r="I402" s="462"/>
      <c r="J402" s="35"/>
      <c r="K402" s="36">
        <v>45183</v>
      </c>
      <c r="L402" s="87"/>
      <c r="M402" s="87" t="s">
        <v>398</v>
      </c>
      <c r="N402" t="s">
        <v>4</v>
      </c>
      <c r="O402" t="str">
        <f>VLOOKUP(cppm_lor[[#This Row],[Status]],'All Link_LOV'!$M$4:$N$16,2,FALSE)</f>
        <v>LOR Issued</v>
      </c>
      <c r="P402" s="87"/>
      <c r="Q402" s="481"/>
      <c r="R402" s="87"/>
      <c r="S402" s="87"/>
      <c r="T402" s="87"/>
      <c r="U402" s="87"/>
      <c r="V402" s="87"/>
      <c r="W402" s="87"/>
      <c r="X402" s="87"/>
      <c r="Y402" s="87"/>
      <c r="Z402" s="87"/>
      <c r="AA402" s="87"/>
      <c r="AB402" s="87"/>
      <c r="AC402" s="87"/>
      <c r="AD402" s="87"/>
      <c r="AE402" s="87"/>
      <c r="AF402" s="27"/>
      <c r="AK402" s="115"/>
      <c r="AL402" s="36"/>
      <c r="AM402"/>
      <c r="AN402"/>
      <c r="AY402" s="108"/>
    </row>
    <row r="403" spans="1:51" ht="13.5" customHeight="1">
      <c r="A403">
        <v>401</v>
      </c>
      <c r="B403" s="87"/>
      <c r="C403" s="87" t="str">
        <f>VLOOKUP(cppm_lor[[#This Row],[Source ID]],'Borneo 103sites'!A:BR,70,FALSE)</f>
        <v>LOR Approved in Vprime</v>
      </c>
      <c r="D403" s="87"/>
      <c r="E403" s="87"/>
      <c r="F403" s="87"/>
      <c r="G403" s="177" t="s">
        <v>3626</v>
      </c>
      <c r="H403" s="177">
        <v>69</v>
      </c>
      <c r="I403" s="462"/>
      <c r="J403" s="35"/>
      <c r="K403" s="36">
        <v>45183</v>
      </c>
      <c r="L403" s="87"/>
      <c r="M403" s="87" t="s">
        <v>398</v>
      </c>
      <c r="N403" t="s">
        <v>4</v>
      </c>
      <c r="O403" t="str">
        <f>VLOOKUP(cppm_lor[[#This Row],[Status]],'All Link_LOV'!$M$4:$N$16,2,FALSE)</f>
        <v>LOR Issued</v>
      </c>
      <c r="P403" s="87"/>
      <c r="Q403" s="481"/>
      <c r="R403" s="87"/>
      <c r="S403" s="87"/>
      <c r="T403" s="87"/>
      <c r="U403" s="87"/>
      <c r="V403" s="87"/>
      <c r="W403" s="87"/>
      <c r="X403" s="87"/>
      <c r="Y403" s="87"/>
      <c r="Z403" s="87"/>
      <c r="AA403" s="87"/>
      <c r="AB403" s="87"/>
      <c r="AC403" s="87"/>
      <c r="AD403" s="87"/>
      <c r="AE403" s="87"/>
      <c r="AF403" s="27"/>
      <c r="AK403" s="115"/>
      <c r="AL403" s="36"/>
      <c r="AM403"/>
      <c r="AN403"/>
      <c r="AY403" s="108"/>
    </row>
    <row r="404" spans="1:51" ht="13.5" customHeight="1">
      <c r="A404">
        <v>402</v>
      </c>
      <c r="B404" s="87"/>
      <c r="C404" s="87" t="str">
        <f>VLOOKUP(cppm_lor[[#This Row],[Source ID]],'Borneo 103sites'!A:BR,70,FALSE)</f>
        <v>LOR Approved in Vprime</v>
      </c>
      <c r="D404" s="87"/>
      <c r="E404" s="87"/>
      <c r="F404" s="87"/>
      <c r="G404" s="177" t="s">
        <v>3626</v>
      </c>
      <c r="H404" s="177">
        <v>70</v>
      </c>
      <c r="I404" s="462"/>
      <c r="J404" s="35"/>
      <c r="K404" s="36">
        <v>45183</v>
      </c>
      <c r="L404" s="87"/>
      <c r="M404" s="87" t="s">
        <v>398</v>
      </c>
      <c r="N404" t="s">
        <v>4</v>
      </c>
      <c r="O404" t="str">
        <f>VLOOKUP(cppm_lor[[#This Row],[Status]],'All Link_LOV'!$M$4:$N$16,2,FALSE)</f>
        <v>LOR Issued</v>
      </c>
      <c r="P404" s="87"/>
      <c r="Q404" s="481"/>
      <c r="R404" s="87"/>
      <c r="S404" s="87"/>
      <c r="T404" s="87"/>
      <c r="U404" s="87"/>
      <c r="V404" s="87"/>
      <c r="W404" s="87"/>
      <c r="X404" s="87"/>
      <c r="Y404" s="87"/>
      <c r="Z404" s="87"/>
      <c r="AA404" s="87"/>
      <c r="AB404" s="87"/>
      <c r="AC404" s="87"/>
      <c r="AD404" s="87"/>
      <c r="AE404" s="87"/>
      <c r="AF404" s="27"/>
      <c r="AK404" s="115"/>
      <c r="AL404" s="36"/>
      <c r="AM404"/>
      <c r="AN404"/>
      <c r="AY404" s="108"/>
    </row>
    <row r="405" spans="1:51" ht="13.5" customHeight="1">
      <c r="A405">
        <v>403</v>
      </c>
      <c r="B405" s="87"/>
      <c r="C405" s="87" t="str">
        <f>VLOOKUP(cppm_lor[[#This Row],[Source ID]],'Borneo 103sites'!A:BR,70,FALSE)</f>
        <v>LOR Approved in Vprime</v>
      </c>
      <c r="D405" s="87"/>
      <c r="E405" s="87"/>
      <c r="F405" s="87"/>
      <c r="G405" s="177" t="s">
        <v>3626</v>
      </c>
      <c r="H405" s="177">
        <v>71</v>
      </c>
      <c r="I405" s="462"/>
      <c r="J405" s="35"/>
      <c r="K405" s="36">
        <v>45183</v>
      </c>
      <c r="L405" s="87"/>
      <c r="M405" s="87" t="s">
        <v>398</v>
      </c>
      <c r="N405" t="s">
        <v>4</v>
      </c>
      <c r="O405" t="str">
        <f>VLOOKUP(cppm_lor[[#This Row],[Status]],'All Link_LOV'!$M$4:$N$16,2,FALSE)</f>
        <v>LOR Issued</v>
      </c>
      <c r="P405" s="87"/>
      <c r="Q405" s="481"/>
      <c r="R405" s="87"/>
      <c r="S405" s="87"/>
      <c r="T405" s="87"/>
      <c r="U405" s="87"/>
      <c r="V405" s="87"/>
      <c r="W405" s="87"/>
      <c r="X405" s="87"/>
      <c r="Y405" s="87"/>
      <c r="Z405" s="87"/>
      <c r="AA405" s="87"/>
      <c r="AB405" s="87"/>
      <c r="AC405" s="87"/>
      <c r="AD405" s="87"/>
      <c r="AE405" s="87"/>
      <c r="AF405" s="27"/>
      <c r="AK405" s="115"/>
      <c r="AL405" s="36"/>
      <c r="AM405"/>
      <c r="AN405"/>
      <c r="AY405" s="108"/>
    </row>
    <row r="406" spans="1:51" ht="13.5" customHeight="1">
      <c r="A406">
        <v>404</v>
      </c>
      <c r="B406" s="87"/>
      <c r="C406" s="87" t="str">
        <f>VLOOKUP(cppm_lor[[#This Row],[Source ID]],'Borneo 103sites'!A:BR,70,FALSE)</f>
        <v>LOR Approved in Vprime</v>
      </c>
      <c r="D406" s="87"/>
      <c r="E406" s="87"/>
      <c r="F406" s="87"/>
      <c r="G406" s="177" t="s">
        <v>3626</v>
      </c>
      <c r="H406" s="177">
        <v>72</v>
      </c>
      <c r="I406" s="462"/>
      <c r="J406" s="35"/>
      <c r="K406" s="36">
        <v>45183</v>
      </c>
      <c r="L406" s="87"/>
      <c r="M406" s="87" t="s">
        <v>398</v>
      </c>
      <c r="N406" t="s">
        <v>4</v>
      </c>
      <c r="O406" t="str">
        <f>VLOOKUP(cppm_lor[[#This Row],[Status]],'All Link_LOV'!$M$4:$N$16,2,FALSE)</f>
        <v>LOR Issued</v>
      </c>
      <c r="P406" s="87"/>
      <c r="Q406" s="481"/>
      <c r="R406" s="87"/>
      <c r="S406" s="87"/>
      <c r="T406" s="87"/>
      <c r="U406" s="87"/>
      <c r="V406" s="87"/>
      <c r="W406" s="87"/>
      <c r="X406" s="87"/>
      <c r="Y406" s="87"/>
      <c r="Z406" s="87"/>
      <c r="AA406" s="87"/>
      <c r="AB406" s="87"/>
      <c r="AC406" s="87"/>
      <c r="AD406" s="87"/>
      <c r="AE406" s="87"/>
      <c r="AF406" s="27"/>
      <c r="AK406" s="115"/>
      <c r="AL406" s="36"/>
      <c r="AM406"/>
      <c r="AN406"/>
      <c r="AY406" s="108"/>
    </row>
    <row r="407" spans="1:51" ht="13.5" customHeight="1">
      <c r="A407">
        <v>405</v>
      </c>
      <c r="B407" s="87"/>
      <c r="C407" s="87" t="str">
        <f>VLOOKUP(cppm_lor[[#This Row],[Source ID]],'Borneo 103sites'!A:BR,70,FALSE)</f>
        <v>LOR Approved in Vprime</v>
      </c>
      <c r="D407" s="87"/>
      <c r="E407" s="87"/>
      <c r="F407" s="87"/>
      <c r="G407" s="177" t="s">
        <v>3626</v>
      </c>
      <c r="H407" s="177">
        <v>73</v>
      </c>
      <c r="I407" s="462"/>
      <c r="J407" s="35"/>
      <c r="K407" s="36">
        <v>45183</v>
      </c>
      <c r="L407" s="87"/>
      <c r="M407" s="87" t="s">
        <v>398</v>
      </c>
      <c r="N407" t="s">
        <v>4</v>
      </c>
      <c r="O407" t="str">
        <f>VLOOKUP(cppm_lor[[#This Row],[Status]],'All Link_LOV'!$M$4:$N$16,2,FALSE)</f>
        <v>LOR Issued</v>
      </c>
      <c r="P407" s="87"/>
      <c r="Q407" s="481"/>
      <c r="R407" s="87"/>
      <c r="S407" s="87"/>
      <c r="T407" s="87"/>
      <c r="U407" s="87"/>
      <c r="V407" s="87"/>
      <c r="W407" s="87"/>
      <c r="X407" s="87"/>
      <c r="Y407" s="87"/>
      <c r="Z407" s="87"/>
      <c r="AA407" s="87"/>
      <c r="AB407" s="87"/>
      <c r="AC407" s="87"/>
      <c r="AD407" s="87"/>
      <c r="AE407" s="87"/>
      <c r="AF407" s="27"/>
      <c r="AK407" s="115"/>
      <c r="AL407" s="36"/>
      <c r="AM407"/>
      <c r="AN407"/>
      <c r="AY407" s="108"/>
    </row>
    <row r="408" spans="1:51" ht="13.5" customHeight="1">
      <c r="A408">
        <v>406</v>
      </c>
      <c r="B408" s="87"/>
      <c r="C408" s="87" t="str">
        <f>VLOOKUP(cppm_lor[[#This Row],[Source ID]],'Borneo 103sites'!A:BR,70,FALSE)</f>
        <v>No/Insufficient Budget</v>
      </c>
      <c r="D408" s="87"/>
      <c r="E408" s="87"/>
      <c r="F408" s="87"/>
      <c r="G408" s="177" t="s">
        <v>3626</v>
      </c>
      <c r="H408" s="177">
        <v>74</v>
      </c>
      <c r="I408" s="462"/>
      <c r="J408" s="35"/>
      <c r="K408" s="36">
        <v>45183</v>
      </c>
      <c r="L408" s="87"/>
      <c r="M408" s="87" t="s">
        <v>398</v>
      </c>
      <c r="N408" t="s">
        <v>4</v>
      </c>
      <c r="O408" t="str">
        <f>VLOOKUP(cppm_lor[[#This Row],[Status]],'All Link_LOV'!$M$4:$N$16,2,FALSE)</f>
        <v>No/Insufficient Budget</v>
      </c>
      <c r="P408" s="87"/>
      <c r="Q408" s="481"/>
      <c r="R408" s="87"/>
      <c r="S408" s="87"/>
      <c r="T408" s="87"/>
      <c r="U408" s="87"/>
      <c r="V408" s="87"/>
      <c r="W408" s="87"/>
      <c r="X408" s="87"/>
      <c r="Y408" s="87"/>
      <c r="Z408" s="87"/>
      <c r="AA408" s="87"/>
      <c r="AB408" s="87"/>
      <c r="AC408" s="87"/>
      <c r="AD408" s="87"/>
      <c r="AE408" s="87"/>
      <c r="AF408" s="27"/>
      <c r="AK408" s="115"/>
      <c r="AL408" s="36"/>
      <c r="AM408"/>
      <c r="AN408"/>
      <c r="AY408" s="108"/>
    </row>
    <row r="409" spans="1:51" ht="13.5" customHeight="1">
      <c r="A409">
        <v>407</v>
      </c>
      <c r="B409" s="87"/>
      <c r="C409" s="87" t="str">
        <f>VLOOKUP(cppm_lor[[#This Row],[Source ID]],'Borneo 103sites'!A:BR,70,FALSE)</f>
        <v>No/Insufficient Budget</v>
      </c>
      <c r="D409" s="87"/>
      <c r="E409" s="87"/>
      <c r="F409" s="87"/>
      <c r="G409" s="177" t="s">
        <v>3626</v>
      </c>
      <c r="H409" s="177">
        <v>75</v>
      </c>
      <c r="I409" s="462"/>
      <c r="J409" s="35"/>
      <c r="K409" s="36">
        <v>45183</v>
      </c>
      <c r="L409" s="87"/>
      <c r="M409" s="87" t="s">
        <v>398</v>
      </c>
      <c r="N409" t="s">
        <v>4</v>
      </c>
      <c r="O409" t="str">
        <f>VLOOKUP(cppm_lor[[#This Row],[Status]],'All Link_LOV'!$M$4:$N$16,2,FALSE)</f>
        <v>No/Insufficient Budget</v>
      </c>
      <c r="P409" s="87"/>
      <c r="Q409" s="481"/>
      <c r="R409" s="87"/>
      <c r="S409" s="87"/>
      <c r="T409" s="87"/>
      <c r="U409" s="87"/>
      <c r="V409" s="87"/>
      <c r="W409" s="87"/>
      <c r="X409" s="87"/>
      <c r="Y409" s="87"/>
      <c r="Z409" s="87"/>
      <c r="AA409" s="87"/>
      <c r="AB409" s="87"/>
      <c r="AC409" s="87"/>
      <c r="AD409" s="87"/>
      <c r="AE409" s="87"/>
      <c r="AF409" s="27"/>
      <c r="AK409" s="115"/>
      <c r="AL409" s="36"/>
      <c r="AM409"/>
      <c r="AN409"/>
      <c r="AY409" s="108"/>
    </row>
    <row r="410" spans="1:51" ht="13.5" customHeight="1">
      <c r="A410">
        <v>408</v>
      </c>
      <c r="B410" s="87"/>
      <c r="C410" s="87" t="str">
        <f>VLOOKUP(cppm_lor[[#This Row],[Source ID]],'Borneo 103sites'!A:BR,70,FALSE)</f>
        <v>LOR Approved in Vprime</v>
      </c>
      <c r="D410" s="87"/>
      <c r="E410" s="87"/>
      <c r="F410" s="87"/>
      <c r="G410" s="177" t="s">
        <v>3626</v>
      </c>
      <c r="H410" s="177">
        <v>76</v>
      </c>
      <c r="I410" s="462"/>
      <c r="J410" s="35"/>
      <c r="K410" s="36">
        <v>45183</v>
      </c>
      <c r="L410" s="87"/>
      <c r="M410" s="87" t="s">
        <v>398</v>
      </c>
      <c r="N410" t="s">
        <v>4</v>
      </c>
      <c r="O410" t="str">
        <f>VLOOKUP(cppm_lor[[#This Row],[Status]],'All Link_LOV'!$M$4:$N$16,2,FALSE)</f>
        <v>LOR Issued</v>
      </c>
      <c r="P410" s="87"/>
      <c r="Q410" s="481"/>
      <c r="R410" s="87"/>
      <c r="S410" s="87"/>
      <c r="T410" s="87"/>
      <c r="U410" s="87"/>
      <c r="V410" s="87"/>
      <c r="W410" s="87"/>
      <c r="X410" s="87"/>
      <c r="Y410" s="87"/>
      <c r="Z410" s="87"/>
      <c r="AA410" s="87"/>
      <c r="AB410" s="87"/>
      <c r="AC410" s="87"/>
      <c r="AD410" s="87"/>
      <c r="AE410" s="87"/>
      <c r="AF410" s="27"/>
      <c r="AK410" s="115"/>
      <c r="AL410" s="36"/>
      <c r="AM410"/>
      <c r="AN410"/>
      <c r="AY410" s="108"/>
    </row>
    <row r="411" spans="1:51" ht="13.5" customHeight="1">
      <c r="A411">
        <v>409</v>
      </c>
      <c r="B411" s="87"/>
      <c r="C411" s="87" t="str">
        <f>VLOOKUP(cppm_lor[[#This Row],[Source ID]],'Borneo 103sites'!A:BR,70,FALSE)</f>
        <v>LOR Approved in Vprime</v>
      </c>
      <c r="D411" s="87"/>
      <c r="E411" s="87"/>
      <c r="F411" s="87"/>
      <c r="G411" s="177" t="s">
        <v>3626</v>
      </c>
      <c r="H411" s="177">
        <v>77</v>
      </c>
      <c r="I411" s="462"/>
      <c r="J411" s="35"/>
      <c r="K411" s="36">
        <v>45183</v>
      </c>
      <c r="L411" s="87"/>
      <c r="M411" s="87" t="s">
        <v>398</v>
      </c>
      <c r="N411" t="s">
        <v>4</v>
      </c>
      <c r="O411" t="str">
        <f>VLOOKUP(cppm_lor[[#This Row],[Status]],'All Link_LOV'!$M$4:$N$16,2,FALSE)</f>
        <v>LOR Issued</v>
      </c>
      <c r="P411" s="87"/>
      <c r="Q411" s="481"/>
      <c r="R411" s="87"/>
      <c r="S411" s="87"/>
      <c r="T411" s="87"/>
      <c r="U411" s="87"/>
      <c r="V411" s="87"/>
      <c r="W411" s="87"/>
      <c r="X411" s="87"/>
      <c r="Y411" s="87"/>
      <c r="Z411" s="87"/>
      <c r="AA411" s="87"/>
      <c r="AB411" s="87"/>
      <c r="AC411" s="87"/>
      <c r="AD411" s="87"/>
      <c r="AE411" s="87"/>
      <c r="AF411" s="27"/>
      <c r="AK411" s="115"/>
      <c r="AL411" s="36"/>
      <c r="AM411"/>
      <c r="AN411"/>
      <c r="AY411" s="108"/>
    </row>
    <row r="412" spans="1:51" ht="13.5" customHeight="1">
      <c r="A412">
        <v>410</v>
      </c>
      <c r="B412" s="87"/>
      <c r="C412" s="87" t="str">
        <f>VLOOKUP(cppm_lor[[#This Row],[Source ID]],'Borneo 103sites'!A:BR,70,FALSE)</f>
        <v>LOR Approved in Vprime</v>
      </c>
      <c r="D412" s="87"/>
      <c r="E412" s="87"/>
      <c r="F412" s="87"/>
      <c r="G412" s="177" t="s">
        <v>3626</v>
      </c>
      <c r="H412" s="177">
        <v>78</v>
      </c>
      <c r="I412" s="462"/>
      <c r="J412" s="35"/>
      <c r="K412" s="36">
        <v>45183</v>
      </c>
      <c r="L412" s="87"/>
      <c r="M412" s="87" t="s">
        <v>398</v>
      </c>
      <c r="N412" t="s">
        <v>4</v>
      </c>
      <c r="O412" t="str">
        <f>VLOOKUP(cppm_lor[[#This Row],[Status]],'All Link_LOV'!$M$4:$N$16,2,FALSE)</f>
        <v>LOR Issued</v>
      </c>
      <c r="P412" s="87"/>
      <c r="Q412" s="481"/>
      <c r="R412" s="87"/>
      <c r="S412" s="87"/>
      <c r="T412" s="87"/>
      <c r="U412" s="87"/>
      <c r="V412" s="87"/>
      <c r="W412" s="87"/>
      <c r="X412" s="87"/>
      <c r="Y412" s="87"/>
      <c r="Z412" s="87"/>
      <c r="AA412" s="87"/>
      <c r="AB412" s="87"/>
      <c r="AC412" s="87"/>
      <c r="AD412" s="87"/>
      <c r="AE412" s="87"/>
      <c r="AF412" s="27"/>
      <c r="AK412" s="115"/>
      <c r="AL412" s="36"/>
      <c r="AM412"/>
      <c r="AN412"/>
      <c r="AY412" s="108"/>
    </row>
    <row r="413" spans="1:51" ht="13.5" customHeight="1">
      <c r="A413">
        <v>411</v>
      </c>
      <c r="B413" s="87"/>
      <c r="C413" s="87" t="str">
        <f>VLOOKUP(cppm_lor[[#This Row],[Source ID]],'Borneo 103sites'!A:BR,70,FALSE)</f>
        <v>LOR Approved in Vprime</v>
      </c>
      <c r="D413" s="87"/>
      <c r="E413" s="87"/>
      <c r="F413" s="87"/>
      <c r="G413" s="177" t="s">
        <v>3626</v>
      </c>
      <c r="H413" s="177">
        <v>79</v>
      </c>
      <c r="I413" s="462"/>
      <c r="J413" s="35"/>
      <c r="K413" s="36">
        <v>45183</v>
      </c>
      <c r="L413" s="87"/>
      <c r="M413" s="87" t="s">
        <v>398</v>
      </c>
      <c r="N413" t="s">
        <v>4</v>
      </c>
      <c r="O413" t="str">
        <f>VLOOKUP(cppm_lor[[#This Row],[Status]],'All Link_LOV'!$M$4:$N$16,2,FALSE)</f>
        <v>LOR Issued</v>
      </c>
      <c r="P413" s="87"/>
      <c r="Q413" s="481"/>
      <c r="R413" s="87"/>
      <c r="S413" s="87"/>
      <c r="T413" s="87"/>
      <c r="U413" s="87"/>
      <c r="V413" s="87"/>
      <c r="W413" s="87"/>
      <c r="X413" s="87"/>
      <c r="Y413" s="87"/>
      <c r="Z413" s="87"/>
      <c r="AA413" s="87"/>
      <c r="AB413" s="87"/>
      <c r="AC413" s="87"/>
      <c r="AD413" s="87"/>
      <c r="AE413" s="87"/>
      <c r="AF413" s="27"/>
      <c r="AK413" s="115"/>
      <c r="AL413" s="36"/>
      <c r="AM413"/>
      <c r="AN413"/>
      <c r="AY413" s="108"/>
    </row>
    <row r="414" spans="1:51" ht="13.5" customHeight="1">
      <c r="A414">
        <v>412</v>
      </c>
      <c r="B414" s="87"/>
      <c r="C414" s="87" t="str">
        <f>VLOOKUP(cppm_lor[[#This Row],[Source ID]],'Borneo 103sites'!A:BR,70,FALSE)</f>
        <v>No/Insufficient Budget</v>
      </c>
      <c r="D414" s="87"/>
      <c r="E414" s="87"/>
      <c r="F414" s="87"/>
      <c r="G414" s="177" t="s">
        <v>3626</v>
      </c>
      <c r="H414" s="177">
        <v>80</v>
      </c>
      <c r="I414" s="462"/>
      <c r="J414" s="35"/>
      <c r="K414" s="36">
        <v>45183</v>
      </c>
      <c r="L414" s="87"/>
      <c r="M414" s="87" t="s">
        <v>398</v>
      </c>
      <c r="N414" t="s">
        <v>4</v>
      </c>
      <c r="O414" t="str">
        <f>VLOOKUP(cppm_lor[[#This Row],[Status]],'All Link_LOV'!$M$4:$N$16,2,FALSE)</f>
        <v>No/Insufficient Budget</v>
      </c>
      <c r="P414" s="87"/>
      <c r="Q414" s="481"/>
      <c r="R414" s="87"/>
      <c r="S414" s="87"/>
      <c r="T414" s="87"/>
      <c r="U414" s="87"/>
      <c r="V414" s="87"/>
      <c r="W414" s="87"/>
      <c r="X414" s="87"/>
      <c r="Y414" s="87"/>
      <c r="Z414" s="87"/>
      <c r="AA414" s="87"/>
      <c r="AB414" s="87"/>
      <c r="AC414" s="87"/>
      <c r="AD414" s="87"/>
      <c r="AE414" s="87"/>
      <c r="AF414" s="27"/>
      <c r="AK414" s="115"/>
      <c r="AL414" s="36"/>
      <c r="AM414"/>
      <c r="AN414"/>
      <c r="AY414" s="108"/>
    </row>
    <row r="415" spans="1:51" ht="13.5" customHeight="1">
      <c r="A415">
        <v>413</v>
      </c>
      <c r="B415" s="87"/>
      <c r="C415" s="87" t="str">
        <f>VLOOKUP(cppm_lor[[#This Row],[Source ID]],'Borneo 103sites'!A:BR,70,FALSE)</f>
        <v>No/Insufficient Budget</v>
      </c>
      <c r="D415" s="87"/>
      <c r="E415" s="87"/>
      <c r="F415" s="87"/>
      <c r="G415" s="177" t="s">
        <v>3626</v>
      </c>
      <c r="H415" s="177">
        <v>81</v>
      </c>
      <c r="I415" s="462"/>
      <c r="J415" s="35"/>
      <c r="K415" s="36">
        <v>45183</v>
      </c>
      <c r="L415" s="87"/>
      <c r="M415" s="87" t="s">
        <v>398</v>
      </c>
      <c r="N415" t="s">
        <v>4</v>
      </c>
      <c r="O415" t="str">
        <f>VLOOKUP(cppm_lor[[#This Row],[Status]],'All Link_LOV'!$M$4:$N$16,2,FALSE)</f>
        <v>No/Insufficient Budget</v>
      </c>
      <c r="P415" s="87"/>
      <c r="Q415" s="481"/>
      <c r="R415" s="87"/>
      <c r="S415" s="87"/>
      <c r="T415" s="87"/>
      <c r="U415" s="87"/>
      <c r="V415" s="87"/>
      <c r="W415" s="87"/>
      <c r="X415" s="87"/>
      <c r="Y415" s="87"/>
      <c r="Z415" s="87"/>
      <c r="AA415" s="87"/>
      <c r="AB415" s="87"/>
      <c r="AC415" s="87"/>
      <c r="AD415" s="87"/>
      <c r="AE415" s="87"/>
      <c r="AF415" s="27"/>
      <c r="AK415" s="115"/>
      <c r="AL415" s="36"/>
      <c r="AM415"/>
      <c r="AN415"/>
      <c r="AY415" s="108"/>
    </row>
    <row r="416" spans="1:51" ht="13.5" customHeight="1">
      <c r="A416">
        <v>414</v>
      </c>
      <c r="B416" s="87"/>
      <c r="C416" s="87" t="str">
        <f>VLOOKUP(cppm_lor[[#This Row],[Source ID]],'Borneo 103sites'!A:BR,70,FALSE)</f>
        <v>LOR Approved in Vprime</v>
      </c>
      <c r="D416" s="87"/>
      <c r="E416" s="87"/>
      <c r="F416" s="87"/>
      <c r="G416" s="177" t="s">
        <v>3626</v>
      </c>
      <c r="H416" s="177">
        <v>82</v>
      </c>
      <c r="I416" s="462"/>
      <c r="J416" s="35"/>
      <c r="K416" s="36">
        <v>45183</v>
      </c>
      <c r="L416" s="87"/>
      <c r="M416" s="87" t="s">
        <v>398</v>
      </c>
      <c r="N416" t="s">
        <v>4</v>
      </c>
      <c r="O416" t="str">
        <f>VLOOKUP(cppm_lor[[#This Row],[Status]],'All Link_LOV'!$M$4:$N$16,2,FALSE)</f>
        <v>LOR Issued</v>
      </c>
      <c r="P416" s="87"/>
      <c r="Q416" s="481"/>
      <c r="R416" s="87"/>
      <c r="S416" s="87"/>
      <c r="T416" s="87"/>
      <c r="U416" s="87"/>
      <c r="V416" s="87"/>
      <c r="W416" s="87"/>
      <c r="X416" s="87"/>
      <c r="Y416" s="87"/>
      <c r="Z416" s="87"/>
      <c r="AA416" s="87"/>
      <c r="AB416" s="87"/>
      <c r="AC416" s="87"/>
      <c r="AD416" s="87"/>
      <c r="AE416" s="87"/>
      <c r="AF416" s="27"/>
      <c r="AK416" s="115"/>
      <c r="AL416" s="36"/>
      <c r="AM416"/>
      <c r="AN416"/>
      <c r="AY416" s="108"/>
    </row>
    <row r="417" spans="1:51" ht="13.5" customHeight="1">
      <c r="A417">
        <v>415</v>
      </c>
      <c r="B417" s="87"/>
      <c r="C417" s="87" t="str">
        <f>VLOOKUP(cppm_lor[[#This Row],[Source ID]],'Borneo 103sites'!A:BR,70,FALSE)</f>
        <v>LOR Approved in Vprime</v>
      </c>
      <c r="D417" s="87"/>
      <c r="E417" s="87"/>
      <c r="F417" s="87"/>
      <c r="G417" s="177" t="s">
        <v>3626</v>
      </c>
      <c r="H417" s="177">
        <v>83</v>
      </c>
      <c r="I417" s="462"/>
      <c r="J417" s="35"/>
      <c r="K417" s="36">
        <v>45183</v>
      </c>
      <c r="L417" s="87"/>
      <c r="M417" s="87" t="s">
        <v>398</v>
      </c>
      <c r="N417" t="s">
        <v>4</v>
      </c>
      <c r="O417" t="str">
        <f>VLOOKUP(cppm_lor[[#This Row],[Status]],'All Link_LOV'!$M$4:$N$16,2,FALSE)</f>
        <v>LOR Issued</v>
      </c>
      <c r="P417" s="87"/>
      <c r="Q417" s="481"/>
      <c r="R417" s="87"/>
      <c r="S417" s="87"/>
      <c r="T417" s="87"/>
      <c r="U417" s="87"/>
      <c r="V417" s="87"/>
      <c r="W417" s="87"/>
      <c r="X417" s="87"/>
      <c r="Y417" s="87"/>
      <c r="Z417" s="87"/>
      <c r="AA417" s="87"/>
      <c r="AB417" s="87"/>
      <c r="AC417" s="87"/>
      <c r="AD417" s="87"/>
      <c r="AE417" s="87"/>
      <c r="AF417" s="27"/>
      <c r="AK417" s="115"/>
      <c r="AL417" s="36"/>
      <c r="AM417"/>
      <c r="AN417"/>
      <c r="AY417" s="108"/>
    </row>
    <row r="418" spans="1:51" ht="13.5" customHeight="1">
      <c r="A418">
        <v>416</v>
      </c>
      <c r="B418" s="87"/>
      <c r="C418" s="87" t="str">
        <f>VLOOKUP(cppm_lor[[#This Row],[Source ID]],'Borneo 103sites'!A:BR,70,FALSE)</f>
        <v>No/Insufficient Budget</v>
      </c>
      <c r="D418" s="87"/>
      <c r="E418" s="87"/>
      <c r="F418" s="87"/>
      <c r="G418" s="177" t="s">
        <v>3626</v>
      </c>
      <c r="H418" s="177">
        <v>84</v>
      </c>
      <c r="I418" s="462"/>
      <c r="J418" s="35"/>
      <c r="K418" s="36">
        <v>45183</v>
      </c>
      <c r="L418" s="87"/>
      <c r="M418" s="87" t="s">
        <v>398</v>
      </c>
      <c r="N418" t="s">
        <v>4</v>
      </c>
      <c r="O418" t="str">
        <f>VLOOKUP(cppm_lor[[#This Row],[Status]],'All Link_LOV'!$M$4:$N$16,2,FALSE)</f>
        <v>No/Insufficient Budget</v>
      </c>
      <c r="P418" s="87"/>
      <c r="Q418" s="481"/>
      <c r="R418" s="87"/>
      <c r="S418" s="87"/>
      <c r="T418" s="87"/>
      <c r="U418" s="87"/>
      <c r="V418" s="87"/>
      <c r="W418" s="87"/>
      <c r="X418" s="87"/>
      <c r="Y418" s="87"/>
      <c r="Z418" s="87"/>
      <c r="AA418" s="87"/>
      <c r="AB418" s="87"/>
      <c r="AC418" s="87"/>
      <c r="AD418" s="87"/>
      <c r="AE418" s="87"/>
      <c r="AF418" s="27"/>
      <c r="AK418" s="115"/>
      <c r="AL418" s="36"/>
      <c r="AM418"/>
      <c r="AN418"/>
      <c r="AY418" s="108"/>
    </row>
    <row r="419" spans="1:51" ht="13.5" customHeight="1">
      <c r="A419">
        <v>417</v>
      </c>
      <c r="B419" s="87"/>
      <c r="C419" s="87" t="str">
        <f>VLOOKUP(cppm_lor[[#This Row],[Source ID]],'Borneo 103sites'!A:BR,70,FALSE)</f>
        <v>LOR Approved in Vprime</v>
      </c>
      <c r="D419" s="87"/>
      <c r="E419" s="87"/>
      <c r="F419" s="87"/>
      <c r="G419" s="177" t="s">
        <v>3626</v>
      </c>
      <c r="H419" s="177">
        <v>85</v>
      </c>
      <c r="I419" s="462"/>
      <c r="J419" s="35"/>
      <c r="K419" s="36">
        <v>45183</v>
      </c>
      <c r="L419" s="87"/>
      <c r="M419" s="87" t="s">
        <v>398</v>
      </c>
      <c r="N419" t="s">
        <v>4</v>
      </c>
      <c r="O419" t="str">
        <f>VLOOKUP(cppm_lor[[#This Row],[Status]],'All Link_LOV'!$M$4:$N$16,2,FALSE)</f>
        <v>LOR Issued</v>
      </c>
      <c r="P419" s="87"/>
      <c r="Q419" s="481"/>
      <c r="R419" s="87"/>
      <c r="S419" s="87"/>
      <c r="T419" s="87"/>
      <c r="U419" s="87"/>
      <c r="V419" s="87"/>
      <c r="W419" s="87"/>
      <c r="X419" s="87"/>
      <c r="Y419" s="87"/>
      <c r="Z419" s="87"/>
      <c r="AA419" s="87"/>
      <c r="AB419" s="87"/>
      <c r="AC419" s="87"/>
      <c r="AD419" s="87"/>
      <c r="AE419" s="87"/>
      <c r="AF419" s="27"/>
      <c r="AK419" s="115"/>
      <c r="AL419" s="36"/>
      <c r="AM419"/>
      <c r="AN419"/>
      <c r="AY419" s="108"/>
    </row>
    <row r="420" spans="1:51" ht="13.5" customHeight="1">
      <c r="A420">
        <v>418</v>
      </c>
      <c r="B420" s="87"/>
      <c r="C420" s="87" t="str">
        <f>VLOOKUP(cppm_lor[[#This Row],[Source ID]],'Borneo 103sites'!A:BR,70,FALSE)</f>
        <v>LOR Approved in Vprime</v>
      </c>
      <c r="D420" s="87"/>
      <c r="E420" s="87"/>
      <c r="F420" s="87"/>
      <c r="G420" s="177" t="s">
        <v>3626</v>
      </c>
      <c r="H420" s="177">
        <v>86</v>
      </c>
      <c r="I420" s="462"/>
      <c r="J420" s="35"/>
      <c r="K420" s="36">
        <v>45183</v>
      </c>
      <c r="L420" s="87"/>
      <c r="M420" s="87" t="s">
        <v>398</v>
      </c>
      <c r="N420" t="s">
        <v>4</v>
      </c>
      <c r="O420" t="str">
        <f>VLOOKUP(cppm_lor[[#This Row],[Status]],'All Link_LOV'!$M$4:$N$16,2,FALSE)</f>
        <v>LOR Issued</v>
      </c>
      <c r="P420" s="87"/>
      <c r="Q420" s="481"/>
      <c r="R420" s="87"/>
      <c r="S420" s="87"/>
      <c r="T420" s="87"/>
      <c r="U420" s="87"/>
      <c r="V420" s="87"/>
      <c r="W420" s="87"/>
      <c r="X420" s="87"/>
      <c r="Y420" s="87"/>
      <c r="Z420" s="87"/>
      <c r="AA420" s="87"/>
      <c r="AB420" s="87"/>
      <c r="AC420" s="87"/>
      <c r="AD420" s="87"/>
      <c r="AE420" s="87"/>
      <c r="AF420" s="27"/>
      <c r="AK420" s="115"/>
      <c r="AL420" s="36"/>
      <c r="AM420"/>
      <c r="AN420"/>
      <c r="AY420" s="108"/>
    </row>
    <row r="421" spans="1:51" ht="13.5" customHeight="1">
      <c r="A421">
        <v>419</v>
      </c>
      <c r="B421" s="87"/>
      <c r="C421" s="87" t="str">
        <f>VLOOKUP(cppm_lor[[#This Row],[Source ID]],'Borneo 103sites'!A:BR,70,FALSE)</f>
        <v>LOR Approved in Vprime</v>
      </c>
      <c r="D421" s="87"/>
      <c r="E421" s="87"/>
      <c r="F421" s="87"/>
      <c r="G421" s="177" t="s">
        <v>3626</v>
      </c>
      <c r="H421" s="177">
        <v>87</v>
      </c>
      <c r="I421" s="462"/>
      <c r="J421" s="35"/>
      <c r="K421" s="36">
        <v>45183</v>
      </c>
      <c r="L421" s="87"/>
      <c r="M421" s="87" t="s">
        <v>398</v>
      </c>
      <c r="N421" t="s">
        <v>4</v>
      </c>
      <c r="O421" t="str">
        <f>VLOOKUP(cppm_lor[[#This Row],[Status]],'All Link_LOV'!$M$4:$N$16,2,FALSE)</f>
        <v>LOR Issued</v>
      </c>
      <c r="P421" s="87"/>
      <c r="Q421" s="481"/>
      <c r="R421" s="87"/>
      <c r="S421" s="87"/>
      <c r="T421" s="87"/>
      <c r="U421" s="87"/>
      <c r="V421" s="87"/>
      <c r="W421" s="87"/>
      <c r="X421" s="87"/>
      <c r="Y421" s="87"/>
      <c r="Z421" s="87"/>
      <c r="AA421" s="87"/>
      <c r="AB421" s="87"/>
      <c r="AC421" s="87"/>
      <c r="AD421" s="87"/>
      <c r="AE421" s="87"/>
      <c r="AF421" s="27"/>
      <c r="AK421" s="115"/>
      <c r="AL421" s="36"/>
      <c r="AM421"/>
      <c r="AN421"/>
      <c r="AY421" s="108"/>
    </row>
    <row r="422" spans="1:51" ht="13.5" customHeight="1">
      <c r="A422">
        <v>420</v>
      </c>
      <c r="B422" s="87"/>
      <c r="C422" s="87" t="str">
        <f>VLOOKUP(cppm_lor[[#This Row],[Source ID]],'Borneo 103sites'!A:BR,70,FALSE)</f>
        <v>LOR Approved in Vprime</v>
      </c>
      <c r="D422" s="87"/>
      <c r="E422" s="87"/>
      <c r="F422" s="87"/>
      <c r="G422" s="177" t="s">
        <v>3626</v>
      </c>
      <c r="H422" s="177">
        <v>88</v>
      </c>
      <c r="I422" s="462"/>
      <c r="J422" s="35"/>
      <c r="K422" s="36">
        <v>45183</v>
      </c>
      <c r="L422" s="87"/>
      <c r="M422" s="87" t="s">
        <v>398</v>
      </c>
      <c r="N422" t="s">
        <v>4</v>
      </c>
      <c r="O422" t="str">
        <f>VLOOKUP(cppm_lor[[#This Row],[Status]],'All Link_LOV'!$M$4:$N$16,2,FALSE)</f>
        <v>LOR Issued</v>
      </c>
      <c r="P422" s="87"/>
      <c r="Q422" s="481"/>
      <c r="R422" s="87"/>
      <c r="S422" s="87"/>
      <c r="T422" s="87"/>
      <c r="U422" s="87"/>
      <c r="V422" s="87"/>
      <c r="W422" s="87"/>
      <c r="X422" s="87"/>
      <c r="Y422" s="87"/>
      <c r="Z422" s="87"/>
      <c r="AA422" s="87"/>
      <c r="AB422" s="87"/>
      <c r="AC422" s="87"/>
      <c r="AD422" s="87"/>
      <c r="AE422" s="87"/>
      <c r="AF422" s="27"/>
      <c r="AK422" s="115"/>
      <c r="AL422" s="36"/>
      <c r="AM422"/>
      <c r="AN422"/>
      <c r="AY422" s="108"/>
    </row>
    <row r="423" spans="1:51" ht="13.5" customHeight="1">
      <c r="A423">
        <v>421</v>
      </c>
      <c r="B423" s="87"/>
      <c r="C423" s="87" t="str">
        <f>VLOOKUP(cppm_lor[[#This Row],[Source ID]],'Borneo 103sites'!A:BR,70,FALSE)</f>
        <v>No/Insufficient Budget</v>
      </c>
      <c r="D423" s="87"/>
      <c r="E423" s="87"/>
      <c r="F423" s="87"/>
      <c r="G423" s="177" t="s">
        <v>3626</v>
      </c>
      <c r="H423" s="177">
        <v>89</v>
      </c>
      <c r="I423" s="462"/>
      <c r="J423" s="35"/>
      <c r="K423" s="36">
        <v>45183</v>
      </c>
      <c r="L423" s="87"/>
      <c r="M423" s="87" t="s">
        <v>398</v>
      </c>
      <c r="N423" t="s">
        <v>4</v>
      </c>
      <c r="O423" t="str">
        <f>VLOOKUP(cppm_lor[[#This Row],[Status]],'All Link_LOV'!$M$4:$N$16,2,FALSE)</f>
        <v>No/Insufficient Budget</v>
      </c>
      <c r="P423" s="87"/>
      <c r="Q423" s="481"/>
      <c r="R423" s="87"/>
      <c r="S423" s="87"/>
      <c r="T423" s="87"/>
      <c r="U423" s="87"/>
      <c r="V423" s="87"/>
      <c r="W423" s="87"/>
      <c r="X423" s="87"/>
      <c r="Y423" s="87"/>
      <c r="Z423" s="87"/>
      <c r="AA423" s="87"/>
      <c r="AB423" s="87"/>
      <c r="AC423" s="87"/>
      <c r="AD423" s="87"/>
      <c r="AE423" s="87"/>
      <c r="AF423" s="27"/>
      <c r="AK423" s="115"/>
      <c r="AL423" s="36"/>
      <c r="AM423"/>
      <c r="AN423"/>
      <c r="AY423" s="108"/>
    </row>
    <row r="424" spans="1:51" ht="13.5" customHeight="1">
      <c r="A424">
        <v>422</v>
      </c>
      <c r="B424" s="87"/>
      <c r="C424" s="87" t="str">
        <f>VLOOKUP(cppm_lor[[#This Row],[Source ID]],'Borneo 103sites'!A:BR,70,FALSE)</f>
        <v>LOR Approved in Vprime</v>
      </c>
      <c r="D424" s="87"/>
      <c r="E424" s="87"/>
      <c r="F424" s="87"/>
      <c r="G424" s="177" t="s">
        <v>3626</v>
      </c>
      <c r="H424" s="177">
        <v>90</v>
      </c>
      <c r="I424" s="462"/>
      <c r="J424" s="35"/>
      <c r="K424" s="36">
        <v>45183</v>
      </c>
      <c r="L424" s="87"/>
      <c r="M424" s="87" t="s">
        <v>398</v>
      </c>
      <c r="N424" t="s">
        <v>4</v>
      </c>
      <c r="O424" t="str">
        <f>VLOOKUP(cppm_lor[[#This Row],[Status]],'All Link_LOV'!$M$4:$N$16,2,FALSE)</f>
        <v>LOR Issued</v>
      </c>
      <c r="P424" s="87"/>
      <c r="Q424" s="481"/>
      <c r="R424" s="87"/>
      <c r="S424" s="87"/>
      <c r="T424" s="87"/>
      <c r="U424" s="87"/>
      <c r="V424" s="87"/>
      <c r="W424" s="87"/>
      <c r="X424" s="87"/>
      <c r="Y424" s="87"/>
      <c r="Z424" s="87"/>
      <c r="AA424" s="87"/>
      <c r="AB424" s="87"/>
      <c r="AC424" s="87"/>
      <c r="AD424" s="87"/>
      <c r="AE424" s="87"/>
      <c r="AF424" s="27"/>
      <c r="AK424" s="115"/>
      <c r="AL424" s="36"/>
      <c r="AM424"/>
      <c r="AN424"/>
      <c r="AY424" s="108"/>
    </row>
    <row r="425" spans="1:51" ht="13.5" customHeight="1">
      <c r="A425">
        <v>423</v>
      </c>
      <c r="B425" s="87"/>
      <c r="C425" s="87" t="str">
        <f>VLOOKUP(cppm_lor[[#This Row],[Source ID]],'Borneo 103sites'!A:BR,70,FALSE)</f>
        <v>No/Insufficient Budget</v>
      </c>
      <c r="D425" s="87"/>
      <c r="E425" s="87"/>
      <c r="F425" s="87"/>
      <c r="G425" s="177" t="s">
        <v>3626</v>
      </c>
      <c r="H425" s="177">
        <v>91</v>
      </c>
      <c r="I425" s="462"/>
      <c r="J425" s="35"/>
      <c r="K425" s="36">
        <v>45183</v>
      </c>
      <c r="L425" s="87"/>
      <c r="M425" s="87" t="s">
        <v>398</v>
      </c>
      <c r="N425" t="s">
        <v>4</v>
      </c>
      <c r="O425" t="str">
        <f>VLOOKUP(cppm_lor[[#This Row],[Status]],'All Link_LOV'!$M$4:$N$16,2,FALSE)</f>
        <v>No/Insufficient Budget</v>
      </c>
      <c r="P425" s="87"/>
      <c r="Q425" s="481"/>
      <c r="R425" s="87"/>
      <c r="S425" s="87"/>
      <c r="T425" s="87"/>
      <c r="U425" s="87"/>
      <c r="V425" s="87"/>
      <c r="W425" s="87"/>
      <c r="X425" s="87"/>
      <c r="Y425" s="87"/>
      <c r="Z425" s="87"/>
      <c r="AA425" s="87"/>
      <c r="AB425" s="87"/>
      <c r="AC425" s="87"/>
      <c r="AD425" s="87"/>
      <c r="AE425" s="87"/>
      <c r="AF425" s="27"/>
      <c r="AK425" s="115"/>
      <c r="AL425" s="36"/>
      <c r="AM425"/>
      <c r="AN425"/>
      <c r="AY425" s="108"/>
    </row>
    <row r="426" spans="1:51" ht="13.5" customHeight="1">
      <c r="A426">
        <v>424</v>
      </c>
      <c r="B426" s="87"/>
      <c r="C426" s="87" t="str">
        <f>VLOOKUP(cppm_lor[[#This Row],[Source ID]],'Borneo 103sites'!A:BR,70,FALSE)</f>
        <v>No/Insufficient Budget</v>
      </c>
      <c r="D426" s="87"/>
      <c r="E426" s="87"/>
      <c r="F426" s="87"/>
      <c r="G426" s="177" t="s">
        <v>3626</v>
      </c>
      <c r="H426" s="177">
        <v>92</v>
      </c>
      <c r="I426" s="462"/>
      <c r="J426" s="35"/>
      <c r="K426" s="36">
        <v>45183</v>
      </c>
      <c r="L426" s="87"/>
      <c r="M426" s="87" t="s">
        <v>398</v>
      </c>
      <c r="N426" t="s">
        <v>4</v>
      </c>
      <c r="O426" t="str">
        <f>VLOOKUP(cppm_lor[[#This Row],[Status]],'All Link_LOV'!$M$4:$N$16,2,FALSE)</f>
        <v>No/Insufficient Budget</v>
      </c>
      <c r="P426" s="87"/>
      <c r="Q426" s="481"/>
      <c r="R426" s="87"/>
      <c r="S426" s="87"/>
      <c r="T426" s="87"/>
      <c r="U426" s="87"/>
      <c r="V426" s="87"/>
      <c r="W426" s="87"/>
      <c r="X426" s="87"/>
      <c r="Y426" s="87"/>
      <c r="Z426" s="87"/>
      <c r="AA426" s="87"/>
      <c r="AB426" s="87"/>
      <c r="AC426" s="87"/>
      <c r="AD426" s="87"/>
      <c r="AE426" s="87"/>
      <c r="AF426" s="27"/>
      <c r="AK426" s="115"/>
      <c r="AL426" s="36"/>
      <c r="AM426"/>
      <c r="AN426"/>
      <c r="AY426" s="108"/>
    </row>
    <row r="427" spans="1:51" ht="13.5" customHeight="1">
      <c r="A427">
        <v>425</v>
      </c>
      <c r="B427" s="87"/>
      <c r="C427" s="87" t="str">
        <f>VLOOKUP(cppm_lor[[#This Row],[Source ID]],'Borneo 103sites'!A:BR,70,FALSE)</f>
        <v>LOR Approved in Vprime</v>
      </c>
      <c r="D427" s="87"/>
      <c r="E427" s="87"/>
      <c r="F427" s="87"/>
      <c r="G427" s="177" t="s">
        <v>3626</v>
      </c>
      <c r="H427" s="177">
        <v>93</v>
      </c>
      <c r="I427" s="462"/>
      <c r="J427" s="35"/>
      <c r="K427" s="36">
        <v>45183</v>
      </c>
      <c r="L427" s="87"/>
      <c r="M427" s="87" t="s">
        <v>398</v>
      </c>
      <c r="N427" t="s">
        <v>4</v>
      </c>
      <c r="O427" t="str">
        <f>VLOOKUP(cppm_lor[[#This Row],[Status]],'All Link_LOV'!$M$4:$N$16,2,FALSE)</f>
        <v>LOR Issued</v>
      </c>
      <c r="P427" s="87"/>
      <c r="Q427" s="481"/>
      <c r="R427" s="87"/>
      <c r="S427" s="87"/>
      <c r="T427" s="87"/>
      <c r="U427" s="87"/>
      <c r="V427" s="87"/>
      <c r="W427" s="87"/>
      <c r="X427" s="87"/>
      <c r="Y427" s="87"/>
      <c r="Z427" s="87"/>
      <c r="AA427" s="87"/>
      <c r="AB427" s="87"/>
      <c r="AC427" s="87"/>
      <c r="AD427" s="87"/>
      <c r="AE427" s="87"/>
      <c r="AF427" s="27"/>
      <c r="AK427" s="115"/>
      <c r="AL427" s="36"/>
      <c r="AM427"/>
      <c r="AN427"/>
      <c r="AY427" s="108"/>
    </row>
    <row r="428" spans="1:51" ht="13.5" customHeight="1">
      <c r="A428">
        <v>426</v>
      </c>
      <c r="B428" s="87"/>
      <c r="C428" s="87" t="str">
        <f>VLOOKUP(cppm_lor[[#This Row],[Source ID]],'Borneo 103sites'!A:BR,70,FALSE)</f>
        <v>No/Insufficient Budget</v>
      </c>
      <c r="D428" s="87"/>
      <c r="E428" s="87"/>
      <c r="F428" s="87"/>
      <c r="G428" s="177" t="s">
        <v>3626</v>
      </c>
      <c r="H428" s="177">
        <v>94</v>
      </c>
      <c r="I428" s="462"/>
      <c r="J428" s="35"/>
      <c r="K428" s="36">
        <v>45183</v>
      </c>
      <c r="L428" s="87"/>
      <c r="M428" s="87" t="s">
        <v>398</v>
      </c>
      <c r="N428" t="s">
        <v>4</v>
      </c>
      <c r="O428" t="str">
        <f>VLOOKUP(cppm_lor[[#This Row],[Status]],'All Link_LOV'!$M$4:$N$16,2,FALSE)</f>
        <v>No/Insufficient Budget</v>
      </c>
      <c r="P428" s="87"/>
      <c r="Q428" s="481"/>
      <c r="R428" s="87"/>
      <c r="S428" s="87"/>
      <c r="T428" s="87"/>
      <c r="U428" s="87"/>
      <c r="V428" s="87"/>
      <c r="W428" s="87"/>
      <c r="X428" s="87"/>
      <c r="Y428" s="87"/>
      <c r="Z428" s="87"/>
      <c r="AA428" s="87"/>
      <c r="AB428" s="87"/>
      <c r="AC428" s="87"/>
      <c r="AD428" s="87"/>
      <c r="AE428" s="87"/>
      <c r="AF428" s="27"/>
      <c r="AK428" s="115"/>
      <c r="AL428" s="36"/>
      <c r="AM428"/>
      <c r="AN428"/>
      <c r="AY428" s="108"/>
    </row>
    <row r="429" spans="1:51" ht="13.5" customHeight="1">
      <c r="A429">
        <v>427</v>
      </c>
      <c r="B429" s="87"/>
      <c r="C429" s="87" t="str">
        <f>VLOOKUP(cppm_lor[[#This Row],[Source ID]],'Borneo 103sites'!A:BR,70,FALSE)</f>
        <v>LOR Approved in Vprime</v>
      </c>
      <c r="D429" s="87"/>
      <c r="E429" s="87"/>
      <c r="F429" s="87"/>
      <c r="G429" s="177" t="s">
        <v>3626</v>
      </c>
      <c r="H429" s="177">
        <v>95</v>
      </c>
      <c r="I429" s="462"/>
      <c r="J429" s="35"/>
      <c r="K429" s="36">
        <v>45183</v>
      </c>
      <c r="L429" s="87"/>
      <c r="M429" s="87" t="s">
        <v>398</v>
      </c>
      <c r="N429" t="s">
        <v>4</v>
      </c>
      <c r="O429" t="str">
        <f>VLOOKUP(cppm_lor[[#This Row],[Status]],'All Link_LOV'!$M$4:$N$16,2,FALSE)</f>
        <v>LOR Issued</v>
      </c>
      <c r="P429" s="87"/>
      <c r="Q429" s="481"/>
      <c r="R429" s="87"/>
      <c r="S429" s="87"/>
      <c r="T429" s="87"/>
      <c r="U429" s="87"/>
      <c r="V429" s="87"/>
      <c r="W429" s="87"/>
      <c r="X429" s="87"/>
      <c r="Y429" s="87"/>
      <c r="Z429" s="87"/>
      <c r="AA429" s="87"/>
      <c r="AB429" s="87"/>
      <c r="AC429" s="87"/>
      <c r="AD429" s="87"/>
      <c r="AE429" s="87"/>
      <c r="AF429" s="27"/>
      <c r="AK429" s="115"/>
      <c r="AL429" s="36"/>
      <c r="AM429"/>
      <c r="AN429"/>
      <c r="AY429" s="108"/>
    </row>
    <row r="430" spans="1:51" ht="13.5" customHeight="1">
      <c r="A430">
        <v>428</v>
      </c>
      <c r="B430" s="87"/>
      <c r="C430" s="87" t="str">
        <f>VLOOKUP(cppm_lor[[#This Row],[Source ID]],'Borneo 103sites'!A:BR,70,FALSE)</f>
        <v>No/Insufficient Budget</v>
      </c>
      <c r="D430" s="87"/>
      <c r="E430" s="87"/>
      <c r="F430" s="87"/>
      <c r="G430" s="177" t="s">
        <v>3626</v>
      </c>
      <c r="H430" s="177">
        <v>96</v>
      </c>
      <c r="I430" s="462"/>
      <c r="J430" s="35"/>
      <c r="K430" s="36">
        <v>45183</v>
      </c>
      <c r="L430" s="87"/>
      <c r="M430" s="87" t="s">
        <v>398</v>
      </c>
      <c r="N430" t="s">
        <v>4</v>
      </c>
      <c r="O430" t="str">
        <f>VLOOKUP(cppm_lor[[#This Row],[Status]],'All Link_LOV'!$M$4:$N$16,2,FALSE)</f>
        <v>No/Insufficient Budget</v>
      </c>
      <c r="P430" s="87"/>
      <c r="Q430" s="481"/>
      <c r="R430" s="87"/>
      <c r="S430" s="87"/>
      <c r="T430" s="87"/>
      <c r="U430" s="87"/>
      <c r="V430" s="87"/>
      <c r="W430" s="87"/>
      <c r="X430" s="87"/>
      <c r="Y430" s="87"/>
      <c r="Z430" s="87"/>
      <c r="AA430" s="87"/>
      <c r="AB430" s="87"/>
      <c r="AC430" s="87"/>
      <c r="AD430" s="87"/>
      <c r="AE430" s="87"/>
      <c r="AF430" s="27"/>
      <c r="AK430" s="115"/>
      <c r="AL430" s="36"/>
      <c r="AM430"/>
      <c r="AN430"/>
      <c r="AY430" s="108"/>
    </row>
    <row r="431" spans="1:51" ht="13.5" customHeight="1">
      <c r="A431">
        <v>429</v>
      </c>
      <c r="B431" s="87"/>
      <c r="C431" s="87" t="str">
        <f>VLOOKUP(cppm_lor[[#This Row],[Source ID]],'Borneo 103sites'!A:BR,70,FALSE)</f>
        <v>No/Insufficient Budget</v>
      </c>
      <c r="D431" s="87"/>
      <c r="E431" s="87"/>
      <c r="F431" s="87"/>
      <c r="G431" s="177" t="s">
        <v>3626</v>
      </c>
      <c r="H431" s="177">
        <v>97</v>
      </c>
      <c r="I431" s="462"/>
      <c r="J431" s="35"/>
      <c r="K431" s="36">
        <v>45183</v>
      </c>
      <c r="L431" s="87"/>
      <c r="M431" s="87" t="s">
        <v>398</v>
      </c>
      <c r="N431" t="s">
        <v>4</v>
      </c>
      <c r="O431" t="str">
        <f>VLOOKUP(cppm_lor[[#This Row],[Status]],'All Link_LOV'!$M$4:$N$16,2,FALSE)</f>
        <v>No/Insufficient Budget</v>
      </c>
      <c r="P431" s="87"/>
      <c r="Q431" s="481"/>
      <c r="R431" s="87"/>
      <c r="S431" s="87"/>
      <c r="T431" s="87"/>
      <c r="U431" s="87"/>
      <c r="V431" s="87"/>
      <c r="W431" s="87"/>
      <c r="X431" s="87"/>
      <c r="Y431" s="87"/>
      <c r="Z431" s="87"/>
      <c r="AA431" s="87"/>
      <c r="AB431" s="87"/>
      <c r="AC431" s="87"/>
      <c r="AD431" s="87"/>
      <c r="AE431" s="87"/>
      <c r="AF431" s="27"/>
      <c r="AK431" s="115"/>
      <c r="AL431" s="36"/>
      <c r="AM431"/>
      <c r="AN431"/>
      <c r="AY431" s="108"/>
    </row>
    <row r="432" spans="1:51" ht="13.5" customHeight="1">
      <c r="A432">
        <v>430</v>
      </c>
      <c r="B432" s="87"/>
      <c r="C432" s="87" t="str">
        <f>VLOOKUP(cppm_lor[[#This Row],[Source ID]],'Borneo 103sites'!A:BR,70,FALSE)</f>
        <v>No/Insufficient Budget</v>
      </c>
      <c r="D432" s="87"/>
      <c r="E432" s="87"/>
      <c r="F432" s="87"/>
      <c r="G432" s="177" t="s">
        <v>3626</v>
      </c>
      <c r="H432" s="177">
        <v>98</v>
      </c>
      <c r="I432" s="462"/>
      <c r="J432" s="35"/>
      <c r="K432" s="36">
        <v>45183</v>
      </c>
      <c r="L432" s="87"/>
      <c r="M432" s="87" t="s">
        <v>398</v>
      </c>
      <c r="N432" t="s">
        <v>4</v>
      </c>
      <c r="O432" t="str">
        <f>VLOOKUP(cppm_lor[[#This Row],[Status]],'All Link_LOV'!$M$4:$N$16,2,FALSE)</f>
        <v>No/Insufficient Budget</v>
      </c>
      <c r="P432" s="87"/>
      <c r="Q432" s="481"/>
      <c r="R432" s="87"/>
      <c r="S432" s="87"/>
      <c r="T432" s="87"/>
      <c r="U432" s="87"/>
      <c r="V432" s="87"/>
      <c r="W432" s="87"/>
      <c r="X432" s="87"/>
      <c r="Y432" s="87"/>
      <c r="Z432" s="87"/>
      <c r="AA432" s="87"/>
      <c r="AB432" s="87"/>
      <c r="AC432" s="87"/>
      <c r="AD432" s="87"/>
      <c r="AE432" s="87"/>
      <c r="AF432" s="27"/>
      <c r="AK432" s="115"/>
      <c r="AL432" s="36"/>
      <c r="AM432"/>
      <c r="AN432"/>
      <c r="AY432" s="108"/>
    </row>
    <row r="433" spans="1:51" ht="13.5" customHeight="1">
      <c r="A433">
        <v>431</v>
      </c>
      <c r="B433" s="87"/>
      <c r="C433" s="87" t="str">
        <f>VLOOKUP(cppm_lor[[#This Row],[Source ID]],'Borneo 103sites'!A:BR,70,FALSE)</f>
        <v>No/Insufficient Budget</v>
      </c>
      <c r="D433" s="87"/>
      <c r="E433" s="87"/>
      <c r="F433" s="87"/>
      <c r="G433" s="177" t="s">
        <v>3626</v>
      </c>
      <c r="H433" s="177">
        <v>99</v>
      </c>
      <c r="I433" s="462"/>
      <c r="J433" s="35"/>
      <c r="K433" s="36">
        <v>45183</v>
      </c>
      <c r="L433" s="87"/>
      <c r="M433" s="87" t="s">
        <v>398</v>
      </c>
      <c r="N433" t="s">
        <v>4</v>
      </c>
      <c r="O433" t="str">
        <f>VLOOKUP(cppm_lor[[#This Row],[Status]],'All Link_LOV'!$M$4:$N$16,2,FALSE)</f>
        <v>No/Insufficient Budget</v>
      </c>
      <c r="P433" s="87"/>
      <c r="Q433" s="481"/>
      <c r="R433" s="87"/>
      <c r="S433" s="87"/>
      <c r="T433" s="87"/>
      <c r="U433" s="87"/>
      <c r="V433" s="87"/>
      <c r="W433" s="87"/>
      <c r="X433" s="87"/>
      <c r="Y433" s="87"/>
      <c r="Z433" s="87"/>
      <c r="AA433" s="87"/>
      <c r="AB433" s="87"/>
      <c r="AC433" s="87"/>
      <c r="AD433" s="87"/>
      <c r="AE433" s="87"/>
      <c r="AF433" s="27"/>
      <c r="AK433" s="115"/>
      <c r="AL433" s="36"/>
      <c r="AM433"/>
      <c r="AN433"/>
      <c r="AY433" s="108"/>
    </row>
    <row r="434" spans="1:51" ht="13.5" customHeight="1">
      <c r="A434">
        <v>432</v>
      </c>
      <c r="B434" s="87"/>
      <c r="C434" s="87" t="str">
        <f>VLOOKUP(cppm_lor[[#This Row],[Source ID]],'Borneo 103sites'!A:BR,70,FALSE)</f>
        <v>No/Insufficient Budget</v>
      </c>
      <c r="D434" s="87"/>
      <c r="E434" s="87"/>
      <c r="F434" s="87"/>
      <c r="G434" s="177" t="s">
        <v>3626</v>
      </c>
      <c r="H434" s="177">
        <v>100</v>
      </c>
      <c r="I434" s="462"/>
      <c r="J434" s="35"/>
      <c r="K434" s="36">
        <v>45183</v>
      </c>
      <c r="L434" s="87"/>
      <c r="M434" s="87" t="s">
        <v>398</v>
      </c>
      <c r="N434" t="s">
        <v>4</v>
      </c>
      <c r="O434" t="str">
        <f>VLOOKUP(cppm_lor[[#This Row],[Status]],'All Link_LOV'!$M$4:$N$16,2,FALSE)</f>
        <v>No/Insufficient Budget</v>
      </c>
      <c r="P434" s="87"/>
      <c r="Q434" s="481"/>
      <c r="R434" s="87"/>
      <c r="S434" s="87"/>
      <c r="T434" s="87"/>
      <c r="U434" s="87"/>
      <c r="V434" s="87"/>
      <c r="W434" s="87"/>
      <c r="X434" s="87"/>
      <c r="Y434" s="87"/>
      <c r="Z434" s="87"/>
      <c r="AA434" s="87"/>
      <c r="AB434" s="87"/>
      <c r="AC434" s="87"/>
      <c r="AD434" s="87"/>
      <c r="AE434" s="87"/>
      <c r="AF434" s="27"/>
      <c r="AK434" s="115"/>
      <c r="AL434" s="36"/>
      <c r="AM434"/>
      <c r="AN434"/>
      <c r="AY434" s="108"/>
    </row>
    <row r="435" spans="1:51" ht="13.5" customHeight="1">
      <c r="A435">
        <v>433</v>
      </c>
      <c r="B435" s="87"/>
      <c r="C435" s="87" t="str">
        <f>VLOOKUP(cppm_lor[[#This Row],[Source ID]],'Borneo 103sites'!A:BR,70,FALSE)</f>
        <v>LOR Approved in Vprime</v>
      </c>
      <c r="D435" s="87"/>
      <c r="E435" s="87"/>
      <c r="F435" s="87"/>
      <c r="G435" s="177" t="s">
        <v>3626</v>
      </c>
      <c r="H435" s="177">
        <v>101</v>
      </c>
      <c r="I435" s="462"/>
      <c r="J435" s="35"/>
      <c r="K435" s="36">
        <v>45183</v>
      </c>
      <c r="L435" s="87"/>
      <c r="M435" s="87" t="s">
        <v>398</v>
      </c>
      <c r="N435" t="s">
        <v>4</v>
      </c>
      <c r="O435" t="str">
        <f>VLOOKUP(cppm_lor[[#This Row],[Status]],'All Link_LOV'!$M$4:$N$16,2,FALSE)</f>
        <v>LOR Issued</v>
      </c>
      <c r="P435" s="87"/>
      <c r="Q435" s="481"/>
      <c r="R435" s="87"/>
      <c r="S435" s="87"/>
      <c r="T435" s="87"/>
      <c r="U435" s="87"/>
      <c r="V435" s="87"/>
      <c r="W435" s="87"/>
      <c r="X435" s="87"/>
      <c r="Y435" s="87"/>
      <c r="Z435" s="87"/>
      <c r="AA435" s="87"/>
      <c r="AB435" s="87"/>
      <c r="AC435" s="87"/>
      <c r="AD435" s="87"/>
      <c r="AE435" s="87"/>
      <c r="AF435" s="27"/>
      <c r="AK435" s="115"/>
      <c r="AL435" s="36"/>
      <c r="AM435"/>
      <c r="AN435"/>
      <c r="AY435" s="108"/>
    </row>
    <row r="436" spans="1:51" ht="13.5" customHeight="1">
      <c r="A436">
        <v>434</v>
      </c>
      <c r="B436" s="87"/>
      <c r="C436" s="87" t="str">
        <f>VLOOKUP(cppm_lor[[#This Row],[Source ID]],'Borneo 103sites'!A:BR,70,FALSE)</f>
        <v>No/Insufficient Budget</v>
      </c>
      <c r="D436" s="87"/>
      <c r="E436" s="87"/>
      <c r="F436" s="87"/>
      <c r="G436" s="177" t="s">
        <v>3626</v>
      </c>
      <c r="H436" s="177">
        <v>102</v>
      </c>
      <c r="I436" s="462"/>
      <c r="J436" s="35"/>
      <c r="K436" s="36">
        <v>45183</v>
      </c>
      <c r="L436" s="87"/>
      <c r="M436" s="87" t="s">
        <v>398</v>
      </c>
      <c r="N436" t="s">
        <v>4</v>
      </c>
      <c r="O436" t="str">
        <f>VLOOKUP(cppm_lor[[#This Row],[Status]],'All Link_LOV'!$M$4:$N$16,2,FALSE)</f>
        <v>No/Insufficient Budget</v>
      </c>
      <c r="P436" s="87"/>
      <c r="Q436" s="481"/>
      <c r="R436" s="87"/>
      <c r="S436" s="87"/>
      <c r="T436" s="87"/>
      <c r="U436" s="87"/>
      <c r="V436" s="87"/>
      <c r="W436" s="87"/>
      <c r="X436" s="87"/>
      <c r="Y436" s="87"/>
      <c r="Z436" s="87"/>
      <c r="AA436" s="87"/>
      <c r="AB436" s="87"/>
      <c r="AC436" s="87"/>
      <c r="AD436" s="87"/>
      <c r="AE436" s="87"/>
      <c r="AF436" s="27"/>
      <c r="AK436" s="115"/>
      <c r="AL436" s="36"/>
      <c r="AM436"/>
      <c r="AN436"/>
      <c r="AY436" s="108"/>
    </row>
    <row r="437" spans="1:51" ht="13.5" customHeight="1">
      <c r="A437">
        <v>435</v>
      </c>
      <c r="B437" s="87"/>
      <c r="C437" s="87" t="str">
        <f>VLOOKUP(cppm_lor[[#This Row],[Source ID]],'Borneo 103sites'!A:BR,70,FALSE)</f>
        <v>LOR Approved in Vprime</v>
      </c>
      <c r="D437" s="87"/>
      <c r="E437" s="87"/>
      <c r="F437" s="87"/>
      <c r="G437" s="177" t="s">
        <v>3626</v>
      </c>
      <c r="H437" s="177">
        <v>103</v>
      </c>
      <c r="I437" s="462"/>
      <c r="J437" s="35"/>
      <c r="K437" s="36">
        <v>45183</v>
      </c>
      <c r="L437" s="87"/>
      <c r="M437" s="87" t="s">
        <v>398</v>
      </c>
      <c r="N437" t="s">
        <v>4</v>
      </c>
      <c r="O437" t="str">
        <f>VLOOKUP(cppm_lor[[#This Row],[Status]],'All Link_LOV'!$M$4:$N$16,2,FALSE)</f>
        <v>LOR Issued</v>
      </c>
      <c r="P437" s="87"/>
      <c r="Q437" s="481"/>
      <c r="R437" s="87"/>
      <c r="S437" s="87"/>
      <c r="T437" s="87"/>
      <c r="U437" s="87"/>
      <c r="V437" s="87"/>
      <c r="W437" s="87"/>
      <c r="X437" s="87"/>
      <c r="Y437" s="87"/>
      <c r="Z437" s="87"/>
      <c r="AA437" s="87"/>
      <c r="AB437" s="87"/>
      <c r="AC437" s="87"/>
      <c r="AD437" s="87"/>
      <c r="AE437" s="87"/>
      <c r="AF437" s="27"/>
      <c r="AK437" s="115"/>
      <c r="AL437" s="36"/>
      <c r="AM437"/>
      <c r="AN437"/>
      <c r="AY437" s="108"/>
    </row>
    <row r="438" spans="1:51" ht="13.5" customHeight="1">
      <c r="A438">
        <v>436</v>
      </c>
      <c r="B438" s="87"/>
      <c r="C438" s="87" t="str">
        <f>VLOOKUP(cppm_lor[[#This Row],[Source ID]],'Borneo 103sites'!A:BR,70,FALSE)</f>
        <v>No/Insufficient Budget</v>
      </c>
      <c r="D438" s="87"/>
      <c r="E438" s="87"/>
      <c r="F438" s="87"/>
      <c r="G438" s="177" t="s">
        <v>3626</v>
      </c>
      <c r="H438" s="177">
        <v>104</v>
      </c>
      <c r="I438" s="462"/>
      <c r="J438" s="35"/>
      <c r="K438" s="36">
        <v>45183</v>
      </c>
      <c r="L438" s="87"/>
      <c r="M438" s="87" t="s">
        <v>398</v>
      </c>
      <c r="N438" t="s">
        <v>4</v>
      </c>
      <c r="O438" t="str">
        <f>VLOOKUP(cppm_lor[[#This Row],[Status]],'All Link_LOV'!$M$4:$N$16,2,FALSE)</f>
        <v>No/Insufficient Budget</v>
      </c>
      <c r="P438" s="87"/>
      <c r="Q438" s="481"/>
      <c r="R438" s="87"/>
      <c r="S438" s="87"/>
      <c r="T438" s="87"/>
      <c r="U438" s="87"/>
      <c r="V438" s="87"/>
      <c r="W438" s="87"/>
      <c r="X438" s="87"/>
      <c r="Y438" s="87"/>
      <c r="Z438" s="87"/>
      <c r="AA438" s="87"/>
      <c r="AB438" s="87"/>
      <c r="AC438" s="87"/>
      <c r="AD438" s="87"/>
      <c r="AE438" s="87"/>
      <c r="AF438" s="27"/>
      <c r="AK438" s="115"/>
      <c r="AL438" s="36"/>
      <c r="AM438"/>
      <c r="AN438"/>
      <c r="AY438" s="108"/>
    </row>
    <row r="439" spans="1:51" ht="13.5" customHeight="1">
      <c r="A439">
        <v>437</v>
      </c>
      <c r="B439" s="87"/>
      <c r="C439" s="87" t="str">
        <f>VLOOKUP(cppm_lor[[#This Row],[Source ID]],'Borneo 103sites'!A:BR,70,FALSE)</f>
        <v>No/Insufficient Budget</v>
      </c>
      <c r="D439" s="87"/>
      <c r="E439" s="87"/>
      <c r="F439" s="87"/>
      <c r="G439" s="177" t="s">
        <v>3626</v>
      </c>
      <c r="H439" s="177">
        <v>105</v>
      </c>
      <c r="I439" s="462"/>
      <c r="J439" s="35"/>
      <c r="K439" s="36">
        <v>45183</v>
      </c>
      <c r="L439" s="87"/>
      <c r="M439" s="87" t="s">
        <v>398</v>
      </c>
      <c r="N439" t="s">
        <v>4</v>
      </c>
      <c r="O439" t="str">
        <f>VLOOKUP(cppm_lor[[#This Row],[Status]],'All Link_LOV'!$M$4:$N$16,2,FALSE)</f>
        <v>No/Insufficient Budget</v>
      </c>
      <c r="P439" s="87"/>
      <c r="Q439" s="481"/>
      <c r="R439" s="87"/>
      <c r="S439" s="87"/>
      <c r="T439" s="87"/>
      <c r="U439" s="87"/>
      <c r="V439" s="87"/>
      <c r="W439" s="87"/>
      <c r="X439" s="87"/>
      <c r="Y439" s="87"/>
      <c r="Z439" s="87"/>
      <c r="AA439" s="87"/>
      <c r="AB439" s="87"/>
      <c r="AC439" s="87"/>
      <c r="AD439" s="87"/>
      <c r="AE439" s="87"/>
      <c r="AF439" s="27"/>
      <c r="AK439" s="115"/>
      <c r="AL439" s="36"/>
      <c r="AM439"/>
      <c r="AN439"/>
      <c r="AY439" s="108"/>
    </row>
    <row r="440" spans="1:51" ht="13.5" customHeight="1">
      <c r="A440">
        <v>438</v>
      </c>
      <c r="B440" s="87"/>
      <c r="C440" s="87" t="str">
        <f>VLOOKUP(cppm_lor[[#This Row],[Source ID]],'Borneo 103sites'!A:BR,70,FALSE)</f>
        <v>No/Insufficient Budget</v>
      </c>
      <c r="D440" s="87"/>
      <c r="E440" s="87"/>
      <c r="F440" s="87"/>
      <c r="G440" s="177" t="s">
        <v>3626</v>
      </c>
      <c r="H440" s="177">
        <v>106</v>
      </c>
      <c r="I440" s="462"/>
      <c r="J440" s="35"/>
      <c r="K440" s="36">
        <v>45183</v>
      </c>
      <c r="L440" s="87"/>
      <c r="M440" s="87" t="s">
        <v>398</v>
      </c>
      <c r="N440" t="s">
        <v>4</v>
      </c>
      <c r="O440" t="str">
        <f>VLOOKUP(cppm_lor[[#This Row],[Status]],'All Link_LOV'!$M$4:$N$16,2,FALSE)</f>
        <v>No/Insufficient Budget</v>
      </c>
      <c r="P440" s="87"/>
      <c r="Q440" s="481"/>
      <c r="R440" s="87"/>
      <c r="S440" s="87"/>
      <c r="T440" s="87"/>
      <c r="U440" s="87"/>
      <c r="V440" s="87"/>
      <c r="W440" s="87"/>
      <c r="X440" s="87"/>
      <c r="Y440" s="87"/>
      <c r="Z440" s="87"/>
      <c r="AA440" s="87"/>
      <c r="AB440" s="87"/>
      <c r="AC440" s="87"/>
      <c r="AD440" s="87"/>
      <c r="AE440" s="87"/>
      <c r="AF440" s="27"/>
      <c r="AK440" s="115"/>
      <c r="AL440" s="36"/>
      <c r="AM440"/>
      <c r="AN440"/>
      <c r="AY440" s="108"/>
    </row>
    <row r="441" spans="1:51" ht="13.5" customHeight="1">
      <c r="A441">
        <v>439</v>
      </c>
      <c r="B441" s="87"/>
      <c r="C441" s="87" t="str">
        <f>VLOOKUP(cppm_lor[[#This Row],[Source ID]],SDEC!A:U,21,FALSE)</f>
        <v>LOR Approved in Vprime</v>
      </c>
      <c r="D441" s="87"/>
      <c r="E441" s="87"/>
      <c r="F441" s="87"/>
      <c r="G441" s="177" t="s">
        <v>5</v>
      </c>
      <c r="H441" s="177">
        <v>1</v>
      </c>
      <c r="I441" s="462"/>
      <c r="J441" s="35"/>
      <c r="K441" s="36">
        <v>45183</v>
      </c>
      <c r="L441" s="87"/>
      <c r="M441" s="87" t="s">
        <v>399</v>
      </c>
      <c r="N441" t="s">
        <v>5</v>
      </c>
      <c r="O441" t="str">
        <f>VLOOKUP(cppm_lor[[#This Row],[Status]],'All Link_LOV'!$M$4:$N$16,2,FALSE)</f>
        <v>LOR Issued</v>
      </c>
      <c r="P441" s="87"/>
      <c r="Q441" s="481"/>
      <c r="R441" s="87"/>
      <c r="S441" s="87"/>
      <c r="T441" s="87"/>
      <c r="U441" s="87"/>
      <c r="V441" s="87"/>
      <c r="W441" s="87"/>
      <c r="X441" s="87"/>
      <c r="Y441" s="87"/>
      <c r="Z441" s="87"/>
      <c r="AA441" s="87"/>
      <c r="AB441" s="87"/>
      <c r="AC441" s="87"/>
      <c r="AD441" s="87"/>
      <c r="AE441" s="87"/>
      <c r="AF441" s="27"/>
      <c r="AK441" s="115"/>
      <c r="AL441" s="36"/>
      <c r="AM441"/>
      <c r="AN441"/>
      <c r="AY441" s="108"/>
    </row>
    <row r="442" spans="1:51" ht="13.5" customHeight="1">
      <c r="A442">
        <v>440</v>
      </c>
      <c r="B442" s="87"/>
      <c r="C442" s="87" t="str">
        <f>VLOOKUP(cppm_lor[[#This Row],[Source ID]],SDEC!A:U,21,FALSE)</f>
        <v>LOR Approved in Vprime</v>
      </c>
      <c r="D442" s="87"/>
      <c r="E442" s="87"/>
      <c r="F442" s="87"/>
      <c r="G442" s="177" t="s">
        <v>5</v>
      </c>
      <c r="H442" s="177">
        <v>2</v>
      </c>
      <c r="I442" s="462"/>
      <c r="J442" s="35"/>
      <c r="K442" s="36">
        <v>45183</v>
      </c>
      <c r="L442" s="87"/>
      <c r="M442" s="87" t="s">
        <v>399</v>
      </c>
      <c r="N442" t="s">
        <v>5</v>
      </c>
      <c r="O442" t="str">
        <f>VLOOKUP(cppm_lor[[#This Row],[Status]],'All Link_LOV'!$M$4:$N$16,2,FALSE)</f>
        <v>LOR Issued</v>
      </c>
      <c r="P442" s="87"/>
      <c r="Q442" s="481"/>
      <c r="R442" s="87"/>
      <c r="S442" s="87"/>
      <c r="T442" s="87"/>
      <c r="U442" s="87"/>
      <c r="V442" s="87"/>
      <c r="W442" s="87"/>
      <c r="X442" s="87"/>
      <c r="Y442" s="87"/>
      <c r="Z442" s="87"/>
      <c r="AA442" s="87"/>
      <c r="AB442" s="87"/>
      <c r="AC442" s="87"/>
      <c r="AD442" s="87"/>
      <c r="AE442" s="87"/>
      <c r="AF442" s="27"/>
      <c r="AK442" s="115"/>
      <c r="AL442" s="36"/>
      <c r="AM442"/>
      <c r="AN442"/>
      <c r="AY442" s="108"/>
    </row>
    <row r="443" spans="1:51" ht="13.5" customHeight="1">
      <c r="A443">
        <v>441</v>
      </c>
      <c r="B443" s="87"/>
      <c r="C443" s="87" t="str">
        <f>VLOOKUP(cppm_lor[[#This Row],[Source ID]],SDEC!A:U,21,FALSE)</f>
        <v>LOR Approved in Vprime</v>
      </c>
      <c r="D443" s="87"/>
      <c r="E443" s="87"/>
      <c r="F443" s="87"/>
      <c r="G443" s="177" t="s">
        <v>5</v>
      </c>
      <c r="H443" s="177">
        <v>3</v>
      </c>
      <c r="I443" s="462"/>
      <c r="J443" s="35"/>
      <c r="K443" s="36">
        <v>45183</v>
      </c>
      <c r="L443" s="87"/>
      <c r="M443" s="87" t="s">
        <v>399</v>
      </c>
      <c r="N443" t="s">
        <v>5</v>
      </c>
      <c r="O443" t="str">
        <f>VLOOKUP(cppm_lor[[#This Row],[Status]],'All Link_LOV'!$M$4:$N$16,2,FALSE)</f>
        <v>LOR Issued</v>
      </c>
      <c r="P443" s="87"/>
      <c r="Q443" s="481"/>
      <c r="R443" s="87"/>
      <c r="S443" s="87"/>
      <c r="T443" s="87"/>
      <c r="U443" s="87"/>
      <c r="V443" s="87"/>
      <c r="W443" s="87"/>
      <c r="X443" s="87"/>
      <c r="Y443" s="87"/>
      <c r="Z443" s="87"/>
      <c r="AA443" s="87"/>
      <c r="AB443" s="87"/>
      <c r="AC443" s="87"/>
      <c r="AD443" s="87"/>
      <c r="AE443" s="87"/>
      <c r="AF443" s="27"/>
      <c r="AK443" s="115"/>
      <c r="AL443" s="36"/>
      <c r="AM443"/>
      <c r="AN443"/>
      <c r="AY443" s="108"/>
    </row>
    <row r="444" spans="1:51" ht="13.5" customHeight="1">
      <c r="A444">
        <v>442</v>
      </c>
      <c r="B444" s="87"/>
      <c r="C444" s="87" t="str">
        <f>VLOOKUP(cppm_lor[[#This Row],[Source ID]],SDEC!A:U,21,FALSE)</f>
        <v>LOR Approved in Vprime</v>
      </c>
      <c r="D444" s="87"/>
      <c r="E444" s="87"/>
      <c r="F444" s="87"/>
      <c r="G444" s="177" t="s">
        <v>5</v>
      </c>
      <c r="H444" s="177">
        <v>4</v>
      </c>
      <c r="I444" s="462"/>
      <c r="J444" s="35"/>
      <c r="K444" s="36">
        <v>45183</v>
      </c>
      <c r="L444" s="87"/>
      <c r="M444" s="87" t="s">
        <v>399</v>
      </c>
      <c r="N444" t="s">
        <v>5</v>
      </c>
      <c r="O444" t="str">
        <f>VLOOKUP(cppm_lor[[#This Row],[Status]],'All Link_LOV'!$M$4:$N$16,2,FALSE)</f>
        <v>LOR Issued</v>
      </c>
      <c r="P444" s="87"/>
      <c r="Q444" s="481"/>
      <c r="R444" s="87"/>
      <c r="S444" s="87"/>
      <c r="T444" s="87"/>
      <c r="U444" s="87"/>
      <c r="V444" s="87"/>
      <c r="W444" s="87"/>
      <c r="X444" s="87"/>
      <c r="Y444" s="87"/>
      <c r="Z444" s="87"/>
      <c r="AA444" s="87"/>
      <c r="AB444" s="87"/>
      <c r="AC444" s="87"/>
      <c r="AD444" s="87"/>
      <c r="AE444" s="87"/>
      <c r="AF444" s="27"/>
      <c r="AK444" s="115"/>
      <c r="AL444" s="36"/>
      <c r="AM444"/>
      <c r="AN444"/>
      <c r="AY444" s="108"/>
    </row>
    <row r="445" spans="1:51" ht="13.5" customHeight="1">
      <c r="A445">
        <v>443</v>
      </c>
      <c r="B445" s="87"/>
      <c r="C445" s="87" t="str">
        <f>VLOOKUP(cppm_lor[[#This Row],[Source ID]],SDEC!A:U,21,FALSE)</f>
        <v>LOR Approved in Vprime</v>
      </c>
      <c r="D445" s="87"/>
      <c r="E445" s="87"/>
      <c r="F445" s="87"/>
      <c r="G445" s="177" t="s">
        <v>5</v>
      </c>
      <c r="H445" s="177">
        <v>5</v>
      </c>
      <c r="I445" s="462"/>
      <c r="J445" s="35"/>
      <c r="K445" s="36">
        <v>45183</v>
      </c>
      <c r="L445" s="87"/>
      <c r="M445" s="87" t="s">
        <v>399</v>
      </c>
      <c r="N445" t="s">
        <v>5</v>
      </c>
      <c r="O445" t="str">
        <f>VLOOKUP(cppm_lor[[#This Row],[Status]],'All Link_LOV'!$M$4:$N$16,2,FALSE)</f>
        <v>LOR Issued</v>
      </c>
      <c r="P445" s="87"/>
      <c r="Q445" s="481"/>
      <c r="R445" s="87"/>
      <c r="S445" s="87"/>
      <c r="T445" s="87"/>
      <c r="U445" s="87"/>
      <c r="V445" s="87"/>
      <c r="W445" s="87"/>
      <c r="X445" s="87"/>
      <c r="Y445" s="87"/>
      <c r="Z445" s="87"/>
      <c r="AA445" s="87"/>
      <c r="AB445" s="87"/>
      <c r="AC445" s="87"/>
      <c r="AD445" s="87"/>
      <c r="AE445" s="87"/>
      <c r="AF445" s="27"/>
      <c r="AK445" s="115"/>
      <c r="AL445" s="36"/>
      <c r="AM445"/>
      <c r="AN445"/>
      <c r="AY445" s="108"/>
    </row>
    <row r="446" spans="1:51" ht="13.5" customHeight="1">
      <c r="A446">
        <v>444</v>
      </c>
      <c r="B446" s="87"/>
      <c r="C446" s="87" t="str">
        <f>VLOOKUP(cppm_lor[[#This Row],[Source ID]],SDEC!A:U,21,FALSE)</f>
        <v>LOR Approved in Vprime</v>
      </c>
      <c r="D446" s="87"/>
      <c r="E446" s="87"/>
      <c r="F446" s="87"/>
      <c r="G446" s="177" t="s">
        <v>5</v>
      </c>
      <c r="H446" s="177">
        <v>6</v>
      </c>
      <c r="I446" s="462"/>
      <c r="J446" s="35"/>
      <c r="K446" s="36">
        <v>45183</v>
      </c>
      <c r="L446" s="87"/>
      <c r="M446" s="87" t="s">
        <v>399</v>
      </c>
      <c r="N446" t="s">
        <v>5</v>
      </c>
      <c r="O446" t="str">
        <f>VLOOKUP(cppm_lor[[#This Row],[Status]],'All Link_LOV'!$M$4:$N$16,2,FALSE)</f>
        <v>LOR Issued</v>
      </c>
      <c r="P446" s="87"/>
      <c r="Q446" s="481"/>
      <c r="R446" s="87"/>
      <c r="S446" s="87"/>
      <c r="T446" s="87"/>
      <c r="U446" s="87"/>
      <c r="V446" s="87"/>
      <c r="W446" s="87"/>
      <c r="X446" s="87"/>
      <c r="Y446" s="87"/>
      <c r="Z446" s="87"/>
      <c r="AA446" s="87"/>
      <c r="AB446" s="87"/>
      <c r="AC446" s="87"/>
      <c r="AD446" s="87"/>
      <c r="AE446" s="87"/>
      <c r="AF446" s="27"/>
      <c r="AK446" s="115"/>
      <c r="AL446" s="36"/>
      <c r="AM446"/>
      <c r="AN446"/>
      <c r="AY446" s="108"/>
    </row>
    <row r="447" spans="1:51" ht="13.5" customHeight="1">
      <c r="A447">
        <v>445</v>
      </c>
      <c r="B447" s="87"/>
      <c r="C447" s="87" t="str">
        <f>VLOOKUP(cppm_lor[[#This Row],[Source ID]],SDEC!A:U,21,FALSE)</f>
        <v>LOR Approved in Vprime</v>
      </c>
      <c r="D447" s="87"/>
      <c r="E447" s="87"/>
      <c r="F447" s="87"/>
      <c r="G447" s="177" t="s">
        <v>5</v>
      </c>
      <c r="H447" s="177">
        <v>7</v>
      </c>
      <c r="I447" s="462"/>
      <c r="J447" s="35"/>
      <c r="K447" s="36">
        <v>45183</v>
      </c>
      <c r="L447" s="87"/>
      <c r="M447" s="87" t="s">
        <v>399</v>
      </c>
      <c r="N447" t="s">
        <v>5</v>
      </c>
      <c r="O447" t="str">
        <f>VLOOKUP(cppm_lor[[#This Row],[Status]],'All Link_LOV'!$M$4:$N$16,2,FALSE)</f>
        <v>LOR Issued</v>
      </c>
      <c r="P447" s="87"/>
      <c r="Q447" s="481"/>
      <c r="R447" s="87"/>
      <c r="S447" s="87"/>
      <c r="T447" s="87"/>
      <c r="U447" s="87"/>
      <c r="V447" s="87"/>
      <c r="W447" s="87"/>
      <c r="X447" s="87"/>
      <c r="Y447" s="87"/>
      <c r="Z447" s="87"/>
      <c r="AA447" s="87"/>
      <c r="AB447" s="87"/>
      <c r="AC447" s="87"/>
      <c r="AD447" s="87"/>
      <c r="AE447" s="87"/>
      <c r="AF447" s="27"/>
      <c r="AK447" s="115"/>
      <c r="AL447" s="36"/>
      <c r="AM447"/>
      <c r="AN447"/>
      <c r="AY447" s="108"/>
    </row>
    <row r="448" spans="1:51" ht="13.5" customHeight="1">
      <c r="A448">
        <v>446</v>
      </c>
      <c r="B448" s="87"/>
      <c r="C448" s="87" t="str">
        <f>VLOOKUP(cppm_lor[[#This Row],[Source ID]],SDEC!A:U,21,FALSE)</f>
        <v>LOR Approved in Vprime</v>
      </c>
      <c r="D448" s="87"/>
      <c r="E448" s="87"/>
      <c r="F448" s="87"/>
      <c r="G448" s="177" t="s">
        <v>5</v>
      </c>
      <c r="H448" s="177">
        <v>8</v>
      </c>
      <c r="I448" s="462"/>
      <c r="J448" s="35"/>
      <c r="K448" s="36">
        <v>45183</v>
      </c>
      <c r="L448" s="87"/>
      <c r="M448" s="87" t="s">
        <v>399</v>
      </c>
      <c r="N448" t="s">
        <v>5</v>
      </c>
      <c r="O448" t="str">
        <f>VLOOKUP(cppm_lor[[#This Row],[Status]],'All Link_LOV'!$M$4:$N$16,2,FALSE)</f>
        <v>LOR Issued</v>
      </c>
      <c r="P448" s="87"/>
      <c r="Q448" s="481"/>
      <c r="R448" s="87"/>
      <c r="S448" s="87"/>
      <c r="T448" s="87"/>
      <c r="U448" s="87"/>
      <c r="V448" s="87"/>
      <c r="W448" s="87"/>
      <c r="X448" s="87"/>
      <c r="Y448" s="87"/>
      <c r="Z448" s="87"/>
      <c r="AA448" s="87"/>
      <c r="AB448" s="87"/>
      <c r="AC448" s="87"/>
      <c r="AD448" s="87"/>
      <c r="AE448" s="87"/>
      <c r="AF448" s="27"/>
      <c r="AK448" s="115"/>
      <c r="AL448" s="36"/>
      <c r="AM448"/>
      <c r="AN448"/>
      <c r="AY448" s="108"/>
    </row>
    <row r="449" spans="1:51" ht="13.5" customHeight="1">
      <c r="A449">
        <v>447</v>
      </c>
      <c r="B449" s="87"/>
      <c r="C449" s="87" t="str">
        <f>VLOOKUP(cppm_lor[[#This Row],[Source ID]],SDEC!A:U,21,FALSE)</f>
        <v>LOR Approved in Vprime</v>
      </c>
      <c r="D449" s="87"/>
      <c r="E449" s="87"/>
      <c r="F449" s="87"/>
      <c r="G449" s="177" t="s">
        <v>5</v>
      </c>
      <c r="H449" s="177">
        <v>9</v>
      </c>
      <c r="I449" s="462"/>
      <c r="J449" s="35"/>
      <c r="K449" s="36">
        <v>45183</v>
      </c>
      <c r="L449" s="87"/>
      <c r="M449" s="87" t="s">
        <v>399</v>
      </c>
      <c r="N449" t="s">
        <v>5</v>
      </c>
      <c r="O449" t="str">
        <f>VLOOKUP(cppm_lor[[#This Row],[Status]],'All Link_LOV'!$M$4:$N$16,2,FALSE)</f>
        <v>LOR Issued</v>
      </c>
      <c r="P449" s="87"/>
      <c r="Q449" s="481"/>
      <c r="R449" s="87"/>
      <c r="S449" s="87"/>
      <c r="T449" s="87"/>
      <c r="U449" s="87"/>
      <c r="V449" s="87"/>
      <c r="W449" s="87"/>
      <c r="X449" s="87"/>
      <c r="Y449" s="87"/>
      <c r="Z449" s="87"/>
      <c r="AA449" s="87"/>
      <c r="AB449" s="87"/>
      <c r="AC449" s="87"/>
      <c r="AD449" s="87"/>
      <c r="AE449" s="87"/>
      <c r="AF449" s="27"/>
      <c r="AK449" s="115"/>
      <c r="AL449" s="36"/>
      <c r="AM449"/>
      <c r="AN449"/>
      <c r="AY449" s="108"/>
    </row>
    <row r="450" spans="1:51" ht="13.5" customHeight="1">
      <c r="A450">
        <v>448</v>
      </c>
      <c r="B450" s="87"/>
      <c r="C450" s="87" t="str">
        <f>VLOOKUP(cppm_lor[[#This Row],[Source ID]],SDEC!A:U,21,FALSE)</f>
        <v>LOR Approved in Vprime</v>
      </c>
      <c r="D450" s="87"/>
      <c r="E450" s="87"/>
      <c r="F450" s="87"/>
      <c r="G450" s="177" t="s">
        <v>5</v>
      </c>
      <c r="H450" s="177">
        <v>10</v>
      </c>
      <c r="I450" s="462"/>
      <c r="J450" s="35"/>
      <c r="K450" s="36">
        <v>45183</v>
      </c>
      <c r="L450" s="87"/>
      <c r="M450" s="87" t="s">
        <v>399</v>
      </c>
      <c r="N450" t="s">
        <v>5</v>
      </c>
      <c r="O450" t="str">
        <f>VLOOKUP(cppm_lor[[#This Row],[Status]],'All Link_LOV'!$M$4:$N$16,2,FALSE)</f>
        <v>LOR Issued</v>
      </c>
      <c r="P450" s="87"/>
      <c r="Q450" s="481"/>
      <c r="R450" s="87"/>
      <c r="S450" s="87"/>
      <c r="T450" s="87"/>
      <c r="U450" s="87"/>
      <c r="V450" s="87"/>
      <c r="W450" s="87"/>
      <c r="X450" s="87"/>
      <c r="Y450" s="87"/>
      <c r="Z450" s="87"/>
      <c r="AA450" s="87"/>
      <c r="AB450" s="87"/>
      <c r="AC450" s="87"/>
      <c r="AD450" s="87"/>
      <c r="AE450" s="87"/>
      <c r="AF450" s="27"/>
      <c r="AK450" s="115"/>
      <c r="AL450" s="36"/>
      <c r="AM450"/>
      <c r="AN450"/>
      <c r="AY450" s="108"/>
    </row>
    <row r="451" spans="1:51" ht="13.5" customHeight="1">
      <c r="A451">
        <v>449</v>
      </c>
      <c r="B451" s="87"/>
      <c r="C451" s="87" t="str">
        <f>VLOOKUP(cppm_lor[[#This Row],[Source ID]],SDEC!A:U,21,FALSE)</f>
        <v>LOR Approved in Vprime</v>
      </c>
      <c r="D451" s="87"/>
      <c r="E451" s="87"/>
      <c r="F451" s="87"/>
      <c r="G451" s="177" t="s">
        <v>5</v>
      </c>
      <c r="H451" s="177">
        <v>11</v>
      </c>
      <c r="I451" s="462"/>
      <c r="J451" s="35"/>
      <c r="K451" s="36">
        <v>45183</v>
      </c>
      <c r="L451" s="87"/>
      <c r="M451" s="87" t="s">
        <v>399</v>
      </c>
      <c r="N451" t="s">
        <v>5</v>
      </c>
      <c r="O451" t="str">
        <f>VLOOKUP(cppm_lor[[#This Row],[Status]],'All Link_LOV'!$M$4:$N$16,2,FALSE)</f>
        <v>LOR Issued</v>
      </c>
      <c r="P451" s="87"/>
      <c r="Q451" s="481"/>
      <c r="R451" s="87"/>
      <c r="S451" s="87"/>
      <c r="T451" s="87"/>
      <c r="U451" s="87"/>
      <c r="V451" s="87"/>
      <c r="W451" s="87"/>
      <c r="X451" s="87"/>
      <c r="Y451" s="87"/>
      <c r="Z451" s="87"/>
      <c r="AA451" s="87"/>
      <c r="AB451" s="87"/>
      <c r="AC451" s="87"/>
      <c r="AD451" s="87"/>
      <c r="AE451" s="87"/>
      <c r="AF451" s="27"/>
      <c r="AK451" s="115"/>
      <c r="AL451" s="36"/>
      <c r="AM451"/>
      <c r="AN451"/>
      <c r="AY451" s="108"/>
    </row>
    <row r="452" spans="1:51" ht="13.5" customHeight="1">
      <c r="A452">
        <v>450</v>
      </c>
      <c r="B452" s="87"/>
      <c r="C452" s="87" t="str">
        <f>VLOOKUP(cppm_lor[[#This Row],[Source ID]],SDEC!A:U,21,FALSE)</f>
        <v>LOR Approved in Vprime</v>
      </c>
      <c r="D452" s="87"/>
      <c r="E452" s="87"/>
      <c r="F452" s="87"/>
      <c r="G452" s="177" t="s">
        <v>5</v>
      </c>
      <c r="H452" s="177">
        <v>12</v>
      </c>
      <c r="I452" s="462"/>
      <c r="J452" s="35"/>
      <c r="K452" s="36">
        <v>45183</v>
      </c>
      <c r="L452" s="87"/>
      <c r="M452" s="87" t="s">
        <v>399</v>
      </c>
      <c r="N452" t="s">
        <v>5</v>
      </c>
      <c r="O452" t="str">
        <f>VLOOKUP(cppm_lor[[#This Row],[Status]],'All Link_LOV'!$M$4:$N$16,2,FALSE)</f>
        <v>LOR Issued</v>
      </c>
      <c r="P452" s="87"/>
      <c r="Q452" s="481"/>
      <c r="R452" s="87"/>
      <c r="S452" s="87"/>
      <c r="T452" s="87"/>
      <c r="U452" s="87"/>
      <c r="V452" s="87"/>
      <c r="W452" s="87"/>
      <c r="X452" s="87"/>
      <c r="Y452" s="87"/>
      <c r="Z452" s="87"/>
      <c r="AA452" s="87"/>
      <c r="AB452" s="87"/>
      <c r="AC452" s="87"/>
      <c r="AD452" s="87"/>
      <c r="AE452" s="87"/>
      <c r="AF452" s="27"/>
      <c r="AK452" s="115"/>
      <c r="AL452" s="36"/>
      <c r="AM452"/>
      <c r="AN452"/>
      <c r="AY452" s="108"/>
    </row>
    <row r="453" spans="1:51" ht="13.5" customHeight="1">
      <c r="A453">
        <v>451</v>
      </c>
      <c r="B453" s="87"/>
      <c r="C453" s="87" t="str">
        <f>VLOOKUP(cppm_lor[[#This Row],[Source ID]],SDEC!A:U,21,FALSE)</f>
        <v>LOR Approved in Vprime</v>
      </c>
      <c r="D453" s="87"/>
      <c r="E453" s="87"/>
      <c r="F453" s="87"/>
      <c r="G453" s="177" t="s">
        <v>5</v>
      </c>
      <c r="H453" s="177">
        <v>13</v>
      </c>
      <c r="I453" s="462"/>
      <c r="J453" s="35"/>
      <c r="K453" s="36">
        <v>45183</v>
      </c>
      <c r="L453" s="87"/>
      <c r="M453" s="87" t="s">
        <v>399</v>
      </c>
      <c r="N453" t="s">
        <v>5</v>
      </c>
      <c r="O453" t="str">
        <f>VLOOKUP(cppm_lor[[#This Row],[Status]],'All Link_LOV'!$M$4:$N$16,2,FALSE)</f>
        <v>LOR Issued</v>
      </c>
      <c r="P453" s="87"/>
      <c r="Q453" s="481"/>
      <c r="R453" s="87"/>
      <c r="S453" s="87"/>
      <c r="T453" s="87"/>
      <c r="U453" s="87"/>
      <c r="V453" s="87"/>
      <c r="W453" s="87"/>
      <c r="X453" s="87"/>
      <c r="Y453" s="87"/>
      <c r="Z453" s="87"/>
      <c r="AA453" s="87"/>
      <c r="AB453" s="87"/>
      <c r="AC453" s="87"/>
      <c r="AD453" s="87"/>
      <c r="AE453" s="87"/>
      <c r="AF453" s="27"/>
      <c r="AK453" s="115"/>
      <c r="AL453" s="36"/>
      <c r="AM453"/>
      <c r="AN453"/>
      <c r="AY453" s="108"/>
    </row>
    <row r="454" spans="1:51" ht="13.5" customHeight="1">
      <c r="A454">
        <v>452</v>
      </c>
      <c r="B454" s="87"/>
      <c r="C454" s="87" t="str">
        <f>VLOOKUP(cppm_lor[[#This Row],[Source ID]],SDEC!A:U,21,FALSE)</f>
        <v>LOR Approved in Vprime</v>
      </c>
      <c r="D454" s="87"/>
      <c r="E454" s="87"/>
      <c r="F454" s="87"/>
      <c r="G454" s="177" t="s">
        <v>5</v>
      </c>
      <c r="H454" s="177">
        <v>14</v>
      </c>
      <c r="I454" s="462"/>
      <c r="J454" s="35"/>
      <c r="K454" s="36">
        <v>45183</v>
      </c>
      <c r="L454" s="87"/>
      <c r="M454" s="87" t="s">
        <v>399</v>
      </c>
      <c r="N454" t="s">
        <v>5</v>
      </c>
      <c r="O454" t="str">
        <f>VLOOKUP(cppm_lor[[#This Row],[Status]],'All Link_LOV'!$M$4:$N$16,2,FALSE)</f>
        <v>LOR Issued</v>
      </c>
      <c r="P454" s="87"/>
      <c r="Q454" s="481"/>
      <c r="R454" s="87"/>
      <c r="S454" s="87"/>
      <c r="T454" s="87"/>
      <c r="U454" s="87"/>
      <c r="V454" s="87"/>
      <c r="W454" s="87"/>
      <c r="X454" s="87"/>
      <c r="Y454" s="87"/>
      <c r="Z454" s="87"/>
      <c r="AA454" s="87"/>
      <c r="AB454" s="87"/>
      <c r="AC454" s="87"/>
      <c r="AD454" s="87"/>
      <c r="AE454" s="87"/>
      <c r="AF454" s="27"/>
      <c r="AK454" s="115"/>
      <c r="AL454" s="36"/>
      <c r="AM454"/>
      <c r="AN454"/>
      <c r="AY454" s="108"/>
    </row>
    <row r="455" spans="1:51" ht="13.5" customHeight="1">
      <c r="A455">
        <v>453</v>
      </c>
      <c r="B455" s="87"/>
      <c r="C455" s="87" t="str">
        <f>VLOOKUP(cppm_lor[[#This Row],[Source ID]],SDEC!A:U,21,FALSE)</f>
        <v>LOR Approved in Vprime</v>
      </c>
      <c r="D455" s="87"/>
      <c r="E455" s="87"/>
      <c r="F455" s="87"/>
      <c r="G455" s="177" t="s">
        <v>5</v>
      </c>
      <c r="H455" s="177">
        <v>15</v>
      </c>
      <c r="I455" s="462"/>
      <c r="J455" s="35"/>
      <c r="K455" s="36">
        <v>45183</v>
      </c>
      <c r="L455" s="87"/>
      <c r="M455" s="87" t="s">
        <v>399</v>
      </c>
      <c r="N455" t="s">
        <v>5</v>
      </c>
      <c r="O455" t="str">
        <f>VLOOKUP(cppm_lor[[#This Row],[Status]],'All Link_LOV'!$M$4:$N$16,2,FALSE)</f>
        <v>LOR Issued</v>
      </c>
      <c r="P455" s="87"/>
      <c r="Q455" s="481"/>
      <c r="R455" s="87"/>
      <c r="S455" s="87"/>
      <c r="T455" s="87"/>
      <c r="U455" s="87"/>
      <c r="V455" s="87"/>
      <c r="W455" s="87"/>
      <c r="X455" s="87"/>
      <c r="Y455" s="87"/>
      <c r="Z455" s="87"/>
      <c r="AA455" s="87"/>
      <c r="AB455" s="87"/>
      <c r="AC455" s="87"/>
      <c r="AD455" s="87"/>
      <c r="AE455" s="87"/>
      <c r="AF455" s="27"/>
      <c r="AK455" s="115"/>
      <c r="AL455" s="36"/>
      <c r="AM455"/>
      <c r="AN455"/>
      <c r="AY455" s="108"/>
    </row>
    <row r="456" spans="1:51" ht="13.5" customHeight="1">
      <c r="A456">
        <v>454</v>
      </c>
      <c r="B456" s="87"/>
      <c r="C456" s="87" t="str">
        <f>VLOOKUP(cppm_lor[[#This Row],[Source ID]],SDEC!A:U,21,FALSE)</f>
        <v>LOR Approved in Vprime</v>
      </c>
      <c r="D456" s="87"/>
      <c r="E456" s="87"/>
      <c r="F456" s="87"/>
      <c r="G456" s="177" t="s">
        <v>5</v>
      </c>
      <c r="H456" s="177">
        <v>16</v>
      </c>
      <c r="I456" s="462"/>
      <c r="J456" s="35"/>
      <c r="K456" s="36">
        <v>45183</v>
      </c>
      <c r="L456" s="87"/>
      <c r="M456" s="87" t="s">
        <v>399</v>
      </c>
      <c r="N456" t="s">
        <v>5</v>
      </c>
      <c r="O456" t="str">
        <f>VLOOKUP(cppm_lor[[#This Row],[Status]],'All Link_LOV'!$M$4:$N$16,2,FALSE)</f>
        <v>LOR Issued</v>
      </c>
      <c r="P456" s="87"/>
      <c r="Q456" s="481"/>
      <c r="R456" s="87"/>
      <c r="S456" s="87"/>
      <c r="T456" s="87"/>
      <c r="U456" s="87"/>
      <c r="V456" s="87"/>
      <c r="W456" s="87"/>
      <c r="X456" s="87"/>
      <c r="Y456" s="87"/>
      <c r="Z456" s="87"/>
      <c r="AA456" s="87"/>
      <c r="AB456" s="87"/>
      <c r="AC456" s="87"/>
      <c r="AD456" s="87"/>
      <c r="AE456" s="87"/>
      <c r="AF456" s="27"/>
      <c r="AK456" s="115"/>
      <c r="AL456" s="36"/>
      <c r="AM456"/>
      <c r="AN456"/>
      <c r="AY456" s="108"/>
    </row>
    <row r="457" spans="1:51" ht="13.5" customHeight="1">
      <c r="A457">
        <v>455</v>
      </c>
      <c r="B457" s="87"/>
      <c r="C457" s="87" t="str">
        <f>VLOOKUP(cppm_lor[[#This Row],[Source ID]],SDEC!A:U,21,FALSE)</f>
        <v>LOR Approved in Vprime</v>
      </c>
      <c r="D457" s="87"/>
      <c r="E457" s="87"/>
      <c r="F457" s="87"/>
      <c r="G457" s="177" t="s">
        <v>5</v>
      </c>
      <c r="H457" s="177">
        <v>17</v>
      </c>
      <c r="I457" s="462"/>
      <c r="J457" s="35"/>
      <c r="K457" s="36">
        <v>45183</v>
      </c>
      <c r="L457" s="87"/>
      <c r="M457" s="87" t="s">
        <v>399</v>
      </c>
      <c r="N457" t="s">
        <v>5</v>
      </c>
      <c r="O457" t="str">
        <f>VLOOKUP(cppm_lor[[#This Row],[Status]],'All Link_LOV'!$M$4:$N$16,2,FALSE)</f>
        <v>LOR Issued</v>
      </c>
      <c r="P457" s="87"/>
      <c r="Q457" s="481"/>
      <c r="R457" s="87"/>
      <c r="S457" s="87"/>
      <c r="T457" s="87"/>
      <c r="U457" s="87"/>
      <c r="V457" s="87"/>
      <c r="W457" s="87"/>
      <c r="X457" s="87"/>
      <c r="Y457" s="87"/>
      <c r="Z457" s="87"/>
      <c r="AA457" s="87"/>
      <c r="AB457" s="87"/>
      <c r="AC457" s="87"/>
      <c r="AD457" s="87"/>
      <c r="AE457" s="87"/>
      <c r="AF457" s="27"/>
      <c r="AK457" s="115"/>
      <c r="AL457" s="36"/>
      <c r="AM457"/>
      <c r="AN457"/>
      <c r="AY457" s="108"/>
    </row>
    <row r="458" spans="1:51" ht="13.5" customHeight="1">
      <c r="A458">
        <v>456</v>
      </c>
      <c r="B458" s="87"/>
      <c r="C458" s="87" t="str">
        <f>VLOOKUP(cppm_lor[[#This Row],[Source ID]],SDEC!A:U,21,FALSE)</f>
        <v>LOR Approved in Vprime</v>
      </c>
      <c r="D458" s="87"/>
      <c r="E458" s="87"/>
      <c r="F458" s="87"/>
      <c r="G458" s="177" t="s">
        <v>5</v>
      </c>
      <c r="H458" s="177">
        <v>18</v>
      </c>
      <c r="I458" s="462"/>
      <c r="J458" s="35"/>
      <c r="K458" s="36">
        <v>45183</v>
      </c>
      <c r="L458" s="87"/>
      <c r="M458" s="87" t="s">
        <v>399</v>
      </c>
      <c r="N458" t="s">
        <v>5</v>
      </c>
      <c r="O458" t="str">
        <f>VLOOKUP(cppm_lor[[#This Row],[Status]],'All Link_LOV'!$M$4:$N$16,2,FALSE)</f>
        <v>LOR Issued</v>
      </c>
      <c r="P458" s="87"/>
      <c r="Q458" s="481"/>
      <c r="R458" s="87"/>
      <c r="S458" s="87"/>
      <c r="T458" s="87"/>
      <c r="U458" s="87"/>
      <c r="V458" s="87"/>
      <c r="W458" s="87"/>
      <c r="X458" s="87"/>
      <c r="Y458" s="87"/>
      <c r="Z458" s="87"/>
      <c r="AA458" s="87"/>
      <c r="AB458" s="87"/>
      <c r="AC458" s="87"/>
      <c r="AD458" s="87"/>
      <c r="AE458" s="87"/>
      <c r="AF458" s="27"/>
      <c r="AK458" s="115"/>
      <c r="AL458" s="36"/>
      <c r="AM458"/>
      <c r="AN458"/>
      <c r="AY458" s="108"/>
    </row>
    <row r="459" spans="1:51" ht="13.5" customHeight="1">
      <c r="A459">
        <v>457</v>
      </c>
      <c r="B459" s="87"/>
      <c r="C459" s="87" t="str">
        <f>VLOOKUP(cppm_lor[[#This Row],[Source ID]],SDEC!A:U,21,FALSE)</f>
        <v>LOR Approved in Vprime</v>
      </c>
      <c r="D459" s="87"/>
      <c r="E459" s="87"/>
      <c r="F459" s="87"/>
      <c r="G459" s="177" t="s">
        <v>5</v>
      </c>
      <c r="H459" s="177">
        <v>19</v>
      </c>
      <c r="I459" s="462"/>
      <c r="J459" s="35"/>
      <c r="K459" s="36">
        <v>45183</v>
      </c>
      <c r="L459" s="87"/>
      <c r="M459" s="87" t="s">
        <v>399</v>
      </c>
      <c r="N459" t="s">
        <v>5</v>
      </c>
      <c r="O459" t="str">
        <f>VLOOKUP(cppm_lor[[#This Row],[Status]],'All Link_LOV'!$M$4:$N$16,2,FALSE)</f>
        <v>LOR Issued</v>
      </c>
      <c r="P459" s="87"/>
      <c r="Q459" s="481"/>
      <c r="R459" s="87"/>
      <c r="S459" s="87"/>
      <c r="T459" s="87"/>
      <c r="U459" s="87"/>
      <c r="V459" s="87"/>
      <c r="W459" s="87"/>
      <c r="X459" s="87"/>
      <c r="Y459" s="87"/>
      <c r="Z459" s="87"/>
      <c r="AA459" s="87"/>
      <c r="AB459" s="87"/>
      <c r="AC459" s="87"/>
      <c r="AD459" s="87"/>
      <c r="AE459" s="87"/>
      <c r="AF459" s="27"/>
      <c r="AK459" s="115"/>
      <c r="AL459" s="36"/>
      <c r="AM459"/>
      <c r="AN459"/>
      <c r="AY459" s="108"/>
    </row>
    <row r="460" spans="1:51" ht="13.5" customHeight="1">
      <c r="A460">
        <v>458</v>
      </c>
      <c r="B460" s="87"/>
      <c r="C460" s="87" t="str">
        <f>VLOOKUP(cppm_lor[[#This Row],[Source ID]],SDEC!A:U,21,FALSE)</f>
        <v>LOR Approved in Vprime</v>
      </c>
      <c r="D460" s="87"/>
      <c r="E460" s="87"/>
      <c r="F460" s="87"/>
      <c r="G460" s="177" t="s">
        <v>5</v>
      </c>
      <c r="H460" s="177">
        <v>20</v>
      </c>
      <c r="I460" s="462"/>
      <c r="J460" s="35"/>
      <c r="K460" s="36">
        <v>45183</v>
      </c>
      <c r="L460" s="87"/>
      <c r="M460" s="87" t="s">
        <v>399</v>
      </c>
      <c r="N460" t="s">
        <v>5</v>
      </c>
      <c r="O460" t="str">
        <f>VLOOKUP(cppm_lor[[#This Row],[Status]],'All Link_LOV'!$M$4:$N$16,2,FALSE)</f>
        <v>LOR Issued</v>
      </c>
      <c r="P460" s="87"/>
      <c r="Q460" s="481"/>
      <c r="R460" s="87"/>
      <c r="S460" s="87"/>
      <c r="T460" s="87"/>
      <c r="U460" s="87"/>
      <c r="V460" s="87"/>
      <c r="W460" s="87"/>
      <c r="X460" s="87"/>
      <c r="Y460" s="87"/>
      <c r="Z460" s="87"/>
      <c r="AA460" s="87"/>
      <c r="AB460" s="87"/>
      <c r="AC460" s="87"/>
      <c r="AD460" s="87"/>
      <c r="AE460" s="87"/>
      <c r="AF460" s="27"/>
      <c r="AK460" s="115"/>
      <c r="AL460" s="36"/>
      <c r="AM460"/>
      <c r="AN460"/>
      <c r="AY460" s="108"/>
    </row>
    <row r="461" spans="1:51" ht="13.5" customHeight="1">
      <c r="A461">
        <v>459</v>
      </c>
      <c r="B461" s="87"/>
      <c r="C461" s="87" t="str">
        <f>VLOOKUP(cppm_lor[[#This Row],[Source ID]],SDEC!A:U,21,FALSE)</f>
        <v>LOR Approved in Vprime</v>
      </c>
      <c r="D461" s="87"/>
      <c r="E461" s="87"/>
      <c r="F461" s="87"/>
      <c r="G461" s="177" t="s">
        <v>5</v>
      </c>
      <c r="H461" s="177">
        <v>21</v>
      </c>
      <c r="I461" s="462"/>
      <c r="J461" s="35"/>
      <c r="K461" s="36">
        <v>45183</v>
      </c>
      <c r="L461" s="87"/>
      <c r="M461" s="87" t="s">
        <v>399</v>
      </c>
      <c r="N461" t="s">
        <v>5</v>
      </c>
      <c r="O461" t="str">
        <f>VLOOKUP(cppm_lor[[#This Row],[Status]],'All Link_LOV'!$M$4:$N$16,2,FALSE)</f>
        <v>LOR Issued</v>
      </c>
      <c r="P461" s="87"/>
      <c r="Q461" s="481"/>
      <c r="R461" s="87"/>
      <c r="S461" s="87"/>
      <c r="T461" s="87"/>
      <c r="U461" s="87"/>
      <c r="V461" s="87"/>
      <c r="W461" s="87"/>
      <c r="X461" s="87"/>
      <c r="Y461" s="87"/>
      <c r="Z461" s="87"/>
      <c r="AA461" s="87"/>
      <c r="AB461" s="87"/>
      <c r="AC461" s="87"/>
      <c r="AD461" s="87"/>
      <c r="AE461" s="87"/>
      <c r="AF461" s="27"/>
      <c r="AK461" s="115"/>
      <c r="AL461" s="36"/>
      <c r="AM461"/>
      <c r="AN461"/>
      <c r="AY461" s="108"/>
    </row>
    <row r="462" spans="1:51" ht="13.5" customHeight="1">
      <c r="A462">
        <v>460</v>
      </c>
      <c r="B462" s="87"/>
      <c r="C462" s="87" t="str">
        <f>VLOOKUP(cppm_lor[[#This Row],[Source ID]],SDEC!A:U,21,FALSE)</f>
        <v>Pending Verification</v>
      </c>
      <c r="D462" s="87"/>
      <c r="E462" s="87"/>
      <c r="F462" s="87"/>
      <c r="G462" s="177" t="s">
        <v>5</v>
      </c>
      <c r="H462" s="177">
        <v>22</v>
      </c>
      <c r="I462" s="462"/>
      <c r="J462" s="35"/>
      <c r="K462" s="36">
        <v>45183</v>
      </c>
      <c r="L462" s="87"/>
      <c r="M462" s="87" t="s">
        <v>399</v>
      </c>
      <c r="N462" t="s">
        <v>5</v>
      </c>
      <c r="O462" t="str">
        <f>VLOOKUP(cppm_lor[[#This Row],[Status]],'All Link_LOV'!$M$4:$N$16,2,FALSE)</f>
        <v>Pending Verification</v>
      </c>
      <c r="P462" s="87"/>
      <c r="Q462" s="481"/>
      <c r="R462" s="87"/>
      <c r="S462" s="87"/>
      <c r="T462" s="87"/>
      <c r="U462" s="87"/>
      <c r="V462" s="87"/>
      <c r="W462" s="87"/>
      <c r="X462" s="87"/>
      <c r="Y462" s="87"/>
      <c r="Z462" s="87"/>
      <c r="AA462" s="87"/>
      <c r="AB462" s="87"/>
      <c r="AC462" s="87"/>
      <c r="AD462" s="87"/>
      <c r="AE462" s="87"/>
      <c r="AF462" s="27"/>
      <c r="AK462" s="115"/>
      <c r="AL462" s="36"/>
      <c r="AM462"/>
      <c r="AN462"/>
      <c r="AY462" s="108"/>
    </row>
    <row r="463" spans="1:51" ht="13.5" customHeight="1">
      <c r="A463">
        <v>461</v>
      </c>
      <c r="B463" s="87"/>
      <c r="C463" s="87" t="str">
        <f>VLOOKUP(cppm_lor[[#This Row],[Source ID]],SDEC!A:U,21,FALSE)</f>
        <v>LOR Requested in Vprime</v>
      </c>
      <c r="D463" s="87"/>
      <c r="E463" s="87"/>
      <c r="F463" s="87"/>
      <c r="G463" s="177" t="s">
        <v>5</v>
      </c>
      <c r="H463" s="177">
        <v>23</v>
      </c>
      <c r="I463" s="462"/>
      <c r="J463" s="35"/>
      <c r="K463" s="36">
        <v>45183</v>
      </c>
      <c r="L463" s="87"/>
      <c r="M463" s="87" t="s">
        <v>399</v>
      </c>
      <c r="N463" t="s">
        <v>5</v>
      </c>
      <c r="O463" t="str">
        <f>VLOOKUP(cppm_lor[[#This Row],[Status]],'All Link_LOV'!$M$4:$N$16,2,FALSE)</f>
        <v>Pending Approval</v>
      </c>
      <c r="P463" s="87"/>
      <c r="Q463" s="481"/>
      <c r="R463" s="87"/>
      <c r="S463" s="87"/>
      <c r="T463" s="87"/>
      <c r="U463" s="87"/>
      <c r="V463" s="87"/>
      <c r="W463" s="87"/>
      <c r="X463" s="87"/>
      <c r="Y463" s="87"/>
      <c r="Z463" s="87"/>
      <c r="AA463" s="87"/>
      <c r="AB463" s="87"/>
      <c r="AC463" s="87"/>
      <c r="AD463" s="87"/>
      <c r="AE463" s="87"/>
      <c r="AF463" s="27"/>
      <c r="AK463" s="115"/>
      <c r="AL463" s="36"/>
      <c r="AM463"/>
      <c r="AN463"/>
      <c r="AY463" s="108"/>
    </row>
    <row r="464" spans="1:51" ht="13.5" customHeight="1">
      <c r="A464">
        <v>462</v>
      </c>
      <c r="B464" s="87"/>
      <c r="C464" s="87" t="str">
        <f>VLOOKUP(cppm_lor[[#This Row],[Source ID]],SDEC!A:U,21,FALSE)</f>
        <v>LOR Approved in Vprime</v>
      </c>
      <c r="D464" s="87"/>
      <c r="E464" s="87"/>
      <c r="F464" s="87"/>
      <c r="G464" s="177" t="s">
        <v>5</v>
      </c>
      <c r="H464" s="177">
        <v>24</v>
      </c>
      <c r="I464" s="462"/>
      <c r="J464" s="35"/>
      <c r="K464" s="36">
        <v>45183</v>
      </c>
      <c r="L464" s="87"/>
      <c r="M464" s="87" t="s">
        <v>399</v>
      </c>
      <c r="N464" t="s">
        <v>5</v>
      </c>
      <c r="O464" t="str">
        <f>VLOOKUP(cppm_lor[[#This Row],[Status]],'All Link_LOV'!$M$4:$N$16,2,FALSE)</f>
        <v>LOR Issued</v>
      </c>
      <c r="P464" s="87"/>
      <c r="Q464" s="481"/>
      <c r="R464" s="87"/>
      <c r="S464" s="87"/>
      <c r="T464" s="87"/>
      <c r="U464" s="87"/>
      <c r="V464" s="87"/>
      <c r="W464" s="87"/>
      <c r="X464" s="87"/>
      <c r="Y464" s="87"/>
      <c r="Z464" s="87"/>
      <c r="AA464" s="87"/>
      <c r="AB464" s="87"/>
      <c r="AC464" s="87"/>
      <c r="AD464" s="87"/>
      <c r="AE464" s="87"/>
      <c r="AF464" s="27"/>
      <c r="AK464" s="115"/>
      <c r="AL464" s="36"/>
      <c r="AM464"/>
      <c r="AN464"/>
      <c r="AY464" s="108"/>
    </row>
    <row r="465" spans="1:51" ht="13.5" customHeight="1">
      <c r="A465">
        <v>463</v>
      </c>
      <c r="B465" s="87"/>
      <c r="C465" s="87" t="str">
        <f>VLOOKUP(cppm_lor[[#This Row],[Source ID]],SDEC!A:U,21,FALSE)</f>
        <v>LOR Approved in Vprime</v>
      </c>
      <c r="D465" s="87"/>
      <c r="E465" s="87"/>
      <c r="F465" s="87"/>
      <c r="G465" s="177" t="s">
        <v>5</v>
      </c>
      <c r="H465" s="177">
        <v>25</v>
      </c>
      <c r="I465" s="462"/>
      <c r="J465" s="35"/>
      <c r="K465" s="36">
        <v>45183</v>
      </c>
      <c r="L465" s="87"/>
      <c r="M465" s="87" t="s">
        <v>399</v>
      </c>
      <c r="N465" t="s">
        <v>5</v>
      </c>
      <c r="O465" t="str">
        <f>VLOOKUP(cppm_lor[[#This Row],[Status]],'All Link_LOV'!$M$4:$N$16,2,FALSE)</f>
        <v>LOR Issued</v>
      </c>
      <c r="P465" s="87"/>
      <c r="Q465" s="481"/>
      <c r="R465" s="87"/>
      <c r="S465" s="87"/>
      <c r="T465" s="87"/>
      <c r="U465" s="87"/>
      <c r="V465" s="87"/>
      <c r="W465" s="87"/>
      <c r="X465" s="87"/>
      <c r="Y465" s="87"/>
      <c r="Z465" s="87"/>
      <c r="AA465" s="87"/>
      <c r="AB465" s="87"/>
      <c r="AC465" s="87"/>
      <c r="AD465" s="87"/>
      <c r="AE465" s="87"/>
      <c r="AF465" s="27"/>
      <c r="AK465" s="115"/>
      <c r="AL465" s="36"/>
      <c r="AM465"/>
      <c r="AN465"/>
      <c r="AY465" s="108"/>
    </row>
    <row r="466" spans="1:51" ht="13.5" customHeight="1">
      <c r="A466">
        <v>464</v>
      </c>
      <c r="B466" s="87"/>
      <c r="C466" s="87" t="str">
        <f>VLOOKUP(cppm_lor[[#This Row],[Source ID]],SDEC!A:U,21,FALSE)</f>
        <v>LOR Requested in Vprime</v>
      </c>
      <c r="D466" s="87"/>
      <c r="E466" s="87"/>
      <c r="F466" s="87"/>
      <c r="G466" s="177" t="s">
        <v>5</v>
      </c>
      <c r="H466" s="177">
        <v>26</v>
      </c>
      <c r="I466" s="462"/>
      <c r="J466" s="35"/>
      <c r="K466" s="36">
        <v>45183</v>
      </c>
      <c r="L466" s="87"/>
      <c r="M466" s="87" t="s">
        <v>399</v>
      </c>
      <c r="N466" t="s">
        <v>5</v>
      </c>
      <c r="O466" t="str">
        <f>VLOOKUP(cppm_lor[[#This Row],[Status]],'All Link_LOV'!$M$4:$N$16,2,FALSE)</f>
        <v>Pending Approval</v>
      </c>
      <c r="P466" s="87"/>
      <c r="Q466" s="481"/>
      <c r="R466" s="87"/>
      <c r="S466" s="87"/>
      <c r="T466" s="87"/>
      <c r="U466" s="87"/>
      <c r="V466" s="87"/>
      <c r="W466" s="87"/>
      <c r="X466" s="87"/>
      <c r="Y466" s="87"/>
      <c r="Z466" s="87"/>
      <c r="AA466" s="87"/>
      <c r="AB466" s="87"/>
      <c r="AC466" s="87"/>
      <c r="AD466" s="87"/>
      <c r="AE466" s="87"/>
      <c r="AF466" s="27"/>
      <c r="AK466" s="115"/>
      <c r="AL466" s="36"/>
      <c r="AM466"/>
      <c r="AN466"/>
      <c r="AY466" s="108"/>
    </row>
    <row r="467" spans="1:51" ht="13.5" customHeight="1">
      <c r="A467">
        <v>465</v>
      </c>
      <c r="B467" s="87"/>
      <c r="C467" s="87" t="str">
        <f>VLOOKUP(cppm_lor[[#This Row],[Source ID]],SDEC!A:U,21,FALSE)</f>
        <v>LOR Approved in Vprime</v>
      </c>
      <c r="D467" s="87"/>
      <c r="E467" s="87"/>
      <c r="F467" s="87"/>
      <c r="G467" s="177" t="s">
        <v>5</v>
      </c>
      <c r="H467" s="177">
        <v>27</v>
      </c>
      <c r="I467" s="462"/>
      <c r="J467" s="35"/>
      <c r="K467" s="36">
        <v>45183</v>
      </c>
      <c r="L467" s="87"/>
      <c r="M467" s="87" t="s">
        <v>399</v>
      </c>
      <c r="N467" t="s">
        <v>5</v>
      </c>
      <c r="O467" t="str">
        <f>VLOOKUP(cppm_lor[[#This Row],[Status]],'All Link_LOV'!$M$4:$N$16,2,FALSE)</f>
        <v>LOR Issued</v>
      </c>
      <c r="P467" s="87"/>
      <c r="Q467" s="481"/>
      <c r="R467" s="87"/>
      <c r="S467" s="87"/>
      <c r="T467" s="87"/>
      <c r="U467" s="87"/>
      <c r="V467" s="87"/>
      <c r="W467" s="87"/>
      <c r="X467" s="87"/>
      <c r="Y467" s="87"/>
      <c r="Z467" s="87"/>
      <c r="AA467" s="87"/>
      <c r="AB467" s="87"/>
      <c r="AC467" s="87"/>
      <c r="AD467" s="87"/>
      <c r="AE467" s="87"/>
      <c r="AF467" s="27"/>
      <c r="AK467" s="115"/>
      <c r="AL467" s="36"/>
      <c r="AM467"/>
      <c r="AN467"/>
      <c r="AY467" s="108"/>
    </row>
    <row r="468" spans="1:51" ht="13.5" customHeight="1">
      <c r="A468">
        <v>466</v>
      </c>
      <c r="B468" s="87"/>
      <c r="C468" s="87" t="str">
        <f>VLOOKUP(cppm_lor[[#This Row],[Source ID]],SDEC!A:U,21,FALSE)</f>
        <v>LOR Approved in Vprime</v>
      </c>
      <c r="D468" s="87"/>
      <c r="E468" s="87"/>
      <c r="F468" s="87"/>
      <c r="G468" s="177" t="s">
        <v>5</v>
      </c>
      <c r="H468" s="177">
        <v>28</v>
      </c>
      <c r="I468" s="462"/>
      <c r="J468" s="35"/>
      <c r="K468" s="36">
        <v>45183</v>
      </c>
      <c r="L468" s="87"/>
      <c r="M468" s="87" t="s">
        <v>399</v>
      </c>
      <c r="N468" t="s">
        <v>5</v>
      </c>
      <c r="O468" t="str">
        <f>VLOOKUP(cppm_lor[[#This Row],[Status]],'All Link_LOV'!$M$4:$N$16,2,FALSE)</f>
        <v>LOR Issued</v>
      </c>
      <c r="P468" s="87"/>
      <c r="Q468" s="481"/>
      <c r="R468" s="87"/>
      <c r="S468" s="87"/>
      <c r="T468" s="87"/>
      <c r="U468" s="87"/>
      <c r="V468" s="87"/>
      <c r="W468" s="87"/>
      <c r="X468" s="87"/>
      <c r="Y468" s="87"/>
      <c r="Z468" s="87"/>
      <c r="AA468" s="87"/>
      <c r="AB468" s="87"/>
      <c r="AC468" s="87"/>
      <c r="AD468" s="87"/>
      <c r="AE468" s="87"/>
      <c r="AF468" s="27"/>
      <c r="AK468" s="115"/>
      <c r="AL468" s="36"/>
      <c r="AM468"/>
      <c r="AN468"/>
      <c r="AY468" s="108"/>
    </row>
    <row r="469" spans="1:51" ht="13.5" customHeight="1">
      <c r="A469">
        <v>467</v>
      </c>
      <c r="B469" s="87"/>
      <c r="C469" s="87" t="str">
        <f>VLOOKUP(cppm_lor[[#This Row],[Source ID]],SDEC!A:U,21,FALSE)</f>
        <v>LOR Approved in Vprime</v>
      </c>
      <c r="D469" s="87"/>
      <c r="E469" s="87"/>
      <c r="F469" s="87"/>
      <c r="G469" s="177" t="s">
        <v>5</v>
      </c>
      <c r="H469" s="177">
        <v>29</v>
      </c>
      <c r="I469" s="462"/>
      <c r="J469" s="35"/>
      <c r="K469" s="36">
        <v>45183</v>
      </c>
      <c r="L469" s="87"/>
      <c r="M469" s="87" t="s">
        <v>399</v>
      </c>
      <c r="N469" t="s">
        <v>5</v>
      </c>
      <c r="O469" t="str">
        <f>VLOOKUP(cppm_lor[[#This Row],[Status]],'All Link_LOV'!$M$4:$N$16,2,FALSE)</f>
        <v>LOR Issued</v>
      </c>
      <c r="P469" s="87"/>
      <c r="Q469" s="481"/>
      <c r="R469" s="87"/>
      <c r="S469" s="87"/>
      <c r="T469" s="87"/>
      <c r="U469" s="87"/>
      <c r="V469" s="87"/>
      <c r="W469" s="87"/>
      <c r="X469" s="87"/>
      <c r="Y469" s="87"/>
      <c r="Z469" s="87"/>
      <c r="AA469" s="87"/>
      <c r="AB469" s="87"/>
      <c r="AC469" s="87"/>
      <c r="AD469" s="87"/>
      <c r="AE469" s="87"/>
      <c r="AF469" s="27"/>
      <c r="AK469" s="115"/>
      <c r="AL469" s="36"/>
      <c r="AM469"/>
      <c r="AN469"/>
      <c r="AY469" s="108"/>
    </row>
    <row r="470" spans="1:51" ht="13.5" customHeight="1">
      <c r="A470">
        <v>468</v>
      </c>
      <c r="B470" s="87"/>
      <c r="C470" s="87" t="str">
        <f>VLOOKUP(cppm_lor[[#This Row],[Source ID]],SDEC!A:U,21,FALSE)</f>
        <v>LOR Approved in Vprime</v>
      </c>
      <c r="D470" s="87"/>
      <c r="E470" s="87"/>
      <c r="F470" s="87"/>
      <c r="G470" s="177" t="s">
        <v>5</v>
      </c>
      <c r="H470" s="177">
        <v>30</v>
      </c>
      <c r="I470" s="462"/>
      <c r="J470" s="35"/>
      <c r="K470" s="36">
        <v>45183</v>
      </c>
      <c r="L470" s="87"/>
      <c r="M470" s="87" t="s">
        <v>399</v>
      </c>
      <c r="N470" t="s">
        <v>5</v>
      </c>
      <c r="O470" t="str">
        <f>VLOOKUP(cppm_lor[[#This Row],[Status]],'All Link_LOV'!$M$4:$N$16,2,FALSE)</f>
        <v>LOR Issued</v>
      </c>
      <c r="P470" s="87"/>
      <c r="Q470" s="481"/>
      <c r="R470" s="87"/>
      <c r="S470" s="87"/>
      <c r="T470" s="87"/>
      <c r="U470" s="87"/>
      <c r="V470" s="87"/>
      <c r="W470" s="87"/>
      <c r="X470" s="87"/>
      <c r="Y470" s="87"/>
      <c r="Z470" s="87"/>
      <c r="AA470" s="87"/>
      <c r="AB470" s="87"/>
      <c r="AC470" s="87"/>
      <c r="AD470" s="87"/>
      <c r="AE470" s="87"/>
      <c r="AF470" s="27"/>
      <c r="AK470" s="115"/>
      <c r="AL470" s="36"/>
      <c r="AM470"/>
      <c r="AN470"/>
      <c r="AY470" s="108"/>
    </row>
    <row r="471" spans="1:51" ht="13.5" customHeight="1">
      <c r="A471">
        <v>469</v>
      </c>
      <c r="B471" s="87"/>
      <c r="C471" s="87" t="str">
        <f>VLOOKUP(cppm_lor[[#This Row],[Source ID]],SDEC!A:U,21,FALSE)</f>
        <v>LOR Approved in Vprime</v>
      </c>
      <c r="D471" s="87"/>
      <c r="E471" s="87"/>
      <c r="F471" s="87"/>
      <c r="G471" s="177" t="s">
        <v>5</v>
      </c>
      <c r="H471" s="177">
        <v>31</v>
      </c>
      <c r="I471" s="462"/>
      <c r="J471" s="35"/>
      <c r="K471" s="36">
        <v>45183</v>
      </c>
      <c r="L471" s="87"/>
      <c r="M471" s="87" t="s">
        <v>399</v>
      </c>
      <c r="N471" t="s">
        <v>5</v>
      </c>
      <c r="O471" t="str">
        <f>VLOOKUP(cppm_lor[[#This Row],[Status]],'All Link_LOV'!$M$4:$N$16,2,FALSE)</f>
        <v>LOR Issued</v>
      </c>
      <c r="P471" s="87"/>
      <c r="Q471" s="481"/>
      <c r="R471" s="87"/>
      <c r="S471" s="87"/>
      <c r="T471" s="87"/>
      <c r="U471" s="87"/>
      <c r="V471" s="87"/>
      <c r="W471" s="87"/>
      <c r="X471" s="87"/>
      <c r="Y471" s="87"/>
      <c r="Z471" s="87"/>
      <c r="AA471" s="87"/>
      <c r="AB471" s="87"/>
      <c r="AC471" s="87"/>
      <c r="AD471" s="87"/>
      <c r="AE471" s="87"/>
      <c r="AF471" s="27"/>
      <c r="AK471" s="115"/>
      <c r="AL471" s="36"/>
      <c r="AM471"/>
      <c r="AN471"/>
      <c r="AY471" s="108"/>
    </row>
    <row r="472" spans="1:51" ht="13.5" customHeight="1">
      <c r="A472">
        <v>470</v>
      </c>
      <c r="B472" s="87"/>
      <c r="C472" s="87" t="str">
        <f>VLOOKUP(cppm_lor[[#This Row],[Source ID]],SDEC!A:U,21,FALSE)</f>
        <v>LOR Approved in Vprime</v>
      </c>
      <c r="D472" s="87"/>
      <c r="E472" s="87"/>
      <c r="F472" s="87"/>
      <c r="G472" s="177" t="s">
        <v>5</v>
      </c>
      <c r="H472" s="177">
        <v>32</v>
      </c>
      <c r="I472" s="462"/>
      <c r="J472" s="35"/>
      <c r="K472" s="36">
        <v>45183</v>
      </c>
      <c r="L472" s="87"/>
      <c r="M472" s="87" t="s">
        <v>399</v>
      </c>
      <c r="N472" t="s">
        <v>5</v>
      </c>
      <c r="O472" t="str">
        <f>VLOOKUP(cppm_lor[[#This Row],[Status]],'All Link_LOV'!$M$4:$N$16,2,FALSE)</f>
        <v>LOR Issued</v>
      </c>
      <c r="P472" s="87"/>
      <c r="Q472" s="481"/>
      <c r="R472" s="87"/>
      <c r="S472" s="87"/>
      <c r="T472" s="87"/>
      <c r="U472" s="87"/>
      <c r="V472" s="87"/>
      <c r="W472" s="87"/>
      <c r="X472" s="87"/>
      <c r="Y472" s="87"/>
      <c r="Z472" s="87"/>
      <c r="AA472" s="87"/>
      <c r="AB472" s="87"/>
      <c r="AC472" s="87"/>
      <c r="AD472" s="87"/>
      <c r="AE472" s="87"/>
      <c r="AF472" s="27"/>
      <c r="AK472" s="115"/>
      <c r="AL472" s="36"/>
      <c r="AM472"/>
      <c r="AN472"/>
      <c r="AY472" s="108"/>
    </row>
    <row r="473" spans="1:51" ht="13.5" customHeight="1">
      <c r="A473">
        <v>471</v>
      </c>
      <c r="B473" s="87"/>
      <c r="C473" s="87" t="str">
        <f>VLOOKUP(cppm_lor[[#This Row],[Source ID]],SDEC!A:U,21,FALSE)</f>
        <v>LOR Requested in Vprime</v>
      </c>
      <c r="D473" s="87"/>
      <c r="E473" s="87"/>
      <c r="F473" s="87"/>
      <c r="G473" s="177" t="s">
        <v>5</v>
      </c>
      <c r="H473" s="177">
        <v>33</v>
      </c>
      <c r="I473" s="462"/>
      <c r="J473" s="35"/>
      <c r="K473" s="36">
        <v>45183</v>
      </c>
      <c r="L473" s="87"/>
      <c r="M473" s="87" t="s">
        <v>399</v>
      </c>
      <c r="N473" t="s">
        <v>5</v>
      </c>
      <c r="O473" t="str">
        <f>VLOOKUP(cppm_lor[[#This Row],[Status]],'All Link_LOV'!$M$4:$N$16,2,FALSE)</f>
        <v>Pending Approval</v>
      </c>
      <c r="P473" s="87"/>
      <c r="Q473" s="481"/>
      <c r="R473" s="87"/>
      <c r="S473" s="87"/>
      <c r="T473" s="87"/>
      <c r="U473" s="87"/>
      <c r="V473" s="87"/>
      <c r="W473" s="87"/>
      <c r="X473" s="87"/>
      <c r="Y473" s="87"/>
      <c r="Z473" s="87"/>
      <c r="AA473" s="87"/>
      <c r="AB473" s="87"/>
      <c r="AC473" s="87"/>
      <c r="AD473" s="87"/>
      <c r="AE473" s="87"/>
      <c r="AF473" s="27"/>
      <c r="AK473" s="115"/>
      <c r="AL473" s="36"/>
      <c r="AM473"/>
      <c r="AN473"/>
      <c r="AY473" s="108"/>
    </row>
    <row r="474" spans="1:51" ht="13.5" customHeight="1">
      <c r="A474">
        <v>472</v>
      </c>
      <c r="B474" s="87"/>
      <c r="C474" s="87" t="str">
        <f>VLOOKUP(cppm_lor[[#This Row],[Source ID]],SDEC!A:U,21,FALSE)</f>
        <v>LOR Requested in Vprime</v>
      </c>
      <c r="D474" s="87"/>
      <c r="E474" s="87"/>
      <c r="F474" s="87"/>
      <c r="G474" s="177" t="s">
        <v>5</v>
      </c>
      <c r="H474" s="177">
        <v>34</v>
      </c>
      <c r="I474" s="462"/>
      <c r="J474" s="35"/>
      <c r="K474" s="36">
        <v>45183</v>
      </c>
      <c r="L474" s="87"/>
      <c r="M474" s="87" t="s">
        <v>399</v>
      </c>
      <c r="N474" t="s">
        <v>5</v>
      </c>
      <c r="O474" t="str">
        <f>VLOOKUP(cppm_lor[[#This Row],[Status]],'All Link_LOV'!$M$4:$N$16,2,FALSE)</f>
        <v>Pending Approval</v>
      </c>
      <c r="P474" s="87"/>
      <c r="Q474" s="481"/>
      <c r="R474" s="87"/>
      <c r="S474" s="87"/>
      <c r="T474" s="87"/>
      <c r="U474" s="87"/>
      <c r="V474" s="87"/>
      <c r="W474" s="87"/>
      <c r="X474" s="87"/>
      <c r="Y474" s="87"/>
      <c r="Z474" s="87"/>
      <c r="AA474" s="87"/>
      <c r="AB474" s="87"/>
      <c r="AC474" s="87"/>
      <c r="AD474" s="87"/>
      <c r="AE474" s="87"/>
      <c r="AF474" s="27"/>
      <c r="AK474" s="115"/>
      <c r="AL474" s="36"/>
      <c r="AM474"/>
      <c r="AN474"/>
      <c r="AY474" s="108"/>
    </row>
    <row r="475" spans="1:51" ht="13.5" customHeight="1">
      <c r="A475">
        <v>473</v>
      </c>
      <c r="B475" s="87"/>
      <c r="C475" s="87" t="str">
        <f>VLOOKUP(cppm_lor[[#This Row],[Source ID]],SDEC!A:U,21,FALSE)</f>
        <v>LOR Requested in Vprime</v>
      </c>
      <c r="D475" s="87"/>
      <c r="E475" s="87"/>
      <c r="F475" s="87"/>
      <c r="G475" s="177" t="s">
        <v>5</v>
      </c>
      <c r="H475" s="177">
        <v>35</v>
      </c>
      <c r="I475" s="462"/>
      <c r="J475" s="35"/>
      <c r="K475" s="36">
        <v>45183</v>
      </c>
      <c r="L475" s="87"/>
      <c r="M475" s="87" t="s">
        <v>399</v>
      </c>
      <c r="N475" t="s">
        <v>5</v>
      </c>
      <c r="O475" t="str">
        <f>VLOOKUP(cppm_lor[[#This Row],[Status]],'All Link_LOV'!$M$4:$N$16,2,FALSE)</f>
        <v>Pending Approval</v>
      </c>
      <c r="P475" s="87"/>
      <c r="Q475" s="481"/>
      <c r="R475" s="87"/>
      <c r="S475" s="87"/>
      <c r="T475" s="87"/>
      <c r="U475" s="87"/>
      <c r="V475" s="87"/>
      <c r="W475" s="87"/>
      <c r="X475" s="87"/>
      <c r="Y475" s="87"/>
      <c r="Z475" s="87"/>
      <c r="AA475" s="87"/>
      <c r="AB475" s="87"/>
      <c r="AC475" s="87"/>
      <c r="AD475" s="87"/>
      <c r="AE475" s="87"/>
      <c r="AF475" s="27"/>
      <c r="AK475" s="115"/>
      <c r="AL475" s="36"/>
      <c r="AM475"/>
      <c r="AN475"/>
      <c r="AY475" s="108"/>
    </row>
    <row r="476" spans="1:51" ht="13.5" customHeight="1">
      <c r="A476">
        <v>474</v>
      </c>
      <c r="B476" s="87"/>
      <c r="C476" s="87" t="str">
        <f>VLOOKUP(cppm_lor[[#This Row],[Source ID]],SDEC!A:U,21,FALSE)</f>
        <v>LOR Approved in Vprime</v>
      </c>
      <c r="D476" s="87"/>
      <c r="E476" s="87"/>
      <c r="F476" s="87"/>
      <c r="G476" s="177" t="s">
        <v>5</v>
      </c>
      <c r="H476" s="177">
        <v>36</v>
      </c>
      <c r="I476" s="462"/>
      <c r="J476" s="35"/>
      <c r="K476" s="36">
        <v>45183</v>
      </c>
      <c r="L476" s="87"/>
      <c r="M476" s="87" t="s">
        <v>399</v>
      </c>
      <c r="N476" t="s">
        <v>5</v>
      </c>
      <c r="O476" t="str">
        <f>VLOOKUP(cppm_lor[[#This Row],[Status]],'All Link_LOV'!$M$4:$N$16,2,FALSE)</f>
        <v>LOR Issued</v>
      </c>
      <c r="P476" s="87"/>
      <c r="Q476" s="481"/>
      <c r="R476" s="87"/>
      <c r="S476" s="87"/>
      <c r="T476" s="87"/>
      <c r="U476" s="87"/>
      <c r="V476" s="87"/>
      <c r="W476" s="87"/>
      <c r="X476" s="87"/>
      <c r="Y476" s="87"/>
      <c r="Z476" s="87"/>
      <c r="AA476" s="87"/>
      <c r="AB476" s="87"/>
      <c r="AC476" s="87"/>
      <c r="AD476" s="87"/>
      <c r="AE476" s="87"/>
      <c r="AF476" s="27"/>
      <c r="AK476" s="115"/>
      <c r="AL476" s="36"/>
      <c r="AM476"/>
      <c r="AN476"/>
      <c r="AY476" s="108"/>
    </row>
    <row r="477" spans="1:51" ht="13.5" customHeight="1">
      <c r="A477">
        <v>475</v>
      </c>
      <c r="B477" s="87"/>
      <c r="C477" s="87" t="str">
        <f>VLOOKUP(cppm_lor[[#This Row],[Source ID]],SDEC!A:U,21,FALSE)</f>
        <v>LOR Requested in Vprime</v>
      </c>
      <c r="D477" s="87"/>
      <c r="E477" s="87"/>
      <c r="F477" s="87"/>
      <c r="G477" s="177" t="s">
        <v>5</v>
      </c>
      <c r="H477" s="177">
        <v>37</v>
      </c>
      <c r="I477" s="462"/>
      <c r="J477" s="35"/>
      <c r="K477" s="36">
        <v>45183</v>
      </c>
      <c r="L477" s="87"/>
      <c r="M477" s="87" t="s">
        <v>399</v>
      </c>
      <c r="N477" t="s">
        <v>5</v>
      </c>
      <c r="O477" t="str">
        <f>VLOOKUP(cppm_lor[[#This Row],[Status]],'All Link_LOV'!$M$4:$N$16,2,FALSE)</f>
        <v>Pending Approval</v>
      </c>
      <c r="P477" s="87"/>
      <c r="Q477" s="481"/>
      <c r="R477" s="87"/>
      <c r="S477" s="87"/>
      <c r="T477" s="87"/>
      <c r="U477" s="87"/>
      <c r="V477" s="87"/>
      <c r="W477" s="87"/>
      <c r="X477" s="87"/>
      <c r="Y477" s="87"/>
      <c r="Z477" s="87"/>
      <c r="AA477" s="87"/>
      <c r="AB477" s="87"/>
      <c r="AC477" s="87"/>
      <c r="AD477" s="87"/>
      <c r="AE477" s="87"/>
      <c r="AF477" s="27"/>
      <c r="AK477" s="115"/>
      <c r="AL477" s="36"/>
      <c r="AM477"/>
      <c r="AN477"/>
      <c r="AY477" s="108"/>
    </row>
    <row r="478" spans="1:51" ht="13.5" customHeight="1">
      <c r="A478">
        <v>476</v>
      </c>
      <c r="B478" s="87"/>
      <c r="C478" s="87" t="str">
        <f>VLOOKUP(cppm_lor[[#This Row],[Source ID]],SDEC!A:U,21,FALSE)</f>
        <v>LOR Approved in Vprime</v>
      </c>
      <c r="D478" s="87"/>
      <c r="E478" s="87"/>
      <c r="F478" s="87"/>
      <c r="G478" s="177" t="s">
        <v>5</v>
      </c>
      <c r="H478" s="177">
        <v>38</v>
      </c>
      <c r="I478" s="462"/>
      <c r="J478" s="35"/>
      <c r="K478" s="36">
        <v>45183</v>
      </c>
      <c r="L478" s="87"/>
      <c r="M478" s="87" t="s">
        <v>399</v>
      </c>
      <c r="N478" t="s">
        <v>5</v>
      </c>
      <c r="O478" t="str">
        <f>VLOOKUP(cppm_lor[[#This Row],[Status]],'All Link_LOV'!$M$4:$N$16,2,FALSE)</f>
        <v>LOR Issued</v>
      </c>
      <c r="P478" s="87"/>
      <c r="Q478" s="481"/>
      <c r="R478" s="87"/>
      <c r="S478" s="87"/>
      <c r="T478" s="87"/>
      <c r="U478" s="87"/>
      <c r="V478" s="87"/>
      <c r="W478" s="87"/>
      <c r="X478" s="87"/>
      <c r="Y478" s="87"/>
      <c r="Z478" s="87"/>
      <c r="AA478" s="87"/>
      <c r="AB478" s="87"/>
      <c r="AC478" s="87"/>
      <c r="AD478" s="87"/>
      <c r="AE478" s="87"/>
      <c r="AF478" s="27"/>
      <c r="AK478" s="115"/>
      <c r="AL478" s="36"/>
      <c r="AM478"/>
      <c r="AN478"/>
      <c r="AY478" s="108"/>
    </row>
    <row r="479" spans="1:51" ht="13.5" customHeight="1">
      <c r="A479">
        <v>477</v>
      </c>
      <c r="B479" s="87"/>
      <c r="C479" s="87" t="str">
        <f>VLOOKUP(cppm_lor[[#This Row],[Source ID]],SDEC!A:U,21,FALSE)</f>
        <v>LOR Approved in Vprime</v>
      </c>
      <c r="D479" s="87"/>
      <c r="E479" s="87"/>
      <c r="F479" s="87"/>
      <c r="G479" s="177" t="s">
        <v>5</v>
      </c>
      <c r="H479" s="177">
        <v>39</v>
      </c>
      <c r="I479" s="462"/>
      <c r="J479" s="35"/>
      <c r="K479" s="36">
        <v>45183</v>
      </c>
      <c r="L479" s="87"/>
      <c r="M479" s="87" t="s">
        <v>399</v>
      </c>
      <c r="N479" t="s">
        <v>5</v>
      </c>
      <c r="O479" t="str">
        <f>VLOOKUP(cppm_lor[[#This Row],[Status]],'All Link_LOV'!$M$4:$N$16,2,FALSE)</f>
        <v>LOR Issued</v>
      </c>
      <c r="P479" s="87"/>
      <c r="Q479" s="481"/>
      <c r="R479" s="87"/>
      <c r="S479" s="87"/>
      <c r="T479" s="87"/>
      <c r="U479" s="87"/>
      <c r="V479" s="87"/>
      <c r="W479" s="87"/>
      <c r="X479" s="87"/>
      <c r="Y479" s="87"/>
      <c r="Z479" s="87"/>
      <c r="AA479" s="87"/>
      <c r="AB479" s="87"/>
      <c r="AC479" s="87"/>
      <c r="AD479" s="87"/>
      <c r="AE479" s="87"/>
      <c r="AF479" s="27"/>
      <c r="AK479" s="115"/>
      <c r="AL479" s="36"/>
      <c r="AM479"/>
      <c r="AN479"/>
      <c r="AY479" s="108"/>
    </row>
    <row r="480" spans="1:51" ht="13.5" customHeight="1">
      <c r="A480">
        <v>478</v>
      </c>
      <c r="B480" s="87"/>
      <c r="C480" s="87" t="str">
        <f>VLOOKUP(cppm_lor[[#This Row],[Source ID]],SDEC!A:U,21,FALSE)</f>
        <v>LOR Requested in Vprime</v>
      </c>
      <c r="D480" s="87"/>
      <c r="E480" s="87"/>
      <c r="F480" s="87"/>
      <c r="G480" s="177" t="s">
        <v>5</v>
      </c>
      <c r="H480" s="177">
        <v>40</v>
      </c>
      <c r="I480" s="462"/>
      <c r="J480" s="35"/>
      <c r="K480" s="36">
        <v>45183</v>
      </c>
      <c r="L480" s="87"/>
      <c r="M480" s="87" t="s">
        <v>399</v>
      </c>
      <c r="N480" t="s">
        <v>5</v>
      </c>
      <c r="O480" t="str">
        <f>VLOOKUP(cppm_lor[[#This Row],[Status]],'All Link_LOV'!$M$4:$N$16,2,FALSE)</f>
        <v>Pending Approval</v>
      </c>
      <c r="P480" s="87"/>
      <c r="Q480" s="481"/>
      <c r="R480" s="87"/>
      <c r="S480" s="87"/>
      <c r="T480" s="87"/>
      <c r="U480" s="87"/>
      <c r="V480" s="87"/>
      <c r="W480" s="87"/>
      <c r="X480" s="87"/>
      <c r="Y480" s="87"/>
      <c r="Z480" s="87"/>
      <c r="AA480" s="87"/>
      <c r="AB480" s="87"/>
      <c r="AC480" s="87"/>
      <c r="AD480" s="87"/>
      <c r="AE480" s="87"/>
      <c r="AF480" s="27"/>
      <c r="AK480" s="115"/>
      <c r="AL480" s="36"/>
      <c r="AM480"/>
      <c r="AN480"/>
      <c r="AY480" s="108"/>
    </row>
    <row r="481" spans="1:51" ht="13.5" customHeight="1">
      <c r="A481">
        <v>479</v>
      </c>
      <c r="B481" s="87"/>
      <c r="C481" s="87" t="str">
        <f>VLOOKUP(cppm_lor[[#This Row],[Source ID]],SDEC!A:U,21,FALSE)</f>
        <v>LOR Requested in Vprime</v>
      </c>
      <c r="D481" s="87"/>
      <c r="E481" s="87"/>
      <c r="F481" s="87"/>
      <c r="G481" s="177" t="s">
        <v>5</v>
      </c>
      <c r="H481" s="177">
        <v>41</v>
      </c>
      <c r="I481" s="462"/>
      <c r="J481" s="35"/>
      <c r="K481" s="36">
        <v>45183</v>
      </c>
      <c r="L481" s="87"/>
      <c r="M481" s="87" t="s">
        <v>399</v>
      </c>
      <c r="N481" t="s">
        <v>5</v>
      </c>
      <c r="O481" t="str">
        <f>VLOOKUP(cppm_lor[[#This Row],[Status]],'All Link_LOV'!$M$4:$N$16,2,FALSE)</f>
        <v>Pending Approval</v>
      </c>
      <c r="P481" s="87"/>
      <c r="Q481" s="481"/>
      <c r="R481" s="87"/>
      <c r="S481" s="87"/>
      <c r="T481" s="87"/>
      <c r="U481" s="87"/>
      <c r="V481" s="87"/>
      <c r="W481" s="87"/>
      <c r="X481" s="87"/>
      <c r="Y481" s="87"/>
      <c r="Z481" s="87"/>
      <c r="AA481" s="87"/>
      <c r="AB481" s="87"/>
      <c r="AC481" s="87"/>
      <c r="AD481" s="87"/>
      <c r="AE481" s="87"/>
      <c r="AF481" s="27"/>
      <c r="AK481" s="115"/>
      <c r="AL481" s="36"/>
      <c r="AM481"/>
      <c r="AN481"/>
      <c r="AY481" s="108"/>
    </row>
    <row r="482" spans="1:51" ht="13.5" customHeight="1">
      <c r="A482">
        <v>480</v>
      </c>
      <c r="B482" s="87"/>
      <c r="C482" s="87" t="str">
        <f>VLOOKUP(cppm_lor[[#This Row],[Source ID]],SDEC!A:U,21,FALSE)</f>
        <v>LOR Approved in Vprime</v>
      </c>
      <c r="D482" s="87"/>
      <c r="E482" s="87"/>
      <c r="F482" s="87"/>
      <c r="G482" s="177" t="s">
        <v>5</v>
      </c>
      <c r="H482" s="177">
        <v>42</v>
      </c>
      <c r="I482" s="462"/>
      <c r="J482" s="35"/>
      <c r="K482" s="36">
        <v>45183</v>
      </c>
      <c r="L482" s="87"/>
      <c r="M482" s="87" t="s">
        <v>399</v>
      </c>
      <c r="N482" t="s">
        <v>5</v>
      </c>
      <c r="O482" t="str">
        <f>VLOOKUP(cppm_lor[[#This Row],[Status]],'All Link_LOV'!$M$4:$N$16,2,FALSE)</f>
        <v>LOR Issued</v>
      </c>
      <c r="P482" s="87"/>
      <c r="Q482" s="481"/>
      <c r="R482" s="87"/>
      <c r="S482" s="87"/>
      <c r="T482" s="87"/>
      <c r="U482" s="87"/>
      <c r="V482" s="87"/>
      <c r="W482" s="87"/>
      <c r="X482" s="87"/>
      <c r="Y482" s="87"/>
      <c r="Z482" s="87"/>
      <c r="AA482" s="87"/>
      <c r="AB482" s="87"/>
      <c r="AC482" s="87"/>
      <c r="AD482" s="87"/>
      <c r="AE482" s="87"/>
      <c r="AF482" s="27"/>
      <c r="AK482" s="115"/>
      <c r="AL482" s="36"/>
      <c r="AM482"/>
      <c r="AN482"/>
      <c r="AY482" s="108"/>
    </row>
    <row r="483" spans="1:51" ht="13.5" customHeight="1">
      <c r="A483">
        <v>481</v>
      </c>
      <c r="B483" s="87"/>
      <c r="C483" s="87" t="str">
        <f>VLOOKUP(cppm_lor[[#This Row],[Source ID]],SDEC!A:U,21,FALSE)</f>
        <v>LOR Approved in Vprime</v>
      </c>
      <c r="D483" s="87"/>
      <c r="E483" s="87"/>
      <c r="F483" s="87"/>
      <c r="G483" s="177" t="s">
        <v>5</v>
      </c>
      <c r="H483" s="177">
        <v>43</v>
      </c>
      <c r="I483" s="462"/>
      <c r="J483" s="35"/>
      <c r="K483" s="36">
        <v>45183</v>
      </c>
      <c r="L483" s="87"/>
      <c r="M483" s="87" t="s">
        <v>399</v>
      </c>
      <c r="N483" t="s">
        <v>5</v>
      </c>
      <c r="O483" t="str">
        <f>VLOOKUP(cppm_lor[[#This Row],[Status]],'All Link_LOV'!$M$4:$N$16,2,FALSE)</f>
        <v>LOR Issued</v>
      </c>
      <c r="P483" s="87"/>
      <c r="Q483" s="481"/>
      <c r="R483" s="87"/>
      <c r="S483" s="87"/>
      <c r="T483" s="87"/>
      <c r="U483" s="87"/>
      <c r="V483" s="87"/>
      <c r="W483" s="87"/>
      <c r="X483" s="87"/>
      <c r="Y483" s="87"/>
      <c r="Z483" s="87"/>
      <c r="AA483" s="87"/>
      <c r="AB483" s="87"/>
      <c r="AC483" s="87"/>
      <c r="AD483" s="87"/>
      <c r="AE483" s="87"/>
      <c r="AF483" s="27"/>
      <c r="AK483" s="115"/>
      <c r="AL483" s="36"/>
      <c r="AM483"/>
      <c r="AN483"/>
      <c r="AY483" s="108"/>
    </row>
    <row r="484" spans="1:51" ht="13.5" customHeight="1">
      <c r="A484">
        <v>482</v>
      </c>
      <c r="B484" s="87"/>
      <c r="C484" s="87" t="str">
        <f>VLOOKUP(cppm_lor[[#This Row],[Source ID]],SDEC!A:U,21,FALSE)</f>
        <v>LOR Approved in Vprime</v>
      </c>
      <c r="D484" s="87"/>
      <c r="E484" s="87"/>
      <c r="F484" s="87"/>
      <c r="G484" s="177" t="s">
        <v>5</v>
      </c>
      <c r="H484" s="177">
        <v>44</v>
      </c>
      <c r="I484" s="462"/>
      <c r="J484" s="35"/>
      <c r="K484" s="36">
        <v>45183</v>
      </c>
      <c r="L484" s="87"/>
      <c r="M484" s="87" t="s">
        <v>399</v>
      </c>
      <c r="N484" t="s">
        <v>5</v>
      </c>
      <c r="O484" t="str">
        <f>VLOOKUP(cppm_lor[[#This Row],[Status]],'All Link_LOV'!$M$4:$N$16,2,FALSE)</f>
        <v>LOR Issued</v>
      </c>
      <c r="P484" s="87"/>
      <c r="Q484" s="481"/>
      <c r="R484" s="87"/>
      <c r="S484" s="87"/>
      <c r="T484" s="87"/>
      <c r="U484" s="87"/>
      <c r="V484" s="87"/>
      <c r="W484" s="87"/>
      <c r="X484" s="87"/>
      <c r="Y484" s="87"/>
      <c r="Z484" s="87"/>
      <c r="AA484" s="87"/>
      <c r="AB484" s="87"/>
      <c r="AC484" s="87"/>
      <c r="AD484" s="87"/>
      <c r="AE484" s="87"/>
      <c r="AF484" s="27"/>
      <c r="AK484" s="115"/>
      <c r="AL484" s="36"/>
      <c r="AM484"/>
      <c r="AN484"/>
      <c r="AY484" s="108"/>
    </row>
    <row r="485" spans="1:51" ht="13.5" customHeight="1">
      <c r="A485">
        <v>483</v>
      </c>
      <c r="B485" s="87"/>
      <c r="C485" s="87" t="str">
        <f>VLOOKUP(cppm_lor[[#This Row],[Source ID]],SDEC!A:U,21,FALSE)</f>
        <v>LOR Already Exist</v>
      </c>
      <c r="D485" s="87"/>
      <c r="E485" s="87"/>
      <c r="F485" s="87"/>
      <c r="G485" s="177" t="s">
        <v>5</v>
      </c>
      <c r="H485" s="177">
        <v>45</v>
      </c>
      <c r="I485" s="462"/>
      <c r="J485" s="35"/>
      <c r="K485" s="36">
        <v>45183</v>
      </c>
      <c r="L485" s="87"/>
      <c r="M485" s="87" t="s">
        <v>399</v>
      </c>
      <c r="N485" t="s">
        <v>5</v>
      </c>
      <c r="O485" t="str">
        <f>VLOOKUP(cppm_lor[[#This Row],[Status]],'All Link_LOV'!$M$4:$N$16,2,FALSE)</f>
        <v>LOR Issued</v>
      </c>
      <c r="P485" s="87"/>
      <c r="Q485" s="481"/>
      <c r="R485" s="87"/>
      <c r="S485" s="87"/>
      <c r="T485" s="87"/>
      <c r="U485" s="87"/>
      <c r="V485" s="87"/>
      <c r="W485" s="87"/>
      <c r="X485" s="87"/>
      <c r="Y485" s="87"/>
      <c r="Z485" s="87"/>
      <c r="AA485" s="87"/>
      <c r="AB485" s="87"/>
      <c r="AC485" s="87"/>
      <c r="AD485" s="87"/>
      <c r="AE485" s="87"/>
      <c r="AF485" s="27"/>
      <c r="AK485" s="115"/>
      <c r="AL485" s="36"/>
      <c r="AM485"/>
      <c r="AN485"/>
      <c r="AY485" s="108"/>
    </row>
    <row r="486" spans="1:51" ht="13.5" customHeight="1">
      <c r="A486">
        <v>484</v>
      </c>
      <c r="B486" s="87"/>
      <c r="C486" s="87" t="str">
        <f>VLOOKUP(cppm_lor[[#This Row],[Source ID]],SDEC!A:U,21,FALSE)</f>
        <v>LOR Already Exist</v>
      </c>
      <c r="D486" s="87"/>
      <c r="E486" s="87"/>
      <c r="F486" s="87"/>
      <c r="G486" s="177" t="s">
        <v>5</v>
      </c>
      <c r="H486" s="177">
        <v>46</v>
      </c>
      <c r="I486" s="462"/>
      <c r="J486" s="35"/>
      <c r="K486" s="36">
        <v>45183</v>
      </c>
      <c r="L486" s="87"/>
      <c r="M486" s="87" t="s">
        <v>399</v>
      </c>
      <c r="N486" t="s">
        <v>5</v>
      </c>
      <c r="O486" t="str">
        <f>VLOOKUP(cppm_lor[[#This Row],[Status]],'All Link_LOV'!$M$4:$N$16,2,FALSE)</f>
        <v>LOR Issued</v>
      </c>
      <c r="P486" s="87"/>
      <c r="Q486" s="481"/>
      <c r="R486" s="87"/>
      <c r="S486" s="87"/>
      <c r="T486" s="87"/>
      <c r="U486" s="87"/>
      <c r="V486" s="87"/>
      <c r="W486" s="87"/>
      <c r="X486" s="87"/>
      <c r="Y486" s="87"/>
      <c r="Z486" s="87"/>
      <c r="AA486" s="87"/>
      <c r="AB486" s="87"/>
      <c r="AC486" s="87"/>
      <c r="AD486" s="87"/>
      <c r="AE486" s="87"/>
      <c r="AF486" s="27"/>
      <c r="AK486" s="115"/>
      <c r="AL486" s="36"/>
      <c r="AM486"/>
      <c r="AN486"/>
      <c r="AY486" s="108"/>
    </row>
    <row r="487" spans="1:51" ht="13.5" customHeight="1">
      <c r="A487">
        <v>485</v>
      </c>
      <c r="B487" s="87"/>
      <c r="C487" s="87" t="str">
        <f>VLOOKUP(cppm_lor[[#This Row],[Source ID]],SDEC!A:U,21,FALSE)</f>
        <v>LOR Already Exist</v>
      </c>
      <c r="D487" s="87"/>
      <c r="E487" s="87"/>
      <c r="F487" s="87"/>
      <c r="G487" s="177" t="s">
        <v>5</v>
      </c>
      <c r="H487" s="177">
        <v>47</v>
      </c>
      <c r="I487" s="462"/>
      <c r="J487" s="35"/>
      <c r="K487" s="36">
        <v>45183</v>
      </c>
      <c r="L487" s="87"/>
      <c r="M487" s="87" t="s">
        <v>399</v>
      </c>
      <c r="N487" t="s">
        <v>5</v>
      </c>
      <c r="O487" t="str">
        <f>VLOOKUP(cppm_lor[[#This Row],[Status]],'All Link_LOV'!$M$4:$N$16,2,FALSE)</f>
        <v>LOR Issued</v>
      </c>
      <c r="P487" s="87"/>
      <c r="Q487" s="481"/>
      <c r="R487" s="87"/>
      <c r="S487" s="87"/>
      <c r="T487" s="87"/>
      <c r="U487" s="87"/>
      <c r="V487" s="87"/>
      <c r="W487" s="87"/>
      <c r="X487" s="87"/>
      <c r="Y487" s="87"/>
      <c r="Z487" s="87"/>
      <c r="AA487" s="87"/>
      <c r="AB487" s="87"/>
      <c r="AC487" s="87"/>
      <c r="AD487" s="87"/>
      <c r="AE487" s="87"/>
      <c r="AF487" s="27"/>
      <c r="AK487" s="115"/>
      <c r="AL487" s="36"/>
      <c r="AM487"/>
      <c r="AN487"/>
      <c r="AY487" s="108"/>
    </row>
    <row r="488" spans="1:51" ht="13.5" hidden="1" customHeight="1">
      <c r="A488">
        <v>486</v>
      </c>
      <c r="B488" s="98" t="s">
        <v>429</v>
      </c>
      <c r="C488" s="98" t="s">
        <v>16</v>
      </c>
      <c r="D488" s="98" t="s">
        <v>3627</v>
      </c>
      <c r="E488" s="98"/>
      <c r="F488" s="98" t="s">
        <v>1640</v>
      </c>
      <c r="G488" s="463" t="s">
        <v>105</v>
      </c>
      <c r="H488" s="482">
        <v>155</v>
      </c>
      <c r="I488" s="461"/>
      <c r="J488" s="35"/>
      <c r="K488" s="483">
        <v>45187</v>
      </c>
      <c r="L488" s="98" t="s">
        <v>1620</v>
      </c>
      <c r="M488" s="98" t="s">
        <v>1572</v>
      </c>
      <c r="O488" t="str">
        <f>VLOOKUP(cppm_lor[[#This Row],[Status]],'All Link_LOV'!$M$4:$N$16,2,FALSE)</f>
        <v>LOR Issued</v>
      </c>
      <c r="P488" s="98" t="s">
        <v>2397</v>
      </c>
      <c r="Q488" s="179" t="s">
        <v>3628</v>
      </c>
      <c r="R488" s="98" t="s">
        <v>2399</v>
      </c>
      <c r="S488" s="98" t="s">
        <v>2400</v>
      </c>
      <c r="T488" s="98" t="s">
        <v>1635</v>
      </c>
      <c r="U488" s="98">
        <v>130000</v>
      </c>
      <c r="V488" s="98" t="s">
        <v>2401</v>
      </c>
      <c r="W488" s="98" t="s">
        <v>2402</v>
      </c>
      <c r="X488" s="98" t="s">
        <v>3629</v>
      </c>
      <c r="Y488" s="98" t="s">
        <v>1554</v>
      </c>
      <c r="Z488" s="98" t="s">
        <v>2494</v>
      </c>
      <c r="AA488" s="98" t="s">
        <v>3630</v>
      </c>
      <c r="AB488" s="98">
        <v>3400038889</v>
      </c>
      <c r="AC488" s="98" t="s">
        <v>1770</v>
      </c>
      <c r="AD488" s="98">
        <v>3400038938</v>
      </c>
      <c r="AE488" s="98" t="s">
        <v>3631</v>
      </c>
      <c r="AF488" s="27">
        <v>3400038965</v>
      </c>
      <c r="AK488" s="115"/>
      <c r="AL488" s="36"/>
      <c r="AM488"/>
      <c r="AN488"/>
      <c r="AY488" s="108"/>
    </row>
    <row r="489" spans="1:51" ht="13.5" hidden="1" customHeight="1">
      <c r="A489">
        <v>487</v>
      </c>
      <c r="B489" s="98" t="s">
        <v>429</v>
      </c>
      <c r="C489" s="98"/>
      <c r="D489" s="98"/>
      <c r="E489" s="98"/>
      <c r="F489" s="98"/>
      <c r="G489" s="463" t="s">
        <v>105</v>
      </c>
      <c r="H489" s="482">
        <v>156</v>
      </c>
      <c r="I489" s="461"/>
      <c r="J489" s="35"/>
      <c r="K489" s="483">
        <v>45187</v>
      </c>
      <c r="L489" s="98" t="s">
        <v>1712</v>
      </c>
      <c r="M489" s="98" t="s">
        <v>1572</v>
      </c>
      <c r="O489" t="e">
        <f>VLOOKUP(cppm_lor[[#This Row],[Status]],'All Link_LOV'!$M$4:$N$16,2,FALSE)</f>
        <v>#N/A</v>
      </c>
      <c r="P489" s="98" t="s">
        <v>3632</v>
      </c>
      <c r="Q489" s="179" t="s">
        <v>3633</v>
      </c>
      <c r="R489" s="98" t="s">
        <v>2158</v>
      </c>
      <c r="S489" s="98" t="s">
        <v>3634</v>
      </c>
      <c r="T489" s="98" t="s">
        <v>1586</v>
      </c>
      <c r="U489" s="98">
        <v>202000</v>
      </c>
      <c r="V489" s="98" t="s">
        <v>3635</v>
      </c>
      <c r="W489" s="98" t="s">
        <v>3636</v>
      </c>
      <c r="X489" s="98" t="s">
        <v>3637</v>
      </c>
      <c r="Y489" s="98" t="s">
        <v>1554</v>
      </c>
      <c r="Z489" s="98" t="s">
        <v>2165</v>
      </c>
      <c r="AA489" s="98" t="s">
        <v>3638</v>
      </c>
      <c r="AB489" s="98">
        <v>3400038907</v>
      </c>
      <c r="AC489" s="98" t="s">
        <v>3639</v>
      </c>
      <c r="AD489" s="98">
        <v>3400039027</v>
      </c>
      <c r="AE489" s="98" t="s">
        <v>3640</v>
      </c>
      <c r="AF489" s="27">
        <v>3400039029</v>
      </c>
      <c r="AK489" s="115"/>
      <c r="AL489" s="36"/>
      <c r="AM489"/>
      <c r="AN489"/>
      <c r="AY489" s="108"/>
    </row>
    <row r="490" spans="1:51" ht="13.5" hidden="1" customHeight="1">
      <c r="A490">
        <v>488</v>
      </c>
      <c r="B490" s="98" t="s">
        <v>457</v>
      </c>
      <c r="C490" s="98" t="s">
        <v>14</v>
      </c>
      <c r="D490" s="98" t="s">
        <v>3641</v>
      </c>
      <c r="E490" s="98"/>
      <c r="F490" s="98"/>
      <c r="G490" s="98" t="s">
        <v>1517</v>
      </c>
      <c r="H490" s="480"/>
      <c r="I490" s="464"/>
      <c r="K490" s="483"/>
      <c r="L490" s="98"/>
      <c r="M490" s="87" t="s">
        <v>399</v>
      </c>
      <c r="O490" t="str">
        <f>VLOOKUP(cppm_lor[[#This Row],[Status]],'All Link_LOV'!$M$4:$N$16,2,FALSE)</f>
        <v>Pending Approval</v>
      </c>
      <c r="P490" s="98">
        <v>2280</v>
      </c>
      <c r="Q490" s="535"/>
      <c r="R490" s="98"/>
      <c r="S490" s="98" t="s">
        <v>3642</v>
      </c>
      <c r="T490" s="98" t="s">
        <v>3643</v>
      </c>
      <c r="U490" s="98">
        <v>454.35</v>
      </c>
      <c r="V490" s="98" t="s">
        <v>3644</v>
      </c>
      <c r="W490" s="98"/>
      <c r="X490" s="98"/>
      <c r="Y490" s="98"/>
      <c r="Z490" s="98"/>
      <c r="AA490" s="98"/>
      <c r="AB490" s="98"/>
      <c r="AC490" s="98"/>
      <c r="AD490" s="98"/>
      <c r="AE490" s="98"/>
      <c r="AF490" s="27"/>
      <c r="AK490" s="115"/>
      <c r="AL490" s="36"/>
      <c r="AM490"/>
      <c r="AN490"/>
      <c r="AY490" s="108"/>
    </row>
    <row r="491" spans="1:51" ht="13.5" hidden="1" customHeight="1">
      <c r="A491">
        <v>489</v>
      </c>
      <c r="B491" s="98" t="s">
        <v>84</v>
      </c>
      <c r="C491" s="98" t="s">
        <v>16</v>
      </c>
      <c r="D491" s="98" t="s">
        <v>3645</v>
      </c>
      <c r="E491" s="98"/>
      <c r="F491" s="98" t="s">
        <v>3646</v>
      </c>
      <c r="G491" s="98" t="s">
        <v>105</v>
      </c>
      <c r="H491" s="480">
        <v>157</v>
      </c>
      <c r="I491" s="464"/>
      <c r="K491" s="483">
        <v>45187</v>
      </c>
      <c r="L491" s="98" t="s">
        <v>2333</v>
      </c>
      <c r="M491" s="98" t="s">
        <v>399</v>
      </c>
      <c r="O491" t="str">
        <f>VLOOKUP(cppm_lor[[#This Row],[Status]],'All Link_LOV'!$M$4:$N$16,2,FALSE)</f>
        <v>LOR Issued</v>
      </c>
      <c r="P491" s="98" t="s">
        <v>3647</v>
      </c>
      <c r="Q491" s="98" t="s">
        <v>3648</v>
      </c>
      <c r="R491" s="98" t="s">
        <v>3649</v>
      </c>
      <c r="S491" s="98" t="s">
        <v>3650</v>
      </c>
      <c r="T491" s="98" t="s">
        <v>1564</v>
      </c>
      <c r="U491" s="98">
        <v>560</v>
      </c>
      <c r="V491" s="98" t="s">
        <v>1134</v>
      </c>
      <c r="W491" s="98" t="s">
        <v>2338</v>
      </c>
      <c r="X491" s="98" t="s">
        <v>3651</v>
      </c>
      <c r="Y491" s="98" t="s">
        <v>1554</v>
      </c>
      <c r="Z491" s="98" t="s">
        <v>2589</v>
      </c>
      <c r="AA491" s="98" t="s">
        <v>3652</v>
      </c>
      <c r="AB491" s="98">
        <v>3400038813</v>
      </c>
      <c r="AC491" s="98" t="s">
        <v>2510</v>
      </c>
      <c r="AD491" s="98">
        <v>3400039855</v>
      </c>
      <c r="AE491" s="98" t="s">
        <v>1171</v>
      </c>
      <c r="AF491" s="27">
        <v>3400038983</v>
      </c>
      <c r="AK491" s="115"/>
      <c r="AL491" s="36"/>
      <c r="AM491"/>
      <c r="AN491"/>
      <c r="AY491" s="108"/>
    </row>
    <row r="492" spans="1:51" ht="13.5" hidden="1" customHeight="1">
      <c r="A492">
        <v>490</v>
      </c>
      <c r="B492" s="98"/>
      <c r="C492" s="98"/>
      <c r="D492" s="98"/>
      <c r="E492" s="98"/>
      <c r="F492" s="98"/>
      <c r="G492" s="98" t="s">
        <v>105</v>
      </c>
      <c r="H492" s="480">
        <v>158</v>
      </c>
      <c r="I492" s="464"/>
      <c r="K492" s="483">
        <v>45187</v>
      </c>
      <c r="L492" s="98" t="s">
        <v>3653</v>
      </c>
      <c r="M492" s="98" t="s">
        <v>397</v>
      </c>
      <c r="O492" t="e">
        <f>VLOOKUP(cppm_lor[[#This Row],[Status]],'All Link_LOV'!$M$4:$N$16,2,FALSE)</f>
        <v>#N/A</v>
      </c>
      <c r="P492" s="98" t="s">
        <v>3654</v>
      </c>
      <c r="Q492" s="98" t="s">
        <v>3655</v>
      </c>
      <c r="R492" s="98" t="s">
        <v>3656</v>
      </c>
      <c r="S492" s="98" t="s">
        <v>3657</v>
      </c>
      <c r="T492" s="98" t="s">
        <v>1654</v>
      </c>
      <c r="U492" s="98">
        <v>4000</v>
      </c>
      <c r="V492" s="98" t="s">
        <v>3658</v>
      </c>
      <c r="W492" s="98" t="s">
        <v>3659</v>
      </c>
      <c r="X492" s="98" t="s">
        <v>3660</v>
      </c>
      <c r="Y492" s="98" t="s">
        <v>1579</v>
      </c>
      <c r="Z492" s="98"/>
      <c r="AA492" s="98"/>
      <c r="AB492" s="98"/>
      <c r="AC492" s="98"/>
      <c r="AD492" s="98"/>
      <c r="AE492" s="98"/>
      <c r="AF492" s="27"/>
      <c r="AK492" s="115"/>
      <c r="AL492" s="36"/>
      <c r="AM492"/>
      <c r="AN492"/>
      <c r="AY492" s="108"/>
    </row>
    <row r="493" spans="1:51" ht="13.5" hidden="1" customHeight="1">
      <c r="A493">
        <v>491</v>
      </c>
      <c r="B493" s="98" t="s">
        <v>84</v>
      </c>
      <c r="C493" s="98" t="s">
        <v>16</v>
      </c>
      <c r="D493" s="98" t="s">
        <v>3661</v>
      </c>
      <c r="E493" s="98"/>
      <c r="F493" s="98" t="s">
        <v>3646</v>
      </c>
      <c r="G493" s="98" t="s">
        <v>105</v>
      </c>
      <c r="H493" s="480">
        <v>159</v>
      </c>
      <c r="I493" s="464"/>
      <c r="K493" s="483">
        <v>45187</v>
      </c>
      <c r="L493" s="98" t="s">
        <v>2333</v>
      </c>
      <c r="M493" s="98" t="s">
        <v>398</v>
      </c>
      <c r="O493" t="str">
        <f>VLOOKUP(cppm_lor[[#This Row],[Status]],'All Link_LOV'!$M$4:$N$16,2,FALSE)</f>
        <v>LOR Issued</v>
      </c>
      <c r="P493" s="98" t="s">
        <v>3662</v>
      </c>
      <c r="Q493" s="98" t="s">
        <v>3663</v>
      </c>
      <c r="R493" s="98" t="s">
        <v>3664</v>
      </c>
      <c r="S493" s="98" t="s">
        <v>3665</v>
      </c>
      <c r="T493" s="98" t="s">
        <v>1564</v>
      </c>
      <c r="U493" s="98">
        <v>560</v>
      </c>
      <c r="V493" s="98" t="s">
        <v>1147</v>
      </c>
      <c r="W493" s="98" t="s">
        <v>2439</v>
      </c>
      <c r="X493" s="98" t="s">
        <v>3666</v>
      </c>
      <c r="Y493" s="98" t="s">
        <v>1554</v>
      </c>
      <c r="Z493" s="98" t="s">
        <v>2589</v>
      </c>
      <c r="AA493" s="98" t="s">
        <v>3652</v>
      </c>
      <c r="AB493" s="98">
        <v>3400038813</v>
      </c>
      <c r="AC493" s="98" t="s">
        <v>2510</v>
      </c>
      <c r="AD493" s="98">
        <v>3400039855</v>
      </c>
      <c r="AE493" s="98" t="s">
        <v>1171</v>
      </c>
      <c r="AF493" s="27">
        <v>3400038983</v>
      </c>
      <c r="AK493" s="115"/>
      <c r="AL493" s="36"/>
      <c r="AM493"/>
      <c r="AN493"/>
      <c r="AY493" s="108"/>
    </row>
    <row r="494" spans="1:51" ht="13.5" hidden="1" customHeight="1">
      <c r="A494">
        <v>492</v>
      </c>
      <c r="B494" s="98" t="s">
        <v>84</v>
      </c>
      <c r="C494" s="98" t="s">
        <v>16</v>
      </c>
      <c r="D494" s="98" t="s">
        <v>3667</v>
      </c>
      <c r="E494" s="98"/>
      <c r="F494" s="98" t="s">
        <v>3646</v>
      </c>
      <c r="G494" s="98" t="s">
        <v>105</v>
      </c>
      <c r="H494" s="480">
        <v>160</v>
      </c>
      <c r="I494" s="464"/>
      <c r="K494" s="483">
        <v>45187</v>
      </c>
      <c r="L494" s="98" t="s">
        <v>2333</v>
      </c>
      <c r="M494" s="98" t="s">
        <v>398</v>
      </c>
      <c r="O494" t="str">
        <f>VLOOKUP(cppm_lor[[#This Row],[Status]],'All Link_LOV'!$M$4:$N$16,2,FALSE)</f>
        <v>LOR Issued</v>
      </c>
      <c r="P494" s="98" t="s">
        <v>3668</v>
      </c>
      <c r="Q494" s="98" t="s">
        <v>3669</v>
      </c>
      <c r="R494" s="98" t="s">
        <v>3670</v>
      </c>
      <c r="S494" s="98" t="s">
        <v>3671</v>
      </c>
      <c r="T494" s="98" t="s">
        <v>1564</v>
      </c>
      <c r="U494" s="98">
        <v>560</v>
      </c>
      <c r="V494" s="98" t="s">
        <v>1147</v>
      </c>
      <c r="W494" s="98" t="s">
        <v>2317</v>
      </c>
      <c r="X494" s="98" t="s">
        <v>3672</v>
      </c>
      <c r="Y494" s="98" t="s">
        <v>1554</v>
      </c>
      <c r="Z494" s="98" t="s">
        <v>2589</v>
      </c>
      <c r="AA494" s="98" t="s">
        <v>3652</v>
      </c>
      <c r="AB494" s="98">
        <v>3400038813</v>
      </c>
      <c r="AC494" s="98" t="s">
        <v>2510</v>
      </c>
      <c r="AD494" s="98">
        <v>3400039855</v>
      </c>
      <c r="AE494" s="98" t="s">
        <v>1171</v>
      </c>
      <c r="AF494" s="27">
        <v>3400038983</v>
      </c>
      <c r="AK494" s="115"/>
      <c r="AL494" s="36"/>
      <c r="AM494"/>
      <c r="AN494"/>
      <c r="AY494" s="108"/>
    </row>
    <row r="495" spans="1:51" ht="13.5" hidden="1" customHeight="1">
      <c r="A495">
        <v>493</v>
      </c>
      <c r="B495" s="98" t="s">
        <v>84</v>
      </c>
      <c r="C495" s="98" t="s">
        <v>16</v>
      </c>
      <c r="D495" s="98" t="s">
        <v>3673</v>
      </c>
      <c r="E495" s="98"/>
      <c r="F495" s="98" t="s">
        <v>3646</v>
      </c>
      <c r="G495" s="98" t="s">
        <v>105</v>
      </c>
      <c r="H495" s="480">
        <v>161</v>
      </c>
      <c r="I495" s="464"/>
      <c r="K495" s="483">
        <v>45187</v>
      </c>
      <c r="L495" s="98" t="s">
        <v>2333</v>
      </c>
      <c r="M495" s="98" t="s">
        <v>397</v>
      </c>
      <c r="O495" t="str">
        <f>VLOOKUP(cppm_lor[[#This Row],[Status]],'All Link_LOV'!$M$4:$N$16,2,FALSE)</f>
        <v>LOR Issued</v>
      </c>
      <c r="P495" s="98" t="s">
        <v>3674</v>
      </c>
      <c r="Q495" s="98" t="s">
        <v>3675</v>
      </c>
      <c r="R495" s="98" t="s">
        <v>3676</v>
      </c>
      <c r="S495" s="98" t="s">
        <v>3677</v>
      </c>
      <c r="T495" s="98" t="s">
        <v>1564</v>
      </c>
      <c r="U495" s="98">
        <v>560</v>
      </c>
      <c r="V495" s="98" t="s">
        <v>1147</v>
      </c>
      <c r="W495" s="98" t="s">
        <v>2317</v>
      </c>
      <c r="X495" s="98" t="s">
        <v>3678</v>
      </c>
      <c r="Y495" s="98" t="s">
        <v>1554</v>
      </c>
      <c r="Z495" s="98" t="s">
        <v>2589</v>
      </c>
      <c r="AA495" s="98" t="s">
        <v>3652</v>
      </c>
      <c r="AB495" s="98">
        <v>3400038813</v>
      </c>
      <c r="AC495" s="98" t="s">
        <v>2510</v>
      </c>
      <c r="AD495" s="98">
        <v>3400039855</v>
      </c>
      <c r="AE495" s="98" t="s">
        <v>1171</v>
      </c>
      <c r="AF495" s="27">
        <v>3400038983</v>
      </c>
      <c r="AK495" s="115"/>
      <c r="AL495" s="36"/>
      <c r="AM495"/>
      <c r="AN495"/>
      <c r="AY495" s="108"/>
    </row>
    <row r="496" spans="1:51" ht="13.5" hidden="1" customHeight="1">
      <c r="A496">
        <v>494</v>
      </c>
      <c r="B496" s="98" t="s">
        <v>62</v>
      </c>
      <c r="C496" s="98" t="s">
        <v>14</v>
      </c>
      <c r="D496" s="98" t="s">
        <v>3679</v>
      </c>
      <c r="E496" s="98"/>
      <c r="F496" s="98"/>
      <c r="G496" s="98" t="s">
        <v>105</v>
      </c>
      <c r="H496" s="480">
        <v>162</v>
      </c>
      <c r="I496" s="464"/>
      <c r="K496" s="483">
        <v>45187</v>
      </c>
      <c r="L496" s="98" t="s">
        <v>3680</v>
      </c>
      <c r="M496" s="98" t="s">
        <v>399</v>
      </c>
      <c r="O496" t="str">
        <f>VLOOKUP(cppm_lor[[#This Row],[Status]],'All Link_LOV'!$M$4:$N$16,2,FALSE)</f>
        <v>Pending Approval</v>
      </c>
      <c r="P496" s="98" t="s">
        <v>3681</v>
      </c>
      <c r="Q496" s="98" t="s">
        <v>3682</v>
      </c>
      <c r="R496" s="98" t="s">
        <v>3683</v>
      </c>
      <c r="S496" s="98" t="s">
        <v>3684</v>
      </c>
      <c r="T496" s="98" t="s">
        <v>1577</v>
      </c>
      <c r="U496" s="98">
        <v>5000</v>
      </c>
      <c r="V496" s="98" t="s">
        <v>3685</v>
      </c>
      <c r="W496" s="98" t="s">
        <v>3686</v>
      </c>
      <c r="X496" s="98" t="s">
        <v>3687</v>
      </c>
      <c r="Y496" s="98" t="s">
        <v>1554</v>
      </c>
      <c r="Z496" s="98" t="s">
        <v>3688</v>
      </c>
      <c r="AA496" s="98" t="s">
        <v>3689</v>
      </c>
      <c r="AB496" s="98">
        <v>3400038901</v>
      </c>
      <c r="AC496" s="98" t="s">
        <v>3690</v>
      </c>
      <c r="AD496" s="98">
        <v>3400038948</v>
      </c>
      <c r="AE496" s="98" t="s">
        <v>3691</v>
      </c>
      <c r="AF496" s="27">
        <v>3400039041</v>
      </c>
      <c r="AK496" s="115"/>
      <c r="AL496" s="36"/>
      <c r="AM496"/>
      <c r="AN496"/>
      <c r="AY496" s="108"/>
    </row>
    <row r="497" spans="1:51" ht="13.5" hidden="1" customHeight="1">
      <c r="A497">
        <v>495</v>
      </c>
      <c r="B497" s="98" t="s">
        <v>62</v>
      </c>
      <c r="C497" s="98" t="s">
        <v>14</v>
      </c>
      <c r="D497" s="98" t="s">
        <v>3692</v>
      </c>
      <c r="E497" s="98"/>
      <c r="F497" s="98"/>
      <c r="G497" s="98" t="s">
        <v>105</v>
      </c>
      <c r="H497" s="480">
        <v>163</v>
      </c>
      <c r="I497" s="464"/>
      <c r="K497" s="483">
        <v>45187</v>
      </c>
      <c r="L497" s="98" t="s">
        <v>3680</v>
      </c>
      <c r="M497" s="98" t="s">
        <v>399</v>
      </c>
      <c r="O497" t="str">
        <f>VLOOKUP(cppm_lor[[#This Row],[Status]],'All Link_LOV'!$M$4:$N$16,2,FALSE)</f>
        <v>Pending Approval</v>
      </c>
      <c r="P497" s="98" t="s">
        <v>3693</v>
      </c>
      <c r="Q497" s="98" t="s">
        <v>3694</v>
      </c>
      <c r="R497" s="98" t="s">
        <v>3695</v>
      </c>
      <c r="S497" s="98" t="s">
        <v>3684</v>
      </c>
      <c r="T497" s="98" t="s">
        <v>1577</v>
      </c>
      <c r="U497" s="98">
        <v>17000</v>
      </c>
      <c r="V497" s="98" t="s">
        <v>3685</v>
      </c>
      <c r="W497" s="98" t="s">
        <v>3686</v>
      </c>
      <c r="X497" s="98" t="s">
        <v>3696</v>
      </c>
      <c r="Y497" s="98" t="s">
        <v>1554</v>
      </c>
      <c r="Z497" s="98" t="s">
        <v>3688</v>
      </c>
      <c r="AA497" s="98" t="s">
        <v>3697</v>
      </c>
      <c r="AB497" s="98">
        <v>3400038901</v>
      </c>
      <c r="AC497" s="98" t="s">
        <v>3690</v>
      </c>
      <c r="AD497" s="98">
        <v>3400038948</v>
      </c>
      <c r="AE497" s="98" t="s">
        <v>3691</v>
      </c>
      <c r="AF497" s="27">
        <v>3400039041</v>
      </c>
      <c r="AK497" s="115"/>
      <c r="AL497" s="36"/>
      <c r="AM497"/>
      <c r="AN497"/>
      <c r="AY497" s="108"/>
    </row>
    <row r="498" spans="1:51" ht="13.5" hidden="1" customHeight="1">
      <c r="A498">
        <v>496</v>
      </c>
      <c r="B498" s="98" t="s">
        <v>84</v>
      </c>
      <c r="C498" s="98" t="s">
        <v>14</v>
      </c>
      <c r="D498" s="98" t="s">
        <v>3698</v>
      </c>
      <c r="E498" s="98"/>
      <c r="F498" s="98"/>
      <c r="G498" s="98" t="s">
        <v>105</v>
      </c>
      <c r="H498" s="480">
        <v>164</v>
      </c>
      <c r="I498" s="464"/>
      <c r="K498" s="483">
        <v>45187</v>
      </c>
      <c r="L498" s="98" t="s">
        <v>2333</v>
      </c>
      <c r="M498" s="98" t="s">
        <v>399</v>
      </c>
      <c r="O498" t="str">
        <f>VLOOKUP(cppm_lor[[#This Row],[Status]],'All Link_LOV'!$M$4:$N$16,2,FALSE)</f>
        <v>Pending Approval</v>
      </c>
      <c r="P498" s="98" t="s">
        <v>2428</v>
      </c>
      <c r="Q498" s="98" t="s">
        <v>2429</v>
      </c>
      <c r="R498" s="98" t="s">
        <v>2430</v>
      </c>
      <c r="S498" s="98" t="s">
        <v>2431</v>
      </c>
      <c r="T498" s="98" t="s">
        <v>1564</v>
      </c>
      <c r="U498" s="98">
        <v>4000</v>
      </c>
      <c r="V498" s="98" t="s">
        <v>1134</v>
      </c>
      <c r="W498" s="98" t="s">
        <v>2338</v>
      </c>
      <c r="X498" s="98" t="s">
        <v>3699</v>
      </c>
      <c r="Y498" s="98" t="s">
        <v>1554</v>
      </c>
      <c r="Z498" s="98" t="s">
        <v>1139</v>
      </c>
      <c r="AA498" s="98" t="s">
        <v>3700</v>
      </c>
      <c r="AB498" s="98">
        <v>3400038998</v>
      </c>
      <c r="AC498" s="98" t="s">
        <v>2077</v>
      </c>
      <c r="AD498" s="98" t="s">
        <v>2077</v>
      </c>
      <c r="AE498" s="98" t="s">
        <v>2077</v>
      </c>
      <c r="AF498" s="27" t="s">
        <v>2077</v>
      </c>
      <c r="AK498" s="115"/>
      <c r="AL498" s="36"/>
      <c r="AM498"/>
      <c r="AN498"/>
      <c r="AY498" s="108"/>
    </row>
    <row r="499" spans="1:51" ht="13.5" hidden="1" customHeight="1">
      <c r="A499">
        <v>497</v>
      </c>
      <c r="B499" s="98" t="s">
        <v>84</v>
      </c>
      <c r="C499" s="98" t="s">
        <v>14</v>
      </c>
      <c r="D499" s="98" t="s">
        <v>3701</v>
      </c>
      <c r="E499" s="98"/>
      <c r="F499" s="98"/>
      <c r="G499" s="98" t="s">
        <v>105</v>
      </c>
      <c r="H499" s="480">
        <v>165</v>
      </c>
      <c r="I499" s="464"/>
      <c r="K499" s="483">
        <v>45187</v>
      </c>
      <c r="L499" s="98" t="s">
        <v>2555</v>
      </c>
      <c r="M499" s="98" t="s">
        <v>398</v>
      </c>
      <c r="O499" t="str">
        <f>VLOOKUP(cppm_lor[[#This Row],[Status]],'All Link_LOV'!$M$4:$N$16,2,FALSE)</f>
        <v>Pending Approval</v>
      </c>
      <c r="P499" s="98" t="s">
        <v>3702</v>
      </c>
      <c r="Q499" s="179" t="s">
        <v>3703</v>
      </c>
      <c r="R499" s="98" t="s">
        <v>3704</v>
      </c>
      <c r="S499" s="98" t="s">
        <v>3705</v>
      </c>
      <c r="T499" s="98" t="s">
        <v>1654</v>
      </c>
      <c r="U499" s="98">
        <v>4000</v>
      </c>
      <c r="V499" s="98" t="s">
        <v>3706</v>
      </c>
      <c r="W499" s="98" t="s">
        <v>3707</v>
      </c>
      <c r="X499" s="98" t="s">
        <v>3708</v>
      </c>
      <c r="Y499" s="98" t="s">
        <v>1554</v>
      </c>
      <c r="Z499" s="98" t="s">
        <v>3709</v>
      </c>
      <c r="AA499" s="98" t="s">
        <v>3710</v>
      </c>
      <c r="AB499" s="98">
        <v>3400039858</v>
      </c>
      <c r="AC499" s="98" t="s">
        <v>3711</v>
      </c>
      <c r="AD499" s="98">
        <v>3400038730</v>
      </c>
      <c r="AE499" s="98" t="s">
        <v>2249</v>
      </c>
      <c r="AF499" s="27">
        <v>3400038918</v>
      </c>
      <c r="AK499" s="115"/>
      <c r="AL499" s="36"/>
      <c r="AM499"/>
      <c r="AN499"/>
      <c r="AY499" s="108"/>
    </row>
    <row r="500" spans="1:51" ht="13.5" hidden="1" customHeight="1">
      <c r="A500">
        <v>498</v>
      </c>
      <c r="B500" s="98"/>
      <c r="C500" s="98"/>
      <c r="D500" s="98"/>
      <c r="E500" s="98"/>
      <c r="F500" s="98"/>
      <c r="G500" s="98" t="s">
        <v>105</v>
      </c>
      <c r="H500" s="480">
        <v>166</v>
      </c>
      <c r="I500" s="464"/>
      <c r="K500" s="483">
        <v>45187</v>
      </c>
      <c r="L500" s="98" t="s">
        <v>1649</v>
      </c>
      <c r="M500" s="98" t="s">
        <v>398</v>
      </c>
      <c r="O500" t="e">
        <f>VLOOKUP(cppm_lor[[#This Row],[Status]],'All Link_LOV'!$M$4:$N$16,2,FALSE)</f>
        <v>#N/A</v>
      </c>
      <c r="P500" s="98" t="s">
        <v>3712</v>
      </c>
      <c r="Q500" s="179" t="s">
        <v>3713</v>
      </c>
      <c r="R500" s="98" t="s">
        <v>3714</v>
      </c>
      <c r="S500" s="98" t="s">
        <v>3715</v>
      </c>
      <c r="T500" s="98" t="s">
        <v>1654</v>
      </c>
      <c r="U500" s="98">
        <v>560</v>
      </c>
      <c r="V500" s="98" t="s">
        <v>3601</v>
      </c>
      <c r="W500" s="98" t="s">
        <v>3716</v>
      </c>
      <c r="X500" s="98" t="s">
        <v>3717</v>
      </c>
      <c r="Y500" s="98" t="s">
        <v>1554</v>
      </c>
      <c r="Z500" s="98" t="s">
        <v>3711</v>
      </c>
      <c r="AA500" s="98" t="s">
        <v>3718</v>
      </c>
      <c r="AB500" s="98">
        <v>3400038730</v>
      </c>
      <c r="AC500" s="98" t="s">
        <v>2252</v>
      </c>
      <c r="AD500" s="98">
        <v>3400039045</v>
      </c>
      <c r="AE500" s="98" t="s">
        <v>3719</v>
      </c>
      <c r="AF500" s="27">
        <v>3400038781</v>
      </c>
      <c r="AK500" s="115"/>
      <c r="AL500" s="36"/>
      <c r="AM500"/>
      <c r="AN500"/>
      <c r="AY500" s="108"/>
    </row>
    <row r="501" spans="1:51" ht="13.5" hidden="1" customHeight="1">
      <c r="A501">
        <v>499</v>
      </c>
      <c r="B501" s="98" t="s">
        <v>84</v>
      </c>
      <c r="C501" s="98" t="s">
        <v>16</v>
      </c>
      <c r="D501" s="98" t="s">
        <v>3720</v>
      </c>
      <c r="E501" s="98"/>
      <c r="F501" s="98" t="s">
        <v>3646</v>
      </c>
      <c r="G501" s="98" t="s">
        <v>105</v>
      </c>
      <c r="H501" s="480">
        <v>167</v>
      </c>
      <c r="I501" s="464"/>
      <c r="K501" s="483">
        <v>45187</v>
      </c>
      <c r="L501" s="98" t="s">
        <v>2333</v>
      </c>
      <c r="M501" s="98" t="s">
        <v>398</v>
      </c>
      <c r="O501" t="str">
        <f>VLOOKUP(cppm_lor[[#This Row],[Status]],'All Link_LOV'!$M$4:$N$16,2,FALSE)</f>
        <v>LOR Issued</v>
      </c>
      <c r="P501" s="98" t="s">
        <v>3721</v>
      </c>
      <c r="Q501" s="179" t="s">
        <v>3722</v>
      </c>
      <c r="R501" s="98" t="s">
        <v>3723</v>
      </c>
      <c r="S501" s="98" t="s">
        <v>3724</v>
      </c>
      <c r="T501" s="98" t="s">
        <v>1564</v>
      </c>
      <c r="U501" s="98">
        <v>560</v>
      </c>
      <c r="V501" s="98" t="s">
        <v>1134</v>
      </c>
      <c r="W501" s="98" t="s">
        <v>2338</v>
      </c>
      <c r="X501" s="98" t="s">
        <v>3725</v>
      </c>
      <c r="Y501" s="98" t="s">
        <v>1554</v>
      </c>
      <c r="Z501" s="98" t="s">
        <v>2589</v>
      </c>
      <c r="AA501" s="98" t="s">
        <v>3652</v>
      </c>
      <c r="AB501" s="98">
        <v>3400038813</v>
      </c>
      <c r="AC501" s="98" t="s">
        <v>2510</v>
      </c>
      <c r="AD501" s="98">
        <v>3400039855</v>
      </c>
      <c r="AE501" s="98" t="s">
        <v>1171</v>
      </c>
      <c r="AF501" s="27">
        <v>3400038983</v>
      </c>
      <c r="AK501" s="115"/>
      <c r="AL501" s="36"/>
      <c r="AM501"/>
      <c r="AN501"/>
      <c r="AY501" s="108"/>
    </row>
    <row r="502" spans="1:51" s="66" customFormat="1" ht="13.5" hidden="1" customHeight="1">
      <c r="A502">
        <v>500</v>
      </c>
      <c r="B502" s="522" t="s">
        <v>81</v>
      </c>
      <c r="C502" s="523" t="s">
        <v>26</v>
      </c>
      <c r="D502" s="523"/>
      <c r="E502" s="523"/>
      <c r="F502" s="523" t="s">
        <v>3726</v>
      </c>
      <c r="G502" s="523" t="s">
        <v>105</v>
      </c>
      <c r="H502" s="524">
        <v>168</v>
      </c>
      <c r="I502" s="525"/>
      <c r="K502" s="526">
        <v>45187</v>
      </c>
      <c r="L502" s="523" t="s">
        <v>3727</v>
      </c>
      <c r="M502" s="523" t="s">
        <v>399</v>
      </c>
      <c r="O502" s="66" t="str">
        <f>VLOOKUP(cppm_lor[[#This Row],[Status]],'All Link_LOV'!$M$4:$N$16,2,FALSE)</f>
        <v>LOR Issued</v>
      </c>
      <c r="P502" s="523" t="s">
        <v>3728</v>
      </c>
      <c r="Q502" s="527" t="s">
        <v>3729</v>
      </c>
      <c r="R502" s="523" t="s">
        <v>3730</v>
      </c>
      <c r="S502" s="523" t="s">
        <v>3731</v>
      </c>
      <c r="T502" s="523" t="s">
        <v>1614</v>
      </c>
      <c r="U502" s="523">
        <v>2000</v>
      </c>
      <c r="V502" s="523" t="s">
        <v>3732</v>
      </c>
      <c r="W502" s="523" t="s">
        <v>3733</v>
      </c>
      <c r="X502" s="523" t="s">
        <v>3734</v>
      </c>
      <c r="Y502" s="523" t="s">
        <v>1554</v>
      </c>
      <c r="Z502" s="523" t="s">
        <v>3735</v>
      </c>
      <c r="AA502" s="523" t="s">
        <v>3736</v>
      </c>
      <c r="AB502" s="523">
        <v>1008271</v>
      </c>
      <c r="AC502" s="523" t="s">
        <v>2207</v>
      </c>
      <c r="AD502" s="523" t="s">
        <v>2207</v>
      </c>
      <c r="AE502" s="523" t="s">
        <v>2207</v>
      </c>
      <c r="AF502" s="528" t="s">
        <v>2207</v>
      </c>
      <c r="AK502" s="118"/>
      <c r="AL502" s="130"/>
      <c r="AY502" s="529"/>
    </row>
    <row r="503" spans="1:51" ht="13.5" hidden="1" customHeight="1">
      <c r="A503">
        <v>501</v>
      </c>
      <c r="B503" s="98"/>
      <c r="C503" s="98"/>
      <c r="D503" s="98"/>
      <c r="E503" s="98"/>
      <c r="F503" s="98"/>
      <c r="G503" s="98" t="s">
        <v>105</v>
      </c>
      <c r="H503" s="480">
        <v>169</v>
      </c>
      <c r="I503" s="464"/>
      <c r="K503" s="483">
        <v>45187</v>
      </c>
      <c r="L503" s="98" t="s">
        <v>1549</v>
      </c>
      <c r="M503" s="98" t="s">
        <v>398</v>
      </c>
      <c r="O503" t="e">
        <f>VLOOKUP(cppm_lor[[#This Row],[Status]],'All Link_LOV'!$M$4:$N$16,2,FALSE)</f>
        <v>#N/A</v>
      </c>
      <c r="P503" s="98" t="s">
        <v>2651</v>
      </c>
      <c r="Q503" s="179" t="s">
        <v>3737</v>
      </c>
      <c r="R503" s="98" t="s">
        <v>2652</v>
      </c>
      <c r="S503" s="98" t="s">
        <v>2653</v>
      </c>
      <c r="T503" s="98" t="s">
        <v>1552</v>
      </c>
      <c r="U503" s="98">
        <v>114108.13</v>
      </c>
      <c r="V503" s="98" t="s">
        <v>2273</v>
      </c>
      <c r="W503" s="98" t="s">
        <v>2072</v>
      </c>
      <c r="X503" s="98" t="s">
        <v>3738</v>
      </c>
      <c r="Y503" s="98" t="s">
        <v>1554</v>
      </c>
      <c r="Z503" s="98" t="s">
        <v>3739</v>
      </c>
      <c r="AA503" s="98" t="s">
        <v>3740</v>
      </c>
      <c r="AB503" s="98">
        <v>3400039075</v>
      </c>
      <c r="AC503" s="98" t="s">
        <v>3739</v>
      </c>
      <c r="AD503" s="98">
        <v>3400039075</v>
      </c>
      <c r="AE503" s="98" t="s">
        <v>3739</v>
      </c>
      <c r="AF503" s="27">
        <v>3400039075</v>
      </c>
      <c r="AK503" s="115"/>
      <c r="AL503" s="36"/>
      <c r="AM503"/>
      <c r="AN503"/>
      <c r="AY503" s="108"/>
    </row>
    <row r="504" spans="1:51" ht="13.5" hidden="1" customHeight="1">
      <c r="A504">
        <v>502</v>
      </c>
      <c r="B504" s="98"/>
      <c r="C504" s="98"/>
      <c r="D504" s="98"/>
      <c r="E504" s="98"/>
      <c r="F504" s="98"/>
      <c r="G504" s="98" t="s">
        <v>105</v>
      </c>
      <c r="H504" s="480">
        <v>170</v>
      </c>
      <c r="I504" s="464"/>
      <c r="K504" s="483">
        <v>45187</v>
      </c>
      <c r="L504" s="98" t="s">
        <v>1549</v>
      </c>
      <c r="M504" s="98" t="s">
        <v>398</v>
      </c>
      <c r="O504" t="e">
        <f>VLOOKUP(cppm_lor[[#This Row],[Status]],'All Link_LOV'!$M$4:$N$16,2,FALSE)</f>
        <v>#N/A</v>
      </c>
      <c r="P504" s="98" t="s">
        <v>2629</v>
      </c>
      <c r="Q504" s="179" t="s">
        <v>3741</v>
      </c>
      <c r="R504" s="98" t="s">
        <v>2630</v>
      </c>
      <c r="S504" s="98" t="s">
        <v>2631</v>
      </c>
      <c r="T504" s="98" t="s">
        <v>1552</v>
      </c>
      <c r="U504" s="98">
        <v>151782.15</v>
      </c>
      <c r="V504" s="98" t="s">
        <v>3742</v>
      </c>
      <c r="W504" s="98" t="s">
        <v>3743</v>
      </c>
      <c r="X504" s="98" t="s">
        <v>3744</v>
      </c>
      <c r="Y504" s="98" t="s">
        <v>1554</v>
      </c>
      <c r="Z504" s="98" t="s">
        <v>3745</v>
      </c>
      <c r="AA504" s="98" t="s">
        <v>3746</v>
      </c>
      <c r="AB504" s="98">
        <v>3400039021</v>
      </c>
      <c r="AC504" s="98" t="s">
        <v>3747</v>
      </c>
      <c r="AD504" s="98">
        <v>3400039021</v>
      </c>
      <c r="AE504" s="98" t="s">
        <v>3747</v>
      </c>
      <c r="AF504" s="27">
        <v>3400039021</v>
      </c>
      <c r="AK504" s="115"/>
      <c r="AL504" s="36"/>
      <c r="AM504"/>
      <c r="AN504"/>
      <c r="AY504" s="108"/>
    </row>
    <row r="505" spans="1:51" ht="13.5" hidden="1" customHeight="1">
      <c r="A505">
        <v>503</v>
      </c>
      <c r="B505" s="98" t="s">
        <v>62</v>
      </c>
      <c r="C505" s="98" t="s">
        <v>16</v>
      </c>
      <c r="D505" s="98" t="s">
        <v>3748</v>
      </c>
      <c r="E505" s="98"/>
      <c r="F505" s="98"/>
      <c r="G505" s="98" t="s">
        <v>105</v>
      </c>
      <c r="H505" s="480">
        <v>171</v>
      </c>
      <c r="I505" s="464"/>
      <c r="K505" s="483">
        <v>45188</v>
      </c>
      <c r="L505" s="98" t="s">
        <v>3749</v>
      </c>
      <c r="M505" s="98" t="s">
        <v>399</v>
      </c>
      <c r="O505" t="str">
        <f>VLOOKUP(cppm_lor[[#This Row],[Status]],'All Link_LOV'!$M$4:$N$16,2,FALSE)</f>
        <v>LOR Issued</v>
      </c>
      <c r="P505" s="98" t="s">
        <v>3750</v>
      </c>
      <c r="Q505" s="179" t="s">
        <v>3751</v>
      </c>
      <c r="R505" s="98" t="s">
        <v>3752</v>
      </c>
      <c r="S505" s="98" t="s">
        <v>3753</v>
      </c>
      <c r="T505" s="98" t="s">
        <v>1586</v>
      </c>
      <c r="U505" s="98">
        <v>1120</v>
      </c>
      <c r="V505" s="98" t="s">
        <v>1501</v>
      </c>
      <c r="W505" s="98" t="s">
        <v>3754</v>
      </c>
      <c r="X505" s="98" t="s">
        <v>3755</v>
      </c>
      <c r="Y505" s="98" t="s">
        <v>1554</v>
      </c>
      <c r="Z505" s="98" t="s">
        <v>3756</v>
      </c>
      <c r="AA505" s="98" t="s">
        <v>3757</v>
      </c>
      <c r="AB505" s="98">
        <v>3400039436</v>
      </c>
      <c r="AC505" s="98" t="s">
        <v>1588</v>
      </c>
      <c r="AD505" s="98">
        <v>3400039027</v>
      </c>
      <c r="AE505" s="98" t="s">
        <v>1825</v>
      </c>
      <c r="AF505" s="27">
        <v>3400038775</v>
      </c>
      <c r="AK505" s="115"/>
      <c r="AL505" s="36"/>
      <c r="AM505"/>
      <c r="AN505"/>
      <c r="AY505" s="108"/>
    </row>
    <row r="506" spans="1:51" ht="13.5" hidden="1" customHeight="1">
      <c r="A506">
        <v>504</v>
      </c>
      <c r="B506" s="98" t="s">
        <v>84</v>
      </c>
      <c r="C506" s="98" t="s">
        <v>14</v>
      </c>
      <c r="D506" s="98" t="s">
        <v>3758</v>
      </c>
      <c r="E506" s="98"/>
      <c r="F506" s="98"/>
      <c r="G506" s="98" t="s">
        <v>105</v>
      </c>
      <c r="H506" s="480">
        <v>172</v>
      </c>
      <c r="I506" s="464"/>
      <c r="K506" s="483">
        <v>45188</v>
      </c>
      <c r="L506" s="98" t="s">
        <v>1649</v>
      </c>
      <c r="M506" s="98" t="s">
        <v>399</v>
      </c>
      <c r="O506" t="str">
        <f>VLOOKUP(cppm_lor[[#This Row],[Status]],'All Link_LOV'!$M$4:$N$16,2,FALSE)</f>
        <v>Pending Approval</v>
      </c>
      <c r="P506" s="98" t="s">
        <v>3759</v>
      </c>
      <c r="Q506" s="179" t="s">
        <v>3760</v>
      </c>
      <c r="R506" s="98" t="s">
        <v>3761</v>
      </c>
      <c r="S506" s="98" t="s">
        <v>3762</v>
      </c>
      <c r="T506" s="98" t="s">
        <v>1654</v>
      </c>
      <c r="U506" s="98">
        <v>73343.8</v>
      </c>
      <c r="V506" s="98" t="s">
        <v>3601</v>
      </c>
      <c r="W506" s="98" t="s">
        <v>3716</v>
      </c>
      <c r="X506" s="98" t="s">
        <v>3763</v>
      </c>
      <c r="Y506" s="98" t="s">
        <v>1554</v>
      </c>
      <c r="Z506" s="98" t="s">
        <v>3616</v>
      </c>
      <c r="AA506" s="98" t="s">
        <v>3764</v>
      </c>
      <c r="AB506" s="98">
        <v>3400038556</v>
      </c>
      <c r="AC506" s="98" t="s">
        <v>3765</v>
      </c>
      <c r="AD506" s="98">
        <v>3400039432</v>
      </c>
      <c r="AE506" s="98" t="s">
        <v>3711</v>
      </c>
      <c r="AF506" s="27">
        <v>3400038730</v>
      </c>
      <c r="AK506" s="115"/>
      <c r="AL506" s="36"/>
      <c r="AM506"/>
      <c r="AN506"/>
      <c r="AY506" s="108"/>
    </row>
    <row r="507" spans="1:51" ht="13.5" hidden="1" customHeight="1">
      <c r="A507">
        <v>505</v>
      </c>
      <c r="B507" s="87" t="s">
        <v>81</v>
      </c>
      <c r="C507" t="s">
        <v>16</v>
      </c>
      <c r="D507" s="98" t="s">
        <v>3766</v>
      </c>
      <c r="E507" s="98" t="s">
        <v>1904</v>
      </c>
      <c r="F507" t="s">
        <v>16</v>
      </c>
      <c r="G507" s="98" t="s">
        <v>105</v>
      </c>
      <c r="H507" s="480">
        <v>173</v>
      </c>
      <c r="I507" s="464"/>
      <c r="K507" s="483">
        <v>45188</v>
      </c>
      <c r="L507" s="98" t="s">
        <v>3727</v>
      </c>
      <c r="M507" s="98" t="s">
        <v>397</v>
      </c>
      <c r="O507" t="str">
        <f>VLOOKUP(cppm_lor[[#This Row],[Status]],'All Link_LOV'!$M$4:$N$16,2,FALSE)</f>
        <v>LOR Issued</v>
      </c>
      <c r="P507" s="98" t="s">
        <v>3767</v>
      </c>
      <c r="Q507" s="179" t="s">
        <v>3768</v>
      </c>
      <c r="R507" s="98" t="s">
        <v>3769</v>
      </c>
      <c r="S507" s="98" t="s">
        <v>3770</v>
      </c>
      <c r="T507" s="98" t="s">
        <v>1614</v>
      </c>
      <c r="U507" s="98">
        <v>22249</v>
      </c>
      <c r="V507" s="98" t="s">
        <v>1996</v>
      </c>
      <c r="W507" s="98" t="s">
        <v>1997</v>
      </c>
      <c r="X507" s="98" t="s">
        <v>3771</v>
      </c>
      <c r="Y507" s="98" t="s">
        <v>1554</v>
      </c>
      <c r="Z507" s="98" t="s">
        <v>1366</v>
      </c>
      <c r="AA507" s="98" t="s">
        <v>3772</v>
      </c>
      <c r="AB507" s="98">
        <v>3400038958</v>
      </c>
      <c r="AC507" s="98" t="s">
        <v>2015</v>
      </c>
      <c r="AD507" s="98" t="s">
        <v>2015</v>
      </c>
      <c r="AE507" s="98" t="s">
        <v>2015</v>
      </c>
      <c r="AF507" s="27" t="s">
        <v>2015</v>
      </c>
      <c r="AK507" s="115"/>
      <c r="AL507" s="36"/>
      <c r="AM507"/>
      <c r="AN507"/>
      <c r="AY507" s="108"/>
    </row>
    <row r="508" spans="1:51" ht="13.5" hidden="1" customHeight="1">
      <c r="A508">
        <v>506</v>
      </c>
      <c r="B508" s="98"/>
      <c r="C508" s="98"/>
      <c r="D508" s="98"/>
      <c r="E508" s="98"/>
      <c r="F508" s="98"/>
      <c r="G508" s="98" t="s">
        <v>105</v>
      </c>
      <c r="H508" s="480">
        <v>174</v>
      </c>
      <c r="I508" s="464"/>
      <c r="K508" s="483">
        <v>45188</v>
      </c>
      <c r="L508" s="98" t="s">
        <v>1549</v>
      </c>
      <c r="M508" s="98" t="s">
        <v>399</v>
      </c>
      <c r="O508" t="e">
        <f>VLOOKUP(cppm_lor[[#This Row],[Status]],'All Link_LOV'!$M$4:$N$16,2,FALSE)</f>
        <v>#N/A</v>
      </c>
      <c r="P508" s="98" t="s">
        <v>3773</v>
      </c>
      <c r="Q508" s="179" t="s">
        <v>3774</v>
      </c>
      <c r="R508" s="98" t="s">
        <v>3775</v>
      </c>
      <c r="S508" s="98" t="s">
        <v>3773</v>
      </c>
      <c r="T508" s="98" t="s">
        <v>1552</v>
      </c>
      <c r="U508" s="98">
        <v>5187.59</v>
      </c>
      <c r="V508" s="98" t="s">
        <v>2273</v>
      </c>
      <c r="W508" s="98" t="s">
        <v>3776</v>
      </c>
      <c r="X508" s="98" t="s">
        <v>3777</v>
      </c>
      <c r="Y508" s="98" t="s">
        <v>1554</v>
      </c>
      <c r="Z508" s="98" t="s">
        <v>3778</v>
      </c>
      <c r="AA508" s="98" t="s">
        <v>3779</v>
      </c>
      <c r="AB508" s="98">
        <v>3400030476</v>
      </c>
      <c r="AC508" s="98" t="s">
        <v>3747</v>
      </c>
      <c r="AD508" s="98">
        <v>3400030476</v>
      </c>
      <c r="AE508" s="98" t="s">
        <v>3747</v>
      </c>
      <c r="AF508" s="27">
        <v>3400030476</v>
      </c>
      <c r="AK508" s="115"/>
      <c r="AL508" s="36"/>
      <c r="AM508"/>
      <c r="AN508"/>
      <c r="AY508" s="108"/>
    </row>
    <row r="509" spans="1:51" ht="13.5" hidden="1" customHeight="1">
      <c r="A509">
        <v>507</v>
      </c>
      <c r="B509" s="98"/>
      <c r="C509" s="98"/>
      <c r="D509" s="98"/>
      <c r="E509" s="98"/>
      <c r="F509" s="98"/>
      <c r="G509" s="98" t="s">
        <v>105</v>
      </c>
      <c r="H509" s="480">
        <v>175</v>
      </c>
      <c r="I509" s="464"/>
      <c r="K509" s="483">
        <v>45188</v>
      </c>
      <c r="L509" s="98" t="s">
        <v>3749</v>
      </c>
      <c r="M509" s="98" t="s">
        <v>399</v>
      </c>
      <c r="O509" t="e">
        <f>VLOOKUP(cppm_lor[[#This Row],[Status]],'All Link_LOV'!$M$4:$N$16,2,FALSE)</f>
        <v>#N/A</v>
      </c>
      <c r="P509" s="98" t="s">
        <v>3780</v>
      </c>
      <c r="Q509" s="179" t="s">
        <v>3781</v>
      </c>
      <c r="R509" s="98" t="s">
        <v>3782</v>
      </c>
      <c r="S509" s="98" t="s">
        <v>3783</v>
      </c>
      <c r="T509" s="98" t="s">
        <v>1586</v>
      </c>
      <c r="U509" s="98">
        <v>32500</v>
      </c>
      <c r="V509" s="98" t="s">
        <v>1501</v>
      </c>
      <c r="W509" s="98" t="s">
        <v>1501</v>
      </c>
      <c r="X509" s="98" t="s">
        <v>3784</v>
      </c>
      <c r="Y509" s="98" t="s">
        <v>1554</v>
      </c>
      <c r="Z509" s="98" t="s">
        <v>1389</v>
      </c>
      <c r="AA509" s="98" t="s">
        <v>3785</v>
      </c>
      <c r="AB509" s="98">
        <v>3400039035</v>
      </c>
      <c r="AC509" s="98" t="s">
        <v>2249</v>
      </c>
      <c r="AD509" s="98">
        <v>3400038922</v>
      </c>
      <c r="AE509" s="98" t="s">
        <v>2165</v>
      </c>
      <c r="AF509" s="27">
        <v>3400038907</v>
      </c>
      <c r="AK509" s="115"/>
      <c r="AL509" s="36"/>
      <c r="AM509"/>
      <c r="AN509"/>
      <c r="AY509" s="108"/>
    </row>
    <row r="510" spans="1:51" ht="13.5" hidden="1" customHeight="1">
      <c r="A510">
        <v>508</v>
      </c>
      <c r="B510" s="98"/>
      <c r="C510" s="98"/>
      <c r="D510" s="98"/>
      <c r="E510" s="98"/>
      <c r="F510" s="98"/>
      <c r="G510" s="98" t="s">
        <v>105</v>
      </c>
      <c r="H510" s="480">
        <v>176</v>
      </c>
      <c r="I510" s="464"/>
      <c r="K510" s="483">
        <v>45189</v>
      </c>
      <c r="L510" s="98" t="s">
        <v>3559</v>
      </c>
      <c r="M510" s="98" t="s">
        <v>1572</v>
      </c>
      <c r="O510" t="e">
        <f>VLOOKUP(cppm_lor[[#This Row],[Status]],'All Link_LOV'!$M$4:$N$16,2,FALSE)</f>
        <v>#N/A</v>
      </c>
      <c r="P510" s="98" t="s">
        <v>3560</v>
      </c>
      <c r="Q510" s="179" t="s">
        <v>3786</v>
      </c>
      <c r="R510" s="98" t="s">
        <v>3560</v>
      </c>
      <c r="S510" s="98" t="s">
        <v>3562</v>
      </c>
      <c r="T510" s="98" t="s">
        <v>1564</v>
      </c>
      <c r="U510" s="98">
        <v>812000</v>
      </c>
      <c r="V510" s="98" t="s">
        <v>3787</v>
      </c>
      <c r="W510" s="98" t="s">
        <v>3564</v>
      </c>
      <c r="X510" s="98" t="s">
        <v>3788</v>
      </c>
      <c r="Y510" s="98" t="s">
        <v>1554</v>
      </c>
      <c r="Z510" s="98" t="s">
        <v>3789</v>
      </c>
      <c r="AA510" s="98" t="s">
        <v>3790</v>
      </c>
      <c r="AB510" s="98">
        <v>3400038811</v>
      </c>
      <c r="AC510" s="98" t="s">
        <v>3568</v>
      </c>
      <c r="AD510" s="98">
        <v>3400039225</v>
      </c>
      <c r="AE510" s="98" t="s">
        <v>3791</v>
      </c>
      <c r="AF510" s="27" t="s">
        <v>3791</v>
      </c>
      <c r="AK510" s="115"/>
      <c r="AL510" s="36"/>
      <c r="AM510"/>
      <c r="AN510"/>
      <c r="AY510" s="108"/>
    </row>
    <row r="511" spans="1:51" ht="13.5" hidden="1" customHeight="1">
      <c r="A511">
        <v>509</v>
      </c>
      <c r="B511" s="98"/>
      <c r="C511" s="98"/>
      <c r="D511" s="98"/>
      <c r="E511" s="98"/>
      <c r="F511" s="98"/>
      <c r="G511" s="98" t="s">
        <v>105</v>
      </c>
      <c r="H511" s="480">
        <v>177</v>
      </c>
      <c r="I511" s="464"/>
      <c r="K511" s="483">
        <v>45189</v>
      </c>
      <c r="L511" s="98" t="s">
        <v>1649</v>
      </c>
      <c r="M511" s="98" t="s">
        <v>398</v>
      </c>
      <c r="O511" t="e">
        <f>VLOOKUP(cppm_lor[[#This Row],[Status]],'All Link_LOV'!$M$4:$N$16,2,FALSE)</f>
        <v>#N/A</v>
      </c>
      <c r="P511" s="98" t="s">
        <v>2556</v>
      </c>
      <c r="Q511" s="179" t="s">
        <v>2557</v>
      </c>
      <c r="R511" s="98" t="s">
        <v>3792</v>
      </c>
      <c r="S511" s="98" t="s">
        <v>3793</v>
      </c>
      <c r="T511" s="98" t="s">
        <v>1654</v>
      </c>
      <c r="U511" s="98">
        <v>560</v>
      </c>
      <c r="V511" s="98" t="s">
        <v>3601</v>
      </c>
      <c r="W511" s="98" t="s">
        <v>3602</v>
      </c>
      <c r="X511" s="98" t="s">
        <v>3794</v>
      </c>
      <c r="Y511" s="98" t="s">
        <v>1554</v>
      </c>
      <c r="Z511" s="98" t="s">
        <v>3711</v>
      </c>
      <c r="AA511" s="98" t="s">
        <v>3795</v>
      </c>
      <c r="AB511" s="98">
        <v>3400038730</v>
      </c>
      <c r="AC511" s="98" t="s">
        <v>2252</v>
      </c>
      <c r="AD511" s="98">
        <v>3400039045</v>
      </c>
      <c r="AE511" s="98" t="s">
        <v>3719</v>
      </c>
      <c r="AF511" s="27">
        <v>3400038781</v>
      </c>
      <c r="AK511" s="115"/>
      <c r="AL511" s="36"/>
      <c r="AM511"/>
      <c r="AN511"/>
      <c r="AY511" s="108"/>
    </row>
    <row r="512" spans="1:51" ht="13.5" hidden="1" customHeight="1">
      <c r="A512">
        <v>510</v>
      </c>
      <c r="B512" s="98"/>
      <c r="C512" s="98"/>
      <c r="D512" s="98"/>
      <c r="E512" s="98"/>
      <c r="F512" s="98"/>
      <c r="G512" s="98" t="s">
        <v>105</v>
      </c>
      <c r="H512" s="480">
        <v>178</v>
      </c>
      <c r="I512" s="464"/>
      <c r="K512" s="483">
        <v>45189</v>
      </c>
      <c r="L512" s="98" t="s">
        <v>1649</v>
      </c>
      <c r="M512" s="98" t="s">
        <v>398</v>
      </c>
      <c r="O512" t="e">
        <f>VLOOKUP(cppm_lor[[#This Row],[Status]],'All Link_LOV'!$M$4:$N$16,2,FALSE)</f>
        <v>#N/A</v>
      </c>
      <c r="P512" s="98" t="s">
        <v>349</v>
      </c>
      <c r="Q512" s="179" t="s">
        <v>3796</v>
      </c>
      <c r="R512" s="98" t="s">
        <v>3797</v>
      </c>
      <c r="S512" s="98" t="s">
        <v>1040</v>
      </c>
      <c r="T512" s="98" t="s">
        <v>1654</v>
      </c>
      <c r="U512" s="98">
        <v>560</v>
      </c>
      <c r="V512" s="98" t="s">
        <v>3601</v>
      </c>
      <c r="W512" s="98" t="s">
        <v>3716</v>
      </c>
      <c r="X512" s="98" t="s">
        <v>3798</v>
      </c>
      <c r="Y512" s="98" t="s">
        <v>1554</v>
      </c>
      <c r="Z512" s="98" t="s">
        <v>3711</v>
      </c>
      <c r="AA512" s="98" t="s">
        <v>3795</v>
      </c>
      <c r="AB512" s="98">
        <v>3400038730</v>
      </c>
      <c r="AC512" s="98" t="s">
        <v>2252</v>
      </c>
      <c r="AD512" s="98">
        <v>3400039045</v>
      </c>
      <c r="AE512" s="98" t="s">
        <v>3719</v>
      </c>
      <c r="AF512" s="27">
        <v>3400038781</v>
      </c>
      <c r="AK512" s="115"/>
      <c r="AL512" s="36"/>
      <c r="AM512"/>
      <c r="AN512"/>
      <c r="AY512" s="108"/>
    </row>
    <row r="513" spans="1:51" ht="13.5" hidden="1" customHeight="1">
      <c r="A513">
        <v>511</v>
      </c>
      <c r="B513" t="s">
        <v>457</v>
      </c>
      <c r="C513" s="98" t="s">
        <v>16</v>
      </c>
      <c r="D513" s="98" t="s">
        <v>3799</v>
      </c>
      <c r="E513" s="98"/>
      <c r="F513" s="98" t="s">
        <v>1558</v>
      </c>
      <c r="G513" s="98" t="s">
        <v>105</v>
      </c>
      <c r="H513" s="480">
        <v>179</v>
      </c>
      <c r="I513" s="464"/>
      <c r="K513" s="483">
        <v>45189</v>
      </c>
      <c r="L513" s="98" t="s">
        <v>3800</v>
      </c>
      <c r="M513" s="98" t="s">
        <v>399</v>
      </c>
      <c r="O513" t="str">
        <f>VLOOKUP(cppm_lor[[#This Row],[Status]],'All Link_LOV'!$M$4:$N$16,2,FALSE)</f>
        <v>LOR Issued</v>
      </c>
      <c r="P513" s="98" t="s">
        <v>3801</v>
      </c>
      <c r="Q513" s="179" t="s">
        <v>3802</v>
      </c>
      <c r="R513" s="98" t="s">
        <v>3803</v>
      </c>
      <c r="S513" s="98" t="s">
        <v>3804</v>
      </c>
      <c r="T513" s="98" t="s">
        <v>1635</v>
      </c>
      <c r="U513" s="98">
        <v>6948.92</v>
      </c>
      <c r="V513" s="98" t="s">
        <v>3805</v>
      </c>
      <c r="W513" s="98" t="s">
        <v>3806</v>
      </c>
      <c r="X513" s="98" t="s">
        <v>3807</v>
      </c>
      <c r="Y513" s="98" t="s">
        <v>1579</v>
      </c>
      <c r="Z513" s="98"/>
      <c r="AA513" s="98"/>
      <c r="AB513" s="98"/>
      <c r="AC513" s="98"/>
      <c r="AD513" s="98"/>
      <c r="AE513" s="98"/>
      <c r="AF513" s="27"/>
      <c r="AK513" s="115"/>
      <c r="AL513" s="36"/>
      <c r="AM513"/>
      <c r="AN513"/>
      <c r="AY513" s="108"/>
    </row>
    <row r="514" spans="1:51" s="45" customFormat="1" ht="13.5" hidden="1" customHeight="1">
      <c r="A514">
        <v>512</v>
      </c>
      <c r="B514" s="45" t="s">
        <v>77</v>
      </c>
      <c r="C514" s="530" t="s">
        <v>16</v>
      </c>
      <c r="D514" s="530" t="s">
        <v>3808</v>
      </c>
      <c r="E514" s="530"/>
      <c r="F514" s="530"/>
      <c r="G514" s="530" t="s">
        <v>105</v>
      </c>
      <c r="H514" s="539">
        <v>180</v>
      </c>
      <c r="I514" s="531"/>
      <c r="K514" s="540">
        <v>45189</v>
      </c>
      <c r="L514" s="530" t="s">
        <v>1686</v>
      </c>
      <c r="M514" s="530" t="s">
        <v>398</v>
      </c>
      <c r="O514" s="45" t="str">
        <f>VLOOKUP(cppm_lor[[#This Row],[Status]],'All Link_LOV'!$M$4:$N$16,2,FALSE)</f>
        <v>LOR Issued</v>
      </c>
      <c r="P514" s="530" t="s">
        <v>3809</v>
      </c>
      <c r="Q514" s="541" t="s">
        <v>3810</v>
      </c>
      <c r="R514" s="530" t="s">
        <v>3811</v>
      </c>
      <c r="S514" s="530" t="s">
        <v>3812</v>
      </c>
      <c r="T514" s="530" t="s">
        <v>1691</v>
      </c>
      <c r="U514" s="530">
        <v>17074</v>
      </c>
      <c r="V514" s="530" t="s">
        <v>3813</v>
      </c>
      <c r="W514" s="530" t="s">
        <v>3814</v>
      </c>
      <c r="X514" s="530" t="s">
        <v>3815</v>
      </c>
      <c r="Y514" s="530" t="s">
        <v>1554</v>
      </c>
      <c r="Z514" s="530" t="s">
        <v>3816</v>
      </c>
      <c r="AA514" s="530" t="s">
        <v>2077</v>
      </c>
      <c r="AB514" s="530">
        <v>3400038799</v>
      </c>
      <c r="AC514" s="530" t="s">
        <v>2077</v>
      </c>
      <c r="AD514" s="530" t="s">
        <v>2077</v>
      </c>
      <c r="AE514" s="530" t="s">
        <v>2077</v>
      </c>
      <c r="AF514" s="532" t="s">
        <v>2077</v>
      </c>
      <c r="AK514" s="533"/>
      <c r="AL514" s="534"/>
      <c r="AY514" s="532"/>
    </row>
    <row r="515" spans="1:51" ht="13.5" hidden="1" customHeight="1">
      <c r="A515">
        <v>513</v>
      </c>
      <c r="B515" t="s">
        <v>457</v>
      </c>
      <c r="C515" s="98" t="s">
        <v>14</v>
      </c>
      <c r="D515" s="98" t="s">
        <v>3817</v>
      </c>
      <c r="E515" s="98"/>
      <c r="F515" s="98" t="s">
        <v>1558</v>
      </c>
      <c r="G515" s="98" t="s">
        <v>105</v>
      </c>
      <c r="H515" s="480">
        <v>181</v>
      </c>
      <c r="I515" s="464"/>
      <c r="K515" s="483">
        <v>45189</v>
      </c>
      <c r="L515" s="98" t="s">
        <v>2043</v>
      </c>
      <c r="M515" s="98" t="s">
        <v>399</v>
      </c>
      <c r="O515" t="str">
        <f>VLOOKUP(cppm_lor[[#This Row],[Status]],'All Link_LOV'!$M$4:$N$16,2,FALSE)</f>
        <v>Pending Approval</v>
      </c>
      <c r="P515" s="98" t="s">
        <v>3818</v>
      </c>
      <c r="Q515" s="179" t="s">
        <v>3819</v>
      </c>
      <c r="R515" s="98" t="s">
        <v>3820</v>
      </c>
      <c r="S515" s="98" t="s">
        <v>3821</v>
      </c>
      <c r="T515" s="98" t="s">
        <v>1635</v>
      </c>
      <c r="U515" s="98">
        <v>13450.05</v>
      </c>
      <c r="V515" s="98" t="s">
        <v>3822</v>
      </c>
      <c r="W515" s="98" t="s">
        <v>3823</v>
      </c>
      <c r="X515" s="98" t="s">
        <v>3824</v>
      </c>
      <c r="Y515" s="98" t="s">
        <v>1554</v>
      </c>
      <c r="Z515" s="98" t="s">
        <v>2550</v>
      </c>
      <c r="AA515" s="98" t="s">
        <v>3825</v>
      </c>
      <c r="AB515" s="98">
        <v>3400038918</v>
      </c>
      <c r="AC515" s="98" t="s">
        <v>1814</v>
      </c>
      <c r="AD515" s="98">
        <v>3400039039</v>
      </c>
      <c r="AE515" s="98" t="s">
        <v>3826</v>
      </c>
      <c r="AF515" s="27">
        <v>3400038985</v>
      </c>
      <c r="AK515" s="115"/>
      <c r="AL515" s="36"/>
      <c r="AM515"/>
      <c r="AN515"/>
      <c r="AY515" s="108"/>
    </row>
    <row r="516" spans="1:51" ht="13.5" hidden="1" customHeight="1">
      <c r="A516">
        <v>514</v>
      </c>
      <c r="B516" s="98"/>
      <c r="C516" s="98"/>
      <c r="D516" s="98"/>
      <c r="E516" s="98"/>
      <c r="F516" s="98"/>
      <c r="G516" s="98" t="s">
        <v>105</v>
      </c>
      <c r="H516" s="480">
        <v>182</v>
      </c>
      <c r="I516" s="464"/>
      <c r="K516" s="483">
        <v>45189</v>
      </c>
      <c r="L516" s="98" t="s">
        <v>1649</v>
      </c>
      <c r="M516" s="98" t="s">
        <v>398</v>
      </c>
      <c r="O516" t="e">
        <f>VLOOKUP(cppm_lor[[#This Row],[Status]],'All Link_LOV'!$M$4:$N$16,2,FALSE)</f>
        <v>#N/A</v>
      </c>
      <c r="P516" s="98" t="s">
        <v>3702</v>
      </c>
      <c r="Q516" s="179" t="s">
        <v>3827</v>
      </c>
      <c r="R516" s="98" t="s">
        <v>3704</v>
      </c>
      <c r="S516" s="98" t="s">
        <v>3705</v>
      </c>
      <c r="T516" s="98" t="s">
        <v>1654</v>
      </c>
      <c r="U516" s="98">
        <v>560</v>
      </c>
      <c r="V516" s="98" t="s">
        <v>3601</v>
      </c>
      <c r="W516" s="98" t="s">
        <v>3602</v>
      </c>
      <c r="X516" s="98" t="s">
        <v>3828</v>
      </c>
      <c r="Y516" s="98" t="s">
        <v>1554</v>
      </c>
      <c r="Z516" s="98" t="s">
        <v>3711</v>
      </c>
      <c r="AA516" s="98" t="s">
        <v>3795</v>
      </c>
      <c r="AB516" s="98">
        <v>3400038730</v>
      </c>
      <c r="AC516" s="98" t="s">
        <v>2252</v>
      </c>
      <c r="AD516" s="98">
        <v>3400039045</v>
      </c>
      <c r="AE516" s="98" t="s">
        <v>3719</v>
      </c>
      <c r="AF516" s="27">
        <v>3400038781</v>
      </c>
      <c r="AK516" s="115"/>
      <c r="AL516" s="36"/>
      <c r="AM516"/>
      <c r="AN516"/>
      <c r="AY516" s="108"/>
    </row>
    <row r="517" spans="1:51" ht="13.5" hidden="1" customHeight="1">
      <c r="A517">
        <v>515</v>
      </c>
      <c r="B517" s="98" t="s">
        <v>62</v>
      </c>
      <c r="C517" s="98" t="s">
        <v>14</v>
      </c>
      <c r="D517" s="98" t="s">
        <v>3829</v>
      </c>
      <c r="E517" s="98"/>
      <c r="F517" s="98"/>
      <c r="G517" s="98" t="s">
        <v>105</v>
      </c>
      <c r="H517" s="480">
        <v>183</v>
      </c>
      <c r="I517" s="464"/>
      <c r="K517" s="483">
        <v>45190</v>
      </c>
      <c r="L517" s="98" t="s">
        <v>3830</v>
      </c>
      <c r="M517" s="98" t="s">
        <v>399</v>
      </c>
      <c r="O517" t="str">
        <f>VLOOKUP(cppm_lor[[#This Row],[Status]],'All Link_LOV'!$M$4:$N$16,2,FALSE)</f>
        <v>Pending Approval</v>
      </c>
      <c r="P517" s="98" t="s">
        <v>3831</v>
      </c>
      <c r="Q517" s="179" t="s">
        <v>3832</v>
      </c>
      <c r="R517" s="98" t="s">
        <v>3833</v>
      </c>
      <c r="S517" s="98" t="s">
        <v>3834</v>
      </c>
      <c r="T517" s="98" t="s">
        <v>1577</v>
      </c>
      <c r="U517" s="98">
        <v>20711.900000000001</v>
      </c>
      <c r="V517" s="98" t="s">
        <v>3835</v>
      </c>
      <c r="W517" s="98" t="s">
        <v>3836</v>
      </c>
      <c r="X517" s="98" t="s">
        <v>3837</v>
      </c>
      <c r="Y517" s="98" t="s">
        <v>1554</v>
      </c>
      <c r="Z517" s="98" t="s">
        <v>3838</v>
      </c>
      <c r="AA517" s="98" t="s">
        <v>3839</v>
      </c>
      <c r="AB517" s="98">
        <v>3400038660</v>
      </c>
      <c r="AC517" s="98" t="s">
        <v>3840</v>
      </c>
      <c r="AD517" s="98">
        <v>3400038591</v>
      </c>
      <c r="AE517" s="98" t="s">
        <v>2460</v>
      </c>
      <c r="AF517" s="27">
        <v>3400038638</v>
      </c>
      <c r="AK517" s="115"/>
      <c r="AL517" s="36"/>
      <c r="AM517"/>
      <c r="AN517"/>
      <c r="AY517" s="108"/>
    </row>
    <row r="518" spans="1:51" ht="13.5" hidden="1" customHeight="1">
      <c r="A518">
        <v>516</v>
      </c>
      <c r="B518" s="98"/>
      <c r="C518" s="98"/>
      <c r="D518" s="98"/>
      <c r="E518" s="98"/>
      <c r="F518" s="98"/>
      <c r="G518" s="98" t="s">
        <v>105</v>
      </c>
      <c r="H518" s="480">
        <v>184</v>
      </c>
      <c r="I518" s="464"/>
      <c r="K518" s="483">
        <v>45190</v>
      </c>
      <c r="L518" s="98" t="s">
        <v>3680</v>
      </c>
      <c r="M518" s="98" t="s">
        <v>399</v>
      </c>
      <c r="O518" t="e">
        <f>VLOOKUP(cppm_lor[[#This Row],[Status]],'All Link_LOV'!$M$4:$N$16,2,FALSE)</f>
        <v>#N/A</v>
      </c>
      <c r="P518" s="98" t="s">
        <v>3841</v>
      </c>
      <c r="Q518" s="179" t="s">
        <v>3842</v>
      </c>
      <c r="R518" s="98" t="s">
        <v>3843</v>
      </c>
      <c r="S518" s="98" t="s">
        <v>3844</v>
      </c>
      <c r="T518" s="98" t="s">
        <v>1577</v>
      </c>
      <c r="U518" s="98">
        <v>30000</v>
      </c>
      <c r="V518" s="98" t="s">
        <v>3845</v>
      </c>
      <c r="W518" s="98" t="s">
        <v>3846</v>
      </c>
      <c r="X518" s="98" t="s">
        <v>3847</v>
      </c>
      <c r="Y518" s="98" t="s">
        <v>1554</v>
      </c>
      <c r="Z518" s="98" t="s">
        <v>3848</v>
      </c>
      <c r="AA518" s="98" t="s">
        <v>3849</v>
      </c>
      <c r="AB518" s="98">
        <v>3400038608</v>
      </c>
      <c r="AC518" s="98" t="s">
        <v>2207</v>
      </c>
      <c r="AD518" s="98" t="s">
        <v>2207</v>
      </c>
      <c r="AE518" s="98" t="s">
        <v>2207</v>
      </c>
      <c r="AF518" s="27" t="s">
        <v>2207</v>
      </c>
      <c r="AK518" s="115"/>
      <c r="AL518" s="36"/>
      <c r="AM518"/>
      <c r="AN518"/>
      <c r="AY518" s="108"/>
    </row>
    <row r="519" spans="1:51" ht="13.5" hidden="1" customHeight="1">
      <c r="A519">
        <v>517</v>
      </c>
      <c r="B519" s="98"/>
      <c r="C519" s="98"/>
      <c r="D519" s="98"/>
      <c r="E519" s="98"/>
      <c r="F519" s="98"/>
      <c r="G519" s="98" t="s">
        <v>105</v>
      </c>
      <c r="H519" s="480">
        <v>185</v>
      </c>
      <c r="I519" s="464"/>
      <c r="K519" s="483">
        <v>45190</v>
      </c>
      <c r="L519" s="98" t="s">
        <v>1649</v>
      </c>
      <c r="M519" s="98" t="s">
        <v>399</v>
      </c>
      <c r="O519" t="e">
        <f>VLOOKUP(cppm_lor[[#This Row],[Status]],'All Link_LOV'!$M$4:$N$16,2,FALSE)</f>
        <v>#N/A</v>
      </c>
      <c r="P519" s="98" t="s">
        <v>3850</v>
      </c>
      <c r="Q519" s="179" t="s">
        <v>3851</v>
      </c>
      <c r="R519" s="98" t="s">
        <v>3852</v>
      </c>
      <c r="S519" s="98" t="s">
        <v>3853</v>
      </c>
      <c r="T519" s="98" t="s">
        <v>1654</v>
      </c>
      <c r="U519" s="98">
        <v>31999.25</v>
      </c>
      <c r="V519" s="98" t="s">
        <v>3601</v>
      </c>
      <c r="W519" s="98" t="s">
        <v>3854</v>
      </c>
      <c r="X519" s="98" t="s">
        <v>3855</v>
      </c>
      <c r="Y519" s="98" t="s">
        <v>1554</v>
      </c>
      <c r="Z519" s="98" t="s">
        <v>3616</v>
      </c>
      <c r="AA519" s="98" t="s">
        <v>3856</v>
      </c>
      <c r="AB519" s="98">
        <v>3400038556</v>
      </c>
      <c r="AC519" s="98" t="s">
        <v>3765</v>
      </c>
      <c r="AD519" s="98">
        <v>3400039432</v>
      </c>
      <c r="AE519" s="98" t="s">
        <v>3711</v>
      </c>
      <c r="AF519" s="27">
        <v>3400038730</v>
      </c>
      <c r="AK519" s="115"/>
      <c r="AL519" s="36"/>
      <c r="AM519"/>
      <c r="AN519"/>
      <c r="AY519" s="108"/>
    </row>
    <row r="520" spans="1:51" ht="13.5" hidden="1" customHeight="1">
      <c r="A520">
        <v>518</v>
      </c>
      <c r="B520" s="87" t="s">
        <v>81</v>
      </c>
      <c r="C520" s="98" t="s">
        <v>16</v>
      </c>
      <c r="D520" s="98" t="s">
        <v>3857</v>
      </c>
      <c r="E520" s="98" t="s">
        <v>3858</v>
      </c>
      <c r="F520" t="s">
        <v>16</v>
      </c>
      <c r="G520" s="98" t="s">
        <v>105</v>
      </c>
      <c r="H520" s="480">
        <v>186</v>
      </c>
      <c r="I520" s="464"/>
      <c r="K520" s="483">
        <v>45190</v>
      </c>
      <c r="L520" s="98" t="s">
        <v>3727</v>
      </c>
      <c r="M520" s="98" t="s">
        <v>399</v>
      </c>
      <c r="O520" t="str">
        <f>VLOOKUP(cppm_lor[[#This Row],[Status]],'All Link_LOV'!$M$4:$N$16,2,FALSE)</f>
        <v>LOR Issued</v>
      </c>
      <c r="P520" s="98" t="s">
        <v>3859</v>
      </c>
      <c r="Q520" s="179" t="s">
        <v>3860</v>
      </c>
      <c r="R520" s="98" t="s">
        <v>3861</v>
      </c>
      <c r="S520" s="98" t="s">
        <v>3862</v>
      </c>
      <c r="T520" s="98" t="s">
        <v>1614</v>
      </c>
      <c r="U520" s="98">
        <v>12004</v>
      </c>
      <c r="V520" s="98" t="s">
        <v>1996</v>
      </c>
      <c r="W520" s="98" t="s">
        <v>1997</v>
      </c>
      <c r="X520" s="98" t="s">
        <v>3863</v>
      </c>
      <c r="Y520" s="98" t="s">
        <v>1554</v>
      </c>
      <c r="Z520" s="98" t="s">
        <v>3864</v>
      </c>
      <c r="AA520" s="98" t="s">
        <v>3865</v>
      </c>
      <c r="AB520" s="98">
        <v>3400038885</v>
      </c>
      <c r="AC520" s="98" t="s">
        <v>2015</v>
      </c>
      <c r="AD520" s="98" t="s">
        <v>2015</v>
      </c>
      <c r="AE520" s="98" t="s">
        <v>2015</v>
      </c>
      <c r="AF520" s="27" t="s">
        <v>2015</v>
      </c>
      <c r="AK520" s="115"/>
      <c r="AL520" s="36"/>
      <c r="AM520"/>
      <c r="AN520"/>
      <c r="AY520" s="108"/>
    </row>
    <row r="521" spans="1:51" ht="13.5" hidden="1" customHeight="1">
      <c r="A521">
        <v>519</v>
      </c>
      <c r="B521" t="s">
        <v>77</v>
      </c>
      <c r="C521" s="530" t="s">
        <v>16</v>
      </c>
      <c r="D521" s="98" t="s">
        <v>3866</v>
      </c>
      <c r="E521" s="98"/>
      <c r="F521" s="98"/>
      <c r="G521" s="98" t="s">
        <v>105</v>
      </c>
      <c r="H521" s="480">
        <v>187</v>
      </c>
      <c r="I521" s="464"/>
      <c r="K521" s="483">
        <v>45190</v>
      </c>
      <c r="L521" s="98" t="s">
        <v>3867</v>
      </c>
      <c r="M521" s="98" t="s">
        <v>399</v>
      </c>
      <c r="O521" t="str">
        <f>VLOOKUP(cppm_lor[[#This Row],[Status]],'All Link_LOV'!$M$4:$N$16,2,FALSE)</f>
        <v>LOR Issued</v>
      </c>
      <c r="P521" s="98" t="s">
        <v>3868</v>
      </c>
      <c r="Q521" s="535" t="s">
        <v>3869</v>
      </c>
      <c r="R521" s="98" t="s">
        <v>3870</v>
      </c>
      <c r="S521" s="98" t="s">
        <v>3871</v>
      </c>
      <c r="T521" s="98" t="s">
        <v>3872</v>
      </c>
      <c r="U521" s="98">
        <v>8957.75</v>
      </c>
      <c r="V521" s="98" t="s">
        <v>3873</v>
      </c>
      <c r="W521" s="98" t="s">
        <v>3874</v>
      </c>
      <c r="X521" s="98" t="s">
        <v>3875</v>
      </c>
      <c r="Y521" s="98" t="s">
        <v>1579</v>
      </c>
      <c r="Z521" s="98"/>
      <c r="AA521" s="98"/>
      <c r="AB521" s="98"/>
      <c r="AC521" s="98"/>
      <c r="AD521" s="98"/>
      <c r="AE521" s="98"/>
      <c r="AF521" s="27"/>
      <c r="AK521" s="115"/>
      <c r="AL521" s="36"/>
      <c r="AM521"/>
      <c r="AN521"/>
      <c r="AY521" s="108"/>
    </row>
    <row r="522" spans="1:51" ht="13.5" hidden="1" customHeight="1">
      <c r="A522">
        <v>520</v>
      </c>
      <c r="B522" t="s">
        <v>77</v>
      </c>
      <c r="C522" s="530" t="s">
        <v>16</v>
      </c>
      <c r="D522" s="98" t="s">
        <v>3876</v>
      </c>
      <c r="E522" s="98"/>
      <c r="F522" s="98"/>
      <c r="G522" s="98" t="s">
        <v>105</v>
      </c>
      <c r="H522" s="480">
        <v>188</v>
      </c>
      <c r="I522" s="464"/>
      <c r="K522" s="483">
        <v>45190</v>
      </c>
      <c r="L522" s="98" t="s">
        <v>3867</v>
      </c>
      <c r="M522" s="98" t="s">
        <v>399</v>
      </c>
      <c r="O522" t="str">
        <f>VLOOKUP(cppm_lor[[#This Row],[Status]],'All Link_LOV'!$M$4:$N$16,2,FALSE)</f>
        <v>LOR Issued</v>
      </c>
      <c r="P522" s="98" t="s">
        <v>3877</v>
      </c>
      <c r="Q522" s="535" t="s">
        <v>3878</v>
      </c>
      <c r="R522" s="98" t="s">
        <v>3879</v>
      </c>
      <c r="S522" s="98" t="s">
        <v>3880</v>
      </c>
      <c r="T522" s="98" t="s">
        <v>3872</v>
      </c>
      <c r="U522" s="98">
        <v>8460.33</v>
      </c>
      <c r="V522" s="98" t="s">
        <v>3873</v>
      </c>
      <c r="W522" s="98" t="s">
        <v>3874</v>
      </c>
      <c r="X522" s="98" t="s">
        <v>3881</v>
      </c>
      <c r="Y522" s="98" t="s">
        <v>1579</v>
      </c>
      <c r="Z522" s="98"/>
      <c r="AA522" s="98"/>
      <c r="AB522" s="98"/>
      <c r="AC522" s="98"/>
      <c r="AD522" s="98"/>
      <c r="AE522" s="98"/>
      <c r="AF522" s="27"/>
      <c r="AK522" s="115"/>
      <c r="AL522" s="36"/>
      <c r="AM522"/>
      <c r="AN522"/>
      <c r="AY522" s="108"/>
    </row>
    <row r="523" spans="1:51" ht="13.5" hidden="1" customHeight="1">
      <c r="A523">
        <v>521</v>
      </c>
      <c r="B523" t="s">
        <v>77</v>
      </c>
      <c r="C523" s="530" t="s">
        <v>16</v>
      </c>
      <c r="D523" s="98" t="s">
        <v>3882</v>
      </c>
      <c r="E523" s="98"/>
      <c r="F523" s="98"/>
      <c r="G523" s="98" t="s">
        <v>105</v>
      </c>
      <c r="H523" s="480">
        <v>189</v>
      </c>
      <c r="I523" s="464"/>
      <c r="K523" s="483">
        <v>45190</v>
      </c>
      <c r="L523" s="98" t="s">
        <v>3867</v>
      </c>
      <c r="M523" s="98" t="s">
        <v>399</v>
      </c>
      <c r="O523" t="str">
        <f>VLOOKUP(cppm_lor[[#This Row],[Status]],'All Link_LOV'!$M$4:$N$16,2,FALSE)</f>
        <v>LOR Issued</v>
      </c>
      <c r="P523" s="98" t="s">
        <v>3883</v>
      </c>
      <c r="Q523" s="535" t="s">
        <v>3884</v>
      </c>
      <c r="R523" s="98" t="s">
        <v>3885</v>
      </c>
      <c r="S523" s="98" t="s">
        <v>3886</v>
      </c>
      <c r="T523" s="98" t="s">
        <v>3872</v>
      </c>
      <c r="U523" s="98">
        <v>14756.32</v>
      </c>
      <c r="V523" s="98" t="s">
        <v>3873</v>
      </c>
      <c r="W523" s="98" t="s">
        <v>3874</v>
      </c>
      <c r="X523" s="98" t="s">
        <v>3887</v>
      </c>
      <c r="Y523" s="98" t="s">
        <v>1579</v>
      </c>
      <c r="Z523" s="98"/>
      <c r="AA523" s="98"/>
      <c r="AB523" s="98"/>
      <c r="AC523" s="98"/>
      <c r="AD523" s="98"/>
      <c r="AE523" s="98"/>
      <c r="AF523" s="27"/>
      <c r="AK523" s="115"/>
      <c r="AL523" s="36"/>
      <c r="AM523"/>
      <c r="AN523"/>
      <c r="AY523" s="108"/>
    </row>
    <row r="524" spans="1:51" ht="13.5" hidden="1" customHeight="1">
      <c r="A524">
        <v>522</v>
      </c>
      <c r="B524" s="87" t="s">
        <v>81</v>
      </c>
      <c r="C524" s="98" t="s">
        <v>16</v>
      </c>
      <c r="D524" s="98" t="s">
        <v>3888</v>
      </c>
      <c r="E524" s="98" t="s">
        <v>3858</v>
      </c>
      <c r="F524" t="s">
        <v>16</v>
      </c>
      <c r="G524" s="98" t="s">
        <v>105</v>
      </c>
      <c r="H524" s="480">
        <v>190</v>
      </c>
      <c r="I524" s="464"/>
      <c r="K524" s="483">
        <v>45190</v>
      </c>
      <c r="L524" s="98" t="s">
        <v>3727</v>
      </c>
      <c r="M524" s="98" t="s">
        <v>399</v>
      </c>
      <c r="O524" t="str">
        <f>VLOOKUP(cppm_lor[[#This Row],[Status]],'All Link_LOV'!$M$4:$N$16,2,FALSE)</f>
        <v>LOR Issued</v>
      </c>
      <c r="P524" s="98" t="s">
        <v>3889</v>
      </c>
      <c r="Q524" s="179" t="s">
        <v>3890</v>
      </c>
      <c r="R524" s="98" t="s">
        <v>3861</v>
      </c>
      <c r="S524" s="98" t="s">
        <v>3862</v>
      </c>
      <c r="T524" s="98" t="s">
        <v>1614</v>
      </c>
      <c r="U524" s="98">
        <v>18215</v>
      </c>
      <c r="V524" s="98" t="s">
        <v>1996</v>
      </c>
      <c r="W524" s="98" t="s">
        <v>1997</v>
      </c>
      <c r="X524" s="98" t="s">
        <v>3891</v>
      </c>
      <c r="Y524" s="98" t="s">
        <v>1554</v>
      </c>
      <c r="Z524" s="98" t="s">
        <v>3864</v>
      </c>
      <c r="AA524" s="98" t="s">
        <v>3892</v>
      </c>
      <c r="AB524" s="98">
        <v>3400038885</v>
      </c>
      <c r="AC524" s="98" t="s">
        <v>2015</v>
      </c>
      <c r="AD524" s="98" t="s">
        <v>2015</v>
      </c>
      <c r="AE524" s="98" t="s">
        <v>2015</v>
      </c>
      <c r="AF524" s="27" t="s">
        <v>2015</v>
      </c>
      <c r="AK524" s="115"/>
      <c r="AL524" s="36"/>
      <c r="AM524"/>
      <c r="AN524"/>
      <c r="AY524" s="108"/>
    </row>
    <row r="525" spans="1:51" ht="13.5" hidden="1" customHeight="1">
      <c r="A525">
        <v>523</v>
      </c>
      <c r="B525" t="s">
        <v>77</v>
      </c>
      <c r="C525" s="530" t="s">
        <v>16</v>
      </c>
      <c r="D525" s="98"/>
      <c r="E525" s="98"/>
      <c r="F525" s="98" t="s">
        <v>3389</v>
      </c>
      <c r="G525" s="98" t="s">
        <v>105</v>
      </c>
      <c r="H525" s="480">
        <v>191</v>
      </c>
      <c r="I525" s="464"/>
      <c r="K525" s="483">
        <v>45190</v>
      </c>
      <c r="L525" s="98" t="s">
        <v>3867</v>
      </c>
      <c r="M525" s="98" t="s">
        <v>399</v>
      </c>
      <c r="O525" t="str">
        <f>VLOOKUP(cppm_lor[[#This Row],[Status]],'All Link_LOV'!$M$4:$N$16,2,FALSE)</f>
        <v>LOR Issued</v>
      </c>
      <c r="P525" s="98" t="s">
        <v>3893</v>
      </c>
      <c r="Q525" s="535" t="s">
        <v>3894</v>
      </c>
      <c r="R525" s="98" t="s">
        <v>3895</v>
      </c>
      <c r="S525" s="98" t="s">
        <v>3896</v>
      </c>
      <c r="T525" s="98" t="s">
        <v>3872</v>
      </c>
      <c r="U525" s="98">
        <v>7737.16</v>
      </c>
      <c r="V525" s="98" t="s">
        <v>3873</v>
      </c>
      <c r="W525" s="98" t="s">
        <v>3897</v>
      </c>
      <c r="X525" s="98" t="s">
        <v>3898</v>
      </c>
      <c r="Y525" s="98" t="s">
        <v>1579</v>
      </c>
      <c r="Z525" s="98"/>
      <c r="AA525" s="98"/>
      <c r="AB525" s="98"/>
      <c r="AC525" s="98"/>
      <c r="AD525" s="98"/>
      <c r="AE525" s="98"/>
      <c r="AF525" s="27"/>
      <c r="AK525" s="115"/>
      <c r="AL525" s="36"/>
      <c r="AM525"/>
      <c r="AN525"/>
      <c r="AY525" s="108"/>
    </row>
    <row r="526" spans="1:51" ht="13.5" hidden="1" customHeight="1">
      <c r="A526">
        <v>524</v>
      </c>
      <c r="B526" s="87" t="s">
        <v>81</v>
      </c>
      <c r="C526" s="98" t="s">
        <v>16</v>
      </c>
      <c r="D526" s="98" t="s">
        <v>3899</v>
      </c>
      <c r="E526" s="98" t="s">
        <v>3858</v>
      </c>
      <c r="F526" t="s">
        <v>16</v>
      </c>
      <c r="G526" s="98" t="s">
        <v>105</v>
      </c>
      <c r="H526" s="480">
        <v>192</v>
      </c>
      <c r="I526" s="464"/>
      <c r="K526" s="483">
        <v>45190</v>
      </c>
      <c r="L526" s="98" t="s">
        <v>3727</v>
      </c>
      <c r="M526" s="98" t="s">
        <v>399</v>
      </c>
      <c r="O526" t="str">
        <f>VLOOKUP(cppm_lor[[#This Row],[Status]],'All Link_LOV'!$M$4:$N$16,2,FALSE)</f>
        <v>LOR Issued</v>
      </c>
      <c r="P526" s="98" t="s">
        <v>3889</v>
      </c>
      <c r="Q526" s="179" t="s">
        <v>3900</v>
      </c>
      <c r="R526" s="98" t="s">
        <v>3861</v>
      </c>
      <c r="S526" s="98" t="s">
        <v>3862</v>
      </c>
      <c r="T526" s="98" t="s">
        <v>1614</v>
      </c>
      <c r="U526" s="98">
        <v>43931</v>
      </c>
      <c r="V526" s="98" t="s">
        <v>1996</v>
      </c>
      <c r="W526" s="98" t="s">
        <v>1997</v>
      </c>
      <c r="X526" s="98" t="s">
        <v>3901</v>
      </c>
      <c r="Y526" s="98" t="s">
        <v>1554</v>
      </c>
      <c r="Z526" s="98" t="s">
        <v>3902</v>
      </c>
      <c r="AA526" s="98" t="s">
        <v>3892</v>
      </c>
      <c r="AB526" s="98">
        <v>3400038958</v>
      </c>
      <c r="AC526" s="98" t="s">
        <v>2015</v>
      </c>
      <c r="AD526" s="98" t="s">
        <v>2015</v>
      </c>
      <c r="AE526" s="98" t="s">
        <v>2015</v>
      </c>
      <c r="AF526" s="27" t="s">
        <v>2015</v>
      </c>
      <c r="AK526" s="115"/>
      <c r="AL526" s="36"/>
      <c r="AM526"/>
      <c r="AN526"/>
      <c r="AY526" s="108"/>
    </row>
    <row r="527" spans="1:51" ht="13.5" hidden="1" customHeight="1">
      <c r="A527">
        <v>525</v>
      </c>
      <c r="B527" s="98"/>
      <c r="C527" s="98"/>
      <c r="D527" s="98"/>
      <c r="E527" s="98"/>
      <c r="F527" s="98"/>
      <c r="G527" s="98" t="s">
        <v>105</v>
      </c>
      <c r="H527" s="480">
        <v>193</v>
      </c>
      <c r="I527" s="464"/>
      <c r="K527" s="483">
        <v>45190</v>
      </c>
      <c r="L527" s="98" t="s">
        <v>3903</v>
      </c>
      <c r="M527" s="98" t="s">
        <v>398</v>
      </c>
      <c r="O527" t="e">
        <f>VLOOKUP(cppm_lor[[#This Row],[Status]],'All Link_LOV'!$M$4:$N$16,2,FALSE)</f>
        <v>#N/A</v>
      </c>
      <c r="P527" s="98" t="s">
        <v>3904</v>
      </c>
      <c r="Q527" s="179" t="s">
        <v>3905</v>
      </c>
      <c r="R527" s="98" t="s">
        <v>3906</v>
      </c>
      <c r="S527" s="98" t="s">
        <v>3907</v>
      </c>
      <c r="T527" s="98" t="s">
        <v>1552</v>
      </c>
      <c r="U527" s="98">
        <v>56809.55</v>
      </c>
      <c r="V527" s="98" t="s">
        <v>3908</v>
      </c>
      <c r="W527" s="98" t="s">
        <v>3909</v>
      </c>
      <c r="X527" s="98" t="s">
        <v>3910</v>
      </c>
      <c r="Y527" s="98" t="s">
        <v>1579</v>
      </c>
      <c r="Z527" s="98"/>
      <c r="AA527" s="98"/>
      <c r="AB527" s="98"/>
      <c r="AC527" s="98"/>
      <c r="AD527" s="98"/>
      <c r="AE527" s="98"/>
      <c r="AF527" s="27"/>
      <c r="AK527" s="115"/>
      <c r="AL527" s="36"/>
      <c r="AM527"/>
      <c r="AN527"/>
      <c r="AY527" s="108"/>
    </row>
    <row r="528" spans="1:51" ht="13.5" hidden="1" customHeight="1">
      <c r="A528">
        <v>526</v>
      </c>
      <c r="B528" s="98"/>
      <c r="C528" s="98"/>
      <c r="D528" s="98"/>
      <c r="E528" s="98"/>
      <c r="F528" s="98"/>
      <c r="G528" s="98" t="s">
        <v>105</v>
      </c>
      <c r="H528" s="480">
        <v>194</v>
      </c>
      <c r="I528" s="464"/>
      <c r="K528" s="483">
        <v>45190</v>
      </c>
      <c r="L528" s="98" t="s">
        <v>1581</v>
      </c>
      <c r="M528" s="98" t="s">
        <v>399</v>
      </c>
      <c r="O528" t="e">
        <f>VLOOKUP(cppm_lor[[#This Row],[Status]],'All Link_LOV'!$M$4:$N$16,2,FALSE)</f>
        <v>#N/A</v>
      </c>
      <c r="P528" s="98" t="s">
        <v>3911</v>
      </c>
      <c r="Q528" s="179" t="s">
        <v>3912</v>
      </c>
      <c r="R528" s="98" t="s">
        <v>3913</v>
      </c>
      <c r="S528" s="98" t="s">
        <v>3914</v>
      </c>
      <c r="T528" s="98" t="s">
        <v>1586</v>
      </c>
      <c r="U528" s="98">
        <v>560</v>
      </c>
      <c r="V528" s="98" t="s">
        <v>1226</v>
      </c>
      <c r="W528" s="98" t="s">
        <v>3915</v>
      </c>
      <c r="X528" s="98" t="s">
        <v>3916</v>
      </c>
      <c r="Y528" s="98" t="s">
        <v>1554</v>
      </c>
      <c r="Z528" s="98" t="s">
        <v>3917</v>
      </c>
      <c r="AA528" s="98" t="s">
        <v>3918</v>
      </c>
      <c r="AB528" s="98">
        <v>3400039436</v>
      </c>
      <c r="AC528" s="98" t="s">
        <v>1588</v>
      </c>
      <c r="AD528" s="98">
        <v>3400039027</v>
      </c>
      <c r="AE528" s="98" t="s">
        <v>1389</v>
      </c>
      <c r="AF528" s="27">
        <v>3400039035</v>
      </c>
      <c r="AK528" s="115"/>
      <c r="AL528" s="36"/>
      <c r="AM528"/>
      <c r="AN528"/>
      <c r="AY528" s="108"/>
    </row>
    <row r="529" spans="1:51" ht="13.5" hidden="1" customHeight="1">
      <c r="A529">
        <v>527</v>
      </c>
      <c r="B529" t="s">
        <v>77</v>
      </c>
      <c r="C529" s="530" t="s">
        <v>16</v>
      </c>
      <c r="D529" s="98" t="s">
        <v>3919</v>
      </c>
      <c r="E529" s="98"/>
      <c r="F529" s="98"/>
      <c r="G529" s="98" t="s">
        <v>105</v>
      </c>
      <c r="H529" s="480">
        <v>195</v>
      </c>
      <c r="I529" s="464"/>
      <c r="K529" s="483">
        <v>45190</v>
      </c>
      <c r="L529" s="98" t="s">
        <v>3920</v>
      </c>
      <c r="M529" s="98" t="s">
        <v>397</v>
      </c>
      <c r="O529" t="str">
        <f>VLOOKUP(cppm_lor[[#This Row],[Status]],'All Link_LOV'!$M$4:$N$16,2,FALSE)</f>
        <v>LOR Issued</v>
      </c>
      <c r="P529" s="98" t="s">
        <v>3921</v>
      </c>
      <c r="Q529" s="535" t="s">
        <v>3922</v>
      </c>
      <c r="R529" s="98" t="s">
        <v>3923</v>
      </c>
      <c r="S529" s="98" t="s">
        <v>3924</v>
      </c>
      <c r="T529" s="98" t="s">
        <v>1691</v>
      </c>
      <c r="U529" s="98">
        <v>156269.29999999999</v>
      </c>
      <c r="V529" s="98" t="s">
        <v>3925</v>
      </c>
      <c r="W529" s="98" t="s">
        <v>3926</v>
      </c>
      <c r="X529" s="98" t="s">
        <v>3927</v>
      </c>
      <c r="Y529" s="98" t="s">
        <v>1554</v>
      </c>
      <c r="Z529" s="98" t="s">
        <v>2494</v>
      </c>
      <c r="AA529" s="98" t="s">
        <v>3928</v>
      </c>
      <c r="AB529" s="98">
        <v>3400038891</v>
      </c>
      <c r="AC529" s="98" t="s">
        <v>3929</v>
      </c>
      <c r="AD529" s="98">
        <v>3400038574</v>
      </c>
      <c r="AE529" s="98" t="s">
        <v>3930</v>
      </c>
      <c r="AF529" s="27">
        <v>3400038912</v>
      </c>
      <c r="AK529" s="115"/>
      <c r="AL529" s="36"/>
      <c r="AM529"/>
      <c r="AN529"/>
      <c r="AY529" s="108"/>
    </row>
    <row r="530" spans="1:51" ht="13.5" hidden="1" customHeight="1">
      <c r="A530">
        <v>528</v>
      </c>
      <c r="B530" s="87" t="s">
        <v>81</v>
      </c>
      <c r="C530" t="s">
        <v>45</v>
      </c>
      <c r="D530" s="98"/>
      <c r="E530" s="98"/>
      <c r="F530" s="98" t="s">
        <v>3931</v>
      </c>
      <c r="G530" s="98" t="s">
        <v>105</v>
      </c>
      <c r="H530" s="480">
        <v>196</v>
      </c>
      <c r="I530" s="464"/>
      <c r="K530" s="483">
        <v>45190</v>
      </c>
      <c r="L530" s="98" t="s">
        <v>1859</v>
      </c>
      <c r="M530" s="98" t="s">
        <v>399</v>
      </c>
      <c r="O530" t="str">
        <f>VLOOKUP(cppm_lor[[#This Row],[Status]],'All Link_LOV'!$M$4:$N$16,2,FALSE)</f>
        <v>No/Insufficient Budget</v>
      </c>
      <c r="P530" s="98" t="s">
        <v>3932</v>
      </c>
      <c r="Q530" s="179" t="s">
        <v>3933</v>
      </c>
      <c r="R530" s="98" t="s">
        <v>3934</v>
      </c>
      <c r="S530" s="98" t="s">
        <v>3935</v>
      </c>
      <c r="T530" s="98" t="s">
        <v>1728</v>
      </c>
      <c r="U530" s="98">
        <v>14843</v>
      </c>
      <c r="V530" s="98" t="s">
        <v>3532</v>
      </c>
      <c r="W530" s="98" t="s">
        <v>3936</v>
      </c>
      <c r="X530" s="98" t="s">
        <v>3937</v>
      </c>
      <c r="Y530" s="98" t="s">
        <v>1554</v>
      </c>
      <c r="Z530" s="98" t="s">
        <v>1454</v>
      </c>
      <c r="AA530" s="98" t="s">
        <v>3938</v>
      </c>
      <c r="AB530" s="98">
        <v>3400038932</v>
      </c>
      <c r="AC530" s="98" t="s">
        <v>3939</v>
      </c>
      <c r="AD530" s="98">
        <v>0</v>
      </c>
      <c r="AE530" s="98" t="s">
        <v>3940</v>
      </c>
      <c r="AF530" s="27">
        <v>0</v>
      </c>
      <c r="AK530" s="115"/>
      <c r="AL530" s="36"/>
      <c r="AM530"/>
      <c r="AN530"/>
      <c r="AY530" s="108"/>
    </row>
    <row r="531" spans="1:51" ht="13.5" hidden="1" customHeight="1">
      <c r="A531">
        <v>529</v>
      </c>
      <c r="B531" s="98"/>
      <c r="C531" s="98"/>
      <c r="D531" s="98"/>
      <c r="E531" s="98"/>
      <c r="F531" s="98"/>
      <c r="G531" s="98" t="s">
        <v>105</v>
      </c>
      <c r="H531" s="480">
        <v>197</v>
      </c>
      <c r="I531" s="464"/>
      <c r="K531" s="483">
        <v>45190</v>
      </c>
      <c r="L531" s="98" t="s">
        <v>3680</v>
      </c>
      <c r="M531" s="98" t="s">
        <v>1572</v>
      </c>
      <c r="O531" t="e">
        <f>VLOOKUP(cppm_lor[[#This Row],[Status]],'All Link_LOV'!$M$4:$N$16,2,FALSE)</f>
        <v>#N/A</v>
      </c>
      <c r="P531" s="98">
        <v>191000004621</v>
      </c>
      <c r="Q531" s="179" t="s">
        <v>3941</v>
      </c>
      <c r="R531" s="98" t="s">
        <v>3942</v>
      </c>
      <c r="S531" s="98" t="s">
        <v>3943</v>
      </c>
      <c r="T531" s="98" t="s">
        <v>1577</v>
      </c>
      <c r="U531" s="98">
        <v>90000</v>
      </c>
      <c r="V531" s="98" t="s">
        <v>3685</v>
      </c>
      <c r="W531" s="98" t="s">
        <v>3944</v>
      </c>
      <c r="X531" s="98" t="s">
        <v>3945</v>
      </c>
      <c r="Y531" s="98" t="s">
        <v>1554</v>
      </c>
      <c r="Z531" s="98" t="s">
        <v>3946</v>
      </c>
      <c r="AA531" s="98" t="s">
        <v>3947</v>
      </c>
      <c r="AB531" s="98">
        <v>3400038940</v>
      </c>
      <c r="AC531" s="98" t="s">
        <v>2207</v>
      </c>
      <c r="AD531" s="98" t="s">
        <v>2207</v>
      </c>
      <c r="AE531" s="98" t="s">
        <v>2207</v>
      </c>
      <c r="AF531" s="27" t="s">
        <v>2207</v>
      </c>
      <c r="AK531" s="115"/>
      <c r="AL531" s="36"/>
      <c r="AM531"/>
      <c r="AN531"/>
      <c r="AY531" s="108"/>
    </row>
    <row r="532" spans="1:51" ht="13.5" hidden="1" customHeight="1">
      <c r="A532">
        <v>530</v>
      </c>
      <c r="B532" s="87" t="s">
        <v>81</v>
      </c>
      <c r="C532" t="s">
        <v>45</v>
      </c>
      <c r="D532" s="98"/>
      <c r="E532" s="98"/>
      <c r="F532" s="98" t="s">
        <v>3931</v>
      </c>
      <c r="G532" s="98" t="s">
        <v>105</v>
      </c>
      <c r="H532" s="480">
        <v>198</v>
      </c>
      <c r="I532" s="464"/>
      <c r="K532" s="483">
        <v>45190</v>
      </c>
      <c r="L532" s="98" t="s">
        <v>1859</v>
      </c>
      <c r="M532" s="98" t="s">
        <v>399</v>
      </c>
      <c r="O532" t="str">
        <f>VLOOKUP(cppm_lor[[#This Row],[Status]],'All Link_LOV'!$M$4:$N$16,2,FALSE)</f>
        <v>No/Insufficient Budget</v>
      </c>
      <c r="P532" s="98" t="s">
        <v>3948</v>
      </c>
      <c r="Q532" s="179" t="s">
        <v>3949</v>
      </c>
      <c r="R532" s="98" t="s">
        <v>3950</v>
      </c>
      <c r="S532" s="98" t="s">
        <v>3951</v>
      </c>
      <c r="T532" s="98" t="s">
        <v>1728</v>
      </c>
      <c r="U532" s="98">
        <v>7919</v>
      </c>
      <c r="V532" s="98" t="s">
        <v>3532</v>
      </c>
      <c r="W532" s="98" t="s">
        <v>1109</v>
      </c>
      <c r="X532" s="98" t="s">
        <v>3952</v>
      </c>
      <c r="Y532" s="98" t="s">
        <v>1554</v>
      </c>
      <c r="Z532" s="98" t="s">
        <v>1454</v>
      </c>
      <c r="AA532" s="98" t="s">
        <v>3953</v>
      </c>
      <c r="AB532" s="98">
        <v>3400038932</v>
      </c>
      <c r="AC532" s="98" t="s">
        <v>3954</v>
      </c>
      <c r="AD532" s="98">
        <v>0</v>
      </c>
      <c r="AE532" s="98" t="s">
        <v>3954</v>
      </c>
      <c r="AF532" s="27">
        <v>0</v>
      </c>
      <c r="AK532" s="115"/>
      <c r="AL532" s="36"/>
      <c r="AM532"/>
      <c r="AN532"/>
      <c r="AY532" s="108"/>
    </row>
    <row r="533" spans="1:51" ht="13.5" hidden="1" customHeight="1">
      <c r="A533">
        <v>531</v>
      </c>
      <c r="B533" s="98"/>
      <c r="C533" s="98"/>
      <c r="D533" s="98"/>
      <c r="E533" s="98"/>
      <c r="F533" s="98"/>
      <c r="G533" s="98" t="s">
        <v>105</v>
      </c>
      <c r="H533" s="480">
        <v>199</v>
      </c>
      <c r="I533" s="464"/>
      <c r="K533" s="483">
        <v>45190</v>
      </c>
      <c r="L533" s="98" t="s">
        <v>1696</v>
      </c>
      <c r="M533" s="98" t="s">
        <v>399</v>
      </c>
      <c r="O533" t="e">
        <f>VLOOKUP(cppm_lor[[#This Row],[Status]],'All Link_LOV'!$M$4:$N$16,2,FALSE)</f>
        <v>#N/A</v>
      </c>
      <c r="P533" s="98" t="s">
        <v>3955</v>
      </c>
      <c r="Q533" s="179" t="s">
        <v>3956</v>
      </c>
      <c r="R533" s="98" t="s">
        <v>3957</v>
      </c>
      <c r="S533" s="98" t="s">
        <v>3958</v>
      </c>
      <c r="T533" s="98" t="s">
        <v>1701</v>
      </c>
      <c r="U533" s="98">
        <v>6438</v>
      </c>
      <c r="V533" s="98" t="s">
        <v>3959</v>
      </c>
      <c r="W533" s="98" t="s">
        <v>3960</v>
      </c>
      <c r="X533" s="98" t="s">
        <v>3961</v>
      </c>
      <c r="Y533" s="98" t="s">
        <v>1554</v>
      </c>
      <c r="Z533" s="98" t="s">
        <v>3962</v>
      </c>
      <c r="AA533" s="98" t="s">
        <v>3963</v>
      </c>
      <c r="AB533" s="98">
        <v>3400038740</v>
      </c>
      <c r="AC533" s="98" t="s">
        <v>3964</v>
      </c>
      <c r="AD533" s="98">
        <v>3400041574</v>
      </c>
      <c r="AE533" s="98" t="s">
        <v>3965</v>
      </c>
      <c r="AF533" s="27">
        <v>3400038526</v>
      </c>
      <c r="AK533" s="115"/>
      <c r="AL533" s="36"/>
      <c r="AM533"/>
      <c r="AN533"/>
      <c r="AY533" s="108"/>
    </row>
    <row r="534" spans="1:51" ht="13.5" hidden="1" customHeight="1">
      <c r="A534">
        <v>532</v>
      </c>
      <c r="B534" s="98"/>
      <c r="C534" s="98"/>
      <c r="D534" s="98"/>
      <c r="E534" s="98"/>
      <c r="F534" s="98"/>
      <c r="G534" s="98" t="s">
        <v>105</v>
      </c>
      <c r="H534" s="480">
        <v>200</v>
      </c>
      <c r="I534" s="464"/>
      <c r="K534" s="483">
        <v>45191</v>
      </c>
      <c r="L534" s="98" t="s">
        <v>3966</v>
      </c>
      <c r="M534" s="98" t="s">
        <v>399</v>
      </c>
      <c r="O534" t="e">
        <f>VLOOKUP(cppm_lor[[#This Row],[Status]],'All Link_LOV'!$M$4:$N$16,2,FALSE)</f>
        <v>#N/A</v>
      </c>
      <c r="P534" s="98" t="s">
        <v>3967</v>
      </c>
      <c r="Q534" s="179" t="s">
        <v>3968</v>
      </c>
      <c r="R534" s="98" t="s">
        <v>3969</v>
      </c>
      <c r="S534" s="98" t="s">
        <v>3970</v>
      </c>
      <c r="T534" s="98" t="s">
        <v>1625</v>
      </c>
      <c r="U534" s="98">
        <v>8205.7900000000009</v>
      </c>
      <c r="V534" s="98" t="s">
        <v>3971</v>
      </c>
      <c r="W534" s="98" t="s">
        <v>3972</v>
      </c>
      <c r="X534" s="98" t="s">
        <v>3973</v>
      </c>
      <c r="Y534" s="98" t="s">
        <v>1579</v>
      </c>
      <c r="Z534" s="98"/>
      <c r="AA534" s="98"/>
      <c r="AB534" s="98"/>
      <c r="AC534" s="98"/>
      <c r="AD534" s="98"/>
      <c r="AE534" s="98"/>
      <c r="AF534" s="27"/>
      <c r="AK534" s="115"/>
      <c r="AL534" s="36"/>
      <c r="AM534"/>
      <c r="AN534"/>
      <c r="AY534" s="108"/>
    </row>
    <row r="535" spans="1:51" ht="13.5" hidden="1" customHeight="1">
      <c r="A535">
        <v>533</v>
      </c>
      <c r="B535" s="98"/>
      <c r="C535" s="98"/>
      <c r="D535" s="98"/>
      <c r="E535" s="98"/>
      <c r="F535" s="98"/>
      <c r="G535" s="98" t="s">
        <v>105</v>
      </c>
      <c r="H535" s="480">
        <v>201</v>
      </c>
      <c r="I535" s="464"/>
      <c r="K535" s="483">
        <v>45191</v>
      </c>
      <c r="L535" s="98" t="s">
        <v>3680</v>
      </c>
      <c r="M535" s="98" t="s">
        <v>399</v>
      </c>
      <c r="O535" t="e">
        <f>VLOOKUP(cppm_lor[[#This Row],[Status]],'All Link_LOV'!$M$4:$N$16,2,FALSE)</f>
        <v>#N/A</v>
      </c>
      <c r="P535" s="98" t="s">
        <v>3974</v>
      </c>
      <c r="Q535" s="179" t="s">
        <v>3975</v>
      </c>
      <c r="R535" s="98" t="s">
        <v>3976</v>
      </c>
      <c r="S535" s="98" t="s">
        <v>3977</v>
      </c>
      <c r="T535" s="98" t="s">
        <v>1577</v>
      </c>
      <c r="U535" s="98">
        <v>6000</v>
      </c>
      <c r="V535" s="98" t="s">
        <v>3685</v>
      </c>
      <c r="W535" s="98" t="s">
        <v>3944</v>
      </c>
      <c r="X535" s="98" t="s">
        <v>3978</v>
      </c>
      <c r="Y535" s="98" t="s">
        <v>1554</v>
      </c>
      <c r="Z535" s="98" t="s">
        <v>3840</v>
      </c>
      <c r="AA535" s="98" t="s">
        <v>3979</v>
      </c>
      <c r="AB535" s="98">
        <v>3400038591</v>
      </c>
      <c r="AC535" s="98" t="s">
        <v>2207</v>
      </c>
      <c r="AD535" s="98" t="s">
        <v>2207</v>
      </c>
      <c r="AE535" s="98" t="s">
        <v>2207</v>
      </c>
      <c r="AF535" s="27" t="s">
        <v>2207</v>
      </c>
      <c r="AK535" s="115"/>
      <c r="AL535" s="36"/>
      <c r="AM535"/>
      <c r="AN535"/>
      <c r="AY535" s="108"/>
    </row>
    <row r="536" spans="1:51" ht="13.5" hidden="1" customHeight="1">
      <c r="A536">
        <v>534</v>
      </c>
      <c r="B536" s="98"/>
      <c r="C536" s="98"/>
      <c r="D536" s="98"/>
      <c r="E536" s="98"/>
      <c r="F536" s="98"/>
      <c r="G536" s="98" t="s">
        <v>105</v>
      </c>
      <c r="H536" s="480">
        <v>202</v>
      </c>
      <c r="I536" s="464"/>
      <c r="K536" s="483">
        <v>45191</v>
      </c>
      <c r="L536" s="98" t="s">
        <v>3749</v>
      </c>
      <c r="M536" s="98" t="s">
        <v>398</v>
      </c>
      <c r="O536" t="e">
        <f>VLOOKUP(cppm_lor[[#This Row],[Status]],'All Link_LOV'!$M$4:$N$16,2,FALSE)</f>
        <v>#N/A</v>
      </c>
      <c r="P536" s="98" t="s">
        <v>1500</v>
      </c>
      <c r="Q536" s="179" t="s">
        <v>3980</v>
      </c>
      <c r="R536" s="98" t="s">
        <v>3440</v>
      </c>
      <c r="S536" s="98" t="s">
        <v>1503</v>
      </c>
      <c r="T536" s="98" t="s">
        <v>1586</v>
      </c>
      <c r="U536" s="98">
        <v>560</v>
      </c>
      <c r="V536" s="98" t="s">
        <v>1501</v>
      </c>
      <c r="W536" s="98" t="s">
        <v>1501</v>
      </c>
      <c r="X536" s="98" t="s">
        <v>3981</v>
      </c>
      <c r="Y536" s="98" t="s">
        <v>1554</v>
      </c>
      <c r="Z536" s="98" t="s">
        <v>3917</v>
      </c>
      <c r="AA536" s="98" t="s">
        <v>3982</v>
      </c>
      <c r="AB536" s="98">
        <v>3400039436</v>
      </c>
      <c r="AC536" s="98" t="s">
        <v>2015</v>
      </c>
      <c r="AD536" s="98" t="s">
        <v>2015</v>
      </c>
      <c r="AE536" s="98" t="s">
        <v>2015</v>
      </c>
      <c r="AF536" s="27" t="s">
        <v>2015</v>
      </c>
      <c r="AK536" s="115"/>
      <c r="AL536" s="36"/>
      <c r="AM536"/>
      <c r="AN536"/>
      <c r="AY536" s="108"/>
    </row>
    <row r="537" spans="1:51" ht="13.5" hidden="1" customHeight="1">
      <c r="A537" s="538"/>
      <c r="B537" s="98"/>
      <c r="C537" s="98" t="s">
        <v>9</v>
      </c>
      <c r="D537" s="98"/>
      <c r="E537" s="98"/>
      <c r="F537" s="98"/>
      <c r="G537" s="98" t="s">
        <v>105</v>
      </c>
      <c r="H537" s="480">
        <v>203</v>
      </c>
      <c r="I537" s="464"/>
      <c r="K537" s="483">
        <v>45191</v>
      </c>
      <c r="L537" s="98" t="s">
        <v>1712</v>
      </c>
      <c r="M537" s="98" t="s">
        <v>1572</v>
      </c>
      <c r="N537" t="s">
        <v>3983</v>
      </c>
      <c r="O537" t="str">
        <f>VLOOKUP(cppm_lor[[#This Row],[Status]],'All Link_LOV'!$M$4:$N$16,2,FALSE)</f>
        <v>Pending Verification</v>
      </c>
      <c r="P537" s="98" t="s">
        <v>3984</v>
      </c>
      <c r="Q537" s="179" t="s">
        <v>3985</v>
      </c>
      <c r="R537" s="98" t="s">
        <v>3986</v>
      </c>
      <c r="S537" s="98" t="s">
        <v>3987</v>
      </c>
      <c r="T537" s="98" t="s">
        <v>1586</v>
      </c>
      <c r="U537" s="98">
        <v>196000</v>
      </c>
      <c r="V537" s="98" t="s">
        <v>3635</v>
      </c>
      <c r="W537" s="98" t="s">
        <v>3636</v>
      </c>
      <c r="X537" s="98" t="s">
        <v>3988</v>
      </c>
      <c r="Y537" s="98" t="s">
        <v>1579</v>
      </c>
      <c r="Z537" s="98"/>
      <c r="AA537" s="98"/>
      <c r="AB537" s="98"/>
      <c r="AC537" s="98"/>
      <c r="AD537" s="98"/>
      <c r="AE537" s="98"/>
      <c r="AF537" s="27"/>
      <c r="AK537" s="115"/>
      <c r="AL537" s="36"/>
      <c r="AM537"/>
      <c r="AN537"/>
      <c r="AY537" s="108"/>
    </row>
    <row r="538" spans="1:51" ht="13.5" hidden="1" customHeight="1">
      <c r="A538" s="538"/>
      <c r="B538" s="98"/>
      <c r="C538" s="98" t="s">
        <v>9</v>
      </c>
      <c r="D538" s="98"/>
      <c r="E538" s="98"/>
      <c r="F538" s="98"/>
      <c r="G538" s="98" t="s">
        <v>105</v>
      </c>
      <c r="H538" s="480">
        <v>204</v>
      </c>
      <c r="I538" s="464"/>
      <c r="K538" s="483">
        <v>45191</v>
      </c>
      <c r="L538" s="98" t="s">
        <v>3989</v>
      </c>
      <c r="M538" s="98" t="s">
        <v>399</v>
      </c>
      <c r="N538" t="s">
        <v>491</v>
      </c>
      <c r="O538" t="str">
        <f>VLOOKUP(cppm_lor[[#This Row],[Status]],'All Link_LOV'!$M$4:$N$16,2,FALSE)</f>
        <v>Pending Verification</v>
      </c>
      <c r="P538" s="98" t="s">
        <v>3990</v>
      </c>
      <c r="Q538" s="179" t="s">
        <v>3991</v>
      </c>
      <c r="R538" s="98" t="s">
        <v>3992</v>
      </c>
      <c r="S538" s="98" t="s">
        <v>3993</v>
      </c>
      <c r="T538" s="98" t="s">
        <v>1675</v>
      </c>
      <c r="U538" s="98">
        <v>4000</v>
      </c>
      <c r="V538" s="98" t="s">
        <v>3994</v>
      </c>
      <c r="W538" s="98" t="s">
        <v>3995</v>
      </c>
      <c r="X538" s="98" t="s">
        <v>3996</v>
      </c>
      <c r="Y538" s="98" t="s">
        <v>1554</v>
      </c>
      <c r="Z538" s="98" t="s">
        <v>3997</v>
      </c>
      <c r="AA538" s="98" t="s">
        <v>3998</v>
      </c>
      <c r="AB538" s="98">
        <v>3400040779</v>
      </c>
      <c r="AC538" s="98" t="s">
        <v>3999</v>
      </c>
      <c r="AD538" s="98" t="s">
        <v>4000</v>
      </c>
      <c r="AE538" s="98" t="s">
        <v>2077</v>
      </c>
      <c r="AF538" s="27" t="s">
        <v>2077</v>
      </c>
      <c r="AK538" s="115"/>
      <c r="AL538" s="36"/>
      <c r="AM538"/>
      <c r="AN538"/>
      <c r="AY538" s="108"/>
    </row>
    <row r="539" spans="1:51" ht="13.5" customHeight="1">
      <c r="A539" s="538"/>
      <c r="B539" s="98"/>
      <c r="C539" s="98" t="s">
        <v>9</v>
      </c>
      <c r="D539" s="98"/>
      <c r="E539" s="98"/>
      <c r="F539" s="98"/>
      <c r="G539" s="98" t="s">
        <v>105</v>
      </c>
      <c r="H539" s="480">
        <v>205</v>
      </c>
      <c r="I539" s="464"/>
      <c r="K539" s="483">
        <v>45192</v>
      </c>
      <c r="L539" s="98" t="s">
        <v>4001</v>
      </c>
      <c r="M539" s="98" t="s">
        <v>399</v>
      </c>
      <c r="N539" t="s">
        <v>491</v>
      </c>
      <c r="O539" t="str">
        <f>VLOOKUP(cppm_lor[[#This Row],[Status]],'All Link_LOV'!$M$4:$N$16,2,FALSE)</f>
        <v>Pending Verification</v>
      </c>
      <c r="P539" s="98" t="s">
        <v>4002</v>
      </c>
      <c r="Q539" s="179" t="s">
        <v>4003</v>
      </c>
      <c r="R539" s="98" t="s">
        <v>4004</v>
      </c>
      <c r="S539" s="98" t="s">
        <v>4005</v>
      </c>
      <c r="T539" s="98" t="s">
        <v>1577</v>
      </c>
      <c r="U539" s="98">
        <v>10718</v>
      </c>
      <c r="V539" s="98" t="s">
        <v>4006</v>
      </c>
      <c r="W539" s="98" t="s">
        <v>4007</v>
      </c>
      <c r="X539" s="98" t="s">
        <v>4008</v>
      </c>
      <c r="Y539" s="98" t="s">
        <v>1554</v>
      </c>
      <c r="Z539" s="98" t="s">
        <v>3536</v>
      </c>
      <c r="AA539" s="98" t="s">
        <v>4009</v>
      </c>
      <c r="AB539" s="98">
        <v>3400038901</v>
      </c>
      <c r="AC539" s="98" t="s">
        <v>2207</v>
      </c>
      <c r="AD539" s="98" t="s">
        <v>2207</v>
      </c>
      <c r="AE539" s="98" t="s">
        <v>2207</v>
      </c>
      <c r="AF539" s="27" t="s">
        <v>2207</v>
      </c>
      <c r="AK539" s="115"/>
      <c r="AL539" s="36"/>
      <c r="AM539"/>
      <c r="AN539"/>
      <c r="AY539" s="108"/>
    </row>
    <row r="540" spans="1:51" ht="13.5" customHeight="1">
      <c r="A540" s="538"/>
      <c r="B540" s="98"/>
      <c r="C540" s="98" t="s">
        <v>9</v>
      </c>
      <c r="D540" s="98"/>
      <c r="E540" s="98"/>
      <c r="F540" s="98"/>
      <c r="G540" s="98" t="s">
        <v>105</v>
      </c>
      <c r="H540" s="480">
        <v>206</v>
      </c>
      <c r="I540" s="464"/>
      <c r="K540" s="483">
        <v>45192</v>
      </c>
      <c r="L540" s="98" t="s">
        <v>4001</v>
      </c>
      <c r="M540" s="98" t="s">
        <v>399</v>
      </c>
      <c r="N540" t="s">
        <v>491</v>
      </c>
      <c r="O540" t="str">
        <f>VLOOKUP(cppm_lor[[#This Row],[Status]],'All Link_LOV'!$M$4:$N$16,2,FALSE)</f>
        <v>Pending Verification</v>
      </c>
      <c r="P540" s="98" t="s">
        <v>4010</v>
      </c>
      <c r="Q540" s="179" t="s">
        <v>4011</v>
      </c>
      <c r="R540" s="98" t="s">
        <v>4012</v>
      </c>
      <c r="S540" s="98" t="s">
        <v>4013</v>
      </c>
      <c r="T540" s="98" t="s">
        <v>1577</v>
      </c>
      <c r="U540" s="98">
        <v>22468</v>
      </c>
      <c r="V540" s="98" t="s">
        <v>4014</v>
      </c>
      <c r="W540" s="98" t="s">
        <v>4007</v>
      </c>
      <c r="X540" s="98" t="s">
        <v>4015</v>
      </c>
      <c r="Y540" s="98" t="s">
        <v>1554</v>
      </c>
      <c r="Z540" s="98" t="s">
        <v>4016</v>
      </c>
      <c r="AA540" s="98" t="s">
        <v>4017</v>
      </c>
      <c r="AB540" s="98">
        <v>3400038882</v>
      </c>
      <c r="AC540" s="98" t="s">
        <v>2207</v>
      </c>
      <c r="AD540" s="98" t="s">
        <v>2207</v>
      </c>
      <c r="AE540" s="98" t="s">
        <v>2207</v>
      </c>
      <c r="AF540" s="27" t="s">
        <v>2207</v>
      </c>
      <c r="AK540" s="115"/>
      <c r="AL540" s="36"/>
      <c r="AM540"/>
      <c r="AN540"/>
      <c r="AY540" s="108"/>
    </row>
    <row r="541" spans="1:51" ht="13.5" customHeight="1">
      <c r="A541" s="538"/>
      <c r="B541" s="98"/>
      <c r="C541" s="98" t="s">
        <v>9</v>
      </c>
      <c r="D541" s="98"/>
      <c r="E541" s="98"/>
      <c r="F541" s="98"/>
      <c r="G541" s="98" t="s">
        <v>105</v>
      </c>
      <c r="H541" s="480">
        <v>207</v>
      </c>
      <c r="I541" s="464"/>
      <c r="K541" s="483">
        <v>45192</v>
      </c>
      <c r="L541" s="98" t="s">
        <v>4001</v>
      </c>
      <c r="M541" s="98" t="s">
        <v>399</v>
      </c>
      <c r="N541" t="s">
        <v>491</v>
      </c>
      <c r="O541" t="str">
        <f>VLOOKUP(cppm_lor[[#This Row],[Status]],'All Link_LOV'!$M$4:$N$16,2,FALSE)</f>
        <v>Pending Verification</v>
      </c>
      <c r="P541" s="98" t="s">
        <v>4018</v>
      </c>
      <c r="Q541" s="179" t="s">
        <v>4019</v>
      </c>
      <c r="R541" s="98" t="s">
        <v>4020</v>
      </c>
      <c r="S541" s="98" t="s">
        <v>4021</v>
      </c>
      <c r="T541" s="98" t="s">
        <v>1577</v>
      </c>
      <c r="U541" s="98">
        <v>72881</v>
      </c>
      <c r="V541" s="98" t="s">
        <v>4014</v>
      </c>
      <c r="W541" s="98" t="s">
        <v>4007</v>
      </c>
      <c r="X541" s="98" t="s">
        <v>4022</v>
      </c>
      <c r="Y541" s="98" t="s">
        <v>1554</v>
      </c>
      <c r="Z541" s="98" t="s">
        <v>4023</v>
      </c>
      <c r="AA541" s="98" t="s">
        <v>4024</v>
      </c>
      <c r="AB541" s="98">
        <v>3400038975</v>
      </c>
      <c r="AC541" s="98" t="s">
        <v>2207</v>
      </c>
      <c r="AD541" s="98" t="s">
        <v>2207</v>
      </c>
      <c r="AE541" s="98" t="s">
        <v>2207</v>
      </c>
      <c r="AF541" s="27" t="s">
        <v>2207</v>
      </c>
      <c r="AK541" s="115"/>
      <c r="AL541" s="36"/>
      <c r="AM541"/>
      <c r="AN541"/>
      <c r="AY541" s="108"/>
    </row>
    <row r="542" spans="1:51" ht="13.5" customHeight="1">
      <c r="A542" s="538"/>
      <c r="B542" s="98"/>
      <c r="C542" s="98" t="s">
        <v>9</v>
      </c>
      <c r="D542" s="98"/>
      <c r="E542" s="98"/>
      <c r="F542" s="98"/>
      <c r="G542" s="98" t="s">
        <v>105</v>
      </c>
      <c r="H542" s="480">
        <v>208</v>
      </c>
      <c r="I542" s="464"/>
      <c r="K542" s="483">
        <v>45192</v>
      </c>
      <c r="L542" s="98" t="s">
        <v>4001</v>
      </c>
      <c r="M542" s="98" t="s">
        <v>399</v>
      </c>
      <c r="N542" t="s">
        <v>491</v>
      </c>
      <c r="O542" t="str">
        <f>VLOOKUP(cppm_lor[[#This Row],[Status]],'All Link_LOV'!$M$4:$N$16,2,FALSE)</f>
        <v>Pending Verification</v>
      </c>
      <c r="P542" s="98" t="s">
        <v>4025</v>
      </c>
      <c r="Q542" s="179" t="s">
        <v>4026</v>
      </c>
      <c r="R542" s="98" t="s">
        <v>4027</v>
      </c>
      <c r="S542" s="98" t="s">
        <v>4028</v>
      </c>
      <c r="T542" s="98" t="s">
        <v>1577</v>
      </c>
      <c r="U542" s="98">
        <v>101091</v>
      </c>
      <c r="V542" s="98" t="s">
        <v>4014</v>
      </c>
      <c r="W542" s="98" t="s">
        <v>4029</v>
      </c>
      <c r="X542" s="98" t="s">
        <v>4030</v>
      </c>
      <c r="Y542" s="98" t="s">
        <v>1554</v>
      </c>
      <c r="Z542" s="98" t="s">
        <v>4023</v>
      </c>
      <c r="AA542" s="98" t="s">
        <v>4031</v>
      </c>
      <c r="AB542" s="98">
        <v>3400038975</v>
      </c>
      <c r="AC542" s="98" t="s">
        <v>2207</v>
      </c>
      <c r="AD542" s="98" t="s">
        <v>2207</v>
      </c>
      <c r="AE542" s="98" t="s">
        <v>2207</v>
      </c>
      <c r="AF542" s="27" t="s">
        <v>2207</v>
      </c>
      <c r="AK542" s="115"/>
      <c r="AL542" s="36"/>
      <c r="AM542"/>
      <c r="AN542"/>
      <c r="AY542" s="108"/>
    </row>
    <row r="543" spans="1:51" ht="13.5" customHeight="1">
      <c r="A543" s="538"/>
      <c r="B543" s="98"/>
      <c r="C543" s="98" t="s">
        <v>9</v>
      </c>
      <c r="D543" s="98"/>
      <c r="E543" s="98"/>
      <c r="F543" s="98"/>
      <c r="G543" s="98" t="s">
        <v>105</v>
      </c>
      <c r="H543" s="480">
        <v>209</v>
      </c>
      <c r="I543" s="464"/>
      <c r="K543" s="483">
        <v>45193</v>
      </c>
      <c r="L543" s="98" t="s">
        <v>1958</v>
      </c>
      <c r="M543" s="98" t="s">
        <v>399</v>
      </c>
      <c r="N543" t="s">
        <v>491</v>
      </c>
      <c r="O543" t="str">
        <f>VLOOKUP(cppm_lor[[#This Row],[Status]],'All Link_LOV'!$M$4:$N$16,2,FALSE)</f>
        <v>Pending Verification</v>
      </c>
      <c r="P543" s="98" t="s">
        <v>4032</v>
      </c>
      <c r="Q543" s="179" t="s">
        <v>4033</v>
      </c>
      <c r="R543" s="98" t="s">
        <v>4034</v>
      </c>
      <c r="S543" s="98" t="s">
        <v>4035</v>
      </c>
      <c r="T543" s="98" t="s">
        <v>1717</v>
      </c>
      <c r="U543" s="98">
        <v>12962</v>
      </c>
      <c r="V543" s="98" t="s">
        <v>4036</v>
      </c>
      <c r="W543" s="98" t="s">
        <v>4037</v>
      </c>
      <c r="X543" s="98" t="s">
        <v>4038</v>
      </c>
      <c r="Y543" s="98" t="s">
        <v>1554</v>
      </c>
      <c r="Z543" s="98" t="s">
        <v>4039</v>
      </c>
      <c r="AA543" s="98" t="s">
        <v>4040</v>
      </c>
      <c r="AB543" s="98">
        <v>3400038758</v>
      </c>
      <c r="AC543" s="98" t="s">
        <v>4041</v>
      </c>
      <c r="AD543" s="98">
        <v>3400038600</v>
      </c>
      <c r="AE543" s="98" t="s">
        <v>4042</v>
      </c>
      <c r="AF543" s="27" t="s">
        <v>4043</v>
      </c>
      <c r="AK543" s="115"/>
      <c r="AL543" s="36"/>
      <c r="AM543"/>
      <c r="AN543"/>
      <c r="AY543" s="108"/>
    </row>
    <row r="544" spans="1:51" ht="13.5" customHeight="1">
      <c r="A544" s="538"/>
      <c r="B544" s="98"/>
      <c r="C544" s="98" t="s">
        <v>9</v>
      </c>
      <c r="D544" s="98"/>
      <c r="E544" s="98"/>
      <c r="F544" s="98"/>
      <c r="G544" s="98" t="s">
        <v>105</v>
      </c>
      <c r="H544" s="480">
        <v>210</v>
      </c>
      <c r="I544" s="464"/>
      <c r="K544" s="483">
        <v>45193</v>
      </c>
      <c r="L544" s="98" t="s">
        <v>1686</v>
      </c>
      <c r="M544" s="98" t="s">
        <v>398</v>
      </c>
      <c r="N544" t="s">
        <v>491</v>
      </c>
      <c r="O544" t="str">
        <f>VLOOKUP(cppm_lor[[#This Row],[Status]],'All Link_LOV'!$M$4:$N$16,2,FALSE)</f>
        <v>Pending Verification</v>
      </c>
      <c r="P544" s="98" t="s">
        <v>4044</v>
      </c>
      <c r="Q544" s="179" t="s">
        <v>4045</v>
      </c>
      <c r="R544" s="98" t="s">
        <v>4046</v>
      </c>
      <c r="S544" s="98" t="s">
        <v>4047</v>
      </c>
      <c r="T544" s="98" t="s">
        <v>1691</v>
      </c>
      <c r="U544" s="98">
        <v>16785</v>
      </c>
      <c r="V544" s="98" t="s">
        <v>4048</v>
      </c>
      <c r="W544" s="98" t="s">
        <v>4049</v>
      </c>
      <c r="X544" s="98" t="s">
        <v>4050</v>
      </c>
      <c r="Y544" s="98" t="s">
        <v>1554</v>
      </c>
      <c r="Z544" s="98" t="s">
        <v>3816</v>
      </c>
      <c r="AA544" s="98" t="s">
        <v>4051</v>
      </c>
      <c r="AB544" s="98">
        <v>3400038799</v>
      </c>
      <c r="AC544" s="98" t="s">
        <v>2077</v>
      </c>
      <c r="AD544" s="98" t="s">
        <v>2077</v>
      </c>
      <c r="AE544" s="98" t="s">
        <v>2077</v>
      </c>
      <c r="AF544" s="27" t="s">
        <v>2077</v>
      </c>
      <c r="AK544" s="115"/>
      <c r="AL544" s="36"/>
      <c r="AM544"/>
      <c r="AN544"/>
      <c r="AY544" s="108"/>
    </row>
    <row r="545" spans="1:51" ht="13.5" customHeight="1">
      <c r="A545" s="538"/>
      <c r="B545" s="98"/>
      <c r="C545" s="98" t="s">
        <v>9</v>
      </c>
      <c r="D545" s="98"/>
      <c r="E545" s="98"/>
      <c r="F545" s="98"/>
      <c r="G545" s="98" t="s">
        <v>105</v>
      </c>
      <c r="H545" s="480">
        <v>211</v>
      </c>
      <c r="I545" s="464"/>
      <c r="K545" s="483">
        <v>45193</v>
      </c>
      <c r="L545" s="98" t="s">
        <v>1696</v>
      </c>
      <c r="M545" s="98" t="s">
        <v>399</v>
      </c>
      <c r="N545" t="s">
        <v>491</v>
      </c>
      <c r="O545" t="str">
        <f>VLOOKUP(cppm_lor[[#This Row],[Status]],'All Link_LOV'!$M$4:$N$16,2,FALSE)</f>
        <v>Pending Verification</v>
      </c>
      <c r="P545" s="98" t="s">
        <v>4052</v>
      </c>
      <c r="Q545" s="179" t="s">
        <v>4053</v>
      </c>
      <c r="R545" s="98" t="s">
        <v>4054</v>
      </c>
      <c r="S545" s="98" t="s">
        <v>4055</v>
      </c>
      <c r="T545" s="98" t="s">
        <v>1701</v>
      </c>
      <c r="U545" s="98">
        <v>7000</v>
      </c>
      <c r="V545" s="98" t="s">
        <v>3959</v>
      </c>
      <c r="W545" s="98" t="s">
        <v>3960</v>
      </c>
      <c r="X545" s="98" t="s">
        <v>4056</v>
      </c>
      <c r="Y545" s="98" t="s">
        <v>1554</v>
      </c>
      <c r="Z545" s="98" t="s">
        <v>4057</v>
      </c>
      <c r="AA545" s="98" t="s">
        <v>4058</v>
      </c>
      <c r="AB545" s="98">
        <v>3400038562</v>
      </c>
      <c r="AC545" s="98" t="s">
        <v>4059</v>
      </c>
      <c r="AD545" s="98">
        <v>3400041574</v>
      </c>
      <c r="AE545" s="98" t="s">
        <v>4060</v>
      </c>
      <c r="AF545" s="27">
        <v>3400038616</v>
      </c>
      <c r="AK545" s="115"/>
      <c r="AL545" s="36"/>
      <c r="AM545"/>
      <c r="AN545"/>
      <c r="AY545" s="108"/>
    </row>
    <row r="546" spans="1:51" ht="13.5" customHeight="1">
      <c r="A546" s="538"/>
      <c r="B546" s="98"/>
      <c r="C546" s="98" t="s">
        <v>9</v>
      </c>
      <c r="D546" s="98"/>
      <c r="E546" s="98"/>
      <c r="F546" s="98"/>
      <c r="G546" s="98" t="s">
        <v>105</v>
      </c>
      <c r="H546" s="480">
        <v>212</v>
      </c>
      <c r="I546" s="464"/>
      <c r="K546" s="483">
        <v>45194</v>
      </c>
      <c r="L546" s="98" t="s">
        <v>2043</v>
      </c>
      <c r="M546" s="98" t="s">
        <v>399</v>
      </c>
      <c r="N546" t="s">
        <v>491</v>
      </c>
      <c r="O546" t="str">
        <f>VLOOKUP(cppm_lor[[#This Row],[Status]],'All Link_LOV'!$M$4:$N$16,2,FALSE)</f>
        <v>Pending Verification</v>
      </c>
      <c r="P546" s="98" t="s">
        <v>4061</v>
      </c>
      <c r="Q546" s="179" t="s">
        <v>4062</v>
      </c>
      <c r="R546" s="98" t="s">
        <v>4063</v>
      </c>
      <c r="S546" s="98" t="s">
        <v>4064</v>
      </c>
      <c r="T546" s="98" t="s">
        <v>1635</v>
      </c>
      <c r="U546" s="98">
        <v>66000</v>
      </c>
      <c r="V546" s="98" t="s">
        <v>4065</v>
      </c>
      <c r="W546" s="98" t="s">
        <v>4066</v>
      </c>
      <c r="X546" s="98" t="s">
        <v>4067</v>
      </c>
      <c r="Y546" s="98" t="s">
        <v>1554</v>
      </c>
      <c r="Z546" s="98" t="s">
        <v>4068</v>
      </c>
      <c r="AA546" s="98" t="s">
        <v>4069</v>
      </c>
      <c r="AB546" s="98">
        <v>3400038918</v>
      </c>
      <c r="AC546" s="98" t="s">
        <v>4070</v>
      </c>
      <c r="AD546" s="98">
        <v>3400038985</v>
      </c>
      <c r="AE546" s="98" t="s">
        <v>4071</v>
      </c>
      <c r="AF546" s="27">
        <v>3400039039</v>
      </c>
      <c r="AK546" s="115"/>
      <c r="AL546" s="36"/>
      <c r="AM546"/>
      <c r="AN546"/>
      <c r="AY546" s="108"/>
    </row>
    <row r="547" spans="1:51" ht="13.5" customHeight="1">
      <c r="A547" s="538"/>
      <c r="B547" s="98"/>
      <c r="C547" s="98" t="s">
        <v>9</v>
      </c>
      <c r="D547" s="98"/>
      <c r="E547" s="98"/>
      <c r="F547" s="98"/>
      <c r="G547" s="98" t="s">
        <v>105</v>
      </c>
      <c r="H547" s="480">
        <v>213</v>
      </c>
      <c r="I547" s="464"/>
      <c r="K547" s="483">
        <v>45194</v>
      </c>
      <c r="L547" s="98" t="s">
        <v>1686</v>
      </c>
      <c r="M547" s="98" t="s">
        <v>399</v>
      </c>
      <c r="N547" t="s">
        <v>491</v>
      </c>
      <c r="O547" t="str">
        <f>VLOOKUP(cppm_lor[[#This Row],[Status]],'All Link_LOV'!$M$4:$N$16,2,FALSE)</f>
        <v>Pending Verification</v>
      </c>
      <c r="P547" s="98" t="s">
        <v>4072</v>
      </c>
      <c r="Q547" s="179" t="s">
        <v>4073</v>
      </c>
      <c r="R547" s="98" t="s">
        <v>4074</v>
      </c>
      <c r="S547" s="98" t="s">
        <v>4075</v>
      </c>
      <c r="T547" s="98" t="s">
        <v>1691</v>
      </c>
      <c r="U547" s="98">
        <v>9229</v>
      </c>
      <c r="V547" s="98" t="s">
        <v>4048</v>
      </c>
      <c r="W547" s="98" t="s">
        <v>4049</v>
      </c>
      <c r="X547" s="98" t="s">
        <v>4076</v>
      </c>
      <c r="Y547" s="98" t="s">
        <v>1554</v>
      </c>
      <c r="Z547" s="98" t="s">
        <v>3816</v>
      </c>
      <c r="AA547" s="98" t="s">
        <v>4077</v>
      </c>
      <c r="AB547" s="98">
        <v>3400038799</v>
      </c>
      <c r="AC547" s="98" t="s">
        <v>2077</v>
      </c>
      <c r="AD547" s="98" t="s">
        <v>2077</v>
      </c>
      <c r="AE547" s="98" t="s">
        <v>2077</v>
      </c>
      <c r="AF547" s="27" t="s">
        <v>2077</v>
      </c>
      <c r="AK547" s="115"/>
      <c r="AL547" s="36"/>
      <c r="AM547"/>
      <c r="AN547"/>
      <c r="AY547" s="108"/>
    </row>
    <row r="548" spans="1:51" ht="13.5" customHeight="1">
      <c r="A548" s="538"/>
      <c r="B548" s="98"/>
      <c r="C548" s="98" t="s">
        <v>9</v>
      </c>
      <c r="D548" s="98"/>
      <c r="E548" s="98"/>
      <c r="F548" s="98"/>
      <c r="G548" s="98" t="s">
        <v>105</v>
      </c>
      <c r="H548" s="480">
        <v>214</v>
      </c>
      <c r="I548" s="464"/>
      <c r="K548" s="483">
        <v>45194</v>
      </c>
      <c r="L548" s="98" t="s">
        <v>3867</v>
      </c>
      <c r="M548" s="98" t="s">
        <v>399</v>
      </c>
      <c r="N548" t="s">
        <v>491</v>
      </c>
      <c r="O548" t="str">
        <f>VLOOKUP(cppm_lor[[#This Row],[Status]],'All Link_LOV'!$M$4:$N$16,2,FALSE)</f>
        <v>Pending Verification</v>
      </c>
      <c r="P548" s="98" t="s">
        <v>4078</v>
      </c>
      <c r="Q548" s="179" t="s">
        <v>4079</v>
      </c>
      <c r="R548" s="98" t="s">
        <v>4080</v>
      </c>
      <c r="S548" s="98" t="s">
        <v>4081</v>
      </c>
      <c r="T548" s="98" t="s">
        <v>3872</v>
      </c>
      <c r="U548" s="98">
        <v>10000</v>
      </c>
      <c r="V548" s="98" t="s">
        <v>3873</v>
      </c>
      <c r="W548" s="98" t="s">
        <v>4082</v>
      </c>
      <c r="X548" s="98" t="s">
        <v>4083</v>
      </c>
      <c r="Y548" s="98" t="s">
        <v>1579</v>
      </c>
      <c r="Z548" s="98"/>
      <c r="AA548" s="98"/>
      <c r="AB548" s="98"/>
      <c r="AC548" s="98"/>
      <c r="AD548" s="98"/>
      <c r="AE548" s="98"/>
      <c r="AF548" s="27"/>
      <c r="AK548" s="115"/>
      <c r="AL548" s="36"/>
      <c r="AM548"/>
      <c r="AN548"/>
      <c r="AY548" s="108"/>
    </row>
    <row r="549" spans="1:51" ht="13.5" customHeight="1">
      <c r="A549" s="538"/>
      <c r="B549" s="98"/>
      <c r="C549" s="98" t="s">
        <v>9</v>
      </c>
      <c r="D549" s="98"/>
      <c r="E549" s="98"/>
      <c r="F549" s="98"/>
      <c r="G549" s="98" t="s">
        <v>105</v>
      </c>
      <c r="H549" s="480">
        <v>215</v>
      </c>
      <c r="I549" s="464"/>
      <c r="K549" s="483">
        <v>45194</v>
      </c>
      <c r="L549" s="98" t="s">
        <v>2043</v>
      </c>
      <c r="M549" s="98" t="s">
        <v>399</v>
      </c>
      <c r="N549" t="s">
        <v>491</v>
      </c>
      <c r="O549" t="str">
        <f>VLOOKUP(cppm_lor[[#This Row],[Status]],'All Link_LOV'!$M$4:$N$16,2,FALSE)</f>
        <v>Pending Verification</v>
      </c>
      <c r="P549" s="98" t="s">
        <v>4084</v>
      </c>
      <c r="Q549" s="179" t="s">
        <v>4085</v>
      </c>
      <c r="R549" s="98" t="s">
        <v>4086</v>
      </c>
      <c r="S549" s="98" t="s">
        <v>4087</v>
      </c>
      <c r="T549" s="98" t="s">
        <v>1635</v>
      </c>
      <c r="U549" s="98">
        <v>15346.95</v>
      </c>
      <c r="V549" s="98" t="s">
        <v>2133</v>
      </c>
      <c r="W549" s="98" t="s">
        <v>2050</v>
      </c>
      <c r="X549" s="98" t="s">
        <v>4088</v>
      </c>
      <c r="Y549" s="98" t="s">
        <v>1554</v>
      </c>
      <c r="Z549" s="98" t="s">
        <v>4089</v>
      </c>
      <c r="AA549" s="98" t="s">
        <v>2449</v>
      </c>
      <c r="AB549" s="98">
        <v>3400039016</v>
      </c>
      <c r="AC549" s="98" t="s">
        <v>3711</v>
      </c>
      <c r="AD549" s="98">
        <v>3400038730</v>
      </c>
      <c r="AE549" s="98" t="s">
        <v>4090</v>
      </c>
      <c r="AF549" s="27">
        <v>3400038817</v>
      </c>
      <c r="AK549" s="115"/>
      <c r="AL549" s="36"/>
      <c r="AM549"/>
      <c r="AN549"/>
      <c r="AY549" s="108"/>
    </row>
    <row r="550" spans="1:51" ht="13.5" customHeight="1">
      <c r="A550" s="538"/>
      <c r="B550" s="98"/>
      <c r="C550" s="98" t="s">
        <v>9</v>
      </c>
      <c r="D550" s="98"/>
      <c r="E550" s="98"/>
      <c r="F550" s="98"/>
      <c r="G550" s="98" t="s">
        <v>105</v>
      </c>
      <c r="H550" s="480">
        <v>216</v>
      </c>
      <c r="I550" s="464"/>
      <c r="K550" s="483">
        <v>45194</v>
      </c>
      <c r="L550" s="98" t="s">
        <v>4091</v>
      </c>
      <c r="M550" s="98" t="s">
        <v>399</v>
      </c>
      <c r="N550" t="s">
        <v>491</v>
      </c>
      <c r="O550" t="str">
        <f>VLOOKUP(cppm_lor[[#This Row],[Status]],'All Link_LOV'!$M$4:$N$16,2,FALSE)</f>
        <v>Pending Verification</v>
      </c>
      <c r="P550" s="98" t="s">
        <v>4092</v>
      </c>
      <c r="Q550" s="179" t="s">
        <v>4093</v>
      </c>
      <c r="R550" s="98" t="s">
        <v>4094</v>
      </c>
      <c r="S550" s="98" t="s">
        <v>4095</v>
      </c>
      <c r="T550" s="98" t="s">
        <v>1552</v>
      </c>
      <c r="U550" s="98">
        <v>60704.93</v>
      </c>
      <c r="V550" s="98" t="s">
        <v>4096</v>
      </c>
      <c r="W550" s="98" t="s">
        <v>4097</v>
      </c>
      <c r="X550" s="98" t="s">
        <v>4098</v>
      </c>
      <c r="Y550" s="98" t="s">
        <v>1554</v>
      </c>
      <c r="Z550" s="98" t="s">
        <v>4099</v>
      </c>
      <c r="AA550" s="98" t="s">
        <v>4100</v>
      </c>
      <c r="AB550" s="98">
        <v>3400038897</v>
      </c>
      <c r="AC550" s="98" t="s">
        <v>4099</v>
      </c>
      <c r="AD550" s="98">
        <v>3400038897</v>
      </c>
      <c r="AE550" s="98" t="s">
        <v>4099</v>
      </c>
      <c r="AF550" s="27">
        <v>3400038897</v>
      </c>
      <c r="AK550" s="115"/>
      <c r="AL550" s="36"/>
      <c r="AM550"/>
      <c r="AN550"/>
      <c r="AY550" s="108"/>
    </row>
    <row r="551" spans="1:51" ht="13.5" customHeight="1">
      <c r="A551" s="538"/>
      <c r="B551" s="98"/>
      <c r="C551" s="98" t="s">
        <v>9</v>
      </c>
      <c r="D551" s="98"/>
      <c r="E551" s="98"/>
      <c r="F551" s="98"/>
      <c r="G551" s="98" t="s">
        <v>105</v>
      </c>
      <c r="H551" s="480">
        <v>217</v>
      </c>
      <c r="I551" s="464"/>
      <c r="K551" s="483">
        <v>45194</v>
      </c>
      <c r="L551" s="98" t="s">
        <v>4091</v>
      </c>
      <c r="M551" s="98" t="s">
        <v>399</v>
      </c>
      <c r="N551" t="s">
        <v>491</v>
      </c>
      <c r="O551" t="str">
        <f>VLOOKUP(cppm_lor[[#This Row],[Status]],'All Link_LOV'!$M$4:$N$16,2,FALSE)</f>
        <v>Pending Verification</v>
      </c>
      <c r="P551" s="98" t="s">
        <v>4101</v>
      </c>
      <c r="Q551" s="179" t="s">
        <v>4102</v>
      </c>
      <c r="R551" s="98" t="s">
        <v>4103</v>
      </c>
      <c r="S551" s="98" t="s">
        <v>4104</v>
      </c>
      <c r="T551" s="98" t="s">
        <v>1552</v>
      </c>
      <c r="U551" s="98">
        <v>19913.22</v>
      </c>
      <c r="V551" s="98" t="s">
        <v>4096</v>
      </c>
      <c r="W551" s="98" t="s">
        <v>4097</v>
      </c>
      <c r="X551" s="98" t="s">
        <v>4105</v>
      </c>
      <c r="Y551" s="98" t="s">
        <v>1554</v>
      </c>
      <c r="Z551" s="98" t="s">
        <v>4099</v>
      </c>
      <c r="AA551" s="98" t="s">
        <v>4106</v>
      </c>
      <c r="AB551" s="98">
        <v>3400038897</v>
      </c>
      <c r="AC551" s="98" t="s">
        <v>4099</v>
      </c>
      <c r="AD551" s="98">
        <v>3400038897</v>
      </c>
      <c r="AE551" s="98" t="s">
        <v>4099</v>
      </c>
      <c r="AF551" s="27">
        <v>3400038897</v>
      </c>
      <c r="AK551" s="115"/>
      <c r="AL551" s="36"/>
      <c r="AM551"/>
      <c r="AN551"/>
      <c r="AY551" s="108"/>
    </row>
    <row r="552" spans="1:51" ht="13.5" customHeight="1">
      <c r="A552" s="538"/>
      <c r="B552" s="98"/>
      <c r="C552" s="98" t="s">
        <v>9</v>
      </c>
      <c r="D552" s="98"/>
      <c r="E552" s="98"/>
      <c r="F552" s="98"/>
      <c r="G552" s="98" t="s">
        <v>105</v>
      </c>
      <c r="H552" s="480">
        <v>218</v>
      </c>
      <c r="I552" s="464"/>
      <c r="K552" s="483">
        <v>45194</v>
      </c>
      <c r="L552" s="98" t="s">
        <v>4107</v>
      </c>
      <c r="M552" s="98" t="s">
        <v>399</v>
      </c>
      <c r="N552" t="s">
        <v>491</v>
      </c>
      <c r="O552" t="str">
        <f>VLOOKUP(cppm_lor[[#This Row],[Status]],'All Link_LOV'!$M$4:$N$16,2,FALSE)</f>
        <v>Pending Verification</v>
      </c>
      <c r="P552" s="98" t="s">
        <v>4108</v>
      </c>
      <c r="Q552" s="179" t="s">
        <v>4109</v>
      </c>
      <c r="R552" s="98" t="s">
        <v>4110</v>
      </c>
      <c r="S552" s="98" t="s">
        <v>4111</v>
      </c>
      <c r="T552" s="98" t="s">
        <v>1577</v>
      </c>
      <c r="U552" s="98">
        <v>11000</v>
      </c>
      <c r="V552" s="98" t="s">
        <v>4112</v>
      </c>
      <c r="W552" s="98" t="s">
        <v>4113</v>
      </c>
      <c r="X552" s="98" t="s">
        <v>4114</v>
      </c>
      <c r="Y552" s="98" t="s">
        <v>1554</v>
      </c>
      <c r="Z552" s="98" t="s">
        <v>4115</v>
      </c>
      <c r="AA552" s="98" t="s">
        <v>4116</v>
      </c>
      <c r="AB552" s="98">
        <v>3400039035</v>
      </c>
      <c r="AC552" s="98" t="s">
        <v>97</v>
      </c>
      <c r="AD552" s="98" t="s">
        <v>2152</v>
      </c>
      <c r="AE552" s="98" t="s">
        <v>2152</v>
      </c>
      <c r="AF552" s="27" t="s">
        <v>2152</v>
      </c>
      <c r="AK552" s="115"/>
      <c r="AL552" s="36"/>
      <c r="AM552"/>
      <c r="AN552"/>
      <c r="AY552" s="108"/>
    </row>
    <row r="553" spans="1:51" ht="13.5" customHeight="1">
      <c r="A553" s="538"/>
      <c r="B553" s="98"/>
      <c r="C553" s="98" t="s">
        <v>9</v>
      </c>
      <c r="D553" s="98"/>
      <c r="E553" s="98"/>
      <c r="F553" s="98"/>
      <c r="G553" s="98" t="s">
        <v>105</v>
      </c>
      <c r="H553" s="480">
        <v>219</v>
      </c>
      <c r="I553" s="464"/>
      <c r="K553" s="483">
        <v>45194</v>
      </c>
      <c r="L553" s="98" t="s">
        <v>1686</v>
      </c>
      <c r="M553" s="98" t="s">
        <v>399</v>
      </c>
      <c r="N553" t="s">
        <v>491</v>
      </c>
      <c r="O553" t="str">
        <f>VLOOKUP(cppm_lor[[#This Row],[Status]],'All Link_LOV'!$M$4:$N$16,2,FALSE)</f>
        <v>Pending Verification</v>
      </c>
      <c r="P553" s="98" t="s">
        <v>4117</v>
      </c>
      <c r="Q553" s="179" t="s">
        <v>4118</v>
      </c>
      <c r="R553" s="98" t="s">
        <v>4119</v>
      </c>
      <c r="S553" s="98" t="s">
        <v>4120</v>
      </c>
      <c r="T553" s="98" t="s">
        <v>1691</v>
      </c>
      <c r="U553" s="98">
        <v>11988</v>
      </c>
      <c r="V553" s="98" t="s">
        <v>4048</v>
      </c>
      <c r="W553" s="98" t="s">
        <v>4049</v>
      </c>
      <c r="X553" s="98" t="s">
        <v>4121</v>
      </c>
      <c r="Y553" s="98" t="s">
        <v>1554</v>
      </c>
      <c r="Z553" s="98" t="s">
        <v>4122</v>
      </c>
      <c r="AA553" s="98" t="s">
        <v>4077</v>
      </c>
      <c r="AB553" s="98">
        <v>3400039025</v>
      </c>
      <c r="AC553" s="98" t="s">
        <v>2077</v>
      </c>
      <c r="AD553" s="98" t="s">
        <v>2077</v>
      </c>
      <c r="AE553" s="98" t="s">
        <v>2077</v>
      </c>
      <c r="AF553" s="27" t="s">
        <v>2077</v>
      </c>
      <c r="AK553" s="115"/>
      <c r="AL553" s="36"/>
      <c r="AM553"/>
      <c r="AN553"/>
      <c r="AY553" s="108"/>
    </row>
    <row r="554" spans="1:51" ht="13.5" customHeight="1">
      <c r="A554" s="538"/>
      <c r="B554" s="98"/>
      <c r="C554" s="98" t="s">
        <v>9</v>
      </c>
      <c r="D554" s="98"/>
      <c r="E554" s="98"/>
      <c r="F554" s="98"/>
      <c r="G554" s="98" t="s">
        <v>105</v>
      </c>
      <c r="H554" s="480">
        <v>220</v>
      </c>
      <c r="I554" s="464"/>
      <c r="K554" s="483">
        <v>45195</v>
      </c>
      <c r="L554" s="98" t="s">
        <v>1696</v>
      </c>
      <c r="M554" s="98" t="s">
        <v>1572</v>
      </c>
      <c r="N554" t="s">
        <v>495</v>
      </c>
      <c r="O554" t="str">
        <f>VLOOKUP(cppm_lor[[#This Row],[Status]],'All Link_LOV'!$M$4:$N$16,2,FALSE)</f>
        <v>Pending Verification</v>
      </c>
      <c r="P554" s="98" t="s">
        <v>4123</v>
      </c>
      <c r="Q554" s="179" t="s">
        <v>4124</v>
      </c>
      <c r="R554" s="98" t="s">
        <v>4125</v>
      </c>
      <c r="S554" s="98" t="s">
        <v>4126</v>
      </c>
      <c r="T554" s="98" t="s">
        <v>1701</v>
      </c>
      <c r="U554" s="98">
        <v>15000</v>
      </c>
      <c r="V554" s="98" t="s">
        <v>3959</v>
      </c>
      <c r="W554" s="98" t="s">
        <v>3960</v>
      </c>
      <c r="X554" s="98" t="s">
        <v>4127</v>
      </c>
      <c r="Y554" s="98" t="s">
        <v>1554</v>
      </c>
      <c r="Z554" s="98" t="s">
        <v>4059</v>
      </c>
      <c r="AA554" s="98" t="s">
        <v>3309</v>
      </c>
      <c r="AB554" s="98">
        <v>3400041574</v>
      </c>
      <c r="AC554" s="98" t="s">
        <v>4128</v>
      </c>
      <c r="AD554" s="98">
        <v>3400039428</v>
      </c>
      <c r="AE554" s="98" t="s">
        <v>2494</v>
      </c>
      <c r="AF554" s="27">
        <v>3400038889</v>
      </c>
      <c r="AK554" s="115"/>
      <c r="AL554" s="36"/>
      <c r="AM554"/>
      <c r="AN554"/>
      <c r="AY554" s="108"/>
    </row>
    <row r="555" spans="1:51" ht="13.5" customHeight="1">
      <c r="A555" s="538"/>
      <c r="B555" s="98"/>
      <c r="C555" s="98" t="s">
        <v>9</v>
      </c>
      <c r="D555" s="98"/>
      <c r="E555" s="98"/>
      <c r="F555" s="98"/>
      <c r="G555" s="98" t="s">
        <v>105</v>
      </c>
      <c r="H555" s="480">
        <v>221</v>
      </c>
      <c r="I555" s="464"/>
      <c r="K555" s="483">
        <v>45195</v>
      </c>
      <c r="L555" s="98" t="s">
        <v>3749</v>
      </c>
      <c r="M555" s="98" t="s">
        <v>399</v>
      </c>
      <c r="N555" t="s">
        <v>496</v>
      </c>
      <c r="O555" t="str">
        <f>VLOOKUP(cppm_lor[[#This Row],[Status]],'All Link_LOV'!$M$4:$N$16,2,FALSE)</f>
        <v>Pending Verification</v>
      </c>
      <c r="P555" s="98" t="s">
        <v>4129</v>
      </c>
      <c r="Q555" s="179" t="s">
        <v>4130</v>
      </c>
      <c r="R555" s="98" t="s">
        <v>4131</v>
      </c>
      <c r="S555" s="98" t="s">
        <v>4132</v>
      </c>
      <c r="T555" s="98" t="s">
        <v>1586</v>
      </c>
      <c r="U555" s="98">
        <v>8566</v>
      </c>
      <c r="V555" s="98" t="s">
        <v>1501</v>
      </c>
      <c r="W555" s="98" t="s">
        <v>4133</v>
      </c>
      <c r="X555" s="98" t="s">
        <v>4134</v>
      </c>
      <c r="Y555" s="98" t="s">
        <v>1579</v>
      </c>
      <c r="Z555" s="98"/>
      <c r="AA555" s="98"/>
      <c r="AB555" s="98"/>
      <c r="AC555" s="98"/>
      <c r="AD555" s="98"/>
      <c r="AE555" s="98"/>
      <c r="AF555" s="27"/>
      <c r="AK555" s="115"/>
      <c r="AL555" s="36"/>
      <c r="AM555"/>
      <c r="AN555"/>
      <c r="AY555" s="108"/>
    </row>
    <row r="556" spans="1:51" ht="13.5" customHeight="1">
      <c r="A556" s="538"/>
      <c r="B556" s="98"/>
      <c r="C556" s="98" t="s">
        <v>9</v>
      </c>
      <c r="D556" s="98"/>
      <c r="E556" s="98"/>
      <c r="F556" s="98"/>
      <c r="G556" s="98" t="s">
        <v>105</v>
      </c>
      <c r="H556" s="480">
        <v>222</v>
      </c>
      <c r="I556" s="464"/>
      <c r="K556" s="483">
        <v>45195</v>
      </c>
      <c r="L556" s="98" t="s">
        <v>2312</v>
      </c>
      <c r="M556" s="98" t="s">
        <v>398</v>
      </c>
      <c r="N556" t="s">
        <v>491</v>
      </c>
      <c r="O556" t="str">
        <f>VLOOKUP(cppm_lor[[#This Row],[Status]],'All Link_LOV'!$M$4:$N$16,2,FALSE)</f>
        <v>Pending Verification</v>
      </c>
      <c r="P556" s="98" t="s">
        <v>4135</v>
      </c>
      <c r="Q556" s="179" t="s">
        <v>4136</v>
      </c>
      <c r="R556" s="98" t="s">
        <v>4137</v>
      </c>
      <c r="S556" s="98" t="s">
        <v>4138</v>
      </c>
      <c r="T556" s="98" t="s">
        <v>1564</v>
      </c>
      <c r="U556" s="98">
        <v>560</v>
      </c>
      <c r="V556" s="98" t="s">
        <v>1134</v>
      </c>
      <c r="W556" s="98" t="s">
        <v>4139</v>
      </c>
      <c r="X556" s="98" t="s">
        <v>4140</v>
      </c>
      <c r="Y556" s="98" t="s">
        <v>1554</v>
      </c>
      <c r="Z556" s="98" t="s">
        <v>2589</v>
      </c>
      <c r="AA556" s="98" t="s">
        <v>4141</v>
      </c>
      <c r="AB556" s="98">
        <v>3400038813</v>
      </c>
      <c r="AC556" s="98" t="s">
        <v>2077</v>
      </c>
      <c r="AD556" s="98" t="s">
        <v>2077</v>
      </c>
      <c r="AE556" s="98" t="s">
        <v>2077</v>
      </c>
      <c r="AF556" s="27" t="s">
        <v>2077</v>
      </c>
      <c r="AK556" s="115"/>
      <c r="AL556" s="36"/>
      <c r="AM556"/>
      <c r="AN556"/>
      <c r="AY556" s="108"/>
    </row>
    <row r="557" spans="1:51" ht="13.5" customHeight="1">
      <c r="A557" s="538"/>
      <c r="B557" s="98"/>
      <c r="C557" s="98" t="s">
        <v>9</v>
      </c>
      <c r="D557" s="98"/>
      <c r="E557" s="98"/>
      <c r="F557" s="98"/>
      <c r="G557" s="98" t="s">
        <v>105</v>
      </c>
      <c r="H557" s="480">
        <v>223</v>
      </c>
      <c r="I557" s="464"/>
      <c r="K557" s="483">
        <v>45195</v>
      </c>
      <c r="L557" s="98" t="s">
        <v>2312</v>
      </c>
      <c r="M557" s="98" t="s">
        <v>398</v>
      </c>
      <c r="N557" t="s">
        <v>491</v>
      </c>
      <c r="O557" t="str">
        <f>VLOOKUP(cppm_lor[[#This Row],[Status]],'All Link_LOV'!$M$4:$N$16,2,FALSE)</f>
        <v>Pending Verification</v>
      </c>
      <c r="P557" s="98" t="s">
        <v>4142</v>
      </c>
      <c r="Q557" s="179" t="s">
        <v>4143</v>
      </c>
      <c r="R557" s="98" t="s">
        <v>4144</v>
      </c>
      <c r="S557" s="98" t="s">
        <v>4145</v>
      </c>
      <c r="T557" s="98" t="s">
        <v>1564</v>
      </c>
      <c r="U557" s="98">
        <v>560</v>
      </c>
      <c r="V557" s="98" t="s">
        <v>1134</v>
      </c>
      <c r="W557" s="98" t="s">
        <v>2439</v>
      </c>
      <c r="X557" s="98" t="s">
        <v>4146</v>
      </c>
      <c r="Y557" s="98" t="s">
        <v>1554</v>
      </c>
      <c r="Z557" s="98" t="s">
        <v>2589</v>
      </c>
      <c r="AA557" s="98" t="s">
        <v>4147</v>
      </c>
      <c r="AB557" s="98">
        <v>3400038813</v>
      </c>
      <c r="AC557" s="98" t="s">
        <v>2077</v>
      </c>
      <c r="AD557" s="98" t="s">
        <v>2077</v>
      </c>
      <c r="AE557" s="98" t="s">
        <v>2077</v>
      </c>
      <c r="AF557" s="27" t="s">
        <v>2077</v>
      </c>
      <c r="AK557" s="115"/>
      <c r="AL557" s="36"/>
      <c r="AM557"/>
      <c r="AN557"/>
      <c r="AY557" s="108"/>
    </row>
    <row r="558" spans="1:51" ht="13.5" customHeight="1">
      <c r="A558" s="538"/>
      <c r="B558" s="98"/>
      <c r="C558" s="98" t="s">
        <v>9</v>
      </c>
      <c r="D558" s="98"/>
      <c r="E558" s="98"/>
      <c r="F558" s="98"/>
      <c r="G558" s="98" t="s">
        <v>105</v>
      </c>
      <c r="H558" s="480">
        <v>224</v>
      </c>
      <c r="I558" s="464"/>
      <c r="K558" s="483">
        <v>45195</v>
      </c>
      <c r="L558" s="98" t="s">
        <v>2312</v>
      </c>
      <c r="M558" s="98" t="s">
        <v>398</v>
      </c>
      <c r="N558" t="s">
        <v>491</v>
      </c>
      <c r="O558" t="str">
        <f>VLOOKUP(cppm_lor[[#This Row],[Status]],'All Link_LOV'!$M$4:$N$16,2,FALSE)</f>
        <v>Pending Verification</v>
      </c>
      <c r="P558" s="98" t="s">
        <v>2313</v>
      </c>
      <c r="Q558" s="179" t="s">
        <v>2314</v>
      </c>
      <c r="R558" s="98" t="s">
        <v>2315</v>
      </c>
      <c r="S558" s="98" t="s">
        <v>2316</v>
      </c>
      <c r="T558" s="98" t="s">
        <v>1564</v>
      </c>
      <c r="U558" s="98">
        <v>560</v>
      </c>
      <c r="V558" s="98" t="s">
        <v>1134</v>
      </c>
      <c r="W558" s="98" t="s">
        <v>2317</v>
      </c>
      <c r="X558" s="98" t="s">
        <v>4148</v>
      </c>
      <c r="Y558" s="98" t="s">
        <v>1554</v>
      </c>
      <c r="Z558" s="98" t="s">
        <v>2589</v>
      </c>
      <c r="AA558" s="98" t="s">
        <v>4147</v>
      </c>
      <c r="AB558" s="98">
        <v>3400038813</v>
      </c>
      <c r="AC558" s="98" t="s">
        <v>2077</v>
      </c>
      <c r="AD558" s="98" t="s">
        <v>2077</v>
      </c>
      <c r="AE558" s="98" t="s">
        <v>2077</v>
      </c>
      <c r="AF558" s="27" t="s">
        <v>2077</v>
      </c>
      <c r="AK558" s="115"/>
      <c r="AL558" s="36"/>
      <c r="AM558"/>
      <c r="AN558"/>
      <c r="AY558" s="108"/>
    </row>
    <row r="559" spans="1:51" ht="13.5" customHeight="1">
      <c r="A559" s="538"/>
      <c r="B559" s="98"/>
      <c r="C559" s="98" t="s">
        <v>9</v>
      </c>
      <c r="D559" s="98"/>
      <c r="E559" s="98"/>
      <c r="F559" s="98"/>
      <c r="G559" s="98" t="s">
        <v>105</v>
      </c>
      <c r="H559" s="480">
        <v>225</v>
      </c>
      <c r="I559" s="464"/>
      <c r="K559" s="483">
        <v>45195</v>
      </c>
      <c r="L559" s="98" t="s">
        <v>3920</v>
      </c>
      <c r="M559" s="98" t="s">
        <v>399</v>
      </c>
      <c r="N559" t="s">
        <v>491</v>
      </c>
      <c r="O559" t="str">
        <f>VLOOKUP(cppm_lor[[#This Row],[Status]],'All Link_LOV'!$M$4:$N$16,2,FALSE)</f>
        <v>Pending Verification</v>
      </c>
      <c r="P559" s="98" t="s">
        <v>4149</v>
      </c>
      <c r="Q559" s="179" t="s">
        <v>4150</v>
      </c>
      <c r="R559" s="98" t="s">
        <v>4151</v>
      </c>
      <c r="S559" s="98" t="s">
        <v>4152</v>
      </c>
      <c r="T559" s="98" t="s">
        <v>1691</v>
      </c>
      <c r="U559" s="98">
        <v>7000</v>
      </c>
      <c r="V559" s="98" t="s">
        <v>3925</v>
      </c>
      <c r="W559" s="98" t="s">
        <v>4153</v>
      </c>
      <c r="X559" s="98" t="s">
        <v>4154</v>
      </c>
      <c r="Y559" s="98" t="s">
        <v>1554</v>
      </c>
      <c r="Z559" s="98" t="s">
        <v>1693</v>
      </c>
      <c r="AA559" s="98" t="s">
        <v>4155</v>
      </c>
      <c r="AB559" s="98">
        <v>3400039219</v>
      </c>
      <c r="AC559" s="98" t="s">
        <v>1683</v>
      </c>
      <c r="AD559" s="98">
        <v>3400038912</v>
      </c>
      <c r="AE559" s="98" t="s">
        <v>2503</v>
      </c>
      <c r="AF559" s="27">
        <v>3400038538</v>
      </c>
      <c r="AK559" s="115"/>
      <c r="AL559" s="36"/>
      <c r="AM559"/>
      <c r="AN559"/>
      <c r="AY559" s="108"/>
    </row>
    <row r="560" spans="1:51" ht="13.5" customHeight="1">
      <c r="A560" s="538"/>
      <c r="B560" s="98"/>
      <c r="C560" s="98" t="s">
        <v>9</v>
      </c>
      <c r="D560" s="98"/>
      <c r="E560" s="98"/>
      <c r="F560" s="98"/>
      <c r="G560" s="98" t="s">
        <v>105</v>
      </c>
      <c r="H560" s="480">
        <v>226</v>
      </c>
      <c r="I560" s="464"/>
      <c r="K560" s="483">
        <v>45195</v>
      </c>
      <c r="L560" s="98" t="s">
        <v>3920</v>
      </c>
      <c r="M560" s="98" t="s">
        <v>399</v>
      </c>
      <c r="N560" t="s">
        <v>491</v>
      </c>
      <c r="O560" t="str">
        <f>VLOOKUP(cppm_lor[[#This Row],[Status]],'All Link_LOV'!$M$4:$N$16,2,FALSE)</f>
        <v>Pending Verification</v>
      </c>
      <c r="P560" s="98" t="s">
        <v>4156</v>
      </c>
      <c r="Q560" s="179" t="s">
        <v>4157</v>
      </c>
      <c r="R560" s="98" t="s">
        <v>4158</v>
      </c>
      <c r="S560" s="98" t="s">
        <v>4159</v>
      </c>
      <c r="T560" s="98" t="s">
        <v>1691</v>
      </c>
      <c r="U560" s="98">
        <v>6000</v>
      </c>
      <c r="V560" s="98" t="s">
        <v>4160</v>
      </c>
      <c r="W560" s="98" t="s">
        <v>4161</v>
      </c>
      <c r="X560" s="98" t="s">
        <v>4162</v>
      </c>
      <c r="Y560" s="98" t="s">
        <v>1554</v>
      </c>
      <c r="Z560" s="98" t="s">
        <v>2503</v>
      </c>
      <c r="AA560" s="98" t="s">
        <v>4163</v>
      </c>
      <c r="AB560" s="98">
        <v>3400038538</v>
      </c>
      <c r="AC560" s="98" t="s">
        <v>4164</v>
      </c>
      <c r="AD560" s="98" t="s">
        <v>4165</v>
      </c>
      <c r="AE560" s="98" t="s">
        <v>2492</v>
      </c>
      <c r="AF560" s="27" t="s">
        <v>4166</v>
      </c>
      <c r="AK560" s="115"/>
      <c r="AL560" s="36"/>
      <c r="AM560"/>
      <c r="AN560"/>
      <c r="AY560" s="108"/>
    </row>
    <row r="561" spans="1:51" ht="13.5" customHeight="1">
      <c r="A561" s="538"/>
      <c r="B561" s="98"/>
      <c r="C561" s="98" t="s">
        <v>9</v>
      </c>
      <c r="D561" s="98"/>
      <c r="E561" s="98"/>
      <c r="F561" s="98"/>
      <c r="G561" s="98" t="s">
        <v>105</v>
      </c>
      <c r="H561" s="480">
        <v>227</v>
      </c>
      <c r="I561" s="464"/>
      <c r="K561" s="483">
        <v>45195</v>
      </c>
      <c r="L561" s="98" t="s">
        <v>3920</v>
      </c>
      <c r="M561" s="98" t="s">
        <v>399</v>
      </c>
      <c r="N561" t="s">
        <v>491</v>
      </c>
      <c r="O561" t="str">
        <f>VLOOKUP(cppm_lor[[#This Row],[Status]],'All Link_LOV'!$M$4:$N$16,2,FALSE)</f>
        <v>Pending Verification</v>
      </c>
      <c r="P561" s="98" t="s">
        <v>4167</v>
      </c>
      <c r="Q561" s="179" t="s">
        <v>4168</v>
      </c>
      <c r="R561" s="98" t="s">
        <v>4169</v>
      </c>
      <c r="S561" s="98" t="s">
        <v>4170</v>
      </c>
      <c r="T561" s="98" t="s">
        <v>1691</v>
      </c>
      <c r="U561" s="98">
        <v>6000</v>
      </c>
      <c r="V561" s="98" t="s">
        <v>4160</v>
      </c>
      <c r="W561" s="98" t="s">
        <v>4171</v>
      </c>
      <c r="X561" s="98" t="s">
        <v>4172</v>
      </c>
      <c r="Y561" s="98" t="s">
        <v>1579</v>
      </c>
      <c r="Z561" s="98"/>
      <c r="AA561" s="98"/>
      <c r="AB561" s="98"/>
      <c r="AC561" s="98"/>
      <c r="AD561" s="98"/>
      <c r="AE561" s="98"/>
      <c r="AF561" s="27"/>
      <c r="AK561" s="115"/>
      <c r="AL561" s="36"/>
      <c r="AM561"/>
      <c r="AN561"/>
      <c r="AY561" s="108"/>
    </row>
    <row r="562" spans="1:51" ht="13.5" customHeight="1">
      <c r="A562" s="538"/>
      <c r="B562" s="98"/>
      <c r="C562" s="98" t="s">
        <v>9</v>
      </c>
      <c r="D562" s="98"/>
      <c r="E562" s="98"/>
      <c r="F562" s="98"/>
      <c r="G562" s="98" t="s">
        <v>105</v>
      </c>
      <c r="H562" s="480">
        <v>228</v>
      </c>
      <c r="I562" s="464"/>
      <c r="K562" s="483">
        <v>45195</v>
      </c>
      <c r="L562" s="98" t="s">
        <v>3920</v>
      </c>
      <c r="M562" s="98" t="s">
        <v>399</v>
      </c>
      <c r="N562" t="s">
        <v>491</v>
      </c>
      <c r="O562" t="str">
        <f>VLOOKUP(cppm_lor[[#This Row],[Status]],'All Link_LOV'!$M$4:$N$16,2,FALSE)</f>
        <v>Pending Verification</v>
      </c>
      <c r="P562" s="98" t="s">
        <v>4173</v>
      </c>
      <c r="Q562" s="179" t="s">
        <v>4174</v>
      </c>
      <c r="R562" s="98" t="s">
        <v>4175</v>
      </c>
      <c r="S562" s="98" t="s">
        <v>4176</v>
      </c>
      <c r="T562" s="98" t="s">
        <v>1691</v>
      </c>
      <c r="U562" s="98">
        <v>6000</v>
      </c>
      <c r="V562" s="98" t="s">
        <v>3925</v>
      </c>
      <c r="W562" s="98" t="s">
        <v>4177</v>
      </c>
      <c r="X562" s="98" t="s">
        <v>4178</v>
      </c>
      <c r="Y562" s="98" t="s">
        <v>1554</v>
      </c>
      <c r="Z562" s="98" t="s">
        <v>2501</v>
      </c>
      <c r="AA562" s="98" t="s">
        <v>4179</v>
      </c>
      <c r="AB562" s="98" t="s">
        <v>4180</v>
      </c>
      <c r="AC562" s="98" t="s">
        <v>2249</v>
      </c>
      <c r="AD562" s="98" t="s">
        <v>4181</v>
      </c>
      <c r="AE562" s="98" t="s">
        <v>4182</v>
      </c>
      <c r="AF562" s="27" t="s">
        <v>4183</v>
      </c>
      <c r="AK562" s="115"/>
      <c r="AL562" s="36"/>
      <c r="AM562"/>
      <c r="AN562"/>
      <c r="AY562" s="108"/>
    </row>
    <row r="563" spans="1:51" ht="13.5" customHeight="1">
      <c r="A563" s="538"/>
      <c r="B563" s="98"/>
      <c r="C563" s="98" t="s">
        <v>9</v>
      </c>
      <c r="D563" s="98"/>
      <c r="E563" s="98"/>
      <c r="F563" s="98"/>
      <c r="G563" s="98" t="s">
        <v>105</v>
      </c>
      <c r="H563" s="480">
        <v>229</v>
      </c>
      <c r="I563" s="464"/>
      <c r="K563" s="483">
        <v>45195</v>
      </c>
      <c r="L563" s="98" t="s">
        <v>3920</v>
      </c>
      <c r="M563" s="98" t="s">
        <v>399</v>
      </c>
      <c r="N563" t="s">
        <v>491</v>
      </c>
      <c r="O563" t="str">
        <f>VLOOKUP(cppm_lor[[#This Row],[Status]],'All Link_LOV'!$M$4:$N$16,2,FALSE)</f>
        <v>Pending Verification</v>
      </c>
      <c r="P563" s="98" t="s">
        <v>4184</v>
      </c>
      <c r="Q563" s="179" t="s">
        <v>4185</v>
      </c>
      <c r="R563" s="98" t="s">
        <v>4186</v>
      </c>
      <c r="S563" s="98" t="s">
        <v>4187</v>
      </c>
      <c r="T563" s="98" t="s">
        <v>1691</v>
      </c>
      <c r="U563" s="98">
        <v>6000</v>
      </c>
      <c r="V563" s="98" t="s">
        <v>3925</v>
      </c>
      <c r="W563" s="98" t="s">
        <v>4188</v>
      </c>
      <c r="X563" s="98" t="s">
        <v>4189</v>
      </c>
      <c r="Y563" s="98" t="s">
        <v>1554</v>
      </c>
      <c r="Z563" s="98" t="s">
        <v>4182</v>
      </c>
      <c r="AA563" s="98" t="s">
        <v>4190</v>
      </c>
      <c r="AB563" s="98">
        <v>3400039121</v>
      </c>
      <c r="AC563" s="98" t="s">
        <v>1683</v>
      </c>
      <c r="AD563" s="98" t="s">
        <v>4191</v>
      </c>
      <c r="AE563" s="98" t="s">
        <v>4192</v>
      </c>
      <c r="AF563" s="27" t="s">
        <v>2503</v>
      </c>
      <c r="AK563" s="115"/>
      <c r="AL563" s="36"/>
      <c r="AM563"/>
      <c r="AN563"/>
      <c r="AY563" s="108"/>
    </row>
    <row r="564" spans="1:51" ht="13.5" customHeight="1">
      <c r="A564" s="538"/>
      <c r="B564" s="98"/>
      <c r="C564" s="98" t="s">
        <v>9</v>
      </c>
      <c r="D564" s="98"/>
      <c r="E564" s="98"/>
      <c r="F564" s="98"/>
      <c r="G564" s="98" t="s">
        <v>105</v>
      </c>
      <c r="H564" s="480">
        <v>230</v>
      </c>
      <c r="I564" s="464"/>
      <c r="K564" s="483">
        <v>45195</v>
      </c>
      <c r="L564" s="98" t="s">
        <v>2343</v>
      </c>
      <c r="M564" s="98" t="s">
        <v>1572</v>
      </c>
      <c r="N564" t="s">
        <v>4193</v>
      </c>
      <c r="O564" t="str">
        <f>VLOOKUP(cppm_lor[[#This Row],[Status]],'All Link_LOV'!$M$4:$N$16,2,FALSE)</f>
        <v>Pending Verification</v>
      </c>
      <c r="P564" s="98" t="s">
        <v>4194</v>
      </c>
      <c r="Q564" s="179" t="s">
        <v>4195</v>
      </c>
      <c r="R564" s="98" t="s">
        <v>4196</v>
      </c>
      <c r="S564" s="98" t="s">
        <v>4197</v>
      </c>
      <c r="T564" s="98" t="s">
        <v>1753</v>
      </c>
      <c r="U564" s="98">
        <v>169094.9</v>
      </c>
      <c r="V564" s="98" t="s">
        <v>2348</v>
      </c>
      <c r="W564" s="98" t="s">
        <v>4198</v>
      </c>
      <c r="X564" s="98" t="s">
        <v>4199</v>
      </c>
      <c r="Y564" s="98" t="s">
        <v>1554</v>
      </c>
      <c r="Z564" s="98" t="s">
        <v>1683</v>
      </c>
      <c r="AA564" s="98" t="s">
        <v>4200</v>
      </c>
      <c r="AB564" s="98">
        <v>3400031972</v>
      </c>
      <c r="AC564" s="98" t="s">
        <v>4201</v>
      </c>
      <c r="AD564" s="98">
        <v>3400039002</v>
      </c>
      <c r="AE564" s="98" t="s">
        <v>4202</v>
      </c>
      <c r="AF564" s="27">
        <v>3400038968</v>
      </c>
      <c r="AK564" s="115"/>
      <c r="AL564" s="36"/>
      <c r="AM564"/>
      <c r="AN564"/>
      <c r="AY564" s="108"/>
    </row>
    <row r="565" spans="1:51" ht="13.5" customHeight="1">
      <c r="A565" s="538"/>
      <c r="B565" s="98"/>
      <c r="C565" s="98" t="s">
        <v>9</v>
      </c>
      <c r="D565" s="98"/>
      <c r="E565" s="98"/>
      <c r="F565" s="98"/>
      <c r="G565" s="98" t="s">
        <v>105</v>
      </c>
      <c r="H565" s="480">
        <v>231</v>
      </c>
      <c r="I565" s="464"/>
      <c r="K565" s="483">
        <v>45195</v>
      </c>
      <c r="L565" s="98" t="s">
        <v>2343</v>
      </c>
      <c r="M565" s="98" t="s">
        <v>1572</v>
      </c>
      <c r="N565" t="s">
        <v>4193</v>
      </c>
      <c r="O565" t="str">
        <f>VLOOKUP(cppm_lor[[#This Row],[Status]],'All Link_LOV'!$M$4:$N$16,2,FALSE)</f>
        <v>Pending Verification</v>
      </c>
      <c r="P565" s="98" t="s">
        <v>4203</v>
      </c>
      <c r="Q565" s="179" t="s">
        <v>4195</v>
      </c>
      <c r="R565" s="98" t="s">
        <v>4196</v>
      </c>
      <c r="S565" s="98" t="s">
        <v>4197</v>
      </c>
      <c r="T565" s="98" t="s">
        <v>1753</v>
      </c>
      <c r="U565" s="98">
        <v>100782.08</v>
      </c>
      <c r="V565" s="98" t="s">
        <v>2348</v>
      </c>
      <c r="W565" s="98" t="s">
        <v>4198</v>
      </c>
      <c r="X565" s="98" t="s">
        <v>4204</v>
      </c>
      <c r="Y565" s="98" t="s">
        <v>1554</v>
      </c>
      <c r="Z565" s="98" t="s">
        <v>1683</v>
      </c>
      <c r="AA565" s="98" t="s">
        <v>4205</v>
      </c>
      <c r="AB565" s="98">
        <v>3400031972</v>
      </c>
      <c r="AC565" s="98" t="s">
        <v>4201</v>
      </c>
      <c r="AD565" s="98">
        <v>3400039002</v>
      </c>
      <c r="AE565" s="98" t="s">
        <v>4202</v>
      </c>
      <c r="AF565" s="27">
        <v>3400038968</v>
      </c>
      <c r="AK565" s="115"/>
      <c r="AL565" s="36"/>
      <c r="AM565"/>
      <c r="AN565"/>
      <c r="AY565" s="108"/>
    </row>
    <row r="566" spans="1:51" ht="13.5" customHeight="1">
      <c r="A566" s="538"/>
      <c r="B566" s="98"/>
      <c r="C566" s="98" t="s">
        <v>9</v>
      </c>
      <c r="D566" s="98"/>
      <c r="E566" s="98"/>
      <c r="F566" s="98"/>
      <c r="G566" s="98" t="s">
        <v>105</v>
      </c>
      <c r="H566" s="480">
        <v>232</v>
      </c>
      <c r="I566" s="464"/>
      <c r="K566" s="483">
        <v>45195</v>
      </c>
      <c r="L566" s="98" t="s">
        <v>4206</v>
      </c>
      <c r="M566" s="98" t="s">
        <v>399</v>
      </c>
      <c r="N566" t="s">
        <v>491</v>
      </c>
      <c r="O566" t="str">
        <f>VLOOKUP(cppm_lor[[#This Row],[Status]],'All Link_LOV'!$M$4:$N$16,2,FALSE)</f>
        <v>Pending Verification</v>
      </c>
      <c r="P566" s="98" t="s">
        <v>4207</v>
      </c>
      <c r="Q566" s="179" t="s">
        <v>4208</v>
      </c>
      <c r="R566" s="98" t="s">
        <v>4209</v>
      </c>
      <c r="S566" s="98" t="s">
        <v>4210</v>
      </c>
      <c r="T566" s="98" t="s">
        <v>1586</v>
      </c>
      <c r="U566" s="98">
        <v>8535</v>
      </c>
      <c r="V566" s="98" t="s">
        <v>1124</v>
      </c>
      <c r="W566" s="98" t="s">
        <v>4211</v>
      </c>
      <c r="X566" s="98" t="s">
        <v>4212</v>
      </c>
      <c r="Y566" s="98" t="s">
        <v>1554</v>
      </c>
      <c r="Z566" s="98" t="s">
        <v>2165</v>
      </c>
      <c r="AA566" s="98" t="s">
        <v>4213</v>
      </c>
      <c r="AB566" s="98">
        <v>3400038907</v>
      </c>
      <c r="AC566" s="98" t="s">
        <v>4214</v>
      </c>
      <c r="AD566" s="98">
        <v>3400039143</v>
      </c>
      <c r="AE566" s="98" t="s">
        <v>4215</v>
      </c>
      <c r="AF566" s="27">
        <v>3400039037</v>
      </c>
      <c r="AK566" s="115"/>
      <c r="AL566" s="36"/>
      <c r="AM566"/>
      <c r="AN566"/>
      <c r="AY566" s="108"/>
    </row>
    <row r="567" spans="1:51" ht="13.5" customHeight="1">
      <c r="A567" s="538"/>
      <c r="B567" s="98"/>
      <c r="C567" s="98" t="s">
        <v>9</v>
      </c>
      <c r="D567" s="98"/>
      <c r="E567" s="98"/>
      <c r="F567" s="98"/>
      <c r="G567" s="98" t="s">
        <v>105</v>
      </c>
      <c r="H567" s="480">
        <v>233</v>
      </c>
      <c r="I567" s="464"/>
      <c r="K567" s="483">
        <v>45195</v>
      </c>
      <c r="L567" s="98" t="s">
        <v>2343</v>
      </c>
      <c r="M567" s="98" t="s">
        <v>1572</v>
      </c>
      <c r="N567" t="s">
        <v>4193</v>
      </c>
      <c r="O567" t="str">
        <f>VLOOKUP(cppm_lor[[#This Row],[Status]],'All Link_LOV'!$M$4:$N$16,2,FALSE)</f>
        <v>Pending Verification</v>
      </c>
      <c r="P567" s="98" t="s">
        <v>4216</v>
      </c>
      <c r="Q567" s="179" t="s">
        <v>4217</v>
      </c>
      <c r="R567" s="98" t="s">
        <v>4218</v>
      </c>
      <c r="S567" s="98" t="s">
        <v>4219</v>
      </c>
      <c r="T567" s="98" t="s">
        <v>1753</v>
      </c>
      <c r="U567" s="98">
        <v>169094.9</v>
      </c>
      <c r="V567" s="98" t="s">
        <v>2348</v>
      </c>
      <c r="W567" s="98" t="s">
        <v>4220</v>
      </c>
      <c r="X567" s="98" t="s">
        <v>4221</v>
      </c>
      <c r="Y567" s="98" t="s">
        <v>1554</v>
      </c>
      <c r="Z567" s="98" t="s">
        <v>4222</v>
      </c>
      <c r="AA567" s="98" t="s">
        <v>4205</v>
      </c>
      <c r="AB567" s="98">
        <v>3400038968</v>
      </c>
      <c r="AC567" s="98" t="s">
        <v>1683</v>
      </c>
      <c r="AD567" s="98">
        <v>3400031972</v>
      </c>
      <c r="AE567" s="98" t="s">
        <v>4223</v>
      </c>
      <c r="AF567" s="27">
        <v>3400039002</v>
      </c>
      <c r="AK567" s="115"/>
      <c r="AL567" s="36"/>
      <c r="AM567"/>
      <c r="AN567"/>
      <c r="AY567" s="108"/>
    </row>
    <row r="568" spans="1:51" ht="13.5" customHeight="1">
      <c r="A568" s="538"/>
      <c r="B568" s="98"/>
      <c r="C568" s="98" t="s">
        <v>9</v>
      </c>
      <c r="D568" s="98"/>
      <c r="E568" s="98"/>
      <c r="F568" s="98"/>
      <c r="G568" s="98" t="s">
        <v>105</v>
      </c>
      <c r="H568" s="480">
        <v>234</v>
      </c>
      <c r="I568" s="464"/>
      <c r="K568" s="483">
        <v>45195</v>
      </c>
      <c r="L568" s="98" t="s">
        <v>2343</v>
      </c>
      <c r="M568" s="98" t="s">
        <v>1572</v>
      </c>
      <c r="N568" t="s">
        <v>4193</v>
      </c>
      <c r="O568" t="str">
        <f>VLOOKUP(cppm_lor[[#This Row],[Status]],'All Link_LOV'!$M$4:$N$16,2,FALSE)</f>
        <v>Pending Verification</v>
      </c>
      <c r="P568" s="98" t="s">
        <v>4224</v>
      </c>
      <c r="Q568" s="179" t="s">
        <v>4217</v>
      </c>
      <c r="R568" s="98" t="s">
        <v>4218</v>
      </c>
      <c r="S568" s="98" t="s">
        <v>4219</v>
      </c>
      <c r="T568" s="98" t="s">
        <v>1753</v>
      </c>
      <c r="U568" s="98">
        <v>185953.03</v>
      </c>
      <c r="V568" s="98" t="s">
        <v>2348</v>
      </c>
      <c r="W568" s="98" t="s">
        <v>4220</v>
      </c>
      <c r="X568" s="98" t="s">
        <v>4225</v>
      </c>
      <c r="Y568" s="98" t="s">
        <v>1554</v>
      </c>
      <c r="Z568" s="98" t="s">
        <v>4202</v>
      </c>
      <c r="AA568" s="98" t="s">
        <v>4205</v>
      </c>
      <c r="AB568" s="98">
        <v>3400038968</v>
      </c>
      <c r="AC568" s="98" t="s">
        <v>3930</v>
      </c>
      <c r="AD568" s="98">
        <v>3400031972</v>
      </c>
      <c r="AE568" s="98" t="s">
        <v>4223</v>
      </c>
      <c r="AF568" s="27">
        <v>3400039002</v>
      </c>
      <c r="AK568" s="115"/>
      <c r="AL568" s="36"/>
      <c r="AM568"/>
      <c r="AN568"/>
      <c r="AY568" s="108"/>
    </row>
    <row r="569" spans="1:51" ht="13.5" customHeight="1">
      <c r="A569" s="538"/>
      <c r="B569" s="98"/>
      <c r="C569" s="98" t="s">
        <v>9</v>
      </c>
      <c r="D569" s="98"/>
      <c r="E569" s="98"/>
      <c r="F569" s="98"/>
      <c r="G569" s="98" t="s">
        <v>105</v>
      </c>
      <c r="H569" s="480">
        <v>235</v>
      </c>
      <c r="I569" s="464"/>
      <c r="K569" s="483">
        <v>45195</v>
      </c>
      <c r="L569" s="98" t="s">
        <v>3920</v>
      </c>
      <c r="M569" s="98" t="s">
        <v>398</v>
      </c>
      <c r="N569" t="s">
        <v>491</v>
      </c>
      <c r="O569" t="str">
        <f>VLOOKUP(cppm_lor[[#This Row],[Status]],'All Link_LOV'!$M$4:$N$16,2,FALSE)</f>
        <v>Pending Verification</v>
      </c>
      <c r="P569" s="98" t="s">
        <v>4226</v>
      </c>
      <c r="Q569" s="179" t="s">
        <v>4227</v>
      </c>
      <c r="R569" s="98" t="s">
        <v>4228</v>
      </c>
      <c r="S569" s="98" t="s">
        <v>4229</v>
      </c>
      <c r="T569" s="98" t="s">
        <v>1691</v>
      </c>
      <c r="U569" s="98">
        <v>6000</v>
      </c>
      <c r="V569" s="98" t="s">
        <v>3925</v>
      </c>
      <c r="W569" s="98" t="s">
        <v>4177</v>
      </c>
      <c r="X569" s="98" t="s">
        <v>4230</v>
      </c>
      <c r="Y569" s="98" t="s">
        <v>1579</v>
      </c>
      <c r="Z569" s="98"/>
      <c r="AA569" s="98"/>
      <c r="AB569" s="98"/>
      <c r="AC569" s="98"/>
      <c r="AD569" s="98"/>
      <c r="AE569" s="98"/>
      <c r="AF569" s="27"/>
      <c r="AK569" s="115"/>
      <c r="AL569" s="36"/>
      <c r="AM569"/>
      <c r="AN569"/>
      <c r="AY569" s="108"/>
    </row>
    <row r="570" spans="1:51" ht="13.5" customHeight="1">
      <c r="A570" s="538"/>
      <c r="B570" s="98"/>
      <c r="C570" s="98" t="s">
        <v>9</v>
      </c>
      <c r="D570" s="98"/>
      <c r="E570" s="98"/>
      <c r="F570" s="98"/>
      <c r="G570" s="98" t="s">
        <v>105</v>
      </c>
      <c r="H570" s="480">
        <v>236</v>
      </c>
      <c r="I570" s="464"/>
      <c r="K570" s="483">
        <v>45195</v>
      </c>
      <c r="L570" s="98" t="s">
        <v>2155</v>
      </c>
      <c r="M570" s="98" t="s">
        <v>1572</v>
      </c>
      <c r="N570" t="s">
        <v>497</v>
      </c>
      <c r="O570" t="str">
        <f>VLOOKUP(cppm_lor[[#This Row],[Status]],'All Link_LOV'!$M$4:$N$16,2,FALSE)</f>
        <v>Pending Verification</v>
      </c>
      <c r="P570" s="98" t="s">
        <v>4231</v>
      </c>
      <c r="Q570" s="179" t="s">
        <v>4232</v>
      </c>
      <c r="R570" s="98" t="s">
        <v>4233</v>
      </c>
      <c r="S570" s="98" t="s">
        <v>4234</v>
      </c>
      <c r="T570" s="98" t="s">
        <v>1586</v>
      </c>
      <c r="U570" s="98">
        <v>34000</v>
      </c>
      <c r="V570" s="98" t="s">
        <v>1272</v>
      </c>
      <c r="W570" s="98" t="s">
        <v>4235</v>
      </c>
      <c r="X570" s="98" t="s">
        <v>4236</v>
      </c>
      <c r="Y570" s="98" t="s">
        <v>1579</v>
      </c>
      <c r="Z570" s="98"/>
      <c r="AA570" s="98"/>
      <c r="AB570" s="98"/>
      <c r="AC570" s="98"/>
      <c r="AD570" s="98"/>
      <c r="AE570" s="98"/>
      <c r="AF570" s="27"/>
      <c r="AK570" s="115"/>
      <c r="AL570" s="36"/>
      <c r="AM570"/>
      <c r="AN570"/>
      <c r="AY570" s="108"/>
    </row>
    <row r="571" spans="1:51" ht="13.5" customHeight="1">
      <c r="A571" s="538"/>
      <c r="B571" s="98"/>
      <c r="C571" s="98" t="s">
        <v>9</v>
      </c>
      <c r="D571" s="98"/>
      <c r="E571" s="98"/>
      <c r="F571" s="98"/>
      <c r="G571" s="98" t="s">
        <v>105</v>
      </c>
      <c r="H571" s="480">
        <v>237</v>
      </c>
      <c r="I571" s="464"/>
      <c r="K571" s="483">
        <v>45195</v>
      </c>
      <c r="L571" s="98" t="s">
        <v>4091</v>
      </c>
      <c r="M571" s="98" t="s">
        <v>398</v>
      </c>
      <c r="N571" t="s">
        <v>488</v>
      </c>
      <c r="O571" t="str">
        <f>VLOOKUP(cppm_lor[[#This Row],[Status]],'All Link_LOV'!$M$4:$N$16,2,FALSE)</f>
        <v>Pending Verification</v>
      </c>
      <c r="P571" s="98" t="s">
        <v>3097</v>
      </c>
      <c r="Q571" s="179" t="s">
        <v>4237</v>
      </c>
      <c r="R571" s="98" t="s">
        <v>3098</v>
      </c>
      <c r="S571" s="98" t="s">
        <v>3099</v>
      </c>
      <c r="T571" s="98" t="s">
        <v>1552</v>
      </c>
      <c r="U571" s="98">
        <v>6893</v>
      </c>
      <c r="V571" s="98" t="s">
        <v>4096</v>
      </c>
      <c r="W571" s="98" t="s">
        <v>4238</v>
      </c>
      <c r="X571" s="98" t="s">
        <v>4239</v>
      </c>
      <c r="Y571" s="98" t="s">
        <v>1554</v>
      </c>
      <c r="Z571" s="98" t="s">
        <v>4240</v>
      </c>
      <c r="AA571" s="98" t="s">
        <v>4106</v>
      </c>
      <c r="AB571" s="98">
        <v>3400038767</v>
      </c>
      <c r="AC571" s="98" t="s">
        <v>4240</v>
      </c>
      <c r="AD571" s="98">
        <v>3400038767</v>
      </c>
      <c r="AE571" s="98" t="s">
        <v>4240</v>
      </c>
      <c r="AF571" s="27">
        <v>3400038767</v>
      </c>
      <c r="AG571" t="s">
        <v>3100</v>
      </c>
      <c r="AK571" s="115"/>
      <c r="AL571" s="36"/>
      <c r="AM571"/>
      <c r="AN571"/>
      <c r="AY571" s="108"/>
    </row>
    <row r="572" spans="1:51" ht="13.5" customHeight="1">
      <c r="A572" s="538"/>
      <c r="B572" s="98"/>
      <c r="C572" s="98" t="s">
        <v>9</v>
      </c>
      <c r="D572" s="98"/>
      <c r="E572" s="98"/>
      <c r="F572" s="98"/>
      <c r="G572" s="98" t="s">
        <v>105</v>
      </c>
      <c r="H572" s="480">
        <v>238</v>
      </c>
      <c r="I572" s="464"/>
      <c r="K572" s="483">
        <v>45195</v>
      </c>
      <c r="L572" s="98" t="s">
        <v>4091</v>
      </c>
      <c r="M572" s="98" t="s">
        <v>398</v>
      </c>
      <c r="N572" t="s">
        <v>488</v>
      </c>
      <c r="O572" t="str">
        <f>VLOOKUP(cppm_lor[[#This Row],[Status]],'All Link_LOV'!$M$4:$N$16,2,FALSE)</f>
        <v>Pending Verification</v>
      </c>
      <c r="P572" s="98" t="s">
        <v>3103</v>
      </c>
      <c r="Q572" s="179" t="s">
        <v>4241</v>
      </c>
      <c r="R572" s="98" t="s">
        <v>3098</v>
      </c>
      <c r="S572" s="98" t="s">
        <v>3099</v>
      </c>
      <c r="T572" s="98" t="s">
        <v>1552</v>
      </c>
      <c r="U572" s="98">
        <v>20944</v>
      </c>
      <c r="V572" s="98" t="s">
        <v>4096</v>
      </c>
      <c r="W572" s="98" t="s">
        <v>4238</v>
      </c>
      <c r="X572" s="98" t="s">
        <v>4242</v>
      </c>
      <c r="Y572" s="98" t="s">
        <v>1554</v>
      </c>
      <c r="Z572" s="98" t="s">
        <v>4240</v>
      </c>
      <c r="AA572" s="98" t="s">
        <v>4106</v>
      </c>
      <c r="AB572" s="98">
        <v>3400038767</v>
      </c>
      <c r="AC572" s="98" t="s">
        <v>4240</v>
      </c>
      <c r="AD572" s="98">
        <v>3400038767</v>
      </c>
      <c r="AE572" s="98" t="s">
        <v>4240</v>
      </c>
      <c r="AF572" s="27">
        <v>3400038767</v>
      </c>
      <c r="AG572" t="s">
        <v>3100</v>
      </c>
      <c r="AK572" s="115"/>
      <c r="AL572" s="36"/>
      <c r="AM572"/>
      <c r="AN572"/>
      <c r="AY572" s="108"/>
    </row>
    <row r="573" spans="1:51" ht="13.5" customHeight="1">
      <c r="A573" s="538"/>
      <c r="B573" s="98"/>
      <c r="C573" s="98" t="s">
        <v>9</v>
      </c>
      <c r="D573" s="98"/>
      <c r="E573" s="98"/>
      <c r="F573" s="98"/>
      <c r="G573" s="98" t="s">
        <v>105</v>
      </c>
      <c r="H573" s="480">
        <v>239</v>
      </c>
      <c r="I573" s="464"/>
      <c r="K573" s="483">
        <v>45195</v>
      </c>
      <c r="L573" s="98" t="s">
        <v>4243</v>
      </c>
      <c r="M573" s="98" t="s">
        <v>1572</v>
      </c>
      <c r="N573" t="s">
        <v>498</v>
      </c>
      <c r="O573" t="str">
        <f>VLOOKUP(cppm_lor[[#This Row],[Status]],'All Link_LOV'!$M$4:$N$16,2,FALSE)</f>
        <v>Pending Verification</v>
      </c>
      <c r="P573" s="98" t="s">
        <v>4244</v>
      </c>
      <c r="Q573" s="179" t="s">
        <v>4245</v>
      </c>
      <c r="R573" s="98" t="s">
        <v>4246</v>
      </c>
      <c r="S573" s="98" t="s">
        <v>4247</v>
      </c>
      <c r="T573" s="98" t="s">
        <v>1717</v>
      </c>
      <c r="U573" s="98">
        <v>10000</v>
      </c>
      <c r="V573" s="98" t="s">
        <v>4248</v>
      </c>
      <c r="W573" s="98" t="s">
        <v>4249</v>
      </c>
      <c r="X573" s="98" t="s">
        <v>4250</v>
      </c>
      <c r="Y573" s="98" t="s">
        <v>1554</v>
      </c>
      <c r="Z573" s="98" t="s">
        <v>4251</v>
      </c>
      <c r="AA573" s="98" t="s">
        <v>4252</v>
      </c>
      <c r="AB573" s="98">
        <v>3400039107</v>
      </c>
      <c r="AC573" s="98" t="s">
        <v>4214</v>
      </c>
      <c r="AD573" s="98">
        <v>3400039143</v>
      </c>
      <c r="AE573" s="98" t="s">
        <v>4251</v>
      </c>
      <c r="AF573" s="27">
        <v>3400039107</v>
      </c>
      <c r="AK573" s="115"/>
      <c r="AL573" s="36"/>
      <c r="AM573"/>
      <c r="AN573"/>
      <c r="AY573" s="108"/>
    </row>
    <row r="574" spans="1:51" ht="13.5" customHeight="1">
      <c r="A574" s="538"/>
      <c r="B574" s="98"/>
      <c r="C574" s="98" t="s">
        <v>9</v>
      </c>
      <c r="D574" s="98"/>
      <c r="E574" s="98"/>
      <c r="F574" s="98"/>
      <c r="G574" s="98" t="s">
        <v>105</v>
      </c>
      <c r="H574" s="480">
        <v>240</v>
      </c>
      <c r="I574" s="464"/>
      <c r="K574" s="483">
        <v>45195</v>
      </c>
      <c r="L574" s="98" t="s">
        <v>4091</v>
      </c>
      <c r="M574" s="98" t="s">
        <v>398</v>
      </c>
      <c r="N574" t="s">
        <v>488</v>
      </c>
      <c r="O574" t="str">
        <f>VLOOKUP(cppm_lor[[#This Row],[Status]],'All Link_LOV'!$M$4:$N$16,2,FALSE)</f>
        <v>Pending Verification</v>
      </c>
      <c r="P574" s="98" t="s">
        <v>4253</v>
      </c>
      <c r="Q574" s="179" t="s">
        <v>4254</v>
      </c>
      <c r="R574" s="98" t="s">
        <v>3084</v>
      </c>
      <c r="S574" s="98" t="s">
        <v>3085</v>
      </c>
      <c r="T574" s="98" t="s">
        <v>1552</v>
      </c>
      <c r="U574" s="98">
        <v>49702</v>
      </c>
      <c r="V574" s="98" t="s">
        <v>4096</v>
      </c>
      <c r="W574" s="98" t="s">
        <v>4097</v>
      </c>
      <c r="X574" s="98" t="s">
        <v>4255</v>
      </c>
      <c r="Y574" s="98" t="s">
        <v>1554</v>
      </c>
      <c r="Z574" s="98" t="s">
        <v>4256</v>
      </c>
      <c r="AA574" s="98" t="s">
        <v>4106</v>
      </c>
      <c r="AB574" s="98">
        <v>3400038532</v>
      </c>
      <c r="AC574" s="98" t="s">
        <v>4256</v>
      </c>
      <c r="AD574" s="98">
        <v>3400038532</v>
      </c>
      <c r="AE574" s="98" t="s">
        <v>4256</v>
      </c>
      <c r="AF574" s="27">
        <v>3400038532</v>
      </c>
      <c r="AG574" t="s">
        <v>4257</v>
      </c>
      <c r="AK574" s="115"/>
      <c r="AL574" s="36"/>
      <c r="AM574"/>
      <c r="AN574"/>
      <c r="AY574" s="108"/>
    </row>
    <row r="575" spans="1:51" ht="13.5" customHeight="1">
      <c r="A575" s="538"/>
      <c r="B575" s="98"/>
      <c r="C575" s="98" t="s">
        <v>9</v>
      </c>
      <c r="D575" s="98"/>
      <c r="E575" s="98"/>
      <c r="F575" s="98"/>
      <c r="G575" s="98" t="s">
        <v>105</v>
      </c>
      <c r="H575" s="480">
        <v>241</v>
      </c>
      <c r="I575" s="464"/>
      <c r="K575" s="483">
        <v>45195</v>
      </c>
      <c r="L575" s="98" t="s">
        <v>4258</v>
      </c>
      <c r="M575" s="98" t="s">
        <v>399</v>
      </c>
      <c r="N575" t="s">
        <v>491</v>
      </c>
      <c r="O575" t="str">
        <f>VLOOKUP(cppm_lor[[#This Row],[Status]],'All Link_LOV'!$M$4:$N$16,2,FALSE)</f>
        <v>Pending Verification</v>
      </c>
      <c r="P575" s="98" t="s">
        <v>4259</v>
      </c>
      <c r="Q575" s="179" t="s">
        <v>4260</v>
      </c>
      <c r="R575" s="98" t="s">
        <v>4261</v>
      </c>
      <c r="S575" s="98" t="s">
        <v>4262</v>
      </c>
      <c r="T575" s="98" t="s">
        <v>1691</v>
      </c>
      <c r="U575" s="98">
        <v>1184.92</v>
      </c>
      <c r="V575" s="98" t="s">
        <v>4263</v>
      </c>
      <c r="W575" s="98" t="s">
        <v>4264</v>
      </c>
      <c r="X575" s="98" t="s">
        <v>4265</v>
      </c>
      <c r="Y575" s="98" t="s">
        <v>1579</v>
      </c>
      <c r="Z575" s="98"/>
      <c r="AA575" s="98"/>
      <c r="AB575" s="98"/>
      <c r="AC575" s="98"/>
      <c r="AD575" s="98"/>
      <c r="AE575" s="98"/>
      <c r="AF575" s="27"/>
      <c r="AK575" s="115"/>
      <c r="AL575" s="36"/>
      <c r="AM575"/>
      <c r="AN575"/>
      <c r="AY575" s="108"/>
    </row>
    <row r="576" spans="1:51" ht="13.5" customHeight="1">
      <c r="A576" s="538"/>
      <c r="B576" s="98"/>
      <c r="C576" s="98" t="s">
        <v>9</v>
      </c>
      <c r="D576" s="98"/>
      <c r="E576" s="98"/>
      <c r="F576" s="98"/>
      <c r="G576" s="98" t="s">
        <v>105</v>
      </c>
      <c r="H576" s="480">
        <v>242</v>
      </c>
      <c r="I576" s="464"/>
      <c r="K576" s="483">
        <v>45195</v>
      </c>
      <c r="L576" s="98" t="s">
        <v>4266</v>
      </c>
      <c r="M576" s="98" t="s">
        <v>399</v>
      </c>
      <c r="N576" t="s">
        <v>490</v>
      </c>
      <c r="O576" t="str">
        <f>VLOOKUP(cppm_lor[[#This Row],[Status]],'All Link_LOV'!$M$4:$N$16,2,FALSE)</f>
        <v>Pending Verification</v>
      </c>
      <c r="P576" s="98" t="s">
        <v>4267</v>
      </c>
      <c r="Q576" s="179" t="s">
        <v>4268</v>
      </c>
      <c r="R576" s="98" t="s">
        <v>4269</v>
      </c>
      <c r="S576" s="98" t="s">
        <v>4270</v>
      </c>
      <c r="T576" s="98" t="s">
        <v>4271</v>
      </c>
      <c r="U576" s="98">
        <v>2000</v>
      </c>
      <c r="V576" s="98" t="s">
        <v>1329</v>
      </c>
      <c r="W576" s="98" t="s">
        <v>1330</v>
      </c>
      <c r="X576" s="98" t="s">
        <v>4272</v>
      </c>
      <c r="Y576" s="98" t="s">
        <v>1554</v>
      </c>
      <c r="Z576" s="98" t="s">
        <v>4273</v>
      </c>
      <c r="AA576" s="98" t="s">
        <v>4274</v>
      </c>
      <c r="AB576" s="98">
        <v>3400041268</v>
      </c>
      <c r="AC576" s="98" t="s">
        <v>3791</v>
      </c>
      <c r="AD576" s="98" t="s">
        <v>3791</v>
      </c>
      <c r="AE576" s="98" t="s">
        <v>3791</v>
      </c>
      <c r="AF576" s="27" t="s">
        <v>3791</v>
      </c>
      <c r="AK576" s="115"/>
      <c r="AL576" s="36"/>
      <c r="AM576"/>
      <c r="AN576"/>
      <c r="AY576" s="108"/>
    </row>
    <row r="577" spans="1:51" ht="13.5" customHeight="1">
      <c r="A577" s="538"/>
      <c r="B577" s="98"/>
      <c r="C577" s="98" t="s">
        <v>9</v>
      </c>
      <c r="D577" s="98"/>
      <c r="E577" s="98"/>
      <c r="F577" s="98"/>
      <c r="G577" s="98" t="s">
        <v>105</v>
      </c>
      <c r="H577" s="480">
        <v>243</v>
      </c>
      <c r="I577" s="464"/>
      <c r="K577" s="483">
        <v>45195</v>
      </c>
      <c r="L577" s="98" t="s">
        <v>4107</v>
      </c>
      <c r="M577" s="98" t="s">
        <v>399</v>
      </c>
      <c r="N577" t="s">
        <v>491</v>
      </c>
      <c r="O577" t="str">
        <f>VLOOKUP(cppm_lor[[#This Row],[Status]],'All Link_LOV'!$M$4:$N$16,2,FALSE)</f>
        <v>Pending Verification</v>
      </c>
      <c r="P577" s="98" t="s">
        <v>4275</v>
      </c>
      <c r="Q577" s="179" t="s">
        <v>4276</v>
      </c>
      <c r="R577" s="98" t="s">
        <v>4277</v>
      </c>
      <c r="S577" s="98" t="s">
        <v>4278</v>
      </c>
      <c r="T577" s="98" t="s">
        <v>1577</v>
      </c>
      <c r="U577" s="98">
        <v>11000</v>
      </c>
      <c r="V577" s="98" t="s">
        <v>4279</v>
      </c>
      <c r="W577" s="98" t="s">
        <v>4280</v>
      </c>
      <c r="X577" s="98" t="s">
        <v>4281</v>
      </c>
      <c r="Y577" s="98" t="s">
        <v>1554</v>
      </c>
      <c r="Z577" s="98" t="s">
        <v>4115</v>
      </c>
      <c r="AA577" s="98" t="s">
        <v>4282</v>
      </c>
      <c r="AB577" s="98">
        <v>3400039035</v>
      </c>
      <c r="AC577" s="98" t="s">
        <v>4283</v>
      </c>
      <c r="AD577" s="98">
        <v>3400039035</v>
      </c>
      <c r="AE577" s="98" t="s">
        <v>4284</v>
      </c>
      <c r="AF577" s="27" t="s">
        <v>4284</v>
      </c>
      <c r="AK577" s="115"/>
      <c r="AL577" s="36"/>
      <c r="AM577"/>
      <c r="AN577"/>
      <c r="AY577" s="108"/>
    </row>
    <row r="578" spans="1:51" ht="13.5" customHeight="1">
      <c r="A578" s="538"/>
      <c r="B578" s="98"/>
      <c r="C578" s="98" t="s">
        <v>9</v>
      </c>
      <c r="D578" s="98"/>
      <c r="E578" s="98"/>
      <c r="F578" s="98"/>
      <c r="G578" s="98" t="s">
        <v>105</v>
      </c>
      <c r="H578" s="480">
        <v>244</v>
      </c>
      <c r="I578" s="464"/>
      <c r="K578" s="483">
        <v>45195</v>
      </c>
      <c r="L578" s="98" t="s">
        <v>2312</v>
      </c>
      <c r="M578" s="98" t="s">
        <v>399</v>
      </c>
      <c r="N578" t="s">
        <v>491</v>
      </c>
      <c r="O578" t="str">
        <f>VLOOKUP(cppm_lor[[#This Row],[Status]],'All Link_LOV'!$M$4:$N$16,2,FALSE)</f>
        <v>Pending Verification</v>
      </c>
      <c r="P578" s="98" t="s">
        <v>4285</v>
      </c>
      <c r="Q578" s="179" t="s">
        <v>4286</v>
      </c>
      <c r="R578" s="98" t="s">
        <v>4287</v>
      </c>
      <c r="S578" s="98" t="s">
        <v>4288</v>
      </c>
      <c r="T578" s="98" t="s">
        <v>1564</v>
      </c>
      <c r="U578" s="98">
        <v>3000</v>
      </c>
      <c r="V578" s="98" t="s">
        <v>1134</v>
      </c>
      <c r="W578" s="98" t="s">
        <v>2338</v>
      </c>
      <c r="X578" s="98" t="s">
        <v>4289</v>
      </c>
      <c r="Y578" s="98" t="s">
        <v>1554</v>
      </c>
      <c r="Z578" s="98" t="s">
        <v>1139</v>
      </c>
      <c r="AA578" s="98" t="s">
        <v>4290</v>
      </c>
      <c r="AB578" s="98">
        <v>3400038998</v>
      </c>
      <c r="AC578" s="98" t="s">
        <v>2077</v>
      </c>
      <c r="AD578" s="98" t="s">
        <v>2077</v>
      </c>
      <c r="AE578" s="98" t="s">
        <v>2077</v>
      </c>
      <c r="AF578" s="27" t="s">
        <v>2077</v>
      </c>
      <c r="AK578" s="115"/>
      <c r="AL578" s="36"/>
      <c r="AM578"/>
      <c r="AN578"/>
      <c r="AY578" s="108"/>
    </row>
    <row r="579" spans="1:51" ht="13.5" customHeight="1">
      <c r="A579" s="538"/>
      <c r="B579" s="98"/>
      <c r="C579" s="98" t="s">
        <v>9</v>
      </c>
      <c r="D579" s="98"/>
      <c r="E579" s="98"/>
      <c r="F579" s="98"/>
      <c r="G579" s="98" t="s">
        <v>105</v>
      </c>
      <c r="H579" s="480">
        <v>245</v>
      </c>
      <c r="I579" s="464"/>
      <c r="K579" s="483">
        <v>45195</v>
      </c>
      <c r="L579" s="98" t="s">
        <v>1549</v>
      </c>
      <c r="M579" s="98" t="s">
        <v>398</v>
      </c>
      <c r="N579" t="s">
        <v>488</v>
      </c>
      <c r="O579" t="str">
        <f>VLOOKUP(cppm_lor[[#This Row],[Status]],'All Link_LOV'!$M$4:$N$16,2,FALSE)</f>
        <v>Pending Verification</v>
      </c>
      <c r="P579" s="98" t="s">
        <v>2629</v>
      </c>
      <c r="Q579" s="179" t="s">
        <v>4291</v>
      </c>
      <c r="R579" s="98" t="s">
        <v>2630</v>
      </c>
      <c r="S579" s="98" t="s">
        <v>2631</v>
      </c>
      <c r="T579" s="98" t="s">
        <v>1552</v>
      </c>
      <c r="U579" s="98">
        <v>153686</v>
      </c>
      <c r="V579" s="98" t="s">
        <v>2273</v>
      </c>
      <c r="W579" s="98" t="s">
        <v>4292</v>
      </c>
      <c r="X579" s="98" t="s">
        <v>4293</v>
      </c>
      <c r="Y579" s="98" t="s">
        <v>1554</v>
      </c>
      <c r="Z579" s="98" t="s">
        <v>1555</v>
      </c>
      <c r="AA579" s="98" t="s">
        <v>4294</v>
      </c>
      <c r="AB579" s="98">
        <v>3400039075</v>
      </c>
      <c r="AC579" s="98" t="s">
        <v>4295</v>
      </c>
      <c r="AD579" s="98">
        <v>3400039075</v>
      </c>
      <c r="AE579" s="98" t="s">
        <v>4295</v>
      </c>
      <c r="AF579" s="27">
        <v>3400039075</v>
      </c>
      <c r="AG579" t="s">
        <v>2633</v>
      </c>
      <c r="AK579" s="115"/>
      <c r="AL579" s="36"/>
      <c r="AM579"/>
      <c r="AN579"/>
      <c r="AY579" s="108"/>
    </row>
    <row r="580" spans="1:51" ht="13.5" customHeight="1">
      <c r="A580" s="538"/>
      <c r="B580" s="98"/>
      <c r="C580" s="98" t="s">
        <v>9</v>
      </c>
      <c r="D580" s="98"/>
      <c r="E580" s="98"/>
      <c r="F580" s="98"/>
      <c r="G580" s="98" t="s">
        <v>105</v>
      </c>
      <c r="H580" s="480">
        <v>246</v>
      </c>
      <c r="I580" s="464"/>
      <c r="K580" s="483">
        <v>45195</v>
      </c>
      <c r="L580" s="98" t="s">
        <v>1696</v>
      </c>
      <c r="M580" s="98" t="s">
        <v>398</v>
      </c>
      <c r="N580" t="s">
        <v>488</v>
      </c>
      <c r="O580" t="str">
        <f>VLOOKUP(cppm_lor[[#This Row],[Status]],'All Link_LOV'!$M$4:$N$16,2,FALSE)</f>
        <v>Pending Verification</v>
      </c>
      <c r="P580" s="98" t="s">
        <v>4296</v>
      </c>
      <c r="Q580" s="179" t="s">
        <v>4297</v>
      </c>
      <c r="R580" s="98" t="s">
        <v>4298</v>
      </c>
      <c r="S580" s="98" t="s">
        <v>4299</v>
      </c>
      <c r="T580" s="98" t="s">
        <v>1701</v>
      </c>
      <c r="U580" s="98">
        <v>10000</v>
      </c>
      <c r="V580" s="98" t="s">
        <v>3959</v>
      </c>
      <c r="W580" s="98" t="s">
        <v>4300</v>
      </c>
      <c r="X580" s="98" t="s">
        <v>4301</v>
      </c>
      <c r="Y580" s="98" t="s">
        <v>1554</v>
      </c>
      <c r="Z580" s="98" t="s">
        <v>4302</v>
      </c>
      <c r="AA580" s="98" t="s">
        <v>4303</v>
      </c>
      <c r="AB580" s="98">
        <v>3400041574</v>
      </c>
      <c r="AC580" s="98" t="s">
        <v>1770</v>
      </c>
      <c r="AD580" s="98">
        <v>3400038938</v>
      </c>
      <c r="AE580" s="98" t="s">
        <v>2494</v>
      </c>
      <c r="AF580" s="27">
        <v>3400038889</v>
      </c>
      <c r="AG580" t="s">
        <v>4304</v>
      </c>
      <c r="AK580" s="115"/>
      <c r="AL580" s="36"/>
      <c r="AM580"/>
      <c r="AN580"/>
      <c r="AY580" s="108"/>
    </row>
    <row r="581" spans="1:51" ht="13.5" customHeight="1">
      <c r="A581" s="538"/>
      <c r="B581" s="98"/>
      <c r="C581" s="98" t="s">
        <v>9</v>
      </c>
      <c r="D581" s="98"/>
      <c r="E581" s="98"/>
      <c r="F581" s="98"/>
      <c r="G581" s="98" t="s">
        <v>105</v>
      </c>
      <c r="H581" s="480">
        <v>247</v>
      </c>
      <c r="I581" s="464"/>
      <c r="K581" s="483">
        <v>45196</v>
      </c>
      <c r="L581" s="98" t="s">
        <v>1686</v>
      </c>
      <c r="M581" s="98" t="s">
        <v>399</v>
      </c>
      <c r="N581" t="s">
        <v>491</v>
      </c>
      <c r="O581" t="str">
        <f>VLOOKUP(cppm_lor[[#This Row],[Status]],'All Link_LOV'!$M$4:$N$16,2,FALSE)</f>
        <v>Pending Verification</v>
      </c>
      <c r="P581" s="98" t="s">
        <v>4305</v>
      </c>
      <c r="Q581" s="179" t="s">
        <v>4306</v>
      </c>
      <c r="R581" s="98" t="s">
        <v>4307</v>
      </c>
      <c r="S581" s="98" t="s">
        <v>4308</v>
      </c>
      <c r="T581" s="98" t="s">
        <v>1691</v>
      </c>
      <c r="U581" s="98">
        <v>15545</v>
      </c>
      <c r="V581" s="98" t="s">
        <v>4048</v>
      </c>
      <c r="W581" s="98" t="s">
        <v>4049</v>
      </c>
      <c r="X581" s="98" t="s">
        <v>4309</v>
      </c>
      <c r="Y581" s="98" t="s">
        <v>1554</v>
      </c>
      <c r="Z581" s="98" t="s">
        <v>3816</v>
      </c>
      <c r="AA581" s="98" t="s">
        <v>4077</v>
      </c>
      <c r="AB581" s="98">
        <v>3400038799</v>
      </c>
      <c r="AC581" s="98" t="s">
        <v>2077</v>
      </c>
      <c r="AD581" s="98" t="s">
        <v>2077</v>
      </c>
      <c r="AE581" s="98" t="s">
        <v>2077</v>
      </c>
      <c r="AF581" s="27" t="s">
        <v>2077</v>
      </c>
      <c r="AK581" s="115"/>
      <c r="AL581" s="36"/>
      <c r="AM581"/>
      <c r="AN581"/>
      <c r="AY581" s="108"/>
    </row>
    <row r="582" spans="1:51" ht="13.5" customHeight="1">
      <c r="A582" s="538"/>
      <c r="B582" s="98"/>
      <c r="C582" s="98" t="s">
        <v>9</v>
      </c>
      <c r="D582" s="98"/>
      <c r="E582" s="98"/>
      <c r="F582" s="98"/>
      <c r="G582" s="98" t="s">
        <v>105</v>
      </c>
      <c r="H582" s="480">
        <v>248</v>
      </c>
      <c r="I582" s="464"/>
      <c r="K582" s="483">
        <v>45196</v>
      </c>
      <c r="L582" s="98" t="s">
        <v>1686</v>
      </c>
      <c r="M582" s="98" t="s">
        <v>399</v>
      </c>
      <c r="N582" t="s">
        <v>491</v>
      </c>
      <c r="O582" t="str">
        <f>VLOOKUP(cppm_lor[[#This Row],[Status]],'All Link_LOV'!$M$4:$N$16,2,FALSE)</f>
        <v>Pending Verification</v>
      </c>
      <c r="P582" s="98" t="s">
        <v>4310</v>
      </c>
      <c r="Q582" s="179" t="s">
        <v>4311</v>
      </c>
      <c r="R582" s="98" t="s">
        <v>4312</v>
      </c>
      <c r="S582" s="98" t="s">
        <v>4313</v>
      </c>
      <c r="T582" s="98" t="s">
        <v>1691</v>
      </c>
      <c r="U582" s="98">
        <v>28267</v>
      </c>
      <c r="V582" s="98" t="s">
        <v>4048</v>
      </c>
      <c r="W582" s="98" t="s">
        <v>4049</v>
      </c>
      <c r="X582" s="98" t="s">
        <v>4314</v>
      </c>
      <c r="Y582" s="98" t="s">
        <v>1554</v>
      </c>
      <c r="Z582" s="98" t="s">
        <v>2460</v>
      </c>
      <c r="AA582" s="98" t="s">
        <v>4077</v>
      </c>
      <c r="AB582" s="98">
        <v>3400038640</v>
      </c>
      <c r="AC582" s="98" t="s">
        <v>2077</v>
      </c>
      <c r="AD582" s="98" t="s">
        <v>2077</v>
      </c>
      <c r="AE582" s="98" t="s">
        <v>2077</v>
      </c>
      <c r="AF582" s="27" t="s">
        <v>2077</v>
      </c>
      <c r="AK582" s="115"/>
      <c r="AL582" s="36"/>
      <c r="AM582"/>
      <c r="AN582"/>
      <c r="AY582" s="108"/>
    </row>
    <row r="583" spans="1:51" ht="13.5" customHeight="1">
      <c r="A583" s="538"/>
      <c r="B583" s="98"/>
      <c r="C583" s="98" t="s">
        <v>9</v>
      </c>
      <c r="D583" s="98"/>
      <c r="E583" s="98"/>
      <c r="F583" s="98"/>
      <c r="G583" s="98" t="s">
        <v>105</v>
      </c>
      <c r="H583" s="480">
        <v>249</v>
      </c>
      <c r="I583" s="464"/>
      <c r="K583" s="483">
        <v>45196</v>
      </c>
      <c r="L583" s="98" t="s">
        <v>1686</v>
      </c>
      <c r="M583" s="98" t="s">
        <v>399</v>
      </c>
      <c r="N583" t="s">
        <v>491</v>
      </c>
      <c r="O583" t="str">
        <f>VLOOKUP(cppm_lor[[#This Row],[Status]],'All Link_LOV'!$M$4:$N$16,2,FALSE)</f>
        <v>Pending Verification</v>
      </c>
      <c r="P583" s="98" t="s">
        <v>4315</v>
      </c>
      <c r="Q583" s="179" t="s">
        <v>4316</v>
      </c>
      <c r="R583" s="98" t="s">
        <v>4317</v>
      </c>
      <c r="S583" s="98" t="s">
        <v>4318</v>
      </c>
      <c r="T583" s="98" t="s">
        <v>1691</v>
      </c>
      <c r="U583" s="98">
        <v>12133</v>
      </c>
      <c r="V583" s="98" t="s">
        <v>4048</v>
      </c>
      <c r="W583" s="98" t="s">
        <v>4049</v>
      </c>
      <c r="X583" s="98" t="s">
        <v>4319</v>
      </c>
      <c r="Y583" s="98" t="s">
        <v>1554</v>
      </c>
      <c r="Z583" s="98" t="s">
        <v>3576</v>
      </c>
      <c r="AA583" s="98" t="s">
        <v>4077</v>
      </c>
      <c r="AB583" s="98">
        <v>3400038920</v>
      </c>
      <c r="AC583" s="98" t="s">
        <v>2077</v>
      </c>
      <c r="AD583" s="98" t="s">
        <v>2077</v>
      </c>
      <c r="AE583" s="98" t="s">
        <v>2077</v>
      </c>
      <c r="AF583" s="27" t="s">
        <v>2077</v>
      </c>
      <c r="AK583" s="115"/>
      <c r="AL583" s="36"/>
      <c r="AM583"/>
      <c r="AN583"/>
      <c r="AY583" s="108"/>
    </row>
    <row r="584" spans="1:51" ht="13.5" customHeight="1">
      <c r="A584" s="538"/>
      <c r="B584" s="98"/>
      <c r="C584" s="98" t="s">
        <v>9</v>
      </c>
      <c r="D584" s="98"/>
      <c r="E584" s="98"/>
      <c r="F584" s="98"/>
      <c r="G584" s="98" t="s">
        <v>105</v>
      </c>
      <c r="H584" s="480">
        <v>250</v>
      </c>
      <c r="I584" s="464"/>
      <c r="K584" s="483">
        <v>45196</v>
      </c>
      <c r="L584" s="98" t="s">
        <v>1895</v>
      </c>
      <c r="M584" s="98" t="s">
        <v>398</v>
      </c>
      <c r="N584" t="s">
        <v>488</v>
      </c>
      <c r="O584" t="str">
        <f>VLOOKUP(cppm_lor[[#This Row],[Status]],'All Link_LOV'!$M$4:$N$16,2,FALSE)</f>
        <v>Pending Verification</v>
      </c>
      <c r="P584" s="98" t="s">
        <v>4320</v>
      </c>
      <c r="Q584" s="179" t="s">
        <v>4321</v>
      </c>
      <c r="R584" s="98" t="s">
        <v>4322</v>
      </c>
      <c r="S584" s="98" t="s">
        <v>4323</v>
      </c>
      <c r="T584" s="98" t="s">
        <v>1717</v>
      </c>
      <c r="U584" s="98">
        <v>13820.95</v>
      </c>
      <c r="V584" s="98" t="s">
        <v>2525</v>
      </c>
      <c r="W584" s="98" t="s">
        <v>2526</v>
      </c>
      <c r="X584" s="98" t="s">
        <v>4324</v>
      </c>
      <c r="Y584" s="98" t="s">
        <v>1554</v>
      </c>
      <c r="Z584" s="98" t="s">
        <v>1901</v>
      </c>
      <c r="AA584" s="98" t="s">
        <v>4325</v>
      </c>
      <c r="AB584" s="98">
        <v>3400038568</v>
      </c>
      <c r="AC584" s="98" t="s">
        <v>4214</v>
      </c>
      <c r="AD584" s="98">
        <v>3400039143</v>
      </c>
      <c r="AE584" s="98" t="s">
        <v>1901</v>
      </c>
      <c r="AF584" s="27">
        <v>3400038568</v>
      </c>
      <c r="AG584" t="s">
        <v>4326</v>
      </c>
      <c r="AK584" s="115"/>
      <c r="AL584" s="36"/>
      <c r="AM584"/>
      <c r="AN584"/>
      <c r="AY584" s="108"/>
    </row>
    <row r="585" spans="1:51" ht="13.5" customHeight="1">
      <c r="A585" s="538"/>
      <c r="B585" s="98"/>
      <c r="C585" s="98" t="s">
        <v>9</v>
      </c>
      <c r="D585" s="98"/>
      <c r="E585" s="98"/>
      <c r="F585" s="98"/>
      <c r="G585" s="98" t="s">
        <v>105</v>
      </c>
      <c r="H585" s="480">
        <v>251</v>
      </c>
      <c r="I585" s="464"/>
      <c r="K585" s="483">
        <v>45196</v>
      </c>
      <c r="L585" s="98" t="s">
        <v>1686</v>
      </c>
      <c r="M585" s="98" t="s">
        <v>399</v>
      </c>
      <c r="N585" t="s">
        <v>491</v>
      </c>
      <c r="O585" t="str">
        <f>VLOOKUP(cppm_lor[[#This Row],[Status]],'All Link_LOV'!$M$4:$N$16,2,FALSE)</f>
        <v>Pending Verification</v>
      </c>
      <c r="P585" s="98" t="s">
        <v>4327</v>
      </c>
      <c r="Q585" s="179" t="s">
        <v>4328</v>
      </c>
      <c r="R585" s="98" t="s">
        <v>4329</v>
      </c>
      <c r="S585" s="98" t="s">
        <v>4330</v>
      </c>
      <c r="T585" s="98" t="s">
        <v>1691</v>
      </c>
      <c r="U585" s="98">
        <v>12710</v>
      </c>
      <c r="V585" s="98" t="s">
        <v>4048</v>
      </c>
      <c r="W585" s="98" t="s">
        <v>4049</v>
      </c>
      <c r="X585" s="98" t="s">
        <v>4331</v>
      </c>
      <c r="Y585" s="98" t="s">
        <v>1554</v>
      </c>
      <c r="Z585" s="98" t="s">
        <v>3576</v>
      </c>
      <c r="AA585" s="98" t="s">
        <v>4332</v>
      </c>
      <c r="AB585" s="98">
        <v>3400038920</v>
      </c>
      <c r="AC585" s="98" t="s">
        <v>2077</v>
      </c>
      <c r="AD585" s="98" t="s">
        <v>2077</v>
      </c>
      <c r="AE585" s="98" t="s">
        <v>2077</v>
      </c>
      <c r="AF585" s="27" t="s">
        <v>2077</v>
      </c>
      <c r="AK585" s="115"/>
      <c r="AL585" s="36"/>
      <c r="AM585"/>
      <c r="AN585"/>
      <c r="AY585" s="108"/>
    </row>
    <row r="586" spans="1:51" ht="13.5" customHeight="1">
      <c r="A586" s="538"/>
      <c r="B586" s="98"/>
      <c r="C586" s="98" t="s">
        <v>9</v>
      </c>
      <c r="D586" s="98"/>
      <c r="E586" s="98"/>
      <c r="F586" s="98"/>
      <c r="G586" s="98" t="s">
        <v>105</v>
      </c>
      <c r="H586" s="480">
        <v>252</v>
      </c>
      <c r="I586" s="464"/>
      <c r="K586" s="483">
        <v>45196</v>
      </c>
      <c r="L586" s="98" t="s">
        <v>1686</v>
      </c>
      <c r="M586" s="98" t="s">
        <v>399</v>
      </c>
      <c r="N586" t="s">
        <v>491</v>
      </c>
      <c r="O586" t="str">
        <f>VLOOKUP(cppm_lor[[#This Row],[Status]],'All Link_LOV'!$M$4:$N$16,2,FALSE)</f>
        <v>Pending Verification</v>
      </c>
      <c r="P586" s="98" t="s">
        <v>4333</v>
      </c>
      <c r="Q586" s="179" t="s">
        <v>4334</v>
      </c>
      <c r="R586" s="98" t="s">
        <v>4335</v>
      </c>
      <c r="S586" s="98" t="s">
        <v>4336</v>
      </c>
      <c r="T586" s="98" t="s">
        <v>1691</v>
      </c>
      <c r="U586" s="98">
        <v>32957</v>
      </c>
      <c r="V586" s="98" t="s">
        <v>4048</v>
      </c>
      <c r="W586" s="98" t="s">
        <v>4049</v>
      </c>
      <c r="X586" s="98" t="s">
        <v>4337</v>
      </c>
      <c r="Y586" s="98" t="s">
        <v>1554</v>
      </c>
      <c r="Z586" s="98" t="s">
        <v>4122</v>
      </c>
      <c r="AA586" s="98" t="s">
        <v>4077</v>
      </c>
      <c r="AB586" s="98">
        <v>3400039025</v>
      </c>
      <c r="AC586" s="98" t="s">
        <v>2077</v>
      </c>
      <c r="AD586" s="98" t="s">
        <v>2077</v>
      </c>
      <c r="AE586" s="98" t="s">
        <v>2077</v>
      </c>
      <c r="AF586" s="27" t="s">
        <v>2077</v>
      </c>
      <c r="AK586" s="115"/>
      <c r="AL586" s="36"/>
      <c r="AM586"/>
      <c r="AN586"/>
      <c r="AY586" s="108"/>
    </row>
    <row r="587" spans="1:51" ht="13.5" customHeight="1">
      <c r="A587" s="538"/>
      <c r="B587" s="98"/>
      <c r="C587" s="98" t="s">
        <v>9</v>
      </c>
      <c r="D587" s="98"/>
      <c r="E587" s="98"/>
      <c r="F587" s="98"/>
      <c r="G587" s="98" t="s">
        <v>105</v>
      </c>
      <c r="H587" s="480">
        <v>253</v>
      </c>
      <c r="I587" s="464"/>
      <c r="K587" s="483">
        <v>45196</v>
      </c>
      <c r="L587" s="98" t="s">
        <v>4091</v>
      </c>
      <c r="M587" s="98" t="s">
        <v>398</v>
      </c>
      <c r="N587" t="s">
        <v>488</v>
      </c>
      <c r="O587" t="str">
        <f>VLOOKUP(cppm_lor[[#This Row],[Status]],'All Link_LOV'!$M$4:$N$16,2,FALSE)</f>
        <v>Pending Verification</v>
      </c>
      <c r="P587" s="98" t="s">
        <v>4338</v>
      </c>
      <c r="Q587" s="179" t="s">
        <v>4339</v>
      </c>
      <c r="R587" s="98" t="s">
        <v>4340</v>
      </c>
      <c r="S587" s="98" t="s">
        <v>4341</v>
      </c>
      <c r="T587" s="98" t="s">
        <v>1552</v>
      </c>
      <c r="U587" s="98">
        <v>16271</v>
      </c>
      <c r="V587" s="98" t="s">
        <v>4096</v>
      </c>
      <c r="W587" s="98" t="s">
        <v>4342</v>
      </c>
      <c r="X587" s="98" t="s">
        <v>4343</v>
      </c>
      <c r="Y587" s="98" t="s">
        <v>1579</v>
      </c>
      <c r="Z587" s="98"/>
      <c r="AA587" s="98"/>
      <c r="AB587" s="98"/>
      <c r="AC587" s="98"/>
      <c r="AD587" s="98"/>
      <c r="AE587" s="98"/>
      <c r="AF587" s="27"/>
      <c r="AG587" t="s">
        <v>4344</v>
      </c>
      <c r="AK587" s="115"/>
      <c r="AL587" s="36"/>
      <c r="AM587"/>
      <c r="AN587"/>
      <c r="AY587" s="108"/>
    </row>
    <row r="588" spans="1:51" ht="13.5" customHeight="1">
      <c r="A588" s="538"/>
      <c r="B588" s="98"/>
      <c r="C588" s="98" t="s">
        <v>9</v>
      </c>
      <c r="D588" s="98"/>
      <c r="E588" s="98"/>
      <c r="F588" s="98"/>
      <c r="G588" s="98" t="s">
        <v>105</v>
      </c>
      <c r="H588" s="480">
        <v>254</v>
      </c>
      <c r="I588" s="464"/>
      <c r="K588" s="483">
        <v>45196</v>
      </c>
      <c r="L588" s="98" t="s">
        <v>4345</v>
      </c>
      <c r="M588" s="98" t="s">
        <v>397</v>
      </c>
      <c r="N588" t="s">
        <v>493</v>
      </c>
      <c r="O588" t="str">
        <f>VLOOKUP(cppm_lor[[#This Row],[Status]],'All Link_LOV'!$M$4:$N$16,2,FALSE)</f>
        <v>Pending Verification</v>
      </c>
      <c r="P588" s="98" t="s">
        <v>4346</v>
      </c>
      <c r="Q588" s="179" t="s">
        <v>4347</v>
      </c>
      <c r="R588" s="98" t="s">
        <v>4348</v>
      </c>
      <c r="S588" s="98" t="s">
        <v>4349</v>
      </c>
      <c r="T588" s="98" t="s">
        <v>1675</v>
      </c>
      <c r="U588" s="98">
        <v>71000</v>
      </c>
      <c r="V588" s="98" t="s">
        <v>4350</v>
      </c>
      <c r="W588" s="98" t="s">
        <v>4351</v>
      </c>
      <c r="X588" s="98" t="s">
        <v>4352</v>
      </c>
      <c r="Y588" s="98" t="s">
        <v>1554</v>
      </c>
      <c r="Z588" s="98" t="s">
        <v>4353</v>
      </c>
      <c r="AA588" s="98" t="s">
        <v>4354</v>
      </c>
      <c r="AB588" s="98">
        <v>3400038912</v>
      </c>
      <c r="AC588" s="98" t="s">
        <v>4355</v>
      </c>
      <c r="AD588" s="98" t="s">
        <v>4356</v>
      </c>
      <c r="AE588" s="98" t="s">
        <v>4357</v>
      </c>
      <c r="AF588" s="27" t="s">
        <v>4357</v>
      </c>
      <c r="AK588" s="115"/>
      <c r="AL588" s="36"/>
      <c r="AM588"/>
      <c r="AN588"/>
      <c r="AY588" s="108"/>
    </row>
    <row r="589" spans="1:51" ht="13.5" customHeight="1">
      <c r="A589" s="538"/>
      <c r="B589" s="98"/>
      <c r="C589" s="98" t="s">
        <v>9</v>
      </c>
      <c r="D589" s="98"/>
      <c r="E589" s="98"/>
      <c r="F589" s="98"/>
      <c r="G589" s="98" t="s">
        <v>105</v>
      </c>
      <c r="H589" s="480">
        <v>255</v>
      </c>
      <c r="I589" s="464"/>
      <c r="K589" s="483">
        <v>45196</v>
      </c>
      <c r="L589" s="98" t="s">
        <v>2043</v>
      </c>
      <c r="M589" s="98" t="s">
        <v>399</v>
      </c>
      <c r="N589" t="s">
        <v>491</v>
      </c>
      <c r="O589" t="str">
        <f>VLOOKUP(cppm_lor[[#This Row],[Status]],'All Link_LOV'!$M$4:$N$16,2,FALSE)</f>
        <v>Pending Verification</v>
      </c>
      <c r="P589" s="98" t="s">
        <v>3818</v>
      </c>
      <c r="Q589" s="179" t="s">
        <v>3819</v>
      </c>
      <c r="R589" s="98" t="s">
        <v>3820</v>
      </c>
      <c r="S589" s="98" t="s">
        <v>3821</v>
      </c>
      <c r="T589" s="98" t="s">
        <v>1635</v>
      </c>
      <c r="U589" s="98">
        <v>13450.05</v>
      </c>
      <c r="V589" s="98" t="s">
        <v>2133</v>
      </c>
      <c r="W589" s="98" t="s">
        <v>4358</v>
      </c>
      <c r="X589" s="98" t="s">
        <v>4359</v>
      </c>
      <c r="Y589" s="98" t="s">
        <v>1554</v>
      </c>
      <c r="Z589" s="98" t="s">
        <v>1814</v>
      </c>
      <c r="AA589" s="98" t="s">
        <v>2480</v>
      </c>
      <c r="AB589" s="98">
        <v>3400039039</v>
      </c>
      <c r="AC589" s="98" t="s">
        <v>1171</v>
      </c>
      <c r="AD589" s="98">
        <v>3400038983</v>
      </c>
      <c r="AE589" s="98" t="s">
        <v>1646</v>
      </c>
      <c r="AF589" s="27">
        <v>3400038969</v>
      </c>
      <c r="AK589" s="115"/>
      <c r="AL589" s="36"/>
      <c r="AM589"/>
      <c r="AN589"/>
      <c r="AY589" s="108"/>
    </row>
    <row r="590" spans="1:51" ht="13.5" customHeight="1">
      <c r="A590" s="538"/>
      <c r="B590" s="98"/>
      <c r="C590" s="98" t="s">
        <v>9</v>
      </c>
      <c r="D590" s="98"/>
      <c r="E590" s="98"/>
      <c r="F590" s="98"/>
      <c r="G590" s="98" t="s">
        <v>105</v>
      </c>
      <c r="H590" s="480">
        <v>256</v>
      </c>
      <c r="I590" s="464"/>
      <c r="K590" s="483">
        <v>45196</v>
      </c>
      <c r="L590" s="98" t="s">
        <v>2043</v>
      </c>
      <c r="M590" s="98" t="s">
        <v>397</v>
      </c>
      <c r="N590" t="s">
        <v>499</v>
      </c>
      <c r="O590" t="str">
        <f>VLOOKUP(cppm_lor[[#This Row],[Status]],'All Link_LOV'!$M$4:$N$16,2,FALSE)</f>
        <v>Pending Verification</v>
      </c>
      <c r="P590" s="98" t="s">
        <v>4360</v>
      </c>
      <c r="Q590" s="179" t="s">
        <v>4361</v>
      </c>
      <c r="R590" s="98" t="s">
        <v>4362</v>
      </c>
      <c r="S590" s="98" t="s">
        <v>4363</v>
      </c>
      <c r="T590" s="98" t="s">
        <v>1635</v>
      </c>
      <c r="U590" s="98">
        <v>13153.13</v>
      </c>
      <c r="V590" s="98" t="s">
        <v>2133</v>
      </c>
      <c r="W590" s="98" t="s">
        <v>4364</v>
      </c>
      <c r="X590" s="98" t="s">
        <v>4365</v>
      </c>
      <c r="Y590" s="98" t="s">
        <v>1554</v>
      </c>
      <c r="Z590" s="98" t="s">
        <v>1646</v>
      </c>
      <c r="AA590" s="98" t="s">
        <v>4366</v>
      </c>
      <c r="AB590" s="98">
        <v>3400038969</v>
      </c>
      <c r="AC590" s="98" t="s">
        <v>1171</v>
      </c>
      <c r="AD590" s="98">
        <v>3400038983</v>
      </c>
      <c r="AE590" s="98" t="s">
        <v>4367</v>
      </c>
      <c r="AF590" s="27">
        <v>3400038709</v>
      </c>
      <c r="AK590" s="115"/>
      <c r="AL590" s="36"/>
      <c r="AM590"/>
      <c r="AN590"/>
      <c r="AY590" s="108"/>
    </row>
    <row r="591" spans="1:51" ht="13.5" customHeight="1">
      <c r="A591" s="538"/>
      <c r="B591" s="98"/>
      <c r="C591" s="98" t="s">
        <v>9</v>
      </c>
      <c r="D591" s="98"/>
      <c r="E591" s="98"/>
      <c r="F591" s="98"/>
      <c r="G591" s="98" t="s">
        <v>105</v>
      </c>
      <c r="H591" s="480">
        <v>257</v>
      </c>
      <c r="I591" s="464"/>
      <c r="K591" s="483">
        <v>45196</v>
      </c>
      <c r="L591" s="98" t="s">
        <v>2043</v>
      </c>
      <c r="M591" s="98" t="s">
        <v>398</v>
      </c>
      <c r="N591" t="s">
        <v>491</v>
      </c>
      <c r="O591" t="str">
        <f>VLOOKUP(cppm_lor[[#This Row],[Status]],'All Link_LOV'!$M$4:$N$16,2,FALSE)</f>
        <v>Pending Verification</v>
      </c>
      <c r="P591" s="98" t="s">
        <v>4368</v>
      </c>
      <c r="Q591" s="179" t="s">
        <v>4369</v>
      </c>
      <c r="R591" s="98" t="s">
        <v>4370</v>
      </c>
      <c r="S591" s="98" t="s">
        <v>4371</v>
      </c>
      <c r="T591" s="98" t="s">
        <v>1635</v>
      </c>
      <c r="U591" s="98">
        <v>6222.29</v>
      </c>
      <c r="V591" s="98" t="s">
        <v>2133</v>
      </c>
      <c r="W591" s="98" t="s">
        <v>4066</v>
      </c>
      <c r="X591" s="98" t="s">
        <v>4372</v>
      </c>
      <c r="Y591" s="98" t="s">
        <v>1554</v>
      </c>
      <c r="Z591" s="98" t="s">
        <v>1814</v>
      </c>
      <c r="AA591" s="98" t="s">
        <v>3825</v>
      </c>
      <c r="AB591" s="98">
        <v>3400039039</v>
      </c>
      <c r="AC591" s="98" t="s">
        <v>4373</v>
      </c>
      <c r="AD591" s="98">
        <v>3400039149</v>
      </c>
      <c r="AE591" s="98" t="s">
        <v>1171</v>
      </c>
      <c r="AF591" s="27">
        <v>3400038983</v>
      </c>
      <c r="AK591" s="115"/>
      <c r="AL591" s="36"/>
      <c r="AM591"/>
      <c r="AN591"/>
      <c r="AY591" s="108"/>
    </row>
    <row r="592" spans="1:51" ht="13.5" customHeight="1">
      <c r="A592" s="538"/>
      <c r="B592" s="98"/>
      <c r="C592" s="98" t="s">
        <v>9</v>
      </c>
      <c r="D592" s="98"/>
      <c r="E592" s="98"/>
      <c r="F592" s="98"/>
      <c r="G592" s="98" t="s">
        <v>105</v>
      </c>
      <c r="H592" s="480">
        <v>258</v>
      </c>
      <c r="I592" s="464"/>
      <c r="K592" s="483">
        <v>45196</v>
      </c>
      <c r="L592" s="98" t="s">
        <v>2312</v>
      </c>
      <c r="M592" s="98" t="s">
        <v>399</v>
      </c>
      <c r="N592" t="s">
        <v>491</v>
      </c>
      <c r="O592" t="str">
        <f>VLOOKUP(cppm_lor[[#This Row],[Status]],'All Link_LOV'!$M$4:$N$16,2,FALSE)</f>
        <v>Pending Verification</v>
      </c>
      <c r="P592" s="98" t="s">
        <v>4374</v>
      </c>
      <c r="Q592" s="179" t="s">
        <v>4375</v>
      </c>
      <c r="R592" s="98" t="s">
        <v>4376</v>
      </c>
      <c r="S592" s="98" t="s">
        <v>4377</v>
      </c>
      <c r="T592" s="98" t="s">
        <v>1564</v>
      </c>
      <c r="U592" s="98">
        <v>6000</v>
      </c>
      <c r="V592" s="98" t="s">
        <v>1134</v>
      </c>
      <c r="W592" s="98" t="s">
        <v>2338</v>
      </c>
      <c r="X592" s="98" t="s">
        <v>4378</v>
      </c>
      <c r="Y592" s="98" t="s">
        <v>1554</v>
      </c>
      <c r="Z592" s="98" t="s">
        <v>1139</v>
      </c>
      <c r="AA592" s="98" t="s">
        <v>4379</v>
      </c>
      <c r="AB592" s="98">
        <v>3400038998</v>
      </c>
      <c r="AC592" s="98" t="s">
        <v>2434</v>
      </c>
      <c r="AD592" s="98">
        <v>3400038724</v>
      </c>
      <c r="AE592" s="98" t="s">
        <v>2077</v>
      </c>
      <c r="AF592" s="27" t="s">
        <v>2077</v>
      </c>
      <c r="AK592" s="115"/>
      <c r="AL592" s="36"/>
      <c r="AM592"/>
      <c r="AN592"/>
      <c r="AY592" s="108"/>
    </row>
    <row r="593" spans="1:51" ht="13.5" customHeight="1">
      <c r="A593" s="538"/>
      <c r="B593" s="98"/>
      <c r="C593" s="98" t="s">
        <v>9</v>
      </c>
      <c r="D593" s="98"/>
      <c r="E593" s="98"/>
      <c r="F593" s="98"/>
      <c r="G593" s="98" t="s">
        <v>105</v>
      </c>
      <c r="H593" s="480">
        <v>259</v>
      </c>
      <c r="I593" s="464"/>
      <c r="K593" s="483">
        <v>45196</v>
      </c>
      <c r="L593" s="98" t="s">
        <v>4380</v>
      </c>
      <c r="M593" s="98" t="s">
        <v>1572</v>
      </c>
      <c r="N593" t="s">
        <v>494</v>
      </c>
      <c r="O593" t="str">
        <f>VLOOKUP(cppm_lor[[#This Row],[Status]],'All Link_LOV'!$M$4:$N$16,2,FALSE)</f>
        <v>Pending Verification</v>
      </c>
      <c r="P593" s="98" t="s">
        <v>4381</v>
      </c>
      <c r="Q593" s="179" t="s">
        <v>4382</v>
      </c>
      <c r="R593" s="98" t="s">
        <v>4383</v>
      </c>
      <c r="S593" s="98" t="s">
        <v>4384</v>
      </c>
      <c r="T593" s="98" t="s">
        <v>1675</v>
      </c>
      <c r="U593" s="98">
        <v>50596.51</v>
      </c>
      <c r="V593" s="98" t="s">
        <v>4385</v>
      </c>
      <c r="W593" s="98" t="s">
        <v>4385</v>
      </c>
      <c r="X593" s="98" t="s">
        <v>4386</v>
      </c>
      <c r="Y593" s="98" t="s">
        <v>1554</v>
      </c>
      <c r="Z593" s="98" t="s">
        <v>2353</v>
      </c>
      <c r="AA593" s="98" t="s">
        <v>4387</v>
      </c>
      <c r="AB593" s="98">
        <v>3400039002</v>
      </c>
      <c r="AC593" s="98" t="s">
        <v>3930</v>
      </c>
      <c r="AD593" s="98">
        <v>3400038912</v>
      </c>
      <c r="AE593" s="98" t="s">
        <v>4388</v>
      </c>
      <c r="AF593" s="27">
        <v>3400039137</v>
      </c>
      <c r="AK593" s="115"/>
      <c r="AL593" s="36"/>
      <c r="AM593"/>
      <c r="AN593"/>
      <c r="AY593" s="108"/>
    </row>
    <row r="594" spans="1:51" ht="13.5" customHeight="1">
      <c r="A594" s="538"/>
      <c r="B594" s="98"/>
      <c r="C594" s="98" t="s">
        <v>9</v>
      </c>
      <c r="D594" s="98"/>
      <c r="E594" s="98"/>
      <c r="F594" s="98"/>
      <c r="G594" s="98" t="s">
        <v>105</v>
      </c>
      <c r="H594" s="480">
        <v>260</v>
      </c>
      <c r="I594" s="464"/>
      <c r="K594" s="483">
        <v>45196</v>
      </c>
      <c r="L594" s="98" t="s">
        <v>4380</v>
      </c>
      <c r="M594" s="98" t="s">
        <v>1572</v>
      </c>
      <c r="N594" t="s">
        <v>494</v>
      </c>
      <c r="O594" t="str">
        <f>VLOOKUP(cppm_lor[[#This Row],[Status]],'All Link_LOV'!$M$4:$N$16,2,FALSE)</f>
        <v>Pending Verification</v>
      </c>
      <c r="P594" s="98" t="s">
        <v>4389</v>
      </c>
      <c r="Q594" s="179" t="s">
        <v>4390</v>
      </c>
      <c r="R594" s="98" t="s">
        <v>4383</v>
      </c>
      <c r="S594" s="98" t="s">
        <v>4384</v>
      </c>
      <c r="T594" s="98" t="s">
        <v>1675</v>
      </c>
      <c r="U594" s="98">
        <v>51314.55</v>
      </c>
      <c r="V594" s="98" t="s">
        <v>4391</v>
      </c>
      <c r="W594" s="98" t="s">
        <v>4392</v>
      </c>
      <c r="X594" s="98" t="s">
        <v>4393</v>
      </c>
      <c r="Y594" s="98" t="s">
        <v>1554</v>
      </c>
      <c r="Z594" s="98" t="s">
        <v>4394</v>
      </c>
      <c r="AA594" s="98" t="s">
        <v>4395</v>
      </c>
      <c r="AB594" s="98">
        <v>3400038622</v>
      </c>
      <c r="AC594" s="98" t="s">
        <v>4396</v>
      </c>
      <c r="AD594" s="98">
        <v>3400038405</v>
      </c>
      <c r="AE594" s="98" t="s">
        <v>4397</v>
      </c>
      <c r="AF594" s="27">
        <v>3400038973</v>
      </c>
      <c r="AK594" s="115"/>
      <c r="AL594" s="36"/>
      <c r="AM594"/>
      <c r="AN594"/>
      <c r="AY594" s="108"/>
    </row>
    <row r="595" spans="1:51" ht="13.5" customHeight="1">
      <c r="A595" s="538"/>
      <c r="B595" s="98"/>
      <c r="C595" s="98" t="s">
        <v>9</v>
      </c>
      <c r="D595" s="98"/>
      <c r="E595" s="98"/>
      <c r="F595" s="98"/>
      <c r="G595" s="98" t="s">
        <v>105</v>
      </c>
      <c r="H595" s="480">
        <v>261</v>
      </c>
      <c r="I595" s="464"/>
      <c r="K595" s="483">
        <v>45196</v>
      </c>
      <c r="L595" s="98" t="s">
        <v>4243</v>
      </c>
      <c r="M595" s="98" t="s">
        <v>1572</v>
      </c>
      <c r="N595" t="s">
        <v>498</v>
      </c>
      <c r="O595" t="str">
        <f>VLOOKUP(cppm_lor[[#This Row],[Status]],'All Link_LOV'!$M$4:$N$16,2,FALSE)</f>
        <v>Pending Verification</v>
      </c>
      <c r="P595" s="98" t="s">
        <v>4398</v>
      </c>
      <c r="Q595" s="179" t="s">
        <v>4399</v>
      </c>
      <c r="R595" s="98" t="s">
        <v>4400</v>
      </c>
      <c r="S595" s="98" t="s">
        <v>4401</v>
      </c>
      <c r="T595" s="98" t="s">
        <v>1717</v>
      </c>
      <c r="U595" s="98">
        <v>35000</v>
      </c>
      <c r="V595" s="98" t="s">
        <v>4248</v>
      </c>
      <c r="W595" s="98" t="s">
        <v>4249</v>
      </c>
      <c r="X595" s="98" t="s">
        <v>4402</v>
      </c>
      <c r="Y595" s="98" t="s">
        <v>1554</v>
      </c>
      <c r="Z595" s="98" t="s">
        <v>4403</v>
      </c>
      <c r="AA595" s="98" t="s">
        <v>4404</v>
      </c>
      <c r="AB595" s="98">
        <v>3400038859</v>
      </c>
      <c r="AC595" s="98" t="s">
        <v>4214</v>
      </c>
      <c r="AD595" s="98">
        <v>3400039143</v>
      </c>
      <c r="AE595" s="98" t="s">
        <v>4403</v>
      </c>
      <c r="AF595" s="27">
        <v>3400038859</v>
      </c>
      <c r="AK595" s="115"/>
      <c r="AL595" s="36"/>
      <c r="AM595"/>
      <c r="AN595"/>
      <c r="AY595" s="108"/>
    </row>
    <row r="596" spans="1:51" ht="13.5" customHeight="1">
      <c r="A596" s="538"/>
      <c r="B596" s="98"/>
      <c r="C596" s="98" t="s">
        <v>9</v>
      </c>
      <c r="D596" s="98"/>
      <c r="E596" s="98"/>
      <c r="F596" s="98"/>
      <c r="G596" s="98" t="s">
        <v>105</v>
      </c>
      <c r="H596" s="480">
        <v>262</v>
      </c>
      <c r="I596" s="464"/>
      <c r="K596" s="483">
        <v>45196</v>
      </c>
      <c r="L596" s="98" t="s">
        <v>1712</v>
      </c>
      <c r="M596" s="98" t="s">
        <v>1572</v>
      </c>
      <c r="N596" t="s">
        <v>4405</v>
      </c>
      <c r="O596" t="str">
        <f>VLOOKUP(cppm_lor[[#This Row],[Status]],'All Link_LOV'!$M$4:$N$16,2,FALSE)</f>
        <v>Pending Verification</v>
      </c>
      <c r="P596" s="98" t="s">
        <v>4406</v>
      </c>
      <c r="Q596" s="179" t="s">
        <v>4407</v>
      </c>
      <c r="R596" s="98" t="s">
        <v>4408</v>
      </c>
      <c r="S596" s="98" t="s">
        <v>4409</v>
      </c>
      <c r="T596" s="98" t="s">
        <v>1717</v>
      </c>
      <c r="U596" s="98">
        <v>36000</v>
      </c>
      <c r="V596" s="98" t="s">
        <v>3635</v>
      </c>
      <c r="W596" s="98" t="s">
        <v>3636</v>
      </c>
      <c r="X596" s="98" t="s">
        <v>4410</v>
      </c>
      <c r="Y596" s="98" t="s">
        <v>1554</v>
      </c>
      <c r="Z596" s="98" t="s">
        <v>4411</v>
      </c>
      <c r="AA596" s="98" t="s">
        <v>4412</v>
      </c>
      <c r="AB596" s="98">
        <v>3400038544</v>
      </c>
      <c r="AC596" s="98" t="s">
        <v>4413</v>
      </c>
      <c r="AD596" s="98">
        <v>3400038801</v>
      </c>
      <c r="AE596" s="98" t="s">
        <v>2389</v>
      </c>
      <c r="AF596" s="27" t="s">
        <v>2389</v>
      </c>
      <c r="AK596" s="115"/>
      <c r="AL596" s="36"/>
      <c r="AM596"/>
      <c r="AN596"/>
      <c r="AY596" s="108"/>
    </row>
    <row r="597" spans="1:51" ht="13.5" customHeight="1">
      <c r="A597" s="538"/>
      <c r="B597" s="98"/>
      <c r="C597" s="98" t="s">
        <v>9</v>
      </c>
      <c r="D597" s="98"/>
      <c r="E597" s="98"/>
      <c r="F597" s="98"/>
      <c r="G597" s="98" t="s">
        <v>105</v>
      </c>
      <c r="H597" s="480">
        <v>263</v>
      </c>
      <c r="I597" s="464"/>
      <c r="K597" s="483">
        <v>45196</v>
      </c>
      <c r="L597" s="98" t="s">
        <v>1712</v>
      </c>
      <c r="M597" s="98" t="s">
        <v>1572</v>
      </c>
      <c r="N597" t="s">
        <v>4405</v>
      </c>
      <c r="O597" t="str">
        <f>VLOOKUP(cppm_lor[[#This Row],[Status]],'All Link_LOV'!$M$4:$N$16,2,FALSE)</f>
        <v>Pending Verification</v>
      </c>
      <c r="P597" s="98" t="s">
        <v>4414</v>
      </c>
      <c r="Q597" s="179" t="s">
        <v>4415</v>
      </c>
      <c r="R597" s="98" t="s">
        <v>4408</v>
      </c>
      <c r="S597" s="98" t="s">
        <v>4416</v>
      </c>
      <c r="T597" s="98" t="s">
        <v>1717</v>
      </c>
      <c r="U597" s="98">
        <v>25000</v>
      </c>
      <c r="V597" s="98" t="s">
        <v>3635</v>
      </c>
      <c r="W597" s="98" t="s">
        <v>3636</v>
      </c>
      <c r="X597" s="98" t="s">
        <v>4417</v>
      </c>
      <c r="Y597" s="98" t="s">
        <v>1554</v>
      </c>
      <c r="Z597" s="98" t="s">
        <v>1719</v>
      </c>
      <c r="AA597" s="98" t="s">
        <v>4418</v>
      </c>
      <c r="AB597" s="98">
        <v>3400038544</v>
      </c>
      <c r="AC597" s="98" t="s">
        <v>4419</v>
      </c>
      <c r="AD597" s="98">
        <v>3400038801</v>
      </c>
      <c r="AE597" s="98" t="s">
        <v>2207</v>
      </c>
      <c r="AF597" s="27" t="s">
        <v>2207</v>
      </c>
      <c r="AK597" s="115"/>
      <c r="AL597" s="36"/>
      <c r="AM597"/>
      <c r="AN597"/>
      <c r="AY597" s="108"/>
    </row>
    <row r="598" spans="1:51" ht="13.5" customHeight="1">
      <c r="A598" s="538"/>
      <c r="B598" s="98"/>
      <c r="C598" s="98" t="s">
        <v>9</v>
      </c>
      <c r="D598" s="98"/>
      <c r="E598" s="98"/>
      <c r="F598" s="98"/>
      <c r="G598" s="98" t="s">
        <v>105</v>
      </c>
      <c r="H598" s="480">
        <v>264</v>
      </c>
      <c r="I598" s="464"/>
      <c r="K598" s="483">
        <v>45196</v>
      </c>
      <c r="L598" s="98" t="s">
        <v>1630</v>
      </c>
      <c r="M598" s="98" t="s">
        <v>398</v>
      </c>
      <c r="N598" t="s">
        <v>491</v>
      </c>
      <c r="O598" t="str">
        <f>VLOOKUP(cppm_lor[[#This Row],[Status]],'All Link_LOV'!$M$4:$N$16,2,FALSE)</f>
        <v>Pending Verification</v>
      </c>
      <c r="P598" s="98" t="s">
        <v>4420</v>
      </c>
      <c r="Q598" s="179" t="s">
        <v>4421</v>
      </c>
      <c r="R598" s="98" t="s">
        <v>4422</v>
      </c>
      <c r="S598" s="98" t="s">
        <v>4423</v>
      </c>
      <c r="T598" s="98" t="s">
        <v>1635</v>
      </c>
      <c r="U598" s="98">
        <v>4396.66</v>
      </c>
      <c r="V598" s="98" t="s">
        <v>4424</v>
      </c>
      <c r="W598" s="98" t="s">
        <v>4425</v>
      </c>
      <c r="X598" s="98" t="s">
        <v>4426</v>
      </c>
      <c r="Y598" s="98" t="s">
        <v>1554</v>
      </c>
      <c r="Z598" s="98" t="s">
        <v>2249</v>
      </c>
      <c r="AA598" s="98" t="s">
        <v>4427</v>
      </c>
      <c r="AB598" s="98">
        <v>3400038918</v>
      </c>
      <c r="AC598" s="98" t="s">
        <v>4428</v>
      </c>
      <c r="AD598" s="98">
        <v>3400039183</v>
      </c>
      <c r="AE598" s="98" t="s">
        <v>4429</v>
      </c>
      <c r="AF598" s="27">
        <v>3400039211</v>
      </c>
      <c r="AK598" s="115"/>
      <c r="AL598" s="36"/>
      <c r="AM598"/>
      <c r="AN598"/>
      <c r="AY598" s="108"/>
    </row>
    <row r="599" spans="1:51" ht="13.5" customHeight="1">
      <c r="A599" s="538"/>
      <c r="B599" s="98"/>
      <c r="C599" s="98" t="s">
        <v>9</v>
      </c>
      <c r="D599" s="98"/>
      <c r="E599" s="98"/>
      <c r="F599" s="98"/>
      <c r="G599" s="98" t="s">
        <v>105</v>
      </c>
      <c r="H599" s="480">
        <v>265</v>
      </c>
      <c r="I599" s="464"/>
      <c r="K599" s="483">
        <v>45197</v>
      </c>
      <c r="L599" s="98" t="s">
        <v>3920</v>
      </c>
      <c r="M599" s="98" t="s">
        <v>398</v>
      </c>
      <c r="N599" t="s">
        <v>491</v>
      </c>
      <c r="O599" t="str">
        <f>VLOOKUP(cppm_lor[[#This Row],[Status]],'All Link_LOV'!$M$4:$N$16,2,FALSE)</f>
        <v>Pending Verification</v>
      </c>
      <c r="P599" s="98" t="s">
        <v>4430</v>
      </c>
      <c r="Q599" s="179" t="s">
        <v>4431</v>
      </c>
      <c r="R599" s="98" t="s">
        <v>4432</v>
      </c>
      <c r="S599" s="98" t="s">
        <v>4433</v>
      </c>
      <c r="T599" s="98" t="s">
        <v>1691</v>
      </c>
      <c r="U599" s="98">
        <v>8500</v>
      </c>
      <c r="V599" s="98" t="s">
        <v>4160</v>
      </c>
      <c r="W599" s="98" t="s">
        <v>4177</v>
      </c>
      <c r="X599" s="98" t="s">
        <v>4434</v>
      </c>
      <c r="Y599" s="98" t="s">
        <v>1554</v>
      </c>
      <c r="Z599" s="98" t="s">
        <v>4435</v>
      </c>
      <c r="AA599" s="98" t="s">
        <v>4436</v>
      </c>
      <c r="AB599" s="98" t="s">
        <v>4437</v>
      </c>
      <c r="AC599" s="98" t="s">
        <v>1683</v>
      </c>
      <c r="AD599" s="98" t="s">
        <v>4191</v>
      </c>
      <c r="AE599" s="98" t="s">
        <v>2249</v>
      </c>
      <c r="AF599" s="27" t="s">
        <v>4181</v>
      </c>
      <c r="AK599" s="115"/>
      <c r="AL599" s="36"/>
      <c r="AM599"/>
      <c r="AN599"/>
      <c r="AY599" s="108"/>
    </row>
    <row r="600" spans="1:51" ht="13.5" customHeight="1">
      <c r="A600" s="538"/>
      <c r="B600" s="98"/>
      <c r="C600" s="98" t="s">
        <v>9</v>
      </c>
      <c r="D600" s="98"/>
      <c r="E600" s="98"/>
      <c r="F600" s="98"/>
      <c r="G600" s="98" t="s">
        <v>105</v>
      </c>
      <c r="H600" s="480">
        <v>266</v>
      </c>
      <c r="I600" s="464"/>
      <c r="K600" s="483">
        <v>45197</v>
      </c>
      <c r="L600" s="98" t="s">
        <v>1559</v>
      </c>
      <c r="M600" s="98" t="s">
        <v>399</v>
      </c>
      <c r="N600" t="s">
        <v>491</v>
      </c>
      <c r="O600" t="str">
        <f>VLOOKUP(cppm_lor[[#This Row],[Status]],'All Link_LOV'!$M$4:$N$16,2,FALSE)</f>
        <v>Pending Verification</v>
      </c>
      <c r="P600" s="98" t="s">
        <v>2089</v>
      </c>
      <c r="Q600" s="179" t="s">
        <v>2090</v>
      </c>
      <c r="R600" s="98" t="s">
        <v>2091</v>
      </c>
      <c r="S600" s="98" t="s">
        <v>2092</v>
      </c>
      <c r="T600" s="98" t="s">
        <v>1564</v>
      </c>
      <c r="U600" s="98">
        <v>12300</v>
      </c>
      <c r="V600" s="98" t="s">
        <v>4438</v>
      </c>
      <c r="W600" s="98" t="s">
        <v>4438</v>
      </c>
      <c r="X600" s="98" t="s">
        <v>4439</v>
      </c>
      <c r="Y600" s="98" t="s">
        <v>1554</v>
      </c>
      <c r="Z600" s="98" t="s">
        <v>4440</v>
      </c>
      <c r="AA600" s="98" t="s">
        <v>4441</v>
      </c>
      <c r="AB600" s="98">
        <v>3400039300</v>
      </c>
      <c r="AC600" s="98" t="s">
        <v>4440</v>
      </c>
      <c r="AD600" s="98">
        <v>3400039300</v>
      </c>
      <c r="AE600" s="98" t="s">
        <v>2152</v>
      </c>
      <c r="AF600" s="27" t="s">
        <v>2152</v>
      </c>
      <c r="AK600" s="115"/>
      <c r="AL600" s="36"/>
      <c r="AM600"/>
      <c r="AN600"/>
      <c r="AY600" s="108"/>
    </row>
    <row r="601" spans="1:51" ht="13.5" customHeight="1">
      <c r="A601" s="538"/>
      <c r="B601" s="98"/>
      <c r="C601" s="98" t="s">
        <v>9</v>
      </c>
      <c r="D601" s="98"/>
      <c r="E601" s="98"/>
      <c r="F601" s="98"/>
      <c r="G601" s="98" t="s">
        <v>105</v>
      </c>
      <c r="H601" s="480">
        <v>267</v>
      </c>
      <c r="I601" s="464"/>
      <c r="K601" s="483">
        <v>45197</v>
      </c>
      <c r="L601" s="98" t="s">
        <v>1559</v>
      </c>
      <c r="M601" s="98" t="s">
        <v>399</v>
      </c>
      <c r="N601" t="s">
        <v>491</v>
      </c>
      <c r="O601" t="str">
        <f>VLOOKUP(cppm_lor[[#This Row],[Status]],'All Link_LOV'!$M$4:$N$16,2,FALSE)</f>
        <v>Pending Verification</v>
      </c>
      <c r="P601" s="98" t="s">
        <v>4442</v>
      </c>
      <c r="Q601" s="179" t="s">
        <v>4443</v>
      </c>
      <c r="R601" s="98" t="s">
        <v>4444</v>
      </c>
      <c r="S601" s="98" t="s">
        <v>4445</v>
      </c>
      <c r="T601" s="98" t="s">
        <v>1564</v>
      </c>
      <c r="U601" s="98">
        <v>12100</v>
      </c>
      <c r="V601" s="98" t="s">
        <v>4446</v>
      </c>
      <c r="W601" s="98" t="s">
        <v>4446</v>
      </c>
      <c r="X601" s="98" t="s">
        <v>4447</v>
      </c>
      <c r="Y601" s="98" t="s">
        <v>1579</v>
      </c>
      <c r="Z601" s="98"/>
      <c r="AA601" s="98"/>
      <c r="AB601" s="98"/>
      <c r="AC601" s="98"/>
      <c r="AD601" s="98"/>
      <c r="AE601" s="98"/>
      <c r="AF601" s="27"/>
      <c r="AK601" s="115"/>
      <c r="AL601" s="36"/>
      <c r="AM601"/>
      <c r="AN601"/>
      <c r="AY601" s="108"/>
    </row>
    <row r="602" spans="1:51" ht="13.5" customHeight="1">
      <c r="A602" s="538"/>
      <c r="B602" s="98"/>
      <c r="C602" s="98" t="s">
        <v>9</v>
      </c>
      <c r="D602" s="98"/>
      <c r="E602" s="98"/>
      <c r="F602" s="98"/>
      <c r="G602" s="98" t="s">
        <v>105</v>
      </c>
      <c r="H602" s="480">
        <v>268</v>
      </c>
      <c r="I602" s="464"/>
      <c r="K602" s="483">
        <v>45197</v>
      </c>
      <c r="L602" s="98" t="s">
        <v>1549</v>
      </c>
      <c r="M602" s="98" t="s">
        <v>399</v>
      </c>
      <c r="N602" t="s">
        <v>491</v>
      </c>
      <c r="O602" t="str">
        <f>VLOOKUP(cppm_lor[[#This Row],[Status]],'All Link_LOV'!$M$4:$N$16,2,FALSE)</f>
        <v>Pending Verification</v>
      </c>
      <c r="P602" s="98" t="s">
        <v>4448</v>
      </c>
      <c r="Q602" s="179" t="s">
        <v>4449</v>
      </c>
      <c r="R602" s="98" t="s">
        <v>4450</v>
      </c>
      <c r="S602" s="98" t="s">
        <v>4451</v>
      </c>
      <c r="T602" s="98" t="s">
        <v>1552</v>
      </c>
      <c r="U602" s="98">
        <v>10056</v>
      </c>
      <c r="V602" s="98" t="s">
        <v>4452</v>
      </c>
      <c r="W602" s="98" t="s">
        <v>3743</v>
      </c>
      <c r="X602" s="98" t="s">
        <v>4453</v>
      </c>
      <c r="Y602" s="98" t="s">
        <v>1554</v>
      </c>
      <c r="Z602" s="98" t="s">
        <v>4454</v>
      </c>
      <c r="AA602" s="98" t="s">
        <v>4455</v>
      </c>
      <c r="AB602" s="98">
        <v>3400039053</v>
      </c>
      <c r="AC602" s="98" t="s">
        <v>4454</v>
      </c>
      <c r="AD602" s="98">
        <v>3400039053</v>
      </c>
      <c r="AE602" s="98" t="s">
        <v>4454</v>
      </c>
      <c r="AF602" s="27">
        <v>3400039053</v>
      </c>
      <c r="AK602" s="115"/>
      <c r="AL602" s="36"/>
      <c r="AM602"/>
      <c r="AN602"/>
      <c r="AY602" s="108"/>
    </row>
    <row r="603" spans="1:51" ht="13.5" customHeight="1">
      <c r="A603" s="538"/>
      <c r="B603" s="98"/>
      <c r="C603" s="98" t="s">
        <v>9</v>
      </c>
      <c r="D603" s="98"/>
      <c r="E603" s="98"/>
      <c r="F603" s="98"/>
      <c r="G603" s="98" t="s">
        <v>105</v>
      </c>
      <c r="H603" s="480">
        <v>269</v>
      </c>
      <c r="I603" s="464"/>
      <c r="K603" s="483">
        <v>45197</v>
      </c>
      <c r="L603" s="98" t="s">
        <v>1696</v>
      </c>
      <c r="M603" s="98" t="s">
        <v>398</v>
      </c>
      <c r="N603" t="s">
        <v>488</v>
      </c>
      <c r="O603" t="str">
        <f>VLOOKUP(cppm_lor[[#This Row],[Status]],'All Link_LOV'!$M$4:$N$16,2,FALSE)</f>
        <v>Pending Verification</v>
      </c>
      <c r="P603" s="98" t="s">
        <v>4456</v>
      </c>
      <c r="Q603" s="179" t="s">
        <v>4457</v>
      </c>
      <c r="R603" s="98" t="s">
        <v>4458</v>
      </c>
      <c r="S603" s="98" t="s">
        <v>4459</v>
      </c>
      <c r="T603" s="98" t="s">
        <v>1701</v>
      </c>
      <c r="U603" s="98">
        <v>30000</v>
      </c>
      <c r="V603" s="98" t="s">
        <v>4460</v>
      </c>
      <c r="W603" s="98" t="s">
        <v>4461</v>
      </c>
      <c r="X603" s="98" t="s">
        <v>4462</v>
      </c>
      <c r="Y603" s="98" t="s">
        <v>1554</v>
      </c>
      <c r="Z603" s="98" t="s">
        <v>1770</v>
      </c>
      <c r="AA603" s="98" t="s">
        <v>4463</v>
      </c>
      <c r="AB603" s="98">
        <v>3400038938</v>
      </c>
      <c r="AC603" s="98" t="s">
        <v>1791</v>
      </c>
      <c r="AD603" s="98">
        <v>3400038740</v>
      </c>
      <c r="AE603" s="98" t="s">
        <v>2494</v>
      </c>
      <c r="AF603" s="27">
        <v>3400038889</v>
      </c>
      <c r="AG603" t="s">
        <v>4464</v>
      </c>
      <c r="AK603" s="115"/>
      <c r="AL603" s="36"/>
      <c r="AM603"/>
      <c r="AN603"/>
      <c r="AY603" s="108"/>
    </row>
    <row r="604" spans="1:51" ht="13.5" customHeight="1">
      <c r="A604" s="538"/>
      <c r="B604" s="98"/>
      <c r="C604" s="98" t="s">
        <v>9</v>
      </c>
      <c r="D604" s="98"/>
      <c r="E604" s="98"/>
      <c r="F604" s="98"/>
      <c r="G604" s="98" t="s">
        <v>105</v>
      </c>
      <c r="H604" s="480">
        <v>270</v>
      </c>
      <c r="I604" s="464"/>
      <c r="K604" s="483">
        <v>45197</v>
      </c>
      <c r="L604" s="98" t="s">
        <v>1696</v>
      </c>
      <c r="M604" s="98" t="s">
        <v>398</v>
      </c>
      <c r="N604" t="s">
        <v>488</v>
      </c>
      <c r="O604" t="str">
        <f>VLOOKUP(cppm_lor[[#This Row],[Status]],'All Link_LOV'!$M$4:$N$16,2,FALSE)</f>
        <v>Pending Verification</v>
      </c>
      <c r="P604" s="98" t="s">
        <v>4465</v>
      </c>
      <c r="Q604" s="179" t="s">
        <v>4466</v>
      </c>
      <c r="R604" s="98" t="s">
        <v>4467</v>
      </c>
      <c r="S604" s="98" t="s">
        <v>4468</v>
      </c>
      <c r="T604" s="98" t="s">
        <v>1701</v>
      </c>
      <c r="U604" s="98">
        <v>80000</v>
      </c>
      <c r="V604" s="98" t="s">
        <v>4460</v>
      </c>
      <c r="W604" s="98" t="s">
        <v>4461</v>
      </c>
      <c r="X604" s="98" t="s">
        <v>4469</v>
      </c>
      <c r="Y604" s="98" t="s">
        <v>1554</v>
      </c>
      <c r="Z604" s="98" t="s">
        <v>1770</v>
      </c>
      <c r="AA604" s="98" t="s">
        <v>4463</v>
      </c>
      <c r="AB604" s="98">
        <v>3400038938</v>
      </c>
      <c r="AC604" s="98" t="s">
        <v>1791</v>
      </c>
      <c r="AD604" s="98">
        <v>3400038740</v>
      </c>
      <c r="AE604" s="98" t="s">
        <v>1342</v>
      </c>
      <c r="AF604" s="27">
        <v>3400038963</v>
      </c>
      <c r="AG604" t="s">
        <v>4470</v>
      </c>
      <c r="AK604" s="115"/>
      <c r="AL604" s="36"/>
      <c r="AM604"/>
      <c r="AN604"/>
      <c r="AY604" s="108"/>
    </row>
    <row r="605" spans="1:51" ht="13.5" customHeight="1">
      <c r="A605" s="538"/>
      <c r="B605" s="98"/>
      <c r="C605" s="98" t="s">
        <v>9</v>
      </c>
      <c r="D605" s="98"/>
      <c r="E605" s="98"/>
      <c r="F605" s="98"/>
      <c r="G605" s="98" t="s">
        <v>105</v>
      </c>
      <c r="H605" s="480">
        <v>271</v>
      </c>
      <c r="I605" s="464"/>
      <c r="K605" s="483">
        <v>45197</v>
      </c>
      <c r="L605" s="98" t="s">
        <v>1696</v>
      </c>
      <c r="M605" s="98" t="s">
        <v>398</v>
      </c>
      <c r="N605" t="s">
        <v>488</v>
      </c>
      <c r="O605" t="str">
        <f>VLOOKUP(cppm_lor[[#This Row],[Status]],'All Link_LOV'!$M$4:$N$16,2,FALSE)</f>
        <v>Pending Verification</v>
      </c>
      <c r="P605" s="98" t="s">
        <v>4471</v>
      </c>
      <c r="Q605" s="179" t="s">
        <v>4472</v>
      </c>
      <c r="R605" s="98" t="s">
        <v>4473</v>
      </c>
      <c r="S605" s="98" t="s">
        <v>4474</v>
      </c>
      <c r="T605" s="98" t="s">
        <v>1701</v>
      </c>
      <c r="U605" s="98">
        <v>30000</v>
      </c>
      <c r="V605" s="98" t="s">
        <v>4460</v>
      </c>
      <c r="W605" s="98" t="s">
        <v>4461</v>
      </c>
      <c r="X605" s="98" t="s">
        <v>4475</v>
      </c>
      <c r="Y605" s="98" t="s">
        <v>1554</v>
      </c>
      <c r="Z605" s="98" t="s">
        <v>1791</v>
      </c>
      <c r="AA605" s="98" t="s">
        <v>3309</v>
      </c>
      <c r="AB605" s="98">
        <v>3400038740</v>
      </c>
      <c r="AC605" s="98" t="s">
        <v>2405</v>
      </c>
      <c r="AD605" s="98">
        <v>3400039428</v>
      </c>
      <c r="AE605" s="98" t="s">
        <v>1342</v>
      </c>
      <c r="AF605" s="27">
        <v>3400038963</v>
      </c>
      <c r="AG605" t="s">
        <v>4476</v>
      </c>
      <c r="AK605" s="115"/>
      <c r="AL605" s="36"/>
      <c r="AM605"/>
      <c r="AN605"/>
      <c r="AY605" s="108"/>
    </row>
    <row r="606" spans="1:51" ht="13.5" customHeight="1">
      <c r="A606" s="538"/>
      <c r="B606" s="98"/>
      <c r="C606" s="98" t="s">
        <v>9</v>
      </c>
      <c r="D606" s="98"/>
      <c r="E606" s="98"/>
      <c r="F606" s="98"/>
      <c r="G606" s="98" t="s">
        <v>105</v>
      </c>
      <c r="H606" s="480">
        <v>272</v>
      </c>
      <c r="I606" s="464"/>
      <c r="K606" s="483">
        <v>45197</v>
      </c>
      <c r="L606" s="98" t="s">
        <v>1696</v>
      </c>
      <c r="M606" s="98" t="s">
        <v>398</v>
      </c>
      <c r="N606" t="s">
        <v>488</v>
      </c>
      <c r="O606" t="str">
        <f>VLOOKUP(cppm_lor[[#This Row],[Status]],'All Link_LOV'!$M$4:$N$16,2,FALSE)</f>
        <v>Pending Verification</v>
      </c>
      <c r="P606" s="98" t="s">
        <v>4477</v>
      </c>
      <c r="Q606" s="179" t="s">
        <v>4478</v>
      </c>
      <c r="R606" s="98" t="s">
        <v>4479</v>
      </c>
      <c r="S606" s="98" t="s">
        <v>4468</v>
      </c>
      <c r="T606" s="98" t="s">
        <v>1701</v>
      </c>
      <c r="U606" s="98">
        <v>40000</v>
      </c>
      <c r="V606" s="98" t="s">
        <v>4460</v>
      </c>
      <c r="W606" s="98" t="s">
        <v>4461</v>
      </c>
      <c r="X606" s="98" t="s">
        <v>4480</v>
      </c>
      <c r="Y606" s="98" t="s">
        <v>1554</v>
      </c>
      <c r="Z606" s="98" t="s">
        <v>1791</v>
      </c>
      <c r="AA606" s="98" t="s">
        <v>3309</v>
      </c>
      <c r="AB606" s="98">
        <v>3400038740</v>
      </c>
      <c r="AC606" s="98" t="s">
        <v>1342</v>
      </c>
      <c r="AD606" s="98">
        <v>3400038963</v>
      </c>
      <c r="AE606" s="98" t="s">
        <v>1770</v>
      </c>
      <c r="AF606" s="27">
        <v>3400038938</v>
      </c>
      <c r="AG606" t="s">
        <v>4470</v>
      </c>
      <c r="AK606" s="115"/>
      <c r="AL606" s="36"/>
      <c r="AM606"/>
      <c r="AN606"/>
      <c r="AY606" s="108"/>
    </row>
    <row r="607" spans="1:51" ht="13.5" customHeight="1">
      <c r="A607" s="538"/>
      <c r="B607" s="98"/>
      <c r="C607" s="98" t="s">
        <v>9</v>
      </c>
      <c r="D607" s="98"/>
      <c r="E607" s="98"/>
      <c r="F607" s="98"/>
      <c r="G607" s="98" t="s">
        <v>105</v>
      </c>
      <c r="H607" s="480">
        <v>273</v>
      </c>
      <c r="I607" s="464"/>
      <c r="K607" s="483">
        <v>45197</v>
      </c>
      <c r="L607" s="98" t="s">
        <v>1696</v>
      </c>
      <c r="M607" s="98" t="s">
        <v>398</v>
      </c>
      <c r="N607" t="s">
        <v>488</v>
      </c>
      <c r="O607" t="str">
        <f>VLOOKUP(cppm_lor[[#This Row],[Status]],'All Link_LOV'!$M$4:$N$16,2,FALSE)</f>
        <v>Pending Verification</v>
      </c>
      <c r="P607" s="98" t="s">
        <v>4481</v>
      </c>
      <c r="Q607" s="179" t="s">
        <v>4482</v>
      </c>
      <c r="R607" s="98" t="s">
        <v>4483</v>
      </c>
      <c r="S607" s="98" t="s">
        <v>4484</v>
      </c>
      <c r="T607" s="98" t="s">
        <v>1701</v>
      </c>
      <c r="U607" s="98">
        <v>25000</v>
      </c>
      <c r="V607" s="98" t="s">
        <v>4460</v>
      </c>
      <c r="W607" s="98" t="s">
        <v>4461</v>
      </c>
      <c r="X607" s="98" t="s">
        <v>4485</v>
      </c>
      <c r="Y607" s="98" t="s">
        <v>1554</v>
      </c>
      <c r="Z607" s="98" t="s">
        <v>1770</v>
      </c>
      <c r="AA607" s="98" t="s">
        <v>4486</v>
      </c>
      <c r="AB607" s="98">
        <v>3400038938</v>
      </c>
      <c r="AC607" s="98" t="s">
        <v>1342</v>
      </c>
      <c r="AD607" s="98">
        <v>3400038963</v>
      </c>
      <c r="AE607" s="98" t="s">
        <v>1791</v>
      </c>
      <c r="AF607" s="27" t="s">
        <v>1791</v>
      </c>
      <c r="AG607" t="s">
        <v>4487</v>
      </c>
      <c r="AK607" s="115"/>
      <c r="AL607" s="36"/>
      <c r="AM607"/>
      <c r="AN607"/>
      <c r="AY607" s="108"/>
    </row>
    <row r="608" spans="1:51" ht="13.5" customHeight="1">
      <c r="A608" s="538"/>
      <c r="B608" s="98"/>
      <c r="C608" s="98" t="s">
        <v>9</v>
      </c>
      <c r="D608" s="98"/>
      <c r="E608" s="98"/>
      <c r="F608" s="98"/>
      <c r="G608" s="98" t="s">
        <v>105</v>
      </c>
      <c r="H608" s="480">
        <v>274</v>
      </c>
      <c r="I608" s="464"/>
      <c r="K608" s="483">
        <v>45197</v>
      </c>
      <c r="L608" s="98" t="s">
        <v>1696</v>
      </c>
      <c r="M608" s="98" t="s">
        <v>398</v>
      </c>
      <c r="N608" t="s">
        <v>488</v>
      </c>
      <c r="O608" t="str">
        <f>VLOOKUP(cppm_lor[[#This Row],[Status]],'All Link_LOV'!$M$4:$N$16,2,FALSE)</f>
        <v>Pending Verification</v>
      </c>
      <c r="P608" s="98" t="s">
        <v>4488</v>
      </c>
      <c r="Q608" s="179" t="s">
        <v>4489</v>
      </c>
      <c r="R608" s="98" t="s">
        <v>4483</v>
      </c>
      <c r="S608" s="98" t="s">
        <v>4484</v>
      </c>
      <c r="T608" s="98" t="s">
        <v>1701</v>
      </c>
      <c r="U608" s="98">
        <v>27000</v>
      </c>
      <c r="V608" s="98" t="s">
        <v>4460</v>
      </c>
      <c r="W608" s="98" t="s">
        <v>4461</v>
      </c>
      <c r="X608" s="98" t="s">
        <v>4490</v>
      </c>
      <c r="Y608" s="98" t="s">
        <v>1554</v>
      </c>
      <c r="Z608" s="98" t="s">
        <v>1791</v>
      </c>
      <c r="AA608" s="98" t="s">
        <v>3309</v>
      </c>
      <c r="AB608" s="98">
        <v>3400038740</v>
      </c>
      <c r="AC608" s="98" t="s">
        <v>1770</v>
      </c>
      <c r="AD608" s="98">
        <v>3400038938</v>
      </c>
      <c r="AE608" s="98" t="s">
        <v>1342</v>
      </c>
      <c r="AF608" s="27">
        <v>3400038963</v>
      </c>
      <c r="AG608" t="s">
        <v>4491</v>
      </c>
      <c r="AK608" s="115"/>
      <c r="AL608" s="36"/>
      <c r="AM608"/>
      <c r="AN608"/>
      <c r="AY608" s="108"/>
    </row>
    <row r="609" spans="1:51" ht="13.5" customHeight="1">
      <c r="A609" s="538"/>
      <c r="B609" s="98"/>
      <c r="C609" s="98" t="s">
        <v>9</v>
      </c>
      <c r="D609" s="98"/>
      <c r="E609" s="98"/>
      <c r="F609" s="98"/>
      <c r="G609" s="98" t="s">
        <v>105</v>
      </c>
      <c r="H609" s="480">
        <v>275</v>
      </c>
      <c r="I609" s="464"/>
      <c r="K609" s="483">
        <v>45197</v>
      </c>
      <c r="L609" s="98" t="s">
        <v>1696</v>
      </c>
      <c r="M609" s="98" t="s">
        <v>398</v>
      </c>
      <c r="N609" t="s">
        <v>488</v>
      </c>
      <c r="O609" t="str">
        <f>VLOOKUP(cppm_lor[[#This Row],[Status]],'All Link_LOV'!$M$4:$N$16,2,FALSE)</f>
        <v>Pending Verification</v>
      </c>
      <c r="P609" s="98" t="s">
        <v>4492</v>
      </c>
      <c r="Q609" s="179" t="s">
        <v>4493</v>
      </c>
      <c r="R609" s="98" t="s">
        <v>4494</v>
      </c>
      <c r="S609" s="98" t="s">
        <v>4495</v>
      </c>
      <c r="T609" s="98" t="s">
        <v>1701</v>
      </c>
      <c r="U609" s="98">
        <v>15000</v>
      </c>
      <c r="V609" s="98" t="s">
        <v>4460</v>
      </c>
      <c r="W609" s="98" t="s">
        <v>4461</v>
      </c>
      <c r="X609" s="98" t="s">
        <v>4496</v>
      </c>
      <c r="Y609" s="98" t="s">
        <v>1554</v>
      </c>
      <c r="Z609" s="98" t="s">
        <v>1770</v>
      </c>
      <c r="AA609" s="98" t="s">
        <v>4497</v>
      </c>
      <c r="AB609" s="98">
        <v>3400038938</v>
      </c>
      <c r="AC609" s="98" t="s">
        <v>1342</v>
      </c>
      <c r="AD609" s="98">
        <v>3400038963</v>
      </c>
      <c r="AE609" s="98" t="s">
        <v>1791</v>
      </c>
      <c r="AF609" s="27">
        <v>3400038740</v>
      </c>
      <c r="AG609" t="s">
        <v>4498</v>
      </c>
      <c r="AK609" s="115"/>
      <c r="AL609" s="36"/>
      <c r="AM609"/>
      <c r="AN609"/>
      <c r="AY609" s="108"/>
    </row>
    <row r="610" spans="1:51" ht="13.5" customHeight="1">
      <c r="A610" s="538"/>
      <c r="B610" s="98"/>
      <c r="C610" s="98" t="s">
        <v>9</v>
      </c>
      <c r="D610" s="98"/>
      <c r="E610" s="98"/>
      <c r="F610" s="98"/>
      <c r="G610" s="98" t="s">
        <v>105</v>
      </c>
      <c r="H610" s="480">
        <v>276</v>
      </c>
      <c r="I610" s="464"/>
      <c r="K610" s="483">
        <v>45197</v>
      </c>
      <c r="L610" s="98" t="s">
        <v>1696</v>
      </c>
      <c r="M610" s="98" t="s">
        <v>398</v>
      </c>
      <c r="N610" t="s">
        <v>488</v>
      </c>
      <c r="O610" t="str">
        <f>VLOOKUP(cppm_lor[[#This Row],[Status]],'All Link_LOV'!$M$4:$N$16,2,FALSE)</f>
        <v>Pending Verification</v>
      </c>
      <c r="P610" s="98" t="s">
        <v>4499</v>
      </c>
      <c r="Q610" s="179" t="s">
        <v>4500</v>
      </c>
      <c r="R610" s="98" t="s">
        <v>4458</v>
      </c>
      <c r="S610" s="98" t="s">
        <v>4459</v>
      </c>
      <c r="T610" s="98" t="s">
        <v>1701</v>
      </c>
      <c r="U610" s="98">
        <v>20000</v>
      </c>
      <c r="V610" s="98" t="s">
        <v>4460</v>
      </c>
      <c r="W610" s="98" t="s">
        <v>4461</v>
      </c>
      <c r="X610" s="98" t="s">
        <v>4501</v>
      </c>
      <c r="Y610" s="98" t="s">
        <v>1554</v>
      </c>
      <c r="Z610" s="98" t="s">
        <v>2405</v>
      </c>
      <c r="AA610" s="98" t="s">
        <v>4502</v>
      </c>
      <c r="AB610" s="98">
        <v>3400039428</v>
      </c>
      <c r="AC610" s="98" t="s">
        <v>1791</v>
      </c>
      <c r="AD610" s="98">
        <v>3400038740</v>
      </c>
      <c r="AE610" s="98" t="s">
        <v>1770</v>
      </c>
      <c r="AF610" s="27">
        <v>3400038938</v>
      </c>
      <c r="AG610" t="s">
        <v>4464</v>
      </c>
      <c r="AK610" s="115"/>
      <c r="AL610" s="36"/>
      <c r="AM610"/>
      <c r="AN610"/>
      <c r="AY610" s="108"/>
    </row>
    <row r="611" spans="1:51" ht="13.5" customHeight="1">
      <c r="A611" s="538"/>
      <c r="B611" s="98"/>
      <c r="C611" s="98" t="s">
        <v>9</v>
      </c>
      <c r="D611" s="98"/>
      <c r="E611" s="98"/>
      <c r="F611" s="98"/>
      <c r="G611" s="98" t="s">
        <v>105</v>
      </c>
      <c r="H611" s="480">
        <v>277</v>
      </c>
      <c r="I611" s="464"/>
      <c r="K611" s="483">
        <v>45197</v>
      </c>
      <c r="L611" s="98" t="s">
        <v>1696</v>
      </c>
      <c r="M611" s="98" t="s">
        <v>398</v>
      </c>
      <c r="N611" t="s">
        <v>488</v>
      </c>
      <c r="O611" t="str">
        <f>VLOOKUP(cppm_lor[[#This Row],[Status]],'All Link_LOV'!$M$4:$N$16,2,FALSE)</f>
        <v>Pending Verification</v>
      </c>
      <c r="P611" s="98" t="s">
        <v>4503</v>
      </c>
      <c r="Q611" s="179" t="s">
        <v>4504</v>
      </c>
      <c r="R611" s="98" t="s">
        <v>4505</v>
      </c>
      <c r="S611" s="98" t="s">
        <v>4506</v>
      </c>
      <c r="T611" s="98" t="s">
        <v>1701</v>
      </c>
      <c r="U611" s="98">
        <v>3600</v>
      </c>
      <c r="V611" s="98" t="s">
        <v>4460</v>
      </c>
      <c r="W611" s="98" t="s">
        <v>4461</v>
      </c>
      <c r="X611" s="98" t="s">
        <v>4507</v>
      </c>
      <c r="Y611" s="98" t="s">
        <v>1554</v>
      </c>
      <c r="Z611" s="98" t="s">
        <v>2405</v>
      </c>
      <c r="AA611" s="98" t="s">
        <v>3309</v>
      </c>
      <c r="AB611" s="98">
        <v>3400039428</v>
      </c>
      <c r="AC611" s="98" t="s">
        <v>1342</v>
      </c>
      <c r="AD611" s="98">
        <v>3400038963</v>
      </c>
      <c r="AE611" s="98" t="s">
        <v>1791</v>
      </c>
      <c r="AF611" s="27">
        <v>3400038740</v>
      </c>
      <c r="AG611" t="s">
        <v>4508</v>
      </c>
      <c r="AK611" s="115"/>
      <c r="AL611" s="36"/>
      <c r="AM611"/>
      <c r="AN611"/>
      <c r="AY611" s="108"/>
    </row>
    <row r="612" spans="1:51" ht="13.5" customHeight="1">
      <c r="A612" s="538"/>
      <c r="B612" s="98"/>
      <c r="C612" s="98" t="s">
        <v>9</v>
      </c>
      <c r="D612" s="98"/>
      <c r="E612" s="98"/>
      <c r="F612" s="98"/>
      <c r="G612" s="98" t="s">
        <v>105</v>
      </c>
      <c r="H612" s="480">
        <v>278</v>
      </c>
      <c r="I612" s="464"/>
      <c r="K612" s="483">
        <v>45197</v>
      </c>
      <c r="L612" s="98" t="s">
        <v>1696</v>
      </c>
      <c r="M612" s="98" t="s">
        <v>398</v>
      </c>
      <c r="N612" t="s">
        <v>488</v>
      </c>
      <c r="O612" t="str">
        <f>VLOOKUP(cppm_lor[[#This Row],[Status]],'All Link_LOV'!$M$4:$N$16,2,FALSE)</f>
        <v>Pending Verification</v>
      </c>
      <c r="P612" s="98" t="s">
        <v>4509</v>
      </c>
      <c r="Q612" s="179" t="s">
        <v>4510</v>
      </c>
      <c r="R612" s="98" t="s">
        <v>4511</v>
      </c>
      <c r="S612" s="98" t="s">
        <v>4512</v>
      </c>
      <c r="T612" s="98" t="s">
        <v>1701</v>
      </c>
      <c r="U612" s="98">
        <v>3600</v>
      </c>
      <c r="V612" s="98" t="s">
        <v>4460</v>
      </c>
      <c r="W612" s="98" t="s">
        <v>4461</v>
      </c>
      <c r="X612" s="98" t="s">
        <v>4513</v>
      </c>
      <c r="Y612" s="98" t="s">
        <v>1554</v>
      </c>
      <c r="Z612" s="98" t="s">
        <v>2405</v>
      </c>
      <c r="AA612" s="98" t="s">
        <v>3309</v>
      </c>
      <c r="AB612" s="98">
        <v>3400039428</v>
      </c>
      <c r="AC612" s="98" t="s">
        <v>1342</v>
      </c>
      <c r="AD612" s="98">
        <v>3400038963</v>
      </c>
      <c r="AE612" s="98" t="s">
        <v>1791</v>
      </c>
      <c r="AF612" s="27">
        <v>3400038740</v>
      </c>
      <c r="AG612" t="s">
        <v>4514</v>
      </c>
      <c r="AK612" s="115"/>
      <c r="AL612" s="36"/>
      <c r="AM612"/>
      <c r="AN612"/>
      <c r="AY612" s="108"/>
    </row>
    <row r="613" spans="1:51" ht="13.5" customHeight="1">
      <c r="A613" s="538"/>
      <c r="B613" s="98"/>
      <c r="C613" s="98" t="s">
        <v>9</v>
      </c>
      <c r="D613" s="98"/>
      <c r="E613" s="98"/>
      <c r="F613" s="98"/>
      <c r="G613" s="98" t="s">
        <v>105</v>
      </c>
      <c r="H613" s="480">
        <v>279</v>
      </c>
      <c r="I613" s="464"/>
      <c r="K613" s="483">
        <v>45197</v>
      </c>
      <c r="L613" s="98" t="s">
        <v>1696</v>
      </c>
      <c r="M613" s="98" t="s">
        <v>398</v>
      </c>
      <c r="N613" t="s">
        <v>488</v>
      </c>
      <c r="O613" t="str">
        <f>VLOOKUP(cppm_lor[[#This Row],[Status]],'All Link_LOV'!$M$4:$N$16,2,FALSE)</f>
        <v>Pending Verification</v>
      </c>
      <c r="P613" s="98" t="s">
        <v>4515</v>
      </c>
      <c r="Q613" s="179" t="s">
        <v>4516</v>
      </c>
      <c r="R613" s="98" t="s">
        <v>4505</v>
      </c>
      <c r="S613" s="98" t="s">
        <v>4495</v>
      </c>
      <c r="T613" s="98" t="s">
        <v>1701</v>
      </c>
      <c r="U613" s="98">
        <v>30000</v>
      </c>
      <c r="V613" s="98" t="s">
        <v>4460</v>
      </c>
      <c r="W613" s="98" t="s">
        <v>4461</v>
      </c>
      <c r="X613" s="98" t="s">
        <v>4517</v>
      </c>
      <c r="Y613" s="98" t="s">
        <v>1554</v>
      </c>
      <c r="Z613" s="98" t="s">
        <v>1791</v>
      </c>
      <c r="AA613" s="98" t="s">
        <v>3309</v>
      </c>
      <c r="AB613" s="98">
        <v>3400038740</v>
      </c>
      <c r="AC613" s="98" t="s">
        <v>1770</v>
      </c>
      <c r="AD613" s="98">
        <v>3400038938</v>
      </c>
      <c r="AE613" s="98" t="s">
        <v>1342</v>
      </c>
      <c r="AF613" s="27">
        <v>3400038963</v>
      </c>
      <c r="AG613" t="s">
        <v>4518</v>
      </c>
      <c r="AK613" s="115"/>
      <c r="AL613" s="36"/>
      <c r="AM613"/>
      <c r="AN613"/>
      <c r="AY613" s="108"/>
    </row>
    <row r="614" spans="1:51" ht="13.5" customHeight="1">
      <c r="A614" s="538"/>
      <c r="B614" s="98"/>
      <c r="C614" s="98" t="s">
        <v>9</v>
      </c>
      <c r="D614" s="98"/>
      <c r="E614" s="98"/>
      <c r="F614" s="98"/>
      <c r="G614" s="98" t="s">
        <v>105</v>
      </c>
      <c r="H614" s="480">
        <v>280</v>
      </c>
      <c r="I614" s="464"/>
      <c r="K614" s="483">
        <v>45198</v>
      </c>
      <c r="L614" s="98" t="s">
        <v>4091</v>
      </c>
      <c r="M614" s="98" t="s">
        <v>398</v>
      </c>
      <c r="N614" t="s">
        <v>488</v>
      </c>
      <c r="O614" t="str">
        <f>VLOOKUP(cppm_lor[[#This Row],[Status]],'All Link_LOV'!$M$4:$N$16,2,FALSE)</f>
        <v>Pending Verification</v>
      </c>
      <c r="P614" s="98" t="s">
        <v>4519</v>
      </c>
      <c r="Q614" s="179" t="s">
        <v>4520</v>
      </c>
      <c r="R614" s="98" t="s">
        <v>4521</v>
      </c>
      <c r="S614" s="98" t="s">
        <v>4522</v>
      </c>
      <c r="T614" s="98" t="s">
        <v>1552</v>
      </c>
      <c r="U614" s="98">
        <v>45329</v>
      </c>
      <c r="V614" s="98" t="s">
        <v>4096</v>
      </c>
      <c r="W614" s="98" t="s">
        <v>4342</v>
      </c>
      <c r="X614" s="98" t="s">
        <v>4523</v>
      </c>
      <c r="Y614" s="98" t="s">
        <v>1579</v>
      </c>
      <c r="Z614" s="98"/>
      <c r="AA614" s="98"/>
      <c r="AB614" s="98"/>
      <c r="AC614" s="98"/>
      <c r="AD614" s="98"/>
      <c r="AE614" s="98"/>
      <c r="AF614" s="27"/>
      <c r="AG614" t="s">
        <v>4524</v>
      </c>
      <c r="AK614" s="115"/>
      <c r="AL614" s="36"/>
      <c r="AM614"/>
      <c r="AN614"/>
      <c r="AY614" s="108"/>
    </row>
    <row r="615" spans="1:51" ht="13.5" customHeight="1">
      <c r="A615" s="538"/>
      <c r="B615" s="98"/>
      <c r="C615" s="98" t="s">
        <v>9</v>
      </c>
      <c r="D615" s="98"/>
      <c r="E615" s="98"/>
      <c r="F615" s="98"/>
      <c r="G615" s="98" t="s">
        <v>105</v>
      </c>
      <c r="H615" s="480">
        <v>281</v>
      </c>
      <c r="I615" s="464"/>
      <c r="K615" s="483">
        <v>45198</v>
      </c>
      <c r="L615" s="98" t="s">
        <v>4091</v>
      </c>
      <c r="M615" s="98" t="s">
        <v>398</v>
      </c>
      <c r="N615" t="s">
        <v>488</v>
      </c>
      <c r="O615" t="str">
        <f>VLOOKUP(cppm_lor[[#This Row],[Status]],'All Link_LOV'!$M$4:$N$16,2,FALSE)</f>
        <v>Pending Verification</v>
      </c>
      <c r="P615" s="98" t="s">
        <v>4525</v>
      </c>
      <c r="Q615" s="179" t="s">
        <v>4526</v>
      </c>
      <c r="R615" s="98" t="s">
        <v>4527</v>
      </c>
      <c r="S615" s="98" t="s">
        <v>4528</v>
      </c>
      <c r="T615" s="98" t="s">
        <v>1552</v>
      </c>
      <c r="U615" s="98">
        <v>17249</v>
      </c>
      <c r="V615" s="98" t="s">
        <v>4096</v>
      </c>
      <c r="W615" s="98" t="s">
        <v>4238</v>
      </c>
      <c r="X615" s="98" t="s">
        <v>4529</v>
      </c>
      <c r="Y615" s="98" t="s">
        <v>1554</v>
      </c>
      <c r="Z615" s="98" t="s">
        <v>4530</v>
      </c>
      <c r="AA615" s="98" t="s">
        <v>4106</v>
      </c>
      <c r="AB615" s="98">
        <v>3400039063</v>
      </c>
      <c r="AC615" s="98" t="s">
        <v>4530</v>
      </c>
      <c r="AD615" s="98">
        <v>3400039063</v>
      </c>
      <c r="AE615" s="98" t="s">
        <v>4530</v>
      </c>
      <c r="AF615" s="27">
        <v>3400039063</v>
      </c>
      <c r="AG615" t="s">
        <v>4531</v>
      </c>
      <c r="AK615" s="115"/>
      <c r="AL615" s="36"/>
      <c r="AM615"/>
      <c r="AN615"/>
      <c r="AY615" s="108"/>
    </row>
    <row r="616" spans="1:51" ht="13.5" customHeight="1">
      <c r="A616" s="538"/>
      <c r="B616" s="98"/>
      <c r="C616" s="98" t="s">
        <v>9</v>
      </c>
      <c r="D616" s="98"/>
      <c r="E616" s="98"/>
      <c r="F616" s="98"/>
      <c r="G616" s="98" t="s">
        <v>105</v>
      </c>
      <c r="H616" s="480">
        <v>282</v>
      </c>
      <c r="I616" s="464"/>
      <c r="K616" s="483">
        <v>45198</v>
      </c>
      <c r="L616" s="98" t="s">
        <v>4091</v>
      </c>
      <c r="M616" s="98" t="s">
        <v>398</v>
      </c>
      <c r="N616" t="s">
        <v>488</v>
      </c>
      <c r="O616" t="str">
        <f>VLOOKUP(cppm_lor[[#This Row],[Status]],'All Link_LOV'!$M$4:$N$16,2,FALSE)</f>
        <v>Pending Verification</v>
      </c>
      <c r="P616" s="98" t="s">
        <v>4532</v>
      </c>
      <c r="Q616" s="179" t="s">
        <v>4533</v>
      </c>
      <c r="R616" s="98" t="s">
        <v>4534</v>
      </c>
      <c r="S616" s="98" t="s">
        <v>4535</v>
      </c>
      <c r="T616" s="98" t="s">
        <v>1552</v>
      </c>
      <c r="U616" s="98">
        <v>27582.89</v>
      </c>
      <c r="V616" s="98" t="s">
        <v>4096</v>
      </c>
      <c r="W616" s="98" t="s">
        <v>4238</v>
      </c>
      <c r="X616" s="98" t="s">
        <v>4536</v>
      </c>
      <c r="Y616" s="98" t="s">
        <v>1554</v>
      </c>
      <c r="Z616" s="98" t="s">
        <v>4099</v>
      </c>
      <c r="AA616" s="98" t="s">
        <v>4106</v>
      </c>
      <c r="AB616" s="98">
        <v>3400038897</v>
      </c>
      <c r="AC616" s="98" t="s">
        <v>4099</v>
      </c>
      <c r="AD616" s="98">
        <v>3400038897</v>
      </c>
      <c r="AE616" s="98" t="s">
        <v>4099</v>
      </c>
      <c r="AF616" s="27">
        <v>3400038897</v>
      </c>
      <c r="AG616" t="s">
        <v>4537</v>
      </c>
      <c r="AK616" s="115"/>
      <c r="AL616" s="36"/>
      <c r="AM616"/>
      <c r="AN616"/>
      <c r="AY616" s="108"/>
    </row>
    <row r="617" spans="1:51" ht="13.5" customHeight="1">
      <c r="A617" s="538"/>
      <c r="B617" s="98"/>
      <c r="C617" s="98" t="s">
        <v>9</v>
      </c>
      <c r="D617" s="98"/>
      <c r="E617" s="98"/>
      <c r="F617" s="98"/>
      <c r="G617" s="98" t="s">
        <v>105</v>
      </c>
      <c r="H617" s="480">
        <v>283</v>
      </c>
      <c r="I617" s="464"/>
      <c r="K617" s="483">
        <v>45198</v>
      </c>
      <c r="L617" s="98" t="s">
        <v>4538</v>
      </c>
      <c r="M617" s="98" t="s">
        <v>397</v>
      </c>
      <c r="N617" t="s">
        <v>493</v>
      </c>
      <c r="O617" t="str">
        <f>VLOOKUP(cppm_lor[[#This Row],[Status]],'All Link_LOV'!$M$4:$N$16,2,FALSE)</f>
        <v>Pending Verification</v>
      </c>
      <c r="P617" s="98" t="s">
        <v>4539</v>
      </c>
      <c r="Q617" s="179" t="s">
        <v>4540</v>
      </c>
      <c r="R617" s="98" t="s">
        <v>4541</v>
      </c>
      <c r="S617" s="98" t="s">
        <v>4542</v>
      </c>
      <c r="T617" s="98" t="s">
        <v>1675</v>
      </c>
      <c r="U617" s="98">
        <v>21433.360000000001</v>
      </c>
      <c r="V617" s="98" t="s">
        <v>4543</v>
      </c>
      <c r="W617" s="98" t="s">
        <v>4544</v>
      </c>
      <c r="X617" s="98" t="s">
        <v>4545</v>
      </c>
      <c r="Y617" s="98" t="s">
        <v>1554</v>
      </c>
      <c r="Z617" s="98" t="s">
        <v>1683</v>
      </c>
      <c r="AA617" s="98" t="s">
        <v>4546</v>
      </c>
      <c r="AB617" s="98">
        <v>3400038912</v>
      </c>
      <c r="AC617" s="98" t="s">
        <v>4547</v>
      </c>
      <c r="AD617" s="98">
        <v>3400041306</v>
      </c>
      <c r="AE617" s="98" t="s">
        <v>4548</v>
      </c>
      <c r="AF617" s="27">
        <v>3400040772</v>
      </c>
      <c r="AK617" s="115"/>
      <c r="AL617" s="36"/>
      <c r="AM617"/>
      <c r="AN617"/>
      <c r="AY617" s="108"/>
    </row>
    <row r="618" spans="1:51" ht="13.5" customHeight="1">
      <c r="A618" s="538"/>
      <c r="B618" s="98"/>
      <c r="C618" s="98" t="s">
        <v>9</v>
      </c>
      <c r="D618" s="98"/>
      <c r="E618" s="98"/>
      <c r="F618" s="98"/>
      <c r="G618" s="98" t="s">
        <v>105</v>
      </c>
      <c r="H618" s="480">
        <v>284</v>
      </c>
      <c r="I618" s="464"/>
      <c r="K618" s="483">
        <v>45199</v>
      </c>
      <c r="L618" s="98" t="s">
        <v>2267</v>
      </c>
      <c r="M618" s="98" t="s">
        <v>398</v>
      </c>
      <c r="N618" t="s">
        <v>488</v>
      </c>
      <c r="O618" t="str">
        <f>VLOOKUP(cppm_lor[[#This Row],[Status]],'All Link_LOV'!$M$4:$N$16,2,FALSE)</f>
        <v>Pending Verification</v>
      </c>
      <c r="P618" s="98" t="s">
        <v>174</v>
      </c>
      <c r="Q618" s="179" t="s">
        <v>1551</v>
      </c>
      <c r="R618" s="98" t="s">
        <v>2389</v>
      </c>
      <c r="S618" s="98" t="s">
        <v>4549</v>
      </c>
      <c r="T618" s="98" t="s">
        <v>1552</v>
      </c>
      <c r="U618" s="98">
        <v>4187</v>
      </c>
      <c r="V618" s="98" t="s">
        <v>2273</v>
      </c>
      <c r="W618" s="98" t="s">
        <v>2274</v>
      </c>
      <c r="X618" s="98" t="s">
        <v>4550</v>
      </c>
      <c r="Y618" s="98" t="s">
        <v>1554</v>
      </c>
      <c r="Z618" s="98" t="s">
        <v>4551</v>
      </c>
      <c r="AA618" s="98" t="s">
        <v>4552</v>
      </c>
      <c r="AB618" s="98">
        <v>3400038703</v>
      </c>
      <c r="AC618" s="98" t="s">
        <v>4553</v>
      </c>
      <c r="AD618" s="98">
        <v>3400039075</v>
      </c>
      <c r="AE618" s="98" t="s">
        <v>4554</v>
      </c>
      <c r="AF618" s="27">
        <v>3400027272</v>
      </c>
      <c r="AG618" t="s">
        <v>4555</v>
      </c>
      <c r="AK618" s="115"/>
      <c r="AL618" s="36"/>
      <c r="AM618"/>
      <c r="AN618"/>
      <c r="AY618" s="108"/>
    </row>
    <row r="619" spans="1:51" ht="13.5" customHeight="1">
      <c r="A619" s="538"/>
      <c r="B619" s="98"/>
      <c r="C619" s="98" t="s">
        <v>9</v>
      </c>
      <c r="D619" s="98"/>
      <c r="E619" s="98"/>
      <c r="F619" s="98"/>
      <c r="G619" s="98" t="s">
        <v>105</v>
      </c>
      <c r="H619" s="480">
        <v>285</v>
      </c>
      <c r="I619" s="464"/>
      <c r="K619" s="483">
        <v>45200</v>
      </c>
      <c r="L619" s="98" t="s">
        <v>1895</v>
      </c>
      <c r="M619" s="98" t="s">
        <v>398</v>
      </c>
      <c r="N619" t="s">
        <v>491</v>
      </c>
      <c r="O619" t="str">
        <f>VLOOKUP(cppm_lor[[#This Row],[Status]],'All Link_LOV'!$M$4:$N$16,2,FALSE)</f>
        <v>Pending Verification</v>
      </c>
      <c r="P619" s="98" t="s">
        <v>4556</v>
      </c>
      <c r="Q619" s="179" t="s">
        <v>4557</v>
      </c>
      <c r="R619" s="98" t="s">
        <v>4558</v>
      </c>
      <c r="S619" s="98" t="s">
        <v>4559</v>
      </c>
      <c r="T619" s="98" t="s">
        <v>1717</v>
      </c>
      <c r="U619" s="98">
        <v>21045.96</v>
      </c>
      <c r="V619" s="98" t="s">
        <v>2525</v>
      </c>
      <c r="W619" s="98" t="s">
        <v>2526</v>
      </c>
      <c r="X619" s="98" t="s">
        <v>4560</v>
      </c>
      <c r="Y619" s="98" t="s">
        <v>1554</v>
      </c>
      <c r="Z619" s="98" t="s">
        <v>4214</v>
      </c>
      <c r="AA619" s="98" t="s">
        <v>4561</v>
      </c>
      <c r="AB619" s="98">
        <v>3400026292</v>
      </c>
      <c r="AC619" s="98" t="s">
        <v>4251</v>
      </c>
      <c r="AD619" s="98">
        <v>3400030180</v>
      </c>
      <c r="AE619" s="98" t="s">
        <v>1901</v>
      </c>
      <c r="AF619" s="27">
        <v>3400038568</v>
      </c>
      <c r="AK619" s="115"/>
      <c r="AL619" s="36"/>
      <c r="AM619"/>
      <c r="AN619"/>
      <c r="AY619" s="108"/>
    </row>
    <row r="620" spans="1:51" ht="13.5" customHeight="1">
      <c r="A620" s="538"/>
      <c r="B620" s="98"/>
      <c r="C620" s="98" t="s">
        <v>9</v>
      </c>
      <c r="D620" s="98"/>
      <c r="E620" s="98"/>
      <c r="F620" s="98"/>
      <c r="G620" s="98" t="s">
        <v>105</v>
      </c>
      <c r="H620" s="480">
        <v>286</v>
      </c>
      <c r="I620" s="464"/>
      <c r="K620" s="483">
        <v>45201</v>
      </c>
      <c r="L620" s="98" t="s">
        <v>3966</v>
      </c>
      <c r="M620" s="98" t="s">
        <v>399</v>
      </c>
      <c r="N620" t="s">
        <v>491</v>
      </c>
      <c r="O620" t="str">
        <f>VLOOKUP(cppm_lor[[#This Row],[Status]],'All Link_LOV'!$M$4:$N$16,2,FALSE)</f>
        <v>Pending Verification</v>
      </c>
      <c r="P620" s="98" t="s">
        <v>3967</v>
      </c>
      <c r="Q620" s="179" t="s">
        <v>4562</v>
      </c>
      <c r="R620" s="98" t="s">
        <v>3969</v>
      </c>
      <c r="S620" s="98" t="s">
        <v>3970</v>
      </c>
      <c r="T620" s="98" t="s">
        <v>1625</v>
      </c>
      <c r="U620" s="98">
        <v>8205.7900000000009</v>
      </c>
      <c r="V620" s="98" t="s">
        <v>4563</v>
      </c>
      <c r="W620" s="98" t="s">
        <v>4564</v>
      </c>
      <c r="X620" s="98" t="s">
        <v>4565</v>
      </c>
      <c r="Y620" s="98" t="s">
        <v>1579</v>
      </c>
      <c r="Z620" s="98"/>
      <c r="AA620" s="98"/>
      <c r="AB620" s="98"/>
      <c r="AC620" s="98"/>
      <c r="AD620" s="98"/>
      <c r="AE620" s="98"/>
      <c r="AF620" s="27"/>
      <c r="AK620" s="115"/>
      <c r="AL620" s="36"/>
      <c r="AM620"/>
      <c r="AN620"/>
      <c r="AY620" s="108"/>
    </row>
    <row r="621" spans="1:51" ht="13.5" customHeight="1">
      <c r="A621" s="538"/>
      <c r="B621" s="98"/>
      <c r="C621" s="98" t="s">
        <v>9</v>
      </c>
      <c r="D621" s="98"/>
      <c r="E621" s="98"/>
      <c r="F621" s="98"/>
      <c r="G621" s="98" t="s">
        <v>105</v>
      </c>
      <c r="H621" s="480">
        <v>287</v>
      </c>
      <c r="I621" s="464"/>
      <c r="K621" s="483">
        <v>45201</v>
      </c>
      <c r="L621" s="98" t="s">
        <v>4538</v>
      </c>
      <c r="M621" s="98" t="s">
        <v>399</v>
      </c>
      <c r="N621" t="s">
        <v>502</v>
      </c>
      <c r="O621" t="str">
        <f>VLOOKUP(cppm_lor[[#This Row],[Status]],'All Link_LOV'!$M$4:$N$16,2,FALSE)</f>
        <v>Pending Verification</v>
      </c>
      <c r="P621" s="98" t="s">
        <v>4566</v>
      </c>
      <c r="Q621" s="179" t="s">
        <v>4567</v>
      </c>
      <c r="R621" s="98" t="s">
        <v>4568</v>
      </c>
      <c r="S621" s="98" t="s">
        <v>4569</v>
      </c>
      <c r="T621" s="98" t="s">
        <v>1675</v>
      </c>
      <c r="U621" s="98">
        <v>50083.24</v>
      </c>
      <c r="V621" s="98" t="s">
        <v>4543</v>
      </c>
      <c r="W621" s="98" t="s">
        <v>4570</v>
      </c>
      <c r="X621" s="98" t="s">
        <v>4571</v>
      </c>
      <c r="Y621" s="98" t="s">
        <v>1554</v>
      </c>
      <c r="Z621" s="98" t="s">
        <v>4547</v>
      </c>
      <c r="AA621" s="98" t="s">
        <v>4572</v>
      </c>
      <c r="AB621" s="98">
        <v>3400041306</v>
      </c>
      <c r="AC621" s="98" t="s">
        <v>4548</v>
      </c>
      <c r="AD621" s="98">
        <v>3400040772</v>
      </c>
      <c r="AE621" s="98" t="s">
        <v>1683</v>
      </c>
      <c r="AF621" s="27">
        <v>3400038912</v>
      </c>
      <c r="AK621" s="115"/>
      <c r="AL621" s="36"/>
      <c r="AM621"/>
      <c r="AN621"/>
      <c r="AY621" s="108"/>
    </row>
    <row r="622" spans="1:51" ht="13.5" customHeight="1">
      <c r="A622" s="538"/>
      <c r="B622" s="98"/>
      <c r="C622" s="98" t="s">
        <v>9</v>
      </c>
      <c r="D622" s="98"/>
      <c r="E622" s="98"/>
      <c r="F622" s="98"/>
      <c r="G622" s="98" t="s">
        <v>105</v>
      </c>
      <c r="H622" s="480">
        <v>288</v>
      </c>
      <c r="I622" s="464"/>
      <c r="K622" s="483">
        <v>45201</v>
      </c>
      <c r="L622" s="98" t="s">
        <v>2312</v>
      </c>
      <c r="M622" s="98" t="s">
        <v>398</v>
      </c>
      <c r="N622" t="s">
        <v>488</v>
      </c>
      <c r="O622" t="str">
        <f>VLOOKUP(cppm_lor[[#This Row],[Status]],'All Link_LOV'!$M$4:$N$16,2,FALSE)</f>
        <v>Pending Verification</v>
      </c>
      <c r="P622" s="98" t="s">
        <v>4573</v>
      </c>
      <c r="Q622" s="179" t="s">
        <v>4574</v>
      </c>
      <c r="R622" s="98" t="s">
        <v>4575</v>
      </c>
      <c r="S622" s="98" t="s">
        <v>4576</v>
      </c>
      <c r="T622" s="98" t="s">
        <v>1564</v>
      </c>
      <c r="U622" s="98">
        <v>38000</v>
      </c>
      <c r="V622" s="98" t="s">
        <v>1134</v>
      </c>
      <c r="W622" s="98" t="s">
        <v>2317</v>
      </c>
      <c r="X622" s="98" t="s">
        <v>4577</v>
      </c>
      <c r="Y622" s="98" t="s">
        <v>1554</v>
      </c>
      <c r="Z622" s="98" t="s">
        <v>2319</v>
      </c>
      <c r="AA622" s="98" t="s">
        <v>4578</v>
      </c>
      <c r="AB622" s="98">
        <v>3400038930</v>
      </c>
      <c r="AC622" s="98" t="s">
        <v>2249</v>
      </c>
      <c r="AD622" s="98">
        <v>3400038918</v>
      </c>
      <c r="AE622" s="98" t="s">
        <v>2077</v>
      </c>
      <c r="AF622" s="27" t="s">
        <v>2077</v>
      </c>
      <c r="AG622" t="s">
        <v>4579</v>
      </c>
      <c r="AK622" s="115"/>
      <c r="AL622" s="36"/>
      <c r="AM622"/>
      <c r="AN622"/>
      <c r="AY622" s="108"/>
    </row>
    <row r="623" spans="1:51" ht="13.5" customHeight="1">
      <c r="A623" s="538"/>
      <c r="B623" s="98"/>
      <c r="C623" s="98" t="s">
        <v>9</v>
      </c>
      <c r="D623" s="98"/>
      <c r="E623" s="98"/>
      <c r="F623" s="98"/>
      <c r="G623" s="98" t="s">
        <v>105</v>
      </c>
      <c r="H623" s="480">
        <v>289</v>
      </c>
      <c r="I623" s="464"/>
      <c r="K623" s="483">
        <v>45201</v>
      </c>
      <c r="L623" s="98" t="s">
        <v>2312</v>
      </c>
      <c r="M623" s="98" t="s">
        <v>398</v>
      </c>
      <c r="N623" t="s">
        <v>491</v>
      </c>
      <c r="O623" t="str">
        <f>VLOOKUP(cppm_lor[[#This Row],[Status]],'All Link_LOV'!$M$4:$N$16,2,FALSE)</f>
        <v>Pending Verification</v>
      </c>
      <c r="P623" s="98" t="s">
        <v>4580</v>
      </c>
      <c r="Q623" s="179" t="s">
        <v>4581</v>
      </c>
      <c r="R623" s="98" t="s">
        <v>4582</v>
      </c>
      <c r="S623" s="98" t="s">
        <v>4583</v>
      </c>
      <c r="T623" s="98" t="s">
        <v>1564</v>
      </c>
      <c r="U623" s="98">
        <v>6000</v>
      </c>
      <c r="V623" s="98" t="s">
        <v>1134</v>
      </c>
      <c r="W623" s="98" t="s">
        <v>2439</v>
      </c>
      <c r="X623" s="98" t="s">
        <v>4584</v>
      </c>
      <c r="Y623" s="98" t="s">
        <v>1554</v>
      </c>
      <c r="Z623" s="98" t="s">
        <v>2434</v>
      </c>
      <c r="AA623" s="98" t="s">
        <v>4585</v>
      </c>
      <c r="AB623" s="98">
        <v>3400038722</v>
      </c>
      <c r="AC623" s="98" t="s">
        <v>2077</v>
      </c>
      <c r="AD623" s="98" t="s">
        <v>2077</v>
      </c>
      <c r="AE623" s="98" t="s">
        <v>2077</v>
      </c>
      <c r="AF623" s="27" t="s">
        <v>2077</v>
      </c>
      <c r="AK623" s="115"/>
      <c r="AL623" s="36"/>
      <c r="AM623"/>
      <c r="AN623"/>
      <c r="AY623" s="108"/>
    </row>
    <row r="624" spans="1:51" ht="13.5" customHeight="1">
      <c r="A624" s="538"/>
      <c r="B624" s="98"/>
      <c r="C624" s="98" t="s">
        <v>9</v>
      </c>
      <c r="D624" s="98"/>
      <c r="E624" s="98"/>
      <c r="F624" s="98"/>
      <c r="G624" s="98" t="s">
        <v>105</v>
      </c>
      <c r="H624" s="480">
        <v>290</v>
      </c>
      <c r="I624" s="464"/>
      <c r="K624" s="483">
        <v>45201</v>
      </c>
      <c r="L624" s="98" t="s">
        <v>2312</v>
      </c>
      <c r="M624" s="98" t="s">
        <v>398</v>
      </c>
      <c r="N624" t="s">
        <v>491</v>
      </c>
      <c r="O624" t="str">
        <f>VLOOKUP(cppm_lor[[#This Row],[Status]],'All Link_LOV'!$M$4:$N$16,2,FALSE)</f>
        <v>Pending Verification</v>
      </c>
      <c r="P624" s="98" t="s">
        <v>4586</v>
      </c>
      <c r="Q624" s="179" t="s">
        <v>4587</v>
      </c>
      <c r="R624" s="98" t="s">
        <v>4588</v>
      </c>
      <c r="S624" s="98" t="s">
        <v>4589</v>
      </c>
      <c r="T624" s="98" t="s">
        <v>1564</v>
      </c>
      <c r="U624" s="98">
        <v>4000</v>
      </c>
      <c r="V624" s="98" t="s">
        <v>1134</v>
      </c>
      <c r="W624" s="98" t="s">
        <v>2439</v>
      </c>
      <c r="X624" s="98" t="s">
        <v>4590</v>
      </c>
      <c r="Y624" s="98" t="s">
        <v>1554</v>
      </c>
      <c r="Z624" s="98" t="s">
        <v>1171</v>
      </c>
      <c r="AA624" s="98" t="s">
        <v>4591</v>
      </c>
      <c r="AB624" s="98">
        <v>3400038983</v>
      </c>
      <c r="AC624" s="98" t="s">
        <v>4592</v>
      </c>
      <c r="AD624" s="98">
        <v>3400039109</v>
      </c>
      <c r="AE624" s="98" t="s">
        <v>1987</v>
      </c>
      <c r="AF624" s="27">
        <v>3400038526</v>
      </c>
      <c r="AK624" s="115"/>
      <c r="AL624" s="36"/>
      <c r="AM624"/>
      <c r="AN624"/>
      <c r="AY624" s="108"/>
    </row>
    <row r="625" spans="1:51" ht="13.5" customHeight="1">
      <c r="A625" s="538"/>
      <c r="B625" s="98"/>
      <c r="C625" s="98" t="s">
        <v>9</v>
      </c>
      <c r="D625" s="98"/>
      <c r="E625" s="98"/>
      <c r="F625" s="98"/>
      <c r="G625" s="98" t="s">
        <v>105</v>
      </c>
      <c r="H625" s="480">
        <v>291</v>
      </c>
      <c r="I625" s="464"/>
      <c r="K625" s="483">
        <v>45201</v>
      </c>
      <c r="L625" s="98" t="s">
        <v>4593</v>
      </c>
      <c r="M625" s="98" t="s">
        <v>397</v>
      </c>
      <c r="N625" t="s">
        <v>493</v>
      </c>
      <c r="O625" t="str">
        <f>VLOOKUP(cppm_lor[[#This Row],[Status]],'All Link_LOV'!$M$4:$N$16,2,FALSE)</f>
        <v>Pending Verification</v>
      </c>
      <c r="P625" s="98" t="s">
        <v>4594</v>
      </c>
      <c r="Q625" s="179" t="s">
        <v>4595</v>
      </c>
      <c r="R625" s="98" t="s">
        <v>4596</v>
      </c>
      <c r="S625" s="98" t="s">
        <v>4597</v>
      </c>
      <c r="T625" s="98" t="s">
        <v>3872</v>
      </c>
      <c r="U625" s="98">
        <v>1343</v>
      </c>
      <c r="V625" s="98" t="s">
        <v>4598</v>
      </c>
      <c r="W625" s="98" t="s">
        <v>4599</v>
      </c>
      <c r="X625" s="98" t="s">
        <v>4600</v>
      </c>
      <c r="Y625" s="98" t="s">
        <v>1554</v>
      </c>
      <c r="Z625" s="98" t="s">
        <v>4601</v>
      </c>
      <c r="AA625" s="98" t="s">
        <v>4602</v>
      </c>
      <c r="AB625" s="98">
        <v>1137583146</v>
      </c>
      <c r="AC625" s="98" t="s">
        <v>2077</v>
      </c>
      <c r="AD625" s="98" t="s">
        <v>2077</v>
      </c>
      <c r="AE625" s="98" t="s">
        <v>2077</v>
      </c>
      <c r="AF625" s="27" t="s">
        <v>2077</v>
      </c>
      <c r="AK625" s="115"/>
      <c r="AL625" s="36"/>
      <c r="AM625"/>
      <c r="AN625"/>
      <c r="AY625" s="108"/>
    </row>
    <row r="626" spans="1:51" ht="13.5" customHeight="1">
      <c r="A626" s="538"/>
      <c r="B626" s="98"/>
      <c r="C626" s="98" t="s">
        <v>9</v>
      </c>
      <c r="D626" s="98"/>
      <c r="E626" s="98"/>
      <c r="F626" s="98"/>
      <c r="G626" s="98" t="s">
        <v>105</v>
      </c>
      <c r="H626" s="480">
        <v>292</v>
      </c>
      <c r="I626" s="464"/>
      <c r="K626" s="483">
        <v>45201</v>
      </c>
      <c r="L626" s="98" t="s">
        <v>4593</v>
      </c>
      <c r="M626" s="98" t="s">
        <v>397</v>
      </c>
      <c r="N626" t="s">
        <v>493</v>
      </c>
      <c r="O626" t="str">
        <f>VLOOKUP(cppm_lor[[#This Row],[Status]],'All Link_LOV'!$M$4:$N$16,2,FALSE)</f>
        <v>Pending Verification</v>
      </c>
      <c r="P626" s="98" t="s">
        <v>4603</v>
      </c>
      <c r="Q626" s="179" t="s">
        <v>4604</v>
      </c>
      <c r="R626" s="98" t="s">
        <v>4605</v>
      </c>
      <c r="S626" s="98" t="s">
        <v>4606</v>
      </c>
      <c r="T626" s="98" t="s">
        <v>3872</v>
      </c>
      <c r="U626" s="98">
        <v>5571</v>
      </c>
      <c r="V626" s="98" t="s">
        <v>4598</v>
      </c>
      <c r="W626" s="98" t="s">
        <v>4599</v>
      </c>
      <c r="X626" s="98" t="s">
        <v>4607</v>
      </c>
      <c r="Y626" s="98" t="s">
        <v>1554</v>
      </c>
      <c r="Z626" s="98" t="s">
        <v>4601</v>
      </c>
      <c r="AA626" s="98" t="s">
        <v>4602</v>
      </c>
      <c r="AB626" s="98">
        <v>3400039137</v>
      </c>
      <c r="AC626" s="98" t="s">
        <v>2077</v>
      </c>
      <c r="AD626" s="98" t="s">
        <v>2077</v>
      </c>
      <c r="AE626" s="98" t="s">
        <v>2077</v>
      </c>
      <c r="AF626" s="27" t="s">
        <v>2077</v>
      </c>
      <c r="AK626" s="115"/>
      <c r="AL626" s="36"/>
      <c r="AM626"/>
      <c r="AN626"/>
      <c r="AY626" s="108"/>
    </row>
    <row r="627" spans="1:51" ht="13.5" customHeight="1">
      <c r="A627" s="538"/>
      <c r="B627" s="98"/>
      <c r="C627" s="98" t="s">
        <v>9</v>
      </c>
      <c r="D627" s="98"/>
      <c r="E627" s="98"/>
      <c r="F627" s="98"/>
      <c r="G627" s="98" t="s">
        <v>105</v>
      </c>
      <c r="H627" s="480">
        <v>293</v>
      </c>
      <c r="I627" s="464"/>
      <c r="K627" s="483">
        <v>45201</v>
      </c>
      <c r="L627" s="98" t="s">
        <v>2312</v>
      </c>
      <c r="M627" s="98" t="s">
        <v>398</v>
      </c>
      <c r="N627" t="s">
        <v>491</v>
      </c>
      <c r="O627" t="str">
        <f>VLOOKUP(cppm_lor[[#This Row],[Status]],'All Link_LOV'!$M$4:$N$16,2,FALSE)</f>
        <v>Pending Verification</v>
      </c>
      <c r="P627" s="98" t="s">
        <v>4608</v>
      </c>
      <c r="Q627" s="179" t="s">
        <v>4609</v>
      </c>
      <c r="R627" s="98" t="s">
        <v>4610</v>
      </c>
      <c r="S627" s="98" t="s">
        <v>4611</v>
      </c>
      <c r="T627" s="98" t="s">
        <v>1564</v>
      </c>
      <c r="U627" s="98">
        <v>6000</v>
      </c>
      <c r="V627" s="98" t="s">
        <v>1134</v>
      </c>
      <c r="W627" s="98" t="s">
        <v>2338</v>
      </c>
      <c r="X627" s="98" t="s">
        <v>4612</v>
      </c>
      <c r="Y627" s="98" t="s">
        <v>1554</v>
      </c>
      <c r="Z627" s="98" t="s">
        <v>1139</v>
      </c>
      <c r="AA627" s="98" t="s">
        <v>4613</v>
      </c>
      <c r="AB627" s="98">
        <v>3400038998</v>
      </c>
      <c r="AC627" s="98" t="s">
        <v>2077</v>
      </c>
      <c r="AD627" s="98" t="s">
        <v>2077</v>
      </c>
      <c r="AE627" s="98" t="s">
        <v>2077</v>
      </c>
      <c r="AF627" s="27" t="s">
        <v>2077</v>
      </c>
      <c r="AK627" s="115"/>
      <c r="AL627" s="36"/>
      <c r="AM627"/>
      <c r="AN627"/>
      <c r="AY627" s="108"/>
    </row>
    <row r="628" spans="1:51" ht="13.5" customHeight="1">
      <c r="A628" s="538"/>
      <c r="B628" s="98"/>
      <c r="C628" s="98" t="s">
        <v>9</v>
      </c>
      <c r="D628" s="98"/>
      <c r="E628" s="98"/>
      <c r="F628" s="98"/>
      <c r="G628" s="98" t="s">
        <v>105</v>
      </c>
      <c r="H628" s="480">
        <v>294</v>
      </c>
      <c r="I628" s="464"/>
      <c r="K628" s="483">
        <v>45201</v>
      </c>
      <c r="L628" s="98" t="s">
        <v>4593</v>
      </c>
      <c r="M628" s="98" t="s">
        <v>397</v>
      </c>
      <c r="N628" t="s">
        <v>493</v>
      </c>
      <c r="O628" t="str">
        <f>VLOOKUP(cppm_lor[[#This Row],[Status]],'All Link_LOV'!$M$4:$N$16,2,FALSE)</f>
        <v>Pending Verification</v>
      </c>
      <c r="P628" s="98" t="s">
        <v>4614</v>
      </c>
      <c r="Q628" s="179" t="s">
        <v>4615</v>
      </c>
      <c r="R628" s="98" t="s">
        <v>4616</v>
      </c>
      <c r="S628" s="98" t="s">
        <v>4617</v>
      </c>
      <c r="T628" s="98" t="s">
        <v>3872</v>
      </c>
      <c r="U628" s="98">
        <v>343</v>
      </c>
      <c r="V628" s="98" t="s">
        <v>4598</v>
      </c>
      <c r="W628" s="98" t="s">
        <v>4599</v>
      </c>
      <c r="X628" s="98" t="s">
        <v>4618</v>
      </c>
      <c r="Y628" s="98" t="s">
        <v>1554</v>
      </c>
      <c r="Z628" s="98" t="s">
        <v>4601</v>
      </c>
      <c r="AA628" s="98" t="s">
        <v>4602</v>
      </c>
      <c r="AB628" s="98">
        <v>3400039137</v>
      </c>
      <c r="AC628" s="98" t="s">
        <v>2077</v>
      </c>
      <c r="AD628" s="98" t="s">
        <v>2077</v>
      </c>
      <c r="AE628" s="98" t="s">
        <v>2077</v>
      </c>
      <c r="AF628" s="27" t="s">
        <v>2077</v>
      </c>
      <c r="AK628" s="115"/>
      <c r="AL628" s="36"/>
      <c r="AM628"/>
      <c r="AN628"/>
      <c r="AY628" s="108"/>
    </row>
    <row r="629" spans="1:51" ht="13.5" customHeight="1">
      <c r="A629" s="538"/>
      <c r="B629" s="98"/>
      <c r="C629" s="98" t="s">
        <v>9</v>
      </c>
      <c r="D629" s="98"/>
      <c r="E629" s="98"/>
      <c r="F629" s="98"/>
      <c r="G629" s="98" t="s">
        <v>105</v>
      </c>
      <c r="H629" s="480">
        <v>296</v>
      </c>
      <c r="I629" s="464"/>
      <c r="K629" s="483">
        <v>45201</v>
      </c>
      <c r="L629" s="98" t="s">
        <v>3830</v>
      </c>
      <c r="M629" s="98" t="s">
        <v>398</v>
      </c>
      <c r="N629" t="s">
        <v>488</v>
      </c>
      <c r="O629" t="str">
        <f>VLOOKUP(cppm_lor[[#This Row],[Status]],'All Link_LOV'!$M$4:$N$16,2,FALSE)</f>
        <v>Pending Verification</v>
      </c>
      <c r="P629" s="98" t="s">
        <v>4619</v>
      </c>
      <c r="Q629" s="179" t="s">
        <v>4620</v>
      </c>
      <c r="R629" s="98" t="s">
        <v>4621</v>
      </c>
      <c r="S629" s="98" t="s">
        <v>4622</v>
      </c>
      <c r="T629" s="98" t="s">
        <v>1577</v>
      </c>
      <c r="U629" s="98">
        <v>13000</v>
      </c>
      <c r="V629" s="98" t="s">
        <v>3835</v>
      </c>
      <c r="W629" s="98" t="s">
        <v>4623</v>
      </c>
      <c r="X629" s="98" t="s">
        <v>4624</v>
      </c>
      <c r="Y629" s="98" t="s">
        <v>1554</v>
      </c>
      <c r="Z629" s="98" t="s">
        <v>2460</v>
      </c>
      <c r="AA629" s="98" t="s">
        <v>4625</v>
      </c>
      <c r="AB629" s="98">
        <v>3400038638</v>
      </c>
      <c r="AC629" s="98" t="s">
        <v>1588</v>
      </c>
      <c r="AD629" s="98">
        <v>3400039027</v>
      </c>
      <c r="AE629" s="98" t="s">
        <v>1814</v>
      </c>
      <c r="AF629" s="27">
        <v>3400039041</v>
      </c>
      <c r="AG629" t="s">
        <v>4626</v>
      </c>
      <c r="AK629" s="115"/>
      <c r="AL629" s="36"/>
      <c r="AM629"/>
      <c r="AN629"/>
      <c r="AY629" s="108"/>
    </row>
    <row r="630" spans="1:51" ht="13.5" customHeight="1">
      <c r="A630" s="538"/>
      <c r="B630" s="98"/>
      <c r="C630" s="98" t="s">
        <v>9</v>
      </c>
      <c r="D630" s="98"/>
      <c r="E630" s="98"/>
      <c r="F630" s="98"/>
      <c r="G630" s="98" t="s">
        <v>105</v>
      </c>
      <c r="H630" s="480">
        <v>297</v>
      </c>
      <c r="I630" s="464"/>
      <c r="K630" s="483">
        <v>45201</v>
      </c>
      <c r="L630" s="98" t="s">
        <v>2222</v>
      </c>
      <c r="M630" s="98" t="s">
        <v>1572</v>
      </c>
      <c r="N630" t="s">
        <v>494</v>
      </c>
      <c r="O630" t="str">
        <f>VLOOKUP(cppm_lor[[#This Row],[Status]],'All Link_LOV'!$M$4:$N$16,2,FALSE)</f>
        <v>Pending Verification</v>
      </c>
      <c r="P630" s="98" t="s">
        <v>2223</v>
      </c>
      <c r="Q630" s="179" t="s">
        <v>2224</v>
      </c>
      <c r="R630" s="98" t="s">
        <v>2225</v>
      </c>
      <c r="S630" s="98" t="s">
        <v>2226</v>
      </c>
      <c r="T630" s="98" t="s">
        <v>1654</v>
      </c>
      <c r="U630" s="98">
        <v>221772.34</v>
      </c>
      <c r="V630" s="98" t="s">
        <v>2228</v>
      </c>
      <c r="W630" s="98" t="s">
        <v>4627</v>
      </c>
      <c r="X630" s="98" t="s">
        <v>4628</v>
      </c>
      <c r="Y630" s="98" t="s">
        <v>1554</v>
      </c>
      <c r="Z630" s="98" t="s">
        <v>3576</v>
      </c>
      <c r="AA630" s="98" t="s">
        <v>4629</v>
      </c>
      <c r="AB630" s="98" t="s">
        <v>2233</v>
      </c>
      <c r="AC630" s="98" t="s">
        <v>4630</v>
      </c>
      <c r="AD630" s="98" t="s">
        <v>2235</v>
      </c>
      <c r="AE630" s="98" t="s">
        <v>4631</v>
      </c>
      <c r="AF630" s="27" t="s">
        <v>2237</v>
      </c>
      <c r="AG630" t="s">
        <v>2152</v>
      </c>
      <c r="AK630" s="115"/>
      <c r="AL630" s="36"/>
      <c r="AM630"/>
      <c r="AN630"/>
      <c r="AY630" s="108"/>
    </row>
    <row r="631" spans="1:51" ht="13.5" customHeight="1">
      <c r="A631" s="538"/>
      <c r="B631" s="98"/>
      <c r="C631" s="98" t="s">
        <v>9</v>
      </c>
      <c r="D631" s="98"/>
      <c r="E631" s="98"/>
      <c r="F631" s="98"/>
      <c r="G631" s="98" t="s">
        <v>105</v>
      </c>
      <c r="H631" s="480">
        <v>298</v>
      </c>
      <c r="I631" s="464"/>
      <c r="K631" s="483">
        <v>45201</v>
      </c>
      <c r="L631" s="98" t="s">
        <v>2222</v>
      </c>
      <c r="M631" s="98" t="s">
        <v>1572</v>
      </c>
      <c r="N631" t="s">
        <v>494</v>
      </c>
      <c r="O631" t="str">
        <f>VLOOKUP(cppm_lor[[#This Row],[Status]],'All Link_LOV'!$M$4:$N$16,2,FALSE)</f>
        <v>Pending Verification</v>
      </c>
      <c r="P631" s="98" t="s">
        <v>4632</v>
      </c>
      <c r="Q631" s="179" t="s">
        <v>4633</v>
      </c>
      <c r="R631" s="98" t="s">
        <v>4634</v>
      </c>
      <c r="S631" s="98" t="s">
        <v>4635</v>
      </c>
      <c r="T631" s="98" t="s">
        <v>1654</v>
      </c>
      <c r="U631" s="98">
        <v>35578</v>
      </c>
      <c r="V631" s="98" t="s">
        <v>2228</v>
      </c>
      <c r="W631" s="98" t="s">
        <v>4627</v>
      </c>
      <c r="X631" s="98" t="s">
        <v>4636</v>
      </c>
      <c r="Y631" s="98" t="s">
        <v>1554</v>
      </c>
      <c r="Z631" s="98" t="s">
        <v>4630</v>
      </c>
      <c r="AA631" s="98" t="s">
        <v>4637</v>
      </c>
      <c r="AB631" s="98" t="s">
        <v>2235</v>
      </c>
      <c r="AC631" s="98" t="s">
        <v>3576</v>
      </c>
      <c r="AD631" s="98" t="s">
        <v>2233</v>
      </c>
      <c r="AE631" s="98" t="s">
        <v>4631</v>
      </c>
      <c r="AF631" s="27" t="s">
        <v>2237</v>
      </c>
      <c r="AG631" t="s">
        <v>2152</v>
      </c>
      <c r="AK631" s="115"/>
      <c r="AL631" s="36"/>
      <c r="AM631"/>
      <c r="AN631"/>
      <c r="AY631" s="108"/>
    </row>
    <row r="632" spans="1:51" ht="13.5" customHeight="1">
      <c r="A632" s="538"/>
      <c r="B632" s="98"/>
      <c r="C632" s="98" t="s">
        <v>9</v>
      </c>
      <c r="D632" s="98"/>
      <c r="E632" s="98"/>
      <c r="F632" s="98"/>
      <c r="G632" s="98" t="s">
        <v>105</v>
      </c>
      <c r="H632" s="480">
        <v>299</v>
      </c>
      <c r="I632" s="464"/>
      <c r="K632" s="483">
        <v>45201</v>
      </c>
      <c r="L632" s="98" t="s">
        <v>2222</v>
      </c>
      <c r="M632" s="98" t="s">
        <v>1572</v>
      </c>
      <c r="N632" t="s">
        <v>494</v>
      </c>
      <c r="O632" t="str">
        <f>VLOOKUP(cppm_lor[[#This Row],[Status]],'All Link_LOV'!$M$4:$N$16,2,FALSE)</f>
        <v>Pending Verification</v>
      </c>
      <c r="P632" s="98" t="s">
        <v>4638</v>
      </c>
      <c r="Q632" s="179" t="s">
        <v>4639</v>
      </c>
      <c r="R632" s="98" t="s">
        <v>4640</v>
      </c>
      <c r="S632" s="98" t="s">
        <v>4641</v>
      </c>
      <c r="T632" s="98" t="s">
        <v>1654</v>
      </c>
      <c r="U632" s="98">
        <v>109164</v>
      </c>
      <c r="V632" s="98" t="s">
        <v>2228</v>
      </c>
      <c r="W632" s="98" t="s">
        <v>4627</v>
      </c>
      <c r="X632" s="98" t="s">
        <v>4642</v>
      </c>
      <c r="Y632" s="98" t="s">
        <v>1554</v>
      </c>
      <c r="Z632" s="98" t="s">
        <v>4630</v>
      </c>
      <c r="AA632" s="98" t="s">
        <v>4643</v>
      </c>
      <c r="AB632" s="98" t="s">
        <v>2235</v>
      </c>
      <c r="AC632" s="98" t="s">
        <v>3576</v>
      </c>
      <c r="AD632" s="98" t="s">
        <v>2233</v>
      </c>
      <c r="AE632" s="98" t="s">
        <v>4631</v>
      </c>
      <c r="AF632" s="27" t="s">
        <v>2237</v>
      </c>
      <c r="AG632" t="s">
        <v>2152</v>
      </c>
      <c r="AK632" s="115"/>
      <c r="AL632" s="36"/>
      <c r="AM632"/>
      <c r="AN632"/>
      <c r="AY632" s="108"/>
    </row>
    <row r="633" spans="1:51" ht="13.5" customHeight="1">
      <c r="A633" s="538"/>
      <c r="B633" s="98"/>
      <c r="C633" s="98" t="s">
        <v>9</v>
      </c>
      <c r="D633" s="98"/>
      <c r="E633" s="98"/>
      <c r="F633" s="98"/>
      <c r="G633" s="98" t="s">
        <v>105</v>
      </c>
      <c r="H633" s="480">
        <v>300</v>
      </c>
      <c r="I633" s="464"/>
      <c r="K633" s="483">
        <v>45201</v>
      </c>
      <c r="L633" s="98" t="s">
        <v>2555</v>
      </c>
      <c r="M633" s="98" t="s">
        <v>398</v>
      </c>
      <c r="N633" t="s">
        <v>488</v>
      </c>
      <c r="O633" t="str">
        <f>VLOOKUP(cppm_lor[[#This Row],[Status]],'All Link_LOV'!$M$4:$N$16,2,FALSE)</f>
        <v>Pending Verification</v>
      </c>
      <c r="P633" s="98" t="s">
        <v>4644</v>
      </c>
      <c r="Q633" s="179" t="s">
        <v>4645</v>
      </c>
      <c r="R633" s="98" t="s">
        <v>4646</v>
      </c>
      <c r="S633" s="98" t="s">
        <v>4647</v>
      </c>
      <c r="T633" s="98" t="s">
        <v>1654</v>
      </c>
      <c r="U633" s="98">
        <v>6000</v>
      </c>
      <c r="V633" s="98" t="s">
        <v>4648</v>
      </c>
      <c r="W633" s="98" t="s">
        <v>3707</v>
      </c>
      <c r="X633" s="98" t="s">
        <v>4649</v>
      </c>
      <c r="Y633" s="98" t="s">
        <v>1579</v>
      </c>
      <c r="Z633" s="98"/>
      <c r="AA633" s="98"/>
      <c r="AB633" s="98"/>
      <c r="AC633" s="98"/>
      <c r="AD633" s="98"/>
      <c r="AE633" s="98"/>
      <c r="AF633" s="27"/>
      <c r="AG633" t="s">
        <v>4650</v>
      </c>
      <c r="AK633" s="115"/>
      <c r="AL633" s="36"/>
      <c r="AM633"/>
      <c r="AN633"/>
      <c r="AY633" s="108"/>
    </row>
    <row r="634" spans="1:51" ht="13.5" customHeight="1">
      <c r="A634" s="538"/>
      <c r="B634" s="98"/>
      <c r="C634" s="98" t="s">
        <v>9</v>
      </c>
      <c r="D634" s="98"/>
      <c r="E634" s="98"/>
      <c r="F634" s="98"/>
      <c r="G634" s="98" t="s">
        <v>105</v>
      </c>
      <c r="H634" s="480">
        <v>301</v>
      </c>
      <c r="I634" s="464"/>
      <c r="K634" s="483">
        <v>45201</v>
      </c>
      <c r="L634" s="98" t="s">
        <v>4651</v>
      </c>
      <c r="M634" s="98" t="s">
        <v>398</v>
      </c>
      <c r="N634" t="s">
        <v>488</v>
      </c>
      <c r="O634" t="str">
        <f>VLOOKUP(cppm_lor[[#This Row],[Status]],'All Link_LOV'!$M$4:$N$16,2,FALSE)</f>
        <v>Pending Verification</v>
      </c>
      <c r="P634" s="98" t="s">
        <v>4652</v>
      </c>
      <c r="Q634" s="179" t="s">
        <v>4653</v>
      </c>
      <c r="R634" s="98" t="s">
        <v>4534</v>
      </c>
      <c r="S634" s="98" t="s">
        <v>4535</v>
      </c>
      <c r="T634" s="98" t="s">
        <v>1552</v>
      </c>
      <c r="U634" s="98">
        <v>18000</v>
      </c>
      <c r="V634" s="98" t="s">
        <v>4096</v>
      </c>
      <c r="W634" s="98" t="s">
        <v>4654</v>
      </c>
      <c r="X634" s="98" t="s">
        <v>4655</v>
      </c>
      <c r="Y634" s="98" t="s">
        <v>1554</v>
      </c>
      <c r="Z634" s="98" t="s">
        <v>4656</v>
      </c>
      <c r="AA634" s="98" t="s">
        <v>4657</v>
      </c>
      <c r="AB634" s="98">
        <v>3400038897</v>
      </c>
      <c r="AC634" s="98" t="s">
        <v>4656</v>
      </c>
      <c r="AD634" s="98">
        <v>3400038897</v>
      </c>
      <c r="AE634" s="98" t="s">
        <v>4656</v>
      </c>
      <c r="AF634" s="27">
        <v>3400038897</v>
      </c>
      <c r="AG634" t="s">
        <v>4537</v>
      </c>
      <c r="AK634" s="115"/>
      <c r="AL634" s="36"/>
      <c r="AM634"/>
      <c r="AN634"/>
      <c r="AY634" s="108"/>
    </row>
    <row r="635" spans="1:51" ht="13.5" customHeight="1">
      <c r="A635" s="538"/>
      <c r="B635" s="98"/>
      <c r="C635" s="98" t="s">
        <v>9</v>
      </c>
      <c r="D635" s="98"/>
      <c r="E635" s="98"/>
      <c r="F635" s="98"/>
      <c r="G635" s="98" t="s">
        <v>105</v>
      </c>
      <c r="H635" s="480">
        <v>303</v>
      </c>
      <c r="I635" s="464"/>
      <c r="K635" s="483">
        <v>45201</v>
      </c>
      <c r="L635" s="98" t="s">
        <v>4651</v>
      </c>
      <c r="M635" s="98" t="s">
        <v>398</v>
      </c>
      <c r="N635" t="s">
        <v>488</v>
      </c>
      <c r="O635" t="str">
        <f>VLOOKUP(cppm_lor[[#This Row],[Status]],'All Link_LOV'!$M$4:$N$16,2,FALSE)</f>
        <v>Pending Verification</v>
      </c>
      <c r="P635" s="98" t="s">
        <v>4658</v>
      </c>
      <c r="Q635" s="179" t="s">
        <v>4659</v>
      </c>
      <c r="R635" s="98" t="s">
        <v>4660</v>
      </c>
      <c r="S635" s="98" t="s">
        <v>4661</v>
      </c>
      <c r="T635" s="98" t="s">
        <v>1552</v>
      </c>
      <c r="U635" s="98">
        <v>9000</v>
      </c>
      <c r="V635" s="98" t="s">
        <v>4096</v>
      </c>
      <c r="W635" s="98" t="s">
        <v>4662</v>
      </c>
      <c r="X635" s="98" t="s">
        <v>4663</v>
      </c>
      <c r="Y635" s="98" t="s">
        <v>1554</v>
      </c>
      <c r="Z635" s="98" t="s">
        <v>4664</v>
      </c>
      <c r="AA635" s="98" t="s">
        <v>4665</v>
      </c>
      <c r="AB635" s="98">
        <v>3400038767</v>
      </c>
      <c r="AC635" s="98" t="s">
        <v>4664</v>
      </c>
      <c r="AD635" s="98">
        <v>3400038767</v>
      </c>
      <c r="AE635" s="98" t="s">
        <v>4664</v>
      </c>
      <c r="AF635" s="27">
        <v>3400038767</v>
      </c>
      <c r="AG635" t="s">
        <v>4666</v>
      </c>
      <c r="AK635" s="115"/>
      <c r="AL635" s="36"/>
      <c r="AM635"/>
      <c r="AN635"/>
      <c r="AY635" s="108"/>
    </row>
    <row r="636" spans="1:51" ht="13.5" customHeight="1">
      <c r="A636" s="538"/>
      <c r="B636" s="98"/>
      <c r="C636" s="98" t="s">
        <v>9</v>
      </c>
      <c r="D636" s="98"/>
      <c r="E636" s="98"/>
      <c r="F636" s="98"/>
      <c r="G636" s="98" t="s">
        <v>105</v>
      </c>
      <c r="H636" s="480">
        <v>304</v>
      </c>
      <c r="I636" s="464"/>
      <c r="K636" s="483">
        <v>45201</v>
      </c>
      <c r="L636" s="98" t="s">
        <v>4651</v>
      </c>
      <c r="M636" s="98" t="s">
        <v>398</v>
      </c>
      <c r="N636" t="s">
        <v>488</v>
      </c>
      <c r="O636" t="str">
        <f>VLOOKUP(cppm_lor[[#This Row],[Status]],'All Link_LOV'!$M$4:$N$16,2,FALSE)</f>
        <v>Pending Verification</v>
      </c>
      <c r="P636" s="98" t="s">
        <v>4667</v>
      </c>
      <c r="Q636" s="179" t="s">
        <v>4668</v>
      </c>
      <c r="R636" s="98" t="s">
        <v>4660</v>
      </c>
      <c r="S636" s="98" t="s">
        <v>4661</v>
      </c>
      <c r="T636" s="98" t="s">
        <v>1552</v>
      </c>
      <c r="U636" s="98">
        <v>61000</v>
      </c>
      <c r="V636" s="98" t="s">
        <v>4096</v>
      </c>
      <c r="W636" s="98" t="s">
        <v>4662</v>
      </c>
      <c r="X636" s="98" t="s">
        <v>4669</v>
      </c>
      <c r="Y636" s="98" t="s">
        <v>1554</v>
      </c>
      <c r="Z636" s="98" t="s">
        <v>4664</v>
      </c>
      <c r="AA636" s="98" t="s">
        <v>4670</v>
      </c>
      <c r="AB636" s="98">
        <v>3400038767</v>
      </c>
      <c r="AC636" s="98" t="s">
        <v>4664</v>
      </c>
      <c r="AD636" s="98">
        <v>3400038767</v>
      </c>
      <c r="AE636" s="98" t="s">
        <v>4664</v>
      </c>
      <c r="AF636" s="27">
        <v>3400038767</v>
      </c>
      <c r="AG636" t="s">
        <v>4666</v>
      </c>
      <c r="AK636" s="115"/>
      <c r="AL636" s="36"/>
      <c r="AM636"/>
      <c r="AN636"/>
      <c r="AY636" s="108"/>
    </row>
    <row r="637" spans="1:51" ht="13.5" customHeight="1">
      <c r="A637" s="538"/>
      <c r="B637" s="98"/>
      <c r="C637" s="98" t="s">
        <v>9</v>
      </c>
      <c r="D637" s="98"/>
      <c r="E637" s="98"/>
      <c r="F637" s="98"/>
      <c r="G637" s="98" t="s">
        <v>105</v>
      </c>
      <c r="H637" s="480">
        <v>306</v>
      </c>
      <c r="I637" s="464"/>
      <c r="K637" s="483">
        <v>45201</v>
      </c>
      <c r="L637" s="98" t="s">
        <v>4651</v>
      </c>
      <c r="M637" s="98" t="s">
        <v>398</v>
      </c>
      <c r="N637" t="s">
        <v>488</v>
      </c>
      <c r="O637" t="str">
        <f>VLOOKUP(cppm_lor[[#This Row],[Status]],'All Link_LOV'!$M$4:$N$16,2,FALSE)</f>
        <v>Pending Verification</v>
      </c>
      <c r="P637" s="98" t="s">
        <v>4671</v>
      </c>
      <c r="Q637" s="179" t="s">
        <v>4672</v>
      </c>
      <c r="R637" s="98" t="s">
        <v>4527</v>
      </c>
      <c r="S637" s="98" t="s">
        <v>4528</v>
      </c>
      <c r="T637" s="98" t="s">
        <v>1552</v>
      </c>
      <c r="U637" s="98">
        <v>12000</v>
      </c>
      <c r="V637" s="98" t="s">
        <v>4096</v>
      </c>
      <c r="W637" s="98" t="s">
        <v>4673</v>
      </c>
      <c r="X637" s="98" t="s">
        <v>4674</v>
      </c>
      <c r="Y637" s="98" t="s">
        <v>1554</v>
      </c>
      <c r="Z637" s="98" t="s">
        <v>4675</v>
      </c>
      <c r="AA637" s="98" t="s">
        <v>4676</v>
      </c>
      <c r="AB637" s="98">
        <v>3400039063</v>
      </c>
      <c r="AC637" s="98" t="s">
        <v>4675</v>
      </c>
      <c r="AD637" s="98">
        <v>3400039063</v>
      </c>
      <c r="AE637" s="98" t="s">
        <v>4675</v>
      </c>
      <c r="AF637" s="27">
        <v>3400039063</v>
      </c>
      <c r="AG637" t="s">
        <v>4531</v>
      </c>
      <c r="AK637" s="115"/>
      <c r="AL637" s="36"/>
      <c r="AM637"/>
      <c r="AN637"/>
      <c r="AY637" s="108"/>
    </row>
    <row r="638" spans="1:51" ht="13.5" customHeight="1">
      <c r="A638" s="538"/>
      <c r="B638" s="98"/>
      <c r="C638" s="98" t="s">
        <v>9</v>
      </c>
      <c r="D638" s="98"/>
      <c r="E638" s="98"/>
      <c r="F638" s="98"/>
      <c r="G638" s="98" t="s">
        <v>105</v>
      </c>
      <c r="H638" s="480">
        <v>305</v>
      </c>
      <c r="I638" s="464"/>
      <c r="K638" s="483">
        <v>45201</v>
      </c>
      <c r="L638" s="98" t="s">
        <v>4538</v>
      </c>
      <c r="M638" s="98" t="s">
        <v>398</v>
      </c>
      <c r="N638" t="s">
        <v>488</v>
      </c>
      <c r="O638" t="str">
        <f>VLOOKUP(cppm_lor[[#This Row],[Status]],'All Link_LOV'!$M$4:$N$16,2,FALSE)</f>
        <v>Pending Verification</v>
      </c>
      <c r="P638" s="98" t="s">
        <v>4677</v>
      </c>
      <c r="Q638" s="179" t="s">
        <v>4678</v>
      </c>
      <c r="R638" s="98" t="s">
        <v>4679</v>
      </c>
      <c r="S638" s="98" t="s">
        <v>4680</v>
      </c>
      <c r="T638" s="98" t="s">
        <v>1675</v>
      </c>
      <c r="U638" s="98">
        <v>7364.14</v>
      </c>
      <c r="V638" s="98" t="s">
        <v>3994</v>
      </c>
      <c r="W638" s="98" t="s">
        <v>4681</v>
      </c>
      <c r="X638" s="98" t="s">
        <v>4682</v>
      </c>
      <c r="Y638" s="98" t="s">
        <v>1554</v>
      </c>
      <c r="Z638" s="98" t="s">
        <v>1683</v>
      </c>
      <c r="AA638" s="98" t="s">
        <v>4683</v>
      </c>
      <c r="AB638" s="98">
        <v>3400038912</v>
      </c>
      <c r="AC638" s="98" t="s">
        <v>4547</v>
      </c>
      <c r="AD638" s="98">
        <v>3400041306</v>
      </c>
      <c r="AE638" s="98" t="s">
        <v>4548</v>
      </c>
      <c r="AF638" s="27">
        <v>3400040772</v>
      </c>
      <c r="AG638" t="s">
        <v>4684</v>
      </c>
      <c r="AK638" s="115"/>
      <c r="AL638" s="36"/>
      <c r="AM638"/>
      <c r="AN638"/>
      <c r="AY638" s="108"/>
    </row>
    <row r="639" spans="1:51" ht="13.5" customHeight="1">
      <c r="A639" s="538"/>
      <c r="B639" s="98"/>
      <c r="C639" s="98" t="s">
        <v>9</v>
      </c>
      <c r="D639" s="98"/>
      <c r="E639" s="98"/>
      <c r="F639" s="98"/>
      <c r="G639" s="98" t="s">
        <v>105</v>
      </c>
      <c r="H639" s="480">
        <v>307</v>
      </c>
      <c r="I639" s="464"/>
      <c r="K639" s="483">
        <v>45201</v>
      </c>
      <c r="L639" s="98" t="s">
        <v>1649</v>
      </c>
      <c r="M639" s="98" t="s">
        <v>398</v>
      </c>
      <c r="N639" t="s">
        <v>488</v>
      </c>
      <c r="O639" t="str">
        <f>VLOOKUP(cppm_lor[[#This Row],[Status]],'All Link_LOV'!$M$4:$N$16,2,FALSE)</f>
        <v>Pending Verification</v>
      </c>
      <c r="P639" s="98" t="s">
        <v>4644</v>
      </c>
      <c r="Q639" s="179" t="s">
        <v>4685</v>
      </c>
      <c r="R639" s="98" t="s">
        <v>4646</v>
      </c>
      <c r="S639" s="98" t="s">
        <v>4647</v>
      </c>
      <c r="T639" s="98" t="s">
        <v>1654</v>
      </c>
      <c r="U639" s="98">
        <v>560</v>
      </c>
      <c r="V639" s="98" t="s">
        <v>3601</v>
      </c>
      <c r="W639" s="98" t="s">
        <v>3602</v>
      </c>
      <c r="X639" s="98" t="s">
        <v>4686</v>
      </c>
      <c r="Y639" s="98" t="s">
        <v>1554</v>
      </c>
      <c r="Z639" s="98" t="s">
        <v>3711</v>
      </c>
      <c r="AA639" s="98" t="s">
        <v>3718</v>
      </c>
      <c r="AB639" s="98">
        <v>3400038730</v>
      </c>
      <c r="AC639" s="98" t="s">
        <v>2252</v>
      </c>
      <c r="AD639" s="98">
        <v>3400039045</v>
      </c>
      <c r="AE639" s="98" t="s">
        <v>3719</v>
      </c>
      <c r="AF639" s="27">
        <v>3400038781</v>
      </c>
      <c r="AG639" t="s">
        <v>4650</v>
      </c>
      <c r="AK639" s="115"/>
      <c r="AL639" s="36"/>
      <c r="AM639"/>
      <c r="AN639"/>
      <c r="AY639" s="108"/>
    </row>
    <row r="640" spans="1:51" ht="13.5" customHeight="1">
      <c r="A640" s="538"/>
      <c r="B640" s="98"/>
      <c r="C640" s="98" t="s">
        <v>9</v>
      </c>
      <c r="D640" s="98"/>
      <c r="E640" s="98"/>
      <c r="F640" s="98"/>
      <c r="G640" s="98" t="s">
        <v>105</v>
      </c>
      <c r="H640" s="480">
        <v>308</v>
      </c>
      <c r="I640" s="464"/>
      <c r="K640" s="483">
        <v>45201</v>
      </c>
      <c r="L640" s="98" t="s">
        <v>4687</v>
      </c>
      <c r="M640" s="98" t="s">
        <v>1572</v>
      </c>
      <c r="N640" t="s">
        <v>500</v>
      </c>
      <c r="O640" t="str">
        <f>VLOOKUP(cppm_lor[[#This Row],[Status]],'All Link_LOV'!$M$4:$N$16,2,FALSE)</f>
        <v>Pending Verification</v>
      </c>
      <c r="P640" s="98">
        <v>191000005040</v>
      </c>
      <c r="Q640" s="179" t="s">
        <v>4688</v>
      </c>
      <c r="R640" s="98" t="s">
        <v>4689</v>
      </c>
      <c r="S640" s="98" t="s">
        <v>4690</v>
      </c>
      <c r="T640" s="98" t="s">
        <v>1577</v>
      </c>
      <c r="U640" s="98">
        <v>50000</v>
      </c>
      <c r="V640" s="98" t="s">
        <v>4691</v>
      </c>
      <c r="W640" s="98" t="s">
        <v>4692</v>
      </c>
      <c r="X640" s="98" t="s">
        <v>4693</v>
      </c>
      <c r="Y640" s="98" t="s">
        <v>1554</v>
      </c>
      <c r="Z640" s="98" t="s">
        <v>4251</v>
      </c>
      <c r="AA640" s="98" t="s">
        <v>4694</v>
      </c>
      <c r="AB640" s="98">
        <v>3400039107</v>
      </c>
      <c r="AC640" s="98" t="s">
        <v>97</v>
      </c>
      <c r="AD640" s="98" t="s">
        <v>97</v>
      </c>
      <c r="AE640" s="98" t="s">
        <v>97</v>
      </c>
      <c r="AF640" s="27" t="s">
        <v>97</v>
      </c>
      <c r="AG640" t="s">
        <v>4695</v>
      </c>
      <c r="AK640" s="115"/>
      <c r="AL640" s="36"/>
      <c r="AM640"/>
      <c r="AN640"/>
      <c r="AY640" s="108"/>
    </row>
    <row r="641" spans="1:51" ht="13.5" customHeight="1">
      <c r="A641" s="538"/>
      <c r="B641" s="98"/>
      <c r="C641" s="98" t="s">
        <v>9</v>
      </c>
      <c r="D641" s="98"/>
      <c r="E641" s="98"/>
      <c r="F641" s="98"/>
      <c r="G641" s="98" t="s">
        <v>105</v>
      </c>
      <c r="H641" s="480">
        <v>309</v>
      </c>
      <c r="I641" s="464"/>
      <c r="K641" s="483">
        <v>45202</v>
      </c>
      <c r="L641" s="98" t="s">
        <v>4107</v>
      </c>
      <c r="M641" s="98" t="s">
        <v>399</v>
      </c>
      <c r="N641" t="s">
        <v>491</v>
      </c>
      <c r="O641" t="str">
        <f>VLOOKUP(cppm_lor[[#This Row],[Status]],'All Link_LOV'!$M$4:$N$16,2,FALSE)</f>
        <v>Pending Verification</v>
      </c>
      <c r="P641" s="98" t="s">
        <v>4696</v>
      </c>
      <c r="Q641" s="179" t="s">
        <v>4697</v>
      </c>
      <c r="R641" s="98" t="s">
        <v>4698</v>
      </c>
      <c r="S641" s="98" t="s">
        <v>4699</v>
      </c>
      <c r="T641" s="98" t="s">
        <v>1577</v>
      </c>
      <c r="U641" s="98">
        <v>10000</v>
      </c>
      <c r="V641" s="98" t="s">
        <v>4279</v>
      </c>
      <c r="W641" s="98" t="s">
        <v>4700</v>
      </c>
      <c r="X641" s="98" t="s">
        <v>4701</v>
      </c>
      <c r="Y641" s="98" t="s">
        <v>1554</v>
      </c>
      <c r="Z641" s="98" t="s">
        <v>4702</v>
      </c>
      <c r="AA641" s="98" t="s">
        <v>4703</v>
      </c>
      <c r="AB641" s="98">
        <v>3400038591</v>
      </c>
      <c r="AC641" s="98" t="s">
        <v>4702</v>
      </c>
      <c r="AD641" s="98" t="s">
        <v>4702</v>
      </c>
      <c r="AE641" s="98" t="s">
        <v>4702</v>
      </c>
      <c r="AF641" s="27" t="s">
        <v>4702</v>
      </c>
      <c r="AK641" s="115"/>
      <c r="AL641" s="36"/>
      <c r="AM641"/>
      <c r="AN641"/>
      <c r="AY641" s="108"/>
    </row>
    <row r="642" spans="1:51" ht="13.5" customHeight="1">
      <c r="A642" s="538"/>
      <c r="B642" s="98"/>
      <c r="C642" s="98" t="s">
        <v>9</v>
      </c>
      <c r="D642" s="98"/>
      <c r="E642" s="98"/>
      <c r="F642" s="98"/>
      <c r="G642" s="98" t="s">
        <v>105</v>
      </c>
      <c r="H642" s="480">
        <v>310</v>
      </c>
      <c r="I642" s="464"/>
      <c r="K642" s="483">
        <v>45202</v>
      </c>
      <c r="L642" s="98" t="s">
        <v>4107</v>
      </c>
      <c r="M642" s="98" t="s">
        <v>399</v>
      </c>
      <c r="N642" t="s">
        <v>491</v>
      </c>
      <c r="O642" t="str">
        <f>VLOOKUP(cppm_lor[[#This Row],[Status]],'All Link_LOV'!$M$4:$N$16,2,FALSE)</f>
        <v>Pending Verification</v>
      </c>
      <c r="P642" s="98" t="s">
        <v>4704</v>
      </c>
      <c r="Q642" s="179" t="s">
        <v>4705</v>
      </c>
      <c r="R642" s="98" t="s">
        <v>4706</v>
      </c>
      <c r="S642" s="98" t="s">
        <v>4707</v>
      </c>
      <c r="T642" s="98" t="s">
        <v>1577</v>
      </c>
      <c r="U642" s="98">
        <v>10000</v>
      </c>
      <c r="V642" s="98" t="s">
        <v>4279</v>
      </c>
      <c r="W642" s="98" t="s">
        <v>4280</v>
      </c>
      <c r="X642" s="98" t="s">
        <v>4708</v>
      </c>
      <c r="Y642" s="98" t="s">
        <v>1554</v>
      </c>
      <c r="Z642" s="98" t="s">
        <v>4709</v>
      </c>
      <c r="AA642" s="98" t="s">
        <v>4710</v>
      </c>
      <c r="AB642" s="98">
        <v>3400038591</v>
      </c>
      <c r="AC642" s="98" t="s">
        <v>4709</v>
      </c>
      <c r="AD642" s="98" t="s">
        <v>4709</v>
      </c>
      <c r="AE642" s="98" t="s">
        <v>4709</v>
      </c>
      <c r="AF642" s="27" t="s">
        <v>4709</v>
      </c>
      <c r="AK642" s="115"/>
      <c r="AL642" s="36"/>
      <c r="AM642"/>
      <c r="AN642"/>
      <c r="AY642" s="108"/>
    </row>
    <row r="643" spans="1:51" ht="13.5" customHeight="1">
      <c r="A643" s="538"/>
      <c r="B643" s="98"/>
      <c r="C643" s="98" t="s">
        <v>9</v>
      </c>
      <c r="D643" s="98"/>
      <c r="E643" s="98"/>
      <c r="F643" s="98"/>
      <c r="G643" s="98" t="s">
        <v>105</v>
      </c>
      <c r="H643" s="480">
        <v>311</v>
      </c>
      <c r="I643" s="464"/>
      <c r="K643" s="483">
        <v>45202</v>
      </c>
      <c r="L643" s="98" t="s">
        <v>1581</v>
      </c>
      <c r="M643" s="98" t="s">
        <v>398</v>
      </c>
      <c r="N643" t="s">
        <v>491</v>
      </c>
      <c r="O643" t="str">
        <f>VLOOKUP(cppm_lor[[#This Row],[Status]],'All Link_LOV'!$M$4:$N$16,2,FALSE)</f>
        <v>Pending Verification</v>
      </c>
      <c r="P643" s="98" t="s">
        <v>4711</v>
      </c>
      <c r="Q643" s="179" t="s">
        <v>4712</v>
      </c>
      <c r="R643" s="98" t="s">
        <v>4713</v>
      </c>
      <c r="S643" s="98" t="s">
        <v>4714</v>
      </c>
      <c r="T643" s="98" t="s">
        <v>1586</v>
      </c>
      <c r="U643" s="98">
        <v>560</v>
      </c>
      <c r="V643" s="98" t="s">
        <v>1226</v>
      </c>
      <c r="W643" s="98" t="s">
        <v>4715</v>
      </c>
      <c r="X643" s="98" t="s">
        <v>4716</v>
      </c>
      <c r="Y643" s="98" t="s">
        <v>1554</v>
      </c>
      <c r="Z643" s="98" t="s">
        <v>3917</v>
      </c>
      <c r="AA643" s="98" t="s">
        <v>4717</v>
      </c>
      <c r="AB643" s="98">
        <v>3400039436</v>
      </c>
      <c r="AC643" s="98" t="s">
        <v>1588</v>
      </c>
      <c r="AD643" s="98">
        <v>3400039027</v>
      </c>
      <c r="AE643" s="98" t="s">
        <v>1389</v>
      </c>
      <c r="AF643" s="27">
        <v>3400039035</v>
      </c>
      <c r="AK643" s="115"/>
      <c r="AL643" s="36"/>
      <c r="AM643"/>
      <c r="AN643"/>
      <c r="AY643" s="108"/>
    </row>
    <row r="644" spans="1:51" ht="13.5" customHeight="1">
      <c r="A644" s="538"/>
      <c r="B644" s="98"/>
      <c r="C644" s="98" t="s">
        <v>9</v>
      </c>
      <c r="D644" s="98"/>
      <c r="E644" s="98"/>
      <c r="F644" s="98"/>
      <c r="G644" s="98" t="s">
        <v>105</v>
      </c>
      <c r="H644" s="480">
        <v>312</v>
      </c>
      <c r="I644" s="464"/>
      <c r="K644" s="483">
        <v>45202</v>
      </c>
      <c r="L644" s="98" t="s">
        <v>1581</v>
      </c>
      <c r="M644" s="98" t="s">
        <v>398</v>
      </c>
      <c r="N644" t="s">
        <v>491</v>
      </c>
      <c r="O644" t="str">
        <f>VLOOKUP(cppm_lor[[#This Row],[Status]],'All Link_LOV'!$M$4:$N$16,2,FALSE)</f>
        <v>Pending Verification</v>
      </c>
      <c r="P644" s="98" t="s">
        <v>4718</v>
      </c>
      <c r="Q644" s="179" t="s">
        <v>4719</v>
      </c>
      <c r="R644" s="98" t="s">
        <v>4720</v>
      </c>
      <c r="S644" s="98" t="s">
        <v>4721</v>
      </c>
      <c r="T644" s="98" t="s">
        <v>1586</v>
      </c>
      <c r="U644" s="98">
        <v>560</v>
      </c>
      <c r="V644" s="98" t="s">
        <v>1226</v>
      </c>
      <c r="W644" s="98" t="s">
        <v>4722</v>
      </c>
      <c r="X644" s="98" t="s">
        <v>4723</v>
      </c>
      <c r="Y644" s="98" t="s">
        <v>1554</v>
      </c>
      <c r="Z644" s="98" t="s">
        <v>3917</v>
      </c>
      <c r="AA644" s="98" t="s">
        <v>4717</v>
      </c>
      <c r="AB644" s="98">
        <v>3400039436</v>
      </c>
      <c r="AC644" s="98" t="s">
        <v>1588</v>
      </c>
      <c r="AD644" s="98">
        <v>3400039027</v>
      </c>
      <c r="AE644" s="98" t="s">
        <v>1389</v>
      </c>
      <c r="AF644" s="27">
        <v>3400039035</v>
      </c>
      <c r="AK644" s="115"/>
      <c r="AL644" s="36"/>
      <c r="AM644"/>
      <c r="AN644"/>
      <c r="AY644" s="108"/>
    </row>
    <row r="645" spans="1:51" ht="13.5" customHeight="1">
      <c r="A645" s="538"/>
      <c r="B645" s="98"/>
      <c r="C645" s="98" t="s">
        <v>9</v>
      </c>
      <c r="D645" s="98"/>
      <c r="E645" s="98"/>
      <c r="F645" s="98"/>
      <c r="G645" s="98" t="s">
        <v>105</v>
      </c>
      <c r="H645" s="480">
        <v>313</v>
      </c>
      <c r="I645" s="464"/>
      <c r="K645" s="483">
        <v>45202</v>
      </c>
      <c r="L645" s="98" t="s">
        <v>3749</v>
      </c>
      <c r="M645" s="98" t="s">
        <v>399</v>
      </c>
      <c r="N645" t="s">
        <v>491</v>
      </c>
      <c r="O645" t="str">
        <f>VLOOKUP(cppm_lor[[#This Row],[Status]],'All Link_LOV'!$M$4:$N$16,2,FALSE)</f>
        <v>Pending Verification</v>
      </c>
      <c r="P645" s="98" t="s">
        <v>4724</v>
      </c>
      <c r="Q645" s="179" t="s">
        <v>4725</v>
      </c>
      <c r="R645" s="98" t="s">
        <v>4726</v>
      </c>
      <c r="S645" s="98" t="s">
        <v>4727</v>
      </c>
      <c r="T645" s="98" t="s">
        <v>1586</v>
      </c>
      <c r="U645" s="98">
        <v>1120</v>
      </c>
      <c r="V645" s="98" t="s">
        <v>1501</v>
      </c>
      <c r="W645" s="98" t="s">
        <v>4133</v>
      </c>
      <c r="X645" s="98" t="s">
        <v>4728</v>
      </c>
      <c r="Y645" s="98" t="s">
        <v>1554</v>
      </c>
      <c r="Z645" s="98" t="s">
        <v>4729</v>
      </c>
      <c r="AA645" s="98" t="s">
        <v>4730</v>
      </c>
      <c r="AB645" s="98">
        <v>3400039436</v>
      </c>
      <c r="AC645" s="98" t="s">
        <v>4731</v>
      </c>
      <c r="AD645" s="98" t="s">
        <v>4731</v>
      </c>
      <c r="AE645" s="98" t="s">
        <v>4731</v>
      </c>
      <c r="AF645" s="27" t="s">
        <v>4731</v>
      </c>
      <c r="AK645" s="115"/>
      <c r="AL645" s="36"/>
      <c r="AM645"/>
      <c r="AN645"/>
      <c r="AY645" s="108"/>
    </row>
    <row r="646" spans="1:51" ht="13.5" customHeight="1">
      <c r="A646" s="538"/>
      <c r="B646" s="98"/>
      <c r="C646" s="98" t="s">
        <v>9</v>
      </c>
      <c r="D646" s="98"/>
      <c r="E646" s="98"/>
      <c r="F646" s="98"/>
      <c r="G646" s="98" t="s">
        <v>105</v>
      </c>
      <c r="H646" s="480">
        <v>314</v>
      </c>
      <c r="I646" s="464"/>
      <c r="K646" s="483">
        <v>45202</v>
      </c>
      <c r="L646" s="98" t="s">
        <v>4243</v>
      </c>
      <c r="M646" s="98" t="s">
        <v>1572</v>
      </c>
      <c r="N646" t="s">
        <v>498</v>
      </c>
      <c r="O646" t="str">
        <f>VLOOKUP(cppm_lor[[#This Row],[Status]],'All Link_LOV'!$M$4:$N$16,2,FALSE)</f>
        <v>Pending Verification</v>
      </c>
      <c r="P646" s="98" t="s">
        <v>4398</v>
      </c>
      <c r="Q646" s="179" t="s">
        <v>4399</v>
      </c>
      <c r="R646" s="98" t="s">
        <v>4400</v>
      </c>
      <c r="S646" s="98" t="s">
        <v>4401</v>
      </c>
      <c r="T646" s="98" t="s">
        <v>1717</v>
      </c>
      <c r="U646" s="98">
        <v>30000</v>
      </c>
      <c r="V646" s="98" t="s">
        <v>4248</v>
      </c>
      <c r="W646" s="98" t="s">
        <v>4249</v>
      </c>
      <c r="X646" s="98" t="s">
        <v>4732</v>
      </c>
      <c r="Y646" s="98" t="s">
        <v>1554</v>
      </c>
      <c r="Z646" s="98" t="s">
        <v>4016</v>
      </c>
      <c r="AA646" s="98" t="s">
        <v>4733</v>
      </c>
      <c r="AB646" s="98">
        <v>3400038882</v>
      </c>
      <c r="AC646" s="98" t="s">
        <v>4214</v>
      </c>
      <c r="AD646" s="98">
        <v>3400039143</v>
      </c>
      <c r="AE646" s="98" t="s">
        <v>4016</v>
      </c>
      <c r="AF646" s="27">
        <v>3400038882</v>
      </c>
      <c r="AG646" t="s">
        <v>498</v>
      </c>
      <c r="AK646" s="115"/>
      <c r="AL646" s="36"/>
      <c r="AM646"/>
      <c r="AN646"/>
      <c r="AY646" s="108"/>
    </row>
    <row r="647" spans="1:51" ht="13.5" customHeight="1">
      <c r="A647" s="538"/>
      <c r="B647" s="98"/>
      <c r="C647" s="98" t="s">
        <v>9</v>
      </c>
      <c r="D647" s="98"/>
      <c r="E647" s="98"/>
      <c r="F647" s="98"/>
      <c r="G647" s="98" t="s">
        <v>105</v>
      </c>
      <c r="H647" s="480">
        <v>315</v>
      </c>
      <c r="I647" s="464"/>
      <c r="K647" s="483">
        <v>45202</v>
      </c>
      <c r="L647" s="98" t="s">
        <v>3680</v>
      </c>
      <c r="M647" s="98" t="s">
        <v>399</v>
      </c>
      <c r="N647" t="s">
        <v>491</v>
      </c>
      <c r="O647" t="str">
        <f>VLOOKUP(cppm_lor[[#This Row],[Status]],'All Link_LOV'!$M$4:$N$16,2,FALSE)</f>
        <v>Pending Verification</v>
      </c>
      <c r="P647" s="98" t="s">
        <v>4734</v>
      </c>
      <c r="Q647" s="179" t="s">
        <v>4735</v>
      </c>
      <c r="R647" s="98" t="s">
        <v>4736</v>
      </c>
      <c r="S647" s="98" t="s">
        <v>4737</v>
      </c>
      <c r="T647" s="98" t="s">
        <v>1577</v>
      </c>
      <c r="U647" s="98">
        <v>10000</v>
      </c>
      <c r="V647" s="98" t="s">
        <v>3685</v>
      </c>
      <c r="W647" s="98" t="s">
        <v>4738</v>
      </c>
      <c r="X647" s="98" t="s">
        <v>4739</v>
      </c>
      <c r="Y647" s="98" t="s">
        <v>1554</v>
      </c>
      <c r="Z647" s="98" t="s">
        <v>3688</v>
      </c>
      <c r="AA647" s="98" t="s">
        <v>4740</v>
      </c>
      <c r="AB647" s="98">
        <v>3400038901</v>
      </c>
      <c r="AC647" s="98" t="s">
        <v>2207</v>
      </c>
      <c r="AD647" s="98" t="s">
        <v>2207</v>
      </c>
      <c r="AE647" s="98" t="s">
        <v>2207</v>
      </c>
      <c r="AF647" s="27" t="s">
        <v>2207</v>
      </c>
      <c r="AK647" s="115"/>
      <c r="AL647" s="36"/>
      <c r="AM647"/>
      <c r="AN647"/>
      <c r="AY647" s="108"/>
    </row>
    <row r="648" spans="1:51" ht="13.5" customHeight="1">
      <c r="A648" s="538"/>
      <c r="B648" s="98"/>
      <c r="C648" s="98" t="s">
        <v>9</v>
      </c>
      <c r="D648" s="98"/>
      <c r="E648" s="98"/>
      <c r="F648" s="98"/>
      <c r="G648" s="98" t="s">
        <v>105</v>
      </c>
      <c r="H648" s="480">
        <v>316</v>
      </c>
      <c r="I648" s="464"/>
      <c r="K648" s="483">
        <v>45202</v>
      </c>
      <c r="L648" s="98" t="s">
        <v>2124</v>
      </c>
      <c r="M648" s="98" t="s">
        <v>398</v>
      </c>
      <c r="N648" t="s">
        <v>488</v>
      </c>
      <c r="O648" t="str">
        <f>VLOOKUP(cppm_lor[[#This Row],[Status]],'All Link_LOV'!$M$4:$N$16,2,FALSE)</f>
        <v>Pending Verification</v>
      </c>
      <c r="P648" s="98" t="s">
        <v>4741</v>
      </c>
      <c r="Q648" s="179" t="s">
        <v>4742</v>
      </c>
      <c r="R648" s="98" t="s">
        <v>4743</v>
      </c>
      <c r="S648" s="98" t="s">
        <v>4744</v>
      </c>
      <c r="T648" s="98" t="s">
        <v>1614</v>
      </c>
      <c r="U648" s="98">
        <v>28012</v>
      </c>
      <c r="V648" s="98" t="s">
        <v>4745</v>
      </c>
      <c r="W648" s="98" t="s">
        <v>4746</v>
      </c>
      <c r="X648" s="98" t="s">
        <v>4747</v>
      </c>
      <c r="Y648" s="98" t="s">
        <v>1554</v>
      </c>
      <c r="Z648" s="98" t="s">
        <v>4748</v>
      </c>
      <c r="AA648" s="98" t="s">
        <v>4749</v>
      </c>
      <c r="AB648" s="98">
        <v>3400038604</v>
      </c>
      <c r="AC648" s="98" t="s">
        <v>4357</v>
      </c>
      <c r="AD648" s="98" t="s">
        <v>4357</v>
      </c>
      <c r="AE648" s="98" t="s">
        <v>4357</v>
      </c>
      <c r="AF648" s="27" t="s">
        <v>4357</v>
      </c>
      <c r="AG648" t="s">
        <v>4750</v>
      </c>
      <c r="AK648" s="115"/>
      <c r="AL648" s="36"/>
      <c r="AM648"/>
      <c r="AN648"/>
      <c r="AY648" s="108"/>
    </row>
    <row r="649" spans="1:51" ht="13.5" customHeight="1">
      <c r="A649" s="538"/>
      <c r="B649" s="98"/>
      <c r="C649" s="98" t="s">
        <v>9</v>
      </c>
      <c r="D649" s="98"/>
      <c r="E649" s="98"/>
      <c r="F649" s="98"/>
      <c r="G649" s="98" t="s">
        <v>105</v>
      </c>
      <c r="H649" s="480">
        <v>317</v>
      </c>
      <c r="I649" s="464"/>
      <c r="K649" s="483">
        <v>45202</v>
      </c>
      <c r="L649" s="98" t="s">
        <v>2282</v>
      </c>
      <c r="M649" s="98" t="s">
        <v>1572</v>
      </c>
      <c r="N649" t="s">
        <v>494</v>
      </c>
      <c r="O649" t="str">
        <f>VLOOKUP(cppm_lor[[#This Row],[Status]],'All Link_LOV'!$M$4:$N$16,2,FALSE)</f>
        <v>Pending Verification</v>
      </c>
      <c r="P649" s="98" t="s">
        <v>4751</v>
      </c>
      <c r="Q649" s="179" t="s">
        <v>4752</v>
      </c>
      <c r="R649" s="98" t="s">
        <v>4753</v>
      </c>
      <c r="S649" s="98" t="s">
        <v>4754</v>
      </c>
      <c r="T649" s="98" t="s">
        <v>1717</v>
      </c>
      <c r="U649" s="98">
        <v>10000</v>
      </c>
      <c r="V649" s="98" t="s">
        <v>4755</v>
      </c>
      <c r="W649" s="98" t="s">
        <v>4756</v>
      </c>
      <c r="X649" s="98" t="s">
        <v>4757</v>
      </c>
      <c r="Y649" s="98" t="s">
        <v>1579</v>
      </c>
      <c r="Z649" s="98"/>
      <c r="AA649" s="98"/>
      <c r="AB649" s="98"/>
      <c r="AC649" s="98"/>
      <c r="AD649" s="98"/>
      <c r="AE649" s="98"/>
      <c r="AF649" s="27"/>
      <c r="AG649" t="s">
        <v>2077</v>
      </c>
      <c r="AK649" s="115"/>
      <c r="AL649" s="36"/>
      <c r="AM649"/>
      <c r="AN649"/>
      <c r="AY649" s="108"/>
    </row>
    <row r="650" spans="1:51" ht="13.5" customHeight="1">
      <c r="A650" s="538"/>
      <c r="B650" s="98"/>
      <c r="C650" s="98" t="s">
        <v>9</v>
      </c>
      <c r="D650" s="98"/>
      <c r="E650" s="98"/>
      <c r="F650" s="98"/>
      <c r="G650" s="98" t="s">
        <v>105</v>
      </c>
      <c r="H650" s="480">
        <v>318</v>
      </c>
      <c r="I650" s="464"/>
      <c r="K650" s="483">
        <v>45202</v>
      </c>
      <c r="L650" s="98" t="s">
        <v>3920</v>
      </c>
      <c r="M650" s="98" t="s">
        <v>397</v>
      </c>
      <c r="N650" t="s">
        <v>491</v>
      </c>
      <c r="O650" t="str">
        <f>VLOOKUP(cppm_lor[[#This Row],[Status]],'All Link_LOV'!$M$4:$N$16,2,FALSE)</f>
        <v>Pending Verification</v>
      </c>
      <c r="P650" s="98" t="s">
        <v>4758</v>
      </c>
      <c r="Q650" s="179" t="s">
        <v>4759</v>
      </c>
      <c r="R650" s="98" t="s">
        <v>4760</v>
      </c>
      <c r="S650" s="98" t="s">
        <v>4761</v>
      </c>
      <c r="T650" s="98" t="s">
        <v>1691</v>
      </c>
      <c r="U650" s="98">
        <v>7700</v>
      </c>
      <c r="V650" s="98" t="s">
        <v>3925</v>
      </c>
      <c r="W650" s="98" t="s">
        <v>4177</v>
      </c>
      <c r="X650" s="98" t="s">
        <v>4762</v>
      </c>
      <c r="Y650" s="98" t="s">
        <v>1579</v>
      </c>
      <c r="Z650" s="98"/>
      <c r="AA650" s="98"/>
      <c r="AB650" s="98"/>
      <c r="AC650" s="98"/>
      <c r="AD650" s="98"/>
      <c r="AE650" s="98"/>
      <c r="AF650" s="27"/>
      <c r="AK650" s="115"/>
      <c r="AL650" s="36"/>
      <c r="AM650"/>
      <c r="AN650"/>
      <c r="AY650" s="108"/>
    </row>
    <row r="651" spans="1:51" ht="13.5" customHeight="1">
      <c r="A651" s="538"/>
      <c r="B651" s="98"/>
      <c r="C651" s="98" t="s">
        <v>9</v>
      </c>
      <c r="D651" s="98"/>
      <c r="E651" s="98"/>
      <c r="F651" s="98"/>
      <c r="G651" s="98" t="s">
        <v>105</v>
      </c>
      <c r="H651" s="480">
        <v>319</v>
      </c>
      <c r="I651" s="464"/>
      <c r="K651" s="483">
        <v>45202</v>
      </c>
      <c r="L651" s="98" t="s">
        <v>3920</v>
      </c>
      <c r="M651" s="98" t="s">
        <v>399</v>
      </c>
      <c r="N651" t="s">
        <v>491</v>
      </c>
      <c r="O651" t="str">
        <f>VLOOKUP(cppm_lor[[#This Row],[Status]],'All Link_LOV'!$M$4:$N$16,2,FALSE)</f>
        <v>Pending Verification</v>
      </c>
      <c r="P651" s="98" t="s">
        <v>4763</v>
      </c>
      <c r="Q651" s="179" t="s">
        <v>4764</v>
      </c>
      <c r="R651" s="98" t="s">
        <v>4765</v>
      </c>
      <c r="S651" s="98" t="s">
        <v>4766</v>
      </c>
      <c r="T651" s="98" t="s">
        <v>1691</v>
      </c>
      <c r="U651" s="98">
        <v>4050.62</v>
      </c>
      <c r="V651" s="98" t="s">
        <v>4767</v>
      </c>
      <c r="W651" s="98" t="s">
        <v>4768</v>
      </c>
      <c r="X651" s="98" t="s">
        <v>4769</v>
      </c>
      <c r="Y651" s="98" t="s">
        <v>1579</v>
      </c>
      <c r="Z651" s="98"/>
      <c r="AA651" s="98"/>
      <c r="AB651" s="98"/>
      <c r="AC651" s="98"/>
      <c r="AD651" s="98"/>
      <c r="AE651" s="98"/>
      <c r="AF651" s="27"/>
      <c r="AK651" s="115"/>
      <c r="AL651" s="36"/>
      <c r="AM651"/>
      <c r="AN651"/>
      <c r="AY651" s="108"/>
    </row>
    <row r="652" spans="1:51" ht="13.5" customHeight="1">
      <c r="A652" s="538"/>
      <c r="B652" s="98"/>
      <c r="C652" s="98" t="s">
        <v>9</v>
      </c>
      <c r="D652" s="98"/>
      <c r="E652" s="98"/>
      <c r="F652" s="98"/>
      <c r="G652" s="98" t="s">
        <v>105</v>
      </c>
      <c r="H652" s="480">
        <v>320</v>
      </c>
      <c r="I652" s="464"/>
      <c r="K652" s="483">
        <v>45202</v>
      </c>
      <c r="L652" s="98" t="s">
        <v>4770</v>
      </c>
      <c r="M652" s="98" t="s">
        <v>398</v>
      </c>
      <c r="N652" t="s">
        <v>504</v>
      </c>
      <c r="O652" t="str">
        <f>VLOOKUP(cppm_lor[[#This Row],[Status]],'All Link_LOV'!$M$4:$N$16,2,FALSE)</f>
        <v>Pending Verification</v>
      </c>
      <c r="P652" s="98" t="s">
        <v>4771</v>
      </c>
      <c r="Q652" s="179" t="s">
        <v>4772</v>
      </c>
      <c r="R652" s="98" t="s">
        <v>4773</v>
      </c>
      <c r="S652" s="98" t="s">
        <v>4774</v>
      </c>
      <c r="T652" s="98" t="s">
        <v>3872</v>
      </c>
      <c r="U652" s="98">
        <v>200000</v>
      </c>
      <c r="V652" s="98" t="s">
        <v>4775</v>
      </c>
      <c r="W652" s="98" t="s">
        <v>4776</v>
      </c>
      <c r="X652" s="98" t="s">
        <v>4777</v>
      </c>
      <c r="Y652" s="98" t="s">
        <v>1554</v>
      </c>
      <c r="Z652" s="98" t="s">
        <v>4778</v>
      </c>
      <c r="AA652" s="98" t="s">
        <v>4779</v>
      </c>
      <c r="AB652" s="98">
        <v>3400039025</v>
      </c>
      <c r="AC652" s="98" t="s">
        <v>4780</v>
      </c>
      <c r="AD652" s="98">
        <v>3400038405</v>
      </c>
      <c r="AE652" s="98" t="s">
        <v>4781</v>
      </c>
      <c r="AF652" s="27">
        <v>3400038498</v>
      </c>
      <c r="AK652" s="115"/>
      <c r="AL652" s="36"/>
      <c r="AM652"/>
      <c r="AN652"/>
      <c r="AY652" s="108"/>
    </row>
    <row r="653" spans="1:51" ht="13.5" customHeight="1">
      <c r="A653" s="538"/>
      <c r="B653" s="98"/>
      <c r="C653" s="98" t="s">
        <v>9</v>
      </c>
      <c r="D653" s="98"/>
      <c r="E653" s="98"/>
      <c r="F653" s="98"/>
      <c r="G653" s="98" t="s">
        <v>105</v>
      </c>
      <c r="H653" s="480">
        <v>321</v>
      </c>
      <c r="I653" s="464"/>
      <c r="K653" s="483">
        <v>45202</v>
      </c>
      <c r="L653" s="98" t="s">
        <v>4770</v>
      </c>
      <c r="M653" s="98" t="s">
        <v>399</v>
      </c>
      <c r="N653" t="s">
        <v>490</v>
      </c>
      <c r="O653" t="str">
        <f>VLOOKUP(cppm_lor[[#This Row],[Status]],'All Link_LOV'!$M$4:$N$16,2,FALSE)</f>
        <v>Pending Verification</v>
      </c>
      <c r="P653" s="98" t="s">
        <v>4782</v>
      </c>
      <c r="Q653" s="179" t="s">
        <v>4783</v>
      </c>
      <c r="R653" s="98" t="s">
        <v>4784</v>
      </c>
      <c r="S653" s="98" t="s">
        <v>4785</v>
      </c>
      <c r="T653" s="98" t="s">
        <v>3872</v>
      </c>
      <c r="U653" s="98">
        <v>20000</v>
      </c>
      <c r="V653" s="98" t="s">
        <v>4786</v>
      </c>
      <c r="W653" s="98" t="s">
        <v>3874</v>
      </c>
      <c r="X653" s="98" t="s">
        <v>4787</v>
      </c>
      <c r="Y653" s="98" t="s">
        <v>1554</v>
      </c>
      <c r="Z653" s="98" t="s">
        <v>4788</v>
      </c>
      <c r="AA653" s="98" t="s">
        <v>4789</v>
      </c>
      <c r="AB653" s="98">
        <v>3400038826</v>
      </c>
      <c r="AC653" s="98" t="s">
        <v>4790</v>
      </c>
      <c r="AD653" s="98">
        <v>3400038815</v>
      </c>
      <c r="AE653" s="98" t="s">
        <v>4791</v>
      </c>
      <c r="AF653" s="27">
        <v>3400039018</v>
      </c>
      <c r="AK653" s="115"/>
      <c r="AL653" s="36"/>
      <c r="AM653"/>
      <c r="AN653"/>
      <c r="AY653" s="108"/>
    </row>
    <row r="654" spans="1:51" ht="13.5" customHeight="1">
      <c r="A654" s="538"/>
      <c r="B654" s="98"/>
      <c r="C654" s="98" t="s">
        <v>9</v>
      </c>
      <c r="D654" s="98"/>
      <c r="E654" s="98"/>
      <c r="F654" s="98"/>
      <c r="G654" s="98" t="s">
        <v>105</v>
      </c>
      <c r="H654" s="480">
        <v>322</v>
      </c>
      <c r="I654" s="464"/>
      <c r="K654" s="483">
        <v>45203</v>
      </c>
      <c r="L654" s="98" t="s">
        <v>4770</v>
      </c>
      <c r="M654" s="98" t="s">
        <v>1572</v>
      </c>
      <c r="N654" t="s">
        <v>494</v>
      </c>
      <c r="O654" t="str">
        <f>VLOOKUP(cppm_lor[[#This Row],[Status]],'All Link_LOV'!$M$4:$N$16,2,FALSE)</f>
        <v>Pending Verification</v>
      </c>
      <c r="P654" s="98" t="s">
        <v>4792</v>
      </c>
      <c r="Q654" s="179" t="s">
        <v>4793</v>
      </c>
      <c r="R654" s="98" t="s">
        <v>4794</v>
      </c>
      <c r="S654" s="98" t="s">
        <v>4219</v>
      </c>
      <c r="T654" s="98" t="s">
        <v>3872</v>
      </c>
      <c r="U654" s="98">
        <v>10000</v>
      </c>
      <c r="V654" s="98" t="s">
        <v>4795</v>
      </c>
      <c r="W654" s="98" t="s">
        <v>4796</v>
      </c>
      <c r="X654" s="98" t="s">
        <v>4797</v>
      </c>
      <c r="Y654" s="98" t="s">
        <v>1554</v>
      </c>
      <c r="Z654" s="98" t="s">
        <v>4798</v>
      </c>
      <c r="AA654" s="98" t="s">
        <v>4789</v>
      </c>
      <c r="AB654" s="98">
        <v>3400038595</v>
      </c>
      <c r="AC654" s="98" t="s">
        <v>4790</v>
      </c>
      <c r="AD654" s="98">
        <v>3400038815</v>
      </c>
      <c r="AE654" s="98" t="s">
        <v>4791</v>
      </c>
      <c r="AF654" s="27">
        <v>3400039018</v>
      </c>
      <c r="AG654" t="s">
        <v>4799</v>
      </c>
      <c r="AK654" s="115"/>
      <c r="AL654" s="36"/>
      <c r="AM654"/>
      <c r="AN654"/>
      <c r="AY654" s="108"/>
    </row>
    <row r="655" spans="1:51" ht="13.5" customHeight="1">
      <c r="A655" s="538"/>
      <c r="B655" s="98"/>
      <c r="C655" s="98" t="s">
        <v>9</v>
      </c>
      <c r="D655" s="98"/>
      <c r="E655" s="98"/>
      <c r="F655" s="98"/>
      <c r="G655" s="98" t="s">
        <v>105</v>
      </c>
      <c r="H655" s="480">
        <v>323</v>
      </c>
      <c r="I655" s="464"/>
      <c r="K655" s="483">
        <v>45203</v>
      </c>
      <c r="L655" s="98" t="s">
        <v>4770</v>
      </c>
      <c r="M655" s="98" t="s">
        <v>1572</v>
      </c>
      <c r="N655" t="s">
        <v>494</v>
      </c>
      <c r="O655" t="str">
        <f>VLOOKUP(cppm_lor[[#This Row],[Status]],'All Link_LOV'!$M$4:$N$16,2,FALSE)</f>
        <v>Pending Verification</v>
      </c>
      <c r="P655" s="98" t="s">
        <v>4800</v>
      </c>
      <c r="Q655" s="179" t="s">
        <v>4801</v>
      </c>
      <c r="R655" s="98" t="s">
        <v>4802</v>
      </c>
      <c r="S655" s="98" t="s">
        <v>4197</v>
      </c>
      <c r="T655" s="98" t="s">
        <v>3872</v>
      </c>
      <c r="U655" s="98">
        <v>96000</v>
      </c>
      <c r="V655" s="98" t="s">
        <v>4795</v>
      </c>
      <c r="W655" s="98" t="s">
        <v>4796</v>
      </c>
      <c r="X655" s="98" t="s">
        <v>4803</v>
      </c>
      <c r="Y655" s="98" t="s">
        <v>1554</v>
      </c>
      <c r="Z655" s="98" t="s">
        <v>4804</v>
      </c>
      <c r="AA655" s="98" t="s">
        <v>4805</v>
      </c>
      <c r="AB655" s="98">
        <v>3400038488</v>
      </c>
      <c r="AC655" s="98" t="s">
        <v>4791</v>
      </c>
      <c r="AD655" s="98">
        <v>3400039018</v>
      </c>
      <c r="AE655" s="98" t="s">
        <v>4798</v>
      </c>
      <c r="AF655" s="27">
        <v>3400038595</v>
      </c>
      <c r="AG655" t="s">
        <v>4806</v>
      </c>
      <c r="AK655" s="115"/>
      <c r="AL655" s="36"/>
      <c r="AM655"/>
      <c r="AN655"/>
      <c r="AY655" s="108"/>
    </row>
    <row r="656" spans="1:51" ht="13.5" customHeight="1">
      <c r="A656" s="538"/>
      <c r="B656" s="98"/>
      <c r="C656" s="98" t="s">
        <v>9</v>
      </c>
      <c r="D656" s="98"/>
      <c r="E656" s="98"/>
      <c r="F656" s="98"/>
      <c r="G656" s="98" t="s">
        <v>105</v>
      </c>
      <c r="H656" s="480">
        <v>324</v>
      </c>
      <c r="I656" s="464"/>
      <c r="K656" s="483">
        <v>45203</v>
      </c>
      <c r="L656" s="98" t="s">
        <v>4091</v>
      </c>
      <c r="M656" s="98" t="s">
        <v>398</v>
      </c>
      <c r="N656" t="s">
        <v>488</v>
      </c>
      <c r="O656" t="str">
        <f>VLOOKUP(cppm_lor[[#This Row],[Status]],'All Link_LOV'!$M$4:$N$16,2,FALSE)</f>
        <v>Pending Verification</v>
      </c>
      <c r="P656" s="98" t="s">
        <v>4807</v>
      </c>
      <c r="Q656" s="179" t="s">
        <v>4808</v>
      </c>
      <c r="R656" s="98" t="s">
        <v>4521</v>
      </c>
      <c r="S656" s="98" t="s">
        <v>4522</v>
      </c>
      <c r="T656" s="98" t="s">
        <v>1552</v>
      </c>
      <c r="U656" s="98">
        <v>52200</v>
      </c>
      <c r="V656" s="98" t="s">
        <v>4096</v>
      </c>
      <c r="W656" s="98" t="s">
        <v>4342</v>
      </c>
      <c r="X656" s="98" t="s">
        <v>4809</v>
      </c>
      <c r="Y656" s="98" t="s">
        <v>1579</v>
      </c>
      <c r="Z656" s="98"/>
      <c r="AA656" s="98"/>
      <c r="AB656" s="98"/>
      <c r="AC656" s="98"/>
      <c r="AD656" s="98"/>
      <c r="AE656" s="98"/>
      <c r="AF656" s="27"/>
      <c r="AG656" t="s">
        <v>4524</v>
      </c>
      <c r="AK656" s="115"/>
      <c r="AL656" s="36"/>
      <c r="AM656"/>
      <c r="AN656"/>
      <c r="AY656" s="108"/>
    </row>
    <row r="657" spans="1:51" ht="13.5" customHeight="1">
      <c r="A657" s="538"/>
      <c r="B657" s="98"/>
      <c r="C657" s="98" t="s">
        <v>9</v>
      </c>
      <c r="D657" s="98"/>
      <c r="E657" s="98"/>
      <c r="F657" s="98"/>
      <c r="G657" s="98" t="s">
        <v>105</v>
      </c>
      <c r="H657" s="480">
        <v>325</v>
      </c>
      <c r="I657" s="464"/>
      <c r="K657" s="483">
        <v>45203</v>
      </c>
      <c r="L657" s="98" t="s">
        <v>4091</v>
      </c>
      <c r="M657" s="98" t="s">
        <v>398</v>
      </c>
      <c r="N657" t="s">
        <v>488</v>
      </c>
      <c r="O657" t="str">
        <f>VLOOKUP(cppm_lor[[#This Row],[Status]],'All Link_LOV'!$M$4:$N$16,2,FALSE)</f>
        <v>Pending Verification</v>
      </c>
      <c r="P657" s="98" t="s">
        <v>4810</v>
      </c>
      <c r="Q657" s="179" t="s">
        <v>4811</v>
      </c>
      <c r="R657" s="98" t="s">
        <v>4521</v>
      </c>
      <c r="S657" s="98" t="s">
        <v>4522</v>
      </c>
      <c r="T657" s="98" t="s">
        <v>1552</v>
      </c>
      <c r="U657" s="98">
        <v>20997</v>
      </c>
      <c r="V657" s="98" t="s">
        <v>4096</v>
      </c>
      <c r="W657" s="98" t="s">
        <v>4342</v>
      </c>
      <c r="X657" s="98" t="s">
        <v>4812</v>
      </c>
      <c r="Y657" s="98" t="s">
        <v>1579</v>
      </c>
      <c r="Z657" s="98"/>
      <c r="AA657" s="98"/>
      <c r="AB657" s="98"/>
      <c r="AC657" s="98"/>
      <c r="AD657" s="98"/>
      <c r="AE657" s="98"/>
      <c r="AF657" s="27"/>
      <c r="AG657" t="s">
        <v>4524</v>
      </c>
      <c r="AK657" s="115"/>
      <c r="AL657" s="36"/>
      <c r="AM657"/>
      <c r="AN657"/>
      <c r="AY657" s="108"/>
    </row>
    <row r="658" spans="1:51" ht="13.5" customHeight="1">
      <c r="A658" s="538"/>
      <c r="B658" s="98"/>
      <c r="C658" s="98" t="s">
        <v>9</v>
      </c>
      <c r="D658" s="98"/>
      <c r="E658" s="98"/>
      <c r="F658" s="98"/>
      <c r="G658" s="98" t="s">
        <v>105</v>
      </c>
      <c r="H658" s="480">
        <v>326</v>
      </c>
      <c r="I658" s="464"/>
      <c r="K658" s="483">
        <v>45203</v>
      </c>
      <c r="L658" s="98" t="s">
        <v>4091</v>
      </c>
      <c r="M658" s="98" t="s">
        <v>398</v>
      </c>
      <c r="N658" t="s">
        <v>488</v>
      </c>
      <c r="O658" t="str">
        <f>VLOOKUP(cppm_lor[[#This Row],[Status]],'All Link_LOV'!$M$4:$N$16,2,FALSE)</f>
        <v>Pending Verification</v>
      </c>
      <c r="P658" s="98" t="s">
        <v>3105</v>
      </c>
      <c r="Q658" s="179" t="s">
        <v>4813</v>
      </c>
      <c r="R658" s="98" t="s">
        <v>3106</v>
      </c>
      <c r="S658" s="98" t="s">
        <v>3107</v>
      </c>
      <c r="T658" s="98" t="s">
        <v>1552</v>
      </c>
      <c r="U658" s="98">
        <v>16202</v>
      </c>
      <c r="V658" s="98" t="s">
        <v>4096</v>
      </c>
      <c r="W658" s="98" t="s">
        <v>4814</v>
      </c>
      <c r="X658" s="98" t="s">
        <v>4815</v>
      </c>
      <c r="Y658" s="98" t="s">
        <v>1554</v>
      </c>
      <c r="Z658" s="98" t="s">
        <v>4240</v>
      </c>
      <c r="AA658" s="98" t="s">
        <v>4106</v>
      </c>
      <c r="AB658" s="98">
        <v>3400038767</v>
      </c>
      <c r="AC658" s="98" t="s">
        <v>4240</v>
      </c>
      <c r="AD658" s="98">
        <v>3400038767</v>
      </c>
      <c r="AE658" s="98" t="s">
        <v>4240</v>
      </c>
      <c r="AF658" s="27">
        <v>3400038767</v>
      </c>
      <c r="AG658" t="s">
        <v>3108</v>
      </c>
      <c r="AK658" s="115"/>
      <c r="AL658" s="36"/>
      <c r="AM658"/>
      <c r="AN658"/>
      <c r="AY658" s="108"/>
    </row>
    <row r="659" spans="1:51" ht="13.5" customHeight="1">
      <c r="A659" s="538"/>
      <c r="B659" s="98"/>
      <c r="C659" s="98" t="s">
        <v>9</v>
      </c>
      <c r="D659" s="98"/>
      <c r="E659" s="98"/>
      <c r="F659" s="98"/>
      <c r="G659" s="98" t="s">
        <v>105</v>
      </c>
      <c r="H659" s="480">
        <v>327</v>
      </c>
      <c r="I659" s="464"/>
      <c r="K659" s="483">
        <v>45203</v>
      </c>
      <c r="L659" s="98" t="s">
        <v>4091</v>
      </c>
      <c r="M659" s="98" t="s">
        <v>398</v>
      </c>
      <c r="N659" t="s">
        <v>488</v>
      </c>
      <c r="O659" t="str">
        <f>VLOOKUP(cppm_lor[[#This Row],[Status]],'All Link_LOV'!$M$4:$N$16,2,FALSE)</f>
        <v>Pending Verification</v>
      </c>
      <c r="P659" s="98" t="s">
        <v>3111</v>
      </c>
      <c r="Q659" s="179" t="s">
        <v>4816</v>
      </c>
      <c r="R659" s="98" t="s">
        <v>3106</v>
      </c>
      <c r="S659" s="98" t="s">
        <v>3107</v>
      </c>
      <c r="T659" s="98" t="s">
        <v>1552</v>
      </c>
      <c r="U659" s="98">
        <v>24871</v>
      </c>
      <c r="V659" s="98" t="s">
        <v>4096</v>
      </c>
      <c r="W659" s="98" t="s">
        <v>4814</v>
      </c>
      <c r="X659" s="98" t="s">
        <v>4817</v>
      </c>
      <c r="Y659" s="98" t="s">
        <v>1554</v>
      </c>
      <c r="Z659" s="98" t="s">
        <v>4818</v>
      </c>
      <c r="AA659" s="98" t="s">
        <v>4106</v>
      </c>
      <c r="AB659" s="98">
        <v>3400039069</v>
      </c>
      <c r="AC659" s="98" t="s">
        <v>4818</v>
      </c>
      <c r="AD659" s="98">
        <v>3400039069</v>
      </c>
      <c r="AE659" s="98" t="s">
        <v>4818</v>
      </c>
      <c r="AF659" s="27">
        <v>3400039069</v>
      </c>
      <c r="AG659" t="s">
        <v>3108</v>
      </c>
      <c r="AK659" s="115"/>
      <c r="AL659" s="36"/>
      <c r="AM659"/>
      <c r="AN659"/>
      <c r="AY659" s="108"/>
    </row>
    <row r="660" spans="1:51" ht="13.5" customHeight="1">
      <c r="A660" s="538"/>
      <c r="B660" s="98"/>
      <c r="C660" s="98" t="s">
        <v>9</v>
      </c>
      <c r="D660" s="98"/>
      <c r="E660" s="98"/>
      <c r="F660" s="98"/>
      <c r="G660" s="98" t="s">
        <v>105</v>
      </c>
      <c r="H660" s="480">
        <v>328</v>
      </c>
      <c r="I660" s="464"/>
      <c r="K660" s="483">
        <v>45203</v>
      </c>
      <c r="L660" s="98" t="s">
        <v>4091</v>
      </c>
      <c r="M660" s="98" t="s">
        <v>399</v>
      </c>
      <c r="N660" t="s">
        <v>490</v>
      </c>
      <c r="O660" t="str">
        <f>VLOOKUP(cppm_lor[[#This Row],[Status]],'All Link_LOV'!$M$4:$N$16,2,FALSE)</f>
        <v>Pending Verification</v>
      </c>
      <c r="P660" s="98" t="s">
        <v>4819</v>
      </c>
      <c r="Q660" s="179" t="s">
        <v>4820</v>
      </c>
      <c r="R660" s="98" t="s">
        <v>4821</v>
      </c>
      <c r="S660" s="98" t="s">
        <v>4822</v>
      </c>
      <c r="T660" s="98" t="s">
        <v>1552</v>
      </c>
      <c r="U660" s="98">
        <v>29987.4</v>
      </c>
      <c r="V660" s="98" t="s">
        <v>4096</v>
      </c>
      <c r="W660" s="98" t="s">
        <v>4342</v>
      </c>
      <c r="X660" s="98" t="s">
        <v>4823</v>
      </c>
      <c r="Y660" s="98" t="s">
        <v>1554</v>
      </c>
      <c r="Z660" s="98" t="s">
        <v>4240</v>
      </c>
      <c r="AA660" s="98" t="s">
        <v>4106</v>
      </c>
      <c r="AB660" s="98">
        <v>3400038767</v>
      </c>
      <c r="AC660" s="98" t="s">
        <v>4240</v>
      </c>
      <c r="AD660" s="98">
        <v>3400038767</v>
      </c>
      <c r="AE660" s="98" t="s">
        <v>4240</v>
      </c>
      <c r="AF660" s="27">
        <v>3400038767</v>
      </c>
      <c r="AK660" s="115"/>
      <c r="AL660" s="36"/>
      <c r="AM660"/>
      <c r="AN660"/>
      <c r="AY660" s="108"/>
    </row>
    <row r="661" spans="1:51" ht="13.5" customHeight="1">
      <c r="A661" s="538"/>
      <c r="B661" s="98"/>
      <c r="C661" s="98" t="s">
        <v>9</v>
      </c>
      <c r="D661" s="98"/>
      <c r="E661" s="98"/>
      <c r="F661" s="98"/>
      <c r="G661" s="98" t="s">
        <v>105</v>
      </c>
      <c r="H661" s="480">
        <v>329</v>
      </c>
      <c r="I661" s="464"/>
      <c r="K661" s="483">
        <v>45203</v>
      </c>
      <c r="L661" s="98" t="s">
        <v>4824</v>
      </c>
      <c r="M661" s="98" t="s">
        <v>397</v>
      </c>
      <c r="N661" t="s">
        <v>493</v>
      </c>
      <c r="O661" t="str">
        <f>VLOOKUP(cppm_lor[[#This Row],[Status]],'All Link_LOV'!$M$4:$N$16,2,FALSE)</f>
        <v>Pending Verification</v>
      </c>
      <c r="P661" s="98" t="s">
        <v>4825</v>
      </c>
      <c r="Q661" s="179" t="s">
        <v>4826</v>
      </c>
      <c r="R661" s="98" t="s">
        <v>4827</v>
      </c>
      <c r="S661" s="98" t="s">
        <v>4828</v>
      </c>
      <c r="T661" s="98" t="s">
        <v>1691</v>
      </c>
      <c r="U661" s="98">
        <v>190148.2</v>
      </c>
      <c r="V661" s="98" t="s">
        <v>4263</v>
      </c>
      <c r="W661" s="98" t="s">
        <v>4829</v>
      </c>
      <c r="X661" s="98" t="s">
        <v>4830</v>
      </c>
      <c r="Y661" s="98" t="s">
        <v>1579</v>
      </c>
      <c r="Z661" s="98"/>
      <c r="AA661" s="98"/>
      <c r="AB661" s="98"/>
      <c r="AC661" s="98"/>
      <c r="AD661" s="98"/>
      <c r="AE661" s="98"/>
      <c r="AF661" s="27"/>
      <c r="AK661" s="115"/>
      <c r="AL661" s="36"/>
      <c r="AM661"/>
      <c r="AN661"/>
      <c r="AY661" s="108"/>
    </row>
    <row r="662" spans="1:51" ht="13.5" customHeight="1">
      <c r="A662" s="538"/>
      <c r="B662" s="98"/>
      <c r="C662" s="98" t="s">
        <v>9</v>
      </c>
      <c r="D662" s="98"/>
      <c r="E662" s="98"/>
      <c r="F662" s="98"/>
      <c r="G662" s="98" t="s">
        <v>105</v>
      </c>
      <c r="H662" s="480">
        <v>295</v>
      </c>
      <c r="I662" s="464"/>
      <c r="K662" s="483">
        <v>45203</v>
      </c>
      <c r="L662" s="98" t="s">
        <v>2312</v>
      </c>
      <c r="M662" s="98" t="s">
        <v>398</v>
      </c>
      <c r="N662" t="s">
        <v>491</v>
      </c>
      <c r="O662" t="str">
        <f>VLOOKUP(cppm_lor[[#This Row],[Status]],'All Link_LOV'!$M$4:$N$16,2,FALSE)</f>
        <v>Pending Verification</v>
      </c>
      <c r="P662" s="98" t="s">
        <v>4831</v>
      </c>
      <c r="Q662" s="179" t="s">
        <v>4832</v>
      </c>
      <c r="R662" s="98" t="s">
        <v>4833</v>
      </c>
      <c r="S662" s="98" t="s">
        <v>4834</v>
      </c>
      <c r="T662" s="98" t="s">
        <v>1564</v>
      </c>
      <c r="U662" s="98">
        <v>2000</v>
      </c>
      <c r="V662" s="98" t="s">
        <v>1134</v>
      </c>
      <c r="W662" s="98" t="s">
        <v>2338</v>
      </c>
      <c r="X662" s="98" t="s">
        <v>4835</v>
      </c>
      <c r="Y662" s="98" t="s">
        <v>1554</v>
      </c>
      <c r="Z662" s="98" t="s">
        <v>2434</v>
      </c>
      <c r="AA662" s="98" t="s">
        <v>4836</v>
      </c>
      <c r="AB662" s="98">
        <v>3400038722</v>
      </c>
      <c r="AC662" s="98" t="s">
        <v>2077</v>
      </c>
      <c r="AD662" s="98" t="s">
        <v>2077</v>
      </c>
      <c r="AE662" s="98" t="s">
        <v>2077</v>
      </c>
      <c r="AF662" s="27" t="s">
        <v>2077</v>
      </c>
      <c r="AK662" s="115"/>
      <c r="AL662" s="36"/>
      <c r="AM662"/>
      <c r="AN662"/>
      <c r="AY662" s="108"/>
    </row>
    <row r="663" spans="1:51" ht="13.5" customHeight="1">
      <c r="A663" s="538"/>
      <c r="B663" s="98"/>
      <c r="C663" s="98" t="s">
        <v>9</v>
      </c>
      <c r="D663" s="98"/>
      <c r="E663" s="98"/>
      <c r="F663" s="98"/>
      <c r="G663" s="98" t="s">
        <v>105</v>
      </c>
      <c r="H663" s="480">
        <v>330</v>
      </c>
      <c r="I663" s="464"/>
      <c r="K663" s="483">
        <v>45203</v>
      </c>
      <c r="L663" s="98" t="s">
        <v>1649</v>
      </c>
      <c r="M663" s="98" t="s">
        <v>399</v>
      </c>
      <c r="N663" t="s">
        <v>491</v>
      </c>
      <c r="O663" t="str">
        <f>VLOOKUP(cppm_lor[[#This Row],[Status]],'All Link_LOV'!$M$4:$N$16,2,FALSE)</f>
        <v>Pending Verification</v>
      </c>
      <c r="P663" s="98" t="s">
        <v>4837</v>
      </c>
      <c r="Q663" s="179" t="s">
        <v>4838</v>
      </c>
      <c r="R663" s="98" t="s">
        <v>4839</v>
      </c>
      <c r="S663" s="98" t="s">
        <v>4840</v>
      </c>
      <c r="T663" s="98" t="s">
        <v>1654</v>
      </c>
      <c r="U663" s="98">
        <v>38900.19</v>
      </c>
      <c r="V663" s="98" t="s">
        <v>3601</v>
      </c>
      <c r="W663" s="98" t="s">
        <v>3613</v>
      </c>
      <c r="X663" s="98" t="s">
        <v>4841</v>
      </c>
      <c r="Y663" s="98" t="s">
        <v>1554</v>
      </c>
      <c r="Z663" s="98" t="s">
        <v>1171</v>
      </c>
      <c r="AA663" s="98" t="s">
        <v>4842</v>
      </c>
      <c r="AB663" s="98">
        <v>3400038983</v>
      </c>
      <c r="AC663" s="98" t="s">
        <v>2249</v>
      </c>
      <c r="AD663" s="98">
        <v>3400038918</v>
      </c>
      <c r="AE663" s="98" t="s">
        <v>3616</v>
      </c>
      <c r="AF663" s="27">
        <v>3400038556</v>
      </c>
      <c r="AK663" s="115"/>
      <c r="AL663" s="36"/>
      <c r="AM663"/>
      <c r="AN663"/>
      <c r="AY663" s="108"/>
    </row>
    <row r="664" spans="1:51" ht="13.5" customHeight="1">
      <c r="A664" s="538"/>
      <c r="B664" s="98"/>
      <c r="C664" s="98" t="s">
        <v>9</v>
      </c>
      <c r="D664" s="98"/>
      <c r="E664" s="98"/>
      <c r="F664" s="98"/>
      <c r="G664" s="98" t="s">
        <v>105</v>
      </c>
      <c r="H664" s="480">
        <v>331</v>
      </c>
      <c r="I664" s="464"/>
      <c r="K664" s="483">
        <v>45203</v>
      </c>
      <c r="L664" s="98" t="s">
        <v>1649</v>
      </c>
      <c r="M664" s="98" t="s">
        <v>399</v>
      </c>
      <c r="N664" t="s">
        <v>491</v>
      </c>
      <c r="O664" t="str">
        <f>VLOOKUP(cppm_lor[[#This Row],[Status]],'All Link_LOV'!$M$4:$N$16,2,FALSE)</f>
        <v>Pending Verification</v>
      </c>
      <c r="P664" s="98" t="s">
        <v>4843</v>
      </c>
      <c r="Q664" s="179" t="s">
        <v>4844</v>
      </c>
      <c r="R664" s="98" t="s">
        <v>4845</v>
      </c>
      <c r="S664" s="98" t="s">
        <v>4846</v>
      </c>
      <c r="T664" s="98" t="s">
        <v>1654</v>
      </c>
      <c r="U664" s="98">
        <v>20856.64</v>
      </c>
      <c r="V664" s="98" t="s">
        <v>3601</v>
      </c>
      <c r="W664" s="98" t="s">
        <v>3613</v>
      </c>
      <c r="X664" s="98" t="s">
        <v>4847</v>
      </c>
      <c r="Y664" s="98" t="s">
        <v>1554</v>
      </c>
      <c r="Z664" s="98" t="s">
        <v>1171</v>
      </c>
      <c r="AA664" s="98" t="s">
        <v>4848</v>
      </c>
      <c r="AB664" s="98">
        <v>3400038983</v>
      </c>
      <c r="AC664" s="98" t="s">
        <v>2249</v>
      </c>
      <c r="AD664" s="98">
        <v>3400038918</v>
      </c>
      <c r="AE664" s="98" t="s">
        <v>3616</v>
      </c>
      <c r="AF664" s="27">
        <v>3400038556</v>
      </c>
      <c r="AK664" s="115"/>
      <c r="AL664" s="36"/>
      <c r="AM664"/>
      <c r="AN664"/>
      <c r="AY664" s="108"/>
    </row>
    <row r="665" spans="1:51" ht="13.5" customHeight="1">
      <c r="A665" s="538"/>
      <c r="B665" s="98"/>
      <c r="C665" s="98" t="s">
        <v>9</v>
      </c>
      <c r="D665" s="98"/>
      <c r="E665" s="98"/>
      <c r="F665" s="98"/>
      <c r="G665" s="98" t="s">
        <v>105</v>
      </c>
      <c r="H665" s="480">
        <v>332</v>
      </c>
      <c r="I665" s="464"/>
      <c r="K665" s="483">
        <v>45203</v>
      </c>
      <c r="L665" s="98" t="s">
        <v>4849</v>
      </c>
      <c r="M665" s="98" t="s">
        <v>397</v>
      </c>
      <c r="N665" t="s">
        <v>493</v>
      </c>
      <c r="O665" t="str">
        <f>VLOOKUP(cppm_lor[[#This Row],[Status]],'All Link_LOV'!$M$4:$N$16,2,FALSE)</f>
        <v>Pending Verification</v>
      </c>
      <c r="P665" s="98" t="s">
        <v>4850</v>
      </c>
      <c r="Q665" s="179" t="s">
        <v>4851</v>
      </c>
      <c r="R665" s="98" t="s">
        <v>4852</v>
      </c>
      <c r="S665" s="98" t="s">
        <v>4853</v>
      </c>
      <c r="T665" s="98" t="s">
        <v>4271</v>
      </c>
      <c r="U665" s="98">
        <v>27000</v>
      </c>
      <c r="V665" s="98" t="s">
        <v>4854</v>
      </c>
      <c r="W665" s="98" t="s">
        <v>4855</v>
      </c>
      <c r="X665" s="98" t="s">
        <v>4856</v>
      </c>
      <c r="Y665" s="98" t="s">
        <v>1579</v>
      </c>
      <c r="Z665" s="98"/>
      <c r="AA665" s="98"/>
      <c r="AB665" s="98"/>
      <c r="AC665" s="98"/>
      <c r="AD665" s="98"/>
      <c r="AE665" s="98"/>
      <c r="AF665" s="27"/>
      <c r="AK665" s="115"/>
      <c r="AL665" s="36"/>
      <c r="AM665"/>
      <c r="AN665"/>
      <c r="AY665" s="108"/>
    </row>
    <row r="666" spans="1:51" ht="13.5" customHeight="1">
      <c r="A666" s="538"/>
      <c r="B666" s="98"/>
      <c r="C666" s="98" t="s">
        <v>9</v>
      </c>
      <c r="D666" s="98"/>
      <c r="E666" s="98"/>
      <c r="F666" s="98"/>
      <c r="G666" s="98" t="s">
        <v>105</v>
      </c>
      <c r="H666" s="480">
        <v>333</v>
      </c>
      <c r="I666" s="464"/>
      <c r="K666" s="483">
        <v>45203</v>
      </c>
      <c r="L666" s="98" t="s">
        <v>3867</v>
      </c>
      <c r="M666" s="98" t="s">
        <v>398</v>
      </c>
      <c r="N666" t="s">
        <v>488</v>
      </c>
      <c r="O666" t="str">
        <f>VLOOKUP(cppm_lor[[#This Row],[Status]],'All Link_LOV'!$M$4:$N$16,2,FALSE)</f>
        <v>Pending Verification</v>
      </c>
      <c r="P666" s="98" t="s">
        <v>4857</v>
      </c>
      <c r="Q666" s="179" t="s">
        <v>4858</v>
      </c>
      <c r="R666" s="98" t="s">
        <v>4859</v>
      </c>
      <c r="S666" s="98" t="s">
        <v>4860</v>
      </c>
      <c r="T666" s="98" t="s">
        <v>3872</v>
      </c>
      <c r="U666" s="98">
        <v>0</v>
      </c>
      <c r="V666" s="98" t="s">
        <v>3873</v>
      </c>
      <c r="W666" s="98" t="s">
        <v>4861</v>
      </c>
      <c r="X666" s="98" t="s">
        <v>4862</v>
      </c>
      <c r="Y666" s="98" t="s">
        <v>1554</v>
      </c>
      <c r="Z666" s="98" t="s">
        <v>4863</v>
      </c>
      <c r="AA666" s="98" t="s">
        <v>4864</v>
      </c>
      <c r="AB666" s="98">
        <v>3400039137</v>
      </c>
      <c r="AC666" s="98" t="s">
        <v>4863</v>
      </c>
      <c r="AD666" s="98" t="s">
        <v>4863</v>
      </c>
      <c r="AE666" s="98" t="s">
        <v>4863</v>
      </c>
      <c r="AF666" s="27" t="s">
        <v>4863</v>
      </c>
      <c r="AG666" t="s">
        <v>4865</v>
      </c>
      <c r="AK666" s="115"/>
      <c r="AL666" s="36"/>
      <c r="AM666"/>
      <c r="AN666"/>
      <c r="AY666" s="108"/>
    </row>
    <row r="667" spans="1:51" ht="13.5" customHeight="1">
      <c r="A667" s="538"/>
      <c r="B667" s="98"/>
      <c r="C667" s="98" t="s">
        <v>9</v>
      </c>
      <c r="D667" s="98"/>
      <c r="E667" s="98"/>
      <c r="F667" s="98"/>
      <c r="G667" s="98" t="s">
        <v>105</v>
      </c>
      <c r="H667" s="480">
        <v>334</v>
      </c>
      <c r="I667" s="464"/>
      <c r="K667" s="483">
        <v>45203</v>
      </c>
      <c r="L667" s="98" t="s">
        <v>2484</v>
      </c>
      <c r="M667" s="98" t="s">
        <v>398</v>
      </c>
      <c r="N667" t="s">
        <v>488</v>
      </c>
      <c r="O667" t="str">
        <f>VLOOKUP(cppm_lor[[#This Row],[Status]],'All Link_LOV'!$M$4:$N$16,2,FALSE)</f>
        <v>Pending Verification</v>
      </c>
      <c r="P667" s="98" t="s">
        <v>4866</v>
      </c>
      <c r="Q667" s="179" t="s">
        <v>4867</v>
      </c>
      <c r="R667" s="98" t="s">
        <v>4868</v>
      </c>
      <c r="S667" s="98" t="s">
        <v>4869</v>
      </c>
      <c r="T667" s="98" t="s">
        <v>1691</v>
      </c>
      <c r="U667" s="98">
        <v>7371.78</v>
      </c>
      <c r="V667" s="98" t="s">
        <v>4870</v>
      </c>
      <c r="W667" s="98" t="s">
        <v>4871</v>
      </c>
      <c r="X667" s="98" t="s">
        <v>4872</v>
      </c>
      <c r="Y667" s="98" t="s">
        <v>1554</v>
      </c>
      <c r="Z667" s="98" t="s">
        <v>4863</v>
      </c>
      <c r="AA667" s="98" t="s">
        <v>4873</v>
      </c>
      <c r="AB667" s="98">
        <v>3400039137</v>
      </c>
      <c r="AC667" s="98" t="s">
        <v>2207</v>
      </c>
      <c r="AD667" s="98" t="s">
        <v>2207</v>
      </c>
      <c r="AE667" s="98" t="s">
        <v>2207</v>
      </c>
      <c r="AF667" s="27" t="s">
        <v>2207</v>
      </c>
      <c r="AG667" t="s">
        <v>4874</v>
      </c>
      <c r="AK667" s="115"/>
      <c r="AL667" s="36"/>
      <c r="AM667"/>
      <c r="AN667"/>
      <c r="AY667" s="108"/>
    </row>
    <row r="668" spans="1:51" ht="13.5" customHeight="1">
      <c r="A668" s="538"/>
      <c r="B668" s="98"/>
      <c r="C668" s="98" t="s">
        <v>9</v>
      </c>
      <c r="D668" s="98"/>
      <c r="E668" s="98"/>
      <c r="F668" s="98"/>
      <c r="G668" s="98" t="s">
        <v>105</v>
      </c>
      <c r="H668" s="480">
        <v>335</v>
      </c>
      <c r="I668" s="464"/>
      <c r="K668" s="483">
        <v>45203</v>
      </c>
      <c r="L668" s="98" t="s">
        <v>4875</v>
      </c>
      <c r="M668" s="98" t="s">
        <v>397</v>
      </c>
      <c r="N668" t="s">
        <v>493</v>
      </c>
      <c r="O668" t="str">
        <f>VLOOKUP(cppm_lor[[#This Row],[Status]],'All Link_LOV'!$M$4:$N$16,2,FALSE)</f>
        <v>Pending Verification</v>
      </c>
      <c r="P668" s="98" t="s">
        <v>4876</v>
      </c>
      <c r="Q668" s="179" t="s">
        <v>4877</v>
      </c>
      <c r="R668" s="98" t="s">
        <v>4878</v>
      </c>
      <c r="S668" s="98" t="s">
        <v>4879</v>
      </c>
      <c r="T668" s="98" t="s">
        <v>1795</v>
      </c>
      <c r="U668" s="98">
        <v>12033</v>
      </c>
      <c r="V668" s="98" t="s">
        <v>4880</v>
      </c>
      <c r="W668" s="98" t="s">
        <v>3570</v>
      </c>
      <c r="X668" s="98" t="s">
        <v>4881</v>
      </c>
      <c r="Y668" s="98" t="s">
        <v>1579</v>
      </c>
      <c r="Z668" s="98"/>
      <c r="AA668" s="98"/>
      <c r="AB668" s="98"/>
      <c r="AC668" s="98"/>
      <c r="AD668" s="98"/>
      <c r="AE668" s="98"/>
      <c r="AF668" s="27"/>
      <c r="AK668" s="115"/>
      <c r="AL668" s="36"/>
      <c r="AM668"/>
      <c r="AN668"/>
      <c r="AY668" s="108"/>
    </row>
    <row r="669" spans="1:51" ht="13.5" customHeight="1">
      <c r="A669" s="538"/>
      <c r="B669" s="98"/>
      <c r="C669" s="98" t="s">
        <v>9</v>
      </c>
      <c r="D669" s="98"/>
      <c r="E669" s="98"/>
      <c r="F669" s="98"/>
      <c r="G669" s="98" t="s">
        <v>105</v>
      </c>
      <c r="H669" s="480">
        <v>336</v>
      </c>
      <c r="I669" s="464"/>
      <c r="K669" s="483">
        <v>45203</v>
      </c>
      <c r="L669" s="98" t="s">
        <v>3867</v>
      </c>
      <c r="M669" s="98" t="s">
        <v>398</v>
      </c>
      <c r="N669" t="s">
        <v>488</v>
      </c>
      <c r="O669" t="str">
        <f>VLOOKUP(cppm_lor[[#This Row],[Status]],'All Link_LOV'!$M$4:$N$16,2,FALSE)</f>
        <v>Pending Verification</v>
      </c>
      <c r="P669" s="98" t="s">
        <v>4882</v>
      </c>
      <c r="Q669" s="179" t="s">
        <v>4883</v>
      </c>
      <c r="R669" s="98" t="s">
        <v>4884</v>
      </c>
      <c r="S669" s="98" t="s">
        <v>4885</v>
      </c>
      <c r="T669" s="98" t="s">
        <v>3872</v>
      </c>
      <c r="U669" s="98">
        <v>0</v>
      </c>
      <c r="V669" s="98" t="s">
        <v>3873</v>
      </c>
      <c r="W669" s="98" t="s">
        <v>3874</v>
      </c>
      <c r="X669" s="98" t="s">
        <v>4886</v>
      </c>
      <c r="Y669" s="98" t="s">
        <v>1554</v>
      </c>
      <c r="Z669" s="98" t="s">
        <v>4887</v>
      </c>
      <c r="AA669" s="98" t="s">
        <v>4888</v>
      </c>
      <c r="AB669" s="98">
        <v>3400038595</v>
      </c>
      <c r="AC669" s="98" t="s">
        <v>4887</v>
      </c>
      <c r="AD669" s="98">
        <v>3400038595</v>
      </c>
      <c r="AE669" s="98" t="s">
        <v>4887</v>
      </c>
      <c r="AF669" s="27">
        <v>3400038595</v>
      </c>
      <c r="AG669" t="s">
        <v>4889</v>
      </c>
      <c r="AK669" s="115"/>
      <c r="AL669" s="36"/>
      <c r="AM669"/>
      <c r="AN669"/>
      <c r="AY669" s="108"/>
    </row>
    <row r="670" spans="1:51" ht="13.5" customHeight="1">
      <c r="A670" s="538"/>
      <c r="B670" s="98"/>
      <c r="C670" s="98" t="s">
        <v>9</v>
      </c>
      <c r="D670" s="98"/>
      <c r="E670" s="98"/>
      <c r="F670" s="98"/>
      <c r="G670" s="98" t="s">
        <v>105</v>
      </c>
      <c r="H670" s="480">
        <v>337</v>
      </c>
      <c r="I670" s="464"/>
      <c r="K670" s="483">
        <v>45203</v>
      </c>
      <c r="L670" s="98" t="s">
        <v>3867</v>
      </c>
      <c r="M670" s="98" t="s">
        <v>398</v>
      </c>
      <c r="N670" t="s">
        <v>488</v>
      </c>
      <c r="O670" t="str">
        <f>VLOOKUP(cppm_lor[[#This Row],[Status]],'All Link_LOV'!$M$4:$N$16,2,FALSE)</f>
        <v>Pending Verification</v>
      </c>
      <c r="P670" s="98" t="s">
        <v>4890</v>
      </c>
      <c r="Q670" s="179" t="s">
        <v>4891</v>
      </c>
      <c r="R670" s="98" t="s">
        <v>4892</v>
      </c>
      <c r="S670" s="98" t="s">
        <v>4893</v>
      </c>
      <c r="T670" s="98" t="s">
        <v>3872</v>
      </c>
      <c r="U670" s="98">
        <v>0</v>
      </c>
      <c r="V670" s="98" t="s">
        <v>3873</v>
      </c>
      <c r="W670" s="98" t="s">
        <v>4861</v>
      </c>
      <c r="X670" s="98" t="s">
        <v>4894</v>
      </c>
      <c r="Y670" s="98" t="s">
        <v>1554</v>
      </c>
      <c r="Z670" s="98" t="s">
        <v>4863</v>
      </c>
      <c r="AA670" s="98" t="s">
        <v>4895</v>
      </c>
      <c r="AB670" s="98">
        <v>3400039137</v>
      </c>
      <c r="AC670" s="98" t="s">
        <v>4863</v>
      </c>
      <c r="AD670" s="98">
        <v>3400039137</v>
      </c>
      <c r="AE670" s="98" t="s">
        <v>4863</v>
      </c>
      <c r="AF670" s="27">
        <v>3400039137</v>
      </c>
      <c r="AG670" t="s">
        <v>4896</v>
      </c>
      <c r="AK670" s="115"/>
      <c r="AL670" s="36"/>
      <c r="AM670"/>
      <c r="AN670"/>
      <c r="AY670" s="108"/>
    </row>
    <row r="671" spans="1:51" ht="13.5" customHeight="1">
      <c r="A671" s="538"/>
      <c r="B671" s="98"/>
      <c r="C671" s="98" t="s">
        <v>9</v>
      </c>
      <c r="D671" s="98"/>
      <c r="E671" s="98"/>
      <c r="F671" s="98"/>
      <c r="G671" s="98" t="s">
        <v>105</v>
      </c>
      <c r="H671" s="480">
        <v>338</v>
      </c>
      <c r="I671" s="464"/>
      <c r="K671" s="483">
        <v>45203</v>
      </c>
      <c r="L671" s="98" t="s">
        <v>3867</v>
      </c>
      <c r="M671" s="98" t="s">
        <v>398</v>
      </c>
      <c r="N671" t="s">
        <v>488</v>
      </c>
      <c r="O671" t="str">
        <f>VLOOKUP(cppm_lor[[#This Row],[Status]],'All Link_LOV'!$M$4:$N$16,2,FALSE)</f>
        <v>Pending Verification</v>
      </c>
      <c r="P671" s="98" t="s">
        <v>4897</v>
      </c>
      <c r="Q671" s="179" t="s">
        <v>4898</v>
      </c>
      <c r="R671" s="98" t="s">
        <v>4899</v>
      </c>
      <c r="S671" s="98" t="s">
        <v>4900</v>
      </c>
      <c r="T671" s="98" t="s">
        <v>3872</v>
      </c>
      <c r="U671" s="98">
        <v>0</v>
      </c>
      <c r="V671" s="98" t="s">
        <v>3873</v>
      </c>
      <c r="W671" s="98" t="s">
        <v>4861</v>
      </c>
      <c r="X671" s="98" t="s">
        <v>4901</v>
      </c>
      <c r="Y671" s="98" t="s">
        <v>1554</v>
      </c>
      <c r="Z671" s="98" t="s">
        <v>4863</v>
      </c>
      <c r="AA671" s="98" t="s">
        <v>4902</v>
      </c>
      <c r="AB671" s="98">
        <v>3400039137</v>
      </c>
      <c r="AC671" s="98" t="s">
        <v>4863</v>
      </c>
      <c r="AD671" s="98">
        <v>3400039137</v>
      </c>
      <c r="AE671" s="98" t="s">
        <v>4863</v>
      </c>
      <c r="AF671" s="27">
        <v>3400039137</v>
      </c>
      <c r="AG671" t="s">
        <v>4903</v>
      </c>
      <c r="AK671" s="115"/>
      <c r="AL671" s="36"/>
      <c r="AM671"/>
      <c r="AN671"/>
      <c r="AY671" s="108"/>
    </row>
    <row r="672" spans="1:51" ht="13.5" customHeight="1">
      <c r="A672" s="538"/>
      <c r="B672" s="98"/>
      <c r="C672" s="98" t="s">
        <v>9</v>
      </c>
      <c r="D672" s="98"/>
      <c r="E672" s="98"/>
      <c r="F672" s="98"/>
      <c r="G672" s="98" t="s">
        <v>105</v>
      </c>
      <c r="H672" s="480">
        <v>339</v>
      </c>
      <c r="I672" s="464"/>
      <c r="K672" s="483">
        <v>45203</v>
      </c>
      <c r="L672" s="98" t="s">
        <v>3867</v>
      </c>
      <c r="M672" s="98" t="s">
        <v>399</v>
      </c>
      <c r="N672" t="s">
        <v>490</v>
      </c>
      <c r="O672" t="str">
        <f>VLOOKUP(cppm_lor[[#This Row],[Status]],'All Link_LOV'!$M$4:$N$16,2,FALSE)</f>
        <v>Pending Verification</v>
      </c>
      <c r="P672" s="98" t="s">
        <v>4904</v>
      </c>
      <c r="Q672" s="179" t="s">
        <v>4905</v>
      </c>
      <c r="R672" s="98" t="s">
        <v>4906</v>
      </c>
      <c r="S672" s="98" t="s">
        <v>4907</v>
      </c>
      <c r="T672" s="98" t="s">
        <v>3872</v>
      </c>
      <c r="U672" s="98">
        <v>0</v>
      </c>
      <c r="V672" s="98" t="s">
        <v>3873</v>
      </c>
      <c r="W672" s="98" t="s">
        <v>4861</v>
      </c>
      <c r="X672" s="98" t="s">
        <v>4908</v>
      </c>
      <c r="Y672" s="98" t="s">
        <v>1554</v>
      </c>
      <c r="Z672" s="98" t="s">
        <v>4909</v>
      </c>
      <c r="AA672" s="98" t="s">
        <v>4910</v>
      </c>
      <c r="AB672" s="98">
        <v>3400038488</v>
      </c>
      <c r="AC672" s="98" t="s">
        <v>4909</v>
      </c>
      <c r="AD672" s="98">
        <v>3400038488</v>
      </c>
      <c r="AE672" s="98" t="s">
        <v>4909</v>
      </c>
      <c r="AF672" s="27">
        <v>3400038488</v>
      </c>
      <c r="AK672" s="115"/>
      <c r="AL672" s="36"/>
      <c r="AM672"/>
      <c r="AN672"/>
      <c r="AY672" s="108"/>
    </row>
    <row r="673" spans="1:51" ht="13.5" customHeight="1">
      <c r="A673" s="538"/>
      <c r="B673" s="98"/>
      <c r="C673" s="98" t="s">
        <v>9</v>
      </c>
      <c r="D673" s="98"/>
      <c r="E673" s="98"/>
      <c r="F673" s="98"/>
      <c r="G673" s="98" t="s">
        <v>105</v>
      </c>
      <c r="H673" s="480">
        <v>340</v>
      </c>
      <c r="I673" s="464"/>
      <c r="K673" s="483">
        <v>45203</v>
      </c>
      <c r="L673" s="98" t="s">
        <v>3867</v>
      </c>
      <c r="M673" s="98" t="s">
        <v>399</v>
      </c>
      <c r="N673" t="s">
        <v>490</v>
      </c>
      <c r="O673" t="str">
        <f>VLOOKUP(cppm_lor[[#This Row],[Status]],'All Link_LOV'!$M$4:$N$16,2,FALSE)</f>
        <v>Pending Verification</v>
      </c>
      <c r="P673" s="98" t="s">
        <v>4911</v>
      </c>
      <c r="Q673" s="179" t="s">
        <v>4912</v>
      </c>
      <c r="R673" s="98" t="s">
        <v>4913</v>
      </c>
      <c r="S673" s="98" t="s">
        <v>4914</v>
      </c>
      <c r="T673" s="98" t="s">
        <v>3872</v>
      </c>
      <c r="U673" s="98">
        <v>0</v>
      </c>
      <c r="V673" s="98" t="s">
        <v>3873</v>
      </c>
      <c r="W673" s="98" t="s">
        <v>3874</v>
      </c>
      <c r="X673" s="98" t="s">
        <v>4915</v>
      </c>
      <c r="Y673" s="98" t="s">
        <v>1554</v>
      </c>
      <c r="Z673" s="98" t="s">
        <v>4887</v>
      </c>
      <c r="AA673" s="98" t="s">
        <v>4910</v>
      </c>
      <c r="AB673" s="98">
        <v>3400038595</v>
      </c>
      <c r="AC673" s="98" t="s">
        <v>4887</v>
      </c>
      <c r="AD673" s="98">
        <v>3400038595</v>
      </c>
      <c r="AE673" s="98" t="s">
        <v>4887</v>
      </c>
      <c r="AF673" s="27">
        <v>3400038595</v>
      </c>
      <c r="AK673" s="115"/>
      <c r="AL673" s="36"/>
      <c r="AM673"/>
      <c r="AN673"/>
      <c r="AY673" s="108"/>
    </row>
    <row r="674" spans="1:51" ht="13.5" customHeight="1">
      <c r="A674" s="538"/>
      <c r="B674" s="98"/>
      <c r="C674" s="98" t="s">
        <v>9</v>
      </c>
      <c r="D674" s="98"/>
      <c r="E674" s="98"/>
      <c r="F674" s="98"/>
      <c r="G674" s="98" t="s">
        <v>105</v>
      </c>
      <c r="H674" s="480">
        <v>341</v>
      </c>
      <c r="I674" s="464"/>
      <c r="K674" s="483">
        <v>45203</v>
      </c>
      <c r="L674" s="98" t="s">
        <v>3867</v>
      </c>
      <c r="M674" s="98" t="s">
        <v>399</v>
      </c>
      <c r="N674" t="s">
        <v>490</v>
      </c>
      <c r="O674" t="str">
        <f>VLOOKUP(cppm_lor[[#This Row],[Status]],'All Link_LOV'!$M$4:$N$16,2,FALSE)</f>
        <v>Pending Verification</v>
      </c>
      <c r="P674" s="98" t="s">
        <v>4916</v>
      </c>
      <c r="Q674" s="179" t="s">
        <v>4917</v>
      </c>
      <c r="R674" s="98" t="s">
        <v>4918</v>
      </c>
      <c r="S674" s="98" t="s">
        <v>3642</v>
      </c>
      <c r="T674" s="98" t="s">
        <v>3872</v>
      </c>
      <c r="U674" s="98">
        <v>0</v>
      </c>
      <c r="V674" s="98" t="s">
        <v>3873</v>
      </c>
      <c r="W674" s="98" t="s">
        <v>4861</v>
      </c>
      <c r="X674" s="98" t="s">
        <v>4919</v>
      </c>
      <c r="Y674" s="98" t="s">
        <v>1554</v>
      </c>
      <c r="Z674" s="98" t="s">
        <v>4863</v>
      </c>
      <c r="AA674" s="98" t="s">
        <v>4920</v>
      </c>
      <c r="AB674" s="98">
        <v>3400039137</v>
      </c>
      <c r="AC674" s="98" t="s">
        <v>4863</v>
      </c>
      <c r="AD674" s="98">
        <v>3400039137</v>
      </c>
      <c r="AE674" s="98" t="s">
        <v>4863</v>
      </c>
      <c r="AF674" s="27">
        <v>3400039137</v>
      </c>
      <c r="AK674" s="115"/>
      <c r="AL674" s="36"/>
      <c r="AM674"/>
      <c r="AN674"/>
      <c r="AY674" s="108"/>
    </row>
    <row r="675" spans="1:51" ht="13.5" customHeight="1">
      <c r="A675" s="538"/>
      <c r="B675" s="98"/>
      <c r="C675" s="98" t="s">
        <v>9</v>
      </c>
      <c r="D675" s="98"/>
      <c r="E675" s="98"/>
      <c r="F675" s="98"/>
      <c r="G675" s="98" t="s">
        <v>105</v>
      </c>
      <c r="H675" s="480">
        <v>342</v>
      </c>
      <c r="I675" s="464"/>
      <c r="K675" s="483">
        <v>45203</v>
      </c>
      <c r="L675" s="98" t="s">
        <v>4921</v>
      </c>
      <c r="M675" s="98" t="s">
        <v>399</v>
      </c>
      <c r="N675" t="s">
        <v>490</v>
      </c>
      <c r="O675" t="str">
        <f>VLOOKUP(cppm_lor[[#This Row],[Status]],'All Link_LOV'!$M$4:$N$16,2,FALSE)</f>
        <v>Pending Verification</v>
      </c>
      <c r="P675" s="98" t="s">
        <v>4922</v>
      </c>
      <c r="Q675" s="179" t="s">
        <v>4923</v>
      </c>
      <c r="R675" s="98" t="s">
        <v>4924</v>
      </c>
      <c r="S675" s="98" t="s">
        <v>4925</v>
      </c>
      <c r="T675" s="98" t="s">
        <v>1635</v>
      </c>
      <c r="U675" s="98">
        <v>18480</v>
      </c>
      <c r="V675" s="98" t="s">
        <v>2417</v>
      </c>
      <c r="W675" s="98" t="s">
        <v>4926</v>
      </c>
      <c r="X675" s="98" t="s">
        <v>4927</v>
      </c>
      <c r="Y675" s="98" t="s">
        <v>1554</v>
      </c>
      <c r="Z675" s="98" t="s">
        <v>4283</v>
      </c>
      <c r="AA675" s="98" t="s">
        <v>4928</v>
      </c>
      <c r="AB675" s="98" t="s">
        <v>4929</v>
      </c>
      <c r="AC675" s="98" t="s">
        <v>4930</v>
      </c>
      <c r="AD675" s="98" t="s">
        <v>4931</v>
      </c>
      <c r="AE675" s="98" t="s">
        <v>4932</v>
      </c>
      <c r="AF675" s="27" t="s">
        <v>4933</v>
      </c>
      <c r="AK675" s="115"/>
      <c r="AL675" s="36"/>
      <c r="AM675"/>
      <c r="AN675"/>
      <c r="AY675" s="108"/>
    </row>
    <row r="676" spans="1:51" ht="13.5" customHeight="1">
      <c r="A676" s="538"/>
      <c r="B676" s="98"/>
      <c r="C676" s="98" t="s">
        <v>9</v>
      </c>
      <c r="D676" s="98"/>
      <c r="E676" s="98"/>
      <c r="F676" s="98"/>
      <c r="G676" s="98" t="s">
        <v>105</v>
      </c>
      <c r="H676" s="480">
        <v>344</v>
      </c>
      <c r="I676" s="464"/>
      <c r="K676" s="483">
        <v>45203</v>
      </c>
      <c r="L676" s="98" t="s">
        <v>4206</v>
      </c>
      <c r="M676" s="98" t="s">
        <v>399</v>
      </c>
      <c r="N676" t="s">
        <v>491</v>
      </c>
      <c r="O676" t="str">
        <f>VLOOKUP(cppm_lor[[#This Row],[Status]],'All Link_LOV'!$M$4:$N$16,2,FALSE)</f>
        <v>Pending Verification</v>
      </c>
      <c r="P676" s="98" t="s">
        <v>4934</v>
      </c>
      <c r="Q676" s="179" t="s">
        <v>4935</v>
      </c>
      <c r="R676" s="98" t="s">
        <v>4936</v>
      </c>
      <c r="S676" s="98" t="s">
        <v>4937</v>
      </c>
      <c r="T676" s="98" t="s">
        <v>1586</v>
      </c>
      <c r="U676" s="98">
        <v>13319</v>
      </c>
      <c r="V676" s="98" t="s">
        <v>1124</v>
      </c>
      <c r="W676" s="98" t="s">
        <v>4938</v>
      </c>
      <c r="X676" s="98" t="s">
        <v>4939</v>
      </c>
      <c r="Y676" s="98" t="s">
        <v>1554</v>
      </c>
      <c r="Z676" s="98" t="s">
        <v>3640</v>
      </c>
      <c r="AA676" s="98" t="s">
        <v>4940</v>
      </c>
      <c r="AB676" s="98">
        <v>3400039029</v>
      </c>
      <c r="AC676" s="98" t="s">
        <v>1506</v>
      </c>
      <c r="AD676" s="98">
        <v>3400038496</v>
      </c>
      <c r="AE676" s="98" t="s">
        <v>4941</v>
      </c>
      <c r="AF676" s="27">
        <v>3400038940</v>
      </c>
      <c r="AK676" s="115"/>
      <c r="AL676" s="36"/>
      <c r="AM676"/>
      <c r="AN676"/>
      <c r="AY676" s="108"/>
    </row>
    <row r="677" spans="1:51" ht="13.5" customHeight="1">
      <c r="A677" s="538"/>
      <c r="B677" s="98"/>
      <c r="C677" s="98" t="s">
        <v>9</v>
      </c>
      <c r="D677" s="98"/>
      <c r="E677" s="98"/>
      <c r="F677" s="98"/>
      <c r="G677" s="98" t="s">
        <v>105</v>
      </c>
      <c r="H677" s="480">
        <v>345</v>
      </c>
      <c r="I677" s="464"/>
      <c r="K677" s="483">
        <v>45203</v>
      </c>
      <c r="L677" s="98" t="s">
        <v>1723</v>
      </c>
      <c r="M677" s="98" t="s">
        <v>398</v>
      </c>
      <c r="N677" t="s">
        <v>491</v>
      </c>
      <c r="O677" t="str">
        <f>VLOOKUP(cppm_lor[[#This Row],[Status]],'All Link_LOV'!$M$4:$N$16,2,FALSE)</f>
        <v>Pending Verification</v>
      </c>
      <c r="P677" s="98" t="s">
        <v>4942</v>
      </c>
      <c r="Q677" s="179" t="s">
        <v>4943</v>
      </c>
      <c r="R677" s="98" t="s">
        <v>4944</v>
      </c>
      <c r="S677" s="98" t="s">
        <v>4945</v>
      </c>
      <c r="T677" s="98" t="s">
        <v>1728</v>
      </c>
      <c r="U677" s="98">
        <v>19819</v>
      </c>
      <c r="V677" s="98" t="s">
        <v>2146</v>
      </c>
      <c r="W677" s="98" t="s">
        <v>4946</v>
      </c>
      <c r="X677" s="98" t="s">
        <v>4947</v>
      </c>
      <c r="Y677" s="98" t="s">
        <v>1579</v>
      </c>
      <c r="Z677" s="98"/>
      <c r="AA677" s="98"/>
      <c r="AB677" s="98"/>
      <c r="AC677" s="98"/>
      <c r="AD677" s="98"/>
      <c r="AE677" s="98"/>
      <c r="AF677" s="27"/>
      <c r="AK677" s="115"/>
      <c r="AL677" s="36"/>
      <c r="AM677"/>
      <c r="AN677"/>
      <c r="AY677" s="108"/>
    </row>
    <row r="678" spans="1:51" ht="13.5" customHeight="1">
      <c r="A678" s="538"/>
      <c r="B678" s="98"/>
      <c r="C678" s="98" t="s">
        <v>9</v>
      </c>
      <c r="D678" s="98"/>
      <c r="E678" s="98"/>
      <c r="F678" s="98"/>
      <c r="G678" s="98" t="s">
        <v>105</v>
      </c>
      <c r="H678" s="480">
        <v>346</v>
      </c>
      <c r="I678" s="464"/>
      <c r="K678" s="483">
        <v>45203</v>
      </c>
      <c r="L678" s="98" t="s">
        <v>1723</v>
      </c>
      <c r="M678" s="98" t="s">
        <v>399</v>
      </c>
      <c r="N678" t="s">
        <v>491</v>
      </c>
      <c r="O678" t="str">
        <f>VLOOKUP(cppm_lor[[#This Row],[Status]],'All Link_LOV'!$M$4:$N$16,2,FALSE)</f>
        <v>Pending Verification</v>
      </c>
      <c r="P678" s="98" t="s">
        <v>4948</v>
      </c>
      <c r="Q678" s="179" t="s">
        <v>4949</v>
      </c>
      <c r="R678" s="98" t="s">
        <v>4950</v>
      </c>
      <c r="S678" s="98" t="s">
        <v>4951</v>
      </c>
      <c r="T678" s="98" t="s">
        <v>1728</v>
      </c>
      <c r="U678" s="98">
        <v>33454.050000000003</v>
      </c>
      <c r="V678" s="98" t="s">
        <v>2146</v>
      </c>
      <c r="W678" s="98" t="s">
        <v>4952</v>
      </c>
      <c r="X678" s="98" t="s">
        <v>4953</v>
      </c>
      <c r="Y678" s="98" t="s">
        <v>1579</v>
      </c>
      <c r="Z678" s="98"/>
      <c r="AA678" s="98"/>
      <c r="AB678" s="98"/>
      <c r="AC678" s="98"/>
      <c r="AD678" s="98"/>
      <c r="AE678" s="98"/>
      <c r="AF678" s="27"/>
      <c r="AK678" s="115"/>
      <c r="AL678" s="36"/>
      <c r="AM678"/>
      <c r="AN678"/>
      <c r="AY678" s="108"/>
    </row>
    <row r="679" spans="1:51" ht="13.5" customHeight="1">
      <c r="A679" s="538"/>
      <c r="B679" s="98"/>
      <c r="C679" s="98" t="s">
        <v>9</v>
      </c>
      <c r="D679" s="98"/>
      <c r="E679" s="98"/>
      <c r="F679" s="98"/>
      <c r="G679" s="98" t="s">
        <v>105</v>
      </c>
      <c r="H679" s="480">
        <v>347</v>
      </c>
      <c r="I679" s="464"/>
      <c r="K679" s="483">
        <v>45203</v>
      </c>
      <c r="L679" s="98" t="s">
        <v>1581</v>
      </c>
      <c r="M679" s="98" t="s">
        <v>398</v>
      </c>
      <c r="N679" t="s">
        <v>491</v>
      </c>
      <c r="O679" t="str">
        <f>VLOOKUP(cppm_lor[[#This Row],[Status]],'All Link_LOV'!$M$4:$N$16,2,FALSE)</f>
        <v>Pending Verification</v>
      </c>
      <c r="P679" s="98" t="s">
        <v>4718</v>
      </c>
      <c r="Q679" s="179" t="s">
        <v>4719</v>
      </c>
      <c r="R679" s="98" t="s">
        <v>4720</v>
      </c>
      <c r="S679" s="98" t="s">
        <v>4721</v>
      </c>
      <c r="T679" s="98" t="s">
        <v>1586</v>
      </c>
      <c r="U679" s="98">
        <v>560</v>
      </c>
      <c r="V679" s="98" t="s">
        <v>1226</v>
      </c>
      <c r="W679" s="98" t="s">
        <v>4954</v>
      </c>
      <c r="X679" s="98" t="s">
        <v>4955</v>
      </c>
      <c r="Y679" s="98" t="s">
        <v>1554</v>
      </c>
      <c r="Z679" s="98" t="s">
        <v>3917</v>
      </c>
      <c r="AA679" s="98" t="s">
        <v>4956</v>
      </c>
      <c r="AB679" s="98">
        <v>3400039436</v>
      </c>
      <c r="AC679" s="98" t="s">
        <v>4957</v>
      </c>
      <c r="AD679" s="98">
        <v>3400039027</v>
      </c>
      <c r="AE679" s="98" t="s">
        <v>1389</v>
      </c>
      <c r="AF679" s="27">
        <v>3400039035</v>
      </c>
      <c r="AK679" s="115"/>
      <c r="AL679" s="36"/>
      <c r="AM679"/>
      <c r="AN679"/>
      <c r="AY679" s="108"/>
    </row>
    <row r="680" spans="1:51" ht="13.5" customHeight="1">
      <c r="A680" s="538"/>
      <c r="B680" s="98"/>
      <c r="C680" s="98" t="s">
        <v>9</v>
      </c>
      <c r="D680" s="98"/>
      <c r="E680" s="98"/>
      <c r="F680" s="98"/>
      <c r="G680" s="98" t="s">
        <v>105</v>
      </c>
      <c r="H680" s="480">
        <v>348</v>
      </c>
      <c r="I680" s="464"/>
      <c r="K680" s="483">
        <v>45203</v>
      </c>
      <c r="L680" s="98" t="s">
        <v>4958</v>
      </c>
      <c r="M680" s="98" t="s">
        <v>398</v>
      </c>
      <c r="N680" t="s">
        <v>505</v>
      </c>
      <c r="O680" t="str">
        <f>VLOOKUP(cppm_lor[[#This Row],[Status]],'All Link_LOV'!$M$4:$N$16,2,FALSE)</f>
        <v>Pending Verification</v>
      </c>
      <c r="P680" s="98" t="s">
        <v>4959</v>
      </c>
      <c r="Q680" s="179" t="s">
        <v>4960</v>
      </c>
      <c r="R680" s="98" t="s">
        <v>4961</v>
      </c>
      <c r="S680" s="98" t="s">
        <v>4962</v>
      </c>
      <c r="T680" s="98" t="s">
        <v>4271</v>
      </c>
      <c r="U680" s="98">
        <v>5000</v>
      </c>
      <c r="V680" s="98" t="s">
        <v>1322</v>
      </c>
      <c r="W680" s="98" t="s">
        <v>4963</v>
      </c>
      <c r="X680" s="98" t="s">
        <v>4964</v>
      </c>
      <c r="Y680" s="98" t="s">
        <v>1554</v>
      </c>
      <c r="Z680" s="98" t="s">
        <v>4965</v>
      </c>
      <c r="AA680" s="98" t="s">
        <v>4966</v>
      </c>
      <c r="AB680" s="98">
        <v>3400034917</v>
      </c>
      <c r="AC680" s="98" t="s">
        <v>4965</v>
      </c>
      <c r="AD680" s="98">
        <v>3400034917</v>
      </c>
      <c r="AE680" s="98" t="s">
        <v>4965</v>
      </c>
      <c r="AF680" s="27">
        <v>3400034917</v>
      </c>
      <c r="AK680" s="115"/>
      <c r="AL680" s="36"/>
      <c r="AM680"/>
      <c r="AN680"/>
      <c r="AY680" s="108"/>
    </row>
    <row r="681" spans="1:51" ht="13.5" customHeight="1">
      <c r="A681" s="538"/>
      <c r="B681" s="98"/>
      <c r="C681" s="98" t="s">
        <v>9</v>
      </c>
      <c r="D681" s="98"/>
      <c r="E681" s="98"/>
      <c r="F681" s="98"/>
      <c r="G681" s="98" t="s">
        <v>105</v>
      </c>
      <c r="H681" s="480">
        <v>349</v>
      </c>
      <c r="I681" s="464"/>
      <c r="K681" s="483">
        <v>45203</v>
      </c>
      <c r="L681" s="98" t="s">
        <v>4967</v>
      </c>
      <c r="M681" s="98" t="s">
        <v>399</v>
      </c>
      <c r="N681" t="s">
        <v>491</v>
      </c>
      <c r="O681" t="str">
        <f>VLOOKUP(cppm_lor[[#This Row],[Status]],'All Link_LOV'!$M$4:$N$16,2,FALSE)</f>
        <v>Pending Verification</v>
      </c>
      <c r="P681" s="98" t="s">
        <v>4968</v>
      </c>
      <c r="Q681" s="179" t="s">
        <v>4969</v>
      </c>
      <c r="R681" s="98" t="s">
        <v>4970</v>
      </c>
      <c r="S681" s="98" t="s">
        <v>4971</v>
      </c>
      <c r="T681" s="98" t="s">
        <v>1577</v>
      </c>
      <c r="U681" s="98">
        <v>12248</v>
      </c>
      <c r="V681" s="98" t="s">
        <v>83</v>
      </c>
      <c r="W681" s="98" t="s">
        <v>475</v>
      </c>
      <c r="X681" s="98" t="s">
        <v>4972</v>
      </c>
      <c r="Y681" s="98" t="s">
        <v>1579</v>
      </c>
      <c r="Z681" s="98"/>
      <c r="AA681" s="98"/>
      <c r="AB681" s="98"/>
      <c r="AC681" s="98"/>
      <c r="AD681" s="98"/>
      <c r="AE681" s="98"/>
      <c r="AF681" s="27"/>
      <c r="AK681" s="115"/>
      <c r="AL681" s="36"/>
      <c r="AM681"/>
      <c r="AN681"/>
      <c r="AY681" s="108"/>
    </row>
    <row r="682" spans="1:51" ht="13.5" customHeight="1">
      <c r="A682" s="538"/>
      <c r="B682" s="98"/>
      <c r="C682" s="98" t="s">
        <v>9</v>
      </c>
      <c r="D682" s="98"/>
      <c r="E682" s="98"/>
      <c r="F682" s="98"/>
      <c r="G682" s="98" t="s">
        <v>105</v>
      </c>
      <c r="H682" s="480">
        <v>350</v>
      </c>
      <c r="I682" s="464"/>
      <c r="K682" s="483">
        <v>45204</v>
      </c>
      <c r="L682" s="98" t="s">
        <v>1559</v>
      </c>
      <c r="M682" s="98" t="s">
        <v>399</v>
      </c>
      <c r="N682" t="s">
        <v>491</v>
      </c>
      <c r="O682" t="str">
        <f>VLOOKUP(cppm_lor[[#This Row],[Status]],'All Link_LOV'!$M$4:$N$16,2,FALSE)</f>
        <v>Pending Verification</v>
      </c>
      <c r="P682" s="98" t="s">
        <v>4973</v>
      </c>
      <c r="Q682" s="179" t="s">
        <v>4974</v>
      </c>
      <c r="R682" s="98" t="s">
        <v>4975</v>
      </c>
      <c r="S682" s="98" t="s">
        <v>4976</v>
      </c>
      <c r="T682" s="98" t="s">
        <v>1564</v>
      </c>
      <c r="U682" s="98">
        <v>7000</v>
      </c>
      <c r="V682" s="98" t="s">
        <v>4977</v>
      </c>
      <c r="W682" s="98" t="s">
        <v>4978</v>
      </c>
      <c r="X682" s="98" t="s">
        <v>4979</v>
      </c>
      <c r="Y682" s="98" t="s">
        <v>1554</v>
      </c>
      <c r="Z682" s="98" t="s">
        <v>4980</v>
      </c>
      <c r="AA682" s="98" t="s">
        <v>4981</v>
      </c>
      <c r="AB682" s="98">
        <v>3400039225</v>
      </c>
      <c r="AC682" s="98" t="s">
        <v>4980</v>
      </c>
      <c r="AD682" s="98">
        <v>3400039225</v>
      </c>
      <c r="AE682" s="98" t="s">
        <v>4982</v>
      </c>
      <c r="AF682" s="27">
        <v>3400039300</v>
      </c>
      <c r="AK682" s="115"/>
      <c r="AL682" s="36"/>
      <c r="AM682"/>
      <c r="AN682"/>
      <c r="AY682" s="108"/>
    </row>
    <row r="683" spans="1:51" ht="13.5" customHeight="1">
      <c r="A683" s="538"/>
      <c r="B683" s="98"/>
      <c r="C683" s="98" t="s">
        <v>9</v>
      </c>
      <c r="D683" s="98"/>
      <c r="E683" s="98"/>
      <c r="F683" s="98"/>
      <c r="G683" s="98" t="s">
        <v>105</v>
      </c>
      <c r="H683" s="480">
        <v>351</v>
      </c>
      <c r="I683" s="464"/>
      <c r="K683" s="483">
        <v>45204</v>
      </c>
      <c r="L683" s="98" t="s">
        <v>4091</v>
      </c>
      <c r="M683" s="98" t="s">
        <v>398</v>
      </c>
      <c r="N683" t="s">
        <v>488</v>
      </c>
      <c r="O683" t="str">
        <f>VLOOKUP(cppm_lor[[#This Row],[Status]],'All Link_LOV'!$M$4:$N$16,2,FALSE)</f>
        <v>Pending Verification</v>
      </c>
      <c r="P683" s="98" t="s">
        <v>4983</v>
      </c>
      <c r="Q683" s="179" t="s">
        <v>4984</v>
      </c>
      <c r="R683" s="98" t="s">
        <v>4985</v>
      </c>
      <c r="S683" s="98" t="s">
        <v>4986</v>
      </c>
      <c r="T683" s="98" t="s">
        <v>1552</v>
      </c>
      <c r="U683" s="98">
        <v>13033</v>
      </c>
      <c r="V683" s="98" t="s">
        <v>4096</v>
      </c>
      <c r="W683" s="98" t="s">
        <v>4987</v>
      </c>
      <c r="X683" s="98" t="s">
        <v>4988</v>
      </c>
      <c r="Y683" s="98" t="s">
        <v>1554</v>
      </c>
      <c r="Z683" s="98" t="s">
        <v>4530</v>
      </c>
      <c r="AA683" s="98" t="s">
        <v>4106</v>
      </c>
      <c r="AB683" s="98">
        <v>3400039063</v>
      </c>
      <c r="AC683" s="98" t="s">
        <v>4530</v>
      </c>
      <c r="AD683" s="98">
        <v>3400039063</v>
      </c>
      <c r="AE683" s="98" t="s">
        <v>4530</v>
      </c>
      <c r="AF683" s="27">
        <v>3400039063</v>
      </c>
      <c r="AG683" t="s">
        <v>4989</v>
      </c>
      <c r="AK683" s="115"/>
      <c r="AL683" s="36"/>
      <c r="AM683"/>
      <c r="AN683"/>
      <c r="AY683" s="108"/>
    </row>
    <row r="684" spans="1:51" ht="13.5" customHeight="1">
      <c r="A684" s="538"/>
      <c r="B684" s="98"/>
      <c r="C684" s="98" t="s">
        <v>9</v>
      </c>
      <c r="D684" s="98"/>
      <c r="E684" s="98"/>
      <c r="F684" s="98"/>
      <c r="G684" s="98" t="s">
        <v>105</v>
      </c>
      <c r="H684" s="480">
        <v>352</v>
      </c>
      <c r="I684" s="464"/>
      <c r="K684" s="483">
        <v>45204</v>
      </c>
      <c r="L684" s="98" t="s">
        <v>4091</v>
      </c>
      <c r="M684" s="98" t="s">
        <v>398</v>
      </c>
      <c r="N684" t="s">
        <v>488</v>
      </c>
      <c r="O684" t="str">
        <f>VLOOKUP(cppm_lor[[#This Row],[Status]],'All Link_LOV'!$M$4:$N$16,2,FALSE)</f>
        <v>Pending Verification</v>
      </c>
      <c r="P684" s="98" t="s">
        <v>4990</v>
      </c>
      <c r="Q684" s="179" t="s">
        <v>4991</v>
      </c>
      <c r="R684" s="98" t="s">
        <v>4985</v>
      </c>
      <c r="S684" s="98" t="s">
        <v>4986</v>
      </c>
      <c r="T684" s="98" t="s">
        <v>1552</v>
      </c>
      <c r="U684" s="98">
        <v>77197</v>
      </c>
      <c r="V684" s="98" t="s">
        <v>4096</v>
      </c>
      <c r="W684" s="98" t="s">
        <v>4987</v>
      </c>
      <c r="X684" s="98" t="s">
        <v>4992</v>
      </c>
      <c r="Y684" s="98" t="s">
        <v>1554</v>
      </c>
      <c r="Z684" s="98" t="s">
        <v>4240</v>
      </c>
      <c r="AA684" s="98" t="s">
        <v>4106</v>
      </c>
      <c r="AB684" s="98">
        <v>3400038767</v>
      </c>
      <c r="AC684" s="98" t="s">
        <v>4240</v>
      </c>
      <c r="AD684" s="98">
        <v>3400038767</v>
      </c>
      <c r="AE684" s="98" t="s">
        <v>4240</v>
      </c>
      <c r="AF684" s="27">
        <v>3400038767</v>
      </c>
      <c r="AG684" t="s">
        <v>4989</v>
      </c>
      <c r="AK684" s="115"/>
      <c r="AL684" s="36"/>
      <c r="AM684"/>
      <c r="AN684"/>
      <c r="AY684" s="108"/>
    </row>
    <row r="685" spans="1:51" ht="13.5" customHeight="1">
      <c r="A685" s="538"/>
      <c r="B685" s="98"/>
      <c r="C685" s="98" t="s">
        <v>9</v>
      </c>
      <c r="D685" s="98"/>
      <c r="E685" s="98"/>
      <c r="F685" s="98"/>
      <c r="G685" s="98" t="s">
        <v>105</v>
      </c>
      <c r="H685" s="480">
        <v>353</v>
      </c>
      <c r="I685" s="464"/>
      <c r="K685" s="483">
        <v>45204</v>
      </c>
      <c r="L685" s="98" t="s">
        <v>3749</v>
      </c>
      <c r="M685" s="98" t="s">
        <v>399</v>
      </c>
      <c r="N685" t="s">
        <v>491</v>
      </c>
      <c r="O685" t="str">
        <f>VLOOKUP(cppm_lor[[#This Row],[Status]],'All Link_LOV'!$M$4:$N$16,2,FALSE)</f>
        <v>Pending Verification</v>
      </c>
      <c r="P685" s="98" t="s">
        <v>4993</v>
      </c>
      <c r="Q685" s="179" t="s">
        <v>4994</v>
      </c>
      <c r="R685" s="98" t="s">
        <v>4995</v>
      </c>
      <c r="S685" s="98" t="s">
        <v>4996</v>
      </c>
      <c r="T685" s="98" t="s">
        <v>1586</v>
      </c>
      <c r="U685" s="98">
        <v>560</v>
      </c>
      <c r="V685" s="98" t="s">
        <v>1501</v>
      </c>
      <c r="W685" s="98" t="s">
        <v>1501</v>
      </c>
      <c r="X685" s="98" t="s">
        <v>4997</v>
      </c>
      <c r="Y685" s="98" t="s">
        <v>1554</v>
      </c>
      <c r="Z685" s="98" t="s">
        <v>4729</v>
      </c>
      <c r="AA685" s="98" t="s">
        <v>4998</v>
      </c>
      <c r="AB685" s="98">
        <v>3400039436</v>
      </c>
      <c r="AC685" s="98" t="s">
        <v>2015</v>
      </c>
      <c r="AD685" s="98" t="s">
        <v>2015</v>
      </c>
      <c r="AE685" s="98" t="s">
        <v>2015</v>
      </c>
      <c r="AF685" s="27" t="s">
        <v>2015</v>
      </c>
      <c r="AK685" s="115"/>
      <c r="AL685" s="36"/>
      <c r="AM685"/>
      <c r="AN685"/>
      <c r="AY685" s="108"/>
    </row>
    <row r="686" spans="1:51" ht="13.5" customHeight="1">
      <c r="A686" s="538"/>
      <c r="B686" s="98"/>
      <c r="C686" s="98" t="s">
        <v>9</v>
      </c>
      <c r="D686" s="98"/>
      <c r="E686" s="98"/>
      <c r="F686" s="98"/>
      <c r="G686" s="98" t="s">
        <v>105</v>
      </c>
      <c r="H686" s="480">
        <v>354</v>
      </c>
      <c r="I686" s="464"/>
      <c r="K686" s="483">
        <v>45204</v>
      </c>
      <c r="L686" s="98" t="s">
        <v>1686</v>
      </c>
      <c r="M686" s="98" t="s">
        <v>399</v>
      </c>
      <c r="N686" t="s">
        <v>490</v>
      </c>
      <c r="O686" t="str">
        <f>VLOOKUP(cppm_lor[[#This Row],[Status]],'All Link_LOV'!$M$4:$N$16,2,FALSE)</f>
        <v>Pending Verification</v>
      </c>
      <c r="P686" s="98" t="s">
        <v>4999</v>
      </c>
      <c r="Q686" s="179" t="s">
        <v>5000</v>
      </c>
      <c r="R686" s="98" t="s">
        <v>5001</v>
      </c>
      <c r="S686" s="98" t="s">
        <v>5002</v>
      </c>
      <c r="T686" s="98" t="s">
        <v>1691</v>
      </c>
      <c r="U686" s="98">
        <v>4500</v>
      </c>
      <c r="V686" s="98" t="s">
        <v>4048</v>
      </c>
      <c r="W686" s="98" t="s">
        <v>4049</v>
      </c>
      <c r="X686" s="98" t="s">
        <v>5003</v>
      </c>
      <c r="Y686" s="98" t="s">
        <v>1554</v>
      </c>
      <c r="Z686" s="98" t="s">
        <v>5004</v>
      </c>
      <c r="AA686" s="98" t="s">
        <v>5005</v>
      </c>
      <c r="AB686" s="98">
        <v>3400039219</v>
      </c>
      <c r="AC686" s="98" t="s">
        <v>2077</v>
      </c>
      <c r="AD686" s="98" t="s">
        <v>2077</v>
      </c>
      <c r="AE686" s="98" t="s">
        <v>2077</v>
      </c>
      <c r="AF686" s="27" t="s">
        <v>2077</v>
      </c>
      <c r="AK686" s="115"/>
      <c r="AL686" s="36"/>
      <c r="AM686"/>
      <c r="AN686"/>
      <c r="AY686" s="108"/>
    </row>
    <row r="687" spans="1:51" ht="13.5" customHeight="1">
      <c r="A687" s="538"/>
      <c r="B687" s="98"/>
      <c r="C687" s="98" t="s">
        <v>9</v>
      </c>
      <c r="D687" s="98"/>
      <c r="E687" s="98"/>
      <c r="F687" s="98"/>
      <c r="G687" s="98" t="s">
        <v>105</v>
      </c>
      <c r="H687" s="480">
        <v>355</v>
      </c>
      <c r="I687" s="464"/>
      <c r="K687" s="483">
        <v>45204</v>
      </c>
      <c r="L687" s="98" t="s">
        <v>5006</v>
      </c>
      <c r="M687" s="98" t="s">
        <v>398</v>
      </c>
      <c r="N687" t="s">
        <v>491</v>
      </c>
      <c r="O687" t="str">
        <f>VLOOKUP(cppm_lor[[#This Row],[Status]],'All Link_LOV'!$M$4:$N$16,2,FALSE)</f>
        <v>Pending Verification</v>
      </c>
      <c r="P687" s="98" t="s">
        <v>5007</v>
      </c>
      <c r="Q687" s="179" t="s">
        <v>5008</v>
      </c>
      <c r="R687" s="98" t="s">
        <v>5009</v>
      </c>
      <c r="S687" s="98" t="s">
        <v>5010</v>
      </c>
      <c r="T687" s="98" t="s">
        <v>1625</v>
      </c>
      <c r="U687" s="98">
        <v>9144</v>
      </c>
      <c r="V687" s="98" t="s">
        <v>5011</v>
      </c>
      <c r="W687" s="98" t="s">
        <v>5012</v>
      </c>
      <c r="X687" s="98" t="s">
        <v>5013</v>
      </c>
      <c r="Y687" s="98" t="s">
        <v>1579</v>
      </c>
      <c r="Z687" s="98"/>
      <c r="AA687" s="98"/>
      <c r="AB687" s="98"/>
      <c r="AC687" s="98"/>
      <c r="AD687" s="98"/>
      <c r="AE687" s="98"/>
      <c r="AF687" s="27"/>
      <c r="AK687" s="115"/>
      <c r="AL687" s="36"/>
      <c r="AM687"/>
      <c r="AN687"/>
      <c r="AY687" s="108"/>
    </row>
    <row r="688" spans="1:51" ht="13.5" customHeight="1">
      <c r="A688" s="538"/>
      <c r="B688" s="98"/>
      <c r="C688" s="98" t="s">
        <v>9</v>
      </c>
      <c r="D688" s="98"/>
      <c r="E688" s="98"/>
      <c r="F688" s="98"/>
      <c r="G688" s="98" t="s">
        <v>105</v>
      </c>
      <c r="H688" s="480">
        <v>356</v>
      </c>
      <c r="I688" s="464"/>
      <c r="K688" s="483">
        <v>45204</v>
      </c>
      <c r="L688" s="98" t="s">
        <v>3867</v>
      </c>
      <c r="M688" s="98" t="s">
        <v>398</v>
      </c>
      <c r="N688" t="s">
        <v>488</v>
      </c>
      <c r="O688" t="str">
        <f>VLOOKUP(cppm_lor[[#This Row],[Status]],'All Link_LOV'!$M$4:$N$16,2,FALSE)</f>
        <v>Pending Verification</v>
      </c>
      <c r="P688" s="98" t="s">
        <v>5014</v>
      </c>
      <c r="Q688" s="179" t="s">
        <v>5015</v>
      </c>
      <c r="R688" s="98" t="s">
        <v>5016</v>
      </c>
      <c r="S688" s="98" t="s">
        <v>5017</v>
      </c>
      <c r="T688" s="98" t="s">
        <v>3872</v>
      </c>
      <c r="U688" s="98">
        <v>30000</v>
      </c>
      <c r="V688" s="98" t="s">
        <v>3873</v>
      </c>
      <c r="W688" s="98" t="s">
        <v>3874</v>
      </c>
      <c r="X688" s="98" t="s">
        <v>5018</v>
      </c>
      <c r="Y688" s="98" t="s">
        <v>1579</v>
      </c>
      <c r="Z688" s="98"/>
      <c r="AA688" s="98"/>
      <c r="AB688" s="98"/>
      <c r="AC688" s="98"/>
      <c r="AD688" s="98"/>
      <c r="AE688" s="98"/>
      <c r="AF688" s="27"/>
      <c r="AG688" t="s">
        <v>5019</v>
      </c>
      <c r="AK688" s="115"/>
      <c r="AL688" s="36"/>
      <c r="AM688"/>
      <c r="AN688"/>
      <c r="AY688" s="108"/>
    </row>
    <row r="689" spans="1:51" ht="13.5" customHeight="1">
      <c r="A689" s="538"/>
      <c r="B689" s="98"/>
      <c r="C689" s="98" t="s">
        <v>9</v>
      </c>
      <c r="D689" s="98"/>
      <c r="E689" s="98"/>
      <c r="F689" s="98"/>
      <c r="G689" s="98" t="s">
        <v>105</v>
      </c>
      <c r="H689" s="480">
        <v>357</v>
      </c>
      <c r="I689" s="464"/>
      <c r="K689" s="483">
        <v>45204</v>
      </c>
      <c r="L689" s="98" t="s">
        <v>5020</v>
      </c>
      <c r="M689" s="98" t="s">
        <v>399</v>
      </c>
      <c r="N689" t="s">
        <v>491</v>
      </c>
      <c r="O689" t="str">
        <f>VLOOKUP(cppm_lor[[#This Row],[Status]],'All Link_LOV'!$M$4:$N$16,2,FALSE)</f>
        <v>Pending Verification</v>
      </c>
      <c r="P689" s="98" t="s">
        <v>5021</v>
      </c>
      <c r="Q689" s="179" t="s">
        <v>5022</v>
      </c>
      <c r="R689" s="98" t="s">
        <v>5023</v>
      </c>
      <c r="S689" s="98" t="s">
        <v>5024</v>
      </c>
      <c r="T689" s="98" t="s">
        <v>4271</v>
      </c>
      <c r="U689" s="98">
        <v>3000</v>
      </c>
      <c r="V689" s="98" t="s">
        <v>1261</v>
      </c>
      <c r="W689" s="98" t="s">
        <v>5025</v>
      </c>
      <c r="X689" s="98" t="s">
        <v>5026</v>
      </c>
      <c r="Y689" s="98" t="s">
        <v>1579</v>
      </c>
      <c r="Z689" s="98"/>
      <c r="AA689" s="98"/>
      <c r="AB689" s="98"/>
      <c r="AC689" s="98"/>
      <c r="AD689" s="98"/>
      <c r="AE689" s="98"/>
      <c r="AF689" s="27"/>
      <c r="AK689" s="115"/>
      <c r="AL689" s="36"/>
      <c r="AM689"/>
      <c r="AN689"/>
      <c r="AY689" s="108"/>
    </row>
    <row r="690" spans="1:51" ht="13.5" customHeight="1">
      <c r="A690" s="538"/>
      <c r="B690" s="98"/>
      <c r="C690" s="98" t="s">
        <v>9</v>
      </c>
      <c r="D690" s="98"/>
      <c r="E690" s="98"/>
      <c r="F690" s="98"/>
      <c r="G690" s="98" t="s">
        <v>105</v>
      </c>
      <c r="H690" s="480">
        <v>358</v>
      </c>
      <c r="I690" s="464"/>
      <c r="K690" s="483">
        <v>45204</v>
      </c>
      <c r="L690" s="98" t="s">
        <v>4849</v>
      </c>
      <c r="M690" s="98" t="s">
        <v>399</v>
      </c>
      <c r="N690" t="s">
        <v>490</v>
      </c>
      <c r="O690" t="str">
        <f>VLOOKUP(cppm_lor[[#This Row],[Status]],'All Link_LOV'!$M$4:$N$16,2,FALSE)</f>
        <v>Pending Verification</v>
      </c>
      <c r="P690" s="98" t="s">
        <v>5027</v>
      </c>
      <c r="Q690" s="179" t="s">
        <v>5028</v>
      </c>
      <c r="R690" s="98" t="s">
        <v>5029</v>
      </c>
      <c r="S690" s="98" t="s">
        <v>5030</v>
      </c>
      <c r="T690" s="98" t="s">
        <v>4271</v>
      </c>
      <c r="U690" s="98">
        <v>2200</v>
      </c>
      <c r="V690" s="98" t="s">
        <v>4854</v>
      </c>
      <c r="W690" s="98" t="s">
        <v>5031</v>
      </c>
      <c r="X690" s="98" t="s">
        <v>5032</v>
      </c>
      <c r="Y690" s="98" t="s">
        <v>1579</v>
      </c>
      <c r="Z690" s="98"/>
      <c r="AA690" s="98"/>
      <c r="AB690" s="98"/>
      <c r="AC690" s="98"/>
      <c r="AD690" s="98"/>
      <c r="AE690" s="98"/>
      <c r="AF690" s="27"/>
      <c r="AK690" s="115"/>
      <c r="AL690" s="36"/>
      <c r="AM690"/>
      <c r="AN690"/>
      <c r="AY690" s="108"/>
    </row>
    <row r="691" spans="1:51" ht="13.5" customHeight="1">
      <c r="A691" s="538"/>
      <c r="B691" s="98"/>
      <c r="C691" s="98" t="s">
        <v>9</v>
      </c>
      <c r="D691" s="98"/>
      <c r="E691" s="98"/>
      <c r="F691" s="98"/>
      <c r="G691" s="98" t="s">
        <v>105</v>
      </c>
      <c r="H691" s="480">
        <v>359</v>
      </c>
      <c r="I691" s="464"/>
      <c r="K691" s="483">
        <v>45204</v>
      </c>
      <c r="L691" s="98" t="s">
        <v>3680</v>
      </c>
      <c r="M691" s="98" t="s">
        <v>399</v>
      </c>
      <c r="N691" t="s">
        <v>491</v>
      </c>
      <c r="O691" t="str">
        <f>VLOOKUP(cppm_lor[[#This Row],[Status]],'All Link_LOV'!$M$4:$N$16,2,FALSE)</f>
        <v>Pending Verification</v>
      </c>
      <c r="P691" s="98" t="s">
        <v>5033</v>
      </c>
      <c r="Q691" s="179" t="s">
        <v>5034</v>
      </c>
      <c r="R691" s="98" t="s">
        <v>5035</v>
      </c>
      <c r="S691" s="98" t="s">
        <v>5036</v>
      </c>
      <c r="T691" s="98" t="s">
        <v>1577</v>
      </c>
      <c r="U691" s="98">
        <v>9000</v>
      </c>
      <c r="V691" s="98" t="s">
        <v>3685</v>
      </c>
      <c r="W691" s="98" t="s">
        <v>3686</v>
      </c>
      <c r="X691" s="98" t="s">
        <v>5037</v>
      </c>
      <c r="Y691" s="98" t="s">
        <v>1554</v>
      </c>
      <c r="Z691" s="98" t="s">
        <v>3690</v>
      </c>
      <c r="AA691" s="98" t="s">
        <v>5038</v>
      </c>
      <c r="AB691" s="98">
        <v>3400038948</v>
      </c>
      <c r="AC691" s="98" t="s">
        <v>2207</v>
      </c>
      <c r="AD691" s="98" t="s">
        <v>2207</v>
      </c>
      <c r="AE691" s="98" t="s">
        <v>2207</v>
      </c>
      <c r="AF691" s="27" t="s">
        <v>2207</v>
      </c>
      <c r="AK691" s="115"/>
      <c r="AL691" s="36"/>
      <c r="AM691"/>
      <c r="AN691"/>
      <c r="AY691" s="108"/>
    </row>
    <row r="692" spans="1:51" ht="13.5" customHeight="1">
      <c r="A692" s="538"/>
      <c r="B692" s="98"/>
      <c r="C692" s="98" t="s">
        <v>9</v>
      </c>
      <c r="D692" s="98"/>
      <c r="E692" s="98"/>
      <c r="F692" s="98"/>
      <c r="G692" s="98" t="s">
        <v>105</v>
      </c>
      <c r="H692" s="480">
        <v>360</v>
      </c>
      <c r="I692" s="464"/>
      <c r="K692" s="483">
        <v>45204</v>
      </c>
      <c r="L692" s="98" t="s">
        <v>5020</v>
      </c>
      <c r="M692" s="98" t="s">
        <v>399</v>
      </c>
      <c r="N692" t="s">
        <v>491</v>
      </c>
      <c r="O692" t="str">
        <f>VLOOKUP(cppm_lor[[#This Row],[Status]],'All Link_LOV'!$M$4:$N$16,2,FALSE)</f>
        <v>Pending Verification</v>
      </c>
      <c r="P692" s="98" t="s">
        <v>5039</v>
      </c>
      <c r="Q692" s="179" t="s">
        <v>5040</v>
      </c>
      <c r="R692" s="98" t="s">
        <v>5039</v>
      </c>
      <c r="S692" s="98" t="s">
        <v>5041</v>
      </c>
      <c r="T692" s="98" t="s">
        <v>4271</v>
      </c>
      <c r="U692" s="98">
        <v>8604</v>
      </c>
      <c r="V692" s="98" t="s">
        <v>5042</v>
      </c>
      <c r="W692" s="98" t="s">
        <v>5043</v>
      </c>
      <c r="X692" s="98" t="s">
        <v>5044</v>
      </c>
      <c r="Y692" s="98" t="s">
        <v>1579</v>
      </c>
      <c r="Z692" s="98"/>
      <c r="AA692" s="98"/>
      <c r="AB692" s="98"/>
      <c r="AC692" s="98"/>
      <c r="AD692" s="98"/>
      <c r="AE692" s="98"/>
      <c r="AF692" s="27"/>
      <c r="AK692" s="115"/>
      <c r="AL692" s="36"/>
      <c r="AM692"/>
      <c r="AN692"/>
      <c r="AY692" s="108"/>
    </row>
    <row r="693" spans="1:51" ht="13.5" customHeight="1">
      <c r="A693" s="538"/>
      <c r="B693" s="98"/>
      <c r="C693" s="98" t="s">
        <v>9</v>
      </c>
      <c r="D693" s="98"/>
      <c r="E693" s="98"/>
      <c r="F693" s="98"/>
      <c r="G693" s="98" t="s">
        <v>105</v>
      </c>
      <c r="H693" s="480">
        <v>361</v>
      </c>
      <c r="I693" s="464"/>
      <c r="K693" s="483">
        <v>45204</v>
      </c>
      <c r="L693" s="98" t="s">
        <v>3867</v>
      </c>
      <c r="M693" s="98" t="s">
        <v>398</v>
      </c>
      <c r="N693" t="s">
        <v>491</v>
      </c>
      <c r="O693" t="str">
        <f>VLOOKUP(cppm_lor[[#This Row],[Status]],'All Link_LOV'!$M$4:$N$16,2,FALSE)</f>
        <v>Pending Verification</v>
      </c>
      <c r="P693" s="98" t="s">
        <v>5045</v>
      </c>
      <c r="Q693" s="179" t="s">
        <v>5046</v>
      </c>
      <c r="R693" s="98" t="s">
        <v>5047</v>
      </c>
      <c r="S693" s="98" t="s">
        <v>5048</v>
      </c>
      <c r="T693" s="98" t="s">
        <v>3872</v>
      </c>
      <c r="U693" s="98">
        <v>20000</v>
      </c>
      <c r="V693" s="98" t="s">
        <v>3873</v>
      </c>
      <c r="W693" s="98" t="s">
        <v>4776</v>
      </c>
      <c r="X693" s="98" t="s">
        <v>5049</v>
      </c>
      <c r="Y693" s="98" t="s">
        <v>1579</v>
      </c>
      <c r="Z693" s="98"/>
      <c r="AA693" s="98"/>
      <c r="AB693" s="98"/>
      <c r="AC693" s="98"/>
      <c r="AD693" s="98"/>
      <c r="AE693" s="98"/>
      <c r="AF693" s="27"/>
      <c r="AK693" s="115"/>
      <c r="AL693" s="36"/>
      <c r="AM693"/>
      <c r="AN693"/>
      <c r="AY693" s="108"/>
    </row>
    <row r="694" spans="1:51" ht="13.5" customHeight="1">
      <c r="A694" s="538"/>
      <c r="B694" s="98"/>
      <c r="C694" s="98" t="s">
        <v>9</v>
      </c>
      <c r="D694" s="98"/>
      <c r="E694" s="98"/>
      <c r="F694" s="98"/>
      <c r="G694" s="98" t="s">
        <v>105</v>
      </c>
      <c r="H694" s="480">
        <v>362</v>
      </c>
      <c r="I694" s="464"/>
      <c r="K694" s="483">
        <v>45204</v>
      </c>
      <c r="L694" s="98" t="s">
        <v>1737</v>
      </c>
      <c r="M694" s="98" t="s">
        <v>398</v>
      </c>
      <c r="N694" t="s">
        <v>488</v>
      </c>
      <c r="O694" t="str">
        <f>VLOOKUP(cppm_lor[[#This Row],[Status]],'All Link_LOV'!$M$4:$N$16,2,FALSE)</f>
        <v>Pending Verification</v>
      </c>
      <c r="P694" s="98" t="s">
        <v>5050</v>
      </c>
      <c r="Q694" s="179" t="s">
        <v>5051</v>
      </c>
      <c r="R694" s="98" t="s">
        <v>5052</v>
      </c>
      <c r="S694" s="98" t="s">
        <v>5053</v>
      </c>
      <c r="T694" s="98" t="s">
        <v>1552</v>
      </c>
      <c r="U694" s="98">
        <v>20000</v>
      </c>
      <c r="V694" s="98" t="s">
        <v>2365</v>
      </c>
      <c r="W694" s="98" t="s">
        <v>5054</v>
      </c>
      <c r="X694" s="98" t="s">
        <v>5055</v>
      </c>
      <c r="Y694" s="98" t="s">
        <v>1554</v>
      </c>
      <c r="Z694" s="98" t="s">
        <v>5056</v>
      </c>
      <c r="AA694" s="98" t="s">
        <v>5057</v>
      </c>
      <c r="AB694" s="98">
        <v>3400039047</v>
      </c>
      <c r="AC694" s="98" t="s">
        <v>5058</v>
      </c>
      <c r="AD694" s="98">
        <v>3400041410</v>
      </c>
      <c r="AE694" s="98" t="s">
        <v>5059</v>
      </c>
      <c r="AF694" s="27">
        <v>3400039057</v>
      </c>
      <c r="AG694" t="s">
        <v>5060</v>
      </c>
      <c r="AK694" s="115"/>
      <c r="AL694" s="36"/>
      <c r="AM694"/>
      <c r="AN694"/>
      <c r="AY694" s="108"/>
    </row>
    <row r="695" spans="1:51" ht="13.5" customHeight="1">
      <c r="A695" s="538"/>
      <c r="B695" s="98"/>
      <c r="C695" s="98" t="s">
        <v>9</v>
      </c>
      <c r="D695" s="98"/>
      <c r="E695" s="98"/>
      <c r="F695" s="98"/>
      <c r="G695" s="98" t="s">
        <v>105</v>
      </c>
      <c r="H695" s="480">
        <v>363</v>
      </c>
      <c r="I695" s="464"/>
      <c r="K695" s="483">
        <v>45204</v>
      </c>
      <c r="L695" s="98" t="s">
        <v>1686</v>
      </c>
      <c r="M695" s="98" t="s">
        <v>398</v>
      </c>
      <c r="N695" t="s">
        <v>491</v>
      </c>
      <c r="O695" t="str">
        <f>VLOOKUP(cppm_lor[[#This Row],[Status]],'All Link_LOV'!$M$4:$N$16,2,FALSE)</f>
        <v>Pending Verification</v>
      </c>
      <c r="P695" s="98" t="s">
        <v>5061</v>
      </c>
      <c r="Q695" s="179" t="s">
        <v>5062</v>
      </c>
      <c r="R695" s="98" t="s">
        <v>5063</v>
      </c>
      <c r="S695" s="98" t="s">
        <v>5064</v>
      </c>
      <c r="T695" s="98" t="s">
        <v>1691</v>
      </c>
      <c r="U695" s="98">
        <v>7587</v>
      </c>
      <c r="V695" s="98" t="s">
        <v>4048</v>
      </c>
      <c r="W695" s="98" t="s">
        <v>4049</v>
      </c>
      <c r="X695" s="98" t="s">
        <v>5065</v>
      </c>
      <c r="Y695" s="98" t="s">
        <v>1554</v>
      </c>
      <c r="Z695" s="98" t="s">
        <v>5004</v>
      </c>
      <c r="AA695" s="98" t="s">
        <v>5066</v>
      </c>
      <c r="AB695" s="98">
        <v>3400039219</v>
      </c>
      <c r="AC695" s="98" t="s">
        <v>2077</v>
      </c>
      <c r="AD695" s="98" t="s">
        <v>2077</v>
      </c>
      <c r="AE695" s="98" t="s">
        <v>2077</v>
      </c>
      <c r="AF695" s="27" t="s">
        <v>2077</v>
      </c>
      <c r="AK695" s="115"/>
      <c r="AL695" s="36"/>
      <c r="AM695"/>
      <c r="AN695"/>
      <c r="AY695" s="108"/>
    </row>
    <row r="696" spans="1:51" ht="13.5" customHeight="1">
      <c r="A696" s="538"/>
      <c r="B696" s="98"/>
      <c r="C696" s="98" t="s">
        <v>9</v>
      </c>
      <c r="D696" s="98"/>
      <c r="E696" s="98"/>
      <c r="F696" s="98"/>
      <c r="G696" s="98" t="s">
        <v>105</v>
      </c>
      <c r="H696" s="480">
        <v>364</v>
      </c>
      <c r="I696" s="464"/>
      <c r="K696" s="483">
        <v>45204</v>
      </c>
      <c r="L696" s="98" t="s">
        <v>5067</v>
      </c>
      <c r="M696" s="98" t="s">
        <v>398</v>
      </c>
      <c r="N696" t="s">
        <v>488</v>
      </c>
      <c r="O696" t="str">
        <f>VLOOKUP(cppm_lor[[#This Row],[Status]],'All Link_LOV'!$M$4:$N$16,2,FALSE)</f>
        <v>Pending Verification</v>
      </c>
      <c r="P696" s="98" t="s">
        <v>5068</v>
      </c>
      <c r="Q696" s="179" t="s">
        <v>5069</v>
      </c>
      <c r="R696" s="98" t="s">
        <v>5070</v>
      </c>
      <c r="S696" s="98" t="s">
        <v>5071</v>
      </c>
      <c r="T696" s="98" t="s">
        <v>1753</v>
      </c>
      <c r="U696" s="98">
        <v>9500</v>
      </c>
      <c r="V696" s="98" t="s">
        <v>5072</v>
      </c>
      <c r="W696" s="98" t="s">
        <v>5073</v>
      </c>
      <c r="X696" s="98" t="s">
        <v>5074</v>
      </c>
      <c r="Y696" s="98" t="s">
        <v>1579</v>
      </c>
      <c r="Z696" s="98"/>
      <c r="AA696" s="98"/>
      <c r="AB696" s="98"/>
      <c r="AC696" s="98"/>
      <c r="AD696" s="98"/>
      <c r="AE696" s="98"/>
      <c r="AF696" s="27"/>
      <c r="AG696" t="s">
        <v>5075</v>
      </c>
      <c r="AK696" s="115"/>
      <c r="AL696" s="36"/>
      <c r="AM696"/>
      <c r="AN696"/>
      <c r="AY696" s="108"/>
    </row>
    <row r="697" spans="1:51" ht="13.5" customHeight="1">
      <c r="A697" s="538"/>
      <c r="B697" s="98"/>
      <c r="C697" s="98" t="s">
        <v>9</v>
      </c>
      <c r="D697" s="98"/>
      <c r="E697" s="98"/>
      <c r="F697" s="98"/>
      <c r="G697" s="98" t="s">
        <v>105</v>
      </c>
      <c r="H697" s="480">
        <v>365</v>
      </c>
      <c r="I697" s="464"/>
      <c r="K697" s="483">
        <v>45204</v>
      </c>
      <c r="L697" s="98" t="s">
        <v>1748</v>
      </c>
      <c r="M697" s="98" t="s">
        <v>399</v>
      </c>
      <c r="N697" t="s">
        <v>491</v>
      </c>
      <c r="O697" t="str">
        <f>VLOOKUP(cppm_lor[[#This Row],[Status]],'All Link_LOV'!$M$4:$N$16,2,FALSE)</f>
        <v>Pending Verification</v>
      </c>
      <c r="P697" s="98" t="s">
        <v>5076</v>
      </c>
      <c r="Q697" s="179" t="s">
        <v>5077</v>
      </c>
      <c r="R697" s="98" t="s">
        <v>5078</v>
      </c>
      <c r="S697" s="98" t="s">
        <v>5079</v>
      </c>
      <c r="T697" s="98" t="s">
        <v>1753</v>
      </c>
      <c r="U697" s="98">
        <v>13000</v>
      </c>
      <c r="V697" s="98" t="s">
        <v>5080</v>
      </c>
      <c r="W697" s="98" t="s">
        <v>5081</v>
      </c>
      <c r="X697" s="98" t="s">
        <v>5082</v>
      </c>
      <c r="Y697" s="98" t="s">
        <v>1554</v>
      </c>
      <c r="Z697" s="98" t="s">
        <v>5083</v>
      </c>
      <c r="AA697" s="98" t="s">
        <v>5084</v>
      </c>
      <c r="AB697" s="98">
        <v>3400039018</v>
      </c>
      <c r="AC697" s="98" t="s">
        <v>2207</v>
      </c>
      <c r="AD697" s="98" t="s">
        <v>2207</v>
      </c>
      <c r="AE697" s="98" t="s">
        <v>2207</v>
      </c>
      <c r="AF697" s="27" t="s">
        <v>2207</v>
      </c>
      <c r="AK697" s="115"/>
      <c r="AL697" s="36"/>
      <c r="AM697"/>
      <c r="AN697"/>
      <c r="AY697" s="108"/>
    </row>
    <row r="698" spans="1:51" ht="13.5" customHeight="1">
      <c r="A698" s="538"/>
      <c r="B698" s="98"/>
      <c r="C698" s="98" t="s">
        <v>9</v>
      </c>
      <c r="D698" s="98"/>
      <c r="E698" s="98"/>
      <c r="F698" s="98"/>
      <c r="G698" s="98" t="s">
        <v>105</v>
      </c>
      <c r="H698" s="480">
        <v>367</v>
      </c>
      <c r="I698" s="464"/>
      <c r="K698" s="483">
        <v>45204</v>
      </c>
      <c r="L698" s="98" t="s">
        <v>2222</v>
      </c>
      <c r="M698" s="98" t="s">
        <v>1572</v>
      </c>
      <c r="N698" t="s">
        <v>500</v>
      </c>
      <c r="O698" t="str">
        <f>VLOOKUP(cppm_lor[[#This Row],[Status]],'All Link_LOV'!$M$4:$N$16,2,FALSE)</f>
        <v>Pending Verification</v>
      </c>
      <c r="P698" s="98" t="s">
        <v>5085</v>
      </c>
      <c r="Q698" s="179" t="s">
        <v>5086</v>
      </c>
      <c r="R698" s="98" t="s">
        <v>5087</v>
      </c>
      <c r="S698" s="98" t="s">
        <v>5088</v>
      </c>
      <c r="T698" s="98" t="s">
        <v>1654</v>
      </c>
      <c r="U698" s="98">
        <v>55248</v>
      </c>
      <c r="V698" s="98" t="s">
        <v>5089</v>
      </c>
      <c r="W698" s="98" t="s">
        <v>5090</v>
      </c>
      <c r="X698" s="98" t="s">
        <v>5091</v>
      </c>
      <c r="Y698" s="98" t="s">
        <v>1579</v>
      </c>
      <c r="Z698" s="98"/>
      <c r="AA698" s="98"/>
      <c r="AB698" s="98"/>
      <c r="AC698" s="98"/>
      <c r="AD698" s="98"/>
      <c r="AE698" s="98"/>
      <c r="AF698" s="27"/>
      <c r="AG698" t="s">
        <v>2152</v>
      </c>
      <c r="AK698" s="115"/>
      <c r="AL698" s="36"/>
      <c r="AM698"/>
      <c r="AN698"/>
      <c r="AY698" s="108"/>
    </row>
    <row r="699" spans="1:51" ht="13.5" customHeight="1">
      <c r="A699" s="538"/>
      <c r="B699" s="98"/>
      <c r="C699" s="98" t="s">
        <v>9</v>
      </c>
      <c r="D699" s="98"/>
      <c r="E699" s="98"/>
      <c r="F699" s="98"/>
      <c r="G699" s="98" t="s">
        <v>105</v>
      </c>
      <c r="H699" s="480">
        <v>368</v>
      </c>
      <c r="I699" s="464"/>
      <c r="K699" s="483">
        <v>45204</v>
      </c>
      <c r="L699" s="98" t="s">
        <v>2484</v>
      </c>
      <c r="M699" s="98" t="s">
        <v>1572</v>
      </c>
      <c r="N699" t="s">
        <v>498</v>
      </c>
      <c r="O699" t="str">
        <f>VLOOKUP(cppm_lor[[#This Row],[Status]],'All Link_LOV'!$M$4:$N$16,2,FALSE)</f>
        <v>Pending Verification</v>
      </c>
      <c r="P699" s="98" t="s">
        <v>5092</v>
      </c>
      <c r="Q699" s="179" t="s">
        <v>5093</v>
      </c>
      <c r="R699" s="98" t="s">
        <v>5094</v>
      </c>
      <c r="S699" s="98" t="s">
        <v>5095</v>
      </c>
      <c r="T699" s="98" t="s">
        <v>1691</v>
      </c>
      <c r="U699" s="98">
        <v>35000</v>
      </c>
      <c r="V699" s="98" t="s">
        <v>2489</v>
      </c>
      <c r="W699" s="98" t="s">
        <v>2499</v>
      </c>
      <c r="X699" s="98" t="s">
        <v>5096</v>
      </c>
      <c r="Y699" s="98" t="s">
        <v>1554</v>
      </c>
      <c r="Z699" s="98" t="s">
        <v>1683</v>
      </c>
      <c r="AA699" s="98" t="s">
        <v>5097</v>
      </c>
      <c r="AB699" s="98">
        <v>3400038912</v>
      </c>
      <c r="AC699" s="98" t="s">
        <v>2492</v>
      </c>
      <c r="AD699" s="98">
        <v>3400041247</v>
      </c>
      <c r="AE699" s="98" t="s">
        <v>1646</v>
      </c>
      <c r="AF699" s="27">
        <v>3400038968</v>
      </c>
      <c r="AG699" t="s">
        <v>5098</v>
      </c>
      <c r="AK699" s="115"/>
      <c r="AL699" s="36"/>
      <c r="AM699"/>
      <c r="AN699"/>
      <c r="AY699" s="108"/>
    </row>
    <row r="700" spans="1:51" ht="13.5" customHeight="1">
      <c r="A700" s="538"/>
      <c r="B700" s="98"/>
      <c r="C700" s="98" t="s">
        <v>9</v>
      </c>
      <c r="D700" s="98"/>
      <c r="E700" s="98"/>
      <c r="F700" s="98"/>
      <c r="G700" s="98" t="s">
        <v>105</v>
      </c>
      <c r="H700" s="480">
        <v>369</v>
      </c>
      <c r="I700" s="464"/>
      <c r="K700" s="483">
        <v>45204</v>
      </c>
      <c r="L700" s="98" t="s">
        <v>1686</v>
      </c>
      <c r="M700" s="98" t="s">
        <v>399</v>
      </c>
      <c r="N700" t="s">
        <v>490</v>
      </c>
      <c r="O700" t="str">
        <f>VLOOKUP(cppm_lor[[#This Row],[Status]],'All Link_LOV'!$M$4:$N$16,2,FALSE)</f>
        <v>Pending Verification</v>
      </c>
      <c r="P700" s="98" t="s">
        <v>5099</v>
      </c>
      <c r="Q700" s="179" t="s">
        <v>5100</v>
      </c>
      <c r="R700" s="98" t="s">
        <v>5101</v>
      </c>
      <c r="S700" s="98" t="s">
        <v>5102</v>
      </c>
      <c r="T700" s="98" t="s">
        <v>1691</v>
      </c>
      <c r="U700" s="98">
        <v>6500</v>
      </c>
      <c r="V700" s="98" t="s">
        <v>4048</v>
      </c>
      <c r="W700" s="98" t="s">
        <v>4049</v>
      </c>
      <c r="X700" s="98" t="s">
        <v>5103</v>
      </c>
      <c r="Y700" s="98" t="s">
        <v>1554</v>
      </c>
      <c r="Z700" s="98" t="s">
        <v>3576</v>
      </c>
      <c r="AA700" s="98" t="s">
        <v>5104</v>
      </c>
      <c r="AB700" s="98">
        <v>3400038920</v>
      </c>
      <c r="AC700" s="98" t="s">
        <v>2077</v>
      </c>
      <c r="AD700" s="98" t="s">
        <v>2077</v>
      </c>
      <c r="AE700" s="98" t="s">
        <v>2077</v>
      </c>
      <c r="AF700" s="27" t="s">
        <v>2077</v>
      </c>
      <c r="AK700" s="115"/>
      <c r="AL700" s="36"/>
      <c r="AM700"/>
      <c r="AN700"/>
      <c r="AY700" s="108"/>
    </row>
    <row r="701" spans="1:51" ht="13.5" customHeight="1">
      <c r="A701" s="538"/>
      <c r="B701" s="98"/>
      <c r="C701" s="98" t="s">
        <v>9</v>
      </c>
      <c r="D701" s="98"/>
      <c r="E701" s="98"/>
      <c r="F701" s="98"/>
      <c r="G701" s="98" t="s">
        <v>105</v>
      </c>
      <c r="H701" s="480">
        <v>370</v>
      </c>
      <c r="I701" s="464"/>
      <c r="K701" s="483">
        <v>45204</v>
      </c>
      <c r="L701" s="98" t="s">
        <v>1686</v>
      </c>
      <c r="M701" s="98" t="s">
        <v>399</v>
      </c>
      <c r="N701" t="s">
        <v>490</v>
      </c>
      <c r="O701" t="str">
        <f>VLOOKUP(cppm_lor[[#This Row],[Status]],'All Link_LOV'!$M$4:$N$16,2,FALSE)</f>
        <v>Pending Verification</v>
      </c>
      <c r="P701" s="98" t="s">
        <v>5105</v>
      </c>
      <c r="Q701" s="179" t="s">
        <v>5106</v>
      </c>
      <c r="R701" s="98" t="s">
        <v>5107</v>
      </c>
      <c r="S701" s="98" t="s">
        <v>5108</v>
      </c>
      <c r="T701" s="98" t="s">
        <v>1691</v>
      </c>
      <c r="U701" s="98">
        <v>6500</v>
      </c>
      <c r="V701" s="98" t="s">
        <v>4048</v>
      </c>
      <c r="W701" s="98" t="s">
        <v>4049</v>
      </c>
      <c r="X701" s="98" t="s">
        <v>5109</v>
      </c>
      <c r="Y701" s="98" t="s">
        <v>1554</v>
      </c>
      <c r="Z701" s="98" t="s">
        <v>5110</v>
      </c>
      <c r="AA701" s="98" t="s">
        <v>5104</v>
      </c>
      <c r="AB701" s="98">
        <v>3400038920</v>
      </c>
      <c r="AC701" s="98" t="s">
        <v>2077</v>
      </c>
      <c r="AD701" s="98" t="s">
        <v>2077</v>
      </c>
      <c r="AE701" s="98" t="s">
        <v>2077</v>
      </c>
      <c r="AF701" s="27" t="s">
        <v>2077</v>
      </c>
      <c r="AK701" s="115"/>
      <c r="AL701" s="36"/>
      <c r="AM701"/>
      <c r="AN701"/>
      <c r="AY701" s="108"/>
    </row>
    <row r="702" spans="1:51" ht="13.5" customHeight="1">
      <c r="A702" s="538"/>
      <c r="B702" s="98"/>
      <c r="C702" s="98" t="s">
        <v>9</v>
      </c>
      <c r="D702" s="98"/>
      <c r="E702" s="98"/>
      <c r="F702" s="98"/>
      <c r="G702" s="98" t="s">
        <v>105</v>
      </c>
      <c r="H702" s="480">
        <v>371</v>
      </c>
      <c r="I702" s="464"/>
      <c r="K702" s="483">
        <v>45204</v>
      </c>
      <c r="L702" s="98" t="s">
        <v>5067</v>
      </c>
      <c r="M702" s="98" t="s">
        <v>398</v>
      </c>
      <c r="N702" t="s">
        <v>488</v>
      </c>
      <c r="O702" t="str">
        <f>VLOOKUP(cppm_lor[[#This Row],[Status]],'All Link_LOV'!$M$4:$N$16,2,FALSE)</f>
        <v>Pending Verification</v>
      </c>
      <c r="P702" s="98" t="s">
        <v>5111</v>
      </c>
      <c r="Q702" s="179" t="s">
        <v>5112</v>
      </c>
      <c r="R702" s="98" t="s">
        <v>5113</v>
      </c>
      <c r="S702" s="98" t="s">
        <v>5114</v>
      </c>
      <c r="T702" s="98" t="s">
        <v>1753</v>
      </c>
      <c r="U702" s="98">
        <v>9500</v>
      </c>
      <c r="V702" s="98" t="s">
        <v>5072</v>
      </c>
      <c r="W702" s="98" t="s">
        <v>5073</v>
      </c>
      <c r="X702" s="98" t="s">
        <v>5115</v>
      </c>
      <c r="Y702" s="98" t="s">
        <v>1579</v>
      </c>
      <c r="Z702" s="98"/>
      <c r="AA702" s="98"/>
      <c r="AB702" s="98"/>
      <c r="AC702" s="98"/>
      <c r="AD702" s="98"/>
      <c r="AE702" s="98"/>
      <c r="AF702" s="27"/>
      <c r="AG702" t="s">
        <v>5116</v>
      </c>
      <c r="AK702" s="115"/>
      <c r="AL702" s="36"/>
      <c r="AM702"/>
      <c r="AN702"/>
      <c r="AY702" s="108"/>
    </row>
    <row r="703" spans="1:51" ht="13.5" customHeight="1">
      <c r="A703" s="538"/>
      <c r="B703" s="98"/>
      <c r="C703" s="98" t="s">
        <v>9</v>
      </c>
      <c r="D703" s="98"/>
      <c r="E703" s="98"/>
      <c r="F703" s="98"/>
      <c r="G703" s="98" t="s">
        <v>105</v>
      </c>
      <c r="H703" s="480">
        <v>372</v>
      </c>
      <c r="I703" s="464"/>
      <c r="K703" s="483">
        <v>45204</v>
      </c>
      <c r="L703" s="98" t="s">
        <v>1581</v>
      </c>
      <c r="M703" s="98" t="s">
        <v>398</v>
      </c>
      <c r="N703" t="s">
        <v>488</v>
      </c>
      <c r="O703" t="str">
        <f>VLOOKUP(cppm_lor[[#This Row],[Status]],'All Link_LOV'!$M$4:$N$16,2,FALSE)</f>
        <v>Pending Verification</v>
      </c>
      <c r="P703" s="98" t="s">
        <v>5117</v>
      </c>
      <c r="Q703" s="179" t="s">
        <v>5118</v>
      </c>
      <c r="R703" s="98" t="s">
        <v>5119</v>
      </c>
      <c r="S703" s="98" t="s">
        <v>5120</v>
      </c>
      <c r="T703" s="98" t="s">
        <v>1586</v>
      </c>
      <c r="U703" s="98">
        <v>560</v>
      </c>
      <c r="V703" s="98" t="s">
        <v>1226</v>
      </c>
      <c r="W703" s="98" t="s">
        <v>4954</v>
      </c>
      <c r="X703" s="98" t="s">
        <v>5121</v>
      </c>
      <c r="Y703" s="98" t="s">
        <v>1554</v>
      </c>
      <c r="Z703" s="98" t="s">
        <v>3917</v>
      </c>
      <c r="AA703" s="98" t="s">
        <v>5122</v>
      </c>
      <c r="AB703" s="98">
        <v>3400039436</v>
      </c>
      <c r="AC703" s="98" t="s">
        <v>1588</v>
      </c>
      <c r="AD703" s="98">
        <v>3400039027</v>
      </c>
      <c r="AE703" s="98" t="s">
        <v>1389</v>
      </c>
      <c r="AF703" s="27">
        <v>3400039035</v>
      </c>
      <c r="AG703" t="s">
        <v>5123</v>
      </c>
      <c r="AK703" s="115"/>
      <c r="AL703" s="36"/>
      <c r="AM703"/>
      <c r="AN703"/>
      <c r="AY703" s="108"/>
    </row>
    <row r="704" spans="1:51" ht="13.5" customHeight="1">
      <c r="A704" s="538"/>
      <c r="B704" s="98"/>
      <c r="C704" s="98" t="s">
        <v>9</v>
      </c>
      <c r="D704" s="98"/>
      <c r="E704" s="98"/>
      <c r="F704" s="98"/>
      <c r="G704" s="98" t="s">
        <v>105</v>
      </c>
      <c r="H704" s="480">
        <v>373</v>
      </c>
      <c r="I704" s="464"/>
      <c r="K704" s="483">
        <v>45204</v>
      </c>
      <c r="L704" s="98" t="s">
        <v>2453</v>
      </c>
      <c r="M704" s="98" t="s">
        <v>399</v>
      </c>
      <c r="N704" t="s">
        <v>491</v>
      </c>
      <c r="O704" t="str">
        <f>VLOOKUP(cppm_lor[[#This Row],[Status]],'All Link_LOV'!$M$4:$N$16,2,FALSE)</f>
        <v>Pending Verification</v>
      </c>
      <c r="P704" s="98" t="s">
        <v>5124</v>
      </c>
      <c r="Q704" s="179" t="s">
        <v>5125</v>
      </c>
      <c r="R704" s="98" t="s">
        <v>5126</v>
      </c>
      <c r="S704" s="98" t="s">
        <v>5127</v>
      </c>
      <c r="T704" s="98" t="s">
        <v>1577</v>
      </c>
      <c r="U704" s="98">
        <v>13406</v>
      </c>
      <c r="V704" s="98" t="s">
        <v>2457</v>
      </c>
      <c r="W704" s="98" t="s">
        <v>5128</v>
      </c>
      <c r="X704" s="98" t="s">
        <v>5129</v>
      </c>
      <c r="Y704" s="98" t="s">
        <v>1554</v>
      </c>
      <c r="Z704" s="98" t="s">
        <v>5130</v>
      </c>
      <c r="AA704" s="98" t="s">
        <v>5131</v>
      </c>
      <c r="AB704" s="98">
        <v>3400038552</v>
      </c>
      <c r="AC704" s="98" t="s">
        <v>4251</v>
      </c>
      <c r="AD704" s="98">
        <v>3400039107</v>
      </c>
      <c r="AE704" s="98" t="s">
        <v>1409</v>
      </c>
      <c r="AF704" s="27">
        <v>3400038948</v>
      </c>
      <c r="AK704" s="115"/>
      <c r="AL704" s="36"/>
      <c r="AM704"/>
      <c r="AN704"/>
      <c r="AY704" s="108"/>
    </row>
    <row r="705" spans="1:51" ht="13.5" customHeight="1">
      <c r="A705" s="538"/>
      <c r="B705" s="98"/>
      <c r="C705" s="98" t="s">
        <v>9</v>
      </c>
      <c r="D705" s="98"/>
      <c r="E705" s="98"/>
      <c r="F705" s="98"/>
      <c r="G705" s="98" t="s">
        <v>105</v>
      </c>
      <c r="H705" s="480">
        <v>374</v>
      </c>
      <c r="I705" s="464"/>
      <c r="K705" s="483">
        <v>45205</v>
      </c>
      <c r="L705" s="98" t="s">
        <v>5132</v>
      </c>
      <c r="M705" s="98" t="s">
        <v>399</v>
      </c>
      <c r="N705" t="s">
        <v>491</v>
      </c>
      <c r="O705" t="str">
        <f>VLOOKUP(cppm_lor[[#This Row],[Status]],'All Link_LOV'!$M$4:$N$16,2,FALSE)</f>
        <v>Pending Verification</v>
      </c>
      <c r="P705" s="98" t="s">
        <v>5133</v>
      </c>
      <c r="Q705" s="179" t="s">
        <v>5134</v>
      </c>
      <c r="R705" s="98" t="s">
        <v>5135</v>
      </c>
      <c r="S705" s="98" t="s">
        <v>5136</v>
      </c>
      <c r="T705" s="98" t="s">
        <v>1728</v>
      </c>
      <c r="U705" s="98">
        <v>155496</v>
      </c>
      <c r="V705" s="98" t="s">
        <v>5137</v>
      </c>
      <c r="W705" s="98" t="s">
        <v>5138</v>
      </c>
      <c r="X705" s="98" t="s">
        <v>5139</v>
      </c>
      <c r="Y705" s="98" t="s">
        <v>1554</v>
      </c>
      <c r="Z705" s="98" t="s">
        <v>5140</v>
      </c>
      <c r="AA705" s="98" t="s">
        <v>5141</v>
      </c>
      <c r="AB705" s="98">
        <v>3400042808</v>
      </c>
      <c r="AC705" s="98" t="s">
        <v>5142</v>
      </c>
      <c r="AD705" s="98">
        <v>3400040205</v>
      </c>
      <c r="AE705" s="98" t="s">
        <v>5143</v>
      </c>
      <c r="AF705" s="27">
        <v>3400039083</v>
      </c>
      <c r="AK705" s="115"/>
      <c r="AL705" s="36"/>
      <c r="AM705"/>
      <c r="AN705"/>
      <c r="AY705" s="108"/>
    </row>
    <row r="706" spans="1:51" ht="13.5" customHeight="1">
      <c r="A706" s="538"/>
      <c r="B706" s="98"/>
      <c r="C706" s="98" t="s">
        <v>9</v>
      </c>
      <c r="D706" s="98"/>
      <c r="E706" s="98"/>
      <c r="F706" s="98"/>
      <c r="G706" s="98" t="s">
        <v>105</v>
      </c>
      <c r="H706" s="480">
        <v>375</v>
      </c>
      <c r="I706" s="464"/>
      <c r="K706" s="483">
        <v>45205</v>
      </c>
      <c r="L706" s="98" t="s">
        <v>2079</v>
      </c>
      <c r="M706" s="98" t="s">
        <v>398</v>
      </c>
      <c r="N706" t="s">
        <v>488</v>
      </c>
      <c r="O706" t="str">
        <f>VLOOKUP(cppm_lor[[#This Row],[Status]],'All Link_LOV'!$M$4:$N$16,2,FALSE)</f>
        <v>Pending Verification</v>
      </c>
      <c r="P706" s="98" t="s">
        <v>5144</v>
      </c>
      <c r="Q706" s="179" t="s">
        <v>5145</v>
      </c>
      <c r="R706" s="98" t="s">
        <v>5146</v>
      </c>
      <c r="S706" s="98" t="s">
        <v>5147</v>
      </c>
      <c r="T706" s="98" t="s">
        <v>1753</v>
      </c>
      <c r="U706" s="98">
        <v>4000</v>
      </c>
      <c r="V706" s="98" t="s">
        <v>5072</v>
      </c>
      <c r="W706" s="865" t="s">
        <v>5148</v>
      </c>
      <c r="X706" s="98" t="s">
        <v>5149</v>
      </c>
      <c r="Y706" s="98" t="s">
        <v>1554</v>
      </c>
      <c r="Z706" s="98" t="s">
        <v>3460</v>
      </c>
      <c r="AA706" s="98" t="s">
        <v>5150</v>
      </c>
      <c r="AB706" s="98">
        <v>3400039018</v>
      </c>
      <c r="AC706" s="98" t="s">
        <v>5151</v>
      </c>
      <c r="AD706" s="98">
        <v>3400038916</v>
      </c>
      <c r="AE706" s="98" t="s">
        <v>1588</v>
      </c>
      <c r="AF706" s="27">
        <v>3400039025</v>
      </c>
      <c r="AG706" t="s">
        <v>5152</v>
      </c>
      <c r="AK706" s="115"/>
      <c r="AL706" s="36"/>
      <c r="AM706"/>
      <c r="AN706"/>
      <c r="AY706" s="108"/>
    </row>
    <row r="707" spans="1:51" ht="13.5" customHeight="1">
      <c r="A707" s="538"/>
      <c r="B707" s="98"/>
      <c r="C707" s="98" t="s">
        <v>9</v>
      </c>
      <c r="D707" s="98"/>
      <c r="E707" s="98"/>
      <c r="F707" s="98"/>
      <c r="G707" s="98" t="s">
        <v>105</v>
      </c>
      <c r="H707" s="480">
        <v>376</v>
      </c>
      <c r="I707" s="464"/>
      <c r="K707" s="483">
        <v>45205</v>
      </c>
      <c r="L707" s="98" t="s">
        <v>5153</v>
      </c>
      <c r="M707" s="98" t="s">
        <v>399</v>
      </c>
      <c r="N707" t="s">
        <v>491</v>
      </c>
      <c r="O707" t="str">
        <f>VLOOKUP(cppm_lor[[#This Row],[Status]],'All Link_LOV'!$M$4:$N$16,2,FALSE)</f>
        <v>Pending Verification</v>
      </c>
      <c r="P707" s="98" t="s">
        <v>5154</v>
      </c>
      <c r="Q707" s="179" t="s">
        <v>5155</v>
      </c>
      <c r="R707" s="98" t="s">
        <v>5156</v>
      </c>
      <c r="S707" s="98" t="s">
        <v>5157</v>
      </c>
      <c r="T707" s="98" t="s">
        <v>1728</v>
      </c>
      <c r="U707" s="98">
        <v>13034.28</v>
      </c>
      <c r="V707" s="98" t="s">
        <v>5158</v>
      </c>
      <c r="W707" s="865" t="s">
        <v>5159</v>
      </c>
      <c r="X707" s="98" t="s">
        <v>5160</v>
      </c>
      <c r="Y707" s="98" t="s">
        <v>1579</v>
      </c>
      <c r="Z707" s="98"/>
      <c r="AA707" s="98"/>
      <c r="AB707" s="98"/>
      <c r="AC707" s="98"/>
      <c r="AD707" s="98"/>
      <c r="AE707" s="98"/>
      <c r="AF707" s="27"/>
      <c r="AK707" s="115"/>
      <c r="AL707" s="36"/>
      <c r="AM707"/>
      <c r="AN707"/>
      <c r="AY707" s="108"/>
    </row>
    <row r="708" spans="1:51" ht="13.5" customHeight="1">
      <c r="A708" s="538"/>
      <c r="B708" s="98"/>
      <c r="C708" s="98" t="s">
        <v>9</v>
      </c>
      <c r="D708" s="98"/>
      <c r="E708" s="98"/>
      <c r="F708" s="98"/>
      <c r="G708" s="98" t="s">
        <v>105</v>
      </c>
      <c r="H708" s="480">
        <v>377</v>
      </c>
      <c r="I708" s="464"/>
      <c r="K708" s="483">
        <v>45205</v>
      </c>
      <c r="L708" s="98" t="s">
        <v>4001</v>
      </c>
      <c r="M708" s="98" t="s">
        <v>399</v>
      </c>
      <c r="N708" t="s">
        <v>491</v>
      </c>
      <c r="O708" t="str">
        <f>VLOOKUP(cppm_lor[[#This Row],[Status]],'All Link_LOV'!$M$4:$N$16,2,FALSE)</f>
        <v>Pending Verification</v>
      </c>
      <c r="P708" s="98" t="s">
        <v>5161</v>
      </c>
      <c r="Q708" s="179" t="s">
        <v>5162</v>
      </c>
      <c r="R708" s="98" t="s">
        <v>5163</v>
      </c>
      <c r="S708" s="98" t="s">
        <v>5163</v>
      </c>
      <c r="T708" s="98" t="s">
        <v>1577</v>
      </c>
      <c r="U708" s="98">
        <v>9993.36</v>
      </c>
      <c r="V708" s="98" t="s">
        <v>4014</v>
      </c>
      <c r="W708" s="865" t="s">
        <v>5164</v>
      </c>
      <c r="X708" s="98" t="s">
        <v>5165</v>
      </c>
      <c r="Y708" s="98" t="s">
        <v>1554</v>
      </c>
      <c r="Z708" s="98" t="s">
        <v>5166</v>
      </c>
      <c r="AA708" s="98" t="s">
        <v>5167</v>
      </c>
      <c r="AB708" s="98">
        <v>3400038638</v>
      </c>
      <c r="AC708" s="98" t="s">
        <v>2207</v>
      </c>
      <c r="AD708" s="98" t="s">
        <v>2207</v>
      </c>
      <c r="AE708" s="98" t="s">
        <v>2207</v>
      </c>
      <c r="AF708" s="27" t="s">
        <v>2207</v>
      </c>
      <c r="AK708" s="115"/>
      <c r="AL708" s="36"/>
      <c r="AM708"/>
      <c r="AN708"/>
      <c r="AY708" s="108"/>
    </row>
    <row r="709" spans="1:51" ht="13.5" customHeight="1">
      <c r="A709" s="538"/>
      <c r="B709" s="98"/>
      <c r="C709" s="98" t="s">
        <v>9</v>
      </c>
      <c r="D709" s="98"/>
      <c r="E709" s="98"/>
      <c r="F709" s="98"/>
      <c r="G709" s="98" t="s">
        <v>105</v>
      </c>
      <c r="H709" s="480">
        <v>378</v>
      </c>
      <c r="I709" s="464"/>
      <c r="K709" s="483">
        <v>45205</v>
      </c>
      <c r="L709" s="98" t="s">
        <v>1630</v>
      </c>
      <c r="M709" s="98" t="s">
        <v>399</v>
      </c>
      <c r="N709" t="s">
        <v>491</v>
      </c>
      <c r="O709" t="str">
        <f>VLOOKUP(cppm_lor[[#This Row],[Status]],'All Link_LOV'!$M$4:$N$16,2,FALSE)</f>
        <v>Pending Verification</v>
      </c>
      <c r="P709" s="98" t="s">
        <v>5168</v>
      </c>
      <c r="Q709" s="179" t="s">
        <v>5169</v>
      </c>
      <c r="R709" s="98" t="s">
        <v>5170</v>
      </c>
      <c r="S709" s="98" t="s">
        <v>5171</v>
      </c>
      <c r="T709" s="98" t="s">
        <v>1635</v>
      </c>
      <c r="U709" s="98">
        <v>4305.5600000000004</v>
      </c>
      <c r="V709" s="98" t="s">
        <v>5172</v>
      </c>
      <c r="W709" s="865" t="s">
        <v>4425</v>
      </c>
      <c r="X709" s="98" t="s">
        <v>5173</v>
      </c>
      <c r="Y709" s="98" t="s">
        <v>1554</v>
      </c>
      <c r="Z709" s="98" t="s">
        <v>4429</v>
      </c>
      <c r="AA709" s="98" t="s">
        <v>5174</v>
      </c>
      <c r="AB709" s="98">
        <v>3400039211</v>
      </c>
      <c r="AC709" s="98" t="s">
        <v>3719</v>
      </c>
      <c r="AD709" s="98">
        <v>3400038781</v>
      </c>
      <c r="AE709" s="98" t="s">
        <v>5175</v>
      </c>
      <c r="AF709" s="27">
        <v>3400039274</v>
      </c>
      <c r="AK709" s="115"/>
      <c r="AL709" s="36"/>
      <c r="AM709"/>
      <c r="AN709"/>
      <c r="AY709" s="108"/>
    </row>
    <row r="710" spans="1:51" ht="13.5" customHeight="1">
      <c r="A710" s="538"/>
      <c r="B710" s="98"/>
      <c r="C710" s="98" t="s">
        <v>9</v>
      </c>
      <c r="D710" s="98"/>
      <c r="E710" s="98"/>
      <c r="F710" s="98"/>
      <c r="G710" s="98" t="s">
        <v>105</v>
      </c>
      <c r="H710" s="480">
        <v>379</v>
      </c>
      <c r="I710" s="464"/>
      <c r="K710" s="483">
        <v>45205</v>
      </c>
      <c r="L710" s="98" t="s">
        <v>1559</v>
      </c>
      <c r="M710" s="98" t="s">
        <v>1572</v>
      </c>
      <c r="N710" t="s">
        <v>508</v>
      </c>
      <c r="O710" t="str">
        <f>VLOOKUP(cppm_lor[[#This Row],[Status]],'All Link_LOV'!$M$4:$N$16,2,FALSE)</f>
        <v>Pending Verification</v>
      </c>
      <c r="P710" s="98" t="s">
        <v>5176</v>
      </c>
      <c r="Q710" s="179" t="s">
        <v>5177</v>
      </c>
      <c r="R710" s="98" t="s">
        <v>5178</v>
      </c>
      <c r="S710" s="98" t="s">
        <v>5179</v>
      </c>
      <c r="T710" s="98" t="s">
        <v>1564</v>
      </c>
      <c r="U710" s="98">
        <v>35500</v>
      </c>
      <c r="V710" s="98" t="s">
        <v>4977</v>
      </c>
      <c r="W710" s="865" t="s">
        <v>5180</v>
      </c>
      <c r="X710" s="98" t="s">
        <v>5181</v>
      </c>
      <c r="Y710" s="98" t="s">
        <v>1554</v>
      </c>
      <c r="Z710" s="98" t="s">
        <v>5182</v>
      </c>
      <c r="AA710" s="98" t="s">
        <v>5182</v>
      </c>
      <c r="AB710" s="98">
        <v>3400038910</v>
      </c>
      <c r="AC710" s="98" t="s">
        <v>5182</v>
      </c>
      <c r="AD710" s="98">
        <v>3400038910</v>
      </c>
      <c r="AE710" s="98" t="s">
        <v>5182</v>
      </c>
      <c r="AF710" s="27">
        <v>3400038910</v>
      </c>
      <c r="AK710" s="115"/>
      <c r="AL710" s="36"/>
      <c r="AM710"/>
      <c r="AN710"/>
      <c r="AY710" s="108"/>
    </row>
    <row r="711" spans="1:51" ht="13.5" customHeight="1">
      <c r="A711" s="538"/>
      <c r="B711" s="98"/>
      <c r="C711" s="98" t="s">
        <v>9</v>
      </c>
      <c r="D711" s="98"/>
      <c r="E711" s="98"/>
      <c r="F711" s="98"/>
      <c r="G711" s="98" t="s">
        <v>105</v>
      </c>
      <c r="H711" s="480">
        <v>380</v>
      </c>
      <c r="I711" s="464"/>
      <c r="K711" s="483">
        <v>45205</v>
      </c>
      <c r="L711" s="98" t="s">
        <v>2035</v>
      </c>
      <c r="M711" s="98" t="s">
        <v>399</v>
      </c>
      <c r="N711" t="s">
        <v>490</v>
      </c>
      <c r="O711" t="str">
        <f>VLOOKUP(cppm_lor[[#This Row],[Status]],'All Link_LOV'!$M$4:$N$16,2,FALSE)</f>
        <v>Pending Verification</v>
      </c>
      <c r="P711" s="98" t="s">
        <v>5183</v>
      </c>
      <c r="Q711" s="179" t="s">
        <v>5184</v>
      </c>
      <c r="R711" s="98" t="s">
        <v>5185</v>
      </c>
      <c r="S711" s="98" t="s">
        <v>5186</v>
      </c>
      <c r="T711" s="98" t="s">
        <v>1795</v>
      </c>
      <c r="U711" s="98">
        <v>4807</v>
      </c>
      <c r="V711" s="98" t="s">
        <v>4880</v>
      </c>
      <c r="W711" s="865" t="s">
        <v>5187</v>
      </c>
      <c r="X711" s="98" t="s">
        <v>5188</v>
      </c>
      <c r="Y711" s="98" t="s">
        <v>1579</v>
      </c>
      <c r="Z711" s="98"/>
      <c r="AA711" s="98"/>
      <c r="AB711" s="98"/>
      <c r="AC711" s="98"/>
      <c r="AD711" s="98"/>
      <c r="AE711" s="98"/>
      <c r="AF711" s="27"/>
      <c r="AK711" s="115"/>
      <c r="AL711" s="36"/>
      <c r="AM711"/>
      <c r="AN711"/>
      <c r="AY711" s="108"/>
    </row>
    <row r="712" spans="1:51" ht="13.5" customHeight="1">
      <c r="A712" s="538"/>
      <c r="B712" s="98"/>
      <c r="C712" s="98" t="s">
        <v>9</v>
      </c>
      <c r="D712" s="98"/>
      <c r="E712" s="98"/>
      <c r="F712" s="98"/>
      <c r="G712" s="98" t="s">
        <v>105</v>
      </c>
      <c r="H712" s="480">
        <v>381</v>
      </c>
      <c r="I712" s="464"/>
      <c r="K712" s="483">
        <v>45205</v>
      </c>
      <c r="L712" s="98" t="s">
        <v>2053</v>
      </c>
      <c r="M712" s="98" t="s">
        <v>397</v>
      </c>
      <c r="N712" t="s">
        <v>491</v>
      </c>
      <c r="O712" t="str">
        <f>VLOOKUP(cppm_lor[[#This Row],[Status]],'All Link_LOV'!$M$4:$N$16,2,FALSE)</f>
        <v>Pending Verification</v>
      </c>
      <c r="P712" s="98" t="s">
        <v>5189</v>
      </c>
      <c r="Q712" s="179" t="s">
        <v>5190</v>
      </c>
      <c r="R712" s="98" t="s">
        <v>5191</v>
      </c>
      <c r="S712" s="98" t="s">
        <v>5192</v>
      </c>
      <c r="T712" s="98" t="s">
        <v>1586</v>
      </c>
      <c r="U712" s="98">
        <v>9000</v>
      </c>
      <c r="V712" s="98" t="s">
        <v>2059</v>
      </c>
      <c r="W712" s="865" t="s">
        <v>5193</v>
      </c>
      <c r="X712" s="98" t="s">
        <v>5194</v>
      </c>
      <c r="Y712" s="98" t="s">
        <v>1579</v>
      </c>
      <c r="Z712" s="98"/>
      <c r="AA712" s="98"/>
      <c r="AB712" s="98"/>
      <c r="AC712" s="98"/>
      <c r="AD712" s="98"/>
      <c r="AE712" s="98"/>
      <c r="AF712" s="27"/>
      <c r="AK712" s="115"/>
      <c r="AL712" s="36"/>
      <c r="AM712"/>
      <c r="AN712"/>
      <c r="AY712" s="108"/>
    </row>
    <row r="713" spans="1:51" ht="13.5" customHeight="1">
      <c r="A713" s="538"/>
      <c r="B713" s="98"/>
      <c r="C713" s="98" t="s">
        <v>9</v>
      </c>
      <c r="D713" s="98"/>
      <c r="E713" s="98"/>
      <c r="F713" s="98"/>
      <c r="G713" s="98" t="s">
        <v>105</v>
      </c>
      <c r="H713" s="480">
        <v>382</v>
      </c>
      <c r="I713" s="464"/>
      <c r="K713" s="483">
        <v>45205</v>
      </c>
      <c r="L713" s="98" t="s">
        <v>1559</v>
      </c>
      <c r="M713" s="98" t="s">
        <v>1572</v>
      </c>
      <c r="N713" t="s">
        <v>4193</v>
      </c>
      <c r="O713" t="str">
        <f>VLOOKUP(cppm_lor[[#This Row],[Status]],'All Link_LOV'!$M$4:$N$16,2,FALSE)</f>
        <v>Pending Verification</v>
      </c>
      <c r="P713" s="98" t="s">
        <v>5176</v>
      </c>
      <c r="Q713" s="179" t="s">
        <v>5195</v>
      </c>
      <c r="R713" s="98" t="s">
        <v>5178</v>
      </c>
      <c r="S713" s="98" t="s">
        <v>5179</v>
      </c>
      <c r="T713" s="98" t="s">
        <v>1564</v>
      </c>
      <c r="U713" s="98">
        <v>13500</v>
      </c>
      <c r="V713" s="98" t="s">
        <v>4977</v>
      </c>
      <c r="W713" s="865" t="s">
        <v>5196</v>
      </c>
      <c r="X713" s="98" t="s">
        <v>5197</v>
      </c>
      <c r="Y713" s="98" t="s">
        <v>1554</v>
      </c>
      <c r="Z713" s="98" t="s">
        <v>5198</v>
      </c>
      <c r="AA713" s="98" t="s">
        <v>5199</v>
      </c>
      <c r="AB713" s="98">
        <v>3400038918</v>
      </c>
      <c r="AC713" s="98" t="s">
        <v>5198</v>
      </c>
      <c r="AD713" s="98">
        <v>3400038918</v>
      </c>
      <c r="AE713" s="98" t="s">
        <v>5198</v>
      </c>
      <c r="AF713" s="27">
        <v>3400038918</v>
      </c>
      <c r="AK713" s="115"/>
      <c r="AL713" s="36"/>
      <c r="AM713"/>
      <c r="AN713"/>
      <c r="AY713" s="108"/>
    </row>
    <row r="714" spans="1:51" ht="13.5" customHeight="1">
      <c r="A714" s="538"/>
      <c r="B714" s="98"/>
      <c r="C714" s="98" t="s">
        <v>9</v>
      </c>
      <c r="D714" s="98"/>
      <c r="E714" s="98"/>
      <c r="F714" s="98"/>
      <c r="G714" s="98" t="s">
        <v>105</v>
      </c>
      <c r="H714" s="480">
        <v>383</v>
      </c>
      <c r="I714" s="464"/>
      <c r="K714" s="483">
        <v>45205</v>
      </c>
      <c r="L714" s="98" t="s">
        <v>1581</v>
      </c>
      <c r="M714" s="98" t="s">
        <v>399</v>
      </c>
      <c r="N714" t="s">
        <v>490</v>
      </c>
      <c r="O714" t="str">
        <f>VLOOKUP(cppm_lor[[#This Row],[Status]],'All Link_LOV'!$M$4:$N$16,2,FALSE)</f>
        <v>Pending Verification</v>
      </c>
      <c r="P714" s="98" t="s">
        <v>5200</v>
      </c>
      <c r="Q714" s="179" t="s">
        <v>5201</v>
      </c>
      <c r="R714" s="98" t="s">
        <v>5202</v>
      </c>
      <c r="S714" s="98" t="s">
        <v>5203</v>
      </c>
      <c r="T714" s="98" t="s">
        <v>1586</v>
      </c>
      <c r="U714" s="98">
        <v>29496.68</v>
      </c>
      <c r="V714" s="98" t="s">
        <v>1226</v>
      </c>
      <c r="W714" s="865" t="s">
        <v>4954</v>
      </c>
      <c r="X714" s="98" t="s">
        <v>5204</v>
      </c>
      <c r="Y714" s="98" t="s">
        <v>1554</v>
      </c>
      <c r="Z714" s="98" t="s">
        <v>4016</v>
      </c>
      <c r="AA714" s="98" t="s">
        <v>5205</v>
      </c>
      <c r="AB714" s="98">
        <v>3400038882</v>
      </c>
      <c r="AC714" s="98" t="s">
        <v>1389</v>
      </c>
      <c r="AD714" s="98">
        <v>3400039035</v>
      </c>
      <c r="AE714" s="98" t="s">
        <v>1588</v>
      </c>
      <c r="AF714" s="27">
        <v>3400039027</v>
      </c>
      <c r="AK714" s="115"/>
      <c r="AL714" s="36"/>
      <c r="AM714"/>
      <c r="AN714"/>
      <c r="AY714" s="108"/>
    </row>
    <row r="715" spans="1:51" ht="13.5" customHeight="1">
      <c r="A715" s="538"/>
      <c r="B715" s="98"/>
      <c r="C715" s="98" t="s">
        <v>9</v>
      </c>
      <c r="D715" s="98"/>
      <c r="E715" s="98"/>
      <c r="F715" s="98"/>
      <c r="G715" s="98" t="s">
        <v>105</v>
      </c>
      <c r="H715" s="480">
        <v>384</v>
      </c>
      <c r="I715" s="464"/>
      <c r="K715" s="483">
        <v>45205</v>
      </c>
      <c r="L715" s="98" t="s">
        <v>1581</v>
      </c>
      <c r="M715" s="98" t="s">
        <v>399</v>
      </c>
      <c r="N715" t="s">
        <v>490</v>
      </c>
      <c r="O715" t="str">
        <f>VLOOKUP(cppm_lor[[#This Row],[Status]],'All Link_LOV'!$M$4:$N$16,2,FALSE)</f>
        <v>Pending Verification</v>
      </c>
      <c r="P715" s="98" t="s">
        <v>5200</v>
      </c>
      <c r="Q715" s="179" t="s">
        <v>5201</v>
      </c>
      <c r="R715" s="98" t="s">
        <v>5202</v>
      </c>
      <c r="S715" s="98" t="s">
        <v>5203</v>
      </c>
      <c r="T715" s="98" t="s">
        <v>1586</v>
      </c>
      <c r="U715" s="98">
        <v>560</v>
      </c>
      <c r="V715" s="98" t="s">
        <v>1226</v>
      </c>
      <c r="W715" s="865" t="s">
        <v>4954</v>
      </c>
      <c r="X715" s="98" t="s">
        <v>5206</v>
      </c>
      <c r="Y715" s="98" t="s">
        <v>1554</v>
      </c>
      <c r="Z715" s="98" t="s">
        <v>3917</v>
      </c>
      <c r="AA715" s="98" t="s">
        <v>4717</v>
      </c>
      <c r="AB715" s="98">
        <v>3400039436</v>
      </c>
      <c r="AC715" s="98" t="s">
        <v>1588</v>
      </c>
      <c r="AD715" s="98">
        <v>3400039027</v>
      </c>
      <c r="AE715" s="98" t="s">
        <v>1389</v>
      </c>
      <c r="AF715" s="27">
        <v>3400039035</v>
      </c>
      <c r="AK715" s="115"/>
      <c r="AL715" s="36"/>
      <c r="AM715"/>
      <c r="AN715"/>
      <c r="AY715" s="108"/>
    </row>
    <row r="716" spans="1:51" ht="13.5" customHeight="1">
      <c r="A716" s="538"/>
      <c r="B716" s="98"/>
      <c r="C716" s="98" t="s">
        <v>9</v>
      </c>
      <c r="D716" s="98"/>
      <c r="E716" s="98"/>
      <c r="F716" s="98"/>
      <c r="G716" s="98" t="s">
        <v>105</v>
      </c>
      <c r="H716" s="480">
        <v>385</v>
      </c>
      <c r="I716" s="464"/>
      <c r="K716" s="483">
        <v>45205</v>
      </c>
      <c r="L716" s="98" t="s">
        <v>1581</v>
      </c>
      <c r="M716" s="98" t="s">
        <v>399</v>
      </c>
      <c r="N716" t="s">
        <v>490</v>
      </c>
      <c r="O716" t="str">
        <f>VLOOKUP(cppm_lor[[#This Row],[Status]],'All Link_LOV'!$M$4:$N$16,2,FALSE)</f>
        <v>Pending Verification</v>
      </c>
      <c r="P716" s="98" t="s">
        <v>5207</v>
      </c>
      <c r="Q716" s="179" t="s">
        <v>5208</v>
      </c>
      <c r="R716" s="98" t="s">
        <v>5209</v>
      </c>
      <c r="S716" s="98" t="s">
        <v>5210</v>
      </c>
      <c r="T716" s="98" t="s">
        <v>1586</v>
      </c>
      <c r="U716" s="98">
        <v>31313.119999999999</v>
      </c>
      <c r="V716" s="98" t="s">
        <v>1226</v>
      </c>
      <c r="W716" s="865" t="s">
        <v>4954</v>
      </c>
      <c r="X716" s="98" t="s">
        <v>5211</v>
      </c>
      <c r="Y716" s="98" t="s">
        <v>1554</v>
      </c>
      <c r="Z716" s="98" t="s">
        <v>4016</v>
      </c>
      <c r="AA716" s="98" t="s">
        <v>5212</v>
      </c>
      <c r="AB716" s="98">
        <v>3400038882</v>
      </c>
      <c r="AC716" s="98" t="s">
        <v>1389</v>
      </c>
      <c r="AD716" s="98">
        <v>3400039035</v>
      </c>
      <c r="AE716" s="98" t="s">
        <v>1588</v>
      </c>
      <c r="AF716" s="27">
        <v>3400039027</v>
      </c>
      <c r="AK716" s="115"/>
      <c r="AL716" s="36"/>
      <c r="AM716"/>
      <c r="AN716"/>
      <c r="AY716" s="108"/>
    </row>
    <row r="717" spans="1:51" ht="13.5" customHeight="1">
      <c r="A717" s="538"/>
      <c r="B717" s="98"/>
      <c r="C717" s="98" t="s">
        <v>9</v>
      </c>
      <c r="D717" s="98"/>
      <c r="E717" s="98"/>
      <c r="F717" s="98"/>
      <c r="G717" s="98" t="s">
        <v>105</v>
      </c>
      <c r="H717" s="480">
        <v>386</v>
      </c>
      <c r="I717" s="464"/>
      <c r="K717" s="483">
        <v>45205</v>
      </c>
      <c r="L717" s="98" t="s">
        <v>1581</v>
      </c>
      <c r="M717" s="98" t="s">
        <v>399</v>
      </c>
      <c r="N717" t="s">
        <v>490</v>
      </c>
      <c r="O717" t="str">
        <f>VLOOKUP(cppm_lor[[#This Row],[Status]],'All Link_LOV'!$M$4:$N$16,2,FALSE)</f>
        <v>Pending Verification</v>
      </c>
      <c r="P717" s="98" t="s">
        <v>5207</v>
      </c>
      <c r="Q717" s="179" t="s">
        <v>5208</v>
      </c>
      <c r="R717" s="98" t="s">
        <v>5209</v>
      </c>
      <c r="S717" s="98" t="s">
        <v>5210</v>
      </c>
      <c r="T717" s="98" t="s">
        <v>1586</v>
      </c>
      <c r="U717" s="98">
        <v>560</v>
      </c>
      <c r="V717" s="98" t="s">
        <v>1226</v>
      </c>
      <c r="W717" s="865" t="s">
        <v>4954</v>
      </c>
      <c r="X717" s="98" t="s">
        <v>5213</v>
      </c>
      <c r="Y717" s="98" t="s">
        <v>1554</v>
      </c>
      <c r="Z717" s="98" t="s">
        <v>3917</v>
      </c>
      <c r="AA717" s="98" t="s">
        <v>4717</v>
      </c>
      <c r="AB717" s="98">
        <v>3400039436</v>
      </c>
      <c r="AC717" s="98" t="s">
        <v>1588</v>
      </c>
      <c r="AD717" s="98">
        <v>3400039027</v>
      </c>
      <c r="AE717" s="98" t="s">
        <v>1389</v>
      </c>
      <c r="AF717" s="27">
        <v>3400039035</v>
      </c>
      <c r="AK717" s="115"/>
      <c r="AL717" s="36"/>
      <c r="AM717"/>
      <c r="AN717"/>
      <c r="AY717" s="108"/>
    </row>
    <row r="718" spans="1:51" ht="13.5" customHeight="1">
      <c r="A718" s="866"/>
      <c r="B718" s="87"/>
      <c r="C718" s="87" t="s">
        <v>9</v>
      </c>
      <c r="D718" s="87"/>
      <c r="E718" s="87"/>
      <c r="F718" s="87"/>
      <c r="G718" s="87" t="s">
        <v>105</v>
      </c>
      <c r="H718" s="88">
        <v>386</v>
      </c>
      <c r="I718" s="851"/>
      <c r="K718" s="867">
        <v>45206</v>
      </c>
      <c r="L718" s="87" t="s">
        <v>1581</v>
      </c>
      <c r="M718" s="87" t="s">
        <v>399</v>
      </c>
      <c r="N718" t="s">
        <v>490</v>
      </c>
      <c r="O718" t="str">
        <f>VLOOKUP(cppm_lor[[#This Row],[Status]],'All Link_LOV'!$M$4:$N$16,2,FALSE)</f>
        <v>Pending Verification</v>
      </c>
      <c r="P718" s="87" t="s">
        <v>5207</v>
      </c>
      <c r="Q718" s="481" t="s">
        <v>5208</v>
      </c>
      <c r="R718" s="87" t="s">
        <v>5209</v>
      </c>
      <c r="S718" s="87" t="s">
        <v>5210</v>
      </c>
      <c r="T718" s="87" t="s">
        <v>1586</v>
      </c>
      <c r="U718" s="87">
        <v>560</v>
      </c>
      <c r="V718" s="87" t="s">
        <v>1226</v>
      </c>
      <c r="W718" s="868" t="s">
        <v>4954</v>
      </c>
      <c r="X718" s="87" t="s">
        <v>5213</v>
      </c>
      <c r="Y718" s="87" t="s">
        <v>1554</v>
      </c>
      <c r="Z718" s="87" t="s">
        <v>3917</v>
      </c>
      <c r="AA718" s="87" t="s">
        <v>4717</v>
      </c>
      <c r="AB718" s="87">
        <v>3400039436</v>
      </c>
      <c r="AC718" s="87" t="s">
        <v>1588</v>
      </c>
      <c r="AD718" s="87">
        <v>3400039027</v>
      </c>
      <c r="AE718" s="87" t="s">
        <v>1389</v>
      </c>
      <c r="AF718" s="27">
        <v>3400039035</v>
      </c>
      <c r="AK718" s="115"/>
      <c r="AL718" s="36"/>
      <c r="AM718"/>
      <c r="AN718"/>
      <c r="AY718" s="108"/>
    </row>
    <row r="719" spans="1:51" ht="13.5" customHeight="1">
      <c r="A719" s="538"/>
      <c r="B719" s="98"/>
      <c r="C719" s="98" t="s">
        <v>9</v>
      </c>
      <c r="D719" s="98"/>
      <c r="E719" s="98"/>
      <c r="F719" s="98"/>
      <c r="G719" s="98" t="s">
        <v>105</v>
      </c>
      <c r="H719" s="480">
        <v>385</v>
      </c>
      <c r="I719" s="464"/>
      <c r="K719" s="483">
        <v>45206</v>
      </c>
      <c r="L719" s="98" t="s">
        <v>1581</v>
      </c>
      <c r="M719" s="98" t="s">
        <v>399</v>
      </c>
      <c r="N719" t="s">
        <v>490</v>
      </c>
      <c r="O719" t="str">
        <f>VLOOKUP(cppm_lor[[#This Row],[Status]],'All Link_LOV'!$M$4:$N$16,2,FALSE)</f>
        <v>Pending Verification</v>
      </c>
      <c r="P719" s="98" t="s">
        <v>5207</v>
      </c>
      <c r="Q719" s="179" t="s">
        <v>5208</v>
      </c>
      <c r="R719" s="98" t="s">
        <v>5209</v>
      </c>
      <c r="S719" s="98" t="s">
        <v>5210</v>
      </c>
      <c r="T719" s="98" t="s">
        <v>1586</v>
      </c>
      <c r="U719" s="98">
        <v>31313.119999999999</v>
      </c>
      <c r="V719" s="98" t="s">
        <v>1226</v>
      </c>
      <c r="W719" s="865" t="s">
        <v>4954</v>
      </c>
      <c r="X719" s="98" t="s">
        <v>5211</v>
      </c>
      <c r="Y719" s="98" t="s">
        <v>1554</v>
      </c>
      <c r="Z719" s="98" t="s">
        <v>4016</v>
      </c>
      <c r="AA719" s="98" t="s">
        <v>5212</v>
      </c>
      <c r="AB719" s="98">
        <v>3400038882</v>
      </c>
      <c r="AC719" s="98" t="s">
        <v>1389</v>
      </c>
      <c r="AD719" s="98">
        <v>3400039035</v>
      </c>
      <c r="AE719" s="98" t="s">
        <v>1588</v>
      </c>
      <c r="AF719" s="27">
        <v>3400039027</v>
      </c>
      <c r="AK719" s="115"/>
      <c r="AL719" s="36"/>
      <c r="AM719"/>
      <c r="AN719"/>
      <c r="AY719" s="108"/>
    </row>
    <row r="720" spans="1:51" ht="13.5" customHeight="1">
      <c r="A720" s="866"/>
      <c r="B720" s="87"/>
      <c r="C720" s="87" t="s">
        <v>9</v>
      </c>
      <c r="D720" s="87"/>
      <c r="E720" s="87"/>
      <c r="F720" s="87"/>
      <c r="G720" s="87" t="s">
        <v>105</v>
      </c>
      <c r="H720" s="88">
        <v>383</v>
      </c>
      <c r="I720" s="851"/>
      <c r="K720" s="867">
        <v>45206</v>
      </c>
      <c r="L720" s="87" t="s">
        <v>1581</v>
      </c>
      <c r="M720" s="87" t="s">
        <v>399</v>
      </c>
      <c r="N720" t="s">
        <v>490</v>
      </c>
      <c r="O720" t="str">
        <f>VLOOKUP(cppm_lor[[#This Row],[Status]],'All Link_LOV'!$M$4:$N$16,2,FALSE)</f>
        <v>Pending Verification</v>
      </c>
      <c r="P720" s="87" t="s">
        <v>5200</v>
      </c>
      <c r="Q720" s="481" t="s">
        <v>5201</v>
      </c>
      <c r="R720" s="87" t="s">
        <v>5202</v>
      </c>
      <c r="S720" s="87" t="s">
        <v>5203</v>
      </c>
      <c r="T720" s="87" t="s">
        <v>1586</v>
      </c>
      <c r="U720" s="87">
        <v>29496.68</v>
      </c>
      <c r="V720" s="87" t="s">
        <v>1226</v>
      </c>
      <c r="W720" s="868" t="s">
        <v>4954</v>
      </c>
      <c r="X720" s="87" t="s">
        <v>5204</v>
      </c>
      <c r="Y720" s="87" t="s">
        <v>1554</v>
      </c>
      <c r="Z720" s="87" t="s">
        <v>4016</v>
      </c>
      <c r="AA720" s="87" t="s">
        <v>5205</v>
      </c>
      <c r="AB720" s="87">
        <v>3400038882</v>
      </c>
      <c r="AC720" s="87" t="s">
        <v>1389</v>
      </c>
      <c r="AD720" s="87">
        <v>3400039035</v>
      </c>
      <c r="AE720" s="87" t="s">
        <v>1588</v>
      </c>
      <c r="AF720" s="27">
        <v>3400039027</v>
      </c>
      <c r="AK720" s="115"/>
      <c r="AL720" s="36"/>
      <c r="AM720"/>
      <c r="AN720"/>
      <c r="AY720" s="108"/>
    </row>
    <row r="721" spans="1:51" ht="13.5" customHeight="1">
      <c r="A721" s="866"/>
      <c r="B721" s="87"/>
      <c r="C721" s="87" t="s">
        <v>9</v>
      </c>
      <c r="D721" s="87"/>
      <c r="E721" s="87"/>
      <c r="F721" s="87"/>
      <c r="G721" s="87" t="s">
        <v>105</v>
      </c>
      <c r="H721" s="88">
        <v>382</v>
      </c>
      <c r="I721" s="851"/>
      <c r="K721" s="867">
        <v>45206</v>
      </c>
      <c r="L721" s="87" t="s">
        <v>1559</v>
      </c>
      <c r="M721" s="87" t="s">
        <v>1572</v>
      </c>
      <c r="N721" t="s">
        <v>4193</v>
      </c>
      <c r="O721" t="str">
        <f>VLOOKUP(cppm_lor[[#This Row],[Status]],'All Link_LOV'!$M$4:$N$16,2,FALSE)</f>
        <v>Pending Verification</v>
      </c>
      <c r="P721" s="87" t="s">
        <v>5176</v>
      </c>
      <c r="Q721" s="481" t="s">
        <v>5195</v>
      </c>
      <c r="R721" s="87" t="s">
        <v>5178</v>
      </c>
      <c r="S721" s="87" t="s">
        <v>5179</v>
      </c>
      <c r="T721" s="87" t="s">
        <v>1564</v>
      </c>
      <c r="U721" s="87">
        <v>13500</v>
      </c>
      <c r="V721" s="87" t="s">
        <v>4977</v>
      </c>
      <c r="W721" s="868" t="s">
        <v>5196</v>
      </c>
      <c r="X721" s="87" t="s">
        <v>5197</v>
      </c>
      <c r="Y721" s="87" t="s">
        <v>1554</v>
      </c>
      <c r="Z721" s="87" t="s">
        <v>5198</v>
      </c>
      <c r="AA721" s="87" t="s">
        <v>5199</v>
      </c>
      <c r="AB721" s="87">
        <v>3400038918</v>
      </c>
      <c r="AC721" s="87" t="s">
        <v>5198</v>
      </c>
      <c r="AD721" s="87">
        <v>3400038918</v>
      </c>
      <c r="AE721" s="87" t="s">
        <v>5198</v>
      </c>
      <c r="AF721" s="27">
        <v>3400038918</v>
      </c>
      <c r="AK721" s="115"/>
      <c r="AL721" s="36"/>
      <c r="AM721"/>
      <c r="AN721"/>
      <c r="AY721" s="108"/>
    </row>
    <row r="722" spans="1:51" ht="13.5" customHeight="1">
      <c r="A722" s="866"/>
      <c r="B722" s="87"/>
      <c r="C722" s="87" t="s">
        <v>9</v>
      </c>
      <c r="D722" s="87"/>
      <c r="E722" s="87"/>
      <c r="F722" s="87"/>
      <c r="G722" s="87" t="s">
        <v>105</v>
      </c>
      <c r="H722" s="88">
        <v>384</v>
      </c>
      <c r="I722" s="851"/>
      <c r="K722" s="867">
        <v>45206</v>
      </c>
      <c r="L722" s="87" t="s">
        <v>1581</v>
      </c>
      <c r="M722" s="87" t="s">
        <v>399</v>
      </c>
      <c r="N722" t="s">
        <v>490</v>
      </c>
      <c r="O722" t="str">
        <f>VLOOKUP(cppm_lor[[#This Row],[Status]],'All Link_LOV'!$M$4:$N$16,2,FALSE)</f>
        <v>Pending Verification</v>
      </c>
      <c r="P722" s="87" t="s">
        <v>5200</v>
      </c>
      <c r="Q722" s="481" t="s">
        <v>5201</v>
      </c>
      <c r="R722" s="87" t="s">
        <v>5202</v>
      </c>
      <c r="S722" s="87" t="s">
        <v>5203</v>
      </c>
      <c r="T722" s="87" t="s">
        <v>1586</v>
      </c>
      <c r="U722" s="87">
        <v>560</v>
      </c>
      <c r="V722" s="87" t="s">
        <v>1226</v>
      </c>
      <c r="W722" s="868" t="s">
        <v>4954</v>
      </c>
      <c r="X722" s="87" t="s">
        <v>5206</v>
      </c>
      <c r="Y722" s="87" t="s">
        <v>1554</v>
      </c>
      <c r="Z722" s="87" t="s">
        <v>3917</v>
      </c>
      <c r="AA722" s="87" t="s">
        <v>4717</v>
      </c>
      <c r="AB722" s="87">
        <v>3400039436</v>
      </c>
      <c r="AC722" s="87" t="s">
        <v>1588</v>
      </c>
      <c r="AD722" s="87">
        <v>3400039027</v>
      </c>
      <c r="AE722" s="87" t="s">
        <v>1389</v>
      </c>
      <c r="AF722" s="27">
        <v>3400039035</v>
      </c>
      <c r="AK722" s="115"/>
      <c r="AL722" s="36"/>
      <c r="AM722"/>
      <c r="AN722"/>
      <c r="AY722" s="108"/>
    </row>
    <row r="723" spans="1:51" ht="13.5" customHeight="1">
      <c r="A723" s="866"/>
      <c r="B723" s="87"/>
      <c r="C723" s="87" t="s">
        <v>9</v>
      </c>
      <c r="D723" s="87"/>
      <c r="E723" s="87"/>
      <c r="F723" s="87"/>
      <c r="G723" s="87" t="s">
        <v>105</v>
      </c>
      <c r="H723" s="88">
        <v>381</v>
      </c>
      <c r="I723" s="851"/>
      <c r="K723" s="867">
        <v>45206</v>
      </c>
      <c r="L723" s="87" t="s">
        <v>2053</v>
      </c>
      <c r="M723" s="87" t="s">
        <v>397</v>
      </c>
      <c r="N723" t="s">
        <v>491</v>
      </c>
      <c r="O723" t="str">
        <f>VLOOKUP(cppm_lor[[#This Row],[Status]],'All Link_LOV'!$M$4:$N$16,2,FALSE)</f>
        <v>Pending Verification</v>
      </c>
      <c r="P723" s="87" t="s">
        <v>5189</v>
      </c>
      <c r="Q723" s="481" t="s">
        <v>5190</v>
      </c>
      <c r="R723" s="87" t="s">
        <v>5191</v>
      </c>
      <c r="S723" s="87" t="s">
        <v>5192</v>
      </c>
      <c r="T723" s="87" t="s">
        <v>1586</v>
      </c>
      <c r="U723" s="87">
        <v>9000</v>
      </c>
      <c r="V723" s="87" t="s">
        <v>2059</v>
      </c>
      <c r="W723" s="868" t="s">
        <v>5193</v>
      </c>
      <c r="X723" s="87" t="s">
        <v>5194</v>
      </c>
      <c r="Y723" s="87" t="s">
        <v>1579</v>
      </c>
      <c r="Z723" s="87"/>
      <c r="AA723" s="87"/>
      <c r="AB723" s="87"/>
      <c r="AC723" s="87"/>
      <c r="AD723" s="87"/>
      <c r="AE723" s="87"/>
      <c r="AF723" s="27"/>
      <c r="AK723" s="115"/>
      <c r="AL723" s="36"/>
      <c r="AM723"/>
      <c r="AN723"/>
      <c r="AY723" s="108"/>
    </row>
    <row r="724" spans="1:51" ht="13.5" customHeight="1">
      <c r="A724" s="538"/>
      <c r="B724" s="98"/>
      <c r="C724" s="98" t="s">
        <v>9</v>
      </c>
      <c r="D724" s="98"/>
      <c r="E724" s="98"/>
      <c r="F724" s="98"/>
      <c r="G724" s="98" t="s">
        <v>105</v>
      </c>
      <c r="H724" s="480">
        <v>380</v>
      </c>
      <c r="I724" s="464"/>
      <c r="K724" s="483">
        <v>45206</v>
      </c>
      <c r="L724" s="98" t="s">
        <v>2035</v>
      </c>
      <c r="M724" s="98" t="s">
        <v>399</v>
      </c>
      <c r="N724" t="s">
        <v>490</v>
      </c>
      <c r="O724" t="str">
        <f>VLOOKUP(cppm_lor[[#This Row],[Status]],'All Link_LOV'!$M$4:$N$16,2,FALSE)</f>
        <v>Pending Verification</v>
      </c>
      <c r="P724" s="98" t="s">
        <v>5183</v>
      </c>
      <c r="Q724" s="179" t="s">
        <v>5184</v>
      </c>
      <c r="R724" s="98" t="s">
        <v>5185</v>
      </c>
      <c r="S724" s="98" t="s">
        <v>5186</v>
      </c>
      <c r="T724" s="98" t="s">
        <v>1795</v>
      </c>
      <c r="U724" s="98">
        <v>4807</v>
      </c>
      <c r="V724" s="98" t="s">
        <v>4880</v>
      </c>
      <c r="W724" s="865" t="s">
        <v>5187</v>
      </c>
      <c r="X724" s="98" t="s">
        <v>5188</v>
      </c>
      <c r="Y724" s="98" t="s">
        <v>1579</v>
      </c>
      <c r="Z724" s="98"/>
      <c r="AA724" s="98"/>
      <c r="AB724" s="98"/>
      <c r="AC724" s="98"/>
      <c r="AD724" s="98"/>
      <c r="AE724" s="98"/>
      <c r="AF724" s="27"/>
      <c r="AK724" s="115"/>
      <c r="AL724" s="36"/>
      <c r="AM724"/>
      <c r="AN724"/>
      <c r="AY724" s="108"/>
    </row>
    <row r="725" spans="1:51" ht="13.5" customHeight="1">
      <c r="A725" s="538"/>
      <c r="B725" s="98"/>
      <c r="C725" s="98" t="s">
        <v>9</v>
      </c>
      <c r="D725" s="98"/>
      <c r="E725" s="98"/>
      <c r="F725" s="98"/>
      <c r="G725" s="98" t="s">
        <v>105</v>
      </c>
      <c r="H725" s="480">
        <v>379</v>
      </c>
      <c r="I725" s="464"/>
      <c r="K725" s="483">
        <v>45206</v>
      </c>
      <c r="L725" s="98" t="s">
        <v>1559</v>
      </c>
      <c r="M725" s="98" t="s">
        <v>1572</v>
      </c>
      <c r="N725" t="s">
        <v>508</v>
      </c>
      <c r="O725" t="str">
        <f>VLOOKUP(cppm_lor[[#This Row],[Status]],'All Link_LOV'!$M$4:$N$16,2,FALSE)</f>
        <v>Pending Verification</v>
      </c>
      <c r="P725" s="98" t="s">
        <v>5176</v>
      </c>
      <c r="Q725" s="179" t="s">
        <v>5177</v>
      </c>
      <c r="R725" s="98" t="s">
        <v>5178</v>
      </c>
      <c r="S725" s="98" t="s">
        <v>5179</v>
      </c>
      <c r="T725" s="98" t="s">
        <v>1564</v>
      </c>
      <c r="U725" s="98">
        <v>35500</v>
      </c>
      <c r="V725" s="98" t="s">
        <v>4977</v>
      </c>
      <c r="W725" s="865" t="s">
        <v>5180</v>
      </c>
      <c r="X725" s="98" t="s">
        <v>5181</v>
      </c>
      <c r="Y725" s="98" t="s">
        <v>1554</v>
      </c>
      <c r="Z725" s="98" t="s">
        <v>5182</v>
      </c>
      <c r="AA725" s="98" t="s">
        <v>5182</v>
      </c>
      <c r="AB725" s="98">
        <v>3400038910</v>
      </c>
      <c r="AC725" s="98" t="s">
        <v>5182</v>
      </c>
      <c r="AD725" s="98">
        <v>3400038910</v>
      </c>
      <c r="AE725" s="98" t="s">
        <v>5182</v>
      </c>
      <c r="AF725" s="27">
        <v>3400038910</v>
      </c>
      <c r="AK725" s="115"/>
      <c r="AL725" s="36"/>
      <c r="AM725"/>
      <c r="AN725"/>
      <c r="AY725" s="108"/>
    </row>
    <row r="726" spans="1:51" ht="13.5" customHeight="1">
      <c r="A726" s="538"/>
      <c r="B726" s="98"/>
      <c r="C726" s="98" t="s">
        <v>9</v>
      </c>
      <c r="D726" s="98"/>
      <c r="E726" s="98"/>
      <c r="F726" s="98"/>
      <c r="G726" s="98" t="s">
        <v>105</v>
      </c>
      <c r="H726" s="480">
        <v>387</v>
      </c>
      <c r="I726" s="464"/>
      <c r="K726" s="483">
        <v>45206</v>
      </c>
      <c r="L726" s="98" t="s">
        <v>2282</v>
      </c>
      <c r="M726" s="98" t="s">
        <v>1572</v>
      </c>
      <c r="N726" t="s">
        <v>5214</v>
      </c>
      <c r="O726" t="str">
        <f>VLOOKUP(cppm_lor[[#This Row],[Status]],'All Link_LOV'!$M$4:$N$16,2,FALSE)</f>
        <v>Pending Verification</v>
      </c>
      <c r="P726" s="98" t="s">
        <v>5215</v>
      </c>
      <c r="Q726" s="179" t="s">
        <v>5216</v>
      </c>
      <c r="R726" s="98" t="s">
        <v>5217</v>
      </c>
      <c r="S726" s="98" t="s">
        <v>4409</v>
      </c>
      <c r="T726" s="98" t="s">
        <v>1717</v>
      </c>
      <c r="U726" s="98">
        <v>5000</v>
      </c>
      <c r="V726" s="98" t="s">
        <v>4755</v>
      </c>
      <c r="W726" s="865" t="s">
        <v>5218</v>
      </c>
      <c r="X726" s="98" t="s">
        <v>5219</v>
      </c>
      <c r="Y726" s="98" t="s">
        <v>1554</v>
      </c>
      <c r="Z726" s="98" t="s">
        <v>1719</v>
      </c>
      <c r="AA726" s="98" t="s">
        <v>5220</v>
      </c>
      <c r="AB726" s="98">
        <v>3400038544</v>
      </c>
      <c r="AC726" s="98" t="s">
        <v>1378</v>
      </c>
      <c r="AD726" s="98">
        <v>3400038600</v>
      </c>
      <c r="AE726" s="98" t="s">
        <v>5221</v>
      </c>
      <c r="AF726" s="27">
        <v>3400041545</v>
      </c>
      <c r="AG726" t="s">
        <v>2077</v>
      </c>
      <c r="AK726" s="115"/>
      <c r="AL726" s="36"/>
      <c r="AM726"/>
      <c r="AN726"/>
      <c r="AY726" s="108"/>
    </row>
    <row r="727" spans="1:51" ht="13.5" customHeight="1">
      <c r="A727" s="538"/>
      <c r="B727" s="98"/>
      <c r="C727" s="98" t="s">
        <v>9</v>
      </c>
      <c r="D727" s="98"/>
      <c r="E727" s="98"/>
      <c r="F727" s="98"/>
      <c r="G727" s="98" t="s">
        <v>105</v>
      </c>
      <c r="H727" s="480">
        <v>388</v>
      </c>
      <c r="I727" s="464"/>
      <c r="K727" s="483">
        <v>45207</v>
      </c>
      <c r="L727" s="98" t="s">
        <v>4849</v>
      </c>
      <c r="M727" s="98" t="s">
        <v>398</v>
      </c>
      <c r="N727" t="s">
        <v>488</v>
      </c>
      <c r="O727" t="str">
        <f>VLOOKUP(cppm_lor[[#This Row],[Status]],'All Link_LOV'!$M$4:$N$16,2,FALSE)</f>
        <v>Pending Verification</v>
      </c>
      <c r="P727" s="98" t="s">
        <v>5222</v>
      </c>
      <c r="Q727" s="179" t="s">
        <v>5223</v>
      </c>
      <c r="R727" s="98" t="s">
        <v>5224</v>
      </c>
      <c r="S727" s="98" t="s">
        <v>5225</v>
      </c>
      <c r="T727" s="98" t="s">
        <v>4271</v>
      </c>
      <c r="U727" s="98">
        <v>6565</v>
      </c>
      <c r="V727" s="98" t="s">
        <v>4854</v>
      </c>
      <c r="W727" s="865" t="s">
        <v>5226</v>
      </c>
      <c r="X727" s="98" t="s">
        <v>5227</v>
      </c>
      <c r="Y727" s="98" t="s">
        <v>1579</v>
      </c>
      <c r="Z727" s="98"/>
      <c r="AA727" s="98"/>
      <c r="AB727" s="98"/>
      <c r="AC727" s="98"/>
      <c r="AD727" s="98"/>
      <c r="AE727" s="98"/>
      <c r="AF727" s="27"/>
      <c r="AG727" t="s">
        <v>5228</v>
      </c>
      <c r="AK727" s="115"/>
      <c r="AL727" s="36"/>
      <c r="AM727"/>
      <c r="AN727"/>
      <c r="AY727" s="108"/>
    </row>
    <row r="728" spans="1:51" ht="13.5" customHeight="1">
      <c r="A728" s="538"/>
      <c r="B728" s="98"/>
      <c r="C728" s="98" t="s">
        <v>9</v>
      </c>
      <c r="D728" s="98"/>
      <c r="E728" s="98"/>
      <c r="F728" s="98"/>
      <c r="G728" s="98" t="s">
        <v>105</v>
      </c>
      <c r="H728" s="480">
        <v>389</v>
      </c>
      <c r="I728" s="464"/>
      <c r="K728" s="483">
        <v>45207</v>
      </c>
      <c r="L728" s="98" t="s">
        <v>1958</v>
      </c>
      <c r="M728" s="98" t="s">
        <v>398</v>
      </c>
      <c r="N728" t="s">
        <v>488</v>
      </c>
      <c r="O728" t="str">
        <f>VLOOKUP(cppm_lor[[#This Row],[Status]],'All Link_LOV'!$M$4:$N$16,2,FALSE)</f>
        <v>Pending Verification</v>
      </c>
      <c r="P728" s="98" t="s">
        <v>5229</v>
      </c>
      <c r="Q728" s="179" t="s">
        <v>5230</v>
      </c>
      <c r="R728" s="98" t="s">
        <v>5231</v>
      </c>
      <c r="S728" s="98" t="s">
        <v>5232</v>
      </c>
      <c r="T728" s="98" t="s">
        <v>1717</v>
      </c>
      <c r="U728" s="98">
        <v>71474</v>
      </c>
      <c r="V728" s="98" t="s">
        <v>4036</v>
      </c>
      <c r="W728" s="865" t="s">
        <v>4037</v>
      </c>
      <c r="X728" s="98" t="s">
        <v>5233</v>
      </c>
      <c r="Y728" s="98" t="s">
        <v>1554</v>
      </c>
      <c r="Z728" s="98" t="s">
        <v>5234</v>
      </c>
      <c r="AA728" s="98" t="s">
        <v>5235</v>
      </c>
      <c r="AB728" s="98">
        <v>3400038960</v>
      </c>
      <c r="AC728" s="98" t="s">
        <v>5236</v>
      </c>
      <c r="AD728" s="98">
        <v>3400038656</v>
      </c>
      <c r="AE728" s="98" t="s">
        <v>5237</v>
      </c>
      <c r="AF728" s="27">
        <v>3400039143</v>
      </c>
      <c r="AG728" t="s">
        <v>5238</v>
      </c>
      <c r="AK728" s="115"/>
      <c r="AL728" s="36"/>
      <c r="AM728"/>
      <c r="AN728"/>
      <c r="AY728" s="108"/>
    </row>
    <row r="729" spans="1:51" ht="13.5" customHeight="1">
      <c r="A729" s="538"/>
      <c r="B729" s="98"/>
      <c r="C729" s="98" t="s">
        <v>9</v>
      </c>
      <c r="D729" s="98"/>
      <c r="E729" s="98"/>
      <c r="F729" s="98"/>
      <c r="G729" s="98" t="s">
        <v>105</v>
      </c>
      <c r="H729" s="480">
        <v>390</v>
      </c>
      <c r="I729" s="464"/>
      <c r="K729" s="483">
        <v>45207</v>
      </c>
      <c r="L729" s="98" t="s">
        <v>3867</v>
      </c>
      <c r="M729" s="98" t="s">
        <v>398</v>
      </c>
      <c r="N729" t="s">
        <v>488</v>
      </c>
      <c r="O729" t="str">
        <f>VLOOKUP(cppm_lor[[#This Row],[Status]],'All Link_LOV'!$M$4:$N$16,2,FALSE)</f>
        <v>Pending Verification</v>
      </c>
      <c r="P729" s="98" t="s">
        <v>5239</v>
      </c>
      <c r="Q729" s="179" t="s">
        <v>5240</v>
      </c>
      <c r="R729" s="98" t="s">
        <v>5241</v>
      </c>
      <c r="S729" s="98" t="s">
        <v>5242</v>
      </c>
      <c r="T729" s="98" t="s">
        <v>3872</v>
      </c>
      <c r="U729" s="98">
        <v>10000</v>
      </c>
      <c r="V729" s="98" t="s">
        <v>3873</v>
      </c>
      <c r="W729" s="865" t="s">
        <v>5243</v>
      </c>
      <c r="X729" s="98" t="s">
        <v>5244</v>
      </c>
      <c r="Y729" s="98" t="s">
        <v>1554</v>
      </c>
      <c r="Z729" s="98" t="s">
        <v>4122</v>
      </c>
      <c r="AA729" s="98" t="s">
        <v>5245</v>
      </c>
      <c r="AB729" s="98">
        <v>3400039025</v>
      </c>
      <c r="AC729" s="98" t="s">
        <v>4122</v>
      </c>
      <c r="AD729" s="98">
        <v>3400039025</v>
      </c>
      <c r="AE729" s="98" t="s">
        <v>4122</v>
      </c>
      <c r="AF729" s="27">
        <v>3400039025</v>
      </c>
      <c r="AG729" t="s">
        <v>5246</v>
      </c>
      <c r="AK729" s="115"/>
      <c r="AL729" s="36"/>
      <c r="AM729"/>
      <c r="AN729"/>
      <c r="AY729" s="108"/>
    </row>
    <row r="730" spans="1:51" ht="13.5" customHeight="1">
      <c r="A730" s="538"/>
      <c r="B730" s="98"/>
      <c r="C730" s="98" t="s">
        <v>9</v>
      </c>
      <c r="D730" s="98"/>
      <c r="E730" s="98"/>
      <c r="F730" s="98"/>
      <c r="G730" s="98" t="s">
        <v>105</v>
      </c>
      <c r="H730" s="480">
        <v>391</v>
      </c>
      <c r="I730" s="464"/>
      <c r="K730" s="483">
        <v>45207</v>
      </c>
      <c r="L730" s="98" t="s">
        <v>3867</v>
      </c>
      <c r="M730" s="98" t="s">
        <v>398</v>
      </c>
      <c r="N730" t="s">
        <v>488</v>
      </c>
      <c r="O730" t="str">
        <f>VLOOKUP(cppm_lor[[#This Row],[Status]],'All Link_LOV'!$M$4:$N$16,2,FALSE)</f>
        <v>Pending Verification</v>
      </c>
      <c r="P730" s="98" t="s">
        <v>5247</v>
      </c>
      <c r="Q730" s="179" t="s">
        <v>5248</v>
      </c>
      <c r="R730" s="98" t="s">
        <v>5249</v>
      </c>
      <c r="S730" s="98" t="s">
        <v>5250</v>
      </c>
      <c r="T730" s="98" t="s">
        <v>3872</v>
      </c>
      <c r="U730" s="98">
        <v>10000</v>
      </c>
      <c r="V730" s="98" t="s">
        <v>3873</v>
      </c>
      <c r="W730" s="865" t="s">
        <v>4776</v>
      </c>
      <c r="X730" s="98" t="s">
        <v>5251</v>
      </c>
      <c r="Y730" s="98" t="s">
        <v>1554</v>
      </c>
      <c r="Z730" s="98" t="s">
        <v>4122</v>
      </c>
      <c r="AA730" s="98" t="s">
        <v>5252</v>
      </c>
      <c r="AB730" s="98">
        <v>3400039025</v>
      </c>
      <c r="AC730" s="98" t="s">
        <v>4122</v>
      </c>
      <c r="AD730" s="98">
        <v>3400039025</v>
      </c>
      <c r="AE730" s="98" t="s">
        <v>4122</v>
      </c>
      <c r="AF730" s="27">
        <v>3400039025</v>
      </c>
      <c r="AG730" t="s">
        <v>5253</v>
      </c>
      <c r="AK730" s="115"/>
      <c r="AL730" s="36"/>
      <c r="AM730"/>
      <c r="AN730"/>
      <c r="AY730" s="108"/>
    </row>
    <row r="731" spans="1:51" ht="13.5" customHeight="1">
      <c r="A731" s="538"/>
      <c r="B731" s="98"/>
      <c r="C731" s="98" t="s">
        <v>9</v>
      </c>
      <c r="D731" s="98"/>
      <c r="E731" s="98"/>
      <c r="F731" s="98"/>
      <c r="G731" s="98" t="s">
        <v>105</v>
      </c>
      <c r="H731" s="480">
        <v>392</v>
      </c>
      <c r="I731" s="464"/>
      <c r="K731" s="483">
        <v>45207</v>
      </c>
      <c r="L731" s="98" t="s">
        <v>3867</v>
      </c>
      <c r="M731" s="98" t="s">
        <v>398</v>
      </c>
      <c r="N731" t="s">
        <v>488</v>
      </c>
      <c r="O731" t="str">
        <f>VLOOKUP(cppm_lor[[#This Row],[Status]],'All Link_LOV'!$M$4:$N$16,2,FALSE)</f>
        <v>Pending Verification</v>
      </c>
      <c r="P731" s="98" t="s">
        <v>5254</v>
      </c>
      <c r="Q731" s="179" t="s">
        <v>5255</v>
      </c>
      <c r="R731" s="98" t="s">
        <v>5256</v>
      </c>
      <c r="S731" s="98" t="s">
        <v>5257</v>
      </c>
      <c r="T731" s="98" t="s">
        <v>3872</v>
      </c>
      <c r="U731" s="98">
        <v>10000</v>
      </c>
      <c r="V731" s="98" t="s">
        <v>3873</v>
      </c>
      <c r="W731" s="865" t="s">
        <v>5243</v>
      </c>
      <c r="X731" s="98" t="s">
        <v>5258</v>
      </c>
      <c r="Y731" s="98" t="s">
        <v>1554</v>
      </c>
      <c r="Z731" s="98" t="s">
        <v>5259</v>
      </c>
      <c r="AA731" s="98" t="s">
        <v>5260</v>
      </c>
      <c r="AB731" s="98">
        <v>3400038405</v>
      </c>
      <c r="AC731" s="98" t="s">
        <v>5259</v>
      </c>
      <c r="AD731" s="98">
        <v>3400038405</v>
      </c>
      <c r="AE731" s="98" t="s">
        <v>5259</v>
      </c>
      <c r="AF731" s="27">
        <v>3400038405</v>
      </c>
      <c r="AG731" t="s">
        <v>5261</v>
      </c>
      <c r="AK731" s="115"/>
      <c r="AL731" s="36"/>
      <c r="AM731"/>
      <c r="AN731"/>
      <c r="AY731" s="108"/>
    </row>
    <row r="732" spans="1:51" ht="13.5" customHeight="1">
      <c r="A732" s="538"/>
      <c r="B732" s="98"/>
      <c r="C732" s="98" t="s">
        <v>9</v>
      </c>
      <c r="D732" s="98"/>
      <c r="E732" s="98"/>
      <c r="F732" s="98"/>
      <c r="G732" s="98" t="s">
        <v>105</v>
      </c>
      <c r="H732" s="480">
        <v>393</v>
      </c>
      <c r="I732" s="464"/>
      <c r="K732" s="483">
        <v>45207</v>
      </c>
      <c r="L732" s="98" t="s">
        <v>3867</v>
      </c>
      <c r="M732" s="98" t="s">
        <v>398</v>
      </c>
      <c r="N732" t="s">
        <v>488</v>
      </c>
      <c r="O732" t="str">
        <f>VLOOKUP(cppm_lor[[#This Row],[Status]],'All Link_LOV'!$M$4:$N$16,2,FALSE)</f>
        <v>Pending Verification</v>
      </c>
      <c r="P732" s="98" t="s">
        <v>5262</v>
      </c>
      <c r="Q732" s="179" t="s">
        <v>5263</v>
      </c>
      <c r="R732" s="98" t="s">
        <v>5264</v>
      </c>
      <c r="S732" s="98" t="s">
        <v>5265</v>
      </c>
      <c r="T732" s="98" t="s">
        <v>3872</v>
      </c>
      <c r="U732" s="98">
        <v>10000</v>
      </c>
      <c r="V732" s="98" t="s">
        <v>3873</v>
      </c>
      <c r="W732" s="865" t="s">
        <v>3874</v>
      </c>
      <c r="X732" s="98" t="s">
        <v>5266</v>
      </c>
      <c r="Y732" s="98" t="s">
        <v>1554</v>
      </c>
      <c r="Z732" s="98" t="s">
        <v>3460</v>
      </c>
      <c r="AA732" s="98" t="s">
        <v>5267</v>
      </c>
      <c r="AB732" s="98">
        <v>3400039018</v>
      </c>
      <c r="AC732" s="98" t="s">
        <v>3460</v>
      </c>
      <c r="AD732" s="98">
        <v>3400039018</v>
      </c>
      <c r="AE732" s="98" t="s">
        <v>3460</v>
      </c>
      <c r="AF732" s="27">
        <v>3400039018</v>
      </c>
      <c r="AG732" t="s">
        <v>5268</v>
      </c>
      <c r="AK732" s="115"/>
      <c r="AL732" s="36"/>
      <c r="AM732"/>
      <c r="AN732"/>
      <c r="AY732" s="108"/>
    </row>
    <row r="733" spans="1:51" ht="13.5" customHeight="1">
      <c r="A733" s="538"/>
      <c r="B733" s="98"/>
      <c r="C733" s="98" t="s">
        <v>9</v>
      </c>
      <c r="D733" s="98"/>
      <c r="E733" s="98"/>
      <c r="F733" s="98"/>
      <c r="G733" s="98" t="s">
        <v>105</v>
      </c>
      <c r="H733" s="480">
        <v>394</v>
      </c>
      <c r="I733" s="464"/>
      <c r="K733" s="483">
        <v>45207</v>
      </c>
      <c r="L733" s="98" t="s">
        <v>3867</v>
      </c>
      <c r="M733" s="98" t="s">
        <v>399</v>
      </c>
      <c r="N733" t="s">
        <v>490</v>
      </c>
      <c r="O733" t="str">
        <f>VLOOKUP(cppm_lor[[#This Row],[Status]],'All Link_LOV'!$M$4:$N$16,2,FALSE)</f>
        <v>Pending Verification</v>
      </c>
      <c r="P733" s="98" t="s">
        <v>5269</v>
      </c>
      <c r="Q733" s="179" t="s">
        <v>5270</v>
      </c>
      <c r="R733" s="98" t="s">
        <v>5271</v>
      </c>
      <c r="S733" s="98" t="s">
        <v>5272</v>
      </c>
      <c r="T733" s="98" t="s">
        <v>3872</v>
      </c>
      <c r="U733" s="98">
        <v>10000</v>
      </c>
      <c r="V733" s="98" t="s">
        <v>3873</v>
      </c>
      <c r="W733" s="865" t="s">
        <v>3874</v>
      </c>
      <c r="X733" s="98" t="s">
        <v>5273</v>
      </c>
      <c r="Y733" s="98" t="s">
        <v>1554</v>
      </c>
      <c r="Z733" s="98" t="s">
        <v>3460</v>
      </c>
      <c r="AA733" s="98" t="s">
        <v>5274</v>
      </c>
      <c r="AB733" s="98">
        <v>3400039018</v>
      </c>
      <c r="AC733" s="98" t="s">
        <v>3460</v>
      </c>
      <c r="AD733" s="98">
        <v>3400039018</v>
      </c>
      <c r="AE733" s="98" t="s">
        <v>3460</v>
      </c>
      <c r="AF733" s="27">
        <v>3400039018</v>
      </c>
      <c r="AK733" s="115"/>
      <c r="AL733" s="36"/>
      <c r="AM733"/>
      <c r="AN733"/>
      <c r="AY733" s="108"/>
    </row>
    <row r="734" spans="1:51" ht="13.5" customHeight="1">
      <c r="A734" s="538"/>
      <c r="B734" s="98"/>
      <c r="C734" s="98" t="s">
        <v>9</v>
      </c>
      <c r="D734" s="98"/>
      <c r="E734" s="98"/>
      <c r="F734" s="98"/>
      <c r="G734" s="98" t="s">
        <v>105</v>
      </c>
      <c r="H734" s="480">
        <v>395</v>
      </c>
      <c r="I734" s="464"/>
      <c r="K734" s="483">
        <v>45207</v>
      </c>
      <c r="L734" s="98" t="s">
        <v>4380</v>
      </c>
      <c r="M734" s="98" t="s">
        <v>1572</v>
      </c>
      <c r="N734" t="s">
        <v>494</v>
      </c>
      <c r="O734" t="str">
        <f>VLOOKUP(cppm_lor[[#This Row],[Status]],'All Link_LOV'!$M$4:$N$16,2,FALSE)</f>
        <v>Pending Verification</v>
      </c>
      <c r="P734" s="98" t="s">
        <v>5275</v>
      </c>
      <c r="Q734" s="179" t="s">
        <v>5276</v>
      </c>
      <c r="R734" s="98" t="s">
        <v>5277</v>
      </c>
      <c r="S734" s="98" t="s">
        <v>5278</v>
      </c>
      <c r="T734" s="98" t="s">
        <v>1675</v>
      </c>
      <c r="U734" s="98">
        <v>145500.72</v>
      </c>
      <c r="V734" s="98" t="s">
        <v>5279</v>
      </c>
      <c r="W734" s="865" t="s">
        <v>5280</v>
      </c>
      <c r="X734" s="98" t="s">
        <v>5281</v>
      </c>
      <c r="Y734" s="98" t="s">
        <v>1554</v>
      </c>
      <c r="Z734" s="98" t="s">
        <v>5282</v>
      </c>
      <c r="AA734" s="98" t="s">
        <v>5283</v>
      </c>
      <c r="AB734" s="98">
        <v>3400038968</v>
      </c>
      <c r="AC734" s="98" t="s">
        <v>5284</v>
      </c>
      <c r="AD734" s="98">
        <v>3400039219</v>
      </c>
      <c r="AE734" s="98" t="s">
        <v>3639</v>
      </c>
      <c r="AF734" s="27">
        <v>3400039025</v>
      </c>
      <c r="AG734" t="s">
        <v>2015</v>
      </c>
      <c r="AK734" s="115"/>
      <c r="AL734" s="36"/>
      <c r="AM734"/>
      <c r="AN734"/>
      <c r="AY734" s="108"/>
    </row>
    <row r="735" spans="1:51" ht="13.5" customHeight="1">
      <c r="A735" s="538"/>
      <c r="B735" s="98"/>
      <c r="C735" s="98" t="s">
        <v>9</v>
      </c>
      <c r="D735" s="98"/>
      <c r="E735" s="98"/>
      <c r="F735" s="98"/>
      <c r="G735" s="98" t="s">
        <v>105</v>
      </c>
      <c r="H735" s="480">
        <v>396</v>
      </c>
      <c r="I735" s="464"/>
      <c r="K735" s="483">
        <v>45207</v>
      </c>
      <c r="L735" s="98" t="s">
        <v>4380</v>
      </c>
      <c r="M735" s="98" t="s">
        <v>1572</v>
      </c>
      <c r="N735" t="s">
        <v>494</v>
      </c>
      <c r="O735" t="str">
        <f>VLOOKUP(cppm_lor[[#This Row],[Status]],'All Link_LOV'!$M$4:$N$16,2,FALSE)</f>
        <v>Pending Verification</v>
      </c>
      <c r="P735" s="98" t="s">
        <v>5285</v>
      </c>
      <c r="Q735" s="179" t="s">
        <v>5286</v>
      </c>
      <c r="R735" s="98" t="s">
        <v>5277</v>
      </c>
      <c r="S735" s="98" t="s">
        <v>5278</v>
      </c>
      <c r="T735" s="98" t="s">
        <v>1675</v>
      </c>
      <c r="U735" s="98">
        <v>94561.64</v>
      </c>
      <c r="V735" s="98" t="s">
        <v>5279</v>
      </c>
      <c r="W735" s="865" t="s">
        <v>5280</v>
      </c>
      <c r="X735" s="98" t="s">
        <v>5287</v>
      </c>
      <c r="Y735" s="98" t="s">
        <v>1554</v>
      </c>
      <c r="Z735" s="98" t="s">
        <v>5282</v>
      </c>
      <c r="AA735" s="98" t="s">
        <v>5288</v>
      </c>
      <c r="AB735" s="98">
        <v>3400038968</v>
      </c>
      <c r="AC735" s="98" t="s">
        <v>5284</v>
      </c>
      <c r="AD735" s="98">
        <v>3400039219</v>
      </c>
      <c r="AE735" s="98" t="s">
        <v>3639</v>
      </c>
      <c r="AF735" s="27">
        <v>3400039025</v>
      </c>
      <c r="AG735" t="s">
        <v>2015</v>
      </c>
      <c r="AK735" s="115"/>
      <c r="AL735" s="36"/>
      <c r="AM735"/>
      <c r="AN735"/>
      <c r="AY735" s="108"/>
    </row>
    <row r="736" spans="1:51" ht="13.5" customHeight="1">
      <c r="A736" s="538"/>
      <c r="B736" s="98"/>
      <c r="C736" s="98" t="s">
        <v>9</v>
      </c>
      <c r="D736" s="98"/>
      <c r="E736" s="98"/>
      <c r="F736" s="98"/>
      <c r="G736" s="98" t="s">
        <v>105</v>
      </c>
      <c r="H736" s="480">
        <v>397</v>
      </c>
      <c r="I736" s="464"/>
      <c r="K736" s="483">
        <v>45207</v>
      </c>
      <c r="L736" s="98" t="s">
        <v>5289</v>
      </c>
      <c r="M736" s="98" t="s">
        <v>399</v>
      </c>
      <c r="N736" t="s">
        <v>510</v>
      </c>
      <c r="O736" t="str">
        <f>VLOOKUP(cppm_lor[[#This Row],[Status]],'All Link_LOV'!$M$4:$N$16,2,FALSE)</f>
        <v>Pending Verification</v>
      </c>
      <c r="P736" s="98" t="s">
        <v>5290</v>
      </c>
      <c r="Q736" s="179" t="s">
        <v>5291</v>
      </c>
      <c r="R736" s="98" t="s">
        <v>5292</v>
      </c>
      <c r="S736" s="98" t="s">
        <v>5293</v>
      </c>
      <c r="T736" s="98" t="s">
        <v>1552</v>
      </c>
      <c r="U736" s="98">
        <v>20000</v>
      </c>
      <c r="V736" s="98" t="s">
        <v>5294</v>
      </c>
      <c r="W736" s="865" t="s">
        <v>5294</v>
      </c>
      <c r="X736" s="98" t="s">
        <v>5295</v>
      </c>
      <c r="Y736" s="98" t="s">
        <v>1579</v>
      </c>
      <c r="Z736" s="98"/>
      <c r="AA736" s="98"/>
      <c r="AB736" s="98"/>
      <c r="AC736" s="98"/>
      <c r="AD736" s="98"/>
      <c r="AE736" s="98"/>
      <c r="AF736" s="27"/>
      <c r="AK736" s="115"/>
      <c r="AL736" s="36"/>
      <c r="AM736"/>
      <c r="AN736"/>
      <c r="AY736" s="108"/>
    </row>
    <row r="737" spans="1:51" ht="13.5" customHeight="1">
      <c r="A737" s="538"/>
      <c r="B737" s="98"/>
      <c r="C737" s="98" t="s">
        <v>9</v>
      </c>
      <c r="D737" s="98"/>
      <c r="E737" s="98"/>
      <c r="F737" s="98"/>
      <c r="G737" s="98" t="s">
        <v>105</v>
      </c>
      <c r="H737" s="480">
        <v>398</v>
      </c>
      <c r="I737" s="464"/>
      <c r="K737" s="483">
        <v>45208</v>
      </c>
      <c r="L737" s="98" t="s">
        <v>5296</v>
      </c>
      <c r="M737" s="98" t="s">
        <v>399</v>
      </c>
      <c r="N737" t="s">
        <v>490</v>
      </c>
      <c r="O737" t="str">
        <f>VLOOKUP(cppm_lor[[#This Row],[Status]],'All Link_LOV'!$M$4:$N$16,2,FALSE)</f>
        <v>Pending Verification</v>
      </c>
      <c r="P737" s="98" t="s">
        <v>5297</v>
      </c>
      <c r="Q737" s="179" t="s">
        <v>5298</v>
      </c>
      <c r="R737" s="98" t="s">
        <v>5299</v>
      </c>
      <c r="S737" s="98" t="s">
        <v>5300</v>
      </c>
      <c r="T737" s="98" t="s">
        <v>1728</v>
      </c>
      <c r="U737" s="98">
        <v>10000</v>
      </c>
      <c r="V737" s="98" t="s">
        <v>5301</v>
      </c>
      <c r="W737" s="865" t="s">
        <v>5302</v>
      </c>
      <c r="X737" s="98" t="s">
        <v>5303</v>
      </c>
      <c r="Y737" s="98" t="s">
        <v>1579</v>
      </c>
      <c r="Z737" s="98"/>
      <c r="AA737" s="98"/>
      <c r="AB737" s="98"/>
      <c r="AC737" s="98"/>
      <c r="AD737" s="98"/>
      <c r="AE737" s="98"/>
      <c r="AF737" s="27"/>
      <c r="AK737" s="115"/>
      <c r="AL737" s="36"/>
      <c r="AM737"/>
      <c r="AN737"/>
      <c r="AY737" s="108"/>
    </row>
    <row r="738" spans="1:51" ht="13.5" customHeight="1">
      <c r="A738" s="538"/>
      <c r="B738" s="98"/>
      <c r="C738" s="98" t="s">
        <v>9</v>
      </c>
      <c r="D738" s="98"/>
      <c r="E738" s="98"/>
      <c r="F738" s="98"/>
      <c r="G738" s="98" t="s">
        <v>105</v>
      </c>
      <c r="H738" s="480">
        <v>399</v>
      </c>
      <c r="I738" s="464"/>
      <c r="K738" s="483">
        <v>45208</v>
      </c>
      <c r="L738" s="98" t="s">
        <v>2333</v>
      </c>
      <c r="M738" s="98" t="s">
        <v>398</v>
      </c>
      <c r="N738" t="s">
        <v>488</v>
      </c>
      <c r="O738" t="str">
        <f>VLOOKUP(cppm_lor[[#This Row],[Status]],'All Link_LOV'!$M$4:$N$16,2,FALSE)</f>
        <v>Pending Verification</v>
      </c>
      <c r="P738" s="98" t="s">
        <v>5304</v>
      </c>
      <c r="Q738" s="179" t="s">
        <v>5305</v>
      </c>
      <c r="R738" s="98" t="s">
        <v>5306</v>
      </c>
      <c r="S738" s="98" t="s">
        <v>5307</v>
      </c>
      <c r="T738" s="98" t="s">
        <v>1564</v>
      </c>
      <c r="U738" s="98">
        <v>3000</v>
      </c>
      <c r="V738" s="98" t="s">
        <v>1134</v>
      </c>
      <c r="W738" s="865" t="s">
        <v>2338</v>
      </c>
      <c r="X738" s="98" t="s">
        <v>5308</v>
      </c>
      <c r="Y738" s="98" t="s">
        <v>1554</v>
      </c>
      <c r="Z738" s="98" t="s">
        <v>2589</v>
      </c>
      <c r="AA738" s="98" t="s">
        <v>5309</v>
      </c>
      <c r="AB738" s="98">
        <v>3400038813</v>
      </c>
      <c r="AC738" s="98" t="s">
        <v>2077</v>
      </c>
      <c r="AD738" s="98" t="s">
        <v>2077</v>
      </c>
      <c r="AE738" s="98" t="s">
        <v>2077</v>
      </c>
      <c r="AF738" s="27" t="s">
        <v>2077</v>
      </c>
      <c r="AG738" t="s">
        <v>5310</v>
      </c>
      <c r="AK738" s="115"/>
      <c r="AL738" s="36"/>
      <c r="AM738"/>
      <c r="AN738"/>
      <c r="AY738" s="108"/>
    </row>
    <row r="739" spans="1:51" ht="13.5" customHeight="1">
      <c r="A739" s="538"/>
      <c r="B739" s="98"/>
      <c r="C739" s="98" t="s">
        <v>9</v>
      </c>
      <c r="D739" s="98"/>
      <c r="E739" s="98"/>
      <c r="F739" s="98"/>
      <c r="G739" s="98" t="s">
        <v>105</v>
      </c>
      <c r="H739" s="480">
        <v>400</v>
      </c>
      <c r="I739" s="464"/>
      <c r="K739" s="483">
        <v>45208</v>
      </c>
      <c r="L739" s="98" t="s">
        <v>2124</v>
      </c>
      <c r="M739" s="98" t="s">
        <v>399</v>
      </c>
      <c r="N739" t="s">
        <v>490</v>
      </c>
      <c r="O739" t="str">
        <f>VLOOKUP(cppm_lor[[#This Row],[Status]],'All Link_LOV'!$M$4:$N$16,2,FALSE)</f>
        <v>Pending Verification</v>
      </c>
      <c r="P739" s="98" t="s">
        <v>5311</v>
      </c>
      <c r="Q739" s="179" t="s">
        <v>5312</v>
      </c>
      <c r="R739" s="98" t="s">
        <v>5313</v>
      </c>
      <c r="S739" s="98" t="s">
        <v>5314</v>
      </c>
      <c r="T739" s="98" t="s">
        <v>1614</v>
      </c>
      <c r="U739" s="98">
        <v>9127</v>
      </c>
      <c r="V739" s="98" t="s">
        <v>3522</v>
      </c>
      <c r="W739" s="865" t="s">
        <v>5315</v>
      </c>
      <c r="X739" s="98" t="s">
        <v>5316</v>
      </c>
      <c r="Y739" s="98" t="s">
        <v>1579</v>
      </c>
      <c r="Z739" s="98"/>
      <c r="AA739" s="98"/>
      <c r="AB739" s="98"/>
      <c r="AC739" s="98"/>
      <c r="AD739" s="98"/>
      <c r="AE739" s="98"/>
      <c r="AF739" s="27"/>
      <c r="AK739" s="115"/>
      <c r="AL739" s="36"/>
      <c r="AM739"/>
      <c r="AN739"/>
      <c r="AY739" s="108"/>
    </row>
    <row r="740" spans="1:51" ht="13.5" customHeight="1">
      <c r="A740" s="538"/>
      <c r="B740" s="98"/>
      <c r="C740" s="98" t="s">
        <v>9</v>
      </c>
      <c r="D740" s="98"/>
      <c r="E740" s="98"/>
      <c r="F740" s="98"/>
      <c r="G740" s="98" t="s">
        <v>105</v>
      </c>
      <c r="H740" s="480">
        <v>401</v>
      </c>
      <c r="I740" s="464"/>
      <c r="K740" s="483">
        <v>45208</v>
      </c>
      <c r="L740" s="98" t="s">
        <v>3749</v>
      </c>
      <c r="M740" s="98" t="s">
        <v>398</v>
      </c>
      <c r="N740" t="s">
        <v>488</v>
      </c>
      <c r="O740" t="str">
        <f>VLOOKUP(cppm_lor[[#This Row],[Status]],'All Link_LOV'!$M$4:$N$16,2,FALSE)</f>
        <v>Pending Verification</v>
      </c>
      <c r="P740" s="98" t="s">
        <v>5317</v>
      </c>
      <c r="Q740" s="179" t="s">
        <v>5318</v>
      </c>
      <c r="R740" s="98" t="s">
        <v>5319</v>
      </c>
      <c r="S740" s="98" t="s">
        <v>5320</v>
      </c>
      <c r="T740" s="98" t="s">
        <v>1586</v>
      </c>
      <c r="U740" s="98">
        <v>560</v>
      </c>
      <c r="V740" s="98" t="s">
        <v>1501</v>
      </c>
      <c r="W740" s="865" t="s">
        <v>5321</v>
      </c>
      <c r="X740" s="98" t="s">
        <v>5322</v>
      </c>
      <c r="Y740" s="98" t="s">
        <v>1554</v>
      </c>
      <c r="Z740" s="98" t="s">
        <v>4729</v>
      </c>
      <c r="AA740" s="98" t="s">
        <v>5323</v>
      </c>
      <c r="AB740" s="98">
        <v>3400039436</v>
      </c>
      <c r="AC740" s="98" t="s">
        <v>4731</v>
      </c>
      <c r="AD740" s="98" t="s">
        <v>4731</v>
      </c>
      <c r="AE740" s="98" t="s">
        <v>4731</v>
      </c>
      <c r="AF740" s="27" t="s">
        <v>4731</v>
      </c>
      <c r="AG740" t="s">
        <v>5324</v>
      </c>
      <c r="AK740" s="115"/>
      <c r="AL740" s="36"/>
      <c r="AM740"/>
      <c r="AN740"/>
      <c r="AY740" s="108"/>
    </row>
    <row r="741" spans="1:51" ht="13.5" customHeight="1">
      <c r="A741" s="538"/>
      <c r="B741" s="98"/>
      <c r="C741" s="98" t="s">
        <v>9</v>
      </c>
      <c r="D741" s="98"/>
      <c r="E741" s="98"/>
      <c r="F741" s="98"/>
      <c r="G741" s="98" t="s">
        <v>105</v>
      </c>
      <c r="H741" s="480">
        <v>402</v>
      </c>
      <c r="I741" s="464"/>
      <c r="K741" s="483">
        <v>45208</v>
      </c>
      <c r="L741" s="98" t="s">
        <v>2124</v>
      </c>
      <c r="M741" s="98" t="s">
        <v>399</v>
      </c>
      <c r="N741" t="s">
        <v>490</v>
      </c>
      <c r="O741" t="str">
        <f>VLOOKUP(cppm_lor[[#This Row],[Status]],'All Link_LOV'!$M$4:$N$16,2,FALSE)</f>
        <v>Pending Verification</v>
      </c>
      <c r="P741" s="98" t="s">
        <v>5325</v>
      </c>
      <c r="Q741" s="179" t="s">
        <v>5326</v>
      </c>
      <c r="R741" s="98" t="s">
        <v>5327</v>
      </c>
      <c r="S741" s="98" t="s">
        <v>5328</v>
      </c>
      <c r="T741" s="98" t="s">
        <v>1614</v>
      </c>
      <c r="U741" s="98">
        <v>7974</v>
      </c>
      <c r="V741" s="98" t="s">
        <v>3732</v>
      </c>
      <c r="W741" s="865" t="s">
        <v>3523</v>
      </c>
      <c r="X741" s="98" t="s">
        <v>5329</v>
      </c>
      <c r="Y741" s="98" t="s">
        <v>1579</v>
      </c>
      <c r="Z741" s="98"/>
      <c r="AA741" s="98"/>
      <c r="AB741" s="98"/>
      <c r="AC741" s="98"/>
      <c r="AD741" s="98"/>
      <c r="AE741" s="98"/>
      <c r="AF741" s="27"/>
      <c r="AK741" s="115"/>
      <c r="AL741" s="36"/>
      <c r="AM741"/>
      <c r="AN741"/>
      <c r="AY741" s="108"/>
    </row>
    <row r="742" spans="1:51" ht="13.5" customHeight="1">
      <c r="A742" s="538"/>
      <c r="B742" s="98"/>
      <c r="C742" s="98" t="s">
        <v>9</v>
      </c>
      <c r="D742" s="98"/>
      <c r="E742" s="98"/>
      <c r="F742" s="98"/>
      <c r="G742" s="98" t="s">
        <v>105</v>
      </c>
      <c r="H742" s="480">
        <v>403</v>
      </c>
      <c r="I742" s="464"/>
      <c r="K742" s="483">
        <v>45208</v>
      </c>
      <c r="L742" s="98" t="s">
        <v>1549</v>
      </c>
      <c r="M742" s="98" t="s">
        <v>398</v>
      </c>
      <c r="N742" t="s">
        <v>488</v>
      </c>
      <c r="O742" t="str">
        <f>VLOOKUP(cppm_lor[[#This Row],[Status]],'All Link_LOV'!$M$4:$N$16,2,FALSE)</f>
        <v>Pending Verification</v>
      </c>
      <c r="P742" s="98" t="s">
        <v>5330</v>
      </c>
      <c r="Q742" s="179" t="s">
        <v>5331</v>
      </c>
      <c r="R742" s="98" t="s">
        <v>5332</v>
      </c>
      <c r="S742" s="98" t="s">
        <v>3155</v>
      </c>
      <c r="T742" s="98" t="s">
        <v>1552</v>
      </c>
      <c r="U742" s="98">
        <v>44113.2</v>
      </c>
      <c r="V742" s="98" t="s">
        <v>2273</v>
      </c>
      <c r="W742" s="865" t="s">
        <v>5333</v>
      </c>
      <c r="X742" s="98" t="s">
        <v>5334</v>
      </c>
      <c r="Y742" s="98" t="s">
        <v>1554</v>
      </c>
      <c r="Z742" s="98" t="s">
        <v>5335</v>
      </c>
      <c r="AA742" s="98" t="s">
        <v>3746</v>
      </c>
      <c r="AB742" s="98">
        <v>3400039055</v>
      </c>
      <c r="AC742" s="98" t="s">
        <v>5336</v>
      </c>
      <c r="AD742" s="98">
        <v>3400039055</v>
      </c>
      <c r="AE742" s="98" t="s">
        <v>5336</v>
      </c>
      <c r="AF742" s="27">
        <v>3400039055</v>
      </c>
      <c r="AG742" t="s">
        <v>5337</v>
      </c>
      <c r="AK742" s="115"/>
      <c r="AL742" s="36"/>
      <c r="AM742"/>
      <c r="AN742"/>
      <c r="AY742" s="108"/>
    </row>
    <row r="743" spans="1:51" ht="13.5" customHeight="1">
      <c r="A743" s="538"/>
      <c r="B743" s="98"/>
      <c r="C743" s="98" t="s">
        <v>9</v>
      </c>
      <c r="D743" s="98"/>
      <c r="E743" s="98"/>
      <c r="F743" s="98"/>
      <c r="G743" s="98" t="s">
        <v>105</v>
      </c>
      <c r="H743" s="480">
        <v>404</v>
      </c>
      <c r="I743" s="464"/>
      <c r="K743" s="483">
        <v>45208</v>
      </c>
      <c r="L743" s="98" t="s">
        <v>1630</v>
      </c>
      <c r="M743" s="98" t="s">
        <v>399</v>
      </c>
      <c r="N743" t="s">
        <v>490</v>
      </c>
      <c r="O743" t="str">
        <f>VLOOKUP(cppm_lor[[#This Row],[Status]],'All Link_LOV'!$M$4:$N$16,2,FALSE)</f>
        <v>Pending Verification</v>
      </c>
      <c r="P743" s="98" t="s">
        <v>5338</v>
      </c>
      <c r="Q743" s="179" t="s">
        <v>5339</v>
      </c>
      <c r="R743" s="98" t="s">
        <v>5340</v>
      </c>
      <c r="S743" s="98" t="s">
        <v>5341</v>
      </c>
      <c r="T743" s="98" t="s">
        <v>1635</v>
      </c>
      <c r="U743" s="98">
        <v>9097.2800000000007</v>
      </c>
      <c r="V743" s="98" t="s">
        <v>4424</v>
      </c>
      <c r="W743" s="865" t="s">
        <v>5342</v>
      </c>
      <c r="X743" s="98" t="s">
        <v>5343</v>
      </c>
      <c r="Y743" s="98" t="s">
        <v>1554</v>
      </c>
      <c r="Z743" s="98" t="s">
        <v>5344</v>
      </c>
      <c r="AA743" s="98" t="s">
        <v>5345</v>
      </c>
      <c r="AB743" s="98">
        <v>3400038985</v>
      </c>
      <c r="AC743" s="98" t="s">
        <v>2571</v>
      </c>
      <c r="AD743" s="98">
        <v>3400038944</v>
      </c>
      <c r="AE743" s="98" t="s">
        <v>5346</v>
      </c>
      <c r="AF743" s="27">
        <v>3400038889</v>
      </c>
      <c r="AK743" s="115"/>
      <c r="AL743" s="36"/>
      <c r="AM743"/>
      <c r="AN743"/>
      <c r="AY743" s="108"/>
    </row>
    <row r="744" spans="1:51" ht="13.5" customHeight="1">
      <c r="A744" s="538"/>
      <c r="B744" s="98"/>
      <c r="C744" s="98" t="s">
        <v>9</v>
      </c>
      <c r="D744" s="98"/>
      <c r="E744" s="98"/>
      <c r="F744" s="98"/>
      <c r="G744" s="98" t="s">
        <v>105</v>
      </c>
      <c r="H744" s="480">
        <v>405</v>
      </c>
      <c r="I744" s="464"/>
      <c r="K744" s="483">
        <v>45208</v>
      </c>
      <c r="L744" s="98" t="s">
        <v>5020</v>
      </c>
      <c r="M744" s="98" t="s">
        <v>399</v>
      </c>
      <c r="N744" t="s">
        <v>491</v>
      </c>
      <c r="O744" t="str">
        <f>VLOOKUP(cppm_lor[[#This Row],[Status]],'All Link_LOV'!$M$4:$N$16,2,FALSE)</f>
        <v>Pending Verification</v>
      </c>
      <c r="P744" s="98" t="s">
        <v>5347</v>
      </c>
      <c r="Q744" s="179" t="s">
        <v>5348</v>
      </c>
      <c r="R744" s="98" t="s">
        <v>5349</v>
      </c>
      <c r="S744" s="98" t="s">
        <v>5350</v>
      </c>
      <c r="T744" s="98" t="s">
        <v>4271</v>
      </c>
      <c r="U744" s="98">
        <v>25320</v>
      </c>
      <c r="V744" s="98" t="s">
        <v>1261</v>
      </c>
      <c r="W744" s="865" t="s">
        <v>5025</v>
      </c>
      <c r="X744" s="98" t="s">
        <v>5351</v>
      </c>
      <c r="Y744" s="98" t="s">
        <v>1579</v>
      </c>
      <c r="Z744" s="98"/>
      <c r="AA744" s="98"/>
      <c r="AB744" s="98"/>
      <c r="AC744" s="98"/>
      <c r="AD744" s="98"/>
      <c r="AE744" s="98"/>
      <c r="AF744" s="27"/>
      <c r="AK744" s="115"/>
      <c r="AL744" s="36"/>
      <c r="AM744"/>
      <c r="AN744"/>
      <c r="AY744" s="108"/>
    </row>
    <row r="745" spans="1:51" ht="13.5" customHeight="1">
      <c r="A745" s="538"/>
      <c r="B745" s="98"/>
      <c r="C745" s="98" t="s">
        <v>9</v>
      </c>
      <c r="D745" s="98"/>
      <c r="E745" s="98"/>
      <c r="F745" s="98"/>
      <c r="G745" s="98" t="s">
        <v>105</v>
      </c>
      <c r="H745" s="480">
        <v>406</v>
      </c>
      <c r="I745" s="464"/>
      <c r="K745" s="483">
        <v>45208</v>
      </c>
      <c r="L745" s="98" t="s">
        <v>4091</v>
      </c>
      <c r="M745" s="98" t="s">
        <v>399</v>
      </c>
      <c r="N745" t="s">
        <v>491</v>
      </c>
      <c r="O745" t="str">
        <f>VLOOKUP(cppm_lor[[#This Row],[Status]],'All Link_LOV'!$M$4:$N$16,2,FALSE)</f>
        <v>Pending Verification</v>
      </c>
      <c r="P745" s="98" t="s">
        <v>5352</v>
      </c>
      <c r="Q745" s="179" t="s">
        <v>5353</v>
      </c>
      <c r="R745" s="98" t="s">
        <v>5354</v>
      </c>
      <c r="S745" s="98" t="s">
        <v>5355</v>
      </c>
      <c r="T745" s="98" t="s">
        <v>1552</v>
      </c>
      <c r="U745" s="98">
        <v>117166</v>
      </c>
      <c r="V745" s="98" t="s">
        <v>4096</v>
      </c>
      <c r="W745" s="865" t="s">
        <v>4814</v>
      </c>
      <c r="X745" s="98" t="s">
        <v>5356</v>
      </c>
      <c r="Y745" s="98" t="s">
        <v>1554</v>
      </c>
      <c r="Z745" s="98" t="s">
        <v>4818</v>
      </c>
      <c r="AA745" s="98" t="s">
        <v>4106</v>
      </c>
      <c r="AB745" s="98">
        <v>3400039069</v>
      </c>
      <c r="AC745" s="98" t="s">
        <v>4818</v>
      </c>
      <c r="AD745" s="98">
        <v>3400039069</v>
      </c>
      <c r="AE745" s="98" t="s">
        <v>4818</v>
      </c>
      <c r="AF745" s="27">
        <v>3400039069</v>
      </c>
      <c r="AK745" s="115"/>
      <c r="AL745" s="36"/>
      <c r="AM745"/>
      <c r="AN745"/>
      <c r="AY745" s="108"/>
    </row>
    <row r="746" spans="1:51" ht="13.5" customHeight="1">
      <c r="A746" s="538"/>
      <c r="B746" s="98"/>
      <c r="C746" s="98" t="s">
        <v>9</v>
      </c>
      <c r="D746" s="98"/>
      <c r="E746" s="98"/>
      <c r="F746" s="98"/>
      <c r="G746" s="98" t="s">
        <v>105</v>
      </c>
      <c r="H746" s="480">
        <v>407</v>
      </c>
      <c r="I746" s="464"/>
      <c r="K746" s="483">
        <v>45208</v>
      </c>
      <c r="L746" s="98" t="s">
        <v>4091</v>
      </c>
      <c r="M746" s="98" t="s">
        <v>399</v>
      </c>
      <c r="N746" t="s">
        <v>491</v>
      </c>
      <c r="O746" t="str">
        <f>VLOOKUP(cppm_lor[[#This Row],[Status]],'All Link_LOV'!$M$4:$N$16,2,FALSE)</f>
        <v>Pending Verification</v>
      </c>
      <c r="P746" s="98" t="s">
        <v>5357</v>
      </c>
      <c r="Q746" s="179" t="s">
        <v>5358</v>
      </c>
      <c r="R746" s="98" t="s">
        <v>5354</v>
      </c>
      <c r="S746" s="98" t="s">
        <v>5355</v>
      </c>
      <c r="T746" s="98" t="s">
        <v>1552</v>
      </c>
      <c r="U746" s="98">
        <v>39464</v>
      </c>
      <c r="V746" s="98" t="s">
        <v>4096</v>
      </c>
      <c r="W746" s="865" t="s">
        <v>4814</v>
      </c>
      <c r="X746" s="98" t="s">
        <v>5359</v>
      </c>
      <c r="Y746" s="98" t="s">
        <v>1554</v>
      </c>
      <c r="Z746" s="98" t="s">
        <v>4818</v>
      </c>
      <c r="AA746" s="98" t="s">
        <v>4106</v>
      </c>
      <c r="AB746" s="98">
        <v>3400039069</v>
      </c>
      <c r="AC746" s="98" t="s">
        <v>4818</v>
      </c>
      <c r="AD746" s="98">
        <v>3400039069</v>
      </c>
      <c r="AE746" s="98" t="s">
        <v>4818</v>
      </c>
      <c r="AF746" s="27">
        <v>3400039069</v>
      </c>
      <c r="AK746" s="115"/>
      <c r="AL746" s="36"/>
      <c r="AM746"/>
      <c r="AN746"/>
      <c r="AY746" s="108"/>
    </row>
    <row r="747" spans="1:51" ht="13.5" customHeight="1">
      <c r="A747" s="538"/>
      <c r="B747" s="98"/>
      <c r="C747" s="98" t="s">
        <v>9</v>
      </c>
      <c r="D747" s="98"/>
      <c r="E747" s="98"/>
      <c r="F747" s="98"/>
      <c r="G747" s="98" t="s">
        <v>105</v>
      </c>
      <c r="H747" s="480">
        <v>408</v>
      </c>
      <c r="I747" s="464"/>
      <c r="K747" s="483">
        <v>45208</v>
      </c>
      <c r="L747" s="98" t="s">
        <v>4206</v>
      </c>
      <c r="M747" s="98" t="s">
        <v>398</v>
      </c>
      <c r="N747" t="s">
        <v>491</v>
      </c>
      <c r="O747" t="str">
        <f>VLOOKUP(cppm_lor[[#This Row],[Status]],'All Link_LOV'!$M$4:$N$16,2,FALSE)</f>
        <v>Pending Verification</v>
      </c>
      <c r="P747" s="98" t="s">
        <v>4934</v>
      </c>
      <c r="Q747" s="179" t="s">
        <v>4935</v>
      </c>
      <c r="R747" s="98" t="s">
        <v>4936</v>
      </c>
      <c r="S747" s="98" t="s">
        <v>4937</v>
      </c>
      <c r="T747" s="98" t="s">
        <v>1586</v>
      </c>
      <c r="U747" s="98">
        <v>8036.6</v>
      </c>
      <c r="V747" s="98" t="s">
        <v>1124</v>
      </c>
      <c r="W747" s="865" t="s">
        <v>4938</v>
      </c>
      <c r="X747" s="98" t="s">
        <v>5360</v>
      </c>
      <c r="Y747" s="98" t="s">
        <v>1554</v>
      </c>
      <c r="Z747" s="98" t="s">
        <v>2249</v>
      </c>
      <c r="AA747" s="98" t="s">
        <v>5361</v>
      </c>
      <c r="AB747" s="98">
        <v>3400038922</v>
      </c>
      <c r="AC747" s="98" t="s">
        <v>2165</v>
      </c>
      <c r="AD747" s="98">
        <v>3400038907</v>
      </c>
      <c r="AE747" s="98" t="s">
        <v>5362</v>
      </c>
      <c r="AF747" s="27">
        <v>3400038496</v>
      </c>
      <c r="AK747" s="115"/>
      <c r="AL747" s="36"/>
      <c r="AM747"/>
      <c r="AN747"/>
      <c r="AY747" s="108"/>
    </row>
    <row r="748" spans="1:51" ht="13.5" customHeight="1">
      <c r="A748" s="538"/>
      <c r="B748" s="98"/>
      <c r="C748" s="98" t="s">
        <v>9</v>
      </c>
      <c r="D748" s="98"/>
      <c r="E748" s="98"/>
      <c r="F748" s="98"/>
      <c r="G748" s="98" t="s">
        <v>105</v>
      </c>
      <c r="H748" s="480">
        <v>409</v>
      </c>
      <c r="I748" s="464"/>
      <c r="K748" s="483">
        <v>45208</v>
      </c>
      <c r="L748" s="98" t="s">
        <v>1559</v>
      </c>
      <c r="M748" s="98" t="s">
        <v>399</v>
      </c>
      <c r="N748" t="s">
        <v>491</v>
      </c>
      <c r="O748" t="str">
        <f>VLOOKUP(cppm_lor[[#This Row],[Status]],'All Link_LOV'!$M$4:$N$16,2,FALSE)</f>
        <v>Pending Verification</v>
      </c>
      <c r="P748" s="98" t="s">
        <v>5363</v>
      </c>
      <c r="Q748" s="179" t="s">
        <v>5364</v>
      </c>
      <c r="R748" s="98" t="s">
        <v>5365</v>
      </c>
      <c r="S748" s="98" t="s">
        <v>5366</v>
      </c>
      <c r="T748" s="98" t="s">
        <v>1564</v>
      </c>
      <c r="U748" s="98">
        <v>12000</v>
      </c>
      <c r="V748" s="98" t="s">
        <v>2094</v>
      </c>
      <c r="W748" s="865" t="s">
        <v>4978</v>
      </c>
      <c r="X748" s="98" t="s">
        <v>5367</v>
      </c>
      <c r="Y748" s="98" t="s">
        <v>1554</v>
      </c>
      <c r="Z748" s="98" t="s">
        <v>5368</v>
      </c>
      <c r="AA748" s="98" t="s">
        <v>5369</v>
      </c>
      <c r="AB748" s="98">
        <v>3400039300</v>
      </c>
      <c r="AC748" s="98" t="s">
        <v>5368</v>
      </c>
      <c r="AD748" s="98">
        <v>3400039300</v>
      </c>
      <c r="AE748" s="98" t="s">
        <v>5368</v>
      </c>
      <c r="AF748" s="27">
        <v>3400039300</v>
      </c>
      <c r="AK748" s="115"/>
      <c r="AL748" s="36"/>
      <c r="AM748"/>
      <c r="AN748"/>
      <c r="AY748" s="108"/>
    </row>
    <row r="749" spans="1:51" ht="13.5" customHeight="1">
      <c r="A749" s="538"/>
      <c r="B749" s="98"/>
      <c r="C749" s="98" t="s">
        <v>9</v>
      </c>
      <c r="D749" s="98"/>
      <c r="E749" s="98"/>
      <c r="F749" s="98"/>
      <c r="G749" s="98" t="s">
        <v>105</v>
      </c>
      <c r="H749" s="480">
        <v>410</v>
      </c>
      <c r="I749" s="464"/>
      <c r="K749" s="483">
        <v>45208</v>
      </c>
      <c r="L749" s="98" t="s">
        <v>5370</v>
      </c>
      <c r="M749" s="98" t="s">
        <v>399</v>
      </c>
      <c r="N749" t="s">
        <v>490</v>
      </c>
      <c r="O749" t="str">
        <f>VLOOKUP(cppm_lor[[#This Row],[Status]],'All Link_LOV'!$M$4:$N$16,2,FALSE)</f>
        <v>Pending Verification</v>
      </c>
      <c r="P749" s="98" t="s">
        <v>5371</v>
      </c>
      <c r="Q749" s="179" t="s">
        <v>5372</v>
      </c>
      <c r="R749" s="98" t="s">
        <v>5373</v>
      </c>
      <c r="S749" s="98" t="s">
        <v>5374</v>
      </c>
      <c r="T749" s="98" t="s">
        <v>1577</v>
      </c>
      <c r="U749" s="98">
        <v>11666.9</v>
      </c>
      <c r="V749" s="98" t="s">
        <v>5375</v>
      </c>
      <c r="W749" s="865" t="s">
        <v>5376</v>
      </c>
      <c r="X749" s="98" t="s">
        <v>5377</v>
      </c>
      <c r="Y749" s="98" t="s">
        <v>1554</v>
      </c>
      <c r="Z749" s="98" t="s">
        <v>5378</v>
      </c>
      <c r="AA749" s="98" t="s">
        <v>5379</v>
      </c>
      <c r="AB749" s="98">
        <v>3400038769</v>
      </c>
      <c r="AC749" s="98" t="s">
        <v>4215</v>
      </c>
      <c r="AD749" s="98">
        <v>3400039037</v>
      </c>
      <c r="AE749" s="98" t="s">
        <v>5380</v>
      </c>
      <c r="AF749" s="27">
        <v>3400038775</v>
      </c>
      <c r="AK749" s="115"/>
      <c r="AL749" s="36"/>
      <c r="AM749"/>
      <c r="AN749"/>
      <c r="AY749" s="108"/>
    </row>
    <row r="750" spans="1:51" ht="13.5" customHeight="1">
      <c r="A750" s="538"/>
      <c r="B750" s="98"/>
      <c r="C750" s="98" t="s">
        <v>9</v>
      </c>
      <c r="D750" s="98"/>
      <c r="E750" s="98"/>
      <c r="F750" s="98"/>
      <c r="G750" s="98" t="s">
        <v>105</v>
      </c>
      <c r="H750" s="480">
        <v>411</v>
      </c>
      <c r="I750" s="464"/>
      <c r="K750" s="483">
        <v>45208</v>
      </c>
      <c r="L750" s="98" t="s">
        <v>4849</v>
      </c>
      <c r="M750" s="98" t="s">
        <v>397</v>
      </c>
      <c r="N750" t="s">
        <v>493</v>
      </c>
      <c r="O750" t="str">
        <f>VLOOKUP(cppm_lor[[#This Row],[Status]],'All Link_LOV'!$M$4:$N$16,2,FALSE)</f>
        <v>Pending Verification</v>
      </c>
      <c r="P750" s="98" t="s">
        <v>5381</v>
      </c>
      <c r="Q750" s="179" t="s">
        <v>5382</v>
      </c>
      <c r="R750" s="98" t="s">
        <v>5383</v>
      </c>
      <c r="S750" s="98" t="s">
        <v>5384</v>
      </c>
      <c r="T750" s="98" t="s">
        <v>4271</v>
      </c>
      <c r="U750" s="98">
        <v>3446</v>
      </c>
      <c r="V750" s="98" t="s">
        <v>4854</v>
      </c>
      <c r="W750" s="865" t="s">
        <v>5385</v>
      </c>
      <c r="X750" s="98" t="s">
        <v>5386</v>
      </c>
      <c r="Y750" s="98" t="s">
        <v>1579</v>
      </c>
      <c r="Z750" s="98"/>
      <c r="AA750" s="98"/>
      <c r="AB750" s="98"/>
      <c r="AC750" s="98"/>
      <c r="AD750" s="98"/>
      <c r="AE750" s="98"/>
      <c r="AF750" s="27"/>
      <c r="AK750" s="115"/>
      <c r="AL750" s="36"/>
      <c r="AM750"/>
      <c r="AN750"/>
      <c r="AY750" s="108"/>
    </row>
    <row r="751" spans="1:51" ht="13.5" customHeight="1">
      <c r="A751" s="538"/>
      <c r="B751" s="98"/>
      <c r="C751" s="98" t="s">
        <v>9</v>
      </c>
      <c r="D751" s="98"/>
      <c r="E751" s="98"/>
      <c r="F751" s="98"/>
      <c r="G751" s="98" t="s">
        <v>105</v>
      </c>
      <c r="H751" s="480">
        <v>412</v>
      </c>
      <c r="I751" s="464"/>
      <c r="K751" s="483">
        <v>45208</v>
      </c>
      <c r="L751" s="98" t="s">
        <v>4849</v>
      </c>
      <c r="M751" s="98" t="s">
        <v>398</v>
      </c>
      <c r="N751" t="s">
        <v>488</v>
      </c>
      <c r="O751" t="str">
        <f>VLOOKUP(cppm_lor[[#This Row],[Status]],'All Link_LOV'!$M$4:$N$16,2,FALSE)</f>
        <v>Pending Verification</v>
      </c>
      <c r="P751" s="98" t="s">
        <v>5387</v>
      </c>
      <c r="Q751" s="179" t="s">
        <v>5388</v>
      </c>
      <c r="R751" s="98" t="s">
        <v>5389</v>
      </c>
      <c r="S751" s="98" t="s">
        <v>5390</v>
      </c>
      <c r="T751" s="98" t="s">
        <v>4271</v>
      </c>
      <c r="U751" s="98">
        <v>3414</v>
      </c>
      <c r="V751" s="98" t="s">
        <v>4854</v>
      </c>
      <c r="W751" s="865" t="s">
        <v>5385</v>
      </c>
      <c r="X751" s="98" t="s">
        <v>5391</v>
      </c>
      <c r="Y751" s="98" t="s">
        <v>1579</v>
      </c>
      <c r="Z751" s="98"/>
      <c r="AA751" s="98"/>
      <c r="AB751" s="98"/>
      <c r="AC751" s="98"/>
      <c r="AD751" s="98"/>
      <c r="AE751" s="98"/>
      <c r="AF751" s="27"/>
      <c r="AG751" t="s">
        <v>5392</v>
      </c>
      <c r="AK751" s="115"/>
      <c r="AL751" s="36"/>
      <c r="AM751"/>
      <c r="AN751"/>
      <c r="AY751" s="108"/>
    </row>
    <row r="752" spans="1:51" ht="13.5" customHeight="1">
      <c r="A752" s="538"/>
      <c r="B752" s="98"/>
      <c r="C752" s="98" t="s">
        <v>9</v>
      </c>
      <c r="D752" s="98"/>
      <c r="E752" s="98"/>
      <c r="F752" s="98"/>
      <c r="G752" s="98" t="s">
        <v>105</v>
      </c>
      <c r="H752" s="480">
        <v>414</v>
      </c>
      <c r="I752" s="464"/>
      <c r="K752" s="483">
        <v>45208</v>
      </c>
      <c r="L752" s="98" t="s">
        <v>1958</v>
      </c>
      <c r="M752" s="98" t="s">
        <v>398</v>
      </c>
      <c r="N752" t="s">
        <v>491</v>
      </c>
      <c r="O752" t="str">
        <f>VLOOKUP(cppm_lor[[#This Row],[Status]],'All Link_LOV'!$M$4:$N$16,2,FALSE)</f>
        <v>Pending Verification</v>
      </c>
      <c r="P752" s="98" t="s">
        <v>5393</v>
      </c>
      <c r="Q752" s="179" t="s">
        <v>5394</v>
      </c>
      <c r="R752" s="98" t="s">
        <v>5395</v>
      </c>
      <c r="S752" s="98" t="s">
        <v>5396</v>
      </c>
      <c r="T752" s="98" t="s">
        <v>1717</v>
      </c>
      <c r="U752" s="98">
        <v>2889</v>
      </c>
      <c r="V752" s="98" t="s">
        <v>4036</v>
      </c>
      <c r="W752" s="865" t="s">
        <v>4037</v>
      </c>
      <c r="X752" s="98" t="s">
        <v>5397</v>
      </c>
      <c r="Y752" s="98" t="s">
        <v>1554</v>
      </c>
      <c r="Z752" s="98">
        <v>3400039143</v>
      </c>
      <c r="AA752" s="98" t="s">
        <v>5398</v>
      </c>
      <c r="AB752" s="98">
        <v>3400039143</v>
      </c>
      <c r="AC752" s="98" t="s">
        <v>4043</v>
      </c>
      <c r="AD752" s="98" t="s">
        <v>5399</v>
      </c>
      <c r="AE752" s="98" t="s">
        <v>5400</v>
      </c>
      <c r="AF752" s="27" t="s">
        <v>5399</v>
      </c>
      <c r="AK752" s="115"/>
      <c r="AL752" s="36"/>
      <c r="AM752"/>
      <c r="AN752"/>
      <c r="AY752" s="108"/>
    </row>
    <row r="753" spans="1:51" ht="13.5" customHeight="1">
      <c r="A753" s="538"/>
      <c r="B753" s="98"/>
      <c r="C753" s="98" t="s">
        <v>9</v>
      </c>
      <c r="D753" s="98"/>
      <c r="E753" s="98"/>
      <c r="F753" s="98"/>
      <c r="G753" s="98" t="s">
        <v>105</v>
      </c>
      <c r="H753" s="480">
        <v>415</v>
      </c>
      <c r="I753" s="464"/>
      <c r="K753" s="483">
        <v>45208</v>
      </c>
      <c r="L753" s="98" t="s">
        <v>4824</v>
      </c>
      <c r="M753" s="98" t="s">
        <v>399</v>
      </c>
      <c r="N753" t="s">
        <v>491</v>
      </c>
      <c r="O753" t="str">
        <f>VLOOKUP(cppm_lor[[#This Row],[Status]],'All Link_LOV'!$M$4:$N$16,2,FALSE)</f>
        <v>Pending Verification</v>
      </c>
      <c r="P753" s="98" t="s">
        <v>5401</v>
      </c>
      <c r="Q753" s="179" t="s">
        <v>5402</v>
      </c>
      <c r="R753" s="98" t="s">
        <v>5403</v>
      </c>
      <c r="S753" s="98" t="s">
        <v>5404</v>
      </c>
      <c r="T753" s="98" t="s">
        <v>1691</v>
      </c>
      <c r="U753" s="98">
        <v>20977.01</v>
      </c>
      <c r="V753" s="869">
        <v>20977.01</v>
      </c>
      <c r="W753" s="865" t="s">
        <v>4829</v>
      </c>
      <c r="X753" s="98" t="s">
        <v>5405</v>
      </c>
      <c r="Y753" s="98" t="s">
        <v>1579</v>
      </c>
      <c r="Z753" s="98"/>
      <c r="AA753" s="98"/>
      <c r="AB753" s="98"/>
      <c r="AC753" s="98"/>
      <c r="AD753" s="98"/>
      <c r="AE753" s="98"/>
      <c r="AF753" s="27"/>
      <c r="AK753" s="115"/>
      <c r="AL753" s="36"/>
      <c r="AM753"/>
      <c r="AN753"/>
      <c r="AY753" s="108"/>
    </row>
    <row r="754" spans="1:51" ht="13.5" customHeight="1">
      <c r="A754" s="963"/>
      <c r="B754" s="964"/>
      <c r="C754" s="964" t="s">
        <v>9</v>
      </c>
      <c r="D754" s="964"/>
      <c r="E754" s="964"/>
      <c r="F754" s="964"/>
      <c r="G754" s="98" t="s">
        <v>105</v>
      </c>
      <c r="H754" s="965">
        <v>416</v>
      </c>
      <c r="I754" s="464"/>
      <c r="K754" s="966">
        <v>45208</v>
      </c>
      <c r="L754" s="964" t="s">
        <v>5370</v>
      </c>
      <c r="M754" s="964" t="s">
        <v>1572</v>
      </c>
      <c r="N754" t="s">
        <v>494</v>
      </c>
      <c r="O754" t="str">
        <f>VLOOKUP(cppm_lor[[#This Row],[Status]],'All Link_LOV'!$M$4:$N$16,2,FALSE)</f>
        <v>Pending Verification</v>
      </c>
      <c r="P754" s="964" t="s">
        <v>5406</v>
      </c>
      <c r="Q754" s="967" t="s">
        <v>5407</v>
      </c>
      <c r="R754" s="964" t="s">
        <v>5408</v>
      </c>
      <c r="S754" s="964" t="s">
        <v>5409</v>
      </c>
      <c r="T754" s="964" t="s">
        <v>1577</v>
      </c>
      <c r="U754" s="964">
        <v>7657</v>
      </c>
      <c r="V754" s="968" t="s">
        <v>5375</v>
      </c>
      <c r="W754" s="969" t="s">
        <v>5410</v>
      </c>
      <c r="X754" s="964" t="s">
        <v>5411</v>
      </c>
      <c r="Y754" s="964" t="s">
        <v>1554</v>
      </c>
      <c r="Z754" s="964" t="s">
        <v>1825</v>
      </c>
      <c r="AA754" s="964" t="s">
        <v>5412</v>
      </c>
      <c r="AB754" s="964">
        <v>3400038775</v>
      </c>
      <c r="AC754" s="964" t="s">
        <v>4215</v>
      </c>
      <c r="AD754" s="964">
        <v>3400039037</v>
      </c>
      <c r="AE754" s="964" t="s">
        <v>5378</v>
      </c>
      <c r="AF754" s="27">
        <v>3400038769</v>
      </c>
      <c r="AG754" t="s">
        <v>2139</v>
      </c>
      <c r="AK754" s="115"/>
      <c r="AL754" s="36"/>
      <c r="AM754"/>
      <c r="AN754"/>
      <c r="AY754" s="108"/>
    </row>
    <row r="755" spans="1:51" ht="13.5" customHeight="1">
      <c r="A755" s="963"/>
      <c r="B755" s="964"/>
      <c r="C755" s="964" t="s">
        <v>9</v>
      </c>
      <c r="D755" s="964"/>
      <c r="E755" s="964"/>
      <c r="F755" s="964"/>
      <c r="G755" s="98" t="s">
        <v>105</v>
      </c>
      <c r="H755" s="965">
        <v>417</v>
      </c>
      <c r="I755" s="464"/>
      <c r="K755" s="966">
        <v>45209</v>
      </c>
      <c r="L755" s="964" t="s">
        <v>2453</v>
      </c>
      <c r="M755" s="964" t="s">
        <v>399</v>
      </c>
      <c r="N755" t="s">
        <v>491</v>
      </c>
      <c r="O755" t="str">
        <f>VLOOKUP(cppm_lor[[#This Row],[Status]],'All Link_LOV'!$M$4:$N$16,2,FALSE)</f>
        <v>Pending Verification</v>
      </c>
      <c r="P755" s="964" t="s">
        <v>5413</v>
      </c>
      <c r="Q755" s="967" t="s">
        <v>5414</v>
      </c>
      <c r="R755" s="964" t="s">
        <v>5415</v>
      </c>
      <c r="S755" s="964" t="s">
        <v>5416</v>
      </c>
      <c r="T755" s="964" t="s">
        <v>1577</v>
      </c>
      <c r="U755" s="964">
        <v>23335.49</v>
      </c>
      <c r="V755" s="968" t="s">
        <v>5417</v>
      </c>
      <c r="W755" s="969" t="s">
        <v>5418</v>
      </c>
      <c r="X755" s="964" t="s">
        <v>5419</v>
      </c>
      <c r="Y755" s="964" t="s">
        <v>1554</v>
      </c>
      <c r="Z755" s="964" t="s">
        <v>1409</v>
      </c>
      <c r="AA755" s="964" t="s">
        <v>5420</v>
      </c>
      <c r="AB755" s="964">
        <v>3400038948</v>
      </c>
      <c r="AC755" s="964" t="s">
        <v>5130</v>
      </c>
      <c r="AD755" s="964">
        <v>3400038552</v>
      </c>
      <c r="AE755" s="964" t="s">
        <v>1814</v>
      </c>
      <c r="AF755" s="27">
        <v>3400039041</v>
      </c>
      <c r="AK755" s="115"/>
      <c r="AL755" s="36"/>
      <c r="AM755"/>
      <c r="AN755"/>
      <c r="AY755" s="108"/>
    </row>
    <row r="756" spans="1:51" ht="13.5" customHeight="1">
      <c r="A756" s="963"/>
      <c r="B756" s="964"/>
      <c r="C756" s="964" t="s">
        <v>9</v>
      </c>
      <c r="D756" s="964"/>
      <c r="E756" s="964"/>
      <c r="F756" s="964"/>
      <c r="G756" s="98" t="s">
        <v>105</v>
      </c>
      <c r="H756" s="965">
        <v>418</v>
      </c>
      <c r="I756" s="464"/>
      <c r="K756" s="966">
        <v>45209</v>
      </c>
      <c r="L756" s="964" t="s">
        <v>5421</v>
      </c>
      <c r="M756" s="964" t="s">
        <v>397</v>
      </c>
      <c r="N756" t="s">
        <v>493</v>
      </c>
      <c r="O756" t="str">
        <f>VLOOKUP(cppm_lor[[#This Row],[Status]],'All Link_LOV'!$M$4:$N$16,2,FALSE)</f>
        <v>Pending Verification</v>
      </c>
      <c r="P756" s="964" t="s">
        <v>5422</v>
      </c>
      <c r="Q756" s="967" t="s">
        <v>5423</v>
      </c>
      <c r="R756" s="964" t="s">
        <v>5424</v>
      </c>
      <c r="S756" s="964" t="s">
        <v>5425</v>
      </c>
      <c r="T756" s="964" t="s">
        <v>1552</v>
      </c>
      <c r="U756" s="964">
        <v>168814.09</v>
      </c>
      <c r="V756" s="968" t="s">
        <v>595</v>
      </c>
      <c r="W756" s="969" t="s">
        <v>5426</v>
      </c>
      <c r="X756" s="964" t="s">
        <v>5427</v>
      </c>
      <c r="Y756" s="964" t="s">
        <v>1579</v>
      </c>
      <c r="Z756" s="964"/>
      <c r="AA756" s="964"/>
      <c r="AB756" s="964"/>
      <c r="AC756" s="964"/>
      <c r="AD756" s="964"/>
      <c r="AE756" s="964"/>
      <c r="AF756" s="27"/>
      <c r="AK756" s="115"/>
      <c r="AL756" s="36"/>
      <c r="AM756"/>
      <c r="AN756"/>
      <c r="AY756" s="108"/>
    </row>
    <row r="757" spans="1:51" ht="13.5" customHeight="1">
      <c r="A757" s="963"/>
      <c r="B757" s="964"/>
      <c r="C757" s="964" t="s">
        <v>9</v>
      </c>
      <c r="D757" s="964"/>
      <c r="E757" s="964"/>
      <c r="F757" s="964"/>
      <c r="G757" s="98" t="s">
        <v>105</v>
      </c>
      <c r="H757" s="965">
        <v>419</v>
      </c>
      <c r="I757" s="464"/>
      <c r="K757" s="966">
        <v>45209</v>
      </c>
      <c r="L757" s="964" t="s">
        <v>4849</v>
      </c>
      <c r="M757" s="964" t="s">
        <v>397</v>
      </c>
      <c r="N757" t="s">
        <v>493</v>
      </c>
      <c r="O757" t="str">
        <f>VLOOKUP(cppm_lor[[#This Row],[Status]],'All Link_LOV'!$M$4:$N$16,2,FALSE)</f>
        <v>Pending Verification</v>
      </c>
      <c r="P757" s="964" t="s">
        <v>5428</v>
      </c>
      <c r="Q757" s="967" t="s">
        <v>5429</v>
      </c>
      <c r="R757" s="964" t="s">
        <v>5430</v>
      </c>
      <c r="S757" s="964" t="s">
        <v>5431</v>
      </c>
      <c r="T757" s="964" t="s">
        <v>4271</v>
      </c>
      <c r="U757" s="964">
        <v>2500</v>
      </c>
      <c r="V757" s="968" t="s">
        <v>5432</v>
      </c>
      <c r="W757" s="969" t="s">
        <v>5385</v>
      </c>
      <c r="X757" s="964" t="s">
        <v>5433</v>
      </c>
      <c r="Y757" s="964" t="s">
        <v>1579</v>
      </c>
      <c r="Z757" s="964"/>
      <c r="AA757" s="964"/>
      <c r="AB757" s="964"/>
      <c r="AC757" s="964"/>
      <c r="AD757" s="964"/>
      <c r="AE757" s="964"/>
      <c r="AF757" s="27"/>
      <c r="AK757" s="115"/>
      <c r="AL757" s="36"/>
      <c r="AM757"/>
      <c r="AN757"/>
      <c r="AY757" s="108"/>
    </row>
    <row r="758" spans="1:51" ht="13.5" customHeight="1">
      <c r="A758" s="963"/>
      <c r="B758" s="964"/>
      <c r="C758" s="964" t="s">
        <v>9</v>
      </c>
      <c r="D758" s="964"/>
      <c r="E758" s="964"/>
      <c r="F758" s="964"/>
      <c r="G758" s="98" t="s">
        <v>105</v>
      </c>
      <c r="H758" s="965">
        <v>420</v>
      </c>
      <c r="I758" s="464"/>
      <c r="K758" s="966">
        <v>45209</v>
      </c>
      <c r="L758" s="964" t="s">
        <v>2155</v>
      </c>
      <c r="M758" s="964" t="s">
        <v>1572</v>
      </c>
      <c r="N758" t="s">
        <v>5214</v>
      </c>
      <c r="O758" t="str">
        <f>VLOOKUP(cppm_lor[[#This Row],[Status]],'All Link_LOV'!$M$4:$N$16,2,FALSE)</f>
        <v>Pending Verification</v>
      </c>
      <c r="P758" s="964" t="s">
        <v>5434</v>
      </c>
      <c r="Q758" s="967" t="s">
        <v>5435</v>
      </c>
      <c r="R758" s="964" t="s">
        <v>5436</v>
      </c>
      <c r="S758" s="964" t="s">
        <v>5437</v>
      </c>
      <c r="T758" s="964" t="s">
        <v>1586</v>
      </c>
      <c r="U758" s="964">
        <v>48211</v>
      </c>
      <c r="V758" s="968" t="s">
        <v>1272</v>
      </c>
      <c r="W758" s="969" t="s">
        <v>2161</v>
      </c>
      <c r="X758" s="964" t="s">
        <v>5438</v>
      </c>
      <c r="Y758" s="964" t="s">
        <v>1554</v>
      </c>
      <c r="Z758" s="964" t="s">
        <v>5439</v>
      </c>
      <c r="AA758" s="964" t="s">
        <v>5440</v>
      </c>
      <c r="AB758" s="964">
        <v>3400039027</v>
      </c>
      <c r="AC758" s="964" t="s">
        <v>4283</v>
      </c>
      <c r="AD758" s="964">
        <v>1010093</v>
      </c>
      <c r="AE758" s="964" t="s">
        <v>5441</v>
      </c>
      <c r="AF758" s="27">
        <v>3400038907</v>
      </c>
      <c r="AG758" t="s">
        <v>2207</v>
      </c>
      <c r="AK758" s="115"/>
      <c r="AL758" s="36"/>
      <c r="AM758"/>
      <c r="AN758"/>
      <c r="AY758" s="108"/>
    </row>
    <row r="759" spans="1:51" ht="13.5" customHeight="1">
      <c r="A759" s="963"/>
      <c r="B759" s="964"/>
      <c r="C759" s="964" t="s">
        <v>9</v>
      </c>
      <c r="D759" s="964"/>
      <c r="E759" s="964"/>
      <c r="F759" s="964"/>
      <c r="G759" s="98" t="s">
        <v>105</v>
      </c>
      <c r="H759" s="965">
        <v>421</v>
      </c>
      <c r="I759" s="464"/>
      <c r="K759" s="966">
        <v>45209</v>
      </c>
      <c r="L759" s="964" t="s">
        <v>1649</v>
      </c>
      <c r="M759" s="964" t="s">
        <v>398</v>
      </c>
      <c r="N759" t="s">
        <v>488</v>
      </c>
      <c r="O759" t="str">
        <f>VLOOKUP(cppm_lor[[#This Row],[Status]],'All Link_LOV'!$M$4:$N$16,2,FALSE)</f>
        <v>Pending Verification</v>
      </c>
      <c r="P759" s="964" t="s">
        <v>5442</v>
      </c>
      <c r="Q759" s="967" t="s">
        <v>5443</v>
      </c>
      <c r="R759" s="964" t="s">
        <v>5444</v>
      </c>
      <c r="S759" s="964" t="s">
        <v>5445</v>
      </c>
      <c r="T759" s="964" t="s">
        <v>1654</v>
      </c>
      <c r="U759" s="964">
        <v>3131</v>
      </c>
      <c r="V759" s="968" t="s">
        <v>3601</v>
      </c>
      <c r="W759" s="969" t="s">
        <v>5446</v>
      </c>
      <c r="X759" s="964" t="s">
        <v>5447</v>
      </c>
      <c r="Y759" s="964" t="s">
        <v>1554</v>
      </c>
      <c r="Z759" s="964" t="s">
        <v>3711</v>
      </c>
      <c r="AA759" s="964" t="s">
        <v>5448</v>
      </c>
      <c r="AB759" s="964">
        <v>3400038730</v>
      </c>
      <c r="AC759" s="964" t="s">
        <v>2252</v>
      </c>
      <c r="AD759" s="964">
        <v>3400039045</v>
      </c>
      <c r="AE759" s="964" t="s">
        <v>3719</v>
      </c>
      <c r="AF759" s="27">
        <v>3400038781</v>
      </c>
      <c r="AG759" t="s">
        <v>5449</v>
      </c>
      <c r="AK759" s="115"/>
      <c r="AL759" s="36"/>
      <c r="AM759"/>
      <c r="AN759"/>
      <c r="AY759" s="108"/>
    </row>
    <row r="760" spans="1:51" ht="13.5" customHeight="1">
      <c r="A760" s="963"/>
      <c r="B760" s="964"/>
      <c r="C760" s="964" t="s">
        <v>9</v>
      </c>
      <c r="D760" s="964"/>
      <c r="E760" s="964"/>
      <c r="F760" s="964"/>
      <c r="G760" s="98" t="s">
        <v>105</v>
      </c>
      <c r="H760" s="965">
        <v>422</v>
      </c>
      <c r="I760" s="464"/>
      <c r="K760" s="966">
        <v>45209</v>
      </c>
      <c r="L760" s="964" t="s">
        <v>1649</v>
      </c>
      <c r="M760" s="964" t="s">
        <v>398</v>
      </c>
      <c r="N760" t="s">
        <v>488</v>
      </c>
      <c r="O760" t="str">
        <f>VLOOKUP(cppm_lor[[#This Row],[Status]],'All Link_LOV'!$M$4:$N$16,2,FALSE)</f>
        <v>Pending Verification</v>
      </c>
      <c r="P760" s="964" t="s">
        <v>5442</v>
      </c>
      <c r="Q760" s="967" t="s">
        <v>5443</v>
      </c>
      <c r="R760" s="964" t="s">
        <v>5444</v>
      </c>
      <c r="S760" s="964" t="s">
        <v>5445</v>
      </c>
      <c r="T760" s="964" t="s">
        <v>1654</v>
      </c>
      <c r="U760" s="964">
        <v>560</v>
      </c>
      <c r="V760" s="968" t="s">
        <v>3601</v>
      </c>
      <c r="W760" s="969" t="s">
        <v>5446</v>
      </c>
      <c r="X760" s="964" t="s">
        <v>5450</v>
      </c>
      <c r="Y760" s="964" t="s">
        <v>1554</v>
      </c>
      <c r="Z760" s="964" t="s">
        <v>3711</v>
      </c>
      <c r="AA760" s="964" t="s">
        <v>5448</v>
      </c>
      <c r="AB760" s="964">
        <v>3400038730</v>
      </c>
      <c r="AC760" s="964" t="s">
        <v>2252</v>
      </c>
      <c r="AD760" s="964">
        <v>3400039045</v>
      </c>
      <c r="AE760" s="964" t="s">
        <v>3719</v>
      </c>
      <c r="AF760" s="27">
        <v>3400038781</v>
      </c>
      <c r="AG760" t="s">
        <v>5449</v>
      </c>
      <c r="AK760" s="115"/>
      <c r="AL760" s="36"/>
      <c r="AM760"/>
      <c r="AN760"/>
      <c r="AY760" s="108"/>
    </row>
    <row r="761" spans="1:51" ht="13.5" customHeight="1">
      <c r="A761" s="963"/>
      <c r="B761" s="964"/>
      <c r="C761" s="964" t="s">
        <v>9</v>
      </c>
      <c r="D761" s="964"/>
      <c r="E761" s="964"/>
      <c r="F761" s="964"/>
      <c r="G761" s="98" t="s">
        <v>105</v>
      </c>
      <c r="H761" s="965">
        <v>423</v>
      </c>
      <c r="I761" s="464"/>
      <c r="K761" s="966">
        <v>45209</v>
      </c>
      <c r="L761" s="964" t="s">
        <v>4001</v>
      </c>
      <c r="M761" s="964" t="s">
        <v>399</v>
      </c>
      <c r="N761" t="s">
        <v>490</v>
      </c>
      <c r="O761" t="str">
        <f>VLOOKUP(cppm_lor[[#This Row],[Status]],'All Link_LOV'!$M$4:$N$16,2,FALSE)</f>
        <v>Pending Verification</v>
      </c>
      <c r="P761" s="964" t="s">
        <v>5451</v>
      </c>
      <c r="Q761" s="967" t="s">
        <v>5452</v>
      </c>
      <c r="R761" s="964" t="s">
        <v>5453</v>
      </c>
      <c r="S761" s="964" t="s">
        <v>5454</v>
      </c>
      <c r="T761" s="964" t="s">
        <v>1577</v>
      </c>
      <c r="U761" s="964">
        <v>21318</v>
      </c>
      <c r="V761" s="968" t="s">
        <v>4014</v>
      </c>
      <c r="W761" s="969" t="s">
        <v>4007</v>
      </c>
      <c r="X761" s="964" t="s">
        <v>5455</v>
      </c>
      <c r="Y761" s="964" t="s">
        <v>1554</v>
      </c>
      <c r="Z761" s="964" t="s">
        <v>4023</v>
      </c>
      <c r="AA761" s="964" t="s">
        <v>5456</v>
      </c>
      <c r="AB761" s="964">
        <v>3400038975</v>
      </c>
      <c r="AC761" s="964" t="s">
        <v>2207</v>
      </c>
      <c r="AD761" s="964" t="s">
        <v>2207</v>
      </c>
      <c r="AE761" s="964" t="s">
        <v>2207</v>
      </c>
      <c r="AF761" s="27" t="s">
        <v>2207</v>
      </c>
      <c r="AK761" s="115"/>
      <c r="AL761" s="36"/>
      <c r="AM761"/>
      <c r="AN761"/>
      <c r="AY761" s="108"/>
    </row>
    <row r="762" spans="1:51" ht="13.5" customHeight="1">
      <c r="A762" s="963"/>
      <c r="B762" s="964"/>
      <c r="C762" s="964" t="s">
        <v>9</v>
      </c>
      <c r="D762" s="964"/>
      <c r="E762" s="964"/>
      <c r="F762" s="964"/>
      <c r="G762" s="98" t="s">
        <v>105</v>
      </c>
      <c r="H762" s="965">
        <v>424</v>
      </c>
      <c r="I762" s="464"/>
      <c r="K762" s="966">
        <v>45209</v>
      </c>
      <c r="L762" s="964" t="s">
        <v>4849</v>
      </c>
      <c r="M762" s="964" t="s">
        <v>398</v>
      </c>
      <c r="N762" t="s">
        <v>488</v>
      </c>
      <c r="O762" t="str">
        <f>VLOOKUP(cppm_lor[[#This Row],[Status]],'All Link_LOV'!$M$4:$N$16,2,FALSE)</f>
        <v>Pending Verification</v>
      </c>
      <c r="P762" s="964" t="s">
        <v>5457</v>
      </c>
      <c r="Q762" s="967" t="s">
        <v>5458</v>
      </c>
      <c r="R762" s="964" t="s">
        <v>5459</v>
      </c>
      <c r="S762" s="964" t="s">
        <v>5460</v>
      </c>
      <c r="T762" s="964" t="s">
        <v>4271</v>
      </c>
      <c r="U762" s="964">
        <v>12356</v>
      </c>
      <c r="V762" s="968" t="s">
        <v>4854</v>
      </c>
      <c r="W762" s="969" t="s">
        <v>5385</v>
      </c>
      <c r="X762" s="964" t="s">
        <v>5461</v>
      </c>
      <c r="Y762" s="964" t="s">
        <v>1579</v>
      </c>
      <c r="Z762" s="964"/>
      <c r="AA762" s="964"/>
      <c r="AB762" s="964"/>
      <c r="AC762" s="964"/>
      <c r="AD762" s="964"/>
      <c r="AE762" s="964"/>
      <c r="AF762" s="27"/>
      <c r="AG762" t="s">
        <v>5462</v>
      </c>
      <c r="AK762" s="115"/>
      <c r="AL762" s="36"/>
      <c r="AM762"/>
      <c r="AN762"/>
      <c r="AY762" s="108"/>
    </row>
    <row r="763" spans="1:51" ht="13.5" customHeight="1">
      <c r="A763" s="963"/>
      <c r="B763" s="964"/>
      <c r="C763" s="964" t="s">
        <v>9</v>
      </c>
      <c r="D763" s="964"/>
      <c r="E763" s="964"/>
      <c r="F763" s="964"/>
      <c r="G763" s="98" t="s">
        <v>105</v>
      </c>
      <c r="H763" s="965">
        <v>425</v>
      </c>
      <c r="I763" s="464"/>
      <c r="K763" s="966">
        <v>45209</v>
      </c>
      <c r="L763" s="964" t="s">
        <v>5463</v>
      </c>
      <c r="M763" s="964" t="s">
        <v>1572</v>
      </c>
      <c r="N763" t="s">
        <v>498</v>
      </c>
      <c r="O763" t="str">
        <f>VLOOKUP(cppm_lor[[#This Row],[Status]],'All Link_LOV'!$M$4:$N$16,2,FALSE)</f>
        <v>Pending Verification</v>
      </c>
      <c r="P763" s="964" t="s">
        <v>5464</v>
      </c>
      <c r="Q763" s="967" t="s">
        <v>5465</v>
      </c>
      <c r="R763" s="964" t="s">
        <v>5466</v>
      </c>
      <c r="S763" s="964" t="s">
        <v>5467</v>
      </c>
      <c r="T763" s="964" t="s">
        <v>1795</v>
      </c>
      <c r="U763" s="964">
        <v>201925.45</v>
      </c>
      <c r="V763" s="968" t="s">
        <v>4392</v>
      </c>
      <c r="W763" s="969" t="s">
        <v>5468</v>
      </c>
      <c r="X763" s="964" t="s">
        <v>5469</v>
      </c>
      <c r="Y763" s="964" t="s">
        <v>1579</v>
      </c>
      <c r="Z763" s="964"/>
      <c r="AA763" s="964"/>
      <c r="AB763" s="964"/>
      <c r="AC763" s="964"/>
      <c r="AD763" s="964"/>
      <c r="AE763" s="964"/>
      <c r="AF763" s="27"/>
      <c r="AG763" t="s">
        <v>498</v>
      </c>
      <c r="AK763" s="115"/>
      <c r="AL763" s="36"/>
      <c r="AM763"/>
      <c r="AN763"/>
      <c r="AY763" s="108"/>
    </row>
    <row r="764" spans="1:51" ht="13.5" customHeight="1">
      <c r="A764" s="963"/>
      <c r="B764" s="964"/>
      <c r="C764" s="964" t="s">
        <v>9</v>
      </c>
      <c r="D764" s="964"/>
      <c r="E764" s="964"/>
      <c r="F764" s="964"/>
      <c r="G764" s="98" t="s">
        <v>105</v>
      </c>
      <c r="H764" s="965">
        <v>426</v>
      </c>
      <c r="I764" s="464"/>
      <c r="K764" s="966">
        <v>45209</v>
      </c>
      <c r="L764" s="964" t="s">
        <v>3867</v>
      </c>
      <c r="M764" s="964" t="s">
        <v>398</v>
      </c>
      <c r="N764" t="s">
        <v>491</v>
      </c>
      <c r="O764" t="str">
        <f>VLOOKUP(cppm_lor[[#This Row],[Status]],'All Link_LOV'!$M$4:$N$16,2,FALSE)</f>
        <v>Pending Verification</v>
      </c>
      <c r="P764" s="964" t="s">
        <v>5470</v>
      </c>
      <c r="Q764" s="967" t="s">
        <v>5471</v>
      </c>
      <c r="R764" s="964" t="s">
        <v>5047</v>
      </c>
      <c r="S764" s="964" t="s">
        <v>5048</v>
      </c>
      <c r="T764" s="964" t="s">
        <v>3872</v>
      </c>
      <c r="U764" s="964">
        <v>8000</v>
      </c>
      <c r="V764" s="968" t="s">
        <v>3873</v>
      </c>
      <c r="W764" s="969" t="s">
        <v>4776</v>
      </c>
      <c r="X764" s="964" t="s">
        <v>5472</v>
      </c>
      <c r="Y764" s="964" t="s">
        <v>1554</v>
      </c>
      <c r="Z764" s="964" t="s">
        <v>5473</v>
      </c>
      <c r="AA764" s="964" t="s">
        <v>5474</v>
      </c>
      <c r="AB764" s="964">
        <v>3400044397</v>
      </c>
      <c r="AC764" s="964" t="s">
        <v>5473</v>
      </c>
      <c r="AD764" s="964">
        <v>3400044397</v>
      </c>
      <c r="AE764" s="964" t="s">
        <v>5473</v>
      </c>
      <c r="AF764" s="27">
        <v>3400044397</v>
      </c>
      <c r="AK764" s="115"/>
      <c r="AL764" s="36"/>
      <c r="AM764"/>
      <c r="AN764"/>
      <c r="AY764" s="108"/>
    </row>
    <row r="765" spans="1:51" ht="13.5" customHeight="1">
      <c r="A765" s="963"/>
      <c r="B765" s="964"/>
      <c r="C765" s="964" t="s">
        <v>9</v>
      </c>
      <c r="D765" s="964"/>
      <c r="E765" s="964"/>
      <c r="F765" s="964"/>
      <c r="G765" s="98" t="s">
        <v>105</v>
      </c>
      <c r="H765" s="965">
        <v>427</v>
      </c>
      <c r="I765" s="464"/>
      <c r="K765" s="966">
        <v>45209</v>
      </c>
      <c r="L765" s="964" t="s">
        <v>3867</v>
      </c>
      <c r="M765" s="964" t="s">
        <v>398</v>
      </c>
      <c r="N765" t="s">
        <v>491</v>
      </c>
      <c r="O765" t="str">
        <f>VLOOKUP(cppm_lor[[#This Row],[Status]],'All Link_LOV'!$M$4:$N$16,2,FALSE)</f>
        <v>Pending Verification</v>
      </c>
      <c r="P765" s="964" t="s">
        <v>4771</v>
      </c>
      <c r="Q765" s="967" t="s">
        <v>5475</v>
      </c>
      <c r="R765" s="964" t="s">
        <v>5475</v>
      </c>
      <c r="S765" s="964" t="s">
        <v>4774</v>
      </c>
      <c r="T765" s="964" t="s">
        <v>3872</v>
      </c>
      <c r="U765" s="964">
        <v>8000</v>
      </c>
      <c r="V765" s="968" t="s">
        <v>3873</v>
      </c>
      <c r="W765" s="969" t="s">
        <v>4776</v>
      </c>
      <c r="X765" s="964" t="s">
        <v>5476</v>
      </c>
      <c r="Y765" s="964" t="s">
        <v>1554</v>
      </c>
      <c r="Z765" s="964" t="s">
        <v>5473</v>
      </c>
      <c r="AA765" s="964" t="s">
        <v>5477</v>
      </c>
      <c r="AB765" s="964">
        <v>3400044397</v>
      </c>
      <c r="AC765" s="964" t="s">
        <v>5473</v>
      </c>
      <c r="AD765" s="964">
        <v>3400044397</v>
      </c>
      <c r="AE765" s="964" t="s">
        <v>5473</v>
      </c>
      <c r="AF765" s="27">
        <v>3400044397</v>
      </c>
      <c r="AK765" s="115"/>
      <c r="AL765" s="36"/>
      <c r="AM765"/>
      <c r="AN765"/>
      <c r="AY765" s="108"/>
    </row>
    <row r="766" spans="1:51" ht="13.5" customHeight="1">
      <c r="A766" s="963"/>
      <c r="B766" s="964"/>
      <c r="C766" s="964" t="s">
        <v>9</v>
      </c>
      <c r="D766" s="964"/>
      <c r="E766" s="964"/>
      <c r="F766" s="964"/>
      <c r="G766" s="98" t="s">
        <v>105</v>
      </c>
      <c r="H766" s="965">
        <v>428</v>
      </c>
      <c r="I766" s="464"/>
      <c r="K766" s="966">
        <v>45209</v>
      </c>
      <c r="L766" s="964" t="s">
        <v>3830</v>
      </c>
      <c r="M766" s="964" t="s">
        <v>1572</v>
      </c>
      <c r="N766" t="s">
        <v>500</v>
      </c>
      <c r="O766" t="str">
        <f>VLOOKUP(cppm_lor[[#This Row],[Status]],'All Link_LOV'!$M$4:$N$16,2,FALSE)</f>
        <v>Pending Verification</v>
      </c>
      <c r="P766" s="964">
        <v>191000004665</v>
      </c>
      <c r="Q766" s="967" t="s">
        <v>5478</v>
      </c>
      <c r="R766" s="964" t="s">
        <v>5479</v>
      </c>
      <c r="S766" s="964" t="s">
        <v>2456</v>
      </c>
      <c r="T766" s="964" t="s">
        <v>1577</v>
      </c>
      <c r="U766" s="964">
        <v>19515.36</v>
      </c>
      <c r="V766" s="968" t="s">
        <v>3835</v>
      </c>
      <c r="W766" s="969" t="s">
        <v>5480</v>
      </c>
      <c r="X766" s="964" t="s">
        <v>5481</v>
      </c>
      <c r="Y766" s="964" t="s">
        <v>1554</v>
      </c>
      <c r="Z766" s="964" t="s">
        <v>2460</v>
      </c>
      <c r="AA766" s="964" t="s">
        <v>5482</v>
      </c>
      <c r="AB766" s="964">
        <v>3400038638</v>
      </c>
      <c r="AC766" s="964" t="s">
        <v>4023</v>
      </c>
      <c r="AD766" s="964">
        <v>3400038975</v>
      </c>
      <c r="AE766" s="964" t="s">
        <v>4251</v>
      </c>
      <c r="AF766" s="27">
        <v>3400039107</v>
      </c>
      <c r="AG766" t="s">
        <v>2077</v>
      </c>
      <c r="AK766" s="115"/>
      <c r="AL766" s="36"/>
      <c r="AM766"/>
      <c r="AN766"/>
      <c r="AY766" s="108"/>
    </row>
    <row r="767" spans="1:51" ht="13.5" customHeight="1">
      <c r="A767" s="963"/>
      <c r="B767" s="964"/>
      <c r="C767" s="964" t="s">
        <v>9</v>
      </c>
      <c r="D767" s="964"/>
      <c r="E767" s="964"/>
      <c r="F767" s="964"/>
      <c r="G767" s="98" t="s">
        <v>105</v>
      </c>
      <c r="H767" s="965">
        <v>429</v>
      </c>
      <c r="I767" s="464"/>
      <c r="K767" s="966">
        <v>45209</v>
      </c>
      <c r="L767" s="964" t="s">
        <v>4538</v>
      </c>
      <c r="M767" s="964" t="s">
        <v>399</v>
      </c>
      <c r="N767" t="s">
        <v>491</v>
      </c>
      <c r="O767" t="str">
        <f>VLOOKUP(cppm_lor[[#This Row],[Status]],'All Link_LOV'!$M$4:$N$16,2,FALSE)</f>
        <v>Pending Verification</v>
      </c>
      <c r="P767" s="964" t="s">
        <v>5483</v>
      </c>
      <c r="Q767" s="967" t="s">
        <v>5484</v>
      </c>
      <c r="R767" s="964" t="s">
        <v>5485</v>
      </c>
      <c r="S767" s="964" t="s">
        <v>5486</v>
      </c>
      <c r="T767" s="964" t="s">
        <v>1675</v>
      </c>
      <c r="U767" s="964">
        <v>14795.52</v>
      </c>
      <c r="V767" s="968" t="s">
        <v>4543</v>
      </c>
      <c r="W767" s="969" t="s">
        <v>5487</v>
      </c>
      <c r="X767" s="964" t="s">
        <v>5488</v>
      </c>
      <c r="Y767" s="964" t="s">
        <v>1554</v>
      </c>
      <c r="Z767" s="964" t="s">
        <v>5489</v>
      </c>
      <c r="AA767" s="964" t="s">
        <v>5490</v>
      </c>
      <c r="AB767" s="964">
        <v>3400038673</v>
      </c>
      <c r="AC767" s="964" t="s">
        <v>5491</v>
      </c>
      <c r="AD767" s="964">
        <v>3400039444</v>
      </c>
      <c r="AE767" s="964" t="s">
        <v>5492</v>
      </c>
      <c r="AF767" s="27">
        <v>3400041405</v>
      </c>
      <c r="AK767" s="115"/>
      <c r="AL767" s="36"/>
      <c r="AM767"/>
      <c r="AN767"/>
      <c r="AY767" s="108"/>
    </row>
    <row r="768" spans="1:51" ht="13.5" customHeight="1">
      <c r="A768" s="963"/>
      <c r="B768" s="964"/>
      <c r="C768" s="964" t="s">
        <v>9</v>
      </c>
      <c r="D768" s="964"/>
      <c r="E768" s="964"/>
      <c r="F768" s="964"/>
      <c r="G768" s="98" t="s">
        <v>105</v>
      </c>
      <c r="H768" s="965">
        <v>430</v>
      </c>
      <c r="I768" s="464"/>
      <c r="K768" s="966">
        <v>45210</v>
      </c>
      <c r="L768" s="964" t="s">
        <v>4206</v>
      </c>
      <c r="M768" s="964" t="s">
        <v>1572</v>
      </c>
      <c r="N768" t="s">
        <v>494</v>
      </c>
      <c r="O768" t="str">
        <f>VLOOKUP(cppm_lor[[#This Row],[Status]],'All Link_LOV'!$M$4:$N$16,2,FALSE)</f>
        <v>Pending Verification</v>
      </c>
      <c r="P768" s="964" t="s">
        <v>5493</v>
      </c>
      <c r="Q768" s="967" t="s">
        <v>5494</v>
      </c>
      <c r="R768" s="964" t="s">
        <v>5495</v>
      </c>
      <c r="S768" s="964" t="s">
        <v>5496</v>
      </c>
      <c r="T768" s="964" t="s">
        <v>1586</v>
      </c>
      <c r="U768" s="964">
        <v>56605</v>
      </c>
      <c r="V768" s="968" t="s">
        <v>1124</v>
      </c>
      <c r="W768" s="969" t="s">
        <v>4211</v>
      </c>
      <c r="X768" s="964" t="s">
        <v>5497</v>
      </c>
      <c r="Y768" s="964" t="s">
        <v>1554</v>
      </c>
      <c r="Z768" s="964" t="s">
        <v>1506</v>
      </c>
      <c r="AA768" s="964" t="s">
        <v>5498</v>
      </c>
      <c r="AB768" s="964">
        <v>3400038496</v>
      </c>
      <c r="AC768" s="964" t="s">
        <v>1588</v>
      </c>
      <c r="AD768" s="964">
        <v>3400039027</v>
      </c>
      <c r="AE768" s="964" t="s">
        <v>1389</v>
      </c>
      <c r="AF768" s="27">
        <v>3400039225</v>
      </c>
      <c r="AG768" t="s">
        <v>5496</v>
      </c>
      <c r="AK768" s="115"/>
      <c r="AL768" s="36"/>
      <c r="AM768"/>
      <c r="AN768"/>
      <c r="AY768" s="108"/>
    </row>
    <row r="769" spans="1:51" ht="13.5" customHeight="1">
      <c r="A769" s="963"/>
      <c r="B769" s="964"/>
      <c r="C769" s="964" t="s">
        <v>9</v>
      </c>
      <c r="D769" s="964"/>
      <c r="E769" s="964"/>
      <c r="F769" s="964"/>
      <c r="G769" s="98" t="s">
        <v>105</v>
      </c>
      <c r="H769" s="965">
        <v>431</v>
      </c>
      <c r="I769" s="464"/>
      <c r="K769" s="966">
        <v>45210</v>
      </c>
      <c r="L769" s="964" t="s">
        <v>5006</v>
      </c>
      <c r="M769" s="964" t="s">
        <v>399</v>
      </c>
      <c r="N769" t="s">
        <v>491</v>
      </c>
      <c r="O769" t="str">
        <f>VLOOKUP(cppm_lor[[#This Row],[Status]],'All Link_LOV'!$M$4:$N$16,2,FALSE)</f>
        <v>Pending Verification</v>
      </c>
      <c r="P769" s="964" t="s">
        <v>5499</v>
      </c>
      <c r="Q769" s="967" t="s">
        <v>5500</v>
      </c>
      <c r="R769" s="964" t="s">
        <v>5501</v>
      </c>
      <c r="S769" s="964" t="s">
        <v>5502</v>
      </c>
      <c r="T769" s="964" t="s">
        <v>1625</v>
      </c>
      <c r="U769" s="964">
        <v>1673</v>
      </c>
      <c r="V769" s="968" t="s">
        <v>5503</v>
      </c>
      <c r="W769" s="969" t="s">
        <v>5012</v>
      </c>
      <c r="X769" s="964" t="s">
        <v>5504</v>
      </c>
      <c r="Y769" s="964" t="s">
        <v>1579</v>
      </c>
      <c r="Z769" s="964"/>
      <c r="AA769" s="964"/>
      <c r="AB769" s="964"/>
      <c r="AC769" s="964"/>
      <c r="AD769" s="964"/>
      <c r="AE769" s="964"/>
      <c r="AF769" s="27"/>
      <c r="AK769" s="115"/>
      <c r="AL769" s="36"/>
      <c r="AM769"/>
      <c r="AN769"/>
      <c r="AY769" s="108"/>
    </row>
    <row r="770" spans="1:51" ht="13.5" customHeight="1">
      <c r="A770" s="963"/>
      <c r="B770" s="964"/>
      <c r="C770" s="964" t="s">
        <v>9</v>
      </c>
      <c r="D770" s="964"/>
      <c r="E770" s="964"/>
      <c r="F770" s="964"/>
      <c r="G770" s="98" t="s">
        <v>105</v>
      </c>
      <c r="H770" s="965">
        <v>432</v>
      </c>
      <c r="I770" s="464"/>
      <c r="K770" s="966">
        <v>45210</v>
      </c>
      <c r="L770" s="964" t="s">
        <v>1786</v>
      </c>
      <c r="M770" s="964" t="s">
        <v>399</v>
      </c>
      <c r="N770" t="s">
        <v>490</v>
      </c>
      <c r="O770" t="str">
        <f>VLOOKUP(cppm_lor[[#This Row],[Status]],'All Link_LOV'!$M$4:$N$16,2,FALSE)</f>
        <v>Pending Verification</v>
      </c>
      <c r="P770" s="964" t="s">
        <v>5505</v>
      </c>
      <c r="Q770" s="967" t="s">
        <v>5506</v>
      </c>
      <c r="R770" s="964" t="s">
        <v>5507</v>
      </c>
      <c r="S770" s="964" t="s">
        <v>5508</v>
      </c>
      <c r="T770" s="964" t="s">
        <v>1701</v>
      </c>
      <c r="U770" s="964">
        <v>12158</v>
      </c>
      <c r="V770" s="968" t="s">
        <v>5509</v>
      </c>
      <c r="W770" s="969" t="s">
        <v>5510</v>
      </c>
      <c r="X770" s="964" t="s">
        <v>5511</v>
      </c>
      <c r="Y770" s="964" t="s">
        <v>1554</v>
      </c>
      <c r="Z770" s="964" t="s">
        <v>2025</v>
      </c>
      <c r="AA770" s="964" t="s">
        <v>5512</v>
      </c>
      <c r="AB770" s="964">
        <v>3400038616</v>
      </c>
      <c r="AC770" s="964" t="s">
        <v>1791</v>
      </c>
      <c r="AD770" s="964">
        <v>3400038740</v>
      </c>
      <c r="AE770" s="964" t="s">
        <v>1987</v>
      </c>
      <c r="AF770" s="27">
        <v>3400038526</v>
      </c>
      <c r="AK770" s="115"/>
      <c r="AL770" s="36"/>
      <c r="AM770"/>
      <c r="AN770"/>
      <c r="AY770" s="108"/>
    </row>
    <row r="771" spans="1:51" ht="13.5" customHeight="1">
      <c r="A771" s="963"/>
      <c r="B771" s="964"/>
      <c r="C771" s="964" t="s">
        <v>9</v>
      </c>
      <c r="D771" s="964"/>
      <c r="E771" s="964"/>
      <c r="F771" s="964"/>
      <c r="G771" s="98" t="s">
        <v>105</v>
      </c>
      <c r="H771" s="965">
        <v>433</v>
      </c>
      <c r="I771" s="464"/>
      <c r="K771" s="966">
        <v>45210</v>
      </c>
      <c r="L771" s="964" t="s">
        <v>1649</v>
      </c>
      <c r="M771" s="964" t="s">
        <v>398</v>
      </c>
      <c r="N771" t="s">
        <v>488</v>
      </c>
      <c r="O771" t="str">
        <f>VLOOKUP(cppm_lor[[#This Row],[Status]],'All Link_LOV'!$M$4:$N$16,2,FALSE)</f>
        <v>Pending Verification</v>
      </c>
      <c r="P771" s="964" t="s">
        <v>1464</v>
      </c>
      <c r="Q771" s="967" t="s">
        <v>1463</v>
      </c>
      <c r="R771" s="964" t="s">
        <v>3350</v>
      </c>
      <c r="S771" s="964" t="s">
        <v>1467</v>
      </c>
      <c r="T771" s="964" t="s">
        <v>1654</v>
      </c>
      <c r="U771" s="964">
        <v>560</v>
      </c>
      <c r="V771" s="968" t="s">
        <v>3601</v>
      </c>
      <c r="W771" s="969" t="s">
        <v>5446</v>
      </c>
      <c r="X771" s="964" t="s">
        <v>5513</v>
      </c>
      <c r="Y771" s="964" t="s">
        <v>1554</v>
      </c>
      <c r="Z771" s="964" t="s">
        <v>3711</v>
      </c>
      <c r="AA771" s="964" t="s">
        <v>3795</v>
      </c>
      <c r="AB771" s="964">
        <v>3400038730</v>
      </c>
      <c r="AC771" s="964" t="s">
        <v>2252</v>
      </c>
      <c r="AD771" s="964">
        <v>3400039045</v>
      </c>
      <c r="AE771" s="964" t="s">
        <v>3719</v>
      </c>
      <c r="AF771" s="27">
        <v>3400038781</v>
      </c>
      <c r="AG771" t="s">
        <v>3351</v>
      </c>
      <c r="AK771" s="115"/>
      <c r="AL771" s="36"/>
      <c r="AM771"/>
      <c r="AN771"/>
      <c r="AY771" s="108"/>
    </row>
    <row r="772" spans="1:51" ht="13.5" customHeight="1">
      <c r="A772" s="963"/>
      <c r="B772" s="964"/>
      <c r="C772" s="964" t="s">
        <v>9</v>
      </c>
      <c r="D772" s="964"/>
      <c r="E772" s="964"/>
      <c r="F772" s="964"/>
      <c r="G772" s="98" t="s">
        <v>105</v>
      </c>
      <c r="H772" s="965">
        <v>434</v>
      </c>
      <c r="I772" s="464"/>
      <c r="K772" s="966">
        <v>45210</v>
      </c>
      <c r="L772" s="964" t="s">
        <v>2312</v>
      </c>
      <c r="M772" s="964" t="s">
        <v>399</v>
      </c>
      <c r="N772" t="s">
        <v>491</v>
      </c>
      <c r="O772" t="str">
        <f>VLOOKUP(cppm_lor[[#This Row],[Status]],'All Link_LOV'!$M$4:$N$16,2,FALSE)</f>
        <v>Pending Verification</v>
      </c>
      <c r="P772" s="964" t="s">
        <v>4285</v>
      </c>
      <c r="Q772" s="967" t="s">
        <v>4286</v>
      </c>
      <c r="R772" s="964" t="s">
        <v>4287</v>
      </c>
      <c r="S772" s="964" t="s">
        <v>4288</v>
      </c>
      <c r="T772" s="964" t="s">
        <v>1564</v>
      </c>
      <c r="U772" s="964">
        <v>2500</v>
      </c>
      <c r="V772" s="968" t="s">
        <v>1134</v>
      </c>
      <c r="W772" s="969" t="s">
        <v>2338</v>
      </c>
      <c r="X772" s="964" t="s">
        <v>5514</v>
      </c>
      <c r="Y772" s="964" t="s">
        <v>1554</v>
      </c>
      <c r="Z772" s="964" t="s">
        <v>4290</v>
      </c>
      <c r="AA772" s="964" t="s">
        <v>1139</v>
      </c>
      <c r="AB772" s="964">
        <v>3400038998</v>
      </c>
      <c r="AC772" s="964" t="s">
        <v>2077</v>
      </c>
      <c r="AD772" s="964" t="s">
        <v>2077</v>
      </c>
      <c r="AE772" s="964" t="s">
        <v>2077</v>
      </c>
      <c r="AF772" s="27" t="s">
        <v>2077</v>
      </c>
      <c r="AK772" s="115"/>
      <c r="AL772" s="36"/>
      <c r="AM772"/>
      <c r="AN772"/>
      <c r="AY772" s="108"/>
    </row>
    <row r="773" spans="1:51" ht="13.5" customHeight="1">
      <c r="A773" s="963"/>
      <c r="B773" s="964"/>
      <c r="C773" s="964" t="s">
        <v>9</v>
      </c>
      <c r="D773" s="964"/>
      <c r="E773" s="964"/>
      <c r="F773" s="964"/>
      <c r="G773" s="98" t="s">
        <v>105</v>
      </c>
      <c r="H773" s="965">
        <v>435</v>
      </c>
      <c r="I773" s="464"/>
      <c r="K773" s="966">
        <v>45210</v>
      </c>
      <c r="L773" s="964" t="s">
        <v>4091</v>
      </c>
      <c r="M773" s="964" t="s">
        <v>398</v>
      </c>
      <c r="N773" t="s">
        <v>488</v>
      </c>
      <c r="O773" t="str">
        <f>VLOOKUP(cppm_lor[[#This Row],[Status]],'All Link_LOV'!$M$4:$N$16,2,FALSE)</f>
        <v>Pending Verification</v>
      </c>
      <c r="P773" s="964" t="s">
        <v>5515</v>
      </c>
      <c r="Q773" s="967" t="s">
        <v>5516</v>
      </c>
      <c r="R773" s="964" t="s">
        <v>5517</v>
      </c>
      <c r="S773" s="964" t="s">
        <v>5518</v>
      </c>
      <c r="T773" s="964" t="s">
        <v>1552</v>
      </c>
      <c r="U773" s="964">
        <v>20765</v>
      </c>
      <c r="V773" s="968" t="s">
        <v>4096</v>
      </c>
      <c r="W773" s="969" t="s">
        <v>4342</v>
      </c>
      <c r="X773" s="964" t="s">
        <v>5519</v>
      </c>
      <c r="Y773" s="964" t="s">
        <v>1579</v>
      </c>
      <c r="Z773" s="964"/>
      <c r="AA773" s="964"/>
      <c r="AB773" s="964"/>
      <c r="AC773" s="964"/>
      <c r="AD773" s="964"/>
      <c r="AE773" s="964"/>
      <c r="AF773" s="27"/>
      <c r="AG773" t="s">
        <v>5520</v>
      </c>
      <c r="AK773" s="115"/>
      <c r="AL773" s="36"/>
      <c r="AM773"/>
      <c r="AN773"/>
      <c r="AY773" s="108"/>
    </row>
    <row r="774" spans="1:51" ht="13.5" customHeight="1">
      <c r="A774" s="963"/>
      <c r="B774" s="964"/>
      <c r="C774" s="964" t="s">
        <v>9</v>
      </c>
      <c r="D774" s="964"/>
      <c r="E774" s="964"/>
      <c r="F774" s="964"/>
      <c r="G774" s="98" t="s">
        <v>105</v>
      </c>
      <c r="H774" s="965">
        <v>436</v>
      </c>
      <c r="I774" s="464"/>
      <c r="K774" s="966">
        <v>45210</v>
      </c>
      <c r="L774" s="964" t="s">
        <v>1581</v>
      </c>
      <c r="M774" s="964" t="s">
        <v>398</v>
      </c>
      <c r="N774" t="s">
        <v>488</v>
      </c>
      <c r="O774" t="str">
        <f>VLOOKUP(cppm_lor[[#This Row],[Status]],'All Link_LOV'!$M$4:$N$16,2,FALSE)</f>
        <v>Pending Verification</v>
      </c>
      <c r="P774" s="964" t="s">
        <v>5521</v>
      </c>
      <c r="Q774" s="967" t="s">
        <v>5522</v>
      </c>
      <c r="R774" s="964" t="s">
        <v>5523</v>
      </c>
      <c r="S774" s="964" t="s">
        <v>5524</v>
      </c>
      <c r="T774" s="964" t="s">
        <v>1586</v>
      </c>
      <c r="U774" s="964">
        <v>560</v>
      </c>
      <c r="V774" s="968" t="s">
        <v>1226</v>
      </c>
      <c r="W774" s="969" t="s">
        <v>4954</v>
      </c>
      <c r="X774" s="964" t="s">
        <v>5525</v>
      </c>
      <c r="Y774" s="964" t="s">
        <v>1554</v>
      </c>
      <c r="Z774" s="964" t="s">
        <v>3917</v>
      </c>
      <c r="AA774" s="964" t="s">
        <v>4956</v>
      </c>
      <c r="AB774" s="964">
        <v>3400039436</v>
      </c>
      <c r="AC774" s="964" t="s">
        <v>1588</v>
      </c>
      <c r="AD774" s="964">
        <v>3400039027</v>
      </c>
      <c r="AE774" s="964" t="s">
        <v>5526</v>
      </c>
      <c r="AF774" s="27">
        <v>3400039035</v>
      </c>
      <c r="AG774" t="s">
        <v>5527</v>
      </c>
      <c r="AK774" s="115"/>
      <c r="AL774" s="36"/>
      <c r="AM774"/>
      <c r="AN774"/>
      <c r="AY774" s="108"/>
    </row>
    <row r="775" spans="1:51" ht="13.5" customHeight="1">
      <c r="A775" s="963"/>
      <c r="B775" s="964"/>
      <c r="C775" s="964" t="s">
        <v>9</v>
      </c>
      <c r="D775" s="964"/>
      <c r="E775" s="964"/>
      <c r="F775" s="964"/>
      <c r="G775" s="98" t="s">
        <v>105</v>
      </c>
      <c r="H775" s="965">
        <v>437</v>
      </c>
      <c r="I775" s="464"/>
      <c r="K775" s="966">
        <v>45210</v>
      </c>
      <c r="L775" s="964" t="s">
        <v>1581</v>
      </c>
      <c r="M775" s="964" t="s">
        <v>398</v>
      </c>
      <c r="N775" t="s">
        <v>488</v>
      </c>
      <c r="O775" t="str">
        <f>VLOOKUP(cppm_lor[[#This Row],[Status]],'All Link_LOV'!$M$4:$N$16,2,FALSE)</f>
        <v>Pending Verification</v>
      </c>
      <c r="P775" s="964" t="s">
        <v>1449</v>
      </c>
      <c r="Q775" s="967" t="s">
        <v>1448</v>
      </c>
      <c r="R775" s="964" t="s">
        <v>3300</v>
      </c>
      <c r="S775" s="964" t="s">
        <v>1451</v>
      </c>
      <c r="T775" s="964" t="s">
        <v>1586</v>
      </c>
      <c r="U775" s="964">
        <v>560</v>
      </c>
      <c r="V775" s="968" t="s">
        <v>1226</v>
      </c>
      <c r="W775" s="969" t="s">
        <v>4715</v>
      </c>
      <c r="X775" s="964" t="s">
        <v>5528</v>
      </c>
      <c r="Y775" s="964" t="s">
        <v>1554</v>
      </c>
      <c r="Z775" s="964" t="s">
        <v>3917</v>
      </c>
      <c r="AA775" s="964" t="s">
        <v>4717</v>
      </c>
      <c r="AB775" s="964">
        <v>3400039436</v>
      </c>
      <c r="AC775" s="964" t="s">
        <v>1389</v>
      </c>
      <c r="AD775" s="964">
        <v>3400039035</v>
      </c>
      <c r="AE775" s="964" t="s">
        <v>1588</v>
      </c>
      <c r="AF775" s="27">
        <v>3400039027</v>
      </c>
      <c r="AG775" t="s">
        <v>3301</v>
      </c>
      <c r="AK775" s="115"/>
      <c r="AL775" s="36"/>
      <c r="AM775"/>
      <c r="AN775"/>
      <c r="AY775" s="108"/>
    </row>
    <row r="776" spans="1:51" ht="13.5" customHeight="1">
      <c r="A776" s="963"/>
      <c r="B776" s="964"/>
      <c r="C776" s="964" t="s">
        <v>9</v>
      </c>
      <c r="D776" s="964"/>
      <c r="E776" s="964"/>
      <c r="F776" s="964"/>
      <c r="G776" s="98" t="s">
        <v>105</v>
      </c>
      <c r="H776" s="965">
        <v>438</v>
      </c>
      <c r="I776" s="464"/>
      <c r="K776" s="966">
        <v>45210</v>
      </c>
      <c r="L776" s="964" t="s">
        <v>5529</v>
      </c>
      <c r="M776" s="964" t="s">
        <v>398</v>
      </c>
      <c r="N776" t="s">
        <v>488</v>
      </c>
      <c r="O776" t="str">
        <f>VLOOKUP(cppm_lor[[#This Row],[Status]],'All Link_LOV'!$M$4:$N$16,2,FALSE)</f>
        <v>Pending Verification</v>
      </c>
      <c r="P776" s="964" t="s">
        <v>1478</v>
      </c>
      <c r="Q776" s="967" t="s">
        <v>1477</v>
      </c>
      <c r="R776" s="964" t="s">
        <v>3361</v>
      </c>
      <c r="S776" s="964" t="s">
        <v>1480</v>
      </c>
      <c r="T776" s="964" t="s">
        <v>1717</v>
      </c>
      <c r="U776" s="964">
        <v>10000</v>
      </c>
      <c r="V776" s="968" t="s">
        <v>5530</v>
      </c>
      <c r="W776" s="969" t="s">
        <v>5531</v>
      </c>
      <c r="X776" s="964" t="s">
        <v>5532</v>
      </c>
      <c r="Y776" s="964" t="s">
        <v>1554</v>
      </c>
      <c r="Z776" s="964" t="s">
        <v>1342</v>
      </c>
      <c r="AA776" s="964" t="s">
        <v>5533</v>
      </c>
      <c r="AB776" s="964">
        <v>3400038960</v>
      </c>
      <c r="AC776" s="964" t="s">
        <v>2077</v>
      </c>
      <c r="AD776" s="964" t="s">
        <v>2077</v>
      </c>
      <c r="AE776" s="964" t="s">
        <v>2077</v>
      </c>
      <c r="AF776" s="27" t="s">
        <v>2077</v>
      </c>
      <c r="AG776" t="s">
        <v>3363</v>
      </c>
      <c r="AK776" s="115"/>
      <c r="AL776" s="36"/>
      <c r="AM776"/>
      <c r="AN776"/>
      <c r="AY776" s="108"/>
    </row>
    <row r="777" spans="1:51" ht="13.5" customHeight="1">
      <c r="A777" s="963"/>
      <c r="B777" s="964"/>
      <c r="C777" s="964" t="s">
        <v>9</v>
      </c>
      <c r="D777" s="964"/>
      <c r="E777" s="964"/>
      <c r="F777" s="964"/>
      <c r="G777" s="98" t="s">
        <v>105</v>
      </c>
      <c r="H777" s="965">
        <v>439</v>
      </c>
      <c r="I777" s="464"/>
      <c r="K777" s="966">
        <v>45210</v>
      </c>
      <c r="L777" s="964" t="s">
        <v>1581</v>
      </c>
      <c r="M777" s="964" t="s">
        <v>398</v>
      </c>
      <c r="N777" t="s">
        <v>488</v>
      </c>
      <c r="O777" t="str">
        <f>VLOOKUP(cppm_lor[[#This Row],[Status]],'All Link_LOV'!$M$4:$N$16,2,FALSE)</f>
        <v>Pending Verification</v>
      </c>
      <c r="P777" s="964" t="s">
        <v>5534</v>
      </c>
      <c r="Q777" s="967" t="s">
        <v>5535</v>
      </c>
      <c r="R777" s="964" t="s">
        <v>5536</v>
      </c>
      <c r="S777" s="964" t="s">
        <v>5537</v>
      </c>
      <c r="T777" s="964" t="s">
        <v>1577</v>
      </c>
      <c r="U777" s="964">
        <v>560</v>
      </c>
      <c r="V777" s="968" t="s">
        <v>1226</v>
      </c>
      <c r="W777" s="969" t="s">
        <v>4715</v>
      </c>
      <c r="X777" s="964" t="s">
        <v>5538</v>
      </c>
      <c r="Y777" s="964" t="s">
        <v>1554</v>
      </c>
      <c r="Z777" s="964" t="s">
        <v>5539</v>
      </c>
      <c r="AA777" s="964" t="s">
        <v>4717</v>
      </c>
      <c r="AB777" s="964">
        <v>3400039436</v>
      </c>
      <c r="AC777" s="964" t="s">
        <v>4957</v>
      </c>
      <c r="AD777" s="964">
        <v>3400039027</v>
      </c>
      <c r="AE777" s="964" t="s">
        <v>1389</v>
      </c>
      <c r="AF777" s="27">
        <v>3400039035</v>
      </c>
      <c r="AG777" t="s">
        <v>5540</v>
      </c>
      <c r="AK777" s="115"/>
      <c r="AL777" s="36"/>
      <c r="AM777"/>
      <c r="AN777"/>
      <c r="AY777" s="108"/>
    </row>
    <row r="778" spans="1:51" ht="13.5" customHeight="1">
      <c r="A778" s="963"/>
      <c r="B778" s="964"/>
      <c r="C778" s="964" t="s">
        <v>9</v>
      </c>
      <c r="D778" s="964"/>
      <c r="E778" s="964"/>
      <c r="F778" s="964"/>
      <c r="G778" s="98" t="s">
        <v>105</v>
      </c>
      <c r="H778" s="965">
        <v>440</v>
      </c>
      <c r="I778" s="464"/>
      <c r="K778" s="966">
        <v>45210</v>
      </c>
      <c r="L778" s="964" t="s">
        <v>4875</v>
      </c>
      <c r="M778" s="964" t="s">
        <v>399</v>
      </c>
      <c r="N778" t="s">
        <v>490</v>
      </c>
      <c r="O778" t="str">
        <f>VLOOKUP(cppm_lor[[#This Row],[Status]],'All Link_LOV'!$M$4:$N$16,2,FALSE)</f>
        <v>Pending Verification</v>
      </c>
      <c r="P778" s="964" t="s">
        <v>5541</v>
      </c>
      <c r="Q778" s="967" t="s">
        <v>5542</v>
      </c>
      <c r="R778" s="964" t="s">
        <v>5543</v>
      </c>
      <c r="S778" s="964" t="s">
        <v>5544</v>
      </c>
      <c r="T778" s="964" t="s">
        <v>1795</v>
      </c>
      <c r="U778" s="964">
        <v>13976</v>
      </c>
      <c r="V778" s="968" t="s">
        <v>4880</v>
      </c>
      <c r="W778" s="969" t="s">
        <v>5187</v>
      </c>
      <c r="X778" s="964" t="s">
        <v>5545</v>
      </c>
      <c r="Y778" s="964" t="s">
        <v>1579</v>
      </c>
      <c r="Z778" s="964"/>
      <c r="AA778" s="964"/>
      <c r="AB778" s="964"/>
      <c r="AC778" s="964"/>
      <c r="AD778" s="964"/>
      <c r="AE778" s="964"/>
      <c r="AF778" s="27"/>
      <c r="AK778" s="115"/>
      <c r="AL778" s="36"/>
      <c r="AM778"/>
      <c r="AN778"/>
      <c r="AY778" s="108"/>
    </row>
    <row r="779" spans="1:51" ht="13.5" customHeight="1">
      <c r="A779" s="963"/>
      <c r="B779" s="964"/>
      <c r="C779" s="964" t="s">
        <v>9</v>
      </c>
      <c r="D779" s="964"/>
      <c r="E779" s="964"/>
      <c r="F779" s="964"/>
      <c r="G779" s="98" t="s">
        <v>105</v>
      </c>
      <c r="H779" s="965">
        <v>441</v>
      </c>
      <c r="I779" s="464"/>
      <c r="K779" s="966">
        <v>45210</v>
      </c>
      <c r="L779" s="964" t="s">
        <v>4875</v>
      </c>
      <c r="M779" s="964" t="s">
        <v>399</v>
      </c>
      <c r="N779" t="s">
        <v>490</v>
      </c>
      <c r="O779" t="str">
        <f>VLOOKUP(cppm_lor[[#This Row],[Status]],'All Link_LOV'!$M$4:$N$16,2,FALSE)</f>
        <v>Pending Verification</v>
      </c>
      <c r="P779" s="964" t="s">
        <v>5546</v>
      </c>
      <c r="Q779" s="967" t="s">
        <v>5547</v>
      </c>
      <c r="R779" s="964" t="s">
        <v>5548</v>
      </c>
      <c r="S779" s="964" t="s">
        <v>5549</v>
      </c>
      <c r="T779" s="964" t="s">
        <v>1795</v>
      </c>
      <c r="U779" s="964">
        <v>16833</v>
      </c>
      <c r="V779" s="968" t="s">
        <v>5550</v>
      </c>
      <c r="W779" s="969" t="s">
        <v>5187</v>
      </c>
      <c r="X779" s="964" t="s">
        <v>5551</v>
      </c>
      <c r="Y779" s="964" t="s">
        <v>1579</v>
      </c>
      <c r="Z779" s="964"/>
      <c r="AA779" s="964"/>
      <c r="AB779" s="964"/>
      <c r="AC779" s="964"/>
      <c r="AD779" s="964"/>
      <c r="AE779" s="964"/>
      <c r="AF779" s="27"/>
      <c r="AK779" s="115"/>
      <c r="AL779" s="36"/>
      <c r="AM779"/>
      <c r="AN779"/>
      <c r="AY779" s="108"/>
    </row>
    <row r="780" spans="1:51" ht="13.5" customHeight="1">
      <c r="A780" s="963"/>
      <c r="B780" s="964"/>
      <c r="C780" s="964" t="s">
        <v>9</v>
      </c>
      <c r="D780" s="964"/>
      <c r="E780" s="964"/>
      <c r="F780" s="964"/>
      <c r="G780" s="98" t="s">
        <v>105</v>
      </c>
      <c r="H780" s="965">
        <v>442</v>
      </c>
      <c r="I780" s="464"/>
      <c r="K780" s="966">
        <v>45210</v>
      </c>
      <c r="L780" s="964" t="s">
        <v>2053</v>
      </c>
      <c r="M780" s="964" t="s">
        <v>398</v>
      </c>
      <c r="N780" t="s">
        <v>488</v>
      </c>
      <c r="O780" t="str">
        <f>VLOOKUP(cppm_lor[[#This Row],[Status]],'All Link_LOV'!$M$4:$N$16,2,FALSE)</f>
        <v>Pending Verification</v>
      </c>
      <c r="P780" s="964" t="s">
        <v>5552</v>
      </c>
      <c r="Q780" s="967" t="s">
        <v>5553</v>
      </c>
      <c r="R780" s="964" t="s">
        <v>5554</v>
      </c>
      <c r="S780" s="964" t="s">
        <v>5555</v>
      </c>
      <c r="T780" s="964" t="s">
        <v>1586</v>
      </c>
      <c r="U780" s="964">
        <v>5000</v>
      </c>
      <c r="V780" s="968" t="s">
        <v>5556</v>
      </c>
      <c r="W780" s="969" t="s">
        <v>2059</v>
      </c>
      <c r="X780" s="964" t="s">
        <v>5557</v>
      </c>
      <c r="Y780" s="964" t="s">
        <v>1554</v>
      </c>
      <c r="Z780" s="964" t="s">
        <v>5558</v>
      </c>
      <c r="AA780" s="964" t="s">
        <v>5559</v>
      </c>
      <c r="AB780" s="964">
        <v>3400038496</v>
      </c>
      <c r="AC780" s="964" t="s">
        <v>5558</v>
      </c>
      <c r="AD780" s="964">
        <v>3400038496</v>
      </c>
      <c r="AE780" s="964" t="s">
        <v>5558</v>
      </c>
      <c r="AF780" s="27">
        <v>3400038496</v>
      </c>
      <c r="AG780" t="s">
        <v>5560</v>
      </c>
      <c r="AK780" s="115"/>
      <c r="AL780" s="36"/>
      <c r="AM780"/>
      <c r="AN780"/>
      <c r="AY780" s="108"/>
    </row>
    <row r="781" spans="1:51" ht="13.5" customHeight="1">
      <c r="A781" s="963"/>
      <c r="B781" s="964"/>
      <c r="C781" s="964" t="s">
        <v>9</v>
      </c>
      <c r="D781" s="964"/>
      <c r="E781" s="964"/>
      <c r="F781" s="964"/>
      <c r="G781" s="98" t="s">
        <v>105</v>
      </c>
      <c r="H781" s="965">
        <v>443</v>
      </c>
      <c r="I781" s="464"/>
      <c r="K781" s="966">
        <v>45210</v>
      </c>
      <c r="L781" s="964" t="s">
        <v>2053</v>
      </c>
      <c r="M781" s="964" t="s">
        <v>398</v>
      </c>
      <c r="N781" t="s">
        <v>488</v>
      </c>
      <c r="O781" t="str">
        <f>VLOOKUP(cppm_lor[[#This Row],[Status]],'All Link_LOV'!$M$4:$N$16,2,FALSE)</f>
        <v>Pending Verification</v>
      </c>
      <c r="P781" s="964" t="s">
        <v>5561</v>
      </c>
      <c r="Q781" s="967" t="s">
        <v>5562</v>
      </c>
      <c r="R781" s="964" t="s">
        <v>5563</v>
      </c>
      <c r="S781" s="964" t="s">
        <v>5564</v>
      </c>
      <c r="T781" s="964" t="s">
        <v>1586</v>
      </c>
      <c r="U781" s="964">
        <v>1000</v>
      </c>
      <c r="V781" s="968" t="s">
        <v>5556</v>
      </c>
      <c r="W781" s="969" t="s">
        <v>2059</v>
      </c>
      <c r="X781" s="964" t="s">
        <v>5565</v>
      </c>
      <c r="Y781" s="964" t="s">
        <v>1554</v>
      </c>
      <c r="Z781" s="964" t="s">
        <v>5566</v>
      </c>
      <c r="AA781" s="964" t="s">
        <v>5567</v>
      </c>
      <c r="AB781" s="964">
        <v>3400038940</v>
      </c>
      <c r="AC781" s="964" t="s">
        <v>5566</v>
      </c>
      <c r="AD781" s="964">
        <v>3400038940</v>
      </c>
      <c r="AE781" s="964" t="s">
        <v>5566</v>
      </c>
      <c r="AF781" s="27">
        <v>3400038940</v>
      </c>
      <c r="AG781" t="s">
        <v>5568</v>
      </c>
      <c r="AK781" s="115"/>
      <c r="AL781" s="36"/>
      <c r="AM781"/>
      <c r="AN781"/>
      <c r="AY781" s="108"/>
    </row>
    <row r="782" spans="1:51" ht="13.5" customHeight="1">
      <c r="A782" s="963"/>
      <c r="B782" s="964"/>
      <c r="C782" s="964" t="s">
        <v>9</v>
      </c>
      <c r="D782" s="964"/>
      <c r="E782" s="964"/>
      <c r="F782" s="964"/>
      <c r="G782" s="98" t="s">
        <v>105</v>
      </c>
      <c r="H782" s="965">
        <v>444</v>
      </c>
      <c r="I782" s="464"/>
      <c r="K782" s="966">
        <v>45210</v>
      </c>
      <c r="L782" s="964" t="s">
        <v>5569</v>
      </c>
      <c r="M782" s="964" t="s">
        <v>398</v>
      </c>
      <c r="N782" t="s">
        <v>489</v>
      </c>
      <c r="O782" t="str">
        <f>VLOOKUP(cppm_lor[[#This Row],[Status]],'All Link_LOV'!$M$4:$N$16,2,FALSE)</f>
        <v>Pending Verification</v>
      </c>
      <c r="P782" s="964" t="s">
        <v>5570</v>
      </c>
      <c r="Q782" s="967" t="s">
        <v>5571</v>
      </c>
      <c r="R782" s="964" t="s">
        <v>5572</v>
      </c>
      <c r="S782" s="964" t="s">
        <v>5573</v>
      </c>
      <c r="T782" s="964" t="s">
        <v>1552</v>
      </c>
      <c r="U782" s="964">
        <v>123000</v>
      </c>
      <c r="V782" s="968" t="s">
        <v>644</v>
      </c>
      <c r="W782" s="969" t="s">
        <v>644</v>
      </c>
      <c r="X782" s="964" t="s">
        <v>5574</v>
      </c>
      <c r="Y782" s="964" t="s">
        <v>1554</v>
      </c>
      <c r="Z782" s="964" t="s">
        <v>4099</v>
      </c>
      <c r="AA782" s="964" t="s">
        <v>5575</v>
      </c>
      <c r="AB782" s="964">
        <v>3400038897</v>
      </c>
      <c r="AC782" s="964" t="s">
        <v>603</v>
      </c>
      <c r="AD782" s="964">
        <v>3400038862</v>
      </c>
      <c r="AE782" s="964" t="s">
        <v>5576</v>
      </c>
      <c r="AF782" s="27">
        <v>3400038863</v>
      </c>
      <c r="AK782" s="115"/>
      <c r="AL782" s="36"/>
      <c r="AM782"/>
      <c r="AN782"/>
      <c r="AY782" s="108"/>
    </row>
    <row r="784" spans="1:51" ht="13.5" customHeight="1">
      <c r="AI784" s="44"/>
      <c r="AJ784" s="44"/>
    </row>
  </sheetData>
  <phoneticPr fontId="9" type="noConversion"/>
  <conditionalFormatting sqref="R783:R1048576 P2:P116 P490:P782">
    <cfRule type="duplicateValues" dxfId="195" priority="1"/>
  </conditionalFormatting>
  <dataValidations count="1">
    <dataValidation allowBlank="1" showInputMessage="1" showErrorMessage="1" sqref="F207 F507 F520 F524 F526" xr:uid="{9CD0AE21-C626-4D84-B8AE-03AAD9BAB9D1}"/>
  </dataValidations>
  <hyperlinks>
    <hyperlink ref="X87" r:id="rId1" display="https://tm365-my.sharepoint.com/personal/badruznasrin_basri_tm_com_my/_layouts/15/Doc.aspx?sourcedoc=%7BAAC1E956-9DB0-461C-9562-4629B4C6BC7E%7D&amp;file=Std%20Costing%20NRP%20FTTH%20ADD%20SPK_C008%20FOR%20JBPM_BA_Mohd%20Azahaari%20Bin%20Ab.xlsx&amp;action=default&amp;mobileredirect=true" xr:uid="{863E4D85-C293-4F18-B8BA-14B5D2E7A31F}"/>
    <hyperlink ref="X113" r:id="rId2" xr:uid="{7A36EE02-6A14-41C3-B8CC-FEB53BEAB3D4}"/>
    <hyperlink ref="X127" r:id="rId3" xr:uid="{7B98B789-7625-436F-9E7F-CCE0E877F399}"/>
  </hyperlinks>
  <pageMargins left="0.7" right="0.7" top="0.75" bottom="0.75" header="0.3" footer="0.3"/>
  <pageSetup paperSize="9" orientation="portrait" r:id="rId4"/>
  <ignoredErrors>
    <ignoredError sqref="AG140 I140 AG168:AX169 AG167:AN167 AR167:AX167 AP167 AG205:AX205 AG203:AN203 AR203:AX203 AP203 AG204:AN204 AR204:AX204 AP204 AG221:AX227 AG220:AN220 AR220:AX220 AP220 AG309:AX314 AG308:AN308 AR308:AX308 AP308 AG295:AX297 AG293:AN293 AP293:AX293 AG294:AN294 AP294:AX294 AG317:AX317 AG316:AN316 AP316:AX316 AG272:AX272 AG271:AN271 AP271 AR271:AX271 AG270:AN270 AR270:AX270 AP270 AG142:AX162 AG141:AQ141 AS141:AT141 AG315:AP315 AR315:AX315 AG301:AX302 AG300:AN300 AR300:AX300 AG229:AX252 AG228:AO228 AQ228:AS228 AV228:AX228 AG218:AX219 AG217:AS217 AU217:AX217 AG299:AS299 AG298:AS298 AU298:AX298 AU299:AX299 AG305:AX307 AG303:AS303 AU303:AX303 AI140:AX140 AG304:AS304 AU304:AX304 AG171:AX202 AG170:AS170 AU170:AX170 AP300 AV141:AX141 AG164:AX166 AG163:AT163 AV163:AX163 I142:I145 I151:I153 I156 I161 I164:I165 I172:I174 I177:I184 I188 I190:I192 I196:I198 I207 I211:I216 I218:I219 I221:I222 I224 I228:I230 I232:I233 I246:I252 I255 I257:I261 I280 I287:I292 I295 I297 I302 I305 I317 AG267:AX269 AI266:AX266 AG254:AX263 AG253:AK253 AM253 AO253:AX253 AG265:AX265 AG264:AK264 AO264:AX264 AM264 AG274:AX292 AG273:AS273 AU273:AX273 AG210:AX216 AG209:AO209 AQ209:AX209 AG207:AX208 AG206:AO206 AQ206:AX206" calculatedColumn="1"/>
  </ignoredErrors>
  <drawing r:id="rId5"/>
  <tableParts count="1">
    <tablePart r:id="rId6"/>
  </tableParts>
  <extLst>
    <ext xmlns:x14="http://schemas.microsoft.com/office/spreadsheetml/2009/9/main" uri="{CCE6A557-97BC-4b89-ADB6-D9C93CAAB3DF}">
      <x14:dataValidations xmlns:xm="http://schemas.microsoft.com/office/excel/2006/main" count="2">
        <x14:dataValidation type="list" allowBlank="1" showInputMessage="1" showErrorMessage="1" xr:uid="{A9274AE2-7BC5-4D6F-B01E-1B7CC4541761}">
          <x14:formula1>
            <xm:f>'CP Member'!$H$2:$H$43</xm:f>
          </x14:formula1>
          <xm:sqref>B3:B782</xm:sqref>
        </x14:dataValidation>
        <x14:dataValidation type="list" allowBlank="1" showInputMessage="1" showErrorMessage="1" xr:uid="{80030D61-51E4-4460-B9E0-CB0F2886797F}">
          <x14:formula1>
            <xm:f>'All Link_LOV'!$M$4:$M$15</xm:f>
          </x14:formula1>
          <xm:sqref>F302 F221:F222 F289 F255 F230 F198 F184 F172:F173 F143:F145 C3:C782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1669-2D7C-44D1-AA46-03D01ADED790}">
  <dimension ref="A1:AW83"/>
  <sheetViews>
    <sheetView showGridLines="0" zoomScale="85" zoomScaleNormal="85" workbookViewId="0">
      <pane xSplit="1" ySplit="1" topLeftCell="H28" activePane="bottomRight" state="frozen"/>
      <selection pane="bottomRight" activeCell="H28" sqref="H28"/>
      <selection pane="bottomLeft" activeCell="A2" sqref="A2"/>
      <selection pane="topRight" activeCell="B1" sqref="B1"/>
    </sheetView>
  </sheetViews>
  <sheetFormatPr defaultRowHeight="15" customHeight="1"/>
  <cols>
    <col min="1" max="1" width="6" style="12" customWidth="1"/>
    <col min="2" max="2" width="19.28515625" style="12" customWidth="1"/>
    <col min="3" max="3" width="8.7109375" style="12" customWidth="1"/>
    <col min="4" max="4" width="11.5703125" style="12" customWidth="1"/>
    <col min="5" max="5" width="36.28515625" style="12" customWidth="1"/>
    <col min="6" max="6" width="14.85546875" style="12" customWidth="1"/>
    <col min="7" max="7" width="20" style="12" customWidth="1"/>
    <col min="8" max="8" width="47.28515625" style="12" customWidth="1"/>
    <col min="9" max="9" width="22.42578125" style="12" customWidth="1"/>
    <col min="10" max="10" width="53.28515625" style="12" customWidth="1"/>
    <col min="11" max="11" width="26.140625" style="12" hidden="1" customWidth="1"/>
    <col min="12" max="12" width="20.140625" style="12" hidden="1" customWidth="1"/>
    <col min="13" max="13" width="35.5703125" style="12" hidden="1" customWidth="1"/>
    <col min="14" max="14" width="20" style="12" hidden="1" customWidth="1"/>
    <col min="15" max="19" width="8.5703125" style="12" hidden="1" customWidth="1"/>
    <col min="20" max="20" width="38.7109375" style="12" hidden="1" customWidth="1"/>
    <col min="21" max="21" width="16.28515625" style="12" hidden="1" customWidth="1"/>
    <col min="22" max="22" width="6.7109375" style="12" hidden="1" customWidth="1"/>
    <col min="23" max="23" width="41.42578125" style="12" hidden="1" customWidth="1"/>
    <col min="24" max="24" width="35.7109375" style="12" hidden="1" customWidth="1"/>
    <col min="25" max="25" width="30.42578125" style="12" hidden="1" customWidth="1"/>
    <col min="26" max="26" width="10.7109375" style="12" hidden="1" customWidth="1"/>
    <col min="27" max="27" width="39.7109375" style="12" hidden="1" customWidth="1"/>
    <col min="28" max="28" width="5.28515625" style="12" hidden="1" customWidth="1"/>
    <col min="29" max="29" width="55.140625" style="12" hidden="1" customWidth="1"/>
    <col min="30" max="30" width="52.7109375" style="12" hidden="1" customWidth="1"/>
    <col min="31" max="31" width="44.5703125" style="12" hidden="1" customWidth="1"/>
    <col min="32" max="32" width="55.140625" style="12" hidden="1" customWidth="1"/>
    <col min="33" max="33" width="22.7109375" style="12" hidden="1" customWidth="1"/>
    <col min="34" max="34" width="30.42578125" style="12" hidden="1" customWidth="1"/>
    <col min="35" max="35" width="10.28515625" style="12" hidden="1" customWidth="1"/>
    <col min="36" max="36" width="29" style="12" bestFit="1" customWidth="1"/>
    <col min="37" max="37" width="28.28515625" style="12" customWidth="1"/>
    <col min="38" max="38" width="30.42578125" style="12" bestFit="1" customWidth="1"/>
    <col min="39" max="39" width="35.5703125" style="12" customWidth="1"/>
    <col min="40" max="40" width="17.7109375" style="12" customWidth="1"/>
    <col min="41" max="41" width="16.85546875" style="12" customWidth="1"/>
    <col min="42" max="42" width="11.7109375" style="12" customWidth="1"/>
    <col min="43" max="43" width="14.5703125" style="12" customWidth="1"/>
    <col min="44" max="44" width="27.85546875" style="12" bestFit="1" customWidth="1"/>
    <col min="45" max="45" width="39.7109375" style="12" bestFit="1" customWidth="1"/>
    <col min="46" max="46" width="23.140625" style="12" bestFit="1" customWidth="1"/>
    <col min="47" max="47" width="26" style="12" bestFit="1" customWidth="1"/>
    <col min="48" max="48" width="6.42578125" style="12" customWidth="1"/>
    <col min="49" max="49" width="7.5703125" style="12" customWidth="1"/>
  </cols>
  <sheetData>
    <row r="1" spans="1:49" ht="28.5" customHeight="1">
      <c r="A1" s="94" t="s">
        <v>97</v>
      </c>
      <c r="B1" s="94" t="s">
        <v>5577</v>
      </c>
      <c r="C1" s="94" t="s">
        <v>85</v>
      </c>
      <c r="D1" s="94" t="s">
        <v>5578</v>
      </c>
      <c r="E1" s="94" t="s">
        <v>5579</v>
      </c>
      <c r="F1" s="94" t="s">
        <v>5580</v>
      </c>
      <c r="G1" s="94" t="s">
        <v>5581</v>
      </c>
      <c r="H1" s="94" t="s">
        <v>5582</v>
      </c>
      <c r="I1" s="94" t="s">
        <v>5583</v>
      </c>
      <c r="J1" s="94" t="s">
        <v>394</v>
      </c>
      <c r="K1" s="94" t="s">
        <v>5584</v>
      </c>
      <c r="L1" s="94" t="s">
        <v>5585</v>
      </c>
      <c r="M1" s="94" t="s">
        <v>5586</v>
      </c>
      <c r="N1" s="94" t="s">
        <v>5587</v>
      </c>
      <c r="O1" s="94" t="s">
        <v>5588</v>
      </c>
      <c r="P1" s="94" t="s">
        <v>5589</v>
      </c>
      <c r="Q1" s="94" t="s">
        <v>5590</v>
      </c>
      <c r="R1" s="94" t="s">
        <v>5591</v>
      </c>
      <c r="S1" s="94" t="s">
        <v>5592</v>
      </c>
      <c r="T1" s="94" t="s">
        <v>5593</v>
      </c>
      <c r="U1" s="94" t="s">
        <v>5594</v>
      </c>
      <c r="V1" s="94" t="s">
        <v>5595</v>
      </c>
      <c r="W1" s="94" t="s">
        <v>5596</v>
      </c>
      <c r="X1" s="94" t="s">
        <v>5597</v>
      </c>
      <c r="Y1" s="94" t="s">
        <v>5598</v>
      </c>
      <c r="Z1" s="94" t="s">
        <v>5599</v>
      </c>
      <c r="AA1" s="94" t="s">
        <v>5600</v>
      </c>
      <c r="AB1" s="95" t="s">
        <v>5601</v>
      </c>
      <c r="AC1" s="95" t="s">
        <v>5602</v>
      </c>
      <c r="AD1" s="95" t="s">
        <v>5603</v>
      </c>
      <c r="AE1" s="95" t="s">
        <v>5604</v>
      </c>
      <c r="AF1" s="95" t="s">
        <v>5605</v>
      </c>
      <c r="AG1" s="95" t="s">
        <v>5606</v>
      </c>
      <c r="AH1" s="95" t="s">
        <v>5607</v>
      </c>
      <c r="AI1" s="95" t="s">
        <v>5608</v>
      </c>
      <c r="AJ1" s="95" t="s">
        <v>5609</v>
      </c>
      <c r="AK1" s="95" t="s">
        <v>5610</v>
      </c>
      <c r="AL1" s="95" t="s">
        <v>5611</v>
      </c>
      <c r="AM1" s="94" t="s">
        <v>5612</v>
      </c>
      <c r="AN1" s="94" t="s">
        <v>5613</v>
      </c>
      <c r="AO1" s="94" t="s">
        <v>5614</v>
      </c>
      <c r="AP1" s="95" t="s">
        <v>352</v>
      </c>
      <c r="AQ1" s="96" t="s">
        <v>5615</v>
      </c>
      <c r="AR1" s="97" t="s">
        <v>5616</v>
      </c>
      <c r="AS1" s="97" t="s">
        <v>5617</v>
      </c>
      <c r="AT1" s="97" t="s">
        <v>5618</v>
      </c>
      <c r="AU1" s="97" t="s">
        <v>5619</v>
      </c>
      <c r="AV1" s="97" t="s">
        <v>5620</v>
      </c>
      <c r="AW1" s="97" t="s">
        <v>5621</v>
      </c>
    </row>
    <row r="2" spans="1:49" ht="15.75">
      <c r="A2" s="3">
        <v>1</v>
      </c>
      <c r="B2" s="3" t="s">
        <v>2599</v>
      </c>
      <c r="C2" s="3"/>
      <c r="D2" s="18" t="s">
        <v>5622</v>
      </c>
      <c r="E2" s="4" t="s">
        <v>5623</v>
      </c>
      <c r="F2" s="3" t="s">
        <v>5624</v>
      </c>
      <c r="G2" s="3" t="s">
        <v>5625</v>
      </c>
      <c r="H2" s="3" t="str">
        <f t="shared" ref="H2:H43" si="0">T2</f>
        <v>Mohamad Azrai Bin A.Aziz</v>
      </c>
      <c r="I2" s="3" t="s">
        <v>1525</v>
      </c>
      <c r="J2" s="3" t="s">
        <v>5626</v>
      </c>
      <c r="K2" s="3" t="s">
        <v>5627</v>
      </c>
      <c r="L2" s="3" t="s">
        <v>1691</v>
      </c>
      <c r="M2" s="3"/>
      <c r="N2" s="3"/>
      <c r="O2" s="5">
        <v>40154</v>
      </c>
      <c r="P2" s="5"/>
      <c r="Q2" s="5"/>
      <c r="R2" s="5"/>
      <c r="S2" s="5"/>
      <c r="T2" s="5" t="s">
        <v>5627</v>
      </c>
      <c r="U2" s="6"/>
      <c r="V2" s="6"/>
      <c r="W2" s="6" t="s">
        <v>5628</v>
      </c>
      <c r="X2" s="6" t="s">
        <v>5629</v>
      </c>
      <c r="Y2" s="6" t="s">
        <v>5630</v>
      </c>
      <c r="Z2" s="6" t="s">
        <v>5631</v>
      </c>
      <c r="AA2" s="6" t="s">
        <v>5632</v>
      </c>
      <c r="AB2" s="6"/>
      <c r="AC2" s="6" t="s">
        <v>5626</v>
      </c>
      <c r="AD2" s="6" t="s">
        <v>5633</v>
      </c>
      <c r="AE2" s="3" t="s">
        <v>5634</v>
      </c>
      <c r="AF2" s="6" t="s">
        <v>5626</v>
      </c>
      <c r="AG2" s="6"/>
      <c r="AH2" s="3" t="s">
        <v>5635</v>
      </c>
      <c r="AI2" s="6" t="s">
        <v>5636</v>
      </c>
      <c r="AJ2" s="6" t="s">
        <v>5637</v>
      </c>
      <c r="AK2" s="6" t="s">
        <v>5638</v>
      </c>
      <c r="AL2" s="3" t="s">
        <v>5635</v>
      </c>
      <c r="AM2" s="6"/>
      <c r="AN2" s="6"/>
      <c r="AO2" s="6"/>
      <c r="AP2" s="6"/>
      <c r="AQ2" s="6"/>
      <c r="AR2" s="3" t="s">
        <v>5639</v>
      </c>
      <c r="AS2" s="6"/>
      <c r="AT2" s="6"/>
      <c r="AU2" s="6"/>
      <c r="AV2" s="6"/>
      <c r="AW2" s="6"/>
    </row>
    <row r="3" spans="1:49" ht="15.75">
      <c r="A3" s="3">
        <v>2</v>
      </c>
      <c r="B3" s="3" t="s">
        <v>2599</v>
      </c>
      <c r="C3" s="3"/>
      <c r="D3" s="3" t="s">
        <v>5640</v>
      </c>
      <c r="E3" s="4" t="s">
        <v>5641</v>
      </c>
      <c r="F3" s="3" t="s">
        <v>5642</v>
      </c>
      <c r="G3" s="3" t="s">
        <v>5643</v>
      </c>
      <c r="H3" s="3" t="str">
        <f t="shared" si="0"/>
        <v>Mahmud Bin Zakaria</v>
      </c>
      <c r="I3" s="3" t="s">
        <v>1525</v>
      </c>
      <c r="J3" s="3" t="s">
        <v>5644</v>
      </c>
      <c r="K3" s="3" t="s">
        <v>69</v>
      </c>
      <c r="L3" s="3" t="s">
        <v>1564</v>
      </c>
      <c r="M3" s="3" t="s">
        <v>5645</v>
      </c>
      <c r="N3" s="3" t="s">
        <v>5646</v>
      </c>
      <c r="O3" s="5">
        <v>37941</v>
      </c>
      <c r="P3" s="5"/>
      <c r="Q3" s="5"/>
      <c r="R3" s="5"/>
      <c r="S3" s="5"/>
      <c r="T3" s="5" t="s">
        <v>69</v>
      </c>
      <c r="U3" s="6" t="s">
        <v>5643</v>
      </c>
      <c r="V3" s="6"/>
      <c r="W3" s="6" t="s">
        <v>5647</v>
      </c>
      <c r="X3" s="6" t="s">
        <v>5648</v>
      </c>
      <c r="Y3" s="6" t="s">
        <v>5649</v>
      </c>
      <c r="Z3" s="6" t="s">
        <v>5650</v>
      </c>
      <c r="AA3" s="6" t="s">
        <v>5651</v>
      </c>
      <c r="AB3" s="6"/>
      <c r="AC3" s="6" t="s">
        <v>5644</v>
      </c>
      <c r="AD3" s="6" t="s">
        <v>5652</v>
      </c>
      <c r="AE3" s="3" t="s">
        <v>5634</v>
      </c>
      <c r="AF3" s="6" t="s">
        <v>5644</v>
      </c>
      <c r="AG3" s="6"/>
      <c r="AH3" s="3" t="s">
        <v>5635</v>
      </c>
      <c r="AI3" s="6" t="s">
        <v>5636</v>
      </c>
      <c r="AJ3" s="6" t="s">
        <v>5637</v>
      </c>
      <c r="AK3" s="6" t="s">
        <v>5638</v>
      </c>
      <c r="AL3" s="3" t="s">
        <v>5635</v>
      </c>
      <c r="AM3" s="6"/>
      <c r="AN3" s="6"/>
      <c r="AO3" s="6"/>
      <c r="AP3" s="6"/>
      <c r="AQ3" s="6"/>
      <c r="AR3" s="3" t="s">
        <v>5639</v>
      </c>
      <c r="AS3" s="6"/>
      <c r="AT3" s="6"/>
      <c r="AU3" s="6"/>
      <c r="AV3" s="6"/>
      <c r="AW3" s="6"/>
    </row>
    <row r="4" spans="1:49" ht="15.75">
      <c r="A4" s="3">
        <v>3</v>
      </c>
      <c r="B4" s="3" t="s">
        <v>2599</v>
      </c>
      <c r="C4" s="3"/>
      <c r="D4" s="3" t="s">
        <v>5653</v>
      </c>
      <c r="E4" s="4" t="s">
        <v>5654</v>
      </c>
      <c r="F4" s="3" t="s">
        <v>5655</v>
      </c>
      <c r="G4" s="3" t="s">
        <v>5656</v>
      </c>
      <c r="H4" s="3" t="str">
        <f t="shared" si="0"/>
        <v>Mohd Shahfre Bin Sa'afie</v>
      </c>
      <c r="I4" s="3" t="s">
        <v>1525</v>
      </c>
      <c r="J4" s="3" t="s">
        <v>5657</v>
      </c>
      <c r="K4" s="3" t="s">
        <v>73</v>
      </c>
      <c r="L4" s="3" t="s">
        <v>1564</v>
      </c>
      <c r="M4" s="3"/>
      <c r="N4" s="3"/>
      <c r="O4" s="5">
        <v>38989</v>
      </c>
      <c r="P4" s="5"/>
      <c r="Q4" s="5"/>
      <c r="R4" s="5"/>
      <c r="S4" s="5"/>
      <c r="T4" s="5" t="s">
        <v>73</v>
      </c>
      <c r="U4" s="6" t="s">
        <v>5656</v>
      </c>
      <c r="V4" s="6"/>
      <c r="W4" s="6" t="s">
        <v>5658</v>
      </c>
      <c r="X4" s="6" t="s">
        <v>5648</v>
      </c>
      <c r="Y4" s="6" t="s">
        <v>5649</v>
      </c>
      <c r="Z4" s="6" t="s">
        <v>5650</v>
      </c>
      <c r="AA4" s="6" t="s">
        <v>5659</v>
      </c>
      <c r="AB4" s="6"/>
      <c r="AC4" s="6" t="s">
        <v>5657</v>
      </c>
      <c r="AD4" s="6" t="s">
        <v>5652</v>
      </c>
      <c r="AE4" s="3" t="s">
        <v>5634</v>
      </c>
      <c r="AF4" s="6" t="s">
        <v>5657</v>
      </c>
      <c r="AG4" s="6"/>
      <c r="AH4" s="3" t="s">
        <v>5635</v>
      </c>
      <c r="AI4" s="6" t="s">
        <v>5636</v>
      </c>
      <c r="AJ4" s="6" t="s">
        <v>5637</v>
      </c>
      <c r="AK4" s="6" t="s">
        <v>5638</v>
      </c>
      <c r="AL4" s="3" t="s">
        <v>5635</v>
      </c>
      <c r="AM4" s="6"/>
      <c r="AN4" s="6"/>
      <c r="AO4" s="6"/>
      <c r="AP4" s="6"/>
      <c r="AQ4" s="6"/>
      <c r="AR4" s="3" t="s">
        <v>5639</v>
      </c>
      <c r="AS4" s="6"/>
      <c r="AT4" s="6"/>
      <c r="AU4" s="6"/>
      <c r="AV4" s="6"/>
      <c r="AW4" s="6"/>
    </row>
    <row r="5" spans="1:49" ht="15.75">
      <c r="A5" s="3">
        <v>4</v>
      </c>
      <c r="B5" s="3" t="s">
        <v>2599</v>
      </c>
      <c r="C5" s="3"/>
      <c r="D5" s="18" t="s">
        <v>5660</v>
      </c>
      <c r="E5" s="4" t="s">
        <v>5661</v>
      </c>
      <c r="F5" s="3" t="s">
        <v>5662</v>
      </c>
      <c r="G5" s="3" t="s">
        <v>5663</v>
      </c>
      <c r="H5" s="3" t="str">
        <f t="shared" si="0"/>
        <v>Norizuwan Bin Che Hamid</v>
      </c>
      <c r="I5" s="3" t="s">
        <v>1525</v>
      </c>
      <c r="J5" s="3" t="s">
        <v>1675</v>
      </c>
      <c r="K5" s="3" t="s">
        <v>469</v>
      </c>
      <c r="L5" s="3" t="s">
        <v>1675</v>
      </c>
      <c r="M5" s="3"/>
      <c r="N5" s="3"/>
      <c r="O5" s="5">
        <v>43848</v>
      </c>
      <c r="P5" s="5"/>
      <c r="Q5" s="5"/>
      <c r="R5" s="5"/>
      <c r="S5" s="5"/>
      <c r="T5" s="8" t="s">
        <v>469</v>
      </c>
      <c r="U5" s="6"/>
      <c r="V5" s="6"/>
      <c r="W5" s="6" t="s">
        <v>5664</v>
      </c>
      <c r="X5" s="6" t="s">
        <v>5665</v>
      </c>
      <c r="Y5" s="6" t="s">
        <v>5666</v>
      </c>
      <c r="Z5" s="6" t="s">
        <v>5667</v>
      </c>
      <c r="AA5" s="6" t="s">
        <v>5668</v>
      </c>
      <c r="AB5" s="6"/>
      <c r="AC5" s="6" t="s">
        <v>1675</v>
      </c>
      <c r="AD5" s="6" t="s">
        <v>5669</v>
      </c>
      <c r="AE5" s="3" t="s">
        <v>5634</v>
      </c>
      <c r="AF5" s="6" t="s">
        <v>1675</v>
      </c>
      <c r="AG5" s="6"/>
      <c r="AH5" s="3" t="s">
        <v>5635</v>
      </c>
      <c r="AI5" s="6" t="s">
        <v>5636</v>
      </c>
      <c r="AJ5" s="6" t="s">
        <v>5637</v>
      </c>
      <c r="AK5" s="6" t="s">
        <v>5638</v>
      </c>
      <c r="AL5" s="3" t="s">
        <v>5635</v>
      </c>
      <c r="AM5" s="6"/>
      <c r="AN5" s="6"/>
      <c r="AO5" s="6"/>
      <c r="AP5" s="6"/>
      <c r="AQ5" s="6"/>
      <c r="AR5" s="3" t="s">
        <v>5639</v>
      </c>
      <c r="AS5" s="6"/>
      <c r="AT5" s="6"/>
      <c r="AU5" s="6"/>
      <c r="AV5" s="6"/>
      <c r="AW5" s="6"/>
    </row>
    <row r="6" spans="1:49" ht="15.75">
      <c r="A6" s="3">
        <v>5</v>
      </c>
      <c r="B6" s="3" t="s">
        <v>2599</v>
      </c>
      <c r="C6" s="3"/>
      <c r="D6" s="3" t="s">
        <v>5670</v>
      </c>
      <c r="E6" s="4" t="s">
        <v>5671</v>
      </c>
      <c r="F6" s="3" t="s">
        <v>5672</v>
      </c>
      <c r="G6" s="3" t="s">
        <v>5673</v>
      </c>
      <c r="H6" s="3" t="str">
        <f t="shared" si="0"/>
        <v>Mohd Syahmi Bin Chik</v>
      </c>
      <c r="I6" s="3" t="s">
        <v>1525</v>
      </c>
      <c r="J6" s="3" t="s">
        <v>5674</v>
      </c>
      <c r="K6" s="3" t="s">
        <v>74</v>
      </c>
      <c r="L6" s="3" t="s">
        <v>2603</v>
      </c>
      <c r="M6" s="3" t="s">
        <v>5675</v>
      </c>
      <c r="N6" s="3" t="s">
        <v>5676</v>
      </c>
      <c r="O6" s="5">
        <v>18744</v>
      </c>
      <c r="P6" s="5"/>
      <c r="Q6" s="5"/>
      <c r="R6" s="5"/>
      <c r="S6" s="5"/>
      <c r="T6" s="5" t="s">
        <v>74</v>
      </c>
      <c r="U6" s="6"/>
      <c r="V6" s="6"/>
      <c r="W6" s="6" t="s">
        <v>5677</v>
      </c>
      <c r="X6" s="6" t="s">
        <v>5678</v>
      </c>
      <c r="Y6" s="6" t="s">
        <v>5679</v>
      </c>
      <c r="Z6" s="6" t="s">
        <v>5680</v>
      </c>
      <c r="AA6" s="6" t="s">
        <v>5681</v>
      </c>
      <c r="AB6" s="6"/>
      <c r="AC6" s="6" t="s">
        <v>5674</v>
      </c>
      <c r="AD6" s="6" t="s">
        <v>5682</v>
      </c>
      <c r="AE6" s="3" t="s">
        <v>5634</v>
      </c>
      <c r="AF6" s="6" t="s">
        <v>5674</v>
      </c>
      <c r="AG6" s="6"/>
      <c r="AH6" s="3" t="s">
        <v>5635</v>
      </c>
      <c r="AI6" s="6" t="s">
        <v>5636</v>
      </c>
      <c r="AJ6" s="6" t="s">
        <v>5637</v>
      </c>
      <c r="AK6" s="6" t="s">
        <v>5638</v>
      </c>
      <c r="AL6" s="3" t="s">
        <v>5635</v>
      </c>
      <c r="AM6" s="6"/>
      <c r="AN6" s="6"/>
      <c r="AO6" s="6"/>
      <c r="AP6" s="6"/>
      <c r="AQ6" s="6"/>
      <c r="AR6" s="3" t="s">
        <v>5639</v>
      </c>
      <c r="AS6" s="6"/>
      <c r="AT6" s="6"/>
      <c r="AU6" s="6"/>
      <c r="AV6" s="6"/>
      <c r="AW6" s="6"/>
    </row>
    <row r="7" spans="1:49" ht="15.75">
      <c r="A7" s="3">
        <v>6</v>
      </c>
      <c r="B7" s="3" t="s">
        <v>2599</v>
      </c>
      <c r="C7" s="3"/>
      <c r="D7" s="3" t="s">
        <v>5683</v>
      </c>
      <c r="E7" s="4" t="s">
        <v>5684</v>
      </c>
      <c r="F7" s="3" t="s">
        <v>5685</v>
      </c>
      <c r="G7" s="3" t="s">
        <v>5686</v>
      </c>
      <c r="H7" s="3" t="str">
        <f t="shared" si="0"/>
        <v>Nor Alia Binti Ismail Khafidz</v>
      </c>
      <c r="I7" s="3" t="s">
        <v>1525</v>
      </c>
      <c r="J7" s="3" t="s">
        <v>1701</v>
      </c>
      <c r="K7" s="3" t="s">
        <v>5687</v>
      </c>
      <c r="L7" s="3" t="s">
        <v>1701</v>
      </c>
      <c r="N7" s="3"/>
      <c r="O7" s="5">
        <v>43624</v>
      </c>
      <c r="P7" s="5"/>
      <c r="Q7" s="5"/>
      <c r="R7" s="5"/>
      <c r="S7" s="5"/>
      <c r="T7" s="5" t="s">
        <v>78</v>
      </c>
      <c r="U7" s="6"/>
      <c r="V7" s="6"/>
      <c r="W7" s="6" t="s">
        <v>5688</v>
      </c>
      <c r="X7" s="6" t="s">
        <v>5678</v>
      </c>
      <c r="Y7" s="6" t="s">
        <v>5679</v>
      </c>
      <c r="Z7" s="6" t="s">
        <v>5680</v>
      </c>
      <c r="AA7" s="6" t="s">
        <v>5689</v>
      </c>
      <c r="AB7" s="6"/>
      <c r="AC7" s="6" t="s">
        <v>1701</v>
      </c>
      <c r="AD7" s="6" t="s">
        <v>5682</v>
      </c>
      <c r="AE7" s="3" t="s">
        <v>5634</v>
      </c>
      <c r="AF7" s="6" t="s">
        <v>1701</v>
      </c>
      <c r="AG7" s="6"/>
      <c r="AH7" s="3" t="s">
        <v>5635</v>
      </c>
      <c r="AI7" s="6" t="s">
        <v>5636</v>
      </c>
      <c r="AJ7" s="6" t="s">
        <v>5637</v>
      </c>
      <c r="AK7" s="6" t="s">
        <v>5638</v>
      </c>
      <c r="AL7" s="3" t="s">
        <v>5635</v>
      </c>
      <c r="AM7" s="6"/>
      <c r="AN7" s="6"/>
      <c r="AO7" s="6"/>
      <c r="AP7" s="6"/>
      <c r="AQ7" s="6"/>
      <c r="AR7" s="3" t="s">
        <v>5639</v>
      </c>
      <c r="AS7" s="6"/>
      <c r="AT7" s="6"/>
      <c r="AU7" s="6"/>
      <c r="AV7" s="6"/>
      <c r="AW7" s="6"/>
    </row>
    <row r="8" spans="1:49" ht="15.75">
      <c r="A8" s="3">
        <v>7</v>
      </c>
      <c r="B8" s="3" t="s">
        <v>2599</v>
      </c>
      <c r="C8" s="3"/>
      <c r="D8" s="3" t="s">
        <v>5690</v>
      </c>
      <c r="E8" s="4" t="s">
        <v>5691</v>
      </c>
      <c r="F8" s="3" t="s">
        <v>5692</v>
      </c>
      <c r="G8" s="3" t="s">
        <v>5693</v>
      </c>
      <c r="H8" s="3" t="str">
        <f t="shared" si="0"/>
        <v>Ilman Afif Bin Zulkifli</v>
      </c>
      <c r="I8" s="3" t="s">
        <v>1525</v>
      </c>
      <c r="J8" s="3" t="s">
        <v>5694</v>
      </c>
      <c r="K8" s="3" t="s">
        <v>66</v>
      </c>
      <c r="L8" s="3" t="s">
        <v>1635</v>
      </c>
      <c r="M8" s="3" t="s">
        <v>5695</v>
      </c>
      <c r="N8" s="3"/>
      <c r="O8" s="5">
        <v>56134</v>
      </c>
      <c r="P8" s="5"/>
      <c r="Q8" s="5"/>
      <c r="R8" s="5"/>
      <c r="S8" s="5"/>
      <c r="T8" s="5" t="s">
        <v>66</v>
      </c>
      <c r="U8" s="6" t="s">
        <v>5693</v>
      </c>
      <c r="V8" s="6"/>
      <c r="W8" s="6" t="s">
        <v>5696</v>
      </c>
      <c r="X8" s="6" t="s">
        <v>5697</v>
      </c>
      <c r="Y8" s="6" t="s">
        <v>5698</v>
      </c>
      <c r="Z8" s="6" t="s">
        <v>5699</v>
      </c>
      <c r="AA8" s="6" t="s">
        <v>5700</v>
      </c>
      <c r="AB8" s="6"/>
      <c r="AC8" s="6" t="s">
        <v>5694</v>
      </c>
      <c r="AD8" s="6" t="s">
        <v>5701</v>
      </c>
      <c r="AE8" s="3" t="s">
        <v>5634</v>
      </c>
      <c r="AF8" s="6" t="s">
        <v>5694</v>
      </c>
      <c r="AG8" s="6"/>
      <c r="AH8" s="3" t="s">
        <v>5635</v>
      </c>
      <c r="AI8" s="6" t="s">
        <v>5636</v>
      </c>
      <c r="AJ8" s="6" t="s">
        <v>5637</v>
      </c>
      <c r="AK8" s="6" t="s">
        <v>5638</v>
      </c>
      <c r="AL8" s="3" t="s">
        <v>5635</v>
      </c>
      <c r="AM8" s="6"/>
      <c r="AN8" s="6"/>
      <c r="AO8" s="6"/>
      <c r="AP8" s="6"/>
      <c r="AQ8" s="6"/>
      <c r="AR8" s="3" t="s">
        <v>5639</v>
      </c>
      <c r="AS8" s="6"/>
      <c r="AT8" s="6"/>
      <c r="AU8" s="6"/>
      <c r="AV8" s="6"/>
      <c r="AW8" s="6"/>
    </row>
    <row r="9" spans="1:49" ht="15.75">
      <c r="A9" s="3">
        <v>8</v>
      </c>
      <c r="B9" s="3" t="s">
        <v>2599</v>
      </c>
      <c r="C9" s="3"/>
      <c r="D9" s="3" t="s">
        <v>5702</v>
      </c>
      <c r="E9" s="4" t="s">
        <v>5703</v>
      </c>
      <c r="F9" s="3" t="s">
        <v>5704</v>
      </c>
      <c r="G9" s="3" t="s">
        <v>5705</v>
      </c>
      <c r="H9" s="3" t="str">
        <f t="shared" si="0"/>
        <v>Khairunnisa Bte Muhamad Noor</v>
      </c>
      <c r="I9" s="3" t="s">
        <v>1525</v>
      </c>
      <c r="J9" s="3" t="s">
        <v>5706</v>
      </c>
      <c r="K9" s="3" t="s">
        <v>68</v>
      </c>
      <c r="L9" s="3" t="s">
        <v>3872</v>
      </c>
      <c r="M9" s="3"/>
      <c r="N9" s="3"/>
      <c r="O9" s="5">
        <v>40655</v>
      </c>
      <c r="P9" s="5"/>
      <c r="Q9" s="5"/>
      <c r="R9" s="5"/>
      <c r="S9" s="5"/>
      <c r="T9" s="5" t="s">
        <v>68</v>
      </c>
      <c r="U9" s="6">
        <v>870516015844</v>
      </c>
      <c r="V9" s="6"/>
      <c r="W9" s="6" t="s">
        <v>5707</v>
      </c>
      <c r="X9" s="6" t="s">
        <v>5708</v>
      </c>
      <c r="Y9" s="6" t="s">
        <v>5709</v>
      </c>
      <c r="Z9" s="9" t="s">
        <v>5710</v>
      </c>
      <c r="AA9" s="6" t="s">
        <v>67</v>
      </c>
      <c r="AB9" s="6"/>
      <c r="AC9" s="6" t="s">
        <v>5706</v>
      </c>
      <c r="AD9" s="6" t="s">
        <v>5633</v>
      </c>
      <c r="AE9" s="3" t="s">
        <v>5634</v>
      </c>
      <c r="AF9" s="6" t="s">
        <v>5706</v>
      </c>
      <c r="AG9" s="6"/>
      <c r="AH9" s="3" t="s">
        <v>5635</v>
      </c>
      <c r="AI9" s="6" t="s">
        <v>5636</v>
      </c>
      <c r="AJ9" s="6" t="s">
        <v>5637</v>
      </c>
      <c r="AK9" s="6" t="s">
        <v>5638</v>
      </c>
      <c r="AL9" s="3" t="s">
        <v>5635</v>
      </c>
      <c r="AM9" s="6"/>
      <c r="AN9" s="6"/>
      <c r="AO9" s="6"/>
      <c r="AP9" s="6"/>
      <c r="AQ9" s="6"/>
      <c r="AR9" s="3" t="s">
        <v>5639</v>
      </c>
      <c r="AS9" s="6"/>
      <c r="AT9" s="6"/>
      <c r="AU9" s="6"/>
      <c r="AV9" s="6"/>
      <c r="AW9" s="6"/>
    </row>
    <row r="10" spans="1:49" ht="15.75">
      <c r="A10" s="3">
        <v>9</v>
      </c>
      <c r="B10" s="3" t="s">
        <v>2599</v>
      </c>
      <c r="C10" s="3"/>
      <c r="D10" s="3" t="s">
        <v>5711</v>
      </c>
      <c r="E10" s="4" t="s">
        <v>5712</v>
      </c>
      <c r="F10" s="3" t="s">
        <v>5713</v>
      </c>
      <c r="G10" s="3" t="s">
        <v>5714</v>
      </c>
      <c r="H10" s="3" t="str">
        <f t="shared" si="0"/>
        <v>Nor Aizee Masyitah Binti Kamal Bahrin</v>
      </c>
      <c r="I10" s="3" t="s">
        <v>5715</v>
      </c>
      <c r="J10" s="3" t="s">
        <v>466</v>
      </c>
      <c r="K10" s="3" t="s">
        <v>2744</v>
      </c>
      <c r="L10" s="3" t="s">
        <v>1753</v>
      </c>
      <c r="M10" s="3"/>
      <c r="N10" s="3"/>
      <c r="O10" s="5">
        <v>20150</v>
      </c>
      <c r="P10" s="5"/>
      <c r="Q10" s="5"/>
      <c r="R10" s="5"/>
      <c r="S10" s="5"/>
      <c r="T10" s="5" t="s">
        <v>2744</v>
      </c>
      <c r="U10" s="6">
        <v>820610145914</v>
      </c>
      <c r="V10" s="6"/>
      <c r="W10" s="6" t="s">
        <v>5716</v>
      </c>
      <c r="X10" s="6" t="s">
        <v>5665</v>
      </c>
      <c r="Y10" s="6" t="s">
        <v>5666</v>
      </c>
      <c r="Z10" s="6" t="s">
        <v>5667</v>
      </c>
      <c r="AA10" s="6" t="s">
        <v>5668</v>
      </c>
      <c r="AB10" s="6"/>
      <c r="AC10" s="6" t="s">
        <v>5717</v>
      </c>
      <c r="AD10" s="6" t="s">
        <v>5669</v>
      </c>
      <c r="AE10" s="3" t="s">
        <v>5634</v>
      </c>
      <c r="AF10" s="6" t="s">
        <v>5717</v>
      </c>
      <c r="AG10" s="6"/>
      <c r="AH10" s="3" t="s">
        <v>5635</v>
      </c>
      <c r="AI10" s="6" t="s">
        <v>5636</v>
      </c>
      <c r="AJ10" s="6" t="s">
        <v>5637</v>
      </c>
      <c r="AK10" s="6" t="s">
        <v>5638</v>
      </c>
      <c r="AL10" s="3" t="s">
        <v>5635</v>
      </c>
      <c r="AM10" s="6"/>
      <c r="AN10" s="6"/>
      <c r="AO10" s="6"/>
      <c r="AP10" s="6"/>
      <c r="AQ10" s="6"/>
      <c r="AR10" s="3" t="s">
        <v>5639</v>
      </c>
      <c r="AS10" s="6"/>
      <c r="AT10" s="6"/>
      <c r="AU10" s="6"/>
      <c r="AV10" s="6"/>
      <c r="AW10" s="6"/>
    </row>
    <row r="11" spans="1:49" ht="15.75">
      <c r="A11" s="3">
        <v>10</v>
      </c>
      <c r="B11" s="3" t="s">
        <v>2599</v>
      </c>
      <c r="C11" s="3" t="s">
        <v>5718</v>
      </c>
      <c r="D11" s="3" t="s">
        <v>5719</v>
      </c>
      <c r="E11" s="4" t="s">
        <v>5720</v>
      </c>
      <c r="F11" s="3" t="s">
        <v>5721</v>
      </c>
      <c r="G11" s="3" t="s">
        <v>5722</v>
      </c>
      <c r="H11" s="3" t="str">
        <f t="shared" si="0"/>
        <v>Khairul Ikmal Bin Abdul Halim</v>
      </c>
      <c r="I11" s="3" t="s">
        <v>5715</v>
      </c>
      <c r="J11" s="3" t="s">
        <v>5723</v>
      </c>
      <c r="K11" s="3" t="s">
        <v>67</v>
      </c>
      <c r="L11" s="3" t="s">
        <v>1552</v>
      </c>
      <c r="M11" s="3" t="s">
        <v>5724</v>
      </c>
      <c r="N11" s="3" t="s">
        <v>5725</v>
      </c>
      <c r="O11" s="5">
        <v>39177</v>
      </c>
      <c r="P11" s="5"/>
      <c r="Q11" s="5"/>
      <c r="R11" s="5"/>
      <c r="S11" s="5"/>
      <c r="T11" s="5" t="s">
        <v>67</v>
      </c>
      <c r="U11" s="6"/>
      <c r="V11" s="6"/>
      <c r="W11" s="6" t="s">
        <v>5726</v>
      </c>
      <c r="X11" s="6" t="s">
        <v>5708</v>
      </c>
      <c r="Y11" s="6" t="s">
        <v>5709</v>
      </c>
      <c r="Z11" s="6" t="s">
        <v>5710</v>
      </c>
      <c r="AA11" s="6" t="s">
        <v>5727</v>
      </c>
      <c r="AB11" s="6"/>
      <c r="AC11" s="6" t="s">
        <v>5723</v>
      </c>
      <c r="AD11" s="6" t="s">
        <v>5728</v>
      </c>
      <c r="AE11" s="3" t="s">
        <v>5634</v>
      </c>
      <c r="AF11" s="6" t="s">
        <v>5723</v>
      </c>
      <c r="AG11" s="6"/>
      <c r="AH11" s="3" t="s">
        <v>5635</v>
      </c>
      <c r="AI11" s="6" t="s">
        <v>5636</v>
      </c>
      <c r="AJ11" s="6" t="s">
        <v>5637</v>
      </c>
      <c r="AK11" s="6" t="s">
        <v>5638</v>
      </c>
      <c r="AL11" s="3" t="s">
        <v>5635</v>
      </c>
      <c r="AM11" s="6"/>
      <c r="AN11" s="6"/>
      <c r="AO11" s="6"/>
      <c r="AP11" s="6"/>
      <c r="AQ11" s="6"/>
      <c r="AR11" s="3" t="s">
        <v>5639</v>
      </c>
      <c r="AS11" s="6"/>
      <c r="AT11" s="6"/>
      <c r="AU11" s="6"/>
      <c r="AV11" s="6"/>
      <c r="AW11" s="6"/>
    </row>
    <row r="12" spans="1:49" ht="15.75">
      <c r="A12" s="3">
        <v>11</v>
      </c>
      <c r="B12" s="3" t="s">
        <v>2599</v>
      </c>
      <c r="C12" s="3"/>
      <c r="D12" s="3" t="s">
        <v>5729</v>
      </c>
      <c r="E12" s="4" t="s">
        <v>5730</v>
      </c>
      <c r="F12" s="3" t="s">
        <v>5731</v>
      </c>
      <c r="G12" s="3" t="s">
        <v>5732</v>
      </c>
      <c r="H12" s="3" t="str">
        <f t="shared" si="0"/>
        <v>Ahmad Idrus Bin Abdul Talib</v>
      </c>
      <c r="I12" s="3" t="s">
        <v>5715</v>
      </c>
      <c r="J12" s="3" t="s">
        <v>5733</v>
      </c>
      <c r="K12" s="3" t="s">
        <v>457</v>
      </c>
      <c r="L12" s="3" t="s">
        <v>2603</v>
      </c>
      <c r="M12" s="3" t="s">
        <v>5734</v>
      </c>
      <c r="N12" s="3"/>
      <c r="O12" s="5">
        <v>45853</v>
      </c>
      <c r="P12" s="5"/>
      <c r="Q12" s="5"/>
      <c r="R12" s="5"/>
      <c r="S12" s="5"/>
      <c r="T12" s="5" t="s">
        <v>457</v>
      </c>
      <c r="U12" s="6"/>
      <c r="V12" s="6"/>
      <c r="W12" s="6" t="s">
        <v>5735</v>
      </c>
      <c r="X12" s="6" t="s">
        <v>5736</v>
      </c>
      <c r="Y12" s="6" t="s">
        <v>5737</v>
      </c>
      <c r="Z12" s="6" t="s">
        <v>5738</v>
      </c>
      <c r="AA12" s="6" t="s">
        <v>5739</v>
      </c>
      <c r="AB12" s="6"/>
      <c r="AC12" s="6" t="s">
        <v>5733</v>
      </c>
      <c r="AD12" s="6" t="s">
        <v>5682</v>
      </c>
      <c r="AE12" s="3" t="s">
        <v>5634</v>
      </c>
      <c r="AF12" s="6" t="s">
        <v>5733</v>
      </c>
      <c r="AG12" s="6"/>
      <c r="AH12" s="3" t="s">
        <v>5635</v>
      </c>
      <c r="AI12" s="6" t="s">
        <v>5636</v>
      </c>
      <c r="AJ12" s="6" t="s">
        <v>5637</v>
      </c>
      <c r="AK12" s="6" t="s">
        <v>5638</v>
      </c>
      <c r="AL12" s="3" t="s">
        <v>5635</v>
      </c>
      <c r="AM12" s="6"/>
      <c r="AN12" s="6"/>
      <c r="AO12" s="6"/>
      <c r="AP12" s="6"/>
      <c r="AQ12" s="6"/>
      <c r="AR12" s="3" t="s">
        <v>5639</v>
      </c>
      <c r="AS12" s="6"/>
      <c r="AT12" s="6"/>
      <c r="AU12" s="6"/>
      <c r="AV12" s="6"/>
      <c r="AW12" s="6"/>
    </row>
    <row r="13" spans="1:49" ht="15.75">
      <c r="A13" s="3">
        <v>12</v>
      </c>
      <c r="B13" s="3" t="s">
        <v>2599</v>
      </c>
      <c r="C13" s="3"/>
      <c r="D13" s="3" t="s">
        <v>5740</v>
      </c>
      <c r="E13" s="4" t="s">
        <v>5741</v>
      </c>
      <c r="F13" s="3" t="s">
        <v>5742</v>
      </c>
      <c r="G13" s="3" t="s">
        <v>5743</v>
      </c>
      <c r="H13" s="3" t="str">
        <f t="shared" si="0"/>
        <v>Nur Fauziah Binti Abdullah Shuhaimy</v>
      </c>
      <c r="I13" s="3" t="s">
        <v>1525</v>
      </c>
      <c r="J13" s="3" t="s">
        <v>5744</v>
      </c>
      <c r="K13" s="3" t="s">
        <v>79</v>
      </c>
      <c r="L13" s="3" t="s">
        <v>1635</v>
      </c>
      <c r="M13" s="3"/>
      <c r="N13" s="3"/>
      <c r="O13" s="5">
        <v>37914</v>
      </c>
      <c r="P13" s="5"/>
      <c r="Q13" s="5"/>
      <c r="R13" s="5"/>
      <c r="S13" s="5"/>
      <c r="T13" s="5" t="s">
        <v>79</v>
      </c>
      <c r="U13" s="6" t="s">
        <v>5743</v>
      </c>
      <c r="V13" s="10">
        <v>37914</v>
      </c>
      <c r="W13" s="6" t="s">
        <v>5745</v>
      </c>
      <c r="X13" s="6" t="s">
        <v>5697</v>
      </c>
      <c r="Y13" s="6" t="s">
        <v>5698</v>
      </c>
      <c r="Z13" s="6" t="s">
        <v>5699</v>
      </c>
      <c r="AA13" s="6" t="s">
        <v>5700</v>
      </c>
      <c r="AB13" s="6"/>
      <c r="AC13" s="6" t="s">
        <v>5744</v>
      </c>
      <c r="AD13" s="6" t="s">
        <v>5701</v>
      </c>
      <c r="AE13" s="3" t="s">
        <v>5634</v>
      </c>
      <c r="AF13" s="6" t="s">
        <v>5744</v>
      </c>
      <c r="AG13" s="6"/>
      <c r="AH13" s="3" t="s">
        <v>5635</v>
      </c>
      <c r="AI13" s="6" t="s">
        <v>5636</v>
      </c>
      <c r="AJ13" s="6" t="s">
        <v>5637</v>
      </c>
      <c r="AK13" s="6" t="s">
        <v>5638</v>
      </c>
      <c r="AL13" s="3" t="s">
        <v>5635</v>
      </c>
      <c r="AM13" s="6"/>
      <c r="AN13" s="6"/>
      <c r="AO13" s="6"/>
      <c r="AP13" s="6"/>
      <c r="AQ13" s="6"/>
      <c r="AR13" s="3" t="s">
        <v>5639</v>
      </c>
      <c r="AS13" s="6"/>
      <c r="AT13" s="6"/>
      <c r="AU13" s="6"/>
      <c r="AV13" s="6"/>
      <c r="AW13" s="6"/>
    </row>
    <row r="14" spans="1:49" ht="15.75">
      <c r="A14" s="3">
        <v>13</v>
      </c>
      <c r="B14" s="3" t="s">
        <v>2599</v>
      </c>
      <c r="C14" s="3"/>
      <c r="D14" s="3" t="s">
        <v>5746</v>
      </c>
      <c r="E14" s="4" t="s">
        <v>5747</v>
      </c>
      <c r="F14" s="3" t="s">
        <v>5748</v>
      </c>
      <c r="G14" s="3" t="s">
        <v>5749</v>
      </c>
      <c r="H14" s="3" t="str">
        <f t="shared" si="0"/>
        <v>Muhammad Hafizzuddin Bin Mohd Noor</v>
      </c>
      <c r="I14" s="3" t="s">
        <v>5715</v>
      </c>
      <c r="J14" s="3" t="s">
        <v>5750</v>
      </c>
      <c r="K14" s="3" t="s">
        <v>77</v>
      </c>
      <c r="L14" s="3" t="s">
        <v>1691</v>
      </c>
      <c r="M14" s="3"/>
      <c r="N14" s="3"/>
      <c r="O14" s="5">
        <v>39059</v>
      </c>
      <c r="P14" s="5"/>
      <c r="Q14" s="5"/>
      <c r="R14" s="5"/>
      <c r="S14" s="5"/>
      <c r="T14" s="5" t="s">
        <v>77</v>
      </c>
      <c r="U14" s="6" t="s">
        <v>5749</v>
      </c>
      <c r="V14" s="6"/>
      <c r="W14" s="6" t="s">
        <v>5751</v>
      </c>
      <c r="X14" s="6" t="s">
        <v>5648</v>
      </c>
      <c r="Y14" s="6" t="s">
        <v>5649</v>
      </c>
      <c r="Z14" s="6" t="s">
        <v>5650</v>
      </c>
      <c r="AA14" s="6" t="s">
        <v>5752</v>
      </c>
      <c r="AB14" s="6"/>
      <c r="AC14" s="6" t="s">
        <v>5753</v>
      </c>
      <c r="AD14" s="6" t="s">
        <v>5633</v>
      </c>
      <c r="AE14" s="3" t="s">
        <v>5634</v>
      </c>
      <c r="AF14" s="6" t="s">
        <v>5753</v>
      </c>
      <c r="AG14" s="6"/>
      <c r="AH14" s="3" t="s">
        <v>5635</v>
      </c>
      <c r="AI14" s="6" t="s">
        <v>5636</v>
      </c>
      <c r="AJ14" s="6" t="s">
        <v>5637</v>
      </c>
      <c r="AK14" s="6" t="s">
        <v>5638</v>
      </c>
      <c r="AL14" s="3" t="s">
        <v>5635</v>
      </c>
      <c r="AM14" s="6"/>
      <c r="AN14" s="6"/>
      <c r="AO14" s="6"/>
      <c r="AP14" s="6"/>
      <c r="AQ14" s="6"/>
      <c r="AR14" s="3" t="s">
        <v>5639</v>
      </c>
      <c r="AS14" s="6"/>
      <c r="AT14" s="6"/>
      <c r="AU14" s="6"/>
      <c r="AV14" s="6"/>
      <c r="AW14" s="6"/>
    </row>
    <row r="15" spans="1:49" ht="15.75">
      <c r="A15" s="3">
        <v>14</v>
      </c>
      <c r="B15" s="3" t="s">
        <v>2599</v>
      </c>
      <c r="C15" s="3"/>
      <c r="D15" s="18" t="s">
        <v>5754</v>
      </c>
      <c r="E15" s="4" t="s">
        <v>5755</v>
      </c>
      <c r="F15" s="3" t="s">
        <v>5756</v>
      </c>
      <c r="G15" s="3" t="s">
        <v>5757</v>
      </c>
      <c r="H15" s="3" t="str">
        <f t="shared" si="0"/>
        <v>Muhammad Imran Bin Azid</v>
      </c>
      <c r="I15" s="3" t="s">
        <v>1525</v>
      </c>
      <c r="J15" s="3" t="s">
        <v>5758</v>
      </c>
      <c r="K15" s="6" t="s">
        <v>5759</v>
      </c>
      <c r="L15" s="6" t="s">
        <v>3872</v>
      </c>
      <c r="M15" s="6"/>
      <c r="N15" s="6"/>
      <c r="O15" s="5">
        <v>56139</v>
      </c>
      <c r="P15" s="5"/>
      <c r="Q15" s="5"/>
      <c r="R15" s="5"/>
      <c r="S15" s="5"/>
      <c r="T15" s="5" t="s">
        <v>5759</v>
      </c>
      <c r="U15" s="6"/>
      <c r="V15" s="6"/>
      <c r="W15" s="6" t="s">
        <v>5760</v>
      </c>
      <c r="X15" s="6" t="s">
        <v>5761</v>
      </c>
      <c r="Y15" s="6" t="s">
        <v>5630</v>
      </c>
      <c r="Z15" s="6" t="s">
        <v>5631</v>
      </c>
      <c r="AA15" s="6" t="s">
        <v>5762</v>
      </c>
      <c r="AB15" s="6"/>
      <c r="AC15" s="6" t="s">
        <v>5758</v>
      </c>
      <c r="AD15" s="6" t="s">
        <v>5633</v>
      </c>
      <c r="AE15" s="3" t="s">
        <v>5634</v>
      </c>
      <c r="AF15" s="6" t="s">
        <v>5758</v>
      </c>
      <c r="AG15" s="6"/>
      <c r="AH15" s="3" t="s">
        <v>5635</v>
      </c>
      <c r="AI15" s="6" t="s">
        <v>5636</v>
      </c>
      <c r="AJ15" s="6" t="s">
        <v>5637</v>
      </c>
      <c r="AK15" s="6" t="s">
        <v>5638</v>
      </c>
      <c r="AL15" s="3" t="s">
        <v>5635</v>
      </c>
      <c r="AM15" s="6"/>
      <c r="AN15" s="6"/>
      <c r="AO15" s="6"/>
      <c r="AP15" s="6"/>
      <c r="AQ15" s="6"/>
      <c r="AR15" s="3" t="s">
        <v>5639</v>
      </c>
      <c r="AS15" s="6"/>
      <c r="AT15" s="6"/>
      <c r="AU15" s="6"/>
      <c r="AV15" s="6"/>
      <c r="AW15" s="6"/>
    </row>
    <row r="16" spans="1:49" ht="15.75">
      <c r="A16" s="3">
        <v>15</v>
      </c>
      <c r="B16" s="3" t="s">
        <v>2599</v>
      </c>
      <c r="C16" s="3"/>
      <c r="D16" s="3" t="s">
        <v>5763</v>
      </c>
      <c r="E16" s="4" t="s">
        <v>5764</v>
      </c>
      <c r="F16" s="4" t="s">
        <v>5765</v>
      </c>
      <c r="G16" s="537" t="s">
        <v>5766</v>
      </c>
      <c r="H16" s="3" t="s">
        <v>460</v>
      </c>
      <c r="I16" s="3" t="s">
        <v>1525</v>
      </c>
      <c r="J16" s="3" t="s">
        <v>5767</v>
      </c>
      <c r="K16" s="3"/>
      <c r="L16" s="3"/>
      <c r="M16" s="3"/>
      <c r="N16" s="3"/>
      <c r="O16" s="5"/>
      <c r="P16" s="5"/>
      <c r="Q16" s="5"/>
      <c r="R16" s="5"/>
      <c r="S16" s="5"/>
      <c r="T16" s="5"/>
      <c r="U16" s="6"/>
      <c r="V16" s="6"/>
      <c r="W16" s="6"/>
      <c r="X16" s="3"/>
      <c r="Y16" s="3"/>
      <c r="Z16" s="7"/>
      <c r="AA16" s="6"/>
      <c r="AB16" s="6"/>
      <c r="AC16" s="6"/>
      <c r="AD16" s="6"/>
      <c r="AE16" s="3"/>
      <c r="AF16" s="6"/>
      <c r="AG16" s="6"/>
      <c r="AH16" s="3"/>
      <c r="AI16" s="3"/>
      <c r="AJ16" s="6"/>
      <c r="AK16" s="6"/>
      <c r="AL16" s="3"/>
      <c r="AM16" s="6"/>
      <c r="AN16" s="6"/>
      <c r="AO16" s="6"/>
      <c r="AP16" s="6"/>
      <c r="AQ16" s="6"/>
      <c r="AR16" s="3"/>
      <c r="AS16" s="6"/>
      <c r="AT16" s="6"/>
      <c r="AU16" s="3"/>
      <c r="AV16" s="6"/>
      <c r="AW16" s="6"/>
    </row>
    <row r="17" spans="1:49" ht="15.75">
      <c r="A17" s="3">
        <v>16</v>
      </c>
      <c r="B17" s="3" t="s">
        <v>5768</v>
      </c>
      <c r="C17" s="3"/>
      <c r="D17" s="18" t="s">
        <v>5769</v>
      </c>
      <c r="E17" s="3"/>
      <c r="F17" s="3"/>
      <c r="G17" s="3"/>
      <c r="H17" s="3" t="str">
        <f t="shared" si="0"/>
        <v>Seri Rusida Bt Daud</v>
      </c>
      <c r="I17" s="3" t="s">
        <v>1525</v>
      </c>
      <c r="J17" s="3" t="s">
        <v>5770</v>
      </c>
      <c r="K17" s="3"/>
      <c r="L17" s="3"/>
      <c r="M17" s="3"/>
      <c r="N17" s="3"/>
      <c r="O17" s="5">
        <v>38212</v>
      </c>
      <c r="P17" s="5"/>
      <c r="Q17" s="5"/>
      <c r="R17" s="5"/>
      <c r="S17" s="5"/>
      <c r="T17" s="5" t="s">
        <v>5771</v>
      </c>
      <c r="U17" s="6"/>
      <c r="V17" s="6"/>
      <c r="W17" s="6" t="s">
        <v>5772</v>
      </c>
      <c r="X17" s="6" t="s">
        <v>5773</v>
      </c>
      <c r="Y17" s="6" t="s">
        <v>5774</v>
      </c>
      <c r="Z17" s="6" t="s">
        <v>5636</v>
      </c>
      <c r="AA17" s="6" t="s">
        <v>5775</v>
      </c>
      <c r="AB17" s="6"/>
      <c r="AC17" s="6" t="s">
        <v>5770</v>
      </c>
      <c r="AD17" s="6" t="s">
        <v>5776</v>
      </c>
      <c r="AE17" s="3" t="s">
        <v>5634</v>
      </c>
      <c r="AF17" s="6" t="s">
        <v>5770</v>
      </c>
      <c r="AG17" s="6"/>
      <c r="AH17" s="3" t="s">
        <v>5635</v>
      </c>
      <c r="AI17" s="6" t="s">
        <v>5636</v>
      </c>
      <c r="AJ17" s="6" t="s">
        <v>5637</v>
      </c>
      <c r="AK17" s="6" t="s">
        <v>5638</v>
      </c>
      <c r="AL17" s="3" t="s">
        <v>5635</v>
      </c>
      <c r="AM17" s="6"/>
      <c r="AN17" s="6"/>
      <c r="AO17" s="6"/>
      <c r="AP17" s="6"/>
      <c r="AQ17" s="6"/>
      <c r="AR17" s="3" t="s">
        <v>5639</v>
      </c>
      <c r="AS17" s="6"/>
      <c r="AT17" s="6"/>
      <c r="AU17" s="6"/>
      <c r="AV17" s="6"/>
      <c r="AW17" s="6"/>
    </row>
    <row r="18" spans="1:49" ht="15.75">
      <c r="A18" s="3">
        <v>17</v>
      </c>
      <c r="B18" s="3" t="s">
        <v>5777</v>
      </c>
      <c r="C18" s="3"/>
      <c r="D18" s="3" t="s">
        <v>5778</v>
      </c>
      <c r="E18" s="4" t="s">
        <v>5779</v>
      </c>
      <c r="F18" s="3" t="s">
        <v>5780</v>
      </c>
      <c r="G18" s="542" t="s">
        <v>5781</v>
      </c>
      <c r="H18" s="3" t="str">
        <f t="shared" si="0"/>
        <v>Muhammad Ashraf bin Abdull Rahim</v>
      </c>
      <c r="I18" s="3" t="s">
        <v>5715</v>
      </c>
      <c r="J18" s="3" t="s">
        <v>5782</v>
      </c>
      <c r="K18" s="3" t="s">
        <v>5783</v>
      </c>
      <c r="L18" s="3" t="s">
        <v>5784</v>
      </c>
      <c r="M18" s="3"/>
      <c r="N18" s="3"/>
      <c r="O18" s="5">
        <v>30070</v>
      </c>
      <c r="P18" s="5"/>
      <c r="Q18" s="5"/>
      <c r="R18" s="5"/>
      <c r="S18" s="5"/>
      <c r="T18" s="5" t="s">
        <v>451</v>
      </c>
      <c r="U18" s="6"/>
      <c r="V18" s="6"/>
      <c r="W18" s="6" t="s">
        <v>5785</v>
      </c>
      <c r="X18" s="6" t="s">
        <v>5786</v>
      </c>
      <c r="Y18" s="6" t="s">
        <v>5787</v>
      </c>
      <c r="Z18" s="6" t="s">
        <v>5788</v>
      </c>
      <c r="AA18" s="6" t="s">
        <v>5789</v>
      </c>
      <c r="AB18" s="6"/>
      <c r="AC18" s="6" t="s">
        <v>5790</v>
      </c>
      <c r="AD18" s="6" t="s">
        <v>5791</v>
      </c>
      <c r="AE18" s="3" t="s">
        <v>5634</v>
      </c>
      <c r="AF18" s="6" t="s">
        <v>5790</v>
      </c>
      <c r="AG18" s="6"/>
      <c r="AH18" s="3" t="s">
        <v>5635</v>
      </c>
      <c r="AI18" s="6" t="s">
        <v>5636</v>
      </c>
      <c r="AJ18" s="6" t="s">
        <v>5637</v>
      </c>
      <c r="AK18" s="6" t="s">
        <v>5638</v>
      </c>
      <c r="AL18" s="3" t="s">
        <v>5635</v>
      </c>
      <c r="AM18" s="6"/>
      <c r="AN18" s="6"/>
      <c r="AO18" s="6"/>
      <c r="AP18" s="6"/>
      <c r="AQ18" s="6"/>
      <c r="AR18" s="3" t="s">
        <v>5639</v>
      </c>
      <c r="AS18" s="6"/>
      <c r="AT18" s="6"/>
      <c r="AU18" s="6"/>
      <c r="AV18" s="6"/>
      <c r="AW18" s="6"/>
    </row>
    <row r="19" spans="1:49" ht="15.75">
      <c r="A19" s="3">
        <v>18</v>
      </c>
      <c r="B19" s="3" t="s">
        <v>5777</v>
      </c>
      <c r="C19" s="3"/>
      <c r="D19" s="3" t="s">
        <v>5792</v>
      </c>
      <c r="E19" s="4" t="s">
        <v>5793</v>
      </c>
      <c r="F19" s="3" t="s">
        <v>5794</v>
      </c>
      <c r="G19" s="3" t="s">
        <v>5795</v>
      </c>
      <c r="H19" s="3" t="str">
        <f t="shared" si="0"/>
        <v>Mohd Hasrul Bin Abu Hassan</v>
      </c>
      <c r="I19" s="3" t="s">
        <v>1525</v>
      </c>
      <c r="J19" s="3" t="s">
        <v>5796</v>
      </c>
      <c r="K19" s="3" t="s">
        <v>450</v>
      </c>
      <c r="L19" s="3"/>
      <c r="M19" s="3"/>
      <c r="N19" s="3"/>
      <c r="O19" s="5">
        <v>43627</v>
      </c>
      <c r="P19" s="5"/>
      <c r="Q19" s="5"/>
      <c r="R19" s="5"/>
      <c r="S19" s="5"/>
      <c r="T19" s="5" t="s">
        <v>450</v>
      </c>
      <c r="U19" s="6"/>
      <c r="V19" s="6"/>
      <c r="W19" s="6" t="s">
        <v>5797</v>
      </c>
      <c r="X19" s="6" t="s">
        <v>5786</v>
      </c>
      <c r="Y19" s="6" t="s">
        <v>5787</v>
      </c>
      <c r="Z19" s="6" t="s">
        <v>5788</v>
      </c>
      <c r="AA19" s="6" t="s">
        <v>451</v>
      </c>
      <c r="AB19" s="6"/>
      <c r="AC19" s="6" t="s">
        <v>5796</v>
      </c>
      <c r="AD19" s="6" t="s">
        <v>5791</v>
      </c>
      <c r="AE19" s="3" t="s">
        <v>5634</v>
      </c>
      <c r="AF19" s="6" t="s">
        <v>5796</v>
      </c>
      <c r="AG19" s="6"/>
      <c r="AH19" s="3" t="s">
        <v>5635</v>
      </c>
      <c r="AI19" s="6" t="s">
        <v>5636</v>
      </c>
      <c r="AJ19" s="6" t="s">
        <v>5637</v>
      </c>
      <c r="AK19" s="6" t="s">
        <v>5638</v>
      </c>
      <c r="AL19" s="3" t="s">
        <v>5635</v>
      </c>
      <c r="AM19" s="6"/>
      <c r="AN19" s="6"/>
      <c r="AO19" s="6"/>
      <c r="AP19" s="6"/>
      <c r="AQ19" s="6"/>
      <c r="AR19" s="3" t="s">
        <v>5639</v>
      </c>
      <c r="AS19" s="6"/>
      <c r="AT19" s="6"/>
      <c r="AU19" s="6"/>
      <c r="AV19" s="6"/>
      <c r="AW19" s="6"/>
    </row>
    <row r="20" spans="1:49" ht="15.75">
      <c r="A20" s="3">
        <v>19</v>
      </c>
      <c r="B20" s="3" t="s">
        <v>5777</v>
      </c>
      <c r="C20" s="3"/>
      <c r="D20" s="3" t="s">
        <v>5798</v>
      </c>
      <c r="E20" s="4" t="s">
        <v>5799</v>
      </c>
      <c r="F20" s="3" t="s">
        <v>5800</v>
      </c>
      <c r="G20" s="3" t="s">
        <v>5801</v>
      </c>
      <c r="H20" s="3" t="str">
        <f t="shared" si="0"/>
        <v>K Kavilan a/l A Karuppiah</v>
      </c>
      <c r="I20" s="3" t="s">
        <v>1525</v>
      </c>
      <c r="J20" s="3" t="s">
        <v>5802</v>
      </c>
      <c r="K20" s="3" t="s">
        <v>454</v>
      </c>
      <c r="L20" s="3"/>
      <c r="M20" s="3"/>
      <c r="N20" s="3"/>
      <c r="O20" s="5">
        <v>13439</v>
      </c>
      <c r="P20" s="5"/>
      <c r="Q20" s="5"/>
      <c r="R20" s="5"/>
      <c r="S20" s="5"/>
      <c r="T20" s="5" t="s">
        <v>454</v>
      </c>
      <c r="U20" s="6"/>
      <c r="V20" s="6"/>
      <c r="W20" s="6" t="s">
        <v>5803</v>
      </c>
      <c r="X20" s="6" t="s">
        <v>5786</v>
      </c>
      <c r="Y20" s="6" t="s">
        <v>5787</v>
      </c>
      <c r="Z20" s="6" t="s">
        <v>5788</v>
      </c>
      <c r="AA20" s="6" t="s">
        <v>451</v>
      </c>
      <c r="AB20" s="6"/>
      <c r="AC20" s="6" t="s">
        <v>5802</v>
      </c>
      <c r="AD20" s="6" t="s">
        <v>5791</v>
      </c>
      <c r="AE20" s="3" t="s">
        <v>5634</v>
      </c>
      <c r="AF20" s="6" t="s">
        <v>5802</v>
      </c>
      <c r="AG20" s="6"/>
      <c r="AH20" s="3" t="s">
        <v>5635</v>
      </c>
      <c r="AI20" s="6" t="s">
        <v>5636</v>
      </c>
      <c r="AJ20" s="6" t="s">
        <v>5637</v>
      </c>
      <c r="AK20" s="6" t="s">
        <v>5638</v>
      </c>
      <c r="AL20" s="3" t="s">
        <v>5635</v>
      </c>
      <c r="AM20" s="6"/>
      <c r="AN20" s="6"/>
      <c r="AO20" s="6"/>
      <c r="AP20" s="6"/>
      <c r="AQ20" s="6"/>
      <c r="AR20" s="3" t="s">
        <v>5639</v>
      </c>
      <c r="AS20" s="6"/>
      <c r="AT20" s="6"/>
      <c r="AU20" s="6"/>
      <c r="AV20" s="6"/>
      <c r="AW20" s="6"/>
    </row>
    <row r="21" spans="1:49" ht="15.75">
      <c r="A21" s="3">
        <v>20</v>
      </c>
      <c r="B21" s="3" t="s">
        <v>5804</v>
      </c>
      <c r="C21" s="3"/>
      <c r="D21" s="3"/>
      <c r="E21" s="3"/>
      <c r="F21" s="3"/>
      <c r="G21" s="3"/>
      <c r="H21" s="3" t="str">
        <f t="shared" si="0"/>
        <v>Mohd Hafizul Fadli Bin Mohd Fakri</v>
      </c>
      <c r="I21" s="3" t="s">
        <v>1525</v>
      </c>
      <c r="J21" s="3" t="s">
        <v>5805</v>
      </c>
      <c r="K21" s="3" t="s">
        <v>5806</v>
      </c>
      <c r="L21" s="3"/>
      <c r="M21" s="3"/>
      <c r="N21" s="3"/>
      <c r="O21" s="11">
        <v>44290</v>
      </c>
      <c r="P21" s="11"/>
      <c r="Q21" s="11"/>
      <c r="R21" s="11"/>
      <c r="S21" s="11"/>
      <c r="T21" s="11" t="s">
        <v>5806</v>
      </c>
      <c r="U21" s="6"/>
      <c r="V21" s="6"/>
      <c r="W21" s="6" t="s">
        <v>5807</v>
      </c>
      <c r="X21" s="6" t="s">
        <v>5808</v>
      </c>
      <c r="Y21" s="6" t="s">
        <v>5774</v>
      </c>
      <c r="Z21" s="6" t="s">
        <v>5809</v>
      </c>
      <c r="AA21" s="6" t="s">
        <v>5810</v>
      </c>
      <c r="AB21" s="6"/>
      <c r="AC21" s="6" t="s">
        <v>5805</v>
      </c>
      <c r="AD21" s="6" t="s">
        <v>5791</v>
      </c>
      <c r="AE21" s="3" t="s">
        <v>5634</v>
      </c>
      <c r="AF21" s="6" t="s">
        <v>5805</v>
      </c>
      <c r="AG21" s="6"/>
      <c r="AH21" s="3" t="s">
        <v>5635</v>
      </c>
      <c r="AI21" s="6" t="s">
        <v>5636</v>
      </c>
      <c r="AJ21" s="6" t="s">
        <v>5637</v>
      </c>
      <c r="AK21" s="6" t="s">
        <v>5638</v>
      </c>
      <c r="AL21" s="3" t="s">
        <v>5635</v>
      </c>
      <c r="AM21" s="6"/>
      <c r="AN21" s="6"/>
      <c r="AO21" s="6"/>
      <c r="AP21" s="6"/>
      <c r="AQ21" s="6"/>
      <c r="AR21" s="3" t="s">
        <v>5639</v>
      </c>
      <c r="AS21" s="6"/>
      <c r="AT21" s="6"/>
      <c r="AU21" s="6"/>
      <c r="AV21" s="6"/>
      <c r="AW21" s="6"/>
    </row>
    <row r="22" spans="1:49" ht="15.75">
      <c r="A22" s="3">
        <v>21</v>
      </c>
      <c r="B22" s="3" t="s">
        <v>5811</v>
      </c>
      <c r="C22" s="3"/>
      <c r="D22" s="3" t="s">
        <v>5812</v>
      </c>
      <c r="E22" s="4" t="s">
        <v>5813</v>
      </c>
      <c r="F22" s="3" t="s">
        <v>5814</v>
      </c>
      <c r="G22" s="3" t="s">
        <v>5815</v>
      </c>
      <c r="H22" s="3" t="str">
        <f t="shared" si="0"/>
        <v>Zulhelmi Bin Abu Hasan</v>
      </c>
      <c r="I22" s="3" t="s">
        <v>1525</v>
      </c>
      <c r="J22" s="3" t="s">
        <v>5816</v>
      </c>
      <c r="K22" s="3" t="s">
        <v>429</v>
      </c>
      <c r="L22" s="3"/>
      <c r="M22" s="3"/>
      <c r="N22" s="3"/>
      <c r="O22" s="5">
        <v>45850</v>
      </c>
      <c r="P22" s="5"/>
      <c r="Q22" s="5"/>
      <c r="R22" s="5"/>
      <c r="S22" s="5"/>
      <c r="T22" s="5" t="s">
        <v>429</v>
      </c>
      <c r="U22" s="6"/>
      <c r="V22" s="6"/>
      <c r="W22" s="6" t="s">
        <v>5817</v>
      </c>
      <c r="X22" s="6" t="s">
        <v>5786</v>
      </c>
      <c r="Y22" s="6" t="s">
        <v>5787</v>
      </c>
      <c r="Z22" s="6" t="s">
        <v>5818</v>
      </c>
      <c r="AA22" s="6" t="s">
        <v>5789</v>
      </c>
      <c r="AB22" s="6"/>
      <c r="AC22" s="6" t="s">
        <v>5819</v>
      </c>
      <c r="AD22" s="6" t="s">
        <v>5820</v>
      </c>
      <c r="AE22" s="3" t="s">
        <v>5634</v>
      </c>
      <c r="AF22" s="6" t="s">
        <v>5819</v>
      </c>
      <c r="AG22" s="6"/>
      <c r="AH22" s="3" t="s">
        <v>5635</v>
      </c>
      <c r="AI22" s="6" t="s">
        <v>5636</v>
      </c>
      <c r="AJ22" s="6" t="s">
        <v>5637</v>
      </c>
      <c r="AK22" s="6" t="s">
        <v>5638</v>
      </c>
      <c r="AL22" s="3" t="s">
        <v>5635</v>
      </c>
      <c r="AM22" s="6"/>
      <c r="AN22" s="6"/>
      <c r="AO22" s="6"/>
      <c r="AP22" s="6"/>
      <c r="AQ22" s="6"/>
      <c r="AR22" s="3" t="s">
        <v>5639</v>
      </c>
      <c r="AS22" s="6"/>
      <c r="AT22" s="6"/>
      <c r="AU22" s="6"/>
      <c r="AV22" s="6"/>
      <c r="AW22" s="6"/>
    </row>
    <row r="23" spans="1:49" ht="15.75">
      <c r="A23" s="3">
        <v>22</v>
      </c>
      <c r="B23" s="3" t="s">
        <v>5811</v>
      </c>
      <c r="C23" s="3"/>
      <c r="D23" s="3" t="s">
        <v>5821</v>
      </c>
      <c r="E23" s="4" t="s">
        <v>5822</v>
      </c>
      <c r="F23" s="3" t="s">
        <v>5823</v>
      </c>
      <c r="G23" s="3" t="s">
        <v>5824</v>
      </c>
      <c r="H23" s="3" t="str">
        <f t="shared" si="0"/>
        <v>Radeen Harris Bin Mohamad Zakaria</v>
      </c>
      <c r="I23" s="3" t="s">
        <v>1525</v>
      </c>
      <c r="J23" s="3" t="s">
        <v>5825</v>
      </c>
      <c r="K23" s="3" t="s">
        <v>447</v>
      </c>
      <c r="L23" s="3"/>
      <c r="M23" s="3"/>
      <c r="N23" s="3"/>
      <c r="O23" s="5">
        <v>41850</v>
      </c>
      <c r="P23" s="5"/>
      <c r="Q23" s="5"/>
      <c r="R23" s="5"/>
      <c r="S23" s="5"/>
      <c r="T23" s="5" t="s">
        <v>447</v>
      </c>
      <c r="U23" s="6"/>
      <c r="V23" s="6"/>
      <c r="W23" s="6" t="s">
        <v>5817</v>
      </c>
      <c r="X23" s="6" t="s">
        <v>5786</v>
      </c>
      <c r="Y23" s="6" t="s">
        <v>5787</v>
      </c>
      <c r="Z23" s="6" t="s">
        <v>5818</v>
      </c>
      <c r="AA23" s="6" t="s">
        <v>429</v>
      </c>
      <c r="AB23" s="6"/>
      <c r="AC23" s="6" t="s">
        <v>5826</v>
      </c>
      <c r="AD23" s="6" t="s">
        <v>5820</v>
      </c>
      <c r="AE23" s="3" t="s">
        <v>5634</v>
      </c>
      <c r="AF23" s="6" t="s">
        <v>5826</v>
      </c>
      <c r="AG23" s="6"/>
      <c r="AH23" s="3" t="s">
        <v>5635</v>
      </c>
      <c r="AI23" s="6" t="s">
        <v>5636</v>
      </c>
      <c r="AJ23" s="6" t="s">
        <v>5637</v>
      </c>
      <c r="AK23" s="6" t="s">
        <v>5638</v>
      </c>
      <c r="AL23" s="3" t="s">
        <v>5635</v>
      </c>
      <c r="AM23" s="6"/>
      <c r="AN23" s="6"/>
      <c r="AO23" s="6"/>
      <c r="AP23" s="6"/>
      <c r="AQ23" s="6"/>
      <c r="AR23" s="3" t="s">
        <v>5639</v>
      </c>
      <c r="AS23" s="6"/>
      <c r="AT23" s="6"/>
      <c r="AU23" s="6"/>
      <c r="AV23" s="6"/>
      <c r="AW23" s="6"/>
    </row>
    <row r="24" spans="1:49" ht="15.75">
      <c r="A24" s="3">
        <v>23</v>
      </c>
      <c r="B24" s="3" t="s">
        <v>5811</v>
      </c>
      <c r="C24" s="3"/>
      <c r="D24" s="3" t="s">
        <v>5827</v>
      </c>
      <c r="E24" s="4" t="s">
        <v>5828</v>
      </c>
      <c r="F24" s="3" t="s">
        <v>5829</v>
      </c>
      <c r="G24" s="3" t="s">
        <v>5830</v>
      </c>
      <c r="H24" s="3" t="str">
        <f t="shared" si="0"/>
        <v>Suhanizar Bin Sekeri</v>
      </c>
      <c r="I24" s="3" t="s">
        <v>1525</v>
      </c>
      <c r="J24" s="3" t="s">
        <v>5831</v>
      </c>
      <c r="K24" s="3" t="s">
        <v>428</v>
      </c>
      <c r="L24" s="3"/>
      <c r="M24" s="3"/>
      <c r="N24" s="3"/>
      <c r="O24" s="5">
        <v>41855</v>
      </c>
      <c r="P24" s="5"/>
      <c r="Q24" s="5"/>
      <c r="R24" s="5"/>
      <c r="S24" s="5"/>
      <c r="T24" s="5" t="s">
        <v>428</v>
      </c>
      <c r="U24" s="6"/>
      <c r="V24" s="6"/>
      <c r="W24" s="6" t="s">
        <v>5832</v>
      </c>
      <c r="X24" s="6" t="s">
        <v>5786</v>
      </c>
      <c r="Y24" s="6" t="s">
        <v>5787</v>
      </c>
      <c r="Z24" s="6" t="s">
        <v>5818</v>
      </c>
      <c r="AA24" s="6" t="s">
        <v>429</v>
      </c>
      <c r="AB24" s="6"/>
      <c r="AC24" s="6" t="s">
        <v>5831</v>
      </c>
      <c r="AD24" s="6" t="s">
        <v>5820</v>
      </c>
      <c r="AE24" s="3" t="s">
        <v>5634</v>
      </c>
      <c r="AF24" s="6" t="s">
        <v>5831</v>
      </c>
      <c r="AG24" s="6"/>
      <c r="AH24" s="3" t="s">
        <v>5635</v>
      </c>
      <c r="AI24" s="6" t="s">
        <v>5636</v>
      </c>
      <c r="AJ24" s="6" t="s">
        <v>5637</v>
      </c>
      <c r="AK24" s="6" t="s">
        <v>5638</v>
      </c>
      <c r="AL24" s="3" t="s">
        <v>5635</v>
      </c>
      <c r="AM24" s="6"/>
      <c r="AN24" s="6"/>
      <c r="AO24" s="6"/>
      <c r="AP24" s="6"/>
      <c r="AQ24" s="6"/>
      <c r="AR24" s="3" t="s">
        <v>5639</v>
      </c>
      <c r="AS24" s="6"/>
      <c r="AT24" s="6"/>
      <c r="AU24" s="6"/>
      <c r="AV24" s="6"/>
      <c r="AW24" s="6"/>
    </row>
    <row r="25" spans="1:49" ht="15.75">
      <c r="A25" s="3">
        <v>24</v>
      </c>
      <c r="B25" s="3" t="s">
        <v>5833</v>
      </c>
      <c r="C25" s="3"/>
      <c r="D25" s="3"/>
      <c r="E25" s="3"/>
      <c r="F25" s="3"/>
      <c r="G25" s="3"/>
      <c r="H25" s="3" t="str">
        <f t="shared" si="0"/>
        <v>Noor Fadlee Bin Muhammad Hair</v>
      </c>
      <c r="I25" s="3" t="s">
        <v>5715</v>
      </c>
      <c r="J25" s="3" t="s">
        <v>5834</v>
      </c>
      <c r="K25" s="3" t="s">
        <v>5835</v>
      </c>
      <c r="L25" s="3"/>
      <c r="M25" s="3"/>
      <c r="N25" s="3"/>
      <c r="O25" s="5">
        <v>18362</v>
      </c>
      <c r="P25" s="5"/>
      <c r="Q25" s="5"/>
      <c r="R25" s="5"/>
      <c r="S25" s="5"/>
      <c r="T25" s="5" t="s">
        <v>5835</v>
      </c>
      <c r="U25" s="6"/>
      <c r="V25" s="6"/>
      <c r="W25" s="6" t="s">
        <v>5836</v>
      </c>
      <c r="X25" s="6" t="s">
        <v>5773</v>
      </c>
      <c r="Y25" s="6" t="s">
        <v>5774</v>
      </c>
      <c r="Z25" s="6" t="s">
        <v>5636</v>
      </c>
      <c r="AA25" s="6" t="s">
        <v>5837</v>
      </c>
      <c r="AB25" s="6"/>
      <c r="AC25" s="6" t="s">
        <v>5834</v>
      </c>
      <c r="AD25" s="6" t="s">
        <v>5776</v>
      </c>
      <c r="AE25" s="3" t="s">
        <v>5634</v>
      </c>
      <c r="AF25" s="6" t="s">
        <v>5834</v>
      </c>
      <c r="AG25" s="6"/>
      <c r="AH25" s="3" t="s">
        <v>5635</v>
      </c>
      <c r="AI25" s="6" t="s">
        <v>5636</v>
      </c>
      <c r="AJ25" s="6" t="s">
        <v>5637</v>
      </c>
      <c r="AK25" s="6" t="s">
        <v>5638</v>
      </c>
      <c r="AL25" s="3" t="s">
        <v>5635</v>
      </c>
      <c r="AM25" s="6"/>
      <c r="AN25" s="6"/>
      <c r="AO25" s="6"/>
      <c r="AP25" s="6"/>
      <c r="AQ25" s="6"/>
      <c r="AR25" s="3" t="s">
        <v>5639</v>
      </c>
      <c r="AS25" s="6"/>
      <c r="AT25" s="6"/>
      <c r="AU25" s="6"/>
      <c r="AV25" s="6"/>
      <c r="AW25" s="6"/>
    </row>
    <row r="26" spans="1:49" ht="15.75">
      <c r="A26" s="3">
        <v>25</v>
      </c>
      <c r="B26" s="3" t="s">
        <v>5838</v>
      </c>
      <c r="C26" s="3"/>
      <c r="D26" s="3"/>
      <c r="E26" s="3"/>
      <c r="F26" s="3"/>
      <c r="G26" s="3"/>
      <c r="H26" s="3" t="str">
        <f t="shared" si="0"/>
        <v>Juliana Bt Mat Yaacob</v>
      </c>
      <c r="I26" s="3" t="s">
        <v>5715</v>
      </c>
      <c r="J26" s="3" t="s">
        <v>5839</v>
      </c>
      <c r="K26" s="3" t="s">
        <v>5840</v>
      </c>
      <c r="L26" s="3"/>
      <c r="M26" s="3"/>
      <c r="N26" s="3"/>
      <c r="O26" s="5">
        <v>18024</v>
      </c>
      <c r="P26" s="5"/>
      <c r="Q26" s="5"/>
      <c r="R26" s="5"/>
      <c r="S26" s="5"/>
      <c r="T26" s="5" t="s">
        <v>5840</v>
      </c>
      <c r="U26" s="6"/>
      <c r="V26" s="6"/>
      <c r="W26" s="6" t="s">
        <v>5841</v>
      </c>
      <c r="X26" s="6" t="s">
        <v>5773</v>
      </c>
      <c r="Y26" s="6" t="s">
        <v>5774</v>
      </c>
      <c r="Z26" s="6" t="s">
        <v>5636</v>
      </c>
      <c r="AA26" s="6" t="s">
        <v>5775</v>
      </c>
      <c r="AB26" s="6"/>
      <c r="AC26" s="6" t="s">
        <v>5839</v>
      </c>
      <c r="AD26" s="6" t="s">
        <v>5776</v>
      </c>
      <c r="AE26" s="3" t="s">
        <v>5634</v>
      </c>
      <c r="AF26" s="6" t="s">
        <v>5839</v>
      </c>
      <c r="AG26" s="6"/>
      <c r="AH26" s="3" t="s">
        <v>5635</v>
      </c>
      <c r="AI26" s="6" t="s">
        <v>5636</v>
      </c>
      <c r="AJ26" s="6" t="s">
        <v>5637</v>
      </c>
      <c r="AK26" s="6" t="s">
        <v>5638</v>
      </c>
      <c r="AL26" s="3" t="s">
        <v>5635</v>
      </c>
      <c r="AM26" s="6"/>
      <c r="AN26" s="6"/>
      <c r="AO26" s="6"/>
      <c r="AP26" s="6"/>
      <c r="AQ26" s="6"/>
      <c r="AR26" s="3" t="s">
        <v>5639</v>
      </c>
      <c r="AS26" s="6"/>
      <c r="AT26" s="6"/>
      <c r="AU26" s="6"/>
      <c r="AV26" s="6"/>
      <c r="AW26" s="6"/>
    </row>
    <row r="27" spans="1:49" ht="15.75">
      <c r="A27" s="3">
        <v>26</v>
      </c>
      <c r="B27" s="3" t="s">
        <v>5842</v>
      </c>
      <c r="C27" s="3"/>
      <c r="D27" s="3"/>
      <c r="E27" s="3"/>
      <c r="F27" s="3"/>
      <c r="G27" s="3"/>
      <c r="H27" s="3" t="str">
        <f t="shared" si="0"/>
        <v>Norina Bt Mohd Shaharanee</v>
      </c>
      <c r="I27" s="3" t="s">
        <v>1525</v>
      </c>
      <c r="J27" s="3" t="s">
        <v>5843</v>
      </c>
      <c r="K27" s="3" t="s">
        <v>4392</v>
      </c>
      <c r="L27" s="3"/>
      <c r="M27" s="3"/>
      <c r="N27" s="3"/>
      <c r="O27" s="5">
        <v>30225</v>
      </c>
      <c r="P27" s="5"/>
      <c r="Q27" s="5"/>
      <c r="R27" s="5"/>
      <c r="S27" s="5"/>
      <c r="T27" s="5" t="s">
        <v>4392</v>
      </c>
      <c r="U27" s="6"/>
      <c r="V27" s="6"/>
      <c r="W27" s="6" t="s">
        <v>5844</v>
      </c>
      <c r="X27" s="6" t="s">
        <v>5773</v>
      </c>
      <c r="Y27" s="6" t="s">
        <v>5774</v>
      </c>
      <c r="Z27" s="6" t="s">
        <v>5636</v>
      </c>
      <c r="AA27" s="6" t="s">
        <v>5775</v>
      </c>
      <c r="AB27" s="6"/>
      <c r="AC27" s="6" t="s">
        <v>5843</v>
      </c>
      <c r="AD27" s="6" t="s">
        <v>5776</v>
      </c>
      <c r="AE27" s="3" t="s">
        <v>5634</v>
      </c>
      <c r="AF27" s="6" t="s">
        <v>5843</v>
      </c>
      <c r="AG27" s="6"/>
      <c r="AH27" s="3" t="s">
        <v>5635</v>
      </c>
      <c r="AI27" s="6" t="s">
        <v>5636</v>
      </c>
      <c r="AJ27" s="6" t="s">
        <v>5637</v>
      </c>
      <c r="AK27" s="6" t="s">
        <v>5638</v>
      </c>
      <c r="AL27" s="3" t="s">
        <v>5635</v>
      </c>
      <c r="AM27" s="6"/>
      <c r="AN27" s="6"/>
      <c r="AO27" s="6"/>
      <c r="AP27" s="6"/>
      <c r="AQ27" s="6"/>
      <c r="AR27" s="3" t="s">
        <v>5639</v>
      </c>
      <c r="AS27" s="6"/>
      <c r="AT27" s="6"/>
      <c r="AU27" s="6"/>
      <c r="AV27" s="6"/>
      <c r="AW27" s="6"/>
    </row>
    <row r="28" spans="1:49" ht="15.75">
      <c r="A28" s="3">
        <v>27</v>
      </c>
      <c r="B28" s="3" t="s">
        <v>2594</v>
      </c>
      <c r="C28" s="3"/>
      <c r="D28" s="3" t="s">
        <v>5845</v>
      </c>
      <c r="E28" s="4" t="s">
        <v>5846</v>
      </c>
      <c r="F28" s="3" t="s">
        <v>5847</v>
      </c>
      <c r="G28" s="3" t="s">
        <v>5848</v>
      </c>
      <c r="H28" s="3" t="str">
        <f t="shared" si="0"/>
        <v>Muhamad Zaini Bin Mahamad Sarip</v>
      </c>
      <c r="I28" s="3" t="s">
        <v>5715</v>
      </c>
      <c r="J28" s="3" t="s">
        <v>4271</v>
      </c>
      <c r="K28" s="3" t="s">
        <v>76</v>
      </c>
      <c r="L28" s="3" t="s">
        <v>4271</v>
      </c>
      <c r="M28" s="3"/>
      <c r="N28" s="3"/>
      <c r="O28" s="5">
        <v>45080</v>
      </c>
      <c r="P28" s="5"/>
      <c r="Q28" s="5"/>
      <c r="R28" s="5"/>
      <c r="S28" s="5"/>
      <c r="T28" s="5" t="s">
        <v>76</v>
      </c>
      <c r="U28" s="6"/>
      <c r="V28" s="6"/>
      <c r="W28" s="6" t="s">
        <v>5849</v>
      </c>
      <c r="X28" s="6" t="s">
        <v>5850</v>
      </c>
      <c r="Y28" s="6" t="s">
        <v>5851</v>
      </c>
      <c r="Z28" s="6" t="s">
        <v>5710</v>
      </c>
      <c r="AA28" s="6" t="s">
        <v>5727</v>
      </c>
      <c r="AB28" s="6"/>
      <c r="AC28" s="6" t="s">
        <v>5852</v>
      </c>
      <c r="AD28" s="6" t="s">
        <v>5853</v>
      </c>
      <c r="AE28" s="3" t="s">
        <v>5854</v>
      </c>
      <c r="AF28" s="6" t="s">
        <v>5852</v>
      </c>
      <c r="AG28" s="6"/>
      <c r="AH28" s="3" t="s">
        <v>5635</v>
      </c>
      <c r="AI28" s="3" t="s">
        <v>5855</v>
      </c>
      <c r="AJ28" s="6" t="s">
        <v>5856</v>
      </c>
      <c r="AK28" s="6" t="s">
        <v>5857</v>
      </c>
      <c r="AL28" s="3" t="s">
        <v>5635</v>
      </c>
      <c r="AM28" s="6"/>
      <c r="AN28" s="6"/>
      <c r="AO28" s="6"/>
      <c r="AP28" s="6"/>
      <c r="AQ28" s="6"/>
      <c r="AR28" s="3" t="s">
        <v>5639</v>
      </c>
      <c r="AS28" s="6" t="s">
        <v>5727</v>
      </c>
      <c r="AT28" s="6" t="s">
        <v>5856</v>
      </c>
      <c r="AU28" s="3" t="s">
        <v>444</v>
      </c>
      <c r="AV28" s="6"/>
      <c r="AW28" s="6"/>
    </row>
    <row r="29" spans="1:49" ht="15.75">
      <c r="A29" s="3">
        <v>28</v>
      </c>
      <c r="B29" s="3" t="s">
        <v>2594</v>
      </c>
      <c r="C29" s="3" t="s">
        <v>5718</v>
      </c>
      <c r="D29" s="3" t="s">
        <v>5858</v>
      </c>
      <c r="E29" s="4" t="s">
        <v>5859</v>
      </c>
      <c r="F29" s="3" t="s">
        <v>5860</v>
      </c>
      <c r="G29" s="3" t="s">
        <v>5861</v>
      </c>
      <c r="H29" s="3" t="str">
        <f t="shared" si="0"/>
        <v>Nurul Ridhwan Bin Sulaiman</v>
      </c>
      <c r="I29" s="3" t="s">
        <v>5715</v>
      </c>
      <c r="J29" s="3" t="s">
        <v>5862</v>
      </c>
      <c r="K29" s="3" t="s">
        <v>81</v>
      </c>
      <c r="L29" s="3" t="s">
        <v>5862</v>
      </c>
      <c r="M29" s="3"/>
      <c r="N29" s="3"/>
      <c r="O29" s="5">
        <v>45055</v>
      </c>
      <c r="P29" s="5"/>
      <c r="Q29" s="5"/>
      <c r="R29" s="5"/>
      <c r="S29" s="5"/>
      <c r="T29" s="5" t="s">
        <v>81</v>
      </c>
      <c r="U29" s="6"/>
      <c r="V29" s="6"/>
      <c r="W29" s="6" t="s">
        <v>5863</v>
      </c>
      <c r="X29" s="6" t="s">
        <v>5864</v>
      </c>
      <c r="Y29" s="6" t="s">
        <v>5865</v>
      </c>
      <c r="Z29" s="6" t="s">
        <v>5866</v>
      </c>
      <c r="AA29" s="6" t="s">
        <v>5867</v>
      </c>
      <c r="AB29" s="6"/>
      <c r="AC29" s="6" t="s">
        <v>5868</v>
      </c>
      <c r="AD29" s="6" t="s">
        <v>5853</v>
      </c>
      <c r="AE29" s="3" t="s">
        <v>5854</v>
      </c>
      <c r="AF29" s="6" t="s">
        <v>5868</v>
      </c>
      <c r="AG29" s="6"/>
      <c r="AH29" s="3" t="s">
        <v>5869</v>
      </c>
      <c r="AI29" s="3" t="s">
        <v>5870</v>
      </c>
      <c r="AJ29" s="6" t="s">
        <v>5856</v>
      </c>
      <c r="AK29" s="6" t="s">
        <v>5857</v>
      </c>
      <c r="AL29" s="3" t="s">
        <v>5869</v>
      </c>
      <c r="AM29" s="6"/>
      <c r="AN29" s="6"/>
      <c r="AO29" s="6"/>
      <c r="AP29" s="6"/>
      <c r="AQ29" s="6"/>
      <c r="AR29" s="3" t="s">
        <v>5639</v>
      </c>
      <c r="AS29" s="6" t="s">
        <v>5871</v>
      </c>
      <c r="AT29" s="6" t="s">
        <v>5856</v>
      </c>
      <c r="AU29" s="3" t="s">
        <v>444</v>
      </c>
      <c r="AV29" s="6"/>
      <c r="AW29" s="6"/>
    </row>
    <row r="30" spans="1:49" ht="15.75">
      <c r="A30" s="3">
        <v>29</v>
      </c>
      <c r="B30" s="3" t="s">
        <v>2594</v>
      </c>
      <c r="C30" s="3"/>
      <c r="D30" s="3" t="s">
        <v>5872</v>
      </c>
      <c r="E30" s="4" t="s">
        <v>5873</v>
      </c>
      <c r="F30" s="3" t="s">
        <v>5874</v>
      </c>
      <c r="G30" s="3" t="s">
        <v>5875</v>
      </c>
      <c r="H30" s="3" t="str">
        <f t="shared" si="0"/>
        <v>Muhammad Nur Haimi Bin Amdan</v>
      </c>
      <c r="I30" s="3" t="s">
        <v>5715</v>
      </c>
      <c r="J30" s="3" t="s">
        <v>5876</v>
      </c>
      <c r="K30" s="3" t="s">
        <v>84</v>
      </c>
      <c r="L30" s="3" t="s">
        <v>1654</v>
      </c>
      <c r="M30" s="3"/>
      <c r="N30" s="3"/>
      <c r="O30" s="5">
        <v>39069</v>
      </c>
      <c r="P30" s="5"/>
      <c r="Q30" s="5"/>
      <c r="R30" s="5"/>
      <c r="S30" s="5"/>
      <c r="T30" s="5" t="s">
        <v>84</v>
      </c>
      <c r="U30" s="6"/>
      <c r="V30" s="6"/>
      <c r="W30" s="6" t="s">
        <v>5877</v>
      </c>
      <c r="X30" s="6" t="s">
        <v>5850</v>
      </c>
      <c r="Y30" s="6" t="s">
        <v>5851</v>
      </c>
      <c r="Z30" s="6" t="s">
        <v>5710</v>
      </c>
      <c r="AA30" s="6" t="s">
        <v>5727</v>
      </c>
      <c r="AB30" s="6"/>
      <c r="AC30" s="6" t="s">
        <v>5878</v>
      </c>
      <c r="AD30" s="6" t="s">
        <v>5853</v>
      </c>
      <c r="AE30" s="6" t="s">
        <v>5853</v>
      </c>
      <c r="AF30" s="6" t="s">
        <v>5878</v>
      </c>
      <c r="AG30" s="6"/>
      <c r="AH30" s="3" t="s">
        <v>5635</v>
      </c>
      <c r="AI30" s="3" t="s">
        <v>5870</v>
      </c>
      <c r="AJ30" s="6" t="s">
        <v>5856</v>
      </c>
      <c r="AK30" s="6" t="s">
        <v>5857</v>
      </c>
      <c r="AL30" s="3" t="s">
        <v>5635</v>
      </c>
      <c r="AM30" s="6"/>
      <c r="AN30" s="6"/>
      <c r="AO30" s="6"/>
      <c r="AP30" s="6"/>
      <c r="AQ30" s="6"/>
      <c r="AR30" s="3" t="s">
        <v>5639</v>
      </c>
      <c r="AS30" s="6" t="s">
        <v>5739</v>
      </c>
      <c r="AT30" s="6" t="s">
        <v>5856</v>
      </c>
      <c r="AU30" s="3" t="s">
        <v>444</v>
      </c>
      <c r="AV30" s="6"/>
      <c r="AW30" s="6"/>
    </row>
    <row r="31" spans="1:49" ht="15.75">
      <c r="A31" s="3">
        <v>30</v>
      </c>
      <c r="B31" s="3" t="s">
        <v>2594</v>
      </c>
      <c r="C31" s="3"/>
      <c r="D31" s="3" t="s">
        <v>5879</v>
      </c>
      <c r="E31" s="4" t="s">
        <v>5880</v>
      </c>
      <c r="F31" s="3" t="s">
        <v>5881</v>
      </c>
      <c r="G31" s="3" t="s">
        <v>5882</v>
      </c>
      <c r="H31" s="3" t="str">
        <f t="shared" si="0"/>
        <v>Mohd Azrul Nizam Bin Aziz</v>
      </c>
      <c r="I31" s="3" t="s">
        <v>1525</v>
      </c>
      <c r="J31" s="3" t="s">
        <v>5883</v>
      </c>
      <c r="K31" s="3" t="s">
        <v>71</v>
      </c>
      <c r="L31" s="3" t="s">
        <v>5884</v>
      </c>
      <c r="M31" s="3"/>
      <c r="N31" s="3"/>
      <c r="O31" s="5">
        <v>45225</v>
      </c>
      <c r="P31" s="5"/>
      <c r="Q31" s="5"/>
      <c r="R31" s="5"/>
      <c r="S31" s="5"/>
      <c r="T31" s="5" t="s">
        <v>71</v>
      </c>
      <c r="U31" s="6">
        <v>870224235407</v>
      </c>
      <c r="V31" s="6"/>
      <c r="W31" s="6" t="s">
        <v>5885</v>
      </c>
      <c r="X31" s="6" t="s">
        <v>5886</v>
      </c>
      <c r="Y31" s="6" t="s">
        <v>5887</v>
      </c>
      <c r="Z31" s="6" t="s">
        <v>5738</v>
      </c>
      <c r="AA31" s="6" t="s">
        <v>5888</v>
      </c>
      <c r="AB31" s="6"/>
      <c r="AC31" s="6" t="s">
        <v>5889</v>
      </c>
      <c r="AD31" s="6" t="s">
        <v>5853</v>
      </c>
      <c r="AE31" s="3" t="s">
        <v>5854</v>
      </c>
      <c r="AF31" s="6" t="s">
        <v>5889</v>
      </c>
      <c r="AG31" s="6"/>
      <c r="AH31" s="3" t="s">
        <v>5635</v>
      </c>
      <c r="AI31" s="3" t="s">
        <v>5890</v>
      </c>
      <c r="AJ31" s="6" t="s">
        <v>5856</v>
      </c>
      <c r="AK31" s="6" t="s">
        <v>5857</v>
      </c>
      <c r="AL31" s="3" t="s">
        <v>5635</v>
      </c>
      <c r="AM31" s="6"/>
      <c r="AN31" s="6"/>
      <c r="AO31" s="6"/>
      <c r="AP31" s="6"/>
      <c r="AQ31" s="6"/>
      <c r="AR31" s="3" t="s">
        <v>5639</v>
      </c>
      <c r="AS31" s="6" t="s">
        <v>5888</v>
      </c>
      <c r="AT31" s="6" t="s">
        <v>5856</v>
      </c>
      <c r="AU31" s="3" t="s">
        <v>444</v>
      </c>
      <c r="AV31" s="6"/>
      <c r="AW31" s="6"/>
    </row>
    <row r="32" spans="1:49" ht="15.75">
      <c r="A32" s="3">
        <v>31</v>
      </c>
      <c r="B32" s="3" t="s">
        <v>2594</v>
      </c>
      <c r="C32" s="3"/>
      <c r="D32" s="3" t="s">
        <v>5891</v>
      </c>
      <c r="E32" s="4" t="s">
        <v>5892</v>
      </c>
      <c r="F32" s="3" t="s">
        <v>5893</v>
      </c>
      <c r="G32" s="3" t="s">
        <v>5894</v>
      </c>
      <c r="H32" s="3" t="str">
        <f t="shared" si="0"/>
        <v>Hasrul Nizam Bin Othman</v>
      </c>
      <c r="I32" s="3" t="s">
        <v>1525</v>
      </c>
      <c r="J32" s="3" t="s">
        <v>5895</v>
      </c>
      <c r="K32" s="3" t="s">
        <v>64</v>
      </c>
      <c r="L32" s="3" t="s">
        <v>1795</v>
      </c>
      <c r="M32" s="3"/>
      <c r="N32" s="3"/>
      <c r="O32" s="5">
        <v>40095</v>
      </c>
      <c r="P32" s="5"/>
      <c r="Q32" s="5"/>
      <c r="R32" s="5"/>
      <c r="S32" s="5"/>
      <c r="T32" s="5" t="s">
        <v>64</v>
      </c>
      <c r="U32" s="6"/>
      <c r="V32" s="6"/>
      <c r="W32" s="6" t="s">
        <v>5896</v>
      </c>
      <c r="X32" s="6" t="s">
        <v>5897</v>
      </c>
      <c r="Y32" s="6" t="s">
        <v>5887</v>
      </c>
      <c r="Z32" s="6" t="s">
        <v>5710</v>
      </c>
      <c r="AA32" s="6" t="s">
        <v>5898</v>
      </c>
      <c r="AB32" s="6"/>
      <c r="AC32" s="6" t="s">
        <v>5899</v>
      </c>
      <c r="AD32" s="6" t="s">
        <v>5853</v>
      </c>
      <c r="AE32" s="3" t="s">
        <v>5854</v>
      </c>
      <c r="AF32" s="6" t="s">
        <v>5899</v>
      </c>
      <c r="AG32" s="6"/>
      <c r="AH32" s="3" t="s">
        <v>5635</v>
      </c>
      <c r="AI32" s="3" t="s">
        <v>5890</v>
      </c>
      <c r="AJ32" s="6" t="s">
        <v>5856</v>
      </c>
      <c r="AK32" s="6" t="s">
        <v>5857</v>
      </c>
      <c r="AL32" s="3" t="s">
        <v>5635</v>
      </c>
      <c r="AM32" s="6"/>
      <c r="AN32" s="6"/>
      <c r="AO32" s="6"/>
      <c r="AP32" s="6"/>
      <c r="AQ32" s="6"/>
      <c r="AR32" s="3" t="s">
        <v>5639</v>
      </c>
      <c r="AS32" s="6" t="s">
        <v>5898</v>
      </c>
      <c r="AT32" s="6" t="s">
        <v>5856</v>
      </c>
      <c r="AU32" s="3" t="s">
        <v>444</v>
      </c>
      <c r="AV32" s="6"/>
      <c r="AW32" s="6"/>
    </row>
    <row r="33" spans="1:49" ht="15.75">
      <c r="A33" s="3">
        <v>32</v>
      </c>
      <c r="B33" s="3" t="s">
        <v>2594</v>
      </c>
      <c r="C33" s="3"/>
      <c r="D33" s="3" t="s">
        <v>5900</v>
      </c>
      <c r="E33" s="4" t="s">
        <v>5901</v>
      </c>
      <c r="F33" s="3" t="s">
        <v>5902</v>
      </c>
      <c r="G33" s="3" t="s">
        <v>5903</v>
      </c>
      <c r="H33" s="3" t="str">
        <f t="shared" si="0"/>
        <v>Amran Bin Ramli</v>
      </c>
      <c r="I33" s="3" t="s">
        <v>1525</v>
      </c>
      <c r="J33" s="3" t="s">
        <v>5904</v>
      </c>
      <c r="K33" s="3" t="s">
        <v>63</v>
      </c>
      <c r="L33" s="3" t="s">
        <v>1728</v>
      </c>
      <c r="M33" s="3"/>
      <c r="N33" s="3"/>
      <c r="O33" s="5">
        <v>17924</v>
      </c>
      <c r="P33" s="5"/>
      <c r="Q33" s="5"/>
      <c r="R33" s="5"/>
      <c r="S33" s="5"/>
      <c r="T33" s="5" t="s">
        <v>63</v>
      </c>
      <c r="U33" s="6" t="s">
        <v>5903</v>
      </c>
      <c r="V33" s="6"/>
      <c r="W33" s="6" t="s">
        <v>5905</v>
      </c>
      <c r="X33" s="6" t="s">
        <v>5906</v>
      </c>
      <c r="Y33" s="6" t="s">
        <v>5887</v>
      </c>
      <c r="Z33" s="6" t="s">
        <v>5650</v>
      </c>
      <c r="AA33" s="6" t="s">
        <v>5907</v>
      </c>
      <c r="AB33" s="6"/>
      <c r="AC33" s="6" t="s">
        <v>5908</v>
      </c>
      <c r="AD33" s="6" t="s">
        <v>5853</v>
      </c>
      <c r="AE33" s="3" t="s">
        <v>5854</v>
      </c>
      <c r="AF33" s="6" t="s">
        <v>5908</v>
      </c>
      <c r="AG33" s="6"/>
      <c r="AH33" s="3" t="s">
        <v>5635</v>
      </c>
      <c r="AI33" s="3" t="s">
        <v>5890</v>
      </c>
      <c r="AJ33" s="6" t="s">
        <v>5856</v>
      </c>
      <c r="AK33" s="6" t="s">
        <v>5857</v>
      </c>
      <c r="AL33" s="3" t="s">
        <v>5635</v>
      </c>
      <c r="AM33" s="6"/>
      <c r="AN33" s="6"/>
      <c r="AO33" s="6"/>
      <c r="AP33" s="6"/>
      <c r="AQ33" s="6"/>
      <c r="AR33" s="3" t="s">
        <v>5639</v>
      </c>
      <c r="AS33" s="6" t="s">
        <v>5907</v>
      </c>
      <c r="AT33" s="6" t="s">
        <v>5856</v>
      </c>
      <c r="AU33" s="3" t="s">
        <v>444</v>
      </c>
      <c r="AV33" s="6"/>
      <c r="AW33" s="6"/>
    </row>
    <row r="34" spans="1:49" ht="15.75">
      <c r="A34" s="3">
        <v>33</v>
      </c>
      <c r="B34" s="3" t="s">
        <v>2594</v>
      </c>
      <c r="C34" s="3"/>
      <c r="D34" s="3" t="s">
        <v>5909</v>
      </c>
      <c r="E34" s="4" t="s">
        <v>5910</v>
      </c>
      <c r="F34" s="3" t="s">
        <v>5911</v>
      </c>
      <c r="G34" s="3" t="s">
        <v>5912</v>
      </c>
      <c r="H34" s="3" t="str">
        <f t="shared" si="0"/>
        <v>Mahzura Binti Ramli</v>
      </c>
      <c r="I34" s="3" t="s">
        <v>1525</v>
      </c>
      <c r="J34" s="3" t="s">
        <v>5913</v>
      </c>
      <c r="K34" s="3" t="s">
        <v>70</v>
      </c>
      <c r="L34" s="3" t="s">
        <v>1728</v>
      </c>
      <c r="M34" s="3"/>
      <c r="N34" s="3"/>
      <c r="O34" s="5">
        <v>40118</v>
      </c>
      <c r="P34" s="5"/>
      <c r="Q34" s="5"/>
      <c r="R34" s="5"/>
      <c r="S34" s="5"/>
      <c r="T34" s="5" t="s">
        <v>70</v>
      </c>
      <c r="U34" s="6">
        <v>880611565624</v>
      </c>
      <c r="V34" s="6"/>
      <c r="W34" s="6" t="s">
        <v>5914</v>
      </c>
      <c r="X34" s="6" t="s">
        <v>5915</v>
      </c>
      <c r="Y34" s="6" t="s">
        <v>5887</v>
      </c>
      <c r="Z34" s="6" t="s">
        <v>5699</v>
      </c>
      <c r="AA34" s="6" t="s">
        <v>67</v>
      </c>
      <c r="AB34" s="6"/>
      <c r="AC34" s="6" t="s">
        <v>5916</v>
      </c>
      <c r="AD34" s="6" t="s">
        <v>5853</v>
      </c>
      <c r="AE34" s="3" t="s">
        <v>5854</v>
      </c>
      <c r="AF34" s="6" t="s">
        <v>5916</v>
      </c>
      <c r="AG34" s="6"/>
      <c r="AH34" s="3" t="s">
        <v>5635</v>
      </c>
      <c r="AI34" s="3" t="s">
        <v>5890</v>
      </c>
      <c r="AJ34" s="6" t="s">
        <v>5856</v>
      </c>
      <c r="AK34" s="6" t="s">
        <v>5857</v>
      </c>
      <c r="AL34" s="3" t="s">
        <v>5635</v>
      </c>
      <c r="AM34" s="6"/>
      <c r="AN34" s="6"/>
      <c r="AO34" s="6"/>
      <c r="AP34" s="6"/>
      <c r="AQ34" s="6"/>
      <c r="AR34" s="3" t="s">
        <v>5639</v>
      </c>
      <c r="AS34" s="6" t="s">
        <v>67</v>
      </c>
      <c r="AT34" s="6" t="s">
        <v>5856</v>
      </c>
      <c r="AU34" s="3" t="s">
        <v>444</v>
      </c>
      <c r="AV34" s="6"/>
      <c r="AW34" s="6"/>
    </row>
    <row r="35" spans="1:49" ht="15.75">
      <c r="A35" s="3">
        <v>34</v>
      </c>
      <c r="B35" s="3" t="s">
        <v>2594</v>
      </c>
      <c r="C35" s="3"/>
      <c r="D35" s="3" t="s">
        <v>5917</v>
      </c>
      <c r="E35" s="4" t="s">
        <v>5918</v>
      </c>
      <c r="F35" s="3" t="s">
        <v>5919</v>
      </c>
      <c r="G35" s="3" t="s">
        <v>5920</v>
      </c>
      <c r="H35" s="3" t="str">
        <f t="shared" si="0"/>
        <v>Ts. Khairul Amilin Bin Mohamed Yusof</v>
      </c>
      <c r="I35" s="3" t="s">
        <v>1525</v>
      </c>
      <c r="J35" s="3" t="s">
        <v>5921</v>
      </c>
      <c r="K35" s="3" t="s">
        <v>82</v>
      </c>
      <c r="L35" s="3" t="s">
        <v>5922</v>
      </c>
      <c r="M35" s="3"/>
      <c r="N35" s="3"/>
      <c r="O35" s="5">
        <v>40248</v>
      </c>
      <c r="P35" s="5"/>
      <c r="Q35" s="5"/>
      <c r="R35" s="5"/>
      <c r="S35" s="5"/>
      <c r="T35" s="5" t="s">
        <v>82</v>
      </c>
      <c r="U35" s="6"/>
      <c r="V35" s="6"/>
      <c r="W35" s="6" t="s">
        <v>5923</v>
      </c>
      <c r="X35" s="6" t="s">
        <v>5924</v>
      </c>
      <c r="Y35" s="6" t="s">
        <v>1625</v>
      </c>
      <c r="Z35" s="6" t="s">
        <v>5710</v>
      </c>
      <c r="AA35" s="6" t="s">
        <v>457</v>
      </c>
      <c r="AB35" s="6"/>
      <c r="AC35" s="6" t="s">
        <v>5925</v>
      </c>
      <c r="AD35" s="6" t="s">
        <v>5853</v>
      </c>
      <c r="AE35" s="6" t="s">
        <v>5853</v>
      </c>
      <c r="AF35" s="6" t="s">
        <v>5925</v>
      </c>
      <c r="AG35" s="6"/>
      <c r="AH35" s="3" t="s">
        <v>5635</v>
      </c>
      <c r="AI35" s="3" t="s">
        <v>5890</v>
      </c>
      <c r="AJ35" s="6" t="s">
        <v>5856</v>
      </c>
      <c r="AK35" s="6" t="s">
        <v>5857</v>
      </c>
      <c r="AL35" s="3" t="s">
        <v>5635</v>
      </c>
      <c r="AM35" s="6"/>
      <c r="AN35" s="6"/>
      <c r="AO35" s="6"/>
      <c r="AP35" s="6"/>
      <c r="AQ35" s="6"/>
      <c r="AR35" s="3" t="s">
        <v>5639</v>
      </c>
      <c r="AS35" s="6" t="s">
        <v>457</v>
      </c>
      <c r="AT35" s="6" t="s">
        <v>5856</v>
      </c>
      <c r="AU35" s="3" t="s">
        <v>444</v>
      </c>
      <c r="AV35" s="6"/>
      <c r="AW35" s="6"/>
    </row>
    <row r="36" spans="1:49" ht="15.75">
      <c r="A36" s="3">
        <v>35</v>
      </c>
      <c r="B36" s="3" t="s">
        <v>2594</v>
      </c>
      <c r="C36" s="3"/>
      <c r="D36" s="3" t="s">
        <v>5926</v>
      </c>
      <c r="E36" s="4" t="s">
        <v>5927</v>
      </c>
      <c r="F36" s="3"/>
      <c r="G36" s="3"/>
      <c r="H36" s="3" t="str">
        <f t="shared" si="0"/>
        <v>Muhamad Hamizi Bin Mua'anaff</v>
      </c>
      <c r="I36" s="3" t="s">
        <v>1525</v>
      </c>
      <c r="J36" s="3" t="s">
        <v>5928</v>
      </c>
      <c r="K36" s="3" t="s">
        <v>75</v>
      </c>
      <c r="L36" s="3" t="s">
        <v>1795</v>
      </c>
      <c r="M36" s="3"/>
      <c r="N36" s="3"/>
      <c r="O36" s="5">
        <v>39958</v>
      </c>
      <c r="P36" s="5"/>
      <c r="Q36" s="5"/>
      <c r="R36" s="5"/>
      <c r="S36" s="5"/>
      <c r="T36" s="5" t="s">
        <v>75</v>
      </c>
      <c r="U36" s="6">
        <v>851210145669</v>
      </c>
      <c r="V36" s="6"/>
      <c r="W36" s="6" t="s">
        <v>5929</v>
      </c>
      <c r="X36" s="6" t="s">
        <v>5930</v>
      </c>
      <c r="Y36" s="6" t="s">
        <v>5887</v>
      </c>
      <c r="Z36" s="6" t="s">
        <v>5738</v>
      </c>
      <c r="AA36" s="6" t="s">
        <v>5931</v>
      </c>
      <c r="AB36" s="6"/>
      <c r="AC36" s="6" t="s">
        <v>5932</v>
      </c>
      <c r="AD36" s="6" t="s">
        <v>5853</v>
      </c>
      <c r="AE36" s="3" t="s">
        <v>5854</v>
      </c>
      <c r="AF36" s="6" t="s">
        <v>5932</v>
      </c>
      <c r="AG36" s="6"/>
      <c r="AH36" s="3" t="s">
        <v>5635</v>
      </c>
      <c r="AI36" s="3" t="s">
        <v>5890</v>
      </c>
      <c r="AJ36" s="6" t="s">
        <v>5856</v>
      </c>
      <c r="AK36" s="6" t="s">
        <v>5857</v>
      </c>
      <c r="AL36" s="3" t="s">
        <v>5635</v>
      </c>
      <c r="AM36" s="6"/>
      <c r="AN36" s="6"/>
      <c r="AO36" s="6"/>
      <c r="AP36" s="6"/>
      <c r="AQ36" s="6"/>
      <c r="AR36" s="3" t="s">
        <v>5639</v>
      </c>
      <c r="AS36" s="6" t="s">
        <v>5931</v>
      </c>
      <c r="AT36" s="6" t="s">
        <v>5856</v>
      </c>
      <c r="AU36" s="3" t="s">
        <v>444</v>
      </c>
      <c r="AV36" s="6"/>
      <c r="AW36" s="6"/>
    </row>
    <row r="37" spans="1:49" ht="15.75">
      <c r="A37" s="3">
        <v>36</v>
      </c>
      <c r="B37" s="3" t="s">
        <v>5933</v>
      </c>
      <c r="C37" s="3"/>
      <c r="D37" s="3" t="s">
        <v>5934</v>
      </c>
      <c r="E37" s="4" t="s">
        <v>5935</v>
      </c>
      <c r="F37" s="3" t="s">
        <v>5936</v>
      </c>
      <c r="G37" s="3" t="s">
        <v>5937</v>
      </c>
      <c r="H37" s="3" t="str">
        <f t="shared" si="0"/>
        <v>Nur Syarina Binti Mohamad Resad</v>
      </c>
      <c r="I37" s="3" t="s">
        <v>1525</v>
      </c>
      <c r="J37" s="3" t="s">
        <v>5938</v>
      </c>
      <c r="K37" s="3" t="s">
        <v>80</v>
      </c>
      <c r="L37" s="3"/>
      <c r="M37" s="3"/>
      <c r="N37" s="3"/>
      <c r="O37" s="5">
        <v>39008</v>
      </c>
      <c r="P37" s="5"/>
      <c r="Q37" s="5"/>
      <c r="R37" s="5"/>
      <c r="S37" s="5"/>
      <c r="T37" s="5" t="s">
        <v>80</v>
      </c>
      <c r="U37" s="6" t="s">
        <v>5937</v>
      </c>
      <c r="V37" s="6">
        <v>39008</v>
      </c>
      <c r="W37" s="6" t="s">
        <v>5939</v>
      </c>
      <c r="X37" s="6" t="s">
        <v>5940</v>
      </c>
      <c r="Y37" s="6" t="s">
        <v>5887</v>
      </c>
      <c r="Z37" s="6" t="s">
        <v>5699</v>
      </c>
      <c r="AA37" s="6" t="s">
        <v>5941</v>
      </c>
      <c r="AB37" s="6"/>
      <c r="AC37" s="6" t="s">
        <v>5938</v>
      </c>
      <c r="AD37" s="6" t="s">
        <v>5853</v>
      </c>
      <c r="AE37" s="3" t="s">
        <v>5854</v>
      </c>
      <c r="AF37" s="6" t="s">
        <v>5938</v>
      </c>
      <c r="AG37" s="6"/>
      <c r="AH37" s="3" t="s">
        <v>5635</v>
      </c>
      <c r="AI37" s="3" t="s">
        <v>5890</v>
      </c>
      <c r="AJ37" s="6" t="s">
        <v>5856</v>
      </c>
      <c r="AK37" s="6" t="s">
        <v>5857</v>
      </c>
      <c r="AL37" s="3" t="s">
        <v>5635</v>
      </c>
      <c r="AM37" s="6"/>
      <c r="AN37" s="6"/>
      <c r="AO37" s="6"/>
      <c r="AP37" s="6"/>
      <c r="AQ37" s="6"/>
      <c r="AR37" s="3" t="s">
        <v>5639</v>
      </c>
      <c r="AS37" s="6" t="s">
        <v>5941</v>
      </c>
      <c r="AT37" s="6" t="s">
        <v>5856</v>
      </c>
      <c r="AU37" s="3" t="s">
        <v>444</v>
      </c>
      <c r="AV37" s="6"/>
      <c r="AW37" s="6"/>
    </row>
    <row r="38" spans="1:49" ht="15.75">
      <c r="A38" s="3">
        <v>37</v>
      </c>
      <c r="B38" s="3" t="s">
        <v>2594</v>
      </c>
      <c r="C38" s="3"/>
      <c r="D38" s="3" t="s">
        <v>5942</v>
      </c>
      <c r="E38" s="4" t="s">
        <v>5943</v>
      </c>
      <c r="F38" s="3" t="s">
        <v>5944</v>
      </c>
      <c r="G38" s="3" t="s">
        <v>5945</v>
      </c>
      <c r="H38" s="3" t="str">
        <f t="shared" si="0"/>
        <v>Yuhaniz Binti Baidzawi</v>
      </c>
      <c r="I38" s="3" t="s">
        <v>1525</v>
      </c>
      <c r="J38" s="3" t="s">
        <v>5946</v>
      </c>
      <c r="K38" s="3" t="s">
        <v>83</v>
      </c>
      <c r="L38" s="3" t="s">
        <v>5922</v>
      </c>
      <c r="M38" s="3"/>
      <c r="N38" s="3"/>
      <c r="O38" s="5">
        <v>38421</v>
      </c>
      <c r="P38" s="5"/>
      <c r="Q38" s="5"/>
      <c r="R38" s="5"/>
      <c r="S38" s="5"/>
      <c r="T38" s="5" t="s">
        <v>83</v>
      </c>
      <c r="U38" s="6">
        <v>810929115478</v>
      </c>
      <c r="V38" s="6"/>
      <c r="W38" s="6" t="s">
        <v>5947</v>
      </c>
      <c r="X38" s="6" t="s">
        <v>5948</v>
      </c>
      <c r="Y38" s="6" t="s">
        <v>5887</v>
      </c>
      <c r="Z38" s="6" t="s">
        <v>5699</v>
      </c>
      <c r="AA38" s="6" t="s">
        <v>5949</v>
      </c>
      <c r="AB38" s="6"/>
      <c r="AC38" s="6" t="s">
        <v>5950</v>
      </c>
      <c r="AD38" s="6" t="s">
        <v>5853</v>
      </c>
      <c r="AE38" s="3" t="s">
        <v>5854</v>
      </c>
      <c r="AF38" s="6" t="s">
        <v>5950</v>
      </c>
      <c r="AG38" s="6"/>
      <c r="AH38" s="3" t="s">
        <v>5635</v>
      </c>
      <c r="AI38" s="3" t="s">
        <v>5890</v>
      </c>
      <c r="AJ38" s="6" t="s">
        <v>5856</v>
      </c>
      <c r="AK38" s="6" t="s">
        <v>5857</v>
      </c>
      <c r="AL38" s="3" t="s">
        <v>5635</v>
      </c>
      <c r="AM38" s="6"/>
      <c r="AN38" s="6"/>
      <c r="AO38" s="6"/>
      <c r="AP38" s="6"/>
      <c r="AQ38" s="6"/>
      <c r="AR38" s="3" t="s">
        <v>5639</v>
      </c>
      <c r="AS38" s="6" t="s">
        <v>5949</v>
      </c>
      <c r="AT38" s="6" t="s">
        <v>5856</v>
      </c>
      <c r="AU38" s="3" t="s">
        <v>444</v>
      </c>
      <c r="AV38" s="6"/>
      <c r="AW38" s="6"/>
    </row>
    <row r="39" spans="1:49" ht="15.75">
      <c r="A39" s="3">
        <v>38</v>
      </c>
      <c r="B39" s="3" t="s">
        <v>2594</v>
      </c>
      <c r="C39" s="3"/>
      <c r="D39" s="3" t="s">
        <v>5951</v>
      </c>
      <c r="E39" s="4" t="s">
        <v>5952</v>
      </c>
      <c r="F39" s="3" t="s">
        <v>5953</v>
      </c>
      <c r="G39" s="3" t="s">
        <v>5954</v>
      </c>
      <c r="H39" s="3" t="str">
        <f t="shared" si="0"/>
        <v>Mohd Nasharulhisham Bin Mohd Nasir</v>
      </c>
      <c r="I39" s="3" t="s">
        <v>1525</v>
      </c>
      <c r="J39" s="3" t="s">
        <v>5955</v>
      </c>
      <c r="K39" s="3" t="s">
        <v>72</v>
      </c>
      <c r="L39" s="3" t="s">
        <v>1654</v>
      </c>
      <c r="M39" s="3"/>
      <c r="N39" s="3"/>
      <c r="O39" s="5">
        <v>38737</v>
      </c>
      <c r="P39" s="5"/>
      <c r="Q39" s="5"/>
      <c r="R39" s="5"/>
      <c r="S39" s="5"/>
      <c r="T39" s="5" t="s">
        <v>72</v>
      </c>
      <c r="U39" s="6">
        <v>821223035373</v>
      </c>
      <c r="V39" s="6"/>
      <c r="W39" s="6" t="s">
        <v>5956</v>
      </c>
      <c r="X39" s="6" t="s">
        <v>5957</v>
      </c>
      <c r="Y39" s="6" t="s">
        <v>5887</v>
      </c>
      <c r="Z39" s="6" t="s">
        <v>5650</v>
      </c>
      <c r="AA39" s="6" t="s">
        <v>5941</v>
      </c>
      <c r="AB39" s="6"/>
      <c r="AC39" s="6" t="s">
        <v>5958</v>
      </c>
      <c r="AD39" s="6" t="s">
        <v>5853</v>
      </c>
      <c r="AE39" s="3" t="s">
        <v>5854</v>
      </c>
      <c r="AF39" s="6" t="s">
        <v>5958</v>
      </c>
      <c r="AG39" s="6"/>
      <c r="AH39" s="3" t="s">
        <v>5635</v>
      </c>
      <c r="AI39" s="3" t="s">
        <v>5890</v>
      </c>
      <c r="AJ39" s="6" t="s">
        <v>5856</v>
      </c>
      <c r="AK39" s="6" t="s">
        <v>5857</v>
      </c>
      <c r="AL39" s="3" t="s">
        <v>5635</v>
      </c>
      <c r="AM39" s="6"/>
      <c r="AN39" s="6"/>
      <c r="AO39" s="6"/>
      <c r="AP39" s="6"/>
      <c r="AQ39" s="6"/>
      <c r="AR39" s="3" t="s">
        <v>5639</v>
      </c>
      <c r="AS39" s="6" t="s">
        <v>5941</v>
      </c>
      <c r="AT39" s="6" t="s">
        <v>5856</v>
      </c>
      <c r="AU39" s="3" t="s">
        <v>444</v>
      </c>
      <c r="AV39" s="6"/>
      <c r="AW39" s="6"/>
    </row>
    <row r="40" spans="1:49" ht="15.75">
      <c r="A40" s="3">
        <v>39</v>
      </c>
      <c r="B40" s="3" t="s">
        <v>2594</v>
      </c>
      <c r="C40" s="3"/>
      <c r="D40" s="3" t="s">
        <v>5959</v>
      </c>
      <c r="E40" s="4" t="s">
        <v>5960</v>
      </c>
      <c r="F40" s="520" t="s">
        <v>5961</v>
      </c>
      <c r="G40" s="3" t="s">
        <v>5962</v>
      </c>
      <c r="H40" s="3" t="str">
        <f t="shared" si="0"/>
        <v>Ahmad Zaki Bin Harris</v>
      </c>
      <c r="I40" s="3" t="s">
        <v>5715</v>
      </c>
      <c r="J40" s="3" t="s">
        <v>5963</v>
      </c>
      <c r="K40" s="3" t="s">
        <v>62</v>
      </c>
      <c r="L40" s="3" t="s">
        <v>1586</v>
      </c>
      <c r="M40" s="3"/>
      <c r="N40" s="3"/>
      <c r="O40" s="5">
        <v>37801</v>
      </c>
      <c r="P40" s="5"/>
      <c r="Q40" s="5"/>
      <c r="R40" s="5"/>
      <c r="S40" s="5"/>
      <c r="T40" s="5" t="s">
        <v>62</v>
      </c>
      <c r="U40" s="6">
        <v>861222595287</v>
      </c>
      <c r="V40" s="6"/>
      <c r="W40" s="6" t="s">
        <v>5964</v>
      </c>
      <c r="X40" s="3" t="s">
        <v>5965</v>
      </c>
      <c r="Y40" s="3" t="s">
        <v>5635</v>
      </c>
      <c r="Z40" s="7" t="s">
        <v>5636</v>
      </c>
      <c r="AA40" s="6" t="s">
        <v>5837</v>
      </c>
      <c r="AB40" s="6"/>
      <c r="AC40" s="6" t="s">
        <v>5966</v>
      </c>
      <c r="AD40" s="6" t="s">
        <v>5853</v>
      </c>
      <c r="AE40" s="3" t="s">
        <v>5854</v>
      </c>
      <c r="AF40" s="6" t="s">
        <v>5966</v>
      </c>
      <c r="AG40" s="6"/>
      <c r="AH40" s="3" t="s">
        <v>5635</v>
      </c>
      <c r="AI40" s="3" t="s">
        <v>5967</v>
      </c>
      <c r="AJ40" s="6" t="s">
        <v>5856</v>
      </c>
      <c r="AK40" s="6" t="s">
        <v>5857</v>
      </c>
      <c r="AL40" s="3" t="s">
        <v>5635</v>
      </c>
      <c r="AM40" s="6"/>
      <c r="AN40" s="6"/>
      <c r="AO40" s="6"/>
      <c r="AP40" s="6"/>
      <c r="AQ40" s="6"/>
      <c r="AR40" s="3" t="s">
        <v>5639</v>
      </c>
      <c r="AS40" s="6" t="s">
        <v>5837</v>
      </c>
      <c r="AT40" s="6" t="s">
        <v>5856</v>
      </c>
      <c r="AU40" s="3" t="s">
        <v>444</v>
      </c>
      <c r="AV40" s="6"/>
      <c r="AW40" s="6"/>
    </row>
    <row r="41" spans="1:49" ht="15.75">
      <c r="A41" s="3">
        <v>40</v>
      </c>
      <c r="B41" s="3" t="s">
        <v>5933</v>
      </c>
      <c r="C41" s="3" t="s">
        <v>5718</v>
      </c>
      <c r="D41" s="3" t="s">
        <v>5968</v>
      </c>
      <c r="E41" s="4" t="s">
        <v>5969</v>
      </c>
      <c r="F41" s="3" t="s">
        <v>5970</v>
      </c>
      <c r="G41" s="3" t="s">
        <v>5971</v>
      </c>
      <c r="H41" s="3" t="str">
        <f t="shared" si="0"/>
        <v>Hazrin Bin Mohammad</v>
      </c>
      <c r="I41" s="3" t="s">
        <v>5715</v>
      </c>
      <c r="J41" s="3" t="s">
        <v>5972</v>
      </c>
      <c r="K41" s="3" t="s">
        <v>65</v>
      </c>
      <c r="L41" s="3"/>
      <c r="M41" s="3"/>
      <c r="N41" s="3"/>
      <c r="O41" s="5">
        <v>38415</v>
      </c>
      <c r="P41" s="5"/>
      <c r="Q41" s="5"/>
      <c r="R41" s="5"/>
      <c r="S41" s="5"/>
      <c r="T41" s="5" t="s">
        <v>65</v>
      </c>
      <c r="U41" s="6" t="s">
        <v>5971</v>
      </c>
      <c r="V41" s="6"/>
      <c r="W41" s="6" t="s">
        <v>5973</v>
      </c>
      <c r="X41" s="3" t="s">
        <v>5974</v>
      </c>
      <c r="Y41" s="3" t="s">
        <v>5635</v>
      </c>
      <c r="Z41" s="7" t="s">
        <v>5975</v>
      </c>
      <c r="AA41" s="6" t="s">
        <v>5856</v>
      </c>
      <c r="AB41" s="6"/>
      <c r="AC41" s="6" t="s">
        <v>5972</v>
      </c>
      <c r="AD41" s="6" t="s">
        <v>5853</v>
      </c>
      <c r="AE41" s="3" t="s">
        <v>5854</v>
      </c>
      <c r="AF41" s="6" t="s">
        <v>5972</v>
      </c>
      <c r="AG41" s="6"/>
      <c r="AH41" s="3" t="s">
        <v>5635</v>
      </c>
      <c r="AI41" s="3" t="s">
        <v>5976</v>
      </c>
      <c r="AJ41" s="6" t="s">
        <v>5856</v>
      </c>
      <c r="AK41" s="6" t="s">
        <v>5857</v>
      </c>
      <c r="AL41" s="3" t="s">
        <v>5635</v>
      </c>
      <c r="AM41" s="6"/>
      <c r="AN41" s="6"/>
      <c r="AO41" s="6"/>
      <c r="AP41" s="6"/>
      <c r="AQ41" s="6"/>
      <c r="AR41" s="3" t="s">
        <v>5639</v>
      </c>
      <c r="AS41" s="6" t="s">
        <v>5856</v>
      </c>
      <c r="AT41" s="6" t="s">
        <v>5856</v>
      </c>
      <c r="AU41" s="3" t="s">
        <v>444</v>
      </c>
      <c r="AV41" s="6"/>
      <c r="AW41" s="6"/>
    </row>
    <row r="42" spans="1:49" ht="15.75">
      <c r="A42" s="3">
        <v>41</v>
      </c>
      <c r="B42" s="3" t="s">
        <v>5977</v>
      </c>
      <c r="C42" s="3" t="s">
        <v>5718</v>
      </c>
      <c r="D42" s="3" t="s">
        <v>5978</v>
      </c>
      <c r="E42" s="4" t="s">
        <v>5979</v>
      </c>
      <c r="F42" s="3" t="s">
        <v>5980</v>
      </c>
      <c r="G42" s="3" t="s">
        <v>5981</v>
      </c>
      <c r="H42" s="3" t="str">
        <f t="shared" si="0"/>
        <v>Azlina Binti Abd Aziz</v>
      </c>
      <c r="I42" s="3" t="s">
        <v>5715</v>
      </c>
      <c r="J42" s="3" t="s">
        <v>5982</v>
      </c>
      <c r="K42" s="3"/>
      <c r="L42" s="3"/>
      <c r="M42" s="3"/>
      <c r="N42" s="3"/>
      <c r="O42" s="5">
        <v>17703</v>
      </c>
      <c r="P42" s="5"/>
      <c r="Q42" s="5"/>
      <c r="R42" s="5"/>
      <c r="S42" s="5"/>
      <c r="T42" s="5" t="s">
        <v>5983</v>
      </c>
      <c r="U42" s="6"/>
      <c r="V42" s="6"/>
      <c r="W42" s="6" t="s">
        <v>5984</v>
      </c>
      <c r="X42" s="3" t="s">
        <v>5974</v>
      </c>
      <c r="Y42" s="3" t="s">
        <v>5635</v>
      </c>
      <c r="Z42" s="7" t="s">
        <v>5975</v>
      </c>
      <c r="AA42" s="6" t="s">
        <v>5856</v>
      </c>
      <c r="AB42" s="6"/>
      <c r="AC42" s="6" t="s">
        <v>5982</v>
      </c>
      <c r="AD42" s="6" t="s">
        <v>5853</v>
      </c>
      <c r="AE42" s="3" t="s">
        <v>5854</v>
      </c>
      <c r="AF42" s="6" t="s">
        <v>5982</v>
      </c>
      <c r="AG42" s="6"/>
      <c r="AH42" s="3" t="s">
        <v>5635</v>
      </c>
      <c r="AI42" s="3" t="s">
        <v>5890</v>
      </c>
      <c r="AJ42" s="6" t="s">
        <v>5856</v>
      </c>
      <c r="AK42" s="6" t="s">
        <v>5857</v>
      </c>
      <c r="AL42" s="3" t="s">
        <v>5635</v>
      </c>
      <c r="AM42" s="6"/>
      <c r="AN42" s="6"/>
      <c r="AO42" s="6"/>
      <c r="AP42" s="6"/>
      <c r="AQ42" s="6"/>
      <c r="AR42" s="3" t="s">
        <v>5639</v>
      </c>
      <c r="AS42" s="6" t="s">
        <v>5856</v>
      </c>
      <c r="AT42" s="6" t="s">
        <v>5856</v>
      </c>
      <c r="AU42" s="3" t="s">
        <v>444</v>
      </c>
      <c r="AV42" s="6"/>
      <c r="AW42" s="6"/>
    </row>
    <row r="43" spans="1:49" ht="15.75">
      <c r="A43" s="3">
        <v>42</v>
      </c>
      <c r="B43" s="3" t="s">
        <v>5977</v>
      </c>
      <c r="C43" s="3" t="s">
        <v>5718</v>
      </c>
      <c r="D43" s="3" t="s">
        <v>5985</v>
      </c>
      <c r="E43" s="4" t="s">
        <v>5986</v>
      </c>
      <c r="F43" s="3" t="s">
        <v>5987</v>
      </c>
      <c r="G43" s="3" t="s">
        <v>5988</v>
      </c>
      <c r="H43" s="3" t="str">
        <f t="shared" si="0"/>
        <v>Noor Liefazlina Binti Tan Ali</v>
      </c>
      <c r="I43" s="3" t="s">
        <v>1525</v>
      </c>
      <c r="J43" s="3" t="s">
        <v>5989</v>
      </c>
      <c r="K43" s="3"/>
      <c r="L43" s="3"/>
      <c r="M43" s="3"/>
      <c r="N43" s="3"/>
      <c r="O43" s="5">
        <v>43622</v>
      </c>
      <c r="P43" s="5"/>
      <c r="Q43" s="5"/>
      <c r="R43" s="5"/>
      <c r="S43" s="5"/>
      <c r="T43" s="5" t="s">
        <v>5990</v>
      </c>
      <c r="U43" s="6"/>
      <c r="V43" s="6"/>
      <c r="W43" s="6" t="s">
        <v>5991</v>
      </c>
      <c r="X43" s="6" t="s">
        <v>5974</v>
      </c>
      <c r="Y43" s="3" t="s">
        <v>5635</v>
      </c>
      <c r="Z43" s="6" t="s">
        <v>5975</v>
      </c>
      <c r="AA43" s="6" t="s">
        <v>5992</v>
      </c>
      <c r="AB43" s="6"/>
      <c r="AC43" s="6" t="s">
        <v>5989</v>
      </c>
      <c r="AD43" s="6" t="s">
        <v>5853</v>
      </c>
      <c r="AE43" s="3" t="s">
        <v>5854</v>
      </c>
      <c r="AF43" s="6" t="s">
        <v>5989</v>
      </c>
      <c r="AG43" s="6"/>
      <c r="AH43" s="3" t="s">
        <v>5635</v>
      </c>
      <c r="AI43" s="3" t="s">
        <v>5890</v>
      </c>
      <c r="AJ43" s="6" t="s">
        <v>5856</v>
      </c>
      <c r="AK43" s="6" t="s">
        <v>5857</v>
      </c>
      <c r="AL43" s="3" t="s">
        <v>5635</v>
      </c>
      <c r="AM43" s="6"/>
      <c r="AN43" s="6"/>
      <c r="AO43" s="6"/>
      <c r="AP43" s="6"/>
      <c r="AQ43" s="6"/>
      <c r="AR43" s="3" t="s">
        <v>5639</v>
      </c>
      <c r="AS43" s="6" t="s">
        <v>5992</v>
      </c>
      <c r="AT43" s="6" t="s">
        <v>5856</v>
      </c>
      <c r="AU43" s="3" t="s">
        <v>444</v>
      </c>
      <c r="AV43" s="6"/>
      <c r="AW43" s="6"/>
    </row>
    <row r="44" spans="1:49" ht="15.75">
      <c r="A44" s="3">
        <v>43</v>
      </c>
      <c r="B44" s="3" t="s">
        <v>2594</v>
      </c>
      <c r="C44" s="3"/>
      <c r="D44" s="3" t="s">
        <v>5993</v>
      </c>
      <c r="E44" s="4" t="s">
        <v>5994</v>
      </c>
      <c r="F44" s="3" t="s">
        <v>5995</v>
      </c>
      <c r="G44" s="3" t="s">
        <v>5996</v>
      </c>
      <c r="H44" s="3" t="s">
        <v>5997</v>
      </c>
      <c r="I44" s="3" t="s">
        <v>1525</v>
      </c>
      <c r="J44" s="3" t="s">
        <v>4271</v>
      </c>
      <c r="K44" s="3"/>
      <c r="L44" s="3"/>
      <c r="M44" s="3"/>
      <c r="N44" s="3"/>
      <c r="O44" s="5"/>
      <c r="P44" s="5"/>
      <c r="Q44" s="5"/>
      <c r="R44" s="5"/>
      <c r="S44" s="5"/>
      <c r="T44" s="5" t="s">
        <v>5997</v>
      </c>
      <c r="U44" s="6"/>
      <c r="V44" s="6"/>
      <c r="W44" s="6"/>
      <c r="X44" s="3"/>
      <c r="Y44" s="3"/>
      <c r="Z44" s="7"/>
      <c r="AA44" s="6"/>
      <c r="AB44" s="6"/>
      <c r="AC44" s="6" t="s">
        <v>5998</v>
      </c>
      <c r="AD44" s="6" t="s">
        <v>5853</v>
      </c>
      <c r="AE44" s="3" t="s">
        <v>5854</v>
      </c>
      <c r="AF44" s="6" t="s">
        <v>5998</v>
      </c>
      <c r="AG44" s="6"/>
      <c r="AH44" s="3" t="s">
        <v>5635</v>
      </c>
      <c r="AI44" s="3" t="s">
        <v>5890</v>
      </c>
      <c r="AJ44" s="6" t="s">
        <v>5856</v>
      </c>
      <c r="AK44" s="6" t="s">
        <v>5857</v>
      </c>
      <c r="AL44" s="3" t="s">
        <v>5635</v>
      </c>
      <c r="AM44" s="6"/>
      <c r="AN44" s="6"/>
      <c r="AO44" s="6"/>
      <c r="AP44" s="6"/>
      <c r="AQ44" s="6"/>
      <c r="AR44" s="3" t="s">
        <v>5639</v>
      </c>
      <c r="AS44" s="6" t="s">
        <v>5999</v>
      </c>
      <c r="AT44" s="6" t="s">
        <v>5856</v>
      </c>
      <c r="AU44" s="3" t="s">
        <v>444</v>
      </c>
      <c r="AV44" s="6"/>
      <c r="AW44" s="6"/>
    </row>
    <row r="45" spans="1:49" ht="15.75">
      <c r="A45" s="3">
        <v>44</v>
      </c>
      <c r="B45" s="3"/>
      <c r="C45" s="3" t="s">
        <v>5718</v>
      </c>
      <c r="D45" s="3" t="s">
        <v>6000</v>
      </c>
      <c r="E45" s="4" t="s">
        <v>6001</v>
      </c>
      <c r="F45" s="3"/>
      <c r="G45" s="3"/>
      <c r="H45" s="3" t="s">
        <v>6002</v>
      </c>
      <c r="I45" s="3"/>
      <c r="J45" s="3"/>
      <c r="K45" s="3"/>
      <c r="L45" s="3"/>
      <c r="M45" s="3"/>
      <c r="N45" s="3"/>
      <c r="O45" s="5"/>
      <c r="P45" s="5"/>
      <c r="Q45" s="5"/>
      <c r="R45" s="5"/>
      <c r="S45" s="5"/>
      <c r="T45" s="5"/>
      <c r="U45" s="6"/>
      <c r="V45" s="6"/>
      <c r="W45" s="6"/>
      <c r="X45" s="3"/>
      <c r="Y45" s="3"/>
      <c r="Z45" s="7"/>
      <c r="AA45" s="6"/>
      <c r="AB45" s="6"/>
      <c r="AC45" s="6"/>
      <c r="AD45" s="6"/>
      <c r="AE45" s="3"/>
      <c r="AF45" s="6"/>
      <c r="AG45" s="6"/>
      <c r="AH45" s="3"/>
      <c r="AI45" s="3"/>
      <c r="AJ45" s="6"/>
      <c r="AK45" s="6"/>
      <c r="AL45" s="3"/>
      <c r="AM45" s="6"/>
      <c r="AN45" s="6"/>
      <c r="AO45" s="6"/>
      <c r="AP45" s="6"/>
      <c r="AQ45" s="6"/>
      <c r="AR45" s="3"/>
      <c r="AS45" s="6"/>
      <c r="AT45" s="6"/>
      <c r="AU45" s="3"/>
      <c r="AV45" s="6"/>
      <c r="AW45" s="6"/>
    </row>
    <row r="46" spans="1:49" ht="15.75">
      <c r="A46" s="3">
        <v>45</v>
      </c>
      <c r="B46" s="3"/>
      <c r="C46" s="3" t="s">
        <v>5718</v>
      </c>
      <c r="D46" s="3" t="s">
        <v>6003</v>
      </c>
      <c r="E46" s="4" t="s">
        <v>6004</v>
      </c>
      <c r="F46" s="3"/>
      <c r="G46" s="3"/>
      <c r="H46" s="3" t="s">
        <v>441</v>
      </c>
      <c r="I46" s="3"/>
      <c r="J46" s="3"/>
      <c r="K46" s="3"/>
      <c r="L46" s="3"/>
      <c r="M46" s="3"/>
      <c r="N46" s="3"/>
      <c r="O46" s="5"/>
      <c r="P46" s="5"/>
      <c r="Q46" s="5"/>
      <c r="R46" s="5"/>
      <c r="S46" s="5"/>
      <c r="T46" s="5"/>
      <c r="U46" s="6"/>
      <c r="V46" s="6"/>
      <c r="W46" s="6"/>
      <c r="X46" s="3"/>
      <c r="Y46" s="3"/>
      <c r="Z46" s="7"/>
      <c r="AA46" s="6"/>
      <c r="AB46" s="6"/>
      <c r="AC46" s="6"/>
      <c r="AD46" s="6"/>
      <c r="AE46" s="3"/>
      <c r="AF46" s="6"/>
      <c r="AG46" s="6"/>
      <c r="AH46" s="3"/>
      <c r="AI46" s="3"/>
      <c r="AJ46" s="6"/>
      <c r="AK46" s="6"/>
      <c r="AL46" s="3"/>
      <c r="AM46" s="6"/>
      <c r="AN46" s="6"/>
      <c r="AO46" s="6"/>
      <c r="AP46" s="6"/>
      <c r="AQ46" s="6"/>
      <c r="AR46" s="3"/>
      <c r="AS46" s="6"/>
      <c r="AT46" s="6"/>
      <c r="AU46" s="3"/>
      <c r="AV46" s="6"/>
      <c r="AW46" s="6"/>
    </row>
    <row r="47" spans="1:49" ht="15" customHeight="1">
      <c r="A47" s="3">
        <v>46</v>
      </c>
      <c r="B47" s="3" t="s">
        <v>2594</v>
      </c>
      <c r="C47" s="3"/>
      <c r="D47" s="3" t="s">
        <v>6005</v>
      </c>
      <c r="E47" s="4" t="s">
        <v>6006</v>
      </c>
      <c r="F47" s="3" t="s">
        <v>6007</v>
      </c>
      <c r="G47" s="3" t="s">
        <v>6008</v>
      </c>
      <c r="H47" s="3" t="s">
        <v>6009</v>
      </c>
      <c r="I47" s="3" t="s">
        <v>1525</v>
      </c>
      <c r="J47" s="3" t="s">
        <v>1564</v>
      </c>
      <c r="K47" s="3"/>
      <c r="L47" s="3"/>
      <c r="M47" s="3"/>
      <c r="N47" s="3"/>
      <c r="O47" s="5"/>
      <c r="P47" s="5"/>
      <c r="Q47" s="5"/>
      <c r="R47" s="5"/>
      <c r="S47" s="5"/>
      <c r="T47" s="5"/>
      <c r="U47" s="6"/>
      <c r="V47" s="6"/>
      <c r="W47" s="6"/>
      <c r="X47" s="3"/>
      <c r="Y47" s="3"/>
      <c r="Z47" s="7"/>
      <c r="AA47" s="6"/>
      <c r="AB47" s="6"/>
      <c r="AC47" s="6"/>
      <c r="AD47" s="6"/>
      <c r="AE47" s="3"/>
      <c r="AF47" s="6"/>
      <c r="AG47" s="6"/>
      <c r="AH47" s="3"/>
      <c r="AI47" s="3"/>
      <c r="AJ47" s="6" t="s">
        <v>5856</v>
      </c>
      <c r="AK47" s="6" t="s">
        <v>5857</v>
      </c>
      <c r="AL47" s="3" t="s">
        <v>5635</v>
      </c>
      <c r="AM47" s="6"/>
      <c r="AN47" s="6"/>
      <c r="AO47" s="6"/>
      <c r="AP47" s="6"/>
      <c r="AQ47" s="6"/>
      <c r="AR47" s="3"/>
      <c r="AS47" s="6"/>
      <c r="AT47" s="6"/>
      <c r="AU47" s="3"/>
      <c r="AV47" s="6"/>
      <c r="AW47" s="6"/>
    </row>
    <row r="78" spans="4:9" ht="18.75">
      <c r="D78" s="55" t="s">
        <v>6010</v>
      </c>
    </row>
    <row r="79" spans="4:9" ht="16.5">
      <c r="D79" s="1358" t="s">
        <v>6011</v>
      </c>
      <c r="E79" s="53" t="s">
        <v>6012</v>
      </c>
      <c r="F79" s="53"/>
      <c r="G79" s="53"/>
      <c r="H79" s="21" t="s">
        <v>6013</v>
      </c>
      <c r="I79" s="21"/>
    </row>
    <row r="80" spans="4:9" ht="16.5">
      <c r="D80" s="1359"/>
      <c r="E80" s="54" t="s">
        <v>6014</v>
      </c>
      <c r="F80" s="54"/>
      <c r="G80" s="54"/>
      <c r="H80" s="21" t="s">
        <v>6015</v>
      </c>
      <c r="I80" s="21"/>
    </row>
    <row r="81" spans="4:9" ht="16.5">
      <c r="D81" s="1360"/>
      <c r="E81" s="54" t="s">
        <v>6016</v>
      </c>
      <c r="F81" s="54"/>
      <c r="G81" s="54"/>
      <c r="H81" s="21" t="s">
        <v>6017</v>
      </c>
      <c r="I81" s="21"/>
    </row>
    <row r="82" spans="4:9" ht="16.5">
      <c r="D82" s="21" t="s">
        <v>1514</v>
      </c>
      <c r="E82" s="54" t="s">
        <v>6018</v>
      </c>
      <c r="F82" s="54"/>
      <c r="G82" s="54"/>
      <c r="H82" s="21" t="s">
        <v>6019</v>
      </c>
      <c r="I82" s="21"/>
    </row>
    <row r="83" spans="4:9">
      <c r="D83" s="1357" t="s">
        <v>6020</v>
      </c>
      <c r="E83" s="1357"/>
      <c r="F83" s="21"/>
      <c r="G83" s="21"/>
      <c r="H83" s="21" t="s">
        <v>6021</v>
      </c>
      <c r="I83" s="21"/>
    </row>
  </sheetData>
  <mergeCells count="2">
    <mergeCell ref="D83:E83"/>
    <mergeCell ref="D79:D81"/>
  </mergeCells>
  <phoneticPr fontId="9" type="noConversion"/>
  <dataValidations disablePrompts="1" count="1">
    <dataValidation type="list" allowBlank="1" showInputMessage="1" showErrorMessage="1" sqref="I2:I47" xr:uid="{BEA3AB58-9E60-415B-874D-652B8912BDC2}">
      <formula1>"Manager,Assistant Manager"</formula1>
    </dataValidation>
  </dataValidations>
  <hyperlinks>
    <hyperlink ref="E28" r:id="rId1" display="mailto:zaini.sarip@tm.com.my" xr:uid="{08BDA178-0C8E-418F-81A5-65DE67548B97}"/>
    <hyperlink ref="E30" r:id="rId2" display="mailto:haimi.amdan@tm.com.my" xr:uid="{ECE363C1-51A3-4A39-B7FE-EEB454B9AC8E}"/>
    <hyperlink ref="E31" r:id="rId3" display="mailto:azrul.aziz@tm.com.my" xr:uid="{B4612EF6-4A3B-43D5-9CCF-5C1C6508D154}"/>
    <hyperlink ref="E32" r:id="rId4" display="mailto:hasrul.nizam@tm.com.my" xr:uid="{763C0503-BD91-47AC-BB14-517A76FAC865}"/>
    <hyperlink ref="E33" r:id="rId5" display="mailto:amramli@tm.com.my" xr:uid="{256A1742-2886-46F4-AE60-5B2390DC0E54}"/>
    <hyperlink ref="E34" r:id="rId6" display="mailto:mahzura.ramli@tm.com.my" xr:uid="{179F5D10-68B0-4FAE-A65C-D5E615750097}"/>
    <hyperlink ref="E35" r:id="rId7" display="mailto:khairulamilin@tm.com.my" xr:uid="{CC3F64A0-7DCC-4C7F-BE9A-0A19AF1DB515}"/>
    <hyperlink ref="E36" r:id="rId8" display="mailto:hamizi.muaanaff@tm.com.my" xr:uid="{3BCFD75F-993E-41C9-A9F8-7763FC325FE4}"/>
    <hyperlink ref="E37" r:id="rId9" display="mailto:syarina.resad@tm.com.my" xr:uid="{FB42AA06-3B6C-4400-B693-F3057FA9C640}"/>
    <hyperlink ref="E38" r:id="rId10" display="mailto:yuhaniz.baidzawi@tm.com.my" xr:uid="{879E7B05-7751-4D61-A953-6956921B5525}"/>
    <hyperlink ref="E39" r:id="rId11" display="mailto:nasharulhisham.nasir@tm.com.my" xr:uid="{68B81ED9-F4A3-487C-A5E2-0141A7D55852}"/>
    <hyperlink ref="E40" r:id="rId12" display="mailto:ahmadzaki.haris@tm.com.my" xr:uid="{6D217BBB-1078-410F-8AC3-14D682BB7F5B}"/>
    <hyperlink ref="E41" r:id="rId13" display="mailto:hazrinmd@tm.com.my" xr:uid="{0114894F-EBD0-4F35-A7DE-50FFFDB6D5B0}"/>
    <hyperlink ref="E3" r:id="rId14" display="mailto:mahmud.zakaria@tm.com.my" xr:uid="{7102CE67-CB6B-43C0-9C85-648CC02E8641}"/>
    <hyperlink ref="E4" r:id="rId15" display="mailto:shahfre@tm.com.my" xr:uid="{5B57A990-7436-45B3-86AE-E1316E74116E}"/>
    <hyperlink ref="E6" r:id="rId16" display="mailto:syahmi@tm.com.my" xr:uid="{890DDE7A-5C63-488B-BD3E-698E14F118A1}"/>
    <hyperlink ref="E7" r:id="rId17" display="mailto:noralia.ismailkhafidz@tm.com.my" xr:uid="{109634F2-D691-43D6-9218-C8D646176C3A}"/>
    <hyperlink ref="E8" r:id="rId18" display="mailto:ilmanafif.zulkifli@tm.com.my" xr:uid="{63C63DA2-D7F1-4AE4-A53E-4F90127669A4}"/>
    <hyperlink ref="E9" r:id="rId19" display="mailto:khairunnisa.mnoor@tm.com.my" xr:uid="{65F040C6-529B-42A7-96D3-5683C359310D}"/>
    <hyperlink ref="E10" r:id="rId20" display="mailto:noraizee@tm.com.my" xr:uid="{C2401F16-CD68-4D58-B035-E0B7E353BA40}"/>
    <hyperlink ref="E11" r:id="rId21" display="mailto:ikmal.halim@tm.com.my" xr:uid="{1C34E0E2-CB56-449E-ADA6-84E8ABC42ED0}"/>
    <hyperlink ref="E12" r:id="rId22" display="mailto:idrus.talib@tm.com.my" xr:uid="{F5DCE105-1F44-4A80-A6A8-8B23D1A71732}"/>
    <hyperlink ref="E13" r:id="rId23" display="mailto:nurfauziah@tm.com.my" xr:uid="{54F60CCE-4E25-48A0-9653-84D836353E38}"/>
    <hyperlink ref="E14" r:id="rId24" display="mailto:hafizzuddin.mnoor@tm.com.my" xr:uid="{369A5F2A-146B-4FE7-9D25-1AF373645A5B}"/>
    <hyperlink ref="E42" r:id="rId25" xr:uid="{3FABF562-AF77-49EC-BA7C-5B568596D4C8}"/>
    <hyperlink ref="E29" r:id="rId26" xr:uid="{7EFB5925-1A37-40B2-8BA5-DECD0AE5C41B}"/>
    <hyperlink ref="E43" r:id="rId27" xr:uid="{7B751490-487F-4251-8524-E9F26D360895}"/>
    <hyperlink ref="E18" r:id="rId28" xr:uid="{DADA7D49-834C-4142-B2E5-02E0B55F51F7}"/>
    <hyperlink ref="E19" r:id="rId29" xr:uid="{C67BE629-3EA8-4758-BF83-08A0B40C7575}"/>
    <hyperlink ref="E20" r:id="rId30" xr:uid="{5918ADBA-5C95-4415-8068-8A14C9DACFC9}"/>
    <hyperlink ref="E44" r:id="rId31" xr:uid="{119B5756-B744-4718-9DB5-35F7DD50DA19}"/>
    <hyperlink ref="E24" r:id="rId32" xr:uid="{6774453D-5B8D-4B35-85A3-C210CAB1E9FD}"/>
    <hyperlink ref="E22" r:id="rId33" xr:uid="{DDAD8A68-2FB4-4C68-ADE4-93318A9C6887}"/>
    <hyperlink ref="E23" r:id="rId34" xr:uid="{F319B347-A081-4413-B470-22C7985494F1}"/>
    <hyperlink ref="E47" r:id="rId35" xr:uid="{C90AE438-F80D-4058-B8F6-34A5AD237FDA}"/>
    <hyperlink ref="E2" r:id="rId36" xr:uid="{08219E99-6D41-4899-9A8C-A522806DBD46}"/>
    <hyperlink ref="E15" r:id="rId37" xr:uid="{FBCE58F2-14CD-4632-BA16-8A0516258A4A}"/>
    <hyperlink ref="E5" r:id="rId38" xr:uid="{AF9EDAF1-B458-414C-94CB-36BD82FDA2E4}"/>
    <hyperlink ref="E16" r:id="rId39" xr:uid="{6A96FD60-7627-429C-8B5D-ECF9128DE3E2}"/>
    <hyperlink ref="E46" r:id="rId40" xr:uid="{1C6DF5D6-710F-455D-9C82-0653834435E8}"/>
    <hyperlink ref="E45" r:id="rId41" xr:uid="{0521EB49-E3CE-4E31-BBCC-F1BEC2ABF6EB}"/>
  </hyperlinks>
  <pageMargins left="0.7" right="0.7" top="0.75" bottom="0.75" header="0.3" footer="0.3"/>
  <pageSetup orientation="portrait" r:id="rId42"/>
  <drawing r:id="rId43"/>
  <tableParts count="1">
    <tablePart r:id="rId44"/>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CR2504"/>
  <sheetViews>
    <sheetView tabSelected="1" zoomScale="85" zoomScaleNormal="85" workbookViewId="0">
      <pane xSplit="3" ySplit="3" topLeftCell="AH2130" activePane="bottomRight" state="frozen"/>
      <selection pane="bottomRight" activeCell="C2192" sqref="C2192"/>
      <selection pane="bottomLeft"/>
      <selection pane="topRight"/>
    </sheetView>
  </sheetViews>
  <sheetFormatPr defaultColWidth="9.140625" defaultRowHeight="12" customHeight="1"/>
  <cols>
    <col min="1" max="1" width="6.5703125" style="176" customWidth="1"/>
    <col min="2" max="2" width="14.7109375" style="176" customWidth="1"/>
    <col min="3" max="3" width="27.42578125" style="469" customWidth="1"/>
    <col min="4" max="4" width="12.140625" style="466" customWidth="1"/>
    <col min="5" max="5" width="42.42578125" style="176" customWidth="1"/>
    <col min="6" max="7" width="13" style="177" customWidth="1"/>
    <col min="8" max="8" width="16.140625" style="177" customWidth="1"/>
    <col min="9" max="9" width="22" style="471" customWidth="1"/>
    <col min="10" max="10" width="17" style="176" customWidth="1"/>
    <col min="11" max="11" width="13.140625" style="1128" customWidth="1"/>
    <col min="12" max="12" width="9.140625" style="177" customWidth="1"/>
    <col min="13" max="13" width="10.85546875" style="574" customWidth="1"/>
    <col min="14" max="14" width="14" style="177" customWidth="1"/>
    <col min="15" max="15" width="16.7109375" style="177" customWidth="1"/>
    <col min="16" max="16" width="18.28515625" style="584" customWidth="1"/>
    <col min="17" max="17" width="21.42578125" style="584" customWidth="1"/>
    <col min="18" max="19" width="12.42578125" style="471" customWidth="1"/>
    <col min="20" max="20" width="11.28515625" style="471" customWidth="1"/>
    <col min="21" max="21" width="9.140625" style="471" customWidth="1"/>
    <col min="22" max="22" width="10.85546875" style="177" customWidth="1"/>
    <col min="23" max="23" width="14.7109375" style="471" customWidth="1"/>
    <col min="24" max="25" width="13.42578125" style="177" customWidth="1"/>
    <col min="26" max="26" width="13.28515625" style="176" customWidth="1"/>
    <col min="27" max="27" width="12" style="176" customWidth="1"/>
    <col min="28" max="28" width="19.28515625" style="176" customWidth="1"/>
    <col min="29" max="29" width="17" style="177" customWidth="1"/>
    <col min="30" max="30" width="19.28515625" style="468" customWidth="1"/>
    <col min="31" max="31" width="43.7109375" style="468" customWidth="1"/>
    <col min="32" max="32" width="9.42578125" style="177" customWidth="1"/>
    <col min="33" max="33" width="10.85546875" style="177" customWidth="1"/>
    <col min="34" max="37" width="24" style="12" customWidth="1"/>
    <col min="38" max="38" width="18.28515625" style="468" customWidth="1"/>
    <col min="39" max="39" width="19.28515625" style="178" customWidth="1"/>
    <col min="40" max="40" width="17" style="177" customWidth="1"/>
    <col min="41" max="41" width="22.140625" style="468" customWidth="1"/>
    <col min="42" max="42" width="19.28515625" style="177" customWidth="1"/>
    <col min="43" max="43" width="18" style="177" customWidth="1"/>
    <col min="44" max="44" width="19.28515625" style="177" customWidth="1"/>
    <col min="45" max="45" width="16.140625" style="177" customWidth="1"/>
    <col min="46" max="46" width="8.140625" style="177" customWidth="1"/>
    <col min="47" max="47" width="19.28515625" customWidth="1"/>
    <col min="48" max="48" width="19" style="177" customWidth="1"/>
    <col min="49" max="49" width="11.42578125" style="177" customWidth="1"/>
    <col min="50" max="50" width="18" style="177" customWidth="1"/>
    <col min="51" max="53" width="19.28515625" style="177" customWidth="1"/>
    <col min="54" max="54" width="19" style="177" customWidth="1"/>
    <col min="55" max="58" width="19.28515625" style="177" customWidth="1"/>
    <col min="59" max="59" width="19.7109375" style="177" customWidth="1"/>
    <col min="60" max="60" width="9.140625" style="177" customWidth="1"/>
    <col min="61" max="16384" width="9.140625" style="176"/>
  </cols>
  <sheetData>
    <row r="1" spans="1:60" ht="12" customHeight="1">
      <c r="C1" s="176">
        <f>SUBTOTAL(3,C4:C9435)</f>
        <v>2501</v>
      </c>
      <c r="D1" s="176"/>
      <c r="F1" s="176"/>
      <c r="G1" s="176"/>
      <c r="H1" s="176"/>
      <c r="K1" s="1117"/>
      <c r="L1" s="176"/>
      <c r="M1" s="572"/>
      <c r="N1" s="176"/>
      <c r="O1" s="174"/>
      <c r="V1" s="176"/>
      <c r="X1" s="176"/>
      <c r="Y1" s="176"/>
      <c r="AC1" s="176"/>
      <c r="AD1" s="176"/>
      <c r="AE1" s="176"/>
      <c r="AF1" s="176"/>
      <c r="AG1" s="176"/>
      <c r="AH1" s="471"/>
      <c r="AI1" s="471"/>
      <c r="AJ1" s="471"/>
      <c r="AK1" s="471"/>
      <c r="AL1" s="176"/>
      <c r="AM1" s="1199"/>
      <c r="AN1" s="176"/>
      <c r="AO1" s="473"/>
      <c r="AP1" s="176"/>
      <c r="AQ1" s="176"/>
      <c r="AR1" s="176"/>
      <c r="AS1" s="176"/>
      <c r="AT1" s="176"/>
      <c r="AU1" s="176"/>
      <c r="AV1" s="176"/>
      <c r="AW1" s="176"/>
      <c r="AX1" s="176"/>
      <c r="AY1" s="176"/>
      <c r="AZ1" s="176"/>
      <c r="BA1" s="176"/>
      <c r="BB1" s="176"/>
      <c r="BC1" s="176"/>
      <c r="BD1" s="176"/>
      <c r="BE1" s="176"/>
      <c r="BF1" s="176"/>
      <c r="BG1" s="176"/>
      <c r="BH1" s="176"/>
    </row>
    <row r="2" spans="1:60" ht="12" customHeight="1">
      <c r="A2" s="173" t="s">
        <v>6022</v>
      </c>
      <c r="B2" s="174"/>
      <c r="C2" s="470" t="s">
        <v>6023</v>
      </c>
      <c r="D2" s="543"/>
      <c r="E2" s="174"/>
      <c r="F2" s="559" t="s">
        <v>6023</v>
      </c>
      <c r="G2" s="559" t="s">
        <v>6023</v>
      </c>
      <c r="H2" s="559" t="s">
        <v>6023</v>
      </c>
      <c r="I2" s="559" t="s">
        <v>6023</v>
      </c>
      <c r="J2" s="174"/>
      <c r="K2" s="1118"/>
      <c r="L2" s="467"/>
      <c r="M2" s="573"/>
      <c r="N2" s="467"/>
      <c r="O2" s="175"/>
      <c r="P2" s="585"/>
      <c r="Q2" s="585"/>
      <c r="R2" s="559"/>
      <c r="S2" s="559"/>
      <c r="T2" s="559"/>
      <c r="U2" s="559"/>
      <c r="V2" s="175"/>
      <c r="W2" s="559"/>
      <c r="X2" s="175"/>
      <c r="Y2" s="175"/>
      <c r="Z2" s="175"/>
      <c r="AA2" s="175"/>
      <c r="AB2" s="467"/>
      <c r="AC2" s="467"/>
      <c r="AD2" s="175"/>
      <c r="AE2" s="175"/>
      <c r="AF2" s="175"/>
      <c r="AG2" s="175"/>
      <c r="AH2" s="558"/>
      <c r="AI2" s="558"/>
      <c r="AJ2" s="558"/>
      <c r="AK2" s="558"/>
      <c r="AL2" s="175"/>
      <c r="AM2" s="175"/>
      <c r="AN2" s="175"/>
      <c r="AO2" s="175"/>
      <c r="AP2" s="175"/>
      <c r="AQ2" s="175"/>
      <c r="AR2" s="175"/>
      <c r="AS2" s="175"/>
      <c r="AT2" s="175"/>
      <c r="AU2" s="175"/>
      <c r="AV2" s="175"/>
      <c r="AW2" s="175"/>
      <c r="AX2" s="175"/>
      <c r="AY2" s="175"/>
      <c r="AZ2" s="175"/>
      <c r="BA2" s="175"/>
      <c r="BB2" s="175"/>
      <c r="BC2" s="175"/>
      <c r="BD2" s="175"/>
      <c r="BE2" s="175"/>
      <c r="BF2" s="175"/>
      <c r="BG2" s="175"/>
      <c r="BH2" s="175"/>
    </row>
    <row r="3" spans="1:60" s="860" customFormat="1" ht="45.75" customHeight="1">
      <c r="A3" s="830" t="s">
        <v>97</v>
      </c>
      <c r="B3" s="1279" t="s">
        <v>528</v>
      </c>
      <c r="C3" s="1279" t="s">
        <v>85</v>
      </c>
      <c r="D3" s="1280" t="s">
        <v>1511</v>
      </c>
      <c r="E3" s="1279" t="s">
        <v>530</v>
      </c>
      <c r="F3" s="828" t="s">
        <v>1523</v>
      </c>
      <c r="G3" s="828" t="s">
        <v>538</v>
      </c>
      <c r="H3" s="828" t="s">
        <v>1520</v>
      </c>
      <c r="I3" s="828" t="s">
        <v>6024</v>
      </c>
      <c r="J3" s="828" t="s">
        <v>6025</v>
      </c>
      <c r="K3" s="1283" t="s">
        <v>6026</v>
      </c>
      <c r="L3" s="1284" t="s">
        <v>394</v>
      </c>
      <c r="M3" s="1284" t="s">
        <v>6027</v>
      </c>
      <c r="N3" s="1284" t="s">
        <v>6028</v>
      </c>
      <c r="O3" s="1283" t="s">
        <v>6029</v>
      </c>
      <c r="P3" s="1285" t="s">
        <v>6030</v>
      </c>
      <c r="Q3" s="1285" t="s">
        <v>6031</v>
      </c>
      <c r="R3" s="1283" t="s">
        <v>6032</v>
      </c>
      <c r="S3" s="1283" t="s">
        <v>1075</v>
      </c>
      <c r="T3" s="829" t="s">
        <v>1519</v>
      </c>
      <c r="U3" s="830" t="s">
        <v>1512</v>
      </c>
      <c r="V3" s="830" t="s">
        <v>1513</v>
      </c>
      <c r="W3" s="830" t="s">
        <v>6033</v>
      </c>
      <c r="X3" s="830" t="s">
        <v>6034</v>
      </c>
      <c r="Y3" s="830" t="s">
        <v>6035</v>
      </c>
      <c r="Z3" s="828" t="s">
        <v>6036</v>
      </c>
      <c r="AA3" s="828" t="s">
        <v>1517</v>
      </c>
      <c r="AB3" s="831" t="s">
        <v>6037</v>
      </c>
      <c r="AC3" s="831" t="s">
        <v>6038</v>
      </c>
      <c r="AD3" s="828" t="s">
        <v>6039</v>
      </c>
      <c r="AE3" s="828" t="s">
        <v>6040</v>
      </c>
      <c r="AF3" s="828" t="s">
        <v>6041</v>
      </c>
      <c r="AG3" s="828" t="s">
        <v>186</v>
      </c>
      <c r="AH3" s="828" t="s">
        <v>6042</v>
      </c>
      <c r="AI3" s="828" t="s">
        <v>6043</v>
      </c>
      <c r="AJ3" s="828" t="s">
        <v>6044</v>
      </c>
      <c r="AK3" s="828" t="s">
        <v>6045</v>
      </c>
      <c r="AL3" s="832" t="s">
        <v>1066</v>
      </c>
      <c r="AM3" s="828" t="s">
        <v>6046</v>
      </c>
      <c r="AN3" s="828" t="s">
        <v>6047</v>
      </c>
      <c r="AO3" s="828" t="s">
        <v>6048</v>
      </c>
      <c r="AP3" s="828" t="s">
        <v>6049</v>
      </c>
      <c r="AQ3" s="828" t="s">
        <v>6050</v>
      </c>
      <c r="AR3" s="828" t="s">
        <v>6051</v>
      </c>
      <c r="AS3" s="828" t="s">
        <v>6052</v>
      </c>
      <c r="AT3" s="828" t="s">
        <v>6053</v>
      </c>
      <c r="AU3" s="833" t="s">
        <v>1524</v>
      </c>
      <c r="AV3" s="833" t="s">
        <v>1525</v>
      </c>
      <c r="AW3" s="833" t="s">
        <v>1526</v>
      </c>
      <c r="AX3" s="833" t="s">
        <v>1527</v>
      </c>
      <c r="AY3" s="833" t="s">
        <v>1528</v>
      </c>
      <c r="AZ3" s="833" t="s">
        <v>1529</v>
      </c>
      <c r="BA3" s="833" t="s">
        <v>1530</v>
      </c>
      <c r="BB3" s="833" t="s">
        <v>1063</v>
      </c>
      <c r="BC3" s="833" t="s">
        <v>1531</v>
      </c>
      <c r="BD3" s="833" t="s">
        <v>1532</v>
      </c>
      <c r="BE3" s="833" t="s">
        <v>1533</v>
      </c>
      <c r="BF3" s="833" t="s">
        <v>1534</v>
      </c>
      <c r="BG3" s="830" t="s">
        <v>6054</v>
      </c>
      <c r="BH3" s="830" t="s">
        <v>6055</v>
      </c>
    </row>
    <row r="4" spans="1:60" ht="12" customHeight="1">
      <c r="A4" s="589">
        <v>1</v>
      </c>
      <c r="B4" s="589" t="s">
        <v>69</v>
      </c>
      <c r="C4" s="590" t="s">
        <v>267</v>
      </c>
      <c r="D4" s="591">
        <v>45176</v>
      </c>
      <c r="E4" s="589">
        <v>4902144739</v>
      </c>
      <c r="F4" s="592" t="s">
        <v>749</v>
      </c>
      <c r="G4" s="592" t="s">
        <v>6056</v>
      </c>
      <c r="H4" s="592" t="s">
        <v>291</v>
      </c>
      <c r="I4" s="592" t="s">
        <v>6057</v>
      </c>
      <c r="J4" s="589"/>
      <c r="K4" s="593">
        <v>4902144739</v>
      </c>
      <c r="L4" s="595" t="s">
        <v>1552</v>
      </c>
      <c r="M4" s="593"/>
      <c r="N4" s="595"/>
      <c r="O4" s="592"/>
      <c r="P4" s="594"/>
      <c r="Q4" s="594"/>
      <c r="R4" s="592">
        <f t="shared" ref="R4:R67" si="0">$Q4-$P4</f>
        <v>0</v>
      </c>
      <c r="S4" s="592"/>
      <c r="T4" s="596" t="str">
        <f>VLOOKUP(cppm_pr[[#This Row],[Status]],'All Link_LOV'!$I$32:$K$72,2,0)</f>
        <v>PO Issued</v>
      </c>
      <c r="U4" s="596" t="s">
        <v>22</v>
      </c>
      <c r="V4" s="592">
        <v>2</v>
      </c>
      <c r="W4" s="596"/>
      <c r="X4" s="592"/>
      <c r="Y4" s="592" t="s">
        <v>6058</v>
      </c>
      <c r="Z4" s="597">
        <v>45170.481770833299</v>
      </c>
      <c r="AA4" s="598" t="s">
        <v>1737</v>
      </c>
      <c r="AB4" s="595"/>
      <c r="AC4" s="595">
        <v>30810.78</v>
      </c>
      <c r="AD4" s="592" t="s">
        <v>6059</v>
      </c>
      <c r="AE4" s="592"/>
      <c r="AF4" s="592" t="s">
        <v>398</v>
      </c>
      <c r="AG4" s="592" t="s">
        <v>488</v>
      </c>
      <c r="AH4" s="592" t="s">
        <v>6060</v>
      </c>
      <c r="AI4" s="600" t="str">
        <f>IFERROR(VLOOKUP(cppm_pr[[#This Row],[Order Number]],SPHERE!C:CC,39,0),"")</f>
        <v/>
      </c>
      <c r="AJ4" s="600" t="str">
        <f>IFERROR(VLOOKUP(cppm_pr[[#This Row],[Order Number]],'DC TM ONE'!B:CN,42,0),"")</f>
        <v/>
      </c>
      <c r="AK4" s="592"/>
      <c r="AL4" s="599">
        <v>45199</v>
      </c>
      <c r="AM4" s="592"/>
      <c r="AN4" s="592" t="s">
        <v>4928</v>
      </c>
      <c r="AO4" s="592"/>
      <c r="AP4" s="592"/>
      <c r="AQ4" s="598" t="s">
        <v>6061</v>
      </c>
      <c r="AR4" s="592" t="s">
        <v>6062</v>
      </c>
      <c r="AS4" s="592"/>
      <c r="AT4" s="598" t="s">
        <v>6063</v>
      </c>
      <c r="AU4" s="592"/>
      <c r="AV4" s="592"/>
      <c r="AW4" s="592"/>
      <c r="AX4" s="592"/>
      <c r="AY4" s="592"/>
      <c r="AZ4" s="592"/>
      <c r="BA4" s="592"/>
      <c r="BB4" s="592"/>
      <c r="BC4" s="592"/>
      <c r="BD4" s="592"/>
      <c r="BE4" s="592"/>
      <c r="BF4" s="592"/>
      <c r="BG4" s="592"/>
      <c r="BH4" s="592"/>
    </row>
    <row r="5" spans="1:60" ht="12" customHeight="1">
      <c r="A5" s="600">
        <v>2</v>
      </c>
      <c r="B5" s="600" t="s">
        <v>79</v>
      </c>
      <c r="C5" s="601" t="s">
        <v>267</v>
      </c>
      <c r="D5" s="602">
        <v>45176</v>
      </c>
      <c r="E5" s="600" t="s">
        <v>6064</v>
      </c>
      <c r="F5" s="603" t="s">
        <v>6065</v>
      </c>
      <c r="G5" s="603" t="s">
        <v>6066</v>
      </c>
      <c r="H5" s="603" t="s">
        <v>6067</v>
      </c>
      <c r="I5" s="603" t="s">
        <v>6068</v>
      </c>
      <c r="J5" s="600"/>
      <c r="K5" s="604">
        <v>4902150728</v>
      </c>
      <c r="L5" s="606" t="s">
        <v>908</v>
      </c>
      <c r="M5" s="604"/>
      <c r="N5" s="595"/>
      <c r="O5" s="603"/>
      <c r="P5" s="605"/>
      <c r="Q5" s="605"/>
      <c r="R5" s="603">
        <f t="shared" si="0"/>
        <v>0</v>
      </c>
      <c r="S5" s="603"/>
      <c r="T5" s="607" t="str">
        <f>VLOOKUP(cppm_pr[[#This Row],[Status]],'All Link_LOV'!$I$32:$K$72,2,0)</f>
        <v>PO Issued</v>
      </c>
      <c r="U5" s="607" t="s">
        <v>22</v>
      </c>
      <c r="V5" s="603">
        <v>3</v>
      </c>
      <c r="W5" s="607" t="s">
        <v>6069</v>
      </c>
      <c r="X5" s="603" t="s">
        <v>499</v>
      </c>
      <c r="Y5" s="603" t="s">
        <v>6058</v>
      </c>
      <c r="Z5" s="608">
        <v>45170.498414351903</v>
      </c>
      <c r="AA5" s="603" t="s">
        <v>6070</v>
      </c>
      <c r="AB5" s="606"/>
      <c r="AC5" s="606">
        <v>5414.03</v>
      </c>
      <c r="AD5" s="603" t="s">
        <v>6059</v>
      </c>
      <c r="AE5" s="603"/>
      <c r="AF5" s="603" t="s">
        <v>6071</v>
      </c>
      <c r="AG5" s="603" t="s">
        <v>491</v>
      </c>
      <c r="AH5" s="600" t="s">
        <v>6072</v>
      </c>
      <c r="AI5" s="600" t="str">
        <f>IFERROR(VLOOKUP(cppm_pr[[#This Row],[Order Number]],SPHERE!C:CC,39,0),"")</f>
        <v/>
      </c>
      <c r="AJ5" s="600" t="str">
        <f>IFERROR(VLOOKUP(cppm_pr[[#This Row],[Order Number]],'DC TM ONE'!B:CN,42,0),"")</f>
        <v/>
      </c>
      <c r="AK5" s="600"/>
      <c r="AL5" s="609">
        <v>45199</v>
      </c>
      <c r="AM5" s="603"/>
      <c r="AN5" s="603" t="s">
        <v>4928</v>
      </c>
      <c r="AO5" s="603"/>
      <c r="AP5" s="603"/>
      <c r="AQ5" s="610" t="s">
        <v>6073</v>
      </c>
      <c r="AR5" s="603" t="s">
        <v>1763</v>
      </c>
      <c r="AS5" s="603"/>
      <c r="AT5" s="610" t="s">
        <v>6074</v>
      </c>
      <c r="AU5" s="603"/>
      <c r="AV5" s="603"/>
      <c r="AW5" s="603"/>
      <c r="AX5" s="603"/>
      <c r="AY5" s="603"/>
      <c r="AZ5" s="603"/>
      <c r="BA5" s="603"/>
      <c r="BB5" s="603"/>
      <c r="BC5" s="603"/>
      <c r="BD5" s="603"/>
      <c r="BE5" s="603"/>
      <c r="BF5" s="603"/>
      <c r="BG5" s="603"/>
      <c r="BH5" s="603"/>
    </row>
    <row r="6" spans="1:60" ht="12" customHeight="1">
      <c r="A6" s="589">
        <v>3</v>
      </c>
      <c r="B6" s="589" t="s">
        <v>6075</v>
      </c>
      <c r="C6" s="590" t="s">
        <v>267</v>
      </c>
      <c r="D6" s="591"/>
      <c r="E6" s="589" t="s">
        <v>6058</v>
      </c>
      <c r="F6" s="592" t="s">
        <v>6076</v>
      </c>
      <c r="G6" s="592" t="s">
        <v>6077</v>
      </c>
      <c r="H6" s="592" t="s">
        <v>6078</v>
      </c>
      <c r="I6" s="592" t="s">
        <v>6079</v>
      </c>
      <c r="J6" s="589"/>
      <c r="K6" s="593"/>
      <c r="L6" s="595" t="s">
        <v>3189</v>
      </c>
      <c r="M6" s="593"/>
      <c r="N6" s="595"/>
      <c r="O6" s="592"/>
      <c r="P6" s="594"/>
      <c r="Q6" s="594"/>
      <c r="R6" s="592">
        <f t="shared" si="0"/>
        <v>0</v>
      </c>
      <c r="S6" s="592"/>
      <c r="T6" s="596" t="str">
        <f>VLOOKUP(cppm_pr[[#This Row],[Status]],'All Link_LOV'!$I$32:$K$72,2,0)</f>
        <v>PO Issued</v>
      </c>
      <c r="U6" s="596" t="s">
        <v>22</v>
      </c>
      <c r="V6" s="592">
        <v>4</v>
      </c>
      <c r="W6" s="596"/>
      <c r="X6" s="592"/>
      <c r="Y6" s="592" t="s">
        <v>6058</v>
      </c>
      <c r="Z6" s="597">
        <v>45170.502037036997</v>
      </c>
      <c r="AA6" s="598" t="s">
        <v>2043</v>
      </c>
      <c r="AB6" s="595"/>
      <c r="AC6" s="595">
        <v>1112.6400000000001</v>
      </c>
      <c r="AD6" s="592" t="s">
        <v>6059</v>
      </c>
      <c r="AE6" s="592"/>
      <c r="AF6" s="592" t="s">
        <v>6071</v>
      </c>
      <c r="AG6" s="592" t="s">
        <v>491</v>
      </c>
      <c r="AH6" s="592" t="s">
        <v>6080</v>
      </c>
      <c r="AI6" s="600" t="str">
        <f>IFERROR(VLOOKUP(cppm_pr[[#This Row],[Order Number]],SPHERE!C:CC,39,0),"")</f>
        <v/>
      </c>
      <c r="AJ6" s="600" t="str">
        <f>IFERROR(VLOOKUP(cppm_pr[[#This Row],[Order Number]],'DC TM ONE'!B:CN,42,0),"")</f>
        <v/>
      </c>
      <c r="AK6" s="592"/>
      <c r="AL6" s="599">
        <v>45173</v>
      </c>
      <c r="AM6" s="592"/>
      <c r="AN6" s="592" t="s">
        <v>4928</v>
      </c>
      <c r="AO6" s="592"/>
      <c r="AP6" s="592"/>
      <c r="AQ6" s="598" t="s">
        <v>6081</v>
      </c>
      <c r="AR6" s="592" t="s">
        <v>6082</v>
      </c>
      <c r="AS6" s="592"/>
      <c r="AT6" s="598" t="s">
        <v>6083</v>
      </c>
      <c r="AU6" s="592"/>
      <c r="AV6" s="592"/>
      <c r="AW6" s="592"/>
      <c r="AX6" s="592"/>
      <c r="AY6" s="592"/>
      <c r="AZ6" s="592"/>
      <c r="BA6" s="592"/>
      <c r="BB6" s="592"/>
      <c r="BC6" s="592"/>
      <c r="BD6" s="592"/>
      <c r="BE6" s="592"/>
      <c r="BF6" s="592"/>
      <c r="BG6" s="592"/>
      <c r="BH6" s="592"/>
    </row>
    <row r="7" spans="1:60" ht="12" customHeight="1">
      <c r="A7" s="600">
        <v>4</v>
      </c>
      <c r="B7" s="600" t="s">
        <v>74</v>
      </c>
      <c r="C7" s="601" t="s">
        <v>267</v>
      </c>
      <c r="D7" s="602"/>
      <c r="E7" s="600" t="s">
        <v>6084</v>
      </c>
      <c r="F7" s="603" t="s">
        <v>6085</v>
      </c>
      <c r="G7" s="603" t="s">
        <v>6086</v>
      </c>
      <c r="H7" s="603" t="s">
        <v>6087</v>
      </c>
      <c r="I7" s="603" t="s">
        <v>6088</v>
      </c>
      <c r="J7" s="600"/>
      <c r="K7" s="611">
        <v>4902145401</v>
      </c>
      <c r="L7" s="606" t="s">
        <v>3189</v>
      </c>
      <c r="M7" s="611"/>
      <c r="N7" s="595"/>
      <c r="O7" s="603"/>
      <c r="P7" s="605"/>
      <c r="Q7" s="605"/>
      <c r="R7" s="603">
        <f t="shared" si="0"/>
        <v>0</v>
      </c>
      <c r="S7" s="603"/>
      <c r="T7" s="607" t="str">
        <f>VLOOKUP(cppm_pr[[#This Row],[Status]],'All Link_LOV'!$I$32:$K$72,2,0)</f>
        <v>PO Issued</v>
      </c>
      <c r="U7" s="607" t="s">
        <v>22</v>
      </c>
      <c r="V7" s="603">
        <v>5</v>
      </c>
      <c r="W7" s="607"/>
      <c r="X7" s="603"/>
      <c r="Y7" s="603" t="s">
        <v>6058</v>
      </c>
      <c r="Z7" s="608">
        <v>45170.516516203701</v>
      </c>
      <c r="AA7" s="603" t="s">
        <v>2043</v>
      </c>
      <c r="AB7" s="606"/>
      <c r="AC7" s="606">
        <v>8805.15</v>
      </c>
      <c r="AD7" s="603" t="s">
        <v>6059</v>
      </c>
      <c r="AE7" s="603"/>
      <c r="AF7" s="603" t="s">
        <v>6071</v>
      </c>
      <c r="AG7" s="603" t="s">
        <v>491</v>
      </c>
      <c r="AH7" s="603" t="s">
        <v>6089</v>
      </c>
      <c r="AI7" s="600" t="str">
        <f>IFERROR(VLOOKUP(cppm_pr[[#This Row],[Order Number]],SPHERE!C:CC,39,0),"")</f>
        <v/>
      </c>
      <c r="AJ7" s="600" t="str">
        <f>IFERROR(VLOOKUP(cppm_pr[[#This Row],[Order Number]],'DC TM ONE'!B:CN,42,0),"")</f>
        <v/>
      </c>
      <c r="AK7" s="603"/>
      <c r="AL7" s="609">
        <v>45175</v>
      </c>
      <c r="AM7" s="603"/>
      <c r="AN7" s="603" t="s">
        <v>4928</v>
      </c>
      <c r="AO7" s="603"/>
      <c r="AP7" s="603"/>
      <c r="AQ7" s="610" t="s">
        <v>6090</v>
      </c>
      <c r="AR7" s="603" t="s">
        <v>2253</v>
      </c>
      <c r="AS7" s="603"/>
      <c r="AT7" s="610" t="s">
        <v>6091</v>
      </c>
      <c r="AU7" s="603"/>
      <c r="AV7" s="603"/>
      <c r="AW7" s="603"/>
      <c r="AX7" s="603"/>
      <c r="AY7" s="603"/>
      <c r="AZ7" s="603"/>
      <c r="BA7" s="603"/>
      <c r="BB7" s="603"/>
      <c r="BC7" s="603"/>
      <c r="BD7" s="603"/>
      <c r="BE7" s="603"/>
      <c r="BF7" s="603"/>
      <c r="BG7" s="603"/>
      <c r="BH7" s="603"/>
    </row>
    <row r="8" spans="1:60" ht="12" customHeight="1">
      <c r="A8" s="589">
        <v>5</v>
      </c>
      <c r="B8" s="589" t="s">
        <v>62</v>
      </c>
      <c r="C8" s="590" t="s">
        <v>267</v>
      </c>
      <c r="D8" s="591"/>
      <c r="E8" s="589" t="s">
        <v>6058</v>
      </c>
      <c r="F8" s="592" t="s">
        <v>6092</v>
      </c>
      <c r="G8" s="592" t="s">
        <v>6093</v>
      </c>
      <c r="H8" s="592" t="s">
        <v>6094</v>
      </c>
      <c r="I8" s="592" t="s">
        <v>6095</v>
      </c>
      <c r="J8" s="589"/>
      <c r="K8" s="593"/>
      <c r="L8" s="595" t="s">
        <v>3189</v>
      </c>
      <c r="M8" s="593"/>
      <c r="N8" s="595"/>
      <c r="O8" s="592"/>
      <c r="P8" s="594"/>
      <c r="Q8" s="594"/>
      <c r="R8" s="592">
        <f t="shared" si="0"/>
        <v>0</v>
      </c>
      <c r="S8" s="592"/>
      <c r="T8" s="596" t="str">
        <f>VLOOKUP(cppm_pr[[#This Row],[Status]],'All Link_LOV'!$I$32:$K$72,2,0)</f>
        <v>PO Issued</v>
      </c>
      <c r="U8" s="596" t="s">
        <v>22</v>
      </c>
      <c r="V8" s="592">
        <v>6</v>
      </c>
      <c r="W8" s="596"/>
      <c r="X8" s="592"/>
      <c r="Y8" s="592" t="s">
        <v>6058</v>
      </c>
      <c r="Z8" s="597">
        <v>45170.521307870396</v>
      </c>
      <c r="AA8" s="598" t="s">
        <v>5691</v>
      </c>
      <c r="AB8" s="595"/>
      <c r="AC8" s="595">
        <v>5090.92</v>
      </c>
      <c r="AD8" s="592" t="s">
        <v>6059</v>
      </c>
      <c r="AE8" s="592"/>
      <c r="AF8" s="592" t="s">
        <v>6071</v>
      </c>
      <c r="AG8" s="592" t="s">
        <v>491</v>
      </c>
      <c r="AH8" s="612" t="s">
        <v>6096</v>
      </c>
      <c r="AI8" s="600" t="str">
        <f>IFERROR(VLOOKUP(cppm_pr[[#This Row],[Order Number]],SPHERE!C:CC,39,0),"")</f>
        <v/>
      </c>
      <c r="AJ8" s="600" t="str">
        <f>IFERROR(VLOOKUP(cppm_pr[[#This Row],[Order Number]],'DC TM ONE'!B:CN,42,0),"")</f>
        <v/>
      </c>
      <c r="AK8" s="977"/>
      <c r="AL8" s="599">
        <v>45177</v>
      </c>
      <c r="AM8" s="592"/>
      <c r="AN8" s="592" t="s">
        <v>4928</v>
      </c>
      <c r="AO8" s="592"/>
      <c r="AP8" s="592"/>
      <c r="AQ8" s="598" t="s">
        <v>6097</v>
      </c>
      <c r="AR8" s="592" t="s">
        <v>2591</v>
      </c>
      <c r="AS8" s="592"/>
      <c r="AT8" s="598" t="s">
        <v>6098</v>
      </c>
      <c r="AU8" s="592"/>
      <c r="AV8" s="592"/>
      <c r="AW8" s="592"/>
      <c r="AX8" s="592"/>
      <c r="AY8" s="592"/>
      <c r="AZ8" s="592"/>
      <c r="BA8" s="592"/>
      <c r="BB8" s="592"/>
      <c r="BC8" s="592"/>
      <c r="BD8" s="592"/>
      <c r="BE8" s="592"/>
      <c r="BF8" s="592"/>
      <c r="BG8" s="592"/>
      <c r="BH8" s="592"/>
    </row>
    <row r="9" spans="1:60" ht="12" customHeight="1">
      <c r="A9" s="600">
        <v>6</v>
      </c>
      <c r="B9" s="600" t="s">
        <v>75</v>
      </c>
      <c r="C9" s="601" t="s">
        <v>269</v>
      </c>
      <c r="D9" s="602">
        <v>45176</v>
      </c>
      <c r="E9" s="600" t="s">
        <v>6099</v>
      </c>
      <c r="F9" s="603" t="s">
        <v>6100</v>
      </c>
      <c r="G9" s="603" t="s">
        <v>6101</v>
      </c>
      <c r="H9" s="603" t="s">
        <v>6102</v>
      </c>
      <c r="I9" s="603" t="s">
        <v>6103</v>
      </c>
      <c r="J9" s="600"/>
      <c r="K9" s="611"/>
      <c r="L9" s="606" t="s">
        <v>52</v>
      </c>
      <c r="M9" s="611"/>
      <c r="N9" s="595"/>
      <c r="O9" s="603"/>
      <c r="P9" s="605"/>
      <c r="Q9" s="605"/>
      <c r="R9" s="603">
        <f t="shared" si="0"/>
        <v>0</v>
      </c>
      <c r="S9" s="603"/>
      <c r="T9" s="607" t="str">
        <f>VLOOKUP(cppm_pr[[#This Row],[Status]],'All Link_LOV'!$I$32:$K$72,2,0)</f>
        <v>Insufficient Budget</v>
      </c>
      <c r="U9" s="607" t="s">
        <v>22</v>
      </c>
      <c r="V9" s="603">
        <v>7</v>
      </c>
      <c r="W9" s="607"/>
      <c r="X9" s="603"/>
      <c r="Y9" s="603" t="s">
        <v>6058</v>
      </c>
      <c r="Z9" s="608">
        <v>45170.540497685201</v>
      </c>
      <c r="AA9" s="603" t="s">
        <v>5846</v>
      </c>
      <c r="AB9" s="606"/>
      <c r="AC9" s="606">
        <v>6384</v>
      </c>
      <c r="AD9" s="603" t="s">
        <v>6059</v>
      </c>
      <c r="AE9" s="603"/>
      <c r="AF9" s="603" t="s">
        <v>397</v>
      </c>
      <c r="AG9" s="603" t="s">
        <v>501</v>
      </c>
      <c r="AH9" s="603" t="s">
        <v>6104</v>
      </c>
      <c r="AI9" s="600" t="str">
        <f>IFERROR(VLOOKUP(cppm_pr[[#This Row],[Order Number]],SPHERE!C:CC,39,0),"")</f>
        <v/>
      </c>
      <c r="AJ9" s="600" t="str">
        <f>IFERROR(VLOOKUP(cppm_pr[[#This Row],[Order Number]],'DC TM ONE'!B:CN,42,0),"")</f>
        <v/>
      </c>
      <c r="AK9" s="603"/>
      <c r="AL9" s="609">
        <v>45184</v>
      </c>
      <c r="AM9" s="603"/>
      <c r="AN9" s="603" t="s">
        <v>4928</v>
      </c>
      <c r="AO9" s="603"/>
      <c r="AP9" s="603"/>
      <c r="AQ9" s="610" t="s">
        <v>6105</v>
      </c>
      <c r="AR9" s="603" t="s">
        <v>6106</v>
      </c>
      <c r="AS9" s="603"/>
      <c r="AT9" s="610" t="s">
        <v>6107</v>
      </c>
      <c r="AU9" s="603"/>
      <c r="AV9" s="603"/>
      <c r="AW9" s="603"/>
      <c r="AX9" s="603"/>
      <c r="AY9" s="603"/>
      <c r="AZ9" s="603"/>
      <c r="BA9" s="603"/>
      <c r="BB9" s="603"/>
      <c r="BC9" s="603"/>
      <c r="BD9" s="603"/>
      <c r="BE9" s="603"/>
      <c r="BF9" s="603"/>
      <c r="BG9" s="603"/>
      <c r="BH9" s="603"/>
    </row>
    <row r="10" spans="1:60" ht="12" customHeight="1">
      <c r="A10" s="589">
        <v>7</v>
      </c>
      <c r="B10" s="589" t="s">
        <v>75</v>
      </c>
      <c r="C10" s="590" t="s">
        <v>269</v>
      </c>
      <c r="D10" s="591">
        <v>45176</v>
      </c>
      <c r="E10" s="589" t="s">
        <v>6108</v>
      </c>
      <c r="F10" s="592" t="s">
        <v>6100</v>
      </c>
      <c r="G10" s="592" t="s">
        <v>6101</v>
      </c>
      <c r="H10" s="592" t="s">
        <v>6109</v>
      </c>
      <c r="I10" s="592" t="s">
        <v>6110</v>
      </c>
      <c r="J10" s="589"/>
      <c r="K10" s="593"/>
      <c r="L10" s="595" t="s">
        <v>52</v>
      </c>
      <c r="M10" s="593"/>
      <c r="N10" s="595"/>
      <c r="O10" s="592"/>
      <c r="P10" s="594"/>
      <c r="Q10" s="594"/>
      <c r="R10" s="592">
        <f t="shared" si="0"/>
        <v>0</v>
      </c>
      <c r="S10" s="592"/>
      <c r="T10" s="596" t="str">
        <f>VLOOKUP(cppm_pr[[#This Row],[Status]],'All Link_LOV'!$I$32:$K$72,2,0)</f>
        <v>Insufficient Budget</v>
      </c>
      <c r="U10" s="596" t="s">
        <v>22</v>
      </c>
      <c r="V10" s="592">
        <v>8</v>
      </c>
      <c r="W10" s="596"/>
      <c r="X10" s="592"/>
      <c r="Y10" s="592" t="s">
        <v>6058</v>
      </c>
      <c r="Z10" s="597">
        <v>45170.545150462996</v>
      </c>
      <c r="AA10" s="598" t="s">
        <v>5846</v>
      </c>
      <c r="AB10" s="595"/>
      <c r="AC10" s="595">
        <v>2968</v>
      </c>
      <c r="AD10" s="592" t="s">
        <v>6059</v>
      </c>
      <c r="AE10" s="592"/>
      <c r="AF10" s="592" t="s">
        <v>397</v>
      </c>
      <c r="AG10" s="592" t="s">
        <v>501</v>
      </c>
      <c r="AH10" s="592" t="s">
        <v>6104</v>
      </c>
      <c r="AI10" s="600" t="str">
        <f>IFERROR(VLOOKUP(cppm_pr[[#This Row],[Order Number]],SPHERE!C:CC,39,0),"")</f>
        <v/>
      </c>
      <c r="AJ10" s="600" t="str">
        <f>IFERROR(VLOOKUP(cppm_pr[[#This Row],[Order Number]],'DC TM ONE'!B:CN,42,0),"")</f>
        <v/>
      </c>
      <c r="AK10" s="592"/>
      <c r="AL10" s="599">
        <v>45184</v>
      </c>
      <c r="AM10" s="592"/>
      <c r="AN10" s="592" t="s">
        <v>4928</v>
      </c>
      <c r="AO10" s="592"/>
      <c r="AP10" s="592"/>
      <c r="AQ10" s="598" t="s">
        <v>6111</v>
      </c>
      <c r="AR10" s="592" t="s">
        <v>6106</v>
      </c>
      <c r="AS10" s="592"/>
      <c r="AT10" s="598" t="s">
        <v>6112</v>
      </c>
      <c r="AU10" s="592"/>
      <c r="AV10" s="592"/>
      <c r="AW10" s="592"/>
      <c r="AX10" s="592"/>
      <c r="AY10" s="592"/>
      <c r="AZ10" s="592"/>
      <c r="BA10" s="592"/>
      <c r="BB10" s="592"/>
      <c r="BC10" s="592"/>
      <c r="BD10" s="592"/>
      <c r="BE10" s="592"/>
      <c r="BF10" s="592"/>
      <c r="BG10" s="592"/>
      <c r="BH10" s="592"/>
    </row>
    <row r="11" spans="1:60" ht="12" customHeight="1">
      <c r="A11" s="600">
        <v>8</v>
      </c>
      <c r="B11" s="600" t="s">
        <v>6075</v>
      </c>
      <c r="C11" s="601" t="s">
        <v>267</v>
      </c>
      <c r="D11" s="602"/>
      <c r="E11" s="600" t="s">
        <v>6058</v>
      </c>
      <c r="F11" s="603" t="s">
        <v>6113</v>
      </c>
      <c r="G11" s="603" t="s">
        <v>6114</v>
      </c>
      <c r="H11" s="603" t="s">
        <v>6115</v>
      </c>
      <c r="I11" s="603" t="s">
        <v>6116</v>
      </c>
      <c r="J11" s="600"/>
      <c r="K11" s="843" t="s">
        <v>6117</v>
      </c>
      <c r="L11" s="606" t="s">
        <v>2749</v>
      </c>
      <c r="M11" s="611"/>
      <c r="N11" s="595"/>
      <c r="O11" s="603"/>
      <c r="P11" s="605"/>
      <c r="Q11" s="605"/>
      <c r="R11" s="603">
        <f t="shared" si="0"/>
        <v>0</v>
      </c>
      <c r="S11" s="603"/>
      <c r="T11" s="607" t="str">
        <f>VLOOKUP(cppm_pr[[#This Row],[Status]],'All Link_LOV'!$I$32:$K$72,2,0)</f>
        <v>PO Issued</v>
      </c>
      <c r="U11" s="607" t="s">
        <v>22</v>
      </c>
      <c r="V11" s="603">
        <v>9</v>
      </c>
      <c r="W11" s="607"/>
      <c r="X11" s="603"/>
      <c r="Y11" s="603" t="s">
        <v>6058</v>
      </c>
      <c r="Z11" s="608">
        <v>45170.5406828704</v>
      </c>
      <c r="AA11" s="603" t="s">
        <v>2079</v>
      </c>
      <c r="AB11" s="606"/>
      <c r="AC11" s="606">
        <v>14092</v>
      </c>
      <c r="AD11" s="603" t="s">
        <v>6059</v>
      </c>
      <c r="AE11" s="603"/>
      <c r="AF11" s="603" t="s">
        <v>6071</v>
      </c>
      <c r="AG11" s="603" t="s">
        <v>492</v>
      </c>
      <c r="AH11" s="603" t="s">
        <v>6118</v>
      </c>
      <c r="AI11" s="600" t="str">
        <f>IFERROR(VLOOKUP(cppm_pr[[#This Row],[Order Number]],SPHERE!C:CC,39,0),"")</f>
        <v/>
      </c>
      <c r="AJ11" s="600" t="str">
        <f>IFERROR(VLOOKUP(cppm_pr[[#This Row],[Order Number]],'DC TM ONE'!B:CN,42,0),"")</f>
        <v/>
      </c>
      <c r="AK11" s="603"/>
      <c r="AL11" s="609">
        <v>45169</v>
      </c>
      <c r="AM11" s="603"/>
      <c r="AN11" s="603" t="s">
        <v>4928</v>
      </c>
      <c r="AO11" s="603"/>
      <c r="AP11" s="603"/>
      <c r="AQ11" s="610" t="s">
        <v>6119</v>
      </c>
      <c r="AR11" s="603" t="s">
        <v>6120</v>
      </c>
      <c r="AS11" s="603"/>
      <c r="AT11" s="610" t="s">
        <v>6121</v>
      </c>
      <c r="AU11" s="603"/>
      <c r="AV11" s="603"/>
      <c r="AW11" s="603"/>
      <c r="AX11" s="603"/>
      <c r="AY11" s="603"/>
      <c r="AZ11" s="603"/>
      <c r="BA11" s="603"/>
      <c r="BB11" s="603"/>
      <c r="BC11" s="603"/>
      <c r="BD11" s="603"/>
      <c r="BE11" s="603"/>
      <c r="BF11" s="603"/>
      <c r="BG11" s="603"/>
      <c r="BH11" s="603"/>
    </row>
    <row r="12" spans="1:60" ht="12" customHeight="1">
      <c r="A12" s="589">
        <v>9</v>
      </c>
      <c r="B12" s="589" t="s">
        <v>64</v>
      </c>
      <c r="C12" s="590" t="s">
        <v>267</v>
      </c>
      <c r="D12" s="591">
        <v>45182</v>
      </c>
      <c r="E12" s="589" t="s">
        <v>893</v>
      </c>
      <c r="F12" s="592" t="s">
        <v>6122</v>
      </c>
      <c r="G12" s="592" t="s">
        <v>6123</v>
      </c>
      <c r="H12" s="592" t="s">
        <v>6124</v>
      </c>
      <c r="I12" s="592" t="s">
        <v>6125</v>
      </c>
      <c r="J12" s="589"/>
      <c r="K12" s="593"/>
      <c r="L12" s="595" t="s">
        <v>50</v>
      </c>
      <c r="M12" s="593"/>
      <c r="N12" s="595"/>
      <c r="O12" s="592"/>
      <c r="P12" s="594"/>
      <c r="Q12" s="594"/>
      <c r="R12" s="592">
        <f t="shared" si="0"/>
        <v>0</v>
      </c>
      <c r="S12" s="592"/>
      <c r="T12" s="596" t="str">
        <f>VLOOKUP(cppm_pr[[#This Row],[Status]],'All Link_LOV'!$I$32:$K$72,2,0)</f>
        <v>PO Issued</v>
      </c>
      <c r="U12" s="596" t="s">
        <v>22</v>
      </c>
      <c r="V12" s="592">
        <v>12</v>
      </c>
      <c r="W12" s="596"/>
      <c r="X12" s="592"/>
      <c r="Y12" s="592" t="s">
        <v>6058</v>
      </c>
      <c r="Z12" s="597">
        <v>45170.618877314802</v>
      </c>
      <c r="AA12" s="598" t="s">
        <v>1793</v>
      </c>
      <c r="AB12" s="595"/>
      <c r="AC12" s="595">
        <v>3035</v>
      </c>
      <c r="AD12" s="592" t="s">
        <v>6059</v>
      </c>
      <c r="AE12" s="592"/>
      <c r="AF12" s="592" t="s">
        <v>6071</v>
      </c>
      <c r="AG12" s="592" t="s">
        <v>491</v>
      </c>
      <c r="AH12" s="592" t="s">
        <v>6126</v>
      </c>
      <c r="AI12" s="600" t="str">
        <f>IFERROR(VLOOKUP(cppm_pr[[#This Row],[Order Number]],SPHERE!C:CC,39,0),"")</f>
        <v/>
      </c>
      <c r="AJ12" s="600" t="str">
        <f>IFERROR(VLOOKUP(cppm_pr[[#This Row],[Order Number]],'DC TM ONE'!B:CN,42,0),"")</f>
        <v/>
      </c>
      <c r="AK12" s="592"/>
      <c r="AL12" s="599">
        <v>45199</v>
      </c>
      <c r="AM12" s="592" t="s">
        <v>6127</v>
      </c>
      <c r="AN12" s="592" t="s">
        <v>4928</v>
      </c>
      <c r="AO12" s="592"/>
      <c r="AP12" s="592"/>
      <c r="AQ12" s="598" t="s">
        <v>6128</v>
      </c>
      <c r="AR12" s="592" t="s">
        <v>2103</v>
      </c>
      <c r="AS12" s="592"/>
      <c r="AT12" s="598" t="s">
        <v>6129</v>
      </c>
      <c r="AU12" s="592"/>
      <c r="AV12" s="592"/>
      <c r="AW12" s="592"/>
      <c r="AX12" s="592"/>
      <c r="AY12" s="592"/>
      <c r="AZ12" s="592"/>
      <c r="BA12" s="592"/>
      <c r="BB12" s="592"/>
      <c r="BC12" s="592"/>
      <c r="BD12" s="592"/>
      <c r="BE12" s="592"/>
      <c r="BF12" s="592"/>
      <c r="BG12" s="592"/>
      <c r="BH12" s="592"/>
    </row>
    <row r="13" spans="1:60" ht="12" customHeight="1">
      <c r="A13" s="600">
        <v>10</v>
      </c>
      <c r="B13" s="600" t="s">
        <v>67</v>
      </c>
      <c r="C13" s="601" t="s">
        <v>219</v>
      </c>
      <c r="D13" s="602"/>
      <c r="E13" s="600" t="s">
        <v>6058</v>
      </c>
      <c r="F13" s="603" t="s">
        <v>896</v>
      </c>
      <c r="G13" s="603" t="s">
        <v>6130</v>
      </c>
      <c r="H13" s="603" t="s">
        <v>6131</v>
      </c>
      <c r="I13" s="603" t="s">
        <v>6132</v>
      </c>
      <c r="J13" s="600"/>
      <c r="K13" s="611"/>
      <c r="L13" s="606" t="s">
        <v>1552</v>
      </c>
      <c r="M13" s="611"/>
      <c r="N13" s="595"/>
      <c r="O13" s="603"/>
      <c r="P13" s="605"/>
      <c r="Q13" s="605"/>
      <c r="R13" s="603">
        <f t="shared" si="0"/>
        <v>0</v>
      </c>
      <c r="S13" s="603"/>
      <c r="T13" s="607" t="str">
        <f>VLOOKUP(cppm_pr[[#This Row],[Status]],'All Link_LOV'!$I$32:$K$72,2,0)</f>
        <v>Queried - Require More Information From NeC/AND</v>
      </c>
      <c r="U13" s="607" t="s">
        <v>22</v>
      </c>
      <c r="V13" s="603">
        <v>13</v>
      </c>
      <c r="W13" s="607"/>
      <c r="X13" s="603"/>
      <c r="Y13" s="603" t="s">
        <v>6058</v>
      </c>
      <c r="Z13" s="608">
        <v>45170.619421296302</v>
      </c>
      <c r="AA13" s="603" t="s">
        <v>4091</v>
      </c>
      <c r="AB13" s="606"/>
      <c r="AC13" s="606">
        <v>26687.119999999999</v>
      </c>
      <c r="AD13" s="603" t="s">
        <v>6059</v>
      </c>
      <c r="AE13" s="603"/>
      <c r="AF13" s="603" t="s">
        <v>398</v>
      </c>
      <c r="AG13" s="603" t="s">
        <v>488</v>
      </c>
      <c r="AH13" s="603" t="s">
        <v>6133</v>
      </c>
      <c r="AI13" s="600" t="str">
        <f>IFERROR(VLOOKUP(cppm_pr[[#This Row],[Order Number]],SPHERE!C:CC,39,0),"")</f>
        <v/>
      </c>
      <c r="AJ13" s="600" t="str">
        <f>IFERROR(VLOOKUP(cppm_pr[[#This Row],[Order Number]],'DC TM ONE'!B:CN,42,0),"")</f>
        <v/>
      </c>
      <c r="AK13" s="603"/>
      <c r="AL13" s="609">
        <v>45178</v>
      </c>
      <c r="AM13" s="603" t="s">
        <v>6134</v>
      </c>
      <c r="AN13" s="603" t="s">
        <v>4928</v>
      </c>
      <c r="AO13" s="603"/>
      <c r="AP13" s="603"/>
      <c r="AQ13" s="610" t="s">
        <v>6135</v>
      </c>
      <c r="AR13" s="603" t="s">
        <v>6136</v>
      </c>
      <c r="AS13" s="603"/>
      <c r="AT13" s="610" t="s">
        <v>6137</v>
      </c>
      <c r="AU13" s="603"/>
      <c r="AV13" s="603"/>
      <c r="AW13" s="603"/>
      <c r="AX13" s="603"/>
      <c r="AY13" s="603"/>
      <c r="AZ13" s="603"/>
      <c r="BA13" s="603"/>
      <c r="BB13" s="603"/>
      <c r="BC13" s="603"/>
      <c r="BD13" s="603"/>
      <c r="BE13" s="603"/>
      <c r="BF13" s="603"/>
      <c r="BG13" s="603"/>
      <c r="BH13" s="603"/>
    </row>
    <row r="14" spans="1:60" ht="12" customHeight="1">
      <c r="A14" s="589">
        <v>11</v>
      </c>
      <c r="B14" s="589" t="s">
        <v>6138</v>
      </c>
      <c r="C14" s="590" t="s">
        <v>267</v>
      </c>
      <c r="D14" s="591"/>
      <c r="E14" s="589" t="s">
        <v>6058</v>
      </c>
      <c r="F14" s="592" t="s">
        <v>6100</v>
      </c>
      <c r="G14" s="592" t="s">
        <v>6101</v>
      </c>
      <c r="H14" s="592" t="s">
        <v>6109</v>
      </c>
      <c r="I14" s="592" t="s">
        <v>6139</v>
      </c>
      <c r="J14" s="589"/>
      <c r="K14" s="593"/>
      <c r="L14" s="595" t="s">
        <v>52</v>
      </c>
      <c r="M14" s="593"/>
      <c r="N14" s="595"/>
      <c r="O14" s="592"/>
      <c r="P14" s="594"/>
      <c r="Q14" s="594"/>
      <c r="R14" s="592">
        <f t="shared" si="0"/>
        <v>0</v>
      </c>
      <c r="S14" s="592"/>
      <c r="T14" s="596" t="str">
        <f>VLOOKUP(cppm_pr[[#This Row],[Status]],'All Link_LOV'!$I$32:$K$72,2,0)</f>
        <v>PO Issued</v>
      </c>
      <c r="U14" s="596" t="s">
        <v>22</v>
      </c>
      <c r="V14" s="592">
        <v>14</v>
      </c>
      <c r="W14" s="596"/>
      <c r="X14" s="592"/>
      <c r="Y14" s="592" t="s">
        <v>6058</v>
      </c>
      <c r="Z14" s="597">
        <v>45170.637499999997</v>
      </c>
      <c r="AA14" s="598" t="s">
        <v>5846</v>
      </c>
      <c r="AB14" s="595"/>
      <c r="AC14" s="595">
        <v>24160.400000000001</v>
      </c>
      <c r="AD14" s="592" t="s">
        <v>6059</v>
      </c>
      <c r="AE14" s="592"/>
      <c r="AF14" s="592" t="s">
        <v>397</v>
      </c>
      <c r="AG14" s="592" t="s">
        <v>501</v>
      </c>
      <c r="AH14" s="592" t="s">
        <v>6104</v>
      </c>
      <c r="AI14" s="600" t="str">
        <f>IFERROR(VLOOKUP(cppm_pr[[#This Row],[Order Number]],SPHERE!C:CC,39,0),"")</f>
        <v/>
      </c>
      <c r="AJ14" s="600" t="str">
        <f>IFERROR(VLOOKUP(cppm_pr[[#This Row],[Order Number]],'DC TM ONE'!B:CN,42,0),"")</f>
        <v/>
      </c>
      <c r="AK14" s="592"/>
      <c r="AL14" s="599">
        <v>45184</v>
      </c>
      <c r="AM14" s="592" t="s">
        <v>6140</v>
      </c>
      <c r="AN14" s="592" t="s">
        <v>4928</v>
      </c>
      <c r="AO14" s="592"/>
      <c r="AP14" s="592"/>
      <c r="AQ14" s="598" t="s">
        <v>6141</v>
      </c>
      <c r="AR14" s="592" t="s">
        <v>2591</v>
      </c>
      <c r="AS14" s="592"/>
      <c r="AT14" s="598" t="s">
        <v>6142</v>
      </c>
      <c r="AU14" s="592"/>
      <c r="AV14" s="592"/>
      <c r="AW14" s="592"/>
      <c r="AX14" s="592"/>
      <c r="AY14" s="592"/>
      <c r="AZ14" s="592"/>
      <c r="BA14" s="592"/>
      <c r="BB14" s="592"/>
      <c r="BC14" s="592"/>
      <c r="BD14" s="592"/>
      <c r="BE14" s="592"/>
      <c r="BF14" s="592"/>
      <c r="BG14" s="592"/>
      <c r="BH14" s="592"/>
    </row>
    <row r="15" spans="1:60" ht="12" customHeight="1">
      <c r="A15" s="600">
        <v>12</v>
      </c>
      <c r="B15" s="600" t="s">
        <v>67</v>
      </c>
      <c r="C15" s="601" t="s">
        <v>267</v>
      </c>
      <c r="D15" s="602"/>
      <c r="E15" s="600" t="s">
        <v>6058</v>
      </c>
      <c r="F15" s="603" t="s">
        <v>6143</v>
      </c>
      <c r="G15" s="603" t="s">
        <v>6144</v>
      </c>
      <c r="H15" s="603" t="s">
        <v>6145</v>
      </c>
      <c r="I15" s="603" t="s">
        <v>6146</v>
      </c>
      <c r="J15" s="600"/>
      <c r="K15" s="611"/>
      <c r="L15" s="606" t="s">
        <v>1552</v>
      </c>
      <c r="M15" s="611"/>
      <c r="N15" s="595"/>
      <c r="O15" s="603"/>
      <c r="P15" s="605"/>
      <c r="Q15" s="605"/>
      <c r="R15" s="603">
        <f t="shared" si="0"/>
        <v>0</v>
      </c>
      <c r="S15" s="603"/>
      <c r="T15" s="607" t="str">
        <f>VLOOKUP(cppm_pr[[#This Row],[Status]],'All Link_LOV'!$I$32:$K$72,2,0)</f>
        <v>PO Issued</v>
      </c>
      <c r="U15" s="607" t="s">
        <v>22</v>
      </c>
      <c r="V15" s="603">
        <v>15</v>
      </c>
      <c r="W15" s="607"/>
      <c r="X15" s="603"/>
      <c r="Y15" s="603" t="s">
        <v>6058</v>
      </c>
      <c r="Z15" s="608">
        <v>45170.629085648099</v>
      </c>
      <c r="AA15" s="603" t="s">
        <v>6147</v>
      </c>
      <c r="AB15" s="606"/>
      <c r="AC15" s="606">
        <v>56313.599999999999</v>
      </c>
      <c r="AD15" s="603" t="s">
        <v>6148</v>
      </c>
      <c r="AE15" s="603"/>
      <c r="AF15" s="603" t="s">
        <v>6071</v>
      </c>
      <c r="AG15" s="603" t="s">
        <v>490</v>
      </c>
      <c r="AH15" s="603" t="s">
        <v>6149</v>
      </c>
      <c r="AI15" s="600" t="str">
        <f>IFERROR(VLOOKUP(cppm_pr[[#This Row],[Order Number]],SPHERE!C:CC,39,0),"")</f>
        <v/>
      </c>
      <c r="AJ15" s="600" t="str">
        <f>IFERROR(VLOOKUP(cppm_pr[[#This Row],[Order Number]],'DC TM ONE'!B:CN,42,0),"")</f>
        <v/>
      </c>
      <c r="AK15" s="603"/>
      <c r="AL15" s="609">
        <v>45229</v>
      </c>
      <c r="AM15" s="603" t="s">
        <v>6150</v>
      </c>
      <c r="AN15" s="603" t="s">
        <v>4928</v>
      </c>
      <c r="AO15" s="603"/>
      <c r="AP15" s="603"/>
      <c r="AQ15" s="610" t="s">
        <v>6151</v>
      </c>
      <c r="AR15" s="603" t="s">
        <v>2279</v>
      </c>
      <c r="AS15" s="603"/>
      <c r="AT15" s="610" t="s">
        <v>6152</v>
      </c>
      <c r="AU15" s="603"/>
      <c r="AV15" s="603"/>
      <c r="AW15" s="603"/>
      <c r="AX15" s="603"/>
      <c r="AY15" s="603"/>
      <c r="AZ15" s="603"/>
      <c r="BA15" s="603"/>
      <c r="BB15" s="603"/>
      <c r="BC15" s="603"/>
      <c r="BD15" s="603"/>
      <c r="BE15" s="603"/>
      <c r="BF15" s="603"/>
      <c r="BG15" s="603"/>
      <c r="BH15" s="603"/>
    </row>
    <row r="16" spans="1:60" ht="12" customHeight="1">
      <c r="A16" s="589">
        <v>13</v>
      </c>
      <c r="B16" s="589" t="s">
        <v>66</v>
      </c>
      <c r="C16" s="590" t="s">
        <v>260</v>
      </c>
      <c r="D16" s="591"/>
      <c r="E16" s="589" t="s">
        <v>6058</v>
      </c>
      <c r="F16" s="592" t="s">
        <v>896</v>
      </c>
      <c r="G16" s="592" t="s">
        <v>6130</v>
      </c>
      <c r="H16" s="592" t="s">
        <v>6153</v>
      </c>
      <c r="I16" s="592" t="s">
        <v>6154</v>
      </c>
      <c r="J16" s="589"/>
      <c r="K16" s="593"/>
      <c r="L16" s="595" t="s">
        <v>1552</v>
      </c>
      <c r="M16" s="593"/>
      <c r="N16" s="595"/>
      <c r="O16" s="592"/>
      <c r="P16" s="594"/>
      <c r="Q16" s="594"/>
      <c r="R16" s="592">
        <f t="shared" si="0"/>
        <v>0</v>
      </c>
      <c r="S16" s="592"/>
      <c r="T16" s="596" t="str">
        <f>VLOOKUP(cppm_pr[[#This Row],[Status]],'All Link_LOV'!$I$32:$K$72,2,0)</f>
        <v>PR Creation</v>
      </c>
      <c r="U16" s="596" t="s">
        <v>22</v>
      </c>
      <c r="V16" s="592">
        <v>16</v>
      </c>
      <c r="W16" s="596"/>
      <c r="X16" s="592"/>
      <c r="Y16" s="592" t="s">
        <v>6058</v>
      </c>
      <c r="Z16" s="597">
        <v>45170.6381944444</v>
      </c>
      <c r="AA16" s="598" t="s">
        <v>4091</v>
      </c>
      <c r="AB16" s="595"/>
      <c r="AC16" s="595">
        <v>20507.66</v>
      </c>
      <c r="AD16" s="592" t="s">
        <v>6059</v>
      </c>
      <c r="AE16" s="592"/>
      <c r="AF16" s="592" t="s">
        <v>398</v>
      </c>
      <c r="AG16" s="592" t="s">
        <v>488</v>
      </c>
      <c r="AH16" s="592" t="s">
        <v>6155</v>
      </c>
      <c r="AI16" s="600" t="str">
        <f>IFERROR(VLOOKUP(cppm_pr[[#This Row],[Order Number]],SPHERE!C:CC,39,0),"")</f>
        <v/>
      </c>
      <c r="AJ16" s="600" t="str">
        <f>IFERROR(VLOOKUP(cppm_pr[[#This Row],[Order Number]],'DC TM ONE'!B:CN,42,0),"")</f>
        <v/>
      </c>
      <c r="AK16" s="592"/>
      <c r="AL16" s="599">
        <v>45178</v>
      </c>
      <c r="AM16" s="592" t="s">
        <v>6134</v>
      </c>
      <c r="AN16" s="592" t="s">
        <v>4928</v>
      </c>
      <c r="AO16" s="592"/>
      <c r="AP16" s="592"/>
      <c r="AQ16" s="598" t="s">
        <v>6156</v>
      </c>
      <c r="AR16" s="592" t="s">
        <v>6136</v>
      </c>
      <c r="AS16" s="592"/>
      <c r="AT16" s="598" t="s">
        <v>6157</v>
      </c>
      <c r="AU16" s="592"/>
      <c r="AV16" s="592"/>
      <c r="AW16" s="592"/>
      <c r="AX16" s="592"/>
      <c r="AY16" s="592"/>
      <c r="AZ16" s="592"/>
      <c r="BA16" s="592"/>
      <c r="BB16" s="592"/>
      <c r="BC16" s="592"/>
      <c r="BD16" s="592"/>
      <c r="BE16" s="592"/>
      <c r="BF16" s="592"/>
      <c r="BG16" s="592"/>
      <c r="BH16" s="592"/>
    </row>
    <row r="17" spans="1:60" ht="12" customHeight="1">
      <c r="A17" s="600">
        <v>14</v>
      </c>
      <c r="B17" s="600" t="s">
        <v>69</v>
      </c>
      <c r="C17" s="601" t="s">
        <v>267</v>
      </c>
      <c r="D17" s="602">
        <v>45176</v>
      </c>
      <c r="E17" s="600" t="s">
        <v>6158</v>
      </c>
      <c r="F17" s="603" t="s">
        <v>6159</v>
      </c>
      <c r="G17" s="603" t="s">
        <v>6160</v>
      </c>
      <c r="H17" s="603" t="s">
        <v>6161</v>
      </c>
      <c r="I17" s="603" t="s">
        <v>6162</v>
      </c>
      <c r="J17" s="600"/>
      <c r="K17" s="611"/>
      <c r="L17" s="606" t="s">
        <v>1552</v>
      </c>
      <c r="M17" s="611"/>
      <c r="N17" s="595"/>
      <c r="O17" s="603"/>
      <c r="P17" s="605"/>
      <c r="Q17" s="605"/>
      <c r="R17" s="603">
        <f t="shared" si="0"/>
        <v>0</v>
      </c>
      <c r="S17" s="603"/>
      <c r="T17" s="607" t="str">
        <f>VLOOKUP(cppm_pr[[#This Row],[Status]],'All Link_LOV'!$I$32:$K$72,2,0)</f>
        <v>PO Issued</v>
      </c>
      <c r="U17" s="607" t="s">
        <v>22</v>
      </c>
      <c r="V17" s="603">
        <v>17</v>
      </c>
      <c r="W17" s="607"/>
      <c r="X17" s="603"/>
      <c r="Y17" s="603" t="s">
        <v>6058</v>
      </c>
      <c r="Z17" s="608">
        <v>45170.6306944444</v>
      </c>
      <c r="AA17" s="603" t="s">
        <v>6163</v>
      </c>
      <c r="AB17" s="606"/>
      <c r="AC17" s="606">
        <v>3823.58</v>
      </c>
      <c r="AD17" s="603" t="s">
        <v>6148</v>
      </c>
      <c r="AE17" s="603"/>
      <c r="AF17" s="603" t="s">
        <v>6164</v>
      </c>
      <c r="AG17" s="603" t="s">
        <v>490</v>
      </c>
      <c r="AH17" s="603" t="s">
        <v>6165</v>
      </c>
      <c r="AI17" s="600" t="str">
        <f>IFERROR(VLOOKUP(cppm_pr[[#This Row],[Order Number]],SPHERE!C:CC,39,0),"")</f>
        <v/>
      </c>
      <c r="AJ17" s="600" t="str">
        <f>IFERROR(VLOOKUP(cppm_pr[[#This Row],[Order Number]],'DC TM ONE'!B:CN,42,0),"")</f>
        <v/>
      </c>
      <c r="AK17" s="603"/>
      <c r="AL17" s="609">
        <v>45174</v>
      </c>
      <c r="AM17" s="603" t="s">
        <v>6166</v>
      </c>
      <c r="AN17" s="603" t="s">
        <v>4928</v>
      </c>
      <c r="AO17" s="603"/>
      <c r="AP17" s="603"/>
      <c r="AQ17" s="610" t="s">
        <v>6167</v>
      </c>
      <c r="AR17" s="603" t="s">
        <v>6168</v>
      </c>
      <c r="AS17" s="603"/>
      <c r="AT17" s="610" t="s">
        <v>6169</v>
      </c>
      <c r="AU17" s="603"/>
      <c r="AV17" s="603"/>
      <c r="AW17" s="603"/>
      <c r="AX17" s="603"/>
      <c r="AY17" s="603"/>
      <c r="AZ17" s="603"/>
      <c r="BA17" s="603"/>
      <c r="BB17" s="603"/>
      <c r="BC17" s="603"/>
      <c r="BD17" s="603"/>
      <c r="BE17" s="603"/>
      <c r="BF17" s="603"/>
      <c r="BG17" s="603"/>
      <c r="BH17" s="603"/>
    </row>
    <row r="18" spans="1:60" ht="12" customHeight="1">
      <c r="A18" s="589">
        <v>15</v>
      </c>
      <c r="B18" s="589" t="s">
        <v>67</v>
      </c>
      <c r="C18" s="590" t="s">
        <v>219</v>
      </c>
      <c r="D18" s="591"/>
      <c r="E18" s="589" t="s">
        <v>6058</v>
      </c>
      <c r="F18" s="592" t="s">
        <v>6170</v>
      </c>
      <c r="G18" s="592" t="s">
        <v>6171</v>
      </c>
      <c r="H18" s="592" t="s">
        <v>6172</v>
      </c>
      <c r="I18" s="592"/>
      <c r="J18" s="589"/>
      <c r="K18" s="593"/>
      <c r="L18" s="595" t="s">
        <v>1552</v>
      </c>
      <c r="M18" s="593"/>
      <c r="N18" s="595"/>
      <c r="O18" s="592"/>
      <c r="P18" s="594"/>
      <c r="Q18" s="594"/>
      <c r="R18" s="592">
        <f t="shared" si="0"/>
        <v>0</v>
      </c>
      <c r="S18" s="592"/>
      <c r="T18" s="596" t="str">
        <f>VLOOKUP(cppm_pr[[#This Row],[Status]],'All Link_LOV'!$I$32:$K$72,2,0)</f>
        <v>Queried - Require More Information From NeC/AND</v>
      </c>
      <c r="U18" s="596" t="s">
        <v>22</v>
      </c>
      <c r="V18" s="592">
        <v>18</v>
      </c>
      <c r="W18" s="596"/>
      <c r="X18" s="592"/>
      <c r="Y18" s="592" t="s">
        <v>6058</v>
      </c>
      <c r="Z18" s="597">
        <v>45170.646296296298</v>
      </c>
      <c r="AA18" s="598" t="s">
        <v>6147</v>
      </c>
      <c r="AB18" s="595"/>
      <c r="AC18" s="595">
        <v>8067.2</v>
      </c>
      <c r="AD18" s="592" t="s">
        <v>6059</v>
      </c>
      <c r="AE18" s="592"/>
      <c r="AF18" s="592" t="s">
        <v>6071</v>
      </c>
      <c r="AG18" s="592" t="s">
        <v>490</v>
      </c>
      <c r="AH18" s="592" t="s">
        <v>6173</v>
      </c>
      <c r="AI18" s="600" t="str">
        <f>IFERROR(VLOOKUP(cppm_pr[[#This Row],[Order Number]],SPHERE!C:CC,39,0),"")</f>
        <v/>
      </c>
      <c r="AJ18" s="600" t="str">
        <f>IFERROR(VLOOKUP(cppm_pr[[#This Row],[Order Number]],'DC TM ONE'!B:CN,42,0),"")</f>
        <v/>
      </c>
      <c r="AK18" s="592"/>
      <c r="AL18" s="599">
        <v>45215</v>
      </c>
      <c r="AM18" s="592" t="s">
        <v>6174</v>
      </c>
      <c r="AN18" s="592" t="s">
        <v>6175</v>
      </c>
      <c r="AO18" s="592"/>
      <c r="AP18" s="592" t="str">
        <f>$AR18</f>
        <v>3400036859</v>
      </c>
      <c r="AQ18" s="598"/>
      <c r="AR18" s="592" t="s">
        <v>6176</v>
      </c>
      <c r="AS18" s="592"/>
      <c r="AT18" s="598" t="s">
        <v>6177</v>
      </c>
      <c r="AU18" s="592"/>
      <c r="AV18" s="592"/>
      <c r="AW18" s="592"/>
      <c r="AX18" s="592"/>
      <c r="AY18" s="592"/>
      <c r="AZ18" s="592"/>
      <c r="BA18" s="592"/>
      <c r="BB18" s="592"/>
      <c r="BC18" s="592"/>
      <c r="BD18" s="592"/>
      <c r="BE18" s="592"/>
      <c r="BF18" s="592"/>
      <c r="BG18" s="592"/>
      <c r="BH18" s="592"/>
    </row>
    <row r="19" spans="1:60" ht="12" customHeight="1">
      <c r="A19" s="600">
        <v>16</v>
      </c>
      <c r="B19" s="600" t="s">
        <v>69</v>
      </c>
      <c r="C19" s="601" t="s">
        <v>254</v>
      </c>
      <c r="D19" s="602">
        <v>45176</v>
      </c>
      <c r="E19" s="600" t="s">
        <v>26</v>
      </c>
      <c r="F19" s="603" t="s">
        <v>6159</v>
      </c>
      <c r="G19" s="603" t="s">
        <v>6160</v>
      </c>
      <c r="H19" s="603" t="s">
        <v>6161</v>
      </c>
      <c r="I19" s="603" t="s">
        <v>6162</v>
      </c>
      <c r="J19" s="600"/>
      <c r="K19" s="611"/>
      <c r="L19" s="606" t="s">
        <v>1552</v>
      </c>
      <c r="M19" s="611"/>
      <c r="N19" s="595"/>
      <c r="O19" s="603"/>
      <c r="P19" s="605"/>
      <c r="Q19" s="605"/>
      <c r="R19" s="603">
        <f t="shared" si="0"/>
        <v>0</v>
      </c>
      <c r="S19" s="603"/>
      <c r="T19" s="607" t="str">
        <f>VLOOKUP(cppm_pr[[#This Row],[Status]],'All Link_LOV'!$I$32:$K$72,2,0)</f>
        <v>PO Issued</v>
      </c>
      <c r="U19" s="607" t="s">
        <v>22</v>
      </c>
      <c r="V19" s="603">
        <v>20</v>
      </c>
      <c r="W19" s="607"/>
      <c r="X19" s="603"/>
      <c r="Y19" s="603" t="s">
        <v>6058</v>
      </c>
      <c r="Z19" s="608">
        <v>45170.672743055598</v>
      </c>
      <c r="AA19" s="603" t="s">
        <v>6163</v>
      </c>
      <c r="AB19" s="606"/>
      <c r="AC19" s="606">
        <v>3823.58</v>
      </c>
      <c r="AD19" s="603" t="s">
        <v>6148</v>
      </c>
      <c r="AE19" s="603"/>
      <c r="AF19" s="603" t="s">
        <v>6071</v>
      </c>
      <c r="AG19" s="603" t="s">
        <v>490</v>
      </c>
      <c r="AH19" s="603" t="s">
        <v>6165</v>
      </c>
      <c r="AI19" s="600" t="str">
        <f>IFERROR(VLOOKUP(cppm_pr[[#This Row],[Order Number]],SPHERE!C:CC,39,0),"")</f>
        <v/>
      </c>
      <c r="AJ19" s="600" t="str">
        <f>IFERROR(VLOOKUP(cppm_pr[[#This Row],[Order Number]],'DC TM ONE'!B:CN,42,0),"")</f>
        <v/>
      </c>
      <c r="AK19" s="603"/>
      <c r="AL19" s="609">
        <v>45173</v>
      </c>
      <c r="AM19" s="603" t="s">
        <v>6166</v>
      </c>
      <c r="AN19" s="603" t="s">
        <v>4928</v>
      </c>
      <c r="AO19" s="603"/>
      <c r="AP19" s="603"/>
      <c r="AQ19" s="610" t="s">
        <v>6178</v>
      </c>
      <c r="AR19" s="603" t="s">
        <v>6168</v>
      </c>
      <c r="AS19" s="603"/>
      <c r="AT19" s="610" t="s">
        <v>6179</v>
      </c>
      <c r="AU19" s="603"/>
      <c r="AV19" s="603"/>
      <c r="AW19" s="603"/>
      <c r="AX19" s="603"/>
      <c r="AY19" s="603"/>
      <c r="AZ19" s="603"/>
      <c r="BA19" s="603"/>
      <c r="BB19" s="603"/>
      <c r="BC19" s="603"/>
      <c r="BD19" s="603"/>
      <c r="BE19" s="603"/>
      <c r="BF19" s="603"/>
      <c r="BG19" s="603"/>
      <c r="BH19" s="603"/>
    </row>
    <row r="20" spans="1:60" ht="12" customHeight="1">
      <c r="A20" s="589">
        <v>17</v>
      </c>
      <c r="B20" s="589" t="s">
        <v>67</v>
      </c>
      <c r="C20" s="590" t="s">
        <v>219</v>
      </c>
      <c r="D20" s="591"/>
      <c r="E20" s="589" t="s">
        <v>6058</v>
      </c>
      <c r="F20" s="592" t="s">
        <v>6170</v>
      </c>
      <c r="G20" s="592" t="s">
        <v>6171</v>
      </c>
      <c r="H20" s="592" t="s">
        <v>6172</v>
      </c>
      <c r="I20" s="592"/>
      <c r="J20" s="589"/>
      <c r="K20" s="593"/>
      <c r="L20" s="595" t="s">
        <v>1552</v>
      </c>
      <c r="M20" s="593"/>
      <c r="N20" s="595"/>
      <c r="O20" s="592"/>
      <c r="P20" s="594"/>
      <c r="Q20" s="594"/>
      <c r="R20" s="592">
        <f t="shared" si="0"/>
        <v>0</v>
      </c>
      <c r="S20" s="592"/>
      <c r="T20" s="596" t="str">
        <f>VLOOKUP(cppm_pr[[#This Row],[Status]],'All Link_LOV'!$I$32:$K$72,2,0)</f>
        <v>Queried - Require More Information From NeC/AND</v>
      </c>
      <c r="U20" s="596" t="s">
        <v>22</v>
      </c>
      <c r="V20" s="592">
        <v>21</v>
      </c>
      <c r="W20" s="596"/>
      <c r="X20" s="592"/>
      <c r="Y20" s="592" t="s">
        <v>6058</v>
      </c>
      <c r="Z20" s="597">
        <v>45170.6699421296</v>
      </c>
      <c r="AA20" s="598" t="s">
        <v>6147</v>
      </c>
      <c r="AB20" s="595"/>
      <c r="AC20" s="595">
        <v>5982.5</v>
      </c>
      <c r="AD20" s="592" t="s">
        <v>6059</v>
      </c>
      <c r="AE20" s="592"/>
      <c r="AF20" s="592" t="s">
        <v>6071</v>
      </c>
      <c r="AG20" s="592" t="s">
        <v>490</v>
      </c>
      <c r="AH20" s="592" t="s">
        <v>6173</v>
      </c>
      <c r="AI20" s="600" t="str">
        <f>IFERROR(VLOOKUP(cppm_pr[[#This Row],[Order Number]],SPHERE!C:CC,39,0),"")</f>
        <v/>
      </c>
      <c r="AJ20" s="600" t="str">
        <f>IFERROR(VLOOKUP(cppm_pr[[#This Row],[Order Number]],'DC TM ONE'!B:CN,42,0),"")</f>
        <v/>
      </c>
      <c r="AK20" s="592"/>
      <c r="AL20" s="599">
        <v>45215</v>
      </c>
      <c r="AM20" s="592" t="s">
        <v>6174</v>
      </c>
      <c r="AN20" s="592" t="s">
        <v>6175</v>
      </c>
      <c r="AO20" s="592"/>
      <c r="AP20" s="592" t="str">
        <f>$AR20</f>
        <v>3400036859</v>
      </c>
      <c r="AQ20" s="598"/>
      <c r="AR20" s="592" t="s">
        <v>6176</v>
      </c>
      <c r="AS20" s="592"/>
      <c r="AT20" s="598" t="s">
        <v>6180</v>
      </c>
      <c r="AU20" s="592"/>
      <c r="AV20" s="592"/>
      <c r="AW20" s="592"/>
      <c r="AX20" s="592"/>
      <c r="AY20" s="592"/>
      <c r="AZ20" s="592"/>
      <c r="BA20" s="592"/>
      <c r="BB20" s="592"/>
      <c r="BC20" s="592"/>
      <c r="BD20" s="592"/>
      <c r="BE20" s="592"/>
      <c r="BF20" s="592"/>
      <c r="BG20" s="592"/>
      <c r="BH20" s="592"/>
    </row>
    <row r="21" spans="1:60" s="180" customFormat="1" ht="12" customHeight="1">
      <c r="A21" s="617">
        <v>18</v>
      </c>
      <c r="B21" s="600" t="s">
        <v>70</v>
      </c>
      <c r="C21" s="601" t="s">
        <v>235</v>
      </c>
      <c r="D21" s="615"/>
      <c r="E21" s="600" t="s">
        <v>6058</v>
      </c>
      <c r="F21" s="620" t="s">
        <v>6181</v>
      </c>
      <c r="G21" s="620" t="s">
        <v>6182</v>
      </c>
      <c r="H21" s="620" t="s">
        <v>6183</v>
      </c>
      <c r="I21" s="617" t="s">
        <v>6184</v>
      </c>
      <c r="J21" s="617"/>
      <c r="K21" s="616"/>
      <c r="L21" s="622" t="s">
        <v>1728</v>
      </c>
      <c r="M21" s="616"/>
      <c r="N21" s="595"/>
      <c r="O21" s="620"/>
      <c r="P21" s="618"/>
      <c r="Q21" s="618"/>
      <c r="R21" s="617">
        <f t="shared" si="0"/>
        <v>0</v>
      </c>
      <c r="S21" s="617"/>
      <c r="T21" s="619" t="str">
        <f>VLOOKUP(cppm_pr[[#This Row],[Status]],'All Link_LOV'!$I$32:$K$72,2,0)</f>
        <v>In WWPO</v>
      </c>
      <c r="U21" s="619" t="s">
        <v>22</v>
      </c>
      <c r="V21" s="620">
        <v>22</v>
      </c>
      <c r="W21" s="619"/>
      <c r="X21" s="620"/>
      <c r="Y21" s="620" t="s">
        <v>6058</v>
      </c>
      <c r="Z21" s="621">
        <v>45170.601643518501</v>
      </c>
      <c r="AA21" s="620" t="s">
        <v>6185</v>
      </c>
      <c r="AB21" s="622"/>
      <c r="AC21" s="622">
        <v>13954.28</v>
      </c>
      <c r="AD21" s="620" t="s">
        <v>6148</v>
      </c>
      <c r="AE21" s="620" t="s">
        <v>6186</v>
      </c>
      <c r="AF21" s="620" t="s">
        <v>398</v>
      </c>
      <c r="AG21" s="603" t="s">
        <v>488</v>
      </c>
      <c r="AH21" s="617" t="s">
        <v>6187</v>
      </c>
      <c r="AI21" s="600" t="str">
        <f>IFERROR(VLOOKUP(cppm_pr[[#This Row],[Order Number]],SPHERE!C:CC,39,0),"")</f>
        <v/>
      </c>
      <c r="AJ21" s="600" t="str">
        <f>IFERROR(VLOOKUP(cppm_pr[[#This Row],[Order Number]],'DC TM ONE'!B:CN,42,0),"")</f>
        <v/>
      </c>
      <c r="AK21" s="617"/>
      <c r="AL21" s="623">
        <v>45199</v>
      </c>
      <c r="AM21" s="620"/>
      <c r="AN21" s="620" t="s">
        <v>4928</v>
      </c>
      <c r="AO21" s="620"/>
      <c r="AP21" s="620"/>
      <c r="AQ21" s="624" t="s">
        <v>6188</v>
      </c>
      <c r="AR21" s="620" t="s">
        <v>6189</v>
      </c>
      <c r="AS21" s="620"/>
      <c r="AT21" s="624" t="s">
        <v>6190</v>
      </c>
      <c r="AU21" s="603"/>
      <c r="AV21" s="603"/>
      <c r="AW21" s="603"/>
      <c r="AX21" s="603"/>
      <c r="AY21" s="603"/>
      <c r="AZ21" s="603"/>
      <c r="BA21" s="603"/>
      <c r="BB21" s="603"/>
      <c r="BC21" s="603"/>
      <c r="BD21" s="603"/>
      <c r="BE21" s="603"/>
      <c r="BF21" s="603"/>
      <c r="BG21" s="620"/>
      <c r="BH21" s="620"/>
    </row>
    <row r="22" spans="1:60" ht="12" customHeight="1">
      <c r="A22" s="589">
        <v>19</v>
      </c>
      <c r="B22" s="589" t="s">
        <v>78</v>
      </c>
      <c r="C22" s="590" t="s">
        <v>267</v>
      </c>
      <c r="D22" s="591"/>
      <c r="E22" s="589" t="s">
        <v>6058</v>
      </c>
      <c r="F22" s="592" t="s">
        <v>6191</v>
      </c>
      <c r="G22" s="592" t="s">
        <v>4541</v>
      </c>
      <c r="H22" s="592" t="s">
        <v>6192</v>
      </c>
      <c r="I22" s="592" t="s">
        <v>6193</v>
      </c>
      <c r="J22" s="589"/>
      <c r="K22" s="842"/>
      <c r="L22" s="595" t="s">
        <v>56</v>
      </c>
      <c r="M22" s="593"/>
      <c r="N22" s="595"/>
      <c r="O22" s="592"/>
      <c r="P22" s="594"/>
      <c r="Q22" s="594"/>
      <c r="R22" s="592">
        <f t="shared" si="0"/>
        <v>0</v>
      </c>
      <c r="S22" s="592"/>
      <c r="T22" s="596" t="str">
        <f>VLOOKUP(cppm_pr[[#This Row],[Status]],'All Link_LOV'!$I$32:$K$72,2,0)</f>
        <v>PO Issued</v>
      </c>
      <c r="U22" s="596" t="s">
        <v>22</v>
      </c>
      <c r="V22" s="592">
        <v>25</v>
      </c>
      <c r="W22" s="596"/>
      <c r="X22" s="592"/>
      <c r="Y22" s="592" t="s">
        <v>6058</v>
      </c>
      <c r="Z22" s="597">
        <v>45170.974664351903</v>
      </c>
      <c r="AA22" s="598" t="s">
        <v>6194</v>
      </c>
      <c r="AB22" s="595"/>
      <c r="AC22" s="595">
        <v>5495.22</v>
      </c>
      <c r="AD22" s="592" t="s">
        <v>6059</v>
      </c>
      <c r="AE22" s="592"/>
      <c r="AF22" s="592" t="s">
        <v>6071</v>
      </c>
      <c r="AG22" s="592" t="s">
        <v>491</v>
      </c>
      <c r="AH22" s="592" t="s">
        <v>6195</v>
      </c>
      <c r="AI22" s="600" t="str">
        <f>IFERROR(VLOOKUP(cppm_pr[[#This Row],[Order Number]],SPHERE!C:CC,39,0),"")</f>
        <v/>
      </c>
      <c r="AJ22" s="600" t="str">
        <f>IFERROR(VLOOKUP(cppm_pr[[#This Row],[Order Number]],'DC TM ONE'!B:CN,42,0),"")</f>
        <v/>
      </c>
      <c r="AK22" s="592"/>
      <c r="AL22" s="599">
        <v>45170</v>
      </c>
      <c r="AM22" s="592" t="s">
        <v>6196</v>
      </c>
      <c r="AN22" s="592" t="s">
        <v>4928</v>
      </c>
      <c r="AO22" s="592"/>
      <c r="AP22" s="592"/>
      <c r="AQ22" s="598" t="s">
        <v>6197</v>
      </c>
      <c r="AR22" s="592" t="s">
        <v>6198</v>
      </c>
      <c r="AS22" s="592"/>
      <c r="AT22" s="598" t="s">
        <v>6199</v>
      </c>
      <c r="AU22" s="592"/>
      <c r="AV22" s="592"/>
      <c r="AW22" s="592"/>
      <c r="AX22" s="592"/>
      <c r="AY22" s="592"/>
      <c r="AZ22" s="592"/>
      <c r="BA22" s="592"/>
      <c r="BB22" s="592"/>
      <c r="BC22" s="592"/>
      <c r="BD22" s="592"/>
      <c r="BE22" s="592"/>
      <c r="BF22" s="592"/>
      <c r="BG22" s="592"/>
      <c r="BH22" s="592"/>
    </row>
    <row r="23" spans="1:60" ht="12" customHeight="1">
      <c r="A23" s="600">
        <v>20</v>
      </c>
      <c r="B23" s="600" t="s">
        <v>6200</v>
      </c>
      <c r="C23" s="601" t="s">
        <v>267</v>
      </c>
      <c r="D23" s="602"/>
      <c r="E23" s="600" t="s">
        <v>6058</v>
      </c>
      <c r="F23" s="603" t="s">
        <v>6201</v>
      </c>
      <c r="G23" s="603" t="s">
        <v>6202</v>
      </c>
      <c r="H23" s="603" t="s">
        <v>6203</v>
      </c>
      <c r="I23" s="600" t="s">
        <v>6204</v>
      </c>
      <c r="J23" s="600"/>
      <c r="K23" s="611"/>
      <c r="L23" s="606" t="s">
        <v>1728</v>
      </c>
      <c r="M23" s="611"/>
      <c r="N23" s="595"/>
      <c r="O23" s="603"/>
      <c r="P23" s="625"/>
      <c r="Q23" s="625"/>
      <c r="R23" s="600">
        <f t="shared" si="0"/>
        <v>0</v>
      </c>
      <c r="S23" s="600"/>
      <c r="T23" s="607" t="str">
        <f>VLOOKUP(cppm_pr[[#This Row],[Status]],'All Link_LOV'!$I$32:$K$72,2,0)</f>
        <v>PO Issued</v>
      </c>
      <c r="U23" s="607" t="s">
        <v>22</v>
      </c>
      <c r="V23" s="603">
        <v>26</v>
      </c>
      <c r="W23" s="607"/>
      <c r="X23" s="603"/>
      <c r="Y23" s="603" t="s">
        <v>6058</v>
      </c>
      <c r="Z23" s="608">
        <v>45171.457430555602</v>
      </c>
      <c r="AA23" s="603" t="s">
        <v>6205</v>
      </c>
      <c r="AB23" s="606"/>
      <c r="AC23" s="606">
        <v>75237.149999999994</v>
      </c>
      <c r="AD23" s="603" t="s">
        <v>6059</v>
      </c>
      <c r="AE23" s="603"/>
      <c r="AF23" s="603" t="s">
        <v>397</v>
      </c>
      <c r="AG23" s="603" t="s">
        <v>493</v>
      </c>
      <c r="AH23" s="600" t="s">
        <v>6206</v>
      </c>
      <c r="AI23" s="600" t="str">
        <f>IFERROR(VLOOKUP(cppm_pr[[#This Row],[Order Number]],SPHERE!C:CC,39,0),"")</f>
        <v/>
      </c>
      <c r="AJ23" s="600" t="str">
        <f>IFERROR(VLOOKUP(cppm_pr[[#This Row],[Order Number]],'DC TM ONE'!B:CN,42,0),"")</f>
        <v/>
      </c>
      <c r="AK23" s="600"/>
      <c r="AL23" s="609">
        <v>45181</v>
      </c>
      <c r="AM23" s="603" t="s">
        <v>6207</v>
      </c>
      <c r="AN23" s="603" t="s">
        <v>4928</v>
      </c>
      <c r="AO23" s="603"/>
      <c r="AP23" s="603"/>
      <c r="AQ23" s="610" t="s">
        <v>6208</v>
      </c>
      <c r="AR23" s="603" t="s">
        <v>6209</v>
      </c>
      <c r="AS23" s="603"/>
      <c r="AT23" s="610" t="s">
        <v>6210</v>
      </c>
      <c r="AU23" s="603"/>
      <c r="AV23" s="603"/>
      <c r="AW23" s="603"/>
      <c r="AX23" s="603"/>
      <c r="AY23" s="603"/>
      <c r="AZ23" s="603"/>
      <c r="BA23" s="603"/>
      <c r="BB23" s="603"/>
      <c r="BC23" s="603"/>
      <c r="BD23" s="603"/>
      <c r="BE23" s="603"/>
      <c r="BF23" s="603"/>
      <c r="BG23" s="603"/>
      <c r="BH23" s="603"/>
    </row>
    <row r="24" spans="1:60" ht="12" customHeight="1">
      <c r="A24" s="589">
        <v>21</v>
      </c>
      <c r="B24" s="589" t="s">
        <v>63</v>
      </c>
      <c r="C24" s="590" t="s">
        <v>267</v>
      </c>
      <c r="D24" s="591">
        <v>45184</v>
      </c>
      <c r="E24" s="589" t="s">
        <v>6211</v>
      </c>
      <c r="F24" s="592" t="s">
        <v>6212</v>
      </c>
      <c r="G24" s="592" t="s">
        <v>6213</v>
      </c>
      <c r="H24" s="592" t="s">
        <v>6214</v>
      </c>
      <c r="I24" s="592" t="s">
        <v>6215</v>
      </c>
      <c r="J24" s="589"/>
      <c r="K24" s="593">
        <v>4902147837</v>
      </c>
      <c r="L24" s="595" t="s">
        <v>1264</v>
      </c>
      <c r="M24" s="593"/>
      <c r="N24" s="595"/>
      <c r="O24" s="592"/>
      <c r="P24" s="594"/>
      <c r="Q24" s="594"/>
      <c r="R24" s="592">
        <f t="shared" si="0"/>
        <v>0</v>
      </c>
      <c r="S24" s="592"/>
      <c r="T24" s="596" t="str">
        <f>VLOOKUP(cppm_pr[[#This Row],[Status]],'All Link_LOV'!$I$32:$K$72,2,0)</f>
        <v>PO Issued</v>
      </c>
      <c r="U24" s="596" t="s">
        <v>22</v>
      </c>
      <c r="V24" s="592">
        <v>28</v>
      </c>
      <c r="W24" s="596"/>
      <c r="X24" s="592"/>
      <c r="Y24" s="592" t="s">
        <v>6058</v>
      </c>
      <c r="Z24" s="597">
        <v>45172.795451388898</v>
      </c>
      <c r="AA24" s="598" t="s">
        <v>6216</v>
      </c>
      <c r="AB24" s="595"/>
      <c r="AC24" s="595">
        <v>1627</v>
      </c>
      <c r="AD24" s="592" t="s">
        <v>6059</v>
      </c>
      <c r="AE24" s="592"/>
      <c r="AF24" s="592" t="s">
        <v>398</v>
      </c>
      <c r="AG24" s="592" t="s">
        <v>491</v>
      </c>
      <c r="AH24" s="592" t="s">
        <v>6217</v>
      </c>
      <c r="AI24" s="600" t="str">
        <f>IFERROR(VLOOKUP(cppm_pr[[#This Row],[Order Number]],SPHERE!C:CC,39,0),"")</f>
        <v/>
      </c>
      <c r="AJ24" s="600" t="str">
        <f>IFERROR(VLOOKUP(cppm_pr[[#This Row],[Order Number]],'DC TM ONE'!B:CN,42,0),"")</f>
        <v/>
      </c>
      <c r="AK24" s="592"/>
      <c r="AL24" s="599">
        <v>45199</v>
      </c>
      <c r="AM24" s="592" t="s">
        <v>6218</v>
      </c>
      <c r="AN24" s="592" t="s">
        <v>4928</v>
      </c>
      <c r="AO24" s="592"/>
      <c r="AP24" s="592"/>
      <c r="AQ24" s="598" t="s">
        <v>6219</v>
      </c>
      <c r="AR24" s="592" t="s">
        <v>6220</v>
      </c>
      <c r="AS24" s="592"/>
      <c r="AT24" s="598" t="s">
        <v>6221</v>
      </c>
      <c r="AU24" s="592"/>
      <c r="AV24" s="592"/>
      <c r="AW24" s="592"/>
      <c r="AX24" s="592"/>
      <c r="AY24" s="592"/>
      <c r="AZ24" s="592"/>
      <c r="BA24" s="592"/>
      <c r="BB24" s="592"/>
      <c r="BC24" s="592"/>
      <c r="BD24" s="592"/>
      <c r="BE24" s="592"/>
      <c r="BF24" s="592"/>
      <c r="BG24" s="592"/>
      <c r="BH24" s="592"/>
    </row>
    <row r="25" spans="1:60" ht="12" customHeight="1">
      <c r="A25" s="600">
        <v>22</v>
      </c>
      <c r="B25" s="600" t="s">
        <v>62</v>
      </c>
      <c r="C25" s="601" t="s">
        <v>267</v>
      </c>
      <c r="D25" s="602"/>
      <c r="E25" s="600" t="s">
        <v>6058</v>
      </c>
      <c r="F25" s="603" t="s">
        <v>6222</v>
      </c>
      <c r="G25" s="603" t="s">
        <v>6223</v>
      </c>
      <c r="H25" s="603" t="s">
        <v>6224</v>
      </c>
      <c r="I25" s="603" t="s">
        <v>6225</v>
      </c>
      <c r="J25" s="600"/>
      <c r="K25" s="611" t="s">
        <v>6226</v>
      </c>
      <c r="L25" s="606" t="s">
        <v>908</v>
      </c>
      <c r="M25" s="611"/>
      <c r="N25" s="595"/>
      <c r="O25" s="603"/>
      <c r="P25" s="605"/>
      <c r="Q25" s="605"/>
      <c r="R25" s="603">
        <f t="shared" si="0"/>
        <v>0</v>
      </c>
      <c r="S25" s="603"/>
      <c r="T25" s="607" t="str">
        <f>VLOOKUP(cppm_pr[[#This Row],[Status]],'All Link_LOV'!$I$32:$K$72,2,0)</f>
        <v>PO Issued</v>
      </c>
      <c r="U25" s="607" t="s">
        <v>22</v>
      </c>
      <c r="V25" s="603">
        <v>29</v>
      </c>
      <c r="W25" s="607"/>
      <c r="X25" s="603"/>
      <c r="Y25" s="603" t="s">
        <v>6058</v>
      </c>
      <c r="Z25" s="608">
        <v>45172.942002314798</v>
      </c>
      <c r="AA25" s="603" t="s">
        <v>2155</v>
      </c>
      <c r="AB25" s="606"/>
      <c r="AC25" s="606">
        <v>22602.799999999999</v>
      </c>
      <c r="AD25" s="603" t="s">
        <v>6148</v>
      </c>
      <c r="AE25" s="603"/>
      <c r="AF25" s="603" t="s">
        <v>398</v>
      </c>
      <c r="AG25" s="603" t="s">
        <v>491</v>
      </c>
      <c r="AH25" s="600" t="s">
        <v>6227</v>
      </c>
      <c r="AI25" s="600" t="str">
        <f>IFERROR(VLOOKUP(cppm_pr[[#This Row],[Order Number]],SPHERE!C:CC,39,0),"")</f>
        <v/>
      </c>
      <c r="AJ25" s="600" t="str">
        <f>IFERROR(VLOOKUP(cppm_pr[[#This Row],[Order Number]],'DC TM ONE'!B:CN,42,0),"")</f>
        <v/>
      </c>
      <c r="AK25" s="600"/>
      <c r="AL25" s="609">
        <v>45177</v>
      </c>
      <c r="AM25" s="603" t="s">
        <v>6228</v>
      </c>
      <c r="AN25" s="603" t="s">
        <v>4928</v>
      </c>
      <c r="AO25" s="603"/>
      <c r="AP25" s="603"/>
      <c r="AQ25" s="610" t="s">
        <v>6229</v>
      </c>
      <c r="AR25" s="603" t="s">
        <v>6230</v>
      </c>
      <c r="AS25" s="603"/>
      <c r="AT25" s="610" t="s">
        <v>6231</v>
      </c>
      <c r="AU25" s="603"/>
      <c r="AV25" s="603"/>
      <c r="AW25" s="603"/>
      <c r="AX25" s="603"/>
      <c r="AY25" s="603"/>
      <c r="AZ25" s="603"/>
      <c r="BA25" s="603"/>
      <c r="BB25" s="603"/>
      <c r="BC25" s="603"/>
      <c r="BD25" s="603"/>
      <c r="BE25" s="603"/>
      <c r="BF25" s="603"/>
      <c r="BG25" s="603"/>
      <c r="BH25" s="603"/>
    </row>
    <row r="26" spans="1:60" ht="12" customHeight="1">
      <c r="A26" s="589">
        <v>23</v>
      </c>
      <c r="B26" s="589" t="s">
        <v>72</v>
      </c>
      <c r="C26" s="590" t="s">
        <v>267</v>
      </c>
      <c r="D26" s="591">
        <v>45177</v>
      </c>
      <c r="E26" s="589" t="s">
        <v>6232</v>
      </c>
      <c r="F26" s="592" t="s">
        <v>6233</v>
      </c>
      <c r="G26" s="592" t="s">
        <v>6234</v>
      </c>
      <c r="H26" s="592" t="s">
        <v>6235</v>
      </c>
      <c r="I26" s="592" t="s">
        <v>6236</v>
      </c>
      <c r="J26" s="589"/>
      <c r="K26" s="593">
        <v>4902145930</v>
      </c>
      <c r="L26" s="595" t="s">
        <v>52</v>
      </c>
      <c r="M26" s="593"/>
      <c r="N26" s="595"/>
      <c r="O26" s="592"/>
      <c r="P26" s="594"/>
      <c r="Q26" s="594"/>
      <c r="R26" s="592">
        <f t="shared" si="0"/>
        <v>0</v>
      </c>
      <c r="S26" s="592"/>
      <c r="T26" s="596" t="str">
        <f>VLOOKUP(cppm_pr[[#This Row],[Status]],'All Link_LOV'!$I$32:$K$72,2,0)</f>
        <v>PO Issued</v>
      </c>
      <c r="U26" s="596" t="s">
        <v>22</v>
      </c>
      <c r="V26" s="592">
        <v>30</v>
      </c>
      <c r="W26" s="596"/>
      <c r="X26" s="592"/>
      <c r="Y26" s="592" t="s">
        <v>6058</v>
      </c>
      <c r="Z26" s="597">
        <v>45173.406863425902</v>
      </c>
      <c r="AA26" s="598" t="s">
        <v>1649</v>
      </c>
      <c r="AB26" s="595"/>
      <c r="AC26" s="595">
        <v>4156.38</v>
      </c>
      <c r="AD26" s="592" t="s">
        <v>6059</v>
      </c>
      <c r="AE26" s="592"/>
      <c r="AF26" s="592" t="s">
        <v>6071</v>
      </c>
      <c r="AG26" s="592" t="s">
        <v>491</v>
      </c>
      <c r="AH26" s="592" t="s">
        <v>6237</v>
      </c>
      <c r="AI26" s="600" t="str">
        <f>IFERROR(VLOOKUP(cppm_pr[[#This Row],[Order Number]],SPHERE!C:CC,39,0),"")</f>
        <v/>
      </c>
      <c r="AJ26" s="600" t="str">
        <f>IFERROR(VLOOKUP(cppm_pr[[#This Row],[Order Number]],'DC TM ONE'!B:CN,42,0),"")</f>
        <v/>
      </c>
      <c r="AK26" s="592"/>
      <c r="AL26" s="599">
        <v>45184</v>
      </c>
      <c r="AM26" s="592" t="s">
        <v>6238</v>
      </c>
      <c r="AN26" s="592" t="s">
        <v>4928</v>
      </c>
      <c r="AO26" s="592"/>
      <c r="AP26" s="592"/>
      <c r="AQ26" s="598" t="s">
        <v>6239</v>
      </c>
      <c r="AR26" s="592" t="s">
        <v>2251</v>
      </c>
      <c r="AS26" s="592"/>
      <c r="AT26" s="598" t="s">
        <v>6240</v>
      </c>
      <c r="AU26" s="592"/>
      <c r="AV26" s="592"/>
      <c r="AW26" s="592"/>
      <c r="AX26" s="592"/>
      <c r="AY26" s="592"/>
      <c r="AZ26" s="592"/>
      <c r="BA26" s="592"/>
      <c r="BB26" s="592"/>
      <c r="BC26" s="592"/>
      <c r="BD26" s="592"/>
      <c r="BE26" s="592"/>
      <c r="BF26" s="592"/>
      <c r="BG26" s="592"/>
      <c r="BH26" s="592"/>
    </row>
    <row r="27" spans="1:60" ht="12" customHeight="1">
      <c r="A27" s="600">
        <v>24</v>
      </c>
      <c r="B27" s="600" t="s">
        <v>76</v>
      </c>
      <c r="C27" s="601" t="s">
        <v>267</v>
      </c>
      <c r="D27" s="602">
        <v>45175</v>
      </c>
      <c r="E27" s="600" t="s">
        <v>6241</v>
      </c>
      <c r="F27" s="603" t="s">
        <v>6212</v>
      </c>
      <c r="G27" s="603" t="s">
        <v>6213</v>
      </c>
      <c r="H27" s="603" t="s">
        <v>6214</v>
      </c>
      <c r="I27" s="603" t="s">
        <v>6215</v>
      </c>
      <c r="J27" s="600"/>
      <c r="K27" s="611"/>
      <c r="L27" s="606" t="s">
        <v>1264</v>
      </c>
      <c r="M27" s="611"/>
      <c r="N27" s="595"/>
      <c r="O27" s="603"/>
      <c r="P27" s="605"/>
      <c r="Q27" s="605"/>
      <c r="R27" s="603">
        <f t="shared" si="0"/>
        <v>0</v>
      </c>
      <c r="S27" s="603"/>
      <c r="T27" s="607" t="str">
        <f>VLOOKUP(cppm_pr[[#This Row],[Status]],'All Link_LOV'!$I$32:$K$72,2,0)</f>
        <v>PO Issued</v>
      </c>
      <c r="U27" s="607" t="s">
        <v>22</v>
      </c>
      <c r="V27" s="603">
        <v>31</v>
      </c>
      <c r="W27" s="607"/>
      <c r="X27" s="603"/>
      <c r="Y27" s="603" t="s">
        <v>6058</v>
      </c>
      <c r="Z27" s="608">
        <v>45173.393240740697</v>
      </c>
      <c r="AA27" s="603" t="s">
        <v>4266</v>
      </c>
      <c r="AB27" s="606"/>
      <c r="AC27" s="606">
        <v>1627</v>
      </c>
      <c r="AD27" s="603" t="s">
        <v>6059</v>
      </c>
      <c r="AE27" s="603"/>
      <c r="AF27" s="603" t="s">
        <v>6071</v>
      </c>
      <c r="AG27" s="603" t="s">
        <v>491</v>
      </c>
      <c r="AH27" s="603" t="s">
        <v>6242</v>
      </c>
      <c r="AI27" s="600" t="str">
        <f>IFERROR(VLOOKUP(cppm_pr[[#This Row],[Order Number]],SPHERE!C:CC,39,0),"")</f>
        <v/>
      </c>
      <c r="AJ27" s="600" t="str">
        <f>IFERROR(VLOOKUP(cppm_pr[[#This Row],[Order Number]],'DC TM ONE'!B:CN,42,0),"")</f>
        <v/>
      </c>
      <c r="AK27" s="603"/>
      <c r="AL27" s="609">
        <v>45199</v>
      </c>
      <c r="AM27" s="603" t="s">
        <v>6218</v>
      </c>
      <c r="AN27" s="603" t="s">
        <v>4928</v>
      </c>
      <c r="AO27" s="603"/>
      <c r="AP27" s="603"/>
      <c r="AQ27" s="610" t="s">
        <v>6243</v>
      </c>
      <c r="AR27" s="603" t="s">
        <v>6220</v>
      </c>
      <c r="AS27" s="603"/>
      <c r="AT27" s="610" t="s">
        <v>6244</v>
      </c>
      <c r="AU27" s="603"/>
      <c r="AV27" s="603"/>
      <c r="AW27" s="603"/>
      <c r="AX27" s="603"/>
      <c r="AY27" s="603"/>
      <c r="AZ27" s="603"/>
      <c r="BA27" s="603"/>
      <c r="BB27" s="603"/>
      <c r="BC27" s="603"/>
      <c r="BD27" s="603"/>
      <c r="BE27" s="603"/>
      <c r="BF27" s="603"/>
      <c r="BG27" s="603"/>
      <c r="BH27" s="603"/>
    </row>
    <row r="28" spans="1:60" ht="12" customHeight="1">
      <c r="A28" s="589">
        <v>25</v>
      </c>
      <c r="B28" s="589" t="s">
        <v>73</v>
      </c>
      <c r="C28" s="590" t="s">
        <v>267</v>
      </c>
      <c r="D28" s="591"/>
      <c r="E28" s="589" t="s">
        <v>6245</v>
      </c>
      <c r="F28" s="592" t="s">
        <v>2507</v>
      </c>
      <c r="G28" s="592" t="s">
        <v>2506</v>
      </c>
      <c r="H28" s="592" t="s">
        <v>2504</v>
      </c>
      <c r="I28" s="592" t="s">
        <v>6246</v>
      </c>
      <c r="J28" s="589"/>
      <c r="K28" s="842">
        <v>4902148080</v>
      </c>
      <c r="L28" s="595" t="s">
        <v>57</v>
      </c>
      <c r="M28" s="842"/>
      <c r="N28" s="595"/>
      <c r="O28" s="592"/>
      <c r="P28" s="594"/>
      <c r="Q28" s="594"/>
      <c r="R28" s="592">
        <f t="shared" si="0"/>
        <v>0</v>
      </c>
      <c r="S28" s="592"/>
      <c r="T28" s="596" t="str">
        <f>VLOOKUP(cppm_pr[[#This Row],[Status]],'All Link_LOV'!$I$32:$K$72,2,0)</f>
        <v>PO Issued</v>
      </c>
      <c r="U28" s="596" t="s">
        <v>22</v>
      </c>
      <c r="V28" s="592">
        <v>32</v>
      </c>
      <c r="W28" s="596"/>
      <c r="X28" s="592"/>
      <c r="Y28" s="592" t="s">
        <v>6058</v>
      </c>
      <c r="Z28" s="597">
        <v>45173.411435185197</v>
      </c>
      <c r="AA28" s="598" t="s">
        <v>2312</v>
      </c>
      <c r="AB28" s="595"/>
      <c r="AC28" s="595">
        <v>2097.3000000000002</v>
      </c>
      <c r="AD28" s="592" t="s">
        <v>6059</v>
      </c>
      <c r="AE28" s="592"/>
      <c r="AF28" s="592" t="s">
        <v>6071</v>
      </c>
      <c r="AG28" s="592" t="s">
        <v>490</v>
      </c>
      <c r="AH28" s="627" t="s">
        <v>2505</v>
      </c>
      <c r="AI28" s="600" t="str">
        <f>IFERROR(VLOOKUP(cppm_pr[[#This Row],[Order Number]],SPHERE!C:CC,39,0),"")</f>
        <v/>
      </c>
      <c r="AJ28" s="600" t="str">
        <f>IFERROR(VLOOKUP(cppm_pr[[#This Row],[Order Number]],'DC TM ONE'!B:CN,42,0),"")</f>
        <v/>
      </c>
      <c r="AK28" s="627"/>
      <c r="AL28" s="599">
        <v>45131</v>
      </c>
      <c r="AM28" s="592" t="s">
        <v>6247</v>
      </c>
      <c r="AN28" s="592" t="s">
        <v>4928</v>
      </c>
      <c r="AO28" s="592"/>
      <c r="AP28" s="592"/>
      <c r="AQ28" s="598" t="s">
        <v>6248</v>
      </c>
      <c r="AR28" s="592" t="s">
        <v>6249</v>
      </c>
      <c r="AS28" s="592"/>
      <c r="AT28" s="598" t="s">
        <v>6250</v>
      </c>
      <c r="AU28" s="592"/>
      <c r="AV28" s="592"/>
      <c r="AW28" s="592"/>
      <c r="AX28" s="592"/>
      <c r="AY28" s="592"/>
      <c r="AZ28" s="592"/>
      <c r="BA28" s="592"/>
      <c r="BB28" s="592"/>
      <c r="BC28" s="592"/>
      <c r="BD28" s="592"/>
      <c r="BE28" s="592"/>
      <c r="BF28" s="592"/>
      <c r="BG28" s="592"/>
      <c r="BH28" s="592"/>
    </row>
    <row r="29" spans="1:60" s="544" customFormat="1" ht="12" customHeight="1">
      <c r="A29" s="630">
        <v>26</v>
      </c>
      <c r="B29" s="600" t="s">
        <v>68</v>
      </c>
      <c r="C29" s="601" t="s">
        <v>267</v>
      </c>
      <c r="D29" s="629"/>
      <c r="E29" s="600" t="s">
        <v>6251</v>
      </c>
      <c r="F29" s="634" t="s">
        <v>6252</v>
      </c>
      <c r="G29" s="634" t="s">
        <v>6253</v>
      </c>
      <c r="H29" s="634" t="s">
        <v>6254</v>
      </c>
      <c r="I29" s="630" t="s">
        <v>6255</v>
      </c>
      <c r="J29" s="630"/>
      <c r="K29" s="631"/>
      <c r="L29" s="636" t="s">
        <v>2773</v>
      </c>
      <c r="M29" s="631"/>
      <c r="N29" s="595"/>
      <c r="O29" s="634"/>
      <c r="P29" s="632"/>
      <c r="Q29" s="632"/>
      <c r="R29" s="630">
        <f t="shared" si="0"/>
        <v>0</v>
      </c>
      <c r="S29" s="630"/>
      <c r="T29" s="633" t="str">
        <f>VLOOKUP(cppm_pr[[#This Row],[Status]],'All Link_LOV'!$I$32:$K$72,2,0)</f>
        <v>PO Issued</v>
      </c>
      <c r="U29" s="633" t="s">
        <v>22</v>
      </c>
      <c r="V29" s="634">
        <v>33</v>
      </c>
      <c r="W29" s="633"/>
      <c r="X29" s="634"/>
      <c r="Y29" s="634" t="s">
        <v>6058</v>
      </c>
      <c r="Z29" s="635">
        <v>45173.422303240703</v>
      </c>
      <c r="AA29" s="634" t="s">
        <v>6256</v>
      </c>
      <c r="AB29" s="636"/>
      <c r="AC29" s="636">
        <v>35368.51</v>
      </c>
      <c r="AD29" s="634" t="s">
        <v>6059</v>
      </c>
      <c r="AE29" s="634"/>
      <c r="AF29" s="634" t="s">
        <v>6071</v>
      </c>
      <c r="AG29" s="634" t="s">
        <v>492</v>
      </c>
      <c r="AH29" s="634" t="s">
        <v>6257</v>
      </c>
      <c r="AI29" s="600" t="str">
        <f>IFERROR(VLOOKUP(cppm_pr[[#This Row],[Order Number]],SPHERE!C:CC,39,0),"")</f>
        <v/>
      </c>
      <c r="AJ29" s="600" t="str">
        <f>IFERROR(VLOOKUP(cppm_pr[[#This Row],[Order Number]],'DC TM ONE'!B:CN,42,0),"")</f>
        <v/>
      </c>
      <c r="AK29" s="634"/>
      <c r="AL29" s="637">
        <v>45229</v>
      </c>
      <c r="AM29" s="634" t="s">
        <v>6258</v>
      </c>
      <c r="AN29" s="634" t="s">
        <v>4928</v>
      </c>
      <c r="AO29" s="634"/>
      <c r="AP29" s="634"/>
      <c r="AQ29" s="638" t="s">
        <v>6259</v>
      </c>
      <c r="AR29" s="634" t="s">
        <v>6260</v>
      </c>
      <c r="AS29" s="634"/>
      <c r="AT29" s="638" t="s">
        <v>6261</v>
      </c>
      <c r="AU29" s="634"/>
      <c r="AV29" s="634"/>
      <c r="AW29" s="634"/>
      <c r="AX29" s="634"/>
      <c r="AY29" s="634"/>
      <c r="AZ29" s="634"/>
      <c r="BA29" s="634"/>
      <c r="BB29" s="634"/>
      <c r="BC29" s="634"/>
      <c r="BD29" s="634"/>
      <c r="BE29" s="634"/>
      <c r="BF29" s="634"/>
      <c r="BG29" s="634"/>
      <c r="BH29" s="634"/>
    </row>
    <row r="30" spans="1:60" ht="12" customHeight="1">
      <c r="A30" s="589">
        <v>27</v>
      </c>
      <c r="B30" s="589" t="s">
        <v>76</v>
      </c>
      <c r="C30" s="590" t="s">
        <v>267</v>
      </c>
      <c r="D30" s="591">
        <v>45175</v>
      </c>
      <c r="E30" s="589" t="s">
        <v>6262</v>
      </c>
      <c r="F30" s="592" t="s">
        <v>6263</v>
      </c>
      <c r="G30" s="592" t="s">
        <v>6264</v>
      </c>
      <c r="H30" s="592" t="s">
        <v>6265</v>
      </c>
      <c r="I30" s="592" t="s">
        <v>6266</v>
      </c>
      <c r="J30" s="589"/>
      <c r="K30" s="593"/>
      <c r="L30" s="595" t="s">
        <v>1264</v>
      </c>
      <c r="M30" s="593"/>
      <c r="N30" s="595"/>
      <c r="O30" s="592"/>
      <c r="P30" s="594"/>
      <c r="Q30" s="594"/>
      <c r="R30" s="592">
        <f t="shared" si="0"/>
        <v>0</v>
      </c>
      <c r="S30" s="592"/>
      <c r="T30" s="596" t="str">
        <f>VLOOKUP(cppm_pr[[#This Row],[Status]],'All Link_LOV'!$I$32:$K$72,2,0)</f>
        <v>PO Issued</v>
      </c>
      <c r="U30" s="596" t="s">
        <v>22</v>
      </c>
      <c r="V30" s="592">
        <v>34</v>
      </c>
      <c r="W30" s="596"/>
      <c r="X30" s="592"/>
      <c r="Y30" s="592" t="s">
        <v>6058</v>
      </c>
      <c r="Z30" s="597">
        <v>45173.4198032407</v>
      </c>
      <c r="AA30" s="598" t="s">
        <v>4266</v>
      </c>
      <c r="AB30" s="595"/>
      <c r="AC30" s="595">
        <v>6490.28</v>
      </c>
      <c r="AD30" s="592" t="s">
        <v>6059</v>
      </c>
      <c r="AE30" s="592"/>
      <c r="AF30" s="592" t="s">
        <v>6071</v>
      </c>
      <c r="AG30" s="592" t="s">
        <v>490</v>
      </c>
      <c r="AH30" s="592" t="s">
        <v>6267</v>
      </c>
      <c r="AI30" s="600" t="str">
        <f>IFERROR(VLOOKUP(cppm_pr[[#This Row],[Order Number]],SPHERE!C:CC,39,0),"")</f>
        <v/>
      </c>
      <c r="AJ30" s="600" t="str">
        <f>IFERROR(VLOOKUP(cppm_pr[[#This Row],[Order Number]],'DC TM ONE'!B:CN,42,0),"")</f>
        <v/>
      </c>
      <c r="AK30" s="592"/>
      <c r="AL30" s="599">
        <v>45176</v>
      </c>
      <c r="AM30" s="592" t="s">
        <v>6268</v>
      </c>
      <c r="AN30" s="592" t="s">
        <v>4928</v>
      </c>
      <c r="AO30" s="592"/>
      <c r="AP30" s="592"/>
      <c r="AQ30" s="598" t="s">
        <v>6269</v>
      </c>
      <c r="AR30" s="592" t="s">
        <v>6270</v>
      </c>
      <c r="AS30" s="592"/>
      <c r="AT30" s="598" t="s">
        <v>6271</v>
      </c>
      <c r="AU30" s="592"/>
      <c r="AV30" s="592"/>
      <c r="AW30" s="592"/>
      <c r="AX30" s="592"/>
      <c r="AY30" s="592"/>
      <c r="AZ30" s="592"/>
      <c r="BA30" s="592"/>
      <c r="BB30" s="592"/>
      <c r="BC30" s="592"/>
      <c r="BD30" s="592"/>
      <c r="BE30" s="592"/>
      <c r="BF30" s="592"/>
      <c r="BG30" s="592"/>
      <c r="BH30" s="592"/>
    </row>
    <row r="31" spans="1:60" s="544" customFormat="1" ht="12" customHeight="1">
      <c r="A31" s="630">
        <v>28</v>
      </c>
      <c r="B31" s="600" t="s">
        <v>78</v>
      </c>
      <c r="C31" s="601" t="s">
        <v>267</v>
      </c>
      <c r="D31" s="629"/>
      <c r="E31" s="600" t="s">
        <v>6058</v>
      </c>
      <c r="F31" s="634" t="s">
        <v>6272</v>
      </c>
      <c r="G31" s="634" t="s">
        <v>6273</v>
      </c>
      <c r="H31" s="634" t="s">
        <v>6274</v>
      </c>
      <c r="I31" s="630" t="s">
        <v>6275</v>
      </c>
      <c r="J31" s="630"/>
      <c r="K31" s="631"/>
      <c r="L31" s="595" t="s">
        <v>1691</v>
      </c>
      <c r="M31" s="631"/>
      <c r="N31" s="595"/>
      <c r="O31" s="634"/>
      <c r="P31" s="632"/>
      <c r="Q31" s="632"/>
      <c r="R31" s="630">
        <f t="shared" si="0"/>
        <v>0</v>
      </c>
      <c r="S31" s="630"/>
      <c r="T31" s="633" t="str">
        <f>VLOOKUP(cppm_pr[[#This Row],[Status]],'All Link_LOV'!$I$32:$K$72,2,0)</f>
        <v>PO Issued</v>
      </c>
      <c r="U31" s="633" t="s">
        <v>22</v>
      </c>
      <c r="V31" s="634">
        <v>36</v>
      </c>
      <c r="W31" s="633"/>
      <c r="X31" s="634"/>
      <c r="Y31" s="634" t="s">
        <v>6058</v>
      </c>
      <c r="Z31" s="635">
        <v>45173.431469907402</v>
      </c>
      <c r="AA31" s="634" t="s">
        <v>1686</v>
      </c>
      <c r="AB31" s="636"/>
      <c r="AC31" s="636">
        <v>3241.33</v>
      </c>
      <c r="AD31" s="634" t="s">
        <v>6059</v>
      </c>
      <c r="AE31" s="634"/>
      <c r="AF31" s="634" t="s">
        <v>6071</v>
      </c>
      <c r="AG31" s="634" t="s">
        <v>491</v>
      </c>
      <c r="AH31" s="634" t="s">
        <v>6276</v>
      </c>
      <c r="AI31" s="600" t="str">
        <f>IFERROR(VLOOKUP(cppm_pr[[#This Row],[Order Number]],SPHERE!C:CC,39,0),"")</f>
        <v/>
      </c>
      <c r="AJ31" s="600" t="str">
        <f>IFERROR(VLOOKUP(cppm_pr[[#This Row],[Order Number]],'DC TM ONE'!B:CN,42,0),"")</f>
        <v/>
      </c>
      <c r="AK31" s="634"/>
      <c r="AL31" s="637">
        <v>45189</v>
      </c>
      <c r="AM31" s="634" t="s">
        <v>6277</v>
      </c>
      <c r="AN31" s="634" t="s">
        <v>4928</v>
      </c>
      <c r="AO31" s="634"/>
      <c r="AP31" s="634"/>
      <c r="AQ31" s="638" t="s">
        <v>6278</v>
      </c>
      <c r="AR31" s="634" t="s">
        <v>6279</v>
      </c>
      <c r="AS31" s="634"/>
      <c r="AT31" s="638" t="s">
        <v>6280</v>
      </c>
      <c r="AU31" s="634"/>
      <c r="AV31" s="634"/>
      <c r="AW31" s="634"/>
      <c r="AX31" s="634"/>
      <c r="AY31" s="634"/>
      <c r="AZ31" s="634"/>
      <c r="BA31" s="634"/>
      <c r="BB31" s="634"/>
      <c r="BC31" s="634"/>
      <c r="BD31" s="634"/>
      <c r="BE31" s="634"/>
      <c r="BF31" s="634"/>
      <c r="BG31" s="634"/>
      <c r="BH31" s="634"/>
    </row>
    <row r="32" spans="1:60" ht="12" customHeight="1">
      <c r="A32" s="589">
        <v>29</v>
      </c>
      <c r="B32" s="589" t="s">
        <v>83</v>
      </c>
      <c r="C32" s="590" t="s">
        <v>267</v>
      </c>
      <c r="D32" s="591"/>
      <c r="E32" s="589" t="s">
        <v>6281</v>
      </c>
      <c r="F32" s="592" t="s">
        <v>4138</v>
      </c>
      <c r="G32" s="592" t="s">
        <v>4137</v>
      </c>
      <c r="H32" s="592" t="s">
        <v>4135</v>
      </c>
      <c r="I32" s="592" t="s">
        <v>6282</v>
      </c>
      <c r="J32" s="589"/>
      <c r="K32" s="842">
        <v>4902145724</v>
      </c>
      <c r="L32" s="595" t="s">
        <v>57</v>
      </c>
      <c r="M32" s="842"/>
      <c r="N32" s="595"/>
      <c r="O32" s="592"/>
      <c r="P32" s="594"/>
      <c r="Q32" s="594"/>
      <c r="R32" s="592">
        <f t="shared" si="0"/>
        <v>0</v>
      </c>
      <c r="S32" s="592"/>
      <c r="T32" s="596" t="str">
        <f>VLOOKUP(cppm_pr[[#This Row],[Status]],'All Link_LOV'!$I$32:$K$72,2,0)</f>
        <v>PO Issued</v>
      </c>
      <c r="U32" s="596" t="s">
        <v>22</v>
      </c>
      <c r="V32" s="592">
        <v>37</v>
      </c>
      <c r="W32" s="596"/>
      <c r="X32" s="592"/>
      <c r="Y32" s="592" t="s">
        <v>6058</v>
      </c>
      <c r="Z32" s="597">
        <v>45173.425787036998</v>
      </c>
      <c r="AA32" s="598" t="s">
        <v>2312</v>
      </c>
      <c r="AB32" s="595"/>
      <c r="AC32" s="595">
        <v>4552.5</v>
      </c>
      <c r="AD32" s="592" t="s">
        <v>6059</v>
      </c>
      <c r="AE32" s="592"/>
      <c r="AF32" s="592" t="s">
        <v>398</v>
      </c>
      <c r="AG32" s="592" t="s">
        <v>491</v>
      </c>
      <c r="AH32" s="592" t="s">
        <v>6283</v>
      </c>
      <c r="AI32" s="600" t="str">
        <f>IFERROR(VLOOKUP(cppm_pr[[#This Row],[Order Number]],SPHERE!C:CC,39,0),"")</f>
        <v/>
      </c>
      <c r="AJ32" s="600" t="str">
        <f>IFERROR(VLOOKUP(cppm_pr[[#This Row],[Order Number]],'DC TM ONE'!B:CN,42,0),"")</f>
        <v/>
      </c>
      <c r="AK32" s="592"/>
      <c r="AL32" s="599">
        <v>45154</v>
      </c>
      <c r="AM32" s="592" t="s">
        <v>6284</v>
      </c>
      <c r="AN32" s="592" t="s">
        <v>4928</v>
      </c>
      <c r="AO32" s="592"/>
      <c r="AP32" s="592"/>
      <c r="AQ32" s="598" t="s">
        <v>6285</v>
      </c>
      <c r="AR32" s="592" t="s">
        <v>6286</v>
      </c>
      <c r="AS32" s="592"/>
      <c r="AT32" s="598" t="s">
        <v>6287</v>
      </c>
      <c r="AU32" s="592"/>
      <c r="AV32" s="592"/>
      <c r="AW32" s="592"/>
      <c r="AX32" s="592"/>
      <c r="AY32" s="592"/>
      <c r="AZ32" s="592"/>
      <c r="BA32" s="592"/>
      <c r="BB32" s="592"/>
      <c r="BC32" s="592"/>
      <c r="BD32" s="592"/>
      <c r="BE32" s="592"/>
      <c r="BF32" s="592"/>
      <c r="BG32" s="592"/>
      <c r="BH32" s="592"/>
    </row>
    <row r="33" spans="1:60" ht="12" customHeight="1">
      <c r="A33" s="600">
        <v>30</v>
      </c>
      <c r="B33" s="600" t="s">
        <v>79</v>
      </c>
      <c r="C33" s="601" t="s">
        <v>239</v>
      </c>
      <c r="D33" s="602">
        <v>45175</v>
      </c>
      <c r="E33" s="600" t="s">
        <v>6288</v>
      </c>
      <c r="F33" s="603" t="s">
        <v>6289</v>
      </c>
      <c r="G33" s="603" t="s">
        <v>6290</v>
      </c>
      <c r="H33" s="603" t="s">
        <v>6291</v>
      </c>
      <c r="I33" s="603"/>
      <c r="J33" s="600"/>
      <c r="K33" s="611"/>
      <c r="L33" s="606" t="s">
        <v>3189</v>
      </c>
      <c r="M33" s="611"/>
      <c r="N33" s="595"/>
      <c r="O33" s="603"/>
      <c r="P33" s="605"/>
      <c r="Q33" s="605"/>
      <c r="R33" s="603">
        <f t="shared" si="0"/>
        <v>0</v>
      </c>
      <c r="S33" s="603"/>
      <c r="T33" s="607" t="str">
        <f>VLOOKUP(cppm_pr[[#This Row],[Status]],'All Link_LOV'!$I$32:$K$72,2,0)</f>
        <v>Insufficient Budget</v>
      </c>
      <c r="U33" s="607" t="s">
        <v>22</v>
      </c>
      <c r="V33" s="603">
        <v>38</v>
      </c>
      <c r="W33" s="607"/>
      <c r="X33" s="603"/>
      <c r="Y33" s="603" t="s">
        <v>6058</v>
      </c>
      <c r="Z33" s="608">
        <v>45173.418738425898</v>
      </c>
      <c r="AA33" s="603" t="s">
        <v>3800</v>
      </c>
      <c r="AB33" s="606"/>
      <c r="AC33" s="606">
        <v>6338.97</v>
      </c>
      <c r="AD33" s="603" t="s">
        <v>6059</v>
      </c>
      <c r="AE33" s="603"/>
      <c r="AF33" s="603" t="s">
        <v>6071</v>
      </c>
      <c r="AG33" s="603" t="s">
        <v>491</v>
      </c>
      <c r="AH33" s="603" t="s">
        <v>6292</v>
      </c>
      <c r="AI33" s="600" t="str">
        <f>IFERROR(VLOOKUP(cppm_pr[[#This Row],[Order Number]],SPHERE!C:CC,39,0),"")</f>
        <v/>
      </c>
      <c r="AJ33" s="600" t="str">
        <f>IFERROR(VLOOKUP(cppm_pr[[#This Row],[Order Number]],'DC TM ONE'!B:CN,42,0),"")</f>
        <v/>
      </c>
      <c r="AK33" s="603"/>
      <c r="AL33" s="609">
        <v>45291</v>
      </c>
      <c r="AM33" s="603" t="s">
        <v>6293</v>
      </c>
      <c r="AN33" s="603" t="s">
        <v>4928</v>
      </c>
      <c r="AO33" s="603"/>
      <c r="AP33" s="603"/>
      <c r="AQ33" s="610" t="s">
        <v>6294</v>
      </c>
      <c r="AR33" s="603" t="s">
        <v>6295</v>
      </c>
      <c r="AS33" s="603"/>
      <c r="AT33" s="610" t="s">
        <v>6296</v>
      </c>
      <c r="AU33" s="603"/>
      <c r="AV33" s="603"/>
      <c r="AW33" s="603"/>
      <c r="AX33" s="603"/>
      <c r="AY33" s="603"/>
      <c r="AZ33" s="603"/>
      <c r="BA33" s="603"/>
      <c r="BB33" s="603"/>
      <c r="BC33" s="603"/>
      <c r="BD33" s="603"/>
      <c r="BE33" s="603"/>
      <c r="BF33" s="603"/>
      <c r="BG33" s="603"/>
      <c r="BH33" s="603"/>
    </row>
    <row r="34" spans="1:60" ht="12" customHeight="1">
      <c r="A34" s="589">
        <v>31</v>
      </c>
      <c r="B34" s="589" t="s">
        <v>83</v>
      </c>
      <c r="C34" s="590" t="s">
        <v>267</v>
      </c>
      <c r="D34" s="591"/>
      <c r="E34" s="589" t="s">
        <v>6297</v>
      </c>
      <c r="F34" s="592" t="s">
        <v>3671</v>
      </c>
      <c r="G34" s="592" t="s">
        <v>6298</v>
      </c>
      <c r="H34" s="592" t="s">
        <v>3668</v>
      </c>
      <c r="I34" s="592" t="s">
        <v>6299</v>
      </c>
      <c r="J34" s="589"/>
      <c r="K34" s="842">
        <v>4902145336</v>
      </c>
      <c r="L34" s="595" t="s">
        <v>57</v>
      </c>
      <c r="M34" s="842"/>
      <c r="N34" s="595"/>
      <c r="O34" s="592"/>
      <c r="P34" s="594"/>
      <c r="Q34" s="594"/>
      <c r="R34" s="592">
        <f t="shared" si="0"/>
        <v>0</v>
      </c>
      <c r="S34" s="592"/>
      <c r="T34" s="596" t="str">
        <f>VLOOKUP(cppm_pr[[#This Row],[Status]],'All Link_LOV'!$I$32:$K$72,2,0)</f>
        <v>PO Issued</v>
      </c>
      <c r="U34" s="596" t="s">
        <v>22</v>
      </c>
      <c r="V34" s="592">
        <v>39</v>
      </c>
      <c r="W34" s="596"/>
      <c r="X34" s="592"/>
      <c r="Y34" s="592" t="s">
        <v>6058</v>
      </c>
      <c r="Z34" s="597">
        <v>45173.438240740703</v>
      </c>
      <c r="AA34" s="598" t="s">
        <v>2312</v>
      </c>
      <c r="AB34" s="595"/>
      <c r="AC34" s="595">
        <v>26576.400000000001</v>
      </c>
      <c r="AD34" s="592" t="s">
        <v>6059</v>
      </c>
      <c r="AE34" s="592"/>
      <c r="AF34" s="592" t="s">
        <v>398</v>
      </c>
      <c r="AG34" s="592" t="s">
        <v>491</v>
      </c>
      <c r="AH34" s="592" t="s">
        <v>3669</v>
      </c>
      <c r="AI34" s="600" t="str">
        <f>IFERROR(VLOOKUP(cppm_pr[[#This Row],[Order Number]],SPHERE!C:CC,39,0),"")</f>
        <v/>
      </c>
      <c r="AJ34" s="600" t="str">
        <f>IFERROR(VLOOKUP(cppm_pr[[#This Row],[Order Number]],'DC TM ONE'!B:CN,42,0),"")</f>
        <v/>
      </c>
      <c r="AK34" s="592"/>
      <c r="AL34" s="599">
        <v>45189</v>
      </c>
      <c r="AM34" s="592" t="s">
        <v>6300</v>
      </c>
      <c r="AN34" s="592" t="s">
        <v>4928</v>
      </c>
      <c r="AO34" s="592"/>
      <c r="AP34" s="592"/>
      <c r="AQ34" s="598" t="s">
        <v>6301</v>
      </c>
      <c r="AR34" s="592" t="s">
        <v>6302</v>
      </c>
      <c r="AS34" s="592"/>
      <c r="AT34" s="598" t="s">
        <v>6303</v>
      </c>
      <c r="AU34" s="592"/>
      <c r="AV34" s="592"/>
      <c r="AW34" s="592"/>
      <c r="AX34" s="592"/>
      <c r="AY34" s="592"/>
      <c r="AZ34" s="592"/>
      <c r="BA34" s="592"/>
      <c r="BB34" s="592"/>
      <c r="BC34" s="592"/>
      <c r="BD34" s="592"/>
      <c r="BE34" s="592"/>
      <c r="BF34" s="592"/>
      <c r="BG34" s="592"/>
      <c r="BH34" s="592"/>
    </row>
    <row r="35" spans="1:60" ht="12" customHeight="1">
      <c r="A35" s="600">
        <v>32</v>
      </c>
      <c r="B35" s="600" t="s">
        <v>64</v>
      </c>
      <c r="C35" s="601" t="s">
        <v>239</v>
      </c>
      <c r="D35" s="602">
        <v>45176</v>
      </c>
      <c r="E35" s="600" t="s">
        <v>6304</v>
      </c>
      <c r="F35" s="603" t="s">
        <v>6305</v>
      </c>
      <c r="G35" s="603" t="s">
        <v>6306</v>
      </c>
      <c r="H35" s="603" t="s">
        <v>6307</v>
      </c>
      <c r="I35" s="603"/>
      <c r="J35" s="600"/>
      <c r="K35" s="611"/>
      <c r="L35" s="606" t="s">
        <v>50</v>
      </c>
      <c r="M35" s="611"/>
      <c r="N35" s="595"/>
      <c r="O35" s="603"/>
      <c r="P35" s="605"/>
      <c r="Q35" s="605"/>
      <c r="R35" s="603">
        <f t="shared" si="0"/>
        <v>0</v>
      </c>
      <c r="S35" s="603"/>
      <c r="T35" s="607" t="str">
        <f>VLOOKUP(cppm_pr[[#This Row],[Status]],'All Link_LOV'!$I$32:$K$72,2,0)</f>
        <v>Insufficient Budget</v>
      </c>
      <c r="U35" s="607" t="s">
        <v>22</v>
      </c>
      <c r="V35" s="603">
        <v>40</v>
      </c>
      <c r="W35" s="607"/>
      <c r="X35" s="603"/>
      <c r="Y35" s="603" t="s">
        <v>6058</v>
      </c>
      <c r="Z35" s="608">
        <v>45173.444062499999</v>
      </c>
      <c r="AA35" s="603" t="s">
        <v>6308</v>
      </c>
      <c r="AB35" s="606"/>
      <c r="AC35" s="606">
        <v>42998</v>
      </c>
      <c r="AD35" s="603" t="s">
        <v>6148</v>
      </c>
      <c r="AE35" s="603"/>
      <c r="AF35" s="603" t="s">
        <v>397</v>
      </c>
      <c r="AG35" s="603" t="s">
        <v>493</v>
      </c>
      <c r="AH35" s="603" t="s">
        <v>6309</v>
      </c>
      <c r="AI35" s="600" t="str">
        <f>IFERROR(VLOOKUP(cppm_pr[[#This Row],[Order Number]],SPHERE!C:CC,39,0),"")</f>
        <v/>
      </c>
      <c r="AJ35" s="600" t="str">
        <f>IFERROR(VLOOKUP(cppm_pr[[#This Row],[Order Number]],'DC TM ONE'!B:CN,42,0),"")</f>
        <v/>
      </c>
      <c r="AK35" s="603"/>
      <c r="AL35" s="609">
        <v>45199</v>
      </c>
      <c r="AM35" s="603" t="s">
        <v>6310</v>
      </c>
      <c r="AN35" s="603" t="s">
        <v>6175</v>
      </c>
      <c r="AO35" s="603"/>
      <c r="AP35" s="603" t="str">
        <f>$AR35</f>
        <v>3400042977 - KUP</v>
      </c>
      <c r="AQ35" s="610"/>
      <c r="AR35" s="603" t="s">
        <v>6311</v>
      </c>
      <c r="AS35" s="603"/>
      <c r="AT35" s="610" t="s">
        <v>6312</v>
      </c>
      <c r="AU35" s="603"/>
      <c r="AV35" s="603"/>
      <c r="AW35" s="603"/>
      <c r="AX35" s="603"/>
      <c r="AY35" s="603"/>
      <c r="AZ35" s="603"/>
      <c r="BA35" s="603"/>
      <c r="BB35" s="603"/>
      <c r="BC35" s="603"/>
      <c r="BD35" s="603"/>
      <c r="BE35" s="603"/>
      <c r="BF35" s="603"/>
      <c r="BG35" s="603"/>
      <c r="BH35" s="603"/>
    </row>
    <row r="36" spans="1:60" ht="12" customHeight="1">
      <c r="A36" s="589">
        <v>33</v>
      </c>
      <c r="B36" s="589" t="s">
        <v>79</v>
      </c>
      <c r="C36" s="590" t="s">
        <v>267</v>
      </c>
      <c r="D36" s="591">
        <v>45175</v>
      </c>
      <c r="E36" s="589" t="s">
        <v>6313</v>
      </c>
      <c r="F36" s="592" t="s">
        <v>3804</v>
      </c>
      <c r="G36" s="592" t="s">
        <v>3803</v>
      </c>
      <c r="H36" s="592" t="s">
        <v>3801</v>
      </c>
      <c r="I36" s="592" t="s">
        <v>6295</v>
      </c>
      <c r="J36" s="589"/>
      <c r="K36" s="593">
        <v>4902150435</v>
      </c>
      <c r="L36" s="595" t="s">
        <v>3189</v>
      </c>
      <c r="M36" s="593"/>
      <c r="N36" s="595"/>
      <c r="O36" s="592"/>
      <c r="P36" s="594"/>
      <c r="Q36" s="594"/>
      <c r="R36" s="592">
        <f t="shared" si="0"/>
        <v>0</v>
      </c>
      <c r="S36" s="592"/>
      <c r="T36" s="596" t="str">
        <f>VLOOKUP(cppm_pr[[#This Row],[Status]],'All Link_LOV'!$I$32:$K$72,2,0)</f>
        <v>PO Issued</v>
      </c>
      <c r="U36" s="596" t="s">
        <v>22</v>
      </c>
      <c r="V36" s="592">
        <v>41</v>
      </c>
      <c r="W36" s="596" t="s">
        <v>6069</v>
      </c>
      <c r="X36" s="603" t="s">
        <v>499</v>
      </c>
      <c r="Y36" s="592" t="s">
        <v>6058</v>
      </c>
      <c r="Z36" s="597">
        <v>45173.441666666702</v>
      </c>
      <c r="AA36" s="598" t="s">
        <v>3800</v>
      </c>
      <c r="AB36" s="595"/>
      <c r="AC36" s="595">
        <v>6746.52</v>
      </c>
      <c r="AD36" s="592" t="s">
        <v>6059</v>
      </c>
      <c r="AE36" s="592"/>
      <c r="AF36" s="592" t="s">
        <v>6071</v>
      </c>
      <c r="AG36" s="592" t="s">
        <v>491</v>
      </c>
      <c r="AH36" s="592" t="s">
        <v>6314</v>
      </c>
      <c r="AI36" s="600" t="str">
        <f>IFERROR(VLOOKUP(cppm_pr[[#This Row],[Order Number]],SPHERE!C:CC,39,0),"")</f>
        <v/>
      </c>
      <c r="AJ36" s="600" t="str">
        <f>IFERROR(VLOOKUP(cppm_pr[[#This Row],[Order Number]],'DC TM ONE'!B:CN,42,0),"")</f>
        <v/>
      </c>
      <c r="AK36" s="592"/>
      <c r="AL36" s="599">
        <v>45169</v>
      </c>
      <c r="AM36" s="592" t="s">
        <v>6315</v>
      </c>
      <c r="AN36" s="592" t="s">
        <v>4928</v>
      </c>
      <c r="AO36" s="592"/>
      <c r="AP36" s="592"/>
      <c r="AQ36" s="598" t="s">
        <v>6316</v>
      </c>
      <c r="AR36" s="592" t="s">
        <v>6295</v>
      </c>
      <c r="AS36" s="592"/>
      <c r="AT36" s="598" t="s">
        <v>6317</v>
      </c>
      <c r="AU36" s="592"/>
      <c r="AV36" s="592"/>
      <c r="AW36" s="592"/>
      <c r="AX36" s="592"/>
      <c r="AY36" s="592"/>
      <c r="AZ36" s="592"/>
      <c r="BA36" s="592"/>
      <c r="BB36" s="592"/>
      <c r="BC36" s="592"/>
      <c r="BD36" s="592"/>
      <c r="BE36" s="592"/>
      <c r="BF36" s="592"/>
      <c r="BG36" s="592"/>
      <c r="BH36" s="592"/>
    </row>
    <row r="37" spans="1:60" ht="12" customHeight="1">
      <c r="A37" s="600">
        <v>34</v>
      </c>
      <c r="B37" s="600" t="s">
        <v>64</v>
      </c>
      <c r="C37" s="601" t="s">
        <v>239</v>
      </c>
      <c r="D37" s="602">
        <v>45175</v>
      </c>
      <c r="E37" s="600" t="s">
        <v>6318</v>
      </c>
      <c r="F37" s="603" t="s">
        <v>6319</v>
      </c>
      <c r="G37" s="603" t="s">
        <v>6320</v>
      </c>
      <c r="H37" s="603" t="s">
        <v>6321</v>
      </c>
      <c r="I37" s="603" t="s">
        <v>6322</v>
      </c>
      <c r="J37" s="600"/>
      <c r="K37" s="611"/>
      <c r="L37" s="606" t="s">
        <v>50</v>
      </c>
      <c r="M37" s="611"/>
      <c r="N37" s="595"/>
      <c r="O37" s="603"/>
      <c r="P37" s="605"/>
      <c r="Q37" s="605"/>
      <c r="R37" s="603">
        <f t="shared" si="0"/>
        <v>0</v>
      </c>
      <c r="S37" s="603"/>
      <c r="T37" s="607" t="str">
        <f>VLOOKUP(cppm_pr[[#This Row],[Status]],'All Link_LOV'!$I$32:$K$72,2,0)</f>
        <v>Insufficient Budget</v>
      </c>
      <c r="U37" s="607" t="s">
        <v>22</v>
      </c>
      <c r="V37" s="603">
        <v>42</v>
      </c>
      <c r="W37" s="607"/>
      <c r="X37" s="603"/>
      <c r="Y37" s="603" t="s">
        <v>6058</v>
      </c>
      <c r="Z37" s="608">
        <v>45173.439675925903</v>
      </c>
      <c r="AA37" s="603" t="s">
        <v>6323</v>
      </c>
      <c r="AB37" s="606"/>
      <c r="AC37" s="606">
        <v>8544.82</v>
      </c>
      <c r="AD37" s="603" t="s">
        <v>6148</v>
      </c>
      <c r="AE37" s="603"/>
      <c r="AF37" s="603" t="s">
        <v>397</v>
      </c>
      <c r="AG37" s="603" t="s">
        <v>493</v>
      </c>
      <c r="AH37" s="603" t="s">
        <v>6324</v>
      </c>
      <c r="AI37" s="600" t="str">
        <f>IFERROR(VLOOKUP(cppm_pr[[#This Row],[Order Number]],SPHERE!C:CC,39,0),"")</f>
        <v/>
      </c>
      <c r="AJ37" s="600" t="str">
        <f>IFERROR(VLOOKUP(cppm_pr[[#This Row],[Order Number]],'DC TM ONE'!B:CN,42,0),"")</f>
        <v/>
      </c>
      <c r="AK37" s="603"/>
      <c r="AL37" s="609">
        <v>45173</v>
      </c>
      <c r="AM37" s="603" t="s">
        <v>6325</v>
      </c>
      <c r="AN37" s="603" t="s">
        <v>4928</v>
      </c>
      <c r="AO37" s="603"/>
      <c r="AP37" s="603"/>
      <c r="AQ37" s="610" t="s">
        <v>6326</v>
      </c>
      <c r="AR37" s="603" t="s">
        <v>6327</v>
      </c>
      <c r="AS37" s="603"/>
      <c r="AT37" s="610" t="s">
        <v>6328</v>
      </c>
      <c r="AU37" s="603"/>
      <c r="AV37" s="603"/>
      <c r="AW37" s="603"/>
      <c r="AX37" s="603"/>
      <c r="AY37" s="603"/>
      <c r="AZ37" s="603"/>
      <c r="BA37" s="603"/>
      <c r="BB37" s="603"/>
      <c r="BC37" s="603"/>
      <c r="BD37" s="603"/>
      <c r="BE37" s="603"/>
      <c r="BF37" s="603"/>
      <c r="BG37" s="603"/>
      <c r="BH37" s="603"/>
    </row>
    <row r="38" spans="1:60" s="180" customFormat="1" ht="12" customHeight="1">
      <c r="A38" s="641">
        <v>35</v>
      </c>
      <c r="B38" s="589"/>
      <c r="C38" s="590" t="s">
        <v>256</v>
      </c>
      <c r="D38" s="640">
        <v>45176</v>
      </c>
      <c r="E38" s="589" t="s">
        <v>6329</v>
      </c>
      <c r="F38" s="643" t="s">
        <v>6330</v>
      </c>
      <c r="G38" s="643" t="s">
        <v>6331</v>
      </c>
      <c r="H38" s="643" t="s">
        <v>6332</v>
      </c>
      <c r="I38" s="643"/>
      <c r="J38" s="641"/>
      <c r="K38" s="642"/>
      <c r="L38" s="648" t="s">
        <v>1728</v>
      </c>
      <c r="M38" s="642"/>
      <c r="N38" s="595"/>
      <c r="O38" s="643"/>
      <c r="P38" s="644"/>
      <c r="Q38" s="644"/>
      <c r="R38" s="643">
        <f t="shared" si="0"/>
        <v>0</v>
      </c>
      <c r="S38" s="643"/>
      <c r="T38" s="645" t="str">
        <f>VLOOKUP(cppm_pr[[#This Row],[Status]],'All Link_LOV'!$I$32:$K$72,2,0)</f>
        <v>PO Issued / Not Require LOR</v>
      </c>
      <c r="U38" s="645" t="s">
        <v>22</v>
      </c>
      <c r="V38" s="643">
        <v>43</v>
      </c>
      <c r="W38" s="645"/>
      <c r="X38" s="643"/>
      <c r="Y38" s="643" t="s">
        <v>6058</v>
      </c>
      <c r="Z38" s="646">
        <v>45173.462754629603</v>
      </c>
      <c r="AA38" s="647" t="s">
        <v>6333</v>
      </c>
      <c r="AB38" s="648"/>
      <c r="AC38" s="648">
        <v>3500</v>
      </c>
      <c r="AD38" s="643" t="s">
        <v>6148</v>
      </c>
      <c r="AE38" s="643"/>
      <c r="AF38" s="643" t="s">
        <v>6164</v>
      </c>
      <c r="AG38" s="643" t="s">
        <v>492</v>
      </c>
      <c r="AH38" s="641" t="s">
        <v>6334</v>
      </c>
      <c r="AI38" s="600" t="str">
        <f>IFERROR(VLOOKUP(cppm_pr[[#This Row],[Order Number]],SPHERE!C:CC,39,0),"")</f>
        <v/>
      </c>
      <c r="AJ38" s="600" t="str">
        <f>IFERROR(VLOOKUP(cppm_pr[[#This Row],[Order Number]],'DC TM ONE'!B:CN,42,0),"")</f>
        <v/>
      </c>
      <c r="AK38" s="641"/>
      <c r="AL38" s="649">
        <v>45282</v>
      </c>
      <c r="AM38" s="643" t="s">
        <v>6335</v>
      </c>
      <c r="AN38" s="643" t="s">
        <v>6175</v>
      </c>
      <c r="AO38" s="643"/>
      <c r="AP38" s="643" t="str">
        <f>$AR38</f>
        <v>3400038121</v>
      </c>
      <c r="AQ38" s="647"/>
      <c r="AR38" s="643" t="s">
        <v>6336</v>
      </c>
      <c r="AS38" s="643"/>
      <c r="AT38" s="647" t="s">
        <v>6337</v>
      </c>
      <c r="AU38" s="643"/>
      <c r="AV38" s="643"/>
      <c r="AW38" s="643"/>
      <c r="AX38" s="643"/>
      <c r="AY38" s="643"/>
      <c r="AZ38" s="643"/>
      <c r="BA38" s="643"/>
      <c r="BB38" s="643"/>
      <c r="BC38" s="643"/>
      <c r="BD38" s="643"/>
      <c r="BE38" s="643"/>
      <c r="BF38" s="643"/>
      <c r="BG38" s="643"/>
      <c r="BH38" s="643"/>
    </row>
    <row r="39" spans="1:60" ht="12" customHeight="1">
      <c r="A39" s="600">
        <v>36</v>
      </c>
      <c r="B39" s="600" t="s">
        <v>83</v>
      </c>
      <c r="C39" s="601" t="s">
        <v>267</v>
      </c>
      <c r="D39" s="602"/>
      <c r="E39" s="600" t="s">
        <v>6338</v>
      </c>
      <c r="F39" s="603" t="s">
        <v>3665</v>
      </c>
      <c r="G39" s="603" t="s">
        <v>3664</v>
      </c>
      <c r="H39" s="603" t="s">
        <v>3662</v>
      </c>
      <c r="I39" s="603" t="s">
        <v>6339</v>
      </c>
      <c r="J39" s="600"/>
      <c r="K39" s="843">
        <v>4902145451</v>
      </c>
      <c r="L39" s="606" t="s">
        <v>57</v>
      </c>
      <c r="M39" s="843"/>
      <c r="N39" s="595"/>
      <c r="O39" s="603"/>
      <c r="P39" s="605"/>
      <c r="Q39" s="605"/>
      <c r="R39" s="603">
        <f t="shared" si="0"/>
        <v>0</v>
      </c>
      <c r="S39" s="603"/>
      <c r="T39" s="607" t="str">
        <f>VLOOKUP(cppm_pr[[#This Row],[Status]],'All Link_LOV'!$I$32:$K$72,2,0)</f>
        <v>PO Issued</v>
      </c>
      <c r="U39" s="607" t="s">
        <v>22</v>
      </c>
      <c r="V39" s="603">
        <v>44</v>
      </c>
      <c r="W39" s="607"/>
      <c r="X39" s="603"/>
      <c r="Y39" s="603" t="s">
        <v>6058</v>
      </c>
      <c r="Z39" s="608">
        <v>45173.480972222198</v>
      </c>
      <c r="AA39" s="603" t="s">
        <v>2312</v>
      </c>
      <c r="AB39" s="606"/>
      <c r="AC39" s="606">
        <v>14173.82</v>
      </c>
      <c r="AD39" s="603" t="s">
        <v>6059</v>
      </c>
      <c r="AE39" s="603"/>
      <c r="AF39" s="603" t="s">
        <v>398</v>
      </c>
      <c r="AG39" s="603" t="s">
        <v>491</v>
      </c>
      <c r="AH39" s="603" t="s">
        <v>3663</v>
      </c>
      <c r="AI39" s="600" t="str">
        <f>IFERROR(VLOOKUP(cppm_pr[[#This Row],[Order Number]],SPHERE!C:CC,39,0),"")</f>
        <v/>
      </c>
      <c r="AJ39" s="600" t="str">
        <f>IFERROR(VLOOKUP(cppm_pr[[#This Row],[Order Number]],'DC TM ONE'!B:CN,42,0),"")</f>
        <v/>
      </c>
      <c r="AK39" s="603"/>
      <c r="AL39" s="609">
        <v>45189</v>
      </c>
      <c r="AM39" s="603" t="s">
        <v>6340</v>
      </c>
      <c r="AN39" s="603" t="s">
        <v>4928</v>
      </c>
      <c r="AO39" s="603"/>
      <c r="AP39" s="603"/>
      <c r="AQ39" s="610" t="s">
        <v>6341</v>
      </c>
      <c r="AR39" s="603" t="s">
        <v>6302</v>
      </c>
      <c r="AS39" s="603"/>
      <c r="AT39" s="610" t="s">
        <v>6342</v>
      </c>
      <c r="AU39" s="603"/>
      <c r="AV39" s="603"/>
      <c r="AW39" s="603"/>
      <c r="AX39" s="603"/>
      <c r="AY39" s="603"/>
      <c r="AZ39" s="603"/>
      <c r="BA39" s="603"/>
      <c r="BB39" s="603"/>
      <c r="BC39" s="603"/>
      <c r="BD39" s="603"/>
      <c r="BE39" s="603"/>
      <c r="BF39" s="603"/>
      <c r="BG39" s="603"/>
      <c r="BH39" s="603"/>
    </row>
    <row r="40" spans="1:60" ht="12" customHeight="1">
      <c r="A40" s="589">
        <v>37</v>
      </c>
      <c r="B40" s="589" t="s">
        <v>79</v>
      </c>
      <c r="C40" s="590" t="s">
        <v>267</v>
      </c>
      <c r="D40" s="591">
        <v>45175</v>
      </c>
      <c r="E40" s="589" t="s">
        <v>6343</v>
      </c>
      <c r="F40" s="592" t="s">
        <v>6344</v>
      </c>
      <c r="G40" s="592" t="s">
        <v>6345</v>
      </c>
      <c r="H40" s="592" t="s">
        <v>6346</v>
      </c>
      <c r="I40" s="592" t="s">
        <v>6347</v>
      </c>
      <c r="J40" s="589"/>
      <c r="K40" s="1119">
        <v>4902147093</v>
      </c>
      <c r="L40" s="595" t="s">
        <v>2749</v>
      </c>
      <c r="M40" s="651"/>
      <c r="N40" s="595"/>
      <c r="O40" s="592"/>
      <c r="P40" s="594"/>
      <c r="Q40" s="594"/>
      <c r="R40" s="592">
        <f t="shared" si="0"/>
        <v>0</v>
      </c>
      <c r="S40" s="592"/>
      <c r="T40" s="596" t="str">
        <f>VLOOKUP(cppm_pr[[#This Row],[Status]],'All Link_LOV'!$I$32:$K$72,2,0)</f>
        <v>PO Issued</v>
      </c>
      <c r="U40" s="596" t="s">
        <v>22</v>
      </c>
      <c r="V40" s="592">
        <v>45</v>
      </c>
      <c r="W40" s="596"/>
      <c r="X40" s="592"/>
      <c r="Y40" s="592" t="s">
        <v>6058</v>
      </c>
      <c r="Z40" s="597">
        <v>45173.4675347222</v>
      </c>
      <c r="AA40" s="598" t="s">
        <v>1748</v>
      </c>
      <c r="AB40" s="595"/>
      <c r="AC40" s="595">
        <v>6328.27</v>
      </c>
      <c r="AD40" s="592" t="s">
        <v>6148</v>
      </c>
      <c r="AE40" s="592"/>
      <c r="AF40" s="592" t="s">
        <v>6071</v>
      </c>
      <c r="AG40" s="592" t="s">
        <v>490</v>
      </c>
      <c r="AH40" s="592" t="s">
        <v>6348</v>
      </c>
      <c r="AI40" s="600" t="str">
        <f>IFERROR(VLOOKUP(cppm_pr[[#This Row],[Order Number]],SPHERE!C:CC,39,0),"")</f>
        <v/>
      </c>
      <c r="AJ40" s="600" t="str">
        <f>IFERROR(VLOOKUP(cppm_pr[[#This Row],[Order Number]],'DC TM ONE'!B:CN,42,0),"")</f>
        <v/>
      </c>
      <c r="AK40" s="592"/>
      <c r="AL40" s="599">
        <v>45177</v>
      </c>
      <c r="AM40" s="592" t="s">
        <v>6349</v>
      </c>
      <c r="AN40" s="592" t="s">
        <v>4928</v>
      </c>
      <c r="AO40" s="592"/>
      <c r="AP40" s="592"/>
      <c r="AQ40" s="598" t="s">
        <v>6350</v>
      </c>
      <c r="AR40" s="592" t="s">
        <v>6351</v>
      </c>
      <c r="AS40" s="592"/>
      <c r="AT40" s="598" t="s">
        <v>6352</v>
      </c>
      <c r="AU40" s="592"/>
      <c r="AV40" s="592"/>
      <c r="AW40" s="592"/>
      <c r="AX40" s="592"/>
      <c r="AY40" s="592"/>
      <c r="AZ40" s="592"/>
      <c r="BA40" s="592"/>
      <c r="BB40" s="592"/>
      <c r="BC40" s="592"/>
      <c r="BD40" s="592"/>
      <c r="BE40" s="592"/>
      <c r="BF40" s="592"/>
      <c r="BG40" s="592"/>
      <c r="BH40" s="592"/>
    </row>
    <row r="41" spans="1:60" ht="12" customHeight="1">
      <c r="A41" s="600">
        <v>38</v>
      </c>
      <c r="B41" s="600" t="s">
        <v>83</v>
      </c>
      <c r="C41" s="601" t="s">
        <v>267</v>
      </c>
      <c r="D41" s="602">
        <v>45178</v>
      </c>
      <c r="E41" s="600" t="s">
        <v>6353</v>
      </c>
      <c r="F41" s="603" t="s">
        <v>6354</v>
      </c>
      <c r="G41" s="603" t="s">
        <v>6355</v>
      </c>
      <c r="H41" s="603" t="s">
        <v>6356</v>
      </c>
      <c r="I41" s="603"/>
      <c r="J41" s="600"/>
      <c r="K41" s="611">
        <v>4902145384</v>
      </c>
      <c r="L41" s="606" t="s">
        <v>2603</v>
      </c>
      <c r="M41" s="611"/>
      <c r="N41" s="595"/>
      <c r="O41" s="603"/>
      <c r="P41" s="605"/>
      <c r="Q41" s="605"/>
      <c r="R41" s="603">
        <f t="shared" si="0"/>
        <v>0</v>
      </c>
      <c r="S41" s="603"/>
      <c r="T41" s="607" t="str">
        <f>VLOOKUP(cppm_pr[[#This Row],[Status]],'All Link_LOV'!$I$32:$K$72,2,0)</f>
        <v>PO Issued</v>
      </c>
      <c r="U41" s="607" t="s">
        <v>22</v>
      </c>
      <c r="V41" s="603">
        <v>46</v>
      </c>
      <c r="W41" s="607"/>
      <c r="X41" s="603"/>
      <c r="Y41" s="603" t="s">
        <v>6058</v>
      </c>
      <c r="Z41" s="608">
        <v>45173.474224537</v>
      </c>
      <c r="AA41" s="603" t="s">
        <v>6357</v>
      </c>
      <c r="AB41" s="606"/>
      <c r="AC41" s="606">
        <v>133251.85</v>
      </c>
      <c r="AD41" s="603" t="s">
        <v>6059</v>
      </c>
      <c r="AE41" s="603"/>
      <c r="AF41" s="603" t="s">
        <v>6164</v>
      </c>
      <c r="AG41" s="603" t="s">
        <v>492</v>
      </c>
      <c r="AH41" s="603" t="s">
        <v>6358</v>
      </c>
      <c r="AI41" s="600" t="str">
        <f>IFERROR(VLOOKUP(cppm_pr[[#This Row],[Order Number]],SPHERE!C:CC,39,0),"")</f>
        <v/>
      </c>
      <c r="AJ41" s="600" t="str">
        <f>IFERROR(VLOOKUP(cppm_pr[[#This Row],[Order Number]],'DC TM ONE'!B:CN,42,0),"")</f>
        <v/>
      </c>
      <c r="AK41" s="603"/>
      <c r="AL41" s="609">
        <v>45245</v>
      </c>
      <c r="AM41" s="603" t="s">
        <v>6359</v>
      </c>
      <c r="AN41" s="603" t="s">
        <v>6175</v>
      </c>
      <c r="AO41" s="603"/>
      <c r="AP41" s="603" t="str">
        <f>$AR41</f>
        <v>3400043806</v>
      </c>
      <c r="AQ41" s="610"/>
      <c r="AR41" s="603" t="s">
        <v>6360</v>
      </c>
      <c r="AS41" s="603"/>
      <c r="AT41" s="610" t="s">
        <v>6361</v>
      </c>
      <c r="AU41" s="603"/>
      <c r="AV41" s="603"/>
      <c r="AW41" s="603"/>
      <c r="AX41" s="603"/>
      <c r="AY41" s="603"/>
      <c r="AZ41" s="603"/>
      <c r="BA41" s="603"/>
      <c r="BB41" s="603"/>
      <c r="BC41" s="603"/>
      <c r="BD41" s="603"/>
      <c r="BE41" s="603"/>
      <c r="BF41" s="603"/>
      <c r="BG41" s="603"/>
      <c r="BH41" s="603"/>
    </row>
    <row r="42" spans="1:60" ht="12" customHeight="1">
      <c r="A42" s="589">
        <v>39</v>
      </c>
      <c r="B42" s="589" t="s">
        <v>62</v>
      </c>
      <c r="C42" s="590" t="s">
        <v>267</v>
      </c>
      <c r="D42" s="591"/>
      <c r="E42" s="589" t="s">
        <v>6058</v>
      </c>
      <c r="F42" s="592" t="s">
        <v>6362</v>
      </c>
      <c r="G42" s="592" t="s">
        <v>6363</v>
      </c>
      <c r="H42" s="592" t="s">
        <v>6364</v>
      </c>
      <c r="I42" s="592" t="s">
        <v>6365</v>
      </c>
      <c r="J42" s="589"/>
      <c r="K42" s="842"/>
      <c r="L42" s="595" t="s">
        <v>56</v>
      </c>
      <c r="M42" s="593"/>
      <c r="N42" s="595"/>
      <c r="O42" s="592"/>
      <c r="P42" s="594"/>
      <c r="Q42" s="594"/>
      <c r="R42" s="592">
        <f t="shared" si="0"/>
        <v>0</v>
      </c>
      <c r="S42" s="592"/>
      <c r="T42" s="596" t="str">
        <f>VLOOKUP(cppm_pr[[#This Row],[Status]],'All Link_LOV'!$I$32:$K$72,2,0)</f>
        <v>PO Issued</v>
      </c>
      <c r="U42" s="596" t="s">
        <v>22</v>
      </c>
      <c r="V42" s="592">
        <v>47</v>
      </c>
      <c r="W42" s="596"/>
      <c r="X42" s="592"/>
      <c r="Y42" s="592" t="s">
        <v>6058</v>
      </c>
      <c r="Z42" s="597">
        <v>45173.483414351896</v>
      </c>
      <c r="AA42" s="598" t="s">
        <v>5661</v>
      </c>
      <c r="AB42" s="595"/>
      <c r="AC42" s="595">
        <v>31164.720000000001</v>
      </c>
      <c r="AD42" s="592" t="s">
        <v>6059</v>
      </c>
      <c r="AE42" s="592"/>
      <c r="AF42" s="592" t="s">
        <v>397</v>
      </c>
      <c r="AG42" s="592" t="s">
        <v>493</v>
      </c>
      <c r="AH42" s="592" t="s">
        <v>6366</v>
      </c>
      <c r="AI42" s="600" t="str">
        <f>IFERROR(VLOOKUP(cppm_pr[[#This Row],[Order Number]],SPHERE!C:CC,39,0),"")</f>
        <v/>
      </c>
      <c r="AJ42" s="600" t="str">
        <f>IFERROR(VLOOKUP(cppm_pr[[#This Row],[Order Number]],'DC TM ONE'!B:CN,42,0),"")</f>
        <v/>
      </c>
      <c r="AK42" s="592"/>
      <c r="AL42" s="599">
        <v>45198</v>
      </c>
      <c r="AM42" s="592" t="s">
        <v>6367</v>
      </c>
      <c r="AN42" s="592" t="s">
        <v>4928</v>
      </c>
      <c r="AO42" s="592"/>
      <c r="AP42" s="592"/>
      <c r="AQ42" s="598" t="s">
        <v>6368</v>
      </c>
      <c r="AR42" s="592" t="s">
        <v>6369</v>
      </c>
      <c r="AS42" s="592"/>
      <c r="AT42" s="598" t="s">
        <v>6370</v>
      </c>
      <c r="AU42" s="592"/>
      <c r="AV42" s="592"/>
      <c r="AW42" s="592"/>
      <c r="AX42" s="592"/>
      <c r="AY42" s="592"/>
      <c r="AZ42" s="592"/>
      <c r="BA42" s="592"/>
      <c r="BB42" s="592"/>
      <c r="BC42" s="592"/>
      <c r="BD42" s="592"/>
      <c r="BE42" s="592"/>
      <c r="BF42" s="592"/>
      <c r="BG42" s="592"/>
      <c r="BH42" s="592"/>
    </row>
    <row r="43" spans="1:60" s="544" customFormat="1" ht="12" customHeight="1">
      <c r="A43" s="630">
        <v>40</v>
      </c>
      <c r="B43" s="600" t="s">
        <v>77</v>
      </c>
      <c r="C43" s="601" t="s">
        <v>267</v>
      </c>
      <c r="D43" s="629">
        <v>45176</v>
      </c>
      <c r="E43" s="600" t="s">
        <v>6371</v>
      </c>
      <c r="F43" s="634" t="s">
        <v>6372</v>
      </c>
      <c r="G43" s="634" t="s">
        <v>6373</v>
      </c>
      <c r="H43" s="634" t="s">
        <v>6374</v>
      </c>
      <c r="I43" s="630" t="s">
        <v>6375</v>
      </c>
      <c r="J43" s="630"/>
      <c r="K43" s="631"/>
      <c r="L43" s="595" t="s">
        <v>1691</v>
      </c>
      <c r="M43" s="631"/>
      <c r="N43" s="595"/>
      <c r="O43" s="634"/>
      <c r="P43" s="632"/>
      <c r="Q43" s="632"/>
      <c r="R43" s="630">
        <f t="shared" si="0"/>
        <v>0</v>
      </c>
      <c r="S43" s="630"/>
      <c r="T43" s="633" t="str">
        <f>VLOOKUP(cppm_pr[[#This Row],[Status]],'All Link_LOV'!$I$32:$K$72,2,0)</f>
        <v>PO Issued</v>
      </c>
      <c r="U43" s="633" t="s">
        <v>22</v>
      </c>
      <c r="V43" s="634">
        <v>49</v>
      </c>
      <c r="W43" s="633"/>
      <c r="X43" s="634"/>
      <c r="Y43" s="634" t="s">
        <v>6058</v>
      </c>
      <c r="Z43" s="635">
        <v>45173.503125000003</v>
      </c>
      <c r="AA43" s="634" t="s">
        <v>1686</v>
      </c>
      <c r="AB43" s="636"/>
      <c r="AC43" s="636">
        <v>9511.19</v>
      </c>
      <c r="AD43" s="634" t="s">
        <v>6059</v>
      </c>
      <c r="AE43" s="634"/>
      <c r="AF43" s="634" t="s">
        <v>398</v>
      </c>
      <c r="AG43" s="634" t="s">
        <v>491</v>
      </c>
      <c r="AH43" s="634" t="s">
        <v>6376</v>
      </c>
      <c r="AI43" s="600" t="str">
        <f>IFERROR(VLOOKUP(cppm_pr[[#This Row],[Order Number]],SPHERE!C:CC,39,0),"")</f>
        <v/>
      </c>
      <c r="AJ43" s="600" t="str">
        <f>IFERROR(VLOOKUP(cppm_pr[[#This Row],[Order Number]],'DC TM ONE'!B:CN,42,0),"")</f>
        <v/>
      </c>
      <c r="AK43" s="634"/>
      <c r="AL43" s="637">
        <v>45148</v>
      </c>
      <c r="AM43" s="634" t="s">
        <v>6377</v>
      </c>
      <c r="AN43" s="634" t="s">
        <v>4928</v>
      </c>
      <c r="AO43" s="634"/>
      <c r="AP43" s="634"/>
      <c r="AQ43" s="638" t="s">
        <v>6378</v>
      </c>
      <c r="AR43" s="634" t="s">
        <v>6379</v>
      </c>
      <c r="AS43" s="634"/>
      <c r="AT43" s="638" t="s">
        <v>6380</v>
      </c>
      <c r="AU43" s="634"/>
      <c r="AV43" s="634"/>
      <c r="AW43" s="634"/>
      <c r="AX43" s="634"/>
      <c r="AY43" s="634"/>
      <c r="AZ43" s="634"/>
      <c r="BA43" s="634"/>
      <c r="BB43" s="634"/>
      <c r="BC43" s="634"/>
      <c r="BD43" s="634"/>
      <c r="BE43" s="634"/>
      <c r="BF43" s="634"/>
      <c r="BG43" s="634"/>
      <c r="BH43" s="634"/>
    </row>
    <row r="44" spans="1:60" ht="12" customHeight="1">
      <c r="A44" s="589">
        <v>41</v>
      </c>
      <c r="B44" s="589" t="s">
        <v>69</v>
      </c>
      <c r="C44" s="590" t="s">
        <v>267</v>
      </c>
      <c r="D44" s="591">
        <v>45176</v>
      </c>
      <c r="E44" s="589" t="s">
        <v>6381</v>
      </c>
      <c r="F44" s="592" t="s">
        <v>776</v>
      </c>
      <c r="G44" s="592" t="s">
        <v>6382</v>
      </c>
      <c r="H44" s="592" t="s">
        <v>343</v>
      </c>
      <c r="I44" s="592" t="s">
        <v>6383</v>
      </c>
      <c r="J44" s="589"/>
      <c r="K44" s="593"/>
      <c r="L44" s="595" t="s">
        <v>1552</v>
      </c>
      <c r="M44" s="593"/>
      <c r="N44" s="595"/>
      <c r="O44" s="592"/>
      <c r="P44" s="594"/>
      <c r="Q44" s="594"/>
      <c r="R44" s="592">
        <f t="shared" si="0"/>
        <v>0</v>
      </c>
      <c r="S44" s="592"/>
      <c r="T44" s="596" t="str">
        <f>VLOOKUP(cppm_pr[[#This Row],[Status]],'All Link_LOV'!$I$32:$K$72,2,0)</f>
        <v>PO Issued</v>
      </c>
      <c r="U44" s="596" t="s">
        <v>22</v>
      </c>
      <c r="V44" s="592">
        <v>50</v>
      </c>
      <c r="W44" s="596"/>
      <c r="X44" s="592"/>
      <c r="Y44" s="592" t="s">
        <v>6058</v>
      </c>
      <c r="Z44" s="597">
        <v>45173.507847222201</v>
      </c>
      <c r="AA44" s="598" t="s">
        <v>1737</v>
      </c>
      <c r="AB44" s="595"/>
      <c r="AC44" s="595">
        <v>6867.34</v>
      </c>
      <c r="AD44" s="592" t="s">
        <v>6059</v>
      </c>
      <c r="AE44" s="592"/>
      <c r="AF44" s="592" t="s">
        <v>398</v>
      </c>
      <c r="AG44" s="592" t="s">
        <v>488</v>
      </c>
      <c r="AH44" s="592" t="s">
        <v>6384</v>
      </c>
      <c r="AI44" s="600" t="str">
        <f>IFERROR(VLOOKUP(cppm_pr[[#This Row],[Order Number]],SPHERE!C:CC,39,0),"")</f>
        <v/>
      </c>
      <c r="AJ44" s="600" t="str">
        <f>IFERROR(VLOOKUP(cppm_pr[[#This Row],[Order Number]],'DC TM ONE'!B:CN,42,0),"")</f>
        <v/>
      </c>
      <c r="AK44" s="592"/>
      <c r="AL44" s="599">
        <v>45199</v>
      </c>
      <c r="AM44" s="592" t="s">
        <v>6385</v>
      </c>
      <c r="AN44" s="592" t="s">
        <v>4928</v>
      </c>
      <c r="AO44" s="592"/>
      <c r="AP44" s="592"/>
      <c r="AQ44" s="598" t="s">
        <v>6386</v>
      </c>
      <c r="AR44" s="592" t="s">
        <v>6387</v>
      </c>
      <c r="AS44" s="592"/>
      <c r="AT44" s="598" t="s">
        <v>6388</v>
      </c>
      <c r="AU44" s="592"/>
      <c r="AV44" s="592"/>
      <c r="AW44" s="592"/>
      <c r="AX44" s="592"/>
      <c r="AY44" s="592"/>
      <c r="AZ44" s="592"/>
      <c r="BA44" s="592"/>
      <c r="BB44" s="592"/>
      <c r="BC44" s="592"/>
      <c r="BD44" s="592"/>
      <c r="BE44" s="592"/>
      <c r="BF44" s="592"/>
      <c r="BG44" s="592"/>
      <c r="BH44" s="592"/>
    </row>
    <row r="45" spans="1:60" ht="12" customHeight="1">
      <c r="A45" s="600">
        <v>42</v>
      </c>
      <c r="B45" s="600" t="s">
        <v>63</v>
      </c>
      <c r="C45" s="601" t="s">
        <v>267</v>
      </c>
      <c r="D45" s="602">
        <v>45175</v>
      </c>
      <c r="E45" s="600" t="s">
        <v>6389</v>
      </c>
      <c r="F45" s="603" t="s">
        <v>6390</v>
      </c>
      <c r="G45" s="603" t="s">
        <v>6391</v>
      </c>
      <c r="H45" s="603" t="s">
        <v>6392</v>
      </c>
      <c r="I45" s="603" t="s">
        <v>6393</v>
      </c>
      <c r="J45" s="600"/>
      <c r="K45" s="611">
        <v>4902144938</v>
      </c>
      <c r="L45" s="606" t="s">
        <v>3189</v>
      </c>
      <c r="M45" s="611"/>
      <c r="N45" s="595"/>
      <c r="O45" s="603"/>
      <c r="P45" s="605"/>
      <c r="Q45" s="605"/>
      <c r="R45" s="603">
        <f t="shared" si="0"/>
        <v>0</v>
      </c>
      <c r="S45" s="603"/>
      <c r="T45" s="607" t="str">
        <f>VLOOKUP(cppm_pr[[#This Row],[Status]],'All Link_LOV'!$I$32:$K$72,2,0)</f>
        <v>PO Issued</v>
      </c>
      <c r="U45" s="607" t="s">
        <v>22</v>
      </c>
      <c r="V45" s="603">
        <v>51</v>
      </c>
      <c r="W45" s="607"/>
      <c r="X45" s="603"/>
      <c r="Y45" s="603" t="s">
        <v>6058</v>
      </c>
      <c r="Z45" s="608">
        <v>45173.501701388901</v>
      </c>
      <c r="AA45" s="603" t="s">
        <v>2043</v>
      </c>
      <c r="AB45" s="606"/>
      <c r="AC45" s="606">
        <v>7202.03</v>
      </c>
      <c r="AD45" s="603" t="s">
        <v>6059</v>
      </c>
      <c r="AE45" s="603"/>
      <c r="AF45" s="603" t="s">
        <v>6071</v>
      </c>
      <c r="AG45" s="603" t="s">
        <v>490</v>
      </c>
      <c r="AH45" s="603" t="s">
        <v>6394</v>
      </c>
      <c r="AI45" s="600" t="str">
        <f>IFERROR(VLOOKUP(cppm_pr[[#This Row],[Order Number]],SPHERE!C:CC,39,0),"")</f>
        <v/>
      </c>
      <c r="AJ45" s="600" t="str">
        <f>IFERROR(VLOOKUP(cppm_pr[[#This Row],[Order Number]],'DC TM ONE'!B:CN,42,0),"")</f>
        <v/>
      </c>
      <c r="AK45" s="603"/>
      <c r="AL45" s="609">
        <v>45182</v>
      </c>
      <c r="AM45" s="603" t="s">
        <v>6395</v>
      </c>
      <c r="AN45" s="603" t="s">
        <v>4928</v>
      </c>
      <c r="AO45" s="603"/>
      <c r="AP45" s="603"/>
      <c r="AQ45" s="610" t="s">
        <v>6396</v>
      </c>
      <c r="AR45" s="603" t="s">
        <v>2138</v>
      </c>
      <c r="AS45" s="603"/>
      <c r="AT45" s="610" t="s">
        <v>6397</v>
      </c>
      <c r="AU45" s="603"/>
      <c r="AV45" s="603"/>
      <c r="AW45" s="603"/>
      <c r="AX45" s="603"/>
      <c r="AY45" s="603"/>
      <c r="AZ45" s="603"/>
      <c r="BA45" s="603"/>
      <c r="BB45" s="603"/>
      <c r="BC45" s="603"/>
      <c r="BD45" s="603"/>
      <c r="BE45" s="603"/>
      <c r="BF45" s="603"/>
      <c r="BG45" s="603"/>
      <c r="BH45" s="603"/>
    </row>
    <row r="46" spans="1:60" ht="12" customHeight="1">
      <c r="A46" s="589">
        <v>43</v>
      </c>
      <c r="B46" s="589" t="s">
        <v>74</v>
      </c>
      <c r="C46" s="590" t="s">
        <v>267</v>
      </c>
      <c r="D46" s="591">
        <v>45177</v>
      </c>
      <c r="E46" s="589" t="s">
        <v>6398</v>
      </c>
      <c r="F46" s="592" t="s">
        <v>6399</v>
      </c>
      <c r="G46" s="592" t="s">
        <v>6400</v>
      </c>
      <c r="H46" s="592" t="s">
        <v>6401</v>
      </c>
      <c r="I46" s="592" t="s">
        <v>6402</v>
      </c>
      <c r="J46" s="589"/>
      <c r="K46" s="593">
        <v>4902149636</v>
      </c>
      <c r="L46" s="595" t="s">
        <v>2603</v>
      </c>
      <c r="M46" s="593"/>
      <c r="N46" s="595"/>
      <c r="O46" s="592"/>
      <c r="P46" s="594"/>
      <c r="Q46" s="594"/>
      <c r="R46" s="592">
        <f t="shared" si="0"/>
        <v>0</v>
      </c>
      <c r="S46" s="592"/>
      <c r="T46" s="596" t="str">
        <f>VLOOKUP(cppm_pr[[#This Row],[Status]],'All Link_LOV'!$I$32:$K$72,2,0)</f>
        <v>PO Issued</v>
      </c>
      <c r="U46" s="596" t="s">
        <v>22</v>
      </c>
      <c r="V46" s="592">
        <v>53</v>
      </c>
      <c r="W46" s="596"/>
      <c r="X46" s="592"/>
      <c r="Y46" s="592" t="s">
        <v>6058</v>
      </c>
      <c r="Z46" s="597">
        <v>45173.523125</v>
      </c>
      <c r="AA46" s="598" t="s">
        <v>6403</v>
      </c>
      <c r="AB46" s="595"/>
      <c r="AC46" s="595">
        <v>59752.73</v>
      </c>
      <c r="AD46" s="592" t="s">
        <v>6148</v>
      </c>
      <c r="AE46" s="592"/>
      <c r="AF46" s="592" t="s">
        <v>6164</v>
      </c>
      <c r="AG46" s="592" t="s">
        <v>492</v>
      </c>
      <c r="AH46" s="592" t="s">
        <v>6404</v>
      </c>
      <c r="AI46" s="600" t="str">
        <f>IFERROR(VLOOKUP(cppm_pr[[#This Row],[Order Number]],SPHERE!C:CC,39,0),"")</f>
        <v/>
      </c>
      <c r="AJ46" s="600" t="str">
        <f>IFERROR(VLOOKUP(cppm_pr[[#This Row],[Order Number]],'DC TM ONE'!B:CN,42,0),"")</f>
        <v/>
      </c>
      <c r="AK46" s="592"/>
      <c r="AL46" s="599">
        <v>45503</v>
      </c>
      <c r="AM46" s="592" t="s">
        <v>6405</v>
      </c>
      <c r="AN46" s="592" t="s">
        <v>4928</v>
      </c>
      <c r="AO46" s="592"/>
      <c r="AP46" s="592"/>
      <c r="AQ46" s="598" t="s">
        <v>6406</v>
      </c>
      <c r="AR46" s="592" t="s">
        <v>2008</v>
      </c>
      <c r="AS46" s="592"/>
      <c r="AT46" s="598" t="s">
        <v>6407</v>
      </c>
      <c r="AU46" s="592"/>
      <c r="AV46" s="592"/>
      <c r="AW46" s="592"/>
      <c r="AX46" s="592"/>
      <c r="AY46" s="592"/>
      <c r="AZ46" s="592"/>
      <c r="BA46" s="592"/>
      <c r="BB46" s="592"/>
      <c r="BC46" s="592"/>
      <c r="BD46" s="592"/>
      <c r="BE46" s="592"/>
      <c r="BF46" s="592"/>
      <c r="BG46" s="592"/>
      <c r="BH46" s="592"/>
    </row>
    <row r="47" spans="1:60" ht="12" customHeight="1">
      <c r="A47" s="600">
        <v>44</v>
      </c>
      <c r="B47" s="600" t="s">
        <v>77</v>
      </c>
      <c r="C47" s="601" t="s">
        <v>260</v>
      </c>
      <c r="D47" s="602">
        <v>45176</v>
      </c>
      <c r="E47" s="600" t="s">
        <v>6371</v>
      </c>
      <c r="F47" s="603" t="s">
        <v>6408</v>
      </c>
      <c r="G47" s="603" t="s">
        <v>6409</v>
      </c>
      <c r="H47" s="603" t="s">
        <v>6410</v>
      </c>
      <c r="I47" s="600" t="s">
        <v>6411</v>
      </c>
      <c r="J47" s="600"/>
      <c r="K47" s="611"/>
      <c r="L47" s="595" t="s">
        <v>1691</v>
      </c>
      <c r="M47" s="611"/>
      <c r="N47" s="595"/>
      <c r="O47" s="603"/>
      <c r="P47" s="625"/>
      <c r="Q47" s="625"/>
      <c r="R47" s="600">
        <f t="shared" si="0"/>
        <v>0</v>
      </c>
      <c r="S47" s="600"/>
      <c r="T47" s="607" t="str">
        <f>VLOOKUP(cppm_pr[[#This Row],[Status]],'All Link_LOV'!$I$32:$K$72,2,0)</f>
        <v>PR Creation</v>
      </c>
      <c r="U47" s="607" t="s">
        <v>22</v>
      </c>
      <c r="V47" s="603">
        <v>54</v>
      </c>
      <c r="W47" s="607"/>
      <c r="X47" s="603"/>
      <c r="Y47" s="603" t="s">
        <v>6058</v>
      </c>
      <c r="Z47" s="608">
        <v>45173.5234375</v>
      </c>
      <c r="AA47" s="603" t="s">
        <v>1686</v>
      </c>
      <c r="AB47" s="606"/>
      <c r="AC47" s="606">
        <v>5177.47</v>
      </c>
      <c r="AD47" s="603" t="s">
        <v>6059</v>
      </c>
      <c r="AE47" s="603"/>
      <c r="AF47" s="603" t="s">
        <v>6071</v>
      </c>
      <c r="AG47" s="603" t="s">
        <v>491</v>
      </c>
      <c r="AH47" s="603" t="s">
        <v>6412</v>
      </c>
      <c r="AI47" s="600" t="str">
        <f>IFERROR(VLOOKUP(cppm_pr[[#This Row],[Order Number]],SPHERE!C:CC,39,0),"")</f>
        <v/>
      </c>
      <c r="AJ47" s="600" t="str">
        <f>IFERROR(VLOOKUP(cppm_pr[[#This Row],[Order Number]],'DC TM ONE'!B:CN,42,0),"")</f>
        <v/>
      </c>
      <c r="AK47" s="603"/>
      <c r="AL47" s="609">
        <v>45184</v>
      </c>
      <c r="AM47" s="603" t="s">
        <v>6413</v>
      </c>
      <c r="AN47" s="603" t="s">
        <v>4928</v>
      </c>
      <c r="AO47" s="603"/>
      <c r="AP47" s="603"/>
      <c r="AQ47" s="610" t="s">
        <v>6414</v>
      </c>
      <c r="AR47" s="603" t="s">
        <v>6415</v>
      </c>
      <c r="AS47" s="603"/>
      <c r="AT47" s="610" t="s">
        <v>6416</v>
      </c>
      <c r="AU47" s="603"/>
      <c r="AV47" s="603"/>
      <c r="AW47" s="603"/>
      <c r="AX47" s="603"/>
      <c r="AY47" s="603"/>
      <c r="AZ47" s="603"/>
      <c r="BA47" s="603"/>
      <c r="BB47" s="603"/>
      <c r="BC47" s="603"/>
      <c r="BD47" s="603"/>
      <c r="BE47" s="603"/>
      <c r="BF47" s="603"/>
      <c r="BG47" s="603"/>
      <c r="BH47" s="603"/>
    </row>
    <row r="48" spans="1:60" ht="12" customHeight="1">
      <c r="A48" s="589">
        <v>45</v>
      </c>
      <c r="B48" s="589" t="s">
        <v>76</v>
      </c>
      <c r="C48" s="590" t="s">
        <v>267</v>
      </c>
      <c r="D48" s="591">
        <v>45175</v>
      </c>
      <c r="E48" s="589" t="s">
        <v>6417</v>
      </c>
      <c r="F48" s="592" t="s">
        <v>6418</v>
      </c>
      <c r="G48" s="592" t="s">
        <v>6419</v>
      </c>
      <c r="H48" s="592" t="s">
        <v>6420</v>
      </c>
      <c r="I48" s="592" t="s">
        <v>6421</v>
      </c>
      <c r="J48" s="589"/>
      <c r="K48" s="593"/>
      <c r="L48" s="595" t="s">
        <v>1264</v>
      </c>
      <c r="M48" s="593"/>
      <c r="N48" s="595"/>
      <c r="O48" s="592"/>
      <c r="P48" s="594"/>
      <c r="Q48" s="594"/>
      <c r="R48" s="592">
        <f t="shared" si="0"/>
        <v>0</v>
      </c>
      <c r="S48" s="592"/>
      <c r="T48" s="596" t="str">
        <f>VLOOKUP(cppm_pr[[#This Row],[Status]],'All Link_LOV'!$I$32:$K$72,2,0)</f>
        <v>PO Issued</v>
      </c>
      <c r="U48" s="596" t="s">
        <v>22</v>
      </c>
      <c r="V48" s="592">
        <v>55</v>
      </c>
      <c r="W48" s="596"/>
      <c r="X48" s="592"/>
      <c r="Y48" s="592" t="s">
        <v>6058</v>
      </c>
      <c r="Z48" s="597">
        <v>45173.529374999998</v>
      </c>
      <c r="AA48" s="598" t="s">
        <v>4266</v>
      </c>
      <c r="AB48" s="595"/>
      <c r="AC48" s="595">
        <v>2117.04</v>
      </c>
      <c r="AD48" s="592" t="s">
        <v>6148</v>
      </c>
      <c r="AE48" s="592"/>
      <c r="AF48" s="592" t="s">
        <v>397</v>
      </c>
      <c r="AG48" s="592" t="s">
        <v>493</v>
      </c>
      <c r="AH48" s="592" t="s">
        <v>6422</v>
      </c>
      <c r="AI48" s="600" t="str">
        <f>IFERROR(VLOOKUP(cppm_pr[[#This Row],[Order Number]],SPHERE!C:CC,39,0),"")</f>
        <v/>
      </c>
      <c r="AJ48" s="600" t="str">
        <f>IFERROR(VLOOKUP(cppm_pr[[#This Row],[Order Number]],'DC TM ONE'!B:CN,42,0),"")</f>
        <v/>
      </c>
      <c r="AK48" s="592"/>
      <c r="AL48" s="599">
        <v>45199</v>
      </c>
      <c r="AM48" s="592" t="s">
        <v>6423</v>
      </c>
      <c r="AN48" s="592" t="s">
        <v>4928</v>
      </c>
      <c r="AO48" s="592"/>
      <c r="AP48" s="592"/>
      <c r="AQ48" s="598" t="s">
        <v>6424</v>
      </c>
      <c r="AR48" s="592" t="s">
        <v>6425</v>
      </c>
      <c r="AS48" s="592"/>
      <c r="AT48" s="598" t="s">
        <v>6426</v>
      </c>
      <c r="AU48" s="592"/>
      <c r="AV48" s="592"/>
      <c r="AW48" s="592"/>
      <c r="AX48" s="592"/>
      <c r="AY48" s="592"/>
      <c r="AZ48" s="592"/>
      <c r="BA48" s="592"/>
      <c r="BB48" s="592"/>
      <c r="BC48" s="592"/>
      <c r="BD48" s="592"/>
      <c r="BE48" s="592"/>
      <c r="BF48" s="592"/>
      <c r="BG48" s="592"/>
      <c r="BH48" s="592"/>
    </row>
    <row r="49" spans="1:60" s="544" customFormat="1" ht="12" customHeight="1">
      <c r="A49" s="630">
        <v>46</v>
      </c>
      <c r="B49" s="630" t="s">
        <v>77</v>
      </c>
      <c r="C49" s="601" t="s">
        <v>267</v>
      </c>
      <c r="D49" s="629">
        <v>45176</v>
      </c>
      <c r="E49" s="600" t="s">
        <v>6371</v>
      </c>
      <c r="F49" s="634" t="s">
        <v>6427</v>
      </c>
      <c r="G49" s="634" t="s">
        <v>6428</v>
      </c>
      <c r="H49" s="634" t="s">
        <v>6429</v>
      </c>
      <c r="I49" s="630" t="s">
        <v>6430</v>
      </c>
      <c r="J49" s="630"/>
      <c r="K49" s="631"/>
      <c r="L49" s="595" t="s">
        <v>1691</v>
      </c>
      <c r="M49" s="631"/>
      <c r="N49" s="595"/>
      <c r="O49" s="634"/>
      <c r="P49" s="632"/>
      <c r="Q49" s="632"/>
      <c r="R49" s="630">
        <f t="shared" si="0"/>
        <v>0</v>
      </c>
      <c r="S49" s="630"/>
      <c r="T49" s="633" t="str">
        <f>VLOOKUP(cppm_pr[[#This Row],[Status]],'All Link_LOV'!$I$32:$K$72,2,0)</f>
        <v>PO Issued</v>
      </c>
      <c r="U49" s="633" t="s">
        <v>22</v>
      </c>
      <c r="V49" s="634">
        <v>57</v>
      </c>
      <c r="W49" s="633"/>
      <c r="X49" s="634"/>
      <c r="Y49" s="634" t="s">
        <v>6058</v>
      </c>
      <c r="Z49" s="635">
        <v>45173.540428240703</v>
      </c>
      <c r="AA49" s="634" t="s">
        <v>1686</v>
      </c>
      <c r="AB49" s="636"/>
      <c r="AC49" s="636">
        <v>31124.29</v>
      </c>
      <c r="AD49" s="634" t="s">
        <v>6059</v>
      </c>
      <c r="AE49" s="634"/>
      <c r="AF49" s="634" t="s">
        <v>398</v>
      </c>
      <c r="AG49" s="634" t="s">
        <v>491</v>
      </c>
      <c r="AH49" s="634" t="s">
        <v>6431</v>
      </c>
      <c r="AI49" s="600" t="str">
        <f>IFERROR(VLOOKUP(cppm_pr[[#This Row],[Order Number]],SPHERE!C:CC,39,0),"")</f>
        <v/>
      </c>
      <c r="AJ49" s="600" t="str">
        <f>IFERROR(VLOOKUP(cppm_pr[[#This Row],[Order Number]],'DC TM ONE'!B:CN,42,0),"")</f>
        <v/>
      </c>
      <c r="AK49" s="634"/>
      <c r="AL49" s="637">
        <v>45189</v>
      </c>
      <c r="AM49" s="634" t="s">
        <v>6432</v>
      </c>
      <c r="AN49" s="634" t="s">
        <v>4928</v>
      </c>
      <c r="AO49" s="634"/>
      <c r="AP49" s="634"/>
      <c r="AQ49" s="638" t="s">
        <v>6433</v>
      </c>
      <c r="AR49" s="634" t="s">
        <v>1694</v>
      </c>
      <c r="AS49" s="634"/>
      <c r="AT49" s="638" t="s">
        <v>6434</v>
      </c>
      <c r="AU49" s="634"/>
      <c r="AV49" s="634"/>
      <c r="AW49" s="634"/>
      <c r="AX49" s="634"/>
      <c r="AY49" s="634"/>
      <c r="AZ49" s="634"/>
      <c r="BA49" s="634"/>
      <c r="BB49" s="634"/>
      <c r="BC49" s="634"/>
      <c r="BD49" s="634"/>
      <c r="BE49" s="634"/>
      <c r="BF49" s="634"/>
      <c r="BG49" s="634"/>
      <c r="BH49" s="634"/>
    </row>
    <row r="50" spans="1:60" ht="12" customHeight="1">
      <c r="A50" s="589">
        <v>47</v>
      </c>
      <c r="B50" s="652" t="s">
        <v>83</v>
      </c>
      <c r="C50" s="590" t="s">
        <v>251</v>
      </c>
      <c r="D50" s="591">
        <v>45181</v>
      </c>
      <c r="E50" s="589" t="s">
        <v>6435</v>
      </c>
      <c r="F50" s="592" t="s">
        <v>6436</v>
      </c>
      <c r="G50" s="592" t="s">
        <v>2207</v>
      </c>
      <c r="H50" s="592" t="s">
        <v>6437</v>
      </c>
      <c r="I50" s="592" t="s">
        <v>2207</v>
      </c>
      <c r="J50" s="589"/>
      <c r="K50" s="842"/>
      <c r="L50" s="595" t="s">
        <v>2749</v>
      </c>
      <c r="M50" s="593"/>
      <c r="N50" s="595"/>
      <c r="O50" s="592"/>
      <c r="P50" s="594"/>
      <c r="Q50" s="594"/>
      <c r="R50" s="592">
        <f t="shared" si="0"/>
        <v>0</v>
      </c>
      <c r="S50" s="592"/>
      <c r="T50" s="596" t="str">
        <f>VLOOKUP(cppm_pr[[#This Row],[Status]],'All Link_LOV'!$I$32:$K$72,2,0)</f>
        <v>PO Issued</v>
      </c>
      <c r="U50" s="596" t="s">
        <v>22</v>
      </c>
      <c r="V50" s="592">
        <v>60</v>
      </c>
      <c r="W50" s="596"/>
      <c r="X50" s="592"/>
      <c r="Y50" s="592" t="s">
        <v>6058</v>
      </c>
      <c r="Z50" s="597">
        <v>45173.576805555596</v>
      </c>
      <c r="AA50" s="598" t="s">
        <v>6438</v>
      </c>
      <c r="AB50" s="595"/>
      <c r="AC50" s="595">
        <v>883.5</v>
      </c>
      <c r="AD50" s="592" t="s">
        <v>6059</v>
      </c>
      <c r="AE50" s="592"/>
      <c r="AF50" s="592" t="s">
        <v>397</v>
      </c>
      <c r="AG50" s="592" t="s">
        <v>492</v>
      </c>
      <c r="AH50" s="592" t="s">
        <v>6439</v>
      </c>
      <c r="AI50" s="600" t="str">
        <f>IFERROR(VLOOKUP(cppm_pr[[#This Row],[Order Number]],SPHERE!C:CC,39,0),"")</f>
        <v/>
      </c>
      <c r="AJ50" s="600" t="str">
        <f>IFERROR(VLOOKUP(cppm_pr[[#This Row],[Order Number]],'DC TM ONE'!B:CN,42,0),"")</f>
        <v/>
      </c>
      <c r="AK50" s="592"/>
      <c r="AL50" s="599">
        <v>45173</v>
      </c>
      <c r="AM50" s="592" t="s">
        <v>6440</v>
      </c>
      <c r="AN50" s="592" t="s">
        <v>4928</v>
      </c>
      <c r="AO50" s="592"/>
      <c r="AP50" s="592"/>
      <c r="AQ50" s="598" t="s">
        <v>6441</v>
      </c>
      <c r="AR50" s="592" t="s">
        <v>6279</v>
      </c>
      <c r="AS50" s="592"/>
      <c r="AT50" s="598" t="s">
        <v>6442</v>
      </c>
      <c r="AU50" s="592"/>
      <c r="AV50" s="592"/>
      <c r="AW50" s="592"/>
      <c r="AX50" s="592"/>
      <c r="AY50" s="592"/>
      <c r="AZ50" s="592"/>
      <c r="BA50" s="592"/>
      <c r="BB50" s="592"/>
      <c r="BC50" s="592"/>
      <c r="BD50" s="592"/>
      <c r="BE50" s="592"/>
      <c r="BF50" s="592"/>
      <c r="BG50" s="592"/>
      <c r="BH50" s="592"/>
    </row>
    <row r="51" spans="1:60" s="544" customFormat="1" ht="12" customHeight="1">
      <c r="A51" s="630">
        <v>48</v>
      </c>
      <c r="B51" s="630" t="s">
        <v>77</v>
      </c>
      <c r="C51" s="601" t="s">
        <v>267</v>
      </c>
      <c r="D51" s="629">
        <v>45176</v>
      </c>
      <c r="E51" s="600" t="s">
        <v>6371</v>
      </c>
      <c r="F51" s="634" t="s">
        <v>6443</v>
      </c>
      <c r="G51" s="634" t="s">
        <v>6444</v>
      </c>
      <c r="H51" s="634" t="s">
        <v>6445</v>
      </c>
      <c r="I51" s="630" t="s">
        <v>6446</v>
      </c>
      <c r="J51" s="630"/>
      <c r="K51" s="631"/>
      <c r="L51" s="595" t="s">
        <v>1691</v>
      </c>
      <c r="M51" s="631"/>
      <c r="N51" s="595"/>
      <c r="O51" s="634"/>
      <c r="P51" s="632"/>
      <c r="Q51" s="632"/>
      <c r="R51" s="630">
        <f t="shared" si="0"/>
        <v>0</v>
      </c>
      <c r="S51" s="630"/>
      <c r="T51" s="633" t="str">
        <f>VLOOKUP(cppm_pr[[#This Row],[Status]],'All Link_LOV'!$I$32:$K$72,2,0)</f>
        <v>PO Issued</v>
      </c>
      <c r="U51" s="633" t="s">
        <v>22</v>
      </c>
      <c r="V51" s="634">
        <v>61</v>
      </c>
      <c r="W51" s="633"/>
      <c r="X51" s="634"/>
      <c r="Y51" s="634" t="s">
        <v>6058</v>
      </c>
      <c r="Z51" s="635">
        <v>45173.602245370399</v>
      </c>
      <c r="AA51" s="634" t="s">
        <v>1686</v>
      </c>
      <c r="AB51" s="636"/>
      <c r="AC51" s="636">
        <v>2529.62</v>
      </c>
      <c r="AD51" s="634" t="s">
        <v>6059</v>
      </c>
      <c r="AE51" s="634"/>
      <c r="AF51" s="634" t="s">
        <v>398</v>
      </c>
      <c r="AG51" s="634" t="s">
        <v>491</v>
      </c>
      <c r="AH51" s="634" t="s">
        <v>6447</v>
      </c>
      <c r="AI51" s="600" t="str">
        <f>IFERROR(VLOOKUP(cppm_pr[[#This Row],[Order Number]],SPHERE!C:CC,39,0),"")</f>
        <v/>
      </c>
      <c r="AJ51" s="600" t="str">
        <f>IFERROR(VLOOKUP(cppm_pr[[#This Row],[Order Number]],'DC TM ONE'!B:CN,42,0),"")</f>
        <v/>
      </c>
      <c r="AK51" s="634"/>
      <c r="AL51" s="637">
        <v>45189</v>
      </c>
      <c r="AM51" s="634" t="s">
        <v>6448</v>
      </c>
      <c r="AN51" s="634" t="s">
        <v>4928</v>
      </c>
      <c r="AO51" s="634"/>
      <c r="AP51" s="634"/>
      <c r="AQ51" s="638" t="s">
        <v>6449</v>
      </c>
      <c r="AR51" s="634" t="s">
        <v>1694</v>
      </c>
      <c r="AS51" s="634"/>
      <c r="AT51" s="638" t="s">
        <v>6450</v>
      </c>
      <c r="AU51" s="634"/>
      <c r="AV51" s="634"/>
      <c r="AW51" s="634"/>
      <c r="AX51" s="634"/>
      <c r="AY51" s="634"/>
      <c r="AZ51" s="634"/>
      <c r="BA51" s="634"/>
      <c r="BB51" s="634"/>
      <c r="BC51" s="634"/>
      <c r="BD51" s="634"/>
      <c r="BE51" s="634"/>
      <c r="BF51" s="634"/>
      <c r="BG51" s="634"/>
      <c r="BH51" s="634"/>
    </row>
    <row r="52" spans="1:60" s="180" customFormat="1" ht="12" customHeight="1">
      <c r="A52" s="641">
        <v>49</v>
      </c>
      <c r="B52" s="641" t="s">
        <v>70</v>
      </c>
      <c r="C52" s="590" t="s">
        <v>235</v>
      </c>
      <c r="D52" s="640"/>
      <c r="E52" s="589" t="s">
        <v>6058</v>
      </c>
      <c r="F52" s="643" t="s">
        <v>6451</v>
      </c>
      <c r="G52" s="643" t="s">
        <v>6452</v>
      </c>
      <c r="H52" s="643" t="s">
        <v>6453</v>
      </c>
      <c r="I52" s="641" t="s">
        <v>6454</v>
      </c>
      <c r="J52" s="641"/>
      <c r="K52" s="642"/>
      <c r="L52" s="648" t="s">
        <v>1728</v>
      </c>
      <c r="M52" s="642"/>
      <c r="N52" s="595"/>
      <c r="O52" s="643"/>
      <c r="P52" s="653"/>
      <c r="Q52" s="653"/>
      <c r="R52" s="641">
        <f t="shared" si="0"/>
        <v>0</v>
      </c>
      <c r="S52" s="641"/>
      <c r="T52" s="645" t="str">
        <f>VLOOKUP(cppm_pr[[#This Row],[Status]],'All Link_LOV'!$I$32:$K$72,2,0)</f>
        <v>In WWPO</v>
      </c>
      <c r="U52" s="645" t="s">
        <v>22</v>
      </c>
      <c r="V52" s="643">
        <v>62</v>
      </c>
      <c r="W52" s="645"/>
      <c r="X52" s="643"/>
      <c r="Y52" s="643" t="s">
        <v>6058</v>
      </c>
      <c r="Z52" s="646">
        <v>45173.597881944399</v>
      </c>
      <c r="AA52" s="647" t="s">
        <v>6455</v>
      </c>
      <c r="AB52" s="648"/>
      <c r="AC52" s="648">
        <v>55053.599999999999</v>
      </c>
      <c r="AD52" s="643" t="s">
        <v>6148</v>
      </c>
      <c r="AE52" s="643"/>
      <c r="AF52" s="643" t="s">
        <v>398</v>
      </c>
      <c r="AG52" s="592" t="s">
        <v>488</v>
      </c>
      <c r="AH52" s="641" t="s">
        <v>6456</v>
      </c>
      <c r="AI52" s="600" t="str">
        <f>IFERROR(VLOOKUP(cppm_pr[[#This Row],[Order Number]],SPHERE!C:CC,39,0),"")</f>
        <v/>
      </c>
      <c r="AJ52" s="600" t="str">
        <f>IFERROR(VLOOKUP(cppm_pr[[#This Row],[Order Number]],'DC TM ONE'!B:CN,42,0),"")</f>
        <v/>
      </c>
      <c r="AK52" s="641"/>
      <c r="AL52" s="649">
        <v>45229</v>
      </c>
      <c r="AM52" s="643" t="s">
        <v>6457</v>
      </c>
      <c r="AN52" s="643" t="s">
        <v>4928</v>
      </c>
      <c r="AO52" s="643"/>
      <c r="AP52" s="643"/>
      <c r="AQ52" s="647" t="s">
        <v>6458</v>
      </c>
      <c r="AR52" s="643" t="s">
        <v>6189</v>
      </c>
      <c r="AS52" s="643"/>
      <c r="AT52" s="647" t="s">
        <v>6459</v>
      </c>
      <c r="AU52" s="592"/>
      <c r="AV52" s="592"/>
      <c r="AW52" s="592"/>
      <c r="AX52" s="592"/>
      <c r="AY52" s="592"/>
      <c r="AZ52" s="592"/>
      <c r="BA52" s="592"/>
      <c r="BB52" s="592"/>
      <c r="BC52" s="592"/>
      <c r="BD52" s="592"/>
      <c r="BE52" s="592"/>
      <c r="BF52" s="592"/>
      <c r="BG52" s="643"/>
      <c r="BH52" s="643"/>
    </row>
    <row r="53" spans="1:60" ht="12" customHeight="1">
      <c r="A53" s="600">
        <v>50</v>
      </c>
      <c r="B53" s="600" t="s">
        <v>78</v>
      </c>
      <c r="C53" s="601" t="s">
        <v>267</v>
      </c>
      <c r="D53" s="602"/>
      <c r="E53" s="600" t="s">
        <v>6058</v>
      </c>
      <c r="F53" s="603" t="s">
        <v>6354</v>
      </c>
      <c r="G53" s="603" t="s">
        <v>6460</v>
      </c>
      <c r="H53" s="603" t="s">
        <v>6461</v>
      </c>
      <c r="I53" s="603"/>
      <c r="J53" s="600"/>
      <c r="K53" s="611"/>
      <c r="L53" s="606" t="s">
        <v>2603</v>
      </c>
      <c r="M53" s="611"/>
      <c r="N53" s="595"/>
      <c r="O53" s="603"/>
      <c r="P53" s="605"/>
      <c r="Q53" s="605"/>
      <c r="R53" s="603">
        <f t="shared" si="0"/>
        <v>0</v>
      </c>
      <c r="S53" s="603"/>
      <c r="T53" s="607" t="str">
        <f>VLOOKUP(cppm_pr[[#This Row],[Status]],'All Link_LOV'!$I$32:$K$72,2,0)</f>
        <v>PO Issued</v>
      </c>
      <c r="U53" s="607" t="s">
        <v>22</v>
      </c>
      <c r="V53" s="603">
        <v>63</v>
      </c>
      <c r="W53" s="607"/>
      <c r="X53" s="603"/>
      <c r="Y53" s="603" t="s">
        <v>6058</v>
      </c>
      <c r="Z53" s="608">
        <v>45173.606793981497</v>
      </c>
      <c r="AA53" s="603" t="s">
        <v>5793</v>
      </c>
      <c r="AB53" s="606"/>
      <c r="AC53" s="606">
        <v>6456.8</v>
      </c>
      <c r="AD53" s="603" t="s">
        <v>6148</v>
      </c>
      <c r="AE53" s="603"/>
      <c r="AF53" s="603" t="s">
        <v>6164</v>
      </c>
      <c r="AG53" s="603" t="s">
        <v>492</v>
      </c>
      <c r="AH53" s="603" t="s">
        <v>6462</v>
      </c>
      <c r="AI53" s="600" t="str">
        <f>IFERROR(VLOOKUP(cppm_pr[[#This Row],[Order Number]],SPHERE!C:CC,39,0),"")</f>
        <v/>
      </c>
      <c r="AJ53" s="600" t="str">
        <f>IFERROR(VLOOKUP(cppm_pr[[#This Row],[Order Number]],'DC TM ONE'!B:CN,42,0),"")</f>
        <v/>
      </c>
      <c r="AK53" s="603"/>
      <c r="AL53" s="609">
        <v>45236</v>
      </c>
      <c r="AM53" s="603" t="s">
        <v>6359</v>
      </c>
      <c r="AN53" s="603" t="s">
        <v>6175</v>
      </c>
      <c r="AO53" s="603"/>
      <c r="AP53" s="603" t="str">
        <f>$AR53</f>
        <v>3400035946</v>
      </c>
      <c r="AQ53" s="610"/>
      <c r="AR53" s="603" t="s">
        <v>6463</v>
      </c>
      <c r="AS53" s="603"/>
      <c r="AT53" s="610" t="s">
        <v>6464</v>
      </c>
      <c r="AU53" s="603"/>
      <c r="AV53" s="603"/>
      <c r="AW53" s="603"/>
      <c r="AX53" s="603"/>
      <c r="AY53" s="603"/>
      <c r="AZ53" s="603"/>
      <c r="BA53" s="603"/>
      <c r="BB53" s="603"/>
      <c r="BC53" s="603"/>
      <c r="BD53" s="603"/>
      <c r="BE53" s="603"/>
      <c r="BF53" s="603"/>
      <c r="BG53" s="603"/>
      <c r="BH53" s="603"/>
    </row>
    <row r="54" spans="1:60" s="544" customFormat="1" ht="12" customHeight="1">
      <c r="A54" s="630">
        <v>51</v>
      </c>
      <c r="B54" s="630" t="s">
        <v>77</v>
      </c>
      <c r="C54" s="590" t="s">
        <v>267</v>
      </c>
      <c r="D54" s="629">
        <v>45176</v>
      </c>
      <c r="E54" s="589" t="s">
        <v>6371</v>
      </c>
      <c r="F54" s="634" t="s">
        <v>6465</v>
      </c>
      <c r="G54" s="634" t="s">
        <v>6466</v>
      </c>
      <c r="H54" s="634" t="s">
        <v>6467</v>
      </c>
      <c r="I54" s="630" t="s">
        <v>6468</v>
      </c>
      <c r="J54" s="630"/>
      <c r="K54" s="631"/>
      <c r="L54" s="595" t="s">
        <v>1691</v>
      </c>
      <c r="M54" s="631"/>
      <c r="N54" s="595"/>
      <c r="O54" s="634"/>
      <c r="P54" s="632"/>
      <c r="Q54" s="632"/>
      <c r="R54" s="630">
        <f t="shared" si="0"/>
        <v>0</v>
      </c>
      <c r="S54" s="630"/>
      <c r="T54" s="633" t="str">
        <f>VLOOKUP(cppm_pr[[#This Row],[Status]],'All Link_LOV'!$I$32:$K$72,2,0)</f>
        <v>PO Issued</v>
      </c>
      <c r="U54" s="633" t="s">
        <v>22</v>
      </c>
      <c r="V54" s="634">
        <v>64</v>
      </c>
      <c r="W54" s="633"/>
      <c r="X54" s="634"/>
      <c r="Y54" s="634" t="s">
        <v>6058</v>
      </c>
      <c r="Z54" s="635">
        <v>45173.604386574101</v>
      </c>
      <c r="AA54" s="638" t="s">
        <v>1686</v>
      </c>
      <c r="AB54" s="636"/>
      <c r="AC54" s="636">
        <v>5891.8</v>
      </c>
      <c r="AD54" s="634" t="s">
        <v>6059</v>
      </c>
      <c r="AE54" s="634"/>
      <c r="AF54" s="634" t="s">
        <v>6071</v>
      </c>
      <c r="AG54" s="634" t="s">
        <v>490</v>
      </c>
      <c r="AH54" s="634" t="s">
        <v>6469</v>
      </c>
      <c r="AI54" s="600" t="str">
        <f>IFERROR(VLOOKUP(cppm_pr[[#This Row],[Order Number]],SPHERE!C:CC,39,0),"")</f>
        <v/>
      </c>
      <c r="AJ54" s="600" t="str">
        <f>IFERROR(VLOOKUP(cppm_pr[[#This Row],[Order Number]],'DC TM ONE'!B:CN,42,0),"")</f>
        <v/>
      </c>
      <c r="AK54" s="634"/>
      <c r="AL54" s="637">
        <v>45134</v>
      </c>
      <c r="AM54" s="634" t="s">
        <v>6470</v>
      </c>
      <c r="AN54" s="634" t="s">
        <v>4928</v>
      </c>
      <c r="AO54" s="634"/>
      <c r="AP54" s="634"/>
      <c r="AQ54" s="638" t="s">
        <v>6471</v>
      </c>
      <c r="AR54" s="634" t="s">
        <v>6472</v>
      </c>
      <c r="AS54" s="634"/>
      <c r="AT54" s="638" t="s">
        <v>6473</v>
      </c>
      <c r="AU54" s="634"/>
      <c r="AV54" s="634"/>
      <c r="AW54" s="634"/>
      <c r="AX54" s="634"/>
      <c r="AY54" s="634"/>
      <c r="AZ54" s="634"/>
      <c r="BA54" s="634"/>
      <c r="BB54" s="634"/>
      <c r="BC54" s="634"/>
      <c r="BD54" s="634"/>
      <c r="BE54" s="634"/>
      <c r="BF54" s="634"/>
      <c r="BG54" s="634"/>
      <c r="BH54" s="634"/>
    </row>
    <row r="55" spans="1:60" ht="12" customHeight="1">
      <c r="A55" s="600">
        <v>52</v>
      </c>
      <c r="B55" s="600" t="s">
        <v>74</v>
      </c>
      <c r="C55" s="601" t="s">
        <v>256</v>
      </c>
      <c r="D55" s="602"/>
      <c r="E55" s="600" t="s">
        <v>6474</v>
      </c>
      <c r="F55" s="603" t="s">
        <v>6354</v>
      </c>
      <c r="G55" s="603" t="s">
        <v>6460</v>
      </c>
      <c r="H55" s="603" t="s">
        <v>2207</v>
      </c>
      <c r="I55" s="603"/>
      <c r="J55" s="600"/>
      <c r="K55" s="611" t="s">
        <v>6475</v>
      </c>
      <c r="L55" s="606" t="s">
        <v>2603</v>
      </c>
      <c r="M55" s="611"/>
      <c r="N55" s="595"/>
      <c r="O55" s="603"/>
      <c r="P55" s="605"/>
      <c r="Q55" s="605"/>
      <c r="R55" s="603">
        <f t="shared" si="0"/>
        <v>0</v>
      </c>
      <c r="S55" s="603"/>
      <c r="T55" s="607" t="str">
        <f>VLOOKUP(cppm_pr[[#This Row],[Status]],'All Link_LOV'!$I$32:$K$72,2,0)</f>
        <v>PO Issued / Not Require LOR</v>
      </c>
      <c r="U55" s="607" t="s">
        <v>22</v>
      </c>
      <c r="V55" s="603">
        <v>65</v>
      </c>
      <c r="W55" s="607"/>
      <c r="X55" s="603"/>
      <c r="Y55" s="603" t="s">
        <v>6058</v>
      </c>
      <c r="Z55" s="608">
        <v>45173.6074421296</v>
      </c>
      <c r="AA55" s="603" t="s">
        <v>5793</v>
      </c>
      <c r="AB55" s="606"/>
      <c r="AC55" s="606">
        <v>15391.3</v>
      </c>
      <c r="AD55" s="603" t="s">
        <v>6148</v>
      </c>
      <c r="AE55" s="603"/>
      <c r="AF55" s="603" t="s">
        <v>6164</v>
      </c>
      <c r="AG55" s="603" t="s">
        <v>492</v>
      </c>
      <c r="AH55" s="603" t="s">
        <v>6462</v>
      </c>
      <c r="AI55" s="600" t="str">
        <f>IFERROR(VLOOKUP(cppm_pr[[#This Row],[Order Number]],SPHERE!C:CC,39,0),"")</f>
        <v/>
      </c>
      <c r="AJ55" s="600" t="str">
        <f>IFERROR(VLOOKUP(cppm_pr[[#This Row],[Order Number]],'DC TM ONE'!B:CN,42,0),"")</f>
        <v/>
      </c>
      <c r="AK55" s="603"/>
      <c r="AL55" s="609">
        <v>45236</v>
      </c>
      <c r="AM55" s="603" t="s">
        <v>6359</v>
      </c>
      <c r="AN55" s="603" t="s">
        <v>6175</v>
      </c>
      <c r="AO55" s="603"/>
      <c r="AP55" s="603" t="str">
        <f>$AR55</f>
        <v>3400035946</v>
      </c>
      <c r="AQ55" s="610"/>
      <c r="AR55" s="603" t="s">
        <v>6463</v>
      </c>
      <c r="AS55" s="603"/>
      <c r="AT55" s="610" t="s">
        <v>6476</v>
      </c>
      <c r="AU55" s="603"/>
      <c r="AV55" s="603"/>
      <c r="AW55" s="603"/>
      <c r="AX55" s="603"/>
      <c r="AY55" s="603"/>
      <c r="AZ55" s="603"/>
      <c r="BA55" s="603"/>
      <c r="BB55" s="603"/>
      <c r="BC55" s="603"/>
      <c r="BD55" s="603"/>
      <c r="BE55" s="603"/>
      <c r="BF55" s="603"/>
      <c r="BG55" s="603"/>
      <c r="BH55" s="603"/>
    </row>
    <row r="56" spans="1:60" ht="12" customHeight="1">
      <c r="A56" s="589">
        <v>53</v>
      </c>
      <c r="B56" s="589" t="s">
        <v>69</v>
      </c>
      <c r="C56" s="590" t="s">
        <v>267</v>
      </c>
      <c r="D56" s="591">
        <v>45175</v>
      </c>
      <c r="E56" s="589" t="s">
        <v>6381</v>
      </c>
      <c r="F56" s="592" t="s">
        <v>6477</v>
      </c>
      <c r="G56" s="592" t="s">
        <v>6478</v>
      </c>
      <c r="H56" s="592" t="s">
        <v>6479</v>
      </c>
      <c r="I56" s="592" t="s">
        <v>6480</v>
      </c>
      <c r="J56" s="589"/>
      <c r="K56" s="593"/>
      <c r="L56" s="595" t="s">
        <v>3189</v>
      </c>
      <c r="M56" s="593"/>
      <c r="N56" s="595"/>
      <c r="O56" s="592"/>
      <c r="P56" s="594"/>
      <c r="Q56" s="594"/>
      <c r="R56" s="592">
        <f t="shared" si="0"/>
        <v>0</v>
      </c>
      <c r="S56" s="592"/>
      <c r="T56" s="596" t="str">
        <f>VLOOKUP(cppm_pr[[#This Row],[Status]],'All Link_LOV'!$I$32:$K$72,2,0)</f>
        <v>PO Issued</v>
      </c>
      <c r="U56" s="596" t="s">
        <v>22</v>
      </c>
      <c r="V56" s="592">
        <v>66</v>
      </c>
      <c r="W56" s="596"/>
      <c r="X56" s="592"/>
      <c r="Y56" s="592" t="s">
        <v>6058</v>
      </c>
      <c r="Z56" s="597">
        <v>45173.614606481497</v>
      </c>
      <c r="AA56" s="598" t="s">
        <v>1630</v>
      </c>
      <c r="AB56" s="595"/>
      <c r="AC56" s="595">
        <v>2474.34</v>
      </c>
      <c r="AD56" s="592" t="s">
        <v>6059</v>
      </c>
      <c r="AE56" s="592"/>
      <c r="AF56" s="592" t="s">
        <v>397</v>
      </c>
      <c r="AG56" s="592" t="s">
        <v>501</v>
      </c>
      <c r="AH56" s="592" t="s">
        <v>6481</v>
      </c>
      <c r="AI56" s="600" t="str">
        <f>IFERROR(VLOOKUP(cppm_pr[[#This Row],[Order Number]],SPHERE!C:CC,39,0),"")</f>
        <v/>
      </c>
      <c r="AJ56" s="600" t="str">
        <f>IFERROR(VLOOKUP(cppm_pr[[#This Row],[Order Number]],'DC TM ONE'!B:CN,42,0),"")</f>
        <v/>
      </c>
      <c r="AK56" s="592"/>
      <c r="AL56" s="599">
        <v>45169</v>
      </c>
      <c r="AM56" s="592" t="s">
        <v>6482</v>
      </c>
      <c r="AN56" s="592" t="s">
        <v>4928</v>
      </c>
      <c r="AO56" s="592"/>
      <c r="AP56" s="592"/>
      <c r="AQ56" s="598" t="s">
        <v>6483</v>
      </c>
      <c r="AR56" s="592" t="s">
        <v>1661</v>
      </c>
      <c r="AS56" s="592"/>
      <c r="AT56" s="598" t="s">
        <v>6484</v>
      </c>
      <c r="AU56" s="592"/>
      <c r="AV56" s="592"/>
      <c r="AW56" s="592"/>
      <c r="AX56" s="592"/>
      <c r="AY56" s="592"/>
      <c r="AZ56" s="592"/>
      <c r="BA56" s="592"/>
      <c r="BB56" s="592"/>
      <c r="BC56" s="592"/>
      <c r="BD56" s="592"/>
      <c r="BE56" s="592"/>
      <c r="BF56" s="592"/>
      <c r="BG56" s="592"/>
      <c r="BH56" s="592"/>
    </row>
    <row r="57" spans="1:60" ht="12" customHeight="1">
      <c r="A57" s="600">
        <v>54</v>
      </c>
      <c r="B57" s="600" t="s">
        <v>70</v>
      </c>
      <c r="C57" s="601" t="s">
        <v>267</v>
      </c>
      <c r="D57" s="602"/>
      <c r="E57" s="600" t="s">
        <v>6058</v>
      </c>
      <c r="F57" s="603" t="s">
        <v>6485</v>
      </c>
      <c r="G57" s="603" t="s">
        <v>6486</v>
      </c>
      <c r="H57" s="603" t="s">
        <v>6487</v>
      </c>
      <c r="I57" s="600" t="s">
        <v>6488</v>
      </c>
      <c r="J57" s="600"/>
      <c r="K57" s="611"/>
      <c r="L57" s="606" t="s">
        <v>1728</v>
      </c>
      <c r="M57" s="611"/>
      <c r="N57" s="595"/>
      <c r="O57" s="603"/>
      <c r="P57" s="625"/>
      <c r="Q57" s="625"/>
      <c r="R57" s="600">
        <f t="shared" si="0"/>
        <v>0</v>
      </c>
      <c r="S57" s="600"/>
      <c r="T57" s="607" t="str">
        <f>VLOOKUP(cppm_pr[[#This Row],[Status]],'All Link_LOV'!$I$32:$K$72,2,0)</f>
        <v>PO Issued</v>
      </c>
      <c r="U57" s="607" t="s">
        <v>22</v>
      </c>
      <c r="V57" s="603">
        <v>67</v>
      </c>
      <c r="W57" s="607"/>
      <c r="X57" s="603"/>
      <c r="Y57" s="603" t="s">
        <v>6058</v>
      </c>
      <c r="Z57" s="608">
        <v>45173.643159722204</v>
      </c>
      <c r="AA57" s="603" t="s">
        <v>6455</v>
      </c>
      <c r="AB57" s="606"/>
      <c r="AC57" s="606">
        <v>3018.46</v>
      </c>
      <c r="AD57" s="603" t="s">
        <v>6148</v>
      </c>
      <c r="AE57" s="603"/>
      <c r="AF57" s="603" t="s">
        <v>397</v>
      </c>
      <c r="AG57" s="603" t="s">
        <v>493</v>
      </c>
      <c r="AH57" s="600" t="s">
        <v>6489</v>
      </c>
      <c r="AI57" s="600" t="str">
        <f>IFERROR(VLOOKUP(cppm_pr[[#This Row],[Order Number]],SPHERE!C:CC,39,0),"")</f>
        <v/>
      </c>
      <c r="AJ57" s="600" t="str">
        <f>IFERROR(VLOOKUP(cppm_pr[[#This Row],[Order Number]],'DC TM ONE'!B:CN,42,0),"")</f>
        <v/>
      </c>
      <c r="AK57" s="600"/>
      <c r="AL57" s="609">
        <v>45146</v>
      </c>
      <c r="AM57" s="603" t="s">
        <v>6490</v>
      </c>
      <c r="AN57" s="603" t="s">
        <v>4928</v>
      </c>
      <c r="AO57" s="603"/>
      <c r="AP57" s="603"/>
      <c r="AQ57" s="610" t="s">
        <v>6491</v>
      </c>
      <c r="AR57" s="603" t="s">
        <v>6189</v>
      </c>
      <c r="AS57" s="603"/>
      <c r="AT57" s="610" t="s">
        <v>6492</v>
      </c>
      <c r="AU57" s="603"/>
      <c r="AV57" s="603"/>
      <c r="AW57" s="603"/>
      <c r="AX57" s="603"/>
      <c r="AY57" s="603"/>
      <c r="AZ57" s="603"/>
      <c r="BA57" s="603"/>
      <c r="BB57" s="603"/>
      <c r="BC57" s="603"/>
      <c r="BD57" s="603"/>
      <c r="BE57" s="603"/>
      <c r="BF57" s="603"/>
      <c r="BG57" s="603"/>
      <c r="BH57" s="603"/>
    </row>
    <row r="58" spans="1:60" s="180" customFormat="1" ht="12" customHeight="1">
      <c r="A58" s="641">
        <v>55</v>
      </c>
      <c r="B58" s="641" t="s">
        <v>77</v>
      </c>
      <c r="C58" s="590" t="s">
        <v>269</v>
      </c>
      <c r="D58" s="640">
        <v>45175</v>
      </c>
      <c r="E58" s="589" t="s">
        <v>6493</v>
      </c>
      <c r="F58" s="643" t="s">
        <v>6494</v>
      </c>
      <c r="G58" s="643" t="s">
        <v>6495</v>
      </c>
      <c r="H58" s="643" t="s">
        <v>6496</v>
      </c>
      <c r="I58" s="641" t="s">
        <v>6497</v>
      </c>
      <c r="J58" s="641"/>
      <c r="K58" s="642"/>
      <c r="L58" s="648" t="s">
        <v>1728</v>
      </c>
      <c r="M58" s="642"/>
      <c r="N58" s="595"/>
      <c r="O58" s="643"/>
      <c r="P58" s="653"/>
      <c r="Q58" s="653"/>
      <c r="R58" s="641">
        <f t="shared" si="0"/>
        <v>0</v>
      </c>
      <c r="S58" s="641"/>
      <c r="T58" s="645" t="str">
        <f>VLOOKUP(cppm_pr[[#This Row],[Status]],'All Link_LOV'!$I$32:$K$72,2,0)</f>
        <v>Insufficient Budget</v>
      </c>
      <c r="U58" s="645" t="s">
        <v>22</v>
      </c>
      <c r="V58" s="643">
        <v>68</v>
      </c>
      <c r="W58" s="645"/>
      <c r="X58" s="643"/>
      <c r="Y58" s="643" t="s">
        <v>6058</v>
      </c>
      <c r="Z58" s="646">
        <v>45173.627615740697</v>
      </c>
      <c r="AA58" s="647" t="s">
        <v>1841</v>
      </c>
      <c r="AB58" s="648"/>
      <c r="AC58" s="648">
        <v>2890.78</v>
      </c>
      <c r="AD58" s="643" t="s">
        <v>6059</v>
      </c>
      <c r="AE58" s="643"/>
      <c r="AF58" s="643" t="s">
        <v>397</v>
      </c>
      <c r="AG58" s="592" t="s">
        <v>501</v>
      </c>
      <c r="AH58" s="641" t="s">
        <v>6498</v>
      </c>
      <c r="AI58" s="600" t="str">
        <f>IFERROR(VLOOKUP(cppm_pr[[#This Row],[Order Number]],SPHERE!C:CC,39,0),"")</f>
        <v/>
      </c>
      <c r="AJ58" s="600" t="str">
        <f>IFERROR(VLOOKUP(cppm_pr[[#This Row],[Order Number]],'DC TM ONE'!B:CN,42,0),"")</f>
        <v/>
      </c>
      <c r="AK58" s="641"/>
      <c r="AL58" s="649">
        <v>45199</v>
      </c>
      <c r="AM58" s="643" t="s">
        <v>6499</v>
      </c>
      <c r="AN58" s="643" t="s">
        <v>4928</v>
      </c>
      <c r="AO58" s="643"/>
      <c r="AP58" s="643"/>
      <c r="AQ58" s="647" t="s">
        <v>6500</v>
      </c>
      <c r="AR58" s="643" t="s">
        <v>6501</v>
      </c>
      <c r="AS58" s="643"/>
      <c r="AT58" s="647" t="s">
        <v>6502</v>
      </c>
      <c r="AU58" s="643"/>
      <c r="AV58" s="643"/>
      <c r="AW58" s="643"/>
      <c r="AX58" s="643"/>
      <c r="AY58" s="643"/>
      <c r="AZ58" s="643"/>
      <c r="BA58" s="643"/>
      <c r="BB58" s="643"/>
      <c r="BC58" s="643"/>
      <c r="BD58" s="643"/>
      <c r="BE58" s="643"/>
      <c r="BF58" s="643"/>
      <c r="BG58" s="643"/>
      <c r="BH58" s="643"/>
    </row>
    <row r="59" spans="1:60" ht="12" customHeight="1">
      <c r="A59" s="600">
        <v>56</v>
      </c>
      <c r="B59" s="600" t="s">
        <v>69</v>
      </c>
      <c r="C59" s="601" t="s">
        <v>267</v>
      </c>
      <c r="D59" s="602">
        <v>45176</v>
      </c>
      <c r="E59" s="600" t="s">
        <v>6381</v>
      </c>
      <c r="F59" s="603" t="s">
        <v>6503</v>
      </c>
      <c r="G59" s="603" t="s">
        <v>6504</v>
      </c>
      <c r="H59" s="603" t="s">
        <v>6505</v>
      </c>
      <c r="I59" s="603" t="s">
        <v>6506</v>
      </c>
      <c r="J59" s="600"/>
      <c r="K59" s="611"/>
      <c r="L59" s="606" t="s">
        <v>3189</v>
      </c>
      <c r="M59" s="611"/>
      <c r="N59" s="595"/>
      <c r="O59" s="603"/>
      <c r="P59" s="605"/>
      <c r="Q59" s="605"/>
      <c r="R59" s="603">
        <f t="shared" si="0"/>
        <v>0</v>
      </c>
      <c r="S59" s="603"/>
      <c r="T59" s="607" t="str">
        <f>VLOOKUP(cppm_pr[[#This Row],[Status]],'All Link_LOV'!$I$32:$K$72,2,0)</f>
        <v>PO Issued</v>
      </c>
      <c r="U59" s="607" t="s">
        <v>22</v>
      </c>
      <c r="V59" s="603">
        <v>69</v>
      </c>
      <c r="W59" s="607"/>
      <c r="X59" s="603"/>
      <c r="Y59" s="603" t="s">
        <v>6058</v>
      </c>
      <c r="Z59" s="608">
        <v>45173.650740740697</v>
      </c>
      <c r="AA59" s="603" t="s">
        <v>3800</v>
      </c>
      <c r="AB59" s="606"/>
      <c r="AC59" s="606">
        <v>6324.15</v>
      </c>
      <c r="AD59" s="603" t="s">
        <v>6148</v>
      </c>
      <c r="AE59" s="603"/>
      <c r="AF59" s="603" t="s">
        <v>398</v>
      </c>
      <c r="AG59" s="603" t="s">
        <v>492</v>
      </c>
      <c r="AH59" s="603" t="s">
        <v>6507</v>
      </c>
      <c r="AI59" s="600" t="str">
        <f>IFERROR(VLOOKUP(cppm_pr[[#This Row],[Order Number]],SPHERE!C:CC,39,0),"")</f>
        <v/>
      </c>
      <c r="AJ59" s="600" t="str">
        <f>IFERROR(VLOOKUP(cppm_pr[[#This Row],[Order Number]],'DC TM ONE'!B:CN,42,0),"")</f>
        <v/>
      </c>
      <c r="AK59" s="603"/>
      <c r="AL59" s="609">
        <v>45184</v>
      </c>
      <c r="AM59" s="603" t="s">
        <v>6293</v>
      </c>
      <c r="AN59" s="603" t="s">
        <v>4928</v>
      </c>
      <c r="AO59" s="603"/>
      <c r="AP59" s="603"/>
      <c r="AQ59" s="610" t="s">
        <v>6508</v>
      </c>
      <c r="AR59" s="603" t="s">
        <v>2251</v>
      </c>
      <c r="AS59" s="603"/>
      <c r="AT59" s="610" t="s">
        <v>6509</v>
      </c>
      <c r="AU59" s="603"/>
      <c r="AV59" s="603"/>
      <c r="AW59" s="603"/>
      <c r="AX59" s="603"/>
      <c r="AY59" s="603"/>
      <c r="AZ59" s="603"/>
      <c r="BA59" s="603"/>
      <c r="BB59" s="603"/>
      <c r="BC59" s="603"/>
      <c r="BD59" s="603"/>
      <c r="BE59" s="603"/>
      <c r="BF59" s="603"/>
      <c r="BG59" s="603"/>
      <c r="BH59" s="603"/>
    </row>
    <row r="60" spans="1:60" ht="12" customHeight="1">
      <c r="A60" s="600">
        <v>57</v>
      </c>
      <c r="B60" s="600" t="s">
        <v>73</v>
      </c>
      <c r="C60" s="601" t="s">
        <v>267</v>
      </c>
      <c r="D60" s="602"/>
      <c r="E60" s="600" t="s">
        <v>108</v>
      </c>
      <c r="F60" s="603" t="s">
        <v>6510</v>
      </c>
      <c r="G60" s="603" t="s">
        <v>6511</v>
      </c>
      <c r="H60" s="603" t="s">
        <v>6512</v>
      </c>
      <c r="I60" s="603" t="s">
        <v>108</v>
      </c>
      <c r="J60" s="600"/>
      <c r="K60" s="843" t="s">
        <v>6513</v>
      </c>
      <c r="L60" s="606" t="s">
        <v>57</v>
      </c>
      <c r="M60" s="843"/>
      <c r="N60" s="595"/>
      <c r="O60" s="603"/>
      <c r="P60" s="605"/>
      <c r="Q60" s="605"/>
      <c r="R60" s="603">
        <f t="shared" si="0"/>
        <v>0</v>
      </c>
      <c r="S60" s="603"/>
      <c r="T60" s="607" t="str">
        <f>VLOOKUP(cppm_pr[[#This Row],[Status]],'All Link_LOV'!$I$32:$K$72,2,0)</f>
        <v>PO Issued</v>
      </c>
      <c r="U60" s="607" t="s">
        <v>22</v>
      </c>
      <c r="V60" s="603">
        <v>70</v>
      </c>
      <c r="W60" s="607"/>
      <c r="X60" s="603"/>
      <c r="Y60" s="603" t="s">
        <v>6058</v>
      </c>
      <c r="Z60" s="608">
        <v>45173.667187500003</v>
      </c>
      <c r="AA60" s="835" t="s">
        <v>5943</v>
      </c>
      <c r="AB60" s="606"/>
      <c r="AC60" s="606">
        <v>4830</v>
      </c>
      <c r="AD60" s="603" t="s">
        <v>6148</v>
      </c>
      <c r="AE60" s="603"/>
      <c r="AF60" s="603" t="s">
        <v>6164</v>
      </c>
      <c r="AG60" s="603" t="s">
        <v>492</v>
      </c>
      <c r="AH60" s="603" t="s">
        <v>6514</v>
      </c>
      <c r="AI60" s="600" t="str">
        <f>IFERROR(VLOOKUP(cppm_pr[[#This Row],[Order Number]],SPHERE!C:CC,39,0),"")</f>
        <v/>
      </c>
      <c r="AJ60" s="600" t="str">
        <f>IFERROR(VLOOKUP(cppm_pr[[#This Row],[Order Number]],'DC TM ONE'!B:CN,42,0),"")</f>
        <v/>
      </c>
      <c r="AK60" s="603"/>
      <c r="AL60" s="609">
        <v>45199</v>
      </c>
      <c r="AM60" s="603" t="s">
        <v>6515</v>
      </c>
      <c r="AN60" s="603" t="s">
        <v>6175</v>
      </c>
      <c r="AO60" s="603"/>
      <c r="AP60" s="603" t="str">
        <f>$AR60</f>
        <v>1109600 (Vendor ID)</v>
      </c>
      <c r="AQ60" s="835"/>
      <c r="AR60" s="603" t="s">
        <v>6516</v>
      </c>
      <c r="AS60" s="603"/>
      <c r="AT60" s="835" t="s">
        <v>6517</v>
      </c>
      <c r="AU60" s="603"/>
      <c r="AV60" s="603"/>
      <c r="AW60" s="603"/>
      <c r="AX60" s="603"/>
      <c r="AY60" s="603"/>
      <c r="AZ60" s="603"/>
      <c r="BA60" s="603"/>
      <c r="BB60" s="603"/>
      <c r="BC60" s="603"/>
      <c r="BD60" s="603"/>
      <c r="BE60" s="603"/>
      <c r="BF60" s="603"/>
      <c r="BG60" s="603"/>
      <c r="BH60" s="603"/>
    </row>
    <row r="61" spans="1:60" ht="12" customHeight="1">
      <c r="A61" s="600">
        <v>58</v>
      </c>
      <c r="B61" s="600" t="s">
        <v>82</v>
      </c>
      <c r="C61" s="601" t="s">
        <v>267</v>
      </c>
      <c r="D61" s="602">
        <v>45176</v>
      </c>
      <c r="E61" s="600" t="s">
        <v>6518</v>
      </c>
      <c r="F61" s="603" t="s">
        <v>6519</v>
      </c>
      <c r="G61" s="603" t="s">
        <v>6520</v>
      </c>
      <c r="H61" s="603" t="s">
        <v>6521</v>
      </c>
      <c r="I61" s="603" t="s">
        <v>6522</v>
      </c>
      <c r="J61" s="600"/>
      <c r="K61" s="611"/>
      <c r="L61" s="606" t="s">
        <v>51</v>
      </c>
      <c r="M61" s="611"/>
      <c r="N61" s="595"/>
      <c r="O61" s="603"/>
      <c r="P61" s="605"/>
      <c r="Q61" s="605"/>
      <c r="R61" s="603">
        <f t="shared" si="0"/>
        <v>0</v>
      </c>
      <c r="S61" s="603"/>
      <c r="T61" s="607" t="str">
        <f>VLOOKUP(cppm_pr[[#This Row],[Status]],'All Link_LOV'!$I$32:$K$72,2,0)</f>
        <v>PO Issued</v>
      </c>
      <c r="U61" s="607" t="s">
        <v>22</v>
      </c>
      <c r="V61" s="603">
        <v>71</v>
      </c>
      <c r="W61" s="607"/>
      <c r="X61" s="603"/>
      <c r="Y61" s="603" t="s">
        <v>6058</v>
      </c>
      <c r="Z61" s="608">
        <v>45173.669837963003</v>
      </c>
      <c r="AA61" s="603" t="s">
        <v>3680</v>
      </c>
      <c r="AB61" s="606"/>
      <c r="AC61" s="606">
        <v>932</v>
      </c>
      <c r="AD61" s="603" t="s">
        <v>6148</v>
      </c>
      <c r="AE61" s="603"/>
      <c r="AF61" s="603" t="s">
        <v>398</v>
      </c>
      <c r="AG61" s="603" t="s">
        <v>488</v>
      </c>
      <c r="AH61" s="600" t="s">
        <v>6523</v>
      </c>
      <c r="AI61" s="600" t="str">
        <f>IFERROR(VLOOKUP(cppm_pr[[#This Row],[Order Number]],SPHERE!C:CC,39,0),"")</f>
        <v/>
      </c>
      <c r="AJ61" s="600" t="str">
        <f>IFERROR(VLOOKUP(cppm_pr[[#This Row],[Order Number]],'DC TM ONE'!B:CN,42,0),"")</f>
        <v/>
      </c>
      <c r="AK61" s="600"/>
      <c r="AL61" s="609">
        <v>45168</v>
      </c>
      <c r="AM61" s="603" t="s">
        <v>6524</v>
      </c>
      <c r="AN61" s="603" t="s">
        <v>4928</v>
      </c>
      <c r="AO61" s="603"/>
      <c r="AP61" s="603"/>
      <c r="AQ61" s="610" t="s">
        <v>6525</v>
      </c>
      <c r="AR61" s="603" t="s">
        <v>2122</v>
      </c>
      <c r="AS61" s="603"/>
      <c r="AT61" s="610" t="s">
        <v>6526</v>
      </c>
      <c r="AU61" s="603"/>
      <c r="AV61" s="603"/>
      <c r="AW61" s="603"/>
      <c r="AX61" s="603"/>
      <c r="AY61" s="603"/>
      <c r="AZ61" s="603"/>
      <c r="BA61" s="603"/>
      <c r="BB61" s="603"/>
      <c r="BC61" s="603"/>
      <c r="BD61" s="603"/>
      <c r="BE61" s="603"/>
      <c r="BF61" s="603"/>
      <c r="BG61" s="603"/>
      <c r="BH61" s="603"/>
    </row>
    <row r="62" spans="1:60" ht="12" customHeight="1">
      <c r="A62" s="589">
        <v>59</v>
      </c>
      <c r="B62" s="589" t="s">
        <v>63</v>
      </c>
      <c r="C62" s="590" t="s">
        <v>267</v>
      </c>
      <c r="D62" s="591">
        <v>45182</v>
      </c>
      <c r="E62" s="589" t="s">
        <v>6527</v>
      </c>
      <c r="F62" s="592" t="s">
        <v>6528</v>
      </c>
      <c r="G62" s="592" t="s">
        <v>6529</v>
      </c>
      <c r="H62" s="592" t="s">
        <v>6530</v>
      </c>
      <c r="I62" s="589" t="s">
        <v>6531</v>
      </c>
      <c r="J62" s="589"/>
      <c r="K62" s="593">
        <v>4902147082</v>
      </c>
      <c r="L62" s="595" t="s">
        <v>1728</v>
      </c>
      <c r="M62" s="593"/>
      <c r="N62" s="595"/>
      <c r="O62" s="592"/>
      <c r="P62" s="655"/>
      <c r="Q62" s="655"/>
      <c r="R62" s="589">
        <f t="shared" si="0"/>
        <v>0</v>
      </c>
      <c r="S62" s="589"/>
      <c r="T62" s="596" t="str">
        <f>VLOOKUP(cppm_pr[[#This Row],[Status]],'All Link_LOV'!$I$32:$K$72,2,0)</f>
        <v>PO Issued</v>
      </c>
      <c r="U62" s="596" t="s">
        <v>22</v>
      </c>
      <c r="V62" s="592">
        <v>72</v>
      </c>
      <c r="W62" s="596"/>
      <c r="X62" s="592"/>
      <c r="Y62" s="592" t="s">
        <v>6058</v>
      </c>
      <c r="Z62" s="597">
        <v>45173.682592592602</v>
      </c>
      <c r="AA62" s="598" t="s">
        <v>1841</v>
      </c>
      <c r="AB62" s="595"/>
      <c r="AC62" s="595">
        <v>12003.62</v>
      </c>
      <c r="AD62" s="592" t="s">
        <v>6059</v>
      </c>
      <c r="AE62" s="592"/>
      <c r="AF62" s="592" t="s">
        <v>397</v>
      </c>
      <c r="AG62" s="592" t="s">
        <v>501</v>
      </c>
      <c r="AH62" s="589" t="s">
        <v>6532</v>
      </c>
      <c r="AI62" s="600" t="str">
        <f>IFERROR(VLOOKUP(cppm_pr[[#This Row],[Order Number]],SPHERE!C:CC,39,0),"")</f>
        <v/>
      </c>
      <c r="AJ62" s="600" t="str">
        <f>IFERROR(VLOOKUP(cppm_pr[[#This Row],[Order Number]],'DC TM ONE'!B:CN,42,0),"")</f>
        <v/>
      </c>
      <c r="AK62" s="589"/>
      <c r="AL62" s="599">
        <v>45199</v>
      </c>
      <c r="AM62" s="592" t="s">
        <v>6533</v>
      </c>
      <c r="AN62" s="592" t="s">
        <v>4928</v>
      </c>
      <c r="AO62" s="592"/>
      <c r="AP62" s="592"/>
      <c r="AQ62" s="598" t="s">
        <v>6534</v>
      </c>
      <c r="AR62" s="592" t="s">
        <v>6535</v>
      </c>
      <c r="AS62" s="592"/>
      <c r="AT62" s="598" t="s">
        <v>6536</v>
      </c>
      <c r="AU62" s="592"/>
      <c r="AV62" s="592"/>
      <c r="AW62" s="592"/>
      <c r="AX62" s="592"/>
      <c r="AY62" s="592"/>
      <c r="AZ62" s="592"/>
      <c r="BA62" s="592"/>
      <c r="BB62" s="592"/>
      <c r="BC62" s="592"/>
      <c r="BD62" s="592"/>
      <c r="BE62" s="592"/>
      <c r="BF62" s="592"/>
      <c r="BG62" s="592"/>
      <c r="BH62" s="592"/>
    </row>
    <row r="63" spans="1:60" ht="12" customHeight="1">
      <c r="A63" s="600">
        <v>60</v>
      </c>
      <c r="B63" s="600" t="s">
        <v>71</v>
      </c>
      <c r="C63" s="601" t="s">
        <v>267</v>
      </c>
      <c r="D63" s="602"/>
      <c r="E63" s="600" t="s">
        <v>6058</v>
      </c>
      <c r="F63" s="603" t="s">
        <v>6537</v>
      </c>
      <c r="G63" s="603" t="s">
        <v>6538</v>
      </c>
      <c r="H63" s="603" t="s">
        <v>6539</v>
      </c>
      <c r="I63" s="600"/>
      <c r="J63" s="600"/>
      <c r="K63" s="611"/>
      <c r="L63" s="606" t="s">
        <v>55</v>
      </c>
      <c r="M63" s="611"/>
      <c r="N63" s="595"/>
      <c r="O63" s="603"/>
      <c r="P63" s="625"/>
      <c r="Q63" s="625"/>
      <c r="R63" s="600">
        <f t="shared" si="0"/>
        <v>0</v>
      </c>
      <c r="S63" s="600"/>
      <c r="T63" s="607" t="str">
        <f>VLOOKUP(cppm_pr[[#This Row],[Status]],'All Link_LOV'!$I$32:$K$72,2,0)</f>
        <v>PO Issued</v>
      </c>
      <c r="U63" s="607" t="s">
        <v>22</v>
      </c>
      <c r="V63" s="603">
        <v>74</v>
      </c>
      <c r="W63" s="607"/>
      <c r="X63" s="603"/>
      <c r="Y63" s="603" t="s">
        <v>6058</v>
      </c>
      <c r="Z63" s="608">
        <v>45173.695567129602</v>
      </c>
      <c r="AA63" s="603" t="s">
        <v>1895</v>
      </c>
      <c r="AB63" s="606"/>
      <c r="AC63" s="606">
        <v>4658</v>
      </c>
      <c r="AD63" s="603" t="s">
        <v>6148</v>
      </c>
      <c r="AE63" s="603"/>
      <c r="AF63" s="603" t="s">
        <v>398</v>
      </c>
      <c r="AG63" s="603" t="s">
        <v>488</v>
      </c>
      <c r="AH63" s="600" t="s">
        <v>6540</v>
      </c>
      <c r="AI63" s="600" t="str">
        <f>IFERROR(VLOOKUP(cppm_pr[[#This Row],[Order Number]],SPHERE!C:CC,39,0),"")</f>
        <v/>
      </c>
      <c r="AJ63" s="600" t="str">
        <f>IFERROR(VLOOKUP(cppm_pr[[#This Row],[Order Number]],'DC TM ONE'!B:CN,42,0),"")</f>
        <v/>
      </c>
      <c r="AK63" s="600"/>
      <c r="AL63" s="609">
        <v>45203</v>
      </c>
      <c r="AM63" s="603" t="s">
        <v>6541</v>
      </c>
      <c r="AN63" s="603" t="s">
        <v>6175</v>
      </c>
      <c r="AO63" s="603"/>
      <c r="AP63" s="603" t="str">
        <f>$AR63</f>
        <v>3400040246</v>
      </c>
      <c r="AQ63" s="610"/>
      <c r="AR63" s="603" t="s">
        <v>6542</v>
      </c>
      <c r="AS63" s="603"/>
      <c r="AT63" s="610" t="s">
        <v>6543</v>
      </c>
      <c r="AU63" s="603"/>
      <c r="AV63" s="603"/>
      <c r="AW63" s="603"/>
      <c r="AX63" s="603"/>
      <c r="AY63" s="603"/>
      <c r="AZ63" s="603"/>
      <c r="BA63" s="603"/>
      <c r="BB63" s="603"/>
      <c r="BC63" s="603"/>
      <c r="BD63" s="603"/>
      <c r="BE63" s="603"/>
      <c r="BF63" s="603"/>
      <c r="BG63" s="603"/>
      <c r="BH63" s="603"/>
    </row>
    <row r="64" spans="1:60" ht="12" customHeight="1">
      <c r="A64" s="589">
        <v>61</v>
      </c>
      <c r="B64" s="589" t="s">
        <v>69</v>
      </c>
      <c r="C64" s="590" t="s">
        <v>267</v>
      </c>
      <c r="D64" s="591">
        <v>45180</v>
      </c>
      <c r="E64" s="589" t="s">
        <v>6381</v>
      </c>
      <c r="F64" s="592" t="s">
        <v>6544</v>
      </c>
      <c r="G64" s="592" t="s">
        <v>6545</v>
      </c>
      <c r="H64" s="592" t="s">
        <v>6546</v>
      </c>
      <c r="I64" s="592" t="s">
        <v>6547</v>
      </c>
      <c r="J64" s="589"/>
      <c r="K64" s="593"/>
      <c r="L64" s="595" t="s">
        <v>1552</v>
      </c>
      <c r="M64" s="593"/>
      <c r="N64" s="595"/>
      <c r="O64" s="592"/>
      <c r="P64" s="594"/>
      <c r="Q64" s="594"/>
      <c r="R64" s="592">
        <f t="shared" si="0"/>
        <v>0</v>
      </c>
      <c r="S64" s="592"/>
      <c r="T64" s="596" t="str">
        <f>VLOOKUP(cppm_pr[[#This Row],[Status]],'All Link_LOV'!$I$32:$K$72,2,0)</f>
        <v>PO Issued</v>
      </c>
      <c r="U64" s="596" t="s">
        <v>22</v>
      </c>
      <c r="V64" s="592">
        <v>75</v>
      </c>
      <c r="W64" s="596"/>
      <c r="X64" s="592"/>
      <c r="Y64" s="592" t="s">
        <v>6058</v>
      </c>
      <c r="Z64" s="597">
        <v>45173.692372685196</v>
      </c>
      <c r="AA64" s="598" t="s">
        <v>5569</v>
      </c>
      <c r="AB64" s="595"/>
      <c r="AC64" s="595">
        <v>1087.3</v>
      </c>
      <c r="AD64" s="592" t="s">
        <v>6148</v>
      </c>
      <c r="AE64" s="592"/>
      <c r="AF64" s="592" t="s">
        <v>6071</v>
      </c>
      <c r="AG64" s="592" t="s">
        <v>490</v>
      </c>
      <c r="AH64" s="592" t="s">
        <v>6548</v>
      </c>
      <c r="AI64" s="600" t="str">
        <f>IFERROR(VLOOKUP(cppm_pr[[#This Row],[Order Number]],SPHERE!C:CC,39,0),"")</f>
        <v/>
      </c>
      <c r="AJ64" s="600" t="str">
        <f>IFERROR(VLOOKUP(cppm_pr[[#This Row],[Order Number]],'DC TM ONE'!B:CN,42,0),"")</f>
        <v/>
      </c>
      <c r="AK64" s="592"/>
      <c r="AL64" s="599">
        <v>45157</v>
      </c>
      <c r="AM64" s="592" t="s">
        <v>6549</v>
      </c>
      <c r="AN64" s="592" t="s">
        <v>4928</v>
      </c>
      <c r="AO64" s="592"/>
      <c r="AP64" s="592"/>
      <c r="AQ64" s="598" t="s">
        <v>6550</v>
      </c>
      <c r="AR64" s="592" t="s">
        <v>6551</v>
      </c>
      <c r="AS64" s="592"/>
      <c r="AT64" s="598"/>
      <c r="AU64" s="592"/>
      <c r="AV64" s="592"/>
      <c r="AW64" s="592"/>
      <c r="AX64" s="592"/>
      <c r="AY64" s="592"/>
      <c r="AZ64" s="592"/>
      <c r="BA64" s="592"/>
      <c r="BB64" s="592"/>
      <c r="BC64" s="592"/>
      <c r="BD64" s="592"/>
      <c r="BE64" s="592"/>
      <c r="BF64" s="592"/>
      <c r="BG64" s="592"/>
      <c r="BH64" s="592"/>
    </row>
    <row r="65" spans="1:60" ht="12" customHeight="1">
      <c r="A65" s="600">
        <v>62</v>
      </c>
      <c r="B65" s="600" t="s">
        <v>63</v>
      </c>
      <c r="C65" s="601" t="s">
        <v>267</v>
      </c>
      <c r="D65" s="602">
        <v>45176</v>
      </c>
      <c r="E65" s="600" t="s">
        <v>6552</v>
      </c>
      <c r="F65" s="603" t="s">
        <v>6553</v>
      </c>
      <c r="G65" s="603" t="s">
        <v>6554</v>
      </c>
      <c r="H65" s="603" t="s">
        <v>6555</v>
      </c>
      <c r="I65" s="603" t="s">
        <v>6556</v>
      </c>
      <c r="J65" s="600"/>
      <c r="K65" s="611">
        <v>4902145950</v>
      </c>
      <c r="L65" s="606" t="s">
        <v>3189</v>
      </c>
      <c r="M65" s="611"/>
      <c r="N65" s="595"/>
      <c r="O65" s="603"/>
      <c r="P65" s="605"/>
      <c r="Q65" s="605"/>
      <c r="R65" s="603">
        <f t="shared" si="0"/>
        <v>0</v>
      </c>
      <c r="S65" s="603"/>
      <c r="T65" s="607" t="str">
        <f>VLOOKUP(cppm_pr[[#This Row],[Status]],'All Link_LOV'!$I$32:$K$72,2,0)</f>
        <v>PO Issued</v>
      </c>
      <c r="U65" s="607" t="s">
        <v>22</v>
      </c>
      <c r="V65" s="603">
        <v>76</v>
      </c>
      <c r="W65" s="607"/>
      <c r="X65" s="603"/>
      <c r="Y65" s="603" t="s">
        <v>6058</v>
      </c>
      <c r="Z65" s="608">
        <v>45173.693946759297</v>
      </c>
      <c r="AA65" s="603" t="s">
        <v>2043</v>
      </c>
      <c r="AB65" s="606"/>
      <c r="AC65" s="606">
        <v>6251.1</v>
      </c>
      <c r="AD65" s="603" t="s">
        <v>6059</v>
      </c>
      <c r="AE65" s="603"/>
      <c r="AF65" s="603" t="s">
        <v>6071</v>
      </c>
      <c r="AG65" s="603" t="s">
        <v>492</v>
      </c>
      <c r="AH65" s="603" t="s">
        <v>6557</v>
      </c>
      <c r="AI65" s="600" t="str">
        <f>IFERROR(VLOOKUP(cppm_pr[[#This Row],[Order Number]],SPHERE!C:CC,39,0),"")</f>
        <v/>
      </c>
      <c r="AJ65" s="600" t="str">
        <f>IFERROR(VLOOKUP(cppm_pr[[#This Row],[Order Number]],'DC TM ONE'!B:CN,42,0),"")</f>
        <v/>
      </c>
      <c r="AK65" s="603"/>
      <c r="AL65" s="609">
        <v>45178</v>
      </c>
      <c r="AM65" s="603" t="s">
        <v>6558</v>
      </c>
      <c r="AN65" s="603" t="s">
        <v>4928</v>
      </c>
      <c r="AO65" s="603"/>
      <c r="AP65" s="603"/>
      <c r="AQ65" s="610" t="s">
        <v>6559</v>
      </c>
      <c r="AR65" s="603" t="s">
        <v>6560</v>
      </c>
      <c r="AS65" s="603"/>
      <c r="AT65" s="610" t="s">
        <v>6561</v>
      </c>
      <c r="AU65" s="603"/>
      <c r="AV65" s="603"/>
      <c r="AW65" s="603"/>
      <c r="AX65" s="603"/>
      <c r="AY65" s="603"/>
      <c r="AZ65" s="603"/>
      <c r="BA65" s="603"/>
      <c r="BB65" s="603"/>
      <c r="BC65" s="603"/>
      <c r="BD65" s="603"/>
      <c r="BE65" s="603"/>
      <c r="BF65" s="603"/>
      <c r="BG65" s="603"/>
      <c r="BH65" s="603"/>
    </row>
    <row r="66" spans="1:60" ht="12" customHeight="1">
      <c r="A66" s="589">
        <v>63</v>
      </c>
      <c r="B66" s="589" t="s">
        <v>71</v>
      </c>
      <c r="C66" s="590" t="s">
        <v>267</v>
      </c>
      <c r="D66" s="591"/>
      <c r="E66" s="589" t="s">
        <v>6562</v>
      </c>
      <c r="F66" s="592" t="s">
        <v>6563</v>
      </c>
      <c r="G66" s="592" t="s">
        <v>6564</v>
      </c>
      <c r="H66" s="592" t="s">
        <v>6565</v>
      </c>
      <c r="I66" s="589"/>
      <c r="J66" s="589"/>
      <c r="K66" s="593">
        <v>4902146809</v>
      </c>
      <c r="L66" s="595" t="s">
        <v>55</v>
      </c>
      <c r="M66" s="593"/>
      <c r="N66" s="595"/>
      <c r="O66" s="592"/>
      <c r="P66" s="655"/>
      <c r="Q66" s="655"/>
      <c r="R66" s="589">
        <f t="shared" si="0"/>
        <v>0</v>
      </c>
      <c r="S66" s="589"/>
      <c r="T66" s="596" t="str">
        <f>VLOOKUP(cppm_pr[[#This Row],[Status]],'All Link_LOV'!$I$32:$K$72,2,0)</f>
        <v>PO Issued</v>
      </c>
      <c r="U66" s="596" t="s">
        <v>22</v>
      </c>
      <c r="V66" s="592">
        <v>77</v>
      </c>
      <c r="W66" s="596"/>
      <c r="X66" s="592"/>
      <c r="Y66" s="592" t="s">
        <v>6058</v>
      </c>
      <c r="Z66" s="597">
        <v>45173.697581018503</v>
      </c>
      <c r="AA66" s="598" t="s">
        <v>1895</v>
      </c>
      <c r="AB66" s="595"/>
      <c r="AC66" s="595">
        <v>2176</v>
      </c>
      <c r="AD66" s="592" t="s">
        <v>6148</v>
      </c>
      <c r="AE66" s="592"/>
      <c r="AF66" s="592" t="s">
        <v>398</v>
      </c>
      <c r="AG66" s="592" t="s">
        <v>488</v>
      </c>
      <c r="AH66" s="589" t="s">
        <v>6566</v>
      </c>
      <c r="AI66" s="600" t="str">
        <f>IFERROR(VLOOKUP(cppm_pr[[#This Row],[Order Number]],SPHERE!C:CC,39,0),"")</f>
        <v/>
      </c>
      <c r="AJ66" s="600" t="str">
        <f>IFERROR(VLOOKUP(cppm_pr[[#This Row],[Order Number]],'DC TM ONE'!B:CN,42,0),"")</f>
        <v/>
      </c>
      <c r="AK66" s="589"/>
      <c r="AL66" s="599">
        <v>45203</v>
      </c>
      <c r="AM66" s="592" t="s">
        <v>6567</v>
      </c>
      <c r="AN66" s="592" t="s">
        <v>6175</v>
      </c>
      <c r="AO66" s="592"/>
      <c r="AP66" s="592" t="str">
        <f>$AR66</f>
        <v>3400040246</v>
      </c>
      <c r="AQ66" s="598"/>
      <c r="AR66" s="592" t="s">
        <v>6542</v>
      </c>
      <c r="AS66" s="592"/>
      <c r="AT66" s="598" t="s">
        <v>6568</v>
      </c>
      <c r="AU66" s="592"/>
      <c r="AV66" s="592"/>
      <c r="AW66" s="592"/>
      <c r="AX66" s="592"/>
      <c r="AY66" s="592"/>
      <c r="AZ66" s="592"/>
      <c r="BA66" s="592"/>
      <c r="BB66" s="592"/>
      <c r="BC66" s="592"/>
      <c r="BD66" s="592"/>
      <c r="BE66" s="592"/>
      <c r="BF66" s="592"/>
      <c r="BG66" s="592"/>
      <c r="BH66" s="592"/>
    </row>
    <row r="67" spans="1:60" ht="12" customHeight="1">
      <c r="A67" s="600">
        <v>64</v>
      </c>
      <c r="B67" s="600" t="s">
        <v>62</v>
      </c>
      <c r="C67" s="601" t="s">
        <v>265</v>
      </c>
      <c r="D67" s="602"/>
      <c r="E67" s="600" t="s">
        <v>6058</v>
      </c>
      <c r="F67" s="603" t="s">
        <v>6569</v>
      </c>
      <c r="G67" s="603" t="s">
        <v>6570</v>
      </c>
      <c r="H67" s="603" t="s">
        <v>6571</v>
      </c>
      <c r="I67" s="603" t="s">
        <v>6572</v>
      </c>
      <c r="J67" s="600"/>
      <c r="K67" s="611"/>
      <c r="L67" s="606" t="s">
        <v>1552</v>
      </c>
      <c r="M67" s="611"/>
      <c r="N67" s="595"/>
      <c r="O67" s="603"/>
      <c r="P67" s="605"/>
      <c r="Q67" s="605"/>
      <c r="R67" s="603">
        <f t="shared" si="0"/>
        <v>0</v>
      </c>
      <c r="S67" s="603"/>
      <c r="T67" s="607" t="str">
        <f>VLOOKUP(cppm_pr[[#This Row],[Status]],'All Link_LOV'!$I$32:$K$72,2,0)</f>
        <v>Pending PR Release</v>
      </c>
      <c r="U67" s="607" t="s">
        <v>22</v>
      </c>
      <c r="V67" s="603">
        <v>78</v>
      </c>
      <c r="W67" s="607"/>
      <c r="X67" s="603"/>
      <c r="Y67" s="603" t="s">
        <v>6058</v>
      </c>
      <c r="Z67" s="608">
        <v>45173.700300925899</v>
      </c>
      <c r="AA67" s="603" t="s">
        <v>1662</v>
      </c>
      <c r="AB67" s="606"/>
      <c r="AC67" s="606">
        <v>68308.429999999993</v>
      </c>
      <c r="AD67" s="603" t="s">
        <v>6059</v>
      </c>
      <c r="AE67" s="603"/>
      <c r="AF67" s="603" t="s">
        <v>6071</v>
      </c>
      <c r="AG67" s="603" t="s">
        <v>492</v>
      </c>
      <c r="AH67" s="603" t="s">
        <v>6573</v>
      </c>
      <c r="AI67" s="600" t="str">
        <f>IFERROR(VLOOKUP(cppm_pr[[#This Row],[Order Number]],SPHERE!C:CC,39,0),"")</f>
        <v/>
      </c>
      <c r="AJ67" s="600" t="str">
        <f>IFERROR(VLOOKUP(cppm_pr[[#This Row],[Order Number]],'DC TM ONE'!B:CN,42,0),"")</f>
        <v/>
      </c>
      <c r="AK67" s="603"/>
      <c r="AL67" s="609">
        <v>45199</v>
      </c>
      <c r="AM67" s="603" t="s">
        <v>6574</v>
      </c>
      <c r="AN67" s="603" t="s">
        <v>4928</v>
      </c>
      <c r="AO67" s="603"/>
      <c r="AP67" s="603"/>
      <c r="AQ67" s="610" t="s">
        <v>6575</v>
      </c>
      <c r="AR67" s="603" t="s">
        <v>6136</v>
      </c>
      <c r="AS67" s="603"/>
      <c r="AT67" s="610" t="s">
        <v>6576</v>
      </c>
      <c r="AU67" s="603"/>
      <c r="AV67" s="603"/>
      <c r="AW67" s="603"/>
      <c r="AX67" s="603"/>
      <c r="AY67" s="603"/>
      <c r="AZ67" s="603"/>
      <c r="BA67" s="603"/>
      <c r="BB67" s="603"/>
      <c r="BC67" s="603"/>
      <c r="BD67" s="603"/>
      <c r="BE67" s="603"/>
      <c r="BF67" s="603"/>
      <c r="BG67" s="603"/>
      <c r="BH67" s="603"/>
    </row>
    <row r="68" spans="1:60" ht="12" customHeight="1">
      <c r="A68" s="589">
        <v>65</v>
      </c>
      <c r="B68" s="589" t="s">
        <v>69</v>
      </c>
      <c r="C68" s="590" t="s">
        <v>267</v>
      </c>
      <c r="D68" s="591">
        <v>45180</v>
      </c>
      <c r="E68" s="589" t="s">
        <v>6577</v>
      </c>
      <c r="F68" s="592" t="s">
        <v>6578</v>
      </c>
      <c r="G68" s="592" t="s">
        <v>6579</v>
      </c>
      <c r="H68" s="592" t="s">
        <v>6580</v>
      </c>
      <c r="I68" s="592"/>
      <c r="J68" s="589"/>
      <c r="K68" s="593"/>
      <c r="L68" s="595" t="s">
        <v>1552</v>
      </c>
      <c r="M68" s="593"/>
      <c r="N68" s="595"/>
      <c r="O68" s="592"/>
      <c r="P68" s="594"/>
      <c r="Q68" s="594"/>
      <c r="R68" s="592">
        <f t="shared" ref="R68:R131" si="1">$Q68-$P68</f>
        <v>0</v>
      </c>
      <c r="S68" s="592"/>
      <c r="T68" s="596" t="str">
        <f>VLOOKUP(cppm_pr[[#This Row],[Status]],'All Link_LOV'!$I$32:$K$72,2,0)</f>
        <v>PO Issued</v>
      </c>
      <c r="U68" s="596" t="s">
        <v>22</v>
      </c>
      <c r="V68" s="592">
        <v>79</v>
      </c>
      <c r="W68" s="596"/>
      <c r="X68" s="592"/>
      <c r="Y68" s="592" t="s">
        <v>6058</v>
      </c>
      <c r="Z68" s="597">
        <v>45173.710104166697</v>
      </c>
      <c r="AA68" s="598" t="s">
        <v>4091</v>
      </c>
      <c r="AB68" s="595"/>
      <c r="AC68" s="595">
        <v>4097.6000000000004</v>
      </c>
      <c r="AD68" s="592" t="s">
        <v>6148</v>
      </c>
      <c r="AE68" s="592"/>
      <c r="AF68" s="592" t="s">
        <v>6071</v>
      </c>
      <c r="AG68" s="592" t="s">
        <v>490</v>
      </c>
      <c r="AH68" s="592" t="s">
        <v>6581</v>
      </c>
      <c r="AI68" s="600" t="str">
        <f>IFERROR(VLOOKUP(cppm_pr[[#This Row],[Order Number]],SPHERE!C:CC,39,0),"")</f>
        <v/>
      </c>
      <c r="AJ68" s="600" t="str">
        <f>IFERROR(VLOOKUP(cppm_pr[[#This Row],[Order Number]],'DC TM ONE'!B:CN,42,0),"")</f>
        <v/>
      </c>
      <c r="AK68" s="592"/>
      <c r="AL68" s="599">
        <v>45218</v>
      </c>
      <c r="AM68" s="592" t="s">
        <v>6582</v>
      </c>
      <c r="AN68" s="592" t="s">
        <v>6175</v>
      </c>
      <c r="AO68" s="592"/>
      <c r="AP68" s="592" t="str">
        <f>$AR68</f>
        <v>3400023532</v>
      </c>
      <c r="AQ68" s="598"/>
      <c r="AR68" s="592" t="s">
        <v>6583</v>
      </c>
      <c r="AS68" s="592"/>
      <c r="AT68" s="598" t="s">
        <v>6584</v>
      </c>
      <c r="AU68" s="592"/>
      <c r="AV68" s="592"/>
      <c r="AW68" s="592"/>
      <c r="AX68" s="592"/>
      <c r="AY68" s="592"/>
      <c r="AZ68" s="592"/>
      <c r="BA68" s="592"/>
      <c r="BB68" s="592"/>
      <c r="BC68" s="592"/>
      <c r="BD68" s="592"/>
      <c r="BE68" s="592"/>
      <c r="BF68" s="592"/>
      <c r="BG68" s="592"/>
      <c r="BH68" s="592"/>
    </row>
    <row r="69" spans="1:60" ht="12" customHeight="1">
      <c r="A69" s="600">
        <v>66</v>
      </c>
      <c r="B69" s="600" t="s">
        <v>70</v>
      </c>
      <c r="C69" s="601" t="s">
        <v>267</v>
      </c>
      <c r="D69" s="602"/>
      <c r="E69" s="600" t="s">
        <v>6058</v>
      </c>
      <c r="F69" s="603" t="s">
        <v>6585</v>
      </c>
      <c r="G69" s="603" t="s">
        <v>6586</v>
      </c>
      <c r="H69" s="603" t="s">
        <v>6587</v>
      </c>
      <c r="I69" s="600" t="s">
        <v>6588</v>
      </c>
      <c r="J69" s="600"/>
      <c r="K69" s="611"/>
      <c r="L69" s="606" t="s">
        <v>1728</v>
      </c>
      <c r="M69" s="611"/>
      <c r="N69" s="595"/>
      <c r="O69" s="603"/>
      <c r="P69" s="625"/>
      <c r="Q69" s="625"/>
      <c r="R69" s="600">
        <f t="shared" si="1"/>
        <v>0</v>
      </c>
      <c r="S69" s="600"/>
      <c r="T69" s="607" t="str">
        <f>VLOOKUP(cppm_pr[[#This Row],[Status]],'All Link_LOV'!$I$32:$K$72,2,0)</f>
        <v>PO Issued</v>
      </c>
      <c r="U69" s="607" t="s">
        <v>22</v>
      </c>
      <c r="V69" s="603">
        <v>80</v>
      </c>
      <c r="W69" s="607"/>
      <c r="X69" s="603"/>
      <c r="Y69" s="603" t="s">
        <v>6058</v>
      </c>
      <c r="Z69" s="608">
        <v>45173.711828703701</v>
      </c>
      <c r="AA69" s="603" t="s">
        <v>6455</v>
      </c>
      <c r="AB69" s="606"/>
      <c r="AC69" s="606">
        <v>386.01</v>
      </c>
      <c r="AD69" s="603" t="s">
        <v>6148</v>
      </c>
      <c r="AE69" s="603"/>
      <c r="AF69" s="603" t="s">
        <v>6071</v>
      </c>
      <c r="AG69" s="603" t="s">
        <v>490</v>
      </c>
      <c r="AH69" s="600" t="s">
        <v>6589</v>
      </c>
      <c r="AI69" s="600" t="str">
        <f>IFERROR(VLOOKUP(cppm_pr[[#This Row],[Order Number]],SPHERE!C:CC,39,0),"")</f>
        <v/>
      </c>
      <c r="AJ69" s="600" t="str">
        <f>IFERROR(VLOOKUP(cppm_pr[[#This Row],[Order Number]],'DC TM ONE'!B:CN,42,0),"")</f>
        <v/>
      </c>
      <c r="AK69" s="600"/>
      <c r="AL69" s="609">
        <v>45138</v>
      </c>
      <c r="AM69" s="603" t="s">
        <v>6490</v>
      </c>
      <c r="AN69" s="603" t="s">
        <v>4928</v>
      </c>
      <c r="AO69" s="603"/>
      <c r="AP69" s="603"/>
      <c r="AQ69" s="610" t="s">
        <v>6590</v>
      </c>
      <c r="AR69" s="603" t="s">
        <v>6189</v>
      </c>
      <c r="AS69" s="603"/>
      <c r="AT69" s="610" t="s">
        <v>6591</v>
      </c>
      <c r="AU69" s="603"/>
      <c r="AV69" s="603"/>
      <c r="AW69" s="603"/>
      <c r="AX69" s="603"/>
      <c r="AY69" s="603"/>
      <c r="AZ69" s="603"/>
      <c r="BA69" s="603"/>
      <c r="BB69" s="603"/>
      <c r="BC69" s="603"/>
      <c r="BD69" s="603"/>
      <c r="BE69" s="603"/>
      <c r="BF69" s="603"/>
      <c r="BG69" s="603"/>
      <c r="BH69" s="603"/>
    </row>
    <row r="70" spans="1:60" ht="12" customHeight="1">
      <c r="A70" s="589">
        <v>67</v>
      </c>
      <c r="B70" s="589" t="s">
        <v>77</v>
      </c>
      <c r="C70" s="590" t="s">
        <v>267</v>
      </c>
      <c r="D70" s="591">
        <v>45176</v>
      </c>
      <c r="E70" s="589" t="s">
        <v>6058</v>
      </c>
      <c r="F70" s="592" t="s">
        <v>6592</v>
      </c>
      <c r="G70" s="592" t="s">
        <v>6593</v>
      </c>
      <c r="H70" s="592" t="s">
        <v>6594</v>
      </c>
      <c r="I70" s="592"/>
      <c r="J70" s="589"/>
      <c r="K70" s="593"/>
      <c r="L70" s="595" t="s">
        <v>1552</v>
      </c>
      <c r="M70" s="593"/>
      <c r="N70" s="595"/>
      <c r="O70" s="592"/>
      <c r="P70" s="594"/>
      <c r="Q70" s="594"/>
      <c r="R70" s="592">
        <f t="shared" si="1"/>
        <v>0</v>
      </c>
      <c r="S70" s="592"/>
      <c r="T70" s="596" t="str">
        <f>VLOOKUP(cppm_pr[[#This Row],[Status]],'All Link_LOV'!$I$32:$K$72,2,0)</f>
        <v>PO Issued</v>
      </c>
      <c r="U70" s="596" t="s">
        <v>22</v>
      </c>
      <c r="V70" s="592">
        <v>81</v>
      </c>
      <c r="W70" s="596"/>
      <c r="X70" s="592"/>
      <c r="Y70" s="592" t="s">
        <v>6058</v>
      </c>
      <c r="Z70" s="597">
        <v>45173.7104861111</v>
      </c>
      <c r="AA70" s="598" t="s">
        <v>4091</v>
      </c>
      <c r="AB70" s="595"/>
      <c r="AC70" s="595">
        <v>2458.56</v>
      </c>
      <c r="AD70" s="592" t="s">
        <v>6148</v>
      </c>
      <c r="AE70" s="592"/>
      <c r="AF70" s="592" t="s">
        <v>6071</v>
      </c>
      <c r="AG70" s="592" t="s">
        <v>490</v>
      </c>
      <c r="AH70" s="592" t="s">
        <v>6595</v>
      </c>
      <c r="AI70" s="600" t="str">
        <f>IFERROR(VLOOKUP(cppm_pr[[#This Row],[Order Number]],SPHERE!C:CC,39,0),"")</f>
        <v/>
      </c>
      <c r="AJ70" s="600" t="str">
        <f>IFERROR(VLOOKUP(cppm_pr[[#This Row],[Order Number]],'DC TM ONE'!B:CN,42,0),"")</f>
        <v/>
      </c>
      <c r="AK70" s="592"/>
      <c r="AL70" s="599">
        <v>45210</v>
      </c>
      <c r="AM70" s="592" t="s">
        <v>6582</v>
      </c>
      <c r="AN70" s="592" t="s">
        <v>6175</v>
      </c>
      <c r="AO70" s="592"/>
      <c r="AP70" s="592" t="str">
        <f>$AR70</f>
        <v>3400023532</v>
      </c>
      <c r="AQ70" s="598"/>
      <c r="AR70" s="592" t="s">
        <v>6583</v>
      </c>
      <c r="AS70" s="592"/>
      <c r="AT70" s="598" t="s">
        <v>6596</v>
      </c>
      <c r="AU70" s="592"/>
      <c r="AV70" s="592"/>
      <c r="AW70" s="592"/>
      <c r="AX70" s="592"/>
      <c r="AY70" s="592"/>
      <c r="AZ70" s="592"/>
      <c r="BA70" s="592"/>
      <c r="BB70" s="592"/>
      <c r="BC70" s="592"/>
      <c r="BD70" s="592"/>
      <c r="BE70" s="592"/>
      <c r="BF70" s="592"/>
      <c r="BG70" s="592"/>
      <c r="BH70" s="592"/>
    </row>
    <row r="71" spans="1:60" ht="12" customHeight="1">
      <c r="A71" s="600">
        <v>68</v>
      </c>
      <c r="B71" s="600" t="s">
        <v>73</v>
      </c>
      <c r="C71" s="601" t="s">
        <v>239</v>
      </c>
      <c r="D71" s="602">
        <v>45176</v>
      </c>
      <c r="E71" s="600" t="s">
        <v>6058</v>
      </c>
      <c r="F71" s="603" t="s">
        <v>6597</v>
      </c>
      <c r="G71" s="603" t="s">
        <v>6598</v>
      </c>
      <c r="H71" s="603" t="s">
        <v>6599</v>
      </c>
      <c r="I71" s="603" t="s">
        <v>6600</v>
      </c>
      <c r="J71" s="600"/>
      <c r="K71" s="650"/>
      <c r="L71" s="606" t="s">
        <v>57</v>
      </c>
      <c r="M71" s="650"/>
      <c r="N71" s="595"/>
      <c r="O71" s="603"/>
      <c r="P71" s="605"/>
      <c r="Q71" s="605"/>
      <c r="R71" s="603">
        <f t="shared" si="1"/>
        <v>0</v>
      </c>
      <c r="S71" s="603"/>
      <c r="T71" s="607" t="str">
        <f>VLOOKUP(cppm_pr[[#This Row],[Status]],'All Link_LOV'!$I$32:$K$72,2,0)</f>
        <v>Insufficient Budget</v>
      </c>
      <c r="U71" s="607" t="s">
        <v>22</v>
      </c>
      <c r="V71" s="603">
        <v>82</v>
      </c>
      <c r="W71" s="607"/>
      <c r="X71" s="603"/>
      <c r="Y71" s="603" t="s">
        <v>6058</v>
      </c>
      <c r="Z71" s="608">
        <v>45173.7128240741</v>
      </c>
      <c r="AA71" s="603" t="s">
        <v>5943</v>
      </c>
      <c r="AB71" s="606"/>
      <c r="AC71" s="606">
        <v>8247.5</v>
      </c>
      <c r="AD71" s="603" t="s">
        <v>6148</v>
      </c>
      <c r="AE71" s="603"/>
      <c r="AF71" s="603" t="s">
        <v>398</v>
      </c>
      <c r="AG71" s="603" t="s">
        <v>491</v>
      </c>
      <c r="AH71" s="603" t="s">
        <v>6601</v>
      </c>
      <c r="AI71" s="600" t="str">
        <f>IFERROR(VLOOKUP(cppm_pr[[#This Row],[Order Number]],SPHERE!C:CC,39,0),"")</f>
        <v/>
      </c>
      <c r="AJ71" s="600" t="str">
        <f>IFERROR(VLOOKUP(cppm_pr[[#This Row],[Order Number]],'DC TM ONE'!B:CN,42,0),"")</f>
        <v/>
      </c>
      <c r="AK71" s="603"/>
      <c r="AL71" s="609">
        <v>45199</v>
      </c>
      <c r="AM71" s="603" t="s">
        <v>6284</v>
      </c>
      <c r="AN71" s="603" t="s">
        <v>4928</v>
      </c>
      <c r="AO71" s="603"/>
      <c r="AP71" s="603"/>
      <c r="AQ71" s="835" t="s">
        <v>6602</v>
      </c>
      <c r="AR71" s="603" t="s">
        <v>6603</v>
      </c>
      <c r="AS71" s="603"/>
      <c r="AT71" s="835" t="s">
        <v>6604</v>
      </c>
      <c r="AU71" s="603"/>
      <c r="AV71" s="603"/>
      <c r="AW71" s="603"/>
      <c r="AX71" s="603"/>
      <c r="AY71" s="603"/>
      <c r="AZ71" s="603"/>
      <c r="BA71" s="603"/>
      <c r="BB71" s="603"/>
      <c r="BC71" s="603"/>
      <c r="BD71" s="603"/>
      <c r="BE71" s="603"/>
      <c r="BF71" s="603"/>
      <c r="BG71" s="603"/>
      <c r="BH71" s="603"/>
    </row>
    <row r="72" spans="1:60" ht="12" customHeight="1">
      <c r="A72" s="589">
        <v>69</v>
      </c>
      <c r="B72" s="589" t="s">
        <v>77</v>
      </c>
      <c r="C72" s="590" t="s">
        <v>267</v>
      </c>
      <c r="D72" s="591">
        <v>45176</v>
      </c>
      <c r="E72" s="589" t="s">
        <v>6058</v>
      </c>
      <c r="F72" s="592" t="s">
        <v>6605</v>
      </c>
      <c r="G72" s="592" t="s">
        <v>6606</v>
      </c>
      <c r="H72" s="592" t="s">
        <v>6607</v>
      </c>
      <c r="I72" s="592"/>
      <c r="J72" s="589"/>
      <c r="K72" s="593"/>
      <c r="L72" s="595" t="s">
        <v>1552</v>
      </c>
      <c r="M72" s="593"/>
      <c r="N72" s="595"/>
      <c r="O72" s="592"/>
      <c r="P72" s="594"/>
      <c r="Q72" s="594"/>
      <c r="R72" s="592">
        <f t="shared" si="1"/>
        <v>0</v>
      </c>
      <c r="S72" s="592"/>
      <c r="T72" s="596" t="str">
        <f>VLOOKUP(cppm_pr[[#This Row],[Status]],'All Link_LOV'!$I$32:$K$72,2,0)</f>
        <v>PO Issued</v>
      </c>
      <c r="U72" s="596" t="s">
        <v>22</v>
      </c>
      <c r="V72" s="592">
        <v>83</v>
      </c>
      <c r="W72" s="596"/>
      <c r="X72" s="592"/>
      <c r="Y72" s="592" t="s">
        <v>6058</v>
      </c>
      <c r="Z72" s="597">
        <v>45173.714340277802</v>
      </c>
      <c r="AA72" s="598" t="s">
        <v>4091</v>
      </c>
      <c r="AB72" s="595"/>
      <c r="AC72" s="595">
        <v>2458.56</v>
      </c>
      <c r="AD72" s="592" t="s">
        <v>6148</v>
      </c>
      <c r="AE72" s="592"/>
      <c r="AF72" s="592" t="s">
        <v>6071</v>
      </c>
      <c r="AG72" s="592" t="s">
        <v>490</v>
      </c>
      <c r="AH72" s="592" t="s">
        <v>6608</v>
      </c>
      <c r="AI72" s="600" t="str">
        <f>IFERROR(VLOOKUP(cppm_pr[[#This Row],[Order Number]],SPHERE!C:CC,39,0),"")</f>
        <v/>
      </c>
      <c r="AJ72" s="600" t="str">
        <f>IFERROR(VLOOKUP(cppm_pr[[#This Row],[Order Number]],'DC TM ONE'!B:CN,42,0),"")</f>
        <v/>
      </c>
      <c r="AK72" s="592"/>
      <c r="AL72" s="599">
        <v>45210</v>
      </c>
      <c r="AM72" s="592" t="s">
        <v>6609</v>
      </c>
      <c r="AN72" s="592" t="s">
        <v>6175</v>
      </c>
      <c r="AO72" s="592"/>
      <c r="AP72" s="592"/>
      <c r="AQ72" s="598"/>
      <c r="AR72" s="592"/>
      <c r="AS72" s="592"/>
      <c r="AT72" s="598" t="s">
        <v>6610</v>
      </c>
      <c r="AU72" s="592"/>
      <c r="AV72" s="592"/>
      <c r="AW72" s="592"/>
      <c r="AX72" s="592"/>
      <c r="AY72" s="592"/>
      <c r="AZ72" s="592"/>
      <c r="BA72" s="592"/>
      <c r="BB72" s="592"/>
      <c r="BC72" s="592"/>
      <c r="BD72" s="592"/>
      <c r="BE72" s="592"/>
      <c r="BF72" s="592"/>
      <c r="BG72" s="592"/>
      <c r="BH72" s="592"/>
    </row>
    <row r="73" spans="1:60" ht="12" customHeight="1">
      <c r="A73" s="600">
        <v>70</v>
      </c>
      <c r="B73" s="600" t="s">
        <v>77</v>
      </c>
      <c r="C73" s="601" t="s">
        <v>267</v>
      </c>
      <c r="D73" s="602">
        <v>45176</v>
      </c>
      <c r="E73" s="600" t="s">
        <v>6058</v>
      </c>
      <c r="F73" s="603" t="s">
        <v>6611</v>
      </c>
      <c r="G73" s="603" t="s">
        <v>6612</v>
      </c>
      <c r="H73" s="603" t="s">
        <v>6613</v>
      </c>
      <c r="I73" s="603"/>
      <c r="J73" s="600"/>
      <c r="K73" s="611"/>
      <c r="L73" s="606" t="s">
        <v>1552</v>
      </c>
      <c r="M73" s="611"/>
      <c r="N73" s="595"/>
      <c r="O73" s="603"/>
      <c r="P73" s="605"/>
      <c r="Q73" s="605"/>
      <c r="R73" s="603">
        <f t="shared" si="1"/>
        <v>0</v>
      </c>
      <c r="S73" s="603"/>
      <c r="T73" s="607" t="str">
        <f>VLOOKUP(cppm_pr[[#This Row],[Status]],'All Link_LOV'!$I$32:$K$72,2,0)</f>
        <v>PO Issued</v>
      </c>
      <c r="U73" s="607" t="s">
        <v>22</v>
      </c>
      <c r="V73" s="603">
        <v>84</v>
      </c>
      <c r="W73" s="607"/>
      <c r="X73" s="603"/>
      <c r="Y73" s="603" t="s">
        <v>6058</v>
      </c>
      <c r="Z73" s="608">
        <v>45173.717326388898</v>
      </c>
      <c r="AA73" s="603" t="s">
        <v>4091</v>
      </c>
      <c r="AB73" s="606"/>
      <c r="AC73" s="606">
        <v>1639.04</v>
      </c>
      <c r="AD73" s="603" t="s">
        <v>6148</v>
      </c>
      <c r="AE73" s="603"/>
      <c r="AF73" s="603" t="s">
        <v>6071</v>
      </c>
      <c r="AG73" s="603" t="s">
        <v>490</v>
      </c>
      <c r="AH73" s="603" t="s">
        <v>6614</v>
      </c>
      <c r="AI73" s="600" t="str">
        <f>IFERROR(VLOOKUP(cppm_pr[[#This Row],[Order Number]],SPHERE!C:CC,39,0),"")</f>
        <v/>
      </c>
      <c r="AJ73" s="600" t="str">
        <f>IFERROR(VLOOKUP(cppm_pr[[#This Row],[Order Number]],'DC TM ONE'!B:CN,42,0),"")</f>
        <v/>
      </c>
      <c r="AK73" s="603"/>
      <c r="AL73" s="609">
        <v>45210</v>
      </c>
      <c r="AM73" s="603" t="s">
        <v>6615</v>
      </c>
      <c r="AN73" s="603" t="s">
        <v>6175</v>
      </c>
      <c r="AO73" s="603"/>
      <c r="AP73" s="603"/>
      <c r="AQ73" s="610"/>
      <c r="AR73" s="603"/>
      <c r="AS73" s="603"/>
      <c r="AT73" s="610" t="s">
        <v>6616</v>
      </c>
      <c r="AU73" s="603"/>
      <c r="AV73" s="603"/>
      <c r="AW73" s="603"/>
      <c r="AX73" s="603"/>
      <c r="AY73" s="603"/>
      <c r="AZ73" s="603"/>
      <c r="BA73" s="603"/>
      <c r="BB73" s="603"/>
      <c r="BC73" s="603"/>
      <c r="BD73" s="603"/>
      <c r="BE73" s="603"/>
      <c r="BF73" s="603"/>
      <c r="BG73" s="603"/>
      <c r="BH73" s="603"/>
    </row>
    <row r="74" spans="1:60" ht="12" customHeight="1">
      <c r="A74" s="589">
        <v>71</v>
      </c>
      <c r="B74" s="589" t="s">
        <v>77</v>
      </c>
      <c r="C74" s="590" t="s">
        <v>267</v>
      </c>
      <c r="D74" s="591">
        <v>45176</v>
      </c>
      <c r="E74" s="589" t="s">
        <v>6058</v>
      </c>
      <c r="F74" s="592" t="s">
        <v>6617</v>
      </c>
      <c r="G74" s="592" t="s">
        <v>6618</v>
      </c>
      <c r="H74" s="592" t="s">
        <v>6619</v>
      </c>
      <c r="I74" s="592"/>
      <c r="J74" s="589"/>
      <c r="K74" s="593" t="s">
        <v>6620</v>
      </c>
      <c r="L74" s="595" t="s">
        <v>1552</v>
      </c>
      <c r="M74" s="593"/>
      <c r="N74" s="595"/>
      <c r="O74" s="592"/>
      <c r="P74" s="594"/>
      <c r="Q74" s="594"/>
      <c r="R74" s="592">
        <f t="shared" si="1"/>
        <v>0</v>
      </c>
      <c r="S74" s="592"/>
      <c r="T74" s="596" t="str">
        <f>VLOOKUP(cppm_pr[[#This Row],[Status]],'All Link_LOV'!$I$32:$K$72,2,0)</f>
        <v>PO Issued</v>
      </c>
      <c r="U74" s="596" t="s">
        <v>22</v>
      </c>
      <c r="V74" s="592">
        <v>85</v>
      </c>
      <c r="W74" s="596"/>
      <c r="X74" s="592"/>
      <c r="Y74" s="592" t="s">
        <v>6058</v>
      </c>
      <c r="Z74" s="597">
        <v>45173.719907407401</v>
      </c>
      <c r="AA74" s="598" t="s">
        <v>4091</v>
      </c>
      <c r="AB74" s="595"/>
      <c r="AC74" s="595">
        <v>1639.04</v>
      </c>
      <c r="AD74" s="592" t="s">
        <v>6148</v>
      </c>
      <c r="AE74" s="592"/>
      <c r="AF74" s="592" t="s">
        <v>6071</v>
      </c>
      <c r="AG74" s="592" t="s">
        <v>490</v>
      </c>
      <c r="AH74" s="592" t="s">
        <v>6621</v>
      </c>
      <c r="AI74" s="600" t="str">
        <f>IFERROR(VLOOKUP(cppm_pr[[#This Row],[Order Number]],SPHERE!C:CC,39,0),"")</f>
        <v/>
      </c>
      <c r="AJ74" s="600" t="str">
        <f>IFERROR(VLOOKUP(cppm_pr[[#This Row],[Order Number]],'DC TM ONE'!B:CN,42,0),"")</f>
        <v/>
      </c>
      <c r="AK74" s="592"/>
      <c r="AL74" s="599">
        <v>45210</v>
      </c>
      <c r="AM74" s="592" t="s">
        <v>6582</v>
      </c>
      <c r="AN74" s="592" t="s">
        <v>6175</v>
      </c>
      <c r="AO74" s="592"/>
      <c r="AP74" s="592"/>
      <c r="AQ74" s="598"/>
      <c r="AR74" s="592"/>
      <c r="AS74" s="592"/>
      <c r="AT74" s="598" t="s">
        <v>6622</v>
      </c>
      <c r="AU74" s="592"/>
      <c r="AV74" s="592"/>
      <c r="AW74" s="592"/>
      <c r="AX74" s="592"/>
      <c r="AY74" s="592"/>
      <c r="AZ74" s="592"/>
      <c r="BA74" s="592"/>
      <c r="BB74" s="592"/>
      <c r="BC74" s="592"/>
      <c r="BD74" s="592"/>
      <c r="BE74" s="592"/>
      <c r="BF74" s="592"/>
      <c r="BG74" s="592"/>
      <c r="BH74" s="592"/>
    </row>
    <row r="75" spans="1:60" ht="12" customHeight="1">
      <c r="A75" s="600">
        <v>72</v>
      </c>
      <c r="B75" s="600" t="s">
        <v>77</v>
      </c>
      <c r="C75" s="601" t="s">
        <v>267</v>
      </c>
      <c r="D75" s="602">
        <v>45176</v>
      </c>
      <c r="E75" s="600" t="s">
        <v>6058</v>
      </c>
      <c r="F75" s="603" t="s">
        <v>6623</v>
      </c>
      <c r="G75" s="603" t="s">
        <v>6624</v>
      </c>
      <c r="H75" s="603" t="s">
        <v>6625</v>
      </c>
      <c r="I75" s="603"/>
      <c r="J75" s="600"/>
      <c r="K75" s="611"/>
      <c r="L75" s="606" t="s">
        <v>1552</v>
      </c>
      <c r="M75" s="611"/>
      <c r="N75" s="595"/>
      <c r="O75" s="603"/>
      <c r="P75" s="605"/>
      <c r="Q75" s="605"/>
      <c r="R75" s="603">
        <f t="shared" si="1"/>
        <v>0</v>
      </c>
      <c r="S75" s="603"/>
      <c r="T75" s="607" t="str">
        <f>VLOOKUP(cppm_pr[[#This Row],[Status]],'All Link_LOV'!$I$32:$K$72,2,0)</f>
        <v>PO Issued</v>
      </c>
      <c r="U75" s="607" t="s">
        <v>22</v>
      </c>
      <c r="V75" s="603">
        <v>86</v>
      </c>
      <c r="W75" s="607"/>
      <c r="X75" s="603"/>
      <c r="Y75" s="603" t="s">
        <v>6058</v>
      </c>
      <c r="Z75" s="608">
        <v>45173.722986111097</v>
      </c>
      <c r="AA75" s="603" t="s">
        <v>4091</v>
      </c>
      <c r="AB75" s="606"/>
      <c r="AC75" s="606">
        <v>819.52</v>
      </c>
      <c r="AD75" s="603" t="s">
        <v>6059</v>
      </c>
      <c r="AE75" s="603"/>
      <c r="AF75" s="603" t="s">
        <v>6071</v>
      </c>
      <c r="AG75" s="603" t="s">
        <v>490</v>
      </c>
      <c r="AH75" s="603" t="s">
        <v>6626</v>
      </c>
      <c r="AI75" s="600" t="str">
        <f>IFERROR(VLOOKUP(cppm_pr[[#This Row],[Order Number]],SPHERE!C:CC,39,0),"")</f>
        <v/>
      </c>
      <c r="AJ75" s="600" t="str">
        <f>IFERROR(VLOOKUP(cppm_pr[[#This Row],[Order Number]],'DC TM ONE'!B:CN,42,0),"")</f>
        <v/>
      </c>
      <c r="AK75" s="603"/>
      <c r="AL75" s="609">
        <v>45210</v>
      </c>
      <c r="AM75" s="603" t="s">
        <v>6627</v>
      </c>
      <c r="AN75" s="603" t="s">
        <v>6175</v>
      </c>
      <c r="AO75" s="603"/>
      <c r="AP75" s="603"/>
      <c r="AQ75" s="610"/>
      <c r="AR75" s="603"/>
      <c r="AS75" s="603"/>
      <c r="AT75" s="610" t="s">
        <v>6628</v>
      </c>
      <c r="AU75" s="603"/>
      <c r="AV75" s="603"/>
      <c r="AW75" s="603"/>
      <c r="AX75" s="603"/>
      <c r="AY75" s="603"/>
      <c r="AZ75" s="603"/>
      <c r="BA75" s="603"/>
      <c r="BB75" s="603"/>
      <c r="BC75" s="603"/>
      <c r="BD75" s="603"/>
      <c r="BE75" s="603"/>
      <c r="BF75" s="603"/>
      <c r="BG75" s="603"/>
      <c r="BH75" s="603"/>
    </row>
    <row r="76" spans="1:60" ht="12" customHeight="1">
      <c r="A76" s="589">
        <v>73</v>
      </c>
      <c r="B76" s="589" t="s">
        <v>68</v>
      </c>
      <c r="C76" s="590" t="s">
        <v>219</v>
      </c>
      <c r="D76" s="591">
        <v>45176</v>
      </c>
      <c r="E76" s="589" t="s">
        <v>6629</v>
      </c>
      <c r="F76" s="592" t="s">
        <v>6630</v>
      </c>
      <c r="G76" s="592" t="s">
        <v>6631</v>
      </c>
      <c r="H76" s="592" t="s">
        <v>6632</v>
      </c>
      <c r="I76" s="592"/>
      <c r="J76" s="589"/>
      <c r="K76" s="593"/>
      <c r="L76" s="595" t="s">
        <v>1552</v>
      </c>
      <c r="M76" s="593"/>
      <c r="N76" s="595"/>
      <c r="O76" s="592"/>
      <c r="P76" s="594"/>
      <c r="Q76" s="594"/>
      <c r="R76" s="592">
        <f t="shared" si="1"/>
        <v>0</v>
      </c>
      <c r="S76" s="592"/>
      <c r="T76" s="596" t="str">
        <f>VLOOKUP(cppm_pr[[#This Row],[Status]],'All Link_LOV'!$I$32:$K$72,2,0)</f>
        <v>Queried - Require More Information From NeC/AND</v>
      </c>
      <c r="U76" s="596" t="s">
        <v>22</v>
      </c>
      <c r="V76" s="592">
        <v>87</v>
      </c>
      <c r="W76" s="596"/>
      <c r="X76" s="592"/>
      <c r="Y76" s="592" t="s">
        <v>6058</v>
      </c>
      <c r="Z76" s="597">
        <v>45173.725983796299</v>
      </c>
      <c r="AA76" s="598" t="s">
        <v>4091</v>
      </c>
      <c r="AB76" s="595"/>
      <c r="AC76" s="595">
        <v>1562.4</v>
      </c>
      <c r="AD76" s="592" t="s">
        <v>6148</v>
      </c>
      <c r="AE76" s="592"/>
      <c r="AF76" s="592" t="s">
        <v>6071</v>
      </c>
      <c r="AG76" s="592" t="s">
        <v>490</v>
      </c>
      <c r="AH76" s="592" t="s">
        <v>6633</v>
      </c>
      <c r="AI76" s="600" t="str">
        <f>IFERROR(VLOOKUP(cppm_pr[[#This Row],[Order Number]],SPHERE!C:CC,39,0),"")</f>
        <v/>
      </c>
      <c r="AJ76" s="600" t="str">
        <f>IFERROR(VLOOKUP(cppm_pr[[#This Row],[Order Number]],'DC TM ONE'!B:CN,42,0),"")</f>
        <v/>
      </c>
      <c r="AK76" s="592"/>
      <c r="AL76" s="599">
        <v>45210</v>
      </c>
      <c r="AM76" s="592" t="s">
        <v>6582</v>
      </c>
      <c r="AN76" s="592" t="s">
        <v>6175</v>
      </c>
      <c r="AO76" s="592"/>
      <c r="AP76" s="592"/>
      <c r="AQ76" s="598"/>
      <c r="AR76" s="592"/>
      <c r="AS76" s="592"/>
      <c r="AT76" s="598" t="s">
        <v>6634</v>
      </c>
      <c r="AU76" s="592"/>
      <c r="AV76" s="592"/>
      <c r="AW76" s="592"/>
      <c r="AX76" s="592"/>
      <c r="AY76" s="592"/>
      <c r="AZ76" s="592"/>
      <c r="BA76" s="592"/>
      <c r="BB76" s="592"/>
      <c r="BC76" s="592"/>
      <c r="BD76" s="592"/>
      <c r="BE76" s="592"/>
      <c r="BF76" s="592"/>
      <c r="BG76" s="592"/>
      <c r="BH76" s="592"/>
    </row>
    <row r="77" spans="1:60" ht="12" customHeight="1">
      <c r="A77" s="600">
        <v>74</v>
      </c>
      <c r="B77" s="600" t="s">
        <v>68</v>
      </c>
      <c r="C77" s="601" t="s">
        <v>219</v>
      </c>
      <c r="D77" s="602">
        <v>45176</v>
      </c>
      <c r="E77" s="600" t="s">
        <v>6629</v>
      </c>
      <c r="F77" s="603" t="s">
        <v>6635</v>
      </c>
      <c r="G77" s="603" t="s">
        <v>6636</v>
      </c>
      <c r="H77" s="603" t="s">
        <v>6637</v>
      </c>
      <c r="I77" s="603"/>
      <c r="J77" s="600"/>
      <c r="K77" s="611"/>
      <c r="L77" s="606" t="s">
        <v>1552</v>
      </c>
      <c r="M77" s="611"/>
      <c r="N77" s="595"/>
      <c r="O77" s="603"/>
      <c r="P77" s="605"/>
      <c r="Q77" s="605"/>
      <c r="R77" s="603">
        <f t="shared" si="1"/>
        <v>0</v>
      </c>
      <c r="S77" s="603"/>
      <c r="T77" s="607" t="str">
        <f>VLOOKUP(cppm_pr[[#This Row],[Status]],'All Link_LOV'!$I$32:$K$72,2,0)</f>
        <v>Queried - Require More Information From NeC/AND</v>
      </c>
      <c r="U77" s="607" t="s">
        <v>22</v>
      </c>
      <c r="V77" s="603">
        <v>88</v>
      </c>
      <c r="W77" s="607"/>
      <c r="X77" s="603"/>
      <c r="Y77" s="603" t="s">
        <v>6058</v>
      </c>
      <c r="Z77" s="608">
        <v>45173.729004629597</v>
      </c>
      <c r="AA77" s="603" t="s">
        <v>4091</v>
      </c>
      <c r="AB77" s="606"/>
      <c r="AC77" s="606">
        <v>868</v>
      </c>
      <c r="AD77" s="603" t="s">
        <v>6148</v>
      </c>
      <c r="AE77" s="603"/>
      <c r="AF77" s="603" t="s">
        <v>6071</v>
      </c>
      <c r="AG77" s="603" t="s">
        <v>490</v>
      </c>
      <c r="AH77" s="603" t="s">
        <v>6638</v>
      </c>
      <c r="AI77" s="600" t="str">
        <f>IFERROR(VLOOKUP(cppm_pr[[#This Row],[Order Number]],SPHERE!C:CC,39,0),"")</f>
        <v/>
      </c>
      <c r="AJ77" s="600" t="str">
        <f>IFERROR(VLOOKUP(cppm_pr[[#This Row],[Order Number]],'DC TM ONE'!B:CN,42,0),"")</f>
        <v/>
      </c>
      <c r="AK77" s="603"/>
      <c r="AL77" s="609">
        <v>45210</v>
      </c>
      <c r="AM77" s="603" t="s">
        <v>6134</v>
      </c>
      <c r="AN77" s="603" t="s">
        <v>6175</v>
      </c>
      <c r="AO77" s="603"/>
      <c r="AP77" s="603"/>
      <c r="AQ77" s="610"/>
      <c r="AR77" s="603"/>
      <c r="AS77" s="603"/>
      <c r="AT77" s="610" t="s">
        <v>6639</v>
      </c>
      <c r="AU77" s="603"/>
      <c r="AV77" s="603"/>
      <c r="AW77" s="603"/>
      <c r="AX77" s="603"/>
      <c r="AY77" s="603"/>
      <c r="AZ77" s="603"/>
      <c r="BA77" s="603"/>
      <c r="BB77" s="603"/>
      <c r="BC77" s="603"/>
      <c r="BD77" s="603"/>
      <c r="BE77" s="603"/>
      <c r="BF77" s="603"/>
      <c r="BG77" s="603"/>
      <c r="BH77" s="603"/>
    </row>
    <row r="78" spans="1:60" ht="12" customHeight="1">
      <c r="A78" s="589">
        <v>75</v>
      </c>
      <c r="B78" s="589" t="s">
        <v>71</v>
      </c>
      <c r="C78" s="590" t="s">
        <v>267</v>
      </c>
      <c r="D78" s="591">
        <v>45180</v>
      </c>
      <c r="E78" s="589" t="s">
        <v>6640</v>
      </c>
      <c r="F78" s="592" t="s">
        <v>6641</v>
      </c>
      <c r="G78" s="592" t="s">
        <v>6642</v>
      </c>
      <c r="H78" s="592" t="s">
        <v>6643</v>
      </c>
      <c r="I78" s="589" t="s">
        <v>6644</v>
      </c>
      <c r="J78" s="589"/>
      <c r="K78" s="593" t="s">
        <v>6645</v>
      </c>
      <c r="L78" s="595" t="s">
        <v>55</v>
      </c>
      <c r="M78" s="593"/>
      <c r="N78" s="595"/>
      <c r="O78" s="592"/>
      <c r="P78" s="655"/>
      <c r="Q78" s="655"/>
      <c r="R78" s="589">
        <f t="shared" si="1"/>
        <v>0</v>
      </c>
      <c r="S78" s="589"/>
      <c r="T78" s="596" t="str">
        <f>VLOOKUP(cppm_pr[[#This Row],[Status]],'All Link_LOV'!$I$32:$K$72,2,0)</f>
        <v>PO Issued</v>
      </c>
      <c r="U78" s="596" t="s">
        <v>22</v>
      </c>
      <c r="V78" s="592">
        <v>89</v>
      </c>
      <c r="W78" s="596"/>
      <c r="X78" s="592"/>
      <c r="Y78" s="592" t="s">
        <v>6058</v>
      </c>
      <c r="Z78" s="597">
        <v>45173.713750000003</v>
      </c>
      <c r="AA78" s="598" t="s">
        <v>6646</v>
      </c>
      <c r="AB78" s="595"/>
      <c r="AC78" s="595">
        <v>503.81</v>
      </c>
      <c r="AD78" s="592" t="s">
        <v>6148</v>
      </c>
      <c r="AE78" s="592"/>
      <c r="AF78" s="592" t="s">
        <v>6164</v>
      </c>
      <c r="AG78" s="592" t="s">
        <v>490</v>
      </c>
      <c r="AH78" s="589" t="s">
        <v>6647</v>
      </c>
      <c r="AI78" s="600" t="str">
        <f>IFERROR(VLOOKUP(cppm_pr[[#This Row],[Order Number]],SPHERE!C:CC,39,0),"")</f>
        <v/>
      </c>
      <c r="AJ78" s="600" t="str">
        <f>IFERROR(VLOOKUP(cppm_pr[[#This Row],[Order Number]],'DC TM ONE'!B:CN,42,0),"")</f>
        <v/>
      </c>
      <c r="AK78" s="589"/>
      <c r="AL78" s="599">
        <v>45173</v>
      </c>
      <c r="AM78" s="592" t="s">
        <v>6648</v>
      </c>
      <c r="AN78" s="592" t="s">
        <v>4928</v>
      </c>
      <c r="AO78" s="592"/>
      <c r="AP78" s="592"/>
      <c r="AQ78" s="598" t="s">
        <v>6649</v>
      </c>
      <c r="AR78" s="592" t="s">
        <v>6650</v>
      </c>
      <c r="AS78" s="592"/>
      <c r="AT78" s="598" t="s">
        <v>6651</v>
      </c>
      <c r="AU78" s="592"/>
      <c r="AV78" s="592"/>
      <c r="AW78" s="592"/>
      <c r="AX78" s="592"/>
      <c r="AY78" s="592"/>
      <c r="AZ78" s="592"/>
      <c r="BA78" s="592"/>
      <c r="BB78" s="592"/>
      <c r="BC78" s="592"/>
      <c r="BD78" s="592"/>
      <c r="BE78" s="592"/>
      <c r="BF78" s="592"/>
      <c r="BG78" s="592"/>
      <c r="BH78" s="592"/>
    </row>
    <row r="79" spans="1:60" ht="12" customHeight="1">
      <c r="A79" s="600">
        <v>76</v>
      </c>
      <c r="B79" s="600" t="s">
        <v>68</v>
      </c>
      <c r="C79" s="601" t="s">
        <v>219</v>
      </c>
      <c r="D79" s="602">
        <v>45176</v>
      </c>
      <c r="E79" s="600" t="s">
        <v>6629</v>
      </c>
      <c r="F79" s="603" t="s">
        <v>6652</v>
      </c>
      <c r="G79" s="603" t="s">
        <v>6653</v>
      </c>
      <c r="H79" s="603" t="s">
        <v>6654</v>
      </c>
      <c r="I79" s="603"/>
      <c r="J79" s="600"/>
      <c r="K79" s="611"/>
      <c r="L79" s="606" t="s">
        <v>1552</v>
      </c>
      <c r="M79" s="611"/>
      <c r="N79" s="595"/>
      <c r="O79" s="603"/>
      <c r="P79" s="605"/>
      <c r="Q79" s="605"/>
      <c r="R79" s="603">
        <f t="shared" si="1"/>
        <v>0</v>
      </c>
      <c r="S79" s="603"/>
      <c r="T79" s="607" t="str">
        <f>VLOOKUP(cppm_pr[[#This Row],[Status]],'All Link_LOV'!$I$32:$K$72,2,0)</f>
        <v>Queried - Require More Information From NeC/AND</v>
      </c>
      <c r="U79" s="607" t="s">
        <v>22</v>
      </c>
      <c r="V79" s="603">
        <v>90</v>
      </c>
      <c r="W79" s="607"/>
      <c r="X79" s="603"/>
      <c r="Y79" s="603" t="s">
        <v>6058</v>
      </c>
      <c r="Z79" s="608">
        <v>45173.731354166703</v>
      </c>
      <c r="AA79" s="603" t="s">
        <v>4091</v>
      </c>
      <c r="AB79" s="606"/>
      <c r="AC79" s="606">
        <v>173.6</v>
      </c>
      <c r="AD79" s="603" t="s">
        <v>6148</v>
      </c>
      <c r="AE79" s="603"/>
      <c r="AF79" s="603" t="s">
        <v>6071</v>
      </c>
      <c r="AG79" s="603" t="s">
        <v>490</v>
      </c>
      <c r="AH79" s="603" t="s">
        <v>6655</v>
      </c>
      <c r="AI79" s="600" t="str">
        <f>IFERROR(VLOOKUP(cppm_pr[[#This Row],[Order Number]],SPHERE!C:CC,39,0),"")</f>
        <v/>
      </c>
      <c r="AJ79" s="600" t="str">
        <f>IFERROR(VLOOKUP(cppm_pr[[#This Row],[Order Number]],'DC TM ONE'!B:CN,42,0),"")</f>
        <v/>
      </c>
      <c r="AK79" s="603"/>
      <c r="AL79" s="609">
        <v>45210</v>
      </c>
      <c r="AM79" s="603" t="s">
        <v>6582</v>
      </c>
      <c r="AN79" s="603" t="s">
        <v>6175</v>
      </c>
      <c r="AO79" s="603"/>
      <c r="AP79" s="603" t="str">
        <f>$AR79</f>
        <v>3400023532</v>
      </c>
      <c r="AQ79" s="610"/>
      <c r="AR79" s="603" t="s">
        <v>6583</v>
      </c>
      <c r="AS79" s="603"/>
      <c r="AT79" s="610" t="s">
        <v>6656</v>
      </c>
      <c r="AU79" s="603"/>
      <c r="AV79" s="603"/>
      <c r="AW79" s="603"/>
      <c r="AX79" s="603"/>
      <c r="AY79" s="603"/>
      <c r="AZ79" s="603"/>
      <c r="BA79" s="603"/>
      <c r="BB79" s="603"/>
      <c r="BC79" s="603"/>
      <c r="BD79" s="603"/>
      <c r="BE79" s="603"/>
      <c r="BF79" s="603"/>
      <c r="BG79" s="603"/>
      <c r="BH79" s="603"/>
    </row>
    <row r="80" spans="1:60" ht="12" customHeight="1">
      <c r="A80" s="589">
        <v>77</v>
      </c>
      <c r="B80" s="589" t="s">
        <v>63</v>
      </c>
      <c r="C80" s="590" t="s">
        <v>267</v>
      </c>
      <c r="D80" s="591">
        <v>45189</v>
      </c>
      <c r="E80" s="589" t="s">
        <v>6657</v>
      </c>
      <c r="F80" s="592" t="s">
        <v>6658</v>
      </c>
      <c r="G80" s="592" t="s">
        <v>6659</v>
      </c>
      <c r="H80" s="592" t="s">
        <v>6660</v>
      </c>
      <c r="I80" s="592" t="s">
        <v>6661</v>
      </c>
      <c r="J80" s="589"/>
      <c r="K80" s="593">
        <v>4902148945</v>
      </c>
      <c r="L80" s="590" t="s">
        <v>1492</v>
      </c>
      <c r="M80" s="593"/>
      <c r="N80" s="595"/>
      <c r="O80" s="592"/>
      <c r="P80" s="594"/>
      <c r="Q80" s="594"/>
      <c r="R80" s="592">
        <f t="shared" si="1"/>
        <v>0</v>
      </c>
      <c r="S80" s="592"/>
      <c r="T80" s="596" t="str">
        <f>VLOOKUP(cppm_pr[[#This Row],[Status]],'All Link_LOV'!$I$32:$K$72,2,0)</f>
        <v>PO Issued</v>
      </c>
      <c r="U80" s="596" t="s">
        <v>22</v>
      </c>
      <c r="V80" s="592">
        <v>91</v>
      </c>
      <c r="W80" s="596"/>
      <c r="X80" s="592"/>
      <c r="Y80" s="592" t="s">
        <v>6058</v>
      </c>
      <c r="Z80" s="597">
        <v>45173.733842592599</v>
      </c>
      <c r="AA80" s="598" t="s">
        <v>6662</v>
      </c>
      <c r="AB80" s="595"/>
      <c r="AC80" s="595">
        <v>10507.55</v>
      </c>
      <c r="AD80" s="592" t="s">
        <v>6148</v>
      </c>
      <c r="AE80" s="592"/>
      <c r="AF80" s="592" t="s">
        <v>6071</v>
      </c>
      <c r="AG80" s="592" t="s">
        <v>490</v>
      </c>
      <c r="AH80" s="589" t="s">
        <v>6663</v>
      </c>
      <c r="AI80" s="600" t="str">
        <f>IFERROR(VLOOKUP(cppm_pr[[#This Row],[Order Number]],SPHERE!C:CC,39,0),"")</f>
        <v/>
      </c>
      <c r="AJ80" s="600" t="str">
        <f>IFERROR(VLOOKUP(cppm_pr[[#This Row],[Order Number]],'DC TM ONE'!B:CN,42,0),"")</f>
        <v/>
      </c>
      <c r="AK80" s="589"/>
      <c r="AL80" s="599">
        <v>45199</v>
      </c>
      <c r="AM80" s="592" t="s">
        <v>6664</v>
      </c>
      <c r="AN80" s="592" t="s">
        <v>4928</v>
      </c>
      <c r="AO80" s="589"/>
      <c r="AP80" s="592"/>
      <c r="AQ80" s="598" t="s">
        <v>6665</v>
      </c>
      <c r="AR80" s="592" t="s">
        <v>2000</v>
      </c>
      <c r="AS80" s="592"/>
      <c r="AT80" s="598" t="s">
        <v>6666</v>
      </c>
      <c r="AU80" s="592"/>
      <c r="AV80" s="592"/>
      <c r="AW80" s="592"/>
      <c r="AX80" s="592"/>
      <c r="AY80" s="592"/>
      <c r="AZ80" s="592"/>
      <c r="BA80" s="592"/>
      <c r="BB80" s="592"/>
      <c r="BC80" s="592"/>
      <c r="BD80" s="592"/>
      <c r="BE80" s="592"/>
      <c r="BF80" s="592"/>
      <c r="BG80" s="592"/>
      <c r="BH80" s="592"/>
    </row>
    <row r="81" spans="1:60" ht="12" customHeight="1">
      <c r="A81" s="600">
        <v>78</v>
      </c>
      <c r="B81" s="600" t="s">
        <v>63</v>
      </c>
      <c r="C81" s="601" t="s">
        <v>267</v>
      </c>
      <c r="D81" s="602">
        <v>45189</v>
      </c>
      <c r="E81" s="600" t="s">
        <v>6667</v>
      </c>
      <c r="F81" s="603" t="s">
        <v>6668</v>
      </c>
      <c r="G81" s="603" t="s">
        <v>6669</v>
      </c>
      <c r="H81" s="603" t="s">
        <v>6670</v>
      </c>
      <c r="I81" s="603" t="s">
        <v>6671</v>
      </c>
      <c r="J81" s="600"/>
      <c r="K81" s="611">
        <v>4902148864</v>
      </c>
      <c r="L81" s="601" t="s">
        <v>1492</v>
      </c>
      <c r="M81" s="611"/>
      <c r="N81" s="595"/>
      <c r="O81" s="603"/>
      <c r="P81" s="605"/>
      <c r="Q81" s="605"/>
      <c r="R81" s="603">
        <f t="shared" si="1"/>
        <v>0</v>
      </c>
      <c r="S81" s="603"/>
      <c r="T81" s="607" t="str">
        <f>VLOOKUP(cppm_pr[[#This Row],[Status]],'All Link_LOV'!$I$32:$K$72,2,0)</f>
        <v>PO Issued</v>
      </c>
      <c r="U81" s="607" t="s">
        <v>22</v>
      </c>
      <c r="V81" s="603">
        <v>93</v>
      </c>
      <c r="W81" s="607"/>
      <c r="X81" s="603"/>
      <c r="Y81" s="603" t="s">
        <v>6058</v>
      </c>
      <c r="Z81" s="608">
        <v>45173.734745370399</v>
      </c>
      <c r="AA81" s="603" t="s">
        <v>6662</v>
      </c>
      <c r="AB81" s="606"/>
      <c r="AC81" s="606">
        <v>28279.040000000001</v>
      </c>
      <c r="AD81" s="603" t="s">
        <v>6148</v>
      </c>
      <c r="AE81" s="603"/>
      <c r="AF81" s="603" t="s">
        <v>6071</v>
      </c>
      <c r="AG81" s="603" t="s">
        <v>490</v>
      </c>
      <c r="AH81" s="600" t="s">
        <v>6672</v>
      </c>
      <c r="AI81" s="600" t="str">
        <f>IFERROR(VLOOKUP(cppm_pr[[#This Row],[Order Number]],SPHERE!C:CC,39,0),"")</f>
        <v/>
      </c>
      <c r="AJ81" s="600" t="str">
        <f>IFERROR(VLOOKUP(cppm_pr[[#This Row],[Order Number]],'DC TM ONE'!B:CN,42,0),"")</f>
        <v/>
      </c>
      <c r="AK81" s="600"/>
      <c r="AL81" s="609">
        <v>45199</v>
      </c>
      <c r="AM81" s="603" t="s">
        <v>6673</v>
      </c>
      <c r="AN81" s="603" t="s">
        <v>4928</v>
      </c>
      <c r="AO81" s="600"/>
      <c r="AP81" s="603"/>
      <c r="AQ81" s="610" t="s">
        <v>6674</v>
      </c>
      <c r="AR81" s="603" t="s">
        <v>2000</v>
      </c>
      <c r="AS81" s="603"/>
      <c r="AT81" s="610" t="s">
        <v>6675</v>
      </c>
      <c r="AU81" s="603"/>
      <c r="AV81" s="603"/>
      <c r="AW81" s="603"/>
      <c r="AX81" s="603"/>
      <c r="AY81" s="603"/>
      <c r="AZ81" s="603"/>
      <c r="BA81" s="603"/>
      <c r="BB81" s="603"/>
      <c r="BC81" s="603"/>
      <c r="BD81" s="603"/>
      <c r="BE81" s="603"/>
      <c r="BF81" s="603"/>
      <c r="BG81" s="603"/>
      <c r="BH81" s="603"/>
    </row>
    <row r="82" spans="1:60" ht="12" customHeight="1">
      <c r="A82" s="589">
        <v>79</v>
      </c>
      <c r="B82" s="589" t="s">
        <v>70</v>
      </c>
      <c r="C82" s="590" t="s">
        <v>267</v>
      </c>
      <c r="D82" s="591"/>
      <c r="E82" s="589" t="s">
        <v>6058</v>
      </c>
      <c r="F82" s="592" t="s">
        <v>6676</v>
      </c>
      <c r="G82" s="592" t="s">
        <v>6677</v>
      </c>
      <c r="H82" s="592" t="s">
        <v>6678</v>
      </c>
      <c r="I82" s="589" t="s">
        <v>6679</v>
      </c>
      <c r="J82" s="589"/>
      <c r="K82" s="593"/>
      <c r="L82" s="595" t="s">
        <v>1728</v>
      </c>
      <c r="M82" s="593"/>
      <c r="N82" s="595"/>
      <c r="O82" s="592"/>
      <c r="P82" s="655"/>
      <c r="Q82" s="655"/>
      <c r="R82" s="589">
        <f t="shared" si="1"/>
        <v>0</v>
      </c>
      <c r="S82" s="589"/>
      <c r="T82" s="596" t="str">
        <f>VLOOKUP(cppm_pr[[#This Row],[Status]],'All Link_LOV'!$I$32:$K$72,2,0)</f>
        <v>PO Issued</v>
      </c>
      <c r="U82" s="596" t="s">
        <v>22</v>
      </c>
      <c r="V82" s="592">
        <v>94</v>
      </c>
      <c r="W82" s="596"/>
      <c r="X82" s="592"/>
      <c r="Y82" s="592" t="s">
        <v>6058</v>
      </c>
      <c r="Z82" s="597">
        <v>45173.712650463</v>
      </c>
      <c r="AA82" s="598" t="s">
        <v>6455</v>
      </c>
      <c r="AB82" s="595"/>
      <c r="AC82" s="595">
        <v>7596.92</v>
      </c>
      <c r="AD82" s="592" t="s">
        <v>6148</v>
      </c>
      <c r="AE82" s="592"/>
      <c r="AF82" s="592" t="s">
        <v>398</v>
      </c>
      <c r="AG82" s="592" t="s">
        <v>491</v>
      </c>
      <c r="AH82" s="589" t="s">
        <v>6680</v>
      </c>
      <c r="AI82" s="600" t="str">
        <f>IFERROR(VLOOKUP(cppm_pr[[#This Row],[Order Number]],SPHERE!C:CC,39,0),"")</f>
        <v/>
      </c>
      <c r="AJ82" s="600" t="str">
        <f>IFERROR(VLOOKUP(cppm_pr[[#This Row],[Order Number]],'DC TM ONE'!B:CN,42,0),"")</f>
        <v/>
      </c>
      <c r="AK82" s="589"/>
      <c r="AL82" s="599">
        <v>45199</v>
      </c>
      <c r="AM82" s="592" t="s">
        <v>6681</v>
      </c>
      <c r="AN82" s="592" t="s">
        <v>4928</v>
      </c>
      <c r="AO82" s="592"/>
      <c r="AP82" s="592"/>
      <c r="AQ82" s="598" t="s">
        <v>6682</v>
      </c>
      <c r="AR82" s="592" t="s">
        <v>2219</v>
      </c>
      <c r="AS82" s="592"/>
      <c r="AT82" s="598" t="s">
        <v>6683</v>
      </c>
      <c r="AU82" s="592"/>
      <c r="AV82" s="592"/>
      <c r="AW82" s="592"/>
      <c r="AX82" s="592"/>
      <c r="AY82" s="592"/>
      <c r="AZ82" s="592"/>
      <c r="BA82" s="592"/>
      <c r="BB82" s="592"/>
      <c r="BC82" s="592"/>
      <c r="BD82" s="592"/>
      <c r="BE82" s="592"/>
      <c r="BF82" s="592"/>
      <c r="BG82" s="592"/>
      <c r="BH82" s="592"/>
    </row>
    <row r="83" spans="1:60" ht="12" customHeight="1">
      <c r="A83" s="600">
        <v>80</v>
      </c>
      <c r="B83" s="600" t="s">
        <v>64</v>
      </c>
      <c r="C83" s="601" t="s">
        <v>267</v>
      </c>
      <c r="D83" s="602">
        <v>45183</v>
      </c>
      <c r="E83" s="600" t="s">
        <v>6684</v>
      </c>
      <c r="F83" s="603" t="s">
        <v>6685</v>
      </c>
      <c r="G83" s="603" t="s">
        <v>6686</v>
      </c>
      <c r="H83" s="603" t="s">
        <v>6687</v>
      </c>
      <c r="I83" s="603" t="s">
        <v>6688</v>
      </c>
      <c r="J83" s="600"/>
      <c r="K83" s="611" t="s">
        <v>6689</v>
      </c>
      <c r="L83" s="601" t="s">
        <v>1492</v>
      </c>
      <c r="M83" s="611"/>
      <c r="N83" s="595"/>
      <c r="O83" s="603"/>
      <c r="P83" s="605"/>
      <c r="Q83" s="605"/>
      <c r="R83" s="603">
        <f t="shared" si="1"/>
        <v>0</v>
      </c>
      <c r="S83" s="603"/>
      <c r="T83" s="607" t="str">
        <f>VLOOKUP(cppm_pr[[#This Row],[Status]],'All Link_LOV'!$I$32:$K$72,2,0)</f>
        <v>PO Issued</v>
      </c>
      <c r="U83" s="607" t="s">
        <v>22</v>
      </c>
      <c r="V83" s="603">
        <v>95</v>
      </c>
      <c r="W83" s="607"/>
      <c r="X83" s="603"/>
      <c r="Y83" s="603" t="s">
        <v>6058</v>
      </c>
      <c r="Z83" s="608">
        <v>45173.776956018497</v>
      </c>
      <c r="AA83" s="603" t="s">
        <v>6690</v>
      </c>
      <c r="AB83" s="606"/>
      <c r="AC83" s="606">
        <v>2989.24</v>
      </c>
      <c r="AD83" s="603" t="s">
        <v>6059</v>
      </c>
      <c r="AE83" s="603"/>
      <c r="AF83" s="603" t="s">
        <v>6071</v>
      </c>
      <c r="AG83" s="603" t="s">
        <v>490</v>
      </c>
      <c r="AH83" s="600" t="s">
        <v>6691</v>
      </c>
      <c r="AI83" s="600" t="str">
        <f>IFERROR(VLOOKUP(cppm_pr[[#This Row],[Order Number]],SPHERE!C:CC,39,0),"")</f>
        <v/>
      </c>
      <c r="AJ83" s="600" t="str">
        <f>IFERROR(VLOOKUP(cppm_pr[[#This Row],[Order Number]],'DC TM ONE'!B:CN,42,0),"")</f>
        <v/>
      </c>
      <c r="AK83" s="600"/>
      <c r="AL83" s="609">
        <v>45165</v>
      </c>
      <c r="AM83" s="603" t="s">
        <v>6692</v>
      </c>
      <c r="AN83" s="603" t="s">
        <v>4928</v>
      </c>
      <c r="AO83" s="600"/>
      <c r="AP83" s="603"/>
      <c r="AQ83" s="610" t="s">
        <v>6693</v>
      </c>
      <c r="AR83" s="603" t="s">
        <v>6688</v>
      </c>
      <c r="AS83" s="603"/>
      <c r="AT83" s="610" t="s">
        <v>6694</v>
      </c>
      <c r="AU83" s="603"/>
      <c r="AV83" s="603"/>
      <c r="AW83" s="603"/>
      <c r="AX83" s="603"/>
      <c r="AY83" s="603"/>
      <c r="AZ83" s="603"/>
      <c r="BA83" s="603"/>
      <c r="BB83" s="603"/>
      <c r="BC83" s="603"/>
      <c r="BD83" s="603"/>
      <c r="BE83" s="603"/>
      <c r="BF83" s="603"/>
      <c r="BG83" s="603"/>
      <c r="BH83" s="603"/>
    </row>
    <row r="84" spans="1:60" ht="12" customHeight="1">
      <c r="A84" s="589">
        <v>81</v>
      </c>
      <c r="B84" s="589" t="s">
        <v>71</v>
      </c>
      <c r="C84" s="590" t="s">
        <v>219</v>
      </c>
      <c r="D84" s="591">
        <v>45180</v>
      </c>
      <c r="E84" s="589" t="s">
        <v>6058</v>
      </c>
      <c r="F84" s="592" t="s">
        <v>6695</v>
      </c>
      <c r="G84" s="592" t="s">
        <v>6695</v>
      </c>
      <c r="H84" s="592" t="s">
        <v>6696</v>
      </c>
      <c r="I84" s="589" t="s">
        <v>6697</v>
      </c>
      <c r="J84" s="589"/>
      <c r="K84" s="593"/>
      <c r="L84" s="595" t="s">
        <v>55</v>
      </c>
      <c r="M84" s="593"/>
      <c r="N84" s="595"/>
      <c r="O84" s="592"/>
      <c r="P84" s="655"/>
      <c r="Q84" s="655"/>
      <c r="R84" s="589">
        <f t="shared" si="1"/>
        <v>0</v>
      </c>
      <c r="S84" s="589"/>
      <c r="T84" s="596" t="str">
        <f>VLOOKUP(cppm_pr[[#This Row],[Status]],'All Link_LOV'!$I$32:$K$72,2,0)</f>
        <v>Queried - Require More Information From NeC/AND</v>
      </c>
      <c r="U84" s="596" t="s">
        <v>22</v>
      </c>
      <c r="V84" s="592">
        <v>96</v>
      </c>
      <c r="W84" s="596"/>
      <c r="X84" s="592"/>
      <c r="Y84" s="592" t="s">
        <v>6058</v>
      </c>
      <c r="Z84" s="597">
        <v>45173.789814814802</v>
      </c>
      <c r="AA84" s="598" t="s">
        <v>1756</v>
      </c>
      <c r="AB84" s="595"/>
      <c r="AC84" s="595">
        <v>9759.9599999999991</v>
      </c>
      <c r="AD84" s="592" t="s">
        <v>6059</v>
      </c>
      <c r="AE84" s="592"/>
      <c r="AF84" s="592" t="s">
        <v>397</v>
      </c>
      <c r="AG84" s="592" t="s">
        <v>492</v>
      </c>
      <c r="AH84" s="589" t="s">
        <v>6698</v>
      </c>
      <c r="AI84" s="600" t="str">
        <f>IFERROR(VLOOKUP(cppm_pr[[#This Row],[Order Number]],SPHERE!C:CC,39,0),"")</f>
        <v/>
      </c>
      <c r="AJ84" s="600" t="str">
        <f>IFERROR(VLOOKUP(cppm_pr[[#This Row],[Order Number]],'DC TM ONE'!B:CN,42,0),"")</f>
        <v/>
      </c>
      <c r="AK84" s="589"/>
      <c r="AL84" s="599">
        <v>45175</v>
      </c>
      <c r="AM84" s="592" t="s">
        <v>6699</v>
      </c>
      <c r="AN84" s="592" t="s">
        <v>4928</v>
      </c>
      <c r="AO84" s="592"/>
      <c r="AP84" s="592"/>
      <c r="AQ84" s="598" t="s">
        <v>6700</v>
      </c>
      <c r="AR84" s="592" t="s">
        <v>6701</v>
      </c>
      <c r="AS84" s="592"/>
      <c r="AT84" s="598" t="s">
        <v>6702</v>
      </c>
      <c r="AU84" s="592"/>
      <c r="AV84" s="592"/>
      <c r="AW84" s="592"/>
      <c r="AX84" s="592"/>
      <c r="AY84" s="592"/>
      <c r="AZ84" s="592"/>
      <c r="BA84" s="592"/>
      <c r="BB84" s="592"/>
      <c r="BC84" s="592"/>
      <c r="BD84" s="592"/>
      <c r="BE84" s="592"/>
      <c r="BF84" s="592"/>
      <c r="BG84" s="592"/>
      <c r="BH84" s="592"/>
    </row>
    <row r="85" spans="1:60" ht="12" customHeight="1">
      <c r="A85" s="600">
        <v>82</v>
      </c>
      <c r="B85" s="600" t="s">
        <v>74</v>
      </c>
      <c r="C85" s="601" t="s">
        <v>267</v>
      </c>
      <c r="D85" s="602"/>
      <c r="E85" s="600" t="s">
        <v>6703</v>
      </c>
      <c r="F85" s="603" t="s">
        <v>6704</v>
      </c>
      <c r="G85" s="603" t="s">
        <v>6705</v>
      </c>
      <c r="H85" s="603" t="s">
        <v>6706</v>
      </c>
      <c r="I85" s="603" t="s">
        <v>6707</v>
      </c>
      <c r="J85" s="600"/>
      <c r="K85" s="611">
        <v>4902145937</v>
      </c>
      <c r="L85" s="606" t="s">
        <v>2603</v>
      </c>
      <c r="M85" s="611"/>
      <c r="N85" s="595"/>
      <c r="O85" s="603"/>
      <c r="P85" s="605"/>
      <c r="Q85" s="605"/>
      <c r="R85" s="603">
        <f t="shared" si="1"/>
        <v>0</v>
      </c>
      <c r="S85" s="603"/>
      <c r="T85" s="607" t="str">
        <f>VLOOKUP(cppm_pr[[#This Row],[Status]],'All Link_LOV'!$I$32:$K$72,2,0)</f>
        <v>PO Issued</v>
      </c>
      <c r="U85" s="607" t="s">
        <v>22</v>
      </c>
      <c r="V85" s="603">
        <v>98</v>
      </c>
      <c r="W85" s="607"/>
      <c r="X85" s="603"/>
      <c r="Y85" s="603" t="s">
        <v>6058</v>
      </c>
      <c r="Z85" s="608">
        <v>45173.994386574101</v>
      </c>
      <c r="AA85" s="603" t="s">
        <v>6708</v>
      </c>
      <c r="AB85" s="606"/>
      <c r="AC85" s="606">
        <v>3387</v>
      </c>
      <c r="AD85" s="603" t="s">
        <v>6059</v>
      </c>
      <c r="AE85" s="603"/>
      <c r="AF85" s="603" t="s">
        <v>398</v>
      </c>
      <c r="AG85" s="603" t="s">
        <v>491</v>
      </c>
      <c r="AH85" s="603" t="s">
        <v>6709</v>
      </c>
      <c r="AI85" s="600" t="str">
        <f>IFERROR(VLOOKUP(cppm_pr[[#This Row],[Order Number]],SPHERE!C:CC,39,0),"")</f>
        <v/>
      </c>
      <c r="AJ85" s="600" t="str">
        <f>IFERROR(VLOOKUP(cppm_pr[[#This Row],[Order Number]],'DC TM ONE'!B:CN,42,0),"")</f>
        <v/>
      </c>
      <c r="AK85" s="603"/>
      <c r="AL85" s="609">
        <v>45199</v>
      </c>
      <c r="AM85" s="603" t="s">
        <v>6710</v>
      </c>
      <c r="AN85" s="603" t="s">
        <v>4928</v>
      </c>
      <c r="AO85" s="603"/>
      <c r="AP85" s="603"/>
      <c r="AQ85" s="610" t="s">
        <v>6711</v>
      </c>
      <c r="AR85" s="603" t="s">
        <v>6712</v>
      </c>
      <c r="AS85" s="603"/>
      <c r="AT85" s="610" t="s">
        <v>6713</v>
      </c>
      <c r="AU85" s="603"/>
      <c r="AV85" s="603"/>
      <c r="AW85" s="603"/>
      <c r="AX85" s="603"/>
      <c r="AY85" s="603"/>
      <c r="AZ85" s="603"/>
      <c r="BA85" s="603"/>
      <c r="BB85" s="603"/>
      <c r="BC85" s="603"/>
      <c r="BD85" s="603"/>
      <c r="BE85" s="603"/>
      <c r="BF85" s="603"/>
      <c r="BG85" s="603"/>
      <c r="BH85" s="603"/>
    </row>
    <row r="86" spans="1:60" ht="12" customHeight="1">
      <c r="A86" s="589">
        <v>83</v>
      </c>
      <c r="B86" s="589" t="s">
        <v>71</v>
      </c>
      <c r="C86" s="590" t="s">
        <v>260</v>
      </c>
      <c r="D86" s="591"/>
      <c r="E86" s="589" t="s">
        <v>6058</v>
      </c>
      <c r="F86" s="592" t="s">
        <v>6714</v>
      </c>
      <c r="G86" s="592" t="s">
        <v>6715</v>
      </c>
      <c r="H86" s="592" t="s">
        <v>6716</v>
      </c>
      <c r="I86" s="589" t="s">
        <v>6717</v>
      </c>
      <c r="J86" s="589"/>
      <c r="K86" s="593"/>
      <c r="L86" s="595" t="s">
        <v>55</v>
      </c>
      <c r="M86" s="593"/>
      <c r="N86" s="595"/>
      <c r="O86" s="592"/>
      <c r="P86" s="655"/>
      <c r="Q86" s="655"/>
      <c r="R86" s="589">
        <f t="shared" si="1"/>
        <v>0</v>
      </c>
      <c r="S86" s="589"/>
      <c r="T86" s="596" t="str">
        <f>VLOOKUP(cppm_pr[[#This Row],[Status]],'All Link_LOV'!$I$32:$K$72,2,0)</f>
        <v>PR Creation</v>
      </c>
      <c r="U86" s="596" t="s">
        <v>22</v>
      </c>
      <c r="V86" s="592">
        <v>105</v>
      </c>
      <c r="W86" s="596"/>
      <c r="X86" s="592"/>
      <c r="Y86" s="592" t="s">
        <v>6058</v>
      </c>
      <c r="Z86" s="597">
        <v>45174.416157407402</v>
      </c>
      <c r="AA86" s="598" t="s">
        <v>6718</v>
      </c>
      <c r="AB86" s="595"/>
      <c r="AC86" s="595">
        <v>679.84</v>
      </c>
      <c r="AD86" s="592" t="s">
        <v>6148</v>
      </c>
      <c r="AE86" s="592"/>
      <c r="AF86" s="592" t="s">
        <v>6071</v>
      </c>
      <c r="AG86" s="592" t="s">
        <v>490</v>
      </c>
      <c r="AH86" s="589" t="s">
        <v>6719</v>
      </c>
      <c r="AI86" s="600" t="str">
        <f>IFERROR(VLOOKUP(cppm_pr[[#This Row],[Order Number]],SPHERE!C:CC,39,0),"")</f>
        <v/>
      </c>
      <c r="AJ86" s="600" t="str">
        <f>IFERROR(VLOOKUP(cppm_pr[[#This Row],[Order Number]],'DC TM ONE'!B:CN,42,0),"")</f>
        <v/>
      </c>
      <c r="AK86" s="589"/>
      <c r="AL86" s="599">
        <v>45199</v>
      </c>
      <c r="AM86" s="592" t="s">
        <v>6720</v>
      </c>
      <c r="AN86" s="592" t="s">
        <v>4928</v>
      </c>
      <c r="AO86" s="592"/>
      <c r="AP86" s="592"/>
      <c r="AQ86" s="598" t="s">
        <v>6721</v>
      </c>
      <c r="AR86" s="592" t="s">
        <v>6176</v>
      </c>
      <c r="AS86" s="592"/>
      <c r="AT86" s="598" t="s">
        <v>6722</v>
      </c>
      <c r="AU86" s="592"/>
      <c r="AV86" s="592"/>
      <c r="AW86" s="592"/>
      <c r="AX86" s="592"/>
      <c r="AY86" s="592"/>
      <c r="AZ86" s="592"/>
      <c r="BA86" s="592"/>
      <c r="BB86" s="592"/>
      <c r="BC86" s="592"/>
      <c r="BD86" s="592"/>
      <c r="BE86" s="592"/>
      <c r="BF86" s="592"/>
      <c r="BG86" s="592"/>
      <c r="BH86" s="592"/>
    </row>
    <row r="87" spans="1:60" ht="12" customHeight="1">
      <c r="A87" s="600">
        <v>84</v>
      </c>
      <c r="B87" s="600" t="s">
        <v>62</v>
      </c>
      <c r="C87" s="601" t="s">
        <v>267</v>
      </c>
      <c r="D87" s="602">
        <v>45176</v>
      </c>
      <c r="E87" s="600" t="s">
        <v>6723</v>
      </c>
      <c r="F87" s="603" t="s">
        <v>3987</v>
      </c>
      <c r="G87" s="603" t="s">
        <v>6724</v>
      </c>
      <c r="H87" s="603" t="s">
        <v>6725</v>
      </c>
      <c r="I87" s="603" t="s">
        <v>6726</v>
      </c>
      <c r="J87" s="600"/>
      <c r="K87" s="611">
        <v>4901584511</v>
      </c>
      <c r="L87" s="606" t="s">
        <v>908</v>
      </c>
      <c r="M87" s="611"/>
      <c r="N87" s="595"/>
      <c r="O87" s="603"/>
      <c r="P87" s="605"/>
      <c r="Q87" s="605"/>
      <c r="R87" s="603">
        <f t="shared" si="1"/>
        <v>0</v>
      </c>
      <c r="S87" s="603"/>
      <c r="T87" s="607" t="str">
        <f>VLOOKUP(cppm_pr[[#This Row],[Status]],'All Link_LOV'!$I$32:$K$72,2,0)</f>
        <v>PO Issued</v>
      </c>
      <c r="U87" s="607" t="s">
        <v>22</v>
      </c>
      <c r="V87" s="603">
        <v>106</v>
      </c>
      <c r="W87" s="607"/>
      <c r="X87" s="603"/>
      <c r="Y87" s="603" t="s">
        <v>6058</v>
      </c>
      <c r="Z87" s="608">
        <v>45174.404456018499</v>
      </c>
      <c r="AA87" s="603" t="s">
        <v>6727</v>
      </c>
      <c r="AB87" s="606"/>
      <c r="AC87" s="606">
        <v>47001.32</v>
      </c>
      <c r="AD87" s="603" t="s">
        <v>6148</v>
      </c>
      <c r="AE87" s="603"/>
      <c r="AF87" s="603" t="s">
        <v>6164</v>
      </c>
      <c r="AG87" s="603" t="s">
        <v>492</v>
      </c>
      <c r="AH87" s="600" t="s">
        <v>6728</v>
      </c>
      <c r="AI87" s="600" t="str">
        <f>IFERROR(VLOOKUP(cppm_pr[[#This Row],[Order Number]],SPHERE!C:CC,39,0),"")</f>
        <v/>
      </c>
      <c r="AJ87" s="600" t="str">
        <f>IFERROR(VLOOKUP(cppm_pr[[#This Row],[Order Number]],'DC TM ONE'!B:CN,42,0),"")</f>
        <v/>
      </c>
      <c r="AK87" s="600"/>
      <c r="AL87" s="609">
        <v>45184</v>
      </c>
      <c r="AM87" s="603" t="s">
        <v>6729</v>
      </c>
      <c r="AN87" s="603" t="s">
        <v>4928</v>
      </c>
      <c r="AO87" s="603"/>
      <c r="AP87" s="603"/>
      <c r="AQ87" s="610" t="s">
        <v>6730</v>
      </c>
      <c r="AR87" s="603" t="s">
        <v>1589</v>
      </c>
      <c r="AS87" s="603"/>
      <c r="AT87" s="610" t="s">
        <v>6731</v>
      </c>
      <c r="AU87" s="603"/>
      <c r="AV87" s="603"/>
      <c r="AW87" s="603"/>
      <c r="AX87" s="603"/>
      <c r="AY87" s="603"/>
      <c r="AZ87" s="603"/>
      <c r="BA87" s="603"/>
      <c r="BB87" s="603"/>
      <c r="BC87" s="603"/>
      <c r="BD87" s="603"/>
      <c r="BE87" s="603"/>
      <c r="BF87" s="603"/>
      <c r="BG87" s="603"/>
      <c r="BH87" s="603"/>
    </row>
    <row r="88" spans="1:60" ht="12" customHeight="1">
      <c r="A88" s="589">
        <v>85</v>
      </c>
      <c r="B88" s="589" t="s">
        <v>71</v>
      </c>
      <c r="C88" s="590" t="s">
        <v>267</v>
      </c>
      <c r="D88" s="591"/>
      <c r="E88" s="589" t="s">
        <v>6058</v>
      </c>
      <c r="F88" s="592" t="s">
        <v>6732</v>
      </c>
      <c r="G88" s="592" t="s">
        <v>6733</v>
      </c>
      <c r="H88" s="592" t="s">
        <v>6734</v>
      </c>
      <c r="I88" s="589" t="s">
        <v>6735</v>
      </c>
      <c r="J88" s="589"/>
      <c r="K88" s="593" t="s">
        <v>6736</v>
      </c>
      <c r="L88" s="595" t="s">
        <v>55</v>
      </c>
      <c r="M88" s="593"/>
      <c r="N88" s="595"/>
      <c r="O88" s="592"/>
      <c r="P88" s="655"/>
      <c r="Q88" s="655"/>
      <c r="R88" s="589">
        <f t="shared" si="1"/>
        <v>0</v>
      </c>
      <c r="S88" s="589"/>
      <c r="T88" s="596" t="str">
        <f>VLOOKUP(cppm_pr[[#This Row],[Status]],'All Link_LOV'!$I$32:$K$72,2,0)</f>
        <v>PO Issued</v>
      </c>
      <c r="U88" s="596" t="s">
        <v>22</v>
      </c>
      <c r="V88" s="592">
        <v>107</v>
      </c>
      <c r="W88" s="596"/>
      <c r="X88" s="592"/>
      <c r="Y88" s="592" t="s">
        <v>6058</v>
      </c>
      <c r="Z88" s="597">
        <v>45174.418032407397</v>
      </c>
      <c r="AA88" s="598" t="s">
        <v>6718</v>
      </c>
      <c r="AB88" s="595"/>
      <c r="AC88" s="595">
        <v>1590.34</v>
      </c>
      <c r="AD88" s="592" t="s">
        <v>6148</v>
      </c>
      <c r="AE88" s="592"/>
      <c r="AF88" s="592" t="s">
        <v>6071</v>
      </c>
      <c r="AG88" s="592" t="s">
        <v>490</v>
      </c>
      <c r="AH88" s="589" t="s">
        <v>6737</v>
      </c>
      <c r="AI88" s="600" t="str">
        <f>IFERROR(VLOOKUP(cppm_pr[[#This Row],[Order Number]],SPHERE!C:CC,39,0),"")</f>
        <v/>
      </c>
      <c r="AJ88" s="600" t="str">
        <f>IFERROR(VLOOKUP(cppm_pr[[#This Row],[Order Number]],'DC TM ONE'!B:CN,42,0),"")</f>
        <v/>
      </c>
      <c r="AK88" s="589"/>
      <c r="AL88" s="599">
        <v>45156</v>
      </c>
      <c r="AM88" s="592" t="s">
        <v>6720</v>
      </c>
      <c r="AN88" s="592" t="s">
        <v>4928</v>
      </c>
      <c r="AO88" s="592"/>
      <c r="AP88" s="592"/>
      <c r="AQ88" s="598" t="s">
        <v>6738</v>
      </c>
      <c r="AR88" s="592" t="s">
        <v>6739</v>
      </c>
      <c r="AS88" s="592"/>
      <c r="AT88" s="598" t="s">
        <v>6740</v>
      </c>
      <c r="AU88" s="592"/>
      <c r="AV88" s="592"/>
      <c r="AW88" s="592"/>
      <c r="AX88" s="592"/>
      <c r="AY88" s="592"/>
      <c r="AZ88" s="592"/>
      <c r="BA88" s="592"/>
      <c r="BB88" s="592"/>
      <c r="BC88" s="592"/>
      <c r="BD88" s="592"/>
      <c r="BE88" s="592"/>
      <c r="BF88" s="592"/>
      <c r="BG88" s="592"/>
      <c r="BH88" s="592"/>
    </row>
    <row r="89" spans="1:60" ht="12" customHeight="1">
      <c r="A89" s="600">
        <v>86</v>
      </c>
      <c r="B89" s="600" t="s">
        <v>82</v>
      </c>
      <c r="C89" s="601" t="s">
        <v>267</v>
      </c>
      <c r="D89" s="602">
        <v>45177</v>
      </c>
      <c r="E89" s="600" t="s">
        <v>6741</v>
      </c>
      <c r="F89" s="603" t="s">
        <v>6742</v>
      </c>
      <c r="G89" s="603" t="s">
        <v>6743</v>
      </c>
      <c r="H89" s="603" t="s">
        <v>6744</v>
      </c>
      <c r="I89" s="603" t="s">
        <v>6745</v>
      </c>
      <c r="J89" s="600"/>
      <c r="K89" s="604">
        <v>4902146781</v>
      </c>
      <c r="L89" s="606" t="s">
        <v>51</v>
      </c>
      <c r="M89" s="604"/>
      <c r="N89" s="595"/>
      <c r="O89" s="603"/>
      <c r="P89" s="605"/>
      <c r="Q89" s="605"/>
      <c r="R89" s="603">
        <f t="shared" si="1"/>
        <v>0</v>
      </c>
      <c r="S89" s="603"/>
      <c r="T89" s="607" t="str">
        <f>VLOOKUP(cppm_pr[[#This Row],[Status]],'All Link_LOV'!$I$32:$K$72,2,0)</f>
        <v>PO Issued</v>
      </c>
      <c r="U89" s="607" t="s">
        <v>22</v>
      </c>
      <c r="V89" s="603">
        <v>108</v>
      </c>
      <c r="W89" s="607"/>
      <c r="X89" s="603"/>
      <c r="Y89" s="603" t="s">
        <v>6058</v>
      </c>
      <c r="Z89" s="608">
        <v>45174.459965277798</v>
      </c>
      <c r="AA89" s="603" t="s">
        <v>6746</v>
      </c>
      <c r="AB89" s="606"/>
      <c r="AC89" s="606">
        <v>8078.06</v>
      </c>
      <c r="AD89" s="603" t="s">
        <v>6148</v>
      </c>
      <c r="AE89" s="603"/>
      <c r="AF89" s="603" t="s">
        <v>398</v>
      </c>
      <c r="AG89" s="603" t="s">
        <v>490</v>
      </c>
      <c r="AH89" s="600" t="s">
        <v>6747</v>
      </c>
      <c r="AI89" s="600" t="str">
        <f>IFERROR(VLOOKUP(cppm_pr[[#This Row],[Order Number]],SPHERE!C:CC,39,0),"")</f>
        <v/>
      </c>
      <c r="AJ89" s="600" t="str">
        <f>IFERROR(VLOOKUP(cppm_pr[[#This Row],[Order Number]],'DC TM ONE'!B:CN,42,0),"")</f>
        <v/>
      </c>
      <c r="AK89" s="600"/>
      <c r="AL89" s="609">
        <v>45148</v>
      </c>
      <c r="AM89" s="603" t="s">
        <v>6748</v>
      </c>
      <c r="AN89" s="603" t="s">
        <v>4928</v>
      </c>
      <c r="AO89" s="603"/>
      <c r="AP89" s="603"/>
      <c r="AQ89" s="610" t="s">
        <v>6749</v>
      </c>
      <c r="AR89" s="603" t="s">
        <v>2166</v>
      </c>
      <c r="AS89" s="603"/>
      <c r="AT89" s="610" t="s">
        <v>6750</v>
      </c>
      <c r="AU89" s="603"/>
      <c r="AV89" s="603"/>
      <c r="AW89" s="603"/>
      <c r="AX89" s="603"/>
      <c r="AY89" s="603"/>
      <c r="AZ89" s="603"/>
      <c r="BA89" s="603"/>
      <c r="BB89" s="603"/>
      <c r="BC89" s="603"/>
      <c r="BD89" s="603"/>
      <c r="BE89" s="603"/>
      <c r="BF89" s="603"/>
      <c r="BG89" s="603"/>
      <c r="BH89" s="603"/>
    </row>
    <row r="90" spans="1:60" ht="12" customHeight="1">
      <c r="A90" s="589">
        <v>87</v>
      </c>
      <c r="B90" s="589" t="s">
        <v>83</v>
      </c>
      <c r="C90" s="590" t="s">
        <v>267</v>
      </c>
      <c r="D90" s="591">
        <v>45194</v>
      </c>
      <c r="E90" s="589" t="s">
        <v>6751</v>
      </c>
      <c r="F90" s="592" t="s">
        <v>1006</v>
      </c>
      <c r="G90" s="592" t="s">
        <v>6752</v>
      </c>
      <c r="H90" s="592" t="s">
        <v>273</v>
      </c>
      <c r="I90" s="592" t="s">
        <v>6753</v>
      </c>
      <c r="J90" s="589"/>
      <c r="K90" s="593"/>
      <c r="L90" s="595" t="s">
        <v>51</v>
      </c>
      <c r="M90" s="593"/>
      <c r="N90" s="595"/>
      <c r="O90" s="592"/>
      <c r="P90" s="594"/>
      <c r="Q90" s="594"/>
      <c r="R90" s="592">
        <f t="shared" si="1"/>
        <v>0</v>
      </c>
      <c r="S90" s="592"/>
      <c r="T90" s="596" t="str">
        <f>VLOOKUP(cppm_pr[[#This Row],[Status]],'All Link_LOV'!$I$32:$K$72,2,0)</f>
        <v>PO Issued</v>
      </c>
      <c r="U90" s="596" t="s">
        <v>22</v>
      </c>
      <c r="V90" s="592">
        <v>110</v>
      </c>
      <c r="W90" s="596"/>
      <c r="X90" s="592"/>
      <c r="Y90" s="592" t="s">
        <v>6058</v>
      </c>
      <c r="Z90" s="597">
        <v>45174.500428240703</v>
      </c>
      <c r="AA90" s="598" t="s">
        <v>6754</v>
      </c>
      <c r="AB90" s="595"/>
      <c r="AC90" s="595">
        <v>75731.149999999994</v>
      </c>
      <c r="AD90" s="592" t="s">
        <v>6059</v>
      </c>
      <c r="AE90" s="592"/>
      <c r="AF90" s="592" t="s">
        <v>398</v>
      </c>
      <c r="AG90" s="592" t="s">
        <v>488</v>
      </c>
      <c r="AH90" s="589" t="s">
        <v>6755</v>
      </c>
      <c r="AI90" s="600" t="str">
        <f>IFERROR(VLOOKUP(cppm_pr[[#This Row],[Order Number]],SPHERE!C:CC,39,0),"")</f>
        <v/>
      </c>
      <c r="AJ90" s="600" t="str">
        <f>IFERROR(VLOOKUP(cppm_pr[[#This Row],[Order Number]],'DC TM ONE'!B:CN,42,0),"")</f>
        <v/>
      </c>
      <c r="AK90" s="589"/>
      <c r="AL90" s="599">
        <v>45174</v>
      </c>
      <c r="AM90" s="592" t="s">
        <v>6756</v>
      </c>
      <c r="AN90" s="592" t="s">
        <v>4928</v>
      </c>
      <c r="AO90" s="592"/>
      <c r="AP90" s="592"/>
      <c r="AQ90" s="598" t="s">
        <v>6757</v>
      </c>
      <c r="AR90" s="592" t="s">
        <v>6758</v>
      </c>
      <c r="AS90" s="592"/>
      <c r="AT90" s="598" t="s">
        <v>6759</v>
      </c>
      <c r="AU90" s="592"/>
      <c r="AV90" s="592"/>
      <c r="AW90" s="592"/>
      <c r="AX90" s="592"/>
      <c r="AY90" s="592"/>
      <c r="AZ90" s="592"/>
      <c r="BA90" s="592"/>
      <c r="BB90" s="592"/>
      <c r="BC90" s="592"/>
      <c r="BD90" s="592"/>
      <c r="BE90" s="592"/>
      <c r="BF90" s="592"/>
      <c r="BG90" s="592"/>
      <c r="BH90" s="592"/>
    </row>
    <row r="91" spans="1:60" ht="12" customHeight="1">
      <c r="A91" s="600">
        <v>88</v>
      </c>
      <c r="B91" s="600" t="s">
        <v>71</v>
      </c>
      <c r="C91" s="601" t="s">
        <v>267</v>
      </c>
      <c r="D91" s="602"/>
      <c r="E91" s="600" t="s">
        <v>6058</v>
      </c>
      <c r="F91" s="603" t="s">
        <v>6760</v>
      </c>
      <c r="G91" s="603" t="s">
        <v>6761</v>
      </c>
      <c r="H91" s="603" t="s">
        <v>6762</v>
      </c>
      <c r="I91" s="600" t="s">
        <v>6763</v>
      </c>
      <c r="J91" s="600"/>
      <c r="K91" s="611" t="s">
        <v>6764</v>
      </c>
      <c r="L91" s="606" t="s">
        <v>55</v>
      </c>
      <c r="M91" s="611"/>
      <c r="N91" s="595"/>
      <c r="O91" s="603"/>
      <c r="P91" s="625"/>
      <c r="Q91" s="625"/>
      <c r="R91" s="600">
        <f t="shared" si="1"/>
        <v>0</v>
      </c>
      <c r="S91" s="600"/>
      <c r="T91" s="607" t="str">
        <f>VLOOKUP(cppm_pr[[#This Row],[Status]],'All Link_LOV'!$I$32:$K$72,2,0)</f>
        <v>PO Issued</v>
      </c>
      <c r="U91" s="607" t="s">
        <v>22</v>
      </c>
      <c r="V91" s="603">
        <v>111</v>
      </c>
      <c r="W91" s="607"/>
      <c r="X91" s="603"/>
      <c r="Y91" s="603" t="s">
        <v>6058</v>
      </c>
      <c r="Z91" s="608">
        <v>45174.503738425898</v>
      </c>
      <c r="AA91" s="603" t="s">
        <v>6718</v>
      </c>
      <c r="AB91" s="606"/>
      <c r="AC91" s="606">
        <v>1157.2</v>
      </c>
      <c r="AD91" s="603" t="s">
        <v>6148</v>
      </c>
      <c r="AE91" s="603"/>
      <c r="AF91" s="603" t="s">
        <v>6071</v>
      </c>
      <c r="AG91" s="603" t="s">
        <v>490</v>
      </c>
      <c r="AH91" s="600" t="s">
        <v>6765</v>
      </c>
      <c r="AI91" s="600" t="str">
        <f>IFERROR(VLOOKUP(cppm_pr[[#This Row],[Order Number]],SPHERE!C:CC,39,0),"")</f>
        <v/>
      </c>
      <c r="AJ91" s="600" t="str">
        <f>IFERROR(VLOOKUP(cppm_pr[[#This Row],[Order Number]],'DC TM ONE'!B:CN,42,0),"")</f>
        <v/>
      </c>
      <c r="AK91" s="600"/>
      <c r="AL91" s="609">
        <v>45153</v>
      </c>
      <c r="AM91" s="603" t="s">
        <v>6720</v>
      </c>
      <c r="AN91" s="603" t="s">
        <v>4928</v>
      </c>
      <c r="AO91" s="603"/>
      <c r="AP91" s="603"/>
      <c r="AQ91" s="610" t="s">
        <v>6766</v>
      </c>
      <c r="AR91" s="603" t="s">
        <v>6767</v>
      </c>
      <c r="AS91" s="603"/>
      <c r="AT91" s="610" t="s">
        <v>6768</v>
      </c>
      <c r="AU91" s="603"/>
      <c r="AV91" s="603"/>
      <c r="AW91" s="603"/>
      <c r="AX91" s="603"/>
      <c r="AY91" s="603"/>
      <c r="AZ91" s="603"/>
      <c r="BA91" s="603"/>
      <c r="BB91" s="603"/>
      <c r="BC91" s="603"/>
      <c r="BD91" s="603"/>
      <c r="BE91" s="603"/>
      <c r="BF91" s="603"/>
      <c r="BG91" s="603"/>
      <c r="BH91" s="603"/>
    </row>
    <row r="92" spans="1:60" ht="12" customHeight="1">
      <c r="A92" s="589">
        <v>89</v>
      </c>
      <c r="B92" s="589" t="s">
        <v>83</v>
      </c>
      <c r="C92" s="590" t="s">
        <v>267</v>
      </c>
      <c r="D92" s="591">
        <v>45194</v>
      </c>
      <c r="E92" s="589" t="s">
        <v>6769</v>
      </c>
      <c r="F92" s="592" t="s">
        <v>1006</v>
      </c>
      <c r="G92" s="592" t="s">
        <v>6770</v>
      </c>
      <c r="H92" s="592" t="s">
        <v>274</v>
      </c>
      <c r="I92" s="592" t="s">
        <v>6771</v>
      </c>
      <c r="J92" s="589"/>
      <c r="K92" s="593"/>
      <c r="L92" s="595" t="s">
        <v>51</v>
      </c>
      <c r="M92" s="593"/>
      <c r="N92" s="595"/>
      <c r="O92" s="592"/>
      <c r="P92" s="594"/>
      <c r="Q92" s="594"/>
      <c r="R92" s="592">
        <f t="shared" si="1"/>
        <v>0</v>
      </c>
      <c r="S92" s="592"/>
      <c r="T92" s="596" t="str">
        <f>VLOOKUP(cppm_pr[[#This Row],[Status]],'All Link_LOV'!$I$32:$K$72,2,0)</f>
        <v>PO Issued</v>
      </c>
      <c r="U92" s="596" t="s">
        <v>22</v>
      </c>
      <c r="V92" s="592">
        <v>112</v>
      </c>
      <c r="W92" s="596"/>
      <c r="X92" s="592"/>
      <c r="Y92" s="592" t="s">
        <v>6058</v>
      </c>
      <c r="Z92" s="597">
        <v>45174.503252314797</v>
      </c>
      <c r="AA92" s="598" t="s">
        <v>6754</v>
      </c>
      <c r="AB92" s="595"/>
      <c r="AC92" s="595">
        <v>77138.509999999995</v>
      </c>
      <c r="AD92" s="592" t="s">
        <v>6059</v>
      </c>
      <c r="AE92" s="592"/>
      <c r="AF92" s="592" t="s">
        <v>398</v>
      </c>
      <c r="AG92" s="592" t="s">
        <v>488</v>
      </c>
      <c r="AH92" s="589" t="s">
        <v>6772</v>
      </c>
      <c r="AI92" s="600" t="str">
        <f>IFERROR(VLOOKUP(cppm_pr[[#This Row],[Order Number]],SPHERE!C:CC,39,0),"")</f>
        <v/>
      </c>
      <c r="AJ92" s="600" t="str">
        <f>IFERROR(VLOOKUP(cppm_pr[[#This Row],[Order Number]],'DC TM ONE'!B:CN,42,0),"")</f>
        <v/>
      </c>
      <c r="AK92" s="589"/>
      <c r="AL92" s="599">
        <v>45191</v>
      </c>
      <c r="AM92" s="592" t="s">
        <v>6756</v>
      </c>
      <c r="AN92" s="592" t="s">
        <v>4928</v>
      </c>
      <c r="AO92" s="592"/>
      <c r="AP92" s="592"/>
      <c r="AQ92" s="598" t="s">
        <v>6773</v>
      </c>
      <c r="AR92" s="592" t="s">
        <v>6758</v>
      </c>
      <c r="AS92" s="592"/>
      <c r="AT92" s="598" t="s">
        <v>6774</v>
      </c>
      <c r="AU92" s="592"/>
      <c r="AV92" s="592"/>
      <c r="AW92" s="592"/>
      <c r="AX92" s="592"/>
      <c r="AY92" s="592"/>
      <c r="AZ92" s="592"/>
      <c r="BA92" s="592"/>
      <c r="BB92" s="592"/>
      <c r="BC92" s="592"/>
      <c r="BD92" s="592"/>
      <c r="BE92" s="592"/>
      <c r="BF92" s="592"/>
      <c r="BG92" s="592"/>
      <c r="BH92" s="592"/>
    </row>
    <row r="93" spans="1:60" ht="12" customHeight="1">
      <c r="A93" s="600">
        <v>90</v>
      </c>
      <c r="B93" s="600" t="s">
        <v>65</v>
      </c>
      <c r="C93" s="601" t="s">
        <v>267</v>
      </c>
      <c r="D93" s="602">
        <v>45175</v>
      </c>
      <c r="E93" s="600" t="s">
        <v>6775</v>
      </c>
      <c r="F93" s="603" t="s">
        <v>996</v>
      </c>
      <c r="G93" s="603" t="s">
        <v>6776</v>
      </c>
      <c r="H93" s="603" t="s">
        <v>232</v>
      </c>
      <c r="I93" s="603" t="s">
        <v>6777</v>
      </c>
      <c r="J93" s="600"/>
      <c r="K93" s="611"/>
      <c r="L93" s="606" t="s">
        <v>51</v>
      </c>
      <c r="M93" s="611"/>
      <c r="N93" s="595"/>
      <c r="O93" s="603"/>
      <c r="P93" s="605"/>
      <c r="Q93" s="605"/>
      <c r="R93" s="603">
        <f t="shared" si="1"/>
        <v>0</v>
      </c>
      <c r="S93" s="603"/>
      <c r="T93" s="607" t="str">
        <f>VLOOKUP(cppm_pr[[#This Row],[Status]],'All Link_LOV'!$I$32:$K$72,2,0)</f>
        <v>PO Issued</v>
      </c>
      <c r="U93" s="607" t="s">
        <v>22</v>
      </c>
      <c r="V93" s="603">
        <v>113</v>
      </c>
      <c r="W93" s="607"/>
      <c r="X93" s="603"/>
      <c r="Y93" s="603" t="s">
        <v>6058</v>
      </c>
      <c r="Z93" s="608">
        <v>45174.506631944401</v>
      </c>
      <c r="AA93" s="603" t="s">
        <v>6754</v>
      </c>
      <c r="AB93" s="606"/>
      <c r="AC93" s="606">
        <v>26449.78</v>
      </c>
      <c r="AD93" s="603" t="s">
        <v>6059</v>
      </c>
      <c r="AE93" s="603"/>
      <c r="AF93" s="603" t="s">
        <v>398</v>
      </c>
      <c r="AG93" s="603" t="s">
        <v>488</v>
      </c>
      <c r="AH93" s="600" t="s">
        <v>6778</v>
      </c>
      <c r="AI93" s="600" t="str">
        <f>IFERROR(VLOOKUP(cppm_pr[[#This Row],[Order Number]],SPHERE!C:CC,39,0),"")</f>
        <v/>
      </c>
      <c r="AJ93" s="600" t="str">
        <f>IFERROR(VLOOKUP(cppm_pr[[#This Row],[Order Number]],'DC TM ONE'!B:CN,42,0),"")</f>
        <v/>
      </c>
      <c r="AK93" s="600"/>
      <c r="AL93" s="609">
        <v>45191</v>
      </c>
      <c r="AM93" s="603" t="s">
        <v>6779</v>
      </c>
      <c r="AN93" s="603" t="s">
        <v>4928</v>
      </c>
      <c r="AO93" s="603"/>
      <c r="AP93" s="603"/>
      <c r="AQ93" s="610" t="s">
        <v>6780</v>
      </c>
      <c r="AR93" s="603" t="s">
        <v>6781</v>
      </c>
      <c r="AS93" s="603"/>
      <c r="AT93" s="610" t="s">
        <v>6782</v>
      </c>
      <c r="AU93" s="603"/>
      <c r="AV93" s="603"/>
      <c r="AW93" s="603"/>
      <c r="AX93" s="603"/>
      <c r="AY93" s="603"/>
      <c r="AZ93" s="603"/>
      <c r="BA93" s="603"/>
      <c r="BB93" s="603"/>
      <c r="BC93" s="603"/>
      <c r="BD93" s="603"/>
      <c r="BE93" s="603"/>
      <c r="BF93" s="603"/>
      <c r="BG93" s="603"/>
      <c r="BH93" s="603"/>
    </row>
    <row r="94" spans="1:60" ht="12" customHeight="1">
      <c r="A94" s="589">
        <v>91</v>
      </c>
      <c r="B94" s="589" t="s">
        <v>65</v>
      </c>
      <c r="C94" s="590" t="s">
        <v>267</v>
      </c>
      <c r="D94" s="591">
        <v>45175</v>
      </c>
      <c r="E94" s="589" t="s">
        <v>6783</v>
      </c>
      <c r="F94" s="592" t="s">
        <v>996</v>
      </c>
      <c r="G94" s="592" t="s">
        <v>6776</v>
      </c>
      <c r="H94" s="592" t="s">
        <v>232</v>
      </c>
      <c r="I94" s="592" t="s">
        <v>6777</v>
      </c>
      <c r="J94" s="589"/>
      <c r="K94" s="593"/>
      <c r="L94" s="595" t="s">
        <v>51</v>
      </c>
      <c r="M94" s="593"/>
      <c r="N94" s="595"/>
      <c r="O94" s="592"/>
      <c r="P94" s="594"/>
      <c r="Q94" s="594"/>
      <c r="R94" s="592">
        <f t="shared" si="1"/>
        <v>0</v>
      </c>
      <c r="S94" s="592"/>
      <c r="T94" s="596" t="str">
        <f>VLOOKUP(cppm_pr[[#This Row],[Status]],'All Link_LOV'!$I$32:$K$72,2,0)</f>
        <v>PO Issued</v>
      </c>
      <c r="U94" s="596" t="s">
        <v>22</v>
      </c>
      <c r="V94" s="592">
        <v>114</v>
      </c>
      <c r="W94" s="596"/>
      <c r="X94" s="592"/>
      <c r="Y94" s="592" t="s">
        <v>6058</v>
      </c>
      <c r="Z94" s="597">
        <v>45174.509351851797</v>
      </c>
      <c r="AA94" s="598" t="s">
        <v>6754</v>
      </c>
      <c r="AB94" s="595"/>
      <c r="AC94" s="595">
        <v>26449.78</v>
      </c>
      <c r="AD94" s="592" t="s">
        <v>6059</v>
      </c>
      <c r="AE94" s="592"/>
      <c r="AF94" s="592" t="s">
        <v>398</v>
      </c>
      <c r="AG94" s="592" t="s">
        <v>488</v>
      </c>
      <c r="AH94" s="589" t="s">
        <v>6778</v>
      </c>
      <c r="AI94" s="600" t="str">
        <f>IFERROR(VLOOKUP(cppm_pr[[#This Row],[Order Number]],SPHERE!C:CC,39,0),"")</f>
        <v/>
      </c>
      <c r="AJ94" s="600" t="str">
        <f>IFERROR(VLOOKUP(cppm_pr[[#This Row],[Order Number]],'DC TM ONE'!B:CN,42,0),"")</f>
        <v/>
      </c>
      <c r="AK94" s="589"/>
      <c r="AL94" s="599">
        <v>45191</v>
      </c>
      <c r="AM94" s="592" t="s">
        <v>6779</v>
      </c>
      <c r="AN94" s="592" t="s">
        <v>4928</v>
      </c>
      <c r="AO94" s="592"/>
      <c r="AP94" s="592"/>
      <c r="AQ94" s="598" t="s">
        <v>6784</v>
      </c>
      <c r="AR94" s="592" t="s">
        <v>6781</v>
      </c>
      <c r="AS94" s="592"/>
      <c r="AT94" s="598" t="s">
        <v>6785</v>
      </c>
      <c r="AU94" s="592"/>
      <c r="AV94" s="592"/>
      <c r="AW94" s="592"/>
      <c r="AX94" s="592"/>
      <c r="AY94" s="592"/>
      <c r="AZ94" s="592"/>
      <c r="BA94" s="592"/>
      <c r="BB94" s="592"/>
      <c r="BC94" s="592"/>
      <c r="BD94" s="592"/>
      <c r="BE94" s="592"/>
      <c r="BF94" s="592"/>
      <c r="BG94" s="592"/>
      <c r="BH94" s="592"/>
    </row>
    <row r="95" spans="1:60" ht="12" customHeight="1">
      <c r="A95" s="600">
        <v>92</v>
      </c>
      <c r="B95" s="600" t="s">
        <v>71</v>
      </c>
      <c r="C95" s="601" t="s">
        <v>239</v>
      </c>
      <c r="D95" s="602"/>
      <c r="E95" s="600" t="s">
        <v>6058</v>
      </c>
      <c r="F95" s="603" t="s">
        <v>6786</v>
      </c>
      <c r="G95" s="603" t="s">
        <v>6787</v>
      </c>
      <c r="H95" s="603" t="s">
        <v>6788</v>
      </c>
      <c r="I95" s="600"/>
      <c r="J95" s="600"/>
      <c r="K95" s="611"/>
      <c r="L95" s="606" t="s">
        <v>55</v>
      </c>
      <c r="M95" s="611"/>
      <c r="N95" s="595"/>
      <c r="O95" s="603"/>
      <c r="P95" s="625"/>
      <c r="Q95" s="625"/>
      <c r="R95" s="600">
        <f t="shared" si="1"/>
        <v>0</v>
      </c>
      <c r="S95" s="600"/>
      <c r="T95" s="607" t="str">
        <f>VLOOKUP(cppm_pr[[#This Row],[Status]],'All Link_LOV'!$I$32:$K$72,2,0)</f>
        <v>Insufficient Budget</v>
      </c>
      <c r="U95" s="607" t="s">
        <v>22</v>
      </c>
      <c r="V95" s="603">
        <v>115</v>
      </c>
      <c r="W95" s="607"/>
      <c r="X95" s="603"/>
      <c r="Y95" s="603" t="s">
        <v>6058</v>
      </c>
      <c r="Z95" s="608">
        <v>45174.5055208333</v>
      </c>
      <c r="AA95" s="603" t="s">
        <v>6718</v>
      </c>
      <c r="AB95" s="606"/>
      <c r="AC95" s="606">
        <v>3009</v>
      </c>
      <c r="AD95" s="603" t="s">
        <v>6148</v>
      </c>
      <c r="AE95" s="603"/>
      <c r="AF95" s="603" t="s">
        <v>6071</v>
      </c>
      <c r="AG95" s="603" t="s">
        <v>490</v>
      </c>
      <c r="AH95" s="600" t="s">
        <v>6789</v>
      </c>
      <c r="AI95" s="600" t="str">
        <f>IFERROR(VLOOKUP(cppm_pr[[#This Row],[Order Number]],SPHERE!C:CC,39,0),"")</f>
        <v/>
      </c>
      <c r="AJ95" s="600" t="str">
        <f>IFERROR(VLOOKUP(cppm_pr[[#This Row],[Order Number]],'DC TM ONE'!B:CN,42,0),"")</f>
        <v/>
      </c>
      <c r="AK95" s="600"/>
      <c r="AL95" s="609">
        <v>44977</v>
      </c>
      <c r="AM95" s="603" t="s">
        <v>6790</v>
      </c>
      <c r="AN95" s="603" t="s">
        <v>6175</v>
      </c>
      <c r="AO95" s="603"/>
      <c r="AP95" s="603" t="str">
        <f>$AR95</f>
        <v>3400040246</v>
      </c>
      <c r="AQ95" s="610"/>
      <c r="AR95" s="603" t="s">
        <v>6542</v>
      </c>
      <c r="AS95" s="603"/>
      <c r="AT95" s="610" t="s">
        <v>6791</v>
      </c>
      <c r="AU95" s="603"/>
      <c r="AV95" s="603"/>
      <c r="AW95" s="603"/>
      <c r="AX95" s="603"/>
      <c r="AY95" s="603"/>
      <c r="AZ95" s="603"/>
      <c r="BA95" s="603"/>
      <c r="BB95" s="603"/>
      <c r="BC95" s="603"/>
      <c r="BD95" s="603"/>
      <c r="BE95" s="603"/>
      <c r="BF95" s="603"/>
      <c r="BG95" s="603"/>
      <c r="BH95" s="603"/>
    </row>
    <row r="96" spans="1:60" ht="12" customHeight="1">
      <c r="A96" s="589">
        <v>93</v>
      </c>
      <c r="B96" s="589" t="s">
        <v>63</v>
      </c>
      <c r="C96" s="590" t="s">
        <v>219</v>
      </c>
      <c r="D96" s="591">
        <v>45180</v>
      </c>
      <c r="E96" s="589" t="s">
        <v>6792</v>
      </c>
      <c r="F96" s="592" t="s">
        <v>6793</v>
      </c>
      <c r="G96" s="592" t="s">
        <v>6794</v>
      </c>
      <c r="H96" s="592" t="s">
        <v>6795</v>
      </c>
      <c r="I96" s="592"/>
      <c r="J96" s="589"/>
      <c r="K96" s="593"/>
      <c r="L96" s="595" t="s">
        <v>52</v>
      </c>
      <c r="M96" s="593"/>
      <c r="N96" s="595"/>
      <c r="O96" s="592"/>
      <c r="P96" s="594"/>
      <c r="Q96" s="594"/>
      <c r="R96" s="592">
        <f t="shared" si="1"/>
        <v>0</v>
      </c>
      <c r="S96" s="592"/>
      <c r="T96" s="596" t="str">
        <f>VLOOKUP(cppm_pr[[#This Row],[Status]],'All Link_LOV'!$I$32:$K$72,2,0)</f>
        <v>Queried - Require More Information From NeC/AND</v>
      </c>
      <c r="U96" s="596" t="s">
        <v>22</v>
      </c>
      <c r="V96" s="592">
        <v>116</v>
      </c>
      <c r="W96" s="596"/>
      <c r="X96" s="592"/>
      <c r="Y96" s="592" t="s">
        <v>6058</v>
      </c>
      <c r="Z96" s="597">
        <v>45174.5375347222</v>
      </c>
      <c r="AA96" s="598" t="s">
        <v>6796</v>
      </c>
      <c r="AB96" s="595"/>
      <c r="AC96" s="595">
        <v>15000</v>
      </c>
      <c r="AD96" s="592" t="s">
        <v>6059</v>
      </c>
      <c r="AE96" s="592"/>
      <c r="AF96" s="592" t="s">
        <v>398</v>
      </c>
      <c r="AG96" s="592" t="s">
        <v>488</v>
      </c>
      <c r="AH96" s="592" t="s">
        <v>6795</v>
      </c>
      <c r="AI96" s="600" t="str">
        <f>IFERROR(VLOOKUP(cppm_pr[[#This Row],[Order Number]],SPHERE!C:CC,39,0),"")</f>
        <v/>
      </c>
      <c r="AJ96" s="600" t="str">
        <f>IFERROR(VLOOKUP(cppm_pr[[#This Row],[Order Number]],'DC TM ONE'!B:CN,42,0),"")</f>
        <v/>
      </c>
      <c r="AK96" s="592"/>
      <c r="AL96" s="599">
        <v>45196</v>
      </c>
      <c r="AM96" s="592" t="s">
        <v>6797</v>
      </c>
      <c r="AN96" s="592" t="s">
        <v>4928</v>
      </c>
      <c r="AO96" s="592"/>
      <c r="AP96" s="592"/>
      <c r="AQ96" s="598" t="s">
        <v>6798</v>
      </c>
      <c r="AR96" s="592" t="s">
        <v>6799</v>
      </c>
      <c r="AS96" s="592"/>
      <c r="AT96" s="598" t="s">
        <v>6800</v>
      </c>
      <c r="AU96" s="592"/>
      <c r="AV96" s="592"/>
      <c r="AW96" s="592"/>
      <c r="AX96" s="592"/>
      <c r="AY96" s="592"/>
      <c r="AZ96" s="592"/>
      <c r="BA96" s="592"/>
      <c r="BB96" s="592"/>
      <c r="BC96" s="592"/>
      <c r="BD96" s="592"/>
      <c r="BE96" s="592"/>
      <c r="BF96" s="592"/>
      <c r="BG96" s="592"/>
      <c r="BH96" s="592"/>
    </row>
    <row r="97" spans="1:60" ht="12" customHeight="1">
      <c r="A97" s="600">
        <v>94</v>
      </c>
      <c r="B97" s="600" t="s">
        <v>74</v>
      </c>
      <c r="C97" s="601" t="s">
        <v>267</v>
      </c>
      <c r="D97" s="602"/>
      <c r="E97" s="600" t="s">
        <v>6801</v>
      </c>
      <c r="F97" s="603" t="s">
        <v>6802</v>
      </c>
      <c r="G97" s="603" t="s">
        <v>6803</v>
      </c>
      <c r="H97" s="603" t="s">
        <v>6804</v>
      </c>
      <c r="I97" s="603" t="s">
        <v>6805</v>
      </c>
      <c r="J97" s="600"/>
      <c r="K97" s="611">
        <v>4902144724</v>
      </c>
      <c r="L97" s="606" t="s">
        <v>1701</v>
      </c>
      <c r="M97" s="611"/>
      <c r="N97" s="595"/>
      <c r="O97" s="603"/>
      <c r="P97" s="605"/>
      <c r="Q97" s="605"/>
      <c r="R97" s="603">
        <f t="shared" si="1"/>
        <v>0</v>
      </c>
      <c r="S97" s="603"/>
      <c r="T97" s="607" t="str">
        <f>VLOOKUP(cppm_pr[[#This Row],[Status]],'All Link_LOV'!$I$32:$K$72,2,0)</f>
        <v>PO Issued</v>
      </c>
      <c r="U97" s="607" t="s">
        <v>22</v>
      </c>
      <c r="V97" s="603">
        <v>117</v>
      </c>
      <c r="W97" s="607"/>
      <c r="X97" s="603"/>
      <c r="Y97" s="603" t="s">
        <v>6058</v>
      </c>
      <c r="Z97" s="608">
        <v>45174.538634259297</v>
      </c>
      <c r="AA97" s="603" t="s">
        <v>1696</v>
      </c>
      <c r="AB97" s="606"/>
      <c r="AC97" s="606">
        <v>4168</v>
      </c>
      <c r="AD97" s="603" t="s">
        <v>6059</v>
      </c>
      <c r="AE97" s="603"/>
      <c r="AF97" s="603" t="s">
        <v>6071</v>
      </c>
      <c r="AG97" s="603" t="s">
        <v>490</v>
      </c>
      <c r="AH97" s="603" t="s">
        <v>6806</v>
      </c>
      <c r="AI97" s="600" t="str">
        <f>IFERROR(VLOOKUP(cppm_pr[[#This Row],[Order Number]],SPHERE!C:CC,39,0),"")</f>
        <v/>
      </c>
      <c r="AJ97" s="600" t="str">
        <f>IFERROR(VLOOKUP(cppm_pr[[#This Row],[Order Number]],'DC TM ONE'!B:CN,42,0),"")</f>
        <v/>
      </c>
      <c r="AK97" s="603"/>
      <c r="AL97" s="609">
        <v>45179</v>
      </c>
      <c r="AM97" s="603" t="s">
        <v>6807</v>
      </c>
      <c r="AN97" s="603" t="s">
        <v>4928</v>
      </c>
      <c r="AO97" s="603"/>
      <c r="AP97" s="603"/>
      <c r="AQ97" s="610" t="s">
        <v>6808</v>
      </c>
      <c r="AR97" s="603" t="s">
        <v>1988</v>
      </c>
      <c r="AS97" s="603"/>
      <c r="AT97" s="610" t="s">
        <v>6809</v>
      </c>
      <c r="AU97" s="603"/>
      <c r="AV97" s="603"/>
      <c r="AW97" s="603"/>
      <c r="AX97" s="603"/>
      <c r="AY97" s="603"/>
      <c r="AZ97" s="603"/>
      <c r="BA97" s="603"/>
      <c r="BB97" s="603"/>
      <c r="BC97" s="603"/>
      <c r="BD97" s="603"/>
      <c r="BE97" s="603"/>
      <c r="BF97" s="603"/>
      <c r="BG97" s="603"/>
      <c r="BH97" s="603"/>
    </row>
    <row r="98" spans="1:60" ht="12" customHeight="1">
      <c r="A98" s="589">
        <v>95</v>
      </c>
      <c r="B98" s="589" t="s">
        <v>78</v>
      </c>
      <c r="C98" s="590" t="s">
        <v>267</v>
      </c>
      <c r="D98" s="591"/>
      <c r="E98" s="589" t="s">
        <v>6058</v>
      </c>
      <c r="F98" s="592" t="s">
        <v>6810</v>
      </c>
      <c r="G98" s="592" t="s">
        <v>6811</v>
      </c>
      <c r="H98" s="592" t="s">
        <v>6812</v>
      </c>
      <c r="I98" s="592" t="s">
        <v>6813</v>
      </c>
      <c r="J98" s="589"/>
      <c r="K98" s="593"/>
      <c r="L98" s="595" t="s">
        <v>1701</v>
      </c>
      <c r="M98" s="593"/>
      <c r="N98" s="595"/>
      <c r="O98" s="592"/>
      <c r="P98" s="594"/>
      <c r="Q98" s="594"/>
      <c r="R98" s="592">
        <f t="shared" si="1"/>
        <v>0</v>
      </c>
      <c r="S98" s="592"/>
      <c r="T98" s="596" t="str">
        <f>VLOOKUP(cppm_pr[[#This Row],[Status]],'All Link_LOV'!$I$32:$K$72,2,0)</f>
        <v>PO Issued</v>
      </c>
      <c r="U98" s="596" t="s">
        <v>22</v>
      </c>
      <c r="V98" s="592">
        <v>118</v>
      </c>
      <c r="W98" s="596"/>
      <c r="X98" s="592"/>
      <c r="Y98" s="592" t="s">
        <v>6058</v>
      </c>
      <c r="Z98" s="597">
        <v>45174.572094907402</v>
      </c>
      <c r="AA98" s="598" t="s">
        <v>6814</v>
      </c>
      <c r="AB98" s="595"/>
      <c r="AC98" s="595">
        <v>1157.2</v>
      </c>
      <c r="AD98" s="592" t="s">
        <v>6148</v>
      </c>
      <c r="AE98" s="592"/>
      <c r="AF98" s="592" t="s">
        <v>397</v>
      </c>
      <c r="AG98" s="592" t="s">
        <v>493</v>
      </c>
      <c r="AH98" s="592" t="s">
        <v>6815</v>
      </c>
      <c r="AI98" s="600" t="str">
        <f>IFERROR(VLOOKUP(cppm_pr[[#This Row],[Order Number]],SPHERE!C:CC,39,0),"")</f>
        <v/>
      </c>
      <c r="AJ98" s="600" t="str">
        <f>IFERROR(VLOOKUP(cppm_pr[[#This Row],[Order Number]],'DC TM ONE'!B:CN,42,0),"")</f>
        <v/>
      </c>
      <c r="AK98" s="592"/>
      <c r="AL98" s="599">
        <v>45199</v>
      </c>
      <c r="AM98" s="592" t="s">
        <v>6816</v>
      </c>
      <c r="AN98" s="592" t="s">
        <v>4928</v>
      </c>
      <c r="AO98" s="592"/>
      <c r="AP98" s="592"/>
      <c r="AQ98" s="598" t="s">
        <v>6817</v>
      </c>
      <c r="AR98" s="592" t="s">
        <v>1805</v>
      </c>
      <c r="AS98" s="592"/>
      <c r="AT98" s="598" t="s">
        <v>6818</v>
      </c>
      <c r="AU98" s="592"/>
      <c r="AV98" s="592"/>
      <c r="AW98" s="592"/>
      <c r="AX98" s="592"/>
      <c r="AY98" s="592"/>
      <c r="AZ98" s="592"/>
      <c r="BA98" s="592"/>
      <c r="BB98" s="592"/>
      <c r="BC98" s="592"/>
      <c r="BD98" s="592"/>
      <c r="BE98" s="592"/>
      <c r="BF98" s="592"/>
      <c r="BG98" s="592"/>
      <c r="BH98" s="592"/>
    </row>
    <row r="99" spans="1:60" ht="12" customHeight="1">
      <c r="A99" s="600">
        <v>96</v>
      </c>
      <c r="B99" s="600" t="s">
        <v>70</v>
      </c>
      <c r="C99" s="601" t="s">
        <v>267</v>
      </c>
      <c r="D99" s="602"/>
      <c r="E99" s="600" t="s">
        <v>6058</v>
      </c>
      <c r="F99" s="603" t="s">
        <v>6819</v>
      </c>
      <c r="G99" s="603" t="s">
        <v>6820</v>
      </c>
      <c r="H99" s="603" t="s">
        <v>6821</v>
      </c>
      <c r="I99" s="600"/>
      <c r="J99" s="600"/>
      <c r="K99" s="611"/>
      <c r="L99" s="606" t="s">
        <v>55</v>
      </c>
      <c r="M99" s="611"/>
      <c r="N99" s="595"/>
      <c r="O99" s="603"/>
      <c r="P99" s="625"/>
      <c r="Q99" s="625"/>
      <c r="R99" s="600">
        <f t="shared" si="1"/>
        <v>0</v>
      </c>
      <c r="S99" s="600"/>
      <c r="T99" s="607" t="str">
        <f>VLOOKUP(cppm_pr[[#This Row],[Status]],'All Link_LOV'!$I$32:$K$72,2,0)</f>
        <v>PO Issued</v>
      </c>
      <c r="U99" s="607" t="s">
        <v>22</v>
      </c>
      <c r="V99" s="603">
        <v>119</v>
      </c>
      <c r="W99" s="607"/>
      <c r="X99" s="603"/>
      <c r="Y99" s="603" t="s">
        <v>6058</v>
      </c>
      <c r="Z99" s="608">
        <v>45174.5996759259</v>
      </c>
      <c r="AA99" s="603" t="s">
        <v>6718</v>
      </c>
      <c r="AB99" s="606"/>
      <c r="AC99" s="606">
        <v>3009</v>
      </c>
      <c r="AD99" s="603" t="s">
        <v>6148</v>
      </c>
      <c r="AE99" s="603"/>
      <c r="AF99" s="603" t="s">
        <v>6071</v>
      </c>
      <c r="AG99" s="603" t="s">
        <v>491</v>
      </c>
      <c r="AH99" s="600" t="s">
        <v>6822</v>
      </c>
      <c r="AI99" s="600" t="str">
        <f>IFERROR(VLOOKUP(cppm_pr[[#This Row],[Order Number]],SPHERE!C:CC,39,0),"")</f>
        <v/>
      </c>
      <c r="AJ99" s="600" t="str">
        <f>IFERROR(VLOOKUP(cppm_pr[[#This Row],[Order Number]],'DC TM ONE'!B:CN,42,0),"")</f>
        <v/>
      </c>
      <c r="AK99" s="600"/>
      <c r="AL99" s="609">
        <v>44926</v>
      </c>
      <c r="AM99" s="603" t="s">
        <v>6823</v>
      </c>
      <c r="AN99" s="603" t="s">
        <v>6175</v>
      </c>
      <c r="AO99" s="603"/>
      <c r="AP99" s="603" t="str">
        <f>$AR99</f>
        <v>3400040246</v>
      </c>
      <c r="AQ99" s="610"/>
      <c r="AR99" s="603" t="s">
        <v>6542</v>
      </c>
      <c r="AS99" s="603"/>
      <c r="AT99" s="610" t="s">
        <v>6824</v>
      </c>
      <c r="AU99" s="603"/>
      <c r="AV99" s="603"/>
      <c r="AW99" s="603"/>
      <c r="AX99" s="603"/>
      <c r="AY99" s="603"/>
      <c r="AZ99" s="603"/>
      <c r="BA99" s="603"/>
      <c r="BB99" s="603"/>
      <c r="BC99" s="603"/>
      <c r="BD99" s="603"/>
      <c r="BE99" s="603"/>
      <c r="BF99" s="603"/>
      <c r="BG99" s="603"/>
      <c r="BH99" s="603"/>
    </row>
    <row r="100" spans="1:60" ht="12" customHeight="1">
      <c r="A100" s="589">
        <v>97</v>
      </c>
      <c r="B100" s="589" t="s">
        <v>65</v>
      </c>
      <c r="C100" s="590" t="s">
        <v>267</v>
      </c>
      <c r="D100" s="591">
        <v>45175</v>
      </c>
      <c r="E100" s="589" t="s">
        <v>6825</v>
      </c>
      <c r="F100" s="592" t="s">
        <v>6826</v>
      </c>
      <c r="G100" s="592" t="s">
        <v>6827</v>
      </c>
      <c r="H100" s="592" t="s">
        <v>6828</v>
      </c>
      <c r="I100" s="592" t="s">
        <v>6829</v>
      </c>
      <c r="J100" s="589"/>
      <c r="K100" s="593">
        <v>4902147529</v>
      </c>
      <c r="L100" s="595" t="s">
        <v>51</v>
      </c>
      <c r="M100" s="593"/>
      <c r="N100" s="595"/>
      <c r="O100" s="592"/>
      <c r="P100" s="594"/>
      <c r="Q100" s="594"/>
      <c r="R100" s="592">
        <f t="shared" si="1"/>
        <v>0</v>
      </c>
      <c r="S100" s="592"/>
      <c r="T100" s="596" t="str">
        <f>VLOOKUP(cppm_pr[[#This Row],[Status]],'All Link_LOV'!$I$32:$K$72,2,0)</f>
        <v>PO Issued</v>
      </c>
      <c r="U100" s="596" t="s">
        <v>22</v>
      </c>
      <c r="V100" s="592">
        <v>120</v>
      </c>
      <c r="W100" s="596"/>
      <c r="X100" s="592"/>
      <c r="Y100" s="592" t="s">
        <v>6058</v>
      </c>
      <c r="Z100" s="597">
        <v>45174.598576388897</v>
      </c>
      <c r="AA100" s="598" t="s">
        <v>6830</v>
      </c>
      <c r="AB100" s="595"/>
      <c r="AC100" s="595">
        <v>3586.02</v>
      </c>
      <c r="AD100" s="592" t="s">
        <v>6059</v>
      </c>
      <c r="AE100" s="592"/>
      <c r="AF100" s="592" t="s">
        <v>397</v>
      </c>
      <c r="AG100" s="592" t="s">
        <v>501</v>
      </c>
      <c r="AH100" s="589" t="s">
        <v>6831</v>
      </c>
      <c r="AI100" s="600" t="str">
        <f>IFERROR(VLOOKUP(cppm_pr[[#This Row],[Order Number]],SPHERE!C:CC,39,0),"")</f>
        <v/>
      </c>
      <c r="AJ100" s="600" t="str">
        <f>IFERROR(VLOOKUP(cppm_pr[[#This Row],[Order Number]],'DC TM ONE'!B:CN,42,0),"")</f>
        <v/>
      </c>
      <c r="AK100" s="589"/>
      <c r="AL100" s="599">
        <v>45184</v>
      </c>
      <c r="AM100" s="592" t="s">
        <v>6832</v>
      </c>
      <c r="AN100" s="592" t="s">
        <v>4928</v>
      </c>
      <c r="AO100" s="592"/>
      <c r="AP100" s="592"/>
      <c r="AQ100" s="598" t="s">
        <v>6833</v>
      </c>
      <c r="AR100" s="592" t="s">
        <v>2122</v>
      </c>
      <c r="AS100" s="592"/>
      <c r="AT100" s="598" t="s">
        <v>6834</v>
      </c>
      <c r="AU100" s="592"/>
      <c r="AV100" s="592"/>
      <c r="AW100" s="592"/>
      <c r="AX100" s="592"/>
      <c r="AY100" s="592"/>
      <c r="AZ100" s="592"/>
      <c r="BA100" s="592"/>
      <c r="BB100" s="592"/>
      <c r="BC100" s="592"/>
      <c r="BD100" s="592"/>
      <c r="BE100" s="592"/>
      <c r="BF100" s="592"/>
      <c r="BG100" s="592"/>
      <c r="BH100" s="592"/>
    </row>
    <row r="101" spans="1:60" ht="12" customHeight="1">
      <c r="A101" s="600">
        <v>98</v>
      </c>
      <c r="B101" s="600" t="s">
        <v>69</v>
      </c>
      <c r="C101" s="601" t="s">
        <v>267</v>
      </c>
      <c r="D101" s="602">
        <v>45175</v>
      </c>
      <c r="E101" s="600" t="s">
        <v>6835</v>
      </c>
      <c r="F101" s="603" t="s">
        <v>6836</v>
      </c>
      <c r="G101" s="603" t="s">
        <v>6837</v>
      </c>
      <c r="H101" s="603" t="s">
        <v>6838</v>
      </c>
      <c r="I101" s="603" t="s">
        <v>6839</v>
      </c>
      <c r="J101" s="600"/>
      <c r="K101" s="611"/>
      <c r="L101" s="606" t="s">
        <v>3189</v>
      </c>
      <c r="M101" s="611"/>
      <c r="N101" s="595"/>
      <c r="O101" s="603"/>
      <c r="P101" s="605"/>
      <c r="Q101" s="605"/>
      <c r="R101" s="603">
        <f t="shared" si="1"/>
        <v>0</v>
      </c>
      <c r="S101" s="603"/>
      <c r="T101" s="607" t="str">
        <f>VLOOKUP(cppm_pr[[#This Row],[Status]],'All Link_LOV'!$I$32:$K$72,2,0)</f>
        <v>PO Issued</v>
      </c>
      <c r="U101" s="607" t="s">
        <v>22</v>
      </c>
      <c r="V101" s="603">
        <v>121</v>
      </c>
      <c r="W101" s="607"/>
      <c r="X101" s="603"/>
      <c r="Y101" s="603" t="s">
        <v>6058</v>
      </c>
      <c r="Z101" s="608">
        <v>45174.595590277801</v>
      </c>
      <c r="AA101" s="603" t="s">
        <v>1630</v>
      </c>
      <c r="AB101" s="606"/>
      <c r="AC101" s="606">
        <v>14095.62</v>
      </c>
      <c r="AD101" s="603" t="s">
        <v>6148</v>
      </c>
      <c r="AE101" s="603"/>
      <c r="AF101" s="603" t="s">
        <v>6071</v>
      </c>
      <c r="AG101" s="603" t="s">
        <v>491</v>
      </c>
      <c r="AH101" s="603" t="s">
        <v>6840</v>
      </c>
      <c r="AI101" s="600" t="str">
        <f>IFERROR(VLOOKUP(cppm_pr[[#This Row],[Order Number]],SPHERE!C:CC,39,0),"")</f>
        <v/>
      </c>
      <c r="AJ101" s="600" t="str">
        <f>IFERROR(VLOOKUP(cppm_pr[[#This Row],[Order Number]],'DC TM ONE'!B:CN,42,0),"")</f>
        <v/>
      </c>
      <c r="AK101" s="603"/>
      <c r="AL101" s="609">
        <v>45184</v>
      </c>
      <c r="AM101" s="603" t="s">
        <v>6482</v>
      </c>
      <c r="AN101" s="603" t="s">
        <v>4928</v>
      </c>
      <c r="AO101" s="603"/>
      <c r="AP101" s="603"/>
      <c r="AQ101" s="610" t="s">
        <v>6841</v>
      </c>
      <c r="AR101" s="603" t="s">
        <v>6842</v>
      </c>
      <c r="AS101" s="603"/>
      <c r="AT101" s="610" t="s">
        <v>6843</v>
      </c>
      <c r="AU101" s="603"/>
      <c r="AV101" s="603"/>
      <c r="AW101" s="603"/>
      <c r="AX101" s="603"/>
      <c r="AY101" s="603"/>
      <c r="AZ101" s="603"/>
      <c r="BA101" s="603"/>
      <c r="BB101" s="603"/>
      <c r="BC101" s="603"/>
      <c r="BD101" s="603"/>
      <c r="BE101" s="603"/>
      <c r="BF101" s="603"/>
      <c r="BG101" s="603"/>
      <c r="BH101" s="603"/>
    </row>
    <row r="102" spans="1:60" ht="12" customHeight="1">
      <c r="A102" s="589">
        <v>99</v>
      </c>
      <c r="B102" s="589" t="s">
        <v>64</v>
      </c>
      <c r="C102" s="590" t="s">
        <v>219</v>
      </c>
      <c r="D102" s="591">
        <v>45175</v>
      </c>
      <c r="E102" s="589" t="s">
        <v>6844</v>
      </c>
      <c r="F102" s="592" t="s">
        <v>6845</v>
      </c>
      <c r="G102" s="592" t="s">
        <v>6846</v>
      </c>
      <c r="H102" s="592" t="s">
        <v>6847</v>
      </c>
      <c r="I102" s="592" t="s">
        <v>6848</v>
      </c>
      <c r="J102" s="589"/>
      <c r="K102" s="593"/>
      <c r="L102" s="595" t="s">
        <v>50</v>
      </c>
      <c r="M102" s="593"/>
      <c r="N102" s="595"/>
      <c r="O102" s="592"/>
      <c r="P102" s="594"/>
      <c r="Q102" s="594"/>
      <c r="R102" s="592">
        <f t="shared" si="1"/>
        <v>0</v>
      </c>
      <c r="S102" s="592"/>
      <c r="T102" s="596" t="str">
        <f>VLOOKUP(cppm_pr[[#This Row],[Status]],'All Link_LOV'!$I$32:$K$72,2,0)</f>
        <v>Queried - Require More Information From NeC/AND</v>
      </c>
      <c r="U102" s="596" t="s">
        <v>22</v>
      </c>
      <c r="V102" s="592">
        <v>122</v>
      </c>
      <c r="W102" s="596"/>
      <c r="X102" s="592"/>
      <c r="Y102" s="592" t="s">
        <v>6058</v>
      </c>
      <c r="Z102" s="597">
        <v>45174.604502314804</v>
      </c>
      <c r="AA102" s="598" t="s">
        <v>6849</v>
      </c>
      <c r="AB102" s="595"/>
      <c r="AC102" s="595">
        <v>4336.82</v>
      </c>
      <c r="AD102" s="592" t="s">
        <v>6148</v>
      </c>
      <c r="AE102" s="592"/>
      <c r="AF102" s="592" t="s">
        <v>6071</v>
      </c>
      <c r="AG102" s="592" t="s">
        <v>492</v>
      </c>
      <c r="AH102" s="592" t="s">
        <v>6850</v>
      </c>
      <c r="AI102" s="600" t="str">
        <f>IFERROR(VLOOKUP(cppm_pr[[#This Row],[Order Number]],SPHERE!C:CC,39,0),"")</f>
        <v/>
      </c>
      <c r="AJ102" s="600" t="str">
        <f>IFERROR(VLOOKUP(cppm_pr[[#This Row],[Order Number]],'DC TM ONE'!B:CN,42,0),"")</f>
        <v/>
      </c>
      <c r="AK102" s="592"/>
      <c r="AL102" s="599">
        <v>44255</v>
      </c>
      <c r="AM102" s="592" t="s">
        <v>6851</v>
      </c>
      <c r="AN102" s="592" t="s">
        <v>4928</v>
      </c>
      <c r="AO102" s="592"/>
      <c r="AP102" s="592"/>
      <c r="AQ102" s="598" t="s">
        <v>6852</v>
      </c>
      <c r="AR102" s="592" t="s">
        <v>6853</v>
      </c>
      <c r="AS102" s="592"/>
      <c r="AT102" s="598" t="s">
        <v>6854</v>
      </c>
      <c r="AU102" s="592"/>
      <c r="AV102" s="592"/>
      <c r="AW102" s="592"/>
      <c r="AX102" s="592"/>
      <c r="AY102" s="592"/>
      <c r="AZ102" s="592"/>
      <c r="BA102" s="592"/>
      <c r="BB102" s="592"/>
      <c r="BC102" s="592"/>
      <c r="BD102" s="592"/>
      <c r="BE102" s="592"/>
      <c r="BF102" s="592"/>
      <c r="BG102" s="592"/>
      <c r="BH102" s="592"/>
    </row>
    <row r="103" spans="1:60" ht="12" customHeight="1">
      <c r="A103" s="600">
        <v>100</v>
      </c>
      <c r="B103" s="600" t="s">
        <v>80</v>
      </c>
      <c r="C103" s="601" t="s">
        <v>267</v>
      </c>
      <c r="D103" s="602">
        <v>45176</v>
      </c>
      <c r="E103" s="600" t="s">
        <v>6855</v>
      </c>
      <c r="F103" s="603" t="s">
        <v>6856</v>
      </c>
      <c r="G103" s="603" t="s">
        <v>6857</v>
      </c>
      <c r="H103" s="603" t="s">
        <v>6858</v>
      </c>
      <c r="I103" s="603" t="s">
        <v>6859</v>
      </c>
      <c r="J103" s="600"/>
      <c r="K103" s="611">
        <v>4902145962</v>
      </c>
      <c r="L103" s="606" t="s">
        <v>3189</v>
      </c>
      <c r="M103" s="611"/>
      <c r="N103" s="595"/>
      <c r="O103" s="603"/>
      <c r="P103" s="605"/>
      <c r="Q103" s="605"/>
      <c r="R103" s="603">
        <f t="shared" si="1"/>
        <v>0</v>
      </c>
      <c r="S103" s="603"/>
      <c r="T103" s="607" t="str">
        <f>VLOOKUP(cppm_pr[[#This Row],[Status]],'All Link_LOV'!$I$32:$K$72,2,0)</f>
        <v>PO Issued</v>
      </c>
      <c r="U103" s="607" t="s">
        <v>22</v>
      </c>
      <c r="V103" s="603">
        <v>123</v>
      </c>
      <c r="W103" s="607"/>
      <c r="X103" s="603"/>
      <c r="Y103" s="603" t="s">
        <v>6058</v>
      </c>
      <c r="Z103" s="608">
        <v>45174.607013888897</v>
      </c>
      <c r="AA103" s="603" t="s">
        <v>1630</v>
      </c>
      <c r="AB103" s="606"/>
      <c r="AC103" s="606">
        <v>1407.4</v>
      </c>
      <c r="AD103" s="603" t="s">
        <v>6148</v>
      </c>
      <c r="AE103" s="603"/>
      <c r="AF103" s="603" t="s">
        <v>6071</v>
      </c>
      <c r="AG103" s="603" t="s">
        <v>492</v>
      </c>
      <c r="AH103" s="603" t="s">
        <v>6860</v>
      </c>
      <c r="AI103" s="600" t="str">
        <f>IFERROR(VLOOKUP(cppm_pr[[#This Row],[Order Number]],SPHERE!C:CC,39,0),"")</f>
        <v/>
      </c>
      <c r="AJ103" s="600" t="str">
        <f>IFERROR(VLOOKUP(cppm_pr[[#This Row],[Order Number]],'DC TM ONE'!B:CN,42,0),"")</f>
        <v/>
      </c>
      <c r="AK103" s="603"/>
      <c r="AL103" s="609">
        <v>45174</v>
      </c>
      <c r="AM103" s="603" t="s">
        <v>6482</v>
      </c>
      <c r="AN103" s="603" t="s">
        <v>4928</v>
      </c>
      <c r="AO103" s="603"/>
      <c r="AP103" s="603"/>
      <c r="AQ103" s="610" t="s">
        <v>6861</v>
      </c>
      <c r="AR103" s="603" t="s">
        <v>1661</v>
      </c>
      <c r="AS103" s="603"/>
      <c r="AT103" s="610" t="s">
        <v>6862</v>
      </c>
      <c r="AU103" s="603"/>
      <c r="AV103" s="603"/>
      <c r="AW103" s="603"/>
      <c r="AX103" s="603"/>
      <c r="AY103" s="603"/>
      <c r="AZ103" s="603"/>
      <c r="BA103" s="603"/>
      <c r="BB103" s="603"/>
      <c r="BC103" s="603"/>
      <c r="BD103" s="603"/>
      <c r="BE103" s="603"/>
      <c r="BF103" s="603"/>
      <c r="BG103" s="603"/>
      <c r="BH103" s="603"/>
    </row>
    <row r="104" spans="1:60" ht="12" customHeight="1">
      <c r="A104" s="589">
        <v>101</v>
      </c>
      <c r="B104" s="589" t="s">
        <v>62</v>
      </c>
      <c r="C104" s="590" t="s">
        <v>219</v>
      </c>
      <c r="D104" s="591">
        <v>45176</v>
      </c>
      <c r="E104" s="589" t="s">
        <v>6863</v>
      </c>
      <c r="F104" s="592" t="s">
        <v>6864</v>
      </c>
      <c r="G104" s="592" t="s">
        <v>6865</v>
      </c>
      <c r="H104" s="592" t="s">
        <v>6866</v>
      </c>
      <c r="I104" s="592"/>
      <c r="J104" s="589"/>
      <c r="K104" s="593"/>
      <c r="L104" s="595" t="s">
        <v>908</v>
      </c>
      <c r="M104" s="593"/>
      <c r="N104" s="595"/>
      <c r="O104" s="592"/>
      <c r="P104" s="594"/>
      <c r="Q104" s="594"/>
      <c r="R104" s="592">
        <f t="shared" si="1"/>
        <v>0</v>
      </c>
      <c r="S104" s="592"/>
      <c r="T104" s="596" t="str">
        <f>VLOOKUP(cppm_pr[[#This Row],[Status]],'All Link_LOV'!$I$32:$K$72,2,0)</f>
        <v>Queried - Require More Information From NeC/AND</v>
      </c>
      <c r="U104" s="596" t="s">
        <v>22</v>
      </c>
      <c r="V104" s="592">
        <v>124</v>
      </c>
      <c r="W104" s="596"/>
      <c r="X104" s="592"/>
      <c r="Y104" s="592" t="s">
        <v>6058</v>
      </c>
      <c r="Z104" s="597">
        <v>45174.6163310185</v>
      </c>
      <c r="AA104" s="598" t="s">
        <v>6727</v>
      </c>
      <c r="AB104" s="595"/>
      <c r="AC104" s="595">
        <v>30</v>
      </c>
      <c r="AD104" s="592" t="s">
        <v>6148</v>
      </c>
      <c r="AE104" s="592"/>
      <c r="AF104" s="592" t="s">
        <v>397</v>
      </c>
      <c r="AG104" s="592" t="s">
        <v>493</v>
      </c>
      <c r="AH104" s="589" t="s">
        <v>6867</v>
      </c>
      <c r="AI104" s="600" t="str">
        <f>IFERROR(VLOOKUP(cppm_pr[[#This Row],[Order Number]],SPHERE!C:CC,39,0),"")</f>
        <v/>
      </c>
      <c r="AJ104" s="600" t="str">
        <f>IFERROR(VLOOKUP(cppm_pr[[#This Row],[Order Number]],'DC TM ONE'!B:CN,42,0),"")</f>
        <v/>
      </c>
      <c r="AK104" s="589"/>
      <c r="AL104" s="599">
        <v>45184</v>
      </c>
      <c r="AM104" s="592" t="s">
        <v>908</v>
      </c>
      <c r="AN104" s="592" t="s">
        <v>6868</v>
      </c>
      <c r="AO104" s="592">
        <f>$I104</f>
        <v>0</v>
      </c>
      <c r="AP104" s="592" t="str">
        <f>$AR104</f>
        <v>3400040700</v>
      </c>
      <c r="AQ104" s="598"/>
      <c r="AR104" s="592" t="s">
        <v>6869</v>
      </c>
      <c r="AS104" s="592"/>
      <c r="AT104" s="598" t="s">
        <v>6870</v>
      </c>
      <c r="AU104" s="592"/>
      <c r="AV104" s="592"/>
      <c r="AW104" s="592"/>
      <c r="AX104" s="592"/>
      <c r="AY104" s="592"/>
      <c r="AZ104" s="592"/>
      <c r="BA104" s="592"/>
      <c r="BB104" s="592"/>
      <c r="BC104" s="592"/>
      <c r="BD104" s="592"/>
      <c r="BE104" s="592"/>
      <c r="BF104" s="592"/>
      <c r="BG104" s="592"/>
      <c r="BH104" s="592"/>
    </row>
    <row r="105" spans="1:60" ht="12" customHeight="1">
      <c r="A105" s="600">
        <v>102</v>
      </c>
      <c r="B105" s="600" t="s">
        <v>63</v>
      </c>
      <c r="C105" s="601" t="s">
        <v>267</v>
      </c>
      <c r="D105" s="602">
        <v>45182</v>
      </c>
      <c r="E105" s="600" t="s">
        <v>6871</v>
      </c>
      <c r="F105" s="603" t="s">
        <v>6872</v>
      </c>
      <c r="G105" s="603" t="s">
        <v>6873</v>
      </c>
      <c r="H105" s="603" t="s">
        <v>6874</v>
      </c>
      <c r="I105" s="603" t="s">
        <v>6875</v>
      </c>
      <c r="J105" s="600"/>
      <c r="K105" s="604">
        <v>4902147118</v>
      </c>
      <c r="L105" s="601" t="s">
        <v>1492</v>
      </c>
      <c r="M105" s="604"/>
      <c r="N105" s="595"/>
      <c r="O105" s="603"/>
      <c r="P105" s="605"/>
      <c r="Q105" s="605"/>
      <c r="R105" s="603">
        <f t="shared" si="1"/>
        <v>0</v>
      </c>
      <c r="S105" s="603"/>
      <c r="T105" s="607" t="str">
        <f>VLOOKUP(cppm_pr[[#This Row],[Status]],'All Link_LOV'!$I$32:$K$72,2,0)</f>
        <v>PO Issued</v>
      </c>
      <c r="U105" s="607" t="s">
        <v>22</v>
      </c>
      <c r="V105" s="603">
        <v>125</v>
      </c>
      <c r="W105" s="607"/>
      <c r="X105" s="603"/>
      <c r="Y105" s="603" t="s">
        <v>6058</v>
      </c>
      <c r="Z105" s="608">
        <v>45174.615266203698</v>
      </c>
      <c r="AA105" s="603" t="s">
        <v>6876</v>
      </c>
      <c r="AB105" s="606"/>
      <c r="AC105" s="606">
        <v>949.98</v>
      </c>
      <c r="AD105" s="603" t="s">
        <v>6148</v>
      </c>
      <c r="AE105" s="603"/>
      <c r="AF105" s="603" t="s">
        <v>397</v>
      </c>
      <c r="AG105" s="603" t="s">
        <v>493</v>
      </c>
      <c r="AH105" s="600" t="s">
        <v>6877</v>
      </c>
      <c r="AI105" s="600" t="str">
        <f>IFERROR(VLOOKUP(cppm_pr[[#This Row],[Order Number]],SPHERE!C:CC,39,0),"")</f>
        <v/>
      </c>
      <c r="AJ105" s="600" t="str">
        <f>IFERROR(VLOOKUP(cppm_pr[[#This Row],[Order Number]],'DC TM ONE'!B:CN,42,0),"")</f>
        <v/>
      </c>
      <c r="AK105" s="600"/>
      <c r="AL105" s="609">
        <v>45184</v>
      </c>
      <c r="AM105" s="603" t="s">
        <v>6878</v>
      </c>
      <c r="AN105" s="603" t="s">
        <v>4928</v>
      </c>
      <c r="AO105" s="600"/>
      <c r="AP105" s="603"/>
      <c r="AQ105" s="610" t="s">
        <v>6879</v>
      </c>
      <c r="AR105" s="603" t="s">
        <v>6880</v>
      </c>
      <c r="AS105" s="603"/>
      <c r="AT105" s="610" t="s">
        <v>6881</v>
      </c>
      <c r="AU105" s="603"/>
      <c r="AV105" s="603"/>
      <c r="AW105" s="603"/>
      <c r="AX105" s="603"/>
      <c r="AY105" s="603"/>
      <c r="AZ105" s="603"/>
      <c r="BA105" s="603"/>
      <c r="BB105" s="603"/>
      <c r="BC105" s="603"/>
      <c r="BD105" s="603"/>
      <c r="BE105" s="603"/>
      <c r="BF105" s="603"/>
      <c r="BG105" s="603"/>
      <c r="BH105" s="603"/>
    </row>
    <row r="106" spans="1:60" ht="12" customHeight="1">
      <c r="A106" s="589">
        <v>103</v>
      </c>
      <c r="B106" s="589" t="s">
        <v>62</v>
      </c>
      <c r="C106" s="590" t="s">
        <v>265</v>
      </c>
      <c r="D106" s="591">
        <v>45176</v>
      </c>
      <c r="E106" s="589" t="s">
        <v>6058</v>
      </c>
      <c r="F106" s="592" t="s">
        <v>6882</v>
      </c>
      <c r="G106" s="592" t="s">
        <v>6883</v>
      </c>
      <c r="H106" s="592" t="s">
        <v>6884</v>
      </c>
      <c r="I106" s="592" t="s">
        <v>6885</v>
      </c>
      <c r="J106" s="589"/>
      <c r="K106" s="593"/>
      <c r="L106" s="595" t="s">
        <v>908</v>
      </c>
      <c r="M106" s="593"/>
      <c r="N106" s="595"/>
      <c r="O106" s="592"/>
      <c r="P106" s="594"/>
      <c r="Q106" s="594"/>
      <c r="R106" s="592">
        <f t="shared" si="1"/>
        <v>0</v>
      </c>
      <c r="S106" s="592"/>
      <c r="T106" s="596" t="str">
        <f>VLOOKUP(cppm_pr[[#This Row],[Status]],'All Link_LOV'!$I$32:$K$72,2,0)</f>
        <v>Pending PR Release</v>
      </c>
      <c r="U106" s="596" t="s">
        <v>22</v>
      </c>
      <c r="V106" s="592">
        <v>126</v>
      </c>
      <c r="W106" s="596"/>
      <c r="X106" s="592"/>
      <c r="Y106" s="592" t="s">
        <v>6058</v>
      </c>
      <c r="Z106" s="597">
        <v>45174.621192129598</v>
      </c>
      <c r="AA106" s="598" t="s">
        <v>6727</v>
      </c>
      <c r="AB106" s="595"/>
      <c r="AC106" s="595">
        <v>450</v>
      </c>
      <c r="AD106" s="592" t="s">
        <v>6148</v>
      </c>
      <c r="AE106" s="592"/>
      <c r="AF106" s="592" t="s">
        <v>6071</v>
      </c>
      <c r="AG106" s="592" t="s">
        <v>490</v>
      </c>
      <c r="AH106" s="589" t="s">
        <v>6886</v>
      </c>
      <c r="AI106" s="600" t="str">
        <f>IFERROR(VLOOKUP(cppm_pr[[#This Row],[Order Number]],SPHERE!C:CC,39,0),"")</f>
        <v/>
      </c>
      <c r="AJ106" s="600" t="str">
        <f>IFERROR(VLOOKUP(cppm_pr[[#This Row],[Order Number]],'DC TM ONE'!B:CN,42,0),"")</f>
        <v/>
      </c>
      <c r="AK106" s="589"/>
      <c r="AL106" s="599">
        <v>45138</v>
      </c>
      <c r="AM106" s="592" t="s">
        <v>908</v>
      </c>
      <c r="AN106" s="592" t="s">
        <v>4928</v>
      </c>
      <c r="AO106" s="592"/>
      <c r="AP106" s="592"/>
      <c r="AQ106" s="598" t="s">
        <v>6887</v>
      </c>
      <c r="AR106" s="592" t="s">
        <v>6888</v>
      </c>
      <c r="AS106" s="592"/>
      <c r="AT106" s="598" t="s">
        <v>6889</v>
      </c>
      <c r="AU106" s="592"/>
      <c r="AV106" s="592"/>
      <c r="AW106" s="592"/>
      <c r="AX106" s="592"/>
      <c r="AY106" s="592"/>
      <c r="AZ106" s="592"/>
      <c r="BA106" s="592"/>
      <c r="BB106" s="592"/>
      <c r="BC106" s="592"/>
      <c r="BD106" s="592"/>
      <c r="BE106" s="592"/>
      <c r="BF106" s="592"/>
      <c r="BG106" s="592"/>
      <c r="BH106" s="592"/>
    </row>
    <row r="107" spans="1:60" ht="12" customHeight="1">
      <c r="A107" s="600">
        <v>104</v>
      </c>
      <c r="B107" s="600" t="s">
        <v>65</v>
      </c>
      <c r="C107" s="601" t="s">
        <v>267</v>
      </c>
      <c r="D107" s="602"/>
      <c r="E107" s="600" t="s">
        <v>6058</v>
      </c>
      <c r="F107" s="603" t="s">
        <v>6890</v>
      </c>
      <c r="G107" s="603" t="s">
        <v>6891</v>
      </c>
      <c r="H107" s="603" t="s">
        <v>6892</v>
      </c>
      <c r="I107" s="603" t="s">
        <v>6893</v>
      </c>
      <c r="J107" s="600"/>
      <c r="K107" s="611"/>
      <c r="L107" s="606" t="s">
        <v>52</v>
      </c>
      <c r="M107" s="611"/>
      <c r="N107" s="595"/>
      <c r="O107" s="603"/>
      <c r="P107" s="605"/>
      <c r="Q107" s="605"/>
      <c r="R107" s="603">
        <f t="shared" si="1"/>
        <v>0</v>
      </c>
      <c r="S107" s="603"/>
      <c r="T107" s="607" t="str">
        <f>VLOOKUP(cppm_pr[[#This Row],[Status]],'All Link_LOV'!$I$32:$K$72,2,0)</f>
        <v>PO Issued</v>
      </c>
      <c r="U107" s="607" t="s">
        <v>22</v>
      </c>
      <c r="V107" s="603">
        <v>127</v>
      </c>
      <c r="W107" s="607" t="s">
        <v>6069</v>
      </c>
      <c r="X107" s="603" t="s">
        <v>499</v>
      </c>
      <c r="Y107" s="603" t="s">
        <v>6058</v>
      </c>
      <c r="Z107" s="608">
        <v>45174.602511574099</v>
      </c>
      <c r="AA107" s="603" t="s">
        <v>1649</v>
      </c>
      <c r="AB107" s="606"/>
      <c r="AC107" s="606">
        <v>5359.54</v>
      </c>
      <c r="AD107" s="603" t="s">
        <v>6059</v>
      </c>
      <c r="AE107" s="603"/>
      <c r="AF107" s="603" t="s">
        <v>6071</v>
      </c>
      <c r="AG107" s="603" t="s">
        <v>492</v>
      </c>
      <c r="AH107" s="603" t="s">
        <v>6894</v>
      </c>
      <c r="AI107" s="600" t="str">
        <f>IFERROR(VLOOKUP(cppm_pr[[#This Row],[Order Number]],SPHERE!C:CC,39,0),"")</f>
        <v/>
      </c>
      <c r="AJ107" s="600" t="str">
        <f>IFERROR(VLOOKUP(cppm_pr[[#This Row],[Order Number]],'DC TM ONE'!B:CN,42,0),"")</f>
        <v/>
      </c>
      <c r="AK107" s="603"/>
      <c r="AL107" s="609">
        <v>45199</v>
      </c>
      <c r="AM107" s="603" t="s">
        <v>6797</v>
      </c>
      <c r="AN107" s="603" t="s">
        <v>4928</v>
      </c>
      <c r="AO107" s="603"/>
      <c r="AP107" s="603"/>
      <c r="AQ107" s="610" t="s">
        <v>6895</v>
      </c>
      <c r="AR107" s="603" t="s">
        <v>6896</v>
      </c>
      <c r="AS107" s="603"/>
      <c r="AT107" s="610" t="s">
        <v>6897</v>
      </c>
      <c r="AU107" s="603"/>
      <c r="AV107" s="603"/>
      <c r="AW107" s="603"/>
      <c r="AX107" s="603"/>
      <c r="AY107" s="603"/>
      <c r="AZ107" s="603"/>
      <c r="BA107" s="603"/>
      <c r="BB107" s="603"/>
      <c r="BC107" s="603"/>
      <c r="BD107" s="603"/>
      <c r="BE107" s="603"/>
      <c r="BF107" s="603"/>
      <c r="BG107" s="603"/>
      <c r="BH107" s="603"/>
    </row>
    <row r="108" spans="1:60" ht="12" customHeight="1">
      <c r="A108" s="589">
        <v>105</v>
      </c>
      <c r="B108" s="589" t="s">
        <v>68</v>
      </c>
      <c r="C108" s="590" t="s">
        <v>267</v>
      </c>
      <c r="D108" s="591"/>
      <c r="E108" s="589" t="s">
        <v>6058</v>
      </c>
      <c r="F108" s="592" t="s">
        <v>6898</v>
      </c>
      <c r="G108" s="592" t="s">
        <v>6899</v>
      </c>
      <c r="H108" s="592" t="s">
        <v>6900</v>
      </c>
      <c r="I108" s="589" t="s">
        <v>6901</v>
      </c>
      <c r="J108" s="589"/>
      <c r="K108" s="593"/>
      <c r="L108" s="595" t="s">
        <v>1691</v>
      </c>
      <c r="M108" s="593"/>
      <c r="N108" s="595"/>
      <c r="O108" s="592"/>
      <c r="P108" s="655"/>
      <c r="Q108" s="655"/>
      <c r="R108" s="589">
        <f t="shared" si="1"/>
        <v>0</v>
      </c>
      <c r="S108" s="589"/>
      <c r="T108" s="596" t="str">
        <f>VLOOKUP(cppm_pr[[#This Row],[Status]],'All Link_LOV'!$I$32:$K$72,2,0)</f>
        <v>PO Issued</v>
      </c>
      <c r="U108" s="596" t="s">
        <v>22</v>
      </c>
      <c r="V108" s="592">
        <v>128</v>
      </c>
      <c r="W108" s="596"/>
      <c r="X108" s="592"/>
      <c r="Y108" s="592" t="s">
        <v>6058</v>
      </c>
      <c r="Z108" s="597">
        <v>45174.6099189815</v>
      </c>
      <c r="AA108" s="598" t="s">
        <v>1686</v>
      </c>
      <c r="AB108" s="595"/>
      <c r="AC108" s="595">
        <v>4093.22</v>
      </c>
      <c r="AD108" s="592" t="s">
        <v>6148</v>
      </c>
      <c r="AE108" s="592"/>
      <c r="AF108" s="592" t="s">
        <v>6071</v>
      </c>
      <c r="AG108" s="592" t="s">
        <v>490</v>
      </c>
      <c r="AH108" s="592" t="s">
        <v>6902</v>
      </c>
      <c r="AI108" s="600" t="str">
        <f>IFERROR(VLOOKUP(cppm_pr[[#This Row],[Order Number]],SPHERE!C:CC,39,0),"")</f>
        <v/>
      </c>
      <c r="AJ108" s="600" t="str">
        <f>IFERROR(VLOOKUP(cppm_pr[[#This Row],[Order Number]],'DC TM ONE'!B:CN,42,0),"")</f>
        <v/>
      </c>
      <c r="AK108" s="592"/>
      <c r="AL108" s="599">
        <v>45122</v>
      </c>
      <c r="AM108" s="592" t="s">
        <v>6448</v>
      </c>
      <c r="AN108" s="592" t="s">
        <v>4928</v>
      </c>
      <c r="AO108" s="592"/>
      <c r="AP108" s="592"/>
      <c r="AQ108" s="598" t="s">
        <v>6903</v>
      </c>
      <c r="AR108" s="592" t="s">
        <v>6904</v>
      </c>
      <c r="AS108" s="592"/>
      <c r="AT108" s="598" t="s">
        <v>6905</v>
      </c>
      <c r="AU108" s="592"/>
      <c r="AV108" s="592"/>
      <c r="AW108" s="592"/>
      <c r="AX108" s="592"/>
      <c r="AY108" s="592"/>
      <c r="AZ108" s="592"/>
      <c r="BA108" s="592"/>
      <c r="BB108" s="592"/>
      <c r="BC108" s="592"/>
      <c r="BD108" s="592"/>
      <c r="BE108" s="592"/>
      <c r="BF108" s="592"/>
      <c r="BG108" s="592"/>
      <c r="BH108" s="592"/>
    </row>
    <row r="109" spans="1:60" ht="12" customHeight="1">
      <c r="A109" s="600">
        <v>106</v>
      </c>
      <c r="B109" s="600" t="s">
        <v>72</v>
      </c>
      <c r="C109" s="601" t="s">
        <v>267</v>
      </c>
      <c r="D109" s="602">
        <v>45195</v>
      </c>
      <c r="E109" s="600" t="s">
        <v>6906</v>
      </c>
      <c r="F109" s="603" t="s">
        <v>6907</v>
      </c>
      <c r="G109" s="603" t="s">
        <v>6908</v>
      </c>
      <c r="H109" s="603" t="s">
        <v>6909</v>
      </c>
      <c r="I109" s="603" t="s">
        <v>6910</v>
      </c>
      <c r="J109" s="600"/>
      <c r="K109" s="611"/>
      <c r="L109" s="606" t="s">
        <v>52</v>
      </c>
      <c r="M109" s="611"/>
      <c r="N109" s="595"/>
      <c r="O109" s="603"/>
      <c r="P109" s="605"/>
      <c r="Q109" s="605"/>
      <c r="R109" s="603">
        <f t="shared" si="1"/>
        <v>0</v>
      </c>
      <c r="S109" s="603"/>
      <c r="T109" s="607" t="str">
        <f>VLOOKUP(cppm_pr[[#This Row],[Status]],'All Link_LOV'!$I$32:$K$72,2,0)</f>
        <v>PO Issued</v>
      </c>
      <c r="U109" s="607" t="s">
        <v>22</v>
      </c>
      <c r="V109" s="603">
        <v>129</v>
      </c>
      <c r="W109" s="607" t="s">
        <v>6069</v>
      </c>
      <c r="X109" s="603" t="s">
        <v>499</v>
      </c>
      <c r="Y109" s="603" t="s">
        <v>6058</v>
      </c>
      <c r="Z109" s="608">
        <v>45174.631886574098</v>
      </c>
      <c r="AA109" s="603" t="s">
        <v>1649</v>
      </c>
      <c r="AB109" s="606"/>
      <c r="AC109" s="606">
        <v>3217.05</v>
      </c>
      <c r="AD109" s="603" t="s">
        <v>6059</v>
      </c>
      <c r="AE109" s="603"/>
      <c r="AF109" s="603" t="s">
        <v>6071</v>
      </c>
      <c r="AG109" s="603" t="s">
        <v>492</v>
      </c>
      <c r="AH109" s="603" t="s">
        <v>6911</v>
      </c>
      <c r="AI109" s="600" t="str">
        <f>IFERROR(VLOOKUP(cppm_pr[[#This Row],[Order Number]],SPHERE!C:CC,39,0),"")</f>
        <v/>
      </c>
      <c r="AJ109" s="600" t="str">
        <f>IFERROR(VLOOKUP(cppm_pr[[#This Row],[Order Number]],'DC TM ONE'!B:CN,42,0),"")</f>
        <v/>
      </c>
      <c r="AK109" s="603"/>
      <c r="AL109" s="609">
        <v>45199</v>
      </c>
      <c r="AM109" s="603" t="s">
        <v>6359</v>
      </c>
      <c r="AN109" s="603" t="s">
        <v>4928</v>
      </c>
      <c r="AO109" s="603"/>
      <c r="AP109" s="603"/>
      <c r="AQ109" s="610" t="s">
        <v>6912</v>
      </c>
      <c r="AR109" s="603" t="s">
        <v>6896</v>
      </c>
      <c r="AS109" s="603"/>
      <c r="AT109" s="610" t="s">
        <v>6913</v>
      </c>
      <c r="AU109" s="603"/>
      <c r="AV109" s="603"/>
      <c r="AW109" s="603"/>
      <c r="AX109" s="603"/>
      <c r="AY109" s="603"/>
      <c r="AZ109" s="603"/>
      <c r="BA109" s="603"/>
      <c r="BB109" s="603"/>
      <c r="BC109" s="603"/>
      <c r="BD109" s="603"/>
      <c r="BE109" s="603"/>
      <c r="BF109" s="603"/>
      <c r="BG109" s="603"/>
      <c r="BH109" s="603"/>
    </row>
    <row r="110" spans="1:60" ht="12" customHeight="1">
      <c r="A110" s="589">
        <v>107</v>
      </c>
      <c r="B110" s="589" t="s">
        <v>69</v>
      </c>
      <c r="C110" s="590" t="s">
        <v>267</v>
      </c>
      <c r="D110" s="591"/>
      <c r="E110" s="589" t="s">
        <v>6058</v>
      </c>
      <c r="F110" s="592" t="s">
        <v>6914</v>
      </c>
      <c r="G110" s="592" t="s">
        <v>6915</v>
      </c>
      <c r="H110" s="592" t="s">
        <v>6916</v>
      </c>
      <c r="I110" s="589" t="s">
        <v>6917</v>
      </c>
      <c r="J110" s="589"/>
      <c r="K110" s="593" t="s">
        <v>6918</v>
      </c>
      <c r="L110" s="595" t="s">
        <v>1691</v>
      </c>
      <c r="M110" s="593"/>
      <c r="N110" s="595"/>
      <c r="O110" s="592"/>
      <c r="P110" s="655"/>
      <c r="Q110" s="655"/>
      <c r="R110" s="589">
        <f t="shared" si="1"/>
        <v>0</v>
      </c>
      <c r="S110" s="589"/>
      <c r="T110" s="596" t="str">
        <f>VLOOKUP(cppm_pr[[#This Row],[Status]],'All Link_LOV'!$I$32:$K$72,2,0)</f>
        <v>PO Issued</v>
      </c>
      <c r="U110" s="596" t="s">
        <v>22</v>
      </c>
      <c r="V110" s="592">
        <v>130</v>
      </c>
      <c r="W110" s="596"/>
      <c r="X110" s="592"/>
      <c r="Y110" s="592" t="s">
        <v>6058</v>
      </c>
      <c r="Z110" s="597">
        <v>45174.640972222202</v>
      </c>
      <c r="AA110" s="598" t="s">
        <v>1686</v>
      </c>
      <c r="AB110" s="595"/>
      <c r="AC110" s="595">
        <v>886.63</v>
      </c>
      <c r="AD110" s="592" t="s">
        <v>6148</v>
      </c>
      <c r="AE110" s="592"/>
      <c r="AF110" s="592" t="s">
        <v>6071</v>
      </c>
      <c r="AG110" s="592" t="s">
        <v>490</v>
      </c>
      <c r="AH110" s="592" t="s">
        <v>6919</v>
      </c>
      <c r="AI110" s="600" t="str">
        <f>IFERROR(VLOOKUP(cppm_pr[[#This Row],[Order Number]],SPHERE!C:CC,39,0),"")</f>
        <v/>
      </c>
      <c r="AJ110" s="600" t="str">
        <f>IFERROR(VLOOKUP(cppm_pr[[#This Row],[Order Number]],'DC TM ONE'!B:CN,42,0),"")</f>
        <v/>
      </c>
      <c r="AK110" s="592"/>
      <c r="AL110" s="599">
        <v>45138</v>
      </c>
      <c r="AM110" s="592" t="s">
        <v>6448</v>
      </c>
      <c r="AN110" s="592" t="s">
        <v>4928</v>
      </c>
      <c r="AO110" s="592"/>
      <c r="AP110" s="592"/>
      <c r="AQ110" s="598" t="s">
        <v>6920</v>
      </c>
      <c r="AR110" s="592" t="s">
        <v>6904</v>
      </c>
      <c r="AS110" s="592"/>
      <c r="AT110" s="598" t="s">
        <v>6921</v>
      </c>
      <c r="AU110" s="592"/>
      <c r="AV110" s="592"/>
      <c r="AW110" s="592"/>
      <c r="AX110" s="592"/>
      <c r="AY110" s="592"/>
      <c r="AZ110" s="592"/>
      <c r="BA110" s="592"/>
      <c r="BB110" s="592"/>
      <c r="BC110" s="592"/>
      <c r="BD110" s="592"/>
      <c r="BE110" s="592"/>
      <c r="BF110" s="592"/>
      <c r="BG110" s="592"/>
      <c r="BH110" s="592"/>
    </row>
    <row r="111" spans="1:60" ht="12" customHeight="1">
      <c r="A111" s="600">
        <v>108</v>
      </c>
      <c r="B111" s="600" t="s">
        <v>83</v>
      </c>
      <c r="C111" s="601" t="s">
        <v>267</v>
      </c>
      <c r="D111" s="602">
        <v>45194</v>
      </c>
      <c r="E111" s="600" t="s">
        <v>6922</v>
      </c>
      <c r="F111" s="603" t="s">
        <v>6923</v>
      </c>
      <c r="G111" s="603" t="s">
        <v>6924</v>
      </c>
      <c r="H111" s="603" t="s">
        <v>6925</v>
      </c>
      <c r="I111" s="603" t="s">
        <v>6926</v>
      </c>
      <c r="J111" s="600"/>
      <c r="K111" s="611"/>
      <c r="L111" s="606" t="s">
        <v>51</v>
      </c>
      <c r="M111" s="611"/>
      <c r="N111" s="601"/>
      <c r="O111" s="603"/>
      <c r="P111" s="605"/>
      <c r="Q111" s="605"/>
      <c r="R111" s="603">
        <f t="shared" si="1"/>
        <v>0</v>
      </c>
      <c r="S111" s="603"/>
      <c r="T111" s="607" t="str">
        <f>VLOOKUP(cppm_pr[[#This Row],[Status]],'All Link_LOV'!$I$32:$K$72,2,0)</f>
        <v>PO Issued</v>
      </c>
      <c r="U111" s="607" t="s">
        <v>22</v>
      </c>
      <c r="V111" s="603">
        <v>131</v>
      </c>
      <c r="W111" s="607"/>
      <c r="X111" s="603"/>
      <c r="Y111" s="603" t="s">
        <v>6058</v>
      </c>
      <c r="Z111" s="608">
        <v>45174.632939814801</v>
      </c>
      <c r="AA111" s="603" t="s">
        <v>3680</v>
      </c>
      <c r="AB111" s="606"/>
      <c r="AC111" s="606">
        <v>325205.48</v>
      </c>
      <c r="AD111" s="603" t="s">
        <v>6059</v>
      </c>
      <c r="AE111" s="603"/>
      <c r="AF111" s="603" t="s">
        <v>397</v>
      </c>
      <c r="AG111" s="603" t="s">
        <v>493</v>
      </c>
      <c r="AH111" s="600" t="s">
        <v>6927</v>
      </c>
      <c r="AI111" s="600" t="str">
        <f>IFERROR(VLOOKUP(cppm_pr[[#This Row],[Order Number]],SPHERE!C:CC,39,0),"")</f>
        <v/>
      </c>
      <c r="AJ111" s="600" t="str">
        <f>IFERROR(VLOOKUP(cppm_pr[[#This Row],[Order Number]],'DC TM ONE'!B:CN,42,0),"")</f>
        <v/>
      </c>
      <c r="AK111" s="600"/>
      <c r="AL111" s="609">
        <v>45230</v>
      </c>
      <c r="AM111" s="603" t="s">
        <v>6928</v>
      </c>
      <c r="AN111" s="603" t="s">
        <v>4928</v>
      </c>
      <c r="AO111" s="603"/>
      <c r="AP111" s="603"/>
      <c r="AQ111" s="610" t="s">
        <v>6929</v>
      </c>
      <c r="AR111" s="603" t="s">
        <v>2122</v>
      </c>
      <c r="AS111" s="603"/>
      <c r="AT111" s="610" t="s">
        <v>6930</v>
      </c>
      <c r="AU111" s="603"/>
      <c r="AV111" s="603"/>
      <c r="AW111" s="603"/>
      <c r="AX111" s="603"/>
      <c r="AY111" s="603"/>
      <c r="AZ111" s="603"/>
      <c r="BA111" s="603"/>
      <c r="BB111" s="603"/>
      <c r="BC111" s="603"/>
      <c r="BD111" s="603"/>
      <c r="BE111" s="603"/>
      <c r="BF111" s="603"/>
      <c r="BG111" s="603"/>
      <c r="BH111" s="603"/>
    </row>
    <row r="112" spans="1:60" ht="12" customHeight="1">
      <c r="A112" s="589">
        <v>109</v>
      </c>
      <c r="B112" s="589" t="s">
        <v>69</v>
      </c>
      <c r="C112" s="590" t="s">
        <v>267</v>
      </c>
      <c r="D112" s="591"/>
      <c r="E112" s="589" t="s">
        <v>6058</v>
      </c>
      <c r="F112" s="592" t="s">
        <v>6931</v>
      </c>
      <c r="G112" s="592" t="s">
        <v>6932</v>
      </c>
      <c r="H112" s="592" t="s">
        <v>6933</v>
      </c>
      <c r="I112" s="589" t="s">
        <v>6934</v>
      </c>
      <c r="J112" s="589"/>
      <c r="K112" s="593" t="s">
        <v>6935</v>
      </c>
      <c r="L112" s="595" t="s">
        <v>1691</v>
      </c>
      <c r="M112" s="593"/>
      <c r="N112" s="595"/>
      <c r="O112" s="592"/>
      <c r="P112" s="655"/>
      <c r="Q112" s="655"/>
      <c r="R112" s="589">
        <f t="shared" si="1"/>
        <v>0</v>
      </c>
      <c r="S112" s="589"/>
      <c r="T112" s="596" t="str">
        <f>VLOOKUP(cppm_pr[[#This Row],[Status]],'All Link_LOV'!$I$32:$K$72,2,0)</f>
        <v>PO Issued</v>
      </c>
      <c r="U112" s="596" t="s">
        <v>22</v>
      </c>
      <c r="V112" s="592">
        <v>132</v>
      </c>
      <c r="W112" s="596"/>
      <c r="X112" s="592"/>
      <c r="Y112" s="592" t="s">
        <v>6058</v>
      </c>
      <c r="Z112" s="597">
        <v>45174.643437500003</v>
      </c>
      <c r="AA112" s="598" t="s">
        <v>1686</v>
      </c>
      <c r="AB112" s="595"/>
      <c r="AC112" s="595">
        <v>4460.3</v>
      </c>
      <c r="AD112" s="592" t="s">
        <v>6148</v>
      </c>
      <c r="AE112" s="592"/>
      <c r="AF112" s="592" t="s">
        <v>6071</v>
      </c>
      <c r="AG112" s="592" t="s">
        <v>490</v>
      </c>
      <c r="AH112" s="592" t="s">
        <v>6936</v>
      </c>
      <c r="AI112" s="600" t="str">
        <f>IFERROR(VLOOKUP(cppm_pr[[#This Row],[Order Number]],SPHERE!C:CC,39,0),"")</f>
        <v/>
      </c>
      <c r="AJ112" s="600" t="str">
        <f>IFERROR(VLOOKUP(cppm_pr[[#This Row],[Order Number]],'DC TM ONE'!B:CN,42,0),"")</f>
        <v/>
      </c>
      <c r="AK112" s="592"/>
      <c r="AL112" s="599">
        <v>45107</v>
      </c>
      <c r="AM112" s="592" t="s">
        <v>6448</v>
      </c>
      <c r="AN112" s="592" t="s">
        <v>4928</v>
      </c>
      <c r="AO112" s="592"/>
      <c r="AP112" s="592"/>
      <c r="AQ112" s="598" t="s">
        <v>6937</v>
      </c>
      <c r="AR112" s="592" t="s">
        <v>6904</v>
      </c>
      <c r="AS112" s="592"/>
      <c r="AT112" s="598" t="s">
        <v>6938</v>
      </c>
      <c r="AU112" s="592"/>
      <c r="AV112" s="592"/>
      <c r="AW112" s="592"/>
      <c r="AX112" s="592"/>
      <c r="AY112" s="592"/>
      <c r="AZ112" s="592"/>
      <c r="BA112" s="592"/>
      <c r="BB112" s="592"/>
      <c r="BC112" s="592"/>
      <c r="BD112" s="592"/>
      <c r="BE112" s="592"/>
      <c r="BF112" s="592"/>
      <c r="BG112" s="592"/>
      <c r="BH112" s="592"/>
    </row>
    <row r="113" spans="1:60" ht="12" customHeight="1">
      <c r="A113" s="600">
        <v>110</v>
      </c>
      <c r="B113" s="600" t="s">
        <v>65</v>
      </c>
      <c r="C113" s="601" t="s">
        <v>267</v>
      </c>
      <c r="D113" s="602"/>
      <c r="E113" s="600" t="s">
        <v>6058</v>
      </c>
      <c r="F113" s="603" t="s">
        <v>948</v>
      </c>
      <c r="G113" s="603" t="s">
        <v>6939</v>
      </c>
      <c r="H113" s="603" t="s">
        <v>142</v>
      </c>
      <c r="I113" s="603" t="s">
        <v>6940</v>
      </c>
      <c r="J113" s="600"/>
      <c r="K113" s="611"/>
      <c r="L113" s="606" t="s">
        <v>51</v>
      </c>
      <c r="M113" s="611"/>
      <c r="N113" s="601"/>
      <c r="O113" s="603"/>
      <c r="P113" s="605"/>
      <c r="Q113" s="605"/>
      <c r="R113" s="603">
        <f t="shared" si="1"/>
        <v>0</v>
      </c>
      <c r="S113" s="603"/>
      <c r="T113" s="607" t="str">
        <f>VLOOKUP(cppm_pr[[#This Row],[Status]],'All Link_LOV'!$I$32:$K$72,2,0)</f>
        <v>PO Issued</v>
      </c>
      <c r="U113" s="607" t="s">
        <v>22</v>
      </c>
      <c r="V113" s="603">
        <v>133</v>
      </c>
      <c r="W113" s="607"/>
      <c r="X113" s="603"/>
      <c r="Y113" s="603" t="s">
        <v>6058</v>
      </c>
      <c r="Z113" s="608">
        <v>45174.676666666703</v>
      </c>
      <c r="AA113" s="603" t="s">
        <v>2108</v>
      </c>
      <c r="AB113" s="606"/>
      <c r="AC113" s="606">
        <v>7390.19</v>
      </c>
      <c r="AD113" s="603" t="s">
        <v>6059</v>
      </c>
      <c r="AE113" s="603"/>
      <c r="AF113" s="603" t="s">
        <v>6071</v>
      </c>
      <c r="AG113" s="603" t="s">
        <v>488</v>
      </c>
      <c r="AH113" s="600" t="s">
        <v>6941</v>
      </c>
      <c r="AI113" s="600" t="str">
        <f>IFERROR(VLOOKUP(cppm_pr[[#This Row],[Order Number]],SPHERE!C:CC,39,0),"")</f>
        <v/>
      </c>
      <c r="AJ113" s="600" t="str">
        <f>IFERROR(VLOOKUP(cppm_pr[[#This Row],[Order Number]],'DC TM ONE'!B:CN,42,0),"")</f>
        <v/>
      </c>
      <c r="AK113" s="600"/>
      <c r="AL113" s="609">
        <v>45174</v>
      </c>
      <c r="AM113" s="603" t="s">
        <v>6942</v>
      </c>
      <c r="AN113" s="603" t="s">
        <v>4928</v>
      </c>
      <c r="AO113" s="603"/>
      <c r="AP113" s="603"/>
      <c r="AQ113" s="610" t="s">
        <v>6943</v>
      </c>
      <c r="AR113" s="603" t="s">
        <v>2119</v>
      </c>
      <c r="AS113" s="603"/>
      <c r="AT113" s="610" t="s">
        <v>6944</v>
      </c>
      <c r="AU113" s="603"/>
      <c r="AV113" s="603"/>
      <c r="AW113" s="603"/>
      <c r="AX113" s="603"/>
      <c r="AY113" s="603"/>
      <c r="AZ113" s="603"/>
      <c r="BA113" s="603"/>
      <c r="BB113" s="603"/>
      <c r="BC113" s="603"/>
      <c r="BD113" s="603"/>
      <c r="BE113" s="603"/>
      <c r="BF113" s="603"/>
      <c r="BG113" s="603"/>
      <c r="BH113" s="603"/>
    </row>
    <row r="114" spans="1:60" ht="12" customHeight="1">
      <c r="A114" s="589">
        <v>111</v>
      </c>
      <c r="B114" s="589" t="s">
        <v>66</v>
      </c>
      <c r="C114" s="590" t="s">
        <v>267</v>
      </c>
      <c r="D114" s="591"/>
      <c r="E114" s="589" t="s">
        <v>6058</v>
      </c>
      <c r="F114" s="592" t="s">
        <v>6945</v>
      </c>
      <c r="G114" s="592" t="s">
        <v>6946</v>
      </c>
      <c r="H114" s="592" t="s">
        <v>6947</v>
      </c>
      <c r="I114" s="592" t="s">
        <v>6948</v>
      </c>
      <c r="J114" s="589"/>
      <c r="K114" s="593"/>
      <c r="L114" s="595" t="s">
        <v>1552</v>
      </c>
      <c r="M114" s="593"/>
      <c r="N114" s="595"/>
      <c r="O114" s="592"/>
      <c r="P114" s="594"/>
      <c r="Q114" s="594"/>
      <c r="R114" s="592">
        <f t="shared" si="1"/>
        <v>0</v>
      </c>
      <c r="S114" s="592"/>
      <c r="T114" s="596" t="str">
        <f>VLOOKUP(cppm_pr[[#This Row],[Status]],'All Link_LOV'!$I$32:$K$72,2,0)</f>
        <v>PO Issued</v>
      </c>
      <c r="U114" s="596" t="s">
        <v>22</v>
      </c>
      <c r="V114" s="592">
        <v>134</v>
      </c>
      <c r="W114" s="596"/>
      <c r="X114" s="592"/>
      <c r="Y114" s="592" t="s">
        <v>6058</v>
      </c>
      <c r="Z114" s="597">
        <v>45174.677766203698</v>
      </c>
      <c r="AA114" s="598" t="s">
        <v>4091</v>
      </c>
      <c r="AB114" s="595"/>
      <c r="AC114" s="595">
        <v>38554.720000000001</v>
      </c>
      <c r="AD114" s="592" t="s">
        <v>6148</v>
      </c>
      <c r="AE114" s="592"/>
      <c r="AF114" s="592" t="s">
        <v>6071</v>
      </c>
      <c r="AG114" s="592" t="s">
        <v>491</v>
      </c>
      <c r="AH114" s="592" t="s">
        <v>6949</v>
      </c>
      <c r="AI114" s="600" t="str">
        <f>IFERROR(VLOOKUP(cppm_pr[[#This Row],[Order Number]],SPHERE!C:CC,39,0),"")</f>
        <v/>
      </c>
      <c r="AJ114" s="600" t="str">
        <f>IFERROR(VLOOKUP(cppm_pr[[#This Row],[Order Number]],'DC TM ONE'!B:CN,42,0),"")</f>
        <v/>
      </c>
      <c r="AK114" s="592"/>
      <c r="AL114" s="599">
        <v>45199</v>
      </c>
      <c r="AM114" s="592" t="s">
        <v>6134</v>
      </c>
      <c r="AN114" s="592" t="s">
        <v>4928</v>
      </c>
      <c r="AO114" s="592"/>
      <c r="AP114" s="592"/>
      <c r="AQ114" s="598" t="s">
        <v>6950</v>
      </c>
      <c r="AR114" s="592" t="s">
        <v>6136</v>
      </c>
      <c r="AS114" s="592"/>
      <c r="AT114" s="598" t="s">
        <v>6951</v>
      </c>
      <c r="AU114" s="592"/>
      <c r="AV114" s="592"/>
      <c r="AW114" s="592"/>
      <c r="AX114" s="592"/>
      <c r="AY114" s="592"/>
      <c r="AZ114" s="592"/>
      <c r="BA114" s="592"/>
      <c r="BB114" s="592"/>
      <c r="BC114" s="592"/>
      <c r="BD114" s="592"/>
      <c r="BE114" s="592"/>
      <c r="BF114" s="592"/>
      <c r="BG114" s="592"/>
      <c r="BH114" s="592"/>
    </row>
    <row r="115" spans="1:60" ht="12" customHeight="1">
      <c r="A115" s="600">
        <v>112</v>
      </c>
      <c r="B115" s="600" t="s">
        <v>68</v>
      </c>
      <c r="C115" s="601" t="s">
        <v>260</v>
      </c>
      <c r="D115" s="602"/>
      <c r="E115" s="600" t="s">
        <v>6058</v>
      </c>
      <c r="F115" s="603" t="s">
        <v>6952</v>
      </c>
      <c r="G115" s="603" t="s">
        <v>6953</v>
      </c>
      <c r="H115" s="603" t="s">
        <v>6954</v>
      </c>
      <c r="I115" s="600" t="s">
        <v>6955</v>
      </c>
      <c r="J115" s="600"/>
      <c r="K115" s="611"/>
      <c r="L115" s="595" t="s">
        <v>1691</v>
      </c>
      <c r="M115" s="611"/>
      <c r="N115" s="606"/>
      <c r="O115" s="603"/>
      <c r="P115" s="625"/>
      <c r="Q115" s="625"/>
      <c r="R115" s="600">
        <f t="shared" si="1"/>
        <v>0</v>
      </c>
      <c r="S115" s="600"/>
      <c r="T115" s="607" t="str">
        <f>VLOOKUP(cppm_pr[[#This Row],[Status]],'All Link_LOV'!$I$32:$K$72,2,0)</f>
        <v>PR Creation</v>
      </c>
      <c r="U115" s="607" t="s">
        <v>22</v>
      </c>
      <c r="V115" s="603">
        <v>135</v>
      </c>
      <c r="W115" s="607"/>
      <c r="X115" s="603"/>
      <c r="Y115" s="603" t="s">
        <v>6058</v>
      </c>
      <c r="Z115" s="608">
        <v>45174.722951388903</v>
      </c>
      <c r="AA115" s="603" t="s">
        <v>1686</v>
      </c>
      <c r="AB115" s="606"/>
      <c r="AC115" s="606">
        <v>4947.59</v>
      </c>
      <c r="AD115" s="603" t="s">
        <v>6148</v>
      </c>
      <c r="AE115" s="603"/>
      <c r="AF115" s="603" t="s">
        <v>6071</v>
      </c>
      <c r="AG115" s="603" t="s">
        <v>490</v>
      </c>
      <c r="AH115" s="603" t="s">
        <v>6956</v>
      </c>
      <c r="AI115" s="600" t="str">
        <f>IFERROR(VLOOKUP(cppm_pr[[#This Row],[Order Number]],SPHERE!C:CC,39,0),"")</f>
        <v/>
      </c>
      <c r="AJ115" s="600" t="str">
        <f>IFERROR(VLOOKUP(cppm_pr[[#This Row],[Order Number]],'DC TM ONE'!B:CN,42,0),"")</f>
        <v/>
      </c>
      <c r="AK115" s="603"/>
      <c r="AL115" s="609">
        <v>45153</v>
      </c>
      <c r="AM115" s="603" t="s">
        <v>6277</v>
      </c>
      <c r="AN115" s="603" t="s">
        <v>4928</v>
      </c>
      <c r="AO115" s="603"/>
      <c r="AP115" s="603"/>
      <c r="AQ115" s="610" t="s">
        <v>6957</v>
      </c>
      <c r="AR115" s="603" t="s">
        <v>1694</v>
      </c>
      <c r="AS115" s="603"/>
      <c r="AT115" s="610" t="s">
        <v>6958</v>
      </c>
      <c r="AU115" s="603"/>
      <c r="AV115" s="603"/>
      <c r="AW115" s="603"/>
      <c r="AX115" s="603"/>
      <c r="AY115" s="603"/>
      <c r="AZ115" s="603"/>
      <c r="BA115" s="603"/>
      <c r="BB115" s="603"/>
      <c r="BC115" s="603"/>
      <c r="BD115" s="603"/>
      <c r="BE115" s="603"/>
      <c r="BF115" s="603"/>
      <c r="BG115" s="603"/>
      <c r="BH115" s="603"/>
    </row>
    <row r="116" spans="1:60" ht="12" customHeight="1">
      <c r="A116" s="589">
        <v>113</v>
      </c>
      <c r="B116" s="589" t="s">
        <v>68</v>
      </c>
      <c r="C116" s="590" t="s">
        <v>260</v>
      </c>
      <c r="D116" s="591"/>
      <c r="E116" s="589" t="s">
        <v>6058</v>
      </c>
      <c r="F116" s="592" t="s">
        <v>6959</v>
      </c>
      <c r="G116" s="592" t="s">
        <v>6960</v>
      </c>
      <c r="H116" s="592" t="s">
        <v>6961</v>
      </c>
      <c r="I116" s="589" t="s">
        <v>6962</v>
      </c>
      <c r="J116" s="589"/>
      <c r="K116" s="593"/>
      <c r="L116" s="595" t="s">
        <v>1691</v>
      </c>
      <c r="M116" s="593"/>
      <c r="N116" s="595"/>
      <c r="O116" s="592"/>
      <c r="P116" s="655"/>
      <c r="Q116" s="655"/>
      <c r="R116" s="589">
        <f t="shared" si="1"/>
        <v>0</v>
      </c>
      <c r="S116" s="589"/>
      <c r="T116" s="596" t="str">
        <f>VLOOKUP(cppm_pr[[#This Row],[Status]],'All Link_LOV'!$I$32:$K$72,2,0)</f>
        <v>PR Creation</v>
      </c>
      <c r="U116" s="596" t="s">
        <v>22</v>
      </c>
      <c r="V116" s="592">
        <v>136</v>
      </c>
      <c r="W116" s="596"/>
      <c r="X116" s="592"/>
      <c r="Y116" s="592" t="s">
        <v>6058</v>
      </c>
      <c r="Z116" s="597">
        <v>45174.724999999999</v>
      </c>
      <c r="AA116" s="598" t="s">
        <v>1686</v>
      </c>
      <c r="AB116" s="595"/>
      <c r="AC116" s="595">
        <v>10063.18</v>
      </c>
      <c r="AD116" s="592" t="s">
        <v>6148</v>
      </c>
      <c r="AE116" s="592"/>
      <c r="AF116" s="592" t="s">
        <v>6071</v>
      </c>
      <c r="AG116" s="592" t="s">
        <v>490</v>
      </c>
      <c r="AH116" s="592" t="s">
        <v>6963</v>
      </c>
      <c r="AI116" s="600" t="str">
        <f>IFERROR(VLOOKUP(cppm_pr[[#This Row],[Order Number]],SPHERE!C:CC,39,0),"")</f>
        <v/>
      </c>
      <c r="AJ116" s="600" t="str">
        <f>IFERROR(VLOOKUP(cppm_pr[[#This Row],[Order Number]],'DC TM ONE'!B:CN,42,0),"")</f>
        <v/>
      </c>
      <c r="AK116" s="592"/>
      <c r="AL116" s="599">
        <v>45107</v>
      </c>
      <c r="AM116" s="592" t="s">
        <v>6448</v>
      </c>
      <c r="AN116" s="592" t="s">
        <v>4928</v>
      </c>
      <c r="AO116" s="592"/>
      <c r="AP116" s="592"/>
      <c r="AQ116" s="598" t="s">
        <v>6964</v>
      </c>
      <c r="AR116" s="592" t="s">
        <v>1694</v>
      </c>
      <c r="AS116" s="592"/>
      <c r="AT116" s="598" t="s">
        <v>6965</v>
      </c>
      <c r="AU116" s="592"/>
      <c r="AV116" s="592"/>
      <c r="AW116" s="592"/>
      <c r="AX116" s="592"/>
      <c r="AY116" s="592"/>
      <c r="AZ116" s="592"/>
      <c r="BA116" s="592"/>
      <c r="BB116" s="592"/>
      <c r="BC116" s="592"/>
      <c r="BD116" s="592"/>
      <c r="BE116" s="592"/>
      <c r="BF116" s="592"/>
      <c r="BG116" s="592"/>
      <c r="BH116" s="592"/>
    </row>
    <row r="117" spans="1:60" ht="12" customHeight="1">
      <c r="A117" s="600">
        <v>114</v>
      </c>
      <c r="B117" s="600" t="s">
        <v>66</v>
      </c>
      <c r="C117" s="601" t="s">
        <v>267</v>
      </c>
      <c r="D117" s="602"/>
      <c r="E117" s="600" t="s">
        <v>6058</v>
      </c>
      <c r="F117" s="603" t="s">
        <v>6966</v>
      </c>
      <c r="G117" s="603" t="s">
        <v>6967</v>
      </c>
      <c r="H117" s="603" t="s">
        <v>6968</v>
      </c>
      <c r="I117" s="603" t="s">
        <v>6969</v>
      </c>
      <c r="J117" s="600"/>
      <c r="K117" s="611"/>
      <c r="L117" s="606" t="s">
        <v>1552</v>
      </c>
      <c r="M117" s="611"/>
      <c r="N117" s="606"/>
      <c r="O117" s="603"/>
      <c r="P117" s="605"/>
      <c r="Q117" s="605"/>
      <c r="R117" s="603">
        <f t="shared" si="1"/>
        <v>0</v>
      </c>
      <c r="S117" s="603"/>
      <c r="T117" s="607" t="str">
        <f>VLOOKUP(cppm_pr[[#This Row],[Status]],'All Link_LOV'!$I$32:$K$72,2,0)</f>
        <v>PO Issued</v>
      </c>
      <c r="U117" s="607" t="s">
        <v>22</v>
      </c>
      <c r="V117" s="603">
        <v>137</v>
      </c>
      <c r="W117" s="607"/>
      <c r="X117" s="603"/>
      <c r="Y117" s="603" t="s">
        <v>6058</v>
      </c>
      <c r="Z117" s="608">
        <v>45174.729803240698</v>
      </c>
      <c r="AA117" s="603" t="s">
        <v>6147</v>
      </c>
      <c r="AB117" s="606"/>
      <c r="AC117" s="606">
        <v>22586.82</v>
      </c>
      <c r="AD117" s="603" t="s">
        <v>6148</v>
      </c>
      <c r="AE117" s="603"/>
      <c r="AF117" s="603" t="s">
        <v>6071</v>
      </c>
      <c r="AG117" s="603" t="s">
        <v>490</v>
      </c>
      <c r="AH117" s="603" t="s">
        <v>6970</v>
      </c>
      <c r="AI117" s="600" t="str">
        <f>IFERROR(VLOOKUP(cppm_pr[[#This Row],[Order Number]],SPHERE!C:CC,39,0),"")</f>
        <v/>
      </c>
      <c r="AJ117" s="600" t="str">
        <f>IFERROR(VLOOKUP(cppm_pr[[#This Row],[Order Number]],'DC TM ONE'!B:CN,42,0),"")</f>
        <v/>
      </c>
      <c r="AK117" s="603"/>
      <c r="AL117" s="609">
        <v>45169</v>
      </c>
      <c r="AM117" s="603" t="s">
        <v>6971</v>
      </c>
      <c r="AN117" s="603" t="s">
        <v>4928</v>
      </c>
      <c r="AO117" s="603"/>
      <c r="AP117" s="603"/>
      <c r="AQ117" s="610" t="s">
        <v>6972</v>
      </c>
      <c r="AR117" s="603" t="s">
        <v>6973</v>
      </c>
      <c r="AS117" s="603"/>
      <c r="AT117" s="610" t="s">
        <v>6974</v>
      </c>
      <c r="AU117" s="603"/>
      <c r="AV117" s="603"/>
      <c r="AW117" s="603"/>
      <c r="AX117" s="603"/>
      <c r="AY117" s="603"/>
      <c r="AZ117" s="603"/>
      <c r="BA117" s="603"/>
      <c r="BB117" s="603"/>
      <c r="BC117" s="603"/>
      <c r="BD117" s="603"/>
      <c r="BE117" s="603"/>
      <c r="BF117" s="603"/>
      <c r="BG117" s="603"/>
      <c r="BH117" s="603"/>
    </row>
    <row r="118" spans="1:60" ht="12" customHeight="1">
      <c r="A118" s="589">
        <v>115</v>
      </c>
      <c r="B118" s="589" t="s">
        <v>66</v>
      </c>
      <c r="C118" s="590" t="s">
        <v>267</v>
      </c>
      <c r="D118" s="591"/>
      <c r="E118" s="589" t="s">
        <v>2792</v>
      </c>
      <c r="F118" s="592" t="s">
        <v>6975</v>
      </c>
      <c r="G118" s="592" t="s">
        <v>6976</v>
      </c>
      <c r="H118" s="592" t="s">
        <v>6977</v>
      </c>
      <c r="I118" s="592" t="s">
        <v>6978</v>
      </c>
      <c r="J118" s="589"/>
      <c r="K118" s="593" t="s">
        <v>6979</v>
      </c>
      <c r="L118" s="595" t="s">
        <v>1552</v>
      </c>
      <c r="M118" s="593"/>
      <c r="N118" s="595"/>
      <c r="O118" s="592"/>
      <c r="P118" s="594"/>
      <c r="Q118" s="594"/>
      <c r="R118" s="592">
        <f t="shared" si="1"/>
        <v>0</v>
      </c>
      <c r="S118" s="592"/>
      <c r="T118" s="596" t="str">
        <f>VLOOKUP(cppm_pr[[#This Row],[Status]],'All Link_LOV'!$I$32:$K$72,2,0)</f>
        <v>PO Issued</v>
      </c>
      <c r="U118" s="596" t="s">
        <v>22</v>
      </c>
      <c r="V118" s="592">
        <v>138</v>
      </c>
      <c r="W118" s="596"/>
      <c r="X118" s="592"/>
      <c r="Y118" s="592" t="s">
        <v>6058</v>
      </c>
      <c r="Z118" s="597">
        <v>45174.731388888897</v>
      </c>
      <c r="AA118" s="598" t="s">
        <v>6147</v>
      </c>
      <c r="AB118" s="595"/>
      <c r="AC118" s="595">
        <v>10399.200000000001</v>
      </c>
      <c r="AD118" s="592" t="s">
        <v>6148</v>
      </c>
      <c r="AE118" s="592"/>
      <c r="AF118" s="592" t="s">
        <v>6071</v>
      </c>
      <c r="AG118" s="592" t="s">
        <v>490</v>
      </c>
      <c r="AH118" s="592" t="s">
        <v>6980</v>
      </c>
      <c r="AI118" s="600" t="str">
        <f>IFERROR(VLOOKUP(cppm_pr[[#This Row],[Order Number]],SPHERE!C:CC,39,0),"")</f>
        <v/>
      </c>
      <c r="AJ118" s="600" t="str">
        <f>IFERROR(VLOOKUP(cppm_pr[[#This Row],[Order Number]],'DC TM ONE'!B:CN,42,0),"")</f>
        <v/>
      </c>
      <c r="AK118" s="592"/>
      <c r="AL118" s="599">
        <v>45199</v>
      </c>
      <c r="AM118" s="592" t="s">
        <v>5337</v>
      </c>
      <c r="AN118" s="592" t="s">
        <v>4928</v>
      </c>
      <c r="AO118" s="592"/>
      <c r="AP118" s="592"/>
      <c r="AQ118" s="598" t="s">
        <v>6981</v>
      </c>
      <c r="AR118" s="592" t="s">
        <v>2279</v>
      </c>
      <c r="AS118" s="592"/>
      <c r="AT118" s="598" t="s">
        <v>6982</v>
      </c>
      <c r="AU118" s="592"/>
      <c r="AV118" s="592"/>
      <c r="AW118" s="592"/>
      <c r="AX118" s="592"/>
      <c r="AY118" s="592"/>
      <c r="AZ118" s="592"/>
      <c r="BA118" s="592"/>
      <c r="BB118" s="592"/>
      <c r="BC118" s="592"/>
      <c r="BD118" s="592"/>
      <c r="BE118" s="592"/>
      <c r="BF118" s="592"/>
      <c r="BG118" s="592"/>
      <c r="BH118" s="592"/>
    </row>
    <row r="119" spans="1:60" ht="12" customHeight="1">
      <c r="A119" s="600">
        <v>116</v>
      </c>
      <c r="B119" s="600" t="s">
        <v>67</v>
      </c>
      <c r="C119" s="601" t="s">
        <v>267</v>
      </c>
      <c r="D119" s="602"/>
      <c r="E119" s="600" t="s">
        <v>6058</v>
      </c>
      <c r="F119" s="603" t="s">
        <v>6170</v>
      </c>
      <c r="G119" s="603" t="s">
        <v>6171</v>
      </c>
      <c r="H119" s="603" t="s">
        <v>6172</v>
      </c>
      <c r="I119" s="603" t="s">
        <v>6983</v>
      </c>
      <c r="J119" s="600"/>
      <c r="K119" s="611"/>
      <c r="L119" s="606" t="s">
        <v>1552</v>
      </c>
      <c r="M119" s="611"/>
      <c r="N119" s="606"/>
      <c r="O119" s="603"/>
      <c r="P119" s="605"/>
      <c r="Q119" s="605"/>
      <c r="R119" s="603">
        <f t="shared" si="1"/>
        <v>0</v>
      </c>
      <c r="S119" s="603"/>
      <c r="T119" s="607" t="str">
        <f>VLOOKUP(cppm_pr[[#This Row],[Status]],'All Link_LOV'!$I$32:$K$72,2,0)</f>
        <v>PO Issued</v>
      </c>
      <c r="U119" s="607" t="s">
        <v>22</v>
      </c>
      <c r="V119" s="603">
        <v>139</v>
      </c>
      <c r="W119" s="607"/>
      <c r="X119" s="603"/>
      <c r="Y119" s="603" t="s">
        <v>6058</v>
      </c>
      <c r="Z119" s="608">
        <v>45174.745219907403</v>
      </c>
      <c r="AA119" s="603" t="s">
        <v>6147</v>
      </c>
      <c r="AB119" s="606"/>
      <c r="AC119" s="606">
        <v>51068.11</v>
      </c>
      <c r="AD119" s="603" t="s">
        <v>6148</v>
      </c>
      <c r="AE119" s="603"/>
      <c r="AF119" s="603" t="s">
        <v>6071</v>
      </c>
      <c r="AG119" s="603" t="s">
        <v>490</v>
      </c>
      <c r="AH119" s="603" t="s">
        <v>6173</v>
      </c>
      <c r="AI119" s="600" t="str">
        <f>IFERROR(VLOOKUP(cppm_pr[[#This Row],[Order Number]],SPHERE!C:CC,39,0),"")</f>
        <v/>
      </c>
      <c r="AJ119" s="600" t="str">
        <f>IFERROR(VLOOKUP(cppm_pr[[#This Row],[Order Number]],'DC TM ONE'!B:CN,42,0),"")</f>
        <v/>
      </c>
      <c r="AK119" s="603"/>
      <c r="AL119" s="609">
        <v>45154</v>
      </c>
      <c r="AM119" s="603" t="s">
        <v>6174</v>
      </c>
      <c r="AN119" s="603" t="s">
        <v>4928</v>
      </c>
      <c r="AO119" s="603"/>
      <c r="AP119" s="603"/>
      <c r="AQ119" s="610" t="s">
        <v>6984</v>
      </c>
      <c r="AR119" s="603" t="s">
        <v>6985</v>
      </c>
      <c r="AS119" s="603"/>
      <c r="AT119" s="610" t="s">
        <v>6986</v>
      </c>
      <c r="AU119" s="603"/>
      <c r="AV119" s="603"/>
      <c r="AW119" s="603"/>
      <c r="AX119" s="603"/>
      <c r="AY119" s="603"/>
      <c r="AZ119" s="603"/>
      <c r="BA119" s="603"/>
      <c r="BB119" s="603"/>
      <c r="BC119" s="603"/>
      <c r="BD119" s="603"/>
      <c r="BE119" s="603"/>
      <c r="BF119" s="603"/>
      <c r="BG119" s="603"/>
      <c r="BH119" s="603"/>
    </row>
    <row r="120" spans="1:60" ht="12" customHeight="1">
      <c r="A120" s="589">
        <v>117</v>
      </c>
      <c r="B120" s="589" t="s">
        <v>72</v>
      </c>
      <c r="C120" s="590" t="s">
        <v>267</v>
      </c>
      <c r="D120" s="591">
        <v>45189</v>
      </c>
      <c r="E120" s="589" t="s">
        <v>6987</v>
      </c>
      <c r="F120" s="592" t="s">
        <v>6988</v>
      </c>
      <c r="G120" s="592" t="s">
        <v>6989</v>
      </c>
      <c r="H120" s="592" t="s">
        <v>6990</v>
      </c>
      <c r="I120" s="592" t="s">
        <v>6991</v>
      </c>
      <c r="J120" s="589"/>
      <c r="K120" s="593"/>
      <c r="L120" s="595" t="s">
        <v>1552</v>
      </c>
      <c r="M120" s="593"/>
      <c r="N120" s="595"/>
      <c r="O120" s="592"/>
      <c r="P120" s="594"/>
      <c r="Q120" s="594"/>
      <c r="R120" s="592">
        <f t="shared" si="1"/>
        <v>0</v>
      </c>
      <c r="S120" s="592"/>
      <c r="T120" s="596" t="str">
        <f>VLOOKUP(cppm_pr[[#This Row],[Status]],'All Link_LOV'!$I$32:$K$72,2,0)</f>
        <v>PO Issued</v>
      </c>
      <c r="U120" s="596" t="s">
        <v>22</v>
      </c>
      <c r="V120" s="592">
        <v>140</v>
      </c>
      <c r="W120" s="596"/>
      <c r="X120" s="592"/>
      <c r="Y120" s="592" t="s">
        <v>6058</v>
      </c>
      <c r="Z120" s="597">
        <v>45174.752928240698</v>
      </c>
      <c r="AA120" s="598" t="s">
        <v>6147</v>
      </c>
      <c r="AB120" s="595"/>
      <c r="AC120" s="595">
        <v>9844.58</v>
      </c>
      <c r="AD120" s="592" t="s">
        <v>6148</v>
      </c>
      <c r="AE120" s="592"/>
      <c r="AF120" s="592" t="s">
        <v>6071</v>
      </c>
      <c r="AG120" s="592" t="s">
        <v>490</v>
      </c>
      <c r="AH120" s="592" t="s">
        <v>6992</v>
      </c>
      <c r="AI120" s="600" t="str">
        <f>IFERROR(VLOOKUP(cppm_pr[[#This Row],[Order Number]],SPHERE!C:CC,39,0),"")</f>
        <v/>
      </c>
      <c r="AJ120" s="600" t="str">
        <f>IFERROR(VLOOKUP(cppm_pr[[#This Row],[Order Number]],'DC TM ONE'!B:CN,42,0),"")</f>
        <v/>
      </c>
      <c r="AK120" s="592"/>
      <c r="AL120" s="599">
        <v>45153</v>
      </c>
      <c r="AM120" s="592" t="s">
        <v>6993</v>
      </c>
      <c r="AN120" s="592" t="s">
        <v>4928</v>
      </c>
      <c r="AO120" s="592"/>
      <c r="AP120" s="592"/>
      <c r="AQ120" s="598" t="s">
        <v>6994</v>
      </c>
      <c r="AR120" s="592" t="s">
        <v>6985</v>
      </c>
      <c r="AS120" s="592"/>
      <c r="AT120" s="598" t="s">
        <v>6995</v>
      </c>
      <c r="AU120" s="592"/>
      <c r="AV120" s="592"/>
      <c r="AW120" s="592"/>
      <c r="AX120" s="592"/>
      <c r="AY120" s="592"/>
      <c r="AZ120" s="592"/>
      <c r="BA120" s="592"/>
      <c r="BB120" s="592"/>
      <c r="BC120" s="592"/>
      <c r="BD120" s="592"/>
      <c r="BE120" s="592"/>
      <c r="BF120" s="592"/>
      <c r="BG120" s="592"/>
      <c r="BH120" s="592"/>
    </row>
    <row r="121" spans="1:60" ht="12" customHeight="1">
      <c r="A121" s="600">
        <v>118</v>
      </c>
      <c r="B121" s="600" t="s">
        <v>79</v>
      </c>
      <c r="C121" s="601" t="s">
        <v>267</v>
      </c>
      <c r="D121" s="602">
        <v>45176</v>
      </c>
      <c r="E121" s="600" t="s">
        <v>6996</v>
      </c>
      <c r="F121" s="603" t="s">
        <v>6997</v>
      </c>
      <c r="G121" s="603" t="s">
        <v>6998</v>
      </c>
      <c r="H121" s="603" t="s">
        <v>6999</v>
      </c>
      <c r="I121" s="603" t="s">
        <v>7000</v>
      </c>
      <c r="J121" s="600"/>
      <c r="K121" s="611"/>
      <c r="L121" s="606" t="s">
        <v>1552</v>
      </c>
      <c r="M121" s="611"/>
      <c r="N121" s="606"/>
      <c r="O121" s="603"/>
      <c r="P121" s="605"/>
      <c r="Q121" s="605"/>
      <c r="R121" s="603">
        <f t="shared" si="1"/>
        <v>0</v>
      </c>
      <c r="S121" s="603"/>
      <c r="T121" s="607" t="str">
        <f>VLOOKUP(cppm_pr[[#This Row],[Status]],'All Link_LOV'!$I$32:$K$72,2,0)</f>
        <v>PO Issued</v>
      </c>
      <c r="U121" s="607" t="s">
        <v>22</v>
      </c>
      <c r="V121" s="603">
        <v>141</v>
      </c>
      <c r="W121" s="607"/>
      <c r="X121" s="603"/>
      <c r="Y121" s="603" t="s">
        <v>6058</v>
      </c>
      <c r="Z121" s="608">
        <v>45174.755636574097</v>
      </c>
      <c r="AA121" s="603" t="s">
        <v>6147</v>
      </c>
      <c r="AB121" s="606"/>
      <c r="AC121" s="606">
        <v>994.32</v>
      </c>
      <c r="AD121" s="603" t="s">
        <v>6148</v>
      </c>
      <c r="AE121" s="603"/>
      <c r="AF121" s="603" t="s">
        <v>6071</v>
      </c>
      <c r="AG121" s="603" t="s">
        <v>490</v>
      </c>
      <c r="AH121" s="603" t="s">
        <v>7001</v>
      </c>
      <c r="AI121" s="600" t="str">
        <f>IFERROR(VLOOKUP(cppm_pr[[#This Row],[Order Number]],SPHERE!C:CC,39,0),"")</f>
        <v/>
      </c>
      <c r="AJ121" s="600" t="str">
        <f>IFERROR(VLOOKUP(cppm_pr[[#This Row],[Order Number]],'DC TM ONE'!B:CN,42,0),"")</f>
        <v/>
      </c>
      <c r="AK121" s="603"/>
      <c r="AL121" s="609">
        <v>45169</v>
      </c>
      <c r="AM121" s="603" t="s">
        <v>7002</v>
      </c>
      <c r="AN121" s="603" t="s">
        <v>4928</v>
      </c>
      <c r="AO121" s="603"/>
      <c r="AP121" s="603"/>
      <c r="AQ121" s="610" t="s">
        <v>7003</v>
      </c>
      <c r="AR121" s="603" t="s">
        <v>7004</v>
      </c>
      <c r="AS121" s="603"/>
      <c r="AT121" s="610" t="s">
        <v>7005</v>
      </c>
      <c r="AU121" s="603"/>
      <c r="AV121" s="603"/>
      <c r="AW121" s="603"/>
      <c r="AX121" s="603"/>
      <c r="AY121" s="603"/>
      <c r="AZ121" s="603"/>
      <c r="BA121" s="603"/>
      <c r="BB121" s="603"/>
      <c r="BC121" s="603"/>
      <c r="BD121" s="603"/>
      <c r="BE121" s="603"/>
      <c r="BF121" s="603"/>
      <c r="BG121" s="603"/>
      <c r="BH121" s="603"/>
    </row>
    <row r="122" spans="1:60" ht="12" customHeight="1">
      <c r="A122" s="589">
        <v>119</v>
      </c>
      <c r="B122" s="589" t="s">
        <v>79</v>
      </c>
      <c r="C122" s="590" t="s">
        <v>267</v>
      </c>
      <c r="D122" s="591">
        <v>45176</v>
      </c>
      <c r="E122" s="589" t="s">
        <v>7006</v>
      </c>
      <c r="F122" s="592" t="s">
        <v>6143</v>
      </c>
      <c r="G122" s="592" t="s">
        <v>6144</v>
      </c>
      <c r="H122" s="592" t="s">
        <v>6145</v>
      </c>
      <c r="I122" s="592" t="s">
        <v>6146</v>
      </c>
      <c r="J122" s="589"/>
      <c r="K122" s="593"/>
      <c r="L122" s="595" t="s">
        <v>1552</v>
      </c>
      <c r="M122" s="593"/>
      <c r="N122" s="595"/>
      <c r="O122" s="592"/>
      <c r="P122" s="594"/>
      <c r="Q122" s="594"/>
      <c r="R122" s="592">
        <f t="shared" si="1"/>
        <v>0</v>
      </c>
      <c r="S122" s="592"/>
      <c r="T122" s="596" t="str">
        <f>VLOOKUP(cppm_pr[[#This Row],[Status]],'All Link_LOV'!$I$32:$K$72,2,0)</f>
        <v>PO Issued</v>
      </c>
      <c r="U122" s="596" t="s">
        <v>22</v>
      </c>
      <c r="V122" s="592">
        <v>142</v>
      </c>
      <c r="W122" s="596"/>
      <c r="X122" s="592"/>
      <c r="Y122" s="592" t="s">
        <v>6058</v>
      </c>
      <c r="Z122" s="597">
        <v>45174.758506944403</v>
      </c>
      <c r="AA122" s="598" t="s">
        <v>6147</v>
      </c>
      <c r="AB122" s="595"/>
      <c r="AC122" s="595">
        <v>14755.44</v>
      </c>
      <c r="AD122" s="592" t="s">
        <v>6148</v>
      </c>
      <c r="AE122" s="592"/>
      <c r="AF122" s="592" t="s">
        <v>6071</v>
      </c>
      <c r="AG122" s="592" t="s">
        <v>490</v>
      </c>
      <c r="AH122" s="592" t="s">
        <v>6149</v>
      </c>
      <c r="AI122" s="600" t="str">
        <f>IFERROR(VLOOKUP(cppm_pr[[#This Row],[Order Number]],SPHERE!C:CC,39,0),"")</f>
        <v/>
      </c>
      <c r="AJ122" s="600" t="str">
        <f>IFERROR(VLOOKUP(cppm_pr[[#This Row],[Order Number]],'DC TM ONE'!B:CN,42,0),"")</f>
        <v/>
      </c>
      <c r="AK122" s="592"/>
      <c r="AL122" s="599">
        <v>45154</v>
      </c>
      <c r="AM122" s="592" t="s">
        <v>6150</v>
      </c>
      <c r="AN122" s="592" t="s">
        <v>4928</v>
      </c>
      <c r="AO122" s="592"/>
      <c r="AP122" s="592"/>
      <c r="AQ122" s="598" t="s">
        <v>7007</v>
      </c>
      <c r="AR122" s="592" t="s">
        <v>2279</v>
      </c>
      <c r="AS122" s="592"/>
      <c r="AT122" s="598" t="s">
        <v>7008</v>
      </c>
      <c r="AU122" s="592"/>
      <c r="AV122" s="592"/>
      <c r="AW122" s="592"/>
      <c r="AX122" s="592"/>
      <c r="AY122" s="592"/>
      <c r="AZ122" s="592"/>
      <c r="BA122" s="592"/>
      <c r="BB122" s="592"/>
      <c r="BC122" s="592"/>
      <c r="BD122" s="592"/>
      <c r="BE122" s="592"/>
      <c r="BF122" s="592"/>
      <c r="BG122" s="592"/>
      <c r="BH122" s="592"/>
    </row>
    <row r="123" spans="1:60" ht="12" customHeight="1">
      <c r="A123" s="600">
        <v>120</v>
      </c>
      <c r="B123" s="600" t="s">
        <v>79</v>
      </c>
      <c r="C123" s="601" t="s">
        <v>267</v>
      </c>
      <c r="D123" s="602">
        <v>45176</v>
      </c>
      <c r="E123" s="600" t="s">
        <v>7009</v>
      </c>
      <c r="F123" s="603" t="s">
        <v>7010</v>
      </c>
      <c r="G123" s="603" t="s">
        <v>7011</v>
      </c>
      <c r="H123" s="603" t="s">
        <v>7012</v>
      </c>
      <c r="I123" s="603" t="s">
        <v>7013</v>
      </c>
      <c r="J123" s="600"/>
      <c r="K123" s="611"/>
      <c r="L123" s="606" t="s">
        <v>1552</v>
      </c>
      <c r="M123" s="611"/>
      <c r="N123" s="606"/>
      <c r="O123" s="603"/>
      <c r="P123" s="605"/>
      <c r="Q123" s="605"/>
      <c r="R123" s="603">
        <f t="shared" si="1"/>
        <v>0</v>
      </c>
      <c r="S123" s="603"/>
      <c r="T123" s="607" t="str">
        <f>VLOOKUP(cppm_pr[[#This Row],[Status]],'All Link_LOV'!$I$32:$K$72,2,0)</f>
        <v>PO Issued</v>
      </c>
      <c r="U123" s="607" t="s">
        <v>22</v>
      </c>
      <c r="V123" s="603">
        <v>143</v>
      </c>
      <c r="W123" s="607"/>
      <c r="X123" s="603"/>
      <c r="Y123" s="603" t="s">
        <v>6058</v>
      </c>
      <c r="Z123" s="608">
        <v>45175.209780092599</v>
      </c>
      <c r="AA123" s="603" t="s">
        <v>6147</v>
      </c>
      <c r="AB123" s="606"/>
      <c r="AC123" s="606">
        <v>1092.71</v>
      </c>
      <c r="AD123" s="603" t="s">
        <v>6148</v>
      </c>
      <c r="AE123" s="603"/>
      <c r="AF123" s="603" t="s">
        <v>6071</v>
      </c>
      <c r="AG123" s="603" t="s">
        <v>490</v>
      </c>
      <c r="AH123" s="603" t="s">
        <v>7014</v>
      </c>
      <c r="AI123" s="600" t="str">
        <f>IFERROR(VLOOKUP(cppm_pr[[#This Row],[Order Number]],SPHERE!C:CC,39,0),"")</f>
        <v/>
      </c>
      <c r="AJ123" s="600" t="str">
        <f>IFERROR(VLOOKUP(cppm_pr[[#This Row],[Order Number]],'DC TM ONE'!B:CN,42,0),"")</f>
        <v/>
      </c>
      <c r="AK123" s="603"/>
      <c r="AL123" s="609">
        <v>45169</v>
      </c>
      <c r="AM123" s="603" t="s">
        <v>7015</v>
      </c>
      <c r="AN123" s="603" t="s">
        <v>4928</v>
      </c>
      <c r="AO123" s="603"/>
      <c r="AP123" s="603"/>
      <c r="AQ123" s="610" t="s">
        <v>7016</v>
      </c>
      <c r="AR123" s="603" t="s">
        <v>7017</v>
      </c>
      <c r="AS123" s="603"/>
      <c r="AT123" s="610" t="s">
        <v>7018</v>
      </c>
      <c r="AU123" s="603"/>
      <c r="AV123" s="603"/>
      <c r="AW123" s="603"/>
      <c r="AX123" s="603"/>
      <c r="AY123" s="603"/>
      <c r="AZ123" s="603"/>
      <c r="BA123" s="603"/>
      <c r="BB123" s="603"/>
      <c r="BC123" s="603"/>
      <c r="BD123" s="603"/>
      <c r="BE123" s="603"/>
      <c r="BF123" s="603"/>
      <c r="BG123" s="603"/>
      <c r="BH123" s="603"/>
    </row>
    <row r="124" spans="1:60" ht="12" customHeight="1">
      <c r="A124" s="589">
        <v>121</v>
      </c>
      <c r="B124" s="589" t="s">
        <v>76</v>
      </c>
      <c r="C124" s="590" t="s">
        <v>267</v>
      </c>
      <c r="D124" s="591">
        <v>45175</v>
      </c>
      <c r="E124" s="589" t="s">
        <v>893</v>
      </c>
      <c r="F124" s="592" t="s">
        <v>7019</v>
      </c>
      <c r="G124" s="592" t="s">
        <v>7020</v>
      </c>
      <c r="H124" s="592" t="s">
        <v>7021</v>
      </c>
      <c r="I124" s="592" t="s">
        <v>7022</v>
      </c>
      <c r="J124" s="589"/>
      <c r="K124" s="593"/>
      <c r="L124" s="595" t="s">
        <v>1264</v>
      </c>
      <c r="M124" s="593"/>
      <c r="N124" s="595"/>
      <c r="O124" s="592"/>
      <c r="P124" s="594"/>
      <c r="Q124" s="594"/>
      <c r="R124" s="592">
        <f t="shared" si="1"/>
        <v>0</v>
      </c>
      <c r="S124" s="592"/>
      <c r="T124" s="596" t="str">
        <f>VLOOKUP(cppm_pr[[#This Row],[Status]],'All Link_LOV'!$I$32:$K$72,2,0)</f>
        <v>PO Issued</v>
      </c>
      <c r="U124" s="596" t="s">
        <v>22</v>
      </c>
      <c r="V124" s="592">
        <v>144</v>
      </c>
      <c r="W124" s="596"/>
      <c r="X124" s="592"/>
      <c r="Y124" s="592" t="s">
        <v>6058</v>
      </c>
      <c r="Z124" s="597">
        <v>45175.381585648101</v>
      </c>
      <c r="AA124" s="598" t="s">
        <v>4266</v>
      </c>
      <c r="AB124" s="595"/>
      <c r="AC124" s="595">
        <v>644.88</v>
      </c>
      <c r="AD124" s="592" t="s">
        <v>6148</v>
      </c>
      <c r="AE124" s="592" t="s">
        <v>7023</v>
      </c>
      <c r="AF124" s="592" t="s">
        <v>6071</v>
      </c>
      <c r="AG124" s="592" t="s">
        <v>491</v>
      </c>
      <c r="AH124" s="592" t="s">
        <v>7024</v>
      </c>
      <c r="AI124" s="600" t="str">
        <f>IFERROR(VLOOKUP(cppm_pr[[#This Row],[Order Number]],SPHERE!C:CC,39,0),"")</f>
        <v/>
      </c>
      <c r="AJ124" s="600" t="str">
        <f>IFERROR(VLOOKUP(cppm_pr[[#This Row],[Order Number]],'DC TM ONE'!B:CN,42,0),"")</f>
        <v/>
      </c>
      <c r="AK124" s="592"/>
      <c r="AL124" s="599">
        <v>45197</v>
      </c>
      <c r="AM124" s="592" t="s">
        <v>7025</v>
      </c>
      <c r="AN124" s="592" t="s">
        <v>4928</v>
      </c>
      <c r="AO124" s="592"/>
      <c r="AP124" s="592"/>
      <c r="AQ124" s="598" t="s">
        <v>7026</v>
      </c>
      <c r="AR124" s="592" t="s">
        <v>2000</v>
      </c>
      <c r="AS124" s="592"/>
      <c r="AT124" s="598" t="s">
        <v>7027</v>
      </c>
      <c r="AU124" s="592"/>
      <c r="AV124" s="592"/>
      <c r="AW124" s="592"/>
      <c r="AX124" s="592"/>
      <c r="AY124" s="592"/>
      <c r="AZ124" s="592"/>
      <c r="BA124" s="592"/>
      <c r="BB124" s="592"/>
      <c r="BC124" s="592"/>
      <c r="BD124" s="592"/>
      <c r="BE124" s="592"/>
      <c r="BF124" s="592"/>
      <c r="BG124" s="592"/>
      <c r="BH124" s="592"/>
    </row>
    <row r="125" spans="1:60" ht="12" customHeight="1">
      <c r="A125" s="600">
        <v>122</v>
      </c>
      <c r="B125" s="600" t="s">
        <v>79</v>
      </c>
      <c r="C125" s="601" t="s">
        <v>267</v>
      </c>
      <c r="D125" s="602">
        <v>45176</v>
      </c>
      <c r="E125" s="600" t="s">
        <v>7028</v>
      </c>
      <c r="F125" s="603" t="s">
        <v>892</v>
      </c>
      <c r="G125" s="603" t="s">
        <v>7029</v>
      </c>
      <c r="H125" s="603" t="s">
        <v>306</v>
      </c>
      <c r="I125" s="603"/>
      <c r="J125" s="600"/>
      <c r="K125" s="611"/>
      <c r="L125" s="606" t="s">
        <v>1552</v>
      </c>
      <c r="M125" s="611"/>
      <c r="N125" s="606"/>
      <c r="O125" s="603"/>
      <c r="P125" s="605"/>
      <c r="Q125" s="605"/>
      <c r="R125" s="603">
        <f t="shared" si="1"/>
        <v>0</v>
      </c>
      <c r="S125" s="603"/>
      <c r="T125" s="607" t="str">
        <f>VLOOKUP(cppm_pr[[#This Row],[Status]],'All Link_LOV'!$I$32:$K$72,2,0)</f>
        <v>PO Issued</v>
      </c>
      <c r="U125" s="607" t="s">
        <v>22</v>
      </c>
      <c r="V125" s="603">
        <v>145</v>
      </c>
      <c r="W125" s="607"/>
      <c r="X125" s="603"/>
      <c r="Y125" s="603" t="s">
        <v>6058</v>
      </c>
      <c r="Z125" s="608">
        <v>45175.384606481501</v>
      </c>
      <c r="AA125" s="603" t="s">
        <v>1549</v>
      </c>
      <c r="AB125" s="606"/>
      <c r="AC125" s="606">
        <v>18981.759999999998</v>
      </c>
      <c r="AD125" s="603" t="s">
        <v>6059</v>
      </c>
      <c r="AE125" s="603"/>
      <c r="AF125" s="603" t="s">
        <v>398</v>
      </c>
      <c r="AG125" s="603" t="s">
        <v>488</v>
      </c>
      <c r="AH125" s="603" t="s">
        <v>7030</v>
      </c>
      <c r="AI125" s="600" t="str">
        <f>IFERROR(VLOOKUP(cppm_pr[[#This Row],[Order Number]],SPHERE!C:CC,39,0),"")</f>
        <v/>
      </c>
      <c r="AJ125" s="600" t="str">
        <f>IFERROR(VLOOKUP(cppm_pr[[#This Row],[Order Number]],'DC TM ONE'!B:CN,42,0),"")</f>
        <v/>
      </c>
      <c r="AK125" s="603"/>
      <c r="AL125" s="609">
        <v>45169</v>
      </c>
      <c r="AM125" s="603" t="s">
        <v>6993</v>
      </c>
      <c r="AN125" s="603" t="s">
        <v>6175</v>
      </c>
      <c r="AO125" s="603"/>
      <c r="AP125" s="603" t="str">
        <f>$AR125</f>
        <v>3400039053</v>
      </c>
      <c r="AQ125" s="610"/>
      <c r="AR125" s="603" t="s">
        <v>2279</v>
      </c>
      <c r="AS125" s="603"/>
      <c r="AT125" s="610" t="s">
        <v>7031</v>
      </c>
      <c r="AU125" s="603"/>
      <c r="AV125" s="603"/>
      <c r="AW125" s="603"/>
      <c r="AX125" s="603"/>
      <c r="AY125" s="603"/>
      <c r="AZ125" s="603"/>
      <c r="BA125" s="603"/>
      <c r="BB125" s="603"/>
      <c r="BC125" s="603"/>
      <c r="BD125" s="603"/>
      <c r="BE125" s="603"/>
      <c r="BF125" s="603"/>
      <c r="BG125" s="603"/>
      <c r="BH125" s="603"/>
    </row>
    <row r="126" spans="1:60" ht="12" customHeight="1">
      <c r="A126" s="589">
        <v>123</v>
      </c>
      <c r="B126" s="589" t="s">
        <v>71</v>
      </c>
      <c r="C126" s="590" t="s">
        <v>267</v>
      </c>
      <c r="D126" s="591"/>
      <c r="E126" s="589" t="s">
        <v>6058</v>
      </c>
      <c r="F126" s="592" t="s">
        <v>7032</v>
      </c>
      <c r="G126" s="592" t="s">
        <v>7033</v>
      </c>
      <c r="H126" s="592" t="s">
        <v>7034</v>
      </c>
      <c r="I126" s="589" t="s">
        <v>7035</v>
      </c>
      <c r="J126" s="589"/>
      <c r="K126" s="593" t="s">
        <v>7036</v>
      </c>
      <c r="L126" s="595" t="s">
        <v>55</v>
      </c>
      <c r="M126" s="593"/>
      <c r="N126" s="595"/>
      <c r="O126" s="592"/>
      <c r="P126" s="655"/>
      <c r="Q126" s="655"/>
      <c r="R126" s="589">
        <f t="shared" si="1"/>
        <v>0</v>
      </c>
      <c r="S126" s="589"/>
      <c r="T126" s="596" t="str">
        <f>VLOOKUP(cppm_pr[[#This Row],[Status]],'All Link_LOV'!$I$32:$K$72,2,0)</f>
        <v>PO Issued</v>
      </c>
      <c r="U126" s="596" t="s">
        <v>22</v>
      </c>
      <c r="V126" s="592">
        <v>146</v>
      </c>
      <c r="W126" s="596"/>
      <c r="X126" s="592"/>
      <c r="Y126" s="592" t="s">
        <v>6058</v>
      </c>
      <c r="Z126" s="597">
        <v>45175.378437500003</v>
      </c>
      <c r="AA126" s="598" t="s">
        <v>4243</v>
      </c>
      <c r="AB126" s="595"/>
      <c r="AC126" s="595">
        <v>2414.4</v>
      </c>
      <c r="AD126" s="592" t="s">
        <v>6148</v>
      </c>
      <c r="AE126" s="592" t="s">
        <v>7037</v>
      </c>
      <c r="AF126" s="592" t="s">
        <v>6164</v>
      </c>
      <c r="AG126" s="592" t="s">
        <v>490</v>
      </c>
      <c r="AH126" s="589" t="s">
        <v>7038</v>
      </c>
      <c r="AI126" s="600" t="str">
        <f>IFERROR(VLOOKUP(cppm_pr[[#This Row],[Order Number]],SPHERE!C:CC,39,0),"")</f>
        <v/>
      </c>
      <c r="AJ126" s="600" t="str">
        <f>IFERROR(VLOOKUP(cppm_pr[[#This Row],[Order Number]],'DC TM ONE'!B:CN,42,0),"")</f>
        <v/>
      </c>
      <c r="AK126" s="589"/>
      <c r="AL126" s="599">
        <v>45182</v>
      </c>
      <c r="AM126" s="592" t="s">
        <v>7039</v>
      </c>
      <c r="AN126" s="592" t="s">
        <v>4928</v>
      </c>
      <c r="AO126" s="592"/>
      <c r="AP126" s="592"/>
      <c r="AQ126" s="598" t="s">
        <v>7040</v>
      </c>
      <c r="AR126" s="592" t="s">
        <v>7041</v>
      </c>
      <c r="AS126" s="592"/>
      <c r="AT126" s="598" t="s">
        <v>7042</v>
      </c>
      <c r="AU126" s="592"/>
      <c r="AV126" s="592"/>
      <c r="AW126" s="592"/>
      <c r="AX126" s="592"/>
      <c r="AY126" s="592"/>
      <c r="AZ126" s="592"/>
      <c r="BA126" s="592"/>
      <c r="BB126" s="592"/>
      <c r="BC126" s="592"/>
      <c r="BD126" s="592"/>
      <c r="BE126" s="592"/>
      <c r="BF126" s="592"/>
      <c r="BG126" s="592"/>
      <c r="BH126" s="592"/>
    </row>
    <row r="127" spans="1:60" ht="12" customHeight="1">
      <c r="A127" s="600">
        <v>124</v>
      </c>
      <c r="B127" s="600" t="s">
        <v>79</v>
      </c>
      <c r="C127" s="601" t="s">
        <v>267</v>
      </c>
      <c r="D127" s="602">
        <v>45176</v>
      </c>
      <c r="E127" s="600" t="s">
        <v>7043</v>
      </c>
      <c r="F127" s="603" t="s">
        <v>865</v>
      </c>
      <c r="G127" s="603" t="s">
        <v>7044</v>
      </c>
      <c r="H127" s="603" t="s">
        <v>277</v>
      </c>
      <c r="I127" s="603"/>
      <c r="J127" s="600"/>
      <c r="K127" s="611"/>
      <c r="L127" s="606" t="s">
        <v>1552</v>
      </c>
      <c r="M127" s="611"/>
      <c r="N127" s="606"/>
      <c r="O127" s="603"/>
      <c r="P127" s="605"/>
      <c r="Q127" s="605"/>
      <c r="R127" s="603">
        <f t="shared" si="1"/>
        <v>0</v>
      </c>
      <c r="S127" s="603"/>
      <c r="T127" s="607" t="str">
        <f>VLOOKUP(cppm_pr[[#This Row],[Status]],'All Link_LOV'!$I$32:$K$72,2,0)</f>
        <v>PO Issued</v>
      </c>
      <c r="U127" s="607" t="s">
        <v>22</v>
      </c>
      <c r="V127" s="603">
        <v>147</v>
      </c>
      <c r="W127" s="607"/>
      <c r="X127" s="603"/>
      <c r="Y127" s="603" t="s">
        <v>6058</v>
      </c>
      <c r="Z127" s="608">
        <v>45175.396793981497</v>
      </c>
      <c r="AA127" s="603" t="s">
        <v>1549</v>
      </c>
      <c r="AB127" s="606"/>
      <c r="AC127" s="606">
        <v>13645.52</v>
      </c>
      <c r="AD127" s="603" t="s">
        <v>6059</v>
      </c>
      <c r="AE127" s="603"/>
      <c r="AF127" s="603" t="s">
        <v>398</v>
      </c>
      <c r="AG127" s="603" t="s">
        <v>488</v>
      </c>
      <c r="AH127" s="603" t="s">
        <v>7045</v>
      </c>
      <c r="AI127" s="600" t="str">
        <f>IFERROR(VLOOKUP(cppm_pr[[#This Row],[Order Number]],SPHERE!C:CC,39,0),"")</f>
        <v/>
      </c>
      <c r="AJ127" s="600" t="str">
        <f>IFERROR(VLOOKUP(cppm_pr[[#This Row],[Order Number]],'DC TM ONE'!B:CN,42,0),"")</f>
        <v/>
      </c>
      <c r="AK127" s="603"/>
      <c r="AL127" s="609">
        <v>45169</v>
      </c>
      <c r="AM127" s="603" t="s">
        <v>6993</v>
      </c>
      <c r="AN127" s="603" t="s">
        <v>6175</v>
      </c>
      <c r="AO127" s="603"/>
      <c r="AP127" s="603" t="str">
        <f>$AR127</f>
        <v>3400039053</v>
      </c>
      <c r="AQ127" s="610"/>
      <c r="AR127" s="603" t="s">
        <v>2279</v>
      </c>
      <c r="AS127" s="603"/>
      <c r="AT127" s="610" t="s">
        <v>7046</v>
      </c>
      <c r="AU127" s="603"/>
      <c r="AV127" s="603"/>
      <c r="AW127" s="603"/>
      <c r="AX127" s="603"/>
      <c r="AY127" s="603"/>
      <c r="AZ127" s="603"/>
      <c r="BA127" s="603"/>
      <c r="BB127" s="603"/>
      <c r="BC127" s="603"/>
      <c r="BD127" s="603"/>
      <c r="BE127" s="603"/>
      <c r="BF127" s="603"/>
      <c r="BG127" s="603"/>
      <c r="BH127" s="603"/>
    </row>
    <row r="128" spans="1:60" ht="12" customHeight="1">
      <c r="A128" s="589">
        <v>125</v>
      </c>
      <c r="B128" s="589" t="s">
        <v>71</v>
      </c>
      <c r="C128" s="590" t="s">
        <v>267</v>
      </c>
      <c r="D128" s="591"/>
      <c r="E128" s="589" t="s">
        <v>6640</v>
      </c>
      <c r="F128" s="592" t="s">
        <v>2524</v>
      </c>
      <c r="G128" s="592" t="s">
        <v>2523</v>
      </c>
      <c r="H128" s="592" t="s">
        <v>7047</v>
      </c>
      <c r="I128" s="589" t="s">
        <v>2520</v>
      </c>
      <c r="J128" s="589"/>
      <c r="K128" s="593" t="s">
        <v>7048</v>
      </c>
      <c r="L128" s="595" t="s">
        <v>55</v>
      </c>
      <c r="M128" s="593"/>
      <c r="N128" s="590"/>
      <c r="O128" s="592"/>
      <c r="P128" s="655"/>
      <c r="Q128" s="655"/>
      <c r="R128" s="589">
        <f t="shared" si="1"/>
        <v>0</v>
      </c>
      <c r="S128" s="589"/>
      <c r="T128" s="596" t="str">
        <f>VLOOKUP(cppm_pr[[#This Row],[Status]],'All Link_LOV'!$I$32:$K$72,2,0)</f>
        <v>PO Issued</v>
      </c>
      <c r="U128" s="596" t="s">
        <v>22</v>
      </c>
      <c r="V128" s="592">
        <v>148</v>
      </c>
      <c r="W128" s="596"/>
      <c r="X128" s="592"/>
      <c r="Y128" s="592" t="s">
        <v>6058</v>
      </c>
      <c r="Z128" s="597">
        <v>45175.392962963</v>
      </c>
      <c r="AA128" s="598" t="s">
        <v>7049</v>
      </c>
      <c r="AB128" s="595"/>
      <c r="AC128" s="595">
        <v>560</v>
      </c>
      <c r="AD128" s="592" t="s">
        <v>6148</v>
      </c>
      <c r="AE128" s="592" t="s">
        <v>7050</v>
      </c>
      <c r="AF128" s="592" t="s">
        <v>6071</v>
      </c>
      <c r="AG128" s="592" t="s">
        <v>490</v>
      </c>
      <c r="AH128" s="589" t="s">
        <v>7051</v>
      </c>
      <c r="AI128" s="600" t="str">
        <f>IFERROR(VLOOKUP(cppm_pr[[#This Row],[Order Number]],SPHERE!C:CC,39,0),"")</f>
        <v/>
      </c>
      <c r="AJ128" s="600" t="str">
        <f>IFERROR(VLOOKUP(cppm_pr[[#This Row],[Order Number]],'DC TM ONE'!B:CN,42,0),"")</f>
        <v/>
      </c>
      <c r="AK128" s="589"/>
      <c r="AL128" s="599">
        <v>45199</v>
      </c>
      <c r="AM128" s="592" t="s">
        <v>7052</v>
      </c>
      <c r="AN128" s="592" t="s">
        <v>4928</v>
      </c>
      <c r="AO128" s="592"/>
      <c r="AP128" s="592"/>
      <c r="AQ128" s="598" t="s">
        <v>7053</v>
      </c>
      <c r="AR128" s="592" t="s">
        <v>7054</v>
      </c>
      <c r="AS128" s="592"/>
      <c r="AT128" s="598" t="s">
        <v>7055</v>
      </c>
      <c r="AU128" s="592"/>
      <c r="AV128" s="592"/>
      <c r="AW128" s="592"/>
      <c r="AX128" s="592"/>
      <c r="AY128" s="592"/>
      <c r="AZ128" s="592"/>
      <c r="BA128" s="592"/>
      <c r="BB128" s="592"/>
      <c r="BC128" s="592"/>
      <c r="BD128" s="592"/>
      <c r="BE128" s="592"/>
      <c r="BF128" s="592"/>
      <c r="BG128" s="592"/>
      <c r="BH128" s="592"/>
    </row>
    <row r="129" spans="1:60" ht="12" customHeight="1">
      <c r="A129" s="600">
        <v>126</v>
      </c>
      <c r="B129" s="600" t="s">
        <v>76</v>
      </c>
      <c r="C129" s="601" t="s">
        <v>246</v>
      </c>
      <c r="D129" s="602">
        <v>45175</v>
      </c>
      <c r="E129" s="600" t="s">
        <v>7056</v>
      </c>
      <c r="F129" s="603" t="s">
        <v>7057</v>
      </c>
      <c r="G129" s="603" t="s">
        <v>7058</v>
      </c>
      <c r="H129" s="603" t="s">
        <v>7059</v>
      </c>
      <c r="I129" s="603" t="s">
        <v>7060</v>
      </c>
      <c r="J129" s="600"/>
      <c r="K129" s="611"/>
      <c r="L129" s="606" t="s">
        <v>1264</v>
      </c>
      <c r="M129" s="611"/>
      <c r="N129" s="606"/>
      <c r="O129" s="603"/>
      <c r="P129" s="605"/>
      <c r="Q129" s="605"/>
      <c r="R129" s="603">
        <f t="shared" si="1"/>
        <v>0</v>
      </c>
      <c r="S129" s="603"/>
      <c r="T129" s="607" t="str">
        <f>VLOOKUP(cppm_pr[[#This Row],[Status]],'All Link_LOV'!$I$32:$K$72,2,0)</f>
        <v>Insufficient Budget</v>
      </c>
      <c r="U129" s="607" t="s">
        <v>22</v>
      </c>
      <c r="V129" s="603">
        <v>150</v>
      </c>
      <c r="W129" s="607"/>
      <c r="X129" s="603"/>
      <c r="Y129" s="603" t="s">
        <v>6058</v>
      </c>
      <c r="Z129" s="608">
        <v>45175.389756944402</v>
      </c>
      <c r="AA129" s="603" t="s">
        <v>4266</v>
      </c>
      <c r="AB129" s="606"/>
      <c r="AC129" s="606">
        <v>2381.66</v>
      </c>
      <c r="AD129" s="603" t="s">
        <v>6148</v>
      </c>
      <c r="AE129" s="603" t="s">
        <v>7061</v>
      </c>
      <c r="AF129" s="603" t="s">
        <v>397</v>
      </c>
      <c r="AG129" s="603" t="s">
        <v>493</v>
      </c>
      <c r="AH129" s="603" t="s">
        <v>7062</v>
      </c>
      <c r="AI129" s="600" t="str">
        <f>IFERROR(VLOOKUP(cppm_pr[[#This Row],[Order Number]],SPHERE!C:CC,39,0),"")</f>
        <v/>
      </c>
      <c r="AJ129" s="600" t="str">
        <f>IFERROR(VLOOKUP(cppm_pr[[#This Row],[Order Number]],'DC TM ONE'!B:CN,42,0),"")</f>
        <v/>
      </c>
      <c r="AK129" s="603"/>
      <c r="AL129" s="609">
        <v>45197</v>
      </c>
      <c r="AM129" s="603" t="s">
        <v>7025</v>
      </c>
      <c r="AN129" s="603" t="s">
        <v>4928</v>
      </c>
      <c r="AO129" s="603"/>
      <c r="AP129" s="603"/>
      <c r="AQ129" s="610" t="s">
        <v>7063</v>
      </c>
      <c r="AR129" s="603" t="s">
        <v>2000</v>
      </c>
      <c r="AS129" s="603"/>
      <c r="AT129" s="610" t="s">
        <v>7064</v>
      </c>
      <c r="AU129" s="603"/>
      <c r="AV129" s="603"/>
      <c r="AW129" s="603"/>
      <c r="AX129" s="603"/>
      <c r="AY129" s="603"/>
      <c r="AZ129" s="603"/>
      <c r="BA129" s="603"/>
      <c r="BB129" s="603"/>
      <c r="BC129" s="603"/>
      <c r="BD129" s="603"/>
      <c r="BE129" s="603"/>
      <c r="BF129" s="603"/>
      <c r="BG129" s="603"/>
      <c r="BH129" s="603"/>
    </row>
    <row r="130" spans="1:60" ht="12" customHeight="1">
      <c r="A130" s="589">
        <v>127</v>
      </c>
      <c r="B130" s="589" t="s">
        <v>80</v>
      </c>
      <c r="C130" s="590" t="s">
        <v>267</v>
      </c>
      <c r="D130" s="591">
        <v>45177</v>
      </c>
      <c r="E130" s="589" t="s">
        <v>7065</v>
      </c>
      <c r="F130" s="592" t="s">
        <v>943</v>
      </c>
      <c r="G130" s="592" t="s">
        <v>7066</v>
      </c>
      <c r="H130" s="592" t="s">
        <v>151</v>
      </c>
      <c r="I130" s="592" t="s">
        <v>7067</v>
      </c>
      <c r="J130" s="589"/>
      <c r="K130" s="593" t="s">
        <v>7068</v>
      </c>
      <c r="L130" s="595" t="s">
        <v>51</v>
      </c>
      <c r="M130" s="593"/>
      <c r="N130" s="590"/>
      <c r="O130" s="592"/>
      <c r="P130" s="594"/>
      <c r="Q130" s="594"/>
      <c r="R130" s="592">
        <f t="shared" si="1"/>
        <v>0</v>
      </c>
      <c r="S130" s="592"/>
      <c r="T130" s="596" t="str">
        <f>VLOOKUP(cppm_pr[[#This Row],[Status]],'All Link_LOV'!$I$32:$K$72,2,0)</f>
        <v>PO Issued</v>
      </c>
      <c r="U130" s="596" t="s">
        <v>22</v>
      </c>
      <c r="V130" s="592">
        <v>151</v>
      </c>
      <c r="W130" s="596"/>
      <c r="X130" s="592"/>
      <c r="Y130" s="592" t="s">
        <v>6058</v>
      </c>
      <c r="Z130" s="597">
        <v>45175.411828703698</v>
      </c>
      <c r="AA130" s="598" t="s">
        <v>6754</v>
      </c>
      <c r="AB130" s="595"/>
      <c r="AC130" s="595">
        <v>67805.61</v>
      </c>
      <c r="AD130" s="592" t="s">
        <v>6148</v>
      </c>
      <c r="AE130" s="592" t="s">
        <v>7069</v>
      </c>
      <c r="AF130" s="592" t="s">
        <v>398</v>
      </c>
      <c r="AG130" s="592" t="s">
        <v>488</v>
      </c>
      <c r="AH130" s="589" t="s">
        <v>7070</v>
      </c>
      <c r="AI130" s="600" t="str">
        <f>IFERROR(VLOOKUP(cppm_pr[[#This Row],[Order Number]],SPHERE!C:CC,39,0),"")</f>
        <v/>
      </c>
      <c r="AJ130" s="600" t="str">
        <f>IFERROR(VLOOKUP(cppm_pr[[#This Row],[Order Number]],'DC TM ONE'!B:CN,42,0),"")</f>
        <v/>
      </c>
      <c r="AK130" s="589"/>
      <c r="AL130" s="599">
        <v>45191</v>
      </c>
      <c r="AM130" s="592" t="s">
        <v>7071</v>
      </c>
      <c r="AN130" s="592" t="s">
        <v>4928</v>
      </c>
      <c r="AO130" s="592"/>
      <c r="AP130" s="592"/>
      <c r="AQ130" s="598" t="s">
        <v>7072</v>
      </c>
      <c r="AR130" s="592" t="s">
        <v>2166</v>
      </c>
      <c r="AS130" s="592"/>
      <c r="AT130" s="598" t="s">
        <v>7073</v>
      </c>
      <c r="AU130" s="592"/>
      <c r="AV130" s="592"/>
      <c r="AW130" s="592"/>
      <c r="AX130" s="592"/>
      <c r="AY130" s="592"/>
      <c r="AZ130" s="592"/>
      <c r="BA130" s="592"/>
      <c r="BB130" s="592"/>
      <c r="BC130" s="592"/>
      <c r="BD130" s="592"/>
      <c r="BE130" s="592"/>
      <c r="BF130" s="592"/>
      <c r="BG130" s="592"/>
      <c r="BH130" s="592"/>
    </row>
    <row r="131" spans="1:60" ht="12" customHeight="1">
      <c r="A131" s="600">
        <v>128</v>
      </c>
      <c r="B131" s="600" t="s">
        <v>82</v>
      </c>
      <c r="C131" s="601" t="s">
        <v>256</v>
      </c>
      <c r="D131" s="602">
        <v>45175</v>
      </c>
      <c r="E131" s="600" t="s">
        <v>7074</v>
      </c>
      <c r="F131" s="603" t="s">
        <v>996</v>
      </c>
      <c r="G131" s="603" t="s">
        <v>7075</v>
      </c>
      <c r="H131" s="603" t="s">
        <v>228</v>
      </c>
      <c r="I131" s="603" t="s">
        <v>7076</v>
      </c>
      <c r="J131" s="600"/>
      <c r="K131" s="611"/>
      <c r="L131" s="606" t="s">
        <v>51</v>
      </c>
      <c r="M131" s="611"/>
      <c r="N131" s="601"/>
      <c r="O131" s="603"/>
      <c r="P131" s="605"/>
      <c r="Q131" s="605"/>
      <c r="R131" s="603">
        <f t="shared" si="1"/>
        <v>0</v>
      </c>
      <c r="S131" s="603"/>
      <c r="T131" s="607" t="str">
        <f>VLOOKUP(cppm_pr[[#This Row],[Status]],'All Link_LOV'!$I$32:$K$72,2,0)</f>
        <v>PO Issued / Not Require LOR</v>
      </c>
      <c r="U131" s="607" t="s">
        <v>22</v>
      </c>
      <c r="V131" s="603">
        <v>152</v>
      </c>
      <c r="W131" s="607"/>
      <c r="X131" s="603"/>
      <c r="Y131" s="603" t="s">
        <v>6058</v>
      </c>
      <c r="Z131" s="608">
        <v>45175.425636574102</v>
      </c>
      <c r="AA131" s="603" t="s">
        <v>6754</v>
      </c>
      <c r="AB131" s="606"/>
      <c r="AC131" s="606">
        <v>26449.78</v>
      </c>
      <c r="AD131" s="603" t="s">
        <v>6059</v>
      </c>
      <c r="AE131" s="603"/>
      <c r="AF131" s="603" t="s">
        <v>398</v>
      </c>
      <c r="AG131" s="603" t="s">
        <v>488</v>
      </c>
      <c r="AH131" s="600" t="s">
        <v>7077</v>
      </c>
      <c r="AI131" s="600" t="str">
        <f>IFERROR(VLOOKUP(cppm_pr[[#This Row],[Order Number]],SPHERE!C:CC,39,0),"")</f>
        <v/>
      </c>
      <c r="AJ131" s="600" t="str">
        <f>IFERROR(VLOOKUP(cppm_pr[[#This Row],[Order Number]],'DC TM ONE'!B:CN,42,0),"")</f>
        <v/>
      </c>
      <c r="AK131" s="600"/>
      <c r="AL131" s="609">
        <v>45191</v>
      </c>
      <c r="AM131" s="603" t="s">
        <v>6779</v>
      </c>
      <c r="AN131" s="603" t="s">
        <v>4928</v>
      </c>
      <c r="AO131" s="603"/>
      <c r="AP131" s="603"/>
      <c r="AQ131" s="610" t="s">
        <v>7078</v>
      </c>
      <c r="AR131" s="603" t="s">
        <v>6781</v>
      </c>
      <c r="AS131" s="603"/>
      <c r="AT131" s="610" t="s">
        <v>7079</v>
      </c>
      <c r="AU131" s="603"/>
      <c r="AV131" s="603"/>
      <c r="AW131" s="603"/>
      <c r="AX131" s="603"/>
      <c r="AY131" s="603"/>
      <c r="AZ131" s="603"/>
      <c r="BA131" s="603"/>
      <c r="BB131" s="603"/>
      <c r="BC131" s="603"/>
      <c r="BD131" s="603"/>
      <c r="BE131" s="603"/>
      <c r="BF131" s="603"/>
      <c r="BG131" s="603"/>
      <c r="BH131" s="603"/>
    </row>
    <row r="132" spans="1:60" ht="12" customHeight="1">
      <c r="A132" s="589">
        <v>129</v>
      </c>
      <c r="B132" s="589" t="s">
        <v>68</v>
      </c>
      <c r="C132" s="590" t="s">
        <v>219</v>
      </c>
      <c r="D132" s="591">
        <v>45177</v>
      </c>
      <c r="E132" s="589" t="s">
        <v>7080</v>
      </c>
      <c r="F132" s="592" t="s">
        <v>773</v>
      </c>
      <c r="G132" s="592" t="s">
        <v>7081</v>
      </c>
      <c r="H132" s="592" t="s">
        <v>160</v>
      </c>
      <c r="I132" s="592" t="s">
        <v>7082</v>
      </c>
      <c r="J132" s="589"/>
      <c r="K132" s="593"/>
      <c r="L132" s="595" t="s">
        <v>1552</v>
      </c>
      <c r="M132" s="593"/>
      <c r="N132" s="595"/>
      <c r="O132" s="592"/>
      <c r="P132" s="594"/>
      <c r="Q132" s="594"/>
      <c r="R132" s="592">
        <f t="shared" ref="R132:R195" si="2">$Q132-$P132</f>
        <v>0</v>
      </c>
      <c r="S132" s="592"/>
      <c r="T132" s="596" t="str">
        <f>VLOOKUP(cppm_pr[[#This Row],[Status]],'All Link_LOV'!$I$32:$K$72,2,0)</f>
        <v>Queried - Require More Information From NeC/AND</v>
      </c>
      <c r="U132" s="596" t="s">
        <v>22</v>
      </c>
      <c r="V132" s="592">
        <v>153</v>
      </c>
      <c r="W132" s="596"/>
      <c r="X132" s="592"/>
      <c r="Y132" s="592" t="s">
        <v>6058</v>
      </c>
      <c r="Z132" s="597">
        <v>45175.424699074101</v>
      </c>
      <c r="AA132" s="598" t="s">
        <v>1662</v>
      </c>
      <c r="AB132" s="595"/>
      <c r="AC132" s="595">
        <v>7665.35</v>
      </c>
      <c r="AD132" s="592" t="s">
        <v>6059</v>
      </c>
      <c r="AE132" s="592"/>
      <c r="AF132" s="592" t="s">
        <v>398</v>
      </c>
      <c r="AG132" s="592" t="s">
        <v>488</v>
      </c>
      <c r="AH132" s="592" t="s">
        <v>7083</v>
      </c>
      <c r="AI132" s="600" t="str">
        <f>IFERROR(VLOOKUP(cppm_pr[[#This Row],[Order Number]],SPHERE!C:CC,39,0),"")</f>
        <v/>
      </c>
      <c r="AJ132" s="600" t="str">
        <f>IFERROR(VLOOKUP(cppm_pr[[#This Row],[Order Number]],'DC TM ONE'!B:CN,42,0),"")</f>
        <v/>
      </c>
      <c r="AK132" s="592"/>
      <c r="AL132" s="599">
        <v>45192</v>
      </c>
      <c r="AM132" s="592" t="s">
        <v>7084</v>
      </c>
      <c r="AN132" s="592" t="s">
        <v>4928</v>
      </c>
      <c r="AO132" s="592"/>
      <c r="AP132" s="592"/>
      <c r="AQ132" s="598" t="s">
        <v>7085</v>
      </c>
      <c r="AR132" s="592" t="s">
        <v>7086</v>
      </c>
      <c r="AS132" s="592"/>
      <c r="AT132" s="598" t="s">
        <v>7087</v>
      </c>
      <c r="AU132" s="592"/>
      <c r="AV132" s="592"/>
      <c r="AW132" s="592"/>
      <c r="AX132" s="592"/>
      <c r="AY132" s="592"/>
      <c r="AZ132" s="592"/>
      <c r="BA132" s="592"/>
      <c r="BB132" s="592"/>
      <c r="BC132" s="592"/>
      <c r="BD132" s="592"/>
      <c r="BE132" s="592"/>
      <c r="BF132" s="592"/>
      <c r="BG132" s="592"/>
      <c r="BH132" s="592"/>
    </row>
    <row r="133" spans="1:60" ht="12" customHeight="1">
      <c r="A133" s="600">
        <v>130</v>
      </c>
      <c r="B133" s="600" t="s">
        <v>82</v>
      </c>
      <c r="C133" s="601" t="s">
        <v>235</v>
      </c>
      <c r="D133" s="602">
        <v>45175</v>
      </c>
      <c r="E133" s="600" t="s">
        <v>7088</v>
      </c>
      <c r="F133" s="603" t="s">
        <v>992</v>
      </c>
      <c r="G133" s="603" t="s">
        <v>7089</v>
      </c>
      <c r="H133" s="603" t="s">
        <v>184</v>
      </c>
      <c r="I133" s="603" t="s">
        <v>7090</v>
      </c>
      <c r="J133" s="600"/>
      <c r="K133" s="611"/>
      <c r="L133" s="606" t="s">
        <v>51</v>
      </c>
      <c r="M133" s="611"/>
      <c r="N133" s="601"/>
      <c r="O133" s="603"/>
      <c r="P133" s="605"/>
      <c r="Q133" s="605"/>
      <c r="R133" s="603">
        <f t="shared" si="2"/>
        <v>0</v>
      </c>
      <c r="S133" s="603"/>
      <c r="T133" s="607" t="str">
        <f>VLOOKUP(cppm_pr[[#This Row],[Status]],'All Link_LOV'!$I$32:$K$72,2,0)</f>
        <v>In WWPO</v>
      </c>
      <c r="U133" s="607" t="s">
        <v>22</v>
      </c>
      <c r="V133" s="603">
        <v>154</v>
      </c>
      <c r="W133" s="607"/>
      <c r="X133" s="603"/>
      <c r="Y133" s="603" t="s">
        <v>6058</v>
      </c>
      <c r="Z133" s="608">
        <v>45175.434907407398</v>
      </c>
      <c r="AA133" s="603" t="s">
        <v>6754</v>
      </c>
      <c r="AB133" s="606"/>
      <c r="AC133" s="606">
        <v>35895</v>
      </c>
      <c r="AD133" s="603" t="s">
        <v>6059</v>
      </c>
      <c r="AE133" s="603"/>
      <c r="AF133" s="603" t="s">
        <v>398</v>
      </c>
      <c r="AG133" s="603" t="s">
        <v>488</v>
      </c>
      <c r="AH133" s="600" t="s">
        <v>7091</v>
      </c>
      <c r="AI133" s="600" t="str">
        <f>IFERROR(VLOOKUP(cppm_pr[[#This Row],[Order Number]],SPHERE!C:CC,39,0),"")</f>
        <v/>
      </c>
      <c r="AJ133" s="600" t="str">
        <f>IFERROR(VLOOKUP(cppm_pr[[#This Row],[Order Number]],'DC TM ONE'!B:CN,42,0),"")</f>
        <v/>
      </c>
      <c r="AK133" s="600"/>
      <c r="AL133" s="609">
        <v>45191</v>
      </c>
      <c r="AM133" s="603" t="s">
        <v>7092</v>
      </c>
      <c r="AN133" s="603" t="s">
        <v>4928</v>
      </c>
      <c r="AO133" s="603"/>
      <c r="AP133" s="603"/>
      <c r="AQ133" s="610" t="s">
        <v>7093</v>
      </c>
      <c r="AR133" s="603" t="s">
        <v>7054</v>
      </c>
      <c r="AS133" s="603"/>
      <c r="AT133" s="610" t="s">
        <v>7094</v>
      </c>
      <c r="AU133" s="603"/>
      <c r="AV133" s="603"/>
      <c r="AW133" s="603"/>
      <c r="AX133" s="603"/>
      <c r="AY133" s="603"/>
      <c r="AZ133" s="603"/>
      <c r="BA133" s="603"/>
      <c r="BB133" s="603"/>
      <c r="BC133" s="603"/>
      <c r="BD133" s="603"/>
      <c r="BE133" s="603"/>
      <c r="BF133" s="603"/>
      <c r="BG133" s="603"/>
      <c r="BH133" s="603"/>
    </row>
    <row r="134" spans="1:60" ht="12" customHeight="1">
      <c r="A134" s="589">
        <v>131</v>
      </c>
      <c r="B134" s="589" t="s">
        <v>79</v>
      </c>
      <c r="C134" s="590" t="s">
        <v>267</v>
      </c>
      <c r="D134" s="591">
        <v>45176</v>
      </c>
      <c r="E134" s="589" t="s">
        <v>7095</v>
      </c>
      <c r="F134" s="592" t="s">
        <v>785</v>
      </c>
      <c r="G134" s="592" t="s">
        <v>7096</v>
      </c>
      <c r="H134" s="592" t="s">
        <v>168</v>
      </c>
      <c r="I134" s="592" t="s">
        <v>7097</v>
      </c>
      <c r="J134" s="589"/>
      <c r="K134" s="593"/>
      <c r="L134" s="595" t="s">
        <v>1552</v>
      </c>
      <c r="M134" s="593"/>
      <c r="N134" s="595"/>
      <c r="O134" s="592"/>
      <c r="P134" s="594"/>
      <c r="Q134" s="594"/>
      <c r="R134" s="592">
        <f t="shared" si="2"/>
        <v>0</v>
      </c>
      <c r="S134" s="592"/>
      <c r="T134" s="596" t="str">
        <f>VLOOKUP(cppm_pr[[#This Row],[Status]],'All Link_LOV'!$I$32:$K$72,2,0)</f>
        <v>PO Issued</v>
      </c>
      <c r="U134" s="596" t="s">
        <v>22</v>
      </c>
      <c r="V134" s="592">
        <v>155</v>
      </c>
      <c r="W134" s="596"/>
      <c r="X134" s="592"/>
      <c r="Y134" s="592" t="s">
        <v>6058</v>
      </c>
      <c r="Z134" s="597">
        <v>45175.437245370398</v>
      </c>
      <c r="AA134" s="598" t="s">
        <v>1662</v>
      </c>
      <c r="AB134" s="595"/>
      <c r="AC134" s="595">
        <v>12194.11</v>
      </c>
      <c r="AD134" s="592" t="s">
        <v>6059</v>
      </c>
      <c r="AE134" s="592"/>
      <c r="AF134" s="592" t="s">
        <v>398</v>
      </c>
      <c r="AG134" s="592" t="s">
        <v>488</v>
      </c>
      <c r="AH134" s="592" t="s">
        <v>7098</v>
      </c>
      <c r="AI134" s="600" t="str">
        <f>IFERROR(VLOOKUP(cppm_pr[[#This Row],[Order Number]],SPHERE!C:CC,39,0),"")</f>
        <v/>
      </c>
      <c r="AJ134" s="600" t="str">
        <f>IFERROR(VLOOKUP(cppm_pr[[#This Row],[Order Number]],'DC TM ONE'!B:CN,42,0),"")</f>
        <v/>
      </c>
      <c r="AK134" s="592"/>
      <c r="AL134" s="599">
        <v>45199</v>
      </c>
      <c r="AM134" s="592" t="s">
        <v>57</v>
      </c>
      <c r="AN134" s="592" t="s">
        <v>4928</v>
      </c>
      <c r="AO134" s="592"/>
      <c r="AP134" s="592"/>
      <c r="AQ134" s="598" t="s">
        <v>7099</v>
      </c>
      <c r="AR134" s="592" t="s">
        <v>7086</v>
      </c>
      <c r="AS134" s="592"/>
      <c r="AT134" s="598" t="s">
        <v>7100</v>
      </c>
      <c r="AU134" s="592"/>
      <c r="AV134" s="592"/>
      <c r="AW134" s="592"/>
      <c r="AX134" s="592"/>
      <c r="AY134" s="592"/>
      <c r="AZ134" s="592"/>
      <c r="BA134" s="592"/>
      <c r="BB134" s="592"/>
      <c r="BC134" s="592"/>
      <c r="BD134" s="592"/>
      <c r="BE134" s="592"/>
      <c r="BF134" s="592"/>
      <c r="BG134" s="592"/>
      <c r="BH134" s="592"/>
    </row>
    <row r="135" spans="1:60" ht="12" customHeight="1">
      <c r="A135" s="600">
        <v>132</v>
      </c>
      <c r="B135" s="600" t="s">
        <v>82</v>
      </c>
      <c r="C135" s="601" t="s">
        <v>267</v>
      </c>
      <c r="D135" s="602"/>
      <c r="E135" s="600" t="s">
        <v>7101</v>
      </c>
      <c r="F135" s="603" t="s">
        <v>961</v>
      </c>
      <c r="G135" s="603" t="s">
        <v>7102</v>
      </c>
      <c r="H135" s="603" t="s">
        <v>179</v>
      </c>
      <c r="I135" s="603"/>
      <c r="J135" s="600"/>
      <c r="K135" s="600" t="s">
        <v>7101</v>
      </c>
      <c r="L135" s="606" t="s">
        <v>51</v>
      </c>
      <c r="M135" s="600"/>
      <c r="N135" s="601"/>
      <c r="O135" s="603"/>
      <c r="P135" s="605"/>
      <c r="Q135" s="605"/>
      <c r="R135" s="603">
        <f t="shared" si="2"/>
        <v>0</v>
      </c>
      <c r="S135" s="603"/>
      <c r="T135" s="607" t="str">
        <f>VLOOKUP(cppm_pr[[#This Row],[Status]],'All Link_LOV'!$I$32:$K$72,2,0)</f>
        <v>PO Issued</v>
      </c>
      <c r="U135" s="607" t="s">
        <v>22</v>
      </c>
      <c r="V135" s="603">
        <v>156</v>
      </c>
      <c r="W135" s="607"/>
      <c r="X135" s="603"/>
      <c r="Y135" s="603" t="s">
        <v>6058</v>
      </c>
      <c r="Z135" s="608">
        <v>45175.437071759297</v>
      </c>
      <c r="AA135" s="603" t="s">
        <v>4107</v>
      </c>
      <c r="AB135" s="606"/>
      <c r="AC135" s="606">
        <v>7702.02</v>
      </c>
      <c r="AD135" s="603" t="s">
        <v>6059</v>
      </c>
      <c r="AE135" s="603"/>
      <c r="AF135" s="603" t="s">
        <v>398</v>
      </c>
      <c r="AG135" s="603" t="s">
        <v>488</v>
      </c>
      <c r="AH135" s="600" t="s">
        <v>7103</v>
      </c>
      <c r="AI135" s="600" t="str">
        <f>IFERROR(VLOOKUP(cppm_pr[[#This Row],[Order Number]],SPHERE!C:CC,39,0),"")</f>
        <v/>
      </c>
      <c r="AJ135" s="600" t="str">
        <f>IFERROR(VLOOKUP(cppm_pr[[#This Row],[Order Number]],'DC TM ONE'!B:CN,42,0),"")</f>
        <v/>
      </c>
      <c r="AK135" s="600"/>
      <c r="AL135" s="609">
        <v>45184</v>
      </c>
      <c r="AM135" s="603" t="s">
        <v>7104</v>
      </c>
      <c r="AN135" s="603" t="s">
        <v>6175</v>
      </c>
      <c r="AO135" s="603"/>
      <c r="AP135" s="603" t="str">
        <f>$AR135</f>
        <v>3400039035</v>
      </c>
      <c r="AQ135" s="610"/>
      <c r="AR135" s="603" t="s">
        <v>1965</v>
      </c>
      <c r="AS135" s="603"/>
      <c r="AT135" s="610" t="s">
        <v>7105</v>
      </c>
      <c r="AU135" s="603"/>
      <c r="AV135" s="603"/>
      <c r="AW135" s="603"/>
      <c r="AX135" s="603"/>
      <c r="AY135" s="603"/>
      <c r="AZ135" s="603"/>
      <c r="BA135" s="603"/>
      <c r="BB135" s="603"/>
      <c r="BC135" s="603"/>
      <c r="BD135" s="603"/>
      <c r="BE135" s="603"/>
      <c r="BF135" s="603"/>
      <c r="BG135" s="603"/>
      <c r="BH135" s="603"/>
    </row>
    <row r="136" spans="1:60" ht="12" customHeight="1">
      <c r="A136" s="589">
        <v>133</v>
      </c>
      <c r="B136" s="589" t="s">
        <v>82</v>
      </c>
      <c r="C136" s="590" t="s">
        <v>235</v>
      </c>
      <c r="D136" s="591">
        <v>45177</v>
      </c>
      <c r="E136" s="589" t="s">
        <v>7106</v>
      </c>
      <c r="F136" s="592" t="s">
        <v>992</v>
      </c>
      <c r="G136" s="592" t="s">
        <v>7107</v>
      </c>
      <c r="H136" s="592" t="s">
        <v>7108</v>
      </c>
      <c r="I136" s="592" t="s">
        <v>7109</v>
      </c>
      <c r="J136" s="589"/>
      <c r="K136" s="593"/>
      <c r="L136" s="595" t="s">
        <v>51</v>
      </c>
      <c r="M136" s="593"/>
      <c r="N136" s="590"/>
      <c r="O136" s="592"/>
      <c r="P136" s="594"/>
      <c r="Q136" s="594"/>
      <c r="R136" s="592">
        <f t="shared" si="2"/>
        <v>0</v>
      </c>
      <c r="S136" s="592"/>
      <c r="T136" s="596" t="str">
        <f>VLOOKUP(cppm_pr[[#This Row],[Status]],'All Link_LOV'!$I$32:$K$72,2,0)</f>
        <v>In WWPO</v>
      </c>
      <c r="U136" s="596" t="s">
        <v>22</v>
      </c>
      <c r="V136" s="592">
        <v>157</v>
      </c>
      <c r="W136" s="596"/>
      <c r="X136" s="592"/>
      <c r="Y136" s="592" t="s">
        <v>6058</v>
      </c>
      <c r="Z136" s="597">
        <v>45175.439502314803</v>
      </c>
      <c r="AA136" s="598" t="s">
        <v>6754</v>
      </c>
      <c r="AB136" s="595"/>
      <c r="AC136" s="595">
        <v>38232.65</v>
      </c>
      <c r="AD136" s="592" t="s">
        <v>6059</v>
      </c>
      <c r="AE136" s="592"/>
      <c r="AF136" s="592" t="s">
        <v>398</v>
      </c>
      <c r="AG136" s="592" t="s">
        <v>488</v>
      </c>
      <c r="AH136" s="589" t="s">
        <v>7110</v>
      </c>
      <c r="AI136" s="600" t="str">
        <f>IFERROR(VLOOKUP(cppm_pr[[#This Row],[Order Number]],SPHERE!C:CC,39,0),"")</f>
        <v/>
      </c>
      <c r="AJ136" s="600" t="str">
        <f>IFERROR(VLOOKUP(cppm_pr[[#This Row],[Order Number]],'DC TM ONE'!B:CN,42,0),"")</f>
        <v/>
      </c>
      <c r="AK136" s="589"/>
      <c r="AL136" s="599">
        <v>45191</v>
      </c>
      <c r="AM136" s="592" t="s">
        <v>7092</v>
      </c>
      <c r="AN136" s="592" t="s">
        <v>4928</v>
      </c>
      <c r="AO136" s="592"/>
      <c r="AP136" s="592"/>
      <c r="AQ136" s="598" t="s">
        <v>7111</v>
      </c>
      <c r="AR136" s="592" t="s">
        <v>7054</v>
      </c>
      <c r="AS136" s="592"/>
      <c r="AT136" s="598" t="s">
        <v>7112</v>
      </c>
      <c r="AU136" s="592"/>
      <c r="AV136" s="592"/>
      <c r="AW136" s="592"/>
      <c r="AX136" s="592"/>
      <c r="AY136" s="592"/>
      <c r="AZ136" s="592"/>
      <c r="BA136" s="592"/>
      <c r="BB136" s="592"/>
      <c r="BC136" s="592"/>
      <c r="BD136" s="592"/>
      <c r="BE136" s="592"/>
      <c r="BF136" s="592"/>
      <c r="BG136" s="592"/>
      <c r="BH136" s="592"/>
    </row>
    <row r="137" spans="1:60" ht="12" customHeight="1">
      <c r="A137" s="600">
        <v>134</v>
      </c>
      <c r="B137" s="600" t="s">
        <v>82</v>
      </c>
      <c r="C137" s="601" t="s">
        <v>267</v>
      </c>
      <c r="D137" s="602">
        <v>45176</v>
      </c>
      <c r="E137" s="600" t="s">
        <v>7113</v>
      </c>
      <c r="F137" s="603" t="s">
        <v>958</v>
      </c>
      <c r="G137" s="603" t="s">
        <v>7114</v>
      </c>
      <c r="H137" s="603" t="s">
        <v>188</v>
      </c>
      <c r="I137" s="603" t="s">
        <v>7115</v>
      </c>
      <c r="J137" s="600"/>
      <c r="K137" s="600" t="s">
        <v>7113</v>
      </c>
      <c r="L137" s="606" t="s">
        <v>51</v>
      </c>
      <c r="M137" s="600"/>
      <c r="N137" s="601"/>
      <c r="O137" s="603"/>
      <c r="P137" s="605"/>
      <c r="Q137" s="605"/>
      <c r="R137" s="603">
        <f t="shared" si="2"/>
        <v>0</v>
      </c>
      <c r="S137" s="603"/>
      <c r="T137" s="607" t="str">
        <f>VLOOKUP(cppm_pr[[#This Row],[Status]],'All Link_LOV'!$I$32:$K$72,2,0)</f>
        <v>PO Issued</v>
      </c>
      <c r="U137" s="607" t="s">
        <v>22</v>
      </c>
      <c r="V137" s="603">
        <v>158</v>
      </c>
      <c r="W137" s="607"/>
      <c r="X137" s="603"/>
      <c r="Y137" s="603" t="s">
        <v>6058</v>
      </c>
      <c r="Z137" s="608">
        <v>45175.441203703696</v>
      </c>
      <c r="AA137" s="603" t="s">
        <v>6754</v>
      </c>
      <c r="AB137" s="606"/>
      <c r="AC137" s="606">
        <v>12076.56</v>
      </c>
      <c r="AD137" s="603" t="s">
        <v>6059</v>
      </c>
      <c r="AE137" s="603"/>
      <c r="AF137" s="603" t="s">
        <v>398</v>
      </c>
      <c r="AG137" s="603" t="s">
        <v>488</v>
      </c>
      <c r="AH137" s="600" t="s">
        <v>7116</v>
      </c>
      <c r="AI137" s="600" t="str">
        <f>IFERROR(VLOOKUP(cppm_pr[[#This Row],[Order Number]],SPHERE!C:CC,39,0),"")</f>
        <v/>
      </c>
      <c r="AJ137" s="600" t="str">
        <f>IFERROR(VLOOKUP(cppm_pr[[#This Row],[Order Number]],'DC TM ONE'!B:CN,42,0),"")</f>
        <v/>
      </c>
      <c r="AK137" s="600"/>
      <c r="AL137" s="609">
        <v>45191</v>
      </c>
      <c r="AM137" s="603" t="s">
        <v>6756</v>
      </c>
      <c r="AN137" s="603" t="s">
        <v>4928</v>
      </c>
      <c r="AO137" s="603"/>
      <c r="AP137" s="603"/>
      <c r="AQ137" s="610" t="s">
        <v>7117</v>
      </c>
      <c r="AR137" s="603" t="s">
        <v>7118</v>
      </c>
      <c r="AS137" s="603"/>
      <c r="AT137" s="610" t="s">
        <v>7119</v>
      </c>
      <c r="AU137" s="603"/>
      <c r="AV137" s="603"/>
      <c r="AW137" s="603"/>
      <c r="AX137" s="603"/>
      <c r="AY137" s="603"/>
      <c r="AZ137" s="603"/>
      <c r="BA137" s="603"/>
      <c r="BB137" s="603"/>
      <c r="BC137" s="603"/>
      <c r="BD137" s="603"/>
      <c r="BE137" s="603"/>
      <c r="BF137" s="603"/>
      <c r="BG137" s="603"/>
      <c r="BH137" s="603"/>
    </row>
    <row r="138" spans="1:60" ht="12" customHeight="1">
      <c r="A138" s="589">
        <v>135</v>
      </c>
      <c r="B138" s="589" t="s">
        <v>79</v>
      </c>
      <c r="C138" s="590" t="s">
        <v>267</v>
      </c>
      <c r="D138" s="591">
        <v>45176</v>
      </c>
      <c r="E138" s="589" t="s">
        <v>7120</v>
      </c>
      <c r="F138" s="592" t="s">
        <v>803</v>
      </c>
      <c r="G138" s="592" t="s">
        <v>7121</v>
      </c>
      <c r="H138" s="592" t="s">
        <v>172</v>
      </c>
      <c r="I138" s="592" t="s">
        <v>7122</v>
      </c>
      <c r="J138" s="589"/>
      <c r="K138" s="593"/>
      <c r="L138" s="595" t="s">
        <v>1552</v>
      </c>
      <c r="M138" s="593"/>
      <c r="N138" s="595"/>
      <c r="O138" s="592"/>
      <c r="P138" s="594"/>
      <c r="Q138" s="594"/>
      <c r="R138" s="592">
        <f t="shared" si="2"/>
        <v>0</v>
      </c>
      <c r="S138" s="592"/>
      <c r="T138" s="596" t="str">
        <f>VLOOKUP(cppm_pr[[#This Row],[Status]],'All Link_LOV'!$I$32:$K$72,2,0)</f>
        <v>PO Issued</v>
      </c>
      <c r="U138" s="596" t="s">
        <v>22</v>
      </c>
      <c r="V138" s="592">
        <v>159</v>
      </c>
      <c r="W138" s="596"/>
      <c r="X138" s="592"/>
      <c r="Y138" s="592" t="s">
        <v>6058</v>
      </c>
      <c r="Z138" s="597">
        <v>45175.440613425897</v>
      </c>
      <c r="AA138" s="598" t="s">
        <v>1662</v>
      </c>
      <c r="AB138" s="595"/>
      <c r="AC138" s="595">
        <v>7550.91</v>
      </c>
      <c r="AD138" s="592" t="s">
        <v>6059</v>
      </c>
      <c r="AE138" s="592"/>
      <c r="AF138" s="592" t="s">
        <v>398</v>
      </c>
      <c r="AG138" s="592" t="s">
        <v>488</v>
      </c>
      <c r="AH138" s="592" t="s">
        <v>7123</v>
      </c>
      <c r="AI138" s="600" t="str">
        <f>IFERROR(VLOOKUP(cppm_pr[[#This Row],[Order Number]],SPHERE!C:CC,39,0),"")</f>
        <v/>
      </c>
      <c r="AJ138" s="600" t="str">
        <f>IFERROR(VLOOKUP(cppm_pr[[#This Row],[Order Number]],'DC TM ONE'!B:CN,42,0),"")</f>
        <v/>
      </c>
      <c r="AK138" s="592"/>
      <c r="AL138" s="599">
        <v>45198</v>
      </c>
      <c r="AM138" s="592" t="s">
        <v>7084</v>
      </c>
      <c r="AN138" s="592" t="s">
        <v>4928</v>
      </c>
      <c r="AO138" s="592"/>
      <c r="AP138" s="592"/>
      <c r="AQ138" s="598" t="s">
        <v>7124</v>
      </c>
      <c r="AR138" s="592" t="s">
        <v>7125</v>
      </c>
      <c r="AS138" s="592"/>
      <c r="AT138" s="598" t="s">
        <v>7126</v>
      </c>
      <c r="AU138" s="592"/>
      <c r="AV138" s="592"/>
      <c r="AW138" s="592"/>
      <c r="AX138" s="592"/>
      <c r="AY138" s="592"/>
      <c r="AZ138" s="592"/>
      <c r="BA138" s="592"/>
      <c r="BB138" s="592"/>
      <c r="BC138" s="592"/>
      <c r="BD138" s="592"/>
      <c r="BE138" s="592"/>
      <c r="BF138" s="592"/>
      <c r="BG138" s="592"/>
      <c r="BH138" s="592"/>
    </row>
    <row r="139" spans="1:60" ht="12" customHeight="1">
      <c r="A139" s="600">
        <v>136</v>
      </c>
      <c r="B139" s="600" t="s">
        <v>82</v>
      </c>
      <c r="C139" s="601" t="s">
        <v>267</v>
      </c>
      <c r="D139" s="602"/>
      <c r="E139" s="600" t="s">
        <v>7127</v>
      </c>
      <c r="F139" s="603" t="s">
        <v>958</v>
      </c>
      <c r="G139" s="603" t="s">
        <v>7128</v>
      </c>
      <c r="H139" s="603" t="s">
        <v>7129</v>
      </c>
      <c r="I139" s="603" t="s">
        <v>7130</v>
      </c>
      <c r="J139" s="600"/>
      <c r="K139" s="600" t="s">
        <v>7127</v>
      </c>
      <c r="L139" s="606" t="s">
        <v>51</v>
      </c>
      <c r="M139" s="600"/>
      <c r="N139" s="601"/>
      <c r="O139" s="603"/>
      <c r="P139" s="605"/>
      <c r="Q139" s="605"/>
      <c r="R139" s="603">
        <f t="shared" si="2"/>
        <v>0</v>
      </c>
      <c r="S139" s="603"/>
      <c r="T139" s="607" t="str">
        <f>VLOOKUP(cppm_pr[[#This Row],[Status]],'All Link_LOV'!$I$32:$K$72,2,0)</f>
        <v>PO Issued</v>
      </c>
      <c r="U139" s="607" t="s">
        <v>22</v>
      </c>
      <c r="V139" s="603">
        <v>160</v>
      </c>
      <c r="W139" s="607"/>
      <c r="X139" s="603"/>
      <c r="Y139" s="603" t="s">
        <v>6058</v>
      </c>
      <c r="Z139" s="608">
        <v>45175.444976851897</v>
      </c>
      <c r="AA139" s="603" t="s">
        <v>6754</v>
      </c>
      <c r="AB139" s="606"/>
      <c r="AC139" s="606">
        <v>4712.0600000000004</v>
      </c>
      <c r="AD139" s="603" t="s">
        <v>6059</v>
      </c>
      <c r="AE139" s="603"/>
      <c r="AF139" s="603" t="s">
        <v>398</v>
      </c>
      <c r="AG139" s="603" t="s">
        <v>488</v>
      </c>
      <c r="AH139" s="600" t="s">
        <v>7131</v>
      </c>
      <c r="AI139" s="600" t="str">
        <f>IFERROR(VLOOKUP(cppm_pr[[#This Row],[Order Number]],SPHERE!C:CC,39,0),"")</f>
        <v/>
      </c>
      <c r="AJ139" s="600" t="str">
        <f>IFERROR(VLOOKUP(cppm_pr[[#This Row],[Order Number]],'DC TM ONE'!B:CN,42,0),"")</f>
        <v/>
      </c>
      <c r="AK139" s="600"/>
      <c r="AL139" s="609">
        <v>45191</v>
      </c>
      <c r="AM139" s="603" t="s">
        <v>6756</v>
      </c>
      <c r="AN139" s="603" t="s">
        <v>4928</v>
      </c>
      <c r="AO139" s="603"/>
      <c r="AP139" s="603"/>
      <c r="AQ139" s="610" t="s">
        <v>7132</v>
      </c>
      <c r="AR139" s="603" t="s">
        <v>7118</v>
      </c>
      <c r="AS139" s="603"/>
      <c r="AT139" s="610" t="s">
        <v>7133</v>
      </c>
      <c r="AU139" s="603"/>
      <c r="AV139" s="603"/>
      <c r="AW139" s="603"/>
      <c r="AX139" s="603"/>
      <c r="AY139" s="603"/>
      <c r="AZ139" s="603"/>
      <c r="BA139" s="603"/>
      <c r="BB139" s="603"/>
      <c r="BC139" s="603"/>
      <c r="BD139" s="603"/>
      <c r="BE139" s="603"/>
      <c r="BF139" s="603"/>
      <c r="BG139" s="603"/>
      <c r="BH139" s="603"/>
    </row>
    <row r="140" spans="1:60" ht="12" customHeight="1">
      <c r="A140" s="589">
        <v>137</v>
      </c>
      <c r="B140" s="589" t="s">
        <v>66</v>
      </c>
      <c r="C140" s="590" t="s">
        <v>267</v>
      </c>
      <c r="D140" s="591"/>
      <c r="E140" s="589" t="s">
        <v>6058</v>
      </c>
      <c r="F140" s="592" t="s">
        <v>797</v>
      </c>
      <c r="G140" s="592" t="s">
        <v>7134</v>
      </c>
      <c r="H140" s="592" t="s">
        <v>276</v>
      </c>
      <c r="I140" s="592" t="s">
        <v>7135</v>
      </c>
      <c r="J140" s="589"/>
      <c r="K140" s="593"/>
      <c r="L140" s="595" t="s">
        <v>1552</v>
      </c>
      <c r="M140" s="593"/>
      <c r="N140" s="595"/>
      <c r="O140" s="592"/>
      <c r="P140" s="594"/>
      <c r="Q140" s="594"/>
      <c r="R140" s="592">
        <f t="shared" si="2"/>
        <v>0</v>
      </c>
      <c r="S140" s="592"/>
      <c r="T140" s="596" t="str">
        <f>VLOOKUP(cppm_pr[[#This Row],[Status]],'All Link_LOV'!$I$32:$K$72,2,0)</f>
        <v>PO Issued</v>
      </c>
      <c r="U140" s="596" t="s">
        <v>22</v>
      </c>
      <c r="V140" s="592">
        <v>161</v>
      </c>
      <c r="W140" s="596"/>
      <c r="X140" s="592"/>
      <c r="Y140" s="592" t="s">
        <v>6058</v>
      </c>
      <c r="Z140" s="597">
        <v>45175.445509259298</v>
      </c>
      <c r="AA140" s="598" t="s">
        <v>1662</v>
      </c>
      <c r="AB140" s="595"/>
      <c r="AC140" s="595">
        <v>10674.59</v>
      </c>
      <c r="AD140" s="592" t="s">
        <v>6059</v>
      </c>
      <c r="AE140" s="592"/>
      <c r="AF140" s="592" t="s">
        <v>398</v>
      </c>
      <c r="AG140" s="592" t="s">
        <v>488</v>
      </c>
      <c r="AH140" s="592" t="s">
        <v>7136</v>
      </c>
      <c r="AI140" s="600" t="str">
        <f>IFERROR(VLOOKUP(cppm_pr[[#This Row],[Order Number]],SPHERE!C:CC,39,0),"")</f>
        <v/>
      </c>
      <c r="AJ140" s="600" t="str">
        <f>IFERROR(VLOOKUP(cppm_pr[[#This Row],[Order Number]],'DC TM ONE'!B:CN,42,0),"")</f>
        <v/>
      </c>
      <c r="AK140" s="592"/>
      <c r="AL140" s="599">
        <v>45198</v>
      </c>
      <c r="AM140" s="592" t="s">
        <v>7084</v>
      </c>
      <c r="AN140" s="592" t="s">
        <v>4928</v>
      </c>
      <c r="AO140" s="592"/>
      <c r="AP140" s="592"/>
      <c r="AQ140" s="598" t="s">
        <v>7137</v>
      </c>
      <c r="AR140" s="592" t="s">
        <v>7125</v>
      </c>
      <c r="AS140" s="592"/>
      <c r="AT140" s="598" t="s">
        <v>7138</v>
      </c>
      <c r="AU140" s="592"/>
      <c r="AV140" s="592"/>
      <c r="AW140" s="592"/>
      <c r="AX140" s="592"/>
      <c r="AY140" s="592"/>
      <c r="AZ140" s="592"/>
      <c r="BA140" s="592"/>
      <c r="BB140" s="592"/>
      <c r="BC140" s="592"/>
      <c r="BD140" s="592"/>
      <c r="BE140" s="592"/>
      <c r="BF140" s="592"/>
      <c r="BG140" s="592"/>
      <c r="BH140" s="592"/>
    </row>
    <row r="141" spans="1:60" ht="12" customHeight="1">
      <c r="A141" s="600">
        <v>138</v>
      </c>
      <c r="B141" s="600" t="s">
        <v>82</v>
      </c>
      <c r="C141" s="601" t="s">
        <v>267</v>
      </c>
      <c r="D141" s="602">
        <v>45176</v>
      </c>
      <c r="E141" s="600" t="s">
        <v>7139</v>
      </c>
      <c r="F141" s="603" t="s">
        <v>951</v>
      </c>
      <c r="G141" s="603" t="s">
        <v>7140</v>
      </c>
      <c r="H141" s="603" t="s">
        <v>266</v>
      </c>
      <c r="I141" s="603" t="s">
        <v>7141</v>
      </c>
      <c r="J141" s="600"/>
      <c r="K141" s="600" t="s">
        <v>7139</v>
      </c>
      <c r="L141" s="606" t="s">
        <v>51</v>
      </c>
      <c r="M141" s="600"/>
      <c r="N141" s="601"/>
      <c r="O141" s="603"/>
      <c r="P141" s="605"/>
      <c r="Q141" s="605"/>
      <c r="R141" s="603">
        <f t="shared" si="2"/>
        <v>0</v>
      </c>
      <c r="S141" s="603"/>
      <c r="T141" s="607" t="str">
        <f>VLOOKUP(cppm_pr[[#This Row],[Status]],'All Link_LOV'!$I$32:$K$72,2,0)</f>
        <v>PO Issued</v>
      </c>
      <c r="U141" s="607" t="s">
        <v>22</v>
      </c>
      <c r="V141" s="603">
        <v>162</v>
      </c>
      <c r="W141" s="607"/>
      <c r="X141" s="603"/>
      <c r="Y141" s="603" t="s">
        <v>6058</v>
      </c>
      <c r="Z141" s="608">
        <v>45175.446666666699</v>
      </c>
      <c r="AA141" s="603" t="s">
        <v>6754</v>
      </c>
      <c r="AB141" s="606"/>
      <c r="AC141" s="606">
        <v>7771.28</v>
      </c>
      <c r="AD141" s="603" t="s">
        <v>6059</v>
      </c>
      <c r="AE141" s="603"/>
      <c r="AF141" s="603" t="s">
        <v>398</v>
      </c>
      <c r="AG141" s="603" t="s">
        <v>488</v>
      </c>
      <c r="AH141" s="600" t="s">
        <v>7142</v>
      </c>
      <c r="AI141" s="600" t="str">
        <f>IFERROR(VLOOKUP(cppm_pr[[#This Row],[Order Number]],SPHERE!C:CC,39,0),"")</f>
        <v/>
      </c>
      <c r="AJ141" s="600" t="str">
        <f>IFERROR(VLOOKUP(cppm_pr[[#This Row],[Order Number]],'DC TM ONE'!B:CN,42,0),"")</f>
        <v/>
      </c>
      <c r="AK141" s="600"/>
      <c r="AL141" s="609">
        <v>45191</v>
      </c>
      <c r="AM141" s="603" t="s">
        <v>7071</v>
      </c>
      <c r="AN141" s="603" t="s">
        <v>4928</v>
      </c>
      <c r="AO141" s="603"/>
      <c r="AP141" s="603"/>
      <c r="AQ141" s="610" t="s">
        <v>7143</v>
      </c>
      <c r="AR141" s="603" t="s">
        <v>7144</v>
      </c>
      <c r="AS141" s="603"/>
      <c r="AT141" s="610" t="s">
        <v>7145</v>
      </c>
      <c r="AU141" s="603"/>
      <c r="AV141" s="603"/>
      <c r="AW141" s="603"/>
      <c r="AX141" s="603"/>
      <c r="AY141" s="603"/>
      <c r="AZ141" s="603"/>
      <c r="BA141" s="603"/>
      <c r="BB141" s="603"/>
      <c r="BC141" s="603"/>
      <c r="BD141" s="603"/>
      <c r="BE141" s="603"/>
      <c r="BF141" s="603"/>
      <c r="BG141" s="603"/>
      <c r="BH141" s="603"/>
    </row>
    <row r="142" spans="1:60" ht="12" customHeight="1">
      <c r="A142" s="589">
        <v>139</v>
      </c>
      <c r="B142" s="589" t="s">
        <v>82</v>
      </c>
      <c r="C142" s="590" t="s">
        <v>267</v>
      </c>
      <c r="D142" s="591">
        <v>45176</v>
      </c>
      <c r="E142" s="589" t="s">
        <v>7146</v>
      </c>
      <c r="F142" s="592" t="s">
        <v>7147</v>
      </c>
      <c r="G142" s="592" t="s">
        <v>7148</v>
      </c>
      <c r="H142" s="592" t="s">
        <v>7149</v>
      </c>
      <c r="I142" s="592" t="s">
        <v>7150</v>
      </c>
      <c r="J142" s="589"/>
      <c r="K142" s="589" t="s">
        <v>7146</v>
      </c>
      <c r="L142" s="595" t="s">
        <v>51</v>
      </c>
      <c r="M142" s="589"/>
      <c r="N142" s="590"/>
      <c r="O142" s="592"/>
      <c r="P142" s="594"/>
      <c r="Q142" s="594"/>
      <c r="R142" s="592">
        <f t="shared" si="2"/>
        <v>0</v>
      </c>
      <c r="S142" s="592"/>
      <c r="T142" s="596" t="str">
        <f>VLOOKUP(cppm_pr[[#This Row],[Status]],'All Link_LOV'!$I$32:$K$72,2,0)</f>
        <v>PO Issued</v>
      </c>
      <c r="U142" s="596" t="s">
        <v>22</v>
      </c>
      <c r="V142" s="592">
        <v>163</v>
      </c>
      <c r="W142" s="596"/>
      <c r="X142" s="592"/>
      <c r="Y142" s="592" t="s">
        <v>6058</v>
      </c>
      <c r="Z142" s="597">
        <v>45175.457233796304</v>
      </c>
      <c r="AA142" s="598" t="s">
        <v>6754</v>
      </c>
      <c r="AB142" s="595"/>
      <c r="AC142" s="595">
        <v>6659.05</v>
      </c>
      <c r="AD142" s="592" t="s">
        <v>6059</v>
      </c>
      <c r="AE142" s="592"/>
      <c r="AF142" s="592" t="s">
        <v>6071</v>
      </c>
      <c r="AG142" s="592" t="s">
        <v>492</v>
      </c>
      <c r="AH142" s="589" t="s">
        <v>7151</v>
      </c>
      <c r="AI142" s="600" t="str">
        <f>IFERROR(VLOOKUP(cppm_pr[[#This Row],[Order Number]],SPHERE!C:CC,39,0),"")</f>
        <v/>
      </c>
      <c r="AJ142" s="600" t="str">
        <f>IFERROR(VLOOKUP(cppm_pr[[#This Row],[Order Number]],'DC TM ONE'!B:CN,42,0),"")</f>
        <v/>
      </c>
      <c r="AK142" s="589"/>
      <c r="AL142" s="599">
        <v>45191</v>
      </c>
      <c r="AM142" s="592" t="s">
        <v>7152</v>
      </c>
      <c r="AN142" s="592" t="s">
        <v>4928</v>
      </c>
      <c r="AO142" s="592"/>
      <c r="AP142" s="592"/>
      <c r="AQ142" s="598" t="s">
        <v>7153</v>
      </c>
      <c r="AR142" s="592" t="s">
        <v>7118</v>
      </c>
      <c r="AS142" s="592"/>
      <c r="AT142" s="598" t="s">
        <v>7154</v>
      </c>
      <c r="AU142" s="592"/>
      <c r="AV142" s="592"/>
      <c r="AW142" s="592"/>
      <c r="AX142" s="592"/>
      <c r="AY142" s="592"/>
      <c r="AZ142" s="592"/>
      <c r="BA142" s="592"/>
      <c r="BB142" s="592"/>
      <c r="BC142" s="592"/>
      <c r="BD142" s="592"/>
      <c r="BE142" s="592"/>
      <c r="BF142" s="592"/>
      <c r="BG142" s="592"/>
      <c r="BH142" s="592"/>
    </row>
    <row r="143" spans="1:60" ht="12" customHeight="1">
      <c r="A143" s="600">
        <v>140</v>
      </c>
      <c r="B143" s="600" t="s">
        <v>62</v>
      </c>
      <c r="C143" s="601" t="s">
        <v>265</v>
      </c>
      <c r="D143" s="602"/>
      <c r="E143" s="600" t="s">
        <v>6058</v>
      </c>
      <c r="F143" s="603" t="s">
        <v>831</v>
      </c>
      <c r="G143" s="603" t="s">
        <v>7155</v>
      </c>
      <c r="H143" s="603" t="s">
        <v>303</v>
      </c>
      <c r="I143" s="603" t="s">
        <v>7156</v>
      </c>
      <c r="J143" s="600"/>
      <c r="K143" s="611"/>
      <c r="L143" s="606" t="s">
        <v>1552</v>
      </c>
      <c r="M143" s="611"/>
      <c r="N143" s="606"/>
      <c r="O143" s="603"/>
      <c r="P143" s="605"/>
      <c r="Q143" s="605"/>
      <c r="R143" s="603">
        <f t="shared" si="2"/>
        <v>0</v>
      </c>
      <c r="S143" s="603"/>
      <c r="T143" s="607" t="str">
        <f>VLOOKUP(cppm_pr[[#This Row],[Status]],'All Link_LOV'!$I$32:$K$72,2,0)</f>
        <v>Pending PR Release</v>
      </c>
      <c r="U143" s="607" t="s">
        <v>22</v>
      </c>
      <c r="V143" s="603">
        <v>164</v>
      </c>
      <c r="W143" s="607"/>
      <c r="X143" s="603"/>
      <c r="Y143" s="603" t="s">
        <v>6058</v>
      </c>
      <c r="Z143" s="608">
        <v>45175.449155092603</v>
      </c>
      <c r="AA143" s="603" t="s">
        <v>1662</v>
      </c>
      <c r="AB143" s="606"/>
      <c r="AC143" s="606">
        <v>16490.990000000002</v>
      </c>
      <c r="AD143" s="603" t="s">
        <v>6059</v>
      </c>
      <c r="AE143" s="603"/>
      <c r="AF143" s="603" t="s">
        <v>398</v>
      </c>
      <c r="AG143" s="603" t="s">
        <v>488</v>
      </c>
      <c r="AH143" s="603" t="s">
        <v>7157</v>
      </c>
      <c r="AI143" s="600" t="str">
        <f>IFERROR(VLOOKUP(cppm_pr[[#This Row],[Order Number]],SPHERE!C:CC,39,0),"")</f>
        <v/>
      </c>
      <c r="AJ143" s="600" t="str">
        <f>IFERROR(VLOOKUP(cppm_pr[[#This Row],[Order Number]],'DC TM ONE'!B:CN,42,0),"")</f>
        <v/>
      </c>
      <c r="AK143" s="603"/>
      <c r="AL143" s="609">
        <v>45199</v>
      </c>
      <c r="AM143" s="603" t="s">
        <v>57</v>
      </c>
      <c r="AN143" s="603" t="s">
        <v>4928</v>
      </c>
      <c r="AO143" s="603"/>
      <c r="AP143" s="603"/>
      <c r="AQ143" s="610" t="s">
        <v>7158</v>
      </c>
      <c r="AR143" s="603" t="s">
        <v>7086</v>
      </c>
      <c r="AS143" s="603"/>
      <c r="AT143" s="610" t="s">
        <v>7159</v>
      </c>
      <c r="AU143" s="603"/>
      <c r="AV143" s="603"/>
      <c r="AW143" s="603"/>
      <c r="AX143" s="603"/>
      <c r="AY143" s="603"/>
      <c r="AZ143" s="603"/>
      <c r="BA143" s="603"/>
      <c r="BB143" s="603"/>
      <c r="BC143" s="603"/>
      <c r="BD143" s="603"/>
      <c r="BE143" s="603"/>
      <c r="BF143" s="603"/>
      <c r="BG143" s="603"/>
      <c r="BH143" s="603"/>
    </row>
    <row r="144" spans="1:60" ht="12" customHeight="1">
      <c r="A144" s="589">
        <v>141</v>
      </c>
      <c r="B144" s="589" t="s">
        <v>82</v>
      </c>
      <c r="C144" s="590" t="s">
        <v>267</v>
      </c>
      <c r="D144" s="591">
        <v>45175</v>
      </c>
      <c r="E144" s="589" t="s">
        <v>7160</v>
      </c>
      <c r="F144" s="592" t="s">
        <v>7161</v>
      </c>
      <c r="G144" s="592" t="s">
        <v>7162</v>
      </c>
      <c r="H144" s="592" t="s">
        <v>7163</v>
      </c>
      <c r="I144" s="592" t="s">
        <v>7164</v>
      </c>
      <c r="J144" s="589"/>
      <c r="K144" s="589" t="s">
        <v>7160</v>
      </c>
      <c r="L144" s="595" t="s">
        <v>51</v>
      </c>
      <c r="M144" s="589"/>
      <c r="N144" s="590"/>
      <c r="O144" s="592"/>
      <c r="P144" s="594"/>
      <c r="Q144" s="594"/>
      <c r="R144" s="592">
        <f t="shared" si="2"/>
        <v>0</v>
      </c>
      <c r="S144" s="592"/>
      <c r="T144" s="596" t="str">
        <f>VLOOKUP(cppm_pr[[#This Row],[Status]],'All Link_LOV'!$I$32:$K$72,2,0)</f>
        <v>PO Issued</v>
      </c>
      <c r="U144" s="596" t="s">
        <v>22</v>
      </c>
      <c r="V144" s="592">
        <v>165</v>
      </c>
      <c r="W144" s="596"/>
      <c r="X144" s="592"/>
      <c r="Y144" s="592" t="s">
        <v>6058</v>
      </c>
      <c r="Z144" s="597">
        <v>45175.459027777797</v>
      </c>
      <c r="AA144" s="598" t="s">
        <v>6754</v>
      </c>
      <c r="AB144" s="595"/>
      <c r="AC144" s="595">
        <v>5496.2</v>
      </c>
      <c r="AD144" s="592" t="s">
        <v>6059</v>
      </c>
      <c r="AE144" s="592"/>
      <c r="AF144" s="592" t="s">
        <v>398</v>
      </c>
      <c r="AG144" s="592" t="s">
        <v>491</v>
      </c>
      <c r="AH144" s="589" t="s">
        <v>7165</v>
      </c>
      <c r="AI144" s="600" t="str">
        <f>IFERROR(VLOOKUP(cppm_pr[[#This Row],[Order Number]],SPHERE!C:CC,39,0),"")</f>
        <v/>
      </c>
      <c r="AJ144" s="600" t="str">
        <f>IFERROR(VLOOKUP(cppm_pr[[#This Row],[Order Number]],'DC TM ONE'!B:CN,42,0),"")</f>
        <v/>
      </c>
      <c r="AK144" s="589"/>
      <c r="AL144" s="599">
        <v>45191</v>
      </c>
      <c r="AM144" s="592" t="s">
        <v>7166</v>
      </c>
      <c r="AN144" s="592" t="s">
        <v>4928</v>
      </c>
      <c r="AO144" s="592"/>
      <c r="AP144" s="592"/>
      <c r="AQ144" s="598" t="s">
        <v>7167</v>
      </c>
      <c r="AR144" s="592" t="s">
        <v>7054</v>
      </c>
      <c r="AS144" s="592"/>
      <c r="AT144" s="598" t="s">
        <v>7168</v>
      </c>
      <c r="AU144" s="592"/>
      <c r="AV144" s="592"/>
      <c r="AW144" s="592"/>
      <c r="AX144" s="592"/>
      <c r="AY144" s="592"/>
      <c r="AZ144" s="592"/>
      <c r="BA144" s="592"/>
      <c r="BB144" s="592"/>
      <c r="BC144" s="592"/>
      <c r="BD144" s="592"/>
      <c r="BE144" s="592"/>
      <c r="BF144" s="592"/>
      <c r="BG144" s="592"/>
      <c r="BH144" s="592"/>
    </row>
    <row r="145" spans="1:60" ht="12" customHeight="1">
      <c r="A145" s="600">
        <v>142</v>
      </c>
      <c r="B145" s="600" t="s">
        <v>75</v>
      </c>
      <c r="C145" s="601" t="s">
        <v>267</v>
      </c>
      <c r="D145" s="602">
        <v>45175</v>
      </c>
      <c r="E145" s="600" t="s">
        <v>7169</v>
      </c>
      <c r="F145" s="603" t="s">
        <v>766</v>
      </c>
      <c r="G145" s="603" t="s">
        <v>7170</v>
      </c>
      <c r="H145" s="603" t="s">
        <v>154</v>
      </c>
      <c r="I145" s="603" t="s">
        <v>7171</v>
      </c>
      <c r="J145" s="600"/>
      <c r="K145" s="611"/>
      <c r="L145" s="606" t="s">
        <v>1552</v>
      </c>
      <c r="M145" s="611"/>
      <c r="N145" s="606"/>
      <c r="O145" s="603"/>
      <c r="P145" s="605"/>
      <c r="Q145" s="605"/>
      <c r="R145" s="603">
        <f t="shared" si="2"/>
        <v>0</v>
      </c>
      <c r="S145" s="603"/>
      <c r="T145" s="607" t="str">
        <f>VLOOKUP(cppm_pr[[#This Row],[Status]],'All Link_LOV'!$I$32:$K$72,2,0)</f>
        <v>PO Issued</v>
      </c>
      <c r="U145" s="607" t="s">
        <v>22</v>
      </c>
      <c r="V145" s="603">
        <v>166</v>
      </c>
      <c r="W145" s="607"/>
      <c r="X145" s="603"/>
      <c r="Y145" s="603" t="s">
        <v>6058</v>
      </c>
      <c r="Z145" s="608">
        <v>45175.4602662037</v>
      </c>
      <c r="AA145" s="603" t="s">
        <v>1662</v>
      </c>
      <c r="AB145" s="606"/>
      <c r="AC145" s="606">
        <v>3834.99</v>
      </c>
      <c r="AD145" s="603" t="s">
        <v>6059</v>
      </c>
      <c r="AE145" s="603"/>
      <c r="AF145" s="603" t="s">
        <v>398</v>
      </c>
      <c r="AG145" s="603" t="s">
        <v>488</v>
      </c>
      <c r="AH145" s="603" t="s">
        <v>7172</v>
      </c>
      <c r="AI145" s="600" t="str">
        <f>IFERROR(VLOOKUP(cppm_pr[[#This Row],[Order Number]],SPHERE!C:CC,39,0),"")</f>
        <v/>
      </c>
      <c r="AJ145" s="600" t="str">
        <f>IFERROR(VLOOKUP(cppm_pr[[#This Row],[Order Number]],'DC TM ONE'!B:CN,42,0),"")</f>
        <v/>
      </c>
      <c r="AK145" s="603"/>
      <c r="AL145" s="609">
        <v>45198</v>
      </c>
      <c r="AM145" s="603" t="s">
        <v>6549</v>
      </c>
      <c r="AN145" s="603" t="s">
        <v>4928</v>
      </c>
      <c r="AO145" s="603"/>
      <c r="AP145" s="603"/>
      <c r="AQ145" s="610" t="s">
        <v>7173</v>
      </c>
      <c r="AR145" s="603" t="s">
        <v>7086</v>
      </c>
      <c r="AS145" s="603"/>
      <c r="AT145" s="610" t="s">
        <v>7174</v>
      </c>
      <c r="AU145" s="603"/>
      <c r="AV145" s="603"/>
      <c r="AW145" s="603"/>
      <c r="AX145" s="603"/>
      <c r="AY145" s="603"/>
      <c r="AZ145" s="603"/>
      <c r="BA145" s="603"/>
      <c r="BB145" s="603"/>
      <c r="BC145" s="603"/>
      <c r="BD145" s="603"/>
      <c r="BE145" s="603"/>
      <c r="BF145" s="603"/>
      <c r="BG145" s="603"/>
      <c r="BH145" s="603"/>
    </row>
    <row r="146" spans="1:60" ht="12" customHeight="1">
      <c r="A146" s="589">
        <v>143</v>
      </c>
      <c r="B146" s="589" t="s">
        <v>75</v>
      </c>
      <c r="C146" s="590" t="s">
        <v>267</v>
      </c>
      <c r="D146" s="591">
        <v>45175</v>
      </c>
      <c r="E146" s="589" t="s">
        <v>7169</v>
      </c>
      <c r="F146" s="592" t="s">
        <v>757</v>
      </c>
      <c r="G146" s="592" t="s">
        <v>7175</v>
      </c>
      <c r="H146" s="592" t="s">
        <v>342</v>
      </c>
      <c r="I146" s="592" t="s">
        <v>7176</v>
      </c>
      <c r="J146" s="589"/>
      <c r="K146" s="593"/>
      <c r="L146" s="595" t="s">
        <v>1552</v>
      </c>
      <c r="M146" s="593"/>
      <c r="N146" s="595"/>
      <c r="O146" s="592"/>
      <c r="P146" s="594"/>
      <c r="Q146" s="594"/>
      <c r="R146" s="592">
        <f t="shared" si="2"/>
        <v>0</v>
      </c>
      <c r="S146" s="592"/>
      <c r="T146" s="596" t="str">
        <f>VLOOKUP(cppm_pr[[#This Row],[Status]],'All Link_LOV'!$I$32:$K$72,2,0)</f>
        <v>PO Issued</v>
      </c>
      <c r="U146" s="596" t="s">
        <v>22</v>
      </c>
      <c r="V146" s="592">
        <v>167</v>
      </c>
      <c r="W146" s="596"/>
      <c r="X146" s="592"/>
      <c r="Y146" s="592" t="s">
        <v>6058</v>
      </c>
      <c r="Z146" s="597">
        <v>45175.4617476852</v>
      </c>
      <c r="AA146" s="598" t="s">
        <v>1662</v>
      </c>
      <c r="AB146" s="595"/>
      <c r="AC146" s="595">
        <v>9291.52</v>
      </c>
      <c r="AD146" s="592" t="s">
        <v>6059</v>
      </c>
      <c r="AE146" s="592"/>
      <c r="AF146" s="592" t="s">
        <v>398</v>
      </c>
      <c r="AG146" s="592" t="s">
        <v>488</v>
      </c>
      <c r="AH146" s="592" t="s">
        <v>7177</v>
      </c>
      <c r="AI146" s="600" t="str">
        <f>IFERROR(VLOOKUP(cppm_pr[[#This Row],[Order Number]],SPHERE!C:CC,39,0),"")</f>
        <v/>
      </c>
      <c r="AJ146" s="600" t="str">
        <f>IFERROR(VLOOKUP(cppm_pr[[#This Row],[Order Number]],'DC TM ONE'!B:CN,42,0),"")</f>
        <v/>
      </c>
      <c r="AK146" s="592"/>
      <c r="AL146" s="599">
        <v>45198</v>
      </c>
      <c r="AM146" s="592" t="s">
        <v>7084</v>
      </c>
      <c r="AN146" s="592" t="s">
        <v>4928</v>
      </c>
      <c r="AO146" s="592"/>
      <c r="AP146" s="592"/>
      <c r="AQ146" s="598" t="s">
        <v>7178</v>
      </c>
      <c r="AR146" s="592" t="s">
        <v>7179</v>
      </c>
      <c r="AS146" s="592"/>
      <c r="AT146" s="598" t="s">
        <v>7180</v>
      </c>
      <c r="AU146" s="592"/>
      <c r="AV146" s="592"/>
      <c r="AW146" s="592"/>
      <c r="AX146" s="592"/>
      <c r="AY146" s="592"/>
      <c r="AZ146" s="592"/>
      <c r="BA146" s="592"/>
      <c r="BB146" s="592"/>
      <c r="BC146" s="592"/>
      <c r="BD146" s="592"/>
      <c r="BE146" s="592"/>
      <c r="BF146" s="592"/>
      <c r="BG146" s="592"/>
      <c r="BH146" s="592"/>
    </row>
    <row r="147" spans="1:60" ht="12" customHeight="1">
      <c r="A147" s="600">
        <v>144</v>
      </c>
      <c r="B147" s="600" t="s">
        <v>64</v>
      </c>
      <c r="C147" s="601" t="s">
        <v>267</v>
      </c>
      <c r="D147" s="602">
        <v>45175</v>
      </c>
      <c r="E147" s="600" t="s">
        <v>7181</v>
      </c>
      <c r="F147" s="603" t="s">
        <v>7182</v>
      </c>
      <c r="G147" s="603" t="s">
        <v>7183</v>
      </c>
      <c r="H147" s="603" t="s">
        <v>7184</v>
      </c>
      <c r="I147" s="603" t="s">
        <v>7185</v>
      </c>
      <c r="J147" s="600"/>
      <c r="K147" s="611"/>
      <c r="L147" s="606" t="s">
        <v>50</v>
      </c>
      <c r="M147" s="611"/>
      <c r="N147" s="606"/>
      <c r="O147" s="603"/>
      <c r="P147" s="605"/>
      <c r="Q147" s="605"/>
      <c r="R147" s="603">
        <f t="shared" si="2"/>
        <v>0</v>
      </c>
      <c r="S147" s="603"/>
      <c r="T147" s="607" t="str">
        <f>VLOOKUP(cppm_pr[[#This Row],[Status]],'All Link_LOV'!$I$32:$K$72,2,0)</f>
        <v>PO Issued</v>
      </c>
      <c r="U147" s="607" t="s">
        <v>22</v>
      </c>
      <c r="V147" s="603">
        <v>168</v>
      </c>
      <c r="W147" s="607"/>
      <c r="X147" s="603"/>
      <c r="Y147" s="603" t="s">
        <v>6058</v>
      </c>
      <c r="Z147" s="608">
        <v>45175.468124999999</v>
      </c>
      <c r="AA147" s="603" t="s">
        <v>1793</v>
      </c>
      <c r="AB147" s="606"/>
      <c r="AC147" s="606">
        <v>1058.82</v>
      </c>
      <c r="AD147" s="603" t="s">
        <v>6059</v>
      </c>
      <c r="AE147" s="603"/>
      <c r="AF147" s="603" t="s">
        <v>398</v>
      </c>
      <c r="AG147" s="603" t="s">
        <v>491</v>
      </c>
      <c r="AH147" s="603" t="s">
        <v>7186</v>
      </c>
      <c r="AI147" s="600" t="str">
        <f>IFERROR(VLOOKUP(cppm_pr[[#This Row],[Order Number]],SPHERE!C:CC,39,0),"")</f>
        <v/>
      </c>
      <c r="AJ147" s="600" t="str">
        <f>IFERROR(VLOOKUP(cppm_pr[[#This Row],[Order Number]],'DC TM ONE'!B:CN,42,0),"")</f>
        <v/>
      </c>
      <c r="AK147" s="603"/>
      <c r="AL147" s="609">
        <v>45184</v>
      </c>
      <c r="AM147" s="603" t="s">
        <v>6127</v>
      </c>
      <c r="AN147" s="603" t="s">
        <v>4928</v>
      </c>
      <c r="AO147" s="603"/>
      <c r="AP147" s="603"/>
      <c r="AQ147" s="610" t="s">
        <v>7187</v>
      </c>
      <c r="AR147" s="603" t="s">
        <v>2103</v>
      </c>
      <c r="AS147" s="603"/>
      <c r="AT147" s="610" t="s">
        <v>7188</v>
      </c>
      <c r="AU147" s="603"/>
      <c r="AV147" s="603"/>
      <c r="AW147" s="603"/>
      <c r="AX147" s="603"/>
      <c r="AY147" s="603"/>
      <c r="AZ147" s="603"/>
      <c r="BA147" s="603"/>
      <c r="BB147" s="603"/>
      <c r="BC147" s="603"/>
      <c r="BD147" s="603"/>
      <c r="BE147" s="603"/>
      <c r="BF147" s="603"/>
      <c r="BG147" s="603"/>
      <c r="BH147" s="603"/>
    </row>
    <row r="148" spans="1:60" ht="12" customHeight="1">
      <c r="A148" s="589">
        <v>145</v>
      </c>
      <c r="B148" s="589" t="s">
        <v>70</v>
      </c>
      <c r="C148" s="590" t="s">
        <v>267</v>
      </c>
      <c r="D148" s="591"/>
      <c r="E148" s="589" t="s">
        <v>6058</v>
      </c>
      <c r="F148" s="592" t="s">
        <v>7189</v>
      </c>
      <c r="G148" s="592" t="s">
        <v>7190</v>
      </c>
      <c r="H148" s="592" t="s">
        <v>7191</v>
      </c>
      <c r="I148" s="589" t="s">
        <v>7192</v>
      </c>
      <c r="J148" s="589"/>
      <c r="K148" s="593"/>
      <c r="L148" s="595" t="s">
        <v>1728</v>
      </c>
      <c r="M148" s="593"/>
      <c r="N148" s="590"/>
      <c r="O148" s="592"/>
      <c r="P148" s="655"/>
      <c r="Q148" s="655"/>
      <c r="R148" s="589">
        <f t="shared" si="2"/>
        <v>0</v>
      </c>
      <c r="S148" s="589"/>
      <c r="T148" s="596" t="str">
        <f>VLOOKUP(cppm_pr[[#This Row],[Status]],'All Link_LOV'!$I$32:$K$72,2,0)</f>
        <v>PO Issued</v>
      </c>
      <c r="U148" s="596" t="s">
        <v>22</v>
      </c>
      <c r="V148" s="592">
        <v>169</v>
      </c>
      <c r="W148" s="596"/>
      <c r="X148" s="592"/>
      <c r="Y148" s="592" t="s">
        <v>6058</v>
      </c>
      <c r="Z148" s="597">
        <v>45175.470763888901</v>
      </c>
      <c r="AA148" s="598" t="s">
        <v>5296</v>
      </c>
      <c r="AB148" s="595"/>
      <c r="AC148" s="595">
        <v>969.49</v>
      </c>
      <c r="AD148" s="592" t="s">
        <v>6148</v>
      </c>
      <c r="AE148" s="592" t="s">
        <v>7193</v>
      </c>
      <c r="AF148" s="592" t="s">
        <v>6071</v>
      </c>
      <c r="AG148" s="592" t="s">
        <v>490</v>
      </c>
      <c r="AH148" s="589" t="s">
        <v>7194</v>
      </c>
      <c r="AI148" s="600" t="str">
        <f>IFERROR(VLOOKUP(cppm_pr[[#This Row],[Order Number]],SPHERE!C:CC,39,0),"")</f>
        <v/>
      </c>
      <c r="AJ148" s="600" t="str">
        <f>IFERROR(VLOOKUP(cppm_pr[[#This Row],[Order Number]],'DC TM ONE'!B:CN,42,0),"")</f>
        <v/>
      </c>
      <c r="AK148" s="589"/>
      <c r="AL148" s="599">
        <v>45175</v>
      </c>
      <c r="AM148" s="592" t="s">
        <v>7195</v>
      </c>
      <c r="AN148" s="592" t="s">
        <v>4928</v>
      </c>
      <c r="AO148" s="592"/>
      <c r="AP148" s="592"/>
      <c r="AQ148" s="598" t="s">
        <v>7196</v>
      </c>
      <c r="AR148" s="592" t="s">
        <v>2219</v>
      </c>
      <c r="AS148" s="592"/>
      <c r="AT148" s="598" t="s">
        <v>7197</v>
      </c>
      <c r="AU148" s="592"/>
      <c r="AV148" s="592"/>
      <c r="AW148" s="592"/>
      <c r="AX148" s="592"/>
      <c r="AY148" s="592"/>
      <c r="AZ148" s="592"/>
      <c r="BA148" s="592"/>
      <c r="BB148" s="592"/>
      <c r="BC148" s="592"/>
      <c r="BD148" s="592"/>
      <c r="BE148" s="592"/>
      <c r="BF148" s="592"/>
      <c r="BG148" s="592"/>
      <c r="BH148" s="592"/>
    </row>
    <row r="149" spans="1:60" ht="12" customHeight="1">
      <c r="A149" s="600">
        <v>146</v>
      </c>
      <c r="B149" s="600" t="s">
        <v>64</v>
      </c>
      <c r="C149" s="601" t="s">
        <v>267</v>
      </c>
      <c r="D149" s="602">
        <v>45176</v>
      </c>
      <c r="E149" s="600" t="s">
        <v>893</v>
      </c>
      <c r="F149" s="603" t="s">
        <v>7198</v>
      </c>
      <c r="G149" s="603" t="s">
        <v>7199</v>
      </c>
      <c r="H149" s="603" t="s">
        <v>7200</v>
      </c>
      <c r="I149" s="603" t="s">
        <v>7201</v>
      </c>
      <c r="J149" s="600"/>
      <c r="K149" s="611"/>
      <c r="L149" s="606" t="s">
        <v>50</v>
      </c>
      <c r="M149" s="611"/>
      <c r="N149" s="606"/>
      <c r="O149" s="603"/>
      <c r="P149" s="605"/>
      <c r="Q149" s="605"/>
      <c r="R149" s="603">
        <f t="shared" si="2"/>
        <v>0</v>
      </c>
      <c r="S149" s="603"/>
      <c r="T149" s="607" t="str">
        <f>VLOOKUP(cppm_pr[[#This Row],[Status]],'All Link_LOV'!$I$32:$K$72,2,0)</f>
        <v>PO Issued</v>
      </c>
      <c r="U149" s="607" t="s">
        <v>22</v>
      </c>
      <c r="V149" s="603">
        <v>170</v>
      </c>
      <c r="W149" s="607"/>
      <c r="X149" s="603"/>
      <c r="Y149" s="603" t="s">
        <v>6058</v>
      </c>
      <c r="Z149" s="608">
        <v>45175.478622685201</v>
      </c>
      <c r="AA149" s="603" t="s">
        <v>1793</v>
      </c>
      <c r="AB149" s="606"/>
      <c r="AC149" s="606">
        <v>19024.099999999999</v>
      </c>
      <c r="AD149" s="603" t="s">
        <v>6059</v>
      </c>
      <c r="AE149" s="603"/>
      <c r="AF149" s="603" t="s">
        <v>6071</v>
      </c>
      <c r="AG149" s="603" t="s">
        <v>491</v>
      </c>
      <c r="AH149" s="603" t="s">
        <v>7202</v>
      </c>
      <c r="AI149" s="600" t="str">
        <f>IFERROR(VLOOKUP(cppm_pr[[#This Row],[Order Number]],SPHERE!C:CC,39,0),"")</f>
        <v/>
      </c>
      <c r="AJ149" s="600" t="str">
        <f>IFERROR(VLOOKUP(cppm_pr[[#This Row],[Order Number]],'DC TM ONE'!B:CN,42,0),"")</f>
        <v/>
      </c>
      <c r="AK149" s="603"/>
      <c r="AL149" s="609">
        <v>45180</v>
      </c>
      <c r="AM149" s="603" t="s">
        <v>7203</v>
      </c>
      <c r="AN149" s="603" t="s">
        <v>4928</v>
      </c>
      <c r="AO149" s="603"/>
      <c r="AP149" s="603"/>
      <c r="AQ149" s="610" t="s">
        <v>7204</v>
      </c>
      <c r="AR149" s="603" t="s">
        <v>7205</v>
      </c>
      <c r="AS149" s="603"/>
      <c r="AT149" s="610" t="s">
        <v>7206</v>
      </c>
      <c r="AU149" s="603"/>
      <c r="AV149" s="603"/>
      <c r="AW149" s="603"/>
      <c r="AX149" s="603"/>
      <c r="AY149" s="603"/>
      <c r="AZ149" s="603"/>
      <c r="BA149" s="603"/>
      <c r="BB149" s="603"/>
      <c r="BC149" s="603"/>
      <c r="BD149" s="603"/>
      <c r="BE149" s="603"/>
      <c r="BF149" s="603"/>
      <c r="BG149" s="603"/>
      <c r="BH149" s="603"/>
    </row>
    <row r="150" spans="1:60" ht="12" customHeight="1">
      <c r="A150" s="589">
        <v>147</v>
      </c>
      <c r="B150" s="589" t="s">
        <v>83</v>
      </c>
      <c r="C150" s="590" t="s">
        <v>267</v>
      </c>
      <c r="D150" s="591">
        <v>45176</v>
      </c>
      <c r="E150" s="589" t="s">
        <v>7207</v>
      </c>
      <c r="F150" s="592" t="s">
        <v>753</v>
      </c>
      <c r="G150" s="592" t="s">
        <v>7208</v>
      </c>
      <c r="H150" s="592" t="s">
        <v>293</v>
      </c>
      <c r="I150" s="592" t="s">
        <v>7209</v>
      </c>
      <c r="J150" s="589"/>
      <c r="K150" s="593"/>
      <c r="L150" s="595" t="s">
        <v>1552</v>
      </c>
      <c r="M150" s="593"/>
      <c r="N150" s="595"/>
      <c r="O150" s="592"/>
      <c r="P150" s="594"/>
      <c r="Q150" s="594"/>
      <c r="R150" s="592">
        <f t="shared" si="2"/>
        <v>0</v>
      </c>
      <c r="S150" s="592"/>
      <c r="T150" s="596" t="str">
        <f>VLOOKUP(cppm_pr[[#This Row],[Status]],'All Link_LOV'!$I$32:$K$72,2,0)</f>
        <v>PO Issued</v>
      </c>
      <c r="U150" s="596" t="s">
        <v>22</v>
      </c>
      <c r="V150" s="592">
        <v>173</v>
      </c>
      <c r="W150" s="596"/>
      <c r="X150" s="592"/>
      <c r="Y150" s="592" t="s">
        <v>6058</v>
      </c>
      <c r="Z150" s="597">
        <v>45175.4996875</v>
      </c>
      <c r="AA150" s="598" t="s">
        <v>1662</v>
      </c>
      <c r="AB150" s="595"/>
      <c r="AC150" s="595">
        <v>11331.04</v>
      </c>
      <c r="AD150" s="592" t="s">
        <v>6059</v>
      </c>
      <c r="AE150" s="592"/>
      <c r="AF150" s="592" t="s">
        <v>398</v>
      </c>
      <c r="AG150" s="592" t="s">
        <v>488</v>
      </c>
      <c r="AH150" s="592" t="s">
        <v>7210</v>
      </c>
      <c r="AI150" s="600" t="str">
        <f>IFERROR(VLOOKUP(cppm_pr[[#This Row],[Order Number]],SPHERE!C:CC,39,0),"")</f>
        <v/>
      </c>
      <c r="AJ150" s="600" t="str">
        <f>IFERROR(VLOOKUP(cppm_pr[[#This Row],[Order Number]],'DC TM ONE'!B:CN,42,0),"")</f>
        <v/>
      </c>
      <c r="AK150" s="592"/>
      <c r="AL150" s="599">
        <v>45199</v>
      </c>
      <c r="AM150" s="592" t="s">
        <v>7084</v>
      </c>
      <c r="AN150" s="592" t="s">
        <v>4928</v>
      </c>
      <c r="AO150" s="592"/>
      <c r="AP150" s="592"/>
      <c r="AQ150" s="598" t="s">
        <v>7211</v>
      </c>
      <c r="AR150" s="592" t="s">
        <v>7179</v>
      </c>
      <c r="AS150" s="592"/>
      <c r="AT150" s="598" t="s">
        <v>7212</v>
      </c>
      <c r="AU150" s="592"/>
      <c r="AV150" s="592"/>
      <c r="AW150" s="592"/>
      <c r="AX150" s="592"/>
      <c r="AY150" s="592"/>
      <c r="AZ150" s="592"/>
      <c r="BA150" s="592"/>
      <c r="BB150" s="592"/>
      <c r="BC150" s="592"/>
      <c r="BD150" s="592"/>
      <c r="BE150" s="592"/>
      <c r="BF150" s="592"/>
      <c r="BG150" s="592"/>
      <c r="BH150" s="592"/>
    </row>
    <row r="151" spans="1:60" ht="12" customHeight="1">
      <c r="A151" s="600">
        <v>148</v>
      </c>
      <c r="B151" s="600" t="s">
        <v>83</v>
      </c>
      <c r="C151" s="601" t="s">
        <v>267</v>
      </c>
      <c r="D151" s="602">
        <v>45177</v>
      </c>
      <c r="E151" s="600" t="s">
        <v>7213</v>
      </c>
      <c r="F151" s="603" t="s">
        <v>849</v>
      </c>
      <c r="G151" s="603" t="s">
        <v>7214</v>
      </c>
      <c r="H151" s="603" t="s">
        <v>336</v>
      </c>
      <c r="I151" s="603" t="s">
        <v>7215</v>
      </c>
      <c r="J151" s="600"/>
      <c r="K151" s="611"/>
      <c r="L151" s="606" t="s">
        <v>1552</v>
      </c>
      <c r="M151" s="611"/>
      <c r="N151" s="606"/>
      <c r="O151" s="603"/>
      <c r="P151" s="605"/>
      <c r="Q151" s="605"/>
      <c r="R151" s="603">
        <f t="shared" si="2"/>
        <v>0</v>
      </c>
      <c r="S151" s="603"/>
      <c r="T151" s="607" t="str">
        <f>VLOOKUP(cppm_pr[[#This Row],[Status]],'All Link_LOV'!$I$32:$K$72,2,0)</f>
        <v>PO Issued</v>
      </c>
      <c r="U151" s="607" t="s">
        <v>22</v>
      </c>
      <c r="V151" s="603">
        <v>174</v>
      </c>
      <c r="W151" s="607"/>
      <c r="X151" s="603"/>
      <c r="Y151" s="603" t="s">
        <v>6058</v>
      </c>
      <c r="Z151" s="608">
        <v>45175.5004050926</v>
      </c>
      <c r="AA151" s="603" t="s">
        <v>1662</v>
      </c>
      <c r="AB151" s="606"/>
      <c r="AC151" s="606">
        <v>15456.54</v>
      </c>
      <c r="AD151" s="603" t="s">
        <v>6059</v>
      </c>
      <c r="AE151" s="603"/>
      <c r="AF151" s="603" t="s">
        <v>398</v>
      </c>
      <c r="AG151" s="603" t="s">
        <v>488</v>
      </c>
      <c r="AH151" s="603" t="s">
        <v>7216</v>
      </c>
      <c r="AI151" s="600" t="str">
        <f>IFERROR(VLOOKUP(cppm_pr[[#This Row],[Order Number]],SPHERE!C:CC,39,0),"")</f>
        <v/>
      </c>
      <c r="AJ151" s="600" t="str">
        <f>IFERROR(VLOOKUP(cppm_pr[[#This Row],[Order Number]],'DC TM ONE'!B:CN,42,0),"")</f>
        <v/>
      </c>
      <c r="AK151" s="603"/>
      <c r="AL151" s="609">
        <v>45199</v>
      </c>
      <c r="AM151" s="603" t="s">
        <v>7084</v>
      </c>
      <c r="AN151" s="603" t="s">
        <v>4928</v>
      </c>
      <c r="AO151" s="603"/>
      <c r="AP151" s="603"/>
      <c r="AQ151" s="610" t="s">
        <v>7217</v>
      </c>
      <c r="AR151" s="603" t="s">
        <v>7179</v>
      </c>
      <c r="AS151" s="603"/>
      <c r="AT151" s="610" t="s">
        <v>7218</v>
      </c>
      <c r="AU151" s="603"/>
      <c r="AV151" s="603"/>
      <c r="AW151" s="603"/>
      <c r="AX151" s="603"/>
      <c r="AY151" s="603"/>
      <c r="AZ151" s="603"/>
      <c r="BA151" s="603"/>
      <c r="BB151" s="603"/>
      <c r="BC151" s="603"/>
      <c r="BD151" s="603"/>
      <c r="BE151" s="603"/>
      <c r="BF151" s="603"/>
      <c r="BG151" s="603"/>
      <c r="BH151" s="603"/>
    </row>
    <row r="152" spans="1:60" ht="12" customHeight="1">
      <c r="A152" s="589">
        <v>149</v>
      </c>
      <c r="B152" s="589" t="s">
        <v>82</v>
      </c>
      <c r="C152" s="590" t="s">
        <v>267</v>
      </c>
      <c r="D152" s="591">
        <v>45194</v>
      </c>
      <c r="E152" s="589" t="s">
        <v>7219</v>
      </c>
      <c r="F152" s="592" t="s">
        <v>7220</v>
      </c>
      <c r="G152" s="592" t="s">
        <v>7221</v>
      </c>
      <c r="H152" s="592" t="s">
        <v>7222</v>
      </c>
      <c r="I152" s="592" t="s">
        <v>7223</v>
      </c>
      <c r="J152" s="589"/>
      <c r="K152" s="657">
        <v>4902149614</v>
      </c>
      <c r="L152" s="595" t="s">
        <v>51</v>
      </c>
      <c r="M152" s="657"/>
      <c r="N152" s="590"/>
      <c r="O152" s="592"/>
      <c r="P152" s="594"/>
      <c r="Q152" s="594"/>
      <c r="R152" s="592">
        <f t="shared" si="2"/>
        <v>0</v>
      </c>
      <c r="S152" s="592"/>
      <c r="T152" s="596" t="str">
        <f>VLOOKUP(cppm_pr[[#This Row],[Status]],'All Link_LOV'!$I$32:$K$72,2,0)</f>
        <v>PO Issued</v>
      </c>
      <c r="U152" s="596" t="s">
        <v>22</v>
      </c>
      <c r="V152" s="592">
        <v>178</v>
      </c>
      <c r="W152" s="596"/>
      <c r="X152" s="592"/>
      <c r="Y152" s="592" t="s">
        <v>6058</v>
      </c>
      <c r="Z152" s="597">
        <v>45175.510543981502</v>
      </c>
      <c r="AA152" s="598" t="s">
        <v>1571</v>
      </c>
      <c r="AB152" s="595"/>
      <c r="AC152" s="595">
        <v>17969.900000000001</v>
      </c>
      <c r="AD152" s="592" t="s">
        <v>6059</v>
      </c>
      <c r="AE152" s="592"/>
      <c r="AF152" s="592" t="s">
        <v>6164</v>
      </c>
      <c r="AG152" s="592" t="s">
        <v>492</v>
      </c>
      <c r="AH152" s="589" t="s">
        <v>7224</v>
      </c>
      <c r="AI152" s="600" t="str">
        <f>IFERROR(VLOOKUP(cppm_pr[[#This Row],[Order Number]],SPHERE!C:CC,39,0),"")</f>
        <v/>
      </c>
      <c r="AJ152" s="600" t="str">
        <f>IFERROR(VLOOKUP(cppm_pr[[#This Row],[Order Number]],'DC TM ONE'!B:CN,42,0),"")</f>
        <v/>
      </c>
      <c r="AK152" s="589"/>
      <c r="AL152" s="599">
        <v>45229</v>
      </c>
      <c r="AM152" s="592" t="s">
        <v>7225</v>
      </c>
      <c r="AN152" s="592" t="s">
        <v>4928</v>
      </c>
      <c r="AO152" s="592"/>
      <c r="AP152" s="592"/>
      <c r="AQ152" s="598" t="s">
        <v>7226</v>
      </c>
      <c r="AR152" s="592" t="s">
        <v>2296</v>
      </c>
      <c r="AS152" s="592"/>
      <c r="AT152" s="598" t="s">
        <v>7227</v>
      </c>
      <c r="AU152" s="592"/>
      <c r="AV152" s="592"/>
      <c r="AW152" s="592"/>
      <c r="AX152" s="592"/>
      <c r="AY152" s="592"/>
      <c r="AZ152" s="592"/>
      <c r="BA152" s="592"/>
      <c r="BB152" s="592"/>
      <c r="BC152" s="592"/>
      <c r="BD152" s="592"/>
      <c r="BE152" s="592"/>
      <c r="BF152" s="592"/>
      <c r="BG152" s="592"/>
      <c r="BH152" s="592"/>
    </row>
    <row r="153" spans="1:60" ht="12" customHeight="1">
      <c r="A153" s="600">
        <v>150</v>
      </c>
      <c r="B153" s="600" t="s">
        <v>82</v>
      </c>
      <c r="C153" s="601" t="s">
        <v>267</v>
      </c>
      <c r="D153" s="602"/>
      <c r="E153" s="600" t="s">
        <v>7228</v>
      </c>
      <c r="F153" s="603" t="s">
        <v>948</v>
      </c>
      <c r="G153" s="603" t="s">
        <v>7229</v>
      </c>
      <c r="H153" s="603" t="s">
        <v>138</v>
      </c>
      <c r="I153" s="603" t="s">
        <v>7230</v>
      </c>
      <c r="J153" s="600"/>
      <c r="K153" s="600" t="s">
        <v>7228</v>
      </c>
      <c r="L153" s="606" t="s">
        <v>51</v>
      </c>
      <c r="M153" s="600"/>
      <c r="N153" s="601"/>
      <c r="O153" s="603"/>
      <c r="P153" s="605"/>
      <c r="Q153" s="605"/>
      <c r="R153" s="603">
        <f t="shared" si="2"/>
        <v>0</v>
      </c>
      <c r="S153" s="603"/>
      <c r="T153" s="607" t="str">
        <f>VLOOKUP(cppm_pr[[#This Row],[Status]],'All Link_LOV'!$I$32:$K$72,2,0)</f>
        <v>PO Issued</v>
      </c>
      <c r="U153" s="607" t="s">
        <v>22</v>
      </c>
      <c r="V153" s="603">
        <v>179</v>
      </c>
      <c r="W153" s="607"/>
      <c r="X153" s="603"/>
      <c r="Y153" s="603" t="s">
        <v>6058</v>
      </c>
      <c r="Z153" s="608">
        <v>45175.494421296302</v>
      </c>
      <c r="AA153" s="603" t="s">
        <v>2108</v>
      </c>
      <c r="AB153" s="606"/>
      <c r="AC153" s="606">
        <v>5825.15</v>
      </c>
      <c r="AD153" s="603" t="s">
        <v>6059</v>
      </c>
      <c r="AE153" s="603"/>
      <c r="AF153" s="603" t="s">
        <v>398</v>
      </c>
      <c r="AG153" s="603" t="s">
        <v>488</v>
      </c>
      <c r="AH153" s="600" t="s">
        <v>7231</v>
      </c>
      <c r="AI153" s="600" t="str">
        <f>IFERROR(VLOOKUP(cppm_pr[[#This Row],[Order Number]],SPHERE!C:CC,39,0),"")</f>
        <v/>
      </c>
      <c r="AJ153" s="600" t="str">
        <f>IFERROR(VLOOKUP(cppm_pr[[#This Row],[Order Number]],'DC TM ONE'!B:CN,42,0),"")</f>
        <v/>
      </c>
      <c r="AK153" s="600"/>
      <c r="AL153" s="609">
        <v>45174</v>
      </c>
      <c r="AM153" s="603" t="s">
        <v>6942</v>
      </c>
      <c r="AN153" s="603" t="s">
        <v>4928</v>
      </c>
      <c r="AO153" s="603"/>
      <c r="AP153" s="603"/>
      <c r="AQ153" s="610" t="s">
        <v>7232</v>
      </c>
      <c r="AR153" s="603" t="s">
        <v>2119</v>
      </c>
      <c r="AS153" s="603"/>
      <c r="AT153" s="610" t="s">
        <v>7233</v>
      </c>
      <c r="AU153" s="603"/>
      <c r="AV153" s="603"/>
      <c r="AW153" s="603"/>
      <c r="AX153" s="603"/>
      <c r="AY153" s="603"/>
      <c r="AZ153" s="603"/>
      <c r="BA153" s="603"/>
      <c r="BB153" s="603"/>
      <c r="BC153" s="603"/>
      <c r="BD153" s="603"/>
      <c r="BE153" s="603"/>
      <c r="BF153" s="603"/>
      <c r="BG153" s="603"/>
      <c r="BH153" s="603"/>
    </row>
    <row r="154" spans="1:60" ht="12" customHeight="1">
      <c r="A154" s="589">
        <v>151</v>
      </c>
      <c r="B154" s="589" t="s">
        <v>74</v>
      </c>
      <c r="C154" s="590" t="s">
        <v>267</v>
      </c>
      <c r="D154" s="591"/>
      <c r="E154" s="589" t="s">
        <v>7234</v>
      </c>
      <c r="F154" s="592" t="s">
        <v>6354</v>
      </c>
      <c r="G154" s="592" t="s">
        <v>6460</v>
      </c>
      <c r="H154" s="592" t="s">
        <v>6461</v>
      </c>
      <c r="I154" s="592"/>
      <c r="J154" s="589"/>
      <c r="K154" s="593"/>
      <c r="L154" s="595" t="s">
        <v>2603</v>
      </c>
      <c r="M154" s="593"/>
      <c r="N154" s="595"/>
      <c r="O154" s="592"/>
      <c r="P154" s="594"/>
      <c r="Q154" s="594"/>
      <c r="R154" s="592">
        <f t="shared" si="2"/>
        <v>0</v>
      </c>
      <c r="S154" s="592"/>
      <c r="T154" s="596" t="str">
        <f>VLOOKUP(cppm_pr[[#This Row],[Status]],'All Link_LOV'!$I$32:$K$72,2,0)</f>
        <v>PO Issued</v>
      </c>
      <c r="U154" s="596" t="s">
        <v>22</v>
      </c>
      <c r="V154" s="592">
        <v>180</v>
      </c>
      <c r="W154" s="596"/>
      <c r="X154" s="592"/>
      <c r="Y154" s="592" t="s">
        <v>6058</v>
      </c>
      <c r="Z154" s="597">
        <v>45175.517453703702</v>
      </c>
      <c r="AA154" s="598" t="s">
        <v>5793</v>
      </c>
      <c r="AB154" s="595"/>
      <c r="AC154" s="595">
        <v>3000</v>
      </c>
      <c r="AD154" s="592" t="s">
        <v>6148</v>
      </c>
      <c r="AE154" s="592" t="s">
        <v>7235</v>
      </c>
      <c r="AF154" s="592" t="s">
        <v>6164</v>
      </c>
      <c r="AG154" s="592" t="s">
        <v>492</v>
      </c>
      <c r="AH154" s="592" t="s">
        <v>6462</v>
      </c>
      <c r="AI154" s="600" t="str">
        <f>IFERROR(VLOOKUP(cppm_pr[[#This Row],[Order Number]],SPHERE!C:CC,39,0),"")</f>
        <v/>
      </c>
      <c r="AJ154" s="600" t="str">
        <f>IFERROR(VLOOKUP(cppm_pr[[#This Row],[Order Number]],'DC TM ONE'!B:CN,42,0),"")</f>
        <v/>
      </c>
      <c r="AK154" s="592"/>
      <c r="AL154" s="599">
        <v>45236</v>
      </c>
      <c r="AM154" s="592" t="s">
        <v>6359</v>
      </c>
      <c r="AN154" s="592" t="s">
        <v>6175</v>
      </c>
      <c r="AO154" s="592"/>
      <c r="AP154" s="592" t="str">
        <f>$AR154</f>
        <v>3400043745</v>
      </c>
      <c r="AQ154" s="598"/>
      <c r="AR154" s="592" t="s">
        <v>7236</v>
      </c>
      <c r="AS154" s="592"/>
      <c r="AT154" s="598" t="s">
        <v>7237</v>
      </c>
      <c r="AU154" s="592"/>
      <c r="AV154" s="592"/>
      <c r="AW154" s="592"/>
      <c r="AX154" s="592"/>
      <c r="AY154" s="592"/>
      <c r="AZ154" s="592"/>
      <c r="BA154" s="592"/>
      <c r="BB154" s="592"/>
      <c r="BC154" s="592"/>
      <c r="BD154" s="592"/>
      <c r="BE154" s="592"/>
      <c r="BF154" s="592"/>
      <c r="BG154" s="592"/>
      <c r="BH154" s="592"/>
    </row>
    <row r="155" spans="1:60" ht="12" customHeight="1">
      <c r="A155" s="600">
        <v>152</v>
      </c>
      <c r="B155" s="600" t="s">
        <v>64</v>
      </c>
      <c r="C155" s="601" t="s">
        <v>235</v>
      </c>
      <c r="D155" s="602">
        <v>45176</v>
      </c>
      <c r="E155" s="600" t="s">
        <v>7238</v>
      </c>
      <c r="F155" s="603" t="s">
        <v>7239</v>
      </c>
      <c r="G155" s="603" t="s">
        <v>7240</v>
      </c>
      <c r="H155" s="603" t="s">
        <v>7241</v>
      </c>
      <c r="I155" s="603" t="s">
        <v>7242</v>
      </c>
      <c r="J155" s="600"/>
      <c r="K155" s="611"/>
      <c r="L155" s="606" t="s">
        <v>50</v>
      </c>
      <c r="M155" s="611"/>
      <c r="N155" s="606"/>
      <c r="O155" s="603"/>
      <c r="P155" s="605"/>
      <c r="Q155" s="605"/>
      <c r="R155" s="603">
        <f t="shared" si="2"/>
        <v>0</v>
      </c>
      <c r="S155" s="603"/>
      <c r="T155" s="607" t="str">
        <f>VLOOKUP(cppm_pr[[#This Row],[Status]],'All Link_LOV'!$I$32:$K$72,2,0)</f>
        <v>In WWPO</v>
      </c>
      <c r="U155" s="607" t="s">
        <v>22</v>
      </c>
      <c r="V155" s="603">
        <v>181</v>
      </c>
      <c r="W155" s="607"/>
      <c r="X155" s="603"/>
      <c r="Y155" s="603" t="s">
        <v>6058</v>
      </c>
      <c r="Z155" s="608">
        <v>45175.498622685198</v>
      </c>
      <c r="AA155" s="603" t="s">
        <v>7243</v>
      </c>
      <c r="AB155" s="606"/>
      <c r="AC155" s="606">
        <v>2705.58</v>
      </c>
      <c r="AD155" s="603" t="s">
        <v>6148</v>
      </c>
      <c r="AE155" s="603" t="s">
        <v>7244</v>
      </c>
      <c r="AF155" s="603" t="s">
        <v>6071</v>
      </c>
      <c r="AG155" s="603" t="s">
        <v>492</v>
      </c>
      <c r="AH155" s="603" t="s">
        <v>7245</v>
      </c>
      <c r="AI155" s="600" t="str">
        <f>IFERROR(VLOOKUP(cppm_pr[[#This Row],[Order Number]],SPHERE!C:CC,39,0),"")</f>
        <v/>
      </c>
      <c r="AJ155" s="600" t="str">
        <f>IFERROR(VLOOKUP(cppm_pr[[#This Row],[Order Number]],'DC TM ONE'!B:CN,42,0),"")</f>
        <v/>
      </c>
      <c r="AK155" s="603"/>
      <c r="AL155" s="609">
        <v>45068</v>
      </c>
      <c r="AM155" s="603" t="s">
        <v>7246</v>
      </c>
      <c r="AN155" s="603" t="s">
        <v>4928</v>
      </c>
      <c r="AO155" s="603"/>
      <c r="AP155" s="603"/>
      <c r="AQ155" s="610" t="s">
        <v>7247</v>
      </c>
      <c r="AR155" s="603" t="s">
        <v>6853</v>
      </c>
      <c r="AS155" s="603"/>
      <c r="AT155" s="610" t="s">
        <v>7248</v>
      </c>
      <c r="AU155" s="603"/>
      <c r="AV155" s="603"/>
      <c r="AW155" s="603"/>
      <c r="AX155" s="603"/>
      <c r="AY155" s="603"/>
      <c r="AZ155" s="603"/>
      <c r="BA155" s="603"/>
      <c r="BB155" s="603"/>
      <c r="BC155" s="603"/>
      <c r="BD155" s="603"/>
      <c r="BE155" s="603"/>
      <c r="BF155" s="603"/>
      <c r="BG155" s="603"/>
      <c r="BH155" s="603"/>
    </row>
    <row r="156" spans="1:60" ht="12" customHeight="1">
      <c r="A156" s="589">
        <v>153</v>
      </c>
      <c r="B156" s="589" t="s">
        <v>64</v>
      </c>
      <c r="C156" s="590" t="s">
        <v>219</v>
      </c>
      <c r="D156" s="591">
        <v>45176</v>
      </c>
      <c r="E156" s="589" t="s">
        <v>7249</v>
      </c>
      <c r="F156" s="592" t="s">
        <v>7250</v>
      </c>
      <c r="G156" s="592" t="s">
        <v>7251</v>
      </c>
      <c r="H156" s="592" t="s">
        <v>7252</v>
      </c>
      <c r="I156" s="592" t="s">
        <v>7253</v>
      </c>
      <c r="J156" s="589"/>
      <c r="K156" s="593"/>
      <c r="L156" s="595" t="s">
        <v>50</v>
      </c>
      <c r="M156" s="593"/>
      <c r="N156" s="595"/>
      <c r="O156" s="592"/>
      <c r="P156" s="594"/>
      <c r="Q156" s="594"/>
      <c r="R156" s="592">
        <f t="shared" si="2"/>
        <v>0</v>
      </c>
      <c r="S156" s="592"/>
      <c r="T156" s="596" t="str">
        <f>VLOOKUP(cppm_pr[[#This Row],[Status]],'All Link_LOV'!$I$32:$K$72,2,0)</f>
        <v>Queried - Require More Information From NeC/AND</v>
      </c>
      <c r="U156" s="596" t="s">
        <v>22</v>
      </c>
      <c r="V156" s="592">
        <v>183</v>
      </c>
      <c r="W156" s="596"/>
      <c r="X156" s="592"/>
      <c r="Y156" s="592" t="s">
        <v>6058</v>
      </c>
      <c r="Z156" s="597">
        <v>45175.5255092593</v>
      </c>
      <c r="AA156" s="598" t="s">
        <v>7243</v>
      </c>
      <c r="AB156" s="595"/>
      <c r="AC156" s="595">
        <v>9230.51</v>
      </c>
      <c r="AD156" s="592" t="s">
        <v>6148</v>
      </c>
      <c r="AE156" s="592" t="s">
        <v>7254</v>
      </c>
      <c r="AF156" s="592" t="s">
        <v>6164</v>
      </c>
      <c r="AG156" s="592" t="s">
        <v>492</v>
      </c>
      <c r="AH156" s="592" t="s">
        <v>7255</v>
      </c>
      <c r="AI156" s="600" t="str">
        <f>IFERROR(VLOOKUP(cppm_pr[[#This Row],[Order Number]],SPHERE!C:CC,39,0),"")</f>
        <v/>
      </c>
      <c r="AJ156" s="600" t="str">
        <f>IFERROR(VLOOKUP(cppm_pr[[#This Row],[Order Number]],'DC TM ONE'!B:CN,42,0),"")</f>
        <v/>
      </c>
      <c r="AK156" s="592"/>
      <c r="AL156" s="599">
        <v>44836</v>
      </c>
      <c r="AM156" s="592" t="s">
        <v>7256</v>
      </c>
      <c r="AN156" s="592" t="s">
        <v>4928</v>
      </c>
      <c r="AO156" s="592"/>
      <c r="AP156" s="592"/>
      <c r="AQ156" s="598" t="s">
        <v>7257</v>
      </c>
      <c r="AR156" s="592" t="s">
        <v>6853</v>
      </c>
      <c r="AS156" s="592"/>
      <c r="AT156" s="598" t="s">
        <v>7258</v>
      </c>
      <c r="AU156" s="592"/>
      <c r="AV156" s="592"/>
      <c r="AW156" s="592"/>
      <c r="AX156" s="592"/>
      <c r="AY156" s="592"/>
      <c r="AZ156" s="592"/>
      <c r="BA156" s="592"/>
      <c r="BB156" s="592"/>
      <c r="BC156" s="592"/>
      <c r="BD156" s="592"/>
      <c r="BE156" s="592"/>
      <c r="BF156" s="592"/>
      <c r="BG156" s="592"/>
      <c r="BH156" s="592"/>
    </row>
    <row r="157" spans="1:60" ht="12" customHeight="1">
      <c r="A157" s="600">
        <v>154</v>
      </c>
      <c r="B157" s="600" t="s">
        <v>83</v>
      </c>
      <c r="C157" s="601" t="s">
        <v>267</v>
      </c>
      <c r="D157" s="602">
        <v>45177</v>
      </c>
      <c r="E157" s="600" t="s">
        <v>7259</v>
      </c>
      <c r="F157" s="603" t="s">
        <v>770</v>
      </c>
      <c r="G157" s="603" t="s">
        <v>7260</v>
      </c>
      <c r="H157" s="603" t="s">
        <v>173</v>
      </c>
      <c r="I157" s="603" t="s">
        <v>4731</v>
      </c>
      <c r="J157" s="600"/>
      <c r="K157" s="611"/>
      <c r="L157" s="606" t="s">
        <v>1552</v>
      </c>
      <c r="M157" s="611"/>
      <c r="N157" s="606"/>
      <c r="O157" s="603"/>
      <c r="P157" s="605"/>
      <c r="Q157" s="605"/>
      <c r="R157" s="603">
        <f t="shared" si="2"/>
        <v>0</v>
      </c>
      <c r="S157" s="603"/>
      <c r="T157" s="607" t="str">
        <f>VLOOKUP(cppm_pr[[#This Row],[Status]],'All Link_LOV'!$I$32:$K$72,2,0)</f>
        <v>PO Issued</v>
      </c>
      <c r="U157" s="607" t="s">
        <v>22</v>
      </c>
      <c r="V157" s="603">
        <v>184</v>
      </c>
      <c r="W157" s="607"/>
      <c r="X157" s="603"/>
      <c r="Y157" s="603" t="s">
        <v>6058</v>
      </c>
      <c r="Z157" s="608">
        <v>45175.527291666702</v>
      </c>
      <c r="AA157" s="603" t="s">
        <v>2009</v>
      </c>
      <c r="AB157" s="606"/>
      <c r="AC157" s="606">
        <v>16097</v>
      </c>
      <c r="AD157" s="603" t="s">
        <v>6148</v>
      </c>
      <c r="AE157" s="603" t="s">
        <v>7261</v>
      </c>
      <c r="AF157" s="603" t="s">
        <v>6164</v>
      </c>
      <c r="AG157" s="603" t="s">
        <v>488</v>
      </c>
      <c r="AH157" s="603" t="s">
        <v>7262</v>
      </c>
      <c r="AI157" s="600" t="str">
        <f>IFERROR(VLOOKUP(cppm_pr[[#This Row],[Order Number]],SPHERE!C:CC,39,0),"")</f>
        <v/>
      </c>
      <c r="AJ157" s="600" t="str">
        <f>IFERROR(VLOOKUP(cppm_pr[[#This Row],[Order Number]],'DC TM ONE'!B:CN,42,0),"")</f>
        <v/>
      </c>
      <c r="AK157" s="603"/>
      <c r="AL157" s="609">
        <v>45180</v>
      </c>
      <c r="AM157" s="603" t="s">
        <v>7263</v>
      </c>
      <c r="AN157" s="603" t="s">
        <v>4928</v>
      </c>
      <c r="AO157" s="603"/>
      <c r="AP157" s="603"/>
      <c r="AQ157" s="610" t="s">
        <v>7264</v>
      </c>
      <c r="AR157" s="603" t="s">
        <v>4731</v>
      </c>
      <c r="AS157" s="603"/>
      <c r="AT157" s="610" t="s">
        <v>7265</v>
      </c>
      <c r="AU157" s="603"/>
      <c r="AV157" s="603"/>
      <c r="AW157" s="603"/>
      <c r="AX157" s="603"/>
      <c r="AY157" s="603"/>
      <c r="AZ157" s="603"/>
      <c r="BA157" s="603"/>
      <c r="BB157" s="603"/>
      <c r="BC157" s="603"/>
      <c r="BD157" s="603"/>
      <c r="BE157" s="603"/>
      <c r="BF157" s="603"/>
      <c r="BG157" s="603"/>
      <c r="BH157" s="603"/>
    </row>
    <row r="158" spans="1:60" ht="12" customHeight="1">
      <c r="A158" s="589">
        <v>155</v>
      </c>
      <c r="B158" s="589" t="s">
        <v>71</v>
      </c>
      <c r="C158" s="590" t="s">
        <v>267</v>
      </c>
      <c r="D158" s="591"/>
      <c r="E158" s="589" t="s">
        <v>6058</v>
      </c>
      <c r="F158" s="592" t="s">
        <v>7266</v>
      </c>
      <c r="G158" s="592" t="s">
        <v>7267</v>
      </c>
      <c r="H158" s="592" t="s">
        <v>7268</v>
      </c>
      <c r="I158" s="589" t="s">
        <v>7269</v>
      </c>
      <c r="J158" s="589"/>
      <c r="K158" s="593" t="s">
        <v>7270</v>
      </c>
      <c r="L158" s="595" t="s">
        <v>55</v>
      </c>
      <c r="M158" s="593"/>
      <c r="N158" s="595"/>
      <c r="O158" s="592"/>
      <c r="P158" s="655"/>
      <c r="Q158" s="655"/>
      <c r="R158" s="589">
        <f t="shared" si="2"/>
        <v>0</v>
      </c>
      <c r="S158" s="589"/>
      <c r="T158" s="596" t="str">
        <f>VLOOKUP(cppm_pr[[#This Row],[Status]],'All Link_LOV'!$I$32:$K$72,2,0)</f>
        <v>PO Issued</v>
      </c>
      <c r="U158" s="596" t="s">
        <v>22</v>
      </c>
      <c r="V158" s="592">
        <v>189</v>
      </c>
      <c r="W158" s="596"/>
      <c r="X158" s="592"/>
      <c r="Y158" s="592" t="s">
        <v>6058</v>
      </c>
      <c r="Z158" s="597">
        <v>45175.587546296301</v>
      </c>
      <c r="AA158" s="598" t="s">
        <v>6718</v>
      </c>
      <c r="AB158" s="595"/>
      <c r="AC158" s="595">
        <v>2512</v>
      </c>
      <c r="AD158" s="592" t="s">
        <v>6059</v>
      </c>
      <c r="AE158" s="592"/>
      <c r="AF158" s="592" t="s">
        <v>6071</v>
      </c>
      <c r="AG158" s="592" t="s">
        <v>490</v>
      </c>
      <c r="AH158" s="589" t="s">
        <v>7271</v>
      </c>
      <c r="AI158" s="600" t="str">
        <f>IFERROR(VLOOKUP(cppm_pr[[#This Row],[Order Number]],SPHERE!C:CC,39,0),"")</f>
        <v/>
      </c>
      <c r="AJ158" s="600" t="str">
        <f>IFERROR(VLOOKUP(cppm_pr[[#This Row],[Order Number]],'DC TM ONE'!B:CN,42,0),"")</f>
        <v/>
      </c>
      <c r="AK158" s="589"/>
      <c r="AL158" s="599">
        <v>45162</v>
      </c>
      <c r="AM158" s="592" t="s">
        <v>6720</v>
      </c>
      <c r="AN158" s="592" t="s">
        <v>4928</v>
      </c>
      <c r="AO158" s="592"/>
      <c r="AP158" s="592"/>
      <c r="AQ158" s="598" t="s">
        <v>7272</v>
      </c>
      <c r="AR158" s="592" t="s">
        <v>7273</v>
      </c>
      <c r="AS158" s="592"/>
      <c r="AT158" s="598" t="s">
        <v>7274</v>
      </c>
      <c r="AU158" s="592"/>
      <c r="AV158" s="592"/>
      <c r="AW158" s="592"/>
      <c r="AX158" s="592"/>
      <c r="AY158" s="592"/>
      <c r="AZ158" s="592"/>
      <c r="BA158" s="592"/>
      <c r="BB158" s="592"/>
      <c r="BC158" s="592"/>
      <c r="BD158" s="592"/>
      <c r="BE158" s="592"/>
      <c r="BF158" s="592"/>
      <c r="BG158" s="592"/>
      <c r="BH158" s="592"/>
    </row>
    <row r="159" spans="1:60" s="544" customFormat="1" ht="12" customHeight="1">
      <c r="A159" s="630">
        <v>156</v>
      </c>
      <c r="B159" s="630" t="s">
        <v>68</v>
      </c>
      <c r="C159" s="601" t="s">
        <v>267</v>
      </c>
      <c r="D159" s="629"/>
      <c r="E159" s="600" t="s">
        <v>6058</v>
      </c>
      <c r="F159" s="634" t="s">
        <v>7275</v>
      </c>
      <c r="G159" s="634" t="s">
        <v>7276</v>
      </c>
      <c r="H159" s="634" t="s">
        <v>7277</v>
      </c>
      <c r="I159" s="630" t="s">
        <v>7278</v>
      </c>
      <c r="J159" s="630"/>
      <c r="K159" s="631"/>
      <c r="L159" s="595" t="s">
        <v>1691</v>
      </c>
      <c r="M159" s="631"/>
      <c r="N159" s="636"/>
      <c r="O159" s="634"/>
      <c r="P159" s="632"/>
      <c r="Q159" s="632"/>
      <c r="R159" s="630">
        <f t="shared" si="2"/>
        <v>0</v>
      </c>
      <c r="S159" s="630"/>
      <c r="T159" s="633" t="str">
        <f>VLOOKUP(cppm_pr[[#This Row],[Status]],'All Link_LOV'!$I$32:$K$72,2,0)</f>
        <v>PO Issued</v>
      </c>
      <c r="U159" s="633" t="s">
        <v>22</v>
      </c>
      <c r="V159" s="634">
        <v>190</v>
      </c>
      <c r="W159" s="633"/>
      <c r="X159" s="634"/>
      <c r="Y159" s="634" t="s">
        <v>6058</v>
      </c>
      <c r="Z159" s="635">
        <v>45175.5802430556</v>
      </c>
      <c r="AA159" s="634" t="s">
        <v>3920</v>
      </c>
      <c r="AB159" s="636"/>
      <c r="AC159" s="636">
        <v>5232.53</v>
      </c>
      <c r="AD159" s="634" t="s">
        <v>6059</v>
      </c>
      <c r="AE159" s="634"/>
      <c r="AF159" s="634" t="s">
        <v>6071</v>
      </c>
      <c r="AG159" s="634" t="s">
        <v>490</v>
      </c>
      <c r="AH159" s="634" t="s">
        <v>7279</v>
      </c>
      <c r="AI159" s="600" t="str">
        <f>IFERROR(VLOOKUP(cppm_pr[[#This Row],[Order Number]],SPHERE!C:CC,39,0),"")</f>
        <v/>
      </c>
      <c r="AJ159" s="600" t="str">
        <f>IFERROR(VLOOKUP(cppm_pr[[#This Row],[Order Number]],'DC TM ONE'!B:CN,42,0),"")</f>
        <v/>
      </c>
      <c r="AK159" s="634"/>
      <c r="AL159" s="637">
        <v>45177</v>
      </c>
      <c r="AM159" s="634" t="s">
        <v>7280</v>
      </c>
      <c r="AN159" s="634" t="s">
        <v>4928</v>
      </c>
      <c r="AO159" s="634"/>
      <c r="AP159" s="634"/>
      <c r="AQ159" s="638" t="s">
        <v>7281</v>
      </c>
      <c r="AR159" s="634" t="s">
        <v>7282</v>
      </c>
      <c r="AS159" s="634"/>
      <c r="AT159" s="638" t="s">
        <v>7283</v>
      </c>
      <c r="AU159" s="634"/>
      <c r="AV159" s="634"/>
      <c r="AW159" s="634"/>
      <c r="AX159" s="634"/>
      <c r="AY159" s="634"/>
      <c r="AZ159" s="634"/>
      <c r="BA159" s="634"/>
      <c r="BB159" s="634"/>
      <c r="BC159" s="634"/>
      <c r="BD159" s="634"/>
      <c r="BE159" s="634"/>
      <c r="BF159" s="634"/>
      <c r="BG159" s="634"/>
      <c r="BH159" s="634"/>
    </row>
    <row r="160" spans="1:60" ht="12" customHeight="1">
      <c r="A160" s="589">
        <v>157</v>
      </c>
      <c r="B160" s="589" t="s">
        <v>83</v>
      </c>
      <c r="C160" s="590" t="s">
        <v>208</v>
      </c>
      <c r="D160" s="591">
        <v>45176</v>
      </c>
      <c r="E160" s="589" t="s">
        <v>7284</v>
      </c>
      <c r="F160" s="592" t="s">
        <v>7285</v>
      </c>
      <c r="G160" s="592" t="s">
        <v>7286</v>
      </c>
      <c r="H160" s="592" t="s">
        <v>7287</v>
      </c>
      <c r="I160" s="592" t="s">
        <v>7288</v>
      </c>
      <c r="J160" s="589"/>
      <c r="K160" s="593"/>
      <c r="L160" s="595" t="s">
        <v>1552</v>
      </c>
      <c r="M160" s="593"/>
      <c r="N160" s="595"/>
      <c r="O160" s="592"/>
      <c r="P160" s="594"/>
      <c r="Q160" s="594"/>
      <c r="R160" s="592">
        <f t="shared" si="2"/>
        <v>0</v>
      </c>
      <c r="S160" s="592"/>
      <c r="T160" s="596" t="str">
        <f>VLOOKUP(cppm_pr[[#This Row],[Status]],'All Link_LOV'!$I$32:$K$72,2,0)</f>
        <v>Pending TP Submission</v>
      </c>
      <c r="U160" s="596" t="s">
        <v>22</v>
      </c>
      <c r="V160" s="592">
        <v>193</v>
      </c>
      <c r="W160" s="596"/>
      <c r="X160" s="592"/>
      <c r="Y160" s="592" t="s">
        <v>6058</v>
      </c>
      <c r="Z160" s="597">
        <v>45175.6182638889</v>
      </c>
      <c r="AA160" s="598" t="s">
        <v>6163</v>
      </c>
      <c r="AB160" s="595"/>
      <c r="AC160" s="595">
        <v>557.87</v>
      </c>
      <c r="AD160" s="592" t="s">
        <v>6148</v>
      </c>
      <c r="AE160" s="592" t="s">
        <v>7289</v>
      </c>
      <c r="AF160" s="592" t="s">
        <v>6071</v>
      </c>
      <c r="AG160" s="592" t="s">
        <v>490</v>
      </c>
      <c r="AH160" s="592" t="s">
        <v>7290</v>
      </c>
      <c r="AI160" s="600" t="str">
        <f>IFERROR(VLOOKUP(cppm_pr[[#This Row],[Order Number]],SPHERE!C:CC,39,0),"")</f>
        <v/>
      </c>
      <c r="AJ160" s="600" t="str">
        <f>IFERROR(VLOOKUP(cppm_pr[[#This Row],[Order Number]],'DC TM ONE'!B:CN,42,0),"")</f>
        <v/>
      </c>
      <c r="AK160" s="592"/>
      <c r="AL160" s="599">
        <v>45176</v>
      </c>
      <c r="AM160" s="592" t="s">
        <v>7291</v>
      </c>
      <c r="AN160" s="592" t="s">
        <v>4928</v>
      </c>
      <c r="AO160" s="592"/>
      <c r="AP160" s="592"/>
      <c r="AQ160" s="598" t="s">
        <v>7292</v>
      </c>
      <c r="AR160" s="592" t="s">
        <v>7293</v>
      </c>
      <c r="AS160" s="592"/>
      <c r="AT160" s="598" t="s">
        <v>7294</v>
      </c>
      <c r="AU160" s="592"/>
      <c r="AV160" s="592"/>
      <c r="AW160" s="592"/>
      <c r="AX160" s="592"/>
      <c r="AY160" s="592"/>
      <c r="AZ160" s="592"/>
      <c r="BA160" s="592"/>
      <c r="BB160" s="592"/>
      <c r="BC160" s="592"/>
      <c r="BD160" s="592"/>
      <c r="BE160" s="592"/>
      <c r="BF160" s="592"/>
      <c r="BG160" s="592"/>
      <c r="BH160" s="592"/>
    </row>
    <row r="161" spans="1:60" ht="12" customHeight="1">
      <c r="A161" s="600">
        <v>158</v>
      </c>
      <c r="B161" s="600" t="s">
        <v>83</v>
      </c>
      <c r="C161" s="601" t="s">
        <v>239</v>
      </c>
      <c r="D161" s="602">
        <v>45176</v>
      </c>
      <c r="E161" s="600" t="s">
        <v>7295</v>
      </c>
      <c r="F161" s="603" t="s">
        <v>7296</v>
      </c>
      <c r="G161" s="603" t="s">
        <v>7297</v>
      </c>
      <c r="H161" s="603" t="s">
        <v>7298</v>
      </c>
      <c r="I161" s="603" t="s">
        <v>7299</v>
      </c>
      <c r="J161" s="600"/>
      <c r="K161" s="611"/>
      <c r="L161" s="606" t="s">
        <v>1552</v>
      </c>
      <c r="M161" s="611"/>
      <c r="N161" s="606"/>
      <c r="O161" s="603"/>
      <c r="P161" s="605"/>
      <c r="Q161" s="605"/>
      <c r="R161" s="603">
        <f t="shared" si="2"/>
        <v>0</v>
      </c>
      <c r="S161" s="603"/>
      <c r="T161" s="607" t="str">
        <f>VLOOKUP(cppm_pr[[#This Row],[Status]],'All Link_LOV'!$I$32:$K$72,2,0)</f>
        <v>Insufficient Budget</v>
      </c>
      <c r="U161" s="607" t="s">
        <v>22</v>
      </c>
      <c r="V161" s="603">
        <v>194</v>
      </c>
      <c r="W161" s="607"/>
      <c r="X161" s="603"/>
      <c r="Y161" s="603" t="s">
        <v>6058</v>
      </c>
      <c r="Z161" s="608">
        <v>45175.622893518499</v>
      </c>
      <c r="AA161" s="603" t="s">
        <v>6163</v>
      </c>
      <c r="AB161" s="606"/>
      <c r="AC161" s="606">
        <v>5565.34</v>
      </c>
      <c r="AD161" s="603" t="s">
        <v>6148</v>
      </c>
      <c r="AE161" s="603" t="s">
        <v>7300</v>
      </c>
      <c r="AF161" s="603" t="s">
        <v>6071</v>
      </c>
      <c r="AG161" s="603" t="s">
        <v>490</v>
      </c>
      <c r="AH161" s="603" t="s">
        <v>7301</v>
      </c>
      <c r="AI161" s="600" t="str">
        <f>IFERROR(VLOOKUP(cppm_pr[[#This Row],[Order Number]],SPHERE!C:CC,39,0),"")</f>
        <v/>
      </c>
      <c r="AJ161" s="600" t="str">
        <f>IFERROR(VLOOKUP(cppm_pr[[#This Row],[Order Number]],'DC TM ONE'!B:CN,42,0),"")</f>
        <v/>
      </c>
      <c r="AK161" s="603"/>
      <c r="AL161" s="609">
        <v>45176</v>
      </c>
      <c r="AM161" s="603" t="s">
        <v>7302</v>
      </c>
      <c r="AN161" s="603" t="s">
        <v>4928</v>
      </c>
      <c r="AO161" s="603"/>
      <c r="AP161" s="603"/>
      <c r="AQ161" s="610" t="s">
        <v>7303</v>
      </c>
      <c r="AR161" s="603" t="s">
        <v>7293</v>
      </c>
      <c r="AS161" s="603"/>
      <c r="AT161" s="610" t="s">
        <v>7304</v>
      </c>
      <c r="AU161" s="603"/>
      <c r="AV161" s="603"/>
      <c r="AW161" s="603"/>
      <c r="AX161" s="603"/>
      <c r="AY161" s="603"/>
      <c r="AZ161" s="603"/>
      <c r="BA161" s="603"/>
      <c r="BB161" s="603"/>
      <c r="BC161" s="603"/>
      <c r="BD161" s="603"/>
      <c r="BE161" s="603"/>
      <c r="BF161" s="603"/>
      <c r="BG161" s="603"/>
      <c r="BH161" s="603"/>
    </row>
    <row r="162" spans="1:60" ht="12" customHeight="1">
      <c r="A162" s="589">
        <v>159</v>
      </c>
      <c r="B162" s="589" t="s">
        <v>62</v>
      </c>
      <c r="C162" s="590" t="s">
        <v>267</v>
      </c>
      <c r="D162" s="591">
        <v>45177</v>
      </c>
      <c r="E162" s="589" t="s">
        <v>7305</v>
      </c>
      <c r="F162" s="592" t="s">
        <v>1236</v>
      </c>
      <c r="G162" s="592" t="s">
        <v>2834</v>
      </c>
      <c r="H162" s="592" t="s">
        <v>1234</v>
      </c>
      <c r="I162" s="592" t="s">
        <v>1235</v>
      </c>
      <c r="J162" s="589"/>
      <c r="K162" s="593"/>
      <c r="L162" s="595" t="s">
        <v>908</v>
      </c>
      <c r="M162" s="593"/>
      <c r="N162" s="595"/>
      <c r="O162" s="592"/>
      <c r="P162" s="594"/>
      <c r="Q162" s="594"/>
      <c r="R162" s="592">
        <f t="shared" si="2"/>
        <v>0</v>
      </c>
      <c r="S162" s="592"/>
      <c r="T162" s="596" t="str">
        <f>VLOOKUP(cppm_pr[[#This Row],[Status]],'All Link_LOV'!$I$32:$K$72,2,0)</f>
        <v>PO Issued</v>
      </c>
      <c r="U162" s="596" t="s">
        <v>22</v>
      </c>
      <c r="V162" s="592">
        <v>195</v>
      </c>
      <c r="W162" s="596"/>
      <c r="X162" s="592"/>
      <c r="Y162" s="592" t="s">
        <v>6058</v>
      </c>
      <c r="Z162" s="597">
        <v>45175.618819444397</v>
      </c>
      <c r="AA162" s="598" t="s">
        <v>4206</v>
      </c>
      <c r="AB162" s="595"/>
      <c r="AC162" s="595">
        <v>34248.97</v>
      </c>
      <c r="AD162" s="592" t="s">
        <v>6059</v>
      </c>
      <c r="AE162" s="592"/>
      <c r="AF162" s="592" t="s">
        <v>398</v>
      </c>
      <c r="AG162" s="592" t="s">
        <v>488</v>
      </c>
      <c r="AH162" s="589" t="s">
        <v>1233</v>
      </c>
      <c r="AI162" s="600" t="str">
        <f>IFERROR(VLOOKUP(cppm_pr[[#This Row],[Order Number]],SPHERE!C:CC,39,0),"")</f>
        <v/>
      </c>
      <c r="AJ162" s="600" t="str">
        <f>IFERROR(VLOOKUP(cppm_pr[[#This Row],[Order Number]],'DC TM ONE'!B:CN,42,0),"")</f>
        <v/>
      </c>
      <c r="AK162" s="589"/>
      <c r="AL162" s="599">
        <v>45179</v>
      </c>
      <c r="AM162" s="592" t="s">
        <v>7306</v>
      </c>
      <c r="AN162" s="592" t="s">
        <v>4928</v>
      </c>
      <c r="AO162" s="592"/>
      <c r="AP162" s="592"/>
      <c r="AQ162" s="598" t="s">
        <v>7307</v>
      </c>
      <c r="AR162" s="592" t="s">
        <v>7308</v>
      </c>
      <c r="AS162" s="592"/>
      <c r="AT162" s="598" t="s">
        <v>7309</v>
      </c>
      <c r="AU162" s="592"/>
      <c r="AV162" s="592"/>
      <c r="AW162" s="592"/>
      <c r="AX162" s="592"/>
      <c r="AY162" s="592"/>
      <c r="AZ162" s="592"/>
      <c r="BA162" s="592"/>
      <c r="BB162" s="592"/>
      <c r="BC162" s="592"/>
      <c r="BD162" s="592"/>
      <c r="BE162" s="592"/>
      <c r="BF162" s="592"/>
      <c r="BG162" s="592"/>
      <c r="BH162" s="592"/>
    </row>
    <row r="163" spans="1:60" ht="12" customHeight="1">
      <c r="A163" s="600">
        <v>160</v>
      </c>
      <c r="B163" s="600" t="s">
        <v>78</v>
      </c>
      <c r="C163" s="601" t="s">
        <v>267</v>
      </c>
      <c r="D163" s="602"/>
      <c r="E163" s="600" t="s">
        <v>6058</v>
      </c>
      <c r="F163" s="603" t="s">
        <v>7310</v>
      </c>
      <c r="G163" s="603" t="s">
        <v>7311</v>
      </c>
      <c r="H163" s="603" t="s">
        <v>7312</v>
      </c>
      <c r="I163" s="603" t="s">
        <v>7313</v>
      </c>
      <c r="J163" s="600"/>
      <c r="K163" s="611"/>
      <c r="L163" s="606" t="s">
        <v>1701</v>
      </c>
      <c r="M163" s="611"/>
      <c r="N163" s="606"/>
      <c r="O163" s="603"/>
      <c r="P163" s="605"/>
      <c r="Q163" s="605"/>
      <c r="R163" s="603">
        <f t="shared" si="2"/>
        <v>0</v>
      </c>
      <c r="S163" s="603"/>
      <c r="T163" s="607" t="str">
        <f>VLOOKUP(cppm_pr[[#This Row],[Status]],'All Link_LOV'!$I$32:$K$72,2,0)</f>
        <v>PO Issued</v>
      </c>
      <c r="U163" s="607" t="s">
        <v>22</v>
      </c>
      <c r="V163" s="603">
        <v>197</v>
      </c>
      <c r="W163" s="607"/>
      <c r="X163" s="603"/>
      <c r="Y163" s="603" t="s">
        <v>6058</v>
      </c>
      <c r="Z163" s="608">
        <v>45175.625729166699</v>
      </c>
      <c r="AA163" s="603" t="s">
        <v>1765</v>
      </c>
      <c r="AB163" s="606"/>
      <c r="AC163" s="606">
        <v>584.96</v>
      </c>
      <c r="AD163" s="603" t="s">
        <v>6148</v>
      </c>
      <c r="AE163" s="603" t="s">
        <v>7314</v>
      </c>
      <c r="AF163" s="603" t="s">
        <v>398</v>
      </c>
      <c r="AG163" s="603" t="s">
        <v>492</v>
      </c>
      <c r="AH163" s="603" t="s">
        <v>7315</v>
      </c>
      <c r="AI163" s="600" t="str">
        <f>IFERROR(VLOOKUP(cppm_pr[[#This Row],[Order Number]],SPHERE!C:CC,39,0),"")</f>
        <v/>
      </c>
      <c r="AJ163" s="600" t="str">
        <f>IFERROR(VLOOKUP(cppm_pr[[#This Row],[Order Number]],'DC TM ONE'!B:CN,42,0),"")</f>
        <v/>
      </c>
      <c r="AK163" s="603"/>
      <c r="AL163" s="609">
        <v>45290</v>
      </c>
      <c r="AM163" s="603" t="s">
        <v>7316</v>
      </c>
      <c r="AN163" s="603" t="s">
        <v>4928</v>
      </c>
      <c r="AO163" s="603"/>
      <c r="AP163" s="603"/>
      <c r="AQ163" s="610" t="s">
        <v>7317</v>
      </c>
      <c r="AR163" s="603" t="s">
        <v>7318</v>
      </c>
      <c r="AS163" s="603"/>
      <c r="AT163" s="610" t="s">
        <v>7319</v>
      </c>
      <c r="AU163" s="603"/>
      <c r="AV163" s="603"/>
      <c r="AW163" s="603"/>
      <c r="AX163" s="603"/>
      <c r="AY163" s="603"/>
      <c r="AZ163" s="603"/>
      <c r="BA163" s="603"/>
      <c r="BB163" s="603"/>
      <c r="BC163" s="603"/>
      <c r="BD163" s="603"/>
      <c r="BE163" s="603"/>
      <c r="BF163" s="603"/>
      <c r="BG163" s="603"/>
      <c r="BH163" s="603"/>
    </row>
    <row r="164" spans="1:60" ht="12" customHeight="1">
      <c r="A164" s="589">
        <v>161</v>
      </c>
      <c r="B164" s="589" t="s">
        <v>80</v>
      </c>
      <c r="C164" s="590" t="s">
        <v>267</v>
      </c>
      <c r="D164" s="591">
        <v>45176</v>
      </c>
      <c r="E164" s="589" t="s">
        <v>7320</v>
      </c>
      <c r="F164" s="592" t="s">
        <v>7321</v>
      </c>
      <c r="G164" s="592" t="s">
        <v>7322</v>
      </c>
      <c r="H164" s="592" t="s">
        <v>7323</v>
      </c>
      <c r="I164" s="592" t="s">
        <v>7324</v>
      </c>
      <c r="J164" s="589"/>
      <c r="K164" s="593" t="s">
        <v>7325</v>
      </c>
      <c r="L164" s="595" t="s">
        <v>1552</v>
      </c>
      <c r="M164" s="593"/>
      <c r="N164" s="595"/>
      <c r="O164" s="592"/>
      <c r="P164" s="594"/>
      <c r="Q164" s="594"/>
      <c r="R164" s="592">
        <f t="shared" si="2"/>
        <v>0</v>
      </c>
      <c r="S164" s="592"/>
      <c r="T164" s="596" t="str">
        <f>VLOOKUP(cppm_pr[[#This Row],[Status]],'All Link_LOV'!$I$32:$K$72,2,0)</f>
        <v>PO Issued</v>
      </c>
      <c r="U164" s="596" t="s">
        <v>22</v>
      </c>
      <c r="V164" s="592">
        <v>201</v>
      </c>
      <c r="W164" s="596"/>
      <c r="X164" s="592"/>
      <c r="Y164" s="592" t="s">
        <v>6058</v>
      </c>
      <c r="Z164" s="597">
        <v>45175.624918981499</v>
      </c>
      <c r="AA164" s="598" t="s">
        <v>6163</v>
      </c>
      <c r="AB164" s="595"/>
      <c r="AC164" s="595">
        <v>1382.84</v>
      </c>
      <c r="AD164" s="592" t="s">
        <v>6148</v>
      </c>
      <c r="AE164" s="592" t="s">
        <v>7326</v>
      </c>
      <c r="AF164" s="592" t="s">
        <v>6071</v>
      </c>
      <c r="AG164" s="592" t="s">
        <v>490</v>
      </c>
      <c r="AH164" s="592" t="s">
        <v>7327</v>
      </c>
      <c r="AI164" s="600" t="str">
        <f>IFERROR(VLOOKUP(cppm_pr[[#This Row],[Order Number]],SPHERE!C:CC,39,0),"")</f>
        <v/>
      </c>
      <c r="AJ164" s="600" t="str">
        <f>IFERROR(VLOOKUP(cppm_pr[[#This Row],[Order Number]],'DC TM ONE'!B:CN,42,0),"")</f>
        <v/>
      </c>
      <c r="AK164" s="592"/>
      <c r="AL164" s="599">
        <v>45180</v>
      </c>
      <c r="AM164" s="592" t="s">
        <v>7328</v>
      </c>
      <c r="AN164" s="592" t="s">
        <v>4928</v>
      </c>
      <c r="AO164" s="592"/>
      <c r="AP164" s="592"/>
      <c r="AQ164" s="598" t="s">
        <v>7329</v>
      </c>
      <c r="AR164" s="592" t="s">
        <v>7330</v>
      </c>
      <c r="AS164" s="592"/>
      <c r="AT164" s="598" t="s">
        <v>7331</v>
      </c>
      <c r="AU164" s="592"/>
      <c r="AV164" s="592"/>
      <c r="AW164" s="592"/>
      <c r="AX164" s="592"/>
      <c r="AY164" s="592"/>
      <c r="AZ164" s="592"/>
      <c r="BA164" s="592"/>
      <c r="BB164" s="592"/>
      <c r="BC164" s="592"/>
      <c r="BD164" s="592"/>
      <c r="BE164" s="592"/>
      <c r="BF164" s="592"/>
      <c r="BG164" s="592"/>
      <c r="BH164" s="592"/>
    </row>
    <row r="165" spans="1:60" ht="12" customHeight="1">
      <c r="A165" s="600">
        <v>162</v>
      </c>
      <c r="B165" s="600" t="s">
        <v>67</v>
      </c>
      <c r="C165" s="601" t="s">
        <v>219</v>
      </c>
      <c r="D165" s="602"/>
      <c r="E165" s="600" t="s">
        <v>6058</v>
      </c>
      <c r="F165" s="603" t="s">
        <v>7332</v>
      </c>
      <c r="G165" s="603" t="s">
        <v>7333</v>
      </c>
      <c r="H165" s="603" t="s">
        <v>7334</v>
      </c>
      <c r="I165" s="603" t="s">
        <v>7335</v>
      </c>
      <c r="J165" s="600"/>
      <c r="K165" s="611"/>
      <c r="L165" s="606" t="s">
        <v>1552</v>
      </c>
      <c r="M165" s="611"/>
      <c r="N165" s="606"/>
      <c r="O165" s="603"/>
      <c r="P165" s="605"/>
      <c r="Q165" s="605"/>
      <c r="R165" s="603">
        <f t="shared" si="2"/>
        <v>0</v>
      </c>
      <c r="S165" s="603"/>
      <c r="T165" s="607" t="str">
        <f>VLOOKUP(cppm_pr[[#This Row],[Status]],'All Link_LOV'!$I$32:$K$72,2,0)</f>
        <v>Queried - Require More Information From NeC/AND</v>
      </c>
      <c r="U165" s="607" t="s">
        <v>22</v>
      </c>
      <c r="V165" s="603">
        <v>204</v>
      </c>
      <c r="W165" s="607"/>
      <c r="X165" s="603"/>
      <c r="Y165" s="603" t="s">
        <v>6058</v>
      </c>
      <c r="Z165" s="608">
        <v>45175.630682870396</v>
      </c>
      <c r="AA165" s="603" t="s">
        <v>6163</v>
      </c>
      <c r="AB165" s="606"/>
      <c r="AC165" s="606">
        <v>3175.2</v>
      </c>
      <c r="AD165" s="603" t="s">
        <v>6148</v>
      </c>
      <c r="AE165" s="603" t="s">
        <v>7336</v>
      </c>
      <c r="AF165" s="603" t="s">
        <v>6071</v>
      </c>
      <c r="AG165" s="603" t="s">
        <v>490</v>
      </c>
      <c r="AH165" s="603" t="s">
        <v>7337</v>
      </c>
      <c r="AI165" s="600" t="str">
        <f>IFERROR(VLOOKUP(cppm_pr[[#This Row],[Order Number]],SPHERE!C:CC,39,0),"")</f>
        <v/>
      </c>
      <c r="AJ165" s="600" t="str">
        <f>IFERROR(VLOOKUP(cppm_pr[[#This Row],[Order Number]],'DC TM ONE'!B:CN,42,0),"")</f>
        <v/>
      </c>
      <c r="AK165" s="603"/>
      <c r="AL165" s="609">
        <v>45180</v>
      </c>
      <c r="AM165" s="603" t="s">
        <v>7328</v>
      </c>
      <c r="AN165" s="603" t="s">
        <v>4928</v>
      </c>
      <c r="AO165" s="603"/>
      <c r="AP165" s="603"/>
      <c r="AQ165" s="610" t="s">
        <v>7338</v>
      </c>
      <c r="AR165" s="603" t="s">
        <v>7339</v>
      </c>
      <c r="AS165" s="603"/>
      <c r="AT165" s="610" t="s">
        <v>7340</v>
      </c>
      <c r="AU165" s="603"/>
      <c r="AV165" s="603"/>
      <c r="AW165" s="603"/>
      <c r="AX165" s="603"/>
      <c r="AY165" s="603"/>
      <c r="AZ165" s="603"/>
      <c r="BA165" s="603"/>
      <c r="BB165" s="603"/>
      <c r="BC165" s="603"/>
      <c r="BD165" s="603"/>
      <c r="BE165" s="603"/>
      <c r="BF165" s="603"/>
      <c r="BG165" s="603"/>
      <c r="BH165" s="603"/>
    </row>
    <row r="166" spans="1:60" ht="12" customHeight="1">
      <c r="A166" s="589">
        <v>163</v>
      </c>
      <c r="B166" s="589" t="s">
        <v>78</v>
      </c>
      <c r="C166" s="590" t="s">
        <v>267</v>
      </c>
      <c r="D166" s="591">
        <v>45177</v>
      </c>
      <c r="E166" s="589" t="s">
        <v>7341</v>
      </c>
      <c r="F166" s="592" t="s">
        <v>2718</v>
      </c>
      <c r="G166" s="592" t="s">
        <v>2717</v>
      </c>
      <c r="H166" s="592" t="s">
        <v>2716</v>
      </c>
      <c r="I166" s="592" t="s">
        <v>2724</v>
      </c>
      <c r="J166" s="589"/>
      <c r="K166" s="593"/>
      <c r="L166" s="595" t="s">
        <v>1701</v>
      </c>
      <c r="M166" s="593"/>
      <c r="N166" s="595"/>
      <c r="O166" s="592"/>
      <c r="P166" s="594"/>
      <c r="Q166" s="594"/>
      <c r="R166" s="592">
        <f t="shared" si="2"/>
        <v>0</v>
      </c>
      <c r="S166" s="592"/>
      <c r="T166" s="596" t="str">
        <f>VLOOKUP(cppm_pr[[#This Row],[Status]],'All Link_LOV'!$I$32:$K$72,2,0)</f>
        <v>PO Issued</v>
      </c>
      <c r="U166" s="596" t="s">
        <v>22</v>
      </c>
      <c r="V166" s="592">
        <v>208</v>
      </c>
      <c r="W166" s="596"/>
      <c r="X166" s="592"/>
      <c r="Y166" s="592" t="s">
        <v>6058</v>
      </c>
      <c r="Z166" s="597">
        <v>45175.6324537037</v>
      </c>
      <c r="AA166" s="598" t="s">
        <v>6814</v>
      </c>
      <c r="AB166" s="595"/>
      <c r="AC166" s="595">
        <v>4370.3999999999996</v>
      </c>
      <c r="AD166" s="592" t="s">
        <v>6148</v>
      </c>
      <c r="AE166" s="592" t="s">
        <v>7342</v>
      </c>
      <c r="AF166" s="592" t="s">
        <v>398</v>
      </c>
      <c r="AG166" s="592" t="s">
        <v>488</v>
      </c>
      <c r="AH166" s="592" t="s">
        <v>7343</v>
      </c>
      <c r="AI166" s="600" t="str">
        <f>IFERROR(VLOOKUP(cppm_pr[[#This Row],[Order Number]],SPHERE!C:CC,39,0),"")</f>
        <v/>
      </c>
      <c r="AJ166" s="600" t="str">
        <f>IFERROR(VLOOKUP(cppm_pr[[#This Row],[Order Number]],'DC TM ONE'!B:CN,42,0),"")</f>
        <v/>
      </c>
      <c r="AK166" s="592"/>
      <c r="AL166" s="599">
        <v>45199</v>
      </c>
      <c r="AM166" s="592" t="s">
        <v>7344</v>
      </c>
      <c r="AN166" s="592" t="s">
        <v>4928</v>
      </c>
      <c r="AO166" s="592"/>
      <c r="AP166" s="592"/>
      <c r="AQ166" s="598" t="s">
        <v>7345</v>
      </c>
      <c r="AR166" s="592" t="s">
        <v>1811</v>
      </c>
      <c r="AS166" s="592"/>
      <c r="AT166" s="598" t="s">
        <v>7346</v>
      </c>
      <c r="AU166" s="592"/>
      <c r="AV166" s="592"/>
      <c r="AW166" s="592"/>
      <c r="AX166" s="592"/>
      <c r="AY166" s="592"/>
      <c r="AZ166" s="592"/>
      <c r="BA166" s="592"/>
      <c r="BB166" s="592"/>
      <c r="BC166" s="592"/>
      <c r="BD166" s="592"/>
      <c r="BE166" s="592"/>
      <c r="BF166" s="592"/>
      <c r="BG166" s="592"/>
      <c r="BH166" s="592"/>
    </row>
    <row r="167" spans="1:60" ht="12" customHeight="1">
      <c r="A167" s="600">
        <v>164</v>
      </c>
      <c r="B167" s="600" t="s">
        <v>80</v>
      </c>
      <c r="C167" s="601" t="s">
        <v>267</v>
      </c>
      <c r="D167" s="602">
        <v>45177</v>
      </c>
      <c r="E167" s="600" t="s">
        <v>7347</v>
      </c>
      <c r="F167" s="603" t="s">
        <v>7348</v>
      </c>
      <c r="G167" s="603" t="s">
        <v>7349</v>
      </c>
      <c r="H167" s="603" t="s">
        <v>7350</v>
      </c>
      <c r="I167" s="603" t="s">
        <v>7351</v>
      </c>
      <c r="J167" s="600"/>
      <c r="K167" s="611" t="s">
        <v>7352</v>
      </c>
      <c r="L167" s="606" t="s">
        <v>1552</v>
      </c>
      <c r="M167" s="611"/>
      <c r="N167" s="606"/>
      <c r="O167" s="603"/>
      <c r="P167" s="605"/>
      <c r="Q167" s="605"/>
      <c r="R167" s="603">
        <f t="shared" si="2"/>
        <v>0</v>
      </c>
      <c r="S167" s="603"/>
      <c r="T167" s="607" t="str">
        <f>VLOOKUP(cppm_pr[[#This Row],[Status]],'All Link_LOV'!$I$32:$K$72,2,0)</f>
        <v>PO Issued</v>
      </c>
      <c r="U167" s="607" t="s">
        <v>22</v>
      </c>
      <c r="V167" s="603">
        <v>210</v>
      </c>
      <c r="W167" s="607"/>
      <c r="X167" s="603"/>
      <c r="Y167" s="603" t="s">
        <v>6058</v>
      </c>
      <c r="Z167" s="608">
        <v>45175.632974537002</v>
      </c>
      <c r="AA167" s="603" t="s">
        <v>6163</v>
      </c>
      <c r="AB167" s="606"/>
      <c r="AC167" s="606">
        <v>16701.759999999998</v>
      </c>
      <c r="AD167" s="603" t="s">
        <v>6148</v>
      </c>
      <c r="AE167" s="603" t="s">
        <v>7353</v>
      </c>
      <c r="AF167" s="603" t="s">
        <v>6071</v>
      </c>
      <c r="AG167" s="603" t="s">
        <v>490</v>
      </c>
      <c r="AH167" s="603" t="s">
        <v>7354</v>
      </c>
      <c r="AI167" s="600" t="str">
        <f>IFERROR(VLOOKUP(cppm_pr[[#This Row],[Order Number]],SPHERE!C:CC,39,0),"")</f>
        <v/>
      </c>
      <c r="AJ167" s="600" t="str">
        <f>IFERROR(VLOOKUP(cppm_pr[[#This Row],[Order Number]],'DC TM ONE'!B:CN,42,0),"")</f>
        <v/>
      </c>
      <c r="AK167" s="603"/>
      <c r="AL167" s="609">
        <v>45180</v>
      </c>
      <c r="AM167" s="603" t="s">
        <v>7328</v>
      </c>
      <c r="AN167" s="603" t="s">
        <v>4928</v>
      </c>
      <c r="AO167" s="603"/>
      <c r="AP167" s="603"/>
      <c r="AQ167" s="610" t="s">
        <v>7355</v>
      </c>
      <c r="AR167" s="603" t="s">
        <v>7125</v>
      </c>
      <c r="AS167" s="603"/>
      <c r="AT167" s="610" t="s">
        <v>7356</v>
      </c>
      <c r="AU167" s="603"/>
      <c r="AV167" s="603"/>
      <c r="AW167" s="603"/>
      <c r="AX167" s="603"/>
      <c r="AY167" s="603"/>
      <c r="AZ167" s="603"/>
      <c r="BA167" s="603"/>
      <c r="BB167" s="603"/>
      <c r="BC167" s="603"/>
      <c r="BD167" s="603"/>
      <c r="BE167" s="603"/>
      <c r="BF167" s="603"/>
      <c r="BG167" s="603"/>
      <c r="BH167" s="603"/>
    </row>
    <row r="168" spans="1:60" ht="12" customHeight="1">
      <c r="A168" s="589">
        <v>165</v>
      </c>
      <c r="B168" s="589" t="s">
        <v>75</v>
      </c>
      <c r="C168" s="590" t="s">
        <v>267</v>
      </c>
      <c r="D168" s="591"/>
      <c r="E168" s="589" t="s">
        <v>7169</v>
      </c>
      <c r="F168" s="592" t="s">
        <v>852</v>
      </c>
      <c r="G168" s="592" t="s">
        <v>7357</v>
      </c>
      <c r="H168" s="592" t="s">
        <v>337</v>
      </c>
      <c r="I168" s="592" t="s">
        <v>7358</v>
      </c>
      <c r="J168" s="589"/>
      <c r="K168" s="593"/>
      <c r="L168" s="595" t="s">
        <v>1552</v>
      </c>
      <c r="M168" s="593"/>
      <c r="N168" s="595"/>
      <c r="O168" s="592"/>
      <c r="P168" s="594"/>
      <c r="Q168" s="594"/>
      <c r="R168" s="592">
        <f t="shared" si="2"/>
        <v>0</v>
      </c>
      <c r="S168" s="592"/>
      <c r="T168" s="596" t="str">
        <f>VLOOKUP(cppm_pr[[#This Row],[Status]],'All Link_LOV'!$I$32:$K$72,2,0)</f>
        <v>PO Issued</v>
      </c>
      <c r="U168" s="596" t="s">
        <v>22</v>
      </c>
      <c r="V168" s="592">
        <v>215</v>
      </c>
      <c r="W168" s="596"/>
      <c r="X168" s="592"/>
      <c r="Y168" s="592" t="s">
        <v>6058</v>
      </c>
      <c r="Z168" s="597">
        <v>45175.637037036999</v>
      </c>
      <c r="AA168" s="598" t="s">
        <v>2009</v>
      </c>
      <c r="AB168" s="595"/>
      <c r="AC168" s="595">
        <v>1</v>
      </c>
      <c r="AD168" s="592" t="s">
        <v>6059</v>
      </c>
      <c r="AE168" s="592"/>
      <c r="AF168" s="592" t="s">
        <v>398</v>
      </c>
      <c r="AG168" s="592" t="s">
        <v>488</v>
      </c>
      <c r="AH168" s="592" t="s">
        <v>7359</v>
      </c>
      <c r="AI168" s="600" t="str">
        <f>IFERROR(VLOOKUP(cppm_pr[[#This Row],[Order Number]],SPHERE!C:CC,39,0),"")</f>
        <v/>
      </c>
      <c r="AJ168" s="600" t="str">
        <f>IFERROR(VLOOKUP(cppm_pr[[#This Row],[Order Number]],'DC TM ONE'!B:CN,42,0),"")</f>
        <v/>
      </c>
      <c r="AK168" s="592"/>
      <c r="AL168" s="599">
        <v>45191</v>
      </c>
      <c r="AM168" s="592" t="s">
        <v>7360</v>
      </c>
      <c r="AN168" s="592" t="s">
        <v>4928</v>
      </c>
      <c r="AO168" s="592"/>
      <c r="AP168" s="592"/>
      <c r="AQ168" s="598" t="s">
        <v>7361</v>
      </c>
      <c r="AR168" s="592" t="s">
        <v>7362</v>
      </c>
      <c r="AS168" s="592"/>
      <c r="AT168" s="598" t="s">
        <v>7363</v>
      </c>
      <c r="AU168" s="592"/>
      <c r="AV168" s="592"/>
      <c r="AW168" s="592"/>
      <c r="AX168" s="592"/>
      <c r="AY168" s="592"/>
      <c r="AZ168" s="592"/>
      <c r="BA168" s="592"/>
      <c r="BB168" s="592"/>
      <c r="BC168" s="592"/>
      <c r="BD168" s="592"/>
      <c r="BE168" s="592"/>
      <c r="BF168" s="592"/>
      <c r="BG168" s="592"/>
      <c r="BH168" s="592"/>
    </row>
    <row r="169" spans="1:60" ht="12" customHeight="1">
      <c r="A169" s="600">
        <v>166</v>
      </c>
      <c r="B169" s="600" t="s">
        <v>76</v>
      </c>
      <c r="C169" s="601" t="s">
        <v>260</v>
      </c>
      <c r="D169" s="602">
        <v>45177</v>
      </c>
      <c r="E169" s="600" t="s">
        <v>7364</v>
      </c>
      <c r="F169" s="603" t="s">
        <v>852</v>
      </c>
      <c r="G169" s="603" t="s">
        <v>7357</v>
      </c>
      <c r="H169" s="603" t="s">
        <v>337</v>
      </c>
      <c r="I169" s="603" t="s">
        <v>7358</v>
      </c>
      <c r="J169" s="600"/>
      <c r="K169" s="611"/>
      <c r="L169" s="606" t="s">
        <v>1552</v>
      </c>
      <c r="M169" s="611"/>
      <c r="N169" s="606"/>
      <c r="O169" s="603"/>
      <c r="P169" s="605"/>
      <c r="Q169" s="605"/>
      <c r="R169" s="603">
        <f t="shared" si="2"/>
        <v>0</v>
      </c>
      <c r="S169" s="603"/>
      <c r="T169" s="607" t="str">
        <f>VLOOKUP(cppm_pr[[#This Row],[Status]],'All Link_LOV'!$I$32:$K$72,2,0)</f>
        <v>PR Creation</v>
      </c>
      <c r="U169" s="607" t="s">
        <v>22</v>
      </c>
      <c r="V169" s="603">
        <v>218</v>
      </c>
      <c r="W169" s="607"/>
      <c r="X169" s="603"/>
      <c r="Y169" s="603" t="s">
        <v>6058</v>
      </c>
      <c r="Z169" s="608">
        <v>45175.644224536998</v>
      </c>
      <c r="AA169" s="603" t="s">
        <v>1737</v>
      </c>
      <c r="AB169" s="606"/>
      <c r="AC169" s="606">
        <v>9175.6</v>
      </c>
      <c r="AD169" s="603" t="s">
        <v>6059</v>
      </c>
      <c r="AE169" s="603"/>
      <c r="AF169" s="603" t="s">
        <v>398</v>
      </c>
      <c r="AG169" s="603" t="s">
        <v>488</v>
      </c>
      <c r="AH169" s="603" t="s">
        <v>7359</v>
      </c>
      <c r="AI169" s="600" t="str">
        <f>IFERROR(VLOOKUP(cppm_pr[[#This Row],[Order Number]],SPHERE!C:CC,39,0),"")</f>
        <v/>
      </c>
      <c r="AJ169" s="600" t="str">
        <f>IFERROR(VLOOKUP(cppm_pr[[#This Row],[Order Number]],'DC TM ONE'!B:CN,42,0),"")</f>
        <v/>
      </c>
      <c r="AK169" s="603"/>
      <c r="AL169" s="609">
        <v>45171</v>
      </c>
      <c r="AM169" s="603" t="s">
        <v>7360</v>
      </c>
      <c r="AN169" s="603" t="s">
        <v>4928</v>
      </c>
      <c r="AO169" s="603"/>
      <c r="AP169" s="603"/>
      <c r="AQ169" s="610" t="s">
        <v>7365</v>
      </c>
      <c r="AR169" s="603" t="s">
        <v>7362</v>
      </c>
      <c r="AS169" s="603"/>
      <c r="AT169" s="610" t="s">
        <v>7366</v>
      </c>
      <c r="AU169" s="603"/>
      <c r="AV169" s="603"/>
      <c r="AW169" s="603"/>
      <c r="AX169" s="603"/>
      <c r="AY169" s="603"/>
      <c r="AZ169" s="603"/>
      <c r="BA169" s="603"/>
      <c r="BB169" s="603"/>
      <c r="BC169" s="603"/>
      <c r="BD169" s="603"/>
      <c r="BE169" s="603"/>
      <c r="BF169" s="603"/>
      <c r="BG169" s="603"/>
      <c r="BH169" s="603"/>
    </row>
    <row r="170" spans="1:60" ht="12" customHeight="1">
      <c r="A170" s="589">
        <v>167</v>
      </c>
      <c r="B170" s="589" t="s">
        <v>73</v>
      </c>
      <c r="C170" s="590" t="s">
        <v>260</v>
      </c>
      <c r="D170" s="591">
        <v>45176</v>
      </c>
      <c r="E170" s="589" t="s">
        <v>6058</v>
      </c>
      <c r="F170" s="592" t="s">
        <v>834</v>
      </c>
      <c r="G170" s="592" t="s">
        <v>7367</v>
      </c>
      <c r="H170" s="592" t="s">
        <v>332</v>
      </c>
      <c r="I170" s="592" t="s">
        <v>7368</v>
      </c>
      <c r="J170" s="589"/>
      <c r="K170" s="593"/>
      <c r="L170" s="595" t="s">
        <v>1552</v>
      </c>
      <c r="M170" s="593"/>
      <c r="N170" s="595"/>
      <c r="O170" s="592"/>
      <c r="P170" s="594"/>
      <c r="Q170" s="594"/>
      <c r="R170" s="592">
        <f t="shared" si="2"/>
        <v>0</v>
      </c>
      <c r="S170" s="592"/>
      <c r="T170" s="596" t="str">
        <f>VLOOKUP(cppm_pr[[#This Row],[Status]],'All Link_LOV'!$I$32:$K$72,2,0)</f>
        <v>PR Creation</v>
      </c>
      <c r="U170" s="596" t="s">
        <v>22</v>
      </c>
      <c r="V170" s="592">
        <v>220</v>
      </c>
      <c r="W170" s="596"/>
      <c r="X170" s="592"/>
      <c r="Y170" s="592" t="s">
        <v>6058</v>
      </c>
      <c r="Z170" s="597">
        <v>45175.651574074102</v>
      </c>
      <c r="AA170" s="598" t="s">
        <v>1737</v>
      </c>
      <c r="AB170" s="595"/>
      <c r="AC170" s="595">
        <v>5075.84</v>
      </c>
      <c r="AD170" s="592" t="s">
        <v>6059</v>
      </c>
      <c r="AE170" s="592"/>
      <c r="AF170" s="592" t="s">
        <v>398</v>
      </c>
      <c r="AG170" s="592" t="s">
        <v>488</v>
      </c>
      <c r="AH170" s="592" t="s">
        <v>7369</v>
      </c>
      <c r="AI170" s="600" t="str">
        <f>IFERROR(VLOOKUP(cppm_pr[[#This Row],[Order Number]],SPHERE!C:CC,39,0),"")</f>
        <v/>
      </c>
      <c r="AJ170" s="600" t="str">
        <f>IFERROR(VLOOKUP(cppm_pr[[#This Row],[Order Number]],'DC TM ONE'!B:CN,42,0),"")</f>
        <v/>
      </c>
      <c r="AK170" s="592"/>
      <c r="AL170" s="599">
        <v>45180</v>
      </c>
      <c r="AM170" s="592" t="s">
        <v>7360</v>
      </c>
      <c r="AN170" s="592" t="s">
        <v>4928</v>
      </c>
      <c r="AO170" s="592"/>
      <c r="AP170" s="592"/>
      <c r="AQ170" s="598" t="s">
        <v>7370</v>
      </c>
      <c r="AR170" s="592" t="s">
        <v>7362</v>
      </c>
      <c r="AS170" s="592"/>
      <c r="AT170" s="598" t="s">
        <v>7371</v>
      </c>
      <c r="AU170" s="592"/>
      <c r="AV170" s="592"/>
      <c r="AW170" s="592"/>
      <c r="AX170" s="592"/>
      <c r="AY170" s="592"/>
      <c r="AZ170" s="592"/>
      <c r="BA170" s="592"/>
      <c r="BB170" s="592"/>
      <c r="BC170" s="592"/>
      <c r="BD170" s="592"/>
      <c r="BE170" s="592"/>
      <c r="BF170" s="592"/>
      <c r="BG170" s="592"/>
      <c r="BH170" s="592"/>
    </row>
    <row r="171" spans="1:60" ht="12" customHeight="1">
      <c r="A171" s="600">
        <v>168</v>
      </c>
      <c r="B171" s="600" t="s">
        <v>75</v>
      </c>
      <c r="C171" s="601" t="s">
        <v>235</v>
      </c>
      <c r="D171" s="602">
        <v>45177</v>
      </c>
      <c r="E171" s="600" t="s">
        <v>7372</v>
      </c>
      <c r="F171" s="603" t="s">
        <v>862</v>
      </c>
      <c r="G171" s="603" t="s">
        <v>7373</v>
      </c>
      <c r="H171" s="603" t="s">
        <v>280</v>
      </c>
      <c r="I171" s="603" t="s">
        <v>7374</v>
      </c>
      <c r="J171" s="600"/>
      <c r="K171" s="611"/>
      <c r="L171" s="606" t="s">
        <v>1552</v>
      </c>
      <c r="M171" s="611"/>
      <c r="N171" s="606"/>
      <c r="O171" s="603"/>
      <c r="P171" s="605"/>
      <c r="Q171" s="605"/>
      <c r="R171" s="603">
        <f t="shared" si="2"/>
        <v>0</v>
      </c>
      <c r="S171" s="603"/>
      <c r="T171" s="607" t="str">
        <f>VLOOKUP(cppm_pr[[#This Row],[Status]],'All Link_LOV'!$I$32:$K$72,2,0)</f>
        <v>In WWPO</v>
      </c>
      <c r="U171" s="607" t="s">
        <v>22</v>
      </c>
      <c r="V171" s="603">
        <v>221</v>
      </c>
      <c r="W171" s="607"/>
      <c r="X171" s="603"/>
      <c r="Y171" s="603" t="s">
        <v>6058</v>
      </c>
      <c r="Z171" s="608">
        <v>45175.6472685185</v>
      </c>
      <c r="AA171" s="603" t="s">
        <v>2009</v>
      </c>
      <c r="AB171" s="606"/>
      <c r="AC171" s="606">
        <v>16404.79</v>
      </c>
      <c r="AD171" s="603" t="s">
        <v>6059</v>
      </c>
      <c r="AE171" s="603"/>
      <c r="AF171" s="603" t="s">
        <v>398</v>
      </c>
      <c r="AG171" s="603" t="s">
        <v>488</v>
      </c>
      <c r="AH171" s="603" t="s">
        <v>7375</v>
      </c>
      <c r="AI171" s="600" t="str">
        <f>IFERROR(VLOOKUP(cppm_pr[[#This Row],[Order Number]],SPHERE!C:CC,39,0),"")</f>
        <v/>
      </c>
      <c r="AJ171" s="600" t="str">
        <f>IFERROR(VLOOKUP(cppm_pr[[#This Row],[Order Number]],'DC TM ONE'!B:CN,42,0),"")</f>
        <v/>
      </c>
      <c r="AK171" s="603"/>
      <c r="AL171" s="609">
        <v>45191</v>
      </c>
      <c r="AM171" s="603" t="s">
        <v>7376</v>
      </c>
      <c r="AN171" s="603" t="s">
        <v>6868</v>
      </c>
      <c r="AO171" s="603" t="str">
        <f>$I171</f>
        <v>Reference:KG/SB-TFW-0066-TP</v>
      </c>
      <c r="AP171" s="603" t="str">
        <f>$AR171</f>
        <v xml:space="preserve"> 3400039057</v>
      </c>
      <c r="AQ171" s="610"/>
      <c r="AR171" s="603" t="s">
        <v>7377</v>
      </c>
      <c r="AS171" s="603"/>
      <c r="AT171" s="610" t="s">
        <v>7378</v>
      </c>
      <c r="AU171" s="603"/>
      <c r="AV171" s="603"/>
      <c r="AW171" s="603"/>
      <c r="AX171" s="603"/>
      <c r="AY171" s="603"/>
      <c r="AZ171" s="603"/>
      <c r="BA171" s="603"/>
      <c r="BB171" s="603"/>
      <c r="BC171" s="603"/>
      <c r="BD171" s="603"/>
      <c r="BE171" s="603"/>
      <c r="BF171" s="603"/>
      <c r="BG171" s="603"/>
      <c r="BH171" s="603"/>
    </row>
    <row r="172" spans="1:60" ht="12" customHeight="1">
      <c r="A172" s="589">
        <v>169</v>
      </c>
      <c r="B172" s="589" t="s">
        <v>75</v>
      </c>
      <c r="C172" s="590" t="s">
        <v>267</v>
      </c>
      <c r="D172" s="591">
        <v>45176</v>
      </c>
      <c r="E172" s="589" t="s">
        <v>7169</v>
      </c>
      <c r="F172" s="592" t="s">
        <v>834</v>
      </c>
      <c r="G172" s="592" t="s">
        <v>7367</v>
      </c>
      <c r="H172" s="592" t="s">
        <v>332</v>
      </c>
      <c r="I172" s="592" t="s">
        <v>7368</v>
      </c>
      <c r="J172" s="589"/>
      <c r="K172" s="593"/>
      <c r="L172" s="595" t="s">
        <v>1552</v>
      </c>
      <c r="M172" s="593"/>
      <c r="N172" s="595"/>
      <c r="O172" s="592"/>
      <c r="P172" s="594"/>
      <c r="Q172" s="594"/>
      <c r="R172" s="592">
        <f t="shared" si="2"/>
        <v>0</v>
      </c>
      <c r="S172" s="592"/>
      <c r="T172" s="596" t="str">
        <f>VLOOKUP(cppm_pr[[#This Row],[Status]],'All Link_LOV'!$I$32:$K$72,2,0)</f>
        <v>PO Issued</v>
      </c>
      <c r="U172" s="596" t="s">
        <v>22</v>
      </c>
      <c r="V172" s="592">
        <v>225</v>
      </c>
      <c r="W172" s="596"/>
      <c r="X172" s="592"/>
      <c r="Y172" s="592" t="s">
        <v>6058</v>
      </c>
      <c r="Z172" s="597">
        <v>45175.653217592597</v>
      </c>
      <c r="AA172" s="598" t="s">
        <v>2009</v>
      </c>
      <c r="AB172" s="595"/>
      <c r="AC172" s="595">
        <v>38604</v>
      </c>
      <c r="AD172" s="592" t="s">
        <v>6059</v>
      </c>
      <c r="AE172" s="592"/>
      <c r="AF172" s="592" t="s">
        <v>398</v>
      </c>
      <c r="AG172" s="592" t="s">
        <v>488</v>
      </c>
      <c r="AH172" s="592" t="s">
        <v>7379</v>
      </c>
      <c r="AI172" s="600" t="str">
        <f>IFERROR(VLOOKUP(cppm_pr[[#This Row],[Order Number]],SPHERE!C:CC,39,0),"")</f>
        <v/>
      </c>
      <c r="AJ172" s="600" t="str">
        <f>IFERROR(VLOOKUP(cppm_pr[[#This Row],[Order Number]],'DC TM ONE'!B:CN,42,0),"")</f>
        <v/>
      </c>
      <c r="AK172" s="592"/>
      <c r="AL172" s="599">
        <v>45195</v>
      </c>
      <c r="AM172" s="592" t="s">
        <v>7360</v>
      </c>
      <c r="AN172" s="592" t="s">
        <v>6868</v>
      </c>
      <c r="AO172" s="592" t="str">
        <f>$I172</f>
        <v>KG/SB-TFW-0065-TP</v>
      </c>
      <c r="AP172" s="592" t="str">
        <f>$AR172</f>
        <v>3400039057</v>
      </c>
      <c r="AQ172" s="598"/>
      <c r="AR172" s="592" t="s">
        <v>7362</v>
      </c>
      <c r="AS172" s="592"/>
      <c r="AT172" s="598" t="s">
        <v>7380</v>
      </c>
      <c r="AU172" s="592"/>
      <c r="AV172" s="592"/>
      <c r="AW172" s="592"/>
      <c r="AX172" s="592"/>
      <c r="AY172" s="592"/>
      <c r="AZ172" s="592"/>
      <c r="BA172" s="592"/>
      <c r="BB172" s="592"/>
      <c r="BC172" s="592"/>
      <c r="BD172" s="592"/>
      <c r="BE172" s="592"/>
      <c r="BF172" s="592"/>
      <c r="BG172" s="592"/>
      <c r="BH172" s="592"/>
    </row>
    <row r="173" spans="1:60" ht="12" customHeight="1">
      <c r="A173" s="600">
        <v>170</v>
      </c>
      <c r="B173" s="600" t="s">
        <v>73</v>
      </c>
      <c r="C173" s="601" t="s">
        <v>260</v>
      </c>
      <c r="D173" s="602">
        <v>45176</v>
      </c>
      <c r="E173" s="600" t="s">
        <v>6058</v>
      </c>
      <c r="F173" s="603" t="s">
        <v>760</v>
      </c>
      <c r="G173" s="603" t="s">
        <v>7381</v>
      </c>
      <c r="H173" s="603" t="s">
        <v>295</v>
      </c>
      <c r="I173" s="603" t="s">
        <v>7382</v>
      </c>
      <c r="J173" s="600"/>
      <c r="K173" s="611"/>
      <c r="L173" s="606" t="s">
        <v>1552</v>
      </c>
      <c r="M173" s="611"/>
      <c r="N173" s="606"/>
      <c r="O173" s="603"/>
      <c r="P173" s="605"/>
      <c r="Q173" s="605"/>
      <c r="R173" s="603">
        <f t="shared" si="2"/>
        <v>0</v>
      </c>
      <c r="S173" s="603"/>
      <c r="T173" s="607" t="str">
        <f>VLOOKUP(cppm_pr[[#This Row],[Status]],'All Link_LOV'!$I$32:$K$72,2,0)</f>
        <v>PR Creation</v>
      </c>
      <c r="U173" s="607" t="s">
        <v>22</v>
      </c>
      <c r="V173" s="603">
        <v>226</v>
      </c>
      <c r="W173" s="607"/>
      <c r="X173" s="603"/>
      <c r="Y173" s="603" t="s">
        <v>6058</v>
      </c>
      <c r="Z173" s="608">
        <v>45175.653761574104</v>
      </c>
      <c r="AA173" s="603" t="s">
        <v>1737</v>
      </c>
      <c r="AB173" s="606"/>
      <c r="AC173" s="606">
        <v>18486.47</v>
      </c>
      <c r="AD173" s="603" t="s">
        <v>6059</v>
      </c>
      <c r="AE173" s="603"/>
      <c r="AF173" s="603" t="s">
        <v>398</v>
      </c>
      <c r="AG173" s="603" t="s">
        <v>488</v>
      </c>
      <c r="AH173" s="603" t="s">
        <v>7383</v>
      </c>
      <c r="AI173" s="600" t="str">
        <f>IFERROR(VLOOKUP(cppm_pr[[#This Row],[Order Number]],SPHERE!C:CC,39,0),"")</f>
        <v/>
      </c>
      <c r="AJ173" s="600" t="str">
        <f>IFERROR(VLOOKUP(cppm_pr[[#This Row],[Order Number]],'DC TM ONE'!B:CN,42,0),"")</f>
        <v/>
      </c>
      <c r="AK173" s="603"/>
      <c r="AL173" s="609">
        <v>45199</v>
      </c>
      <c r="AM173" s="603" t="s">
        <v>6385</v>
      </c>
      <c r="AN173" s="603" t="s">
        <v>4928</v>
      </c>
      <c r="AO173" s="603"/>
      <c r="AP173" s="603"/>
      <c r="AQ173" s="610" t="s">
        <v>7384</v>
      </c>
      <c r="AR173" s="603" t="s">
        <v>6062</v>
      </c>
      <c r="AS173" s="603"/>
      <c r="AT173" s="610" t="s">
        <v>7385</v>
      </c>
      <c r="AU173" s="603"/>
      <c r="AV173" s="603"/>
      <c r="AW173" s="603"/>
      <c r="AX173" s="603"/>
      <c r="AY173" s="603"/>
      <c r="AZ173" s="603"/>
      <c r="BA173" s="603"/>
      <c r="BB173" s="603"/>
      <c r="BC173" s="603"/>
      <c r="BD173" s="603"/>
      <c r="BE173" s="603"/>
      <c r="BF173" s="603"/>
      <c r="BG173" s="603"/>
      <c r="BH173" s="603"/>
    </row>
    <row r="174" spans="1:60" ht="12" customHeight="1">
      <c r="A174" s="589">
        <v>171</v>
      </c>
      <c r="B174" s="589" t="s">
        <v>73</v>
      </c>
      <c r="C174" s="590" t="s">
        <v>267</v>
      </c>
      <c r="D174" s="591">
        <v>45176</v>
      </c>
      <c r="E174" s="589" t="s">
        <v>6058</v>
      </c>
      <c r="F174" s="592" t="s">
        <v>7386</v>
      </c>
      <c r="G174" s="592" t="s">
        <v>7387</v>
      </c>
      <c r="H174" s="592" t="s">
        <v>7388</v>
      </c>
      <c r="I174" s="592" t="s">
        <v>7389</v>
      </c>
      <c r="J174" s="589"/>
      <c r="K174" s="593"/>
      <c r="L174" s="595" t="s">
        <v>1552</v>
      </c>
      <c r="M174" s="593"/>
      <c r="N174" s="595"/>
      <c r="O174" s="592"/>
      <c r="P174" s="594"/>
      <c r="Q174" s="594"/>
      <c r="R174" s="592">
        <f t="shared" si="2"/>
        <v>0</v>
      </c>
      <c r="S174" s="592"/>
      <c r="T174" s="596" t="str">
        <f>VLOOKUP(cppm_pr[[#This Row],[Status]],'All Link_LOV'!$I$32:$K$72,2,0)</f>
        <v>PO Issued</v>
      </c>
      <c r="U174" s="596" t="s">
        <v>22</v>
      </c>
      <c r="V174" s="592">
        <v>227</v>
      </c>
      <c r="W174" s="596"/>
      <c r="X174" s="592"/>
      <c r="Y174" s="592" t="s">
        <v>6058</v>
      </c>
      <c r="Z174" s="597">
        <v>45175.659687500003</v>
      </c>
      <c r="AA174" s="598" t="s">
        <v>1737</v>
      </c>
      <c r="AB174" s="595"/>
      <c r="AC174" s="595">
        <v>10993.71</v>
      </c>
      <c r="AD174" s="592" t="s">
        <v>6059</v>
      </c>
      <c r="AE174" s="592"/>
      <c r="AF174" s="592" t="s">
        <v>6071</v>
      </c>
      <c r="AG174" s="592" t="s">
        <v>491</v>
      </c>
      <c r="AH174" s="592" t="s">
        <v>7390</v>
      </c>
      <c r="AI174" s="600" t="str">
        <f>IFERROR(VLOOKUP(cppm_pr[[#This Row],[Order Number]],SPHERE!C:CC,39,0),"")</f>
        <v/>
      </c>
      <c r="AJ174" s="600" t="str">
        <f>IFERROR(VLOOKUP(cppm_pr[[#This Row],[Order Number]],'DC TM ONE'!B:CN,42,0),"")</f>
        <v/>
      </c>
      <c r="AK174" s="592"/>
      <c r="AL174" s="599">
        <v>45189</v>
      </c>
      <c r="AM174" s="592" t="s">
        <v>7360</v>
      </c>
      <c r="AN174" s="592" t="s">
        <v>4928</v>
      </c>
      <c r="AO174" s="592"/>
      <c r="AP174" s="592"/>
      <c r="AQ174" s="598" t="s">
        <v>7391</v>
      </c>
      <c r="AR174" s="592" t="s">
        <v>7362</v>
      </c>
      <c r="AS174" s="592"/>
      <c r="AT174" s="598" t="s">
        <v>7392</v>
      </c>
      <c r="AU174" s="592"/>
      <c r="AV174" s="592"/>
      <c r="AW174" s="592"/>
      <c r="AX174" s="592"/>
      <c r="AY174" s="592"/>
      <c r="AZ174" s="592"/>
      <c r="BA174" s="592"/>
      <c r="BB174" s="592"/>
      <c r="BC174" s="592"/>
      <c r="BD174" s="592"/>
      <c r="BE174" s="592"/>
      <c r="BF174" s="592"/>
      <c r="BG174" s="592"/>
      <c r="BH174" s="592"/>
    </row>
    <row r="175" spans="1:60" ht="12" customHeight="1">
      <c r="A175" s="600">
        <v>172</v>
      </c>
      <c r="B175" s="600" t="s">
        <v>70</v>
      </c>
      <c r="C175" s="601" t="s">
        <v>267</v>
      </c>
      <c r="D175" s="602"/>
      <c r="E175" s="600" t="s">
        <v>6058</v>
      </c>
      <c r="F175" s="603" t="s">
        <v>816</v>
      </c>
      <c r="G175" s="603" t="s">
        <v>7393</v>
      </c>
      <c r="H175" s="603" t="s">
        <v>327</v>
      </c>
      <c r="I175" s="603" t="s">
        <v>7394</v>
      </c>
      <c r="J175" s="600"/>
      <c r="K175" s="611"/>
      <c r="L175" s="606" t="s">
        <v>1552</v>
      </c>
      <c r="M175" s="611"/>
      <c r="N175" s="606"/>
      <c r="O175" s="603"/>
      <c r="P175" s="605"/>
      <c r="Q175" s="605"/>
      <c r="R175" s="603">
        <f t="shared" si="2"/>
        <v>0</v>
      </c>
      <c r="S175" s="603"/>
      <c r="T175" s="607" t="str">
        <f>VLOOKUP(cppm_pr[[#This Row],[Status]],'All Link_LOV'!$I$32:$K$72,2,0)</f>
        <v>PO Issued</v>
      </c>
      <c r="U175" s="607" t="s">
        <v>22</v>
      </c>
      <c r="V175" s="603">
        <v>230</v>
      </c>
      <c r="W175" s="607"/>
      <c r="X175" s="603"/>
      <c r="Y175" s="603" t="s">
        <v>6058</v>
      </c>
      <c r="Z175" s="608">
        <v>45175.660567129598</v>
      </c>
      <c r="AA175" s="603" t="s">
        <v>2009</v>
      </c>
      <c r="AB175" s="606"/>
      <c r="AC175" s="606">
        <v>20016.849999999999</v>
      </c>
      <c r="AD175" s="603" t="s">
        <v>6059</v>
      </c>
      <c r="AE175" s="603"/>
      <c r="AF175" s="603" t="s">
        <v>398</v>
      </c>
      <c r="AG175" s="603" t="s">
        <v>488</v>
      </c>
      <c r="AH175" s="603" t="s">
        <v>7395</v>
      </c>
      <c r="AI175" s="600" t="str">
        <f>IFERROR(VLOOKUP(cppm_pr[[#This Row],[Order Number]],SPHERE!C:CC,39,0),"")</f>
        <v/>
      </c>
      <c r="AJ175" s="600" t="str">
        <f>IFERROR(VLOOKUP(cppm_pr[[#This Row],[Order Number]],'DC TM ONE'!B:CN,42,0),"")</f>
        <v/>
      </c>
      <c r="AK175" s="603"/>
      <c r="AL175" s="609">
        <v>45191</v>
      </c>
      <c r="AM175" s="603" t="s">
        <v>7263</v>
      </c>
      <c r="AN175" s="603" t="s">
        <v>4928</v>
      </c>
      <c r="AO175" s="603"/>
      <c r="AP175" s="603"/>
      <c r="AQ175" s="610" t="s">
        <v>7396</v>
      </c>
      <c r="AR175" s="603" t="s">
        <v>7397</v>
      </c>
      <c r="AS175" s="603"/>
      <c r="AT175" s="610" t="s">
        <v>7398</v>
      </c>
      <c r="AU175" s="603"/>
      <c r="AV175" s="603"/>
      <c r="AW175" s="603"/>
      <c r="AX175" s="603"/>
      <c r="AY175" s="603"/>
      <c r="AZ175" s="603"/>
      <c r="BA175" s="603"/>
      <c r="BB175" s="603"/>
      <c r="BC175" s="603"/>
      <c r="BD175" s="603"/>
      <c r="BE175" s="603"/>
      <c r="BF175" s="603"/>
      <c r="BG175" s="603"/>
      <c r="BH175" s="603"/>
    </row>
    <row r="176" spans="1:60" ht="12" customHeight="1">
      <c r="A176" s="589">
        <v>173</v>
      </c>
      <c r="B176" s="589" t="s">
        <v>69</v>
      </c>
      <c r="C176" s="590" t="s">
        <v>267</v>
      </c>
      <c r="D176" s="591"/>
      <c r="E176" s="589" t="s">
        <v>7399</v>
      </c>
      <c r="F176" s="592" t="s">
        <v>3642</v>
      </c>
      <c r="G176" s="592" t="s">
        <v>4918</v>
      </c>
      <c r="H176" s="592" t="s">
        <v>4916</v>
      </c>
      <c r="I176" s="589" t="s">
        <v>7400</v>
      </c>
      <c r="J176" s="589"/>
      <c r="K176" s="593"/>
      <c r="L176" s="595" t="s">
        <v>2773</v>
      </c>
      <c r="M176" s="593"/>
      <c r="N176" s="595"/>
      <c r="O176" s="592"/>
      <c r="P176" s="655"/>
      <c r="Q176" s="655"/>
      <c r="R176" s="589">
        <f t="shared" si="2"/>
        <v>0</v>
      </c>
      <c r="S176" s="589"/>
      <c r="T176" s="596" t="str">
        <f>VLOOKUP(cppm_pr[[#This Row],[Status]],'All Link_LOV'!$I$32:$K$72,2,0)</f>
        <v>PO Issued</v>
      </c>
      <c r="U176" s="596" t="s">
        <v>22</v>
      </c>
      <c r="V176" s="592">
        <v>234</v>
      </c>
      <c r="W176" s="596"/>
      <c r="X176" s="592"/>
      <c r="Y176" s="592" t="s">
        <v>6058</v>
      </c>
      <c r="Z176" s="597">
        <v>45175.667175925897</v>
      </c>
      <c r="AA176" s="598" t="s">
        <v>3867</v>
      </c>
      <c r="AB176" s="595"/>
      <c r="AC176" s="595">
        <v>454.35</v>
      </c>
      <c r="AD176" s="592" t="s">
        <v>6148</v>
      </c>
      <c r="AE176" s="592" t="s">
        <v>7401</v>
      </c>
      <c r="AF176" s="592" t="s">
        <v>6071</v>
      </c>
      <c r="AG176" s="592" t="s">
        <v>490</v>
      </c>
      <c r="AH176" s="592" t="s">
        <v>7402</v>
      </c>
      <c r="AI176" s="600" t="str">
        <f>IFERROR(VLOOKUP(cppm_pr[[#This Row],[Order Number]],SPHERE!C:CC,39,0),"")</f>
        <v/>
      </c>
      <c r="AJ176" s="600" t="str">
        <f>IFERROR(VLOOKUP(cppm_pr[[#This Row],[Order Number]],'DC TM ONE'!B:CN,42,0),"")</f>
        <v/>
      </c>
      <c r="AK176" s="592"/>
      <c r="AL176" s="599">
        <v>45168</v>
      </c>
      <c r="AM176" s="592" t="s">
        <v>7403</v>
      </c>
      <c r="AN176" s="592" t="s">
        <v>4928</v>
      </c>
      <c r="AO176" s="592"/>
      <c r="AP176" s="592"/>
      <c r="AQ176" s="598" t="s">
        <v>7404</v>
      </c>
      <c r="AR176" s="592" t="s">
        <v>7405</v>
      </c>
      <c r="AS176" s="592"/>
      <c r="AT176" s="598" t="s">
        <v>7406</v>
      </c>
      <c r="AU176" s="592"/>
      <c r="AV176" s="592"/>
      <c r="AW176" s="592"/>
      <c r="AX176" s="592"/>
      <c r="AY176" s="592"/>
      <c r="AZ176" s="592"/>
      <c r="BA176" s="592"/>
      <c r="BB176" s="592"/>
      <c r="BC176" s="592"/>
      <c r="BD176" s="592"/>
      <c r="BE176" s="592"/>
      <c r="BF176" s="592"/>
      <c r="BG176" s="592"/>
      <c r="BH176" s="592"/>
    </row>
    <row r="177" spans="1:60" ht="12" customHeight="1">
      <c r="A177" s="600">
        <v>174</v>
      </c>
      <c r="B177" s="600" t="s">
        <v>68</v>
      </c>
      <c r="C177" s="601" t="s">
        <v>267</v>
      </c>
      <c r="D177" s="602">
        <v>45177</v>
      </c>
      <c r="E177" s="600" t="s">
        <v>7080</v>
      </c>
      <c r="F177" s="603" t="s">
        <v>7407</v>
      </c>
      <c r="G177" s="603" t="s">
        <v>7408</v>
      </c>
      <c r="H177" s="603" t="s">
        <v>7409</v>
      </c>
      <c r="I177" s="600" t="s">
        <v>7410</v>
      </c>
      <c r="J177" s="600"/>
      <c r="K177" s="611"/>
      <c r="L177" s="606" t="s">
        <v>2773</v>
      </c>
      <c r="M177" s="611"/>
      <c r="N177" s="606"/>
      <c r="O177" s="603"/>
      <c r="P177" s="625"/>
      <c r="Q177" s="625"/>
      <c r="R177" s="600">
        <f t="shared" si="2"/>
        <v>0</v>
      </c>
      <c r="S177" s="600"/>
      <c r="T177" s="607" t="str">
        <f>VLOOKUP(cppm_pr[[#This Row],[Status]],'All Link_LOV'!$I$32:$K$72,2,0)</f>
        <v>PO Issued</v>
      </c>
      <c r="U177" s="607" t="s">
        <v>22</v>
      </c>
      <c r="V177" s="603">
        <v>238</v>
      </c>
      <c r="W177" s="607"/>
      <c r="X177" s="603"/>
      <c r="Y177" s="603" t="s">
        <v>6058</v>
      </c>
      <c r="Z177" s="608">
        <v>45175.672210648103</v>
      </c>
      <c r="AA177" s="603" t="s">
        <v>3867</v>
      </c>
      <c r="AB177" s="606"/>
      <c r="AC177" s="606">
        <v>13028.9</v>
      </c>
      <c r="AD177" s="603" t="s">
        <v>6148</v>
      </c>
      <c r="AE177" s="603" t="s">
        <v>7411</v>
      </c>
      <c r="AF177" s="603" t="s">
        <v>398</v>
      </c>
      <c r="AG177" s="603" t="s">
        <v>488</v>
      </c>
      <c r="AH177" s="603" t="s">
        <v>7412</v>
      </c>
      <c r="AI177" s="600" t="str">
        <f>IFERROR(VLOOKUP(cppm_pr[[#This Row],[Order Number]],SPHERE!C:CC,39,0),"")</f>
        <v/>
      </c>
      <c r="AJ177" s="600" t="str">
        <f>IFERROR(VLOOKUP(cppm_pr[[#This Row],[Order Number]],'DC TM ONE'!B:CN,42,0),"")</f>
        <v/>
      </c>
      <c r="AK177" s="603"/>
      <c r="AL177" s="609">
        <v>45199</v>
      </c>
      <c r="AM177" s="603" t="s">
        <v>7413</v>
      </c>
      <c r="AN177" s="603" t="s">
        <v>4928</v>
      </c>
      <c r="AO177" s="603"/>
      <c r="AP177" s="603"/>
      <c r="AQ177" s="610" t="s">
        <v>7414</v>
      </c>
      <c r="AR177" s="603" t="s">
        <v>7415</v>
      </c>
      <c r="AS177" s="603"/>
      <c r="AT177" s="610" t="s">
        <v>7416</v>
      </c>
      <c r="AU177" s="603"/>
      <c r="AV177" s="603"/>
      <c r="AW177" s="603"/>
      <c r="AX177" s="603"/>
      <c r="AY177" s="603"/>
      <c r="AZ177" s="603"/>
      <c r="BA177" s="603"/>
      <c r="BB177" s="603"/>
      <c r="BC177" s="603"/>
      <c r="BD177" s="603"/>
      <c r="BE177" s="603"/>
      <c r="BF177" s="603"/>
      <c r="BG177" s="603"/>
      <c r="BH177" s="603"/>
    </row>
    <row r="178" spans="1:60" ht="12" customHeight="1">
      <c r="A178" s="589">
        <v>175</v>
      </c>
      <c r="B178" s="589" t="s">
        <v>78</v>
      </c>
      <c r="C178" s="590" t="s">
        <v>267</v>
      </c>
      <c r="D178" s="591"/>
      <c r="E178" s="589" t="s">
        <v>6058</v>
      </c>
      <c r="F178" s="592" t="s">
        <v>7417</v>
      </c>
      <c r="G178" s="592" t="s">
        <v>7418</v>
      </c>
      <c r="H178" s="592" t="s">
        <v>7419</v>
      </c>
      <c r="I178" s="592" t="s">
        <v>7420</v>
      </c>
      <c r="J178" s="589"/>
      <c r="K178" s="593"/>
      <c r="L178" s="595" t="s">
        <v>1701</v>
      </c>
      <c r="M178" s="593"/>
      <c r="N178" s="595"/>
      <c r="O178" s="592"/>
      <c r="P178" s="594"/>
      <c r="Q178" s="594"/>
      <c r="R178" s="592">
        <f t="shared" si="2"/>
        <v>0</v>
      </c>
      <c r="S178" s="592"/>
      <c r="T178" s="596" t="str">
        <f>VLOOKUP(cppm_pr[[#This Row],[Status]],'All Link_LOV'!$I$32:$K$72,2,0)</f>
        <v>PO Issued</v>
      </c>
      <c r="U178" s="596" t="s">
        <v>22</v>
      </c>
      <c r="V178" s="592">
        <v>240</v>
      </c>
      <c r="W178" s="596"/>
      <c r="X178" s="592"/>
      <c r="Y178" s="592" t="s">
        <v>6058</v>
      </c>
      <c r="Z178" s="597">
        <v>45175.679027777798</v>
      </c>
      <c r="AA178" s="598" t="s">
        <v>6814</v>
      </c>
      <c r="AB178" s="595"/>
      <c r="AC178" s="595">
        <v>4744.18</v>
      </c>
      <c r="AD178" s="592" t="s">
        <v>6148</v>
      </c>
      <c r="AE178" s="592" t="s">
        <v>7421</v>
      </c>
      <c r="AF178" s="592" t="s">
        <v>397</v>
      </c>
      <c r="AG178" s="592" t="s">
        <v>493</v>
      </c>
      <c r="AH178" s="592" t="s">
        <v>7422</v>
      </c>
      <c r="AI178" s="600" t="str">
        <f>IFERROR(VLOOKUP(cppm_pr[[#This Row],[Order Number]],SPHERE!C:CC,39,0),"")</f>
        <v/>
      </c>
      <c r="AJ178" s="600" t="str">
        <f>IFERROR(VLOOKUP(cppm_pr[[#This Row],[Order Number]],'DC TM ONE'!B:CN,42,0),"")</f>
        <v/>
      </c>
      <c r="AK178" s="592"/>
      <c r="AL178" s="599">
        <v>45199</v>
      </c>
      <c r="AM178" s="592" t="s">
        <v>7423</v>
      </c>
      <c r="AN178" s="592" t="s">
        <v>4928</v>
      </c>
      <c r="AO178" s="592"/>
      <c r="AP178" s="592"/>
      <c r="AQ178" s="598" t="s">
        <v>7424</v>
      </c>
      <c r="AR178" s="592" t="s">
        <v>7425</v>
      </c>
      <c r="AS178" s="592"/>
      <c r="AT178" s="598" t="s">
        <v>7426</v>
      </c>
      <c r="AU178" s="592"/>
      <c r="AV178" s="592"/>
      <c r="AW178" s="592"/>
      <c r="AX178" s="592"/>
      <c r="AY178" s="592"/>
      <c r="AZ178" s="592"/>
      <c r="BA178" s="592"/>
      <c r="BB178" s="592"/>
      <c r="BC178" s="592"/>
      <c r="BD178" s="592"/>
      <c r="BE178" s="592"/>
      <c r="BF178" s="592"/>
      <c r="BG178" s="592"/>
      <c r="BH178" s="592"/>
    </row>
    <row r="179" spans="1:60" ht="12" customHeight="1">
      <c r="A179" s="600">
        <v>176</v>
      </c>
      <c r="B179" s="600" t="s">
        <v>68</v>
      </c>
      <c r="C179" s="601" t="s">
        <v>267</v>
      </c>
      <c r="D179" s="602">
        <v>45177</v>
      </c>
      <c r="E179" s="600" t="s">
        <v>7080</v>
      </c>
      <c r="F179" s="603" t="s">
        <v>7427</v>
      </c>
      <c r="G179" s="603" t="s">
        <v>7428</v>
      </c>
      <c r="H179" s="603" t="s">
        <v>7429</v>
      </c>
      <c r="I179" s="600" t="s">
        <v>7430</v>
      </c>
      <c r="J179" s="600"/>
      <c r="K179" s="611"/>
      <c r="L179" s="606" t="s">
        <v>2773</v>
      </c>
      <c r="M179" s="611"/>
      <c r="N179" s="606"/>
      <c r="O179" s="603"/>
      <c r="P179" s="625"/>
      <c r="Q179" s="625"/>
      <c r="R179" s="600">
        <f t="shared" si="2"/>
        <v>0</v>
      </c>
      <c r="S179" s="600"/>
      <c r="T179" s="607" t="str">
        <f>VLOOKUP(cppm_pr[[#This Row],[Status]],'All Link_LOV'!$I$32:$K$72,2,0)</f>
        <v>PO Issued</v>
      </c>
      <c r="U179" s="607" t="s">
        <v>22</v>
      </c>
      <c r="V179" s="603">
        <v>242</v>
      </c>
      <c r="W179" s="607"/>
      <c r="X179" s="603"/>
      <c r="Y179" s="603" t="s">
        <v>6058</v>
      </c>
      <c r="Z179" s="608">
        <v>45175.681342592601</v>
      </c>
      <c r="AA179" s="603" t="s">
        <v>3867</v>
      </c>
      <c r="AB179" s="606"/>
      <c r="AC179" s="606">
        <v>9153.56</v>
      </c>
      <c r="AD179" s="603" t="s">
        <v>6148</v>
      </c>
      <c r="AE179" s="603" t="s">
        <v>7431</v>
      </c>
      <c r="AF179" s="603" t="s">
        <v>398</v>
      </c>
      <c r="AG179" s="603" t="s">
        <v>488</v>
      </c>
      <c r="AH179" s="603" t="s">
        <v>7432</v>
      </c>
      <c r="AI179" s="600" t="str">
        <f>IFERROR(VLOOKUP(cppm_pr[[#This Row],[Order Number]],SPHERE!C:CC,39,0),"")</f>
        <v/>
      </c>
      <c r="AJ179" s="600" t="str">
        <f>IFERROR(VLOOKUP(cppm_pr[[#This Row],[Order Number]],'DC TM ONE'!B:CN,42,0),"")</f>
        <v/>
      </c>
      <c r="AK179" s="603"/>
      <c r="AL179" s="609">
        <v>45199</v>
      </c>
      <c r="AM179" s="603" t="s">
        <v>7433</v>
      </c>
      <c r="AN179" s="603" t="s">
        <v>4928</v>
      </c>
      <c r="AO179" s="603"/>
      <c r="AP179" s="603"/>
      <c r="AQ179" s="610" t="s">
        <v>7434</v>
      </c>
      <c r="AR179" s="603" t="s">
        <v>7405</v>
      </c>
      <c r="AS179" s="603"/>
      <c r="AT179" s="610" t="s">
        <v>7435</v>
      </c>
      <c r="AU179" s="603"/>
      <c r="AV179" s="603"/>
      <c r="AW179" s="603"/>
      <c r="AX179" s="603"/>
      <c r="AY179" s="603"/>
      <c r="AZ179" s="603"/>
      <c r="BA179" s="603"/>
      <c r="BB179" s="603"/>
      <c r="BC179" s="603"/>
      <c r="BD179" s="603"/>
      <c r="BE179" s="603"/>
      <c r="BF179" s="603"/>
      <c r="BG179" s="603"/>
      <c r="BH179" s="603"/>
    </row>
    <row r="180" spans="1:60" ht="12" customHeight="1">
      <c r="A180" s="589">
        <v>177</v>
      </c>
      <c r="B180" s="589" t="s">
        <v>70</v>
      </c>
      <c r="C180" s="590" t="s">
        <v>267</v>
      </c>
      <c r="D180" s="591"/>
      <c r="E180" s="589" t="s">
        <v>6058</v>
      </c>
      <c r="F180" s="592" t="s">
        <v>800</v>
      </c>
      <c r="G180" s="592" t="s">
        <v>7436</v>
      </c>
      <c r="H180" s="592" t="s">
        <v>299</v>
      </c>
      <c r="I180" s="592" t="s">
        <v>7437</v>
      </c>
      <c r="J180" s="589"/>
      <c r="K180" s="593"/>
      <c r="L180" s="595" t="s">
        <v>1552</v>
      </c>
      <c r="M180" s="593"/>
      <c r="N180" s="595"/>
      <c r="O180" s="592"/>
      <c r="P180" s="594"/>
      <c r="Q180" s="594"/>
      <c r="R180" s="592">
        <f t="shared" si="2"/>
        <v>0</v>
      </c>
      <c r="S180" s="592"/>
      <c r="T180" s="596" t="str">
        <f>VLOOKUP(cppm_pr[[#This Row],[Status]],'All Link_LOV'!$I$32:$K$72,2,0)</f>
        <v>PO Issued</v>
      </c>
      <c r="U180" s="596" t="s">
        <v>22</v>
      </c>
      <c r="V180" s="592">
        <v>245</v>
      </c>
      <c r="W180" s="596"/>
      <c r="X180" s="592"/>
      <c r="Y180" s="592" t="s">
        <v>6058</v>
      </c>
      <c r="Z180" s="597">
        <v>45175.694837962998</v>
      </c>
      <c r="AA180" s="598" t="s">
        <v>2009</v>
      </c>
      <c r="AB180" s="595"/>
      <c r="AC180" s="595">
        <v>12000</v>
      </c>
      <c r="AD180" s="592" t="s">
        <v>6059</v>
      </c>
      <c r="AE180" s="592"/>
      <c r="AF180" s="592" t="s">
        <v>398</v>
      </c>
      <c r="AG180" s="592" t="s">
        <v>488</v>
      </c>
      <c r="AH180" s="592" t="s">
        <v>7438</v>
      </c>
      <c r="AI180" s="600" t="str">
        <f>IFERROR(VLOOKUP(cppm_pr[[#This Row],[Order Number]],SPHERE!C:CC,39,0),"")</f>
        <v/>
      </c>
      <c r="AJ180" s="600" t="str">
        <f>IFERROR(VLOOKUP(cppm_pr[[#This Row],[Order Number]],'DC TM ONE'!B:CN,42,0),"")</f>
        <v/>
      </c>
      <c r="AK180" s="592"/>
      <c r="AL180" s="599">
        <v>45190</v>
      </c>
      <c r="AM180" s="592" t="s">
        <v>7263</v>
      </c>
      <c r="AN180" s="592" t="s">
        <v>4928</v>
      </c>
      <c r="AO180" s="592"/>
      <c r="AP180" s="592"/>
      <c r="AQ180" s="598" t="s">
        <v>7439</v>
      </c>
      <c r="AR180" s="592" t="s">
        <v>7440</v>
      </c>
      <c r="AS180" s="592"/>
      <c r="AT180" s="598" t="s">
        <v>7441</v>
      </c>
      <c r="AU180" s="592"/>
      <c r="AV180" s="592"/>
      <c r="AW180" s="592"/>
      <c r="AX180" s="592"/>
      <c r="AY180" s="592"/>
      <c r="AZ180" s="592"/>
      <c r="BA180" s="592"/>
      <c r="BB180" s="592"/>
      <c r="BC180" s="592"/>
      <c r="BD180" s="592"/>
      <c r="BE180" s="592"/>
      <c r="BF180" s="592"/>
      <c r="BG180" s="592"/>
      <c r="BH180" s="592"/>
    </row>
    <row r="181" spans="1:60" ht="12" customHeight="1">
      <c r="A181" s="600">
        <v>178</v>
      </c>
      <c r="B181" s="600" t="s">
        <v>71</v>
      </c>
      <c r="C181" s="601" t="s">
        <v>267</v>
      </c>
      <c r="D181" s="602"/>
      <c r="E181" s="600" t="s">
        <v>6640</v>
      </c>
      <c r="F181" s="603" t="s">
        <v>7442</v>
      </c>
      <c r="G181" s="603" t="s">
        <v>7443</v>
      </c>
      <c r="H181" s="603" t="s">
        <v>7444</v>
      </c>
      <c r="I181" s="600" t="s">
        <v>7445</v>
      </c>
      <c r="J181" s="600"/>
      <c r="K181" s="611" t="s">
        <v>7446</v>
      </c>
      <c r="L181" s="606" t="s">
        <v>55</v>
      </c>
      <c r="M181" s="611"/>
      <c r="N181" s="606"/>
      <c r="O181" s="603"/>
      <c r="P181" s="625"/>
      <c r="Q181" s="625"/>
      <c r="R181" s="600">
        <f t="shared" si="2"/>
        <v>0</v>
      </c>
      <c r="S181" s="600"/>
      <c r="T181" s="607" t="str">
        <f>VLOOKUP(cppm_pr[[#This Row],[Status]],'All Link_LOV'!$I$32:$K$72,2,0)</f>
        <v>PO Issued</v>
      </c>
      <c r="U181" s="607" t="s">
        <v>22</v>
      </c>
      <c r="V181" s="603">
        <v>247</v>
      </c>
      <c r="W181" s="607"/>
      <c r="X181" s="603"/>
      <c r="Y181" s="603" t="s">
        <v>6058</v>
      </c>
      <c r="Z181" s="608">
        <v>45175.6883564815</v>
      </c>
      <c r="AA181" s="603" t="s">
        <v>7049</v>
      </c>
      <c r="AB181" s="606"/>
      <c r="AC181" s="606">
        <v>1120</v>
      </c>
      <c r="AD181" s="603" t="s">
        <v>6148</v>
      </c>
      <c r="AE181" s="603" t="s">
        <v>7447</v>
      </c>
      <c r="AF181" s="603" t="s">
        <v>6071</v>
      </c>
      <c r="AG181" s="603" t="s">
        <v>490</v>
      </c>
      <c r="AH181" s="600" t="s">
        <v>7448</v>
      </c>
      <c r="AI181" s="600" t="str">
        <f>IFERROR(VLOOKUP(cppm_pr[[#This Row],[Order Number]],SPHERE!C:CC,39,0),"")</f>
        <v/>
      </c>
      <c r="AJ181" s="600" t="str">
        <f>IFERROR(VLOOKUP(cppm_pr[[#This Row],[Order Number]],'DC TM ONE'!B:CN,42,0),"")</f>
        <v/>
      </c>
      <c r="AK181" s="600"/>
      <c r="AL181" s="609">
        <v>45199</v>
      </c>
      <c r="AM181" s="603" t="s">
        <v>7449</v>
      </c>
      <c r="AN181" s="603" t="s">
        <v>4928</v>
      </c>
      <c r="AO181" s="603"/>
      <c r="AP181" s="603"/>
      <c r="AQ181" s="610" t="s">
        <v>7450</v>
      </c>
      <c r="AR181" s="603" t="s">
        <v>7451</v>
      </c>
      <c r="AS181" s="603"/>
      <c r="AT181" s="610" t="s">
        <v>7452</v>
      </c>
      <c r="AU181" s="603"/>
      <c r="AV181" s="603"/>
      <c r="AW181" s="603"/>
      <c r="AX181" s="603"/>
      <c r="AY181" s="603"/>
      <c r="AZ181" s="603"/>
      <c r="BA181" s="603"/>
      <c r="BB181" s="603"/>
      <c r="BC181" s="603"/>
      <c r="BD181" s="603"/>
      <c r="BE181" s="603"/>
      <c r="BF181" s="603"/>
      <c r="BG181" s="603"/>
      <c r="BH181" s="603"/>
    </row>
    <row r="182" spans="1:60" ht="12" customHeight="1">
      <c r="A182" s="589">
        <v>179</v>
      </c>
      <c r="B182" s="589" t="s">
        <v>71</v>
      </c>
      <c r="C182" s="590" t="s">
        <v>267</v>
      </c>
      <c r="D182" s="591"/>
      <c r="E182" s="589" t="s">
        <v>6640</v>
      </c>
      <c r="F182" s="592" t="s">
        <v>7453</v>
      </c>
      <c r="G182" s="592" t="s">
        <v>7454</v>
      </c>
      <c r="H182" s="592" t="s">
        <v>7455</v>
      </c>
      <c r="I182" s="589" t="s">
        <v>7456</v>
      </c>
      <c r="J182" s="589"/>
      <c r="K182" s="593" t="s">
        <v>7457</v>
      </c>
      <c r="L182" s="595" t="s">
        <v>55</v>
      </c>
      <c r="M182" s="593"/>
      <c r="N182" s="595"/>
      <c r="O182" s="592"/>
      <c r="P182" s="655"/>
      <c r="Q182" s="655"/>
      <c r="R182" s="589">
        <f t="shared" si="2"/>
        <v>0</v>
      </c>
      <c r="S182" s="589"/>
      <c r="T182" s="596" t="str">
        <f>VLOOKUP(cppm_pr[[#This Row],[Status]],'All Link_LOV'!$I$32:$K$72,2,0)</f>
        <v>PO Issued</v>
      </c>
      <c r="U182" s="596" t="s">
        <v>22</v>
      </c>
      <c r="V182" s="592">
        <v>253</v>
      </c>
      <c r="W182" s="596"/>
      <c r="X182" s="592"/>
      <c r="Y182" s="592" t="s">
        <v>6058</v>
      </c>
      <c r="Z182" s="597">
        <v>45175.6969791667</v>
      </c>
      <c r="AA182" s="598" t="s">
        <v>7049</v>
      </c>
      <c r="AB182" s="595"/>
      <c r="AC182" s="595">
        <v>1120</v>
      </c>
      <c r="AD182" s="592" t="s">
        <v>6148</v>
      </c>
      <c r="AE182" s="592" t="s">
        <v>7447</v>
      </c>
      <c r="AF182" s="592" t="s">
        <v>6071</v>
      </c>
      <c r="AG182" s="592" t="s">
        <v>490</v>
      </c>
      <c r="AH182" s="589" t="s">
        <v>7458</v>
      </c>
      <c r="AI182" s="600" t="str">
        <f>IFERROR(VLOOKUP(cppm_pr[[#This Row],[Order Number]],SPHERE!C:CC,39,0),"")</f>
        <v/>
      </c>
      <c r="AJ182" s="600" t="str">
        <f>IFERROR(VLOOKUP(cppm_pr[[#This Row],[Order Number]],'DC TM ONE'!B:CN,42,0),"")</f>
        <v/>
      </c>
      <c r="AK182" s="589"/>
      <c r="AL182" s="599">
        <v>45199</v>
      </c>
      <c r="AM182" s="592" t="s">
        <v>7449</v>
      </c>
      <c r="AN182" s="592" t="s">
        <v>4928</v>
      </c>
      <c r="AO182" s="592"/>
      <c r="AP182" s="592"/>
      <c r="AQ182" s="598" t="s">
        <v>7459</v>
      </c>
      <c r="AR182" s="592" t="s">
        <v>7451</v>
      </c>
      <c r="AS182" s="592"/>
      <c r="AT182" s="598" t="s">
        <v>7460</v>
      </c>
      <c r="AU182" s="592"/>
      <c r="AV182" s="592"/>
      <c r="AW182" s="592"/>
      <c r="AX182" s="592"/>
      <c r="AY182" s="592"/>
      <c r="AZ182" s="592"/>
      <c r="BA182" s="592"/>
      <c r="BB182" s="592"/>
      <c r="BC182" s="592"/>
      <c r="BD182" s="592"/>
      <c r="BE182" s="592"/>
      <c r="BF182" s="592"/>
      <c r="BG182" s="592"/>
      <c r="BH182" s="592"/>
    </row>
    <row r="183" spans="1:60" ht="12" customHeight="1">
      <c r="A183" s="600">
        <v>180</v>
      </c>
      <c r="B183" s="600" t="s">
        <v>428</v>
      </c>
      <c r="C183" s="601" t="s">
        <v>219</v>
      </c>
      <c r="D183" s="602">
        <v>45177</v>
      </c>
      <c r="E183" s="600" t="s">
        <v>7461</v>
      </c>
      <c r="F183" s="603" t="s">
        <v>7462</v>
      </c>
      <c r="G183" s="603" t="s">
        <v>7463</v>
      </c>
      <c r="H183" s="603" t="s">
        <v>7464</v>
      </c>
      <c r="I183" s="603" t="s">
        <v>7465</v>
      </c>
      <c r="J183" s="600"/>
      <c r="K183" s="611"/>
      <c r="L183" s="606" t="s">
        <v>51</v>
      </c>
      <c r="M183" s="611"/>
      <c r="N183" s="601"/>
      <c r="O183" s="603"/>
      <c r="P183" s="605"/>
      <c r="Q183" s="605"/>
      <c r="R183" s="603">
        <f t="shared" si="2"/>
        <v>0</v>
      </c>
      <c r="S183" s="603"/>
      <c r="T183" s="607" t="str">
        <f>VLOOKUP(cppm_pr[[#This Row],[Status]],'All Link_LOV'!$I$32:$K$72,2,0)</f>
        <v>Queried - Require More Information From NeC/AND</v>
      </c>
      <c r="U183" s="607" t="s">
        <v>22</v>
      </c>
      <c r="V183" s="603">
        <v>259</v>
      </c>
      <c r="W183" s="607"/>
      <c r="X183" s="603"/>
      <c r="Y183" s="603" t="s">
        <v>6058</v>
      </c>
      <c r="Z183" s="608">
        <v>45175.7007407407</v>
      </c>
      <c r="AA183" s="603" t="s">
        <v>1571</v>
      </c>
      <c r="AB183" s="606"/>
      <c r="AC183" s="606">
        <v>19891.5</v>
      </c>
      <c r="AD183" s="603" t="s">
        <v>6059</v>
      </c>
      <c r="AE183" s="603"/>
      <c r="AF183" s="603" t="s">
        <v>6164</v>
      </c>
      <c r="AG183" s="603" t="s">
        <v>492</v>
      </c>
      <c r="AH183" s="600" t="s">
        <v>7466</v>
      </c>
      <c r="AI183" s="600" t="str">
        <f>IFERROR(VLOOKUP(cppm_pr[[#This Row],[Order Number]],SPHERE!C:CC,39,0),"")</f>
        <v/>
      </c>
      <c r="AJ183" s="600" t="str">
        <f>IFERROR(VLOOKUP(cppm_pr[[#This Row],[Order Number]],'DC TM ONE'!B:CN,42,0),"")</f>
        <v/>
      </c>
      <c r="AK183" s="600"/>
      <c r="AL183" s="609">
        <v>45290</v>
      </c>
      <c r="AM183" s="603" t="s">
        <v>7467</v>
      </c>
      <c r="AN183" s="603" t="s">
        <v>4928</v>
      </c>
      <c r="AO183" s="603"/>
      <c r="AP183" s="603"/>
      <c r="AQ183" s="610" t="s">
        <v>7468</v>
      </c>
      <c r="AR183" s="603" t="s">
        <v>2296</v>
      </c>
      <c r="AS183" s="603"/>
      <c r="AT183" s="610" t="s">
        <v>7469</v>
      </c>
      <c r="AU183" s="603"/>
      <c r="AV183" s="603"/>
      <c r="AW183" s="603"/>
      <c r="AX183" s="603"/>
      <c r="AY183" s="603"/>
      <c r="AZ183" s="603"/>
      <c r="BA183" s="603"/>
      <c r="BB183" s="603"/>
      <c r="BC183" s="603"/>
      <c r="BD183" s="603"/>
      <c r="BE183" s="603"/>
      <c r="BF183" s="603"/>
      <c r="BG183" s="603"/>
      <c r="BH183" s="603"/>
    </row>
    <row r="184" spans="1:60" ht="12" customHeight="1">
      <c r="A184" s="589">
        <v>181</v>
      </c>
      <c r="B184" s="589" t="s">
        <v>71</v>
      </c>
      <c r="C184" s="590" t="s">
        <v>267</v>
      </c>
      <c r="D184" s="591"/>
      <c r="E184" s="589" t="s">
        <v>6640</v>
      </c>
      <c r="F184" s="592" t="s">
        <v>7470</v>
      </c>
      <c r="G184" s="592" t="s">
        <v>7471</v>
      </c>
      <c r="H184" s="592" t="s">
        <v>7472</v>
      </c>
      <c r="I184" s="589" t="s">
        <v>7473</v>
      </c>
      <c r="J184" s="589"/>
      <c r="K184" s="593" t="s">
        <v>7474</v>
      </c>
      <c r="L184" s="595" t="s">
        <v>55</v>
      </c>
      <c r="M184" s="593"/>
      <c r="N184" s="595"/>
      <c r="O184" s="592"/>
      <c r="P184" s="655"/>
      <c r="Q184" s="655"/>
      <c r="R184" s="589">
        <f t="shared" si="2"/>
        <v>0</v>
      </c>
      <c r="S184" s="589"/>
      <c r="T184" s="596" t="str">
        <f>VLOOKUP(cppm_pr[[#This Row],[Status]],'All Link_LOV'!$I$32:$K$72,2,0)</f>
        <v>PO Issued</v>
      </c>
      <c r="U184" s="596" t="s">
        <v>22</v>
      </c>
      <c r="V184" s="592">
        <v>263</v>
      </c>
      <c r="W184" s="596"/>
      <c r="X184" s="592"/>
      <c r="Y184" s="592" t="s">
        <v>6058</v>
      </c>
      <c r="Z184" s="597">
        <v>45175.7030787037</v>
      </c>
      <c r="AA184" s="598" t="s">
        <v>7049</v>
      </c>
      <c r="AB184" s="595"/>
      <c r="AC184" s="595">
        <v>1120</v>
      </c>
      <c r="AD184" s="592" t="s">
        <v>6148</v>
      </c>
      <c r="AE184" s="592" t="s">
        <v>7447</v>
      </c>
      <c r="AF184" s="592" t="s">
        <v>6071</v>
      </c>
      <c r="AG184" s="592" t="s">
        <v>490</v>
      </c>
      <c r="AH184" s="589" t="s">
        <v>7475</v>
      </c>
      <c r="AI184" s="600" t="str">
        <f>IFERROR(VLOOKUP(cppm_pr[[#This Row],[Order Number]],SPHERE!C:CC,39,0),"")</f>
        <v/>
      </c>
      <c r="AJ184" s="600" t="str">
        <f>IFERROR(VLOOKUP(cppm_pr[[#This Row],[Order Number]],'DC TM ONE'!B:CN,42,0),"")</f>
        <v/>
      </c>
      <c r="AK184" s="589"/>
      <c r="AL184" s="599">
        <v>45199</v>
      </c>
      <c r="AM184" s="592" t="s">
        <v>7449</v>
      </c>
      <c r="AN184" s="592" t="s">
        <v>4928</v>
      </c>
      <c r="AO184" s="592"/>
      <c r="AP184" s="592"/>
      <c r="AQ184" s="598" t="s">
        <v>7476</v>
      </c>
      <c r="AR184" s="592" t="s">
        <v>7054</v>
      </c>
      <c r="AS184" s="592"/>
      <c r="AT184" s="598" t="s">
        <v>7477</v>
      </c>
      <c r="AU184" s="592"/>
      <c r="AV184" s="592"/>
      <c r="AW184" s="592"/>
      <c r="AX184" s="592"/>
      <c r="AY184" s="592"/>
      <c r="AZ184" s="592"/>
      <c r="BA184" s="592"/>
      <c r="BB184" s="592"/>
      <c r="BC184" s="592"/>
      <c r="BD184" s="592"/>
      <c r="BE184" s="592"/>
      <c r="BF184" s="592"/>
      <c r="BG184" s="592"/>
      <c r="BH184" s="592"/>
    </row>
    <row r="185" spans="1:60" ht="12" customHeight="1">
      <c r="A185" s="600">
        <v>182</v>
      </c>
      <c r="B185" s="600" t="s">
        <v>71</v>
      </c>
      <c r="C185" s="601" t="s">
        <v>267</v>
      </c>
      <c r="D185" s="602"/>
      <c r="E185" s="600" t="s">
        <v>6640</v>
      </c>
      <c r="F185" s="603" t="s">
        <v>7478</v>
      </c>
      <c r="G185" s="603" t="s">
        <v>7479</v>
      </c>
      <c r="H185" s="603" t="s">
        <v>7480</v>
      </c>
      <c r="I185" s="600" t="s">
        <v>7481</v>
      </c>
      <c r="J185" s="600"/>
      <c r="K185" s="611" t="s">
        <v>7482</v>
      </c>
      <c r="L185" s="606" t="s">
        <v>55</v>
      </c>
      <c r="M185" s="611"/>
      <c r="N185" s="606"/>
      <c r="O185" s="603"/>
      <c r="P185" s="625"/>
      <c r="Q185" s="625"/>
      <c r="R185" s="600">
        <f t="shared" si="2"/>
        <v>0</v>
      </c>
      <c r="S185" s="600"/>
      <c r="T185" s="607" t="str">
        <f>VLOOKUP(cppm_pr[[#This Row],[Status]],'All Link_LOV'!$I$32:$K$72,2,0)</f>
        <v>PO Issued</v>
      </c>
      <c r="U185" s="607" t="s">
        <v>22</v>
      </c>
      <c r="V185" s="603">
        <v>264</v>
      </c>
      <c r="W185" s="607"/>
      <c r="X185" s="603"/>
      <c r="Y185" s="603" t="s">
        <v>6058</v>
      </c>
      <c r="Z185" s="608">
        <v>45175.713506944398</v>
      </c>
      <c r="AA185" s="603" t="s">
        <v>7049</v>
      </c>
      <c r="AB185" s="606"/>
      <c r="AC185" s="606">
        <v>1120</v>
      </c>
      <c r="AD185" s="603" t="s">
        <v>6148</v>
      </c>
      <c r="AE185" s="603" t="s">
        <v>7447</v>
      </c>
      <c r="AF185" s="603" t="s">
        <v>6071</v>
      </c>
      <c r="AG185" s="603" t="s">
        <v>490</v>
      </c>
      <c r="AH185" s="600" t="s">
        <v>7483</v>
      </c>
      <c r="AI185" s="600" t="str">
        <f>IFERROR(VLOOKUP(cppm_pr[[#This Row],[Order Number]],SPHERE!C:CC,39,0),"")</f>
        <v/>
      </c>
      <c r="AJ185" s="600" t="str">
        <f>IFERROR(VLOOKUP(cppm_pr[[#This Row],[Order Number]],'DC TM ONE'!B:CN,42,0),"")</f>
        <v/>
      </c>
      <c r="AK185" s="600"/>
      <c r="AL185" s="609">
        <v>45199</v>
      </c>
      <c r="AM185" s="603" t="s">
        <v>7449</v>
      </c>
      <c r="AN185" s="603" t="s">
        <v>4928</v>
      </c>
      <c r="AO185" s="603"/>
      <c r="AP185" s="603"/>
      <c r="AQ185" s="610" t="s">
        <v>7484</v>
      </c>
      <c r="AR185" s="603" t="s">
        <v>7451</v>
      </c>
      <c r="AS185" s="603"/>
      <c r="AT185" s="610" t="s">
        <v>7485</v>
      </c>
      <c r="AU185" s="603"/>
      <c r="AV185" s="603"/>
      <c r="AW185" s="603"/>
      <c r="AX185" s="603"/>
      <c r="AY185" s="603"/>
      <c r="AZ185" s="603"/>
      <c r="BA185" s="603"/>
      <c r="BB185" s="603"/>
      <c r="BC185" s="603"/>
      <c r="BD185" s="603"/>
      <c r="BE185" s="603"/>
      <c r="BF185" s="603"/>
      <c r="BG185" s="603"/>
      <c r="BH185" s="603"/>
    </row>
    <row r="186" spans="1:60" ht="12" customHeight="1">
      <c r="A186" s="589">
        <v>183</v>
      </c>
      <c r="B186" s="589" t="s">
        <v>65</v>
      </c>
      <c r="C186" s="590" t="s">
        <v>267</v>
      </c>
      <c r="D186" s="591">
        <v>45179</v>
      </c>
      <c r="E186" s="589" t="s">
        <v>7486</v>
      </c>
      <c r="F186" s="592" t="s">
        <v>7487</v>
      </c>
      <c r="G186" s="592" t="s">
        <v>7488</v>
      </c>
      <c r="H186" s="592" t="s">
        <v>7489</v>
      </c>
      <c r="I186" s="592" t="s">
        <v>7490</v>
      </c>
      <c r="J186" s="589"/>
      <c r="K186" s="593"/>
      <c r="L186" s="595" t="s">
        <v>52</v>
      </c>
      <c r="M186" s="593"/>
      <c r="N186" s="595"/>
      <c r="O186" s="592"/>
      <c r="P186" s="594"/>
      <c r="Q186" s="594"/>
      <c r="R186" s="592">
        <f t="shared" si="2"/>
        <v>0</v>
      </c>
      <c r="S186" s="592"/>
      <c r="T186" s="596" t="str">
        <f>VLOOKUP(cppm_pr[[#This Row],[Status]],'All Link_LOV'!$I$32:$K$72,2,0)</f>
        <v>PO Issued</v>
      </c>
      <c r="U186" s="596" t="s">
        <v>22</v>
      </c>
      <c r="V186" s="592">
        <v>265</v>
      </c>
      <c r="W186" s="596"/>
      <c r="X186" s="592"/>
      <c r="Y186" s="592" t="s">
        <v>6058</v>
      </c>
      <c r="Z186" s="597">
        <v>45175.714525463001</v>
      </c>
      <c r="AA186" s="598" t="s">
        <v>1649</v>
      </c>
      <c r="AB186" s="595"/>
      <c r="AC186" s="595">
        <v>4792.74</v>
      </c>
      <c r="AD186" s="592" t="s">
        <v>6059</v>
      </c>
      <c r="AE186" s="592"/>
      <c r="AF186" s="592" t="s">
        <v>397</v>
      </c>
      <c r="AG186" s="592" t="s">
        <v>492</v>
      </c>
      <c r="AH186" s="592" t="s">
        <v>7491</v>
      </c>
      <c r="AI186" s="600" t="str">
        <f>IFERROR(VLOOKUP(cppm_pr[[#This Row],[Order Number]],SPHERE!C:CC,39,0),"")</f>
        <v/>
      </c>
      <c r="AJ186" s="600" t="str">
        <f>IFERROR(VLOOKUP(cppm_pr[[#This Row],[Order Number]],'DC TM ONE'!B:CN,42,0),"")</f>
        <v/>
      </c>
      <c r="AK186" s="592"/>
      <c r="AL186" s="599">
        <v>45199</v>
      </c>
      <c r="AM186" s="592" t="s">
        <v>7492</v>
      </c>
      <c r="AN186" s="592" t="s">
        <v>4928</v>
      </c>
      <c r="AO186" s="592"/>
      <c r="AP186" s="592"/>
      <c r="AQ186" s="598" t="s">
        <v>7493</v>
      </c>
      <c r="AR186" s="592" t="s">
        <v>7494</v>
      </c>
      <c r="AS186" s="592"/>
      <c r="AT186" s="598" t="s">
        <v>7495</v>
      </c>
      <c r="AU186" s="592"/>
      <c r="AV186" s="592"/>
      <c r="AW186" s="592"/>
      <c r="AX186" s="592"/>
      <c r="AY186" s="592"/>
      <c r="AZ186" s="592"/>
      <c r="BA186" s="592"/>
      <c r="BB186" s="592"/>
      <c r="BC186" s="592"/>
      <c r="BD186" s="592"/>
      <c r="BE186" s="592"/>
      <c r="BF186" s="592"/>
      <c r="BG186" s="592"/>
      <c r="BH186" s="592"/>
    </row>
    <row r="187" spans="1:60" ht="12" customHeight="1">
      <c r="A187" s="600">
        <v>184</v>
      </c>
      <c r="B187" s="600" t="s">
        <v>62</v>
      </c>
      <c r="C187" s="601" t="s">
        <v>219</v>
      </c>
      <c r="D187" s="602">
        <v>45177</v>
      </c>
      <c r="E187" s="600" t="s">
        <v>7496</v>
      </c>
      <c r="F187" s="603" t="s">
        <v>7497</v>
      </c>
      <c r="G187" s="603" t="s">
        <v>7498</v>
      </c>
      <c r="H187" s="603" t="s">
        <v>7499</v>
      </c>
      <c r="I187" s="603"/>
      <c r="J187" s="600"/>
      <c r="K187" s="611"/>
      <c r="L187" s="606" t="s">
        <v>1552</v>
      </c>
      <c r="M187" s="611"/>
      <c r="N187" s="606"/>
      <c r="O187" s="603"/>
      <c r="P187" s="605"/>
      <c r="Q187" s="605"/>
      <c r="R187" s="603">
        <f t="shared" si="2"/>
        <v>0</v>
      </c>
      <c r="S187" s="603"/>
      <c r="T187" s="607" t="str">
        <f>VLOOKUP(cppm_pr[[#This Row],[Status]],'All Link_LOV'!$I$32:$K$72,2,0)</f>
        <v>Queried - Require More Information From NeC/AND</v>
      </c>
      <c r="U187" s="607" t="s">
        <v>22</v>
      </c>
      <c r="V187" s="603">
        <v>268</v>
      </c>
      <c r="W187" s="607"/>
      <c r="X187" s="603"/>
      <c r="Y187" s="603" t="s">
        <v>6058</v>
      </c>
      <c r="Z187" s="608">
        <v>45175.727187500001</v>
      </c>
      <c r="AA187" s="603" t="s">
        <v>4091</v>
      </c>
      <c r="AB187" s="606"/>
      <c r="AC187" s="606">
        <v>3015.18</v>
      </c>
      <c r="AD187" s="603" t="s">
        <v>6148</v>
      </c>
      <c r="AE187" s="603" t="s">
        <v>7500</v>
      </c>
      <c r="AF187" s="603" t="s">
        <v>6071</v>
      </c>
      <c r="AG187" s="603" t="s">
        <v>490</v>
      </c>
      <c r="AH187" s="603" t="s">
        <v>7501</v>
      </c>
      <c r="AI187" s="600" t="str">
        <f>IFERROR(VLOOKUP(cppm_pr[[#This Row],[Order Number]],SPHERE!C:CC,39,0),"")</f>
        <v/>
      </c>
      <c r="AJ187" s="600" t="str">
        <f>IFERROR(VLOOKUP(cppm_pr[[#This Row],[Order Number]],'DC TM ONE'!B:CN,42,0),"")</f>
        <v/>
      </c>
      <c r="AK187" s="603"/>
      <c r="AL187" s="609">
        <v>45199</v>
      </c>
      <c r="AM187" s="603" t="s">
        <v>6609</v>
      </c>
      <c r="AN187" s="603" t="s">
        <v>6175</v>
      </c>
      <c r="AO187" s="603"/>
      <c r="AP187" s="603" t="str">
        <f>$AR187</f>
        <v>3400023532</v>
      </c>
      <c r="AQ187" s="610"/>
      <c r="AR187" s="603" t="s">
        <v>6583</v>
      </c>
      <c r="AS187" s="603"/>
      <c r="AT187" s="610" t="s">
        <v>7502</v>
      </c>
      <c r="AU187" s="603"/>
      <c r="AV187" s="603"/>
      <c r="AW187" s="603"/>
      <c r="AX187" s="603"/>
      <c r="AY187" s="603"/>
      <c r="AZ187" s="603"/>
      <c r="BA187" s="603"/>
      <c r="BB187" s="603"/>
      <c r="BC187" s="603"/>
      <c r="BD187" s="603"/>
      <c r="BE187" s="603"/>
      <c r="BF187" s="603"/>
      <c r="BG187" s="603"/>
      <c r="BH187" s="603"/>
    </row>
    <row r="188" spans="1:60" ht="12" customHeight="1">
      <c r="A188" s="589">
        <v>185</v>
      </c>
      <c r="B188" s="589" t="s">
        <v>71</v>
      </c>
      <c r="C188" s="590" t="s">
        <v>267</v>
      </c>
      <c r="D188" s="591">
        <v>45176</v>
      </c>
      <c r="E188" s="589" t="s">
        <v>7503</v>
      </c>
      <c r="F188" s="592" t="s">
        <v>1716</v>
      </c>
      <c r="G188" s="592" t="s">
        <v>7504</v>
      </c>
      <c r="H188" s="592" t="s">
        <v>7505</v>
      </c>
      <c r="I188" s="589" t="s">
        <v>7506</v>
      </c>
      <c r="J188" s="589"/>
      <c r="K188" s="593" t="s">
        <v>7507</v>
      </c>
      <c r="L188" s="595" t="s">
        <v>55</v>
      </c>
      <c r="M188" s="593"/>
      <c r="N188" s="595"/>
      <c r="O188" s="592"/>
      <c r="P188" s="655"/>
      <c r="Q188" s="655"/>
      <c r="R188" s="589">
        <f t="shared" si="2"/>
        <v>0</v>
      </c>
      <c r="S188" s="589"/>
      <c r="T188" s="596" t="str">
        <f>VLOOKUP(cppm_pr[[#This Row],[Status]],'All Link_LOV'!$I$32:$K$72,2,0)</f>
        <v>PO Issued</v>
      </c>
      <c r="U188" s="596" t="s">
        <v>22</v>
      </c>
      <c r="V188" s="592">
        <v>278</v>
      </c>
      <c r="W188" s="596"/>
      <c r="X188" s="592"/>
      <c r="Y188" s="592" t="s">
        <v>6058</v>
      </c>
      <c r="Z188" s="597">
        <v>45175.711550925902</v>
      </c>
      <c r="AA188" s="598" t="s">
        <v>1712</v>
      </c>
      <c r="AB188" s="595"/>
      <c r="AC188" s="595">
        <v>26006</v>
      </c>
      <c r="AD188" s="592" t="s">
        <v>6059</v>
      </c>
      <c r="AE188" s="592"/>
      <c r="AF188" s="592" t="s">
        <v>6164</v>
      </c>
      <c r="AG188" s="592" t="s">
        <v>492</v>
      </c>
      <c r="AH188" s="589" t="s">
        <v>7508</v>
      </c>
      <c r="AI188" s="600" t="str">
        <f>IFERROR(VLOOKUP(cppm_pr[[#This Row],[Order Number]],SPHERE!C:CC,39,0),"")</f>
        <v/>
      </c>
      <c r="AJ188" s="600" t="str">
        <f>IFERROR(VLOOKUP(cppm_pr[[#This Row],[Order Number]],'DC TM ONE'!B:CN,42,0),"")</f>
        <v/>
      </c>
      <c r="AK188" s="589"/>
      <c r="AL188" s="599">
        <v>45229</v>
      </c>
      <c r="AM188" s="592" t="s">
        <v>7509</v>
      </c>
      <c r="AN188" s="592" t="s">
        <v>4928</v>
      </c>
      <c r="AO188" s="592"/>
      <c r="AP188" s="592"/>
      <c r="AQ188" s="598" t="s">
        <v>7510</v>
      </c>
      <c r="AR188" s="592" t="s">
        <v>1720</v>
      </c>
      <c r="AS188" s="592"/>
      <c r="AT188" s="598" t="s">
        <v>7511</v>
      </c>
      <c r="AU188" s="592"/>
      <c r="AV188" s="592"/>
      <c r="AW188" s="592"/>
      <c r="AX188" s="592"/>
      <c r="AY188" s="592"/>
      <c r="AZ188" s="592"/>
      <c r="BA188" s="592"/>
      <c r="BB188" s="592"/>
      <c r="BC188" s="592"/>
      <c r="BD188" s="592"/>
      <c r="BE188" s="592"/>
      <c r="BF188" s="592"/>
      <c r="BG188" s="592"/>
      <c r="BH188" s="592"/>
    </row>
    <row r="189" spans="1:60" ht="12" customHeight="1">
      <c r="A189" s="600">
        <v>186</v>
      </c>
      <c r="B189" s="600" t="s">
        <v>62</v>
      </c>
      <c r="C189" s="601" t="s">
        <v>254</v>
      </c>
      <c r="D189" s="602"/>
      <c r="E189" s="600" t="s">
        <v>6058</v>
      </c>
      <c r="F189" s="603" t="s">
        <v>770</v>
      </c>
      <c r="G189" s="603" t="s">
        <v>7260</v>
      </c>
      <c r="H189" s="603" t="s">
        <v>173</v>
      </c>
      <c r="I189" s="603" t="s">
        <v>7512</v>
      </c>
      <c r="J189" s="600"/>
      <c r="K189" s="611"/>
      <c r="L189" s="606" t="s">
        <v>1552</v>
      </c>
      <c r="M189" s="611"/>
      <c r="N189" s="606"/>
      <c r="O189" s="603"/>
      <c r="P189" s="605"/>
      <c r="Q189" s="605"/>
      <c r="R189" s="603">
        <f t="shared" si="2"/>
        <v>0</v>
      </c>
      <c r="S189" s="603"/>
      <c r="T189" s="607" t="str">
        <f>VLOOKUP(cppm_pr[[#This Row],[Status]],'All Link_LOV'!$I$32:$K$72,2,0)</f>
        <v>PO Issued</v>
      </c>
      <c r="U189" s="607" t="s">
        <v>22</v>
      </c>
      <c r="V189" s="603">
        <v>288</v>
      </c>
      <c r="W189" s="607"/>
      <c r="X189" s="603"/>
      <c r="Y189" s="603" t="s">
        <v>6058</v>
      </c>
      <c r="Z189" s="608">
        <v>45175.766412037003</v>
      </c>
      <c r="AA189" s="603" t="s">
        <v>2009</v>
      </c>
      <c r="AB189" s="606"/>
      <c r="AC189" s="606">
        <v>16097</v>
      </c>
      <c r="AD189" s="603" t="s">
        <v>6148</v>
      </c>
      <c r="AE189" s="603" t="s">
        <v>7513</v>
      </c>
      <c r="AF189" s="603" t="s">
        <v>398</v>
      </c>
      <c r="AG189" s="603" t="s">
        <v>488</v>
      </c>
      <c r="AH189" s="603" t="s">
        <v>7514</v>
      </c>
      <c r="AI189" s="600" t="str">
        <f>IFERROR(VLOOKUP(cppm_pr[[#This Row],[Order Number]],SPHERE!C:CC,39,0),"")</f>
        <v/>
      </c>
      <c r="AJ189" s="600" t="str">
        <f>IFERROR(VLOOKUP(cppm_pr[[#This Row],[Order Number]],'DC TM ONE'!B:CN,42,0),"")</f>
        <v/>
      </c>
      <c r="AK189" s="603"/>
      <c r="AL189" s="609">
        <v>45180</v>
      </c>
      <c r="AM189" s="603" t="s">
        <v>7263</v>
      </c>
      <c r="AN189" s="603" t="s">
        <v>4928</v>
      </c>
      <c r="AO189" s="603"/>
      <c r="AP189" s="603"/>
      <c r="AQ189" s="610" t="s">
        <v>7515</v>
      </c>
      <c r="AR189" s="603" t="s">
        <v>7516</v>
      </c>
      <c r="AS189" s="603"/>
      <c r="AT189" s="610" t="s">
        <v>7517</v>
      </c>
      <c r="AU189" s="603"/>
      <c r="AV189" s="603"/>
      <c r="AW189" s="603"/>
      <c r="AX189" s="603"/>
      <c r="AY189" s="603"/>
      <c r="AZ189" s="603"/>
      <c r="BA189" s="603"/>
      <c r="BB189" s="603"/>
      <c r="BC189" s="603"/>
      <c r="BD189" s="603"/>
      <c r="BE189" s="603"/>
      <c r="BF189" s="603"/>
      <c r="BG189" s="603"/>
      <c r="BH189" s="603"/>
    </row>
    <row r="190" spans="1:60" ht="12" customHeight="1">
      <c r="A190" s="589">
        <v>187</v>
      </c>
      <c r="B190" s="589" t="s">
        <v>76</v>
      </c>
      <c r="C190" s="590" t="s">
        <v>256</v>
      </c>
      <c r="D190" s="591">
        <v>45176</v>
      </c>
      <c r="E190" s="589" t="s">
        <v>7518</v>
      </c>
      <c r="F190" s="592" t="s">
        <v>7519</v>
      </c>
      <c r="G190" s="592" t="s">
        <v>7520</v>
      </c>
      <c r="H190" s="592" t="s">
        <v>7521</v>
      </c>
      <c r="I190" s="592" t="s">
        <v>7522</v>
      </c>
      <c r="J190" s="589"/>
      <c r="K190" s="593"/>
      <c r="L190" s="595" t="s">
        <v>1264</v>
      </c>
      <c r="M190" s="593"/>
      <c r="N190" s="595"/>
      <c r="O190" s="592"/>
      <c r="P190" s="594"/>
      <c r="Q190" s="594"/>
      <c r="R190" s="592">
        <f t="shared" si="2"/>
        <v>0</v>
      </c>
      <c r="S190" s="592"/>
      <c r="T190" s="596" t="str">
        <f>VLOOKUP(cppm_pr[[#This Row],[Status]],'All Link_LOV'!$I$32:$K$72,2,0)</f>
        <v>PO Issued / Not Require LOR</v>
      </c>
      <c r="U190" s="596" t="s">
        <v>22</v>
      </c>
      <c r="V190" s="592">
        <v>289</v>
      </c>
      <c r="W190" s="596"/>
      <c r="X190" s="592"/>
      <c r="Y190" s="592" t="s">
        <v>6058</v>
      </c>
      <c r="Z190" s="597">
        <v>45175.9850462963</v>
      </c>
      <c r="AA190" s="598" t="s">
        <v>7523</v>
      </c>
      <c r="AB190" s="595"/>
      <c r="AC190" s="595">
        <v>420.73</v>
      </c>
      <c r="AD190" s="592" t="s">
        <v>6148</v>
      </c>
      <c r="AE190" s="592" t="s">
        <v>7524</v>
      </c>
      <c r="AF190" s="592" t="s">
        <v>397</v>
      </c>
      <c r="AG190" s="592" t="s">
        <v>493</v>
      </c>
      <c r="AH190" s="592" t="s">
        <v>7525</v>
      </c>
      <c r="AI190" s="600" t="str">
        <f>IFERROR(VLOOKUP(cppm_pr[[#This Row],[Order Number]],SPHERE!C:CC,39,0),"")</f>
        <v/>
      </c>
      <c r="AJ190" s="600" t="str">
        <f>IFERROR(VLOOKUP(cppm_pr[[#This Row],[Order Number]],'DC TM ONE'!B:CN,42,0),"")</f>
        <v/>
      </c>
      <c r="AK190" s="592"/>
      <c r="AL190" s="599">
        <v>45291</v>
      </c>
      <c r="AM190" s="592" t="s">
        <v>7526</v>
      </c>
      <c r="AN190" s="592" t="s">
        <v>4928</v>
      </c>
      <c r="AO190" s="592"/>
      <c r="AP190" s="592"/>
      <c r="AQ190" s="598" t="s">
        <v>7527</v>
      </c>
      <c r="AR190" s="592" t="s">
        <v>7528</v>
      </c>
      <c r="AS190" s="592"/>
      <c r="AT190" s="598" t="s">
        <v>7529</v>
      </c>
      <c r="AU190" s="592"/>
      <c r="AV190" s="592"/>
      <c r="AW190" s="592"/>
      <c r="AX190" s="592"/>
      <c r="AY190" s="592"/>
      <c r="AZ190" s="592"/>
      <c r="BA190" s="592"/>
      <c r="BB190" s="592"/>
      <c r="BC190" s="592"/>
      <c r="BD190" s="592"/>
      <c r="BE190" s="592"/>
      <c r="BF190" s="592"/>
      <c r="BG190" s="592"/>
      <c r="BH190" s="592"/>
    </row>
    <row r="191" spans="1:60" ht="12" customHeight="1">
      <c r="A191" s="600">
        <v>188</v>
      </c>
      <c r="B191" s="600" t="s">
        <v>76</v>
      </c>
      <c r="C191" s="601" t="s">
        <v>267</v>
      </c>
      <c r="D191" s="602">
        <v>45176</v>
      </c>
      <c r="E191" s="600" t="s">
        <v>7530</v>
      </c>
      <c r="F191" s="603" t="s">
        <v>7531</v>
      </c>
      <c r="G191" s="603" t="s">
        <v>7532</v>
      </c>
      <c r="H191" s="603" t="s">
        <v>7533</v>
      </c>
      <c r="I191" s="603" t="s">
        <v>7534</v>
      </c>
      <c r="J191" s="600"/>
      <c r="K191" s="611"/>
      <c r="L191" s="606" t="s">
        <v>1264</v>
      </c>
      <c r="M191" s="611"/>
      <c r="N191" s="606"/>
      <c r="O191" s="603"/>
      <c r="P191" s="605"/>
      <c r="Q191" s="605"/>
      <c r="R191" s="603">
        <f t="shared" si="2"/>
        <v>0</v>
      </c>
      <c r="S191" s="603"/>
      <c r="T191" s="607" t="str">
        <f>VLOOKUP(cppm_pr[[#This Row],[Status]],'All Link_LOV'!$I$32:$K$72,2,0)</f>
        <v>PO Issued</v>
      </c>
      <c r="U191" s="607" t="s">
        <v>22</v>
      </c>
      <c r="V191" s="603">
        <v>290</v>
      </c>
      <c r="W191" s="607"/>
      <c r="X191" s="603"/>
      <c r="Y191" s="603" t="s">
        <v>6058</v>
      </c>
      <c r="Z191" s="608">
        <v>45175.994918981502</v>
      </c>
      <c r="AA191" s="603" t="s">
        <v>7523</v>
      </c>
      <c r="AB191" s="606"/>
      <c r="AC191" s="606">
        <v>61277.06</v>
      </c>
      <c r="AD191" s="603" t="s">
        <v>6148</v>
      </c>
      <c r="AE191" s="603" t="s">
        <v>7535</v>
      </c>
      <c r="AF191" s="603" t="s">
        <v>397</v>
      </c>
      <c r="AG191" s="603" t="s">
        <v>493</v>
      </c>
      <c r="AH191" s="603" t="s">
        <v>7536</v>
      </c>
      <c r="AI191" s="600" t="str">
        <f>IFERROR(VLOOKUP(cppm_pr[[#This Row],[Order Number]],SPHERE!C:CC,39,0),"")</f>
        <v/>
      </c>
      <c r="AJ191" s="600" t="str">
        <f>IFERROR(VLOOKUP(cppm_pr[[#This Row],[Order Number]],'DC TM ONE'!B:CN,42,0),"")</f>
        <v/>
      </c>
      <c r="AK191" s="603"/>
      <c r="AL191" s="609">
        <v>45046</v>
      </c>
      <c r="AM191" s="603" t="s">
        <v>7537</v>
      </c>
      <c r="AN191" s="603" t="s">
        <v>4928</v>
      </c>
      <c r="AO191" s="603"/>
      <c r="AP191" s="603"/>
      <c r="AQ191" s="610" t="s">
        <v>7538</v>
      </c>
      <c r="AR191" s="603" t="s">
        <v>7528</v>
      </c>
      <c r="AS191" s="603"/>
      <c r="AT191" s="610" t="s">
        <v>7539</v>
      </c>
      <c r="AU191" s="603"/>
      <c r="AV191" s="603"/>
      <c r="AW191" s="603"/>
      <c r="AX191" s="603"/>
      <c r="AY191" s="603"/>
      <c r="AZ191" s="603"/>
      <c r="BA191" s="603"/>
      <c r="BB191" s="603"/>
      <c r="BC191" s="603"/>
      <c r="BD191" s="603"/>
      <c r="BE191" s="603"/>
      <c r="BF191" s="603"/>
      <c r="BG191" s="603"/>
      <c r="BH191" s="603"/>
    </row>
    <row r="192" spans="1:60" ht="12" customHeight="1">
      <c r="A192" s="589">
        <v>189</v>
      </c>
      <c r="B192" s="589" t="s">
        <v>76</v>
      </c>
      <c r="C192" s="590" t="s">
        <v>267</v>
      </c>
      <c r="D192" s="591">
        <v>45176</v>
      </c>
      <c r="E192" s="589" t="s">
        <v>7540</v>
      </c>
      <c r="F192" s="592" t="s">
        <v>7541</v>
      </c>
      <c r="G192" s="592" t="s">
        <v>7542</v>
      </c>
      <c r="H192" s="592" t="s">
        <v>7543</v>
      </c>
      <c r="I192" s="592" t="s">
        <v>7544</v>
      </c>
      <c r="J192" s="589"/>
      <c r="K192" s="593"/>
      <c r="L192" s="595" t="s">
        <v>1264</v>
      </c>
      <c r="M192" s="593"/>
      <c r="N192" s="595"/>
      <c r="O192" s="592"/>
      <c r="P192" s="594"/>
      <c r="Q192" s="594"/>
      <c r="R192" s="592">
        <f t="shared" si="2"/>
        <v>0</v>
      </c>
      <c r="S192" s="592"/>
      <c r="T192" s="596" t="str">
        <f>VLOOKUP(cppm_pr[[#This Row],[Status]],'All Link_LOV'!$I$32:$K$72,2,0)</f>
        <v>PO Issued</v>
      </c>
      <c r="U192" s="596" t="s">
        <v>22</v>
      </c>
      <c r="V192" s="592">
        <v>291</v>
      </c>
      <c r="W192" s="596"/>
      <c r="X192" s="592"/>
      <c r="Y192" s="592" t="s">
        <v>6058</v>
      </c>
      <c r="Z192" s="597">
        <v>45176.028854166703</v>
      </c>
      <c r="AA192" s="598" t="s">
        <v>7523</v>
      </c>
      <c r="AB192" s="595"/>
      <c r="AC192" s="595">
        <v>2907.59</v>
      </c>
      <c r="AD192" s="592" t="s">
        <v>6148</v>
      </c>
      <c r="AE192" s="592" t="s">
        <v>7545</v>
      </c>
      <c r="AF192" s="592" t="s">
        <v>397</v>
      </c>
      <c r="AG192" s="592" t="s">
        <v>493</v>
      </c>
      <c r="AH192" s="592" t="s">
        <v>7546</v>
      </c>
      <c r="AI192" s="600" t="str">
        <f>IFERROR(VLOOKUP(cppm_pr[[#This Row],[Order Number]],SPHERE!C:CC,39,0),"")</f>
        <v/>
      </c>
      <c r="AJ192" s="600" t="str">
        <f>IFERROR(VLOOKUP(cppm_pr[[#This Row],[Order Number]],'DC TM ONE'!B:CN,42,0),"")</f>
        <v/>
      </c>
      <c r="AK192" s="592"/>
      <c r="AL192" s="599">
        <v>45291</v>
      </c>
      <c r="AM192" s="592" t="s">
        <v>7526</v>
      </c>
      <c r="AN192" s="592" t="s">
        <v>4928</v>
      </c>
      <c r="AO192" s="592"/>
      <c r="AP192" s="592"/>
      <c r="AQ192" s="598" t="s">
        <v>7547</v>
      </c>
      <c r="AR192" s="592" t="s">
        <v>7548</v>
      </c>
      <c r="AS192" s="592"/>
      <c r="AT192" s="598" t="s">
        <v>7549</v>
      </c>
      <c r="AU192" s="592"/>
      <c r="AV192" s="592"/>
      <c r="AW192" s="592"/>
      <c r="AX192" s="592"/>
      <c r="AY192" s="592"/>
      <c r="AZ192" s="592"/>
      <c r="BA192" s="592"/>
      <c r="BB192" s="592"/>
      <c r="BC192" s="592"/>
      <c r="BD192" s="592"/>
      <c r="BE192" s="592"/>
      <c r="BF192" s="592"/>
      <c r="BG192" s="592"/>
      <c r="BH192" s="592"/>
    </row>
    <row r="193" spans="1:60" s="180" customFormat="1" ht="12" customHeight="1">
      <c r="A193" s="617">
        <v>190</v>
      </c>
      <c r="B193" s="617" t="s">
        <v>81</v>
      </c>
      <c r="C193" s="601" t="s">
        <v>201</v>
      </c>
      <c r="D193" s="615">
        <v>45187</v>
      </c>
      <c r="E193" s="617" t="s">
        <v>7550</v>
      </c>
      <c r="F193" s="620" t="s">
        <v>7551</v>
      </c>
      <c r="G193" s="620" t="s">
        <v>7552</v>
      </c>
      <c r="H193" s="620" t="s">
        <v>7553</v>
      </c>
      <c r="I193" s="620" t="s">
        <v>7554</v>
      </c>
      <c r="J193" s="617"/>
      <c r="K193" s="616"/>
      <c r="L193" s="614" t="s">
        <v>1492</v>
      </c>
      <c r="M193" s="616"/>
      <c r="N193" s="622"/>
      <c r="O193" s="620"/>
      <c r="P193" s="658"/>
      <c r="Q193" s="658"/>
      <c r="R193" s="620">
        <f t="shared" si="2"/>
        <v>0</v>
      </c>
      <c r="S193" s="620"/>
      <c r="T193" s="619" t="str">
        <f>VLOOKUP(cppm_pr[[#This Row],[Status]],'All Link_LOV'!$I$32:$K$72,2,0)</f>
        <v>Queried - Require More Information From NeC/AND</v>
      </c>
      <c r="U193" s="619" t="s">
        <v>22</v>
      </c>
      <c r="V193" s="620">
        <v>292</v>
      </c>
      <c r="W193" s="619"/>
      <c r="X193" s="620"/>
      <c r="Y193" s="620" t="s">
        <v>6058</v>
      </c>
      <c r="Z193" s="621">
        <v>45176.3440162037</v>
      </c>
      <c r="AA193" s="620" t="s">
        <v>7555</v>
      </c>
      <c r="AB193" s="622"/>
      <c r="AC193" s="622">
        <v>7133.45</v>
      </c>
      <c r="AD193" s="620" t="s">
        <v>6059</v>
      </c>
      <c r="AE193" s="620"/>
      <c r="AF193" s="620" t="s">
        <v>397</v>
      </c>
      <c r="AG193" s="603" t="s">
        <v>501</v>
      </c>
      <c r="AH193" s="617" t="s">
        <v>7556</v>
      </c>
      <c r="AI193" s="600" t="str">
        <f>IFERROR(VLOOKUP(cppm_pr[[#This Row],[Order Number]],SPHERE!C:CC,39,0),"")</f>
        <v/>
      </c>
      <c r="AJ193" s="600" t="str">
        <f>IFERROR(VLOOKUP(cppm_pr[[#This Row],[Order Number]],'DC TM ONE'!B:CN,42,0),"")</f>
        <v/>
      </c>
      <c r="AK193" s="617"/>
      <c r="AL193" s="623">
        <v>45155</v>
      </c>
      <c r="AM193" s="620" t="s">
        <v>7557</v>
      </c>
      <c r="AN193" s="620" t="s">
        <v>4928</v>
      </c>
      <c r="AO193" s="619"/>
      <c r="AP193" s="620"/>
      <c r="AQ193" s="624" t="s">
        <v>7558</v>
      </c>
      <c r="AR193" s="620">
        <v>3400038885</v>
      </c>
      <c r="AS193" s="620"/>
      <c r="AT193" s="624" t="s">
        <v>7559</v>
      </c>
      <c r="AU193" s="620"/>
      <c r="AV193" s="620"/>
      <c r="AW193" s="620"/>
      <c r="AX193" s="620"/>
      <c r="AY193" s="620"/>
      <c r="AZ193" s="620"/>
      <c r="BA193" s="620"/>
      <c r="BB193" s="620"/>
      <c r="BC193" s="620"/>
      <c r="BD193" s="620"/>
      <c r="BE193" s="620"/>
      <c r="BF193" s="620"/>
      <c r="BG193" s="620"/>
      <c r="BH193" s="620"/>
    </row>
    <row r="194" spans="1:60" ht="12" customHeight="1">
      <c r="A194" s="589">
        <v>191</v>
      </c>
      <c r="B194" s="589" t="s">
        <v>63</v>
      </c>
      <c r="C194" s="590" t="s">
        <v>267</v>
      </c>
      <c r="D194" s="591">
        <v>45187</v>
      </c>
      <c r="E194" s="589" t="s">
        <v>7560</v>
      </c>
      <c r="F194" s="592" t="s">
        <v>7561</v>
      </c>
      <c r="G194" s="592" t="s">
        <v>7562</v>
      </c>
      <c r="H194" s="592" t="s">
        <v>7563</v>
      </c>
      <c r="I194" s="592" t="s">
        <v>7564</v>
      </c>
      <c r="J194" s="589"/>
      <c r="K194" s="842" t="s">
        <v>7565</v>
      </c>
      <c r="L194" s="595" t="s">
        <v>56</v>
      </c>
      <c r="M194" s="593"/>
      <c r="N194" s="595"/>
      <c r="O194" s="592"/>
      <c r="P194" s="594"/>
      <c r="Q194" s="594"/>
      <c r="R194" s="592">
        <f t="shared" si="2"/>
        <v>0</v>
      </c>
      <c r="S194" s="592"/>
      <c r="T194" s="596" t="str">
        <f>VLOOKUP(cppm_pr[[#This Row],[Status]],'All Link_LOV'!$I$32:$K$72,2,0)</f>
        <v>PO Issued</v>
      </c>
      <c r="U194" s="596" t="s">
        <v>22</v>
      </c>
      <c r="V194" s="592">
        <v>293</v>
      </c>
      <c r="W194" s="596"/>
      <c r="X194" s="592"/>
      <c r="Y194" s="592" t="s">
        <v>6058</v>
      </c>
      <c r="Z194" s="597">
        <v>45176.352685185186</v>
      </c>
      <c r="AA194" s="598" t="s">
        <v>5661</v>
      </c>
      <c r="AB194" s="595"/>
      <c r="AC194" s="595">
        <v>3298.4</v>
      </c>
      <c r="AD194" s="592" t="s">
        <v>6059</v>
      </c>
      <c r="AE194" s="592"/>
      <c r="AF194" s="592" t="s">
        <v>6071</v>
      </c>
      <c r="AG194" s="592" t="s">
        <v>490</v>
      </c>
      <c r="AH194" s="592" t="s">
        <v>7566</v>
      </c>
      <c r="AI194" s="600" t="str">
        <f>IFERROR(VLOOKUP(cppm_pr[[#This Row],[Order Number]],SPHERE!C:CC,39,0),"")</f>
        <v/>
      </c>
      <c r="AJ194" s="600" t="str">
        <f>IFERROR(VLOOKUP(cppm_pr[[#This Row],[Order Number]],'DC TM ONE'!B:CN,42,0),"")</f>
        <v/>
      </c>
      <c r="AK194" s="592"/>
      <c r="AL194" s="599">
        <v>45168</v>
      </c>
      <c r="AM194" s="592" t="s">
        <v>7567</v>
      </c>
      <c r="AN194" s="592" t="s">
        <v>4928</v>
      </c>
      <c r="AO194" s="592"/>
      <c r="AP194" s="592"/>
      <c r="AQ194" s="598" t="s">
        <v>7568</v>
      </c>
      <c r="AR194" s="592">
        <v>3400038578</v>
      </c>
      <c r="AS194" s="592"/>
      <c r="AT194" s="598" t="s">
        <v>7569</v>
      </c>
      <c r="AU194" s="592"/>
      <c r="AV194" s="592"/>
      <c r="AW194" s="592"/>
      <c r="AX194" s="592"/>
      <c r="AY194" s="592"/>
      <c r="AZ194" s="592"/>
      <c r="BA194" s="592"/>
      <c r="BB194" s="592"/>
      <c r="BC194" s="592"/>
      <c r="BD194" s="592"/>
      <c r="BE194" s="592"/>
      <c r="BF194" s="592"/>
      <c r="BG194" s="592"/>
      <c r="BH194" s="592"/>
    </row>
    <row r="195" spans="1:60" ht="12" customHeight="1">
      <c r="A195" s="600">
        <v>192</v>
      </c>
      <c r="B195" s="600" t="s">
        <v>80</v>
      </c>
      <c r="C195" s="601" t="s">
        <v>254</v>
      </c>
      <c r="D195" s="602"/>
      <c r="E195" s="600" t="s">
        <v>7570</v>
      </c>
      <c r="F195" s="603" t="s">
        <v>6305</v>
      </c>
      <c r="G195" s="603" t="s">
        <v>6306</v>
      </c>
      <c r="H195" s="603" t="s">
        <v>6307</v>
      </c>
      <c r="I195" s="603" t="s">
        <v>7571</v>
      </c>
      <c r="J195" s="600"/>
      <c r="K195" s="611"/>
      <c r="L195" s="606" t="s">
        <v>50</v>
      </c>
      <c r="M195" s="611"/>
      <c r="N195" s="606"/>
      <c r="O195" s="603"/>
      <c r="P195" s="605"/>
      <c r="Q195" s="605"/>
      <c r="R195" s="603">
        <f t="shared" si="2"/>
        <v>0</v>
      </c>
      <c r="S195" s="603"/>
      <c r="T195" s="607" t="str">
        <f>VLOOKUP(cppm_pr[[#This Row],[Status]],'All Link_LOV'!$I$32:$K$72,2,0)</f>
        <v>PO Issued</v>
      </c>
      <c r="U195" s="607" t="s">
        <v>22</v>
      </c>
      <c r="V195" s="603">
        <v>294</v>
      </c>
      <c r="W195" s="607"/>
      <c r="X195" s="603"/>
      <c r="Y195" s="603" t="s">
        <v>6058</v>
      </c>
      <c r="Z195" s="608">
        <v>45176.390601851854</v>
      </c>
      <c r="AA195" s="603" t="s">
        <v>7572</v>
      </c>
      <c r="AB195" s="606"/>
      <c r="AC195" s="606">
        <v>3513.25</v>
      </c>
      <c r="AD195" s="603" t="s">
        <v>6148</v>
      </c>
      <c r="AE195" s="603" t="s">
        <v>7573</v>
      </c>
      <c r="AF195" s="603" t="s">
        <v>397</v>
      </c>
      <c r="AG195" s="603" t="s">
        <v>493</v>
      </c>
      <c r="AH195" s="603" t="s">
        <v>7574</v>
      </c>
      <c r="AI195" s="600" t="str">
        <f>IFERROR(VLOOKUP(cppm_pr[[#This Row],[Order Number]],SPHERE!C:CC,39,0),"")</f>
        <v/>
      </c>
      <c r="AJ195" s="600" t="str">
        <f>IFERROR(VLOOKUP(cppm_pr[[#This Row],[Order Number]],'DC TM ONE'!B:CN,42,0),"")</f>
        <v/>
      </c>
      <c r="AK195" s="603"/>
      <c r="AL195" s="609">
        <v>45199</v>
      </c>
      <c r="AM195" s="603" t="s">
        <v>6310</v>
      </c>
      <c r="AN195" s="603" t="s">
        <v>4928</v>
      </c>
      <c r="AO195" s="603"/>
      <c r="AP195" s="603"/>
      <c r="AQ195" s="610" t="s">
        <v>7575</v>
      </c>
      <c r="AR195" s="603">
        <v>3400038885</v>
      </c>
      <c r="AS195" s="603"/>
      <c r="AT195" s="610" t="s">
        <v>7576</v>
      </c>
      <c r="AU195" s="603"/>
      <c r="AV195" s="603"/>
      <c r="AW195" s="603"/>
      <c r="AX195" s="603"/>
      <c r="AY195" s="603"/>
      <c r="AZ195" s="603"/>
      <c r="BA195" s="603"/>
      <c r="BB195" s="603"/>
      <c r="BC195" s="603"/>
      <c r="BD195" s="603"/>
      <c r="BE195" s="603"/>
      <c r="BF195" s="603"/>
      <c r="BG195" s="603"/>
      <c r="BH195" s="603"/>
    </row>
    <row r="196" spans="1:60" ht="12" customHeight="1">
      <c r="A196" s="589">
        <v>193</v>
      </c>
      <c r="B196" s="589" t="s">
        <v>71</v>
      </c>
      <c r="C196" s="590" t="s">
        <v>250</v>
      </c>
      <c r="D196" s="591"/>
      <c r="E196" s="589" t="s">
        <v>6058</v>
      </c>
      <c r="F196" s="592" t="s">
        <v>7577</v>
      </c>
      <c r="G196" s="592" t="s">
        <v>6794</v>
      </c>
      <c r="H196" s="592" t="s">
        <v>7578</v>
      </c>
      <c r="I196" s="592" t="s">
        <v>7579</v>
      </c>
      <c r="J196" s="589"/>
      <c r="K196" s="593"/>
      <c r="L196" s="595" t="s">
        <v>1552</v>
      </c>
      <c r="M196" s="593"/>
      <c r="N196" s="595"/>
      <c r="O196" s="592"/>
      <c r="P196" s="594"/>
      <c r="Q196" s="594"/>
      <c r="R196" s="592">
        <f t="shared" ref="R196:R259" si="3">$Q196-$P196</f>
        <v>0</v>
      </c>
      <c r="S196" s="592"/>
      <c r="T196" s="596" t="str">
        <f>VLOOKUP(cppm_pr[[#This Row],[Status]],'All Link_LOV'!$I$32:$K$72,2,0)</f>
        <v>LOR Issued</v>
      </c>
      <c r="U196" s="596" t="s">
        <v>22</v>
      </c>
      <c r="V196" s="592">
        <v>295</v>
      </c>
      <c r="W196" s="596"/>
      <c r="X196" s="592"/>
      <c r="Y196" s="592" t="s">
        <v>6058</v>
      </c>
      <c r="Z196" s="597">
        <v>45176.382789351854</v>
      </c>
      <c r="AA196" s="598" t="s">
        <v>1662</v>
      </c>
      <c r="AB196" s="595"/>
      <c r="AC196" s="595">
        <v>162610.9</v>
      </c>
      <c r="AD196" s="592" t="s">
        <v>6148</v>
      </c>
      <c r="AE196" s="592" t="s">
        <v>7580</v>
      </c>
      <c r="AF196" s="592" t="s">
        <v>6164</v>
      </c>
      <c r="AG196" s="592" t="s">
        <v>492</v>
      </c>
      <c r="AH196" s="592" t="s">
        <v>7581</v>
      </c>
      <c r="AI196" s="600" t="str">
        <f>IFERROR(VLOOKUP(cppm_pr[[#This Row],[Order Number]],SPHERE!C:CC,39,0),"")</f>
        <v/>
      </c>
      <c r="AJ196" s="600" t="str">
        <f>IFERROR(VLOOKUP(cppm_pr[[#This Row],[Order Number]],'DC TM ONE'!B:CN,42,0),"")</f>
        <v/>
      </c>
      <c r="AK196" s="592"/>
      <c r="AL196" s="599">
        <v>45199</v>
      </c>
      <c r="AM196" s="592" t="s">
        <v>7084</v>
      </c>
      <c r="AN196" s="592" t="s">
        <v>4928</v>
      </c>
      <c r="AO196" s="592"/>
      <c r="AP196" s="592"/>
      <c r="AQ196" s="598" t="s">
        <v>7582</v>
      </c>
      <c r="AR196" s="592">
        <v>3400038897</v>
      </c>
      <c r="AS196" s="592"/>
      <c r="AT196" s="598" t="s">
        <v>7583</v>
      </c>
      <c r="AU196" s="592"/>
      <c r="AV196" s="592"/>
      <c r="AW196" s="592"/>
      <c r="AX196" s="592"/>
      <c r="AY196" s="592"/>
      <c r="AZ196" s="592"/>
      <c r="BA196" s="592"/>
      <c r="BB196" s="592"/>
      <c r="BC196" s="592"/>
      <c r="BD196" s="592"/>
      <c r="BE196" s="592"/>
      <c r="BF196" s="592"/>
      <c r="BG196" s="592"/>
      <c r="BH196" s="592"/>
    </row>
    <row r="197" spans="1:60" ht="12" customHeight="1">
      <c r="A197" s="600">
        <v>194</v>
      </c>
      <c r="B197" s="600" t="s">
        <v>64</v>
      </c>
      <c r="C197" s="601" t="s">
        <v>267</v>
      </c>
      <c r="D197" s="602">
        <v>45177</v>
      </c>
      <c r="E197" s="600" t="s">
        <v>7584</v>
      </c>
      <c r="F197" s="603" t="s">
        <v>7585</v>
      </c>
      <c r="G197" s="603" t="s">
        <v>6794</v>
      </c>
      <c r="H197" s="603" t="s">
        <v>7586</v>
      </c>
      <c r="I197" s="603"/>
      <c r="J197" s="600"/>
      <c r="K197" s="843" t="s">
        <v>7587</v>
      </c>
      <c r="L197" s="606" t="s">
        <v>2749</v>
      </c>
      <c r="M197" s="611"/>
      <c r="N197" s="606"/>
      <c r="O197" s="603"/>
      <c r="P197" s="605"/>
      <c r="Q197" s="605"/>
      <c r="R197" s="603">
        <f t="shared" si="3"/>
        <v>0</v>
      </c>
      <c r="S197" s="603"/>
      <c r="T197" s="607" t="str">
        <f>VLOOKUP(cppm_pr[[#This Row],[Status]],'All Link_LOV'!$I$32:$K$72,2,0)</f>
        <v>PO Issued</v>
      </c>
      <c r="U197" s="607" t="s">
        <v>22</v>
      </c>
      <c r="V197" s="603">
        <v>296</v>
      </c>
      <c r="W197" s="607"/>
      <c r="X197" s="603"/>
      <c r="Y197" s="603" t="s">
        <v>6058</v>
      </c>
      <c r="Z197" s="608">
        <v>45176.415960648148</v>
      </c>
      <c r="AA197" s="603" t="s">
        <v>4380</v>
      </c>
      <c r="AB197" s="606"/>
      <c r="AC197" s="606">
        <v>1550</v>
      </c>
      <c r="AD197" s="603" t="s">
        <v>6148</v>
      </c>
      <c r="AE197" s="603" t="s">
        <v>7588</v>
      </c>
      <c r="AF197" s="603" t="s">
        <v>398</v>
      </c>
      <c r="AG197" s="603" t="s">
        <v>491</v>
      </c>
      <c r="AH197" s="603" t="s">
        <v>7589</v>
      </c>
      <c r="AI197" s="600" t="str">
        <f>IFERROR(VLOOKUP(cppm_pr[[#This Row],[Order Number]],SPHERE!C:CC,39,0),"")</f>
        <v/>
      </c>
      <c r="AJ197" s="600" t="str">
        <f>IFERROR(VLOOKUP(cppm_pr[[#This Row],[Order Number]],'DC TM ONE'!B:CN,42,0),"")</f>
        <v/>
      </c>
      <c r="AK197" s="603"/>
      <c r="AL197" s="609">
        <v>45230</v>
      </c>
      <c r="AM197" s="603" t="s">
        <v>7590</v>
      </c>
      <c r="AN197" s="603" t="s">
        <v>6175</v>
      </c>
      <c r="AO197" s="603"/>
      <c r="AP197" s="603">
        <f>$AR197</f>
        <v>1002894</v>
      </c>
      <c r="AQ197" s="610"/>
      <c r="AR197" s="603">
        <v>1002894</v>
      </c>
      <c r="AS197" s="603"/>
      <c r="AT197" s="610" t="s">
        <v>7591</v>
      </c>
      <c r="AU197" s="603"/>
      <c r="AV197" s="603"/>
      <c r="AW197" s="603"/>
      <c r="AX197" s="603"/>
      <c r="AY197" s="603"/>
      <c r="AZ197" s="603"/>
      <c r="BA197" s="603"/>
      <c r="BB197" s="603"/>
      <c r="BC197" s="603"/>
      <c r="BD197" s="603"/>
      <c r="BE197" s="603"/>
      <c r="BF197" s="603"/>
      <c r="BG197" s="603"/>
      <c r="BH197" s="603"/>
    </row>
    <row r="198" spans="1:60" ht="12" customHeight="1">
      <c r="A198" s="589">
        <v>195</v>
      </c>
      <c r="B198" s="589" t="s">
        <v>80</v>
      </c>
      <c r="C198" s="590" t="s">
        <v>267</v>
      </c>
      <c r="D198" s="591">
        <v>45181</v>
      </c>
      <c r="E198" s="589" t="s">
        <v>6058</v>
      </c>
      <c r="F198" s="592" t="s">
        <v>7592</v>
      </c>
      <c r="G198" s="592" t="s">
        <v>7593</v>
      </c>
      <c r="H198" s="592" t="s">
        <v>7594</v>
      </c>
      <c r="I198" s="592" t="s">
        <v>7595</v>
      </c>
      <c r="J198" s="589"/>
      <c r="K198" s="593">
        <v>4902149556</v>
      </c>
      <c r="L198" s="595" t="s">
        <v>1552</v>
      </c>
      <c r="M198" s="593"/>
      <c r="N198" s="595"/>
      <c r="O198" s="592"/>
      <c r="P198" s="594"/>
      <c r="Q198" s="594"/>
      <c r="R198" s="592">
        <f t="shared" si="3"/>
        <v>0</v>
      </c>
      <c r="S198" s="592"/>
      <c r="T198" s="596" t="str">
        <f>VLOOKUP(cppm_pr[[#This Row],[Status]],'All Link_LOV'!$I$32:$K$72,2,0)</f>
        <v>PO Issued</v>
      </c>
      <c r="U198" s="596" t="s">
        <v>22</v>
      </c>
      <c r="V198" s="592">
        <v>297</v>
      </c>
      <c r="W198" s="596"/>
      <c r="X198" s="592"/>
      <c r="Y198" s="592" t="s">
        <v>6058</v>
      </c>
      <c r="Z198" s="597">
        <v>45176.439282407409</v>
      </c>
      <c r="AA198" s="598" t="s">
        <v>4091</v>
      </c>
      <c r="AB198" s="595"/>
      <c r="AC198" s="595">
        <v>590.79999999999995</v>
      </c>
      <c r="AD198" s="592" t="s">
        <v>6148</v>
      </c>
      <c r="AE198" s="592" t="s">
        <v>7596</v>
      </c>
      <c r="AF198" s="592" t="s">
        <v>398</v>
      </c>
      <c r="AG198" s="592" t="s">
        <v>488</v>
      </c>
      <c r="AH198" s="592" t="s">
        <v>7597</v>
      </c>
      <c r="AI198" s="600" t="str">
        <f>IFERROR(VLOOKUP(cppm_pr[[#This Row],[Order Number]],SPHERE!C:CC,39,0),"")</f>
        <v/>
      </c>
      <c r="AJ198" s="600" t="str">
        <f>IFERROR(VLOOKUP(cppm_pr[[#This Row],[Order Number]],'DC TM ONE'!B:CN,42,0),"")</f>
        <v/>
      </c>
      <c r="AK198" s="592"/>
      <c r="AL198" s="599">
        <v>45199</v>
      </c>
      <c r="AM198" s="592" t="s">
        <v>6134</v>
      </c>
      <c r="AN198" s="592" t="s">
        <v>4928</v>
      </c>
      <c r="AO198" s="592"/>
      <c r="AP198" s="592"/>
      <c r="AQ198" s="598" t="s">
        <v>7598</v>
      </c>
      <c r="AR198" s="592">
        <v>3400038767</v>
      </c>
      <c r="AS198" s="592"/>
      <c r="AT198" s="598" t="s">
        <v>7599</v>
      </c>
      <c r="AU198" s="592"/>
      <c r="AV198" s="592"/>
      <c r="AW198" s="592"/>
      <c r="AX198" s="592"/>
      <c r="AY198" s="592"/>
      <c r="AZ198" s="592"/>
      <c r="BA198" s="592"/>
      <c r="BB198" s="592"/>
      <c r="BC198" s="592"/>
      <c r="BD198" s="592"/>
      <c r="BE198" s="592"/>
      <c r="BF198" s="592"/>
      <c r="BG198" s="592"/>
      <c r="BH198" s="592">
        <v>1003673270</v>
      </c>
    </row>
    <row r="199" spans="1:60" ht="12" customHeight="1">
      <c r="A199" s="600">
        <v>196</v>
      </c>
      <c r="B199" s="600" t="s">
        <v>70</v>
      </c>
      <c r="C199" s="601" t="s">
        <v>254</v>
      </c>
      <c r="D199" s="602"/>
      <c r="E199" s="600" t="s">
        <v>7600</v>
      </c>
      <c r="F199" s="603" t="s">
        <v>873</v>
      </c>
      <c r="G199" s="603" t="s">
        <v>7601</v>
      </c>
      <c r="H199" s="603" t="s">
        <v>300</v>
      </c>
      <c r="I199" s="603"/>
      <c r="J199" s="600"/>
      <c r="K199" s="611"/>
      <c r="L199" s="606" t="s">
        <v>1552</v>
      </c>
      <c r="M199" s="611"/>
      <c r="N199" s="606"/>
      <c r="O199" s="603"/>
      <c r="P199" s="605"/>
      <c r="Q199" s="605"/>
      <c r="R199" s="603">
        <f t="shared" si="3"/>
        <v>0</v>
      </c>
      <c r="S199" s="603"/>
      <c r="T199" s="607" t="str">
        <f>VLOOKUP(cppm_pr[[#This Row],[Status]],'All Link_LOV'!$I$32:$K$72,2,0)</f>
        <v>PO Issued</v>
      </c>
      <c r="U199" s="607" t="s">
        <v>22</v>
      </c>
      <c r="V199" s="603">
        <v>298</v>
      </c>
      <c r="W199" s="607"/>
      <c r="X199" s="603"/>
      <c r="Y199" s="603" t="s">
        <v>6058</v>
      </c>
      <c r="Z199" s="608">
        <v>45176.438993055555</v>
      </c>
      <c r="AA199" s="603" t="s">
        <v>1549</v>
      </c>
      <c r="AB199" s="606"/>
      <c r="AC199" s="606">
        <v>8656.48</v>
      </c>
      <c r="AD199" s="603" t="s">
        <v>6059</v>
      </c>
      <c r="AE199" s="603"/>
      <c r="AF199" s="603" t="s">
        <v>398</v>
      </c>
      <c r="AG199" s="603" t="s">
        <v>488</v>
      </c>
      <c r="AH199" s="603" t="s">
        <v>7602</v>
      </c>
      <c r="AI199" s="600" t="str">
        <f>IFERROR(VLOOKUP(cppm_pr[[#This Row],[Order Number]],SPHERE!C:CC,39,0),"")</f>
        <v/>
      </c>
      <c r="AJ199" s="600" t="str">
        <f>IFERROR(VLOOKUP(cppm_pr[[#This Row],[Order Number]],'DC TM ONE'!B:CN,42,0),"")</f>
        <v/>
      </c>
      <c r="AK199" s="603"/>
      <c r="AL199" s="609">
        <v>45199</v>
      </c>
      <c r="AM199" s="603" t="s">
        <v>6993</v>
      </c>
      <c r="AN199" s="603" t="s">
        <v>6175</v>
      </c>
      <c r="AO199" s="603"/>
      <c r="AP199" s="603">
        <f>$AR199</f>
        <v>3400039075</v>
      </c>
      <c r="AQ199" s="610"/>
      <c r="AR199" s="603">
        <v>3400039075</v>
      </c>
      <c r="AS199" s="603"/>
      <c r="AT199" s="610"/>
      <c r="AU199" s="603"/>
      <c r="AV199" s="603"/>
      <c r="AW199" s="603"/>
      <c r="AX199" s="603"/>
      <c r="AY199" s="603"/>
      <c r="AZ199" s="603"/>
      <c r="BA199" s="603"/>
      <c r="BB199" s="603"/>
      <c r="BC199" s="603"/>
      <c r="BD199" s="603"/>
      <c r="BE199" s="603"/>
      <c r="BF199" s="603"/>
      <c r="BG199" s="603"/>
      <c r="BH199" s="603"/>
    </row>
    <row r="200" spans="1:60" ht="12" customHeight="1">
      <c r="A200" s="589">
        <v>197</v>
      </c>
      <c r="B200" s="589" t="s">
        <v>82</v>
      </c>
      <c r="C200" s="590" t="s">
        <v>260</v>
      </c>
      <c r="D200" s="591">
        <v>45177</v>
      </c>
      <c r="E200" s="589" t="s">
        <v>6058</v>
      </c>
      <c r="F200" s="592" t="s">
        <v>899</v>
      </c>
      <c r="G200" s="592" t="s">
        <v>7603</v>
      </c>
      <c r="H200" s="592" t="s">
        <v>308</v>
      </c>
      <c r="I200" s="592"/>
      <c r="J200" s="589"/>
      <c r="K200" s="593"/>
      <c r="L200" s="595" t="s">
        <v>1552</v>
      </c>
      <c r="M200" s="593"/>
      <c r="N200" s="595"/>
      <c r="O200" s="592"/>
      <c r="P200" s="594"/>
      <c r="Q200" s="594"/>
      <c r="R200" s="592">
        <f t="shared" si="3"/>
        <v>0</v>
      </c>
      <c r="S200" s="592"/>
      <c r="T200" s="596" t="str">
        <f>VLOOKUP(cppm_pr[[#This Row],[Status]],'All Link_LOV'!$I$32:$K$72,2,0)</f>
        <v>PR Creation</v>
      </c>
      <c r="U200" s="596" t="s">
        <v>22</v>
      </c>
      <c r="V200" s="592">
        <v>299</v>
      </c>
      <c r="W200" s="596"/>
      <c r="X200" s="592"/>
      <c r="Y200" s="592" t="s">
        <v>6058</v>
      </c>
      <c r="Z200" s="597">
        <v>45176.453240740739</v>
      </c>
      <c r="AA200" s="598" t="s">
        <v>1549</v>
      </c>
      <c r="AB200" s="595"/>
      <c r="AC200" s="595">
        <v>24231.759999999998</v>
      </c>
      <c r="AD200" s="592" t="s">
        <v>6059</v>
      </c>
      <c r="AE200" s="592"/>
      <c r="AF200" s="592" t="s">
        <v>398</v>
      </c>
      <c r="AG200" s="592" t="s">
        <v>488</v>
      </c>
      <c r="AH200" s="592" t="s">
        <v>7604</v>
      </c>
      <c r="AI200" s="600" t="str">
        <f>IFERROR(VLOOKUP(cppm_pr[[#This Row],[Order Number]],SPHERE!C:CC,39,0),"")</f>
        <v/>
      </c>
      <c r="AJ200" s="600" t="str">
        <f>IFERROR(VLOOKUP(cppm_pr[[#This Row],[Order Number]],'DC TM ONE'!B:CN,42,0),"")</f>
        <v/>
      </c>
      <c r="AK200" s="592"/>
      <c r="AL200" s="599">
        <v>45199</v>
      </c>
      <c r="AM200" s="592" t="s">
        <v>6993</v>
      </c>
      <c r="AN200" s="592" t="s">
        <v>6175</v>
      </c>
      <c r="AO200" s="592"/>
      <c r="AP200" s="592">
        <f>$AR200</f>
        <v>3400039075</v>
      </c>
      <c r="AQ200" s="598"/>
      <c r="AR200" s="592">
        <v>3400039075</v>
      </c>
      <c r="AS200" s="592"/>
      <c r="AT200" s="598" t="s">
        <v>7605</v>
      </c>
      <c r="AU200" s="592"/>
      <c r="AV200" s="592"/>
      <c r="AW200" s="592"/>
      <c r="AX200" s="592"/>
      <c r="AY200" s="592"/>
      <c r="AZ200" s="592"/>
      <c r="BA200" s="592"/>
      <c r="BB200" s="592"/>
      <c r="BC200" s="592"/>
      <c r="BD200" s="592"/>
      <c r="BE200" s="592"/>
      <c r="BF200" s="592"/>
      <c r="BG200" s="592"/>
      <c r="BH200" s="592"/>
    </row>
    <row r="201" spans="1:60" ht="12" customHeight="1">
      <c r="A201" s="600">
        <v>198</v>
      </c>
      <c r="B201" s="600" t="s">
        <v>81</v>
      </c>
      <c r="C201" s="601" t="s">
        <v>267</v>
      </c>
      <c r="D201" s="602">
        <v>45178</v>
      </c>
      <c r="E201" s="600" t="s">
        <v>7606</v>
      </c>
      <c r="F201" s="603" t="s">
        <v>7607</v>
      </c>
      <c r="G201" s="603" t="s">
        <v>7608</v>
      </c>
      <c r="H201" s="603" t="s">
        <v>7609</v>
      </c>
      <c r="I201" s="603" t="s">
        <v>7610</v>
      </c>
      <c r="J201" s="600"/>
      <c r="K201" s="659">
        <v>4902145902</v>
      </c>
      <c r="L201" s="606" t="s">
        <v>50</v>
      </c>
      <c r="M201" s="659"/>
      <c r="N201" s="606"/>
      <c r="O201" s="603"/>
      <c r="P201" s="605"/>
      <c r="Q201" s="605"/>
      <c r="R201" s="603">
        <f t="shared" si="3"/>
        <v>0</v>
      </c>
      <c r="S201" s="603"/>
      <c r="T201" s="607" t="str">
        <f>VLOOKUP(cppm_pr[[#This Row],[Status]],'All Link_LOV'!$I$32:$K$72,2,0)</f>
        <v>PO Issued</v>
      </c>
      <c r="U201" s="607" t="s">
        <v>22</v>
      </c>
      <c r="V201" s="603">
        <v>300</v>
      </c>
      <c r="W201" s="607"/>
      <c r="X201" s="603"/>
      <c r="Y201" s="603" t="s">
        <v>6058</v>
      </c>
      <c r="Z201" s="608">
        <v>45176.4612037037</v>
      </c>
      <c r="AA201" s="603" t="s">
        <v>7611</v>
      </c>
      <c r="AB201" s="606"/>
      <c r="AC201" s="606">
        <v>30160.6</v>
      </c>
      <c r="AD201" s="603" t="s">
        <v>6148</v>
      </c>
      <c r="AE201" s="603" t="s">
        <v>7612</v>
      </c>
      <c r="AF201" s="603" t="s">
        <v>6164</v>
      </c>
      <c r="AG201" s="603" t="s">
        <v>492</v>
      </c>
      <c r="AH201" s="603" t="s">
        <v>7613</v>
      </c>
      <c r="AI201" s="600" t="str">
        <f>IFERROR(VLOOKUP(cppm_pr[[#This Row],[Order Number]],SPHERE!C:CC,39,0),"")</f>
        <v/>
      </c>
      <c r="AJ201" s="600" t="str">
        <f>IFERROR(VLOOKUP(cppm_pr[[#This Row],[Order Number]],'DC TM ONE'!B:CN,42,0),"")</f>
        <v/>
      </c>
      <c r="AK201" s="603"/>
      <c r="AL201" s="609">
        <v>45199</v>
      </c>
      <c r="AM201" s="603" t="s">
        <v>7614</v>
      </c>
      <c r="AN201" s="603" t="s">
        <v>4928</v>
      </c>
      <c r="AO201" s="607"/>
      <c r="AP201" s="603"/>
      <c r="AQ201" s="610" t="s">
        <v>7615</v>
      </c>
      <c r="AR201" s="603">
        <v>3400025960</v>
      </c>
      <c r="AS201" s="603"/>
      <c r="AT201" s="610" t="s">
        <v>7616</v>
      </c>
      <c r="AU201" s="603"/>
      <c r="AV201" s="603"/>
      <c r="AW201" s="603"/>
      <c r="AX201" s="603"/>
      <c r="AY201" s="603"/>
      <c r="AZ201" s="603"/>
      <c r="BA201" s="603"/>
      <c r="BB201" s="603"/>
      <c r="BC201" s="603"/>
      <c r="BD201" s="603"/>
      <c r="BE201" s="603"/>
      <c r="BF201" s="603"/>
      <c r="BG201" s="603"/>
      <c r="BH201" s="603"/>
    </row>
    <row r="202" spans="1:60" ht="12" customHeight="1">
      <c r="A202" s="589">
        <v>199</v>
      </c>
      <c r="B202" s="589" t="s">
        <v>7617</v>
      </c>
      <c r="C202" s="590" t="s">
        <v>267</v>
      </c>
      <c r="D202" s="591"/>
      <c r="E202" s="589" t="s">
        <v>7618</v>
      </c>
      <c r="F202" s="592" t="s">
        <v>1274</v>
      </c>
      <c r="G202" s="592" t="s">
        <v>1642</v>
      </c>
      <c r="H202" s="592" t="s">
        <v>1271</v>
      </c>
      <c r="I202" s="592" t="s">
        <v>1639</v>
      </c>
      <c r="J202" s="589"/>
      <c r="K202" s="593"/>
      <c r="L202" s="595" t="s">
        <v>908</v>
      </c>
      <c r="M202" s="593"/>
      <c r="N202" s="595"/>
      <c r="O202" s="592"/>
      <c r="P202" s="594"/>
      <c r="Q202" s="594"/>
      <c r="R202" s="592">
        <f t="shared" si="3"/>
        <v>0</v>
      </c>
      <c r="S202" s="592"/>
      <c r="T202" s="596" t="str">
        <f>VLOOKUP(cppm_pr[[#This Row],[Status]],'All Link_LOV'!$I$32:$K$72,2,0)</f>
        <v>PO Issued</v>
      </c>
      <c r="U202" s="596" t="s">
        <v>22</v>
      </c>
      <c r="V202" s="592">
        <v>301</v>
      </c>
      <c r="W202" s="596"/>
      <c r="X202" s="592"/>
      <c r="Y202" s="592" t="s">
        <v>6058</v>
      </c>
      <c r="Z202" s="597">
        <v>45176.493125000001</v>
      </c>
      <c r="AA202" s="598" t="s">
        <v>2155</v>
      </c>
      <c r="AB202" s="595"/>
      <c r="AC202" s="595">
        <v>4640</v>
      </c>
      <c r="AD202" s="592" t="s">
        <v>6148</v>
      </c>
      <c r="AE202" s="592" t="s">
        <v>7619</v>
      </c>
      <c r="AF202" s="592" t="s">
        <v>398</v>
      </c>
      <c r="AG202" s="592" t="s">
        <v>488</v>
      </c>
      <c r="AH202" s="589" t="s">
        <v>7620</v>
      </c>
      <c r="AI202" s="600" t="str">
        <f>IFERROR(VLOOKUP(cppm_pr[[#This Row],[Order Number]],SPHERE!C:CC,39,0),"")</f>
        <v/>
      </c>
      <c r="AJ202" s="600" t="str">
        <f>IFERROR(VLOOKUP(cppm_pr[[#This Row],[Order Number]],'DC TM ONE'!B:CN,42,0),"")</f>
        <v/>
      </c>
      <c r="AK202" s="589"/>
      <c r="AL202" s="599">
        <v>45260</v>
      </c>
      <c r="AM202" s="592" t="s">
        <v>6729</v>
      </c>
      <c r="AN202" s="592" t="s">
        <v>4928</v>
      </c>
      <c r="AO202" s="592"/>
      <c r="AP202" s="592"/>
      <c r="AQ202" s="598" t="s">
        <v>7621</v>
      </c>
      <c r="AR202" s="592">
        <v>3400038496</v>
      </c>
      <c r="AS202" s="592"/>
      <c r="AT202" s="598" t="s">
        <v>7622</v>
      </c>
      <c r="AU202" s="592"/>
      <c r="AV202" s="592"/>
      <c r="AW202" s="592"/>
      <c r="AX202" s="592"/>
      <c r="AY202" s="592"/>
      <c r="AZ202" s="592"/>
      <c r="BA202" s="592"/>
      <c r="BB202" s="592"/>
      <c r="BC202" s="592"/>
      <c r="BD202" s="592"/>
      <c r="BE202" s="592"/>
      <c r="BF202" s="592"/>
      <c r="BG202" s="592"/>
      <c r="BH202" s="592"/>
    </row>
    <row r="203" spans="1:60" ht="12" customHeight="1">
      <c r="A203" s="600">
        <v>200</v>
      </c>
      <c r="B203" s="600" t="s">
        <v>428</v>
      </c>
      <c r="C203" s="601" t="s">
        <v>267</v>
      </c>
      <c r="D203" s="602">
        <v>45182</v>
      </c>
      <c r="E203" s="600" t="s">
        <v>7623</v>
      </c>
      <c r="F203" s="603" t="s">
        <v>2203</v>
      </c>
      <c r="G203" s="603" t="s">
        <v>7624</v>
      </c>
      <c r="H203" s="603" t="s">
        <v>7625</v>
      </c>
      <c r="I203" s="603" t="s">
        <v>7626</v>
      </c>
      <c r="J203" s="600"/>
      <c r="K203" s="659">
        <v>4902154717</v>
      </c>
      <c r="L203" s="606" t="s">
        <v>908</v>
      </c>
      <c r="M203" s="659"/>
      <c r="N203" s="606"/>
      <c r="O203" s="603"/>
      <c r="P203" s="605"/>
      <c r="Q203" s="605"/>
      <c r="R203" s="603">
        <f t="shared" si="3"/>
        <v>0</v>
      </c>
      <c r="S203" s="603"/>
      <c r="T203" s="607" t="str">
        <f>VLOOKUP(cppm_pr[[#This Row],[Status]],'All Link_LOV'!$I$32:$K$72,2,0)</f>
        <v>PO Issued</v>
      </c>
      <c r="U203" s="607" t="s">
        <v>22</v>
      </c>
      <c r="V203" s="603">
        <v>302</v>
      </c>
      <c r="W203" s="607"/>
      <c r="X203" s="603"/>
      <c r="Y203" s="603" t="s">
        <v>6058</v>
      </c>
      <c r="Z203" s="608">
        <v>45176.484502314815</v>
      </c>
      <c r="AA203" s="603" t="s">
        <v>1712</v>
      </c>
      <c r="AB203" s="606"/>
      <c r="AC203" s="606">
        <v>26680</v>
      </c>
      <c r="AD203" s="603" t="s">
        <v>6059</v>
      </c>
      <c r="AE203" s="603"/>
      <c r="AF203" s="603" t="s">
        <v>6164</v>
      </c>
      <c r="AG203" s="603" t="s">
        <v>492</v>
      </c>
      <c r="AH203" s="600" t="s">
        <v>7627</v>
      </c>
      <c r="AI203" s="600" t="str">
        <f>IFERROR(VLOOKUP(cppm_pr[[#This Row],[Order Number]],SPHERE!C:CC,39,0),"")</f>
        <v/>
      </c>
      <c r="AJ203" s="600" t="str">
        <f>IFERROR(VLOOKUP(cppm_pr[[#This Row],[Order Number]],'DC TM ONE'!B:CN,42,0),"")</f>
        <v/>
      </c>
      <c r="AK203" s="600"/>
      <c r="AL203" s="609">
        <v>45229</v>
      </c>
      <c r="AM203" s="603" t="s">
        <v>6729</v>
      </c>
      <c r="AN203" s="603" t="s">
        <v>4928</v>
      </c>
      <c r="AO203" s="603"/>
      <c r="AP203" s="603"/>
      <c r="AQ203" s="610" t="s">
        <v>7628</v>
      </c>
      <c r="AR203" s="603">
        <v>3400038496</v>
      </c>
      <c r="AS203" s="603"/>
      <c r="AT203" s="610" t="s">
        <v>7629</v>
      </c>
      <c r="AU203" s="603"/>
      <c r="AV203" s="603"/>
      <c r="AW203" s="603"/>
      <c r="AX203" s="603"/>
      <c r="AY203" s="603"/>
      <c r="AZ203" s="603"/>
      <c r="BA203" s="603"/>
      <c r="BB203" s="603"/>
      <c r="BC203" s="603"/>
      <c r="BD203" s="603"/>
      <c r="BE203" s="603"/>
      <c r="BF203" s="603"/>
      <c r="BG203" s="603"/>
      <c r="BH203" s="603"/>
    </row>
    <row r="204" spans="1:60" ht="12" customHeight="1">
      <c r="A204" s="589">
        <v>201</v>
      </c>
      <c r="B204" s="589" t="s">
        <v>62</v>
      </c>
      <c r="C204" s="590" t="s">
        <v>208</v>
      </c>
      <c r="D204" s="591">
        <v>45177</v>
      </c>
      <c r="E204" s="589" t="s">
        <v>6058</v>
      </c>
      <c r="F204" s="592" t="s">
        <v>7630</v>
      </c>
      <c r="G204" s="592" t="s">
        <v>7631</v>
      </c>
      <c r="H204" s="592" t="s">
        <v>7632</v>
      </c>
      <c r="I204" s="589" t="s">
        <v>7633</v>
      </c>
      <c r="J204" s="589"/>
      <c r="K204" s="593"/>
      <c r="L204" s="595" t="s">
        <v>1728</v>
      </c>
      <c r="M204" s="593"/>
      <c r="N204" s="590"/>
      <c r="O204" s="592"/>
      <c r="P204" s="655"/>
      <c r="Q204" s="655"/>
      <c r="R204" s="589">
        <f t="shared" si="3"/>
        <v>0</v>
      </c>
      <c r="S204" s="589"/>
      <c r="T204" s="596" t="str">
        <f>VLOOKUP(cppm_pr[[#This Row],[Status]],'All Link_LOV'!$I$32:$K$72,2,0)</f>
        <v>Pending TP Submission</v>
      </c>
      <c r="U204" s="596" t="s">
        <v>22</v>
      </c>
      <c r="V204" s="592">
        <v>303</v>
      </c>
      <c r="W204" s="596"/>
      <c r="X204" s="592"/>
      <c r="Y204" s="592" t="s">
        <v>6058</v>
      </c>
      <c r="Z204" s="597">
        <v>45176.485775462963</v>
      </c>
      <c r="AA204" s="598" t="s">
        <v>2464</v>
      </c>
      <c r="AB204" s="595">
        <v>123500.34</v>
      </c>
      <c r="AC204" s="595">
        <v>71592.28</v>
      </c>
      <c r="AD204" s="592" t="s">
        <v>6059</v>
      </c>
      <c r="AE204" s="592"/>
      <c r="AF204" s="592" t="s">
        <v>6164</v>
      </c>
      <c r="AG204" s="592" t="s">
        <v>492</v>
      </c>
      <c r="AH204" s="589" t="s">
        <v>7634</v>
      </c>
      <c r="AI204" s="600" t="str">
        <f>IFERROR(VLOOKUP(cppm_pr[[#This Row],[Order Number]],SPHERE!C:CC,39,0),"")</f>
        <v/>
      </c>
      <c r="AJ204" s="600" t="str">
        <f>IFERROR(VLOOKUP(cppm_pr[[#This Row],[Order Number]],'DC TM ONE'!B:CN,42,0),"")</f>
        <v/>
      </c>
      <c r="AK204" s="589"/>
      <c r="AL204" s="599">
        <v>45230</v>
      </c>
      <c r="AM204" s="592" t="s">
        <v>533</v>
      </c>
      <c r="AN204" s="592" t="s">
        <v>4928</v>
      </c>
      <c r="AO204" s="592"/>
      <c r="AP204" s="592"/>
      <c r="AQ204" s="598" t="s">
        <v>7635</v>
      </c>
      <c r="AR204" s="592">
        <v>3400039095</v>
      </c>
      <c r="AS204" s="589"/>
      <c r="AT204" s="598" t="s">
        <v>7636</v>
      </c>
      <c r="AU204" s="592"/>
      <c r="AV204" s="592"/>
      <c r="AW204" s="592"/>
      <c r="AX204" s="592"/>
      <c r="AY204" s="592"/>
      <c r="AZ204" s="592"/>
      <c r="BA204" s="592"/>
      <c r="BB204" s="592"/>
      <c r="BC204" s="592"/>
      <c r="BD204" s="592"/>
      <c r="BE204" s="592"/>
      <c r="BF204" s="592"/>
      <c r="BG204" s="592"/>
      <c r="BH204" s="592"/>
    </row>
    <row r="205" spans="1:60" ht="12" customHeight="1">
      <c r="A205" s="600">
        <v>202</v>
      </c>
      <c r="B205" s="600" t="s">
        <v>69</v>
      </c>
      <c r="C205" s="601" t="s">
        <v>267</v>
      </c>
      <c r="D205" s="602">
        <v>45183</v>
      </c>
      <c r="E205" s="600" t="s">
        <v>7637</v>
      </c>
      <c r="F205" s="603" t="s">
        <v>6477</v>
      </c>
      <c r="G205" s="603" t="s">
        <v>6478</v>
      </c>
      <c r="H205" s="603" t="s">
        <v>6479</v>
      </c>
      <c r="I205" s="603" t="s">
        <v>7638</v>
      </c>
      <c r="J205" s="600"/>
      <c r="K205" s="611"/>
      <c r="L205" s="606" t="s">
        <v>3189</v>
      </c>
      <c r="M205" s="611"/>
      <c r="N205" s="606"/>
      <c r="O205" s="603"/>
      <c r="P205" s="605"/>
      <c r="Q205" s="605"/>
      <c r="R205" s="603">
        <f t="shared" si="3"/>
        <v>0</v>
      </c>
      <c r="S205" s="603"/>
      <c r="T205" s="607" t="str">
        <f>VLOOKUP(cppm_pr[[#This Row],[Status]],'All Link_LOV'!$I$32:$K$72,2,0)</f>
        <v>PO Issued</v>
      </c>
      <c r="U205" s="607" t="s">
        <v>22</v>
      </c>
      <c r="V205" s="603">
        <v>304</v>
      </c>
      <c r="W205" s="607"/>
      <c r="X205" s="603"/>
      <c r="Y205" s="603" t="s">
        <v>6058</v>
      </c>
      <c r="Z205" s="608">
        <v>45176.486354166664</v>
      </c>
      <c r="AA205" s="603" t="s">
        <v>1630</v>
      </c>
      <c r="AB205" s="606"/>
      <c r="AC205" s="606">
        <v>4572.01</v>
      </c>
      <c r="AD205" s="603" t="s">
        <v>6059</v>
      </c>
      <c r="AE205" s="603"/>
      <c r="AF205" s="603" t="s">
        <v>397</v>
      </c>
      <c r="AG205" s="603" t="s">
        <v>501</v>
      </c>
      <c r="AH205" s="603" t="s">
        <v>6481</v>
      </c>
      <c r="AI205" s="600" t="str">
        <f>IFERROR(VLOOKUP(cppm_pr[[#This Row],[Order Number]],SPHERE!C:CC,39,0),"")</f>
        <v/>
      </c>
      <c r="AJ205" s="600" t="str">
        <f>IFERROR(VLOOKUP(cppm_pr[[#This Row],[Order Number]],'DC TM ONE'!B:CN,42,0),"")</f>
        <v/>
      </c>
      <c r="AK205" s="603"/>
      <c r="AL205" s="609">
        <v>45170</v>
      </c>
      <c r="AM205" s="603" t="s">
        <v>6482</v>
      </c>
      <c r="AN205" s="603" t="s">
        <v>4928</v>
      </c>
      <c r="AO205" s="603"/>
      <c r="AP205" s="603"/>
      <c r="AQ205" s="610" t="s">
        <v>7639</v>
      </c>
      <c r="AR205" s="603">
        <v>3400038781</v>
      </c>
      <c r="AS205" s="603"/>
      <c r="AT205" s="610" t="s">
        <v>7640</v>
      </c>
      <c r="AU205" s="603"/>
      <c r="AV205" s="603"/>
      <c r="AW205" s="603"/>
      <c r="AX205" s="603"/>
      <c r="AY205" s="603"/>
      <c r="AZ205" s="603"/>
      <c r="BA205" s="603"/>
      <c r="BB205" s="603"/>
      <c r="BC205" s="603"/>
      <c r="BD205" s="603"/>
      <c r="BE205" s="603"/>
      <c r="BF205" s="603"/>
      <c r="BG205" s="603"/>
      <c r="BH205" s="603"/>
    </row>
    <row r="206" spans="1:60" ht="12" customHeight="1">
      <c r="A206" s="589">
        <v>203</v>
      </c>
      <c r="B206" s="589" t="s">
        <v>73</v>
      </c>
      <c r="C206" s="590" t="s">
        <v>235</v>
      </c>
      <c r="D206" s="591">
        <v>45177</v>
      </c>
      <c r="E206" s="589" t="s">
        <v>7641</v>
      </c>
      <c r="F206" s="592" t="s">
        <v>7642</v>
      </c>
      <c r="G206" s="592" t="s">
        <v>7643</v>
      </c>
      <c r="H206" s="592" t="s">
        <v>7644</v>
      </c>
      <c r="I206" s="592" t="s">
        <v>7645</v>
      </c>
      <c r="J206" s="589"/>
      <c r="K206" s="593"/>
      <c r="L206" s="595" t="s">
        <v>51</v>
      </c>
      <c r="M206" s="593"/>
      <c r="N206" s="590"/>
      <c r="O206" s="592"/>
      <c r="P206" s="594"/>
      <c r="Q206" s="594"/>
      <c r="R206" s="592">
        <f t="shared" si="3"/>
        <v>0</v>
      </c>
      <c r="S206" s="592"/>
      <c r="T206" s="596" t="str">
        <f>VLOOKUP(cppm_pr[[#This Row],[Status]],'All Link_LOV'!$I$32:$K$72,2,0)</f>
        <v>In WWPO</v>
      </c>
      <c r="U206" s="596" t="s">
        <v>22</v>
      </c>
      <c r="V206" s="592">
        <v>305</v>
      </c>
      <c r="W206" s="596"/>
      <c r="X206" s="592"/>
      <c r="Y206" s="592" t="s">
        <v>6058</v>
      </c>
      <c r="Z206" s="597">
        <v>45176.518553240741</v>
      </c>
      <c r="AA206" s="598" t="s">
        <v>2453</v>
      </c>
      <c r="AB206" s="595"/>
      <c r="AC206" s="595">
        <v>3159.5</v>
      </c>
      <c r="AD206" s="592" t="s">
        <v>6148</v>
      </c>
      <c r="AE206" s="592" t="s">
        <v>7646</v>
      </c>
      <c r="AF206" s="592" t="s">
        <v>6071</v>
      </c>
      <c r="AG206" s="592" t="s">
        <v>489</v>
      </c>
      <c r="AH206" s="589" t="s">
        <v>7647</v>
      </c>
      <c r="AI206" s="600" t="str">
        <f>IFERROR(VLOOKUP(cppm_pr[[#This Row],[Order Number]],SPHERE!C:CC,39,0),"")</f>
        <v/>
      </c>
      <c r="AJ206" s="600" t="str">
        <f>IFERROR(VLOOKUP(cppm_pr[[#This Row],[Order Number]],'DC TM ONE'!B:CN,42,0),"")</f>
        <v/>
      </c>
      <c r="AK206" s="589"/>
      <c r="AL206" s="599">
        <v>45198</v>
      </c>
      <c r="AM206" s="592" t="s">
        <v>7648</v>
      </c>
      <c r="AN206" s="592" t="s">
        <v>4928</v>
      </c>
      <c r="AO206" s="592"/>
      <c r="AP206" s="592"/>
      <c r="AQ206" s="598" t="s">
        <v>7649</v>
      </c>
      <c r="AR206" s="592">
        <v>3400038907</v>
      </c>
      <c r="AS206" s="592"/>
      <c r="AT206" s="598" t="s">
        <v>7650</v>
      </c>
      <c r="AU206" s="592"/>
      <c r="AV206" s="592"/>
      <c r="AW206" s="592"/>
      <c r="AX206" s="592"/>
      <c r="AY206" s="592"/>
      <c r="AZ206" s="592"/>
      <c r="BA206" s="592"/>
      <c r="BB206" s="592"/>
      <c r="BC206" s="592"/>
      <c r="BD206" s="592"/>
      <c r="BE206" s="592"/>
      <c r="BF206" s="592"/>
      <c r="BG206" s="592"/>
      <c r="BH206" s="592"/>
    </row>
    <row r="207" spans="1:60" ht="12" customHeight="1">
      <c r="A207" s="600">
        <v>204</v>
      </c>
      <c r="B207" s="600" t="s">
        <v>79</v>
      </c>
      <c r="C207" s="601" t="s">
        <v>219</v>
      </c>
      <c r="D207" s="602">
        <v>45180</v>
      </c>
      <c r="E207" s="600" t="s">
        <v>7651</v>
      </c>
      <c r="F207" s="603" t="s">
        <v>7652</v>
      </c>
      <c r="G207" s="603" t="s">
        <v>7653</v>
      </c>
      <c r="H207" s="603" t="s">
        <v>7654</v>
      </c>
      <c r="I207" s="603"/>
      <c r="J207" s="600"/>
      <c r="K207" s="611"/>
      <c r="L207" s="606" t="s">
        <v>1264</v>
      </c>
      <c r="M207" s="611"/>
      <c r="N207" s="606"/>
      <c r="O207" s="603"/>
      <c r="P207" s="605"/>
      <c r="Q207" s="605"/>
      <c r="R207" s="603">
        <f t="shared" si="3"/>
        <v>0</v>
      </c>
      <c r="S207" s="603"/>
      <c r="T207" s="607" t="str">
        <f>VLOOKUP(cppm_pr[[#This Row],[Status]],'All Link_LOV'!$I$32:$K$72,2,0)</f>
        <v>Queried - Require More Information From NeC/AND</v>
      </c>
      <c r="U207" s="607" t="s">
        <v>22</v>
      </c>
      <c r="V207" s="603">
        <v>306</v>
      </c>
      <c r="W207" s="607"/>
      <c r="X207" s="603"/>
      <c r="Y207" s="603" t="s">
        <v>6058</v>
      </c>
      <c r="Z207" s="608">
        <v>45176.522986111115</v>
      </c>
      <c r="AA207" s="603" t="s">
        <v>7655</v>
      </c>
      <c r="AB207" s="606"/>
      <c r="AC207" s="606">
        <v>964</v>
      </c>
      <c r="AD207" s="603" t="s">
        <v>6148</v>
      </c>
      <c r="AE207" s="603" t="s">
        <v>7656</v>
      </c>
      <c r="AF207" s="603" t="s">
        <v>397</v>
      </c>
      <c r="AG207" s="603" t="s">
        <v>501</v>
      </c>
      <c r="AH207" s="603" t="s">
        <v>7657</v>
      </c>
      <c r="AI207" s="600" t="str">
        <f>IFERROR(VLOOKUP(cppm_pr[[#This Row],[Order Number]],SPHERE!C:CC,39,0),"")</f>
        <v/>
      </c>
      <c r="AJ207" s="600" t="str">
        <f>IFERROR(VLOOKUP(cppm_pr[[#This Row],[Order Number]],'DC TM ONE'!B:CN,42,0),"")</f>
        <v/>
      </c>
      <c r="AK207" s="603"/>
      <c r="AL207" s="609">
        <v>45162</v>
      </c>
      <c r="AM207" s="603" t="s">
        <v>7658</v>
      </c>
      <c r="AN207" s="603" t="s">
        <v>6175</v>
      </c>
      <c r="AO207" s="603"/>
      <c r="AP207" s="603">
        <f>$AR207</f>
        <v>3400038718</v>
      </c>
      <c r="AQ207" s="610"/>
      <c r="AR207" s="603">
        <v>3400038718</v>
      </c>
      <c r="AS207" s="603"/>
      <c r="AT207" s="610" t="s">
        <v>7659</v>
      </c>
      <c r="AU207" s="603"/>
      <c r="AV207" s="603"/>
      <c r="AW207" s="603"/>
      <c r="AX207" s="603"/>
      <c r="AY207" s="603"/>
      <c r="AZ207" s="603"/>
      <c r="BA207" s="603"/>
      <c r="BB207" s="603"/>
      <c r="BC207" s="603"/>
      <c r="BD207" s="603"/>
      <c r="BE207" s="603"/>
      <c r="BF207" s="603"/>
      <c r="BG207" s="603"/>
      <c r="BH207" s="603"/>
    </row>
    <row r="208" spans="1:60" ht="12" customHeight="1">
      <c r="A208" s="589">
        <v>205</v>
      </c>
      <c r="B208" s="589" t="s">
        <v>83</v>
      </c>
      <c r="C208" s="590" t="s">
        <v>235</v>
      </c>
      <c r="D208" s="591">
        <v>45177</v>
      </c>
      <c r="E208" s="589" t="s">
        <v>7660</v>
      </c>
      <c r="F208" s="592" t="s">
        <v>7642</v>
      </c>
      <c r="G208" s="592" t="s">
        <v>7661</v>
      </c>
      <c r="H208" s="592" t="s">
        <v>7662</v>
      </c>
      <c r="I208" s="592" t="s">
        <v>7663</v>
      </c>
      <c r="J208" s="589"/>
      <c r="K208" s="593"/>
      <c r="L208" s="595" t="s">
        <v>51</v>
      </c>
      <c r="M208" s="593"/>
      <c r="N208" s="590"/>
      <c r="O208" s="592"/>
      <c r="P208" s="594"/>
      <c r="Q208" s="594"/>
      <c r="R208" s="592">
        <f t="shared" si="3"/>
        <v>0</v>
      </c>
      <c r="S208" s="592"/>
      <c r="T208" s="596" t="str">
        <f>VLOOKUP(cppm_pr[[#This Row],[Status]],'All Link_LOV'!$I$32:$K$72,2,0)</f>
        <v>In WWPO</v>
      </c>
      <c r="U208" s="596" t="s">
        <v>22</v>
      </c>
      <c r="V208" s="592">
        <v>307</v>
      </c>
      <c r="W208" s="596"/>
      <c r="X208" s="592"/>
      <c r="Y208" s="592" t="s">
        <v>6058</v>
      </c>
      <c r="Z208" s="597">
        <v>45176.52616898148</v>
      </c>
      <c r="AA208" s="598" t="s">
        <v>2453</v>
      </c>
      <c r="AB208" s="595"/>
      <c r="AC208" s="595">
        <v>12078.84</v>
      </c>
      <c r="AD208" s="592" t="s">
        <v>6148</v>
      </c>
      <c r="AE208" s="592" t="s">
        <v>7664</v>
      </c>
      <c r="AF208" s="592" t="s">
        <v>6071</v>
      </c>
      <c r="AG208" s="592" t="s">
        <v>489</v>
      </c>
      <c r="AH208" s="589" t="s">
        <v>7665</v>
      </c>
      <c r="AI208" s="600" t="str">
        <f>IFERROR(VLOOKUP(cppm_pr[[#This Row],[Order Number]],SPHERE!C:CC,39,0),"")</f>
        <v/>
      </c>
      <c r="AJ208" s="600" t="str">
        <f>IFERROR(VLOOKUP(cppm_pr[[#This Row],[Order Number]],'DC TM ONE'!B:CN,42,0),"")</f>
        <v/>
      </c>
      <c r="AK208" s="589"/>
      <c r="AL208" s="599">
        <v>45198</v>
      </c>
      <c r="AM208" s="592" t="s">
        <v>7648</v>
      </c>
      <c r="AN208" s="592" t="s">
        <v>4928</v>
      </c>
      <c r="AO208" s="592"/>
      <c r="AP208" s="592"/>
      <c r="AQ208" s="598" t="s">
        <v>7666</v>
      </c>
      <c r="AR208" s="592">
        <v>3400038907</v>
      </c>
      <c r="AS208" s="592"/>
      <c r="AT208" s="598" t="s">
        <v>7667</v>
      </c>
      <c r="AU208" s="592"/>
      <c r="AV208" s="592"/>
      <c r="AW208" s="592"/>
      <c r="AX208" s="592"/>
      <c r="AY208" s="592"/>
      <c r="AZ208" s="592"/>
      <c r="BA208" s="592"/>
      <c r="BB208" s="592"/>
      <c r="BC208" s="592"/>
      <c r="BD208" s="592"/>
      <c r="BE208" s="592"/>
      <c r="BF208" s="592"/>
      <c r="BG208" s="592"/>
      <c r="BH208" s="592"/>
    </row>
    <row r="209" spans="1:60" ht="12" customHeight="1">
      <c r="A209" s="600">
        <v>206</v>
      </c>
      <c r="B209" s="600"/>
      <c r="C209" s="601" t="s">
        <v>254</v>
      </c>
      <c r="D209" s="602"/>
      <c r="E209" s="600" t="s">
        <v>6058</v>
      </c>
      <c r="F209" s="603" t="s">
        <v>6477</v>
      </c>
      <c r="G209" s="603" t="s">
        <v>6478</v>
      </c>
      <c r="H209" s="603" t="s">
        <v>6479</v>
      </c>
      <c r="I209" s="603" t="s">
        <v>7668</v>
      </c>
      <c r="J209" s="600"/>
      <c r="K209" s="611"/>
      <c r="L209" s="606" t="s">
        <v>3189</v>
      </c>
      <c r="M209" s="611"/>
      <c r="N209" s="606"/>
      <c r="O209" s="603"/>
      <c r="P209" s="605"/>
      <c r="Q209" s="605"/>
      <c r="R209" s="603">
        <f t="shared" si="3"/>
        <v>0</v>
      </c>
      <c r="S209" s="603"/>
      <c r="T209" s="607" t="str">
        <f>VLOOKUP(cppm_pr[[#This Row],[Status]],'All Link_LOV'!$I$32:$K$72,2,0)</f>
        <v>PO Issued</v>
      </c>
      <c r="U209" s="607" t="s">
        <v>22</v>
      </c>
      <c r="V209" s="603">
        <v>308</v>
      </c>
      <c r="W209" s="607"/>
      <c r="X209" s="603"/>
      <c r="Y209" s="603" t="s">
        <v>6058</v>
      </c>
      <c r="Z209" s="608">
        <v>45176.540173611109</v>
      </c>
      <c r="AA209" s="603" t="s">
        <v>1630</v>
      </c>
      <c r="AB209" s="606"/>
      <c r="AC209" s="606">
        <v>4572.01</v>
      </c>
      <c r="AD209" s="603" t="s">
        <v>6059</v>
      </c>
      <c r="AE209" s="603"/>
      <c r="AF209" s="603" t="s">
        <v>397</v>
      </c>
      <c r="AG209" s="603" t="s">
        <v>501</v>
      </c>
      <c r="AH209" s="603" t="s">
        <v>6481</v>
      </c>
      <c r="AI209" s="600" t="str">
        <f>IFERROR(VLOOKUP(cppm_pr[[#This Row],[Order Number]],SPHERE!C:CC,39,0),"")</f>
        <v/>
      </c>
      <c r="AJ209" s="600" t="str">
        <f>IFERROR(VLOOKUP(cppm_pr[[#This Row],[Order Number]],'DC TM ONE'!B:CN,42,0),"")</f>
        <v/>
      </c>
      <c r="AK209" s="603"/>
      <c r="AL209" s="609">
        <v>45170</v>
      </c>
      <c r="AM209" s="603" t="s">
        <v>6482</v>
      </c>
      <c r="AN209" s="603" t="s">
        <v>4928</v>
      </c>
      <c r="AO209" s="603"/>
      <c r="AP209" s="603"/>
      <c r="AQ209" s="610" t="s">
        <v>7669</v>
      </c>
      <c r="AR209" s="603">
        <v>3400038781</v>
      </c>
      <c r="AS209" s="603"/>
      <c r="AT209" s="610" t="s">
        <v>7670</v>
      </c>
      <c r="AU209" s="603"/>
      <c r="AV209" s="603"/>
      <c r="AW209" s="603"/>
      <c r="AX209" s="603"/>
      <c r="AY209" s="603"/>
      <c r="AZ209" s="603"/>
      <c r="BA209" s="603"/>
      <c r="BB209" s="603"/>
      <c r="BC209" s="603"/>
      <c r="BD209" s="603"/>
      <c r="BE209" s="603"/>
      <c r="BF209" s="603"/>
      <c r="BG209" s="603"/>
      <c r="BH209" s="603"/>
    </row>
    <row r="210" spans="1:60" ht="12" customHeight="1">
      <c r="A210" s="589">
        <v>207</v>
      </c>
      <c r="B210" s="589" t="s">
        <v>71</v>
      </c>
      <c r="C210" s="590" t="s">
        <v>267</v>
      </c>
      <c r="D210" s="591"/>
      <c r="E210" s="589" t="s">
        <v>7671</v>
      </c>
      <c r="F210" s="592" t="s">
        <v>955</v>
      </c>
      <c r="G210" s="592" t="s">
        <v>7672</v>
      </c>
      <c r="H210" s="592" t="s">
        <v>7673</v>
      </c>
      <c r="I210" s="592" t="s">
        <v>7674</v>
      </c>
      <c r="J210" s="589"/>
      <c r="K210" s="589" t="s">
        <v>7671</v>
      </c>
      <c r="L210" s="595" t="s">
        <v>51</v>
      </c>
      <c r="M210" s="589"/>
      <c r="N210" s="590"/>
      <c r="O210" s="592"/>
      <c r="P210" s="594"/>
      <c r="Q210" s="594"/>
      <c r="R210" s="592">
        <f t="shared" si="3"/>
        <v>0</v>
      </c>
      <c r="S210" s="592"/>
      <c r="T210" s="596" t="str">
        <f>VLOOKUP(cppm_pr[[#This Row],[Status]],'All Link_LOV'!$I$32:$K$72,2,0)</f>
        <v>PO Issued</v>
      </c>
      <c r="U210" s="596" t="s">
        <v>22</v>
      </c>
      <c r="V210" s="592">
        <v>309</v>
      </c>
      <c r="W210" s="596"/>
      <c r="X210" s="592"/>
      <c r="Y210" s="592" t="s">
        <v>6058</v>
      </c>
      <c r="Z210" s="597">
        <v>45176.559062499997</v>
      </c>
      <c r="AA210" s="598" t="s">
        <v>2108</v>
      </c>
      <c r="AB210" s="595"/>
      <c r="AC210" s="595">
        <v>3280</v>
      </c>
      <c r="AD210" s="592" t="s">
        <v>6059</v>
      </c>
      <c r="AE210" s="592"/>
      <c r="AF210" s="592" t="s">
        <v>398</v>
      </c>
      <c r="AG210" s="592" t="s">
        <v>488</v>
      </c>
      <c r="AH210" s="589" t="s">
        <v>7675</v>
      </c>
      <c r="AI210" s="600" t="str">
        <f>IFERROR(VLOOKUP(cppm_pr[[#This Row],[Order Number]],SPHERE!C:CC,39,0),"")</f>
        <v/>
      </c>
      <c r="AJ210" s="600" t="str">
        <f>IFERROR(VLOOKUP(cppm_pr[[#This Row],[Order Number]],'DC TM ONE'!B:CN,42,0),"")</f>
        <v/>
      </c>
      <c r="AK210" s="589"/>
      <c r="AL210" s="599">
        <v>45177</v>
      </c>
      <c r="AM210" s="592" t="s">
        <v>7676</v>
      </c>
      <c r="AN210" s="592" t="s">
        <v>4928</v>
      </c>
      <c r="AO210" s="592"/>
      <c r="AP210" s="592"/>
      <c r="AQ210" s="598" t="s">
        <v>7677</v>
      </c>
      <c r="AR210" s="592">
        <v>3400039041</v>
      </c>
      <c r="AS210" s="592"/>
      <c r="AT210" s="598" t="s">
        <v>7678</v>
      </c>
      <c r="AU210" s="592"/>
      <c r="AV210" s="592"/>
      <c r="AW210" s="592"/>
      <c r="AX210" s="592"/>
      <c r="AY210" s="592"/>
      <c r="AZ210" s="592"/>
      <c r="BA210" s="592"/>
      <c r="BB210" s="592"/>
      <c r="BC210" s="592"/>
      <c r="BD210" s="592"/>
      <c r="BE210" s="592"/>
      <c r="BF210" s="592"/>
      <c r="BG210" s="592"/>
      <c r="BH210" s="592"/>
    </row>
    <row r="211" spans="1:60" ht="12" customHeight="1">
      <c r="A211" s="600">
        <v>208</v>
      </c>
      <c r="B211" s="600" t="s">
        <v>76</v>
      </c>
      <c r="C211" s="601" t="s">
        <v>219</v>
      </c>
      <c r="D211" s="602">
        <v>45177</v>
      </c>
      <c r="E211" s="600" t="s">
        <v>7679</v>
      </c>
      <c r="F211" s="603" t="s">
        <v>7680</v>
      </c>
      <c r="G211" s="603" t="s">
        <v>7681</v>
      </c>
      <c r="H211" s="603" t="s">
        <v>7682</v>
      </c>
      <c r="I211" s="603" t="s">
        <v>7683</v>
      </c>
      <c r="J211" s="600"/>
      <c r="K211" s="611"/>
      <c r="L211" s="606" t="s">
        <v>1264</v>
      </c>
      <c r="M211" s="611"/>
      <c r="N211" s="606"/>
      <c r="O211" s="603"/>
      <c r="P211" s="605"/>
      <c r="Q211" s="605"/>
      <c r="R211" s="603">
        <f t="shared" si="3"/>
        <v>0</v>
      </c>
      <c r="S211" s="603"/>
      <c r="T211" s="607" t="str">
        <f>VLOOKUP(cppm_pr[[#This Row],[Status]],'All Link_LOV'!$I$32:$K$72,2,0)</f>
        <v>Queried - Require More Information From NeC/AND</v>
      </c>
      <c r="U211" s="607" t="s">
        <v>22</v>
      </c>
      <c r="V211" s="603">
        <v>310</v>
      </c>
      <c r="W211" s="607"/>
      <c r="X211" s="603"/>
      <c r="Y211" s="603" t="s">
        <v>6058</v>
      </c>
      <c r="Z211" s="608">
        <v>45176.568622685183</v>
      </c>
      <c r="AA211" s="603" t="s">
        <v>7655</v>
      </c>
      <c r="AB211" s="606"/>
      <c r="AC211" s="606">
        <v>14150.22</v>
      </c>
      <c r="AD211" s="603" t="s">
        <v>6148</v>
      </c>
      <c r="AE211" s="603" t="s">
        <v>7684</v>
      </c>
      <c r="AF211" s="603" t="s">
        <v>397</v>
      </c>
      <c r="AG211" s="603" t="s">
        <v>501</v>
      </c>
      <c r="AH211" s="603" t="s">
        <v>7685</v>
      </c>
      <c r="AI211" s="600" t="str">
        <f>IFERROR(VLOOKUP(cppm_pr[[#This Row],[Order Number]],SPHERE!C:CC,39,0),"")</f>
        <v/>
      </c>
      <c r="AJ211" s="600" t="str">
        <f>IFERROR(VLOOKUP(cppm_pr[[#This Row],[Order Number]],'DC TM ONE'!B:CN,42,0),"")</f>
        <v/>
      </c>
      <c r="AK211" s="603"/>
      <c r="AL211" s="609">
        <v>45144</v>
      </c>
      <c r="AM211" s="603" t="s">
        <v>7526</v>
      </c>
      <c r="AN211" s="603" t="s">
        <v>4928</v>
      </c>
      <c r="AO211" s="603"/>
      <c r="AP211" s="603"/>
      <c r="AQ211" s="610" t="s">
        <v>7686</v>
      </c>
      <c r="AR211" s="603">
        <v>3400038524</v>
      </c>
      <c r="AS211" s="603"/>
      <c r="AT211" s="610" t="s">
        <v>7687</v>
      </c>
      <c r="AU211" s="603"/>
      <c r="AV211" s="603"/>
      <c r="AW211" s="603"/>
      <c r="AX211" s="603"/>
      <c r="AY211" s="603"/>
      <c r="AZ211" s="603"/>
      <c r="BA211" s="603"/>
      <c r="BB211" s="603"/>
      <c r="BC211" s="603"/>
      <c r="BD211" s="603"/>
      <c r="BE211" s="603"/>
      <c r="BF211" s="603"/>
      <c r="BG211" s="603"/>
      <c r="BH211" s="603"/>
    </row>
    <row r="212" spans="1:60" ht="12" customHeight="1">
      <c r="A212" s="589">
        <v>209</v>
      </c>
      <c r="B212" s="589" t="s">
        <v>76</v>
      </c>
      <c r="C212" s="590" t="s">
        <v>267</v>
      </c>
      <c r="D212" s="591">
        <v>45177</v>
      </c>
      <c r="E212" s="589" t="s">
        <v>7688</v>
      </c>
      <c r="F212" s="592" t="s">
        <v>7689</v>
      </c>
      <c r="G212" s="592" t="s">
        <v>7690</v>
      </c>
      <c r="H212" s="592" t="s">
        <v>7691</v>
      </c>
      <c r="I212" s="592" t="s">
        <v>7692</v>
      </c>
      <c r="J212" s="589"/>
      <c r="K212" s="593"/>
      <c r="L212" s="595" t="s">
        <v>1264</v>
      </c>
      <c r="M212" s="593"/>
      <c r="N212" s="595"/>
      <c r="O212" s="592"/>
      <c r="P212" s="594"/>
      <c r="Q212" s="594"/>
      <c r="R212" s="592">
        <f t="shared" si="3"/>
        <v>0</v>
      </c>
      <c r="S212" s="592"/>
      <c r="T212" s="596" t="str">
        <f>VLOOKUP(cppm_pr[[#This Row],[Status]],'All Link_LOV'!$I$32:$K$72,2,0)</f>
        <v>PO Issued</v>
      </c>
      <c r="U212" s="596" t="s">
        <v>22</v>
      </c>
      <c r="V212" s="592">
        <v>311</v>
      </c>
      <c r="W212" s="596"/>
      <c r="X212" s="592"/>
      <c r="Y212" s="592" t="s">
        <v>6058</v>
      </c>
      <c r="Z212" s="597">
        <v>45176.597986111112</v>
      </c>
      <c r="AA212" s="598" t="s">
        <v>7693</v>
      </c>
      <c r="AB212" s="595"/>
      <c r="AC212" s="595">
        <v>288.54000000000002</v>
      </c>
      <c r="AD212" s="592" t="s">
        <v>6148</v>
      </c>
      <c r="AE212" s="592" t="s">
        <v>7694</v>
      </c>
      <c r="AF212" s="592" t="s">
        <v>6071</v>
      </c>
      <c r="AG212" s="592" t="s">
        <v>490</v>
      </c>
      <c r="AH212" s="592" t="s">
        <v>7695</v>
      </c>
      <c r="AI212" s="600" t="str">
        <f>IFERROR(VLOOKUP(cppm_pr[[#This Row],[Order Number]],SPHERE!C:CC,39,0),"")</f>
        <v/>
      </c>
      <c r="AJ212" s="600" t="str">
        <f>IFERROR(VLOOKUP(cppm_pr[[#This Row],[Order Number]],'DC TM ONE'!B:CN,42,0),"")</f>
        <v/>
      </c>
      <c r="AK212" s="592"/>
      <c r="AL212" s="599">
        <v>45153</v>
      </c>
      <c r="AM212" s="592" t="s">
        <v>7696</v>
      </c>
      <c r="AN212" s="592" t="s">
        <v>4928</v>
      </c>
      <c r="AO212" s="592"/>
      <c r="AP212" s="592"/>
      <c r="AQ212" s="598" t="s">
        <v>7697</v>
      </c>
      <c r="AR212" s="592">
        <v>3400038524</v>
      </c>
      <c r="AS212" s="592"/>
      <c r="AT212" s="598" t="s">
        <v>7698</v>
      </c>
      <c r="AU212" s="592"/>
      <c r="AV212" s="592"/>
      <c r="AW212" s="592"/>
      <c r="AX212" s="592"/>
      <c r="AY212" s="592"/>
      <c r="AZ212" s="592"/>
      <c r="BA212" s="592"/>
      <c r="BB212" s="592"/>
      <c r="BC212" s="592"/>
      <c r="BD212" s="592"/>
      <c r="BE212" s="592"/>
      <c r="BF212" s="592"/>
      <c r="BG212" s="592"/>
      <c r="BH212" s="592"/>
    </row>
    <row r="213" spans="1:60" ht="12" customHeight="1">
      <c r="A213" s="600">
        <v>210</v>
      </c>
      <c r="B213" s="600" t="s">
        <v>78</v>
      </c>
      <c r="C213" s="601" t="s">
        <v>254</v>
      </c>
      <c r="D213" s="602">
        <v>45178</v>
      </c>
      <c r="E213" s="600" t="s">
        <v>7699</v>
      </c>
      <c r="F213" s="603" t="s">
        <v>7700</v>
      </c>
      <c r="G213" s="603" t="s">
        <v>7701</v>
      </c>
      <c r="H213" s="603" t="s">
        <v>7702</v>
      </c>
      <c r="I213" s="603" t="s">
        <v>7703</v>
      </c>
      <c r="J213" s="600"/>
      <c r="K213" s="611"/>
      <c r="L213" s="606" t="s">
        <v>908</v>
      </c>
      <c r="M213" s="611"/>
      <c r="N213" s="606"/>
      <c r="O213" s="603"/>
      <c r="P213" s="605"/>
      <c r="Q213" s="605"/>
      <c r="R213" s="603">
        <f t="shared" si="3"/>
        <v>0</v>
      </c>
      <c r="S213" s="603"/>
      <c r="T213" s="607" t="str">
        <f>VLOOKUP(cppm_pr[[#This Row],[Status]],'All Link_LOV'!$I$32:$K$72,2,0)</f>
        <v>PO Issued</v>
      </c>
      <c r="U213" s="607" t="s">
        <v>22</v>
      </c>
      <c r="V213" s="603">
        <v>312</v>
      </c>
      <c r="W213" s="607"/>
      <c r="X213" s="603"/>
      <c r="Y213" s="603" t="s">
        <v>6058</v>
      </c>
      <c r="Z213" s="608">
        <v>45176.621238425927</v>
      </c>
      <c r="AA213" s="603" t="s">
        <v>6727</v>
      </c>
      <c r="AB213" s="606"/>
      <c r="AC213" s="606">
        <v>1154.0999999999999</v>
      </c>
      <c r="AD213" s="603" t="s">
        <v>6059</v>
      </c>
      <c r="AE213" s="603"/>
      <c r="AF213" s="603" t="s">
        <v>398</v>
      </c>
      <c r="AG213" s="603" t="s">
        <v>491</v>
      </c>
      <c r="AH213" s="600" t="s">
        <v>7704</v>
      </c>
      <c r="AI213" s="600" t="str">
        <f>IFERROR(VLOOKUP(cppm_pr[[#This Row],[Order Number]],SPHERE!C:CC,39,0),"")</f>
        <v/>
      </c>
      <c r="AJ213" s="600" t="str">
        <f>IFERROR(VLOOKUP(cppm_pr[[#This Row],[Order Number]],'DC TM ONE'!B:CN,42,0),"")</f>
        <v/>
      </c>
      <c r="AK213" s="600"/>
      <c r="AL213" s="609">
        <v>45191</v>
      </c>
      <c r="AM213" s="603" t="s">
        <v>7705</v>
      </c>
      <c r="AN213" s="603" t="s">
        <v>4928</v>
      </c>
      <c r="AO213" s="603"/>
      <c r="AP213" s="603"/>
      <c r="AQ213" s="610" t="s">
        <v>7706</v>
      </c>
      <c r="AR213" s="603">
        <v>3400039143</v>
      </c>
      <c r="AS213" s="603"/>
      <c r="AT213" s="610" t="s">
        <v>7707</v>
      </c>
      <c r="AU213" s="603"/>
      <c r="AV213" s="603"/>
      <c r="AW213" s="603"/>
      <c r="AX213" s="603"/>
      <c r="AY213" s="603"/>
      <c r="AZ213" s="603"/>
      <c r="BA213" s="603"/>
      <c r="BB213" s="603"/>
      <c r="BC213" s="603"/>
      <c r="BD213" s="603"/>
      <c r="BE213" s="603"/>
      <c r="BF213" s="603"/>
      <c r="BG213" s="603"/>
      <c r="BH213" s="603"/>
    </row>
    <row r="214" spans="1:60" ht="12" customHeight="1">
      <c r="A214" s="589">
        <v>211</v>
      </c>
      <c r="B214" s="589" t="s">
        <v>63</v>
      </c>
      <c r="C214" s="590" t="s">
        <v>267</v>
      </c>
      <c r="D214" s="591">
        <v>45182</v>
      </c>
      <c r="E214" s="589" t="s">
        <v>7708</v>
      </c>
      <c r="F214" s="592" t="s">
        <v>7709</v>
      </c>
      <c r="G214" s="592" t="s">
        <v>7710</v>
      </c>
      <c r="H214" s="592" t="s">
        <v>7711</v>
      </c>
      <c r="I214" s="592" t="s">
        <v>7712</v>
      </c>
      <c r="J214" s="589"/>
      <c r="K214" s="593" t="s">
        <v>7713</v>
      </c>
      <c r="L214" s="595" t="s">
        <v>3189</v>
      </c>
      <c r="M214" s="593"/>
      <c r="N214" s="595"/>
      <c r="O214" s="592"/>
      <c r="P214" s="594"/>
      <c r="Q214" s="594"/>
      <c r="R214" s="592">
        <f t="shared" si="3"/>
        <v>0</v>
      </c>
      <c r="S214" s="592"/>
      <c r="T214" s="596" t="str">
        <f>VLOOKUP(cppm_pr[[#This Row],[Status]],'All Link_LOV'!$I$32:$K$72,2,0)</f>
        <v>PO Issued</v>
      </c>
      <c r="U214" s="596" t="s">
        <v>22</v>
      </c>
      <c r="V214" s="592">
        <v>313</v>
      </c>
      <c r="W214" s="596"/>
      <c r="X214" s="592"/>
      <c r="Y214" s="592" t="s">
        <v>6058</v>
      </c>
      <c r="Z214" s="597">
        <v>45176.639780092592</v>
      </c>
      <c r="AA214" s="598" t="s">
        <v>1630</v>
      </c>
      <c r="AB214" s="595"/>
      <c r="AC214" s="595">
        <v>5500</v>
      </c>
      <c r="AD214" s="592" t="s">
        <v>6148</v>
      </c>
      <c r="AE214" s="592" t="s">
        <v>7714</v>
      </c>
      <c r="AF214" s="592" t="s">
        <v>397</v>
      </c>
      <c r="AG214" s="592" t="s">
        <v>501</v>
      </c>
      <c r="AH214" s="592" t="s">
        <v>7715</v>
      </c>
      <c r="AI214" s="600" t="str">
        <f>IFERROR(VLOOKUP(cppm_pr[[#This Row],[Order Number]],SPHERE!C:CC,39,0),"")</f>
        <v/>
      </c>
      <c r="AJ214" s="600" t="str">
        <f>IFERROR(VLOOKUP(cppm_pr[[#This Row],[Order Number]],'DC TM ONE'!B:CN,42,0),"")</f>
        <v/>
      </c>
      <c r="AK214" s="592"/>
      <c r="AL214" s="599">
        <v>45037</v>
      </c>
      <c r="AM214" s="592" t="s">
        <v>7716</v>
      </c>
      <c r="AN214" s="592" t="s">
        <v>4928</v>
      </c>
      <c r="AO214" s="592"/>
      <c r="AP214" s="592"/>
      <c r="AQ214" s="598" t="s">
        <v>7717</v>
      </c>
      <c r="AR214" s="592">
        <v>3400038918</v>
      </c>
      <c r="AS214" s="592"/>
      <c r="AT214" s="598" t="s">
        <v>7718</v>
      </c>
      <c r="AU214" s="592"/>
      <c r="AV214" s="592"/>
      <c r="AW214" s="592"/>
      <c r="AX214" s="592"/>
      <c r="AY214" s="592"/>
      <c r="AZ214" s="592"/>
      <c r="BA214" s="592"/>
      <c r="BB214" s="592"/>
      <c r="BC214" s="592"/>
      <c r="BD214" s="592"/>
      <c r="BE214" s="592"/>
      <c r="BF214" s="592"/>
      <c r="BG214" s="592"/>
      <c r="BH214" s="592"/>
    </row>
    <row r="215" spans="1:60" ht="12" customHeight="1">
      <c r="A215" s="600">
        <v>212</v>
      </c>
      <c r="B215" s="600" t="s">
        <v>469</v>
      </c>
      <c r="C215" s="601" t="s">
        <v>267</v>
      </c>
      <c r="D215" s="602"/>
      <c r="E215" s="600" t="s">
        <v>7719</v>
      </c>
      <c r="F215" s="603" t="s">
        <v>7720</v>
      </c>
      <c r="G215" s="603" t="s">
        <v>7721</v>
      </c>
      <c r="H215" s="603" t="s">
        <v>7722</v>
      </c>
      <c r="I215" s="603"/>
      <c r="J215" s="600"/>
      <c r="K215" s="843">
        <v>4902151168</v>
      </c>
      <c r="L215" s="606" t="s">
        <v>56</v>
      </c>
      <c r="M215" s="611"/>
      <c r="N215" s="606"/>
      <c r="O215" s="603"/>
      <c r="P215" s="605"/>
      <c r="Q215" s="605"/>
      <c r="R215" s="603">
        <f t="shared" si="3"/>
        <v>0</v>
      </c>
      <c r="S215" s="603"/>
      <c r="T215" s="607" t="str">
        <f>VLOOKUP(cppm_pr[[#This Row],[Status]],'All Link_LOV'!$I$32:$K$72,2,0)</f>
        <v>PO Issued</v>
      </c>
      <c r="U215" s="607" t="s">
        <v>22</v>
      </c>
      <c r="V215" s="603">
        <v>314</v>
      </c>
      <c r="W215" s="607"/>
      <c r="X215" s="603"/>
      <c r="Y215" s="603" t="s">
        <v>6058</v>
      </c>
      <c r="Z215" s="608">
        <v>45176.641076388885</v>
      </c>
      <c r="AA215" s="603" t="s">
        <v>4538</v>
      </c>
      <c r="AB215" s="606"/>
      <c r="AC215" s="606">
        <v>10450</v>
      </c>
      <c r="AD215" s="603" t="s">
        <v>6148</v>
      </c>
      <c r="AE215" s="603" t="s">
        <v>7723</v>
      </c>
      <c r="AF215" s="603" t="s">
        <v>6071</v>
      </c>
      <c r="AG215" s="603" t="s">
        <v>490</v>
      </c>
      <c r="AH215" s="603" t="s">
        <v>7724</v>
      </c>
      <c r="AI215" s="600" t="str">
        <f>IFERROR(VLOOKUP(cppm_pr[[#This Row],[Order Number]],SPHERE!C:CC,39,0),"")</f>
        <v/>
      </c>
      <c r="AJ215" s="600" t="str">
        <f>IFERROR(VLOOKUP(cppm_pr[[#This Row],[Order Number]],'DC TM ONE'!B:CN,42,0),"")</f>
        <v/>
      </c>
      <c r="AK215" s="603"/>
      <c r="AL215" s="609">
        <v>45198</v>
      </c>
      <c r="AM215" s="603" t="s">
        <v>7725</v>
      </c>
      <c r="AN215" s="603" t="s">
        <v>6175</v>
      </c>
      <c r="AO215" s="603"/>
      <c r="AP215" s="603">
        <f>$AR215</f>
        <v>3400044211</v>
      </c>
      <c r="AQ215" s="610"/>
      <c r="AR215" s="603">
        <v>3400044211</v>
      </c>
      <c r="AS215" s="603" t="s">
        <v>7726</v>
      </c>
      <c r="AT215" s="610" t="s">
        <v>7727</v>
      </c>
      <c r="AU215" s="603"/>
      <c r="AV215" s="603"/>
      <c r="AW215" s="603"/>
      <c r="AX215" s="603"/>
      <c r="AY215" s="603"/>
      <c r="AZ215" s="603"/>
      <c r="BA215" s="603"/>
      <c r="BB215" s="603"/>
      <c r="BC215" s="603"/>
      <c r="BD215" s="603"/>
      <c r="BE215" s="603"/>
      <c r="BF215" s="603"/>
      <c r="BG215" s="603"/>
      <c r="BH215" s="603"/>
    </row>
    <row r="216" spans="1:60" ht="12" customHeight="1">
      <c r="A216" s="589">
        <v>213</v>
      </c>
      <c r="B216" s="589" t="s">
        <v>469</v>
      </c>
      <c r="C216" s="590" t="s">
        <v>267</v>
      </c>
      <c r="D216" s="591">
        <v>45180</v>
      </c>
      <c r="E216" s="589" t="s">
        <v>7728</v>
      </c>
      <c r="F216" s="592" t="s">
        <v>7729</v>
      </c>
      <c r="G216" s="592" t="s">
        <v>7730</v>
      </c>
      <c r="H216" s="592" t="s">
        <v>7731</v>
      </c>
      <c r="I216" s="592"/>
      <c r="J216" s="589"/>
      <c r="K216" s="842">
        <v>4902151182</v>
      </c>
      <c r="L216" s="595" t="s">
        <v>56</v>
      </c>
      <c r="M216" s="593"/>
      <c r="N216" s="595"/>
      <c r="O216" s="592"/>
      <c r="P216" s="594"/>
      <c r="Q216" s="594"/>
      <c r="R216" s="592">
        <f t="shared" si="3"/>
        <v>0</v>
      </c>
      <c r="S216" s="592"/>
      <c r="T216" s="596" t="str">
        <f>VLOOKUP(cppm_pr[[#This Row],[Status]],'All Link_LOV'!$I$32:$K$72,2,0)</f>
        <v>PO Issued</v>
      </c>
      <c r="U216" s="596" t="s">
        <v>22</v>
      </c>
      <c r="V216" s="592">
        <v>315</v>
      </c>
      <c r="W216" s="596"/>
      <c r="X216" s="592"/>
      <c r="Y216" s="592" t="s">
        <v>6058</v>
      </c>
      <c r="Z216" s="597">
        <v>45176.644930555558</v>
      </c>
      <c r="AA216" s="598" t="s">
        <v>4538</v>
      </c>
      <c r="AB216" s="595"/>
      <c r="AC216" s="595">
        <v>2350</v>
      </c>
      <c r="AD216" s="592" t="s">
        <v>6148</v>
      </c>
      <c r="AE216" s="592" t="s">
        <v>7732</v>
      </c>
      <c r="AF216" s="592" t="s">
        <v>6071</v>
      </c>
      <c r="AG216" s="592" t="s">
        <v>490</v>
      </c>
      <c r="AH216" s="592" t="s">
        <v>7733</v>
      </c>
      <c r="AI216" s="600" t="str">
        <f>IFERROR(VLOOKUP(cppm_pr[[#This Row],[Order Number]],SPHERE!C:CC,39,0),"")</f>
        <v/>
      </c>
      <c r="AJ216" s="600" t="str">
        <f>IFERROR(VLOOKUP(cppm_pr[[#This Row],[Order Number]],'DC TM ONE'!B:CN,42,0),"")</f>
        <v/>
      </c>
      <c r="AK216" s="592"/>
      <c r="AL216" s="599">
        <v>45198</v>
      </c>
      <c r="AM216" s="592" t="s">
        <v>7734</v>
      </c>
      <c r="AN216" s="592" t="s">
        <v>6175</v>
      </c>
      <c r="AO216" s="592"/>
      <c r="AP216" s="592">
        <f>$AR216</f>
        <v>3400044211</v>
      </c>
      <c r="AQ216" s="598" t="s">
        <v>7735</v>
      </c>
      <c r="AR216" s="592">
        <v>3400044211</v>
      </c>
      <c r="AS216" s="592" t="s">
        <v>7726</v>
      </c>
      <c r="AT216" s="598" t="s">
        <v>7736</v>
      </c>
      <c r="AU216" s="592"/>
      <c r="AV216" s="592"/>
      <c r="AW216" s="592"/>
      <c r="AX216" s="592"/>
      <c r="AY216" s="592"/>
      <c r="AZ216" s="592"/>
      <c r="BA216" s="592"/>
      <c r="BB216" s="592"/>
      <c r="BC216" s="592"/>
      <c r="BD216" s="592"/>
      <c r="BE216" s="592"/>
      <c r="BF216" s="592"/>
      <c r="BG216" s="592"/>
      <c r="BH216" s="592"/>
    </row>
    <row r="217" spans="1:60" ht="12" customHeight="1">
      <c r="A217" s="600">
        <v>214</v>
      </c>
      <c r="B217" s="600" t="s">
        <v>78</v>
      </c>
      <c r="C217" s="601" t="s">
        <v>267</v>
      </c>
      <c r="D217" s="602"/>
      <c r="E217" s="600" t="s">
        <v>7737</v>
      </c>
      <c r="F217" s="603" t="s">
        <v>1769</v>
      </c>
      <c r="G217" s="603" t="s">
        <v>7738</v>
      </c>
      <c r="H217" s="603" t="s">
        <v>7739</v>
      </c>
      <c r="I217" s="603"/>
      <c r="J217" s="600"/>
      <c r="K217" s="611"/>
      <c r="L217" s="606" t="s">
        <v>1701</v>
      </c>
      <c r="M217" s="611"/>
      <c r="N217" s="606"/>
      <c r="O217" s="603"/>
      <c r="P217" s="605"/>
      <c r="Q217" s="605"/>
      <c r="R217" s="603">
        <f t="shared" si="3"/>
        <v>0</v>
      </c>
      <c r="S217" s="603"/>
      <c r="T217" s="607" t="str">
        <f>VLOOKUP(cppm_pr[[#This Row],[Status]],'All Link_LOV'!$I$32:$K$72,2,0)</f>
        <v>PO Issued</v>
      </c>
      <c r="U217" s="607" t="s">
        <v>22</v>
      </c>
      <c r="V217" s="603">
        <v>316</v>
      </c>
      <c r="W217" s="607" t="s">
        <v>6069</v>
      </c>
      <c r="X217" s="603" t="s">
        <v>499</v>
      </c>
      <c r="Y217" s="603" t="s">
        <v>6058</v>
      </c>
      <c r="Z217" s="608">
        <v>45176.651377314818</v>
      </c>
      <c r="AA217" s="603" t="s">
        <v>1765</v>
      </c>
      <c r="AB217" s="606"/>
      <c r="AC217" s="606">
        <v>10640</v>
      </c>
      <c r="AD217" s="603" t="s">
        <v>6059</v>
      </c>
      <c r="AE217" s="603"/>
      <c r="AF217" s="603" t="s">
        <v>6071</v>
      </c>
      <c r="AG217" s="603" t="s">
        <v>491</v>
      </c>
      <c r="AH217" s="603" t="s">
        <v>7740</v>
      </c>
      <c r="AI217" s="600" t="str">
        <f>IFERROR(VLOOKUP(cppm_pr[[#This Row],[Order Number]],SPHERE!C:CC,39,0),"")</f>
        <v/>
      </c>
      <c r="AJ217" s="600" t="str">
        <f>IFERROR(VLOOKUP(cppm_pr[[#This Row],[Order Number]],'DC TM ONE'!B:CN,42,0),"")</f>
        <v/>
      </c>
      <c r="AK217" s="603"/>
      <c r="AL217" s="609">
        <v>45291</v>
      </c>
      <c r="AM217" s="603" t="s">
        <v>6816</v>
      </c>
      <c r="AN217" s="603" t="s">
        <v>6175</v>
      </c>
      <c r="AO217" s="603"/>
      <c r="AP217" s="603">
        <f>$AR217</f>
        <v>3400023548</v>
      </c>
      <c r="AQ217" s="610"/>
      <c r="AR217" s="603">
        <v>3400023548</v>
      </c>
      <c r="AS217" s="603"/>
      <c r="AT217" s="610" t="s">
        <v>7741</v>
      </c>
      <c r="AU217" s="603"/>
      <c r="AV217" s="603"/>
      <c r="AW217" s="603"/>
      <c r="AX217" s="603"/>
      <c r="AY217" s="603"/>
      <c r="AZ217" s="603"/>
      <c r="BA217" s="603"/>
      <c r="BB217" s="603"/>
      <c r="BC217" s="603"/>
      <c r="BD217" s="603"/>
      <c r="BE217" s="603"/>
      <c r="BF217" s="603"/>
      <c r="BG217" s="603"/>
      <c r="BH217" s="603"/>
    </row>
    <row r="218" spans="1:60" ht="12" customHeight="1">
      <c r="A218" s="589">
        <v>215</v>
      </c>
      <c r="B218" s="589" t="s">
        <v>62</v>
      </c>
      <c r="C218" s="590" t="s">
        <v>267</v>
      </c>
      <c r="D218" s="591"/>
      <c r="E218" s="589" t="s">
        <v>7742</v>
      </c>
      <c r="F218" s="592" t="s">
        <v>2057</v>
      </c>
      <c r="G218" s="592" t="s">
        <v>2056</v>
      </c>
      <c r="H218" s="592" t="s">
        <v>2054</v>
      </c>
      <c r="I218" s="592" t="s">
        <v>7743</v>
      </c>
      <c r="J218" s="589"/>
      <c r="K218" s="593"/>
      <c r="L218" s="595" t="s">
        <v>908</v>
      </c>
      <c r="M218" s="593"/>
      <c r="N218" s="595"/>
      <c r="O218" s="592"/>
      <c r="P218" s="594"/>
      <c r="Q218" s="594"/>
      <c r="R218" s="592">
        <f t="shared" si="3"/>
        <v>0</v>
      </c>
      <c r="S218" s="592"/>
      <c r="T218" s="596" t="str">
        <f>VLOOKUP(cppm_pr[[#This Row],[Status]],'All Link_LOV'!$I$32:$K$72,2,0)</f>
        <v>PO Issued</v>
      </c>
      <c r="U218" s="596" t="s">
        <v>22</v>
      </c>
      <c r="V218" s="592">
        <v>317</v>
      </c>
      <c r="W218" s="596"/>
      <c r="X218" s="592"/>
      <c r="Y218" s="592" t="s">
        <v>6058</v>
      </c>
      <c r="Z218" s="597">
        <v>45176.64770833333</v>
      </c>
      <c r="AA218" s="598" t="s">
        <v>2053</v>
      </c>
      <c r="AB218" s="595"/>
      <c r="AC218" s="595">
        <v>768.4</v>
      </c>
      <c r="AD218" s="592" t="s">
        <v>6148</v>
      </c>
      <c r="AE218" s="592" t="s">
        <v>7744</v>
      </c>
      <c r="AF218" s="592" t="s">
        <v>6071</v>
      </c>
      <c r="AG218" s="592" t="s">
        <v>490</v>
      </c>
      <c r="AH218" s="589" t="s">
        <v>2055</v>
      </c>
      <c r="AI218" s="600" t="str">
        <f>IFERROR(VLOOKUP(cppm_pr[[#This Row],[Order Number]],SPHERE!C:CC,39,0),"")</f>
        <v/>
      </c>
      <c r="AJ218" s="600" t="str">
        <f>IFERROR(VLOOKUP(cppm_pr[[#This Row],[Order Number]],'DC TM ONE'!B:CN,42,0),"")</f>
        <v/>
      </c>
      <c r="AK218" s="589"/>
      <c r="AL218" s="599">
        <v>45180</v>
      </c>
      <c r="AM218" s="592" t="s">
        <v>7745</v>
      </c>
      <c r="AN218" s="592" t="s">
        <v>4928</v>
      </c>
      <c r="AO218" s="592"/>
      <c r="AP218" s="592"/>
      <c r="AQ218" s="598" t="s">
        <v>7746</v>
      </c>
      <c r="AR218" s="592">
        <v>3400038882</v>
      </c>
      <c r="AS218" s="592"/>
      <c r="AT218" s="598" t="s">
        <v>7747</v>
      </c>
      <c r="AU218" s="592"/>
      <c r="AV218" s="592"/>
      <c r="AW218" s="592"/>
      <c r="AX218" s="592"/>
      <c r="AY218" s="592"/>
      <c r="AZ218" s="592"/>
      <c r="BA218" s="592"/>
      <c r="BB218" s="592"/>
      <c r="BC218" s="592"/>
      <c r="BD218" s="592"/>
      <c r="BE218" s="592"/>
      <c r="BF218" s="592"/>
      <c r="BG218" s="592"/>
      <c r="BH218" s="592"/>
    </row>
    <row r="219" spans="1:60" ht="12" customHeight="1">
      <c r="A219" s="600">
        <v>216</v>
      </c>
      <c r="B219" s="600" t="s">
        <v>78</v>
      </c>
      <c r="C219" s="601" t="s">
        <v>267</v>
      </c>
      <c r="D219" s="602"/>
      <c r="E219" s="600" t="s">
        <v>6058</v>
      </c>
      <c r="F219" s="603" t="s">
        <v>7748</v>
      </c>
      <c r="G219" s="603" t="s">
        <v>7749</v>
      </c>
      <c r="H219" s="603" t="s">
        <v>7750</v>
      </c>
      <c r="I219" s="603" t="s">
        <v>7751</v>
      </c>
      <c r="J219" s="600"/>
      <c r="K219" s="611"/>
      <c r="L219" s="606" t="s">
        <v>50</v>
      </c>
      <c r="M219" s="611"/>
      <c r="N219" s="606"/>
      <c r="O219" s="603"/>
      <c r="P219" s="605"/>
      <c r="Q219" s="605"/>
      <c r="R219" s="603">
        <f t="shared" si="3"/>
        <v>0</v>
      </c>
      <c r="S219" s="603"/>
      <c r="T219" s="607" t="str">
        <f>VLOOKUP(cppm_pr[[#This Row],[Status]],'All Link_LOV'!$I$32:$K$72,2,0)</f>
        <v>PO Issued</v>
      </c>
      <c r="U219" s="607" t="s">
        <v>22</v>
      </c>
      <c r="V219" s="603">
        <v>318</v>
      </c>
      <c r="W219" s="607"/>
      <c r="X219" s="603"/>
      <c r="Y219" s="603" t="s">
        <v>6058</v>
      </c>
      <c r="Z219" s="608">
        <v>45176.66578703704</v>
      </c>
      <c r="AA219" s="603" t="s">
        <v>1793</v>
      </c>
      <c r="AB219" s="606"/>
      <c r="AC219" s="606">
        <v>2841.9</v>
      </c>
      <c r="AD219" s="603" t="s">
        <v>6059</v>
      </c>
      <c r="AE219" s="603"/>
      <c r="AF219" s="603" t="s">
        <v>6071</v>
      </c>
      <c r="AG219" s="603" t="s">
        <v>491</v>
      </c>
      <c r="AH219" s="603" t="s">
        <v>7752</v>
      </c>
      <c r="AI219" s="600" t="str">
        <f>IFERROR(VLOOKUP(cppm_pr[[#This Row],[Order Number]],SPHERE!C:CC,39,0),"")</f>
        <v/>
      </c>
      <c r="AJ219" s="600" t="str">
        <f>IFERROR(VLOOKUP(cppm_pr[[#This Row],[Order Number]],'DC TM ONE'!B:CN,42,0),"")</f>
        <v/>
      </c>
      <c r="AK219" s="603"/>
      <c r="AL219" s="609">
        <v>45177</v>
      </c>
      <c r="AM219" s="603" t="s">
        <v>6127</v>
      </c>
      <c r="AN219" s="603" t="s">
        <v>4928</v>
      </c>
      <c r="AO219" s="603"/>
      <c r="AP219" s="603"/>
      <c r="AQ219" s="610" t="s">
        <v>7753</v>
      </c>
      <c r="AR219" s="603">
        <v>3400041274</v>
      </c>
      <c r="AS219" s="603"/>
      <c r="AT219" s="610" t="s">
        <v>7754</v>
      </c>
      <c r="AU219" s="603"/>
      <c r="AV219" s="603"/>
      <c r="AW219" s="603"/>
      <c r="AX219" s="603"/>
      <c r="AY219" s="603"/>
      <c r="AZ219" s="603"/>
      <c r="BA219" s="603"/>
      <c r="BB219" s="603"/>
      <c r="BC219" s="603"/>
      <c r="BD219" s="603"/>
      <c r="BE219" s="603"/>
      <c r="BF219" s="603"/>
      <c r="BG219" s="603"/>
      <c r="BH219" s="603"/>
    </row>
    <row r="220" spans="1:60" ht="12" customHeight="1">
      <c r="A220" s="589">
        <v>217</v>
      </c>
      <c r="B220" s="589" t="s">
        <v>71</v>
      </c>
      <c r="C220" s="590" t="s">
        <v>267</v>
      </c>
      <c r="D220" s="591">
        <v>45177</v>
      </c>
      <c r="E220" s="589" t="s">
        <v>7755</v>
      </c>
      <c r="F220" s="592" t="s">
        <v>730</v>
      </c>
      <c r="G220" s="592" t="s">
        <v>7756</v>
      </c>
      <c r="H220" s="592" t="s">
        <v>236</v>
      </c>
      <c r="I220" s="589" t="s">
        <v>732</v>
      </c>
      <c r="J220" s="589"/>
      <c r="K220" s="593"/>
      <c r="L220" s="595" t="s">
        <v>55</v>
      </c>
      <c r="M220" s="593"/>
      <c r="N220" s="595"/>
      <c r="O220" s="592"/>
      <c r="P220" s="655"/>
      <c r="Q220" s="655"/>
      <c r="R220" s="589">
        <f t="shared" si="3"/>
        <v>0</v>
      </c>
      <c r="S220" s="589"/>
      <c r="T220" s="596" t="str">
        <f>VLOOKUP(cppm_pr[[#This Row],[Status]],'All Link_LOV'!$I$32:$K$72,2,0)</f>
        <v>PO Issued</v>
      </c>
      <c r="U220" s="596" t="s">
        <v>22</v>
      </c>
      <c r="V220" s="592">
        <v>319</v>
      </c>
      <c r="W220" s="596"/>
      <c r="X220" s="592"/>
      <c r="Y220" s="592" t="s">
        <v>6058</v>
      </c>
      <c r="Z220" s="597">
        <v>45176.669432870367</v>
      </c>
      <c r="AA220" s="598" t="s">
        <v>6718</v>
      </c>
      <c r="AB220" s="595"/>
      <c r="AC220" s="595">
        <v>27099.57</v>
      </c>
      <c r="AD220" s="592" t="s">
        <v>6148</v>
      </c>
      <c r="AE220" s="592" t="s">
        <v>7757</v>
      </c>
      <c r="AF220" s="592" t="s">
        <v>398</v>
      </c>
      <c r="AG220" s="592" t="s">
        <v>488</v>
      </c>
      <c r="AH220" s="589" t="s">
        <v>7758</v>
      </c>
      <c r="AI220" s="600" t="str">
        <f>IFERROR(VLOOKUP(cppm_pr[[#This Row],[Order Number]],SPHERE!C:CC,39,0),"")</f>
        <v/>
      </c>
      <c r="AJ220" s="600" t="str">
        <f>IFERROR(VLOOKUP(cppm_pr[[#This Row],[Order Number]],'DC TM ONE'!B:CN,42,0),"")</f>
        <v/>
      </c>
      <c r="AK220" s="589"/>
      <c r="AL220" s="599">
        <v>45169</v>
      </c>
      <c r="AM220" s="592" t="s">
        <v>7759</v>
      </c>
      <c r="AN220" s="592" t="s">
        <v>4928</v>
      </c>
      <c r="AO220" s="592"/>
      <c r="AP220" s="592"/>
      <c r="AQ220" s="598" t="s">
        <v>7760</v>
      </c>
      <c r="AR220" s="592">
        <v>3400038960</v>
      </c>
      <c r="AS220" s="592"/>
      <c r="AT220" s="598" t="s">
        <v>7761</v>
      </c>
      <c r="AU220" s="592"/>
      <c r="AV220" s="592"/>
      <c r="AW220" s="592"/>
      <c r="AX220" s="592"/>
      <c r="AY220" s="592"/>
      <c r="AZ220" s="592"/>
      <c r="BA220" s="592"/>
      <c r="BB220" s="592"/>
      <c r="BC220" s="592"/>
      <c r="BD220" s="592"/>
      <c r="BE220" s="592"/>
      <c r="BF220" s="592"/>
      <c r="BG220" s="592"/>
      <c r="BH220" s="592"/>
    </row>
    <row r="221" spans="1:60" ht="12" customHeight="1">
      <c r="A221" s="600">
        <v>218</v>
      </c>
      <c r="B221" s="600" t="s">
        <v>76</v>
      </c>
      <c r="C221" s="601" t="s">
        <v>267</v>
      </c>
      <c r="D221" s="602">
        <v>45177</v>
      </c>
      <c r="E221" s="600" t="s">
        <v>6058</v>
      </c>
      <c r="F221" s="603" t="s">
        <v>7762</v>
      </c>
      <c r="G221" s="603" t="s">
        <v>7763</v>
      </c>
      <c r="H221" s="603" t="s">
        <v>7764</v>
      </c>
      <c r="I221" s="603" t="s">
        <v>7765</v>
      </c>
      <c r="J221" s="600"/>
      <c r="K221" s="611"/>
      <c r="L221" s="606" t="s">
        <v>1264</v>
      </c>
      <c r="M221" s="611"/>
      <c r="N221" s="606"/>
      <c r="O221" s="603"/>
      <c r="P221" s="605"/>
      <c r="Q221" s="605"/>
      <c r="R221" s="603">
        <f t="shared" si="3"/>
        <v>0</v>
      </c>
      <c r="S221" s="603"/>
      <c r="T221" s="607" t="str">
        <f>VLOOKUP(cppm_pr[[#This Row],[Status]],'All Link_LOV'!$I$32:$K$72,2,0)</f>
        <v>PO Issued</v>
      </c>
      <c r="U221" s="607" t="s">
        <v>22</v>
      </c>
      <c r="V221" s="603">
        <v>320</v>
      </c>
      <c r="W221" s="607"/>
      <c r="X221" s="603"/>
      <c r="Y221" s="603" t="s">
        <v>6058</v>
      </c>
      <c r="Z221" s="608">
        <v>45176.671412037038</v>
      </c>
      <c r="AA221" s="603" t="s">
        <v>7693</v>
      </c>
      <c r="AB221" s="606"/>
      <c r="AC221" s="606">
        <v>7368</v>
      </c>
      <c r="AD221" s="603" t="s">
        <v>6148</v>
      </c>
      <c r="AE221" s="603" t="s">
        <v>7766</v>
      </c>
      <c r="AF221" s="603" t="s">
        <v>6071</v>
      </c>
      <c r="AG221" s="603" t="s">
        <v>490</v>
      </c>
      <c r="AH221" s="603" t="s">
        <v>7767</v>
      </c>
      <c r="AI221" s="600" t="str">
        <f>IFERROR(VLOOKUP(cppm_pr[[#This Row],[Order Number]],SPHERE!C:CC,39,0),"")</f>
        <v/>
      </c>
      <c r="AJ221" s="600" t="str">
        <f>IFERROR(VLOOKUP(cppm_pr[[#This Row],[Order Number]],'DC TM ONE'!B:CN,42,0),"")</f>
        <v/>
      </c>
      <c r="AK221" s="603"/>
      <c r="AL221" s="609">
        <v>45153</v>
      </c>
      <c r="AM221" s="603" t="s">
        <v>7768</v>
      </c>
      <c r="AN221" s="603" t="s">
        <v>4928</v>
      </c>
      <c r="AO221" s="603"/>
      <c r="AP221" s="603"/>
      <c r="AQ221" s="610" t="s">
        <v>7769</v>
      </c>
      <c r="AR221" s="603">
        <v>3400038524</v>
      </c>
      <c r="AS221" s="603"/>
      <c r="AT221" s="610" t="s">
        <v>7770</v>
      </c>
      <c r="AU221" s="603"/>
      <c r="AV221" s="603"/>
      <c r="AW221" s="603"/>
      <c r="AX221" s="603"/>
      <c r="AY221" s="603"/>
      <c r="AZ221" s="603"/>
      <c r="BA221" s="603"/>
      <c r="BB221" s="603"/>
      <c r="BC221" s="603"/>
      <c r="BD221" s="603"/>
      <c r="BE221" s="603"/>
      <c r="BF221" s="603"/>
      <c r="BG221" s="603"/>
      <c r="BH221" s="603"/>
    </row>
    <row r="222" spans="1:60" ht="12" customHeight="1">
      <c r="A222" s="589">
        <v>219</v>
      </c>
      <c r="B222" s="589" t="s">
        <v>64</v>
      </c>
      <c r="C222" s="590" t="s">
        <v>267</v>
      </c>
      <c r="D222" s="591">
        <v>45177</v>
      </c>
      <c r="E222" s="589" t="s">
        <v>893</v>
      </c>
      <c r="F222" s="592" t="s">
        <v>7771</v>
      </c>
      <c r="G222" s="592" t="s">
        <v>7772</v>
      </c>
      <c r="H222" s="592" t="s">
        <v>7773</v>
      </c>
      <c r="I222" s="592" t="s">
        <v>7774</v>
      </c>
      <c r="J222" s="589"/>
      <c r="K222" s="593"/>
      <c r="L222" s="595" t="s">
        <v>50</v>
      </c>
      <c r="M222" s="593"/>
      <c r="N222" s="595"/>
      <c r="O222" s="592"/>
      <c r="P222" s="594"/>
      <c r="Q222" s="594"/>
      <c r="R222" s="592">
        <f t="shared" si="3"/>
        <v>0</v>
      </c>
      <c r="S222" s="592"/>
      <c r="T222" s="596" t="str">
        <f>VLOOKUP(cppm_pr[[#This Row],[Status]],'All Link_LOV'!$I$32:$K$72,2,0)</f>
        <v>PO Issued</v>
      </c>
      <c r="U222" s="596" t="s">
        <v>22</v>
      </c>
      <c r="V222" s="592">
        <v>321</v>
      </c>
      <c r="W222" s="596"/>
      <c r="X222" s="592"/>
      <c r="Y222" s="592" t="s">
        <v>6058</v>
      </c>
      <c r="Z222" s="597">
        <v>45176.426782407405</v>
      </c>
      <c r="AA222" s="598" t="s">
        <v>1793</v>
      </c>
      <c r="AB222" s="595"/>
      <c r="AC222" s="595">
        <v>4468.6499999999996</v>
      </c>
      <c r="AD222" s="592" t="s">
        <v>6148</v>
      </c>
      <c r="AE222" s="592" t="s">
        <v>7775</v>
      </c>
      <c r="AF222" s="592" t="s">
        <v>6071</v>
      </c>
      <c r="AG222" s="592" t="s">
        <v>491</v>
      </c>
      <c r="AH222" s="592" t="s">
        <v>7776</v>
      </c>
      <c r="AI222" s="600" t="str">
        <f>IFERROR(VLOOKUP(cppm_pr[[#This Row],[Order Number]],SPHERE!C:CC,39,0),"")</f>
        <v/>
      </c>
      <c r="AJ222" s="600" t="str">
        <f>IFERROR(VLOOKUP(cppm_pr[[#This Row],[Order Number]],'DC TM ONE'!B:CN,42,0),"")</f>
        <v/>
      </c>
      <c r="AK222" s="592"/>
      <c r="AL222" s="599">
        <v>45189</v>
      </c>
      <c r="AM222" s="592" t="s">
        <v>7777</v>
      </c>
      <c r="AN222" s="592" t="s">
        <v>4928</v>
      </c>
      <c r="AO222" s="592"/>
      <c r="AP222" s="592"/>
      <c r="AQ222" s="598" t="s">
        <v>7778</v>
      </c>
      <c r="AR222" s="592">
        <v>3400038506</v>
      </c>
      <c r="AS222" s="592"/>
      <c r="AT222" s="598" t="s">
        <v>7779</v>
      </c>
      <c r="AU222" s="592"/>
      <c r="AV222" s="592"/>
      <c r="AW222" s="592"/>
      <c r="AX222" s="592"/>
      <c r="AY222" s="592"/>
      <c r="AZ222" s="592"/>
      <c r="BA222" s="592"/>
      <c r="BB222" s="592"/>
      <c r="BC222" s="592"/>
      <c r="BD222" s="592"/>
      <c r="BE222" s="592"/>
      <c r="BF222" s="592"/>
      <c r="BG222" s="592"/>
      <c r="BH222" s="592"/>
    </row>
    <row r="223" spans="1:60" ht="12" customHeight="1">
      <c r="A223" s="600">
        <v>220</v>
      </c>
      <c r="B223" s="600" t="s">
        <v>76</v>
      </c>
      <c r="C223" s="601" t="s">
        <v>260</v>
      </c>
      <c r="D223" s="602">
        <v>45177</v>
      </c>
      <c r="E223" s="600" t="s">
        <v>7780</v>
      </c>
      <c r="F223" s="603" t="s">
        <v>7781</v>
      </c>
      <c r="G223" s="603" t="s">
        <v>7782</v>
      </c>
      <c r="H223" s="603" t="s">
        <v>7783</v>
      </c>
      <c r="I223" s="603" t="s">
        <v>7784</v>
      </c>
      <c r="J223" s="600"/>
      <c r="K223" s="611"/>
      <c r="L223" s="606" t="s">
        <v>52</v>
      </c>
      <c r="M223" s="611"/>
      <c r="N223" s="606"/>
      <c r="O223" s="603"/>
      <c r="P223" s="605"/>
      <c r="Q223" s="605"/>
      <c r="R223" s="603">
        <f t="shared" si="3"/>
        <v>0</v>
      </c>
      <c r="S223" s="603"/>
      <c r="T223" s="607" t="str">
        <f>VLOOKUP(cppm_pr[[#This Row],[Status]],'All Link_LOV'!$I$32:$K$72,2,0)</f>
        <v>PR Creation</v>
      </c>
      <c r="U223" s="607" t="s">
        <v>22</v>
      </c>
      <c r="V223" s="603">
        <v>327</v>
      </c>
      <c r="W223" s="607"/>
      <c r="X223" s="603"/>
      <c r="Y223" s="603" t="s">
        <v>6058</v>
      </c>
      <c r="Z223" s="608">
        <v>45176.938993055555</v>
      </c>
      <c r="AA223" s="603" t="s">
        <v>1649</v>
      </c>
      <c r="AB223" s="606"/>
      <c r="AC223" s="606">
        <v>9215.68</v>
      </c>
      <c r="AD223" s="603" t="s">
        <v>6148</v>
      </c>
      <c r="AE223" s="603" t="s">
        <v>7785</v>
      </c>
      <c r="AF223" s="603" t="s">
        <v>6071</v>
      </c>
      <c r="AG223" s="603" t="s">
        <v>490</v>
      </c>
      <c r="AH223" s="603" t="s">
        <v>7786</v>
      </c>
      <c r="AI223" s="600" t="str">
        <f>IFERROR(VLOOKUP(cppm_pr[[#This Row],[Order Number]],SPHERE!C:CC,39,0),"")</f>
        <v/>
      </c>
      <c r="AJ223" s="600" t="str">
        <f>IFERROR(VLOOKUP(cppm_pr[[#This Row],[Order Number]],'DC TM ONE'!B:CN,42,0),"")</f>
        <v/>
      </c>
      <c r="AK223" s="603"/>
      <c r="AL223" s="609">
        <v>45184</v>
      </c>
      <c r="AM223" s="603" t="s">
        <v>7492</v>
      </c>
      <c r="AN223" s="603" t="s">
        <v>4928</v>
      </c>
      <c r="AO223" s="603"/>
      <c r="AP223" s="603"/>
      <c r="AQ223" s="610" t="s">
        <v>7787</v>
      </c>
      <c r="AR223" s="603">
        <v>3400038556</v>
      </c>
      <c r="AS223" s="603"/>
      <c r="AT223" s="610" t="s">
        <v>7788</v>
      </c>
      <c r="AU223" s="603"/>
      <c r="AV223" s="603"/>
      <c r="AW223" s="603"/>
      <c r="AX223" s="603"/>
      <c r="AY223" s="603"/>
      <c r="AZ223" s="603"/>
      <c r="BA223" s="603"/>
      <c r="BB223" s="603"/>
      <c r="BC223" s="603"/>
      <c r="BD223" s="603"/>
      <c r="BE223" s="603"/>
      <c r="BF223" s="603"/>
      <c r="BG223" s="603"/>
      <c r="BH223" s="603"/>
    </row>
    <row r="224" spans="1:60" ht="12" customHeight="1">
      <c r="A224" s="589">
        <v>221</v>
      </c>
      <c r="B224" s="589" t="s">
        <v>74</v>
      </c>
      <c r="C224" s="590" t="s">
        <v>267</v>
      </c>
      <c r="D224" s="591"/>
      <c r="E224" s="596">
        <v>4902147800</v>
      </c>
      <c r="F224" s="592" t="s">
        <v>7789</v>
      </c>
      <c r="G224" s="592" t="s">
        <v>7790</v>
      </c>
      <c r="H224" s="592" t="s">
        <v>7791</v>
      </c>
      <c r="I224" s="592" t="s">
        <v>7792</v>
      </c>
      <c r="J224" s="589"/>
      <c r="K224" s="596">
        <v>4902147800</v>
      </c>
      <c r="L224" s="595" t="s">
        <v>57</v>
      </c>
      <c r="M224" s="596"/>
      <c r="N224" s="595"/>
      <c r="O224" s="592"/>
      <c r="P224" s="594"/>
      <c r="Q224" s="594"/>
      <c r="R224" s="592">
        <f t="shared" si="3"/>
        <v>0</v>
      </c>
      <c r="S224" s="592"/>
      <c r="T224" s="596" t="str">
        <f>VLOOKUP(cppm_pr[[#This Row],[Status]],'All Link_LOV'!$I$32:$K$72,2,0)</f>
        <v>PO Issued</v>
      </c>
      <c r="U224" s="596" t="s">
        <v>22</v>
      </c>
      <c r="V224" s="592">
        <v>328</v>
      </c>
      <c r="W224" s="596"/>
      <c r="X224" s="592"/>
      <c r="Y224" s="592" t="s">
        <v>6058</v>
      </c>
      <c r="Z224" s="597">
        <v>45176.967164351852</v>
      </c>
      <c r="AA224" s="598" t="s">
        <v>1559</v>
      </c>
      <c r="AB224" s="595"/>
      <c r="AC224" s="595">
        <v>15887.5</v>
      </c>
      <c r="AD224" s="592" t="s">
        <v>6148</v>
      </c>
      <c r="AE224" s="592" t="s">
        <v>7793</v>
      </c>
      <c r="AF224" s="592" t="s">
        <v>6071</v>
      </c>
      <c r="AG224" s="592" t="s">
        <v>489</v>
      </c>
      <c r="AH224" s="592" t="s">
        <v>7794</v>
      </c>
      <c r="AI224" s="600" t="str">
        <f>IFERROR(VLOOKUP(cppm_pr[[#This Row],[Order Number]],SPHERE!C:CC,39,0),"")</f>
        <v/>
      </c>
      <c r="AJ224" s="600" t="str">
        <f>IFERROR(VLOOKUP(cppm_pr[[#This Row],[Order Number]],'DC TM ONE'!B:CN,42,0),"")</f>
        <v/>
      </c>
      <c r="AK224" s="592"/>
      <c r="AL224" s="599">
        <v>45137</v>
      </c>
      <c r="AM224" s="592" t="s">
        <v>7795</v>
      </c>
      <c r="AN224" s="592" t="s">
        <v>4928</v>
      </c>
      <c r="AO224" s="592"/>
      <c r="AP224" s="592"/>
      <c r="AQ224" s="598" t="s">
        <v>7796</v>
      </c>
      <c r="AR224" s="592">
        <v>3400038791</v>
      </c>
      <c r="AS224" s="592"/>
      <c r="AT224" s="598" t="s">
        <v>7797</v>
      </c>
      <c r="AU224" s="592"/>
      <c r="AV224" s="592"/>
      <c r="AW224" s="592"/>
      <c r="AX224" s="592"/>
      <c r="AY224" s="592"/>
      <c r="AZ224" s="592"/>
      <c r="BA224" s="592"/>
      <c r="BB224" s="592"/>
      <c r="BC224" s="592"/>
      <c r="BD224" s="592"/>
      <c r="BE224" s="592"/>
      <c r="BF224" s="592"/>
      <c r="BG224" s="592"/>
      <c r="BH224" s="592"/>
    </row>
    <row r="225" spans="1:60" ht="12" customHeight="1">
      <c r="A225" s="600">
        <v>222</v>
      </c>
      <c r="B225" s="600" t="s">
        <v>79</v>
      </c>
      <c r="C225" s="601" t="s">
        <v>267</v>
      </c>
      <c r="D225" s="602">
        <v>45180</v>
      </c>
      <c r="E225" s="600" t="s">
        <v>7798</v>
      </c>
      <c r="F225" s="603" t="s">
        <v>7799</v>
      </c>
      <c r="G225" s="603" t="s">
        <v>7800</v>
      </c>
      <c r="H225" s="603" t="s">
        <v>7801</v>
      </c>
      <c r="I225" s="603"/>
      <c r="J225" s="600"/>
      <c r="K225" s="843" t="s">
        <v>7802</v>
      </c>
      <c r="L225" s="606" t="s">
        <v>2749</v>
      </c>
      <c r="M225" s="611"/>
      <c r="N225" s="606"/>
      <c r="O225" s="603"/>
      <c r="P225" s="605"/>
      <c r="Q225" s="605"/>
      <c r="R225" s="603">
        <f t="shared" si="3"/>
        <v>0</v>
      </c>
      <c r="S225" s="603"/>
      <c r="T225" s="607" t="str">
        <f>VLOOKUP(cppm_pr[[#This Row],[Status]],'All Link_LOV'!$I$32:$K$72,2,0)</f>
        <v>PO Issued</v>
      </c>
      <c r="U225" s="607" t="s">
        <v>22</v>
      </c>
      <c r="V225" s="603">
        <v>329</v>
      </c>
      <c r="W225" s="607"/>
      <c r="X225" s="603"/>
      <c r="Y225" s="603" t="s">
        <v>6058</v>
      </c>
      <c r="Z225" s="608">
        <v>45177.391319444447</v>
      </c>
      <c r="AA225" s="603" t="s">
        <v>1748</v>
      </c>
      <c r="AB225" s="606"/>
      <c r="AC225" s="606">
        <v>4976.96</v>
      </c>
      <c r="AD225" s="603" t="s">
        <v>6148</v>
      </c>
      <c r="AE225" s="603" t="s">
        <v>7803</v>
      </c>
      <c r="AF225" s="603" t="s">
        <v>6071</v>
      </c>
      <c r="AG225" s="603" t="s">
        <v>490</v>
      </c>
      <c r="AH225" s="603" t="s">
        <v>7804</v>
      </c>
      <c r="AI225" s="600" t="str">
        <f>IFERROR(VLOOKUP(cppm_pr[[#This Row],[Order Number]],SPHERE!C:CC,39,0),"")</f>
        <v/>
      </c>
      <c r="AJ225" s="600" t="str">
        <f>IFERROR(VLOOKUP(cppm_pr[[#This Row],[Order Number]],'DC TM ONE'!B:CN,42,0),"")</f>
        <v/>
      </c>
      <c r="AK225" s="603"/>
      <c r="AL225" s="609">
        <v>45184</v>
      </c>
      <c r="AM225" s="603" t="s">
        <v>7805</v>
      </c>
      <c r="AN225" s="603" t="s">
        <v>6175</v>
      </c>
      <c r="AO225" s="603"/>
      <c r="AP225" s="603">
        <f>$AR225</f>
        <v>3400023548</v>
      </c>
      <c r="AQ225" s="610"/>
      <c r="AR225" s="603">
        <v>3400023548</v>
      </c>
      <c r="AS225" s="603"/>
      <c r="AT225" s="610" t="s">
        <v>7806</v>
      </c>
      <c r="AU225" s="603"/>
      <c r="AV225" s="603"/>
      <c r="AW225" s="603"/>
      <c r="AX225" s="603"/>
      <c r="AY225" s="603"/>
      <c r="AZ225" s="603"/>
      <c r="BA225" s="603"/>
      <c r="BB225" s="603"/>
      <c r="BC225" s="603"/>
      <c r="BD225" s="603"/>
      <c r="BE225" s="603"/>
      <c r="BF225" s="603"/>
      <c r="BG225" s="603"/>
      <c r="BH225" s="603"/>
    </row>
    <row r="226" spans="1:60" ht="12" customHeight="1">
      <c r="A226" s="589">
        <v>223</v>
      </c>
      <c r="B226" s="589" t="s">
        <v>78</v>
      </c>
      <c r="C226" s="590" t="s">
        <v>267</v>
      </c>
      <c r="D226" s="591">
        <v>45187</v>
      </c>
      <c r="E226" s="589" t="s">
        <v>7807</v>
      </c>
      <c r="F226" s="592" t="s">
        <v>7808</v>
      </c>
      <c r="G226" s="592" t="s">
        <v>7809</v>
      </c>
      <c r="H226" s="592" t="s">
        <v>7810</v>
      </c>
      <c r="I226" s="592" t="s">
        <v>7811</v>
      </c>
      <c r="J226" s="589"/>
      <c r="K226" s="593"/>
      <c r="L226" s="595" t="s">
        <v>1552</v>
      </c>
      <c r="M226" s="593"/>
      <c r="N226" s="595"/>
      <c r="O226" s="592"/>
      <c r="P226" s="594"/>
      <c r="Q226" s="594"/>
      <c r="R226" s="592">
        <f t="shared" si="3"/>
        <v>0</v>
      </c>
      <c r="S226" s="592"/>
      <c r="T226" s="596" t="str">
        <f>VLOOKUP(cppm_pr[[#This Row],[Status]],'All Link_LOV'!$I$32:$K$72,2,0)</f>
        <v>PO Issued</v>
      </c>
      <c r="U226" s="596" t="s">
        <v>22</v>
      </c>
      <c r="V226" s="592">
        <v>330</v>
      </c>
      <c r="W226" s="596"/>
      <c r="X226" s="592"/>
      <c r="Y226" s="592" t="s">
        <v>6058</v>
      </c>
      <c r="Z226" s="597">
        <v>45177.394895833335</v>
      </c>
      <c r="AA226" s="598" t="s">
        <v>4091</v>
      </c>
      <c r="AB226" s="595"/>
      <c r="AC226" s="595">
        <v>815.81</v>
      </c>
      <c r="AD226" s="592" t="s">
        <v>6148</v>
      </c>
      <c r="AE226" s="592" t="s">
        <v>7812</v>
      </c>
      <c r="AF226" s="592" t="s">
        <v>6071</v>
      </c>
      <c r="AG226" s="592" t="s">
        <v>490</v>
      </c>
      <c r="AH226" s="592" t="s">
        <v>7813</v>
      </c>
      <c r="AI226" s="600" t="str">
        <f>IFERROR(VLOOKUP(cppm_pr[[#This Row],[Order Number]],SPHERE!C:CC,39,0),"")</f>
        <v/>
      </c>
      <c r="AJ226" s="600" t="str">
        <f>IFERROR(VLOOKUP(cppm_pr[[#This Row],[Order Number]],'DC TM ONE'!B:CN,42,0),"")</f>
        <v/>
      </c>
      <c r="AK226" s="592"/>
      <c r="AL226" s="599">
        <v>45153</v>
      </c>
      <c r="AM226" s="592" t="s">
        <v>6582</v>
      </c>
      <c r="AN226" s="592" t="s">
        <v>4928</v>
      </c>
      <c r="AO226" s="592"/>
      <c r="AP226" s="592"/>
      <c r="AQ226" s="598" t="s">
        <v>7814</v>
      </c>
      <c r="AR226" s="592">
        <v>3400039063</v>
      </c>
      <c r="AS226" s="592"/>
      <c r="AT226" s="598" t="s">
        <v>7815</v>
      </c>
      <c r="AU226" s="592"/>
      <c r="AV226" s="592"/>
      <c r="AW226" s="592"/>
      <c r="AX226" s="592"/>
      <c r="AY226" s="592"/>
      <c r="AZ226" s="592"/>
      <c r="BA226" s="592"/>
      <c r="BB226" s="592"/>
      <c r="BC226" s="592"/>
      <c r="BD226" s="592"/>
      <c r="BE226" s="592"/>
      <c r="BF226" s="592"/>
      <c r="BG226" s="592"/>
      <c r="BH226" s="592"/>
    </row>
    <row r="227" spans="1:60" ht="12" customHeight="1">
      <c r="A227" s="600">
        <v>224</v>
      </c>
      <c r="B227" s="600" t="s">
        <v>67</v>
      </c>
      <c r="C227" s="601" t="s">
        <v>267</v>
      </c>
      <c r="D227" s="602"/>
      <c r="E227" s="600" t="s">
        <v>6058</v>
      </c>
      <c r="F227" s="603" t="s">
        <v>600</v>
      </c>
      <c r="G227" s="603" t="s">
        <v>602</v>
      </c>
      <c r="H227" s="603" t="s">
        <v>599</v>
      </c>
      <c r="I227" s="603" t="s">
        <v>601</v>
      </c>
      <c r="J227" s="600"/>
      <c r="K227" s="611"/>
      <c r="L227" s="606" t="s">
        <v>1552</v>
      </c>
      <c r="M227" s="611"/>
      <c r="N227" s="606"/>
      <c r="O227" s="603"/>
      <c r="P227" s="605"/>
      <c r="Q227" s="605"/>
      <c r="R227" s="603">
        <f t="shared" si="3"/>
        <v>0</v>
      </c>
      <c r="S227" s="603"/>
      <c r="T227" s="607" t="str">
        <f>VLOOKUP(cppm_pr[[#This Row],[Status]],'All Link_LOV'!$I$32:$K$72,2,0)</f>
        <v>PO Issued</v>
      </c>
      <c r="U227" s="607" t="s">
        <v>22</v>
      </c>
      <c r="V227" s="603">
        <v>331</v>
      </c>
      <c r="W227" s="607"/>
      <c r="X227" s="603"/>
      <c r="Y227" s="603" t="s">
        <v>6058</v>
      </c>
      <c r="Z227" s="608">
        <v>45177.403831018521</v>
      </c>
      <c r="AA227" s="603" t="s">
        <v>7816</v>
      </c>
      <c r="AB227" s="606"/>
      <c r="AC227" s="606">
        <v>8587.2199999999993</v>
      </c>
      <c r="AD227" s="603" t="s">
        <v>6059</v>
      </c>
      <c r="AE227" s="603"/>
      <c r="AF227" s="603" t="s">
        <v>398</v>
      </c>
      <c r="AG227" s="603" t="s">
        <v>4</v>
      </c>
      <c r="AH227" s="603" t="s">
        <v>7817</v>
      </c>
      <c r="AI227" s="600" t="str">
        <f>IFERROR(VLOOKUP(cppm_pr[[#This Row],[Order Number]],SPHERE!C:CC,39,0),"")</f>
        <v/>
      </c>
      <c r="AJ227" s="600" t="str">
        <f>IFERROR(VLOOKUP(cppm_pr[[#This Row],[Order Number]],'DC TM ONE'!B:CN,42,0),"")</f>
        <v/>
      </c>
      <c r="AK227" s="603"/>
      <c r="AL227" s="609">
        <v>45214</v>
      </c>
      <c r="AM227" s="603" t="s">
        <v>7818</v>
      </c>
      <c r="AN227" s="603" t="s">
        <v>4928</v>
      </c>
      <c r="AO227" s="603"/>
      <c r="AP227" s="603"/>
      <c r="AQ227" s="610" t="s">
        <v>7819</v>
      </c>
      <c r="AR227" s="603">
        <v>3400038862</v>
      </c>
      <c r="AS227" s="603"/>
      <c r="AT227" s="610" t="s">
        <v>7820</v>
      </c>
      <c r="AU227" s="603"/>
      <c r="AV227" s="603"/>
      <c r="AW227" s="603"/>
      <c r="AX227" s="603"/>
      <c r="AY227" s="603"/>
      <c r="AZ227" s="603"/>
      <c r="BA227" s="603"/>
      <c r="BB227" s="603"/>
      <c r="BC227" s="603"/>
      <c r="BD227" s="603"/>
      <c r="BE227" s="603"/>
      <c r="BF227" s="603"/>
      <c r="BG227" s="603"/>
      <c r="BH227" s="603"/>
    </row>
    <row r="228" spans="1:60" ht="12" customHeight="1">
      <c r="A228" s="589">
        <v>225</v>
      </c>
      <c r="B228" s="589" t="s">
        <v>71</v>
      </c>
      <c r="C228" s="590" t="s">
        <v>254</v>
      </c>
      <c r="D228" s="591"/>
      <c r="E228" s="589" t="s">
        <v>6058</v>
      </c>
      <c r="F228" s="592" t="s">
        <v>7032</v>
      </c>
      <c r="G228" s="592" t="s">
        <v>7033</v>
      </c>
      <c r="H228" s="592" t="s">
        <v>7034</v>
      </c>
      <c r="I228" s="589" t="s">
        <v>7035</v>
      </c>
      <c r="J228" s="589"/>
      <c r="K228" s="593"/>
      <c r="L228" s="595" t="s">
        <v>55</v>
      </c>
      <c r="M228" s="593"/>
      <c r="N228" s="595"/>
      <c r="O228" s="592"/>
      <c r="P228" s="655"/>
      <c r="Q228" s="655"/>
      <c r="R228" s="589">
        <f t="shared" si="3"/>
        <v>0</v>
      </c>
      <c r="S228" s="589"/>
      <c r="T228" s="596" t="str">
        <f>VLOOKUP(cppm_pr[[#This Row],[Status]],'All Link_LOV'!$I$32:$K$72,2,0)</f>
        <v>PO Issued</v>
      </c>
      <c r="U228" s="596" t="s">
        <v>22</v>
      </c>
      <c r="V228" s="592">
        <v>332</v>
      </c>
      <c r="W228" s="596"/>
      <c r="X228" s="592"/>
      <c r="Y228" s="592" t="s">
        <v>6058</v>
      </c>
      <c r="Z228" s="597">
        <v>45177.412372685183</v>
      </c>
      <c r="AA228" s="598" t="s">
        <v>4243</v>
      </c>
      <c r="AB228" s="595"/>
      <c r="AC228" s="595">
        <v>2414.4</v>
      </c>
      <c r="AD228" s="592" t="s">
        <v>6148</v>
      </c>
      <c r="AE228" s="592" t="s">
        <v>7821</v>
      </c>
      <c r="AF228" s="592" t="s">
        <v>6164</v>
      </c>
      <c r="AG228" s="592" t="s">
        <v>490</v>
      </c>
      <c r="AH228" s="589" t="s">
        <v>7038</v>
      </c>
      <c r="AI228" s="600" t="str">
        <f>IFERROR(VLOOKUP(cppm_pr[[#This Row],[Order Number]],SPHERE!C:CC,39,0),"")</f>
        <v/>
      </c>
      <c r="AJ228" s="600" t="str">
        <f>IFERROR(VLOOKUP(cppm_pr[[#This Row],[Order Number]],'DC TM ONE'!B:CN,42,0),"")</f>
        <v/>
      </c>
      <c r="AK228" s="589"/>
      <c r="AL228" s="599">
        <v>45182</v>
      </c>
      <c r="AM228" s="592" t="s">
        <v>7039</v>
      </c>
      <c r="AN228" s="592" t="s">
        <v>4928</v>
      </c>
      <c r="AO228" s="592"/>
      <c r="AP228" s="592"/>
      <c r="AQ228" s="598" t="s">
        <v>7822</v>
      </c>
      <c r="AR228" s="592">
        <v>3400038882</v>
      </c>
      <c r="AS228" s="592"/>
      <c r="AT228" s="598" t="s">
        <v>7823</v>
      </c>
      <c r="AU228" s="592"/>
      <c r="AV228" s="592"/>
      <c r="AW228" s="592"/>
      <c r="AX228" s="592"/>
      <c r="AY228" s="592"/>
      <c r="AZ228" s="592"/>
      <c r="BA228" s="592"/>
      <c r="BB228" s="592"/>
      <c r="BC228" s="592"/>
      <c r="BD228" s="592"/>
      <c r="BE228" s="592"/>
      <c r="BF228" s="592"/>
      <c r="BG228" s="592"/>
      <c r="BH228" s="592"/>
    </row>
    <row r="229" spans="1:60" ht="12" customHeight="1">
      <c r="A229" s="600">
        <v>226</v>
      </c>
      <c r="B229" s="600" t="s">
        <v>78</v>
      </c>
      <c r="C229" s="601" t="s">
        <v>267</v>
      </c>
      <c r="D229" s="602"/>
      <c r="E229" s="600" t="s">
        <v>6058</v>
      </c>
      <c r="F229" s="603" t="s">
        <v>7824</v>
      </c>
      <c r="G229" s="603" t="s">
        <v>7825</v>
      </c>
      <c r="H229" s="603" t="s">
        <v>7826</v>
      </c>
      <c r="I229" s="603" t="s">
        <v>7827</v>
      </c>
      <c r="J229" s="600"/>
      <c r="K229" s="611"/>
      <c r="L229" s="606" t="s">
        <v>1701</v>
      </c>
      <c r="M229" s="611"/>
      <c r="N229" s="606"/>
      <c r="O229" s="603"/>
      <c r="P229" s="605"/>
      <c r="Q229" s="605"/>
      <c r="R229" s="603">
        <f t="shared" si="3"/>
        <v>0</v>
      </c>
      <c r="S229" s="603"/>
      <c r="T229" s="607" t="str">
        <f>VLOOKUP(cppm_pr[[#This Row],[Status]],'All Link_LOV'!$I$32:$K$72,2,0)</f>
        <v>PO Issued</v>
      </c>
      <c r="U229" s="607" t="s">
        <v>22</v>
      </c>
      <c r="V229" s="603">
        <v>333</v>
      </c>
      <c r="W229" s="607"/>
      <c r="X229" s="603"/>
      <c r="Y229" s="603" t="s">
        <v>6058</v>
      </c>
      <c r="Z229" s="608">
        <v>45177.406423611108</v>
      </c>
      <c r="AA229" s="603" t="s">
        <v>1696</v>
      </c>
      <c r="AB229" s="606"/>
      <c r="AC229" s="606">
        <v>19897.259999999998</v>
      </c>
      <c r="AD229" s="603" t="s">
        <v>6148</v>
      </c>
      <c r="AE229" s="603" t="s">
        <v>7828</v>
      </c>
      <c r="AF229" s="603" t="s">
        <v>6071</v>
      </c>
      <c r="AG229" s="603" t="s">
        <v>491</v>
      </c>
      <c r="AH229" s="603" t="s">
        <v>7829</v>
      </c>
      <c r="AI229" s="600" t="str">
        <f>IFERROR(VLOOKUP(cppm_pr[[#This Row],[Order Number]],SPHERE!C:CC,39,0),"")</f>
        <v/>
      </c>
      <c r="AJ229" s="600" t="str">
        <f>IFERROR(VLOOKUP(cppm_pr[[#This Row],[Order Number]],'DC TM ONE'!B:CN,42,0),"")</f>
        <v/>
      </c>
      <c r="AK229" s="603"/>
      <c r="AL229" s="609">
        <v>45184</v>
      </c>
      <c r="AM229" s="603" t="s">
        <v>7316</v>
      </c>
      <c r="AN229" s="603" t="s">
        <v>4928</v>
      </c>
      <c r="AO229" s="603"/>
      <c r="AP229" s="603"/>
      <c r="AQ229" s="610" t="s">
        <v>7830</v>
      </c>
      <c r="AR229" s="603">
        <v>3400038963</v>
      </c>
      <c r="AS229" s="603"/>
      <c r="AT229" s="610" t="s">
        <v>7831</v>
      </c>
      <c r="AU229" s="603"/>
      <c r="AV229" s="603"/>
      <c r="AW229" s="603"/>
      <c r="AX229" s="603"/>
      <c r="AY229" s="603"/>
      <c r="AZ229" s="603"/>
      <c r="BA229" s="603"/>
      <c r="BB229" s="603"/>
      <c r="BC229" s="603"/>
      <c r="BD229" s="603"/>
      <c r="BE229" s="603"/>
      <c r="BF229" s="603"/>
      <c r="BG229" s="603"/>
      <c r="BH229" s="603"/>
    </row>
    <row r="230" spans="1:60" ht="12" customHeight="1">
      <c r="A230" s="589">
        <v>227</v>
      </c>
      <c r="B230" s="589" t="s">
        <v>78</v>
      </c>
      <c r="C230" s="590" t="s">
        <v>267</v>
      </c>
      <c r="D230" s="591"/>
      <c r="E230" s="589" t="s">
        <v>6058</v>
      </c>
      <c r="F230" s="592" t="s">
        <v>7310</v>
      </c>
      <c r="G230" s="592" t="s">
        <v>7311</v>
      </c>
      <c r="H230" s="592" t="s">
        <v>7312</v>
      </c>
      <c r="I230" s="592"/>
      <c r="J230" s="589"/>
      <c r="K230" s="593"/>
      <c r="L230" s="595" t="s">
        <v>1701</v>
      </c>
      <c r="M230" s="593"/>
      <c r="N230" s="595"/>
      <c r="O230" s="592"/>
      <c r="P230" s="594"/>
      <c r="Q230" s="594"/>
      <c r="R230" s="592">
        <f t="shared" si="3"/>
        <v>0</v>
      </c>
      <c r="S230" s="592"/>
      <c r="T230" s="596" t="str">
        <f>VLOOKUP(cppm_pr[[#This Row],[Status]],'All Link_LOV'!$I$32:$K$72,2,0)</f>
        <v>PO Issued</v>
      </c>
      <c r="U230" s="596" t="s">
        <v>22</v>
      </c>
      <c r="V230" s="592">
        <v>334</v>
      </c>
      <c r="W230" s="596"/>
      <c r="X230" s="592"/>
      <c r="Y230" s="592" t="s">
        <v>6058</v>
      </c>
      <c r="Z230" s="597">
        <v>45177.430138888885</v>
      </c>
      <c r="AA230" s="598" t="s">
        <v>1765</v>
      </c>
      <c r="AB230" s="595">
        <v>103327</v>
      </c>
      <c r="AC230" s="595">
        <v>1552</v>
      </c>
      <c r="AD230" s="592" t="s">
        <v>6059</v>
      </c>
      <c r="AE230" s="592"/>
      <c r="AF230" s="592" t="s">
        <v>398</v>
      </c>
      <c r="AG230" s="592" t="s">
        <v>492</v>
      </c>
      <c r="AH230" s="592" t="s">
        <v>7315</v>
      </c>
      <c r="AI230" s="600" t="str">
        <f>IFERROR(VLOOKUP(cppm_pr[[#This Row],[Order Number]],SPHERE!C:CC,39,0),"")</f>
        <v/>
      </c>
      <c r="AJ230" s="600" t="str">
        <f>IFERROR(VLOOKUP(cppm_pr[[#This Row],[Order Number]],'DC TM ONE'!B:CN,42,0),"")</f>
        <v/>
      </c>
      <c r="AK230" s="592"/>
      <c r="AL230" s="599" t="s">
        <v>7832</v>
      </c>
      <c r="AM230" s="592" t="s">
        <v>7316</v>
      </c>
      <c r="AN230" s="592" t="s">
        <v>6175</v>
      </c>
      <c r="AO230" s="592"/>
      <c r="AP230" s="592"/>
      <c r="AQ230" s="598"/>
      <c r="AR230" s="592"/>
      <c r="AS230" s="592"/>
      <c r="AT230" s="598" t="s">
        <v>7833</v>
      </c>
      <c r="AU230" s="592"/>
      <c r="AV230" s="592"/>
      <c r="AW230" s="592"/>
      <c r="AX230" s="592"/>
      <c r="AY230" s="592"/>
      <c r="AZ230" s="592"/>
      <c r="BA230" s="592"/>
      <c r="BB230" s="592"/>
      <c r="BC230" s="592"/>
      <c r="BD230" s="592"/>
      <c r="BE230" s="592"/>
      <c r="BF230" s="592"/>
      <c r="BG230" s="592"/>
      <c r="BH230" s="592"/>
    </row>
    <row r="231" spans="1:60" ht="12" customHeight="1">
      <c r="A231" s="600">
        <v>228</v>
      </c>
      <c r="B231" s="600" t="s">
        <v>83</v>
      </c>
      <c r="C231" s="601" t="s">
        <v>267</v>
      </c>
      <c r="D231" s="602">
        <v>45181</v>
      </c>
      <c r="E231" s="600" t="s">
        <v>7834</v>
      </c>
      <c r="F231" s="603" t="s">
        <v>955</v>
      </c>
      <c r="G231" s="603" t="s">
        <v>7835</v>
      </c>
      <c r="H231" s="603" t="s">
        <v>7836</v>
      </c>
      <c r="I231" s="603" t="s">
        <v>7837</v>
      </c>
      <c r="J231" s="600"/>
      <c r="K231" s="607">
        <v>4902146810</v>
      </c>
      <c r="L231" s="606" t="s">
        <v>51</v>
      </c>
      <c r="M231" s="607"/>
      <c r="N231" s="601"/>
      <c r="O231" s="603"/>
      <c r="P231" s="605"/>
      <c r="Q231" s="605"/>
      <c r="R231" s="603">
        <f t="shared" si="3"/>
        <v>0</v>
      </c>
      <c r="S231" s="603"/>
      <c r="T231" s="607" t="str">
        <f>VLOOKUP(cppm_pr[[#This Row],[Status]],'All Link_LOV'!$I$32:$K$72,2,0)</f>
        <v>PO Issued</v>
      </c>
      <c r="U231" s="607" t="s">
        <v>22</v>
      </c>
      <c r="V231" s="603">
        <v>335</v>
      </c>
      <c r="W231" s="607"/>
      <c r="X231" s="603"/>
      <c r="Y231" s="603" t="s">
        <v>6058</v>
      </c>
      <c r="Z231" s="608">
        <v>45176.72420138889</v>
      </c>
      <c r="AA231" s="603" t="s">
        <v>2108</v>
      </c>
      <c r="AB231" s="606"/>
      <c r="AC231" s="606">
        <v>5873</v>
      </c>
      <c r="AD231" s="603" t="s">
        <v>6059</v>
      </c>
      <c r="AE231" s="603"/>
      <c r="AF231" s="603" t="s">
        <v>398</v>
      </c>
      <c r="AG231" s="603" t="s">
        <v>488</v>
      </c>
      <c r="AH231" s="600" t="s">
        <v>7838</v>
      </c>
      <c r="AI231" s="600" t="str">
        <f>IFERROR(VLOOKUP(cppm_pr[[#This Row],[Order Number]],SPHERE!C:CC,39,0),"")</f>
        <v/>
      </c>
      <c r="AJ231" s="600" t="str">
        <f>IFERROR(VLOOKUP(cppm_pr[[#This Row],[Order Number]],'DC TM ONE'!B:CN,42,0),"")</f>
        <v/>
      </c>
      <c r="AK231" s="600"/>
      <c r="AL231" s="609" t="s">
        <v>1857</v>
      </c>
      <c r="AM231" s="603" t="s">
        <v>7839</v>
      </c>
      <c r="AN231" s="603" t="s">
        <v>4928</v>
      </c>
      <c r="AO231" s="603"/>
      <c r="AP231" s="603"/>
      <c r="AQ231" s="610" t="s">
        <v>7840</v>
      </c>
      <c r="AR231" s="603">
        <v>3400039041</v>
      </c>
      <c r="AS231" s="603"/>
      <c r="AT231" s="610" t="s">
        <v>7841</v>
      </c>
      <c r="AU231" s="603"/>
      <c r="AV231" s="603"/>
      <c r="AW231" s="603"/>
      <c r="AX231" s="603"/>
      <c r="AY231" s="603"/>
      <c r="AZ231" s="603"/>
      <c r="BA231" s="603"/>
      <c r="BB231" s="603"/>
      <c r="BC231" s="603"/>
      <c r="BD231" s="603"/>
      <c r="BE231" s="603"/>
      <c r="BF231" s="603"/>
      <c r="BG231" s="603"/>
      <c r="BH231" s="603"/>
    </row>
    <row r="232" spans="1:60" ht="12" customHeight="1">
      <c r="A232" s="589">
        <v>229</v>
      </c>
      <c r="B232" s="589" t="s">
        <v>72</v>
      </c>
      <c r="C232" s="590" t="s">
        <v>267</v>
      </c>
      <c r="D232" s="591">
        <v>45181</v>
      </c>
      <c r="E232" s="589" t="s">
        <v>7842</v>
      </c>
      <c r="F232" s="592" t="s">
        <v>7843</v>
      </c>
      <c r="G232" s="592" t="s">
        <v>7844</v>
      </c>
      <c r="H232" s="592" t="s">
        <v>7845</v>
      </c>
      <c r="I232" s="592" t="s">
        <v>7846</v>
      </c>
      <c r="J232" s="589"/>
      <c r="K232" s="593"/>
      <c r="L232" s="595" t="s">
        <v>52</v>
      </c>
      <c r="M232" s="593"/>
      <c r="N232" s="595"/>
      <c r="O232" s="592"/>
      <c r="P232" s="594"/>
      <c r="Q232" s="594"/>
      <c r="R232" s="592">
        <f t="shared" si="3"/>
        <v>0</v>
      </c>
      <c r="S232" s="592"/>
      <c r="T232" s="596" t="str">
        <f>VLOOKUP(cppm_pr[[#This Row],[Status]],'All Link_LOV'!$I$32:$K$72,2,0)</f>
        <v>PO Issued</v>
      </c>
      <c r="U232" s="596" t="s">
        <v>22</v>
      </c>
      <c r="V232" s="592">
        <v>336</v>
      </c>
      <c r="W232" s="596"/>
      <c r="X232" s="592"/>
      <c r="Y232" s="592" t="s">
        <v>6058</v>
      </c>
      <c r="Z232" s="597">
        <v>45177.457187499997</v>
      </c>
      <c r="AA232" s="598" t="s">
        <v>1649</v>
      </c>
      <c r="AB232" s="595">
        <v>9548</v>
      </c>
      <c r="AC232" s="595">
        <v>5174.83</v>
      </c>
      <c r="AD232" s="592" t="s">
        <v>6148</v>
      </c>
      <c r="AE232" s="592" t="s">
        <v>7847</v>
      </c>
      <c r="AF232" s="592" t="s">
        <v>6071</v>
      </c>
      <c r="AG232" s="592" t="s">
        <v>490</v>
      </c>
      <c r="AH232" s="592" t="s">
        <v>7848</v>
      </c>
      <c r="AI232" s="600" t="str">
        <f>IFERROR(VLOOKUP(cppm_pr[[#This Row],[Order Number]],SPHERE!C:CC,39,0),"")</f>
        <v/>
      </c>
      <c r="AJ232" s="600" t="str">
        <f>IFERROR(VLOOKUP(cppm_pr[[#This Row],[Order Number]],'DC TM ONE'!B:CN,42,0),"")</f>
        <v/>
      </c>
      <c r="AK232" s="592"/>
      <c r="AL232" s="599" t="s">
        <v>1857</v>
      </c>
      <c r="AM232" s="592" t="s">
        <v>6797</v>
      </c>
      <c r="AN232" s="592" t="s">
        <v>4928</v>
      </c>
      <c r="AO232" s="592"/>
      <c r="AP232" s="592"/>
      <c r="AQ232" s="598" t="s">
        <v>7849</v>
      </c>
      <c r="AR232" s="592">
        <v>3400038983</v>
      </c>
      <c r="AS232" s="592"/>
      <c r="AT232" s="598" t="s">
        <v>7850</v>
      </c>
      <c r="AU232" s="592"/>
      <c r="AV232" s="592"/>
      <c r="AW232" s="592"/>
      <c r="AX232" s="592"/>
      <c r="AY232" s="592"/>
      <c r="AZ232" s="592"/>
      <c r="BA232" s="592"/>
      <c r="BB232" s="592"/>
      <c r="BC232" s="592"/>
      <c r="BD232" s="592"/>
      <c r="BE232" s="592"/>
      <c r="BF232" s="592"/>
      <c r="BG232" s="592"/>
      <c r="BH232" s="592"/>
    </row>
    <row r="233" spans="1:60" ht="12" customHeight="1">
      <c r="A233" s="600">
        <v>230</v>
      </c>
      <c r="B233" s="600" t="s">
        <v>76</v>
      </c>
      <c r="C233" s="601" t="s">
        <v>267</v>
      </c>
      <c r="D233" s="602">
        <v>45180</v>
      </c>
      <c r="E233" s="600" t="s">
        <v>7851</v>
      </c>
      <c r="F233" s="603" t="s">
        <v>7852</v>
      </c>
      <c r="G233" s="603" t="s">
        <v>7853</v>
      </c>
      <c r="H233" s="603" t="s">
        <v>7854</v>
      </c>
      <c r="I233" s="603" t="s">
        <v>7855</v>
      </c>
      <c r="J233" s="600"/>
      <c r="K233" s="659">
        <v>4902146381</v>
      </c>
      <c r="L233" s="606" t="s">
        <v>1264</v>
      </c>
      <c r="M233" s="659"/>
      <c r="N233" s="606"/>
      <c r="O233" s="603"/>
      <c r="P233" s="605"/>
      <c r="Q233" s="605"/>
      <c r="R233" s="603">
        <f t="shared" si="3"/>
        <v>0</v>
      </c>
      <c r="S233" s="603"/>
      <c r="T233" s="607" t="str">
        <f>VLOOKUP(cppm_pr[[#This Row],[Status]],'All Link_LOV'!$I$32:$K$72,2,0)</f>
        <v>PO Issued</v>
      </c>
      <c r="U233" s="607" t="s">
        <v>22</v>
      </c>
      <c r="V233" s="603">
        <v>337</v>
      </c>
      <c r="W233" s="607"/>
      <c r="X233" s="603"/>
      <c r="Y233" s="603" t="s">
        <v>6058</v>
      </c>
      <c r="Z233" s="608">
        <v>45177.463831018518</v>
      </c>
      <c r="AA233" s="603" t="s">
        <v>6662</v>
      </c>
      <c r="AB233" s="606">
        <v>255290.97</v>
      </c>
      <c r="AC233" s="606">
        <v>14916.13</v>
      </c>
      <c r="AD233" s="603" t="s">
        <v>6148</v>
      </c>
      <c r="AE233" s="603" t="s">
        <v>7856</v>
      </c>
      <c r="AF233" s="603" t="s">
        <v>6071</v>
      </c>
      <c r="AG233" s="603" t="s">
        <v>490</v>
      </c>
      <c r="AH233" s="603" t="s">
        <v>7857</v>
      </c>
      <c r="AI233" s="600" t="str">
        <f>IFERROR(VLOOKUP(cppm_pr[[#This Row],[Order Number]],SPHERE!C:CC,39,0),"")</f>
        <v/>
      </c>
      <c r="AJ233" s="600" t="str">
        <f>IFERROR(VLOOKUP(cppm_pr[[#This Row],[Order Number]],'DC TM ONE'!B:CN,42,0),"")</f>
        <v/>
      </c>
      <c r="AK233" s="603"/>
      <c r="AL233" s="609" t="s">
        <v>2624</v>
      </c>
      <c r="AM233" s="603" t="s">
        <v>7858</v>
      </c>
      <c r="AN233" s="603" t="s">
        <v>4928</v>
      </c>
      <c r="AO233" s="603"/>
      <c r="AP233" s="603"/>
      <c r="AQ233" s="610" t="s">
        <v>7859</v>
      </c>
      <c r="AR233" s="603">
        <v>3400041285</v>
      </c>
      <c r="AS233" s="603"/>
      <c r="AT233" s="610" t="s">
        <v>7860</v>
      </c>
      <c r="AU233" s="603"/>
      <c r="AV233" s="603"/>
      <c r="AW233" s="603"/>
      <c r="AX233" s="603"/>
      <c r="AY233" s="603"/>
      <c r="AZ233" s="603"/>
      <c r="BA233" s="603"/>
      <c r="BB233" s="603"/>
      <c r="BC233" s="603"/>
      <c r="BD233" s="603"/>
      <c r="BE233" s="603"/>
      <c r="BF233" s="603"/>
      <c r="BG233" s="603"/>
      <c r="BH233" s="603"/>
    </row>
    <row r="234" spans="1:60" ht="12" customHeight="1">
      <c r="A234" s="589">
        <v>231</v>
      </c>
      <c r="B234" s="589" t="s">
        <v>469</v>
      </c>
      <c r="C234" s="590" t="s">
        <v>267</v>
      </c>
      <c r="D234" s="591"/>
      <c r="E234" s="589" t="s">
        <v>7861</v>
      </c>
      <c r="F234" s="592" t="s">
        <v>7862</v>
      </c>
      <c r="G234" s="592" t="s">
        <v>7863</v>
      </c>
      <c r="H234" s="592" t="s">
        <v>7864</v>
      </c>
      <c r="I234" s="592" t="s">
        <v>7865</v>
      </c>
      <c r="J234" s="589"/>
      <c r="K234" s="1120">
        <v>4902148916</v>
      </c>
      <c r="L234" s="595" t="s">
        <v>56</v>
      </c>
      <c r="M234" s="660"/>
      <c r="N234" s="595"/>
      <c r="O234" s="592"/>
      <c r="P234" s="594"/>
      <c r="Q234" s="594"/>
      <c r="R234" s="592">
        <f t="shared" si="3"/>
        <v>0</v>
      </c>
      <c r="S234" s="592"/>
      <c r="T234" s="596" t="str">
        <f>VLOOKUP(cppm_pr[[#This Row],[Status]],'All Link_LOV'!$I$32:$K$72,2,0)</f>
        <v>PO Issued</v>
      </c>
      <c r="U234" s="596" t="s">
        <v>22</v>
      </c>
      <c r="V234" s="592">
        <v>338</v>
      </c>
      <c r="W234" s="596"/>
      <c r="X234" s="592"/>
      <c r="Y234" s="592" t="s">
        <v>6058</v>
      </c>
      <c r="Z234" s="597">
        <v>45177.509201388886</v>
      </c>
      <c r="AA234" s="598" t="s">
        <v>5661</v>
      </c>
      <c r="AB234" s="595">
        <v>4657.25</v>
      </c>
      <c r="AC234" s="595">
        <v>936.66</v>
      </c>
      <c r="AD234" s="592" t="s">
        <v>6148</v>
      </c>
      <c r="AE234" s="592" t="s">
        <v>7866</v>
      </c>
      <c r="AF234" s="592" t="s">
        <v>6071</v>
      </c>
      <c r="AG234" s="592" t="s">
        <v>490</v>
      </c>
      <c r="AH234" s="592" t="s">
        <v>7867</v>
      </c>
      <c r="AI234" s="600" t="str">
        <f>IFERROR(VLOOKUP(cppm_pr[[#This Row],[Order Number]],SPHERE!C:CC,39,0),"")</f>
        <v/>
      </c>
      <c r="AJ234" s="600" t="str">
        <f>IFERROR(VLOOKUP(cppm_pr[[#This Row],[Order Number]],'DC TM ONE'!B:CN,42,0),"")</f>
        <v/>
      </c>
      <c r="AK234" s="592"/>
      <c r="AL234" s="599" t="s">
        <v>2891</v>
      </c>
      <c r="AM234" s="592" t="s">
        <v>7868</v>
      </c>
      <c r="AN234" s="592" t="s">
        <v>4928</v>
      </c>
      <c r="AO234" s="592"/>
      <c r="AP234" s="592"/>
      <c r="AQ234" s="598" t="s">
        <v>7869</v>
      </c>
      <c r="AR234" s="592">
        <v>3400038846</v>
      </c>
      <c r="AS234" s="592"/>
      <c r="AT234" s="598" t="s">
        <v>7870</v>
      </c>
      <c r="AU234" s="592"/>
      <c r="AV234" s="592"/>
      <c r="AW234" s="592"/>
      <c r="AX234" s="592"/>
      <c r="AY234" s="592"/>
      <c r="AZ234" s="592"/>
      <c r="BA234" s="592"/>
      <c r="BB234" s="592"/>
      <c r="BC234" s="592"/>
      <c r="BD234" s="592"/>
      <c r="BE234" s="592"/>
      <c r="BF234" s="592"/>
      <c r="BG234" s="592"/>
      <c r="BH234" s="592"/>
    </row>
    <row r="235" spans="1:60" ht="12" customHeight="1">
      <c r="A235" s="600">
        <v>232</v>
      </c>
      <c r="B235" s="600" t="s">
        <v>469</v>
      </c>
      <c r="C235" s="601" t="s">
        <v>267</v>
      </c>
      <c r="D235" s="602"/>
      <c r="E235" s="600" t="s">
        <v>7871</v>
      </c>
      <c r="F235" s="603" t="s">
        <v>7872</v>
      </c>
      <c r="G235" s="603" t="s">
        <v>7873</v>
      </c>
      <c r="H235" s="603" t="s">
        <v>7874</v>
      </c>
      <c r="I235" s="603" t="s">
        <v>7875</v>
      </c>
      <c r="J235" s="600"/>
      <c r="K235" s="1121">
        <v>4902148778</v>
      </c>
      <c r="L235" s="606" t="s">
        <v>56</v>
      </c>
      <c r="M235" s="661"/>
      <c r="N235" s="606"/>
      <c r="O235" s="603"/>
      <c r="P235" s="605"/>
      <c r="Q235" s="605"/>
      <c r="R235" s="603">
        <f t="shared" si="3"/>
        <v>0</v>
      </c>
      <c r="S235" s="603"/>
      <c r="T235" s="607" t="str">
        <f>VLOOKUP(cppm_pr[[#This Row],[Status]],'All Link_LOV'!$I$32:$K$72,2,0)</f>
        <v>PO Issued</v>
      </c>
      <c r="U235" s="607" t="s">
        <v>22</v>
      </c>
      <c r="V235" s="603">
        <v>339</v>
      </c>
      <c r="W235" s="607"/>
      <c r="X235" s="603"/>
      <c r="Y235" s="603" t="s">
        <v>6058</v>
      </c>
      <c r="Z235" s="608">
        <v>45177.513113425928</v>
      </c>
      <c r="AA235" s="603" t="s">
        <v>5661</v>
      </c>
      <c r="AB235" s="606">
        <v>4471.13</v>
      </c>
      <c r="AC235" s="606">
        <v>1951.32</v>
      </c>
      <c r="AD235" s="603" t="s">
        <v>6148</v>
      </c>
      <c r="AE235" s="603" t="s">
        <v>7876</v>
      </c>
      <c r="AF235" s="603" t="s">
        <v>6071</v>
      </c>
      <c r="AG235" s="603" t="s">
        <v>490</v>
      </c>
      <c r="AH235" s="603" t="s">
        <v>7877</v>
      </c>
      <c r="AI235" s="600" t="str">
        <f>IFERROR(VLOOKUP(cppm_pr[[#This Row],[Order Number]],SPHERE!C:CC,39,0),"")</f>
        <v/>
      </c>
      <c r="AJ235" s="600" t="str">
        <f>IFERROR(VLOOKUP(cppm_pr[[#This Row],[Order Number]],'DC TM ONE'!B:CN,42,0),"")</f>
        <v/>
      </c>
      <c r="AK235" s="603"/>
      <c r="AL235" s="609" t="s">
        <v>2891</v>
      </c>
      <c r="AM235" s="603" t="s">
        <v>7868</v>
      </c>
      <c r="AN235" s="603" t="s">
        <v>4928</v>
      </c>
      <c r="AO235" s="603"/>
      <c r="AP235" s="603"/>
      <c r="AQ235" s="610" t="s">
        <v>7878</v>
      </c>
      <c r="AR235" s="603">
        <v>3400038846</v>
      </c>
      <c r="AS235" s="603"/>
      <c r="AT235" s="610" t="s">
        <v>7879</v>
      </c>
      <c r="AU235" s="603"/>
      <c r="AV235" s="603"/>
      <c r="AW235" s="603"/>
      <c r="AX235" s="603"/>
      <c r="AY235" s="603"/>
      <c r="AZ235" s="603"/>
      <c r="BA235" s="603"/>
      <c r="BB235" s="603"/>
      <c r="BC235" s="603"/>
      <c r="BD235" s="603"/>
      <c r="BE235" s="603"/>
      <c r="BF235" s="603"/>
      <c r="BG235" s="603"/>
      <c r="BH235" s="603"/>
    </row>
    <row r="236" spans="1:60" ht="12" customHeight="1">
      <c r="A236" s="589">
        <v>233</v>
      </c>
      <c r="B236" s="589" t="s">
        <v>71</v>
      </c>
      <c r="C236" s="590" t="s">
        <v>267</v>
      </c>
      <c r="D236" s="591"/>
      <c r="E236" s="589" t="s">
        <v>6058</v>
      </c>
      <c r="F236" s="592" t="s">
        <v>7880</v>
      </c>
      <c r="G236" s="592" t="s">
        <v>7881</v>
      </c>
      <c r="H236" s="592" t="s">
        <v>7882</v>
      </c>
      <c r="I236" s="589"/>
      <c r="J236" s="589"/>
      <c r="K236" s="593" t="s">
        <v>7883</v>
      </c>
      <c r="L236" s="595" t="s">
        <v>55</v>
      </c>
      <c r="M236" s="593"/>
      <c r="N236" s="590"/>
      <c r="O236" s="592"/>
      <c r="P236" s="655"/>
      <c r="Q236" s="655"/>
      <c r="R236" s="589">
        <f t="shared" si="3"/>
        <v>0</v>
      </c>
      <c r="S236" s="589"/>
      <c r="T236" s="596" t="str">
        <f>VLOOKUP(cppm_pr[[#This Row],[Status]],'All Link_LOV'!$I$32:$K$72,2,0)</f>
        <v>PO Issued</v>
      </c>
      <c r="U236" s="596" t="s">
        <v>22</v>
      </c>
      <c r="V236" s="592">
        <v>340</v>
      </c>
      <c r="W236" s="596"/>
      <c r="X236" s="592"/>
      <c r="Y236" s="592" t="s">
        <v>6058</v>
      </c>
      <c r="Z236" s="597">
        <v>45177.515138888892</v>
      </c>
      <c r="AA236" s="598" t="s">
        <v>7884</v>
      </c>
      <c r="AB236" s="595">
        <v>4425.47</v>
      </c>
      <c r="AC236" s="595">
        <v>7637.49</v>
      </c>
      <c r="AD236" s="592" t="s">
        <v>6148</v>
      </c>
      <c r="AE236" s="592" t="s">
        <v>7885</v>
      </c>
      <c r="AF236" s="592" t="s">
        <v>6071</v>
      </c>
      <c r="AG236" s="592" t="s">
        <v>490</v>
      </c>
      <c r="AH236" s="589" t="s">
        <v>7886</v>
      </c>
      <c r="AI236" s="600" t="str">
        <f>IFERROR(VLOOKUP(cppm_pr[[#This Row],[Order Number]],SPHERE!C:CC,39,0),"")</f>
        <v/>
      </c>
      <c r="AJ236" s="600" t="str">
        <f>IFERROR(VLOOKUP(cppm_pr[[#This Row],[Order Number]],'DC TM ONE'!B:CN,42,0),"")</f>
        <v/>
      </c>
      <c r="AK236" s="589"/>
      <c r="AL236" s="599" t="s">
        <v>2891</v>
      </c>
      <c r="AM236" s="592" t="s">
        <v>7887</v>
      </c>
      <c r="AN236" s="592" t="s">
        <v>6175</v>
      </c>
      <c r="AO236" s="592"/>
      <c r="AP236" s="592">
        <v>3400038960</v>
      </c>
      <c r="AQ236" s="598"/>
      <c r="AR236" s="592"/>
      <c r="AS236" s="592"/>
      <c r="AT236" s="598" t="s">
        <v>7888</v>
      </c>
      <c r="AU236" s="592"/>
      <c r="AV236" s="592"/>
      <c r="AW236" s="592"/>
      <c r="AX236" s="592"/>
      <c r="AY236" s="592"/>
      <c r="AZ236" s="592"/>
      <c r="BA236" s="592"/>
      <c r="BB236" s="592"/>
      <c r="BC236" s="592"/>
      <c r="BD236" s="592"/>
      <c r="BE236" s="592"/>
      <c r="BF236" s="592"/>
      <c r="BG236" s="592"/>
      <c r="BH236" s="592"/>
    </row>
    <row r="237" spans="1:60" ht="12" customHeight="1">
      <c r="A237" s="600">
        <v>234</v>
      </c>
      <c r="B237" s="600" t="s">
        <v>74</v>
      </c>
      <c r="C237" s="601" t="s">
        <v>267</v>
      </c>
      <c r="D237" s="602">
        <v>45181</v>
      </c>
      <c r="E237" s="600" t="s">
        <v>7889</v>
      </c>
      <c r="F237" s="603" t="s">
        <v>7890</v>
      </c>
      <c r="G237" s="603" t="s">
        <v>7891</v>
      </c>
      <c r="H237" s="603" t="s">
        <v>7892</v>
      </c>
      <c r="I237" s="603"/>
      <c r="J237" s="600"/>
      <c r="K237" s="843" t="s">
        <v>7893</v>
      </c>
      <c r="L237" s="606" t="s">
        <v>2749</v>
      </c>
      <c r="M237" s="611"/>
      <c r="N237" s="606"/>
      <c r="O237" s="603"/>
      <c r="P237" s="605"/>
      <c r="Q237" s="605"/>
      <c r="R237" s="603">
        <f t="shared" si="3"/>
        <v>0</v>
      </c>
      <c r="S237" s="603"/>
      <c r="T237" s="607" t="str">
        <f>VLOOKUP(cppm_pr[[#This Row],[Status]],'All Link_LOV'!$I$32:$K$72,2,0)</f>
        <v>PO Issued</v>
      </c>
      <c r="U237" s="607" t="s">
        <v>22</v>
      </c>
      <c r="V237" s="603">
        <v>341</v>
      </c>
      <c r="W237" s="607"/>
      <c r="X237" s="603"/>
      <c r="Y237" s="603" t="s">
        <v>6058</v>
      </c>
      <c r="Z237" s="608">
        <v>45177.515115740738</v>
      </c>
      <c r="AA237" s="603" t="s">
        <v>1748</v>
      </c>
      <c r="AB237" s="606">
        <v>59518</v>
      </c>
      <c r="AC237" s="606">
        <v>31245</v>
      </c>
      <c r="AD237" s="603" t="s">
        <v>6148</v>
      </c>
      <c r="AE237" s="603" t="s">
        <v>7894</v>
      </c>
      <c r="AF237" s="603" t="s">
        <v>398</v>
      </c>
      <c r="AG237" s="603" t="s">
        <v>488</v>
      </c>
      <c r="AH237" s="603" t="s">
        <v>7895</v>
      </c>
      <c r="AI237" s="600" t="str">
        <f>IFERROR(VLOOKUP(cppm_pr[[#This Row],[Order Number]],SPHERE!C:CC,39,0),"")</f>
        <v/>
      </c>
      <c r="AJ237" s="600" t="str">
        <f>IFERROR(VLOOKUP(cppm_pr[[#This Row],[Order Number]],'DC TM ONE'!B:CN,42,0),"")</f>
        <v/>
      </c>
      <c r="AK237" s="603"/>
      <c r="AL237" s="609" t="s">
        <v>7896</v>
      </c>
      <c r="AM237" s="603" t="s">
        <v>7897</v>
      </c>
      <c r="AN237" s="603" t="s">
        <v>6175</v>
      </c>
      <c r="AO237" s="603"/>
      <c r="AP237" s="603" t="s">
        <v>7898</v>
      </c>
      <c r="AQ237" s="610"/>
      <c r="AR237" s="603"/>
      <c r="AS237" s="603"/>
      <c r="AT237" s="610" t="s">
        <v>7899</v>
      </c>
      <c r="AU237" s="603"/>
      <c r="AV237" s="603"/>
      <c r="AW237" s="603"/>
      <c r="AX237" s="603"/>
      <c r="AY237" s="603"/>
      <c r="AZ237" s="603"/>
      <c r="BA237" s="603"/>
      <c r="BB237" s="603"/>
      <c r="BC237" s="603"/>
      <c r="BD237" s="603"/>
      <c r="BE237" s="603"/>
      <c r="BF237" s="603"/>
      <c r="BG237" s="603"/>
      <c r="BH237" s="603"/>
    </row>
    <row r="238" spans="1:60" ht="12" customHeight="1">
      <c r="A238" s="589">
        <v>235</v>
      </c>
      <c r="B238" s="589"/>
      <c r="C238" s="590" t="s">
        <v>267</v>
      </c>
      <c r="D238" s="591"/>
      <c r="E238" s="589" t="s">
        <v>7900</v>
      </c>
      <c r="F238" s="592" t="s">
        <v>639</v>
      </c>
      <c r="G238" s="592" t="s">
        <v>641</v>
      </c>
      <c r="H238" s="592" t="s">
        <v>638</v>
      </c>
      <c r="I238" s="592" t="s">
        <v>7901</v>
      </c>
      <c r="J238" s="589"/>
      <c r="K238" s="593"/>
      <c r="L238" s="595" t="s">
        <v>1552</v>
      </c>
      <c r="M238" s="593"/>
      <c r="N238" s="595"/>
      <c r="O238" s="592"/>
      <c r="P238" s="594"/>
      <c r="Q238" s="594"/>
      <c r="R238" s="592">
        <f t="shared" si="3"/>
        <v>0</v>
      </c>
      <c r="S238" s="592"/>
      <c r="T238" s="596" t="str">
        <f>VLOOKUP(cppm_pr[[#This Row],[Status]],'All Link_LOV'!$I$32:$K$72,2,0)</f>
        <v>PO Issued</v>
      </c>
      <c r="U238" s="596" t="s">
        <v>22</v>
      </c>
      <c r="V238" s="592">
        <v>342</v>
      </c>
      <c r="W238" s="596"/>
      <c r="X238" s="592"/>
      <c r="Y238" s="592" t="s">
        <v>6058</v>
      </c>
      <c r="Z238" s="597">
        <v>45177.531840277778</v>
      </c>
      <c r="AA238" s="598" t="s">
        <v>5569</v>
      </c>
      <c r="AB238" s="595">
        <v>65000</v>
      </c>
      <c r="AC238" s="595">
        <v>25255.71</v>
      </c>
      <c r="AD238" s="592" t="s">
        <v>6059</v>
      </c>
      <c r="AE238" s="592"/>
      <c r="AF238" s="592" t="s">
        <v>6071</v>
      </c>
      <c r="AG238" s="592" t="s">
        <v>4</v>
      </c>
      <c r="AH238" s="592" t="s">
        <v>7902</v>
      </c>
      <c r="AI238" s="600" t="str">
        <f>IFERROR(VLOOKUP(cppm_pr[[#This Row],[Order Number]],SPHERE!C:CC,39,0),"")</f>
        <v/>
      </c>
      <c r="AJ238" s="600" t="str">
        <f>IFERROR(VLOOKUP(cppm_pr[[#This Row],[Order Number]],'DC TM ONE'!B:CN,42,0),"")</f>
        <v/>
      </c>
      <c r="AK238" s="592"/>
      <c r="AL238" s="599" t="s">
        <v>3298</v>
      </c>
      <c r="AM238" s="592" t="s">
        <v>6549</v>
      </c>
      <c r="AN238" s="592" t="s">
        <v>4928</v>
      </c>
      <c r="AO238" s="592"/>
      <c r="AP238" s="592"/>
      <c r="AQ238" s="598" t="s">
        <v>7903</v>
      </c>
      <c r="AR238" s="592">
        <v>3400038862</v>
      </c>
      <c r="AS238" s="592"/>
      <c r="AT238" s="598" t="s">
        <v>7904</v>
      </c>
      <c r="AU238" s="592"/>
      <c r="AV238" s="592"/>
      <c r="AW238" s="592"/>
      <c r="AX238" s="592"/>
      <c r="AY238" s="592"/>
      <c r="AZ238" s="592"/>
      <c r="BA238" s="592"/>
      <c r="BB238" s="592"/>
      <c r="BC238" s="592"/>
      <c r="BD238" s="592"/>
      <c r="BE238" s="592"/>
      <c r="BF238" s="592"/>
      <c r="BG238" s="592"/>
      <c r="BH238" s="592"/>
    </row>
    <row r="239" spans="1:60" ht="12" customHeight="1">
      <c r="A239" s="600">
        <v>236</v>
      </c>
      <c r="B239" s="600" t="s">
        <v>78</v>
      </c>
      <c r="C239" s="601" t="s">
        <v>219</v>
      </c>
      <c r="D239" s="602">
        <v>45187</v>
      </c>
      <c r="E239" s="600" t="s">
        <v>7905</v>
      </c>
      <c r="F239" s="603" t="s">
        <v>7906</v>
      </c>
      <c r="G239" s="603" t="s">
        <v>7907</v>
      </c>
      <c r="H239" s="603" t="s">
        <v>7908</v>
      </c>
      <c r="I239" s="603"/>
      <c r="J239" s="600"/>
      <c r="K239" s="611"/>
      <c r="L239" s="606" t="s">
        <v>1552</v>
      </c>
      <c r="M239" s="611"/>
      <c r="N239" s="606"/>
      <c r="O239" s="603"/>
      <c r="P239" s="605"/>
      <c r="Q239" s="605"/>
      <c r="R239" s="603">
        <f t="shared" si="3"/>
        <v>0</v>
      </c>
      <c r="S239" s="603"/>
      <c r="T239" s="607" t="str">
        <f>VLOOKUP(cppm_pr[[#This Row],[Status]],'All Link_LOV'!$I$32:$K$72,2,0)</f>
        <v>Queried - Require More Information From NeC/AND</v>
      </c>
      <c r="U239" s="607" t="s">
        <v>22</v>
      </c>
      <c r="V239" s="603">
        <v>343</v>
      </c>
      <c r="W239" s="607"/>
      <c r="X239" s="603"/>
      <c r="Y239" s="603" t="s">
        <v>6058</v>
      </c>
      <c r="Z239" s="608">
        <v>45177.540092592593</v>
      </c>
      <c r="AA239" s="603" t="s">
        <v>1549</v>
      </c>
      <c r="AB239" s="606">
        <v>13813</v>
      </c>
      <c r="AC239" s="606">
        <v>51860.84</v>
      </c>
      <c r="AD239" s="603" t="s">
        <v>6059</v>
      </c>
      <c r="AE239" s="603"/>
      <c r="AF239" s="603" t="s">
        <v>398</v>
      </c>
      <c r="AG239" s="603" t="s">
        <v>490</v>
      </c>
      <c r="AH239" s="603" t="s">
        <v>7909</v>
      </c>
      <c r="AI239" s="600" t="str">
        <f>IFERROR(VLOOKUP(cppm_pr[[#This Row],[Order Number]],SPHERE!C:CC,39,0),"")</f>
        <v/>
      </c>
      <c r="AJ239" s="600" t="str">
        <f>IFERROR(VLOOKUP(cppm_pr[[#This Row],[Order Number]],'DC TM ONE'!B:CN,42,0),"")</f>
        <v/>
      </c>
      <c r="AK239" s="603"/>
      <c r="AL239" s="609" t="s">
        <v>2821</v>
      </c>
      <c r="AM239" s="603" t="s">
        <v>6993</v>
      </c>
      <c r="AN239" s="603" t="s">
        <v>6175</v>
      </c>
      <c r="AO239" s="603"/>
      <c r="AP239" s="603">
        <v>3400038767</v>
      </c>
      <c r="AQ239" s="610"/>
      <c r="AR239" s="603"/>
      <c r="AS239" s="603"/>
      <c r="AT239" s="610" t="s">
        <v>7910</v>
      </c>
      <c r="AU239" s="603"/>
      <c r="AV239" s="603"/>
      <c r="AW239" s="603"/>
      <c r="AX239" s="603"/>
      <c r="AY239" s="603"/>
      <c r="AZ239" s="603"/>
      <c r="BA239" s="603"/>
      <c r="BB239" s="603"/>
      <c r="BC239" s="603"/>
      <c r="BD239" s="603"/>
      <c r="BE239" s="603"/>
      <c r="BF239" s="603"/>
      <c r="BG239" s="603"/>
      <c r="BH239" s="603"/>
    </row>
    <row r="240" spans="1:60" ht="12" customHeight="1">
      <c r="A240" s="589">
        <v>237</v>
      </c>
      <c r="B240" s="589" t="s">
        <v>66</v>
      </c>
      <c r="C240" s="590" t="s">
        <v>260</v>
      </c>
      <c r="D240" s="591"/>
      <c r="E240" s="589" t="s">
        <v>6058</v>
      </c>
      <c r="F240" s="592" t="s">
        <v>7911</v>
      </c>
      <c r="G240" s="592" t="s">
        <v>7912</v>
      </c>
      <c r="H240" s="592" t="s">
        <v>7913</v>
      </c>
      <c r="I240" s="592"/>
      <c r="J240" s="589"/>
      <c r="K240" s="593"/>
      <c r="L240" s="595" t="s">
        <v>1552</v>
      </c>
      <c r="M240" s="593"/>
      <c r="N240" s="595"/>
      <c r="O240" s="592"/>
      <c r="P240" s="594"/>
      <c r="Q240" s="594"/>
      <c r="R240" s="592">
        <f t="shared" si="3"/>
        <v>0</v>
      </c>
      <c r="S240" s="592"/>
      <c r="T240" s="596" t="str">
        <f>VLOOKUP(cppm_pr[[#This Row],[Status]],'All Link_LOV'!$I$32:$K$72,2,0)</f>
        <v>PR Creation</v>
      </c>
      <c r="U240" s="596" t="s">
        <v>22</v>
      </c>
      <c r="V240" s="592">
        <v>344</v>
      </c>
      <c r="W240" s="596"/>
      <c r="X240" s="592"/>
      <c r="Y240" s="592" t="s">
        <v>6058</v>
      </c>
      <c r="Z240" s="597">
        <v>45177.548356481479</v>
      </c>
      <c r="AA240" s="598" t="s">
        <v>1549</v>
      </c>
      <c r="AB240" s="595">
        <v>36338</v>
      </c>
      <c r="AC240" s="595">
        <v>11622.55</v>
      </c>
      <c r="AD240" s="592" t="s">
        <v>6148</v>
      </c>
      <c r="AE240" s="592" t="s">
        <v>7914</v>
      </c>
      <c r="AF240" s="592" t="s">
        <v>398</v>
      </c>
      <c r="AG240" s="592" t="s">
        <v>490</v>
      </c>
      <c r="AH240" s="592" t="s">
        <v>7915</v>
      </c>
      <c r="AI240" s="600" t="str">
        <f>IFERROR(VLOOKUP(cppm_pr[[#This Row],[Order Number]],SPHERE!C:CC,39,0),"")</f>
        <v/>
      </c>
      <c r="AJ240" s="600" t="str">
        <f>IFERROR(VLOOKUP(cppm_pr[[#This Row],[Order Number]],'DC TM ONE'!B:CN,42,0),"")</f>
        <v/>
      </c>
      <c r="AK240" s="592"/>
      <c r="AL240" s="599" t="s">
        <v>2891</v>
      </c>
      <c r="AM240" s="592" t="s">
        <v>7916</v>
      </c>
      <c r="AN240" s="592" t="s">
        <v>6175</v>
      </c>
      <c r="AO240" s="592"/>
      <c r="AP240" s="592">
        <v>3400039053</v>
      </c>
      <c r="AQ240" s="598"/>
      <c r="AR240" s="592"/>
      <c r="AS240" s="592"/>
      <c r="AT240" s="598" t="s">
        <v>7917</v>
      </c>
      <c r="AU240" s="592"/>
      <c r="AV240" s="592"/>
      <c r="AW240" s="592"/>
      <c r="AX240" s="592"/>
      <c r="AY240" s="592"/>
      <c r="AZ240" s="592"/>
      <c r="BA240" s="592"/>
      <c r="BB240" s="592"/>
      <c r="BC240" s="592"/>
      <c r="BD240" s="592"/>
      <c r="BE240" s="592"/>
      <c r="BF240" s="592"/>
      <c r="BG240" s="592"/>
      <c r="BH240" s="592"/>
    </row>
    <row r="241" spans="1:60" ht="12" customHeight="1">
      <c r="A241" s="600">
        <v>238</v>
      </c>
      <c r="B241" s="600" t="s">
        <v>78</v>
      </c>
      <c r="C241" s="601" t="s">
        <v>254</v>
      </c>
      <c r="D241" s="602"/>
      <c r="E241" s="600" t="s">
        <v>6058</v>
      </c>
      <c r="F241" s="603" t="s">
        <v>7906</v>
      </c>
      <c r="G241" s="603" t="s">
        <v>7907</v>
      </c>
      <c r="H241" s="603" t="s">
        <v>7908</v>
      </c>
      <c r="I241" s="603"/>
      <c r="J241" s="600"/>
      <c r="K241" s="611"/>
      <c r="L241" s="606" t="s">
        <v>1552</v>
      </c>
      <c r="M241" s="611"/>
      <c r="N241" s="606"/>
      <c r="O241" s="603"/>
      <c r="P241" s="605"/>
      <c r="Q241" s="605"/>
      <c r="R241" s="603">
        <f t="shared" si="3"/>
        <v>0</v>
      </c>
      <c r="S241" s="603"/>
      <c r="T241" s="607" t="str">
        <f>VLOOKUP(cppm_pr[[#This Row],[Status]],'All Link_LOV'!$I$32:$K$72,2,0)</f>
        <v>PO Issued</v>
      </c>
      <c r="U241" s="607" t="s">
        <v>22</v>
      </c>
      <c r="V241" s="603">
        <v>345</v>
      </c>
      <c r="W241" s="607"/>
      <c r="X241" s="603"/>
      <c r="Y241" s="603" t="s">
        <v>6058</v>
      </c>
      <c r="Z241" s="608">
        <v>45177.556793981479</v>
      </c>
      <c r="AA241" s="603" t="s">
        <v>1549</v>
      </c>
      <c r="AB241" s="606">
        <v>13813</v>
      </c>
      <c r="AC241" s="606">
        <v>51860.84</v>
      </c>
      <c r="AD241" s="603" t="s">
        <v>6059</v>
      </c>
      <c r="AE241" s="603"/>
      <c r="AF241" s="603" t="s">
        <v>398</v>
      </c>
      <c r="AG241" s="603" t="s">
        <v>490</v>
      </c>
      <c r="AH241" s="603" t="s">
        <v>7918</v>
      </c>
      <c r="AI241" s="600" t="str">
        <f>IFERROR(VLOOKUP(cppm_pr[[#This Row],[Order Number]],SPHERE!C:CC,39,0),"")</f>
        <v/>
      </c>
      <c r="AJ241" s="600" t="str">
        <f>IFERROR(VLOOKUP(cppm_pr[[#This Row],[Order Number]],'DC TM ONE'!B:CN,42,0),"")</f>
        <v/>
      </c>
      <c r="AK241" s="603"/>
      <c r="AL241" s="609" t="s">
        <v>1857</v>
      </c>
      <c r="AM241" s="603" t="s">
        <v>6993</v>
      </c>
      <c r="AN241" s="603" t="s">
        <v>6175</v>
      </c>
      <c r="AO241" s="603"/>
      <c r="AP241" s="603">
        <v>3400038767</v>
      </c>
      <c r="AQ241" s="610"/>
      <c r="AR241" s="603"/>
      <c r="AS241" s="603"/>
      <c r="AT241" s="610" t="s">
        <v>7919</v>
      </c>
      <c r="AU241" s="603"/>
      <c r="AV241" s="603"/>
      <c r="AW241" s="603"/>
      <c r="AX241" s="603"/>
      <c r="AY241" s="603"/>
      <c r="AZ241" s="603"/>
      <c r="BA241" s="603"/>
      <c r="BB241" s="603"/>
      <c r="BC241" s="603"/>
      <c r="BD241" s="603"/>
      <c r="BE241" s="603"/>
      <c r="BF241" s="603"/>
      <c r="BG241" s="603"/>
      <c r="BH241" s="603"/>
    </row>
    <row r="242" spans="1:60" ht="12" customHeight="1">
      <c r="A242" s="589">
        <v>239</v>
      </c>
      <c r="B242" s="589" t="s">
        <v>78</v>
      </c>
      <c r="C242" s="590" t="s">
        <v>254</v>
      </c>
      <c r="D242" s="591"/>
      <c r="E242" s="589" t="s">
        <v>6058</v>
      </c>
      <c r="F242" s="592" t="s">
        <v>7906</v>
      </c>
      <c r="G242" s="592" t="s">
        <v>7907</v>
      </c>
      <c r="H242" s="592" t="s">
        <v>7908</v>
      </c>
      <c r="I242" s="592"/>
      <c r="J242" s="589"/>
      <c r="K242" s="593"/>
      <c r="L242" s="595" t="s">
        <v>1552</v>
      </c>
      <c r="M242" s="593"/>
      <c r="N242" s="595"/>
      <c r="O242" s="592"/>
      <c r="P242" s="594"/>
      <c r="Q242" s="594"/>
      <c r="R242" s="592">
        <f t="shared" si="3"/>
        <v>0</v>
      </c>
      <c r="S242" s="592"/>
      <c r="T242" s="596" t="str">
        <f>VLOOKUP(cppm_pr[[#This Row],[Status]],'All Link_LOV'!$I$32:$K$72,2,0)</f>
        <v>PO Issued</v>
      </c>
      <c r="U242" s="596" t="s">
        <v>22</v>
      </c>
      <c r="V242" s="592">
        <v>346</v>
      </c>
      <c r="W242" s="596"/>
      <c r="X242" s="592"/>
      <c r="Y242" s="592" t="s">
        <v>6058</v>
      </c>
      <c r="Z242" s="597">
        <v>45177.562268518515</v>
      </c>
      <c r="AA242" s="598" t="s">
        <v>1549</v>
      </c>
      <c r="AB242" s="595">
        <v>13813</v>
      </c>
      <c r="AC242" s="595">
        <v>258.10000000000002</v>
      </c>
      <c r="AD242" s="592" t="s">
        <v>6148</v>
      </c>
      <c r="AE242" s="592" t="s">
        <v>7920</v>
      </c>
      <c r="AF242" s="592" t="s">
        <v>6071</v>
      </c>
      <c r="AG242" s="592" t="s">
        <v>490</v>
      </c>
      <c r="AH242" s="592" t="s">
        <v>7921</v>
      </c>
      <c r="AI242" s="600" t="str">
        <f>IFERROR(VLOOKUP(cppm_pr[[#This Row],[Order Number]],SPHERE!C:CC,39,0),"")</f>
        <v/>
      </c>
      <c r="AJ242" s="600" t="str">
        <f>IFERROR(VLOOKUP(cppm_pr[[#This Row],[Order Number]],'DC TM ONE'!B:CN,42,0),"")</f>
        <v/>
      </c>
      <c r="AK242" s="592"/>
      <c r="AL242" s="599" t="s">
        <v>2821</v>
      </c>
      <c r="AM242" s="592" t="s">
        <v>6993</v>
      </c>
      <c r="AN242" s="592" t="s">
        <v>6175</v>
      </c>
      <c r="AO242" s="592"/>
      <c r="AP242" s="592">
        <v>3400038767</v>
      </c>
      <c r="AQ242" s="598"/>
      <c r="AR242" s="592"/>
      <c r="AS242" s="592"/>
      <c r="AT242" s="598" t="s">
        <v>7922</v>
      </c>
      <c r="AU242" s="592"/>
      <c r="AV242" s="592"/>
      <c r="AW242" s="592"/>
      <c r="AX242" s="592"/>
      <c r="AY242" s="592"/>
      <c r="AZ242" s="592"/>
      <c r="BA242" s="592"/>
      <c r="BB242" s="592"/>
      <c r="BC242" s="592"/>
      <c r="BD242" s="592"/>
      <c r="BE242" s="592"/>
      <c r="BF242" s="592"/>
      <c r="BG242" s="592"/>
      <c r="BH242" s="592"/>
    </row>
    <row r="243" spans="1:60" ht="12" customHeight="1">
      <c r="A243" s="600">
        <v>240</v>
      </c>
      <c r="B243" s="600" t="s">
        <v>66</v>
      </c>
      <c r="C243" s="571" t="s">
        <v>210</v>
      </c>
      <c r="D243" s="602"/>
      <c r="E243" s="600" t="s">
        <v>6058</v>
      </c>
      <c r="F243" s="603" t="s">
        <v>7923</v>
      </c>
      <c r="G243" s="603" t="s">
        <v>7907</v>
      </c>
      <c r="H243" s="603" t="s">
        <v>7924</v>
      </c>
      <c r="I243" s="603"/>
      <c r="J243" s="600"/>
      <c r="K243" s="611"/>
      <c r="L243" s="606" t="s">
        <v>1552</v>
      </c>
      <c r="M243" s="611"/>
      <c r="N243" s="606"/>
      <c r="O243" s="603"/>
      <c r="P243" s="605"/>
      <c r="Q243" s="605"/>
      <c r="R243" s="603">
        <f t="shared" si="3"/>
        <v>0</v>
      </c>
      <c r="S243" s="603"/>
      <c r="T243" s="607" t="str">
        <f>VLOOKUP(cppm_pr[[#This Row],[Status]],'All Link_LOV'!$I$32:$K$72,2,0)</f>
        <v>New Request PR</v>
      </c>
      <c r="U243" s="607" t="s">
        <v>22</v>
      </c>
      <c r="V243" s="603">
        <v>347</v>
      </c>
      <c r="W243" s="607"/>
      <c r="X243" s="603"/>
      <c r="Y243" s="603" t="s">
        <v>6058</v>
      </c>
      <c r="Z243" s="608">
        <v>45177.566493055558</v>
      </c>
      <c r="AA243" s="603" t="s">
        <v>1549</v>
      </c>
      <c r="AB243" s="606">
        <v>161483</v>
      </c>
      <c r="AC243" s="606">
        <v>19576.21</v>
      </c>
      <c r="AD243" s="603" t="s">
        <v>6148</v>
      </c>
      <c r="AE243" s="603" t="s">
        <v>7925</v>
      </c>
      <c r="AF243" s="603" t="s">
        <v>6071</v>
      </c>
      <c r="AG243" s="603" t="s">
        <v>490</v>
      </c>
      <c r="AH243" s="603" t="s">
        <v>7926</v>
      </c>
      <c r="AI243" s="600" t="str">
        <f>IFERROR(VLOOKUP(cppm_pr[[#This Row],[Order Number]],SPHERE!C:CC,39,0),"")</f>
        <v/>
      </c>
      <c r="AJ243" s="600" t="str">
        <f>IFERROR(VLOOKUP(cppm_pr[[#This Row],[Order Number]],'DC TM ONE'!B:CN,42,0),"")</f>
        <v/>
      </c>
      <c r="AK243" s="603"/>
      <c r="AL243" s="609" t="s">
        <v>2821</v>
      </c>
      <c r="AM243" s="603" t="s">
        <v>7927</v>
      </c>
      <c r="AN243" s="603" t="s">
        <v>6175</v>
      </c>
      <c r="AO243" s="603"/>
      <c r="AP243" s="603">
        <v>3400038767</v>
      </c>
      <c r="AQ243" s="610"/>
      <c r="AR243" s="603"/>
      <c r="AS243" s="603"/>
      <c r="AT243" s="610" t="s">
        <v>7928</v>
      </c>
      <c r="AU243" s="603"/>
      <c r="AV243" s="603"/>
      <c r="AW243" s="603"/>
      <c r="AX243" s="603"/>
      <c r="AY243" s="603"/>
      <c r="AZ243" s="603"/>
      <c r="BA243" s="603"/>
      <c r="BB243" s="603"/>
      <c r="BC243" s="603"/>
      <c r="BD243" s="603"/>
      <c r="BE243" s="603"/>
      <c r="BF243" s="603"/>
      <c r="BG243" s="603"/>
      <c r="BH243" s="603"/>
    </row>
    <row r="244" spans="1:60" ht="12" customHeight="1">
      <c r="A244" s="589">
        <v>241</v>
      </c>
      <c r="B244" s="589" t="s">
        <v>72</v>
      </c>
      <c r="C244" s="590" t="s">
        <v>267</v>
      </c>
      <c r="D244" s="591">
        <v>45182</v>
      </c>
      <c r="E244" s="589" t="s">
        <v>7929</v>
      </c>
      <c r="F244" s="592" t="s">
        <v>7930</v>
      </c>
      <c r="G244" s="592" t="s">
        <v>7931</v>
      </c>
      <c r="H244" s="592" t="s">
        <v>7932</v>
      </c>
      <c r="I244" s="592" t="s">
        <v>7933</v>
      </c>
      <c r="J244" s="589"/>
      <c r="K244" s="593"/>
      <c r="L244" s="595" t="s">
        <v>52</v>
      </c>
      <c r="M244" s="593"/>
      <c r="N244" s="595"/>
      <c r="O244" s="592"/>
      <c r="P244" s="594"/>
      <c r="Q244" s="594"/>
      <c r="R244" s="592">
        <f t="shared" si="3"/>
        <v>0</v>
      </c>
      <c r="S244" s="592"/>
      <c r="T244" s="596" t="str">
        <f>VLOOKUP(cppm_pr[[#This Row],[Status]],'All Link_LOV'!$I$32:$K$72,2,0)</f>
        <v>PO Issued</v>
      </c>
      <c r="U244" s="596" t="s">
        <v>22</v>
      </c>
      <c r="V244" s="592">
        <v>348</v>
      </c>
      <c r="W244" s="596"/>
      <c r="X244" s="592"/>
      <c r="Y244" s="592" t="s">
        <v>6058</v>
      </c>
      <c r="Z244" s="597">
        <v>45177.642245370371</v>
      </c>
      <c r="AA244" s="598" t="s">
        <v>1649</v>
      </c>
      <c r="AB244" s="595">
        <v>2495</v>
      </c>
      <c r="AC244" s="595">
        <v>2310.81</v>
      </c>
      <c r="AD244" s="592" t="s">
        <v>6148</v>
      </c>
      <c r="AE244" s="592" t="s">
        <v>7934</v>
      </c>
      <c r="AF244" s="592" t="s">
        <v>6071</v>
      </c>
      <c r="AG244" s="592" t="s">
        <v>490</v>
      </c>
      <c r="AH244" s="592" t="s">
        <v>7935</v>
      </c>
      <c r="AI244" s="600" t="str">
        <f>IFERROR(VLOOKUP(cppm_pr[[#This Row],[Order Number]],SPHERE!C:CC,39,0),"")</f>
        <v/>
      </c>
      <c r="AJ244" s="600" t="str">
        <f>IFERROR(VLOOKUP(cppm_pr[[#This Row],[Order Number]],'DC TM ONE'!B:CN,42,0),"")</f>
        <v/>
      </c>
      <c r="AK244" s="592"/>
      <c r="AL244" s="599" t="s">
        <v>1857</v>
      </c>
      <c r="AM244" s="592" t="s">
        <v>7936</v>
      </c>
      <c r="AN244" s="592" t="s">
        <v>4928</v>
      </c>
      <c r="AO244" s="592"/>
      <c r="AP244" s="592"/>
      <c r="AQ244" s="598" t="s">
        <v>7937</v>
      </c>
      <c r="AR244" s="592">
        <v>3400038905</v>
      </c>
      <c r="AS244" s="592"/>
      <c r="AT244" s="598" t="s">
        <v>7938</v>
      </c>
      <c r="AU244" s="592"/>
      <c r="AV244" s="592"/>
      <c r="AW244" s="592"/>
      <c r="AX244" s="592"/>
      <c r="AY244" s="592"/>
      <c r="AZ244" s="592"/>
      <c r="BA244" s="592"/>
      <c r="BB244" s="592"/>
      <c r="BC244" s="592"/>
      <c r="BD244" s="592"/>
      <c r="BE244" s="592"/>
      <c r="BF244" s="592"/>
      <c r="BG244" s="592"/>
      <c r="BH244" s="592"/>
    </row>
    <row r="245" spans="1:60" ht="12" customHeight="1">
      <c r="A245" s="600">
        <v>242</v>
      </c>
      <c r="B245" s="600" t="s">
        <v>469</v>
      </c>
      <c r="C245" s="601" t="s">
        <v>267</v>
      </c>
      <c r="D245" s="602"/>
      <c r="E245" s="600" t="s">
        <v>7939</v>
      </c>
      <c r="F245" s="603" t="s">
        <v>7940</v>
      </c>
      <c r="G245" s="603" t="s">
        <v>7941</v>
      </c>
      <c r="H245" s="603" t="s">
        <v>7942</v>
      </c>
      <c r="I245" s="603" t="s">
        <v>7943</v>
      </c>
      <c r="J245" s="600"/>
      <c r="K245" s="1121">
        <v>4902148762</v>
      </c>
      <c r="L245" s="606" t="s">
        <v>56</v>
      </c>
      <c r="M245" s="661"/>
      <c r="N245" s="606"/>
      <c r="O245" s="603"/>
      <c r="P245" s="605"/>
      <c r="Q245" s="605"/>
      <c r="R245" s="603">
        <f t="shared" si="3"/>
        <v>0</v>
      </c>
      <c r="S245" s="603"/>
      <c r="T245" s="607" t="str">
        <f>VLOOKUP(cppm_pr[[#This Row],[Status]],'All Link_LOV'!$I$32:$K$72,2,0)</f>
        <v>PO Issued</v>
      </c>
      <c r="U245" s="607" t="s">
        <v>22</v>
      </c>
      <c r="V245" s="603">
        <v>349</v>
      </c>
      <c r="W245" s="607"/>
      <c r="X245" s="603"/>
      <c r="Y245" s="603" t="s">
        <v>6058</v>
      </c>
      <c r="Z245" s="608">
        <v>45177.643368055556</v>
      </c>
      <c r="AA245" s="603" t="s">
        <v>3989</v>
      </c>
      <c r="AB245" s="606">
        <v>4828</v>
      </c>
      <c r="AC245" s="606">
        <v>3255.51</v>
      </c>
      <c r="AD245" s="603" t="s">
        <v>6148</v>
      </c>
      <c r="AE245" s="603" t="s">
        <v>7944</v>
      </c>
      <c r="AF245" s="603" t="s">
        <v>6071</v>
      </c>
      <c r="AG245" s="603" t="s">
        <v>490</v>
      </c>
      <c r="AH245" s="603" t="s">
        <v>7945</v>
      </c>
      <c r="AI245" s="600" t="str">
        <f>IFERROR(VLOOKUP(cppm_pr[[#This Row],[Order Number]],SPHERE!C:CC,39,0),"")</f>
        <v/>
      </c>
      <c r="AJ245" s="600" t="str">
        <f>IFERROR(VLOOKUP(cppm_pr[[#This Row],[Order Number]],'DC TM ONE'!B:CN,42,0),"")</f>
        <v/>
      </c>
      <c r="AK245" s="603"/>
      <c r="AL245" s="609" t="s">
        <v>7946</v>
      </c>
      <c r="AM245" s="603" t="s">
        <v>7725</v>
      </c>
      <c r="AN245" s="603" t="s">
        <v>4928</v>
      </c>
      <c r="AO245" s="603"/>
      <c r="AP245" s="603"/>
      <c r="AQ245" s="610" t="s">
        <v>7947</v>
      </c>
      <c r="AR245" s="603">
        <v>3400038846</v>
      </c>
      <c r="AS245" s="603"/>
      <c r="AT245" s="610" t="s">
        <v>7948</v>
      </c>
      <c r="AU245" s="603"/>
      <c r="AV245" s="603"/>
      <c r="AW245" s="603"/>
      <c r="AX245" s="603"/>
      <c r="AY245" s="603"/>
      <c r="AZ245" s="603"/>
      <c r="BA245" s="603"/>
      <c r="BB245" s="603"/>
      <c r="BC245" s="603"/>
      <c r="BD245" s="603"/>
      <c r="BE245" s="603"/>
      <c r="BF245" s="603"/>
      <c r="BG245" s="603"/>
      <c r="BH245" s="603"/>
    </row>
    <row r="246" spans="1:60" ht="12" customHeight="1">
      <c r="A246" s="589">
        <v>243</v>
      </c>
      <c r="B246" s="589" t="s">
        <v>73</v>
      </c>
      <c r="C246" s="590" t="s">
        <v>267</v>
      </c>
      <c r="D246" s="591" t="s">
        <v>7949</v>
      </c>
      <c r="E246" s="596">
        <v>4902148093</v>
      </c>
      <c r="F246" s="592" t="s">
        <v>4145</v>
      </c>
      <c r="G246" s="592" t="s">
        <v>4144</v>
      </c>
      <c r="H246" s="592" t="s">
        <v>4142</v>
      </c>
      <c r="I246" s="592" t="s">
        <v>7950</v>
      </c>
      <c r="J246" s="589"/>
      <c r="K246" s="844">
        <v>4902148093</v>
      </c>
      <c r="L246" s="595" t="s">
        <v>57</v>
      </c>
      <c r="M246" s="844"/>
      <c r="N246" s="595"/>
      <c r="O246" s="592"/>
      <c r="P246" s="594"/>
      <c r="Q246" s="594"/>
      <c r="R246" s="592">
        <f t="shared" si="3"/>
        <v>0</v>
      </c>
      <c r="S246" s="592"/>
      <c r="T246" s="596" t="str">
        <f>VLOOKUP(cppm_pr[[#This Row],[Status]],'All Link_LOV'!$I$32:$K$72,2,0)</f>
        <v>PO Issued</v>
      </c>
      <c r="U246" s="596" t="s">
        <v>22</v>
      </c>
      <c r="V246" s="592">
        <v>350</v>
      </c>
      <c r="W246" s="596"/>
      <c r="X246" s="592"/>
      <c r="Y246" s="592" t="s">
        <v>6058</v>
      </c>
      <c r="Z246" s="597">
        <v>45177.660451388889</v>
      </c>
      <c r="AA246" s="598" t="s">
        <v>2312</v>
      </c>
      <c r="AB246" s="595">
        <v>14991</v>
      </c>
      <c r="AC246" s="595">
        <v>2041.08</v>
      </c>
      <c r="AD246" s="592" t="s">
        <v>6148</v>
      </c>
      <c r="AE246" s="592" t="s">
        <v>7951</v>
      </c>
      <c r="AF246" s="592" t="s">
        <v>398</v>
      </c>
      <c r="AG246" s="592" t="s">
        <v>491</v>
      </c>
      <c r="AH246" s="592" t="s">
        <v>4143</v>
      </c>
      <c r="AI246" s="600" t="str">
        <f>IFERROR(VLOOKUP(cppm_pr[[#This Row],[Order Number]],SPHERE!C:CC,39,0),"")</f>
        <v/>
      </c>
      <c r="AJ246" s="600" t="str">
        <f>IFERROR(VLOOKUP(cppm_pr[[#This Row],[Order Number]],'DC TM ONE'!B:CN,42,0),"")</f>
        <v/>
      </c>
      <c r="AK246" s="592"/>
      <c r="AL246" s="599">
        <v>44966</v>
      </c>
      <c r="AM246" s="592" t="s">
        <v>7952</v>
      </c>
      <c r="AN246" s="592" t="s">
        <v>4928</v>
      </c>
      <c r="AO246" s="592"/>
      <c r="AP246" s="592"/>
      <c r="AQ246" s="598" t="s">
        <v>7953</v>
      </c>
      <c r="AR246" s="592">
        <v>3400038526</v>
      </c>
      <c r="AS246" s="592"/>
      <c r="AT246" s="598" t="s">
        <v>7954</v>
      </c>
      <c r="AU246" s="592"/>
      <c r="AV246" s="592"/>
      <c r="AW246" s="592"/>
      <c r="AX246" s="592"/>
      <c r="AY246" s="592"/>
      <c r="AZ246" s="592"/>
      <c r="BA246" s="592"/>
      <c r="BB246" s="592"/>
      <c r="BC246" s="592"/>
      <c r="BD246" s="592"/>
      <c r="BE246" s="592"/>
      <c r="BF246" s="592"/>
      <c r="BG246" s="592"/>
      <c r="BH246" s="592"/>
    </row>
    <row r="247" spans="1:60" ht="12" customHeight="1">
      <c r="A247" s="600">
        <v>244</v>
      </c>
      <c r="B247" s="600" t="s">
        <v>68</v>
      </c>
      <c r="C247" s="601" t="s">
        <v>250</v>
      </c>
      <c r="D247" s="602"/>
      <c r="E247" s="600" t="s">
        <v>6058</v>
      </c>
      <c r="F247" s="603" t="s">
        <v>7955</v>
      </c>
      <c r="G247" s="603" t="s">
        <v>7956</v>
      </c>
      <c r="H247" s="603" t="s">
        <v>7957</v>
      </c>
      <c r="I247" s="603" t="s">
        <v>7958</v>
      </c>
      <c r="J247" s="600"/>
      <c r="K247" s="611"/>
      <c r="L247" s="606" t="s">
        <v>1552</v>
      </c>
      <c r="M247" s="611"/>
      <c r="N247" s="606"/>
      <c r="O247" s="603"/>
      <c r="P247" s="605"/>
      <c r="Q247" s="605"/>
      <c r="R247" s="603">
        <f t="shared" si="3"/>
        <v>0</v>
      </c>
      <c r="S247" s="603"/>
      <c r="T247" s="607" t="str">
        <f>VLOOKUP(cppm_pr[[#This Row],[Status]],'All Link_LOV'!$I$32:$K$72,2,0)</f>
        <v>LOR Issued</v>
      </c>
      <c r="U247" s="607" t="s">
        <v>22</v>
      </c>
      <c r="V247" s="603">
        <v>351</v>
      </c>
      <c r="W247" s="607"/>
      <c r="X247" s="603"/>
      <c r="Y247" s="603" t="s">
        <v>6058</v>
      </c>
      <c r="Z247" s="608">
        <v>45177.668067129627</v>
      </c>
      <c r="AA247" s="603" t="s">
        <v>1737</v>
      </c>
      <c r="AB247" s="606">
        <v>37875</v>
      </c>
      <c r="AC247" s="606">
        <v>1249.25</v>
      </c>
      <c r="AD247" s="603" t="s">
        <v>6148</v>
      </c>
      <c r="AE247" s="603" t="s">
        <v>7959</v>
      </c>
      <c r="AF247" s="603" t="s">
        <v>6071</v>
      </c>
      <c r="AG247" s="603" t="s">
        <v>491</v>
      </c>
      <c r="AH247" s="603" t="s">
        <v>7960</v>
      </c>
      <c r="AI247" s="600" t="str">
        <f>IFERROR(VLOOKUP(cppm_pr[[#This Row],[Order Number]],SPHERE!C:CC,39,0),"")</f>
        <v/>
      </c>
      <c r="AJ247" s="600" t="str">
        <f>IFERROR(VLOOKUP(cppm_pr[[#This Row],[Order Number]],'DC TM ONE'!B:CN,42,0),"")</f>
        <v/>
      </c>
      <c r="AK247" s="603"/>
      <c r="AL247" s="609" t="s">
        <v>2620</v>
      </c>
      <c r="AM247" s="603" t="s">
        <v>7961</v>
      </c>
      <c r="AN247" s="603" t="s">
        <v>4928</v>
      </c>
      <c r="AO247" s="603"/>
      <c r="AP247" s="603"/>
      <c r="AQ247" s="610" t="s">
        <v>7962</v>
      </c>
      <c r="AR247" s="603">
        <v>3400038865</v>
      </c>
      <c r="AS247" s="603"/>
      <c r="AT247" s="610" t="s">
        <v>7963</v>
      </c>
      <c r="AU247" s="603"/>
      <c r="AV247" s="603"/>
      <c r="AW247" s="603"/>
      <c r="AX247" s="603"/>
      <c r="AY247" s="603"/>
      <c r="AZ247" s="603"/>
      <c r="BA247" s="603"/>
      <c r="BB247" s="603"/>
      <c r="BC247" s="603"/>
      <c r="BD247" s="603"/>
      <c r="BE247" s="603"/>
      <c r="BF247" s="603"/>
      <c r="BG247" s="603"/>
      <c r="BH247" s="603"/>
    </row>
    <row r="248" spans="1:60" ht="12" customHeight="1">
      <c r="A248" s="589">
        <v>245</v>
      </c>
      <c r="B248" s="589" t="s">
        <v>469</v>
      </c>
      <c r="C248" s="590" t="s">
        <v>267</v>
      </c>
      <c r="D248" s="591"/>
      <c r="E248" s="589" t="s">
        <v>7964</v>
      </c>
      <c r="F248" s="592" t="s">
        <v>7965</v>
      </c>
      <c r="G248" s="592" t="s">
        <v>7966</v>
      </c>
      <c r="H248" s="592" t="s">
        <v>7967</v>
      </c>
      <c r="I248" s="592" t="s">
        <v>7968</v>
      </c>
      <c r="J248" s="589"/>
      <c r="K248" s="842">
        <v>4902150098</v>
      </c>
      <c r="L248" s="595" t="s">
        <v>56</v>
      </c>
      <c r="M248" s="593"/>
      <c r="N248" s="595"/>
      <c r="O248" s="592"/>
      <c r="P248" s="594"/>
      <c r="Q248" s="594"/>
      <c r="R248" s="592">
        <f t="shared" si="3"/>
        <v>0</v>
      </c>
      <c r="S248" s="592"/>
      <c r="T248" s="596" t="str">
        <f>VLOOKUP(cppm_pr[[#This Row],[Status]],'All Link_LOV'!$I$32:$K$72,2,0)</f>
        <v>PO Issued</v>
      </c>
      <c r="U248" s="596" t="s">
        <v>22</v>
      </c>
      <c r="V248" s="592">
        <v>352</v>
      </c>
      <c r="W248" s="596"/>
      <c r="X248" s="592"/>
      <c r="Y248" s="592" t="s">
        <v>6058</v>
      </c>
      <c r="Z248" s="597">
        <v>45177.687071759261</v>
      </c>
      <c r="AA248" s="598" t="s">
        <v>5661</v>
      </c>
      <c r="AB248" s="595">
        <v>90658</v>
      </c>
      <c r="AC248" s="595">
        <v>76929.97</v>
      </c>
      <c r="AD248" s="592" t="s">
        <v>6148</v>
      </c>
      <c r="AE248" s="592" t="s">
        <v>7969</v>
      </c>
      <c r="AF248" s="592" t="s">
        <v>6071</v>
      </c>
      <c r="AG248" s="592" t="s">
        <v>490</v>
      </c>
      <c r="AH248" s="592" t="s">
        <v>7970</v>
      </c>
      <c r="AI248" s="600" t="str">
        <f>IFERROR(VLOOKUP(cppm_pr[[#This Row],[Order Number]],SPHERE!C:CC,39,0),"")</f>
        <v/>
      </c>
      <c r="AJ248" s="600" t="str">
        <f>IFERROR(VLOOKUP(cppm_pr[[#This Row],[Order Number]],'DC TM ONE'!B:CN,42,0),"")</f>
        <v/>
      </c>
      <c r="AK248" s="592"/>
      <c r="AL248" s="599" t="s">
        <v>2891</v>
      </c>
      <c r="AM248" s="592" t="s">
        <v>7971</v>
      </c>
      <c r="AN248" s="592" t="s">
        <v>4928</v>
      </c>
      <c r="AO248" s="592"/>
      <c r="AP248" s="592"/>
      <c r="AQ248" s="598" t="s">
        <v>7972</v>
      </c>
      <c r="AR248" s="592">
        <v>3400038912</v>
      </c>
      <c r="AS248" s="592" t="s">
        <v>1683</v>
      </c>
      <c r="AT248" s="598" t="s">
        <v>7973</v>
      </c>
      <c r="AU248" s="592"/>
      <c r="AV248" s="592"/>
      <c r="AW248" s="592"/>
      <c r="AX248" s="592"/>
      <c r="AY248" s="592"/>
      <c r="AZ248" s="592"/>
      <c r="BA248" s="592"/>
      <c r="BB248" s="592"/>
      <c r="BC248" s="592"/>
      <c r="BD248" s="592"/>
      <c r="BE248" s="592"/>
      <c r="BF248" s="592"/>
      <c r="BG248" s="592"/>
      <c r="BH248" s="592"/>
    </row>
    <row r="249" spans="1:60" ht="12" customHeight="1">
      <c r="A249" s="600">
        <v>246</v>
      </c>
      <c r="B249" s="600" t="s">
        <v>469</v>
      </c>
      <c r="C249" s="601" t="s">
        <v>267</v>
      </c>
      <c r="D249" s="602"/>
      <c r="E249" s="600" t="s">
        <v>7974</v>
      </c>
      <c r="F249" s="603" t="s">
        <v>7975</v>
      </c>
      <c r="G249" s="603" t="s">
        <v>7976</v>
      </c>
      <c r="H249" s="603" t="s">
        <v>7977</v>
      </c>
      <c r="I249" s="603" t="s">
        <v>7978</v>
      </c>
      <c r="J249" s="600"/>
      <c r="K249" s="1121">
        <v>4902148777</v>
      </c>
      <c r="L249" s="606" t="s">
        <v>56</v>
      </c>
      <c r="M249" s="661"/>
      <c r="N249" s="606"/>
      <c r="O249" s="603"/>
      <c r="P249" s="605"/>
      <c r="Q249" s="605"/>
      <c r="R249" s="603">
        <f t="shared" si="3"/>
        <v>0</v>
      </c>
      <c r="S249" s="603"/>
      <c r="T249" s="607" t="str">
        <f>VLOOKUP(cppm_pr[[#This Row],[Status]],'All Link_LOV'!$I$32:$K$72,2,0)</f>
        <v>PO Issued</v>
      </c>
      <c r="U249" s="607" t="s">
        <v>22</v>
      </c>
      <c r="V249" s="603">
        <v>353</v>
      </c>
      <c r="W249" s="607"/>
      <c r="X249" s="603"/>
      <c r="Y249" s="603" t="s">
        <v>6058</v>
      </c>
      <c r="Z249" s="608">
        <v>45177.688113425924</v>
      </c>
      <c r="AA249" s="603" t="s">
        <v>5661</v>
      </c>
      <c r="AB249" s="606">
        <v>6680</v>
      </c>
      <c r="AC249" s="606">
        <v>5358.76</v>
      </c>
      <c r="AD249" s="603" t="s">
        <v>6148</v>
      </c>
      <c r="AE249" s="603" t="s">
        <v>7979</v>
      </c>
      <c r="AF249" s="603" t="s">
        <v>6071</v>
      </c>
      <c r="AG249" s="603" t="s">
        <v>490</v>
      </c>
      <c r="AH249" s="603" t="s">
        <v>7980</v>
      </c>
      <c r="AI249" s="600" t="str">
        <f>IFERROR(VLOOKUP(cppm_pr[[#This Row],[Order Number]],SPHERE!C:CC,39,0),"")</f>
        <v/>
      </c>
      <c r="AJ249" s="600" t="str">
        <f>IFERROR(VLOOKUP(cppm_pr[[#This Row],[Order Number]],'DC TM ONE'!B:CN,42,0),"")</f>
        <v/>
      </c>
      <c r="AK249" s="603"/>
      <c r="AL249" s="609" t="s">
        <v>2891</v>
      </c>
      <c r="AM249" s="603" t="s">
        <v>7981</v>
      </c>
      <c r="AN249" s="603" t="s">
        <v>4928</v>
      </c>
      <c r="AO249" s="603"/>
      <c r="AP249" s="603"/>
      <c r="AQ249" s="610" t="s">
        <v>7982</v>
      </c>
      <c r="AR249" s="603">
        <v>3400038912</v>
      </c>
      <c r="AS249" s="603"/>
      <c r="AT249" s="610" t="s">
        <v>7983</v>
      </c>
      <c r="AU249" s="603"/>
      <c r="AV249" s="603"/>
      <c r="AW249" s="603"/>
      <c r="AX249" s="603"/>
      <c r="AY249" s="603"/>
      <c r="AZ249" s="603"/>
      <c r="BA249" s="603"/>
      <c r="BB249" s="603"/>
      <c r="BC249" s="603"/>
      <c r="BD249" s="603"/>
      <c r="BE249" s="603"/>
      <c r="BF249" s="603"/>
      <c r="BG249" s="603"/>
      <c r="BH249" s="603"/>
    </row>
    <row r="250" spans="1:60" ht="12" customHeight="1">
      <c r="A250" s="589">
        <v>247</v>
      </c>
      <c r="B250" s="589" t="s">
        <v>64</v>
      </c>
      <c r="C250" s="590" t="s">
        <v>269</v>
      </c>
      <c r="D250" s="591">
        <v>45178</v>
      </c>
      <c r="E250" s="589" t="s">
        <v>7984</v>
      </c>
      <c r="F250" s="592" t="s">
        <v>7985</v>
      </c>
      <c r="G250" s="592" t="s">
        <v>6794</v>
      </c>
      <c r="H250" s="592" t="s">
        <v>7986</v>
      </c>
      <c r="I250" s="592" t="s">
        <v>7987</v>
      </c>
      <c r="J250" s="589"/>
      <c r="K250" s="593"/>
      <c r="L250" s="595" t="s">
        <v>50</v>
      </c>
      <c r="M250" s="593"/>
      <c r="N250" s="595"/>
      <c r="O250" s="592"/>
      <c r="P250" s="594"/>
      <c r="Q250" s="594"/>
      <c r="R250" s="592">
        <f t="shared" si="3"/>
        <v>0</v>
      </c>
      <c r="S250" s="592"/>
      <c r="T250" s="596" t="str">
        <f>VLOOKUP(cppm_pr[[#This Row],[Status]],'All Link_LOV'!$I$32:$K$72,2,0)</f>
        <v>Insufficient Budget</v>
      </c>
      <c r="U250" s="596" t="s">
        <v>22</v>
      </c>
      <c r="V250" s="592">
        <v>354</v>
      </c>
      <c r="W250" s="596"/>
      <c r="X250" s="592"/>
      <c r="Y250" s="592" t="s">
        <v>6058</v>
      </c>
      <c r="Z250" s="597">
        <v>45177.695138888892</v>
      </c>
      <c r="AA250" s="598" t="s">
        <v>2035</v>
      </c>
      <c r="AB250" s="595">
        <v>36000</v>
      </c>
      <c r="AC250" s="595">
        <v>18011.68</v>
      </c>
      <c r="AD250" s="592" t="s">
        <v>6059</v>
      </c>
      <c r="AE250" s="592"/>
      <c r="AF250" s="592" t="s">
        <v>397</v>
      </c>
      <c r="AG250" s="592" t="s">
        <v>492</v>
      </c>
      <c r="AH250" s="592" t="s">
        <v>7988</v>
      </c>
      <c r="AI250" s="600" t="str">
        <f>IFERROR(VLOOKUP(cppm_pr[[#This Row],[Order Number]],SPHERE!C:CC,39,0),"")</f>
        <v/>
      </c>
      <c r="AJ250" s="600" t="str">
        <f>IFERROR(VLOOKUP(cppm_pr[[#This Row],[Order Number]],'DC TM ONE'!B:CN,42,0),"")</f>
        <v/>
      </c>
      <c r="AK250" s="592"/>
      <c r="AL250" s="599" t="s">
        <v>7989</v>
      </c>
      <c r="AM250" s="592" t="s">
        <v>7990</v>
      </c>
      <c r="AN250" s="592" t="s">
        <v>4928</v>
      </c>
      <c r="AO250" s="592"/>
      <c r="AP250" s="592"/>
      <c r="AQ250" s="598" t="s">
        <v>7991</v>
      </c>
      <c r="AR250" s="592">
        <v>139376553</v>
      </c>
      <c r="AS250" s="592"/>
      <c r="AT250" s="598" t="s">
        <v>7992</v>
      </c>
      <c r="AU250" s="592"/>
      <c r="AV250" s="592"/>
      <c r="AW250" s="592"/>
      <c r="AX250" s="592"/>
      <c r="AY250" s="592"/>
      <c r="AZ250" s="592"/>
      <c r="BA250" s="592"/>
      <c r="BB250" s="592"/>
      <c r="BC250" s="592"/>
      <c r="BD250" s="592"/>
      <c r="BE250" s="592"/>
      <c r="BF250" s="592"/>
      <c r="BG250" s="592"/>
      <c r="BH250" s="592"/>
    </row>
    <row r="251" spans="1:60" ht="12" customHeight="1">
      <c r="A251" s="600">
        <v>248</v>
      </c>
      <c r="B251" s="600" t="s">
        <v>469</v>
      </c>
      <c r="C251" s="601" t="s">
        <v>267</v>
      </c>
      <c r="D251" s="602"/>
      <c r="E251" s="600" t="s">
        <v>7993</v>
      </c>
      <c r="F251" s="603" t="s">
        <v>7994</v>
      </c>
      <c r="G251" s="603" t="s">
        <v>7995</v>
      </c>
      <c r="H251" s="603" t="s">
        <v>7996</v>
      </c>
      <c r="I251" s="603" t="s">
        <v>7997</v>
      </c>
      <c r="J251" s="600"/>
      <c r="K251" s="1121">
        <v>4902148808</v>
      </c>
      <c r="L251" s="606" t="s">
        <v>56</v>
      </c>
      <c r="M251" s="661"/>
      <c r="N251" s="606"/>
      <c r="O251" s="603"/>
      <c r="P251" s="605"/>
      <c r="Q251" s="605"/>
      <c r="R251" s="603">
        <f t="shared" si="3"/>
        <v>0</v>
      </c>
      <c r="S251" s="603"/>
      <c r="T251" s="607" t="str">
        <f>VLOOKUP(cppm_pr[[#This Row],[Status]],'All Link_LOV'!$I$32:$K$72,2,0)</f>
        <v>PO Issued</v>
      </c>
      <c r="U251" s="607" t="s">
        <v>22</v>
      </c>
      <c r="V251" s="603">
        <v>355</v>
      </c>
      <c r="W251" s="607"/>
      <c r="X251" s="603"/>
      <c r="Y251" s="603" t="s">
        <v>6058</v>
      </c>
      <c r="Z251" s="608">
        <v>45177.691817129627</v>
      </c>
      <c r="AA251" s="603" t="s">
        <v>5661</v>
      </c>
      <c r="AB251" s="606">
        <v>6106</v>
      </c>
      <c r="AC251" s="606">
        <v>4867.3</v>
      </c>
      <c r="AD251" s="603" t="s">
        <v>6148</v>
      </c>
      <c r="AE251" s="603" t="s">
        <v>7998</v>
      </c>
      <c r="AF251" s="603" t="s">
        <v>6071</v>
      </c>
      <c r="AG251" s="603" t="s">
        <v>490</v>
      </c>
      <c r="AH251" s="603" t="s">
        <v>7999</v>
      </c>
      <c r="AI251" s="600" t="str">
        <f>IFERROR(VLOOKUP(cppm_pr[[#This Row],[Order Number]],SPHERE!C:CC,39,0),"")</f>
        <v/>
      </c>
      <c r="AJ251" s="600" t="str">
        <f>IFERROR(VLOOKUP(cppm_pr[[#This Row],[Order Number]],'DC TM ONE'!B:CN,42,0),"")</f>
        <v/>
      </c>
      <c r="AK251" s="603"/>
      <c r="AL251" s="609" t="s">
        <v>2891</v>
      </c>
      <c r="AM251" s="603" t="s">
        <v>7981</v>
      </c>
      <c r="AN251" s="603" t="s">
        <v>4928</v>
      </c>
      <c r="AO251" s="603"/>
      <c r="AP251" s="603"/>
      <c r="AQ251" s="610" t="s">
        <v>8000</v>
      </c>
      <c r="AR251" s="603">
        <v>3400038912</v>
      </c>
      <c r="AS251" s="603"/>
      <c r="AT251" s="610" t="s">
        <v>8001</v>
      </c>
      <c r="AU251" s="603"/>
      <c r="AV251" s="603"/>
      <c r="AW251" s="603"/>
      <c r="AX251" s="603"/>
      <c r="AY251" s="603"/>
      <c r="AZ251" s="603"/>
      <c r="BA251" s="603"/>
      <c r="BB251" s="603"/>
      <c r="BC251" s="603"/>
      <c r="BD251" s="603"/>
      <c r="BE251" s="603"/>
      <c r="BF251" s="603"/>
      <c r="BG251" s="603"/>
      <c r="BH251" s="603"/>
    </row>
    <row r="252" spans="1:60" ht="12" customHeight="1">
      <c r="A252" s="589">
        <v>249</v>
      </c>
      <c r="B252" s="589" t="s">
        <v>72</v>
      </c>
      <c r="C252" s="590" t="s">
        <v>267</v>
      </c>
      <c r="D252" s="591">
        <v>45180</v>
      </c>
      <c r="E252" s="589" t="s">
        <v>8002</v>
      </c>
      <c r="F252" s="592" t="s">
        <v>1020</v>
      </c>
      <c r="G252" s="592" t="s">
        <v>8003</v>
      </c>
      <c r="H252" s="592" t="s">
        <v>8004</v>
      </c>
      <c r="I252" s="592" t="s">
        <v>8005</v>
      </c>
      <c r="J252" s="589"/>
      <c r="K252" s="593"/>
      <c r="L252" s="595" t="s">
        <v>52</v>
      </c>
      <c r="M252" s="593"/>
      <c r="N252" s="595"/>
      <c r="O252" s="592"/>
      <c r="P252" s="594"/>
      <c r="Q252" s="594"/>
      <c r="R252" s="592">
        <f t="shared" si="3"/>
        <v>0</v>
      </c>
      <c r="S252" s="592"/>
      <c r="T252" s="596" t="str">
        <f>VLOOKUP(cppm_pr[[#This Row],[Status]],'All Link_LOV'!$I$32:$K$72,2,0)</f>
        <v>PO Issued</v>
      </c>
      <c r="U252" s="596" t="s">
        <v>22</v>
      </c>
      <c r="V252" s="592">
        <v>356</v>
      </c>
      <c r="W252" s="596"/>
      <c r="X252" s="592"/>
      <c r="Y252" s="592" t="s">
        <v>6058</v>
      </c>
      <c r="Z252" s="597">
        <v>45177.712881944448</v>
      </c>
      <c r="AA252" s="598" t="s">
        <v>2542</v>
      </c>
      <c r="AB252" s="595">
        <v>36124</v>
      </c>
      <c r="AC252" s="595">
        <v>10592.05</v>
      </c>
      <c r="AD252" s="592" t="s">
        <v>6059</v>
      </c>
      <c r="AE252" s="592"/>
      <c r="AF252" s="592" t="s">
        <v>398</v>
      </c>
      <c r="AG252" s="592" t="s">
        <v>488</v>
      </c>
      <c r="AH252" s="592" t="s">
        <v>8006</v>
      </c>
      <c r="AI252" s="600" t="str">
        <f>IFERROR(VLOOKUP(cppm_pr[[#This Row],[Order Number]],SPHERE!C:CC,39,0),"")</f>
        <v/>
      </c>
      <c r="AJ252" s="600" t="str">
        <f>IFERROR(VLOOKUP(cppm_pr[[#This Row],[Order Number]],'DC TM ONE'!B:CN,42,0),"")</f>
        <v/>
      </c>
      <c r="AK252" s="592"/>
      <c r="AL252" s="599" t="s">
        <v>8007</v>
      </c>
      <c r="AM252" s="592" t="s">
        <v>8008</v>
      </c>
      <c r="AN252" s="592" t="s">
        <v>4928</v>
      </c>
      <c r="AO252" s="592"/>
      <c r="AP252" s="592"/>
      <c r="AQ252" s="598" t="s">
        <v>8009</v>
      </c>
      <c r="AR252" s="592">
        <v>3400038795</v>
      </c>
      <c r="AS252" s="592"/>
      <c r="AT252" s="598" t="s">
        <v>8010</v>
      </c>
      <c r="AU252" s="592"/>
      <c r="AV252" s="592"/>
      <c r="AW252" s="592"/>
      <c r="AX252" s="592"/>
      <c r="AY252" s="592"/>
      <c r="AZ252" s="592"/>
      <c r="BA252" s="592"/>
      <c r="BB252" s="592"/>
      <c r="BC252" s="592"/>
      <c r="BD252" s="592"/>
      <c r="BE252" s="592"/>
      <c r="BF252" s="592"/>
      <c r="BG252" s="592"/>
      <c r="BH252" s="592"/>
    </row>
    <row r="253" spans="1:60" ht="12" customHeight="1">
      <c r="A253" s="600">
        <v>250</v>
      </c>
      <c r="B253" s="600"/>
      <c r="C253" s="601" t="s">
        <v>251</v>
      </c>
      <c r="D253" s="602"/>
      <c r="E253" s="600" t="s">
        <v>8011</v>
      </c>
      <c r="F253" s="603" t="s">
        <v>8012</v>
      </c>
      <c r="G253" s="603" t="s">
        <v>8013</v>
      </c>
      <c r="H253" s="603" t="s">
        <v>8014</v>
      </c>
      <c r="I253" s="603" t="s">
        <v>8015</v>
      </c>
      <c r="J253" s="600"/>
      <c r="K253" s="611"/>
      <c r="L253" s="606" t="s">
        <v>3189</v>
      </c>
      <c r="M253" s="611"/>
      <c r="N253" s="606"/>
      <c r="O253" s="603"/>
      <c r="P253" s="605"/>
      <c r="Q253" s="605"/>
      <c r="R253" s="603">
        <f t="shared" si="3"/>
        <v>0</v>
      </c>
      <c r="S253" s="603"/>
      <c r="T253" s="607" t="str">
        <f>VLOOKUP(cppm_pr[[#This Row],[Status]],'All Link_LOV'!$I$32:$K$72,2,0)</f>
        <v>PO Issued</v>
      </c>
      <c r="U253" s="607" t="s">
        <v>22</v>
      </c>
      <c r="V253" s="603">
        <v>357</v>
      </c>
      <c r="W253" s="607"/>
      <c r="X253" s="603"/>
      <c r="Y253" s="603" t="s">
        <v>6058</v>
      </c>
      <c r="Z253" s="608">
        <v>45177.714259259257</v>
      </c>
      <c r="AA253" s="603" t="s">
        <v>1630</v>
      </c>
      <c r="AB253" s="606">
        <v>16935</v>
      </c>
      <c r="AC253" s="606">
        <v>2757.26</v>
      </c>
      <c r="AD253" s="603" t="s">
        <v>6059</v>
      </c>
      <c r="AE253" s="603"/>
      <c r="AF253" s="603" t="s">
        <v>397</v>
      </c>
      <c r="AG253" s="603" t="s">
        <v>501</v>
      </c>
      <c r="AH253" s="603" t="s">
        <v>8016</v>
      </c>
      <c r="AI253" s="600" t="str">
        <f>IFERROR(VLOOKUP(cppm_pr[[#This Row],[Order Number]],SPHERE!C:CC,39,0),"")</f>
        <v/>
      </c>
      <c r="AJ253" s="600" t="str">
        <f>IFERROR(VLOOKUP(cppm_pr[[#This Row],[Order Number]],'DC TM ONE'!B:CN,42,0),"")</f>
        <v/>
      </c>
      <c r="AK253" s="603"/>
      <c r="AL253" s="609" t="s">
        <v>8017</v>
      </c>
      <c r="AM253" s="603" t="s">
        <v>8018</v>
      </c>
      <c r="AN253" s="603" t="s">
        <v>4928</v>
      </c>
      <c r="AO253" s="603"/>
      <c r="AP253" s="603"/>
      <c r="AQ253" s="610" t="s">
        <v>8019</v>
      </c>
      <c r="AR253" s="603">
        <v>3400039039</v>
      </c>
      <c r="AS253" s="603"/>
      <c r="AT253" s="610" t="s">
        <v>8020</v>
      </c>
      <c r="AU253" s="603"/>
      <c r="AV253" s="603"/>
      <c r="AW253" s="603"/>
      <c r="AX253" s="603"/>
      <c r="AY253" s="603"/>
      <c r="AZ253" s="603"/>
      <c r="BA253" s="603"/>
      <c r="BB253" s="603"/>
      <c r="BC253" s="603"/>
      <c r="BD253" s="603"/>
      <c r="BE253" s="603"/>
      <c r="BF253" s="603"/>
      <c r="BG253" s="603"/>
      <c r="BH253" s="603"/>
    </row>
    <row r="254" spans="1:60" ht="12" customHeight="1">
      <c r="A254" s="589">
        <v>251</v>
      </c>
      <c r="B254" s="589"/>
      <c r="C254" s="590" t="s">
        <v>251</v>
      </c>
      <c r="D254" s="591"/>
      <c r="E254" s="589" t="s">
        <v>8011</v>
      </c>
      <c r="F254" s="592" t="s">
        <v>7709</v>
      </c>
      <c r="G254" s="592" t="s">
        <v>7710</v>
      </c>
      <c r="H254" s="592" t="s">
        <v>7711</v>
      </c>
      <c r="I254" s="592" t="s">
        <v>8021</v>
      </c>
      <c r="J254" s="589"/>
      <c r="K254" s="593"/>
      <c r="L254" s="595" t="s">
        <v>3189</v>
      </c>
      <c r="M254" s="593"/>
      <c r="N254" s="595"/>
      <c r="O254" s="592"/>
      <c r="P254" s="594"/>
      <c r="Q254" s="594"/>
      <c r="R254" s="592">
        <f t="shared" si="3"/>
        <v>0</v>
      </c>
      <c r="S254" s="592"/>
      <c r="T254" s="596" t="str">
        <f>VLOOKUP(cppm_pr[[#This Row],[Status]],'All Link_LOV'!$I$32:$K$72,2,0)</f>
        <v>PO Issued</v>
      </c>
      <c r="U254" s="596" t="s">
        <v>22</v>
      </c>
      <c r="V254" s="592">
        <v>358</v>
      </c>
      <c r="W254" s="596"/>
      <c r="X254" s="592"/>
      <c r="Y254" s="592" t="s">
        <v>6058</v>
      </c>
      <c r="Z254" s="597">
        <v>45177.727118055554</v>
      </c>
      <c r="AA254" s="598" t="s">
        <v>1630</v>
      </c>
      <c r="AB254" s="595">
        <v>18999</v>
      </c>
      <c r="AC254" s="595">
        <v>2435.84</v>
      </c>
      <c r="AD254" s="592" t="s">
        <v>6148</v>
      </c>
      <c r="AE254" s="592" t="s">
        <v>8022</v>
      </c>
      <c r="AF254" s="592" t="s">
        <v>397</v>
      </c>
      <c r="AG254" s="592" t="s">
        <v>501</v>
      </c>
      <c r="AH254" s="592" t="s">
        <v>7715</v>
      </c>
      <c r="AI254" s="600" t="str">
        <f>IFERROR(VLOOKUP(cppm_pr[[#This Row],[Order Number]],SPHERE!C:CC,39,0),"")</f>
        <v/>
      </c>
      <c r="AJ254" s="600" t="str">
        <f>IFERROR(VLOOKUP(cppm_pr[[#This Row],[Order Number]],'DC TM ONE'!B:CN,42,0),"")</f>
        <v/>
      </c>
      <c r="AK254" s="592"/>
      <c r="AL254" s="599" t="s">
        <v>2964</v>
      </c>
      <c r="AM254" s="592" t="s">
        <v>7716</v>
      </c>
      <c r="AN254" s="592" t="s">
        <v>4928</v>
      </c>
      <c r="AO254" s="592"/>
      <c r="AP254" s="592"/>
      <c r="AQ254" s="598" t="s">
        <v>8023</v>
      </c>
      <c r="AR254" s="592">
        <v>3400038969</v>
      </c>
      <c r="AS254" s="592"/>
      <c r="AT254" s="598" t="s">
        <v>8024</v>
      </c>
      <c r="AU254" s="592"/>
      <c r="AV254" s="592"/>
      <c r="AW254" s="592"/>
      <c r="AX254" s="592"/>
      <c r="AY254" s="592"/>
      <c r="AZ254" s="592"/>
      <c r="BA254" s="592"/>
      <c r="BB254" s="592"/>
      <c r="BC254" s="592"/>
      <c r="BD254" s="592"/>
      <c r="BE254" s="592"/>
      <c r="BF254" s="592"/>
      <c r="BG254" s="592"/>
      <c r="BH254" s="592"/>
    </row>
    <row r="255" spans="1:60" ht="12" customHeight="1">
      <c r="A255" s="600">
        <v>252</v>
      </c>
      <c r="B255" s="662" t="s">
        <v>79</v>
      </c>
      <c r="C255" s="601" t="s">
        <v>267</v>
      </c>
      <c r="D255" s="602">
        <v>45182</v>
      </c>
      <c r="E255" s="600" t="s">
        <v>8025</v>
      </c>
      <c r="F255" s="603" t="s">
        <v>3410</v>
      </c>
      <c r="G255" s="603" t="s">
        <v>3409</v>
      </c>
      <c r="H255" s="603" t="s">
        <v>3408</v>
      </c>
      <c r="I255" s="663" t="s">
        <v>3407</v>
      </c>
      <c r="J255" s="600"/>
      <c r="K255" s="1122">
        <v>4902148764</v>
      </c>
      <c r="L255" s="606" t="s">
        <v>2749</v>
      </c>
      <c r="M255" s="604"/>
      <c r="N255" s="606"/>
      <c r="O255" s="603"/>
      <c r="P255" s="664"/>
      <c r="Q255" s="664"/>
      <c r="R255" s="663">
        <f t="shared" si="3"/>
        <v>0</v>
      </c>
      <c r="S255" s="663"/>
      <c r="T255" s="607" t="str">
        <f>VLOOKUP(cppm_pr[[#This Row],[Status]],'All Link_LOV'!$I$32:$K$72,2,0)</f>
        <v>PO Issued</v>
      </c>
      <c r="U255" s="607" t="s">
        <v>22</v>
      </c>
      <c r="V255" s="603">
        <v>359</v>
      </c>
      <c r="W255" s="607" t="s">
        <v>8026</v>
      </c>
      <c r="X255" s="603" t="s">
        <v>499</v>
      </c>
      <c r="Y255" s="603"/>
      <c r="Z255" s="608">
        <v>45177.746157407404</v>
      </c>
      <c r="AA255" s="603" t="s">
        <v>2079</v>
      </c>
      <c r="AB255" s="606">
        <v>15354</v>
      </c>
      <c r="AC255" s="606">
        <v>3285.01</v>
      </c>
      <c r="AD255" s="603" t="s">
        <v>6148</v>
      </c>
      <c r="AE255" s="603" t="s">
        <v>8027</v>
      </c>
      <c r="AF255" s="603" t="s">
        <v>398</v>
      </c>
      <c r="AG255" s="603" t="s">
        <v>488</v>
      </c>
      <c r="AH255" s="603" t="s">
        <v>8028</v>
      </c>
      <c r="AI255" s="600" t="str">
        <f>IFERROR(VLOOKUP(cppm_pr[[#This Row],[Order Number]],SPHERE!C:CC,39,0),"")</f>
        <v/>
      </c>
      <c r="AJ255" s="600" t="str">
        <f>IFERROR(VLOOKUP(cppm_pr[[#This Row],[Order Number]],'DC TM ONE'!B:CN,42,0),"")</f>
        <v/>
      </c>
      <c r="AK255" s="603"/>
      <c r="AL255" s="609" t="s">
        <v>2624</v>
      </c>
      <c r="AM255" s="603" t="s">
        <v>8029</v>
      </c>
      <c r="AN255" s="603" t="s">
        <v>4928</v>
      </c>
      <c r="AO255" s="603"/>
      <c r="AP255" s="603"/>
      <c r="AQ255" s="610" t="s">
        <v>8030</v>
      </c>
      <c r="AR255" s="603">
        <v>3400038809</v>
      </c>
      <c r="AS255" s="603"/>
      <c r="AT255" s="610" t="s">
        <v>8031</v>
      </c>
      <c r="AU255" s="603"/>
      <c r="AV255" s="603"/>
      <c r="AW255" s="603"/>
      <c r="AX255" s="603"/>
      <c r="AY255" s="603"/>
      <c r="AZ255" s="603"/>
      <c r="BA255" s="603"/>
      <c r="BB255" s="603"/>
      <c r="BC255" s="603"/>
      <c r="BD255" s="603"/>
      <c r="BE255" s="603"/>
      <c r="BF255" s="603"/>
      <c r="BG255" s="603"/>
      <c r="BH255" s="603"/>
    </row>
    <row r="256" spans="1:60" ht="12" customHeight="1">
      <c r="A256" s="589">
        <v>253</v>
      </c>
      <c r="B256" s="589" t="s">
        <v>457</v>
      </c>
      <c r="C256" s="590" t="s">
        <v>267</v>
      </c>
      <c r="D256" s="591"/>
      <c r="E256" s="589" t="s">
        <v>8032</v>
      </c>
      <c r="F256" s="592" t="s">
        <v>8033</v>
      </c>
      <c r="G256" s="592" t="s">
        <v>8034</v>
      </c>
      <c r="H256" s="592" t="s">
        <v>8035</v>
      </c>
      <c r="I256" s="592" t="s">
        <v>8036</v>
      </c>
      <c r="J256" s="589"/>
      <c r="K256" s="593"/>
      <c r="L256" s="595" t="s">
        <v>2603</v>
      </c>
      <c r="M256" s="593"/>
      <c r="N256" s="595"/>
      <c r="O256" s="592"/>
      <c r="P256" s="594"/>
      <c r="Q256" s="594"/>
      <c r="R256" s="592">
        <f t="shared" si="3"/>
        <v>0</v>
      </c>
      <c r="S256" s="592"/>
      <c r="T256" s="596" t="str">
        <f>VLOOKUP(cppm_pr[[#This Row],[Status]],'All Link_LOV'!$I$32:$K$72,2,0)</f>
        <v>PO Issued</v>
      </c>
      <c r="U256" s="596" t="s">
        <v>22</v>
      </c>
      <c r="V256" s="592">
        <v>360</v>
      </c>
      <c r="W256" s="596"/>
      <c r="X256" s="592"/>
      <c r="Y256" s="592" t="s">
        <v>6058</v>
      </c>
      <c r="Z256" s="597">
        <v>45177.776145833333</v>
      </c>
      <c r="AA256" s="598" t="s">
        <v>8037</v>
      </c>
      <c r="AB256" s="595">
        <v>19240</v>
      </c>
      <c r="AC256" s="595">
        <v>9955.56</v>
      </c>
      <c r="AD256" s="592" t="s">
        <v>6059</v>
      </c>
      <c r="AE256" s="592"/>
      <c r="AF256" s="592" t="s">
        <v>6071</v>
      </c>
      <c r="AG256" s="592" t="s">
        <v>491</v>
      </c>
      <c r="AH256" s="592" t="s">
        <v>8038</v>
      </c>
      <c r="AI256" s="600" t="str">
        <f>IFERROR(VLOOKUP(cppm_pr[[#This Row],[Order Number]],SPHERE!C:CC,39,0),"")</f>
        <v/>
      </c>
      <c r="AJ256" s="600" t="str">
        <f>IFERROR(VLOOKUP(cppm_pr[[#This Row],[Order Number]],'DC TM ONE'!B:CN,42,0),"")</f>
        <v/>
      </c>
      <c r="AK256" s="592"/>
      <c r="AL256" s="599" t="s">
        <v>2624</v>
      </c>
      <c r="AM256" s="592" t="s">
        <v>8039</v>
      </c>
      <c r="AN256" s="592" t="s">
        <v>4928</v>
      </c>
      <c r="AO256" s="592"/>
      <c r="AP256" s="592"/>
      <c r="AQ256" s="598" t="s">
        <v>8040</v>
      </c>
      <c r="AR256" s="592">
        <v>3400039145</v>
      </c>
      <c r="AS256" s="592"/>
      <c r="AT256" s="598" t="s">
        <v>8041</v>
      </c>
      <c r="AU256" s="592"/>
      <c r="AV256" s="592"/>
      <c r="AW256" s="592"/>
      <c r="AX256" s="592"/>
      <c r="AY256" s="592"/>
      <c r="AZ256" s="592"/>
      <c r="BA256" s="592"/>
      <c r="BB256" s="592"/>
      <c r="BC256" s="592"/>
      <c r="BD256" s="592"/>
      <c r="BE256" s="592"/>
      <c r="BF256" s="592"/>
      <c r="BG256" s="592"/>
      <c r="BH256" s="592"/>
    </row>
    <row r="257" spans="1:60" ht="12" customHeight="1">
      <c r="A257" s="600">
        <v>254</v>
      </c>
      <c r="B257" s="600" t="s">
        <v>64</v>
      </c>
      <c r="C257" s="601" t="s">
        <v>267</v>
      </c>
      <c r="D257" s="602"/>
      <c r="E257" s="600" t="s">
        <v>6058</v>
      </c>
      <c r="F257" s="603" t="s">
        <v>914</v>
      </c>
      <c r="G257" s="603" t="s">
        <v>8042</v>
      </c>
      <c r="H257" s="603" t="s">
        <v>348</v>
      </c>
      <c r="I257" s="603" t="s">
        <v>8043</v>
      </c>
      <c r="J257" s="600"/>
      <c r="K257" s="611"/>
      <c r="L257" s="606" t="s">
        <v>50</v>
      </c>
      <c r="M257" s="611"/>
      <c r="N257" s="606"/>
      <c r="O257" s="603"/>
      <c r="P257" s="605"/>
      <c r="Q257" s="605"/>
      <c r="R257" s="603">
        <f t="shared" si="3"/>
        <v>0</v>
      </c>
      <c r="S257" s="603"/>
      <c r="T257" s="607" t="str">
        <f>VLOOKUP(cppm_pr[[#This Row],[Status]],'All Link_LOV'!$I$32:$K$72,2,0)</f>
        <v>PO Issued</v>
      </c>
      <c r="U257" s="607" t="s">
        <v>22</v>
      </c>
      <c r="V257" s="603">
        <v>361</v>
      </c>
      <c r="W257" s="607"/>
      <c r="X257" s="603"/>
      <c r="Y257" s="603" t="s">
        <v>6058</v>
      </c>
      <c r="Z257" s="608">
        <v>45178.45890046296</v>
      </c>
      <c r="AA257" s="603" t="s">
        <v>1793</v>
      </c>
      <c r="AB257" s="606">
        <v>44292</v>
      </c>
      <c r="AC257" s="606">
        <v>5140.28</v>
      </c>
      <c r="AD257" s="603" t="s">
        <v>6059</v>
      </c>
      <c r="AE257" s="603"/>
      <c r="AF257" s="603" t="s">
        <v>398</v>
      </c>
      <c r="AG257" s="603" t="s">
        <v>488</v>
      </c>
      <c r="AH257" s="603" t="s">
        <v>8044</v>
      </c>
      <c r="AI257" s="600" t="str">
        <f>IFERROR(VLOOKUP(cppm_pr[[#This Row],[Order Number]],SPHERE!C:CC,39,0),"")</f>
        <v/>
      </c>
      <c r="AJ257" s="600" t="str">
        <f>IFERROR(VLOOKUP(cppm_pr[[#This Row],[Order Number]],'DC TM ONE'!B:CN,42,0),"")</f>
        <v/>
      </c>
      <c r="AK257" s="603"/>
      <c r="AL257" s="609" t="s">
        <v>2925</v>
      </c>
      <c r="AM257" s="603" t="s">
        <v>8045</v>
      </c>
      <c r="AN257" s="603" t="s">
        <v>4928</v>
      </c>
      <c r="AO257" s="603"/>
      <c r="AP257" s="603"/>
      <c r="AQ257" s="610" t="s">
        <v>8046</v>
      </c>
      <c r="AR257" s="603">
        <v>3400038506</v>
      </c>
      <c r="AS257" s="603"/>
      <c r="AT257" s="610" t="s">
        <v>8047</v>
      </c>
      <c r="AU257" s="603"/>
      <c r="AV257" s="603"/>
      <c r="AW257" s="603"/>
      <c r="AX257" s="603"/>
      <c r="AY257" s="603"/>
      <c r="AZ257" s="603"/>
      <c r="BA257" s="603"/>
      <c r="BB257" s="603"/>
      <c r="BC257" s="603"/>
      <c r="BD257" s="603"/>
      <c r="BE257" s="603"/>
      <c r="BF257" s="603"/>
      <c r="BG257" s="603"/>
      <c r="BH257" s="603"/>
    </row>
    <row r="258" spans="1:60" ht="12" customHeight="1">
      <c r="A258" s="589">
        <v>255</v>
      </c>
      <c r="B258" s="589" t="s">
        <v>65</v>
      </c>
      <c r="C258" s="590" t="s">
        <v>267</v>
      </c>
      <c r="D258" s="591"/>
      <c r="E258" s="589" t="s">
        <v>8048</v>
      </c>
      <c r="F258" s="592" t="s">
        <v>918</v>
      </c>
      <c r="G258" s="592" t="s">
        <v>8049</v>
      </c>
      <c r="H258" s="592" t="s">
        <v>264</v>
      </c>
      <c r="I258" s="592" t="s">
        <v>8050</v>
      </c>
      <c r="J258" s="589"/>
      <c r="K258" s="593"/>
      <c r="L258" s="595" t="s">
        <v>50</v>
      </c>
      <c r="M258" s="593"/>
      <c r="N258" s="595"/>
      <c r="O258" s="592"/>
      <c r="P258" s="594"/>
      <c r="Q258" s="594"/>
      <c r="R258" s="592">
        <f t="shared" si="3"/>
        <v>0</v>
      </c>
      <c r="S258" s="592"/>
      <c r="T258" s="596" t="str">
        <f>VLOOKUP(cppm_pr[[#This Row],[Status]],'All Link_LOV'!$I$32:$K$72,2,0)</f>
        <v>PO Issued</v>
      </c>
      <c r="U258" s="596" t="s">
        <v>22</v>
      </c>
      <c r="V258" s="592">
        <v>362</v>
      </c>
      <c r="W258" s="596"/>
      <c r="X258" s="592"/>
      <c r="Y258" s="592" t="s">
        <v>6058</v>
      </c>
      <c r="Z258" s="597">
        <v>45178.460358796299</v>
      </c>
      <c r="AA258" s="598" t="s">
        <v>1793</v>
      </c>
      <c r="AB258" s="595">
        <v>44292</v>
      </c>
      <c r="AC258" s="595">
        <v>17468</v>
      </c>
      <c r="AD258" s="592" t="s">
        <v>6059</v>
      </c>
      <c r="AE258" s="592"/>
      <c r="AF258" s="592" t="s">
        <v>398</v>
      </c>
      <c r="AG258" s="592" t="s">
        <v>488</v>
      </c>
      <c r="AH258" s="592" t="s">
        <v>8051</v>
      </c>
      <c r="AI258" s="600" t="str">
        <f>IFERROR(VLOOKUP(cppm_pr[[#This Row],[Order Number]],SPHERE!C:CC,39,0),"")</f>
        <v/>
      </c>
      <c r="AJ258" s="600" t="str">
        <f>IFERROR(VLOOKUP(cppm_pr[[#This Row],[Order Number]],'DC TM ONE'!B:CN,42,0),"")</f>
        <v/>
      </c>
      <c r="AK258" s="592"/>
      <c r="AL258" s="599" t="s">
        <v>2925</v>
      </c>
      <c r="AM258" s="592" t="s">
        <v>8045</v>
      </c>
      <c r="AN258" s="592" t="s">
        <v>4928</v>
      </c>
      <c r="AO258" s="592"/>
      <c r="AP258" s="592"/>
      <c r="AQ258" s="598" t="s">
        <v>8052</v>
      </c>
      <c r="AR258" s="592">
        <v>3400038506</v>
      </c>
      <c r="AS258" s="592"/>
      <c r="AT258" s="598" t="s">
        <v>8053</v>
      </c>
      <c r="AU258" s="592"/>
      <c r="AV258" s="592"/>
      <c r="AW258" s="592"/>
      <c r="AX258" s="592"/>
      <c r="AY258" s="592"/>
      <c r="AZ258" s="592"/>
      <c r="BA258" s="592"/>
      <c r="BB258" s="592"/>
      <c r="BC258" s="592"/>
      <c r="BD258" s="592"/>
      <c r="BE258" s="592"/>
      <c r="BF258" s="592"/>
      <c r="BG258" s="592"/>
      <c r="BH258" s="592"/>
    </row>
    <row r="259" spans="1:60" ht="12" customHeight="1">
      <c r="A259" s="600">
        <v>256</v>
      </c>
      <c r="B259" s="600" t="s">
        <v>74</v>
      </c>
      <c r="C259" s="601" t="s">
        <v>267</v>
      </c>
      <c r="D259" s="602">
        <v>45181</v>
      </c>
      <c r="E259" s="600" t="s">
        <v>8054</v>
      </c>
      <c r="F259" s="603" t="s">
        <v>549</v>
      </c>
      <c r="G259" s="603" t="s">
        <v>552</v>
      </c>
      <c r="H259" s="603" t="s">
        <v>548</v>
      </c>
      <c r="I259" s="603" t="s">
        <v>551</v>
      </c>
      <c r="J259" s="600"/>
      <c r="K259" s="611"/>
      <c r="L259" s="606" t="s">
        <v>1552</v>
      </c>
      <c r="M259" s="611"/>
      <c r="N259" s="606"/>
      <c r="O259" s="603"/>
      <c r="P259" s="605"/>
      <c r="Q259" s="605"/>
      <c r="R259" s="603">
        <f t="shared" si="3"/>
        <v>0</v>
      </c>
      <c r="S259" s="603"/>
      <c r="T259" s="607" t="str">
        <f>VLOOKUP(cppm_pr[[#This Row],[Status]],'All Link_LOV'!$I$32:$K$72,2,0)</f>
        <v>PO Issued</v>
      </c>
      <c r="U259" s="607" t="s">
        <v>22</v>
      </c>
      <c r="V259" s="603">
        <v>363</v>
      </c>
      <c r="W259" s="607"/>
      <c r="X259" s="603"/>
      <c r="Y259" s="603" t="s">
        <v>6058</v>
      </c>
      <c r="Z259" s="608">
        <v>45178.495439814818</v>
      </c>
      <c r="AA259" s="603" t="s">
        <v>6163</v>
      </c>
      <c r="AB259" s="606">
        <v>20000</v>
      </c>
      <c r="AC259" s="606">
        <v>2251.41</v>
      </c>
      <c r="AD259" s="603" t="s">
        <v>6059</v>
      </c>
      <c r="AE259" s="603"/>
      <c r="AF259" s="603" t="s">
        <v>398</v>
      </c>
      <c r="AG259" s="603" t="s">
        <v>4</v>
      </c>
      <c r="AH259" s="603" t="s">
        <v>8055</v>
      </c>
      <c r="AI259" s="600" t="str">
        <f>IFERROR(VLOOKUP(cppm_pr[[#This Row],[Order Number]],SPHERE!C:CC,39,0),"")</f>
        <v/>
      </c>
      <c r="AJ259" s="600" t="str">
        <f>IFERROR(VLOOKUP(cppm_pr[[#This Row],[Order Number]],'DC TM ONE'!B:CN,42,0),"")</f>
        <v/>
      </c>
      <c r="AK259" s="603"/>
      <c r="AL259" s="609">
        <v>45269</v>
      </c>
      <c r="AM259" s="603" t="s">
        <v>7302</v>
      </c>
      <c r="AN259" s="603" t="s">
        <v>4928</v>
      </c>
      <c r="AO259" s="603"/>
      <c r="AP259" s="603"/>
      <c r="AQ259" s="610" t="s">
        <v>8056</v>
      </c>
      <c r="AR259" s="603">
        <v>3400039077</v>
      </c>
      <c r="AS259" s="603"/>
      <c r="AT259" s="610" t="s">
        <v>8057</v>
      </c>
      <c r="AU259" s="603"/>
      <c r="AV259" s="603"/>
      <c r="AW259" s="603"/>
      <c r="AX259" s="603"/>
      <c r="AY259" s="603"/>
      <c r="AZ259" s="603"/>
      <c r="BA259" s="603"/>
      <c r="BB259" s="603"/>
      <c r="BC259" s="603"/>
      <c r="BD259" s="603"/>
      <c r="BE259" s="603"/>
      <c r="BF259" s="603"/>
      <c r="BG259" s="603"/>
      <c r="BH259" s="603"/>
    </row>
    <row r="260" spans="1:60" ht="12" customHeight="1">
      <c r="A260" s="589">
        <v>257</v>
      </c>
      <c r="B260" s="589" t="s">
        <v>78</v>
      </c>
      <c r="C260" s="590" t="s">
        <v>267</v>
      </c>
      <c r="D260" s="591"/>
      <c r="E260" s="589" t="s">
        <v>6058</v>
      </c>
      <c r="F260" s="592" t="s">
        <v>921</v>
      </c>
      <c r="G260" s="592" t="s">
        <v>8058</v>
      </c>
      <c r="H260" s="592" t="s">
        <v>268</v>
      </c>
      <c r="I260" s="592" t="s">
        <v>8059</v>
      </c>
      <c r="J260" s="589"/>
      <c r="K260" s="593"/>
      <c r="L260" s="595" t="s">
        <v>50</v>
      </c>
      <c r="M260" s="593"/>
      <c r="N260" s="595"/>
      <c r="O260" s="592"/>
      <c r="P260" s="594"/>
      <c r="Q260" s="594"/>
      <c r="R260" s="592">
        <f t="shared" ref="R260:R323" si="4">$Q260-$P260</f>
        <v>0</v>
      </c>
      <c r="S260" s="592"/>
      <c r="T260" s="596" t="str">
        <f>VLOOKUP(cppm_pr[[#This Row],[Status]],'All Link_LOV'!$I$32:$K$72,2,0)</f>
        <v>PO Issued</v>
      </c>
      <c r="U260" s="596" t="s">
        <v>22</v>
      </c>
      <c r="V260" s="592">
        <v>364</v>
      </c>
      <c r="W260" s="596"/>
      <c r="X260" s="592"/>
      <c r="Y260" s="592" t="s">
        <v>6058</v>
      </c>
      <c r="Z260" s="597">
        <v>45178.567349537036</v>
      </c>
      <c r="AA260" s="598" t="s">
        <v>1793</v>
      </c>
      <c r="AB260" s="595">
        <v>41427</v>
      </c>
      <c r="AC260" s="595">
        <v>7367.69</v>
      </c>
      <c r="AD260" s="592" t="s">
        <v>6059</v>
      </c>
      <c r="AE260" s="592"/>
      <c r="AF260" s="592" t="s">
        <v>398</v>
      </c>
      <c r="AG260" s="592" t="s">
        <v>488</v>
      </c>
      <c r="AH260" s="592" t="s">
        <v>8060</v>
      </c>
      <c r="AI260" s="600" t="str">
        <f>IFERROR(VLOOKUP(cppm_pr[[#This Row],[Order Number]],SPHERE!C:CC,39,0),"")</f>
        <v/>
      </c>
      <c r="AJ260" s="600" t="str">
        <f>IFERROR(VLOOKUP(cppm_pr[[#This Row],[Order Number]],'DC TM ONE'!B:CN,42,0),"")</f>
        <v/>
      </c>
      <c r="AK260" s="592"/>
      <c r="AL260" s="599" t="s">
        <v>2925</v>
      </c>
      <c r="AM260" s="592" t="s">
        <v>6325</v>
      </c>
      <c r="AN260" s="592" t="s">
        <v>4928</v>
      </c>
      <c r="AO260" s="592"/>
      <c r="AP260" s="592"/>
      <c r="AQ260" s="598" t="s">
        <v>8061</v>
      </c>
      <c r="AR260" s="592">
        <v>3400041266</v>
      </c>
      <c r="AS260" s="592"/>
      <c r="AT260" s="598" t="s">
        <v>8062</v>
      </c>
      <c r="AU260" s="592"/>
      <c r="AV260" s="592"/>
      <c r="AW260" s="592"/>
      <c r="AX260" s="592"/>
      <c r="AY260" s="592"/>
      <c r="AZ260" s="592"/>
      <c r="BA260" s="592"/>
      <c r="BB260" s="592"/>
      <c r="BC260" s="592"/>
      <c r="BD260" s="592"/>
      <c r="BE260" s="592"/>
      <c r="BF260" s="592"/>
      <c r="BG260" s="592"/>
      <c r="BH260" s="592"/>
    </row>
    <row r="261" spans="1:60" ht="12" customHeight="1">
      <c r="A261" s="600">
        <v>258</v>
      </c>
      <c r="B261" s="600" t="s">
        <v>64</v>
      </c>
      <c r="C261" s="601" t="s">
        <v>267</v>
      </c>
      <c r="D261" s="602"/>
      <c r="E261" s="600" t="s">
        <v>6058</v>
      </c>
      <c r="F261" s="603" t="s">
        <v>934</v>
      </c>
      <c r="G261" s="603" t="s">
        <v>8063</v>
      </c>
      <c r="H261" s="603" t="s">
        <v>257</v>
      </c>
      <c r="I261" s="603" t="s">
        <v>8064</v>
      </c>
      <c r="J261" s="600"/>
      <c r="K261" s="611"/>
      <c r="L261" s="606" t="s">
        <v>50</v>
      </c>
      <c r="M261" s="611"/>
      <c r="N261" s="606"/>
      <c r="O261" s="603"/>
      <c r="P261" s="605"/>
      <c r="Q261" s="605"/>
      <c r="R261" s="603">
        <f t="shared" si="4"/>
        <v>0</v>
      </c>
      <c r="S261" s="603"/>
      <c r="T261" s="607" t="str">
        <f>VLOOKUP(cppm_pr[[#This Row],[Status]],'All Link_LOV'!$I$32:$K$72,2,0)</f>
        <v>PO Issued</v>
      </c>
      <c r="U261" s="607" t="s">
        <v>22</v>
      </c>
      <c r="V261" s="603">
        <v>365</v>
      </c>
      <c r="W261" s="607"/>
      <c r="X261" s="603"/>
      <c r="Y261" s="603" t="s">
        <v>6058</v>
      </c>
      <c r="Z261" s="608">
        <v>45178.568761574075</v>
      </c>
      <c r="AA261" s="603" t="s">
        <v>1793</v>
      </c>
      <c r="AB261" s="606">
        <v>47379</v>
      </c>
      <c r="AC261" s="606">
        <v>22349</v>
      </c>
      <c r="AD261" s="603" t="s">
        <v>6059</v>
      </c>
      <c r="AE261" s="603"/>
      <c r="AF261" s="603" t="s">
        <v>398</v>
      </c>
      <c r="AG261" s="603" t="s">
        <v>488</v>
      </c>
      <c r="AH261" s="603" t="s">
        <v>8065</v>
      </c>
      <c r="AI261" s="600" t="str">
        <f>IFERROR(VLOOKUP(cppm_pr[[#This Row],[Order Number]],SPHERE!C:CC,39,0),"")</f>
        <v/>
      </c>
      <c r="AJ261" s="600" t="str">
        <f>IFERROR(VLOOKUP(cppm_pr[[#This Row],[Order Number]],'DC TM ONE'!B:CN,42,0),"")</f>
        <v/>
      </c>
      <c r="AK261" s="603"/>
      <c r="AL261" s="609" t="s">
        <v>2925</v>
      </c>
      <c r="AM261" s="603" t="s">
        <v>6325</v>
      </c>
      <c r="AN261" s="603" t="s">
        <v>4928</v>
      </c>
      <c r="AO261" s="603"/>
      <c r="AP261" s="603"/>
      <c r="AQ261" s="610" t="s">
        <v>8066</v>
      </c>
      <c r="AR261" s="603">
        <v>3400041266</v>
      </c>
      <c r="AS261" s="603"/>
      <c r="AT261" s="610" t="s">
        <v>8067</v>
      </c>
      <c r="AU261" s="603"/>
      <c r="AV261" s="603"/>
      <c r="AW261" s="603"/>
      <c r="AX261" s="603"/>
      <c r="AY261" s="603"/>
      <c r="AZ261" s="603"/>
      <c r="BA261" s="603"/>
      <c r="BB261" s="603"/>
      <c r="BC261" s="603"/>
      <c r="BD261" s="603"/>
      <c r="BE261" s="603"/>
      <c r="BF261" s="603"/>
      <c r="BG261" s="603"/>
      <c r="BH261" s="603"/>
    </row>
    <row r="262" spans="1:60" ht="12" customHeight="1">
      <c r="A262" s="589">
        <v>259</v>
      </c>
      <c r="B262" s="589" t="s">
        <v>76</v>
      </c>
      <c r="C262" s="590" t="s">
        <v>267</v>
      </c>
      <c r="D262" s="591">
        <v>45180</v>
      </c>
      <c r="E262" s="589" t="s">
        <v>8068</v>
      </c>
      <c r="F262" s="592" t="s">
        <v>8069</v>
      </c>
      <c r="G262" s="592" t="s">
        <v>8070</v>
      </c>
      <c r="H262" s="592" t="s">
        <v>8071</v>
      </c>
      <c r="I262" s="592" t="s">
        <v>8072</v>
      </c>
      <c r="J262" s="589"/>
      <c r="K262" s="657">
        <v>4902147579</v>
      </c>
      <c r="L262" s="595" t="s">
        <v>1264</v>
      </c>
      <c r="M262" s="657"/>
      <c r="N262" s="595"/>
      <c r="O262" s="592"/>
      <c r="P262" s="594"/>
      <c r="Q262" s="594"/>
      <c r="R262" s="592">
        <f t="shared" si="4"/>
        <v>0</v>
      </c>
      <c r="S262" s="592"/>
      <c r="T262" s="596" t="str">
        <f>VLOOKUP(cppm_pr[[#This Row],[Status]],'All Link_LOV'!$I$32:$K$72,2,0)</f>
        <v>PO Issued</v>
      </c>
      <c r="U262" s="596" t="s">
        <v>22</v>
      </c>
      <c r="V262" s="592">
        <v>366</v>
      </c>
      <c r="W262" s="596"/>
      <c r="X262" s="592"/>
      <c r="Y262" s="592" t="s">
        <v>6058</v>
      </c>
      <c r="Z262" s="597">
        <v>45178.585081018522</v>
      </c>
      <c r="AA262" s="598" t="s">
        <v>6662</v>
      </c>
      <c r="AB262" s="595">
        <v>297418.99</v>
      </c>
      <c r="AC262" s="595">
        <v>24170.720000000001</v>
      </c>
      <c r="AD262" s="592" t="s">
        <v>6148</v>
      </c>
      <c r="AE262" s="592" t="s">
        <v>8073</v>
      </c>
      <c r="AF262" s="592" t="s">
        <v>6071</v>
      </c>
      <c r="AG262" s="592" t="s">
        <v>490</v>
      </c>
      <c r="AH262" s="592" t="s">
        <v>8074</v>
      </c>
      <c r="AI262" s="600" t="str">
        <f>IFERROR(VLOOKUP(cppm_pr[[#This Row],[Order Number]],SPHERE!C:CC,39,0),"")</f>
        <v/>
      </c>
      <c r="AJ262" s="600" t="str">
        <f>IFERROR(VLOOKUP(cppm_pr[[#This Row],[Order Number]],'DC TM ONE'!B:CN,42,0),"")</f>
        <v/>
      </c>
      <c r="AK262" s="592"/>
      <c r="AL262" s="599" t="s">
        <v>2624</v>
      </c>
      <c r="AM262" s="592" t="s">
        <v>8075</v>
      </c>
      <c r="AN262" s="592" t="s">
        <v>4928</v>
      </c>
      <c r="AO262" s="592"/>
      <c r="AP262" s="592"/>
      <c r="AQ262" s="598" t="s">
        <v>8076</v>
      </c>
      <c r="AR262" s="592">
        <v>3400041285</v>
      </c>
      <c r="AS262" s="592"/>
      <c r="AT262" s="598" t="s">
        <v>8077</v>
      </c>
      <c r="AU262" s="592"/>
      <c r="AV262" s="592"/>
      <c r="AW262" s="592"/>
      <c r="AX262" s="592"/>
      <c r="AY262" s="592"/>
      <c r="AZ262" s="592"/>
      <c r="BA262" s="592"/>
      <c r="BB262" s="592"/>
      <c r="BC262" s="592"/>
      <c r="BD262" s="592"/>
      <c r="BE262" s="592"/>
      <c r="BF262" s="592"/>
      <c r="BG262" s="592"/>
      <c r="BH262" s="592"/>
    </row>
    <row r="263" spans="1:60" ht="12" customHeight="1">
      <c r="A263" s="600">
        <v>485</v>
      </c>
      <c r="B263" s="600" t="s">
        <v>77</v>
      </c>
      <c r="C263" s="601" t="s">
        <v>207</v>
      </c>
      <c r="D263" s="602"/>
      <c r="E263" s="600" t="s">
        <v>6058</v>
      </c>
      <c r="F263" s="603" t="s">
        <v>2646</v>
      </c>
      <c r="G263" s="603" t="s">
        <v>2645</v>
      </c>
      <c r="H263" s="603" t="s">
        <v>2644</v>
      </c>
      <c r="I263" s="600"/>
      <c r="J263" s="600" t="s">
        <v>2647</v>
      </c>
      <c r="K263" s="611"/>
      <c r="L263" s="595" t="s">
        <v>1691</v>
      </c>
      <c r="M263" s="611"/>
      <c r="N263" s="606"/>
      <c r="O263" s="603"/>
      <c r="P263" s="625"/>
      <c r="Q263" s="625"/>
      <c r="R263" s="600">
        <f t="shared" si="4"/>
        <v>0</v>
      </c>
      <c r="S263" s="600"/>
      <c r="T263" s="607" t="str">
        <f>VLOOKUP(cppm_pr[[#This Row],[Status]],'All Link_LOV'!$I$32:$K$72,2,0)</f>
        <v>New Request PR</v>
      </c>
      <c r="U263" s="607" t="s">
        <v>2593</v>
      </c>
      <c r="V263" s="603">
        <v>10</v>
      </c>
      <c r="W263" s="607"/>
      <c r="X263" s="603"/>
      <c r="Y263" s="603" t="s">
        <v>6058</v>
      </c>
      <c r="Z263" s="608">
        <v>45182</v>
      </c>
      <c r="AA263" s="610"/>
      <c r="AB263" s="606"/>
      <c r="AC263" s="606"/>
      <c r="AD263" s="603"/>
      <c r="AE263" s="603"/>
      <c r="AF263" s="603" t="s">
        <v>398</v>
      </c>
      <c r="AG263" s="603" t="s">
        <v>488</v>
      </c>
      <c r="AH263" s="603" t="s">
        <v>8078</v>
      </c>
      <c r="AI263" s="600" t="str">
        <f>IFERROR(VLOOKUP(cppm_pr[[#This Row],[Order Number]],SPHERE!C:CC,39,0),"")</f>
        <v/>
      </c>
      <c r="AJ263" s="600" t="str">
        <f>IFERROR(VLOOKUP(cppm_pr[[#This Row],[Order Number]],'DC TM ONE'!B:CN,42,0),"")</f>
        <v/>
      </c>
      <c r="AK263" s="603"/>
      <c r="AL263" s="609"/>
      <c r="AM263" s="603"/>
      <c r="AN263" s="603"/>
      <c r="AO263" s="603" t="s">
        <v>8079</v>
      </c>
      <c r="AP263" s="603"/>
      <c r="AQ263" s="610"/>
      <c r="AR263" s="603"/>
      <c r="AS263" s="603"/>
      <c r="AT263" s="610"/>
      <c r="AU263" s="603"/>
      <c r="AV263" s="603"/>
      <c r="AW263" s="603"/>
      <c r="AX263" s="603"/>
      <c r="AY263" s="603"/>
      <c r="AZ263" s="603"/>
      <c r="BA263" s="603"/>
      <c r="BB263" s="603"/>
      <c r="BC263" s="603"/>
      <c r="BD263" s="603"/>
      <c r="BE263" s="603"/>
      <c r="BF263" s="603"/>
      <c r="BG263" s="603"/>
      <c r="BH263" s="603"/>
    </row>
    <row r="264" spans="1:60" ht="12" customHeight="1">
      <c r="A264" s="589">
        <v>261</v>
      </c>
      <c r="B264" s="589" t="s">
        <v>72</v>
      </c>
      <c r="C264" s="590" t="s">
        <v>267</v>
      </c>
      <c r="D264" s="591">
        <v>45188</v>
      </c>
      <c r="E264" s="589" t="s">
        <v>8080</v>
      </c>
      <c r="F264" s="592" t="s">
        <v>8081</v>
      </c>
      <c r="G264" s="592" t="s">
        <v>8082</v>
      </c>
      <c r="H264" s="592" t="s">
        <v>8083</v>
      </c>
      <c r="I264" s="592" t="s">
        <v>8084</v>
      </c>
      <c r="J264" s="589"/>
      <c r="K264" s="593"/>
      <c r="L264" s="595" t="s">
        <v>52</v>
      </c>
      <c r="M264" s="593"/>
      <c r="N264" s="595"/>
      <c r="O264" s="592"/>
      <c r="P264" s="594"/>
      <c r="Q264" s="594"/>
      <c r="R264" s="592">
        <f t="shared" si="4"/>
        <v>0</v>
      </c>
      <c r="S264" s="592"/>
      <c r="T264" s="596" t="str">
        <f>VLOOKUP(cppm_pr[[#This Row],[Status]],'All Link_LOV'!$I$32:$K$72,2,0)</f>
        <v>PO Issued</v>
      </c>
      <c r="U264" s="596" t="s">
        <v>22</v>
      </c>
      <c r="V264" s="592">
        <v>368</v>
      </c>
      <c r="W264" s="596"/>
      <c r="X264" s="592"/>
      <c r="Y264" s="592" t="s">
        <v>6058</v>
      </c>
      <c r="Z264" s="597">
        <v>45179.249791666669</v>
      </c>
      <c r="AA264" s="598" t="s">
        <v>1649</v>
      </c>
      <c r="AB264" s="595">
        <v>26036</v>
      </c>
      <c r="AC264" s="595">
        <v>2400.77</v>
      </c>
      <c r="AD264" s="592" t="s">
        <v>6148</v>
      </c>
      <c r="AE264" s="592" t="s">
        <v>8085</v>
      </c>
      <c r="AF264" s="592" t="s">
        <v>398</v>
      </c>
      <c r="AG264" s="592" t="s">
        <v>492</v>
      </c>
      <c r="AH264" s="592" t="s">
        <v>8086</v>
      </c>
      <c r="AI264" s="600" t="str">
        <f>IFERROR(VLOOKUP(cppm_pr[[#This Row],[Order Number]],SPHERE!C:CC,39,0),"")</f>
        <v/>
      </c>
      <c r="AJ264" s="600" t="str">
        <f>IFERROR(VLOOKUP(cppm_pr[[#This Row],[Order Number]],'DC TM ONE'!B:CN,42,0),"")</f>
        <v/>
      </c>
      <c r="AK264" s="592"/>
      <c r="AL264" s="599" t="s">
        <v>1857</v>
      </c>
      <c r="AM264" s="592" t="s">
        <v>7492</v>
      </c>
      <c r="AN264" s="592" t="s">
        <v>4928</v>
      </c>
      <c r="AO264" s="592"/>
      <c r="AP264" s="592"/>
      <c r="AQ264" s="598" t="s">
        <v>8087</v>
      </c>
      <c r="AR264" s="592">
        <v>3400038918</v>
      </c>
      <c r="AS264" s="592"/>
      <c r="AT264" s="598" t="s">
        <v>8088</v>
      </c>
      <c r="AU264" s="592"/>
      <c r="AV264" s="592"/>
      <c r="AW264" s="592"/>
      <c r="AX264" s="592"/>
      <c r="AY264" s="592"/>
      <c r="AZ264" s="592"/>
      <c r="BA264" s="592"/>
      <c r="BB264" s="592"/>
      <c r="BC264" s="592"/>
      <c r="BD264" s="592"/>
      <c r="BE264" s="592"/>
      <c r="BF264" s="592"/>
      <c r="BG264" s="592"/>
      <c r="BH264" s="592"/>
    </row>
    <row r="265" spans="1:60" ht="12" customHeight="1">
      <c r="A265" s="600">
        <v>262</v>
      </c>
      <c r="B265" s="600" t="s">
        <v>77</v>
      </c>
      <c r="C265" s="601" t="s">
        <v>269</v>
      </c>
      <c r="D265" s="602">
        <v>45181</v>
      </c>
      <c r="E265" s="600" t="s">
        <v>8089</v>
      </c>
      <c r="F265" s="603" t="s">
        <v>8090</v>
      </c>
      <c r="G265" s="603" t="s">
        <v>8091</v>
      </c>
      <c r="H265" s="603" t="s">
        <v>8092</v>
      </c>
      <c r="I265" s="600" t="s">
        <v>8093</v>
      </c>
      <c r="J265" s="600"/>
      <c r="K265" s="611"/>
      <c r="L265" s="595" t="s">
        <v>1691</v>
      </c>
      <c r="M265" s="611"/>
      <c r="N265" s="606"/>
      <c r="O265" s="603"/>
      <c r="P265" s="625"/>
      <c r="Q265" s="625"/>
      <c r="R265" s="600">
        <f t="shared" si="4"/>
        <v>0</v>
      </c>
      <c r="S265" s="600"/>
      <c r="T265" s="607" t="str">
        <f>VLOOKUP(cppm_pr[[#This Row],[Status]],'All Link_LOV'!$I$32:$K$72,2,0)</f>
        <v>Insufficient Budget</v>
      </c>
      <c r="U265" s="607" t="s">
        <v>22</v>
      </c>
      <c r="V265" s="603">
        <v>369</v>
      </c>
      <c r="W265" s="607"/>
      <c r="X265" s="603"/>
      <c r="Y265" s="603" t="s">
        <v>6058</v>
      </c>
      <c r="Z265" s="608">
        <v>45179.404895833337</v>
      </c>
      <c r="AA265" s="603" t="s">
        <v>1686</v>
      </c>
      <c r="AB265" s="606">
        <v>7467</v>
      </c>
      <c r="AC265" s="606">
        <v>3547.08</v>
      </c>
      <c r="AD265" s="603" t="s">
        <v>6059</v>
      </c>
      <c r="AE265" s="603"/>
      <c r="AF265" s="603" t="s">
        <v>397</v>
      </c>
      <c r="AG265" s="603" t="s">
        <v>501</v>
      </c>
      <c r="AH265" s="603" t="s">
        <v>8094</v>
      </c>
      <c r="AI265" s="600" t="str">
        <f>IFERROR(VLOOKUP(cppm_pr[[#This Row],[Order Number]],SPHERE!C:CC,39,0),"")</f>
        <v/>
      </c>
      <c r="AJ265" s="600" t="str">
        <f>IFERROR(VLOOKUP(cppm_pr[[#This Row],[Order Number]],'DC TM ONE'!B:CN,42,0),"")</f>
        <v/>
      </c>
      <c r="AK265" s="603"/>
      <c r="AL265" s="609">
        <v>45209</v>
      </c>
      <c r="AM265" s="603" t="s">
        <v>6448</v>
      </c>
      <c r="AN265" s="603" t="s">
        <v>4928</v>
      </c>
      <c r="AO265" s="603"/>
      <c r="AP265" s="603"/>
      <c r="AQ265" s="610" t="s">
        <v>8095</v>
      </c>
      <c r="AR265" s="603">
        <v>3400039219</v>
      </c>
      <c r="AS265" s="603"/>
      <c r="AT265" s="610" t="s">
        <v>8096</v>
      </c>
      <c r="AU265" s="603"/>
      <c r="AV265" s="603"/>
      <c r="AW265" s="603"/>
      <c r="AX265" s="603"/>
      <c r="AY265" s="603"/>
      <c r="AZ265" s="603"/>
      <c r="BA265" s="603"/>
      <c r="BB265" s="603"/>
      <c r="BC265" s="603"/>
      <c r="BD265" s="603"/>
      <c r="BE265" s="603"/>
      <c r="BF265" s="603"/>
      <c r="BG265" s="603"/>
      <c r="BH265" s="603"/>
    </row>
    <row r="266" spans="1:60" ht="12" customHeight="1">
      <c r="A266" s="589">
        <v>263</v>
      </c>
      <c r="B266" s="589" t="s">
        <v>77</v>
      </c>
      <c r="C266" s="590" t="s">
        <v>269</v>
      </c>
      <c r="D266" s="591">
        <v>45181</v>
      </c>
      <c r="E266" s="589" t="s">
        <v>8089</v>
      </c>
      <c r="F266" s="592" t="s">
        <v>8090</v>
      </c>
      <c r="G266" s="592" t="s">
        <v>8091</v>
      </c>
      <c r="H266" s="592" t="s">
        <v>8092</v>
      </c>
      <c r="I266" s="589" t="s">
        <v>8097</v>
      </c>
      <c r="J266" s="589"/>
      <c r="K266" s="593"/>
      <c r="L266" s="595" t="s">
        <v>1691</v>
      </c>
      <c r="M266" s="593"/>
      <c r="N266" s="595"/>
      <c r="O266" s="592"/>
      <c r="P266" s="655"/>
      <c r="Q266" s="655"/>
      <c r="R266" s="589">
        <f t="shared" si="4"/>
        <v>0</v>
      </c>
      <c r="S266" s="589"/>
      <c r="T266" s="596" t="str">
        <f>VLOOKUP(cppm_pr[[#This Row],[Status]],'All Link_LOV'!$I$32:$K$72,2,0)</f>
        <v>Insufficient Budget</v>
      </c>
      <c r="U266" s="596" t="s">
        <v>22</v>
      </c>
      <c r="V266" s="592">
        <v>370</v>
      </c>
      <c r="W266" s="596"/>
      <c r="X266" s="592"/>
      <c r="Y266" s="592" t="s">
        <v>6058</v>
      </c>
      <c r="Z266" s="597">
        <v>45179.407025462962</v>
      </c>
      <c r="AA266" s="598" t="s">
        <v>1686</v>
      </c>
      <c r="AB266" s="595">
        <v>7467</v>
      </c>
      <c r="AC266" s="595">
        <v>3256.54</v>
      </c>
      <c r="AD266" s="592" t="s">
        <v>6059</v>
      </c>
      <c r="AE266" s="592"/>
      <c r="AF266" s="592" t="s">
        <v>397</v>
      </c>
      <c r="AG266" s="592" t="s">
        <v>501</v>
      </c>
      <c r="AH266" s="592" t="s">
        <v>8098</v>
      </c>
      <c r="AI266" s="600" t="str">
        <f>IFERROR(VLOOKUP(cppm_pr[[#This Row],[Order Number]],SPHERE!C:CC,39,0),"")</f>
        <v/>
      </c>
      <c r="AJ266" s="600" t="str">
        <f>IFERROR(VLOOKUP(cppm_pr[[#This Row],[Order Number]],'DC TM ONE'!B:CN,42,0),"")</f>
        <v/>
      </c>
      <c r="AK266" s="592"/>
      <c r="AL266" s="599">
        <v>45209</v>
      </c>
      <c r="AM266" s="592" t="s">
        <v>6448</v>
      </c>
      <c r="AN266" s="592" t="s">
        <v>4928</v>
      </c>
      <c r="AO266" s="592"/>
      <c r="AP266" s="592"/>
      <c r="AQ266" s="598" t="s">
        <v>8099</v>
      </c>
      <c r="AR266" s="592">
        <v>3400039219</v>
      </c>
      <c r="AS266" s="592"/>
      <c r="AT266" s="598" t="s">
        <v>8100</v>
      </c>
      <c r="AU266" s="592"/>
      <c r="AV266" s="592"/>
      <c r="AW266" s="592"/>
      <c r="AX266" s="592"/>
      <c r="AY266" s="592"/>
      <c r="AZ266" s="592"/>
      <c r="BA266" s="592"/>
      <c r="BB266" s="592"/>
      <c r="BC266" s="592"/>
      <c r="BD266" s="592"/>
      <c r="BE266" s="592"/>
      <c r="BF266" s="592"/>
      <c r="BG266" s="592"/>
      <c r="BH266" s="592"/>
    </row>
    <row r="267" spans="1:60" ht="12" customHeight="1">
      <c r="A267" s="600">
        <v>264</v>
      </c>
      <c r="B267" s="600" t="s">
        <v>77</v>
      </c>
      <c r="C267" s="601" t="s">
        <v>269</v>
      </c>
      <c r="D267" s="602">
        <v>45181</v>
      </c>
      <c r="E267" s="600" t="s">
        <v>8089</v>
      </c>
      <c r="F267" s="603" t="s">
        <v>8101</v>
      </c>
      <c r="G267" s="603" t="s">
        <v>8102</v>
      </c>
      <c r="H267" s="603" t="s">
        <v>8103</v>
      </c>
      <c r="I267" s="600" t="s">
        <v>8104</v>
      </c>
      <c r="J267" s="600"/>
      <c r="K267" s="611"/>
      <c r="L267" s="595" t="s">
        <v>1691</v>
      </c>
      <c r="M267" s="611"/>
      <c r="N267" s="606"/>
      <c r="O267" s="603"/>
      <c r="P267" s="625"/>
      <c r="Q267" s="625"/>
      <c r="R267" s="600">
        <f t="shared" si="4"/>
        <v>0</v>
      </c>
      <c r="S267" s="600"/>
      <c r="T267" s="607" t="str">
        <f>VLOOKUP(cppm_pr[[#This Row],[Status]],'All Link_LOV'!$I$32:$K$72,2,0)</f>
        <v>Insufficient Budget</v>
      </c>
      <c r="U267" s="607" t="s">
        <v>22</v>
      </c>
      <c r="V267" s="603">
        <v>371</v>
      </c>
      <c r="W267" s="607"/>
      <c r="X267" s="603"/>
      <c r="Y267" s="603" t="s">
        <v>6058</v>
      </c>
      <c r="Z267" s="608">
        <v>45179.415219907409</v>
      </c>
      <c r="AA267" s="603" t="s">
        <v>1686</v>
      </c>
      <c r="AB267" s="606">
        <v>7621</v>
      </c>
      <c r="AC267" s="606">
        <v>2029.08</v>
      </c>
      <c r="AD267" s="603" t="s">
        <v>6059</v>
      </c>
      <c r="AE267" s="603"/>
      <c r="AF267" s="603" t="s">
        <v>397</v>
      </c>
      <c r="AG267" s="603" t="s">
        <v>501</v>
      </c>
      <c r="AH267" s="603" t="s">
        <v>8105</v>
      </c>
      <c r="AI267" s="600" t="str">
        <f>IFERROR(VLOOKUP(cppm_pr[[#This Row],[Order Number]],SPHERE!C:CC,39,0),"")</f>
        <v/>
      </c>
      <c r="AJ267" s="600" t="str">
        <f>IFERROR(VLOOKUP(cppm_pr[[#This Row],[Order Number]],'DC TM ONE'!B:CN,42,0),"")</f>
        <v/>
      </c>
      <c r="AK267" s="603"/>
      <c r="AL267" s="609" t="s">
        <v>2624</v>
      </c>
      <c r="AM267" s="603" t="s">
        <v>6470</v>
      </c>
      <c r="AN267" s="603" t="s">
        <v>4928</v>
      </c>
      <c r="AO267" s="603"/>
      <c r="AP267" s="603"/>
      <c r="AQ267" s="610" t="s">
        <v>8106</v>
      </c>
      <c r="AR267" s="603">
        <v>3400039219</v>
      </c>
      <c r="AS267" s="603"/>
      <c r="AT267" s="610" t="s">
        <v>8107</v>
      </c>
      <c r="AU267" s="603"/>
      <c r="AV267" s="603"/>
      <c r="AW267" s="603"/>
      <c r="AX267" s="603"/>
      <c r="AY267" s="603"/>
      <c r="AZ267" s="603"/>
      <c r="BA267" s="603"/>
      <c r="BB267" s="603"/>
      <c r="BC267" s="603"/>
      <c r="BD267" s="603"/>
      <c r="BE267" s="603"/>
      <c r="BF267" s="603"/>
      <c r="BG267" s="603"/>
      <c r="BH267" s="603"/>
    </row>
    <row r="268" spans="1:60" ht="12" customHeight="1">
      <c r="A268" s="589">
        <v>265</v>
      </c>
      <c r="B268" s="589" t="s">
        <v>77</v>
      </c>
      <c r="C268" s="590" t="s">
        <v>269</v>
      </c>
      <c r="D268" s="591">
        <v>45181</v>
      </c>
      <c r="E268" s="589" t="s">
        <v>8089</v>
      </c>
      <c r="F268" s="592" t="s">
        <v>8101</v>
      </c>
      <c r="G268" s="592" t="s">
        <v>8108</v>
      </c>
      <c r="H268" s="592" t="s">
        <v>8103</v>
      </c>
      <c r="I268" s="589" t="s">
        <v>8109</v>
      </c>
      <c r="J268" s="589"/>
      <c r="K268" s="593"/>
      <c r="L268" s="595" t="s">
        <v>1691</v>
      </c>
      <c r="M268" s="593"/>
      <c r="N268" s="595"/>
      <c r="O268" s="592"/>
      <c r="P268" s="655"/>
      <c r="Q268" s="655"/>
      <c r="R268" s="589">
        <f t="shared" si="4"/>
        <v>0</v>
      </c>
      <c r="S268" s="589"/>
      <c r="T268" s="596" t="str">
        <f>VLOOKUP(cppm_pr[[#This Row],[Status]],'All Link_LOV'!$I$32:$K$72,2,0)</f>
        <v>Insufficient Budget</v>
      </c>
      <c r="U268" s="596" t="s">
        <v>22</v>
      </c>
      <c r="V268" s="592">
        <v>372</v>
      </c>
      <c r="W268" s="596"/>
      <c r="X268" s="592"/>
      <c r="Y268" s="592" t="s">
        <v>6058</v>
      </c>
      <c r="Z268" s="597">
        <v>45179.421354166669</v>
      </c>
      <c r="AA268" s="598" t="s">
        <v>1686</v>
      </c>
      <c r="AB268" s="595">
        <v>7621</v>
      </c>
      <c r="AC268" s="595">
        <v>3545.08</v>
      </c>
      <c r="AD268" s="592" t="s">
        <v>6059</v>
      </c>
      <c r="AE268" s="592"/>
      <c r="AF268" s="592" t="s">
        <v>397</v>
      </c>
      <c r="AG268" s="592" t="s">
        <v>501</v>
      </c>
      <c r="AH268" s="592" t="s">
        <v>8110</v>
      </c>
      <c r="AI268" s="600" t="str">
        <f>IFERROR(VLOOKUP(cppm_pr[[#This Row],[Order Number]],SPHERE!C:CC,39,0),"")</f>
        <v/>
      </c>
      <c r="AJ268" s="600" t="str">
        <f>IFERROR(VLOOKUP(cppm_pr[[#This Row],[Order Number]],'DC TM ONE'!B:CN,42,0),"")</f>
        <v/>
      </c>
      <c r="AK268" s="592"/>
      <c r="AL268" s="599" t="s">
        <v>2624</v>
      </c>
      <c r="AM268" s="592" t="s">
        <v>6470</v>
      </c>
      <c r="AN268" s="592" t="s">
        <v>4928</v>
      </c>
      <c r="AO268" s="592"/>
      <c r="AP268" s="592"/>
      <c r="AQ268" s="598" t="s">
        <v>8111</v>
      </c>
      <c r="AR268" s="592">
        <v>3400039219</v>
      </c>
      <c r="AS268" s="592"/>
      <c r="AT268" s="598" t="s">
        <v>8112</v>
      </c>
      <c r="AU268" s="592"/>
      <c r="AV268" s="592"/>
      <c r="AW268" s="592"/>
      <c r="AX268" s="592"/>
      <c r="AY268" s="592"/>
      <c r="AZ268" s="592"/>
      <c r="BA268" s="592"/>
      <c r="BB268" s="592"/>
      <c r="BC268" s="592"/>
      <c r="BD268" s="592"/>
      <c r="BE268" s="592"/>
      <c r="BF268" s="592"/>
      <c r="BG268" s="592"/>
      <c r="BH268" s="592"/>
    </row>
    <row r="269" spans="1:60" ht="12" customHeight="1">
      <c r="A269" s="600">
        <v>266</v>
      </c>
      <c r="B269" s="600" t="s">
        <v>77</v>
      </c>
      <c r="C269" s="601" t="s">
        <v>269</v>
      </c>
      <c r="D269" s="602">
        <v>45181</v>
      </c>
      <c r="E269" s="600" t="s">
        <v>8089</v>
      </c>
      <c r="F269" s="603" t="s">
        <v>8113</v>
      </c>
      <c r="G269" s="603" t="s">
        <v>8102</v>
      </c>
      <c r="H269" s="603" t="s">
        <v>8114</v>
      </c>
      <c r="I269" s="600" t="s">
        <v>8115</v>
      </c>
      <c r="J269" s="600"/>
      <c r="K269" s="611"/>
      <c r="L269" s="595" t="s">
        <v>1691</v>
      </c>
      <c r="M269" s="611"/>
      <c r="N269" s="606"/>
      <c r="O269" s="603"/>
      <c r="P269" s="625"/>
      <c r="Q269" s="625"/>
      <c r="R269" s="600">
        <f t="shared" si="4"/>
        <v>0</v>
      </c>
      <c r="S269" s="600"/>
      <c r="T269" s="607" t="str">
        <f>VLOOKUP(cppm_pr[[#This Row],[Status]],'All Link_LOV'!$I$32:$K$72,2,0)</f>
        <v>Insufficient Budget</v>
      </c>
      <c r="U269" s="607" t="s">
        <v>22</v>
      </c>
      <c r="V269" s="603">
        <v>373</v>
      </c>
      <c r="W269" s="607"/>
      <c r="X269" s="603"/>
      <c r="Y269" s="603" t="s">
        <v>6058</v>
      </c>
      <c r="Z269" s="608">
        <v>45179.427002314813</v>
      </c>
      <c r="AA269" s="603" t="s">
        <v>1686</v>
      </c>
      <c r="AB269" s="606">
        <v>7535</v>
      </c>
      <c r="AC269" s="606">
        <v>6746.52</v>
      </c>
      <c r="AD269" s="603" t="s">
        <v>6059</v>
      </c>
      <c r="AE269" s="603"/>
      <c r="AF269" s="603" t="s">
        <v>397</v>
      </c>
      <c r="AG269" s="603" t="s">
        <v>501</v>
      </c>
      <c r="AH269" s="603" t="s">
        <v>8116</v>
      </c>
      <c r="AI269" s="600" t="str">
        <f>IFERROR(VLOOKUP(cppm_pr[[#This Row],[Order Number]],SPHERE!C:CC,39,0),"")</f>
        <v/>
      </c>
      <c r="AJ269" s="600" t="str">
        <f>IFERROR(VLOOKUP(cppm_pr[[#This Row],[Order Number]],'DC TM ONE'!B:CN,42,0),"")</f>
        <v/>
      </c>
      <c r="AK269" s="603"/>
      <c r="AL269" s="609" t="s">
        <v>2624</v>
      </c>
      <c r="AM269" s="603" t="s">
        <v>8117</v>
      </c>
      <c r="AN269" s="603" t="s">
        <v>4928</v>
      </c>
      <c r="AO269" s="603"/>
      <c r="AP269" s="603"/>
      <c r="AQ269" s="610" t="s">
        <v>8118</v>
      </c>
      <c r="AR269" s="603">
        <v>3400041308</v>
      </c>
      <c r="AS269" s="603"/>
      <c r="AT269" s="610" t="s">
        <v>8119</v>
      </c>
      <c r="AU269" s="603"/>
      <c r="AV269" s="603"/>
      <c r="AW269" s="603"/>
      <c r="AX269" s="603"/>
      <c r="AY269" s="603"/>
      <c r="AZ269" s="603"/>
      <c r="BA269" s="603"/>
      <c r="BB269" s="603"/>
      <c r="BC269" s="603"/>
      <c r="BD269" s="603"/>
      <c r="BE269" s="603"/>
      <c r="BF269" s="603"/>
      <c r="BG269" s="603"/>
      <c r="BH269" s="603"/>
    </row>
    <row r="270" spans="1:60" ht="12" customHeight="1">
      <c r="A270" s="589">
        <v>267</v>
      </c>
      <c r="B270" s="589" t="s">
        <v>76</v>
      </c>
      <c r="C270" s="590" t="s">
        <v>267</v>
      </c>
      <c r="D270" s="591">
        <v>45180</v>
      </c>
      <c r="E270" s="589" t="s">
        <v>6058</v>
      </c>
      <c r="F270" s="592" t="s">
        <v>8120</v>
      </c>
      <c r="G270" s="592" t="s">
        <v>8121</v>
      </c>
      <c r="H270" s="592" t="s">
        <v>8122</v>
      </c>
      <c r="I270" s="592" t="s">
        <v>8123</v>
      </c>
      <c r="J270" s="589"/>
      <c r="K270" s="593"/>
      <c r="L270" s="595" t="s">
        <v>1264</v>
      </c>
      <c r="M270" s="593"/>
      <c r="N270" s="595"/>
      <c r="O270" s="592"/>
      <c r="P270" s="594"/>
      <c r="Q270" s="594"/>
      <c r="R270" s="592">
        <f t="shared" si="4"/>
        <v>0</v>
      </c>
      <c r="S270" s="592"/>
      <c r="T270" s="596" t="str">
        <f>VLOOKUP(cppm_pr[[#This Row],[Status]],'All Link_LOV'!$I$32:$K$72,2,0)</f>
        <v>PO Issued</v>
      </c>
      <c r="U270" s="596" t="s">
        <v>22</v>
      </c>
      <c r="V270" s="592">
        <v>374</v>
      </c>
      <c r="W270" s="596"/>
      <c r="X270" s="592"/>
      <c r="Y270" s="592" t="s">
        <v>6058</v>
      </c>
      <c r="Z270" s="597">
        <v>45179.433078703703</v>
      </c>
      <c r="AA270" s="598" t="s">
        <v>8124</v>
      </c>
      <c r="AB270" s="595">
        <v>2198</v>
      </c>
      <c r="AC270" s="595">
        <v>85.82</v>
      </c>
      <c r="AD270" s="592" t="s">
        <v>6148</v>
      </c>
      <c r="AE270" s="592" t="s">
        <v>8125</v>
      </c>
      <c r="AF270" s="592" t="s">
        <v>6071</v>
      </c>
      <c r="AG270" s="592" t="s">
        <v>490</v>
      </c>
      <c r="AH270" s="592" t="s">
        <v>8126</v>
      </c>
      <c r="AI270" s="600" t="str">
        <f>IFERROR(VLOOKUP(cppm_pr[[#This Row],[Order Number]],SPHERE!C:CC,39,0),"")</f>
        <v/>
      </c>
      <c r="AJ270" s="600" t="str">
        <f>IFERROR(VLOOKUP(cppm_pr[[#This Row],[Order Number]],'DC TM ONE'!B:CN,42,0),"")</f>
        <v/>
      </c>
      <c r="AK270" s="592"/>
      <c r="AL270" s="599">
        <v>45115</v>
      </c>
      <c r="AM270" s="592" t="s">
        <v>8127</v>
      </c>
      <c r="AN270" s="592" t="s">
        <v>4928</v>
      </c>
      <c r="AO270" s="592"/>
      <c r="AP270" s="592"/>
      <c r="AQ270" s="598" t="s">
        <v>8128</v>
      </c>
      <c r="AR270" s="592">
        <v>3400038885</v>
      </c>
      <c r="AS270" s="592"/>
      <c r="AT270" s="598" t="s">
        <v>8129</v>
      </c>
      <c r="AU270" s="592"/>
      <c r="AV270" s="592"/>
      <c r="AW270" s="592"/>
      <c r="AX270" s="592"/>
      <c r="AY270" s="592"/>
      <c r="AZ270" s="592"/>
      <c r="BA270" s="592"/>
      <c r="BB270" s="592"/>
      <c r="BC270" s="592"/>
      <c r="BD270" s="592"/>
      <c r="BE270" s="592"/>
      <c r="BF270" s="592"/>
      <c r="BG270" s="592"/>
      <c r="BH270" s="592"/>
    </row>
    <row r="271" spans="1:60" ht="12" customHeight="1">
      <c r="A271" s="600">
        <v>268</v>
      </c>
      <c r="B271" s="600" t="s">
        <v>76</v>
      </c>
      <c r="C271" s="601" t="s">
        <v>267</v>
      </c>
      <c r="D271" s="602">
        <v>45180</v>
      </c>
      <c r="E271" s="600" t="s">
        <v>8130</v>
      </c>
      <c r="F271" s="603" t="s">
        <v>8131</v>
      </c>
      <c r="G271" s="603" t="s">
        <v>8132</v>
      </c>
      <c r="H271" s="603" t="s">
        <v>8133</v>
      </c>
      <c r="I271" s="603" t="s">
        <v>8134</v>
      </c>
      <c r="J271" s="600"/>
      <c r="K271" s="611"/>
      <c r="L271" s="606" t="s">
        <v>1264</v>
      </c>
      <c r="M271" s="611"/>
      <c r="N271" s="606"/>
      <c r="O271" s="603"/>
      <c r="P271" s="605"/>
      <c r="Q271" s="605"/>
      <c r="R271" s="603">
        <f t="shared" si="4"/>
        <v>0</v>
      </c>
      <c r="S271" s="603"/>
      <c r="T271" s="607" t="str">
        <f>VLOOKUP(cppm_pr[[#This Row],[Status]],'All Link_LOV'!$I$32:$K$72,2,0)</f>
        <v>PO Issued</v>
      </c>
      <c r="U271" s="607" t="s">
        <v>22</v>
      </c>
      <c r="V271" s="603">
        <v>375</v>
      </c>
      <c r="W271" s="607"/>
      <c r="X271" s="603"/>
      <c r="Y271" s="603" t="s">
        <v>6058</v>
      </c>
      <c r="Z271" s="608">
        <v>45179.443888888891</v>
      </c>
      <c r="AA271" s="603" t="s">
        <v>8124</v>
      </c>
      <c r="AB271" s="606">
        <v>9503</v>
      </c>
      <c r="AC271" s="606">
        <v>42.91</v>
      </c>
      <c r="AD271" s="603" t="s">
        <v>6148</v>
      </c>
      <c r="AE271" s="603" t="s">
        <v>8135</v>
      </c>
      <c r="AF271" s="603" t="s">
        <v>6071</v>
      </c>
      <c r="AG271" s="603" t="s">
        <v>490</v>
      </c>
      <c r="AH271" s="603" t="s">
        <v>8136</v>
      </c>
      <c r="AI271" s="600" t="str">
        <f>IFERROR(VLOOKUP(cppm_pr[[#This Row],[Order Number]],SPHERE!C:CC,39,0),"")</f>
        <v/>
      </c>
      <c r="AJ271" s="600" t="str">
        <f>IFERROR(VLOOKUP(cppm_pr[[#This Row],[Order Number]],'DC TM ONE'!B:CN,42,0),"")</f>
        <v/>
      </c>
      <c r="AK271" s="603"/>
      <c r="AL271" s="609">
        <v>44993</v>
      </c>
      <c r="AM271" s="603" t="s">
        <v>8127</v>
      </c>
      <c r="AN271" s="603" t="s">
        <v>4928</v>
      </c>
      <c r="AO271" s="603"/>
      <c r="AP271" s="603"/>
      <c r="AQ271" s="610" t="s">
        <v>8137</v>
      </c>
      <c r="AR271" s="603">
        <v>3400038885</v>
      </c>
      <c r="AS271" s="603"/>
      <c r="AT271" s="610" t="s">
        <v>8138</v>
      </c>
      <c r="AU271" s="603"/>
      <c r="AV271" s="603"/>
      <c r="AW271" s="603"/>
      <c r="AX271" s="603"/>
      <c r="AY271" s="603"/>
      <c r="AZ271" s="603"/>
      <c r="BA271" s="603"/>
      <c r="BB271" s="603"/>
      <c r="BC271" s="603"/>
      <c r="BD271" s="603"/>
      <c r="BE271" s="603"/>
      <c r="BF271" s="603"/>
      <c r="BG271" s="603"/>
      <c r="BH271" s="603"/>
    </row>
    <row r="272" spans="1:60" ht="12" customHeight="1">
      <c r="A272" s="589">
        <v>269</v>
      </c>
      <c r="B272" s="589" t="s">
        <v>76</v>
      </c>
      <c r="C272" s="590" t="s">
        <v>256</v>
      </c>
      <c r="D272" s="591">
        <v>45180</v>
      </c>
      <c r="E272" s="589" t="s">
        <v>6058</v>
      </c>
      <c r="F272" s="592" t="s">
        <v>8139</v>
      </c>
      <c r="G272" s="592" t="s">
        <v>8140</v>
      </c>
      <c r="H272" s="592" t="s">
        <v>8141</v>
      </c>
      <c r="I272" s="592" t="s">
        <v>8142</v>
      </c>
      <c r="J272" s="589"/>
      <c r="K272" s="593"/>
      <c r="L272" s="595" t="s">
        <v>1264</v>
      </c>
      <c r="M272" s="593"/>
      <c r="N272" s="595"/>
      <c r="O272" s="592"/>
      <c r="P272" s="594"/>
      <c r="Q272" s="594"/>
      <c r="R272" s="592">
        <f t="shared" si="4"/>
        <v>0</v>
      </c>
      <c r="S272" s="592"/>
      <c r="T272" s="596" t="str">
        <f>VLOOKUP(cppm_pr[[#This Row],[Status]],'All Link_LOV'!$I$32:$K$72,2,0)</f>
        <v>PO Issued / Not Require LOR</v>
      </c>
      <c r="U272" s="596" t="s">
        <v>22</v>
      </c>
      <c r="V272" s="592">
        <v>376</v>
      </c>
      <c r="W272" s="596"/>
      <c r="X272" s="592"/>
      <c r="Y272" s="592" t="s">
        <v>6058</v>
      </c>
      <c r="Z272" s="597">
        <v>45179.450138888889</v>
      </c>
      <c r="AA272" s="598" t="s">
        <v>8124</v>
      </c>
      <c r="AB272" s="595">
        <v>8912</v>
      </c>
      <c r="AC272" s="595">
        <v>5262.11</v>
      </c>
      <c r="AD272" s="592" t="s">
        <v>6148</v>
      </c>
      <c r="AE272" s="592" t="s">
        <v>8143</v>
      </c>
      <c r="AF272" s="592" t="s">
        <v>6071</v>
      </c>
      <c r="AG272" s="592" t="s">
        <v>490</v>
      </c>
      <c r="AH272" s="592" t="s">
        <v>8144</v>
      </c>
      <c r="AI272" s="600" t="str">
        <f>IFERROR(VLOOKUP(cppm_pr[[#This Row],[Order Number]],SPHERE!C:CC,39,0),"")</f>
        <v/>
      </c>
      <c r="AJ272" s="600" t="str">
        <f>IFERROR(VLOOKUP(cppm_pr[[#This Row],[Order Number]],'DC TM ONE'!B:CN,42,0),"")</f>
        <v/>
      </c>
      <c r="AK272" s="592"/>
      <c r="AL272" s="599" t="s">
        <v>8145</v>
      </c>
      <c r="AM272" s="592" t="s">
        <v>8127</v>
      </c>
      <c r="AN272" s="592" t="s">
        <v>4928</v>
      </c>
      <c r="AO272" s="592"/>
      <c r="AP272" s="592"/>
      <c r="AQ272" s="598" t="s">
        <v>8146</v>
      </c>
      <c r="AR272" s="592">
        <v>3400038885</v>
      </c>
      <c r="AS272" s="592"/>
      <c r="AT272" s="598" t="s">
        <v>8147</v>
      </c>
      <c r="AU272" s="592"/>
      <c r="AV272" s="592"/>
      <c r="AW272" s="592"/>
      <c r="AX272" s="592"/>
      <c r="AY272" s="592"/>
      <c r="AZ272" s="592"/>
      <c r="BA272" s="592"/>
      <c r="BB272" s="592"/>
      <c r="BC272" s="592"/>
      <c r="BD272" s="592"/>
      <c r="BE272" s="592"/>
      <c r="BF272" s="592"/>
      <c r="BG272" s="592"/>
      <c r="BH272" s="592"/>
    </row>
    <row r="273" spans="1:60" ht="12" customHeight="1">
      <c r="A273" s="600">
        <v>270</v>
      </c>
      <c r="B273" s="600" t="s">
        <v>76</v>
      </c>
      <c r="C273" s="601" t="s">
        <v>256</v>
      </c>
      <c r="D273" s="602">
        <v>45180</v>
      </c>
      <c r="E273" s="600" t="s">
        <v>6058</v>
      </c>
      <c r="F273" s="603" t="s">
        <v>8148</v>
      </c>
      <c r="G273" s="603" t="s">
        <v>8149</v>
      </c>
      <c r="H273" s="603" t="s">
        <v>8150</v>
      </c>
      <c r="I273" s="603" t="s">
        <v>8151</v>
      </c>
      <c r="J273" s="600"/>
      <c r="K273" s="611"/>
      <c r="L273" s="606" t="s">
        <v>1264</v>
      </c>
      <c r="M273" s="611"/>
      <c r="N273" s="606"/>
      <c r="O273" s="603"/>
      <c r="P273" s="605"/>
      <c r="Q273" s="605"/>
      <c r="R273" s="603">
        <f t="shared" si="4"/>
        <v>0</v>
      </c>
      <c r="S273" s="603"/>
      <c r="T273" s="607" t="str">
        <f>VLOOKUP(cppm_pr[[#This Row],[Status]],'All Link_LOV'!$I$32:$K$72,2,0)</f>
        <v>PO Issued / Not Require LOR</v>
      </c>
      <c r="U273" s="607" t="s">
        <v>22</v>
      </c>
      <c r="V273" s="603">
        <v>377</v>
      </c>
      <c r="W273" s="607"/>
      <c r="X273" s="603"/>
      <c r="Y273" s="603" t="s">
        <v>6058</v>
      </c>
      <c r="Z273" s="608">
        <v>45179.463912037034</v>
      </c>
      <c r="AA273" s="603" t="s">
        <v>8124</v>
      </c>
      <c r="AB273" s="606">
        <v>8039</v>
      </c>
      <c r="AC273" s="606">
        <v>288.54000000000002</v>
      </c>
      <c r="AD273" s="603" t="s">
        <v>6148</v>
      </c>
      <c r="AE273" s="603" t="s">
        <v>8152</v>
      </c>
      <c r="AF273" s="603" t="s">
        <v>6071</v>
      </c>
      <c r="AG273" s="603" t="s">
        <v>490</v>
      </c>
      <c r="AH273" s="603" t="s">
        <v>8153</v>
      </c>
      <c r="AI273" s="600" t="str">
        <f>IFERROR(VLOOKUP(cppm_pr[[#This Row],[Order Number]],SPHERE!C:CC,39,0),"")</f>
        <v/>
      </c>
      <c r="AJ273" s="600" t="str">
        <f>IFERROR(VLOOKUP(cppm_pr[[#This Row],[Order Number]],'DC TM ONE'!B:CN,42,0),"")</f>
        <v/>
      </c>
      <c r="AK273" s="603"/>
      <c r="AL273" s="609">
        <v>44934</v>
      </c>
      <c r="AM273" s="603" t="s">
        <v>8127</v>
      </c>
      <c r="AN273" s="603" t="s">
        <v>4928</v>
      </c>
      <c r="AO273" s="603"/>
      <c r="AP273" s="603"/>
      <c r="AQ273" s="610" t="s">
        <v>8154</v>
      </c>
      <c r="AR273" s="603">
        <v>3400038885</v>
      </c>
      <c r="AS273" s="603"/>
      <c r="AT273" s="610" t="s">
        <v>8155</v>
      </c>
      <c r="AU273" s="603"/>
      <c r="AV273" s="603"/>
      <c r="AW273" s="603"/>
      <c r="AX273" s="603"/>
      <c r="AY273" s="603"/>
      <c r="AZ273" s="603"/>
      <c r="BA273" s="603"/>
      <c r="BB273" s="603"/>
      <c r="BC273" s="603"/>
      <c r="BD273" s="603"/>
      <c r="BE273" s="603"/>
      <c r="BF273" s="603"/>
      <c r="BG273" s="603"/>
      <c r="BH273" s="603"/>
    </row>
    <row r="274" spans="1:60" ht="12" customHeight="1">
      <c r="A274" s="589">
        <v>271</v>
      </c>
      <c r="B274" s="589" t="s">
        <v>71</v>
      </c>
      <c r="C274" s="590" t="s">
        <v>267</v>
      </c>
      <c r="D274" s="591"/>
      <c r="E274" s="589" t="s">
        <v>6058</v>
      </c>
      <c r="F274" s="592" t="s">
        <v>730</v>
      </c>
      <c r="G274" s="592" t="s">
        <v>7756</v>
      </c>
      <c r="H274" s="592" t="s">
        <v>236</v>
      </c>
      <c r="I274" s="589" t="s">
        <v>732</v>
      </c>
      <c r="J274" s="589"/>
      <c r="K274" s="593" t="s">
        <v>8156</v>
      </c>
      <c r="L274" s="595" t="s">
        <v>55</v>
      </c>
      <c r="M274" s="593"/>
      <c r="N274" s="595"/>
      <c r="O274" s="592"/>
      <c r="P274" s="655"/>
      <c r="Q274" s="655"/>
      <c r="R274" s="589">
        <f t="shared" si="4"/>
        <v>0</v>
      </c>
      <c r="S274" s="589"/>
      <c r="T274" s="596" t="str">
        <f>VLOOKUP(cppm_pr[[#This Row],[Status]],'All Link_LOV'!$I$32:$K$72,2,0)</f>
        <v>PO Issued</v>
      </c>
      <c r="U274" s="596" t="s">
        <v>22</v>
      </c>
      <c r="V274" s="592">
        <v>378</v>
      </c>
      <c r="W274" s="596"/>
      <c r="X274" s="592"/>
      <c r="Y274" s="592" t="s">
        <v>6058</v>
      </c>
      <c r="Z274" s="597">
        <v>45179.46802083333</v>
      </c>
      <c r="AA274" s="598" t="s">
        <v>6718</v>
      </c>
      <c r="AB274" s="595">
        <v>44086</v>
      </c>
      <c r="AC274" s="595">
        <v>27099.57</v>
      </c>
      <c r="AD274" s="592" t="s">
        <v>6148</v>
      </c>
      <c r="AE274" s="592" t="s">
        <v>8157</v>
      </c>
      <c r="AF274" s="592" t="s">
        <v>398</v>
      </c>
      <c r="AG274" s="592" t="s">
        <v>488</v>
      </c>
      <c r="AH274" s="589" t="s">
        <v>8158</v>
      </c>
      <c r="AI274" s="600" t="str">
        <f>IFERROR(VLOOKUP(cppm_pr[[#This Row],[Order Number]],SPHERE!C:CC,39,0),"")</f>
        <v/>
      </c>
      <c r="AJ274" s="600" t="str">
        <f>IFERROR(VLOOKUP(cppm_pr[[#This Row],[Order Number]],'DC TM ONE'!B:CN,42,0),"")</f>
        <v/>
      </c>
      <c r="AK274" s="589"/>
      <c r="AL274" s="599" t="s">
        <v>2891</v>
      </c>
      <c r="AM274" s="592" t="s">
        <v>7759</v>
      </c>
      <c r="AN274" s="592" t="s">
        <v>4928</v>
      </c>
      <c r="AO274" s="592"/>
      <c r="AP274" s="592"/>
      <c r="AQ274" s="598" t="s">
        <v>8159</v>
      </c>
      <c r="AR274" s="592">
        <v>1003403</v>
      </c>
      <c r="AS274" s="592"/>
      <c r="AT274" s="598" t="s">
        <v>8160</v>
      </c>
      <c r="AU274" s="592"/>
      <c r="AV274" s="592"/>
      <c r="AW274" s="592"/>
      <c r="AX274" s="592"/>
      <c r="AY274" s="592"/>
      <c r="AZ274" s="592"/>
      <c r="BA274" s="592"/>
      <c r="BB274" s="592"/>
      <c r="BC274" s="592"/>
      <c r="BD274" s="592"/>
      <c r="BE274" s="592"/>
      <c r="BF274" s="592"/>
      <c r="BG274" s="592"/>
      <c r="BH274" s="592"/>
    </row>
    <row r="275" spans="1:60" ht="12" customHeight="1">
      <c r="A275" s="600">
        <v>272</v>
      </c>
      <c r="B275" s="600" t="s">
        <v>76</v>
      </c>
      <c r="C275" s="601" t="s">
        <v>219</v>
      </c>
      <c r="D275" s="602">
        <v>45180</v>
      </c>
      <c r="E275" s="600" t="s">
        <v>8161</v>
      </c>
      <c r="F275" s="603" t="s">
        <v>8162</v>
      </c>
      <c r="G275" s="603" t="s">
        <v>8163</v>
      </c>
      <c r="H275" s="603" t="s">
        <v>8164</v>
      </c>
      <c r="I275" s="603" t="s">
        <v>8165</v>
      </c>
      <c r="J275" s="600"/>
      <c r="K275" s="611"/>
      <c r="L275" s="606" t="s">
        <v>1264</v>
      </c>
      <c r="M275" s="611"/>
      <c r="N275" s="606"/>
      <c r="O275" s="603"/>
      <c r="P275" s="605"/>
      <c r="Q275" s="605"/>
      <c r="R275" s="603">
        <f t="shared" si="4"/>
        <v>0</v>
      </c>
      <c r="S275" s="603"/>
      <c r="T275" s="607" t="str">
        <f>VLOOKUP(cppm_pr[[#This Row],[Status]],'All Link_LOV'!$I$32:$K$72,2,0)</f>
        <v>Queried - Require More Information From NeC/AND</v>
      </c>
      <c r="U275" s="607" t="s">
        <v>22</v>
      </c>
      <c r="V275" s="603">
        <v>379</v>
      </c>
      <c r="W275" s="607"/>
      <c r="X275" s="603"/>
      <c r="Y275" s="603" t="s">
        <v>6058</v>
      </c>
      <c r="Z275" s="608">
        <v>45179.476122685184</v>
      </c>
      <c r="AA275" s="603" t="s">
        <v>8124</v>
      </c>
      <c r="AB275" s="606">
        <v>11804</v>
      </c>
      <c r="AC275" s="606">
        <v>1077.24</v>
      </c>
      <c r="AD275" s="603" t="s">
        <v>6148</v>
      </c>
      <c r="AE275" s="603" t="s">
        <v>8166</v>
      </c>
      <c r="AF275" s="603" t="s">
        <v>6071</v>
      </c>
      <c r="AG275" s="603" t="s">
        <v>490</v>
      </c>
      <c r="AH275" s="603" t="s">
        <v>8167</v>
      </c>
      <c r="AI275" s="600" t="str">
        <f>IFERROR(VLOOKUP(cppm_pr[[#This Row],[Order Number]],SPHERE!C:CC,39,0),"")</f>
        <v/>
      </c>
      <c r="AJ275" s="600" t="str">
        <f>IFERROR(VLOOKUP(cppm_pr[[#This Row],[Order Number]],'DC TM ONE'!B:CN,42,0),"")</f>
        <v/>
      </c>
      <c r="AK275" s="603"/>
      <c r="AL275" s="609">
        <v>45115</v>
      </c>
      <c r="AM275" s="603" t="s">
        <v>8127</v>
      </c>
      <c r="AN275" s="603" t="s">
        <v>4928</v>
      </c>
      <c r="AO275" s="603"/>
      <c r="AP275" s="603"/>
      <c r="AQ275" s="610" t="s">
        <v>8168</v>
      </c>
      <c r="AR275" s="603">
        <v>3400038885</v>
      </c>
      <c r="AS275" s="603"/>
      <c r="AT275" s="610" t="s">
        <v>8169</v>
      </c>
      <c r="AU275" s="603"/>
      <c r="AV275" s="603"/>
      <c r="AW275" s="603"/>
      <c r="AX275" s="603"/>
      <c r="AY275" s="603"/>
      <c r="AZ275" s="603"/>
      <c r="BA275" s="603"/>
      <c r="BB275" s="603"/>
      <c r="BC275" s="603"/>
      <c r="BD275" s="603"/>
      <c r="BE275" s="603"/>
      <c r="BF275" s="603"/>
      <c r="BG275" s="603"/>
      <c r="BH275" s="603"/>
    </row>
    <row r="276" spans="1:60" ht="12" customHeight="1">
      <c r="A276" s="589">
        <v>273</v>
      </c>
      <c r="B276" s="589" t="s">
        <v>76</v>
      </c>
      <c r="C276" s="590" t="s">
        <v>219</v>
      </c>
      <c r="D276" s="591">
        <v>45180</v>
      </c>
      <c r="E276" s="589" t="s">
        <v>6058</v>
      </c>
      <c r="F276" s="592" t="s">
        <v>8170</v>
      </c>
      <c r="G276" s="592" t="s">
        <v>8171</v>
      </c>
      <c r="H276" s="592" t="s">
        <v>8172</v>
      </c>
      <c r="I276" s="592" t="s">
        <v>8173</v>
      </c>
      <c r="J276" s="589"/>
      <c r="K276" s="593"/>
      <c r="L276" s="595" t="s">
        <v>1264</v>
      </c>
      <c r="M276" s="593"/>
      <c r="N276" s="595"/>
      <c r="O276" s="592"/>
      <c r="P276" s="594"/>
      <c r="Q276" s="594"/>
      <c r="R276" s="592">
        <f t="shared" si="4"/>
        <v>0</v>
      </c>
      <c r="S276" s="592"/>
      <c r="T276" s="596" t="str">
        <f>VLOOKUP(cppm_pr[[#This Row],[Status]],'All Link_LOV'!$I$32:$K$72,2,0)</f>
        <v>Queried - Require More Information From NeC/AND</v>
      </c>
      <c r="U276" s="596" t="s">
        <v>22</v>
      </c>
      <c r="V276" s="592">
        <v>380</v>
      </c>
      <c r="W276" s="596"/>
      <c r="X276" s="592"/>
      <c r="Y276" s="592" t="s">
        <v>6058</v>
      </c>
      <c r="Z276" s="597">
        <v>45179.478703703702</v>
      </c>
      <c r="AA276" s="598" t="s">
        <v>8124</v>
      </c>
      <c r="AB276" s="595">
        <v>1808</v>
      </c>
      <c r="AC276" s="595">
        <v>365.06</v>
      </c>
      <c r="AD276" s="592" t="s">
        <v>6148</v>
      </c>
      <c r="AE276" s="592" t="s">
        <v>8166</v>
      </c>
      <c r="AF276" s="592" t="s">
        <v>6071</v>
      </c>
      <c r="AG276" s="592" t="s">
        <v>490</v>
      </c>
      <c r="AH276" s="592" t="s">
        <v>8174</v>
      </c>
      <c r="AI276" s="600" t="str">
        <f>IFERROR(VLOOKUP(cppm_pr[[#This Row],[Order Number]],SPHERE!C:CC,39,0),"")</f>
        <v/>
      </c>
      <c r="AJ276" s="600" t="str">
        <f>IFERROR(VLOOKUP(cppm_pr[[#This Row],[Order Number]],'DC TM ONE'!B:CN,42,0),"")</f>
        <v/>
      </c>
      <c r="AK276" s="592"/>
      <c r="AL276" s="599">
        <v>44993</v>
      </c>
      <c r="AM276" s="592" t="s">
        <v>8127</v>
      </c>
      <c r="AN276" s="592" t="s">
        <v>4928</v>
      </c>
      <c r="AO276" s="592"/>
      <c r="AP276" s="592"/>
      <c r="AQ276" s="598" t="s">
        <v>8175</v>
      </c>
      <c r="AR276" s="592">
        <v>3400038885</v>
      </c>
      <c r="AS276" s="592"/>
      <c r="AT276" s="598" t="s">
        <v>8176</v>
      </c>
      <c r="AU276" s="592"/>
      <c r="AV276" s="592"/>
      <c r="AW276" s="592"/>
      <c r="AX276" s="592"/>
      <c r="AY276" s="592"/>
      <c r="AZ276" s="592"/>
      <c r="BA276" s="592"/>
      <c r="BB276" s="592"/>
      <c r="BC276" s="592"/>
      <c r="BD276" s="592"/>
      <c r="BE276" s="592"/>
      <c r="BF276" s="592"/>
      <c r="BG276" s="592"/>
      <c r="BH276" s="592"/>
    </row>
    <row r="277" spans="1:60" ht="12" customHeight="1">
      <c r="A277" s="600">
        <v>274</v>
      </c>
      <c r="B277" s="600" t="s">
        <v>76</v>
      </c>
      <c r="C277" s="601" t="s">
        <v>267</v>
      </c>
      <c r="D277" s="602">
        <v>45180</v>
      </c>
      <c r="E277" s="600" t="s">
        <v>6058</v>
      </c>
      <c r="F277" s="603" t="s">
        <v>8177</v>
      </c>
      <c r="G277" s="603" t="s">
        <v>8178</v>
      </c>
      <c r="H277" s="603" t="s">
        <v>8179</v>
      </c>
      <c r="I277" s="603" t="s">
        <v>8180</v>
      </c>
      <c r="J277" s="600"/>
      <c r="K277" s="611"/>
      <c r="L277" s="606" t="s">
        <v>1264</v>
      </c>
      <c r="M277" s="611"/>
      <c r="N277" s="606"/>
      <c r="O277" s="603"/>
      <c r="P277" s="605"/>
      <c r="Q277" s="605"/>
      <c r="R277" s="603">
        <f t="shared" si="4"/>
        <v>0</v>
      </c>
      <c r="S277" s="603"/>
      <c r="T277" s="607" t="str">
        <f>VLOOKUP(cppm_pr[[#This Row],[Status]],'All Link_LOV'!$I$32:$K$72,2,0)</f>
        <v>PO Issued</v>
      </c>
      <c r="U277" s="607" t="s">
        <v>22</v>
      </c>
      <c r="V277" s="603">
        <v>381</v>
      </c>
      <c r="W277" s="607"/>
      <c r="X277" s="603"/>
      <c r="Y277" s="603" t="s">
        <v>6058</v>
      </c>
      <c r="Z277" s="608">
        <v>45179.4840625</v>
      </c>
      <c r="AA277" s="603" t="s">
        <v>7693</v>
      </c>
      <c r="AB277" s="606">
        <v>5859</v>
      </c>
      <c r="AC277" s="606">
        <v>4494.84</v>
      </c>
      <c r="AD277" s="603" t="s">
        <v>6148</v>
      </c>
      <c r="AE277" s="603" t="s">
        <v>8181</v>
      </c>
      <c r="AF277" s="603" t="s">
        <v>6071</v>
      </c>
      <c r="AG277" s="603" t="s">
        <v>490</v>
      </c>
      <c r="AH277" s="603" t="s">
        <v>8182</v>
      </c>
      <c r="AI277" s="600" t="str">
        <f>IFERROR(VLOOKUP(cppm_pr[[#This Row],[Order Number]],SPHERE!C:CC,39,0),"")</f>
        <v/>
      </c>
      <c r="AJ277" s="600" t="str">
        <f>IFERROR(VLOOKUP(cppm_pr[[#This Row],[Order Number]],'DC TM ONE'!B:CN,42,0),"")</f>
        <v/>
      </c>
      <c r="AK277" s="603"/>
      <c r="AL277" s="609" t="s">
        <v>8007</v>
      </c>
      <c r="AM277" s="603" t="s">
        <v>8183</v>
      </c>
      <c r="AN277" s="603" t="s">
        <v>4928</v>
      </c>
      <c r="AO277" s="603"/>
      <c r="AP277" s="603"/>
      <c r="AQ277" s="610" t="s">
        <v>8184</v>
      </c>
      <c r="AR277" s="603">
        <v>3400038490</v>
      </c>
      <c r="AS277" s="603"/>
      <c r="AT277" s="610" t="s">
        <v>8185</v>
      </c>
      <c r="AU277" s="603"/>
      <c r="AV277" s="603"/>
      <c r="AW277" s="603"/>
      <c r="AX277" s="603"/>
      <c r="AY277" s="603"/>
      <c r="AZ277" s="603"/>
      <c r="BA277" s="603"/>
      <c r="BB277" s="603"/>
      <c r="BC277" s="603"/>
      <c r="BD277" s="603"/>
      <c r="BE277" s="603"/>
      <c r="BF277" s="603"/>
      <c r="BG277" s="603"/>
      <c r="BH277" s="603"/>
    </row>
    <row r="278" spans="1:60" ht="12" customHeight="1">
      <c r="A278" s="589">
        <v>275</v>
      </c>
      <c r="B278" s="589" t="s">
        <v>76</v>
      </c>
      <c r="C278" s="590" t="s">
        <v>267</v>
      </c>
      <c r="D278" s="591">
        <v>45180</v>
      </c>
      <c r="E278" s="589" t="s">
        <v>6058</v>
      </c>
      <c r="F278" s="592" t="s">
        <v>8186</v>
      </c>
      <c r="G278" s="592" t="s">
        <v>8187</v>
      </c>
      <c r="H278" s="592" t="s">
        <v>8188</v>
      </c>
      <c r="I278" s="592" t="s">
        <v>8189</v>
      </c>
      <c r="J278" s="589"/>
      <c r="K278" s="593"/>
      <c r="L278" s="595" t="s">
        <v>1264</v>
      </c>
      <c r="M278" s="593"/>
      <c r="N278" s="595"/>
      <c r="O278" s="592"/>
      <c r="P278" s="594"/>
      <c r="Q278" s="594"/>
      <c r="R278" s="592">
        <f t="shared" si="4"/>
        <v>0</v>
      </c>
      <c r="S278" s="592"/>
      <c r="T278" s="596" t="str">
        <f>VLOOKUP(cppm_pr[[#This Row],[Status]],'All Link_LOV'!$I$32:$K$72,2,0)</f>
        <v>PO Issued</v>
      </c>
      <c r="U278" s="596" t="s">
        <v>22</v>
      </c>
      <c r="V278" s="592">
        <v>382</v>
      </c>
      <c r="W278" s="596"/>
      <c r="X278" s="592"/>
      <c r="Y278" s="592" t="s">
        <v>6058</v>
      </c>
      <c r="Z278" s="597">
        <v>45179.483356481483</v>
      </c>
      <c r="AA278" s="598" t="s">
        <v>4849</v>
      </c>
      <c r="AB278" s="595">
        <v>15434</v>
      </c>
      <c r="AC278" s="595">
        <v>6527.71</v>
      </c>
      <c r="AD278" s="592" t="s">
        <v>6148</v>
      </c>
      <c r="AE278" s="592" t="s">
        <v>8190</v>
      </c>
      <c r="AF278" s="592" t="s">
        <v>397</v>
      </c>
      <c r="AG278" s="592" t="s">
        <v>493</v>
      </c>
      <c r="AH278" s="592" t="s">
        <v>8191</v>
      </c>
      <c r="AI278" s="600" t="str">
        <f>IFERROR(VLOOKUP(cppm_pr[[#This Row],[Order Number]],SPHERE!C:CC,39,0),"")</f>
        <v/>
      </c>
      <c r="AJ278" s="600" t="str">
        <f>IFERROR(VLOOKUP(cppm_pr[[#This Row],[Order Number]],'DC TM ONE'!B:CN,42,0),"")</f>
        <v/>
      </c>
      <c r="AK278" s="592"/>
      <c r="AL278" s="599" t="s">
        <v>8192</v>
      </c>
      <c r="AM278" s="592" t="s">
        <v>8193</v>
      </c>
      <c r="AN278" s="592" t="s">
        <v>4928</v>
      </c>
      <c r="AO278" s="592"/>
      <c r="AP278" s="592"/>
      <c r="AQ278" s="598" t="s">
        <v>8194</v>
      </c>
      <c r="AR278" s="592">
        <v>3400038718</v>
      </c>
      <c r="AS278" s="592"/>
      <c r="AT278" s="598" t="s">
        <v>8195</v>
      </c>
      <c r="AU278" s="592"/>
      <c r="AV278" s="592"/>
      <c r="AW278" s="592"/>
      <c r="AX278" s="592"/>
      <c r="AY278" s="592"/>
      <c r="AZ278" s="592"/>
      <c r="BA278" s="592"/>
      <c r="BB278" s="592"/>
      <c r="BC278" s="592"/>
      <c r="BD278" s="592"/>
      <c r="BE278" s="592"/>
      <c r="BF278" s="592"/>
      <c r="BG278" s="592"/>
      <c r="BH278" s="592"/>
    </row>
    <row r="279" spans="1:60" ht="12" customHeight="1">
      <c r="A279" s="600">
        <v>276</v>
      </c>
      <c r="B279" s="600" t="s">
        <v>71</v>
      </c>
      <c r="C279" s="601" t="s">
        <v>267</v>
      </c>
      <c r="D279" s="602"/>
      <c r="E279" s="600" t="s">
        <v>6058</v>
      </c>
      <c r="F279" s="603" t="s">
        <v>8196</v>
      </c>
      <c r="G279" s="603" t="s">
        <v>8197</v>
      </c>
      <c r="H279" s="603" t="s">
        <v>8198</v>
      </c>
      <c r="I279" s="600" t="s">
        <v>8199</v>
      </c>
      <c r="J279" s="600"/>
      <c r="K279" s="611" t="s">
        <v>8200</v>
      </c>
      <c r="L279" s="606" t="s">
        <v>55</v>
      </c>
      <c r="M279" s="611"/>
      <c r="N279" s="606"/>
      <c r="O279" s="603"/>
      <c r="P279" s="625"/>
      <c r="Q279" s="625"/>
      <c r="R279" s="600">
        <f t="shared" si="4"/>
        <v>0</v>
      </c>
      <c r="S279" s="600"/>
      <c r="T279" s="607" t="str">
        <f>VLOOKUP(cppm_pr[[#This Row],[Status]],'All Link_LOV'!$I$32:$K$72,2,0)</f>
        <v>PO Issued</v>
      </c>
      <c r="U279" s="607" t="s">
        <v>22</v>
      </c>
      <c r="V279" s="603">
        <v>383</v>
      </c>
      <c r="W279" s="607"/>
      <c r="X279" s="603"/>
      <c r="Y279" s="603" t="s">
        <v>6058</v>
      </c>
      <c r="Z279" s="608">
        <v>45179.491898148102</v>
      </c>
      <c r="AA279" s="603" t="s">
        <v>1958</v>
      </c>
      <c r="AB279" s="606">
        <v>4082</v>
      </c>
      <c r="AC279" s="606">
        <v>794</v>
      </c>
      <c r="AD279" s="603" t="s">
        <v>6148</v>
      </c>
      <c r="AE279" s="603" t="s">
        <v>8201</v>
      </c>
      <c r="AF279" s="603" t="s">
        <v>6071</v>
      </c>
      <c r="AG279" s="603" t="s">
        <v>490</v>
      </c>
      <c r="AH279" s="600" t="s">
        <v>8202</v>
      </c>
      <c r="AI279" s="600" t="str">
        <f>IFERROR(VLOOKUP(cppm_pr[[#This Row],[Order Number]],SPHERE!C:CC,39,0),"")</f>
        <v/>
      </c>
      <c r="AJ279" s="600" t="str">
        <f>IFERROR(VLOOKUP(cppm_pr[[#This Row],[Order Number]],'DC TM ONE'!B:CN,42,0),"")</f>
        <v/>
      </c>
      <c r="AK279" s="600"/>
      <c r="AL279" s="609">
        <v>45153</v>
      </c>
      <c r="AM279" s="603" t="s">
        <v>8203</v>
      </c>
      <c r="AN279" s="603" t="s">
        <v>4928</v>
      </c>
      <c r="AO279" s="603"/>
      <c r="AP279" s="603"/>
      <c r="AQ279" s="610" t="s">
        <v>8204</v>
      </c>
      <c r="AR279" s="603" t="s">
        <v>1763</v>
      </c>
      <c r="AS279" s="603"/>
      <c r="AT279" s="610" t="s">
        <v>8205</v>
      </c>
      <c r="AU279" s="603"/>
      <c r="AV279" s="603"/>
      <c r="AW279" s="603"/>
      <c r="AX279" s="603"/>
      <c r="AY279" s="603"/>
      <c r="AZ279" s="603"/>
      <c r="BA279" s="603"/>
      <c r="BB279" s="603"/>
      <c r="BC279" s="603"/>
      <c r="BD279" s="603"/>
      <c r="BE279" s="603"/>
      <c r="BF279" s="603"/>
      <c r="BG279" s="603"/>
      <c r="BH279" s="603"/>
    </row>
    <row r="280" spans="1:60" ht="12" customHeight="1">
      <c r="A280" s="589">
        <v>277</v>
      </c>
      <c r="B280" s="589" t="s">
        <v>71</v>
      </c>
      <c r="C280" s="590" t="s">
        <v>267</v>
      </c>
      <c r="D280" s="591"/>
      <c r="E280" s="589" t="s">
        <v>6058</v>
      </c>
      <c r="F280" s="592" t="s">
        <v>8206</v>
      </c>
      <c r="G280" s="592" t="s">
        <v>8207</v>
      </c>
      <c r="H280" s="592" t="s">
        <v>8208</v>
      </c>
      <c r="I280" s="589" t="s">
        <v>8209</v>
      </c>
      <c r="J280" s="589"/>
      <c r="K280" s="593" t="s">
        <v>8210</v>
      </c>
      <c r="L280" s="595" t="s">
        <v>55</v>
      </c>
      <c r="M280" s="593"/>
      <c r="N280" s="595"/>
      <c r="O280" s="592"/>
      <c r="P280" s="655"/>
      <c r="Q280" s="655"/>
      <c r="R280" s="589">
        <f t="shared" si="4"/>
        <v>0</v>
      </c>
      <c r="S280" s="589"/>
      <c r="T280" s="596" t="str">
        <f>VLOOKUP(cppm_pr[[#This Row],[Status]],'All Link_LOV'!$I$32:$K$72,2,0)</f>
        <v>PO Issued</v>
      </c>
      <c r="U280" s="596" t="s">
        <v>22</v>
      </c>
      <c r="V280" s="592">
        <v>384</v>
      </c>
      <c r="W280" s="596"/>
      <c r="X280" s="592"/>
      <c r="Y280" s="592" t="s">
        <v>6058</v>
      </c>
      <c r="Z280" s="597">
        <v>45179.497268518498</v>
      </c>
      <c r="AA280" s="598" t="s">
        <v>1958</v>
      </c>
      <c r="AB280" s="595">
        <v>7252</v>
      </c>
      <c r="AC280" s="595">
        <v>1354</v>
      </c>
      <c r="AD280" s="592" t="s">
        <v>6148</v>
      </c>
      <c r="AE280" s="592" t="s">
        <v>8211</v>
      </c>
      <c r="AF280" s="592" t="s">
        <v>6071</v>
      </c>
      <c r="AG280" s="592" t="s">
        <v>490</v>
      </c>
      <c r="AH280" s="589" t="s">
        <v>8212</v>
      </c>
      <c r="AI280" s="600" t="str">
        <f>IFERROR(VLOOKUP(cppm_pr[[#This Row],[Order Number]],SPHERE!C:CC,39,0),"")</f>
        <v/>
      </c>
      <c r="AJ280" s="600" t="str">
        <f>IFERROR(VLOOKUP(cppm_pr[[#This Row],[Order Number]],'DC TM ONE'!B:CN,42,0),"")</f>
        <v/>
      </c>
      <c r="AK280" s="589"/>
      <c r="AL280" s="599">
        <v>45169</v>
      </c>
      <c r="AM280" s="592" t="s">
        <v>8213</v>
      </c>
      <c r="AN280" s="592" t="s">
        <v>4928</v>
      </c>
      <c r="AO280" s="592"/>
      <c r="AP280" s="592"/>
      <c r="AQ280" s="598" t="s">
        <v>8214</v>
      </c>
      <c r="AR280" s="592" t="s">
        <v>1763</v>
      </c>
      <c r="AS280" s="592"/>
      <c r="AT280" s="598" t="s">
        <v>8215</v>
      </c>
      <c r="AU280" s="592"/>
      <c r="AV280" s="592"/>
      <c r="AW280" s="592"/>
      <c r="AX280" s="592"/>
      <c r="AY280" s="592"/>
      <c r="AZ280" s="592"/>
      <c r="BA280" s="592"/>
      <c r="BB280" s="592"/>
      <c r="BC280" s="592"/>
      <c r="BD280" s="592"/>
      <c r="BE280" s="592"/>
      <c r="BF280" s="592"/>
      <c r="BG280" s="592"/>
      <c r="BH280" s="592"/>
    </row>
    <row r="281" spans="1:60" ht="12" customHeight="1">
      <c r="A281" s="600">
        <v>278</v>
      </c>
      <c r="B281" s="600" t="s">
        <v>64</v>
      </c>
      <c r="C281" s="601" t="s">
        <v>267</v>
      </c>
      <c r="D281" s="602">
        <v>45180</v>
      </c>
      <c r="E281" s="600" t="s">
        <v>8216</v>
      </c>
      <c r="F281" s="603" t="s">
        <v>928</v>
      </c>
      <c r="G281" s="603" t="s">
        <v>8217</v>
      </c>
      <c r="H281" s="603" t="s">
        <v>134</v>
      </c>
      <c r="I281" s="603" t="s">
        <v>8218</v>
      </c>
      <c r="J281" s="600"/>
      <c r="K281" s="611"/>
      <c r="L281" s="606" t="s">
        <v>50</v>
      </c>
      <c r="M281" s="611"/>
      <c r="N281" s="606"/>
      <c r="O281" s="603"/>
      <c r="P281" s="605"/>
      <c r="Q281" s="605"/>
      <c r="R281" s="603">
        <f t="shared" si="4"/>
        <v>0</v>
      </c>
      <c r="S281" s="603"/>
      <c r="T281" s="607" t="str">
        <f>VLOOKUP(cppm_pr[[#This Row],[Status]],'All Link_LOV'!$I$32:$K$72,2,0)</f>
        <v>PO Issued</v>
      </c>
      <c r="U281" s="607" t="s">
        <v>22</v>
      </c>
      <c r="V281" s="603">
        <v>385</v>
      </c>
      <c r="W281" s="607"/>
      <c r="X281" s="603"/>
      <c r="Y281" s="603" t="s">
        <v>6058</v>
      </c>
      <c r="Z281" s="608">
        <v>45179.565185185202</v>
      </c>
      <c r="AA281" s="603" t="s">
        <v>1793</v>
      </c>
      <c r="AB281" s="606">
        <v>10246</v>
      </c>
      <c r="AC281" s="606">
        <v>2695.95</v>
      </c>
      <c r="AD281" s="603" t="s">
        <v>6148</v>
      </c>
      <c r="AE281" s="603" t="s">
        <v>8219</v>
      </c>
      <c r="AF281" s="603" t="s">
        <v>398</v>
      </c>
      <c r="AG281" s="603" t="s">
        <v>488</v>
      </c>
      <c r="AH281" s="603" t="s">
        <v>8220</v>
      </c>
      <c r="AI281" s="600" t="str">
        <f>IFERROR(VLOOKUP(cppm_pr[[#This Row],[Order Number]],SPHERE!C:CC,39,0),"")</f>
        <v/>
      </c>
      <c r="AJ281" s="600" t="str">
        <f>IFERROR(VLOOKUP(cppm_pr[[#This Row],[Order Number]],'DC TM ONE'!B:CN,42,0),"")</f>
        <v/>
      </c>
      <c r="AK281" s="603"/>
      <c r="AL281" s="609">
        <v>45194</v>
      </c>
      <c r="AM281" s="603" t="s">
        <v>8221</v>
      </c>
      <c r="AN281" s="603" t="s">
        <v>4928</v>
      </c>
      <c r="AO281" s="603"/>
      <c r="AP281" s="603"/>
      <c r="AQ281" s="610" t="s">
        <v>8222</v>
      </c>
      <c r="AR281" s="603" t="s">
        <v>8223</v>
      </c>
      <c r="AS281" s="603"/>
      <c r="AT281" s="610" t="s">
        <v>8224</v>
      </c>
      <c r="AU281" s="603"/>
      <c r="AV281" s="603"/>
      <c r="AW281" s="603"/>
      <c r="AX281" s="603"/>
      <c r="AY281" s="603"/>
      <c r="AZ281" s="603"/>
      <c r="BA281" s="603"/>
      <c r="BB281" s="603"/>
      <c r="BC281" s="603"/>
      <c r="BD281" s="603"/>
      <c r="BE281" s="603"/>
      <c r="BF281" s="603"/>
      <c r="BG281" s="603"/>
      <c r="BH281" s="603"/>
    </row>
    <row r="282" spans="1:60" s="544" customFormat="1" ht="12" customHeight="1">
      <c r="A282" s="630">
        <v>504</v>
      </c>
      <c r="B282" s="630" t="s">
        <v>77</v>
      </c>
      <c r="C282" s="590" t="s">
        <v>267</v>
      </c>
      <c r="D282" s="629"/>
      <c r="E282" s="589" t="s">
        <v>6058</v>
      </c>
      <c r="F282" s="634" t="s">
        <v>2759</v>
      </c>
      <c r="G282" s="634" t="s">
        <v>2758</v>
      </c>
      <c r="H282" s="634" t="s">
        <v>2757</v>
      </c>
      <c r="I282" s="630"/>
      <c r="J282" s="630" t="s">
        <v>2760</v>
      </c>
      <c r="K282" s="631"/>
      <c r="L282" s="595" t="s">
        <v>1691</v>
      </c>
      <c r="M282" s="631"/>
      <c r="N282" s="636"/>
      <c r="O282" s="634"/>
      <c r="P282" s="632"/>
      <c r="Q282" s="632"/>
      <c r="R282" s="630">
        <f t="shared" si="4"/>
        <v>0</v>
      </c>
      <c r="S282" s="630"/>
      <c r="T282" s="633" t="str">
        <f>VLOOKUP(cppm_pr[[#This Row],[Status]],'All Link_LOV'!$I$32:$K$72,2,0)</f>
        <v>PO Issued</v>
      </c>
      <c r="U282" s="633" t="s">
        <v>2593</v>
      </c>
      <c r="V282" s="634">
        <v>29</v>
      </c>
      <c r="W282" s="633"/>
      <c r="X282" s="634"/>
      <c r="Y282" s="634" t="s">
        <v>8225</v>
      </c>
      <c r="Z282" s="635">
        <v>45182</v>
      </c>
      <c r="AA282" s="634"/>
      <c r="AB282" s="636"/>
      <c r="AC282" s="636"/>
      <c r="AD282" s="634"/>
      <c r="AE282" s="634"/>
      <c r="AF282" s="634" t="s">
        <v>398</v>
      </c>
      <c r="AG282" s="634" t="s">
        <v>488</v>
      </c>
      <c r="AH282" s="634" t="s">
        <v>8226</v>
      </c>
      <c r="AI282" s="600" t="str">
        <f>IFERROR(VLOOKUP(cppm_pr[[#This Row],[Order Number]],SPHERE!C:CC,39,0),"")</f>
        <v/>
      </c>
      <c r="AJ282" s="600" t="str">
        <f>IFERROR(VLOOKUP(cppm_pr[[#This Row],[Order Number]],'DC TM ONE'!B:CN,42,0),"")</f>
        <v/>
      </c>
      <c r="AK282" s="634"/>
      <c r="AL282" s="637"/>
      <c r="AM282" s="634"/>
      <c r="AN282" s="634"/>
      <c r="AO282" s="634" t="s">
        <v>8227</v>
      </c>
      <c r="AP282" s="634"/>
      <c r="AQ282" s="638"/>
      <c r="AR282" s="634"/>
      <c r="AS282" s="634"/>
      <c r="AT282" s="638"/>
      <c r="AU282" s="634"/>
      <c r="AV282" s="634"/>
      <c r="AW282" s="634"/>
      <c r="AX282" s="634"/>
      <c r="AY282" s="634"/>
      <c r="AZ282" s="634"/>
      <c r="BA282" s="634"/>
      <c r="BB282" s="634"/>
      <c r="BC282" s="634"/>
      <c r="BD282" s="634"/>
      <c r="BE282" s="634"/>
      <c r="BF282" s="634"/>
      <c r="BG282" s="634"/>
      <c r="BH282" s="634"/>
    </row>
    <row r="283" spans="1:60" s="544" customFormat="1" ht="12" customHeight="1">
      <c r="A283" s="630">
        <v>507</v>
      </c>
      <c r="B283" s="630" t="s">
        <v>77</v>
      </c>
      <c r="C283" s="601" t="s">
        <v>267</v>
      </c>
      <c r="D283" s="629"/>
      <c r="E283" s="600" t="s">
        <v>6058</v>
      </c>
      <c r="F283" s="634" t="s">
        <v>2780</v>
      </c>
      <c r="G283" s="634" t="s">
        <v>2779</v>
      </c>
      <c r="H283" s="634" t="s">
        <v>2778</v>
      </c>
      <c r="I283" s="630"/>
      <c r="J283" s="630" t="s">
        <v>2781</v>
      </c>
      <c r="K283" s="631"/>
      <c r="L283" s="595" t="s">
        <v>1691</v>
      </c>
      <c r="M283" s="631"/>
      <c r="N283" s="636"/>
      <c r="O283" s="634"/>
      <c r="P283" s="632"/>
      <c r="Q283" s="632"/>
      <c r="R283" s="630">
        <f t="shared" si="4"/>
        <v>0</v>
      </c>
      <c r="S283" s="630"/>
      <c r="T283" s="633" t="str">
        <f>VLOOKUP(cppm_pr[[#This Row],[Status]],'All Link_LOV'!$I$32:$K$72,2,0)</f>
        <v>PO Issued</v>
      </c>
      <c r="U283" s="633" t="s">
        <v>2593</v>
      </c>
      <c r="V283" s="634">
        <v>32</v>
      </c>
      <c r="W283" s="633"/>
      <c r="X283" s="634"/>
      <c r="Y283" s="634" t="s">
        <v>8225</v>
      </c>
      <c r="Z283" s="635">
        <v>45182</v>
      </c>
      <c r="AA283" s="638"/>
      <c r="AB283" s="636"/>
      <c r="AC283" s="636"/>
      <c r="AD283" s="634"/>
      <c r="AE283" s="634"/>
      <c r="AF283" s="634" t="s">
        <v>398</v>
      </c>
      <c r="AG283" s="634" t="s">
        <v>488</v>
      </c>
      <c r="AH283" s="634" t="s">
        <v>8228</v>
      </c>
      <c r="AI283" s="600" t="str">
        <f>IFERROR(VLOOKUP(cppm_pr[[#This Row],[Order Number]],SPHERE!C:CC,39,0),"")</f>
        <v/>
      </c>
      <c r="AJ283" s="600" t="str">
        <f>IFERROR(VLOOKUP(cppm_pr[[#This Row],[Order Number]],'DC TM ONE'!B:CN,42,0),"")</f>
        <v/>
      </c>
      <c r="AK283" s="634"/>
      <c r="AL283" s="637"/>
      <c r="AM283" s="634"/>
      <c r="AN283" s="634"/>
      <c r="AO283" s="630" t="s">
        <v>8229</v>
      </c>
      <c r="AP283" s="634"/>
      <c r="AQ283" s="638"/>
      <c r="AR283" s="634"/>
      <c r="AS283" s="634"/>
      <c r="AT283" s="638"/>
      <c r="AU283" s="634"/>
      <c r="AV283" s="634"/>
      <c r="AW283" s="634"/>
      <c r="AX283" s="634"/>
      <c r="AY283" s="634"/>
      <c r="AZ283" s="634"/>
      <c r="BA283" s="634"/>
      <c r="BB283" s="634"/>
      <c r="BC283" s="634"/>
      <c r="BD283" s="634"/>
      <c r="BE283" s="634"/>
      <c r="BF283" s="634"/>
      <c r="BG283" s="634"/>
      <c r="BH283" s="634"/>
    </row>
    <row r="284" spans="1:60" ht="12" customHeight="1">
      <c r="A284" s="589">
        <v>567</v>
      </c>
      <c r="B284" s="589" t="s">
        <v>77</v>
      </c>
      <c r="C284" s="590" t="s">
        <v>267</v>
      </c>
      <c r="D284" s="591"/>
      <c r="E284" s="589" t="s">
        <v>6058</v>
      </c>
      <c r="F284" s="592" t="s">
        <v>3066</v>
      </c>
      <c r="G284" s="592" t="s">
        <v>3065</v>
      </c>
      <c r="H284" s="592" t="s">
        <v>3064</v>
      </c>
      <c r="I284" s="589" t="s">
        <v>8230</v>
      </c>
      <c r="J284" s="589" t="s">
        <v>3067</v>
      </c>
      <c r="K284" s="593"/>
      <c r="L284" s="595" t="s">
        <v>1691</v>
      </c>
      <c r="M284" s="593"/>
      <c r="N284" s="595"/>
      <c r="O284" s="592"/>
      <c r="P284" s="655"/>
      <c r="Q284" s="655"/>
      <c r="R284" s="589">
        <f t="shared" si="4"/>
        <v>0</v>
      </c>
      <c r="S284" s="589"/>
      <c r="T284" s="596" t="str">
        <f>VLOOKUP(cppm_pr[[#This Row],[Status]],'All Link_LOV'!$I$32:$K$72,2,0)</f>
        <v>PO Issued</v>
      </c>
      <c r="U284" s="596" t="s">
        <v>2593</v>
      </c>
      <c r="V284" s="592">
        <v>92</v>
      </c>
      <c r="W284" s="596" t="s">
        <v>8026</v>
      </c>
      <c r="X284" s="603" t="s">
        <v>8231</v>
      </c>
      <c r="Y284" s="603"/>
      <c r="Z284" s="597">
        <v>45182</v>
      </c>
      <c r="AA284" s="598"/>
      <c r="AB284" s="595"/>
      <c r="AC284" s="595"/>
      <c r="AD284" s="592"/>
      <c r="AE284" s="592"/>
      <c r="AF284" s="592" t="s">
        <v>398</v>
      </c>
      <c r="AG284" s="592" t="s">
        <v>488</v>
      </c>
      <c r="AH284" s="592">
        <v>0</v>
      </c>
      <c r="AI284" s="600" t="str">
        <f>IFERROR(VLOOKUP(cppm_pr[[#This Row],[Order Number]],SPHERE!C:CC,39,0),"")</f>
        <v/>
      </c>
      <c r="AJ284" s="600" t="str">
        <f>IFERROR(VLOOKUP(cppm_pr[[#This Row],[Order Number]],'DC TM ONE'!B:CN,42,0),"")</f>
        <v/>
      </c>
      <c r="AK284" s="592"/>
      <c r="AL284" s="599"/>
      <c r="AM284" s="592"/>
      <c r="AN284" s="592"/>
      <c r="AO284" s="592" t="s">
        <v>8230</v>
      </c>
      <c r="AP284" s="592"/>
      <c r="AQ284" s="598"/>
      <c r="AR284" s="592"/>
      <c r="AS284" s="592"/>
      <c r="AT284" s="598"/>
      <c r="AU284" s="592"/>
      <c r="AV284" s="592"/>
      <c r="AW284" s="592"/>
      <c r="AX284" s="592"/>
      <c r="AY284" s="592"/>
      <c r="AZ284" s="592"/>
      <c r="BA284" s="592"/>
      <c r="BB284" s="592"/>
      <c r="BC284" s="592"/>
      <c r="BD284" s="592"/>
      <c r="BE284" s="592"/>
      <c r="BF284" s="592"/>
      <c r="BG284" s="589" t="s">
        <v>3068</v>
      </c>
      <c r="BH284" s="592"/>
    </row>
    <row r="285" spans="1:60" ht="12" customHeight="1">
      <c r="A285" s="600">
        <v>282</v>
      </c>
      <c r="B285" s="600" t="s">
        <v>68</v>
      </c>
      <c r="C285" s="571" t="s">
        <v>210</v>
      </c>
      <c r="D285" s="602"/>
      <c r="E285" s="600" t="s">
        <v>6058</v>
      </c>
      <c r="F285" s="603" t="s">
        <v>809</v>
      </c>
      <c r="G285" s="603" t="s">
        <v>8232</v>
      </c>
      <c r="H285" s="603" t="s">
        <v>344</v>
      </c>
      <c r="I285" s="603"/>
      <c r="J285" s="600"/>
      <c r="K285" s="611"/>
      <c r="L285" s="606" t="s">
        <v>1552</v>
      </c>
      <c r="M285" s="611"/>
      <c r="N285" s="606"/>
      <c r="O285" s="603"/>
      <c r="P285" s="605"/>
      <c r="Q285" s="605"/>
      <c r="R285" s="603">
        <f t="shared" si="4"/>
        <v>0</v>
      </c>
      <c r="S285" s="603"/>
      <c r="T285" s="607" t="str">
        <f>VLOOKUP(cppm_pr[[#This Row],[Status]],'All Link_LOV'!$I$32:$K$72,2,0)</f>
        <v>New Request PR</v>
      </c>
      <c r="U285" s="607" t="s">
        <v>22</v>
      </c>
      <c r="V285" s="603">
        <v>389</v>
      </c>
      <c r="W285" s="607"/>
      <c r="X285" s="603"/>
      <c r="Y285" s="603" t="s">
        <v>6058</v>
      </c>
      <c r="Z285" s="608">
        <v>45179.621157407397</v>
      </c>
      <c r="AA285" s="603" t="s">
        <v>2009</v>
      </c>
      <c r="AB285" s="606">
        <v>19866</v>
      </c>
      <c r="AC285" s="606">
        <v>3708.68</v>
      </c>
      <c r="AD285" s="603" t="s">
        <v>6059</v>
      </c>
      <c r="AE285" s="603"/>
      <c r="AF285" s="603" t="s">
        <v>398</v>
      </c>
      <c r="AG285" s="603" t="s">
        <v>492</v>
      </c>
      <c r="AH285" s="603" t="s">
        <v>808</v>
      </c>
      <c r="AI285" s="600" t="str">
        <f>IFERROR(VLOOKUP(cppm_pr[[#This Row],[Order Number]],SPHERE!C:CC,39,0),"")</f>
        <v/>
      </c>
      <c r="AJ285" s="600" t="str">
        <f>IFERROR(VLOOKUP(cppm_pr[[#This Row],[Order Number]],'DC TM ONE'!B:CN,42,0),"")</f>
        <v/>
      </c>
      <c r="AK285" s="603"/>
      <c r="AL285" s="609">
        <v>45191</v>
      </c>
      <c r="AM285" s="603" t="s">
        <v>8233</v>
      </c>
      <c r="AN285" s="603" t="s">
        <v>6175</v>
      </c>
      <c r="AO285" s="603"/>
      <c r="AP285" s="603" t="s">
        <v>8234</v>
      </c>
      <c r="AQ285" s="610"/>
      <c r="AR285" s="603"/>
      <c r="AS285" s="603"/>
      <c r="AT285" s="610" t="s">
        <v>8235</v>
      </c>
      <c r="AU285" s="603"/>
      <c r="AV285" s="603"/>
      <c r="AW285" s="603"/>
      <c r="AX285" s="603"/>
      <c r="AY285" s="603"/>
      <c r="AZ285" s="603"/>
      <c r="BA285" s="603"/>
      <c r="BB285" s="603"/>
      <c r="BC285" s="603"/>
      <c r="BD285" s="603"/>
      <c r="BE285" s="603"/>
      <c r="BF285" s="603"/>
      <c r="BG285" s="603"/>
      <c r="BH285" s="603"/>
    </row>
    <row r="286" spans="1:60" ht="12" customHeight="1">
      <c r="A286" s="589">
        <v>283</v>
      </c>
      <c r="B286" s="589" t="s">
        <v>76</v>
      </c>
      <c r="C286" s="590" t="s">
        <v>267</v>
      </c>
      <c r="D286" s="591">
        <v>45180</v>
      </c>
      <c r="E286" s="589" t="s">
        <v>6058</v>
      </c>
      <c r="F286" s="592" t="s">
        <v>8236</v>
      </c>
      <c r="G286" s="592" t="s">
        <v>8237</v>
      </c>
      <c r="H286" s="592" t="s">
        <v>8238</v>
      </c>
      <c r="I286" s="592" t="s">
        <v>8239</v>
      </c>
      <c r="J286" s="589"/>
      <c r="K286" s="593"/>
      <c r="L286" s="595" t="s">
        <v>1264</v>
      </c>
      <c r="M286" s="593"/>
      <c r="N286" s="595"/>
      <c r="O286" s="592"/>
      <c r="P286" s="594"/>
      <c r="Q286" s="594"/>
      <c r="R286" s="592">
        <f t="shared" si="4"/>
        <v>0</v>
      </c>
      <c r="S286" s="592"/>
      <c r="T286" s="596" t="str">
        <f>VLOOKUP(cppm_pr[[#This Row],[Status]],'All Link_LOV'!$I$32:$K$72,2,0)</f>
        <v>PO Issued</v>
      </c>
      <c r="U286" s="596" t="s">
        <v>22</v>
      </c>
      <c r="V286" s="592">
        <v>390</v>
      </c>
      <c r="W286" s="596"/>
      <c r="X286" s="592"/>
      <c r="Y286" s="592" t="s">
        <v>6058</v>
      </c>
      <c r="Z286" s="597">
        <v>45179.640196759297</v>
      </c>
      <c r="AA286" s="598" t="s">
        <v>7693</v>
      </c>
      <c r="AB286" s="595">
        <v>7113</v>
      </c>
      <c r="AC286" s="595">
        <v>6597.81</v>
      </c>
      <c r="AD286" s="592" t="s">
        <v>6148</v>
      </c>
      <c r="AE286" s="592" t="s">
        <v>8240</v>
      </c>
      <c r="AF286" s="592" t="s">
        <v>6071</v>
      </c>
      <c r="AG286" s="592" t="s">
        <v>490</v>
      </c>
      <c r="AH286" s="592" t="s">
        <v>8241</v>
      </c>
      <c r="AI286" s="600" t="str">
        <f>IFERROR(VLOOKUP(cppm_pr[[#This Row],[Order Number]],SPHERE!C:CC,39,0),"")</f>
        <v/>
      </c>
      <c r="AJ286" s="600" t="str">
        <f>IFERROR(VLOOKUP(cppm_pr[[#This Row],[Order Number]],'DC TM ONE'!B:CN,42,0),"")</f>
        <v/>
      </c>
      <c r="AK286" s="592"/>
      <c r="AL286" s="599">
        <v>45122</v>
      </c>
      <c r="AM286" s="592" t="s">
        <v>7768</v>
      </c>
      <c r="AN286" s="592" t="s">
        <v>4928</v>
      </c>
      <c r="AO286" s="592"/>
      <c r="AP286" s="592"/>
      <c r="AQ286" s="598" t="s">
        <v>8242</v>
      </c>
      <c r="AR286" s="592" t="s">
        <v>8243</v>
      </c>
      <c r="AS286" s="592"/>
      <c r="AT286" s="598" t="s">
        <v>8244</v>
      </c>
      <c r="AU286" s="592"/>
      <c r="AV286" s="592"/>
      <c r="AW286" s="592"/>
      <c r="AX286" s="592"/>
      <c r="AY286" s="592"/>
      <c r="AZ286" s="592"/>
      <c r="BA286" s="592"/>
      <c r="BB286" s="592"/>
      <c r="BC286" s="592"/>
      <c r="BD286" s="592"/>
      <c r="BE286" s="592"/>
      <c r="BF286" s="592"/>
      <c r="BG286" s="592"/>
      <c r="BH286" s="592"/>
    </row>
    <row r="287" spans="1:60" ht="12" customHeight="1">
      <c r="A287" s="600">
        <v>284</v>
      </c>
      <c r="B287" s="600" t="s">
        <v>76</v>
      </c>
      <c r="C287" s="601" t="s">
        <v>267</v>
      </c>
      <c r="D287" s="602">
        <v>45180</v>
      </c>
      <c r="E287" s="600" t="s">
        <v>6058</v>
      </c>
      <c r="F287" s="603" t="s">
        <v>8245</v>
      </c>
      <c r="G287" s="603" t="s">
        <v>8246</v>
      </c>
      <c r="H287" s="603" t="s">
        <v>8247</v>
      </c>
      <c r="I287" s="603" t="s">
        <v>8248</v>
      </c>
      <c r="J287" s="600"/>
      <c r="K287" s="611"/>
      <c r="L287" s="606" t="s">
        <v>1264</v>
      </c>
      <c r="M287" s="611"/>
      <c r="N287" s="606"/>
      <c r="O287" s="603"/>
      <c r="P287" s="605"/>
      <c r="Q287" s="605"/>
      <c r="R287" s="603">
        <f t="shared" si="4"/>
        <v>0</v>
      </c>
      <c r="S287" s="603"/>
      <c r="T287" s="607" t="str">
        <f>VLOOKUP(cppm_pr[[#This Row],[Status]],'All Link_LOV'!$I$32:$K$72,2,0)</f>
        <v>PO Issued</v>
      </c>
      <c r="U287" s="607" t="s">
        <v>22</v>
      </c>
      <c r="V287" s="603">
        <v>391</v>
      </c>
      <c r="W287" s="607"/>
      <c r="X287" s="603"/>
      <c r="Y287" s="603" t="s">
        <v>6058</v>
      </c>
      <c r="Z287" s="608">
        <v>45179.651527777802</v>
      </c>
      <c r="AA287" s="603" t="s">
        <v>7693</v>
      </c>
      <c r="AB287" s="606">
        <v>3709</v>
      </c>
      <c r="AC287" s="606">
        <v>7679.15</v>
      </c>
      <c r="AD287" s="603" t="s">
        <v>6148</v>
      </c>
      <c r="AE287" s="603" t="s">
        <v>8249</v>
      </c>
      <c r="AF287" s="603" t="s">
        <v>6071</v>
      </c>
      <c r="AG287" s="603" t="s">
        <v>490</v>
      </c>
      <c r="AH287" s="603" t="s">
        <v>8250</v>
      </c>
      <c r="AI287" s="600" t="str">
        <f>IFERROR(VLOOKUP(cppm_pr[[#This Row],[Order Number]],SPHERE!C:CC,39,0),"")</f>
        <v/>
      </c>
      <c r="AJ287" s="600" t="str">
        <f>IFERROR(VLOOKUP(cppm_pr[[#This Row],[Order Number]],'DC TM ONE'!B:CN,42,0),"")</f>
        <v/>
      </c>
      <c r="AK287" s="603"/>
      <c r="AL287" s="609">
        <v>45138</v>
      </c>
      <c r="AM287" s="603" t="s">
        <v>7768</v>
      </c>
      <c r="AN287" s="603" t="s">
        <v>4928</v>
      </c>
      <c r="AO287" s="603"/>
      <c r="AP287" s="603"/>
      <c r="AQ287" s="610" t="s">
        <v>8251</v>
      </c>
      <c r="AR287" s="603" t="s">
        <v>8252</v>
      </c>
      <c r="AS287" s="603"/>
      <c r="AT287" s="610" t="s">
        <v>8253</v>
      </c>
      <c r="AU287" s="603"/>
      <c r="AV287" s="603"/>
      <c r="AW287" s="603"/>
      <c r="AX287" s="603"/>
      <c r="AY287" s="603"/>
      <c r="AZ287" s="603"/>
      <c r="BA287" s="603"/>
      <c r="BB287" s="603"/>
      <c r="BC287" s="603"/>
      <c r="BD287" s="603"/>
      <c r="BE287" s="603"/>
      <c r="BF287" s="603"/>
      <c r="BG287" s="603"/>
      <c r="BH287" s="603"/>
    </row>
    <row r="288" spans="1:60" ht="12" customHeight="1">
      <c r="A288" s="589">
        <v>285</v>
      </c>
      <c r="B288" s="589" t="s">
        <v>78</v>
      </c>
      <c r="C288" s="590" t="s">
        <v>219</v>
      </c>
      <c r="D288" s="591">
        <v>45192</v>
      </c>
      <c r="E288" s="589" t="s">
        <v>8254</v>
      </c>
      <c r="F288" s="592" t="s">
        <v>8255</v>
      </c>
      <c r="G288" s="592" t="s">
        <v>8256</v>
      </c>
      <c r="H288" s="592" t="s">
        <v>8257</v>
      </c>
      <c r="I288" s="592"/>
      <c r="J288" s="589"/>
      <c r="K288" s="593"/>
      <c r="L288" s="595" t="s">
        <v>1552</v>
      </c>
      <c r="M288" s="593"/>
      <c r="N288" s="595"/>
      <c r="O288" s="592"/>
      <c r="P288" s="594"/>
      <c r="Q288" s="594"/>
      <c r="R288" s="592">
        <f t="shared" si="4"/>
        <v>0</v>
      </c>
      <c r="S288" s="592"/>
      <c r="T288" s="596" t="str">
        <f>VLOOKUP(cppm_pr[[#This Row],[Status]],'All Link_LOV'!$I$32:$K$72,2,0)</f>
        <v>Queried - Require More Information From NeC/AND</v>
      </c>
      <c r="U288" s="596" t="s">
        <v>22</v>
      </c>
      <c r="V288" s="592">
        <v>392</v>
      </c>
      <c r="W288" s="596"/>
      <c r="X288" s="592"/>
      <c r="Y288" s="592" t="s">
        <v>6058</v>
      </c>
      <c r="Z288" s="597">
        <v>45179.926620370403</v>
      </c>
      <c r="AA288" s="598" t="s">
        <v>2267</v>
      </c>
      <c r="AB288" s="595">
        <v>13467</v>
      </c>
      <c r="AC288" s="595">
        <v>15252.16</v>
      </c>
      <c r="AD288" s="592" t="s">
        <v>6059</v>
      </c>
      <c r="AE288" s="592"/>
      <c r="AF288" s="592" t="s">
        <v>6071</v>
      </c>
      <c r="AG288" s="592" t="s">
        <v>491</v>
      </c>
      <c r="AH288" s="592" t="s">
        <v>8258</v>
      </c>
      <c r="AI288" s="600" t="str">
        <f>IFERROR(VLOOKUP(cppm_pr[[#This Row],[Order Number]],SPHERE!C:CC,39,0),"")</f>
        <v/>
      </c>
      <c r="AJ288" s="600" t="str">
        <f>IFERROR(VLOOKUP(cppm_pr[[#This Row],[Order Number]],'DC TM ONE'!B:CN,42,0),"")</f>
        <v/>
      </c>
      <c r="AK288" s="592"/>
      <c r="AL288" s="599">
        <v>45184</v>
      </c>
      <c r="AM288" s="592" t="s">
        <v>6993</v>
      </c>
      <c r="AN288" s="592" t="s">
        <v>6175</v>
      </c>
      <c r="AO288" s="592"/>
      <c r="AP288" s="592" t="s">
        <v>2207</v>
      </c>
      <c r="AQ288" s="598"/>
      <c r="AR288" s="592"/>
      <c r="AS288" s="592"/>
      <c r="AT288" s="598" t="s">
        <v>8259</v>
      </c>
      <c r="AU288" s="592"/>
      <c r="AV288" s="592"/>
      <c r="AW288" s="592"/>
      <c r="AX288" s="592"/>
      <c r="AY288" s="592"/>
      <c r="AZ288" s="592"/>
      <c r="BA288" s="592"/>
      <c r="BB288" s="592"/>
      <c r="BC288" s="592"/>
      <c r="BD288" s="592"/>
      <c r="BE288" s="592"/>
      <c r="BF288" s="592"/>
      <c r="BG288" s="592"/>
      <c r="BH288" s="592"/>
    </row>
    <row r="289" spans="1:60" ht="12" customHeight="1">
      <c r="A289" s="600">
        <v>610</v>
      </c>
      <c r="B289" s="600" t="s">
        <v>77</v>
      </c>
      <c r="C289" s="601" t="s">
        <v>256</v>
      </c>
      <c r="D289" s="602"/>
      <c r="E289" s="600" t="s">
        <v>8260</v>
      </c>
      <c r="F289" s="603" t="s">
        <v>3256</v>
      </c>
      <c r="G289" s="603" t="s">
        <v>3255</v>
      </c>
      <c r="H289" s="603" t="s">
        <v>3262</v>
      </c>
      <c r="I289" s="607"/>
      <c r="J289" s="600" t="s">
        <v>3257</v>
      </c>
      <c r="K289" s="611"/>
      <c r="L289" s="595" t="s">
        <v>1691</v>
      </c>
      <c r="M289" s="611"/>
      <c r="N289" s="606"/>
      <c r="O289" s="603"/>
      <c r="P289" s="665"/>
      <c r="Q289" s="665"/>
      <c r="R289" s="607">
        <f t="shared" si="4"/>
        <v>0</v>
      </c>
      <c r="S289" s="607"/>
      <c r="T289" s="607" t="str">
        <f>VLOOKUP(cppm_pr[[#This Row],[Status]],'All Link_LOV'!$I$32:$K$72,2,0)</f>
        <v>PO Issued / Not Require LOR</v>
      </c>
      <c r="U289" s="607" t="s">
        <v>2593</v>
      </c>
      <c r="V289" s="603">
        <v>135</v>
      </c>
      <c r="W289" s="607" t="s">
        <v>8026</v>
      </c>
      <c r="X289" s="603" t="s">
        <v>499</v>
      </c>
      <c r="Y289" s="603"/>
      <c r="Z289" s="608">
        <v>45182</v>
      </c>
      <c r="AA289" s="603"/>
      <c r="AB289" s="606"/>
      <c r="AC289" s="606"/>
      <c r="AD289" s="603"/>
      <c r="AE289" s="603"/>
      <c r="AF289" s="603" t="s">
        <v>398</v>
      </c>
      <c r="AG289" s="603" t="s">
        <v>488</v>
      </c>
      <c r="AH289" s="603">
        <v>0</v>
      </c>
      <c r="AI289" s="600" t="str">
        <f>IFERROR(VLOOKUP(cppm_pr[[#This Row],[Order Number]],SPHERE!C:CC,39,0),"")</f>
        <v/>
      </c>
      <c r="AJ289" s="600" t="str">
        <f>IFERROR(VLOOKUP(cppm_pr[[#This Row],[Order Number]],'DC TM ONE'!B:CN,42,0),"")</f>
        <v/>
      </c>
      <c r="AK289" s="603"/>
      <c r="AL289" s="609"/>
      <c r="AM289" s="603"/>
      <c r="AN289" s="603"/>
      <c r="AO289" s="666" t="s">
        <v>8261</v>
      </c>
      <c r="AP289" s="603"/>
      <c r="AQ289" s="610"/>
      <c r="AR289" s="603"/>
      <c r="AS289" s="603"/>
      <c r="AT289" s="610"/>
      <c r="AU289" s="603"/>
      <c r="AV289" s="603"/>
      <c r="AW289" s="603"/>
      <c r="AX289" s="603"/>
      <c r="AY289" s="603"/>
      <c r="AZ289" s="603"/>
      <c r="BA289" s="603"/>
      <c r="BB289" s="603"/>
      <c r="BC289" s="603"/>
      <c r="BD289" s="603"/>
      <c r="BE289" s="603"/>
      <c r="BF289" s="603"/>
      <c r="BG289" s="600" t="s">
        <v>3258</v>
      </c>
      <c r="BH289" s="603"/>
    </row>
    <row r="290" spans="1:60" ht="12" customHeight="1">
      <c r="A290" s="589">
        <v>287</v>
      </c>
      <c r="B290" s="596" t="s">
        <v>70</v>
      </c>
      <c r="C290" s="590" t="s">
        <v>267</v>
      </c>
      <c r="D290" s="591"/>
      <c r="E290" s="589" t="s">
        <v>8262</v>
      </c>
      <c r="F290" s="592" t="s">
        <v>1994</v>
      </c>
      <c r="G290" s="592" t="s">
        <v>1993</v>
      </c>
      <c r="H290" s="592" t="s">
        <v>1991</v>
      </c>
      <c r="I290" s="592" t="s">
        <v>1989</v>
      </c>
      <c r="J290" s="589"/>
      <c r="K290" s="593" t="s">
        <v>8263</v>
      </c>
      <c r="L290" s="590" t="s">
        <v>1492</v>
      </c>
      <c r="M290" s="593"/>
      <c r="N290" s="595"/>
      <c r="O290" s="592"/>
      <c r="P290" s="594"/>
      <c r="Q290" s="594"/>
      <c r="R290" s="592">
        <f t="shared" si="4"/>
        <v>0</v>
      </c>
      <c r="S290" s="592"/>
      <c r="T290" s="596" t="str">
        <f>VLOOKUP(cppm_pr[[#This Row],[Status]],'All Link_LOV'!$I$32:$K$72,2,0)</f>
        <v>PO Issued</v>
      </c>
      <c r="U290" s="596" t="s">
        <v>22</v>
      </c>
      <c r="V290" s="592">
        <v>394</v>
      </c>
      <c r="W290" s="596"/>
      <c r="X290" s="592"/>
      <c r="Y290" s="592" t="s">
        <v>6058</v>
      </c>
      <c r="Z290" s="597">
        <v>45180</v>
      </c>
      <c r="AA290" s="598" t="s">
        <v>7555</v>
      </c>
      <c r="AB290" s="595">
        <v>13955</v>
      </c>
      <c r="AC290" s="595">
        <v>13955</v>
      </c>
      <c r="AD290" s="592" t="s">
        <v>6059</v>
      </c>
      <c r="AE290" s="592"/>
      <c r="AF290" s="592" t="s">
        <v>6071</v>
      </c>
      <c r="AG290" s="592" t="s">
        <v>490</v>
      </c>
      <c r="AH290" s="589" t="s">
        <v>8264</v>
      </c>
      <c r="AI290" s="600" t="str">
        <f>IFERROR(VLOOKUP(cppm_pr[[#This Row],[Order Number]],SPHERE!C:CC,39,0),"")</f>
        <v/>
      </c>
      <c r="AJ290" s="600" t="str">
        <f>IFERROR(VLOOKUP(cppm_pr[[#This Row],[Order Number]],'DC TM ONE'!B:CN,42,0),"")</f>
        <v/>
      </c>
      <c r="AK290" s="589"/>
      <c r="AL290" s="599">
        <v>45239</v>
      </c>
      <c r="AM290" s="592" t="s">
        <v>7557</v>
      </c>
      <c r="AN290" s="592" t="s">
        <v>4928</v>
      </c>
      <c r="AO290" s="589"/>
      <c r="AP290" s="592"/>
      <c r="AQ290" s="598" t="s">
        <v>8265</v>
      </c>
      <c r="AR290" s="592">
        <v>3400038885</v>
      </c>
      <c r="AS290" s="592"/>
      <c r="AT290" s="598" t="s">
        <v>8266</v>
      </c>
      <c r="AU290" s="592"/>
      <c r="AV290" s="592"/>
      <c r="AW290" s="592"/>
      <c r="AX290" s="592"/>
      <c r="AY290" s="592"/>
      <c r="AZ290" s="592"/>
      <c r="BA290" s="592"/>
      <c r="BB290" s="592"/>
      <c r="BC290" s="592"/>
      <c r="BD290" s="592"/>
      <c r="BE290" s="592"/>
      <c r="BF290" s="592"/>
      <c r="BG290" s="592"/>
      <c r="BH290" s="592"/>
    </row>
    <row r="291" spans="1:60" ht="12" customHeight="1">
      <c r="A291" s="600">
        <v>288</v>
      </c>
      <c r="B291" s="600" t="s">
        <v>76</v>
      </c>
      <c r="C291" s="601" t="s">
        <v>254</v>
      </c>
      <c r="D291" s="602">
        <v>45181</v>
      </c>
      <c r="E291" s="600" t="s">
        <v>6058</v>
      </c>
      <c r="F291" s="603" t="s">
        <v>8267</v>
      </c>
      <c r="G291" s="603" t="s">
        <v>8268</v>
      </c>
      <c r="H291" s="603" t="s">
        <v>8269</v>
      </c>
      <c r="I291" s="603" t="s">
        <v>8270</v>
      </c>
      <c r="J291" s="600"/>
      <c r="K291" s="611"/>
      <c r="L291" s="606" t="s">
        <v>1264</v>
      </c>
      <c r="M291" s="611"/>
      <c r="N291" s="606"/>
      <c r="O291" s="603"/>
      <c r="P291" s="605"/>
      <c r="Q291" s="605"/>
      <c r="R291" s="603">
        <f t="shared" si="4"/>
        <v>0</v>
      </c>
      <c r="S291" s="603"/>
      <c r="T291" s="607" t="str">
        <f>VLOOKUP(cppm_pr[[#This Row],[Status]],'All Link_LOV'!$I$32:$K$72,2,0)</f>
        <v>PO Issued</v>
      </c>
      <c r="U291" s="607" t="s">
        <v>22</v>
      </c>
      <c r="V291" s="603">
        <v>395</v>
      </c>
      <c r="W291" s="607"/>
      <c r="X291" s="603"/>
      <c r="Y291" s="603" t="s">
        <v>6058</v>
      </c>
      <c r="Z291" s="608">
        <v>45180</v>
      </c>
      <c r="AA291" s="603" t="s">
        <v>8124</v>
      </c>
      <c r="AB291" s="606">
        <v>33614</v>
      </c>
      <c r="AC291" s="606">
        <v>4158.3</v>
      </c>
      <c r="AD291" s="603" t="s">
        <v>6148</v>
      </c>
      <c r="AE291" s="603" t="s">
        <v>8271</v>
      </c>
      <c r="AF291" s="603" t="s">
        <v>6071</v>
      </c>
      <c r="AG291" s="603" t="s">
        <v>488</v>
      </c>
      <c r="AH291" s="603" t="s">
        <v>8272</v>
      </c>
      <c r="AI291" s="600" t="str">
        <f>IFERROR(VLOOKUP(cppm_pr[[#This Row],[Order Number]],SPHERE!C:CC,39,0),"")</f>
        <v/>
      </c>
      <c r="AJ291" s="600" t="str">
        <f>IFERROR(VLOOKUP(cppm_pr[[#This Row],[Order Number]],'DC TM ONE'!B:CN,42,0),"")</f>
        <v/>
      </c>
      <c r="AK291" s="603"/>
      <c r="AL291" s="609" t="s">
        <v>8273</v>
      </c>
      <c r="AM291" s="603" t="s">
        <v>8274</v>
      </c>
      <c r="AN291" s="603" t="s">
        <v>4928</v>
      </c>
      <c r="AO291" s="603"/>
      <c r="AP291" s="603"/>
      <c r="AQ291" s="610" t="s">
        <v>8275</v>
      </c>
      <c r="AR291" s="603">
        <v>3400038524</v>
      </c>
      <c r="AS291" s="603"/>
      <c r="AT291" s="610" t="s">
        <v>8276</v>
      </c>
      <c r="AU291" s="603"/>
      <c r="AV291" s="603"/>
      <c r="AW291" s="603"/>
      <c r="AX291" s="603"/>
      <c r="AY291" s="603"/>
      <c r="AZ291" s="603"/>
      <c r="BA291" s="603"/>
      <c r="BB291" s="603"/>
      <c r="BC291" s="603"/>
      <c r="BD291" s="603"/>
      <c r="BE291" s="603"/>
      <c r="BF291" s="603"/>
      <c r="BG291" s="603"/>
      <c r="BH291" s="603"/>
    </row>
    <row r="292" spans="1:60" ht="12" customHeight="1">
      <c r="A292" s="589">
        <v>289</v>
      </c>
      <c r="B292" s="589" t="s">
        <v>71</v>
      </c>
      <c r="C292" s="590" t="s">
        <v>267</v>
      </c>
      <c r="D292" s="591"/>
      <c r="E292" s="589" t="s">
        <v>6058</v>
      </c>
      <c r="F292" s="592" t="s">
        <v>8277</v>
      </c>
      <c r="G292" s="592" t="s">
        <v>8278</v>
      </c>
      <c r="H292" s="592" t="s">
        <v>8279</v>
      </c>
      <c r="I292" s="589" t="s">
        <v>8280</v>
      </c>
      <c r="J292" s="589"/>
      <c r="K292" s="593" t="s">
        <v>8281</v>
      </c>
      <c r="L292" s="595" t="s">
        <v>55</v>
      </c>
      <c r="M292" s="593"/>
      <c r="N292" s="595"/>
      <c r="O292" s="592"/>
      <c r="P292" s="655"/>
      <c r="Q292" s="655"/>
      <c r="R292" s="589">
        <f t="shared" si="4"/>
        <v>0</v>
      </c>
      <c r="S292" s="589"/>
      <c r="T292" s="596" t="str">
        <f>VLOOKUP(cppm_pr[[#This Row],[Status]],'All Link_LOV'!$I$32:$K$72,2,0)</f>
        <v>PO Issued</v>
      </c>
      <c r="U292" s="596" t="s">
        <v>22</v>
      </c>
      <c r="V292" s="592">
        <v>396</v>
      </c>
      <c r="W292" s="596"/>
      <c r="X292" s="592"/>
      <c r="Y292" s="592" t="s">
        <v>6058</v>
      </c>
      <c r="Z292" s="597">
        <v>45180</v>
      </c>
      <c r="AA292" s="598" t="s">
        <v>7049</v>
      </c>
      <c r="AB292" s="595">
        <v>14545</v>
      </c>
      <c r="AC292" s="595">
        <v>560</v>
      </c>
      <c r="AD292" s="592" t="s">
        <v>6148</v>
      </c>
      <c r="AE292" s="592" t="s">
        <v>7447</v>
      </c>
      <c r="AF292" s="592" t="s">
        <v>6071</v>
      </c>
      <c r="AG292" s="592" t="s">
        <v>490</v>
      </c>
      <c r="AH292" s="589" t="s">
        <v>8282</v>
      </c>
      <c r="AI292" s="600" t="str">
        <f>IFERROR(VLOOKUP(cppm_pr[[#This Row],[Order Number]],SPHERE!C:CC,39,0),"")</f>
        <v/>
      </c>
      <c r="AJ292" s="600" t="str">
        <f>IFERROR(VLOOKUP(cppm_pr[[#This Row],[Order Number]],'DC TM ONE'!B:CN,42,0),"")</f>
        <v/>
      </c>
      <c r="AK292" s="589"/>
      <c r="AL292" s="599" t="s">
        <v>8283</v>
      </c>
      <c r="AM292" s="592" t="s">
        <v>7449</v>
      </c>
      <c r="AN292" s="592" t="s">
        <v>4928</v>
      </c>
      <c r="AO292" s="592"/>
      <c r="AP292" s="592"/>
      <c r="AQ292" s="598" t="s">
        <v>8284</v>
      </c>
      <c r="AR292" s="592">
        <v>3400038882</v>
      </c>
      <c r="AS292" s="592"/>
      <c r="AT292" s="598" t="s">
        <v>8285</v>
      </c>
      <c r="AU292" s="592"/>
      <c r="AV292" s="592"/>
      <c r="AW292" s="592"/>
      <c r="AX292" s="592"/>
      <c r="AY292" s="592"/>
      <c r="AZ292" s="592"/>
      <c r="BA292" s="592"/>
      <c r="BB292" s="592"/>
      <c r="BC292" s="592"/>
      <c r="BD292" s="592"/>
      <c r="BE292" s="592"/>
      <c r="BF292" s="592"/>
      <c r="BG292" s="592"/>
      <c r="BH292" s="592"/>
    </row>
    <row r="293" spans="1:60" s="174" customFormat="1" ht="12" customHeight="1">
      <c r="A293" s="667">
        <v>290</v>
      </c>
      <c r="B293" s="667"/>
      <c r="C293" s="601" t="s">
        <v>215</v>
      </c>
      <c r="D293" s="668">
        <v>45182</v>
      </c>
      <c r="E293" s="600" t="s">
        <v>6058</v>
      </c>
      <c r="F293" s="672" t="s">
        <v>8286</v>
      </c>
      <c r="G293" s="672" t="s">
        <v>8287</v>
      </c>
      <c r="H293" s="672" t="s">
        <v>8288</v>
      </c>
      <c r="I293" s="667" t="s">
        <v>8289</v>
      </c>
      <c r="J293" s="667"/>
      <c r="K293" s="669"/>
      <c r="L293" s="674" t="s">
        <v>55</v>
      </c>
      <c r="M293" s="669"/>
      <c r="N293" s="674"/>
      <c r="O293" s="672"/>
      <c r="P293" s="670"/>
      <c r="Q293" s="670"/>
      <c r="R293" s="667">
        <f t="shared" si="4"/>
        <v>0</v>
      </c>
      <c r="S293" s="667"/>
      <c r="T293" s="671" t="str">
        <f>VLOOKUP(cppm_pr[[#This Row],[Status]],'All Link_LOV'!$I$32:$K$72,2,0)</f>
        <v>Queried - Require More Information From NeC/AND</v>
      </c>
      <c r="U293" s="671" t="s">
        <v>22</v>
      </c>
      <c r="V293" s="672">
        <v>397</v>
      </c>
      <c r="W293" s="671"/>
      <c r="X293" s="672"/>
      <c r="Y293" s="672" t="s">
        <v>6058</v>
      </c>
      <c r="Z293" s="673">
        <v>45180</v>
      </c>
      <c r="AA293" s="672" t="s">
        <v>7049</v>
      </c>
      <c r="AB293" s="674">
        <v>9637</v>
      </c>
      <c r="AC293" s="674">
        <v>5536.61</v>
      </c>
      <c r="AD293" s="672" t="s">
        <v>6148</v>
      </c>
      <c r="AE293" s="672" t="s">
        <v>7447</v>
      </c>
      <c r="AF293" s="672" t="s">
        <v>6071</v>
      </c>
      <c r="AG293" s="672" t="s">
        <v>490</v>
      </c>
      <c r="AH293" s="667" t="s">
        <v>8290</v>
      </c>
      <c r="AI293" s="600" t="str">
        <f>IFERROR(VLOOKUP(cppm_pr[[#This Row],[Order Number]],SPHERE!C:CC,39,0),"")</f>
        <v/>
      </c>
      <c r="AJ293" s="600" t="str">
        <f>IFERROR(VLOOKUP(cppm_pr[[#This Row],[Order Number]],'DC TM ONE'!B:CN,42,0),"")</f>
        <v/>
      </c>
      <c r="AK293" s="667"/>
      <c r="AL293" s="675" t="s">
        <v>8283</v>
      </c>
      <c r="AM293" s="672" t="s">
        <v>7449</v>
      </c>
      <c r="AN293" s="672" t="s">
        <v>4928</v>
      </c>
      <c r="AO293" s="672"/>
      <c r="AP293" s="672"/>
      <c r="AQ293" s="676" t="s">
        <v>8291</v>
      </c>
      <c r="AR293" s="672">
        <v>3400038882</v>
      </c>
      <c r="AS293" s="672"/>
      <c r="AT293" s="676" t="s">
        <v>8292</v>
      </c>
      <c r="AU293" s="603"/>
      <c r="AV293" s="603"/>
      <c r="AW293" s="603"/>
      <c r="AX293" s="603"/>
      <c r="AY293" s="603"/>
      <c r="AZ293" s="603"/>
      <c r="BA293" s="603"/>
      <c r="BB293" s="603"/>
      <c r="BC293" s="603"/>
      <c r="BD293" s="603"/>
      <c r="BE293" s="603"/>
      <c r="BF293" s="603"/>
      <c r="BG293" s="672"/>
      <c r="BH293" s="672"/>
    </row>
    <row r="294" spans="1:60" ht="12" customHeight="1">
      <c r="A294" s="589">
        <v>291</v>
      </c>
      <c r="B294" s="589" t="s">
        <v>71</v>
      </c>
      <c r="C294" s="590" t="s">
        <v>267</v>
      </c>
      <c r="D294" s="591"/>
      <c r="E294" s="589" t="s">
        <v>6058</v>
      </c>
      <c r="F294" s="592" t="s">
        <v>8293</v>
      </c>
      <c r="G294" s="592" t="s">
        <v>8294</v>
      </c>
      <c r="H294" s="592" t="s">
        <v>8295</v>
      </c>
      <c r="I294" s="589" t="s">
        <v>8296</v>
      </c>
      <c r="J294" s="589"/>
      <c r="K294" s="593" t="s">
        <v>8297</v>
      </c>
      <c r="L294" s="595" t="s">
        <v>55</v>
      </c>
      <c r="M294" s="593"/>
      <c r="N294" s="595"/>
      <c r="O294" s="592"/>
      <c r="P294" s="655"/>
      <c r="Q294" s="655"/>
      <c r="R294" s="589">
        <f t="shared" si="4"/>
        <v>0</v>
      </c>
      <c r="S294" s="589"/>
      <c r="T294" s="596" t="str">
        <f>VLOOKUP(cppm_pr[[#This Row],[Status]],'All Link_LOV'!$I$32:$K$72,2,0)</f>
        <v>PO Issued</v>
      </c>
      <c r="U294" s="596" t="s">
        <v>22</v>
      </c>
      <c r="V294" s="592">
        <v>398</v>
      </c>
      <c r="W294" s="596"/>
      <c r="X294" s="592"/>
      <c r="Y294" s="592" t="s">
        <v>6058</v>
      </c>
      <c r="Z294" s="597">
        <v>45180</v>
      </c>
      <c r="AA294" s="598" t="s">
        <v>7049</v>
      </c>
      <c r="AB294" s="595">
        <v>14311</v>
      </c>
      <c r="AC294" s="595">
        <v>1971.48</v>
      </c>
      <c r="AD294" s="592" t="s">
        <v>6148</v>
      </c>
      <c r="AE294" s="592" t="s">
        <v>7447</v>
      </c>
      <c r="AF294" s="592" t="s">
        <v>6071</v>
      </c>
      <c r="AG294" s="592" t="s">
        <v>490</v>
      </c>
      <c r="AH294" s="589" t="s">
        <v>8298</v>
      </c>
      <c r="AI294" s="600" t="str">
        <f>IFERROR(VLOOKUP(cppm_pr[[#This Row],[Order Number]],SPHERE!C:CC,39,0),"")</f>
        <v/>
      </c>
      <c r="AJ294" s="600" t="str">
        <f>IFERROR(VLOOKUP(cppm_pr[[#This Row],[Order Number]],'DC TM ONE'!B:CN,42,0),"")</f>
        <v/>
      </c>
      <c r="AK294" s="589"/>
      <c r="AL294" s="599" t="s">
        <v>8283</v>
      </c>
      <c r="AM294" s="592" t="s">
        <v>7449</v>
      </c>
      <c r="AN294" s="592" t="s">
        <v>4928</v>
      </c>
      <c r="AO294" s="592"/>
      <c r="AP294" s="592"/>
      <c r="AQ294" s="598" t="s">
        <v>8299</v>
      </c>
      <c r="AR294" s="592">
        <v>3400038882</v>
      </c>
      <c r="AS294" s="592"/>
      <c r="AT294" s="598" t="s">
        <v>8300</v>
      </c>
      <c r="AU294" s="592"/>
      <c r="AV294" s="592"/>
      <c r="AW294" s="592"/>
      <c r="AX294" s="592"/>
      <c r="AY294" s="592"/>
      <c r="AZ294" s="592"/>
      <c r="BA294" s="592"/>
      <c r="BB294" s="592"/>
      <c r="BC294" s="592"/>
      <c r="BD294" s="592"/>
      <c r="BE294" s="592"/>
      <c r="BF294" s="592"/>
      <c r="BG294" s="592"/>
      <c r="BH294" s="592"/>
    </row>
    <row r="295" spans="1:60" ht="12" customHeight="1">
      <c r="A295" s="600">
        <v>292</v>
      </c>
      <c r="B295" s="600" t="s">
        <v>71</v>
      </c>
      <c r="C295" s="601" t="s">
        <v>267</v>
      </c>
      <c r="D295" s="602"/>
      <c r="E295" s="600" t="s">
        <v>6058</v>
      </c>
      <c r="F295" s="603" t="s">
        <v>8301</v>
      </c>
      <c r="G295" s="603" t="s">
        <v>8302</v>
      </c>
      <c r="H295" s="603" t="s">
        <v>8303</v>
      </c>
      <c r="I295" s="600" t="s">
        <v>8304</v>
      </c>
      <c r="J295" s="600"/>
      <c r="K295" s="611" t="s">
        <v>8305</v>
      </c>
      <c r="L295" s="606" t="s">
        <v>55</v>
      </c>
      <c r="M295" s="611"/>
      <c r="N295" s="606"/>
      <c r="O295" s="603"/>
      <c r="P295" s="625"/>
      <c r="Q295" s="625"/>
      <c r="R295" s="600">
        <f t="shared" si="4"/>
        <v>0</v>
      </c>
      <c r="S295" s="600"/>
      <c r="T295" s="607" t="str">
        <f>VLOOKUP(cppm_pr[[#This Row],[Status]],'All Link_LOV'!$I$32:$K$72,2,0)</f>
        <v>PO Issued</v>
      </c>
      <c r="U295" s="607" t="s">
        <v>22</v>
      </c>
      <c r="V295" s="603">
        <v>399</v>
      </c>
      <c r="W295" s="607"/>
      <c r="X295" s="603"/>
      <c r="Y295" s="603" t="s">
        <v>6058</v>
      </c>
      <c r="Z295" s="608">
        <v>45180</v>
      </c>
      <c r="AA295" s="603" t="s">
        <v>7049</v>
      </c>
      <c r="AB295" s="606">
        <v>21824</v>
      </c>
      <c r="AC295" s="606">
        <v>1971.48</v>
      </c>
      <c r="AD295" s="603" t="s">
        <v>6148</v>
      </c>
      <c r="AE295" s="603" t="s">
        <v>7447</v>
      </c>
      <c r="AF295" s="603" t="s">
        <v>6071</v>
      </c>
      <c r="AG295" s="603" t="s">
        <v>490</v>
      </c>
      <c r="AH295" s="600" t="s">
        <v>8306</v>
      </c>
      <c r="AI295" s="600" t="str">
        <f>IFERROR(VLOOKUP(cppm_pr[[#This Row],[Order Number]],SPHERE!C:CC,39,0),"")</f>
        <v/>
      </c>
      <c r="AJ295" s="600" t="str">
        <f>IFERROR(VLOOKUP(cppm_pr[[#This Row],[Order Number]],'DC TM ONE'!B:CN,42,0),"")</f>
        <v/>
      </c>
      <c r="AK295" s="600"/>
      <c r="AL295" s="609" t="s">
        <v>8283</v>
      </c>
      <c r="AM295" s="603" t="s">
        <v>7449</v>
      </c>
      <c r="AN295" s="603" t="s">
        <v>4928</v>
      </c>
      <c r="AO295" s="603"/>
      <c r="AP295" s="603"/>
      <c r="AQ295" s="610" t="s">
        <v>8307</v>
      </c>
      <c r="AR295" s="603">
        <v>3400038882</v>
      </c>
      <c r="AS295" s="603"/>
      <c r="AT295" s="610" t="s">
        <v>8308</v>
      </c>
      <c r="AU295" s="603"/>
      <c r="AV295" s="603"/>
      <c r="AW295" s="603"/>
      <c r="AX295" s="603"/>
      <c r="AY295" s="603"/>
      <c r="AZ295" s="603"/>
      <c r="BA295" s="603"/>
      <c r="BB295" s="603"/>
      <c r="BC295" s="603"/>
      <c r="BD295" s="603"/>
      <c r="BE295" s="603"/>
      <c r="BF295" s="603"/>
      <c r="BG295" s="603"/>
      <c r="BH295" s="603"/>
    </row>
    <row r="296" spans="1:60" ht="12" customHeight="1">
      <c r="A296" s="589">
        <v>293</v>
      </c>
      <c r="B296" s="589" t="s">
        <v>71</v>
      </c>
      <c r="C296" s="590" t="s">
        <v>267</v>
      </c>
      <c r="D296" s="591"/>
      <c r="E296" s="589" t="s">
        <v>6058</v>
      </c>
      <c r="F296" s="592"/>
      <c r="G296" s="592" t="s">
        <v>8309</v>
      </c>
      <c r="H296" s="592" t="s">
        <v>8310</v>
      </c>
      <c r="I296" s="589" t="s">
        <v>8311</v>
      </c>
      <c r="J296" s="589"/>
      <c r="K296" s="593"/>
      <c r="L296" s="595" t="s">
        <v>55</v>
      </c>
      <c r="M296" s="985"/>
      <c r="N296" s="972"/>
      <c r="O296" s="592"/>
      <c r="P296" s="655"/>
      <c r="Q296" s="655"/>
      <c r="R296" s="589">
        <f t="shared" si="4"/>
        <v>0</v>
      </c>
      <c r="S296" s="589"/>
      <c r="T296" s="596" t="str">
        <f>VLOOKUP(cppm_pr[[#This Row],[Status]],'All Link_LOV'!$I$32:$K$72,2,0)</f>
        <v>PO Issued</v>
      </c>
      <c r="U296" s="596" t="s">
        <v>22</v>
      </c>
      <c r="V296" s="592">
        <v>400</v>
      </c>
      <c r="W296" s="596"/>
      <c r="X296" s="592"/>
      <c r="Y296" s="592" t="s">
        <v>6058</v>
      </c>
      <c r="Z296" s="597">
        <v>45180</v>
      </c>
      <c r="AA296" s="598" t="s">
        <v>7049</v>
      </c>
      <c r="AB296" s="595">
        <v>10220</v>
      </c>
      <c r="AC296" s="595">
        <v>6164.59</v>
      </c>
      <c r="AD296" s="592" t="s">
        <v>6148</v>
      </c>
      <c r="AE296" s="592" t="s">
        <v>7447</v>
      </c>
      <c r="AF296" s="592" t="s">
        <v>6071</v>
      </c>
      <c r="AG296" s="592" t="s">
        <v>492</v>
      </c>
      <c r="AH296" s="589" t="s">
        <v>8312</v>
      </c>
      <c r="AI296" s="600" t="str">
        <f>IFERROR(VLOOKUP(cppm_pr[[#This Row],[Order Number]],SPHERE!C:CC,39,0),"")</f>
        <v/>
      </c>
      <c r="AJ296" s="600" t="str">
        <f>IFERROR(VLOOKUP(cppm_pr[[#This Row],[Order Number]],'DC TM ONE'!B:CN,42,0),"")</f>
        <v/>
      </c>
      <c r="AK296" s="589"/>
      <c r="AL296" s="599" t="s">
        <v>8283</v>
      </c>
      <c r="AM296" s="592" t="s">
        <v>7052</v>
      </c>
      <c r="AN296" s="592" t="s">
        <v>4928</v>
      </c>
      <c r="AO296" s="592"/>
      <c r="AP296" s="592"/>
      <c r="AQ296" s="598" t="s">
        <v>8313</v>
      </c>
      <c r="AR296" s="592">
        <v>3400038882</v>
      </c>
      <c r="AS296" s="592"/>
      <c r="AT296" s="598" t="s">
        <v>8314</v>
      </c>
      <c r="AU296" s="592"/>
      <c r="AV296" s="592"/>
      <c r="AW296" s="592"/>
      <c r="AX296" s="592"/>
      <c r="AY296" s="592"/>
      <c r="AZ296" s="592"/>
      <c r="BA296" s="592"/>
      <c r="BB296" s="592"/>
      <c r="BC296" s="592"/>
      <c r="BD296" s="592"/>
      <c r="BE296" s="592"/>
      <c r="BF296" s="592"/>
      <c r="BG296" s="592"/>
      <c r="BH296" s="592"/>
    </row>
    <row r="297" spans="1:60" ht="12" customHeight="1">
      <c r="A297" s="600">
        <v>294</v>
      </c>
      <c r="B297" s="600" t="s">
        <v>66</v>
      </c>
      <c r="C297" s="601" t="s">
        <v>267</v>
      </c>
      <c r="D297" s="602"/>
      <c r="E297" s="600" t="s">
        <v>6058</v>
      </c>
      <c r="F297" s="603" t="s">
        <v>671</v>
      </c>
      <c r="G297" s="603" t="s">
        <v>8315</v>
      </c>
      <c r="H297" s="603" t="s">
        <v>670</v>
      </c>
      <c r="I297" s="603" t="s">
        <v>672</v>
      </c>
      <c r="J297" s="600"/>
      <c r="K297" s="611"/>
      <c r="L297" s="606" t="s">
        <v>1552</v>
      </c>
      <c r="M297" s="986"/>
      <c r="N297" s="979"/>
      <c r="O297" s="603"/>
      <c r="P297" s="605"/>
      <c r="Q297" s="605"/>
      <c r="R297" s="603">
        <f t="shared" si="4"/>
        <v>0</v>
      </c>
      <c r="S297" s="603"/>
      <c r="T297" s="607" t="str">
        <f>VLOOKUP(cppm_pr[[#This Row],[Status]],'All Link_LOV'!$I$32:$K$72,2,0)</f>
        <v>PO Issued</v>
      </c>
      <c r="U297" s="607" t="s">
        <v>22</v>
      </c>
      <c r="V297" s="603">
        <v>401</v>
      </c>
      <c r="W297" s="607"/>
      <c r="X297" s="603"/>
      <c r="Y297" s="603" t="s">
        <v>6058</v>
      </c>
      <c r="Z297" s="608">
        <v>45180</v>
      </c>
      <c r="AA297" s="603" t="s">
        <v>1662</v>
      </c>
      <c r="AB297" s="606">
        <v>39300</v>
      </c>
      <c r="AC297" s="606">
        <v>17718.400000000001</v>
      </c>
      <c r="AD297" s="603" t="s">
        <v>6059</v>
      </c>
      <c r="AE297" s="603"/>
      <c r="AF297" s="603" t="s">
        <v>6071</v>
      </c>
      <c r="AG297" s="603" t="s">
        <v>491</v>
      </c>
      <c r="AH297" s="603" t="s">
        <v>8316</v>
      </c>
      <c r="AI297" s="600" t="str">
        <f>IFERROR(VLOOKUP(cppm_pr[[#This Row],[Order Number]],SPHERE!C:CC,39,0),"")</f>
        <v/>
      </c>
      <c r="AJ297" s="600" t="str">
        <f>IFERROR(VLOOKUP(cppm_pr[[#This Row],[Order Number]],'DC TM ONE'!B:CN,42,0),"")</f>
        <v/>
      </c>
      <c r="AK297" s="603"/>
      <c r="AL297" s="609" t="s">
        <v>8317</v>
      </c>
      <c r="AM297" s="603" t="s">
        <v>6549</v>
      </c>
      <c r="AN297" s="603" t="s">
        <v>4928</v>
      </c>
      <c r="AO297" s="603"/>
      <c r="AP297" s="603"/>
      <c r="AQ297" s="610" t="s">
        <v>8318</v>
      </c>
      <c r="AR297" s="603">
        <v>3400039077</v>
      </c>
      <c r="AS297" s="603"/>
      <c r="AT297" s="610" t="s">
        <v>8319</v>
      </c>
      <c r="AU297" s="603"/>
      <c r="AV297" s="603"/>
      <c r="AW297" s="603"/>
      <c r="AX297" s="603"/>
      <c r="AY297" s="603"/>
      <c r="AZ297" s="603"/>
      <c r="BA297" s="603"/>
      <c r="BB297" s="603"/>
      <c r="BC297" s="603"/>
      <c r="BD297" s="603"/>
      <c r="BE297" s="603"/>
      <c r="BF297" s="603"/>
      <c r="BG297" s="603"/>
      <c r="BH297" s="603"/>
    </row>
    <row r="298" spans="1:60" ht="12" customHeight="1">
      <c r="A298" s="589">
        <v>295</v>
      </c>
      <c r="B298" s="589" t="s">
        <v>71</v>
      </c>
      <c r="C298" s="590" t="s">
        <v>267</v>
      </c>
      <c r="D298" s="591"/>
      <c r="E298" s="589" t="s">
        <v>6058</v>
      </c>
      <c r="F298" s="592" t="s">
        <v>8320</v>
      </c>
      <c r="G298" s="592" t="s">
        <v>8321</v>
      </c>
      <c r="H298" s="592" t="s">
        <v>8322</v>
      </c>
      <c r="I298" s="589" t="s">
        <v>8323</v>
      </c>
      <c r="J298" s="589"/>
      <c r="K298" s="593" t="s">
        <v>8324</v>
      </c>
      <c r="L298" s="595" t="s">
        <v>55</v>
      </c>
      <c r="M298" s="593"/>
      <c r="N298" s="595"/>
      <c r="O298" s="592"/>
      <c r="P298" s="655"/>
      <c r="Q298" s="655"/>
      <c r="R298" s="589">
        <f t="shared" si="4"/>
        <v>0</v>
      </c>
      <c r="S298" s="589"/>
      <c r="T298" s="596" t="str">
        <f>VLOOKUP(cppm_pr[[#This Row],[Status]],'All Link_LOV'!$I$32:$K$72,2,0)</f>
        <v>PO Issued</v>
      </c>
      <c r="U298" s="596" t="s">
        <v>22</v>
      </c>
      <c r="V298" s="592">
        <v>402</v>
      </c>
      <c r="W298" s="596"/>
      <c r="X298" s="592"/>
      <c r="Y298" s="592" t="s">
        <v>6058</v>
      </c>
      <c r="Z298" s="597">
        <v>45180</v>
      </c>
      <c r="AA298" s="598" t="s">
        <v>7049</v>
      </c>
      <c r="AB298" s="595">
        <v>14650</v>
      </c>
      <c r="AC298" s="595">
        <v>5001.8900000000003</v>
      </c>
      <c r="AD298" s="592" t="s">
        <v>6148</v>
      </c>
      <c r="AE298" s="592" t="s">
        <v>7447</v>
      </c>
      <c r="AF298" s="592" t="s">
        <v>6071</v>
      </c>
      <c r="AG298" s="592" t="s">
        <v>490</v>
      </c>
      <c r="AH298" s="589" t="s">
        <v>8325</v>
      </c>
      <c r="AI298" s="600" t="str">
        <f>IFERROR(VLOOKUP(cppm_pr[[#This Row],[Order Number]],SPHERE!C:CC,39,0),"")</f>
        <v/>
      </c>
      <c r="AJ298" s="600" t="str">
        <f>IFERROR(VLOOKUP(cppm_pr[[#This Row],[Order Number]],'DC TM ONE'!B:CN,42,0),"")</f>
        <v/>
      </c>
      <c r="AK298" s="589"/>
      <c r="AL298" s="599" t="s">
        <v>8283</v>
      </c>
      <c r="AM298" s="592" t="s">
        <v>7052</v>
      </c>
      <c r="AN298" s="592" t="s">
        <v>4928</v>
      </c>
      <c r="AO298" s="592"/>
      <c r="AP298" s="592"/>
      <c r="AQ298" s="598" t="s">
        <v>8326</v>
      </c>
      <c r="AR298" s="592">
        <v>3400038882</v>
      </c>
      <c r="AS298" s="592"/>
      <c r="AT298" s="598" t="s">
        <v>8327</v>
      </c>
      <c r="AU298" s="592"/>
      <c r="AV298" s="592"/>
      <c r="AW298" s="592"/>
      <c r="AX298" s="592"/>
      <c r="AY298" s="592"/>
      <c r="AZ298" s="592"/>
      <c r="BA298" s="592"/>
      <c r="BB298" s="592"/>
      <c r="BC298" s="592"/>
      <c r="BD298" s="592"/>
      <c r="BE298" s="592"/>
      <c r="BF298" s="592"/>
      <c r="BG298" s="592"/>
      <c r="BH298" s="592"/>
    </row>
    <row r="299" spans="1:60" s="180" customFormat="1" ht="12" customHeight="1">
      <c r="A299" s="617">
        <v>296</v>
      </c>
      <c r="B299" s="617" t="s">
        <v>70</v>
      </c>
      <c r="C299" s="601" t="s">
        <v>201</v>
      </c>
      <c r="D299" s="615"/>
      <c r="E299" s="600" t="s">
        <v>6058</v>
      </c>
      <c r="F299" s="620" t="s">
        <v>8328</v>
      </c>
      <c r="G299" s="620" t="s">
        <v>8329</v>
      </c>
      <c r="H299" s="620" t="s">
        <v>8330</v>
      </c>
      <c r="I299" s="620" t="s">
        <v>8331</v>
      </c>
      <c r="J299" s="617"/>
      <c r="K299" s="616"/>
      <c r="L299" s="614" t="s">
        <v>1492</v>
      </c>
      <c r="M299" s="616"/>
      <c r="N299" s="622"/>
      <c r="O299" s="620"/>
      <c r="P299" s="658"/>
      <c r="Q299" s="658"/>
      <c r="R299" s="620">
        <f t="shared" si="4"/>
        <v>0</v>
      </c>
      <c r="S299" s="620"/>
      <c r="T299" s="619" t="str">
        <f>VLOOKUP(cppm_pr[[#This Row],[Status]],'All Link_LOV'!$I$32:$K$72,2,0)</f>
        <v>Queried - Require More Information From NeC/AND</v>
      </c>
      <c r="U299" s="619" t="s">
        <v>22</v>
      </c>
      <c r="V299" s="620">
        <v>403</v>
      </c>
      <c r="W299" s="619"/>
      <c r="X299" s="620"/>
      <c r="Y299" s="620" t="s">
        <v>6058</v>
      </c>
      <c r="Z299" s="621">
        <v>45180</v>
      </c>
      <c r="AA299" s="620" t="s">
        <v>8332</v>
      </c>
      <c r="AB299" s="622">
        <v>77652</v>
      </c>
      <c r="AC299" s="622">
        <v>14551.97</v>
      </c>
      <c r="AD299" s="620" t="s">
        <v>6059</v>
      </c>
      <c r="AE299" s="620"/>
      <c r="AF299" s="620" t="s">
        <v>398</v>
      </c>
      <c r="AG299" s="620" t="s">
        <v>491</v>
      </c>
      <c r="AH299" s="617" t="s">
        <v>8333</v>
      </c>
      <c r="AI299" s="600" t="str">
        <f>IFERROR(VLOOKUP(cppm_pr[[#This Row],[Order Number]],SPHERE!C:CC,39,0),"")</f>
        <v/>
      </c>
      <c r="AJ299" s="600" t="str">
        <f>IFERROR(VLOOKUP(cppm_pr[[#This Row],[Order Number]],'DC TM ONE'!B:CN,42,0),"")</f>
        <v/>
      </c>
      <c r="AK299" s="617"/>
      <c r="AL299" s="623" t="s">
        <v>8334</v>
      </c>
      <c r="AM299" s="620" t="s">
        <v>8335</v>
      </c>
      <c r="AN299" s="620" t="s">
        <v>4928</v>
      </c>
      <c r="AO299" s="617"/>
      <c r="AP299" s="620"/>
      <c r="AQ299" s="624" t="s">
        <v>8336</v>
      </c>
      <c r="AR299" s="620">
        <v>3400038958</v>
      </c>
      <c r="AS299" s="620"/>
      <c r="AT299" s="624" t="s">
        <v>8337</v>
      </c>
      <c r="AU299" s="620"/>
      <c r="AV299" s="620"/>
      <c r="AW299" s="620"/>
      <c r="AX299" s="620"/>
      <c r="AY299" s="620"/>
      <c r="AZ299" s="620"/>
      <c r="BA299" s="620"/>
      <c r="BB299" s="620"/>
      <c r="BC299" s="620"/>
      <c r="BD299" s="620"/>
      <c r="BE299" s="620"/>
      <c r="BF299" s="620"/>
      <c r="BG299" s="620"/>
      <c r="BH299" s="620"/>
    </row>
    <row r="300" spans="1:60" ht="12" customHeight="1">
      <c r="A300" s="589">
        <v>297</v>
      </c>
      <c r="B300" s="589" t="s">
        <v>72</v>
      </c>
      <c r="C300" s="590" t="s">
        <v>267</v>
      </c>
      <c r="D300" s="591">
        <v>45181</v>
      </c>
      <c r="E300" s="589" t="s">
        <v>8338</v>
      </c>
      <c r="F300" s="592" t="s">
        <v>1045</v>
      </c>
      <c r="G300" s="592" t="s">
        <v>8339</v>
      </c>
      <c r="H300" s="592" t="s">
        <v>8340</v>
      </c>
      <c r="I300" s="592" t="s">
        <v>8341</v>
      </c>
      <c r="J300" s="589"/>
      <c r="K300" s="593"/>
      <c r="L300" s="595" t="s">
        <v>52</v>
      </c>
      <c r="M300" s="593"/>
      <c r="N300" s="595"/>
      <c r="O300" s="592"/>
      <c r="P300" s="594"/>
      <c r="Q300" s="594"/>
      <c r="R300" s="592">
        <f t="shared" si="4"/>
        <v>0</v>
      </c>
      <c r="S300" s="592"/>
      <c r="T300" s="596" t="str">
        <f>VLOOKUP(cppm_pr[[#This Row],[Status]],'All Link_LOV'!$I$32:$K$72,2,0)</f>
        <v>PO Issued</v>
      </c>
      <c r="U300" s="596" t="s">
        <v>22</v>
      </c>
      <c r="V300" s="592">
        <v>404</v>
      </c>
      <c r="W300" s="596"/>
      <c r="X300" s="592"/>
      <c r="Y300" s="592" t="s">
        <v>6058</v>
      </c>
      <c r="Z300" s="597">
        <v>45180</v>
      </c>
      <c r="AA300" s="598" t="s">
        <v>2542</v>
      </c>
      <c r="AB300" s="595">
        <v>34990</v>
      </c>
      <c r="AC300" s="595">
        <v>8347.25</v>
      </c>
      <c r="AD300" s="592" t="s">
        <v>6059</v>
      </c>
      <c r="AE300" s="592"/>
      <c r="AF300" s="592" t="s">
        <v>398</v>
      </c>
      <c r="AG300" s="592" t="s">
        <v>488</v>
      </c>
      <c r="AH300" s="592" t="s">
        <v>8342</v>
      </c>
      <c r="AI300" s="600" t="str">
        <f>IFERROR(VLOOKUP(cppm_pr[[#This Row],[Order Number]],SPHERE!C:CC,39,0),"")</f>
        <v/>
      </c>
      <c r="AJ300" s="600" t="str">
        <f>IFERROR(VLOOKUP(cppm_pr[[#This Row],[Order Number]],'DC TM ONE'!B:CN,42,0),"")</f>
        <v/>
      </c>
      <c r="AK300" s="592"/>
      <c r="AL300" s="599" t="s">
        <v>8343</v>
      </c>
      <c r="AM300" s="592" t="s">
        <v>8344</v>
      </c>
      <c r="AN300" s="592" t="s">
        <v>4928</v>
      </c>
      <c r="AO300" s="592"/>
      <c r="AP300" s="592"/>
      <c r="AQ300" s="598" t="s">
        <v>8345</v>
      </c>
      <c r="AR300" s="592">
        <v>3400038771</v>
      </c>
      <c r="AS300" s="592"/>
      <c r="AT300" s="598" t="s">
        <v>8346</v>
      </c>
      <c r="AU300" s="592"/>
      <c r="AV300" s="592"/>
      <c r="AW300" s="592"/>
      <c r="AX300" s="592"/>
      <c r="AY300" s="592"/>
      <c r="AZ300" s="592"/>
      <c r="BA300" s="592"/>
      <c r="BB300" s="592"/>
      <c r="BC300" s="592"/>
      <c r="BD300" s="592"/>
      <c r="BE300" s="592"/>
      <c r="BF300" s="592"/>
      <c r="BG300" s="592"/>
      <c r="BH300" s="592"/>
    </row>
    <row r="301" spans="1:60" ht="12" customHeight="1">
      <c r="A301" s="600">
        <v>298</v>
      </c>
      <c r="B301" s="600" t="s">
        <v>70</v>
      </c>
      <c r="C301" s="601" t="s">
        <v>267</v>
      </c>
      <c r="D301" s="602"/>
      <c r="E301" s="600" t="s">
        <v>8347</v>
      </c>
      <c r="F301" s="603" t="s">
        <v>8348</v>
      </c>
      <c r="G301" s="603" t="s">
        <v>8349</v>
      </c>
      <c r="H301" s="603" t="s">
        <v>8350</v>
      </c>
      <c r="I301" s="603" t="s">
        <v>8351</v>
      </c>
      <c r="J301" s="600"/>
      <c r="K301" s="611" t="s">
        <v>8352</v>
      </c>
      <c r="L301" s="601" t="s">
        <v>1492</v>
      </c>
      <c r="M301" s="611"/>
      <c r="N301" s="606"/>
      <c r="O301" s="603"/>
      <c r="P301" s="605"/>
      <c r="Q301" s="605"/>
      <c r="R301" s="603">
        <f t="shared" si="4"/>
        <v>0</v>
      </c>
      <c r="S301" s="603"/>
      <c r="T301" s="607" t="str">
        <f>VLOOKUP(cppm_pr[[#This Row],[Status]],'All Link_LOV'!$I$32:$K$72,2,0)</f>
        <v>PO Issued</v>
      </c>
      <c r="U301" s="607" t="s">
        <v>22</v>
      </c>
      <c r="V301" s="603">
        <v>405</v>
      </c>
      <c r="W301" s="607"/>
      <c r="X301" s="603"/>
      <c r="Y301" s="603" t="s">
        <v>6058</v>
      </c>
      <c r="Z301" s="608">
        <v>45180</v>
      </c>
      <c r="AA301" s="603" t="s">
        <v>8332</v>
      </c>
      <c r="AB301" s="606">
        <v>26108</v>
      </c>
      <c r="AC301" s="606">
        <v>13881.38</v>
      </c>
      <c r="AD301" s="603" t="s">
        <v>6059</v>
      </c>
      <c r="AE301" s="603"/>
      <c r="AF301" s="603" t="s">
        <v>398</v>
      </c>
      <c r="AG301" s="603" t="s">
        <v>491</v>
      </c>
      <c r="AH301" s="600" t="s">
        <v>8353</v>
      </c>
      <c r="AI301" s="600" t="str">
        <f>IFERROR(VLOOKUP(cppm_pr[[#This Row],[Order Number]],SPHERE!C:CC,39,0),"")</f>
        <v/>
      </c>
      <c r="AJ301" s="600" t="str">
        <f>IFERROR(VLOOKUP(cppm_pr[[#This Row],[Order Number]],'DC TM ONE'!B:CN,42,0),"")</f>
        <v/>
      </c>
      <c r="AK301" s="600"/>
      <c r="AL301" s="609" t="s">
        <v>8354</v>
      </c>
      <c r="AM301" s="603" t="s">
        <v>8335</v>
      </c>
      <c r="AN301" s="603" t="s">
        <v>4928</v>
      </c>
      <c r="AO301" s="600"/>
      <c r="AP301" s="603"/>
      <c r="AQ301" s="610" t="s">
        <v>8355</v>
      </c>
      <c r="AR301" s="603">
        <v>3400038885</v>
      </c>
      <c r="AS301" s="603"/>
      <c r="AT301" s="610" t="s">
        <v>8356</v>
      </c>
      <c r="AU301" s="603"/>
      <c r="AV301" s="603"/>
      <c r="AW301" s="603"/>
      <c r="AX301" s="603"/>
      <c r="AY301" s="603"/>
      <c r="AZ301" s="603"/>
      <c r="BA301" s="603"/>
      <c r="BB301" s="603"/>
      <c r="BC301" s="603"/>
      <c r="BD301" s="603"/>
      <c r="BE301" s="603"/>
      <c r="BF301" s="603"/>
      <c r="BG301" s="603"/>
      <c r="BH301" s="603"/>
    </row>
    <row r="302" spans="1:60" s="544" customFormat="1" ht="12" customHeight="1">
      <c r="A302" s="630">
        <v>299</v>
      </c>
      <c r="B302" s="630" t="s">
        <v>77</v>
      </c>
      <c r="C302" s="590" t="s">
        <v>267</v>
      </c>
      <c r="D302" s="629"/>
      <c r="E302" s="589" t="s">
        <v>6058</v>
      </c>
      <c r="F302" s="634" t="s">
        <v>8357</v>
      </c>
      <c r="G302" s="634" t="s">
        <v>8358</v>
      </c>
      <c r="H302" s="634" t="s">
        <v>8359</v>
      </c>
      <c r="I302" s="630" t="s">
        <v>8360</v>
      </c>
      <c r="J302" s="630"/>
      <c r="K302" s="631"/>
      <c r="L302" s="595" t="s">
        <v>1691</v>
      </c>
      <c r="M302" s="631"/>
      <c r="N302" s="636"/>
      <c r="O302" s="634"/>
      <c r="P302" s="632"/>
      <c r="Q302" s="632"/>
      <c r="R302" s="630">
        <f t="shared" si="4"/>
        <v>0</v>
      </c>
      <c r="S302" s="630"/>
      <c r="T302" s="633" t="str">
        <f>VLOOKUP(cppm_pr[[#This Row],[Status]],'All Link_LOV'!$I$32:$K$72,2,0)</f>
        <v>PO Issued</v>
      </c>
      <c r="U302" s="633" t="s">
        <v>22</v>
      </c>
      <c r="V302" s="634">
        <v>406</v>
      </c>
      <c r="W302" s="633"/>
      <c r="X302" s="634"/>
      <c r="Y302" s="634" t="s">
        <v>6058</v>
      </c>
      <c r="Z302" s="635">
        <v>45180</v>
      </c>
      <c r="AA302" s="638" t="s">
        <v>1686</v>
      </c>
      <c r="AB302" s="636">
        <v>5000</v>
      </c>
      <c r="AC302" s="636">
        <v>2600.15</v>
      </c>
      <c r="AD302" s="634" t="s">
        <v>6059</v>
      </c>
      <c r="AE302" s="634"/>
      <c r="AF302" s="634" t="s">
        <v>398</v>
      </c>
      <c r="AG302" s="634" t="s">
        <v>488</v>
      </c>
      <c r="AH302" s="634" t="s">
        <v>8361</v>
      </c>
      <c r="AI302" s="600" t="str">
        <f>IFERROR(VLOOKUP(cppm_pr[[#This Row],[Order Number]],SPHERE!C:CC,39,0),"")</f>
        <v/>
      </c>
      <c r="AJ302" s="600" t="str">
        <f>IFERROR(VLOOKUP(cppm_pr[[#This Row],[Order Number]],'DC TM ONE'!B:CN,42,0),"")</f>
        <v/>
      </c>
      <c r="AK302" s="634"/>
      <c r="AL302" s="637" t="s">
        <v>8362</v>
      </c>
      <c r="AM302" s="634" t="s">
        <v>8363</v>
      </c>
      <c r="AN302" s="634" t="s">
        <v>4928</v>
      </c>
      <c r="AO302" s="634"/>
      <c r="AP302" s="634"/>
      <c r="AQ302" s="638" t="s">
        <v>8364</v>
      </c>
      <c r="AR302" s="634">
        <v>3400038548</v>
      </c>
      <c r="AS302" s="634"/>
      <c r="AT302" s="638" t="s">
        <v>8365</v>
      </c>
      <c r="AU302" s="634"/>
      <c r="AV302" s="634"/>
      <c r="AW302" s="634"/>
      <c r="AX302" s="634"/>
      <c r="AY302" s="634"/>
      <c r="AZ302" s="634"/>
      <c r="BA302" s="634"/>
      <c r="BB302" s="634"/>
      <c r="BC302" s="634"/>
      <c r="BD302" s="634"/>
      <c r="BE302" s="634"/>
      <c r="BF302" s="634"/>
      <c r="BG302" s="634"/>
      <c r="BH302" s="634"/>
    </row>
    <row r="303" spans="1:60" ht="12" customHeight="1">
      <c r="A303" s="600">
        <v>300</v>
      </c>
      <c r="B303" s="600" t="s">
        <v>82</v>
      </c>
      <c r="C303" s="601" t="s">
        <v>235</v>
      </c>
      <c r="D303" s="602">
        <v>45181</v>
      </c>
      <c r="E303" s="600" t="s">
        <v>6058</v>
      </c>
      <c r="F303" s="603" t="s">
        <v>8366</v>
      </c>
      <c r="G303" s="603" t="s">
        <v>8367</v>
      </c>
      <c r="H303" s="603" t="s">
        <v>8368</v>
      </c>
      <c r="I303" s="603" t="s">
        <v>8369</v>
      </c>
      <c r="J303" s="600"/>
      <c r="K303" s="611"/>
      <c r="L303" s="606" t="s">
        <v>908</v>
      </c>
      <c r="M303" s="611"/>
      <c r="N303" s="606"/>
      <c r="O303" s="603"/>
      <c r="P303" s="605"/>
      <c r="Q303" s="605"/>
      <c r="R303" s="603">
        <f t="shared" si="4"/>
        <v>0</v>
      </c>
      <c r="S303" s="603"/>
      <c r="T303" s="607" t="str">
        <f>VLOOKUP(cppm_pr[[#This Row],[Status]],'All Link_LOV'!$I$32:$K$72,2,0)</f>
        <v>In WWPO</v>
      </c>
      <c r="U303" s="607" t="s">
        <v>22</v>
      </c>
      <c r="V303" s="603">
        <v>407</v>
      </c>
      <c r="W303" s="607"/>
      <c r="X303" s="603"/>
      <c r="Y303" s="603" t="s">
        <v>6058</v>
      </c>
      <c r="Z303" s="608">
        <v>45180</v>
      </c>
      <c r="AA303" s="603" t="s">
        <v>6727</v>
      </c>
      <c r="AB303" s="606">
        <v>10902</v>
      </c>
      <c r="AC303" s="606">
        <v>4849.38</v>
      </c>
      <c r="AD303" s="603" t="s">
        <v>6148</v>
      </c>
      <c r="AE303" s="603" t="s">
        <v>8370</v>
      </c>
      <c r="AF303" s="603" t="s">
        <v>398</v>
      </c>
      <c r="AG303" s="603" t="s">
        <v>491</v>
      </c>
      <c r="AH303" s="600" t="s">
        <v>8371</v>
      </c>
      <c r="AI303" s="600" t="str">
        <f>IFERROR(VLOOKUP(cppm_pr[[#This Row],[Order Number]],SPHERE!C:CC,39,0),"")</f>
        <v/>
      </c>
      <c r="AJ303" s="600" t="str">
        <f>IFERROR(VLOOKUP(cppm_pr[[#This Row],[Order Number]],'DC TM ONE'!B:CN,42,0),"")</f>
        <v/>
      </c>
      <c r="AK303" s="600"/>
      <c r="AL303" s="609" t="s">
        <v>8354</v>
      </c>
      <c r="AM303" s="603" t="s">
        <v>7705</v>
      </c>
      <c r="AN303" s="603" t="s">
        <v>4928</v>
      </c>
      <c r="AO303" s="603"/>
      <c r="AP303" s="603"/>
      <c r="AQ303" s="610" t="s">
        <v>8372</v>
      </c>
      <c r="AR303" s="603">
        <v>3400039029</v>
      </c>
      <c r="AS303" s="603"/>
      <c r="AT303" s="610" t="s">
        <v>8373</v>
      </c>
      <c r="AU303" s="603"/>
      <c r="AV303" s="603"/>
      <c r="AW303" s="603"/>
      <c r="AX303" s="603"/>
      <c r="AY303" s="603"/>
      <c r="AZ303" s="603"/>
      <c r="BA303" s="603"/>
      <c r="BB303" s="603"/>
      <c r="BC303" s="603"/>
      <c r="BD303" s="603"/>
      <c r="BE303" s="603"/>
      <c r="BF303" s="603"/>
      <c r="BG303" s="603"/>
      <c r="BH303" s="603"/>
    </row>
    <row r="304" spans="1:60" ht="12" customHeight="1">
      <c r="A304" s="589">
        <v>301</v>
      </c>
      <c r="B304" s="589" t="s">
        <v>72</v>
      </c>
      <c r="C304" s="590" t="s">
        <v>267</v>
      </c>
      <c r="D304" s="591">
        <v>45184</v>
      </c>
      <c r="E304" s="589" t="s">
        <v>8374</v>
      </c>
      <c r="F304" s="592" t="s">
        <v>8375</v>
      </c>
      <c r="G304" s="592" t="s">
        <v>8376</v>
      </c>
      <c r="H304" s="592" t="s">
        <v>8377</v>
      </c>
      <c r="I304" s="592" t="s">
        <v>8378</v>
      </c>
      <c r="J304" s="589"/>
      <c r="K304" s="593"/>
      <c r="L304" s="595" t="s">
        <v>52</v>
      </c>
      <c r="M304" s="593"/>
      <c r="N304" s="595"/>
      <c r="O304" s="592"/>
      <c r="P304" s="594"/>
      <c r="Q304" s="594"/>
      <c r="R304" s="592">
        <f t="shared" si="4"/>
        <v>0</v>
      </c>
      <c r="S304" s="592"/>
      <c r="T304" s="596" t="str">
        <f>VLOOKUP(cppm_pr[[#This Row],[Status]],'All Link_LOV'!$I$32:$K$72,2,0)</f>
        <v>PO Issued</v>
      </c>
      <c r="U304" s="596" t="s">
        <v>22</v>
      </c>
      <c r="V304" s="592">
        <v>408</v>
      </c>
      <c r="W304" s="596"/>
      <c r="X304" s="592"/>
      <c r="Y304" s="592" t="s">
        <v>6058</v>
      </c>
      <c r="Z304" s="597">
        <v>45180</v>
      </c>
      <c r="AA304" s="598" t="s">
        <v>1649</v>
      </c>
      <c r="AB304" s="595">
        <v>4160</v>
      </c>
      <c r="AC304" s="595">
        <v>3132.83</v>
      </c>
      <c r="AD304" s="592" t="s">
        <v>6148</v>
      </c>
      <c r="AE304" s="592" t="s">
        <v>8379</v>
      </c>
      <c r="AF304" s="592" t="s">
        <v>6071</v>
      </c>
      <c r="AG304" s="592" t="s">
        <v>490</v>
      </c>
      <c r="AH304" s="592" t="s">
        <v>8380</v>
      </c>
      <c r="AI304" s="600" t="str">
        <f>IFERROR(VLOOKUP(cppm_pr[[#This Row],[Order Number]],SPHERE!C:CC,39,0),"")</f>
        <v/>
      </c>
      <c r="AJ304" s="600" t="str">
        <f>IFERROR(VLOOKUP(cppm_pr[[#This Row],[Order Number]],'DC TM ONE'!B:CN,42,0),"")</f>
        <v/>
      </c>
      <c r="AK304" s="592"/>
      <c r="AL304" s="599" t="s">
        <v>8381</v>
      </c>
      <c r="AM304" s="592" t="s">
        <v>8382</v>
      </c>
      <c r="AN304" s="592" t="s">
        <v>4928</v>
      </c>
      <c r="AO304" s="592"/>
      <c r="AP304" s="592"/>
      <c r="AQ304" s="598" t="s">
        <v>8383</v>
      </c>
      <c r="AR304" s="592">
        <v>3400038730</v>
      </c>
      <c r="AS304" s="592"/>
      <c r="AT304" s="598" t="s">
        <v>8384</v>
      </c>
      <c r="AU304" s="592"/>
      <c r="AV304" s="592"/>
      <c r="AW304" s="592"/>
      <c r="AX304" s="592"/>
      <c r="AY304" s="592"/>
      <c r="AZ304" s="592"/>
      <c r="BA304" s="592"/>
      <c r="BB304" s="592"/>
      <c r="BC304" s="592"/>
      <c r="BD304" s="592"/>
      <c r="BE304" s="592"/>
      <c r="BF304" s="592"/>
      <c r="BG304" s="592"/>
      <c r="BH304" s="592"/>
    </row>
    <row r="305" spans="1:60" ht="12" customHeight="1">
      <c r="A305" s="600">
        <v>302</v>
      </c>
      <c r="B305" s="600" t="s">
        <v>71</v>
      </c>
      <c r="C305" s="601" t="s">
        <v>267</v>
      </c>
      <c r="D305" s="602"/>
      <c r="E305" s="600" t="s">
        <v>6058</v>
      </c>
      <c r="F305" s="603" t="s">
        <v>8385</v>
      </c>
      <c r="G305" s="603" t="s">
        <v>8386</v>
      </c>
      <c r="H305" s="603" t="s">
        <v>8387</v>
      </c>
      <c r="I305" s="600" t="s">
        <v>8388</v>
      </c>
      <c r="J305" s="600"/>
      <c r="K305" s="611" t="s">
        <v>8389</v>
      </c>
      <c r="L305" s="606" t="s">
        <v>55</v>
      </c>
      <c r="M305" s="611"/>
      <c r="N305" s="606"/>
      <c r="O305" s="603"/>
      <c r="P305" s="625"/>
      <c r="Q305" s="625"/>
      <c r="R305" s="600">
        <f t="shared" si="4"/>
        <v>0</v>
      </c>
      <c r="S305" s="600"/>
      <c r="T305" s="607" t="str">
        <f>VLOOKUP(cppm_pr[[#This Row],[Status]],'All Link_LOV'!$I$32:$K$72,2,0)</f>
        <v>PO Issued</v>
      </c>
      <c r="U305" s="607" t="s">
        <v>22</v>
      </c>
      <c r="V305" s="603">
        <v>409</v>
      </c>
      <c r="W305" s="607"/>
      <c r="X305" s="603"/>
      <c r="Y305" s="603" t="s">
        <v>6058</v>
      </c>
      <c r="Z305" s="608">
        <v>45180</v>
      </c>
      <c r="AA305" s="603" t="s">
        <v>7049</v>
      </c>
      <c r="AB305" s="606">
        <v>966</v>
      </c>
      <c r="AC305" s="606">
        <v>560</v>
      </c>
      <c r="AD305" s="603" t="s">
        <v>6148</v>
      </c>
      <c r="AE305" s="603" t="s">
        <v>7447</v>
      </c>
      <c r="AF305" s="603" t="s">
        <v>6071</v>
      </c>
      <c r="AG305" s="603" t="s">
        <v>490</v>
      </c>
      <c r="AH305" s="600" t="s">
        <v>8390</v>
      </c>
      <c r="AI305" s="600" t="str">
        <f>IFERROR(VLOOKUP(cppm_pr[[#This Row],[Order Number]],SPHERE!C:CC,39,0),"")</f>
        <v/>
      </c>
      <c r="AJ305" s="600" t="str">
        <f>IFERROR(VLOOKUP(cppm_pr[[#This Row],[Order Number]],'DC TM ONE'!B:CN,42,0),"")</f>
        <v/>
      </c>
      <c r="AK305" s="600"/>
      <c r="AL305" s="609" t="s">
        <v>8283</v>
      </c>
      <c r="AM305" s="603" t="s">
        <v>7449</v>
      </c>
      <c r="AN305" s="603" t="s">
        <v>4928</v>
      </c>
      <c r="AO305" s="603"/>
      <c r="AP305" s="603"/>
      <c r="AQ305" s="610" t="s">
        <v>8391</v>
      </c>
      <c r="AR305" s="603">
        <v>3400038882</v>
      </c>
      <c r="AS305" s="603"/>
      <c r="AT305" s="610" t="s">
        <v>8392</v>
      </c>
      <c r="AU305" s="603"/>
      <c r="AV305" s="603"/>
      <c r="AW305" s="603"/>
      <c r="AX305" s="603"/>
      <c r="AY305" s="603"/>
      <c r="AZ305" s="603"/>
      <c r="BA305" s="603"/>
      <c r="BB305" s="603"/>
      <c r="BC305" s="603"/>
      <c r="BD305" s="603"/>
      <c r="BE305" s="603"/>
      <c r="BF305" s="603"/>
      <c r="BG305" s="603"/>
      <c r="BH305" s="603"/>
    </row>
    <row r="306" spans="1:60" ht="12" customHeight="1">
      <c r="A306" s="589">
        <v>303</v>
      </c>
      <c r="B306" s="589" t="s">
        <v>75</v>
      </c>
      <c r="C306" s="590" t="s">
        <v>267</v>
      </c>
      <c r="D306" s="591">
        <v>45182</v>
      </c>
      <c r="E306" s="589" t="s">
        <v>8393</v>
      </c>
      <c r="F306" s="592" t="s">
        <v>8394</v>
      </c>
      <c r="G306" s="592" t="s">
        <v>8395</v>
      </c>
      <c r="H306" s="592" t="s">
        <v>8396</v>
      </c>
      <c r="I306" s="592" t="s">
        <v>8397</v>
      </c>
      <c r="J306" s="589"/>
      <c r="K306" s="651">
        <v>4902149639</v>
      </c>
      <c r="L306" s="595" t="s">
        <v>1264</v>
      </c>
      <c r="M306" s="651"/>
      <c r="N306" s="595"/>
      <c r="O306" s="592"/>
      <c r="P306" s="594"/>
      <c r="Q306" s="594"/>
      <c r="R306" s="592">
        <f t="shared" si="4"/>
        <v>0</v>
      </c>
      <c r="S306" s="592"/>
      <c r="T306" s="596" t="str">
        <f>VLOOKUP(cppm_pr[[#This Row],[Status]],'All Link_LOV'!$I$32:$K$72,2,0)</f>
        <v>PO Issued</v>
      </c>
      <c r="U306" s="596" t="s">
        <v>22</v>
      </c>
      <c r="V306" s="592">
        <v>410</v>
      </c>
      <c r="W306" s="596"/>
      <c r="X306" s="592"/>
      <c r="Y306" s="592" t="s">
        <v>6058</v>
      </c>
      <c r="Z306" s="597">
        <v>45180</v>
      </c>
      <c r="AA306" s="598" t="s">
        <v>4266</v>
      </c>
      <c r="AB306" s="595">
        <v>15436.71</v>
      </c>
      <c r="AC306" s="595">
        <v>2240.14</v>
      </c>
      <c r="AD306" s="592" t="s">
        <v>6148</v>
      </c>
      <c r="AE306" s="592" t="s">
        <v>8398</v>
      </c>
      <c r="AF306" s="592" t="s">
        <v>6071</v>
      </c>
      <c r="AG306" s="592" t="s">
        <v>491</v>
      </c>
      <c r="AH306" s="592" t="s">
        <v>8399</v>
      </c>
      <c r="AI306" s="600" t="str">
        <f>IFERROR(VLOOKUP(cppm_pr[[#This Row],[Order Number]],SPHERE!C:CC,39,0),"")</f>
        <v/>
      </c>
      <c r="AJ306" s="600" t="str">
        <f>IFERROR(VLOOKUP(cppm_pr[[#This Row],[Order Number]],'DC TM ONE'!B:CN,42,0),"")</f>
        <v/>
      </c>
      <c r="AK306" s="592"/>
      <c r="AL306" s="599" t="s">
        <v>8400</v>
      </c>
      <c r="AM306" s="592" t="s">
        <v>8193</v>
      </c>
      <c r="AN306" s="592" t="s">
        <v>4928</v>
      </c>
      <c r="AO306" s="592"/>
      <c r="AP306" s="592"/>
      <c r="AQ306" s="598" t="s">
        <v>8401</v>
      </c>
      <c r="AR306" s="592">
        <v>3400038524</v>
      </c>
      <c r="AS306" s="592"/>
      <c r="AT306" s="598" t="s">
        <v>8402</v>
      </c>
      <c r="AU306" s="592"/>
      <c r="AV306" s="592"/>
      <c r="AW306" s="592"/>
      <c r="AX306" s="592"/>
      <c r="AY306" s="592"/>
      <c r="AZ306" s="592"/>
      <c r="BA306" s="592"/>
      <c r="BB306" s="592"/>
      <c r="BC306" s="592"/>
      <c r="BD306" s="592"/>
      <c r="BE306" s="592"/>
      <c r="BF306" s="592"/>
      <c r="BG306" s="592"/>
      <c r="BH306" s="592"/>
    </row>
    <row r="307" spans="1:60" ht="12" customHeight="1">
      <c r="A307" s="600">
        <v>304</v>
      </c>
      <c r="B307" s="600" t="s">
        <v>71</v>
      </c>
      <c r="C307" s="601" t="s">
        <v>267</v>
      </c>
      <c r="D307" s="602"/>
      <c r="E307" s="600" t="s">
        <v>6058</v>
      </c>
      <c r="F307" s="603" t="s">
        <v>8403</v>
      </c>
      <c r="G307" s="603" t="s">
        <v>8404</v>
      </c>
      <c r="H307" s="603" t="s">
        <v>8405</v>
      </c>
      <c r="I307" s="600" t="s">
        <v>8406</v>
      </c>
      <c r="J307" s="600"/>
      <c r="K307" s="611" t="s">
        <v>8407</v>
      </c>
      <c r="L307" s="606" t="s">
        <v>55</v>
      </c>
      <c r="M307" s="611"/>
      <c r="N307" s="606"/>
      <c r="O307" s="603"/>
      <c r="P307" s="625"/>
      <c r="Q307" s="625"/>
      <c r="R307" s="600">
        <f t="shared" si="4"/>
        <v>0</v>
      </c>
      <c r="S307" s="600"/>
      <c r="T307" s="607" t="str">
        <f>VLOOKUP(cppm_pr[[#This Row],[Status]],'All Link_LOV'!$I$32:$K$72,2,0)</f>
        <v>PO Issued</v>
      </c>
      <c r="U307" s="607" t="s">
        <v>22</v>
      </c>
      <c r="V307" s="603">
        <v>411</v>
      </c>
      <c r="W307" s="607"/>
      <c r="X307" s="603"/>
      <c r="Y307" s="603" t="s">
        <v>6058</v>
      </c>
      <c r="Z307" s="608">
        <v>45180</v>
      </c>
      <c r="AA307" s="603" t="s">
        <v>7049</v>
      </c>
      <c r="AB307" s="606">
        <v>1327</v>
      </c>
      <c r="AC307" s="606">
        <v>1120</v>
      </c>
      <c r="AD307" s="603" t="s">
        <v>6148</v>
      </c>
      <c r="AE307" s="603" t="s">
        <v>7447</v>
      </c>
      <c r="AF307" s="603" t="s">
        <v>6071</v>
      </c>
      <c r="AG307" s="603" t="s">
        <v>490</v>
      </c>
      <c r="AH307" s="600" t="s">
        <v>8408</v>
      </c>
      <c r="AI307" s="600" t="str">
        <f>IFERROR(VLOOKUP(cppm_pr[[#This Row],[Order Number]],SPHERE!C:CC,39,0),"")</f>
        <v/>
      </c>
      <c r="AJ307" s="600" t="str">
        <f>IFERROR(VLOOKUP(cppm_pr[[#This Row],[Order Number]],'DC TM ONE'!B:CN,42,0),"")</f>
        <v/>
      </c>
      <c r="AK307" s="600"/>
      <c r="AL307" s="609" t="s">
        <v>8283</v>
      </c>
      <c r="AM307" s="603" t="s">
        <v>7449</v>
      </c>
      <c r="AN307" s="603" t="s">
        <v>4928</v>
      </c>
      <c r="AO307" s="603"/>
      <c r="AP307" s="603"/>
      <c r="AQ307" s="610" t="s">
        <v>8409</v>
      </c>
      <c r="AR307" s="603">
        <v>3400038882</v>
      </c>
      <c r="AS307" s="603"/>
      <c r="AT307" s="610" t="s">
        <v>8410</v>
      </c>
      <c r="AU307" s="603"/>
      <c r="AV307" s="603"/>
      <c r="AW307" s="603"/>
      <c r="AX307" s="603"/>
      <c r="AY307" s="603"/>
      <c r="AZ307" s="603"/>
      <c r="BA307" s="603"/>
      <c r="BB307" s="603"/>
      <c r="BC307" s="603"/>
      <c r="BD307" s="603"/>
      <c r="BE307" s="603"/>
      <c r="BF307" s="603"/>
      <c r="BG307" s="603"/>
      <c r="BH307" s="603"/>
    </row>
    <row r="308" spans="1:60" ht="12" customHeight="1">
      <c r="A308" s="589">
        <v>305</v>
      </c>
      <c r="B308" s="589" t="s">
        <v>71</v>
      </c>
      <c r="C308" s="590" t="s">
        <v>267</v>
      </c>
      <c r="D308" s="591"/>
      <c r="E308" s="589" t="s">
        <v>6058</v>
      </c>
      <c r="F308" s="592" t="s">
        <v>8411</v>
      </c>
      <c r="G308" s="592" t="s">
        <v>8412</v>
      </c>
      <c r="H308" s="592" t="s">
        <v>8413</v>
      </c>
      <c r="I308" s="589" t="s">
        <v>8414</v>
      </c>
      <c r="J308" s="589"/>
      <c r="K308" s="593" t="s">
        <v>8415</v>
      </c>
      <c r="L308" s="595" t="s">
        <v>55</v>
      </c>
      <c r="M308" s="593"/>
      <c r="N308" s="595"/>
      <c r="O308" s="592"/>
      <c r="P308" s="655"/>
      <c r="Q308" s="655"/>
      <c r="R308" s="589">
        <f t="shared" si="4"/>
        <v>0</v>
      </c>
      <c r="S308" s="589"/>
      <c r="T308" s="596" t="str">
        <f>VLOOKUP(cppm_pr[[#This Row],[Status]],'All Link_LOV'!$I$32:$K$72,2,0)</f>
        <v>PO Issued</v>
      </c>
      <c r="U308" s="596" t="s">
        <v>22</v>
      </c>
      <c r="V308" s="592">
        <v>412</v>
      </c>
      <c r="W308" s="596"/>
      <c r="X308" s="592"/>
      <c r="Y308" s="592" t="s">
        <v>6058</v>
      </c>
      <c r="Z308" s="597">
        <v>45180</v>
      </c>
      <c r="AA308" s="598" t="s">
        <v>7049</v>
      </c>
      <c r="AB308" s="595">
        <v>11686</v>
      </c>
      <c r="AC308" s="595">
        <v>2479.86</v>
      </c>
      <c r="AD308" s="592" t="s">
        <v>6148</v>
      </c>
      <c r="AE308" s="592" t="s">
        <v>7447</v>
      </c>
      <c r="AF308" s="592" t="s">
        <v>6071</v>
      </c>
      <c r="AG308" s="592" t="s">
        <v>490</v>
      </c>
      <c r="AH308" s="589" t="s">
        <v>8416</v>
      </c>
      <c r="AI308" s="600" t="str">
        <f>IFERROR(VLOOKUP(cppm_pr[[#This Row],[Order Number]],SPHERE!C:CC,39,0),"")</f>
        <v/>
      </c>
      <c r="AJ308" s="600" t="str">
        <f>IFERROR(VLOOKUP(cppm_pr[[#This Row],[Order Number]],'DC TM ONE'!B:CN,42,0),"")</f>
        <v/>
      </c>
      <c r="AK308" s="589"/>
      <c r="AL308" s="599" t="s">
        <v>8283</v>
      </c>
      <c r="AM308" s="592" t="s">
        <v>6541</v>
      </c>
      <c r="AN308" s="592" t="s">
        <v>4928</v>
      </c>
      <c r="AO308" s="592"/>
      <c r="AP308" s="592"/>
      <c r="AQ308" s="598" t="s">
        <v>8417</v>
      </c>
      <c r="AR308" s="592">
        <v>3400038882</v>
      </c>
      <c r="AS308" s="592"/>
      <c r="AT308" s="598" t="s">
        <v>8418</v>
      </c>
      <c r="AU308" s="592"/>
      <c r="AV308" s="592"/>
      <c r="AW308" s="592"/>
      <c r="AX308" s="592"/>
      <c r="AY308" s="592"/>
      <c r="AZ308" s="592"/>
      <c r="BA308" s="592"/>
      <c r="BB308" s="592"/>
      <c r="BC308" s="592"/>
      <c r="BD308" s="592"/>
      <c r="BE308" s="592"/>
      <c r="BF308" s="592"/>
      <c r="BG308" s="592"/>
      <c r="BH308" s="592"/>
    </row>
    <row r="309" spans="1:60" ht="12" customHeight="1">
      <c r="A309" s="600">
        <v>306</v>
      </c>
      <c r="B309" s="600" t="s">
        <v>71</v>
      </c>
      <c r="C309" s="601" t="s">
        <v>267</v>
      </c>
      <c r="D309" s="602"/>
      <c r="E309" s="600" t="s">
        <v>6058</v>
      </c>
      <c r="F309" s="603" t="s">
        <v>8419</v>
      </c>
      <c r="G309" s="603" t="s">
        <v>8420</v>
      </c>
      <c r="H309" s="603" t="s">
        <v>8421</v>
      </c>
      <c r="I309" s="600" t="s">
        <v>8422</v>
      </c>
      <c r="J309" s="600"/>
      <c r="K309" s="611" t="s">
        <v>8423</v>
      </c>
      <c r="L309" s="606" t="s">
        <v>55</v>
      </c>
      <c r="M309" s="611"/>
      <c r="N309" s="606"/>
      <c r="O309" s="603"/>
      <c r="P309" s="625"/>
      <c r="Q309" s="625"/>
      <c r="R309" s="600">
        <f t="shared" si="4"/>
        <v>0</v>
      </c>
      <c r="S309" s="600"/>
      <c r="T309" s="607" t="str">
        <f>VLOOKUP(cppm_pr[[#This Row],[Status]],'All Link_LOV'!$I$32:$K$72,2,0)</f>
        <v>PO Issued</v>
      </c>
      <c r="U309" s="607" t="s">
        <v>22</v>
      </c>
      <c r="V309" s="603">
        <v>413</v>
      </c>
      <c r="W309" s="607"/>
      <c r="X309" s="603"/>
      <c r="Y309" s="603" t="s">
        <v>6058</v>
      </c>
      <c r="Z309" s="608">
        <v>45180</v>
      </c>
      <c r="AA309" s="603" t="s">
        <v>7049</v>
      </c>
      <c r="AB309" s="606">
        <v>2534</v>
      </c>
      <c r="AC309" s="606">
        <v>1120</v>
      </c>
      <c r="AD309" s="603" t="s">
        <v>6148</v>
      </c>
      <c r="AE309" s="603" t="s">
        <v>7447</v>
      </c>
      <c r="AF309" s="603" t="s">
        <v>6071</v>
      </c>
      <c r="AG309" s="603" t="s">
        <v>490</v>
      </c>
      <c r="AH309" s="600" t="s">
        <v>8424</v>
      </c>
      <c r="AI309" s="600" t="str">
        <f>IFERROR(VLOOKUP(cppm_pr[[#This Row],[Order Number]],SPHERE!C:CC,39,0),"")</f>
        <v/>
      </c>
      <c r="AJ309" s="600" t="str">
        <f>IFERROR(VLOOKUP(cppm_pr[[#This Row],[Order Number]],'DC TM ONE'!B:CN,42,0),"")</f>
        <v/>
      </c>
      <c r="AK309" s="600"/>
      <c r="AL309" s="609" t="s">
        <v>8283</v>
      </c>
      <c r="AM309" s="603" t="s">
        <v>7449</v>
      </c>
      <c r="AN309" s="603" t="s">
        <v>4928</v>
      </c>
      <c r="AO309" s="603"/>
      <c r="AP309" s="603"/>
      <c r="AQ309" s="610" t="s">
        <v>8425</v>
      </c>
      <c r="AR309" s="603">
        <v>3400038882</v>
      </c>
      <c r="AS309" s="603"/>
      <c r="AT309" s="610" t="s">
        <v>8426</v>
      </c>
      <c r="AU309" s="603"/>
      <c r="AV309" s="603"/>
      <c r="AW309" s="603"/>
      <c r="AX309" s="603"/>
      <c r="AY309" s="603"/>
      <c r="AZ309" s="603"/>
      <c r="BA309" s="603"/>
      <c r="BB309" s="603"/>
      <c r="BC309" s="603"/>
      <c r="BD309" s="603"/>
      <c r="BE309" s="603"/>
      <c r="BF309" s="603"/>
      <c r="BG309" s="603"/>
      <c r="BH309" s="603"/>
    </row>
    <row r="310" spans="1:60" ht="12" customHeight="1">
      <c r="A310" s="589">
        <v>307</v>
      </c>
      <c r="B310" s="589" t="s">
        <v>83</v>
      </c>
      <c r="C310" s="590" t="s">
        <v>235</v>
      </c>
      <c r="D310" s="591">
        <v>45181</v>
      </c>
      <c r="E310" s="589" t="s">
        <v>6058</v>
      </c>
      <c r="F310" s="592" t="s">
        <v>8427</v>
      </c>
      <c r="G310" s="592" t="s">
        <v>8428</v>
      </c>
      <c r="H310" s="592" t="s">
        <v>8429</v>
      </c>
      <c r="I310" s="592" t="s">
        <v>8430</v>
      </c>
      <c r="J310" s="589"/>
      <c r="K310" s="593"/>
      <c r="L310" s="595" t="s">
        <v>51</v>
      </c>
      <c r="M310" s="593"/>
      <c r="N310" s="590"/>
      <c r="O310" s="592"/>
      <c r="P310" s="594"/>
      <c r="Q310" s="594"/>
      <c r="R310" s="592">
        <f t="shared" si="4"/>
        <v>0</v>
      </c>
      <c r="S310" s="592"/>
      <c r="T310" s="596" t="str">
        <f>VLOOKUP(cppm_pr[[#This Row],[Status]],'All Link_LOV'!$I$32:$K$72,2,0)</f>
        <v>In WWPO</v>
      </c>
      <c r="U310" s="596" t="s">
        <v>22</v>
      </c>
      <c r="V310" s="592">
        <v>414</v>
      </c>
      <c r="W310" s="596"/>
      <c r="X310" s="592"/>
      <c r="Y310" s="592" t="s">
        <v>6058</v>
      </c>
      <c r="Z310" s="597">
        <v>45181</v>
      </c>
      <c r="AA310" s="598" t="s">
        <v>2453</v>
      </c>
      <c r="AB310" s="595">
        <v>65000</v>
      </c>
      <c r="AC310" s="595">
        <v>64580.41</v>
      </c>
      <c r="AD310" s="592" t="s">
        <v>6059</v>
      </c>
      <c r="AE310" s="592"/>
      <c r="AF310" s="592" t="s">
        <v>6071</v>
      </c>
      <c r="AG310" s="592" t="s">
        <v>489</v>
      </c>
      <c r="AH310" s="589" t="s">
        <v>8431</v>
      </c>
      <c r="AI310" s="600" t="str">
        <f>IFERROR(VLOOKUP(cppm_pr[[#This Row],[Order Number]],SPHERE!C:CC,39,0),"")</f>
        <v/>
      </c>
      <c r="AJ310" s="600" t="str">
        <f>IFERROR(VLOOKUP(cppm_pr[[#This Row],[Order Number]],'DC TM ONE'!B:CN,42,0),"")</f>
        <v/>
      </c>
      <c r="AK310" s="589"/>
      <c r="AL310" s="599" t="s">
        <v>8317</v>
      </c>
      <c r="AM310" s="592" t="s">
        <v>8432</v>
      </c>
      <c r="AN310" s="592" t="s">
        <v>4928</v>
      </c>
      <c r="AO310" s="592"/>
      <c r="AP310" s="592"/>
      <c r="AQ310" s="598" t="s">
        <v>8433</v>
      </c>
      <c r="AR310" s="592">
        <v>3400039027</v>
      </c>
      <c r="AS310" s="592"/>
      <c r="AT310" s="598" t="s">
        <v>8434</v>
      </c>
      <c r="AU310" s="592"/>
      <c r="AV310" s="592"/>
      <c r="AW310" s="592"/>
      <c r="AX310" s="592"/>
      <c r="AY310" s="592"/>
      <c r="AZ310" s="592"/>
      <c r="BA310" s="592"/>
      <c r="BB310" s="592"/>
      <c r="BC310" s="592"/>
      <c r="BD310" s="592"/>
      <c r="BE310" s="592"/>
      <c r="BF310" s="592"/>
      <c r="BG310" s="592"/>
      <c r="BH310" s="592"/>
    </row>
    <row r="311" spans="1:60" ht="12" customHeight="1">
      <c r="A311" s="600">
        <v>308</v>
      </c>
      <c r="B311" s="600" t="s">
        <v>83</v>
      </c>
      <c r="C311" s="601" t="s">
        <v>260</v>
      </c>
      <c r="D311" s="602">
        <v>45210</v>
      </c>
      <c r="E311" s="600" t="s">
        <v>8435</v>
      </c>
      <c r="F311" s="603" t="s">
        <v>8427</v>
      </c>
      <c r="G311" s="603" t="s">
        <v>8436</v>
      </c>
      <c r="H311" s="603" t="s">
        <v>8437</v>
      </c>
      <c r="I311" s="603" t="s">
        <v>8438</v>
      </c>
      <c r="J311" s="600"/>
      <c r="K311" s="616"/>
      <c r="L311" s="606" t="s">
        <v>51</v>
      </c>
      <c r="M311" s="616"/>
      <c r="N311" s="601"/>
      <c r="O311" s="603"/>
      <c r="P311" s="605"/>
      <c r="Q311" s="605"/>
      <c r="R311" s="603">
        <f t="shared" si="4"/>
        <v>0</v>
      </c>
      <c r="S311" s="603"/>
      <c r="T311" s="607" t="str">
        <f>VLOOKUP(cppm_pr[[#This Row],[Status]],'All Link_LOV'!$I$32:$K$72,2,0)</f>
        <v>PR Creation</v>
      </c>
      <c r="U311" s="607" t="s">
        <v>22</v>
      </c>
      <c r="V311" s="603">
        <v>415</v>
      </c>
      <c r="W311" s="607"/>
      <c r="X311" s="603"/>
      <c r="Y311" s="603" t="s">
        <v>6058</v>
      </c>
      <c r="Z311" s="608">
        <v>45181</v>
      </c>
      <c r="AA311" s="603" t="s">
        <v>2453</v>
      </c>
      <c r="AB311" s="606">
        <v>7501</v>
      </c>
      <c r="AC311" s="606">
        <v>5804.33</v>
      </c>
      <c r="AD311" s="603" t="s">
        <v>6148</v>
      </c>
      <c r="AE311" s="603" t="s">
        <v>8439</v>
      </c>
      <c r="AF311" s="603" t="s">
        <v>6071</v>
      </c>
      <c r="AG311" s="603" t="s">
        <v>489</v>
      </c>
      <c r="AH311" s="600" t="s">
        <v>8440</v>
      </c>
      <c r="AI311" s="600" t="str">
        <f>IFERROR(VLOOKUP(cppm_pr[[#This Row],[Order Number]],SPHERE!C:CC,39,0),"")</f>
        <v/>
      </c>
      <c r="AJ311" s="600" t="str">
        <f>IFERROR(VLOOKUP(cppm_pr[[#This Row],[Order Number]],'DC TM ONE'!B:CN,42,0),"")</f>
        <v/>
      </c>
      <c r="AK311" s="600"/>
      <c r="AL311" s="609" t="s">
        <v>8317</v>
      </c>
      <c r="AM311" s="603" t="s">
        <v>8432</v>
      </c>
      <c r="AN311" s="603" t="s">
        <v>4928</v>
      </c>
      <c r="AO311" s="603"/>
      <c r="AP311" s="603"/>
      <c r="AQ311" s="610" t="s">
        <v>8441</v>
      </c>
      <c r="AR311" s="603">
        <v>3400039027</v>
      </c>
      <c r="AS311" s="603"/>
      <c r="AT311" s="610" t="s">
        <v>8442</v>
      </c>
      <c r="AU311" s="603"/>
      <c r="AV311" s="603"/>
      <c r="AW311" s="603"/>
      <c r="AX311" s="603"/>
      <c r="AY311" s="603"/>
      <c r="AZ311" s="603"/>
      <c r="BA311" s="603"/>
      <c r="BB311" s="603"/>
      <c r="BC311" s="603"/>
      <c r="BD311" s="603"/>
      <c r="BE311" s="603"/>
      <c r="BF311" s="603"/>
      <c r="BG311" s="603"/>
      <c r="BH311" s="603"/>
    </row>
    <row r="312" spans="1:60" ht="12" customHeight="1">
      <c r="A312" s="589">
        <v>309</v>
      </c>
      <c r="B312" s="589" t="s">
        <v>75</v>
      </c>
      <c r="C312" s="590" t="s">
        <v>267</v>
      </c>
      <c r="D312" s="591">
        <v>45182</v>
      </c>
      <c r="E312" s="589" t="s">
        <v>6058</v>
      </c>
      <c r="F312" s="592" t="s">
        <v>8443</v>
      </c>
      <c r="G312" s="592" t="s">
        <v>8444</v>
      </c>
      <c r="H312" s="592" t="s">
        <v>8445</v>
      </c>
      <c r="I312" s="592" t="s">
        <v>8446</v>
      </c>
      <c r="J312" s="589"/>
      <c r="K312" s="593"/>
      <c r="L312" s="595" t="s">
        <v>1264</v>
      </c>
      <c r="M312" s="593"/>
      <c r="N312" s="595"/>
      <c r="O312" s="592"/>
      <c r="P312" s="594"/>
      <c r="Q312" s="594"/>
      <c r="R312" s="592">
        <f t="shared" si="4"/>
        <v>0</v>
      </c>
      <c r="S312" s="592"/>
      <c r="T312" s="596" t="str">
        <f>VLOOKUP(cppm_pr[[#This Row],[Status]],'All Link_LOV'!$I$32:$K$72,2,0)</f>
        <v>PO Issued</v>
      </c>
      <c r="U312" s="596" t="s">
        <v>22</v>
      </c>
      <c r="V312" s="592">
        <v>416</v>
      </c>
      <c r="W312" s="596"/>
      <c r="X312" s="592"/>
      <c r="Y312" s="592" t="s">
        <v>6058</v>
      </c>
      <c r="Z312" s="597">
        <v>45180</v>
      </c>
      <c r="AA312" s="598" t="s">
        <v>7693</v>
      </c>
      <c r="AB312" s="595">
        <v>7965</v>
      </c>
      <c r="AC312" s="595">
        <v>2254.58</v>
      </c>
      <c r="AD312" s="592" t="s">
        <v>6148</v>
      </c>
      <c r="AE312" s="592" t="s">
        <v>8447</v>
      </c>
      <c r="AF312" s="592" t="s">
        <v>6071</v>
      </c>
      <c r="AG312" s="592" t="s">
        <v>490</v>
      </c>
      <c r="AH312" s="592" t="s">
        <v>8448</v>
      </c>
      <c r="AI312" s="600" t="str">
        <f>IFERROR(VLOOKUP(cppm_pr[[#This Row],[Order Number]],SPHERE!C:CC,39,0),"")</f>
        <v/>
      </c>
      <c r="AJ312" s="600" t="str">
        <f>IFERROR(VLOOKUP(cppm_pr[[#This Row],[Order Number]],'DC TM ONE'!B:CN,42,0),"")</f>
        <v/>
      </c>
      <c r="AK312" s="592"/>
      <c r="AL312" s="599" t="s">
        <v>8273</v>
      </c>
      <c r="AM312" s="592" t="s">
        <v>7768</v>
      </c>
      <c r="AN312" s="592" t="s">
        <v>4928</v>
      </c>
      <c r="AO312" s="679" t="s">
        <v>8446</v>
      </c>
      <c r="AP312" s="592"/>
      <c r="AQ312" s="598" t="s">
        <v>8449</v>
      </c>
      <c r="AR312" s="592">
        <v>3400041268</v>
      </c>
      <c r="AS312" s="592"/>
      <c r="AT312" s="598" t="s">
        <v>8450</v>
      </c>
      <c r="AU312" s="592"/>
      <c r="AV312" s="592"/>
      <c r="AW312" s="592"/>
      <c r="AX312" s="592"/>
      <c r="AY312" s="592"/>
      <c r="AZ312" s="592"/>
      <c r="BA312" s="592"/>
      <c r="BB312" s="592"/>
      <c r="BC312" s="592"/>
      <c r="BD312" s="592"/>
      <c r="BE312" s="592"/>
      <c r="BF312" s="592"/>
      <c r="BG312" s="592"/>
      <c r="BH312" s="592"/>
    </row>
    <row r="313" spans="1:60" ht="12" customHeight="1">
      <c r="A313" s="600">
        <v>310</v>
      </c>
      <c r="B313" s="600" t="s">
        <v>71</v>
      </c>
      <c r="C313" s="601" t="s">
        <v>267</v>
      </c>
      <c r="D313" s="602"/>
      <c r="E313" s="600" t="s">
        <v>6058</v>
      </c>
      <c r="F313" s="603" t="s">
        <v>8451</v>
      </c>
      <c r="G313" s="603" t="s">
        <v>8452</v>
      </c>
      <c r="H313" s="603" t="s">
        <v>8453</v>
      </c>
      <c r="I313" s="600" t="s">
        <v>8454</v>
      </c>
      <c r="J313" s="600"/>
      <c r="K313" s="611"/>
      <c r="L313" s="606" t="s">
        <v>55</v>
      </c>
      <c r="M313" s="611"/>
      <c r="N313" s="606"/>
      <c r="O313" s="603"/>
      <c r="P313" s="625"/>
      <c r="Q313" s="625"/>
      <c r="R313" s="600">
        <f t="shared" si="4"/>
        <v>0</v>
      </c>
      <c r="S313" s="600"/>
      <c r="T313" s="607" t="str">
        <f>VLOOKUP(cppm_pr[[#This Row],[Status]],'All Link_LOV'!$I$32:$K$72,2,0)</f>
        <v>PO Issued</v>
      </c>
      <c r="U313" s="607" t="s">
        <v>22</v>
      </c>
      <c r="V313" s="603">
        <v>417</v>
      </c>
      <c r="W313" s="607"/>
      <c r="X313" s="603"/>
      <c r="Y313" s="603" t="s">
        <v>6058</v>
      </c>
      <c r="Z313" s="608">
        <v>45180</v>
      </c>
      <c r="AA313" s="603" t="s">
        <v>8455</v>
      </c>
      <c r="AB313" s="606">
        <v>7976</v>
      </c>
      <c r="AC313" s="606">
        <v>624.72</v>
      </c>
      <c r="AD313" s="603" t="s">
        <v>6059</v>
      </c>
      <c r="AE313" s="603"/>
      <c r="AF313" s="603" t="s">
        <v>6071</v>
      </c>
      <c r="AG313" s="603" t="s">
        <v>490</v>
      </c>
      <c r="AH313" s="600" t="s">
        <v>8456</v>
      </c>
      <c r="AI313" s="600" t="str">
        <f>IFERROR(VLOOKUP(cppm_pr[[#This Row],[Order Number]],SPHERE!C:CC,39,0),"")</f>
        <v/>
      </c>
      <c r="AJ313" s="600" t="str">
        <f>IFERROR(VLOOKUP(cppm_pr[[#This Row],[Order Number]],'DC TM ONE'!B:CN,42,0),"")</f>
        <v/>
      </c>
      <c r="AK313" s="600"/>
      <c r="AL313" s="609" t="s">
        <v>8457</v>
      </c>
      <c r="AM313" s="603" t="s">
        <v>7449</v>
      </c>
      <c r="AN313" s="603" t="s">
        <v>4928</v>
      </c>
      <c r="AO313" s="603"/>
      <c r="AP313" s="603"/>
      <c r="AQ313" s="610" t="s">
        <v>8458</v>
      </c>
      <c r="AR313" s="603">
        <v>3400038793</v>
      </c>
      <c r="AS313" s="603"/>
      <c r="AT313" s="610" t="s">
        <v>8459</v>
      </c>
      <c r="AU313" s="603"/>
      <c r="AV313" s="603"/>
      <c r="AW313" s="603"/>
      <c r="AX313" s="603"/>
      <c r="AY313" s="603"/>
      <c r="AZ313" s="603"/>
      <c r="BA313" s="603"/>
      <c r="BB313" s="603"/>
      <c r="BC313" s="603"/>
      <c r="BD313" s="603"/>
      <c r="BE313" s="603"/>
      <c r="BF313" s="603"/>
      <c r="BG313" s="603"/>
      <c r="BH313" s="603"/>
    </row>
    <row r="314" spans="1:60" ht="12" customHeight="1">
      <c r="A314" s="589">
        <v>311</v>
      </c>
      <c r="B314" s="589" t="s">
        <v>71</v>
      </c>
      <c r="C314" s="590" t="s">
        <v>267</v>
      </c>
      <c r="D314" s="591"/>
      <c r="E314" s="589" t="s">
        <v>6058</v>
      </c>
      <c r="F314" s="592" t="s">
        <v>8460</v>
      </c>
      <c r="G314" s="592" t="s">
        <v>8461</v>
      </c>
      <c r="H314" s="592" t="s">
        <v>8462</v>
      </c>
      <c r="I314" s="589" t="s">
        <v>8463</v>
      </c>
      <c r="J314" s="589"/>
      <c r="K314" s="593"/>
      <c r="L314" s="595" t="s">
        <v>55</v>
      </c>
      <c r="M314" s="593"/>
      <c r="N314" s="595"/>
      <c r="O314" s="592"/>
      <c r="P314" s="655"/>
      <c r="Q314" s="655"/>
      <c r="R314" s="589">
        <f t="shared" si="4"/>
        <v>0</v>
      </c>
      <c r="S314" s="589"/>
      <c r="T314" s="596" t="str">
        <f>VLOOKUP(cppm_pr[[#This Row],[Status]],'All Link_LOV'!$I$32:$K$72,2,0)</f>
        <v>PO Issued</v>
      </c>
      <c r="U314" s="596" t="s">
        <v>22</v>
      </c>
      <c r="V314" s="592">
        <v>418</v>
      </c>
      <c r="W314" s="596"/>
      <c r="X314" s="592"/>
      <c r="Y314" s="592" t="s">
        <v>6058</v>
      </c>
      <c r="Z314" s="597">
        <v>45180</v>
      </c>
      <c r="AA314" s="598" t="s">
        <v>8455</v>
      </c>
      <c r="AB314" s="595">
        <v>6990</v>
      </c>
      <c r="AC314" s="595">
        <v>624.72</v>
      </c>
      <c r="AD314" s="592" t="s">
        <v>6059</v>
      </c>
      <c r="AE314" s="592"/>
      <c r="AF314" s="592" t="s">
        <v>6071</v>
      </c>
      <c r="AG314" s="592" t="s">
        <v>490</v>
      </c>
      <c r="AH314" s="589" t="s">
        <v>8464</v>
      </c>
      <c r="AI314" s="600" t="str">
        <f>IFERROR(VLOOKUP(cppm_pr[[#This Row],[Order Number]],SPHERE!C:CC,39,0),"")</f>
        <v/>
      </c>
      <c r="AJ314" s="600" t="str">
        <f>IFERROR(VLOOKUP(cppm_pr[[#This Row],[Order Number]],'DC TM ONE'!B:CN,42,0),"")</f>
        <v/>
      </c>
      <c r="AK314" s="589"/>
      <c r="AL314" s="599" t="s">
        <v>8465</v>
      </c>
      <c r="AM314" s="592" t="s">
        <v>7449</v>
      </c>
      <c r="AN314" s="592" t="s">
        <v>4928</v>
      </c>
      <c r="AO314" s="592"/>
      <c r="AP314" s="592"/>
      <c r="AQ314" s="598" t="s">
        <v>8466</v>
      </c>
      <c r="AR314" s="592">
        <v>3400038793</v>
      </c>
      <c r="AS314" s="592"/>
      <c r="AT314" s="598" t="s">
        <v>8467</v>
      </c>
      <c r="AU314" s="592"/>
      <c r="AV314" s="592"/>
      <c r="AW314" s="592"/>
      <c r="AX314" s="592"/>
      <c r="AY314" s="592"/>
      <c r="AZ314" s="592"/>
      <c r="BA314" s="592"/>
      <c r="BB314" s="592"/>
      <c r="BC314" s="592"/>
      <c r="BD314" s="592"/>
      <c r="BE314" s="592"/>
      <c r="BF314" s="592"/>
      <c r="BG314" s="592"/>
      <c r="BH314" s="592"/>
    </row>
    <row r="315" spans="1:60" ht="12" customHeight="1">
      <c r="A315" s="600">
        <v>312</v>
      </c>
      <c r="B315" s="600" t="s">
        <v>75</v>
      </c>
      <c r="C315" s="601" t="s">
        <v>267</v>
      </c>
      <c r="D315" s="602">
        <v>45182</v>
      </c>
      <c r="E315" s="600" t="s">
        <v>8468</v>
      </c>
      <c r="F315" s="603" t="s">
        <v>8469</v>
      </c>
      <c r="G315" s="603" t="s">
        <v>8470</v>
      </c>
      <c r="H315" s="603" t="s">
        <v>8471</v>
      </c>
      <c r="I315" s="603" t="s">
        <v>8472</v>
      </c>
      <c r="J315" s="600"/>
      <c r="K315" s="604">
        <v>4902148772</v>
      </c>
      <c r="L315" s="606" t="s">
        <v>1264</v>
      </c>
      <c r="M315" s="604"/>
      <c r="N315" s="606"/>
      <c r="O315" s="603"/>
      <c r="P315" s="605"/>
      <c r="Q315" s="605"/>
      <c r="R315" s="603">
        <f t="shared" si="4"/>
        <v>0</v>
      </c>
      <c r="S315" s="603"/>
      <c r="T315" s="607" t="str">
        <f>VLOOKUP(cppm_pr[[#This Row],[Status]],'All Link_LOV'!$I$32:$K$72,2,0)</f>
        <v>PO Issued</v>
      </c>
      <c r="U315" s="607" t="s">
        <v>22</v>
      </c>
      <c r="V315" s="603">
        <v>419</v>
      </c>
      <c r="W315" s="607"/>
      <c r="X315" s="603"/>
      <c r="Y315" s="603" t="s">
        <v>6058</v>
      </c>
      <c r="Z315" s="608">
        <v>45180</v>
      </c>
      <c r="AA315" s="603" t="s">
        <v>7693</v>
      </c>
      <c r="AB315" s="606">
        <v>4055</v>
      </c>
      <c r="AC315" s="606">
        <v>1517.5</v>
      </c>
      <c r="AD315" s="603" t="s">
        <v>6148</v>
      </c>
      <c r="AE315" s="603" t="s">
        <v>8473</v>
      </c>
      <c r="AF315" s="603" t="s">
        <v>6071</v>
      </c>
      <c r="AG315" s="603" t="s">
        <v>490</v>
      </c>
      <c r="AH315" s="603" t="s">
        <v>8474</v>
      </c>
      <c r="AI315" s="600" t="str">
        <f>IFERROR(VLOOKUP(cppm_pr[[#This Row],[Order Number]],SPHERE!C:CC,39,0),"")</f>
        <v/>
      </c>
      <c r="AJ315" s="600" t="str">
        <f>IFERROR(VLOOKUP(cppm_pr[[#This Row],[Order Number]],'DC TM ONE'!B:CN,42,0),"")</f>
        <v/>
      </c>
      <c r="AK315" s="603"/>
      <c r="AL315" s="609" t="s">
        <v>8343</v>
      </c>
      <c r="AM315" s="603" t="s">
        <v>8183</v>
      </c>
      <c r="AN315" s="603" t="s">
        <v>4928</v>
      </c>
      <c r="AO315" s="603"/>
      <c r="AP315" s="603"/>
      <c r="AQ315" s="610" t="s">
        <v>8475</v>
      </c>
      <c r="AR315" s="603">
        <v>3400038754</v>
      </c>
      <c r="AS315" s="603"/>
      <c r="AT315" s="610" t="s">
        <v>8476</v>
      </c>
      <c r="AU315" s="603"/>
      <c r="AV315" s="603"/>
      <c r="AW315" s="603"/>
      <c r="AX315" s="603"/>
      <c r="AY315" s="603"/>
      <c r="AZ315" s="603"/>
      <c r="BA315" s="603"/>
      <c r="BB315" s="603"/>
      <c r="BC315" s="603"/>
      <c r="BD315" s="603"/>
      <c r="BE315" s="603"/>
      <c r="BF315" s="603"/>
      <c r="BG315" s="603"/>
      <c r="BH315" s="603"/>
    </row>
    <row r="316" spans="1:60" ht="12" customHeight="1">
      <c r="A316" s="589">
        <v>313</v>
      </c>
      <c r="B316" s="589" t="s">
        <v>62</v>
      </c>
      <c r="C316" s="590" t="s">
        <v>267</v>
      </c>
      <c r="D316" s="591"/>
      <c r="E316" s="589" t="s">
        <v>8477</v>
      </c>
      <c r="F316" s="592" t="s">
        <v>1228</v>
      </c>
      <c r="G316" s="592" t="s">
        <v>2826</v>
      </c>
      <c r="H316" s="592" t="s">
        <v>1225</v>
      </c>
      <c r="I316" s="592" t="s">
        <v>1227</v>
      </c>
      <c r="J316" s="589"/>
      <c r="K316" s="593"/>
      <c r="L316" s="595" t="s">
        <v>908</v>
      </c>
      <c r="M316" s="593"/>
      <c r="N316" s="595"/>
      <c r="O316" s="592"/>
      <c r="P316" s="594"/>
      <c r="Q316" s="594"/>
      <c r="R316" s="592">
        <f t="shared" si="4"/>
        <v>0</v>
      </c>
      <c r="S316" s="592"/>
      <c r="T316" s="596" t="str">
        <f>VLOOKUP(cppm_pr[[#This Row],[Status]],'All Link_LOV'!$I$32:$K$72,2,0)</f>
        <v>PO Issued</v>
      </c>
      <c r="U316" s="596" t="s">
        <v>22</v>
      </c>
      <c r="V316" s="592">
        <v>420</v>
      </c>
      <c r="W316" s="596"/>
      <c r="X316" s="592"/>
      <c r="Y316" s="592" t="s">
        <v>6058</v>
      </c>
      <c r="Z316" s="597">
        <v>45180</v>
      </c>
      <c r="AA316" s="598" t="s">
        <v>4206</v>
      </c>
      <c r="AB316" s="595">
        <v>33560</v>
      </c>
      <c r="AC316" s="595">
        <v>3131</v>
      </c>
      <c r="AD316" s="592" t="s">
        <v>6148</v>
      </c>
      <c r="AE316" s="592" t="s">
        <v>8478</v>
      </c>
      <c r="AF316" s="592" t="s">
        <v>398</v>
      </c>
      <c r="AG316" s="592" t="s">
        <v>488</v>
      </c>
      <c r="AH316" s="589" t="s">
        <v>8479</v>
      </c>
      <c r="AI316" s="600" t="str">
        <f>IFERROR(VLOOKUP(cppm_pr[[#This Row],[Order Number]],SPHERE!C:CC,39,0),"")</f>
        <v/>
      </c>
      <c r="AJ316" s="600" t="str">
        <f>IFERROR(VLOOKUP(cppm_pr[[#This Row],[Order Number]],'DC TM ONE'!B:CN,42,0),"")</f>
        <v/>
      </c>
      <c r="AK316" s="589"/>
      <c r="AL316" s="599" t="s">
        <v>8283</v>
      </c>
      <c r="AM316" s="592" t="s">
        <v>7705</v>
      </c>
      <c r="AN316" s="592" t="s">
        <v>4928</v>
      </c>
      <c r="AO316" s="592"/>
      <c r="AP316" s="592"/>
      <c r="AQ316" s="598" t="s">
        <v>8480</v>
      </c>
      <c r="AR316" s="592">
        <v>3400038992</v>
      </c>
      <c r="AS316" s="592"/>
      <c r="AT316" s="598" t="s">
        <v>8481</v>
      </c>
      <c r="AU316" s="592"/>
      <c r="AV316" s="592"/>
      <c r="AW316" s="592"/>
      <c r="AX316" s="592"/>
      <c r="AY316" s="592"/>
      <c r="AZ316" s="592"/>
      <c r="BA316" s="592"/>
      <c r="BB316" s="592"/>
      <c r="BC316" s="592"/>
      <c r="BD316" s="592"/>
      <c r="BE316" s="592"/>
      <c r="BF316" s="592"/>
      <c r="BG316" s="592"/>
      <c r="BH316" s="592"/>
    </row>
    <row r="317" spans="1:60" ht="12" customHeight="1">
      <c r="A317" s="600">
        <v>314</v>
      </c>
      <c r="B317" s="600" t="s">
        <v>62</v>
      </c>
      <c r="C317" s="601" t="s">
        <v>267</v>
      </c>
      <c r="D317" s="602"/>
      <c r="E317" s="600" t="s">
        <v>6058</v>
      </c>
      <c r="F317" s="603" t="s">
        <v>6760</v>
      </c>
      <c r="G317" s="603" t="s">
        <v>6761</v>
      </c>
      <c r="H317" s="603" t="s">
        <v>6762</v>
      </c>
      <c r="I317" s="600">
        <v>1003403</v>
      </c>
      <c r="J317" s="600"/>
      <c r="K317" s="611"/>
      <c r="L317" s="606" t="s">
        <v>55</v>
      </c>
      <c r="M317" s="611"/>
      <c r="N317" s="606"/>
      <c r="O317" s="603"/>
      <c r="P317" s="625"/>
      <c r="Q317" s="625"/>
      <c r="R317" s="600">
        <f t="shared" si="4"/>
        <v>0</v>
      </c>
      <c r="S317" s="600"/>
      <c r="T317" s="607" t="str">
        <f>VLOOKUP(cppm_pr[[#This Row],[Status]],'All Link_LOV'!$I$32:$K$72,2,0)</f>
        <v>PO Issued</v>
      </c>
      <c r="U317" s="607" t="s">
        <v>22</v>
      </c>
      <c r="V317" s="603">
        <v>421</v>
      </c>
      <c r="W317" s="607"/>
      <c r="X317" s="603"/>
      <c r="Y317" s="603" t="s">
        <v>6058</v>
      </c>
      <c r="Z317" s="608">
        <v>45180</v>
      </c>
      <c r="AA317" s="603" t="s">
        <v>6718</v>
      </c>
      <c r="AB317" s="606">
        <v>1682</v>
      </c>
      <c r="AC317" s="606">
        <v>1157.2</v>
      </c>
      <c r="AD317" s="603" t="s">
        <v>6148</v>
      </c>
      <c r="AE317" s="603" t="s">
        <v>8482</v>
      </c>
      <c r="AF317" s="603" t="s">
        <v>6071</v>
      </c>
      <c r="AG317" s="603" t="s">
        <v>490</v>
      </c>
      <c r="AH317" s="600" t="s">
        <v>8483</v>
      </c>
      <c r="AI317" s="600" t="str">
        <f>IFERROR(VLOOKUP(cppm_pr[[#This Row],[Order Number]],SPHERE!C:CC,39,0),"")</f>
        <v/>
      </c>
      <c r="AJ317" s="600" t="str">
        <f>IFERROR(VLOOKUP(cppm_pr[[#This Row],[Order Number]],'DC TM ONE'!B:CN,42,0),"")</f>
        <v/>
      </c>
      <c r="AK317" s="600"/>
      <c r="AL317" s="609" t="s">
        <v>8484</v>
      </c>
      <c r="AM317" s="603" t="s">
        <v>6720</v>
      </c>
      <c r="AN317" s="603" t="s">
        <v>4928</v>
      </c>
      <c r="AO317" s="603"/>
      <c r="AP317" s="603"/>
      <c r="AQ317" s="610" t="s">
        <v>8485</v>
      </c>
      <c r="AR317" s="603">
        <v>3400038960</v>
      </c>
      <c r="AS317" s="603"/>
      <c r="AT317" s="610" t="s">
        <v>8486</v>
      </c>
      <c r="AU317" s="603"/>
      <c r="AV317" s="603"/>
      <c r="AW317" s="603"/>
      <c r="AX317" s="603"/>
      <c r="AY317" s="603"/>
      <c r="AZ317" s="603"/>
      <c r="BA317" s="603"/>
      <c r="BB317" s="603"/>
      <c r="BC317" s="603"/>
      <c r="BD317" s="603"/>
      <c r="BE317" s="603"/>
      <c r="BF317" s="603"/>
      <c r="BG317" s="603"/>
      <c r="BH317" s="603"/>
    </row>
    <row r="318" spans="1:60" ht="12" customHeight="1">
      <c r="A318" s="589">
        <v>315</v>
      </c>
      <c r="B318" s="589" t="s">
        <v>75</v>
      </c>
      <c r="C318" s="590" t="s">
        <v>219</v>
      </c>
      <c r="D318" s="591">
        <v>45182</v>
      </c>
      <c r="E318" s="589" t="s">
        <v>8487</v>
      </c>
      <c r="F318" s="592" t="s">
        <v>7652</v>
      </c>
      <c r="G318" s="592" t="s">
        <v>7653</v>
      </c>
      <c r="H318" s="592" t="s">
        <v>7654</v>
      </c>
      <c r="I318" s="592" t="s">
        <v>8488</v>
      </c>
      <c r="J318" s="589"/>
      <c r="K318" s="593"/>
      <c r="L318" s="595" t="s">
        <v>1264</v>
      </c>
      <c r="M318" s="593"/>
      <c r="N318" s="595"/>
      <c r="O318" s="592"/>
      <c r="P318" s="594"/>
      <c r="Q318" s="594"/>
      <c r="R318" s="592">
        <f t="shared" si="4"/>
        <v>0</v>
      </c>
      <c r="S318" s="592"/>
      <c r="T318" s="596" t="str">
        <f>VLOOKUP(cppm_pr[[#This Row],[Status]],'All Link_LOV'!$I$32:$K$72,2,0)</f>
        <v>Queried - Require More Information From NeC/AND</v>
      </c>
      <c r="U318" s="596" t="s">
        <v>22</v>
      </c>
      <c r="V318" s="592">
        <v>422</v>
      </c>
      <c r="W318" s="596"/>
      <c r="X318" s="592"/>
      <c r="Y318" s="592" t="s">
        <v>6058</v>
      </c>
      <c r="Z318" s="597">
        <v>45180</v>
      </c>
      <c r="AA318" s="598" t="s">
        <v>7655</v>
      </c>
      <c r="AB318" s="595">
        <v>21561</v>
      </c>
      <c r="AC318" s="595">
        <v>2576</v>
      </c>
      <c r="AD318" s="592" t="s">
        <v>6148</v>
      </c>
      <c r="AE318" s="592" t="s">
        <v>8489</v>
      </c>
      <c r="AF318" s="592" t="s">
        <v>397</v>
      </c>
      <c r="AG318" s="592" t="s">
        <v>501</v>
      </c>
      <c r="AH318" s="592" t="s">
        <v>7657</v>
      </c>
      <c r="AI318" s="600" t="str">
        <f>IFERROR(VLOOKUP(cppm_pr[[#This Row],[Order Number]],SPHERE!C:CC,39,0),"")</f>
        <v/>
      </c>
      <c r="AJ318" s="600" t="str">
        <f>IFERROR(VLOOKUP(cppm_pr[[#This Row],[Order Number]],'DC TM ONE'!B:CN,42,0),"")</f>
        <v/>
      </c>
      <c r="AK318" s="592"/>
      <c r="AL318" s="599" t="s">
        <v>8490</v>
      </c>
      <c r="AM318" s="592" t="s">
        <v>8491</v>
      </c>
      <c r="AN318" s="592" t="s">
        <v>4928</v>
      </c>
      <c r="AO318" s="592"/>
      <c r="AP318" s="592"/>
      <c r="AQ318" s="598" t="s">
        <v>8492</v>
      </c>
      <c r="AR318" s="592">
        <v>3400038718</v>
      </c>
      <c r="AS318" s="592"/>
      <c r="AT318" s="598" t="s">
        <v>8493</v>
      </c>
      <c r="AU318" s="592"/>
      <c r="AV318" s="592"/>
      <c r="AW318" s="592"/>
      <c r="AX318" s="592"/>
      <c r="AY318" s="592"/>
      <c r="AZ318" s="592"/>
      <c r="BA318" s="592"/>
      <c r="BB318" s="592"/>
      <c r="BC318" s="592"/>
      <c r="BD318" s="592"/>
      <c r="BE318" s="592"/>
      <c r="BF318" s="592"/>
      <c r="BG318" s="592"/>
      <c r="BH318" s="592"/>
    </row>
    <row r="319" spans="1:60" ht="12" customHeight="1">
      <c r="A319" s="600">
        <v>316</v>
      </c>
      <c r="B319" s="600" t="s">
        <v>72</v>
      </c>
      <c r="C319" s="601" t="s">
        <v>267</v>
      </c>
      <c r="D319" s="602">
        <v>45184</v>
      </c>
      <c r="E319" s="600" t="s">
        <v>8494</v>
      </c>
      <c r="F319" s="603" t="s">
        <v>8495</v>
      </c>
      <c r="G319" s="603" t="s">
        <v>8496</v>
      </c>
      <c r="H319" s="603" t="s">
        <v>8497</v>
      </c>
      <c r="I319" s="603" t="s">
        <v>8498</v>
      </c>
      <c r="J319" s="600"/>
      <c r="K319" s="611"/>
      <c r="L319" s="606" t="s">
        <v>52</v>
      </c>
      <c r="M319" s="611"/>
      <c r="N319" s="606"/>
      <c r="O319" s="603"/>
      <c r="P319" s="605"/>
      <c r="Q319" s="605"/>
      <c r="R319" s="603">
        <f t="shared" si="4"/>
        <v>0</v>
      </c>
      <c r="S319" s="603"/>
      <c r="T319" s="607" t="str">
        <f>VLOOKUP(cppm_pr[[#This Row],[Status]],'All Link_LOV'!$I$32:$K$72,2,0)</f>
        <v>PO Issued</v>
      </c>
      <c r="U319" s="607" t="s">
        <v>22</v>
      </c>
      <c r="V319" s="603">
        <v>423</v>
      </c>
      <c r="W319" s="607"/>
      <c r="X319" s="603"/>
      <c r="Y319" s="603" t="s">
        <v>6058</v>
      </c>
      <c r="Z319" s="608">
        <v>45180</v>
      </c>
      <c r="AA319" s="603" t="s">
        <v>1649</v>
      </c>
      <c r="AB319" s="606">
        <v>14512</v>
      </c>
      <c r="AC319" s="606">
        <v>14509.03</v>
      </c>
      <c r="AD319" s="603" t="s">
        <v>6148</v>
      </c>
      <c r="AE319" s="603" t="s">
        <v>8499</v>
      </c>
      <c r="AF319" s="603" t="s">
        <v>6071</v>
      </c>
      <c r="AG319" s="603" t="s">
        <v>490</v>
      </c>
      <c r="AH319" s="603" t="s">
        <v>8500</v>
      </c>
      <c r="AI319" s="600" t="str">
        <f>IFERROR(VLOOKUP(cppm_pr[[#This Row],[Order Number]],SPHERE!C:CC,39,0),"")</f>
        <v/>
      </c>
      <c r="AJ319" s="600" t="str">
        <f>IFERROR(VLOOKUP(cppm_pr[[#This Row],[Order Number]],'DC TM ONE'!B:CN,42,0),"")</f>
        <v/>
      </c>
      <c r="AK319" s="603"/>
      <c r="AL319" s="609" t="s">
        <v>8381</v>
      </c>
      <c r="AM319" s="603" t="s">
        <v>6238</v>
      </c>
      <c r="AN319" s="603" t="s">
        <v>4928</v>
      </c>
      <c r="AO319" s="603"/>
      <c r="AP319" s="603"/>
      <c r="AQ319" s="610" t="s">
        <v>8501</v>
      </c>
      <c r="AR319" s="603">
        <v>3400039123</v>
      </c>
      <c r="AS319" s="603"/>
      <c r="AT319" s="610" t="s">
        <v>8502</v>
      </c>
      <c r="AU319" s="603"/>
      <c r="AV319" s="603"/>
      <c r="AW319" s="603"/>
      <c r="AX319" s="603"/>
      <c r="AY319" s="603"/>
      <c r="AZ319" s="603"/>
      <c r="BA319" s="603"/>
      <c r="BB319" s="603"/>
      <c r="BC319" s="603"/>
      <c r="BD319" s="603"/>
      <c r="BE319" s="603"/>
      <c r="BF319" s="603"/>
      <c r="BG319" s="603"/>
      <c r="BH319" s="603"/>
    </row>
    <row r="320" spans="1:60" ht="12" customHeight="1">
      <c r="A320" s="589">
        <v>615</v>
      </c>
      <c r="B320" s="589" t="s">
        <v>77</v>
      </c>
      <c r="C320" s="601" t="s">
        <v>207</v>
      </c>
      <c r="D320" s="591"/>
      <c r="E320" s="589" t="s">
        <v>6058</v>
      </c>
      <c r="F320" s="592" t="s">
        <v>3295</v>
      </c>
      <c r="G320" s="592" t="s">
        <v>3294</v>
      </c>
      <c r="H320" s="592" t="s">
        <v>8503</v>
      </c>
      <c r="I320" s="589"/>
      <c r="J320" s="589" t="s">
        <v>3296</v>
      </c>
      <c r="K320" s="593"/>
      <c r="L320" s="595" t="s">
        <v>1691</v>
      </c>
      <c r="M320" s="593"/>
      <c r="N320" s="595"/>
      <c r="O320" s="592"/>
      <c r="P320" s="655"/>
      <c r="Q320" s="655"/>
      <c r="R320" s="589">
        <f t="shared" si="4"/>
        <v>0</v>
      </c>
      <c r="S320" s="589"/>
      <c r="T320" s="596" t="str">
        <f>VLOOKUP(cppm_pr[[#This Row],[Status]],'All Link_LOV'!$I$32:$K$72,2,0)</f>
        <v>New Request PR</v>
      </c>
      <c r="U320" s="596" t="s">
        <v>2593</v>
      </c>
      <c r="V320" s="592">
        <v>140</v>
      </c>
      <c r="W320" s="596"/>
      <c r="X320" s="592"/>
      <c r="Y320" s="592" t="s">
        <v>6058</v>
      </c>
      <c r="Z320" s="597">
        <v>45182</v>
      </c>
      <c r="AA320" s="598"/>
      <c r="AB320" s="595"/>
      <c r="AC320" s="595"/>
      <c r="AD320" s="592"/>
      <c r="AE320" s="592"/>
      <c r="AF320" s="592" t="s">
        <v>398</v>
      </c>
      <c r="AG320" s="592" t="s">
        <v>488</v>
      </c>
      <c r="AH320" s="592">
        <v>0</v>
      </c>
      <c r="AI320" s="600" t="str">
        <f>IFERROR(VLOOKUP(cppm_pr[[#This Row],[Order Number]],SPHERE!C:CC,39,0),"")</f>
        <v/>
      </c>
      <c r="AJ320" s="600" t="str">
        <f>IFERROR(VLOOKUP(cppm_pr[[#This Row],[Order Number]],'DC TM ONE'!B:CN,42,0),"")</f>
        <v/>
      </c>
      <c r="AK320" s="592"/>
      <c r="AL320" s="599"/>
      <c r="AM320" s="592"/>
      <c r="AN320" s="592"/>
      <c r="AO320" s="592" t="s">
        <v>3292</v>
      </c>
      <c r="AP320" s="592"/>
      <c r="AQ320" s="598"/>
      <c r="AR320" s="592"/>
      <c r="AS320" s="592"/>
      <c r="AT320" s="598"/>
      <c r="AU320" s="592"/>
      <c r="AV320" s="592"/>
      <c r="AW320" s="592"/>
      <c r="AX320" s="592"/>
      <c r="AY320" s="592"/>
      <c r="AZ320" s="592"/>
      <c r="BA320" s="592"/>
      <c r="BB320" s="592"/>
      <c r="BC320" s="592"/>
      <c r="BD320" s="592"/>
      <c r="BE320" s="592"/>
      <c r="BF320" s="592"/>
      <c r="BG320" s="592"/>
      <c r="BH320" s="592"/>
    </row>
    <row r="321" spans="1:60" ht="12" customHeight="1">
      <c r="A321" s="600">
        <v>318</v>
      </c>
      <c r="B321" s="600" t="s">
        <v>63</v>
      </c>
      <c r="C321" s="601" t="s">
        <v>211</v>
      </c>
      <c r="D321" s="602">
        <v>45187</v>
      </c>
      <c r="E321" s="600" t="s">
        <v>8504</v>
      </c>
      <c r="F321" s="603" t="s">
        <v>8505</v>
      </c>
      <c r="G321" s="603" t="s">
        <v>8506</v>
      </c>
      <c r="H321" s="603" t="s">
        <v>8507</v>
      </c>
      <c r="I321" s="600" t="s">
        <v>8508</v>
      </c>
      <c r="J321" s="600"/>
      <c r="K321" s="611"/>
      <c r="L321" s="606" t="s">
        <v>1728</v>
      </c>
      <c r="M321" s="611"/>
      <c r="N321" s="601"/>
      <c r="O321" s="603"/>
      <c r="P321" s="625"/>
      <c r="Q321" s="625"/>
      <c r="R321" s="600">
        <f t="shared" si="4"/>
        <v>0</v>
      </c>
      <c r="S321" s="600"/>
      <c r="T321" s="607" t="str">
        <f>VLOOKUP(cppm_pr[[#This Row],[Status]],'All Link_LOV'!$I$32:$K$72,2,0)</f>
        <v>Queried - Require More Information From NeC/AND</v>
      </c>
      <c r="U321" s="607" t="s">
        <v>22</v>
      </c>
      <c r="V321" s="603">
        <v>425</v>
      </c>
      <c r="W321" s="607"/>
      <c r="X321" s="603"/>
      <c r="Y321" s="603" t="s">
        <v>6058</v>
      </c>
      <c r="Z321" s="608">
        <v>45180</v>
      </c>
      <c r="AA321" s="603" t="s">
        <v>5296</v>
      </c>
      <c r="AB321" s="606">
        <v>74388</v>
      </c>
      <c r="AC321" s="606">
        <v>298.11</v>
      </c>
      <c r="AD321" s="603" t="s">
        <v>6148</v>
      </c>
      <c r="AE321" s="600" t="s">
        <v>8509</v>
      </c>
      <c r="AF321" s="603" t="s">
        <v>6071</v>
      </c>
      <c r="AG321" s="603" t="s">
        <v>490</v>
      </c>
      <c r="AH321" s="600" t="s">
        <v>8510</v>
      </c>
      <c r="AI321" s="600" t="str">
        <f>IFERROR(VLOOKUP(cppm_pr[[#This Row],[Order Number]],SPHERE!C:CC,39,0),"")</f>
        <v/>
      </c>
      <c r="AJ321" s="600" t="str">
        <f>IFERROR(VLOOKUP(cppm_pr[[#This Row],[Order Number]],'DC TM ONE'!B:CN,42,0),"")</f>
        <v/>
      </c>
      <c r="AK321" s="600"/>
      <c r="AL321" s="609" t="s">
        <v>8511</v>
      </c>
      <c r="AM321" s="603" t="s">
        <v>8512</v>
      </c>
      <c r="AN321" s="603" t="s">
        <v>4928</v>
      </c>
      <c r="AO321" s="603"/>
      <c r="AP321" s="603"/>
      <c r="AQ321" s="610" t="s">
        <v>8513</v>
      </c>
      <c r="AR321" s="603">
        <v>3400038899</v>
      </c>
      <c r="AS321" s="600"/>
      <c r="AT321" s="610" t="s">
        <v>8514</v>
      </c>
      <c r="AU321" s="603"/>
      <c r="AV321" s="603"/>
      <c r="AW321" s="603"/>
      <c r="AX321" s="603"/>
      <c r="AY321" s="603"/>
      <c r="AZ321" s="603"/>
      <c r="BA321" s="603"/>
      <c r="BB321" s="603"/>
      <c r="BC321" s="603"/>
      <c r="BD321" s="603"/>
      <c r="BE321" s="603"/>
      <c r="BF321" s="603"/>
      <c r="BG321" s="603"/>
      <c r="BH321" s="603"/>
    </row>
    <row r="322" spans="1:60" ht="12" customHeight="1">
      <c r="A322" s="589">
        <v>319</v>
      </c>
      <c r="B322" s="589" t="s">
        <v>75</v>
      </c>
      <c r="C322" s="590" t="s">
        <v>219</v>
      </c>
      <c r="D322" s="591">
        <v>45182</v>
      </c>
      <c r="E322" s="589" t="s">
        <v>8487</v>
      </c>
      <c r="F322" s="592" t="s">
        <v>8515</v>
      </c>
      <c r="G322" s="592" t="s">
        <v>8516</v>
      </c>
      <c r="H322" s="592" t="s">
        <v>8517</v>
      </c>
      <c r="I322" s="592" t="s">
        <v>8518</v>
      </c>
      <c r="J322" s="589"/>
      <c r="K322" s="593"/>
      <c r="L322" s="595" t="s">
        <v>1264</v>
      </c>
      <c r="M322" s="593"/>
      <c r="N322" s="595"/>
      <c r="O322" s="592"/>
      <c r="P322" s="594"/>
      <c r="Q322" s="594"/>
      <c r="R322" s="592">
        <f t="shared" si="4"/>
        <v>0</v>
      </c>
      <c r="S322" s="592"/>
      <c r="T322" s="596" t="str">
        <f>VLOOKUP(cppm_pr[[#This Row],[Status]],'All Link_LOV'!$I$32:$K$72,2,0)</f>
        <v>Queried - Require More Information From NeC/AND</v>
      </c>
      <c r="U322" s="596" t="s">
        <v>22</v>
      </c>
      <c r="V322" s="592">
        <v>426</v>
      </c>
      <c r="W322" s="596"/>
      <c r="X322" s="592"/>
      <c r="Y322" s="592" t="s">
        <v>6058</v>
      </c>
      <c r="Z322" s="597">
        <v>45180</v>
      </c>
      <c r="AA322" s="598" t="s">
        <v>7655</v>
      </c>
      <c r="AB322" s="595">
        <v>56731</v>
      </c>
      <c r="AC322" s="595">
        <v>11229</v>
      </c>
      <c r="AD322" s="592" t="s">
        <v>6059</v>
      </c>
      <c r="AE322" s="592"/>
      <c r="AF322" s="592" t="s">
        <v>397</v>
      </c>
      <c r="AG322" s="592" t="s">
        <v>501</v>
      </c>
      <c r="AH322" s="592" t="s">
        <v>8519</v>
      </c>
      <c r="AI322" s="600" t="str">
        <f>IFERROR(VLOOKUP(cppm_pr[[#This Row],[Order Number]],SPHERE!C:CC,39,0),"")</f>
        <v/>
      </c>
      <c r="AJ322" s="600" t="str">
        <f>IFERROR(VLOOKUP(cppm_pr[[#This Row],[Order Number]],'DC TM ONE'!B:CN,42,0),"")</f>
        <v/>
      </c>
      <c r="AK322" s="592"/>
      <c r="AL322" s="599" t="s">
        <v>8520</v>
      </c>
      <c r="AM322" s="592" t="s">
        <v>8193</v>
      </c>
      <c r="AN322" s="592" t="s">
        <v>4928</v>
      </c>
      <c r="AO322" s="592"/>
      <c r="AP322" s="592"/>
      <c r="AQ322" s="598" t="s">
        <v>8521</v>
      </c>
      <c r="AR322" s="592">
        <v>3400038524</v>
      </c>
      <c r="AS322" s="592"/>
      <c r="AT322" s="598" t="s">
        <v>8522</v>
      </c>
      <c r="AU322" s="592"/>
      <c r="AV322" s="592"/>
      <c r="AW322" s="592"/>
      <c r="AX322" s="592"/>
      <c r="AY322" s="592"/>
      <c r="AZ322" s="592"/>
      <c r="BA322" s="592"/>
      <c r="BB322" s="592"/>
      <c r="BC322" s="592"/>
      <c r="BD322" s="592"/>
      <c r="BE322" s="592"/>
      <c r="BF322" s="592"/>
      <c r="BG322" s="592"/>
      <c r="BH322" s="592"/>
    </row>
    <row r="323" spans="1:60" ht="12" customHeight="1">
      <c r="A323" s="600">
        <v>619</v>
      </c>
      <c r="B323" s="600" t="s">
        <v>77</v>
      </c>
      <c r="C323" s="601" t="s">
        <v>207</v>
      </c>
      <c r="D323" s="602"/>
      <c r="E323" s="600" t="s">
        <v>6058</v>
      </c>
      <c r="F323" s="603" t="s">
        <v>3323</v>
      </c>
      <c r="G323" s="603" t="s">
        <v>3322</v>
      </c>
      <c r="H323" s="603" t="s">
        <v>8523</v>
      </c>
      <c r="I323" s="600"/>
      <c r="J323" s="600" t="s">
        <v>3324</v>
      </c>
      <c r="K323" s="611"/>
      <c r="L323" s="595" t="s">
        <v>1691</v>
      </c>
      <c r="M323" s="611"/>
      <c r="N323" s="606"/>
      <c r="O323" s="603"/>
      <c r="P323" s="625"/>
      <c r="Q323" s="625"/>
      <c r="R323" s="600">
        <f t="shared" si="4"/>
        <v>0</v>
      </c>
      <c r="S323" s="600"/>
      <c r="T323" s="607" t="str">
        <f>VLOOKUP(cppm_pr[[#This Row],[Status]],'All Link_LOV'!$I$32:$K$72,2,0)</f>
        <v>New Request PR</v>
      </c>
      <c r="U323" s="607" t="s">
        <v>2593</v>
      </c>
      <c r="V323" s="603">
        <v>144</v>
      </c>
      <c r="W323" s="607"/>
      <c r="X323" s="603"/>
      <c r="Y323" s="603" t="s">
        <v>6058</v>
      </c>
      <c r="Z323" s="608">
        <v>45182</v>
      </c>
      <c r="AA323" s="610"/>
      <c r="AB323" s="606"/>
      <c r="AC323" s="606"/>
      <c r="AD323" s="603"/>
      <c r="AE323" s="603"/>
      <c r="AF323" s="603" t="s">
        <v>398</v>
      </c>
      <c r="AG323" s="603" t="s">
        <v>488</v>
      </c>
      <c r="AH323" s="603">
        <v>0</v>
      </c>
      <c r="AI323" s="600" t="str">
        <f>IFERROR(VLOOKUP(cppm_pr[[#This Row],[Order Number]],SPHERE!C:CC,39,0),"")</f>
        <v/>
      </c>
      <c r="AJ323" s="600" t="str">
        <f>IFERROR(VLOOKUP(cppm_pr[[#This Row],[Order Number]],'DC TM ONE'!B:CN,42,0),"")</f>
        <v/>
      </c>
      <c r="AK323" s="603"/>
      <c r="AL323" s="609"/>
      <c r="AM323" s="603"/>
      <c r="AN323" s="603"/>
      <c r="AO323" s="603" t="s">
        <v>3320</v>
      </c>
      <c r="AP323" s="603"/>
      <c r="AQ323" s="610"/>
      <c r="AR323" s="603"/>
      <c r="AS323" s="603"/>
      <c r="AT323" s="610"/>
      <c r="AU323" s="603"/>
      <c r="AV323" s="603"/>
      <c r="AW323" s="603"/>
      <c r="AX323" s="603"/>
      <c r="AY323" s="603"/>
      <c r="AZ323" s="603"/>
      <c r="BA323" s="603"/>
      <c r="BB323" s="603"/>
      <c r="BC323" s="603"/>
      <c r="BD323" s="603"/>
      <c r="BE323" s="603"/>
      <c r="BF323" s="603"/>
      <c r="BG323" s="603"/>
      <c r="BH323" s="603"/>
    </row>
    <row r="324" spans="1:60" ht="12" customHeight="1">
      <c r="A324" s="589">
        <v>321</v>
      </c>
      <c r="B324" s="589" t="s">
        <v>72</v>
      </c>
      <c r="C324" s="590" t="s">
        <v>267</v>
      </c>
      <c r="D324" s="591">
        <v>45187</v>
      </c>
      <c r="E324" s="589" t="s">
        <v>8524</v>
      </c>
      <c r="F324" s="592" t="s">
        <v>3792</v>
      </c>
      <c r="G324" s="592" t="s">
        <v>3792</v>
      </c>
      <c r="H324" s="592" t="s">
        <v>2556</v>
      </c>
      <c r="I324" s="592" t="s">
        <v>2554</v>
      </c>
      <c r="J324" s="589"/>
      <c r="K324" s="593"/>
      <c r="L324" s="595" t="s">
        <v>52</v>
      </c>
      <c r="M324" s="593"/>
      <c r="N324" s="595"/>
      <c r="O324" s="592"/>
      <c r="P324" s="594"/>
      <c r="Q324" s="594"/>
      <c r="R324" s="592">
        <f t="shared" ref="R324:R387" si="5">$Q324-$P324</f>
        <v>0</v>
      </c>
      <c r="S324" s="592"/>
      <c r="T324" s="596" t="str">
        <f>VLOOKUP(cppm_pr[[#This Row],[Status]],'All Link_LOV'!$I$32:$K$72,2,0)</f>
        <v>PO Issued</v>
      </c>
      <c r="U324" s="596" t="s">
        <v>22</v>
      </c>
      <c r="V324" s="592">
        <v>428</v>
      </c>
      <c r="W324" s="596"/>
      <c r="X324" s="592"/>
      <c r="Y324" s="592" t="s">
        <v>6058</v>
      </c>
      <c r="Z324" s="597">
        <v>45180</v>
      </c>
      <c r="AA324" s="598" t="s">
        <v>2555</v>
      </c>
      <c r="AB324" s="595">
        <v>16872</v>
      </c>
      <c r="AC324" s="595">
        <v>12966.12</v>
      </c>
      <c r="AD324" s="592" t="s">
        <v>6148</v>
      </c>
      <c r="AE324" s="592" t="s">
        <v>8525</v>
      </c>
      <c r="AF324" s="592" t="s">
        <v>398</v>
      </c>
      <c r="AG324" s="592" t="s">
        <v>492</v>
      </c>
      <c r="AH324" s="592" t="s">
        <v>8526</v>
      </c>
      <c r="AI324" s="600" t="str">
        <f>IFERROR(VLOOKUP(cppm_pr[[#This Row],[Order Number]],SPHERE!C:CC,39,0),"")</f>
        <v/>
      </c>
      <c r="AJ324" s="600" t="str">
        <f>IFERROR(VLOOKUP(cppm_pr[[#This Row],[Order Number]],'DC TM ONE'!B:CN,42,0),"")</f>
        <v/>
      </c>
      <c r="AK324" s="592"/>
      <c r="AL324" s="599" t="s">
        <v>8381</v>
      </c>
      <c r="AM324" s="592" t="s">
        <v>8527</v>
      </c>
      <c r="AN324" s="592" t="s">
        <v>4928</v>
      </c>
      <c r="AO324" s="592"/>
      <c r="AP324" s="592"/>
      <c r="AQ324" s="598" t="s">
        <v>8528</v>
      </c>
      <c r="AR324" s="592">
        <v>3400035645</v>
      </c>
      <c r="AS324" s="592"/>
      <c r="AT324" s="598" t="s">
        <v>8529</v>
      </c>
      <c r="AU324" s="592"/>
      <c r="AV324" s="592"/>
      <c r="AW324" s="592"/>
      <c r="AX324" s="592"/>
      <c r="AY324" s="592"/>
      <c r="AZ324" s="592"/>
      <c r="BA324" s="592"/>
      <c r="BB324" s="592"/>
      <c r="BC324" s="592"/>
      <c r="BD324" s="592"/>
      <c r="BE324" s="592"/>
      <c r="BF324" s="592"/>
      <c r="BG324" s="592"/>
      <c r="BH324" s="592"/>
    </row>
    <row r="325" spans="1:60" ht="12" customHeight="1">
      <c r="A325" s="600">
        <v>322</v>
      </c>
      <c r="B325" s="600"/>
      <c r="C325" s="601" t="s">
        <v>267</v>
      </c>
      <c r="D325" s="602"/>
      <c r="E325" s="600" t="s">
        <v>8530</v>
      </c>
      <c r="F325" s="603" t="s">
        <v>8531</v>
      </c>
      <c r="G325" s="603" t="s">
        <v>8532</v>
      </c>
      <c r="H325" s="603" t="s">
        <v>8533</v>
      </c>
      <c r="I325" s="603" t="s">
        <v>8534</v>
      </c>
      <c r="J325" s="600"/>
      <c r="K325" s="611"/>
      <c r="L325" s="606" t="s">
        <v>1552</v>
      </c>
      <c r="M325" s="611"/>
      <c r="N325" s="606"/>
      <c r="O325" s="603"/>
      <c r="P325" s="605"/>
      <c r="Q325" s="605"/>
      <c r="R325" s="603">
        <f t="shared" si="5"/>
        <v>0</v>
      </c>
      <c r="S325" s="603"/>
      <c r="T325" s="607" t="str">
        <f>VLOOKUP(cppm_pr[[#This Row],[Status]],'All Link_LOV'!$I$32:$K$72,2,0)</f>
        <v>PO Issued</v>
      </c>
      <c r="U325" s="607" t="s">
        <v>22</v>
      </c>
      <c r="V325" s="603">
        <v>429</v>
      </c>
      <c r="W325" s="607"/>
      <c r="X325" s="603"/>
      <c r="Y325" s="603" t="s">
        <v>6058</v>
      </c>
      <c r="Z325" s="608">
        <v>45180</v>
      </c>
      <c r="AA325" s="603" t="s">
        <v>1737</v>
      </c>
      <c r="AB325" s="606">
        <v>58076</v>
      </c>
      <c r="AC325" s="606">
        <v>2910.88</v>
      </c>
      <c r="AD325" s="603" t="s">
        <v>6059</v>
      </c>
      <c r="AE325" s="603"/>
      <c r="AF325" s="603" t="s">
        <v>6071</v>
      </c>
      <c r="AG325" s="603" t="s">
        <v>491</v>
      </c>
      <c r="AH325" s="603" t="s">
        <v>8535</v>
      </c>
      <c r="AI325" s="600" t="str">
        <f>IFERROR(VLOOKUP(cppm_pr[[#This Row],[Order Number]],SPHERE!C:CC,39,0),"")</f>
        <v/>
      </c>
      <c r="AJ325" s="600" t="str">
        <f>IFERROR(VLOOKUP(cppm_pr[[#This Row],[Order Number]],'DC TM ONE'!B:CN,42,0),"")</f>
        <v/>
      </c>
      <c r="AK325" s="603"/>
      <c r="AL325" s="609" t="s">
        <v>8536</v>
      </c>
      <c r="AM325" s="603" t="s">
        <v>8537</v>
      </c>
      <c r="AN325" s="603" t="s">
        <v>4928</v>
      </c>
      <c r="AO325" s="603"/>
      <c r="AP325" s="603"/>
      <c r="AQ325" s="610" t="s">
        <v>8538</v>
      </c>
      <c r="AR325" s="603">
        <v>3400039073</v>
      </c>
      <c r="AS325" s="603"/>
      <c r="AT325" s="610" t="s">
        <v>8539</v>
      </c>
      <c r="AU325" s="603"/>
      <c r="AV325" s="603"/>
      <c r="AW325" s="603"/>
      <c r="AX325" s="603"/>
      <c r="AY325" s="603"/>
      <c r="AZ325" s="603"/>
      <c r="BA325" s="603"/>
      <c r="BB325" s="603"/>
      <c r="BC325" s="603"/>
      <c r="BD325" s="603"/>
      <c r="BE325" s="603"/>
      <c r="BF325" s="603"/>
      <c r="BG325" s="603"/>
      <c r="BH325" s="603"/>
    </row>
    <row r="326" spans="1:60" ht="12" customHeight="1">
      <c r="A326" s="589">
        <v>323</v>
      </c>
      <c r="B326" s="589" t="s">
        <v>83</v>
      </c>
      <c r="C326" s="590" t="s">
        <v>267</v>
      </c>
      <c r="D326" s="591">
        <v>45190</v>
      </c>
      <c r="E326" s="589" t="s">
        <v>8540</v>
      </c>
      <c r="F326" s="592" t="s">
        <v>8541</v>
      </c>
      <c r="G326" s="592" t="s">
        <v>8542</v>
      </c>
      <c r="H326" s="592" t="s">
        <v>8543</v>
      </c>
      <c r="I326" s="592" t="s">
        <v>8544</v>
      </c>
      <c r="J326" s="589"/>
      <c r="K326" s="593"/>
      <c r="L326" s="595" t="s">
        <v>51</v>
      </c>
      <c r="M326" s="593"/>
      <c r="N326" s="590"/>
      <c r="O326" s="592"/>
      <c r="P326" s="594"/>
      <c r="Q326" s="594"/>
      <c r="R326" s="592">
        <f t="shared" si="5"/>
        <v>0</v>
      </c>
      <c r="S326" s="592"/>
      <c r="T326" s="596" t="str">
        <f>VLOOKUP(cppm_pr[[#This Row],[Status]],'All Link_LOV'!$I$32:$K$72,2,0)</f>
        <v>PO Issued</v>
      </c>
      <c r="U326" s="596" t="s">
        <v>22</v>
      </c>
      <c r="V326" s="592">
        <v>430</v>
      </c>
      <c r="W326" s="596"/>
      <c r="X326" s="592"/>
      <c r="Y326" s="592" t="s">
        <v>6058</v>
      </c>
      <c r="Z326" s="597">
        <v>45181</v>
      </c>
      <c r="AA326" s="598" t="s">
        <v>1819</v>
      </c>
      <c r="AB326" s="595">
        <v>37262</v>
      </c>
      <c r="AC326" s="595">
        <v>22748.65</v>
      </c>
      <c r="AD326" s="592" t="s">
        <v>6148</v>
      </c>
      <c r="AE326" s="592" t="s">
        <v>8545</v>
      </c>
      <c r="AF326" s="592" t="s">
        <v>6164</v>
      </c>
      <c r="AG326" s="592" t="s">
        <v>492</v>
      </c>
      <c r="AH326" s="589" t="s">
        <v>8546</v>
      </c>
      <c r="AI326" s="600" t="str">
        <f>IFERROR(VLOOKUP(cppm_pr[[#This Row],[Order Number]],SPHERE!C:CC,39,0),"")</f>
        <v/>
      </c>
      <c r="AJ326" s="600" t="str">
        <f>IFERROR(VLOOKUP(cppm_pr[[#This Row],[Order Number]],'DC TM ONE'!B:CN,42,0),"")</f>
        <v/>
      </c>
      <c r="AK326" s="589"/>
      <c r="AL326" s="599" t="s">
        <v>8547</v>
      </c>
      <c r="AM326" s="592" t="s">
        <v>8548</v>
      </c>
      <c r="AN326" s="592" t="s">
        <v>4928</v>
      </c>
      <c r="AO326" s="592"/>
      <c r="AP326" s="592"/>
      <c r="AQ326" s="598" t="s">
        <v>8549</v>
      </c>
      <c r="AR326" s="592">
        <v>3400038769</v>
      </c>
      <c r="AS326" s="592"/>
      <c r="AT326" s="598" t="s">
        <v>8550</v>
      </c>
      <c r="AU326" s="592"/>
      <c r="AV326" s="592"/>
      <c r="AW326" s="592"/>
      <c r="AX326" s="592"/>
      <c r="AY326" s="592"/>
      <c r="AZ326" s="592"/>
      <c r="BA326" s="592"/>
      <c r="BB326" s="592"/>
      <c r="BC326" s="592"/>
      <c r="BD326" s="592"/>
      <c r="BE326" s="592"/>
      <c r="BF326" s="592"/>
      <c r="BG326" s="592"/>
      <c r="BH326" s="592"/>
    </row>
    <row r="327" spans="1:60" ht="12" customHeight="1">
      <c r="A327" s="600">
        <v>324</v>
      </c>
      <c r="B327" s="600" t="s">
        <v>66</v>
      </c>
      <c r="C327" s="571" t="s">
        <v>210</v>
      </c>
      <c r="D327" s="602"/>
      <c r="E327" s="600" t="s">
        <v>6058</v>
      </c>
      <c r="F327" s="603" t="s">
        <v>8551</v>
      </c>
      <c r="G327" s="603" t="s">
        <v>8552</v>
      </c>
      <c r="H327" s="603" t="s">
        <v>8553</v>
      </c>
      <c r="I327" s="603"/>
      <c r="J327" s="600"/>
      <c r="K327" s="611"/>
      <c r="L327" s="606" t="s">
        <v>1552</v>
      </c>
      <c r="M327" s="611"/>
      <c r="N327" s="606"/>
      <c r="O327" s="603"/>
      <c r="P327" s="605"/>
      <c r="Q327" s="605"/>
      <c r="R327" s="603">
        <f t="shared" si="5"/>
        <v>0</v>
      </c>
      <c r="S327" s="603"/>
      <c r="T327" s="607" t="str">
        <f>VLOOKUP(cppm_pr[[#This Row],[Status]],'All Link_LOV'!$I$32:$K$72,2,0)</f>
        <v>New Request PR</v>
      </c>
      <c r="U327" s="607" t="s">
        <v>22</v>
      </c>
      <c r="V327" s="603">
        <v>431</v>
      </c>
      <c r="W327" s="607"/>
      <c r="X327" s="603"/>
      <c r="Y327" s="603" t="s">
        <v>6058</v>
      </c>
      <c r="Z327" s="608">
        <v>45180</v>
      </c>
      <c r="AA327" s="603" t="s">
        <v>1549</v>
      </c>
      <c r="AB327" s="606">
        <v>46521</v>
      </c>
      <c r="AC327" s="606">
        <v>3532.29</v>
      </c>
      <c r="AD327" s="603" t="s">
        <v>6148</v>
      </c>
      <c r="AE327" s="603" t="s">
        <v>8554</v>
      </c>
      <c r="AF327" s="603" t="s">
        <v>6071</v>
      </c>
      <c r="AG327" s="603" t="s">
        <v>490</v>
      </c>
      <c r="AH327" s="603" t="s">
        <v>8555</v>
      </c>
      <c r="AI327" s="600" t="str">
        <f>IFERROR(VLOOKUP(cppm_pr[[#This Row],[Order Number]],SPHERE!C:CC,39,0),"")</f>
        <v/>
      </c>
      <c r="AJ327" s="600" t="str">
        <f>IFERROR(VLOOKUP(cppm_pr[[#This Row],[Order Number]],'DC TM ONE'!B:CN,42,0),"")</f>
        <v/>
      </c>
      <c r="AK327" s="603"/>
      <c r="AL327" s="609" t="s">
        <v>8556</v>
      </c>
      <c r="AM327" s="603" t="s">
        <v>6993</v>
      </c>
      <c r="AN327" s="603" t="s">
        <v>6175</v>
      </c>
      <c r="AO327" s="603"/>
      <c r="AP327" s="603">
        <v>3400038767</v>
      </c>
      <c r="AQ327" s="610"/>
      <c r="AR327" s="603"/>
      <c r="AS327" s="603"/>
      <c r="AT327" s="610" t="s">
        <v>8557</v>
      </c>
      <c r="AU327" s="603"/>
      <c r="AV327" s="603"/>
      <c r="AW327" s="603"/>
      <c r="AX327" s="603"/>
      <c r="AY327" s="603"/>
      <c r="AZ327" s="603"/>
      <c r="BA327" s="603"/>
      <c r="BB327" s="603"/>
      <c r="BC327" s="603"/>
      <c r="BD327" s="603"/>
      <c r="BE327" s="603"/>
      <c r="BF327" s="603"/>
      <c r="BG327" s="603"/>
      <c r="BH327" s="603"/>
    </row>
    <row r="328" spans="1:60" ht="12" customHeight="1">
      <c r="A328" s="589">
        <v>325</v>
      </c>
      <c r="B328" s="589" t="s">
        <v>77</v>
      </c>
      <c r="C328" s="590" t="s">
        <v>260</v>
      </c>
      <c r="D328" s="591">
        <v>45181</v>
      </c>
      <c r="E328" s="589" t="s">
        <v>6058</v>
      </c>
      <c r="F328" s="592" t="s">
        <v>8558</v>
      </c>
      <c r="G328" s="592" t="s">
        <v>8559</v>
      </c>
      <c r="H328" s="592" t="s">
        <v>8560</v>
      </c>
      <c r="I328" s="589" t="s">
        <v>8561</v>
      </c>
      <c r="J328" s="589"/>
      <c r="K328" s="593"/>
      <c r="L328" s="595" t="s">
        <v>1691</v>
      </c>
      <c r="M328" s="593"/>
      <c r="N328" s="595"/>
      <c r="O328" s="592"/>
      <c r="P328" s="655"/>
      <c r="Q328" s="655"/>
      <c r="R328" s="589">
        <f t="shared" si="5"/>
        <v>0</v>
      </c>
      <c r="S328" s="589"/>
      <c r="T328" s="596" t="str">
        <f>VLOOKUP(cppm_pr[[#This Row],[Status]],'All Link_LOV'!$I$32:$K$72,2,0)</f>
        <v>PR Creation</v>
      </c>
      <c r="U328" s="596" t="s">
        <v>22</v>
      </c>
      <c r="V328" s="592">
        <v>432</v>
      </c>
      <c r="W328" s="596"/>
      <c r="X328" s="592"/>
      <c r="Y328" s="592" t="s">
        <v>6058</v>
      </c>
      <c r="Z328" s="597">
        <v>45180</v>
      </c>
      <c r="AA328" s="598" t="s">
        <v>1686</v>
      </c>
      <c r="AB328" s="595">
        <v>18504</v>
      </c>
      <c r="AC328" s="595">
        <v>1347.36</v>
      </c>
      <c r="AD328" s="592" t="s">
        <v>6059</v>
      </c>
      <c r="AE328" s="592"/>
      <c r="AF328" s="592" t="s">
        <v>398</v>
      </c>
      <c r="AG328" s="592" t="s">
        <v>491</v>
      </c>
      <c r="AH328" s="592" t="s">
        <v>8562</v>
      </c>
      <c r="AI328" s="600" t="str">
        <f>IFERROR(VLOOKUP(cppm_pr[[#This Row],[Order Number]],SPHERE!C:CC,39,0),"")</f>
        <v/>
      </c>
      <c r="AJ328" s="600" t="str">
        <f>IFERROR(VLOOKUP(cppm_pr[[#This Row],[Order Number]],'DC TM ONE'!B:CN,42,0),"")</f>
        <v/>
      </c>
      <c r="AK328" s="592"/>
      <c r="AL328" s="599" t="s">
        <v>8563</v>
      </c>
      <c r="AM328" s="592" t="s">
        <v>6448</v>
      </c>
      <c r="AN328" s="592" t="s">
        <v>4928</v>
      </c>
      <c r="AO328" s="592"/>
      <c r="AP328" s="592"/>
      <c r="AQ328" s="598" t="s">
        <v>8564</v>
      </c>
      <c r="AR328" s="592">
        <v>3400039137</v>
      </c>
      <c r="AS328" s="592"/>
      <c r="AT328" s="598" t="s">
        <v>8565</v>
      </c>
      <c r="AU328" s="592"/>
      <c r="AV328" s="592"/>
      <c r="AW328" s="592"/>
      <c r="AX328" s="592"/>
      <c r="AY328" s="592"/>
      <c r="AZ328" s="592"/>
      <c r="BA328" s="592"/>
      <c r="BB328" s="592"/>
      <c r="BC328" s="592"/>
      <c r="BD328" s="592"/>
      <c r="BE328" s="592"/>
      <c r="BF328" s="592"/>
      <c r="BG328" s="592"/>
      <c r="BH328" s="592"/>
    </row>
    <row r="329" spans="1:60" ht="12" customHeight="1">
      <c r="A329" s="600">
        <v>326</v>
      </c>
      <c r="B329" s="600" t="s">
        <v>66</v>
      </c>
      <c r="C329" s="571" t="s">
        <v>210</v>
      </c>
      <c r="D329" s="602"/>
      <c r="E329" s="600" t="s">
        <v>6058</v>
      </c>
      <c r="F329" s="603" t="s">
        <v>8566</v>
      </c>
      <c r="G329" s="603" t="s">
        <v>8567</v>
      </c>
      <c r="H329" s="603" t="s">
        <v>8568</v>
      </c>
      <c r="I329" s="603"/>
      <c r="J329" s="600"/>
      <c r="K329" s="611"/>
      <c r="L329" s="606" t="s">
        <v>1552</v>
      </c>
      <c r="M329" s="611"/>
      <c r="N329" s="606"/>
      <c r="O329" s="603"/>
      <c r="P329" s="605"/>
      <c r="Q329" s="605"/>
      <c r="R329" s="603">
        <f t="shared" si="5"/>
        <v>0</v>
      </c>
      <c r="S329" s="603"/>
      <c r="T329" s="607" t="str">
        <f>VLOOKUP(cppm_pr[[#This Row],[Status]],'All Link_LOV'!$I$32:$K$72,2,0)</f>
        <v>New Request PR</v>
      </c>
      <c r="U329" s="607" t="s">
        <v>22</v>
      </c>
      <c r="V329" s="603">
        <v>433</v>
      </c>
      <c r="W329" s="607"/>
      <c r="X329" s="603"/>
      <c r="Y329" s="603" t="s">
        <v>6058</v>
      </c>
      <c r="Z329" s="608">
        <v>45180</v>
      </c>
      <c r="AA329" s="603" t="s">
        <v>1549</v>
      </c>
      <c r="AB329" s="606">
        <v>13285</v>
      </c>
      <c r="AC329" s="606">
        <v>163.79</v>
      </c>
      <c r="AD329" s="603" t="s">
        <v>6148</v>
      </c>
      <c r="AE329" s="603" t="s">
        <v>8569</v>
      </c>
      <c r="AF329" s="603" t="s">
        <v>6071</v>
      </c>
      <c r="AG329" s="603" t="s">
        <v>490</v>
      </c>
      <c r="AH329" s="603" t="s">
        <v>8570</v>
      </c>
      <c r="AI329" s="600" t="str">
        <f>IFERROR(VLOOKUP(cppm_pr[[#This Row],[Order Number]],SPHERE!C:CC,39,0),"")</f>
        <v/>
      </c>
      <c r="AJ329" s="600" t="str">
        <f>IFERROR(VLOOKUP(cppm_pr[[#This Row],[Order Number]],'DC TM ONE'!B:CN,42,0),"")</f>
        <v/>
      </c>
      <c r="AK329" s="603"/>
      <c r="AL329" s="609" t="s">
        <v>8343</v>
      </c>
      <c r="AM329" s="603" t="s">
        <v>6993</v>
      </c>
      <c r="AN329" s="603" t="s">
        <v>6175</v>
      </c>
      <c r="AO329" s="603"/>
      <c r="AP329" s="603">
        <v>3400039151</v>
      </c>
      <c r="AQ329" s="610"/>
      <c r="AR329" s="603"/>
      <c r="AS329" s="603"/>
      <c r="AT329" s="610" t="s">
        <v>8571</v>
      </c>
      <c r="AU329" s="603"/>
      <c r="AV329" s="603"/>
      <c r="AW329" s="603"/>
      <c r="AX329" s="603"/>
      <c r="AY329" s="603"/>
      <c r="AZ329" s="603"/>
      <c r="BA329" s="603"/>
      <c r="BB329" s="603"/>
      <c r="BC329" s="603"/>
      <c r="BD329" s="603"/>
      <c r="BE329" s="603"/>
      <c r="BF329" s="603"/>
      <c r="BG329" s="603"/>
      <c r="BH329" s="603"/>
    </row>
    <row r="330" spans="1:60" ht="12" customHeight="1">
      <c r="A330" s="589">
        <v>327</v>
      </c>
      <c r="B330" s="589" t="s">
        <v>66</v>
      </c>
      <c r="C330" s="571" t="s">
        <v>210</v>
      </c>
      <c r="D330" s="591"/>
      <c r="E330" s="589" t="s">
        <v>6058</v>
      </c>
      <c r="F330" s="592" t="s">
        <v>8572</v>
      </c>
      <c r="G330" s="592" t="s">
        <v>8573</v>
      </c>
      <c r="H330" s="592" t="s">
        <v>8574</v>
      </c>
      <c r="I330" s="592"/>
      <c r="J330" s="589"/>
      <c r="K330" s="593"/>
      <c r="L330" s="595" t="s">
        <v>1552</v>
      </c>
      <c r="M330" s="593"/>
      <c r="N330" s="595"/>
      <c r="O330" s="592"/>
      <c r="P330" s="594"/>
      <c r="Q330" s="594"/>
      <c r="R330" s="592">
        <f t="shared" si="5"/>
        <v>0</v>
      </c>
      <c r="S330" s="592"/>
      <c r="T330" s="596" t="str">
        <f>VLOOKUP(cppm_pr[[#This Row],[Status]],'All Link_LOV'!$I$32:$K$72,2,0)</f>
        <v>New Request PR</v>
      </c>
      <c r="U330" s="596" t="s">
        <v>22</v>
      </c>
      <c r="V330" s="592">
        <v>434</v>
      </c>
      <c r="W330" s="596"/>
      <c r="X330" s="592"/>
      <c r="Y330" s="592" t="s">
        <v>6058</v>
      </c>
      <c r="Z330" s="597">
        <v>45180</v>
      </c>
      <c r="AA330" s="598" t="s">
        <v>1549</v>
      </c>
      <c r="AB330" s="595">
        <v>8281</v>
      </c>
      <c r="AC330" s="595">
        <v>13510.27</v>
      </c>
      <c r="AD330" s="592" t="s">
        <v>6148</v>
      </c>
      <c r="AE330" s="592" t="s">
        <v>8575</v>
      </c>
      <c r="AF330" s="592" t="s">
        <v>6071</v>
      </c>
      <c r="AG330" s="592" t="s">
        <v>490</v>
      </c>
      <c r="AH330" s="592" t="s">
        <v>8576</v>
      </c>
      <c r="AI330" s="600" t="str">
        <f>IFERROR(VLOOKUP(cppm_pr[[#This Row],[Order Number]],SPHERE!C:CC,39,0),"")</f>
        <v/>
      </c>
      <c r="AJ330" s="600" t="str">
        <f>IFERROR(VLOOKUP(cppm_pr[[#This Row],[Order Number]],'DC TM ONE'!B:CN,42,0),"")</f>
        <v/>
      </c>
      <c r="AK330" s="592"/>
      <c r="AL330" s="599" t="s">
        <v>8343</v>
      </c>
      <c r="AM330" s="592" t="s">
        <v>6993</v>
      </c>
      <c r="AN330" s="592" t="s">
        <v>6175</v>
      </c>
      <c r="AO330" s="592"/>
      <c r="AP330" s="592">
        <v>3400039151</v>
      </c>
      <c r="AQ330" s="598"/>
      <c r="AR330" s="592"/>
      <c r="AS330" s="592"/>
      <c r="AT330" s="598" t="s">
        <v>8577</v>
      </c>
      <c r="AU330" s="592"/>
      <c r="AV330" s="592"/>
      <c r="AW330" s="592"/>
      <c r="AX330" s="592"/>
      <c r="AY330" s="592"/>
      <c r="AZ330" s="592"/>
      <c r="BA330" s="592"/>
      <c r="BB330" s="592"/>
      <c r="BC330" s="592"/>
      <c r="BD330" s="592"/>
      <c r="BE330" s="592"/>
      <c r="BF330" s="592"/>
      <c r="BG330" s="592"/>
      <c r="BH330" s="592"/>
    </row>
    <row r="331" spans="1:60" ht="12" customHeight="1">
      <c r="A331" s="600">
        <v>328</v>
      </c>
      <c r="B331" s="600" t="s">
        <v>66</v>
      </c>
      <c r="C331" s="571" t="s">
        <v>210</v>
      </c>
      <c r="D331" s="602"/>
      <c r="E331" s="600" t="s">
        <v>6058</v>
      </c>
      <c r="F331" s="603" t="s">
        <v>8572</v>
      </c>
      <c r="G331" s="603" t="s">
        <v>8573</v>
      </c>
      <c r="H331" s="603" t="s">
        <v>8578</v>
      </c>
      <c r="I331" s="603"/>
      <c r="J331" s="600"/>
      <c r="K331" s="611"/>
      <c r="L331" s="606" t="s">
        <v>1552</v>
      </c>
      <c r="M331" s="611"/>
      <c r="N331" s="606"/>
      <c r="O331" s="603"/>
      <c r="P331" s="605"/>
      <c r="Q331" s="605"/>
      <c r="R331" s="603">
        <f t="shared" si="5"/>
        <v>0</v>
      </c>
      <c r="S331" s="603"/>
      <c r="T331" s="607" t="str">
        <f>VLOOKUP(cppm_pr[[#This Row],[Status]],'All Link_LOV'!$I$32:$K$72,2,0)</f>
        <v>New Request PR</v>
      </c>
      <c r="U331" s="607" t="s">
        <v>22</v>
      </c>
      <c r="V331" s="603">
        <v>435</v>
      </c>
      <c r="W331" s="607"/>
      <c r="X331" s="603"/>
      <c r="Y331" s="603" t="s">
        <v>6058</v>
      </c>
      <c r="Z331" s="608">
        <v>45180</v>
      </c>
      <c r="AA331" s="603" t="s">
        <v>1549</v>
      </c>
      <c r="AB331" s="606">
        <v>8281</v>
      </c>
      <c r="AC331" s="606">
        <v>13510.27</v>
      </c>
      <c r="AD331" s="603" t="s">
        <v>6148</v>
      </c>
      <c r="AE331" s="603" t="s">
        <v>8554</v>
      </c>
      <c r="AF331" s="603" t="s">
        <v>6071</v>
      </c>
      <c r="AG331" s="603" t="s">
        <v>490</v>
      </c>
      <c r="AH331" s="603"/>
      <c r="AI331" s="600" t="str">
        <f>IFERROR(VLOOKUP(cppm_pr[[#This Row],[Order Number]],SPHERE!C:CC,39,0),"")</f>
        <v/>
      </c>
      <c r="AJ331" s="600" t="str">
        <f>IFERROR(VLOOKUP(cppm_pr[[#This Row],[Order Number]],'DC TM ONE'!B:CN,42,0),"")</f>
        <v/>
      </c>
      <c r="AK331" s="603"/>
      <c r="AL331" s="609" t="s">
        <v>8343</v>
      </c>
      <c r="AM331" s="603" t="s">
        <v>6993</v>
      </c>
      <c r="AN331" s="603" t="s">
        <v>6175</v>
      </c>
      <c r="AO331" s="603"/>
      <c r="AP331" s="603">
        <v>3400027272</v>
      </c>
      <c r="AQ331" s="610"/>
      <c r="AR331" s="603"/>
      <c r="AS331" s="603"/>
      <c r="AT331" s="610" t="s">
        <v>8579</v>
      </c>
      <c r="AU331" s="603"/>
      <c r="AV331" s="603"/>
      <c r="AW331" s="603"/>
      <c r="AX331" s="603"/>
      <c r="AY331" s="603"/>
      <c r="AZ331" s="603"/>
      <c r="BA331" s="603"/>
      <c r="BB331" s="603"/>
      <c r="BC331" s="603"/>
      <c r="BD331" s="603"/>
      <c r="BE331" s="603"/>
      <c r="BF331" s="603"/>
      <c r="BG331" s="603"/>
      <c r="BH331" s="603"/>
    </row>
    <row r="332" spans="1:60" ht="12" customHeight="1">
      <c r="A332" s="589">
        <v>329</v>
      </c>
      <c r="B332" s="589"/>
      <c r="C332" s="590" t="s">
        <v>267</v>
      </c>
      <c r="D332" s="591"/>
      <c r="E332" s="589" t="s">
        <v>8580</v>
      </c>
      <c r="F332" s="592" t="s">
        <v>8581</v>
      </c>
      <c r="G332" s="592" t="s">
        <v>8582</v>
      </c>
      <c r="H332" s="592" t="s">
        <v>8583</v>
      </c>
      <c r="I332" s="592" t="s">
        <v>8584</v>
      </c>
      <c r="J332" s="589"/>
      <c r="K332" s="593"/>
      <c r="L332" s="595" t="s">
        <v>1552</v>
      </c>
      <c r="M332" s="593"/>
      <c r="N332" s="595"/>
      <c r="O332" s="592"/>
      <c r="P332" s="594"/>
      <c r="Q332" s="594"/>
      <c r="R332" s="592">
        <f t="shared" si="5"/>
        <v>0</v>
      </c>
      <c r="S332" s="592"/>
      <c r="T332" s="596" t="str">
        <f>VLOOKUP(cppm_pr[[#This Row],[Status]],'All Link_LOV'!$I$32:$K$72,2,0)</f>
        <v>PO Issued</v>
      </c>
      <c r="U332" s="596" t="s">
        <v>22</v>
      </c>
      <c r="V332" s="592">
        <v>436</v>
      </c>
      <c r="W332" s="596"/>
      <c r="X332" s="592"/>
      <c r="Y332" s="592" t="s">
        <v>6058</v>
      </c>
      <c r="Z332" s="597">
        <v>45180</v>
      </c>
      <c r="AA332" s="598" t="s">
        <v>1737</v>
      </c>
      <c r="AB332" s="595">
        <v>17613</v>
      </c>
      <c r="AC332" s="595">
        <v>3480.4</v>
      </c>
      <c r="AD332" s="592" t="s">
        <v>6059</v>
      </c>
      <c r="AE332" s="592"/>
      <c r="AF332" s="592" t="s">
        <v>6071</v>
      </c>
      <c r="AG332" s="592" t="s">
        <v>491</v>
      </c>
      <c r="AH332" s="592" t="s">
        <v>8585</v>
      </c>
      <c r="AI332" s="600" t="str">
        <f>IFERROR(VLOOKUP(cppm_pr[[#This Row],[Order Number]],SPHERE!C:CC,39,0),"")</f>
        <v/>
      </c>
      <c r="AJ332" s="600" t="str">
        <f>IFERROR(VLOOKUP(cppm_pr[[#This Row],[Order Number]],'DC TM ONE'!B:CN,42,0),"")</f>
        <v/>
      </c>
      <c r="AK332" s="592"/>
      <c r="AL332" s="599" t="s">
        <v>8586</v>
      </c>
      <c r="AM332" s="592" t="s">
        <v>8587</v>
      </c>
      <c r="AN332" s="592" t="s">
        <v>4928</v>
      </c>
      <c r="AO332" s="592"/>
      <c r="AP332" s="592"/>
      <c r="AQ332" s="598" t="s">
        <v>8588</v>
      </c>
      <c r="AR332" s="592">
        <v>3400038532</v>
      </c>
      <c r="AS332" s="592"/>
      <c r="AT332" s="598" t="s">
        <v>8589</v>
      </c>
      <c r="AU332" s="592"/>
      <c r="AV332" s="592"/>
      <c r="AW332" s="592"/>
      <c r="AX332" s="592"/>
      <c r="AY332" s="592"/>
      <c r="AZ332" s="592"/>
      <c r="BA332" s="592"/>
      <c r="BB332" s="592"/>
      <c r="BC332" s="592"/>
      <c r="BD332" s="592"/>
      <c r="BE332" s="592"/>
      <c r="BF332" s="592"/>
      <c r="BG332" s="592"/>
      <c r="BH332" s="592"/>
    </row>
    <row r="333" spans="1:60" ht="12" customHeight="1">
      <c r="A333" s="600">
        <v>330</v>
      </c>
      <c r="B333" s="600" t="s">
        <v>66</v>
      </c>
      <c r="C333" s="601" t="s">
        <v>267</v>
      </c>
      <c r="D333" s="602"/>
      <c r="E333" s="600" t="s">
        <v>6058</v>
      </c>
      <c r="F333" s="603" t="s">
        <v>658</v>
      </c>
      <c r="G333" s="603" t="s">
        <v>8590</v>
      </c>
      <c r="H333" s="603" t="s">
        <v>657</v>
      </c>
      <c r="I333" s="603" t="s">
        <v>660</v>
      </c>
      <c r="J333" s="600"/>
      <c r="K333" s="611"/>
      <c r="L333" s="606" t="s">
        <v>1552</v>
      </c>
      <c r="M333" s="611"/>
      <c r="N333" s="606"/>
      <c r="O333" s="603"/>
      <c r="P333" s="605"/>
      <c r="Q333" s="605"/>
      <c r="R333" s="603">
        <f t="shared" si="5"/>
        <v>0</v>
      </c>
      <c r="S333" s="603"/>
      <c r="T333" s="607" t="str">
        <f>VLOOKUP(cppm_pr[[#This Row],[Status]],'All Link_LOV'!$I$32:$K$72,2,0)</f>
        <v>PO Issued</v>
      </c>
      <c r="U333" s="607" t="s">
        <v>22</v>
      </c>
      <c r="V333" s="603">
        <v>437</v>
      </c>
      <c r="W333" s="607"/>
      <c r="X333" s="603"/>
      <c r="Y333" s="603" t="s">
        <v>6058</v>
      </c>
      <c r="Z333" s="608">
        <v>45180</v>
      </c>
      <c r="AA333" s="603" t="s">
        <v>1737</v>
      </c>
      <c r="AB333" s="606">
        <v>81613</v>
      </c>
      <c r="AC333" s="606">
        <v>8226.4</v>
      </c>
      <c r="AD333" s="603" t="s">
        <v>6059</v>
      </c>
      <c r="AE333" s="603"/>
      <c r="AF333" s="603" t="s">
        <v>6071</v>
      </c>
      <c r="AG333" s="603" t="s">
        <v>491</v>
      </c>
      <c r="AH333" s="603" t="s">
        <v>8591</v>
      </c>
      <c r="AI333" s="600" t="str">
        <f>IFERROR(VLOOKUP(cppm_pr[[#This Row],[Order Number]],SPHERE!C:CC,39,0),"")</f>
        <v/>
      </c>
      <c r="AJ333" s="600" t="str">
        <f>IFERROR(VLOOKUP(cppm_pr[[#This Row],[Order Number]],'DC TM ONE'!B:CN,42,0),"")</f>
        <v/>
      </c>
      <c r="AK333" s="603"/>
      <c r="AL333" s="609" t="s">
        <v>8586</v>
      </c>
      <c r="AM333" s="603" t="s">
        <v>8592</v>
      </c>
      <c r="AN333" s="603" t="s">
        <v>4928</v>
      </c>
      <c r="AO333" s="603"/>
      <c r="AP333" s="603"/>
      <c r="AQ333" s="610" t="s">
        <v>8593</v>
      </c>
      <c r="AR333" s="603">
        <v>3400038532</v>
      </c>
      <c r="AS333" s="603"/>
      <c r="AT333" s="610" t="s">
        <v>8594</v>
      </c>
      <c r="AU333" s="603"/>
      <c r="AV333" s="603"/>
      <c r="AW333" s="603"/>
      <c r="AX333" s="603"/>
      <c r="AY333" s="603"/>
      <c r="AZ333" s="603"/>
      <c r="BA333" s="603"/>
      <c r="BB333" s="603"/>
      <c r="BC333" s="603"/>
      <c r="BD333" s="603"/>
      <c r="BE333" s="603"/>
      <c r="BF333" s="603"/>
      <c r="BG333" s="603"/>
      <c r="BH333" s="603"/>
    </row>
    <row r="334" spans="1:60" ht="12" customHeight="1">
      <c r="A334" s="589">
        <v>331</v>
      </c>
      <c r="B334" s="589" t="s">
        <v>66</v>
      </c>
      <c r="C334" s="590" t="s">
        <v>267</v>
      </c>
      <c r="D334" s="591"/>
      <c r="E334" s="589" t="s">
        <v>6058</v>
      </c>
      <c r="F334" s="592" t="s">
        <v>667</v>
      </c>
      <c r="G334" s="592" t="s">
        <v>8595</v>
      </c>
      <c r="H334" s="592" t="s">
        <v>666</v>
      </c>
      <c r="I334" s="592" t="s">
        <v>668</v>
      </c>
      <c r="J334" s="589"/>
      <c r="K334" s="593"/>
      <c r="L334" s="595" t="s">
        <v>1552</v>
      </c>
      <c r="M334" s="593"/>
      <c r="N334" s="595"/>
      <c r="O334" s="592"/>
      <c r="P334" s="594"/>
      <c r="Q334" s="594"/>
      <c r="R334" s="592">
        <f t="shared" si="5"/>
        <v>0</v>
      </c>
      <c r="S334" s="592"/>
      <c r="T334" s="596" t="str">
        <f>VLOOKUP(cppm_pr[[#This Row],[Status]],'All Link_LOV'!$I$32:$K$72,2,0)</f>
        <v>PO Issued</v>
      </c>
      <c r="U334" s="596" t="s">
        <v>22</v>
      </c>
      <c r="V334" s="592">
        <v>438</v>
      </c>
      <c r="W334" s="596"/>
      <c r="X334" s="592"/>
      <c r="Y334" s="592" t="s">
        <v>6058</v>
      </c>
      <c r="Z334" s="597">
        <v>45180</v>
      </c>
      <c r="AA334" s="598" t="s">
        <v>1737</v>
      </c>
      <c r="AB334" s="595">
        <v>105151</v>
      </c>
      <c r="AC334" s="595">
        <v>1139.04</v>
      </c>
      <c r="AD334" s="592" t="s">
        <v>6059</v>
      </c>
      <c r="AE334" s="592"/>
      <c r="AF334" s="592" t="s">
        <v>6071</v>
      </c>
      <c r="AG334" s="592" t="s">
        <v>491</v>
      </c>
      <c r="AH334" s="592" t="s">
        <v>8596</v>
      </c>
      <c r="AI334" s="600" t="str">
        <f>IFERROR(VLOOKUP(cppm_pr[[#This Row],[Order Number]],SPHERE!C:CC,39,0),"")</f>
        <v/>
      </c>
      <c r="AJ334" s="600" t="str">
        <f>IFERROR(VLOOKUP(cppm_pr[[#This Row],[Order Number]],'DC TM ONE'!B:CN,42,0),"")</f>
        <v/>
      </c>
      <c r="AK334" s="592"/>
      <c r="AL334" s="599" t="s">
        <v>8586</v>
      </c>
      <c r="AM334" s="592" t="s">
        <v>7818</v>
      </c>
      <c r="AN334" s="592" t="s">
        <v>4928</v>
      </c>
      <c r="AO334" s="592"/>
      <c r="AP334" s="592"/>
      <c r="AQ334" s="598" t="s">
        <v>8597</v>
      </c>
      <c r="AR334" s="592">
        <v>3400039239</v>
      </c>
      <c r="AS334" s="592"/>
      <c r="AT334" s="598" t="s">
        <v>8598</v>
      </c>
      <c r="AU334" s="592"/>
      <c r="AV334" s="592"/>
      <c r="AW334" s="592"/>
      <c r="AX334" s="592"/>
      <c r="AY334" s="592"/>
      <c r="AZ334" s="592"/>
      <c r="BA334" s="592"/>
      <c r="BB334" s="592"/>
      <c r="BC334" s="592"/>
      <c r="BD334" s="592"/>
      <c r="BE334" s="592"/>
      <c r="BF334" s="592"/>
      <c r="BG334" s="592"/>
      <c r="BH334" s="592"/>
    </row>
    <row r="335" spans="1:60" ht="12" customHeight="1">
      <c r="A335" s="600">
        <v>332</v>
      </c>
      <c r="B335" s="600" t="s">
        <v>447</v>
      </c>
      <c r="C335" s="601" t="s">
        <v>219</v>
      </c>
      <c r="D335" s="602">
        <v>45184</v>
      </c>
      <c r="E335" s="600" t="s">
        <v>8599</v>
      </c>
      <c r="F335" s="603" t="s">
        <v>8600</v>
      </c>
      <c r="G335" s="603" t="s">
        <v>8601</v>
      </c>
      <c r="H335" s="603" t="s">
        <v>8602</v>
      </c>
      <c r="I335" s="603" t="s">
        <v>8603</v>
      </c>
      <c r="J335" s="600"/>
      <c r="K335" s="843"/>
      <c r="L335" s="606" t="s">
        <v>2749</v>
      </c>
      <c r="M335" s="611" t="s">
        <v>7503</v>
      </c>
      <c r="N335" s="606"/>
      <c r="O335" s="603"/>
      <c r="P335" s="605"/>
      <c r="Q335" s="605"/>
      <c r="R335" s="603">
        <f t="shared" si="5"/>
        <v>0</v>
      </c>
      <c r="S335" s="603"/>
      <c r="T335" s="607" t="str">
        <f>VLOOKUP(cppm_pr[[#This Row],[Status]],'All Link_LOV'!$I$32:$K$72,2,0)</f>
        <v>Queried - Require More Information From NeC/AND</v>
      </c>
      <c r="U335" s="607" t="s">
        <v>22</v>
      </c>
      <c r="V335" s="603">
        <v>439</v>
      </c>
      <c r="W335" s="607"/>
      <c r="X335" s="603"/>
      <c r="Y335" s="603" t="s">
        <v>6058</v>
      </c>
      <c r="Z335" s="608">
        <v>45180</v>
      </c>
      <c r="AA335" s="603" t="s">
        <v>2343</v>
      </c>
      <c r="AB335" s="606">
        <v>238973</v>
      </c>
      <c r="AC335" s="606">
        <v>96623.39</v>
      </c>
      <c r="AD335" s="603" t="s">
        <v>6059</v>
      </c>
      <c r="AE335" s="603"/>
      <c r="AF335" s="603" t="s">
        <v>6071</v>
      </c>
      <c r="AG335" s="603" t="s">
        <v>490</v>
      </c>
      <c r="AH335" s="603" t="s">
        <v>8604</v>
      </c>
      <c r="AI335" s="600" t="str">
        <f>IFERROR(VLOOKUP(cppm_pr[[#This Row],[Order Number]],SPHERE!C:CC,39,0),"")</f>
        <v/>
      </c>
      <c r="AJ335" s="600" t="str">
        <f>IFERROR(VLOOKUP(cppm_pr[[#This Row],[Order Number]],'DC TM ONE'!B:CN,42,0),"")</f>
        <v/>
      </c>
      <c r="AK335" s="603"/>
      <c r="AL335" s="609" t="s">
        <v>8605</v>
      </c>
      <c r="AM335" s="603" t="s">
        <v>8606</v>
      </c>
      <c r="AN335" s="603" t="s">
        <v>4928</v>
      </c>
      <c r="AO335" s="603"/>
      <c r="AP335" s="603"/>
      <c r="AQ335" s="610" t="s">
        <v>8607</v>
      </c>
      <c r="AR335" s="603">
        <v>3400038826</v>
      </c>
      <c r="AS335" s="603"/>
      <c r="AT335" s="610" t="s">
        <v>8608</v>
      </c>
      <c r="AU335" s="603"/>
      <c r="AV335" s="603"/>
      <c r="AW335" s="603"/>
      <c r="AX335" s="603"/>
      <c r="AY335" s="603"/>
      <c r="AZ335" s="603"/>
      <c r="BA335" s="603"/>
      <c r="BB335" s="603"/>
      <c r="BC335" s="603"/>
      <c r="BD335" s="603"/>
      <c r="BE335" s="603"/>
      <c r="BF335" s="603"/>
      <c r="BG335" s="603"/>
      <c r="BH335" s="603"/>
    </row>
    <row r="336" spans="1:60" ht="12" customHeight="1">
      <c r="A336" s="589">
        <v>333</v>
      </c>
      <c r="B336" s="589" t="s">
        <v>447</v>
      </c>
      <c r="C336" s="590" t="s">
        <v>267</v>
      </c>
      <c r="D336" s="591">
        <v>45184</v>
      </c>
      <c r="E336" s="589" t="s">
        <v>8609</v>
      </c>
      <c r="F336" s="592" t="s">
        <v>8610</v>
      </c>
      <c r="G336" s="592" t="s">
        <v>8611</v>
      </c>
      <c r="H336" s="592" t="s">
        <v>8612</v>
      </c>
      <c r="I336" s="592" t="s">
        <v>8613</v>
      </c>
      <c r="J336" s="589"/>
      <c r="K336" s="842" t="s">
        <v>8614</v>
      </c>
      <c r="L336" s="595" t="s">
        <v>2749</v>
      </c>
      <c r="M336" s="593"/>
      <c r="N336" s="595"/>
      <c r="O336" s="592"/>
      <c r="P336" s="594"/>
      <c r="Q336" s="594"/>
      <c r="R336" s="592">
        <f t="shared" si="5"/>
        <v>0</v>
      </c>
      <c r="S336" s="592"/>
      <c r="T336" s="596" t="str">
        <f>VLOOKUP(cppm_pr[[#This Row],[Status]],'All Link_LOV'!$I$32:$K$72,2,0)</f>
        <v>PO Issued</v>
      </c>
      <c r="U336" s="596" t="s">
        <v>22</v>
      </c>
      <c r="V336" s="592">
        <v>440</v>
      </c>
      <c r="W336" s="596"/>
      <c r="X336" s="592"/>
      <c r="Y336" s="592" t="s">
        <v>6058</v>
      </c>
      <c r="Z336" s="597">
        <v>45180</v>
      </c>
      <c r="AA336" s="598" t="s">
        <v>2343</v>
      </c>
      <c r="AB336" s="595">
        <v>202107.92</v>
      </c>
      <c r="AC336" s="595">
        <v>92516.38</v>
      </c>
      <c r="AD336" s="592" t="s">
        <v>6059</v>
      </c>
      <c r="AE336" s="592"/>
      <c r="AF336" s="592" t="s">
        <v>6071</v>
      </c>
      <c r="AG336" s="592" t="s">
        <v>490</v>
      </c>
      <c r="AH336" s="592" t="s">
        <v>8615</v>
      </c>
      <c r="AI336" s="600" t="str">
        <f>IFERROR(VLOOKUP(cppm_pr[[#This Row],[Order Number]],SPHERE!C:CC,39,0),"")</f>
        <v/>
      </c>
      <c r="AJ336" s="600" t="str">
        <f>IFERROR(VLOOKUP(cppm_pr[[#This Row],[Order Number]],'DC TM ONE'!B:CN,42,0),"")</f>
        <v/>
      </c>
      <c r="AK336" s="592"/>
      <c r="AL336" s="599" t="s">
        <v>8605</v>
      </c>
      <c r="AM336" s="592" t="s">
        <v>8616</v>
      </c>
      <c r="AN336" s="592" t="s">
        <v>4928</v>
      </c>
      <c r="AO336" s="592"/>
      <c r="AP336" s="592"/>
      <c r="AQ336" s="598" t="s">
        <v>8617</v>
      </c>
      <c r="AR336" s="592">
        <v>3400038973</v>
      </c>
      <c r="AS336" s="592"/>
      <c r="AT336" s="598" t="s">
        <v>8618</v>
      </c>
      <c r="AU336" s="592"/>
      <c r="AV336" s="592"/>
      <c r="AW336" s="592"/>
      <c r="AX336" s="592"/>
      <c r="AY336" s="592"/>
      <c r="AZ336" s="592"/>
      <c r="BA336" s="592"/>
      <c r="BB336" s="592"/>
      <c r="BC336" s="592"/>
      <c r="BD336" s="592"/>
      <c r="BE336" s="592"/>
      <c r="BF336" s="592"/>
      <c r="BG336" s="592"/>
      <c r="BH336" s="592"/>
    </row>
    <row r="337" spans="1:60" ht="12" customHeight="1">
      <c r="A337" s="600">
        <v>334</v>
      </c>
      <c r="B337" s="600" t="s">
        <v>447</v>
      </c>
      <c r="C337" s="601" t="s">
        <v>260</v>
      </c>
      <c r="D337" s="602">
        <v>45184</v>
      </c>
      <c r="E337" s="600" t="s">
        <v>8619</v>
      </c>
      <c r="F337" s="603" t="s">
        <v>8620</v>
      </c>
      <c r="G337" s="603" t="s">
        <v>8621</v>
      </c>
      <c r="H337" s="603" t="s">
        <v>8622</v>
      </c>
      <c r="I337" s="603" t="s">
        <v>8623</v>
      </c>
      <c r="J337" s="600"/>
      <c r="K337" s="843"/>
      <c r="L337" s="606" t="s">
        <v>2749</v>
      </c>
      <c r="M337" s="611" t="s">
        <v>7503</v>
      </c>
      <c r="N337" s="606"/>
      <c r="O337" s="603"/>
      <c r="P337" s="605"/>
      <c r="Q337" s="605"/>
      <c r="R337" s="603">
        <f t="shared" si="5"/>
        <v>0</v>
      </c>
      <c r="S337" s="603"/>
      <c r="T337" s="607" t="str">
        <f>VLOOKUP(cppm_pr[[#This Row],[Status]],'All Link_LOV'!$I$32:$K$72,2,0)</f>
        <v>PR Creation</v>
      </c>
      <c r="U337" s="607" t="s">
        <v>22</v>
      </c>
      <c r="V337" s="603">
        <v>441</v>
      </c>
      <c r="W337" s="607"/>
      <c r="X337" s="603"/>
      <c r="Y337" s="603" t="s">
        <v>6058</v>
      </c>
      <c r="Z337" s="608">
        <v>45180</v>
      </c>
      <c r="AA337" s="603" t="s">
        <v>2343</v>
      </c>
      <c r="AB337" s="606">
        <v>165161</v>
      </c>
      <c r="AC337" s="606">
        <v>75248.600000000006</v>
      </c>
      <c r="AD337" s="603" t="s">
        <v>6059</v>
      </c>
      <c r="AE337" s="603"/>
      <c r="AF337" s="603" t="s">
        <v>6071</v>
      </c>
      <c r="AG337" s="603" t="s">
        <v>490</v>
      </c>
      <c r="AH337" s="603" t="s">
        <v>8624</v>
      </c>
      <c r="AI337" s="600" t="str">
        <f>IFERROR(VLOOKUP(cppm_pr[[#This Row],[Order Number]],SPHERE!C:CC,39,0),"")</f>
        <v/>
      </c>
      <c r="AJ337" s="600" t="str">
        <f>IFERROR(VLOOKUP(cppm_pr[[#This Row],[Order Number]],'DC TM ONE'!B:CN,42,0),"")</f>
        <v/>
      </c>
      <c r="AK337" s="603"/>
      <c r="AL337" s="609" t="s">
        <v>8605</v>
      </c>
      <c r="AM337" s="603" t="s">
        <v>8625</v>
      </c>
      <c r="AN337" s="603" t="s">
        <v>4928</v>
      </c>
      <c r="AO337" s="603"/>
      <c r="AP337" s="603"/>
      <c r="AQ337" s="610" t="s">
        <v>8626</v>
      </c>
      <c r="AR337" s="603">
        <v>3400038405</v>
      </c>
      <c r="AS337" s="603"/>
      <c r="AT337" s="610" t="s">
        <v>8627</v>
      </c>
      <c r="AU337" s="603"/>
      <c r="AV337" s="603"/>
      <c r="AW337" s="603"/>
      <c r="AX337" s="603"/>
      <c r="AY337" s="603"/>
      <c r="AZ337" s="603"/>
      <c r="BA337" s="603"/>
      <c r="BB337" s="603"/>
      <c r="BC337" s="603"/>
      <c r="BD337" s="603"/>
      <c r="BE337" s="603"/>
      <c r="BF337" s="603"/>
      <c r="BG337" s="603"/>
      <c r="BH337" s="603"/>
    </row>
    <row r="338" spans="1:60" ht="12" customHeight="1">
      <c r="A338" s="589">
        <v>335</v>
      </c>
      <c r="B338" s="589" t="s">
        <v>447</v>
      </c>
      <c r="C338" s="590" t="s">
        <v>219</v>
      </c>
      <c r="D338" s="591">
        <v>45184</v>
      </c>
      <c r="E338" s="589" t="s">
        <v>8599</v>
      </c>
      <c r="F338" s="592" t="s">
        <v>8628</v>
      </c>
      <c r="G338" s="592" t="s">
        <v>8629</v>
      </c>
      <c r="H338" s="592" t="s">
        <v>8630</v>
      </c>
      <c r="I338" s="592" t="s">
        <v>8631</v>
      </c>
      <c r="J338" s="589"/>
      <c r="K338" s="842"/>
      <c r="L338" s="595" t="s">
        <v>2749</v>
      </c>
      <c r="M338" s="611" t="s">
        <v>7503</v>
      </c>
      <c r="N338" s="595"/>
      <c r="O338" s="592"/>
      <c r="P338" s="594"/>
      <c r="Q338" s="594"/>
      <c r="R338" s="592">
        <f t="shared" si="5"/>
        <v>0</v>
      </c>
      <c r="S338" s="592"/>
      <c r="T338" s="596" t="str">
        <f>VLOOKUP(cppm_pr[[#This Row],[Status]],'All Link_LOV'!$I$32:$K$72,2,0)</f>
        <v>Queried - Require More Information From NeC/AND</v>
      </c>
      <c r="U338" s="596" t="s">
        <v>22</v>
      </c>
      <c r="V338" s="592">
        <v>442</v>
      </c>
      <c r="W338" s="596"/>
      <c r="X338" s="592"/>
      <c r="Y338" s="592" t="s">
        <v>6058</v>
      </c>
      <c r="Z338" s="597">
        <v>45180</v>
      </c>
      <c r="AA338" s="598" t="s">
        <v>2343</v>
      </c>
      <c r="AB338" s="595">
        <v>224778</v>
      </c>
      <c r="AC338" s="595">
        <v>105422</v>
      </c>
      <c r="AD338" s="592" t="s">
        <v>6059</v>
      </c>
      <c r="AE338" s="592"/>
      <c r="AF338" s="592" t="s">
        <v>6071</v>
      </c>
      <c r="AG338" s="592" t="s">
        <v>490</v>
      </c>
      <c r="AH338" s="592" t="s">
        <v>8632</v>
      </c>
      <c r="AI338" s="600" t="str">
        <f>IFERROR(VLOOKUP(cppm_pr[[#This Row],[Order Number]],SPHERE!C:CC,39,0),"")</f>
        <v/>
      </c>
      <c r="AJ338" s="600" t="str">
        <f>IFERROR(VLOOKUP(cppm_pr[[#This Row],[Order Number]],'DC TM ONE'!B:CN,42,0),"")</f>
        <v/>
      </c>
      <c r="AK338" s="592"/>
      <c r="AL338" s="599" t="s">
        <v>8605</v>
      </c>
      <c r="AM338" s="592" t="s">
        <v>8633</v>
      </c>
      <c r="AN338" s="592" t="s">
        <v>4928</v>
      </c>
      <c r="AO338" s="592"/>
      <c r="AP338" s="592"/>
      <c r="AQ338" s="598" t="s">
        <v>8634</v>
      </c>
      <c r="AR338" s="592">
        <v>3400038595</v>
      </c>
      <c r="AS338" s="592"/>
      <c r="AT338" s="598" t="s">
        <v>8635</v>
      </c>
      <c r="AU338" s="592"/>
      <c r="AV338" s="592"/>
      <c r="AW338" s="592"/>
      <c r="AX338" s="592"/>
      <c r="AY338" s="592"/>
      <c r="AZ338" s="592"/>
      <c r="BA338" s="592"/>
      <c r="BB338" s="592"/>
      <c r="BC338" s="592"/>
      <c r="BD338" s="592"/>
      <c r="BE338" s="592"/>
      <c r="BF338" s="592"/>
      <c r="BG338" s="592"/>
      <c r="BH338" s="592"/>
    </row>
    <row r="339" spans="1:60" ht="12" customHeight="1">
      <c r="A339" s="600">
        <v>336</v>
      </c>
      <c r="B339" s="600" t="s">
        <v>83</v>
      </c>
      <c r="C339" s="601" t="s">
        <v>267</v>
      </c>
      <c r="D339" s="602">
        <v>45187</v>
      </c>
      <c r="E339" s="600" t="s">
        <v>7101</v>
      </c>
      <c r="F339" s="603" t="s">
        <v>961</v>
      </c>
      <c r="G339" s="603" t="s">
        <v>7102</v>
      </c>
      <c r="H339" s="603" t="s">
        <v>179</v>
      </c>
      <c r="I339" s="603" t="s">
        <v>8636</v>
      </c>
      <c r="J339" s="600"/>
      <c r="K339" s="600" t="s">
        <v>7101</v>
      </c>
      <c r="L339" s="606" t="s">
        <v>51</v>
      </c>
      <c r="M339" s="600"/>
      <c r="N339" s="601"/>
      <c r="O339" s="603"/>
      <c r="P339" s="605"/>
      <c r="Q339" s="605"/>
      <c r="R339" s="603">
        <f t="shared" si="5"/>
        <v>0</v>
      </c>
      <c r="S339" s="603"/>
      <c r="T339" s="607" t="str">
        <f>VLOOKUP(cppm_pr[[#This Row],[Status]],'All Link_LOV'!$I$32:$K$72,2,0)</f>
        <v>PO Issued</v>
      </c>
      <c r="U339" s="607" t="s">
        <v>22</v>
      </c>
      <c r="V339" s="603">
        <v>443</v>
      </c>
      <c r="W339" s="607"/>
      <c r="X339" s="603"/>
      <c r="Y339" s="603" t="s">
        <v>6058</v>
      </c>
      <c r="Z339" s="608">
        <v>45181</v>
      </c>
      <c r="AA339" s="603" t="s">
        <v>4107</v>
      </c>
      <c r="AB339" s="606">
        <v>12314</v>
      </c>
      <c r="AC339" s="606">
        <v>1407.36</v>
      </c>
      <c r="AD339" s="603" t="s">
        <v>6148</v>
      </c>
      <c r="AE339" s="603" t="s">
        <v>8637</v>
      </c>
      <c r="AF339" s="603" t="s">
        <v>398</v>
      </c>
      <c r="AG339" s="603" t="s">
        <v>488</v>
      </c>
      <c r="AH339" s="600" t="s">
        <v>8638</v>
      </c>
      <c r="AI339" s="600" t="str">
        <f>IFERROR(VLOOKUP(cppm_pr[[#This Row],[Order Number]],SPHERE!C:CC,39,0),"")</f>
        <v/>
      </c>
      <c r="AJ339" s="600" t="str">
        <f>IFERROR(VLOOKUP(cppm_pr[[#This Row],[Order Number]],'DC TM ONE'!B:CN,42,0),"")</f>
        <v/>
      </c>
      <c r="AK339" s="600"/>
      <c r="AL339" s="609" t="s">
        <v>8511</v>
      </c>
      <c r="AM339" s="603" t="s">
        <v>7104</v>
      </c>
      <c r="AN339" s="603" t="s">
        <v>4928</v>
      </c>
      <c r="AO339" s="603"/>
      <c r="AP339" s="603"/>
      <c r="AQ339" s="610" t="s">
        <v>8639</v>
      </c>
      <c r="AR339" s="603">
        <v>3400039035</v>
      </c>
      <c r="AS339" s="603"/>
      <c r="AT339" s="610" t="s">
        <v>8640</v>
      </c>
      <c r="AU339" s="603"/>
      <c r="AV339" s="603"/>
      <c r="AW339" s="603"/>
      <c r="AX339" s="603"/>
      <c r="AY339" s="603"/>
      <c r="AZ339" s="603"/>
      <c r="BA339" s="603"/>
      <c r="BB339" s="603"/>
      <c r="BC339" s="603"/>
      <c r="BD339" s="603"/>
      <c r="BE339" s="603"/>
      <c r="BF339" s="603"/>
      <c r="BG339" s="603"/>
      <c r="BH339" s="603"/>
    </row>
    <row r="340" spans="1:60" ht="12" customHeight="1">
      <c r="A340" s="589">
        <v>337</v>
      </c>
      <c r="B340" s="589" t="s">
        <v>73</v>
      </c>
      <c r="C340" s="590" t="s">
        <v>267</v>
      </c>
      <c r="D340" s="591"/>
      <c r="E340" s="596">
        <v>4902148017</v>
      </c>
      <c r="F340" s="592" t="s">
        <v>8641</v>
      </c>
      <c r="G340" s="592" t="s">
        <v>8642</v>
      </c>
      <c r="H340" s="592" t="s">
        <v>8643</v>
      </c>
      <c r="I340" s="592" t="s">
        <v>8644</v>
      </c>
      <c r="J340" s="589"/>
      <c r="K340" s="842" t="s">
        <v>8645</v>
      </c>
      <c r="L340" s="595" t="s">
        <v>57</v>
      </c>
      <c r="M340" s="842"/>
      <c r="N340" s="595"/>
      <c r="O340" s="592"/>
      <c r="P340" s="594"/>
      <c r="Q340" s="594"/>
      <c r="R340" s="592">
        <f t="shared" si="5"/>
        <v>0</v>
      </c>
      <c r="S340" s="592"/>
      <c r="T340" s="596" t="str">
        <f>VLOOKUP(cppm_pr[[#This Row],[Status]],'All Link_LOV'!$I$32:$K$72,2,0)</f>
        <v>PO Issued</v>
      </c>
      <c r="U340" s="596" t="s">
        <v>22</v>
      </c>
      <c r="V340" s="592">
        <v>444</v>
      </c>
      <c r="W340" s="596"/>
      <c r="X340" s="592"/>
      <c r="Y340" s="592" t="s">
        <v>6058</v>
      </c>
      <c r="Z340" s="597">
        <v>45181</v>
      </c>
      <c r="AA340" s="598" t="s">
        <v>2312</v>
      </c>
      <c r="AB340" s="595">
        <v>14366</v>
      </c>
      <c r="AC340" s="595">
        <v>4716.7</v>
      </c>
      <c r="AD340" s="592" t="s">
        <v>6148</v>
      </c>
      <c r="AE340" s="592" t="s">
        <v>8646</v>
      </c>
      <c r="AF340" s="592" t="s">
        <v>6071</v>
      </c>
      <c r="AG340" s="592" t="s">
        <v>490</v>
      </c>
      <c r="AH340" s="592" t="s">
        <v>8647</v>
      </c>
      <c r="AI340" s="600" t="str">
        <f>IFERROR(VLOOKUP(cppm_pr[[#This Row],[Order Number]],SPHERE!C:CC,39,0),"")</f>
        <v/>
      </c>
      <c r="AJ340" s="600" t="str">
        <f>IFERROR(VLOOKUP(cppm_pr[[#This Row],[Order Number]],'DC TM ONE'!B:CN,42,0),"")</f>
        <v/>
      </c>
      <c r="AK340" s="592"/>
      <c r="AL340" s="599">
        <v>45269</v>
      </c>
      <c r="AM340" s="592" t="s">
        <v>8648</v>
      </c>
      <c r="AN340" s="592" t="s">
        <v>4928</v>
      </c>
      <c r="AO340" s="592"/>
      <c r="AP340" s="592"/>
      <c r="AQ340" s="598" t="s">
        <v>8649</v>
      </c>
      <c r="AR340" s="592">
        <v>3400039855</v>
      </c>
      <c r="AS340" s="592"/>
      <c r="AT340" s="598" t="s">
        <v>8650</v>
      </c>
      <c r="AU340" s="592"/>
      <c r="AV340" s="592"/>
      <c r="AW340" s="592"/>
      <c r="AX340" s="592"/>
      <c r="AY340" s="592"/>
      <c r="AZ340" s="592"/>
      <c r="BA340" s="592"/>
      <c r="BB340" s="592"/>
      <c r="BC340" s="592"/>
      <c r="BD340" s="592"/>
      <c r="BE340" s="592"/>
      <c r="BF340" s="592"/>
      <c r="BG340" s="592"/>
      <c r="BH340" s="592"/>
    </row>
    <row r="341" spans="1:60" s="180" customFormat="1" ht="12" customHeight="1">
      <c r="A341" s="617">
        <v>338</v>
      </c>
      <c r="B341" s="617"/>
      <c r="C341" s="601" t="s">
        <v>219</v>
      </c>
      <c r="D341" s="615"/>
      <c r="E341" s="600" t="s">
        <v>8651</v>
      </c>
      <c r="F341" s="620" t="s">
        <v>8652</v>
      </c>
      <c r="G341" s="620" t="s">
        <v>8653</v>
      </c>
      <c r="H341" s="620" t="s">
        <v>8654</v>
      </c>
      <c r="I341" s="620"/>
      <c r="J341" s="617"/>
      <c r="K341" s="616"/>
      <c r="L341" s="622" t="s">
        <v>1728</v>
      </c>
      <c r="M341" s="616"/>
      <c r="N341" s="614"/>
      <c r="O341" s="620"/>
      <c r="P341" s="658"/>
      <c r="Q341" s="658"/>
      <c r="R341" s="620">
        <f t="shared" si="5"/>
        <v>0</v>
      </c>
      <c r="S341" s="620"/>
      <c r="T341" s="619" t="str">
        <f>VLOOKUP(cppm_pr[[#This Row],[Status]],'All Link_LOV'!$I$32:$K$72,2,0)</f>
        <v>Queried - Require More Information From NeC/AND</v>
      </c>
      <c r="U341" s="619" t="s">
        <v>22</v>
      </c>
      <c r="V341" s="620">
        <v>445</v>
      </c>
      <c r="W341" s="619"/>
      <c r="X341" s="620"/>
      <c r="Y341" s="620" t="s">
        <v>6058</v>
      </c>
      <c r="Z341" s="621">
        <v>45181</v>
      </c>
      <c r="AA341" s="620" t="s">
        <v>5132</v>
      </c>
      <c r="AB341" s="622">
        <v>339471</v>
      </c>
      <c r="AC341" s="622">
        <v>3500</v>
      </c>
      <c r="AD341" s="620" t="s">
        <v>6148</v>
      </c>
      <c r="AE341" s="620" t="s">
        <v>8655</v>
      </c>
      <c r="AF341" s="620" t="s">
        <v>6164</v>
      </c>
      <c r="AG341" s="620" t="s">
        <v>492</v>
      </c>
      <c r="AH341" s="617" t="s">
        <v>8651</v>
      </c>
      <c r="AI341" s="600" t="str">
        <f>IFERROR(VLOOKUP(cppm_pr[[#This Row],[Order Number]],SPHERE!C:CC,39,0),"")</f>
        <v/>
      </c>
      <c r="AJ341" s="600" t="str">
        <f>IFERROR(VLOOKUP(cppm_pr[[#This Row],[Order Number]],'DC TM ONE'!B:CN,42,0),"")</f>
        <v/>
      </c>
      <c r="AK341" s="617"/>
      <c r="AL341" s="623" t="s">
        <v>8656</v>
      </c>
      <c r="AM341" s="620" t="s">
        <v>8657</v>
      </c>
      <c r="AN341" s="620" t="s">
        <v>6175</v>
      </c>
      <c r="AO341" s="620"/>
      <c r="AP341" s="619">
        <v>3400038121</v>
      </c>
      <c r="AQ341" s="624"/>
      <c r="AR341" s="620"/>
      <c r="AS341" s="620"/>
      <c r="AT341" s="624" t="s">
        <v>8658</v>
      </c>
      <c r="AU341" s="620"/>
      <c r="AV341" s="620"/>
      <c r="AW341" s="620"/>
      <c r="AX341" s="620"/>
      <c r="AY341" s="620"/>
      <c r="AZ341" s="620"/>
      <c r="BA341" s="620"/>
      <c r="BB341" s="620"/>
      <c r="BC341" s="620"/>
      <c r="BD341" s="620"/>
      <c r="BE341" s="620"/>
      <c r="BF341" s="620"/>
      <c r="BG341" s="620"/>
      <c r="BH341" s="620"/>
    </row>
    <row r="342" spans="1:60" s="180" customFormat="1" ht="12" customHeight="1">
      <c r="A342" s="641">
        <v>339</v>
      </c>
      <c r="B342" s="641"/>
      <c r="C342" s="590" t="s">
        <v>219</v>
      </c>
      <c r="D342" s="640"/>
      <c r="E342" s="589" t="s">
        <v>8659</v>
      </c>
      <c r="F342" s="643" t="s">
        <v>6330</v>
      </c>
      <c r="G342" s="643" t="s">
        <v>6331</v>
      </c>
      <c r="H342" s="643" t="s">
        <v>6332</v>
      </c>
      <c r="I342" s="643"/>
      <c r="J342" s="641"/>
      <c r="K342" s="642"/>
      <c r="L342" s="648" t="s">
        <v>1728</v>
      </c>
      <c r="M342" s="642"/>
      <c r="N342" s="639"/>
      <c r="O342" s="643"/>
      <c r="P342" s="644"/>
      <c r="Q342" s="644"/>
      <c r="R342" s="643">
        <f t="shared" si="5"/>
        <v>0</v>
      </c>
      <c r="S342" s="643"/>
      <c r="T342" s="645" t="str">
        <f>VLOOKUP(cppm_pr[[#This Row],[Status]],'All Link_LOV'!$I$32:$K$72,2,0)</f>
        <v>Queried - Require More Information From NeC/AND</v>
      </c>
      <c r="U342" s="645" t="s">
        <v>22</v>
      </c>
      <c r="V342" s="643">
        <v>446</v>
      </c>
      <c r="W342" s="645"/>
      <c r="X342" s="643"/>
      <c r="Y342" s="643" t="s">
        <v>6058</v>
      </c>
      <c r="Z342" s="646">
        <v>45181</v>
      </c>
      <c r="AA342" s="647" t="s">
        <v>5132</v>
      </c>
      <c r="AB342" s="648">
        <v>344602</v>
      </c>
      <c r="AC342" s="648">
        <v>4500</v>
      </c>
      <c r="AD342" s="643" t="s">
        <v>6148</v>
      </c>
      <c r="AE342" s="643" t="s">
        <v>8655</v>
      </c>
      <c r="AF342" s="643" t="s">
        <v>6164</v>
      </c>
      <c r="AG342" s="643" t="s">
        <v>492</v>
      </c>
      <c r="AH342" s="641" t="s">
        <v>6334</v>
      </c>
      <c r="AI342" s="600" t="str">
        <f>IFERROR(VLOOKUP(cppm_pr[[#This Row],[Order Number]],SPHERE!C:CC,39,0),"")</f>
        <v/>
      </c>
      <c r="AJ342" s="600" t="str">
        <f>IFERROR(VLOOKUP(cppm_pr[[#This Row],[Order Number]],'DC TM ONE'!B:CN,42,0),"")</f>
        <v/>
      </c>
      <c r="AK342" s="641"/>
      <c r="AL342" s="649" t="s">
        <v>8656</v>
      </c>
      <c r="AM342" s="643" t="s">
        <v>6335</v>
      </c>
      <c r="AN342" s="643" t="s">
        <v>6175</v>
      </c>
      <c r="AO342" s="643"/>
      <c r="AP342" s="643">
        <v>3400038121</v>
      </c>
      <c r="AQ342" s="647"/>
      <c r="AR342" s="643"/>
      <c r="AS342" s="643"/>
      <c r="AT342" s="647" t="s">
        <v>8660</v>
      </c>
      <c r="AU342" s="643"/>
      <c r="AV342" s="643"/>
      <c r="AW342" s="643"/>
      <c r="AX342" s="643"/>
      <c r="AY342" s="643"/>
      <c r="AZ342" s="643"/>
      <c r="BA342" s="643"/>
      <c r="BB342" s="643"/>
      <c r="BC342" s="643"/>
      <c r="BD342" s="643"/>
      <c r="BE342" s="643"/>
      <c r="BF342" s="643"/>
      <c r="BG342" s="643"/>
      <c r="BH342" s="643"/>
    </row>
    <row r="343" spans="1:60" ht="12" customHeight="1">
      <c r="A343" s="600">
        <v>340</v>
      </c>
      <c r="B343" s="600" t="s">
        <v>83</v>
      </c>
      <c r="C343" s="601" t="s">
        <v>235</v>
      </c>
      <c r="D343" s="602">
        <v>45181</v>
      </c>
      <c r="E343" s="600" t="s">
        <v>8661</v>
      </c>
      <c r="F343" s="603" t="s">
        <v>8662</v>
      </c>
      <c r="G343" s="603" t="s">
        <v>8663</v>
      </c>
      <c r="H343" s="603" t="s">
        <v>8664</v>
      </c>
      <c r="I343" s="603" t="s">
        <v>8665</v>
      </c>
      <c r="J343" s="600"/>
      <c r="K343" s="611"/>
      <c r="L343" s="606" t="s">
        <v>51</v>
      </c>
      <c r="M343" s="611"/>
      <c r="N343" s="601"/>
      <c r="O343" s="603"/>
      <c r="P343" s="605"/>
      <c r="Q343" s="605"/>
      <c r="R343" s="603">
        <f t="shared" si="5"/>
        <v>0</v>
      </c>
      <c r="S343" s="603"/>
      <c r="T343" s="607" t="str">
        <f>VLOOKUP(cppm_pr[[#This Row],[Status]],'All Link_LOV'!$I$32:$K$72,2,0)</f>
        <v>In WWPO</v>
      </c>
      <c r="U343" s="607" t="s">
        <v>22</v>
      </c>
      <c r="V343" s="603">
        <v>447</v>
      </c>
      <c r="W343" s="607"/>
      <c r="X343" s="603"/>
      <c r="Y343" s="603" t="s">
        <v>6058</v>
      </c>
      <c r="Z343" s="608">
        <v>45181</v>
      </c>
      <c r="AA343" s="603" t="s">
        <v>2453</v>
      </c>
      <c r="AB343" s="606">
        <v>17725</v>
      </c>
      <c r="AC343" s="606">
        <v>11637.12</v>
      </c>
      <c r="AD343" s="603" t="s">
        <v>6148</v>
      </c>
      <c r="AE343" s="603" t="s">
        <v>8666</v>
      </c>
      <c r="AF343" s="603" t="s">
        <v>6071</v>
      </c>
      <c r="AG343" s="603" t="s">
        <v>489</v>
      </c>
      <c r="AH343" s="600" t="s">
        <v>8667</v>
      </c>
      <c r="AI343" s="600" t="str">
        <f>IFERROR(VLOOKUP(cppm_pr[[#This Row],[Order Number]],SPHERE!C:CC,39,0),"")</f>
        <v/>
      </c>
      <c r="AJ343" s="600" t="str">
        <f>IFERROR(VLOOKUP(cppm_pr[[#This Row],[Order Number]],'DC TM ONE'!B:CN,42,0),"")</f>
        <v/>
      </c>
      <c r="AK343" s="600"/>
      <c r="AL343" s="609">
        <v>45145</v>
      </c>
      <c r="AM343" s="603" t="s">
        <v>8432</v>
      </c>
      <c r="AN343" s="603" t="s">
        <v>4928</v>
      </c>
      <c r="AO343" s="603"/>
      <c r="AP343" s="603"/>
      <c r="AQ343" s="610" t="s">
        <v>8668</v>
      </c>
      <c r="AR343" s="603">
        <v>3400039027</v>
      </c>
      <c r="AS343" s="603"/>
      <c r="AT343" s="610" t="s">
        <v>8669</v>
      </c>
      <c r="AU343" s="603"/>
      <c r="AV343" s="603"/>
      <c r="AW343" s="603"/>
      <c r="AX343" s="603"/>
      <c r="AY343" s="603"/>
      <c r="AZ343" s="603"/>
      <c r="BA343" s="603"/>
      <c r="BB343" s="603"/>
      <c r="BC343" s="603"/>
      <c r="BD343" s="603"/>
      <c r="BE343" s="603"/>
      <c r="BF343" s="603"/>
      <c r="BG343" s="603"/>
      <c r="BH343" s="603"/>
    </row>
    <row r="344" spans="1:60" ht="12" customHeight="1">
      <c r="A344" s="589">
        <v>341</v>
      </c>
      <c r="B344" s="589" t="s">
        <v>73</v>
      </c>
      <c r="C344" s="590" t="s">
        <v>267</v>
      </c>
      <c r="D344" s="591"/>
      <c r="E344" s="596">
        <v>4902148005</v>
      </c>
      <c r="F344" s="592" t="s">
        <v>8670</v>
      </c>
      <c r="G344" s="592" t="s">
        <v>8671</v>
      </c>
      <c r="H344" s="592" t="s">
        <v>8672</v>
      </c>
      <c r="I344" s="592" t="s">
        <v>8673</v>
      </c>
      <c r="J344" s="589"/>
      <c r="K344" s="596">
        <v>4902148005</v>
      </c>
      <c r="L344" s="595" t="s">
        <v>57</v>
      </c>
      <c r="M344" s="596"/>
      <c r="N344" s="595"/>
      <c r="O344" s="592"/>
      <c r="P344" s="594"/>
      <c r="Q344" s="594"/>
      <c r="R344" s="592">
        <f t="shared" si="5"/>
        <v>0</v>
      </c>
      <c r="S344" s="592"/>
      <c r="T344" s="596" t="str">
        <f>VLOOKUP(cppm_pr[[#This Row],[Status]],'All Link_LOV'!$I$32:$K$72,2,0)</f>
        <v>PO Issued</v>
      </c>
      <c r="U344" s="596" t="s">
        <v>22</v>
      </c>
      <c r="V344" s="592">
        <v>448</v>
      </c>
      <c r="W344" s="596"/>
      <c r="X344" s="592"/>
      <c r="Y344" s="592" t="s">
        <v>6058</v>
      </c>
      <c r="Z344" s="597">
        <v>45181.487615740698</v>
      </c>
      <c r="AA344" s="598" t="s">
        <v>1559</v>
      </c>
      <c r="AB344" s="595" t="s">
        <v>8674</v>
      </c>
      <c r="AC344" s="595" t="s">
        <v>8675</v>
      </c>
      <c r="AD344" s="592" t="s">
        <v>6148</v>
      </c>
      <c r="AE344" s="592" t="s">
        <v>8676</v>
      </c>
      <c r="AF344" s="592" t="s">
        <v>6071</v>
      </c>
      <c r="AG344" s="592" t="s">
        <v>489</v>
      </c>
      <c r="AH344" s="592" t="s">
        <v>8677</v>
      </c>
      <c r="AI344" s="600" t="str">
        <f>IFERROR(VLOOKUP(cppm_pr[[#This Row],[Order Number]],SPHERE!C:CC,39,0),"")</f>
        <v/>
      </c>
      <c r="AJ344" s="600" t="str">
        <f>IFERROR(VLOOKUP(cppm_pr[[#This Row],[Order Number]],'DC TM ONE'!B:CN,42,0),"")</f>
        <v/>
      </c>
      <c r="AK344" s="592"/>
      <c r="AL344" s="599">
        <v>45260</v>
      </c>
      <c r="AM344" s="592" t="s">
        <v>7795</v>
      </c>
      <c r="AN344" s="592" t="s">
        <v>4928</v>
      </c>
      <c r="AO344" s="592"/>
      <c r="AP344" s="592"/>
      <c r="AQ344" s="598" t="s">
        <v>8678</v>
      </c>
      <c r="AR344" s="592" t="s">
        <v>8679</v>
      </c>
      <c r="AS344" s="592"/>
      <c r="AT344" s="598" t="s">
        <v>8680</v>
      </c>
      <c r="AU344" s="592"/>
      <c r="AV344" s="592"/>
      <c r="AW344" s="592"/>
      <c r="AX344" s="592"/>
      <c r="AY344" s="592"/>
      <c r="AZ344" s="592"/>
      <c r="BA344" s="592"/>
      <c r="BB344" s="592"/>
      <c r="BC344" s="592"/>
      <c r="BD344" s="592"/>
      <c r="BE344" s="592"/>
      <c r="BF344" s="592"/>
      <c r="BG344" s="592"/>
      <c r="BH344" s="592"/>
    </row>
    <row r="345" spans="1:60" ht="12" customHeight="1">
      <c r="A345" s="600">
        <v>342</v>
      </c>
      <c r="B345" s="600" t="s">
        <v>73</v>
      </c>
      <c r="C345" s="601" t="s">
        <v>267</v>
      </c>
      <c r="D345" s="602"/>
      <c r="E345" s="607">
        <v>4902148052</v>
      </c>
      <c r="F345" s="603" t="s">
        <v>8681</v>
      </c>
      <c r="G345" s="603" t="s">
        <v>8682</v>
      </c>
      <c r="H345" s="603" t="s">
        <v>8683</v>
      </c>
      <c r="I345" s="603" t="s">
        <v>8684</v>
      </c>
      <c r="J345" s="600"/>
      <c r="K345" s="607">
        <v>4902148052</v>
      </c>
      <c r="L345" s="606" t="s">
        <v>57</v>
      </c>
      <c r="M345" s="607"/>
      <c r="N345" s="606"/>
      <c r="O345" s="603"/>
      <c r="P345" s="605"/>
      <c r="Q345" s="605"/>
      <c r="R345" s="603">
        <f t="shared" si="5"/>
        <v>0</v>
      </c>
      <c r="S345" s="603"/>
      <c r="T345" s="607" t="str">
        <f>VLOOKUP(cppm_pr[[#This Row],[Status]],'All Link_LOV'!$I$32:$K$72,2,0)</f>
        <v>PO Issued</v>
      </c>
      <c r="U345" s="607" t="s">
        <v>22</v>
      </c>
      <c r="V345" s="603">
        <v>449</v>
      </c>
      <c r="W345" s="607"/>
      <c r="X345" s="603"/>
      <c r="Y345" s="603" t="s">
        <v>6058</v>
      </c>
      <c r="Z345" s="608">
        <v>45181.4941666667</v>
      </c>
      <c r="AA345" s="603" t="s">
        <v>1559</v>
      </c>
      <c r="AB345" s="606" t="s">
        <v>8685</v>
      </c>
      <c r="AC345" s="606" t="s">
        <v>8686</v>
      </c>
      <c r="AD345" s="603" t="s">
        <v>6148</v>
      </c>
      <c r="AE345" s="603" t="s">
        <v>8687</v>
      </c>
      <c r="AF345" s="603" t="s">
        <v>6071</v>
      </c>
      <c r="AG345" s="603" t="s">
        <v>489</v>
      </c>
      <c r="AH345" s="603" t="s">
        <v>8688</v>
      </c>
      <c r="AI345" s="600" t="str">
        <f>IFERROR(VLOOKUP(cppm_pr[[#This Row],[Order Number]],SPHERE!C:CC,39,0),"")</f>
        <v/>
      </c>
      <c r="AJ345" s="600" t="str">
        <f>IFERROR(VLOOKUP(cppm_pr[[#This Row],[Order Number]],'DC TM ONE'!B:CN,42,0),"")</f>
        <v/>
      </c>
      <c r="AK345" s="603"/>
      <c r="AL345" s="609">
        <v>45199</v>
      </c>
      <c r="AM345" s="603" t="s">
        <v>8689</v>
      </c>
      <c r="AN345" s="603" t="s">
        <v>4928</v>
      </c>
      <c r="AO345" s="603"/>
      <c r="AP345" s="603"/>
      <c r="AQ345" s="610" t="s">
        <v>8690</v>
      </c>
      <c r="AR345" s="603" t="s">
        <v>8679</v>
      </c>
      <c r="AS345" s="603"/>
      <c r="AT345" s="610" t="s">
        <v>8691</v>
      </c>
      <c r="AU345" s="603"/>
      <c r="AV345" s="603"/>
      <c r="AW345" s="603"/>
      <c r="AX345" s="603"/>
      <c r="AY345" s="603"/>
      <c r="AZ345" s="603"/>
      <c r="BA345" s="603"/>
      <c r="BB345" s="603"/>
      <c r="BC345" s="603"/>
      <c r="BD345" s="603"/>
      <c r="BE345" s="603"/>
      <c r="BF345" s="603"/>
      <c r="BG345" s="603"/>
      <c r="BH345" s="603"/>
    </row>
    <row r="346" spans="1:60" ht="12" customHeight="1">
      <c r="A346" s="589">
        <v>343</v>
      </c>
      <c r="B346" s="589" t="s">
        <v>73</v>
      </c>
      <c r="C346" s="590" t="s">
        <v>260</v>
      </c>
      <c r="D346" s="591">
        <v>45183</v>
      </c>
      <c r="E346" s="589" t="s">
        <v>8692</v>
      </c>
      <c r="F346" s="592" t="s">
        <v>1045</v>
      </c>
      <c r="G346" s="592" t="s">
        <v>8339</v>
      </c>
      <c r="H346" s="592" t="s">
        <v>8340</v>
      </c>
      <c r="I346" s="592" t="s">
        <v>8341</v>
      </c>
      <c r="J346" s="589"/>
      <c r="K346" s="593"/>
      <c r="L346" s="595" t="s">
        <v>52</v>
      </c>
      <c r="M346" s="593"/>
      <c r="N346" s="595"/>
      <c r="O346" s="592"/>
      <c r="P346" s="594"/>
      <c r="Q346" s="594"/>
      <c r="R346" s="592">
        <f t="shared" si="5"/>
        <v>0</v>
      </c>
      <c r="S346" s="592"/>
      <c r="T346" s="596" t="str">
        <f>VLOOKUP(cppm_pr[[#This Row],[Status]],'All Link_LOV'!$I$32:$K$72,2,0)</f>
        <v>PR Creation</v>
      </c>
      <c r="U346" s="596" t="s">
        <v>22</v>
      </c>
      <c r="V346" s="592">
        <v>450</v>
      </c>
      <c r="W346" s="596"/>
      <c r="X346" s="592"/>
      <c r="Y346" s="592" t="s">
        <v>6058</v>
      </c>
      <c r="Z346" s="597">
        <v>45181.490601851903</v>
      </c>
      <c r="AA346" s="598" t="s">
        <v>2542</v>
      </c>
      <c r="AB346" s="595" t="s">
        <v>8693</v>
      </c>
      <c r="AC346" s="595" t="s">
        <v>8694</v>
      </c>
      <c r="AD346" s="592" t="s">
        <v>6148</v>
      </c>
      <c r="AE346" s="592" t="s">
        <v>8695</v>
      </c>
      <c r="AF346" s="592" t="s">
        <v>398</v>
      </c>
      <c r="AG346" s="592" t="s">
        <v>488</v>
      </c>
      <c r="AH346" s="592" t="s">
        <v>8696</v>
      </c>
      <c r="AI346" s="600" t="str">
        <f>IFERROR(VLOOKUP(cppm_pr[[#This Row],[Order Number]],SPHERE!C:CC,39,0),"")</f>
        <v/>
      </c>
      <c r="AJ346" s="600" t="str">
        <f>IFERROR(VLOOKUP(cppm_pr[[#This Row],[Order Number]],'DC TM ONE'!B:CN,42,0),"")</f>
        <v/>
      </c>
      <c r="AK346" s="592"/>
      <c r="AL346" s="599">
        <v>45138</v>
      </c>
      <c r="AM346" s="592" t="s">
        <v>8344</v>
      </c>
      <c r="AN346" s="592" t="s">
        <v>4928</v>
      </c>
      <c r="AO346" s="592"/>
      <c r="AP346" s="592"/>
      <c r="AQ346" s="598" t="s">
        <v>8697</v>
      </c>
      <c r="AR346" s="592" t="s">
        <v>8698</v>
      </c>
      <c r="AS346" s="592"/>
      <c r="AT346" s="598" t="s">
        <v>8699</v>
      </c>
      <c r="AU346" s="592"/>
      <c r="AV346" s="592"/>
      <c r="AW346" s="592"/>
      <c r="AX346" s="592"/>
      <c r="AY346" s="592"/>
      <c r="AZ346" s="592"/>
      <c r="BA346" s="592"/>
      <c r="BB346" s="592"/>
      <c r="BC346" s="592"/>
      <c r="BD346" s="592"/>
      <c r="BE346" s="592"/>
      <c r="BF346" s="592"/>
      <c r="BG346" s="592"/>
      <c r="BH346" s="592"/>
    </row>
    <row r="347" spans="1:60" ht="12" customHeight="1">
      <c r="A347" s="600">
        <v>344</v>
      </c>
      <c r="B347" s="600" t="s">
        <v>72</v>
      </c>
      <c r="C347" s="601" t="s">
        <v>267</v>
      </c>
      <c r="D347" s="602">
        <v>45186</v>
      </c>
      <c r="E347" s="600" t="s">
        <v>8700</v>
      </c>
      <c r="F347" s="603" t="s">
        <v>8701</v>
      </c>
      <c r="G347" s="603" t="s">
        <v>8702</v>
      </c>
      <c r="H347" s="603" t="s">
        <v>8703</v>
      </c>
      <c r="I347" s="603" t="s">
        <v>8704</v>
      </c>
      <c r="J347" s="600"/>
      <c r="K347" s="611"/>
      <c r="L347" s="606" t="s">
        <v>52</v>
      </c>
      <c r="M347" s="611"/>
      <c r="N347" s="606"/>
      <c r="O347" s="603"/>
      <c r="P347" s="605"/>
      <c r="Q347" s="605"/>
      <c r="R347" s="603">
        <f t="shared" si="5"/>
        <v>0</v>
      </c>
      <c r="S347" s="603"/>
      <c r="T347" s="607" t="str">
        <f>VLOOKUP(cppm_pr[[#This Row],[Status]],'All Link_LOV'!$I$32:$K$72,2,0)</f>
        <v>PO Issued</v>
      </c>
      <c r="U347" s="607" t="s">
        <v>22</v>
      </c>
      <c r="V347" s="603">
        <v>451</v>
      </c>
      <c r="W347" s="607"/>
      <c r="X347" s="603"/>
      <c r="Y347" s="603" t="s">
        <v>6058</v>
      </c>
      <c r="Z347" s="608">
        <v>45181.509016203701</v>
      </c>
      <c r="AA347" s="603" t="s">
        <v>1649</v>
      </c>
      <c r="AB347" s="606" t="s">
        <v>8705</v>
      </c>
      <c r="AC347" s="606" t="s">
        <v>8706</v>
      </c>
      <c r="AD347" s="603" t="s">
        <v>6148</v>
      </c>
      <c r="AE347" s="603" t="s">
        <v>8707</v>
      </c>
      <c r="AF347" s="603" t="s">
        <v>6071</v>
      </c>
      <c r="AG347" s="603" t="s">
        <v>490</v>
      </c>
      <c r="AH347" s="603" t="s">
        <v>8708</v>
      </c>
      <c r="AI347" s="600" t="str">
        <f>IFERROR(VLOOKUP(cppm_pr[[#This Row],[Order Number]],SPHERE!C:CC,39,0),"")</f>
        <v/>
      </c>
      <c r="AJ347" s="600" t="str">
        <f>IFERROR(VLOOKUP(cppm_pr[[#This Row],[Order Number]],'DC TM ONE'!B:CN,42,0),"")</f>
        <v/>
      </c>
      <c r="AK347" s="603"/>
      <c r="AL347" s="609">
        <v>45191</v>
      </c>
      <c r="AM347" s="603" t="s">
        <v>6140</v>
      </c>
      <c r="AN347" s="603" t="s">
        <v>4928</v>
      </c>
      <c r="AO347" s="603"/>
      <c r="AP347" s="603"/>
      <c r="AQ347" s="610" t="s">
        <v>8709</v>
      </c>
      <c r="AR347" s="603" t="s">
        <v>1658</v>
      </c>
      <c r="AS347" s="603"/>
      <c r="AT347" s="610" t="s">
        <v>8710</v>
      </c>
      <c r="AU347" s="603"/>
      <c r="AV347" s="603"/>
      <c r="AW347" s="603"/>
      <c r="AX347" s="603"/>
      <c r="AY347" s="603"/>
      <c r="AZ347" s="603"/>
      <c r="BA347" s="603"/>
      <c r="BB347" s="603"/>
      <c r="BC347" s="603"/>
      <c r="BD347" s="603"/>
      <c r="BE347" s="603"/>
      <c r="BF347" s="603"/>
      <c r="BG347" s="603"/>
      <c r="BH347" s="603"/>
    </row>
    <row r="348" spans="1:60" ht="12" customHeight="1">
      <c r="A348" s="589">
        <v>345</v>
      </c>
      <c r="B348" s="589" t="s">
        <v>79</v>
      </c>
      <c r="C348" s="590" t="s">
        <v>267</v>
      </c>
      <c r="D348" s="591">
        <v>45183</v>
      </c>
      <c r="E348" s="589" t="s">
        <v>8711</v>
      </c>
      <c r="F348" s="592" t="s">
        <v>8712</v>
      </c>
      <c r="G348" s="592" t="s">
        <v>8713</v>
      </c>
      <c r="H348" s="592" t="s">
        <v>8714</v>
      </c>
      <c r="I348" s="592" t="s">
        <v>8715</v>
      </c>
      <c r="J348" s="589"/>
      <c r="K348" s="842" t="s">
        <v>8716</v>
      </c>
      <c r="L348" s="595" t="s">
        <v>2749</v>
      </c>
      <c r="M348" s="593"/>
      <c r="N348" s="595"/>
      <c r="O348" s="592"/>
      <c r="P348" s="594"/>
      <c r="Q348" s="594"/>
      <c r="R348" s="592">
        <f t="shared" si="5"/>
        <v>0</v>
      </c>
      <c r="S348" s="592"/>
      <c r="T348" s="596" t="str">
        <f>VLOOKUP(cppm_pr[[#This Row],[Status]],'All Link_LOV'!$I$32:$K$72,2,0)</f>
        <v>PO Issued</v>
      </c>
      <c r="U348" s="596" t="s">
        <v>22</v>
      </c>
      <c r="V348" s="592">
        <v>452</v>
      </c>
      <c r="W348" s="596"/>
      <c r="X348" s="592"/>
      <c r="Y348" s="592" t="s">
        <v>6058</v>
      </c>
      <c r="Z348" s="597">
        <v>45181.508645833303</v>
      </c>
      <c r="AA348" s="598" t="s">
        <v>1748</v>
      </c>
      <c r="AB348" s="595" t="s">
        <v>8717</v>
      </c>
      <c r="AC348" s="595" t="s">
        <v>8718</v>
      </c>
      <c r="AD348" s="592" t="s">
        <v>6148</v>
      </c>
      <c r="AE348" s="592" t="s">
        <v>8719</v>
      </c>
      <c r="AF348" s="592" t="s">
        <v>6071</v>
      </c>
      <c r="AG348" s="592" t="s">
        <v>490</v>
      </c>
      <c r="AH348" s="681" t="s">
        <v>8720</v>
      </c>
      <c r="AI348" s="600" t="str">
        <f>IFERROR(VLOOKUP(cppm_pr[[#This Row],[Order Number]],SPHERE!C:CC,39,0),"")</f>
        <v/>
      </c>
      <c r="AJ348" s="600" t="str">
        <f>IFERROR(VLOOKUP(cppm_pr[[#This Row],[Order Number]],'DC TM ONE'!B:CN,42,0),"")</f>
        <v/>
      </c>
      <c r="AK348" s="681"/>
      <c r="AL348" s="599">
        <v>45199</v>
      </c>
      <c r="AM348" s="592" t="s">
        <v>8721</v>
      </c>
      <c r="AN348" s="592" t="s">
        <v>4928</v>
      </c>
      <c r="AO348" s="592"/>
      <c r="AP348" s="592"/>
      <c r="AQ348" s="598" t="s">
        <v>8722</v>
      </c>
      <c r="AR348" s="592" t="s">
        <v>6279</v>
      </c>
      <c r="AS348" s="592"/>
      <c r="AT348" s="598" t="s">
        <v>8723</v>
      </c>
      <c r="AU348" s="592"/>
      <c r="AV348" s="592"/>
      <c r="AW348" s="592"/>
      <c r="AX348" s="592"/>
      <c r="AY348" s="592"/>
      <c r="AZ348" s="592"/>
      <c r="BA348" s="592"/>
      <c r="BB348" s="592"/>
      <c r="BC348" s="592"/>
      <c r="BD348" s="592"/>
      <c r="BE348" s="592"/>
      <c r="BF348" s="592"/>
      <c r="BG348" s="592"/>
      <c r="BH348" s="592"/>
    </row>
    <row r="349" spans="1:60" ht="12" customHeight="1">
      <c r="A349" s="600">
        <v>346</v>
      </c>
      <c r="B349" s="600" t="s">
        <v>73</v>
      </c>
      <c r="C349" s="601" t="s">
        <v>256</v>
      </c>
      <c r="D349" s="602"/>
      <c r="E349" s="600" t="s">
        <v>6058</v>
      </c>
      <c r="F349" s="603" t="s">
        <v>8724</v>
      </c>
      <c r="G349" s="603" t="s">
        <v>8725</v>
      </c>
      <c r="H349" s="603" t="s">
        <v>8726</v>
      </c>
      <c r="I349" s="603" t="s">
        <v>8727</v>
      </c>
      <c r="J349" s="600"/>
      <c r="K349" s="650"/>
      <c r="L349" s="606" t="s">
        <v>57</v>
      </c>
      <c r="M349" s="650"/>
      <c r="N349" s="606"/>
      <c r="O349" s="603"/>
      <c r="P349" s="605"/>
      <c r="Q349" s="605"/>
      <c r="R349" s="603">
        <f t="shared" si="5"/>
        <v>0</v>
      </c>
      <c r="S349" s="603"/>
      <c r="T349" s="607" t="str">
        <f>VLOOKUP(cppm_pr[[#This Row],[Status]],'All Link_LOV'!$I$32:$K$72,2,0)</f>
        <v>PO Issued / Not Require LOR</v>
      </c>
      <c r="U349" s="607" t="s">
        <v>22</v>
      </c>
      <c r="V349" s="603">
        <v>453</v>
      </c>
      <c r="W349" s="607"/>
      <c r="X349" s="603"/>
      <c r="Y349" s="603" t="s">
        <v>6058</v>
      </c>
      <c r="Z349" s="608">
        <v>45181.506469907399</v>
      </c>
      <c r="AA349" s="603" t="s">
        <v>1559</v>
      </c>
      <c r="AB349" s="606" t="s">
        <v>8728</v>
      </c>
      <c r="AC349" s="606" t="s">
        <v>8729</v>
      </c>
      <c r="AD349" s="603" t="s">
        <v>6148</v>
      </c>
      <c r="AE349" s="603" t="s">
        <v>8730</v>
      </c>
      <c r="AF349" s="603" t="s">
        <v>397</v>
      </c>
      <c r="AG349" s="603" t="s">
        <v>492</v>
      </c>
      <c r="AH349" s="603" t="s">
        <v>8731</v>
      </c>
      <c r="AI349" s="600" t="str">
        <f>IFERROR(VLOOKUP(cppm_pr[[#This Row],[Order Number]],SPHERE!C:CC,39,0),"")</f>
        <v/>
      </c>
      <c r="AJ349" s="600" t="str">
        <f>IFERROR(VLOOKUP(cppm_pr[[#This Row],[Order Number]],'DC TM ONE'!B:CN,42,0),"")</f>
        <v/>
      </c>
      <c r="AK349" s="603"/>
      <c r="AL349" s="609">
        <v>45291</v>
      </c>
      <c r="AM349" s="603" t="s">
        <v>7795</v>
      </c>
      <c r="AN349" s="603" t="s">
        <v>4928</v>
      </c>
      <c r="AO349" s="603"/>
      <c r="AP349" s="603"/>
      <c r="AQ349" s="610" t="s">
        <v>8732</v>
      </c>
      <c r="AR349" s="603" t="s">
        <v>1647</v>
      </c>
      <c r="AS349" s="603"/>
      <c r="AT349" s="610" t="s">
        <v>8733</v>
      </c>
      <c r="AU349" s="603"/>
      <c r="AV349" s="603"/>
      <c r="AW349" s="603"/>
      <c r="AX349" s="603"/>
      <c r="AY349" s="603"/>
      <c r="AZ349" s="603"/>
      <c r="BA349" s="603"/>
      <c r="BB349" s="603"/>
      <c r="BC349" s="603"/>
      <c r="BD349" s="603"/>
      <c r="BE349" s="603"/>
      <c r="BF349" s="603"/>
      <c r="BG349" s="603"/>
      <c r="BH349" s="603"/>
    </row>
    <row r="350" spans="1:60" ht="12" customHeight="1">
      <c r="A350" s="589">
        <v>347</v>
      </c>
      <c r="B350" s="589" t="s">
        <v>83</v>
      </c>
      <c r="C350" s="590" t="s">
        <v>267</v>
      </c>
      <c r="D350" s="591">
        <v>45194</v>
      </c>
      <c r="E350" s="589" t="s">
        <v>8734</v>
      </c>
      <c r="F350" s="592" t="s">
        <v>8662</v>
      </c>
      <c r="G350" s="592" t="s">
        <v>8735</v>
      </c>
      <c r="H350" s="592" t="s">
        <v>8736</v>
      </c>
      <c r="I350" s="592" t="s">
        <v>8737</v>
      </c>
      <c r="J350" s="589"/>
      <c r="K350" s="593"/>
      <c r="L350" s="595" t="s">
        <v>51</v>
      </c>
      <c r="M350" s="593"/>
      <c r="N350" s="590"/>
      <c r="O350" s="592"/>
      <c r="P350" s="594"/>
      <c r="Q350" s="594"/>
      <c r="R350" s="592">
        <f t="shared" si="5"/>
        <v>0</v>
      </c>
      <c r="S350" s="592"/>
      <c r="T350" s="596" t="str">
        <f>VLOOKUP(cppm_pr[[#This Row],[Status]],'All Link_LOV'!$I$32:$K$72,2,0)</f>
        <v>PO Issued</v>
      </c>
      <c r="U350" s="596" t="s">
        <v>22</v>
      </c>
      <c r="V350" s="592">
        <v>454</v>
      </c>
      <c r="W350" s="596"/>
      <c r="X350" s="592"/>
      <c r="Y350" s="592" t="s">
        <v>6058</v>
      </c>
      <c r="Z350" s="597">
        <v>45181.520972222199</v>
      </c>
      <c r="AA350" s="598" t="s">
        <v>2453</v>
      </c>
      <c r="AB350" s="595" t="s">
        <v>8738</v>
      </c>
      <c r="AC350" s="595" t="s">
        <v>8739</v>
      </c>
      <c r="AD350" s="592" t="s">
        <v>6148</v>
      </c>
      <c r="AE350" s="592" t="s">
        <v>8740</v>
      </c>
      <c r="AF350" s="592" t="s">
        <v>6071</v>
      </c>
      <c r="AG350" s="592" t="s">
        <v>489</v>
      </c>
      <c r="AH350" s="589" t="s">
        <v>8741</v>
      </c>
      <c r="AI350" s="600" t="str">
        <f>IFERROR(VLOOKUP(cppm_pr[[#This Row],[Order Number]],SPHERE!C:CC,39,0),"")</f>
        <v/>
      </c>
      <c r="AJ350" s="600" t="str">
        <f>IFERROR(VLOOKUP(cppm_pr[[#This Row],[Order Number]],'DC TM ONE'!B:CN,42,0),"")</f>
        <v/>
      </c>
      <c r="AK350" s="589"/>
      <c r="AL350" s="599">
        <v>45119</v>
      </c>
      <c r="AM350" s="592" t="s">
        <v>8432</v>
      </c>
      <c r="AN350" s="592" t="s">
        <v>4928</v>
      </c>
      <c r="AO350" s="592"/>
      <c r="AP350" s="592"/>
      <c r="AQ350" s="598" t="s">
        <v>8742</v>
      </c>
      <c r="AR350" s="592" t="s">
        <v>1589</v>
      </c>
      <c r="AS350" s="592"/>
      <c r="AT350" s="598" t="s">
        <v>8743</v>
      </c>
      <c r="AU350" s="592"/>
      <c r="AV350" s="592"/>
      <c r="AW350" s="592"/>
      <c r="AX350" s="592"/>
      <c r="AY350" s="592"/>
      <c r="AZ350" s="592"/>
      <c r="BA350" s="592"/>
      <c r="BB350" s="592"/>
      <c r="BC350" s="592"/>
      <c r="BD350" s="592"/>
      <c r="BE350" s="592"/>
      <c r="BF350" s="592"/>
      <c r="BG350" s="592"/>
      <c r="BH350" s="592"/>
    </row>
    <row r="351" spans="1:60" ht="12" customHeight="1">
      <c r="A351" s="600">
        <v>348</v>
      </c>
      <c r="B351" s="600" t="s">
        <v>72</v>
      </c>
      <c r="C351" s="601" t="s">
        <v>267</v>
      </c>
      <c r="D351" s="602">
        <v>45186</v>
      </c>
      <c r="E351" s="600" t="s">
        <v>8744</v>
      </c>
      <c r="F351" s="603" t="s">
        <v>8745</v>
      </c>
      <c r="G351" s="603" t="s">
        <v>8746</v>
      </c>
      <c r="H351" s="603" t="s">
        <v>8747</v>
      </c>
      <c r="I351" s="603" t="s">
        <v>8748</v>
      </c>
      <c r="J351" s="600"/>
      <c r="K351" s="611"/>
      <c r="L351" s="606" t="s">
        <v>52</v>
      </c>
      <c r="M351" s="611"/>
      <c r="N351" s="606"/>
      <c r="O351" s="603"/>
      <c r="P351" s="605"/>
      <c r="Q351" s="605"/>
      <c r="R351" s="603">
        <f t="shared" si="5"/>
        <v>0</v>
      </c>
      <c r="S351" s="603"/>
      <c r="T351" s="607" t="str">
        <f>VLOOKUP(cppm_pr[[#This Row],[Status]],'All Link_LOV'!$I$32:$K$72,2,0)</f>
        <v>PO Issued</v>
      </c>
      <c r="U351" s="607" t="s">
        <v>22</v>
      </c>
      <c r="V351" s="603">
        <v>455</v>
      </c>
      <c r="W351" s="607"/>
      <c r="X351" s="603"/>
      <c r="Y351" s="603" t="s">
        <v>6058</v>
      </c>
      <c r="Z351" s="608">
        <v>45181.539282407401</v>
      </c>
      <c r="AA351" s="603" t="s">
        <v>1649</v>
      </c>
      <c r="AB351" s="606" t="s">
        <v>8749</v>
      </c>
      <c r="AC351" s="606" t="s">
        <v>8750</v>
      </c>
      <c r="AD351" s="603" t="s">
        <v>6148</v>
      </c>
      <c r="AE351" s="603" t="s">
        <v>8751</v>
      </c>
      <c r="AF351" s="603" t="s">
        <v>6071</v>
      </c>
      <c r="AG351" s="603" t="s">
        <v>490</v>
      </c>
      <c r="AH351" s="603" t="s">
        <v>8752</v>
      </c>
      <c r="AI351" s="600" t="str">
        <f>IFERROR(VLOOKUP(cppm_pr[[#This Row],[Order Number]],SPHERE!C:CC,39,0),"")</f>
        <v/>
      </c>
      <c r="AJ351" s="600" t="str">
        <f>IFERROR(VLOOKUP(cppm_pr[[#This Row],[Order Number]],'DC TM ONE'!B:CN,42,0),"")</f>
        <v/>
      </c>
      <c r="AK351" s="603"/>
      <c r="AL351" s="609">
        <v>45191</v>
      </c>
      <c r="AM351" s="603" t="s">
        <v>7492</v>
      </c>
      <c r="AN351" s="603" t="s">
        <v>4928</v>
      </c>
      <c r="AO351" s="603"/>
      <c r="AP351" s="603"/>
      <c r="AQ351" s="610" t="s">
        <v>8753</v>
      </c>
      <c r="AR351" s="603" t="s">
        <v>7494</v>
      </c>
      <c r="AS351" s="603"/>
      <c r="AT351" s="610" t="s">
        <v>8754</v>
      </c>
      <c r="AU351" s="603"/>
      <c r="AV351" s="603"/>
      <c r="AW351" s="603"/>
      <c r="AX351" s="603"/>
      <c r="AY351" s="603"/>
      <c r="AZ351" s="603"/>
      <c r="BA351" s="603"/>
      <c r="BB351" s="603"/>
      <c r="BC351" s="603"/>
      <c r="BD351" s="603"/>
      <c r="BE351" s="603"/>
      <c r="BF351" s="603"/>
      <c r="BG351" s="603"/>
      <c r="BH351" s="603"/>
    </row>
    <row r="352" spans="1:60" ht="12" customHeight="1">
      <c r="A352" s="589">
        <v>349</v>
      </c>
      <c r="B352" s="589" t="s">
        <v>83</v>
      </c>
      <c r="C352" s="590" t="s">
        <v>267</v>
      </c>
      <c r="D352" s="591">
        <v>45187</v>
      </c>
      <c r="E352" s="589" t="s">
        <v>8755</v>
      </c>
      <c r="F352" s="592" t="s">
        <v>8756</v>
      </c>
      <c r="G352" s="592" t="s">
        <v>8757</v>
      </c>
      <c r="H352" s="592" t="s">
        <v>8758</v>
      </c>
      <c r="I352" s="592" t="s">
        <v>8759</v>
      </c>
      <c r="J352" s="589"/>
      <c r="K352" s="593"/>
      <c r="L352" s="595" t="s">
        <v>51</v>
      </c>
      <c r="M352" s="593"/>
      <c r="N352" s="590"/>
      <c r="O352" s="592"/>
      <c r="P352" s="594"/>
      <c r="Q352" s="594"/>
      <c r="R352" s="592">
        <f t="shared" si="5"/>
        <v>0</v>
      </c>
      <c r="S352" s="592"/>
      <c r="T352" s="596" t="str">
        <f>VLOOKUP(cppm_pr[[#This Row],[Status]],'All Link_LOV'!$I$32:$K$72,2,0)</f>
        <v>PO Issued</v>
      </c>
      <c r="U352" s="596" t="s">
        <v>22</v>
      </c>
      <c r="V352" s="592">
        <v>456</v>
      </c>
      <c r="W352" s="596"/>
      <c r="X352" s="592"/>
      <c r="Y352" s="592" t="s">
        <v>6058</v>
      </c>
      <c r="Z352" s="597">
        <v>45181.5281481481</v>
      </c>
      <c r="AA352" s="598" t="s">
        <v>2453</v>
      </c>
      <c r="AB352" s="595" t="s">
        <v>8760</v>
      </c>
      <c r="AC352" s="595" t="s">
        <v>8761</v>
      </c>
      <c r="AD352" s="592" t="s">
        <v>6148</v>
      </c>
      <c r="AE352" s="592" t="s">
        <v>8762</v>
      </c>
      <c r="AF352" s="592" t="s">
        <v>6164</v>
      </c>
      <c r="AG352" s="592" t="s">
        <v>492</v>
      </c>
      <c r="AH352" s="589" t="s">
        <v>8763</v>
      </c>
      <c r="AI352" s="600" t="str">
        <f>IFERROR(VLOOKUP(cppm_pr[[#This Row],[Order Number]],SPHERE!C:CC,39,0),"")</f>
        <v/>
      </c>
      <c r="AJ352" s="600" t="str">
        <f>IFERROR(VLOOKUP(cppm_pr[[#This Row],[Order Number]],'DC TM ONE'!B:CN,42,0),"")</f>
        <v/>
      </c>
      <c r="AK352" s="589"/>
      <c r="AL352" s="599">
        <v>45198</v>
      </c>
      <c r="AM352" s="592" t="s">
        <v>7166</v>
      </c>
      <c r="AN352" s="592" t="s">
        <v>4928</v>
      </c>
      <c r="AO352" s="592"/>
      <c r="AP352" s="592"/>
      <c r="AQ352" s="598" t="s">
        <v>8764</v>
      </c>
      <c r="AR352" s="592" t="s">
        <v>1589</v>
      </c>
      <c r="AS352" s="592"/>
      <c r="AT352" s="598" t="s">
        <v>8765</v>
      </c>
      <c r="AU352" s="592"/>
      <c r="AV352" s="592"/>
      <c r="AW352" s="592"/>
      <c r="AX352" s="592"/>
      <c r="AY352" s="592"/>
      <c r="AZ352" s="592"/>
      <c r="BA352" s="592"/>
      <c r="BB352" s="592"/>
      <c r="BC352" s="592"/>
      <c r="BD352" s="592"/>
      <c r="BE352" s="592"/>
      <c r="BF352" s="592"/>
      <c r="BG352" s="592"/>
      <c r="BH352" s="592"/>
    </row>
    <row r="353" spans="1:60" ht="12" customHeight="1">
      <c r="A353" s="600">
        <v>622</v>
      </c>
      <c r="B353" s="600" t="s">
        <v>77</v>
      </c>
      <c r="C353" s="590" t="s">
        <v>267</v>
      </c>
      <c r="D353" s="602"/>
      <c r="E353" s="600" t="s">
        <v>8766</v>
      </c>
      <c r="F353" s="603" t="s">
        <v>3342</v>
      </c>
      <c r="G353" s="603" t="s">
        <v>3341</v>
      </c>
      <c r="H353" s="603" t="s">
        <v>3340</v>
      </c>
      <c r="I353" s="607" t="s">
        <v>8767</v>
      </c>
      <c r="J353" s="600" t="s">
        <v>3343</v>
      </c>
      <c r="K353" s="611"/>
      <c r="L353" s="595" t="s">
        <v>1691</v>
      </c>
      <c r="M353" s="611"/>
      <c r="N353" s="606"/>
      <c r="O353" s="603"/>
      <c r="P353" s="665"/>
      <c r="Q353" s="665"/>
      <c r="R353" s="607">
        <f t="shared" si="5"/>
        <v>0</v>
      </c>
      <c r="S353" s="607"/>
      <c r="T353" s="607" t="str">
        <f>VLOOKUP(cppm_pr[[#This Row],[Status]],'All Link_LOV'!$I$32:$K$72,2,0)</f>
        <v>PO Issued</v>
      </c>
      <c r="U353" s="607" t="s">
        <v>2593</v>
      </c>
      <c r="V353" s="603">
        <v>147</v>
      </c>
      <c r="W353" s="607" t="s">
        <v>8026</v>
      </c>
      <c r="X353" s="603" t="s">
        <v>499</v>
      </c>
      <c r="Y353" s="603"/>
      <c r="Z353" s="608">
        <v>45182</v>
      </c>
      <c r="AA353" s="603"/>
      <c r="AB353" s="606"/>
      <c r="AC353" s="606"/>
      <c r="AD353" s="603"/>
      <c r="AE353" s="603"/>
      <c r="AF353" s="603" t="s">
        <v>398</v>
      </c>
      <c r="AG353" s="603" t="s">
        <v>488</v>
      </c>
      <c r="AH353" s="603">
        <v>0</v>
      </c>
      <c r="AI353" s="600" t="str">
        <f>IFERROR(VLOOKUP(cppm_pr[[#This Row],[Order Number]],SPHERE!C:CC,39,0),"")</f>
        <v/>
      </c>
      <c r="AJ353" s="600" t="str">
        <f>IFERROR(VLOOKUP(cppm_pr[[#This Row],[Order Number]],'DC TM ONE'!B:CN,42,0),"")</f>
        <v/>
      </c>
      <c r="AK353" s="603"/>
      <c r="AL353" s="609"/>
      <c r="AM353" s="603"/>
      <c r="AN353" s="603"/>
      <c r="AO353" s="603" t="s">
        <v>8767</v>
      </c>
      <c r="AP353" s="603"/>
      <c r="AQ353" s="610"/>
      <c r="AR353" s="603"/>
      <c r="AS353" s="603"/>
      <c r="AT353" s="610"/>
      <c r="AU353" s="603"/>
      <c r="AV353" s="603"/>
      <c r="AW353" s="603"/>
      <c r="AX353" s="603"/>
      <c r="AY353" s="603"/>
      <c r="AZ353" s="603"/>
      <c r="BA353" s="603"/>
      <c r="BB353" s="603"/>
      <c r="BC353" s="603"/>
      <c r="BD353" s="603"/>
      <c r="BE353" s="603"/>
      <c r="BF353" s="603"/>
      <c r="BG353" s="600" t="s">
        <v>3344</v>
      </c>
      <c r="BH353" s="603"/>
    </row>
    <row r="354" spans="1:60" ht="12" customHeight="1">
      <c r="A354" s="589">
        <v>351</v>
      </c>
      <c r="B354" s="589" t="s">
        <v>76</v>
      </c>
      <c r="C354" s="590" t="s">
        <v>267</v>
      </c>
      <c r="D354" s="591">
        <v>45187</v>
      </c>
      <c r="E354" s="589" t="s">
        <v>8768</v>
      </c>
      <c r="F354" s="592" t="s">
        <v>8769</v>
      </c>
      <c r="G354" s="592" t="s">
        <v>8770</v>
      </c>
      <c r="H354" s="592" t="s">
        <v>8771</v>
      </c>
      <c r="I354" s="592" t="s">
        <v>8772</v>
      </c>
      <c r="J354" s="589"/>
      <c r="K354" s="593"/>
      <c r="L354" s="595" t="s">
        <v>1264</v>
      </c>
      <c r="M354" s="593"/>
      <c r="N354" s="595"/>
      <c r="O354" s="592"/>
      <c r="P354" s="594"/>
      <c r="Q354" s="594"/>
      <c r="R354" s="592">
        <f t="shared" si="5"/>
        <v>0</v>
      </c>
      <c r="S354" s="592"/>
      <c r="T354" s="596" t="str">
        <f>VLOOKUP(cppm_pr[[#This Row],[Status]],'All Link_LOV'!$I$32:$K$72,2,0)</f>
        <v>PO Issued</v>
      </c>
      <c r="U354" s="596" t="s">
        <v>22</v>
      </c>
      <c r="V354" s="592">
        <v>458</v>
      </c>
      <c r="W354" s="596"/>
      <c r="X354" s="592"/>
      <c r="Y354" s="592" t="s">
        <v>6058</v>
      </c>
      <c r="Z354" s="597">
        <v>45181.596724536997</v>
      </c>
      <c r="AA354" s="598" t="s">
        <v>8124</v>
      </c>
      <c r="AB354" s="595" t="s">
        <v>8773</v>
      </c>
      <c r="AC354" s="595" t="s">
        <v>8774</v>
      </c>
      <c r="AD354" s="592" t="s">
        <v>6148</v>
      </c>
      <c r="AE354" s="592" t="s">
        <v>8775</v>
      </c>
      <c r="AF354" s="592" t="s">
        <v>6071</v>
      </c>
      <c r="AG354" s="592" t="s">
        <v>490</v>
      </c>
      <c r="AH354" s="592" t="s">
        <v>8776</v>
      </c>
      <c r="AI354" s="600" t="str">
        <f>IFERROR(VLOOKUP(cppm_pr[[#This Row],[Order Number]],SPHERE!C:CC,39,0),"")</f>
        <v/>
      </c>
      <c r="AJ354" s="600" t="str">
        <f>IFERROR(VLOOKUP(cppm_pr[[#This Row],[Order Number]],'DC TM ONE'!B:CN,42,0),"")</f>
        <v/>
      </c>
      <c r="AK354" s="592"/>
      <c r="AL354" s="599">
        <v>45141</v>
      </c>
      <c r="AM354" s="592" t="s">
        <v>8127</v>
      </c>
      <c r="AN354" s="592" t="s">
        <v>4928</v>
      </c>
      <c r="AO354" s="592"/>
      <c r="AP354" s="592"/>
      <c r="AQ354" s="598" t="s">
        <v>8777</v>
      </c>
      <c r="AR354" s="592" t="s">
        <v>8778</v>
      </c>
      <c r="AS354" s="592"/>
      <c r="AT354" s="598" t="s">
        <v>8779</v>
      </c>
      <c r="AU354" s="592"/>
      <c r="AV354" s="592"/>
      <c r="AW354" s="592"/>
      <c r="AX354" s="592"/>
      <c r="AY354" s="592"/>
      <c r="AZ354" s="592"/>
      <c r="BA354" s="592"/>
      <c r="BB354" s="592"/>
      <c r="BC354" s="592"/>
      <c r="BD354" s="592"/>
      <c r="BE354" s="592"/>
      <c r="BF354" s="592"/>
      <c r="BG354" s="592"/>
      <c r="BH354" s="592"/>
    </row>
    <row r="355" spans="1:60" ht="12" customHeight="1">
      <c r="A355" s="600">
        <v>352</v>
      </c>
      <c r="B355" s="600" t="s">
        <v>78</v>
      </c>
      <c r="C355" s="601" t="s">
        <v>267</v>
      </c>
      <c r="D355" s="602"/>
      <c r="E355" s="600" t="s">
        <v>6058</v>
      </c>
      <c r="F355" s="603" t="s">
        <v>1700</v>
      </c>
      <c r="G355" s="603" t="s">
        <v>1699</v>
      </c>
      <c r="H355" s="603" t="s">
        <v>1697</v>
      </c>
      <c r="I355" s="603" t="s">
        <v>1695</v>
      </c>
      <c r="J355" s="600"/>
      <c r="K355" s="611"/>
      <c r="L355" s="606" t="s">
        <v>1701</v>
      </c>
      <c r="M355" s="611"/>
      <c r="N355" s="606"/>
      <c r="O355" s="603"/>
      <c r="P355" s="605"/>
      <c r="Q355" s="605"/>
      <c r="R355" s="603">
        <f t="shared" si="5"/>
        <v>0</v>
      </c>
      <c r="S355" s="603"/>
      <c r="T355" s="607" t="str">
        <f>VLOOKUP(cppm_pr[[#This Row],[Status]],'All Link_LOV'!$I$32:$K$72,2,0)</f>
        <v>PO Issued</v>
      </c>
      <c r="U355" s="607" t="s">
        <v>22</v>
      </c>
      <c r="V355" s="603">
        <v>459</v>
      </c>
      <c r="W355" s="607"/>
      <c r="X355" s="603"/>
      <c r="Y355" s="603" t="s">
        <v>6058</v>
      </c>
      <c r="Z355" s="608">
        <v>45181.607638888898</v>
      </c>
      <c r="AA355" s="603" t="s">
        <v>6814</v>
      </c>
      <c r="AB355" s="606" t="s">
        <v>8780</v>
      </c>
      <c r="AC355" s="606" t="s">
        <v>8781</v>
      </c>
      <c r="AD355" s="603" t="s">
        <v>6059</v>
      </c>
      <c r="AE355" s="603"/>
      <c r="AF355" s="603" t="s">
        <v>6071</v>
      </c>
      <c r="AG355" s="603" t="s">
        <v>491</v>
      </c>
      <c r="AH355" s="603" t="s">
        <v>1698</v>
      </c>
      <c r="AI355" s="600" t="str">
        <f>IFERROR(VLOOKUP(cppm_pr[[#This Row],[Order Number]],SPHERE!C:CC,39,0),"")</f>
        <v/>
      </c>
      <c r="AJ355" s="600" t="str">
        <f>IFERROR(VLOOKUP(cppm_pr[[#This Row],[Order Number]],'DC TM ONE'!B:CN,42,0),"")</f>
        <v/>
      </c>
      <c r="AK355" s="603"/>
      <c r="AL355" s="609">
        <v>45189</v>
      </c>
      <c r="AM355" s="603" t="s">
        <v>7316</v>
      </c>
      <c r="AN355" s="603" t="s">
        <v>4928</v>
      </c>
      <c r="AO355" s="603"/>
      <c r="AP355" s="603"/>
      <c r="AQ355" s="610" t="s">
        <v>8782</v>
      </c>
      <c r="AR355" s="603" t="s">
        <v>1704</v>
      </c>
      <c r="AS355" s="603"/>
      <c r="AT355" s="610" t="s">
        <v>8783</v>
      </c>
      <c r="AU355" s="603"/>
      <c r="AV355" s="603"/>
      <c r="AW355" s="603"/>
      <c r="AX355" s="603"/>
      <c r="AY355" s="603"/>
      <c r="AZ355" s="603"/>
      <c r="BA355" s="603"/>
      <c r="BB355" s="603"/>
      <c r="BC355" s="603"/>
      <c r="BD355" s="603"/>
      <c r="BE355" s="603"/>
      <c r="BF355" s="603"/>
      <c r="BG355" s="603"/>
      <c r="BH355" s="603"/>
    </row>
    <row r="356" spans="1:60" ht="12" customHeight="1">
      <c r="A356" s="589">
        <v>353</v>
      </c>
      <c r="B356" s="589" t="s">
        <v>469</v>
      </c>
      <c r="C356" s="590" t="s">
        <v>267</v>
      </c>
      <c r="D356" s="591"/>
      <c r="E356" s="589" t="s">
        <v>8784</v>
      </c>
      <c r="F356" s="592" t="s">
        <v>8785</v>
      </c>
      <c r="G356" s="592" t="s">
        <v>8786</v>
      </c>
      <c r="H356" s="592" t="s">
        <v>8787</v>
      </c>
      <c r="I356" s="592" t="s">
        <v>8788</v>
      </c>
      <c r="J356" s="589"/>
      <c r="K356" s="1120">
        <v>4902148806</v>
      </c>
      <c r="L356" s="595" t="s">
        <v>56</v>
      </c>
      <c r="M356" s="660"/>
      <c r="N356" s="595"/>
      <c r="O356" s="592"/>
      <c r="P356" s="594"/>
      <c r="Q356" s="594"/>
      <c r="R356" s="592">
        <f t="shared" si="5"/>
        <v>0</v>
      </c>
      <c r="S356" s="592"/>
      <c r="T356" s="596" t="str">
        <f>VLOOKUP(cppm_pr[[#This Row],[Status]],'All Link_LOV'!$I$32:$K$72,2,0)</f>
        <v>PO Issued</v>
      </c>
      <c r="U356" s="596" t="s">
        <v>22</v>
      </c>
      <c r="V356" s="592">
        <v>460</v>
      </c>
      <c r="W356" s="596"/>
      <c r="X356" s="592"/>
      <c r="Y356" s="592" t="s">
        <v>6058</v>
      </c>
      <c r="Z356" s="597">
        <v>45181.660127314797</v>
      </c>
      <c r="AA356" s="598" t="s">
        <v>5661</v>
      </c>
      <c r="AB356" s="595" t="s">
        <v>8789</v>
      </c>
      <c r="AC356" s="595" t="s">
        <v>8790</v>
      </c>
      <c r="AD356" s="592" t="s">
        <v>6148</v>
      </c>
      <c r="AE356" s="592" t="s">
        <v>8791</v>
      </c>
      <c r="AF356" s="592" t="s">
        <v>6071</v>
      </c>
      <c r="AG356" s="592" t="s">
        <v>490</v>
      </c>
      <c r="AH356" s="592" t="s">
        <v>8792</v>
      </c>
      <c r="AI356" s="600" t="str">
        <f>IFERROR(VLOOKUP(cppm_pr[[#This Row],[Order Number]],SPHERE!C:CC,39,0),"")</f>
        <v/>
      </c>
      <c r="AJ356" s="600" t="str">
        <f>IFERROR(VLOOKUP(cppm_pr[[#This Row],[Order Number]],'DC TM ONE'!B:CN,42,0),"")</f>
        <v/>
      </c>
      <c r="AK356" s="592"/>
      <c r="AL356" s="599">
        <v>45168</v>
      </c>
      <c r="AM356" s="592" t="s">
        <v>8793</v>
      </c>
      <c r="AN356" s="592" t="s">
        <v>4928</v>
      </c>
      <c r="AO356" s="592"/>
      <c r="AP356" s="592"/>
      <c r="AQ356" s="598" t="s">
        <v>8794</v>
      </c>
      <c r="AR356" s="592" t="s">
        <v>6369</v>
      </c>
      <c r="AS356" s="592"/>
      <c r="AT356" s="598" t="s">
        <v>8795</v>
      </c>
      <c r="AU356" s="592"/>
      <c r="AV356" s="592"/>
      <c r="AW356" s="592"/>
      <c r="AX356" s="592"/>
      <c r="AY356" s="592"/>
      <c r="AZ356" s="592"/>
      <c r="BA356" s="592"/>
      <c r="BB356" s="592"/>
      <c r="BC356" s="592"/>
      <c r="BD356" s="592"/>
      <c r="BE356" s="592"/>
      <c r="BF356" s="592"/>
      <c r="BG356" s="592"/>
      <c r="BH356" s="592"/>
    </row>
    <row r="357" spans="1:60" s="180" customFormat="1" ht="12" customHeight="1">
      <c r="A357" s="617">
        <v>354</v>
      </c>
      <c r="B357" s="617"/>
      <c r="C357" s="601" t="s">
        <v>219</v>
      </c>
      <c r="D357" s="615"/>
      <c r="E357" s="600" t="s">
        <v>8651</v>
      </c>
      <c r="F357" s="620" t="s">
        <v>8652</v>
      </c>
      <c r="G357" s="620" t="s">
        <v>8653</v>
      </c>
      <c r="H357" s="620" t="s">
        <v>8654</v>
      </c>
      <c r="I357" s="620"/>
      <c r="J357" s="617"/>
      <c r="K357" s="616"/>
      <c r="L357" s="622" t="s">
        <v>1728</v>
      </c>
      <c r="M357" s="616"/>
      <c r="N357" s="614"/>
      <c r="O357" s="620"/>
      <c r="P357" s="658"/>
      <c r="Q357" s="658"/>
      <c r="R357" s="620">
        <f t="shared" si="5"/>
        <v>0</v>
      </c>
      <c r="S357" s="620"/>
      <c r="T357" s="619" t="str">
        <f>VLOOKUP(cppm_pr[[#This Row],[Status]],'All Link_LOV'!$I$32:$K$72,2,0)</f>
        <v>Queried - Require More Information From NeC/AND</v>
      </c>
      <c r="U357" s="619" t="s">
        <v>22</v>
      </c>
      <c r="V357" s="620">
        <v>461</v>
      </c>
      <c r="W357" s="619"/>
      <c r="X357" s="620"/>
      <c r="Y357" s="620" t="s">
        <v>6058</v>
      </c>
      <c r="Z357" s="621">
        <v>45181.684502314798</v>
      </c>
      <c r="AA357" s="620" t="s">
        <v>5132</v>
      </c>
      <c r="AB357" s="622" t="s">
        <v>8796</v>
      </c>
      <c r="AC357" s="622" t="s">
        <v>8797</v>
      </c>
      <c r="AD357" s="620" t="s">
        <v>6059</v>
      </c>
      <c r="AE357" s="620"/>
      <c r="AF357" s="620" t="s">
        <v>6164</v>
      </c>
      <c r="AG357" s="620" t="s">
        <v>492</v>
      </c>
      <c r="AH357" s="617" t="s">
        <v>8651</v>
      </c>
      <c r="AI357" s="600" t="str">
        <f>IFERROR(VLOOKUP(cppm_pr[[#This Row],[Order Number]],SPHERE!C:CC,39,0),"")</f>
        <v/>
      </c>
      <c r="AJ357" s="600" t="str">
        <f>IFERROR(VLOOKUP(cppm_pr[[#This Row],[Order Number]],'DC TM ONE'!B:CN,42,0),"")</f>
        <v/>
      </c>
      <c r="AK357" s="617"/>
      <c r="AL357" s="623">
        <v>45282</v>
      </c>
      <c r="AM357" s="620" t="s">
        <v>8657</v>
      </c>
      <c r="AN357" s="620" t="s">
        <v>6175</v>
      </c>
      <c r="AO357" s="620"/>
      <c r="AP357" s="617" t="s">
        <v>8798</v>
      </c>
      <c r="AQ357" s="624"/>
      <c r="AR357" s="620"/>
      <c r="AS357" s="620"/>
      <c r="AT357" s="624" t="s">
        <v>8799</v>
      </c>
      <c r="AU357" s="620"/>
      <c r="AV357" s="620"/>
      <c r="AW357" s="620"/>
      <c r="AX357" s="620"/>
      <c r="AY357" s="620"/>
      <c r="AZ357" s="620"/>
      <c r="BA357" s="620"/>
      <c r="BB357" s="620"/>
      <c r="BC357" s="620"/>
      <c r="BD357" s="620"/>
      <c r="BE357" s="620"/>
      <c r="BF357" s="620"/>
      <c r="BG357" s="620"/>
      <c r="BH357" s="620"/>
    </row>
    <row r="358" spans="1:60" s="180" customFormat="1" ht="12" customHeight="1">
      <c r="A358" s="641">
        <v>355</v>
      </c>
      <c r="B358" s="641"/>
      <c r="C358" s="590" t="s">
        <v>219</v>
      </c>
      <c r="D358" s="640"/>
      <c r="E358" s="589" t="s">
        <v>8659</v>
      </c>
      <c r="F358" s="643" t="s">
        <v>8800</v>
      </c>
      <c r="G358" s="643" t="s">
        <v>8801</v>
      </c>
      <c r="H358" s="643" t="s">
        <v>8802</v>
      </c>
      <c r="I358" s="643"/>
      <c r="J358" s="641"/>
      <c r="K358" s="642"/>
      <c r="L358" s="648" t="s">
        <v>1728</v>
      </c>
      <c r="M358" s="642"/>
      <c r="N358" s="639"/>
      <c r="O358" s="643"/>
      <c r="P358" s="644"/>
      <c r="Q358" s="644"/>
      <c r="R358" s="643">
        <f t="shared" si="5"/>
        <v>0</v>
      </c>
      <c r="S358" s="643"/>
      <c r="T358" s="645" t="str">
        <f>VLOOKUP(cppm_pr[[#This Row],[Status]],'All Link_LOV'!$I$32:$K$72,2,0)</f>
        <v>Queried - Require More Information From NeC/AND</v>
      </c>
      <c r="U358" s="645" t="s">
        <v>22</v>
      </c>
      <c r="V358" s="643">
        <v>462</v>
      </c>
      <c r="W358" s="645"/>
      <c r="X358" s="643"/>
      <c r="Y358" s="643" t="s">
        <v>6058</v>
      </c>
      <c r="Z358" s="646">
        <v>45181.688506944403</v>
      </c>
      <c r="AA358" s="647" t="s">
        <v>5132</v>
      </c>
      <c r="AB358" s="648" t="s">
        <v>8803</v>
      </c>
      <c r="AC358" s="648" t="s">
        <v>8804</v>
      </c>
      <c r="AD358" s="643" t="s">
        <v>6059</v>
      </c>
      <c r="AE358" s="643"/>
      <c r="AF358" s="643" t="s">
        <v>6164</v>
      </c>
      <c r="AG358" s="643" t="s">
        <v>492</v>
      </c>
      <c r="AH358" s="641" t="s">
        <v>8805</v>
      </c>
      <c r="AI358" s="600" t="str">
        <f>IFERROR(VLOOKUP(cppm_pr[[#This Row],[Order Number]],SPHERE!C:CC,39,0),"")</f>
        <v/>
      </c>
      <c r="AJ358" s="600" t="str">
        <f>IFERROR(VLOOKUP(cppm_pr[[#This Row],[Order Number]],'DC TM ONE'!B:CN,42,0),"")</f>
        <v/>
      </c>
      <c r="AK358" s="641"/>
      <c r="AL358" s="649">
        <v>45282</v>
      </c>
      <c r="AM358" s="643" t="s">
        <v>8806</v>
      </c>
      <c r="AN358" s="643" t="s">
        <v>6175</v>
      </c>
      <c r="AO358" s="643"/>
      <c r="AP358" s="643" t="s">
        <v>8798</v>
      </c>
      <c r="AQ358" s="647"/>
      <c r="AR358" s="643"/>
      <c r="AS358" s="643"/>
      <c r="AT358" s="647" t="s">
        <v>8807</v>
      </c>
      <c r="AU358" s="643"/>
      <c r="AV358" s="643"/>
      <c r="AW358" s="643"/>
      <c r="AX358" s="643"/>
      <c r="AY358" s="643"/>
      <c r="AZ358" s="643"/>
      <c r="BA358" s="643"/>
      <c r="BB358" s="643"/>
      <c r="BC358" s="643"/>
      <c r="BD358" s="643"/>
      <c r="BE358" s="643"/>
      <c r="BF358" s="643"/>
      <c r="BG358" s="643"/>
      <c r="BH358" s="643"/>
    </row>
    <row r="359" spans="1:60" ht="12" customHeight="1">
      <c r="A359" s="600">
        <v>356</v>
      </c>
      <c r="B359" s="600" t="s">
        <v>77</v>
      </c>
      <c r="C359" s="601" t="s">
        <v>260</v>
      </c>
      <c r="D359" s="602"/>
      <c r="E359" s="600" t="s">
        <v>6058</v>
      </c>
      <c r="F359" s="603" t="s">
        <v>8808</v>
      </c>
      <c r="G359" s="603" t="s">
        <v>8809</v>
      </c>
      <c r="H359" s="603" t="s">
        <v>8810</v>
      </c>
      <c r="I359" s="600" t="s">
        <v>8811</v>
      </c>
      <c r="J359" s="600"/>
      <c r="K359" s="611"/>
      <c r="L359" s="595" t="s">
        <v>1691</v>
      </c>
      <c r="M359" s="611"/>
      <c r="N359" s="606"/>
      <c r="O359" s="603"/>
      <c r="P359" s="625"/>
      <c r="Q359" s="625"/>
      <c r="R359" s="600">
        <f t="shared" si="5"/>
        <v>0</v>
      </c>
      <c r="S359" s="600"/>
      <c r="T359" s="607" t="str">
        <f>VLOOKUP(cppm_pr[[#This Row],[Status]],'All Link_LOV'!$I$32:$K$72,2,0)</f>
        <v>PR Creation</v>
      </c>
      <c r="U359" s="607" t="s">
        <v>22</v>
      </c>
      <c r="V359" s="603">
        <v>463</v>
      </c>
      <c r="W359" s="607"/>
      <c r="X359" s="603"/>
      <c r="Y359" s="603" t="s">
        <v>6058</v>
      </c>
      <c r="Z359" s="608">
        <v>45181.698634259301</v>
      </c>
      <c r="AA359" s="603" t="s">
        <v>1686</v>
      </c>
      <c r="AB359" s="606" t="s">
        <v>8812</v>
      </c>
      <c r="AC359" s="606" t="s">
        <v>8813</v>
      </c>
      <c r="AD359" s="603" t="s">
        <v>6059</v>
      </c>
      <c r="AE359" s="603"/>
      <c r="AF359" s="603" t="s">
        <v>398</v>
      </c>
      <c r="AG359" s="603" t="s">
        <v>491</v>
      </c>
      <c r="AH359" s="603" t="s">
        <v>8814</v>
      </c>
      <c r="AI359" s="600" t="str">
        <f>IFERROR(VLOOKUP(cppm_pr[[#This Row],[Order Number]],SPHERE!C:CC,39,0),"")</f>
        <v/>
      </c>
      <c r="AJ359" s="600" t="str">
        <f>IFERROR(VLOOKUP(cppm_pr[[#This Row],[Order Number]],'DC TM ONE'!B:CN,42,0),"")</f>
        <v/>
      </c>
      <c r="AK359" s="603"/>
      <c r="AL359" s="609">
        <v>45189</v>
      </c>
      <c r="AM359" s="603" t="s">
        <v>6448</v>
      </c>
      <c r="AN359" s="603" t="s">
        <v>4928</v>
      </c>
      <c r="AO359" s="603"/>
      <c r="AP359" s="603"/>
      <c r="AQ359" s="610" t="s">
        <v>8815</v>
      </c>
      <c r="AR359" s="603" t="s">
        <v>8816</v>
      </c>
      <c r="AS359" s="603"/>
      <c r="AT359" s="610" t="s">
        <v>8817</v>
      </c>
      <c r="AU359" s="603"/>
      <c r="AV359" s="603"/>
      <c r="AW359" s="603"/>
      <c r="AX359" s="603"/>
      <c r="AY359" s="603"/>
      <c r="AZ359" s="603"/>
      <c r="BA359" s="603"/>
      <c r="BB359" s="603"/>
      <c r="BC359" s="603"/>
      <c r="BD359" s="603"/>
      <c r="BE359" s="603"/>
      <c r="BF359" s="603"/>
      <c r="BG359" s="603"/>
      <c r="BH359" s="603"/>
    </row>
    <row r="360" spans="1:60" ht="12" customHeight="1">
      <c r="A360" s="589">
        <v>357</v>
      </c>
      <c r="B360" s="589" t="s">
        <v>71</v>
      </c>
      <c r="C360" s="590" t="s">
        <v>239</v>
      </c>
      <c r="D360" s="591"/>
      <c r="E360" s="589" t="s">
        <v>8818</v>
      </c>
      <c r="F360" s="592" t="s">
        <v>8819</v>
      </c>
      <c r="G360" s="592" t="s">
        <v>8820</v>
      </c>
      <c r="H360" s="592" t="s">
        <v>8821</v>
      </c>
      <c r="I360" s="589" t="s">
        <v>8822</v>
      </c>
      <c r="J360" s="589"/>
      <c r="K360" s="593"/>
      <c r="L360" s="595" t="s">
        <v>55</v>
      </c>
      <c r="M360" s="593"/>
      <c r="N360" s="595"/>
      <c r="O360" s="592"/>
      <c r="P360" s="655"/>
      <c r="Q360" s="655"/>
      <c r="R360" s="589">
        <f t="shared" si="5"/>
        <v>0</v>
      </c>
      <c r="S360" s="589"/>
      <c r="T360" s="596" t="str">
        <f>VLOOKUP(cppm_pr[[#This Row],[Status]],'All Link_LOV'!$I$32:$K$72,2,0)</f>
        <v>Insufficient Budget</v>
      </c>
      <c r="U360" s="596" t="s">
        <v>22</v>
      </c>
      <c r="V360" s="592">
        <v>464</v>
      </c>
      <c r="W360" s="596"/>
      <c r="X360" s="592"/>
      <c r="Y360" s="592" t="s">
        <v>6058</v>
      </c>
      <c r="Z360" s="597">
        <v>45181.720104166699</v>
      </c>
      <c r="AA360" s="598" t="s">
        <v>1958</v>
      </c>
      <c r="AB360" s="595" t="s">
        <v>8823</v>
      </c>
      <c r="AC360" s="595" t="s">
        <v>8824</v>
      </c>
      <c r="AD360" s="592" t="s">
        <v>6148</v>
      </c>
      <c r="AE360" s="592" t="s">
        <v>8825</v>
      </c>
      <c r="AF360" s="592" t="s">
        <v>398</v>
      </c>
      <c r="AG360" s="592" t="s">
        <v>488</v>
      </c>
      <c r="AH360" s="589" t="s">
        <v>8826</v>
      </c>
      <c r="AI360" s="600" t="str">
        <f>IFERROR(VLOOKUP(cppm_pr[[#This Row],[Order Number]],SPHERE!C:CC,39,0),"")</f>
        <v/>
      </c>
      <c r="AJ360" s="600" t="str">
        <f>IFERROR(VLOOKUP(cppm_pr[[#This Row],[Order Number]],'DC TM ONE'!B:CN,42,0),"")</f>
        <v/>
      </c>
      <c r="AK360" s="589"/>
      <c r="AL360" s="599">
        <v>45107</v>
      </c>
      <c r="AM360" s="592" t="s">
        <v>7509</v>
      </c>
      <c r="AN360" s="592" t="s">
        <v>4928</v>
      </c>
      <c r="AO360" s="592"/>
      <c r="AP360" s="592"/>
      <c r="AQ360" s="598" t="s">
        <v>8827</v>
      </c>
      <c r="AR360" s="592" t="s">
        <v>6767</v>
      </c>
      <c r="AS360" s="592"/>
      <c r="AT360" s="598" t="s">
        <v>8828</v>
      </c>
      <c r="AU360" s="592"/>
      <c r="AV360" s="592"/>
      <c r="AW360" s="592"/>
      <c r="AX360" s="592"/>
      <c r="AY360" s="592"/>
      <c r="AZ360" s="592"/>
      <c r="BA360" s="592"/>
      <c r="BB360" s="592"/>
      <c r="BC360" s="592"/>
      <c r="BD360" s="592"/>
      <c r="BE360" s="592"/>
      <c r="BF360" s="592"/>
      <c r="BG360" s="592"/>
      <c r="BH360" s="592"/>
    </row>
    <row r="361" spans="1:60" ht="12" customHeight="1">
      <c r="A361" s="600">
        <v>358</v>
      </c>
      <c r="B361" s="600" t="s">
        <v>70</v>
      </c>
      <c r="C361" s="601" t="s">
        <v>267</v>
      </c>
      <c r="D361" s="602"/>
      <c r="E361" s="600" t="s">
        <v>6058</v>
      </c>
      <c r="F361" s="603" t="s">
        <v>8829</v>
      </c>
      <c r="G361" s="603" t="s">
        <v>8830</v>
      </c>
      <c r="H361" s="603" t="s">
        <v>8831</v>
      </c>
      <c r="I361" s="600" t="s">
        <v>8832</v>
      </c>
      <c r="J361" s="600"/>
      <c r="K361" s="611"/>
      <c r="L361" s="606" t="s">
        <v>1728</v>
      </c>
      <c r="M361" s="611"/>
      <c r="N361" s="601"/>
      <c r="O361" s="603"/>
      <c r="P361" s="625"/>
      <c r="Q361" s="625"/>
      <c r="R361" s="600">
        <f t="shared" si="5"/>
        <v>0</v>
      </c>
      <c r="S361" s="600"/>
      <c r="T361" s="607" t="str">
        <f>VLOOKUP(cppm_pr[[#This Row],[Status]],'All Link_LOV'!$I$32:$K$72,2,0)</f>
        <v>PO Issued</v>
      </c>
      <c r="U361" s="607" t="s">
        <v>22</v>
      </c>
      <c r="V361" s="603">
        <v>465</v>
      </c>
      <c r="W361" s="607"/>
      <c r="X361" s="603"/>
      <c r="Y361" s="603" t="s">
        <v>6058</v>
      </c>
      <c r="Z361" s="608">
        <v>45181.836782407401</v>
      </c>
      <c r="AA361" s="603" t="s">
        <v>6185</v>
      </c>
      <c r="AB361" s="606" t="s">
        <v>8833</v>
      </c>
      <c r="AC361" s="606" t="s">
        <v>8834</v>
      </c>
      <c r="AD361" s="603" t="s">
        <v>6148</v>
      </c>
      <c r="AE361" s="603" t="s">
        <v>8835</v>
      </c>
      <c r="AF361" s="603" t="s">
        <v>6071</v>
      </c>
      <c r="AG361" s="603" t="s">
        <v>490</v>
      </c>
      <c r="AH361" s="600" t="s">
        <v>8836</v>
      </c>
      <c r="AI361" s="600" t="str">
        <f>IFERROR(VLOOKUP(cppm_pr[[#This Row],[Order Number]],SPHERE!C:CC,39,0),"")</f>
        <v/>
      </c>
      <c r="AJ361" s="600" t="str">
        <f>IFERROR(VLOOKUP(cppm_pr[[#This Row],[Order Number]],'DC TM ONE'!B:CN,42,0),"")</f>
        <v/>
      </c>
      <c r="AK361" s="600"/>
      <c r="AL361" s="609">
        <v>45124</v>
      </c>
      <c r="AM361" s="603" t="s">
        <v>8837</v>
      </c>
      <c r="AN361" s="603" t="s">
        <v>4928</v>
      </c>
      <c r="AO361" s="603"/>
      <c r="AP361" s="603"/>
      <c r="AQ361" s="610" t="s">
        <v>8838</v>
      </c>
      <c r="AR361" s="603" t="s">
        <v>8839</v>
      </c>
      <c r="AS361" s="603"/>
      <c r="AT361" s="610" t="s">
        <v>8840</v>
      </c>
      <c r="AU361" s="603"/>
      <c r="AV361" s="603"/>
      <c r="AW361" s="603"/>
      <c r="AX361" s="603"/>
      <c r="AY361" s="603"/>
      <c r="AZ361" s="603"/>
      <c r="BA361" s="603"/>
      <c r="BB361" s="603"/>
      <c r="BC361" s="603"/>
      <c r="BD361" s="603"/>
      <c r="BE361" s="603"/>
      <c r="BF361" s="603"/>
      <c r="BG361" s="603"/>
      <c r="BH361" s="603"/>
    </row>
    <row r="362" spans="1:60" ht="12" customHeight="1">
      <c r="A362" s="589">
        <v>359</v>
      </c>
      <c r="B362" s="589"/>
      <c r="C362" s="590" t="s">
        <v>267</v>
      </c>
      <c r="D362" s="591"/>
      <c r="E362" s="589" t="s">
        <v>8841</v>
      </c>
      <c r="F362" s="592" t="s">
        <v>653</v>
      </c>
      <c r="G362" s="592" t="s">
        <v>8842</v>
      </c>
      <c r="H362" s="592" t="s">
        <v>652</v>
      </c>
      <c r="I362" s="592" t="s">
        <v>655</v>
      </c>
      <c r="J362" s="589"/>
      <c r="K362" s="593"/>
      <c r="L362" s="595" t="s">
        <v>1552</v>
      </c>
      <c r="M362" s="593"/>
      <c r="N362" s="595"/>
      <c r="O362" s="592"/>
      <c r="P362" s="594"/>
      <c r="Q362" s="594"/>
      <c r="R362" s="592">
        <f t="shared" si="5"/>
        <v>0</v>
      </c>
      <c r="S362" s="592"/>
      <c r="T362" s="596" t="str">
        <f>VLOOKUP(cppm_pr[[#This Row],[Status]],'All Link_LOV'!$I$32:$K$72,2,0)</f>
        <v>PO Issued</v>
      </c>
      <c r="U362" s="596" t="s">
        <v>22</v>
      </c>
      <c r="V362" s="592">
        <v>466</v>
      </c>
      <c r="W362" s="596"/>
      <c r="X362" s="592"/>
      <c r="Y362" s="592" t="s">
        <v>6058</v>
      </c>
      <c r="Z362" s="597">
        <v>45182.3992476852</v>
      </c>
      <c r="AA362" s="598" t="s">
        <v>1662</v>
      </c>
      <c r="AB362" s="595" t="s">
        <v>8843</v>
      </c>
      <c r="AC362" s="595" t="s">
        <v>8844</v>
      </c>
      <c r="AD362" s="592" t="s">
        <v>6059</v>
      </c>
      <c r="AE362" s="592"/>
      <c r="AF362" s="592" t="s">
        <v>6071</v>
      </c>
      <c r="AG362" s="592" t="s">
        <v>491</v>
      </c>
      <c r="AH362" s="592" t="s">
        <v>8845</v>
      </c>
      <c r="AI362" s="600" t="str">
        <f>IFERROR(VLOOKUP(cppm_pr[[#This Row],[Order Number]],SPHERE!C:CC,39,0),"")</f>
        <v/>
      </c>
      <c r="AJ362" s="600" t="str">
        <f>IFERROR(VLOOKUP(cppm_pr[[#This Row],[Order Number]],'DC TM ONE'!B:CN,42,0),"")</f>
        <v/>
      </c>
      <c r="AK362" s="592"/>
      <c r="AL362" s="599">
        <v>45199</v>
      </c>
      <c r="AM362" s="592" t="s">
        <v>8846</v>
      </c>
      <c r="AN362" s="592" t="s">
        <v>4928</v>
      </c>
      <c r="AO362" s="592"/>
      <c r="AP362" s="592"/>
      <c r="AQ362" s="598" t="s">
        <v>8847</v>
      </c>
      <c r="AR362" s="592" t="s">
        <v>8848</v>
      </c>
      <c r="AS362" s="592"/>
      <c r="AT362" s="598" t="s">
        <v>8849</v>
      </c>
      <c r="AU362" s="592"/>
      <c r="AV362" s="592"/>
      <c r="AW362" s="592"/>
      <c r="AX362" s="592"/>
      <c r="AY362" s="592"/>
      <c r="AZ362" s="592"/>
      <c r="BA362" s="592"/>
      <c r="BB362" s="592"/>
      <c r="BC362" s="592"/>
      <c r="BD362" s="592"/>
      <c r="BE362" s="592"/>
      <c r="BF362" s="592"/>
      <c r="BG362" s="592"/>
      <c r="BH362" s="592"/>
    </row>
    <row r="363" spans="1:60" ht="12" customHeight="1">
      <c r="A363" s="600">
        <v>360</v>
      </c>
      <c r="B363" s="600" t="s">
        <v>63</v>
      </c>
      <c r="C363" s="601" t="s">
        <v>267</v>
      </c>
      <c r="D363" s="602">
        <v>45190</v>
      </c>
      <c r="E363" s="600" t="s">
        <v>8850</v>
      </c>
      <c r="F363" s="603" t="s">
        <v>8851</v>
      </c>
      <c r="G363" s="603" t="s">
        <v>8852</v>
      </c>
      <c r="H363" s="603" t="s">
        <v>6263</v>
      </c>
      <c r="I363" s="600" t="s">
        <v>8853</v>
      </c>
      <c r="J363" s="600"/>
      <c r="K363" s="611" t="s">
        <v>8854</v>
      </c>
      <c r="L363" s="606" t="s">
        <v>1728</v>
      </c>
      <c r="M363" s="611"/>
      <c r="N363" s="601"/>
      <c r="O363" s="603"/>
      <c r="P363" s="625"/>
      <c r="Q363" s="625"/>
      <c r="R363" s="600">
        <f t="shared" si="5"/>
        <v>0</v>
      </c>
      <c r="S363" s="600"/>
      <c r="T363" s="607" t="str">
        <f>VLOOKUP(cppm_pr[[#This Row],[Status]],'All Link_LOV'!$I$32:$K$72,2,0)</f>
        <v>PO Issued</v>
      </c>
      <c r="U363" s="607" t="s">
        <v>22</v>
      </c>
      <c r="V363" s="603">
        <v>467</v>
      </c>
      <c r="W363" s="607"/>
      <c r="X363" s="603"/>
      <c r="Y363" s="603" t="s">
        <v>6058</v>
      </c>
      <c r="Z363" s="608">
        <v>45182.423055555599</v>
      </c>
      <c r="AA363" s="603" t="s">
        <v>6205</v>
      </c>
      <c r="AB363" s="606" t="s">
        <v>8855</v>
      </c>
      <c r="AC363" s="606" t="s">
        <v>8856</v>
      </c>
      <c r="AD363" s="603" t="s">
        <v>6059</v>
      </c>
      <c r="AE363" s="600"/>
      <c r="AF363" s="603" t="s">
        <v>6071</v>
      </c>
      <c r="AG363" s="603" t="s">
        <v>490</v>
      </c>
      <c r="AH363" s="600" t="s">
        <v>8857</v>
      </c>
      <c r="AI363" s="600" t="str">
        <f>IFERROR(VLOOKUP(cppm_pr[[#This Row],[Order Number]],SPHERE!C:CC,39,0),"")</f>
        <v/>
      </c>
      <c r="AJ363" s="600" t="str">
        <f>IFERROR(VLOOKUP(cppm_pr[[#This Row],[Order Number]],'DC TM ONE'!B:CN,42,0),"")</f>
        <v/>
      </c>
      <c r="AK363" s="600"/>
      <c r="AL363" s="609">
        <v>45153</v>
      </c>
      <c r="AM363" s="603" t="s">
        <v>8858</v>
      </c>
      <c r="AN363" s="603" t="s">
        <v>4928</v>
      </c>
      <c r="AO363" s="603"/>
      <c r="AP363" s="603"/>
      <c r="AQ363" s="610" t="s">
        <v>8859</v>
      </c>
      <c r="AR363" s="603" t="s">
        <v>6209</v>
      </c>
      <c r="AS363" s="603"/>
      <c r="AT363" s="610" t="s">
        <v>8860</v>
      </c>
      <c r="AU363" s="603"/>
      <c r="AV363" s="603"/>
      <c r="AW363" s="603"/>
      <c r="AX363" s="603"/>
      <c r="AY363" s="603"/>
      <c r="AZ363" s="603"/>
      <c r="BA363" s="603"/>
      <c r="BB363" s="603"/>
      <c r="BC363" s="603"/>
      <c r="BD363" s="603"/>
      <c r="BE363" s="603"/>
      <c r="BF363" s="603"/>
      <c r="BG363" s="603"/>
      <c r="BH363" s="603"/>
    </row>
    <row r="364" spans="1:60" ht="12" customHeight="1">
      <c r="A364" s="589">
        <v>361</v>
      </c>
      <c r="B364" s="589" t="s">
        <v>82</v>
      </c>
      <c r="C364" s="590" t="s">
        <v>267</v>
      </c>
      <c r="D364" s="591"/>
      <c r="E364" s="589" t="s">
        <v>8861</v>
      </c>
      <c r="F364" s="592" t="s">
        <v>8862</v>
      </c>
      <c r="G364" s="592" t="s">
        <v>8863</v>
      </c>
      <c r="H364" s="592" t="s">
        <v>8864</v>
      </c>
      <c r="I364" s="592" t="s">
        <v>8865</v>
      </c>
      <c r="J364" s="589"/>
      <c r="K364" s="593"/>
      <c r="L364" s="595" t="s">
        <v>908</v>
      </c>
      <c r="M364" s="593"/>
      <c r="N364" s="595"/>
      <c r="O364" s="592"/>
      <c r="P364" s="594"/>
      <c r="Q364" s="594"/>
      <c r="R364" s="592">
        <f t="shared" si="5"/>
        <v>0</v>
      </c>
      <c r="S364" s="592"/>
      <c r="T364" s="596" t="str">
        <f>VLOOKUP(cppm_pr[[#This Row],[Status]],'All Link_LOV'!$I$32:$K$72,2,0)</f>
        <v>PO Issued</v>
      </c>
      <c r="U364" s="596" t="s">
        <v>22</v>
      </c>
      <c r="V364" s="592">
        <v>468</v>
      </c>
      <c r="W364" s="596"/>
      <c r="X364" s="592"/>
      <c r="Y364" s="592" t="s">
        <v>6058</v>
      </c>
      <c r="Z364" s="597">
        <v>45182.4243055556</v>
      </c>
      <c r="AA364" s="598" t="s">
        <v>6727</v>
      </c>
      <c r="AB364" s="595" t="s">
        <v>8866</v>
      </c>
      <c r="AC364" s="595" t="s">
        <v>8867</v>
      </c>
      <c r="AD364" s="592" t="s">
        <v>6148</v>
      </c>
      <c r="AE364" s="592" t="s">
        <v>8868</v>
      </c>
      <c r="AF364" s="592" t="s">
        <v>397</v>
      </c>
      <c r="AG364" s="592" t="s">
        <v>493</v>
      </c>
      <c r="AH364" s="589" t="s">
        <v>8869</v>
      </c>
      <c r="AI364" s="600" t="str">
        <f>IFERROR(VLOOKUP(cppm_pr[[#This Row],[Order Number]],SPHERE!C:CC,39,0),"")</f>
        <v/>
      </c>
      <c r="AJ364" s="600" t="str">
        <f>IFERROR(VLOOKUP(cppm_pr[[#This Row],[Order Number]],'DC TM ONE'!B:CN,42,0),"")</f>
        <v/>
      </c>
      <c r="AK364" s="589"/>
      <c r="AL364" s="599">
        <v>45196</v>
      </c>
      <c r="AM364" s="592" t="s">
        <v>8870</v>
      </c>
      <c r="AN364" s="592" t="s">
        <v>4928</v>
      </c>
      <c r="AO364" s="592"/>
      <c r="AP364" s="592"/>
      <c r="AQ364" s="598" t="s">
        <v>8871</v>
      </c>
      <c r="AR364" s="592" t="s">
        <v>2296</v>
      </c>
      <c r="AS364" s="592"/>
      <c r="AT364" s="598" t="s">
        <v>8872</v>
      </c>
      <c r="AU364" s="592"/>
      <c r="AV364" s="592"/>
      <c r="AW364" s="592"/>
      <c r="AX364" s="592"/>
      <c r="AY364" s="592"/>
      <c r="AZ364" s="592"/>
      <c r="BA364" s="592"/>
      <c r="BB364" s="592"/>
      <c r="BC364" s="592"/>
      <c r="BD364" s="592"/>
      <c r="BE364" s="592"/>
      <c r="BF364" s="592"/>
      <c r="BG364" s="592"/>
      <c r="BH364" s="592"/>
    </row>
    <row r="365" spans="1:60" ht="12" customHeight="1">
      <c r="A365" s="600">
        <v>362</v>
      </c>
      <c r="B365" s="600" t="s">
        <v>71</v>
      </c>
      <c r="C365" s="601" t="s">
        <v>267</v>
      </c>
      <c r="D365" s="602"/>
      <c r="E365" s="600" t="s">
        <v>6058</v>
      </c>
      <c r="F365" s="603" t="s">
        <v>8873</v>
      </c>
      <c r="G365" s="603" t="s">
        <v>8874</v>
      </c>
      <c r="H365" s="603" t="s">
        <v>8875</v>
      </c>
      <c r="I365" s="600" t="s">
        <v>8876</v>
      </c>
      <c r="J365" s="600"/>
      <c r="K365" s="611" t="s">
        <v>8877</v>
      </c>
      <c r="L365" s="606" t="s">
        <v>55</v>
      </c>
      <c r="M365" s="611"/>
      <c r="N365" s="606"/>
      <c r="O365" s="603"/>
      <c r="P365" s="625"/>
      <c r="Q365" s="625"/>
      <c r="R365" s="600">
        <f t="shared" si="5"/>
        <v>0</v>
      </c>
      <c r="S365" s="600"/>
      <c r="T365" s="607" t="str">
        <f>VLOOKUP(cppm_pr[[#This Row],[Status]],'All Link_LOV'!$I$32:$K$72,2,0)</f>
        <v>PO Issued</v>
      </c>
      <c r="U365" s="607" t="s">
        <v>22</v>
      </c>
      <c r="V365" s="603">
        <v>469</v>
      </c>
      <c r="W365" s="607"/>
      <c r="X365" s="603"/>
      <c r="Y365" s="603" t="s">
        <v>6058</v>
      </c>
      <c r="Z365" s="608">
        <v>45182.441076388903</v>
      </c>
      <c r="AA365" s="603" t="s">
        <v>1958</v>
      </c>
      <c r="AB365" s="606" t="s">
        <v>8878</v>
      </c>
      <c r="AC365" s="606" t="s">
        <v>8879</v>
      </c>
      <c r="AD365" s="603" t="s">
        <v>6148</v>
      </c>
      <c r="AE365" s="603" t="s">
        <v>8880</v>
      </c>
      <c r="AF365" s="603" t="s">
        <v>398</v>
      </c>
      <c r="AG365" s="603" t="s">
        <v>491</v>
      </c>
      <c r="AH365" s="600" t="s">
        <v>8881</v>
      </c>
      <c r="AI365" s="600" t="str">
        <f>IFERROR(VLOOKUP(cppm_pr[[#This Row],[Order Number]],SPHERE!C:CC,39,0),"")</f>
        <v/>
      </c>
      <c r="AJ365" s="600" t="str">
        <f>IFERROR(VLOOKUP(cppm_pr[[#This Row],[Order Number]],'DC TM ONE'!B:CN,42,0),"")</f>
        <v/>
      </c>
      <c r="AK365" s="600"/>
      <c r="AL365" s="609">
        <v>45153</v>
      </c>
      <c r="AM365" s="603" t="s">
        <v>8882</v>
      </c>
      <c r="AN365" s="603" t="s">
        <v>4928</v>
      </c>
      <c r="AO365" s="603"/>
      <c r="AP365" s="603"/>
      <c r="AQ365" s="610" t="s">
        <v>8883</v>
      </c>
      <c r="AR365" s="603" t="s">
        <v>6767</v>
      </c>
      <c r="AS365" s="603"/>
      <c r="AT365" s="610" t="s">
        <v>8884</v>
      </c>
      <c r="AU365" s="603"/>
      <c r="AV365" s="603"/>
      <c r="AW365" s="603"/>
      <c r="AX365" s="603"/>
      <c r="AY365" s="603"/>
      <c r="AZ365" s="603"/>
      <c r="BA365" s="603"/>
      <c r="BB365" s="603"/>
      <c r="BC365" s="603"/>
      <c r="BD365" s="603"/>
      <c r="BE365" s="603"/>
      <c r="BF365" s="603"/>
      <c r="BG365" s="603"/>
      <c r="BH365" s="603"/>
    </row>
    <row r="366" spans="1:60" s="180" customFormat="1" ht="12" customHeight="1">
      <c r="A366" s="641">
        <v>363</v>
      </c>
      <c r="B366" s="641"/>
      <c r="C366" s="590" t="s">
        <v>254</v>
      </c>
      <c r="D366" s="640"/>
      <c r="E366" s="589" t="s">
        <v>8885</v>
      </c>
      <c r="F366" s="643" t="s">
        <v>1056</v>
      </c>
      <c r="G366" s="643" t="s">
        <v>2030</v>
      </c>
      <c r="H366" s="643" t="s">
        <v>8886</v>
      </c>
      <c r="I366" s="641" t="s">
        <v>2027</v>
      </c>
      <c r="J366" s="641"/>
      <c r="K366" s="642"/>
      <c r="L366" s="648" t="s">
        <v>1728</v>
      </c>
      <c r="M366" s="642"/>
      <c r="N366" s="639"/>
      <c r="O366" s="643"/>
      <c r="P366" s="653"/>
      <c r="Q366" s="653"/>
      <c r="R366" s="641">
        <f t="shared" si="5"/>
        <v>0</v>
      </c>
      <c r="S366" s="641"/>
      <c r="T366" s="645" t="str">
        <f>VLOOKUP(cppm_pr[[#This Row],[Status]],'All Link_LOV'!$I$32:$K$72,2,0)</f>
        <v>PO Issued</v>
      </c>
      <c r="U366" s="645" t="s">
        <v>22</v>
      </c>
      <c r="V366" s="643">
        <v>470</v>
      </c>
      <c r="W366" s="645"/>
      <c r="X366" s="643"/>
      <c r="Y366" s="643" t="s">
        <v>6058</v>
      </c>
      <c r="Z366" s="646">
        <v>45182.467638888898</v>
      </c>
      <c r="AA366" s="647" t="s">
        <v>8887</v>
      </c>
      <c r="AB366" s="648" t="s">
        <v>8888</v>
      </c>
      <c r="AC366" s="648" t="s">
        <v>8889</v>
      </c>
      <c r="AD366" s="643" t="s">
        <v>6148</v>
      </c>
      <c r="AE366" s="643" t="s">
        <v>8890</v>
      </c>
      <c r="AF366" s="643" t="s">
        <v>398</v>
      </c>
      <c r="AG366" s="592" t="s">
        <v>488</v>
      </c>
      <c r="AH366" s="641" t="s">
        <v>8891</v>
      </c>
      <c r="AI366" s="600" t="str">
        <f>IFERROR(VLOOKUP(cppm_pr[[#This Row],[Order Number]],SPHERE!C:CC,39,0),"")</f>
        <v/>
      </c>
      <c r="AJ366" s="600" t="str">
        <f>IFERROR(VLOOKUP(cppm_pr[[#This Row],[Order Number]],'DC TM ONE'!B:CN,42,0),"")</f>
        <v/>
      </c>
      <c r="AK366" s="641"/>
      <c r="AL366" s="649">
        <v>45191</v>
      </c>
      <c r="AM366" s="643" t="s">
        <v>8892</v>
      </c>
      <c r="AN366" s="643" t="s">
        <v>4928</v>
      </c>
      <c r="AO366" s="643"/>
      <c r="AP366" s="643"/>
      <c r="AQ366" s="647" t="s">
        <v>8893</v>
      </c>
      <c r="AR366" s="643" t="s">
        <v>8894</v>
      </c>
      <c r="AS366" s="643"/>
      <c r="AT366" s="647" t="s">
        <v>8895</v>
      </c>
      <c r="AU366" s="592"/>
      <c r="AV366" s="592"/>
      <c r="AW366" s="592"/>
      <c r="AX366" s="592"/>
      <c r="AY366" s="592"/>
      <c r="AZ366" s="592"/>
      <c r="BA366" s="592"/>
      <c r="BB366" s="592"/>
      <c r="BC366" s="592"/>
      <c r="BD366" s="592"/>
      <c r="BE366" s="592"/>
      <c r="BF366" s="592"/>
      <c r="BG366" s="643"/>
      <c r="BH366" s="643"/>
    </row>
    <row r="367" spans="1:60" ht="12" customHeight="1">
      <c r="A367" s="600">
        <v>364</v>
      </c>
      <c r="B367" s="600" t="s">
        <v>74</v>
      </c>
      <c r="C367" s="601" t="s">
        <v>267</v>
      </c>
      <c r="D367" s="602"/>
      <c r="E367" s="600" t="s">
        <v>8896</v>
      </c>
      <c r="F367" s="603" t="s">
        <v>8897</v>
      </c>
      <c r="G367" s="603" t="s">
        <v>8898</v>
      </c>
      <c r="H367" s="603" t="s">
        <v>8899</v>
      </c>
      <c r="I367" s="603" t="s">
        <v>8900</v>
      </c>
      <c r="J367" s="600"/>
      <c r="K367" s="611" t="s">
        <v>8901</v>
      </c>
      <c r="L367" s="606" t="s">
        <v>2603</v>
      </c>
      <c r="M367" s="611"/>
      <c r="N367" s="606"/>
      <c r="O367" s="603"/>
      <c r="P367" s="605"/>
      <c r="Q367" s="605"/>
      <c r="R367" s="603">
        <f t="shared" si="5"/>
        <v>0</v>
      </c>
      <c r="S367" s="603"/>
      <c r="T367" s="607" t="str">
        <f>VLOOKUP(cppm_pr[[#This Row],[Status]],'All Link_LOV'!$I$32:$K$72,2,0)</f>
        <v>PO Issued</v>
      </c>
      <c r="U367" s="607" t="s">
        <v>22</v>
      </c>
      <c r="V367" s="603">
        <v>471</v>
      </c>
      <c r="W367" s="607"/>
      <c r="X367" s="603"/>
      <c r="Y367" s="603" t="s">
        <v>6058</v>
      </c>
      <c r="Z367" s="608">
        <v>45182.567546296297</v>
      </c>
      <c r="AA367" s="603" t="s">
        <v>6403</v>
      </c>
      <c r="AB367" s="606" t="s">
        <v>8902</v>
      </c>
      <c r="AC367" s="606" t="s">
        <v>8903</v>
      </c>
      <c r="AD367" s="603" t="s">
        <v>6148</v>
      </c>
      <c r="AE367" s="603" t="s">
        <v>8904</v>
      </c>
      <c r="AF367" s="603" t="s">
        <v>6164</v>
      </c>
      <c r="AG367" s="603" t="s">
        <v>492</v>
      </c>
      <c r="AH367" s="603" t="s">
        <v>8905</v>
      </c>
      <c r="AI367" s="600" t="str">
        <f>IFERROR(VLOOKUP(cppm_pr[[#This Row],[Order Number]],SPHERE!C:CC,39,0),"")</f>
        <v/>
      </c>
      <c r="AJ367" s="600" t="str">
        <f>IFERROR(VLOOKUP(cppm_pr[[#This Row],[Order Number]],'DC TM ONE'!B:CN,42,0),"")</f>
        <v/>
      </c>
      <c r="AK367" s="603"/>
      <c r="AL367" s="609">
        <v>45657</v>
      </c>
      <c r="AM367" s="603" t="s">
        <v>8906</v>
      </c>
      <c r="AN367" s="603" t="s">
        <v>4928</v>
      </c>
      <c r="AO367" s="603"/>
      <c r="AP367" s="603"/>
      <c r="AQ367" s="610" t="s">
        <v>8907</v>
      </c>
      <c r="AR367" s="603" t="s">
        <v>6712</v>
      </c>
      <c r="AS367" s="603"/>
      <c r="AT367" s="610" t="s">
        <v>8908</v>
      </c>
      <c r="AU367" s="603"/>
      <c r="AV367" s="603"/>
      <c r="AW367" s="603"/>
      <c r="AX367" s="603"/>
      <c r="AY367" s="603"/>
      <c r="AZ367" s="603"/>
      <c r="BA367" s="603"/>
      <c r="BB367" s="603"/>
      <c r="BC367" s="603"/>
      <c r="BD367" s="603"/>
      <c r="BE367" s="603"/>
      <c r="BF367" s="603"/>
      <c r="BG367" s="603"/>
      <c r="BH367" s="603"/>
    </row>
    <row r="368" spans="1:60" ht="12" customHeight="1">
      <c r="A368" s="589">
        <v>365</v>
      </c>
      <c r="B368" s="589" t="s">
        <v>447</v>
      </c>
      <c r="C368" s="590" t="s">
        <v>219</v>
      </c>
      <c r="D368" s="591">
        <v>45187</v>
      </c>
      <c r="E368" s="589" t="s">
        <v>8599</v>
      </c>
      <c r="F368" s="592" t="s">
        <v>8909</v>
      </c>
      <c r="G368" s="592" t="s">
        <v>8910</v>
      </c>
      <c r="H368" s="592" t="s">
        <v>8911</v>
      </c>
      <c r="I368" s="589" t="s">
        <v>8912</v>
      </c>
      <c r="J368" s="589"/>
      <c r="K368" s="593"/>
      <c r="L368" s="595" t="s">
        <v>1691</v>
      </c>
      <c r="M368" s="593"/>
      <c r="N368" s="595"/>
      <c r="O368" s="592"/>
      <c r="P368" s="655"/>
      <c r="Q368" s="655"/>
      <c r="R368" s="589">
        <f t="shared" si="5"/>
        <v>0</v>
      </c>
      <c r="S368" s="589"/>
      <c r="T368" s="596" t="str">
        <f>VLOOKUP(cppm_pr[[#This Row],[Status]],'All Link_LOV'!$I$32:$K$72,2,0)</f>
        <v>Queried - Require More Information From NeC/AND</v>
      </c>
      <c r="U368" s="596" t="s">
        <v>22</v>
      </c>
      <c r="V368" s="592">
        <v>472</v>
      </c>
      <c r="W368" s="596"/>
      <c r="X368" s="592"/>
      <c r="Y368" s="592" t="s">
        <v>6058</v>
      </c>
      <c r="Z368" s="597">
        <v>45182.549340277801</v>
      </c>
      <c r="AA368" s="598" t="s">
        <v>2484</v>
      </c>
      <c r="AB368" s="595" t="s">
        <v>8913</v>
      </c>
      <c r="AC368" s="595" t="s">
        <v>8914</v>
      </c>
      <c r="AD368" s="592" t="s">
        <v>6059</v>
      </c>
      <c r="AE368" s="592"/>
      <c r="AF368" s="592" t="s">
        <v>6071</v>
      </c>
      <c r="AG368" s="592" t="s">
        <v>490</v>
      </c>
      <c r="AH368" s="592" t="s">
        <v>8915</v>
      </c>
      <c r="AI368" s="600" t="str">
        <f>IFERROR(VLOOKUP(cppm_pr[[#This Row],[Order Number]],SPHERE!C:CC,39,0),"")</f>
        <v/>
      </c>
      <c r="AJ368" s="600" t="str">
        <f>IFERROR(VLOOKUP(cppm_pr[[#This Row],[Order Number]],'DC TM ONE'!B:CN,42,0),"")</f>
        <v/>
      </c>
      <c r="AK368" s="592"/>
      <c r="AL368" s="599">
        <v>45260</v>
      </c>
      <c r="AM368" s="592" t="s">
        <v>8916</v>
      </c>
      <c r="AN368" s="592" t="s">
        <v>4928</v>
      </c>
      <c r="AO368" s="592"/>
      <c r="AP368" s="592"/>
      <c r="AQ368" s="598" t="s">
        <v>8917</v>
      </c>
      <c r="AR368" s="592" t="s">
        <v>8918</v>
      </c>
      <c r="AS368" s="592"/>
      <c r="AT368" s="598" t="s">
        <v>8919</v>
      </c>
      <c r="AU368" s="592"/>
      <c r="AV368" s="592"/>
      <c r="AW368" s="592"/>
      <c r="AX368" s="592"/>
      <c r="AY368" s="592"/>
      <c r="AZ368" s="592"/>
      <c r="BA368" s="592"/>
      <c r="BB368" s="592"/>
      <c r="BC368" s="592"/>
      <c r="BD368" s="592"/>
      <c r="BE368" s="592"/>
      <c r="BF368" s="592"/>
      <c r="BG368" s="592"/>
      <c r="BH368" s="592"/>
    </row>
    <row r="369" spans="1:60" ht="12" customHeight="1">
      <c r="A369" s="600">
        <v>637</v>
      </c>
      <c r="B369" s="600" t="s">
        <v>77</v>
      </c>
      <c r="C369" s="590" t="s">
        <v>267</v>
      </c>
      <c r="D369" s="602"/>
      <c r="E369" s="600" t="s">
        <v>8920</v>
      </c>
      <c r="F369" s="603" t="s">
        <v>3420</v>
      </c>
      <c r="G369" s="603" t="s">
        <v>3419</v>
      </c>
      <c r="H369" s="603" t="s">
        <v>3418</v>
      </c>
      <c r="I369" s="607" t="s">
        <v>8921</v>
      </c>
      <c r="J369" s="600" t="s">
        <v>3421</v>
      </c>
      <c r="K369" s="611"/>
      <c r="L369" s="595" t="s">
        <v>1691</v>
      </c>
      <c r="M369" s="611"/>
      <c r="N369" s="606"/>
      <c r="O369" s="603"/>
      <c r="P369" s="665"/>
      <c r="Q369" s="665"/>
      <c r="R369" s="607">
        <f t="shared" si="5"/>
        <v>0</v>
      </c>
      <c r="S369" s="607"/>
      <c r="T369" s="607" t="str">
        <f>VLOOKUP(cppm_pr[[#This Row],[Status]],'All Link_LOV'!$I$32:$K$72,2,0)</f>
        <v>PO Issued</v>
      </c>
      <c r="U369" s="607" t="s">
        <v>2593</v>
      </c>
      <c r="V369" s="603">
        <v>162</v>
      </c>
      <c r="W369" s="607" t="s">
        <v>8026</v>
      </c>
      <c r="X369" s="603" t="s">
        <v>499</v>
      </c>
      <c r="Y369" s="603"/>
      <c r="Z369" s="608">
        <v>45182</v>
      </c>
      <c r="AA369" s="610"/>
      <c r="AB369" s="606"/>
      <c r="AC369" s="606"/>
      <c r="AD369" s="603"/>
      <c r="AE369" s="603"/>
      <c r="AF369" s="603" t="s">
        <v>398</v>
      </c>
      <c r="AG369" s="603" t="s">
        <v>488</v>
      </c>
      <c r="AH369" s="603">
        <v>0</v>
      </c>
      <c r="AI369" s="600" t="str">
        <f>IFERROR(VLOOKUP(cppm_pr[[#This Row],[Order Number]],SPHERE!C:CC,39,0),"")</f>
        <v/>
      </c>
      <c r="AJ369" s="600" t="str">
        <f>IFERROR(VLOOKUP(cppm_pr[[#This Row],[Order Number]],'DC TM ONE'!B:CN,42,0),"")</f>
        <v/>
      </c>
      <c r="AK369" s="603"/>
      <c r="AL369" s="609"/>
      <c r="AM369" s="603"/>
      <c r="AN369" s="603"/>
      <c r="AO369" s="600" t="s">
        <v>8921</v>
      </c>
      <c r="AP369" s="603"/>
      <c r="AQ369" s="610"/>
      <c r="AR369" s="603"/>
      <c r="AS369" s="603"/>
      <c r="AT369" s="610"/>
      <c r="AU369" s="603"/>
      <c r="AV369" s="603"/>
      <c r="AW369" s="603"/>
      <c r="AX369" s="603"/>
      <c r="AY369" s="603"/>
      <c r="AZ369" s="603"/>
      <c r="BA369" s="603"/>
      <c r="BB369" s="603"/>
      <c r="BC369" s="603"/>
      <c r="BD369" s="603"/>
      <c r="BE369" s="603"/>
      <c r="BF369" s="603"/>
      <c r="BG369" s="600" t="s">
        <v>3422</v>
      </c>
      <c r="BH369" s="603"/>
    </row>
    <row r="370" spans="1:60" ht="12" customHeight="1">
      <c r="A370" s="589">
        <v>367</v>
      </c>
      <c r="B370" s="589" t="s">
        <v>5997</v>
      </c>
      <c r="C370" s="590" t="s">
        <v>267</v>
      </c>
      <c r="D370" s="682">
        <v>45187</v>
      </c>
      <c r="E370" s="589" t="s">
        <v>8922</v>
      </c>
      <c r="F370" s="592" t="s">
        <v>8923</v>
      </c>
      <c r="G370" s="592" t="s">
        <v>8924</v>
      </c>
      <c r="H370" s="592" t="s">
        <v>8925</v>
      </c>
      <c r="I370" s="592" t="s">
        <v>8926</v>
      </c>
      <c r="J370" s="589"/>
      <c r="K370" s="593"/>
      <c r="L370" s="595" t="s">
        <v>1264</v>
      </c>
      <c r="M370" s="593"/>
      <c r="N370" s="595"/>
      <c r="O370" s="592"/>
      <c r="P370" s="594"/>
      <c r="Q370" s="594"/>
      <c r="R370" s="592">
        <f t="shared" si="5"/>
        <v>0</v>
      </c>
      <c r="S370" s="592"/>
      <c r="T370" s="596" t="str">
        <f>VLOOKUP(cppm_pr[[#This Row],[Status]],'All Link_LOV'!$I$32:$K$72,2,0)</f>
        <v>PO Issued</v>
      </c>
      <c r="U370" s="596" t="s">
        <v>22</v>
      </c>
      <c r="V370" s="592">
        <v>474</v>
      </c>
      <c r="W370" s="596"/>
      <c r="X370" s="592"/>
      <c r="Y370" s="592" t="s">
        <v>6058</v>
      </c>
      <c r="Z370" s="597">
        <v>45182.626898148097</v>
      </c>
      <c r="AA370" s="598" t="s">
        <v>7693</v>
      </c>
      <c r="AB370" s="595" t="s">
        <v>8927</v>
      </c>
      <c r="AC370" s="595" t="s">
        <v>8928</v>
      </c>
      <c r="AD370" s="592" t="s">
        <v>6148</v>
      </c>
      <c r="AE370" s="592" t="s">
        <v>8473</v>
      </c>
      <c r="AF370" s="592" t="s">
        <v>6071</v>
      </c>
      <c r="AG370" s="592" t="s">
        <v>490</v>
      </c>
      <c r="AH370" s="592" t="s">
        <v>8929</v>
      </c>
      <c r="AI370" s="600" t="str">
        <f>IFERROR(VLOOKUP(cppm_pr[[#This Row],[Order Number]],SPHERE!C:CC,39,0),"")</f>
        <v/>
      </c>
      <c r="AJ370" s="600" t="str">
        <f>IFERROR(VLOOKUP(cppm_pr[[#This Row],[Order Number]],'DC TM ONE'!B:CN,42,0),"")</f>
        <v/>
      </c>
      <c r="AK370" s="592"/>
      <c r="AL370" s="599">
        <v>45153</v>
      </c>
      <c r="AM370" s="592" t="s">
        <v>7696</v>
      </c>
      <c r="AN370" s="592" t="s">
        <v>4928</v>
      </c>
      <c r="AO370" s="592"/>
      <c r="AP370" s="592"/>
      <c r="AQ370" s="598" t="s">
        <v>8930</v>
      </c>
      <c r="AR370" s="592" t="s">
        <v>7548</v>
      </c>
      <c r="AS370" s="592"/>
      <c r="AT370" s="598" t="s">
        <v>8931</v>
      </c>
      <c r="AU370" s="592"/>
      <c r="AV370" s="592"/>
      <c r="AW370" s="592"/>
      <c r="AX370" s="592"/>
      <c r="AY370" s="592"/>
      <c r="AZ370" s="592"/>
      <c r="BA370" s="592"/>
      <c r="BB370" s="592"/>
      <c r="BC370" s="592"/>
      <c r="BD370" s="592"/>
      <c r="BE370" s="592"/>
      <c r="BF370" s="592"/>
      <c r="BG370" s="592"/>
      <c r="BH370" s="592"/>
    </row>
    <row r="371" spans="1:60" ht="12" customHeight="1">
      <c r="A371" s="600">
        <v>368</v>
      </c>
      <c r="B371" s="600" t="s">
        <v>71</v>
      </c>
      <c r="C371" s="601" t="s">
        <v>267</v>
      </c>
      <c r="D371" s="602"/>
      <c r="E371" s="600" t="s">
        <v>6058</v>
      </c>
      <c r="F371" s="603" t="s">
        <v>8932</v>
      </c>
      <c r="G371" s="603" t="s">
        <v>8933</v>
      </c>
      <c r="H371" s="603" t="s">
        <v>8934</v>
      </c>
      <c r="I371" s="600" t="s">
        <v>8935</v>
      </c>
      <c r="J371" s="600"/>
      <c r="K371" s="611" t="s">
        <v>8936</v>
      </c>
      <c r="L371" s="606" t="s">
        <v>55</v>
      </c>
      <c r="M371" s="611"/>
      <c r="N371" s="606"/>
      <c r="O371" s="603"/>
      <c r="P371" s="625"/>
      <c r="Q371" s="625"/>
      <c r="R371" s="600">
        <f t="shared" si="5"/>
        <v>0</v>
      </c>
      <c r="S371" s="600"/>
      <c r="T371" s="607" t="str">
        <f>VLOOKUP(cppm_pr[[#This Row],[Status]],'All Link_LOV'!$I$32:$K$72,2,0)</f>
        <v>PO Issued</v>
      </c>
      <c r="U371" s="607" t="s">
        <v>22</v>
      </c>
      <c r="V371" s="603">
        <v>475</v>
      </c>
      <c r="W371" s="607"/>
      <c r="X371" s="603"/>
      <c r="Y371" s="603" t="s">
        <v>6058</v>
      </c>
      <c r="Z371" s="608">
        <v>45182.642534722203</v>
      </c>
      <c r="AA371" s="603" t="s">
        <v>8937</v>
      </c>
      <c r="AB371" s="606" t="s">
        <v>8938</v>
      </c>
      <c r="AC371" s="606" t="s">
        <v>8939</v>
      </c>
      <c r="AD371" s="603" t="s">
        <v>6148</v>
      </c>
      <c r="AE371" s="603" t="s">
        <v>8940</v>
      </c>
      <c r="AF371" s="603" t="s">
        <v>398</v>
      </c>
      <c r="AG371" s="603" t="s">
        <v>488</v>
      </c>
      <c r="AH371" s="600" t="s">
        <v>8941</v>
      </c>
      <c r="AI371" s="600" t="str">
        <f>IFERROR(VLOOKUP(cppm_pr[[#This Row],[Order Number]],SPHERE!C:CC,39,0),"")</f>
        <v/>
      </c>
      <c r="AJ371" s="600" t="str">
        <f>IFERROR(VLOOKUP(cppm_pr[[#This Row],[Order Number]],'DC TM ONE'!B:CN,42,0),"")</f>
        <v/>
      </c>
      <c r="AK371" s="600"/>
      <c r="AL371" s="609">
        <v>45130</v>
      </c>
      <c r="AM371" s="603" t="s">
        <v>8942</v>
      </c>
      <c r="AN371" s="603" t="s">
        <v>4928</v>
      </c>
      <c r="AO371" s="603"/>
      <c r="AP371" s="603"/>
      <c r="AQ371" s="610" t="s">
        <v>8943</v>
      </c>
      <c r="AR371" s="603" t="s">
        <v>8944</v>
      </c>
      <c r="AS371" s="603"/>
      <c r="AT371" s="610" t="s">
        <v>8945</v>
      </c>
      <c r="AU371" s="603"/>
      <c r="AV371" s="603"/>
      <c r="AW371" s="603"/>
      <c r="AX371" s="603"/>
      <c r="AY371" s="603"/>
      <c r="AZ371" s="603"/>
      <c r="BA371" s="603"/>
      <c r="BB371" s="603"/>
      <c r="BC371" s="603"/>
      <c r="BD371" s="603"/>
      <c r="BE371" s="603"/>
      <c r="BF371" s="603"/>
      <c r="BG371" s="603"/>
      <c r="BH371" s="603"/>
    </row>
    <row r="372" spans="1:60" ht="12" customHeight="1">
      <c r="A372" s="589">
        <v>369</v>
      </c>
      <c r="B372" s="589"/>
      <c r="C372" s="590" t="s">
        <v>267</v>
      </c>
      <c r="D372" s="591"/>
      <c r="E372" s="589" t="s">
        <v>8946</v>
      </c>
      <c r="F372" s="592" t="s">
        <v>8947</v>
      </c>
      <c r="G372" s="592" t="s">
        <v>8948</v>
      </c>
      <c r="H372" s="592" t="s">
        <v>8949</v>
      </c>
      <c r="I372" s="592" t="s">
        <v>8950</v>
      </c>
      <c r="J372" s="589"/>
      <c r="K372" s="593"/>
      <c r="L372" s="595" t="s">
        <v>1552</v>
      </c>
      <c r="M372" s="593"/>
      <c r="N372" s="595"/>
      <c r="O372" s="592"/>
      <c r="P372" s="594"/>
      <c r="Q372" s="594"/>
      <c r="R372" s="592">
        <f t="shared" si="5"/>
        <v>0</v>
      </c>
      <c r="S372" s="592"/>
      <c r="T372" s="596" t="str">
        <f>VLOOKUP(cppm_pr[[#This Row],[Status]],'All Link_LOV'!$I$32:$K$72,2,0)</f>
        <v>PO Issued</v>
      </c>
      <c r="U372" s="596" t="s">
        <v>22</v>
      </c>
      <c r="V372" s="592">
        <v>476</v>
      </c>
      <c r="W372" s="596"/>
      <c r="X372" s="592"/>
      <c r="Y372" s="592" t="s">
        <v>6058</v>
      </c>
      <c r="Z372" s="597">
        <v>45182.660208333298</v>
      </c>
      <c r="AA372" s="598" t="s">
        <v>1662</v>
      </c>
      <c r="AB372" s="595" t="s">
        <v>8951</v>
      </c>
      <c r="AC372" s="595" t="s">
        <v>8952</v>
      </c>
      <c r="AD372" s="592" t="s">
        <v>6059</v>
      </c>
      <c r="AE372" s="592"/>
      <c r="AF372" s="592" t="s">
        <v>6071</v>
      </c>
      <c r="AG372" s="592" t="s">
        <v>491</v>
      </c>
      <c r="AH372" s="592" t="s">
        <v>8953</v>
      </c>
      <c r="AI372" s="600" t="str">
        <f>IFERROR(VLOOKUP(cppm_pr[[#This Row],[Order Number]],SPHERE!C:CC,39,0),"")</f>
        <v/>
      </c>
      <c r="AJ372" s="600" t="str">
        <f>IFERROR(VLOOKUP(cppm_pr[[#This Row],[Order Number]],'DC TM ONE'!B:CN,42,0),"")</f>
        <v/>
      </c>
      <c r="AK372" s="592"/>
      <c r="AL372" s="599">
        <v>45199</v>
      </c>
      <c r="AM372" s="592" t="s">
        <v>8954</v>
      </c>
      <c r="AN372" s="592" t="s">
        <v>4928</v>
      </c>
      <c r="AO372" s="592"/>
      <c r="AP372" s="592"/>
      <c r="AQ372" s="598" t="s">
        <v>8955</v>
      </c>
      <c r="AR372" s="592" t="s">
        <v>7179</v>
      </c>
      <c r="AS372" s="592"/>
      <c r="AT372" s="598" t="s">
        <v>8956</v>
      </c>
      <c r="AU372" s="592"/>
      <c r="AV372" s="592"/>
      <c r="AW372" s="592"/>
      <c r="AX372" s="592"/>
      <c r="AY372" s="592"/>
      <c r="AZ372" s="592"/>
      <c r="BA372" s="592"/>
      <c r="BB372" s="592"/>
      <c r="BC372" s="592"/>
      <c r="BD372" s="592"/>
      <c r="BE372" s="592"/>
      <c r="BF372" s="592"/>
      <c r="BG372" s="592"/>
      <c r="BH372" s="592"/>
    </row>
    <row r="373" spans="1:60" ht="12" customHeight="1">
      <c r="A373" s="600">
        <v>370</v>
      </c>
      <c r="B373" s="600"/>
      <c r="C373" s="601" t="s">
        <v>267</v>
      </c>
      <c r="D373" s="602"/>
      <c r="E373" s="600" t="s">
        <v>8957</v>
      </c>
      <c r="F373" s="603" t="s">
        <v>8958</v>
      </c>
      <c r="G373" s="603" t="s">
        <v>8959</v>
      </c>
      <c r="H373" s="603" t="s">
        <v>8960</v>
      </c>
      <c r="I373" s="603" t="s">
        <v>8961</v>
      </c>
      <c r="J373" s="600"/>
      <c r="K373" s="611"/>
      <c r="L373" s="606" t="s">
        <v>1552</v>
      </c>
      <c r="M373" s="611"/>
      <c r="N373" s="606"/>
      <c r="O373" s="603"/>
      <c r="P373" s="605"/>
      <c r="Q373" s="605"/>
      <c r="R373" s="603">
        <f t="shared" si="5"/>
        <v>0</v>
      </c>
      <c r="S373" s="603"/>
      <c r="T373" s="607" t="str">
        <f>VLOOKUP(cppm_pr[[#This Row],[Status]],'All Link_LOV'!$I$32:$K$72,2,0)</f>
        <v>PO Issued</v>
      </c>
      <c r="U373" s="607" t="s">
        <v>22</v>
      </c>
      <c r="V373" s="603">
        <v>477</v>
      </c>
      <c r="W373" s="607"/>
      <c r="X373" s="603"/>
      <c r="Y373" s="603" t="s">
        <v>6058</v>
      </c>
      <c r="Z373" s="608">
        <v>45182.667129629597</v>
      </c>
      <c r="AA373" s="603" t="s">
        <v>1737</v>
      </c>
      <c r="AB373" s="606" t="s">
        <v>8962</v>
      </c>
      <c r="AC373" s="606" t="s">
        <v>8963</v>
      </c>
      <c r="AD373" s="603" t="s">
        <v>6059</v>
      </c>
      <c r="AE373" s="603"/>
      <c r="AF373" s="603" t="s">
        <v>6071</v>
      </c>
      <c r="AG373" s="603" t="s">
        <v>491</v>
      </c>
      <c r="AH373" s="603" t="s">
        <v>8964</v>
      </c>
      <c r="AI373" s="600" t="str">
        <f>IFERROR(VLOOKUP(cppm_pr[[#This Row],[Order Number]],SPHERE!C:CC,39,0),"")</f>
        <v/>
      </c>
      <c r="AJ373" s="600" t="str">
        <f>IFERROR(VLOOKUP(cppm_pr[[#This Row],[Order Number]],'DC TM ONE'!B:CN,42,0),"")</f>
        <v/>
      </c>
      <c r="AK373" s="603"/>
      <c r="AL373" s="609">
        <v>45218</v>
      </c>
      <c r="AM373" s="603" t="s">
        <v>8965</v>
      </c>
      <c r="AN373" s="603" t="s">
        <v>4928</v>
      </c>
      <c r="AO373" s="603"/>
      <c r="AP373" s="603"/>
      <c r="AQ373" s="610" t="s">
        <v>8966</v>
      </c>
      <c r="AR373" s="603" t="s">
        <v>8967</v>
      </c>
      <c r="AS373" s="603"/>
      <c r="AT373" s="610" t="s">
        <v>8968</v>
      </c>
      <c r="AU373" s="603"/>
      <c r="AV373" s="603"/>
      <c r="AW373" s="603"/>
      <c r="AX373" s="603"/>
      <c r="AY373" s="603"/>
      <c r="AZ373" s="603"/>
      <c r="BA373" s="603"/>
      <c r="BB373" s="603"/>
      <c r="BC373" s="603"/>
      <c r="BD373" s="603"/>
      <c r="BE373" s="603"/>
      <c r="BF373" s="603"/>
      <c r="BG373" s="603"/>
      <c r="BH373" s="603"/>
    </row>
    <row r="374" spans="1:60" ht="12" customHeight="1">
      <c r="A374" s="589">
        <v>371</v>
      </c>
      <c r="B374" s="589" t="s">
        <v>68</v>
      </c>
      <c r="C374" s="590" t="s">
        <v>267</v>
      </c>
      <c r="D374" s="591"/>
      <c r="E374" s="589" t="s">
        <v>6058</v>
      </c>
      <c r="F374" s="592" t="s">
        <v>8969</v>
      </c>
      <c r="G374" s="592" t="s">
        <v>8970</v>
      </c>
      <c r="H374" s="592" t="s">
        <v>8971</v>
      </c>
      <c r="I374" s="592" t="s">
        <v>8972</v>
      </c>
      <c r="J374" s="589"/>
      <c r="K374" s="593"/>
      <c r="L374" s="595" t="s">
        <v>1552</v>
      </c>
      <c r="M374" s="593"/>
      <c r="N374" s="595"/>
      <c r="O374" s="592"/>
      <c r="P374" s="594"/>
      <c r="Q374" s="594"/>
      <c r="R374" s="592">
        <f t="shared" si="5"/>
        <v>0</v>
      </c>
      <c r="S374" s="592"/>
      <c r="T374" s="596" t="str">
        <f>VLOOKUP(cppm_pr[[#This Row],[Status]],'All Link_LOV'!$I$32:$K$72,2,0)</f>
        <v>PO Issued</v>
      </c>
      <c r="U374" s="596" t="s">
        <v>22</v>
      </c>
      <c r="V374" s="592">
        <v>478</v>
      </c>
      <c r="W374" s="596"/>
      <c r="X374" s="592"/>
      <c r="Y374" s="592" t="s">
        <v>6058</v>
      </c>
      <c r="Z374" s="597">
        <v>45182.678171296298</v>
      </c>
      <c r="AA374" s="598" t="s">
        <v>1737</v>
      </c>
      <c r="AB374" s="595" t="s">
        <v>8973</v>
      </c>
      <c r="AC374" s="595" t="s">
        <v>8974</v>
      </c>
      <c r="AD374" s="592" t="s">
        <v>6059</v>
      </c>
      <c r="AE374" s="592"/>
      <c r="AF374" s="592" t="s">
        <v>6071</v>
      </c>
      <c r="AG374" s="592" t="s">
        <v>491</v>
      </c>
      <c r="AH374" s="592" t="s">
        <v>8975</v>
      </c>
      <c r="AI374" s="600" t="str">
        <f>IFERROR(VLOOKUP(cppm_pr[[#This Row],[Order Number]],SPHERE!C:CC,39,0),"")</f>
        <v/>
      </c>
      <c r="AJ374" s="600" t="str">
        <f>IFERROR(VLOOKUP(cppm_pr[[#This Row],[Order Number]],'DC TM ONE'!B:CN,42,0),"")</f>
        <v/>
      </c>
      <c r="AK374" s="592"/>
      <c r="AL374" s="599">
        <v>45217</v>
      </c>
      <c r="AM374" s="592" t="s">
        <v>8965</v>
      </c>
      <c r="AN374" s="592" t="s">
        <v>4928</v>
      </c>
      <c r="AO374" s="592"/>
      <c r="AP374" s="592"/>
      <c r="AQ374" s="598" t="s">
        <v>8976</v>
      </c>
      <c r="AR374" s="592" t="s">
        <v>8967</v>
      </c>
      <c r="AS374" s="592"/>
      <c r="AT374" s="598" t="s">
        <v>8977</v>
      </c>
      <c r="AU374" s="592"/>
      <c r="AV374" s="592"/>
      <c r="AW374" s="592"/>
      <c r="AX374" s="592"/>
      <c r="AY374" s="592"/>
      <c r="AZ374" s="592"/>
      <c r="BA374" s="592"/>
      <c r="BB374" s="592"/>
      <c r="BC374" s="592"/>
      <c r="BD374" s="592"/>
      <c r="BE374" s="592"/>
      <c r="BF374" s="592"/>
      <c r="BG374" s="592"/>
      <c r="BH374" s="592"/>
    </row>
    <row r="375" spans="1:60" ht="12" customHeight="1">
      <c r="A375" s="600">
        <v>372</v>
      </c>
      <c r="B375" s="600" t="s">
        <v>68</v>
      </c>
      <c r="C375" s="601" t="s">
        <v>260</v>
      </c>
      <c r="D375" s="602"/>
      <c r="E375" s="600">
        <v>232</v>
      </c>
      <c r="F375" s="603" t="s">
        <v>8978</v>
      </c>
      <c r="G375" s="603" t="s">
        <v>8979</v>
      </c>
      <c r="H375" s="603" t="s">
        <v>8980</v>
      </c>
      <c r="I375" s="603" t="s">
        <v>8981</v>
      </c>
      <c r="J375" s="600"/>
      <c r="K375" s="611"/>
      <c r="L375" s="606" t="s">
        <v>1552</v>
      </c>
      <c r="M375" s="611"/>
      <c r="N375" s="606"/>
      <c r="O375" s="603"/>
      <c r="P375" s="605"/>
      <c r="Q375" s="605"/>
      <c r="R375" s="603">
        <f t="shared" si="5"/>
        <v>0</v>
      </c>
      <c r="S375" s="603"/>
      <c r="T375" s="607" t="str">
        <f>VLOOKUP(cppm_pr[[#This Row],[Status]],'All Link_LOV'!$I$32:$K$72,2,0)</f>
        <v>PR Creation</v>
      </c>
      <c r="U375" s="607" t="s">
        <v>22</v>
      </c>
      <c r="V375" s="603">
        <v>479</v>
      </c>
      <c r="W375" s="607"/>
      <c r="X375" s="603"/>
      <c r="Y375" s="603" t="s">
        <v>6058</v>
      </c>
      <c r="Z375" s="608">
        <v>45182.693680555603</v>
      </c>
      <c r="AA375" s="603" t="s">
        <v>1662</v>
      </c>
      <c r="AB375" s="606" t="s">
        <v>8982</v>
      </c>
      <c r="AC375" s="606" t="s">
        <v>8983</v>
      </c>
      <c r="AD375" s="603" t="s">
        <v>6059</v>
      </c>
      <c r="AE375" s="603"/>
      <c r="AF375" s="603" t="s">
        <v>6071</v>
      </c>
      <c r="AG375" s="603" t="s">
        <v>491</v>
      </c>
      <c r="AH375" s="603" t="s">
        <v>8984</v>
      </c>
      <c r="AI375" s="600" t="str">
        <f>IFERROR(VLOOKUP(cppm_pr[[#This Row],[Order Number]],SPHERE!C:CC,39,0),"")</f>
        <v/>
      </c>
      <c r="AJ375" s="600" t="str">
        <f>IFERROR(VLOOKUP(cppm_pr[[#This Row],[Order Number]],'DC TM ONE'!B:CN,42,0),"")</f>
        <v/>
      </c>
      <c r="AK375" s="603"/>
      <c r="AL375" s="609">
        <v>45218</v>
      </c>
      <c r="AM375" s="603" t="s">
        <v>8985</v>
      </c>
      <c r="AN375" s="603" t="s">
        <v>4928</v>
      </c>
      <c r="AO375" s="603"/>
      <c r="AP375" s="603"/>
      <c r="AQ375" s="610" t="s">
        <v>8986</v>
      </c>
      <c r="AR375" s="603" t="s">
        <v>8848</v>
      </c>
      <c r="AS375" s="603"/>
      <c r="AT375" s="610" t="s">
        <v>8987</v>
      </c>
      <c r="AU375" s="603"/>
      <c r="AV375" s="603"/>
      <c r="AW375" s="603"/>
      <c r="AX375" s="603"/>
      <c r="AY375" s="603"/>
      <c r="AZ375" s="603"/>
      <c r="BA375" s="603"/>
      <c r="BB375" s="603"/>
      <c r="BC375" s="603"/>
      <c r="BD375" s="603"/>
      <c r="BE375" s="603"/>
      <c r="BF375" s="603"/>
      <c r="BG375" s="603"/>
      <c r="BH375" s="603"/>
    </row>
    <row r="376" spans="1:60" ht="12" customHeight="1">
      <c r="A376" s="589">
        <v>373</v>
      </c>
      <c r="B376" s="589"/>
      <c r="C376" s="590" t="s">
        <v>251</v>
      </c>
      <c r="D376" s="591"/>
      <c r="E376" s="589" t="s">
        <v>6058</v>
      </c>
      <c r="F376" s="592" t="s">
        <v>8988</v>
      </c>
      <c r="G376" s="592" t="s">
        <v>8989</v>
      </c>
      <c r="H376" s="592" t="s">
        <v>8990</v>
      </c>
      <c r="I376" s="592" t="s">
        <v>8991</v>
      </c>
      <c r="J376" s="589"/>
      <c r="K376" s="593"/>
      <c r="L376" s="595" t="s">
        <v>1264</v>
      </c>
      <c r="M376" s="593"/>
      <c r="N376" s="595"/>
      <c r="O376" s="592"/>
      <c r="P376" s="594"/>
      <c r="Q376" s="594"/>
      <c r="R376" s="592">
        <f t="shared" si="5"/>
        <v>0</v>
      </c>
      <c r="S376" s="592"/>
      <c r="T376" s="596" t="str">
        <f>VLOOKUP(cppm_pr[[#This Row],[Status]],'All Link_LOV'!$I$32:$K$72,2,0)</f>
        <v>PO Issued</v>
      </c>
      <c r="U376" s="596" t="s">
        <v>22</v>
      </c>
      <c r="V376" s="592">
        <v>480</v>
      </c>
      <c r="W376" s="596"/>
      <c r="X376" s="592"/>
      <c r="Y376" s="592" t="s">
        <v>6058</v>
      </c>
      <c r="Z376" s="597">
        <v>45182.698842592603</v>
      </c>
      <c r="AA376" s="598" t="s">
        <v>7655</v>
      </c>
      <c r="AB376" s="595" t="s">
        <v>8992</v>
      </c>
      <c r="AC376" s="595" t="s">
        <v>8993</v>
      </c>
      <c r="AD376" s="592" t="s">
        <v>6148</v>
      </c>
      <c r="AE376" s="592" t="s">
        <v>8994</v>
      </c>
      <c r="AF376" s="592" t="s">
        <v>397</v>
      </c>
      <c r="AG376" s="592" t="s">
        <v>492</v>
      </c>
      <c r="AH376" s="592" t="s">
        <v>8995</v>
      </c>
      <c r="AI376" s="600" t="str">
        <f>IFERROR(VLOOKUP(cppm_pr[[#This Row],[Order Number]],SPHERE!C:CC,39,0),"")</f>
        <v/>
      </c>
      <c r="AJ376" s="600" t="str">
        <f>IFERROR(VLOOKUP(cppm_pr[[#This Row],[Order Number]],'DC TM ONE'!B:CN,42,0),"")</f>
        <v/>
      </c>
      <c r="AK376" s="592"/>
      <c r="AL376" s="599">
        <v>45053</v>
      </c>
      <c r="AM376" s="592" t="s">
        <v>8996</v>
      </c>
      <c r="AN376" s="592" t="s">
        <v>4928</v>
      </c>
      <c r="AO376" s="592"/>
      <c r="AP376" s="592"/>
      <c r="AQ376" s="598" t="s">
        <v>8997</v>
      </c>
      <c r="AR376" s="592" t="s">
        <v>8998</v>
      </c>
      <c r="AS376" s="592"/>
      <c r="AT376" s="598" t="s">
        <v>8999</v>
      </c>
      <c r="AU376" s="592"/>
      <c r="AV376" s="592"/>
      <c r="AW376" s="592"/>
      <c r="AX376" s="592"/>
      <c r="AY376" s="592"/>
      <c r="AZ376" s="592"/>
      <c r="BA376" s="592"/>
      <c r="BB376" s="592"/>
      <c r="BC376" s="592"/>
      <c r="BD376" s="592"/>
      <c r="BE376" s="592"/>
      <c r="BF376" s="592"/>
      <c r="BG376" s="592"/>
      <c r="BH376" s="592"/>
    </row>
    <row r="377" spans="1:60" ht="12" customHeight="1">
      <c r="A377" s="617">
        <v>374</v>
      </c>
      <c r="B377" s="617" t="s">
        <v>460</v>
      </c>
      <c r="C377" s="601" t="s">
        <v>269</v>
      </c>
      <c r="D377" s="602"/>
      <c r="E377" s="600" t="s">
        <v>9000</v>
      </c>
      <c r="F377" s="603" t="s">
        <v>9001</v>
      </c>
      <c r="G377" s="603" t="s">
        <v>9002</v>
      </c>
      <c r="H377" s="603" t="s">
        <v>9003</v>
      </c>
      <c r="I377" s="603" t="s">
        <v>9004</v>
      </c>
      <c r="J377" s="600"/>
      <c r="K377" s="611"/>
      <c r="L377" s="606" t="s">
        <v>3189</v>
      </c>
      <c r="M377" s="611"/>
      <c r="N377" s="606"/>
      <c r="O377" s="603"/>
      <c r="P377" s="605"/>
      <c r="Q377" s="605"/>
      <c r="R377" s="603">
        <f t="shared" si="5"/>
        <v>0</v>
      </c>
      <c r="S377" s="603"/>
      <c r="T377" s="607" t="str">
        <f>VLOOKUP(cppm_pr[[#This Row],[Status]],'All Link_LOV'!$I$32:$K$72,2,0)</f>
        <v>Insufficient Budget</v>
      </c>
      <c r="U377" s="607" t="s">
        <v>22</v>
      </c>
      <c r="V377" s="603">
        <v>481</v>
      </c>
      <c r="W377" s="607"/>
      <c r="X377" s="603"/>
      <c r="Y377" s="603" t="s">
        <v>6058</v>
      </c>
      <c r="Z377" s="608">
        <v>45182.693900462997</v>
      </c>
      <c r="AA377" s="603" t="s">
        <v>2043</v>
      </c>
      <c r="AB377" s="606" t="s">
        <v>9005</v>
      </c>
      <c r="AC377" s="606" t="s">
        <v>9006</v>
      </c>
      <c r="AD377" s="603" t="s">
        <v>6059</v>
      </c>
      <c r="AE377" s="603"/>
      <c r="AF377" s="603" t="s">
        <v>397</v>
      </c>
      <c r="AG377" s="603" t="s">
        <v>491</v>
      </c>
      <c r="AH377" s="603" t="s">
        <v>9007</v>
      </c>
      <c r="AI377" s="600" t="str">
        <f>IFERROR(VLOOKUP(cppm_pr[[#This Row],[Order Number]],SPHERE!C:CC,39,0),"")</f>
        <v/>
      </c>
      <c r="AJ377" s="600" t="str">
        <f>IFERROR(VLOOKUP(cppm_pr[[#This Row],[Order Number]],'DC TM ONE'!B:CN,42,0),"")</f>
        <v/>
      </c>
      <c r="AK377" s="603"/>
      <c r="AL377" s="609">
        <v>45184</v>
      </c>
      <c r="AM377" s="603" t="s">
        <v>6395</v>
      </c>
      <c r="AN377" s="603" t="s">
        <v>4928</v>
      </c>
      <c r="AO377" s="603"/>
      <c r="AP377" s="603"/>
      <c r="AQ377" s="610" t="s">
        <v>9008</v>
      </c>
      <c r="AR377" s="603" t="s">
        <v>2591</v>
      </c>
      <c r="AS377" s="603"/>
      <c r="AT377" s="610" t="s">
        <v>9009</v>
      </c>
      <c r="AU377" s="603"/>
      <c r="AV377" s="603"/>
      <c r="AW377" s="603"/>
      <c r="AX377" s="603"/>
      <c r="AY377" s="603"/>
      <c r="AZ377" s="603"/>
      <c r="BA377" s="603"/>
      <c r="BB377" s="603"/>
      <c r="BC377" s="603"/>
      <c r="BD377" s="603"/>
      <c r="BE377" s="603"/>
      <c r="BF377" s="603"/>
      <c r="BG377" s="603"/>
      <c r="BH377" s="603"/>
    </row>
    <row r="378" spans="1:60" ht="12" customHeight="1">
      <c r="A378" s="589">
        <v>375</v>
      </c>
      <c r="B378" s="589"/>
      <c r="C378" s="590" t="s">
        <v>267</v>
      </c>
      <c r="D378" s="591"/>
      <c r="E378" s="589" t="s">
        <v>9010</v>
      </c>
      <c r="F378" s="592" t="s">
        <v>9011</v>
      </c>
      <c r="G378" s="592" t="s">
        <v>9012</v>
      </c>
      <c r="H378" s="592" t="s">
        <v>9013</v>
      </c>
      <c r="I378" s="592" t="s">
        <v>9014</v>
      </c>
      <c r="J378" s="589"/>
      <c r="K378" s="593"/>
      <c r="L378" s="595" t="s">
        <v>1552</v>
      </c>
      <c r="M378" s="593"/>
      <c r="N378" s="595"/>
      <c r="O378" s="592"/>
      <c r="P378" s="594"/>
      <c r="Q378" s="594"/>
      <c r="R378" s="592">
        <f t="shared" si="5"/>
        <v>0</v>
      </c>
      <c r="S378" s="592"/>
      <c r="T378" s="596" t="str">
        <f>VLOOKUP(cppm_pr[[#This Row],[Status]],'All Link_LOV'!$I$32:$K$72,2,0)</f>
        <v>PO Issued</v>
      </c>
      <c r="U378" s="596" t="s">
        <v>22</v>
      </c>
      <c r="V378" s="592">
        <v>482</v>
      </c>
      <c r="W378" s="596"/>
      <c r="X378" s="592"/>
      <c r="Y378" s="592" t="s">
        <v>6058</v>
      </c>
      <c r="Z378" s="597">
        <v>45182.7207291667</v>
      </c>
      <c r="AA378" s="598" t="s">
        <v>1662</v>
      </c>
      <c r="AB378" s="595" t="s">
        <v>9015</v>
      </c>
      <c r="AC378" s="595" t="s">
        <v>9016</v>
      </c>
      <c r="AD378" s="592" t="s">
        <v>6059</v>
      </c>
      <c r="AE378" s="592"/>
      <c r="AF378" s="592" t="s">
        <v>6071</v>
      </c>
      <c r="AG378" s="592" t="s">
        <v>491</v>
      </c>
      <c r="AH378" s="592" t="s">
        <v>9017</v>
      </c>
      <c r="AI378" s="600" t="str">
        <f>IFERROR(VLOOKUP(cppm_pr[[#This Row],[Order Number]],SPHERE!C:CC,39,0),"")</f>
        <v/>
      </c>
      <c r="AJ378" s="600" t="str">
        <f>IFERROR(VLOOKUP(cppm_pr[[#This Row],[Order Number]],'DC TM ONE'!B:CN,42,0),"")</f>
        <v/>
      </c>
      <c r="AK378" s="592"/>
      <c r="AL378" s="599">
        <v>45218</v>
      </c>
      <c r="AM378" s="592" t="s">
        <v>9018</v>
      </c>
      <c r="AN378" s="592" t="s">
        <v>4928</v>
      </c>
      <c r="AO378" s="592"/>
      <c r="AP378" s="592"/>
      <c r="AQ378" s="598" t="s">
        <v>9019</v>
      </c>
      <c r="AR378" s="592" t="s">
        <v>8848</v>
      </c>
      <c r="AS378" s="592"/>
      <c r="AT378" s="598" t="s">
        <v>9020</v>
      </c>
      <c r="AU378" s="592"/>
      <c r="AV378" s="592"/>
      <c r="AW378" s="592"/>
      <c r="AX378" s="592"/>
      <c r="AY378" s="592"/>
      <c r="AZ378" s="592"/>
      <c r="BA378" s="592"/>
      <c r="BB378" s="592"/>
      <c r="BC378" s="592"/>
      <c r="BD378" s="592"/>
      <c r="BE378" s="592"/>
      <c r="BF378" s="592"/>
      <c r="BG378" s="592"/>
      <c r="BH378" s="592"/>
    </row>
    <row r="379" spans="1:60" ht="12" customHeight="1">
      <c r="A379" s="600">
        <v>376</v>
      </c>
      <c r="B379" s="600" t="s">
        <v>78</v>
      </c>
      <c r="C379" s="601" t="s">
        <v>256</v>
      </c>
      <c r="D379" s="602">
        <v>45187</v>
      </c>
      <c r="E379" s="600" t="s">
        <v>6058</v>
      </c>
      <c r="F379" s="603" t="s">
        <v>9021</v>
      </c>
      <c r="G379" s="603" t="s">
        <v>9022</v>
      </c>
      <c r="H379" s="603" t="s">
        <v>9023</v>
      </c>
      <c r="I379" s="603" t="s">
        <v>9024</v>
      </c>
      <c r="J379" s="600"/>
      <c r="K379" s="611"/>
      <c r="L379" s="606" t="s">
        <v>1264</v>
      </c>
      <c r="M379" s="611"/>
      <c r="N379" s="606"/>
      <c r="O379" s="603"/>
      <c r="P379" s="605"/>
      <c r="Q379" s="605"/>
      <c r="R379" s="603">
        <f t="shared" si="5"/>
        <v>0</v>
      </c>
      <c r="S379" s="603"/>
      <c r="T379" s="607" t="str">
        <f>VLOOKUP(cppm_pr[[#This Row],[Status]],'All Link_LOV'!$I$32:$K$72,2,0)</f>
        <v>PO Issued / Not Require LOR</v>
      </c>
      <c r="U379" s="607" t="s">
        <v>22</v>
      </c>
      <c r="V379" s="603">
        <v>483</v>
      </c>
      <c r="W379" s="607"/>
      <c r="X379" s="603"/>
      <c r="Y379" s="603" t="s">
        <v>6058</v>
      </c>
      <c r="Z379" s="608">
        <v>45182.851354166698</v>
      </c>
      <c r="AA379" s="603" t="s">
        <v>6216</v>
      </c>
      <c r="AB379" s="606" t="s">
        <v>9025</v>
      </c>
      <c r="AC379" s="606" t="s">
        <v>9026</v>
      </c>
      <c r="AD379" s="603" t="s">
        <v>6148</v>
      </c>
      <c r="AE379" s="603" t="s">
        <v>9027</v>
      </c>
      <c r="AF379" s="603" t="s">
        <v>397</v>
      </c>
      <c r="AG379" s="603" t="s">
        <v>493</v>
      </c>
      <c r="AH379" s="603" t="s">
        <v>9028</v>
      </c>
      <c r="AI379" s="600" t="str">
        <f>IFERROR(VLOOKUP(cppm_pr[[#This Row],[Order Number]],SPHERE!C:CC,39,0),"")</f>
        <v/>
      </c>
      <c r="AJ379" s="600" t="str">
        <f>IFERROR(VLOOKUP(cppm_pr[[#This Row],[Order Number]],'DC TM ONE'!B:CN,42,0),"")</f>
        <v/>
      </c>
      <c r="AK379" s="603"/>
      <c r="AL379" s="609">
        <v>45076</v>
      </c>
      <c r="AM379" s="603" t="s">
        <v>8996</v>
      </c>
      <c r="AN379" s="603" t="s">
        <v>4928</v>
      </c>
      <c r="AO379" s="603"/>
      <c r="AP379" s="603"/>
      <c r="AQ379" s="610" t="s">
        <v>9029</v>
      </c>
      <c r="AR379" s="603" t="s">
        <v>8778</v>
      </c>
      <c r="AS379" s="603"/>
      <c r="AT379" s="610" t="s">
        <v>9030</v>
      </c>
      <c r="AU379" s="603"/>
      <c r="AV379" s="603"/>
      <c r="AW379" s="603"/>
      <c r="AX379" s="603"/>
      <c r="AY379" s="603"/>
      <c r="AZ379" s="603"/>
      <c r="BA379" s="603"/>
      <c r="BB379" s="603"/>
      <c r="BC379" s="603"/>
      <c r="BD379" s="603"/>
      <c r="BE379" s="603"/>
      <c r="BF379" s="603"/>
      <c r="BG379" s="603"/>
      <c r="BH379" s="603"/>
    </row>
    <row r="380" spans="1:60" ht="12" customHeight="1">
      <c r="A380" s="589">
        <v>377</v>
      </c>
      <c r="B380" s="589" t="s">
        <v>428</v>
      </c>
      <c r="C380" s="590" t="s">
        <v>260</v>
      </c>
      <c r="D380" s="591">
        <v>45184</v>
      </c>
      <c r="E380" s="589" t="s">
        <v>9031</v>
      </c>
      <c r="F380" s="592" t="s">
        <v>9032</v>
      </c>
      <c r="G380" s="592" t="s">
        <v>9033</v>
      </c>
      <c r="H380" s="592" t="s">
        <v>9034</v>
      </c>
      <c r="I380" s="592" t="s">
        <v>9035</v>
      </c>
      <c r="J380" s="589"/>
      <c r="K380" s="593"/>
      <c r="L380" s="595" t="s">
        <v>1264</v>
      </c>
      <c r="M380" s="593"/>
      <c r="N380" s="595"/>
      <c r="O380" s="592"/>
      <c r="P380" s="594"/>
      <c r="Q380" s="594"/>
      <c r="R380" s="592">
        <f t="shared" si="5"/>
        <v>0</v>
      </c>
      <c r="S380" s="592"/>
      <c r="T380" s="596" t="str">
        <f>VLOOKUP(cppm_pr[[#This Row],[Status]],'All Link_LOV'!$I$32:$K$72,2,0)</f>
        <v>PR Creation</v>
      </c>
      <c r="U380" s="596" t="s">
        <v>22</v>
      </c>
      <c r="V380" s="592">
        <v>484</v>
      </c>
      <c r="W380" s="596"/>
      <c r="X380" s="592"/>
      <c r="Y380" s="592" t="s">
        <v>6058</v>
      </c>
      <c r="Z380" s="597">
        <v>45183</v>
      </c>
      <c r="AA380" s="598" t="s">
        <v>6662</v>
      </c>
      <c r="AB380" s="595">
        <v>245097.8</v>
      </c>
      <c r="AC380" s="595">
        <v>28471.1</v>
      </c>
      <c r="AD380" s="592" t="s">
        <v>6148</v>
      </c>
      <c r="AE380" s="592" t="s">
        <v>9036</v>
      </c>
      <c r="AF380" s="592" t="s">
        <v>6071</v>
      </c>
      <c r="AG380" s="592" t="s">
        <v>490</v>
      </c>
      <c r="AH380" s="592" t="s">
        <v>9037</v>
      </c>
      <c r="AI380" s="600" t="str">
        <f>IFERROR(VLOOKUP(cppm_pr[[#This Row],[Order Number]],SPHERE!C:CC,39,0),"")</f>
        <v/>
      </c>
      <c r="AJ380" s="600" t="str">
        <f>IFERROR(VLOOKUP(cppm_pr[[#This Row],[Order Number]],'DC TM ONE'!B:CN,42,0),"")</f>
        <v/>
      </c>
      <c r="AK380" s="592"/>
      <c r="AL380" s="599">
        <v>45199</v>
      </c>
      <c r="AM380" s="592" t="s">
        <v>9038</v>
      </c>
      <c r="AN380" s="592" t="s">
        <v>4928</v>
      </c>
      <c r="AO380" s="592"/>
      <c r="AP380" s="592"/>
      <c r="AQ380" s="598" t="s">
        <v>9039</v>
      </c>
      <c r="AR380" s="592">
        <v>3400039031</v>
      </c>
      <c r="AS380" s="592"/>
      <c r="AT380" s="598" t="s">
        <v>9040</v>
      </c>
      <c r="AU380" s="592"/>
      <c r="AV380" s="592"/>
      <c r="AW380" s="592"/>
      <c r="AX380" s="592"/>
      <c r="AY380" s="592"/>
      <c r="AZ380" s="592"/>
      <c r="BA380" s="592"/>
      <c r="BB380" s="592"/>
      <c r="BC380" s="592"/>
      <c r="BD380" s="592"/>
      <c r="BE380" s="592"/>
      <c r="BF380" s="592"/>
      <c r="BG380" s="592"/>
      <c r="BH380" s="592"/>
    </row>
    <row r="381" spans="1:60" ht="12" customHeight="1">
      <c r="A381" s="600">
        <v>378</v>
      </c>
      <c r="B381" s="600" t="s">
        <v>63</v>
      </c>
      <c r="C381" s="601" t="s">
        <v>267</v>
      </c>
      <c r="D381" s="602">
        <v>45183</v>
      </c>
      <c r="E381" s="600" t="s">
        <v>9041</v>
      </c>
      <c r="F381" s="603" t="s">
        <v>735</v>
      </c>
      <c r="G381" s="603" t="s">
        <v>9042</v>
      </c>
      <c r="H381" s="603" t="s">
        <v>99</v>
      </c>
      <c r="I381" s="600" t="s">
        <v>9043</v>
      </c>
      <c r="J381" s="600" t="s">
        <v>733</v>
      </c>
      <c r="K381" s="611" t="s">
        <v>9044</v>
      </c>
      <c r="L381" s="606" t="s">
        <v>55</v>
      </c>
      <c r="M381" s="611"/>
      <c r="N381" s="606"/>
      <c r="O381" s="603"/>
      <c r="P381" s="625"/>
      <c r="Q381" s="625"/>
      <c r="R381" s="600">
        <f t="shared" si="5"/>
        <v>0</v>
      </c>
      <c r="S381" s="600"/>
      <c r="T381" s="607" t="str">
        <f>VLOOKUP(cppm_pr[[#This Row],[Status]],'All Link_LOV'!$I$32:$K$72,2,0)</f>
        <v>PO Issued</v>
      </c>
      <c r="U381" s="607" t="s">
        <v>9045</v>
      </c>
      <c r="V381" s="600">
        <v>1</v>
      </c>
      <c r="W381" s="607"/>
      <c r="X381" s="603">
        <v>2</v>
      </c>
      <c r="Y381" s="603" t="s">
        <v>6058</v>
      </c>
      <c r="Z381" s="608">
        <v>45180</v>
      </c>
      <c r="AA381" s="603"/>
      <c r="AB381" s="606"/>
      <c r="AC381" s="606"/>
      <c r="AD381" s="603"/>
      <c r="AE381" s="603"/>
      <c r="AF381" s="603" t="s">
        <v>398</v>
      </c>
      <c r="AG381" s="603" t="s">
        <v>488</v>
      </c>
      <c r="AH381" s="603"/>
      <c r="AI381" s="600" t="str">
        <f>IFERROR(VLOOKUP(cppm_pr[[#This Row],[Order Number]],SPHERE!C:CC,39,0),"")</f>
        <v/>
      </c>
      <c r="AJ381" s="600" t="str">
        <f>IFERROR(VLOOKUP(cppm_pr[[#This Row],[Order Number]],'DC TM ONE'!B:CN,42,0),"")</f>
        <v/>
      </c>
      <c r="AK381" s="603"/>
      <c r="AL381" s="609"/>
      <c r="AM381" s="603"/>
      <c r="AN381" s="603"/>
      <c r="AO381" s="603"/>
      <c r="AP381" s="603"/>
      <c r="AQ381" s="610"/>
      <c r="AR381" s="603"/>
      <c r="AS381" s="603"/>
      <c r="AT381" s="610"/>
      <c r="AU381" s="603"/>
      <c r="AV381" s="603"/>
      <c r="AW381" s="603"/>
      <c r="AX381" s="603"/>
      <c r="AY381" s="603"/>
      <c r="AZ381" s="603"/>
      <c r="BA381" s="603"/>
      <c r="BB381" s="603"/>
      <c r="BC381" s="603"/>
      <c r="BD381" s="603"/>
      <c r="BE381" s="603"/>
      <c r="BF381" s="603"/>
      <c r="BG381" s="603" t="s">
        <v>734</v>
      </c>
      <c r="BH381" s="603" t="s">
        <v>9041</v>
      </c>
    </row>
    <row r="382" spans="1:60" ht="12" customHeight="1">
      <c r="A382" s="589">
        <v>379</v>
      </c>
      <c r="B382" s="589" t="s">
        <v>66</v>
      </c>
      <c r="C382" s="590" t="s">
        <v>267</v>
      </c>
      <c r="D382" s="591"/>
      <c r="E382" s="589" t="s">
        <v>9046</v>
      </c>
      <c r="F382" s="592"/>
      <c r="G382" s="592"/>
      <c r="H382" s="592" t="s">
        <v>103</v>
      </c>
      <c r="I382" s="592" t="s">
        <v>9047</v>
      </c>
      <c r="J382" s="589" t="s">
        <v>984</v>
      </c>
      <c r="K382" s="593"/>
      <c r="L382" s="595" t="s">
        <v>51</v>
      </c>
      <c r="M382" s="593"/>
      <c r="N382" s="595"/>
      <c r="O382" s="592"/>
      <c r="P382" s="594"/>
      <c r="Q382" s="594"/>
      <c r="R382" s="592">
        <f t="shared" si="5"/>
        <v>0</v>
      </c>
      <c r="S382" s="592"/>
      <c r="T382" s="596" t="str">
        <f>VLOOKUP(cppm_pr[[#This Row],[Status]],'All Link_LOV'!$I$32:$K$72,2,0)</f>
        <v>PO Issued</v>
      </c>
      <c r="U382" s="596" t="s">
        <v>9045</v>
      </c>
      <c r="V382" s="589">
        <v>2</v>
      </c>
      <c r="W382" s="596"/>
      <c r="X382" s="603">
        <v>2</v>
      </c>
      <c r="Y382" s="592" t="s">
        <v>6058</v>
      </c>
      <c r="Z382" s="597">
        <v>45180</v>
      </c>
      <c r="AA382" s="598"/>
      <c r="AB382" s="595"/>
      <c r="AC382" s="595"/>
      <c r="AD382" s="592"/>
      <c r="AE382" s="592"/>
      <c r="AF382" s="592" t="s">
        <v>398</v>
      </c>
      <c r="AG382" s="592" t="s">
        <v>488</v>
      </c>
      <c r="AH382" s="589"/>
      <c r="AI382" s="600" t="str">
        <f>IFERROR(VLOOKUP(cppm_pr[[#This Row],[Order Number]],SPHERE!C:CC,39,0),"")</f>
        <v/>
      </c>
      <c r="AJ382" s="600" t="str">
        <f>IFERROR(VLOOKUP(cppm_pr[[#This Row],[Order Number]],'DC TM ONE'!B:CN,42,0),"")</f>
        <v/>
      </c>
      <c r="AK382" s="589"/>
      <c r="AL382" s="599"/>
      <c r="AM382" s="592"/>
      <c r="AN382" s="592"/>
      <c r="AO382" s="592"/>
      <c r="AP382" s="592"/>
      <c r="AQ382" s="598"/>
      <c r="AR382" s="592"/>
      <c r="AS382" s="592"/>
      <c r="AT382" s="598"/>
      <c r="AU382" s="592"/>
      <c r="AV382" s="592"/>
      <c r="AW382" s="592"/>
      <c r="AX382" s="592"/>
      <c r="AY382" s="592"/>
      <c r="AZ382" s="592"/>
      <c r="BA382" s="592"/>
      <c r="BB382" s="592"/>
      <c r="BC382" s="592"/>
      <c r="BD382" s="592"/>
      <c r="BE382" s="592"/>
      <c r="BF382" s="592"/>
      <c r="BG382" s="592" t="s">
        <v>985</v>
      </c>
      <c r="BH382" s="592">
        <v>4902140128</v>
      </c>
    </row>
    <row r="383" spans="1:60" ht="12" customHeight="1">
      <c r="A383" s="600">
        <v>380</v>
      </c>
      <c r="B383" s="600" t="s">
        <v>63</v>
      </c>
      <c r="C383" s="601" t="s">
        <v>267</v>
      </c>
      <c r="D383" s="602">
        <v>45183</v>
      </c>
      <c r="E383" s="600" t="s">
        <v>9048</v>
      </c>
      <c r="F383" s="603" t="s">
        <v>940</v>
      </c>
      <c r="G383" s="603" t="s">
        <v>9049</v>
      </c>
      <c r="H383" s="603" t="s">
        <v>110</v>
      </c>
      <c r="I383" s="603" t="s">
        <v>9050</v>
      </c>
      <c r="J383" s="600" t="s">
        <v>938</v>
      </c>
      <c r="K383" s="611" t="s">
        <v>9051</v>
      </c>
      <c r="L383" s="606" t="s">
        <v>51</v>
      </c>
      <c r="M383" s="611"/>
      <c r="N383" s="606"/>
      <c r="O383" s="603"/>
      <c r="P383" s="605"/>
      <c r="Q383" s="605"/>
      <c r="R383" s="603">
        <f t="shared" si="5"/>
        <v>0</v>
      </c>
      <c r="S383" s="603"/>
      <c r="T383" s="607" t="str">
        <f>VLOOKUP(cppm_pr[[#This Row],[Status]],'All Link_LOV'!$I$32:$K$72,2,0)</f>
        <v>PO Issued</v>
      </c>
      <c r="U383" s="607" t="s">
        <v>9045</v>
      </c>
      <c r="V383" s="600">
        <v>3</v>
      </c>
      <c r="W383" s="607"/>
      <c r="X383" s="603">
        <v>1</v>
      </c>
      <c r="Y383" s="603" t="s">
        <v>6058</v>
      </c>
      <c r="Z383" s="608">
        <v>45180</v>
      </c>
      <c r="AA383" s="603"/>
      <c r="AB383" s="606"/>
      <c r="AC383" s="606"/>
      <c r="AD383" s="603"/>
      <c r="AE383" s="603"/>
      <c r="AF383" s="603" t="s">
        <v>398</v>
      </c>
      <c r="AG383" s="603" t="s">
        <v>488</v>
      </c>
      <c r="AH383" s="600"/>
      <c r="AI383" s="600" t="str">
        <f>IFERROR(VLOOKUP(cppm_pr[[#This Row],[Order Number]],SPHERE!C:CC,39,0),"")</f>
        <v/>
      </c>
      <c r="AJ383" s="600" t="str">
        <f>IFERROR(VLOOKUP(cppm_pr[[#This Row],[Order Number]],'DC TM ONE'!B:CN,42,0),"")</f>
        <v/>
      </c>
      <c r="AK383" s="600"/>
      <c r="AL383" s="609"/>
      <c r="AM383" s="603"/>
      <c r="AN383" s="603"/>
      <c r="AO383" s="603"/>
      <c r="AP383" s="603"/>
      <c r="AQ383" s="610"/>
      <c r="AR383" s="603"/>
      <c r="AS383" s="603"/>
      <c r="AT383" s="610"/>
      <c r="AU383" s="603"/>
      <c r="AV383" s="603"/>
      <c r="AW383" s="603"/>
      <c r="AX383" s="603"/>
      <c r="AY383" s="603"/>
      <c r="AZ383" s="603"/>
      <c r="BA383" s="603"/>
      <c r="BB383" s="603"/>
      <c r="BC383" s="603"/>
      <c r="BD383" s="603"/>
      <c r="BE383" s="603"/>
      <c r="BF383" s="603"/>
      <c r="BG383" s="603" t="s">
        <v>939</v>
      </c>
      <c r="BH383" s="603" t="s">
        <v>9048</v>
      </c>
    </row>
    <row r="384" spans="1:60" ht="12" customHeight="1">
      <c r="A384" s="589">
        <v>381</v>
      </c>
      <c r="B384" s="589" t="s">
        <v>63</v>
      </c>
      <c r="C384" s="590" t="s">
        <v>267</v>
      </c>
      <c r="D384" s="591">
        <v>45183</v>
      </c>
      <c r="E384" s="589" t="s">
        <v>9052</v>
      </c>
      <c r="F384" s="592" t="s">
        <v>724</v>
      </c>
      <c r="G384" s="592" t="s">
        <v>9053</v>
      </c>
      <c r="H384" s="592" t="s">
        <v>114</v>
      </c>
      <c r="I384" s="589" t="s">
        <v>9054</v>
      </c>
      <c r="J384" s="589" t="s">
        <v>722</v>
      </c>
      <c r="K384" s="593" t="s">
        <v>9055</v>
      </c>
      <c r="L384" s="595" t="s">
        <v>55</v>
      </c>
      <c r="M384" s="593"/>
      <c r="N384" s="595"/>
      <c r="O384" s="592"/>
      <c r="P384" s="655"/>
      <c r="Q384" s="655"/>
      <c r="R384" s="589">
        <f t="shared" si="5"/>
        <v>0</v>
      </c>
      <c r="S384" s="589"/>
      <c r="T384" s="596" t="str">
        <f>VLOOKUP(cppm_pr[[#This Row],[Status]],'All Link_LOV'!$I$32:$K$72,2,0)</f>
        <v>PO Issued</v>
      </c>
      <c r="U384" s="596" t="s">
        <v>9045</v>
      </c>
      <c r="V384" s="589">
        <v>4</v>
      </c>
      <c r="W384" s="596"/>
      <c r="X384" s="603">
        <v>1</v>
      </c>
      <c r="Y384" s="592" t="s">
        <v>6058</v>
      </c>
      <c r="Z384" s="597">
        <v>45180</v>
      </c>
      <c r="AA384" s="598"/>
      <c r="AB384" s="595"/>
      <c r="AC384" s="595"/>
      <c r="AD384" s="592"/>
      <c r="AE384" s="592"/>
      <c r="AF384" s="592" t="s">
        <v>398</v>
      </c>
      <c r="AG384" s="592" t="s">
        <v>488</v>
      </c>
      <c r="AH384" s="592"/>
      <c r="AI384" s="600" t="str">
        <f>IFERROR(VLOOKUP(cppm_pr[[#This Row],[Order Number]],SPHERE!C:CC,39,0),"")</f>
        <v/>
      </c>
      <c r="AJ384" s="600" t="str">
        <f>IFERROR(VLOOKUP(cppm_pr[[#This Row],[Order Number]],'DC TM ONE'!B:CN,42,0),"")</f>
        <v/>
      </c>
      <c r="AK384" s="592"/>
      <c r="AL384" s="599"/>
      <c r="AM384" s="592"/>
      <c r="AN384" s="592"/>
      <c r="AO384" s="592"/>
      <c r="AP384" s="592"/>
      <c r="AQ384" s="598"/>
      <c r="AR384" s="592"/>
      <c r="AS384" s="592"/>
      <c r="AT384" s="598"/>
      <c r="AU384" s="592"/>
      <c r="AV384" s="592"/>
      <c r="AW384" s="592"/>
      <c r="AX384" s="592"/>
      <c r="AY384" s="592"/>
      <c r="AZ384" s="592"/>
      <c r="BA384" s="592"/>
      <c r="BB384" s="592"/>
      <c r="BC384" s="592"/>
      <c r="BD384" s="592"/>
      <c r="BE384" s="592"/>
      <c r="BF384" s="592"/>
      <c r="BG384" s="592" t="s">
        <v>723</v>
      </c>
      <c r="BH384" s="592" t="s">
        <v>9052</v>
      </c>
    </row>
    <row r="385" spans="1:60" ht="12" customHeight="1">
      <c r="A385" s="600">
        <v>382</v>
      </c>
      <c r="B385" s="600" t="s">
        <v>66</v>
      </c>
      <c r="C385" s="601" t="s">
        <v>267</v>
      </c>
      <c r="D385" s="602"/>
      <c r="E385" s="600" t="s">
        <v>9046</v>
      </c>
      <c r="F385" s="603"/>
      <c r="G385" s="603"/>
      <c r="H385" s="603" t="s">
        <v>120</v>
      </c>
      <c r="I385" s="683" t="s">
        <v>9056</v>
      </c>
      <c r="J385" s="600" t="s">
        <v>725</v>
      </c>
      <c r="K385" s="611"/>
      <c r="L385" s="606" t="s">
        <v>55</v>
      </c>
      <c r="M385" s="611"/>
      <c r="N385" s="606"/>
      <c r="O385" s="603"/>
      <c r="P385" s="684"/>
      <c r="Q385" s="685"/>
      <c r="R385" s="686">
        <f t="shared" si="5"/>
        <v>0</v>
      </c>
      <c r="S385" s="686"/>
      <c r="T385" s="607" t="str">
        <f>VLOOKUP(cppm_pr[[#This Row],[Status]],'All Link_LOV'!$I$32:$K$72,2,0)</f>
        <v>PO Issued</v>
      </c>
      <c r="U385" s="607" t="s">
        <v>9045</v>
      </c>
      <c r="V385" s="600">
        <v>5</v>
      </c>
      <c r="W385" s="607"/>
      <c r="X385" s="603">
        <v>1</v>
      </c>
      <c r="Y385" s="603" t="s">
        <v>6058</v>
      </c>
      <c r="Z385" s="608">
        <v>45180</v>
      </c>
      <c r="AA385" s="603"/>
      <c r="AB385" s="606"/>
      <c r="AC385" s="606"/>
      <c r="AD385" s="603"/>
      <c r="AE385" s="603"/>
      <c r="AF385" s="603" t="s">
        <v>398</v>
      </c>
      <c r="AG385" s="603" t="s">
        <v>488</v>
      </c>
      <c r="AH385" s="603"/>
      <c r="AI385" s="600" t="str">
        <f>IFERROR(VLOOKUP(cppm_pr[[#This Row],[Order Number]],SPHERE!C:CC,39,0),"")</f>
        <v/>
      </c>
      <c r="AJ385" s="600" t="str">
        <f>IFERROR(VLOOKUP(cppm_pr[[#This Row],[Order Number]],'DC TM ONE'!B:CN,42,0),"")</f>
        <v/>
      </c>
      <c r="AK385" s="603"/>
      <c r="AL385" s="609"/>
      <c r="AM385" s="603"/>
      <c r="AN385" s="603"/>
      <c r="AO385" s="603"/>
      <c r="AP385" s="603"/>
      <c r="AQ385" s="610"/>
      <c r="AR385" s="603"/>
      <c r="AS385" s="687"/>
      <c r="AT385" s="610"/>
      <c r="AU385" s="603"/>
      <c r="AV385" s="603"/>
      <c r="AW385" s="603"/>
      <c r="AX385" s="603"/>
      <c r="AY385" s="603"/>
      <c r="AZ385" s="603"/>
      <c r="BA385" s="603"/>
      <c r="BB385" s="603"/>
      <c r="BC385" s="603"/>
      <c r="BD385" s="603"/>
      <c r="BE385" s="603"/>
      <c r="BF385" s="603"/>
      <c r="BG385" s="603" t="s">
        <v>726</v>
      </c>
      <c r="BH385" s="603">
        <v>4902140068</v>
      </c>
    </row>
    <row r="386" spans="1:60" ht="12" customHeight="1">
      <c r="A386" s="589">
        <v>383</v>
      </c>
      <c r="B386" s="589" t="s">
        <v>63</v>
      </c>
      <c r="C386" s="590" t="s">
        <v>267</v>
      </c>
      <c r="D386" s="591">
        <v>45183</v>
      </c>
      <c r="E386" s="589" t="s">
        <v>9057</v>
      </c>
      <c r="F386" s="592" t="s">
        <v>972</v>
      </c>
      <c r="G386" s="592" t="s">
        <v>9058</v>
      </c>
      <c r="H386" s="592" t="s">
        <v>124</v>
      </c>
      <c r="I386" s="688" t="s">
        <v>9059</v>
      </c>
      <c r="J386" s="589" t="s">
        <v>970</v>
      </c>
      <c r="K386" s="593" t="s">
        <v>9060</v>
      </c>
      <c r="L386" s="595" t="s">
        <v>51</v>
      </c>
      <c r="M386" s="593"/>
      <c r="N386" s="595"/>
      <c r="O386" s="1068"/>
      <c r="P386" s="655"/>
      <c r="Q386" s="655"/>
      <c r="R386" s="589">
        <f t="shared" si="5"/>
        <v>0</v>
      </c>
      <c r="S386" s="589"/>
      <c r="T386" s="596" t="str">
        <f>VLOOKUP(cppm_pr[[#This Row],[Status]],'All Link_LOV'!$I$32:$K$72,2,0)</f>
        <v>PO Issued</v>
      </c>
      <c r="U386" s="596" t="s">
        <v>9045</v>
      </c>
      <c r="V386" s="589">
        <v>6</v>
      </c>
      <c r="W386" s="596"/>
      <c r="X386" s="603">
        <v>1</v>
      </c>
      <c r="Y386" s="592" t="s">
        <v>8225</v>
      </c>
      <c r="Z386" s="597">
        <v>45180</v>
      </c>
      <c r="AA386" s="598"/>
      <c r="AB386" s="595"/>
      <c r="AC386" s="595"/>
      <c r="AD386" s="592"/>
      <c r="AE386" s="592"/>
      <c r="AF386" s="592" t="s">
        <v>398</v>
      </c>
      <c r="AG386" s="592" t="s">
        <v>488</v>
      </c>
      <c r="AH386" s="589" t="s">
        <v>9061</v>
      </c>
      <c r="AI386" s="600" t="str">
        <f>IFERROR(VLOOKUP(cppm_pr[[#This Row],[Order Number]],SPHERE!C:CC,39,0),"")</f>
        <v/>
      </c>
      <c r="AJ386" s="600" t="str">
        <f>IFERROR(VLOOKUP(cppm_pr[[#This Row],[Order Number]],'DC TM ONE'!B:CN,42,0),"")</f>
        <v/>
      </c>
      <c r="AK386" s="589"/>
      <c r="AL386" s="599"/>
      <c r="AM386" s="592"/>
      <c r="AN386" s="592"/>
      <c r="AO386" s="592"/>
      <c r="AP386" s="592"/>
      <c r="AQ386" s="598"/>
      <c r="AR386" s="592">
        <v>3400038793</v>
      </c>
      <c r="AS386" s="589" t="s">
        <v>9062</v>
      </c>
      <c r="AT386" s="598"/>
      <c r="AU386" s="592"/>
      <c r="AV386" s="592"/>
      <c r="AW386" s="592"/>
      <c r="AX386" s="592"/>
      <c r="AY386" s="592"/>
      <c r="AZ386" s="592"/>
      <c r="BA386" s="592"/>
      <c r="BB386" s="592"/>
      <c r="BC386" s="592"/>
      <c r="BD386" s="592"/>
      <c r="BE386" s="592"/>
      <c r="BF386" s="592"/>
      <c r="BG386" s="592" t="s">
        <v>971</v>
      </c>
      <c r="BH386" s="592" t="s">
        <v>9057</v>
      </c>
    </row>
    <row r="387" spans="1:60" s="544" customFormat="1" ht="12" customHeight="1">
      <c r="A387" s="630">
        <v>384</v>
      </c>
      <c r="B387" s="630" t="s">
        <v>68</v>
      </c>
      <c r="C387" s="601" t="s">
        <v>267</v>
      </c>
      <c r="D387" s="629"/>
      <c r="E387" s="600" t="s">
        <v>9063</v>
      </c>
      <c r="F387" s="634"/>
      <c r="G387" s="634"/>
      <c r="H387" s="634" t="s">
        <v>130</v>
      </c>
      <c r="I387" s="630"/>
      <c r="J387" s="630" t="s">
        <v>710</v>
      </c>
      <c r="K387" s="631"/>
      <c r="L387" s="595" t="s">
        <v>1691</v>
      </c>
      <c r="M387" s="631"/>
      <c r="N387" s="636"/>
      <c r="O387" s="634"/>
      <c r="P387" s="632"/>
      <c r="Q387" s="632"/>
      <c r="R387" s="630">
        <f t="shared" si="5"/>
        <v>0</v>
      </c>
      <c r="S387" s="630"/>
      <c r="T387" s="633" t="str">
        <f>VLOOKUP(cppm_pr[[#This Row],[Status]],'All Link_LOV'!$I$32:$K$72,2,0)</f>
        <v>PO Issued</v>
      </c>
      <c r="U387" s="633" t="s">
        <v>9045</v>
      </c>
      <c r="V387" s="630">
        <v>7</v>
      </c>
      <c r="W387" s="633"/>
      <c r="X387" s="603">
        <v>1</v>
      </c>
      <c r="Y387" s="634" t="s">
        <v>8225</v>
      </c>
      <c r="Z387" s="635">
        <v>45180</v>
      </c>
      <c r="AA387" s="634"/>
      <c r="AB387" s="636"/>
      <c r="AC387" s="636"/>
      <c r="AD387" s="634"/>
      <c r="AE387" s="634"/>
      <c r="AF387" s="634" t="s">
        <v>398</v>
      </c>
      <c r="AG387" s="634" t="s">
        <v>488</v>
      </c>
      <c r="AH387" s="634"/>
      <c r="AI387" s="600" t="str">
        <f>IFERROR(VLOOKUP(cppm_pr[[#This Row],[Order Number]],SPHERE!C:CC,39,0),"")</f>
        <v/>
      </c>
      <c r="AJ387" s="600" t="str">
        <f>IFERROR(VLOOKUP(cppm_pr[[#This Row],[Order Number]],'DC TM ONE'!B:CN,42,0),"")</f>
        <v/>
      </c>
      <c r="AK387" s="634"/>
      <c r="AL387" s="637"/>
      <c r="AM387" s="634"/>
      <c r="AN387" s="634"/>
      <c r="AO387" s="634"/>
      <c r="AP387" s="634"/>
      <c r="AQ387" s="638"/>
      <c r="AR387" s="634"/>
      <c r="AS387" s="634"/>
      <c r="AT387" s="638"/>
      <c r="AU387" s="634"/>
      <c r="AV387" s="634"/>
      <c r="AW387" s="634"/>
      <c r="AX387" s="634"/>
      <c r="AY387" s="634"/>
      <c r="AZ387" s="634"/>
      <c r="BA387" s="634"/>
      <c r="BB387" s="634"/>
      <c r="BC387" s="634"/>
      <c r="BD387" s="634"/>
      <c r="BE387" s="634"/>
      <c r="BF387" s="634"/>
      <c r="BG387" s="634" t="s">
        <v>711</v>
      </c>
      <c r="BH387" s="634"/>
    </row>
    <row r="388" spans="1:60" ht="12" customHeight="1">
      <c r="A388" s="589">
        <v>385</v>
      </c>
      <c r="B388" s="589" t="s">
        <v>78</v>
      </c>
      <c r="C388" s="590" t="s">
        <v>267</v>
      </c>
      <c r="D388" s="591"/>
      <c r="E388" s="589" t="s">
        <v>9064</v>
      </c>
      <c r="F388" s="592" t="s">
        <v>928</v>
      </c>
      <c r="G388" s="592" t="s">
        <v>8217</v>
      </c>
      <c r="H388" s="592" t="s">
        <v>134</v>
      </c>
      <c r="I388" s="589" t="s">
        <v>8218</v>
      </c>
      <c r="J388" s="589" t="s">
        <v>926</v>
      </c>
      <c r="K388" s="593"/>
      <c r="L388" s="595" t="s">
        <v>50</v>
      </c>
      <c r="M388" s="593"/>
      <c r="N388" s="595"/>
      <c r="O388" s="592"/>
      <c r="P388" s="655"/>
      <c r="Q388" s="655"/>
      <c r="R388" s="589">
        <f t="shared" ref="R388:R451" si="6">$Q388-$P388</f>
        <v>0</v>
      </c>
      <c r="S388" s="589"/>
      <c r="T388" s="596" t="str">
        <f>VLOOKUP(cppm_pr[[#This Row],[Status]],'All Link_LOV'!$I$32:$K$72,2,0)</f>
        <v>PO Issued</v>
      </c>
      <c r="U388" s="596" t="s">
        <v>9045</v>
      </c>
      <c r="V388" s="589">
        <v>8</v>
      </c>
      <c r="W388" s="596"/>
      <c r="X388" s="603">
        <v>1</v>
      </c>
      <c r="Y388" s="592" t="s">
        <v>8225</v>
      </c>
      <c r="Z388" s="597">
        <v>45180</v>
      </c>
      <c r="AA388" s="598"/>
      <c r="AB388" s="595"/>
      <c r="AC388" s="595"/>
      <c r="AD388" s="592"/>
      <c r="AE388" s="592"/>
      <c r="AF388" s="592" t="s">
        <v>398</v>
      </c>
      <c r="AG388" s="592" t="s">
        <v>488</v>
      </c>
      <c r="AH388" s="592" t="s">
        <v>8220</v>
      </c>
      <c r="AI388" s="600" t="str">
        <f>IFERROR(VLOOKUP(cppm_pr[[#This Row],[Order Number]],SPHERE!C:CC,39,0),"")</f>
        <v/>
      </c>
      <c r="AJ388" s="600" t="str">
        <f>IFERROR(VLOOKUP(cppm_pr[[#This Row],[Order Number]],'DC TM ONE'!B:CN,42,0),"")</f>
        <v/>
      </c>
      <c r="AK388" s="592"/>
      <c r="AL388" s="599"/>
      <c r="AM388" s="592"/>
      <c r="AN388" s="592"/>
      <c r="AO388" s="592"/>
      <c r="AP388" s="592"/>
      <c r="AQ388" s="598"/>
      <c r="AR388" s="592">
        <v>3400038669</v>
      </c>
      <c r="AS388" s="592" t="s">
        <v>5489</v>
      </c>
      <c r="AT388" s="598"/>
      <c r="AU388" s="592"/>
      <c r="AV388" s="592"/>
      <c r="AW388" s="592"/>
      <c r="AX388" s="592"/>
      <c r="AY388" s="592"/>
      <c r="AZ388" s="592"/>
      <c r="BA388" s="592"/>
      <c r="BB388" s="592"/>
      <c r="BC388" s="592"/>
      <c r="BD388" s="592"/>
      <c r="BE388" s="592"/>
      <c r="BF388" s="592"/>
      <c r="BG388" s="592" t="s">
        <v>927</v>
      </c>
      <c r="BH388" s="592" t="s">
        <v>9065</v>
      </c>
    </row>
    <row r="389" spans="1:60" ht="12" customHeight="1">
      <c r="A389" s="600">
        <v>386</v>
      </c>
      <c r="B389" s="600" t="s">
        <v>77</v>
      </c>
      <c r="C389" s="601" t="s">
        <v>267</v>
      </c>
      <c r="D389" s="602"/>
      <c r="E389" s="600" t="s">
        <v>9066</v>
      </c>
      <c r="F389" s="603" t="s">
        <v>948</v>
      </c>
      <c r="G389" s="603" t="s">
        <v>7229</v>
      </c>
      <c r="H389" s="603" t="s">
        <v>9067</v>
      </c>
      <c r="I389" s="600" t="s">
        <v>7230</v>
      </c>
      <c r="J389" s="600" t="s">
        <v>946</v>
      </c>
      <c r="K389" s="611"/>
      <c r="L389" s="606" t="s">
        <v>51</v>
      </c>
      <c r="M389" s="611"/>
      <c r="N389" s="606"/>
      <c r="O389" s="603"/>
      <c r="P389" s="625"/>
      <c r="Q389" s="625"/>
      <c r="R389" s="600">
        <f t="shared" si="6"/>
        <v>0</v>
      </c>
      <c r="S389" s="600"/>
      <c r="T389" s="607" t="str">
        <f>VLOOKUP(cppm_pr[[#This Row],[Status]],'All Link_LOV'!$I$32:$K$72,2,0)</f>
        <v>PO Issued</v>
      </c>
      <c r="U389" s="607" t="s">
        <v>9045</v>
      </c>
      <c r="V389" s="600">
        <v>9</v>
      </c>
      <c r="W389" s="607"/>
      <c r="X389" s="603">
        <v>1</v>
      </c>
      <c r="Y389" s="603" t="s">
        <v>8225</v>
      </c>
      <c r="Z389" s="608">
        <v>45180</v>
      </c>
      <c r="AA389" s="603"/>
      <c r="AB389" s="606"/>
      <c r="AC389" s="606"/>
      <c r="AD389" s="603"/>
      <c r="AE389" s="603"/>
      <c r="AF389" s="603" t="s">
        <v>398</v>
      </c>
      <c r="AG389" s="603" t="s">
        <v>488</v>
      </c>
      <c r="AH389" s="600" t="s">
        <v>9068</v>
      </c>
      <c r="AI389" s="600" t="str">
        <f>IFERROR(VLOOKUP(cppm_pr[[#This Row],[Order Number]],SPHERE!C:CC,39,0),"")</f>
        <v/>
      </c>
      <c r="AJ389" s="600" t="str">
        <f>IFERROR(VLOOKUP(cppm_pr[[#This Row],[Order Number]],'DC TM ONE'!B:CN,42,0),"")</f>
        <v/>
      </c>
      <c r="AK389" s="600"/>
      <c r="AL389" s="609"/>
      <c r="AM389" s="603"/>
      <c r="AN389" s="603"/>
      <c r="AO389" s="603"/>
      <c r="AP389" s="603"/>
      <c r="AQ389" s="610"/>
      <c r="AR389" s="603">
        <v>3400038769</v>
      </c>
      <c r="AS389" s="600" t="s">
        <v>5378</v>
      </c>
      <c r="AT389" s="610"/>
      <c r="AU389" s="603"/>
      <c r="AV389" s="603"/>
      <c r="AW389" s="603"/>
      <c r="AX389" s="603"/>
      <c r="AY389" s="603"/>
      <c r="AZ389" s="603"/>
      <c r="BA389" s="603"/>
      <c r="BB389" s="603"/>
      <c r="BC389" s="603"/>
      <c r="BD389" s="603"/>
      <c r="BE389" s="603"/>
      <c r="BF389" s="603"/>
      <c r="BG389" s="603" t="s">
        <v>947</v>
      </c>
      <c r="BH389" s="603" t="s">
        <v>9069</v>
      </c>
    </row>
    <row r="390" spans="1:60" ht="12" customHeight="1">
      <c r="A390" s="589">
        <v>387</v>
      </c>
      <c r="B390" s="589" t="s">
        <v>68</v>
      </c>
      <c r="C390" s="590" t="s">
        <v>256</v>
      </c>
      <c r="D390" s="591"/>
      <c r="E390" s="589" t="s">
        <v>9070</v>
      </c>
      <c r="F390" s="592"/>
      <c r="G390" s="592"/>
      <c r="H390" s="592" t="s">
        <v>146</v>
      </c>
      <c r="I390" s="589" t="s">
        <v>9071</v>
      </c>
      <c r="J390" s="589" t="s">
        <v>737</v>
      </c>
      <c r="K390" s="593"/>
      <c r="L390" s="595" t="s">
        <v>55</v>
      </c>
      <c r="M390" s="593"/>
      <c r="N390" s="595"/>
      <c r="O390" s="592"/>
      <c r="P390" s="655"/>
      <c r="Q390" s="655"/>
      <c r="R390" s="589">
        <f t="shared" si="6"/>
        <v>0</v>
      </c>
      <c r="S390" s="589"/>
      <c r="T390" s="596" t="str">
        <f>VLOOKUP(cppm_pr[[#This Row],[Status]],'All Link_LOV'!$I$32:$K$72,2,0)</f>
        <v>PO Issued / Not Require LOR</v>
      </c>
      <c r="U390" s="596" t="s">
        <v>9045</v>
      </c>
      <c r="V390" s="589">
        <v>10</v>
      </c>
      <c r="W390" s="596"/>
      <c r="X390" s="603">
        <v>2</v>
      </c>
      <c r="Y390" s="592" t="s">
        <v>6058</v>
      </c>
      <c r="Z390" s="597">
        <v>45180</v>
      </c>
      <c r="AA390" s="598"/>
      <c r="AB390" s="595"/>
      <c r="AC390" s="595"/>
      <c r="AD390" s="592"/>
      <c r="AE390" s="592"/>
      <c r="AF390" s="592" t="s">
        <v>398</v>
      </c>
      <c r="AG390" s="592" t="s">
        <v>488</v>
      </c>
      <c r="AH390" s="592"/>
      <c r="AI390" s="600" t="str">
        <f>IFERROR(VLOOKUP(cppm_pr[[#This Row],[Order Number]],SPHERE!C:CC,39,0),"")</f>
        <v/>
      </c>
      <c r="AJ390" s="600" t="str">
        <f>IFERROR(VLOOKUP(cppm_pr[[#This Row],[Order Number]],'DC TM ONE'!B:CN,42,0),"")</f>
        <v/>
      </c>
      <c r="AK390" s="592"/>
      <c r="AL390" s="599"/>
      <c r="AM390" s="592"/>
      <c r="AN390" s="592"/>
      <c r="AO390" s="592"/>
      <c r="AP390" s="592"/>
      <c r="AQ390" s="598"/>
      <c r="AR390" s="592"/>
      <c r="AS390" s="592"/>
      <c r="AT390" s="598"/>
      <c r="AU390" s="592"/>
      <c r="AV390" s="592"/>
      <c r="AW390" s="592"/>
      <c r="AX390" s="592"/>
      <c r="AY390" s="592"/>
      <c r="AZ390" s="592"/>
      <c r="BA390" s="592"/>
      <c r="BB390" s="592"/>
      <c r="BC390" s="592"/>
      <c r="BD390" s="592"/>
      <c r="BE390" s="592"/>
      <c r="BF390" s="592"/>
      <c r="BG390" s="592" t="s">
        <v>738</v>
      </c>
      <c r="BH390" s="592"/>
    </row>
    <row r="391" spans="1:60" ht="12" customHeight="1">
      <c r="A391" s="600">
        <v>388</v>
      </c>
      <c r="B391" s="600" t="s">
        <v>80</v>
      </c>
      <c r="C391" s="601" t="s">
        <v>267</v>
      </c>
      <c r="D391" s="602"/>
      <c r="E391" s="600" t="s">
        <v>9072</v>
      </c>
      <c r="F391" s="603" t="s">
        <v>943</v>
      </c>
      <c r="G391" s="603" t="s">
        <v>7066</v>
      </c>
      <c r="H391" s="603" t="s">
        <v>151</v>
      </c>
      <c r="I391" s="600" t="s">
        <v>7067</v>
      </c>
      <c r="J391" s="600" t="s">
        <v>941</v>
      </c>
      <c r="K391" s="611" t="s">
        <v>7068</v>
      </c>
      <c r="L391" s="606" t="s">
        <v>51</v>
      </c>
      <c r="M391" s="611"/>
      <c r="N391" s="606"/>
      <c r="O391" s="603"/>
      <c r="P391" s="625"/>
      <c r="Q391" s="625"/>
      <c r="R391" s="600">
        <f t="shared" si="6"/>
        <v>0</v>
      </c>
      <c r="S391" s="600"/>
      <c r="T391" s="607" t="str">
        <f>VLOOKUP(cppm_pr[[#This Row],[Status]],'All Link_LOV'!$I$32:$K$72,2,0)</f>
        <v>PO Issued</v>
      </c>
      <c r="U391" s="607" t="s">
        <v>9045</v>
      </c>
      <c r="V391" s="600">
        <v>11</v>
      </c>
      <c r="W391" s="607"/>
      <c r="X391" s="603">
        <v>1</v>
      </c>
      <c r="Y391" s="603" t="s">
        <v>8225</v>
      </c>
      <c r="Z391" s="608">
        <v>45180</v>
      </c>
      <c r="AA391" s="603"/>
      <c r="AB391" s="606"/>
      <c r="AC391" s="606"/>
      <c r="AD391" s="603"/>
      <c r="AE391" s="603"/>
      <c r="AF391" s="603" t="s">
        <v>398</v>
      </c>
      <c r="AG391" s="603" t="s">
        <v>488</v>
      </c>
      <c r="AH391" s="600" t="s">
        <v>9073</v>
      </c>
      <c r="AI391" s="600" t="str">
        <f>IFERROR(VLOOKUP(cppm_pr[[#This Row],[Order Number]],SPHERE!C:CC,39,0),"")</f>
        <v/>
      </c>
      <c r="AJ391" s="600" t="str">
        <f>IFERROR(VLOOKUP(cppm_pr[[#This Row],[Order Number]],'DC TM ONE'!B:CN,42,0),"")</f>
        <v/>
      </c>
      <c r="AK391" s="600"/>
      <c r="AL391" s="609"/>
      <c r="AM391" s="603"/>
      <c r="AN391" s="603"/>
      <c r="AO391" s="603"/>
      <c r="AP391" s="603"/>
      <c r="AQ391" s="610"/>
      <c r="AR391" s="689" t="s">
        <v>9074</v>
      </c>
      <c r="AS391" s="600" t="s">
        <v>2165</v>
      </c>
      <c r="AT391" s="610"/>
      <c r="AU391" s="603"/>
      <c r="AV391" s="603"/>
      <c r="AW391" s="603"/>
      <c r="AX391" s="603"/>
      <c r="AY391" s="603"/>
      <c r="AZ391" s="603"/>
      <c r="BA391" s="603"/>
      <c r="BB391" s="603"/>
      <c r="BC391" s="603"/>
      <c r="BD391" s="603"/>
      <c r="BE391" s="603"/>
      <c r="BF391" s="603"/>
      <c r="BG391" s="603" t="s">
        <v>942</v>
      </c>
      <c r="BH391" s="603"/>
    </row>
    <row r="392" spans="1:60" ht="12" customHeight="1">
      <c r="A392" s="589">
        <v>389</v>
      </c>
      <c r="B392" s="589" t="s">
        <v>75</v>
      </c>
      <c r="C392" s="590" t="s">
        <v>267</v>
      </c>
      <c r="D392" s="591"/>
      <c r="E392" s="589" t="s">
        <v>6058</v>
      </c>
      <c r="F392" s="592" t="s">
        <v>766</v>
      </c>
      <c r="G392" s="603" t="s">
        <v>7170</v>
      </c>
      <c r="H392" s="592" t="s">
        <v>154</v>
      </c>
      <c r="I392" s="592"/>
      <c r="J392" s="589" t="s">
        <v>764</v>
      </c>
      <c r="K392" s="593"/>
      <c r="L392" s="595" t="s">
        <v>48</v>
      </c>
      <c r="M392" s="593"/>
      <c r="N392" s="595"/>
      <c r="O392" s="592"/>
      <c r="P392" s="594"/>
      <c r="Q392" s="594"/>
      <c r="R392" s="592">
        <f t="shared" si="6"/>
        <v>0</v>
      </c>
      <c r="S392" s="592"/>
      <c r="T392" s="596" t="str">
        <f>VLOOKUP(cppm_pr[[#This Row],[Status]],'All Link_LOV'!$I$32:$K$72,2,0)</f>
        <v>PO Issued</v>
      </c>
      <c r="U392" s="596" t="s">
        <v>9045</v>
      </c>
      <c r="V392" s="589">
        <v>12</v>
      </c>
      <c r="W392" s="596" t="s">
        <v>8026</v>
      </c>
      <c r="X392" s="603" t="s">
        <v>9075</v>
      </c>
      <c r="Y392" s="603"/>
      <c r="Z392" s="597">
        <v>45180</v>
      </c>
      <c r="AA392" s="598"/>
      <c r="AB392" s="595"/>
      <c r="AC392" s="595"/>
      <c r="AD392" s="592"/>
      <c r="AE392" s="592"/>
      <c r="AF392" s="592" t="s">
        <v>398</v>
      </c>
      <c r="AG392" s="592" t="s">
        <v>488</v>
      </c>
      <c r="AH392" s="592"/>
      <c r="AI392" s="600" t="str">
        <f>IFERROR(VLOOKUP(cppm_pr[[#This Row],[Order Number]],SPHERE!C:CC,39,0),"")</f>
        <v/>
      </c>
      <c r="AJ392" s="600" t="str">
        <f>IFERROR(VLOOKUP(cppm_pr[[#This Row],[Order Number]],'DC TM ONE'!B:CN,42,0),"")</f>
        <v/>
      </c>
      <c r="AK392" s="592"/>
      <c r="AL392" s="599"/>
      <c r="AM392" s="592"/>
      <c r="AN392" s="592"/>
      <c r="AO392" s="592"/>
      <c r="AP392" s="592"/>
      <c r="AQ392" s="598"/>
      <c r="AR392" s="592"/>
      <c r="AS392" s="592"/>
      <c r="AT392" s="598"/>
      <c r="AU392" s="592"/>
      <c r="AV392" s="592"/>
      <c r="AW392" s="592"/>
      <c r="AX392" s="592"/>
      <c r="AY392" s="592"/>
      <c r="AZ392" s="592"/>
      <c r="BA392" s="592"/>
      <c r="BB392" s="592"/>
      <c r="BC392" s="592"/>
      <c r="BD392" s="592"/>
      <c r="BE392" s="592"/>
      <c r="BF392" s="592"/>
      <c r="BG392" s="592" t="s">
        <v>765</v>
      </c>
      <c r="BH392" s="592"/>
    </row>
    <row r="393" spans="1:60" ht="12" customHeight="1">
      <c r="A393" s="600">
        <v>390</v>
      </c>
      <c r="B393" s="600" t="s">
        <v>79</v>
      </c>
      <c r="C393" s="601" t="s">
        <v>267</v>
      </c>
      <c r="D393" s="602"/>
      <c r="E393" s="600" t="s">
        <v>9076</v>
      </c>
      <c r="F393" s="603"/>
      <c r="G393" s="603"/>
      <c r="H393" s="603" t="s">
        <v>156</v>
      </c>
      <c r="I393" s="603" t="s">
        <v>9077</v>
      </c>
      <c r="J393" s="600" t="s">
        <v>867</v>
      </c>
      <c r="K393" s="611"/>
      <c r="L393" s="606" t="s">
        <v>49</v>
      </c>
      <c r="M393" s="611"/>
      <c r="N393" s="606"/>
      <c r="O393" s="603"/>
      <c r="P393" s="605"/>
      <c r="Q393" s="605"/>
      <c r="R393" s="603">
        <f t="shared" si="6"/>
        <v>0</v>
      </c>
      <c r="S393" s="603"/>
      <c r="T393" s="607" t="str">
        <f>VLOOKUP(cppm_pr[[#This Row],[Status]],'All Link_LOV'!$I$32:$K$72,2,0)</f>
        <v>PO Issued</v>
      </c>
      <c r="U393" s="607" t="s">
        <v>9045</v>
      </c>
      <c r="V393" s="600">
        <v>13</v>
      </c>
      <c r="W393" s="607"/>
      <c r="X393" s="603">
        <v>1</v>
      </c>
      <c r="Y393" s="603" t="s">
        <v>8225</v>
      </c>
      <c r="Z393" s="608">
        <v>45180</v>
      </c>
      <c r="AA393" s="603"/>
      <c r="AB393" s="606"/>
      <c r="AC393" s="606"/>
      <c r="AD393" s="603"/>
      <c r="AE393" s="603"/>
      <c r="AF393" s="603" t="s">
        <v>398</v>
      </c>
      <c r="AG393" s="603" t="s">
        <v>488</v>
      </c>
      <c r="AH393" s="603"/>
      <c r="AI393" s="600" t="str">
        <f>IFERROR(VLOOKUP(cppm_pr[[#This Row],[Order Number]],SPHERE!C:CC,39,0),"")</f>
        <v/>
      </c>
      <c r="AJ393" s="600" t="str">
        <f>IFERROR(VLOOKUP(cppm_pr[[#This Row],[Order Number]],'DC TM ONE'!B:CN,42,0),"")</f>
        <v/>
      </c>
      <c r="AK393" s="603"/>
      <c r="AL393" s="609"/>
      <c r="AM393" s="603"/>
      <c r="AN393" s="603"/>
      <c r="AO393" s="603"/>
      <c r="AP393" s="603"/>
      <c r="AQ393" s="610"/>
      <c r="AR393" s="603"/>
      <c r="AS393" s="603"/>
      <c r="AT393" s="610"/>
      <c r="AU393" s="603"/>
      <c r="AV393" s="603"/>
      <c r="AW393" s="603"/>
      <c r="AX393" s="603"/>
      <c r="AY393" s="603"/>
      <c r="AZ393" s="603"/>
      <c r="BA393" s="603"/>
      <c r="BB393" s="603"/>
      <c r="BC393" s="603"/>
      <c r="BD393" s="603"/>
      <c r="BE393" s="603"/>
      <c r="BF393" s="603"/>
      <c r="BG393" s="603" t="s">
        <v>868</v>
      </c>
      <c r="BH393" s="603">
        <v>4902141361</v>
      </c>
    </row>
    <row r="394" spans="1:60" ht="12" customHeight="1">
      <c r="A394" s="589">
        <v>391</v>
      </c>
      <c r="B394" s="589" t="s">
        <v>68</v>
      </c>
      <c r="C394" s="590" t="s">
        <v>267</v>
      </c>
      <c r="D394" s="591"/>
      <c r="E394" s="589" t="s">
        <v>9078</v>
      </c>
      <c r="F394" s="592" t="s">
        <v>773</v>
      </c>
      <c r="G394" s="603" t="s">
        <v>7081</v>
      </c>
      <c r="H394" s="592" t="s">
        <v>160</v>
      </c>
      <c r="I394" s="592"/>
      <c r="J394" s="589" t="s">
        <v>771</v>
      </c>
      <c r="K394" s="593"/>
      <c r="L394" s="595" t="s">
        <v>48</v>
      </c>
      <c r="M394" s="593"/>
      <c r="N394" s="595"/>
      <c r="O394" s="592"/>
      <c r="P394" s="594"/>
      <c r="Q394" s="594"/>
      <c r="R394" s="592">
        <f t="shared" si="6"/>
        <v>0</v>
      </c>
      <c r="S394" s="592"/>
      <c r="T394" s="596" t="str">
        <f>VLOOKUP(cppm_pr[[#This Row],[Status]],'All Link_LOV'!$I$32:$K$72,2,0)</f>
        <v>PO Issued</v>
      </c>
      <c r="U394" s="596" t="s">
        <v>9045</v>
      </c>
      <c r="V394" s="589">
        <v>14</v>
      </c>
      <c r="W394" s="596" t="s">
        <v>8026</v>
      </c>
      <c r="X394" s="603" t="s">
        <v>9075</v>
      </c>
      <c r="Y394" s="603"/>
      <c r="Z394" s="597">
        <v>45180</v>
      </c>
      <c r="AA394" s="598"/>
      <c r="AB394" s="595"/>
      <c r="AC394" s="595"/>
      <c r="AD394" s="592"/>
      <c r="AE394" s="592"/>
      <c r="AF394" s="592" t="s">
        <v>398</v>
      </c>
      <c r="AG394" s="592" t="s">
        <v>488</v>
      </c>
      <c r="AH394" s="592"/>
      <c r="AI394" s="600" t="str">
        <f>IFERROR(VLOOKUP(cppm_pr[[#This Row],[Order Number]],SPHERE!C:CC,39,0),"")</f>
        <v/>
      </c>
      <c r="AJ394" s="600" t="str">
        <f>IFERROR(VLOOKUP(cppm_pr[[#This Row],[Order Number]],'DC TM ONE'!B:CN,42,0),"")</f>
        <v/>
      </c>
      <c r="AK394" s="592"/>
      <c r="AL394" s="599"/>
      <c r="AM394" s="592"/>
      <c r="AN394" s="592"/>
      <c r="AO394" s="592"/>
      <c r="AP394" s="592"/>
      <c r="AQ394" s="598"/>
      <c r="AR394" s="592"/>
      <c r="AS394" s="592"/>
      <c r="AT394" s="598"/>
      <c r="AU394" s="592"/>
      <c r="AV394" s="592"/>
      <c r="AW394" s="592"/>
      <c r="AX394" s="592"/>
      <c r="AY394" s="592"/>
      <c r="AZ394" s="592"/>
      <c r="BA394" s="592"/>
      <c r="BB394" s="592"/>
      <c r="BC394" s="592"/>
      <c r="BD394" s="592"/>
      <c r="BE394" s="592"/>
      <c r="BF394" s="592"/>
      <c r="BG394" s="592" t="s">
        <v>772</v>
      </c>
      <c r="BH394" s="592"/>
    </row>
    <row r="395" spans="1:60" ht="12" customHeight="1">
      <c r="A395" s="600">
        <v>392</v>
      </c>
      <c r="B395" s="600" t="s">
        <v>79</v>
      </c>
      <c r="C395" s="601" t="s">
        <v>256</v>
      </c>
      <c r="D395" s="602">
        <v>45178</v>
      </c>
      <c r="E395" s="600" t="s">
        <v>9079</v>
      </c>
      <c r="F395" s="603"/>
      <c r="G395" s="603"/>
      <c r="H395" s="603" t="s">
        <v>164</v>
      </c>
      <c r="I395" s="600"/>
      <c r="J395" s="600" t="s">
        <v>894</v>
      </c>
      <c r="K395" s="611"/>
      <c r="L395" s="606" t="s">
        <v>49</v>
      </c>
      <c r="M395" s="611"/>
      <c r="N395" s="606"/>
      <c r="O395" s="603"/>
      <c r="P395" s="625"/>
      <c r="Q395" s="625"/>
      <c r="R395" s="600">
        <f t="shared" si="6"/>
        <v>0</v>
      </c>
      <c r="S395" s="600"/>
      <c r="T395" s="607" t="str">
        <f>VLOOKUP(cppm_pr[[#This Row],[Status]],'All Link_LOV'!$I$32:$K$72,2,0)</f>
        <v>PO Issued / Not Require LOR</v>
      </c>
      <c r="U395" s="607" t="s">
        <v>9045</v>
      </c>
      <c r="V395" s="600">
        <v>15</v>
      </c>
      <c r="W395" s="607"/>
      <c r="X395" s="603">
        <v>1</v>
      </c>
      <c r="Y395" s="603" t="s">
        <v>8225</v>
      </c>
      <c r="Z395" s="608">
        <v>45180</v>
      </c>
      <c r="AA395" s="603"/>
      <c r="AB395" s="606"/>
      <c r="AC395" s="606"/>
      <c r="AD395" s="603"/>
      <c r="AE395" s="603"/>
      <c r="AF395" s="603" t="s">
        <v>398</v>
      </c>
      <c r="AG395" s="603" t="s">
        <v>488</v>
      </c>
      <c r="AH395" s="603"/>
      <c r="AI395" s="600" t="str">
        <f>IFERROR(VLOOKUP(cppm_pr[[#This Row],[Order Number]],SPHERE!C:CC,39,0),"")</f>
        <v/>
      </c>
      <c r="AJ395" s="600" t="str">
        <f>IFERROR(VLOOKUP(cppm_pr[[#This Row],[Order Number]],'DC TM ONE'!B:CN,42,0),"")</f>
        <v/>
      </c>
      <c r="AK395" s="603"/>
      <c r="AL395" s="609"/>
      <c r="AM395" s="603"/>
      <c r="AN395" s="603"/>
      <c r="AO395" s="603"/>
      <c r="AP395" s="603"/>
      <c r="AQ395" s="610"/>
      <c r="AR395" s="603"/>
      <c r="AS395" s="603"/>
      <c r="AT395" s="610"/>
      <c r="AU395" s="603"/>
      <c r="AV395" s="603"/>
      <c r="AW395" s="603"/>
      <c r="AX395" s="603"/>
      <c r="AY395" s="603"/>
      <c r="AZ395" s="603"/>
      <c r="BA395" s="603"/>
      <c r="BB395" s="603"/>
      <c r="BC395" s="603"/>
      <c r="BD395" s="603"/>
      <c r="BE395" s="603"/>
      <c r="BF395" s="603"/>
      <c r="BG395" s="603" t="s">
        <v>895</v>
      </c>
      <c r="BH395" s="603"/>
    </row>
    <row r="396" spans="1:60" ht="12" customHeight="1">
      <c r="A396" s="589">
        <v>393</v>
      </c>
      <c r="B396" s="589" t="s">
        <v>79</v>
      </c>
      <c r="C396" s="590" t="s">
        <v>267</v>
      </c>
      <c r="D396" s="591"/>
      <c r="E396" s="589" t="s">
        <v>7095</v>
      </c>
      <c r="F396" s="592"/>
      <c r="G396" s="592"/>
      <c r="H396" s="592" t="s">
        <v>168</v>
      </c>
      <c r="I396" s="592"/>
      <c r="J396" s="589" t="s">
        <v>783</v>
      </c>
      <c r="K396" s="593"/>
      <c r="L396" s="595" t="s">
        <v>48</v>
      </c>
      <c r="M396" s="593"/>
      <c r="N396" s="595"/>
      <c r="O396" s="592"/>
      <c r="P396" s="594"/>
      <c r="Q396" s="594"/>
      <c r="R396" s="592">
        <f t="shared" si="6"/>
        <v>0</v>
      </c>
      <c r="S396" s="592"/>
      <c r="T396" s="596" t="str">
        <f>VLOOKUP(cppm_pr[[#This Row],[Status]],'All Link_LOV'!$I$32:$K$72,2,0)</f>
        <v>PO Issued</v>
      </c>
      <c r="U396" s="596" t="s">
        <v>9045</v>
      </c>
      <c r="V396" s="589">
        <v>16</v>
      </c>
      <c r="W396" s="596"/>
      <c r="X396" s="603">
        <v>3</v>
      </c>
      <c r="Y396" s="592" t="s">
        <v>6058</v>
      </c>
      <c r="Z396" s="597">
        <v>45180</v>
      </c>
      <c r="AA396" s="598"/>
      <c r="AB396" s="595"/>
      <c r="AC396" s="595"/>
      <c r="AD396" s="592"/>
      <c r="AE396" s="592"/>
      <c r="AF396" s="592" t="s">
        <v>398</v>
      </c>
      <c r="AG396" s="592" t="s">
        <v>488</v>
      </c>
      <c r="AH396" s="592"/>
      <c r="AI396" s="600" t="str">
        <f>IFERROR(VLOOKUP(cppm_pr[[#This Row],[Order Number]],SPHERE!C:CC,39,0),"")</f>
        <v/>
      </c>
      <c r="AJ396" s="600" t="str">
        <f>IFERROR(VLOOKUP(cppm_pr[[#This Row],[Order Number]],'DC TM ONE'!B:CN,42,0),"")</f>
        <v/>
      </c>
      <c r="AK396" s="592"/>
      <c r="AL396" s="599"/>
      <c r="AM396" s="592"/>
      <c r="AN396" s="592"/>
      <c r="AO396" s="592"/>
      <c r="AP396" s="592"/>
      <c r="AQ396" s="598"/>
      <c r="AR396" s="592"/>
      <c r="AS396" s="592"/>
      <c r="AT396" s="598"/>
      <c r="AU396" s="592"/>
      <c r="AV396" s="592"/>
      <c r="AW396" s="592"/>
      <c r="AX396" s="592"/>
      <c r="AY396" s="592"/>
      <c r="AZ396" s="592"/>
      <c r="BA396" s="592"/>
      <c r="BB396" s="592"/>
      <c r="BC396" s="592"/>
      <c r="BD396" s="592"/>
      <c r="BE396" s="592"/>
      <c r="BF396" s="592"/>
      <c r="BG396" s="592" t="s">
        <v>784</v>
      </c>
      <c r="BH396" s="592">
        <v>4902145961</v>
      </c>
    </row>
    <row r="397" spans="1:60" ht="12" customHeight="1">
      <c r="A397" s="600">
        <v>394</v>
      </c>
      <c r="B397" s="600" t="s">
        <v>79</v>
      </c>
      <c r="C397" s="601" t="s">
        <v>267</v>
      </c>
      <c r="D397" s="602"/>
      <c r="E397" s="600" t="s">
        <v>7120</v>
      </c>
      <c r="F397" s="603"/>
      <c r="G397" s="603"/>
      <c r="H397" s="603" t="s">
        <v>172</v>
      </c>
      <c r="I397" s="603"/>
      <c r="J397" s="600" t="s">
        <v>801</v>
      </c>
      <c r="K397" s="611"/>
      <c r="L397" s="606" t="s">
        <v>48</v>
      </c>
      <c r="M397" s="611"/>
      <c r="N397" s="606"/>
      <c r="O397" s="603"/>
      <c r="P397" s="605"/>
      <c r="Q397" s="605"/>
      <c r="R397" s="603">
        <f t="shared" si="6"/>
        <v>0</v>
      </c>
      <c r="S397" s="603"/>
      <c r="T397" s="607" t="str">
        <f>VLOOKUP(cppm_pr[[#This Row],[Status]],'All Link_LOV'!$I$32:$K$72,2,0)</f>
        <v>PO Issued</v>
      </c>
      <c r="U397" s="607" t="s">
        <v>9045</v>
      </c>
      <c r="V397" s="600">
        <v>17</v>
      </c>
      <c r="W397" s="607"/>
      <c r="X397" s="603">
        <v>3</v>
      </c>
      <c r="Y397" s="603" t="s">
        <v>6058</v>
      </c>
      <c r="Z397" s="608">
        <v>45180</v>
      </c>
      <c r="AA397" s="603"/>
      <c r="AB397" s="606"/>
      <c r="AC397" s="606"/>
      <c r="AD397" s="603"/>
      <c r="AE397" s="603"/>
      <c r="AF397" s="603" t="s">
        <v>398</v>
      </c>
      <c r="AG397" s="603" t="s">
        <v>488</v>
      </c>
      <c r="AH397" s="603"/>
      <c r="AI397" s="600" t="str">
        <f>IFERROR(VLOOKUP(cppm_pr[[#This Row],[Order Number]],SPHERE!C:CC,39,0),"")</f>
        <v/>
      </c>
      <c r="AJ397" s="600" t="str">
        <f>IFERROR(VLOOKUP(cppm_pr[[#This Row],[Order Number]],'DC TM ONE'!B:CN,42,0),"")</f>
        <v/>
      </c>
      <c r="AK397" s="603"/>
      <c r="AL397" s="609"/>
      <c r="AM397" s="603"/>
      <c r="AN397" s="603"/>
      <c r="AO397" s="603"/>
      <c r="AP397" s="603"/>
      <c r="AQ397" s="610"/>
      <c r="AR397" s="603"/>
      <c r="AS397" s="603"/>
      <c r="AT397" s="610"/>
      <c r="AU397" s="603"/>
      <c r="AV397" s="603"/>
      <c r="AW397" s="603"/>
      <c r="AX397" s="603"/>
      <c r="AY397" s="603"/>
      <c r="AZ397" s="603"/>
      <c r="BA397" s="603"/>
      <c r="BB397" s="603"/>
      <c r="BC397" s="603"/>
      <c r="BD397" s="603"/>
      <c r="BE397" s="603"/>
      <c r="BF397" s="603"/>
      <c r="BG397" s="603" t="s">
        <v>802</v>
      </c>
      <c r="BH397" s="603">
        <v>4902145993</v>
      </c>
    </row>
    <row r="398" spans="1:60" ht="12" customHeight="1">
      <c r="A398" s="589">
        <v>395</v>
      </c>
      <c r="B398" s="589" t="s">
        <v>83</v>
      </c>
      <c r="C398" s="590" t="s">
        <v>267</v>
      </c>
      <c r="D398" s="591">
        <v>45180</v>
      </c>
      <c r="E398" s="589" t="s">
        <v>7259</v>
      </c>
      <c r="F398" s="592"/>
      <c r="G398" s="592"/>
      <c r="H398" s="592" t="s">
        <v>173</v>
      </c>
      <c r="I398" s="592"/>
      <c r="J398" s="589" t="s">
        <v>768</v>
      </c>
      <c r="K398" s="593"/>
      <c r="L398" s="595" t="s">
        <v>48</v>
      </c>
      <c r="M398" s="593"/>
      <c r="N398" s="595"/>
      <c r="O398" s="592"/>
      <c r="P398" s="594"/>
      <c r="Q398" s="594"/>
      <c r="R398" s="592">
        <f t="shared" si="6"/>
        <v>0</v>
      </c>
      <c r="S398" s="592"/>
      <c r="T398" s="596" t="str">
        <f>VLOOKUP(cppm_pr[[#This Row],[Status]],'All Link_LOV'!$I$32:$K$72,2,0)</f>
        <v>PO Issued</v>
      </c>
      <c r="U398" s="596" t="s">
        <v>9045</v>
      </c>
      <c r="V398" s="589">
        <v>18</v>
      </c>
      <c r="W398" s="596"/>
      <c r="X398" s="603">
        <v>1</v>
      </c>
      <c r="Y398" s="592" t="s">
        <v>6058</v>
      </c>
      <c r="Z398" s="597">
        <v>45180</v>
      </c>
      <c r="AA398" s="598"/>
      <c r="AB398" s="595"/>
      <c r="AC398" s="595"/>
      <c r="AD398" s="592"/>
      <c r="AE398" s="592"/>
      <c r="AF398" s="592" t="s">
        <v>398</v>
      </c>
      <c r="AG398" s="592" t="s">
        <v>488</v>
      </c>
      <c r="AH398" s="592"/>
      <c r="AI398" s="600" t="str">
        <f>IFERROR(VLOOKUP(cppm_pr[[#This Row],[Order Number]],SPHERE!C:CC,39,0),"")</f>
        <v/>
      </c>
      <c r="AJ398" s="600" t="str">
        <f>IFERROR(VLOOKUP(cppm_pr[[#This Row],[Order Number]],'DC TM ONE'!B:CN,42,0),"")</f>
        <v/>
      </c>
      <c r="AK398" s="592"/>
      <c r="AL398" s="599"/>
      <c r="AM398" s="592"/>
      <c r="AN398" s="592"/>
      <c r="AO398" s="592"/>
      <c r="AP398" s="592"/>
      <c r="AQ398" s="598"/>
      <c r="AR398" s="592"/>
      <c r="AS398" s="592"/>
      <c r="AT398" s="598"/>
      <c r="AU398" s="592"/>
      <c r="AV398" s="592"/>
      <c r="AW398" s="592"/>
      <c r="AX398" s="592"/>
      <c r="AY398" s="592"/>
      <c r="AZ398" s="592"/>
      <c r="BA398" s="592"/>
      <c r="BB398" s="592"/>
      <c r="BC398" s="592"/>
      <c r="BD398" s="592"/>
      <c r="BE398" s="592"/>
      <c r="BF398" s="592"/>
      <c r="BG398" s="592" t="s">
        <v>769</v>
      </c>
      <c r="BH398" s="592"/>
    </row>
    <row r="399" spans="1:60" ht="12" customHeight="1">
      <c r="A399" s="600">
        <v>396</v>
      </c>
      <c r="B399" s="600" t="s">
        <v>77</v>
      </c>
      <c r="C399" s="601" t="s">
        <v>256</v>
      </c>
      <c r="D399" s="602"/>
      <c r="E399" s="600" t="s">
        <v>9070</v>
      </c>
      <c r="F399" s="603" t="s">
        <v>876</v>
      </c>
      <c r="G399" s="603"/>
      <c r="H399" s="603" t="s">
        <v>9080</v>
      </c>
      <c r="I399" s="603" t="s">
        <v>9081</v>
      </c>
      <c r="J399" s="600" t="s">
        <v>874</v>
      </c>
      <c r="K399" s="611"/>
      <c r="L399" s="606" t="s">
        <v>49</v>
      </c>
      <c r="M399" s="611"/>
      <c r="N399" s="606"/>
      <c r="O399" s="603"/>
      <c r="P399" s="605"/>
      <c r="Q399" s="605"/>
      <c r="R399" s="603">
        <f t="shared" si="6"/>
        <v>0</v>
      </c>
      <c r="S399" s="603"/>
      <c r="T399" s="607" t="str">
        <f>VLOOKUP(cppm_pr[[#This Row],[Status]],'All Link_LOV'!$I$32:$K$72,2,0)</f>
        <v>PO Issued / Not Require LOR</v>
      </c>
      <c r="U399" s="607" t="s">
        <v>9045</v>
      </c>
      <c r="V399" s="600">
        <v>19</v>
      </c>
      <c r="W399" s="607" t="s">
        <v>8026</v>
      </c>
      <c r="X399" s="603" t="s">
        <v>8231</v>
      </c>
      <c r="Y399" s="603"/>
      <c r="Z399" s="608">
        <v>45180</v>
      </c>
      <c r="AA399" s="603"/>
      <c r="AB399" s="606"/>
      <c r="AC399" s="606"/>
      <c r="AD399" s="603"/>
      <c r="AE399" s="603"/>
      <c r="AF399" s="603" t="s">
        <v>398</v>
      </c>
      <c r="AG399" s="603" t="s">
        <v>488</v>
      </c>
      <c r="AH399" s="603"/>
      <c r="AI399" s="600" t="str">
        <f>IFERROR(VLOOKUP(cppm_pr[[#This Row],[Order Number]],SPHERE!C:CC,39,0),"")</f>
        <v/>
      </c>
      <c r="AJ399" s="600" t="str">
        <f>IFERROR(VLOOKUP(cppm_pr[[#This Row],[Order Number]],'DC TM ONE'!B:CN,42,0),"")</f>
        <v/>
      </c>
      <c r="AK399" s="603"/>
      <c r="AL399" s="609"/>
      <c r="AM399" s="603"/>
      <c r="AN399" s="603"/>
      <c r="AO399" s="603"/>
      <c r="AP399" s="603"/>
      <c r="AQ399" s="610"/>
      <c r="AR399" s="603"/>
      <c r="AS399" s="603"/>
      <c r="AT399" s="610"/>
      <c r="AU399" s="603"/>
      <c r="AV399" s="603"/>
      <c r="AW399" s="603"/>
      <c r="AX399" s="603"/>
      <c r="AY399" s="603"/>
      <c r="AZ399" s="603"/>
      <c r="BA399" s="603"/>
      <c r="BB399" s="603"/>
      <c r="BC399" s="603"/>
      <c r="BD399" s="603"/>
      <c r="BE399" s="603"/>
      <c r="BF399" s="603"/>
      <c r="BG399" s="603" t="s">
        <v>875</v>
      </c>
      <c r="BH399" s="603" t="s">
        <v>9082</v>
      </c>
    </row>
    <row r="400" spans="1:60" ht="12" customHeight="1">
      <c r="A400" s="589">
        <v>397</v>
      </c>
      <c r="B400" s="589" t="s">
        <v>83</v>
      </c>
      <c r="C400" s="590" t="s">
        <v>267</v>
      </c>
      <c r="D400" s="591">
        <v>45177</v>
      </c>
      <c r="E400" s="589" t="s">
        <v>9083</v>
      </c>
      <c r="F400" s="592"/>
      <c r="G400" s="592"/>
      <c r="H400" s="592" t="s">
        <v>177</v>
      </c>
      <c r="I400" s="589"/>
      <c r="J400" s="589" t="s">
        <v>744</v>
      </c>
      <c r="K400" s="593"/>
      <c r="L400" s="595" t="s">
        <v>48</v>
      </c>
      <c r="M400" s="593"/>
      <c r="N400" s="595"/>
      <c r="O400" s="592"/>
      <c r="P400" s="655"/>
      <c r="Q400" s="655"/>
      <c r="R400" s="589">
        <f t="shared" si="6"/>
        <v>0</v>
      </c>
      <c r="S400" s="589"/>
      <c r="T400" s="596" t="str">
        <f>VLOOKUP(cppm_pr[[#This Row],[Status]],'All Link_LOV'!$I$32:$K$72,2,0)</f>
        <v>PO Issued</v>
      </c>
      <c r="U400" s="596" t="s">
        <v>9045</v>
      </c>
      <c r="V400" s="589">
        <v>20</v>
      </c>
      <c r="W400" s="596"/>
      <c r="X400" s="603">
        <v>1</v>
      </c>
      <c r="Y400" s="592" t="s">
        <v>8225</v>
      </c>
      <c r="Z400" s="597">
        <v>45180</v>
      </c>
      <c r="AA400" s="598"/>
      <c r="AB400" s="595"/>
      <c r="AC400" s="595"/>
      <c r="AD400" s="592"/>
      <c r="AE400" s="592"/>
      <c r="AF400" s="592" t="s">
        <v>398</v>
      </c>
      <c r="AG400" s="592" t="s">
        <v>488</v>
      </c>
      <c r="AH400" s="592"/>
      <c r="AI400" s="600" t="str">
        <f>IFERROR(VLOOKUP(cppm_pr[[#This Row],[Order Number]],SPHERE!C:CC,39,0),"")</f>
        <v/>
      </c>
      <c r="AJ400" s="600" t="str">
        <f>IFERROR(VLOOKUP(cppm_pr[[#This Row],[Order Number]],'DC TM ONE'!B:CN,42,0),"")</f>
        <v/>
      </c>
      <c r="AK400" s="592"/>
      <c r="AL400" s="599"/>
      <c r="AM400" s="592"/>
      <c r="AN400" s="592"/>
      <c r="AO400" s="592"/>
      <c r="AP400" s="592"/>
      <c r="AQ400" s="598"/>
      <c r="AR400" s="592"/>
      <c r="AS400" s="592"/>
      <c r="AT400" s="598"/>
      <c r="AU400" s="592"/>
      <c r="AV400" s="592"/>
      <c r="AW400" s="592"/>
      <c r="AX400" s="592"/>
      <c r="AY400" s="592"/>
      <c r="AZ400" s="592"/>
      <c r="BA400" s="592"/>
      <c r="BB400" s="592"/>
      <c r="BC400" s="592"/>
      <c r="BD400" s="592"/>
      <c r="BE400" s="592"/>
      <c r="BF400" s="592"/>
      <c r="BG400" s="592" t="s">
        <v>745</v>
      </c>
      <c r="BH400" s="592"/>
    </row>
    <row r="401" spans="1:60" ht="12" customHeight="1">
      <c r="A401" s="600">
        <v>398</v>
      </c>
      <c r="B401" s="600" t="s">
        <v>71</v>
      </c>
      <c r="C401" s="601" t="s">
        <v>267</v>
      </c>
      <c r="D401" s="602"/>
      <c r="E401" s="600" t="s">
        <v>9084</v>
      </c>
      <c r="F401" s="603" t="s">
        <v>961</v>
      </c>
      <c r="G401" s="603" t="s">
        <v>7102</v>
      </c>
      <c r="H401" s="603" t="s">
        <v>9085</v>
      </c>
      <c r="I401" s="600" t="s">
        <v>8636</v>
      </c>
      <c r="J401" s="600" t="s">
        <v>959</v>
      </c>
      <c r="K401" s="611"/>
      <c r="L401" s="606" t="s">
        <v>51</v>
      </c>
      <c r="M401" s="611"/>
      <c r="N401" s="606"/>
      <c r="O401" s="603"/>
      <c r="P401" s="625"/>
      <c r="Q401" s="625"/>
      <c r="R401" s="600">
        <f t="shared" si="6"/>
        <v>0</v>
      </c>
      <c r="S401" s="600"/>
      <c r="T401" s="607" t="str">
        <f>VLOOKUP(cppm_pr[[#This Row],[Status]],'All Link_LOV'!$I$32:$K$72,2,0)</f>
        <v>PO Issued</v>
      </c>
      <c r="U401" s="607" t="s">
        <v>9045</v>
      </c>
      <c r="V401" s="600">
        <v>21</v>
      </c>
      <c r="W401" s="607"/>
      <c r="X401" s="603">
        <v>1</v>
      </c>
      <c r="Y401" s="603" t="s">
        <v>8225</v>
      </c>
      <c r="Z401" s="608">
        <v>45180</v>
      </c>
      <c r="AA401" s="603"/>
      <c r="AB401" s="606"/>
      <c r="AC401" s="606"/>
      <c r="AD401" s="603"/>
      <c r="AE401" s="603"/>
      <c r="AF401" s="603" t="s">
        <v>398</v>
      </c>
      <c r="AG401" s="603" t="s">
        <v>488</v>
      </c>
      <c r="AH401" s="600" t="s">
        <v>8638</v>
      </c>
      <c r="AI401" s="600" t="str">
        <f>IFERROR(VLOOKUP(cppm_pr[[#This Row],[Order Number]],SPHERE!C:CC,39,0),"")</f>
        <v/>
      </c>
      <c r="AJ401" s="600" t="str">
        <f>IFERROR(VLOOKUP(cppm_pr[[#This Row],[Order Number]],'DC TM ONE'!B:CN,42,0),"")</f>
        <v/>
      </c>
      <c r="AK401" s="600"/>
      <c r="AL401" s="609"/>
      <c r="AM401" s="603"/>
      <c r="AN401" s="603"/>
      <c r="AO401" s="603"/>
      <c r="AP401" s="603"/>
      <c r="AQ401" s="610"/>
      <c r="AR401" s="689" t="s">
        <v>9086</v>
      </c>
      <c r="AS401" s="690" t="s">
        <v>1389</v>
      </c>
      <c r="AT401" s="610"/>
      <c r="AU401" s="603"/>
      <c r="AV401" s="603"/>
      <c r="AW401" s="603"/>
      <c r="AX401" s="603"/>
      <c r="AY401" s="603"/>
      <c r="AZ401" s="603"/>
      <c r="BA401" s="603"/>
      <c r="BB401" s="603"/>
      <c r="BC401" s="603"/>
      <c r="BD401" s="603"/>
      <c r="BE401" s="603"/>
      <c r="BF401" s="603"/>
      <c r="BG401" s="603" t="s">
        <v>960</v>
      </c>
      <c r="BH401" s="603">
        <v>4902145349</v>
      </c>
    </row>
    <row r="402" spans="1:60" ht="12" customHeight="1">
      <c r="A402" s="589">
        <v>399</v>
      </c>
      <c r="B402" s="589" t="s">
        <v>82</v>
      </c>
      <c r="C402" s="590" t="s">
        <v>235</v>
      </c>
      <c r="D402" s="591"/>
      <c r="E402" s="589" t="s">
        <v>6058</v>
      </c>
      <c r="F402" s="592" t="s">
        <v>992</v>
      </c>
      <c r="G402" s="603" t="s">
        <v>7107</v>
      </c>
      <c r="H402" s="592" t="s">
        <v>184</v>
      </c>
      <c r="I402" s="596" t="s">
        <v>7090</v>
      </c>
      <c r="J402" s="589" t="s">
        <v>990</v>
      </c>
      <c r="K402" s="593"/>
      <c r="L402" s="595" t="s">
        <v>51</v>
      </c>
      <c r="M402" s="593"/>
      <c r="N402" s="590"/>
      <c r="O402" s="592"/>
      <c r="P402" s="691"/>
      <c r="Q402" s="691"/>
      <c r="R402" s="596">
        <f t="shared" si="6"/>
        <v>0</v>
      </c>
      <c r="S402" s="596"/>
      <c r="T402" s="596" t="str">
        <f>VLOOKUP(cppm_pr[[#This Row],[Status]],'All Link_LOV'!$I$32:$K$72,2,0)</f>
        <v>In WWPO</v>
      </c>
      <c r="U402" s="596" t="s">
        <v>9045</v>
      </c>
      <c r="V402" s="589">
        <v>22</v>
      </c>
      <c r="W402" s="596" t="s">
        <v>8026</v>
      </c>
      <c r="X402" s="603" t="s">
        <v>499</v>
      </c>
      <c r="Y402" s="603"/>
      <c r="Z402" s="597">
        <v>45180</v>
      </c>
      <c r="AA402" s="598"/>
      <c r="AB402" s="595"/>
      <c r="AC402" s="595"/>
      <c r="AD402" s="592"/>
      <c r="AE402" s="592"/>
      <c r="AF402" s="592" t="s">
        <v>398</v>
      </c>
      <c r="AG402" s="592" t="s">
        <v>488</v>
      </c>
      <c r="AH402" s="589" t="s">
        <v>9087</v>
      </c>
      <c r="AI402" s="600" t="str">
        <f>IFERROR(VLOOKUP(cppm_pr[[#This Row],[Order Number]],SPHERE!C:CC,39,0),"")</f>
        <v/>
      </c>
      <c r="AJ402" s="600" t="str">
        <f>IFERROR(VLOOKUP(cppm_pr[[#This Row],[Order Number]],'DC TM ONE'!B:CN,42,0),"")</f>
        <v/>
      </c>
      <c r="AK402" s="589"/>
      <c r="AL402" s="599"/>
      <c r="AM402" s="592"/>
      <c r="AN402" s="592"/>
      <c r="AO402" s="592"/>
      <c r="AP402" s="592"/>
      <c r="AQ402" s="598"/>
      <c r="AR402" s="592">
        <v>3400038793</v>
      </c>
      <c r="AS402" s="589" t="s">
        <v>9062</v>
      </c>
      <c r="AT402" s="598"/>
      <c r="AU402" s="592"/>
      <c r="AV402" s="592"/>
      <c r="AW402" s="592"/>
      <c r="AX402" s="592"/>
      <c r="AY402" s="592"/>
      <c r="AZ402" s="592"/>
      <c r="BA402" s="592"/>
      <c r="BB402" s="592"/>
      <c r="BC402" s="592"/>
      <c r="BD402" s="592"/>
      <c r="BE402" s="592"/>
      <c r="BF402" s="592"/>
      <c r="BG402" s="592" t="s">
        <v>991</v>
      </c>
      <c r="BH402" s="592"/>
    </row>
    <row r="403" spans="1:60" ht="12" customHeight="1">
      <c r="A403" s="600">
        <v>400</v>
      </c>
      <c r="B403" s="600" t="s">
        <v>82</v>
      </c>
      <c r="C403" s="601" t="s">
        <v>267</v>
      </c>
      <c r="D403" s="602"/>
      <c r="E403" s="600" t="s">
        <v>9088</v>
      </c>
      <c r="F403" s="603" t="s">
        <v>958</v>
      </c>
      <c r="G403" s="603" t="s">
        <v>7128</v>
      </c>
      <c r="H403" s="603" t="s">
        <v>188</v>
      </c>
      <c r="I403" s="600" t="s">
        <v>7115</v>
      </c>
      <c r="J403" s="600" t="s">
        <v>956</v>
      </c>
      <c r="K403" s="611"/>
      <c r="L403" s="606" t="s">
        <v>51</v>
      </c>
      <c r="M403" s="611"/>
      <c r="N403" s="606"/>
      <c r="O403" s="603"/>
      <c r="P403" s="625"/>
      <c r="Q403" s="625"/>
      <c r="R403" s="600">
        <f t="shared" si="6"/>
        <v>0</v>
      </c>
      <c r="S403" s="600"/>
      <c r="T403" s="607" t="str">
        <f>VLOOKUP(cppm_pr[[#This Row],[Status]],'All Link_LOV'!$I$32:$K$72,2,0)</f>
        <v>PO Issued</v>
      </c>
      <c r="U403" s="607" t="s">
        <v>9045</v>
      </c>
      <c r="V403" s="600">
        <v>23</v>
      </c>
      <c r="W403" s="607"/>
      <c r="X403" s="603">
        <v>1</v>
      </c>
      <c r="Y403" s="603" t="s">
        <v>8225</v>
      </c>
      <c r="Z403" s="608">
        <v>45180</v>
      </c>
      <c r="AA403" s="603"/>
      <c r="AB403" s="606"/>
      <c r="AC403" s="606"/>
      <c r="AD403" s="603"/>
      <c r="AE403" s="603"/>
      <c r="AF403" s="603" t="s">
        <v>398</v>
      </c>
      <c r="AG403" s="603" t="s">
        <v>488</v>
      </c>
      <c r="AH403" s="600" t="s">
        <v>9089</v>
      </c>
      <c r="AI403" s="600" t="str">
        <f>IFERROR(VLOOKUP(cppm_pr[[#This Row],[Order Number]],SPHERE!C:CC,39,0),"")</f>
        <v/>
      </c>
      <c r="AJ403" s="600" t="str">
        <f>IFERROR(VLOOKUP(cppm_pr[[#This Row],[Order Number]],'DC TM ONE'!B:CN,42,0),"")</f>
        <v/>
      </c>
      <c r="AK403" s="600"/>
      <c r="AL403" s="609"/>
      <c r="AM403" s="603"/>
      <c r="AN403" s="603"/>
      <c r="AO403" s="603"/>
      <c r="AP403" s="603"/>
      <c r="AQ403" s="610"/>
      <c r="AR403" s="689" t="s">
        <v>9090</v>
      </c>
      <c r="AS403" s="600" t="s">
        <v>9091</v>
      </c>
      <c r="AT403" s="610"/>
      <c r="AU403" s="603"/>
      <c r="AV403" s="603"/>
      <c r="AW403" s="603"/>
      <c r="AX403" s="603"/>
      <c r="AY403" s="603"/>
      <c r="AZ403" s="603"/>
      <c r="BA403" s="603"/>
      <c r="BB403" s="603"/>
      <c r="BC403" s="603"/>
      <c r="BD403" s="603"/>
      <c r="BE403" s="603"/>
      <c r="BF403" s="603"/>
      <c r="BG403" s="603" t="s">
        <v>957</v>
      </c>
      <c r="BH403" s="603"/>
    </row>
    <row r="404" spans="1:60" ht="12" customHeight="1">
      <c r="A404" s="589">
        <v>401</v>
      </c>
      <c r="B404" s="589" t="s">
        <v>77</v>
      </c>
      <c r="C404" s="590" t="s">
        <v>256</v>
      </c>
      <c r="D404" s="591"/>
      <c r="E404" s="589" t="s">
        <v>9083</v>
      </c>
      <c r="F404" s="592"/>
      <c r="G404" s="592"/>
      <c r="H404" s="592" t="s">
        <v>9092</v>
      </c>
      <c r="I404" s="592" t="s">
        <v>9093</v>
      </c>
      <c r="J404" s="589" t="s">
        <v>900</v>
      </c>
      <c r="K404" s="593"/>
      <c r="L404" s="595" t="s">
        <v>49</v>
      </c>
      <c r="M404" s="593"/>
      <c r="N404" s="595"/>
      <c r="O404" s="592"/>
      <c r="P404" s="594"/>
      <c r="Q404" s="594"/>
      <c r="R404" s="592">
        <f t="shared" si="6"/>
        <v>0</v>
      </c>
      <c r="S404" s="592"/>
      <c r="T404" s="596" t="str">
        <f>VLOOKUP(cppm_pr[[#This Row],[Status]],'All Link_LOV'!$I$32:$K$72,2,0)</f>
        <v>PO Issued / Not Require LOR</v>
      </c>
      <c r="U404" s="596" t="s">
        <v>9045</v>
      </c>
      <c r="V404" s="589">
        <v>24</v>
      </c>
      <c r="W404" s="596"/>
      <c r="X404" s="603">
        <v>1</v>
      </c>
      <c r="Y404" s="592" t="s">
        <v>8225</v>
      </c>
      <c r="Z404" s="597">
        <v>45180</v>
      </c>
      <c r="AA404" s="598"/>
      <c r="AB404" s="595"/>
      <c r="AC404" s="595"/>
      <c r="AD404" s="592"/>
      <c r="AE404" s="592"/>
      <c r="AF404" s="592" t="s">
        <v>398</v>
      </c>
      <c r="AG404" s="592" t="s">
        <v>488</v>
      </c>
      <c r="AH404" s="592"/>
      <c r="AI404" s="600" t="str">
        <f>IFERROR(VLOOKUP(cppm_pr[[#This Row],[Order Number]],SPHERE!C:CC,39,0),"")</f>
        <v/>
      </c>
      <c r="AJ404" s="600" t="str">
        <f>IFERROR(VLOOKUP(cppm_pr[[#This Row],[Order Number]],'DC TM ONE'!B:CN,42,0),"")</f>
        <v/>
      </c>
      <c r="AK404" s="592"/>
      <c r="AL404" s="599"/>
      <c r="AM404" s="592"/>
      <c r="AN404" s="592"/>
      <c r="AO404" s="592"/>
      <c r="AP404" s="592"/>
      <c r="AQ404" s="598"/>
      <c r="AR404" s="592"/>
      <c r="AS404" s="592"/>
      <c r="AT404" s="598"/>
      <c r="AU404" s="592"/>
      <c r="AV404" s="592"/>
      <c r="AW404" s="592"/>
      <c r="AX404" s="592"/>
      <c r="AY404" s="592"/>
      <c r="AZ404" s="592"/>
      <c r="BA404" s="592"/>
      <c r="BB404" s="592"/>
      <c r="BC404" s="592"/>
      <c r="BD404" s="592"/>
      <c r="BE404" s="592"/>
      <c r="BF404" s="592"/>
      <c r="BG404" s="592" t="s">
        <v>901</v>
      </c>
      <c r="BH404" s="592" t="s">
        <v>9094</v>
      </c>
    </row>
    <row r="405" spans="1:60" ht="12" customHeight="1">
      <c r="A405" s="600">
        <v>402</v>
      </c>
      <c r="B405" s="600" t="s">
        <v>84</v>
      </c>
      <c r="C405" s="601" t="s">
        <v>267</v>
      </c>
      <c r="D405" s="602"/>
      <c r="E405" s="600" t="s">
        <v>20</v>
      </c>
      <c r="F405" s="603" t="s">
        <v>1020</v>
      </c>
      <c r="G405" s="603" t="s">
        <v>8003</v>
      </c>
      <c r="H405" s="603" t="s">
        <v>196</v>
      </c>
      <c r="I405" s="603" t="s">
        <v>8005</v>
      </c>
      <c r="J405" s="600" t="s">
        <v>1018</v>
      </c>
      <c r="K405" s="611"/>
      <c r="L405" s="606" t="s">
        <v>52</v>
      </c>
      <c r="M405" s="611"/>
      <c r="N405" s="606"/>
      <c r="O405" s="603"/>
      <c r="P405" s="605"/>
      <c r="Q405" s="605"/>
      <c r="R405" s="603">
        <f t="shared" si="6"/>
        <v>0</v>
      </c>
      <c r="S405" s="603"/>
      <c r="T405" s="607" t="str">
        <f>VLOOKUP(cppm_pr[[#This Row],[Status]],'All Link_LOV'!$I$32:$K$72,2,0)</f>
        <v>PO Issued</v>
      </c>
      <c r="U405" s="607" t="s">
        <v>9045</v>
      </c>
      <c r="V405" s="600">
        <v>25</v>
      </c>
      <c r="W405" s="607" t="s">
        <v>8026</v>
      </c>
      <c r="X405" s="603" t="s">
        <v>9075</v>
      </c>
      <c r="Y405" s="603"/>
      <c r="Z405" s="608">
        <v>45180</v>
      </c>
      <c r="AA405" s="603"/>
      <c r="AB405" s="606"/>
      <c r="AC405" s="606"/>
      <c r="AD405" s="603"/>
      <c r="AE405" s="603"/>
      <c r="AF405" s="603" t="s">
        <v>398</v>
      </c>
      <c r="AG405" s="603" t="s">
        <v>488</v>
      </c>
      <c r="AH405" s="603"/>
      <c r="AI405" s="600" t="str">
        <f>IFERROR(VLOOKUP(cppm_pr[[#This Row],[Order Number]],SPHERE!C:CC,39,0),"")</f>
        <v/>
      </c>
      <c r="AJ405" s="600" t="str">
        <f>IFERROR(VLOOKUP(cppm_pr[[#This Row],[Order Number]],'DC TM ONE'!B:CN,42,0),"")</f>
        <v/>
      </c>
      <c r="AK405" s="603"/>
      <c r="AL405" s="609"/>
      <c r="AM405" s="603"/>
      <c r="AN405" s="603"/>
      <c r="AO405" s="603"/>
      <c r="AP405" s="603"/>
      <c r="AQ405" s="610"/>
      <c r="AR405" s="603"/>
      <c r="AS405" s="603"/>
      <c r="AT405" s="610"/>
      <c r="AU405" s="603"/>
      <c r="AV405" s="603"/>
      <c r="AW405" s="603"/>
      <c r="AX405" s="603"/>
      <c r="AY405" s="603"/>
      <c r="AZ405" s="603"/>
      <c r="BA405" s="603"/>
      <c r="BB405" s="603"/>
      <c r="BC405" s="603"/>
      <c r="BD405" s="603"/>
      <c r="BE405" s="603"/>
      <c r="BF405" s="603"/>
      <c r="BG405" s="603" t="s">
        <v>1019</v>
      </c>
      <c r="BH405" s="603"/>
    </row>
    <row r="406" spans="1:60" ht="12" customHeight="1">
      <c r="A406" s="589">
        <v>403</v>
      </c>
      <c r="B406" s="589" t="s">
        <v>76</v>
      </c>
      <c r="C406" s="590" t="s">
        <v>227</v>
      </c>
      <c r="D406" s="591"/>
      <c r="E406" s="589" t="s">
        <v>13</v>
      </c>
      <c r="F406" s="592" t="s">
        <v>1015</v>
      </c>
      <c r="G406" s="603" t="s">
        <v>9095</v>
      </c>
      <c r="H406" s="592" t="s">
        <v>199</v>
      </c>
      <c r="I406" s="592" t="s">
        <v>9096</v>
      </c>
      <c r="J406" s="589" t="s">
        <v>1013</v>
      </c>
      <c r="K406" s="593"/>
      <c r="L406" s="595" t="s">
        <v>52</v>
      </c>
      <c r="M406" s="593"/>
      <c r="N406" s="595"/>
      <c r="O406" s="592"/>
      <c r="P406" s="594"/>
      <c r="Q406" s="594"/>
      <c r="R406" s="592">
        <f t="shared" si="6"/>
        <v>0</v>
      </c>
      <c r="S406" s="592"/>
      <c r="T406" s="596" t="str">
        <f>VLOOKUP(cppm_pr[[#This Row],[Status]],'All Link_LOV'!$I$32:$K$72,2,0)</f>
        <v>Queried - Require More Information From NeC/AND</v>
      </c>
      <c r="U406" s="596" t="s">
        <v>9045</v>
      </c>
      <c r="V406" s="589">
        <v>26</v>
      </c>
      <c r="W406" s="596" t="s">
        <v>8026</v>
      </c>
      <c r="X406" s="603" t="s">
        <v>9075</v>
      </c>
      <c r="Y406" s="603"/>
      <c r="Z406" s="597">
        <v>45180</v>
      </c>
      <c r="AA406" s="598"/>
      <c r="AB406" s="595"/>
      <c r="AC406" s="595"/>
      <c r="AD406" s="592"/>
      <c r="AE406" s="592"/>
      <c r="AF406" s="592" t="s">
        <v>398</v>
      </c>
      <c r="AG406" s="592" t="s">
        <v>488</v>
      </c>
      <c r="AH406" s="592"/>
      <c r="AI406" s="600" t="str">
        <f>IFERROR(VLOOKUP(cppm_pr[[#This Row],[Order Number]],SPHERE!C:CC,39,0),"")</f>
        <v/>
      </c>
      <c r="AJ406" s="600" t="str">
        <f>IFERROR(VLOOKUP(cppm_pr[[#This Row],[Order Number]],'DC TM ONE'!B:CN,42,0),"")</f>
        <v/>
      </c>
      <c r="AK406" s="592"/>
      <c r="AL406" s="599"/>
      <c r="AM406" s="592"/>
      <c r="AN406" s="592"/>
      <c r="AO406" s="592"/>
      <c r="AP406" s="592"/>
      <c r="AQ406" s="598"/>
      <c r="AR406" s="592"/>
      <c r="AS406" s="592"/>
      <c r="AT406" s="598"/>
      <c r="AU406" s="592"/>
      <c r="AV406" s="592"/>
      <c r="AW406" s="592"/>
      <c r="AX406" s="592"/>
      <c r="AY406" s="592"/>
      <c r="AZ406" s="592"/>
      <c r="BA406" s="592"/>
      <c r="BB406" s="592"/>
      <c r="BC406" s="592"/>
      <c r="BD406" s="592"/>
      <c r="BE406" s="592"/>
      <c r="BF406" s="592"/>
      <c r="BG406" s="592" t="s">
        <v>1014</v>
      </c>
      <c r="BH406" s="592"/>
    </row>
    <row r="407" spans="1:60" ht="12" customHeight="1">
      <c r="A407" s="600">
        <v>404</v>
      </c>
      <c r="B407" s="600" t="s">
        <v>72</v>
      </c>
      <c r="C407" s="601" t="s">
        <v>215</v>
      </c>
      <c r="D407" s="602">
        <v>45210</v>
      </c>
      <c r="E407" s="600" t="s">
        <v>9097</v>
      </c>
      <c r="F407" s="603"/>
      <c r="G407" s="603"/>
      <c r="H407" s="603" t="s">
        <v>202</v>
      </c>
      <c r="I407" s="603" t="s">
        <v>9098</v>
      </c>
      <c r="J407" s="600" t="s">
        <v>1027</v>
      </c>
      <c r="K407" s="611"/>
      <c r="L407" s="606" t="s">
        <v>52</v>
      </c>
      <c r="M407" s="611"/>
      <c r="N407" s="606"/>
      <c r="O407" s="603"/>
      <c r="P407" s="605"/>
      <c r="Q407" s="605"/>
      <c r="R407" s="603">
        <f t="shared" si="6"/>
        <v>0</v>
      </c>
      <c r="S407" s="603"/>
      <c r="T407" s="607" t="str">
        <f>VLOOKUP(cppm_pr[[#This Row],[Status]],'All Link_LOV'!$I$32:$K$72,2,0)</f>
        <v>Queried - Require More Information From NeC/AND</v>
      </c>
      <c r="U407" s="607" t="s">
        <v>9045</v>
      </c>
      <c r="V407" s="600">
        <v>27</v>
      </c>
      <c r="W407" s="607" t="s">
        <v>8026</v>
      </c>
      <c r="X407" s="603" t="s">
        <v>9075</v>
      </c>
      <c r="Y407" s="603"/>
      <c r="Z407" s="608">
        <v>45180</v>
      </c>
      <c r="AA407" s="603"/>
      <c r="AB407" s="606"/>
      <c r="AC407" s="606"/>
      <c r="AD407" s="603"/>
      <c r="AE407" s="603"/>
      <c r="AF407" s="603" t="s">
        <v>398</v>
      </c>
      <c r="AG407" s="603" t="s">
        <v>488</v>
      </c>
      <c r="AH407" s="603"/>
      <c r="AI407" s="600" t="str">
        <f>IFERROR(VLOOKUP(cppm_pr[[#This Row],[Order Number]],SPHERE!C:CC,39,0),"")</f>
        <v/>
      </c>
      <c r="AJ407" s="600" t="str">
        <f>IFERROR(VLOOKUP(cppm_pr[[#This Row],[Order Number]],'DC TM ONE'!B:CN,42,0),"")</f>
        <v/>
      </c>
      <c r="AK407" s="603"/>
      <c r="AL407" s="609"/>
      <c r="AM407" s="603"/>
      <c r="AN407" s="603"/>
      <c r="AO407" s="603"/>
      <c r="AP407" s="603"/>
      <c r="AQ407" s="610"/>
      <c r="AR407" s="603"/>
      <c r="AS407" s="603"/>
      <c r="AT407" s="610"/>
      <c r="AU407" s="603"/>
      <c r="AV407" s="603"/>
      <c r="AW407" s="603"/>
      <c r="AX407" s="603"/>
      <c r="AY407" s="603"/>
      <c r="AZ407" s="603"/>
      <c r="BA407" s="603"/>
      <c r="BB407" s="603"/>
      <c r="BC407" s="603"/>
      <c r="BD407" s="603"/>
      <c r="BE407" s="603"/>
      <c r="BF407" s="603"/>
      <c r="BG407" s="603" t="s">
        <v>1028</v>
      </c>
      <c r="BH407" s="603"/>
    </row>
    <row r="408" spans="1:60" ht="12" customHeight="1">
      <c r="A408" s="589">
        <v>405</v>
      </c>
      <c r="B408" s="589" t="s">
        <v>84</v>
      </c>
      <c r="C408" s="590" t="s">
        <v>260</v>
      </c>
      <c r="D408" s="591"/>
      <c r="E408" s="589" t="s">
        <v>9099</v>
      </c>
      <c r="F408" s="592"/>
      <c r="G408" s="592"/>
      <c r="H408" s="592" t="s">
        <v>206</v>
      </c>
      <c r="I408" s="592"/>
      <c r="J408" s="589" t="s">
        <v>1043</v>
      </c>
      <c r="K408" s="593"/>
      <c r="L408" s="595" t="s">
        <v>52</v>
      </c>
      <c r="M408" s="593"/>
      <c r="N408" s="595"/>
      <c r="O408" s="592"/>
      <c r="P408" s="594"/>
      <c r="Q408" s="594"/>
      <c r="R408" s="592">
        <f t="shared" si="6"/>
        <v>0</v>
      </c>
      <c r="S408" s="592"/>
      <c r="T408" s="596" t="str">
        <f>VLOOKUP(cppm_pr[[#This Row],[Status]],'All Link_LOV'!$I$32:$K$72,2,0)</f>
        <v>PR Creation</v>
      </c>
      <c r="U408" s="596" t="s">
        <v>9045</v>
      </c>
      <c r="V408" s="589">
        <v>28</v>
      </c>
      <c r="W408" s="596"/>
      <c r="X408" s="603">
        <v>3</v>
      </c>
      <c r="Y408" s="592" t="s">
        <v>6058</v>
      </c>
      <c r="Z408" s="597">
        <v>45180</v>
      </c>
      <c r="AA408" s="598"/>
      <c r="AB408" s="595"/>
      <c r="AC408" s="595"/>
      <c r="AD408" s="592"/>
      <c r="AE408" s="592"/>
      <c r="AF408" s="592" t="s">
        <v>398</v>
      </c>
      <c r="AG408" s="592" t="s">
        <v>488</v>
      </c>
      <c r="AH408" s="592"/>
      <c r="AI408" s="600" t="str">
        <f>IFERROR(VLOOKUP(cppm_pr[[#This Row],[Order Number]],SPHERE!C:CC,39,0),"")</f>
        <v/>
      </c>
      <c r="AJ408" s="600" t="str">
        <f>IFERROR(VLOOKUP(cppm_pr[[#This Row],[Order Number]],'DC TM ONE'!B:CN,42,0),"")</f>
        <v/>
      </c>
      <c r="AK408" s="592"/>
      <c r="AL408" s="599"/>
      <c r="AM408" s="592"/>
      <c r="AN408" s="592"/>
      <c r="AO408" s="592"/>
      <c r="AP408" s="592"/>
      <c r="AQ408" s="598"/>
      <c r="AR408" s="592"/>
      <c r="AS408" s="592"/>
      <c r="AT408" s="598"/>
      <c r="AU408" s="592"/>
      <c r="AV408" s="592"/>
      <c r="AW408" s="592"/>
      <c r="AX408" s="592"/>
      <c r="AY408" s="592"/>
      <c r="AZ408" s="592"/>
      <c r="BA408" s="592"/>
      <c r="BB408" s="592"/>
      <c r="BC408" s="592"/>
      <c r="BD408" s="592"/>
      <c r="BE408" s="592"/>
      <c r="BF408" s="592"/>
      <c r="BG408" s="592" t="s">
        <v>1044</v>
      </c>
      <c r="BH408" s="592"/>
    </row>
    <row r="409" spans="1:60" s="544" customFormat="1" ht="12" customHeight="1">
      <c r="A409" s="630">
        <v>406</v>
      </c>
      <c r="B409" s="630" t="s">
        <v>64</v>
      </c>
      <c r="C409" s="601" t="s">
        <v>267</v>
      </c>
      <c r="D409" s="629">
        <v>45177</v>
      </c>
      <c r="E409" s="600" t="s">
        <v>9100</v>
      </c>
      <c r="F409" s="634"/>
      <c r="G409" s="634"/>
      <c r="H409" s="634" t="s">
        <v>209</v>
      </c>
      <c r="I409" s="603" t="s">
        <v>9101</v>
      </c>
      <c r="J409" s="630" t="s">
        <v>716</v>
      </c>
      <c r="K409" s="611"/>
      <c r="L409" s="595" t="s">
        <v>1691</v>
      </c>
      <c r="M409" s="611"/>
      <c r="N409" s="636"/>
      <c r="O409" s="634"/>
      <c r="P409" s="605"/>
      <c r="Q409" s="605"/>
      <c r="R409" s="603">
        <f t="shared" si="6"/>
        <v>0</v>
      </c>
      <c r="S409" s="603"/>
      <c r="T409" s="633" t="str">
        <f>VLOOKUP(cppm_pr[[#This Row],[Status]],'All Link_LOV'!$I$32:$K$72,2,0)</f>
        <v>PO Issued</v>
      </c>
      <c r="U409" s="633" t="s">
        <v>9045</v>
      </c>
      <c r="V409" s="630">
        <v>29</v>
      </c>
      <c r="W409" s="633"/>
      <c r="X409" s="603">
        <v>2</v>
      </c>
      <c r="Y409" s="634" t="s">
        <v>6058</v>
      </c>
      <c r="Z409" s="635">
        <v>45180</v>
      </c>
      <c r="AA409" s="634"/>
      <c r="AB409" s="636"/>
      <c r="AC409" s="636"/>
      <c r="AD409" s="634"/>
      <c r="AE409" s="634"/>
      <c r="AF409" s="634" t="s">
        <v>398</v>
      </c>
      <c r="AG409" s="634" t="s">
        <v>488</v>
      </c>
      <c r="AH409" s="634"/>
      <c r="AI409" s="600" t="str">
        <f>IFERROR(VLOOKUP(cppm_pr[[#This Row],[Order Number]],SPHERE!C:CC,39,0),"")</f>
        <v/>
      </c>
      <c r="AJ409" s="600" t="str">
        <f>IFERROR(VLOOKUP(cppm_pr[[#This Row],[Order Number]],'DC TM ONE'!B:CN,42,0),"")</f>
        <v/>
      </c>
      <c r="AK409" s="634"/>
      <c r="AL409" s="637"/>
      <c r="AM409" s="634"/>
      <c r="AN409" s="634"/>
      <c r="AO409" s="634"/>
      <c r="AP409" s="634"/>
      <c r="AQ409" s="638"/>
      <c r="AR409" s="634"/>
      <c r="AS409" s="634"/>
      <c r="AT409" s="638"/>
      <c r="AU409" s="634"/>
      <c r="AV409" s="634"/>
      <c r="AW409" s="634"/>
      <c r="AX409" s="634"/>
      <c r="AY409" s="634"/>
      <c r="AZ409" s="634"/>
      <c r="BA409" s="634"/>
      <c r="BB409" s="634"/>
      <c r="BC409" s="634"/>
      <c r="BD409" s="634"/>
      <c r="BE409" s="634"/>
      <c r="BF409" s="634"/>
      <c r="BG409" s="634" t="s">
        <v>717</v>
      </c>
      <c r="BH409" s="634">
        <v>4902143073</v>
      </c>
    </row>
    <row r="410" spans="1:60" ht="12" customHeight="1">
      <c r="A410" s="589">
        <v>407</v>
      </c>
      <c r="B410" s="589" t="s">
        <v>83</v>
      </c>
      <c r="C410" s="590" t="s">
        <v>267</v>
      </c>
      <c r="D410" s="591">
        <v>45204</v>
      </c>
      <c r="E410" s="589"/>
      <c r="F410" s="592" t="s">
        <v>1003</v>
      </c>
      <c r="G410" s="603" t="s">
        <v>9102</v>
      </c>
      <c r="H410" s="592" t="s">
        <v>212</v>
      </c>
      <c r="I410" s="596" t="s">
        <v>9103</v>
      </c>
      <c r="J410" s="589" t="s">
        <v>1001</v>
      </c>
      <c r="K410" s="593" t="s">
        <v>9104</v>
      </c>
      <c r="L410" s="595" t="s">
        <v>51</v>
      </c>
      <c r="M410" s="593"/>
      <c r="N410" s="595"/>
      <c r="O410" s="592"/>
      <c r="P410" s="691"/>
      <c r="Q410" s="691"/>
      <c r="R410" s="596">
        <f t="shared" si="6"/>
        <v>0</v>
      </c>
      <c r="S410" s="596"/>
      <c r="T410" s="596" t="str">
        <f>VLOOKUP(cppm_pr[[#This Row],[Status]],'All Link_LOV'!$I$32:$K$72,2,0)</f>
        <v>PO Issued</v>
      </c>
      <c r="U410" s="596" t="s">
        <v>9045</v>
      </c>
      <c r="V410" s="589">
        <v>30</v>
      </c>
      <c r="W410" s="596" t="s">
        <v>8026</v>
      </c>
      <c r="X410" s="603" t="s">
        <v>499</v>
      </c>
      <c r="Y410" s="603"/>
      <c r="Z410" s="597">
        <v>45180</v>
      </c>
      <c r="AA410" s="598"/>
      <c r="AB410" s="595"/>
      <c r="AC410" s="595"/>
      <c r="AD410" s="592"/>
      <c r="AE410" s="592"/>
      <c r="AF410" s="592" t="s">
        <v>398</v>
      </c>
      <c r="AG410" s="592" t="s">
        <v>488</v>
      </c>
      <c r="AH410" s="589" t="s">
        <v>9105</v>
      </c>
      <c r="AI410" s="600" t="str">
        <f>IFERROR(VLOOKUP(cppm_pr[[#This Row],[Order Number]],SPHERE!C:CC,39,0),"")</f>
        <v/>
      </c>
      <c r="AJ410" s="600" t="str">
        <f>IFERROR(VLOOKUP(cppm_pr[[#This Row],[Order Number]],'DC TM ONE'!B:CN,42,0),"")</f>
        <v/>
      </c>
      <c r="AK410" s="589"/>
      <c r="AL410" s="599"/>
      <c r="AM410" s="592"/>
      <c r="AN410" s="592"/>
      <c r="AO410" s="592"/>
      <c r="AP410" s="592"/>
      <c r="AQ410" s="598"/>
      <c r="AR410" s="692" t="s">
        <v>9090</v>
      </c>
      <c r="AS410" s="589" t="s">
        <v>9091</v>
      </c>
      <c r="AT410" s="598"/>
      <c r="AU410" s="592"/>
      <c r="AV410" s="592"/>
      <c r="AW410" s="592"/>
      <c r="AX410" s="592"/>
      <c r="AY410" s="592"/>
      <c r="AZ410" s="592"/>
      <c r="BA410" s="592"/>
      <c r="BB410" s="592"/>
      <c r="BC410" s="592"/>
      <c r="BD410" s="592"/>
      <c r="BE410" s="592"/>
      <c r="BF410" s="592"/>
      <c r="BG410" s="592" t="s">
        <v>1002</v>
      </c>
      <c r="BH410" s="592"/>
    </row>
    <row r="411" spans="1:60" ht="12" customHeight="1">
      <c r="A411" s="600">
        <v>408</v>
      </c>
      <c r="B411" s="600" t="s">
        <v>83</v>
      </c>
      <c r="C411" s="590" t="s">
        <v>267</v>
      </c>
      <c r="D411" s="602">
        <v>45208</v>
      </c>
      <c r="E411" s="600" t="s">
        <v>9106</v>
      </c>
      <c r="F411" s="603" t="s">
        <v>964</v>
      </c>
      <c r="G411" s="603" t="s">
        <v>9107</v>
      </c>
      <c r="H411" s="603" t="s">
        <v>9108</v>
      </c>
      <c r="I411" s="603" t="s">
        <v>2385</v>
      </c>
      <c r="J411" s="600" t="s">
        <v>962</v>
      </c>
      <c r="K411" s="611" t="s">
        <v>9109</v>
      </c>
      <c r="L411" s="606" t="s">
        <v>51</v>
      </c>
      <c r="M411" s="611"/>
      <c r="N411" s="606"/>
      <c r="O411" s="603"/>
      <c r="P411" s="605"/>
      <c r="Q411" s="605"/>
      <c r="R411" s="603">
        <f t="shared" si="6"/>
        <v>0</v>
      </c>
      <c r="S411" s="603"/>
      <c r="T411" s="607" t="str">
        <f>VLOOKUP(cppm_pr[[#This Row],[Status]],'All Link_LOV'!$I$32:$K$72,2,0)</f>
        <v>PO Issued</v>
      </c>
      <c r="U411" s="607" t="s">
        <v>9045</v>
      </c>
      <c r="V411" s="600">
        <v>31</v>
      </c>
      <c r="W411" s="607"/>
      <c r="X411" s="603">
        <v>2</v>
      </c>
      <c r="Y411" s="603" t="s">
        <v>6058</v>
      </c>
      <c r="Z411" s="608">
        <v>45180</v>
      </c>
      <c r="AA411" s="603"/>
      <c r="AB411" s="606"/>
      <c r="AC411" s="606"/>
      <c r="AD411" s="603"/>
      <c r="AE411" s="603"/>
      <c r="AF411" s="603" t="s">
        <v>398</v>
      </c>
      <c r="AG411" s="603" t="s">
        <v>488</v>
      </c>
      <c r="AH411" s="608" t="s">
        <v>2387</v>
      </c>
      <c r="AI411" s="600" t="str">
        <f>IFERROR(VLOOKUP(cppm_pr[[#This Row],[Order Number]],SPHERE!C:CC,39,0),"")</f>
        <v/>
      </c>
      <c r="AJ411" s="600" t="str">
        <f>IFERROR(VLOOKUP(cppm_pr[[#This Row],[Order Number]],'DC TM ONE'!B:CN,42,0),"")</f>
        <v/>
      </c>
      <c r="AK411" s="980"/>
      <c r="AL411" s="693"/>
      <c r="AM411" s="603"/>
      <c r="AN411" s="603"/>
      <c r="AO411" s="603"/>
      <c r="AP411" s="603"/>
      <c r="AQ411" s="610"/>
      <c r="AR411" s="603"/>
      <c r="AS411" s="603"/>
      <c r="AT411" s="610"/>
      <c r="AU411" s="603"/>
      <c r="AV411" s="603"/>
      <c r="AW411" s="603"/>
      <c r="AX411" s="603"/>
      <c r="AY411" s="603"/>
      <c r="AZ411" s="603"/>
      <c r="BA411" s="603"/>
      <c r="BB411" s="603"/>
      <c r="BC411" s="603"/>
      <c r="BD411" s="603"/>
      <c r="BE411" s="603"/>
      <c r="BF411" s="603"/>
      <c r="BG411" s="603" t="s">
        <v>963</v>
      </c>
      <c r="BH411" s="603"/>
    </row>
    <row r="412" spans="1:60" ht="12" customHeight="1">
      <c r="A412" s="589">
        <v>409</v>
      </c>
      <c r="B412" s="589" t="s">
        <v>78</v>
      </c>
      <c r="C412" s="590" t="s">
        <v>267</v>
      </c>
      <c r="D412" s="591"/>
      <c r="E412" s="589" t="s">
        <v>6058</v>
      </c>
      <c r="F412" s="592"/>
      <c r="G412" s="592"/>
      <c r="H412" s="592" t="s">
        <v>224</v>
      </c>
      <c r="I412" s="592"/>
      <c r="J412" s="589" t="s">
        <v>903</v>
      </c>
      <c r="K412" s="842"/>
      <c r="L412" s="595" t="s">
        <v>56</v>
      </c>
      <c r="M412" s="593"/>
      <c r="N412" s="595"/>
      <c r="O412" s="592"/>
      <c r="P412" s="594"/>
      <c r="Q412" s="594"/>
      <c r="R412" s="592">
        <f t="shared" si="6"/>
        <v>0</v>
      </c>
      <c r="S412" s="592"/>
      <c r="T412" s="596" t="str">
        <f>VLOOKUP(cppm_pr[[#This Row],[Status]],'All Link_LOV'!$I$32:$K$72,2,0)</f>
        <v>PO Issued</v>
      </c>
      <c r="U412" s="596" t="s">
        <v>9045</v>
      </c>
      <c r="V412" s="589">
        <v>32</v>
      </c>
      <c r="W412" s="596"/>
      <c r="X412" s="603">
        <v>2</v>
      </c>
      <c r="Y412" s="592" t="s">
        <v>6058</v>
      </c>
      <c r="Z412" s="597">
        <v>45180</v>
      </c>
      <c r="AA412" s="598"/>
      <c r="AB412" s="595"/>
      <c r="AC412" s="595"/>
      <c r="AD412" s="592"/>
      <c r="AE412" s="592"/>
      <c r="AF412" s="592" t="s">
        <v>398</v>
      </c>
      <c r="AG412" s="592" t="s">
        <v>488</v>
      </c>
      <c r="AH412" s="592"/>
      <c r="AI412" s="600" t="str">
        <f>IFERROR(VLOOKUP(cppm_pr[[#This Row],[Order Number]],SPHERE!C:CC,39,0),"")</f>
        <v/>
      </c>
      <c r="AJ412" s="600" t="str">
        <f>IFERROR(VLOOKUP(cppm_pr[[#This Row],[Order Number]],'DC TM ONE'!B:CN,42,0),"")</f>
        <v/>
      </c>
      <c r="AK412" s="1068"/>
      <c r="AL412" s="694"/>
      <c r="AM412" s="592"/>
      <c r="AN412" s="592"/>
      <c r="AO412" s="592"/>
      <c r="AP412" s="592"/>
      <c r="AQ412" s="598"/>
      <c r="AR412" s="592"/>
      <c r="AS412" s="592"/>
      <c r="AT412" s="598"/>
      <c r="AU412" s="592"/>
      <c r="AV412" s="592"/>
      <c r="AW412" s="592"/>
      <c r="AX412" s="592"/>
      <c r="AY412" s="592"/>
      <c r="AZ412" s="592"/>
      <c r="BA412" s="592"/>
      <c r="BB412" s="592"/>
      <c r="BC412" s="592"/>
      <c r="BD412" s="592"/>
      <c r="BE412" s="592"/>
      <c r="BF412" s="592"/>
      <c r="BG412" s="592" t="s">
        <v>904</v>
      </c>
      <c r="BH412" s="592">
        <v>4902143524</v>
      </c>
    </row>
    <row r="413" spans="1:60" ht="12" customHeight="1">
      <c r="A413" s="600">
        <v>410</v>
      </c>
      <c r="B413" s="600" t="s">
        <v>65</v>
      </c>
      <c r="C413" s="601" t="s">
        <v>267</v>
      </c>
      <c r="D413" s="602"/>
      <c r="E413" s="600" t="s">
        <v>9110</v>
      </c>
      <c r="F413" s="603" t="s">
        <v>996</v>
      </c>
      <c r="G413" s="603" t="s">
        <v>6776</v>
      </c>
      <c r="H413" s="603" t="s">
        <v>9111</v>
      </c>
      <c r="I413" s="600" t="s">
        <v>7076</v>
      </c>
      <c r="J413" s="600" t="s">
        <v>994</v>
      </c>
      <c r="K413" s="611"/>
      <c r="L413" s="606" t="s">
        <v>51</v>
      </c>
      <c r="M413" s="611"/>
      <c r="N413" s="606"/>
      <c r="O413" s="603"/>
      <c r="P413" s="625"/>
      <c r="Q413" s="625"/>
      <c r="R413" s="600">
        <f t="shared" si="6"/>
        <v>0</v>
      </c>
      <c r="S413" s="600"/>
      <c r="T413" s="607" t="str">
        <f>VLOOKUP(cppm_pr[[#This Row],[Status]],'All Link_LOV'!$I$32:$K$72,2,0)</f>
        <v>PO Issued</v>
      </c>
      <c r="U413" s="607" t="s">
        <v>9045</v>
      </c>
      <c r="V413" s="600">
        <v>33</v>
      </c>
      <c r="W413" s="607"/>
      <c r="X413" s="603">
        <v>1</v>
      </c>
      <c r="Y413" s="603" t="s">
        <v>8225</v>
      </c>
      <c r="Z413" s="608">
        <v>45180</v>
      </c>
      <c r="AA413" s="603"/>
      <c r="AB413" s="606"/>
      <c r="AC413" s="606"/>
      <c r="AD413" s="603"/>
      <c r="AE413" s="603"/>
      <c r="AF413" s="603" t="s">
        <v>398</v>
      </c>
      <c r="AG413" s="603" t="s">
        <v>488</v>
      </c>
      <c r="AH413" s="600" t="s">
        <v>9112</v>
      </c>
      <c r="AI413" s="600" t="str">
        <f>IFERROR(VLOOKUP(cppm_pr[[#This Row],[Order Number]],SPHERE!C:CC,39,0),"")</f>
        <v/>
      </c>
      <c r="AJ413" s="600" t="str">
        <f>IFERROR(VLOOKUP(cppm_pr[[#This Row],[Order Number]],'DC TM ONE'!B:CN,42,0),"")</f>
        <v/>
      </c>
      <c r="AK413" s="600"/>
      <c r="AL413" s="609"/>
      <c r="AM413" s="603"/>
      <c r="AN413" s="603"/>
      <c r="AO413" s="600"/>
      <c r="AP413" s="603"/>
      <c r="AQ413" s="610"/>
      <c r="AR413" s="603">
        <v>3400038660</v>
      </c>
      <c r="AS413" s="600" t="s">
        <v>9113</v>
      </c>
      <c r="AT413" s="610"/>
      <c r="AU413" s="603"/>
      <c r="AV413" s="603"/>
      <c r="AW413" s="603"/>
      <c r="AX413" s="603"/>
      <c r="AY413" s="603"/>
      <c r="AZ413" s="603"/>
      <c r="BA413" s="603"/>
      <c r="BB413" s="603"/>
      <c r="BC413" s="603"/>
      <c r="BD413" s="603"/>
      <c r="BE413" s="603"/>
      <c r="BF413" s="603"/>
      <c r="BG413" s="603" t="s">
        <v>995</v>
      </c>
      <c r="BH413" s="603" t="s">
        <v>9114</v>
      </c>
    </row>
    <row r="414" spans="1:60" ht="12" customHeight="1">
      <c r="A414" s="589">
        <v>411</v>
      </c>
      <c r="B414" s="589" t="s">
        <v>71</v>
      </c>
      <c r="C414" s="590" t="s">
        <v>267</v>
      </c>
      <c r="D414" s="591"/>
      <c r="E414" s="589" t="s">
        <v>8156</v>
      </c>
      <c r="F414" s="592" t="s">
        <v>730</v>
      </c>
      <c r="G414" s="603" t="s">
        <v>7756</v>
      </c>
      <c r="H414" s="592" t="s">
        <v>236</v>
      </c>
      <c r="I414" s="589" t="s">
        <v>732</v>
      </c>
      <c r="J414" s="589" t="s">
        <v>728</v>
      </c>
      <c r="K414" s="593"/>
      <c r="L414" s="595" t="s">
        <v>55</v>
      </c>
      <c r="M414" s="593"/>
      <c r="N414" s="595"/>
      <c r="O414" s="592"/>
      <c r="P414" s="655"/>
      <c r="Q414" s="655"/>
      <c r="R414" s="589">
        <f t="shared" si="6"/>
        <v>0</v>
      </c>
      <c r="S414" s="589"/>
      <c r="T414" s="596" t="str">
        <f>VLOOKUP(cppm_pr[[#This Row],[Status]],'All Link_LOV'!$I$32:$K$72,2,0)</f>
        <v>PO Issued</v>
      </c>
      <c r="U414" s="596" t="s">
        <v>9045</v>
      </c>
      <c r="V414" s="589">
        <v>34</v>
      </c>
      <c r="W414" s="596"/>
      <c r="X414" s="603">
        <v>1</v>
      </c>
      <c r="Y414" s="592" t="s">
        <v>8225</v>
      </c>
      <c r="Z414" s="597">
        <v>45180</v>
      </c>
      <c r="AA414" s="598"/>
      <c r="AB414" s="595"/>
      <c r="AC414" s="595"/>
      <c r="AD414" s="592"/>
      <c r="AE414" s="592"/>
      <c r="AF414" s="592" t="s">
        <v>398</v>
      </c>
      <c r="AG414" s="592" t="s">
        <v>488</v>
      </c>
      <c r="AH414" s="589" t="s">
        <v>7758</v>
      </c>
      <c r="AI414" s="600" t="str">
        <f>IFERROR(VLOOKUP(cppm_pr[[#This Row],[Order Number]],SPHERE!C:CC,39,0),"")</f>
        <v/>
      </c>
      <c r="AJ414" s="600" t="str">
        <f>IFERROR(VLOOKUP(cppm_pr[[#This Row],[Order Number]],'DC TM ONE'!B:CN,42,0),"")</f>
        <v/>
      </c>
      <c r="AK414" s="589"/>
      <c r="AL414" s="599"/>
      <c r="AM414" s="592"/>
      <c r="AN414" s="592"/>
      <c r="AO414" s="592"/>
      <c r="AP414" s="592"/>
      <c r="AQ414" s="598"/>
      <c r="AR414" s="592">
        <v>3400038960</v>
      </c>
      <c r="AS414" s="695" t="s">
        <v>1342</v>
      </c>
      <c r="AT414" s="598"/>
      <c r="AU414" s="592"/>
      <c r="AV414" s="592"/>
      <c r="AW414" s="592"/>
      <c r="AX414" s="592"/>
      <c r="AY414" s="592"/>
      <c r="AZ414" s="592"/>
      <c r="BA414" s="592"/>
      <c r="BB414" s="592"/>
      <c r="BC414" s="592"/>
      <c r="BD414" s="592"/>
      <c r="BE414" s="592"/>
      <c r="BF414" s="592"/>
      <c r="BG414" s="592" t="s">
        <v>729</v>
      </c>
      <c r="BH414" s="592">
        <v>4902140762</v>
      </c>
    </row>
    <row r="415" spans="1:60" ht="12" customHeight="1">
      <c r="A415" s="600">
        <v>412</v>
      </c>
      <c r="B415" s="600" t="s">
        <v>71</v>
      </c>
      <c r="C415" s="601" t="s">
        <v>267</v>
      </c>
      <c r="D415" s="602">
        <v>45178</v>
      </c>
      <c r="E415" s="600" t="s">
        <v>9115</v>
      </c>
      <c r="F415" s="603"/>
      <c r="G415" s="603"/>
      <c r="H415" s="603" t="s">
        <v>9116</v>
      </c>
      <c r="I415" s="603"/>
      <c r="J415" s="600" t="s">
        <v>953</v>
      </c>
      <c r="K415" s="611"/>
      <c r="L415" s="606" t="s">
        <v>51</v>
      </c>
      <c r="M415" s="611"/>
      <c r="N415" s="606"/>
      <c r="O415" s="603"/>
      <c r="P415" s="605"/>
      <c r="Q415" s="605"/>
      <c r="R415" s="603">
        <f t="shared" si="6"/>
        <v>0</v>
      </c>
      <c r="S415" s="603"/>
      <c r="T415" s="607" t="str">
        <f>VLOOKUP(cppm_pr[[#This Row],[Status]],'All Link_LOV'!$I$32:$K$72,2,0)</f>
        <v>PO Issued</v>
      </c>
      <c r="U415" s="607" t="s">
        <v>9045</v>
      </c>
      <c r="V415" s="600">
        <v>35</v>
      </c>
      <c r="W415" s="607"/>
      <c r="X415" s="603">
        <v>2</v>
      </c>
      <c r="Y415" s="603" t="s">
        <v>6058</v>
      </c>
      <c r="Z415" s="608">
        <v>45180</v>
      </c>
      <c r="AA415" s="603"/>
      <c r="AB415" s="606"/>
      <c r="AC415" s="606"/>
      <c r="AD415" s="603"/>
      <c r="AE415" s="603"/>
      <c r="AF415" s="603" t="s">
        <v>398</v>
      </c>
      <c r="AG415" s="603" t="s">
        <v>488</v>
      </c>
      <c r="AH415" s="600"/>
      <c r="AI415" s="600" t="str">
        <f>IFERROR(VLOOKUP(cppm_pr[[#This Row],[Order Number]],SPHERE!C:CC,39,0),"")</f>
        <v/>
      </c>
      <c r="AJ415" s="600" t="str">
        <f>IFERROR(VLOOKUP(cppm_pr[[#This Row],[Order Number]],'DC TM ONE'!B:CN,42,0),"")</f>
        <v/>
      </c>
      <c r="AK415" s="600"/>
      <c r="AL415" s="609"/>
      <c r="AM415" s="603"/>
      <c r="AN415" s="603"/>
      <c r="AO415" s="603"/>
      <c r="AP415" s="603"/>
      <c r="AQ415" s="610"/>
      <c r="AR415" s="603"/>
      <c r="AS415" s="603"/>
      <c r="AT415" s="610"/>
      <c r="AU415" s="603"/>
      <c r="AV415" s="603"/>
      <c r="AW415" s="603"/>
      <c r="AX415" s="603"/>
      <c r="AY415" s="603"/>
      <c r="AZ415" s="603"/>
      <c r="BA415" s="603"/>
      <c r="BB415" s="603"/>
      <c r="BC415" s="603"/>
      <c r="BD415" s="603"/>
      <c r="BE415" s="603"/>
      <c r="BF415" s="603"/>
      <c r="BG415" s="603" t="s">
        <v>954</v>
      </c>
      <c r="BH415" s="603"/>
    </row>
    <row r="416" spans="1:60" s="174" customFormat="1" ht="12" customHeight="1">
      <c r="A416" s="667">
        <v>413</v>
      </c>
      <c r="B416" s="667" t="s">
        <v>72</v>
      </c>
      <c r="C416" s="590" t="s">
        <v>256</v>
      </c>
      <c r="D416" s="668">
        <v>45203</v>
      </c>
      <c r="E416" s="589" t="s">
        <v>9117</v>
      </c>
      <c r="F416" s="672"/>
      <c r="G416" s="672"/>
      <c r="H416" s="672" t="s">
        <v>247</v>
      </c>
      <c r="I416" s="672"/>
      <c r="J416" s="667" t="s">
        <v>974</v>
      </c>
      <c r="K416" s="669"/>
      <c r="L416" s="595" t="s">
        <v>51</v>
      </c>
      <c r="M416" s="669"/>
      <c r="N416" s="674"/>
      <c r="O416" s="672"/>
      <c r="P416" s="697"/>
      <c r="Q416" s="697"/>
      <c r="R416" s="672">
        <f t="shared" si="6"/>
        <v>0</v>
      </c>
      <c r="S416" s="672"/>
      <c r="T416" s="671" t="str">
        <f>VLOOKUP(cppm_pr[[#This Row],[Status]],'All Link_LOV'!$I$32:$K$72,2,0)</f>
        <v>PO Issued / Not Require LOR</v>
      </c>
      <c r="U416" s="671" t="s">
        <v>9045</v>
      </c>
      <c r="V416" s="667">
        <v>36</v>
      </c>
      <c r="W416" s="671"/>
      <c r="X416" s="603">
        <v>2</v>
      </c>
      <c r="Y416" s="672" t="s">
        <v>6058</v>
      </c>
      <c r="Z416" s="673">
        <v>45180</v>
      </c>
      <c r="AA416" s="676"/>
      <c r="AB416" s="674"/>
      <c r="AC416" s="674"/>
      <c r="AD416" s="672"/>
      <c r="AE416" s="672"/>
      <c r="AF416" s="672" t="s">
        <v>398</v>
      </c>
      <c r="AG416" s="672" t="s">
        <v>488</v>
      </c>
      <c r="AH416" s="667"/>
      <c r="AI416" s="600" t="str">
        <f>IFERROR(VLOOKUP(cppm_pr[[#This Row],[Order Number]],SPHERE!C:CC,39,0),"")</f>
        <v/>
      </c>
      <c r="AJ416" s="600" t="str">
        <f>IFERROR(VLOOKUP(cppm_pr[[#This Row],[Order Number]],'DC TM ONE'!B:CN,42,0),"")</f>
        <v/>
      </c>
      <c r="AK416" s="667"/>
      <c r="AL416" s="675"/>
      <c r="AM416" s="672"/>
      <c r="AN416" s="672"/>
      <c r="AO416" s="672"/>
      <c r="AP416" s="672"/>
      <c r="AQ416" s="676"/>
      <c r="AR416" s="672"/>
      <c r="AS416" s="672"/>
      <c r="AT416" s="676"/>
      <c r="AU416" s="592"/>
      <c r="AV416" s="592"/>
      <c r="AW416" s="592"/>
      <c r="AX416" s="592"/>
      <c r="AY416" s="592"/>
      <c r="AZ416" s="592"/>
      <c r="BA416" s="592"/>
      <c r="BB416" s="592"/>
      <c r="BC416" s="592"/>
      <c r="BD416" s="592"/>
      <c r="BE416" s="592"/>
      <c r="BF416" s="592"/>
      <c r="BG416" s="672" t="s">
        <v>975</v>
      </c>
      <c r="BH416" s="672" t="e">
        <v>#N/A</v>
      </c>
    </row>
    <row r="417" spans="1:60" ht="12" customHeight="1">
      <c r="A417" s="600">
        <v>414</v>
      </c>
      <c r="B417" s="600" t="s">
        <v>72</v>
      </c>
      <c r="C417" s="601" t="s">
        <v>267</v>
      </c>
      <c r="D417" s="602">
        <v>45178</v>
      </c>
      <c r="E417" s="600" t="s">
        <v>9118</v>
      </c>
      <c r="F417" s="603"/>
      <c r="G417" s="603"/>
      <c r="H417" s="603" t="s">
        <v>249</v>
      </c>
      <c r="I417" s="603"/>
      <c r="J417" s="600" t="s">
        <v>977</v>
      </c>
      <c r="K417" s="600" t="s">
        <v>9118</v>
      </c>
      <c r="L417" s="606" t="s">
        <v>51</v>
      </c>
      <c r="M417" s="600"/>
      <c r="N417" s="606"/>
      <c r="O417" s="603"/>
      <c r="P417" s="605"/>
      <c r="Q417" s="605"/>
      <c r="R417" s="603">
        <f t="shared" si="6"/>
        <v>0</v>
      </c>
      <c r="S417" s="603"/>
      <c r="T417" s="607" t="str">
        <f>VLOOKUP(cppm_pr[[#This Row],[Status]],'All Link_LOV'!$I$32:$K$72,2,0)</f>
        <v>PO Issued</v>
      </c>
      <c r="U417" s="607" t="s">
        <v>9045</v>
      </c>
      <c r="V417" s="600">
        <v>37</v>
      </c>
      <c r="W417" s="607"/>
      <c r="X417" s="603">
        <v>2</v>
      </c>
      <c r="Y417" s="603" t="s">
        <v>6058</v>
      </c>
      <c r="Z417" s="608">
        <v>45180</v>
      </c>
      <c r="AA417" s="603"/>
      <c r="AB417" s="606"/>
      <c r="AC417" s="606"/>
      <c r="AD417" s="603"/>
      <c r="AE417" s="603"/>
      <c r="AF417" s="603" t="s">
        <v>398</v>
      </c>
      <c r="AG417" s="603" t="s">
        <v>488</v>
      </c>
      <c r="AH417" s="600"/>
      <c r="AI417" s="600" t="str">
        <f>IFERROR(VLOOKUP(cppm_pr[[#This Row],[Order Number]],SPHERE!C:CC,39,0),"")</f>
        <v/>
      </c>
      <c r="AJ417" s="600" t="str">
        <f>IFERROR(VLOOKUP(cppm_pr[[#This Row],[Order Number]],'DC TM ONE'!B:CN,42,0),"")</f>
        <v/>
      </c>
      <c r="AK417" s="600"/>
      <c r="AL417" s="609"/>
      <c r="AM417" s="603"/>
      <c r="AN417" s="603"/>
      <c r="AO417" s="603"/>
      <c r="AP417" s="603"/>
      <c r="AQ417" s="610"/>
      <c r="AR417" s="603"/>
      <c r="AS417" s="603"/>
      <c r="AT417" s="610"/>
      <c r="AU417" s="603"/>
      <c r="AV417" s="603"/>
      <c r="AW417" s="603"/>
      <c r="AX417" s="603"/>
      <c r="AY417" s="603"/>
      <c r="AZ417" s="603"/>
      <c r="BA417" s="603"/>
      <c r="BB417" s="603"/>
      <c r="BC417" s="603"/>
      <c r="BD417" s="603"/>
      <c r="BE417" s="603"/>
      <c r="BF417" s="603"/>
      <c r="BG417" s="603" t="s">
        <v>978</v>
      </c>
      <c r="BH417" s="603"/>
    </row>
    <row r="418" spans="1:60" ht="12" customHeight="1">
      <c r="A418" s="589">
        <v>415</v>
      </c>
      <c r="B418" s="589" t="s">
        <v>83</v>
      </c>
      <c r="C418" s="590" t="s">
        <v>256</v>
      </c>
      <c r="D418" s="591">
        <v>45197</v>
      </c>
      <c r="E418" s="589" t="s">
        <v>9119</v>
      </c>
      <c r="F418" s="592" t="s">
        <v>982</v>
      </c>
      <c r="G418" s="603" t="s">
        <v>9120</v>
      </c>
      <c r="H418" s="592" t="s">
        <v>252</v>
      </c>
      <c r="I418" s="592"/>
      <c r="J418" s="589" t="s">
        <v>980</v>
      </c>
      <c r="K418" s="593"/>
      <c r="L418" s="595" t="s">
        <v>51</v>
      </c>
      <c r="M418" s="593"/>
      <c r="N418" s="595"/>
      <c r="O418" s="592"/>
      <c r="P418" s="594"/>
      <c r="Q418" s="594"/>
      <c r="R418" s="592">
        <f t="shared" si="6"/>
        <v>0</v>
      </c>
      <c r="S418" s="592"/>
      <c r="T418" s="596" t="str">
        <f>VLOOKUP(cppm_pr[[#This Row],[Status]],'All Link_LOV'!$I$32:$K$72,2,0)</f>
        <v>PO Issued / Not Require LOR</v>
      </c>
      <c r="U418" s="596" t="s">
        <v>9045</v>
      </c>
      <c r="V418" s="589">
        <v>38</v>
      </c>
      <c r="W418" s="596"/>
      <c r="X418" s="603">
        <v>2</v>
      </c>
      <c r="Y418" s="592" t="s">
        <v>6058</v>
      </c>
      <c r="Z418" s="597">
        <v>45180</v>
      </c>
      <c r="AA418" s="598"/>
      <c r="AB418" s="595"/>
      <c r="AC418" s="595"/>
      <c r="AD418" s="592"/>
      <c r="AE418" s="592"/>
      <c r="AF418" s="592" t="s">
        <v>398</v>
      </c>
      <c r="AG418" s="592" t="s">
        <v>488</v>
      </c>
      <c r="AH418" s="589" t="s">
        <v>9121</v>
      </c>
      <c r="AI418" s="600" t="str">
        <f>IFERROR(VLOOKUP(cppm_pr[[#This Row],[Order Number]],SPHERE!C:CC,39,0),"")</f>
        <v/>
      </c>
      <c r="AJ418" s="600" t="str">
        <f>IFERROR(VLOOKUP(cppm_pr[[#This Row],[Order Number]],'DC TM ONE'!B:CN,42,0),"")</f>
        <v/>
      </c>
      <c r="AK418" s="589"/>
      <c r="AL418" s="599"/>
      <c r="AM418" s="592"/>
      <c r="AN418" s="592"/>
      <c r="AO418" s="592"/>
      <c r="AP418" s="592"/>
      <c r="AQ418" s="598"/>
      <c r="AR418" s="592"/>
      <c r="AS418" s="592"/>
      <c r="AT418" s="598"/>
      <c r="AU418" s="592"/>
      <c r="AV418" s="592"/>
      <c r="AW418" s="592"/>
      <c r="AX418" s="592"/>
      <c r="AY418" s="592"/>
      <c r="AZ418" s="592"/>
      <c r="BA418" s="592"/>
      <c r="BB418" s="592"/>
      <c r="BC418" s="592"/>
      <c r="BD418" s="592"/>
      <c r="BE418" s="592"/>
      <c r="BF418" s="592"/>
      <c r="BG418" s="592" t="s">
        <v>981</v>
      </c>
      <c r="BH418" s="592" t="e">
        <v>#N/A</v>
      </c>
    </row>
    <row r="419" spans="1:60" ht="12" customHeight="1">
      <c r="A419" s="600">
        <v>416</v>
      </c>
      <c r="B419" s="600" t="s">
        <v>64</v>
      </c>
      <c r="C419" s="601" t="s">
        <v>267</v>
      </c>
      <c r="D419" s="602">
        <v>45177</v>
      </c>
      <c r="E419" s="600" t="s">
        <v>6381</v>
      </c>
      <c r="F419" s="603"/>
      <c r="G419" s="603"/>
      <c r="H419" s="603" t="s">
        <v>255</v>
      </c>
      <c r="I419" s="603" t="s">
        <v>9122</v>
      </c>
      <c r="J419" s="600" t="s">
        <v>922</v>
      </c>
      <c r="K419" s="611"/>
      <c r="L419" s="606" t="s">
        <v>50</v>
      </c>
      <c r="M419" s="611"/>
      <c r="N419" s="606"/>
      <c r="O419" s="603"/>
      <c r="P419" s="605"/>
      <c r="Q419" s="605"/>
      <c r="R419" s="603">
        <f t="shared" si="6"/>
        <v>0</v>
      </c>
      <c r="S419" s="603"/>
      <c r="T419" s="607" t="str">
        <f>VLOOKUP(cppm_pr[[#This Row],[Status]],'All Link_LOV'!$I$32:$K$72,2,0)</f>
        <v>PO Issued</v>
      </c>
      <c r="U419" s="607" t="s">
        <v>9045</v>
      </c>
      <c r="V419" s="600">
        <v>39</v>
      </c>
      <c r="W419" s="607"/>
      <c r="X419" s="603">
        <v>3</v>
      </c>
      <c r="Y419" s="603" t="s">
        <v>6058</v>
      </c>
      <c r="Z419" s="608">
        <v>45180</v>
      </c>
      <c r="AA419" s="603"/>
      <c r="AB419" s="606"/>
      <c r="AC419" s="606"/>
      <c r="AD419" s="603"/>
      <c r="AE419" s="603"/>
      <c r="AF419" s="603" t="s">
        <v>398</v>
      </c>
      <c r="AG419" s="603" t="s">
        <v>488</v>
      </c>
      <c r="AH419" s="603"/>
      <c r="AI419" s="600" t="str">
        <f>IFERROR(VLOOKUP(cppm_pr[[#This Row],[Order Number]],SPHERE!C:CC,39,0),"")</f>
        <v/>
      </c>
      <c r="AJ419" s="600" t="str">
        <f>IFERROR(VLOOKUP(cppm_pr[[#This Row],[Order Number]],'DC TM ONE'!B:CN,42,0),"")</f>
        <v/>
      </c>
      <c r="AK419" s="603"/>
      <c r="AL419" s="609"/>
      <c r="AM419" s="603"/>
      <c r="AN419" s="603"/>
      <c r="AO419" s="603"/>
      <c r="AP419" s="603"/>
      <c r="AQ419" s="610"/>
      <c r="AR419" s="603"/>
      <c r="AS419" s="603"/>
      <c r="AT419" s="610"/>
      <c r="AU419" s="603"/>
      <c r="AV419" s="603"/>
      <c r="AW419" s="603"/>
      <c r="AX419" s="603"/>
      <c r="AY419" s="603"/>
      <c r="AZ419" s="603"/>
      <c r="BA419" s="603"/>
      <c r="BB419" s="603"/>
      <c r="BC419" s="603"/>
      <c r="BD419" s="603"/>
      <c r="BE419" s="603"/>
      <c r="BF419" s="603"/>
      <c r="BG419" s="603" t="s">
        <v>923</v>
      </c>
      <c r="BH419" s="603"/>
    </row>
    <row r="420" spans="1:60" ht="12" customHeight="1">
      <c r="A420" s="589">
        <v>417</v>
      </c>
      <c r="B420" s="589" t="s">
        <v>64</v>
      </c>
      <c r="C420" s="590" t="s">
        <v>267</v>
      </c>
      <c r="D420" s="591">
        <v>45177</v>
      </c>
      <c r="E420" s="589" t="s">
        <v>6381</v>
      </c>
      <c r="F420" s="592"/>
      <c r="G420" s="592"/>
      <c r="H420" s="592" t="s">
        <v>257</v>
      </c>
      <c r="I420" s="592" t="s">
        <v>8064</v>
      </c>
      <c r="J420" s="589" t="s">
        <v>932</v>
      </c>
      <c r="K420" s="593"/>
      <c r="L420" s="595" t="s">
        <v>50</v>
      </c>
      <c r="M420" s="593"/>
      <c r="N420" s="595"/>
      <c r="O420" s="592"/>
      <c r="P420" s="594"/>
      <c r="Q420" s="594"/>
      <c r="R420" s="592">
        <f t="shared" si="6"/>
        <v>0</v>
      </c>
      <c r="S420" s="592"/>
      <c r="T420" s="596" t="str">
        <f>VLOOKUP(cppm_pr[[#This Row],[Status]],'All Link_LOV'!$I$32:$K$72,2,0)</f>
        <v>PO Issued</v>
      </c>
      <c r="U420" s="596" t="s">
        <v>9045</v>
      </c>
      <c r="V420" s="589">
        <v>40</v>
      </c>
      <c r="W420" s="596"/>
      <c r="X420" s="603">
        <v>3</v>
      </c>
      <c r="Y420" s="592" t="s">
        <v>6058</v>
      </c>
      <c r="Z420" s="597">
        <v>45180</v>
      </c>
      <c r="AA420" s="598"/>
      <c r="AB420" s="595"/>
      <c r="AC420" s="595"/>
      <c r="AD420" s="592"/>
      <c r="AE420" s="592"/>
      <c r="AF420" s="592" t="s">
        <v>398</v>
      </c>
      <c r="AG420" s="592" t="s">
        <v>488</v>
      </c>
      <c r="AH420" s="592"/>
      <c r="AI420" s="600" t="str">
        <f>IFERROR(VLOOKUP(cppm_pr[[#This Row],[Order Number]],SPHERE!C:CC,39,0),"")</f>
        <v/>
      </c>
      <c r="AJ420" s="600" t="str">
        <f>IFERROR(VLOOKUP(cppm_pr[[#This Row],[Order Number]],'DC TM ONE'!B:CN,42,0),"")</f>
        <v/>
      </c>
      <c r="AK420" s="592"/>
      <c r="AL420" s="599"/>
      <c r="AM420" s="592"/>
      <c r="AN420" s="592"/>
      <c r="AO420" s="592"/>
      <c r="AP420" s="592"/>
      <c r="AQ420" s="598"/>
      <c r="AR420" s="592"/>
      <c r="AS420" s="592"/>
      <c r="AT420" s="598"/>
      <c r="AU420" s="592"/>
      <c r="AV420" s="592"/>
      <c r="AW420" s="592"/>
      <c r="AX420" s="592"/>
      <c r="AY420" s="592"/>
      <c r="AZ420" s="592"/>
      <c r="BA420" s="592"/>
      <c r="BB420" s="592"/>
      <c r="BC420" s="592"/>
      <c r="BD420" s="592"/>
      <c r="BE420" s="592"/>
      <c r="BF420" s="592"/>
      <c r="BG420" s="592" t="s">
        <v>933</v>
      </c>
      <c r="BH420" s="592"/>
    </row>
    <row r="421" spans="1:60" ht="12" customHeight="1">
      <c r="A421" s="600">
        <v>418</v>
      </c>
      <c r="B421" s="600" t="s">
        <v>78</v>
      </c>
      <c r="C421" s="601" t="s">
        <v>263</v>
      </c>
      <c r="D421" s="602"/>
      <c r="E421" s="600" t="s">
        <v>9123</v>
      </c>
      <c r="F421" s="603"/>
      <c r="G421" s="603"/>
      <c r="H421" s="603" t="s">
        <v>261</v>
      </c>
      <c r="I421" s="603" t="s">
        <v>9124</v>
      </c>
      <c r="J421" s="600" t="s">
        <v>935</v>
      </c>
      <c r="K421" s="611"/>
      <c r="L421" s="606" t="s">
        <v>50</v>
      </c>
      <c r="M421" s="611"/>
      <c r="N421" s="606"/>
      <c r="O421" s="603"/>
      <c r="P421" s="605"/>
      <c r="Q421" s="605"/>
      <c r="R421" s="603">
        <f t="shared" si="6"/>
        <v>0</v>
      </c>
      <c r="S421" s="603"/>
      <c r="T421" s="607" t="str">
        <f>VLOOKUP(cppm_pr[[#This Row],[Status]],'All Link_LOV'!$I$32:$K$72,2,0)</f>
        <v>Not Require PO</v>
      </c>
      <c r="U421" s="607" t="s">
        <v>9045</v>
      </c>
      <c r="V421" s="600">
        <v>41</v>
      </c>
      <c r="W421" s="607"/>
      <c r="X421" s="603">
        <v>3</v>
      </c>
      <c r="Y421" s="603" t="s">
        <v>6058</v>
      </c>
      <c r="Z421" s="608">
        <v>45180</v>
      </c>
      <c r="AA421" s="603"/>
      <c r="AB421" s="606"/>
      <c r="AC421" s="606"/>
      <c r="AD421" s="603"/>
      <c r="AE421" s="603"/>
      <c r="AF421" s="603" t="s">
        <v>398</v>
      </c>
      <c r="AG421" s="603" t="s">
        <v>488</v>
      </c>
      <c r="AH421" s="603"/>
      <c r="AI421" s="600" t="str">
        <f>IFERROR(VLOOKUP(cppm_pr[[#This Row],[Order Number]],SPHERE!C:CC,39,0),"")</f>
        <v/>
      </c>
      <c r="AJ421" s="600" t="str">
        <f>IFERROR(VLOOKUP(cppm_pr[[#This Row],[Order Number]],'DC TM ONE'!B:CN,42,0),"")</f>
        <v/>
      </c>
      <c r="AK421" s="603"/>
      <c r="AL421" s="609"/>
      <c r="AM421" s="603"/>
      <c r="AN421" s="603"/>
      <c r="AO421" s="603"/>
      <c r="AP421" s="603"/>
      <c r="AQ421" s="610"/>
      <c r="AR421" s="603"/>
      <c r="AS421" s="603"/>
      <c r="AT421" s="610"/>
      <c r="AU421" s="603"/>
      <c r="AV421" s="603"/>
      <c r="AW421" s="603"/>
      <c r="AX421" s="603"/>
      <c r="AY421" s="603"/>
      <c r="AZ421" s="603"/>
      <c r="BA421" s="603"/>
      <c r="BB421" s="603"/>
      <c r="BC421" s="603"/>
      <c r="BD421" s="603"/>
      <c r="BE421" s="603"/>
      <c r="BF421" s="603"/>
      <c r="BG421" s="603" t="s">
        <v>936</v>
      </c>
      <c r="BH421" s="603" t="s">
        <v>9065</v>
      </c>
    </row>
    <row r="422" spans="1:60" ht="12" customHeight="1">
      <c r="A422" s="589">
        <v>419</v>
      </c>
      <c r="B422" s="589" t="s">
        <v>65</v>
      </c>
      <c r="C422" s="590" t="s">
        <v>267</v>
      </c>
      <c r="D422" s="591">
        <v>45178</v>
      </c>
      <c r="E422" s="589" t="s">
        <v>6058</v>
      </c>
      <c r="F422" s="592"/>
      <c r="G422" s="592"/>
      <c r="H422" s="592" t="s">
        <v>264</v>
      </c>
      <c r="I422" s="592" t="s">
        <v>8050</v>
      </c>
      <c r="J422" s="589" t="s">
        <v>916</v>
      </c>
      <c r="K422" s="593"/>
      <c r="L422" s="595" t="s">
        <v>50</v>
      </c>
      <c r="M422" s="593"/>
      <c r="N422" s="595"/>
      <c r="O422" s="592"/>
      <c r="P422" s="594"/>
      <c r="Q422" s="594"/>
      <c r="R422" s="592">
        <f t="shared" si="6"/>
        <v>0</v>
      </c>
      <c r="S422" s="592"/>
      <c r="T422" s="596" t="str">
        <f>VLOOKUP(cppm_pr[[#This Row],[Status]],'All Link_LOV'!$I$32:$K$72,2,0)</f>
        <v>PO Issued</v>
      </c>
      <c r="U422" s="596" t="s">
        <v>9045</v>
      </c>
      <c r="V422" s="589">
        <v>42</v>
      </c>
      <c r="W422" s="596"/>
      <c r="X422" s="603">
        <v>3</v>
      </c>
      <c r="Y422" s="592" t="s">
        <v>6058</v>
      </c>
      <c r="Z422" s="597">
        <v>45180</v>
      </c>
      <c r="AA422" s="598"/>
      <c r="AB422" s="595"/>
      <c r="AC422" s="595"/>
      <c r="AD422" s="592"/>
      <c r="AE422" s="592"/>
      <c r="AF422" s="592" t="s">
        <v>398</v>
      </c>
      <c r="AG422" s="592" t="s">
        <v>488</v>
      </c>
      <c r="AH422" s="592"/>
      <c r="AI422" s="600" t="str">
        <f>IFERROR(VLOOKUP(cppm_pr[[#This Row],[Order Number]],SPHERE!C:CC,39,0),"")</f>
        <v/>
      </c>
      <c r="AJ422" s="600" t="str">
        <f>IFERROR(VLOOKUP(cppm_pr[[#This Row],[Order Number]],'DC TM ONE'!B:CN,42,0),"")</f>
        <v/>
      </c>
      <c r="AK422" s="592"/>
      <c r="AL422" s="599"/>
      <c r="AM422" s="592"/>
      <c r="AN422" s="592"/>
      <c r="AO422" s="592"/>
      <c r="AP422" s="592"/>
      <c r="AQ422" s="598"/>
      <c r="AR422" s="592"/>
      <c r="AS422" s="592"/>
      <c r="AT422" s="598"/>
      <c r="AU422" s="592"/>
      <c r="AV422" s="592"/>
      <c r="AW422" s="592"/>
      <c r="AX422" s="592"/>
      <c r="AY422" s="592"/>
      <c r="AZ422" s="592"/>
      <c r="BA422" s="592"/>
      <c r="BB422" s="592"/>
      <c r="BC422" s="592"/>
      <c r="BD422" s="592"/>
      <c r="BE422" s="592"/>
      <c r="BF422" s="592"/>
      <c r="BG422" s="592" t="s">
        <v>917</v>
      </c>
      <c r="BH422" s="592">
        <v>4902145943</v>
      </c>
    </row>
    <row r="423" spans="1:60" ht="12" customHeight="1">
      <c r="A423" s="600">
        <v>420</v>
      </c>
      <c r="B423" s="600" t="s">
        <v>82</v>
      </c>
      <c r="C423" s="601" t="s">
        <v>267</v>
      </c>
      <c r="D423" s="602">
        <v>45176</v>
      </c>
      <c r="E423" s="600" t="s">
        <v>9125</v>
      </c>
      <c r="F423" s="603"/>
      <c r="G423" s="603"/>
      <c r="H423" s="603" t="s">
        <v>266</v>
      </c>
      <c r="I423" s="603" t="s">
        <v>7141</v>
      </c>
      <c r="J423" s="600" t="s">
        <v>949</v>
      </c>
      <c r="K423" s="611"/>
      <c r="L423" s="606" t="s">
        <v>51</v>
      </c>
      <c r="M423" s="611"/>
      <c r="N423" s="606"/>
      <c r="O423" s="603"/>
      <c r="P423" s="605"/>
      <c r="Q423" s="605"/>
      <c r="R423" s="603">
        <f t="shared" si="6"/>
        <v>0</v>
      </c>
      <c r="S423" s="603"/>
      <c r="T423" s="607" t="str">
        <f>VLOOKUP(cppm_pr[[#This Row],[Status]],'All Link_LOV'!$I$32:$K$72,2,0)</f>
        <v>PO Issued</v>
      </c>
      <c r="U423" s="607" t="s">
        <v>9045</v>
      </c>
      <c r="V423" s="600">
        <v>43</v>
      </c>
      <c r="W423" s="607"/>
      <c r="X423" s="603">
        <v>3</v>
      </c>
      <c r="Y423" s="603" t="s">
        <v>6058</v>
      </c>
      <c r="Z423" s="608">
        <v>45180</v>
      </c>
      <c r="AA423" s="603"/>
      <c r="AB423" s="606"/>
      <c r="AC423" s="606"/>
      <c r="AD423" s="603"/>
      <c r="AE423" s="603"/>
      <c r="AF423" s="603" t="s">
        <v>398</v>
      </c>
      <c r="AG423" s="603" t="s">
        <v>488</v>
      </c>
      <c r="AH423" s="600"/>
      <c r="AI423" s="600" t="str">
        <f>IFERROR(VLOOKUP(cppm_pr[[#This Row],[Order Number]],SPHERE!C:CC,39,0),"")</f>
        <v/>
      </c>
      <c r="AJ423" s="600" t="str">
        <f>IFERROR(VLOOKUP(cppm_pr[[#This Row],[Order Number]],'DC TM ONE'!B:CN,42,0),"")</f>
        <v/>
      </c>
      <c r="AK423" s="600"/>
      <c r="AL423" s="609"/>
      <c r="AM423" s="603"/>
      <c r="AN423" s="603"/>
      <c r="AO423" s="603"/>
      <c r="AP423" s="603"/>
      <c r="AQ423" s="610"/>
      <c r="AR423" s="603"/>
      <c r="AS423" s="603"/>
      <c r="AT423" s="610"/>
      <c r="AU423" s="603"/>
      <c r="AV423" s="603"/>
      <c r="AW423" s="603"/>
      <c r="AX423" s="603"/>
      <c r="AY423" s="603"/>
      <c r="AZ423" s="603"/>
      <c r="BA423" s="603"/>
      <c r="BB423" s="603"/>
      <c r="BC423" s="603"/>
      <c r="BD423" s="603"/>
      <c r="BE423" s="603"/>
      <c r="BF423" s="603"/>
      <c r="BG423" s="603" t="s">
        <v>950</v>
      </c>
      <c r="BH423" s="603"/>
    </row>
    <row r="424" spans="1:60" ht="12" customHeight="1">
      <c r="A424" s="589">
        <v>421</v>
      </c>
      <c r="B424" s="589" t="s">
        <v>78</v>
      </c>
      <c r="C424" s="590" t="s">
        <v>267</v>
      </c>
      <c r="D424" s="591"/>
      <c r="E424" s="589" t="s">
        <v>6058</v>
      </c>
      <c r="F424" s="592"/>
      <c r="G424" s="592"/>
      <c r="H424" s="592" t="s">
        <v>268</v>
      </c>
      <c r="I424" s="592" t="s">
        <v>8059</v>
      </c>
      <c r="J424" s="589" t="s">
        <v>919</v>
      </c>
      <c r="K424" s="593"/>
      <c r="L424" s="595" t="s">
        <v>50</v>
      </c>
      <c r="M424" s="593"/>
      <c r="N424" s="595"/>
      <c r="O424" s="592"/>
      <c r="P424" s="594"/>
      <c r="Q424" s="594"/>
      <c r="R424" s="592">
        <f t="shared" si="6"/>
        <v>0</v>
      </c>
      <c r="S424" s="592"/>
      <c r="T424" s="596" t="str">
        <f>VLOOKUP(cppm_pr[[#This Row],[Status]],'All Link_LOV'!$I$32:$K$72,2,0)</f>
        <v>PO Issued</v>
      </c>
      <c r="U424" s="596" t="s">
        <v>9045</v>
      </c>
      <c r="V424" s="589">
        <v>44</v>
      </c>
      <c r="W424" s="596"/>
      <c r="X424" s="603">
        <v>3</v>
      </c>
      <c r="Y424" s="592" t="s">
        <v>6058</v>
      </c>
      <c r="Z424" s="597">
        <v>45180</v>
      </c>
      <c r="AA424" s="598"/>
      <c r="AB424" s="595"/>
      <c r="AC424" s="595"/>
      <c r="AD424" s="592"/>
      <c r="AE424" s="592"/>
      <c r="AF424" s="592" t="s">
        <v>398</v>
      </c>
      <c r="AG424" s="592" t="s">
        <v>488</v>
      </c>
      <c r="AH424" s="592"/>
      <c r="AI424" s="600" t="str">
        <f>IFERROR(VLOOKUP(cppm_pr[[#This Row],[Order Number]],SPHERE!C:CC,39,0),"")</f>
        <v/>
      </c>
      <c r="AJ424" s="600" t="str">
        <f>IFERROR(VLOOKUP(cppm_pr[[#This Row],[Order Number]],'DC TM ONE'!B:CN,42,0),"")</f>
        <v/>
      </c>
      <c r="AK424" s="592"/>
      <c r="AL424" s="599"/>
      <c r="AM424" s="592"/>
      <c r="AN424" s="592"/>
      <c r="AO424" s="592"/>
      <c r="AP424" s="592"/>
      <c r="AQ424" s="598"/>
      <c r="AR424" s="592"/>
      <c r="AS424" s="592"/>
      <c r="AT424" s="598"/>
      <c r="AU424" s="592"/>
      <c r="AV424" s="592"/>
      <c r="AW424" s="592"/>
      <c r="AX424" s="592"/>
      <c r="AY424" s="592"/>
      <c r="AZ424" s="592"/>
      <c r="BA424" s="592"/>
      <c r="BB424" s="592"/>
      <c r="BC424" s="592"/>
      <c r="BD424" s="592"/>
      <c r="BE424" s="592"/>
      <c r="BF424" s="592"/>
      <c r="BG424" s="592" t="s">
        <v>920</v>
      </c>
      <c r="BH424" s="592" t="s">
        <v>9065</v>
      </c>
    </row>
    <row r="425" spans="1:60" ht="12" customHeight="1">
      <c r="A425" s="600">
        <v>422</v>
      </c>
      <c r="B425" s="600" t="s">
        <v>83</v>
      </c>
      <c r="C425" s="601" t="s">
        <v>267</v>
      </c>
      <c r="D425" s="602">
        <v>45194</v>
      </c>
      <c r="E425" s="600" t="s">
        <v>9126</v>
      </c>
      <c r="F425" s="600"/>
      <c r="G425" s="600"/>
      <c r="H425" s="600" t="s">
        <v>270</v>
      </c>
      <c r="I425" s="603" t="s">
        <v>9127</v>
      </c>
      <c r="J425" s="600" t="s">
        <v>966</v>
      </c>
      <c r="K425" s="607">
        <v>4902151133</v>
      </c>
      <c r="L425" s="606" t="s">
        <v>51</v>
      </c>
      <c r="M425" s="607"/>
      <c r="N425" s="606"/>
      <c r="O425" s="600"/>
      <c r="P425" s="605"/>
      <c r="Q425" s="605"/>
      <c r="R425" s="603">
        <f t="shared" si="6"/>
        <v>0</v>
      </c>
      <c r="S425" s="603"/>
      <c r="T425" s="607" t="str">
        <f>VLOOKUP(cppm_pr[[#This Row],[Status]],'All Link_LOV'!$I$32:$K$72,2,0)</f>
        <v>PO Issued</v>
      </c>
      <c r="U425" s="607" t="s">
        <v>9045</v>
      </c>
      <c r="V425" s="600">
        <v>45</v>
      </c>
      <c r="W425" s="607" t="s">
        <v>8026</v>
      </c>
      <c r="X425" s="603" t="s">
        <v>9075</v>
      </c>
      <c r="Y425" s="603"/>
      <c r="Z425" s="608">
        <v>45180</v>
      </c>
      <c r="AA425" s="603"/>
      <c r="AB425" s="606"/>
      <c r="AC425" s="606"/>
      <c r="AD425" s="603"/>
      <c r="AE425" s="603"/>
      <c r="AF425" s="603" t="s">
        <v>398</v>
      </c>
      <c r="AG425" s="603" t="s">
        <v>488</v>
      </c>
      <c r="AH425" s="600" t="s">
        <v>9128</v>
      </c>
      <c r="AI425" s="600" t="str">
        <f>IFERROR(VLOOKUP(cppm_pr[[#This Row],[Order Number]],SPHERE!C:CC,39,0),"")</f>
        <v/>
      </c>
      <c r="AJ425" s="600" t="str">
        <f>IFERROR(VLOOKUP(cppm_pr[[#This Row],[Order Number]],'DC TM ONE'!B:CN,42,0),"")</f>
        <v/>
      </c>
      <c r="AK425" s="600"/>
      <c r="AL425" s="609"/>
      <c r="AM425" s="603"/>
      <c r="AN425" s="603"/>
      <c r="AO425" s="603"/>
      <c r="AP425" s="603"/>
      <c r="AQ425" s="610"/>
      <c r="AR425" s="603"/>
      <c r="AS425" s="603"/>
      <c r="AT425" s="610"/>
      <c r="AU425" s="603"/>
      <c r="AV425" s="603"/>
      <c r="AW425" s="603"/>
      <c r="AX425" s="603"/>
      <c r="AY425" s="603"/>
      <c r="AZ425" s="603"/>
      <c r="BA425" s="603"/>
      <c r="BB425" s="603"/>
      <c r="BC425" s="603"/>
      <c r="BD425" s="603"/>
      <c r="BE425" s="603"/>
      <c r="BF425" s="603"/>
      <c r="BG425" s="603" t="s">
        <v>967</v>
      </c>
      <c r="BH425" s="603"/>
    </row>
    <row r="426" spans="1:60" ht="12" customHeight="1">
      <c r="A426" s="589">
        <v>423</v>
      </c>
      <c r="B426" s="589" t="s">
        <v>74</v>
      </c>
      <c r="C426" s="590" t="s">
        <v>267</v>
      </c>
      <c r="D426" s="591"/>
      <c r="E426" s="589" t="s">
        <v>9129</v>
      </c>
      <c r="F426" s="592"/>
      <c r="G426" s="592"/>
      <c r="H426" s="592" t="s">
        <v>271</v>
      </c>
      <c r="I426" s="592" t="s">
        <v>9130</v>
      </c>
      <c r="J426" s="589" t="s">
        <v>987</v>
      </c>
      <c r="K426" s="593" t="s">
        <v>9131</v>
      </c>
      <c r="L426" s="595" t="s">
        <v>51</v>
      </c>
      <c r="M426" s="593"/>
      <c r="N426" s="595"/>
      <c r="O426" s="592"/>
      <c r="P426" s="594"/>
      <c r="Q426" s="594"/>
      <c r="R426" s="592">
        <f t="shared" si="6"/>
        <v>0</v>
      </c>
      <c r="S426" s="592"/>
      <c r="T426" s="596" t="str">
        <f>VLOOKUP(cppm_pr[[#This Row],[Status]],'All Link_LOV'!$I$32:$K$72,2,0)</f>
        <v>PO Issued</v>
      </c>
      <c r="U426" s="596" t="s">
        <v>9045</v>
      </c>
      <c r="V426" s="589">
        <v>46</v>
      </c>
      <c r="W426" s="596"/>
      <c r="X426" s="603">
        <v>3</v>
      </c>
      <c r="Y426" s="592" t="s">
        <v>6058</v>
      </c>
      <c r="Z426" s="597">
        <v>45180</v>
      </c>
      <c r="AA426" s="598"/>
      <c r="AB426" s="595"/>
      <c r="AC426" s="595"/>
      <c r="AD426" s="592"/>
      <c r="AE426" s="592"/>
      <c r="AF426" s="592" t="s">
        <v>398</v>
      </c>
      <c r="AG426" s="592" t="s">
        <v>488</v>
      </c>
      <c r="AH426" s="589"/>
      <c r="AI426" s="600" t="str">
        <f>IFERROR(VLOOKUP(cppm_pr[[#This Row],[Order Number]],SPHERE!C:CC,39,0),"")</f>
        <v/>
      </c>
      <c r="AJ426" s="600" t="str">
        <f>IFERROR(VLOOKUP(cppm_pr[[#This Row],[Order Number]],'DC TM ONE'!B:CN,42,0),"")</f>
        <v/>
      </c>
      <c r="AK426" s="589"/>
      <c r="AL426" s="599"/>
      <c r="AM426" s="592"/>
      <c r="AN426" s="592"/>
      <c r="AO426" s="592"/>
      <c r="AP426" s="592"/>
      <c r="AQ426" s="598"/>
      <c r="AR426" s="592"/>
      <c r="AS426" s="592"/>
      <c r="AT426" s="598"/>
      <c r="AU426" s="592"/>
      <c r="AV426" s="592"/>
      <c r="AW426" s="592"/>
      <c r="AX426" s="592"/>
      <c r="AY426" s="592"/>
      <c r="AZ426" s="592"/>
      <c r="BA426" s="592"/>
      <c r="BB426" s="592"/>
      <c r="BC426" s="592"/>
      <c r="BD426" s="592"/>
      <c r="BE426" s="592"/>
      <c r="BF426" s="592"/>
      <c r="BG426" s="592" t="s">
        <v>988</v>
      </c>
      <c r="BH426" s="592"/>
    </row>
    <row r="427" spans="1:60" ht="12" customHeight="1">
      <c r="A427" s="600">
        <v>424</v>
      </c>
      <c r="B427" s="600" t="s">
        <v>74</v>
      </c>
      <c r="C427" s="601" t="s">
        <v>267</v>
      </c>
      <c r="D427" s="602"/>
      <c r="E427" s="600" t="s">
        <v>9132</v>
      </c>
      <c r="F427" s="603"/>
      <c r="G427" s="603"/>
      <c r="H427" s="603" t="s">
        <v>9133</v>
      </c>
      <c r="I427" s="603" t="s">
        <v>9134</v>
      </c>
      <c r="J427" s="600" t="s">
        <v>1004</v>
      </c>
      <c r="K427" s="611"/>
      <c r="L427" s="606" t="s">
        <v>51</v>
      </c>
      <c r="M427" s="611"/>
      <c r="N427" s="606"/>
      <c r="O427" s="603"/>
      <c r="P427" s="605"/>
      <c r="Q427" s="605"/>
      <c r="R427" s="603">
        <f t="shared" si="6"/>
        <v>0</v>
      </c>
      <c r="S427" s="603"/>
      <c r="T427" s="607" t="str">
        <f>VLOOKUP(cppm_pr[[#This Row],[Status]],'All Link_LOV'!$I$32:$K$72,2,0)</f>
        <v>PO Issued</v>
      </c>
      <c r="U427" s="607" t="s">
        <v>9045</v>
      </c>
      <c r="V427" s="600">
        <v>47</v>
      </c>
      <c r="W427" s="607" t="s">
        <v>8026</v>
      </c>
      <c r="X427" s="603" t="s">
        <v>499</v>
      </c>
      <c r="Y427" s="603"/>
      <c r="Z427" s="608">
        <v>45180</v>
      </c>
      <c r="AA427" s="603"/>
      <c r="AB427" s="606"/>
      <c r="AC427" s="606"/>
      <c r="AD427" s="603"/>
      <c r="AE427" s="603"/>
      <c r="AF427" s="603" t="s">
        <v>398</v>
      </c>
      <c r="AG427" s="603" t="s">
        <v>488</v>
      </c>
      <c r="AH427" s="600"/>
      <c r="AI427" s="600" t="str">
        <f>IFERROR(VLOOKUP(cppm_pr[[#This Row],[Order Number]],SPHERE!C:CC,39,0),"")</f>
        <v/>
      </c>
      <c r="AJ427" s="600" t="str">
        <f>IFERROR(VLOOKUP(cppm_pr[[#This Row],[Order Number]],'DC TM ONE'!B:CN,42,0),"")</f>
        <v/>
      </c>
      <c r="AK427" s="600"/>
      <c r="AL427" s="609"/>
      <c r="AM427" s="603"/>
      <c r="AN427" s="603"/>
      <c r="AO427" s="603"/>
      <c r="AP427" s="603"/>
      <c r="AQ427" s="610"/>
      <c r="AR427" s="603"/>
      <c r="AS427" s="603"/>
      <c r="AT427" s="610"/>
      <c r="AU427" s="603"/>
      <c r="AV427" s="603"/>
      <c r="AW427" s="603"/>
      <c r="AX427" s="603"/>
      <c r="AY427" s="603"/>
      <c r="AZ427" s="603"/>
      <c r="BA427" s="603"/>
      <c r="BB427" s="603"/>
      <c r="BC427" s="603"/>
      <c r="BD427" s="603"/>
      <c r="BE427" s="603"/>
      <c r="BF427" s="603"/>
      <c r="BG427" s="603" t="s">
        <v>1005</v>
      </c>
      <c r="BH427" s="603"/>
    </row>
    <row r="428" spans="1:60" ht="12" customHeight="1">
      <c r="A428" s="589">
        <v>425</v>
      </c>
      <c r="B428" s="589" t="s">
        <v>66</v>
      </c>
      <c r="C428" s="590" t="s">
        <v>265</v>
      </c>
      <c r="D428" s="591">
        <v>45177</v>
      </c>
      <c r="E428" s="589" t="s">
        <v>6058</v>
      </c>
      <c r="F428" s="592" t="s">
        <v>779</v>
      </c>
      <c r="G428" s="603" t="s">
        <v>9135</v>
      </c>
      <c r="H428" s="592" t="s">
        <v>275</v>
      </c>
      <c r="I428" s="592"/>
      <c r="J428" s="589" t="s">
        <v>777</v>
      </c>
      <c r="K428" s="593"/>
      <c r="L428" s="595" t="s">
        <v>48</v>
      </c>
      <c r="M428" s="593"/>
      <c r="N428" s="595"/>
      <c r="O428" s="592"/>
      <c r="P428" s="594"/>
      <c r="Q428" s="594"/>
      <c r="R428" s="592">
        <f t="shared" si="6"/>
        <v>0</v>
      </c>
      <c r="S428" s="592"/>
      <c r="T428" s="596" t="str">
        <f>VLOOKUP(cppm_pr[[#This Row],[Status]],'All Link_LOV'!$I$32:$K$72,2,0)</f>
        <v>Pending PR Release</v>
      </c>
      <c r="U428" s="596" t="s">
        <v>9045</v>
      </c>
      <c r="V428" s="589">
        <v>48</v>
      </c>
      <c r="W428" s="596" t="s">
        <v>8026</v>
      </c>
      <c r="X428" s="603" t="s">
        <v>9075</v>
      </c>
      <c r="Y428" s="603"/>
      <c r="Z428" s="597">
        <v>45180</v>
      </c>
      <c r="AA428" s="598"/>
      <c r="AB428" s="595"/>
      <c r="AC428" s="595"/>
      <c r="AD428" s="592"/>
      <c r="AE428" s="592"/>
      <c r="AF428" s="592" t="s">
        <v>398</v>
      </c>
      <c r="AG428" s="592" t="s">
        <v>488</v>
      </c>
      <c r="AH428" s="592"/>
      <c r="AI428" s="600" t="str">
        <f>IFERROR(VLOOKUP(cppm_pr[[#This Row],[Order Number]],SPHERE!C:CC,39,0),"")</f>
        <v/>
      </c>
      <c r="AJ428" s="600" t="str">
        <f>IFERROR(VLOOKUP(cppm_pr[[#This Row],[Order Number]],'DC TM ONE'!B:CN,42,0),"")</f>
        <v/>
      </c>
      <c r="AK428" s="592"/>
      <c r="AL428" s="599"/>
      <c r="AM428" s="592"/>
      <c r="AN428" s="592"/>
      <c r="AO428" s="592"/>
      <c r="AP428" s="592"/>
      <c r="AQ428" s="598"/>
      <c r="AR428" s="592"/>
      <c r="AS428" s="592"/>
      <c r="AT428" s="598"/>
      <c r="AU428" s="592"/>
      <c r="AV428" s="592"/>
      <c r="AW428" s="592"/>
      <c r="AX428" s="592"/>
      <c r="AY428" s="592"/>
      <c r="AZ428" s="592"/>
      <c r="BA428" s="592"/>
      <c r="BB428" s="592"/>
      <c r="BC428" s="592"/>
      <c r="BD428" s="592"/>
      <c r="BE428" s="592"/>
      <c r="BF428" s="592"/>
      <c r="BG428" s="592" t="s">
        <v>778</v>
      </c>
      <c r="BH428" s="592"/>
    </row>
    <row r="429" spans="1:60" ht="12" customHeight="1">
      <c r="A429" s="600">
        <v>426</v>
      </c>
      <c r="B429" s="600" t="s">
        <v>66</v>
      </c>
      <c r="C429" s="601" t="s">
        <v>267</v>
      </c>
      <c r="D429" s="602"/>
      <c r="E429" s="600" t="s">
        <v>6058</v>
      </c>
      <c r="F429" s="603"/>
      <c r="G429" s="603"/>
      <c r="H429" s="603" t="s">
        <v>276</v>
      </c>
      <c r="I429" s="603"/>
      <c r="J429" s="600" t="s">
        <v>795</v>
      </c>
      <c r="K429" s="611"/>
      <c r="L429" s="606" t="s">
        <v>48</v>
      </c>
      <c r="M429" s="611"/>
      <c r="N429" s="606"/>
      <c r="O429" s="603"/>
      <c r="P429" s="605"/>
      <c r="Q429" s="605"/>
      <c r="R429" s="603">
        <f t="shared" si="6"/>
        <v>0</v>
      </c>
      <c r="S429" s="603"/>
      <c r="T429" s="607" t="str">
        <f>VLOOKUP(cppm_pr[[#This Row],[Status]],'All Link_LOV'!$I$32:$K$72,2,0)</f>
        <v>PO Issued</v>
      </c>
      <c r="U429" s="607" t="s">
        <v>9045</v>
      </c>
      <c r="V429" s="600">
        <v>49</v>
      </c>
      <c r="W429" s="607"/>
      <c r="X429" s="603">
        <v>3</v>
      </c>
      <c r="Y429" s="603" t="s">
        <v>6058</v>
      </c>
      <c r="Z429" s="608">
        <v>45180</v>
      </c>
      <c r="AA429" s="603"/>
      <c r="AB429" s="606"/>
      <c r="AC429" s="606"/>
      <c r="AD429" s="603"/>
      <c r="AE429" s="603"/>
      <c r="AF429" s="603" t="s">
        <v>398</v>
      </c>
      <c r="AG429" s="603" t="s">
        <v>488</v>
      </c>
      <c r="AH429" s="603"/>
      <c r="AI429" s="600" t="str">
        <f>IFERROR(VLOOKUP(cppm_pr[[#This Row],[Order Number]],SPHERE!C:CC,39,0),"")</f>
        <v/>
      </c>
      <c r="AJ429" s="600" t="str">
        <f>IFERROR(VLOOKUP(cppm_pr[[#This Row],[Order Number]],'DC TM ONE'!B:CN,42,0),"")</f>
        <v/>
      </c>
      <c r="AK429" s="603"/>
      <c r="AL429" s="609"/>
      <c r="AM429" s="603"/>
      <c r="AN429" s="603"/>
      <c r="AO429" s="603"/>
      <c r="AP429" s="603"/>
      <c r="AQ429" s="610"/>
      <c r="AR429" s="603"/>
      <c r="AS429" s="603"/>
      <c r="AT429" s="610"/>
      <c r="AU429" s="603"/>
      <c r="AV429" s="603"/>
      <c r="AW429" s="603"/>
      <c r="AX429" s="603"/>
      <c r="AY429" s="603"/>
      <c r="AZ429" s="603"/>
      <c r="BA429" s="603"/>
      <c r="BB429" s="603"/>
      <c r="BC429" s="603"/>
      <c r="BD429" s="603"/>
      <c r="BE429" s="603"/>
      <c r="BF429" s="603"/>
      <c r="BG429" s="603" t="s">
        <v>796</v>
      </c>
      <c r="BH429" s="603"/>
    </row>
    <row r="430" spans="1:60" ht="12" customHeight="1">
      <c r="A430" s="589">
        <v>427</v>
      </c>
      <c r="B430" s="589" t="s">
        <v>79</v>
      </c>
      <c r="C430" s="590" t="s">
        <v>267</v>
      </c>
      <c r="D430" s="591">
        <v>45178</v>
      </c>
      <c r="E430" s="589" t="s">
        <v>7043</v>
      </c>
      <c r="F430" s="592"/>
      <c r="G430" s="592"/>
      <c r="H430" s="592" t="s">
        <v>277</v>
      </c>
      <c r="I430" s="592"/>
      <c r="J430" s="589" t="s">
        <v>863</v>
      </c>
      <c r="K430" s="593"/>
      <c r="L430" s="595" t="s">
        <v>49</v>
      </c>
      <c r="M430" s="593"/>
      <c r="N430" s="595"/>
      <c r="O430" s="592"/>
      <c r="P430" s="594"/>
      <c r="Q430" s="594"/>
      <c r="R430" s="592">
        <f t="shared" si="6"/>
        <v>0</v>
      </c>
      <c r="S430" s="592"/>
      <c r="T430" s="596" t="str">
        <f>VLOOKUP(cppm_pr[[#This Row],[Status]],'All Link_LOV'!$I$32:$K$72,2,0)</f>
        <v>PO Issued</v>
      </c>
      <c r="U430" s="596" t="s">
        <v>9045</v>
      </c>
      <c r="V430" s="589">
        <v>50</v>
      </c>
      <c r="W430" s="596"/>
      <c r="X430" s="603">
        <v>3</v>
      </c>
      <c r="Y430" s="592" t="s">
        <v>6058</v>
      </c>
      <c r="Z430" s="597">
        <v>45180</v>
      </c>
      <c r="AA430" s="598"/>
      <c r="AB430" s="595"/>
      <c r="AC430" s="595"/>
      <c r="AD430" s="592"/>
      <c r="AE430" s="592"/>
      <c r="AF430" s="592" t="s">
        <v>398</v>
      </c>
      <c r="AG430" s="592" t="s">
        <v>488</v>
      </c>
      <c r="AH430" s="592"/>
      <c r="AI430" s="600" t="str">
        <f>IFERROR(VLOOKUP(cppm_pr[[#This Row],[Order Number]],SPHERE!C:CC,39,0),"")</f>
        <v/>
      </c>
      <c r="AJ430" s="600" t="str">
        <f>IFERROR(VLOOKUP(cppm_pr[[#This Row],[Order Number]],'DC TM ONE'!B:CN,42,0),"")</f>
        <v/>
      </c>
      <c r="AK430" s="592"/>
      <c r="AL430" s="599"/>
      <c r="AM430" s="592"/>
      <c r="AN430" s="592"/>
      <c r="AO430" s="592"/>
      <c r="AP430" s="592"/>
      <c r="AQ430" s="598"/>
      <c r="AR430" s="592"/>
      <c r="AS430" s="592"/>
      <c r="AT430" s="598"/>
      <c r="AU430" s="592"/>
      <c r="AV430" s="592"/>
      <c r="AW430" s="592"/>
      <c r="AX430" s="592"/>
      <c r="AY430" s="592"/>
      <c r="AZ430" s="592"/>
      <c r="BA430" s="592"/>
      <c r="BB430" s="592"/>
      <c r="BC430" s="592"/>
      <c r="BD430" s="592"/>
      <c r="BE430" s="592"/>
      <c r="BF430" s="592"/>
      <c r="BG430" s="592" t="s">
        <v>864</v>
      </c>
      <c r="BH430" s="592">
        <v>4902146355</v>
      </c>
    </row>
    <row r="431" spans="1:60" ht="12" customHeight="1">
      <c r="A431" s="600">
        <v>428</v>
      </c>
      <c r="B431" s="600" t="s">
        <v>71</v>
      </c>
      <c r="C431" s="601" t="s">
        <v>263</v>
      </c>
      <c r="D431" s="602"/>
      <c r="E431" s="600" t="s">
        <v>9136</v>
      </c>
      <c r="F431" s="603"/>
      <c r="G431" s="603"/>
      <c r="H431" s="603" t="s">
        <v>278</v>
      </c>
      <c r="I431" s="603"/>
      <c r="J431" s="600" t="s">
        <v>929</v>
      </c>
      <c r="K431" s="611"/>
      <c r="L431" s="606" t="s">
        <v>50</v>
      </c>
      <c r="M431" s="611"/>
      <c r="N431" s="606"/>
      <c r="O431" s="603"/>
      <c r="P431" s="605"/>
      <c r="Q431" s="605"/>
      <c r="R431" s="603">
        <f t="shared" si="6"/>
        <v>0</v>
      </c>
      <c r="S431" s="603"/>
      <c r="T431" s="607" t="str">
        <f>VLOOKUP(cppm_pr[[#This Row],[Status]],'All Link_LOV'!$I$32:$K$72,2,0)</f>
        <v>Not Require PO</v>
      </c>
      <c r="U431" s="607" t="s">
        <v>9045</v>
      </c>
      <c r="V431" s="600">
        <v>51</v>
      </c>
      <c r="W431" s="607"/>
      <c r="X431" s="603">
        <v>3</v>
      </c>
      <c r="Y431" s="603" t="s">
        <v>6058</v>
      </c>
      <c r="Z431" s="608">
        <v>45180</v>
      </c>
      <c r="AA431" s="603"/>
      <c r="AB431" s="606"/>
      <c r="AC431" s="606"/>
      <c r="AD431" s="603"/>
      <c r="AE431" s="603"/>
      <c r="AF431" s="603" t="s">
        <v>398</v>
      </c>
      <c r="AG431" s="603" t="s">
        <v>488</v>
      </c>
      <c r="AH431" s="603"/>
      <c r="AI431" s="600" t="str">
        <f>IFERROR(VLOOKUP(cppm_pr[[#This Row],[Order Number]],SPHERE!C:CC,39,0),"")</f>
        <v/>
      </c>
      <c r="AJ431" s="600" t="str">
        <f>IFERROR(VLOOKUP(cppm_pr[[#This Row],[Order Number]],'DC TM ONE'!B:CN,42,0),"")</f>
        <v/>
      </c>
      <c r="AK431" s="603"/>
      <c r="AL431" s="609"/>
      <c r="AM431" s="603"/>
      <c r="AN431" s="603"/>
      <c r="AO431" s="603"/>
      <c r="AP431" s="603"/>
      <c r="AQ431" s="610"/>
      <c r="AR431" s="603"/>
      <c r="AS431" s="603"/>
      <c r="AT431" s="610"/>
      <c r="AU431" s="603"/>
      <c r="AV431" s="603"/>
      <c r="AW431" s="603"/>
      <c r="AX431" s="603"/>
      <c r="AY431" s="603"/>
      <c r="AZ431" s="603"/>
      <c r="BA431" s="603"/>
      <c r="BB431" s="603"/>
      <c r="BC431" s="603"/>
      <c r="BD431" s="603"/>
      <c r="BE431" s="603"/>
      <c r="BF431" s="603"/>
      <c r="BG431" s="603" t="s">
        <v>930</v>
      </c>
      <c r="BH431" s="603"/>
    </row>
    <row r="432" spans="1:60" ht="12" customHeight="1">
      <c r="A432" s="589">
        <v>429</v>
      </c>
      <c r="B432" s="589" t="s">
        <v>72</v>
      </c>
      <c r="C432" s="590" t="s">
        <v>267</v>
      </c>
      <c r="D432" s="591">
        <v>45179</v>
      </c>
      <c r="E432" s="589" t="s">
        <v>9137</v>
      </c>
      <c r="F432" s="592" t="s">
        <v>840</v>
      </c>
      <c r="G432" s="603" t="s">
        <v>9138</v>
      </c>
      <c r="H432" s="592" t="s">
        <v>279</v>
      </c>
      <c r="I432" s="592"/>
      <c r="J432" s="589" t="s">
        <v>838</v>
      </c>
      <c r="K432" s="593"/>
      <c r="L432" s="595" t="s">
        <v>48</v>
      </c>
      <c r="M432" s="593"/>
      <c r="N432" s="595"/>
      <c r="O432" s="592"/>
      <c r="P432" s="594"/>
      <c r="Q432" s="594"/>
      <c r="R432" s="592">
        <f t="shared" si="6"/>
        <v>0</v>
      </c>
      <c r="S432" s="592"/>
      <c r="T432" s="596" t="str">
        <f>VLOOKUP(cppm_pr[[#This Row],[Status]],'All Link_LOV'!$I$32:$K$72,2,0)</f>
        <v>PO Issued</v>
      </c>
      <c r="U432" s="596" t="s">
        <v>9045</v>
      </c>
      <c r="V432" s="589">
        <v>52</v>
      </c>
      <c r="W432" s="596" t="s">
        <v>8026</v>
      </c>
      <c r="X432" s="603" t="s">
        <v>9075</v>
      </c>
      <c r="Y432" s="603"/>
      <c r="Z432" s="597">
        <v>45180</v>
      </c>
      <c r="AA432" s="598"/>
      <c r="AB432" s="595"/>
      <c r="AC432" s="595"/>
      <c r="AD432" s="592"/>
      <c r="AE432" s="592"/>
      <c r="AF432" s="592" t="s">
        <v>398</v>
      </c>
      <c r="AG432" s="592" t="s">
        <v>488</v>
      </c>
      <c r="AH432" s="592"/>
      <c r="AI432" s="600" t="str">
        <f>IFERROR(VLOOKUP(cppm_pr[[#This Row],[Order Number]],SPHERE!C:CC,39,0),"")</f>
        <v/>
      </c>
      <c r="AJ432" s="600" t="str">
        <f>IFERROR(VLOOKUP(cppm_pr[[#This Row],[Order Number]],'DC TM ONE'!B:CN,42,0),"")</f>
        <v/>
      </c>
      <c r="AK432" s="592"/>
      <c r="AL432" s="599"/>
      <c r="AM432" s="592"/>
      <c r="AN432" s="592"/>
      <c r="AO432" s="592"/>
      <c r="AP432" s="592"/>
      <c r="AQ432" s="598"/>
      <c r="AR432" s="592"/>
      <c r="AS432" s="592"/>
      <c r="AT432" s="598"/>
      <c r="AU432" s="592"/>
      <c r="AV432" s="592"/>
      <c r="AW432" s="592"/>
      <c r="AX432" s="592"/>
      <c r="AY432" s="592"/>
      <c r="AZ432" s="592"/>
      <c r="BA432" s="592"/>
      <c r="BB432" s="592"/>
      <c r="BC432" s="592"/>
      <c r="BD432" s="592"/>
      <c r="BE432" s="592"/>
      <c r="BF432" s="592"/>
      <c r="BG432" s="592" t="s">
        <v>839</v>
      </c>
      <c r="BH432" s="592" t="e">
        <v>#N/A</v>
      </c>
    </row>
    <row r="433" spans="1:60" ht="12" customHeight="1">
      <c r="A433" s="600">
        <v>430</v>
      </c>
      <c r="B433" s="600" t="s">
        <v>75</v>
      </c>
      <c r="C433" s="601" t="s">
        <v>235</v>
      </c>
      <c r="D433" s="602">
        <v>45178</v>
      </c>
      <c r="E433" s="600" t="s">
        <v>7372</v>
      </c>
      <c r="F433" s="603" t="s">
        <v>861</v>
      </c>
      <c r="G433" s="603" t="s">
        <v>7373</v>
      </c>
      <c r="H433" s="603" t="s">
        <v>280</v>
      </c>
      <c r="I433" s="603"/>
      <c r="J433" s="600" t="s">
        <v>859</v>
      </c>
      <c r="K433" s="611"/>
      <c r="L433" s="606" t="s">
        <v>48</v>
      </c>
      <c r="M433" s="611"/>
      <c r="N433" s="606"/>
      <c r="O433" s="603"/>
      <c r="P433" s="605"/>
      <c r="Q433" s="605"/>
      <c r="R433" s="603">
        <f t="shared" si="6"/>
        <v>0</v>
      </c>
      <c r="S433" s="603"/>
      <c r="T433" s="607" t="str">
        <f>VLOOKUP(cppm_pr[[#This Row],[Status]],'All Link_LOV'!$I$32:$K$72,2,0)</f>
        <v>In WWPO</v>
      </c>
      <c r="U433" s="607" t="s">
        <v>9045</v>
      </c>
      <c r="V433" s="600">
        <v>53</v>
      </c>
      <c r="W433" s="607" t="s">
        <v>8026</v>
      </c>
      <c r="X433" s="603" t="s">
        <v>9075</v>
      </c>
      <c r="Y433" s="603"/>
      <c r="Z433" s="608">
        <v>45180</v>
      </c>
      <c r="AA433" s="603"/>
      <c r="AB433" s="606"/>
      <c r="AC433" s="606"/>
      <c r="AD433" s="603"/>
      <c r="AE433" s="603"/>
      <c r="AF433" s="603" t="s">
        <v>398</v>
      </c>
      <c r="AG433" s="603" t="s">
        <v>488</v>
      </c>
      <c r="AH433" s="603"/>
      <c r="AI433" s="600" t="str">
        <f>IFERROR(VLOOKUP(cppm_pr[[#This Row],[Order Number]],SPHERE!C:CC,39,0),"")</f>
        <v/>
      </c>
      <c r="AJ433" s="600" t="str">
        <f>IFERROR(VLOOKUP(cppm_pr[[#This Row],[Order Number]],'DC TM ONE'!B:CN,42,0),"")</f>
        <v/>
      </c>
      <c r="AK433" s="603"/>
      <c r="AL433" s="609"/>
      <c r="AM433" s="603"/>
      <c r="AN433" s="603"/>
      <c r="AO433" s="603"/>
      <c r="AP433" s="603"/>
      <c r="AQ433" s="610"/>
      <c r="AR433" s="603"/>
      <c r="AS433" s="603"/>
      <c r="AT433" s="610"/>
      <c r="AU433" s="603"/>
      <c r="AV433" s="603"/>
      <c r="AW433" s="603"/>
      <c r="AX433" s="603"/>
      <c r="AY433" s="603"/>
      <c r="AZ433" s="603"/>
      <c r="BA433" s="603"/>
      <c r="BB433" s="603"/>
      <c r="BC433" s="603"/>
      <c r="BD433" s="603"/>
      <c r="BE433" s="603"/>
      <c r="BF433" s="603"/>
      <c r="BG433" s="603" t="s">
        <v>860</v>
      </c>
      <c r="BH433" s="603"/>
    </row>
    <row r="434" spans="1:60" ht="12" customHeight="1">
      <c r="A434" s="589">
        <v>431</v>
      </c>
      <c r="B434" s="589" t="s">
        <v>80</v>
      </c>
      <c r="C434" s="590" t="s">
        <v>267</v>
      </c>
      <c r="D434" s="591">
        <v>45191</v>
      </c>
      <c r="E434" s="589" t="s">
        <v>9139</v>
      </c>
      <c r="F434" s="592" t="s">
        <v>880</v>
      </c>
      <c r="G434" s="603" t="s">
        <v>9140</v>
      </c>
      <c r="H434" s="592" t="s">
        <v>283</v>
      </c>
      <c r="I434" s="681"/>
      <c r="J434" s="589" t="s">
        <v>878</v>
      </c>
      <c r="K434" s="593">
        <v>4902149602</v>
      </c>
      <c r="L434" s="595" t="s">
        <v>49</v>
      </c>
      <c r="M434" s="593"/>
      <c r="N434" s="595"/>
      <c r="O434" s="592"/>
      <c r="P434" s="698"/>
      <c r="Q434" s="698"/>
      <c r="R434" s="681">
        <f t="shared" si="6"/>
        <v>0</v>
      </c>
      <c r="S434" s="681"/>
      <c r="T434" s="596" t="str">
        <f>VLOOKUP(cppm_pr[[#This Row],[Status]],'All Link_LOV'!$I$32:$K$72,2,0)</f>
        <v>PO Issued</v>
      </c>
      <c r="U434" s="596" t="s">
        <v>9045</v>
      </c>
      <c r="V434" s="589">
        <v>54</v>
      </c>
      <c r="W434" s="596" t="s">
        <v>8026</v>
      </c>
      <c r="X434" s="603" t="s">
        <v>499</v>
      </c>
      <c r="Y434" s="603"/>
      <c r="Z434" s="597">
        <v>45180</v>
      </c>
      <c r="AA434" s="598"/>
      <c r="AB434" s="595"/>
      <c r="AC434" s="595"/>
      <c r="AD434" s="592"/>
      <c r="AE434" s="592"/>
      <c r="AF434" s="592" t="s">
        <v>398</v>
      </c>
      <c r="AG434" s="592" t="s">
        <v>488</v>
      </c>
      <c r="AH434" s="592" t="s">
        <v>9141</v>
      </c>
      <c r="AI434" s="600" t="str">
        <f>IFERROR(VLOOKUP(cppm_pr[[#This Row],[Order Number]],SPHERE!C:CC,39,0),"")</f>
        <v/>
      </c>
      <c r="AJ434" s="600" t="str">
        <f>IFERROR(VLOOKUP(cppm_pr[[#This Row],[Order Number]],'DC TM ONE'!B:CN,42,0),"")</f>
        <v/>
      </c>
      <c r="AK434" s="592"/>
      <c r="AL434" s="599"/>
      <c r="AM434" s="592"/>
      <c r="AN434" s="592"/>
      <c r="AO434" s="592"/>
      <c r="AP434" s="592"/>
      <c r="AQ434" s="598"/>
      <c r="AR434" s="592"/>
      <c r="AS434" s="592"/>
      <c r="AT434" s="598"/>
      <c r="AU434" s="592"/>
      <c r="AV434" s="592"/>
      <c r="AW434" s="592"/>
      <c r="AX434" s="592"/>
      <c r="AY434" s="592"/>
      <c r="AZ434" s="592"/>
      <c r="BA434" s="592"/>
      <c r="BB434" s="592"/>
      <c r="BC434" s="592"/>
      <c r="BD434" s="592"/>
      <c r="BE434" s="592"/>
      <c r="BF434" s="592"/>
      <c r="BG434" s="592" t="s">
        <v>879</v>
      </c>
      <c r="BH434" s="592">
        <v>1003673565</v>
      </c>
    </row>
    <row r="435" spans="1:60" ht="12" customHeight="1">
      <c r="A435" s="600">
        <v>432</v>
      </c>
      <c r="B435" s="600" t="s">
        <v>80</v>
      </c>
      <c r="C435" s="601" t="s">
        <v>267</v>
      </c>
      <c r="D435" s="602">
        <v>45194</v>
      </c>
      <c r="E435" s="600" t="s">
        <v>9142</v>
      </c>
      <c r="F435" s="603" t="s">
        <v>883</v>
      </c>
      <c r="G435" s="603" t="s">
        <v>9143</v>
      </c>
      <c r="H435" s="603" t="s">
        <v>285</v>
      </c>
      <c r="I435" s="603"/>
      <c r="J435" s="600" t="s">
        <v>881</v>
      </c>
      <c r="K435" s="611">
        <v>4902151476</v>
      </c>
      <c r="L435" s="606" t="s">
        <v>49</v>
      </c>
      <c r="M435" s="611"/>
      <c r="N435" s="606"/>
      <c r="O435" s="603"/>
      <c r="P435" s="605"/>
      <c r="Q435" s="605"/>
      <c r="R435" s="603">
        <f t="shared" si="6"/>
        <v>0</v>
      </c>
      <c r="S435" s="603"/>
      <c r="T435" s="607" t="str">
        <f>VLOOKUP(cppm_pr[[#This Row],[Status]],'All Link_LOV'!$I$32:$K$72,2,0)</f>
        <v>PO Issued</v>
      </c>
      <c r="U435" s="607" t="s">
        <v>9045</v>
      </c>
      <c r="V435" s="600">
        <v>55</v>
      </c>
      <c r="W435" s="607" t="s">
        <v>8026</v>
      </c>
      <c r="X435" s="603" t="s">
        <v>9075</v>
      </c>
      <c r="Y435" s="603"/>
      <c r="Z435" s="608">
        <v>45180</v>
      </c>
      <c r="AA435" s="603"/>
      <c r="AB435" s="606"/>
      <c r="AC435" s="606"/>
      <c r="AD435" s="603"/>
      <c r="AE435" s="603"/>
      <c r="AF435" s="603" t="s">
        <v>398</v>
      </c>
      <c r="AG435" s="603" t="s">
        <v>488</v>
      </c>
      <c r="AH435" s="603" t="s">
        <v>9144</v>
      </c>
      <c r="AI435" s="600" t="str">
        <f>IFERROR(VLOOKUP(cppm_pr[[#This Row],[Order Number]],SPHERE!C:CC,39,0),"")</f>
        <v/>
      </c>
      <c r="AJ435" s="600" t="str">
        <f>IFERROR(VLOOKUP(cppm_pr[[#This Row],[Order Number]],'DC TM ONE'!B:CN,42,0),"")</f>
        <v/>
      </c>
      <c r="AK435" s="603"/>
      <c r="AL435" s="609"/>
      <c r="AM435" s="603"/>
      <c r="AN435" s="603"/>
      <c r="AO435" s="603"/>
      <c r="AP435" s="603"/>
      <c r="AQ435" s="610"/>
      <c r="AR435" s="603"/>
      <c r="AS435" s="603"/>
      <c r="AT435" s="610"/>
      <c r="AU435" s="603"/>
      <c r="AV435" s="603"/>
      <c r="AW435" s="603"/>
      <c r="AX435" s="603"/>
      <c r="AY435" s="603"/>
      <c r="AZ435" s="603"/>
      <c r="BA435" s="603"/>
      <c r="BB435" s="603"/>
      <c r="BC435" s="603"/>
      <c r="BD435" s="603"/>
      <c r="BE435" s="603"/>
      <c r="BF435" s="603"/>
      <c r="BG435" s="603" t="s">
        <v>882</v>
      </c>
      <c r="BH435" s="603">
        <v>1003675374</v>
      </c>
    </row>
    <row r="436" spans="1:60" ht="12" customHeight="1">
      <c r="A436" s="589">
        <v>433</v>
      </c>
      <c r="B436" s="589" t="s">
        <v>80</v>
      </c>
      <c r="C436" s="590" t="s">
        <v>239</v>
      </c>
      <c r="D436" s="591">
        <v>45205</v>
      </c>
      <c r="E436" s="589" t="s">
        <v>9145</v>
      </c>
      <c r="F436" s="592" t="s">
        <v>886</v>
      </c>
      <c r="G436" s="603" t="s">
        <v>9146</v>
      </c>
      <c r="H436" s="592" t="s">
        <v>287</v>
      </c>
      <c r="I436" s="592" t="s">
        <v>9147</v>
      </c>
      <c r="J436" s="589" t="s">
        <v>884</v>
      </c>
      <c r="K436" s="699"/>
      <c r="L436" s="595" t="s">
        <v>49</v>
      </c>
      <c r="M436" s="699"/>
      <c r="N436" s="595"/>
      <c r="O436" s="592"/>
      <c r="P436" s="594"/>
      <c r="Q436" s="594"/>
      <c r="R436" s="592">
        <f t="shared" si="6"/>
        <v>0</v>
      </c>
      <c r="S436" s="592"/>
      <c r="T436" s="596" t="str">
        <f>VLOOKUP(cppm_pr[[#This Row],[Status]],'All Link_LOV'!$I$32:$K$72,2,0)</f>
        <v>Insufficient Budget</v>
      </c>
      <c r="U436" s="596" t="s">
        <v>9045</v>
      </c>
      <c r="V436" s="589">
        <v>56</v>
      </c>
      <c r="W436" s="596" t="s">
        <v>8026</v>
      </c>
      <c r="X436" s="603" t="s">
        <v>9075</v>
      </c>
      <c r="Y436" s="603"/>
      <c r="Z436" s="597">
        <v>45180</v>
      </c>
      <c r="AA436" s="598"/>
      <c r="AB436" s="595"/>
      <c r="AC436" s="595"/>
      <c r="AD436" s="592"/>
      <c r="AE436" s="592"/>
      <c r="AF436" s="592" t="s">
        <v>398</v>
      </c>
      <c r="AG436" s="592" t="s">
        <v>488</v>
      </c>
      <c r="AH436" s="592" t="s">
        <v>9148</v>
      </c>
      <c r="AI436" s="600" t="str">
        <f>IFERROR(VLOOKUP(cppm_pr[[#This Row],[Order Number]],SPHERE!C:CC,39,0),"")</f>
        <v/>
      </c>
      <c r="AJ436" s="600" t="str">
        <f>IFERROR(VLOOKUP(cppm_pr[[#This Row],[Order Number]],'DC TM ONE'!B:CN,42,0),"")</f>
        <v/>
      </c>
      <c r="AK436" s="592"/>
      <c r="AL436" s="599"/>
      <c r="AM436" s="592"/>
      <c r="AN436" s="592"/>
      <c r="AO436" s="592"/>
      <c r="AP436" s="592"/>
      <c r="AQ436" s="598"/>
      <c r="AR436" s="592"/>
      <c r="AS436" s="592"/>
      <c r="AT436" s="598"/>
      <c r="AU436" s="592"/>
      <c r="AV436" s="592"/>
      <c r="AW436" s="592"/>
      <c r="AX436" s="592"/>
      <c r="AY436" s="592"/>
      <c r="AZ436" s="592"/>
      <c r="BA436" s="592"/>
      <c r="BB436" s="592"/>
      <c r="BC436" s="592"/>
      <c r="BD436" s="592"/>
      <c r="BE436" s="592"/>
      <c r="BF436" s="592"/>
      <c r="BG436" s="592" t="s">
        <v>885</v>
      </c>
      <c r="BH436" s="592"/>
    </row>
    <row r="437" spans="1:60" ht="12" customHeight="1">
      <c r="A437" s="600">
        <v>434</v>
      </c>
      <c r="B437" s="600" t="s">
        <v>69</v>
      </c>
      <c r="C437" s="601" t="s">
        <v>267</v>
      </c>
      <c r="D437" s="602"/>
      <c r="E437" s="600" t="s">
        <v>9100</v>
      </c>
      <c r="F437" s="603"/>
      <c r="G437" s="603"/>
      <c r="H437" s="603" t="s">
        <v>288</v>
      </c>
      <c r="I437" s="603" t="s">
        <v>9149</v>
      </c>
      <c r="J437" s="600" t="s">
        <v>740</v>
      </c>
      <c r="K437" s="611"/>
      <c r="L437" s="606" t="s">
        <v>48</v>
      </c>
      <c r="M437" s="611"/>
      <c r="N437" s="606"/>
      <c r="O437" s="603"/>
      <c r="P437" s="605"/>
      <c r="Q437" s="605"/>
      <c r="R437" s="603">
        <f t="shared" si="6"/>
        <v>0</v>
      </c>
      <c r="S437" s="603"/>
      <c r="T437" s="607" t="str">
        <f>VLOOKUP(cppm_pr[[#This Row],[Status]],'All Link_LOV'!$I$32:$K$72,2,0)</f>
        <v>PO Issued</v>
      </c>
      <c r="U437" s="607" t="s">
        <v>9045</v>
      </c>
      <c r="V437" s="600">
        <v>57</v>
      </c>
      <c r="W437" s="607"/>
      <c r="X437" s="603">
        <v>3</v>
      </c>
      <c r="Y437" s="603" t="s">
        <v>6058</v>
      </c>
      <c r="Z437" s="608">
        <v>45180</v>
      </c>
      <c r="AA437" s="603"/>
      <c r="AB437" s="606"/>
      <c r="AC437" s="606"/>
      <c r="AD437" s="603"/>
      <c r="AE437" s="603"/>
      <c r="AF437" s="603" t="s">
        <v>398</v>
      </c>
      <c r="AG437" s="603" t="s">
        <v>488</v>
      </c>
      <c r="AH437" s="603"/>
      <c r="AI437" s="600" t="str">
        <f>IFERROR(VLOOKUP(cppm_pr[[#This Row],[Order Number]],SPHERE!C:CC,39,0),"")</f>
        <v/>
      </c>
      <c r="AJ437" s="600" t="str">
        <f>IFERROR(VLOOKUP(cppm_pr[[#This Row],[Order Number]],'DC TM ONE'!B:CN,42,0),"")</f>
        <v/>
      </c>
      <c r="AK437" s="603"/>
      <c r="AL437" s="609"/>
      <c r="AM437" s="603"/>
      <c r="AN437" s="603"/>
      <c r="AO437" s="603"/>
      <c r="AP437" s="603"/>
      <c r="AQ437" s="610"/>
      <c r="AR437" s="603"/>
      <c r="AS437" s="603"/>
      <c r="AT437" s="610"/>
      <c r="AU437" s="603"/>
      <c r="AV437" s="603"/>
      <c r="AW437" s="603"/>
      <c r="AX437" s="603"/>
      <c r="AY437" s="603"/>
      <c r="AZ437" s="603"/>
      <c r="BA437" s="603"/>
      <c r="BB437" s="603"/>
      <c r="BC437" s="603"/>
      <c r="BD437" s="603"/>
      <c r="BE437" s="603"/>
      <c r="BF437" s="603"/>
      <c r="BG437" s="603" t="s">
        <v>741</v>
      </c>
      <c r="BH437" s="603">
        <v>4902140111</v>
      </c>
    </row>
    <row r="438" spans="1:60" ht="12" customHeight="1">
      <c r="A438" s="589">
        <v>435</v>
      </c>
      <c r="B438" s="589" t="s">
        <v>69</v>
      </c>
      <c r="C438" s="590" t="s">
        <v>267</v>
      </c>
      <c r="D438" s="591"/>
      <c r="E438" s="589" t="s">
        <v>9100</v>
      </c>
      <c r="F438" s="592"/>
      <c r="G438" s="592"/>
      <c r="H438" s="592" t="s">
        <v>291</v>
      </c>
      <c r="I438" s="592" t="s">
        <v>6057</v>
      </c>
      <c r="J438" s="589" t="s">
        <v>747</v>
      </c>
      <c r="K438" s="593"/>
      <c r="L438" s="595" t="s">
        <v>48</v>
      </c>
      <c r="M438" s="593"/>
      <c r="N438" s="595"/>
      <c r="O438" s="592"/>
      <c r="P438" s="594"/>
      <c r="Q438" s="594"/>
      <c r="R438" s="592">
        <f t="shared" si="6"/>
        <v>0</v>
      </c>
      <c r="S438" s="592"/>
      <c r="T438" s="596" t="str">
        <f>VLOOKUP(cppm_pr[[#This Row],[Status]],'All Link_LOV'!$I$32:$K$72,2,0)</f>
        <v>PO Issued</v>
      </c>
      <c r="U438" s="596" t="s">
        <v>9045</v>
      </c>
      <c r="V438" s="589">
        <v>58</v>
      </c>
      <c r="W438" s="596"/>
      <c r="X438" s="603">
        <v>3</v>
      </c>
      <c r="Y438" s="592" t="s">
        <v>6058</v>
      </c>
      <c r="Z438" s="597">
        <v>45180</v>
      </c>
      <c r="AA438" s="598"/>
      <c r="AB438" s="595"/>
      <c r="AC438" s="595"/>
      <c r="AD438" s="592"/>
      <c r="AE438" s="592"/>
      <c r="AF438" s="592" t="s">
        <v>398</v>
      </c>
      <c r="AG438" s="592" t="s">
        <v>488</v>
      </c>
      <c r="AH438" s="592"/>
      <c r="AI438" s="600" t="str">
        <f>IFERROR(VLOOKUP(cppm_pr[[#This Row],[Order Number]],SPHERE!C:CC,39,0),"")</f>
        <v/>
      </c>
      <c r="AJ438" s="600" t="str">
        <f>IFERROR(VLOOKUP(cppm_pr[[#This Row],[Order Number]],'DC TM ONE'!B:CN,42,0),"")</f>
        <v/>
      </c>
      <c r="AK438" s="592"/>
      <c r="AL438" s="599"/>
      <c r="AM438" s="592"/>
      <c r="AN438" s="592"/>
      <c r="AO438" s="592"/>
      <c r="AP438" s="592"/>
      <c r="AQ438" s="598"/>
      <c r="AR438" s="592"/>
      <c r="AS438" s="592"/>
      <c r="AT438" s="598"/>
      <c r="AU438" s="592"/>
      <c r="AV438" s="592"/>
      <c r="AW438" s="592"/>
      <c r="AX438" s="592"/>
      <c r="AY438" s="592"/>
      <c r="AZ438" s="592"/>
      <c r="BA438" s="592"/>
      <c r="BB438" s="592"/>
      <c r="BC438" s="592"/>
      <c r="BD438" s="592"/>
      <c r="BE438" s="592"/>
      <c r="BF438" s="592"/>
      <c r="BG438" s="592" t="s">
        <v>748</v>
      </c>
      <c r="BH438" s="592">
        <v>4902144739</v>
      </c>
    </row>
    <row r="439" spans="1:60" ht="12" customHeight="1">
      <c r="A439" s="600">
        <v>436</v>
      </c>
      <c r="B439" s="600" t="s">
        <v>83</v>
      </c>
      <c r="C439" s="601" t="s">
        <v>267</v>
      </c>
      <c r="D439" s="602">
        <v>45180</v>
      </c>
      <c r="E439" s="600" t="s">
        <v>7207</v>
      </c>
      <c r="F439" s="603" t="s">
        <v>753</v>
      </c>
      <c r="G439" s="603" t="s">
        <v>7208</v>
      </c>
      <c r="H439" s="603" t="s">
        <v>293</v>
      </c>
      <c r="I439" s="603"/>
      <c r="J439" s="600" t="s">
        <v>751</v>
      </c>
      <c r="K439" s="611"/>
      <c r="L439" s="606" t="s">
        <v>48</v>
      </c>
      <c r="M439" s="611"/>
      <c r="N439" s="606"/>
      <c r="O439" s="603"/>
      <c r="P439" s="605"/>
      <c r="Q439" s="605"/>
      <c r="R439" s="603">
        <f t="shared" si="6"/>
        <v>0</v>
      </c>
      <c r="S439" s="603"/>
      <c r="T439" s="607" t="str">
        <f>VLOOKUP(cppm_pr[[#This Row],[Status]],'All Link_LOV'!$I$32:$K$72,2,0)</f>
        <v>PO Issued</v>
      </c>
      <c r="U439" s="607" t="s">
        <v>9045</v>
      </c>
      <c r="V439" s="600">
        <v>59</v>
      </c>
      <c r="W439" s="607" t="s">
        <v>8026</v>
      </c>
      <c r="X439" s="603" t="s">
        <v>9075</v>
      </c>
      <c r="Y439" s="603"/>
      <c r="Z439" s="608">
        <v>45180</v>
      </c>
      <c r="AA439" s="603"/>
      <c r="AB439" s="606"/>
      <c r="AC439" s="606"/>
      <c r="AD439" s="603"/>
      <c r="AE439" s="603"/>
      <c r="AF439" s="603" t="s">
        <v>398</v>
      </c>
      <c r="AG439" s="603" t="s">
        <v>488</v>
      </c>
      <c r="AH439" s="603"/>
      <c r="AI439" s="600" t="str">
        <f>IFERROR(VLOOKUP(cppm_pr[[#This Row],[Order Number]],SPHERE!C:CC,39,0),"")</f>
        <v/>
      </c>
      <c r="AJ439" s="600" t="str">
        <f>IFERROR(VLOOKUP(cppm_pr[[#This Row],[Order Number]],'DC TM ONE'!B:CN,42,0),"")</f>
        <v/>
      </c>
      <c r="AK439" s="603"/>
      <c r="AL439" s="609"/>
      <c r="AM439" s="603"/>
      <c r="AN439" s="603"/>
      <c r="AO439" s="603"/>
      <c r="AP439" s="603"/>
      <c r="AQ439" s="610"/>
      <c r="AR439" s="603"/>
      <c r="AS439" s="603"/>
      <c r="AT439" s="610"/>
      <c r="AU439" s="603"/>
      <c r="AV439" s="603"/>
      <c r="AW439" s="603"/>
      <c r="AX439" s="603"/>
      <c r="AY439" s="603"/>
      <c r="AZ439" s="603"/>
      <c r="BA439" s="603"/>
      <c r="BB439" s="603"/>
      <c r="BC439" s="603"/>
      <c r="BD439" s="603"/>
      <c r="BE439" s="603"/>
      <c r="BF439" s="603"/>
      <c r="BG439" s="603" t="s">
        <v>752</v>
      </c>
      <c r="BH439" s="603" t="e">
        <v>#N/A</v>
      </c>
    </row>
    <row r="440" spans="1:60" ht="12" customHeight="1">
      <c r="A440" s="589">
        <v>437</v>
      </c>
      <c r="B440" s="589" t="s">
        <v>73</v>
      </c>
      <c r="C440" s="590" t="s">
        <v>267</v>
      </c>
      <c r="D440" s="591"/>
      <c r="E440" s="589" t="s">
        <v>9150</v>
      </c>
      <c r="F440" s="592"/>
      <c r="G440" s="592"/>
      <c r="H440" s="592" t="s">
        <v>295</v>
      </c>
      <c r="I440" s="592"/>
      <c r="J440" s="589" t="s">
        <v>758</v>
      </c>
      <c r="K440" s="593"/>
      <c r="L440" s="595" t="s">
        <v>48</v>
      </c>
      <c r="M440" s="593"/>
      <c r="N440" s="595"/>
      <c r="O440" s="592"/>
      <c r="P440" s="594"/>
      <c r="Q440" s="594"/>
      <c r="R440" s="592">
        <f t="shared" si="6"/>
        <v>0</v>
      </c>
      <c r="S440" s="592"/>
      <c r="T440" s="596" t="str">
        <f>VLOOKUP(cppm_pr[[#This Row],[Status]],'All Link_LOV'!$I$32:$K$72,2,0)</f>
        <v>PO Issued</v>
      </c>
      <c r="U440" s="596" t="s">
        <v>9045</v>
      </c>
      <c r="V440" s="589">
        <v>60</v>
      </c>
      <c r="W440" s="596"/>
      <c r="X440" s="603">
        <v>3</v>
      </c>
      <c r="Y440" s="592" t="s">
        <v>6058</v>
      </c>
      <c r="Z440" s="597">
        <v>45180</v>
      </c>
      <c r="AA440" s="598"/>
      <c r="AB440" s="595"/>
      <c r="AC440" s="595"/>
      <c r="AD440" s="592"/>
      <c r="AE440" s="592"/>
      <c r="AF440" s="592" t="s">
        <v>398</v>
      </c>
      <c r="AG440" s="592" t="s">
        <v>488</v>
      </c>
      <c r="AH440" s="592"/>
      <c r="AI440" s="600" t="str">
        <f>IFERROR(VLOOKUP(cppm_pr[[#This Row],[Order Number]],SPHERE!C:CC,39,0),"")</f>
        <v/>
      </c>
      <c r="AJ440" s="600" t="str">
        <f>IFERROR(VLOOKUP(cppm_pr[[#This Row],[Order Number]],'DC TM ONE'!B:CN,42,0),"")</f>
        <v/>
      </c>
      <c r="AK440" s="592"/>
      <c r="AL440" s="599"/>
      <c r="AM440" s="592"/>
      <c r="AN440" s="592"/>
      <c r="AO440" s="592"/>
      <c r="AP440" s="592"/>
      <c r="AQ440" s="598"/>
      <c r="AR440" s="592"/>
      <c r="AS440" s="592"/>
      <c r="AT440" s="598"/>
      <c r="AU440" s="592"/>
      <c r="AV440" s="592"/>
      <c r="AW440" s="592"/>
      <c r="AX440" s="592"/>
      <c r="AY440" s="592"/>
      <c r="AZ440" s="592"/>
      <c r="BA440" s="592"/>
      <c r="BB440" s="592"/>
      <c r="BC440" s="592"/>
      <c r="BD440" s="592"/>
      <c r="BE440" s="592"/>
      <c r="BF440" s="592"/>
      <c r="BG440" s="592" t="s">
        <v>759</v>
      </c>
      <c r="BH440" s="592" t="e">
        <v>#N/A</v>
      </c>
    </row>
    <row r="441" spans="1:60" ht="12" customHeight="1">
      <c r="A441" s="600">
        <v>438</v>
      </c>
      <c r="B441" s="600" t="s">
        <v>70</v>
      </c>
      <c r="C441" s="601" t="s">
        <v>267</v>
      </c>
      <c r="D441" s="602"/>
      <c r="E441" s="600" t="s">
        <v>6058</v>
      </c>
      <c r="F441" s="603"/>
      <c r="G441" s="603"/>
      <c r="H441" s="603" t="s">
        <v>299</v>
      </c>
      <c r="I441" s="603"/>
      <c r="J441" s="600" t="s">
        <v>798</v>
      </c>
      <c r="K441" s="611"/>
      <c r="L441" s="606" t="s">
        <v>48</v>
      </c>
      <c r="M441" s="611"/>
      <c r="N441" s="606"/>
      <c r="O441" s="603"/>
      <c r="P441" s="605"/>
      <c r="Q441" s="605"/>
      <c r="R441" s="603">
        <f t="shared" si="6"/>
        <v>0</v>
      </c>
      <c r="S441" s="603"/>
      <c r="T441" s="607" t="str">
        <f>VLOOKUP(cppm_pr[[#This Row],[Status]],'All Link_LOV'!$I$32:$K$72,2,0)</f>
        <v>PO Issued</v>
      </c>
      <c r="U441" s="607" t="s">
        <v>9045</v>
      </c>
      <c r="V441" s="600">
        <v>61</v>
      </c>
      <c r="W441" s="607"/>
      <c r="X441" s="603">
        <v>3</v>
      </c>
      <c r="Y441" s="603" t="s">
        <v>6058</v>
      </c>
      <c r="Z441" s="608">
        <v>45180</v>
      </c>
      <c r="AA441" s="603"/>
      <c r="AB441" s="606"/>
      <c r="AC441" s="606"/>
      <c r="AD441" s="603"/>
      <c r="AE441" s="603"/>
      <c r="AF441" s="603" t="s">
        <v>398</v>
      </c>
      <c r="AG441" s="603" t="s">
        <v>488</v>
      </c>
      <c r="AH441" s="603"/>
      <c r="AI441" s="600" t="str">
        <f>IFERROR(VLOOKUP(cppm_pr[[#This Row],[Order Number]],SPHERE!C:CC,39,0),"")</f>
        <v/>
      </c>
      <c r="AJ441" s="600" t="str">
        <f>IFERROR(VLOOKUP(cppm_pr[[#This Row],[Order Number]],'DC TM ONE'!B:CN,42,0),"")</f>
        <v/>
      </c>
      <c r="AK441" s="603"/>
      <c r="AL441" s="609"/>
      <c r="AM441" s="603"/>
      <c r="AN441" s="603"/>
      <c r="AO441" s="603"/>
      <c r="AP441" s="603"/>
      <c r="AQ441" s="610"/>
      <c r="AR441" s="603"/>
      <c r="AS441" s="603"/>
      <c r="AT441" s="610"/>
      <c r="AU441" s="603"/>
      <c r="AV441" s="603"/>
      <c r="AW441" s="603"/>
      <c r="AX441" s="603"/>
      <c r="AY441" s="603"/>
      <c r="AZ441" s="603"/>
      <c r="BA441" s="603"/>
      <c r="BB441" s="603"/>
      <c r="BC441" s="603"/>
      <c r="BD441" s="603"/>
      <c r="BE441" s="603"/>
      <c r="BF441" s="603"/>
      <c r="BG441" s="603" t="s">
        <v>799</v>
      </c>
      <c r="BH441" s="603" t="e">
        <v>#N/A</v>
      </c>
    </row>
    <row r="442" spans="1:60" ht="12" customHeight="1">
      <c r="A442" s="589">
        <v>439</v>
      </c>
      <c r="B442" s="589" t="s">
        <v>70</v>
      </c>
      <c r="C442" s="590" t="s">
        <v>267</v>
      </c>
      <c r="D442" s="591"/>
      <c r="E442" s="589" t="s">
        <v>6058</v>
      </c>
      <c r="F442" s="592" t="s">
        <v>873</v>
      </c>
      <c r="G442" s="603" t="s">
        <v>7601</v>
      </c>
      <c r="H442" s="592" t="s">
        <v>300</v>
      </c>
      <c r="I442" s="592"/>
      <c r="J442" s="589" t="s">
        <v>871</v>
      </c>
      <c r="K442" s="593"/>
      <c r="L442" s="595" t="s">
        <v>49</v>
      </c>
      <c r="M442" s="593"/>
      <c r="N442" s="595"/>
      <c r="O442" s="592"/>
      <c r="P442" s="594"/>
      <c r="Q442" s="594"/>
      <c r="R442" s="592">
        <f t="shared" si="6"/>
        <v>0</v>
      </c>
      <c r="S442" s="592"/>
      <c r="T442" s="596" t="str">
        <f>VLOOKUP(cppm_pr[[#This Row],[Status]],'All Link_LOV'!$I$32:$K$72,2,0)</f>
        <v>PO Issued</v>
      </c>
      <c r="U442" s="596" t="s">
        <v>9045</v>
      </c>
      <c r="V442" s="589">
        <v>62</v>
      </c>
      <c r="W442" s="596" t="s">
        <v>8026</v>
      </c>
      <c r="X442" s="603" t="s">
        <v>9075</v>
      </c>
      <c r="Y442" s="603"/>
      <c r="Z442" s="597">
        <v>45180</v>
      </c>
      <c r="AA442" s="598"/>
      <c r="AB442" s="595"/>
      <c r="AC442" s="595"/>
      <c r="AD442" s="592"/>
      <c r="AE442" s="592"/>
      <c r="AF442" s="592" t="s">
        <v>398</v>
      </c>
      <c r="AG442" s="592" t="s">
        <v>488</v>
      </c>
      <c r="AH442" s="592"/>
      <c r="AI442" s="600" t="str">
        <f>IFERROR(VLOOKUP(cppm_pr[[#This Row],[Order Number]],SPHERE!C:CC,39,0),"")</f>
        <v/>
      </c>
      <c r="AJ442" s="600" t="str">
        <f>IFERROR(VLOOKUP(cppm_pr[[#This Row],[Order Number]],'DC TM ONE'!B:CN,42,0),"")</f>
        <v/>
      </c>
      <c r="AK442" s="592"/>
      <c r="AL442" s="599"/>
      <c r="AM442" s="592"/>
      <c r="AN442" s="592"/>
      <c r="AO442" s="592"/>
      <c r="AP442" s="592"/>
      <c r="AQ442" s="598"/>
      <c r="AR442" s="592"/>
      <c r="AS442" s="592"/>
      <c r="AT442" s="598"/>
      <c r="AU442" s="592"/>
      <c r="AV442" s="592"/>
      <c r="AW442" s="592"/>
      <c r="AX442" s="592"/>
      <c r="AY442" s="592"/>
      <c r="AZ442" s="592"/>
      <c r="BA442" s="592"/>
      <c r="BB442" s="592"/>
      <c r="BC442" s="592"/>
      <c r="BD442" s="592"/>
      <c r="BE442" s="592"/>
      <c r="BF442" s="592"/>
      <c r="BG442" s="592" t="s">
        <v>872</v>
      </c>
      <c r="BH442" s="592" t="e">
        <v>#N/A</v>
      </c>
    </row>
    <row r="443" spans="1:60" ht="12" customHeight="1">
      <c r="A443" s="600">
        <v>440</v>
      </c>
      <c r="B443" s="600" t="s">
        <v>62</v>
      </c>
      <c r="C443" s="601" t="s">
        <v>267</v>
      </c>
      <c r="D443" s="602"/>
      <c r="E443" s="600" t="s">
        <v>9151</v>
      </c>
      <c r="F443" s="603"/>
      <c r="G443" s="603"/>
      <c r="H443" s="603" t="s">
        <v>303</v>
      </c>
      <c r="I443" s="603"/>
      <c r="J443" s="600" t="s">
        <v>829</v>
      </c>
      <c r="K443" s="600" t="s">
        <v>9151</v>
      </c>
      <c r="L443" s="606" t="s">
        <v>48</v>
      </c>
      <c r="M443" s="600"/>
      <c r="N443" s="606"/>
      <c r="O443" s="603"/>
      <c r="P443" s="605"/>
      <c r="Q443" s="605"/>
      <c r="R443" s="603">
        <f t="shared" si="6"/>
        <v>0</v>
      </c>
      <c r="S443" s="603"/>
      <c r="T443" s="607" t="str">
        <f>VLOOKUP(cppm_pr[[#This Row],[Status]],'All Link_LOV'!$I$32:$K$72,2,0)</f>
        <v>PO Issued</v>
      </c>
      <c r="U443" s="607" t="s">
        <v>9045</v>
      </c>
      <c r="V443" s="600">
        <v>63</v>
      </c>
      <c r="W443" s="607"/>
      <c r="X443" s="603">
        <v>3</v>
      </c>
      <c r="Y443" s="603" t="s">
        <v>6058</v>
      </c>
      <c r="Z443" s="608">
        <v>45180</v>
      </c>
      <c r="AA443" s="603"/>
      <c r="AB443" s="606"/>
      <c r="AC443" s="606"/>
      <c r="AD443" s="603"/>
      <c r="AE443" s="603"/>
      <c r="AF443" s="603" t="s">
        <v>398</v>
      </c>
      <c r="AG443" s="603" t="s">
        <v>488</v>
      </c>
      <c r="AH443" s="603"/>
      <c r="AI443" s="600" t="str">
        <f>IFERROR(VLOOKUP(cppm_pr[[#This Row],[Order Number]],SPHERE!C:CC,39,0),"")</f>
        <v/>
      </c>
      <c r="AJ443" s="600" t="str">
        <f>IFERROR(VLOOKUP(cppm_pr[[#This Row],[Order Number]],'DC TM ONE'!B:CN,42,0),"")</f>
        <v/>
      </c>
      <c r="AK443" s="603"/>
      <c r="AL443" s="609"/>
      <c r="AM443" s="603"/>
      <c r="AN443" s="603"/>
      <c r="AO443" s="603"/>
      <c r="AP443" s="603"/>
      <c r="AQ443" s="610"/>
      <c r="AR443" s="603"/>
      <c r="AS443" s="603"/>
      <c r="AT443" s="610"/>
      <c r="AU443" s="603"/>
      <c r="AV443" s="603"/>
      <c r="AW443" s="603"/>
      <c r="AX443" s="603"/>
      <c r="AY443" s="603"/>
      <c r="AZ443" s="603"/>
      <c r="BA443" s="603"/>
      <c r="BB443" s="603"/>
      <c r="BC443" s="603"/>
      <c r="BD443" s="603"/>
      <c r="BE443" s="603"/>
      <c r="BF443" s="603"/>
      <c r="BG443" s="603" t="s">
        <v>830</v>
      </c>
      <c r="BH443" s="603" t="e">
        <v>#N/A</v>
      </c>
    </row>
    <row r="444" spans="1:60" ht="12" customHeight="1">
      <c r="A444" s="589">
        <v>441</v>
      </c>
      <c r="B444" s="589" t="s">
        <v>67</v>
      </c>
      <c r="C444" s="590" t="s">
        <v>208</v>
      </c>
      <c r="D444" s="591">
        <v>45177</v>
      </c>
      <c r="E444" s="589" t="s">
        <v>9152</v>
      </c>
      <c r="F444" s="592" t="s">
        <v>889</v>
      </c>
      <c r="G444" s="592" t="s">
        <v>9153</v>
      </c>
      <c r="H444" s="592" t="s">
        <v>304</v>
      </c>
      <c r="I444" s="592" t="s">
        <v>9154</v>
      </c>
      <c r="J444" s="589" t="s">
        <v>887</v>
      </c>
      <c r="K444" s="593"/>
      <c r="L444" s="595" t="s">
        <v>49</v>
      </c>
      <c r="M444" s="593"/>
      <c r="N444" s="595"/>
      <c r="O444" s="592"/>
      <c r="P444" s="594"/>
      <c r="Q444" s="594"/>
      <c r="R444" s="592">
        <f t="shared" si="6"/>
        <v>0</v>
      </c>
      <c r="S444" s="592"/>
      <c r="T444" s="596" t="str">
        <f>VLOOKUP(cppm_pr[[#This Row],[Status]],'All Link_LOV'!$I$32:$K$72,2,0)</f>
        <v>Pending TP Submission</v>
      </c>
      <c r="U444" s="596" t="s">
        <v>9045</v>
      </c>
      <c r="V444" s="589">
        <v>64</v>
      </c>
      <c r="W444" s="596" t="s">
        <v>8026</v>
      </c>
      <c r="X444" s="603" t="s">
        <v>9075</v>
      </c>
      <c r="Y444" s="603"/>
      <c r="Z444" s="597">
        <v>45180</v>
      </c>
      <c r="AA444" s="598"/>
      <c r="AB444" s="595"/>
      <c r="AC444" s="595"/>
      <c r="AD444" s="592"/>
      <c r="AE444" s="592"/>
      <c r="AF444" s="592" t="s">
        <v>398</v>
      </c>
      <c r="AG444" s="592" t="s">
        <v>488</v>
      </c>
      <c r="AH444" s="592"/>
      <c r="AI444" s="600" t="str">
        <f>IFERROR(VLOOKUP(cppm_pr[[#This Row],[Order Number]],SPHERE!C:CC,39,0),"")</f>
        <v/>
      </c>
      <c r="AJ444" s="600" t="str">
        <f>IFERROR(VLOOKUP(cppm_pr[[#This Row],[Order Number]],'DC TM ONE'!B:CN,42,0),"")</f>
        <v/>
      </c>
      <c r="AK444" s="592"/>
      <c r="AL444" s="599"/>
      <c r="AM444" s="592"/>
      <c r="AN444" s="592"/>
      <c r="AO444" s="592"/>
      <c r="AP444" s="592"/>
      <c r="AQ444" s="598"/>
      <c r="AR444" s="592"/>
      <c r="AS444" s="592"/>
      <c r="AT444" s="598"/>
      <c r="AU444" s="592"/>
      <c r="AV444" s="592"/>
      <c r="AW444" s="592"/>
      <c r="AX444" s="592"/>
      <c r="AY444" s="592"/>
      <c r="AZ444" s="592"/>
      <c r="BA444" s="592"/>
      <c r="BB444" s="592"/>
      <c r="BC444" s="592"/>
      <c r="BD444" s="592"/>
      <c r="BE444" s="592"/>
      <c r="BF444" s="592"/>
      <c r="BG444" s="592" t="s">
        <v>888</v>
      </c>
      <c r="BH444" s="592" t="e">
        <v>#N/A</v>
      </c>
    </row>
    <row r="445" spans="1:60" ht="12" customHeight="1">
      <c r="A445" s="600">
        <v>442</v>
      </c>
      <c r="B445" s="600" t="s">
        <v>79</v>
      </c>
      <c r="C445" s="601" t="s">
        <v>267</v>
      </c>
      <c r="D445" s="602">
        <v>45178</v>
      </c>
      <c r="E445" s="600" t="s">
        <v>7028</v>
      </c>
      <c r="F445" s="603"/>
      <c r="G445" s="603"/>
      <c r="H445" s="603" t="s">
        <v>306</v>
      </c>
      <c r="I445" s="603"/>
      <c r="J445" s="600" t="s">
        <v>890</v>
      </c>
      <c r="K445" s="611"/>
      <c r="L445" s="606" t="s">
        <v>49</v>
      </c>
      <c r="M445" s="611"/>
      <c r="N445" s="606"/>
      <c r="O445" s="603"/>
      <c r="P445" s="605"/>
      <c r="Q445" s="605"/>
      <c r="R445" s="603">
        <f t="shared" si="6"/>
        <v>0</v>
      </c>
      <c r="S445" s="603"/>
      <c r="T445" s="607" t="str">
        <f>VLOOKUP(cppm_pr[[#This Row],[Status]],'All Link_LOV'!$I$32:$K$72,2,0)</f>
        <v>PO Issued</v>
      </c>
      <c r="U445" s="607" t="s">
        <v>9045</v>
      </c>
      <c r="V445" s="600">
        <v>65</v>
      </c>
      <c r="W445" s="607"/>
      <c r="X445" s="603">
        <v>3</v>
      </c>
      <c r="Y445" s="603" t="s">
        <v>6058</v>
      </c>
      <c r="Z445" s="608">
        <v>45180</v>
      </c>
      <c r="AA445" s="603"/>
      <c r="AB445" s="606"/>
      <c r="AC445" s="606"/>
      <c r="AD445" s="603"/>
      <c r="AE445" s="603"/>
      <c r="AF445" s="603" t="s">
        <v>398</v>
      </c>
      <c r="AG445" s="603" t="s">
        <v>488</v>
      </c>
      <c r="AH445" s="603"/>
      <c r="AI445" s="600" t="str">
        <f>IFERROR(VLOOKUP(cppm_pr[[#This Row],[Order Number]],SPHERE!C:CC,39,0),"")</f>
        <v/>
      </c>
      <c r="AJ445" s="600" t="str">
        <f>IFERROR(VLOOKUP(cppm_pr[[#This Row],[Order Number]],'DC TM ONE'!B:CN,42,0),"")</f>
        <v/>
      </c>
      <c r="AK445" s="603"/>
      <c r="AL445" s="609"/>
      <c r="AM445" s="603"/>
      <c r="AN445" s="603"/>
      <c r="AO445" s="603"/>
      <c r="AP445" s="603"/>
      <c r="AQ445" s="610"/>
      <c r="AR445" s="603"/>
      <c r="AS445" s="603"/>
      <c r="AT445" s="610"/>
      <c r="AU445" s="603"/>
      <c r="AV445" s="603"/>
      <c r="AW445" s="603"/>
      <c r="AX445" s="603"/>
      <c r="AY445" s="603"/>
      <c r="AZ445" s="603"/>
      <c r="BA445" s="603"/>
      <c r="BB445" s="603"/>
      <c r="BC445" s="603"/>
      <c r="BD445" s="603"/>
      <c r="BE445" s="603"/>
      <c r="BF445" s="603"/>
      <c r="BG445" s="603" t="s">
        <v>891</v>
      </c>
      <c r="BH445" s="603">
        <v>4902146434</v>
      </c>
    </row>
    <row r="446" spans="1:60" ht="12" customHeight="1">
      <c r="A446" s="589">
        <v>443</v>
      </c>
      <c r="B446" s="589" t="s">
        <v>82</v>
      </c>
      <c r="C446" s="590" t="s">
        <v>267</v>
      </c>
      <c r="D446" s="591"/>
      <c r="E446" s="589" t="s">
        <v>6058</v>
      </c>
      <c r="F446" s="592"/>
      <c r="G446" s="592"/>
      <c r="H446" s="592" t="s">
        <v>308</v>
      </c>
      <c r="I446" s="592" t="s">
        <v>9155</v>
      </c>
      <c r="J446" s="589" t="s">
        <v>897</v>
      </c>
      <c r="K446" s="593"/>
      <c r="L446" s="595" t="s">
        <v>49</v>
      </c>
      <c r="M446" s="593"/>
      <c r="N446" s="595"/>
      <c r="O446" s="592"/>
      <c r="P446" s="594"/>
      <c r="Q446" s="594"/>
      <c r="R446" s="592">
        <f t="shared" si="6"/>
        <v>0</v>
      </c>
      <c r="S446" s="592"/>
      <c r="T446" s="596" t="str">
        <f>VLOOKUP(cppm_pr[[#This Row],[Status]],'All Link_LOV'!$I$32:$K$72,2,0)</f>
        <v>PO Issued</v>
      </c>
      <c r="U446" s="596" t="s">
        <v>9045</v>
      </c>
      <c r="V446" s="589">
        <v>66</v>
      </c>
      <c r="W446" s="596" t="s">
        <v>8026</v>
      </c>
      <c r="X446" s="603" t="s">
        <v>9075</v>
      </c>
      <c r="Y446" s="603"/>
      <c r="Z446" s="597">
        <v>45180</v>
      </c>
      <c r="AA446" s="598"/>
      <c r="AB446" s="595"/>
      <c r="AC446" s="595"/>
      <c r="AD446" s="592"/>
      <c r="AE446" s="592"/>
      <c r="AF446" s="592" t="s">
        <v>398</v>
      </c>
      <c r="AG446" s="592" t="s">
        <v>488</v>
      </c>
      <c r="AH446" s="592"/>
      <c r="AI446" s="600" t="str">
        <f>IFERROR(VLOOKUP(cppm_pr[[#This Row],[Order Number]],SPHERE!C:CC,39,0),"")</f>
        <v/>
      </c>
      <c r="AJ446" s="600" t="str">
        <f>IFERROR(VLOOKUP(cppm_pr[[#This Row],[Order Number]],'DC TM ONE'!B:CN,42,0),"")</f>
        <v/>
      </c>
      <c r="AK446" s="592"/>
      <c r="AL446" s="599"/>
      <c r="AM446" s="592"/>
      <c r="AN446" s="592"/>
      <c r="AO446" s="592"/>
      <c r="AP446" s="592"/>
      <c r="AQ446" s="598"/>
      <c r="AR446" s="592"/>
      <c r="AS446" s="592"/>
      <c r="AT446" s="598"/>
      <c r="AU446" s="592"/>
      <c r="AV446" s="592"/>
      <c r="AW446" s="592"/>
      <c r="AX446" s="592"/>
      <c r="AY446" s="592"/>
      <c r="AZ446" s="592"/>
      <c r="BA446" s="592"/>
      <c r="BB446" s="592"/>
      <c r="BC446" s="592"/>
      <c r="BD446" s="592"/>
      <c r="BE446" s="592"/>
      <c r="BF446" s="592"/>
      <c r="BG446" s="592" t="s">
        <v>898</v>
      </c>
      <c r="BH446" s="592" t="e">
        <v>#N/A</v>
      </c>
    </row>
    <row r="447" spans="1:60" ht="12" customHeight="1">
      <c r="A447" s="600">
        <v>444</v>
      </c>
      <c r="B447" s="600" t="s">
        <v>62</v>
      </c>
      <c r="C447" s="601" t="s">
        <v>267</v>
      </c>
      <c r="D447" s="602">
        <v>45177</v>
      </c>
      <c r="E447" s="600" t="s">
        <v>9156</v>
      </c>
      <c r="F447" s="603"/>
      <c r="G447" s="603"/>
      <c r="H447" s="603" t="s">
        <v>310</v>
      </c>
      <c r="I447" s="603"/>
      <c r="J447" s="600" t="s">
        <v>761</v>
      </c>
      <c r="K447" s="600" t="s">
        <v>9156</v>
      </c>
      <c r="L447" s="606" t="s">
        <v>48</v>
      </c>
      <c r="M447" s="600"/>
      <c r="N447" s="606"/>
      <c r="O447" s="603"/>
      <c r="P447" s="605"/>
      <c r="Q447" s="605"/>
      <c r="R447" s="603">
        <f t="shared" si="6"/>
        <v>0</v>
      </c>
      <c r="S447" s="603"/>
      <c r="T447" s="607" t="str">
        <f>VLOOKUP(cppm_pr[[#This Row],[Status]],'All Link_LOV'!$I$32:$K$72,2,0)</f>
        <v>PO Issued</v>
      </c>
      <c r="U447" s="607" t="s">
        <v>9045</v>
      </c>
      <c r="V447" s="600">
        <v>67</v>
      </c>
      <c r="W447" s="607"/>
      <c r="X447" s="603">
        <v>3</v>
      </c>
      <c r="Y447" s="603" t="s">
        <v>6058</v>
      </c>
      <c r="Z447" s="608">
        <v>45180</v>
      </c>
      <c r="AA447" s="603"/>
      <c r="AB447" s="606"/>
      <c r="AC447" s="606"/>
      <c r="AD447" s="603"/>
      <c r="AE447" s="603"/>
      <c r="AF447" s="603" t="s">
        <v>398</v>
      </c>
      <c r="AG447" s="603" t="s">
        <v>488</v>
      </c>
      <c r="AH447" s="603"/>
      <c r="AI447" s="600" t="str">
        <f>IFERROR(VLOOKUP(cppm_pr[[#This Row],[Order Number]],SPHERE!C:CC,39,0),"")</f>
        <v/>
      </c>
      <c r="AJ447" s="600" t="str">
        <f>IFERROR(VLOOKUP(cppm_pr[[#This Row],[Order Number]],'DC TM ONE'!B:CN,42,0),"")</f>
        <v/>
      </c>
      <c r="AK447" s="603"/>
      <c r="AL447" s="609"/>
      <c r="AM447" s="603"/>
      <c r="AN447" s="603"/>
      <c r="AO447" s="603"/>
      <c r="AP447" s="603"/>
      <c r="AQ447" s="610"/>
      <c r="AR447" s="603"/>
      <c r="AS447" s="603"/>
      <c r="AT447" s="610"/>
      <c r="AU447" s="603"/>
      <c r="AV447" s="603"/>
      <c r="AW447" s="603"/>
      <c r="AX447" s="603"/>
      <c r="AY447" s="603"/>
      <c r="AZ447" s="603"/>
      <c r="BA447" s="603"/>
      <c r="BB447" s="603"/>
      <c r="BC447" s="603"/>
      <c r="BD447" s="603"/>
      <c r="BE447" s="603"/>
      <c r="BF447" s="603"/>
      <c r="BG447" s="603" t="s">
        <v>762</v>
      </c>
      <c r="BH447" s="603" t="e">
        <v>#N/A</v>
      </c>
    </row>
    <row r="448" spans="1:60" ht="12" customHeight="1">
      <c r="A448" s="589">
        <v>445</v>
      </c>
      <c r="B448" s="589" t="s">
        <v>62</v>
      </c>
      <c r="C448" s="590" t="s">
        <v>267</v>
      </c>
      <c r="D448" s="591">
        <v>45177</v>
      </c>
      <c r="E448" s="589" t="s">
        <v>9157</v>
      </c>
      <c r="F448" s="592"/>
      <c r="G448" s="592"/>
      <c r="H448" s="592" t="s">
        <v>311</v>
      </c>
      <c r="I448" s="700"/>
      <c r="J448" s="589" t="s">
        <v>780</v>
      </c>
      <c r="K448" s="589" t="s">
        <v>9157</v>
      </c>
      <c r="L448" s="595" t="s">
        <v>48</v>
      </c>
      <c r="M448" s="589"/>
      <c r="N448" s="595"/>
      <c r="O448" s="592"/>
      <c r="P448" s="701"/>
      <c r="Q448" s="701"/>
      <c r="R448" s="700">
        <f t="shared" si="6"/>
        <v>0</v>
      </c>
      <c r="S448" s="700"/>
      <c r="T448" s="596" t="str">
        <f>VLOOKUP(cppm_pr[[#This Row],[Status]],'All Link_LOV'!$I$32:$K$72,2,0)</f>
        <v>PO Issued</v>
      </c>
      <c r="U448" s="596" t="s">
        <v>9045</v>
      </c>
      <c r="V448" s="589">
        <v>68</v>
      </c>
      <c r="W448" s="596" t="s">
        <v>8026</v>
      </c>
      <c r="X448" s="603" t="s">
        <v>9075</v>
      </c>
      <c r="Y448" s="603"/>
      <c r="Z448" s="597">
        <v>45180</v>
      </c>
      <c r="AA448" s="598"/>
      <c r="AB448" s="595"/>
      <c r="AC448" s="595"/>
      <c r="AD448" s="592"/>
      <c r="AE448" s="592"/>
      <c r="AF448" s="592" t="s">
        <v>398</v>
      </c>
      <c r="AG448" s="592" t="s">
        <v>488</v>
      </c>
      <c r="AH448" s="592"/>
      <c r="AI448" s="600" t="str">
        <f>IFERROR(VLOOKUP(cppm_pr[[#This Row],[Order Number]],SPHERE!C:CC,39,0),"")</f>
        <v/>
      </c>
      <c r="AJ448" s="600" t="str">
        <f>IFERROR(VLOOKUP(cppm_pr[[#This Row],[Order Number]],'DC TM ONE'!B:CN,42,0),"")</f>
        <v/>
      </c>
      <c r="AK448" s="592"/>
      <c r="AL448" s="599"/>
      <c r="AM448" s="592"/>
      <c r="AN448" s="592"/>
      <c r="AO448" s="592"/>
      <c r="AP448" s="592"/>
      <c r="AQ448" s="598"/>
      <c r="AR448" s="592"/>
      <c r="AS448" s="592"/>
      <c r="AT448" s="598"/>
      <c r="AU448" s="592"/>
      <c r="AV448" s="592"/>
      <c r="AW448" s="592"/>
      <c r="AX448" s="592"/>
      <c r="AY448" s="592"/>
      <c r="AZ448" s="592"/>
      <c r="BA448" s="592"/>
      <c r="BB448" s="592"/>
      <c r="BC448" s="592"/>
      <c r="BD448" s="592"/>
      <c r="BE448" s="592"/>
      <c r="BF448" s="592"/>
      <c r="BG448" s="592" t="s">
        <v>781</v>
      </c>
      <c r="BH448" s="592" t="e">
        <v>#N/A</v>
      </c>
    </row>
    <row r="449" spans="1:60" ht="12" customHeight="1">
      <c r="A449" s="600">
        <v>446</v>
      </c>
      <c r="B449" s="600" t="s">
        <v>83</v>
      </c>
      <c r="C449" s="601" t="s">
        <v>267</v>
      </c>
      <c r="D449" s="602">
        <v>45177</v>
      </c>
      <c r="E449" s="600" t="s">
        <v>9158</v>
      </c>
      <c r="F449" s="603"/>
      <c r="G449" s="603"/>
      <c r="H449" s="603" t="s">
        <v>312</v>
      </c>
      <c r="I449" s="603"/>
      <c r="J449" s="600" t="s">
        <v>786</v>
      </c>
      <c r="K449" s="611"/>
      <c r="L449" s="606" t="s">
        <v>48</v>
      </c>
      <c r="M449" s="611"/>
      <c r="N449" s="606"/>
      <c r="O449" s="603"/>
      <c r="P449" s="605"/>
      <c r="Q449" s="605"/>
      <c r="R449" s="603">
        <f t="shared" si="6"/>
        <v>0</v>
      </c>
      <c r="S449" s="603"/>
      <c r="T449" s="607" t="str">
        <f>VLOOKUP(cppm_pr[[#This Row],[Status]],'All Link_LOV'!$I$32:$K$72,2,0)</f>
        <v>PO Issued</v>
      </c>
      <c r="U449" s="607" t="s">
        <v>9045</v>
      </c>
      <c r="V449" s="600">
        <v>69</v>
      </c>
      <c r="W449" s="607" t="s">
        <v>8026</v>
      </c>
      <c r="X449" s="603" t="s">
        <v>9075</v>
      </c>
      <c r="Y449" s="603"/>
      <c r="Z449" s="608">
        <v>45180</v>
      </c>
      <c r="AA449" s="603"/>
      <c r="AB449" s="606"/>
      <c r="AC449" s="606"/>
      <c r="AD449" s="603"/>
      <c r="AE449" s="603"/>
      <c r="AF449" s="603" t="s">
        <v>398</v>
      </c>
      <c r="AG449" s="603" t="s">
        <v>488</v>
      </c>
      <c r="AH449" s="603"/>
      <c r="AI449" s="600" t="str">
        <f>IFERROR(VLOOKUP(cppm_pr[[#This Row],[Order Number]],SPHERE!C:CC,39,0),"")</f>
        <v/>
      </c>
      <c r="AJ449" s="600" t="str">
        <f>IFERROR(VLOOKUP(cppm_pr[[#This Row],[Order Number]],'DC TM ONE'!B:CN,42,0),"")</f>
        <v/>
      </c>
      <c r="AK449" s="603"/>
      <c r="AL449" s="609"/>
      <c r="AM449" s="603"/>
      <c r="AN449" s="603"/>
      <c r="AO449" s="603"/>
      <c r="AP449" s="603"/>
      <c r="AQ449" s="610"/>
      <c r="AR449" s="603"/>
      <c r="AS449" s="603"/>
      <c r="AT449" s="610"/>
      <c r="AU449" s="603"/>
      <c r="AV449" s="603"/>
      <c r="AW449" s="603"/>
      <c r="AX449" s="603"/>
      <c r="AY449" s="603"/>
      <c r="AZ449" s="603"/>
      <c r="BA449" s="603"/>
      <c r="BB449" s="603"/>
      <c r="BC449" s="603"/>
      <c r="BD449" s="603"/>
      <c r="BE449" s="603"/>
      <c r="BF449" s="603"/>
      <c r="BG449" s="603" t="s">
        <v>787</v>
      </c>
      <c r="BH449" s="603" t="e">
        <v>#N/A</v>
      </c>
    </row>
    <row r="450" spans="1:60" ht="12" customHeight="1">
      <c r="A450" s="589">
        <v>447</v>
      </c>
      <c r="B450" s="589" t="s">
        <v>67</v>
      </c>
      <c r="C450" s="590" t="s">
        <v>267</v>
      </c>
      <c r="D450" s="591"/>
      <c r="E450" s="589" t="s">
        <v>6058</v>
      </c>
      <c r="F450" s="592"/>
      <c r="G450" s="592"/>
      <c r="H450" s="592" t="s">
        <v>315</v>
      </c>
      <c r="I450" s="592"/>
      <c r="J450" s="589" t="s">
        <v>789</v>
      </c>
      <c r="K450" s="593"/>
      <c r="L450" s="595" t="s">
        <v>48</v>
      </c>
      <c r="M450" s="593"/>
      <c r="N450" s="595"/>
      <c r="O450" s="592"/>
      <c r="P450" s="594"/>
      <c r="Q450" s="594"/>
      <c r="R450" s="592">
        <f t="shared" si="6"/>
        <v>0</v>
      </c>
      <c r="S450" s="592"/>
      <c r="T450" s="596" t="str">
        <f>VLOOKUP(cppm_pr[[#This Row],[Status]],'All Link_LOV'!$I$32:$K$72,2,0)</f>
        <v>PO Issued</v>
      </c>
      <c r="U450" s="596" t="s">
        <v>9045</v>
      </c>
      <c r="V450" s="589">
        <v>70</v>
      </c>
      <c r="W450" s="596"/>
      <c r="X450" s="603">
        <v>3</v>
      </c>
      <c r="Y450" s="592" t="s">
        <v>6058</v>
      </c>
      <c r="Z450" s="597">
        <v>45180</v>
      </c>
      <c r="AA450" s="598"/>
      <c r="AB450" s="595"/>
      <c r="AC450" s="595"/>
      <c r="AD450" s="592"/>
      <c r="AE450" s="592"/>
      <c r="AF450" s="592" t="s">
        <v>398</v>
      </c>
      <c r="AG450" s="592" t="s">
        <v>488</v>
      </c>
      <c r="AH450" s="592"/>
      <c r="AI450" s="600" t="str">
        <f>IFERROR(VLOOKUP(cppm_pr[[#This Row],[Order Number]],SPHERE!C:CC,39,0),"")</f>
        <v/>
      </c>
      <c r="AJ450" s="600" t="str">
        <f>IFERROR(VLOOKUP(cppm_pr[[#This Row],[Order Number]],'DC TM ONE'!B:CN,42,0),"")</f>
        <v/>
      </c>
      <c r="AK450" s="592"/>
      <c r="AL450" s="599"/>
      <c r="AM450" s="592"/>
      <c r="AN450" s="592"/>
      <c r="AO450" s="592"/>
      <c r="AP450" s="592"/>
      <c r="AQ450" s="598"/>
      <c r="AR450" s="592"/>
      <c r="AS450" s="592"/>
      <c r="AT450" s="598"/>
      <c r="AU450" s="592"/>
      <c r="AV450" s="592"/>
      <c r="AW450" s="592"/>
      <c r="AX450" s="592"/>
      <c r="AY450" s="592"/>
      <c r="AZ450" s="592"/>
      <c r="BA450" s="592"/>
      <c r="BB450" s="592"/>
      <c r="BC450" s="592"/>
      <c r="BD450" s="592"/>
      <c r="BE450" s="592"/>
      <c r="BF450" s="592"/>
      <c r="BG450" s="592" t="s">
        <v>790</v>
      </c>
      <c r="BH450" s="592" t="e">
        <v>#N/A</v>
      </c>
    </row>
    <row r="451" spans="1:60" ht="12" customHeight="1">
      <c r="A451" s="600">
        <v>448</v>
      </c>
      <c r="B451" s="600" t="s">
        <v>67</v>
      </c>
      <c r="C451" s="601" t="s">
        <v>260</v>
      </c>
      <c r="D451" s="602"/>
      <c r="E451" s="600" t="s">
        <v>9159</v>
      </c>
      <c r="F451" s="603"/>
      <c r="G451" s="603"/>
      <c r="H451" s="603" t="s">
        <v>317</v>
      </c>
      <c r="I451" s="603" t="s">
        <v>9160</v>
      </c>
      <c r="J451" s="600" t="s">
        <v>792</v>
      </c>
      <c r="K451" s="611"/>
      <c r="L451" s="606" t="s">
        <v>48</v>
      </c>
      <c r="M451" s="611"/>
      <c r="N451" s="606"/>
      <c r="O451" s="603"/>
      <c r="P451" s="605"/>
      <c r="Q451" s="605"/>
      <c r="R451" s="603">
        <f t="shared" si="6"/>
        <v>0</v>
      </c>
      <c r="S451" s="603"/>
      <c r="T451" s="607" t="str">
        <f>VLOOKUP(cppm_pr[[#This Row],[Status]],'All Link_LOV'!$I$32:$K$72,2,0)</f>
        <v>PR Creation</v>
      </c>
      <c r="U451" s="607" t="s">
        <v>9045</v>
      </c>
      <c r="V451" s="600">
        <v>71</v>
      </c>
      <c r="W451" s="607" t="s">
        <v>8026</v>
      </c>
      <c r="X451" s="603" t="s">
        <v>9075</v>
      </c>
      <c r="Y451" s="603"/>
      <c r="Z451" s="608">
        <v>45180</v>
      </c>
      <c r="AA451" s="603"/>
      <c r="AB451" s="606"/>
      <c r="AC451" s="606"/>
      <c r="AD451" s="603"/>
      <c r="AE451" s="603"/>
      <c r="AF451" s="603" t="s">
        <v>398</v>
      </c>
      <c r="AG451" s="603" t="s">
        <v>488</v>
      </c>
      <c r="AH451" s="603"/>
      <c r="AI451" s="600" t="str">
        <f>IFERROR(VLOOKUP(cppm_pr[[#This Row],[Order Number]],SPHERE!C:CC,39,0),"")</f>
        <v/>
      </c>
      <c r="AJ451" s="600" t="str">
        <f>IFERROR(VLOOKUP(cppm_pr[[#This Row],[Order Number]],'DC TM ONE'!B:CN,42,0),"")</f>
        <v/>
      </c>
      <c r="AK451" s="603"/>
      <c r="AL451" s="609"/>
      <c r="AM451" s="603"/>
      <c r="AN451" s="603"/>
      <c r="AO451" s="603"/>
      <c r="AP451" s="603"/>
      <c r="AQ451" s="610"/>
      <c r="AR451" s="603">
        <v>3400039239</v>
      </c>
      <c r="AS451" s="603" t="s">
        <v>9161</v>
      </c>
      <c r="AT451" s="610"/>
      <c r="AU451" s="603"/>
      <c r="AV451" s="603"/>
      <c r="AW451" s="603"/>
      <c r="AX451" s="603"/>
      <c r="AY451" s="603"/>
      <c r="AZ451" s="603"/>
      <c r="BA451" s="603"/>
      <c r="BB451" s="603"/>
      <c r="BC451" s="603"/>
      <c r="BD451" s="603"/>
      <c r="BE451" s="603"/>
      <c r="BF451" s="603"/>
      <c r="BG451" s="603" t="s">
        <v>793</v>
      </c>
      <c r="BH451" s="603"/>
    </row>
    <row r="452" spans="1:60" ht="12" customHeight="1">
      <c r="A452" s="589">
        <v>449</v>
      </c>
      <c r="B452" s="589" t="s">
        <v>62</v>
      </c>
      <c r="C452" s="590" t="s">
        <v>267</v>
      </c>
      <c r="D452" s="591">
        <v>45177</v>
      </c>
      <c r="E452" s="589" t="s">
        <v>9162</v>
      </c>
      <c r="F452" s="592"/>
      <c r="G452" s="592"/>
      <c r="H452" s="592" t="s">
        <v>320</v>
      </c>
      <c r="I452" s="592"/>
      <c r="J452" s="589" t="s">
        <v>804</v>
      </c>
      <c r="K452" s="589" t="s">
        <v>9162</v>
      </c>
      <c r="L452" s="595" t="s">
        <v>48</v>
      </c>
      <c r="M452" s="589"/>
      <c r="N452" s="595"/>
      <c r="O452" s="592"/>
      <c r="P452" s="594"/>
      <c r="Q452" s="594"/>
      <c r="R452" s="592">
        <f t="shared" ref="R452:R515" si="7">$Q452-$P452</f>
        <v>0</v>
      </c>
      <c r="S452" s="592"/>
      <c r="T452" s="596" t="str">
        <f>VLOOKUP(cppm_pr[[#This Row],[Status]],'All Link_LOV'!$I$32:$K$72,2,0)</f>
        <v>PO Issued</v>
      </c>
      <c r="U452" s="596" t="s">
        <v>9045</v>
      </c>
      <c r="V452" s="589">
        <v>72</v>
      </c>
      <c r="W452" s="596"/>
      <c r="X452" s="603">
        <v>3</v>
      </c>
      <c r="Y452" s="592" t="s">
        <v>6058</v>
      </c>
      <c r="Z452" s="597">
        <v>45180</v>
      </c>
      <c r="AA452" s="598"/>
      <c r="AB452" s="595"/>
      <c r="AC452" s="595"/>
      <c r="AD452" s="592"/>
      <c r="AE452" s="592"/>
      <c r="AF452" s="592" t="s">
        <v>398</v>
      </c>
      <c r="AG452" s="592" t="s">
        <v>488</v>
      </c>
      <c r="AH452" s="592"/>
      <c r="AI452" s="600" t="str">
        <f>IFERROR(VLOOKUP(cppm_pr[[#This Row],[Order Number]],SPHERE!C:CC,39,0),"")</f>
        <v/>
      </c>
      <c r="AJ452" s="600" t="str">
        <f>IFERROR(VLOOKUP(cppm_pr[[#This Row],[Order Number]],'DC TM ONE'!B:CN,42,0),"")</f>
        <v/>
      </c>
      <c r="AK452" s="592"/>
      <c r="AL452" s="599"/>
      <c r="AM452" s="592"/>
      <c r="AN452" s="592"/>
      <c r="AO452" s="592"/>
      <c r="AP452" s="592"/>
      <c r="AQ452" s="598"/>
      <c r="AR452" s="592"/>
      <c r="AS452" s="592"/>
      <c r="AT452" s="598"/>
      <c r="AU452" s="592"/>
      <c r="AV452" s="592"/>
      <c r="AW452" s="592"/>
      <c r="AX452" s="592"/>
      <c r="AY452" s="592"/>
      <c r="AZ452" s="592"/>
      <c r="BA452" s="592"/>
      <c r="BB452" s="592"/>
      <c r="BC452" s="592"/>
      <c r="BD452" s="592"/>
      <c r="BE452" s="592"/>
      <c r="BF452" s="592"/>
      <c r="BG452" s="592" t="s">
        <v>805</v>
      </c>
      <c r="BH452" s="592" t="e">
        <v>#N/A</v>
      </c>
    </row>
    <row r="453" spans="1:60" ht="12" customHeight="1">
      <c r="A453" s="600">
        <v>450</v>
      </c>
      <c r="B453" s="600" t="s">
        <v>76</v>
      </c>
      <c r="C453" s="601" t="s">
        <v>267</v>
      </c>
      <c r="D453" s="602"/>
      <c r="E453" s="600" t="s">
        <v>9163</v>
      </c>
      <c r="F453" s="603"/>
      <c r="G453" s="603"/>
      <c r="H453" s="603" t="s">
        <v>323</v>
      </c>
      <c r="I453" s="607" t="s">
        <v>9164</v>
      </c>
      <c r="J453" s="600" t="s">
        <v>1022</v>
      </c>
      <c r="K453" s="611"/>
      <c r="L453" s="606" t="s">
        <v>52</v>
      </c>
      <c r="M453" s="611"/>
      <c r="N453" s="606"/>
      <c r="O453" s="603"/>
      <c r="P453" s="665"/>
      <c r="Q453" s="665"/>
      <c r="R453" s="607">
        <f t="shared" si="7"/>
        <v>0</v>
      </c>
      <c r="S453" s="607"/>
      <c r="T453" s="607" t="str">
        <f>VLOOKUP(cppm_pr[[#This Row],[Status]],'All Link_LOV'!$I$32:$K$72,2,0)</f>
        <v>PO Issued</v>
      </c>
      <c r="U453" s="607" t="s">
        <v>9045</v>
      </c>
      <c r="V453" s="600">
        <v>73</v>
      </c>
      <c r="W453" s="607" t="s">
        <v>8026</v>
      </c>
      <c r="X453" s="603" t="s">
        <v>499</v>
      </c>
      <c r="Y453" s="603"/>
      <c r="Z453" s="608">
        <v>45180</v>
      </c>
      <c r="AA453" s="603"/>
      <c r="AB453" s="606"/>
      <c r="AC453" s="606"/>
      <c r="AD453" s="603"/>
      <c r="AE453" s="603"/>
      <c r="AF453" s="603" t="s">
        <v>398</v>
      </c>
      <c r="AG453" s="603" t="s">
        <v>488</v>
      </c>
      <c r="AH453" s="603" t="s">
        <v>9165</v>
      </c>
      <c r="AI453" s="600" t="str">
        <f>IFERROR(VLOOKUP(cppm_pr[[#This Row],[Order Number]],SPHERE!C:CC,39,0),"")</f>
        <v/>
      </c>
      <c r="AJ453" s="600" t="str">
        <f>IFERROR(VLOOKUP(cppm_pr[[#This Row],[Order Number]],'DC TM ONE'!B:CN,42,0),"")</f>
        <v/>
      </c>
      <c r="AK453" s="603"/>
      <c r="AL453" s="609"/>
      <c r="AM453" s="603"/>
      <c r="AN453" s="603"/>
      <c r="AO453" s="603"/>
      <c r="AP453" s="603"/>
      <c r="AQ453" s="610"/>
      <c r="AR453" s="603"/>
      <c r="AS453" s="603"/>
      <c r="AT453" s="610"/>
      <c r="AU453" s="603"/>
      <c r="AV453" s="603"/>
      <c r="AW453" s="603"/>
      <c r="AX453" s="603"/>
      <c r="AY453" s="603"/>
      <c r="AZ453" s="603"/>
      <c r="BA453" s="603"/>
      <c r="BB453" s="603"/>
      <c r="BC453" s="603"/>
      <c r="BD453" s="603"/>
      <c r="BE453" s="603"/>
      <c r="BF453" s="603"/>
      <c r="BG453" s="603" t="s">
        <v>1023</v>
      </c>
      <c r="BH453" s="603" t="e">
        <v>#N/A</v>
      </c>
    </row>
    <row r="454" spans="1:60" ht="12" customHeight="1">
      <c r="A454" s="589">
        <v>451</v>
      </c>
      <c r="B454" s="589" t="s">
        <v>62</v>
      </c>
      <c r="C454" s="590" t="s">
        <v>267</v>
      </c>
      <c r="D454" s="591">
        <v>45177</v>
      </c>
      <c r="E454" s="589" t="s">
        <v>6058</v>
      </c>
      <c r="F454" s="592"/>
      <c r="G454" s="592"/>
      <c r="H454" s="592" t="s">
        <v>325</v>
      </c>
      <c r="I454" s="700"/>
      <c r="J454" s="589" t="s">
        <v>810</v>
      </c>
      <c r="K454" s="593"/>
      <c r="L454" s="595" t="s">
        <v>48</v>
      </c>
      <c r="M454" s="593"/>
      <c r="N454" s="595"/>
      <c r="O454" s="592"/>
      <c r="P454" s="701"/>
      <c r="Q454" s="701"/>
      <c r="R454" s="700">
        <f t="shared" si="7"/>
        <v>0</v>
      </c>
      <c r="S454" s="700"/>
      <c r="T454" s="596" t="str">
        <f>VLOOKUP(cppm_pr[[#This Row],[Status]],'All Link_LOV'!$I$32:$K$72,2,0)</f>
        <v>PO Issued</v>
      </c>
      <c r="U454" s="596" t="s">
        <v>9045</v>
      </c>
      <c r="V454" s="589">
        <v>74</v>
      </c>
      <c r="W454" s="596" t="s">
        <v>8026</v>
      </c>
      <c r="X454" s="603" t="s">
        <v>9075</v>
      </c>
      <c r="Y454" s="603"/>
      <c r="Z454" s="597">
        <v>45180</v>
      </c>
      <c r="AA454" s="598"/>
      <c r="AB454" s="595"/>
      <c r="AC454" s="595"/>
      <c r="AD454" s="592"/>
      <c r="AE454" s="592"/>
      <c r="AF454" s="592" t="s">
        <v>398</v>
      </c>
      <c r="AG454" s="592" t="s">
        <v>488</v>
      </c>
      <c r="AH454" s="592"/>
      <c r="AI454" s="600" t="str">
        <f>IFERROR(VLOOKUP(cppm_pr[[#This Row],[Order Number]],SPHERE!C:CC,39,0),"")</f>
        <v/>
      </c>
      <c r="AJ454" s="600" t="str">
        <f>IFERROR(VLOOKUP(cppm_pr[[#This Row],[Order Number]],'DC TM ONE'!B:CN,42,0),"")</f>
        <v/>
      </c>
      <c r="AK454" s="592"/>
      <c r="AL454" s="599"/>
      <c r="AM454" s="592"/>
      <c r="AN454" s="592"/>
      <c r="AO454" s="592"/>
      <c r="AP454" s="592"/>
      <c r="AQ454" s="598"/>
      <c r="AR454" s="592"/>
      <c r="AS454" s="592"/>
      <c r="AT454" s="598"/>
      <c r="AU454" s="592"/>
      <c r="AV454" s="592"/>
      <c r="AW454" s="592"/>
      <c r="AX454" s="592"/>
      <c r="AY454" s="592"/>
      <c r="AZ454" s="592"/>
      <c r="BA454" s="592"/>
      <c r="BB454" s="592"/>
      <c r="BC454" s="592"/>
      <c r="BD454" s="592"/>
      <c r="BE454" s="592"/>
      <c r="BF454" s="592"/>
      <c r="BG454" s="592" t="s">
        <v>811</v>
      </c>
      <c r="BH454" s="592" t="e">
        <v>#N/A</v>
      </c>
    </row>
    <row r="455" spans="1:60" ht="12" customHeight="1">
      <c r="A455" s="600">
        <v>452</v>
      </c>
      <c r="B455" s="600" t="s">
        <v>70</v>
      </c>
      <c r="C455" s="601" t="s">
        <v>267</v>
      </c>
      <c r="D455" s="602"/>
      <c r="E455" s="600" t="s">
        <v>9166</v>
      </c>
      <c r="F455" s="603"/>
      <c r="G455" s="603"/>
      <c r="H455" s="603" t="s">
        <v>327</v>
      </c>
      <c r="I455" s="603"/>
      <c r="J455" s="600" t="s">
        <v>814</v>
      </c>
      <c r="K455" s="611"/>
      <c r="L455" s="606" t="s">
        <v>48</v>
      </c>
      <c r="M455" s="611"/>
      <c r="N455" s="606"/>
      <c r="O455" s="603"/>
      <c r="P455" s="605"/>
      <c r="Q455" s="605"/>
      <c r="R455" s="603">
        <f t="shared" si="7"/>
        <v>0</v>
      </c>
      <c r="S455" s="603"/>
      <c r="T455" s="607" t="str">
        <f>VLOOKUP(cppm_pr[[#This Row],[Status]],'All Link_LOV'!$I$32:$K$72,2,0)</f>
        <v>PO Issued</v>
      </c>
      <c r="U455" s="607" t="s">
        <v>9045</v>
      </c>
      <c r="V455" s="600">
        <v>75</v>
      </c>
      <c r="W455" s="607"/>
      <c r="X455" s="603">
        <v>3</v>
      </c>
      <c r="Y455" s="603" t="s">
        <v>6058</v>
      </c>
      <c r="Z455" s="608">
        <v>45180</v>
      </c>
      <c r="AA455" s="603"/>
      <c r="AB455" s="606"/>
      <c r="AC455" s="606"/>
      <c r="AD455" s="603"/>
      <c r="AE455" s="603"/>
      <c r="AF455" s="603" t="s">
        <v>398</v>
      </c>
      <c r="AG455" s="603" t="s">
        <v>488</v>
      </c>
      <c r="AH455" s="603"/>
      <c r="AI455" s="600" t="str">
        <f>IFERROR(VLOOKUP(cppm_pr[[#This Row],[Order Number]],SPHERE!C:CC,39,0),"")</f>
        <v/>
      </c>
      <c r="AJ455" s="600" t="str">
        <f>IFERROR(VLOOKUP(cppm_pr[[#This Row],[Order Number]],'DC TM ONE'!B:CN,42,0),"")</f>
        <v/>
      </c>
      <c r="AK455" s="603"/>
      <c r="AL455" s="609"/>
      <c r="AM455" s="603"/>
      <c r="AN455" s="603"/>
      <c r="AO455" s="603"/>
      <c r="AP455" s="603"/>
      <c r="AQ455" s="610"/>
      <c r="AR455" s="603"/>
      <c r="AS455" s="603"/>
      <c r="AT455" s="610"/>
      <c r="AU455" s="603"/>
      <c r="AV455" s="603"/>
      <c r="AW455" s="603"/>
      <c r="AX455" s="603"/>
      <c r="AY455" s="603"/>
      <c r="AZ455" s="603"/>
      <c r="BA455" s="603"/>
      <c r="BB455" s="603"/>
      <c r="BC455" s="603"/>
      <c r="BD455" s="603"/>
      <c r="BE455" s="603"/>
      <c r="BF455" s="603"/>
      <c r="BG455" s="603" t="s">
        <v>815</v>
      </c>
      <c r="BH455" s="603" t="e">
        <v>#N/A</v>
      </c>
    </row>
    <row r="456" spans="1:60" ht="12" customHeight="1">
      <c r="A456" s="589">
        <v>453</v>
      </c>
      <c r="B456" s="589" t="s">
        <v>81</v>
      </c>
      <c r="C456" s="590" t="s">
        <v>219</v>
      </c>
      <c r="D456" s="591">
        <v>45177</v>
      </c>
      <c r="E456" s="589" t="s">
        <v>9167</v>
      </c>
      <c r="F456" s="592"/>
      <c r="G456" s="592"/>
      <c r="H456" s="592" t="s">
        <v>328</v>
      </c>
      <c r="I456" s="592"/>
      <c r="J456" s="589" t="s">
        <v>817</v>
      </c>
      <c r="K456" s="593"/>
      <c r="L456" s="595" t="s">
        <v>48</v>
      </c>
      <c r="M456" s="593"/>
      <c r="N456" s="595"/>
      <c r="O456" s="592"/>
      <c r="P456" s="594"/>
      <c r="Q456" s="594"/>
      <c r="R456" s="592">
        <f t="shared" si="7"/>
        <v>0</v>
      </c>
      <c r="S456" s="592"/>
      <c r="T456" s="596" t="str">
        <f>VLOOKUP(cppm_pr[[#This Row],[Status]],'All Link_LOV'!$I$32:$K$72,2,0)</f>
        <v>Queried - Require More Information From NeC/AND</v>
      </c>
      <c r="U456" s="596" t="s">
        <v>9045</v>
      </c>
      <c r="V456" s="589">
        <v>76</v>
      </c>
      <c r="W456" s="596" t="s">
        <v>8026</v>
      </c>
      <c r="X456" s="603" t="s">
        <v>9075</v>
      </c>
      <c r="Y456" s="603"/>
      <c r="Z456" s="597">
        <v>45180</v>
      </c>
      <c r="AA456" s="598"/>
      <c r="AB456" s="595"/>
      <c r="AC456" s="595"/>
      <c r="AD456" s="592"/>
      <c r="AE456" s="592"/>
      <c r="AF456" s="592" t="s">
        <v>398</v>
      </c>
      <c r="AG456" s="592" t="s">
        <v>488</v>
      </c>
      <c r="AH456" s="592"/>
      <c r="AI456" s="600" t="str">
        <f>IFERROR(VLOOKUP(cppm_pr[[#This Row],[Order Number]],SPHERE!C:CC,39,0),"")</f>
        <v/>
      </c>
      <c r="AJ456" s="600" t="str">
        <f>IFERROR(VLOOKUP(cppm_pr[[#This Row],[Order Number]],'DC TM ONE'!B:CN,42,0),"")</f>
        <v/>
      </c>
      <c r="AK456" s="592"/>
      <c r="AL456" s="599"/>
      <c r="AM456" s="592"/>
      <c r="AN456" s="592"/>
      <c r="AO456" s="596" t="s">
        <v>9168</v>
      </c>
      <c r="AP456" s="592"/>
      <c r="AQ456" s="598"/>
      <c r="AR456" s="592"/>
      <c r="AS456" s="592"/>
      <c r="AT456" s="598"/>
      <c r="AU456" s="592"/>
      <c r="AV456" s="592"/>
      <c r="AW456" s="592"/>
      <c r="AX456" s="592"/>
      <c r="AY456" s="592"/>
      <c r="AZ456" s="592"/>
      <c r="BA456" s="592"/>
      <c r="BB456" s="592"/>
      <c r="BC456" s="592"/>
      <c r="BD456" s="592"/>
      <c r="BE456" s="592"/>
      <c r="BF456" s="592"/>
      <c r="BG456" s="592" t="s">
        <v>818</v>
      </c>
      <c r="BH456" s="592"/>
    </row>
    <row r="457" spans="1:60" ht="12" customHeight="1">
      <c r="A457" s="600">
        <v>454</v>
      </c>
      <c r="B457" s="600" t="s">
        <v>81</v>
      </c>
      <c r="C457" s="601" t="s">
        <v>219</v>
      </c>
      <c r="D457" s="602">
        <v>45177</v>
      </c>
      <c r="E457" s="600" t="s">
        <v>9167</v>
      </c>
      <c r="F457" s="603"/>
      <c r="G457" s="603"/>
      <c r="H457" s="603" t="s">
        <v>329</v>
      </c>
      <c r="I457" s="603"/>
      <c r="J457" s="600" t="s">
        <v>820</v>
      </c>
      <c r="K457" s="611"/>
      <c r="L457" s="606" t="s">
        <v>48</v>
      </c>
      <c r="M457" s="611"/>
      <c r="N457" s="606"/>
      <c r="O457" s="603"/>
      <c r="P457" s="605"/>
      <c r="Q457" s="605"/>
      <c r="R457" s="603">
        <f t="shared" si="7"/>
        <v>0</v>
      </c>
      <c r="S457" s="603"/>
      <c r="T457" s="607" t="str">
        <f>VLOOKUP(cppm_pr[[#This Row],[Status]],'All Link_LOV'!$I$32:$K$72,2,0)</f>
        <v>Queried - Require More Information From NeC/AND</v>
      </c>
      <c r="U457" s="607" t="s">
        <v>9045</v>
      </c>
      <c r="V457" s="600">
        <v>77</v>
      </c>
      <c r="W457" s="607" t="s">
        <v>8026</v>
      </c>
      <c r="X457" s="603" t="s">
        <v>9075</v>
      </c>
      <c r="Y457" s="603"/>
      <c r="Z457" s="608">
        <v>45180</v>
      </c>
      <c r="AA457" s="603"/>
      <c r="AB457" s="606"/>
      <c r="AC457" s="606"/>
      <c r="AD457" s="603"/>
      <c r="AE457" s="603"/>
      <c r="AF457" s="603" t="s">
        <v>398</v>
      </c>
      <c r="AG457" s="603" t="s">
        <v>488</v>
      </c>
      <c r="AH457" s="603"/>
      <c r="AI457" s="600" t="str">
        <f>IFERROR(VLOOKUP(cppm_pr[[#This Row],[Order Number]],SPHERE!C:CC,39,0),"")</f>
        <v/>
      </c>
      <c r="AJ457" s="600" t="str">
        <f>IFERROR(VLOOKUP(cppm_pr[[#This Row],[Order Number]],'DC TM ONE'!B:CN,42,0),"")</f>
        <v/>
      </c>
      <c r="AK457" s="603"/>
      <c r="AL457" s="609"/>
      <c r="AM457" s="603"/>
      <c r="AN457" s="603"/>
      <c r="AO457" s="607" t="s">
        <v>9169</v>
      </c>
      <c r="AP457" s="603"/>
      <c r="AQ457" s="610"/>
      <c r="AR457" s="603"/>
      <c r="AS457" s="603"/>
      <c r="AT457" s="610"/>
      <c r="AU457" s="603"/>
      <c r="AV457" s="603"/>
      <c r="AW457" s="603"/>
      <c r="AX457" s="603"/>
      <c r="AY457" s="603"/>
      <c r="AZ457" s="603"/>
      <c r="BA457" s="603"/>
      <c r="BB457" s="603"/>
      <c r="BC457" s="603"/>
      <c r="BD457" s="603"/>
      <c r="BE457" s="603"/>
      <c r="BF457" s="603"/>
      <c r="BG457" s="603" t="s">
        <v>821</v>
      </c>
      <c r="BH457" s="603" t="e">
        <v>#N/A</v>
      </c>
    </row>
    <row r="458" spans="1:60" ht="12" customHeight="1">
      <c r="A458" s="589">
        <v>455</v>
      </c>
      <c r="B458" s="589" t="s">
        <v>77</v>
      </c>
      <c r="C458" s="590" t="s">
        <v>208</v>
      </c>
      <c r="D458" s="591"/>
      <c r="E458" s="589" t="s">
        <v>9170</v>
      </c>
      <c r="F458" s="592"/>
      <c r="G458" s="592"/>
      <c r="H458" s="592" t="s">
        <v>330</v>
      </c>
      <c r="I458" s="592" t="s">
        <v>9171</v>
      </c>
      <c r="J458" s="589" t="s">
        <v>823</v>
      </c>
      <c r="K458" s="593"/>
      <c r="L458" s="595" t="s">
        <v>48</v>
      </c>
      <c r="M458" s="593"/>
      <c r="N458" s="595"/>
      <c r="O458" s="592"/>
      <c r="P458" s="594"/>
      <c r="Q458" s="594"/>
      <c r="R458" s="592">
        <f t="shared" si="7"/>
        <v>0</v>
      </c>
      <c r="S458" s="592"/>
      <c r="T458" s="596" t="str">
        <f>VLOOKUP(cppm_pr[[#This Row],[Status]],'All Link_LOV'!$I$32:$K$72,2,0)</f>
        <v>Pending TP Submission</v>
      </c>
      <c r="U458" s="596" t="s">
        <v>9045</v>
      </c>
      <c r="V458" s="589">
        <v>78</v>
      </c>
      <c r="W458" s="596" t="s">
        <v>8026</v>
      </c>
      <c r="X458" s="603" t="s">
        <v>9075</v>
      </c>
      <c r="Y458" s="603"/>
      <c r="Z458" s="597">
        <v>45180</v>
      </c>
      <c r="AA458" s="598"/>
      <c r="AB458" s="595"/>
      <c r="AC458" s="595"/>
      <c r="AD458" s="592"/>
      <c r="AE458" s="592"/>
      <c r="AF458" s="592" t="s">
        <v>398</v>
      </c>
      <c r="AG458" s="592" t="s">
        <v>488</v>
      </c>
      <c r="AH458" s="592"/>
      <c r="AI458" s="600" t="str">
        <f>IFERROR(VLOOKUP(cppm_pr[[#This Row],[Order Number]],SPHERE!C:CC,39,0),"")</f>
        <v/>
      </c>
      <c r="AJ458" s="600" t="str">
        <f>IFERROR(VLOOKUP(cppm_pr[[#This Row],[Order Number]],'DC TM ONE'!B:CN,42,0),"")</f>
        <v/>
      </c>
      <c r="AK458" s="592"/>
      <c r="AL458" s="599"/>
      <c r="AM458" s="592"/>
      <c r="AN458" s="592"/>
      <c r="AO458" s="592"/>
      <c r="AP458" s="592"/>
      <c r="AQ458" s="598"/>
      <c r="AR458" s="592"/>
      <c r="AS458" s="592"/>
      <c r="AT458" s="598"/>
      <c r="AU458" s="592"/>
      <c r="AV458" s="592"/>
      <c r="AW458" s="592"/>
      <c r="AX458" s="592"/>
      <c r="AY458" s="592"/>
      <c r="AZ458" s="592"/>
      <c r="BA458" s="592"/>
      <c r="BB458" s="592"/>
      <c r="BC458" s="592"/>
      <c r="BD458" s="592"/>
      <c r="BE458" s="592"/>
      <c r="BF458" s="592"/>
      <c r="BG458" s="592" t="s">
        <v>824</v>
      </c>
      <c r="BH458" s="592" t="e">
        <v>#N/A</v>
      </c>
    </row>
    <row r="459" spans="1:60" ht="12" customHeight="1">
      <c r="A459" s="600">
        <v>456</v>
      </c>
      <c r="B459" s="600" t="s">
        <v>71</v>
      </c>
      <c r="C459" s="601" t="s">
        <v>267</v>
      </c>
      <c r="D459" s="602" t="s">
        <v>7949</v>
      </c>
      <c r="E459" s="600" t="s">
        <v>9115</v>
      </c>
      <c r="F459" s="603"/>
      <c r="G459" s="603"/>
      <c r="H459" s="603" t="s">
        <v>331</v>
      </c>
      <c r="I459" s="702"/>
      <c r="J459" s="600" t="s">
        <v>826</v>
      </c>
      <c r="K459" s="611" t="s">
        <v>9172</v>
      </c>
      <c r="L459" s="606" t="s">
        <v>48</v>
      </c>
      <c r="M459" s="611"/>
      <c r="N459" s="606"/>
      <c r="O459" s="603"/>
      <c r="P459" s="703"/>
      <c r="Q459" s="703"/>
      <c r="R459" s="702">
        <f t="shared" si="7"/>
        <v>0</v>
      </c>
      <c r="S459" s="702"/>
      <c r="T459" s="607" t="str">
        <f>VLOOKUP(cppm_pr[[#This Row],[Status]],'All Link_LOV'!$I$32:$K$72,2,0)</f>
        <v>PO Issued</v>
      </c>
      <c r="U459" s="607" t="s">
        <v>9045</v>
      </c>
      <c r="V459" s="600">
        <v>79</v>
      </c>
      <c r="W459" s="607" t="s">
        <v>8026</v>
      </c>
      <c r="X459" s="603" t="s">
        <v>9075</v>
      </c>
      <c r="Y459" s="603"/>
      <c r="Z459" s="608">
        <v>45180</v>
      </c>
      <c r="AA459" s="603"/>
      <c r="AB459" s="606"/>
      <c r="AC459" s="606"/>
      <c r="AD459" s="603"/>
      <c r="AE459" s="603"/>
      <c r="AF459" s="603" t="s">
        <v>398</v>
      </c>
      <c r="AG459" s="603" t="s">
        <v>488</v>
      </c>
      <c r="AH459" s="603"/>
      <c r="AI459" s="600" t="str">
        <f>IFERROR(VLOOKUP(cppm_pr[[#This Row],[Order Number]],SPHERE!C:CC,39,0),"")</f>
        <v/>
      </c>
      <c r="AJ459" s="600" t="str">
        <f>IFERROR(VLOOKUP(cppm_pr[[#This Row],[Order Number]],'DC TM ONE'!B:CN,42,0),"")</f>
        <v/>
      </c>
      <c r="AK459" s="603"/>
      <c r="AL459" s="609"/>
      <c r="AM459" s="603"/>
      <c r="AN459" s="603"/>
      <c r="AO459" s="603"/>
      <c r="AP459" s="603"/>
      <c r="AQ459" s="610"/>
      <c r="AR459" s="603"/>
      <c r="AS459" s="603"/>
      <c r="AT459" s="610"/>
      <c r="AU459" s="603"/>
      <c r="AV459" s="603"/>
      <c r="AW459" s="603"/>
      <c r="AX459" s="603"/>
      <c r="AY459" s="603"/>
      <c r="AZ459" s="603"/>
      <c r="BA459" s="603"/>
      <c r="BB459" s="603"/>
      <c r="BC459" s="603"/>
      <c r="BD459" s="603"/>
      <c r="BE459" s="603"/>
      <c r="BF459" s="603"/>
      <c r="BG459" s="603" t="s">
        <v>827</v>
      </c>
      <c r="BH459" s="603"/>
    </row>
    <row r="460" spans="1:60" ht="12" customHeight="1">
      <c r="A460" s="589">
        <v>457</v>
      </c>
      <c r="B460" s="589" t="s">
        <v>73</v>
      </c>
      <c r="C460" s="590" t="s">
        <v>267</v>
      </c>
      <c r="D460" s="591"/>
      <c r="E460" s="589" t="s">
        <v>9173</v>
      </c>
      <c r="F460" s="592"/>
      <c r="G460" s="592"/>
      <c r="H460" s="592" t="s">
        <v>332</v>
      </c>
      <c r="I460" s="592"/>
      <c r="J460" s="589" t="s">
        <v>832</v>
      </c>
      <c r="K460" s="593"/>
      <c r="L460" s="595" t="s">
        <v>48</v>
      </c>
      <c r="M460" s="593"/>
      <c r="N460" s="595"/>
      <c r="O460" s="592"/>
      <c r="P460" s="594"/>
      <c r="Q460" s="594"/>
      <c r="R460" s="592">
        <f t="shared" si="7"/>
        <v>0</v>
      </c>
      <c r="S460" s="592"/>
      <c r="T460" s="596" t="str">
        <f>VLOOKUP(cppm_pr[[#This Row],[Status]],'All Link_LOV'!$I$32:$K$72,2,0)</f>
        <v>PO Issued</v>
      </c>
      <c r="U460" s="596" t="s">
        <v>9045</v>
      </c>
      <c r="V460" s="589">
        <v>80</v>
      </c>
      <c r="W460" s="596"/>
      <c r="X460" s="603">
        <v>3</v>
      </c>
      <c r="Y460" s="592" t="s">
        <v>6058</v>
      </c>
      <c r="Z460" s="597">
        <v>45180</v>
      </c>
      <c r="AA460" s="598"/>
      <c r="AB460" s="595"/>
      <c r="AC460" s="595"/>
      <c r="AD460" s="592"/>
      <c r="AE460" s="592"/>
      <c r="AF460" s="592" t="s">
        <v>398</v>
      </c>
      <c r="AG460" s="592" t="s">
        <v>488</v>
      </c>
      <c r="AH460" s="592"/>
      <c r="AI460" s="600" t="str">
        <f>IFERROR(VLOOKUP(cppm_pr[[#This Row],[Order Number]],SPHERE!C:CC,39,0),"")</f>
        <v/>
      </c>
      <c r="AJ460" s="600" t="str">
        <f>IFERROR(VLOOKUP(cppm_pr[[#This Row],[Order Number]],'DC TM ONE'!B:CN,42,0),"")</f>
        <v/>
      </c>
      <c r="AK460" s="592"/>
      <c r="AL460" s="599"/>
      <c r="AM460" s="592"/>
      <c r="AN460" s="592"/>
      <c r="AO460" s="592"/>
      <c r="AP460" s="592"/>
      <c r="AQ460" s="598"/>
      <c r="AR460" s="592"/>
      <c r="AS460" s="592"/>
      <c r="AT460" s="598"/>
      <c r="AU460" s="592"/>
      <c r="AV460" s="592"/>
      <c r="AW460" s="592"/>
      <c r="AX460" s="592"/>
      <c r="AY460" s="592"/>
      <c r="AZ460" s="592"/>
      <c r="BA460" s="592"/>
      <c r="BB460" s="592"/>
      <c r="BC460" s="592"/>
      <c r="BD460" s="592"/>
      <c r="BE460" s="592"/>
      <c r="BF460" s="592"/>
      <c r="BG460" s="592" t="s">
        <v>833</v>
      </c>
      <c r="BH460" s="592"/>
    </row>
    <row r="461" spans="1:60" ht="12" customHeight="1">
      <c r="A461" s="600">
        <v>458</v>
      </c>
      <c r="B461" s="600" t="s">
        <v>83</v>
      </c>
      <c r="C461" s="601" t="s">
        <v>267</v>
      </c>
      <c r="D461" s="602"/>
      <c r="E461" s="607" t="s">
        <v>9174</v>
      </c>
      <c r="F461" s="603"/>
      <c r="G461" s="603"/>
      <c r="H461" s="603" t="s">
        <v>333</v>
      </c>
      <c r="I461" s="607" t="s">
        <v>9175</v>
      </c>
      <c r="J461" s="600" t="s">
        <v>1008</v>
      </c>
      <c r="K461" s="607" t="s">
        <v>9174</v>
      </c>
      <c r="L461" s="606" t="s">
        <v>57</v>
      </c>
      <c r="M461" s="607"/>
      <c r="N461" s="606"/>
      <c r="O461" s="603"/>
      <c r="P461" s="665"/>
      <c r="Q461" s="665"/>
      <c r="R461" s="607">
        <f t="shared" si="7"/>
        <v>0</v>
      </c>
      <c r="S461" s="607"/>
      <c r="T461" s="607" t="str">
        <f>VLOOKUP(cppm_pr[[#This Row],[Status]],'All Link_LOV'!$I$32:$K$72,2,0)</f>
        <v>PO Issued</v>
      </c>
      <c r="U461" s="607" t="s">
        <v>9045</v>
      </c>
      <c r="V461" s="600">
        <v>81</v>
      </c>
      <c r="W461" s="607" t="s">
        <v>8026</v>
      </c>
      <c r="X461" s="603" t="s">
        <v>499</v>
      </c>
      <c r="Y461" s="603"/>
      <c r="Z461" s="608">
        <v>45180</v>
      </c>
      <c r="AA461" s="603"/>
      <c r="AB461" s="606"/>
      <c r="AC461" s="606"/>
      <c r="AD461" s="603"/>
      <c r="AE461" s="603"/>
      <c r="AF461" s="603" t="s">
        <v>398</v>
      </c>
      <c r="AG461" s="603" t="s">
        <v>488</v>
      </c>
      <c r="AH461" s="603" t="s">
        <v>9176</v>
      </c>
      <c r="AI461" s="600" t="str">
        <f>IFERROR(VLOOKUP(cppm_pr[[#This Row],[Order Number]],SPHERE!C:CC,39,0),"")</f>
        <v/>
      </c>
      <c r="AJ461" s="600" t="str">
        <f>IFERROR(VLOOKUP(cppm_pr[[#This Row],[Order Number]],'DC TM ONE'!B:CN,42,0),"")</f>
        <v/>
      </c>
      <c r="AK461" s="603"/>
      <c r="AL461" s="609"/>
      <c r="AM461" s="603"/>
      <c r="AN461" s="603"/>
      <c r="AO461" s="663" t="s">
        <v>9175</v>
      </c>
      <c r="AP461" s="603"/>
      <c r="AQ461" s="610"/>
      <c r="AR461" s="603"/>
      <c r="AS461" s="603"/>
      <c r="AT461" s="610"/>
      <c r="AU461" s="603"/>
      <c r="AV461" s="603"/>
      <c r="AW461" s="603"/>
      <c r="AX461" s="603"/>
      <c r="AY461" s="603"/>
      <c r="AZ461" s="603"/>
      <c r="BA461" s="603"/>
      <c r="BB461" s="603"/>
      <c r="BC461" s="603"/>
      <c r="BD461" s="603"/>
      <c r="BE461" s="603"/>
      <c r="BF461" s="603"/>
      <c r="BG461" s="603" t="s">
        <v>1009</v>
      </c>
      <c r="BH461" s="603"/>
    </row>
    <row r="462" spans="1:60" ht="12" customHeight="1">
      <c r="A462" s="589">
        <v>459</v>
      </c>
      <c r="B462" s="589" t="s">
        <v>73</v>
      </c>
      <c r="C462" s="590" t="s">
        <v>260</v>
      </c>
      <c r="D462" s="591">
        <v>45177</v>
      </c>
      <c r="E462" s="589" t="s">
        <v>9177</v>
      </c>
      <c r="F462" s="592" t="s">
        <v>843</v>
      </c>
      <c r="G462" s="592" t="s">
        <v>9178</v>
      </c>
      <c r="H462" s="592" t="s">
        <v>334</v>
      </c>
      <c r="I462" s="592" t="s">
        <v>9179</v>
      </c>
      <c r="J462" s="589" t="s">
        <v>841</v>
      </c>
      <c r="K462" s="593"/>
      <c r="L462" s="595" t="s">
        <v>48</v>
      </c>
      <c r="M462" s="593"/>
      <c r="N462" s="595"/>
      <c r="O462" s="592"/>
      <c r="P462" s="594"/>
      <c r="Q462" s="594"/>
      <c r="R462" s="592">
        <f t="shared" si="7"/>
        <v>0</v>
      </c>
      <c r="S462" s="592"/>
      <c r="T462" s="596" t="str">
        <f>VLOOKUP(cppm_pr[[#This Row],[Status]],'All Link_LOV'!$I$32:$K$72,2,0)</f>
        <v>PR Creation</v>
      </c>
      <c r="U462" s="596" t="s">
        <v>9045</v>
      </c>
      <c r="V462" s="589">
        <v>82</v>
      </c>
      <c r="W462" s="596" t="s">
        <v>8026</v>
      </c>
      <c r="X462" s="603" t="s">
        <v>9075</v>
      </c>
      <c r="Y462" s="603"/>
      <c r="Z462" s="597">
        <v>45180</v>
      </c>
      <c r="AA462" s="598"/>
      <c r="AB462" s="595"/>
      <c r="AC462" s="595"/>
      <c r="AD462" s="592"/>
      <c r="AE462" s="592"/>
      <c r="AF462" s="592" t="s">
        <v>398</v>
      </c>
      <c r="AG462" s="592" t="s">
        <v>488</v>
      </c>
      <c r="AH462" s="592"/>
      <c r="AI462" s="600" t="str">
        <f>IFERROR(VLOOKUP(cppm_pr[[#This Row],[Order Number]],SPHERE!C:CC,39,0),"")</f>
        <v/>
      </c>
      <c r="AJ462" s="600" t="str">
        <f>IFERROR(VLOOKUP(cppm_pr[[#This Row],[Order Number]],'DC TM ONE'!B:CN,42,0),"")</f>
        <v/>
      </c>
      <c r="AK462" s="592"/>
      <c r="AL462" s="599"/>
      <c r="AM462" s="592" t="s">
        <v>8233</v>
      </c>
      <c r="AN462" s="592"/>
      <c r="AO462" s="592"/>
      <c r="AP462" s="592"/>
      <c r="AQ462" s="598"/>
      <c r="AR462" s="592">
        <v>3400039051</v>
      </c>
      <c r="AS462" s="592" t="s">
        <v>592</v>
      </c>
      <c r="AT462" s="598"/>
      <c r="AU462" s="592"/>
      <c r="AV462" s="592"/>
      <c r="AW462" s="592"/>
      <c r="AX462" s="592"/>
      <c r="AY462" s="592"/>
      <c r="AZ462" s="592"/>
      <c r="BA462" s="592"/>
      <c r="BB462" s="592"/>
      <c r="BC462" s="592"/>
      <c r="BD462" s="592"/>
      <c r="BE462" s="592"/>
      <c r="BF462" s="592"/>
      <c r="BG462" s="592" t="s">
        <v>842</v>
      </c>
      <c r="BH462" s="592" t="e">
        <v>#N/A</v>
      </c>
    </row>
    <row r="463" spans="1:60" ht="12" customHeight="1">
      <c r="A463" s="600">
        <v>460</v>
      </c>
      <c r="B463" s="600" t="s">
        <v>69</v>
      </c>
      <c r="C463" s="601" t="s">
        <v>260</v>
      </c>
      <c r="D463" s="602">
        <v>45205</v>
      </c>
      <c r="E463" s="600" t="s">
        <v>9180</v>
      </c>
      <c r="F463" s="603"/>
      <c r="G463" s="603"/>
      <c r="H463" s="603" t="s">
        <v>335</v>
      </c>
      <c r="I463" s="603" t="s">
        <v>9181</v>
      </c>
      <c r="J463" s="600" t="s">
        <v>844</v>
      </c>
      <c r="K463" s="611"/>
      <c r="L463" s="606" t="s">
        <v>48</v>
      </c>
      <c r="M463" s="611"/>
      <c r="N463" s="606"/>
      <c r="O463" s="603"/>
      <c r="P463" s="605"/>
      <c r="Q463" s="605"/>
      <c r="R463" s="603">
        <f t="shared" si="7"/>
        <v>0</v>
      </c>
      <c r="S463" s="603"/>
      <c r="T463" s="607" t="str">
        <f>VLOOKUP(cppm_pr[[#This Row],[Status]],'All Link_LOV'!$I$32:$K$72,2,0)</f>
        <v>PR Creation</v>
      </c>
      <c r="U463" s="607" t="s">
        <v>9045</v>
      </c>
      <c r="V463" s="600">
        <v>83</v>
      </c>
      <c r="W463" s="607" t="s">
        <v>8026</v>
      </c>
      <c r="X463" s="603" t="s">
        <v>9075</v>
      </c>
      <c r="Y463" s="603"/>
      <c r="Z463" s="608">
        <v>45180</v>
      </c>
      <c r="AA463" s="603"/>
      <c r="AB463" s="606"/>
      <c r="AC463" s="606"/>
      <c r="AD463" s="603"/>
      <c r="AE463" s="603"/>
      <c r="AF463" s="603" t="s">
        <v>398</v>
      </c>
      <c r="AG463" s="603" t="s">
        <v>488</v>
      </c>
      <c r="AH463" s="603"/>
      <c r="AI463" s="600" t="str">
        <f>IFERROR(VLOOKUP(cppm_pr[[#This Row],[Order Number]],SPHERE!C:CC,39,0),"")</f>
        <v/>
      </c>
      <c r="AJ463" s="600" t="str">
        <f>IFERROR(VLOOKUP(cppm_pr[[#This Row],[Order Number]],'DC TM ONE'!B:CN,42,0),"")</f>
        <v/>
      </c>
      <c r="AK463" s="603"/>
      <c r="AL463" s="609"/>
      <c r="AM463" s="603"/>
      <c r="AN463" s="603"/>
      <c r="AO463" s="603"/>
      <c r="AP463" s="603"/>
      <c r="AQ463" s="610"/>
      <c r="AR463" s="603">
        <v>3400038897</v>
      </c>
      <c r="AS463" s="603" t="s">
        <v>4099</v>
      </c>
      <c r="AT463" s="610"/>
      <c r="AU463" s="603"/>
      <c r="AV463" s="603"/>
      <c r="AW463" s="603"/>
      <c r="AX463" s="603"/>
      <c r="AY463" s="603"/>
      <c r="AZ463" s="603"/>
      <c r="BA463" s="603"/>
      <c r="BB463" s="603"/>
      <c r="BC463" s="603"/>
      <c r="BD463" s="603"/>
      <c r="BE463" s="603"/>
      <c r="BF463" s="603"/>
      <c r="BG463" s="603" t="s">
        <v>845</v>
      </c>
      <c r="BH463" s="603"/>
    </row>
    <row r="464" spans="1:60" ht="12" customHeight="1">
      <c r="A464" s="589">
        <v>461</v>
      </c>
      <c r="B464" s="589" t="s">
        <v>83</v>
      </c>
      <c r="C464" s="590" t="s">
        <v>267</v>
      </c>
      <c r="D464" s="591">
        <v>45177</v>
      </c>
      <c r="E464" s="589" t="s">
        <v>7213</v>
      </c>
      <c r="F464" s="592"/>
      <c r="G464" s="592"/>
      <c r="H464" s="592" t="s">
        <v>336</v>
      </c>
      <c r="I464" s="592"/>
      <c r="J464" s="589" t="s">
        <v>847</v>
      </c>
      <c r="K464" s="593"/>
      <c r="L464" s="595" t="s">
        <v>48</v>
      </c>
      <c r="M464" s="593"/>
      <c r="N464" s="595"/>
      <c r="O464" s="592"/>
      <c r="P464" s="594"/>
      <c r="Q464" s="594"/>
      <c r="R464" s="592">
        <f t="shared" si="7"/>
        <v>0</v>
      </c>
      <c r="S464" s="592"/>
      <c r="T464" s="596" t="str">
        <f>VLOOKUP(cppm_pr[[#This Row],[Status]],'All Link_LOV'!$I$32:$K$72,2,0)</f>
        <v>PO Issued</v>
      </c>
      <c r="U464" s="596" t="s">
        <v>9045</v>
      </c>
      <c r="V464" s="589">
        <v>84</v>
      </c>
      <c r="W464" s="596" t="s">
        <v>8026</v>
      </c>
      <c r="X464" s="603" t="s">
        <v>9075</v>
      </c>
      <c r="Y464" s="603"/>
      <c r="Z464" s="597">
        <v>45180</v>
      </c>
      <c r="AA464" s="598"/>
      <c r="AB464" s="595"/>
      <c r="AC464" s="595"/>
      <c r="AD464" s="592"/>
      <c r="AE464" s="592"/>
      <c r="AF464" s="592" t="s">
        <v>398</v>
      </c>
      <c r="AG464" s="592" t="s">
        <v>488</v>
      </c>
      <c r="AH464" s="592"/>
      <c r="AI464" s="600" t="str">
        <f>IFERROR(VLOOKUP(cppm_pr[[#This Row],[Order Number]],SPHERE!C:CC,39,0),"")</f>
        <v/>
      </c>
      <c r="AJ464" s="600" t="str">
        <f>IFERROR(VLOOKUP(cppm_pr[[#This Row],[Order Number]],'DC TM ONE'!B:CN,42,0),"")</f>
        <v/>
      </c>
      <c r="AK464" s="592"/>
      <c r="AL464" s="599"/>
      <c r="AM464" s="592"/>
      <c r="AN464" s="592"/>
      <c r="AO464" s="592"/>
      <c r="AP464" s="592"/>
      <c r="AQ464" s="598"/>
      <c r="AR464" s="592"/>
      <c r="AS464" s="592"/>
      <c r="AT464" s="598"/>
      <c r="AU464" s="592"/>
      <c r="AV464" s="592"/>
      <c r="AW464" s="592"/>
      <c r="AX464" s="592"/>
      <c r="AY464" s="592"/>
      <c r="AZ464" s="592"/>
      <c r="BA464" s="592"/>
      <c r="BB464" s="592"/>
      <c r="BC464" s="592"/>
      <c r="BD464" s="592"/>
      <c r="BE464" s="592"/>
      <c r="BF464" s="592"/>
      <c r="BG464" s="592" t="s">
        <v>848</v>
      </c>
      <c r="BH464" s="592"/>
    </row>
    <row r="465" spans="1:60" ht="12" customHeight="1">
      <c r="A465" s="600">
        <v>462</v>
      </c>
      <c r="B465" s="600" t="s">
        <v>75</v>
      </c>
      <c r="C465" s="601" t="s">
        <v>267</v>
      </c>
      <c r="D465" s="602"/>
      <c r="E465" s="600" t="s">
        <v>6058</v>
      </c>
      <c r="F465" s="603"/>
      <c r="G465" s="603"/>
      <c r="H465" s="603" t="s">
        <v>337</v>
      </c>
      <c r="I465" s="603"/>
      <c r="J465" s="600" t="s">
        <v>850</v>
      </c>
      <c r="K465" s="611"/>
      <c r="L465" s="606" t="s">
        <v>48</v>
      </c>
      <c r="M465" s="611"/>
      <c r="N465" s="606"/>
      <c r="O465" s="603"/>
      <c r="P465" s="605"/>
      <c r="Q465" s="605"/>
      <c r="R465" s="603">
        <f t="shared" si="7"/>
        <v>0</v>
      </c>
      <c r="S465" s="603"/>
      <c r="T465" s="607" t="str">
        <f>VLOOKUP(cppm_pr[[#This Row],[Status]],'All Link_LOV'!$I$32:$K$72,2,0)</f>
        <v>PO Issued</v>
      </c>
      <c r="U465" s="607" t="s">
        <v>9045</v>
      </c>
      <c r="V465" s="600">
        <v>85</v>
      </c>
      <c r="W465" s="607" t="s">
        <v>8026</v>
      </c>
      <c r="X465" s="603" t="s">
        <v>9075</v>
      </c>
      <c r="Y465" s="603"/>
      <c r="Z465" s="608">
        <v>45180</v>
      </c>
      <c r="AA465" s="603"/>
      <c r="AB465" s="606"/>
      <c r="AC465" s="606"/>
      <c r="AD465" s="603"/>
      <c r="AE465" s="603"/>
      <c r="AF465" s="603" t="s">
        <v>398</v>
      </c>
      <c r="AG465" s="603" t="s">
        <v>488</v>
      </c>
      <c r="AH465" s="603"/>
      <c r="AI465" s="600" t="str">
        <f>IFERROR(VLOOKUP(cppm_pr[[#This Row],[Order Number]],SPHERE!C:CC,39,0),"")</f>
        <v/>
      </c>
      <c r="AJ465" s="600" t="str">
        <f>IFERROR(VLOOKUP(cppm_pr[[#This Row],[Order Number]],'DC TM ONE'!B:CN,42,0),"")</f>
        <v/>
      </c>
      <c r="AK465" s="603"/>
      <c r="AL465" s="609"/>
      <c r="AM465" s="603"/>
      <c r="AN465" s="603"/>
      <c r="AO465" s="603"/>
      <c r="AP465" s="603"/>
      <c r="AQ465" s="610"/>
      <c r="AR465" s="603"/>
      <c r="AS465" s="603"/>
      <c r="AT465" s="610"/>
      <c r="AU465" s="603"/>
      <c r="AV465" s="603"/>
      <c r="AW465" s="603"/>
      <c r="AX465" s="603"/>
      <c r="AY465" s="603"/>
      <c r="AZ465" s="603"/>
      <c r="BA465" s="603"/>
      <c r="BB465" s="603"/>
      <c r="BC465" s="603"/>
      <c r="BD465" s="603"/>
      <c r="BE465" s="603"/>
      <c r="BF465" s="603"/>
      <c r="BG465" s="603" t="s">
        <v>851</v>
      </c>
      <c r="BH465" s="603"/>
    </row>
    <row r="466" spans="1:60" ht="12" customHeight="1">
      <c r="A466" s="589">
        <v>463</v>
      </c>
      <c r="B466" s="589" t="s">
        <v>67</v>
      </c>
      <c r="C466" s="590" t="s">
        <v>239</v>
      </c>
      <c r="D466" s="591">
        <v>45189</v>
      </c>
      <c r="E466" s="589" t="s">
        <v>9182</v>
      </c>
      <c r="F466" s="592"/>
      <c r="G466" s="592"/>
      <c r="H466" s="592" t="s">
        <v>338</v>
      </c>
      <c r="I466" s="592" t="s">
        <v>9183</v>
      </c>
      <c r="J466" s="589" t="s">
        <v>853</v>
      </c>
      <c r="K466" s="593"/>
      <c r="L466" s="595" t="s">
        <v>48</v>
      </c>
      <c r="M466" s="593"/>
      <c r="N466" s="595"/>
      <c r="O466" s="592"/>
      <c r="P466" s="594"/>
      <c r="Q466" s="594"/>
      <c r="R466" s="592">
        <f t="shared" si="7"/>
        <v>0</v>
      </c>
      <c r="S466" s="592"/>
      <c r="T466" s="596" t="str">
        <f>VLOOKUP(cppm_pr[[#This Row],[Status]],'All Link_LOV'!$I$32:$K$72,2,0)</f>
        <v>Insufficient Budget</v>
      </c>
      <c r="U466" s="596" t="s">
        <v>9045</v>
      </c>
      <c r="V466" s="589">
        <v>86</v>
      </c>
      <c r="W466" s="596" t="s">
        <v>8026</v>
      </c>
      <c r="X466" s="603" t="s">
        <v>9075</v>
      </c>
      <c r="Y466" s="603"/>
      <c r="Z466" s="597">
        <v>45180</v>
      </c>
      <c r="AA466" s="598"/>
      <c r="AB466" s="595"/>
      <c r="AC466" s="595"/>
      <c r="AD466" s="592"/>
      <c r="AE466" s="592"/>
      <c r="AF466" s="592" t="s">
        <v>398</v>
      </c>
      <c r="AG466" s="592" t="s">
        <v>488</v>
      </c>
      <c r="AH466" s="592"/>
      <c r="AI466" s="600" t="str">
        <f>IFERROR(VLOOKUP(cppm_pr[[#This Row],[Order Number]],SPHERE!C:CC,39,0),"")</f>
        <v/>
      </c>
      <c r="AJ466" s="600" t="str">
        <f>IFERROR(VLOOKUP(cppm_pr[[#This Row],[Order Number]],'DC TM ONE'!B:CN,42,0),"")</f>
        <v/>
      </c>
      <c r="AK466" s="592"/>
      <c r="AL466" s="599"/>
      <c r="AM466" s="592"/>
      <c r="AN466" s="592"/>
      <c r="AO466" s="592"/>
      <c r="AP466" s="592"/>
      <c r="AQ466" s="598"/>
      <c r="AR466" s="592"/>
      <c r="AS466" s="592"/>
      <c r="AT466" s="598"/>
      <c r="AU466" s="592"/>
      <c r="AV466" s="592"/>
      <c r="AW466" s="592"/>
      <c r="AX466" s="592"/>
      <c r="AY466" s="592"/>
      <c r="AZ466" s="592"/>
      <c r="BA466" s="592"/>
      <c r="BB466" s="592"/>
      <c r="BC466" s="592"/>
      <c r="BD466" s="592"/>
      <c r="BE466" s="592"/>
      <c r="BF466" s="592"/>
      <c r="BG466" s="592" t="s">
        <v>854</v>
      </c>
      <c r="BH466" s="592"/>
    </row>
    <row r="467" spans="1:60" ht="12" customHeight="1">
      <c r="A467" s="600">
        <v>464</v>
      </c>
      <c r="B467" s="600" t="s">
        <v>81</v>
      </c>
      <c r="C467" s="601" t="s">
        <v>208</v>
      </c>
      <c r="D467" s="602">
        <v>45177</v>
      </c>
      <c r="E467" s="600" t="s">
        <v>9184</v>
      </c>
      <c r="F467" s="603"/>
      <c r="G467" s="603"/>
      <c r="H467" s="603" t="s">
        <v>339</v>
      </c>
      <c r="I467" s="603" t="s">
        <v>9185</v>
      </c>
      <c r="J467" s="600" t="s">
        <v>856</v>
      </c>
      <c r="K467" s="611"/>
      <c r="L467" s="606" t="s">
        <v>48</v>
      </c>
      <c r="M467" s="611"/>
      <c r="N467" s="606"/>
      <c r="O467" s="603"/>
      <c r="P467" s="605"/>
      <c r="Q467" s="605"/>
      <c r="R467" s="603">
        <f t="shared" si="7"/>
        <v>0</v>
      </c>
      <c r="S467" s="603"/>
      <c r="T467" s="607" t="str">
        <f>VLOOKUP(cppm_pr[[#This Row],[Status]],'All Link_LOV'!$I$32:$K$72,2,0)</f>
        <v>Pending TP Submission</v>
      </c>
      <c r="U467" s="607" t="s">
        <v>9045</v>
      </c>
      <c r="V467" s="600">
        <v>87</v>
      </c>
      <c r="W467" s="607" t="s">
        <v>8026</v>
      </c>
      <c r="X467" s="603" t="s">
        <v>9075</v>
      </c>
      <c r="Y467" s="603"/>
      <c r="Z467" s="608">
        <v>45180</v>
      </c>
      <c r="AA467" s="603"/>
      <c r="AB467" s="606"/>
      <c r="AC467" s="606"/>
      <c r="AD467" s="603"/>
      <c r="AE467" s="603"/>
      <c r="AF467" s="603" t="s">
        <v>398</v>
      </c>
      <c r="AG467" s="603" t="s">
        <v>488</v>
      </c>
      <c r="AH467" s="603"/>
      <c r="AI467" s="600" t="str">
        <f>IFERROR(VLOOKUP(cppm_pr[[#This Row],[Order Number]],SPHERE!C:CC,39,0),"")</f>
        <v/>
      </c>
      <c r="AJ467" s="600" t="str">
        <f>IFERROR(VLOOKUP(cppm_pr[[#This Row],[Order Number]],'DC TM ONE'!B:CN,42,0),"")</f>
        <v/>
      </c>
      <c r="AK467" s="603"/>
      <c r="AL467" s="609"/>
      <c r="AM467" s="603"/>
      <c r="AN467" s="603"/>
      <c r="AO467" s="607"/>
      <c r="AP467" s="603"/>
      <c r="AQ467" s="610"/>
      <c r="AR467" s="603"/>
      <c r="AS467" s="603"/>
      <c r="AT467" s="610"/>
      <c r="AU467" s="603"/>
      <c r="AV467" s="603"/>
      <c r="AW467" s="603"/>
      <c r="AX467" s="603"/>
      <c r="AY467" s="603"/>
      <c r="AZ467" s="603"/>
      <c r="BA467" s="603"/>
      <c r="BB467" s="603"/>
      <c r="BC467" s="603"/>
      <c r="BD467" s="603"/>
      <c r="BE467" s="603"/>
      <c r="BF467" s="603"/>
      <c r="BG467" s="603" t="s">
        <v>857</v>
      </c>
      <c r="BH467" s="603"/>
    </row>
    <row r="468" spans="1:60" ht="12" customHeight="1">
      <c r="A468" s="589">
        <v>465</v>
      </c>
      <c r="B468" s="589" t="s">
        <v>84</v>
      </c>
      <c r="C468" s="590" t="s">
        <v>267</v>
      </c>
      <c r="D468" s="591"/>
      <c r="E468" s="589" t="s">
        <v>9186</v>
      </c>
      <c r="F468" s="592"/>
      <c r="G468" s="592" t="s">
        <v>9187</v>
      </c>
      <c r="H468" s="592" t="s">
        <v>340</v>
      </c>
      <c r="I468" s="592" t="s">
        <v>9188</v>
      </c>
      <c r="J468" s="589" t="s">
        <v>1035</v>
      </c>
      <c r="K468" s="593"/>
      <c r="L468" s="595" t="s">
        <v>52</v>
      </c>
      <c r="M468" s="593"/>
      <c r="N468" s="595"/>
      <c r="O468" s="592"/>
      <c r="P468" s="594"/>
      <c r="Q468" s="594"/>
      <c r="R468" s="592">
        <f t="shared" si="7"/>
        <v>0</v>
      </c>
      <c r="S468" s="592"/>
      <c r="T468" s="596" t="str">
        <f>VLOOKUP(cppm_pr[[#This Row],[Status]],'All Link_LOV'!$I$32:$K$72,2,0)</f>
        <v>PO Issued</v>
      </c>
      <c r="U468" s="596" t="s">
        <v>9045</v>
      </c>
      <c r="V468" s="589">
        <v>88</v>
      </c>
      <c r="W468" s="596" t="s">
        <v>8026</v>
      </c>
      <c r="X468" s="603" t="s">
        <v>8231</v>
      </c>
      <c r="Y468" s="603"/>
      <c r="Z468" s="597">
        <v>45180</v>
      </c>
      <c r="AA468" s="598"/>
      <c r="AB468" s="595"/>
      <c r="AC468" s="595"/>
      <c r="AD468" s="592"/>
      <c r="AE468" s="592"/>
      <c r="AF468" s="592" t="s">
        <v>398</v>
      </c>
      <c r="AG468" s="592" t="s">
        <v>488</v>
      </c>
      <c r="AH468" s="592"/>
      <c r="AI468" s="600" t="str">
        <f>IFERROR(VLOOKUP(cppm_pr[[#This Row],[Order Number]],SPHERE!C:CC,39,0),"")</f>
        <v/>
      </c>
      <c r="AJ468" s="600" t="str">
        <f>IFERROR(VLOOKUP(cppm_pr[[#This Row],[Order Number]],'DC TM ONE'!B:CN,42,0),"")</f>
        <v/>
      </c>
      <c r="AK468" s="592"/>
      <c r="AL468" s="599"/>
      <c r="AM468" s="592"/>
      <c r="AN468" s="592"/>
      <c r="AO468" s="592"/>
      <c r="AP468" s="592"/>
      <c r="AQ468" s="598"/>
      <c r="AR468" s="592"/>
      <c r="AS468" s="592"/>
      <c r="AT468" s="598"/>
      <c r="AU468" s="592"/>
      <c r="AV468" s="592"/>
      <c r="AW468" s="592"/>
      <c r="AX468" s="592"/>
      <c r="AY468" s="592"/>
      <c r="AZ468" s="592"/>
      <c r="BA468" s="592"/>
      <c r="BB468" s="592"/>
      <c r="BC468" s="592"/>
      <c r="BD468" s="592"/>
      <c r="BE468" s="592"/>
      <c r="BF468" s="592"/>
      <c r="BG468" s="592" t="s">
        <v>1036</v>
      </c>
      <c r="BH468" s="592"/>
    </row>
    <row r="469" spans="1:60" ht="12" customHeight="1">
      <c r="A469" s="600">
        <v>466</v>
      </c>
      <c r="B469" s="600" t="s">
        <v>84</v>
      </c>
      <c r="C469" s="601" t="s">
        <v>267</v>
      </c>
      <c r="D469" s="602"/>
      <c r="E469" s="600" t="s">
        <v>9186</v>
      </c>
      <c r="F469" s="603"/>
      <c r="G469" s="603" t="s">
        <v>9189</v>
      </c>
      <c r="H469" s="603" t="s">
        <v>341</v>
      </c>
      <c r="I469" s="603" t="s">
        <v>9190</v>
      </c>
      <c r="J469" s="600" t="s">
        <v>1050</v>
      </c>
      <c r="K469" s="611"/>
      <c r="L469" s="606" t="s">
        <v>52</v>
      </c>
      <c r="M469" s="611"/>
      <c r="N469" s="606"/>
      <c r="O469" s="603"/>
      <c r="P469" s="605"/>
      <c r="Q469" s="605"/>
      <c r="R469" s="603">
        <f t="shared" si="7"/>
        <v>0</v>
      </c>
      <c r="S469" s="603"/>
      <c r="T469" s="607" t="str">
        <f>VLOOKUP(cppm_pr[[#This Row],[Status]],'All Link_LOV'!$I$32:$K$72,2,0)</f>
        <v>PO Issued</v>
      </c>
      <c r="U469" s="607" t="s">
        <v>9045</v>
      </c>
      <c r="V469" s="600">
        <v>89</v>
      </c>
      <c r="W469" s="607" t="s">
        <v>8026</v>
      </c>
      <c r="X469" s="603" t="s">
        <v>8231</v>
      </c>
      <c r="Y469" s="603"/>
      <c r="Z469" s="608">
        <v>45180</v>
      </c>
      <c r="AA469" s="603"/>
      <c r="AB469" s="606"/>
      <c r="AC469" s="606"/>
      <c r="AD469" s="603"/>
      <c r="AE469" s="603"/>
      <c r="AF469" s="603" t="s">
        <v>398</v>
      </c>
      <c r="AG469" s="603" t="s">
        <v>488</v>
      </c>
      <c r="AH469" s="603"/>
      <c r="AI469" s="600" t="str">
        <f>IFERROR(VLOOKUP(cppm_pr[[#This Row],[Order Number]],SPHERE!C:CC,39,0),"")</f>
        <v/>
      </c>
      <c r="AJ469" s="600" t="str">
        <f>IFERROR(VLOOKUP(cppm_pr[[#This Row],[Order Number]],'DC TM ONE'!B:CN,42,0),"")</f>
        <v/>
      </c>
      <c r="AK469" s="603"/>
      <c r="AL469" s="609"/>
      <c r="AM469" s="603"/>
      <c r="AN469" s="603"/>
      <c r="AO469" s="603"/>
      <c r="AP469" s="603"/>
      <c r="AQ469" s="610"/>
      <c r="AR469" s="603"/>
      <c r="AS469" s="603"/>
      <c r="AT469" s="610"/>
      <c r="AU469" s="603"/>
      <c r="AV469" s="603"/>
      <c r="AW469" s="603"/>
      <c r="AX469" s="603"/>
      <c r="AY469" s="603"/>
      <c r="AZ469" s="603"/>
      <c r="BA469" s="603"/>
      <c r="BB469" s="603"/>
      <c r="BC469" s="603"/>
      <c r="BD469" s="603"/>
      <c r="BE469" s="603"/>
      <c r="BF469" s="603"/>
      <c r="BG469" s="603" t="s">
        <v>1051</v>
      </c>
      <c r="BH469" s="603"/>
    </row>
    <row r="470" spans="1:60" ht="12" customHeight="1">
      <c r="A470" s="589">
        <v>467</v>
      </c>
      <c r="B470" s="589" t="s">
        <v>75</v>
      </c>
      <c r="C470" s="590" t="s">
        <v>267</v>
      </c>
      <c r="D470" s="591"/>
      <c r="E470" s="589" t="s">
        <v>9083</v>
      </c>
      <c r="F470" s="592"/>
      <c r="G470" s="592"/>
      <c r="H470" s="592" t="s">
        <v>342</v>
      </c>
      <c r="I470" s="589"/>
      <c r="J470" s="589" t="s">
        <v>755</v>
      </c>
      <c r="K470" s="593"/>
      <c r="L470" s="595" t="s">
        <v>48</v>
      </c>
      <c r="M470" s="593"/>
      <c r="N470" s="595"/>
      <c r="O470" s="592"/>
      <c r="P470" s="655"/>
      <c r="Q470" s="655"/>
      <c r="R470" s="589">
        <f t="shared" si="7"/>
        <v>0</v>
      </c>
      <c r="S470" s="589"/>
      <c r="T470" s="596" t="str">
        <f>VLOOKUP(cppm_pr[[#This Row],[Status]],'All Link_LOV'!$I$32:$K$72,2,0)</f>
        <v>PO Issued</v>
      </c>
      <c r="U470" s="596" t="s">
        <v>9045</v>
      </c>
      <c r="V470" s="589">
        <v>90</v>
      </c>
      <c r="W470" s="596"/>
      <c r="X470" s="603">
        <v>1</v>
      </c>
      <c r="Y470" s="592" t="s">
        <v>8225</v>
      </c>
      <c r="Z470" s="597">
        <v>45180</v>
      </c>
      <c r="AA470" s="598"/>
      <c r="AB470" s="595"/>
      <c r="AC470" s="595"/>
      <c r="AD470" s="592"/>
      <c r="AE470" s="592"/>
      <c r="AF470" s="592" t="s">
        <v>398</v>
      </c>
      <c r="AG470" s="592" t="s">
        <v>488</v>
      </c>
      <c r="AH470" s="592"/>
      <c r="AI470" s="600" t="str">
        <f>IFERROR(VLOOKUP(cppm_pr[[#This Row],[Order Number]],SPHERE!C:CC,39,0),"")</f>
        <v/>
      </c>
      <c r="AJ470" s="600" t="str">
        <f>IFERROR(VLOOKUP(cppm_pr[[#This Row],[Order Number]],'DC TM ONE'!B:CN,42,0),"")</f>
        <v/>
      </c>
      <c r="AK470" s="592"/>
      <c r="AL470" s="599"/>
      <c r="AM470" s="592"/>
      <c r="AN470" s="592"/>
      <c r="AO470" s="592"/>
      <c r="AP470" s="592"/>
      <c r="AQ470" s="598"/>
      <c r="AR470" s="592"/>
      <c r="AS470" s="592"/>
      <c r="AT470" s="598"/>
      <c r="AU470" s="592"/>
      <c r="AV470" s="592"/>
      <c r="AW470" s="592"/>
      <c r="AX470" s="592"/>
      <c r="AY470" s="592"/>
      <c r="AZ470" s="592"/>
      <c r="BA470" s="592"/>
      <c r="BB470" s="592"/>
      <c r="BC470" s="592"/>
      <c r="BD470" s="592"/>
      <c r="BE470" s="592"/>
      <c r="BF470" s="592"/>
      <c r="BG470" s="592" t="s">
        <v>756</v>
      </c>
      <c r="BH470" s="592"/>
    </row>
    <row r="471" spans="1:60" ht="12" customHeight="1">
      <c r="A471" s="600">
        <v>468</v>
      </c>
      <c r="B471" s="600" t="s">
        <v>69</v>
      </c>
      <c r="C471" s="601" t="s">
        <v>267</v>
      </c>
      <c r="D471" s="602">
        <v>45178</v>
      </c>
      <c r="E471" s="600" t="s">
        <v>9083</v>
      </c>
      <c r="F471" s="603"/>
      <c r="G471" s="603"/>
      <c r="H471" s="603" t="s">
        <v>343</v>
      </c>
      <c r="I471" s="603" t="s">
        <v>6383</v>
      </c>
      <c r="J471" s="600" t="s">
        <v>774</v>
      </c>
      <c r="K471" s="611"/>
      <c r="L471" s="606" t="s">
        <v>48</v>
      </c>
      <c r="M471" s="611"/>
      <c r="N471" s="606"/>
      <c r="O471" s="603"/>
      <c r="P471" s="605"/>
      <c r="Q471" s="605"/>
      <c r="R471" s="603">
        <f t="shared" si="7"/>
        <v>0</v>
      </c>
      <c r="S471" s="603"/>
      <c r="T471" s="607" t="str">
        <f>VLOOKUP(cppm_pr[[#This Row],[Status]],'All Link_LOV'!$I$32:$K$72,2,0)</f>
        <v>PO Issued</v>
      </c>
      <c r="U471" s="607" t="s">
        <v>9045</v>
      </c>
      <c r="V471" s="600">
        <v>91</v>
      </c>
      <c r="W471" s="607"/>
      <c r="X471" s="603">
        <v>1</v>
      </c>
      <c r="Y471" s="603" t="s">
        <v>8225</v>
      </c>
      <c r="Z471" s="608">
        <v>45180</v>
      </c>
      <c r="AA471" s="603"/>
      <c r="AB471" s="606"/>
      <c r="AC471" s="606"/>
      <c r="AD471" s="603"/>
      <c r="AE471" s="603"/>
      <c r="AF471" s="603" t="s">
        <v>398</v>
      </c>
      <c r="AG471" s="603" t="s">
        <v>488</v>
      </c>
      <c r="AH471" s="603"/>
      <c r="AI471" s="600" t="str">
        <f>IFERROR(VLOOKUP(cppm_pr[[#This Row],[Order Number]],SPHERE!C:CC,39,0),"")</f>
        <v/>
      </c>
      <c r="AJ471" s="600" t="str">
        <f>IFERROR(VLOOKUP(cppm_pr[[#This Row],[Order Number]],'DC TM ONE'!B:CN,42,0),"")</f>
        <v/>
      </c>
      <c r="AK471" s="603"/>
      <c r="AL471" s="609"/>
      <c r="AM471" s="603"/>
      <c r="AN471" s="603"/>
      <c r="AO471" s="603"/>
      <c r="AP471" s="603"/>
      <c r="AQ471" s="610"/>
      <c r="AR471" s="603"/>
      <c r="AS471" s="603"/>
      <c r="AT471" s="610"/>
      <c r="AU471" s="603"/>
      <c r="AV471" s="603"/>
      <c r="AW471" s="603"/>
      <c r="AX471" s="603"/>
      <c r="AY471" s="603"/>
      <c r="AZ471" s="603"/>
      <c r="BA471" s="603"/>
      <c r="BB471" s="603"/>
      <c r="BC471" s="603"/>
      <c r="BD471" s="603"/>
      <c r="BE471" s="603"/>
      <c r="BF471" s="603"/>
      <c r="BG471" s="603" t="s">
        <v>775</v>
      </c>
      <c r="BH471" s="603"/>
    </row>
    <row r="472" spans="1:60" ht="12" customHeight="1">
      <c r="A472" s="589">
        <v>469</v>
      </c>
      <c r="B472" s="589" t="s">
        <v>81</v>
      </c>
      <c r="C472" s="590" t="s">
        <v>267</v>
      </c>
      <c r="D472" s="591">
        <v>45177</v>
      </c>
      <c r="E472" s="593" t="s">
        <v>9191</v>
      </c>
      <c r="F472" s="592" t="s">
        <v>809</v>
      </c>
      <c r="G472" s="592" t="s">
        <v>8232</v>
      </c>
      <c r="H472" s="592" t="s">
        <v>344</v>
      </c>
      <c r="I472" s="592" t="s">
        <v>9192</v>
      </c>
      <c r="J472" s="589" t="s">
        <v>807</v>
      </c>
      <c r="K472" s="593" t="s">
        <v>9193</v>
      </c>
      <c r="L472" s="595" t="s">
        <v>48</v>
      </c>
      <c r="M472" s="593"/>
      <c r="N472" s="595"/>
      <c r="O472" s="592"/>
      <c r="P472" s="594"/>
      <c r="Q472" s="594"/>
      <c r="R472" s="592">
        <f t="shared" si="7"/>
        <v>0</v>
      </c>
      <c r="S472" s="592"/>
      <c r="T472" s="596" t="str">
        <f>VLOOKUP(cppm_pr[[#This Row],[Status]],'All Link_LOV'!$I$32:$K$72,2,0)</f>
        <v>PO Issued</v>
      </c>
      <c r="U472" s="596" t="s">
        <v>9045</v>
      </c>
      <c r="V472" s="589">
        <v>92</v>
      </c>
      <c r="W472" s="596" t="s">
        <v>8026</v>
      </c>
      <c r="X472" s="603" t="s">
        <v>9075</v>
      </c>
      <c r="Y472" s="603"/>
      <c r="Z472" s="597">
        <v>45180</v>
      </c>
      <c r="AA472" s="598"/>
      <c r="AB472" s="595"/>
      <c r="AC472" s="595"/>
      <c r="AD472" s="592"/>
      <c r="AE472" s="592"/>
      <c r="AF472" s="592" t="s">
        <v>398</v>
      </c>
      <c r="AG472" s="592" t="s">
        <v>488</v>
      </c>
      <c r="AH472" s="592"/>
      <c r="AI472" s="600" t="str">
        <f>IFERROR(VLOOKUP(cppm_pr[[#This Row],[Order Number]],SPHERE!C:CC,39,0),"")</f>
        <v/>
      </c>
      <c r="AJ472" s="600" t="str">
        <f>IFERROR(VLOOKUP(cppm_pr[[#This Row],[Order Number]],'DC TM ONE'!B:CN,42,0),"")</f>
        <v/>
      </c>
      <c r="AK472" s="592"/>
      <c r="AL472" s="599"/>
      <c r="AM472" s="592" t="s">
        <v>8233</v>
      </c>
      <c r="AN472" s="592"/>
      <c r="AO472" s="596" t="s">
        <v>9192</v>
      </c>
      <c r="AP472" s="592"/>
      <c r="AQ472" s="598"/>
      <c r="AR472" s="592">
        <v>3400039051</v>
      </c>
      <c r="AS472" s="592" t="s">
        <v>592</v>
      </c>
      <c r="AT472" s="598"/>
      <c r="AU472" s="592"/>
      <c r="AV472" s="592"/>
      <c r="AW472" s="592"/>
      <c r="AX472" s="592"/>
      <c r="AY472" s="592"/>
      <c r="AZ472" s="592"/>
      <c r="BA472" s="592"/>
      <c r="BB472" s="592"/>
      <c r="BC472" s="592"/>
      <c r="BD472" s="592"/>
      <c r="BE472" s="592"/>
      <c r="BF472" s="592"/>
      <c r="BG472" s="592" t="s">
        <v>808</v>
      </c>
      <c r="BH472" s="592"/>
    </row>
    <row r="473" spans="1:60" ht="12" customHeight="1">
      <c r="A473" s="600">
        <v>470</v>
      </c>
      <c r="B473" s="600" t="s">
        <v>66</v>
      </c>
      <c r="C473" s="601" t="s">
        <v>260</v>
      </c>
      <c r="D473" s="602">
        <v>45178</v>
      </c>
      <c r="E473" s="600" t="s">
        <v>9194</v>
      </c>
      <c r="F473" s="603" t="s">
        <v>837</v>
      </c>
      <c r="G473" s="603" t="s">
        <v>9195</v>
      </c>
      <c r="H473" s="603" t="s">
        <v>345</v>
      </c>
      <c r="I473" s="607" t="s">
        <v>9196</v>
      </c>
      <c r="J473" s="600" t="s">
        <v>835</v>
      </c>
      <c r="K473" s="611"/>
      <c r="L473" s="606" t="s">
        <v>48</v>
      </c>
      <c r="M473" s="611"/>
      <c r="N473" s="606"/>
      <c r="O473" s="603"/>
      <c r="P473" s="665"/>
      <c r="Q473" s="665"/>
      <c r="R473" s="607">
        <f t="shared" si="7"/>
        <v>0</v>
      </c>
      <c r="S473" s="607"/>
      <c r="T473" s="607" t="str">
        <f>VLOOKUP(cppm_pr[[#This Row],[Status]],'All Link_LOV'!$I$32:$K$72,2,0)</f>
        <v>PR Creation</v>
      </c>
      <c r="U473" s="607" t="s">
        <v>9045</v>
      </c>
      <c r="V473" s="600">
        <v>93</v>
      </c>
      <c r="W473" s="607" t="s">
        <v>8026</v>
      </c>
      <c r="X473" s="603" t="s">
        <v>499</v>
      </c>
      <c r="Y473" s="603"/>
      <c r="Z473" s="608">
        <v>45180</v>
      </c>
      <c r="AA473" s="603"/>
      <c r="AB473" s="606"/>
      <c r="AC473" s="606"/>
      <c r="AD473" s="603"/>
      <c r="AE473" s="603"/>
      <c r="AF473" s="603" t="s">
        <v>398</v>
      </c>
      <c r="AG473" s="603" t="s">
        <v>488</v>
      </c>
      <c r="AH473" s="603" t="s">
        <v>9197</v>
      </c>
      <c r="AI473" s="600" t="str">
        <f>IFERROR(VLOOKUP(cppm_pr[[#This Row],[Order Number]],SPHERE!C:CC,39,0),"")</f>
        <v/>
      </c>
      <c r="AJ473" s="600" t="str">
        <f>IFERROR(VLOOKUP(cppm_pr[[#This Row],[Order Number]],'DC TM ONE'!B:CN,42,0),"")</f>
        <v/>
      </c>
      <c r="AK473" s="603"/>
      <c r="AL473" s="609"/>
      <c r="AM473" s="603"/>
      <c r="AN473" s="603"/>
      <c r="AO473" s="603"/>
      <c r="AP473" s="603"/>
      <c r="AQ473" s="610"/>
      <c r="AR473" s="603">
        <v>3400039073</v>
      </c>
      <c r="AS473" s="603" t="s">
        <v>9198</v>
      </c>
      <c r="AT473" s="610"/>
      <c r="AU473" s="603"/>
      <c r="AV473" s="603"/>
      <c r="AW473" s="603"/>
      <c r="AX473" s="603"/>
      <c r="AY473" s="603"/>
      <c r="AZ473" s="603"/>
      <c r="BA473" s="603"/>
      <c r="BB473" s="603"/>
      <c r="BC473" s="603"/>
      <c r="BD473" s="603"/>
      <c r="BE473" s="603"/>
      <c r="BF473" s="603"/>
      <c r="BG473" s="603" t="s">
        <v>836</v>
      </c>
      <c r="BH473" s="603"/>
    </row>
    <row r="474" spans="1:60" ht="12" customHeight="1">
      <c r="A474" s="589">
        <v>471</v>
      </c>
      <c r="B474" s="589" t="s">
        <v>76</v>
      </c>
      <c r="C474" s="590" t="s">
        <v>223</v>
      </c>
      <c r="D474" s="591"/>
      <c r="E474" s="589" t="s">
        <v>9199</v>
      </c>
      <c r="F474" s="592"/>
      <c r="G474" s="592"/>
      <c r="H474" s="592" t="s">
        <v>346</v>
      </c>
      <c r="I474" s="589" t="s">
        <v>9200</v>
      </c>
      <c r="J474" s="589" t="s">
        <v>1046</v>
      </c>
      <c r="K474" s="593"/>
      <c r="L474" s="595" t="s">
        <v>52</v>
      </c>
      <c r="M474" s="593"/>
      <c r="N474" s="595"/>
      <c r="O474" s="592"/>
      <c r="P474" s="655"/>
      <c r="Q474" s="655"/>
      <c r="R474" s="589">
        <f t="shared" si="7"/>
        <v>0</v>
      </c>
      <c r="S474" s="589"/>
      <c r="T474" s="596" t="str">
        <f>VLOOKUP(cppm_pr[[#This Row],[Status]],'All Link_LOV'!$I$32:$K$72,2,0)</f>
        <v>Permit Issue</v>
      </c>
      <c r="U474" s="596" t="s">
        <v>9045</v>
      </c>
      <c r="V474" s="589">
        <v>94</v>
      </c>
      <c r="W474" s="596"/>
      <c r="X474" s="603">
        <v>1</v>
      </c>
      <c r="Y474" s="592" t="s">
        <v>8225</v>
      </c>
      <c r="Z474" s="597">
        <v>45180</v>
      </c>
      <c r="AA474" s="598"/>
      <c r="AB474" s="595"/>
      <c r="AC474" s="595"/>
      <c r="AD474" s="592"/>
      <c r="AE474" s="592"/>
      <c r="AF474" s="592" t="s">
        <v>398</v>
      </c>
      <c r="AG474" s="592" t="s">
        <v>488</v>
      </c>
      <c r="AH474" s="592" t="s">
        <v>9201</v>
      </c>
      <c r="AI474" s="600" t="str">
        <f>IFERROR(VLOOKUP(cppm_pr[[#This Row],[Order Number]],SPHERE!C:CC,39,0),"")</f>
        <v/>
      </c>
      <c r="AJ474" s="600" t="str">
        <f>IFERROR(VLOOKUP(cppm_pr[[#This Row],[Order Number]],'DC TM ONE'!B:CN,42,0),"")</f>
        <v/>
      </c>
      <c r="AK474" s="592"/>
      <c r="AL474" s="599"/>
      <c r="AM474" s="592"/>
      <c r="AN474" s="592"/>
      <c r="AO474" s="592"/>
      <c r="AP474" s="592"/>
      <c r="AQ474" s="598"/>
      <c r="AR474" s="592"/>
      <c r="AS474" s="592"/>
      <c r="AT474" s="598"/>
      <c r="AU474" s="592"/>
      <c r="AV474" s="592"/>
      <c r="AW474" s="592"/>
      <c r="AX474" s="592"/>
      <c r="AY474" s="592"/>
      <c r="AZ474" s="592"/>
      <c r="BA474" s="592"/>
      <c r="BB474" s="592"/>
      <c r="BC474" s="592"/>
      <c r="BD474" s="592"/>
      <c r="BE474" s="592"/>
      <c r="BF474" s="592"/>
      <c r="BG474" s="592" t="s">
        <v>1047</v>
      </c>
      <c r="BH474" s="592"/>
    </row>
    <row r="475" spans="1:60" ht="12" customHeight="1">
      <c r="A475" s="600">
        <v>472</v>
      </c>
      <c r="B475" s="600" t="s">
        <v>76</v>
      </c>
      <c r="C475" s="601" t="s">
        <v>223</v>
      </c>
      <c r="D475" s="602"/>
      <c r="E475" s="600" t="s">
        <v>9202</v>
      </c>
      <c r="F475" s="603" t="s">
        <v>1033</v>
      </c>
      <c r="G475" s="603" t="s">
        <v>9203</v>
      </c>
      <c r="H475" s="603" t="s">
        <v>347</v>
      </c>
      <c r="I475" s="603" t="s">
        <v>9204</v>
      </c>
      <c r="J475" s="600" t="s">
        <v>1031</v>
      </c>
      <c r="K475" s="611"/>
      <c r="L475" s="606" t="s">
        <v>52</v>
      </c>
      <c r="M475" s="611"/>
      <c r="N475" s="606"/>
      <c r="O475" s="603"/>
      <c r="P475" s="605"/>
      <c r="Q475" s="605"/>
      <c r="R475" s="603">
        <f t="shared" si="7"/>
        <v>0</v>
      </c>
      <c r="S475" s="603"/>
      <c r="T475" s="607" t="str">
        <f>VLOOKUP(cppm_pr[[#This Row],[Status]],'All Link_LOV'!$I$32:$K$72,2,0)</f>
        <v>Permit Issue</v>
      </c>
      <c r="U475" s="607" t="s">
        <v>9045</v>
      </c>
      <c r="V475" s="600">
        <v>95</v>
      </c>
      <c r="W475" s="607" t="s">
        <v>8026</v>
      </c>
      <c r="X475" s="603" t="s">
        <v>8231</v>
      </c>
      <c r="Y475" s="603"/>
      <c r="Z475" s="608">
        <v>45180</v>
      </c>
      <c r="AA475" s="603"/>
      <c r="AB475" s="606"/>
      <c r="AC475" s="606"/>
      <c r="AD475" s="603"/>
      <c r="AE475" s="603"/>
      <c r="AF475" s="603" t="s">
        <v>398</v>
      </c>
      <c r="AG475" s="603" t="s">
        <v>488</v>
      </c>
      <c r="AH475" s="603"/>
      <c r="AI475" s="600" t="str">
        <f>IFERROR(VLOOKUP(cppm_pr[[#This Row],[Order Number]],SPHERE!C:CC,39,0),"")</f>
        <v/>
      </c>
      <c r="AJ475" s="600" t="str">
        <f>IFERROR(VLOOKUP(cppm_pr[[#This Row],[Order Number]],'DC TM ONE'!B:CN,42,0),"")</f>
        <v/>
      </c>
      <c r="AK475" s="603"/>
      <c r="AL475" s="609"/>
      <c r="AM475" s="603"/>
      <c r="AN475" s="603"/>
      <c r="AO475" s="603"/>
      <c r="AP475" s="603"/>
      <c r="AQ475" s="610"/>
      <c r="AR475" s="603"/>
      <c r="AS475" s="603"/>
      <c r="AT475" s="610"/>
      <c r="AU475" s="603"/>
      <c r="AV475" s="603"/>
      <c r="AW475" s="603"/>
      <c r="AX475" s="603"/>
      <c r="AY475" s="603"/>
      <c r="AZ475" s="603"/>
      <c r="BA475" s="603"/>
      <c r="BB475" s="603"/>
      <c r="BC475" s="603"/>
      <c r="BD475" s="603"/>
      <c r="BE475" s="603"/>
      <c r="BF475" s="603"/>
      <c r="BG475" s="603" t="s">
        <v>1032</v>
      </c>
      <c r="BH475" s="603"/>
    </row>
    <row r="476" spans="1:60" ht="12" customHeight="1">
      <c r="A476" s="589">
        <v>473</v>
      </c>
      <c r="B476" s="589" t="s">
        <v>64</v>
      </c>
      <c r="C476" s="590" t="s">
        <v>267</v>
      </c>
      <c r="D476" s="591">
        <v>45178</v>
      </c>
      <c r="E476" s="589" t="s">
        <v>6381</v>
      </c>
      <c r="F476" s="592"/>
      <c r="G476" s="592"/>
      <c r="H476" s="592" t="s">
        <v>348</v>
      </c>
      <c r="I476" s="592" t="s">
        <v>8043</v>
      </c>
      <c r="J476" s="589" t="s">
        <v>912</v>
      </c>
      <c r="K476" s="593"/>
      <c r="L476" s="595" t="s">
        <v>50</v>
      </c>
      <c r="M476" s="593"/>
      <c r="N476" s="595"/>
      <c r="O476" s="592"/>
      <c r="P476" s="594"/>
      <c r="Q476" s="594"/>
      <c r="R476" s="592">
        <f t="shared" si="7"/>
        <v>0</v>
      </c>
      <c r="S476" s="592"/>
      <c r="T476" s="596" t="str">
        <f>VLOOKUP(cppm_pr[[#This Row],[Status]],'All Link_LOV'!$I$32:$K$72,2,0)</f>
        <v>PO Issued</v>
      </c>
      <c r="U476" s="596" t="s">
        <v>9045</v>
      </c>
      <c r="V476" s="589">
        <v>96</v>
      </c>
      <c r="W476" s="596"/>
      <c r="X476" s="603">
        <v>3</v>
      </c>
      <c r="Y476" s="592" t="s">
        <v>6058</v>
      </c>
      <c r="Z476" s="597">
        <v>45180</v>
      </c>
      <c r="AA476" s="598"/>
      <c r="AB476" s="595"/>
      <c r="AC476" s="595"/>
      <c r="AD476" s="592"/>
      <c r="AE476" s="592"/>
      <c r="AF476" s="592" t="s">
        <v>398</v>
      </c>
      <c r="AG476" s="592" t="s">
        <v>488</v>
      </c>
      <c r="AH476" s="592"/>
      <c r="AI476" s="600" t="str">
        <f>IFERROR(VLOOKUP(cppm_pr[[#This Row],[Order Number]],SPHERE!C:CC,39,0),"")</f>
        <v/>
      </c>
      <c r="AJ476" s="600" t="str">
        <f>IFERROR(VLOOKUP(cppm_pr[[#This Row],[Order Number]],'DC TM ONE'!B:CN,42,0),"")</f>
        <v/>
      </c>
      <c r="AK476" s="592"/>
      <c r="AL476" s="599"/>
      <c r="AM476" s="592"/>
      <c r="AN476" s="592"/>
      <c r="AO476" s="592"/>
      <c r="AP476" s="592"/>
      <c r="AQ476" s="598"/>
      <c r="AR476" s="592"/>
      <c r="AS476" s="592"/>
      <c r="AT476" s="598"/>
      <c r="AU476" s="592"/>
      <c r="AV476" s="592"/>
      <c r="AW476" s="592"/>
      <c r="AX476" s="592"/>
      <c r="AY476" s="592"/>
      <c r="AZ476" s="592"/>
      <c r="BA476" s="592"/>
      <c r="BB476" s="592"/>
      <c r="BC476" s="592"/>
      <c r="BD476" s="592"/>
      <c r="BE476" s="592"/>
      <c r="BF476" s="592"/>
      <c r="BG476" s="592" t="s">
        <v>913</v>
      </c>
      <c r="BH476" s="592"/>
    </row>
    <row r="477" spans="1:60" ht="12" customHeight="1">
      <c r="A477" s="600">
        <v>474</v>
      </c>
      <c r="B477" s="600" t="s">
        <v>84</v>
      </c>
      <c r="C477" s="601" t="s">
        <v>267</v>
      </c>
      <c r="D477" s="602"/>
      <c r="E477" s="600" t="s">
        <v>20</v>
      </c>
      <c r="F477" s="603" t="s">
        <v>1040</v>
      </c>
      <c r="G477" s="603" t="s">
        <v>3797</v>
      </c>
      <c r="H477" s="603" t="s">
        <v>349</v>
      </c>
      <c r="I477" s="603" t="s">
        <v>9205</v>
      </c>
      <c r="J477" s="600" t="s">
        <v>1038</v>
      </c>
      <c r="K477" s="611"/>
      <c r="L477" s="606" t="s">
        <v>52</v>
      </c>
      <c r="M477" s="611"/>
      <c r="N477" s="606"/>
      <c r="O477" s="603"/>
      <c r="P477" s="605"/>
      <c r="Q477" s="605"/>
      <c r="R477" s="603">
        <f t="shared" si="7"/>
        <v>0</v>
      </c>
      <c r="S477" s="603"/>
      <c r="T477" s="607" t="str">
        <f>VLOOKUP(cppm_pr[[#This Row],[Status]],'All Link_LOV'!$I$32:$K$72,2,0)</f>
        <v>PO Issued</v>
      </c>
      <c r="U477" s="607" t="s">
        <v>9045</v>
      </c>
      <c r="V477" s="600">
        <v>97</v>
      </c>
      <c r="W477" s="607" t="s">
        <v>8026</v>
      </c>
      <c r="X477" s="603" t="s">
        <v>8231</v>
      </c>
      <c r="Y477" s="603"/>
      <c r="Z477" s="608">
        <v>45180</v>
      </c>
      <c r="AA477" s="603"/>
      <c r="AB477" s="606"/>
      <c r="AC477" s="606"/>
      <c r="AD477" s="603"/>
      <c r="AE477" s="603"/>
      <c r="AF477" s="603" t="s">
        <v>398</v>
      </c>
      <c r="AG477" s="603" t="s">
        <v>488</v>
      </c>
      <c r="AH477" s="603"/>
      <c r="AI477" s="600" t="str">
        <f>IFERROR(VLOOKUP(cppm_pr[[#This Row],[Order Number]],SPHERE!C:CC,39,0),"")</f>
        <v/>
      </c>
      <c r="AJ477" s="600" t="str">
        <f>IFERROR(VLOOKUP(cppm_pr[[#This Row],[Order Number]],'DC TM ONE'!B:CN,42,0),"")</f>
        <v/>
      </c>
      <c r="AK477" s="603"/>
      <c r="AL477" s="609"/>
      <c r="AM477" s="603"/>
      <c r="AN477" s="603"/>
      <c r="AO477" s="603"/>
      <c r="AP477" s="603"/>
      <c r="AQ477" s="610"/>
      <c r="AR477" s="603"/>
      <c r="AS477" s="603"/>
      <c r="AT477" s="610"/>
      <c r="AU477" s="603"/>
      <c r="AV477" s="603"/>
      <c r="AW477" s="603"/>
      <c r="AX477" s="603"/>
      <c r="AY477" s="603"/>
      <c r="AZ477" s="603"/>
      <c r="BA477" s="603"/>
      <c r="BB477" s="603"/>
      <c r="BC477" s="603"/>
      <c r="BD477" s="603"/>
      <c r="BE477" s="603"/>
      <c r="BF477" s="603"/>
      <c r="BG477" s="603" t="s">
        <v>1039</v>
      </c>
      <c r="BH477" s="603"/>
    </row>
    <row r="478" spans="1:60" ht="12" customHeight="1">
      <c r="A478" s="589">
        <v>475</v>
      </c>
      <c r="B478" s="589" t="s">
        <v>75</v>
      </c>
      <c r="C478" s="590" t="s">
        <v>267</v>
      </c>
      <c r="D478" s="591">
        <v>45178</v>
      </c>
      <c r="E478" s="589" t="s">
        <v>9206</v>
      </c>
      <c r="F478" s="592"/>
      <c r="G478" s="592"/>
      <c r="H478" s="592" t="s">
        <v>350</v>
      </c>
      <c r="I478" s="589" t="s">
        <v>2027</v>
      </c>
      <c r="J478" s="589" t="s">
        <v>1054</v>
      </c>
      <c r="K478" s="593" t="s">
        <v>9207</v>
      </c>
      <c r="L478" s="595" t="s">
        <v>1728</v>
      </c>
      <c r="M478" s="593"/>
      <c r="N478" s="590"/>
      <c r="O478" s="592"/>
      <c r="P478" s="655"/>
      <c r="Q478" s="655"/>
      <c r="R478" s="589">
        <f t="shared" si="7"/>
        <v>0</v>
      </c>
      <c r="S478" s="589"/>
      <c r="T478" s="596" t="str">
        <f>VLOOKUP(cppm_pr[[#This Row],[Status]],'All Link_LOV'!$I$32:$K$72,2,0)</f>
        <v>PO Issued</v>
      </c>
      <c r="U478" s="596" t="s">
        <v>9045</v>
      </c>
      <c r="V478" s="589">
        <v>98</v>
      </c>
      <c r="W478" s="596"/>
      <c r="X478" s="603">
        <v>1</v>
      </c>
      <c r="Y478" s="592" t="s">
        <v>8225</v>
      </c>
      <c r="Z478" s="597">
        <v>45180</v>
      </c>
      <c r="AA478" s="598"/>
      <c r="AB478" s="595"/>
      <c r="AC478" s="595"/>
      <c r="AD478" s="592"/>
      <c r="AE478" s="592"/>
      <c r="AF478" s="592" t="s">
        <v>398</v>
      </c>
      <c r="AG478" s="592" t="s">
        <v>488</v>
      </c>
      <c r="AH478" s="589" t="s">
        <v>8891</v>
      </c>
      <c r="AI478" s="600" t="str">
        <f>IFERROR(VLOOKUP(cppm_pr[[#This Row],[Order Number]],SPHERE!C:CC,39,0),"")</f>
        <v/>
      </c>
      <c r="AJ478" s="600" t="str">
        <f>IFERROR(VLOOKUP(cppm_pr[[#This Row],[Order Number]],'DC TM ONE'!B:CN,42,0),"")</f>
        <v/>
      </c>
      <c r="AK478" s="589"/>
      <c r="AL478" s="599" t="s">
        <v>9208</v>
      </c>
      <c r="AM478" s="592"/>
      <c r="AN478" s="592"/>
      <c r="AO478" s="592"/>
      <c r="AP478" s="592"/>
      <c r="AQ478" s="598"/>
      <c r="AR478" s="592"/>
      <c r="AS478" s="589" t="s">
        <v>9209</v>
      </c>
      <c r="AT478" s="598"/>
      <c r="AU478" s="592"/>
      <c r="AV478" s="592"/>
      <c r="AW478" s="592"/>
      <c r="AX478" s="592"/>
      <c r="AY478" s="592"/>
      <c r="AZ478" s="592"/>
      <c r="BA478" s="592"/>
      <c r="BB478" s="592"/>
      <c r="BC478" s="592"/>
      <c r="BD478" s="592"/>
      <c r="BE478" s="592"/>
      <c r="BF478" s="592"/>
      <c r="BG478" s="592" t="s">
        <v>1055</v>
      </c>
      <c r="BH478" s="592"/>
    </row>
    <row r="479" spans="1:60" ht="12" customHeight="1">
      <c r="A479" s="600">
        <v>476</v>
      </c>
      <c r="B479" s="600" t="s">
        <v>84</v>
      </c>
      <c r="C479" s="601" t="s">
        <v>267</v>
      </c>
      <c r="D479" s="602"/>
      <c r="E479" s="600" t="s">
        <v>9210</v>
      </c>
      <c r="F479" s="603" t="s">
        <v>1092</v>
      </c>
      <c r="G479" s="603" t="s">
        <v>2258</v>
      </c>
      <c r="H479" s="603" t="s">
        <v>1079</v>
      </c>
      <c r="I479" s="600" t="s">
        <v>1090</v>
      </c>
      <c r="J479" s="600" t="s">
        <v>2595</v>
      </c>
      <c r="K479" s="611"/>
      <c r="L479" s="606" t="s">
        <v>52</v>
      </c>
      <c r="M479" s="611"/>
      <c r="N479" s="606"/>
      <c r="O479" s="603"/>
      <c r="P479" s="625"/>
      <c r="Q479" s="625"/>
      <c r="R479" s="600">
        <f t="shared" si="7"/>
        <v>0</v>
      </c>
      <c r="S479" s="600"/>
      <c r="T479" s="607" t="str">
        <f>VLOOKUP(cppm_pr[[#This Row],[Status]],'All Link_LOV'!$I$32:$K$72,2,0)</f>
        <v>PO Issued</v>
      </c>
      <c r="U479" s="607" t="s">
        <v>2593</v>
      </c>
      <c r="V479" s="603">
        <v>1</v>
      </c>
      <c r="W479" s="607"/>
      <c r="X479" s="603"/>
      <c r="Y479" s="603" t="s">
        <v>8225</v>
      </c>
      <c r="Z479" s="608">
        <v>45182</v>
      </c>
      <c r="AA479" s="603"/>
      <c r="AB479" s="606"/>
      <c r="AC479" s="606"/>
      <c r="AD479" s="603"/>
      <c r="AE479" s="603"/>
      <c r="AF479" s="603" t="s">
        <v>398</v>
      </c>
      <c r="AG479" s="603" t="s">
        <v>488</v>
      </c>
      <c r="AH479" s="603" t="s">
        <v>2257</v>
      </c>
      <c r="AI479" s="600" t="str">
        <f>IFERROR(VLOOKUP(cppm_pr[[#This Row],[Order Number]],SPHERE!C:CC,39,0),"")</f>
        <v/>
      </c>
      <c r="AJ479" s="600" t="str">
        <f>IFERROR(VLOOKUP(cppm_pr[[#This Row],[Order Number]],'DC TM ONE'!B:CN,42,0),"")</f>
        <v/>
      </c>
      <c r="AK479" s="603"/>
      <c r="AL479" s="609"/>
      <c r="AM479" s="603"/>
      <c r="AN479" s="603"/>
      <c r="AO479" s="603" t="s">
        <v>1090</v>
      </c>
      <c r="AP479" s="603"/>
      <c r="AQ479" s="610"/>
      <c r="AR479" s="603"/>
      <c r="AS479" s="603"/>
      <c r="AT479" s="610"/>
      <c r="AU479" s="603"/>
      <c r="AV479" s="603"/>
      <c r="AW479" s="603"/>
      <c r="AX479" s="603"/>
      <c r="AY479" s="603"/>
      <c r="AZ479" s="603"/>
      <c r="BA479" s="603"/>
      <c r="BB479" s="603"/>
      <c r="BC479" s="603"/>
      <c r="BD479" s="603"/>
      <c r="BE479" s="603"/>
      <c r="BF479" s="603"/>
      <c r="BG479" s="603"/>
      <c r="BH479" s="603"/>
    </row>
    <row r="480" spans="1:60" ht="12" customHeight="1">
      <c r="A480" s="589">
        <v>642</v>
      </c>
      <c r="B480" s="589" t="s">
        <v>77</v>
      </c>
      <c r="C480" s="590" t="s">
        <v>267</v>
      </c>
      <c r="D480" s="591"/>
      <c r="E480" s="589" t="s">
        <v>8766</v>
      </c>
      <c r="F480" s="592" t="s">
        <v>3446</v>
      </c>
      <c r="G480" s="592" t="s">
        <v>3445</v>
      </c>
      <c r="H480" s="592" t="s">
        <v>3444</v>
      </c>
      <c r="I480" s="596" t="s">
        <v>9211</v>
      </c>
      <c r="J480" s="589" t="s">
        <v>3447</v>
      </c>
      <c r="K480" s="593"/>
      <c r="L480" s="595" t="s">
        <v>1691</v>
      </c>
      <c r="M480" s="593"/>
      <c r="N480" s="595"/>
      <c r="O480" s="592"/>
      <c r="P480" s="691"/>
      <c r="Q480" s="691"/>
      <c r="R480" s="596">
        <f t="shared" si="7"/>
        <v>0</v>
      </c>
      <c r="S480" s="596"/>
      <c r="T480" s="596" t="str">
        <f>VLOOKUP(cppm_pr[[#This Row],[Status]],'All Link_LOV'!$I$32:$K$72,2,0)</f>
        <v>PO Issued</v>
      </c>
      <c r="U480" s="596" t="s">
        <v>2593</v>
      </c>
      <c r="V480" s="592">
        <v>167</v>
      </c>
      <c r="W480" s="596" t="s">
        <v>8026</v>
      </c>
      <c r="X480" s="603" t="s">
        <v>499</v>
      </c>
      <c r="Y480" s="603"/>
      <c r="Z480" s="597">
        <v>45182</v>
      </c>
      <c r="AA480" s="592"/>
      <c r="AB480" s="595"/>
      <c r="AC480" s="595"/>
      <c r="AD480" s="592"/>
      <c r="AE480" s="592"/>
      <c r="AF480" s="592" t="s">
        <v>398</v>
      </c>
      <c r="AG480" s="592" t="s">
        <v>488</v>
      </c>
      <c r="AH480" s="592"/>
      <c r="AI480" s="600" t="str">
        <f>IFERROR(VLOOKUP(cppm_pr[[#This Row],[Order Number]],SPHERE!C:CC,39,0),"")</f>
        <v/>
      </c>
      <c r="AJ480" s="600" t="str">
        <f>IFERROR(VLOOKUP(cppm_pr[[#This Row],[Order Number]],'DC TM ONE'!B:CN,42,0),"")</f>
        <v/>
      </c>
      <c r="AK480" s="592"/>
      <c r="AL480" s="599"/>
      <c r="AM480" s="592"/>
      <c r="AN480" s="592"/>
      <c r="AO480" s="592" t="s">
        <v>9211</v>
      </c>
      <c r="AP480" s="592"/>
      <c r="AQ480" s="598"/>
      <c r="AR480" s="592"/>
      <c r="AS480" s="592"/>
      <c r="AT480" s="598"/>
      <c r="AU480" s="592"/>
      <c r="AV480" s="592"/>
      <c r="AW480" s="592"/>
      <c r="AX480" s="592"/>
      <c r="AY480" s="592"/>
      <c r="AZ480" s="592"/>
      <c r="BA480" s="592"/>
      <c r="BB480" s="592"/>
      <c r="BC480" s="592"/>
      <c r="BD480" s="592"/>
      <c r="BE480" s="592"/>
      <c r="BF480" s="592"/>
      <c r="BG480" s="589" t="s">
        <v>3448</v>
      </c>
      <c r="BH480" s="592"/>
    </row>
    <row r="481" spans="1:60" ht="12" customHeight="1">
      <c r="A481" s="600">
        <v>478</v>
      </c>
      <c r="B481" s="600" t="s">
        <v>84</v>
      </c>
      <c r="C481" s="601" t="s">
        <v>267</v>
      </c>
      <c r="D481" s="602"/>
      <c r="E481" s="600" t="s">
        <v>9212</v>
      </c>
      <c r="F481" s="603" t="s">
        <v>1098</v>
      </c>
      <c r="G481" s="603" t="s">
        <v>2615</v>
      </c>
      <c r="H481" s="603" t="s">
        <v>1094</v>
      </c>
      <c r="I481" s="603" t="s">
        <v>1096</v>
      </c>
      <c r="J481" s="600" t="s">
        <v>2616</v>
      </c>
      <c r="K481" s="611"/>
      <c r="L481" s="606" t="s">
        <v>52</v>
      </c>
      <c r="M481" s="611"/>
      <c r="N481" s="606"/>
      <c r="O481" s="603"/>
      <c r="P481" s="605"/>
      <c r="Q481" s="605"/>
      <c r="R481" s="603">
        <f t="shared" si="7"/>
        <v>0</v>
      </c>
      <c r="S481" s="603"/>
      <c r="T481" s="607" t="str">
        <f>VLOOKUP(cppm_pr[[#This Row],[Status]],'All Link_LOV'!$I$32:$K$72,2,0)</f>
        <v>PO Issued</v>
      </c>
      <c r="U481" s="607" t="s">
        <v>2593</v>
      </c>
      <c r="V481" s="603">
        <v>3</v>
      </c>
      <c r="W481" s="607" t="s">
        <v>8026</v>
      </c>
      <c r="X481" s="603" t="s">
        <v>8231</v>
      </c>
      <c r="Y481" s="603"/>
      <c r="Z481" s="608">
        <v>45182</v>
      </c>
      <c r="AA481" s="603"/>
      <c r="AB481" s="606"/>
      <c r="AC481" s="606"/>
      <c r="AD481" s="603"/>
      <c r="AE481" s="603"/>
      <c r="AF481" s="603" t="s">
        <v>398</v>
      </c>
      <c r="AG481" s="603" t="s">
        <v>488</v>
      </c>
      <c r="AH481" s="603"/>
      <c r="AI481" s="600" t="str">
        <f>IFERROR(VLOOKUP(cppm_pr[[#This Row],[Order Number]],SPHERE!C:CC,39,0),"")</f>
        <v/>
      </c>
      <c r="AJ481" s="600" t="str">
        <f>IFERROR(VLOOKUP(cppm_pr[[#This Row],[Order Number]],'DC TM ONE'!B:CN,42,0),"")</f>
        <v/>
      </c>
      <c r="AK481" s="603"/>
      <c r="AL481" s="609"/>
      <c r="AM481" s="603"/>
      <c r="AN481" s="603"/>
      <c r="AO481" s="603" t="s">
        <v>1096</v>
      </c>
      <c r="AP481" s="603"/>
      <c r="AQ481" s="610"/>
      <c r="AR481" s="603"/>
      <c r="AS481" s="603"/>
      <c r="AT481" s="610"/>
      <c r="AU481" s="603"/>
      <c r="AV481" s="603"/>
      <c r="AW481" s="603"/>
      <c r="AX481" s="603"/>
      <c r="AY481" s="603"/>
      <c r="AZ481" s="603"/>
      <c r="BA481" s="603"/>
      <c r="BB481" s="603"/>
      <c r="BC481" s="603"/>
      <c r="BD481" s="603"/>
      <c r="BE481" s="603"/>
      <c r="BF481" s="603"/>
      <c r="BG481" s="600" t="s">
        <v>2617</v>
      </c>
      <c r="BH481" s="603"/>
    </row>
    <row r="482" spans="1:60" ht="12" customHeight="1">
      <c r="A482" s="589">
        <v>479</v>
      </c>
      <c r="B482" s="589" t="s">
        <v>63</v>
      </c>
      <c r="C482" s="590" t="s">
        <v>246</v>
      </c>
      <c r="D482" s="591">
        <v>45205</v>
      </c>
      <c r="E482" s="589" t="s">
        <v>9213</v>
      </c>
      <c r="F482" s="592" t="s">
        <v>1106</v>
      </c>
      <c r="G482" s="592" t="s">
        <v>1950</v>
      </c>
      <c r="H482" s="592" t="s">
        <v>1100</v>
      </c>
      <c r="I482" s="589" t="s">
        <v>1105</v>
      </c>
      <c r="J482" s="589" t="s">
        <v>2618</v>
      </c>
      <c r="K482" s="593" t="s">
        <v>9214</v>
      </c>
      <c r="L482" s="595" t="s">
        <v>1728</v>
      </c>
      <c r="M482" s="593"/>
      <c r="N482" s="590"/>
      <c r="O482" s="592"/>
      <c r="P482" s="655"/>
      <c r="Q482" s="655"/>
      <c r="R482" s="589">
        <f t="shared" si="7"/>
        <v>0</v>
      </c>
      <c r="S482" s="589"/>
      <c r="T482" s="596" t="str">
        <f>VLOOKUP(cppm_pr[[#This Row],[Status]],'All Link_LOV'!$I$32:$K$72,2,0)</f>
        <v>Insufficient Budget</v>
      </c>
      <c r="U482" s="596" t="s">
        <v>2593</v>
      </c>
      <c r="V482" s="592">
        <v>4</v>
      </c>
      <c r="W482" s="596" t="s">
        <v>8026</v>
      </c>
      <c r="X482" s="603" t="s">
        <v>8231</v>
      </c>
      <c r="Y482" s="603"/>
      <c r="Z482" s="597">
        <v>45182</v>
      </c>
      <c r="AA482" s="598"/>
      <c r="AB482" s="595">
        <v>6377</v>
      </c>
      <c r="AC482" s="595">
        <v>6373.3</v>
      </c>
      <c r="AD482" s="592"/>
      <c r="AE482" s="592"/>
      <c r="AF482" s="592" t="s">
        <v>398</v>
      </c>
      <c r="AG482" s="592" t="s">
        <v>488</v>
      </c>
      <c r="AH482" s="589" t="s">
        <v>1099</v>
      </c>
      <c r="AI482" s="600" t="str">
        <f>IFERROR(VLOOKUP(cppm_pr[[#This Row],[Order Number]],SPHERE!C:CC,39,0),"")</f>
        <v/>
      </c>
      <c r="AJ482" s="600" t="str">
        <f>IFERROR(VLOOKUP(cppm_pr[[#This Row],[Order Number]],'DC TM ONE'!B:CN,42,0),"")</f>
        <v/>
      </c>
      <c r="AK482" s="589"/>
      <c r="AL482" s="599" t="s">
        <v>9215</v>
      </c>
      <c r="AM482" s="592"/>
      <c r="AN482" s="592"/>
      <c r="AO482" s="589"/>
      <c r="AP482" s="589"/>
      <c r="AQ482" s="589"/>
      <c r="AR482" s="589"/>
      <c r="AS482" s="589" t="s">
        <v>2153</v>
      </c>
      <c r="AT482" s="598"/>
      <c r="AU482" s="592"/>
      <c r="AV482" s="592"/>
      <c r="AW482" s="592"/>
      <c r="AX482" s="592"/>
      <c r="AY482" s="592"/>
      <c r="AZ482" s="592"/>
      <c r="BA482" s="592"/>
      <c r="BB482" s="592"/>
      <c r="BC482" s="592"/>
      <c r="BD482" s="592"/>
      <c r="BE482" s="592"/>
      <c r="BF482" s="592"/>
      <c r="BG482" s="589" t="s">
        <v>2619</v>
      </c>
      <c r="BH482" s="592"/>
    </row>
    <row r="483" spans="1:60" s="180" customFormat="1" ht="12" customHeight="1">
      <c r="A483" s="617">
        <v>480</v>
      </c>
      <c r="B483" s="617" t="s">
        <v>63</v>
      </c>
      <c r="C483" s="601" t="s">
        <v>263</v>
      </c>
      <c r="D483" s="615">
        <v>45196</v>
      </c>
      <c r="E483" s="617" t="s">
        <v>9216</v>
      </c>
      <c r="F483" s="620" t="s">
        <v>1111</v>
      </c>
      <c r="G483" s="620" t="s">
        <v>1939</v>
      </c>
      <c r="H483" s="620" t="s">
        <v>1108</v>
      </c>
      <c r="I483" s="617" t="s">
        <v>1110</v>
      </c>
      <c r="J483" s="617" t="s">
        <v>2622</v>
      </c>
      <c r="K483" s="616"/>
      <c r="L483" s="622" t="s">
        <v>1728</v>
      </c>
      <c r="M483" s="616"/>
      <c r="N483" s="614"/>
      <c r="O483" s="620"/>
      <c r="P483" s="618"/>
      <c r="Q483" s="618"/>
      <c r="R483" s="617">
        <f t="shared" si="7"/>
        <v>0</v>
      </c>
      <c r="S483" s="617"/>
      <c r="T483" s="619" t="str">
        <f>VLOOKUP(cppm_pr[[#This Row],[Status]],'All Link_LOV'!$I$32:$K$72,2,0)</f>
        <v>Not Require PO</v>
      </c>
      <c r="U483" s="619" t="s">
        <v>2593</v>
      </c>
      <c r="V483" s="620">
        <v>5</v>
      </c>
      <c r="W483" s="619"/>
      <c r="X483" s="620"/>
      <c r="Y483" s="620" t="s">
        <v>6058</v>
      </c>
      <c r="Z483" s="621">
        <v>45182</v>
      </c>
      <c r="AA483" s="620"/>
      <c r="AB483" s="622"/>
      <c r="AC483" s="622"/>
      <c r="AD483" s="620"/>
      <c r="AE483" s="620"/>
      <c r="AF483" s="620" t="s">
        <v>398</v>
      </c>
      <c r="AG483" s="620" t="s">
        <v>488</v>
      </c>
      <c r="AH483" s="617" t="s">
        <v>1107</v>
      </c>
      <c r="AI483" s="600" t="str">
        <f>IFERROR(VLOOKUP(cppm_pr[[#This Row],[Order Number]],SPHERE!C:CC,39,0),"")</f>
        <v/>
      </c>
      <c r="AJ483" s="600" t="str">
        <f>IFERROR(VLOOKUP(cppm_pr[[#This Row],[Order Number]],'DC TM ONE'!B:CN,42,0),"")</f>
        <v/>
      </c>
      <c r="AK483" s="617"/>
      <c r="AL483" s="623" t="s">
        <v>9215</v>
      </c>
      <c r="AM483" s="620"/>
      <c r="AN483" s="620"/>
      <c r="AO483" s="617"/>
      <c r="AP483" s="617"/>
      <c r="AQ483" s="617"/>
      <c r="AR483" s="617"/>
      <c r="AS483" s="617" t="s">
        <v>2153</v>
      </c>
      <c r="AT483" s="624"/>
      <c r="AU483" s="620"/>
      <c r="AV483" s="620"/>
      <c r="AW483" s="620"/>
      <c r="AX483" s="620"/>
      <c r="AY483" s="620"/>
      <c r="AZ483" s="620"/>
      <c r="BA483" s="620"/>
      <c r="BB483" s="620"/>
      <c r="BC483" s="620"/>
      <c r="BD483" s="620"/>
      <c r="BE483" s="620"/>
      <c r="BF483" s="620"/>
      <c r="BG483" s="620"/>
      <c r="BH483" s="620"/>
    </row>
    <row r="484" spans="1:60" s="180" customFormat="1" ht="12" customHeight="1">
      <c r="A484" s="641">
        <v>481</v>
      </c>
      <c r="B484" s="641" t="s">
        <v>63</v>
      </c>
      <c r="C484" s="590" t="s">
        <v>263</v>
      </c>
      <c r="D484" s="640">
        <v>45196</v>
      </c>
      <c r="E484" s="641" t="s">
        <v>9216</v>
      </c>
      <c r="F484" s="643" t="s">
        <v>1115</v>
      </c>
      <c r="G484" s="643" t="s">
        <v>1935</v>
      </c>
      <c r="H484" s="643" t="s">
        <v>1113</v>
      </c>
      <c r="I484" s="641" t="s">
        <v>1114</v>
      </c>
      <c r="J484" s="641" t="s">
        <v>2626</v>
      </c>
      <c r="K484" s="642"/>
      <c r="L484" s="648" t="s">
        <v>1728</v>
      </c>
      <c r="M484" s="642"/>
      <c r="N484" s="639"/>
      <c r="O484" s="643"/>
      <c r="P484" s="653"/>
      <c r="Q484" s="653"/>
      <c r="R484" s="641">
        <f t="shared" si="7"/>
        <v>0</v>
      </c>
      <c r="S484" s="641"/>
      <c r="T484" s="645" t="str">
        <f>VLOOKUP(cppm_pr[[#This Row],[Status]],'All Link_LOV'!$I$32:$K$72,2,0)</f>
        <v>Not Require PO</v>
      </c>
      <c r="U484" s="645" t="s">
        <v>2593</v>
      </c>
      <c r="V484" s="643">
        <v>6</v>
      </c>
      <c r="W484" s="645"/>
      <c r="X484" s="643"/>
      <c r="Y484" s="643" t="s">
        <v>6058</v>
      </c>
      <c r="Z484" s="646">
        <v>45182</v>
      </c>
      <c r="AA484" s="647"/>
      <c r="AB484" s="648"/>
      <c r="AC484" s="648"/>
      <c r="AD484" s="643"/>
      <c r="AE484" s="643"/>
      <c r="AF484" s="643" t="s">
        <v>398</v>
      </c>
      <c r="AG484" s="643" t="s">
        <v>488</v>
      </c>
      <c r="AH484" s="641" t="s">
        <v>1112</v>
      </c>
      <c r="AI484" s="600" t="str">
        <f>IFERROR(VLOOKUP(cppm_pr[[#This Row],[Order Number]],SPHERE!C:CC,39,0),"")</f>
        <v/>
      </c>
      <c r="AJ484" s="600" t="str">
        <f>IFERROR(VLOOKUP(cppm_pr[[#This Row],[Order Number]],'DC TM ONE'!B:CN,42,0),"")</f>
        <v/>
      </c>
      <c r="AK484" s="641"/>
      <c r="AL484" s="649" t="s">
        <v>9215</v>
      </c>
      <c r="AM484" s="643"/>
      <c r="AN484" s="643"/>
      <c r="AO484" s="641"/>
      <c r="AP484" s="641"/>
      <c r="AQ484" s="641"/>
      <c r="AR484" s="641"/>
      <c r="AS484" s="641" t="s">
        <v>2153</v>
      </c>
      <c r="AT484" s="647"/>
      <c r="AU484" s="643"/>
      <c r="AV484" s="643"/>
      <c r="AW484" s="643"/>
      <c r="AX484" s="643"/>
      <c r="AY484" s="643"/>
      <c r="AZ484" s="643"/>
      <c r="BA484" s="643"/>
      <c r="BB484" s="643"/>
      <c r="BC484" s="643"/>
      <c r="BD484" s="643"/>
      <c r="BE484" s="643"/>
      <c r="BF484" s="643"/>
      <c r="BG484" s="643"/>
      <c r="BH484" s="643"/>
    </row>
    <row r="485" spans="1:60" ht="12" customHeight="1">
      <c r="A485" s="600">
        <v>634</v>
      </c>
      <c r="B485" s="600" t="s">
        <v>69</v>
      </c>
      <c r="C485" s="601" t="s">
        <v>267</v>
      </c>
      <c r="D485" s="602">
        <v>45188</v>
      </c>
      <c r="E485" s="600" t="s">
        <v>9217</v>
      </c>
      <c r="F485" s="603" t="s">
        <v>3396</v>
      </c>
      <c r="G485" s="603" t="s">
        <v>3395</v>
      </c>
      <c r="H485" s="603" t="s">
        <v>3394</v>
      </c>
      <c r="I485" s="607" t="s">
        <v>3399</v>
      </c>
      <c r="J485" s="600" t="s">
        <v>3397</v>
      </c>
      <c r="K485" s="611"/>
      <c r="L485" s="606" t="s">
        <v>2773</v>
      </c>
      <c r="M485" s="611"/>
      <c r="N485" s="606"/>
      <c r="O485" s="603"/>
      <c r="P485" s="665"/>
      <c r="Q485" s="665"/>
      <c r="R485" s="607">
        <f t="shared" si="7"/>
        <v>0</v>
      </c>
      <c r="S485" s="607"/>
      <c r="T485" s="607" t="str">
        <f>VLOOKUP(cppm_pr[[#This Row],[Status]],'All Link_LOV'!$I$32:$K$72,2,0)</f>
        <v>PO Issued</v>
      </c>
      <c r="U485" s="607" t="s">
        <v>2593</v>
      </c>
      <c r="V485" s="603">
        <v>159</v>
      </c>
      <c r="W485" s="607" t="s">
        <v>8026</v>
      </c>
      <c r="X485" s="603" t="s">
        <v>499</v>
      </c>
      <c r="Y485" s="603"/>
      <c r="Z485" s="608">
        <v>45182</v>
      </c>
      <c r="AA485" s="603"/>
      <c r="AB485" s="606"/>
      <c r="AC485" s="606"/>
      <c r="AD485" s="603"/>
      <c r="AE485" s="603"/>
      <c r="AF485" s="603" t="s">
        <v>398</v>
      </c>
      <c r="AG485" s="603" t="s">
        <v>488</v>
      </c>
      <c r="AH485" s="603"/>
      <c r="AI485" s="600" t="str">
        <f>IFERROR(VLOOKUP(cppm_pr[[#This Row],[Order Number]],SPHERE!C:CC,39,0),"")</f>
        <v/>
      </c>
      <c r="AJ485" s="600" t="str">
        <f>IFERROR(VLOOKUP(cppm_pr[[#This Row],[Order Number]],'DC TM ONE'!B:CN,42,0),"")</f>
        <v/>
      </c>
      <c r="AK485" s="603"/>
      <c r="AL485" s="609"/>
      <c r="AM485" s="603"/>
      <c r="AN485" s="603"/>
      <c r="AO485" s="603" t="s">
        <v>3399</v>
      </c>
      <c r="AP485" s="603"/>
      <c r="AQ485" s="610"/>
      <c r="AR485" s="603"/>
      <c r="AS485" s="603"/>
      <c r="AT485" s="610"/>
      <c r="AU485" s="603"/>
      <c r="AV485" s="603"/>
      <c r="AW485" s="603"/>
      <c r="AX485" s="603"/>
      <c r="AY485" s="603"/>
      <c r="AZ485" s="603"/>
      <c r="BA485" s="603"/>
      <c r="BB485" s="603"/>
      <c r="BC485" s="603"/>
      <c r="BD485" s="603"/>
      <c r="BE485" s="603"/>
      <c r="BF485" s="603"/>
      <c r="BG485" s="600" t="s">
        <v>3398</v>
      </c>
      <c r="BH485" s="603"/>
    </row>
    <row r="486" spans="1:60" ht="12" customHeight="1">
      <c r="A486" s="589">
        <v>639</v>
      </c>
      <c r="B486" s="589" t="s">
        <v>69</v>
      </c>
      <c r="C486" s="590" t="s">
        <v>263</v>
      </c>
      <c r="D486" s="591"/>
      <c r="E486" s="589" t="s">
        <v>9218</v>
      </c>
      <c r="F486" s="592" t="s">
        <v>3428</v>
      </c>
      <c r="G486" s="592" t="s">
        <v>3427</v>
      </c>
      <c r="H486" s="592" t="s">
        <v>3426</v>
      </c>
      <c r="I486" s="596" t="s">
        <v>3431</v>
      </c>
      <c r="J486" s="589" t="s">
        <v>3429</v>
      </c>
      <c r="K486" s="593"/>
      <c r="L486" s="595" t="s">
        <v>2773</v>
      </c>
      <c r="M486" s="593"/>
      <c r="N486" s="595"/>
      <c r="O486" s="592"/>
      <c r="P486" s="691"/>
      <c r="Q486" s="691"/>
      <c r="R486" s="596">
        <f t="shared" si="7"/>
        <v>0</v>
      </c>
      <c r="S486" s="596"/>
      <c r="T486" s="596" t="str">
        <f>VLOOKUP(cppm_pr[[#This Row],[Status]],'All Link_LOV'!$I$32:$K$72,2,0)</f>
        <v>Not Require PO</v>
      </c>
      <c r="U486" s="596" t="s">
        <v>2593</v>
      </c>
      <c r="V486" s="592">
        <v>164</v>
      </c>
      <c r="W486" s="596" t="s">
        <v>8026</v>
      </c>
      <c r="X486" s="603" t="s">
        <v>499</v>
      </c>
      <c r="Y486" s="603"/>
      <c r="Z486" s="597">
        <v>45182</v>
      </c>
      <c r="AA486" s="598"/>
      <c r="AB486" s="595"/>
      <c r="AC486" s="595"/>
      <c r="AD486" s="592"/>
      <c r="AE486" s="592"/>
      <c r="AF486" s="592" t="s">
        <v>398</v>
      </c>
      <c r="AG486" s="592" t="s">
        <v>488</v>
      </c>
      <c r="AH486" s="592" t="s">
        <v>9219</v>
      </c>
      <c r="AI486" s="600" t="str">
        <f>IFERROR(VLOOKUP(cppm_pr[[#This Row],[Order Number]],SPHERE!C:CC,39,0),"")</f>
        <v/>
      </c>
      <c r="AJ486" s="600" t="str">
        <f>IFERROR(VLOOKUP(cppm_pr[[#This Row],[Order Number]],'DC TM ONE'!B:CN,42,0),"")</f>
        <v/>
      </c>
      <c r="AK486" s="592"/>
      <c r="AL486" s="599"/>
      <c r="AM486" s="592"/>
      <c r="AN486" s="592"/>
      <c r="AO486" s="592" t="s">
        <v>3431</v>
      </c>
      <c r="AP486" s="592"/>
      <c r="AQ486" s="598"/>
      <c r="AR486" s="592"/>
      <c r="AS486" s="592"/>
      <c r="AT486" s="598"/>
      <c r="AU486" s="592"/>
      <c r="AV486" s="592"/>
      <c r="AW486" s="592"/>
      <c r="AX486" s="592"/>
      <c r="AY486" s="592"/>
      <c r="AZ486" s="592"/>
      <c r="BA486" s="592"/>
      <c r="BB486" s="592"/>
      <c r="BC486" s="592"/>
      <c r="BD486" s="592"/>
      <c r="BE486" s="592"/>
      <c r="BF486" s="592"/>
      <c r="BG486" s="589" t="s">
        <v>3430</v>
      </c>
      <c r="BH486" s="592"/>
    </row>
    <row r="487" spans="1:60" ht="12" customHeight="1">
      <c r="A487" s="600">
        <v>640</v>
      </c>
      <c r="B487" s="600" t="s">
        <v>69</v>
      </c>
      <c r="C487" s="601" t="s">
        <v>267</v>
      </c>
      <c r="D487" s="602"/>
      <c r="E487" s="600" t="s">
        <v>6058</v>
      </c>
      <c r="F487" s="603" t="s">
        <v>3435</v>
      </c>
      <c r="G487" s="603" t="s">
        <v>3434</v>
      </c>
      <c r="H487" s="603" t="s">
        <v>3433</v>
      </c>
      <c r="I487" s="600"/>
      <c r="J487" s="600" t="s">
        <v>3436</v>
      </c>
      <c r="K487" s="611"/>
      <c r="L487" s="606" t="s">
        <v>2773</v>
      </c>
      <c r="M487" s="611"/>
      <c r="N487" s="606"/>
      <c r="O487" s="603"/>
      <c r="P487" s="625"/>
      <c r="Q487" s="625"/>
      <c r="R487" s="600">
        <f t="shared" si="7"/>
        <v>0</v>
      </c>
      <c r="S487" s="600"/>
      <c r="T487" s="607" t="str">
        <f>VLOOKUP(cppm_pr[[#This Row],[Status]],'All Link_LOV'!$I$32:$K$72,2,0)</f>
        <v>PO Issued</v>
      </c>
      <c r="U487" s="607" t="s">
        <v>2593</v>
      </c>
      <c r="V487" s="603">
        <v>165</v>
      </c>
      <c r="W487" s="607"/>
      <c r="X487" s="603"/>
      <c r="Y487" s="603" t="s">
        <v>6058</v>
      </c>
      <c r="Z487" s="608">
        <v>45182</v>
      </c>
      <c r="AA487" s="603"/>
      <c r="AB487" s="606"/>
      <c r="AC487" s="606"/>
      <c r="AD487" s="603"/>
      <c r="AE487" s="603"/>
      <c r="AF487" s="603" t="s">
        <v>398</v>
      </c>
      <c r="AG487" s="603" t="s">
        <v>488</v>
      </c>
      <c r="AH487" s="603"/>
      <c r="AI487" s="600" t="str">
        <f>IFERROR(VLOOKUP(cppm_pr[[#This Row],[Order Number]],SPHERE!C:CC,39,0),"")</f>
        <v/>
      </c>
      <c r="AJ487" s="600" t="str">
        <f>IFERROR(VLOOKUP(cppm_pr[[#This Row],[Order Number]],'DC TM ONE'!B:CN,42,0),"")</f>
        <v/>
      </c>
      <c r="AK487" s="603"/>
      <c r="AL487" s="609"/>
      <c r="AM487" s="603"/>
      <c r="AN487" s="603"/>
      <c r="AO487" s="603" t="s">
        <v>3438</v>
      </c>
      <c r="AP487" s="603"/>
      <c r="AQ487" s="610"/>
      <c r="AR487" s="603"/>
      <c r="AS487" s="603"/>
      <c r="AT487" s="610"/>
      <c r="AU487" s="603"/>
      <c r="AV487" s="603"/>
      <c r="AW487" s="603"/>
      <c r="AX487" s="603"/>
      <c r="AY487" s="603"/>
      <c r="AZ487" s="603"/>
      <c r="BA487" s="603"/>
      <c r="BB487" s="603"/>
      <c r="BC487" s="603"/>
      <c r="BD487" s="603"/>
      <c r="BE487" s="603"/>
      <c r="BF487" s="603"/>
      <c r="BG487" s="603"/>
      <c r="BH487" s="603"/>
    </row>
    <row r="488" spans="1:60" ht="12" customHeight="1">
      <c r="A488" s="589">
        <v>484</v>
      </c>
      <c r="B488" s="589" t="s">
        <v>546</v>
      </c>
      <c r="C488" s="590" t="s">
        <v>208</v>
      </c>
      <c r="D488" s="591"/>
      <c r="E488" s="589" t="s">
        <v>6058</v>
      </c>
      <c r="F488" s="592" t="s">
        <v>2639</v>
      </c>
      <c r="G488" s="592" t="s">
        <v>2638</v>
      </c>
      <c r="H488" s="592" t="s">
        <v>2637</v>
      </c>
      <c r="I488" s="592" t="s">
        <v>9220</v>
      </c>
      <c r="J488" s="589" t="s">
        <v>2640</v>
      </c>
      <c r="K488" s="593"/>
      <c r="L488" s="595" t="s">
        <v>48</v>
      </c>
      <c r="M488" s="593"/>
      <c r="N488" s="595"/>
      <c r="O488" s="592"/>
      <c r="P488" s="594"/>
      <c r="Q488" s="594"/>
      <c r="R488" s="592">
        <f t="shared" si="7"/>
        <v>0</v>
      </c>
      <c r="S488" s="592"/>
      <c r="T488" s="596" t="str">
        <f>VLOOKUP(cppm_pr[[#This Row],[Status]],'All Link_LOV'!$I$32:$K$72,2,0)</f>
        <v>Pending TP Submission</v>
      </c>
      <c r="U488" s="596" t="s">
        <v>2593</v>
      </c>
      <c r="V488" s="592">
        <v>9</v>
      </c>
      <c r="W488" s="596"/>
      <c r="X488" s="592"/>
      <c r="Y488" s="592" t="s">
        <v>6058</v>
      </c>
      <c r="Z488" s="597">
        <v>45182</v>
      </c>
      <c r="AA488" s="592"/>
      <c r="AB488" s="595"/>
      <c r="AC488" s="595"/>
      <c r="AD488" s="592"/>
      <c r="AE488" s="592"/>
      <c r="AF488" s="592" t="s">
        <v>398</v>
      </c>
      <c r="AG488" s="592" t="s">
        <v>488</v>
      </c>
      <c r="AH488" s="592" t="s">
        <v>9221</v>
      </c>
      <c r="AI488" s="600" t="str">
        <f>IFERROR(VLOOKUP(cppm_pr[[#This Row],[Order Number]],SPHERE!C:CC,39,0),"")</f>
        <v/>
      </c>
      <c r="AJ488" s="600" t="str">
        <f>IFERROR(VLOOKUP(cppm_pr[[#This Row],[Order Number]],'DC TM ONE'!B:CN,42,0),"")</f>
        <v/>
      </c>
      <c r="AK488" s="592"/>
      <c r="AL488" s="599"/>
      <c r="AM488" s="592"/>
      <c r="AN488" s="592"/>
      <c r="AO488" s="592" t="s">
        <v>1081</v>
      </c>
      <c r="AP488" s="592"/>
      <c r="AQ488" s="598"/>
      <c r="AR488" s="592"/>
      <c r="AS488" s="592"/>
      <c r="AT488" s="598"/>
      <c r="AU488" s="592"/>
      <c r="AV488" s="592"/>
      <c r="AW488" s="592"/>
      <c r="AX488" s="592"/>
      <c r="AY488" s="592"/>
      <c r="AZ488" s="592"/>
      <c r="BA488" s="592"/>
      <c r="BB488" s="592"/>
      <c r="BC488" s="592"/>
      <c r="BD488" s="592"/>
      <c r="BE488" s="592"/>
      <c r="BF488" s="592"/>
      <c r="BG488" s="592"/>
      <c r="BH488" s="592"/>
    </row>
    <row r="489" spans="1:60" ht="12" customHeight="1">
      <c r="A489" s="600">
        <v>511</v>
      </c>
      <c r="B489" s="600" t="s">
        <v>546</v>
      </c>
      <c r="C489" s="601" t="s">
        <v>267</v>
      </c>
      <c r="D489" s="602"/>
      <c r="E489" s="600" t="s">
        <v>9222</v>
      </c>
      <c r="F489" s="603" t="s">
        <v>2799</v>
      </c>
      <c r="G489" s="603" t="s">
        <v>2798</v>
      </c>
      <c r="H489" s="603" t="s">
        <v>2797</v>
      </c>
      <c r="I489" s="603" t="s">
        <v>9223</v>
      </c>
      <c r="J489" s="600" t="s">
        <v>2800</v>
      </c>
      <c r="K489" s="611" t="s">
        <v>9224</v>
      </c>
      <c r="L489" s="606" t="s">
        <v>48</v>
      </c>
      <c r="M489" s="611"/>
      <c r="N489" s="606"/>
      <c r="O489" s="603"/>
      <c r="P489" s="605"/>
      <c r="Q489" s="605"/>
      <c r="R489" s="603">
        <f t="shared" si="7"/>
        <v>0</v>
      </c>
      <c r="S489" s="603"/>
      <c r="T489" s="607" t="str">
        <f>VLOOKUP(cppm_pr[[#This Row],[Status]],'All Link_LOV'!$I$32:$K$72,2,0)</f>
        <v>PO Issued</v>
      </c>
      <c r="U489" s="607" t="s">
        <v>2593</v>
      </c>
      <c r="V489" s="603">
        <v>36</v>
      </c>
      <c r="W489" s="607" t="s">
        <v>8026</v>
      </c>
      <c r="X489" s="603" t="s">
        <v>9075</v>
      </c>
      <c r="Y489" s="603"/>
      <c r="Z489" s="608">
        <v>45182</v>
      </c>
      <c r="AA489" s="610"/>
      <c r="AB489" s="606"/>
      <c r="AC489" s="606"/>
      <c r="AD489" s="603"/>
      <c r="AE489" s="603"/>
      <c r="AF489" s="603" t="s">
        <v>398</v>
      </c>
      <c r="AG489" s="603" t="s">
        <v>488</v>
      </c>
      <c r="AH489" s="603"/>
      <c r="AI489" s="600" t="str">
        <f>IFERROR(VLOOKUP(cppm_pr[[#This Row],[Order Number]],SPHERE!C:CC,39,0),"")</f>
        <v/>
      </c>
      <c r="AJ489" s="600" t="str">
        <f>IFERROR(VLOOKUP(cppm_pr[[#This Row],[Order Number]],'DC TM ONE'!B:CN,42,0),"")</f>
        <v/>
      </c>
      <c r="AK489" s="603"/>
      <c r="AL489" s="609"/>
      <c r="AM489" s="603"/>
      <c r="AN489" s="603"/>
      <c r="AO489" s="603" t="s">
        <v>1081</v>
      </c>
      <c r="AP489" s="603"/>
      <c r="AQ489" s="610"/>
      <c r="AR489" s="603"/>
      <c r="AS489" s="603"/>
      <c r="AT489" s="610"/>
      <c r="AU489" s="603"/>
      <c r="AV489" s="603"/>
      <c r="AW489" s="603"/>
      <c r="AX489" s="603"/>
      <c r="AY489" s="603"/>
      <c r="AZ489" s="603"/>
      <c r="BA489" s="603"/>
      <c r="BB489" s="603"/>
      <c r="BC489" s="603"/>
      <c r="BD489" s="603"/>
      <c r="BE489" s="603"/>
      <c r="BF489" s="603"/>
      <c r="BG489" s="600" t="s">
        <v>2801</v>
      </c>
      <c r="BH489" s="603"/>
    </row>
    <row r="490" spans="1:60" ht="12" customHeight="1">
      <c r="A490" s="589">
        <v>487</v>
      </c>
      <c r="B490" s="589" t="s">
        <v>62</v>
      </c>
      <c r="C490" s="590" t="s">
        <v>267</v>
      </c>
      <c r="D490" s="591"/>
      <c r="E490" s="589" t="s">
        <v>9225</v>
      </c>
      <c r="F490" s="592" t="s">
        <v>1121</v>
      </c>
      <c r="G490" s="592" t="s">
        <v>2658</v>
      </c>
      <c r="H490" s="592" t="s">
        <v>1117</v>
      </c>
      <c r="I490" s="589" t="s">
        <v>1119</v>
      </c>
      <c r="J490" s="589" t="s">
        <v>2659</v>
      </c>
      <c r="K490" s="593"/>
      <c r="L490" s="595" t="s">
        <v>908</v>
      </c>
      <c r="M490" s="593"/>
      <c r="N490" s="595"/>
      <c r="O490" s="592"/>
      <c r="P490" s="655"/>
      <c r="Q490" s="655"/>
      <c r="R490" s="589">
        <f t="shared" si="7"/>
        <v>0</v>
      </c>
      <c r="S490" s="589"/>
      <c r="T490" s="596" t="str">
        <f>VLOOKUP(cppm_pr[[#This Row],[Status]],'All Link_LOV'!$I$32:$K$72,2,0)</f>
        <v>PO Issued</v>
      </c>
      <c r="U490" s="596" t="s">
        <v>2593</v>
      </c>
      <c r="V490" s="592">
        <v>12</v>
      </c>
      <c r="W490" s="596"/>
      <c r="X490" s="592"/>
      <c r="Y490" s="592" t="s">
        <v>8225</v>
      </c>
      <c r="Z490" s="597">
        <v>45182</v>
      </c>
      <c r="AA490" s="598"/>
      <c r="AB490" s="595"/>
      <c r="AC490" s="595"/>
      <c r="AD490" s="592"/>
      <c r="AE490" s="592"/>
      <c r="AF490" s="592" t="s">
        <v>398</v>
      </c>
      <c r="AG490" s="592" t="s">
        <v>488</v>
      </c>
      <c r="AH490" s="589" t="s">
        <v>1116</v>
      </c>
      <c r="AI490" s="600" t="str">
        <f>IFERROR(VLOOKUP(cppm_pr[[#This Row],[Order Number]],SPHERE!C:CC,39,0),"")</f>
        <v/>
      </c>
      <c r="AJ490" s="600" t="str">
        <f>IFERROR(VLOOKUP(cppm_pr[[#This Row],[Order Number]],'DC TM ONE'!B:CN,42,0),"")</f>
        <v/>
      </c>
      <c r="AK490" s="589"/>
      <c r="AL490" s="599"/>
      <c r="AM490" s="592"/>
      <c r="AN490" s="592"/>
      <c r="AO490" s="592"/>
      <c r="AP490" s="592"/>
      <c r="AQ490" s="598"/>
      <c r="AR490" s="592">
        <v>3400038940</v>
      </c>
      <c r="AS490" s="589" t="s">
        <v>4941</v>
      </c>
      <c r="AT490" s="598"/>
      <c r="AU490" s="592"/>
      <c r="AV490" s="592"/>
      <c r="AW490" s="592"/>
      <c r="AX490" s="592"/>
      <c r="AY490" s="592"/>
      <c r="AZ490" s="592"/>
      <c r="BA490" s="592"/>
      <c r="BB490" s="592"/>
      <c r="BC490" s="592"/>
      <c r="BD490" s="592"/>
      <c r="BE490" s="592"/>
      <c r="BF490" s="592"/>
      <c r="BG490" s="592"/>
      <c r="BH490" s="592"/>
    </row>
    <row r="491" spans="1:60" ht="12" customHeight="1">
      <c r="A491" s="600">
        <v>488</v>
      </c>
      <c r="B491" s="600" t="s">
        <v>62</v>
      </c>
      <c r="C491" s="601" t="s">
        <v>267</v>
      </c>
      <c r="D491" s="602"/>
      <c r="E491" s="600" t="s">
        <v>9226</v>
      </c>
      <c r="F491" s="603" t="s">
        <v>1126</v>
      </c>
      <c r="G491" s="603" t="s">
        <v>2664</v>
      </c>
      <c r="H491" s="603" t="s">
        <v>1123</v>
      </c>
      <c r="I491" s="603" t="s">
        <v>9227</v>
      </c>
      <c r="J491" s="600" t="s">
        <v>2665</v>
      </c>
      <c r="K491" s="611"/>
      <c r="L491" s="606" t="s">
        <v>908</v>
      </c>
      <c r="M491" s="611"/>
      <c r="N491" s="606"/>
      <c r="O491" s="603"/>
      <c r="P491" s="605"/>
      <c r="Q491" s="605"/>
      <c r="R491" s="603">
        <f t="shared" si="7"/>
        <v>0</v>
      </c>
      <c r="S491" s="603"/>
      <c r="T491" s="607" t="str">
        <f>VLOOKUP(cppm_pr[[#This Row],[Status]],'All Link_LOV'!$I$32:$K$72,2,0)</f>
        <v>PO Issued</v>
      </c>
      <c r="U491" s="607" t="s">
        <v>2593</v>
      </c>
      <c r="V491" s="603">
        <v>13</v>
      </c>
      <c r="W491" s="607"/>
      <c r="X491" s="603"/>
      <c r="Y491" s="603" t="s">
        <v>6058</v>
      </c>
      <c r="Z491" s="608">
        <v>45182</v>
      </c>
      <c r="AA491" s="603"/>
      <c r="AB491" s="606"/>
      <c r="AC491" s="606"/>
      <c r="AD491" s="603"/>
      <c r="AE491" s="603"/>
      <c r="AF491" s="603" t="s">
        <v>398</v>
      </c>
      <c r="AG491" s="603" t="s">
        <v>488</v>
      </c>
      <c r="AH491" s="600" t="s">
        <v>1122</v>
      </c>
      <c r="AI491" s="600" t="str">
        <f>IFERROR(VLOOKUP(cppm_pr[[#This Row],[Order Number]],SPHERE!C:CC,39,0),"")</f>
        <v/>
      </c>
      <c r="AJ491" s="600" t="str">
        <f>IFERROR(VLOOKUP(cppm_pr[[#This Row],[Order Number]],'DC TM ONE'!B:CN,42,0),"")</f>
        <v/>
      </c>
      <c r="AK491" s="600"/>
      <c r="AL491" s="609"/>
      <c r="AM491" s="603"/>
      <c r="AN491" s="603"/>
      <c r="AO491" s="603" t="s">
        <v>1125</v>
      </c>
      <c r="AP491" s="603"/>
      <c r="AQ491" s="610"/>
      <c r="AR491" s="603"/>
      <c r="AS491" s="603"/>
      <c r="AT491" s="610"/>
      <c r="AU491" s="603"/>
      <c r="AV491" s="603"/>
      <c r="AW491" s="603"/>
      <c r="AX491" s="603"/>
      <c r="AY491" s="603"/>
      <c r="AZ491" s="603"/>
      <c r="BA491" s="603"/>
      <c r="BB491" s="603"/>
      <c r="BC491" s="603"/>
      <c r="BD491" s="603"/>
      <c r="BE491" s="603"/>
      <c r="BF491" s="603"/>
      <c r="BG491" s="603"/>
      <c r="BH491" s="603"/>
    </row>
    <row r="492" spans="1:60" ht="12" customHeight="1">
      <c r="A492" s="589">
        <v>489</v>
      </c>
      <c r="B492" s="589" t="s">
        <v>84</v>
      </c>
      <c r="C492" s="590" t="s">
        <v>267</v>
      </c>
      <c r="D492" s="591"/>
      <c r="E492" s="589" t="s">
        <v>9228</v>
      </c>
      <c r="F492" s="592" t="s">
        <v>1131</v>
      </c>
      <c r="G492" s="592" t="s">
        <v>2667</v>
      </c>
      <c r="H492" s="592" t="s">
        <v>1128</v>
      </c>
      <c r="I492" s="589"/>
      <c r="J492" s="589" t="s">
        <v>2668</v>
      </c>
      <c r="K492" s="593"/>
      <c r="L492" s="595" t="s">
        <v>52</v>
      </c>
      <c r="M492" s="593"/>
      <c r="N492" s="595"/>
      <c r="O492" s="592"/>
      <c r="P492" s="655"/>
      <c r="Q492" s="655"/>
      <c r="R492" s="589">
        <f t="shared" si="7"/>
        <v>0</v>
      </c>
      <c r="S492" s="589"/>
      <c r="T492" s="596" t="str">
        <f>VLOOKUP(cppm_pr[[#This Row],[Status]],'All Link_LOV'!$I$32:$K$72,2,0)</f>
        <v>PO Issued</v>
      </c>
      <c r="U492" s="596" t="s">
        <v>2593</v>
      </c>
      <c r="V492" s="592">
        <v>14</v>
      </c>
      <c r="W492" s="596"/>
      <c r="X492" s="592"/>
      <c r="Y492" s="592" t="s">
        <v>8225</v>
      </c>
      <c r="Z492" s="597">
        <v>45182</v>
      </c>
      <c r="AA492" s="598"/>
      <c r="AB492" s="595"/>
      <c r="AC492" s="595"/>
      <c r="AD492" s="592"/>
      <c r="AE492" s="592"/>
      <c r="AF492" s="592" t="s">
        <v>398</v>
      </c>
      <c r="AG492" s="592" t="s">
        <v>488</v>
      </c>
      <c r="AH492" s="592" t="s">
        <v>1127</v>
      </c>
      <c r="AI492" s="600" t="str">
        <f>IFERROR(VLOOKUP(cppm_pr[[#This Row],[Order Number]],SPHERE!C:CC,39,0),"")</f>
        <v/>
      </c>
      <c r="AJ492" s="600" t="str">
        <f>IFERROR(VLOOKUP(cppm_pr[[#This Row],[Order Number]],'DC TM ONE'!B:CN,42,0),"")</f>
        <v/>
      </c>
      <c r="AK492" s="592"/>
      <c r="AL492" s="599"/>
      <c r="AM492" s="592"/>
      <c r="AN492" s="592"/>
      <c r="AO492" s="592" t="s">
        <v>1130</v>
      </c>
      <c r="AP492" s="592"/>
      <c r="AQ492" s="598"/>
      <c r="AR492" s="592"/>
      <c r="AS492" s="592"/>
      <c r="AT492" s="598"/>
      <c r="AU492" s="592"/>
      <c r="AV492" s="592"/>
      <c r="AW492" s="592"/>
      <c r="AX492" s="592"/>
      <c r="AY492" s="592"/>
      <c r="AZ492" s="592"/>
      <c r="BA492" s="592"/>
      <c r="BB492" s="592"/>
      <c r="BC492" s="592"/>
      <c r="BD492" s="592"/>
      <c r="BE492" s="592"/>
      <c r="BF492" s="592"/>
      <c r="BG492" s="592"/>
      <c r="BH492" s="592"/>
    </row>
    <row r="493" spans="1:60" ht="12" customHeight="1">
      <c r="A493" s="600">
        <v>521</v>
      </c>
      <c r="B493" s="600" t="s">
        <v>546</v>
      </c>
      <c r="C493" s="601" t="s">
        <v>267</v>
      </c>
      <c r="D493" s="602"/>
      <c r="E493" s="600" t="s">
        <v>9229</v>
      </c>
      <c r="F493" s="603" t="s">
        <v>2842</v>
      </c>
      <c r="G493" s="603" t="s">
        <v>2841</v>
      </c>
      <c r="H493" s="603" t="s">
        <v>2840</v>
      </c>
      <c r="I493" s="663" t="s">
        <v>9230</v>
      </c>
      <c r="J493" s="600" t="s">
        <v>2843</v>
      </c>
      <c r="K493" s="611"/>
      <c r="L493" s="606" t="s">
        <v>48</v>
      </c>
      <c r="M493" s="611"/>
      <c r="N493" s="606"/>
      <c r="O493" s="603"/>
      <c r="P493" s="664"/>
      <c r="Q493" s="664"/>
      <c r="R493" s="663">
        <f t="shared" si="7"/>
        <v>0</v>
      </c>
      <c r="S493" s="663"/>
      <c r="T493" s="607" t="str">
        <f>VLOOKUP(cppm_pr[[#This Row],[Status]],'All Link_LOV'!$I$32:$K$72,2,0)</f>
        <v>PO Issued</v>
      </c>
      <c r="U493" s="607" t="s">
        <v>2593</v>
      </c>
      <c r="V493" s="603">
        <v>46</v>
      </c>
      <c r="W493" s="607" t="s">
        <v>8026</v>
      </c>
      <c r="X493" s="603" t="s">
        <v>499</v>
      </c>
      <c r="Y493" s="603"/>
      <c r="Z493" s="608">
        <v>45182</v>
      </c>
      <c r="AA493" s="610"/>
      <c r="AB493" s="606"/>
      <c r="AC493" s="606"/>
      <c r="AD493" s="603"/>
      <c r="AE493" s="603"/>
      <c r="AF493" s="603" t="s">
        <v>398</v>
      </c>
      <c r="AG493" s="603" t="s">
        <v>488</v>
      </c>
      <c r="AH493" s="603"/>
      <c r="AI493" s="600" t="str">
        <f>IFERROR(VLOOKUP(cppm_pr[[#This Row],[Order Number]],SPHERE!C:CC,39,0),"")</f>
        <v/>
      </c>
      <c r="AJ493" s="600" t="str">
        <f>IFERROR(VLOOKUP(cppm_pr[[#This Row],[Order Number]],'DC TM ONE'!B:CN,42,0),"")</f>
        <v/>
      </c>
      <c r="AK493" s="603"/>
      <c r="AL493" s="609"/>
      <c r="AM493" s="603"/>
      <c r="AN493" s="603"/>
      <c r="AO493" s="603" t="s">
        <v>1081</v>
      </c>
      <c r="AP493" s="603"/>
      <c r="AQ493" s="610"/>
      <c r="AR493" s="603">
        <v>3400039077</v>
      </c>
      <c r="AS493" s="603" t="s">
        <v>553</v>
      </c>
      <c r="AT493" s="610"/>
      <c r="AU493" s="603"/>
      <c r="AV493" s="603"/>
      <c r="AW493" s="603"/>
      <c r="AX493" s="603"/>
      <c r="AY493" s="603"/>
      <c r="AZ493" s="603"/>
      <c r="BA493" s="603"/>
      <c r="BB493" s="603"/>
      <c r="BC493" s="603"/>
      <c r="BD493" s="603"/>
      <c r="BE493" s="603"/>
      <c r="BF493" s="603"/>
      <c r="BG493" s="600" t="s">
        <v>2844</v>
      </c>
      <c r="BH493" s="603"/>
    </row>
    <row r="494" spans="1:60" ht="12" customHeight="1">
      <c r="A494" s="589">
        <v>522</v>
      </c>
      <c r="B494" s="589" t="s">
        <v>546</v>
      </c>
      <c r="C494" s="590" t="s">
        <v>267</v>
      </c>
      <c r="D494" s="591"/>
      <c r="E494" s="589" t="s">
        <v>6058</v>
      </c>
      <c r="F494" s="592" t="s">
        <v>2847</v>
      </c>
      <c r="G494" s="592" t="s">
        <v>2846</v>
      </c>
      <c r="H494" s="592" t="s">
        <v>2845</v>
      </c>
      <c r="I494" s="592" t="s">
        <v>9231</v>
      </c>
      <c r="J494" s="589" t="s">
        <v>2848</v>
      </c>
      <c r="K494" s="593" t="s">
        <v>9232</v>
      </c>
      <c r="L494" s="595" t="s">
        <v>48</v>
      </c>
      <c r="M494" s="593"/>
      <c r="N494" s="595"/>
      <c r="O494" s="592"/>
      <c r="P494" s="594"/>
      <c r="Q494" s="594"/>
      <c r="R494" s="592">
        <f t="shared" si="7"/>
        <v>0</v>
      </c>
      <c r="S494" s="592"/>
      <c r="T494" s="596" t="str">
        <f>VLOOKUP(cppm_pr[[#This Row],[Status]],'All Link_LOV'!$I$32:$K$72,2,0)</f>
        <v>PO Issued</v>
      </c>
      <c r="U494" s="596" t="s">
        <v>2593</v>
      </c>
      <c r="V494" s="592">
        <v>47</v>
      </c>
      <c r="W494" s="596" t="s">
        <v>8026</v>
      </c>
      <c r="X494" s="603" t="s">
        <v>9075</v>
      </c>
      <c r="Y494" s="603"/>
      <c r="Z494" s="597">
        <v>45182</v>
      </c>
      <c r="AA494" s="592"/>
      <c r="AB494" s="595"/>
      <c r="AC494" s="595"/>
      <c r="AD494" s="592"/>
      <c r="AE494" s="592"/>
      <c r="AF494" s="592" t="s">
        <v>398</v>
      </c>
      <c r="AG494" s="592" t="s">
        <v>488</v>
      </c>
      <c r="AH494" s="592"/>
      <c r="AI494" s="600" t="str">
        <f>IFERROR(VLOOKUP(cppm_pr[[#This Row],[Order Number]],SPHERE!C:CC,39,0),"")</f>
        <v/>
      </c>
      <c r="AJ494" s="600" t="str">
        <f>IFERROR(VLOOKUP(cppm_pr[[#This Row],[Order Number]],'DC TM ONE'!B:CN,42,0),"")</f>
        <v/>
      </c>
      <c r="AK494" s="592"/>
      <c r="AL494" s="599"/>
      <c r="AM494" s="592"/>
      <c r="AN494" s="592"/>
      <c r="AO494" s="592" t="s">
        <v>1081</v>
      </c>
      <c r="AP494" s="592"/>
      <c r="AQ494" s="598"/>
      <c r="AR494" s="592">
        <v>3400038703</v>
      </c>
      <c r="AS494" s="592" t="s">
        <v>9233</v>
      </c>
      <c r="AT494" s="598"/>
      <c r="AU494" s="592"/>
      <c r="AV494" s="592"/>
      <c r="AW494" s="592"/>
      <c r="AX494" s="592"/>
      <c r="AY494" s="592"/>
      <c r="AZ494" s="592"/>
      <c r="BA494" s="592"/>
      <c r="BB494" s="592"/>
      <c r="BC494" s="592"/>
      <c r="BD494" s="592"/>
      <c r="BE494" s="592"/>
      <c r="BF494" s="592"/>
      <c r="BG494" s="589" t="s">
        <v>2849</v>
      </c>
      <c r="BH494" s="592"/>
    </row>
    <row r="495" spans="1:60" ht="12" customHeight="1">
      <c r="A495" s="600">
        <v>492</v>
      </c>
      <c r="B495" s="600" t="s">
        <v>84</v>
      </c>
      <c r="C495" s="601" t="s">
        <v>267</v>
      </c>
      <c r="D495" s="602"/>
      <c r="E495" s="600" t="s">
        <v>9234</v>
      </c>
      <c r="F495" s="603" t="s">
        <v>1144</v>
      </c>
      <c r="G495" s="603" t="s">
        <v>2686</v>
      </c>
      <c r="H495" s="603" t="s">
        <v>1142</v>
      </c>
      <c r="I495" s="603"/>
      <c r="J495" s="600" t="s">
        <v>2687</v>
      </c>
      <c r="K495" s="611"/>
      <c r="L495" s="606" t="s">
        <v>52</v>
      </c>
      <c r="M495" s="611"/>
      <c r="N495" s="606"/>
      <c r="O495" s="603"/>
      <c r="P495" s="605"/>
      <c r="Q495" s="605"/>
      <c r="R495" s="603">
        <f t="shared" si="7"/>
        <v>0</v>
      </c>
      <c r="S495" s="603"/>
      <c r="T495" s="607" t="str">
        <f>VLOOKUP(cppm_pr[[#This Row],[Status]],'All Link_LOV'!$I$32:$K$72,2,0)</f>
        <v>PO Issued</v>
      </c>
      <c r="U495" s="607" t="s">
        <v>2593</v>
      </c>
      <c r="V495" s="603">
        <v>17</v>
      </c>
      <c r="W495" s="607"/>
      <c r="X495" s="603"/>
      <c r="Y495" s="603" t="s">
        <v>6058</v>
      </c>
      <c r="Z495" s="608">
        <v>45182</v>
      </c>
      <c r="AA495" s="603"/>
      <c r="AB495" s="606"/>
      <c r="AC495" s="606"/>
      <c r="AD495" s="603"/>
      <c r="AE495" s="603"/>
      <c r="AF495" s="603" t="s">
        <v>398</v>
      </c>
      <c r="AG495" s="603" t="s">
        <v>488</v>
      </c>
      <c r="AH495" s="603" t="s">
        <v>9235</v>
      </c>
      <c r="AI495" s="600" t="str">
        <f>IFERROR(VLOOKUP(cppm_pr[[#This Row],[Order Number]],SPHERE!C:CC,39,0),"")</f>
        <v/>
      </c>
      <c r="AJ495" s="600" t="str">
        <f>IFERROR(VLOOKUP(cppm_pr[[#This Row],[Order Number]],'DC TM ONE'!B:CN,42,0),"")</f>
        <v/>
      </c>
      <c r="AK495" s="603"/>
      <c r="AL495" s="609"/>
      <c r="AM495" s="603"/>
      <c r="AN495" s="603"/>
      <c r="AO495" s="603" t="s">
        <v>1143</v>
      </c>
      <c r="AP495" s="603"/>
      <c r="AQ495" s="610"/>
      <c r="AR495" s="603"/>
      <c r="AS495" s="603"/>
      <c r="AT495" s="610"/>
      <c r="AU495" s="603"/>
      <c r="AV495" s="603"/>
      <c r="AW495" s="603"/>
      <c r="AX495" s="603"/>
      <c r="AY495" s="603"/>
      <c r="AZ495" s="603"/>
      <c r="BA495" s="603"/>
      <c r="BB495" s="603"/>
      <c r="BC495" s="603"/>
      <c r="BD495" s="603"/>
      <c r="BE495" s="603"/>
      <c r="BF495" s="603"/>
      <c r="BG495" s="603"/>
      <c r="BH495" s="603"/>
    </row>
    <row r="496" spans="1:60" ht="12" customHeight="1">
      <c r="A496" s="589">
        <v>523</v>
      </c>
      <c r="B496" s="589" t="s">
        <v>546</v>
      </c>
      <c r="C496" s="590" t="s">
        <v>267</v>
      </c>
      <c r="D496" s="591"/>
      <c r="E496" s="589" t="s">
        <v>9222</v>
      </c>
      <c r="F496" s="592" t="s">
        <v>2852</v>
      </c>
      <c r="G496" s="592" t="s">
        <v>2851</v>
      </c>
      <c r="H496" s="592" t="s">
        <v>2850</v>
      </c>
      <c r="I496" s="592" t="s">
        <v>9236</v>
      </c>
      <c r="J496" s="589" t="s">
        <v>2853</v>
      </c>
      <c r="K496" s="593" t="s">
        <v>9237</v>
      </c>
      <c r="L496" s="595" t="s">
        <v>48</v>
      </c>
      <c r="M496" s="593"/>
      <c r="N496" s="595"/>
      <c r="O496" s="592"/>
      <c r="P496" s="594"/>
      <c r="Q496" s="594"/>
      <c r="R496" s="592">
        <f t="shared" si="7"/>
        <v>0</v>
      </c>
      <c r="S496" s="592"/>
      <c r="T496" s="596" t="str">
        <f>VLOOKUP(cppm_pr[[#This Row],[Status]],'All Link_LOV'!$I$32:$K$72,2,0)</f>
        <v>PO Issued</v>
      </c>
      <c r="U496" s="596" t="s">
        <v>2593</v>
      </c>
      <c r="V496" s="592">
        <v>48</v>
      </c>
      <c r="W496" s="596" t="s">
        <v>8026</v>
      </c>
      <c r="X496" s="603" t="s">
        <v>9075</v>
      </c>
      <c r="Y496" s="603"/>
      <c r="Z496" s="597">
        <v>45182</v>
      </c>
      <c r="AA496" s="598"/>
      <c r="AB496" s="595"/>
      <c r="AC496" s="595"/>
      <c r="AD496" s="592"/>
      <c r="AE496" s="592"/>
      <c r="AF496" s="592" t="s">
        <v>398</v>
      </c>
      <c r="AG496" s="592" t="s">
        <v>488</v>
      </c>
      <c r="AH496" s="592"/>
      <c r="AI496" s="600" t="str">
        <f>IFERROR(VLOOKUP(cppm_pr[[#This Row],[Order Number]],SPHERE!C:CC,39,0),"")</f>
        <v/>
      </c>
      <c r="AJ496" s="600" t="str">
        <f>IFERROR(VLOOKUP(cppm_pr[[#This Row],[Order Number]],'DC TM ONE'!B:CN,42,0),"")</f>
        <v/>
      </c>
      <c r="AK496" s="592"/>
      <c r="AL496" s="599"/>
      <c r="AM496" s="592"/>
      <c r="AN496" s="592"/>
      <c r="AO496" s="592" t="s">
        <v>1081</v>
      </c>
      <c r="AP496" s="592"/>
      <c r="AQ496" s="598"/>
      <c r="AR496" s="592"/>
      <c r="AS496" s="592"/>
      <c r="AT496" s="598"/>
      <c r="AU496" s="592"/>
      <c r="AV496" s="592"/>
      <c r="AW496" s="592"/>
      <c r="AX496" s="592"/>
      <c r="AY496" s="592"/>
      <c r="AZ496" s="592"/>
      <c r="BA496" s="592"/>
      <c r="BB496" s="592"/>
      <c r="BC496" s="592"/>
      <c r="BD496" s="592"/>
      <c r="BE496" s="592"/>
      <c r="BF496" s="592"/>
      <c r="BG496" s="589" t="s">
        <v>2854</v>
      </c>
      <c r="BH496" s="592"/>
    </row>
    <row r="497" spans="1:60" ht="12" customHeight="1">
      <c r="A497" s="600">
        <v>536</v>
      </c>
      <c r="B497" s="600" t="s">
        <v>546</v>
      </c>
      <c r="C497" s="601" t="s">
        <v>267</v>
      </c>
      <c r="D497" s="602"/>
      <c r="E497" s="600" t="s">
        <v>9222</v>
      </c>
      <c r="F497" s="603" t="s">
        <v>2916</v>
      </c>
      <c r="G497" s="603" t="s">
        <v>2915</v>
      </c>
      <c r="H497" s="603" t="s">
        <v>2914</v>
      </c>
      <c r="I497" s="603" t="s">
        <v>9238</v>
      </c>
      <c r="J497" s="600" t="s">
        <v>2917</v>
      </c>
      <c r="K497" s="611" t="s">
        <v>9239</v>
      </c>
      <c r="L497" s="606" t="s">
        <v>48</v>
      </c>
      <c r="M497" s="611"/>
      <c r="N497" s="606"/>
      <c r="O497" s="603"/>
      <c r="P497" s="605"/>
      <c r="Q497" s="605"/>
      <c r="R497" s="603">
        <f t="shared" si="7"/>
        <v>0</v>
      </c>
      <c r="S497" s="603"/>
      <c r="T497" s="607" t="str">
        <f>VLOOKUP(cppm_pr[[#This Row],[Status]],'All Link_LOV'!$I$32:$K$72,2,0)</f>
        <v>PO Issued</v>
      </c>
      <c r="U497" s="607" t="s">
        <v>2593</v>
      </c>
      <c r="V497" s="603">
        <v>61</v>
      </c>
      <c r="W497" s="607" t="s">
        <v>8026</v>
      </c>
      <c r="X497" s="603" t="s">
        <v>9075</v>
      </c>
      <c r="Y497" s="603"/>
      <c r="Z497" s="608">
        <v>45182</v>
      </c>
      <c r="AA497" s="603"/>
      <c r="AB497" s="606"/>
      <c r="AC497" s="606"/>
      <c r="AD497" s="603"/>
      <c r="AE497" s="603"/>
      <c r="AF497" s="603" t="s">
        <v>398</v>
      </c>
      <c r="AG497" s="603" t="s">
        <v>488</v>
      </c>
      <c r="AH497" s="603"/>
      <c r="AI497" s="600" t="str">
        <f>IFERROR(VLOOKUP(cppm_pr[[#This Row],[Order Number]],SPHERE!C:CC,39,0),"")</f>
        <v/>
      </c>
      <c r="AJ497" s="600" t="str">
        <f>IFERROR(VLOOKUP(cppm_pr[[#This Row],[Order Number]],'DC TM ONE'!B:CN,42,0),"")</f>
        <v/>
      </c>
      <c r="AK497" s="603"/>
      <c r="AL497" s="609"/>
      <c r="AM497" s="603"/>
      <c r="AN497" s="603"/>
      <c r="AO497" s="603" t="s">
        <v>1081</v>
      </c>
      <c r="AP497" s="603"/>
      <c r="AQ497" s="610"/>
      <c r="AR497" s="603"/>
      <c r="AS497" s="603"/>
      <c r="AT497" s="610"/>
      <c r="AU497" s="603"/>
      <c r="AV497" s="603"/>
      <c r="AW497" s="603"/>
      <c r="AX497" s="603"/>
      <c r="AY497" s="603"/>
      <c r="AZ497" s="603"/>
      <c r="BA497" s="603"/>
      <c r="BB497" s="603"/>
      <c r="BC497" s="603"/>
      <c r="BD497" s="603"/>
      <c r="BE497" s="603"/>
      <c r="BF497" s="603"/>
      <c r="BG497" s="600" t="s">
        <v>2918</v>
      </c>
      <c r="BH497" s="603"/>
    </row>
    <row r="498" spans="1:60" ht="12" customHeight="1">
      <c r="A498" s="589">
        <v>537</v>
      </c>
      <c r="B498" s="589" t="s">
        <v>546</v>
      </c>
      <c r="C498" s="590" t="s">
        <v>267</v>
      </c>
      <c r="D498" s="591"/>
      <c r="E498" s="589" t="s">
        <v>9229</v>
      </c>
      <c r="F498" s="592" t="s">
        <v>2922</v>
      </c>
      <c r="G498" s="592" t="s">
        <v>2921</v>
      </c>
      <c r="H498" s="592" t="s">
        <v>2920</v>
      </c>
      <c r="I498" s="592" t="s">
        <v>9240</v>
      </c>
      <c r="J498" s="589" t="s">
        <v>2923</v>
      </c>
      <c r="K498" s="593" t="s">
        <v>9241</v>
      </c>
      <c r="L498" s="595" t="s">
        <v>48</v>
      </c>
      <c r="M498" s="593"/>
      <c r="N498" s="595"/>
      <c r="O498" s="592"/>
      <c r="P498" s="594"/>
      <c r="Q498" s="594"/>
      <c r="R498" s="592">
        <f t="shared" si="7"/>
        <v>0</v>
      </c>
      <c r="S498" s="592"/>
      <c r="T498" s="596" t="str">
        <f>VLOOKUP(cppm_pr[[#This Row],[Status]],'All Link_LOV'!$I$32:$K$72,2,0)</f>
        <v>PO Issued</v>
      </c>
      <c r="U498" s="596" t="s">
        <v>2593</v>
      </c>
      <c r="V498" s="592">
        <v>62</v>
      </c>
      <c r="W498" s="596" t="s">
        <v>8026</v>
      </c>
      <c r="X498" s="603" t="s">
        <v>9075</v>
      </c>
      <c r="Y498" s="603"/>
      <c r="Z498" s="597">
        <v>45182</v>
      </c>
      <c r="AA498" s="598"/>
      <c r="AB498" s="595"/>
      <c r="AC498" s="595"/>
      <c r="AD498" s="592"/>
      <c r="AE498" s="592"/>
      <c r="AF498" s="592" t="s">
        <v>398</v>
      </c>
      <c r="AG498" s="592" t="s">
        <v>488</v>
      </c>
      <c r="AH498" s="592"/>
      <c r="AI498" s="600" t="str">
        <f>IFERROR(VLOOKUP(cppm_pr[[#This Row],[Order Number]],SPHERE!C:CC,39,0),"")</f>
        <v/>
      </c>
      <c r="AJ498" s="600" t="str">
        <f>IFERROR(VLOOKUP(cppm_pr[[#This Row],[Order Number]],'DC TM ONE'!B:CN,42,0),"")</f>
        <v/>
      </c>
      <c r="AK498" s="592"/>
      <c r="AL498" s="599"/>
      <c r="AM498" s="592"/>
      <c r="AN498" s="592"/>
      <c r="AO498" s="592" t="s">
        <v>1081</v>
      </c>
      <c r="AP498" s="592"/>
      <c r="AQ498" s="598"/>
      <c r="AR498" s="592">
        <v>3400039087</v>
      </c>
      <c r="AS498" s="592" t="s">
        <v>9242</v>
      </c>
      <c r="AT498" s="598"/>
      <c r="AU498" s="592"/>
      <c r="AV498" s="592"/>
      <c r="AW498" s="592"/>
      <c r="AX498" s="592"/>
      <c r="AY498" s="592"/>
      <c r="AZ498" s="592"/>
      <c r="BA498" s="592"/>
      <c r="BB498" s="592"/>
      <c r="BC498" s="592"/>
      <c r="BD498" s="592"/>
      <c r="BE498" s="592"/>
      <c r="BF498" s="592"/>
      <c r="BG498" s="589" t="s">
        <v>2924</v>
      </c>
      <c r="BH498" s="592"/>
    </row>
    <row r="499" spans="1:60" ht="12" customHeight="1">
      <c r="A499" s="600">
        <v>544</v>
      </c>
      <c r="B499" s="600" t="s">
        <v>546</v>
      </c>
      <c r="C499" s="601" t="s">
        <v>260</v>
      </c>
      <c r="D499" s="602">
        <v>45189</v>
      </c>
      <c r="E499" s="600" t="s">
        <v>9243</v>
      </c>
      <c r="F499" s="603" t="s">
        <v>1741</v>
      </c>
      <c r="G499" s="603" t="s">
        <v>1740</v>
      </c>
      <c r="H499" s="603" t="s">
        <v>1738</v>
      </c>
      <c r="I499" s="600" t="s">
        <v>9244</v>
      </c>
      <c r="J499" s="600" t="s">
        <v>2965</v>
      </c>
      <c r="K499" s="611"/>
      <c r="L499" s="606" t="s">
        <v>48</v>
      </c>
      <c r="M499" s="611"/>
      <c r="N499" s="606"/>
      <c r="O499" s="603"/>
      <c r="P499" s="625"/>
      <c r="Q499" s="625"/>
      <c r="R499" s="600">
        <f t="shared" si="7"/>
        <v>0</v>
      </c>
      <c r="S499" s="600"/>
      <c r="T499" s="607" t="str">
        <f>VLOOKUP(cppm_pr[[#This Row],[Status]],'All Link_LOV'!$I$32:$K$72,2,0)</f>
        <v>PR Creation</v>
      </c>
      <c r="U499" s="607" t="s">
        <v>2593</v>
      </c>
      <c r="V499" s="603">
        <v>69</v>
      </c>
      <c r="W499" s="607"/>
      <c r="X499" s="603"/>
      <c r="Y499" s="603" t="s">
        <v>8225</v>
      </c>
      <c r="Z499" s="608">
        <v>45182</v>
      </c>
      <c r="AA499" s="603"/>
      <c r="AB499" s="606"/>
      <c r="AC499" s="606"/>
      <c r="AD499" s="603"/>
      <c r="AE499" s="603"/>
      <c r="AF499" s="603" t="s">
        <v>398</v>
      </c>
      <c r="AG499" s="603" t="s">
        <v>488</v>
      </c>
      <c r="AH499" s="603" t="s">
        <v>9245</v>
      </c>
      <c r="AI499" s="600" t="str">
        <f>IFERROR(VLOOKUP(cppm_pr[[#This Row],[Order Number]],SPHERE!C:CC,39,0),"")</f>
        <v/>
      </c>
      <c r="AJ499" s="600" t="str">
        <f>IFERROR(VLOOKUP(cppm_pr[[#This Row],[Order Number]],'DC TM ONE'!B:CN,42,0),"")</f>
        <v/>
      </c>
      <c r="AK499" s="603"/>
      <c r="AL499" s="609"/>
      <c r="AM499" s="603"/>
      <c r="AN499" s="603"/>
      <c r="AO499" s="603" t="s">
        <v>1081</v>
      </c>
      <c r="AP499" s="603"/>
      <c r="AQ499" s="610"/>
      <c r="AR499" s="603">
        <v>3400039047</v>
      </c>
      <c r="AS499" s="603" t="s">
        <v>2368</v>
      </c>
      <c r="AT499" s="610"/>
      <c r="AU499" s="603"/>
      <c r="AV499" s="603"/>
      <c r="AW499" s="603"/>
      <c r="AX499" s="603"/>
      <c r="AY499" s="603"/>
      <c r="AZ499" s="603"/>
      <c r="BA499" s="603"/>
      <c r="BB499" s="603"/>
      <c r="BC499" s="603"/>
      <c r="BD499" s="603"/>
      <c r="BE499" s="603"/>
      <c r="BF499" s="603"/>
      <c r="BG499" s="603"/>
      <c r="BH499" s="603"/>
    </row>
    <row r="500" spans="1:60" ht="12" customHeight="1">
      <c r="A500" s="589">
        <v>497</v>
      </c>
      <c r="B500" s="589" t="s">
        <v>72</v>
      </c>
      <c r="C500" s="590" t="s">
        <v>211</v>
      </c>
      <c r="D500" s="591">
        <v>45209</v>
      </c>
      <c r="E500" s="589" t="s">
        <v>9246</v>
      </c>
      <c r="F500" s="592" t="s">
        <v>1168</v>
      </c>
      <c r="G500" s="592" t="s">
        <v>2707</v>
      </c>
      <c r="H500" s="592" t="s">
        <v>9247</v>
      </c>
      <c r="I500" s="592" t="s">
        <v>9248</v>
      </c>
      <c r="J500" s="589" t="s">
        <v>2708</v>
      </c>
      <c r="K500" s="593"/>
      <c r="L500" s="595" t="s">
        <v>52</v>
      </c>
      <c r="M500" s="593"/>
      <c r="N500" s="595"/>
      <c r="O500" s="592"/>
      <c r="P500" s="594"/>
      <c r="Q500" s="594"/>
      <c r="R500" s="592">
        <f t="shared" si="7"/>
        <v>0</v>
      </c>
      <c r="S500" s="592"/>
      <c r="T500" s="596" t="str">
        <f>VLOOKUP(cppm_pr[[#This Row],[Status]],'All Link_LOV'!$I$32:$K$72,2,0)</f>
        <v>Queried - Require More Information From NeC/AND</v>
      </c>
      <c r="U500" s="596" t="s">
        <v>2593</v>
      </c>
      <c r="V500" s="592">
        <v>22</v>
      </c>
      <c r="W500" s="596" t="s">
        <v>8026</v>
      </c>
      <c r="X500" s="603" t="s">
        <v>9075</v>
      </c>
      <c r="Y500" s="603"/>
      <c r="Z500" s="597">
        <v>45182</v>
      </c>
      <c r="AA500" s="598"/>
      <c r="AB500" s="595"/>
      <c r="AC500" s="595"/>
      <c r="AD500" s="592"/>
      <c r="AE500" s="592"/>
      <c r="AF500" s="592" t="s">
        <v>398</v>
      </c>
      <c r="AG500" s="592" t="s">
        <v>488</v>
      </c>
      <c r="AH500" s="592" t="s">
        <v>1163</v>
      </c>
      <c r="AI500" s="600" t="str">
        <f>IFERROR(VLOOKUP(cppm_pr[[#This Row],[Order Number]],SPHERE!C:CC,39,0),"")</f>
        <v/>
      </c>
      <c r="AJ500" s="600" t="str">
        <f>IFERROR(VLOOKUP(cppm_pr[[#This Row],[Order Number]],'DC TM ONE'!B:CN,42,0),"")</f>
        <v/>
      </c>
      <c r="AK500" s="592"/>
      <c r="AL500" s="599"/>
      <c r="AM500" s="592"/>
      <c r="AN500" s="592"/>
      <c r="AO500" s="592" t="s">
        <v>1167</v>
      </c>
      <c r="AP500" s="592"/>
      <c r="AQ500" s="598"/>
      <c r="AR500" s="592"/>
      <c r="AS500" s="592"/>
      <c r="AT500" s="598"/>
      <c r="AU500" s="592"/>
      <c r="AV500" s="592"/>
      <c r="AW500" s="592"/>
      <c r="AX500" s="592"/>
      <c r="AY500" s="592"/>
      <c r="AZ500" s="592"/>
      <c r="BA500" s="592"/>
      <c r="BB500" s="592"/>
      <c r="BC500" s="592"/>
      <c r="BD500" s="592"/>
      <c r="BE500" s="592"/>
      <c r="BF500" s="592"/>
      <c r="BG500" s="592" t="s">
        <v>2709</v>
      </c>
      <c r="BH500" s="592"/>
    </row>
    <row r="501" spans="1:60" ht="12" customHeight="1">
      <c r="A501" s="600">
        <v>546</v>
      </c>
      <c r="B501" s="600" t="s">
        <v>546</v>
      </c>
      <c r="C501" s="601" t="s">
        <v>267</v>
      </c>
      <c r="D501" s="602"/>
      <c r="E501" s="600" t="s">
        <v>9249</v>
      </c>
      <c r="F501" s="603" t="s">
        <v>2975</v>
      </c>
      <c r="G501" s="603" t="s">
        <v>2974</v>
      </c>
      <c r="H501" s="603" t="s">
        <v>2973</v>
      </c>
      <c r="I501" s="603" t="s">
        <v>9250</v>
      </c>
      <c r="J501" s="600" t="s">
        <v>2976</v>
      </c>
      <c r="K501" s="611" t="s">
        <v>9251</v>
      </c>
      <c r="L501" s="606" t="s">
        <v>48</v>
      </c>
      <c r="M501" s="611"/>
      <c r="N501" s="606"/>
      <c r="O501" s="603"/>
      <c r="P501" s="605"/>
      <c r="Q501" s="605"/>
      <c r="R501" s="603">
        <f t="shared" si="7"/>
        <v>0</v>
      </c>
      <c r="S501" s="603"/>
      <c r="T501" s="607" t="str">
        <f>VLOOKUP(cppm_pr[[#This Row],[Status]],'All Link_LOV'!$I$32:$K$72,2,0)</f>
        <v>PO Issued</v>
      </c>
      <c r="U501" s="607" t="s">
        <v>2593</v>
      </c>
      <c r="V501" s="603">
        <v>71</v>
      </c>
      <c r="W501" s="607" t="s">
        <v>8026</v>
      </c>
      <c r="X501" s="603" t="s">
        <v>9075</v>
      </c>
      <c r="Y501" s="603"/>
      <c r="Z501" s="608">
        <v>45182</v>
      </c>
      <c r="AA501" s="603"/>
      <c r="AB501" s="606"/>
      <c r="AC501" s="606"/>
      <c r="AD501" s="603"/>
      <c r="AE501" s="603"/>
      <c r="AF501" s="603" t="s">
        <v>398</v>
      </c>
      <c r="AG501" s="603" t="s">
        <v>488</v>
      </c>
      <c r="AH501" s="603"/>
      <c r="AI501" s="600" t="str">
        <f>IFERROR(VLOOKUP(cppm_pr[[#This Row],[Order Number]],SPHERE!C:CC,39,0),"")</f>
        <v/>
      </c>
      <c r="AJ501" s="600" t="str">
        <f>IFERROR(VLOOKUP(cppm_pr[[#This Row],[Order Number]],'DC TM ONE'!B:CN,42,0),"")</f>
        <v/>
      </c>
      <c r="AK501" s="603"/>
      <c r="AL501" s="609"/>
      <c r="AM501" s="603"/>
      <c r="AN501" s="603"/>
      <c r="AO501" s="603" t="s">
        <v>1081</v>
      </c>
      <c r="AP501" s="603"/>
      <c r="AQ501" s="610"/>
      <c r="AR501" s="603"/>
      <c r="AS501" s="603"/>
      <c r="AT501" s="610"/>
      <c r="AU501" s="603"/>
      <c r="AV501" s="603"/>
      <c r="AW501" s="603"/>
      <c r="AX501" s="603"/>
      <c r="AY501" s="603"/>
      <c r="AZ501" s="603"/>
      <c r="BA501" s="603"/>
      <c r="BB501" s="603"/>
      <c r="BC501" s="603"/>
      <c r="BD501" s="603"/>
      <c r="BE501" s="603"/>
      <c r="BF501" s="603"/>
      <c r="BG501" s="600" t="s">
        <v>2977</v>
      </c>
      <c r="BH501" s="603"/>
    </row>
    <row r="502" spans="1:60" ht="12" customHeight="1">
      <c r="A502" s="589">
        <v>561</v>
      </c>
      <c r="B502" s="589" t="s">
        <v>546</v>
      </c>
      <c r="C502" s="590" t="s">
        <v>267</v>
      </c>
      <c r="D502" s="591"/>
      <c r="E502" s="589"/>
      <c r="F502" s="592" t="s">
        <v>3039</v>
      </c>
      <c r="G502" s="592" t="s">
        <v>3038</v>
      </c>
      <c r="H502" s="592" t="s">
        <v>3037</v>
      </c>
      <c r="I502" s="592" t="s">
        <v>9252</v>
      </c>
      <c r="J502" s="589" t="s">
        <v>3040</v>
      </c>
      <c r="K502" s="593" t="s">
        <v>9253</v>
      </c>
      <c r="L502" s="595" t="s">
        <v>48</v>
      </c>
      <c r="M502" s="593"/>
      <c r="N502" s="595"/>
      <c r="O502" s="592"/>
      <c r="P502" s="594"/>
      <c r="Q502" s="594"/>
      <c r="R502" s="592">
        <f t="shared" si="7"/>
        <v>0</v>
      </c>
      <c r="S502" s="592"/>
      <c r="T502" s="596" t="str">
        <f>VLOOKUP(cppm_pr[[#This Row],[Status]],'All Link_LOV'!$I$32:$K$72,2,0)</f>
        <v>PO Issued</v>
      </c>
      <c r="U502" s="596" t="s">
        <v>2593</v>
      </c>
      <c r="V502" s="592">
        <v>86</v>
      </c>
      <c r="W502" s="596" t="s">
        <v>8026</v>
      </c>
      <c r="X502" s="603" t="s">
        <v>9075</v>
      </c>
      <c r="Y502" s="603"/>
      <c r="Z502" s="597">
        <v>45182</v>
      </c>
      <c r="AA502" s="598"/>
      <c r="AB502" s="595"/>
      <c r="AC502" s="595"/>
      <c r="AD502" s="592"/>
      <c r="AE502" s="592"/>
      <c r="AF502" s="592" t="s">
        <v>398</v>
      </c>
      <c r="AG502" s="592" t="s">
        <v>488</v>
      </c>
      <c r="AH502" s="592"/>
      <c r="AI502" s="600" t="str">
        <f>IFERROR(VLOOKUP(cppm_pr[[#This Row],[Order Number]],SPHERE!C:CC,39,0),"")</f>
        <v/>
      </c>
      <c r="AJ502" s="600" t="str">
        <f>IFERROR(VLOOKUP(cppm_pr[[#This Row],[Order Number]],'DC TM ONE'!B:CN,42,0),"")</f>
        <v/>
      </c>
      <c r="AK502" s="592"/>
      <c r="AL502" s="599"/>
      <c r="AM502" s="592"/>
      <c r="AN502" s="592"/>
      <c r="AO502" s="592" t="s">
        <v>1081</v>
      </c>
      <c r="AP502" s="592"/>
      <c r="AQ502" s="598"/>
      <c r="AR502" s="592"/>
      <c r="AS502" s="592"/>
      <c r="AT502" s="598"/>
      <c r="AU502" s="592"/>
      <c r="AV502" s="592"/>
      <c r="AW502" s="592"/>
      <c r="AX502" s="592"/>
      <c r="AY502" s="592"/>
      <c r="AZ502" s="592"/>
      <c r="BA502" s="592"/>
      <c r="BB502" s="592"/>
      <c r="BC502" s="592"/>
      <c r="BD502" s="592"/>
      <c r="BE502" s="592"/>
      <c r="BF502" s="592"/>
      <c r="BG502" s="589" t="s">
        <v>3041</v>
      </c>
      <c r="BH502" s="592"/>
    </row>
    <row r="503" spans="1:60" ht="12" customHeight="1">
      <c r="A503" s="600">
        <v>500</v>
      </c>
      <c r="B503" s="600" t="s">
        <v>84</v>
      </c>
      <c r="C503" s="601" t="s">
        <v>208</v>
      </c>
      <c r="D503" s="602"/>
      <c r="E503" s="603" t="s">
        <v>9254</v>
      </c>
      <c r="F503" s="603" t="s">
        <v>1176</v>
      </c>
      <c r="G503" s="603" t="s">
        <v>2727</v>
      </c>
      <c r="H503" s="603" t="s">
        <v>1174</v>
      </c>
      <c r="I503" s="603" t="s">
        <v>9255</v>
      </c>
      <c r="J503" s="600" t="s">
        <v>2728</v>
      </c>
      <c r="K503" s="611"/>
      <c r="L503" s="606" t="s">
        <v>52</v>
      </c>
      <c r="M503" s="611"/>
      <c r="N503" s="606"/>
      <c r="O503" s="603"/>
      <c r="P503" s="605"/>
      <c r="Q503" s="605"/>
      <c r="R503" s="603">
        <f t="shared" si="7"/>
        <v>0</v>
      </c>
      <c r="S503" s="603"/>
      <c r="T503" s="607" t="str">
        <f>VLOOKUP(cppm_pr[[#This Row],[Status]],'All Link_LOV'!$I$32:$K$72,2,0)</f>
        <v>Pending TP Submission</v>
      </c>
      <c r="U503" s="607" t="s">
        <v>2593</v>
      </c>
      <c r="V503" s="603">
        <v>25</v>
      </c>
      <c r="W503" s="607" t="s">
        <v>8026</v>
      </c>
      <c r="X503" s="603" t="s">
        <v>9075</v>
      </c>
      <c r="Y503" s="603"/>
      <c r="Z503" s="608">
        <v>45182</v>
      </c>
      <c r="AA503" s="603"/>
      <c r="AB503" s="606"/>
      <c r="AC503" s="606"/>
      <c r="AD503" s="603"/>
      <c r="AE503" s="603"/>
      <c r="AF503" s="603" t="s">
        <v>398</v>
      </c>
      <c r="AG503" s="603" t="s">
        <v>488</v>
      </c>
      <c r="AH503" s="603" t="s">
        <v>9256</v>
      </c>
      <c r="AI503" s="600" t="str">
        <f>IFERROR(VLOOKUP(cppm_pr[[#This Row],[Order Number]],SPHERE!C:CC,39,0),"")</f>
        <v/>
      </c>
      <c r="AJ503" s="600" t="str">
        <f>IFERROR(VLOOKUP(cppm_pr[[#This Row],[Order Number]],'DC TM ONE'!B:CN,42,0),"")</f>
        <v/>
      </c>
      <c r="AK503" s="603"/>
      <c r="AL503" s="609"/>
      <c r="AM503" s="603"/>
      <c r="AN503" s="603"/>
      <c r="AO503" s="603" t="s">
        <v>1175</v>
      </c>
      <c r="AP503" s="603"/>
      <c r="AQ503" s="610"/>
      <c r="AR503" s="603"/>
      <c r="AS503" s="603"/>
      <c r="AT503" s="610"/>
      <c r="AU503" s="603"/>
      <c r="AV503" s="603"/>
      <c r="AW503" s="603"/>
      <c r="AX503" s="603"/>
      <c r="AY503" s="603"/>
      <c r="AZ503" s="603"/>
      <c r="BA503" s="603"/>
      <c r="BB503" s="603"/>
      <c r="BC503" s="603"/>
      <c r="BD503" s="603"/>
      <c r="BE503" s="603"/>
      <c r="BF503" s="603"/>
      <c r="BG503" s="600" t="s">
        <v>2729</v>
      </c>
      <c r="BH503" s="603"/>
    </row>
    <row r="504" spans="1:60" ht="12" customHeight="1">
      <c r="A504" s="589">
        <v>501</v>
      </c>
      <c r="B504" s="589" t="s">
        <v>72</v>
      </c>
      <c r="C504" s="590" t="s">
        <v>267</v>
      </c>
      <c r="D504" s="591">
        <v>45183</v>
      </c>
      <c r="E504" s="589" t="s">
        <v>9257</v>
      </c>
      <c r="F504" s="592" t="s">
        <v>1180</v>
      </c>
      <c r="G504" s="592" t="s">
        <v>2731</v>
      </c>
      <c r="H504" s="592" t="s">
        <v>1178</v>
      </c>
      <c r="I504" s="592" t="s">
        <v>9258</v>
      </c>
      <c r="J504" s="589" t="s">
        <v>2732</v>
      </c>
      <c r="K504" s="593"/>
      <c r="L504" s="595" t="s">
        <v>52</v>
      </c>
      <c r="M504" s="593"/>
      <c r="N504" s="595"/>
      <c r="O504" s="592"/>
      <c r="P504" s="594"/>
      <c r="Q504" s="594"/>
      <c r="R504" s="592">
        <f t="shared" si="7"/>
        <v>0</v>
      </c>
      <c r="S504" s="592"/>
      <c r="T504" s="596" t="str">
        <f>VLOOKUP(cppm_pr[[#This Row],[Status]],'All Link_LOV'!$I$32:$K$72,2,0)</f>
        <v>PO Issued</v>
      </c>
      <c r="U504" s="596" t="s">
        <v>2593</v>
      </c>
      <c r="V504" s="592">
        <v>26</v>
      </c>
      <c r="W504" s="596" t="s">
        <v>8026</v>
      </c>
      <c r="X504" s="603" t="s">
        <v>9075</v>
      </c>
      <c r="Y504" s="603"/>
      <c r="Z504" s="597">
        <v>45182</v>
      </c>
      <c r="AA504" s="598"/>
      <c r="AB504" s="595"/>
      <c r="AC504" s="595"/>
      <c r="AD504" s="592"/>
      <c r="AE504" s="592"/>
      <c r="AF504" s="592" t="s">
        <v>398</v>
      </c>
      <c r="AG504" s="592" t="s">
        <v>488</v>
      </c>
      <c r="AH504" s="592" t="s">
        <v>9259</v>
      </c>
      <c r="AI504" s="600" t="str">
        <f>IFERROR(VLOOKUP(cppm_pr[[#This Row],[Order Number]],SPHERE!C:CC,39,0),"")</f>
        <v/>
      </c>
      <c r="AJ504" s="600" t="str">
        <f>IFERROR(VLOOKUP(cppm_pr[[#This Row],[Order Number]],'DC TM ONE'!B:CN,42,0),"")</f>
        <v/>
      </c>
      <c r="AK504" s="592"/>
      <c r="AL504" s="599"/>
      <c r="AM504" s="592"/>
      <c r="AN504" s="592"/>
      <c r="AO504" s="592" t="s">
        <v>1179</v>
      </c>
      <c r="AP504" s="592"/>
      <c r="AQ504" s="598"/>
      <c r="AR504" s="592"/>
      <c r="AS504" s="592"/>
      <c r="AT504" s="598"/>
      <c r="AU504" s="592"/>
      <c r="AV504" s="592"/>
      <c r="AW504" s="592"/>
      <c r="AX504" s="592"/>
      <c r="AY504" s="592"/>
      <c r="AZ504" s="592"/>
      <c r="BA504" s="592"/>
      <c r="BB504" s="592"/>
      <c r="BC504" s="592"/>
      <c r="BD504" s="592"/>
      <c r="BE504" s="592"/>
      <c r="BF504" s="592"/>
      <c r="BG504" s="589" t="s">
        <v>2733</v>
      </c>
      <c r="BH504" s="592"/>
    </row>
    <row r="505" spans="1:60" ht="12" customHeight="1">
      <c r="A505" s="600">
        <v>562</v>
      </c>
      <c r="B505" s="600" t="s">
        <v>546</v>
      </c>
      <c r="C505" s="601" t="s">
        <v>267</v>
      </c>
      <c r="D505" s="602"/>
      <c r="E505" s="600" t="s">
        <v>6058</v>
      </c>
      <c r="F505" s="603" t="s">
        <v>3044</v>
      </c>
      <c r="G505" s="603" t="s">
        <v>3043</v>
      </c>
      <c r="H505" s="603" t="s">
        <v>3042</v>
      </c>
      <c r="I505" s="603" t="s">
        <v>9260</v>
      </c>
      <c r="J505" s="600" t="s">
        <v>3045</v>
      </c>
      <c r="K505" s="611" t="s">
        <v>9261</v>
      </c>
      <c r="L505" s="606" t="s">
        <v>48</v>
      </c>
      <c r="M505" s="611"/>
      <c r="N505" s="606"/>
      <c r="O505" s="603"/>
      <c r="P505" s="605"/>
      <c r="Q505" s="605"/>
      <c r="R505" s="603">
        <f t="shared" si="7"/>
        <v>0</v>
      </c>
      <c r="S505" s="603"/>
      <c r="T505" s="607" t="str">
        <f>VLOOKUP(cppm_pr[[#This Row],[Status]],'All Link_LOV'!$I$32:$K$72,2,0)</f>
        <v>PO Issued</v>
      </c>
      <c r="U505" s="607" t="s">
        <v>2593</v>
      </c>
      <c r="V505" s="603">
        <v>87</v>
      </c>
      <c r="W505" s="607" t="s">
        <v>8026</v>
      </c>
      <c r="X505" s="603" t="s">
        <v>9075</v>
      </c>
      <c r="Y505" s="603"/>
      <c r="Z505" s="608">
        <v>45182</v>
      </c>
      <c r="AA505" s="603"/>
      <c r="AB505" s="606"/>
      <c r="AC505" s="606"/>
      <c r="AD505" s="603"/>
      <c r="AE505" s="603"/>
      <c r="AF505" s="603" t="s">
        <v>398</v>
      </c>
      <c r="AG505" s="603" t="s">
        <v>488</v>
      </c>
      <c r="AH505" s="603"/>
      <c r="AI505" s="600" t="str">
        <f>IFERROR(VLOOKUP(cppm_pr[[#This Row],[Order Number]],SPHERE!C:CC,39,0),"")</f>
        <v/>
      </c>
      <c r="AJ505" s="600" t="str">
        <f>IFERROR(VLOOKUP(cppm_pr[[#This Row],[Order Number]],'DC TM ONE'!B:CN,42,0),"")</f>
        <v/>
      </c>
      <c r="AK505" s="603"/>
      <c r="AL505" s="609"/>
      <c r="AM505" s="603"/>
      <c r="AN505" s="603"/>
      <c r="AO505" s="603" t="s">
        <v>1081</v>
      </c>
      <c r="AP505" s="603"/>
      <c r="AQ505" s="610"/>
      <c r="AR505" s="603"/>
      <c r="AS505" s="603"/>
      <c r="AT505" s="610"/>
      <c r="AU505" s="603"/>
      <c r="AV505" s="603"/>
      <c r="AW505" s="603"/>
      <c r="AX505" s="603"/>
      <c r="AY505" s="603"/>
      <c r="AZ505" s="603"/>
      <c r="BA505" s="603"/>
      <c r="BB505" s="603"/>
      <c r="BC505" s="603"/>
      <c r="BD505" s="603"/>
      <c r="BE505" s="603"/>
      <c r="BF505" s="603"/>
      <c r="BG505" s="600" t="s">
        <v>3046</v>
      </c>
      <c r="BH505" s="603"/>
    </row>
    <row r="506" spans="1:60" ht="12" customHeight="1">
      <c r="A506" s="589">
        <v>503</v>
      </c>
      <c r="B506" s="705" t="s">
        <v>2744</v>
      </c>
      <c r="C506" s="590" t="s">
        <v>267</v>
      </c>
      <c r="D506" s="591"/>
      <c r="E506" s="589" t="s">
        <v>9262</v>
      </c>
      <c r="F506" s="592" t="s">
        <v>2748</v>
      </c>
      <c r="G506" s="592" t="s">
        <v>2747</v>
      </c>
      <c r="H506" s="592" t="s">
        <v>2746</v>
      </c>
      <c r="I506" s="589" t="s">
        <v>2754</v>
      </c>
      <c r="J506" s="589" t="s">
        <v>2750</v>
      </c>
      <c r="K506" s="842" t="s">
        <v>9263</v>
      </c>
      <c r="L506" s="595" t="s">
        <v>2749</v>
      </c>
      <c r="M506" s="593"/>
      <c r="N506" s="595"/>
      <c r="O506" s="592"/>
      <c r="P506" s="655"/>
      <c r="Q506" s="655"/>
      <c r="R506" s="589">
        <f t="shared" si="7"/>
        <v>0</v>
      </c>
      <c r="S506" s="589"/>
      <c r="T506" s="596" t="str">
        <f>VLOOKUP(cppm_pr[[#This Row],[Status]],'All Link_LOV'!$I$32:$K$72,2,0)</f>
        <v>PO Issued</v>
      </c>
      <c r="U506" s="596" t="s">
        <v>2593</v>
      </c>
      <c r="V506" s="592">
        <v>28</v>
      </c>
      <c r="W506" s="596"/>
      <c r="X506" s="592"/>
      <c r="Y506" s="592" t="s">
        <v>8225</v>
      </c>
      <c r="Z506" s="597">
        <v>45182</v>
      </c>
      <c r="AA506" s="598"/>
      <c r="AB506" s="595"/>
      <c r="AC506" s="595"/>
      <c r="AD506" s="592"/>
      <c r="AE506" s="592"/>
      <c r="AF506" s="592" t="s">
        <v>398</v>
      </c>
      <c r="AG506" s="592" t="s">
        <v>488</v>
      </c>
      <c r="AH506" s="592" t="s">
        <v>9264</v>
      </c>
      <c r="AI506" s="600" t="str">
        <f>IFERROR(VLOOKUP(cppm_pr[[#This Row],[Order Number]],SPHERE!C:CC,39,0),"")</f>
        <v/>
      </c>
      <c r="AJ506" s="600" t="str">
        <f>IFERROR(VLOOKUP(cppm_pr[[#This Row],[Order Number]],'DC TM ONE'!B:CN,42,0),"")</f>
        <v/>
      </c>
      <c r="AK506" s="592"/>
      <c r="AL506" s="599"/>
      <c r="AM506" s="592" t="s">
        <v>9265</v>
      </c>
      <c r="AN506" s="592"/>
      <c r="AO506" s="700" t="s">
        <v>2754</v>
      </c>
      <c r="AP506" s="592"/>
      <c r="AQ506" s="598"/>
      <c r="AR506" s="592"/>
      <c r="AS506" s="592"/>
      <c r="AT506" s="598"/>
      <c r="AU506" s="592"/>
      <c r="AV506" s="592"/>
      <c r="AW506" s="592"/>
      <c r="AX506" s="592"/>
      <c r="AY506" s="592"/>
      <c r="AZ506" s="592"/>
      <c r="BA506" s="592"/>
      <c r="BB506" s="592"/>
      <c r="BC506" s="592"/>
      <c r="BD506" s="592"/>
      <c r="BE506" s="592"/>
      <c r="BF506" s="592"/>
      <c r="BG506" s="592"/>
      <c r="BH506" s="592"/>
    </row>
    <row r="507" spans="1:60" ht="12" customHeight="1">
      <c r="A507" s="600">
        <v>563</v>
      </c>
      <c r="B507" s="600" t="s">
        <v>546</v>
      </c>
      <c r="C507" s="601" t="s">
        <v>239</v>
      </c>
      <c r="D507" s="602">
        <v>45189</v>
      </c>
      <c r="E507" s="600" t="s">
        <v>9266</v>
      </c>
      <c r="F507" s="603" t="s">
        <v>3050</v>
      </c>
      <c r="G507" s="603" t="s">
        <v>3049</v>
      </c>
      <c r="H507" s="603" t="s">
        <v>3048</v>
      </c>
      <c r="I507" s="600" t="s">
        <v>3047</v>
      </c>
      <c r="J507" s="600" t="s">
        <v>3051</v>
      </c>
      <c r="K507" s="611"/>
      <c r="L507" s="606" t="s">
        <v>48</v>
      </c>
      <c r="M507" s="611"/>
      <c r="N507" s="606"/>
      <c r="O507" s="603"/>
      <c r="P507" s="625"/>
      <c r="Q507" s="625"/>
      <c r="R507" s="600">
        <f t="shared" si="7"/>
        <v>0</v>
      </c>
      <c r="S507" s="600"/>
      <c r="T507" s="607" t="str">
        <f>VLOOKUP(cppm_pr[[#This Row],[Status]],'All Link_LOV'!$I$32:$K$72,2,0)</f>
        <v>Insufficient Budget</v>
      </c>
      <c r="U507" s="607" t="s">
        <v>2593</v>
      </c>
      <c r="V507" s="603">
        <v>88</v>
      </c>
      <c r="W507" s="607"/>
      <c r="X507" s="603"/>
      <c r="Y507" s="603" t="s">
        <v>8225</v>
      </c>
      <c r="Z507" s="608">
        <v>45182</v>
      </c>
      <c r="AA507" s="610"/>
      <c r="AB507" s="606"/>
      <c r="AC507" s="606"/>
      <c r="AD507" s="603"/>
      <c r="AE507" s="603"/>
      <c r="AF507" s="603" t="s">
        <v>398</v>
      </c>
      <c r="AG507" s="603" t="s">
        <v>488</v>
      </c>
      <c r="AH507" s="603" t="s">
        <v>9267</v>
      </c>
      <c r="AI507" s="600" t="str">
        <f>IFERROR(VLOOKUP(cppm_pr[[#This Row],[Order Number]],SPHERE!C:CC,39,0),"")</f>
        <v/>
      </c>
      <c r="AJ507" s="600" t="str">
        <f>IFERROR(VLOOKUP(cppm_pr[[#This Row],[Order Number]],'DC TM ONE'!B:CN,42,0),"")</f>
        <v/>
      </c>
      <c r="AK507" s="603"/>
      <c r="AL507" s="609"/>
      <c r="AM507" s="603"/>
      <c r="AN507" s="603"/>
      <c r="AO507" s="603" t="s">
        <v>1081</v>
      </c>
      <c r="AP507" s="603"/>
      <c r="AQ507" s="610"/>
      <c r="AR507" s="603">
        <v>3400038862</v>
      </c>
      <c r="AS507" s="603" t="s">
        <v>603</v>
      </c>
      <c r="AT507" s="610"/>
      <c r="AU507" s="603"/>
      <c r="AV507" s="603"/>
      <c r="AW507" s="603"/>
      <c r="AX507" s="603"/>
      <c r="AY507" s="603"/>
      <c r="AZ507" s="603"/>
      <c r="BA507" s="603"/>
      <c r="BB507" s="603"/>
      <c r="BC507" s="603"/>
      <c r="BD507" s="603"/>
      <c r="BE507" s="603"/>
      <c r="BF507" s="603"/>
      <c r="BG507" s="603"/>
      <c r="BH507" s="603"/>
    </row>
    <row r="508" spans="1:60" ht="12" customHeight="1">
      <c r="A508" s="589">
        <v>632</v>
      </c>
      <c r="B508" s="589" t="s">
        <v>546</v>
      </c>
      <c r="C508" s="590" t="s">
        <v>267</v>
      </c>
      <c r="D508" s="591"/>
      <c r="E508" s="589" t="s">
        <v>9268</v>
      </c>
      <c r="F508" s="592" t="s">
        <v>3383</v>
      </c>
      <c r="G508" s="592" t="s">
        <v>3382</v>
      </c>
      <c r="H508" s="592" t="s">
        <v>3381</v>
      </c>
      <c r="I508" s="596" t="s">
        <v>3380</v>
      </c>
      <c r="J508" s="589" t="s">
        <v>3384</v>
      </c>
      <c r="K508" s="651">
        <v>4902150716</v>
      </c>
      <c r="L508" s="595" t="s">
        <v>48</v>
      </c>
      <c r="M508" s="651"/>
      <c r="N508" s="595"/>
      <c r="O508" s="592"/>
      <c r="P508" s="691"/>
      <c r="Q508" s="691"/>
      <c r="R508" s="596">
        <f t="shared" si="7"/>
        <v>0</v>
      </c>
      <c r="S508" s="596"/>
      <c r="T508" s="596" t="str">
        <f>VLOOKUP(cppm_pr[[#This Row],[Status]],'All Link_LOV'!$I$32:$K$72,2,0)</f>
        <v>PO Issued</v>
      </c>
      <c r="U508" s="596" t="s">
        <v>2593</v>
      </c>
      <c r="V508" s="592">
        <v>157</v>
      </c>
      <c r="W508" s="596" t="s">
        <v>8026</v>
      </c>
      <c r="X508" s="603" t="s">
        <v>499</v>
      </c>
      <c r="Y508" s="603"/>
      <c r="Z508" s="597">
        <v>45182</v>
      </c>
      <c r="AA508" s="592"/>
      <c r="AB508" s="595"/>
      <c r="AC508" s="595"/>
      <c r="AD508" s="592"/>
      <c r="AE508" s="592"/>
      <c r="AF508" s="592" t="s">
        <v>398</v>
      </c>
      <c r="AG508" s="592" t="s">
        <v>488</v>
      </c>
      <c r="AH508" s="592"/>
      <c r="AI508" s="600" t="str">
        <f>IFERROR(VLOOKUP(cppm_pr[[#This Row],[Order Number]],SPHERE!C:CC,39,0),"")</f>
        <v/>
      </c>
      <c r="AJ508" s="600" t="str">
        <f>IFERROR(VLOOKUP(cppm_pr[[#This Row],[Order Number]],'DC TM ONE'!B:CN,42,0),"")</f>
        <v/>
      </c>
      <c r="AK508" s="592"/>
      <c r="AL508" s="599"/>
      <c r="AM508" s="592"/>
      <c r="AN508" s="592"/>
      <c r="AO508" s="592" t="s">
        <v>1081</v>
      </c>
      <c r="AP508" s="592"/>
      <c r="AQ508" s="598"/>
      <c r="AR508" s="592"/>
      <c r="AS508" s="592"/>
      <c r="AT508" s="598"/>
      <c r="AU508" s="592"/>
      <c r="AV508" s="592"/>
      <c r="AW508" s="592"/>
      <c r="AX508" s="592"/>
      <c r="AY508" s="592"/>
      <c r="AZ508" s="592"/>
      <c r="BA508" s="592"/>
      <c r="BB508" s="592"/>
      <c r="BC508" s="592"/>
      <c r="BD508" s="592"/>
      <c r="BE508" s="592"/>
      <c r="BF508" s="592"/>
      <c r="BG508" s="589" t="s">
        <v>3385</v>
      </c>
      <c r="BH508" s="592"/>
    </row>
    <row r="509" spans="1:60" ht="12" customHeight="1">
      <c r="A509" s="600">
        <v>506</v>
      </c>
      <c r="B509" s="600" t="s">
        <v>77</v>
      </c>
      <c r="C509" s="601" t="s">
        <v>256</v>
      </c>
      <c r="D509" s="602"/>
      <c r="E509" s="600" t="s">
        <v>9269</v>
      </c>
      <c r="F509" s="603" t="s">
        <v>2772</v>
      </c>
      <c r="G509" s="603" t="s">
        <v>2771</v>
      </c>
      <c r="H509" s="603" t="s">
        <v>2770</v>
      </c>
      <c r="I509" s="600"/>
      <c r="J509" s="600" t="s">
        <v>2774</v>
      </c>
      <c r="K509" s="611"/>
      <c r="L509" s="606" t="s">
        <v>2773</v>
      </c>
      <c r="M509" s="611"/>
      <c r="N509" s="606"/>
      <c r="O509" s="603"/>
      <c r="P509" s="625"/>
      <c r="Q509" s="625"/>
      <c r="R509" s="600">
        <f t="shared" si="7"/>
        <v>0</v>
      </c>
      <c r="S509" s="600"/>
      <c r="T509" s="607" t="str">
        <f>VLOOKUP(cppm_pr[[#This Row],[Status]],'All Link_LOV'!$I$32:$K$72,2,0)</f>
        <v>PO Issued / Not Require LOR</v>
      </c>
      <c r="U509" s="607" t="s">
        <v>2593</v>
      </c>
      <c r="V509" s="603">
        <v>31</v>
      </c>
      <c r="W509" s="607"/>
      <c r="X509" s="603"/>
      <c r="Y509" s="603" t="s">
        <v>8225</v>
      </c>
      <c r="Z509" s="608">
        <v>45182</v>
      </c>
      <c r="AA509" s="603"/>
      <c r="AB509" s="606"/>
      <c r="AC509" s="606"/>
      <c r="AD509" s="603"/>
      <c r="AE509" s="603"/>
      <c r="AF509" s="603" t="s">
        <v>398</v>
      </c>
      <c r="AG509" s="603" t="s">
        <v>488</v>
      </c>
      <c r="AH509" s="603" t="s">
        <v>9270</v>
      </c>
      <c r="AI509" s="600" t="str">
        <f>IFERROR(VLOOKUP(cppm_pr[[#This Row],[Order Number]],SPHERE!C:CC,39,0),"")</f>
        <v/>
      </c>
      <c r="AJ509" s="600" t="str">
        <f>IFERROR(VLOOKUP(cppm_pr[[#This Row],[Order Number]],'DC TM ONE'!B:CN,42,0),"")</f>
        <v/>
      </c>
      <c r="AK509" s="603"/>
      <c r="AL509" s="609"/>
      <c r="AM509" s="603"/>
      <c r="AN509" s="603"/>
      <c r="AO509" s="603" t="s">
        <v>2768</v>
      </c>
      <c r="AP509" s="603"/>
      <c r="AQ509" s="610"/>
      <c r="AR509" s="603"/>
      <c r="AS509" s="603"/>
      <c r="AT509" s="610"/>
      <c r="AU509" s="603"/>
      <c r="AV509" s="603"/>
      <c r="AW509" s="603"/>
      <c r="AX509" s="603"/>
      <c r="AY509" s="603"/>
      <c r="AZ509" s="603"/>
      <c r="BA509" s="603"/>
      <c r="BB509" s="603"/>
      <c r="BC509" s="603"/>
      <c r="BD509" s="603"/>
      <c r="BE509" s="603"/>
      <c r="BF509" s="603"/>
      <c r="BG509" s="603"/>
      <c r="BH509" s="603"/>
    </row>
    <row r="510" spans="1:60" ht="12" customHeight="1">
      <c r="A510" s="589">
        <v>477</v>
      </c>
      <c r="B510" s="589" t="s">
        <v>457</v>
      </c>
      <c r="C510" s="590" t="s">
        <v>256</v>
      </c>
      <c r="D510" s="591"/>
      <c r="E510" s="589" t="s">
        <v>9271</v>
      </c>
      <c r="F510" s="592" t="s">
        <v>2602</v>
      </c>
      <c r="G510" s="592" t="s">
        <v>2601</v>
      </c>
      <c r="H510" s="592" t="s">
        <v>2600</v>
      </c>
      <c r="I510" s="589" t="s">
        <v>2598</v>
      </c>
      <c r="J510" s="589" t="s">
        <v>2605</v>
      </c>
      <c r="K510" s="593"/>
      <c r="L510" s="595" t="s">
        <v>2603</v>
      </c>
      <c r="M510" s="593"/>
      <c r="N510" s="595"/>
      <c r="O510" s="592"/>
      <c r="P510" s="655"/>
      <c r="Q510" s="655"/>
      <c r="R510" s="589">
        <f t="shared" si="7"/>
        <v>0</v>
      </c>
      <c r="S510" s="589"/>
      <c r="T510" s="596" t="str">
        <f>VLOOKUP(cppm_pr[[#This Row],[Status]],'All Link_LOV'!$I$32:$K$72,2,0)</f>
        <v>PO Issued / Not Require LOR</v>
      </c>
      <c r="U510" s="596" t="s">
        <v>2593</v>
      </c>
      <c r="V510" s="592">
        <v>2</v>
      </c>
      <c r="W510" s="596"/>
      <c r="X510" s="592"/>
      <c r="Y510" s="592" t="s">
        <v>6058</v>
      </c>
      <c r="Z510" s="597">
        <v>45182</v>
      </c>
      <c r="AA510" s="598"/>
      <c r="AB510" s="595"/>
      <c r="AC510" s="595"/>
      <c r="AD510" s="592"/>
      <c r="AE510" s="592"/>
      <c r="AF510" s="592" t="s">
        <v>398</v>
      </c>
      <c r="AG510" s="592" t="s">
        <v>488</v>
      </c>
      <c r="AH510" s="592" t="s">
        <v>9272</v>
      </c>
      <c r="AI510" s="600" t="str">
        <f>IFERROR(VLOOKUP(cppm_pr[[#This Row],[Order Number]],SPHERE!C:CC,39,0),"")</f>
        <v/>
      </c>
      <c r="AJ510" s="600" t="str">
        <f>IFERROR(VLOOKUP(cppm_pr[[#This Row],[Order Number]],'DC TM ONE'!B:CN,42,0),"")</f>
        <v/>
      </c>
      <c r="AK510" s="592"/>
      <c r="AL510" s="599"/>
      <c r="AM510" s="592" t="s">
        <v>8039</v>
      </c>
      <c r="AN510" s="592"/>
      <c r="AO510" s="592" t="s">
        <v>2598</v>
      </c>
      <c r="AP510" s="592"/>
      <c r="AQ510" s="598"/>
      <c r="AR510" s="592">
        <v>3400031953</v>
      </c>
      <c r="AS510" s="592" t="s">
        <v>9273</v>
      </c>
      <c r="AT510" s="598"/>
      <c r="AU510" s="592"/>
      <c r="AV510" s="592"/>
      <c r="AW510" s="592"/>
      <c r="AX510" s="592"/>
      <c r="AY510" s="592"/>
      <c r="AZ510" s="592"/>
      <c r="BA510" s="592"/>
      <c r="BB510" s="592"/>
      <c r="BC510" s="592"/>
      <c r="BD510" s="592"/>
      <c r="BE510" s="592"/>
      <c r="BF510" s="592"/>
      <c r="BG510" s="592"/>
      <c r="BH510" s="592"/>
    </row>
    <row r="511" spans="1:60" ht="12" customHeight="1">
      <c r="A511" s="600">
        <v>508</v>
      </c>
      <c r="B511" s="600" t="s">
        <v>81</v>
      </c>
      <c r="C511" s="601" t="s">
        <v>267</v>
      </c>
      <c r="D511" s="602"/>
      <c r="E511" s="600" t="s">
        <v>9274</v>
      </c>
      <c r="F511" s="603" t="s">
        <v>1189</v>
      </c>
      <c r="G511" s="603" t="s">
        <v>2784</v>
      </c>
      <c r="H511" s="603" t="s">
        <v>1186</v>
      </c>
      <c r="I511" s="600" t="s">
        <v>1188</v>
      </c>
      <c r="J511" s="600" t="s">
        <v>2785</v>
      </c>
      <c r="K511" s="611" t="s">
        <v>9275</v>
      </c>
      <c r="L511" s="606" t="s">
        <v>1728</v>
      </c>
      <c r="M511" s="611"/>
      <c r="N511" s="601"/>
      <c r="O511" s="603"/>
      <c r="P511" s="625"/>
      <c r="Q511" s="625"/>
      <c r="R511" s="600">
        <f t="shared" si="7"/>
        <v>0</v>
      </c>
      <c r="S511" s="600"/>
      <c r="T511" s="607" t="str">
        <f>VLOOKUP(cppm_pr[[#This Row],[Status]],'All Link_LOV'!$I$32:$K$72,2,0)</f>
        <v>PO Issued</v>
      </c>
      <c r="U511" s="607" t="s">
        <v>2593</v>
      </c>
      <c r="V511" s="603">
        <v>33</v>
      </c>
      <c r="W511" s="607"/>
      <c r="X511" s="603"/>
      <c r="Y511" s="603" t="s">
        <v>8225</v>
      </c>
      <c r="Z511" s="608">
        <v>45182</v>
      </c>
      <c r="AA511" s="603"/>
      <c r="AB511" s="606"/>
      <c r="AC511" s="606"/>
      <c r="AD511" s="603"/>
      <c r="AE511" s="603"/>
      <c r="AF511" s="603" t="s">
        <v>398</v>
      </c>
      <c r="AG511" s="603" t="s">
        <v>488</v>
      </c>
      <c r="AH511" s="600" t="s">
        <v>1185</v>
      </c>
      <c r="AI511" s="600" t="str">
        <f>IFERROR(VLOOKUP(cppm_pr[[#This Row],[Order Number]],SPHERE!C:CC,39,0),"")</f>
        <v/>
      </c>
      <c r="AJ511" s="600" t="str">
        <f>IFERROR(VLOOKUP(cppm_pr[[#This Row],[Order Number]],'DC TM ONE'!B:CN,42,0),"")</f>
        <v/>
      </c>
      <c r="AK511" s="600"/>
      <c r="AL511" s="609" t="s">
        <v>9276</v>
      </c>
      <c r="AM511" s="603"/>
      <c r="AN511" s="603"/>
      <c r="AO511" s="600"/>
      <c r="AP511" s="600"/>
      <c r="AQ511" s="600"/>
      <c r="AR511" s="600"/>
      <c r="AS511" s="600" t="s">
        <v>2151</v>
      </c>
      <c r="AT511" s="610"/>
      <c r="AU511" s="603"/>
      <c r="AV511" s="603"/>
      <c r="AW511" s="603"/>
      <c r="AX511" s="603"/>
      <c r="AY511" s="603"/>
      <c r="AZ511" s="603"/>
      <c r="BA511" s="603"/>
      <c r="BB511" s="603"/>
      <c r="BC511" s="603"/>
      <c r="BD511" s="603"/>
      <c r="BE511" s="603"/>
      <c r="BF511" s="603"/>
      <c r="BG511" s="603"/>
      <c r="BH511" s="603"/>
    </row>
    <row r="512" spans="1:60" ht="12" customHeight="1">
      <c r="A512" s="589">
        <v>509</v>
      </c>
      <c r="B512" s="589" t="s">
        <v>63</v>
      </c>
      <c r="C512" s="590" t="s">
        <v>267</v>
      </c>
      <c r="D512" s="591">
        <v>45198</v>
      </c>
      <c r="E512" s="589" t="s">
        <v>9277</v>
      </c>
      <c r="F512" s="592" t="s">
        <v>1195</v>
      </c>
      <c r="G512" s="592" t="s">
        <v>2788</v>
      </c>
      <c r="H512" s="592" t="s">
        <v>1191</v>
      </c>
      <c r="I512" s="589" t="s">
        <v>1194</v>
      </c>
      <c r="J512" s="589" t="s">
        <v>2790</v>
      </c>
      <c r="K512" s="593" t="s">
        <v>9278</v>
      </c>
      <c r="L512" s="595" t="s">
        <v>1728</v>
      </c>
      <c r="M512" s="593"/>
      <c r="N512" s="590"/>
      <c r="O512" s="592"/>
      <c r="P512" s="655"/>
      <c r="Q512" s="655"/>
      <c r="R512" s="589">
        <f t="shared" si="7"/>
        <v>0</v>
      </c>
      <c r="S512" s="589"/>
      <c r="T512" s="596" t="str">
        <f>VLOOKUP(cppm_pr[[#This Row],[Status]],'All Link_LOV'!$I$32:$K$72,2,0)</f>
        <v>PO Issued</v>
      </c>
      <c r="U512" s="596" t="s">
        <v>2593</v>
      </c>
      <c r="V512" s="592">
        <v>34</v>
      </c>
      <c r="W512" s="596" t="s">
        <v>8026</v>
      </c>
      <c r="X512" s="603" t="s">
        <v>9075</v>
      </c>
      <c r="Y512" s="603"/>
      <c r="Z512" s="597">
        <v>45182</v>
      </c>
      <c r="AA512" s="598"/>
      <c r="AB512" s="595"/>
      <c r="AC512" s="595"/>
      <c r="AD512" s="592"/>
      <c r="AE512" s="592"/>
      <c r="AF512" s="592" t="s">
        <v>398</v>
      </c>
      <c r="AG512" s="592" t="s">
        <v>488</v>
      </c>
      <c r="AH512" s="589" t="s">
        <v>1190</v>
      </c>
      <c r="AI512" s="600" t="str">
        <f>IFERROR(VLOOKUP(cppm_pr[[#This Row],[Order Number]],SPHERE!C:CC,39,0),"")</f>
        <v/>
      </c>
      <c r="AJ512" s="600" t="str">
        <f>IFERROR(VLOOKUP(cppm_pr[[#This Row],[Order Number]],'DC TM ONE'!B:CN,42,0),"")</f>
        <v/>
      </c>
      <c r="AK512" s="589"/>
      <c r="AL512" s="599" t="s">
        <v>9208</v>
      </c>
      <c r="AM512" s="592"/>
      <c r="AN512" s="592"/>
      <c r="AO512" s="589"/>
      <c r="AP512" s="589"/>
      <c r="AQ512" s="589"/>
      <c r="AR512" s="589"/>
      <c r="AS512" s="589" t="s">
        <v>2153</v>
      </c>
      <c r="AT512" s="598"/>
      <c r="AU512" s="592"/>
      <c r="AV512" s="592"/>
      <c r="AW512" s="592"/>
      <c r="AX512" s="592"/>
      <c r="AY512" s="592"/>
      <c r="AZ512" s="592"/>
      <c r="BA512" s="592"/>
      <c r="BB512" s="592"/>
      <c r="BC512" s="592"/>
      <c r="BD512" s="592"/>
      <c r="BE512" s="592"/>
      <c r="BF512" s="592"/>
      <c r="BG512" s="589" t="s">
        <v>2791</v>
      </c>
      <c r="BH512" s="592"/>
    </row>
    <row r="513" spans="1:60" ht="12" customHeight="1">
      <c r="A513" s="600">
        <v>510</v>
      </c>
      <c r="B513" s="600" t="s">
        <v>76</v>
      </c>
      <c r="C513" s="601" t="s">
        <v>267</v>
      </c>
      <c r="D513" s="602"/>
      <c r="E513" s="600" t="s">
        <v>6058</v>
      </c>
      <c r="F513" s="603" t="s">
        <v>1201</v>
      </c>
      <c r="G513" s="603" t="s">
        <v>2793</v>
      </c>
      <c r="H513" s="603" t="s">
        <v>1197</v>
      </c>
      <c r="I513" s="600" t="s">
        <v>1200</v>
      </c>
      <c r="J513" s="600" t="s">
        <v>2795</v>
      </c>
      <c r="K513" s="611" t="s">
        <v>9279</v>
      </c>
      <c r="L513" s="606" t="s">
        <v>50</v>
      </c>
      <c r="M513" s="611"/>
      <c r="N513" s="606"/>
      <c r="O513" s="603"/>
      <c r="P513" s="625"/>
      <c r="Q513" s="625"/>
      <c r="R513" s="600">
        <f t="shared" si="7"/>
        <v>0</v>
      </c>
      <c r="S513" s="600"/>
      <c r="T513" s="607" t="str">
        <f>VLOOKUP(cppm_pr[[#This Row],[Status]],'All Link_LOV'!$I$32:$K$72,2,0)</f>
        <v>PO Issued</v>
      </c>
      <c r="U513" s="607" t="s">
        <v>2593</v>
      </c>
      <c r="V513" s="603">
        <v>35</v>
      </c>
      <c r="W513" s="607" t="s">
        <v>8026</v>
      </c>
      <c r="X513" s="603" t="s">
        <v>9075</v>
      </c>
      <c r="Y513" s="603"/>
      <c r="Z513" s="608">
        <v>45182</v>
      </c>
      <c r="AA513" s="603"/>
      <c r="AB513" s="606"/>
      <c r="AC513" s="606" t="s">
        <v>9280</v>
      </c>
      <c r="AD513" s="603"/>
      <c r="AE513" s="603"/>
      <c r="AF513" s="603" t="s">
        <v>398</v>
      </c>
      <c r="AG513" s="603" t="s">
        <v>488</v>
      </c>
      <c r="AH513" s="603"/>
      <c r="AI513" s="600" t="str">
        <f>IFERROR(VLOOKUP(cppm_pr[[#This Row],[Order Number]],SPHERE!C:CC,39,0),"")</f>
        <v/>
      </c>
      <c r="AJ513" s="600" t="str">
        <f>IFERROR(VLOOKUP(cppm_pr[[#This Row],[Order Number]],'DC TM ONE'!B:CN,42,0),"")</f>
        <v/>
      </c>
      <c r="AK513" s="603"/>
      <c r="AL513" s="609"/>
      <c r="AM513" s="603"/>
      <c r="AN513" s="603"/>
      <c r="AO513" s="603" t="s">
        <v>1200</v>
      </c>
      <c r="AP513" s="603"/>
      <c r="AQ513" s="610"/>
      <c r="AR513" s="603"/>
      <c r="AS513" s="603"/>
      <c r="AT513" s="610"/>
      <c r="AU513" s="603"/>
      <c r="AV513" s="603"/>
      <c r="AW513" s="603"/>
      <c r="AX513" s="603"/>
      <c r="AY513" s="603"/>
      <c r="AZ513" s="603"/>
      <c r="BA513" s="603"/>
      <c r="BB513" s="603"/>
      <c r="BC513" s="603"/>
      <c r="BD513" s="603"/>
      <c r="BE513" s="603"/>
      <c r="BF513" s="603"/>
      <c r="BG513" s="600" t="s">
        <v>2796</v>
      </c>
      <c r="BH513" s="603"/>
    </row>
    <row r="514" spans="1:60" ht="12" customHeight="1">
      <c r="A514" s="589">
        <v>482</v>
      </c>
      <c r="B514" s="589" t="s">
        <v>546</v>
      </c>
      <c r="C514" s="590" t="s">
        <v>267</v>
      </c>
      <c r="D514" s="591"/>
      <c r="E514" s="589" t="s">
        <v>6058</v>
      </c>
      <c r="F514" s="592" t="s">
        <v>2631</v>
      </c>
      <c r="G514" s="592" t="s">
        <v>2630</v>
      </c>
      <c r="H514" s="592" t="s">
        <v>2629</v>
      </c>
      <c r="I514" s="589" t="s">
        <v>9281</v>
      </c>
      <c r="J514" s="589" t="s">
        <v>2632</v>
      </c>
      <c r="K514" s="593" t="s">
        <v>9282</v>
      </c>
      <c r="L514" s="595" t="s">
        <v>49</v>
      </c>
      <c r="M514" s="593"/>
      <c r="N514" s="595"/>
      <c r="O514" s="592"/>
      <c r="P514" s="655"/>
      <c r="Q514" s="655"/>
      <c r="R514" s="589">
        <f t="shared" si="7"/>
        <v>0</v>
      </c>
      <c r="S514" s="589"/>
      <c r="T514" s="596" t="str">
        <f>VLOOKUP(cppm_pr[[#This Row],[Status]],'All Link_LOV'!$I$32:$K$72,2,0)</f>
        <v>PO Issued</v>
      </c>
      <c r="U514" s="596" t="s">
        <v>2593</v>
      </c>
      <c r="V514" s="592">
        <v>7</v>
      </c>
      <c r="W514" s="596" t="s">
        <v>8026</v>
      </c>
      <c r="X514" s="603" t="s">
        <v>9075</v>
      </c>
      <c r="Y514" s="603"/>
      <c r="Z514" s="597">
        <v>45182</v>
      </c>
      <c r="AA514" s="592"/>
      <c r="AB514" s="595"/>
      <c r="AC514" s="595"/>
      <c r="AD514" s="592"/>
      <c r="AE514" s="592"/>
      <c r="AF514" s="592" t="s">
        <v>398</v>
      </c>
      <c r="AG514" s="592" t="s">
        <v>488</v>
      </c>
      <c r="AH514" s="592" t="s">
        <v>4291</v>
      </c>
      <c r="AI514" s="600" t="str">
        <f>IFERROR(VLOOKUP(cppm_pr[[#This Row],[Order Number]],SPHERE!C:CC,39,0),"")</f>
        <v/>
      </c>
      <c r="AJ514" s="600" t="str">
        <f>IFERROR(VLOOKUP(cppm_pr[[#This Row],[Order Number]],'DC TM ONE'!B:CN,42,0),"")</f>
        <v/>
      </c>
      <c r="AK514" s="592"/>
      <c r="AL514" s="599"/>
      <c r="AM514" s="592"/>
      <c r="AN514" s="592"/>
      <c r="AO514" s="592" t="s">
        <v>1081</v>
      </c>
      <c r="AP514" s="592"/>
      <c r="AQ514" s="598"/>
      <c r="AR514" s="592"/>
      <c r="AS514" s="592"/>
      <c r="AT514" s="598"/>
      <c r="AU514" s="592"/>
      <c r="AV514" s="592"/>
      <c r="AW514" s="592"/>
      <c r="AX514" s="592"/>
      <c r="AY514" s="592"/>
      <c r="AZ514" s="592"/>
      <c r="BA514" s="592"/>
      <c r="BB514" s="592"/>
      <c r="BC514" s="592"/>
      <c r="BD514" s="592"/>
      <c r="BE514" s="592"/>
      <c r="BF514" s="592"/>
      <c r="BG514" s="589" t="s">
        <v>2633</v>
      </c>
      <c r="BH514" s="592"/>
    </row>
    <row r="515" spans="1:60" ht="12" customHeight="1">
      <c r="A515" s="600">
        <v>483</v>
      </c>
      <c r="B515" s="600" t="s">
        <v>546</v>
      </c>
      <c r="C515" s="601" t="s">
        <v>219</v>
      </c>
      <c r="D515" s="602"/>
      <c r="E515" s="600" t="s">
        <v>9283</v>
      </c>
      <c r="F515" s="603" t="s">
        <v>2631</v>
      </c>
      <c r="G515" s="603" t="s">
        <v>2630</v>
      </c>
      <c r="H515" s="603" t="s">
        <v>2636</v>
      </c>
      <c r="I515" s="600"/>
      <c r="J515" s="600" t="s">
        <v>2632</v>
      </c>
      <c r="K515" s="611"/>
      <c r="L515" s="606" t="s">
        <v>49</v>
      </c>
      <c r="M515" s="611"/>
      <c r="N515" s="606"/>
      <c r="O515" s="603"/>
      <c r="P515" s="625"/>
      <c r="Q515" s="625"/>
      <c r="R515" s="600">
        <f t="shared" si="7"/>
        <v>0</v>
      </c>
      <c r="S515" s="600"/>
      <c r="T515" s="607" t="str">
        <f>VLOOKUP(cppm_pr[[#This Row],[Status]],'All Link_LOV'!$I$32:$K$72,2,0)</f>
        <v>Queried - Require More Information From NeC/AND</v>
      </c>
      <c r="U515" s="607" t="s">
        <v>2593</v>
      </c>
      <c r="V515" s="603">
        <v>8</v>
      </c>
      <c r="W515" s="607" t="s">
        <v>8026</v>
      </c>
      <c r="X515" s="603" t="s">
        <v>9075</v>
      </c>
      <c r="Y515" s="603"/>
      <c r="Z515" s="608">
        <v>45182</v>
      </c>
      <c r="AA515" s="610"/>
      <c r="AB515" s="606"/>
      <c r="AC515" s="606"/>
      <c r="AD515" s="603"/>
      <c r="AE515" s="603"/>
      <c r="AF515" s="603" t="s">
        <v>398</v>
      </c>
      <c r="AG515" s="603" t="s">
        <v>488</v>
      </c>
      <c r="AH515" s="603" t="s">
        <v>9284</v>
      </c>
      <c r="AI515" s="600" t="str">
        <f>IFERROR(VLOOKUP(cppm_pr[[#This Row],[Order Number]],SPHERE!C:CC,39,0),"")</f>
        <v/>
      </c>
      <c r="AJ515" s="600" t="str">
        <f>IFERROR(VLOOKUP(cppm_pr[[#This Row],[Order Number]],'DC TM ONE'!B:CN,42,0),"")</f>
        <v/>
      </c>
      <c r="AK515" s="603"/>
      <c r="AL515" s="609"/>
      <c r="AM515" s="603"/>
      <c r="AN515" s="603"/>
      <c r="AO515" s="603" t="s">
        <v>1081</v>
      </c>
      <c r="AP515" s="603"/>
      <c r="AQ515" s="610"/>
      <c r="AR515" s="603"/>
      <c r="AS515" s="603"/>
      <c r="AT515" s="610"/>
      <c r="AU515" s="603"/>
      <c r="AV515" s="603"/>
      <c r="AW515" s="603"/>
      <c r="AX515" s="603"/>
      <c r="AY515" s="603"/>
      <c r="AZ515" s="603"/>
      <c r="BA515" s="603"/>
      <c r="BB515" s="603"/>
      <c r="BC515" s="603"/>
      <c r="BD515" s="603"/>
      <c r="BE515" s="603"/>
      <c r="BF515" s="603"/>
      <c r="BG515" s="600" t="s">
        <v>2633</v>
      </c>
      <c r="BH515" s="603"/>
    </row>
    <row r="516" spans="1:60" ht="12" customHeight="1">
      <c r="A516" s="589">
        <v>513</v>
      </c>
      <c r="B516" s="589" t="s">
        <v>64</v>
      </c>
      <c r="C516" s="590" t="s">
        <v>208</v>
      </c>
      <c r="D516" s="591"/>
      <c r="E516" s="589" t="s">
        <v>9285</v>
      </c>
      <c r="F516" s="592" t="s">
        <v>1209</v>
      </c>
      <c r="G516" s="592" t="s">
        <v>2810</v>
      </c>
      <c r="H516" s="592" t="s">
        <v>1206</v>
      </c>
      <c r="I516" s="589" t="s">
        <v>1208</v>
      </c>
      <c r="J516" s="589" t="s">
        <v>2811</v>
      </c>
      <c r="K516" s="593"/>
      <c r="L516" s="595" t="s">
        <v>50</v>
      </c>
      <c r="M516" s="593"/>
      <c r="N516" s="595"/>
      <c r="O516" s="592"/>
      <c r="P516" s="655"/>
      <c r="Q516" s="655"/>
      <c r="R516" s="589">
        <f t="shared" ref="R516:R579" si="8">$Q516-$P516</f>
        <v>0</v>
      </c>
      <c r="S516" s="589"/>
      <c r="T516" s="596" t="str">
        <f>VLOOKUP(cppm_pr[[#This Row],[Status]],'All Link_LOV'!$I$32:$K$72,2,0)</f>
        <v>Pending TP Submission</v>
      </c>
      <c r="U516" s="596" t="s">
        <v>2593</v>
      </c>
      <c r="V516" s="592">
        <v>38</v>
      </c>
      <c r="W516" s="596"/>
      <c r="X516" s="592"/>
      <c r="Y516" s="592" t="s">
        <v>6058</v>
      </c>
      <c r="Z516" s="597">
        <v>45182</v>
      </c>
      <c r="AA516" s="598"/>
      <c r="AB516" s="595"/>
      <c r="AC516" s="595"/>
      <c r="AD516" s="592"/>
      <c r="AE516" s="592"/>
      <c r="AF516" s="592" t="s">
        <v>398</v>
      </c>
      <c r="AG516" s="592" t="s">
        <v>488</v>
      </c>
      <c r="AH516" s="592"/>
      <c r="AI516" s="600" t="str">
        <f>IFERROR(VLOOKUP(cppm_pr[[#This Row],[Order Number]],SPHERE!C:CC,39,0),"")</f>
        <v/>
      </c>
      <c r="AJ516" s="600" t="str">
        <f>IFERROR(VLOOKUP(cppm_pr[[#This Row],[Order Number]],'DC TM ONE'!B:CN,42,0),"")</f>
        <v/>
      </c>
      <c r="AK516" s="592"/>
      <c r="AL516" s="599"/>
      <c r="AM516" s="592"/>
      <c r="AN516" s="592"/>
      <c r="AO516" s="592" t="s">
        <v>1208</v>
      </c>
      <c r="AP516" s="592"/>
      <c r="AQ516" s="598"/>
      <c r="AR516" s="592"/>
      <c r="AS516" s="592"/>
      <c r="AT516" s="598"/>
      <c r="AU516" s="592"/>
      <c r="AV516" s="592"/>
      <c r="AW516" s="592"/>
      <c r="AX516" s="592"/>
      <c r="AY516" s="592"/>
      <c r="AZ516" s="592"/>
      <c r="BA516" s="592"/>
      <c r="BB516" s="592"/>
      <c r="BC516" s="592"/>
      <c r="BD516" s="592"/>
      <c r="BE516" s="592"/>
      <c r="BF516" s="592"/>
      <c r="BG516" s="592"/>
      <c r="BH516" s="592"/>
    </row>
    <row r="517" spans="1:60" ht="12" customHeight="1">
      <c r="A517" s="600">
        <v>486</v>
      </c>
      <c r="B517" s="600" t="s">
        <v>546</v>
      </c>
      <c r="C517" s="601" t="s">
        <v>208</v>
      </c>
      <c r="D517" s="602"/>
      <c r="E517" s="600" t="s">
        <v>6058</v>
      </c>
      <c r="F517" s="603" t="s">
        <v>2653</v>
      </c>
      <c r="G517" s="603" t="s">
        <v>2652</v>
      </c>
      <c r="H517" s="603" t="s">
        <v>2651</v>
      </c>
      <c r="I517" s="600" t="s">
        <v>9286</v>
      </c>
      <c r="J517" s="600" t="s">
        <v>2654</v>
      </c>
      <c r="K517" s="611"/>
      <c r="L517" s="606" t="s">
        <v>49</v>
      </c>
      <c r="M517" s="611"/>
      <c r="N517" s="606"/>
      <c r="O517" s="603"/>
      <c r="P517" s="625"/>
      <c r="Q517" s="625"/>
      <c r="R517" s="600">
        <f t="shared" si="8"/>
        <v>0</v>
      </c>
      <c r="S517" s="600"/>
      <c r="T517" s="607" t="str">
        <f>VLOOKUP(cppm_pr[[#This Row],[Status]],'All Link_LOV'!$I$32:$K$72,2,0)</f>
        <v>Pending TP Submission</v>
      </c>
      <c r="U517" s="607" t="s">
        <v>2593</v>
      </c>
      <c r="V517" s="603">
        <v>11</v>
      </c>
      <c r="W517" s="607" t="s">
        <v>8026</v>
      </c>
      <c r="X517" s="603" t="s">
        <v>9075</v>
      </c>
      <c r="Y517" s="603"/>
      <c r="Z517" s="608">
        <v>45182</v>
      </c>
      <c r="AA517" s="603"/>
      <c r="AB517" s="606"/>
      <c r="AC517" s="606"/>
      <c r="AD517" s="603"/>
      <c r="AE517" s="603"/>
      <c r="AF517" s="603" t="s">
        <v>398</v>
      </c>
      <c r="AG517" s="603" t="s">
        <v>488</v>
      </c>
      <c r="AH517" s="603" t="s">
        <v>9287</v>
      </c>
      <c r="AI517" s="600" t="str">
        <f>IFERROR(VLOOKUP(cppm_pr[[#This Row],[Order Number]],SPHERE!C:CC,39,0),"")</f>
        <v/>
      </c>
      <c r="AJ517" s="600" t="str">
        <f>IFERROR(VLOOKUP(cppm_pr[[#This Row],[Order Number]],'DC TM ONE'!B:CN,42,0),"")</f>
        <v/>
      </c>
      <c r="AK517" s="603"/>
      <c r="AL517" s="609"/>
      <c r="AM517" s="603"/>
      <c r="AN517" s="603"/>
      <c r="AO517" s="603" t="s">
        <v>1081</v>
      </c>
      <c r="AP517" s="603"/>
      <c r="AQ517" s="610"/>
      <c r="AR517" s="603"/>
      <c r="AS517" s="603"/>
      <c r="AT517" s="610"/>
      <c r="AU517" s="603"/>
      <c r="AV517" s="603"/>
      <c r="AW517" s="603"/>
      <c r="AX517" s="603"/>
      <c r="AY517" s="603"/>
      <c r="AZ517" s="603"/>
      <c r="BA517" s="603"/>
      <c r="BB517" s="603"/>
      <c r="BC517" s="603"/>
      <c r="BD517" s="603"/>
      <c r="BE517" s="603"/>
      <c r="BF517" s="603"/>
      <c r="BG517" s="600" t="s">
        <v>2655</v>
      </c>
      <c r="BH517" s="603"/>
    </row>
    <row r="518" spans="1:60" ht="12" customHeight="1">
      <c r="A518" s="589">
        <v>515</v>
      </c>
      <c r="B518" s="589" t="s">
        <v>76</v>
      </c>
      <c r="C518" s="590" t="s">
        <v>267</v>
      </c>
      <c r="D518" s="591">
        <v>45189</v>
      </c>
      <c r="E518" s="589" t="s">
        <v>9288</v>
      </c>
      <c r="F518" s="592" t="s">
        <v>1219</v>
      </c>
      <c r="G518" s="592" t="s">
        <v>1794</v>
      </c>
      <c r="H518" s="592" t="s">
        <v>1216</v>
      </c>
      <c r="I518" s="589" t="s">
        <v>2817</v>
      </c>
      <c r="J518" s="589" t="s">
        <v>2819</v>
      </c>
      <c r="K518" s="593"/>
      <c r="L518" s="595" t="s">
        <v>50</v>
      </c>
      <c r="M518" s="593"/>
      <c r="N518" s="595"/>
      <c r="O518" s="592"/>
      <c r="P518" s="655"/>
      <c r="Q518" s="655"/>
      <c r="R518" s="589">
        <f t="shared" si="8"/>
        <v>0</v>
      </c>
      <c r="S518" s="589"/>
      <c r="T518" s="596" t="str">
        <f>VLOOKUP(cppm_pr[[#This Row],[Status]],'All Link_LOV'!$I$32:$K$72,2,0)</f>
        <v>PO Issued</v>
      </c>
      <c r="U518" s="596" t="s">
        <v>2593</v>
      </c>
      <c r="V518" s="592">
        <v>40</v>
      </c>
      <c r="W518" s="596"/>
      <c r="X518" s="592"/>
      <c r="Y518" s="592" t="s">
        <v>8225</v>
      </c>
      <c r="Z518" s="597">
        <v>45182</v>
      </c>
      <c r="AA518" s="598"/>
      <c r="AB518" s="595"/>
      <c r="AC518" s="595"/>
      <c r="AD518" s="592"/>
      <c r="AE518" s="592"/>
      <c r="AF518" s="592" t="s">
        <v>398</v>
      </c>
      <c r="AG518" s="592" t="s">
        <v>488</v>
      </c>
      <c r="AH518" s="592" t="s">
        <v>1215</v>
      </c>
      <c r="AI518" s="600" t="str">
        <f>IFERROR(VLOOKUP(cppm_pr[[#This Row],[Order Number]],SPHERE!C:CC,39,0),"")</f>
        <v/>
      </c>
      <c r="AJ518" s="600" t="str">
        <f>IFERROR(VLOOKUP(cppm_pr[[#This Row],[Order Number]],'DC TM ONE'!B:CN,42,0),"")</f>
        <v/>
      </c>
      <c r="AK518" s="592"/>
      <c r="AL518" s="599"/>
      <c r="AM518" s="592"/>
      <c r="AN518" s="592"/>
      <c r="AO518" s="592"/>
      <c r="AP518" s="592"/>
      <c r="AQ518" s="598"/>
      <c r="AR518" s="592">
        <v>3400038453</v>
      </c>
      <c r="AS518" s="592" t="s">
        <v>1217</v>
      </c>
      <c r="AT518" s="598"/>
      <c r="AU518" s="592"/>
      <c r="AV518" s="592"/>
      <c r="AW518" s="592"/>
      <c r="AX518" s="592"/>
      <c r="AY518" s="592"/>
      <c r="AZ518" s="592"/>
      <c r="BA518" s="592"/>
      <c r="BB518" s="592"/>
      <c r="BC518" s="592"/>
      <c r="BD518" s="592"/>
      <c r="BE518" s="592"/>
      <c r="BF518" s="592"/>
      <c r="BG518" s="592"/>
      <c r="BH518" s="592"/>
    </row>
    <row r="519" spans="1:60" ht="12" customHeight="1">
      <c r="A519" s="600">
        <v>516</v>
      </c>
      <c r="B519" s="600" t="s">
        <v>76</v>
      </c>
      <c r="C519" s="601" t="s">
        <v>267</v>
      </c>
      <c r="D519" s="602"/>
      <c r="E519" s="600" t="s">
        <v>9289</v>
      </c>
      <c r="F519" s="603" t="s">
        <v>1223</v>
      </c>
      <c r="G519" s="603" t="s">
        <v>2822</v>
      </c>
      <c r="H519" s="603" t="s">
        <v>1221</v>
      </c>
      <c r="I519" s="600" t="s">
        <v>1222</v>
      </c>
      <c r="J519" s="600" t="s">
        <v>2823</v>
      </c>
      <c r="K519" s="611"/>
      <c r="L519" s="606" t="s">
        <v>50</v>
      </c>
      <c r="M519" s="611"/>
      <c r="N519" s="606"/>
      <c r="O519" s="603"/>
      <c r="P519" s="625"/>
      <c r="Q519" s="625"/>
      <c r="R519" s="600">
        <f t="shared" si="8"/>
        <v>0</v>
      </c>
      <c r="S519" s="600"/>
      <c r="T519" s="607" t="str">
        <f>VLOOKUP(cppm_pr[[#This Row],[Status]],'All Link_LOV'!$I$32:$K$72,2,0)</f>
        <v>PO Issued</v>
      </c>
      <c r="U519" s="607" t="s">
        <v>2593</v>
      </c>
      <c r="V519" s="603">
        <v>41</v>
      </c>
      <c r="W519" s="607"/>
      <c r="X519" s="603"/>
      <c r="Y519" s="603" t="s">
        <v>6058</v>
      </c>
      <c r="Z519" s="608">
        <v>45182</v>
      </c>
      <c r="AA519" s="603"/>
      <c r="AB519" s="606"/>
      <c r="AC519" s="606"/>
      <c r="AD519" s="603"/>
      <c r="AE519" s="603"/>
      <c r="AF519" s="603" t="s">
        <v>398</v>
      </c>
      <c r="AG519" s="603" t="s">
        <v>488</v>
      </c>
      <c r="AH519" s="603"/>
      <c r="AI519" s="600" t="str">
        <f>IFERROR(VLOOKUP(cppm_pr[[#This Row],[Order Number]],SPHERE!C:CC,39,0),"")</f>
        <v/>
      </c>
      <c r="AJ519" s="600" t="str">
        <f>IFERROR(VLOOKUP(cppm_pr[[#This Row],[Order Number]],'DC TM ONE'!B:CN,42,0),"")</f>
        <v/>
      </c>
      <c r="AK519" s="603"/>
      <c r="AL519" s="609"/>
      <c r="AM519" s="603"/>
      <c r="AN519" s="603"/>
      <c r="AO519" s="603" t="s">
        <v>1222</v>
      </c>
      <c r="AP519" s="603"/>
      <c r="AQ519" s="610"/>
      <c r="AR519" s="603"/>
      <c r="AS519" s="603"/>
      <c r="AT519" s="610"/>
      <c r="AU519" s="603"/>
      <c r="AV519" s="603"/>
      <c r="AW519" s="603"/>
      <c r="AX519" s="603"/>
      <c r="AY519" s="603"/>
      <c r="AZ519" s="603"/>
      <c r="BA519" s="603"/>
      <c r="BB519" s="603"/>
      <c r="BC519" s="603"/>
      <c r="BD519" s="603"/>
      <c r="BE519" s="603"/>
      <c r="BF519" s="603"/>
      <c r="BG519" s="603"/>
      <c r="BH519" s="603"/>
    </row>
    <row r="520" spans="1:60" ht="12" customHeight="1">
      <c r="A520" s="589">
        <v>517</v>
      </c>
      <c r="B520" s="589" t="s">
        <v>62</v>
      </c>
      <c r="C520" s="590" t="s">
        <v>267</v>
      </c>
      <c r="D520" s="591"/>
      <c r="E520" s="589" t="s">
        <v>8477</v>
      </c>
      <c r="F520" s="592" t="s">
        <v>1228</v>
      </c>
      <c r="G520" s="592" t="s">
        <v>2826</v>
      </c>
      <c r="H520" s="592" t="s">
        <v>1225</v>
      </c>
      <c r="I520" s="589" t="s">
        <v>1227</v>
      </c>
      <c r="J520" s="589" t="s">
        <v>2827</v>
      </c>
      <c r="K520" s="593"/>
      <c r="L520" s="595" t="s">
        <v>908</v>
      </c>
      <c r="M520" s="593"/>
      <c r="N520" s="595"/>
      <c r="O520" s="592"/>
      <c r="P520" s="655"/>
      <c r="Q520" s="655"/>
      <c r="R520" s="589">
        <f t="shared" si="8"/>
        <v>0</v>
      </c>
      <c r="S520" s="589"/>
      <c r="T520" s="596" t="str">
        <f>VLOOKUP(cppm_pr[[#This Row],[Status]],'All Link_LOV'!$I$32:$K$72,2,0)</f>
        <v>PO Issued</v>
      </c>
      <c r="U520" s="596" t="s">
        <v>2593</v>
      </c>
      <c r="V520" s="592">
        <v>42</v>
      </c>
      <c r="W520" s="596"/>
      <c r="X520" s="592"/>
      <c r="Y520" s="592" t="s">
        <v>8225</v>
      </c>
      <c r="Z520" s="597">
        <v>45182</v>
      </c>
      <c r="AA520" s="598"/>
      <c r="AB520" s="595"/>
      <c r="AC520" s="595"/>
      <c r="AD520" s="592"/>
      <c r="AE520" s="592"/>
      <c r="AF520" s="592" t="s">
        <v>398</v>
      </c>
      <c r="AG520" s="592" t="s">
        <v>488</v>
      </c>
      <c r="AH520" s="589" t="s">
        <v>1224</v>
      </c>
      <c r="AI520" s="600" t="str">
        <f>IFERROR(VLOOKUP(cppm_pr[[#This Row],[Order Number]],SPHERE!C:CC,39,0),"")</f>
        <v/>
      </c>
      <c r="AJ520" s="600" t="str">
        <f>IFERROR(VLOOKUP(cppm_pr[[#This Row],[Order Number]],'DC TM ONE'!B:CN,42,0),"")</f>
        <v/>
      </c>
      <c r="AK520" s="589"/>
      <c r="AL520" s="599"/>
      <c r="AM520" s="592"/>
      <c r="AN520" s="592"/>
      <c r="AO520" s="592"/>
      <c r="AP520" s="592"/>
      <c r="AQ520" s="598"/>
      <c r="AR520" s="592">
        <v>3400038992</v>
      </c>
      <c r="AS520" s="589" t="s">
        <v>2295</v>
      </c>
      <c r="AT520" s="598"/>
      <c r="AU520" s="592"/>
      <c r="AV520" s="592"/>
      <c r="AW520" s="592"/>
      <c r="AX520" s="592"/>
      <c r="AY520" s="592"/>
      <c r="AZ520" s="592"/>
      <c r="BA520" s="592"/>
      <c r="BB520" s="592"/>
      <c r="BC520" s="592"/>
      <c r="BD520" s="592"/>
      <c r="BE520" s="592"/>
      <c r="BF520" s="592"/>
      <c r="BG520" s="592"/>
      <c r="BH520" s="592"/>
    </row>
    <row r="521" spans="1:60" ht="12" customHeight="1">
      <c r="A521" s="600">
        <v>518</v>
      </c>
      <c r="B521" s="600" t="s">
        <v>62</v>
      </c>
      <c r="C521" s="601" t="s">
        <v>267</v>
      </c>
      <c r="D521" s="602"/>
      <c r="E521" s="600" t="s">
        <v>9290</v>
      </c>
      <c r="F521" s="603" t="s">
        <v>1232</v>
      </c>
      <c r="G521" s="603" t="s">
        <v>2830</v>
      </c>
      <c r="H521" s="603" t="s">
        <v>1230</v>
      </c>
      <c r="I521" s="607" t="s">
        <v>1231</v>
      </c>
      <c r="J521" s="600" t="s">
        <v>2831</v>
      </c>
      <c r="K521" s="600" t="s">
        <v>9290</v>
      </c>
      <c r="L521" s="606" t="s">
        <v>908</v>
      </c>
      <c r="M521" s="611"/>
      <c r="N521" s="606"/>
      <c r="O521" s="603"/>
      <c r="P521" s="665"/>
      <c r="Q521" s="665"/>
      <c r="R521" s="607">
        <f t="shared" si="8"/>
        <v>0</v>
      </c>
      <c r="S521" s="607"/>
      <c r="T521" s="607" t="str">
        <f>VLOOKUP(cppm_pr[[#This Row],[Status]],'All Link_LOV'!$I$32:$K$72,2,0)</f>
        <v>PO Issued</v>
      </c>
      <c r="U521" s="607" t="s">
        <v>2593</v>
      </c>
      <c r="V521" s="603">
        <v>43</v>
      </c>
      <c r="W521" s="607" t="s">
        <v>8026</v>
      </c>
      <c r="X521" s="603" t="s">
        <v>499</v>
      </c>
      <c r="Y521" s="603"/>
      <c r="Z521" s="608">
        <v>45182</v>
      </c>
      <c r="AA521" s="603"/>
      <c r="AB521" s="606"/>
      <c r="AC521" s="606"/>
      <c r="AD521" s="603"/>
      <c r="AE521" s="603"/>
      <c r="AF521" s="603" t="s">
        <v>398</v>
      </c>
      <c r="AG521" s="603" t="s">
        <v>488</v>
      </c>
      <c r="AH521" s="600" t="s">
        <v>1229</v>
      </c>
      <c r="AI521" s="600" t="str">
        <f>IFERROR(VLOOKUP(cppm_pr[[#This Row],[Order Number]],SPHERE!C:CC,39,0),"")</f>
        <v/>
      </c>
      <c r="AJ521" s="600" t="str">
        <f>IFERROR(VLOOKUP(cppm_pr[[#This Row],[Order Number]],'DC TM ONE'!B:CN,42,0),"")</f>
        <v/>
      </c>
      <c r="AK521" s="600"/>
      <c r="AL521" s="609"/>
      <c r="AM521" s="603"/>
      <c r="AN521" s="603"/>
      <c r="AO521" s="603"/>
      <c r="AP521" s="603"/>
      <c r="AQ521" s="610"/>
      <c r="AR521" s="603">
        <v>3400038793</v>
      </c>
      <c r="AS521" s="600" t="s">
        <v>9062</v>
      </c>
      <c r="AT521" s="610"/>
      <c r="AU521" s="603"/>
      <c r="AV521" s="603"/>
      <c r="AW521" s="603"/>
      <c r="AX521" s="603"/>
      <c r="AY521" s="603"/>
      <c r="AZ521" s="603"/>
      <c r="BA521" s="603"/>
      <c r="BB521" s="603"/>
      <c r="BC521" s="603"/>
      <c r="BD521" s="603"/>
      <c r="BE521" s="603"/>
      <c r="BF521" s="603"/>
      <c r="BG521" s="600" t="s">
        <v>2832</v>
      </c>
      <c r="BH521" s="603"/>
    </row>
    <row r="522" spans="1:60" ht="12" customHeight="1">
      <c r="A522" s="589">
        <v>519</v>
      </c>
      <c r="B522" s="589" t="s">
        <v>62</v>
      </c>
      <c r="C522" s="590" t="s">
        <v>267</v>
      </c>
      <c r="D522" s="591"/>
      <c r="E522" s="589" t="s">
        <v>7305</v>
      </c>
      <c r="F522" s="592" t="s">
        <v>1236</v>
      </c>
      <c r="G522" s="592" t="s">
        <v>2834</v>
      </c>
      <c r="H522" s="592" t="s">
        <v>1234</v>
      </c>
      <c r="I522" s="589" t="s">
        <v>1235</v>
      </c>
      <c r="J522" s="589" t="s">
        <v>2835</v>
      </c>
      <c r="K522" s="593"/>
      <c r="L522" s="595" t="s">
        <v>908</v>
      </c>
      <c r="M522" s="593"/>
      <c r="N522" s="595"/>
      <c r="O522" s="592"/>
      <c r="P522" s="655"/>
      <c r="Q522" s="655"/>
      <c r="R522" s="589">
        <f t="shared" si="8"/>
        <v>0</v>
      </c>
      <c r="S522" s="589"/>
      <c r="T522" s="596" t="str">
        <f>VLOOKUP(cppm_pr[[#This Row],[Status]],'All Link_LOV'!$I$32:$K$72,2,0)</f>
        <v>PO Issued</v>
      </c>
      <c r="U522" s="596" t="s">
        <v>2593</v>
      </c>
      <c r="V522" s="592">
        <v>44</v>
      </c>
      <c r="W522" s="596"/>
      <c r="X522" s="592"/>
      <c r="Y522" s="592" t="s">
        <v>8225</v>
      </c>
      <c r="Z522" s="597">
        <v>45182</v>
      </c>
      <c r="AA522" s="598"/>
      <c r="AB522" s="595"/>
      <c r="AC522" s="595"/>
      <c r="AD522" s="592"/>
      <c r="AE522" s="592"/>
      <c r="AF522" s="592" t="s">
        <v>398</v>
      </c>
      <c r="AG522" s="592" t="s">
        <v>488</v>
      </c>
      <c r="AH522" s="589" t="s">
        <v>1233</v>
      </c>
      <c r="AI522" s="600" t="str">
        <f>IFERROR(VLOOKUP(cppm_pr[[#This Row],[Order Number]],SPHERE!C:CC,39,0),"")</f>
        <v/>
      </c>
      <c r="AJ522" s="600" t="str">
        <f>IFERROR(VLOOKUP(cppm_pr[[#This Row],[Order Number]],'DC TM ONE'!B:CN,42,0),"")</f>
        <v/>
      </c>
      <c r="AK522" s="589"/>
      <c r="AL522" s="599"/>
      <c r="AM522" s="592"/>
      <c r="AN522" s="592"/>
      <c r="AO522" s="592"/>
      <c r="AP522" s="592"/>
      <c r="AQ522" s="598"/>
      <c r="AR522" s="592">
        <v>3400039436</v>
      </c>
      <c r="AS522" s="589" t="s">
        <v>3917</v>
      </c>
      <c r="AT522" s="598"/>
      <c r="AU522" s="592"/>
      <c r="AV522" s="592"/>
      <c r="AW522" s="592"/>
      <c r="AX522" s="592"/>
      <c r="AY522" s="592"/>
      <c r="AZ522" s="592"/>
      <c r="BA522" s="592"/>
      <c r="BB522" s="592"/>
      <c r="BC522" s="592"/>
      <c r="BD522" s="592"/>
      <c r="BE522" s="592"/>
      <c r="BF522" s="592"/>
      <c r="BG522" s="592"/>
      <c r="BH522" s="592"/>
    </row>
    <row r="523" spans="1:60" ht="12" customHeight="1">
      <c r="A523" s="600">
        <v>520</v>
      </c>
      <c r="B523" s="600" t="s">
        <v>63</v>
      </c>
      <c r="C523" s="601" t="s">
        <v>267</v>
      </c>
      <c r="D523" s="602">
        <v>45195</v>
      </c>
      <c r="E523" s="600" t="s">
        <v>9291</v>
      </c>
      <c r="F523" s="603" t="s">
        <v>1241</v>
      </c>
      <c r="G523" s="603" t="s">
        <v>2837</v>
      </c>
      <c r="H523" s="603" t="s">
        <v>1238</v>
      </c>
      <c r="I523" s="600" t="s">
        <v>1240</v>
      </c>
      <c r="J523" s="600" t="s">
        <v>2838</v>
      </c>
      <c r="K523" s="611" t="s">
        <v>9292</v>
      </c>
      <c r="L523" s="606" t="s">
        <v>1728</v>
      </c>
      <c r="M523" s="611"/>
      <c r="N523" s="696"/>
      <c r="O523" s="603"/>
      <c r="P523" s="625"/>
      <c r="Q523" s="625"/>
      <c r="R523" s="600">
        <f t="shared" si="8"/>
        <v>0</v>
      </c>
      <c r="S523" s="600"/>
      <c r="T523" s="607" t="str">
        <f>VLOOKUP(cppm_pr[[#This Row],[Status]],'All Link_LOV'!$I$32:$K$72,2,0)</f>
        <v>PO Issued</v>
      </c>
      <c r="U523" s="607" t="s">
        <v>2593</v>
      </c>
      <c r="V523" s="603">
        <v>45</v>
      </c>
      <c r="W523" s="607"/>
      <c r="X523" s="603"/>
      <c r="Y523" s="603" t="s">
        <v>8225</v>
      </c>
      <c r="Z523" s="608">
        <v>45182</v>
      </c>
      <c r="AA523" s="603"/>
      <c r="AB523" s="606"/>
      <c r="AC523" s="606"/>
      <c r="AD523" s="603"/>
      <c r="AE523" s="603"/>
      <c r="AF523" s="603" t="s">
        <v>398</v>
      </c>
      <c r="AG523" s="603" t="s">
        <v>488</v>
      </c>
      <c r="AH523" s="600" t="s">
        <v>1237</v>
      </c>
      <c r="AI523" s="600" t="str">
        <f>IFERROR(VLOOKUP(cppm_pr[[#This Row],[Order Number]],SPHERE!C:CC,39,0),"")</f>
        <v/>
      </c>
      <c r="AJ523" s="600" t="str">
        <f>IFERROR(VLOOKUP(cppm_pr[[#This Row],[Order Number]],'DC TM ONE'!B:CN,42,0),"")</f>
        <v/>
      </c>
      <c r="AK523" s="600"/>
      <c r="AL523" s="609" t="s">
        <v>9293</v>
      </c>
      <c r="AM523" s="603"/>
      <c r="AN523" s="603"/>
      <c r="AO523" s="600"/>
      <c r="AP523" s="600"/>
      <c r="AQ523" s="600"/>
      <c r="AR523" s="600"/>
      <c r="AS523" s="600" t="s">
        <v>1730</v>
      </c>
      <c r="AT523" s="610"/>
      <c r="AU523" s="603"/>
      <c r="AV523" s="603"/>
      <c r="AW523" s="603"/>
      <c r="AX523" s="603"/>
      <c r="AY523" s="603"/>
      <c r="AZ523" s="603"/>
      <c r="BA523" s="603"/>
      <c r="BB523" s="603"/>
      <c r="BC523" s="603"/>
      <c r="BD523" s="603"/>
      <c r="BE523" s="603"/>
      <c r="BF523" s="603"/>
      <c r="BG523" s="603"/>
      <c r="BH523" s="603"/>
    </row>
    <row r="524" spans="1:60" ht="12" customHeight="1">
      <c r="A524" s="589">
        <v>571</v>
      </c>
      <c r="B524" s="589" t="s">
        <v>546</v>
      </c>
      <c r="C524" s="590" t="s">
        <v>267</v>
      </c>
      <c r="D524" s="591">
        <v>45189</v>
      </c>
      <c r="E524" s="589" t="s">
        <v>9243</v>
      </c>
      <c r="F524" s="592" t="s">
        <v>3085</v>
      </c>
      <c r="G524" s="592" t="s">
        <v>3084</v>
      </c>
      <c r="H524" s="592" t="s">
        <v>3083</v>
      </c>
      <c r="I524" s="596" t="s">
        <v>3082</v>
      </c>
      <c r="J524" s="589" t="s">
        <v>3086</v>
      </c>
      <c r="K524" s="593"/>
      <c r="L524" s="595" t="s">
        <v>49</v>
      </c>
      <c r="M524" s="593"/>
      <c r="N524" s="674"/>
      <c r="O524" s="592"/>
      <c r="P524" s="691"/>
      <c r="Q524" s="691"/>
      <c r="R524" s="596">
        <f t="shared" si="8"/>
        <v>0</v>
      </c>
      <c r="S524" s="596"/>
      <c r="T524" s="596" t="str">
        <f>VLOOKUP(cppm_pr[[#This Row],[Status]],'All Link_LOV'!$I$32:$K$72,2,0)</f>
        <v>PO Issued</v>
      </c>
      <c r="U524" s="596" t="s">
        <v>2593</v>
      </c>
      <c r="V524" s="592">
        <v>96</v>
      </c>
      <c r="W524" s="596" t="s">
        <v>8026</v>
      </c>
      <c r="X524" s="603" t="s">
        <v>499</v>
      </c>
      <c r="Y524" s="603"/>
      <c r="Z524" s="597">
        <v>45182</v>
      </c>
      <c r="AA524" s="598"/>
      <c r="AB524" s="595"/>
      <c r="AC524" s="595"/>
      <c r="AD524" s="592"/>
      <c r="AE524" s="592"/>
      <c r="AF524" s="592" t="s">
        <v>398</v>
      </c>
      <c r="AG524" s="592" t="s">
        <v>488</v>
      </c>
      <c r="AH524" s="592" t="s">
        <v>9294</v>
      </c>
      <c r="AI524" s="600" t="str">
        <f>IFERROR(VLOOKUP(cppm_pr[[#This Row],[Order Number]],SPHERE!C:CC,39,0),"")</f>
        <v/>
      </c>
      <c r="AJ524" s="600" t="str">
        <f>IFERROR(VLOOKUP(cppm_pr[[#This Row],[Order Number]],'DC TM ONE'!B:CN,42,0),"")</f>
        <v/>
      </c>
      <c r="AK524" s="592"/>
      <c r="AL524" s="599"/>
      <c r="AM524" s="592"/>
      <c r="AN524" s="592"/>
      <c r="AO524" s="592" t="s">
        <v>1081</v>
      </c>
      <c r="AP524" s="592"/>
      <c r="AQ524" s="598"/>
      <c r="AR524" s="592">
        <v>3400038532</v>
      </c>
      <c r="AS524" s="592" t="s">
        <v>4256</v>
      </c>
      <c r="AT524" s="598"/>
      <c r="AU524" s="592"/>
      <c r="AV524" s="592"/>
      <c r="AW524" s="592"/>
      <c r="AX524" s="592"/>
      <c r="AY524" s="592"/>
      <c r="AZ524" s="592"/>
      <c r="BA524" s="592"/>
      <c r="BB524" s="592"/>
      <c r="BC524" s="592"/>
      <c r="BD524" s="592"/>
      <c r="BE524" s="592"/>
      <c r="BF524" s="592"/>
      <c r="BG524" s="589" t="s">
        <v>3087</v>
      </c>
      <c r="BH524" s="592"/>
    </row>
    <row r="525" spans="1:60" ht="12" customHeight="1">
      <c r="A525" s="600">
        <v>572</v>
      </c>
      <c r="B525" s="600" t="s">
        <v>546</v>
      </c>
      <c r="C525" s="601" t="s">
        <v>267</v>
      </c>
      <c r="D525" s="602"/>
      <c r="E525" s="600" t="s">
        <v>9229</v>
      </c>
      <c r="F525" s="603" t="s">
        <v>3091</v>
      </c>
      <c r="G525" s="603" t="s">
        <v>3090</v>
      </c>
      <c r="H525" s="603" t="s">
        <v>3089</v>
      </c>
      <c r="I525" s="600" t="s">
        <v>3088</v>
      </c>
      <c r="J525" s="600" t="s">
        <v>3092</v>
      </c>
      <c r="K525" s="611" t="s">
        <v>9295</v>
      </c>
      <c r="L525" s="606" t="s">
        <v>49</v>
      </c>
      <c r="M525" s="611"/>
      <c r="N525" s="606"/>
      <c r="O525" s="603"/>
      <c r="P525" s="625"/>
      <c r="Q525" s="625"/>
      <c r="R525" s="600">
        <f t="shared" si="8"/>
        <v>0</v>
      </c>
      <c r="S525" s="600"/>
      <c r="T525" s="607" t="str">
        <f>VLOOKUP(cppm_pr[[#This Row],[Status]],'All Link_LOV'!$I$32:$K$72,2,0)</f>
        <v>PO Issued</v>
      </c>
      <c r="U525" s="607" t="s">
        <v>2593</v>
      </c>
      <c r="V525" s="603">
        <v>97</v>
      </c>
      <c r="W525" s="607" t="s">
        <v>8026</v>
      </c>
      <c r="X525" s="603" t="s">
        <v>9075</v>
      </c>
      <c r="Y525" s="603"/>
      <c r="Z525" s="608">
        <v>45182</v>
      </c>
      <c r="AA525" s="603"/>
      <c r="AB525" s="606"/>
      <c r="AC525" s="606"/>
      <c r="AD525" s="603"/>
      <c r="AE525" s="603"/>
      <c r="AF525" s="603" t="s">
        <v>398</v>
      </c>
      <c r="AG525" s="603" t="s">
        <v>488</v>
      </c>
      <c r="AH525" s="603"/>
      <c r="AI525" s="600" t="str">
        <f>IFERROR(VLOOKUP(cppm_pr[[#This Row],[Order Number]],SPHERE!C:CC,39,0),"")</f>
        <v/>
      </c>
      <c r="AJ525" s="600" t="str">
        <f>IFERROR(VLOOKUP(cppm_pr[[#This Row],[Order Number]],'DC TM ONE'!B:CN,42,0),"")</f>
        <v/>
      </c>
      <c r="AK525" s="603"/>
      <c r="AL525" s="609"/>
      <c r="AM525" s="603"/>
      <c r="AN525" s="603"/>
      <c r="AO525" s="603" t="s">
        <v>1081</v>
      </c>
      <c r="AP525" s="603"/>
      <c r="AQ525" s="610"/>
      <c r="AR525" s="603">
        <v>3400038897</v>
      </c>
      <c r="AS525" s="603" t="s">
        <v>4099</v>
      </c>
      <c r="AT525" s="610"/>
      <c r="AU525" s="603"/>
      <c r="AV525" s="603"/>
      <c r="AW525" s="603"/>
      <c r="AX525" s="603"/>
      <c r="AY525" s="603"/>
      <c r="AZ525" s="603"/>
      <c r="BA525" s="603"/>
      <c r="BB525" s="603"/>
      <c r="BC525" s="603"/>
      <c r="BD525" s="603"/>
      <c r="BE525" s="603"/>
      <c r="BF525" s="603"/>
      <c r="BG525" s="600" t="s">
        <v>3093</v>
      </c>
      <c r="BH525" s="603"/>
    </row>
    <row r="526" spans="1:60" ht="12" customHeight="1">
      <c r="A526" s="589">
        <v>573</v>
      </c>
      <c r="B526" s="589" t="s">
        <v>546</v>
      </c>
      <c r="C526" s="590" t="s">
        <v>267</v>
      </c>
      <c r="D526" s="591"/>
      <c r="E526" s="589" t="s">
        <v>9177</v>
      </c>
      <c r="F526" s="592" t="s">
        <v>3091</v>
      </c>
      <c r="G526" s="592" t="s">
        <v>3090</v>
      </c>
      <c r="H526" s="592" t="s">
        <v>3095</v>
      </c>
      <c r="I526" s="589" t="s">
        <v>3094</v>
      </c>
      <c r="J526" s="589" t="s">
        <v>3092</v>
      </c>
      <c r="K526" s="593" t="s">
        <v>9296</v>
      </c>
      <c r="L526" s="595" t="s">
        <v>49</v>
      </c>
      <c r="M526" s="593"/>
      <c r="N526" s="595"/>
      <c r="O526" s="592"/>
      <c r="P526" s="655"/>
      <c r="Q526" s="655">
        <v>45202</v>
      </c>
      <c r="R526" s="589">
        <f t="shared" si="8"/>
        <v>45202</v>
      </c>
      <c r="S526" s="589"/>
      <c r="T526" s="596" t="str">
        <f>VLOOKUP(cppm_pr[[#This Row],[Status]],'All Link_LOV'!$I$32:$K$72,2,0)</f>
        <v>PO Issued</v>
      </c>
      <c r="U526" s="596" t="s">
        <v>2593</v>
      </c>
      <c r="V526" s="592">
        <v>98</v>
      </c>
      <c r="W526" s="596" t="s">
        <v>8026</v>
      </c>
      <c r="X526" s="603" t="s">
        <v>9075</v>
      </c>
      <c r="Y526" s="603"/>
      <c r="Z526" s="597">
        <v>45182</v>
      </c>
      <c r="AA526" s="598"/>
      <c r="AB526" s="595"/>
      <c r="AC526" s="595"/>
      <c r="AD526" s="592"/>
      <c r="AE526" s="592"/>
      <c r="AF526" s="592" t="s">
        <v>398</v>
      </c>
      <c r="AG526" s="592" t="s">
        <v>488</v>
      </c>
      <c r="AH526" s="592"/>
      <c r="AI526" s="600" t="str">
        <f>IFERROR(VLOOKUP(cppm_pr[[#This Row],[Order Number]],SPHERE!C:CC,39,0),"")</f>
        <v/>
      </c>
      <c r="AJ526" s="600" t="str">
        <f>IFERROR(VLOOKUP(cppm_pr[[#This Row],[Order Number]],'DC TM ONE'!B:CN,42,0),"")</f>
        <v/>
      </c>
      <c r="AK526" s="592"/>
      <c r="AL526" s="599"/>
      <c r="AM526" s="592"/>
      <c r="AN526" s="592"/>
      <c r="AO526" s="592" t="s">
        <v>1081</v>
      </c>
      <c r="AP526" s="592"/>
      <c r="AQ526" s="598"/>
      <c r="AR526" s="592">
        <v>3400038897</v>
      </c>
      <c r="AS526" s="592" t="s">
        <v>4099</v>
      </c>
      <c r="AT526" s="598"/>
      <c r="AU526" s="592"/>
      <c r="AV526" s="592"/>
      <c r="AW526" s="592"/>
      <c r="AX526" s="592"/>
      <c r="AY526" s="592"/>
      <c r="AZ526" s="592"/>
      <c r="BA526" s="592"/>
      <c r="BB526" s="592"/>
      <c r="BC526" s="592"/>
      <c r="BD526" s="592"/>
      <c r="BE526" s="592"/>
      <c r="BF526" s="592"/>
      <c r="BG526" s="589" t="s">
        <v>3093</v>
      </c>
      <c r="BH526" s="592"/>
    </row>
    <row r="527" spans="1:60" ht="12" customHeight="1">
      <c r="A527" s="600">
        <v>524</v>
      </c>
      <c r="B527" s="600" t="s">
        <v>63</v>
      </c>
      <c r="C527" s="601" t="s">
        <v>267</v>
      </c>
      <c r="D527" s="602">
        <v>45204</v>
      </c>
      <c r="E527" s="600" t="s">
        <v>9297</v>
      </c>
      <c r="F527" s="603" t="s">
        <v>1248</v>
      </c>
      <c r="G527" s="603" t="s">
        <v>1931</v>
      </c>
      <c r="H527" s="603" t="s">
        <v>1243</v>
      </c>
      <c r="I527" s="600" t="s">
        <v>2856</v>
      </c>
      <c r="J527" s="600" t="s">
        <v>2859</v>
      </c>
      <c r="K527" s="611" t="s">
        <v>9298</v>
      </c>
      <c r="L527" s="606" t="s">
        <v>1728</v>
      </c>
      <c r="M527" s="611"/>
      <c r="N527" s="601"/>
      <c r="O527" s="603"/>
      <c r="P527" s="625"/>
      <c r="Q527" s="625"/>
      <c r="R527" s="600">
        <f t="shared" si="8"/>
        <v>0</v>
      </c>
      <c r="S527" s="600"/>
      <c r="T527" s="607" t="str">
        <f>VLOOKUP(cppm_pr[[#This Row],[Status]],'All Link_LOV'!$I$32:$K$72,2,0)</f>
        <v>PO Issued</v>
      </c>
      <c r="U527" s="607" t="s">
        <v>2593</v>
      </c>
      <c r="V527" s="603">
        <v>49</v>
      </c>
      <c r="W527" s="607" t="s">
        <v>8026</v>
      </c>
      <c r="X527" s="603" t="s">
        <v>9075</v>
      </c>
      <c r="Y527" s="603"/>
      <c r="Z527" s="608">
        <v>45182</v>
      </c>
      <c r="AA527" s="603"/>
      <c r="AB527" s="606">
        <v>81241</v>
      </c>
      <c r="AC527" s="606"/>
      <c r="AD527" s="603"/>
      <c r="AE527" s="603"/>
      <c r="AF527" s="603" t="s">
        <v>398</v>
      </c>
      <c r="AG527" s="603" t="s">
        <v>488</v>
      </c>
      <c r="AH527" s="600" t="s">
        <v>1242</v>
      </c>
      <c r="AI527" s="600" t="str">
        <f>IFERROR(VLOOKUP(cppm_pr[[#This Row],[Order Number]],SPHERE!C:CC,39,0),"")</f>
        <v/>
      </c>
      <c r="AJ527" s="600" t="str">
        <f>IFERROR(VLOOKUP(cppm_pr[[#This Row],[Order Number]],'DC TM ONE'!B:CN,42,0),"")</f>
        <v/>
      </c>
      <c r="AK527" s="600"/>
      <c r="AL527" s="609"/>
      <c r="AM527" s="603"/>
      <c r="AN527" s="603"/>
      <c r="AO527" s="600"/>
      <c r="AP527" s="600"/>
      <c r="AQ527" s="600"/>
      <c r="AR527" s="600"/>
      <c r="AS527" s="600" t="s">
        <v>9299</v>
      </c>
      <c r="AT527" s="610"/>
      <c r="AU527" s="603"/>
      <c r="AV527" s="603"/>
      <c r="AW527" s="603"/>
      <c r="AX527" s="603"/>
      <c r="AY527" s="603"/>
      <c r="AZ527" s="603"/>
      <c r="BA527" s="603"/>
      <c r="BB527" s="603"/>
      <c r="BC527" s="603"/>
      <c r="BD527" s="603"/>
      <c r="BE527" s="603"/>
      <c r="BF527" s="603"/>
      <c r="BG527" s="600" t="s">
        <v>2860</v>
      </c>
      <c r="BH527" s="603"/>
    </row>
    <row r="528" spans="1:60" ht="12" customHeight="1">
      <c r="A528" s="589">
        <v>574</v>
      </c>
      <c r="B528" s="589" t="s">
        <v>546</v>
      </c>
      <c r="C528" s="571" t="s">
        <v>200</v>
      </c>
      <c r="D528" s="591"/>
      <c r="E528" s="589" t="s">
        <v>6058</v>
      </c>
      <c r="F528" s="592" t="s">
        <v>3099</v>
      </c>
      <c r="G528" s="592" t="s">
        <v>3098</v>
      </c>
      <c r="H528" s="592" t="s">
        <v>3097</v>
      </c>
      <c r="I528" s="589"/>
      <c r="J528" s="589" t="s">
        <v>3100</v>
      </c>
      <c r="K528" s="593"/>
      <c r="L528" s="595" t="s">
        <v>49</v>
      </c>
      <c r="M528" s="593"/>
      <c r="N528" s="595"/>
      <c r="O528" s="592"/>
      <c r="P528" s="655"/>
      <c r="Q528" s="655"/>
      <c r="R528" s="589">
        <f t="shared" si="8"/>
        <v>0</v>
      </c>
      <c r="S528" s="589"/>
      <c r="T528" s="596" t="str">
        <f>VLOOKUP(cppm_pr[[#This Row],[Status]],'All Link_LOV'!$I$32:$K$72,2,0)</f>
        <v>New Request PR</v>
      </c>
      <c r="U528" s="596" t="s">
        <v>2593</v>
      </c>
      <c r="V528" s="592">
        <v>99</v>
      </c>
      <c r="W528" s="596"/>
      <c r="X528" s="592"/>
      <c r="Y528" s="592" t="s">
        <v>6058</v>
      </c>
      <c r="Z528" s="597">
        <v>45182</v>
      </c>
      <c r="AA528" s="592"/>
      <c r="AB528" s="595"/>
      <c r="AC528" s="595"/>
      <c r="AD528" s="592"/>
      <c r="AE528" s="592"/>
      <c r="AF528" s="592" t="s">
        <v>398</v>
      </c>
      <c r="AG528" s="592" t="s">
        <v>488</v>
      </c>
      <c r="AH528" s="592"/>
      <c r="AI528" s="600" t="str">
        <f>IFERROR(VLOOKUP(cppm_pr[[#This Row],[Order Number]],SPHERE!C:CC,39,0),"")</f>
        <v/>
      </c>
      <c r="AJ528" s="600" t="str">
        <f>IFERROR(VLOOKUP(cppm_pr[[#This Row],[Order Number]],'DC TM ONE'!B:CN,42,0),"")</f>
        <v/>
      </c>
      <c r="AK528" s="592"/>
      <c r="AL528" s="599"/>
      <c r="AM528" s="592"/>
      <c r="AN528" s="592"/>
      <c r="AO528" s="592" t="s">
        <v>1081</v>
      </c>
      <c r="AP528" s="592"/>
      <c r="AQ528" s="598"/>
      <c r="AR528" s="592"/>
      <c r="AS528" s="592"/>
      <c r="AT528" s="598"/>
      <c r="AU528" s="592"/>
      <c r="AV528" s="592"/>
      <c r="AW528" s="592"/>
      <c r="AX528" s="592"/>
      <c r="AY528" s="592"/>
      <c r="AZ528" s="592"/>
      <c r="BA528" s="592"/>
      <c r="BB528" s="592"/>
      <c r="BC528" s="592"/>
      <c r="BD528" s="592"/>
      <c r="BE528" s="592"/>
      <c r="BF528" s="592"/>
      <c r="BG528" s="592"/>
      <c r="BH528" s="592"/>
    </row>
    <row r="529" spans="1:60" ht="12" customHeight="1">
      <c r="A529" s="600">
        <v>526</v>
      </c>
      <c r="B529" s="600" t="s">
        <v>62</v>
      </c>
      <c r="C529" s="601" t="s">
        <v>267</v>
      </c>
      <c r="D529" s="602"/>
      <c r="E529" s="600" t="s">
        <v>9300</v>
      </c>
      <c r="F529" s="603" t="s">
        <v>1254</v>
      </c>
      <c r="G529" s="603" t="s">
        <v>2867</v>
      </c>
      <c r="H529" s="603" t="s">
        <v>1250</v>
      </c>
      <c r="I529" s="607" t="s">
        <v>1253</v>
      </c>
      <c r="J529" s="600" t="s">
        <v>2868</v>
      </c>
      <c r="K529" s="600" t="s">
        <v>9300</v>
      </c>
      <c r="L529" s="606" t="s">
        <v>55</v>
      </c>
      <c r="M529" s="611"/>
      <c r="N529" s="606"/>
      <c r="O529" s="603"/>
      <c r="P529" s="665"/>
      <c r="Q529" s="665"/>
      <c r="R529" s="607">
        <f t="shared" si="8"/>
        <v>0</v>
      </c>
      <c r="S529" s="607"/>
      <c r="T529" s="607" t="str">
        <f>VLOOKUP(cppm_pr[[#This Row],[Status]],'All Link_LOV'!$I$32:$K$72,2,0)</f>
        <v>PO Issued</v>
      </c>
      <c r="U529" s="607" t="s">
        <v>2593</v>
      </c>
      <c r="V529" s="603">
        <v>51</v>
      </c>
      <c r="W529" s="607" t="s">
        <v>8026</v>
      </c>
      <c r="X529" s="603" t="s">
        <v>499</v>
      </c>
      <c r="Y529" s="603"/>
      <c r="Z529" s="608">
        <v>45182</v>
      </c>
      <c r="AA529" s="603"/>
      <c r="AB529" s="606"/>
      <c r="AC529" s="606"/>
      <c r="AD529" s="603"/>
      <c r="AE529" s="603"/>
      <c r="AF529" s="603" t="s">
        <v>398</v>
      </c>
      <c r="AG529" s="603" t="s">
        <v>488</v>
      </c>
      <c r="AH529" s="600" t="s">
        <v>9301</v>
      </c>
      <c r="AI529" s="600" t="str">
        <f>IFERROR(VLOOKUP(cppm_pr[[#This Row],[Order Number]],SPHERE!C:CC,39,0),"")</f>
        <v/>
      </c>
      <c r="AJ529" s="600" t="str">
        <f>IFERROR(VLOOKUP(cppm_pr[[#This Row],[Order Number]],'DC TM ONE'!B:CN,42,0),"")</f>
        <v/>
      </c>
      <c r="AK529" s="600"/>
      <c r="AL529" s="609"/>
      <c r="AM529" s="603"/>
      <c r="AN529" s="603"/>
      <c r="AO529" s="603"/>
      <c r="AP529" s="603"/>
      <c r="AQ529" s="610"/>
      <c r="AR529" s="603">
        <v>3400039143</v>
      </c>
      <c r="AS529" s="690" t="s">
        <v>4214</v>
      </c>
      <c r="AT529" s="610"/>
      <c r="AU529" s="603"/>
      <c r="AV529" s="603"/>
      <c r="AW529" s="603"/>
      <c r="AX529" s="603"/>
      <c r="AY529" s="603"/>
      <c r="AZ529" s="603"/>
      <c r="BA529" s="603"/>
      <c r="BB529" s="603"/>
      <c r="BC529" s="603"/>
      <c r="BD529" s="603"/>
      <c r="BE529" s="603"/>
      <c r="BF529" s="603"/>
      <c r="BG529" s="600" t="s">
        <v>2869</v>
      </c>
      <c r="BH529" s="603"/>
    </row>
    <row r="530" spans="1:60" ht="12" customHeight="1">
      <c r="A530" s="589">
        <v>527</v>
      </c>
      <c r="B530" s="589" t="s">
        <v>62</v>
      </c>
      <c r="C530" s="590" t="s">
        <v>267</v>
      </c>
      <c r="D530" s="591"/>
      <c r="E530" s="589" t="s">
        <v>9302</v>
      </c>
      <c r="F530" s="592" t="s">
        <v>1258</v>
      </c>
      <c r="G530" s="592" t="s">
        <v>2870</v>
      </c>
      <c r="H530" s="592" t="s">
        <v>1256</v>
      </c>
      <c r="I530" s="589" t="s">
        <v>9303</v>
      </c>
      <c r="J530" s="589" t="s">
        <v>2871</v>
      </c>
      <c r="K530" s="593"/>
      <c r="L530" s="595" t="s">
        <v>55</v>
      </c>
      <c r="M530" s="593"/>
      <c r="N530" s="595"/>
      <c r="O530" s="592"/>
      <c r="P530" s="655"/>
      <c r="Q530" s="655"/>
      <c r="R530" s="589">
        <f t="shared" si="8"/>
        <v>0</v>
      </c>
      <c r="S530" s="589"/>
      <c r="T530" s="596" t="str">
        <f>VLOOKUP(cppm_pr[[#This Row],[Status]],'All Link_LOV'!$I$32:$K$72,2,0)</f>
        <v>PO Issued</v>
      </c>
      <c r="U530" s="596" t="s">
        <v>2593</v>
      </c>
      <c r="V530" s="592">
        <v>52</v>
      </c>
      <c r="W530" s="596"/>
      <c r="X530" s="592"/>
      <c r="Y530" s="592" t="s">
        <v>8225</v>
      </c>
      <c r="Z530" s="597">
        <v>45182</v>
      </c>
      <c r="AA530" s="598"/>
      <c r="AB530" s="595"/>
      <c r="AC530" s="595"/>
      <c r="AD530" s="592"/>
      <c r="AE530" s="592"/>
      <c r="AF530" s="592" t="s">
        <v>398</v>
      </c>
      <c r="AG530" s="592" t="s">
        <v>488</v>
      </c>
      <c r="AH530" s="589" t="s">
        <v>9304</v>
      </c>
      <c r="AI530" s="600" t="str">
        <f>IFERROR(VLOOKUP(cppm_pr[[#This Row],[Order Number]],SPHERE!C:CC,39,0),"")</f>
        <v/>
      </c>
      <c r="AJ530" s="600" t="str">
        <f>IFERROR(VLOOKUP(cppm_pr[[#This Row],[Order Number]],'DC TM ONE'!B:CN,42,0),"")</f>
        <v/>
      </c>
      <c r="AK530" s="589"/>
      <c r="AL530" s="599"/>
      <c r="AM530" s="592"/>
      <c r="AN530" s="592"/>
      <c r="AO530" s="592"/>
      <c r="AP530" s="592"/>
      <c r="AQ530" s="598"/>
      <c r="AR530" s="592">
        <v>3400038882</v>
      </c>
      <c r="AS530" s="695" t="s">
        <v>4016</v>
      </c>
      <c r="AT530" s="598"/>
      <c r="AU530" s="592"/>
      <c r="AV530" s="592"/>
      <c r="AW530" s="592"/>
      <c r="AX530" s="592"/>
      <c r="AY530" s="592"/>
      <c r="AZ530" s="592"/>
      <c r="BA530" s="592"/>
      <c r="BB530" s="592"/>
      <c r="BC530" s="592"/>
      <c r="BD530" s="592"/>
      <c r="BE530" s="592"/>
      <c r="BF530" s="592"/>
      <c r="BG530" s="592"/>
      <c r="BH530" s="592"/>
    </row>
    <row r="531" spans="1:60" ht="12" customHeight="1">
      <c r="A531" s="600">
        <v>528</v>
      </c>
      <c r="B531" s="600" t="s">
        <v>76</v>
      </c>
      <c r="C531" s="601" t="s">
        <v>242</v>
      </c>
      <c r="D531" s="602">
        <v>45183</v>
      </c>
      <c r="E531" s="600" t="s">
        <v>9305</v>
      </c>
      <c r="F531" s="603" t="s">
        <v>1266</v>
      </c>
      <c r="G531" s="603" t="s">
        <v>2874</v>
      </c>
      <c r="H531" s="603" t="s">
        <v>1260</v>
      </c>
      <c r="I531" s="607" t="s">
        <v>1265</v>
      </c>
      <c r="J531" s="600" t="s">
        <v>2875</v>
      </c>
      <c r="K531" s="611"/>
      <c r="L531" s="606" t="s">
        <v>1264</v>
      </c>
      <c r="M531" s="611"/>
      <c r="N531" s="606"/>
      <c r="O531" s="603"/>
      <c r="P531" s="665"/>
      <c r="Q531" s="665"/>
      <c r="R531" s="607">
        <f t="shared" si="8"/>
        <v>0</v>
      </c>
      <c r="S531" s="607"/>
      <c r="T531" s="607" t="str">
        <f>VLOOKUP(cppm_pr[[#This Row],[Status]],'All Link_LOV'!$I$32:$K$72,2,0)</f>
        <v>RPKA In Progress</v>
      </c>
      <c r="U531" s="607" t="s">
        <v>2593</v>
      </c>
      <c r="V531" s="603">
        <v>53</v>
      </c>
      <c r="W531" s="607" t="s">
        <v>8026</v>
      </c>
      <c r="X531" s="603" t="s">
        <v>499</v>
      </c>
      <c r="Y531" s="603"/>
      <c r="Z531" s="608">
        <v>45182</v>
      </c>
      <c r="AA531" s="603"/>
      <c r="AB531" s="606"/>
      <c r="AC531" s="606"/>
      <c r="AD531" s="603"/>
      <c r="AE531" s="603"/>
      <c r="AF531" s="603" t="s">
        <v>398</v>
      </c>
      <c r="AG531" s="603" t="s">
        <v>488</v>
      </c>
      <c r="AH531" s="603"/>
      <c r="AI531" s="600" t="str">
        <f>IFERROR(VLOOKUP(cppm_pr[[#This Row],[Order Number]],SPHERE!C:CC,39,0),"")</f>
        <v/>
      </c>
      <c r="AJ531" s="600" t="str">
        <f>IFERROR(VLOOKUP(cppm_pr[[#This Row],[Order Number]],'DC TM ONE'!B:CN,42,0),"")</f>
        <v/>
      </c>
      <c r="AK531" s="603"/>
      <c r="AL531" s="609"/>
      <c r="AM531" s="603"/>
      <c r="AN531" s="603"/>
      <c r="AO531" s="603" t="s">
        <v>1265</v>
      </c>
      <c r="AP531" s="603"/>
      <c r="AQ531" s="610"/>
      <c r="AR531" s="603"/>
      <c r="AS531" s="603"/>
      <c r="AT531" s="610"/>
      <c r="AU531" s="603"/>
      <c r="AV531" s="603"/>
      <c r="AW531" s="603"/>
      <c r="AX531" s="603"/>
      <c r="AY531" s="603"/>
      <c r="AZ531" s="603"/>
      <c r="BA531" s="603"/>
      <c r="BB531" s="603"/>
      <c r="BC531" s="603"/>
      <c r="BD531" s="603"/>
      <c r="BE531" s="603"/>
      <c r="BF531" s="603"/>
      <c r="BG531" s="600" t="s">
        <v>2876</v>
      </c>
      <c r="BH531" s="603"/>
    </row>
    <row r="532" spans="1:60" ht="12" customHeight="1">
      <c r="A532" s="589">
        <v>575</v>
      </c>
      <c r="B532" s="589" t="s">
        <v>546</v>
      </c>
      <c r="C532" s="571" t="s">
        <v>200</v>
      </c>
      <c r="D532" s="591"/>
      <c r="E532" s="589" t="s">
        <v>6058</v>
      </c>
      <c r="F532" s="592" t="s">
        <v>3099</v>
      </c>
      <c r="G532" s="592" t="s">
        <v>3098</v>
      </c>
      <c r="H532" s="592" t="s">
        <v>3103</v>
      </c>
      <c r="I532" s="589"/>
      <c r="J532" s="589" t="s">
        <v>3100</v>
      </c>
      <c r="K532" s="593"/>
      <c r="L532" s="595" t="s">
        <v>49</v>
      </c>
      <c r="M532" s="593"/>
      <c r="N532" s="595"/>
      <c r="O532" s="592"/>
      <c r="P532" s="655"/>
      <c r="Q532" s="655"/>
      <c r="R532" s="589">
        <f t="shared" si="8"/>
        <v>0</v>
      </c>
      <c r="S532" s="589"/>
      <c r="T532" s="596" t="str">
        <f>VLOOKUP(cppm_pr[[#This Row],[Status]],'All Link_LOV'!$I$32:$K$72,2,0)</f>
        <v>New Request PR</v>
      </c>
      <c r="U532" s="596" t="s">
        <v>2593</v>
      </c>
      <c r="V532" s="592">
        <v>100</v>
      </c>
      <c r="W532" s="596"/>
      <c r="X532" s="592"/>
      <c r="Y532" s="592" t="s">
        <v>6058</v>
      </c>
      <c r="Z532" s="597">
        <v>45182</v>
      </c>
      <c r="AA532" s="598"/>
      <c r="AB532" s="595"/>
      <c r="AC532" s="595"/>
      <c r="AD532" s="592"/>
      <c r="AE532" s="592"/>
      <c r="AF532" s="592" t="s">
        <v>398</v>
      </c>
      <c r="AG532" s="592" t="s">
        <v>488</v>
      </c>
      <c r="AH532" s="592"/>
      <c r="AI532" s="600" t="str">
        <f>IFERROR(VLOOKUP(cppm_pr[[#This Row],[Order Number]],SPHERE!C:CC,39,0),"")</f>
        <v/>
      </c>
      <c r="AJ532" s="600" t="str">
        <f>IFERROR(VLOOKUP(cppm_pr[[#This Row],[Order Number]],'DC TM ONE'!B:CN,42,0),"")</f>
        <v/>
      </c>
      <c r="AK532" s="592"/>
      <c r="AL532" s="599"/>
      <c r="AM532" s="592"/>
      <c r="AN532" s="592"/>
      <c r="AO532" s="592" t="s">
        <v>1081</v>
      </c>
      <c r="AP532" s="592"/>
      <c r="AQ532" s="598"/>
      <c r="AR532" s="592"/>
      <c r="AS532" s="592"/>
      <c r="AT532" s="598"/>
      <c r="AU532" s="592"/>
      <c r="AV532" s="592"/>
      <c r="AW532" s="592"/>
      <c r="AX532" s="592"/>
      <c r="AY532" s="592"/>
      <c r="AZ532" s="592"/>
      <c r="BA532" s="592"/>
      <c r="BB532" s="592"/>
      <c r="BC532" s="592"/>
      <c r="BD532" s="592"/>
      <c r="BE532" s="592"/>
      <c r="BF532" s="592"/>
      <c r="BG532" s="592"/>
      <c r="BH532" s="592"/>
    </row>
    <row r="533" spans="1:60" ht="12" customHeight="1">
      <c r="A533" s="600">
        <v>576</v>
      </c>
      <c r="B533" s="600" t="s">
        <v>546</v>
      </c>
      <c r="C533" s="601" t="s">
        <v>260</v>
      </c>
      <c r="D533" s="602"/>
      <c r="E533" s="600" t="s">
        <v>9306</v>
      </c>
      <c r="F533" s="603" t="s">
        <v>3107</v>
      </c>
      <c r="G533" s="603" t="s">
        <v>3106</v>
      </c>
      <c r="H533" s="603" t="s">
        <v>3105</v>
      </c>
      <c r="I533" s="600" t="s">
        <v>9307</v>
      </c>
      <c r="J533" s="600" t="s">
        <v>3108</v>
      </c>
      <c r="K533" s="611"/>
      <c r="L533" s="606" t="s">
        <v>49</v>
      </c>
      <c r="M533" s="611"/>
      <c r="N533" s="606"/>
      <c r="O533" s="603"/>
      <c r="P533" s="625"/>
      <c r="Q533" s="625"/>
      <c r="R533" s="600">
        <f t="shared" si="8"/>
        <v>0</v>
      </c>
      <c r="S533" s="600"/>
      <c r="T533" s="607" t="str">
        <f>VLOOKUP(cppm_pr[[#This Row],[Status]],'All Link_LOV'!$I$32:$K$72,2,0)</f>
        <v>PR Creation</v>
      </c>
      <c r="U533" s="607" t="s">
        <v>2593</v>
      </c>
      <c r="V533" s="603">
        <v>101</v>
      </c>
      <c r="W533" s="607" t="s">
        <v>8026</v>
      </c>
      <c r="X533" s="603" t="s">
        <v>9075</v>
      </c>
      <c r="Y533" s="603"/>
      <c r="Z533" s="608">
        <v>45182</v>
      </c>
      <c r="AA533" s="603"/>
      <c r="AB533" s="606"/>
      <c r="AC533" s="606"/>
      <c r="AD533" s="603"/>
      <c r="AE533" s="603"/>
      <c r="AF533" s="603" t="s">
        <v>398</v>
      </c>
      <c r="AG533" s="603" t="s">
        <v>488</v>
      </c>
      <c r="AH533" s="603"/>
      <c r="AI533" s="600" t="str">
        <f>IFERROR(VLOOKUP(cppm_pr[[#This Row],[Order Number]],SPHERE!C:CC,39,0),"")</f>
        <v/>
      </c>
      <c r="AJ533" s="600" t="str">
        <f>IFERROR(VLOOKUP(cppm_pr[[#This Row],[Order Number]],'DC TM ONE'!B:CN,42,0),"")</f>
        <v/>
      </c>
      <c r="AK533" s="603"/>
      <c r="AL533" s="609"/>
      <c r="AM533" s="603" t="s">
        <v>6582</v>
      </c>
      <c r="AN533" s="603" t="s">
        <v>9308</v>
      </c>
      <c r="AO533" s="603" t="s">
        <v>1081</v>
      </c>
      <c r="AP533" s="603"/>
      <c r="AQ533" s="610"/>
      <c r="AR533" s="603">
        <v>3400038767</v>
      </c>
      <c r="AS533" s="603" t="s">
        <v>4240</v>
      </c>
      <c r="AT533" s="610"/>
      <c r="AU533" s="603"/>
      <c r="AV533" s="603"/>
      <c r="AW533" s="603"/>
      <c r="AX533" s="603"/>
      <c r="AY533" s="603"/>
      <c r="AZ533" s="603"/>
      <c r="BA533" s="603"/>
      <c r="BB533" s="603"/>
      <c r="BC533" s="603"/>
      <c r="BD533" s="603"/>
      <c r="BE533" s="603"/>
      <c r="BF533" s="603"/>
      <c r="BG533" s="600" t="s">
        <v>3109</v>
      </c>
      <c r="BH533" s="603"/>
    </row>
    <row r="534" spans="1:60" ht="12" customHeight="1">
      <c r="A534" s="589">
        <v>577</v>
      </c>
      <c r="B534" s="589" t="s">
        <v>546</v>
      </c>
      <c r="C534" s="590" t="s">
        <v>260</v>
      </c>
      <c r="D534" s="591"/>
      <c r="E534" s="589" t="s">
        <v>9309</v>
      </c>
      <c r="F534" s="592" t="s">
        <v>3107</v>
      </c>
      <c r="G534" s="592" t="s">
        <v>3106</v>
      </c>
      <c r="H534" s="592" t="s">
        <v>3111</v>
      </c>
      <c r="I534" s="589" t="s">
        <v>9310</v>
      </c>
      <c r="J534" s="589" t="s">
        <v>3108</v>
      </c>
      <c r="K534" s="593"/>
      <c r="L534" s="595" t="s">
        <v>49</v>
      </c>
      <c r="M534" s="593"/>
      <c r="N534" s="595"/>
      <c r="O534" s="592"/>
      <c r="P534" s="655"/>
      <c r="Q534" s="655"/>
      <c r="R534" s="589">
        <f t="shared" si="8"/>
        <v>0</v>
      </c>
      <c r="S534" s="589"/>
      <c r="T534" s="596" t="str">
        <f>VLOOKUP(cppm_pr[[#This Row],[Status]],'All Link_LOV'!$I$32:$K$72,2,0)</f>
        <v>PR Creation</v>
      </c>
      <c r="U534" s="596" t="s">
        <v>2593</v>
      </c>
      <c r="V534" s="592">
        <v>102</v>
      </c>
      <c r="W534" s="596" t="s">
        <v>8026</v>
      </c>
      <c r="X534" s="603" t="s">
        <v>9075</v>
      </c>
      <c r="Y534" s="603"/>
      <c r="Z534" s="597">
        <v>45182</v>
      </c>
      <c r="AA534" s="598"/>
      <c r="AB534" s="595"/>
      <c r="AC534" s="595"/>
      <c r="AD534" s="592"/>
      <c r="AE534" s="592"/>
      <c r="AF534" s="592" t="s">
        <v>398</v>
      </c>
      <c r="AG534" s="592" t="s">
        <v>488</v>
      </c>
      <c r="AH534" s="592"/>
      <c r="AI534" s="600" t="str">
        <f>IFERROR(VLOOKUP(cppm_pr[[#This Row],[Order Number]],SPHERE!C:CC,39,0),"")</f>
        <v/>
      </c>
      <c r="AJ534" s="600" t="str">
        <f>IFERROR(VLOOKUP(cppm_pr[[#This Row],[Order Number]],'DC TM ONE'!B:CN,42,0),"")</f>
        <v/>
      </c>
      <c r="AK534" s="592"/>
      <c r="AL534" s="599"/>
      <c r="AM534" s="592"/>
      <c r="AN534" s="592"/>
      <c r="AO534" s="592" t="s">
        <v>1081</v>
      </c>
      <c r="AP534" s="592"/>
      <c r="AQ534" s="598"/>
      <c r="AR534" s="592"/>
      <c r="AS534" s="592"/>
      <c r="AT534" s="598"/>
      <c r="AU534" s="592"/>
      <c r="AV534" s="592"/>
      <c r="AW534" s="592"/>
      <c r="AX534" s="592"/>
      <c r="AY534" s="592"/>
      <c r="AZ534" s="592"/>
      <c r="BA534" s="592"/>
      <c r="BB534" s="592"/>
      <c r="BC534" s="592"/>
      <c r="BD534" s="592"/>
      <c r="BE534" s="592"/>
      <c r="BF534" s="592"/>
      <c r="BG534" s="589" t="s">
        <v>3109</v>
      </c>
      <c r="BH534" s="592"/>
    </row>
    <row r="535" spans="1:60" ht="12" customHeight="1">
      <c r="A535" s="600">
        <v>532</v>
      </c>
      <c r="B535" s="600" t="s">
        <v>76</v>
      </c>
      <c r="C535" s="601" t="s">
        <v>254</v>
      </c>
      <c r="D535" s="602"/>
      <c r="E535" s="600" t="s">
        <v>7570</v>
      </c>
      <c r="F535" s="603" t="s">
        <v>1269</v>
      </c>
      <c r="G535" s="603" t="s">
        <v>2900</v>
      </c>
      <c r="H535" s="603" t="s">
        <v>1268</v>
      </c>
      <c r="I535" s="600" t="s">
        <v>2899</v>
      </c>
      <c r="J535" s="600" t="s">
        <v>2901</v>
      </c>
      <c r="K535" s="611"/>
      <c r="L535" s="606" t="s">
        <v>50</v>
      </c>
      <c r="M535" s="611"/>
      <c r="N535" s="606"/>
      <c r="O535" s="603"/>
      <c r="P535" s="625"/>
      <c r="Q535" s="625"/>
      <c r="R535" s="600">
        <f t="shared" si="8"/>
        <v>0</v>
      </c>
      <c r="S535" s="600"/>
      <c r="T535" s="607" t="str">
        <f>VLOOKUP(cppm_pr[[#This Row],[Status]],'All Link_LOV'!$I$32:$K$72,2,0)</f>
        <v>PO Issued</v>
      </c>
      <c r="U535" s="607" t="s">
        <v>2593</v>
      </c>
      <c r="V535" s="603">
        <v>57</v>
      </c>
      <c r="W535" s="607"/>
      <c r="X535" s="603"/>
      <c r="Y535" s="603" t="s">
        <v>6058</v>
      </c>
      <c r="Z535" s="608">
        <v>45182</v>
      </c>
      <c r="AA535" s="603"/>
      <c r="AB535" s="606"/>
      <c r="AC535" s="606"/>
      <c r="AD535" s="603"/>
      <c r="AE535" s="603"/>
      <c r="AF535" s="603" t="s">
        <v>398</v>
      </c>
      <c r="AG535" s="603" t="s">
        <v>488</v>
      </c>
      <c r="AH535" s="603"/>
      <c r="AI535" s="600" t="str">
        <f>IFERROR(VLOOKUP(cppm_pr[[#This Row],[Order Number]],SPHERE!C:CC,39,0),"")</f>
        <v/>
      </c>
      <c r="AJ535" s="600" t="str">
        <f>IFERROR(VLOOKUP(cppm_pr[[#This Row],[Order Number]],'DC TM ONE'!B:CN,42,0),"")</f>
        <v/>
      </c>
      <c r="AK535" s="603"/>
      <c r="AL535" s="609"/>
      <c r="AM535" s="603"/>
      <c r="AN535" s="603"/>
      <c r="AO535" s="603"/>
      <c r="AP535" s="603"/>
      <c r="AQ535" s="610"/>
      <c r="AR535" s="603"/>
      <c r="AS535" s="603"/>
      <c r="AT535" s="610"/>
      <c r="AU535" s="603"/>
      <c r="AV535" s="603"/>
      <c r="AW535" s="603"/>
      <c r="AX535" s="603"/>
      <c r="AY535" s="603"/>
      <c r="AZ535" s="603"/>
      <c r="BA535" s="603"/>
      <c r="BB535" s="603"/>
      <c r="BC535" s="603"/>
      <c r="BD535" s="603"/>
      <c r="BE535" s="603"/>
      <c r="BF535" s="603"/>
      <c r="BG535" s="603"/>
      <c r="BH535" s="603"/>
    </row>
    <row r="536" spans="1:60" ht="12" customHeight="1">
      <c r="A536" s="589">
        <v>533</v>
      </c>
      <c r="B536" s="589" t="s">
        <v>62</v>
      </c>
      <c r="C536" s="590" t="s">
        <v>267</v>
      </c>
      <c r="D536" s="591"/>
      <c r="E536" s="589" t="s">
        <v>7618</v>
      </c>
      <c r="F536" s="592" t="s">
        <v>1274</v>
      </c>
      <c r="G536" s="592" t="s">
        <v>1642</v>
      </c>
      <c r="H536" s="592" t="s">
        <v>1271</v>
      </c>
      <c r="I536" s="589" t="s">
        <v>1639</v>
      </c>
      <c r="J536" s="589" t="s">
        <v>2905</v>
      </c>
      <c r="K536" s="593"/>
      <c r="L536" s="595" t="s">
        <v>908</v>
      </c>
      <c r="M536" s="593"/>
      <c r="N536" s="595"/>
      <c r="O536" s="592"/>
      <c r="P536" s="655"/>
      <c r="Q536" s="655"/>
      <c r="R536" s="589">
        <f t="shared" si="8"/>
        <v>0</v>
      </c>
      <c r="S536" s="589"/>
      <c r="T536" s="596" t="str">
        <f>VLOOKUP(cppm_pr[[#This Row],[Status]],'All Link_LOV'!$I$32:$K$72,2,0)</f>
        <v>PO Issued</v>
      </c>
      <c r="U536" s="596" t="s">
        <v>2593</v>
      </c>
      <c r="V536" s="592">
        <v>58</v>
      </c>
      <c r="W536" s="596"/>
      <c r="X536" s="592"/>
      <c r="Y536" s="592" t="s">
        <v>8225</v>
      </c>
      <c r="Z536" s="597">
        <v>45182</v>
      </c>
      <c r="AA536" s="598"/>
      <c r="AB536" s="595"/>
      <c r="AC536" s="595"/>
      <c r="AD536" s="592"/>
      <c r="AE536" s="592"/>
      <c r="AF536" s="592" t="s">
        <v>398</v>
      </c>
      <c r="AG536" s="592" t="s">
        <v>488</v>
      </c>
      <c r="AH536" s="589" t="s">
        <v>1270</v>
      </c>
      <c r="AI536" s="600" t="str">
        <f>IFERROR(VLOOKUP(cppm_pr[[#This Row],[Order Number]],SPHERE!C:CC,39,0),"")</f>
        <v/>
      </c>
      <c r="AJ536" s="600" t="str">
        <f>IFERROR(VLOOKUP(cppm_pr[[#This Row],[Order Number]],'DC TM ONE'!B:CN,42,0),"")</f>
        <v/>
      </c>
      <c r="AK536" s="589"/>
      <c r="AL536" s="599"/>
      <c r="AM536" s="592"/>
      <c r="AN536" s="592"/>
      <c r="AO536" s="592"/>
      <c r="AP536" s="592"/>
      <c r="AQ536" s="598"/>
      <c r="AR536" s="592">
        <v>3400038496</v>
      </c>
      <c r="AS536" s="589" t="s">
        <v>1506</v>
      </c>
      <c r="AT536" s="598"/>
      <c r="AU536" s="592"/>
      <c r="AV536" s="592"/>
      <c r="AW536" s="592"/>
      <c r="AX536" s="592"/>
      <c r="AY536" s="592"/>
      <c r="AZ536" s="592"/>
      <c r="BA536" s="592"/>
      <c r="BB536" s="592"/>
      <c r="BC536" s="592"/>
      <c r="BD536" s="592"/>
      <c r="BE536" s="592"/>
      <c r="BF536" s="592"/>
      <c r="BG536" s="592"/>
      <c r="BH536" s="592"/>
    </row>
    <row r="537" spans="1:60" ht="12" customHeight="1">
      <c r="A537" s="600">
        <v>534</v>
      </c>
      <c r="B537" s="600" t="s">
        <v>63</v>
      </c>
      <c r="C537" s="601" t="s">
        <v>267</v>
      </c>
      <c r="D537" s="602">
        <v>45198</v>
      </c>
      <c r="E537" s="600" t="s">
        <v>9311</v>
      </c>
      <c r="F537" s="603" t="s">
        <v>1281</v>
      </c>
      <c r="G537" s="603" t="s">
        <v>2907</v>
      </c>
      <c r="H537" s="603" t="s">
        <v>1276</v>
      </c>
      <c r="I537" s="600" t="s">
        <v>1280</v>
      </c>
      <c r="J537" s="600" t="s">
        <v>2909</v>
      </c>
      <c r="K537" s="611" t="s">
        <v>9312</v>
      </c>
      <c r="L537" s="606" t="s">
        <v>1728</v>
      </c>
      <c r="M537" s="611"/>
      <c r="N537" s="601"/>
      <c r="O537" s="603"/>
      <c r="P537" s="625"/>
      <c r="Q537" s="625"/>
      <c r="R537" s="600">
        <f t="shared" si="8"/>
        <v>0</v>
      </c>
      <c r="S537" s="600"/>
      <c r="T537" s="607" t="str">
        <f>VLOOKUP(cppm_pr[[#This Row],[Status]],'All Link_LOV'!$I$32:$K$72,2,0)</f>
        <v>PO Issued</v>
      </c>
      <c r="U537" s="607" t="s">
        <v>2593</v>
      </c>
      <c r="V537" s="603">
        <v>59</v>
      </c>
      <c r="W537" s="607" t="s">
        <v>8026</v>
      </c>
      <c r="X537" s="603" t="s">
        <v>9075</v>
      </c>
      <c r="Y537" s="603"/>
      <c r="Z537" s="608">
        <v>45182</v>
      </c>
      <c r="AA537" s="603"/>
      <c r="AB537" s="606"/>
      <c r="AC537" s="606"/>
      <c r="AD537" s="603"/>
      <c r="AE537" s="603"/>
      <c r="AF537" s="603" t="s">
        <v>398</v>
      </c>
      <c r="AG537" s="603" t="s">
        <v>488</v>
      </c>
      <c r="AH537" s="600" t="s">
        <v>1275</v>
      </c>
      <c r="AI537" s="600" t="str">
        <f>IFERROR(VLOOKUP(cppm_pr[[#This Row],[Order Number]],SPHERE!C:CC,39,0),"")</f>
        <v/>
      </c>
      <c r="AJ537" s="600" t="str">
        <f>IFERROR(VLOOKUP(cppm_pr[[#This Row],[Order Number]],'DC TM ONE'!B:CN,42,0),"")</f>
        <v/>
      </c>
      <c r="AK537" s="600"/>
      <c r="AL537" s="609"/>
      <c r="AM537" s="603"/>
      <c r="AN537" s="603"/>
      <c r="AO537" s="600"/>
      <c r="AP537" s="600"/>
      <c r="AQ537" s="600"/>
      <c r="AR537" s="600"/>
      <c r="AS537" s="600" t="s">
        <v>1836</v>
      </c>
      <c r="AT537" s="610"/>
      <c r="AU537" s="603"/>
      <c r="AV537" s="603"/>
      <c r="AW537" s="603"/>
      <c r="AX537" s="603"/>
      <c r="AY537" s="603"/>
      <c r="AZ537" s="603"/>
      <c r="BA537" s="603"/>
      <c r="BB537" s="603"/>
      <c r="BC537" s="603"/>
      <c r="BD537" s="603"/>
      <c r="BE537" s="603"/>
      <c r="BF537" s="603"/>
      <c r="BG537" s="600" t="s">
        <v>2910</v>
      </c>
      <c r="BH537" s="603"/>
    </row>
    <row r="538" spans="1:60" ht="12" customHeight="1">
      <c r="A538" s="589">
        <v>535</v>
      </c>
      <c r="B538" s="589" t="s">
        <v>73</v>
      </c>
      <c r="C538" s="590" t="s">
        <v>267</v>
      </c>
      <c r="D538" s="591"/>
      <c r="E538" s="842" t="s">
        <v>9313</v>
      </c>
      <c r="F538" s="592" t="s">
        <v>1285</v>
      </c>
      <c r="G538" s="592" t="s">
        <v>2911</v>
      </c>
      <c r="H538" s="592" t="s">
        <v>1283</v>
      </c>
      <c r="I538" s="681" t="s">
        <v>1284</v>
      </c>
      <c r="J538" s="589" t="s">
        <v>2912</v>
      </c>
      <c r="K538" s="842" t="s">
        <v>9313</v>
      </c>
      <c r="L538" s="595" t="s">
        <v>57</v>
      </c>
      <c r="M538" s="842"/>
      <c r="N538" s="595"/>
      <c r="O538" s="592"/>
      <c r="P538" s="655"/>
      <c r="Q538" s="655"/>
      <c r="R538" s="589">
        <f t="shared" si="8"/>
        <v>0</v>
      </c>
      <c r="S538" s="589"/>
      <c r="T538" s="596" t="str">
        <f>VLOOKUP(cppm_pr[[#This Row],[Status]],'All Link_LOV'!$I$32:$K$72,2,0)</f>
        <v>PO Issued</v>
      </c>
      <c r="U538" s="596" t="s">
        <v>2593</v>
      </c>
      <c r="V538" s="592">
        <v>60</v>
      </c>
      <c r="W538" s="596"/>
      <c r="X538" s="592"/>
      <c r="Y538" s="592" t="s">
        <v>6058</v>
      </c>
      <c r="Z538" s="597">
        <v>45182</v>
      </c>
      <c r="AA538" s="598"/>
      <c r="AB538" s="595"/>
      <c r="AC538" s="595"/>
      <c r="AD538" s="592"/>
      <c r="AE538" s="592"/>
      <c r="AF538" s="592" t="s">
        <v>398</v>
      </c>
      <c r="AG538" s="592" t="s">
        <v>488</v>
      </c>
      <c r="AH538" s="592"/>
      <c r="AI538" s="600" t="str">
        <f>IFERROR(VLOOKUP(cppm_pr[[#This Row],[Order Number]],SPHERE!C:CC,39,0),"")</f>
        <v/>
      </c>
      <c r="AJ538" s="600" t="str">
        <f>IFERROR(VLOOKUP(cppm_pr[[#This Row],[Order Number]],'DC TM ONE'!B:CN,42,0),"")</f>
        <v/>
      </c>
      <c r="AK538" s="592"/>
      <c r="AL538" s="599"/>
      <c r="AM538" s="592"/>
      <c r="AN538" s="592"/>
      <c r="AO538" s="681" t="s">
        <v>1284</v>
      </c>
      <c r="AP538" s="592"/>
      <c r="AQ538" s="598"/>
      <c r="AR538" s="592"/>
      <c r="AS538" s="592"/>
      <c r="AT538" s="598"/>
      <c r="AU538" s="592"/>
      <c r="AV538" s="592"/>
      <c r="AW538" s="592"/>
      <c r="AX538" s="592"/>
      <c r="AY538" s="592"/>
      <c r="AZ538" s="592"/>
      <c r="BA538" s="592"/>
      <c r="BB538" s="592"/>
      <c r="BC538" s="592"/>
      <c r="BD538" s="592"/>
      <c r="BE538" s="592"/>
      <c r="BF538" s="592"/>
      <c r="BG538" s="592"/>
      <c r="BH538" s="592"/>
    </row>
    <row r="539" spans="1:60" ht="12" customHeight="1">
      <c r="A539" s="600">
        <v>578</v>
      </c>
      <c r="B539" s="600" t="s">
        <v>546</v>
      </c>
      <c r="C539" s="601" t="s">
        <v>267</v>
      </c>
      <c r="D539" s="602"/>
      <c r="E539" s="600" t="s">
        <v>6058</v>
      </c>
      <c r="F539" s="603" t="s">
        <v>3115</v>
      </c>
      <c r="G539" s="603" t="s">
        <v>3114</v>
      </c>
      <c r="H539" s="603" t="s">
        <v>3113</v>
      </c>
      <c r="I539" s="600" t="s">
        <v>3112</v>
      </c>
      <c r="J539" s="600" t="s">
        <v>3116</v>
      </c>
      <c r="K539" s="611" t="s">
        <v>9314</v>
      </c>
      <c r="L539" s="606" t="s">
        <v>49</v>
      </c>
      <c r="M539" s="611"/>
      <c r="N539" s="606"/>
      <c r="O539" s="603"/>
      <c r="P539" s="625"/>
      <c r="Q539" s="625"/>
      <c r="R539" s="600">
        <f t="shared" si="8"/>
        <v>0</v>
      </c>
      <c r="S539" s="600"/>
      <c r="T539" s="607" t="str">
        <f>VLOOKUP(cppm_pr[[#This Row],[Status]],'All Link_LOV'!$I$32:$K$72,2,0)</f>
        <v>PO Issued</v>
      </c>
      <c r="U539" s="607" t="s">
        <v>2593</v>
      </c>
      <c r="V539" s="603">
        <v>103</v>
      </c>
      <c r="W539" s="607" t="s">
        <v>8026</v>
      </c>
      <c r="X539" s="603" t="s">
        <v>9075</v>
      </c>
      <c r="Y539" s="603"/>
      <c r="Z539" s="608">
        <v>45182</v>
      </c>
      <c r="AA539" s="603"/>
      <c r="AB539" s="606"/>
      <c r="AC539" s="606"/>
      <c r="AD539" s="603"/>
      <c r="AE539" s="603"/>
      <c r="AF539" s="603" t="s">
        <v>398</v>
      </c>
      <c r="AG539" s="603" t="s">
        <v>488</v>
      </c>
      <c r="AH539" s="603"/>
      <c r="AI539" s="600" t="str">
        <f>IFERROR(VLOOKUP(cppm_pr[[#This Row],[Order Number]],SPHERE!C:CC,39,0),"")</f>
        <v/>
      </c>
      <c r="AJ539" s="600" t="str">
        <f>IFERROR(VLOOKUP(cppm_pr[[#This Row],[Order Number]],'DC TM ONE'!B:CN,42,0),"")</f>
        <v/>
      </c>
      <c r="AK539" s="603"/>
      <c r="AL539" s="609"/>
      <c r="AM539" s="603"/>
      <c r="AN539" s="603"/>
      <c r="AO539" s="603" t="s">
        <v>1081</v>
      </c>
      <c r="AP539" s="603"/>
      <c r="AQ539" s="610"/>
      <c r="AR539" s="603"/>
      <c r="AS539" s="603"/>
      <c r="AT539" s="610"/>
      <c r="AU539" s="603"/>
      <c r="AV539" s="603"/>
      <c r="AW539" s="603"/>
      <c r="AX539" s="603"/>
      <c r="AY539" s="603"/>
      <c r="AZ539" s="603"/>
      <c r="BA539" s="603"/>
      <c r="BB539" s="603"/>
      <c r="BC539" s="603"/>
      <c r="BD539" s="603"/>
      <c r="BE539" s="603"/>
      <c r="BF539" s="603"/>
      <c r="BG539" s="600" t="s">
        <v>3117</v>
      </c>
      <c r="BH539" s="603"/>
    </row>
    <row r="540" spans="1:60" ht="12" customHeight="1">
      <c r="A540" s="589">
        <v>579</v>
      </c>
      <c r="B540" s="589" t="s">
        <v>546</v>
      </c>
      <c r="C540" s="590" t="s">
        <v>267</v>
      </c>
      <c r="D540" s="591"/>
      <c r="E540" s="589" t="s">
        <v>9177</v>
      </c>
      <c r="F540" s="592" t="s">
        <v>3115</v>
      </c>
      <c r="G540" s="592" t="s">
        <v>3114</v>
      </c>
      <c r="H540" s="592" t="s">
        <v>3119</v>
      </c>
      <c r="I540" s="589" t="s">
        <v>3118</v>
      </c>
      <c r="J540" s="589" t="s">
        <v>3116</v>
      </c>
      <c r="K540" s="593" t="s">
        <v>9315</v>
      </c>
      <c r="L540" s="595" t="s">
        <v>49</v>
      </c>
      <c r="M540" s="593"/>
      <c r="N540" s="595"/>
      <c r="O540" s="592"/>
      <c r="P540" s="655"/>
      <c r="Q540" s="655">
        <v>45203</v>
      </c>
      <c r="R540" s="589">
        <f t="shared" si="8"/>
        <v>45203</v>
      </c>
      <c r="S540" s="589"/>
      <c r="T540" s="596" t="str">
        <f>VLOOKUP(cppm_pr[[#This Row],[Status]],'All Link_LOV'!$I$32:$K$72,2,0)</f>
        <v>PO Issued</v>
      </c>
      <c r="U540" s="596" t="s">
        <v>2593</v>
      </c>
      <c r="V540" s="592">
        <v>104</v>
      </c>
      <c r="W540" s="596" t="s">
        <v>8026</v>
      </c>
      <c r="X540" s="603" t="s">
        <v>9075</v>
      </c>
      <c r="Y540" s="603"/>
      <c r="Z540" s="597">
        <v>45182</v>
      </c>
      <c r="AA540" s="598"/>
      <c r="AB540" s="595"/>
      <c r="AC540" s="595"/>
      <c r="AD540" s="592"/>
      <c r="AE540" s="592"/>
      <c r="AF540" s="592" t="s">
        <v>398</v>
      </c>
      <c r="AG540" s="592" t="s">
        <v>488</v>
      </c>
      <c r="AH540" s="592"/>
      <c r="AI540" s="600" t="str">
        <f>IFERROR(VLOOKUP(cppm_pr[[#This Row],[Order Number]],SPHERE!C:CC,39,0),"")</f>
        <v/>
      </c>
      <c r="AJ540" s="600" t="str">
        <f>IFERROR(VLOOKUP(cppm_pr[[#This Row],[Order Number]],'DC TM ONE'!B:CN,42,0),"")</f>
        <v/>
      </c>
      <c r="AK540" s="592"/>
      <c r="AL540" s="599"/>
      <c r="AM540" s="592"/>
      <c r="AN540" s="592"/>
      <c r="AO540" s="592" t="s">
        <v>1081</v>
      </c>
      <c r="AP540" s="592"/>
      <c r="AQ540" s="598"/>
      <c r="AR540" s="592">
        <v>3400038532</v>
      </c>
      <c r="AS540" s="592" t="s">
        <v>4256</v>
      </c>
      <c r="AT540" s="598"/>
      <c r="AU540" s="592"/>
      <c r="AV540" s="592"/>
      <c r="AW540" s="592"/>
      <c r="AX540" s="592"/>
      <c r="AY540" s="592"/>
      <c r="AZ540" s="592"/>
      <c r="BA540" s="592"/>
      <c r="BB540" s="592"/>
      <c r="BC540" s="592"/>
      <c r="BD540" s="592"/>
      <c r="BE540" s="592"/>
      <c r="BF540" s="592"/>
      <c r="BG540" s="589" t="s">
        <v>3117</v>
      </c>
      <c r="BH540" s="592"/>
    </row>
    <row r="541" spans="1:60" ht="12" customHeight="1">
      <c r="A541" s="600">
        <v>580</v>
      </c>
      <c r="B541" s="600" t="s">
        <v>546</v>
      </c>
      <c r="C541" s="601" t="s">
        <v>242</v>
      </c>
      <c r="D541" s="602">
        <v>45210</v>
      </c>
      <c r="E541" s="603" t="s">
        <v>9316</v>
      </c>
      <c r="F541" s="603" t="s">
        <v>3123</v>
      </c>
      <c r="G541" s="603" t="s">
        <v>3122</v>
      </c>
      <c r="H541" s="603" t="s">
        <v>3121</v>
      </c>
      <c r="I541" s="600" t="s">
        <v>3120</v>
      </c>
      <c r="J541" s="600" t="s">
        <v>3124</v>
      </c>
      <c r="K541" s="611"/>
      <c r="L541" s="606" t="s">
        <v>49</v>
      </c>
      <c r="M541" s="611"/>
      <c r="N541" s="606"/>
      <c r="O541" s="603"/>
      <c r="P541" s="625"/>
      <c r="Q541" s="625"/>
      <c r="R541" s="600">
        <f t="shared" si="8"/>
        <v>0</v>
      </c>
      <c r="S541" s="600"/>
      <c r="T541" s="607" t="str">
        <f>VLOOKUP(cppm_pr[[#This Row],[Status]],'All Link_LOV'!$I$32:$K$72,2,0)</f>
        <v>RPKA In Progress</v>
      </c>
      <c r="U541" s="607" t="s">
        <v>2593</v>
      </c>
      <c r="V541" s="603">
        <v>105</v>
      </c>
      <c r="W541" s="607" t="s">
        <v>8026</v>
      </c>
      <c r="X541" s="603" t="s">
        <v>9075</v>
      </c>
      <c r="Y541" s="603"/>
      <c r="Z541" s="608">
        <v>45182</v>
      </c>
      <c r="AA541" s="603"/>
      <c r="AB541" s="606"/>
      <c r="AC541" s="606"/>
      <c r="AD541" s="603"/>
      <c r="AE541" s="603"/>
      <c r="AF541" s="603" t="s">
        <v>398</v>
      </c>
      <c r="AG541" s="603" t="s">
        <v>488</v>
      </c>
      <c r="AH541" s="603"/>
      <c r="AI541" s="600" t="str">
        <f>IFERROR(VLOOKUP(cppm_pr[[#This Row],[Order Number]],SPHERE!C:CC,39,0),"")</f>
        <v/>
      </c>
      <c r="AJ541" s="600" t="str">
        <f>IFERROR(VLOOKUP(cppm_pr[[#This Row],[Order Number]],'DC TM ONE'!B:CN,42,0),"")</f>
        <v/>
      </c>
      <c r="AK541" s="603"/>
      <c r="AL541" s="609"/>
      <c r="AM541" s="603"/>
      <c r="AN541" s="603"/>
      <c r="AO541" s="603" t="s">
        <v>1081</v>
      </c>
      <c r="AP541" s="603"/>
      <c r="AQ541" s="610"/>
      <c r="AR541" s="603"/>
      <c r="AS541" s="603"/>
      <c r="AT541" s="610"/>
      <c r="AU541" s="603"/>
      <c r="AV541" s="603"/>
      <c r="AW541" s="603"/>
      <c r="AX541" s="603"/>
      <c r="AY541" s="603"/>
      <c r="AZ541" s="603"/>
      <c r="BA541" s="603"/>
      <c r="BB541" s="603"/>
      <c r="BC541" s="603"/>
      <c r="BD541" s="603"/>
      <c r="BE541" s="603"/>
      <c r="BF541" s="603"/>
      <c r="BG541" s="600" t="s">
        <v>3125</v>
      </c>
      <c r="BH541" s="603"/>
    </row>
    <row r="542" spans="1:60" ht="12" customHeight="1">
      <c r="A542" s="589">
        <v>539</v>
      </c>
      <c r="B542" s="705" t="s">
        <v>2744</v>
      </c>
      <c r="C542" s="590" t="s">
        <v>267</v>
      </c>
      <c r="D542" s="591"/>
      <c r="E542" s="589" t="s">
        <v>9317</v>
      </c>
      <c r="F542" s="592" t="s">
        <v>2934</v>
      </c>
      <c r="G542" s="592" t="s">
        <v>2933</v>
      </c>
      <c r="H542" s="592" t="s">
        <v>2932</v>
      </c>
      <c r="I542" s="589" t="s">
        <v>2931</v>
      </c>
      <c r="J542" s="589" t="s">
        <v>2936</v>
      </c>
      <c r="K542" s="842" t="s">
        <v>9318</v>
      </c>
      <c r="L542" s="595" t="s">
        <v>2749</v>
      </c>
      <c r="M542" s="593"/>
      <c r="N542" s="595"/>
      <c r="O542" s="592"/>
      <c r="P542" s="655"/>
      <c r="Q542" s="655"/>
      <c r="R542" s="589">
        <f t="shared" si="8"/>
        <v>0</v>
      </c>
      <c r="S542" s="589"/>
      <c r="T542" s="596" t="str">
        <f>VLOOKUP(cppm_pr[[#This Row],[Status]],'All Link_LOV'!$I$32:$K$72,2,0)</f>
        <v>PO Issued</v>
      </c>
      <c r="U542" s="596" t="s">
        <v>2593</v>
      </c>
      <c r="V542" s="592">
        <v>64</v>
      </c>
      <c r="W542" s="596"/>
      <c r="X542" s="592"/>
      <c r="Y542" s="592" t="s">
        <v>8225</v>
      </c>
      <c r="Z542" s="597">
        <v>45182</v>
      </c>
      <c r="AA542" s="598"/>
      <c r="AB542" s="595"/>
      <c r="AC542" s="595"/>
      <c r="AD542" s="592"/>
      <c r="AE542" s="592"/>
      <c r="AF542" s="592" t="s">
        <v>398</v>
      </c>
      <c r="AG542" s="592" t="s">
        <v>488</v>
      </c>
      <c r="AH542" s="592" t="s">
        <v>9319</v>
      </c>
      <c r="AI542" s="600" t="str">
        <f>IFERROR(VLOOKUP(cppm_pr[[#This Row],[Order Number]],SPHERE!C:CC,39,0),"")</f>
        <v/>
      </c>
      <c r="AJ542" s="600" t="str">
        <f>IFERROR(VLOOKUP(cppm_pr[[#This Row],[Order Number]],'DC TM ONE'!B:CN,42,0),"")</f>
        <v/>
      </c>
      <c r="AK542" s="592"/>
      <c r="AL542" s="599"/>
      <c r="AM542" s="592" t="s">
        <v>9320</v>
      </c>
      <c r="AN542" s="592"/>
      <c r="AO542" s="700" t="s">
        <v>2931</v>
      </c>
      <c r="AP542" s="592"/>
      <c r="AQ542" s="598"/>
      <c r="AR542" s="592"/>
      <c r="AS542" s="592"/>
      <c r="AT542" s="598"/>
      <c r="AU542" s="592"/>
      <c r="AV542" s="592"/>
      <c r="AW542" s="592"/>
      <c r="AX542" s="592"/>
      <c r="AY542" s="592"/>
      <c r="AZ542" s="592"/>
      <c r="BA542" s="592"/>
      <c r="BB542" s="592"/>
      <c r="BC542" s="592"/>
      <c r="BD542" s="592"/>
      <c r="BE542" s="592"/>
      <c r="BF542" s="592"/>
      <c r="BG542" s="592"/>
      <c r="BH542" s="592"/>
    </row>
    <row r="543" spans="1:60" ht="12" customHeight="1">
      <c r="A543" s="600">
        <v>540</v>
      </c>
      <c r="B543" s="705" t="s">
        <v>79</v>
      </c>
      <c r="C543" s="601" t="s">
        <v>267</v>
      </c>
      <c r="D543" s="602"/>
      <c r="E543" s="600" t="s">
        <v>9321</v>
      </c>
      <c r="F543" s="603" t="s">
        <v>2942</v>
      </c>
      <c r="G543" s="603" t="s">
        <v>2941</v>
      </c>
      <c r="H543" s="603" t="s">
        <v>2940</v>
      </c>
      <c r="I543" s="600" t="s">
        <v>2939</v>
      </c>
      <c r="J543" s="600" t="s">
        <v>2943</v>
      </c>
      <c r="K543" s="843" t="s">
        <v>9322</v>
      </c>
      <c r="L543" s="606" t="s">
        <v>2749</v>
      </c>
      <c r="M543" s="611"/>
      <c r="N543" s="606"/>
      <c r="O543" s="603"/>
      <c r="P543" s="625"/>
      <c r="Q543" s="625"/>
      <c r="R543" s="600">
        <f t="shared" si="8"/>
        <v>0</v>
      </c>
      <c r="S543" s="600"/>
      <c r="T543" s="607" t="str">
        <f>VLOOKUP(cppm_pr[[#This Row],[Status]],'All Link_LOV'!$I$32:$K$72,2,0)</f>
        <v>PO Issued</v>
      </c>
      <c r="U543" s="607" t="s">
        <v>2593</v>
      </c>
      <c r="V543" s="603">
        <v>65</v>
      </c>
      <c r="W543" s="607"/>
      <c r="X543" s="603"/>
      <c r="Y543" s="603" t="s">
        <v>8225</v>
      </c>
      <c r="Z543" s="608">
        <v>45182</v>
      </c>
      <c r="AA543" s="603"/>
      <c r="AB543" s="606"/>
      <c r="AC543" s="606"/>
      <c r="AD543" s="603"/>
      <c r="AE543" s="603"/>
      <c r="AF543" s="603" t="s">
        <v>398</v>
      </c>
      <c r="AG543" s="603" t="s">
        <v>488</v>
      </c>
      <c r="AH543" s="603" t="s">
        <v>9323</v>
      </c>
      <c r="AI543" s="600" t="str">
        <f>IFERROR(VLOOKUP(cppm_pr[[#This Row],[Order Number]],SPHERE!C:CC,39,0),"")</f>
        <v/>
      </c>
      <c r="AJ543" s="600" t="str">
        <f>IFERROR(VLOOKUP(cppm_pr[[#This Row],[Order Number]],'DC TM ONE'!B:CN,42,0),"")</f>
        <v/>
      </c>
      <c r="AK543" s="603"/>
      <c r="AL543" s="609"/>
      <c r="AM543" s="603" t="s">
        <v>9324</v>
      </c>
      <c r="AN543" s="603"/>
      <c r="AO543" s="702" t="s">
        <v>2939</v>
      </c>
      <c r="AP543" s="603"/>
      <c r="AQ543" s="610"/>
      <c r="AR543" s="603"/>
      <c r="AS543" s="603"/>
      <c r="AT543" s="610"/>
      <c r="AU543" s="603"/>
      <c r="AV543" s="603"/>
      <c r="AW543" s="603"/>
      <c r="AX543" s="603"/>
      <c r="AY543" s="603"/>
      <c r="AZ543" s="603"/>
      <c r="BA543" s="603"/>
      <c r="BB543" s="603"/>
      <c r="BC543" s="603"/>
      <c r="BD543" s="603"/>
      <c r="BE543" s="603"/>
      <c r="BF543" s="603"/>
      <c r="BG543" s="603"/>
      <c r="BH543" s="603"/>
    </row>
    <row r="544" spans="1:60" ht="12" customHeight="1">
      <c r="A544" s="589">
        <v>581</v>
      </c>
      <c r="B544" s="589" t="s">
        <v>546</v>
      </c>
      <c r="C544" s="590" t="s">
        <v>242</v>
      </c>
      <c r="D544" s="591">
        <v>45210</v>
      </c>
      <c r="E544" s="589" t="s">
        <v>9325</v>
      </c>
      <c r="F544" s="592" t="s">
        <v>3123</v>
      </c>
      <c r="G544" s="592" t="s">
        <v>3122</v>
      </c>
      <c r="H544" s="592" t="s">
        <v>3127</v>
      </c>
      <c r="I544" s="589" t="s">
        <v>3126</v>
      </c>
      <c r="J544" s="589" t="s">
        <v>3124</v>
      </c>
      <c r="K544" s="593"/>
      <c r="L544" s="595" t="s">
        <v>49</v>
      </c>
      <c r="M544" s="593"/>
      <c r="N544" s="595"/>
      <c r="O544" s="592"/>
      <c r="P544" s="655"/>
      <c r="Q544" s="655"/>
      <c r="R544" s="589">
        <f t="shared" si="8"/>
        <v>0</v>
      </c>
      <c r="S544" s="589"/>
      <c r="T544" s="596" t="str">
        <f>VLOOKUP(cppm_pr[[#This Row],[Status]],'All Link_LOV'!$I$32:$K$72,2,0)</f>
        <v>RPKA In Progress</v>
      </c>
      <c r="U544" s="596" t="s">
        <v>2593</v>
      </c>
      <c r="V544" s="592">
        <v>106</v>
      </c>
      <c r="W544" s="596" t="s">
        <v>8026</v>
      </c>
      <c r="X544" s="603" t="s">
        <v>9075</v>
      </c>
      <c r="Y544" s="603"/>
      <c r="Z544" s="597">
        <v>45182</v>
      </c>
      <c r="AA544" s="598"/>
      <c r="AB544" s="595"/>
      <c r="AC544" s="595"/>
      <c r="AD544" s="592"/>
      <c r="AE544" s="592"/>
      <c r="AF544" s="592" t="s">
        <v>398</v>
      </c>
      <c r="AG544" s="592" t="s">
        <v>488</v>
      </c>
      <c r="AH544" s="592"/>
      <c r="AI544" s="600" t="str">
        <f>IFERROR(VLOOKUP(cppm_pr[[#This Row],[Order Number]],SPHERE!C:CC,39,0),"")</f>
        <v/>
      </c>
      <c r="AJ544" s="600" t="str">
        <f>IFERROR(VLOOKUP(cppm_pr[[#This Row],[Order Number]],'DC TM ONE'!B:CN,42,0),"")</f>
        <v/>
      </c>
      <c r="AK544" s="592"/>
      <c r="AL544" s="599"/>
      <c r="AM544" s="592"/>
      <c r="AN544" s="592"/>
      <c r="AO544" s="592" t="s">
        <v>1081</v>
      </c>
      <c r="AP544" s="592"/>
      <c r="AQ544" s="598"/>
      <c r="AR544" s="592"/>
      <c r="AS544" s="592"/>
      <c r="AT544" s="598"/>
      <c r="AU544" s="592"/>
      <c r="AV544" s="592"/>
      <c r="AW544" s="592"/>
      <c r="AX544" s="592"/>
      <c r="AY544" s="592"/>
      <c r="AZ544" s="592"/>
      <c r="BA544" s="592"/>
      <c r="BB544" s="592"/>
      <c r="BC544" s="592"/>
      <c r="BD544" s="592"/>
      <c r="BE544" s="592"/>
      <c r="BF544" s="592"/>
      <c r="BG544" s="589" t="s">
        <v>3125</v>
      </c>
      <c r="BH544" s="592"/>
    </row>
    <row r="545" spans="1:60" s="544" customFormat="1" ht="12" customHeight="1">
      <c r="A545" s="630">
        <v>542</v>
      </c>
      <c r="B545" s="630" t="s">
        <v>69</v>
      </c>
      <c r="C545" s="601" t="s">
        <v>267</v>
      </c>
      <c r="D545" s="629"/>
      <c r="E545" s="600" t="s">
        <v>2952</v>
      </c>
      <c r="F545" s="634" t="s">
        <v>2955</v>
      </c>
      <c r="G545" s="634" t="s">
        <v>2954</v>
      </c>
      <c r="H545" s="634" t="s">
        <v>2953</v>
      </c>
      <c r="I545" s="600"/>
      <c r="J545" s="630" t="s">
        <v>2956</v>
      </c>
      <c r="K545" s="631"/>
      <c r="L545" s="636" t="s">
        <v>2773</v>
      </c>
      <c r="M545" s="631"/>
      <c r="N545" s="636"/>
      <c r="O545" s="634"/>
      <c r="P545" s="625"/>
      <c r="Q545" s="625"/>
      <c r="R545" s="600">
        <f t="shared" si="8"/>
        <v>0</v>
      </c>
      <c r="S545" s="600"/>
      <c r="T545" s="633" t="str">
        <f>VLOOKUP(cppm_pr[[#This Row],[Status]],'All Link_LOV'!$I$32:$K$72,2,0)</f>
        <v>PO Issued</v>
      </c>
      <c r="U545" s="633" t="s">
        <v>2593</v>
      </c>
      <c r="V545" s="634">
        <v>67</v>
      </c>
      <c r="W545" s="633"/>
      <c r="X545" s="634"/>
      <c r="Y545" s="634" t="s">
        <v>8225</v>
      </c>
      <c r="Z545" s="635">
        <v>45182</v>
      </c>
      <c r="AA545" s="634"/>
      <c r="AB545" s="636"/>
      <c r="AC545" s="636"/>
      <c r="AD545" s="634"/>
      <c r="AE545" s="634"/>
      <c r="AF545" s="634" t="s">
        <v>398</v>
      </c>
      <c r="AG545" s="634" t="s">
        <v>488</v>
      </c>
      <c r="AH545" s="634"/>
      <c r="AI545" s="600" t="str">
        <f>IFERROR(VLOOKUP(cppm_pr[[#This Row],[Order Number]],SPHERE!C:CC,39,0),"")</f>
        <v/>
      </c>
      <c r="AJ545" s="600" t="str">
        <f>IFERROR(VLOOKUP(cppm_pr[[#This Row],[Order Number]],'DC TM ONE'!B:CN,42,0),"")</f>
        <v/>
      </c>
      <c r="AK545" s="634"/>
      <c r="AL545" s="637"/>
      <c r="AM545" s="634"/>
      <c r="AN545" s="634"/>
      <c r="AO545" s="634" t="s">
        <v>2951</v>
      </c>
      <c r="AP545" s="634"/>
      <c r="AQ545" s="638"/>
      <c r="AR545" s="634"/>
      <c r="AS545" s="634"/>
      <c r="AT545" s="638"/>
      <c r="AU545" s="634"/>
      <c r="AV545" s="634"/>
      <c r="AW545" s="634"/>
      <c r="AX545" s="634"/>
      <c r="AY545" s="634"/>
      <c r="AZ545" s="634"/>
      <c r="BA545" s="634"/>
      <c r="BB545" s="634"/>
      <c r="BC545" s="634"/>
      <c r="BD545" s="634"/>
      <c r="BE545" s="634"/>
      <c r="BF545" s="634"/>
      <c r="BG545" s="634"/>
      <c r="BH545" s="634"/>
    </row>
    <row r="546" spans="1:60" ht="12" customHeight="1">
      <c r="A546" s="589">
        <v>543</v>
      </c>
      <c r="B546" s="589" t="s">
        <v>63</v>
      </c>
      <c r="C546" s="590" t="s">
        <v>267</v>
      </c>
      <c r="D546" s="591">
        <v>45193</v>
      </c>
      <c r="E546" s="589" t="s">
        <v>9326</v>
      </c>
      <c r="F546" s="592" t="s">
        <v>1296</v>
      </c>
      <c r="G546" s="592" t="s">
        <v>2961</v>
      </c>
      <c r="H546" s="592" t="s">
        <v>1291</v>
      </c>
      <c r="I546" s="589" t="s">
        <v>2959</v>
      </c>
      <c r="J546" s="589" t="s">
        <v>2962</v>
      </c>
      <c r="K546" s="593" t="s">
        <v>9327</v>
      </c>
      <c r="L546" s="595" t="s">
        <v>1728</v>
      </c>
      <c r="M546" s="593"/>
      <c r="N546" s="590"/>
      <c r="O546" s="592"/>
      <c r="P546" s="655"/>
      <c r="Q546" s="655"/>
      <c r="R546" s="589">
        <f t="shared" si="8"/>
        <v>0</v>
      </c>
      <c r="S546" s="589"/>
      <c r="T546" s="596" t="str">
        <f>VLOOKUP(cppm_pr[[#This Row],[Status]],'All Link_LOV'!$I$32:$K$72,2,0)</f>
        <v>PO Issued</v>
      </c>
      <c r="U546" s="596" t="s">
        <v>2593</v>
      </c>
      <c r="V546" s="592">
        <v>68</v>
      </c>
      <c r="W546" s="596"/>
      <c r="X546" s="592"/>
      <c r="Y546" s="592" t="s">
        <v>8225</v>
      </c>
      <c r="Z546" s="597">
        <v>45182</v>
      </c>
      <c r="AA546" s="598"/>
      <c r="AB546" s="595"/>
      <c r="AC546" s="595"/>
      <c r="AD546" s="592"/>
      <c r="AE546" s="592"/>
      <c r="AF546" s="592" t="s">
        <v>398</v>
      </c>
      <c r="AG546" s="592" t="s">
        <v>488</v>
      </c>
      <c r="AH546" s="589" t="s">
        <v>1290</v>
      </c>
      <c r="AI546" s="600" t="str">
        <f>IFERROR(VLOOKUP(cppm_pr[[#This Row],[Order Number]],SPHERE!C:CC,39,0),"")</f>
        <v/>
      </c>
      <c r="AJ546" s="600" t="str">
        <f>IFERROR(VLOOKUP(cppm_pr[[#This Row],[Order Number]],'DC TM ONE'!B:CN,42,0),"")</f>
        <v/>
      </c>
      <c r="AK546" s="589"/>
      <c r="AL546" s="597" t="s">
        <v>9328</v>
      </c>
      <c r="AM546" s="592"/>
      <c r="AN546" s="592"/>
      <c r="AO546" s="589"/>
      <c r="AP546" s="589"/>
      <c r="AQ546" s="589"/>
      <c r="AR546" s="589"/>
      <c r="AS546" s="589" t="s">
        <v>9329</v>
      </c>
      <c r="AT546" s="598"/>
      <c r="AU546" s="592"/>
      <c r="AV546" s="592"/>
      <c r="AW546" s="592"/>
      <c r="AX546" s="592"/>
      <c r="AY546" s="592"/>
      <c r="AZ546" s="592"/>
      <c r="BA546" s="592"/>
      <c r="BB546" s="592"/>
      <c r="BC546" s="592"/>
      <c r="BD546" s="592"/>
      <c r="BE546" s="592"/>
      <c r="BF546" s="592"/>
      <c r="BG546" s="592"/>
      <c r="BH546" s="592"/>
    </row>
    <row r="547" spans="1:60" ht="12" customHeight="1">
      <c r="A547" s="600">
        <v>590</v>
      </c>
      <c r="B547" s="600" t="s">
        <v>546</v>
      </c>
      <c r="C547" s="601" t="s">
        <v>205</v>
      </c>
      <c r="D547" s="602"/>
      <c r="E547" s="600" t="s">
        <v>6058</v>
      </c>
      <c r="F547" s="603" t="s">
        <v>3155</v>
      </c>
      <c r="G547" s="603" t="s">
        <v>3154</v>
      </c>
      <c r="H547" s="603" t="s">
        <v>9330</v>
      </c>
      <c r="I547" s="607"/>
      <c r="J547" s="600" t="s">
        <v>3156</v>
      </c>
      <c r="K547" s="611"/>
      <c r="L547" s="606" t="s">
        <v>49</v>
      </c>
      <c r="M547" s="611"/>
      <c r="N547" s="606"/>
      <c r="O547" s="603"/>
      <c r="P547" s="665"/>
      <c r="Q547" s="665"/>
      <c r="R547" s="607">
        <f t="shared" si="8"/>
        <v>0</v>
      </c>
      <c r="S547" s="607"/>
      <c r="T547" s="607" t="str">
        <f>VLOOKUP(cppm_pr[[#This Row],[Status]],'All Link_LOV'!$I$32:$K$72,2,0)</f>
        <v>High Cost</v>
      </c>
      <c r="U547" s="607" t="s">
        <v>2593</v>
      </c>
      <c r="V547" s="603">
        <v>115</v>
      </c>
      <c r="W547" s="607" t="s">
        <v>8026</v>
      </c>
      <c r="X547" s="603" t="s">
        <v>499</v>
      </c>
      <c r="Y547" s="603"/>
      <c r="Z547" s="608">
        <v>45182</v>
      </c>
      <c r="AA547" s="603"/>
      <c r="AB547" s="606"/>
      <c r="AC547" s="606"/>
      <c r="AD547" s="603"/>
      <c r="AE547" s="603"/>
      <c r="AF547" s="603" t="s">
        <v>398</v>
      </c>
      <c r="AG547" s="603" t="s">
        <v>488</v>
      </c>
      <c r="AH547" s="603"/>
      <c r="AI547" s="600" t="str">
        <f>IFERROR(VLOOKUP(cppm_pr[[#This Row],[Order Number]],SPHERE!C:CC,39,0),"")</f>
        <v/>
      </c>
      <c r="AJ547" s="600" t="str">
        <f>IFERROR(VLOOKUP(cppm_pr[[#This Row],[Order Number]],'DC TM ONE'!B:CN,42,0),"")</f>
        <v/>
      </c>
      <c r="AK547" s="603"/>
      <c r="AL547" s="609"/>
      <c r="AM547" s="603"/>
      <c r="AN547" s="603"/>
      <c r="AO547" s="603" t="s">
        <v>3151</v>
      </c>
      <c r="AP547" s="603"/>
      <c r="AQ547" s="610"/>
      <c r="AR547" s="603"/>
      <c r="AS547" s="603"/>
      <c r="AT547" s="610"/>
      <c r="AU547" s="603"/>
      <c r="AV547" s="603"/>
      <c r="AW547" s="603"/>
      <c r="AX547" s="603"/>
      <c r="AY547" s="603"/>
      <c r="AZ547" s="603"/>
      <c r="BA547" s="603"/>
      <c r="BB547" s="603"/>
      <c r="BC547" s="603"/>
      <c r="BD547" s="603"/>
      <c r="BE547" s="603"/>
      <c r="BF547" s="603"/>
      <c r="BG547" s="600" t="s">
        <v>3157</v>
      </c>
      <c r="BH547" s="603"/>
    </row>
    <row r="548" spans="1:60" s="544" customFormat="1" ht="12" customHeight="1">
      <c r="A548" s="630">
        <v>545</v>
      </c>
      <c r="B548" s="630" t="s">
        <v>69</v>
      </c>
      <c r="C548" s="590" t="s">
        <v>267</v>
      </c>
      <c r="D548" s="629"/>
      <c r="E548" s="589" t="s">
        <v>2952</v>
      </c>
      <c r="F548" s="634" t="s">
        <v>2970</v>
      </c>
      <c r="G548" s="634" t="s">
        <v>2969</v>
      </c>
      <c r="H548" s="634" t="s">
        <v>2968</v>
      </c>
      <c r="I548" s="589"/>
      <c r="J548" s="630" t="s">
        <v>2971</v>
      </c>
      <c r="K548" s="631"/>
      <c r="L548" s="636" t="s">
        <v>2773</v>
      </c>
      <c r="M548" s="631"/>
      <c r="N548" s="636"/>
      <c r="O548" s="634"/>
      <c r="P548" s="655"/>
      <c r="Q548" s="655"/>
      <c r="R548" s="589">
        <f t="shared" si="8"/>
        <v>0</v>
      </c>
      <c r="S548" s="589"/>
      <c r="T548" s="633" t="str">
        <f>VLOOKUP(cppm_pr[[#This Row],[Status]],'All Link_LOV'!$I$32:$K$72,2,0)</f>
        <v>PO Issued</v>
      </c>
      <c r="U548" s="633" t="s">
        <v>2593</v>
      </c>
      <c r="V548" s="634">
        <v>70</v>
      </c>
      <c r="W548" s="633"/>
      <c r="X548" s="634"/>
      <c r="Y548" s="634" t="s">
        <v>8225</v>
      </c>
      <c r="Z548" s="635">
        <v>45182</v>
      </c>
      <c r="AA548" s="638"/>
      <c r="AB548" s="636"/>
      <c r="AC548" s="636"/>
      <c r="AD548" s="634"/>
      <c r="AE548" s="634"/>
      <c r="AF548" s="634" t="s">
        <v>398</v>
      </c>
      <c r="AG548" s="634" t="s">
        <v>488</v>
      </c>
      <c r="AH548" s="634"/>
      <c r="AI548" s="600" t="str">
        <f>IFERROR(VLOOKUP(cppm_pr[[#This Row],[Order Number]],SPHERE!C:CC,39,0),"")</f>
        <v/>
      </c>
      <c r="AJ548" s="600" t="str">
        <f>IFERROR(VLOOKUP(cppm_pr[[#This Row],[Order Number]],'DC TM ONE'!B:CN,42,0),"")</f>
        <v/>
      </c>
      <c r="AK548" s="634"/>
      <c r="AL548" s="637"/>
      <c r="AM548" s="634"/>
      <c r="AN548" s="634"/>
      <c r="AO548" s="634" t="s">
        <v>2967</v>
      </c>
      <c r="AP548" s="634"/>
      <c r="AQ548" s="638"/>
      <c r="AR548" s="634"/>
      <c r="AS548" s="634"/>
      <c r="AT548" s="638"/>
      <c r="AU548" s="634"/>
      <c r="AV548" s="634"/>
      <c r="AW548" s="634"/>
      <c r="AX548" s="634"/>
      <c r="AY548" s="634"/>
      <c r="AZ548" s="634"/>
      <c r="BA548" s="634"/>
      <c r="BB548" s="634"/>
      <c r="BC548" s="634"/>
      <c r="BD548" s="634"/>
      <c r="BE548" s="634"/>
      <c r="BF548" s="634"/>
      <c r="BG548" s="634"/>
      <c r="BH548" s="634"/>
    </row>
    <row r="549" spans="1:60" ht="12" customHeight="1">
      <c r="A549" s="600">
        <v>499</v>
      </c>
      <c r="B549" s="600" t="s">
        <v>457</v>
      </c>
      <c r="C549" s="601" t="s">
        <v>267</v>
      </c>
      <c r="D549" s="602"/>
      <c r="E549" s="600" t="s">
        <v>6058</v>
      </c>
      <c r="F549" s="603" t="s">
        <v>2718</v>
      </c>
      <c r="G549" s="603" t="s">
        <v>2717</v>
      </c>
      <c r="H549" s="603" t="s">
        <v>2716</v>
      </c>
      <c r="I549" s="600" t="s">
        <v>2724</v>
      </c>
      <c r="J549" s="600" t="s">
        <v>2720</v>
      </c>
      <c r="K549" s="611"/>
      <c r="L549" s="606" t="s">
        <v>1701</v>
      </c>
      <c r="M549" s="611"/>
      <c r="N549" s="606"/>
      <c r="O549" s="603"/>
      <c r="P549" s="625"/>
      <c r="Q549" s="625"/>
      <c r="R549" s="600">
        <f t="shared" si="8"/>
        <v>0</v>
      </c>
      <c r="S549" s="600"/>
      <c r="T549" s="607" t="str">
        <f>VLOOKUP(cppm_pr[[#This Row],[Status]],'All Link_LOV'!$I$32:$K$72,2,0)</f>
        <v>PO Issued</v>
      </c>
      <c r="U549" s="607" t="s">
        <v>2593</v>
      </c>
      <c r="V549" s="603">
        <v>24</v>
      </c>
      <c r="W549" s="607" t="s">
        <v>8026</v>
      </c>
      <c r="X549" s="603" t="s">
        <v>8231</v>
      </c>
      <c r="Y549" s="603"/>
      <c r="Z549" s="608">
        <v>45182</v>
      </c>
      <c r="AA549" s="610"/>
      <c r="AB549" s="606"/>
      <c r="AC549" s="606"/>
      <c r="AD549" s="603"/>
      <c r="AE549" s="603"/>
      <c r="AF549" s="603" t="s">
        <v>398</v>
      </c>
      <c r="AG549" s="603" t="s">
        <v>488</v>
      </c>
      <c r="AH549" s="603" t="s">
        <v>9331</v>
      </c>
      <c r="AI549" s="600" t="str">
        <f>IFERROR(VLOOKUP(cppm_pr[[#This Row],[Order Number]],SPHERE!C:CC,39,0),"")</f>
        <v/>
      </c>
      <c r="AJ549" s="600" t="str">
        <f>IFERROR(VLOOKUP(cppm_pr[[#This Row],[Order Number]],'DC TM ONE'!B:CN,42,0),"")</f>
        <v/>
      </c>
      <c r="AK549" s="603"/>
      <c r="AL549" s="609"/>
      <c r="AM549" s="603" t="s">
        <v>7344</v>
      </c>
      <c r="AN549" s="603"/>
      <c r="AO549" s="663" t="s">
        <v>2724</v>
      </c>
      <c r="AP549" s="603"/>
      <c r="AQ549" s="610"/>
      <c r="AR549" s="603">
        <v>3400041574</v>
      </c>
      <c r="AS549" s="603" t="s">
        <v>4302</v>
      </c>
      <c r="AT549" s="610"/>
      <c r="AU549" s="603"/>
      <c r="AV549" s="603"/>
      <c r="AW549" s="603"/>
      <c r="AX549" s="603"/>
      <c r="AY549" s="603"/>
      <c r="AZ549" s="603"/>
      <c r="BA549" s="603"/>
      <c r="BB549" s="603"/>
      <c r="BC549" s="603"/>
      <c r="BD549" s="603"/>
      <c r="BE549" s="603"/>
      <c r="BF549" s="603"/>
      <c r="BG549" s="600" t="s">
        <v>2721</v>
      </c>
      <c r="BH549" s="603"/>
    </row>
    <row r="550" spans="1:60" ht="12" customHeight="1">
      <c r="A550" s="589">
        <v>547</v>
      </c>
      <c r="B550" s="589" t="s">
        <v>62</v>
      </c>
      <c r="C550" s="590" t="s">
        <v>267</v>
      </c>
      <c r="D550" s="591"/>
      <c r="E550" s="589" t="s">
        <v>9332</v>
      </c>
      <c r="F550" s="592" t="s">
        <v>1301</v>
      </c>
      <c r="G550" s="592" t="s">
        <v>2979</v>
      </c>
      <c r="H550" s="592" t="s">
        <v>1298</v>
      </c>
      <c r="I550" s="596" t="s">
        <v>1300</v>
      </c>
      <c r="J550" s="667" t="s">
        <v>2980</v>
      </c>
      <c r="K550" s="589" t="s">
        <v>9332</v>
      </c>
      <c r="L550" s="595" t="s">
        <v>55</v>
      </c>
      <c r="M550" s="593"/>
      <c r="N550" s="674"/>
      <c r="O550" s="592"/>
      <c r="P550" s="691"/>
      <c r="Q550" s="691"/>
      <c r="R550" s="596">
        <f t="shared" si="8"/>
        <v>0</v>
      </c>
      <c r="S550" s="596"/>
      <c r="T550" s="596" t="str">
        <f>VLOOKUP(cppm_pr[[#This Row],[Status]],'All Link_LOV'!$I$32:$K$72,2,0)</f>
        <v>PO Issued</v>
      </c>
      <c r="U550" s="596" t="s">
        <v>2593</v>
      </c>
      <c r="V550" s="592">
        <v>72</v>
      </c>
      <c r="W550" s="596" t="s">
        <v>8026</v>
      </c>
      <c r="X550" s="603" t="s">
        <v>499</v>
      </c>
      <c r="Y550" s="603"/>
      <c r="Z550" s="597">
        <v>45182</v>
      </c>
      <c r="AA550" s="598"/>
      <c r="AB550" s="595"/>
      <c r="AC550" s="595"/>
      <c r="AD550" s="592"/>
      <c r="AE550" s="592"/>
      <c r="AF550" s="592" t="s">
        <v>398</v>
      </c>
      <c r="AG550" s="592" t="s">
        <v>488</v>
      </c>
      <c r="AH550" s="589" t="s">
        <v>1297</v>
      </c>
      <c r="AI550" s="600" t="str">
        <f>IFERROR(VLOOKUP(cppm_pr[[#This Row],[Order Number]],SPHERE!C:CC,39,0),"")</f>
        <v/>
      </c>
      <c r="AJ550" s="600" t="str">
        <f>IFERROR(VLOOKUP(cppm_pr[[#This Row],[Order Number]],'DC TM ONE'!B:CN,42,0),"")</f>
        <v/>
      </c>
      <c r="AK550" s="589"/>
      <c r="AL550" s="599"/>
      <c r="AM550" s="592"/>
      <c r="AN550" s="592"/>
      <c r="AO550" s="592"/>
      <c r="AP550" s="592"/>
      <c r="AQ550" s="598"/>
      <c r="AR550" s="592">
        <v>3400038758</v>
      </c>
      <c r="AS550" s="695" t="s">
        <v>9333</v>
      </c>
      <c r="AT550" s="598"/>
      <c r="AU550" s="592"/>
      <c r="AV550" s="592"/>
      <c r="AW550" s="592"/>
      <c r="AX550" s="592"/>
      <c r="AY550" s="592"/>
      <c r="AZ550" s="592"/>
      <c r="BA550" s="592"/>
      <c r="BB550" s="592"/>
      <c r="BC550" s="592"/>
      <c r="BD550" s="592"/>
      <c r="BE550" s="592"/>
      <c r="BF550" s="592"/>
      <c r="BG550" s="589" t="s">
        <v>2981</v>
      </c>
      <c r="BH550" s="592"/>
    </row>
    <row r="551" spans="1:60" ht="12" customHeight="1">
      <c r="A551" s="600">
        <v>548</v>
      </c>
      <c r="B551" s="600" t="s">
        <v>76</v>
      </c>
      <c r="C551" s="601" t="s">
        <v>267</v>
      </c>
      <c r="D551" s="602">
        <v>45189</v>
      </c>
      <c r="E551" s="600" t="s">
        <v>9334</v>
      </c>
      <c r="F551" s="603" t="s">
        <v>1307</v>
      </c>
      <c r="G551" s="603" t="s">
        <v>2982</v>
      </c>
      <c r="H551" s="603" t="s">
        <v>1303</v>
      </c>
      <c r="I551" s="600" t="s">
        <v>1306</v>
      </c>
      <c r="J551" s="600" t="s">
        <v>2983</v>
      </c>
      <c r="K551" s="611"/>
      <c r="L551" s="606" t="s">
        <v>50</v>
      </c>
      <c r="M551" s="611"/>
      <c r="N551" s="606"/>
      <c r="O551" s="603"/>
      <c r="P551" s="625"/>
      <c r="Q551" s="625"/>
      <c r="R551" s="600">
        <f t="shared" si="8"/>
        <v>0</v>
      </c>
      <c r="S551" s="600"/>
      <c r="T551" s="607" t="str">
        <f>VLOOKUP(cppm_pr[[#This Row],[Status]],'All Link_LOV'!$I$32:$K$72,2,0)</f>
        <v>PO Issued</v>
      </c>
      <c r="U551" s="607" t="s">
        <v>2593</v>
      </c>
      <c r="V551" s="603">
        <v>73</v>
      </c>
      <c r="W551" s="607"/>
      <c r="X551" s="603"/>
      <c r="Y551" s="603" t="s">
        <v>8225</v>
      </c>
      <c r="Z551" s="608">
        <v>45182</v>
      </c>
      <c r="AA551" s="603"/>
      <c r="AB551" s="606"/>
      <c r="AC551" s="606"/>
      <c r="AD551" s="603"/>
      <c r="AE551" s="603"/>
      <c r="AF551" s="603" t="s">
        <v>398</v>
      </c>
      <c r="AG551" s="603" t="s">
        <v>488</v>
      </c>
      <c r="AH551" s="603" t="s">
        <v>1302</v>
      </c>
      <c r="AI551" s="600" t="str">
        <f>IFERROR(VLOOKUP(cppm_pr[[#This Row],[Order Number]],SPHERE!C:CC,39,0),"")</f>
        <v/>
      </c>
      <c r="AJ551" s="600" t="str">
        <f>IFERROR(VLOOKUP(cppm_pr[[#This Row],[Order Number]],'DC TM ONE'!B:CN,42,0),"")</f>
        <v/>
      </c>
      <c r="AK551" s="603"/>
      <c r="AL551" s="609"/>
      <c r="AM551" s="603"/>
      <c r="AN551" s="603"/>
      <c r="AO551" s="603"/>
      <c r="AP551" s="603"/>
      <c r="AQ551" s="610"/>
      <c r="AR551" s="603">
        <v>3400038500</v>
      </c>
      <c r="AS551" s="603" t="s">
        <v>1305</v>
      </c>
      <c r="AT551" s="610"/>
      <c r="AU551" s="603"/>
      <c r="AV551" s="603"/>
      <c r="AW551" s="603"/>
      <c r="AX551" s="603"/>
      <c r="AY551" s="603"/>
      <c r="AZ551" s="603"/>
      <c r="BA551" s="603"/>
      <c r="BB551" s="603"/>
      <c r="BC551" s="603"/>
      <c r="BD551" s="603"/>
      <c r="BE551" s="603"/>
      <c r="BF551" s="603"/>
      <c r="BG551" s="603"/>
      <c r="BH551" s="603"/>
    </row>
    <row r="552" spans="1:60" ht="12" customHeight="1">
      <c r="A552" s="589">
        <v>549</v>
      </c>
      <c r="B552" s="589" t="s">
        <v>5997</v>
      </c>
      <c r="C552" s="590" t="s">
        <v>267</v>
      </c>
      <c r="D552" s="591">
        <v>45188</v>
      </c>
      <c r="E552" s="589" t="s">
        <v>9335</v>
      </c>
      <c r="F552" s="592" t="s">
        <v>1314</v>
      </c>
      <c r="G552" s="592" t="s">
        <v>2986</v>
      </c>
      <c r="H552" s="592" t="s">
        <v>9336</v>
      </c>
      <c r="I552" s="589" t="s">
        <v>9337</v>
      </c>
      <c r="J552" s="589" t="s">
        <v>2987</v>
      </c>
      <c r="K552" s="593"/>
      <c r="L552" s="595" t="s">
        <v>1264</v>
      </c>
      <c r="M552" s="593"/>
      <c r="N552" s="595"/>
      <c r="O552" s="592"/>
      <c r="P552" s="655"/>
      <c r="Q552" s="655"/>
      <c r="R552" s="589">
        <f t="shared" si="8"/>
        <v>0</v>
      </c>
      <c r="S552" s="589"/>
      <c r="T552" s="596" t="str">
        <f>VLOOKUP(cppm_pr[[#This Row],[Status]],'All Link_LOV'!$I$32:$K$72,2,0)</f>
        <v>PO Issued</v>
      </c>
      <c r="U552" s="596" t="s">
        <v>2593</v>
      </c>
      <c r="V552" s="592">
        <v>74</v>
      </c>
      <c r="W552" s="596"/>
      <c r="X552" s="592"/>
      <c r="Y552" s="592" t="s">
        <v>8225</v>
      </c>
      <c r="Z552" s="597">
        <v>45182</v>
      </c>
      <c r="AA552" s="598"/>
      <c r="AB552" s="595"/>
      <c r="AC552" s="595"/>
      <c r="AD552" s="592"/>
      <c r="AE552" s="592"/>
      <c r="AF552" s="592" t="s">
        <v>398</v>
      </c>
      <c r="AG552" s="592" t="s">
        <v>488</v>
      </c>
      <c r="AH552" s="592" t="s">
        <v>9338</v>
      </c>
      <c r="AI552" s="600" t="str">
        <f>IFERROR(VLOOKUP(cppm_pr[[#This Row],[Order Number]],SPHERE!C:CC,39,0),"")</f>
        <v/>
      </c>
      <c r="AJ552" s="600" t="str">
        <f>IFERROR(VLOOKUP(cppm_pr[[#This Row],[Order Number]],'DC TM ONE'!B:CN,42,0),"")</f>
        <v/>
      </c>
      <c r="AK552" s="592"/>
      <c r="AL552" s="599"/>
      <c r="AM552" s="592"/>
      <c r="AN552" s="592"/>
      <c r="AO552" s="679" t="s">
        <v>9337</v>
      </c>
      <c r="AP552" s="592"/>
      <c r="AQ552" s="598"/>
      <c r="AR552" s="592">
        <v>3400039031</v>
      </c>
      <c r="AS552" s="592" t="s">
        <v>1312</v>
      </c>
      <c r="AT552" s="598"/>
      <c r="AU552" s="592"/>
      <c r="AV552" s="592"/>
      <c r="AW552" s="592"/>
      <c r="AX552" s="592"/>
      <c r="AY552" s="592"/>
      <c r="AZ552" s="592"/>
      <c r="BA552" s="592"/>
      <c r="BB552" s="592"/>
      <c r="BC552" s="592"/>
      <c r="BD552" s="592"/>
      <c r="BE552" s="592"/>
      <c r="BF552" s="592"/>
      <c r="BG552" s="592"/>
      <c r="BH552" s="592"/>
    </row>
    <row r="553" spans="1:60" ht="12" customHeight="1">
      <c r="A553" s="600">
        <v>550</v>
      </c>
      <c r="B553" s="600" t="s">
        <v>76</v>
      </c>
      <c r="C553" s="601" t="s">
        <v>256</v>
      </c>
      <c r="D553" s="602"/>
      <c r="E553" s="600" t="s">
        <v>9339</v>
      </c>
      <c r="F553" s="603" t="s">
        <v>1319</v>
      </c>
      <c r="G553" s="603" t="s">
        <v>2991</v>
      </c>
      <c r="H553" s="603" t="s">
        <v>1316</v>
      </c>
      <c r="I553" s="600" t="s">
        <v>1318</v>
      </c>
      <c r="J553" s="600" t="s">
        <v>2992</v>
      </c>
      <c r="K553" s="611"/>
      <c r="L553" s="606" t="s">
        <v>50</v>
      </c>
      <c r="M553" s="611"/>
      <c r="N553" s="606"/>
      <c r="O553" s="603"/>
      <c r="P553" s="625"/>
      <c r="Q553" s="625"/>
      <c r="R553" s="600">
        <f t="shared" si="8"/>
        <v>0</v>
      </c>
      <c r="S553" s="600"/>
      <c r="T553" s="607" t="str">
        <f>VLOOKUP(cppm_pr[[#This Row],[Status]],'All Link_LOV'!$I$32:$K$72,2,0)</f>
        <v>PO Issued / Not Require LOR</v>
      </c>
      <c r="U553" s="607" t="s">
        <v>2593</v>
      </c>
      <c r="V553" s="603">
        <v>75</v>
      </c>
      <c r="W553" s="607"/>
      <c r="X553" s="603"/>
      <c r="Y553" s="603" t="s">
        <v>8225</v>
      </c>
      <c r="Z553" s="608">
        <v>45182</v>
      </c>
      <c r="AA553" s="603"/>
      <c r="AB553" s="606"/>
      <c r="AC553" s="606"/>
      <c r="AD553" s="603"/>
      <c r="AE553" s="603"/>
      <c r="AF553" s="603" t="s">
        <v>398</v>
      </c>
      <c r="AG553" s="603" t="s">
        <v>488</v>
      </c>
      <c r="AH553" s="603" t="s">
        <v>1315</v>
      </c>
      <c r="AI553" s="600" t="str">
        <f>IFERROR(VLOOKUP(cppm_pr[[#This Row],[Order Number]],SPHERE!C:CC,39,0),"")</f>
        <v/>
      </c>
      <c r="AJ553" s="600" t="str">
        <f>IFERROR(VLOOKUP(cppm_pr[[#This Row],[Order Number]],'DC TM ONE'!B:CN,42,0),"")</f>
        <v/>
      </c>
      <c r="AK553" s="603"/>
      <c r="AL553" s="609"/>
      <c r="AM553" s="603"/>
      <c r="AN553" s="603"/>
      <c r="AO553" s="603"/>
      <c r="AP553" s="603"/>
      <c r="AQ553" s="610"/>
      <c r="AR553" s="603">
        <v>3400038826</v>
      </c>
      <c r="AS553" s="603" t="s">
        <v>1317</v>
      </c>
      <c r="AT553" s="610"/>
      <c r="AU553" s="603"/>
      <c r="AV553" s="603"/>
      <c r="AW553" s="603"/>
      <c r="AX553" s="603"/>
      <c r="AY553" s="603"/>
      <c r="AZ553" s="603"/>
      <c r="BA553" s="603"/>
      <c r="BB553" s="603"/>
      <c r="BC553" s="603"/>
      <c r="BD553" s="603"/>
      <c r="BE553" s="603"/>
      <c r="BF553" s="603"/>
      <c r="BG553" s="603"/>
      <c r="BH553" s="603"/>
    </row>
    <row r="554" spans="1:60" ht="12" customHeight="1">
      <c r="A554" s="589">
        <v>551</v>
      </c>
      <c r="B554" s="589" t="s">
        <v>76</v>
      </c>
      <c r="C554" s="590" t="s">
        <v>267</v>
      </c>
      <c r="D554" s="591">
        <v>45188</v>
      </c>
      <c r="E554" s="589" t="s">
        <v>9340</v>
      </c>
      <c r="F554" s="592" t="s">
        <v>1326</v>
      </c>
      <c r="G554" s="592" t="s">
        <v>2995</v>
      </c>
      <c r="H554" s="592" t="s">
        <v>1321</v>
      </c>
      <c r="I554" s="589" t="s">
        <v>9341</v>
      </c>
      <c r="J554" s="589" t="s">
        <v>2996</v>
      </c>
      <c r="K554" s="593"/>
      <c r="L554" s="595" t="s">
        <v>1264</v>
      </c>
      <c r="M554" s="593"/>
      <c r="N554" s="595"/>
      <c r="O554" s="592"/>
      <c r="P554" s="655"/>
      <c r="Q554" s="655"/>
      <c r="R554" s="589">
        <f t="shared" si="8"/>
        <v>0</v>
      </c>
      <c r="S554" s="589"/>
      <c r="T554" s="596" t="str">
        <f>VLOOKUP(cppm_pr[[#This Row],[Status]],'All Link_LOV'!$I$32:$K$72,2,0)</f>
        <v>PO Issued</v>
      </c>
      <c r="U554" s="596" t="s">
        <v>2593</v>
      </c>
      <c r="V554" s="592">
        <v>76</v>
      </c>
      <c r="W554" s="596"/>
      <c r="X554" s="592"/>
      <c r="Y554" s="592" t="s">
        <v>8225</v>
      </c>
      <c r="Z554" s="597">
        <v>45182</v>
      </c>
      <c r="AA554" s="598"/>
      <c r="AB554" s="595"/>
      <c r="AC554" s="595"/>
      <c r="AD554" s="592"/>
      <c r="AE554" s="592"/>
      <c r="AF554" s="592" t="s">
        <v>398</v>
      </c>
      <c r="AG554" s="592" t="s">
        <v>488</v>
      </c>
      <c r="AH554" s="592" t="s">
        <v>1320</v>
      </c>
      <c r="AI554" s="600" t="str">
        <f>IFERROR(VLOOKUP(cppm_pr[[#This Row],[Order Number]],SPHERE!C:CC,39,0),"")</f>
        <v/>
      </c>
      <c r="AJ554" s="600" t="str">
        <f>IFERROR(VLOOKUP(cppm_pr[[#This Row],[Order Number]],'DC TM ONE'!B:CN,42,0),"")</f>
        <v/>
      </c>
      <c r="AK554" s="592"/>
      <c r="AL554" s="599"/>
      <c r="AM554" s="592"/>
      <c r="AN554" s="592"/>
      <c r="AO554" s="592" t="s">
        <v>9342</v>
      </c>
      <c r="AP554" s="592"/>
      <c r="AQ554" s="598"/>
      <c r="AR554" s="592">
        <v>3400039660</v>
      </c>
      <c r="AS554" s="592" t="s">
        <v>9343</v>
      </c>
      <c r="AT554" s="598"/>
      <c r="AU554" s="592"/>
      <c r="AV554" s="592"/>
      <c r="AW554" s="592"/>
      <c r="AX554" s="592"/>
      <c r="AY554" s="592"/>
      <c r="AZ554" s="592"/>
      <c r="BA554" s="592"/>
      <c r="BB554" s="592"/>
      <c r="BC554" s="592"/>
      <c r="BD554" s="592"/>
      <c r="BE554" s="592"/>
      <c r="BF554" s="592"/>
      <c r="BG554" s="592"/>
      <c r="BH554" s="592"/>
    </row>
    <row r="555" spans="1:60" ht="12" customHeight="1">
      <c r="A555" s="600">
        <v>552</v>
      </c>
      <c r="B555" s="600" t="s">
        <v>76</v>
      </c>
      <c r="C555" s="601" t="s">
        <v>267</v>
      </c>
      <c r="D555" s="602">
        <v>45188</v>
      </c>
      <c r="E555" s="600" t="s">
        <v>9344</v>
      </c>
      <c r="F555" s="603" t="s">
        <v>1333</v>
      </c>
      <c r="G555" s="603" t="s">
        <v>2998</v>
      </c>
      <c r="H555" s="603" t="s">
        <v>1328</v>
      </c>
      <c r="I555" s="600"/>
      <c r="J555" s="600" t="s">
        <v>2999</v>
      </c>
      <c r="K555" s="611"/>
      <c r="L555" s="606" t="s">
        <v>1264</v>
      </c>
      <c r="M555" s="611"/>
      <c r="N555" s="606"/>
      <c r="O555" s="603"/>
      <c r="P555" s="625"/>
      <c r="Q555" s="625"/>
      <c r="R555" s="600">
        <f t="shared" si="8"/>
        <v>0</v>
      </c>
      <c r="S555" s="600"/>
      <c r="T555" s="607" t="str">
        <f>VLOOKUP(cppm_pr[[#This Row],[Status]],'All Link_LOV'!$I$32:$K$72,2,0)</f>
        <v>PO Issued</v>
      </c>
      <c r="U555" s="607" t="s">
        <v>2593</v>
      </c>
      <c r="V555" s="603">
        <v>77</v>
      </c>
      <c r="W555" s="607"/>
      <c r="X555" s="603"/>
      <c r="Y555" s="603" t="s">
        <v>8225</v>
      </c>
      <c r="Z555" s="608">
        <v>45182</v>
      </c>
      <c r="AA555" s="603"/>
      <c r="AB555" s="606"/>
      <c r="AC555" s="606"/>
      <c r="AD555" s="603"/>
      <c r="AE555" s="603"/>
      <c r="AF555" s="603" t="s">
        <v>398</v>
      </c>
      <c r="AG555" s="603" t="s">
        <v>488</v>
      </c>
      <c r="AH555" s="603" t="s">
        <v>1327</v>
      </c>
      <c r="AI555" s="600" t="str">
        <f>IFERROR(VLOOKUP(cppm_pr[[#This Row],[Order Number]],SPHERE!C:CC,39,0),"")</f>
        <v/>
      </c>
      <c r="AJ555" s="600" t="str">
        <f>IFERROR(VLOOKUP(cppm_pr[[#This Row],[Order Number]],'DC TM ONE'!B:CN,42,0),"")</f>
        <v/>
      </c>
      <c r="AK555" s="603"/>
      <c r="AL555" s="609"/>
      <c r="AM555" s="603"/>
      <c r="AN555" s="603"/>
      <c r="AO555" s="706" t="s">
        <v>9345</v>
      </c>
      <c r="AP555" s="603"/>
      <c r="AQ555" s="610"/>
      <c r="AR555" s="603"/>
      <c r="AS555" s="603"/>
      <c r="AT555" s="610"/>
      <c r="AU555" s="603"/>
      <c r="AV555" s="603"/>
      <c r="AW555" s="603"/>
      <c r="AX555" s="603"/>
      <c r="AY555" s="603"/>
      <c r="AZ555" s="603"/>
      <c r="BA555" s="603"/>
      <c r="BB555" s="603"/>
      <c r="BC555" s="603"/>
      <c r="BD555" s="603"/>
      <c r="BE555" s="603"/>
      <c r="BF555" s="603"/>
      <c r="BG555" s="603"/>
      <c r="BH555" s="603"/>
    </row>
    <row r="556" spans="1:60" s="544" customFormat="1" ht="12" customHeight="1">
      <c r="A556" s="630">
        <v>553</v>
      </c>
      <c r="B556" s="630" t="s">
        <v>77</v>
      </c>
      <c r="C556" s="590" t="s">
        <v>267</v>
      </c>
      <c r="D556" s="629"/>
      <c r="E556" s="589" t="s">
        <v>3002</v>
      </c>
      <c r="F556" s="634" t="s">
        <v>3005</v>
      </c>
      <c r="G556" s="634" t="s">
        <v>3004</v>
      </c>
      <c r="H556" s="634" t="s">
        <v>3003</v>
      </c>
      <c r="I556" s="589"/>
      <c r="J556" s="630" t="s">
        <v>3006</v>
      </c>
      <c r="K556" s="631"/>
      <c r="L556" s="636" t="s">
        <v>2773</v>
      </c>
      <c r="M556" s="631"/>
      <c r="N556" s="636"/>
      <c r="O556" s="634"/>
      <c r="P556" s="655"/>
      <c r="Q556" s="655"/>
      <c r="R556" s="589">
        <f t="shared" si="8"/>
        <v>0</v>
      </c>
      <c r="S556" s="589"/>
      <c r="T556" s="633" t="str">
        <f>VLOOKUP(cppm_pr[[#This Row],[Status]],'All Link_LOV'!$I$32:$K$72,2,0)</f>
        <v>PO Issued</v>
      </c>
      <c r="U556" s="633" t="s">
        <v>2593</v>
      </c>
      <c r="V556" s="634">
        <v>78</v>
      </c>
      <c r="W556" s="633"/>
      <c r="X556" s="634"/>
      <c r="Y556" s="634" t="s">
        <v>8225</v>
      </c>
      <c r="Z556" s="635">
        <v>45182</v>
      </c>
      <c r="AA556" s="638"/>
      <c r="AB556" s="636"/>
      <c r="AC556" s="636"/>
      <c r="AD556" s="634"/>
      <c r="AE556" s="634"/>
      <c r="AF556" s="634" t="s">
        <v>398</v>
      </c>
      <c r="AG556" s="634" t="s">
        <v>488</v>
      </c>
      <c r="AH556" s="634"/>
      <c r="AI556" s="600" t="str">
        <f>IFERROR(VLOOKUP(cppm_pr[[#This Row],[Order Number]],SPHERE!C:CC,39,0),"")</f>
        <v/>
      </c>
      <c r="AJ556" s="600" t="str">
        <f>IFERROR(VLOOKUP(cppm_pr[[#This Row],[Order Number]],'DC TM ONE'!B:CN,42,0),"")</f>
        <v/>
      </c>
      <c r="AK556" s="634"/>
      <c r="AL556" s="637"/>
      <c r="AM556" s="634"/>
      <c r="AN556" s="634"/>
      <c r="AO556" s="630" t="s">
        <v>3001</v>
      </c>
      <c r="AP556" s="634"/>
      <c r="AQ556" s="638"/>
      <c r="AR556" s="634"/>
      <c r="AS556" s="634"/>
      <c r="AT556" s="638"/>
      <c r="AU556" s="634"/>
      <c r="AV556" s="634"/>
      <c r="AW556" s="634"/>
      <c r="AX556" s="634"/>
      <c r="AY556" s="634"/>
      <c r="AZ556" s="634"/>
      <c r="BA556" s="634"/>
      <c r="BB556" s="634"/>
      <c r="BC556" s="634"/>
      <c r="BD556" s="634"/>
      <c r="BE556" s="634"/>
      <c r="BF556" s="634"/>
      <c r="BG556" s="634"/>
      <c r="BH556" s="634"/>
    </row>
    <row r="557" spans="1:60" ht="12" customHeight="1">
      <c r="A557" s="600">
        <v>554</v>
      </c>
      <c r="B557" s="600" t="s">
        <v>62</v>
      </c>
      <c r="C557" s="601" t="s">
        <v>267</v>
      </c>
      <c r="D557" s="602"/>
      <c r="E557" s="600" t="s">
        <v>9346</v>
      </c>
      <c r="F557" s="603" t="s">
        <v>1338</v>
      </c>
      <c r="G557" s="603" t="s">
        <v>3010</v>
      </c>
      <c r="H557" s="603" t="s">
        <v>1335</v>
      </c>
      <c r="I557" s="600" t="s">
        <v>1337</v>
      </c>
      <c r="J557" s="600" t="s">
        <v>3011</v>
      </c>
      <c r="K557" s="611"/>
      <c r="L557" s="606" t="s">
        <v>55</v>
      </c>
      <c r="M557" s="611"/>
      <c r="N557" s="606"/>
      <c r="O557" s="603"/>
      <c r="P557" s="625"/>
      <c r="Q557" s="625"/>
      <c r="R557" s="600">
        <f t="shared" si="8"/>
        <v>0</v>
      </c>
      <c r="S557" s="600"/>
      <c r="T557" s="607" t="str">
        <f>VLOOKUP(cppm_pr[[#This Row],[Status]],'All Link_LOV'!$I$32:$K$72,2,0)</f>
        <v>PO Issued</v>
      </c>
      <c r="U557" s="607" t="s">
        <v>2593</v>
      </c>
      <c r="V557" s="603">
        <v>79</v>
      </c>
      <c r="W557" s="607"/>
      <c r="X557" s="603"/>
      <c r="Y557" s="603" t="s">
        <v>8225</v>
      </c>
      <c r="Z557" s="608">
        <v>45182</v>
      </c>
      <c r="AA557" s="603"/>
      <c r="AB557" s="606"/>
      <c r="AC557" s="606"/>
      <c r="AD557" s="603"/>
      <c r="AE557" s="603"/>
      <c r="AF557" s="603" t="s">
        <v>398</v>
      </c>
      <c r="AG557" s="603" t="s">
        <v>488</v>
      </c>
      <c r="AH557" s="600" t="s">
        <v>1334</v>
      </c>
      <c r="AI557" s="600" t="str">
        <f>IFERROR(VLOOKUP(cppm_pr[[#This Row],[Order Number]],SPHERE!C:CC,39,0),"")</f>
        <v/>
      </c>
      <c r="AJ557" s="600" t="str">
        <f>IFERROR(VLOOKUP(cppm_pr[[#This Row],[Order Number]],'DC TM ONE'!B:CN,42,0),"")</f>
        <v/>
      </c>
      <c r="AK557" s="600"/>
      <c r="AL557" s="609"/>
      <c r="AM557" s="603"/>
      <c r="AN557" s="603"/>
      <c r="AO557" s="603"/>
      <c r="AP557" s="603"/>
      <c r="AQ557" s="610"/>
      <c r="AR557" s="603">
        <v>3400038960</v>
      </c>
      <c r="AS557" s="690" t="s">
        <v>1342</v>
      </c>
      <c r="AT557" s="610"/>
      <c r="AU557" s="603"/>
      <c r="AV557" s="603"/>
      <c r="AW557" s="603"/>
      <c r="AX557" s="603"/>
      <c r="AY557" s="603"/>
      <c r="AZ557" s="603"/>
      <c r="BA557" s="603"/>
      <c r="BB557" s="603"/>
      <c r="BC557" s="603"/>
      <c r="BD557" s="603"/>
      <c r="BE557" s="603"/>
      <c r="BF557" s="603"/>
      <c r="BG557" s="603"/>
      <c r="BH557" s="603"/>
    </row>
    <row r="558" spans="1:60" ht="12" customHeight="1">
      <c r="A558" s="589">
        <v>555</v>
      </c>
      <c r="B558" s="589" t="s">
        <v>62</v>
      </c>
      <c r="C558" s="590" t="s">
        <v>267</v>
      </c>
      <c r="D558" s="591"/>
      <c r="E558" s="589" t="s">
        <v>9347</v>
      </c>
      <c r="F558" s="592" t="s">
        <v>1344</v>
      </c>
      <c r="G558" s="592" t="s">
        <v>3014</v>
      </c>
      <c r="H558" s="592" t="s">
        <v>1340</v>
      </c>
      <c r="I558" s="589" t="s">
        <v>1343</v>
      </c>
      <c r="J558" s="589" t="s">
        <v>3015</v>
      </c>
      <c r="K558" s="593"/>
      <c r="L558" s="595" t="s">
        <v>55</v>
      </c>
      <c r="M558" s="593"/>
      <c r="N558" s="595"/>
      <c r="O558" s="592"/>
      <c r="P558" s="655"/>
      <c r="Q558" s="655"/>
      <c r="R558" s="589">
        <f t="shared" si="8"/>
        <v>0</v>
      </c>
      <c r="S558" s="589"/>
      <c r="T558" s="596" t="str">
        <f>VLOOKUP(cppm_pr[[#This Row],[Status]],'All Link_LOV'!$I$32:$K$72,2,0)</f>
        <v>PO Issued</v>
      </c>
      <c r="U558" s="596" t="s">
        <v>2593</v>
      </c>
      <c r="V558" s="592">
        <v>80</v>
      </c>
      <c r="W558" s="596"/>
      <c r="X558" s="592"/>
      <c r="Y558" s="592" t="s">
        <v>8225</v>
      </c>
      <c r="Z558" s="597">
        <v>45182</v>
      </c>
      <c r="AA558" s="598"/>
      <c r="AB558" s="595"/>
      <c r="AC558" s="595"/>
      <c r="AD558" s="592"/>
      <c r="AE558" s="592"/>
      <c r="AF558" s="592" t="s">
        <v>398</v>
      </c>
      <c r="AG558" s="592" t="s">
        <v>488</v>
      </c>
      <c r="AH558" s="589" t="s">
        <v>1339</v>
      </c>
      <c r="AI558" s="600" t="str">
        <f>IFERROR(VLOOKUP(cppm_pr[[#This Row],[Order Number]],SPHERE!C:CC,39,0),"")</f>
        <v/>
      </c>
      <c r="AJ558" s="600" t="str">
        <f>IFERROR(VLOOKUP(cppm_pr[[#This Row],[Order Number]],'DC TM ONE'!B:CN,42,0),"")</f>
        <v/>
      </c>
      <c r="AK558" s="589"/>
      <c r="AL558" s="599"/>
      <c r="AM558" s="592"/>
      <c r="AN558" s="592"/>
      <c r="AO558" s="592"/>
      <c r="AP558" s="592"/>
      <c r="AQ558" s="598"/>
      <c r="AR558" s="592">
        <v>3400038960</v>
      </c>
      <c r="AS558" s="695" t="s">
        <v>1342</v>
      </c>
      <c r="AT558" s="598"/>
      <c r="AU558" s="592"/>
      <c r="AV558" s="592"/>
      <c r="AW558" s="592"/>
      <c r="AX558" s="592"/>
      <c r="AY558" s="592"/>
      <c r="AZ558" s="592"/>
      <c r="BA558" s="592"/>
      <c r="BB558" s="592"/>
      <c r="BC558" s="592"/>
      <c r="BD558" s="592"/>
      <c r="BE558" s="592"/>
      <c r="BF558" s="592"/>
      <c r="BG558" s="592"/>
      <c r="BH558" s="592"/>
    </row>
    <row r="559" spans="1:60" ht="12" customHeight="1">
      <c r="A559" s="600">
        <v>556</v>
      </c>
      <c r="B559" s="705" t="s">
        <v>79</v>
      </c>
      <c r="C559" s="601" t="s">
        <v>267</v>
      </c>
      <c r="D559" s="602">
        <v>45183</v>
      </c>
      <c r="E559" s="600" t="s">
        <v>9321</v>
      </c>
      <c r="F559" s="603" t="s">
        <v>3020</v>
      </c>
      <c r="G559" s="603" t="s">
        <v>3019</v>
      </c>
      <c r="H559" s="603" t="s">
        <v>3018</v>
      </c>
      <c r="I559" s="600" t="s">
        <v>3017</v>
      </c>
      <c r="J559" s="600" t="s">
        <v>3022</v>
      </c>
      <c r="K559" s="843" t="s">
        <v>9348</v>
      </c>
      <c r="L559" s="606" t="s">
        <v>2749</v>
      </c>
      <c r="M559" s="611"/>
      <c r="N559" s="606"/>
      <c r="O559" s="603"/>
      <c r="P559" s="625"/>
      <c r="Q559" s="625"/>
      <c r="R559" s="600">
        <f t="shared" si="8"/>
        <v>0</v>
      </c>
      <c r="S559" s="600"/>
      <c r="T559" s="607" t="str">
        <f>VLOOKUP(cppm_pr[[#This Row],[Status]],'All Link_LOV'!$I$32:$K$72,2,0)</f>
        <v>PO Issued</v>
      </c>
      <c r="U559" s="607" t="s">
        <v>2593</v>
      </c>
      <c r="V559" s="603">
        <v>81</v>
      </c>
      <c r="W559" s="607"/>
      <c r="X559" s="603"/>
      <c r="Y559" s="603" t="s">
        <v>8225</v>
      </c>
      <c r="Z559" s="608">
        <v>45182</v>
      </c>
      <c r="AA559" s="603"/>
      <c r="AB559" s="606"/>
      <c r="AC559" s="606"/>
      <c r="AD559" s="603"/>
      <c r="AE559" s="603"/>
      <c r="AF559" s="603" t="s">
        <v>398</v>
      </c>
      <c r="AG559" s="603" t="s">
        <v>488</v>
      </c>
      <c r="AH559" s="603" t="s">
        <v>9349</v>
      </c>
      <c r="AI559" s="600" t="str">
        <f>IFERROR(VLOOKUP(cppm_pr[[#This Row],[Order Number]],SPHERE!C:CC,39,0),"")</f>
        <v/>
      </c>
      <c r="AJ559" s="600" t="str">
        <f>IFERROR(VLOOKUP(cppm_pr[[#This Row],[Order Number]],'DC TM ONE'!B:CN,42,0),"")</f>
        <v/>
      </c>
      <c r="AK559" s="603"/>
      <c r="AL559" s="609"/>
      <c r="AM559" s="603" t="s">
        <v>9265</v>
      </c>
      <c r="AN559" s="603"/>
      <c r="AO559" s="702" t="s">
        <v>3017</v>
      </c>
      <c r="AP559" s="603"/>
      <c r="AQ559" s="610"/>
      <c r="AR559" s="603"/>
      <c r="AS559" s="603"/>
      <c r="AT559" s="610"/>
      <c r="AU559" s="603"/>
      <c r="AV559" s="603"/>
      <c r="AW559" s="603"/>
      <c r="AX559" s="603"/>
      <c r="AY559" s="603"/>
      <c r="AZ559" s="603"/>
      <c r="BA559" s="603"/>
      <c r="BB559" s="603"/>
      <c r="BC559" s="603"/>
      <c r="BD559" s="603"/>
      <c r="BE559" s="603"/>
      <c r="BF559" s="603"/>
      <c r="BG559" s="603"/>
      <c r="BH559" s="603"/>
    </row>
    <row r="560" spans="1:60" ht="12" customHeight="1">
      <c r="A560" s="589">
        <v>557</v>
      </c>
      <c r="B560" s="589" t="s">
        <v>81</v>
      </c>
      <c r="C560" s="590" t="s">
        <v>267</v>
      </c>
      <c r="D560" s="591">
        <v>45190</v>
      </c>
      <c r="E560" s="589" t="s">
        <v>9350</v>
      </c>
      <c r="F560" s="592" t="s">
        <v>1349</v>
      </c>
      <c r="G560" s="592" t="s">
        <v>3024</v>
      </c>
      <c r="H560" s="592" t="s">
        <v>1346</v>
      </c>
      <c r="I560" s="589" t="s">
        <v>1348</v>
      </c>
      <c r="J560" s="589" t="s">
        <v>3025</v>
      </c>
      <c r="K560" s="593" t="s">
        <v>9351</v>
      </c>
      <c r="L560" s="595" t="s">
        <v>1728</v>
      </c>
      <c r="M560" s="593"/>
      <c r="N560" s="696"/>
      <c r="O560" s="592"/>
      <c r="P560" s="655"/>
      <c r="Q560" s="655"/>
      <c r="R560" s="589">
        <f t="shared" si="8"/>
        <v>0</v>
      </c>
      <c r="S560" s="589"/>
      <c r="T560" s="596" t="str">
        <f>VLOOKUP(cppm_pr[[#This Row],[Status]],'All Link_LOV'!$I$32:$K$72,2,0)</f>
        <v>PO Issued</v>
      </c>
      <c r="U560" s="596" t="s">
        <v>2593</v>
      </c>
      <c r="V560" s="592">
        <v>82</v>
      </c>
      <c r="W560" s="596"/>
      <c r="X560" s="592"/>
      <c r="Y560" s="592" t="s">
        <v>8225</v>
      </c>
      <c r="Z560" s="597">
        <v>45182</v>
      </c>
      <c r="AA560" s="598"/>
      <c r="AB560" s="595"/>
      <c r="AC560" s="595"/>
      <c r="AD560" s="592"/>
      <c r="AE560" s="592"/>
      <c r="AF560" s="592" t="s">
        <v>398</v>
      </c>
      <c r="AG560" s="592" t="s">
        <v>488</v>
      </c>
      <c r="AH560" s="589" t="s">
        <v>1345</v>
      </c>
      <c r="AI560" s="600" t="str">
        <f>IFERROR(VLOOKUP(cppm_pr[[#This Row],[Order Number]],SPHERE!C:CC,39,0),"")</f>
        <v/>
      </c>
      <c r="AJ560" s="600" t="str">
        <f>IFERROR(VLOOKUP(cppm_pr[[#This Row],[Order Number]],'DC TM ONE'!B:CN,42,0),"")</f>
        <v/>
      </c>
      <c r="AK560" s="589"/>
      <c r="AL560" s="597" t="s">
        <v>9328</v>
      </c>
      <c r="AM560" s="592"/>
      <c r="AN560" s="592"/>
      <c r="AO560" s="589"/>
      <c r="AP560" s="589"/>
      <c r="AQ560" s="589"/>
      <c r="AR560" s="589"/>
      <c r="AS560" s="589" t="s">
        <v>1836</v>
      </c>
      <c r="AT560" s="598"/>
      <c r="AU560" s="592"/>
      <c r="AV560" s="592"/>
      <c r="AW560" s="592"/>
      <c r="AX560" s="592"/>
      <c r="AY560" s="592"/>
      <c r="AZ560" s="592"/>
      <c r="BA560" s="592"/>
      <c r="BB560" s="592"/>
      <c r="BC560" s="592"/>
      <c r="BD560" s="592"/>
      <c r="BE560" s="592"/>
      <c r="BF560" s="592"/>
      <c r="BG560" s="592"/>
      <c r="BH560" s="592"/>
    </row>
    <row r="561" spans="1:60" ht="12" customHeight="1">
      <c r="A561" s="600">
        <v>558</v>
      </c>
      <c r="B561" s="600" t="s">
        <v>63</v>
      </c>
      <c r="C561" s="601" t="s">
        <v>267</v>
      </c>
      <c r="D561" s="602">
        <v>45191</v>
      </c>
      <c r="E561" s="600" t="s">
        <v>9352</v>
      </c>
      <c r="F561" s="603" t="s">
        <v>1349</v>
      </c>
      <c r="G561" s="603" t="s">
        <v>3027</v>
      </c>
      <c r="H561" s="603" t="s">
        <v>1351</v>
      </c>
      <c r="I561" s="600" t="s">
        <v>1352</v>
      </c>
      <c r="J561" s="600" t="s">
        <v>3025</v>
      </c>
      <c r="K561" s="611" t="s">
        <v>9353</v>
      </c>
      <c r="L561" s="606" t="s">
        <v>1728</v>
      </c>
      <c r="M561" s="611"/>
      <c r="N561" s="601"/>
      <c r="O561" s="603"/>
      <c r="P561" s="625"/>
      <c r="Q561" s="625"/>
      <c r="R561" s="600">
        <f t="shared" si="8"/>
        <v>0</v>
      </c>
      <c r="S561" s="600"/>
      <c r="T561" s="607" t="str">
        <f>VLOOKUP(cppm_pr[[#This Row],[Status]],'All Link_LOV'!$I$32:$K$72,2,0)</f>
        <v>PO Issued</v>
      </c>
      <c r="U561" s="607" t="s">
        <v>2593</v>
      </c>
      <c r="V561" s="603">
        <v>83</v>
      </c>
      <c r="W561" s="607"/>
      <c r="X561" s="603"/>
      <c r="Y561" s="603" t="s">
        <v>8225</v>
      </c>
      <c r="Z561" s="608">
        <v>45182</v>
      </c>
      <c r="AA561" s="603"/>
      <c r="AB561" s="606"/>
      <c r="AC561" s="606"/>
      <c r="AD561" s="603"/>
      <c r="AE561" s="603"/>
      <c r="AF561" s="603" t="s">
        <v>398</v>
      </c>
      <c r="AG561" s="603" t="s">
        <v>488</v>
      </c>
      <c r="AH561" s="600" t="s">
        <v>1350</v>
      </c>
      <c r="AI561" s="600" t="str">
        <f>IFERROR(VLOOKUP(cppm_pr[[#This Row],[Order Number]],SPHERE!C:CC,39,0),"")</f>
        <v/>
      </c>
      <c r="AJ561" s="600" t="str">
        <f>IFERROR(VLOOKUP(cppm_pr[[#This Row],[Order Number]],'DC TM ONE'!B:CN,42,0),"")</f>
        <v/>
      </c>
      <c r="AK561" s="600"/>
      <c r="AL561" s="608" t="s">
        <v>9328</v>
      </c>
      <c r="AM561" s="603"/>
      <c r="AN561" s="603"/>
      <c r="AO561" s="600"/>
      <c r="AP561" s="600"/>
      <c r="AQ561" s="600"/>
      <c r="AR561" s="600"/>
      <c r="AS561" s="600" t="s">
        <v>1836</v>
      </c>
      <c r="AT561" s="610"/>
      <c r="AU561" s="603"/>
      <c r="AV561" s="603"/>
      <c r="AW561" s="603"/>
      <c r="AX561" s="603"/>
      <c r="AY561" s="603"/>
      <c r="AZ561" s="603"/>
      <c r="BA561" s="603"/>
      <c r="BB561" s="603"/>
      <c r="BC561" s="603"/>
      <c r="BD561" s="603"/>
      <c r="BE561" s="603"/>
      <c r="BF561" s="603"/>
      <c r="BG561" s="603"/>
      <c r="BH561" s="603"/>
    </row>
    <row r="562" spans="1:60" ht="12" customHeight="1">
      <c r="A562" s="589">
        <v>502</v>
      </c>
      <c r="B562" s="589" t="s">
        <v>457</v>
      </c>
      <c r="C562" s="590" t="s">
        <v>267</v>
      </c>
      <c r="D562" s="591"/>
      <c r="E562" s="589" t="s">
        <v>6058</v>
      </c>
      <c r="F562" s="592" t="s">
        <v>2738</v>
      </c>
      <c r="G562" s="592" t="s">
        <v>2737</v>
      </c>
      <c r="H562" s="592" t="s">
        <v>2736</v>
      </c>
      <c r="I562" s="589" t="s">
        <v>2734</v>
      </c>
      <c r="J562" s="589" t="s">
        <v>2741</v>
      </c>
      <c r="K562" s="593"/>
      <c r="L562" s="595" t="s">
        <v>1701</v>
      </c>
      <c r="M562" s="593"/>
      <c r="N562" s="595"/>
      <c r="O562" s="592"/>
      <c r="P562" s="655"/>
      <c r="Q562" s="655"/>
      <c r="R562" s="589">
        <f t="shared" si="8"/>
        <v>0</v>
      </c>
      <c r="S562" s="589"/>
      <c r="T562" s="596" t="str">
        <f>VLOOKUP(cppm_pr[[#This Row],[Status]],'All Link_LOV'!$I$32:$K$72,2,0)</f>
        <v>PO Issued</v>
      </c>
      <c r="U562" s="596" t="s">
        <v>2593</v>
      </c>
      <c r="V562" s="592">
        <v>27</v>
      </c>
      <c r="W562" s="596"/>
      <c r="X562" s="592"/>
      <c r="Y562" s="592" t="s">
        <v>8225</v>
      </c>
      <c r="Z562" s="597">
        <v>45182</v>
      </c>
      <c r="AA562" s="592"/>
      <c r="AB562" s="595"/>
      <c r="AC562" s="595"/>
      <c r="AD562" s="592"/>
      <c r="AE562" s="592"/>
      <c r="AF562" s="592" t="s">
        <v>398</v>
      </c>
      <c r="AG562" s="592" t="s">
        <v>488</v>
      </c>
      <c r="AH562" s="592" t="s">
        <v>9354</v>
      </c>
      <c r="AI562" s="600" t="str">
        <f>IFERROR(VLOOKUP(cppm_pr[[#This Row],[Order Number]],SPHERE!C:CC,39,0),"")</f>
        <v/>
      </c>
      <c r="AJ562" s="600" t="str">
        <f>IFERROR(VLOOKUP(cppm_pr[[#This Row],[Order Number]],'DC TM ONE'!B:CN,42,0),"")</f>
        <v/>
      </c>
      <c r="AK562" s="592"/>
      <c r="AL562" s="599"/>
      <c r="AM562" s="592" t="s">
        <v>6816</v>
      </c>
      <c r="AN562" s="592"/>
      <c r="AO562" s="681" t="s">
        <v>2734</v>
      </c>
      <c r="AP562" s="592"/>
      <c r="AQ562" s="598"/>
      <c r="AR562" s="592">
        <v>3400041574</v>
      </c>
      <c r="AS562" s="592" t="s">
        <v>4302</v>
      </c>
      <c r="AT562" s="598"/>
      <c r="AU562" s="592"/>
      <c r="AV562" s="592"/>
      <c r="AW562" s="592"/>
      <c r="AX562" s="592"/>
      <c r="AY562" s="592"/>
      <c r="AZ562" s="592"/>
      <c r="BA562" s="592"/>
      <c r="BB562" s="592"/>
      <c r="BC562" s="592"/>
      <c r="BD562" s="592"/>
      <c r="BE562" s="592"/>
      <c r="BF562" s="592"/>
      <c r="BG562" s="592"/>
      <c r="BH562" s="592"/>
    </row>
    <row r="563" spans="1:60" ht="12" customHeight="1">
      <c r="A563" s="600">
        <v>560</v>
      </c>
      <c r="B563" s="600" t="s">
        <v>62</v>
      </c>
      <c r="C563" s="601" t="s">
        <v>267</v>
      </c>
      <c r="D563" s="602"/>
      <c r="E563" s="600" t="s">
        <v>9355</v>
      </c>
      <c r="F563" s="603" t="s">
        <v>1356</v>
      </c>
      <c r="G563" s="603" t="s">
        <v>3034</v>
      </c>
      <c r="H563" s="603" t="s">
        <v>1354</v>
      </c>
      <c r="I563" s="600" t="s">
        <v>1355</v>
      </c>
      <c r="J563" s="600" t="s">
        <v>3035</v>
      </c>
      <c r="K563" s="611"/>
      <c r="L563" s="606" t="s">
        <v>55</v>
      </c>
      <c r="M563" s="611"/>
      <c r="N563" s="606"/>
      <c r="O563" s="603"/>
      <c r="P563" s="625"/>
      <c r="Q563" s="625"/>
      <c r="R563" s="600">
        <f t="shared" si="8"/>
        <v>0</v>
      </c>
      <c r="S563" s="600"/>
      <c r="T563" s="607" t="str">
        <f>VLOOKUP(cppm_pr[[#This Row],[Status]],'All Link_LOV'!$I$32:$K$72,2,0)</f>
        <v>PO Issued</v>
      </c>
      <c r="U563" s="607" t="s">
        <v>2593</v>
      </c>
      <c r="V563" s="603">
        <v>85</v>
      </c>
      <c r="W563" s="607"/>
      <c r="X563" s="603"/>
      <c r="Y563" s="603" t="s">
        <v>8225</v>
      </c>
      <c r="Z563" s="608">
        <v>45182</v>
      </c>
      <c r="AA563" s="603"/>
      <c r="AB563" s="606"/>
      <c r="AC563" s="606"/>
      <c r="AD563" s="603"/>
      <c r="AE563" s="603"/>
      <c r="AF563" s="603" t="s">
        <v>398</v>
      </c>
      <c r="AG563" s="603" t="s">
        <v>488</v>
      </c>
      <c r="AH563" s="600" t="s">
        <v>1353</v>
      </c>
      <c r="AI563" s="600" t="str">
        <f>IFERROR(VLOOKUP(cppm_pr[[#This Row],[Order Number]],SPHERE!C:CC,39,0),"")</f>
        <v/>
      </c>
      <c r="AJ563" s="600" t="str">
        <f>IFERROR(VLOOKUP(cppm_pr[[#This Row],[Order Number]],'DC TM ONE'!B:CN,42,0),"")</f>
        <v/>
      </c>
      <c r="AK563" s="600"/>
      <c r="AL563" s="609"/>
      <c r="AM563" s="603"/>
      <c r="AN563" s="603"/>
      <c r="AO563" s="603"/>
      <c r="AP563" s="603"/>
      <c r="AQ563" s="610"/>
      <c r="AR563" s="603">
        <v>3400038960</v>
      </c>
      <c r="AS563" s="690" t="s">
        <v>1342</v>
      </c>
      <c r="AT563" s="610"/>
      <c r="AU563" s="603"/>
      <c r="AV563" s="603"/>
      <c r="AW563" s="603"/>
      <c r="AX563" s="603"/>
      <c r="AY563" s="603"/>
      <c r="AZ563" s="603"/>
      <c r="BA563" s="603"/>
      <c r="BB563" s="603"/>
      <c r="BC563" s="603"/>
      <c r="BD563" s="603"/>
      <c r="BE563" s="603"/>
      <c r="BF563" s="603"/>
      <c r="BG563" s="603"/>
      <c r="BH563" s="603"/>
    </row>
    <row r="564" spans="1:60" ht="12" customHeight="1">
      <c r="A564" s="589">
        <v>589</v>
      </c>
      <c r="B564" s="589" t="s">
        <v>457</v>
      </c>
      <c r="C564" s="590" t="s">
        <v>267</v>
      </c>
      <c r="D564" s="591"/>
      <c r="E564" s="589" t="s">
        <v>6058</v>
      </c>
      <c r="F564" s="592" t="s">
        <v>3147</v>
      </c>
      <c r="G564" s="592" t="s">
        <v>3146</v>
      </c>
      <c r="H564" s="592" t="s">
        <v>3145</v>
      </c>
      <c r="I564" s="596" t="s">
        <v>3150</v>
      </c>
      <c r="J564" s="589" t="s">
        <v>3148</v>
      </c>
      <c r="K564" s="593" t="s">
        <v>9356</v>
      </c>
      <c r="L564" s="595" t="s">
        <v>1701</v>
      </c>
      <c r="M564" s="593"/>
      <c r="N564" s="595"/>
      <c r="O564" s="592"/>
      <c r="P564" s="691"/>
      <c r="Q564" s="691"/>
      <c r="R564" s="596">
        <f t="shared" si="8"/>
        <v>0</v>
      </c>
      <c r="S564" s="596"/>
      <c r="T564" s="596" t="str">
        <f>VLOOKUP(cppm_pr[[#This Row],[Status]],'All Link_LOV'!$I$32:$K$72,2,0)</f>
        <v>PO Issued</v>
      </c>
      <c r="U564" s="596" t="s">
        <v>2593</v>
      </c>
      <c r="V564" s="592">
        <v>114</v>
      </c>
      <c r="W564" s="596" t="s">
        <v>8026</v>
      </c>
      <c r="X564" s="603" t="s">
        <v>499</v>
      </c>
      <c r="Y564" s="603"/>
      <c r="Z564" s="597">
        <v>45182</v>
      </c>
      <c r="AA564" s="598"/>
      <c r="AB564" s="595"/>
      <c r="AC564" s="595"/>
      <c r="AD564" s="592"/>
      <c r="AE564" s="592"/>
      <c r="AF564" s="592" t="s">
        <v>398</v>
      </c>
      <c r="AG564" s="592" t="s">
        <v>488</v>
      </c>
      <c r="AH564" s="592" t="s">
        <v>9357</v>
      </c>
      <c r="AI564" s="600" t="str">
        <f>IFERROR(VLOOKUP(cppm_pr[[#This Row],[Order Number]],SPHERE!C:CC,39,0),"")</f>
        <v/>
      </c>
      <c r="AJ564" s="600" t="str">
        <f>IFERROR(VLOOKUP(cppm_pr[[#This Row],[Order Number]],'DC TM ONE'!B:CN,42,0),"")</f>
        <v/>
      </c>
      <c r="AK564" s="592"/>
      <c r="AL564" s="599"/>
      <c r="AM564" s="592" t="s">
        <v>7316</v>
      </c>
      <c r="AN564" s="592"/>
      <c r="AO564" s="681" t="s">
        <v>3150</v>
      </c>
      <c r="AP564" s="592"/>
      <c r="AQ564" s="598"/>
      <c r="AR564" s="592">
        <v>3400038998</v>
      </c>
      <c r="AS564" s="592" t="s">
        <v>1139</v>
      </c>
      <c r="AT564" s="598"/>
      <c r="AU564" s="592"/>
      <c r="AV564" s="592"/>
      <c r="AW564" s="592"/>
      <c r="AX564" s="592"/>
      <c r="AY564" s="592"/>
      <c r="AZ564" s="592"/>
      <c r="BA564" s="592"/>
      <c r="BB564" s="592"/>
      <c r="BC564" s="592"/>
      <c r="BD564" s="592"/>
      <c r="BE564" s="592"/>
      <c r="BF564" s="592"/>
      <c r="BG564" s="589" t="s">
        <v>3149</v>
      </c>
      <c r="BH564" s="592"/>
    </row>
    <row r="565" spans="1:60" ht="12" customHeight="1">
      <c r="A565" s="600">
        <v>600</v>
      </c>
      <c r="B565" s="600" t="s">
        <v>457</v>
      </c>
      <c r="C565" s="601" t="s">
        <v>239</v>
      </c>
      <c r="D565" s="602">
        <v>45191</v>
      </c>
      <c r="E565" s="600" t="s">
        <v>9358</v>
      </c>
      <c r="F565" s="603" t="s">
        <v>3205</v>
      </c>
      <c r="G565" s="603" t="s">
        <v>3204</v>
      </c>
      <c r="H565" s="603" t="s">
        <v>3203</v>
      </c>
      <c r="I565" s="600" t="s">
        <v>3202</v>
      </c>
      <c r="J565" s="600" t="s">
        <v>3207</v>
      </c>
      <c r="K565" s="611"/>
      <c r="L565" s="606" t="s">
        <v>1701</v>
      </c>
      <c r="M565" s="611"/>
      <c r="N565" s="606"/>
      <c r="O565" s="603"/>
      <c r="P565" s="625"/>
      <c r="Q565" s="625"/>
      <c r="R565" s="600">
        <f t="shared" si="8"/>
        <v>0</v>
      </c>
      <c r="S565" s="600"/>
      <c r="T565" s="607" t="str">
        <f>VLOOKUP(cppm_pr[[#This Row],[Status]],'All Link_LOV'!$I$32:$K$72,2,0)</f>
        <v>Insufficient Budget</v>
      </c>
      <c r="U565" s="607" t="s">
        <v>2593</v>
      </c>
      <c r="V565" s="603">
        <v>125</v>
      </c>
      <c r="W565" s="607"/>
      <c r="X565" s="603"/>
      <c r="Y565" s="603" t="s">
        <v>6058</v>
      </c>
      <c r="Z565" s="608">
        <v>45182</v>
      </c>
      <c r="AA565" s="603"/>
      <c r="AB565" s="606"/>
      <c r="AC565" s="606"/>
      <c r="AD565" s="603"/>
      <c r="AE565" s="603"/>
      <c r="AF565" s="603" t="s">
        <v>398</v>
      </c>
      <c r="AG565" s="603" t="s">
        <v>488</v>
      </c>
      <c r="AH565" s="603" t="s">
        <v>9359</v>
      </c>
      <c r="AI565" s="600" t="str">
        <f>IFERROR(VLOOKUP(cppm_pr[[#This Row],[Order Number]],SPHERE!C:CC,39,0),"")</f>
        <v/>
      </c>
      <c r="AJ565" s="600" t="str">
        <f>IFERROR(VLOOKUP(cppm_pr[[#This Row],[Order Number]],'DC TM ONE'!B:CN,42,0),"")</f>
        <v/>
      </c>
      <c r="AK565" s="603"/>
      <c r="AL565" s="609"/>
      <c r="AM565" s="603" t="s">
        <v>6816</v>
      </c>
      <c r="AN565" s="603"/>
      <c r="AO565" s="603" t="s">
        <v>3202</v>
      </c>
      <c r="AP565" s="603"/>
      <c r="AQ565" s="610"/>
      <c r="AR565" s="603">
        <v>3400038963</v>
      </c>
      <c r="AS565" s="603" t="s">
        <v>1342</v>
      </c>
      <c r="AT565" s="610"/>
      <c r="AU565" s="603"/>
      <c r="AV565" s="603"/>
      <c r="AW565" s="603"/>
      <c r="AX565" s="603"/>
      <c r="AY565" s="603"/>
      <c r="AZ565" s="603"/>
      <c r="BA565" s="603"/>
      <c r="BB565" s="603"/>
      <c r="BC565" s="603"/>
      <c r="BD565" s="603"/>
      <c r="BE565" s="603"/>
      <c r="BF565" s="603"/>
      <c r="BG565" s="603"/>
      <c r="BH565" s="603"/>
    </row>
    <row r="566" spans="1:60" ht="12" customHeight="1">
      <c r="A566" s="589">
        <v>601</v>
      </c>
      <c r="B566" s="589" t="s">
        <v>457</v>
      </c>
      <c r="C566" s="590" t="s">
        <v>256</v>
      </c>
      <c r="D566" s="591"/>
      <c r="E566" s="589" t="s">
        <v>6058</v>
      </c>
      <c r="F566" s="592" t="s">
        <v>3205</v>
      </c>
      <c r="G566" s="592" t="s">
        <v>3204</v>
      </c>
      <c r="H566" s="592" t="s">
        <v>3210</v>
      </c>
      <c r="I566" s="589"/>
      <c r="J566" s="589" t="s">
        <v>3207</v>
      </c>
      <c r="K566" s="593"/>
      <c r="L566" s="595" t="s">
        <v>1701</v>
      </c>
      <c r="M566" s="593"/>
      <c r="N566" s="595"/>
      <c r="O566" s="592"/>
      <c r="P566" s="655"/>
      <c r="Q566" s="655"/>
      <c r="R566" s="589">
        <f t="shared" si="8"/>
        <v>0</v>
      </c>
      <c r="S566" s="589"/>
      <c r="T566" s="596" t="str">
        <f>VLOOKUP(cppm_pr[[#This Row],[Status]],'All Link_LOV'!$I$32:$K$72,2,0)</f>
        <v>PO Issued / Not Require LOR</v>
      </c>
      <c r="U566" s="596" t="s">
        <v>2593</v>
      </c>
      <c r="V566" s="592">
        <v>126</v>
      </c>
      <c r="W566" s="596"/>
      <c r="X566" s="592"/>
      <c r="Y566" s="592" t="s">
        <v>6058</v>
      </c>
      <c r="Z566" s="597">
        <v>45182</v>
      </c>
      <c r="AA566" s="598"/>
      <c r="AB566" s="595"/>
      <c r="AC566" s="595"/>
      <c r="AD566" s="592"/>
      <c r="AE566" s="592"/>
      <c r="AF566" s="592" t="s">
        <v>398</v>
      </c>
      <c r="AG566" s="592" t="s">
        <v>488</v>
      </c>
      <c r="AH566" s="592" t="s">
        <v>9360</v>
      </c>
      <c r="AI566" s="600" t="str">
        <f>IFERROR(VLOOKUP(cppm_pr[[#This Row],[Order Number]],SPHERE!C:CC,39,0),"")</f>
        <v/>
      </c>
      <c r="AJ566" s="600" t="str">
        <f>IFERROR(VLOOKUP(cppm_pr[[#This Row],[Order Number]],'DC TM ONE'!B:CN,42,0),"")</f>
        <v/>
      </c>
      <c r="AK566" s="592"/>
      <c r="AL566" s="599"/>
      <c r="AM566" s="592" t="s">
        <v>6816</v>
      </c>
      <c r="AN566" s="592"/>
      <c r="AO566" s="592"/>
      <c r="AP566" s="592"/>
      <c r="AQ566" s="598"/>
      <c r="AR566" s="592"/>
      <c r="AS566" s="592"/>
      <c r="AT566" s="598"/>
      <c r="AU566" s="592"/>
      <c r="AV566" s="592"/>
      <c r="AW566" s="592"/>
      <c r="AX566" s="592"/>
      <c r="AY566" s="592"/>
      <c r="AZ566" s="592"/>
      <c r="BA566" s="592"/>
      <c r="BB566" s="592"/>
      <c r="BC566" s="592"/>
      <c r="BD566" s="592"/>
      <c r="BE566" s="592"/>
      <c r="BF566" s="592"/>
      <c r="BG566" s="592"/>
      <c r="BH566" s="592"/>
    </row>
    <row r="567" spans="1:60" ht="12" customHeight="1">
      <c r="A567" s="600">
        <v>564</v>
      </c>
      <c r="B567" s="600" t="s">
        <v>5997</v>
      </c>
      <c r="C567" s="601" t="s">
        <v>267</v>
      </c>
      <c r="D567" s="602">
        <v>45183</v>
      </c>
      <c r="E567" s="600" t="s">
        <v>9361</v>
      </c>
      <c r="F567" s="603" t="s">
        <v>3055</v>
      </c>
      <c r="G567" s="603" t="s">
        <v>3054</v>
      </c>
      <c r="H567" s="603" t="s">
        <v>3053</v>
      </c>
      <c r="I567" s="600" t="s">
        <v>1359</v>
      </c>
      <c r="J567" s="600" t="s">
        <v>3056</v>
      </c>
      <c r="K567" s="611" t="s">
        <v>9362</v>
      </c>
      <c r="L567" s="606" t="s">
        <v>1264</v>
      </c>
      <c r="M567" s="611"/>
      <c r="N567" s="606"/>
      <c r="O567" s="603"/>
      <c r="P567" s="625"/>
      <c r="Q567" s="625"/>
      <c r="R567" s="600">
        <f t="shared" si="8"/>
        <v>0</v>
      </c>
      <c r="S567" s="600"/>
      <c r="T567" s="607" t="str">
        <f>VLOOKUP(cppm_pr[[#This Row],[Status]],'All Link_LOV'!$I$32:$K$72,2,0)</f>
        <v>PO Issued</v>
      </c>
      <c r="U567" s="607" t="s">
        <v>2593</v>
      </c>
      <c r="V567" s="603">
        <v>89</v>
      </c>
      <c r="W567" s="607" t="s">
        <v>8026</v>
      </c>
      <c r="X567" s="603" t="s">
        <v>9075</v>
      </c>
      <c r="Y567" s="603"/>
      <c r="Z567" s="608">
        <v>45182</v>
      </c>
      <c r="AA567" s="603"/>
      <c r="AB567" s="606"/>
      <c r="AC567" s="606"/>
      <c r="AD567" s="603"/>
      <c r="AE567" s="603"/>
      <c r="AF567" s="603" t="s">
        <v>398</v>
      </c>
      <c r="AG567" s="603" t="s">
        <v>488</v>
      </c>
      <c r="AH567" s="603"/>
      <c r="AI567" s="600" t="str">
        <f>IFERROR(VLOOKUP(cppm_pr[[#This Row],[Order Number]],SPHERE!C:CC,39,0),"")</f>
        <v/>
      </c>
      <c r="AJ567" s="600" t="str">
        <f>IFERROR(VLOOKUP(cppm_pr[[#This Row],[Order Number]],'DC TM ONE'!B:CN,42,0),"")</f>
        <v/>
      </c>
      <c r="AK567" s="603"/>
      <c r="AL567" s="609"/>
      <c r="AM567" s="603"/>
      <c r="AN567" s="603"/>
      <c r="AO567" s="603" t="s">
        <v>1359</v>
      </c>
      <c r="AP567" s="603"/>
      <c r="AQ567" s="610"/>
      <c r="AR567" s="603"/>
      <c r="AS567" s="603"/>
      <c r="AT567" s="610"/>
      <c r="AU567" s="603"/>
      <c r="AV567" s="603"/>
      <c r="AW567" s="603"/>
      <c r="AX567" s="603"/>
      <c r="AY567" s="603"/>
      <c r="AZ567" s="603"/>
      <c r="BA567" s="603"/>
      <c r="BB567" s="603"/>
      <c r="BC567" s="603"/>
      <c r="BD567" s="603"/>
      <c r="BE567" s="603"/>
      <c r="BF567" s="603"/>
      <c r="BG567" s="600" t="s">
        <v>3057</v>
      </c>
      <c r="BH567" s="603"/>
    </row>
    <row r="568" spans="1:60" ht="12" customHeight="1">
      <c r="A568" s="589">
        <v>565</v>
      </c>
      <c r="B568" s="589" t="s">
        <v>76</v>
      </c>
      <c r="C568" s="590" t="s">
        <v>267</v>
      </c>
      <c r="D568" s="591">
        <v>45183</v>
      </c>
      <c r="E568" s="589" t="s">
        <v>9363</v>
      </c>
      <c r="F568" s="592" t="s">
        <v>1368</v>
      </c>
      <c r="G568" s="592" t="s">
        <v>3058</v>
      </c>
      <c r="H568" s="592" t="s">
        <v>1363</v>
      </c>
      <c r="I568" s="589" t="s">
        <v>9364</v>
      </c>
      <c r="J568" s="589" t="s">
        <v>3059</v>
      </c>
      <c r="K568" s="593" t="s">
        <v>9365</v>
      </c>
      <c r="L568" s="595" t="s">
        <v>1264</v>
      </c>
      <c r="M568" s="593"/>
      <c r="N568" s="595"/>
      <c r="O568" s="592"/>
      <c r="P568" s="655"/>
      <c r="Q568" s="655"/>
      <c r="R568" s="589">
        <f t="shared" si="8"/>
        <v>0</v>
      </c>
      <c r="S568" s="589"/>
      <c r="T568" s="596" t="str">
        <f>VLOOKUP(cppm_pr[[#This Row],[Status]],'All Link_LOV'!$I$32:$K$72,2,0)</f>
        <v>PO Issued</v>
      </c>
      <c r="U568" s="596" t="s">
        <v>2593</v>
      </c>
      <c r="V568" s="592">
        <v>90</v>
      </c>
      <c r="W568" s="596" t="s">
        <v>8026</v>
      </c>
      <c r="X568" s="603" t="s">
        <v>9075</v>
      </c>
      <c r="Y568" s="603"/>
      <c r="Z568" s="597">
        <v>45182</v>
      </c>
      <c r="AA568" s="598"/>
      <c r="AB568" s="595"/>
      <c r="AC568" s="595"/>
      <c r="AD568" s="592"/>
      <c r="AE568" s="592"/>
      <c r="AF568" s="592" t="s">
        <v>398</v>
      </c>
      <c r="AG568" s="592" t="s">
        <v>488</v>
      </c>
      <c r="AH568" s="592" t="s">
        <v>1362</v>
      </c>
      <c r="AI568" s="600" t="str">
        <f>IFERROR(VLOOKUP(cppm_pr[[#This Row],[Order Number]],SPHERE!C:CC,39,0),"")</f>
        <v/>
      </c>
      <c r="AJ568" s="600" t="str">
        <f>IFERROR(VLOOKUP(cppm_pr[[#This Row],[Order Number]],'DC TM ONE'!B:CN,42,0),"")</f>
        <v/>
      </c>
      <c r="AK568" s="592"/>
      <c r="AL568" s="599"/>
      <c r="AM568" s="592"/>
      <c r="AN568" s="592"/>
      <c r="AO568" s="592" t="s">
        <v>1367</v>
      </c>
      <c r="AP568" s="592"/>
      <c r="AQ568" s="598"/>
      <c r="AR568" s="592"/>
      <c r="AS568" s="592"/>
      <c r="AT568" s="598"/>
      <c r="AU568" s="592"/>
      <c r="AV568" s="592"/>
      <c r="AW568" s="592"/>
      <c r="AX568" s="592"/>
      <c r="AY568" s="592"/>
      <c r="AZ568" s="592"/>
      <c r="BA568" s="592"/>
      <c r="BB568" s="592"/>
      <c r="BC568" s="592"/>
      <c r="BD568" s="592"/>
      <c r="BE568" s="592"/>
      <c r="BF568" s="592"/>
      <c r="BG568" s="589" t="s">
        <v>3060</v>
      </c>
      <c r="BH568" s="592"/>
    </row>
    <row r="569" spans="1:60" ht="12" customHeight="1">
      <c r="A569" s="600">
        <v>566</v>
      </c>
      <c r="B569" s="600" t="s">
        <v>63</v>
      </c>
      <c r="C569" s="601" t="s">
        <v>267</v>
      </c>
      <c r="D569" s="602">
        <v>45196</v>
      </c>
      <c r="E569" s="600" t="s">
        <v>9366</v>
      </c>
      <c r="F569" s="603" t="s">
        <v>1375</v>
      </c>
      <c r="G569" s="603" t="s">
        <v>1845</v>
      </c>
      <c r="H569" s="603" t="s">
        <v>1370</v>
      </c>
      <c r="I569" s="600" t="s">
        <v>1374</v>
      </c>
      <c r="J569" s="600" t="s">
        <v>3061</v>
      </c>
      <c r="K569" s="611" t="s">
        <v>9367</v>
      </c>
      <c r="L569" s="606" t="s">
        <v>1728</v>
      </c>
      <c r="M569" s="611"/>
      <c r="N569" s="601"/>
      <c r="O569" s="603"/>
      <c r="P569" s="625"/>
      <c r="Q569" s="625"/>
      <c r="R569" s="600">
        <f t="shared" si="8"/>
        <v>0</v>
      </c>
      <c r="S569" s="600"/>
      <c r="T569" s="607" t="str">
        <f>VLOOKUP(cppm_pr[[#This Row],[Status]],'All Link_LOV'!$I$32:$K$72,2,0)</f>
        <v>PO Issued</v>
      </c>
      <c r="U569" s="607" t="s">
        <v>2593</v>
      </c>
      <c r="V569" s="603">
        <v>91</v>
      </c>
      <c r="W569" s="607" t="s">
        <v>8026</v>
      </c>
      <c r="X569" s="603" t="s">
        <v>9075</v>
      </c>
      <c r="Y569" s="603"/>
      <c r="Z569" s="608">
        <v>45182</v>
      </c>
      <c r="AA569" s="603"/>
      <c r="AB569" s="606"/>
      <c r="AC569" s="606"/>
      <c r="AD569" s="603"/>
      <c r="AE569" s="603"/>
      <c r="AF569" s="603" t="s">
        <v>398</v>
      </c>
      <c r="AG569" s="603" t="s">
        <v>488</v>
      </c>
      <c r="AH569" s="600" t="s">
        <v>1369</v>
      </c>
      <c r="AI569" s="600" t="str">
        <f>IFERROR(VLOOKUP(cppm_pr[[#This Row],[Order Number]],SPHERE!C:CC,39,0),"")</f>
        <v/>
      </c>
      <c r="AJ569" s="600" t="str">
        <f>IFERROR(VLOOKUP(cppm_pr[[#This Row],[Order Number]],'DC TM ONE'!B:CN,42,0),"")</f>
        <v/>
      </c>
      <c r="AK569" s="600"/>
      <c r="AL569" s="609" t="s">
        <v>9276</v>
      </c>
      <c r="AM569" s="603"/>
      <c r="AN569" s="603"/>
      <c r="AO569" s="600"/>
      <c r="AP569" s="600"/>
      <c r="AQ569" s="600"/>
      <c r="AR569" s="600"/>
      <c r="AS569" s="600" t="s">
        <v>5140</v>
      </c>
      <c r="AT569" s="610"/>
      <c r="AU569" s="603"/>
      <c r="AV569" s="603"/>
      <c r="AW569" s="603"/>
      <c r="AX569" s="603"/>
      <c r="AY569" s="603"/>
      <c r="AZ569" s="603"/>
      <c r="BA569" s="603"/>
      <c r="BB569" s="603"/>
      <c r="BC569" s="603"/>
      <c r="BD569" s="603"/>
      <c r="BE569" s="603"/>
      <c r="BF569" s="603"/>
      <c r="BG569" s="600" t="s">
        <v>3062</v>
      </c>
      <c r="BH569" s="603"/>
    </row>
    <row r="570" spans="1:60" ht="12" customHeight="1">
      <c r="A570" s="589">
        <v>612</v>
      </c>
      <c r="B570" s="589" t="s">
        <v>457</v>
      </c>
      <c r="C570" s="590" t="s">
        <v>208</v>
      </c>
      <c r="D570" s="591"/>
      <c r="E570" s="589" t="s">
        <v>1091</v>
      </c>
      <c r="F570" s="592" t="s">
        <v>3274</v>
      </c>
      <c r="G570" s="592" t="s">
        <v>3273</v>
      </c>
      <c r="H570" s="592" t="s">
        <v>3272</v>
      </c>
      <c r="I570" s="589" t="s">
        <v>3271</v>
      </c>
      <c r="J570" s="589" t="s">
        <v>3277</v>
      </c>
      <c r="K570" s="593"/>
      <c r="L570" s="595" t="s">
        <v>1701</v>
      </c>
      <c r="M570" s="593"/>
      <c r="N570" s="595"/>
      <c r="O570" s="592"/>
      <c r="P570" s="655"/>
      <c r="Q570" s="655"/>
      <c r="R570" s="589">
        <f t="shared" si="8"/>
        <v>0</v>
      </c>
      <c r="S570" s="589"/>
      <c r="T570" s="596" t="str">
        <f>VLOOKUP(cppm_pr[[#This Row],[Status]],'All Link_LOV'!$I$32:$K$72,2,0)</f>
        <v>Pending TP Submission</v>
      </c>
      <c r="U570" s="596" t="s">
        <v>2593</v>
      </c>
      <c r="V570" s="592">
        <v>137</v>
      </c>
      <c r="W570" s="596"/>
      <c r="X570" s="592"/>
      <c r="Y570" s="592" t="s">
        <v>6058</v>
      </c>
      <c r="Z570" s="597">
        <v>45182</v>
      </c>
      <c r="AA570" s="592"/>
      <c r="AB570" s="595"/>
      <c r="AC570" s="595"/>
      <c r="AD570" s="592"/>
      <c r="AE570" s="592"/>
      <c r="AF570" s="592" t="s">
        <v>398</v>
      </c>
      <c r="AG570" s="592" t="s">
        <v>488</v>
      </c>
      <c r="AH570" s="592" t="s">
        <v>9368</v>
      </c>
      <c r="AI570" s="600" t="str">
        <f>IFERROR(VLOOKUP(cppm_pr[[#This Row],[Order Number]],SPHERE!C:CC,39,0),"")</f>
        <v/>
      </c>
      <c r="AJ570" s="600" t="str">
        <f>IFERROR(VLOOKUP(cppm_pr[[#This Row],[Order Number]],'DC TM ONE'!B:CN,42,0),"")</f>
        <v/>
      </c>
      <c r="AK570" s="592"/>
      <c r="AL570" s="599"/>
      <c r="AM570" s="592" t="s">
        <v>9369</v>
      </c>
      <c r="AN570" s="592"/>
      <c r="AO570" s="592" t="s">
        <v>3271</v>
      </c>
      <c r="AP570" s="592"/>
      <c r="AQ570" s="598"/>
      <c r="AR570" s="592">
        <v>3400038526</v>
      </c>
      <c r="AS570" s="592" t="s">
        <v>1987</v>
      </c>
      <c r="AT570" s="598"/>
      <c r="AU570" s="592"/>
      <c r="AV570" s="592"/>
      <c r="AW570" s="592"/>
      <c r="AX570" s="592"/>
      <c r="AY570" s="592"/>
      <c r="AZ570" s="592"/>
      <c r="BA570" s="592"/>
      <c r="BB570" s="592"/>
      <c r="BC570" s="592"/>
      <c r="BD570" s="592"/>
      <c r="BE570" s="592"/>
      <c r="BF570" s="592"/>
      <c r="BG570" s="592"/>
      <c r="BH570" s="592"/>
    </row>
    <row r="571" spans="1:60" ht="12" customHeight="1">
      <c r="A571" s="600">
        <v>568</v>
      </c>
      <c r="B571" s="600" t="s">
        <v>62</v>
      </c>
      <c r="C571" s="601" t="s">
        <v>267</v>
      </c>
      <c r="D571" s="602"/>
      <c r="E571" s="600" t="s">
        <v>9370</v>
      </c>
      <c r="F571" s="603" t="s">
        <v>1380</v>
      </c>
      <c r="G571" s="603" t="s">
        <v>3070</v>
      </c>
      <c r="H571" s="603" t="s">
        <v>1377</v>
      </c>
      <c r="I571" s="600" t="s">
        <v>1379</v>
      </c>
      <c r="J571" s="667" t="s">
        <v>3071</v>
      </c>
      <c r="K571" s="611"/>
      <c r="L571" s="606" t="s">
        <v>55</v>
      </c>
      <c r="M571" s="611"/>
      <c r="N571" s="606"/>
      <c r="O571" s="603"/>
      <c r="P571" s="625"/>
      <c r="Q571" s="625"/>
      <c r="R571" s="600">
        <f t="shared" si="8"/>
        <v>0</v>
      </c>
      <c r="S571" s="600"/>
      <c r="T571" s="607" t="str">
        <f>VLOOKUP(cppm_pr[[#This Row],[Status]],'All Link_LOV'!$I$32:$K$72,2,0)</f>
        <v>PO Issued</v>
      </c>
      <c r="U571" s="607" t="s">
        <v>2593</v>
      </c>
      <c r="V571" s="603">
        <v>93</v>
      </c>
      <c r="W571" s="607"/>
      <c r="X571" s="603"/>
      <c r="Y571" s="603" t="s">
        <v>8225</v>
      </c>
      <c r="Z571" s="608">
        <v>45182</v>
      </c>
      <c r="AA571" s="603"/>
      <c r="AB571" s="606"/>
      <c r="AC571" s="606"/>
      <c r="AD571" s="603"/>
      <c r="AE571" s="603"/>
      <c r="AF571" s="603" t="s">
        <v>398</v>
      </c>
      <c r="AG571" s="603" t="s">
        <v>488</v>
      </c>
      <c r="AH571" s="600" t="s">
        <v>1376</v>
      </c>
      <c r="AI571" s="600" t="str">
        <f>IFERROR(VLOOKUP(cppm_pr[[#This Row],[Order Number]],SPHERE!C:CC,39,0),"")</f>
        <v/>
      </c>
      <c r="AJ571" s="600" t="str">
        <f>IFERROR(VLOOKUP(cppm_pr[[#This Row],[Order Number]],'DC TM ONE'!B:CN,42,0),"")</f>
        <v/>
      </c>
      <c r="AK571" s="600"/>
      <c r="AL571" s="609"/>
      <c r="AM571" s="603"/>
      <c r="AN571" s="603"/>
      <c r="AO571" s="603"/>
      <c r="AP571" s="603"/>
      <c r="AQ571" s="610"/>
      <c r="AR571" s="603">
        <v>3400038600</v>
      </c>
      <c r="AS571" s="690" t="s">
        <v>1378</v>
      </c>
      <c r="AT571" s="610"/>
      <c r="AU571" s="603"/>
      <c r="AV571" s="603"/>
      <c r="AW571" s="603"/>
      <c r="AX571" s="603"/>
      <c r="AY571" s="603"/>
      <c r="AZ571" s="603"/>
      <c r="BA571" s="603"/>
      <c r="BB571" s="603"/>
      <c r="BC571" s="603"/>
      <c r="BD571" s="603"/>
      <c r="BE571" s="603"/>
      <c r="BF571" s="603"/>
      <c r="BG571" s="603"/>
      <c r="BH571" s="603"/>
    </row>
    <row r="572" spans="1:60" ht="12" customHeight="1">
      <c r="A572" s="589">
        <v>569</v>
      </c>
      <c r="B572" s="589" t="s">
        <v>62</v>
      </c>
      <c r="C572" s="590" t="s">
        <v>267</v>
      </c>
      <c r="D572" s="591"/>
      <c r="E572" s="589" t="s">
        <v>9371</v>
      </c>
      <c r="F572" s="592" t="s">
        <v>1385</v>
      </c>
      <c r="G572" s="592" t="s">
        <v>3073</v>
      </c>
      <c r="H572" s="592" t="s">
        <v>1382</v>
      </c>
      <c r="I572" s="589" t="s">
        <v>1384</v>
      </c>
      <c r="J572" s="667" t="s">
        <v>3074</v>
      </c>
      <c r="K572" s="593"/>
      <c r="L572" s="595" t="s">
        <v>55</v>
      </c>
      <c r="M572" s="593"/>
      <c r="N572" s="595"/>
      <c r="O572" s="592"/>
      <c r="P572" s="655"/>
      <c r="Q572" s="655"/>
      <c r="R572" s="589">
        <f t="shared" si="8"/>
        <v>0</v>
      </c>
      <c r="S572" s="589"/>
      <c r="T572" s="596" t="str">
        <f>VLOOKUP(cppm_pr[[#This Row],[Status]],'All Link_LOV'!$I$32:$K$72,2,0)</f>
        <v>PO Issued</v>
      </c>
      <c r="U572" s="596" t="s">
        <v>2593</v>
      </c>
      <c r="V572" s="592">
        <v>94</v>
      </c>
      <c r="W572" s="596"/>
      <c r="X572" s="592"/>
      <c r="Y572" s="592" t="s">
        <v>8225</v>
      </c>
      <c r="Z572" s="597">
        <v>45182</v>
      </c>
      <c r="AA572" s="598"/>
      <c r="AB572" s="595"/>
      <c r="AC572" s="595"/>
      <c r="AD572" s="592"/>
      <c r="AE572" s="592"/>
      <c r="AF572" s="592" t="s">
        <v>398</v>
      </c>
      <c r="AG572" s="592" t="s">
        <v>488</v>
      </c>
      <c r="AH572" s="589" t="s">
        <v>1381</v>
      </c>
      <c r="AI572" s="600" t="str">
        <f>IFERROR(VLOOKUP(cppm_pr[[#This Row],[Order Number]],SPHERE!C:CC,39,0),"")</f>
        <v/>
      </c>
      <c r="AJ572" s="600" t="str">
        <f>IFERROR(VLOOKUP(cppm_pr[[#This Row],[Order Number]],'DC TM ONE'!B:CN,42,0),"")</f>
        <v/>
      </c>
      <c r="AK572" s="589"/>
      <c r="AL572" s="599"/>
      <c r="AM572" s="592"/>
      <c r="AN572" s="592"/>
      <c r="AO572" s="592"/>
      <c r="AP572" s="592"/>
      <c r="AQ572" s="598"/>
      <c r="AR572" s="592">
        <v>3400041545</v>
      </c>
      <c r="AS572" s="695" t="s">
        <v>1383</v>
      </c>
      <c r="AT572" s="598"/>
      <c r="AU572" s="592"/>
      <c r="AV572" s="592"/>
      <c r="AW572" s="592"/>
      <c r="AX572" s="592"/>
      <c r="AY572" s="592"/>
      <c r="AZ572" s="592"/>
      <c r="BA572" s="592"/>
      <c r="BB572" s="592"/>
      <c r="BC572" s="592"/>
      <c r="BD572" s="592"/>
      <c r="BE572" s="592"/>
      <c r="BF572" s="592"/>
      <c r="BG572" s="592"/>
      <c r="BH572" s="592"/>
    </row>
    <row r="573" spans="1:60" ht="12" customHeight="1">
      <c r="A573" s="600">
        <v>613</v>
      </c>
      <c r="B573" s="600" t="s">
        <v>457</v>
      </c>
      <c r="C573" s="601" t="s">
        <v>267</v>
      </c>
      <c r="D573" s="602"/>
      <c r="E573" s="600" t="s">
        <v>6058</v>
      </c>
      <c r="F573" s="603" t="s">
        <v>3274</v>
      </c>
      <c r="G573" s="603" t="s">
        <v>3273</v>
      </c>
      <c r="H573" s="603" t="s">
        <v>3283</v>
      </c>
      <c r="I573" s="600" t="s">
        <v>3282</v>
      </c>
      <c r="J573" s="600" t="s">
        <v>3277</v>
      </c>
      <c r="K573" s="611" t="s">
        <v>9372</v>
      </c>
      <c r="L573" s="606" t="s">
        <v>1701</v>
      </c>
      <c r="M573" s="611"/>
      <c r="N573" s="606"/>
      <c r="O573" s="603"/>
      <c r="P573" s="625"/>
      <c r="Q573" s="625"/>
      <c r="R573" s="600">
        <f t="shared" si="8"/>
        <v>0</v>
      </c>
      <c r="S573" s="600"/>
      <c r="T573" s="607" t="str">
        <f>VLOOKUP(cppm_pr[[#This Row],[Status]],'All Link_LOV'!$I$32:$K$72,2,0)</f>
        <v>PO Issued</v>
      </c>
      <c r="U573" s="607" t="s">
        <v>2593</v>
      </c>
      <c r="V573" s="603">
        <v>138</v>
      </c>
      <c r="W573" s="607"/>
      <c r="X573" s="603"/>
      <c r="Y573" s="603" t="s">
        <v>6058</v>
      </c>
      <c r="Z573" s="608">
        <v>45182</v>
      </c>
      <c r="AA573" s="610"/>
      <c r="AB573" s="606"/>
      <c r="AC573" s="606"/>
      <c r="AD573" s="603"/>
      <c r="AE573" s="603"/>
      <c r="AF573" s="603" t="s">
        <v>398</v>
      </c>
      <c r="AG573" s="603" t="s">
        <v>488</v>
      </c>
      <c r="AH573" s="603" t="s">
        <v>9373</v>
      </c>
      <c r="AI573" s="600" t="str">
        <f>IFERROR(VLOOKUP(cppm_pr[[#This Row],[Order Number]],SPHERE!C:CC,39,0),"")</f>
        <v/>
      </c>
      <c r="AJ573" s="600" t="str">
        <f>IFERROR(VLOOKUP(cppm_pr[[#This Row],[Order Number]],'DC TM ONE'!B:CN,42,0),"")</f>
        <v/>
      </c>
      <c r="AK573" s="603"/>
      <c r="AL573" s="609"/>
      <c r="AM573" s="603" t="s">
        <v>9369</v>
      </c>
      <c r="AN573" s="603"/>
      <c r="AO573" s="603" t="s">
        <v>3282</v>
      </c>
      <c r="AP573" s="603"/>
      <c r="AQ573" s="610"/>
      <c r="AR573" s="603">
        <v>3400038938</v>
      </c>
      <c r="AS573" s="603" t="s">
        <v>9374</v>
      </c>
      <c r="AT573" s="610"/>
      <c r="AU573" s="603"/>
      <c r="AV573" s="603"/>
      <c r="AW573" s="603"/>
      <c r="AX573" s="603"/>
      <c r="AY573" s="603"/>
      <c r="AZ573" s="603"/>
      <c r="BA573" s="603"/>
      <c r="BB573" s="603"/>
      <c r="BC573" s="603"/>
      <c r="BD573" s="603"/>
      <c r="BE573" s="603"/>
      <c r="BF573" s="603"/>
      <c r="BG573" s="603"/>
      <c r="BH573" s="603"/>
    </row>
    <row r="574" spans="1:60" ht="12" customHeight="1">
      <c r="A574" s="589">
        <v>617</v>
      </c>
      <c r="B574" s="589" t="s">
        <v>457</v>
      </c>
      <c r="C574" s="590" t="s">
        <v>267</v>
      </c>
      <c r="D574" s="591"/>
      <c r="E574" s="589" t="s">
        <v>6058</v>
      </c>
      <c r="F574" s="592" t="s">
        <v>3306</v>
      </c>
      <c r="G574" s="592" t="s">
        <v>3305</v>
      </c>
      <c r="H574" s="592" t="s">
        <v>3304</v>
      </c>
      <c r="I574" s="596" t="s">
        <v>3303</v>
      </c>
      <c r="J574" s="589" t="s">
        <v>3311</v>
      </c>
      <c r="K574" s="593" t="s">
        <v>9375</v>
      </c>
      <c r="L574" s="595" t="s">
        <v>1701</v>
      </c>
      <c r="M574" s="593"/>
      <c r="N574" s="595"/>
      <c r="O574" s="592"/>
      <c r="P574" s="691"/>
      <c r="Q574" s="691"/>
      <c r="R574" s="596">
        <f t="shared" si="8"/>
        <v>0</v>
      </c>
      <c r="S574" s="596"/>
      <c r="T574" s="596" t="str">
        <f>VLOOKUP(cppm_pr[[#This Row],[Status]],'All Link_LOV'!$I$32:$K$72,2,0)</f>
        <v>PO Issued</v>
      </c>
      <c r="U574" s="596" t="s">
        <v>2593</v>
      </c>
      <c r="V574" s="592">
        <v>142</v>
      </c>
      <c r="W574" s="596" t="s">
        <v>8026</v>
      </c>
      <c r="X574" s="603" t="s">
        <v>499</v>
      </c>
      <c r="Y574" s="603"/>
      <c r="Z574" s="597">
        <v>45182</v>
      </c>
      <c r="AA574" s="598"/>
      <c r="AB574" s="595"/>
      <c r="AC574" s="595"/>
      <c r="AD574" s="592"/>
      <c r="AE574" s="592"/>
      <c r="AF574" s="592" t="s">
        <v>398</v>
      </c>
      <c r="AG574" s="592" t="s">
        <v>488</v>
      </c>
      <c r="AH574" s="681" t="s">
        <v>9376</v>
      </c>
      <c r="AI574" s="600" t="str">
        <f>IFERROR(VLOOKUP(cppm_pr[[#This Row],[Order Number]],SPHERE!C:CC,39,0),"")</f>
        <v/>
      </c>
      <c r="AJ574" s="600" t="str">
        <f>IFERROR(VLOOKUP(cppm_pr[[#This Row],[Order Number]],'DC TM ONE'!B:CN,42,0),"")</f>
        <v/>
      </c>
      <c r="AK574" s="681"/>
      <c r="AL574" s="599"/>
      <c r="AM574" s="592" t="s">
        <v>7316</v>
      </c>
      <c r="AN574" s="592"/>
      <c r="AO574" s="592" t="s">
        <v>3303</v>
      </c>
      <c r="AP574" s="592"/>
      <c r="AQ574" s="598"/>
      <c r="AR574" s="592">
        <v>3400039428</v>
      </c>
      <c r="AS574" s="592" t="s">
        <v>2405</v>
      </c>
      <c r="AT574" s="598"/>
      <c r="AU574" s="592"/>
      <c r="AV574" s="592"/>
      <c r="AW574" s="592"/>
      <c r="AX574" s="592"/>
      <c r="AY574" s="592"/>
      <c r="AZ574" s="592"/>
      <c r="BA574" s="592"/>
      <c r="BB574" s="592"/>
      <c r="BC574" s="592"/>
      <c r="BD574" s="592"/>
      <c r="BE574" s="592"/>
      <c r="BF574" s="592"/>
      <c r="BG574" s="589" t="s">
        <v>3312</v>
      </c>
      <c r="BH574" s="592"/>
    </row>
    <row r="575" spans="1:60" ht="12" customHeight="1">
      <c r="A575" s="600">
        <v>618</v>
      </c>
      <c r="B575" s="600" t="s">
        <v>457</v>
      </c>
      <c r="C575" s="601" t="s">
        <v>267</v>
      </c>
      <c r="D575" s="602"/>
      <c r="E575" s="600" t="s">
        <v>6058</v>
      </c>
      <c r="F575" s="603" t="s">
        <v>3306</v>
      </c>
      <c r="G575" s="603" t="s">
        <v>3305</v>
      </c>
      <c r="H575" s="603" t="s">
        <v>3317</v>
      </c>
      <c r="I575" s="607" t="s">
        <v>3316</v>
      </c>
      <c r="J575" s="600" t="s">
        <v>3311</v>
      </c>
      <c r="K575" s="611" t="s">
        <v>9377</v>
      </c>
      <c r="L575" s="606" t="s">
        <v>1701</v>
      </c>
      <c r="M575" s="611"/>
      <c r="N575" s="606"/>
      <c r="O575" s="603"/>
      <c r="P575" s="665"/>
      <c r="Q575" s="665"/>
      <c r="R575" s="607">
        <f t="shared" si="8"/>
        <v>0</v>
      </c>
      <c r="S575" s="607"/>
      <c r="T575" s="607" t="str">
        <f>VLOOKUP(cppm_pr[[#This Row],[Status]],'All Link_LOV'!$I$32:$K$72,2,0)</f>
        <v>PO Issued</v>
      </c>
      <c r="U575" s="607" t="s">
        <v>2593</v>
      </c>
      <c r="V575" s="603">
        <v>143</v>
      </c>
      <c r="W575" s="607" t="s">
        <v>8026</v>
      </c>
      <c r="X575" s="603" t="s">
        <v>499</v>
      </c>
      <c r="Y575" s="603"/>
      <c r="Z575" s="608">
        <v>45182</v>
      </c>
      <c r="AA575" s="603"/>
      <c r="AB575" s="606"/>
      <c r="AC575" s="606"/>
      <c r="AD575" s="603"/>
      <c r="AE575" s="603"/>
      <c r="AF575" s="603" t="s">
        <v>398</v>
      </c>
      <c r="AG575" s="603" t="s">
        <v>488</v>
      </c>
      <c r="AH575" s="603" t="s">
        <v>9378</v>
      </c>
      <c r="AI575" s="600" t="str">
        <f>IFERROR(VLOOKUP(cppm_pr[[#This Row],[Order Number]],SPHERE!C:CC,39,0),"")</f>
        <v/>
      </c>
      <c r="AJ575" s="600" t="str">
        <f>IFERROR(VLOOKUP(cppm_pr[[#This Row],[Order Number]],'DC TM ONE'!B:CN,42,0),"")</f>
        <v/>
      </c>
      <c r="AK575" s="603"/>
      <c r="AL575" s="609"/>
      <c r="AM575" s="603" t="s">
        <v>7316</v>
      </c>
      <c r="AN575" s="603"/>
      <c r="AO575" s="603" t="s">
        <v>3316</v>
      </c>
      <c r="AP575" s="603"/>
      <c r="AQ575" s="610"/>
      <c r="AR575" s="603">
        <v>3400038963</v>
      </c>
      <c r="AS575" s="603" t="s">
        <v>1342</v>
      </c>
      <c r="AT575" s="610"/>
      <c r="AU575" s="603"/>
      <c r="AV575" s="603"/>
      <c r="AW575" s="603"/>
      <c r="AX575" s="603"/>
      <c r="AY575" s="603"/>
      <c r="AZ575" s="603"/>
      <c r="BA575" s="603"/>
      <c r="BB575" s="603"/>
      <c r="BC575" s="603"/>
      <c r="BD575" s="603"/>
      <c r="BE575" s="603"/>
      <c r="BF575" s="603"/>
      <c r="BG575" s="600" t="s">
        <v>3312</v>
      </c>
      <c r="BH575" s="603"/>
    </row>
    <row r="576" spans="1:60" ht="12" customHeight="1">
      <c r="A576" s="589">
        <v>525</v>
      </c>
      <c r="B576" s="707" t="s">
        <v>2744</v>
      </c>
      <c r="C576" s="590" t="s">
        <v>267</v>
      </c>
      <c r="D576" s="591">
        <v>45188</v>
      </c>
      <c r="E576" s="589" t="s">
        <v>9379</v>
      </c>
      <c r="F576" s="592" t="s">
        <v>2864</v>
      </c>
      <c r="G576" s="592" t="s">
        <v>2863</v>
      </c>
      <c r="H576" s="592" t="s">
        <v>2862</v>
      </c>
      <c r="I576" s="589" t="s">
        <v>2861</v>
      </c>
      <c r="J576" s="589" t="s">
        <v>2865</v>
      </c>
      <c r="K576" s="842" t="s">
        <v>9380</v>
      </c>
      <c r="L576" s="595" t="s">
        <v>56</v>
      </c>
      <c r="M576" s="593"/>
      <c r="N576" s="595"/>
      <c r="O576" s="592"/>
      <c r="P576" s="655"/>
      <c r="Q576" s="655"/>
      <c r="R576" s="589">
        <f t="shared" si="8"/>
        <v>0</v>
      </c>
      <c r="S576" s="589"/>
      <c r="T576" s="596" t="str">
        <f>VLOOKUP(cppm_pr[[#This Row],[Status]],'All Link_LOV'!$I$32:$K$72,2,0)</f>
        <v>PO Issued</v>
      </c>
      <c r="U576" s="596" t="s">
        <v>2593</v>
      </c>
      <c r="V576" s="592">
        <v>50</v>
      </c>
      <c r="W576" s="596"/>
      <c r="X576" s="592"/>
      <c r="Y576" s="592" t="s">
        <v>8225</v>
      </c>
      <c r="Z576" s="597">
        <v>45182</v>
      </c>
      <c r="AA576" s="598"/>
      <c r="AB576" s="595"/>
      <c r="AC576" s="595">
        <v>43198.5</v>
      </c>
      <c r="AD576" s="592"/>
      <c r="AE576" s="592"/>
      <c r="AF576" s="592" t="s">
        <v>398</v>
      </c>
      <c r="AG576" s="592" t="s">
        <v>488</v>
      </c>
      <c r="AH576" s="681" t="s">
        <v>9381</v>
      </c>
      <c r="AI576" s="600" t="str">
        <f>IFERROR(VLOOKUP(cppm_pr[[#This Row],[Order Number]],SPHERE!C:CC,39,0),"")</f>
        <v/>
      </c>
      <c r="AJ576" s="600" t="str">
        <f>IFERROR(VLOOKUP(cppm_pr[[#This Row],[Order Number]],'DC TM ONE'!B:CN,42,0),"")</f>
        <v/>
      </c>
      <c r="AK576" s="681"/>
      <c r="AL576" s="599"/>
      <c r="AM576" s="592" t="s">
        <v>9382</v>
      </c>
      <c r="AN576" s="592"/>
      <c r="AO576" s="700" t="s">
        <v>2861</v>
      </c>
      <c r="AP576" s="592"/>
      <c r="AQ576" s="598"/>
      <c r="AR576" s="592">
        <v>3400041306</v>
      </c>
      <c r="AS576" s="592" t="s">
        <v>4547</v>
      </c>
      <c r="AT576" s="598"/>
      <c r="AU576" s="592"/>
      <c r="AV576" s="592" t="s">
        <v>4543</v>
      </c>
      <c r="AW576" s="592" t="s">
        <v>4570</v>
      </c>
      <c r="AX576" s="592"/>
      <c r="AY576" s="592"/>
      <c r="AZ576" s="592"/>
      <c r="BA576" s="592"/>
      <c r="BB576" s="592"/>
      <c r="BC576" s="592"/>
      <c r="BD576" s="592"/>
      <c r="BE576" s="592"/>
      <c r="BF576" s="592"/>
      <c r="BG576" s="592"/>
      <c r="BH576" s="592"/>
    </row>
    <row r="577" spans="1:60" ht="12" customHeight="1">
      <c r="A577" s="600">
        <v>529</v>
      </c>
      <c r="B577" s="707" t="s">
        <v>469</v>
      </c>
      <c r="C577" s="601" t="s">
        <v>267</v>
      </c>
      <c r="D577" s="602"/>
      <c r="E577" s="600" t="s">
        <v>9383</v>
      </c>
      <c r="F577" s="603" t="s">
        <v>2880</v>
      </c>
      <c r="G577" s="603" t="s">
        <v>2879</v>
      </c>
      <c r="H577" s="603" t="s">
        <v>2878</v>
      </c>
      <c r="I577" s="600" t="s">
        <v>2877</v>
      </c>
      <c r="J577" s="600" t="s">
        <v>2881</v>
      </c>
      <c r="K577" s="843">
        <v>4902149627</v>
      </c>
      <c r="L577" s="606" t="s">
        <v>56</v>
      </c>
      <c r="M577" s="611"/>
      <c r="N577" s="606"/>
      <c r="O577" s="603"/>
      <c r="P577" s="625"/>
      <c r="Q577" s="625"/>
      <c r="R577" s="600">
        <f t="shared" si="8"/>
        <v>0</v>
      </c>
      <c r="S577" s="600"/>
      <c r="T577" s="607" t="str">
        <f>VLOOKUP(cppm_pr[[#This Row],[Status]],'All Link_LOV'!$I$32:$K$72,2,0)</f>
        <v>PO Issued</v>
      </c>
      <c r="U577" s="607" t="s">
        <v>2593</v>
      </c>
      <c r="V577" s="603">
        <v>54</v>
      </c>
      <c r="W577" s="607"/>
      <c r="X577" s="603"/>
      <c r="Y577" s="603" t="s">
        <v>8225</v>
      </c>
      <c r="Z577" s="608">
        <v>45182</v>
      </c>
      <c r="AA577" s="610"/>
      <c r="AB577" s="606"/>
      <c r="AC577" s="606">
        <v>1214</v>
      </c>
      <c r="AD577" s="603"/>
      <c r="AE577" s="603"/>
      <c r="AF577" s="603" t="s">
        <v>398</v>
      </c>
      <c r="AG577" s="603" t="s">
        <v>488</v>
      </c>
      <c r="AH577" s="663" t="s">
        <v>9384</v>
      </c>
      <c r="AI577" s="600" t="str">
        <f>IFERROR(VLOOKUP(cppm_pr[[#This Row],[Order Number]],SPHERE!C:CC,39,0),"")</f>
        <v/>
      </c>
      <c r="AJ577" s="600" t="str">
        <f>IFERROR(VLOOKUP(cppm_pr[[#This Row],[Order Number]],'DC TM ONE'!B:CN,42,0),"")</f>
        <v/>
      </c>
      <c r="AK577" s="663"/>
      <c r="AL577" s="609"/>
      <c r="AM577" s="603" t="s">
        <v>9385</v>
      </c>
      <c r="AN577" s="603"/>
      <c r="AO577" s="702" t="s">
        <v>2877</v>
      </c>
      <c r="AP577" s="603"/>
      <c r="AQ577" s="610"/>
      <c r="AR577" s="603">
        <v>3400041405</v>
      </c>
      <c r="AS577" s="603" t="s">
        <v>5492</v>
      </c>
      <c r="AT577" s="610"/>
      <c r="AU577" s="603"/>
      <c r="AV577" s="603" t="s">
        <v>4543</v>
      </c>
      <c r="AW577" s="603" t="s">
        <v>5487</v>
      </c>
      <c r="AX577" s="603"/>
      <c r="AY577" s="603"/>
      <c r="AZ577" s="603"/>
      <c r="BA577" s="603"/>
      <c r="BB577" s="603"/>
      <c r="BC577" s="603"/>
      <c r="BD577" s="603"/>
      <c r="BE577" s="603"/>
      <c r="BF577" s="603"/>
      <c r="BG577" s="603"/>
      <c r="BH577" s="603"/>
    </row>
    <row r="578" spans="1:60" ht="12" customHeight="1">
      <c r="A578" s="589">
        <v>530</v>
      </c>
      <c r="B578" s="707" t="s">
        <v>2744</v>
      </c>
      <c r="C578" s="590" t="s">
        <v>267</v>
      </c>
      <c r="D578" s="591">
        <v>45188</v>
      </c>
      <c r="E578" s="589" t="s">
        <v>9386</v>
      </c>
      <c r="F578" s="592" t="s">
        <v>2888</v>
      </c>
      <c r="G578" s="592" t="s">
        <v>2887</v>
      </c>
      <c r="H578" s="592" t="s">
        <v>2886</v>
      </c>
      <c r="I578" s="589" t="s">
        <v>2884</v>
      </c>
      <c r="J578" s="589" t="s">
        <v>2889</v>
      </c>
      <c r="K578" s="842"/>
      <c r="L578" s="595" t="s">
        <v>56</v>
      </c>
      <c r="M578" s="593"/>
      <c r="N578" s="595"/>
      <c r="O578" s="592"/>
      <c r="P578" s="655"/>
      <c r="Q578" s="655"/>
      <c r="R578" s="589">
        <f t="shared" si="8"/>
        <v>0</v>
      </c>
      <c r="S578" s="589"/>
      <c r="T578" s="596" t="str">
        <f>VLOOKUP(cppm_pr[[#This Row],[Status]],'All Link_LOV'!$I$32:$K$72,2,0)</f>
        <v>PO Issued</v>
      </c>
      <c r="U578" s="596" t="s">
        <v>2593</v>
      </c>
      <c r="V578" s="592">
        <v>55</v>
      </c>
      <c r="W578" s="596"/>
      <c r="X578" s="592"/>
      <c r="Y578" s="592" t="s">
        <v>8225</v>
      </c>
      <c r="Z578" s="597">
        <v>45182</v>
      </c>
      <c r="AA578" s="592"/>
      <c r="AB578" s="595"/>
      <c r="AC578" s="595"/>
      <c r="AD578" s="592"/>
      <c r="AE578" s="592"/>
      <c r="AF578" s="592" t="s">
        <v>398</v>
      </c>
      <c r="AG578" s="592" t="s">
        <v>488</v>
      </c>
      <c r="AH578" s="681" t="s">
        <v>9387</v>
      </c>
      <c r="AI578" s="600" t="str">
        <f>IFERROR(VLOOKUP(cppm_pr[[#This Row],[Order Number]],SPHERE!C:CC,39,0),"")</f>
        <v/>
      </c>
      <c r="AJ578" s="600" t="str">
        <f>IFERROR(VLOOKUP(cppm_pr[[#This Row],[Order Number]],'DC TM ONE'!B:CN,42,0),"")</f>
        <v/>
      </c>
      <c r="AK578" s="681"/>
      <c r="AL578" s="599"/>
      <c r="AM578" s="592" t="s">
        <v>7971</v>
      </c>
      <c r="AN578" s="592"/>
      <c r="AO578" s="700" t="s">
        <v>2884</v>
      </c>
      <c r="AP578" s="592"/>
      <c r="AQ578" s="598"/>
      <c r="AR578" s="592"/>
      <c r="AS578" s="592"/>
      <c r="AT578" s="598"/>
      <c r="AU578" s="592"/>
      <c r="AV578" s="592"/>
      <c r="AW578" s="592"/>
      <c r="AX578" s="592"/>
      <c r="AY578" s="592"/>
      <c r="AZ578" s="592"/>
      <c r="BA578" s="592"/>
      <c r="BB578" s="592"/>
      <c r="BC578" s="592"/>
      <c r="BD578" s="592"/>
      <c r="BE578" s="592"/>
      <c r="BF578" s="592"/>
      <c r="BG578" s="592"/>
      <c r="BH578" s="592"/>
    </row>
    <row r="579" spans="1:60" ht="12" customHeight="1">
      <c r="A579" s="600">
        <v>531</v>
      </c>
      <c r="B579" s="707" t="s">
        <v>469</v>
      </c>
      <c r="C579" s="601" t="s">
        <v>267</v>
      </c>
      <c r="D579" s="602">
        <v>45188</v>
      </c>
      <c r="E579" s="600" t="s">
        <v>9388</v>
      </c>
      <c r="F579" s="603" t="s">
        <v>2895</v>
      </c>
      <c r="G579" s="603" t="s">
        <v>2894</v>
      </c>
      <c r="H579" s="603" t="s">
        <v>2893</v>
      </c>
      <c r="I579" s="600" t="s">
        <v>2892</v>
      </c>
      <c r="J579" s="600" t="s">
        <v>2896</v>
      </c>
      <c r="K579" s="843">
        <v>4902149610</v>
      </c>
      <c r="L579" s="606" t="s">
        <v>56</v>
      </c>
      <c r="M579" s="611"/>
      <c r="N579" s="606"/>
      <c r="O579" s="603"/>
      <c r="P579" s="625"/>
      <c r="Q579" s="625"/>
      <c r="R579" s="600">
        <f t="shared" si="8"/>
        <v>0</v>
      </c>
      <c r="S579" s="600"/>
      <c r="T579" s="607" t="str">
        <f>VLOOKUP(cppm_pr[[#This Row],[Status]],'All Link_LOV'!$I$32:$K$72,2,0)</f>
        <v>PO Issued</v>
      </c>
      <c r="U579" s="607" t="s">
        <v>2593</v>
      </c>
      <c r="V579" s="603">
        <v>56</v>
      </c>
      <c r="W579" s="607"/>
      <c r="X579" s="603"/>
      <c r="Y579" s="603" t="s">
        <v>8225</v>
      </c>
      <c r="Z579" s="608">
        <v>45182</v>
      </c>
      <c r="AA579" s="610"/>
      <c r="AB579" s="606"/>
      <c r="AC579" s="606" t="s">
        <v>9389</v>
      </c>
      <c r="AD579" s="603"/>
      <c r="AE579" s="603"/>
      <c r="AF579" s="603" t="s">
        <v>398</v>
      </c>
      <c r="AG579" s="603" t="s">
        <v>488</v>
      </c>
      <c r="AH579" s="663" t="s">
        <v>9390</v>
      </c>
      <c r="AI579" s="600" t="str">
        <f>IFERROR(VLOOKUP(cppm_pr[[#This Row],[Order Number]],SPHERE!C:CC,39,0),"")</f>
        <v/>
      </c>
      <c r="AJ579" s="600" t="str">
        <f>IFERROR(VLOOKUP(cppm_pr[[#This Row],[Order Number]],'DC TM ONE'!B:CN,42,0),"")</f>
        <v/>
      </c>
      <c r="AK579" s="663"/>
      <c r="AL579" s="609"/>
      <c r="AM579" s="603" t="s">
        <v>9385</v>
      </c>
      <c r="AN579" s="603"/>
      <c r="AO579" s="702" t="s">
        <v>2892</v>
      </c>
      <c r="AP579" s="603"/>
      <c r="AQ579" s="610"/>
      <c r="AR579" s="603">
        <v>3400039204</v>
      </c>
      <c r="AS579" s="603" t="s">
        <v>9391</v>
      </c>
      <c r="AT579" s="610"/>
      <c r="AU579" s="603"/>
      <c r="AV579" s="603" t="s">
        <v>4543</v>
      </c>
      <c r="AW579" s="603" t="s">
        <v>9392</v>
      </c>
      <c r="AX579" s="603"/>
      <c r="AY579" s="603"/>
      <c r="AZ579" s="603"/>
      <c r="BA579" s="603"/>
      <c r="BB579" s="603"/>
      <c r="BC579" s="603"/>
      <c r="BD579" s="603"/>
      <c r="BE579" s="603"/>
      <c r="BF579" s="603"/>
      <c r="BG579" s="603"/>
      <c r="BH579" s="603"/>
    </row>
    <row r="580" spans="1:60" ht="12" customHeight="1">
      <c r="A580" s="589">
        <v>541</v>
      </c>
      <c r="B580" s="707" t="s">
        <v>2744</v>
      </c>
      <c r="C580" s="590" t="s">
        <v>267</v>
      </c>
      <c r="D580" s="591"/>
      <c r="E580" s="589" t="s">
        <v>9393</v>
      </c>
      <c r="F580" s="592" t="s">
        <v>2948</v>
      </c>
      <c r="G580" s="592" t="s">
        <v>2947</v>
      </c>
      <c r="H580" s="592" t="s">
        <v>2946</v>
      </c>
      <c r="I580" s="589" t="s">
        <v>2945</v>
      </c>
      <c r="J580" s="589" t="s">
        <v>2949</v>
      </c>
      <c r="K580" s="842"/>
      <c r="L580" s="592" t="s">
        <v>56</v>
      </c>
      <c r="M580" s="593"/>
      <c r="N580" s="595"/>
      <c r="O580" s="592"/>
      <c r="P580" s="655"/>
      <c r="Q580" s="655"/>
      <c r="R580" s="589">
        <f t="shared" ref="R580:R643" si="9">$Q580-$P580</f>
        <v>0</v>
      </c>
      <c r="S580" s="589"/>
      <c r="T580" s="596" t="str">
        <f>VLOOKUP(cppm_pr[[#This Row],[Status]],'All Link_LOV'!$I$32:$K$72,2,0)</f>
        <v>PO Issued</v>
      </c>
      <c r="U580" s="596" t="s">
        <v>2593</v>
      </c>
      <c r="V580" s="592">
        <v>66</v>
      </c>
      <c r="W580" s="596"/>
      <c r="X580" s="592"/>
      <c r="Y580" s="592" t="s">
        <v>8225</v>
      </c>
      <c r="Z580" s="597">
        <v>45182</v>
      </c>
      <c r="AA580" s="598"/>
      <c r="AB580" s="595"/>
      <c r="AC580" s="595"/>
      <c r="AD580" s="592"/>
      <c r="AE580" s="592"/>
      <c r="AF580" s="592" t="s">
        <v>398</v>
      </c>
      <c r="AG580" s="592" t="s">
        <v>488</v>
      </c>
      <c r="AH580" s="681" t="s">
        <v>9394</v>
      </c>
      <c r="AI580" s="600" t="str">
        <f>IFERROR(VLOOKUP(cppm_pr[[#This Row],[Order Number]],SPHERE!C:CC,39,0),"")</f>
        <v/>
      </c>
      <c r="AJ580" s="600" t="str">
        <f>IFERROR(VLOOKUP(cppm_pr[[#This Row],[Order Number]],'DC TM ONE'!B:CN,42,0),"")</f>
        <v/>
      </c>
      <c r="AK580" s="681"/>
      <c r="AL580" s="592"/>
      <c r="AM580" s="592" t="s">
        <v>9395</v>
      </c>
      <c r="AN580" s="592"/>
      <c r="AO580" s="592" t="s">
        <v>2945</v>
      </c>
      <c r="AP580" s="592"/>
      <c r="AQ580" s="598"/>
      <c r="AR580" s="592"/>
      <c r="AS580" s="592"/>
      <c r="AT580" s="598"/>
      <c r="AU580" s="592"/>
      <c r="AV580" s="592"/>
      <c r="AW580" s="592"/>
      <c r="AX580" s="592"/>
      <c r="AY580" s="592"/>
      <c r="AZ580" s="592"/>
      <c r="BA580" s="592"/>
      <c r="BB580" s="592"/>
      <c r="BC580" s="592"/>
      <c r="BD580" s="592"/>
      <c r="BE580" s="592"/>
      <c r="BF580" s="592"/>
      <c r="BG580" s="592"/>
      <c r="BH580" s="592"/>
    </row>
    <row r="581" spans="1:60" ht="12" customHeight="1">
      <c r="A581" s="600">
        <v>559</v>
      </c>
      <c r="B581" s="707" t="s">
        <v>2744</v>
      </c>
      <c r="C581" s="601" t="s">
        <v>267</v>
      </c>
      <c r="D581" s="602"/>
      <c r="E581" s="600" t="s">
        <v>9396</v>
      </c>
      <c r="F581" s="603" t="s">
        <v>3031</v>
      </c>
      <c r="G581" s="603" t="s">
        <v>3030</v>
      </c>
      <c r="H581" s="603" t="s">
        <v>3029</v>
      </c>
      <c r="I581" s="600" t="s">
        <v>3028</v>
      </c>
      <c r="J581" s="600" t="s">
        <v>3032</v>
      </c>
      <c r="K581" s="843">
        <v>4902149554</v>
      </c>
      <c r="L581" s="606" t="s">
        <v>56</v>
      </c>
      <c r="M581" s="611"/>
      <c r="N581" s="606"/>
      <c r="O581" s="603"/>
      <c r="P581" s="625"/>
      <c r="Q581" s="625"/>
      <c r="R581" s="600">
        <f t="shared" si="9"/>
        <v>0</v>
      </c>
      <c r="S581" s="600"/>
      <c r="T581" s="607" t="str">
        <f>VLOOKUP(cppm_pr[[#This Row],[Status]],'All Link_LOV'!$I$32:$K$72,2,0)</f>
        <v>PO Issued</v>
      </c>
      <c r="U581" s="607" t="s">
        <v>2593</v>
      </c>
      <c r="V581" s="603">
        <v>84</v>
      </c>
      <c r="W581" s="607"/>
      <c r="X581" s="603"/>
      <c r="Y581" s="603" t="s">
        <v>8225</v>
      </c>
      <c r="Z581" s="608">
        <v>45182</v>
      </c>
      <c r="AA581" s="610"/>
      <c r="AB581" s="606"/>
      <c r="AC581" s="606">
        <v>1821</v>
      </c>
      <c r="AD581" s="603"/>
      <c r="AE581" s="603"/>
      <c r="AF581" s="603" t="s">
        <v>398</v>
      </c>
      <c r="AG581" s="603" t="s">
        <v>488</v>
      </c>
      <c r="AH581" s="663" t="s">
        <v>9397</v>
      </c>
      <c r="AI581" s="600" t="str">
        <f>IFERROR(VLOOKUP(cppm_pr[[#This Row],[Order Number]],SPHERE!C:CC,39,0),"")</f>
        <v/>
      </c>
      <c r="AJ581" s="600" t="str">
        <f>IFERROR(VLOOKUP(cppm_pr[[#This Row],[Order Number]],'DC TM ONE'!B:CN,42,0),"")</f>
        <v/>
      </c>
      <c r="AK581" s="663"/>
      <c r="AL581" s="609"/>
      <c r="AM581" s="603" t="s">
        <v>9398</v>
      </c>
      <c r="AN581" s="603"/>
      <c r="AO581" s="603" t="s">
        <v>3028</v>
      </c>
      <c r="AP581" s="603"/>
      <c r="AQ581" s="610"/>
      <c r="AR581" s="603">
        <v>3400038750</v>
      </c>
      <c r="AS581" s="603" t="s">
        <v>9399</v>
      </c>
      <c r="AT581" s="610"/>
      <c r="AU581" s="603"/>
      <c r="AV581" s="603" t="s">
        <v>3994</v>
      </c>
      <c r="AW581" s="603" t="s">
        <v>9400</v>
      </c>
      <c r="AX581" s="603"/>
      <c r="AY581" s="603"/>
      <c r="AZ581" s="603"/>
      <c r="BA581" s="603"/>
      <c r="BB581" s="603"/>
      <c r="BC581" s="603"/>
      <c r="BD581" s="603"/>
      <c r="BE581" s="603"/>
      <c r="BF581" s="603"/>
      <c r="BG581" s="603"/>
      <c r="BH581" s="603"/>
    </row>
    <row r="582" spans="1:60" ht="12" customHeight="1">
      <c r="A582" s="589">
        <v>570</v>
      </c>
      <c r="B582" s="707" t="s">
        <v>2744</v>
      </c>
      <c r="C582" s="590" t="s">
        <v>267</v>
      </c>
      <c r="D582" s="591"/>
      <c r="E582" s="589" t="s">
        <v>9401</v>
      </c>
      <c r="F582" s="592" t="s">
        <v>3079</v>
      </c>
      <c r="G582" s="592" t="s">
        <v>3078</v>
      </c>
      <c r="H582" s="592" t="s">
        <v>3077</v>
      </c>
      <c r="I582" s="589" t="s">
        <v>3076</v>
      </c>
      <c r="J582" s="589" t="s">
        <v>3080</v>
      </c>
      <c r="K582" s="842">
        <v>4902150474</v>
      </c>
      <c r="L582" s="595" t="s">
        <v>56</v>
      </c>
      <c r="M582" s="593"/>
      <c r="N582" s="595"/>
      <c r="O582" s="592"/>
      <c r="P582" s="655"/>
      <c r="Q582" s="655"/>
      <c r="R582" s="589">
        <f t="shared" si="9"/>
        <v>0</v>
      </c>
      <c r="S582" s="589"/>
      <c r="T582" s="596" t="str">
        <f>VLOOKUP(cppm_pr[[#This Row],[Status]],'All Link_LOV'!$I$32:$K$72,2,0)</f>
        <v>PO Issued</v>
      </c>
      <c r="U582" s="596" t="s">
        <v>2593</v>
      </c>
      <c r="V582" s="592">
        <v>95</v>
      </c>
      <c r="W582" s="596"/>
      <c r="X582" s="592"/>
      <c r="Y582" s="592" t="s">
        <v>8225</v>
      </c>
      <c r="Z582" s="597">
        <v>45182</v>
      </c>
      <c r="AA582" s="592"/>
      <c r="AB582" s="595"/>
      <c r="AC582" s="595">
        <v>37297.19</v>
      </c>
      <c r="AD582" s="592"/>
      <c r="AE582" s="592"/>
      <c r="AF582" s="592" t="s">
        <v>398</v>
      </c>
      <c r="AG582" s="592" t="s">
        <v>488</v>
      </c>
      <c r="AH582" s="627" t="s">
        <v>9402</v>
      </c>
      <c r="AI582" s="600" t="str">
        <f>IFERROR(VLOOKUP(cppm_pr[[#This Row],[Order Number]],SPHERE!C:CC,39,0),"")</f>
        <v/>
      </c>
      <c r="AJ582" s="600" t="str">
        <f>IFERROR(VLOOKUP(cppm_pr[[#This Row],[Order Number]],'DC TM ONE'!B:CN,42,0),"")</f>
        <v/>
      </c>
      <c r="AK582" s="627"/>
      <c r="AL582" s="599"/>
      <c r="AM582" s="592" t="s">
        <v>6367</v>
      </c>
      <c r="AN582" s="592"/>
      <c r="AO582" s="592" t="s">
        <v>3076</v>
      </c>
      <c r="AP582" s="592"/>
      <c r="AQ582" s="598"/>
      <c r="AR582" s="592">
        <v>3400039444</v>
      </c>
      <c r="AS582" s="592" t="s">
        <v>5491</v>
      </c>
      <c r="AT582" s="598"/>
      <c r="AU582" s="592"/>
      <c r="AV582" s="592"/>
      <c r="AW582" s="592"/>
      <c r="AX582" s="592"/>
      <c r="AY582" s="592"/>
      <c r="AZ582" s="592"/>
      <c r="BA582" s="592"/>
      <c r="BB582" s="592"/>
      <c r="BC582" s="592"/>
      <c r="BD582" s="592"/>
      <c r="BE582" s="592"/>
      <c r="BF582" s="592"/>
      <c r="BG582" s="592"/>
      <c r="BH582" s="592" t="s">
        <v>9403</v>
      </c>
    </row>
    <row r="583" spans="1:60" ht="12" customHeight="1">
      <c r="A583" s="600">
        <v>592</v>
      </c>
      <c r="B583" s="662" t="s">
        <v>469</v>
      </c>
      <c r="C583" s="601" t="s">
        <v>267</v>
      </c>
      <c r="D583" s="602"/>
      <c r="E583" s="600" t="s">
        <v>9404</v>
      </c>
      <c r="F583" s="603" t="s">
        <v>3165</v>
      </c>
      <c r="G583" s="603" t="s">
        <v>3164</v>
      </c>
      <c r="H583" s="603" t="s">
        <v>3163</v>
      </c>
      <c r="I583" s="663" t="s">
        <v>9405</v>
      </c>
      <c r="J583" s="600" t="s">
        <v>3166</v>
      </c>
      <c r="K583" s="843" t="s">
        <v>9406</v>
      </c>
      <c r="L583" s="606" t="s">
        <v>56</v>
      </c>
      <c r="M583" s="611"/>
      <c r="N583" s="606"/>
      <c r="O583" s="603"/>
      <c r="P583" s="664"/>
      <c r="Q583" s="664"/>
      <c r="R583" s="663">
        <f t="shared" si="9"/>
        <v>0</v>
      </c>
      <c r="S583" s="663"/>
      <c r="T583" s="607" t="str">
        <f>VLOOKUP(cppm_pr[[#This Row],[Status]],'All Link_LOV'!$I$32:$K$72,2,0)</f>
        <v>PO Issued</v>
      </c>
      <c r="U583" s="607" t="s">
        <v>2593</v>
      </c>
      <c r="V583" s="603">
        <v>117</v>
      </c>
      <c r="W583" s="607" t="s">
        <v>8026</v>
      </c>
      <c r="X583" s="603" t="s">
        <v>499</v>
      </c>
      <c r="Y583" s="603"/>
      <c r="Z583" s="608">
        <v>45182</v>
      </c>
      <c r="AA583" s="603"/>
      <c r="AB583" s="606"/>
      <c r="AC583" s="606"/>
      <c r="AD583" s="603"/>
      <c r="AE583" s="603"/>
      <c r="AF583" s="603" t="s">
        <v>398</v>
      </c>
      <c r="AG583" s="603" t="s">
        <v>488</v>
      </c>
      <c r="AH583" s="708" t="s">
        <v>9407</v>
      </c>
      <c r="AI583" s="600" t="str">
        <f>IFERROR(VLOOKUP(cppm_pr[[#This Row],[Order Number]],SPHERE!C:CC,39,0),"")</f>
        <v/>
      </c>
      <c r="AJ583" s="600" t="str">
        <f>IFERROR(VLOOKUP(cppm_pr[[#This Row],[Order Number]],'DC TM ONE'!B:CN,42,0),"")</f>
        <v/>
      </c>
      <c r="AK583" s="1162"/>
      <c r="AL583" s="609"/>
      <c r="AM583" s="603" t="s">
        <v>9408</v>
      </c>
      <c r="AN583" s="603"/>
      <c r="AO583" s="603" t="s">
        <v>3162</v>
      </c>
      <c r="AP583" s="603"/>
      <c r="AQ583" s="610"/>
      <c r="AR583" s="603"/>
      <c r="AS583" s="603"/>
      <c r="AT583" s="610"/>
      <c r="AU583" s="603"/>
      <c r="AV583" s="603"/>
      <c r="AW583" s="603"/>
      <c r="AX583" s="603"/>
      <c r="AY583" s="603"/>
      <c r="AZ583" s="603"/>
      <c r="BA583" s="603"/>
      <c r="BB583" s="603"/>
      <c r="BC583" s="603"/>
      <c r="BD583" s="603"/>
      <c r="BE583" s="603"/>
      <c r="BF583" s="603"/>
      <c r="BG583" s="600" t="s">
        <v>3167</v>
      </c>
      <c r="BH583" s="603"/>
    </row>
    <row r="584" spans="1:60" ht="12" customHeight="1">
      <c r="A584" s="589">
        <v>629</v>
      </c>
      <c r="B584" s="662" t="s">
        <v>2744</v>
      </c>
      <c r="C584" s="590" t="s">
        <v>267</v>
      </c>
      <c r="D584" s="591"/>
      <c r="E584" s="589" t="s">
        <v>9409</v>
      </c>
      <c r="F584" s="592" t="s">
        <v>3370</v>
      </c>
      <c r="G584" s="592" t="s">
        <v>3369</v>
      </c>
      <c r="H584" s="592" t="s">
        <v>3368</v>
      </c>
      <c r="I584" s="681" t="s">
        <v>9410</v>
      </c>
      <c r="J584" s="589" t="s">
        <v>3371</v>
      </c>
      <c r="K584" s="842" t="s">
        <v>9411</v>
      </c>
      <c r="L584" s="595" t="s">
        <v>56</v>
      </c>
      <c r="M584" s="593"/>
      <c r="N584" s="595"/>
      <c r="O584" s="592"/>
      <c r="P584" s="698"/>
      <c r="Q584" s="698"/>
      <c r="R584" s="681">
        <f t="shared" si="9"/>
        <v>0</v>
      </c>
      <c r="S584" s="681"/>
      <c r="T584" s="596" t="str">
        <f>VLOOKUP(cppm_pr[[#This Row],[Status]],'All Link_LOV'!$I$32:$K$72,2,0)</f>
        <v>PO Issued</v>
      </c>
      <c r="U584" s="596" t="s">
        <v>2593</v>
      </c>
      <c r="V584" s="592">
        <v>154</v>
      </c>
      <c r="W584" s="596" t="s">
        <v>8026</v>
      </c>
      <c r="X584" s="603" t="s">
        <v>499</v>
      </c>
      <c r="Y584" s="603"/>
      <c r="Z584" s="597">
        <v>45182</v>
      </c>
      <c r="AA584" s="598"/>
      <c r="AB584" s="595"/>
      <c r="AC584" s="595"/>
      <c r="AD584" s="592"/>
      <c r="AE584" s="592"/>
      <c r="AF584" s="592" t="s">
        <v>398</v>
      </c>
      <c r="AG584" s="592" t="s">
        <v>488</v>
      </c>
      <c r="AH584" s="708" t="s">
        <v>9412</v>
      </c>
      <c r="AI584" s="600" t="str">
        <f>IFERROR(VLOOKUP(cppm_pr[[#This Row],[Order Number]],SPHERE!C:CC,39,0),"")</f>
        <v/>
      </c>
      <c r="AJ584" s="600" t="str">
        <f>IFERROR(VLOOKUP(cppm_pr[[#This Row],[Order Number]],'DC TM ONE'!B:CN,42,0),"")</f>
        <v/>
      </c>
      <c r="AK584" s="1162"/>
      <c r="AL584" s="599"/>
      <c r="AM584" s="592" t="s">
        <v>9413</v>
      </c>
      <c r="AN584" s="592"/>
      <c r="AO584" s="700" t="s">
        <v>1081</v>
      </c>
      <c r="AP584" s="592"/>
      <c r="AQ584" s="598"/>
      <c r="AR584" s="592"/>
      <c r="AS584" s="592"/>
      <c r="AT584" s="598"/>
      <c r="AU584" s="592"/>
      <c r="AV584" s="592"/>
      <c r="AW584" s="592"/>
      <c r="AX584" s="592"/>
      <c r="AY584" s="592"/>
      <c r="AZ584" s="592"/>
      <c r="BA584" s="592"/>
      <c r="BB584" s="592"/>
      <c r="BC584" s="592"/>
      <c r="BD584" s="592"/>
      <c r="BE584" s="592"/>
      <c r="BF584" s="592"/>
      <c r="BG584" s="589" t="s">
        <v>3372</v>
      </c>
      <c r="BH584" s="592"/>
    </row>
    <row r="585" spans="1:60" ht="12" customHeight="1">
      <c r="A585" s="600">
        <v>582</v>
      </c>
      <c r="B585" s="600" t="s">
        <v>83</v>
      </c>
      <c r="C585" s="601" t="s">
        <v>267</v>
      </c>
      <c r="D585" s="602">
        <v>45202</v>
      </c>
      <c r="E585" s="600" t="s">
        <v>9414</v>
      </c>
      <c r="F585" s="603" t="s">
        <v>1391</v>
      </c>
      <c r="G585" s="603" t="s">
        <v>3128</v>
      </c>
      <c r="H585" s="603" t="s">
        <v>1387</v>
      </c>
      <c r="I585" s="600" t="s">
        <v>1390</v>
      </c>
      <c r="J585" s="600" t="s">
        <v>3129</v>
      </c>
      <c r="K585" s="600" t="s">
        <v>9414</v>
      </c>
      <c r="L585" s="606" t="s">
        <v>51</v>
      </c>
      <c r="M585" s="600"/>
      <c r="N585" s="606"/>
      <c r="O585" s="603"/>
      <c r="P585" s="625"/>
      <c r="Q585" s="625"/>
      <c r="R585" s="600">
        <f t="shared" si="9"/>
        <v>0</v>
      </c>
      <c r="S585" s="600"/>
      <c r="T585" s="607" t="str">
        <f>VLOOKUP(cppm_pr[[#This Row],[Status]],'All Link_LOV'!$I$32:$K$72,2,0)</f>
        <v>PO Issued</v>
      </c>
      <c r="U585" s="607" t="s">
        <v>2593</v>
      </c>
      <c r="V585" s="603">
        <v>107</v>
      </c>
      <c r="W585" s="607"/>
      <c r="X585" s="603"/>
      <c r="Y585" s="603" t="s">
        <v>8225</v>
      </c>
      <c r="Z585" s="608">
        <v>45182</v>
      </c>
      <c r="AA585" s="603"/>
      <c r="AB585" s="606"/>
      <c r="AC585" s="606"/>
      <c r="AD585" s="603"/>
      <c r="AE585" s="603"/>
      <c r="AF585" s="603" t="s">
        <v>398</v>
      </c>
      <c r="AG585" s="603" t="s">
        <v>488</v>
      </c>
      <c r="AH585" s="600" t="s">
        <v>9415</v>
      </c>
      <c r="AI585" s="600" t="str">
        <f>IFERROR(VLOOKUP(cppm_pr[[#This Row],[Order Number]],SPHERE!C:CC,39,0),"")</f>
        <v/>
      </c>
      <c r="AJ585" s="600" t="str">
        <f>IFERROR(VLOOKUP(cppm_pr[[#This Row],[Order Number]],'DC TM ONE'!B:CN,42,0),"")</f>
        <v/>
      </c>
      <c r="AK585" s="600"/>
      <c r="AL585" s="609"/>
      <c r="AM585" s="603"/>
      <c r="AN585" s="603"/>
      <c r="AO585" s="600"/>
      <c r="AP585" s="603"/>
      <c r="AQ585" s="610"/>
      <c r="AR585" s="689" t="s">
        <v>9086</v>
      </c>
      <c r="AS585" s="690" t="s">
        <v>1389</v>
      </c>
      <c r="AT585" s="610"/>
      <c r="AU585" s="603"/>
      <c r="AV585" s="603"/>
      <c r="AW585" s="603"/>
      <c r="AX585" s="603"/>
      <c r="AY585" s="603"/>
      <c r="AZ585" s="603"/>
      <c r="BA585" s="603"/>
      <c r="BB585" s="603"/>
      <c r="BC585" s="603"/>
      <c r="BD585" s="603"/>
      <c r="BE585" s="603"/>
      <c r="BF585" s="603"/>
      <c r="BG585" s="603"/>
      <c r="BH585" s="603"/>
    </row>
    <row r="586" spans="1:60" ht="12" customHeight="1">
      <c r="A586" s="589">
        <v>583</v>
      </c>
      <c r="B586" s="589" t="s">
        <v>83</v>
      </c>
      <c r="C586" s="590" t="s">
        <v>267</v>
      </c>
      <c r="D586" s="591">
        <v>45202</v>
      </c>
      <c r="E586" s="589" t="s">
        <v>9416</v>
      </c>
      <c r="F586" s="592" t="s">
        <v>1391</v>
      </c>
      <c r="G586" s="592" t="s">
        <v>3131</v>
      </c>
      <c r="H586" s="592" t="s">
        <v>1393</v>
      </c>
      <c r="I586" s="589" t="s">
        <v>1394</v>
      </c>
      <c r="J586" s="589" t="s">
        <v>3129</v>
      </c>
      <c r="K586" s="589" t="s">
        <v>9416</v>
      </c>
      <c r="L586" s="595" t="s">
        <v>51</v>
      </c>
      <c r="M586" s="589"/>
      <c r="N586" s="595"/>
      <c r="O586" s="592"/>
      <c r="P586" s="655"/>
      <c r="Q586" s="655"/>
      <c r="R586" s="589">
        <f t="shared" si="9"/>
        <v>0</v>
      </c>
      <c r="S586" s="589"/>
      <c r="T586" s="596" t="str">
        <f>VLOOKUP(cppm_pr[[#This Row],[Status]],'All Link_LOV'!$I$32:$K$72,2,0)</f>
        <v>PO Issued</v>
      </c>
      <c r="U586" s="596" t="s">
        <v>2593</v>
      </c>
      <c r="V586" s="592">
        <v>108</v>
      </c>
      <c r="W586" s="596"/>
      <c r="X586" s="592"/>
      <c r="Y586" s="592" t="s">
        <v>8225</v>
      </c>
      <c r="Z586" s="597">
        <v>45182</v>
      </c>
      <c r="AA586" s="598"/>
      <c r="AB586" s="595"/>
      <c r="AC586" s="595"/>
      <c r="AD586" s="592"/>
      <c r="AE586" s="592"/>
      <c r="AF586" s="592" t="s">
        <v>398</v>
      </c>
      <c r="AG586" s="592" t="s">
        <v>488</v>
      </c>
      <c r="AH586" s="589" t="s">
        <v>9417</v>
      </c>
      <c r="AI586" s="600" t="str">
        <f>IFERROR(VLOOKUP(cppm_pr[[#This Row],[Order Number]],SPHERE!C:CC,39,0),"")</f>
        <v/>
      </c>
      <c r="AJ586" s="600" t="str">
        <f>IFERROR(VLOOKUP(cppm_pr[[#This Row],[Order Number]],'DC TM ONE'!B:CN,42,0),"")</f>
        <v/>
      </c>
      <c r="AK586" s="589"/>
      <c r="AL586" s="599"/>
      <c r="AM586" s="592"/>
      <c r="AN586" s="592"/>
      <c r="AO586" s="589"/>
      <c r="AP586" s="592"/>
      <c r="AQ586" s="598"/>
      <c r="AR586" s="692" t="s">
        <v>9086</v>
      </c>
      <c r="AS586" s="695" t="s">
        <v>1389</v>
      </c>
      <c r="AT586" s="598"/>
      <c r="AU586" s="592"/>
      <c r="AV586" s="592"/>
      <c r="AW586" s="592"/>
      <c r="AX586" s="592"/>
      <c r="AY586" s="592"/>
      <c r="AZ586" s="592"/>
      <c r="BA586" s="592"/>
      <c r="BB586" s="592"/>
      <c r="BC586" s="592"/>
      <c r="BD586" s="592"/>
      <c r="BE586" s="592"/>
      <c r="BF586" s="592"/>
      <c r="BG586" s="592"/>
      <c r="BH586" s="592"/>
    </row>
    <row r="587" spans="1:60" ht="12" customHeight="1">
      <c r="A587" s="600">
        <v>584</v>
      </c>
      <c r="B587" s="600" t="s">
        <v>83</v>
      </c>
      <c r="C587" s="601" t="s">
        <v>267</v>
      </c>
      <c r="D587" s="602">
        <v>45187</v>
      </c>
      <c r="E587" s="600" t="s">
        <v>9418</v>
      </c>
      <c r="F587" s="603" t="s">
        <v>1399</v>
      </c>
      <c r="G587" s="603" t="s">
        <v>3133</v>
      </c>
      <c r="H587" s="603" t="s">
        <v>1396</v>
      </c>
      <c r="I587" s="600" t="s">
        <v>1398</v>
      </c>
      <c r="J587" s="600" t="s">
        <v>3134</v>
      </c>
      <c r="K587" s="600" t="s">
        <v>9418</v>
      </c>
      <c r="L587" s="606" t="s">
        <v>51</v>
      </c>
      <c r="M587" s="600"/>
      <c r="N587" s="606"/>
      <c r="O587" s="603"/>
      <c r="P587" s="625"/>
      <c r="Q587" s="625"/>
      <c r="R587" s="600">
        <f t="shared" si="9"/>
        <v>0</v>
      </c>
      <c r="S587" s="600"/>
      <c r="T587" s="607" t="str">
        <f>VLOOKUP(cppm_pr[[#This Row],[Status]],'All Link_LOV'!$I$32:$K$72,2,0)</f>
        <v>PO Issued</v>
      </c>
      <c r="U587" s="607" t="s">
        <v>2593</v>
      </c>
      <c r="V587" s="603">
        <v>109</v>
      </c>
      <c r="W587" s="607"/>
      <c r="X587" s="603"/>
      <c r="Y587" s="603" t="s">
        <v>8225</v>
      </c>
      <c r="Z587" s="608">
        <v>45182</v>
      </c>
      <c r="AA587" s="603"/>
      <c r="AB587" s="606"/>
      <c r="AC587" s="606"/>
      <c r="AD587" s="603"/>
      <c r="AE587" s="603"/>
      <c r="AF587" s="603" t="s">
        <v>398</v>
      </c>
      <c r="AG587" s="603" t="s">
        <v>488</v>
      </c>
      <c r="AH587" s="600" t="s">
        <v>9419</v>
      </c>
      <c r="AI587" s="600" t="str">
        <f>IFERROR(VLOOKUP(cppm_pr[[#This Row],[Order Number]],SPHERE!C:CC,39,0),"")</f>
        <v/>
      </c>
      <c r="AJ587" s="600" t="str">
        <f>IFERROR(VLOOKUP(cppm_pr[[#This Row],[Order Number]],'DC TM ONE'!B:CN,42,0),"")</f>
        <v/>
      </c>
      <c r="AK587" s="600"/>
      <c r="AL587" s="609"/>
      <c r="AM587" s="603"/>
      <c r="AN587" s="603"/>
      <c r="AO587" s="600"/>
      <c r="AP587" s="603"/>
      <c r="AQ587" s="610"/>
      <c r="AR587" s="603">
        <v>3400038859</v>
      </c>
      <c r="AS587" s="600" t="s">
        <v>4403</v>
      </c>
      <c r="AT587" s="610"/>
      <c r="AU587" s="603"/>
      <c r="AV587" s="603"/>
      <c r="AW587" s="603"/>
      <c r="AX587" s="603"/>
      <c r="AY587" s="603"/>
      <c r="AZ587" s="603"/>
      <c r="BA587" s="603"/>
      <c r="BB587" s="603"/>
      <c r="BC587" s="603"/>
      <c r="BD587" s="603"/>
      <c r="BE587" s="603"/>
      <c r="BF587" s="603"/>
      <c r="BG587" s="603"/>
      <c r="BH587" s="603"/>
    </row>
    <row r="588" spans="1:60" ht="12" customHeight="1">
      <c r="A588" s="589">
        <v>585</v>
      </c>
      <c r="B588" s="589" t="s">
        <v>83</v>
      </c>
      <c r="C588" s="590" t="s">
        <v>267</v>
      </c>
      <c r="D588" s="591">
        <v>45187</v>
      </c>
      <c r="E588" s="589" t="s">
        <v>9420</v>
      </c>
      <c r="F588" s="592" t="s">
        <v>1403</v>
      </c>
      <c r="G588" s="592" t="s">
        <v>3137</v>
      </c>
      <c r="H588" s="592" t="s">
        <v>1401</v>
      </c>
      <c r="I588" s="596" t="s">
        <v>1402</v>
      </c>
      <c r="J588" s="589" t="s">
        <v>3138</v>
      </c>
      <c r="K588" s="589" t="s">
        <v>9420</v>
      </c>
      <c r="L588" s="595" t="s">
        <v>51</v>
      </c>
      <c r="M588" s="589"/>
      <c r="N588" s="595"/>
      <c r="O588" s="592"/>
      <c r="P588" s="691"/>
      <c r="Q588" s="691"/>
      <c r="R588" s="596">
        <f t="shared" si="9"/>
        <v>0</v>
      </c>
      <c r="S588" s="596"/>
      <c r="T588" s="596" t="str">
        <f>VLOOKUP(cppm_pr[[#This Row],[Status]],'All Link_LOV'!$I$32:$K$72,2,0)</f>
        <v>PO Issued</v>
      </c>
      <c r="U588" s="596" t="s">
        <v>2593</v>
      </c>
      <c r="V588" s="592">
        <v>110</v>
      </c>
      <c r="W588" s="596" t="s">
        <v>8026</v>
      </c>
      <c r="X588" s="603" t="s">
        <v>499</v>
      </c>
      <c r="Y588" s="603"/>
      <c r="Z588" s="597">
        <v>45182</v>
      </c>
      <c r="AA588" s="598"/>
      <c r="AB588" s="595"/>
      <c r="AC588" s="595"/>
      <c r="AD588" s="592"/>
      <c r="AE588" s="592"/>
      <c r="AF588" s="592" t="s">
        <v>398</v>
      </c>
      <c r="AG588" s="592" t="s">
        <v>488</v>
      </c>
      <c r="AH588" s="589" t="s">
        <v>9421</v>
      </c>
      <c r="AI588" s="600" t="str">
        <f>IFERROR(VLOOKUP(cppm_pr[[#This Row],[Order Number]],SPHERE!C:CC,39,0),"")</f>
        <v/>
      </c>
      <c r="AJ588" s="600" t="str">
        <f>IFERROR(VLOOKUP(cppm_pr[[#This Row],[Order Number]],'DC TM ONE'!B:CN,42,0),"")</f>
        <v/>
      </c>
      <c r="AK588" s="589"/>
      <c r="AL588" s="599"/>
      <c r="AM588" s="592"/>
      <c r="AN588" s="592"/>
      <c r="AO588" s="589"/>
      <c r="AP588" s="592"/>
      <c r="AQ588" s="598"/>
      <c r="AR588" s="592">
        <v>3400039107</v>
      </c>
      <c r="AS588" s="589" t="s">
        <v>4251</v>
      </c>
      <c r="AT588" s="598"/>
      <c r="AU588" s="592"/>
      <c r="AV588" s="592"/>
      <c r="AW588" s="592"/>
      <c r="AX588" s="592"/>
      <c r="AY588" s="592"/>
      <c r="AZ588" s="592"/>
      <c r="BA588" s="592"/>
      <c r="BB588" s="592"/>
      <c r="BC588" s="592"/>
      <c r="BD588" s="592"/>
      <c r="BE588" s="592"/>
      <c r="BF588" s="592"/>
      <c r="BG588" s="589" t="s">
        <v>3139</v>
      </c>
      <c r="BH588" s="592"/>
    </row>
    <row r="589" spans="1:60" ht="12" customHeight="1">
      <c r="A589" s="600">
        <v>586</v>
      </c>
      <c r="B589" s="600" t="s">
        <v>83</v>
      </c>
      <c r="C589" s="601" t="s">
        <v>267</v>
      </c>
      <c r="D589" s="602">
        <v>45187</v>
      </c>
      <c r="E589" s="600" t="s">
        <v>9422</v>
      </c>
      <c r="F589" s="603" t="s">
        <v>1403</v>
      </c>
      <c r="G589" s="603" t="s">
        <v>3137</v>
      </c>
      <c r="H589" s="603" t="s">
        <v>1405</v>
      </c>
      <c r="I589" s="607" t="s">
        <v>1406</v>
      </c>
      <c r="J589" s="600" t="s">
        <v>3138</v>
      </c>
      <c r="K589" s="600" t="s">
        <v>9422</v>
      </c>
      <c r="L589" s="606" t="s">
        <v>51</v>
      </c>
      <c r="M589" s="600"/>
      <c r="N589" s="606"/>
      <c r="O589" s="603"/>
      <c r="P589" s="665"/>
      <c r="Q589" s="665"/>
      <c r="R589" s="607">
        <f t="shared" si="9"/>
        <v>0</v>
      </c>
      <c r="S589" s="607"/>
      <c r="T589" s="607" t="str">
        <f>VLOOKUP(cppm_pr[[#This Row],[Status]],'All Link_LOV'!$I$32:$K$72,2,0)</f>
        <v>PO Issued</v>
      </c>
      <c r="U589" s="607" t="s">
        <v>2593</v>
      </c>
      <c r="V589" s="603">
        <v>111</v>
      </c>
      <c r="W589" s="607" t="s">
        <v>8026</v>
      </c>
      <c r="X589" s="603" t="s">
        <v>499</v>
      </c>
      <c r="Y589" s="603"/>
      <c r="Z589" s="608">
        <v>45182</v>
      </c>
      <c r="AA589" s="603"/>
      <c r="AB589" s="606"/>
      <c r="AC589" s="606"/>
      <c r="AD589" s="603"/>
      <c r="AE589" s="603"/>
      <c r="AF589" s="603" t="s">
        <v>398</v>
      </c>
      <c r="AG589" s="603" t="s">
        <v>488</v>
      </c>
      <c r="AH589" s="600" t="s">
        <v>9423</v>
      </c>
      <c r="AI589" s="600" t="str">
        <f>IFERROR(VLOOKUP(cppm_pr[[#This Row],[Order Number]],SPHERE!C:CC,39,0),"")</f>
        <v/>
      </c>
      <c r="AJ589" s="600" t="str">
        <f>IFERROR(VLOOKUP(cppm_pr[[#This Row],[Order Number]],'DC TM ONE'!B:CN,42,0),"")</f>
        <v/>
      </c>
      <c r="AK589" s="600"/>
      <c r="AL589" s="609"/>
      <c r="AM589" s="603"/>
      <c r="AN589" s="603"/>
      <c r="AO589" s="600"/>
      <c r="AP589" s="603"/>
      <c r="AQ589" s="610"/>
      <c r="AR589" s="603">
        <v>3400039107</v>
      </c>
      <c r="AS589" s="600" t="s">
        <v>4251</v>
      </c>
      <c r="AT589" s="610"/>
      <c r="AU589" s="603"/>
      <c r="AV589" s="603"/>
      <c r="AW589" s="603"/>
      <c r="AX589" s="603"/>
      <c r="AY589" s="603"/>
      <c r="AZ589" s="603"/>
      <c r="BA589" s="603"/>
      <c r="BB589" s="603"/>
      <c r="BC589" s="603"/>
      <c r="BD589" s="603"/>
      <c r="BE589" s="603"/>
      <c r="BF589" s="603"/>
      <c r="BG589" s="600" t="s">
        <v>3139</v>
      </c>
      <c r="BH589" s="603"/>
    </row>
    <row r="590" spans="1:60" ht="12" customHeight="1">
      <c r="A590" s="589">
        <v>587</v>
      </c>
      <c r="B590" s="589" t="s">
        <v>83</v>
      </c>
      <c r="C590" s="590" t="s">
        <v>267</v>
      </c>
      <c r="D590" s="591">
        <v>45191</v>
      </c>
      <c r="E590" s="589" t="s">
        <v>9424</v>
      </c>
      <c r="F590" s="592" t="s">
        <v>1411</v>
      </c>
      <c r="G590" s="592" t="s">
        <v>3141</v>
      </c>
      <c r="H590" s="592" t="s">
        <v>1408</v>
      </c>
      <c r="I590" s="589" t="s">
        <v>1410</v>
      </c>
      <c r="J590" s="589" t="s">
        <v>3142</v>
      </c>
      <c r="K590" s="589" t="s">
        <v>9424</v>
      </c>
      <c r="L590" s="595" t="s">
        <v>51</v>
      </c>
      <c r="M590" s="589"/>
      <c r="N590" s="595"/>
      <c r="O590" s="592"/>
      <c r="P590" s="655"/>
      <c r="Q590" s="655"/>
      <c r="R590" s="589">
        <f t="shared" si="9"/>
        <v>0</v>
      </c>
      <c r="S590" s="589"/>
      <c r="T590" s="596" t="str">
        <f>VLOOKUP(cppm_pr[[#This Row],[Status]],'All Link_LOV'!$I$32:$K$72,2,0)</f>
        <v>PO Issued</v>
      </c>
      <c r="U590" s="596" t="s">
        <v>2593</v>
      </c>
      <c r="V590" s="592">
        <v>112</v>
      </c>
      <c r="W590" s="596"/>
      <c r="X590" s="592"/>
      <c r="Y590" s="592" t="s">
        <v>8225</v>
      </c>
      <c r="Z590" s="597">
        <v>45182</v>
      </c>
      <c r="AA590" s="598"/>
      <c r="AB590" s="595"/>
      <c r="AC590" s="595"/>
      <c r="AD590" s="592"/>
      <c r="AE590" s="592"/>
      <c r="AF590" s="592" t="s">
        <v>398</v>
      </c>
      <c r="AG590" s="592" t="s">
        <v>488</v>
      </c>
      <c r="AH590" s="589" t="s">
        <v>1407</v>
      </c>
      <c r="AI590" s="600" t="str">
        <f>IFERROR(VLOOKUP(cppm_pr[[#This Row],[Order Number]],SPHERE!C:CC,39,0),"")</f>
        <v/>
      </c>
      <c r="AJ590" s="600" t="str">
        <f>IFERROR(VLOOKUP(cppm_pr[[#This Row],[Order Number]],'DC TM ONE'!B:CN,42,0),"")</f>
        <v/>
      </c>
      <c r="AK590" s="589"/>
      <c r="AL590" s="599"/>
      <c r="AM590" s="592"/>
      <c r="AN590" s="592"/>
      <c r="AO590" s="589"/>
      <c r="AP590" s="592"/>
      <c r="AQ590" s="598"/>
      <c r="AR590" s="692" t="s">
        <v>9425</v>
      </c>
      <c r="AS590" s="589" t="s">
        <v>1409</v>
      </c>
      <c r="AT590" s="598"/>
      <c r="AU590" s="592"/>
      <c r="AV590" s="592"/>
      <c r="AW590" s="592"/>
      <c r="AX590" s="592"/>
      <c r="AY590" s="592"/>
      <c r="AZ590" s="592"/>
      <c r="BA590" s="592"/>
      <c r="BB590" s="592"/>
      <c r="BC590" s="592"/>
      <c r="BD590" s="592"/>
      <c r="BE590" s="592"/>
      <c r="BF590" s="592"/>
      <c r="BG590" s="592"/>
      <c r="BH590" s="592"/>
    </row>
    <row r="591" spans="1:60" ht="12" customHeight="1">
      <c r="A591" s="600">
        <v>588</v>
      </c>
      <c r="B591" s="600" t="s">
        <v>83</v>
      </c>
      <c r="C591" s="601" t="s">
        <v>267</v>
      </c>
      <c r="D591" s="602">
        <v>45193</v>
      </c>
      <c r="E591" s="600" t="s">
        <v>9426</v>
      </c>
      <c r="F591" s="603" t="s">
        <v>1411</v>
      </c>
      <c r="G591" s="603" t="s">
        <v>3144</v>
      </c>
      <c r="H591" s="603" t="s">
        <v>1413</v>
      </c>
      <c r="I591" s="600" t="s">
        <v>1414</v>
      </c>
      <c r="J591" s="600" t="s">
        <v>3142</v>
      </c>
      <c r="K591" s="607">
        <v>4902150443</v>
      </c>
      <c r="L591" s="606" t="s">
        <v>51</v>
      </c>
      <c r="M591" s="607"/>
      <c r="N591" s="606"/>
      <c r="O591" s="603"/>
      <c r="P591" s="625"/>
      <c r="Q591" s="625"/>
      <c r="R591" s="600">
        <f t="shared" si="9"/>
        <v>0</v>
      </c>
      <c r="S591" s="600"/>
      <c r="T591" s="607" t="str">
        <f>VLOOKUP(cppm_pr[[#This Row],[Status]],'All Link_LOV'!$I$32:$K$72,2,0)</f>
        <v>PO Issued</v>
      </c>
      <c r="U591" s="607" t="s">
        <v>2593</v>
      </c>
      <c r="V591" s="603">
        <v>113</v>
      </c>
      <c r="W591" s="607"/>
      <c r="X591" s="603"/>
      <c r="Y591" s="603" t="s">
        <v>8225</v>
      </c>
      <c r="Z591" s="608">
        <v>45182</v>
      </c>
      <c r="AA591" s="603"/>
      <c r="AB591" s="606"/>
      <c r="AC591" s="606"/>
      <c r="AD591" s="603"/>
      <c r="AE591" s="603"/>
      <c r="AF591" s="603" t="s">
        <v>398</v>
      </c>
      <c r="AG591" s="603" t="s">
        <v>488</v>
      </c>
      <c r="AH591" s="600" t="s">
        <v>1407</v>
      </c>
      <c r="AI591" s="600" t="str">
        <f>IFERROR(VLOOKUP(cppm_pr[[#This Row],[Order Number]],SPHERE!C:CC,39,0),"")</f>
        <v/>
      </c>
      <c r="AJ591" s="600" t="str">
        <f>IFERROR(VLOOKUP(cppm_pr[[#This Row],[Order Number]],'DC TM ONE'!B:CN,42,0),"")</f>
        <v/>
      </c>
      <c r="AK591" s="600"/>
      <c r="AL591" s="609"/>
      <c r="AM591" s="603"/>
      <c r="AN591" s="603"/>
      <c r="AO591" s="600"/>
      <c r="AP591" s="603"/>
      <c r="AQ591" s="610"/>
      <c r="AR591" s="689" t="s">
        <v>9425</v>
      </c>
      <c r="AS591" s="600" t="s">
        <v>1409</v>
      </c>
      <c r="AT591" s="610"/>
      <c r="AU591" s="603"/>
      <c r="AV591" s="603"/>
      <c r="AW591" s="603"/>
      <c r="AX591" s="603"/>
      <c r="AY591" s="603"/>
      <c r="AZ591" s="603"/>
      <c r="BA591" s="603"/>
      <c r="BB591" s="603"/>
      <c r="BC591" s="603"/>
      <c r="BD591" s="603"/>
      <c r="BE591" s="603"/>
      <c r="BF591" s="603"/>
      <c r="BG591" s="603"/>
      <c r="BH591" s="603"/>
    </row>
    <row r="592" spans="1:60" ht="12" customHeight="1">
      <c r="A592" s="589">
        <v>630</v>
      </c>
      <c r="B592" s="662" t="s">
        <v>2744</v>
      </c>
      <c r="C592" s="590" t="s">
        <v>254</v>
      </c>
      <c r="D592" s="591"/>
      <c r="E592" s="589" t="s">
        <v>9427</v>
      </c>
      <c r="F592" s="592" t="s">
        <v>3370</v>
      </c>
      <c r="G592" s="592" t="s">
        <v>3369</v>
      </c>
      <c r="H592" s="592" t="s">
        <v>3368</v>
      </c>
      <c r="I592" s="681"/>
      <c r="J592" s="589" t="s">
        <v>3371</v>
      </c>
      <c r="K592" s="842"/>
      <c r="L592" s="595" t="s">
        <v>56</v>
      </c>
      <c r="M592" s="593"/>
      <c r="N592" s="595"/>
      <c r="O592" s="592"/>
      <c r="P592" s="698"/>
      <c r="Q592" s="698"/>
      <c r="R592" s="681">
        <f t="shared" si="9"/>
        <v>0</v>
      </c>
      <c r="S592" s="681"/>
      <c r="T592" s="596" t="str">
        <f>VLOOKUP(cppm_pr[[#This Row],[Status]],'All Link_LOV'!$I$32:$K$72,2,0)</f>
        <v>PO Issued</v>
      </c>
      <c r="U592" s="596" t="s">
        <v>2593</v>
      </c>
      <c r="V592" s="592">
        <v>155</v>
      </c>
      <c r="W592" s="596" t="s">
        <v>8026</v>
      </c>
      <c r="X592" s="603" t="s">
        <v>499</v>
      </c>
      <c r="Y592" s="603"/>
      <c r="Z592" s="597">
        <v>45182</v>
      </c>
      <c r="AA592" s="592"/>
      <c r="AB592" s="595"/>
      <c r="AC592" s="595"/>
      <c r="AD592" s="592"/>
      <c r="AE592" s="592"/>
      <c r="AF592" s="592" t="s">
        <v>398</v>
      </c>
      <c r="AG592" s="592" t="s">
        <v>488</v>
      </c>
      <c r="AH592" s="656" t="s">
        <v>9412</v>
      </c>
      <c r="AI592" s="600" t="str">
        <f>IFERROR(VLOOKUP(cppm_pr[[#This Row],[Order Number]],SPHERE!C:CC,39,0),"")</f>
        <v/>
      </c>
      <c r="AJ592" s="600" t="str">
        <f>IFERROR(VLOOKUP(cppm_pr[[#This Row],[Order Number]],'DC TM ONE'!B:CN,42,0),"")</f>
        <v/>
      </c>
      <c r="AK592" s="656"/>
      <c r="AL592" s="599"/>
      <c r="AM592" s="592" t="s">
        <v>9413</v>
      </c>
      <c r="AN592" s="592"/>
      <c r="AO592" s="700" t="s">
        <v>1081</v>
      </c>
      <c r="AP592" s="592"/>
      <c r="AQ592" s="598"/>
      <c r="AR592" s="592"/>
      <c r="AS592" s="592"/>
      <c r="AT592" s="598"/>
      <c r="AU592" s="592"/>
      <c r="AV592" s="592"/>
      <c r="AW592" s="592"/>
      <c r="AX592" s="592"/>
      <c r="AY592" s="592"/>
      <c r="AZ592" s="592"/>
      <c r="BA592" s="592"/>
      <c r="BB592" s="592"/>
      <c r="BC592" s="592"/>
      <c r="BD592" s="592"/>
      <c r="BE592" s="592"/>
      <c r="BF592" s="592"/>
      <c r="BG592" s="589" t="s">
        <v>3372</v>
      </c>
      <c r="BH592" s="592"/>
    </row>
    <row r="593" spans="1:60" ht="12" customHeight="1">
      <c r="A593" s="600">
        <v>598</v>
      </c>
      <c r="B593" s="600" t="s">
        <v>457</v>
      </c>
      <c r="C593" s="601" t="s">
        <v>267</v>
      </c>
      <c r="D593" s="602"/>
      <c r="E593" s="600" t="s">
        <v>6058</v>
      </c>
      <c r="F593" s="603" t="s">
        <v>3188</v>
      </c>
      <c r="G593" s="603" t="s">
        <v>3187</v>
      </c>
      <c r="H593" s="603" t="s">
        <v>3186</v>
      </c>
      <c r="I593" s="603" t="s">
        <v>3185</v>
      </c>
      <c r="J593" s="600" t="s">
        <v>3192</v>
      </c>
      <c r="K593" s="611"/>
      <c r="L593" s="606" t="s">
        <v>3189</v>
      </c>
      <c r="M593" s="611"/>
      <c r="N593" s="606"/>
      <c r="O593" s="603"/>
      <c r="P593" s="605"/>
      <c r="Q593" s="605"/>
      <c r="R593" s="603">
        <f t="shared" si="9"/>
        <v>0</v>
      </c>
      <c r="S593" s="603"/>
      <c r="T593" s="607" t="str">
        <f>VLOOKUP(cppm_pr[[#This Row],[Status]],'All Link_LOV'!$I$32:$K$72,2,0)</f>
        <v>PO Issued</v>
      </c>
      <c r="U593" s="607" t="s">
        <v>2593</v>
      </c>
      <c r="V593" s="603">
        <v>123</v>
      </c>
      <c r="W593" s="607"/>
      <c r="X593" s="603"/>
      <c r="Y593" s="603" t="s">
        <v>6058</v>
      </c>
      <c r="Z593" s="608">
        <v>45182</v>
      </c>
      <c r="AA593" s="603"/>
      <c r="AB593" s="606"/>
      <c r="AC593" s="606"/>
      <c r="AD593" s="603"/>
      <c r="AE593" s="603"/>
      <c r="AF593" s="603" t="s">
        <v>398</v>
      </c>
      <c r="AG593" s="603" t="s">
        <v>488</v>
      </c>
      <c r="AH593" s="603" t="s">
        <v>9428</v>
      </c>
      <c r="AI593" s="600" t="str">
        <f>IFERROR(VLOOKUP(cppm_pr[[#This Row],[Order Number]],SPHERE!C:CC,39,0),"")</f>
        <v/>
      </c>
      <c r="AJ593" s="600" t="str">
        <f>IFERROR(VLOOKUP(cppm_pr[[#This Row],[Order Number]],'DC TM ONE'!B:CN,42,0),"")</f>
        <v/>
      </c>
      <c r="AK593" s="603"/>
      <c r="AL593" s="609"/>
      <c r="AM593" s="603" t="s">
        <v>6482</v>
      </c>
      <c r="AN593" s="603"/>
      <c r="AO593" s="603" t="s">
        <v>3196</v>
      </c>
      <c r="AP593" s="603"/>
      <c r="AQ593" s="610"/>
      <c r="AR593" s="603">
        <v>3400038918</v>
      </c>
      <c r="AS593" s="603" t="s">
        <v>3576</v>
      </c>
      <c r="AT593" s="610"/>
      <c r="AU593" s="603"/>
      <c r="AV593" s="603"/>
      <c r="AW593" s="603"/>
      <c r="AX593" s="603"/>
      <c r="AY593" s="603"/>
      <c r="AZ593" s="603"/>
      <c r="BA593" s="603"/>
      <c r="BB593" s="603"/>
      <c r="BC593" s="603"/>
      <c r="BD593" s="603"/>
      <c r="BE593" s="603"/>
      <c r="BF593" s="603"/>
      <c r="BG593" s="603"/>
      <c r="BH593" s="603"/>
    </row>
    <row r="594" spans="1:60" ht="12" customHeight="1">
      <c r="A594" s="589">
        <v>591</v>
      </c>
      <c r="B594" s="589" t="s">
        <v>63</v>
      </c>
      <c r="C594" s="590" t="s">
        <v>267</v>
      </c>
      <c r="D594" s="591">
        <v>45204</v>
      </c>
      <c r="E594" s="589" t="s">
        <v>9429</v>
      </c>
      <c r="F594" s="592" t="s">
        <v>1419</v>
      </c>
      <c r="G594" s="592" t="s">
        <v>1943</v>
      </c>
      <c r="H594" s="592" t="s">
        <v>1416</v>
      </c>
      <c r="I594" s="596" t="s">
        <v>1418</v>
      </c>
      <c r="J594" s="589" t="s">
        <v>3160</v>
      </c>
      <c r="K594" s="593" t="s">
        <v>9430</v>
      </c>
      <c r="L594" s="595" t="s">
        <v>1728</v>
      </c>
      <c r="M594" s="593"/>
      <c r="N594" s="590"/>
      <c r="O594" s="592"/>
      <c r="P594" s="691"/>
      <c r="Q594" s="691"/>
      <c r="R594" s="596">
        <f t="shared" si="9"/>
        <v>0</v>
      </c>
      <c r="S594" s="596"/>
      <c r="T594" s="596" t="str">
        <f>VLOOKUP(cppm_pr[[#This Row],[Status]],'All Link_LOV'!$I$32:$K$72,2,0)</f>
        <v>PO Issued</v>
      </c>
      <c r="U594" s="596" t="s">
        <v>2593</v>
      </c>
      <c r="V594" s="592">
        <v>116</v>
      </c>
      <c r="W594" s="596" t="s">
        <v>8026</v>
      </c>
      <c r="X594" s="603" t="s">
        <v>499</v>
      </c>
      <c r="Y594" s="603"/>
      <c r="Z594" s="597">
        <v>45182</v>
      </c>
      <c r="AA594" s="598"/>
      <c r="AB594" s="595">
        <v>13157</v>
      </c>
      <c r="AC594" s="595"/>
      <c r="AD594" s="592"/>
      <c r="AE594" s="592"/>
      <c r="AF594" s="592" t="s">
        <v>398</v>
      </c>
      <c r="AG594" s="592" t="s">
        <v>488</v>
      </c>
      <c r="AH594" s="589" t="s">
        <v>1415</v>
      </c>
      <c r="AI594" s="600" t="str">
        <f>IFERROR(VLOOKUP(cppm_pr[[#This Row],[Order Number]],SPHERE!C:CC,39,0),"")</f>
        <v/>
      </c>
      <c r="AJ594" s="600" t="str">
        <f>IFERROR(VLOOKUP(cppm_pr[[#This Row],[Order Number]],'DC TM ONE'!B:CN,42,0),"")</f>
        <v/>
      </c>
      <c r="AK594" s="589"/>
      <c r="AL594" s="599" t="s">
        <v>9215</v>
      </c>
      <c r="AM594" s="592"/>
      <c r="AN594" s="592"/>
      <c r="AO594" s="589"/>
      <c r="AP594" s="589"/>
      <c r="AQ594" s="589"/>
      <c r="AR594" s="589"/>
      <c r="AS594" s="589" t="s">
        <v>9431</v>
      </c>
      <c r="AT594" s="598"/>
      <c r="AU594" s="592"/>
      <c r="AV594" s="592"/>
      <c r="AW594" s="592"/>
      <c r="AX594" s="592"/>
      <c r="AY594" s="592"/>
      <c r="AZ594" s="592"/>
      <c r="BA594" s="592"/>
      <c r="BB594" s="592"/>
      <c r="BC594" s="592"/>
      <c r="BD594" s="592"/>
      <c r="BE594" s="592"/>
      <c r="BF594" s="592"/>
      <c r="BG594" s="589" t="s">
        <v>3161</v>
      </c>
      <c r="BH594" s="592"/>
    </row>
    <row r="595" spans="1:60" ht="12" customHeight="1">
      <c r="A595" s="600">
        <v>599</v>
      </c>
      <c r="B595" s="600" t="s">
        <v>457</v>
      </c>
      <c r="C595" s="601" t="s">
        <v>267</v>
      </c>
      <c r="D595" s="602"/>
      <c r="E595" s="600" t="s">
        <v>6058</v>
      </c>
      <c r="F595" s="603" t="s">
        <v>3188</v>
      </c>
      <c r="G595" s="603" t="s">
        <v>3187</v>
      </c>
      <c r="H595" s="603" t="s">
        <v>3199</v>
      </c>
      <c r="I595" s="603" t="s">
        <v>3198</v>
      </c>
      <c r="J595" s="600" t="s">
        <v>3192</v>
      </c>
      <c r="K595" s="611"/>
      <c r="L595" s="606" t="s">
        <v>3189</v>
      </c>
      <c r="M595" s="611"/>
      <c r="N595" s="606"/>
      <c r="O595" s="603"/>
      <c r="P595" s="605"/>
      <c r="Q595" s="605"/>
      <c r="R595" s="603">
        <f t="shared" si="9"/>
        <v>0</v>
      </c>
      <c r="S595" s="603"/>
      <c r="T595" s="607" t="str">
        <f>VLOOKUP(cppm_pr[[#This Row],[Status]],'All Link_LOV'!$I$32:$K$72,2,0)</f>
        <v>PO Issued</v>
      </c>
      <c r="U595" s="607" t="s">
        <v>2593</v>
      </c>
      <c r="V595" s="603">
        <v>124</v>
      </c>
      <c r="W595" s="607"/>
      <c r="X595" s="603"/>
      <c r="Y595" s="603" t="s">
        <v>6058</v>
      </c>
      <c r="Z595" s="608">
        <v>45182</v>
      </c>
      <c r="AA595" s="610"/>
      <c r="AB595" s="606"/>
      <c r="AC595" s="606"/>
      <c r="AD595" s="603"/>
      <c r="AE595" s="603"/>
      <c r="AF595" s="603" t="s">
        <v>398</v>
      </c>
      <c r="AG595" s="603" t="s">
        <v>488</v>
      </c>
      <c r="AH595" s="603" t="s">
        <v>9432</v>
      </c>
      <c r="AI595" s="600" t="str">
        <f>IFERROR(VLOOKUP(cppm_pr[[#This Row],[Order Number]],SPHERE!C:CC,39,0),"")</f>
        <v/>
      </c>
      <c r="AJ595" s="600" t="str">
        <f>IFERROR(VLOOKUP(cppm_pr[[#This Row],[Order Number]],'DC TM ONE'!B:CN,42,0),"")</f>
        <v/>
      </c>
      <c r="AK595" s="603"/>
      <c r="AL595" s="609"/>
      <c r="AM595" s="603" t="s">
        <v>6482</v>
      </c>
      <c r="AN595" s="603"/>
      <c r="AO595" s="603" t="s">
        <v>3200</v>
      </c>
      <c r="AP595" s="603"/>
      <c r="AQ595" s="610"/>
      <c r="AR595" s="603">
        <v>3400038918</v>
      </c>
      <c r="AS595" s="603" t="s">
        <v>3576</v>
      </c>
      <c r="AT595" s="610"/>
      <c r="AU595" s="603"/>
      <c r="AV595" s="603"/>
      <c r="AW595" s="603"/>
      <c r="AX595" s="603"/>
      <c r="AY595" s="603"/>
      <c r="AZ595" s="603"/>
      <c r="BA595" s="603"/>
      <c r="BB595" s="603"/>
      <c r="BC595" s="603"/>
      <c r="BD595" s="603"/>
      <c r="BE595" s="603"/>
      <c r="BF595" s="603"/>
      <c r="BG595" s="603"/>
      <c r="BH595" s="603"/>
    </row>
    <row r="596" spans="1:60" ht="12" customHeight="1">
      <c r="A596" s="589">
        <v>593</v>
      </c>
      <c r="B596" s="589" t="s">
        <v>62</v>
      </c>
      <c r="C596" s="590" t="s">
        <v>223</v>
      </c>
      <c r="D596" s="591"/>
      <c r="E596" s="589" t="s">
        <v>9433</v>
      </c>
      <c r="F596" s="592" t="s">
        <v>1423</v>
      </c>
      <c r="G596" s="592" t="s">
        <v>3170</v>
      </c>
      <c r="H596" s="592" t="s">
        <v>1421</v>
      </c>
      <c r="I596" s="681" t="s">
        <v>1422</v>
      </c>
      <c r="J596" s="589" t="s">
        <v>3171</v>
      </c>
      <c r="K596" s="593"/>
      <c r="L596" s="595" t="s">
        <v>908</v>
      </c>
      <c r="M596" s="593"/>
      <c r="N596" s="595"/>
      <c r="O596" s="592"/>
      <c r="P596" s="698"/>
      <c r="Q596" s="698"/>
      <c r="R596" s="681">
        <f t="shared" si="9"/>
        <v>0</v>
      </c>
      <c r="S596" s="681"/>
      <c r="T596" s="596" t="str">
        <f>VLOOKUP(cppm_pr[[#This Row],[Status]],'All Link_LOV'!$I$32:$K$72,2,0)</f>
        <v>Permit Issue</v>
      </c>
      <c r="U596" s="596" t="s">
        <v>2593</v>
      </c>
      <c r="V596" s="592">
        <v>118</v>
      </c>
      <c r="W596" s="596" t="s">
        <v>8026</v>
      </c>
      <c r="X596" s="603" t="s">
        <v>499</v>
      </c>
      <c r="Y596" s="603"/>
      <c r="Z596" s="597">
        <v>45182</v>
      </c>
      <c r="AA596" s="598" t="s">
        <v>4206</v>
      </c>
      <c r="AB596" s="595"/>
      <c r="AC596" s="595"/>
      <c r="AD596" s="592"/>
      <c r="AE596" s="592"/>
      <c r="AF596" s="592" t="s">
        <v>398</v>
      </c>
      <c r="AG596" s="592" t="s">
        <v>488</v>
      </c>
      <c r="AH596" s="589" t="s">
        <v>1420</v>
      </c>
      <c r="AI596" s="600" t="str">
        <f>IFERROR(VLOOKUP(cppm_pr[[#This Row],[Order Number]],SPHERE!C:CC,39,0),"")</f>
        <v/>
      </c>
      <c r="AJ596" s="600" t="str">
        <f>IFERROR(VLOOKUP(cppm_pr[[#This Row],[Order Number]],'DC TM ONE'!B:CN,42,0),"")</f>
        <v/>
      </c>
      <c r="AK596" s="589"/>
      <c r="AL596" s="599"/>
      <c r="AM596" s="592"/>
      <c r="AN596" s="592"/>
      <c r="AO596" s="592" t="s">
        <v>1422</v>
      </c>
      <c r="AP596" s="592"/>
      <c r="AQ596" s="598"/>
      <c r="AR596" s="592"/>
      <c r="AS596" s="592"/>
      <c r="AT596" s="598"/>
      <c r="AU596" s="592"/>
      <c r="AV596" s="592"/>
      <c r="AW596" s="592"/>
      <c r="AX596" s="592"/>
      <c r="AY596" s="592"/>
      <c r="AZ596" s="592"/>
      <c r="BA596" s="592"/>
      <c r="BB596" s="592"/>
      <c r="BC596" s="592"/>
      <c r="BD596" s="592"/>
      <c r="BE596" s="592"/>
      <c r="BF596" s="592"/>
      <c r="BG596" s="589" t="s">
        <v>3172</v>
      </c>
      <c r="BH596" s="592"/>
    </row>
    <row r="597" spans="1:60" ht="12" customHeight="1">
      <c r="A597" s="600">
        <v>594</v>
      </c>
      <c r="B597" s="600" t="s">
        <v>62</v>
      </c>
      <c r="C597" s="601" t="s">
        <v>267</v>
      </c>
      <c r="D597" s="602"/>
      <c r="E597" s="600" t="s">
        <v>9434</v>
      </c>
      <c r="F597" s="603" t="s">
        <v>1428</v>
      </c>
      <c r="G597" s="603" t="s">
        <v>3173</v>
      </c>
      <c r="H597" s="603" t="s">
        <v>1425</v>
      </c>
      <c r="I597" s="663" t="s">
        <v>1427</v>
      </c>
      <c r="J597" s="600" t="s">
        <v>3174</v>
      </c>
      <c r="K597" s="600" t="s">
        <v>9434</v>
      </c>
      <c r="L597" s="606" t="s">
        <v>908</v>
      </c>
      <c r="M597" s="611"/>
      <c r="N597" s="606"/>
      <c r="O597" s="603"/>
      <c r="P597" s="664"/>
      <c r="Q597" s="664"/>
      <c r="R597" s="663">
        <f t="shared" si="9"/>
        <v>0</v>
      </c>
      <c r="S597" s="663"/>
      <c r="T597" s="607" t="str">
        <f>VLOOKUP(cppm_pr[[#This Row],[Status]],'All Link_LOV'!$I$32:$K$72,2,0)</f>
        <v>PO Issued</v>
      </c>
      <c r="U597" s="607" t="s">
        <v>2593</v>
      </c>
      <c r="V597" s="603">
        <v>119</v>
      </c>
      <c r="W597" s="607" t="s">
        <v>8026</v>
      </c>
      <c r="X597" s="603" t="s">
        <v>499</v>
      </c>
      <c r="Y597" s="603"/>
      <c r="Z597" s="608">
        <v>45182</v>
      </c>
      <c r="AA597" s="603"/>
      <c r="AB597" s="606"/>
      <c r="AC597" s="606"/>
      <c r="AD597" s="603"/>
      <c r="AE597" s="603"/>
      <c r="AF597" s="603" t="s">
        <v>398</v>
      </c>
      <c r="AG597" s="603" t="s">
        <v>488</v>
      </c>
      <c r="AH597" s="600" t="s">
        <v>1424</v>
      </c>
      <c r="AI597" s="600" t="str">
        <f>IFERROR(VLOOKUP(cppm_pr[[#This Row],[Order Number]],SPHERE!C:CC,39,0),"")</f>
        <v/>
      </c>
      <c r="AJ597" s="600" t="str">
        <f>IFERROR(VLOOKUP(cppm_pr[[#This Row],[Order Number]],'DC TM ONE'!B:CN,42,0),"")</f>
        <v/>
      </c>
      <c r="AK597" s="600"/>
      <c r="AL597" s="609"/>
      <c r="AM597" s="603"/>
      <c r="AN597" s="603"/>
      <c r="AO597" s="603" t="s">
        <v>1427</v>
      </c>
      <c r="AP597" s="603"/>
      <c r="AQ597" s="610"/>
      <c r="AR597" s="603"/>
      <c r="AS597" s="603"/>
      <c r="AT597" s="610"/>
      <c r="AU597" s="603"/>
      <c r="AV597" s="603"/>
      <c r="AW597" s="603"/>
      <c r="AX597" s="603"/>
      <c r="AY597" s="603"/>
      <c r="AZ597" s="603"/>
      <c r="BA597" s="603"/>
      <c r="BB597" s="603"/>
      <c r="BC597" s="603"/>
      <c r="BD597" s="603"/>
      <c r="BE597" s="603"/>
      <c r="BF597" s="603"/>
      <c r="BG597" s="600" t="s">
        <v>3175</v>
      </c>
      <c r="BH597" s="603"/>
    </row>
    <row r="598" spans="1:60" ht="12" customHeight="1">
      <c r="A598" s="589">
        <v>595</v>
      </c>
      <c r="B598" s="589" t="s">
        <v>62</v>
      </c>
      <c r="C598" s="590" t="s">
        <v>267</v>
      </c>
      <c r="D598" s="591"/>
      <c r="E598" s="589" t="s">
        <v>9435</v>
      </c>
      <c r="F598" s="592" t="s">
        <v>1432</v>
      </c>
      <c r="G598" s="592" t="s">
        <v>3178</v>
      </c>
      <c r="H598" s="592" t="s">
        <v>1430</v>
      </c>
      <c r="I598" s="709" t="s">
        <v>1431</v>
      </c>
      <c r="J598" s="589" t="s">
        <v>3180</v>
      </c>
      <c r="K598" s="589" t="s">
        <v>9435</v>
      </c>
      <c r="L598" s="595" t="s">
        <v>908</v>
      </c>
      <c r="M598" s="990"/>
      <c r="N598" s="595"/>
      <c r="O598" s="592"/>
      <c r="P598" s="698"/>
      <c r="Q598" s="698"/>
      <c r="R598" s="681">
        <f t="shared" si="9"/>
        <v>0</v>
      </c>
      <c r="S598" s="681"/>
      <c r="T598" s="596" t="str">
        <f>VLOOKUP(cppm_pr[[#This Row],[Status]],'All Link_LOV'!$I$32:$K$72,2,0)</f>
        <v>PO Issued</v>
      </c>
      <c r="U598" s="596" t="s">
        <v>2593</v>
      </c>
      <c r="V598" s="592">
        <v>120</v>
      </c>
      <c r="W598" s="596" t="s">
        <v>8026</v>
      </c>
      <c r="X598" s="603" t="s">
        <v>499</v>
      </c>
      <c r="Y598" s="603"/>
      <c r="Z598" s="597">
        <v>45182</v>
      </c>
      <c r="AA598" s="598"/>
      <c r="AB598" s="595"/>
      <c r="AC598" s="595"/>
      <c r="AD598" s="592"/>
      <c r="AE598" s="592"/>
      <c r="AF598" s="592" t="s">
        <v>398</v>
      </c>
      <c r="AG598" s="592" t="s">
        <v>488</v>
      </c>
      <c r="AH598" s="589"/>
      <c r="AI598" s="600" t="str">
        <f>IFERROR(VLOOKUP(cppm_pr[[#This Row],[Order Number]],SPHERE!C:CC,39,0),"")</f>
        <v/>
      </c>
      <c r="AJ598" s="600" t="str">
        <f>IFERROR(VLOOKUP(cppm_pr[[#This Row],[Order Number]],'DC TM ONE'!B:CN,42,0),"")</f>
        <v/>
      </c>
      <c r="AK598" s="589"/>
      <c r="AL598" s="599"/>
      <c r="AM598" s="592"/>
      <c r="AN598" s="592"/>
      <c r="AO598" s="592" t="s">
        <v>1431</v>
      </c>
      <c r="AP598" s="592"/>
      <c r="AQ598" s="598"/>
      <c r="AR598" s="592"/>
      <c r="AS598" s="592"/>
      <c r="AT598" s="598"/>
      <c r="AU598" s="592"/>
      <c r="AV598" s="592"/>
      <c r="AW598" s="592"/>
      <c r="AX598" s="592"/>
      <c r="AY598" s="592"/>
      <c r="AZ598" s="592"/>
      <c r="BA598" s="592"/>
      <c r="BB598" s="592"/>
      <c r="BC598" s="592"/>
      <c r="BD598" s="592"/>
      <c r="BE598" s="592"/>
      <c r="BF598" s="592"/>
      <c r="BG598" s="589" t="s">
        <v>3181</v>
      </c>
      <c r="BH598" s="592"/>
    </row>
    <row r="599" spans="1:60" ht="12" customHeight="1">
      <c r="A599" s="600">
        <v>596</v>
      </c>
      <c r="B599" s="600" t="s">
        <v>83</v>
      </c>
      <c r="C599" s="601" t="s">
        <v>267</v>
      </c>
      <c r="D599" s="602">
        <v>45203</v>
      </c>
      <c r="E599" s="600" t="s">
        <v>9436</v>
      </c>
      <c r="F599" s="603" t="s">
        <v>1436</v>
      </c>
      <c r="G599" s="603" t="s">
        <v>3182</v>
      </c>
      <c r="H599" s="603" t="s">
        <v>1434</v>
      </c>
      <c r="I599" s="663" t="s">
        <v>1435</v>
      </c>
      <c r="J599" s="600" t="s">
        <v>3183</v>
      </c>
      <c r="K599" s="710" t="s">
        <v>9437</v>
      </c>
      <c r="L599" s="606" t="s">
        <v>51</v>
      </c>
      <c r="M599" s="986"/>
      <c r="N599" s="606"/>
      <c r="O599" s="603"/>
      <c r="P599" s="664"/>
      <c r="Q599" s="664"/>
      <c r="R599" s="663">
        <f t="shared" si="9"/>
        <v>0</v>
      </c>
      <c r="S599" s="663"/>
      <c r="T599" s="607" t="str">
        <f>VLOOKUP(cppm_pr[[#This Row],[Status]],'All Link_LOV'!$I$32:$K$72,2,0)</f>
        <v>PO Issued</v>
      </c>
      <c r="U599" s="607" t="s">
        <v>2593</v>
      </c>
      <c r="V599" s="603">
        <v>121</v>
      </c>
      <c r="W599" s="607" t="s">
        <v>8026</v>
      </c>
      <c r="X599" s="603" t="s">
        <v>499</v>
      </c>
      <c r="Y599" s="603"/>
      <c r="Z599" s="608">
        <v>45182</v>
      </c>
      <c r="AA599" s="603"/>
      <c r="AB599" s="606"/>
      <c r="AC599" s="606"/>
      <c r="AD599" s="603"/>
      <c r="AE599" s="603"/>
      <c r="AF599" s="603" t="s">
        <v>398</v>
      </c>
      <c r="AG599" s="603" t="s">
        <v>488</v>
      </c>
      <c r="AH599" s="600" t="s">
        <v>1433</v>
      </c>
      <c r="AI599" s="600" t="str">
        <f>IFERROR(VLOOKUP(cppm_pr[[#This Row],[Order Number]],SPHERE!C:CC,39,0),"")</f>
        <v/>
      </c>
      <c r="AJ599" s="600" t="str">
        <f>IFERROR(VLOOKUP(cppm_pr[[#This Row],[Order Number]],'DC TM ONE'!B:CN,42,0),"")</f>
        <v/>
      </c>
      <c r="AK599" s="600"/>
      <c r="AL599" s="609"/>
      <c r="AM599" s="603"/>
      <c r="AN599" s="603"/>
      <c r="AO599" s="603" t="s">
        <v>1435</v>
      </c>
      <c r="AP599" s="603"/>
      <c r="AQ599" s="610"/>
      <c r="AR599" s="603"/>
      <c r="AS599" s="603"/>
      <c r="AT599" s="610"/>
      <c r="AU599" s="603"/>
      <c r="AV599" s="603"/>
      <c r="AW599" s="603"/>
      <c r="AX599" s="603"/>
      <c r="AY599" s="603"/>
      <c r="AZ599" s="603"/>
      <c r="BA599" s="603"/>
      <c r="BB599" s="603"/>
      <c r="BC599" s="603"/>
      <c r="BD599" s="603"/>
      <c r="BE599" s="603"/>
      <c r="BF599" s="603"/>
      <c r="BG599" s="600" t="s">
        <v>3184</v>
      </c>
      <c r="BH599" s="603"/>
    </row>
    <row r="600" spans="1:60" ht="12" customHeight="1">
      <c r="A600" s="589">
        <v>597</v>
      </c>
      <c r="B600" s="589" t="s">
        <v>83</v>
      </c>
      <c r="C600" s="590" t="s">
        <v>267</v>
      </c>
      <c r="D600" s="591">
        <v>45203</v>
      </c>
      <c r="E600" s="589" t="s">
        <v>9436</v>
      </c>
      <c r="F600" s="592" t="s">
        <v>1436</v>
      </c>
      <c r="G600" s="592" t="s">
        <v>3182</v>
      </c>
      <c r="H600" s="592" t="s">
        <v>1438</v>
      </c>
      <c r="I600" s="681" t="s">
        <v>1439</v>
      </c>
      <c r="J600" s="589" t="s">
        <v>3183</v>
      </c>
      <c r="K600" s="593" t="s">
        <v>9438</v>
      </c>
      <c r="L600" s="595" t="s">
        <v>51</v>
      </c>
      <c r="M600" s="593"/>
      <c r="N600" s="595"/>
      <c r="O600" s="592"/>
      <c r="P600" s="698"/>
      <c r="Q600" s="698"/>
      <c r="R600" s="681">
        <f t="shared" si="9"/>
        <v>0</v>
      </c>
      <c r="S600" s="681"/>
      <c r="T600" s="596" t="str">
        <f>VLOOKUP(cppm_pr[[#This Row],[Status]],'All Link_LOV'!$I$32:$K$72,2,0)</f>
        <v>PO Issued</v>
      </c>
      <c r="U600" s="596" t="s">
        <v>2593</v>
      </c>
      <c r="V600" s="592">
        <v>122</v>
      </c>
      <c r="W600" s="596" t="s">
        <v>8026</v>
      </c>
      <c r="X600" s="603" t="s">
        <v>499</v>
      </c>
      <c r="Y600" s="603"/>
      <c r="Z600" s="597">
        <v>45182</v>
      </c>
      <c r="AA600" s="598"/>
      <c r="AB600" s="595"/>
      <c r="AC600" s="595"/>
      <c r="AD600" s="592"/>
      <c r="AE600" s="592"/>
      <c r="AF600" s="592" t="s">
        <v>398</v>
      </c>
      <c r="AG600" s="592" t="s">
        <v>488</v>
      </c>
      <c r="AH600" s="589" t="s">
        <v>1437</v>
      </c>
      <c r="AI600" s="600" t="str">
        <f>IFERROR(VLOOKUP(cppm_pr[[#This Row],[Order Number]],SPHERE!C:CC,39,0),"")</f>
        <v/>
      </c>
      <c r="AJ600" s="600" t="str">
        <f>IFERROR(VLOOKUP(cppm_pr[[#This Row],[Order Number]],'DC TM ONE'!B:CN,42,0),"")</f>
        <v/>
      </c>
      <c r="AK600" s="589"/>
      <c r="AL600" s="599"/>
      <c r="AM600" s="592"/>
      <c r="AN600" s="592"/>
      <c r="AO600" s="592" t="s">
        <v>1439</v>
      </c>
      <c r="AP600" s="592"/>
      <c r="AQ600" s="598"/>
      <c r="AR600" s="592"/>
      <c r="AS600" s="592"/>
      <c r="AT600" s="598"/>
      <c r="AU600" s="592"/>
      <c r="AV600" s="592"/>
      <c r="AW600" s="592"/>
      <c r="AX600" s="592"/>
      <c r="AY600" s="592"/>
      <c r="AZ600" s="592"/>
      <c r="BA600" s="592"/>
      <c r="BB600" s="592"/>
      <c r="BC600" s="592"/>
      <c r="BD600" s="592"/>
      <c r="BE600" s="592"/>
      <c r="BF600" s="592"/>
      <c r="BG600" s="589" t="s">
        <v>3184</v>
      </c>
      <c r="BH600" s="592"/>
    </row>
    <row r="601" spans="1:60" ht="12" customHeight="1">
      <c r="A601" s="600">
        <v>604</v>
      </c>
      <c r="B601" s="600" t="s">
        <v>457</v>
      </c>
      <c r="C601" s="601" t="s">
        <v>267</v>
      </c>
      <c r="D601" s="602"/>
      <c r="E601" s="600" t="s">
        <v>6058</v>
      </c>
      <c r="F601" s="603" t="s">
        <v>3223</v>
      </c>
      <c r="G601" s="603" t="s">
        <v>3222</v>
      </c>
      <c r="H601" s="603" t="s">
        <v>3221</v>
      </c>
      <c r="I601" s="603" t="s">
        <v>3220</v>
      </c>
      <c r="J601" s="600" t="s">
        <v>3224</v>
      </c>
      <c r="K601" s="611"/>
      <c r="L601" s="606" t="s">
        <v>3189</v>
      </c>
      <c r="M601" s="611"/>
      <c r="N601" s="606"/>
      <c r="O601" s="603"/>
      <c r="P601" s="605"/>
      <c r="Q601" s="605"/>
      <c r="R601" s="603">
        <f t="shared" si="9"/>
        <v>0</v>
      </c>
      <c r="S601" s="603"/>
      <c r="T601" s="607" t="str">
        <f>VLOOKUP(cppm_pr[[#This Row],[Status]],'All Link_LOV'!$I$32:$K$72,2,0)</f>
        <v>PO Issued</v>
      </c>
      <c r="U601" s="607" t="s">
        <v>2593</v>
      </c>
      <c r="V601" s="603">
        <v>129</v>
      </c>
      <c r="W601" s="607"/>
      <c r="X601" s="603"/>
      <c r="Y601" s="603" t="s">
        <v>6058</v>
      </c>
      <c r="Z601" s="608">
        <v>45182</v>
      </c>
      <c r="AA601" s="603"/>
      <c r="AB601" s="606"/>
      <c r="AC601" s="606"/>
      <c r="AD601" s="603"/>
      <c r="AE601" s="603"/>
      <c r="AF601" s="603" t="s">
        <v>398</v>
      </c>
      <c r="AG601" s="603" t="s">
        <v>488</v>
      </c>
      <c r="AH601" s="603" t="s">
        <v>9439</v>
      </c>
      <c r="AI601" s="600" t="str">
        <f>IFERROR(VLOOKUP(cppm_pr[[#This Row],[Order Number]],SPHERE!C:CC,39,0),"")</f>
        <v/>
      </c>
      <c r="AJ601" s="600" t="str">
        <f>IFERROR(VLOOKUP(cppm_pr[[#This Row],[Order Number]],'DC TM ONE'!B:CN,42,0),"")</f>
        <v/>
      </c>
      <c r="AK601" s="603"/>
      <c r="AL601" s="609"/>
      <c r="AM601" s="603" t="s">
        <v>6482</v>
      </c>
      <c r="AN601" s="603"/>
      <c r="AO601" s="603" t="s">
        <v>3220</v>
      </c>
      <c r="AP601" s="603"/>
      <c r="AQ601" s="610"/>
      <c r="AR601" s="603">
        <v>3400038918</v>
      </c>
      <c r="AS601" s="603" t="s">
        <v>3576</v>
      </c>
      <c r="AT601" s="610"/>
      <c r="AU601" s="603"/>
      <c r="AV601" s="603"/>
      <c r="AW601" s="603"/>
      <c r="AX601" s="603"/>
      <c r="AY601" s="603"/>
      <c r="AZ601" s="603"/>
      <c r="BA601" s="603"/>
      <c r="BB601" s="603"/>
      <c r="BC601" s="603"/>
      <c r="BD601" s="603"/>
      <c r="BE601" s="603"/>
      <c r="BF601" s="603"/>
      <c r="BG601" s="603"/>
      <c r="BH601" s="603"/>
    </row>
    <row r="602" spans="1:60" ht="12" customHeight="1">
      <c r="A602" s="589">
        <v>605</v>
      </c>
      <c r="B602" s="589" t="s">
        <v>457</v>
      </c>
      <c r="C602" s="590" t="s">
        <v>267</v>
      </c>
      <c r="D602" s="591"/>
      <c r="E602" s="589" t="s">
        <v>6058</v>
      </c>
      <c r="F602" s="592" t="s">
        <v>3230</v>
      </c>
      <c r="G602" s="592" t="s">
        <v>3229</v>
      </c>
      <c r="H602" s="592" t="s">
        <v>3228</v>
      </c>
      <c r="I602" s="592" t="s">
        <v>3227</v>
      </c>
      <c r="J602" s="589" t="s">
        <v>3231</v>
      </c>
      <c r="K602" s="593"/>
      <c r="L602" s="595" t="s">
        <v>3189</v>
      </c>
      <c r="M602" s="593"/>
      <c r="N602" s="595"/>
      <c r="O602" s="592"/>
      <c r="P602" s="594"/>
      <c r="Q602" s="594"/>
      <c r="R602" s="592">
        <f t="shared" si="9"/>
        <v>0</v>
      </c>
      <c r="S602" s="592"/>
      <c r="T602" s="596" t="str">
        <f>VLOOKUP(cppm_pr[[#This Row],[Status]],'All Link_LOV'!$I$32:$K$72,2,0)</f>
        <v>PO Issued</v>
      </c>
      <c r="U602" s="596" t="s">
        <v>2593</v>
      </c>
      <c r="V602" s="592">
        <v>130</v>
      </c>
      <c r="W602" s="596"/>
      <c r="X602" s="592"/>
      <c r="Y602" s="592" t="s">
        <v>6058</v>
      </c>
      <c r="Z602" s="597">
        <v>45182</v>
      </c>
      <c r="AA602" s="598"/>
      <c r="AB602" s="595"/>
      <c r="AC602" s="595"/>
      <c r="AD602" s="592"/>
      <c r="AE602" s="592"/>
      <c r="AF602" s="592" t="s">
        <v>398</v>
      </c>
      <c r="AG602" s="592" t="s">
        <v>488</v>
      </c>
      <c r="AH602" s="592" t="s">
        <v>9440</v>
      </c>
      <c r="AI602" s="600" t="str">
        <f>IFERROR(VLOOKUP(cppm_pr[[#This Row],[Order Number]],SPHERE!C:CC,39,0),"")</f>
        <v/>
      </c>
      <c r="AJ602" s="600" t="str">
        <f>IFERROR(VLOOKUP(cppm_pr[[#This Row],[Order Number]],'DC TM ONE'!B:CN,42,0),"")</f>
        <v/>
      </c>
      <c r="AK602" s="592"/>
      <c r="AL602" s="599"/>
      <c r="AM602" s="592" t="s">
        <v>9441</v>
      </c>
      <c r="AN602" s="592"/>
      <c r="AO602" s="592" t="s">
        <v>3227</v>
      </c>
      <c r="AP602" s="592"/>
      <c r="AQ602" s="598"/>
      <c r="AR602" s="592">
        <v>3400025958</v>
      </c>
      <c r="AS602" s="592" t="s">
        <v>3826</v>
      </c>
      <c r="AT602" s="598"/>
      <c r="AU602" s="592"/>
      <c r="AV602" s="592"/>
      <c r="AW602" s="592"/>
      <c r="AX602" s="592"/>
      <c r="AY602" s="592"/>
      <c r="AZ602" s="592"/>
      <c r="BA602" s="592"/>
      <c r="BB602" s="592"/>
      <c r="BC602" s="592"/>
      <c r="BD602" s="592"/>
      <c r="BE602" s="592"/>
      <c r="BF602" s="592"/>
      <c r="BG602" s="592"/>
      <c r="BH602" s="592"/>
    </row>
    <row r="603" spans="1:60" ht="12" customHeight="1">
      <c r="A603" s="600">
        <v>606</v>
      </c>
      <c r="B603" s="600" t="s">
        <v>457</v>
      </c>
      <c r="C603" s="601" t="s">
        <v>267</v>
      </c>
      <c r="D603" s="602"/>
      <c r="E603" s="600"/>
      <c r="F603" s="603" t="s">
        <v>3237</v>
      </c>
      <c r="G603" s="603" t="s">
        <v>3236</v>
      </c>
      <c r="H603" s="603" t="s">
        <v>3235</v>
      </c>
      <c r="I603" s="607" t="s">
        <v>3234</v>
      </c>
      <c r="J603" s="600" t="s">
        <v>3238</v>
      </c>
      <c r="K603" s="611">
        <v>4901963227</v>
      </c>
      <c r="L603" s="606" t="s">
        <v>3189</v>
      </c>
      <c r="M603" s="611"/>
      <c r="N603" s="606"/>
      <c r="O603" s="603"/>
      <c r="P603" s="665"/>
      <c r="Q603" s="665"/>
      <c r="R603" s="607">
        <f t="shared" si="9"/>
        <v>0</v>
      </c>
      <c r="S603" s="607"/>
      <c r="T603" s="607" t="str">
        <f>VLOOKUP(cppm_pr[[#This Row],[Status]],'All Link_LOV'!$I$32:$K$72,2,0)</f>
        <v>PO Issued</v>
      </c>
      <c r="U603" s="607" t="s">
        <v>2593</v>
      </c>
      <c r="V603" s="603">
        <v>131</v>
      </c>
      <c r="W603" s="607" t="s">
        <v>8026</v>
      </c>
      <c r="X603" s="603" t="s">
        <v>499</v>
      </c>
      <c r="Y603" s="603"/>
      <c r="Z603" s="608">
        <v>45182</v>
      </c>
      <c r="AA603" s="603"/>
      <c r="AB603" s="606"/>
      <c r="AC603" s="606"/>
      <c r="AD603" s="603"/>
      <c r="AE603" s="603"/>
      <c r="AF603" s="603" t="s">
        <v>398</v>
      </c>
      <c r="AG603" s="603" t="s">
        <v>488</v>
      </c>
      <c r="AH603" s="603" t="s">
        <v>9442</v>
      </c>
      <c r="AI603" s="600" t="str">
        <f>IFERROR(VLOOKUP(cppm_pr[[#This Row],[Order Number]],SPHERE!C:CC,39,0),"")</f>
        <v/>
      </c>
      <c r="AJ603" s="600" t="str">
        <f>IFERROR(VLOOKUP(cppm_pr[[#This Row],[Order Number]],'DC TM ONE'!B:CN,42,0),"")</f>
        <v/>
      </c>
      <c r="AK603" s="603"/>
      <c r="AL603" s="609"/>
      <c r="AM603" s="603" t="s">
        <v>6315</v>
      </c>
      <c r="AN603" s="603"/>
      <c r="AO603" s="603" t="s">
        <v>3234</v>
      </c>
      <c r="AP603" s="603"/>
      <c r="AQ603" s="610"/>
      <c r="AR603" s="603">
        <v>3400025968</v>
      </c>
      <c r="AS603" s="603" t="s">
        <v>3631</v>
      </c>
      <c r="AT603" s="610"/>
      <c r="AU603" s="603"/>
      <c r="AV603" s="603"/>
      <c r="AW603" s="603"/>
      <c r="AX603" s="603"/>
      <c r="AY603" s="603"/>
      <c r="AZ603" s="603"/>
      <c r="BA603" s="603"/>
      <c r="BB603" s="603"/>
      <c r="BC603" s="603"/>
      <c r="BD603" s="603"/>
      <c r="BE603" s="603"/>
      <c r="BF603" s="603"/>
      <c r="BG603" s="600" t="s">
        <v>3239</v>
      </c>
      <c r="BH603" s="603"/>
    </row>
    <row r="604" spans="1:60" ht="12" customHeight="1">
      <c r="A604" s="589">
        <v>607</v>
      </c>
      <c r="B604" s="589" t="s">
        <v>457</v>
      </c>
      <c r="C604" s="590" t="s">
        <v>267</v>
      </c>
      <c r="D604" s="591"/>
      <c r="E604" s="589"/>
      <c r="F604" s="592" t="s">
        <v>3237</v>
      </c>
      <c r="G604" s="592" t="s">
        <v>3236</v>
      </c>
      <c r="H604" s="592" t="s">
        <v>3242</v>
      </c>
      <c r="I604" s="596" t="s">
        <v>3241</v>
      </c>
      <c r="J604" s="589" t="s">
        <v>3238</v>
      </c>
      <c r="K604" s="593">
        <v>4901993015</v>
      </c>
      <c r="L604" s="595" t="s">
        <v>3189</v>
      </c>
      <c r="M604" s="593"/>
      <c r="N604" s="595"/>
      <c r="O604" s="592"/>
      <c r="P604" s="691"/>
      <c r="Q604" s="691"/>
      <c r="R604" s="596">
        <f t="shared" si="9"/>
        <v>0</v>
      </c>
      <c r="S604" s="596"/>
      <c r="T604" s="596" t="str">
        <f>VLOOKUP(cppm_pr[[#This Row],[Status]],'All Link_LOV'!$I$32:$K$72,2,0)</f>
        <v>PO Issued</v>
      </c>
      <c r="U604" s="596" t="s">
        <v>2593</v>
      </c>
      <c r="V604" s="592">
        <v>132</v>
      </c>
      <c r="W604" s="596" t="s">
        <v>8026</v>
      </c>
      <c r="X604" s="603" t="s">
        <v>499</v>
      </c>
      <c r="Y604" s="603"/>
      <c r="Z604" s="597">
        <v>45182</v>
      </c>
      <c r="AA604" s="598"/>
      <c r="AB604" s="595"/>
      <c r="AC604" s="595"/>
      <c r="AD604" s="592"/>
      <c r="AE604" s="592"/>
      <c r="AF604" s="592" t="s">
        <v>398</v>
      </c>
      <c r="AG604" s="592" t="s">
        <v>488</v>
      </c>
      <c r="AH604" s="592" t="s">
        <v>9443</v>
      </c>
      <c r="AI604" s="600" t="str">
        <f>IFERROR(VLOOKUP(cppm_pr[[#This Row],[Order Number]],SPHERE!C:CC,39,0),"")</f>
        <v/>
      </c>
      <c r="AJ604" s="600" t="str">
        <f>IFERROR(VLOOKUP(cppm_pr[[#This Row],[Order Number]],'DC TM ONE'!B:CN,42,0),"")</f>
        <v/>
      </c>
      <c r="AK604" s="592"/>
      <c r="AL604" s="599"/>
      <c r="AM604" s="592" t="s">
        <v>6315</v>
      </c>
      <c r="AN604" s="592"/>
      <c r="AO604" s="592" t="s">
        <v>3241</v>
      </c>
      <c r="AP604" s="592"/>
      <c r="AQ604" s="598"/>
      <c r="AR604" s="592">
        <v>3400025968</v>
      </c>
      <c r="AS604" s="711" t="s">
        <v>9444</v>
      </c>
      <c r="AT604" s="598"/>
      <c r="AU604" s="592"/>
      <c r="AV604" s="592"/>
      <c r="AW604" s="592"/>
      <c r="AX604" s="592"/>
      <c r="AY604" s="592"/>
      <c r="AZ604" s="592"/>
      <c r="BA604" s="592"/>
      <c r="BB604" s="592"/>
      <c r="BC604" s="592"/>
      <c r="BD604" s="592"/>
      <c r="BE604" s="592"/>
      <c r="BF604" s="592"/>
      <c r="BG604" s="589" t="s">
        <v>3239</v>
      </c>
      <c r="BH604" s="592"/>
    </row>
    <row r="605" spans="1:60" ht="12" customHeight="1">
      <c r="A605" s="600">
        <v>608</v>
      </c>
      <c r="B605" s="600" t="s">
        <v>457</v>
      </c>
      <c r="C605" s="601" t="s">
        <v>267</v>
      </c>
      <c r="D605" s="602"/>
      <c r="E605" s="600" t="s">
        <v>6058</v>
      </c>
      <c r="F605" s="603" t="s">
        <v>3245</v>
      </c>
      <c r="G605" s="603" t="s">
        <v>3244</v>
      </c>
      <c r="H605" s="603" t="s">
        <v>3243</v>
      </c>
      <c r="I605" s="603" t="s">
        <v>3250</v>
      </c>
      <c r="J605" s="600" t="s">
        <v>3247</v>
      </c>
      <c r="K605" s="611"/>
      <c r="L605" s="606" t="s">
        <v>3189</v>
      </c>
      <c r="M605" s="611"/>
      <c r="N605" s="606"/>
      <c r="O605" s="603"/>
      <c r="P605" s="605"/>
      <c r="Q605" s="605"/>
      <c r="R605" s="603">
        <f t="shared" si="9"/>
        <v>0</v>
      </c>
      <c r="S605" s="603"/>
      <c r="T605" s="607" t="str">
        <f>VLOOKUP(cppm_pr[[#This Row],[Status]],'All Link_LOV'!$I$32:$K$72,2,0)</f>
        <v>PO Issued</v>
      </c>
      <c r="U605" s="607" t="s">
        <v>2593</v>
      </c>
      <c r="V605" s="603">
        <v>133</v>
      </c>
      <c r="W605" s="607"/>
      <c r="X605" s="603"/>
      <c r="Y605" s="603" t="s">
        <v>6058</v>
      </c>
      <c r="Z605" s="608">
        <v>45182</v>
      </c>
      <c r="AA605" s="603"/>
      <c r="AB605" s="606"/>
      <c r="AC605" s="606"/>
      <c r="AD605" s="603"/>
      <c r="AE605" s="603"/>
      <c r="AF605" s="603" t="s">
        <v>398</v>
      </c>
      <c r="AG605" s="603" t="s">
        <v>488</v>
      </c>
      <c r="AH605" s="603" t="s">
        <v>9445</v>
      </c>
      <c r="AI605" s="600" t="str">
        <f>IFERROR(VLOOKUP(cppm_pr[[#This Row],[Order Number]],SPHERE!C:CC,39,0),"")</f>
        <v/>
      </c>
      <c r="AJ605" s="600" t="str">
        <f>IFERROR(VLOOKUP(cppm_pr[[#This Row],[Order Number]],'DC TM ONE'!B:CN,42,0),"")</f>
        <v/>
      </c>
      <c r="AK605" s="603"/>
      <c r="AL605" s="609"/>
      <c r="AM605" s="603" t="s">
        <v>7716</v>
      </c>
      <c r="AN605" s="603"/>
      <c r="AO605" s="603" t="s">
        <v>3250</v>
      </c>
      <c r="AP605" s="603"/>
      <c r="AQ605" s="610"/>
      <c r="AR605" s="603">
        <v>3400025968</v>
      </c>
      <c r="AS605" s="712" t="s">
        <v>9444</v>
      </c>
      <c r="AT605" s="610"/>
      <c r="AU605" s="603"/>
      <c r="AV605" s="603"/>
      <c r="AW605" s="603"/>
      <c r="AX605" s="603"/>
      <c r="AY605" s="603"/>
      <c r="AZ605" s="603"/>
      <c r="BA605" s="603"/>
      <c r="BB605" s="603"/>
      <c r="BC605" s="603"/>
      <c r="BD605" s="603"/>
      <c r="BE605" s="603"/>
      <c r="BF605" s="603"/>
      <c r="BG605" s="603"/>
      <c r="BH605" s="603"/>
    </row>
    <row r="606" spans="1:60" ht="12" customHeight="1">
      <c r="A606" s="589">
        <v>611</v>
      </c>
      <c r="B606" s="589" t="s">
        <v>457</v>
      </c>
      <c r="C606" s="590" t="s">
        <v>239</v>
      </c>
      <c r="D606" s="591"/>
      <c r="E606" s="589" t="s">
        <v>9446</v>
      </c>
      <c r="F606" s="592" t="s">
        <v>3265</v>
      </c>
      <c r="G606" s="592" t="s">
        <v>3264</v>
      </c>
      <c r="H606" s="592" t="s">
        <v>3263</v>
      </c>
      <c r="I606" s="592" t="s">
        <v>3269</v>
      </c>
      <c r="J606" s="589" t="s">
        <v>3266</v>
      </c>
      <c r="K606" s="593"/>
      <c r="L606" s="595" t="s">
        <v>3189</v>
      </c>
      <c r="M606" s="593"/>
      <c r="N606" s="595"/>
      <c r="O606" s="592"/>
      <c r="P606" s="594"/>
      <c r="Q606" s="594"/>
      <c r="R606" s="592">
        <f t="shared" si="9"/>
        <v>0</v>
      </c>
      <c r="S606" s="592"/>
      <c r="T606" s="596" t="str">
        <f>VLOOKUP(cppm_pr[[#This Row],[Status]],'All Link_LOV'!$I$32:$K$72,2,0)</f>
        <v>Insufficient Budget</v>
      </c>
      <c r="U606" s="596" t="s">
        <v>2593</v>
      </c>
      <c r="V606" s="592">
        <v>136</v>
      </c>
      <c r="W606" s="596"/>
      <c r="X606" s="592"/>
      <c r="Y606" s="592" t="s">
        <v>6058</v>
      </c>
      <c r="Z606" s="597">
        <v>45182</v>
      </c>
      <c r="AA606" s="598"/>
      <c r="AB606" s="595"/>
      <c r="AC606" s="595"/>
      <c r="AD606" s="592"/>
      <c r="AE606" s="592"/>
      <c r="AF606" s="592" t="s">
        <v>398</v>
      </c>
      <c r="AG606" s="592" t="s">
        <v>488</v>
      </c>
      <c r="AH606" s="592" t="s">
        <v>9447</v>
      </c>
      <c r="AI606" s="600" t="str">
        <f>IFERROR(VLOOKUP(cppm_pr[[#This Row],[Order Number]],SPHERE!C:CC,39,0),"")</f>
        <v/>
      </c>
      <c r="AJ606" s="600" t="str">
        <f>IFERROR(VLOOKUP(cppm_pr[[#This Row],[Order Number]],'DC TM ONE'!B:CN,42,0),"")</f>
        <v/>
      </c>
      <c r="AK606" s="592"/>
      <c r="AL606" s="599"/>
      <c r="AM606" s="592" t="s">
        <v>6482</v>
      </c>
      <c r="AN606" s="592"/>
      <c r="AO606" s="592" t="s">
        <v>3269</v>
      </c>
      <c r="AP606" s="592"/>
      <c r="AQ606" s="598"/>
      <c r="AR606" s="592">
        <v>3400038918</v>
      </c>
      <c r="AS606" s="592" t="s">
        <v>3576</v>
      </c>
      <c r="AT606" s="598"/>
      <c r="AU606" s="592"/>
      <c r="AV606" s="592"/>
      <c r="AW606" s="592"/>
      <c r="AX606" s="592"/>
      <c r="AY606" s="592"/>
      <c r="AZ606" s="592"/>
      <c r="BA606" s="592"/>
      <c r="BB606" s="592"/>
      <c r="BC606" s="592"/>
      <c r="BD606" s="592"/>
      <c r="BE606" s="592"/>
      <c r="BF606" s="592"/>
      <c r="BG606" s="592"/>
      <c r="BH606" s="592"/>
    </row>
    <row r="607" spans="1:60" ht="12" customHeight="1">
      <c r="A607" s="600">
        <v>614</v>
      </c>
      <c r="B607" s="600" t="s">
        <v>457</v>
      </c>
      <c r="C607" s="601" t="s">
        <v>267</v>
      </c>
      <c r="D607" s="602"/>
      <c r="E607" s="600" t="s">
        <v>6058</v>
      </c>
      <c r="F607" s="603" t="s">
        <v>3288</v>
      </c>
      <c r="G607" s="603" t="s">
        <v>3287</v>
      </c>
      <c r="H607" s="603" t="s">
        <v>3286</v>
      </c>
      <c r="I607" s="603" t="s">
        <v>3284</v>
      </c>
      <c r="J607" s="600" t="s">
        <v>3290</v>
      </c>
      <c r="K607" s="611" t="s">
        <v>9448</v>
      </c>
      <c r="L607" s="606" t="s">
        <v>3189</v>
      </c>
      <c r="M607" s="611"/>
      <c r="N607" s="606"/>
      <c r="O607" s="603"/>
      <c r="P607" s="605"/>
      <c r="Q607" s="605"/>
      <c r="R607" s="603">
        <f t="shared" si="9"/>
        <v>0</v>
      </c>
      <c r="S607" s="603"/>
      <c r="T607" s="607" t="str">
        <f>VLOOKUP(cppm_pr[[#This Row],[Status]],'All Link_LOV'!$I$32:$K$72,2,0)</f>
        <v>PO Issued</v>
      </c>
      <c r="U607" s="607" t="s">
        <v>2593</v>
      </c>
      <c r="V607" s="603">
        <v>139</v>
      </c>
      <c r="W607" s="607"/>
      <c r="X607" s="603"/>
      <c r="Y607" s="603" t="s">
        <v>6058</v>
      </c>
      <c r="Z607" s="608">
        <v>45182</v>
      </c>
      <c r="AA607" s="603"/>
      <c r="AB607" s="606"/>
      <c r="AC607" s="606"/>
      <c r="AD607" s="603"/>
      <c r="AE607" s="603"/>
      <c r="AF607" s="603" t="s">
        <v>398</v>
      </c>
      <c r="AG607" s="603" t="s">
        <v>488</v>
      </c>
      <c r="AH607" s="603" t="s">
        <v>9449</v>
      </c>
      <c r="AI607" s="600" t="str">
        <f>IFERROR(VLOOKUP(cppm_pr[[#This Row],[Order Number]],SPHERE!C:CC,39,0),"")</f>
        <v/>
      </c>
      <c r="AJ607" s="600" t="str">
        <f>IFERROR(VLOOKUP(cppm_pr[[#This Row],[Order Number]],'DC TM ONE'!B:CN,42,0),"")</f>
        <v/>
      </c>
      <c r="AK607" s="603"/>
      <c r="AL607" s="609"/>
      <c r="AM607" s="603" t="s">
        <v>9450</v>
      </c>
      <c r="AN607" s="603"/>
      <c r="AO607" s="603" t="s">
        <v>3284</v>
      </c>
      <c r="AP607" s="603"/>
      <c r="AQ607" s="610"/>
      <c r="AR607" s="603">
        <v>3400038969</v>
      </c>
      <c r="AS607" s="603" t="s">
        <v>1646</v>
      </c>
      <c r="AT607" s="610"/>
      <c r="AU607" s="603"/>
      <c r="AV607" s="603"/>
      <c r="AW607" s="603"/>
      <c r="AX607" s="603"/>
      <c r="AY607" s="603"/>
      <c r="AZ607" s="603"/>
      <c r="BA607" s="603"/>
      <c r="BB607" s="603"/>
      <c r="BC607" s="603"/>
      <c r="BD607" s="603"/>
      <c r="BE607" s="603"/>
      <c r="BF607" s="603"/>
      <c r="BG607" s="603"/>
      <c r="BH607" s="603"/>
    </row>
    <row r="608" spans="1:60" ht="12" customHeight="1">
      <c r="A608" s="589">
        <v>645</v>
      </c>
      <c r="B608" s="589" t="s">
        <v>457</v>
      </c>
      <c r="C608" s="590" t="s">
        <v>267</v>
      </c>
      <c r="D608" s="591"/>
      <c r="E608" s="589" t="s">
        <v>9451</v>
      </c>
      <c r="F608" s="592" t="s">
        <v>3466</v>
      </c>
      <c r="G608" s="592" t="s">
        <v>3465</v>
      </c>
      <c r="H608" s="592" t="s">
        <v>3464</v>
      </c>
      <c r="I608" s="592" t="s">
        <v>3469</v>
      </c>
      <c r="J608" s="589" t="s">
        <v>3467</v>
      </c>
      <c r="K608" s="593">
        <v>4902148459</v>
      </c>
      <c r="L608" s="595" t="s">
        <v>3189</v>
      </c>
      <c r="M608" s="593"/>
      <c r="N608" s="595"/>
      <c r="O608" s="592"/>
      <c r="P608" s="594"/>
      <c r="Q608" s="594"/>
      <c r="R608" s="592">
        <f t="shared" si="9"/>
        <v>0</v>
      </c>
      <c r="S608" s="592"/>
      <c r="T608" s="596" t="str">
        <f>VLOOKUP(cppm_pr[[#This Row],[Status]],'All Link_LOV'!$I$32:$K$72,2,0)</f>
        <v>PO Issued</v>
      </c>
      <c r="U608" s="596" t="s">
        <v>2593</v>
      </c>
      <c r="V608" s="592">
        <v>170</v>
      </c>
      <c r="W608" s="596"/>
      <c r="X608" s="592"/>
      <c r="Y608" s="592" t="s">
        <v>6058</v>
      </c>
      <c r="Z608" s="597">
        <v>45182</v>
      </c>
      <c r="AA608" s="598"/>
      <c r="AB608" s="595"/>
      <c r="AC608" s="595"/>
      <c r="AD608" s="592"/>
      <c r="AE608" s="592"/>
      <c r="AF608" s="592" t="s">
        <v>398</v>
      </c>
      <c r="AG608" s="592" t="s">
        <v>488</v>
      </c>
      <c r="AH608" s="592" t="s">
        <v>9452</v>
      </c>
      <c r="AI608" s="600" t="str">
        <f>IFERROR(VLOOKUP(cppm_pr[[#This Row],[Order Number]],SPHERE!C:CC,39,0),"")</f>
        <v/>
      </c>
      <c r="AJ608" s="600" t="str">
        <f>IFERROR(VLOOKUP(cppm_pr[[#This Row],[Order Number]],'DC TM ONE'!B:CN,42,0),"")</f>
        <v/>
      </c>
      <c r="AK608" s="592"/>
      <c r="AL608" s="599"/>
      <c r="AM608" s="592" t="s">
        <v>6482</v>
      </c>
      <c r="AN608" s="592"/>
      <c r="AO608" s="592" t="s">
        <v>3469</v>
      </c>
      <c r="AP608" s="592"/>
      <c r="AQ608" s="598"/>
      <c r="AR608" s="592">
        <v>3400039211</v>
      </c>
      <c r="AS608" s="592" t="s">
        <v>9453</v>
      </c>
      <c r="AT608" s="598"/>
      <c r="AU608" s="592"/>
      <c r="AV608" s="592"/>
      <c r="AW608" s="592"/>
      <c r="AX608" s="592"/>
      <c r="AY608" s="592"/>
      <c r="AZ608" s="592"/>
      <c r="BA608" s="592"/>
      <c r="BB608" s="592"/>
      <c r="BC608" s="592"/>
      <c r="BD608" s="592"/>
      <c r="BE608" s="592"/>
      <c r="BF608" s="592"/>
      <c r="BG608" s="592"/>
      <c r="BH608" s="592"/>
    </row>
    <row r="609" spans="1:60" ht="12" customHeight="1">
      <c r="A609" s="600">
        <v>646</v>
      </c>
      <c r="B609" s="600" t="s">
        <v>457</v>
      </c>
      <c r="C609" s="601" t="s">
        <v>267</v>
      </c>
      <c r="D609" s="602"/>
      <c r="E609" s="600" t="s">
        <v>9454</v>
      </c>
      <c r="F609" s="603" t="s">
        <v>3472</v>
      </c>
      <c r="G609" s="603" t="s">
        <v>3471</v>
      </c>
      <c r="H609" s="603" t="s">
        <v>3470</v>
      </c>
      <c r="I609" s="603" t="s">
        <v>3475</v>
      </c>
      <c r="J609" s="600" t="s">
        <v>3473</v>
      </c>
      <c r="K609" s="611">
        <v>4902148528</v>
      </c>
      <c r="L609" s="606" t="s">
        <v>3189</v>
      </c>
      <c r="M609" s="611"/>
      <c r="N609" s="606"/>
      <c r="O609" s="603"/>
      <c r="P609" s="605"/>
      <c r="Q609" s="605"/>
      <c r="R609" s="603">
        <f t="shared" si="9"/>
        <v>0</v>
      </c>
      <c r="S609" s="603"/>
      <c r="T609" s="607" t="str">
        <f>VLOOKUP(cppm_pr[[#This Row],[Status]],'All Link_LOV'!$I$32:$K$72,2,0)</f>
        <v>PO Issued</v>
      </c>
      <c r="U609" s="607" t="s">
        <v>2593</v>
      </c>
      <c r="V609" s="603">
        <v>171</v>
      </c>
      <c r="W609" s="607"/>
      <c r="X609" s="603"/>
      <c r="Y609" s="603" t="s">
        <v>6058</v>
      </c>
      <c r="Z609" s="608">
        <v>45182</v>
      </c>
      <c r="AA609" s="603"/>
      <c r="AB609" s="606"/>
      <c r="AC609" s="606"/>
      <c r="AD609" s="603"/>
      <c r="AE609" s="603"/>
      <c r="AF609" s="603" t="s">
        <v>398</v>
      </c>
      <c r="AG609" s="603" t="s">
        <v>488</v>
      </c>
      <c r="AH609" s="603" t="s">
        <v>9455</v>
      </c>
      <c r="AI609" s="600" t="str">
        <f>IFERROR(VLOOKUP(cppm_pr[[#This Row],[Order Number]],SPHERE!C:CC,39,0),"")</f>
        <v/>
      </c>
      <c r="AJ609" s="600" t="str">
        <f>IFERROR(VLOOKUP(cppm_pr[[#This Row],[Order Number]],'DC TM ONE'!B:CN,42,0),"")</f>
        <v/>
      </c>
      <c r="AK609" s="603"/>
      <c r="AL609" s="609"/>
      <c r="AM609" s="603" t="s">
        <v>6482</v>
      </c>
      <c r="AN609" s="603"/>
      <c r="AO609" s="603" t="s">
        <v>3475</v>
      </c>
      <c r="AP609" s="603"/>
      <c r="AQ609" s="610"/>
      <c r="AR609" s="603">
        <v>3400038918</v>
      </c>
      <c r="AS609" s="603" t="s">
        <v>3576</v>
      </c>
      <c r="AT609" s="610"/>
      <c r="AU609" s="603"/>
      <c r="AV609" s="603"/>
      <c r="AW609" s="603"/>
      <c r="AX609" s="603"/>
      <c r="AY609" s="603"/>
      <c r="AZ609" s="603"/>
      <c r="BA609" s="603"/>
      <c r="BB609" s="603"/>
      <c r="BC609" s="603"/>
      <c r="BD609" s="603"/>
      <c r="BE609" s="603"/>
      <c r="BF609" s="603"/>
      <c r="BG609" s="603"/>
      <c r="BH609" s="603"/>
    </row>
    <row r="610" spans="1:60" ht="12" customHeight="1">
      <c r="A610" s="589">
        <v>647</v>
      </c>
      <c r="B610" s="589" t="s">
        <v>457</v>
      </c>
      <c r="C610" s="590" t="s">
        <v>267</v>
      </c>
      <c r="D610" s="591"/>
      <c r="E610" s="589" t="s">
        <v>6058</v>
      </c>
      <c r="F610" s="592" t="s">
        <v>3472</v>
      </c>
      <c r="G610" s="592" t="s">
        <v>3471</v>
      </c>
      <c r="H610" s="592" t="s">
        <v>3477</v>
      </c>
      <c r="I610" s="592" t="s">
        <v>3478</v>
      </c>
      <c r="J610" s="589" t="s">
        <v>3473</v>
      </c>
      <c r="K610" s="593" t="s">
        <v>9456</v>
      </c>
      <c r="L610" s="595" t="s">
        <v>3189</v>
      </c>
      <c r="M610" s="593"/>
      <c r="N610" s="595"/>
      <c r="O610" s="592"/>
      <c r="P610" s="594"/>
      <c r="Q610" s="594"/>
      <c r="R610" s="592">
        <f t="shared" si="9"/>
        <v>0</v>
      </c>
      <c r="S610" s="592"/>
      <c r="T610" s="596" t="str">
        <f>VLOOKUP(cppm_pr[[#This Row],[Status]],'All Link_LOV'!$I$32:$K$72,2,0)</f>
        <v>PO Issued</v>
      </c>
      <c r="U610" s="596" t="s">
        <v>2593</v>
      </c>
      <c r="V610" s="592">
        <v>172</v>
      </c>
      <c r="W610" s="596"/>
      <c r="X610" s="592"/>
      <c r="Y610" s="592" t="s">
        <v>6058</v>
      </c>
      <c r="Z610" s="597">
        <v>45182</v>
      </c>
      <c r="AA610" s="598"/>
      <c r="AB610" s="595"/>
      <c r="AC610" s="595"/>
      <c r="AD610" s="592"/>
      <c r="AE610" s="592"/>
      <c r="AF610" s="592" t="s">
        <v>398</v>
      </c>
      <c r="AG610" s="592" t="s">
        <v>488</v>
      </c>
      <c r="AH610" s="592" t="s">
        <v>9457</v>
      </c>
      <c r="AI610" s="600" t="str">
        <f>IFERROR(VLOOKUP(cppm_pr[[#This Row],[Order Number]],SPHERE!C:CC,39,0),"")</f>
        <v/>
      </c>
      <c r="AJ610" s="600" t="str">
        <f>IFERROR(VLOOKUP(cppm_pr[[#This Row],[Order Number]],'DC TM ONE'!B:CN,42,0),"")</f>
        <v/>
      </c>
      <c r="AK610" s="592"/>
      <c r="AL610" s="599"/>
      <c r="AM610" s="592" t="s">
        <v>6482</v>
      </c>
      <c r="AN610" s="592"/>
      <c r="AO610" s="592" t="s">
        <v>3478</v>
      </c>
      <c r="AP610" s="592"/>
      <c r="AQ610" s="598"/>
      <c r="AR610" s="592">
        <v>3400038918</v>
      </c>
      <c r="AS610" s="592" t="s">
        <v>3576</v>
      </c>
      <c r="AT610" s="598"/>
      <c r="AU610" s="592"/>
      <c r="AV610" s="592"/>
      <c r="AW610" s="592"/>
      <c r="AX610" s="592"/>
      <c r="AY610" s="592"/>
      <c r="AZ610" s="592"/>
      <c r="BA610" s="592"/>
      <c r="BB610" s="592"/>
      <c r="BC610" s="592"/>
      <c r="BD610" s="592"/>
      <c r="BE610" s="592"/>
      <c r="BF610" s="592"/>
      <c r="BG610" s="592"/>
      <c r="BH610" s="592"/>
    </row>
    <row r="611" spans="1:60" ht="12" customHeight="1">
      <c r="A611" s="600">
        <v>648</v>
      </c>
      <c r="B611" s="600" t="s">
        <v>457</v>
      </c>
      <c r="C611" s="601" t="s">
        <v>267</v>
      </c>
      <c r="D611" s="602"/>
      <c r="E611" s="600" t="s">
        <v>9458</v>
      </c>
      <c r="F611" s="603" t="s">
        <v>3482</v>
      </c>
      <c r="G611" s="603" t="s">
        <v>3481</v>
      </c>
      <c r="H611" s="603" t="s">
        <v>3480</v>
      </c>
      <c r="I611" s="603" t="s">
        <v>3486</v>
      </c>
      <c r="J611" s="600" t="s">
        <v>3483</v>
      </c>
      <c r="K611" s="611">
        <v>4902148578</v>
      </c>
      <c r="L611" s="606" t="s">
        <v>3189</v>
      </c>
      <c r="M611" s="611"/>
      <c r="N611" s="606"/>
      <c r="O611" s="603"/>
      <c r="P611" s="605"/>
      <c r="Q611" s="605"/>
      <c r="R611" s="603">
        <f t="shared" si="9"/>
        <v>0</v>
      </c>
      <c r="S611" s="603"/>
      <c r="T611" s="607" t="str">
        <f>VLOOKUP(cppm_pr[[#This Row],[Status]],'All Link_LOV'!$I$32:$K$72,2,0)</f>
        <v>PO Issued</v>
      </c>
      <c r="U611" s="607" t="s">
        <v>2593</v>
      </c>
      <c r="V611" s="603">
        <v>173</v>
      </c>
      <c r="W611" s="607"/>
      <c r="X611" s="603"/>
      <c r="Y611" s="603" t="s">
        <v>6058</v>
      </c>
      <c r="Z611" s="608">
        <v>45182</v>
      </c>
      <c r="AA611" s="603"/>
      <c r="AB611" s="606"/>
      <c r="AC611" s="606"/>
      <c r="AD611" s="603"/>
      <c r="AE611" s="603"/>
      <c r="AF611" s="603" t="s">
        <v>398</v>
      </c>
      <c r="AG611" s="603" t="s">
        <v>488</v>
      </c>
      <c r="AH611" s="603" t="s">
        <v>9459</v>
      </c>
      <c r="AI611" s="600" t="str">
        <f>IFERROR(VLOOKUP(cppm_pr[[#This Row],[Order Number]],SPHERE!C:CC,39,0),"")</f>
        <v/>
      </c>
      <c r="AJ611" s="600" t="str">
        <f>IFERROR(VLOOKUP(cppm_pr[[#This Row],[Order Number]],'DC TM ONE'!B:CN,42,0),"")</f>
        <v/>
      </c>
      <c r="AK611" s="603"/>
      <c r="AL611" s="609"/>
      <c r="AM611" s="603" t="s">
        <v>6482</v>
      </c>
      <c r="AN611" s="603"/>
      <c r="AO611" s="603" t="s">
        <v>3486</v>
      </c>
      <c r="AP611" s="603"/>
      <c r="AQ611" s="610"/>
      <c r="AR611" s="603">
        <v>3400038918</v>
      </c>
      <c r="AS611" s="603" t="s">
        <v>3576</v>
      </c>
      <c r="AT611" s="610"/>
      <c r="AU611" s="603"/>
      <c r="AV611" s="603"/>
      <c r="AW611" s="603"/>
      <c r="AX611" s="603"/>
      <c r="AY611" s="603"/>
      <c r="AZ611" s="603"/>
      <c r="BA611" s="603"/>
      <c r="BB611" s="603"/>
      <c r="BC611" s="603"/>
      <c r="BD611" s="603"/>
      <c r="BE611" s="603"/>
      <c r="BF611" s="603"/>
      <c r="BG611" s="603"/>
      <c r="BH611" s="603"/>
    </row>
    <row r="612" spans="1:60" s="544" customFormat="1" ht="12" customHeight="1">
      <c r="A612" s="630">
        <v>609</v>
      </c>
      <c r="B612" s="630" t="s">
        <v>77</v>
      </c>
      <c r="C612" s="590" t="s">
        <v>267</v>
      </c>
      <c r="D612" s="629"/>
      <c r="E612" s="589" t="s">
        <v>3253</v>
      </c>
      <c r="F612" s="634" t="s">
        <v>3256</v>
      </c>
      <c r="G612" s="634" t="s">
        <v>3255</v>
      </c>
      <c r="H612" s="634" t="s">
        <v>3254</v>
      </c>
      <c r="I612" s="633" t="s">
        <v>3252</v>
      </c>
      <c r="J612" s="630" t="s">
        <v>3257</v>
      </c>
      <c r="K612" s="631"/>
      <c r="L612" s="595" t="s">
        <v>1691</v>
      </c>
      <c r="M612" s="631"/>
      <c r="N612" s="636"/>
      <c r="O612" s="634"/>
      <c r="P612" s="713"/>
      <c r="Q612" s="713"/>
      <c r="R612" s="633">
        <f t="shared" si="9"/>
        <v>0</v>
      </c>
      <c r="S612" s="633"/>
      <c r="T612" s="633" t="str">
        <f>VLOOKUP(cppm_pr[[#This Row],[Status]],'All Link_LOV'!$I$32:$K$72,2,0)</f>
        <v>PO Issued</v>
      </c>
      <c r="U612" s="633" t="s">
        <v>2593</v>
      </c>
      <c r="V612" s="634">
        <v>134</v>
      </c>
      <c r="W612" s="633" t="s">
        <v>8026</v>
      </c>
      <c r="X612" s="603" t="s">
        <v>499</v>
      </c>
      <c r="Y612" s="603"/>
      <c r="Z612" s="635">
        <v>45182</v>
      </c>
      <c r="AA612" s="638"/>
      <c r="AB612" s="636"/>
      <c r="AC612" s="636"/>
      <c r="AD612" s="634"/>
      <c r="AE612" s="634"/>
      <c r="AF612" s="634" t="s">
        <v>398</v>
      </c>
      <c r="AG612" s="634" t="s">
        <v>488</v>
      </c>
      <c r="AH612" s="634"/>
      <c r="AI612" s="600" t="str">
        <f>IFERROR(VLOOKUP(cppm_pr[[#This Row],[Order Number]],SPHERE!C:CC,39,0),"")</f>
        <v/>
      </c>
      <c r="AJ612" s="600" t="str">
        <f>IFERROR(VLOOKUP(cppm_pr[[#This Row],[Order Number]],'DC TM ONE'!B:CN,42,0),"")</f>
        <v/>
      </c>
      <c r="AK612" s="634"/>
      <c r="AL612" s="637"/>
      <c r="AM612" s="634"/>
      <c r="AN612" s="634"/>
      <c r="AO612" s="634" t="s">
        <v>3252</v>
      </c>
      <c r="AP612" s="634"/>
      <c r="AQ612" s="638"/>
      <c r="AR612" s="634"/>
      <c r="AS612" s="634"/>
      <c r="AT612" s="638"/>
      <c r="AU612" s="634"/>
      <c r="AV612" s="634"/>
      <c r="AW612" s="634"/>
      <c r="AX612" s="634"/>
      <c r="AY612" s="634"/>
      <c r="AZ612" s="634"/>
      <c r="BA612" s="634"/>
      <c r="BB612" s="634"/>
      <c r="BC612" s="634"/>
      <c r="BD612" s="634"/>
      <c r="BE612" s="634"/>
      <c r="BF612" s="634"/>
      <c r="BG612" s="589" t="s">
        <v>3258</v>
      </c>
      <c r="BH612" s="634"/>
    </row>
    <row r="613" spans="1:60" ht="12" customHeight="1">
      <c r="A613" s="600">
        <v>649</v>
      </c>
      <c r="B613" s="600" t="s">
        <v>457</v>
      </c>
      <c r="C613" s="601" t="s">
        <v>267</v>
      </c>
      <c r="D613" s="602"/>
      <c r="E613" s="600" t="s">
        <v>9460</v>
      </c>
      <c r="F613" s="603" t="s">
        <v>3490</v>
      </c>
      <c r="G613" s="603" t="s">
        <v>3489</v>
      </c>
      <c r="H613" s="603" t="s">
        <v>3488</v>
      </c>
      <c r="I613" s="603" t="s">
        <v>3494</v>
      </c>
      <c r="J613" s="600" t="s">
        <v>3491</v>
      </c>
      <c r="K613" s="611"/>
      <c r="L613" s="606" t="s">
        <v>3189</v>
      </c>
      <c r="M613" s="611"/>
      <c r="N613" s="606"/>
      <c r="O613" s="603"/>
      <c r="P613" s="605"/>
      <c r="Q613" s="605"/>
      <c r="R613" s="603">
        <f t="shared" si="9"/>
        <v>0</v>
      </c>
      <c r="S613" s="603"/>
      <c r="T613" s="607" t="str">
        <f>VLOOKUP(cppm_pr[[#This Row],[Status]],'All Link_LOV'!$I$32:$K$72,2,0)</f>
        <v>PO Issued</v>
      </c>
      <c r="U613" s="607" t="s">
        <v>2593</v>
      </c>
      <c r="V613" s="603">
        <v>174</v>
      </c>
      <c r="W613" s="607"/>
      <c r="X613" s="603"/>
      <c r="Y613" s="603" t="s">
        <v>6058</v>
      </c>
      <c r="Z613" s="608">
        <v>45182</v>
      </c>
      <c r="AA613" s="610"/>
      <c r="AB613" s="606"/>
      <c r="AC613" s="606"/>
      <c r="AD613" s="603"/>
      <c r="AE613" s="603"/>
      <c r="AF613" s="603" t="s">
        <v>398</v>
      </c>
      <c r="AG613" s="603" t="s">
        <v>488</v>
      </c>
      <c r="AH613" s="603" t="s">
        <v>9461</v>
      </c>
      <c r="AI613" s="600" t="str">
        <f>IFERROR(VLOOKUP(cppm_pr[[#This Row],[Order Number]],SPHERE!C:CC,39,0),"")</f>
        <v/>
      </c>
      <c r="AJ613" s="600" t="str">
        <f>IFERROR(VLOOKUP(cppm_pr[[#This Row],[Order Number]],'DC TM ONE'!B:CN,42,0),"")</f>
        <v/>
      </c>
      <c r="AK613" s="603"/>
      <c r="AL613" s="609"/>
      <c r="AM613" s="603" t="s">
        <v>6482</v>
      </c>
      <c r="AN613" s="603"/>
      <c r="AO613" s="603" t="s">
        <v>3494</v>
      </c>
      <c r="AP613" s="603"/>
      <c r="AQ613" s="610"/>
      <c r="AR613" s="603">
        <v>3400038918</v>
      </c>
      <c r="AS613" s="603" t="s">
        <v>3576</v>
      </c>
      <c r="AT613" s="610"/>
      <c r="AU613" s="603"/>
      <c r="AV613" s="603"/>
      <c r="AW613" s="603"/>
      <c r="AX613" s="603"/>
      <c r="AY613" s="603"/>
      <c r="AZ613" s="603"/>
      <c r="BA613" s="603"/>
      <c r="BB613" s="603"/>
      <c r="BC613" s="603"/>
      <c r="BD613" s="603"/>
      <c r="BE613" s="603"/>
      <c r="BF613" s="603"/>
      <c r="BG613" s="603"/>
      <c r="BH613" s="603"/>
    </row>
    <row r="614" spans="1:60" ht="12" customHeight="1">
      <c r="A614" s="589">
        <v>650</v>
      </c>
      <c r="B614" s="589" t="s">
        <v>457</v>
      </c>
      <c r="C614" s="590" t="s">
        <v>267</v>
      </c>
      <c r="D614" s="591"/>
      <c r="E614" s="589" t="s">
        <v>9462</v>
      </c>
      <c r="F614" s="592" t="s">
        <v>3490</v>
      </c>
      <c r="G614" s="592" t="s">
        <v>3489</v>
      </c>
      <c r="H614" s="592" t="s">
        <v>3496</v>
      </c>
      <c r="I614" s="592" t="s">
        <v>3497</v>
      </c>
      <c r="J614" s="589" t="s">
        <v>3491</v>
      </c>
      <c r="K614" s="593">
        <v>4902148627</v>
      </c>
      <c r="L614" s="595" t="s">
        <v>3189</v>
      </c>
      <c r="M614" s="593"/>
      <c r="N614" s="595"/>
      <c r="O614" s="592"/>
      <c r="P614" s="594"/>
      <c r="Q614" s="594"/>
      <c r="R614" s="592">
        <f t="shared" si="9"/>
        <v>0</v>
      </c>
      <c r="S614" s="592"/>
      <c r="T614" s="596" t="str">
        <f>VLOOKUP(cppm_pr[[#This Row],[Status]],'All Link_LOV'!$I$32:$K$72,2,0)</f>
        <v>PO Issued</v>
      </c>
      <c r="U614" s="596" t="s">
        <v>2593</v>
      </c>
      <c r="V614" s="592">
        <v>175</v>
      </c>
      <c r="W614" s="596"/>
      <c r="X614" s="592"/>
      <c r="Y614" s="592" t="s">
        <v>6058</v>
      </c>
      <c r="Z614" s="597">
        <v>45182</v>
      </c>
      <c r="AA614" s="592"/>
      <c r="AB614" s="595"/>
      <c r="AC614" s="595"/>
      <c r="AD614" s="592"/>
      <c r="AE614" s="592"/>
      <c r="AF614" s="592" t="s">
        <v>398</v>
      </c>
      <c r="AG614" s="592" t="s">
        <v>488</v>
      </c>
      <c r="AH614" s="592" t="s">
        <v>9463</v>
      </c>
      <c r="AI614" s="600" t="str">
        <f>IFERROR(VLOOKUP(cppm_pr[[#This Row],[Order Number]],SPHERE!C:CC,39,0),"")</f>
        <v/>
      </c>
      <c r="AJ614" s="600" t="str">
        <f>IFERROR(VLOOKUP(cppm_pr[[#This Row],[Order Number]],'DC TM ONE'!B:CN,42,0),"")</f>
        <v/>
      </c>
      <c r="AK614" s="592"/>
      <c r="AL614" s="599"/>
      <c r="AM614" s="592" t="s">
        <v>6482</v>
      </c>
      <c r="AN614" s="592"/>
      <c r="AO614" s="592" t="s">
        <v>3497</v>
      </c>
      <c r="AP614" s="592"/>
      <c r="AQ614" s="598"/>
      <c r="AR614" s="592">
        <v>3400038918</v>
      </c>
      <c r="AS614" s="592" t="s">
        <v>3576</v>
      </c>
      <c r="AT614" s="598"/>
      <c r="AU614" s="592"/>
      <c r="AV614" s="592"/>
      <c r="AW614" s="592"/>
      <c r="AX614" s="592"/>
      <c r="AY614" s="592"/>
      <c r="AZ614" s="592"/>
      <c r="BA614" s="592"/>
      <c r="BB614" s="592"/>
      <c r="BC614" s="592"/>
      <c r="BD614" s="592"/>
      <c r="BE614" s="592"/>
      <c r="BF614" s="592"/>
      <c r="BG614" s="592"/>
      <c r="BH614" s="592"/>
    </row>
    <row r="615" spans="1:60" ht="12" customHeight="1">
      <c r="A615" s="600">
        <v>651</v>
      </c>
      <c r="B615" s="600" t="s">
        <v>457</v>
      </c>
      <c r="C615" s="601" t="s">
        <v>267</v>
      </c>
      <c r="D615" s="602"/>
      <c r="E615" s="600" t="s">
        <v>9460</v>
      </c>
      <c r="F615" s="603" t="s">
        <v>3502</v>
      </c>
      <c r="G615" s="603" t="s">
        <v>3501</v>
      </c>
      <c r="H615" s="603" t="s">
        <v>3500</v>
      </c>
      <c r="I615" s="603" t="s">
        <v>3499</v>
      </c>
      <c r="J615" s="600" t="s">
        <v>3503</v>
      </c>
      <c r="K615" s="611"/>
      <c r="L615" s="606" t="s">
        <v>3189</v>
      </c>
      <c r="M615" s="611"/>
      <c r="N615" s="606"/>
      <c r="O615" s="603"/>
      <c r="P615" s="605"/>
      <c r="Q615" s="605"/>
      <c r="R615" s="603">
        <f t="shared" si="9"/>
        <v>0</v>
      </c>
      <c r="S615" s="603"/>
      <c r="T615" s="607" t="str">
        <f>VLOOKUP(cppm_pr[[#This Row],[Status]],'All Link_LOV'!$I$32:$K$72,2,0)</f>
        <v>PO Issued</v>
      </c>
      <c r="U615" s="607" t="s">
        <v>2593</v>
      </c>
      <c r="V615" s="603">
        <v>176</v>
      </c>
      <c r="W615" s="607"/>
      <c r="X615" s="603"/>
      <c r="Y615" s="603" t="s">
        <v>6058</v>
      </c>
      <c r="Z615" s="608">
        <v>45182</v>
      </c>
      <c r="AA615" s="610"/>
      <c r="AB615" s="606"/>
      <c r="AC615" s="606"/>
      <c r="AD615" s="603"/>
      <c r="AE615" s="603"/>
      <c r="AF615" s="603" t="s">
        <v>398</v>
      </c>
      <c r="AG615" s="603" t="s">
        <v>488</v>
      </c>
      <c r="AH615" s="603" t="s">
        <v>9464</v>
      </c>
      <c r="AI615" s="600" t="str">
        <f>IFERROR(VLOOKUP(cppm_pr[[#This Row],[Order Number]],SPHERE!C:CC,39,0),"")</f>
        <v/>
      </c>
      <c r="AJ615" s="600" t="str">
        <f>IFERROR(VLOOKUP(cppm_pr[[#This Row],[Order Number]],'DC TM ONE'!B:CN,42,0),"")</f>
        <v/>
      </c>
      <c r="AK615" s="603"/>
      <c r="AL615" s="609"/>
      <c r="AM615" s="603" t="s">
        <v>6482</v>
      </c>
      <c r="AN615" s="603"/>
      <c r="AO615" s="603" t="s">
        <v>3499</v>
      </c>
      <c r="AP615" s="603"/>
      <c r="AQ615" s="610"/>
      <c r="AR615" s="603">
        <v>3400038918</v>
      </c>
      <c r="AS615" s="603" t="s">
        <v>3576</v>
      </c>
      <c r="AT615" s="610"/>
      <c r="AU615" s="603"/>
      <c r="AV615" s="603"/>
      <c r="AW615" s="603"/>
      <c r="AX615" s="603"/>
      <c r="AY615" s="603"/>
      <c r="AZ615" s="603"/>
      <c r="BA615" s="603"/>
      <c r="BB615" s="603"/>
      <c r="BC615" s="603"/>
      <c r="BD615" s="603"/>
      <c r="BE615" s="603"/>
      <c r="BF615" s="603"/>
      <c r="BG615" s="603"/>
      <c r="BH615" s="603"/>
    </row>
    <row r="616" spans="1:60" ht="12" customHeight="1">
      <c r="A616" s="589">
        <v>260</v>
      </c>
      <c r="B616" s="589"/>
      <c r="C616" s="601" t="s">
        <v>250</v>
      </c>
      <c r="D616" s="591"/>
      <c r="E616" s="589" t="s">
        <v>6058</v>
      </c>
      <c r="F616" s="592" t="s">
        <v>822</v>
      </c>
      <c r="G616" s="592" t="s">
        <v>9465</v>
      </c>
      <c r="H616" s="592" t="s">
        <v>329</v>
      </c>
      <c r="I616" s="592" t="s">
        <v>9169</v>
      </c>
      <c r="J616" s="589"/>
      <c r="K616" s="593"/>
      <c r="L616" s="595" t="s">
        <v>1552</v>
      </c>
      <c r="M616" s="593"/>
      <c r="N616" s="595"/>
      <c r="O616" s="592"/>
      <c r="P616" s="594"/>
      <c r="Q616" s="594"/>
      <c r="R616" s="592">
        <f t="shared" si="9"/>
        <v>0</v>
      </c>
      <c r="S616" s="592"/>
      <c r="T616" s="596" t="str">
        <f>VLOOKUP(cppm_pr[[#This Row],[Status]],'All Link_LOV'!$I$32:$K$72,2,0)</f>
        <v>LOR Issued</v>
      </c>
      <c r="U616" s="596" t="s">
        <v>22</v>
      </c>
      <c r="V616" s="592">
        <v>367</v>
      </c>
      <c r="W616" s="596"/>
      <c r="X616" s="592"/>
      <c r="Y616" s="592" t="s">
        <v>6058</v>
      </c>
      <c r="Z616" s="597">
        <v>45178.67627314815</v>
      </c>
      <c r="AA616" s="592" t="s">
        <v>1737</v>
      </c>
      <c r="AB616" s="595">
        <v>21352</v>
      </c>
      <c r="AC616" s="595">
        <v>3190.88</v>
      </c>
      <c r="AD616" s="592" t="s">
        <v>6059</v>
      </c>
      <c r="AE616" s="592"/>
      <c r="AF616" s="592" t="s">
        <v>398</v>
      </c>
      <c r="AG616" s="592" t="s">
        <v>488</v>
      </c>
      <c r="AH616" s="592" t="s">
        <v>9466</v>
      </c>
      <c r="AI616" s="600" t="str">
        <f>IFERROR(VLOOKUP(cppm_pr[[#This Row],[Order Number]],SPHERE!C:CC,39,0),"")</f>
        <v/>
      </c>
      <c r="AJ616" s="600" t="str">
        <f>IFERROR(VLOOKUP(cppm_pr[[#This Row],[Order Number]],'DC TM ONE'!B:CN,42,0),"")</f>
        <v/>
      </c>
      <c r="AK616" s="592"/>
      <c r="AL616" s="599" t="s">
        <v>2624</v>
      </c>
      <c r="AM616" s="592" t="s">
        <v>7818</v>
      </c>
      <c r="AN616" s="592" t="s">
        <v>4928</v>
      </c>
      <c r="AO616" s="592"/>
      <c r="AP616" s="592"/>
      <c r="AQ616" s="598" t="s">
        <v>9467</v>
      </c>
      <c r="AR616" s="592">
        <v>3400039073</v>
      </c>
      <c r="AS616" s="592"/>
      <c r="AT616" s="598" t="s">
        <v>9468</v>
      </c>
      <c r="AU616" s="592"/>
      <c r="AV616" s="592"/>
      <c r="AW616" s="592"/>
      <c r="AX616" s="592"/>
      <c r="AY616" s="592"/>
      <c r="AZ616" s="592"/>
      <c r="BA616" s="592"/>
      <c r="BB616" s="592"/>
      <c r="BC616" s="592"/>
      <c r="BD616" s="592"/>
      <c r="BE616" s="592"/>
      <c r="BF616" s="592"/>
      <c r="BG616" s="592"/>
      <c r="BH616" s="592"/>
    </row>
    <row r="617" spans="1:60" ht="12" customHeight="1">
      <c r="A617" s="600">
        <v>279</v>
      </c>
      <c r="B617" s="600"/>
      <c r="C617" s="601" t="s">
        <v>254</v>
      </c>
      <c r="D617" s="602"/>
      <c r="E617" s="600" t="s">
        <v>6058</v>
      </c>
      <c r="F617" s="603" t="s">
        <v>886</v>
      </c>
      <c r="G617" s="603" t="s">
        <v>9146</v>
      </c>
      <c r="H617" s="603" t="s">
        <v>9469</v>
      </c>
      <c r="I617" s="603"/>
      <c r="J617" s="600"/>
      <c r="K617" s="611"/>
      <c r="L617" s="606" t="s">
        <v>1552</v>
      </c>
      <c r="M617" s="611"/>
      <c r="N617" s="606"/>
      <c r="O617" s="603"/>
      <c r="P617" s="605"/>
      <c r="Q617" s="605"/>
      <c r="R617" s="603">
        <f t="shared" si="9"/>
        <v>0</v>
      </c>
      <c r="S617" s="603"/>
      <c r="T617" s="607" t="str">
        <f>VLOOKUP(cppm_pr[[#This Row],[Status]],'All Link_LOV'!$I$32:$K$72,2,0)</f>
        <v>PO Issued</v>
      </c>
      <c r="U617" s="607" t="s">
        <v>22</v>
      </c>
      <c r="V617" s="603">
        <v>386</v>
      </c>
      <c r="W617" s="607"/>
      <c r="X617" s="603"/>
      <c r="Y617" s="603" t="s">
        <v>6058</v>
      </c>
      <c r="Z617" s="608">
        <v>45179.598298611098</v>
      </c>
      <c r="AA617" s="610" t="s">
        <v>1549</v>
      </c>
      <c r="AB617" s="606">
        <v>32965</v>
      </c>
      <c r="AC617" s="606">
        <v>32995.03</v>
      </c>
      <c r="AD617" s="603" t="s">
        <v>6059</v>
      </c>
      <c r="AE617" s="603"/>
      <c r="AF617" s="603" t="s">
        <v>398</v>
      </c>
      <c r="AG617" s="603" t="s">
        <v>488</v>
      </c>
      <c r="AH617" s="603" t="s">
        <v>9148</v>
      </c>
      <c r="AI617" s="600" t="str">
        <f>IFERROR(VLOOKUP(cppm_pr[[#This Row],[Order Number]],SPHERE!C:CC,39,0),"")</f>
        <v/>
      </c>
      <c r="AJ617" s="600" t="str">
        <f>IFERROR(VLOOKUP(cppm_pr[[#This Row],[Order Number]],'DC TM ONE'!B:CN,42,0),"")</f>
        <v/>
      </c>
      <c r="AK617" s="603"/>
      <c r="AL617" s="609">
        <v>45198</v>
      </c>
      <c r="AM617" s="603" t="s">
        <v>6993</v>
      </c>
      <c r="AN617" s="603" t="s">
        <v>6175</v>
      </c>
      <c r="AO617" s="603"/>
      <c r="AP617" s="603" t="s">
        <v>9470</v>
      </c>
      <c r="AQ617" s="610"/>
      <c r="AR617" s="603"/>
      <c r="AS617" s="603"/>
      <c r="AT617" s="610" t="s">
        <v>9471</v>
      </c>
      <c r="AU617" s="603"/>
      <c r="AV617" s="603"/>
      <c r="AW617" s="603"/>
      <c r="AX617" s="603"/>
      <c r="AY617" s="603"/>
      <c r="AZ617" s="603"/>
      <c r="BA617" s="603"/>
      <c r="BB617" s="603"/>
      <c r="BC617" s="603"/>
      <c r="BD617" s="603"/>
      <c r="BE617" s="603"/>
      <c r="BF617" s="603"/>
      <c r="BG617" s="603"/>
      <c r="BH617" s="603"/>
    </row>
    <row r="618" spans="1:60" ht="12" customHeight="1">
      <c r="A618" s="589">
        <v>280</v>
      </c>
      <c r="B618" s="589" t="s">
        <v>68</v>
      </c>
      <c r="C618" s="590" t="s">
        <v>267</v>
      </c>
      <c r="D618" s="591"/>
      <c r="E618" s="589" t="s">
        <v>6058</v>
      </c>
      <c r="F618" s="592" t="s">
        <v>819</v>
      </c>
      <c r="G618" s="592" t="s">
        <v>9472</v>
      </c>
      <c r="H618" s="592" t="s">
        <v>9473</v>
      </c>
      <c r="I618" s="592"/>
      <c r="J618" s="589"/>
      <c r="K618" s="593"/>
      <c r="L618" s="595" t="s">
        <v>1552</v>
      </c>
      <c r="M618" s="593"/>
      <c r="N618" s="595"/>
      <c r="O618" s="592"/>
      <c r="P618" s="594"/>
      <c r="Q618" s="594"/>
      <c r="R618" s="592">
        <f t="shared" si="9"/>
        <v>0</v>
      </c>
      <c r="S618" s="592"/>
      <c r="T618" s="596" t="str">
        <f>VLOOKUP(cppm_pr[[#This Row],[Status]],'All Link_LOV'!$I$32:$K$72,2,0)</f>
        <v>PO Issued</v>
      </c>
      <c r="U618" s="596" t="s">
        <v>22</v>
      </c>
      <c r="V618" s="592">
        <v>387</v>
      </c>
      <c r="W618" s="596"/>
      <c r="X618" s="592"/>
      <c r="Y618" s="592" t="s">
        <v>6058</v>
      </c>
      <c r="Z618" s="597">
        <v>45179.615578703699</v>
      </c>
      <c r="AA618" s="592" t="s">
        <v>2009</v>
      </c>
      <c r="AB618" s="595">
        <v>37104</v>
      </c>
      <c r="AC618" s="595">
        <v>4373.0200000000004</v>
      </c>
      <c r="AD618" s="592" t="s">
        <v>6059</v>
      </c>
      <c r="AE618" s="592"/>
      <c r="AF618" s="592" t="s">
        <v>398</v>
      </c>
      <c r="AG618" s="592" t="s">
        <v>488</v>
      </c>
      <c r="AH618" s="592" t="s">
        <v>818</v>
      </c>
      <c r="AI618" s="600" t="str">
        <f>IFERROR(VLOOKUP(cppm_pr[[#This Row],[Order Number]],SPHERE!C:CC,39,0),"")</f>
        <v/>
      </c>
      <c r="AJ618" s="600" t="str">
        <f>IFERROR(VLOOKUP(cppm_pr[[#This Row],[Order Number]],'DC TM ONE'!B:CN,42,0),"")</f>
        <v/>
      </c>
      <c r="AK618" s="592"/>
      <c r="AL618" s="599">
        <v>45191</v>
      </c>
      <c r="AM618" s="592" t="s">
        <v>8233</v>
      </c>
      <c r="AN618" s="592" t="s">
        <v>6175</v>
      </c>
      <c r="AO618" s="592"/>
      <c r="AP618" s="592" t="s">
        <v>8234</v>
      </c>
      <c r="AQ618" s="598"/>
      <c r="AR618" s="592"/>
      <c r="AS618" s="592"/>
      <c r="AT618" s="598" t="s">
        <v>9474</v>
      </c>
      <c r="AU618" s="592"/>
      <c r="AV618" s="592"/>
      <c r="AW618" s="592"/>
      <c r="AX618" s="592"/>
      <c r="AY618" s="592"/>
      <c r="AZ618" s="592"/>
      <c r="BA618" s="592"/>
      <c r="BB618" s="592"/>
      <c r="BC618" s="592"/>
      <c r="BD618" s="592"/>
      <c r="BE618" s="592"/>
      <c r="BF618" s="592"/>
      <c r="BG618" s="592"/>
      <c r="BH618" s="592"/>
    </row>
    <row r="619" spans="1:60" ht="12" customHeight="1">
      <c r="A619" s="600">
        <v>616</v>
      </c>
      <c r="B619" s="600" t="s">
        <v>62</v>
      </c>
      <c r="C619" s="601" t="s">
        <v>260</v>
      </c>
      <c r="D619" s="602">
        <v>45196</v>
      </c>
      <c r="E619" s="600" t="s">
        <v>9475</v>
      </c>
      <c r="F619" s="603"/>
      <c r="G619" s="603" t="s">
        <v>3300</v>
      </c>
      <c r="H619" s="603" t="s">
        <v>1449</v>
      </c>
      <c r="I619" s="663">
        <v>4902153417</v>
      </c>
      <c r="J619" s="600" t="s">
        <v>3301</v>
      </c>
      <c r="K619" s="611"/>
      <c r="L619" s="606" t="s">
        <v>908</v>
      </c>
      <c r="M619" s="611"/>
      <c r="N619" s="606"/>
      <c r="O619" s="603"/>
      <c r="P619" s="664"/>
      <c r="Q619" s="664"/>
      <c r="R619" s="663">
        <f t="shared" si="9"/>
        <v>0</v>
      </c>
      <c r="S619" s="663"/>
      <c r="T619" s="607" t="str">
        <f>VLOOKUP(cppm_pr[[#This Row],[Status]],'All Link_LOV'!$I$32:$K$72,2,0)</f>
        <v>PR Creation</v>
      </c>
      <c r="U619" s="607" t="s">
        <v>9476</v>
      </c>
      <c r="V619" s="603" t="s">
        <v>9477</v>
      </c>
      <c r="W619" s="607" t="s">
        <v>8026</v>
      </c>
      <c r="X619" s="603" t="s">
        <v>499</v>
      </c>
      <c r="Y619" s="603"/>
      <c r="Z619" s="1028"/>
      <c r="AA619" s="603" t="s">
        <v>9478</v>
      </c>
      <c r="AB619" s="606">
        <v>39936.769999999997</v>
      </c>
      <c r="AC619" s="606">
        <v>1</v>
      </c>
      <c r="AD619" s="714">
        <v>39936.769999999997</v>
      </c>
      <c r="AE619" s="603">
        <v>0</v>
      </c>
      <c r="AF619" s="603" t="s">
        <v>398</v>
      </c>
      <c r="AG619" s="603" t="s">
        <v>488</v>
      </c>
      <c r="AH619" s="600"/>
      <c r="AI619" s="600" t="str">
        <f>IFERROR(VLOOKUP(cppm_pr[[#This Row],[Order Number]],SPHERE!C:CC,39,0),"")</f>
        <v/>
      </c>
      <c r="AJ619" s="600" t="str">
        <f>IFERROR(VLOOKUP(cppm_pr[[#This Row],[Order Number]],'DC TM ONE'!B:CN,42,0),"")</f>
        <v/>
      </c>
      <c r="AK619" s="600"/>
      <c r="AL619" s="609" t="s">
        <v>9479</v>
      </c>
      <c r="AM619" s="603"/>
      <c r="AN619" s="603"/>
      <c r="AO619" s="603" t="s">
        <v>1450</v>
      </c>
      <c r="AP619" s="603" t="s">
        <v>9480</v>
      </c>
      <c r="AQ619" s="610">
        <v>1001</v>
      </c>
      <c r="AR619" s="603"/>
      <c r="AS619" s="603"/>
      <c r="AT619" s="610"/>
      <c r="AU619" s="603"/>
      <c r="AV619" s="603"/>
      <c r="AW619" s="603"/>
      <c r="AX619" s="603"/>
      <c r="AY619" s="603"/>
      <c r="AZ619" s="603"/>
      <c r="BA619" s="603"/>
      <c r="BB619" s="603">
        <v>3400039035</v>
      </c>
      <c r="BC619" s="608" t="s">
        <v>1389</v>
      </c>
      <c r="BD619" s="603"/>
      <c r="BE619" s="603"/>
      <c r="BF619" s="603"/>
      <c r="BG619" s="600" t="s">
        <v>3302</v>
      </c>
      <c r="BH619" s="603"/>
    </row>
    <row r="620" spans="1:60" ht="12" customHeight="1">
      <c r="A620" s="589">
        <v>281</v>
      </c>
      <c r="B620" s="589" t="s">
        <v>68</v>
      </c>
      <c r="C620" s="571" t="s">
        <v>210</v>
      </c>
      <c r="D620" s="591"/>
      <c r="E620" s="589" t="s">
        <v>6058</v>
      </c>
      <c r="F620" s="592" t="s">
        <v>843</v>
      </c>
      <c r="G620" s="592" t="s">
        <v>9178</v>
      </c>
      <c r="H620" s="592" t="s">
        <v>334</v>
      </c>
      <c r="I620" s="592"/>
      <c r="J620" s="589"/>
      <c r="K620" s="593"/>
      <c r="L620" s="595" t="s">
        <v>1552</v>
      </c>
      <c r="M620" s="593"/>
      <c r="N620" s="595"/>
      <c r="O620" s="592"/>
      <c r="P620" s="594"/>
      <c r="Q620" s="594"/>
      <c r="R620" s="592">
        <f t="shared" si="9"/>
        <v>0</v>
      </c>
      <c r="S620" s="592"/>
      <c r="T620" s="596" t="str">
        <f>VLOOKUP(cppm_pr[[#This Row],[Status]],'All Link_LOV'!$I$32:$K$72,2,0)</f>
        <v>New Request PR</v>
      </c>
      <c r="U620" s="596" t="s">
        <v>22</v>
      </c>
      <c r="V620" s="592">
        <v>388</v>
      </c>
      <c r="W620" s="596"/>
      <c r="X620" s="592"/>
      <c r="Y620" s="592" t="s">
        <v>6058</v>
      </c>
      <c r="Z620" s="597">
        <v>45179.616087962997</v>
      </c>
      <c r="AA620" s="598" t="s">
        <v>2009</v>
      </c>
      <c r="AB620" s="595">
        <v>22450</v>
      </c>
      <c r="AC620" s="595">
        <v>9492</v>
      </c>
      <c r="AD620" s="592" t="s">
        <v>6059</v>
      </c>
      <c r="AE620" s="592"/>
      <c r="AF620" s="592" t="s">
        <v>398</v>
      </c>
      <c r="AG620" s="592" t="s">
        <v>488</v>
      </c>
      <c r="AH620" s="592" t="s">
        <v>842</v>
      </c>
      <c r="AI620" s="600" t="str">
        <f>IFERROR(VLOOKUP(cppm_pr[[#This Row],[Order Number]],SPHERE!C:CC,39,0),"")</f>
        <v/>
      </c>
      <c r="AJ620" s="600" t="str">
        <f>IFERROR(VLOOKUP(cppm_pr[[#This Row],[Order Number]],'DC TM ONE'!B:CN,42,0),"")</f>
        <v/>
      </c>
      <c r="AK620" s="592"/>
      <c r="AL620" s="599">
        <v>45191</v>
      </c>
      <c r="AM620" s="592" t="s">
        <v>8233</v>
      </c>
      <c r="AN620" s="592" t="s">
        <v>6175</v>
      </c>
      <c r="AO620" s="592"/>
      <c r="AP620" s="592" t="s">
        <v>8234</v>
      </c>
      <c r="AQ620" s="598"/>
      <c r="AR620" s="592"/>
      <c r="AS620" s="592"/>
      <c r="AT620" s="598" t="s">
        <v>9481</v>
      </c>
      <c r="AU620" s="592"/>
      <c r="AV620" s="592"/>
      <c r="AW620" s="592"/>
      <c r="AX620" s="592"/>
      <c r="AY620" s="592"/>
      <c r="AZ620" s="592"/>
      <c r="BA620" s="592"/>
      <c r="BB620" s="592"/>
      <c r="BC620" s="592"/>
      <c r="BD620" s="592"/>
      <c r="BE620" s="592"/>
      <c r="BF620" s="592"/>
      <c r="BG620" s="592"/>
      <c r="BH620" s="592"/>
    </row>
    <row r="621" spans="1:60" ht="12" customHeight="1">
      <c r="A621" s="600">
        <v>286</v>
      </c>
      <c r="B621" s="600" t="s">
        <v>66</v>
      </c>
      <c r="C621" s="601" t="s">
        <v>260</v>
      </c>
      <c r="D621" s="602"/>
      <c r="E621" s="600"/>
      <c r="F621" s="603" t="s">
        <v>9482</v>
      </c>
      <c r="G621" s="603" t="s">
        <v>9483</v>
      </c>
      <c r="H621" s="603" t="s">
        <v>9484</v>
      </c>
      <c r="I621" s="603" t="s">
        <v>9485</v>
      </c>
      <c r="J621" s="600"/>
      <c r="K621" s="611"/>
      <c r="L621" s="606" t="s">
        <v>1552</v>
      </c>
      <c r="M621" s="611"/>
      <c r="N621" s="606"/>
      <c r="O621" s="603"/>
      <c r="P621" s="605"/>
      <c r="Q621" s="605"/>
      <c r="R621" s="603">
        <f t="shared" si="9"/>
        <v>0</v>
      </c>
      <c r="S621" s="603"/>
      <c r="T621" s="607" t="str">
        <f>VLOOKUP(cppm_pr[[#This Row],[Status]],'All Link_LOV'!$I$32:$K$72,2,0)</f>
        <v>PR Creation</v>
      </c>
      <c r="U621" s="607" t="s">
        <v>22</v>
      </c>
      <c r="V621" s="603">
        <v>393</v>
      </c>
      <c r="W621" s="607"/>
      <c r="X621" s="603"/>
      <c r="Y621" s="603" t="s">
        <v>6058</v>
      </c>
      <c r="Z621" s="608">
        <v>45180</v>
      </c>
      <c r="AA621" s="603" t="s">
        <v>2267</v>
      </c>
      <c r="AB621" s="606">
        <v>83647</v>
      </c>
      <c r="AC621" s="606">
        <v>77474.880000000005</v>
      </c>
      <c r="AD621" s="603" t="s">
        <v>6059</v>
      </c>
      <c r="AE621" s="603"/>
      <c r="AF621" s="603" t="s">
        <v>398</v>
      </c>
      <c r="AG621" s="603" t="s">
        <v>488</v>
      </c>
      <c r="AH621" s="603" t="s">
        <v>9486</v>
      </c>
      <c r="AI621" s="600" t="str">
        <f>IFERROR(VLOOKUP(cppm_pr[[#This Row],[Order Number]],SPHERE!C:CC,39,0),"")</f>
        <v/>
      </c>
      <c r="AJ621" s="600" t="str">
        <f>IFERROR(VLOOKUP(cppm_pr[[#This Row],[Order Number]],'DC TM ONE'!B:CN,42,0),"")</f>
        <v/>
      </c>
      <c r="AK621" s="603"/>
      <c r="AL621" s="609" t="s">
        <v>8283</v>
      </c>
      <c r="AM621" s="603" t="s">
        <v>7015</v>
      </c>
      <c r="AN621" s="603" t="s">
        <v>4928</v>
      </c>
      <c r="AO621" s="603"/>
      <c r="AP621" s="603"/>
      <c r="AQ621" s="610" t="s">
        <v>9487</v>
      </c>
      <c r="AR621" s="603">
        <v>3400038703</v>
      </c>
      <c r="AS621" s="603"/>
      <c r="AT621" s="610" t="s">
        <v>9488</v>
      </c>
      <c r="AU621" s="603"/>
      <c r="AV621" s="603"/>
      <c r="AW621" s="603"/>
      <c r="AX621" s="603"/>
      <c r="AY621" s="603"/>
      <c r="AZ621" s="603"/>
      <c r="BA621" s="603"/>
      <c r="BB621" s="603"/>
      <c r="BC621" s="603"/>
      <c r="BD621" s="603"/>
      <c r="BE621" s="603"/>
      <c r="BF621" s="603"/>
      <c r="BG621" s="603"/>
      <c r="BH621" s="603"/>
    </row>
    <row r="622" spans="1:60" ht="12" customHeight="1">
      <c r="A622" s="589">
        <v>317</v>
      </c>
      <c r="B622" s="589" t="s">
        <v>66</v>
      </c>
      <c r="C622" s="571" t="s">
        <v>210</v>
      </c>
      <c r="D622" s="591"/>
      <c r="E622" s="589" t="s">
        <v>6058</v>
      </c>
      <c r="F622" s="592" t="s">
        <v>889</v>
      </c>
      <c r="G622" s="592" t="s">
        <v>9489</v>
      </c>
      <c r="H622" s="592" t="s">
        <v>304</v>
      </c>
      <c r="I622" s="592"/>
      <c r="J622" s="589"/>
      <c r="K622" s="593"/>
      <c r="L622" s="595" t="s">
        <v>1552</v>
      </c>
      <c r="M622" s="593"/>
      <c r="N622" s="595"/>
      <c r="O622" s="592"/>
      <c r="P622" s="594"/>
      <c r="Q622" s="594"/>
      <c r="R622" s="592">
        <f t="shared" si="9"/>
        <v>0</v>
      </c>
      <c r="S622" s="592"/>
      <c r="T622" s="596" t="str">
        <f>VLOOKUP(cppm_pr[[#This Row],[Status]],'All Link_LOV'!$I$32:$K$72,2,0)</f>
        <v>New Request PR</v>
      </c>
      <c r="U622" s="596" t="s">
        <v>22</v>
      </c>
      <c r="V622" s="592">
        <v>424</v>
      </c>
      <c r="W622" s="596"/>
      <c r="X622" s="592"/>
      <c r="Y622" s="592" t="s">
        <v>6058</v>
      </c>
      <c r="Z622" s="597">
        <v>45180</v>
      </c>
      <c r="AA622" s="598" t="s">
        <v>1549</v>
      </c>
      <c r="AB622" s="595">
        <v>128883</v>
      </c>
      <c r="AC622" s="595">
        <v>62710.080000000002</v>
      </c>
      <c r="AD622" s="592" t="s">
        <v>6059</v>
      </c>
      <c r="AE622" s="592"/>
      <c r="AF622" s="592" t="s">
        <v>398</v>
      </c>
      <c r="AG622" s="592" t="s">
        <v>488</v>
      </c>
      <c r="AH622" s="592" t="s">
        <v>9490</v>
      </c>
      <c r="AI622" s="600" t="str">
        <f>IFERROR(VLOOKUP(cppm_pr[[#This Row],[Order Number]],SPHERE!C:CC,39,0),"")</f>
        <v/>
      </c>
      <c r="AJ622" s="600" t="str">
        <f>IFERROR(VLOOKUP(cppm_pr[[#This Row],[Order Number]],'DC TM ONE'!B:CN,42,0),"")</f>
        <v/>
      </c>
      <c r="AK622" s="592"/>
      <c r="AL622" s="599" t="s">
        <v>8283</v>
      </c>
      <c r="AM622" s="592" t="s">
        <v>7015</v>
      </c>
      <c r="AN622" s="592" t="s">
        <v>6175</v>
      </c>
      <c r="AO622" s="592"/>
      <c r="AP622" s="592">
        <v>3400038869</v>
      </c>
      <c r="AQ622" s="598"/>
      <c r="AR622" s="592"/>
      <c r="AS622" s="592"/>
      <c r="AT622" s="598" t="s">
        <v>9491</v>
      </c>
      <c r="AU622" s="592"/>
      <c r="AV622" s="592"/>
      <c r="AW622" s="592"/>
      <c r="AX622" s="592"/>
      <c r="AY622" s="592"/>
      <c r="AZ622" s="592"/>
      <c r="BA622" s="592"/>
      <c r="BB622" s="592"/>
      <c r="BC622" s="592"/>
      <c r="BD622" s="592"/>
      <c r="BE622" s="592"/>
      <c r="BF622" s="592"/>
      <c r="BG622" s="592"/>
      <c r="BH622" s="592"/>
    </row>
    <row r="623" spans="1:60" ht="12" customHeight="1">
      <c r="A623" s="600">
        <v>320</v>
      </c>
      <c r="B623" s="600"/>
      <c r="C623" s="601" t="s">
        <v>250</v>
      </c>
      <c r="D623" s="602"/>
      <c r="E623" s="600" t="s">
        <v>6058</v>
      </c>
      <c r="F623" s="603" t="s">
        <v>9492</v>
      </c>
      <c r="G623" s="603" t="s">
        <v>9493</v>
      </c>
      <c r="H623" s="603" t="s">
        <v>331</v>
      </c>
      <c r="I623" s="600" t="s">
        <v>9494</v>
      </c>
      <c r="J623" s="600"/>
      <c r="K623" s="611"/>
      <c r="L623" s="606" t="s">
        <v>1552</v>
      </c>
      <c r="M623" s="611"/>
      <c r="N623" s="606"/>
      <c r="O623" s="603"/>
      <c r="P623" s="625"/>
      <c r="Q623" s="625"/>
      <c r="R623" s="600">
        <f t="shared" si="9"/>
        <v>0</v>
      </c>
      <c r="S623" s="600"/>
      <c r="T623" s="607" t="str">
        <f>VLOOKUP(cppm_pr[[#This Row],[Status]],'All Link_LOV'!$I$32:$K$72,2,0)</f>
        <v>LOR Issued</v>
      </c>
      <c r="U623" s="607" t="s">
        <v>22</v>
      </c>
      <c r="V623" s="603">
        <v>427</v>
      </c>
      <c r="W623" s="607"/>
      <c r="X623" s="603"/>
      <c r="Y623" s="603" t="s">
        <v>6058</v>
      </c>
      <c r="Z623" s="608">
        <v>45180</v>
      </c>
      <c r="AA623" s="603" t="s">
        <v>1737</v>
      </c>
      <c r="AB623" s="606">
        <v>24550</v>
      </c>
      <c r="AC623" s="606">
        <v>3119.48</v>
      </c>
      <c r="AD623" s="603" t="s">
        <v>6059</v>
      </c>
      <c r="AE623" s="603"/>
      <c r="AF623" s="603" t="s">
        <v>398</v>
      </c>
      <c r="AG623" s="603" t="s">
        <v>488</v>
      </c>
      <c r="AH623" s="603" t="s">
        <v>9495</v>
      </c>
      <c r="AI623" s="600" t="str">
        <f>IFERROR(VLOOKUP(cppm_pr[[#This Row],[Order Number]],SPHERE!C:CC,39,0),"")</f>
        <v/>
      </c>
      <c r="AJ623" s="600" t="str">
        <f>IFERROR(VLOOKUP(cppm_pr[[#This Row],[Order Number]],'DC TM ONE'!B:CN,42,0),"")</f>
        <v/>
      </c>
      <c r="AK623" s="603"/>
      <c r="AL623" s="609" t="s">
        <v>8317</v>
      </c>
      <c r="AM623" s="603" t="s">
        <v>7360</v>
      </c>
      <c r="AN623" s="603" t="s">
        <v>4928</v>
      </c>
      <c r="AO623" s="603"/>
      <c r="AP623" s="603"/>
      <c r="AQ623" s="610" t="s">
        <v>9496</v>
      </c>
      <c r="AR623" s="603">
        <v>3400039047</v>
      </c>
      <c r="AS623" s="603"/>
      <c r="AT623" s="610" t="s">
        <v>9497</v>
      </c>
      <c r="AU623" s="603"/>
      <c r="AV623" s="603"/>
      <c r="AW623" s="603"/>
      <c r="AX623" s="603"/>
      <c r="AY623" s="603"/>
      <c r="AZ623" s="603"/>
      <c r="BA623" s="603"/>
      <c r="BB623" s="603"/>
      <c r="BC623" s="603"/>
      <c r="BD623" s="603"/>
      <c r="BE623" s="603"/>
      <c r="BF623" s="603"/>
      <c r="BG623" s="603"/>
      <c r="BH623" s="603"/>
    </row>
    <row r="624" spans="1:60" ht="12" customHeight="1">
      <c r="A624" s="589">
        <v>350</v>
      </c>
      <c r="B624" s="589"/>
      <c r="C624" s="590" t="s">
        <v>254</v>
      </c>
      <c r="D624" s="591"/>
      <c r="E624" s="589" t="s">
        <v>6058</v>
      </c>
      <c r="F624" s="592" t="s">
        <v>883</v>
      </c>
      <c r="G624" s="592" t="s">
        <v>9143</v>
      </c>
      <c r="H624" s="592" t="s">
        <v>285</v>
      </c>
      <c r="I624" s="589"/>
      <c r="J624" s="589"/>
      <c r="K624" s="593"/>
      <c r="L624" s="595" t="s">
        <v>1552</v>
      </c>
      <c r="M624" s="593"/>
      <c r="N624" s="595"/>
      <c r="O624" s="592"/>
      <c r="P624" s="655"/>
      <c r="Q624" s="655"/>
      <c r="R624" s="589">
        <f t="shared" si="9"/>
        <v>0</v>
      </c>
      <c r="S624" s="589"/>
      <c r="T624" s="596" t="str">
        <f>VLOOKUP(cppm_pr[[#This Row],[Status]],'All Link_LOV'!$I$32:$K$72,2,0)</f>
        <v>PO Issued</v>
      </c>
      <c r="U624" s="596" t="s">
        <v>22</v>
      </c>
      <c r="V624" s="592">
        <v>457</v>
      </c>
      <c r="W624" s="596"/>
      <c r="X624" s="592"/>
      <c r="Y624" s="592" t="s">
        <v>6058</v>
      </c>
      <c r="Z624" s="597">
        <v>45181.555717592601</v>
      </c>
      <c r="AA624" s="592" t="s">
        <v>1549</v>
      </c>
      <c r="AB624" s="595" t="s">
        <v>9498</v>
      </c>
      <c r="AC624" s="595" t="s">
        <v>9499</v>
      </c>
      <c r="AD624" s="592" t="s">
        <v>6059</v>
      </c>
      <c r="AE624" s="592"/>
      <c r="AF624" s="592" t="s">
        <v>398</v>
      </c>
      <c r="AG624" s="592" t="s">
        <v>488</v>
      </c>
      <c r="AH624" s="592" t="s">
        <v>9144</v>
      </c>
      <c r="AI624" s="600" t="str">
        <f>IFERROR(VLOOKUP(cppm_pr[[#This Row],[Order Number]],SPHERE!C:CC,39,0),"")</f>
        <v/>
      </c>
      <c r="AJ624" s="600" t="str">
        <f>IFERROR(VLOOKUP(cppm_pr[[#This Row],[Order Number]],'DC TM ONE'!B:CN,42,0),"")</f>
        <v/>
      </c>
      <c r="AK624" s="592"/>
      <c r="AL624" s="599">
        <v>45199</v>
      </c>
      <c r="AM624" s="592" t="s">
        <v>6993</v>
      </c>
      <c r="AN624" s="592" t="s">
        <v>6175</v>
      </c>
      <c r="AO624" s="592"/>
      <c r="AP624" s="592" t="s">
        <v>9470</v>
      </c>
      <c r="AQ624" s="598"/>
      <c r="AR624" s="592"/>
      <c r="AS624" s="592"/>
      <c r="AT624" s="598" t="s">
        <v>9500</v>
      </c>
      <c r="AU624" s="592"/>
      <c r="AV624" s="592"/>
      <c r="AW624" s="592"/>
      <c r="AX624" s="592"/>
      <c r="AY624" s="592"/>
      <c r="AZ624" s="592"/>
      <c r="BA624" s="592"/>
      <c r="BB624" s="592"/>
      <c r="BC624" s="592"/>
      <c r="BD624" s="592"/>
      <c r="BE624" s="592"/>
      <c r="BF624" s="592"/>
      <c r="BG624" s="592"/>
      <c r="BH624" s="592"/>
    </row>
    <row r="625" spans="1:60" ht="12" customHeight="1">
      <c r="A625" s="600">
        <v>366</v>
      </c>
      <c r="B625" s="600" t="s">
        <v>68</v>
      </c>
      <c r="C625" s="601" t="s">
        <v>250</v>
      </c>
      <c r="D625" s="602"/>
      <c r="E625" s="600" t="s">
        <v>6058</v>
      </c>
      <c r="F625" s="603" t="s">
        <v>9501</v>
      </c>
      <c r="G625" s="603" t="s">
        <v>9502</v>
      </c>
      <c r="H625" s="603" t="s">
        <v>9503</v>
      </c>
      <c r="I625" s="600" t="s">
        <v>9504</v>
      </c>
      <c r="J625" s="600"/>
      <c r="K625" s="611"/>
      <c r="L625" s="606" t="s">
        <v>1552</v>
      </c>
      <c r="M625" s="611"/>
      <c r="N625" s="606"/>
      <c r="O625" s="603"/>
      <c r="P625" s="625"/>
      <c r="Q625" s="625"/>
      <c r="R625" s="600">
        <f t="shared" si="9"/>
        <v>0</v>
      </c>
      <c r="S625" s="600"/>
      <c r="T625" s="607" t="str">
        <f>VLOOKUP(cppm_pr[[#This Row],[Status]],'All Link_LOV'!$I$32:$K$72,2,0)</f>
        <v>LOR Issued</v>
      </c>
      <c r="U625" s="607" t="s">
        <v>22</v>
      </c>
      <c r="V625" s="603">
        <v>473</v>
      </c>
      <c r="W625" s="607"/>
      <c r="X625" s="603"/>
      <c r="Y625" s="603" t="s">
        <v>6058</v>
      </c>
      <c r="Z625" s="608">
        <v>45182.622060185196</v>
      </c>
      <c r="AA625" s="603" t="s">
        <v>1847</v>
      </c>
      <c r="AB625" s="606" t="s">
        <v>9505</v>
      </c>
      <c r="AC625" s="606" t="s">
        <v>9506</v>
      </c>
      <c r="AD625" s="603" t="s">
        <v>6148</v>
      </c>
      <c r="AE625" s="603" t="s">
        <v>9507</v>
      </c>
      <c r="AF625" s="603" t="s">
        <v>398</v>
      </c>
      <c r="AG625" s="603" t="s">
        <v>488</v>
      </c>
      <c r="AH625" s="603" t="s">
        <v>9508</v>
      </c>
      <c r="AI625" s="600" t="str">
        <f>IFERROR(VLOOKUP(cppm_pr[[#This Row],[Order Number]],SPHERE!C:CC,39,0),"")</f>
        <v/>
      </c>
      <c r="AJ625" s="600" t="str">
        <f>IFERROR(VLOOKUP(cppm_pr[[#This Row],[Order Number]],'DC TM ONE'!B:CN,42,0),"")</f>
        <v/>
      </c>
      <c r="AK625" s="603"/>
      <c r="AL625" s="609">
        <v>45046</v>
      </c>
      <c r="AM625" s="603" t="s">
        <v>9509</v>
      </c>
      <c r="AN625" s="603" t="s">
        <v>4928</v>
      </c>
      <c r="AO625" s="603"/>
      <c r="AP625" s="603"/>
      <c r="AQ625" s="610" t="s">
        <v>9510</v>
      </c>
      <c r="AR625" s="603" t="s">
        <v>9511</v>
      </c>
      <c r="AS625" s="603"/>
      <c r="AT625" s="610" t="s">
        <v>9512</v>
      </c>
      <c r="AU625" s="603"/>
      <c r="AV625" s="603"/>
      <c r="AW625" s="603"/>
      <c r="AX625" s="603"/>
      <c r="AY625" s="603"/>
      <c r="AZ625" s="603"/>
      <c r="BA625" s="603"/>
      <c r="BB625" s="603"/>
      <c r="BC625" s="603"/>
      <c r="BD625" s="603"/>
      <c r="BE625" s="603"/>
      <c r="BF625" s="603"/>
      <c r="BG625" s="603"/>
      <c r="BH625" s="603"/>
    </row>
    <row r="626" spans="1:60" ht="12" customHeight="1">
      <c r="A626" s="589">
        <v>623</v>
      </c>
      <c r="B626" s="589" t="s">
        <v>62</v>
      </c>
      <c r="C626" s="590" t="s">
        <v>267</v>
      </c>
      <c r="D626" s="591">
        <v>45196</v>
      </c>
      <c r="E626" s="589" t="s">
        <v>9513</v>
      </c>
      <c r="F626" s="592" t="s">
        <v>1462</v>
      </c>
      <c r="G626" s="592" t="s">
        <v>3346</v>
      </c>
      <c r="H626" s="592" t="s">
        <v>1460</v>
      </c>
      <c r="I626" s="596" t="s">
        <v>9514</v>
      </c>
      <c r="J626" s="589" t="s">
        <v>3347</v>
      </c>
      <c r="K626" s="596">
        <v>4902154487</v>
      </c>
      <c r="L626" s="595" t="s">
        <v>908</v>
      </c>
      <c r="M626" s="715"/>
      <c r="N626" s="595"/>
      <c r="O626" s="592"/>
      <c r="P626" s="691"/>
      <c r="Q626" s="691"/>
      <c r="R626" s="596">
        <f t="shared" si="9"/>
        <v>0</v>
      </c>
      <c r="S626" s="596"/>
      <c r="T626" s="596" t="str">
        <f>VLOOKUP(cppm_pr[[#This Row],[Status]],'All Link_LOV'!$I$32:$K$72,2,0)</f>
        <v>PO Issued</v>
      </c>
      <c r="U626" s="596" t="s">
        <v>2593</v>
      </c>
      <c r="V626" s="592">
        <v>148</v>
      </c>
      <c r="W626" s="596" t="s">
        <v>8026</v>
      </c>
      <c r="X626" s="603" t="s">
        <v>499</v>
      </c>
      <c r="Y626" s="603"/>
      <c r="Z626" s="597">
        <v>45182</v>
      </c>
      <c r="AA626" s="598"/>
      <c r="AB626" s="595"/>
      <c r="AC626" s="595"/>
      <c r="AD626" s="592"/>
      <c r="AE626" s="592"/>
      <c r="AF626" s="592" t="s">
        <v>398</v>
      </c>
      <c r="AG626" s="592" t="s">
        <v>488</v>
      </c>
      <c r="AH626" s="589" t="s">
        <v>1459</v>
      </c>
      <c r="AI626" s="600" t="str">
        <f>IFERROR(VLOOKUP(cppm_pr[[#This Row],[Order Number]],SPHERE!C:CC,39,0),"")</f>
        <v/>
      </c>
      <c r="AJ626" s="600" t="str">
        <f>IFERROR(VLOOKUP(cppm_pr[[#This Row],[Order Number]],'DC TM ONE'!B:CN,42,0),"")</f>
        <v/>
      </c>
      <c r="AK626" s="589"/>
      <c r="AL626" s="599"/>
      <c r="AM626" s="592"/>
      <c r="AN626" s="592"/>
      <c r="AO626" s="592" t="s">
        <v>1461</v>
      </c>
      <c r="AP626" s="592"/>
      <c r="AQ626" s="598"/>
      <c r="AR626" s="592"/>
      <c r="AS626" s="592"/>
      <c r="AT626" s="598"/>
      <c r="AU626" s="592"/>
      <c r="AV626" s="592" t="s">
        <v>9515</v>
      </c>
      <c r="AW626" s="592"/>
      <c r="AX626" s="592"/>
      <c r="AY626" s="592"/>
      <c r="AZ626" s="592"/>
      <c r="BA626" s="592"/>
      <c r="BB626" s="592"/>
      <c r="BC626" s="592"/>
      <c r="BD626" s="592"/>
      <c r="BE626" s="592"/>
      <c r="BF626" s="592"/>
      <c r="BG626" s="589" t="s">
        <v>3348</v>
      </c>
      <c r="BH626" s="592"/>
    </row>
    <row r="627" spans="1:60" ht="12" customHeight="1">
      <c r="A627" s="600">
        <v>624</v>
      </c>
      <c r="B627" s="600" t="s">
        <v>72</v>
      </c>
      <c r="C627" s="601" t="s">
        <v>260</v>
      </c>
      <c r="D627" s="602">
        <v>45209</v>
      </c>
      <c r="E627" s="600" t="s">
        <v>2107</v>
      </c>
      <c r="F627" s="603" t="s">
        <v>1467</v>
      </c>
      <c r="G627" s="603" t="s">
        <v>3350</v>
      </c>
      <c r="H627" s="603" t="s">
        <v>1464</v>
      </c>
      <c r="I627" s="607" t="s">
        <v>1466</v>
      </c>
      <c r="J627" s="600" t="s">
        <v>3351</v>
      </c>
      <c r="K627" s="611"/>
      <c r="L627" s="606" t="s">
        <v>52</v>
      </c>
      <c r="M627" s="611"/>
      <c r="N627" s="606"/>
      <c r="O627" s="603"/>
      <c r="P627" s="665"/>
      <c r="Q627" s="665"/>
      <c r="R627" s="607">
        <f t="shared" si="9"/>
        <v>0</v>
      </c>
      <c r="S627" s="607"/>
      <c r="T627" s="607" t="str">
        <f>VLOOKUP(cppm_pr[[#This Row],[Status]],'All Link_LOV'!$I$32:$K$72,2,0)</f>
        <v>PR Creation</v>
      </c>
      <c r="U627" s="607" t="s">
        <v>2593</v>
      </c>
      <c r="V627" s="603">
        <v>149</v>
      </c>
      <c r="W627" s="607" t="s">
        <v>8026</v>
      </c>
      <c r="X627" s="603" t="s">
        <v>499</v>
      </c>
      <c r="Y627" s="603"/>
      <c r="Z627" s="608">
        <v>45182</v>
      </c>
      <c r="AA627" s="603"/>
      <c r="AB627" s="606"/>
      <c r="AC627" s="606"/>
      <c r="AD627" s="603"/>
      <c r="AE627" s="603"/>
      <c r="AF627" s="603" t="s">
        <v>398</v>
      </c>
      <c r="AG627" s="603" t="s">
        <v>488</v>
      </c>
      <c r="AH627" s="603"/>
      <c r="AI627" s="600" t="str">
        <f>IFERROR(VLOOKUP(cppm_pr[[#This Row],[Order Number]],SPHERE!C:CC,39,0),"")</f>
        <v/>
      </c>
      <c r="AJ627" s="600" t="str">
        <f>IFERROR(VLOOKUP(cppm_pr[[#This Row],[Order Number]],'DC TM ONE'!B:CN,42,0),"")</f>
        <v/>
      </c>
      <c r="AK627" s="603"/>
      <c r="AL627" s="609"/>
      <c r="AM627" s="603"/>
      <c r="AN627" s="603"/>
      <c r="AO627" s="603" t="s">
        <v>1466</v>
      </c>
      <c r="AP627" s="603"/>
      <c r="AQ627" s="610"/>
      <c r="AR627" s="603"/>
      <c r="AS627" s="603"/>
      <c r="AT627" s="610"/>
      <c r="AU627" s="603"/>
      <c r="AV627" s="603"/>
      <c r="AW627" s="603"/>
      <c r="AX627" s="603"/>
      <c r="AY627" s="603"/>
      <c r="AZ627" s="603"/>
      <c r="BA627" s="603"/>
      <c r="BB627" s="603"/>
      <c r="BC627" s="603"/>
      <c r="BD627" s="603"/>
      <c r="BE627" s="603"/>
      <c r="BF627" s="603"/>
      <c r="BG627" s="600" t="s">
        <v>3352</v>
      </c>
      <c r="BH627" s="603"/>
    </row>
    <row r="628" spans="1:60" ht="12" customHeight="1">
      <c r="A628" s="589">
        <v>625</v>
      </c>
      <c r="B628" s="589" t="s">
        <v>63</v>
      </c>
      <c r="C628" s="590" t="s">
        <v>267</v>
      </c>
      <c r="D628" s="591">
        <v>45192</v>
      </c>
      <c r="E628" s="589" t="s">
        <v>9516</v>
      </c>
      <c r="F628" s="592" t="s">
        <v>1472</v>
      </c>
      <c r="G628" s="592" t="s">
        <v>1925</v>
      </c>
      <c r="H628" s="592" t="s">
        <v>1469</v>
      </c>
      <c r="I628" s="596" t="s">
        <v>1471</v>
      </c>
      <c r="J628" s="589" t="s">
        <v>3353</v>
      </c>
      <c r="K628" s="593" t="s">
        <v>9517</v>
      </c>
      <c r="L628" s="595" t="s">
        <v>1728</v>
      </c>
      <c r="M628" s="593"/>
      <c r="N628" s="590"/>
      <c r="O628" s="592"/>
      <c r="P628" s="691"/>
      <c r="Q628" s="691"/>
      <c r="R628" s="596">
        <f t="shared" si="9"/>
        <v>0</v>
      </c>
      <c r="S628" s="596"/>
      <c r="T628" s="596" t="str">
        <f>VLOOKUP(cppm_pr[[#This Row],[Status]],'All Link_LOV'!$I$32:$K$72,2,0)</f>
        <v>PO Issued</v>
      </c>
      <c r="U628" s="596" t="s">
        <v>2593</v>
      </c>
      <c r="V628" s="592">
        <v>150</v>
      </c>
      <c r="W628" s="596" t="s">
        <v>8026</v>
      </c>
      <c r="X628" s="603" t="s">
        <v>499</v>
      </c>
      <c r="Y628" s="603"/>
      <c r="Z628" s="597">
        <v>45182</v>
      </c>
      <c r="AA628" s="598"/>
      <c r="AB628" s="595"/>
      <c r="AC628" s="595"/>
      <c r="AD628" s="592"/>
      <c r="AE628" s="592"/>
      <c r="AF628" s="592" t="s">
        <v>398</v>
      </c>
      <c r="AG628" s="592" t="s">
        <v>488</v>
      </c>
      <c r="AH628" s="589" t="s">
        <v>1468</v>
      </c>
      <c r="AI628" s="600" t="str">
        <f>IFERROR(VLOOKUP(cppm_pr[[#This Row],[Order Number]],SPHERE!C:CC,39,0),"")</f>
        <v/>
      </c>
      <c r="AJ628" s="600" t="str">
        <f>IFERROR(VLOOKUP(cppm_pr[[#This Row],[Order Number]],'DC TM ONE'!B:CN,42,0),"")</f>
        <v/>
      </c>
      <c r="AK628" s="589"/>
      <c r="AL628" s="599" t="s">
        <v>9276</v>
      </c>
      <c r="AM628" s="592"/>
      <c r="AN628" s="592"/>
      <c r="AO628" s="589"/>
      <c r="AP628" s="589"/>
      <c r="AQ628" s="589"/>
      <c r="AR628" s="589"/>
      <c r="AS628" s="589" t="s">
        <v>9518</v>
      </c>
      <c r="AT628" s="598"/>
      <c r="AU628" s="592"/>
      <c r="AV628" s="592"/>
      <c r="AW628" s="592"/>
      <c r="AX628" s="592"/>
      <c r="AY628" s="592"/>
      <c r="AZ628" s="592"/>
      <c r="BA628" s="592"/>
      <c r="BB628" s="592"/>
      <c r="BC628" s="592"/>
      <c r="BD628" s="592"/>
      <c r="BE628" s="592"/>
      <c r="BF628" s="592"/>
      <c r="BG628" s="589" t="s">
        <v>3354</v>
      </c>
      <c r="BH628" s="592"/>
    </row>
    <row r="629" spans="1:60" ht="12" customHeight="1">
      <c r="A629" s="600">
        <v>626</v>
      </c>
      <c r="B629" s="600" t="s">
        <v>62</v>
      </c>
      <c r="C629" s="601" t="s">
        <v>219</v>
      </c>
      <c r="D629" s="602"/>
      <c r="E629" s="600" t="s">
        <v>6058</v>
      </c>
      <c r="F629" s="603" t="s">
        <v>1476</v>
      </c>
      <c r="G629" s="603" t="s">
        <v>3358</v>
      </c>
      <c r="H629" s="603" t="s">
        <v>1474</v>
      </c>
      <c r="I629" s="600" t="s">
        <v>3355</v>
      </c>
      <c r="J629" s="600" t="s">
        <v>3359</v>
      </c>
      <c r="K629" s="611"/>
      <c r="L629" s="606" t="s">
        <v>55</v>
      </c>
      <c r="M629" s="611"/>
      <c r="N629" s="606"/>
      <c r="O629" s="603"/>
      <c r="P629" s="625"/>
      <c r="Q629" s="625"/>
      <c r="R629" s="600">
        <f t="shared" si="9"/>
        <v>0</v>
      </c>
      <c r="S629" s="600"/>
      <c r="T629" s="607" t="str">
        <f>VLOOKUP(cppm_pr[[#This Row],[Status]],'All Link_LOV'!$I$32:$K$72,2,0)</f>
        <v>Queried - Require More Information From NeC/AND</v>
      </c>
      <c r="U629" s="607" t="s">
        <v>2593</v>
      </c>
      <c r="V629" s="603">
        <v>151</v>
      </c>
      <c r="W629" s="607"/>
      <c r="X629" s="603"/>
      <c r="Y629" s="603" t="s">
        <v>6058</v>
      </c>
      <c r="Z629" s="608">
        <v>45182</v>
      </c>
      <c r="AA629" s="603"/>
      <c r="AB629" s="606"/>
      <c r="AC629" s="606"/>
      <c r="AD629" s="603"/>
      <c r="AE629" s="603"/>
      <c r="AF629" s="603" t="s">
        <v>398</v>
      </c>
      <c r="AG629" s="603" t="s">
        <v>488</v>
      </c>
      <c r="AH629" s="600" t="s">
        <v>1473</v>
      </c>
      <c r="AI629" s="600" t="str">
        <f>IFERROR(VLOOKUP(cppm_pr[[#This Row],[Order Number]],SPHERE!C:CC,39,0),"")</f>
        <v/>
      </c>
      <c r="AJ629" s="600" t="str">
        <f>IFERROR(VLOOKUP(cppm_pr[[#This Row],[Order Number]],'DC TM ONE'!B:CN,42,0),"")</f>
        <v/>
      </c>
      <c r="AK629" s="600"/>
      <c r="AL629" s="609"/>
      <c r="AM629" s="603"/>
      <c r="AN629" s="603"/>
      <c r="AO629" s="603"/>
      <c r="AP629" s="603"/>
      <c r="AQ629" s="610"/>
      <c r="AR629" s="603"/>
      <c r="AS629" s="603"/>
      <c r="AT629" s="610"/>
      <c r="AU629" s="603"/>
      <c r="AV629" s="603"/>
      <c r="AW629" s="603"/>
      <c r="AX629" s="603"/>
      <c r="AY629" s="603"/>
      <c r="AZ629" s="603"/>
      <c r="BA629" s="603"/>
      <c r="BB629" s="603"/>
      <c r="BC629" s="603"/>
      <c r="BD629" s="603"/>
      <c r="BE629" s="603"/>
      <c r="BF629" s="603"/>
      <c r="BG629" s="603"/>
      <c r="BH629" s="603"/>
    </row>
    <row r="630" spans="1:60" ht="12" customHeight="1">
      <c r="A630" s="589">
        <v>627</v>
      </c>
      <c r="B630" s="589" t="s">
        <v>62</v>
      </c>
      <c r="C630" s="590" t="s">
        <v>267</v>
      </c>
      <c r="D630" s="591"/>
      <c r="E630" s="589" t="s">
        <v>9519</v>
      </c>
      <c r="F630" s="592" t="s">
        <v>1480</v>
      </c>
      <c r="G630" s="592" t="s">
        <v>3361</v>
      </c>
      <c r="H630" s="592" t="s">
        <v>1478</v>
      </c>
      <c r="I630" s="589" t="s">
        <v>1479</v>
      </c>
      <c r="J630" s="589" t="s">
        <v>3362</v>
      </c>
      <c r="K630" s="593"/>
      <c r="L630" s="595" t="s">
        <v>55</v>
      </c>
      <c r="M630" s="593"/>
      <c r="N630" s="595"/>
      <c r="O630" s="592"/>
      <c r="P630" s="655"/>
      <c r="Q630" s="655"/>
      <c r="R630" s="589">
        <f t="shared" si="9"/>
        <v>0</v>
      </c>
      <c r="S630" s="589"/>
      <c r="T630" s="596" t="str">
        <f>VLOOKUP(cppm_pr[[#This Row],[Status]],'All Link_LOV'!$I$32:$K$72,2,0)</f>
        <v>PO Issued</v>
      </c>
      <c r="U630" s="596" t="s">
        <v>2593</v>
      </c>
      <c r="V630" s="592">
        <v>152</v>
      </c>
      <c r="W630" s="596"/>
      <c r="X630" s="592"/>
      <c r="Y630" s="592" t="s">
        <v>6058</v>
      </c>
      <c r="Z630" s="597">
        <v>45182</v>
      </c>
      <c r="AA630" s="598"/>
      <c r="AB630" s="595"/>
      <c r="AC630" s="595"/>
      <c r="AD630" s="592"/>
      <c r="AE630" s="592"/>
      <c r="AF630" s="592" t="s">
        <v>398</v>
      </c>
      <c r="AG630" s="592" t="s">
        <v>488</v>
      </c>
      <c r="AH630" s="589" t="s">
        <v>1477</v>
      </c>
      <c r="AI630" s="600" t="str">
        <f>IFERROR(VLOOKUP(cppm_pr[[#This Row],[Order Number]],SPHERE!C:CC,39,0),"")</f>
        <v/>
      </c>
      <c r="AJ630" s="600" t="str">
        <f>IFERROR(VLOOKUP(cppm_pr[[#This Row],[Order Number]],'DC TM ONE'!B:CN,42,0),"")</f>
        <v/>
      </c>
      <c r="AK630" s="589"/>
      <c r="AL630" s="599"/>
      <c r="AM630" s="592"/>
      <c r="AN630" s="592"/>
      <c r="AO630" s="592" t="s">
        <v>1479</v>
      </c>
      <c r="AP630" s="592"/>
      <c r="AQ630" s="598"/>
      <c r="AR630" s="592"/>
      <c r="AS630" s="592"/>
      <c r="AT630" s="598"/>
      <c r="AU630" s="592"/>
      <c r="AV630" s="592"/>
      <c r="AW630" s="592"/>
      <c r="AX630" s="592"/>
      <c r="AY630" s="592"/>
      <c r="AZ630" s="592"/>
      <c r="BA630" s="592"/>
      <c r="BB630" s="592"/>
      <c r="BC630" s="592"/>
      <c r="BD630" s="592"/>
      <c r="BE630" s="592"/>
      <c r="BF630" s="592"/>
      <c r="BG630" s="592"/>
      <c r="BH630" s="592"/>
    </row>
    <row r="631" spans="1:60" ht="12" customHeight="1">
      <c r="A631" s="600">
        <v>628</v>
      </c>
      <c r="B631" s="600" t="s">
        <v>62</v>
      </c>
      <c r="C631" s="601" t="s">
        <v>267</v>
      </c>
      <c r="D631" s="602"/>
      <c r="E631" s="600" t="s">
        <v>6058</v>
      </c>
      <c r="F631" s="603" t="s">
        <v>1484</v>
      </c>
      <c r="G631" s="603" t="s">
        <v>3364</v>
      </c>
      <c r="H631" s="603" t="s">
        <v>1482</v>
      </c>
      <c r="I631" s="600" t="s">
        <v>1483</v>
      </c>
      <c r="J631" s="600" t="s">
        <v>3365</v>
      </c>
      <c r="K631" s="611" t="s">
        <v>9520</v>
      </c>
      <c r="L631" s="606" t="s">
        <v>55</v>
      </c>
      <c r="M631" s="611"/>
      <c r="N631" s="606"/>
      <c r="O631" s="603"/>
      <c r="P631" s="625"/>
      <c r="Q631" s="625"/>
      <c r="R631" s="600">
        <f t="shared" si="9"/>
        <v>0</v>
      </c>
      <c r="S631" s="600"/>
      <c r="T631" s="607" t="str">
        <f>VLOOKUP(cppm_pr[[#This Row],[Status]],'All Link_LOV'!$I$32:$K$72,2,0)</f>
        <v>PO Issued</v>
      </c>
      <c r="U631" s="607" t="s">
        <v>2593</v>
      </c>
      <c r="V631" s="603">
        <v>153</v>
      </c>
      <c r="W631" s="607"/>
      <c r="X631" s="603"/>
      <c r="Y631" s="603" t="s">
        <v>6058</v>
      </c>
      <c r="Z631" s="608">
        <v>45182</v>
      </c>
      <c r="AA631" s="603"/>
      <c r="AB631" s="606"/>
      <c r="AC631" s="606"/>
      <c r="AD631" s="603"/>
      <c r="AE631" s="603"/>
      <c r="AF631" s="603" t="s">
        <v>398</v>
      </c>
      <c r="AG631" s="603" t="s">
        <v>488</v>
      </c>
      <c r="AH631" s="600" t="s">
        <v>1481</v>
      </c>
      <c r="AI631" s="600" t="str">
        <f>IFERROR(VLOOKUP(cppm_pr[[#This Row],[Order Number]],SPHERE!C:CC,39,0),"")</f>
        <v/>
      </c>
      <c r="AJ631" s="600" t="str">
        <f>IFERROR(VLOOKUP(cppm_pr[[#This Row],[Order Number]],'DC TM ONE'!B:CN,42,0),"")</f>
        <v/>
      </c>
      <c r="AK631" s="600"/>
      <c r="AL631" s="609"/>
      <c r="AM631" s="603"/>
      <c r="AN631" s="603"/>
      <c r="AO631" s="603" t="s">
        <v>1483</v>
      </c>
      <c r="AP631" s="603"/>
      <c r="AQ631" s="610"/>
      <c r="AR631" s="603"/>
      <c r="AS631" s="603"/>
      <c r="AT631" s="610"/>
      <c r="AU631" s="603"/>
      <c r="AV631" s="603"/>
      <c r="AW631" s="603"/>
      <c r="AX631" s="603"/>
      <c r="AY631" s="603"/>
      <c r="AZ631" s="603"/>
      <c r="BA631" s="603"/>
      <c r="BB631" s="603"/>
      <c r="BC631" s="603"/>
      <c r="BD631" s="603"/>
      <c r="BE631" s="603"/>
      <c r="BF631" s="603"/>
      <c r="BG631" s="603"/>
      <c r="BH631" s="603"/>
    </row>
    <row r="632" spans="1:60" ht="12" customHeight="1">
      <c r="A632" s="589">
        <v>662</v>
      </c>
      <c r="B632" s="589" t="s">
        <v>66</v>
      </c>
      <c r="C632" s="601" t="s">
        <v>250</v>
      </c>
      <c r="D632" s="591"/>
      <c r="E632" s="589" t="s">
        <v>6058</v>
      </c>
      <c r="F632" s="592" t="s">
        <v>7592</v>
      </c>
      <c r="G632" s="592" t="s">
        <v>7593</v>
      </c>
      <c r="H632" s="592" t="s">
        <v>7594</v>
      </c>
      <c r="I632" s="589" t="s">
        <v>9521</v>
      </c>
      <c r="J632" s="589"/>
      <c r="K632" s="593"/>
      <c r="L632" s="595" t="s">
        <v>1552</v>
      </c>
      <c r="M632" s="593"/>
      <c r="N632" s="595"/>
      <c r="O632" s="592"/>
      <c r="P632" s="655"/>
      <c r="Q632" s="655"/>
      <c r="R632" s="589">
        <f t="shared" si="9"/>
        <v>0</v>
      </c>
      <c r="S632" s="589"/>
      <c r="T632" s="596" t="str">
        <f>VLOOKUP(cppm_pr[[#This Row],[Status]],'All Link_LOV'!$I$32:$K$72,2,0)</f>
        <v>LOR Issued</v>
      </c>
      <c r="U632" s="596" t="s">
        <v>22</v>
      </c>
      <c r="V632" s="592">
        <v>500</v>
      </c>
      <c r="W632" s="596"/>
      <c r="X632" s="592"/>
      <c r="Y632" s="592" t="s">
        <v>6058</v>
      </c>
      <c r="Z632" s="597">
        <v>45183</v>
      </c>
      <c r="AA632" s="592" t="s">
        <v>4091</v>
      </c>
      <c r="AB632" s="595">
        <v>5326.58</v>
      </c>
      <c r="AC632" s="595">
        <v>590.79999999999995</v>
      </c>
      <c r="AD632" s="592" t="s">
        <v>6148</v>
      </c>
      <c r="AE632" s="592" t="s">
        <v>9522</v>
      </c>
      <c r="AF632" s="592" t="s">
        <v>398</v>
      </c>
      <c r="AG632" s="592" t="s">
        <v>488</v>
      </c>
      <c r="AH632" s="592" t="s">
        <v>7597</v>
      </c>
      <c r="AI632" s="600" t="str">
        <f>IFERROR(VLOOKUP(cppm_pr[[#This Row],[Order Number]],SPHERE!C:CC,39,0),"")</f>
        <v/>
      </c>
      <c r="AJ632" s="600" t="str">
        <f>IFERROR(VLOOKUP(cppm_pr[[#This Row],[Order Number]],'DC TM ONE'!B:CN,42,0),"")</f>
        <v/>
      </c>
      <c r="AK632" s="592"/>
      <c r="AL632" s="599">
        <v>45196</v>
      </c>
      <c r="AM632" s="592" t="s">
        <v>6134</v>
      </c>
      <c r="AN632" s="592" t="s">
        <v>4928</v>
      </c>
      <c r="AO632" s="592"/>
      <c r="AP632" s="592"/>
      <c r="AQ632" s="598" t="s">
        <v>9523</v>
      </c>
      <c r="AR632" s="592">
        <v>3400038767</v>
      </c>
      <c r="AS632" s="592"/>
      <c r="AT632" s="598" t="s">
        <v>9524</v>
      </c>
      <c r="AU632" s="592"/>
      <c r="AV632" s="592"/>
      <c r="AW632" s="592"/>
      <c r="AX632" s="592"/>
      <c r="AY632" s="592"/>
      <c r="AZ632" s="592"/>
      <c r="BA632" s="592"/>
      <c r="BB632" s="592"/>
      <c r="BC632" s="592"/>
      <c r="BD632" s="592"/>
      <c r="BE632" s="592"/>
      <c r="BF632" s="592"/>
      <c r="BG632" s="592"/>
      <c r="BH632" s="592"/>
    </row>
    <row r="633" spans="1:60" ht="12" customHeight="1">
      <c r="A633" s="600">
        <v>490</v>
      </c>
      <c r="B633" s="600" t="s">
        <v>73</v>
      </c>
      <c r="C633" s="601" t="s">
        <v>267</v>
      </c>
      <c r="D633" s="602"/>
      <c r="E633" s="607" t="s">
        <v>9525</v>
      </c>
      <c r="F633" s="603" t="s">
        <v>1136</v>
      </c>
      <c r="G633" s="603" t="s">
        <v>2672</v>
      </c>
      <c r="H633" s="603" t="s">
        <v>1133</v>
      </c>
      <c r="I633" s="607" t="s">
        <v>1135</v>
      </c>
      <c r="J633" s="600" t="s">
        <v>2674</v>
      </c>
      <c r="K633" s="607" t="s">
        <v>9525</v>
      </c>
      <c r="L633" s="606" t="s">
        <v>57</v>
      </c>
      <c r="M633" s="607"/>
      <c r="N633" s="606"/>
      <c r="O633" s="603"/>
      <c r="P633" s="665"/>
      <c r="Q633" s="665"/>
      <c r="R633" s="607">
        <f t="shared" si="9"/>
        <v>0</v>
      </c>
      <c r="S633" s="607"/>
      <c r="T633" s="607" t="str">
        <f>VLOOKUP(cppm_pr[[#This Row],[Status]],'All Link_LOV'!$I$32:$K$72,2,0)</f>
        <v>PO Issued</v>
      </c>
      <c r="U633" s="607" t="s">
        <v>2593</v>
      </c>
      <c r="V633" s="603">
        <v>15</v>
      </c>
      <c r="W633" s="607" t="s">
        <v>8026</v>
      </c>
      <c r="X633" s="603" t="s">
        <v>499</v>
      </c>
      <c r="Y633" s="603"/>
      <c r="Z633" s="608">
        <v>45182</v>
      </c>
      <c r="AA633" s="603"/>
      <c r="AB633" s="606"/>
      <c r="AC633" s="606"/>
      <c r="AD633" s="603"/>
      <c r="AE633" s="603"/>
      <c r="AF633" s="603" t="s">
        <v>398</v>
      </c>
      <c r="AG633" s="603" t="s">
        <v>488</v>
      </c>
      <c r="AH633" s="603" t="s">
        <v>1132</v>
      </c>
      <c r="AI633" s="600" t="str">
        <f>IFERROR(VLOOKUP(cppm_pr[[#This Row],[Order Number]],SPHERE!C:CC,39,0),"")</f>
        <v/>
      </c>
      <c r="AJ633" s="600" t="str">
        <f>IFERROR(VLOOKUP(cppm_pr[[#This Row],[Order Number]],'DC TM ONE'!B:CN,42,0),"")</f>
        <v/>
      </c>
      <c r="AK633" s="603"/>
      <c r="AL633" s="609"/>
      <c r="AM633" s="603"/>
      <c r="AN633" s="603"/>
      <c r="AO633" s="663" t="s">
        <v>1135</v>
      </c>
      <c r="AP633" s="603"/>
      <c r="AQ633" s="610"/>
      <c r="AR633" s="603"/>
      <c r="AS633" s="603"/>
      <c r="AT633" s="610"/>
      <c r="AU633" s="603"/>
      <c r="AV633" s="603"/>
      <c r="AW633" s="603"/>
      <c r="AX633" s="603"/>
      <c r="AY633" s="603"/>
      <c r="AZ633" s="603"/>
      <c r="BA633" s="603"/>
      <c r="BB633" s="603"/>
      <c r="BC633" s="603"/>
      <c r="BD633" s="603"/>
      <c r="BE633" s="603"/>
      <c r="BF633" s="603"/>
      <c r="BG633" s="600" t="s">
        <v>2675</v>
      </c>
      <c r="BH633" s="603"/>
    </row>
    <row r="634" spans="1:60" ht="12" customHeight="1">
      <c r="A634" s="589">
        <v>631</v>
      </c>
      <c r="B634" s="589" t="s">
        <v>83</v>
      </c>
      <c r="C634" s="590" t="s">
        <v>267</v>
      </c>
      <c r="D634" s="591">
        <v>45187</v>
      </c>
      <c r="E634" s="589" t="s">
        <v>9526</v>
      </c>
      <c r="F634" s="592" t="s">
        <v>1488</v>
      </c>
      <c r="G634" s="592" t="s">
        <v>3377</v>
      </c>
      <c r="H634" s="592" t="s">
        <v>1486</v>
      </c>
      <c r="I634" s="589"/>
      <c r="J634" s="589" t="s">
        <v>3378</v>
      </c>
      <c r="K634" s="593"/>
      <c r="L634" s="595" t="s">
        <v>51</v>
      </c>
      <c r="M634" s="593"/>
      <c r="N634" s="595"/>
      <c r="O634" s="592"/>
      <c r="P634" s="655"/>
      <c r="Q634" s="655"/>
      <c r="R634" s="589">
        <f t="shared" si="9"/>
        <v>0</v>
      </c>
      <c r="S634" s="589"/>
      <c r="T634" s="596" t="str">
        <f>VLOOKUP(cppm_pr[[#This Row],[Status]],'All Link_LOV'!$I$32:$K$72,2,0)</f>
        <v>PO Issued</v>
      </c>
      <c r="U634" s="596" t="s">
        <v>2593</v>
      </c>
      <c r="V634" s="592">
        <v>156</v>
      </c>
      <c r="W634" s="596"/>
      <c r="X634" s="592"/>
      <c r="Y634" s="592" t="s">
        <v>6058</v>
      </c>
      <c r="Z634" s="597">
        <v>45182</v>
      </c>
      <c r="AA634" s="598"/>
      <c r="AB634" s="595"/>
      <c r="AC634" s="595"/>
      <c r="AD634" s="592"/>
      <c r="AE634" s="592"/>
      <c r="AF634" s="592" t="s">
        <v>398</v>
      </c>
      <c r="AG634" s="592" t="s">
        <v>488</v>
      </c>
      <c r="AH634" s="589"/>
      <c r="AI634" s="600" t="str">
        <f>IFERROR(VLOOKUP(cppm_pr[[#This Row],[Order Number]],SPHERE!C:CC,39,0),"")</f>
        <v/>
      </c>
      <c r="AJ634" s="600" t="str">
        <f>IFERROR(VLOOKUP(cppm_pr[[#This Row],[Order Number]],'DC TM ONE'!B:CN,42,0),"")</f>
        <v/>
      </c>
      <c r="AK634" s="589"/>
      <c r="AL634" s="599"/>
      <c r="AM634" s="592"/>
      <c r="AN634" s="592"/>
      <c r="AO634" s="592" t="s">
        <v>1487</v>
      </c>
      <c r="AP634" s="592"/>
      <c r="AQ634" s="598"/>
      <c r="AR634" s="592"/>
      <c r="AS634" s="592"/>
      <c r="AT634" s="598"/>
      <c r="AU634" s="592"/>
      <c r="AV634" s="592"/>
      <c r="AW634" s="592"/>
      <c r="AX634" s="592"/>
      <c r="AY634" s="592"/>
      <c r="AZ634" s="592"/>
      <c r="BA634" s="592"/>
      <c r="BB634" s="592"/>
      <c r="BC634" s="592"/>
      <c r="BD634" s="592"/>
      <c r="BE634" s="592"/>
      <c r="BF634" s="592"/>
      <c r="BG634" s="592"/>
      <c r="BH634" s="592"/>
    </row>
    <row r="635" spans="1:60" ht="12" customHeight="1">
      <c r="A635" s="600">
        <v>491</v>
      </c>
      <c r="B635" s="600" t="s">
        <v>73</v>
      </c>
      <c r="C635" s="601" t="s">
        <v>267</v>
      </c>
      <c r="D635" s="602"/>
      <c r="E635" s="848">
        <v>4902148792</v>
      </c>
      <c r="F635" s="603" t="s">
        <v>1140</v>
      </c>
      <c r="G635" s="603" t="s">
        <v>2681</v>
      </c>
      <c r="H635" s="603" t="s">
        <v>1138</v>
      </c>
      <c r="I635" s="600" t="s">
        <v>2680</v>
      </c>
      <c r="J635" s="600" t="s">
        <v>2682</v>
      </c>
      <c r="K635" s="845">
        <v>4902148792</v>
      </c>
      <c r="L635" s="606" t="s">
        <v>57</v>
      </c>
      <c r="M635" s="845"/>
      <c r="N635" s="606"/>
      <c r="O635" s="603"/>
      <c r="P635" s="625"/>
      <c r="Q635" s="625"/>
      <c r="R635" s="600">
        <f t="shared" si="9"/>
        <v>0</v>
      </c>
      <c r="S635" s="600"/>
      <c r="T635" s="607" t="str">
        <f>VLOOKUP(cppm_pr[[#This Row],[Status]],'All Link_LOV'!$I$32:$K$72,2,0)</f>
        <v>PO Issued</v>
      </c>
      <c r="U635" s="607" t="s">
        <v>2593</v>
      </c>
      <c r="V635" s="603">
        <v>16</v>
      </c>
      <c r="W635" s="607"/>
      <c r="X635" s="603"/>
      <c r="Y635" s="603" t="s">
        <v>6058</v>
      </c>
      <c r="Z635" s="608">
        <v>45182</v>
      </c>
      <c r="AA635" s="610"/>
      <c r="AB635" s="606"/>
      <c r="AC635" s="606"/>
      <c r="AD635" s="603"/>
      <c r="AE635" s="603"/>
      <c r="AF635" s="603" t="s">
        <v>398</v>
      </c>
      <c r="AG635" s="603" t="s">
        <v>488</v>
      </c>
      <c r="AH635" s="603" t="s">
        <v>1137</v>
      </c>
      <c r="AI635" s="600" t="str">
        <f>IFERROR(VLOOKUP(cppm_pr[[#This Row],[Order Number]],SPHERE!C:CC,39,0),"")</f>
        <v/>
      </c>
      <c r="AJ635" s="600" t="str">
        <f>IFERROR(VLOOKUP(cppm_pr[[#This Row],[Order Number]],'DC TM ONE'!B:CN,42,0),"")</f>
        <v/>
      </c>
      <c r="AK635" s="603"/>
      <c r="AL635" s="609"/>
      <c r="AM635" s="603"/>
      <c r="AN635" s="603"/>
      <c r="AO635" s="663" t="s">
        <v>2680</v>
      </c>
      <c r="AP635" s="603"/>
      <c r="AQ635" s="610"/>
      <c r="AR635" s="603"/>
      <c r="AS635" s="603"/>
      <c r="AT635" s="610"/>
      <c r="AU635" s="603"/>
      <c r="AV635" s="603"/>
      <c r="AW635" s="603"/>
      <c r="AX635" s="603"/>
      <c r="AY635" s="603"/>
      <c r="AZ635" s="603"/>
      <c r="BA635" s="603"/>
      <c r="BB635" s="603"/>
      <c r="BC635" s="603"/>
      <c r="BD635" s="603"/>
      <c r="BE635" s="603"/>
      <c r="BF635" s="603"/>
      <c r="BG635" s="603"/>
      <c r="BH635" s="603"/>
    </row>
    <row r="636" spans="1:60" ht="12" customHeight="1">
      <c r="A636" s="589">
        <v>633</v>
      </c>
      <c r="B636" s="589" t="s">
        <v>81</v>
      </c>
      <c r="C636" s="590" t="s">
        <v>267</v>
      </c>
      <c r="D636" s="591">
        <v>45182</v>
      </c>
      <c r="E636" s="589" t="s">
        <v>3386</v>
      </c>
      <c r="F636" s="592" t="s">
        <v>1494</v>
      </c>
      <c r="G636" s="592" t="s">
        <v>3387</v>
      </c>
      <c r="H636" s="592" t="s">
        <v>1490</v>
      </c>
      <c r="I636" s="589" t="s">
        <v>1493</v>
      </c>
      <c r="J636" s="589" t="s">
        <v>3390</v>
      </c>
      <c r="K636" s="593" t="s">
        <v>3386</v>
      </c>
      <c r="L636" s="590" t="s">
        <v>1492</v>
      </c>
      <c r="M636" s="593"/>
      <c r="N636" s="595"/>
      <c r="O636" s="592"/>
      <c r="P636" s="655"/>
      <c r="Q636" s="655"/>
      <c r="R636" s="589">
        <f t="shared" si="9"/>
        <v>0</v>
      </c>
      <c r="S636" s="589"/>
      <c r="T636" s="596" t="str">
        <f>VLOOKUP(cppm_pr[[#This Row],[Status]],'All Link_LOV'!$I$32:$K$72,2,0)</f>
        <v>PO Issued</v>
      </c>
      <c r="U636" s="596" t="s">
        <v>2593</v>
      </c>
      <c r="V636" s="592">
        <v>158</v>
      </c>
      <c r="W636" s="596"/>
      <c r="X636" s="592"/>
      <c r="Y636" s="592" t="s">
        <v>6058</v>
      </c>
      <c r="Z636" s="597">
        <v>45182</v>
      </c>
      <c r="AA636" s="598"/>
      <c r="AB636" s="595"/>
      <c r="AC636" s="595"/>
      <c r="AD636" s="592"/>
      <c r="AE636" s="592"/>
      <c r="AF636" s="592" t="s">
        <v>398</v>
      </c>
      <c r="AG636" s="592" t="s">
        <v>488</v>
      </c>
      <c r="AH636" s="589" t="s">
        <v>1489</v>
      </c>
      <c r="AI636" s="600" t="str">
        <f>IFERROR(VLOOKUP(cppm_pr[[#This Row],[Order Number]],SPHERE!C:CC,39,0),"")</f>
        <v/>
      </c>
      <c r="AJ636" s="600" t="str">
        <f>IFERROR(VLOOKUP(cppm_pr[[#This Row],[Order Number]],'DC TM ONE'!B:CN,42,0),"")</f>
        <v/>
      </c>
      <c r="AK636" s="589"/>
      <c r="AL636" s="599"/>
      <c r="AM636" s="592"/>
      <c r="AN636" s="592"/>
      <c r="AO636" s="589" t="s">
        <v>1493</v>
      </c>
      <c r="AP636" s="592"/>
      <c r="AQ636" s="598"/>
      <c r="AR636" s="592"/>
      <c r="AS636" s="592"/>
      <c r="AT636" s="598"/>
      <c r="AU636" s="592"/>
      <c r="AV636" s="592"/>
      <c r="AW636" s="592"/>
      <c r="AX636" s="592"/>
      <c r="AY636" s="592"/>
      <c r="AZ636" s="592"/>
      <c r="BA636" s="592"/>
      <c r="BB636" s="592"/>
      <c r="BC636" s="592"/>
      <c r="BD636" s="592"/>
      <c r="BE636" s="592"/>
      <c r="BF636" s="592"/>
      <c r="BG636" s="592"/>
      <c r="BH636" s="592"/>
    </row>
    <row r="637" spans="1:60" ht="12" customHeight="1">
      <c r="A637" s="600">
        <v>493</v>
      </c>
      <c r="B637" s="600" t="s">
        <v>73</v>
      </c>
      <c r="C637" s="601" t="s">
        <v>267</v>
      </c>
      <c r="D637" s="602"/>
      <c r="E637" s="607">
        <v>4902121514</v>
      </c>
      <c r="F637" s="603" t="s">
        <v>1149</v>
      </c>
      <c r="G637" s="603" t="s">
        <v>2690</v>
      </c>
      <c r="H637" s="603" t="s">
        <v>1146</v>
      </c>
      <c r="I637" s="603" t="s">
        <v>1148</v>
      </c>
      <c r="J637" s="600" t="s">
        <v>2691</v>
      </c>
      <c r="K637" s="607">
        <v>4902121514</v>
      </c>
      <c r="L637" s="606" t="s">
        <v>57</v>
      </c>
      <c r="M637" s="607"/>
      <c r="N637" s="606"/>
      <c r="O637" s="603"/>
      <c r="P637" s="625"/>
      <c r="Q637" s="625"/>
      <c r="R637" s="600">
        <f t="shared" si="9"/>
        <v>0</v>
      </c>
      <c r="S637" s="600"/>
      <c r="T637" s="607" t="str">
        <f>VLOOKUP(cppm_pr[[#This Row],[Status]],'All Link_LOV'!$I$32:$K$72,2,0)</f>
        <v>PO Issued</v>
      </c>
      <c r="U637" s="607" t="s">
        <v>2593</v>
      </c>
      <c r="V637" s="603">
        <v>18</v>
      </c>
      <c r="W637" s="607"/>
      <c r="X637" s="603"/>
      <c r="Y637" s="603" t="s">
        <v>6058</v>
      </c>
      <c r="Z637" s="608">
        <v>45182</v>
      </c>
      <c r="AA637" s="610"/>
      <c r="AB637" s="606"/>
      <c r="AC637" s="606"/>
      <c r="AD637" s="603"/>
      <c r="AE637" s="603"/>
      <c r="AF637" s="603" t="s">
        <v>398</v>
      </c>
      <c r="AG637" s="603" t="s">
        <v>488</v>
      </c>
      <c r="AH637" s="603" t="s">
        <v>1145</v>
      </c>
      <c r="AI637" s="600" t="str">
        <f>IFERROR(VLOOKUP(cppm_pr[[#This Row],[Order Number]],SPHERE!C:CC,39,0),"")</f>
        <v/>
      </c>
      <c r="AJ637" s="600" t="str">
        <f>IFERROR(VLOOKUP(cppm_pr[[#This Row],[Order Number]],'DC TM ONE'!B:CN,42,0),"")</f>
        <v/>
      </c>
      <c r="AK637" s="603"/>
      <c r="AL637" s="609"/>
      <c r="AM637" s="603"/>
      <c r="AN637" s="603"/>
      <c r="AO637" s="603" t="s">
        <v>1148</v>
      </c>
      <c r="AP637" s="603"/>
      <c r="AQ637" s="610"/>
      <c r="AR637" s="603"/>
      <c r="AS637" s="603"/>
      <c r="AT637" s="610"/>
      <c r="AU637" s="603"/>
      <c r="AV637" s="603"/>
      <c r="AW637" s="603"/>
      <c r="AX637" s="603"/>
      <c r="AY637" s="603"/>
      <c r="AZ637" s="603"/>
      <c r="BA637" s="603"/>
      <c r="BB637" s="603"/>
      <c r="BC637" s="603"/>
      <c r="BD637" s="603"/>
      <c r="BE637" s="603"/>
      <c r="BF637" s="603"/>
      <c r="BG637" s="603"/>
      <c r="BH637" s="603"/>
    </row>
    <row r="638" spans="1:60" s="544" customFormat="1" ht="12" customHeight="1">
      <c r="A638" s="630">
        <v>635</v>
      </c>
      <c r="B638" s="630" t="s">
        <v>77</v>
      </c>
      <c r="C638" s="590" t="s">
        <v>267</v>
      </c>
      <c r="D638" s="629"/>
      <c r="E638" s="589" t="s">
        <v>2952</v>
      </c>
      <c r="F638" s="634" t="s">
        <v>3403</v>
      </c>
      <c r="G638" s="634" t="s">
        <v>3402</v>
      </c>
      <c r="H638" s="634" t="s">
        <v>3401</v>
      </c>
      <c r="I638" s="589"/>
      <c r="J638" s="630" t="s">
        <v>3404</v>
      </c>
      <c r="K638" s="631"/>
      <c r="L638" s="636" t="s">
        <v>2773</v>
      </c>
      <c r="M638" s="631"/>
      <c r="N638" s="636"/>
      <c r="O638" s="634"/>
      <c r="P638" s="655"/>
      <c r="Q638" s="655"/>
      <c r="R638" s="589">
        <f t="shared" si="9"/>
        <v>0</v>
      </c>
      <c r="S638" s="589"/>
      <c r="T638" s="633" t="str">
        <f>VLOOKUP(cppm_pr[[#This Row],[Status]],'All Link_LOV'!$I$32:$K$72,2,0)</f>
        <v>PO Issued</v>
      </c>
      <c r="U638" s="633" t="s">
        <v>2593</v>
      </c>
      <c r="V638" s="634">
        <v>160</v>
      </c>
      <c r="W638" s="633"/>
      <c r="X638" s="634"/>
      <c r="Y638" s="634" t="s">
        <v>6058</v>
      </c>
      <c r="Z638" s="635">
        <v>45182</v>
      </c>
      <c r="AA638" s="638"/>
      <c r="AB638" s="636"/>
      <c r="AC638" s="636"/>
      <c r="AD638" s="634"/>
      <c r="AE638" s="634"/>
      <c r="AF638" s="634" t="s">
        <v>398</v>
      </c>
      <c r="AG638" s="634" t="s">
        <v>488</v>
      </c>
      <c r="AH638" s="634"/>
      <c r="AI638" s="600" t="str">
        <f>IFERROR(VLOOKUP(cppm_pr[[#This Row],[Order Number]],SPHERE!C:CC,39,0),"")</f>
        <v/>
      </c>
      <c r="AJ638" s="600" t="str">
        <f>IFERROR(VLOOKUP(cppm_pr[[#This Row],[Order Number]],'DC TM ONE'!B:CN,42,0),"")</f>
        <v/>
      </c>
      <c r="AK638" s="634"/>
      <c r="AL638" s="637"/>
      <c r="AM638" s="634"/>
      <c r="AN638" s="634"/>
      <c r="AO638" s="634" t="s">
        <v>3406</v>
      </c>
      <c r="AP638" s="634"/>
      <c r="AQ638" s="638"/>
      <c r="AR638" s="634"/>
      <c r="AS638" s="634"/>
      <c r="AT638" s="638"/>
      <c r="AU638" s="634"/>
      <c r="AV638" s="634"/>
      <c r="AW638" s="634"/>
      <c r="AX638" s="634"/>
      <c r="AY638" s="634"/>
      <c r="AZ638" s="634"/>
      <c r="BA638" s="634"/>
      <c r="BB638" s="634"/>
      <c r="BC638" s="634"/>
      <c r="BD638" s="634"/>
      <c r="BE638" s="634"/>
      <c r="BF638" s="634"/>
      <c r="BG638" s="634"/>
      <c r="BH638" s="634"/>
    </row>
    <row r="639" spans="1:60" ht="12" customHeight="1">
      <c r="A639" s="600">
        <v>636</v>
      </c>
      <c r="B639" s="662" t="s">
        <v>2744</v>
      </c>
      <c r="C639" s="601" t="s">
        <v>256</v>
      </c>
      <c r="D639" s="602"/>
      <c r="E639" s="600" t="s">
        <v>9527</v>
      </c>
      <c r="F639" s="603" t="s">
        <v>3410</v>
      </c>
      <c r="G639" s="603" t="s">
        <v>3409</v>
      </c>
      <c r="H639" s="603" t="s">
        <v>3408</v>
      </c>
      <c r="I639" s="607" t="s">
        <v>3407</v>
      </c>
      <c r="J639" s="600" t="s">
        <v>3411</v>
      </c>
      <c r="K639" s="843"/>
      <c r="L639" s="606" t="s">
        <v>2749</v>
      </c>
      <c r="M639" s="611"/>
      <c r="N639" s="606"/>
      <c r="O639" s="603"/>
      <c r="P639" s="665"/>
      <c r="Q639" s="665"/>
      <c r="R639" s="607">
        <f t="shared" si="9"/>
        <v>0</v>
      </c>
      <c r="S639" s="607"/>
      <c r="T639" s="607" t="str">
        <f>VLOOKUP(cppm_pr[[#This Row],[Status]],'All Link_LOV'!$I$32:$K$72,2,0)</f>
        <v>PO Issued / Not Require LOR</v>
      </c>
      <c r="U639" s="607" t="s">
        <v>2593</v>
      </c>
      <c r="V639" s="603">
        <v>161</v>
      </c>
      <c r="W639" s="607" t="s">
        <v>8026</v>
      </c>
      <c r="X639" s="603" t="s">
        <v>499</v>
      </c>
      <c r="Y639" s="603"/>
      <c r="Z639" s="608">
        <v>45182</v>
      </c>
      <c r="AA639" s="603"/>
      <c r="AB639" s="606"/>
      <c r="AC639" s="606"/>
      <c r="AD639" s="603"/>
      <c r="AE639" s="603"/>
      <c r="AF639" s="603" t="s">
        <v>398</v>
      </c>
      <c r="AG639" s="603" t="s">
        <v>488</v>
      </c>
      <c r="AH639" s="603" t="s">
        <v>9528</v>
      </c>
      <c r="AI639" s="600" t="str">
        <f>IFERROR(VLOOKUP(cppm_pr[[#This Row],[Order Number]],SPHERE!C:CC,39,0),"")</f>
        <v/>
      </c>
      <c r="AJ639" s="600" t="str">
        <f>IFERROR(VLOOKUP(cppm_pr[[#This Row],[Order Number]],'DC TM ONE'!B:CN,42,0),"")</f>
        <v/>
      </c>
      <c r="AK639" s="603"/>
      <c r="AL639" s="609"/>
      <c r="AM639" s="603" t="s">
        <v>8029</v>
      </c>
      <c r="AN639" s="603"/>
      <c r="AO639" s="702" t="s">
        <v>3407</v>
      </c>
      <c r="AP639" s="603"/>
      <c r="AQ639" s="610"/>
      <c r="AR639" s="603"/>
      <c r="AS639" s="603"/>
      <c r="AT639" s="610"/>
      <c r="AU639" s="603"/>
      <c r="AV639" s="603"/>
      <c r="AW639" s="603"/>
      <c r="AX639" s="603"/>
      <c r="AY639" s="603"/>
      <c r="AZ639" s="603"/>
      <c r="BA639" s="603"/>
      <c r="BB639" s="603"/>
      <c r="BC639" s="603"/>
      <c r="BD639" s="603"/>
      <c r="BE639" s="603"/>
      <c r="BF639" s="603"/>
      <c r="BG639" s="600" t="s">
        <v>3412</v>
      </c>
      <c r="BH639" s="603"/>
    </row>
    <row r="640" spans="1:60" ht="12" customHeight="1">
      <c r="A640" s="589">
        <v>494</v>
      </c>
      <c r="B640" s="589" t="s">
        <v>73</v>
      </c>
      <c r="C640" s="590" t="s">
        <v>267</v>
      </c>
      <c r="D640" s="591"/>
      <c r="E640" s="842">
        <v>4902150117</v>
      </c>
      <c r="F640" s="592" t="s">
        <v>1153</v>
      </c>
      <c r="G640" s="592" t="s">
        <v>2695</v>
      </c>
      <c r="H640" s="592" t="s">
        <v>1151</v>
      </c>
      <c r="I640" s="589" t="s">
        <v>2423</v>
      </c>
      <c r="J640" s="589" t="s">
        <v>2696</v>
      </c>
      <c r="K640" s="842">
        <v>4902150117</v>
      </c>
      <c r="L640" s="595" t="s">
        <v>57</v>
      </c>
      <c r="M640" s="842"/>
      <c r="N640" s="595"/>
      <c r="O640" s="592"/>
      <c r="P640" s="655"/>
      <c r="Q640" s="655"/>
      <c r="R640" s="589">
        <f t="shared" si="9"/>
        <v>0</v>
      </c>
      <c r="S640" s="589"/>
      <c r="T640" s="596" t="str">
        <f>VLOOKUP(cppm_pr[[#This Row],[Status]],'All Link_LOV'!$I$32:$K$72,2,0)</f>
        <v>PO Issued</v>
      </c>
      <c r="U640" s="596" t="s">
        <v>2593</v>
      </c>
      <c r="V640" s="592">
        <v>19</v>
      </c>
      <c r="W640" s="596"/>
      <c r="X640" s="592"/>
      <c r="Y640" s="592" t="s">
        <v>8225</v>
      </c>
      <c r="Z640" s="597">
        <v>45182</v>
      </c>
      <c r="AA640" s="592"/>
      <c r="AB640" s="595"/>
      <c r="AC640" s="595"/>
      <c r="AD640" s="592"/>
      <c r="AE640" s="592"/>
      <c r="AF640" s="592" t="s">
        <v>398</v>
      </c>
      <c r="AG640" s="592" t="s">
        <v>488</v>
      </c>
      <c r="AH640" s="592" t="s">
        <v>1150</v>
      </c>
      <c r="AI640" s="600" t="str">
        <f>IFERROR(VLOOKUP(cppm_pr[[#This Row],[Order Number]],SPHERE!C:CC,39,0),"")</f>
        <v/>
      </c>
      <c r="AJ640" s="600" t="str">
        <f>IFERROR(VLOOKUP(cppm_pr[[#This Row],[Order Number]],'DC TM ONE'!B:CN,42,0),"")</f>
        <v/>
      </c>
      <c r="AK640" s="592"/>
      <c r="AL640" s="599"/>
      <c r="AM640" s="592"/>
      <c r="AN640" s="592"/>
      <c r="AO640" s="681" t="s">
        <v>2423</v>
      </c>
      <c r="AP640" s="592"/>
      <c r="AQ640" s="598"/>
      <c r="AR640" s="592"/>
      <c r="AS640" s="592"/>
      <c r="AT640" s="598"/>
      <c r="AU640" s="592"/>
      <c r="AV640" s="592"/>
      <c r="AW640" s="592"/>
      <c r="AX640" s="592"/>
      <c r="AY640" s="592"/>
      <c r="AZ640" s="592"/>
      <c r="BA640" s="592"/>
      <c r="BB640" s="592"/>
      <c r="BC640" s="592"/>
      <c r="BD640" s="592"/>
      <c r="BE640" s="592"/>
      <c r="BF640" s="592"/>
      <c r="BG640" s="592"/>
      <c r="BH640" s="592"/>
    </row>
    <row r="641" spans="1:60" ht="12" customHeight="1">
      <c r="A641" s="600">
        <v>638</v>
      </c>
      <c r="B641" s="600" t="s">
        <v>63</v>
      </c>
      <c r="C641" s="601" t="s">
        <v>267</v>
      </c>
      <c r="D641" s="602">
        <v>45198</v>
      </c>
      <c r="E641" s="600" t="s">
        <v>9529</v>
      </c>
      <c r="F641" s="603" t="s">
        <v>1498</v>
      </c>
      <c r="G641" s="603" t="s">
        <v>1842</v>
      </c>
      <c r="H641" s="603" t="s">
        <v>1496</v>
      </c>
      <c r="I641" s="607" t="s">
        <v>1497</v>
      </c>
      <c r="J641" s="600" t="s">
        <v>3423</v>
      </c>
      <c r="K641" s="611" t="s">
        <v>9530</v>
      </c>
      <c r="L641" s="606" t="s">
        <v>1728</v>
      </c>
      <c r="M641" s="611"/>
      <c r="N641" s="601"/>
      <c r="O641" s="603"/>
      <c r="P641" s="665"/>
      <c r="Q641" s="665"/>
      <c r="R641" s="607">
        <f t="shared" si="9"/>
        <v>0</v>
      </c>
      <c r="S641" s="607"/>
      <c r="T641" s="607" t="str">
        <f>VLOOKUP(cppm_pr[[#This Row],[Status]],'All Link_LOV'!$I$32:$K$72,2,0)</f>
        <v>PO Issued</v>
      </c>
      <c r="U641" s="607" t="s">
        <v>2593</v>
      </c>
      <c r="V641" s="603">
        <v>163</v>
      </c>
      <c r="W641" s="607" t="s">
        <v>8026</v>
      </c>
      <c r="X641" s="603" t="s">
        <v>499</v>
      </c>
      <c r="Y641" s="603"/>
      <c r="Z641" s="608">
        <v>45182</v>
      </c>
      <c r="AA641" s="603"/>
      <c r="AB641" s="606"/>
      <c r="AC641" s="606"/>
      <c r="AD641" s="603"/>
      <c r="AE641" s="603"/>
      <c r="AF641" s="603" t="s">
        <v>398</v>
      </c>
      <c r="AG641" s="603" t="s">
        <v>488</v>
      </c>
      <c r="AH641" s="600" t="s">
        <v>1495</v>
      </c>
      <c r="AI641" s="600" t="str">
        <f>IFERROR(VLOOKUP(cppm_pr[[#This Row],[Order Number]],SPHERE!C:CC,39,0),"")</f>
        <v/>
      </c>
      <c r="AJ641" s="600" t="str">
        <f>IFERROR(VLOOKUP(cppm_pr[[#This Row],[Order Number]],'DC TM ONE'!B:CN,42,0),"")</f>
        <v/>
      </c>
      <c r="AK641" s="600"/>
      <c r="AL641" s="609" t="s">
        <v>9276</v>
      </c>
      <c r="AM641" s="603"/>
      <c r="AN641" s="603"/>
      <c r="AO641" s="600"/>
      <c r="AP641" s="600"/>
      <c r="AQ641" s="600"/>
      <c r="AR641" s="600"/>
      <c r="AS641" s="600" t="s">
        <v>5140</v>
      </c>
      <c r="AT641" s="610"/>
      <c r="AU641" s="603"/>
      <c r="AV641" s="603"/>
      <c r="AW641" s="603"/>
      <c r="AX641" s="603"/>
      <c r="AY641" s="603"/>
      <c r="AZ641" s="603"/>
      <c r="BA641" s="603"/>
      <c r="BB641" s="603"/>
      <c r="BC641" s="603"/>
      <c r="BD641" s="603"/>
      <c r="BE641" s="603"/>
      <c r="BF641" s="603"/>
      <c r="BG641" s="600" t="s">
        <v>3424</v>
      </c>
      <c r="BH641" s="603"/>
    </row>
    <row r="642" spans="1:60" ht="12" customHeight="1">
      <c r="A642" s="589">
        <v>495</v>
      </c>
      <c r="B642" s="589" t="s">
        <v>73</v>
      </c>
      <c r="C642" s="590" t="s">
        <v>267</v>
      </c>
      <c r="D642" s="591"/>
      <c r="E642" s="596">
        <v>4902137867</v>
      </c>
      <c r="F642" s="592" t="s">
        <v>1158</v>
      </c>
      <c r="G642" s="592" t="s">
        <v>2700</v>
      </c>
      <c r="H642" s="592" t="s">
        <v>1155</v>
      </c>
      <c r="I642" s="589" t="s">
        <v>1157</v>
      </c>
      <c r="J642" s="589" t="s">
        <v>2701</v>
      </c>
      <c r="K642" s="842" t="s">
        <v>9531</v>
      </c>
      <c r="L642" s="595" t="s">
        <v>57</v>
      </c>
      <c r="M642" s="842"/>
      <c r="N642" s="595"/>
      <c r="O642" s="592"/>
      <c r="P642" s="655"/>
      <c r="Q642" s="655"/>
      <c r="R642" s="589">
        <f t="shared" si="9"/>
        <v>0</v>
      </c>
      <c r="S642" s="589"/>
      <c r="T642" s="596" t="str">
        <f>VLOOKUP(cppm_pr[[#This Row],[Status]],'All Link_LOV'!$I$32:$K$72,2,0)</f>
        <v>PO Issued</v>
      </c>
      <c r="U642" s="596" t="s">
        <v>2593</v>
      </c>
      <c r="V642" s="592">
        <v>20</v>
      </c>
      <c r="W642" s="596"/>
      <c r="X642" s="592"/>
      <c r="Y642" s="592" t="s">
        <v>6058</v>
      </c>
      <c r="Z642" s="597">
        <v>45182</v>
      </c>
      <c r="AA642" s="598"/>
      <c r="AB642" s="595"/>
      <c r="AC642" s="595"/>
      <c r="AD642" s="592"/>
      <c r="AE642" s="592"/>
      <c r="AF642" s="592" t="s">
        <v>398</v>
      </c>
      <c r="AG642" s="592" t="s">
        <v>488</v>
      </c>
      <c r="AH642" s="592" t="s">
        <v>1154</v>
      </c>
      <c r="AI642" s="600" t="str">
        <f>IFERROR(VLOOKUP(cppm_pr[[#This Row],[Order Number]],SPHERE!C:CC,39,0),"")</f>
        <v/>
      </c>
      <c r="AJ642" s="600" t="str">
        <f>IFERROR(VLOOKUP(cppm_pr[[#This Row],[Order Number]],'DC TM ONE'!B:CN,42,0),"")</f>
        <v/>
      </c>
      <c r="AK642" s="592"/>
      <c r="AL642" s="599"/>
      <c r="AM642" s="592"/>
      <c r="AN642" s="592"/>
      <c r="AO642" s="681" t="s">
        <v>1157</v>
      </c>
      <c r="AP642" s="592"/>
      <c r="AQ642" s="598"/>
      <c r="AR642" s="592"/>
      <c r="AS642" s="592"/>
      <c r="AT642" s="598"/>
      <c r="AU642" s="592"/>
      <c r="AV642" s="592"/>
      <c r="AW642" s="592"/>
      <c r="AX642" s="592"/>
      <c r="AY642" s="592"/>
      <c r="AZ642" s="592"/>
      <c r="BA642" s="592"/>
      <c r="BB642" s="592"/>
      <c r="BC642" s="592"/>
      <c r="BD642" s="592"/>
      <c r="BE642" s="592"/>
      <c r="BF642" s="592"/>
      <c r="BG642" s="592"/>
      <c r="BH642" s="592"/>
    </row>
    <row r="643" spans="1:60" ht="12" customHeight="1">
      <c r="A643" s="600">
        <v>496</v>
      </c>
      <c r="B643" s="600" t="s">
        <v>73</v>
      </c>
      <c r="C643" s="601" t="s">
        <v>267</v>
      </c>
      <c r="D643" s="602"/>
      <c r="E643" s="607">
        <v>4902102767</v>
      </c>
      <c r="F643" s="603" t="s">
        <v>1162</v>
      </c>
      <c r="G643" s="603" t="s">
        <v>2703</v>
      </c>
      <c r="H643" s="603" t="s">
        <v>1160</v>
      </c>
      <c r="I643" s="600" t="s">
        <v>1161</v>
      </c>
      <c r="J643" s="600" t="s">
        <v>2704</v>
      </c>
      <c r="K643" s="607">
        <v>4902102767</v>
      </c>
      <c r="L643" s="606" t="s">
        <v>57</v>
      </c>
      <c r="M643" s="607"/>
      <c r="N643" s="606"/>
      <c r="O643" s="603"/>
      <c r="P643" s="625"/>
      <c r="Q643" s="625"/>
      <c r="R643" s="600">
        <f t="shared" si="9"/>
        <v>0</v>
      </c>
      <c r="S643" s="600"/>
      <c r="T643" s="607" t="str">
        <f>VLOOKUP(cppm_pr[[#This Row],[Status]],'All Link_LOV'!$I$32:$K$72,2,0)</f>
        <v>PO Issued</v>
      </c>
      <c r="U643" s="607" t="s">
        <v>2593</v>
      </c>
      <c r="V643" s="603">
        <v>21</v>
      </c>
      <c r="W643" s="607"/>
      <c r="X643" s="603"/>
      <c r="Y643" s="603" t="s">
        <v>6058</v>
      </c>
      <c r="Z643" s="608">
        <v>45182</v>
      </c>
      <c r="AA643" s="603"/>
      <c r="AB643" s="606"/>
      <c r="AC643" s="606"/>
      <c r="AD643" s="603"/>
      <c r="AE643" s="603"/>
      <c r="AF643" s="603" t="s">
        <v>398</v>
      </c>
      <c r="AG643" s="603" t="s">
        <v>488</v>
      </c>
      <c r="AH643" s="603" t="s">
        <v>1159</v>
      </c>
      <c r="AI643" s="600" t="str">
        <f>IFERROR(VLOOKUP(cppm_pr[[#This Row],[Order Number]],SPHERE!C:CC,39,0),"")</f>
        <v/>
      </c>
      <c r="AJ643" s="600" t="str">
        <f>IFERROR(VLOOKUP(cppm_pr[[#This Row],[Order Number]],'DC TM ONE'!B:CN,42,0),"")</f>
        <v/>
      </c>
      <c r="AK643" s="603"/>
      <c r="AL643" s="609"/>
      <c r="AM643" s="603"/>
      <c r="AN643" s="603"/>
      <c r="AO643" s="663" t="s">
        <v>1161</v>
      </c>
      <c r="AP643" s="603"/>
      <c r="AQ643" s="610"/>
      <c r="AR643" s="603"/>
      <c r="AS643" s="603"/>
      <c r="AT643" s="610"/>
      <c r="AU643" s="603"/>
      <c r="AV643" s="603"/>
      <c r="AW643" s="603"/>
      <c r="AX643" s="603"/>
      <c r="AY643" s="603"/>
      <c r="AZ643" s="603"/>
      <c r="BA643" s="603"/>
      <c r="BB643" s="603"/>
      <c r="BC643" s="603"/>
      <c r="BD643" s="603"/>
      <c r="BE643" s="603"/>
      <c r="BF643" s="603"/>
      <c r="BG643" s="603"/>
      <c r="BH643" s="603"/>
    </row>
    <row r="644" spans="1:60" ht="12" customHeight="1">
      <c r="A644" s="589">
        <v>641</v>
      </c>
      <c r="B644" s="589" t="s">
        <v>62</v>
      </c>
      <c r="C644" s="590" t="s">
        <v>267</v>
      </c>
      <c r="D644" s="591"/>
      <c r="E644" s="589" t="s">
        <v>9532</v>
      </c>
      <c r="F644" s="592" t="s">
        <v>1503</v>
      </c>
      <c r="G644" s="592" t="s">
        <v>3440</v>
      </c>
      <c r="H644" s="592" t="s">
        <v>1500</v>
      </c>
      <c r="I644" s="596" t="s">
        <v>1502</v>
      </c>
      <c r="J644" s="589" t="s">
        <v>3441</v>
      </c>
      <c r="K644" s="589" t="s">
        <v>9532</v>
      </c>
      <c r="L644" s="595" t="s">
        <v>908</v>
      </c>
      <c r="M644" s="593"/>
      <c r="N644" s="595"/>
      <c r="O644" s="592"/>
      <c r="P644" s="691"/>
      <c r="Q644" s="691"/>
      <c r="R644" s="596">
        <f t="shared" ref="R644:R707" si="10">$Q644-$P644</f>
        <v>0</v>
      </c>
      <c r="S644" s="596"/>
      <c r="T644" s="596" t="str">
        <f>VLOOKUP(cppm_pr[[#This Row],[Status]],'All Link_LOV'!$I$32:$K$72,2,0)</f>
        <v>PO Issued</v>
      </c>
      <c r="U644" s="596" t="s">
        <v>2593</v>
      </c>
      <c r="V644" s="592">
        <v>166</v>
      </c>
      <c r="W644" s="596" t="s">
        <v>8026</v>
      </c>
      <c r="X644" s="603" t="s">
        <v>499</v>
      </c>
      <c r="Y644" s="603"/>
      <c r="Z644" s="597">
        <v>45182</v>
      </c>
      <c r="AA644" s="598"/>
      <c r="AB644" s="595"/>
      <c r="AC644" s="595"/>
      <c r="AD644" s="592"/>
      <c r="AE644" s="592"/>
      <c r="AF644" s="592" t="s">
        <v>398</v>
      </c>
      <c r="AG644" s="592" t="s">
        <v>488</v>
      </c>
      <c r="AH644" s="589"/>
      <c r="AI644" s="600" t="str">
        <f>IFERROR(VLOOKUP(cppm_pr[[#This Row],[Order Number]],SPHERE!C:CC,39,0),"")</f>
        <v/>
      </c>
      <c r="AJ644" s="600" t="str">
        <f>IFERROR(VLOOKUP(cppm_pr[[#This Row],[Order Number]],'DC TM ONE'!B:CN,42,0),"")</f>
        <v/>
      </c>
      <c r="AK644" s="589"/>
      <c r="AL644" s="599"/>
      <c r="AM644" s="592"/>
      <c r="AN644" s="592"/>
      <c r="AO644" s="592" t="s">
        <v>1502</v>
      </c>
      <c r="AP644" s="592"/>
      <c r="AQ644" s="598"/>
      <c r="AR644" s="592"/>
      <c r="AS644" s="592"/>
      <c r="AT644" s="598"/>
      <c r="AU644" s="592"/>
      <c r="AV644" s="592"/>
      <c r="AW644" s="592"/>
      <c r="AX644" s="592"/>
      <c r="AY644" s="592"/>
      <c r="AZ644" s="592"/>
      <c r="BA644" s="592"/>
      <c r="BB644" s="592"/>
      <c r="BC644" s="592"/>
      <c r="BD644" s="592"/>
      <c r="BE644" s="592"/>
      <c r="BF644" s="592"/>
      <c r="BG644" s="589" t="s">
        <v>3442</v>
      </c>
      <c r="BH644" s="592"/>
    </row>
    <row r="645" spans="1:60" ht="12" customHeight="1">
      <c r="A645" s="600">
        <v>498</v>
      </c>
      <c r="B645" s="600" t="s">
        <v>73</v>
      </c>
      <c r="C645" s="601" t="s">
        <v>267</v>
      </c>
      <c r="D645" s="602"/>
      <c r="E645" s="607" t="s">
        <v>9533</v>
      </c>
      <c r="F645" s="603" t="s">
        <v>1172</v>
      </c>
      <c r="G645" s="603" t="s">
        <v>2712</v>
      </c>
      <c r="H645" s="603" t="s">
        <v>1170</v>
      </c>
      <c r="I645" s="607" t="s">
        <v>3622</v>
      </c>
      <c r="J645" s="600" t="s">
        <v>2713</v>
      </c>
      <c r="K645" s="607" t="s">
        <v>9533</v>
      </c>
      <c r="L645" s="606" t="s">
        <v>57</v>
      </c>
      <c r="M645" s="607"/>
      <c r="N645" s="606"/>
      <c r="O645" s="603"/>
      <c r="P645" s="665"/>
      <c r="Q645" s="665"/>
      <c r="R645" s="607">
        <f t="shared" si="10"/>
        <v>0</v>
      </c>
      <c r="S645" s="607"/>
      <c r="T645" s="607" t="str">
        <f>VLOOKUP(cppm_pr[[#This Row],[Status]],'All Link_LOV'!$I$32:$K$72,2,0)</f>
        <v>PO Issued</v>
      </c>
      <c r="U645" s="607" t="s">
        <v>2593</v>
      </c>
      <c r="V645" s="603">
        <v>23</v>
      </c>
      <c r="W645" s="607" t="s">
        <v>8026</v>
      </c>
      <c r="X645" s="603" t="s">
        <v>499</v>
      </c>
      <c r="Y645" s="603"/>
      <c r="Z645" s="608">
        <v>45182</v>
      </c>
      <c r="AA645" s="603"/>
      <c r="AB645" s="606"/>
      <c r="AC645" s="606"/>
      <c r="AD645" s="603"/>
      <c r="AE645" s="603"/>
      <c r="AF645" s="603" t="s">
        <v>398</v>
      </c>
      <c r="AG645" s="603" t="s">
        <v>488</v>
      </c>
      <c r="AH645" s="603" t="s">
        <v>9534</v>
      </c>
      <c r="AI645" s="600" t="str">
        <f>IFERROR(VLOOKUP(cppm_pr[[#This Row],[Order Number]],SPHERE!C:CC,39,0),"")</f>
        <v/>
      </c>
      <c r="AJ645" s="600" t="str">
        <f>IFERROR(VLOOKUP(cppm_pr[[#This Row],[Order Number]],'DC TM ONE'!B:CN,42,0),"")</f>
        <v/>
      </c>
      <c r="AK645" s="603"/>
      <c r="AL645" s="609"/>
      <c r="AM645" s="603"/>
      <c r="AN645" s="603"/>
      <c r="AO645" s="663" t="s">
        <v>2710</v>
      </c>
      <c r="AP645" s="603"/>
      <c r="AQ645" s="610"/>
      <c r="AR645" s="603"/>
      <c r="AS645" s="603"/>
      <c r="AT645" s="610"/>
      <c r="AU645" s="603"/>
      <c r="AV645" s="603"/>
      <c r="AW645" s="603"/>
      <c r="AX645" s="603"/>
      <c r="AY645" s="603"/>
      <c r="AZ645" s="603"/>
      <c r="BA645" s="603"/>
      <c r="BB645" s="603"/>
      <c r="BC645" s="603"/>
      <c r="BD645" s="603"/>
      <c r="BE645" s="603"/>
      <c r="BF645" s="603"/>
      <c r="BG645" s="600" t="s">
        <v>2714</v>
      </c>
      <c r="BH645" s="603"/>
    </row>
    <row r="646" spans="1:60" ht="12" customHeight="1">
      <c r="A646" s="589">
        <v>643</v>
      </c>
      <c r="B646" s="589" t="s">
        <v>77</v>
      </c>
      <c r="C646" s="590" t="s">
        <v>267</v>
      </c>
      <c r="D646" s="591"/>
      <c r="E646" s="589" t="s">
        <v>3450</v>
      </c>
      <c r="F646" s="592" t="s">
        <v>3453</v>
      </c>
      <c r="G646" s="592" t="s">
        <v>3452</v>
      </c>
      <c r="H646" s="592" t="s">
        <v>3451</v>
      </c>
      <c r="I646" s="596" t="s">
        <v>3449</v>
      </c>
      <c r="J646" s="589" t="s">
        <v>3454</v>
      </c>
      <c r="K646" s="593"/>
      <c r="L646" s="595" t="s">
        <v>1691</v>
      </c>
      <c r="M646" s="593"/>
      <c r="N646" s="595"/>
      <c r="O646" s="592"/>
      <c r="P646" s="691"/>
      <c r="Q646" s="691"/>
      <c r="R646" s="596">
        <f t="shared" si="10"/>
        <v>0</v>
      </c>
      <c r="S646" s="596"/>
      <c r="T646" s="596" t="str">
        <f>VLOOKUP(cppm_pr[[#This Row],[Status]],'All Link_LOV'!$I$32:$K$72,2,0)</f>
        <v>PO Issued</v>
      </c>
      <c r="U646" s="596" t="s">
        <v>2593</v>
      </c>
      <c r="V646" s="592">
        <v>168</v>
      </c>
      <c r="W646" s="596" t="s">
        <v>8026</v>
      </c>
      <c r="X646" s="603" t="s">
        <v>499</v>
      </c>
      <c r="Y646" s="603"/>
      <c r="Z646" s="597">
        <v>45182</v>
      </c>
      <c r="AA646" s="598"/>
      <c r="AB646" s="595"/>
      <c r="AC646" s="595"/>
      <c r="AD646" s="592"/>
      <c r="AE646" s="592"/>
      <c r="AF646" s="592" t="s">
        <v>398</v>
      </c>
      <c r="AG646" s="592" t="s">
        <v>488</v>
      </c>
      <c r="AH646" s="592"/>
      <c r="AI646" s="600" t="str">
        <f>IFERROR(VLOOKUP(cppm_pr[[#This Row],[Order Number]],SPHERE!C:CC,39,0),"")</f>
        <v/>
      </c>
      <c r="AJ646" s="600" t="str">
        <f>IFERROR(VLOOKUP(cppm_pr[[#This Row],[Order Number]],'DC TM ONE'!B:CN,42,0),"")</f>
        <v/>
      </c>
      <c r="AK646" s="592"/>
      <c r="AL646" s="599"/>
      <c r="AM646" s="592"/>
      <c r="AN646" s="592"/>
      <c r="AO646" s="592" t="s">
        <v>3449</v>
      </c>
      <c r="AP646" s="592"/>
      <c r="AQ646" s="598"/>
      <c r="AR646" s="592"/>
      <c r="AS646" s="592"/>
      <c r="AT646" s="598"/>
      <c r="AU646" s="592"/>
      <c r="AV646" s="592"/>
      <c r="AW646" s="592"/>
      <c r="AX646" s="592"/>
      <c r="AY646" s="592"/>
      <c r="AZ646" s="592"/>
      <c r="BA646" s="592"/>
      <c r="BB646" s="592"/>
      <c r="BC646" s="592"/>
      <c r="BD646" s="592"/>
      <c r="BE646" s="592"/>
      <c r="BF646" s="592"/>
      <c r="BG646" s="589" t="s">
        <v>3455</v>
      </c>
      <c r="BH646" s="592"/>
    </row>
    <row r="647" spans="1:60" ht="12" customHeight="1">
      <c r="A647" s="600">
        <v>644</v>
      </c>
      <c r="B647" s="705" t="s">
        <v>79</v>
      </c>
      <c r="C647" s="601" t="s">
        <v>267</v>
      </c>
      <c r="D647" s="602"/>
      <c r="E647" s="600" t="s">
        <v>9535</v>
      </c>
      <c r="F647" s="603" t="s">
        <v>3459</v>
      </c>
      <c r="G647" s="603" t="s">
        <v>3458</v>
      </c>
      <c r="H647" s="603" t="s">
        <v>3457</v>
      </c>
      <c r="I647" s="600" t="s">
        <v>3456</v>
      </c>
      <c r="J647" s="600" t="s">
        <v>3461</v>
      </c>
      <c r="K647" s="843">
        <v>4902151555</v>
      </c>
      <c r="L647" s="606" t="s">
        <v>2749</v>
      </c>
      <c r="M647" s="611"/>
      <c r="N647" s="606"/>
      <c r="O647" s="603"/>
      <c r="P647" s="625"/>
      <c r="Q647" s="625"/>
      <c r="R647" s="600">
        <f t="shared" si="10"/>
        <v>0</v>
      </c>
      <c r="S647" s="600"/>
      <c r="T647" s="607" t="str">
        <f>VLOOKUP(cppm_pr[[#This Row],[Status]],'All Link_LOV'!$I$32:$K$72,2,0)</f>
        <v>PO Issued</v>
      </c>
      <c r="U647" s="607" t="s">
        <v>2593</v>
      </c>
      <c r="V647" s="603">
        <v>169</v>
      </c>
      <c r="W647" s="607"/>
      <c r="X647" s="603"/>
      <c r="Y647" s="603" t="s">
        <v>8225</v>
      </c>
      <c r="Z647" s="608">
        <v>45182</v>
      </c>
      <c r="AA647" s="603"/>
      <c r="AB647" s="606"/>
      <c r="AC647" s="606"/>
      <c r="AD647" s="603"/>
      <c r="AE647" s="603"/>
      <c r="AF647" s="603" t="s">
        <v>398</v>
      </c>
      <c r="AG647" s="603" t="s">
        <v>488</v>
      </c>
      <c r="AH647" s="603" t="s">
        <v>9536</v>
      </c>
      <c r="AI647" s="600" t="str">
        <f>IFERROR(VLOOKUP(cppm_pr[[#This Row],[Order Number]],SPHERE!C:CC,39,0),"")</f>
        <v/>
      </c>
      <c r="AJ647" s="600" t="str">
        <f>IFERROR(VLOOKUP(cppm_pr[[#This Row],[Order Number]],'DC TM ONE'!B:CN,42,0),"")</f>
        <v/>
      </c>
      <c r="AK647" s="603"/>
      <c r="AL647" s="609"/>
      <c r="AM647" s="603" t="s">
        <v>6440</v>
      </c>
      <c r="AN647" s="603"/>
      <c r="AO647" s="702" t="s">
        <v>3456</v>
      </c>
      <c r="AP647" s="603"/>
      <c r="AQ647" s="610"/>
      <c r="AR647" s="603">
        <v>3400039018</v>
      </c>
      <c r="AS647" s="603" t="s">
        <v>3460</v>
      </c>
      <c r="AT647" s="610"/>
      <c r="AU647" s="603"/>
      <c r="AV647" s="603"/>
      <c r="AW647" s="603"/>
      <c r="AX647" s="603"/>
      <c r="AY647" s="603"/>
      <c r="AZ647" s="603"/>
      <c r="BA647" s="603"/>
      <c r="BB647" s="603"/>
      <c r="BC647" s="603"/>
      <c r="BD647" s="603"/>
      <c r="BE647" s="603"/>
      <c r="BF647" s="603"/>
      <c r="BG647" s="603"/>
      <c r="BH647" s="603"/>
    </row>
    <row r="648" spans="1:60" ht="12" customHeight="1">
      <c r="A648" s="589">
        <v>505</v>
      </c>
      <c r="B648" s="589" t="s">
        <v>73</v>
      </c>
      <c r="C648" s="590" t="s">
        <v>267</v>
      </c>
      <c r="D648" s="591"/>
      <c r="E648" s="596">
        <v>4902149564</v>
      </c>
      <c r="F648" s="592" t="s">
        <v>1184</v>
      </c>
      <c r="G648" s="592" t="s">
        <v>2763</v>
      </c>
      <c r="H648" s="592" t="s">
        <v>1182</v>
      </c>
      <c r="I648" s="589" t="s">
        <v>2762</v>
      </c>
      <c r="J648" s="589" t="s">
        <v>2764</v>
      </c>
      <c r="K648" s="596">
        <v>4902149564</v>
      </c>
      <c r="L648" s="595" t="s">
        <v>57</v>
      </c>
      <c r="M648" s="596"/>
      <c r="N648" s="595"/>
      <c r="O648" s="592"/>
      <c r="P648" s="655"/>
      <c r="Q648" s="655"/>
      <c r="R648" s="589">
        <f t="shared" si="10"/>
        <v>0</v>
      </c>
      <c r="S648" s="589"/>
      <c r="T648" s="596" t="str">
        <f>VLOOKUP(cppm_pr[[#This Row],[Status]],'All Link_LOV'!$I$32:$K$72,2,0)</f>
        <v>PO Issued</v>
      </c>
      <c r="U648" s="596" t="s">
        <v>2593</v>
      </c>
      <c r="V648" s="592">
        <v>30</v>
      </c>
      <c r="W648" s="596"/>
      <c r="X648" s="592"/>
      <c r="Y648" s="592" t="s">
        <v>8225</v>
      </c>
      <c r="Z648" s="597">
        <v>45182</v>
      </c>
      <c r="AA648" s="598"/>
      <c r="AB648" s="595"/>
      <c r="AC648" s="595"/>
      <c r="AD648" s="592"/>
      <c r="AE648" s="592"/>
      <c r="AF648" s="592" t="s">
        <v>398</v>
      </c>
      <c r="AG648" s="592" t="s">
        <v>488</v>
      </c>
      <c r="AH648" s="592" t="s">
        <v>1181</v>
      </c>
      <c r="AI648" s="600" t="str">
        <f>IFERROR(VLOOKUP(cppm_pr[[#This Row],[Order Number]],SPHERE!C:CC,39,0),"")</f>
        <v/>
      </c>
      <c r="AJ648" s="600" t="str">
        <f>IFERROR(VLOOKUP(cppm_pr[[#This Row],[Order Number]],'DC TM ONE'!B:CN,42,0),"")</f>
        <v/>
      </c>
      <c r="AK648" s="592"/>
      <c r="AL648" s="599"/>
      <c r="AM648" s="592"/>
      <c r="AN648" s="592"/>
      <c r="AO648" s="681" t="s">
        <v>2762</v>
      </c>
      <c r="AP648" s="592"/>
      <c r="AQ648" s="598"/>
      <c r="AR648" s="592"/>
      <c r="AS648" s="592"/>
      <c r="AT648" s="598"/>
      <c r="AU648" s="592"/>
      <c r="AV648" s="592"/>
      <c r="AW648" s="592"/>
      <c r="AX648" s="592"/>
      <c r="AY648" s="592"/>
      <c r="AZ648" s="592"/>
      <c r="BA648" s="592"/>
      <c r="BB648" s="592"/>
      <c r="BC648" s="592"/>
      <c r="BD648" s="592"/>
      <c r="BE648" s="592"/>
      <c r="BF648" s="592"/>
      <c r="BG648" s="592"/>
      <c r="BH648" s="592"/>
    </row>
    <row r="649" spans="1:60" ht="12" customHeight="1">
      <c r="A649" s="600">
        <v>512</v>
      </c>
      <c r="B649" s="600" t="s">
        <v>73</v>
      </c>
      <c r="C649" s="601" t="s">
        <v>267</v>
      </c>
      <c r="D649" s="602"/>
      <c r="E649" s="607">
        <v>4902149706</v>
      </c>
      <c r="F649" s="603" t="s">
        <v>1204</v>
      </c>
      <c r="G649" s="603" t="s">
        <v>2804</v>
      </c>
      <c r="H649" s="603" t="s">
        <v>1203</v>
      </c>
      <c r="I649" s="607" t="s">
        <v>3541</v>
      </c>
      <c r="J649" s="600" t="s">
        <v>2805</v>
      </c>
      <c r="K649" s="607">
        <v>4902149706</v>
      </c>
      <c r="L649" s="606" t="s">
        <v>57</v>
      </c>
      <c r="M649" s="607"/>
      <c r="N649" s="606"/>
      <c r="O649" s="603"/>
      <c r="P649" s="665"/>
      <c r="Q649" s="665"/>
      <c r="R649" s="607">
        <f t="shared" si="10"/>
        <v>0</v>
      </c>
      <c r="S649" s="607"/>
      <c r="T649" s="607" t="str">
        <f>VLOOKUP(cppm_pr[[#This Row],[Status]],'All Link_LOV'!$I$32:$K$72,2,0)</f>
        <v>PO Issued</v>
      </c>
      <c r="U649" s="607" t="s">
        <v>2593</v>
      </c>
      <c r="V649" s="603">
        <v>37</v>
      </c>
      <c r="W649" s="607" t="s">
        <v>8026</v>
      </c>
      <c r="X649" s="603" t="s">
        <v>499</v>
      </c>
      <c r="Y649" s="603"/>
      <c r="Z649" s="608">
        <v>45182</v>
      </c>
      <c r="AA649" s="603"/>
      <c r="AB649" s="606"/>
      <c r="AC649" s="606"/>
      <c r="AD649" s="603"/>
      <c r="AE649" s="603"/>
      <c r="AF649" s="603" t="s">
        <v>398</v>
      </c>
      <c r="AG649" s="603" t="s">
        <v>488</v>
      </c>
      <c r="AH649" s="603" t="s">
        <v>1202</v>
      </c>
      <c r="AI649" s="600" t="str">
        <f>IFERROR(VLOOKUP(cppm_pr[[#This Row],[Order Number]],SPHERE!C:CC,39,0),"")</f>
        <v/>
      </c>
      <c r="AJ649" s="600" t="str">
        <f>IFERROR(VLOOKUP(cppm_pr[[#This Row],[Order Number]],'DC TM ONE'!B:CN,42,0),"")</f>
        <v/>
      </c>
      <c r="AK649" s="603"/>
      <c r="AL649" s="609"/>
      <c r="AM649" s="603"/>
      <c r="AN649" s="603"/>
      <c r="AO649" s="663" t="s">
        <v>2802</v>
      </c>
      <c r="AP649" s="603"/>
      <c r="AQ649" s="610"/>
      <c r="AR649" s="603"/>
      <c r="AS649" s="603"/>
      <c r="AT649" s="610"/>
      <c r="AU649" s="603"/>
      <c r="AV649" s="603"/>
      <c r="AW649" s="603"/>
      <c r="AX649" s="603"/>
      <c r="AY649" s="603"/>
      <c r="AZ649" s="603"/>
      <c r="BA649" s="603"/>
      <c r="BB649" s="603"/>
      <c r="BC649" s="603"/>
      <c r="BD649" s="603"/>
      <c r="BE649" s="603"/>
      <c r="BF649" s="603"/>
      <c r="BG649" s="600" t="s">
        <v>2806</v>
      </c>
      <c r="BH649" s="603"/>
    </row>
    <row r="650" spans="1:60" ht="12" customHeight="1">
      <c r="A650" s="589">
        <v>538</v>
      </c>
      <c r="B650" s="589" t="s">
        <v>6009</v>
      </c>
      <c r="C650" s="590" t="s">
        <v>267</v>
      </c>
      <c r="D650" s="591"/>
      <c r="E650" s="596">
        <v>4902148842</v>
      </c>
      <c r="F650" s="592" t="s">
        <v>1289</v>
      </c>
      <c r="G650" s="592" t="s">
        <v>2927</v>
      </c>
      <c r="H650" s="592" t="s">
        <v>1287</v>
      </c>
      <c r="I650" s="589" t="s">
        <v>2926</v>
      </c>
      <c r="J650" s="589" t="s">
        <v>2928</v>
      </c>
      <c r="K650" s="596">
        <v>4902148842</v>
      </c>
      <c r="L650" s="595" t="s">
        <v>57</v>
      </c>
      <c r="M650" s="596"/>
      <c r="N650" s="595"/>
      <c r="O650" s="592"/>
      <c r="P650" s="655"/>
      <c r="Q650" s="655"/>
      <c r="R650" s="589">
        <f t="shared" si="10"/>
        <v>0</v>
      </c>
      <c r="S650" s="589"/>
      <c r="T650" s="596" t="str">
        <f>VLOOKUP(cppm_pr[[#This Row],[Status]],'All Link_LOV'!$I$32:$K$72,2,0)</f>
        <v>PO Issued</v>
      </c>
      <c r="U650" s="596" t="s">
        <v>2593</v>
      </c>
      <c r="V650" s="592">
        <v>63</v>
      </c>
      <c r="W650" s="596"/>
      <c r="X650" s="592"/>
      <c r="Y650" s="592" t="s">
        <v>8225</v>
      </c>
      <c r="Z650" s="597">
        <v>45182</v>
      </c>
      <c r="AA650" s="592"/>
      <c r="AB650" s="595"/>
      <c r="AC650" s="595"/>
      <c r="AD650" s="592"/>
      <c r="AE650" s="592"/>
      <c r="AF650" s="592" t="s">
        <v>398</v>
      </c>
      <c r="AG650" s="592" t="s">
        <v>488</v>
      </c>
      <c r="AH650" s="592" t="s">
        <v>9537</v>
      </c>
      <c r="AI650" s="600" t="str">
        <f>IFERROR(VLOOKUP(cppm_pr[[#This Row],[Order Number]],SPHERE!C:CC,39,0),"")</f>
        <v/>
      </c>
      <c r="AJ650" s="600" t="str">
        <f>IFERROR(VLOOKUP(cppm_pr[[#This Row],[Order Number]],'DC TM ONE'!B:CN,42,0),"")</f>
        <v/>
      </c>
      <c r="AK650" s="592"/>
      <c r="AL650" s="599"/>
      <c r="AM650" s="592"/>
      <c r="AN650" s="592"/>
      <c r="AO650" s="681" t="s">
        <v>2926</v>
      </c>
      <c r="AP650" s="592"/>
      <c r="AQ650" s="598"/>
      <c r="AR650" s="592"/>
      <c r="AS650" s="592"/>
      <c r="AT650" s="598"/>
      <c r="AU650" s="592"/>
      <c r="AV650" s="592"/>
      <c r="AW650" s="592"/>
      <c r="AX650" s="592"/>
      <c r="AY650" s="592"/>
      <c r="AZ650" s="592"/>
      <c r="BA650" s="592"/>
      <c r="BB650" s="592"/>
      <c r="BC650" s="592"/>
      <c r="BD650" s="592"/>
      <c r="BE650" s="592"/>
      <c r="BF650" s="592"/>
      <c r="BG650" s="592"/>
      <c r="BH650" s="592"/>
    </row>
    <row r="651" spans="1:60" ht="12" customHeight="1">
      <c r="A651" s="600">
        <v>602</v>
      </c>
      <c r="B651" s="600" t="s">
        <v>73</v>
      </c>
      <c r="C651" s="601" t="s">
        <v>267</v>
      </c>
      <c r="D651" s="602"/>
      <c r="E651" s="607" t="s">
        <v>9538</v>
      </c>
      <c r="F651" s="603" t="s">
        <v>1136</v>
      </c>
      <c r="G651" s="603" t="s">
        <v>9539</v>
      </c>
      <c r="H651" s="603" t="s">
        <v>9540</v>
      </c>
      <c r="I651" s="607" t="s">
        <v>9541</v>
      </c>
      <c r="J651" s="600" t="s">
        <v>9542</v>
      </c>
      <c r="K651" s="607" t="s">
        <v>9538</v>
      </c>
      <c r="L651" s="606" t="s">
        <v>57</v>
      </c>
      <c r="M651" s="607"/>
      <c r="N651" s="606"/>
      <c r="O651" s="603"/>
      <c r="P651" s="665"/>
      <c r="Q651" s="665"/>
      <c r="R651" s="607">
        <f t="shared" si="10"/>
        <v>0</v>
      </c>
      <c r="S651" s="607"/>
      <c r="T651" s="607" t="str">
        <f>VLOOKUP(cppm_pr[[#This Row],[Status]],'All Link_LOV'!$I$32:$K$72,2,0)</f>
        <v>PO Issued</v>
      </c>
      <c r="U651" s="607" t="s">
        <v>2593</v>
      </c>
      <c r="V651" s="603">
        <v>127</v>
      </c>
      <c r="W651" s="607" t="s">
        <v>8026</v>
      </c>
      <c r="X651" s="603" t="s">
        <v>499</v>
      </c>
      <c r="Y651" s="603"/>
      <c r="Z651" s="608">
        <v>45182</v>
      </c>
      <c r="AA651" s="603"/>
      <c r="AB651" s="606"/>
      <c r="AC651" s="606"/>
      <c r="AD651" s="603"/>
      <c r="AE651" s="603"/>
      <c r="AF651" s="603" t="s">
        <v>398</v>
      </c>
      <c r="AG651" s="603" t="s">
        <v>488</v>
      </c>
      <c r="AH651" s="663"/>
      <c r="AI651" s="600" t="str">
        <f>IFERROR(VLOOKUP(cppm_pr[[#This Row],[Order Number]],SPHERE!C:CC,39,0),"")</f>
        <v/>
      </c>
      <c r="AJ651" s="600" t="str">
        <f>IFERROR(VLOOKUP(cppm_pr[[#This Row],[Order Number]],'DC TM ONE'!B:CN,42,0),"")</f>
        <v/>
      </c>
      <c r="AK651" s="663"/>
      <c r="AL651" s="609"/>
      <c r="AM651" s="603"/>
      <c r="AN651" s="603"/>
      <c r="AO651" s="663" t="s">
        <v>9541</v>
      </c>
      <c r="AP651" s="603"/>
      <c r="AQ651" s="610"/>
      <c r="AR651" s="603"/>
      <c r="AS651" s="603"/>
      <c r="AT651" s="610"/>
      <c r="AU651" s="603"/>
      <c r="AV651" s="603"/>
      <c r="AW651" s="603"/>
      <c r="AX651" s="603"/>
      <c r="AY651" s="603"/>
      <c r="AZ651" s="603"/>
      <c r="BA651" s="603"/>
      <c r="BB651" s="603"/>
      <c r="BC651" s="603"/>
      <c r="BD651" s="603"/>
      <c r="BE651" s="603"/>
      <c r="BF651" s="603"/>
      <c r="BG651" s="600" t="s">
        <v>9543</v>
      </c>
      <c r="BH651" s="603"/>
    </row>
    <row r="652" spans="1:60" ht="12" customHeight="1">
      <c r="A652" s="589">
        <v>603</v>
      </c>
      <c r="B652" s="589" t="s">
        <v>73</v>
      </c>
      <c r="C652" s="590" t="s">
        <v>267</v>
      </c>
      <c r="D652" s="591"/>
      <c r="E652" s="596">
        <v>4902119154</v>
      </c>
      <c r="F652" s="592" t="s">
        <v>1447</v>
      </c>
      <c r="G652" s="592" t="s">
        <v>3216</v>
      </c>
      <c r="H652" s="592" t="s">
        <v>1444</v>
      </c>
      <c r="I652" s="589" t="s">
        <v>1445</v>
      </c>
      <c r="J652" s="589" t="s">
        <v>3217</v>
      </c>
      <c r="K652" s="842" t="s">
        <v>9544</v>
      </c>
      <c r="L652" s="595" t="s">
        <v>57</v>
      </c>
      <c r="M652" s="842"/>
      <c r="N652" s="595"/>
      <c r="O652" s="592"/>
      <c r="P652" s="655"/>
      <c r="Q652" s="655"/>
      <c r="R652" s="589">
        <f t="shared" si="10"/>
        <v>0</v>
      </c>
      <c r="S652" s="589"/>
      <c r="T652" s="596" t="str">
        <f>VLOOKUP(cppm_pr[[#This Row],[Status]],'All Link_LOV'!$I$32:$K$72,2,0)</f>
        <v>PO Issued</v>
      </c>
      <c r="U652" s="596" t="s">
        <v>2593</v>
      </c>
      <c r="V652" s="592">
        <v>128</v>
      </c>
      <c r="W652" s="596"/>
      <c r="X652" s="592"/>
      <c r="Y652" s="592" t="s">
        <v>6058</v>
      </c>
      <c r="Z652" s="597">
        <v>45182</v>
      </c>
      <c r="AA652" s="598"/>
      <c r="AB652" s="595"/>
      <c r="AC652" s="595"/>
      <c r="AD652" s="592"/>
      <c r="AE652" s="592"/>
      <c r="AF652" s="592" t="s">
        <v>398</v>
      </c>
      <c r="AG652" s="592" t="s">
        <v>488</v>
      </c>
      <c r="AH652" s="592"/>
      <c r="AI652" s="600" t="str">
        <f>IFERROR(VLOOKUP(cppm_pr[[#This Row],[Order Number]],SPHERE!C:CC,39,0),"")</f>
        <v/>
      </c>
      <c r="AJ652" s="600" t="str">
        <f>IFERROR(VLOOKUP(cppm_pr[[#This Row],[Order Number]],'DC TM ONE'!B:CN,42,0),"")</f>
        <v/>
      </c>
      <c r="AK652" s="592"/>
      <c r="AL652" s="599"/>
      <c r="AM652" s="592"/>
      <c r="AN652" s="592"/>
      <c r="AO652" s="681" t="s">
        <v>1445</v>
      </c>
      <c r="AP652" s="592"/>
      <c r="AQ652" s="598"/>
      <c r="AR652" s="592"/>
      <c r="AS652" s="592"/>
      <c r="AT652" s="598"/>
      <c r="AU652" s="592"/>
      <c r="AV652" s="592"/>
      <c r="AW652" s="592"/>
      <c r="AX652" s="592"/>
      <c r="AY652" s="592"/>
      <c r="AZ652" s="592"/>
      <c r="BA652" s="592"/>
      <c r="BB652" s="592"/>
      <c r="BC652" s="592"/>
      <c r="BD652" s="592"/>
      <c r="BE652" s="592"/>
      <c r="BF652" s="592"/>
      <c r="BG652" s="592"/>
      <c r="BH652" s="592"/>
    </row>
    <row r="653" spans="1:60" ht="12" customHeight="1">
      <c r="A653" s="600">
        <v>620</v>
      </c>
      <c r="B653" s="600" t="s">
        <v>73</v>
      </c>
      <c r="C653" s="601" t="s">
        <v>267</v>
      </c>
      <c r="D653" s="602"/>
      <c r="E653" s="848">
        <v>4902149287</v>
      </c>
      <c r="F653" s="603" t="s">
        <v>1455</v>
      </c>
      <c r="G653" s="603" t="s">
        <v>3328</v>
      </c>
      <c r="H653" s="603" t="s">
        <v>1453</v>
      </c>
      <c r="I653" s="663" t="s">
        <v>3327</v>
      </c>
      <c r="J653" s="600" t="s">
        <v>3329</v>
      </c>
      <c r="K653" s="848">
        <v>4902149287</v>
      </c>
      <c r="L653" s="606" t="s">
        <v>57</v>
      </c>
      <c r="M653" s="848"/>
      <c r="N653" s="606"/>
      <c r="O653" s="603"/>
      <c r="P653" s="625"/>
      <c r="Q653" s="625"/>
      <c r="R653" s="600">
        <f t="shared" si="10"/>
        <v>0</v>
      </c>
      <c r="S653" s="600"/>
      <c r="T653" s="607" t="str">
        <f>VLOOKUP(cppm_pr[[#This Row],[Status]],'All Link_LOV'!$I$32:$K$72,2,0)</f>
        <v>PO Issued</v>
      </c>
      <c r="U653" s="607" t="s">
        <v>2593</v>
      </c>
      <c r="V653" s="603">
        <v>145</v>
      </c>
      <c r="W653" s="607"/>
      <c r="X653" s="603"/>
      <c r="Y653" s="603" t="s">
        <v>6058</v>
      </c>
      <c r="Z653" s="608">
        <v>45182</v>
      </c>
      <c r="AA653" s="603"/>
      <c r="AB653" s="606"/>
      <c r="AC653" s="606"/>
      <c r="AD653" s="603"/>
      <c r="AE653" s="603"/>
      <c r="AF653" s="603" t="s">
        <v>398</v>
      </c>
      <c r="AG653" s="603" t="s">
        <v>488</v>
      </c>
      <c r="AH653" s="603"/>
      <c r="AI653" s="600" t="str">
        <f>IFERROR(VLOOKUP(cppm_pr[[#This Row],[Order Number]],SPHERE!C:CC,39,0),"")</f>
        <v/>
      </c>
      <c r="AJ653" s="600" t="str">
        <f>IFERROR(VLOOKUP(cppm_pr[[#This Row],[Order Number]],'DC TM ONE'!B:CN,42,0),"")</f>
        <v/>
      </c>
      <c r="AK653" s="603"/>
      <c r="AL653" s="609"/>
      <c r="AM653" s="603"/>
      <c r="AN653" s="603"/>
      <c r="AO653" s="663" t="s">
        <v>3327</v>
      </c>
      <c r="AP653" s="603"/>
      <c r="AQ653" s="610"/>
      <c r="AR653" s="603"/>
      <c r="AS653" s="603"/>
      <c r="AT653" s="610"/>
      <c r="AU653" s="603"/>
      <c r="AV653" s="603"/>
      <c r="AW653" s="603"/>
      <c r="AX653" s="603"/>
      <c r="AY653" s="603"/>
      <c r="AZ653" s="603"/>
      <c r="BA653" s="603"/>
      <c r="BB653" s="603"/>
      <c r="BC653" s="603"/>
      <c r="BD653" s="603"/>
      <c r="BE653" s="603"/>
      <c r="BF653" s="603"/>
      <c r="BG653" s="603"/>
      <c r="BH653" s="603"/>
    </row>
    <row r="654" spans="1:60" ht="12" customHeight="1">
      <c r="A654" s="589">
        <v>621</v>
      </c>
      <c r="B654" s="589" t="s">
        <v>73</v>
      </c>
      <c r="C654" s="590" t="s">
        <v>267</v>
      </c>
      <c r="D654" s="591"/>
      <c r="E654" s="842" t="s">
        <v>9545</v>
      </c>
      <c r="F654" s="592" t="s">
        <v>1458</v>
      </c>
      <c r="G654" s="592" t="s">
        <v>3335</v>
      </c>
      <c r="H654" s="592" t="s">
        <v>1457</v>
      </c>
      <c r="I654" s="663" t="s">
        <v>3334</v>
      </c>
      <c r="J654" s="589" t="s">
        <v>3336</v>
      </c>
      <c r="K654" s="842" t="s">
        <v>9545</v>
      </c>
      <c r="L654" s="595" t="s">
        <v>57</v>
      </c>
      <c r="M654" s="842"/>
      <c r="N654" s="595"/>
      <c r="O654" s="592"/>
      <c r="P654" s="655"/>
      <c r="Q654" s="655"/>
      <c r="R654" s="589">
        <f t="shared" si="10"/>
        <v>0</v>
      </c>
      <c r="S654" s="589"/>
      <c r="T654" s="596" t="str">
        <f>VLOOKUP(cppm_pr[[#This Row],[Status]],'All Link_LOV'!$I$32:$K$72,2,0)</f>
        <v>PO Issued</v>
      </c>
      <c r="U654" s="596" t="s">
        <v>2593</v>
      </c>
      <c r="V654" s="592">
        <v>146</v>
      </c>
      <c r="W654" s="596"/>
      <c r="X654" s="592"/>
      <c r="Y654" s="592" t="s">
        <v>6058</v>
      </c>
      <c r="Z654" s="597">
        <v>45182</v>
      </c>
      <c r="AA654" s="598"/>
      <c r="AB654" s="595"/>
      <c r="AC654" s="595"/>
      <c r="AD654" s="592"/>
      <c r="AE654" s="592"/>
      <c r="AF654" s="592" t="s">
        <v>398</v>
      </c>
      <c r="AG654" s="592" t="s">
        <v>488</v>
      </c>
      <c r="AH654" s="592"/>
      <c r="AI654" s="600" t="str">
        <f>IFERROR(VLOOKUP(cppm_pr[[#This Row],[Order Number]],SPHERE!C:CC,39,0),"")</f>
        <v/>
      </c>
      <c r="AJ654" s="600" t="str">
        <f>IFERROR(VLOOKUP(cppm_pr[[#This Row],[Order Number]],'DC TM ONE'!B:CN,42,0),"")</f>
        <v/>
      </c>
      <c r="AK654" s="592"/>
      <c r="AL654" s="599"/>
      <c r="AM654" s="592"/>
      <c r="AN654" s="592"/>
      <c r="AO654" s="681" t="s">
        <v>3334</v>
      </c>
      <c r="AP654" s="592"/>
      <c r="AQ654" s="598"/>
      <c r="AR654" s="592"/>
      <c r="AS654" s="592"/>
      <c r="AT654" s="598"/>
      <c r="AU654" s="592"/>
      <c r="AV654" s="592"/>
      <c r="AW654" s="592"/>
      <c r="AX654" s="592"/>
      <c r="AY654" s="592"/>
      <c r="AZ654" s="592"/>
      <c r="BA654" s="592"/>
      <c r="BB654" s="592"/>
      <c r="BC654" s="592"/>
      <c r="BD654" s="592"/>
      <c r="BE654" s="592"/>
      <c r="BF654" s="592"/>
      <c r="BG654" s="592"/>
      <c r="BH654" s="592"/>
    </row>
    <row r="655" spans="1:60" ht="12" customHeight="1">
      <c r="A655" s="600">
        <v>652</v>
      </c>
      <c r="B655" s="662" t="s">
        <v>2744</v>
      </c>
      <c r="C655" s="601" t="s">
        <v>267</v>
      </c>
      <c r="D655" s="602">
        <v>45192</v>
      </c>
      <c r="E655" s="600" t="s">
        <v>9546</v>
      </c>
      <c r="F655" s="603" t="s">
        <v>3510</v>
      </c>
      <c r="G655" s="603" t="s">
        <v>3509</v>
      </c>
      <c r="H655" s="603" t="s">
        <v>3508</v>
      </c>
      <c r="I655" s="663" t="s">
        <v>3507</v>
      </c>
      <c r="J655" s="600" t="s">
        <v>3511</v>
      </c>
      <c r="K655" s="843" t="s">
        <v>9547</v>
      </c>
      <c r="L655" s="606" t="s">
        <v>2749</v>
      </c>
      <c r="M655" s="611"/>
      <c r="N655" s="606"/>
      <c r="O655" s="603"/>
      <c r="P655" s="664"/>
      <c r="Q655" s="664"/>
      <c r="R655" s="663">
        <f t="shared" si="10"/>
        <v>0</v>
      </c>
      <c r="S655" s="663"/>
      <c r="T655" s="607" t="str">
        <f>VLOOKUP(cppm_pr[[#This Row],[Status]],'All Link_LOV'!$I$32:$K$72,2,0)</f>
        <v>PO Issued</v>
      </c>
      <c r="U655" s="607" t="s">
        <v>2593</v>
      </c>
      <c r="V655" s="603">
        <v>177</v>
      </c>
      <c r="W655" s="607" t="s">
        <v>8026</v>
      </c>
      <c r="X655" s="603" t="s">
        <v>499</v>
      </c>
      <c r="Y655" s="603"/>
      <c r="Z655" s="608">
        <v>45182</v>
      </c>
      <c r="AA655" s="603"/>
      <c r="AB655" s="606"/>
      <c r="AC655" s="606"/>
      <c r="AD655" s="603"/>
      <c r="AE655" s="603"/>
      <c r="AF655" s="603" t="s">
        <v>398</v>
      </c>
      <c r="AG655" s="603" t="s">
        <v>488</v>
      </c>
      <c r="AH655" s="603" t="s">
        <v>9548</v>
      </c>
      <c r="AI655" s="600" t="str">
        <f>IFERROR(VLOOKUP(cppm_pr[[#This Row],[Order Number]],SPHERE!C:CC,39,0),"")</f>
        <v/>
      </c>
      <c r="AJ655" s="600" t="str">
        <f>IFERROR(VLOOKUP(cppm_pr[[#This Row],[Order Number]],'DC TM ONE'!B:CN,42,0),"")</f>
        <v/>
      </c>
      <c r="AK655" s="603"/>
      <c r="AL655" s="609"/>
      <c r="AM655" s="603" t="s">
        <v>9549</v>
      </c>
      <c r="AN655" s="603"/>
      <c r="AO655" s="702" t="s">
        <v>1081</v>
      </c>
      <c r="AP655" s="603"/>
      <c r="AQ655" s="610"/>
      <c r="AR655" s="603"/>
      <c r="AS655" s="603"/>
      <c r="AT655" s="610"/>
      <c r="AU655" s="603"/>
      <c r="AV655" s="603"/>
      <c r="AW655" s="603"/>
      <c r="AX655" s="603"/>
      <c r="AY655" s="603"/>
      <c r="AZ655" s="603"/>
      <c r="BA655" s="603"/>
      <c r="BB655" s="603"/>
      <c r="BC655" s="603"/>
      <c r="BD655" s="603"/>
      <c r="BE655" s="603"/>
      <c r="BF655" s="603"/>
      <c r="BG655" s="600" t="s">
        <v>3512</v>
      </c>
      <c r="BH655" s="603"/>
    </row>
    <row r="656" spans="1:60" ht="12" customHeight="1">
      <c r="A656" s="589">
        <v>653</v>
      </c>
      <c r="B656" s="589" t="s">
        <v>62</v>
      </c>
      <c r="C656" s="590" t="s">
        <v>267</v>
      </c>
      <c r="D656" s="591"/>
      <c r="E656" s="589" t="s">
        <v>9550</v>
      </c>
      <c r="F656" s="592" t="s">
        <v>1508</v>
      </c>
      <c r="G656" s="592" t="s">
        <v>3514</v>
      </c>
      <c r="H656" s="592" t="s">
        <v>1505</v>
      </c>
      <c r="I656" s="589" t="s">
        <v>1507</v>
      </c>
      <c r="J656" s="589" t="s">
        <v>3515</v>
      </c>
      <c r="K656" s="593"/>
      <c r="L656" s="595" t="s">
        <v>55</v>
      </c>
      <c r="M656" s="593"/>
      <c r="N656" s="595"/>
      <c r="O656" s="592"/>
      <c r="P656" s="655"/>
      <c r="Q656" s="655"/>
      <c r="R656" s="589">
        <f t="shared" si="10"/>
        <v>0</v>
      </c>
      <c r="S656" s="589"/>
      <c r="T656" s="596" t="str">
        <f>VLOOKUP(cppm_pr[[#This Row],[Status]],'All Link_LOV'!$I$32:$K$72,2,0)</f>
        <v>PO Issued</v>
      </c>
      <c r="U656" s="596" t="s">
        <v>2593</v>
      </c>
      <c r="V656" s="592">
        <v>178</v>
      </c>
      <c r="W656" s="596"/>
      <c r="X656" s="592"/>
      <c r="Y656" s="592" t="s">
        <v>8225</v>
      </c>
      <c r="Z656" s="597">
        <v>45182</v>
      </c>
      <c r="AA656" s="598"/>
      <c r="AB656" s="595"/>
      <c r="AC656" s="595"/>
      <c r="AD656" s="592"/>
      <c r="AE656" s="592"/>
      <c r="AF656" s="592" t="s">
        <v>398</v>
      </c>
      <c r="AG656" s="592" t="s">
        <v>488</v>
      </c>
      <c r="AH656" s="589" t="s">
        <v>1504</v>
      </c>
      <c r="AI656" s="600" t="str">
        <f>IFERROR(VLOOKUP(cppm_pr[[#This Row],[Order Number]],SPHERE!C:CC,39,0),"")</f>
        <v/>
      </c>
      <c r="AJ656" s="600" t="str">
        <f>IFERROR(VLOOKUP(cppm_pr[[#This Row],[Order Number]],'DC TM ONE'!B:CN,42,0),"")</f>
        <v/>
      </c>
      <c r="AK656" s="589"/>
      <c r="AL656" s="599"/>
      <c r="AM656" s="592"/>
      <c r="AN656" s="592"/>
      <c r="AO656" s="592"/>
      <c r="AP656" s="592"/>
      <c r="AQ656" s="598"/>
      <c r="AR656" s="592">
        <v>3400038496</v>
      </c>
      <c r="AS656" s="695" t="s">
        <v>1506</v>
      </c>
      <c r="AT656" s="598"/>
      <c r="AU656" s="592"/>
      <c r="AV656" s="592"/>
      <c r="AW656" s="592"/>
      <c r="AX656" s="592"/>
      <c r="AY656" s="592"/>
      <c r="AZ656" s="592"/>
      <c r="BA656" s="592"/>
      <c r="BB656" s="592"/>
      <c r="BC656" s="592"/>
      <c r="BD656" s="592"/>
      <c r="BE656" s="592"/>
      <c r="BF656" s="592"/>
      <c r="BG656" s="592"/>
      <c r="BH656" s="592"/>
    </row>
    <row r="657" spans="1:60" ht="12" customHeight="1">
      <c r="A657" s="600">
        <v>654</v>
      </c>
      <c r="B657" s="600" t="s">
        <v>76</v>
      </c>
      <c r="C657" s="601" t="s">
        <v>267</v>
      </c>
      <c r="D657" s="602">
        <v>45187</v>
      </c>
      <c r="E657" s="600" t="s">
        <v>9551</v>
      </c>
      <c r="F657" s="603" t="s">
        <v>9552</v>
      </c>
      <c r="G657" s="603" t="s">
        <v>9553</v>
      </c>
      <c r="H657" s="603" t="s">
        <v>9554</v>
      </c>
      <c r="I657" s="600" t="s">
        <v>9555</v>
      </c>
      <c r="J657" s="600"/>
      <c r="K657" s="611"/>
      <c r="L657" s="606" t="s">
        <v>1264</v>
      </c>
      <c r="M657" s="611"/>
      <c r="N657" s="606"/>
      <c r="O657" s="603"/>
      <c r="P657" s="625"/>
      <c r="Q657" s="625"/>
      <c r="R657" s="600">
        <f t="shared" si="10"/>
        <v>0</v>
      </c>
      <c r="S657" s="600"/>
      <c r="T657" s="607" t="str">
        <f>VLOOKUP(cppm_pr[[#This Row],[Status]],'All Link_LOV'!$I$32:$K$72,2,0)</f>
        <v>PO Issued</v>
      </c>
      <c r="U657" s="607" t="s">
        <v>22</v>
      </c>
      <c r="V657" s="603">
        <v>492</v>
      </c>
      <c r="W657" s="607"/>
      <c r="X657" s="603"/>
      <c r="Y657" s="603" t="s">
        <v>6058</v>
      </c>
      <c r="Z657" s="608">
        <v>45183</v>
      </c>
      <c r="AA657" s="603" t="s">
        <v>4266</v>
      </c>
      <c r="AB657" s="606">
        <v>15384.81</v>
      </c>
      <c r="AC657" s="606">
        <v>1341.47</v>
      </c>
      <c r="AD657" s="603" t="s">
        <v>6148</v>
      </c>
      <c r="AE657" s="603" t="s">
        <v>9556</v>
      </c>
      <c r="AF657" s="603" t="s">
        <v>6071</v>
      </c>
      <c r="AG657" s="603" t="s">
        <v>490</v>
      </c>
      <c r="AH657" s="603" t="s">
        <v>9557</v>
      </c>
      <c r="AI657" s="600" t="str">
        <f>IFERROR(VLOOKUP(cppm_pr[[#This Row],[Order Number]],SPHERE!C:CC,39,0),"")</f>
        <v/>
      </c>
      <c r="AJ657" s="600" t="str">
        <f>IFERROR(VLOOKUP(cppm_pr[[#This Row],[Order Number]],'DC TM ONE'!B:CN,42,0),"")</f>
        <v/>
      </c>
      <c r="AK657" s="603"/>
      <c r="AL657" s="609">
        <v>45168</v>
      </c>
      <c r="AM657" s="603" t="s">
        <v>8193</v>
      </c>
      <c r="AN657" s="603" t="s">
        <v>4928</v>
      </c>
      <c r="AO657" s="603" t="s">
        <v>8926</v>
      </c>
      <c r="AP657" s="603"/>
      <c r="AQ657" s="610" t="s">
        <v>9558</v>
      </c>
      <c r="AR657" s="603">
        <v>3400041268</v>
      </c>
      <c r="AS657" s="603"/>
      <c r="AT657" s="610" t="s">
        <v>9559</v>
      </c>
      <c r="AU657" s="603"/>
      <c r="AV657" s="603"/>
      <c r="AW657" s="603"/>
      <c r="AX657" s="603"/>
      <c r="AY657" s="603"/>
      <c r="AZ657" s="603"/>
      <c r="BA657" s="603"/>
      <c r="BB657" s="603"/>
      <c r="BC657" s="603"/>
      <c r="BD657" s="603"/>
      <c r="BE657" s="603"/>
      <c r="BF657" s="603"/>
      <c r="BG657" s="603"/>
      <c r="BH657" s="603"/>
    </row>
    <row r="658" spans="1:60" ht="12" customHeight="1">
      <c r="A658" s="589">
        <v>655</v>
      </c>
      <c r="B658" s="589" t="s">
        <v>62</v>
      </c>
      <c r="C658" s="590" t="s">
        <v>219</v>
      </c>
      <c r="D658" s="591"/>
      <c r="E658" s="589" t="s">
        <v>9560</v>
      </c>
      <c r="F658" s="592" t="s">
        <v>9561</v>
      </c>
      <c r="G658" s="592" t="s">
        <v>9562</v>
      </c>
      <c r="H658" s="592" t="s">
        <v>9563</v>
      </c>
      <c r="I658" s="589" t="s">
        <v>9564</v>
      </c>
      <c r="J658" s="589"/>
      <c r="K658" s="593"/>
      <c r="L658" s="595" t="s">
        <v>55</v>
      </c>
      <c r="M658" s="593"/>
      <c r="N658" s="595"/>
      <c r="O658" s="592"/>
      <c r="P658" s="655"/>
      <c r="Q658" s="655"/>
      <c r="R658" s="589">
        <f t="shared" si="10"/>
        <v>0</v>
      </c>
      <c r="S658" s="589"/>
      <c r="T658" s="596" t="str">
        <f>VLOOKUP(cppm_pr[[#This Row],[Status]],'All Link_LOV'!$I$32:$K$72,2,0)</f>
        <v>Queried - Require More Information From NeC/AND</v>
      </c>
      <c r="U658" s="596" t="s">
        <v>22</v>
      </c>
      <c r="V658" s="592">
        <v>493</v>
      </c>
      <c r="W658" s="596"/>
      <c r="X658" s="592"/>
      <c r="Y658" s="592" t="s">
        <v>6058</v>
      </c>
      <c r="Z658" s="597">
        <v>45183</v>
      </c>
      <c r="AA658" s="598" t="s">
        <v>1895</v>
      </c>
      <c r="AB658" s="595">
        <v>7347</v>
      </c>
      <c r="AC658" s="595">
        <v>7346.73</v>
      </c>
      <c r="AD658" s="592" t="s">
        <v>6148</v>
      </c>
      <c r="AE658" s="592" t="s">
        <v>9565</v>
      </c>
      <c r="AF658" s="592" t="s">
        <v>398</v>
      </c>
      <c r="AG658" s="592" t="s">
        <v>488</v>
      </c>
      <c r="AH658" s="589" t="s">
        <v>9566</v>
      </c>
      <c r="AI658" s="600" t="str">
        <f>IFERROR(VLOOKUP(cppm_pr[[#This Row],[Order Number]],SPHERE!C:CC,39,0),"")</f>
        <v/>
      </c>
      <c r="AJ658" s="600" t="str">
        <f>IFERROR(VLOOKUP(cppm_pr[[#This Row],[Order Number]],'DC TM ONE'!B:CN,42,0),"")</f>
        <v/>
      </c>
      <c r="AK658" s="589"/>
      <c r="AL658" s="599">
        <v>45197</v>
      </c>
      <c r="AM658" s="592" t="s">
        <v>7039</v>
      </c>
      <c r="AN658" s="592" t="s">
        <v>4928</v>
      </c>
      <c r="AO658" s="592"/>
      <c r="AP658" s="592"/>
      <c r="AQ658" s="598" t="s">
        <v>9567</v>
      </c>
      <c r="AR658" s="592">
        <v>3400039107</v>
      </c>
      <c r="AS658" s="592"/>
      <c r="AT658" s="598" t="s">
        <v>9568</v>
      </c>
      <c r="AU658" s="592"/>
      <c r="AV658" s="592"/>
      <c r="AW658" s="592"/>
      <c r="AX658" s="592"/>
      <c r="AY658" s="592"/>
      <c r="AZ658" s="592"/>
      <c r="BA658" s="592"/>
      <c r="BB658" s="592"/>
      <c r="BC658" s="592"/>
      <c r="BD658" s="592"/>
      <c r="BE658" s="592"/>
      <c r="BF658" s="592"/>
      <c r="BG658" s="592"/>
      <c r="BH658" s="592"/>
    </row>
    <row r="659" spans="1:60" ht="12" customHeight="1">
      <c r="A659" s="600">
        <v>656</v>
      </c>
      <c r="B659" s="600" t="s">
        <v>63</v>
      </c>
      <c r="C659" s="601" t="s">
        <v>211</v>
      </c>
      <c r="D659" s="602">
        <v>45195</v>
      </c>
      <c r="E659" s="600" t="s">
        <v>9569</v>
      </c>
      <c r="F659" s="603" t="s">
        <v>9570</v>
      </c>
      <c r="G659" s="603" t="s">
        <v>9571</v>
      </c>
      <c r="H659" s="603" t="s">
        <v>9572</v>
      </c>
      <c r="I659" s="600" t="s">
        <v>9573</v>
      </c>
      <c r="J659" s="600"/>
      <c r="K659" s="611"/>
      <c r="L659" s="606" t="s">
        <v>1728</v>
      </c>
      <c r="M659" s="611"/>
      <c r="N659" s="601"/>
      <c r="O659" s="603"/>
      <c r="P659" s="625"/>
      <c r="Q659" s="625"/>
      <c r="R659" s="600">
        <f t="shared" si="10"/>
        <v>0</v>
      </c>
      <c r="S659" s="600"/>
      <c r="T659" s="607" t="str">
        <f>VLOOKUP(cppm_pr[[#This Row],[Status]],'All Link_LOV'!$I$32:$K$72,2,0)</f>
        <v>Queried - Require More Information From NeC/AND</v>
      </c>
      <c r="U659" s="607" t="s">
        <v>22</v>
      </c>
      <c r="V659" s="603">
        <v>494</v>
      </c>
      <c r="W659" s="607"/>
      <c r="X659" s="603"/>
      <c r="Y659" s="603" t="s">
        <v>6058</v>
      </c>
      <c r="Z659" s="608">
        <v>45183</v>
      </c>
      <c r="AA659" s="603" t="s">
        <v>9574</v>
      </c>
      <c r="AB659" s="606">
        <v>2020</v>
      </c>
      <c r="AC659" s="606">
        <v>280</v>
      </c>
      <c r="AD659" s="603" t="s">
        <v>6148</v>
      </c>
      <c r="AE659" s="600" t="s">
        <v>9575</v>
      </c>
      <c r="AF659" s="603" t="s">
        <v>6164</v>
      </c>
      <c r="AG659" s="603" t="s">
        <v>492</v>
      </c>
      <c r="AH659" s="600" t="s">
        <v>9576</v>
      </c>
      <c r="AI659" s="600" t="str">
        <f>IFERROR(VLOOKUP(cppm_pr[[#This Row],[Order Number]],SPHERE!C:CC,39,0),"")</f>
        <v/>
      </c>
      <c r="AJ659" s="600" t="str">
        <f>IFERROR(VLOOKUP(cppm_pr[[#This Row],[Order Number]],'DC TM ONE'!B:CN,42,0),"")</f>
        <v/>
      </c>
      <c r="AK659" s="600"/>
      <c r="AL659" s="609">
        <v>45230</v>
      </c>
      <c r="AM659" s="603" t="s">
        <v>9577</v>
      </c>
      <c r="AN659" s="603" t="s">
        <v>4928</v>
      </c>
      <c r="AO659" s="603"/>
      <c r="AP659" s="603"/>
      <c r="AQ659" s="610" t="s">
        <v>9578</v>
      </c>
      <c r="AR659" s="603">
        <v>3400039095</v>
      </c>
      <c r="AS659" s="600"/>
      <c r="AT659" s="610" t="s">
        <v>9579</v>
      </c>
      <c r="AU659" s="603"/>
      <c r="AV659" s="603"/>
      <c r="AW659" s="603"/>
      <c r="AX659" s="603"/>
      <c r="AY659" s="603"/>
      <c r="AZ659" s="603"/>
      <c r="BA659" s="603"/>
      <c r="BB659" s="603"/>
      <c r="BC659" s="603"/>
      <c r="BD659" s="603"/>
      <c r="BE659" s="603"/>
      <c r="BF659" s="603"/>
      <c r="BG659" s="603"/>
      <c r="BH659" s="603"/>
    </row>
    <row r="660" spans="1:60" ht="12" customHeight="1">
      <c r="A660" s="589">
        <v>657</v>
      </c>
      <c r="B660" s="589" t="s">
        <v>71</v>
      </c>
      <c r="C660" s="590" t="s">
        <v>267</v>
      </c>
      <c r="D660" s="591"/>
      <c r="E660" s="589" t="s">
        <v>9580</v>
      </c>
      <c r="F660" s="592" t="s">
        <v>1962</v>
      </c>
      <c r="G660" s="592" t="s">
        <v>1961</v>
      </c>
      <c r="H660" s="592" t="s">
        <v>1959</v>
      </c>
      <c r="I660" s="589" t="s">
        <v>1957</v>
      </c>
      <c r="J660" s="589"/>
      <c r="K660" s="593"/>
      <c r="L660" s="595" t="s">
        <v>55</v>
      </c>
      <c r="M660" s="593"/>
      <c r="N660" s="595"/>
      <c r="O660" s="592"/>
      <c r="P660" s="655"/>
      <c r="Q660" s="655"/>
      <c r="R660" s="589">
        <f t="shared" si="10"/>
        <v>0</v>
      </c>
      <c r="S660" s="589"/>
      <c r="T660" s="596" t="str">
        <f>VLOOKUP(cppm_pr[[#This Row],[Status]],'All Link_LOV'!$I$32:$K$72,2,0)</f>
        <v>PO Issued</v>
      </c>
      <c r="U660" s="596" t="s">
        <v>22</v>
      </c>
      <c r="V660" s="592">
        <v>495</v>
      </c>
      <c r="W660" s="596"/>
      <c r="X660" s="592"/>
      <c r="Y660" s="592" t="s">
        <v>6058</v>
      </c>
      <c r="Z660" s="597">
        <v>45183</v>
      </c>
      <c r="AA660" s="598" t="s">
        <v>1958</v>
      </c>
      <c r="AB660" s="595">
        <v>1443</v>
      </c>
      <c r="AC660" s="595">
        <v>560</v>
      </c>
      <c r="AD660" s="592" t="s">
        <v>6148</v>
      </c>
      <c r="AE660" s="592" t="s">
        <v>9581</v>
      </c>
      <c r="AF660" s="592" t="s">
        <v>6071</v>
      </c>
      <c r="AG660" s="592" t="s">
        <v>490</v>
      </c>
      <c r="AH660" s="589" t="s">
        <v>9582</v>
      </c>
      <c r="AI660" s="600" t="str">
        <f>IFERROR(VLOOKUP(cppm_pr[[#This Row],[Order Number]],SPHERE!C:CC,39,0),"")</f>
        <v/>
      </c>
      <c r="AJ660" s="600" t="str">
        <f>IFERROR(VLOOKUP(cppm_pr[[#This Row],[Order Number]],'DC TM ONE'!B:CN,42,0),"")</f>
        <v/>
      </c>
      <c r="AK660" s="589"/>
      <c r="AL660" s="599">
        <v>45153</v>
      </c>
      <c r="AM660" s="592" t="s">
        <v>9583</v>
      </c>
      <c r="AN660" s="592" t="s">
        <v>4928</v>
      </c>
      <c r="AO660" s="592"/>
      <c r="AP660" s="592"/>
      <c r="AQ660" s="598" t="s">
        <v>9584</v>
      </c>
      <c r="AR660" s="592">
        <v>3400039035</v>
      </c>
      <c r="AS660" s="592"/>
      <c r="AT660" s="598" t="s">
        <v>9585</v>
      </c>
      <c r="AU660" s="592"/>
      <c r="AV660" s="592"/>
      <c r="AW660" s="592"/>
      <c r="AX660" s="592"/>
      <c r="AY660" s="592"/>
      <c r="AZ660" s="592"/>
      <c r="BA660" s="592"/>
      <c r="BB660" s="592"/>
      <c r="BC660" s="592"/>
      <c r="BD660" s="592"/>
      <c r="BE660" s="592"/>
      <c r="BF660" s="592"/>
      <c r="BG660" s="592"/>
      <c r="BH660" s="592"/>
    </row>
    <row r="661" spans="1:60" ht="12" customHeight="1">
      <c r="A661" s="600">
        <v>658</v>
      </c>
      <c r="B661" s="600" t="s">
        <v>71</v>
      </c>
      <c r="C661" s="601" t="s">
        <v>267</v>
      </c>
      <c r="D661" s="602"/>
      <c r="E661" s="600" t="s">
        <v>9586</v>
      </c>
      <c r="F661" s="603" t="s">
        <v>1970</v>
      </c>
      <c r="G661" s="603" t="s">
        <v>1969</v>
      </c>
      <c r="H661" s="603" t="s">
        <v>1967</v>
      </c>
      <c r="I661" s="600" t="s">
        <v>1966</v>
      </c>
      <c r="J661" s="600"/>
      <c r="K661" s="611"/>
      <c r="L661" s="606" t="s">
        <v>55</v>
      </c>
      <c r="M661" s="611"/>
      <c r="N661" s="606"/>
      <c r="O661" s="603"/>
      <c r="P661" s="625"/>
      <c r="Q661" s="625"/>
      <c r="R661" s="600">
        <f t="shared" si="10"/>
        <v>0</v>
      </c>
      <c r="S661" s="600"/>
      <c r="T661" s="607" t="str">
        <f>VLOOKUP(cppm_pr[[#This Row],[Status]],'All Link_LOV'!$I$32:$K$72,2,0)</f>
        <v>PO Issued</v>
      </c>
      <c r="U661" s="607" t="s">
        <v>22</v>
      </c>
      <c r="V661" s="603">
        <v>496</v>
      </c>
      <c r="W661" s="607"/>
      <c r="X661" s="603"/>
      <c r="Y661" s="603" t="s">
        <v>6058</v>
      </c>
      <c r="Z661" s="608">
        <v>45183</v>
      </c>
      <c r="AA661" s="603" t="s">
        <v>1958</v>
      </c>
      <c r="AB661" s="606">
        <v>10249</v>
      </c>
      <c r="AC661" s="606">
        <v>560</v>
      </c>
      <c r="AD661" s="603" t="s">
        <v>6148</v>
      </c>
      <c r="AE661" s="603" t="s">
        <v>9587</v>
      </c>
      <c r="AF661" s="603" t="s">
        <v>6071</v>
      </c>
      <c r="AG661" s="603" t="s">
        <v>490</v>
      </c>
      <c r="AH661" s="600" t="s">
        <v>9588</v>
      </c>
      <c r="AI661" s="600" t="str">
        <f>IFERROR(VLOOKUP(cppm_pr[[#This Row],[Order Number]],SPHERE!C:CC,39,0),"")</f>
        <v/>
      </c>
      <c r="AJ661" s="600" t="str">
        <f>IFERROR(VLOOKUP(cppm_pr[[#This Row],[Order Number]],'DC TM ONE'!B:CN,42,0),"")</f>
        <v/>
      </c>
      <c r="AK661" s="600"/>
      <c r="AL661" s="609">
        <v>45138</v>
      </c>
      <c r="AM661" s="603" t="s">
        <v>9583</v>
      </c>
      <c r="AN661" s="603" t="s">
        <v>4928</v>
      </c>
      <c r="AO661" s="603"/>
      <c r="AP661" s="603"/>
      <c r="AQ661" s="610" t="s">
        <v>9589</v>
      </c>
      <c r="AR661" s="603">
        <v>3400039035</v>
      </c>
      <c r="AS661" s="603"/>
      <c r="AT661" s="610" t="s">
        <v>9590</v>
      </c>
      <c r="AU661" s="603"/>
      <c r="AV661" s="603"/>
      <c r="AW661" s="603"/>
      <c r="AX661" s="603"/>
      <c r="AY661" s="603"/>
      <c r="AZ661" s="603"/>
      <c r="BA661" s="603"/>
      <c r="BB661" s="603"/>
      <c r="BC661" s="603"/>
      <c r="BD661" s="603"/>
      <c r="BE661" s="603"/>
      <c r="BF661" s="603"/>
      <c r="BG661" s="603"/>
      <c r="BH661" s="603"/>
    </row>
    <row r="662" spans="1:60" ht="12" customHeight="1">
      <c r="A662" s="589">
        <v>659</v>
      </c>
      <c r="B662" s="589" t="s">
        <v>71</v>
      </c>
      <c r="C662" s="590" t="s">
        <v>267</v>
      </c>
      <c r="D662" s="591"/>
      <c r="E662" s="589" t="s">
        <v>9591</v>
      </c>
      <c r="F662" s="592" t="s">
        <v>1976</v>
      </c>
      <c r="G662" s="592" t="s">
        <v>1975</v>
      </c>
      <c r="H662" s="592" t="s">
        <v>1973</v>
      </c>
      <c r="I662" s="589" t="s">
        <v>1972</v>
      </c>
      <c r="J662" s="589"/>
      <c r="K662" s="593"/>
      <c r="L662" s="595" t="s">
        <v>55</v>
      </c>
      <c r="M662" s="593"/>
      <c r="N662" s="595"/>
      <c r="O662" s="592"/>
      <c r="P662" s="655"/>
      <c r="Q662" s="655"/>
      <c r="R662" s="589">
        <f t="shared" si="10"/>
        <v>0</v>
      </c>
      <c r="S662" s="589"/>
      <c r="T662" s="596" t="str">
        <f>VLOOKUP(cppm_pr[[#This Row],[Status]],'All Link_LOV'!$I$32:$K$72,2,0)</f>
        <v>PO Issued</v>
      </c>
      <c r="U662" s="596" t="s">
        <v>22</v>
      </c>
      <c r="V662" s="592">
        <v>497</v>
      </c>
      <c r="W662" s="596"/>
      <c r="X662" s="592"/>
      <c r="Y662" s="592" t="s">
        <v>6058</v>
      </c>
      <c r="Z662" s="597">
        <v>45183</v>
      </c>
      <c r="AA662" s="598" t="s">
        <v>1958</v>
      </c>
      <c r="AB662" s="595">
        <v>8200</v>
      </c>
      <c r="AC662" s="595">
        <v>560</v>
      </c>
      <c r="AD662" s="592" t="s">
        <v>6148</v>
      </c>
      <c r="AE662" s="592" t="s">
        <v>9592</v>
      </c>
      <c r="AF662" s="592" t="s">
        <v>6071</v>
      </c>
      <c r="AG662" s="592" t="s">
        <v>490</v>
      </c>
      <c r="AH662" s="589" t="s">
        <v>9593</v>
      </c>
      <c r="AI662" s="600" t="str">
        <f>IFERROR(VLOOKUP(cppm_pr[[#This Row],[Order Number]],SPHERE!C:CC,39,0),"")</f>
        <v/>
      </c>
      <c r="AJ662" s="600" t="str">
        <f>IFERROR(VLOOKUP(cppm_pr[[#This Row],[Order Number]],'DC TM ONE'!B:CN,42,0),"")</f>
        <v/>
      </c>
      <c r="AK662" s="589"/>
      <c r="AL662" s="599">
        <v>45153</v>
      </c>
      <c r="AM662" s="592" t="s">
        <v>9594</v>
      </c>
      <c r="AN662" s="592" t="s">
        <v>4928</v>
      </c>
      <c r="AO662" s="592"/>
      <c r="AP662" s="592"/>
      <c r="AQ662" s="598" t="s">
        <v>9595</v>
      </c>
      <c r="AR662" s="592">
        <v>3400039035</v>
      </c>
      <c r="AS662" s="592"/>
      <c r="AT662" s="598" t="s">
        <v>9596</v>
      </c>
      <c r="AU662" s="592"/>
      <c r="AV662" s="592"/>
      <c r="AW662" s="592"/>
      <c r="AX662" s="592"/>
      <c r="AY662" s="592"/>
      <c r="AZ662" s="592"/>
      <c r="BA662" s="592"/>
      <c r="BB662" s="592"/>
      <c r="BC662" s="592"/>
      <c r="BD662" s="592"/>
      <c r="BE662" s="592"/>
      <c r="BF662" s="592"/>
      <c r="BG662" s="592"/>
      <c r="BH662" s="592"/>
    </row>
    <row r="663" spans="1:60" ht="12" customHeight="1">
      <c r="A663" s="600">
        <v>660</v>
      </c>
      <c r="B663" s="600" t="s">
        <v>71</v>
      </c>
      <c r="C663" s="601" t="s">
        <v>267</v>
      </c>
      <c r="D663" s="602"/>
      <c r="E663" s="600" t="s">
        <v>9597</v>
      </c>
      <c r="F663" s="603" t="s">
        <v>2005</v>
      </c>
      <c r="G663" s="603" t="s">
        <v>2004</v>
      </c>
      <c r="H663" s="603" t="s">
        <v>2002</v>
      </c>
      <c r="I663" s="600" t="s">
        <v>2001</v>
      </c>
      <c r="J663" s="600"/>
      <c r="K663" s="611"/>
      <c r="L663" s="606" t="s">
        <v>55</v>
      </c>
      <c r="M663" s="611"/>
      <c r="N663" s="606"/>
      <c r="O663" s="603"/>
      <c r="P663" s="625"/>
      <c r="Q663" s="625"/>
      <c r="R663" s="600">
        <f t="shared" si="10"/>
        <v>0</v>
      </c>
      <c r="S663" s="600"/>
      <c r="T663" s="607" t="str">
        <f>VLOOKUP(cppm_pr[[#This Row],[Status]],'All Link_LOV'!$I$32:$K$72,2,0)</f>
        <v>PO Issued</v>
      </c>
      <c r="U663" s="607" t="s">
        <v>22</v>
      </c>
      <c r="V663" s="603">
        <v>498</v>
      </c>
      <c r="W663" s="607"/>
      <c r="X663" s="603"/>
      <c r="Y663" s="603" t="s">
        <v>6058</v>
      </c>
      <c r="Z663" s="608">
        <v>45183</v>
      </c>
      <c r="AA663" s="603" t="s">
        <v>1958</v>
      </c>
      <c r="AB663" s="606">
        <v>1915</v>
      </c>
      <c r="AC663" s="606">
        <v>1120</v>
      </c>
      <c r="AD663" s="603" t="s">
        <v>6148</v>
      </c>
      <c r="AE663" s="603" t="s">
        <v>9581</v>
      </c>
      <c r="AF663" s="603" t="s">
        <v>6071</v>
      </c>
      <c r="AG663" s="603" t="s">
        <v>490</v>
      </c>
      <c r="AH663" s="600" t="s">
        <v>9598</v>
      </c>
      <c r="AI663" s="600" t="str">
        <f>IFERROR(VLOOKUP(cppm_pr[[#This Row],[Order Number]],SPHERE!C:CC,39,0),"")</f>
        <v/>
      </c>
      <c r="AJ663" s="600" t="str">
        <f>IFERROR(VLOOKUP(cppm_pr[[#This Row],[Order Number]],'DC TM ONE'!B:CN,42,0),"")</f>
        <v/>
      </c>
      <c r="AK663" s="600"/>
      <c r="AL663" s="609">
        <v>45138</v>
      </c>
      <c r="AM663" s="603" t="s">
        <v>9594</v>
      </c>
      <c r="AN663" s="603" t="s">
        <v>4928</v>
      </c>
      <c r="AO663" s="603"/>
      <c r="AP663" s="603"/>
      <c r="AQ663" s="610" t="s">
        <v>9599</v>
      </c>
      <c r="AR663" s="603">
        <v>3400039035</v>
      </c>
      <c r="AS663" s="603"/>
      <c r="AT663" s="610" t="s">
        <v>9600</v>
      </c>
      <c r="AU663" s="603"/>
      <c r="AV663" s="603"/>
      <c r="AW663" s="603"/>
      <c r="AX663" s="603"/>
      <c r="AY663" s="603"/>
      <c r="AZ663" s="603"/>
      <c r="BA663" s="603"/>
      <c r="BB663" s="603"/>
      <c r="BC663" s="603"/>
      <c r="BD663" s="603"/>
      <c r="BE663" s="603"/>
      <c r="BF663" s="603"/>
      <c r="BG663" s="603"/>
      <c r="BH663" s="603"/>
    </row>
    <row r="664" spans="1:60" ht="12" customHeight="1">
      <c r="A664" s="589">
        <v>661</v>
      </c>
      <c r="B664" s="589" t="s">
        <v>62</v>
      </c>
      <c r="C664" s="590" t="s">
        <v>267</v>
      </c>
      <c r="D664" s="591"/>
      <c r="E664" s="589" t="s">
        <v>9601</v>
      </c>
      <c r="F664" s="592" t="s">
        <v>1981</v>
      </c>
      <c r="G664" s="592" t="s">
        <v>1980</v>
      </c>
      <c r="H664" s="592" t="s">
        <v>1978</v>
      </c>
      <c r="I664" s="589" t="s">
        <v>1977</v>
      </c>
      <c r="J664" s="589"/>
      <c r="K664" s="593" t="s">
        <v>9602</v>
      </c>
      <c r="L664" s="595" t="s">
        <v>55</v>
      </c>
      <c r="M664" s="593"/>
      <c r="N664" s="595"/>
      <c r="O664" s="592"/>
      <c r="P664" s="655"/>
      <c r="Q664" s="655"/>
      <c r="R664" s="589">
        <f t="shared" si="10"/>
        <v>0</v>
      </c>
      <c r="S664" s="589"/>
      <c r="T664" s="596" t="str">
        <f>VLOOKUP(cppm_pr[[#This Row],[Status]],'All Link_LOV'!$I$32:$K$72,2,0)</f>
        <v>PO Issued</v>
      </c>
      <c r="U664" s="596" t="s">
        <v>22</v>
      </c>
      <c r="V664" s="592">
        <v>499</v>
      </c>
      <c r="W664" s="596"/>
      <c r="X664" s="592"/>
      <c r="Y664" s="592" t="s">
        <v>6058</v>
      </c>
      <c r="Z664" s="597">
        <v>45183</v>
      </c>
      <c r="AA664" s="598" t="s">
        <v>1958</v>
      </c>
      <c r="AB664" s="595">
        <v>11331</v>
      </c>
      <c r="AC664" s="595">
        <v>1120</v>
      </c>
      <c r="AD664" s="592" t="s">
        <v>6148</v>
      </c>
      <c r="AE664" s="592" t="s">
        <v>9581</v>
      </c>
      <c r="AF664" s="592" t="s">
        <v>6071</v>
      </c>
      <c r="AG664" s="592" t="s">
        <v>490</v>
      </c>
      <c r="AH664" s="589" t="s">
        <v>9603</v>
      </c>
      <c r="AI664" s="600" t="str">
        <f>IFERROR(VLOOKUP(cppm_pr[[#This Row],[Order Number]],SPHERE!C:CC,39,0),"")</f>
        <v/>
      </c>
      <c r="AJ664" s="600" t="str">
        <f>IFERROR(VLOOKUP(cppm_pr[[#This Row],[Order Number]],'DC TM ONE'!B:CN,42,0),"")</f>
        <v/>
      </c>
      <c r="AK664" s="589"/>
      <c r="AL664" s="599">
        <v>45153</v>
      </c>
      <c r="AM664" s="592" t="s">
        <v>9594</v>
      </c>
      <c r="AN664" s="592" t="s">
        <v>4928</v>
      </c>
      <c r="AO664" s="592"/>
      <c r="AP664" s="592"/>
      <c r="AQ664" s="598" t="s">
        <v>9604</v>
      </c>
      <c r="AR664" s="592">
        <v>3400039035</v>
      </c>
      <c r="AS664" s="592"/>
      <c r="AT664" s="598" t="s">
        <v>9605</v>
      </c>
      <c r="AU664" s="592"/>
      <c r="AV664" s="592"/>
      <c r="AW664" s="592"/>
      <c r="AX664" s="592"/>
      <c r="AY664" s="592"/>
      <c r="AZ664" s="592"/>
      <c r="BA664" s="592"/>
      <c r="BB664" s="592"/>
      <c r="BC664" s="592"/>
      <c r="BD664" s="592"/>
      <c r="BE664" s="592"/>
      <c r="BF664" s="592"/>
      <c r="BG664" s="592"/>
      <c r="BH664" s="592"/>
    </row>
    <row r="665" spans="1:60" ht="12" customHeight="1">
      <c r="A665" s="600">
        <v>514</v>
      </c>
      <c r="B665" s="600" t="s">
        <v>84</v>
      </c>
      <c r="C665" s="601" t="s">
        <v>263</v>
      </c>
      <c r="D665" s="602"/>
      <c r="E665" s="600" t="s">
        <v>9606</v>
      </c>
      <c r="F665" s="603" t="s">
        <v>1214</v>
      </c>
      <c r="G665" s="603" t="s">
        <v>2814</v>
      </c>
      <c r="H665" s="603" t="s">
        <v>1211</v>
      </c>
      <c r="I665" s="600"/>
      <c r="J665" s="600" t="s">
        <v>2815</v>
      </c>
      <c r="K665" s="611"/>
      <c r="L665" s="606" t="s">
        <v>52</v>
      </c>
      <c r="M665" s="611"/>
      <c r="N665" s="606"/>
      <c r="O665" s="603"/>
      <c r="P665" s="625"/>
      <c r="Q665" s="625"/>
      <c r="R665" s="600">
        <f t="shared" si="10"/>
        <v>0</v>
      </c>
      <c r="S665" s="600"/>
      <c r="T665" s="607" t="str">
        <f>VLOOKUP(cppm_pr[[#This Row],[Status]],'All Link_LOV'!$I$32:$K$72,2,0)</f>
        <v>Not Require PO</v>
      </c>
      <c r="U665" s="607" t="s">
        <v>2593</v>
      </c>
      <c r="V665" s="603">
        <v>39</v>
      </c>
      <c r="W665" s="607"/>
      <c r="X665" s="603"/>
      <c r="Y665" s="603" t="s">
        <v>6058</v>
      </c>
      <c r="Z665" s="608">
        <v>45182</v>
      </c>
      <c r="AA665" s="603"/>
      <c r="AB665" s="606"/>
      <c r="AC665" s="606"/>
      <c r="AD665" s="603"/>
      <c r="AE665" s="603"/>
      <c r="AF665" s="603" t="s">
        <v>398</v>
      </c>
      <c r="AG665" s="603" t="s">
        <v>488</v>
      </c>
      <c r="AH665" s="603"/>
      <c r="AI665" s="600" t="str">
        <f>IFERROR(VLOOKUP(cppm_pr[[#This Row],[Order Number]],SPHERE!C:CC,39,0),"")</f>
        <v/>
      </c>
      <c r="AJ665" s="600" t="str">
        <f>IFERROR(VLOOKUP(cppm_pr[[#This Row],[Order Number]],'DC TM ONE'!B:CN,42,0),"")</f>
        <v/>
      </c>
      <c r="AK665" s="603"/>
      <c r="AL665" s="609"/>
      <c r="AM665" s="603"/>
      <c r="AN665" s="603"/>
      <c r="AO665" s="603" t="s">
        <v>1213</v>
      </c>
      <c r="AP665" s="603"/>
      <c r="AQ665" s="610"/>
      <c r="AR665" s="603"/>
      <c r="AS665" s="603"/>
      <c r="AT665" s="610"/>
      <c r="AU665" s="603"/>
      <c r="AV665" s="603"/>
      <c r="AW665" s="603"/>
      <c r="AX665" s="603"/>
      <c r="AY665" s="603"/>
      <c r="AZ665" s="603"/>
      <c r="BA665" s="603"/>
      <c r="BB665" s="603"/>
      <c r="BC665" s="603"/>
      <c r="BD665" s="603"/>
      <c r="BE665" s="603"/>
      <c r="BF665" s="603"/>
      <c r="BG665" s="603"/>
      <c r="BH665" s="603"/>
    </row>
    <row r="666" spans="1:60" ht="12" customHeight="1">
      <c r="A666" s="589">
        <v>663</v>
      </c>
      <c r="B666" s="589" t="s">
        <v>457</v>
      </c>
      <c r="C666" s="590" t="s">
        <v>267</v>
      </c>
      <c r="D666" s="591"/>
      <c r="E666" s="589" t="s">
        <v>9607</v>
      </c>
      <c r="F666" s="592" t="s">
        <v>2132</v>
      </c>
      <c r="G666" s="592" t="s">
        <v>2131</v>
      </c>
      <c r="H666" s="592" t="s">
        <v>2129</v>
      </c>
      <c r="I666" s="589" t="s">
        <v>2127</v>
      </c>
      <c r="J666" s="589"/>
      <c r="K666" s="593"/>
      <c r="L666" s="595" t="s">
        <v>3189</v>
      </c>
      <c r="M666" s="593"/>
      <c r="N666" s="595"/>
      <c r="O666" s="592"/>
      <c r="P666" s="655"/>
      <c r="Q666" s="655"/>
      <c r="R666" s="589">
        <f t="shared" si="10"/>
        <v>0</v>
      </c>
      <c r="S666" s="589"/>
      <c r="T666" s="596" t="str">
        <f>VLOOKUP(cppm_pr[[#This Row],[Status]],'All Link_LOV'!$I$32:$K$72,2,0)</f>
        <v>PO Issued</v>
      </c>
      <c r="U666" s="596" t="s">
        <v>22</v>
      </c>
      <c r="V666" s="592">
        <v>501</v>
      </c>
      <c r="W666" s="596"/>
      <c r="X666" s="592"/>
      <c r="Y666" s="592" t="s">
        <v>6058</v>
      </c>
      <c r="Z666" s="597">
        <v>45183</v>
      </c>
      <c r="AA666" s="598" t="s">
        <v>2043</v>
      </c>
      <c r="AB666" s="595">
        <v>26734</v>
      </c>
      <c r="AC666" s="595">
        <v>6697.01</v>
      </c>
      <c r="AD666" s="592" t="s">
        <v>6059</v>
      </c>
      <c r="AE666" s="592"/>
      <c r="AF666" s="592" t="s">
        <v>398</v>
      </c>
      <c r="AG666" s="592" t="s">
        <v>491</v>
      </c>
      <c r="AH666" s="592" t="s">
        <v>2130</v>
      </c>
      <c r="AI666" s="600" t="str">
        <f>IFERROR(VLOOKUP(cppm_pr[[#This Row],[Order Number]],SPHERE!C:CC,39,0),"")</f>
        <v/>
      </c>
      <c r="AJ666" s="600" t="str">
        <f>IFERROR(VLOOKUP(cppm_pr[[#This Row],[Order Number]],'DC TM ONE'!B:CN,42,0),"")</f>
        <v/>
      </c>
      <c r="AK666" s="592"/>
      <c r="AL666" s="599">
        <v>45188</v>
      </c>
      <c r="AM666" s="592" t="s">
        <v>6395</v>
      </c>
      <c r="AN666" s="592" t="s">
        <v>4928</v>
      </c>
      <c r="AO666" s="592"/>
      <c r="AP666" s="592"/>
      <c r="AQ666" s="598" t="s">
        <v>9608</v>
      </c>
      <c r="AR666" s="592">
        <v>3400038821</v>
      </c>
      <c r="AS666" s="592" t="s">
        <v>9609</v>
      </c>
      <c r="AT666" s="598" t="s">
        <v>9610</v>
      </c>
      <c r="AU666" s="592"/>
      <c r="AV666" s="592"/>
      <c r="AW666" s="592"/>
      <c r="AX666" s="592"/>
      <c r="AY666" s="592"/>
      <c r="AZ666" s="592"/>
      <c r="BA666" s="592"/>
      <c r="BB666" s="592"/>
      <c r="BC666" s="592"/>
      <c r="BD666" s="592"/>
      <c r="BE666" s="592"/>
      <c r="BF666" s="592"/>
      <c r="BG666" s="592"/>
      <c r="BH666" s="592"/>
    </row>
    <row r="667" spans="1:60" ht="12" customHeight="1">
      <c r="A667" s="600">
        <v>664</v>
      </c>
      <c r="B667" s="600" t="s">
        <v>6009</v>
      </c>
      <c r="C667" s="601" t="s">
        <v>267</v>
      </c>
      <c r="D667" s="602"/>
      <c r="E667" s="663">
        <v>4902150091</v>
      </c>
      <c r="F667" s="603" t="s">
        <v>9611</v>
      </c>
      <c r="G667" s="603" t="s">
        <v>9612</v>
      </c>
      <c r="H667" s="603" t="s">
        <v>9613</v>
      </c>
      <c r="I667" s="600" t="s">
        <v>9614</v>
      </c>
      <c r="J667" s="600"/>
      <c r="K667" s="663">
        <v>4902150091</v>
      </c>
      <c r="L667" s="606" t="s">
        <v>57</v>
      </c>
      <c r="M667" s="663"/>
      <c r="N667" s="606"/>
      <c r="O667" s="603"/>
      <c r="P667" s="625"/>
      <c r="Q667" s="625"/>
      <c r="R667" s="600">
        <f t="shared" si="10"/>
        <v>0</v>
      </c>
      <c r="S667" s="600"/>
      <c r="T667" s="607" t="str">
        <f>VLOOKUP(cppm_pr[[#This Row],[Status]],'All Link_LOV'!$I$32:$K$72,2,0)</f>
        <v>PO Issued</v>
      </c>
      <c r="U667" s="607" t="s">
        <v>22</v>
      </c>
      <c r="V667" s="603">
        <v>502</v>
      </c>
      <c r="W667" s="607"/>
      <c r="X667" s="603"/>
      <c r="Y667" s="603" t="s">
        <v>6058</v>
      </c>
      <c r="Z667" s="608">
        <v>45183</v>
      </c>
      <c r="AA667" s="603" t="s">
        <v>9615</v>
      </c>
      <c r="AB667" s="606">
        <v>130805.11</v>
      </c>
      <c r="AC667" s="606">
        <v>63345.89</v>
      </c>
      <c r="AD667" s="603" t="s">
        <v>6148</v>
      </c>
      <c r="AE667" s="603" t="s">
        <v>9616</v>
      </c>
      <c r="AF667" s="603" t="s">
        <v>6071</v>
      </c>
      <c r="AG667" s="603" t="s">
        <v>489</v>
      </c>
      <c r="AH667" s="603" t="s">
        <v>9617</v>
      </c>
      <c r="AI667" s="600" t="str">
        <f>IFERROR(VLOOKUP(cppm_pr[[#This Row],[Order Number]],SPHERE!C:CC,39,0),"")</f>
        <v/>
      </c>
      <c r="AJ667" s="600" t="str">
        <f>IFERROR(VLOOKUP(cppm_pr[[#This Row],[Order Number]],'DC TM ONE'!B:CN,42,0),"")</f>
        <v/>
      </c>
      <c r="AK667" s="603"/>
      <c r="AL667" s="609">
        <v>45199</v>
      </c>
      <c r="AM667" s="603" t="s">
        <v>9618</v>
      </c>
      <c r="AN667" s="603" t="s">
        <v>6175</v>
      </c>
      <c r="AO667" s="663"/>
      <c r="AP667" s="603">
        <v>3400038795</v>
      </c>
      <c r="AQ667" s="610"/>
      <c r="AR667" s="603"/>
      <c r="AS667" s="603"/>
      <c r="AT667" s="610" t="s">
        <v>9619</v>
      </c>
      <c r="AU667" s="603"/>
      <c r="AV667" s="603"/>
      <c r="AW667" s="603"/>
      <c r="AX667" s="603"/>
      <c r="AY667" s="603"/>
      <c r="AZ667" s="603"/>
      <c r="BA667" s="603"/>
      <c r="BB667" s="603"/>
      <c r="BC667" s="603"/>
      <c r="BD667" s="603"/>
      <c r="BE667" s="603"/>
      <c r="BF667" s="603"/>
      <c r="BG667" s="603"/>
      <c r="BH667" s="603"/>
    </row>
    <row r="668" spans="1:60" ht="12" customHeight="1">
      <c r="A668" s="589">
        <v>665</v>
      </c>
      <c r="B668" s="589" t="s">
        <v>66</v>
      </c>
      <c r="C668" s="590" t="s">
        <v>219</v>
      </c>
      <c r="D668" s="591">
        <v>45201</v>
      </c>
      <c r="E668" s="589" t="s">
        <v>9620</v>
      </c>
      <c r="F668" s="592" t="s">
        <v>9621</v>
      </c>
      <c r="G668" s="592" t="s">
        <v>9622</v>
      </c>
      <c r="H668" s="592" t="s">
        <v>9623</v>
      </c>
      <c r="I668" s="589"/>
      <c r="J668" s="589"/>
      <c r="K668" s="593"/>
      <c r="L668" s="595" t="s">
        <v>1552</v>
      </c>
      <c r="M668" s="593"/>
      <c r="N668" s="595"/>
      <c r="O668" s="592"/>
      <c r="P668" s="655"/>
      <c r="Q668" s="655"/>
      <c r="R668" s="589">
        <f t="shared" si="10"/>
        <v>0</v>
      </c>
      <c r="S668" s="589"/>
      <c r="T668" s="596" t="str">
        <f>VLOOKUP(cppm_pr[[#This Row],[Status]],'All Link_LOV'!$I$32:$K$72,2,0)</f>
        <v>Queried - Require More Information From NeC/AND</v>
      </c>
      <c r="U668" s="596" t="s">
        <v>22</v>
      </c>
      <c r="V668" s="592">
        <v>503</v>
      </c>
      <c r="W668" s="596"/>
      <c r="X668" s="592"/>
      <c r="Y668" s="592" t="s">
        <v>6058</v>
      </c>
      <c r="Z668" s="597">
        <v>45183</v>
      </c>
      <c r="AA668" s="598" t="s">
        <v>1549</v>
      </c>
      <c r="AB668" s="595">
        <v>1216</v>
      </c>
      <c r="AC668" s="595">
        <v>652.17999999999995</v>
      </c>
      <c r="AD668" s="592" t="s">
        <v>6148</v>
      </c>
      <c r="AE668" s="592" t="s">
        <v>7925</v>
      </c>
      <c r="AF668" s="592" t="s">
        <v>6071</v>
      </c>
      <c r="AG668" s="592" t="s">
        <v>490</v>
      </c>
      <c r="AH668" s="592" t="s">
        <v>9624</v>
      </c>
      <c r="AI668" s="600" t="str">
        <f>IFERROR(VLOOKUP(cppm_pr[[#This Row],[Order Number]],SPHERE!C:CC,39,0),"")</f>
        <v/>
      </c>
      <c r="AJ668" s="600" t="str">
        <f>IFERROR(VLOOKUP(cppm_pr[[#This Row],[Order Number]],'DC TM ONE'!B:CN,42,0),"")</f>
        <v/>
      </c>
      <c r="AK668" s="592"/>
      <c r="AL668" s="599">
        <v>45156</v>
      </c>
      <c r="AM668" s="592" t="s">
        <v>9625</v>
      </c>
      <c r="AN668" s="592" t="s">
        <v>6175</v>
      </c>
      <c r="AO668" s="592"/>
      <c r="AP668" s="592">
        <v>3400038703</v>
      </c>
      <c r="AQ668" s="598"/>
      <c r="AR668" s="592"/>
      <c r="AS668" s="592"/>
      <c r="AT668" s="598" t="s">
        <v>9626</v>
      </c>
      <c r="AU668" s="592"/>
      <c r="AV668" s="592"/>
      <c r="AW668" s="592"/>
      <c r="AX668" s="592"/>
      <c r="AY668" s="592"/>
      <c r="AZ668" s="592"/>
      <c r="BA668" s="592"/>
      <c r="BB668" s="592"/>
      <c r="BC668" s="592"/>
      <c r="BD668" s="592"/>
      <c r="BE668" s="592"/>
      <c r="BF668" s="592"/>
      <c r="BG668" s="592"/>
      <c r="BH668" s="592"/>
    </row>
    <row r="669" spans="1:60" ht="12" customHeight="1">
      <c r="A669" s="600">
        <v>666</v>
      </c>
      <c r="B669" s="600" t="s">
        <v>73</v>
      </c>
      <c r="C669" s="601" t="s">
        <v>267</v>
      </c>
      <c r="D669" s="602"/>
      <c r="E669" s="843" t="s">
        <v>9313</v>
      </c>
      <c r="F669" s="603" t="s">
        <v>1283</v>
      </c>
      <c r="G669" s="603" t="s">
        <v>2911</v>
      </c>
      <c r="H669" s="603" t="s">
        <v>1283</v>
      </c>
      <c r="I669" s="600" t="s">
        <v>1284</v>
      </c>
      <c r="J669" s="600"/>
      <c r="K669" s="843" t="s">
        <v>9313</v>
      </c>
      <c r="L669" s="606" t="s">
        <v>57</v>
      </c>
      <c r="M669" s="843"/>
      <c r="N669" s="606"/>
      <c r="O669" s="603"/>
      <c r="P669" s="625"/>
      <c r="Q669" s="625"/>
      <c r="R669" s="600">
        <f t="shared" si="10"/>
        <v>0</v>
      </c>
      <c r="S669" s="600"/>
      <c r="T669" s="607" t="str">
        <f>VLOOKUP(cppm_pr[[#This Row],[Status]],'All Link_LOV'!$I$32:$K$72,2,0)</f>
        <v>PO Issued</v>
      </c>
      <c r="U669" s="607" t="s">
        <v>22</v>
      </c>
      <c r="V669" s="603">
        <v>504</v>
      </c>
      <c r="W669" s="607"/>
      <c r="X669" s="603"/>
      <c r="Y669" s="603" t="s">
        <v>6058</v>
      </c>
      <c r="Z669" s="608">
        <v>45183</v>
      </c>
      <c r="AA669" s="603" t="s">
        <v>2312</v>
      </c>
      <c r="AB669" s="606">
        <v>12616</v>
      </c>
      <c r="AC669" s="606">
        <v>3696.2</v>
      </c>
      <c r="AD669" s="603" t="s">
        <v>6059</v>
      </c>
      <c r="AE669" s="603"/>
      <c r="AF669" s="603" t="s">
        <v>398</v>
      </c>
      <c r="AG669" s="603" t="s">
        <v>492</v>
      </c>
      <c r="AH669" s="603" t="s">
        <v>1282</v>
      </c>
      <c r="AI669" s="600" t="str">
        <f>IFERROR(VLOOKUP(cppm_pr[[#This Row],[Order Number]],SPHERE!C:CC,39,0),"")</f>
        <v/>
      </c>
      <c r="AJ669" s="600" t="str">
        <f>IFERROR(VLOOKUP(cppm_pr[[#This Row],[Order Number]],'DC TM ONE'!B:CN,42,0),"")</f>
        <v/>
      </c>
      <c r="AK669" s="603"/>
      <c r="AL669" s="609">
        <v>45171</v>
      </c>
      <c r="AM669" s="603" t="s">
        <v>9627</v>
      </c>
      <c r="AN669" s="603" t="s">
        <v>4928</v>
      </c>
      <c r="AO669" s="603"/>
      <c r="AP669" s="603"/>
      <c r="AQ669" s="610" t="s">
        <v>9628</v>
      </c>
      <c r="AR669" s="603">
        <v>3400039855</v>
      </c>
      <c r="AS669" s="603"/>
      <c r="AT669" s="610" t="s">
        <v>9629</v>
      </c>
      <c r="AU669" s="603"/>
      <c r="AV669" s="603"/>
      <c r="AW669" s="603"/>
      <c r="AX669" s="603"/>
      <c r="AY669" s="603"/>
      <c r="AZ669" s="603"/>
      <c r="BA669" s="603"/>
      <c r="BB669" s="603"/>
      <c r="BC669" s="603"/>
      <c r="BD669" s="603"/>
      <c r="BE669" s="603"/>
      <c r="BF669" s="603"/>
      <c r="BG669" s="603"/>
      <c r="BH669" s="603"/>
    </row>
    <row r="670" spans="1:60" ht="12" customHeight="1">
      <c r="A670" s="589">
        <v>667</v>
      </c>
      <c r="B670" s="589" t="s">
        <v>72</v>
      </c>
      <c r="C670" s="590" t="s">
        <v>267</v>
      </c>
      <c r="D670" s="591">
        <v>45187</v>
      </c>
      <c r="E670" s="589" t="s">
        <v>9630</v>
      </c>
      <c r="F670" s="592" t="s">
        <v>9631</v>
      </c>
      <c r="G670" s="592" t="s">
        <v>9632</v>
      </c>
      <c r="H670" s="592" t="s">
        <v>9633</v>
      </c>
      <c r="I670" s="589" t="s">
        <v>9634</v>
      </c>
      <c r="J670" s="589"/>
      <c r="K670" s="593"/>
      <c r="L670" s="595" t="s">
        <v>52</v>
      </c>
      <c r="M670" s="593"/>
      <c r="N670" s="595"/>
      <c r="O670" s="592"/>
      <c r="P670" s="655"/>
      <c r="Q670" s="655"/>
      <c r="R670" s="589">
        <f t="shared" si="10"/>
        <v>0</v>
      </c>
      <c r="S670" s="589"/>
      <c r="T670" s="596" t="str">
        <f>VLOOKUP(cppm_pr[[#This Row],[Status]],'All Link_LOV'!$I$32:$K$72,2,0)</f>
        <v>PO Issued</v>
      </c>
      <c r="U670" s="596" t="s">
        <v>22</v>
      </c>
      <c r="V670" s="592">
        <v>505</v>
      </c>
      <c r="W670" s="596"/>
      <c r="X670" s="592"/>
      <c r="Y670" s="592" t="s">
        <v>6058</v>
      </c>
      <c r="Z670" s="597">
        <v>45183</v>
      </c>
      <c r="AA670" s="598" t="s">
        <v>1649</v>
      </c>
      <c r="AB670" s="595">
        <v>3896</v>
      </c>
      <c r="AC670" s="595">
        <v>2778.2</v>
      </c>
      <c r="AD670" s="592" t="s">
        <v>6148</v>
      </c>
      <c r="AE670" s="592" t="s">
        <v>9635</v>
      </c>
      <c r="AF670" s="592" t="s">
        <v>6071</v>
      </c>
      <c r="AG670" s="592" t="s">
        <v>491</v>
      </c>
      <c r="AH670" s="592" t="s">
        <v>9636</v>
      </c>
      <c r="AI670" s="600" t="str">
        <f>IFERROR(VLOOKUP(cppm_pr[[#This Row],[Order Number]],SPHERE!C:CC,39,0),"")</f>
        <v/>
      </c>
      <c r="AJ670" s="600" t="str">
        <f>IFERROR(VLOOKUP(cppm_pr[[#This Row],[Order Number]],'DC TM ONE'!B:CN,42,0),"")</f>
        <v/>
      </c>
      <c r="AK670" s="592"/>
      <c r="AL670" s="599">
        <v>45191</v>
      </c>
      <c r="AM670" s="592" t="s">
        <v>6359</v>
      </c>
      <c r="AN670" s="592" t="s">
        <v>4928</v>
      </c>
      <c r="AO670" s="592"/>
      <c r="AP670" s="592"/>
      <c r="AQ670" s="598" t="s">
        <v>9637</v>
      </c>
      <c r="AR670" s="592">
        <v>3400038486</v>
      </c>
      <c r="AS670" s="592"/>
      <c r="AT670" s="598" t="s">
        <v>9638</v>
      </c>
      <c r="AU670" s="592"/>
      <c r="AV670" s="592"/>
      <c r="AW670" s="592"/>
      <c r="AX670" s="592"/>
      <c r="AY670" s="592"/>
      <c r="AZ670" s="592"/>
      <c r="BA670" s="592"/>
      <c r="BB670" s="592"/>
      <c r="BC670" s="592"/>
      <c r="BD670" s="592"/>
      <c r="BE670" s="592"/>
      <c r="BF670" s="592"/>
      <c r="BG670" s="592"/>
      <c r="BH670" s="592"/>
    </row>
    <row r="671" spans="1:60" ht="12" customHeight="1">
      <c r="A671" s="600">
        <v>668</v>
      </c>
      <c r="B671" s="600" t="s">
        <v>72</v>
      </c>
      <c r="C671" s="601" t="s">
        <v>267</v>
      </c>
      <c r="D671" s="602">
        <v>45184</v>
      </c>
      <c r="E671" s="600" t="s">
        <v>9639</v>
      </c>
      <c r="F671" s="603" t="s">
        <v>1180</v>
      </c>
      <c r="G671" s="603" t="s">
        <v>9640</v>
      </c>
      <c r="H671" s="603" t="s">
        <v>1178</v>
      </c>
      <c r="I671" s="600" t="s">
        <v>9641</v>
      </c>
      <c r="J671" s="600"/>
      <c r="K671" s="611"/>
      <c r="L671" s="606" t="s">
        <v>52</v>
      </c>
      <c r="M671" s="611"/>
      <c r="N671" s="606"/>
      <c r="O671" s="603"/>
      <c r="P671" s="625"/>
      <c r="Q671" s="625"/>
      <c r="R671" s="600">
        <f t="shared" si="10"/>
        <v>0</v>
      </c>
      <c r="S671" s="600"/>
      <c r="T671" s="607" t="str">
        <f>VLOOKUP(cppm_pr[[#This Row],[Status]],'All Link_LOV'!$I$32:$K$72,2,0)</f>
        <v>PO Issued</v>
      </c>
      <c r="U671" s="607" t="s">
        <v>22</v>
      </c>
      <c r="V671" s="603">
        <v>506</v>
      </c>
      <c r="W671" s="607"/>
      <c r="X671" s="603"/>
      <c r="Y671" s="603" t="s">
        <v>6058</v>
      </c>
      <c r="Z671" s="608">
        <v>45183</v>
      </c>
      <c r="AA671" s="603" t="s">
        <v>1649</v>
      </c>
      <c r="AB671" s="606">
        <v>57936</v>
      </c>
      <c r="AC671" s="606">
        <v>3131</v>
      </c>
      <c r="AD671" s="603" t="s">
        <v>6059</v>
      </c>
      <c r="AE671" s="603"/>
      <c r="AF671" s="603" t="s">
        <v>398</v>
      </c>
      <c r="AG671" s="603" t="s">
        <v>488</v>
      </c>
      <c r="AH671" s="603" t="s">
        <v>1177</v>
      </c>
      <c r="AI671" s="600" t="str">
        <f>IFERROR(VLOOKUP(cppm_pr[[#This Row],[Order Number]],SPHERE!C:CC,39,0),"")</f>
        <v/>
      </c>
      <c r="AJ671" s="600" t="str">
        <f>IFERROR(VLOOKUP(cppm_pr[[#This Row],[Order Number]],'DC TM ONE'!B:CN,42,0),"")</f>
        <v/>
      </c>
      <c r="AK671" s="603"/>
      <c r="AL671" s="609">
        <v>45199</v>
      </c>
      <c r="AM671" s="603" t="s">
        <v>6359</v>
      </c>
      <c r="AN671" s="603" t="s">
        <v>4928</v>
      </c>
      <c r="AO671" s="603"/>
      <c r="AP671" s="603"/>
      <c r="AQ671" s="610" t="s">
        <v>9642</v>
      </c>
      <c r="AR671" s="603">
        <v>3400038730</v>
      </c>
      <c r="AS671" s="603"/>
      <c r="AT671" s="610" t="s">
        <v>9643</v>
      </c>
      <c r="AU671" s="603"/>
      <c r="AV671" s="603"/>
      <c r="AW671" s="603"/>
      <c r="AX671" s="603"/>
      <c r="AY671" s="603"/>
      <c r="AZ671" s="603"/>
      <c r="BA671" s="603"/>
      <c r="BB671" s="603"/>
      <c r="BC671" s="603"/>
      <c r="BD671" s="603"/>
      <c r="BE671" s="603"/>
      <c r="BF671" s="603"/>
      <c r="BG671" s="603"/>
      <c r="BH671" s="603"/>
    </row>
    <row r="672" spans="1:60" ht="12" customHeight="1">
      <c r="A672" s="589">
        <v>669</v>
      </c>
      <c r="B672" s="589" t="s">
        <v>72</v>
      </c>
      <c r="C672" s="590" t="s">
        <v>267</v>
      </c>
      <c r="D672" s="591">
        <v>45184</v>
      </c>
      <c r="E672" s="589" t="s">
        <v>9644</v>
      </c>
      <c r="F672" s="592" t="s">
        <v>1180</v>
      </c>
      <c r="G672" s="592" t="s">
        <v>9640</v>
      </c>
      <c r="H672" s="592" t="s">
        <v>1178</v>
      </c>
      <c r="I672" s="589" t="s">
        <v>9645</v>
      </c>
      <c r="J672" s="589"/>
      <c r="K672" s="593"/>
      <c r="L672" s="595" t="s">
        <v>52</v>
      </c>
      <c r="M672" s="593"/>
      <c r="N672" s="595"/>
      <c r="O672" s="592"/>
      <c r="P672" s="655"/>
      <c r="Q672" s="655"/>
      <c r="R672" s="589">
        <f t="shared" si="10"/>
        <v>0</v>
      </c>
      <c r="S672" s="589"/>
      <c r="T672" s="596" t="str">
        <f>VLOOKUP(cppm_pr[[#This Row],[Status]],'All Link_LOV'!$I$32:$K$72,2,0)</f>
        <v>PO Issued</v>
      </c>
      <c r="U672" s="596" t="s">
        <v>22</v>
      </c>
      <c r="V672" s="592">
        <v>507</v>
      </c>
      <c r="W672" s="596"/>
      <c r="X672" s="592"/>
      <c r="Y672" s="592" t="s">
        <v>6058</v>
      </c>
      <c r="Z672" s="597">
        <v>45183</v>
      </c>
      <c r="AA672" s="598" t="s">
        <v>1649</v>
      </c>
      <c r="AB672" s="595">
        <v>57936</v>
      </c>
      <c r="AC672" s="595">
        <v>560</v>
      </c>
      <c r="AD672" s="592" t="s">
        <v>6059</v>
      </c>
      <c r="AE672" s="592"/>
      <c r="AF672" s="592" t="s">
        <v>398</v>
      </c>
      <c r="AG672" s="592" t="s">
        <v>488</v>
      </c>
      <c r="AH672" s="592" t="s">
        <v>1177</v>
      </c>
      <c r="AI672" s="600" t="str">
        <f>IFERROR(VLOOKUP(cppm_pr[[#This Row],[Order Number]],SPHERE!C:CC,39,0),"")</f>
        <v/>
      </c>
      <c r="AJ672" s="600" t="str">
        <f>IFERROR(VLOOKUP(cppm_pr[[#This Row],[Order Number]],'DC TM ONE'!B:CN,42,0),"")</f>
        <v/>
      </c>
      <c r="AK672" s="592"/>
      <c r="AL672" s="599">
        <v>45199</v>
      </c>
      <c r="AM672" s="592" t="s">
        <v>6359</v>
      </c>
      <c r="AN672" s="592" t="s">
        <v>4928</v>
      </c>
      <c r="AO672" s="592"/>
      <c r="AP672" s="592"/>
      <c r="AQ672" s="598" t="s">
        <v>9646</v>
      </c>
      <c r="AR672" s="592">
        <v>3400038730</v>
      </c>
      <c r="AS672" s="592"/>
      <c r="AT672" s="598" t="s">
        <v>9647</v>
      </c>
      <c r="AU672" s="592"/>
      <c r="AV672" s="592"/>
      <c r="AW672" s="592"/>
      <c r="AX672" s="592"/>
      <c r="AY672" s="592"/>
      <c r="AZ672" s="592"/>
      <c r="BA672" s="592"/>
      <c r="BB672" s="592"/>
      <c r="BC672" s="592"/>
      <c r="BD672" s="592"/>
      <c r="BE672" s="592"/>
      <c r="BF672" s="592"/>
      <c r="BG672" s="592"/>
      <c r="BH672" s="592"/>
    </row>
    <row r="673" spans="1:60" ht="12" customHeight="1">
      <c r="A673" s="600">
        <v>670</v>
      </c>
      <c r="B673" s="600" t="s">
        <v>82</v>
      </c>
      <c r="C673" s="601" t="s">
        <v>267</v>
      </c>
      <c r="D673" s="602"/>
      <c r="E673" s="600" t="s">
        <v>9290</v>
      </c>
      <c r="F673" s="603" t="s">
        <v>1232</v>
      </c>
      <c r="G673" s="603" t="s">
        <v>2830</v>
      </c>
      <c r="H673" s="603" t="s">
        <v>1230</v>
      </c>
      <c r="I673" s="600" t="s">
        <v>1231</v>
      </c>
      <c r="J673" s="600"/>
      <c r="K673" s="611"/>
      <c r="L673" s="606" t="s">
        <v>908</v>
      </c>
      <c r="M673" s="611"/>
      <c r="N673" s="606"/>
      <c r="O673" s="603"/>
      <c r="P673" s="625"/>
      <c r="Q673" s="625"/>
      <c r="R673" s="600">
        <f t="shared" si="10"/>
        <v>0</v>
      </c>
      <c r="S673" s="600"/>
      <c r="T673" s="607" t="str">
        <f>VLOOKUP(cppm_pr[[#This Row],[Status]],'All Link_LOV'!$I$32:$K$72,2,0)</f>
        <v>PO Issued</v>
      </c>
      <c r="U673" s="607" t="s">
        <v>22</v>
      </c>
      <c r="V673" s="603">
        <v>508</v>
      </c>
      <c r="W673" s="607"/>
      <c r="X673" s="603"/>
      <c r="Y673" s="603" t="s">
        <v>6058</v>
      </c>
      <c r="Z673" s="608">
        <v>45183</v>
      </c>
      <c r="AA673" s="603" t="s">
        <v>9648</v>
      </c>
      <c r="AB673" s="606">
        <v>34729</v>
      </c>
      <c r="AC673" s="606">
        <v>2956.44</v>
      </c>
      <c r="AD673" s="603" t="s">
        <v>6148</v>
      </c>
      <c r="AE673" s="603" t="s">
        <v>9649</v>
      </c>
      <c r="AF673" s="603" t="s">
        <v>398</v>
      </c>
      <c r="AG673" s="603" t="s">
        <v>488</v>
      </c>
      <c r="AH673" s="600" t="s">
        <v>9650</v>
      </c>
      <c r="AI673" s="600" t="str">
        <f>IFERROR(VLOOKUP(cppm_pr[[#This Row],[Order Number]],SPHERE!C:CC,39,0),"")</f>
        <v/>
      </c>
      <c r="AJ673" s="600" t="str">
        <f>IFERROR(VLOOKUP(cppm_pr[[#This Row],[Order Number]],'DC TM ONE'!B:CN,42,0),"")</f>
        <v/>
      </c>
      <c r="AK673" s="600"/>
      <c r="AL673" s="609">
        <v>45194</v>
      </c>
      <c r="AM673" s="603" t="s">
        <v>9651</v>
      </c>
      <c r="AN673" s="603" t="s">
        <v>4928</v>
      </c>
      <c r="AO673" s="603"/>
      <c r="AP673" s="603"/>
      <c r="AQ673" s="610" t="s">
        <v>9652</v>
      </c>
      <c r="AR673" s="603">
        <v>3400038793</v>
      </c>
      <c r="AS673" s="603"/>
      <c r="AT673" s="610" t="s">
        <v>9653</v>
      </c>
      <c r="AU673" s="603"/>
      <c r="AV673" s="603"/>
      <c r="AW673" s="603"/>
      <c r="AX673" s="603"/>
      <c r="AY673" s="603"/>
      <c r="AZ673" s="603"/>
      <c r="BA673" s="603"/>
      <c r="BB673" s="603"/>
      <c r="BC673" s="603"/>
      <c r="BD673" s="603"/>
      <c r="BE673" s="603"/>
      <c r="BF673" s="603"/>
      <c r="BG673" s="603"/>
      <c r="BH673" s="603"/>
    </row>
    <row r="674" spans="1:60" ht="12" customHeight="1">
      <c r="A674" s="589">
        <v>671</v>
      </c>
      <c r="B674" s="589" t="s">
        <v>64</v>
      </c>
      <c r="C674" s="590" t="s">
        <v>267</v>
      </c>
      <c r="D674" s="591">
        <v>45184</v>
      </c>
      <c r="E674" s="589" t="s">
        <v>9654</v>
      </c>
      <c r="F674" s="592" t="s">
        <v>2324</v>
      </c>
      <c r="G674" s="592" t="s">
        <v>9655</v>
      </c>
      <c r="H674" s="592" t="s">
        <v>2321</v>
      </c>
      <c r="I674" s="589" t="s">
        <v>9656</v>
      </c>
      <c r="J674" s="589"/>
      <c r="K674" s="589" t="s">
        <v>9654</v>
      </c>
      <c r="L674" s="595" t="s">
        <v>50</v>
      </c>
      <c r="M674" s="589"/>
      <c r="N674" s="595"/>
      <c r="O674" s="592"/>
      <c r="P674" s="655"/>
      <c r="Q674" s="655"/>
      <c r="R674" s="589">
        <f t="shared" si="10"/>
        <v>0</v>
      </c>
      <c r="S674" s="589"/>
      <c r="T674" s="596" t="str">
        <f>VLOOKUP(cppm_pr[[#This Row],[Status]],'All Link_LOV'!$I$32:$K$72,2,0)</f>
        <v>PO Issued</v>
      </c>
      <c r="U674" s="596" t="s">
        <v>22</v>
      </c>
      <c r="V674" s="592">
        <v>509</v>
      </c>
      <c r="W674" s="596"/>
      <c r="X674" s="592"/>
      <c r="Y674" s="592" t="s">
        <v>6058</v>
      </c>
      <c r="Z674" s="597">
        <v>45183</v>
      </c>
      <c r="AA674" s="598" t="s">
        <v>6308</v>
      </c>
      <c r="AB674" s="595">
        <v>54129</v>
      </c>
      <c r="AC674" s="595">
        <v>26939.38</v>
      </c>
      <c r="AD674" s="592" t="s">
        <v>6059</v>
      </c>
      <c r="AE674" s="592"/>
      <c r="AF674" s="592" t="s">
        <v>6071</v>
      </c>
      <c r="AG674" s="592" t="s">
        <v>492</v>
      </c>
      <c r="AH674" s="592" t="s">
        <v>9657</v>
      </c>
      <c r="AI674" s="600" t="str">
        <f>IFERROR(VLOOKUP(cppm_pr[[#This Row],[Order Number]],SPHERE!C:CC,39,0),"")</f>
        <v/>
      </c>
      <c r="AJ674" s="600" t="str">
        <f>IFERROR(VLOOKUP(cppm_pr[[#This Row],[Order Number]],'DC TM ONE'!B:CN,42,0),"")</f>
        <v/>
      </c>
      <c r="AK674" s="592"/>
      <c r="AL674" s="599">
        <v>45107</v>
      </c>
      <c r="AM674" s="592" t="s">
        <v>7203</v>
      </c>
      <c r="AN674" s="592" t="s">
        <v>4928</v>
      </c>
      <c r="AO674" s="592"/>
      <c r="AP674" s="592"/>
      <c r="AQ674" s="598" t="s">
        <v>9658</v>
      </c>
      <c r="AR674" s="592">
        <v>3400038506</v>
      </c>
      <c r="AS674" s="592"/>
      <c r="AT674" s="598" t="s">
        <v>9659</v>
      </c>
      <c r="AU674" s="592"/>
      <c r="AV674" s="592"/>
      <c r="AW674" s="592"/>
      <c r="AX674" s="592"/>
      <c r="AY674" s="592"/>
      <c r="AZ674" s="592"/>
      <c r="BA674" s="592"/>
      <c r="BB674" s="592"/>
      <c r="BC674" s="592"/>
      <c r="BD674" s="592"/>
      <c r="BE674" s="592"/>
      <c r="BF674" s="592"/>
      <c r="BG674" s="592"/>
      <c r="BH674" s="592"/>
    </row>
    <row r="675" spans="1:60" ht="12" customHeight="1">
      <c r="A675" s="600">
        <v>672</v>
      </c>
      <c r="B675" s="600" t="s">
        <v>76</v>
      </c>
      <c r="C675" s="601" t="s">
        <v>267</v>
      </c>
      <c r="D675" s="602">
        <v>45187</v>
      </c>
      <c r="E675" s="600" t="s">
        <v>6058</v>
      </c>
      <c r="F675" s="603" t="s">
        <v>9660</v>
      </c>
      <c r="G675" s="603" t="s">
        <v>9661</v>
      </c>
      <c r="H675" s="603" t="s">
        <v>9662</v>
      </c>
      <c r="I675" s="600" t="s">
        <v>9663</v>
      </c>
      <c r="J675" s="600"/>
      <c r="K675" s="611"/>
      <c r="L675" s="606" t="s">
        <v>1264</v>
      </c>
      <c r="M675" s="611"/>
      <c r="N675" s="606"/>
      <c r="O675" s="603"/>
      <c r="P675" s="625"/>
      <c r="Q675" s="625"/>
      <c r="R675" s="600">
        <f t="shared" si="10"/>
        <v>0</v>
      </c>
      <c r="S675" s="600"/>
      <c r="T675" s="607" t="str">
        <f>VLOOKUP(cppm_pr[[#This Row],[Status]],'All Link_LOV'!$I$32:$K$72,2,0)</f>
        <v>PO Issued</v>
      </c>
      <c r="U675" s="607" t="s">
        <v>22</v>
      </c>
      <c r="V675" s="603">
        <v>510</v>
      </c>
      <c r="W675" s="607"/>
      <c r="X675" s="603"/>
      <c r="Y675" s="603" t="s">
        <v>6058</v>
      </c>
      <c r="Z675" s="608">
        <v>45183</v>
      </c>
      <c r="AA675" s="603" t="s">
        <v>4266</v>
      </c>
      <c r="AB675" s="606">
        <v>339.83</v>
      </c>
      <c r="AC675" s="606">
        <v>339.49</v>
      </c>
      <c r="AD675" s="603" t="s">
        <v>6148</v>
      </c>
      <c r="AE675" s="603" t="s">
        <v>9664</v>
      </c>
      <c r="AF675" s="603" t="s">
        <v>6071</v>
      </c>
      <c r="AG675" s="603" t="s">
        <v>492</v>
      </c>
      <c r="AH675" s="603" t="s">
        <v>9665</v>
      </c>
      <c r="AI675" s="600" t="str">
        <f>IFERROR(VLOOKUP(cppm_pr[[#This Row],[Order Number]],SPHERE!C:CC,39,0),"")</f>
        <v/>
      </c>
      <c r="AJ675" s="600" t="str">
        <f>IFERROR(VLOOKUP(cppm_pr[[#This Row],[Order Number]],'DC TM ONE'!B:CN,42,0),"")</f>
        <v/>
      </c>
      <c r="AK675" s="603"/>
      <c r="AL675" s="609">
        <v>45199</v>
      </c>
      <c r="AM675" s="603" t="s">
        <v>6268</v>
      </c>
      <c r="AN675" s="603" t="s">
        <v>4928</v>
      </c>
      <c r="AO675" s="603"/>
      <c r="AP675" s="603"/>
      <c r="AQ675" s="610" t="s">
        <v>9666</v>
      </c>
      <c r="AR675" s="603">
        <v>3400033554</v>
      </c>
      <c r="AS675" s="603"/>
      <c r="AT675" s="610" t="s">
        <v>9667</v>
      </c>
      <c r="AU675" s="603"/>
      <c r="AV675" s="603"/>
      <c r="AW675" s="603"/>
      <c r="AX675" s="603"/>
      <c r="AY675" s="603"/>
      <c r="AZ675" s="603"/>
      <c r="BA675" s="603"/>
      <c r="BB675" s="603"/>
      <c r="BC675" s="603"/>
      <c r="BD675" s="603"/>
      <c r="BE675" s="603"/>
      <c r="BF675" s="603"/>
      <c r="BG675" s="603"/>
      <c r="BH675" s="603"/>
    </row>
    <row r="676" spans="1:60" ht="12" customHeight="1">
      <c r="A676" s="589">
        <v>673</v>
      </c>
      <c r="B676" s="589" t="s">
        <v>78</v>
      </c>
      <c r="C676" s="590" t="s">
        <v>267</v>
      </c>
      <c r="D676" s="591">
        <v>45184</v>
      </c>
      <c r="E676" s="589" t="s">
        <v>9668</v>
      </c>
      <c r="F676" s="592" t="s">
        <v>9669</v>
      </c>
      <c r="G676" s="592" t="s">
        <v>9670</v>
      </c>
      <c r="H676" s="592" t="s">
        <v>9671</v>
      </c>
      <c r="I676" s="589" t="s">
        <v>9672</v>
      </c>
      <c r="J676" s="589"/>
      <c r="K676" s="593"/>
      <c r="L676" s="595" t="s">
        <v>1701</v>
      </c>
      <c r="M676" s="593"/>
      <c r="N676" s="595"/>
      <c r="O676" s="592"/>
      <c r="P676" s="655"/>
      <c r="Q676" s="655"/>
      <c r="R676" s="589">
        <f t="shared" si="10"/>
        <v>0</v>
      </c>
      <c r="S676" s="589"/>
      <c r="T676" s="596" t="str">
        <f>VLOOKUP(cppm_pr[[#This Row],[Status]],'All Link_LOV'!$I$32:$K$72,2,0)</f>
        <v>PO Issued</v>
      </c>
      <c r="U676" s="596" t="s">
        <v>22</v>
      </c>
      <c r="V676" s="592">
        <v>511</v>
      </c>
      <c r="W676" s="596"/>
      <c r="X676" s="592"/>
      <c r="Y676" s="592" t="s">
        <v>6058</v>
      </c>
      <c r="Z676" s="597">
        <v>45183</v>
      </c>
      <c r="AA676" s="598" t="s">
        <v>6814</v>
      </c>
      <c r="AB676" s="595">
        <v>1</v>
      </c>
      <c r="AC676" s="595">
        <v>9450</v>
      </c>
      <c r="AD676" s="592" t="s">
        <v>6148</v>
      </c>
      <c r="AE676" s="592" t="s">
        <v>9673</v>
      </c>
      <c r="AF676" s="592" t="s">
        <v>397</v>
      </c>
      <c r="AG676" s="592" t="s">
        <v>493</v>
      </c>
      <c r="AH676" s="592" t="s">
        <v>9674</v>
      </c>
      <c r="AI676" s="600" t="str">
        <f>IFERROR(VLOOKUP(cppm_pr[[#This Row],[Order Number]],SPHERE!C:CC,39,0),"")</f>
        <v/>
      </c>
      <c r="AJ676" s="600" t="str">
        <f>IFERROR(VLOOKUP(cppm_pr[[#This Row],[Order Number]],'DC TM ONE'!B:CN,42,0),"")</f>
        <v/>
      </c>
      <c r="AK676" s="592"/>
      <c r="AL676" s="599">
        <v>45199</v>
      </c>
      <c r="AM676" s="592" t="s">
        <v>7423</v>
      </c>
      <c r="AN676" s="592" t="s">
        <v>4928</v>
      </c>
      <c r="AO676" s="592" t="s">
        <v>9675</v>
      </c>
      <c r="AP676" s="592"/>
      <c r="AQ676" s="598" t="s">
        <v>9676</v>
      </c>
      <c r="AR676" s="592">
        <v>3400038963</v>
      </c>
      <c r="AS676" s="592" t="s">
        <v>1342</v>
      </c>
      <c r="AT676" s="598" t="s">
        <v>9677</v>
      </c>
      <c r="AU676" s="592"/>
      <c r="AV676" s="592"/>
      <c r="AW676" s="592"/>
      <c r="AX676" s="592"/>
      <c r="AY676" s="592"/>
      <c r="AZ676" s="592"/>
      <c r="BA676" s="592"/>
      <c r="BB676" s="592"/>
      <c r="BC676" s="592"/>
      <c r="BD676" s="592"/>
      <c r="BE676" s="592"/>
      <c r="BF676" s="592"/>
      <c r="BG676" s="592"/>
      <c r="BH676" s="592"/>
    </row>
    <row r="677" spans="1:60" ht="12" customHeight="1">
      <c r="A677" s="600">
        <v>674</v>
      </c>
      <c r="B677" s="600" t="s">
        <v>71</v>
      </c>
      <c r="C677" s="601" t="s">
        <v>267</v>
      </c>
      <c r="D677" s="602"/>
      <c r="E677" s="600" t="s">
        <v>9678</v>
      </c>
      <c r="F677" s="603" t="s">
        <v>9679</v>
      </c>
      <c r="G677" s="603" t="s">
        <v>9680</v>
      </c>
      <c r="H677" s="603" t="s">
        <v>9681</v>
      </c>
      <c r="I677" s="600" t="s">
        <v>9682</v>
      </c>
      <c r="J677" s="600"/>
      <c r="K677" s="611"/>
      <c r="L677" s="606" t="s">
        <v>55</v>
      </c>
      <c r="M677" s="611"/>
      <c r="N677" s="606"/>
      <c r="O677" s="603"/>
      <c r="P677" s="625"/>
      <c r="Q677" s="625"/>
      <c r="R677" s="600">
        <f t="shared" si="10"/>
        <v>0</v>
      </c>
      <c r="S677" s="600"/>
      <c r="T677" s="607" t="str">
        <f>VLOOKUP(cppm_pr[[#This Row],[Status]],'All Link_LOV'!$I$32:$K$72,2,0)</f>
        <v>PO Issued</v>
      </c>
      <c r="U677" s="607" t="s">
        <v>22</v>
      </c>
      <c r="V677" s="603">
        <v>512</v>
      </c>
      <c r="W677" s="607"/>
      <c r="X677" s="603"/>
      <c r="Y677" s="603" t="s">
        <v>6058</v>
      </c>
      <c r="Z677" s="608">
        <v>45183</v>
      </c>
      <c r="AA677" s="603" t="s">
        <v>1958</v>
      </c>
      <c r="AB677" s="606">
        <v>20842</v>
      </c>
      <c r="AC677" s="606">
        <v>15414.04</v>
      </c>
      <c r="AD677" s="603" t="s">
        <v>6148</v>
      </c>
      <c r="AE677" s="603" t="s">
        <v>9683</v>
      </c>
      <c r="AF677" s="603" t="s">
        <v>398</v>
      </c>
      <c r="AG677" s="603" t="s">
        <v>488</v>
      </c>
      <c r="AH677" s="600" t="s">
        <v>9684</v>
      </c>
      <c r="AI677" s="600" t="str">
        <f>IFERROR(VLOOKUP(cppm_pr[[#This Row],[Order Number]],SPHERE!C:CC,39,0),"")</f>
        <v/>
      </c>
      <c r="AJ677" s="600" t="str">
        <f>IFERROR(VLOOKUP(cppm_pr[[#This Row],[Order Number]],'DC TM ONE'!B:CN,42,0),"")</f>
        <v/>
      </c>
      <c r="AK677" s="600"/>
      <c r="AL677" s="609">
        <v>45016</v>
      </c>
      <c r="AM677" s="603" t="s">
        <v>8882</v>
      </c>
      <c r="AN677" s="603" t="s">
        <v>4928</v>
      </c>
      <c r="AO677" s="603"/>
      <c r="AP677" s="603"/>
      <c r="AQ677" s="610" t="s">
        <v>9685</v>
      </c>
      <c r="AR677" s="603">
        <v>3400038600</v>
      </c>
      <c r="AS677" s="603"/>
      <c r="AT677" s="610" t="s">
        <v>9686</v>
      </c>
      <c r="AU677" s="603"/>
      <c r="AV677" s="603"/>
      <c r="AW677" s="603"/>
      <c r="AX677" s="603"/>
      <c r="AY677" s="603"/>
      <c r="AZ677" s="603"/>
      <c r="BA677" s="603"/>
      <c r="BB677" s="603"/>
      <c r="BC677" s="603"/>
      <c r="BD677" s="603"/>
      <c r="BE677" s="603"/>
      <c r="BF677" s="603"/>
      <c r="BG677" s="603"/>
      <c r="BH677" s="603"/>
    </row>
    <row r="678" spans="1:60" ht="12" customHeight="1">
      <c r="A678" s="589">
        <v>675</v>
      </c>
      <c r="B678" s="589" t="s">
        <v>78</v>
      </c>
      <c r="C678" s="590" t="s">
        <v>267</v>
      </c>
      <c r="D678" s="591"/>
      <c r="E678" s="589" t="s">
        <v>6058</v>
      </c>
      <c r="F678" s="592" t="s">
        <v>3147</v>
      </c>
      <c r="G678" s="592" t="s">
        <v>3146</v>
      </c>
      <c r="H678" s="592" t="s">
        <v>3145</v>
      </c>
      <c r="I678" s="589" t="s">
        <v>3150</v>
      </c>
      <c r="J678" s="589"/>
      <c r="K678" s="593"/>
      <c r="L678" s="595" t="s">
        <v>1701</v>
      </c>
      <c r="M678" s="593"/>
      <c r="N678" s="595"/>
      <c r="O678" s="592"/>
      <c r="P678" s="655"/>
      <c r="Q678" s="655"/>
      <c r="R678" s="589">
        <f t="shared" si="10"/>
        <v>0</v>
      </c>
      <c r="S678" s="589"/>
      <c r="T678" s="596" t="str">
        <f>VLOOKUP(cppm_pr[[#This Row],[Status]],'All Link_LOV'!$I$32:$K$72,2,0)</f>
        <v>PO Issued</v>
      </c>
      <c r="U678" s="596" t="s">
        <v>22</v>
      </c>
      <c r="V678" s="592">
        <v>513</v>
      </c>
      <c r="W678" s="596"/>
      <c r="X678" s="592"/>
      <c r="Y678" s="592" t="s">
        <v>6058</v>
      </c>
      <c r="Z678" s="597">
        <v>45183</v>
      </c>
      <c r="AA678" s="598" t="s">
        <v>1696</v>
      </c>
      <c r="AB678" s="595">
        <v>45199</v>
      </c>
      <c r="AC678" s="595">
        <v>24918.95</v>
      </c>
      <c r="AD678" s="592" t="s">
        <v>6059</v>
      </c>
      <c r="AE678" s="592"/>
      <c r="AF678" s="592" t="s">
        <v>398</v>
      </c>
      <c r="AG678" s="592" t="s">
        <v>488</v>
      </c>
      <c r="AH678" s="592" t="s">
        <v>9357</v>
      </c>
      <c r="AI678" s="600" t="str">
        <f>IFERROR(VLOOKUP(cppm_pr[[#This Row],[Order Number]],SPHERE!C:CC,39,0),"")</f>
        <v/>
      </c>
      <c r="AJ678" s="600" t="str">
        <f>IFERROR(VLOOKUP(cppm_pr[[#This Row],[Order Number]],'DC TM ONE'!B:CN,42,0),"")</f>
        <v/>
      </c>
      <c r="AK678" s="592"/>
      <c r="AL678" s="599">
        <v>45198</v>
      </c>
      <c r="AM678" s="592" t="s">
        <v>7316</v>
      </c>
      <c r="AN678" s="592" t="s">
        <v>4928</v>
      </c>
      <c r="AO678" s="681" t="s">
        <v>3150</v>
      </c>
      <c r="AP678" s="592"/>
      <c r="AQ678" s="598" t="s">
        <v>9687</v>
      </c>
      <c r="AR678" s="592">
        <v>3400038998</v>
      </c>
      <c r="AS678" s="592" t="s">
        <v>1139</v>
      </c>
      <c r="AT678" s="598" t="s">
        <v>9688</v>
      </c>
      <c r="AU678" s="592"/>
      <c r="AV678" s="592"/>
      <c r="AW678" s="592"/>
      <c r="AX678" s="592"/>
      <c r="AY678" s="592"/>
      <c r="AZ678" s="592"/>
      <c r="BA678" s="592"/>
      <c r="BB678" s="592"/>
      <c r="BC678" s="592"/>
      <c r="BD678" s="592"/>
      <c r="BE678" s="592"/>
      <c r="BF678" s="592"/>
      <c r="BG678" s="592"/>
      <c r="BH678" s="592"/>
    </row>
    <row r="679" spans="1:60" ht="12" customHeight="1">
      <c r="A679" s="600">
        <v>676</v>
      </c>
      <c r="B679" s="600"/>
      <c r="C679" s="601" t="s">
        <v>267</v>
      </c>
      <c r="D679" s="602"/>
      <c r="E679" s="600" t="s">
        <v>9689</v>
      </c>
      <c r="F679" s="603" t="s">
        <v>9690</v>
      </c>
      <c r="G679" s="603" t="s">
        <v>9691</v>
      </c>
      <c r="H679" s="603" t="s">
        <v>9692</v>
      </c>
      <c r="I679" s="600" t="s">
        <v>9693</v>
      </c>
      <c r="J679" s="600"/>
      <c r="K679" s="611"/>
      <c r="L679" s="606" t="s">
        <v>1552</v>
      </c>
      <c r="M679" s="611"/>
      <c r="N679" s="606"/>
      <c r="O679" s="603"/>
      <c r="P679" s="625"/>
      <c r="Q679" s="625"/>
      <c r="R679" s="600">
        <f t="shared" si="10"/>
        <v>0</v>
      </c>
      <c r="S679" s="600"/>
      <c r="T679" s="607" t="str">
        <f>VLOOKUP(cppm_pr[[#This Row],[Status]],'All Link_LOV'!$I$32:$K$72,2,0)</f>
        <v>PO Issued</v>
      </c>
      <c r="U679" s="607" t="s">
        <v>22</v>
      </c>
      <c r="V679" s="603">
        <v>514</v>
      </c>
      <c r="W679" s="607"/>
      <c r="X679" s="603"/>
      <c r="Y679" s="603" t="s">
        <v>6058</v>
      </c>
      <c r="Z679" s="608">
        <v>45183</v>
      </c>
      <c r="AA679" s="603" t="s">
        <v>6163</v>
      </c>
      <c r="AB679" s="606">
        <v>69908</v>
      </c>
      <c r="AC679" s="606">
        <v>6960.8</v>
      </c>
      <c r="AD679" s="603" t="s">
        <v>6059</v>
      </c>
      <c r="AE679" s="603"/>
      <c r="AF679" s="603" t="s">
        <v>398</v>
      </c>
      <c r="AG679" s="603" t="s">
        <v>4</v>
      </c>
      <c r="AH679" s="603" t="s">
        <v>9694</v>
      </c>
      <c r="AI679" s="600" t="str">
        <f>IFERROR(VLOOKUP(cppm_pr[[#This Row],[Order Number]],SPHERE!C:CC,39,0),"")</f>
        <v/>
      </c>
      <c r="AJ679" s="600" t="str">
        <f>IFERROR(VLOOKUP(cppm_pr[[#This Row],[Order Number]],'DC TM ONE'!B:CN,42,0),"")</f>
        <v/>
      </c>
      <c r="AK679" s="603"/>
      <c r="AL679" s="609">
        <v>45196</v>
      </c>
      <c r="AM679" s="603" t="s">
        <v>9695</v>
      </c>
      <c r="AN679" s="603" t="s">
        <v>4928</v>
      </c>
      <c r="AO679" s="603"/>
      <c r="AP679" s="603"/>
      <c r="AQ679" s="610" t="s">
        <v>9696</v>
      </c>
      <c r="AR679" s="603">
        <v>3400039063</v>
      </c>
      <c r="AS679" s="603"/>
      <c r="AT679" s="610" t="s">
        <v>9697</v>
      </c>
      <c r="AU679" s="603"/>
      <c r="AV679" s="603"/>
      <c r="AW679" s="603"/>
      <c r="AX679" s="603"/>
      <c r="AY679" s="603"/>
      <c r="AZ679" s="603"/>
      <c r="BA679" s="603"/>
      <c r="BB679" s="603"/>
      <c r="BC679" s="603"/>
      <c r="BD679" s="603"/>
      <c r="BE679" s="603"/>
      <c r="BF679" s="603"/>
      <c r="BG679" s="603"/>
      <c r="BH679" s="603"/>
    </row>
    <row r="680" spans="1:60" ht="12" customHeight="1">
      <c r="A680" s="589">
        <v>677</v>
      </c>
      <c r="B680" s="589"/>
      <c r="C680" s="590" t="s">
        <v>267</v>
      </c>
      <c r="D680" s="591"/>
      <c r="E680" s="589" t="s">
        <v>9698</v>
      </c>
      <c r="F680" s="592" t="s">
        <v>9699</v>
      </c>
      <c r="G680" s="592" t="s">
        <v>9700</v>
      </c>
      <c r="H680" s="592" t="s">
        <v>9701</v>
      </c>
      <c r="I680" s="589" t="s">
        <v>9693</v>
      </c>
      <c r="J680" s="589"/>
      <c r="K680" s="593"/>
      <c r="L680" s="595" t="s">
        <v>1552</v>
      </c>
      <c r="M680" s="593"/>
      <c r="N680" s="595"/>
      <c r="O680" s="592"/>
      <c r="P680" s="655"/>
      <c r="Q680" s="655"/>
      <c r="R680" s="589">
        <f t="shared" si="10"/>
        <v>0</v>
      </c>
      <c r="S680" s="589"/>
      <c r="T680" s="596" t="str">
        <f>VLOOKUP(cppm_pr[[#This Row],[Status]],'All Link_LOV'!$I$32:$K$72,2,0)</f>
        <v>PO Issued</v>
      </c>
      <c r="U680" s="596" t="s">
        <v>22</v>
      </c>
      <c r="V680" s="592">
        <v>515</v>
      </c>
      <c r="W680" s="596"/>
      <c r="X680" s="592"/>
      <c r="Y680" s="592" t="s">
        <v>6058</v>
      </c>
      <c r="Z680" s="597">
        <v>45183</v>
      </c>
      <c r="AA680" s="598" t="s">
        <v>6163</v>
      </c>
      <c r="AB680" s="595">
        <v>29855</v>
      </c>
      <c r="AC680" s="595">
        <v>2772.66</v>
      </c>
      <c r="AD680" s="592" t="s">
        <v>6059</v>
      </c>
      <c r="AE680" s="592"/>
      <c r="AF680" s="592" t="s">
        <v>398</v>
      </c>
      <c r="AG680" s="592" t="s">
        <v>4</v>
      </c>
      <c r="AH680" s="592" t="s">
        <v>9702</v>
      </c>
      <c r="AI680" s="600" t="str">
        <f>IFERROR(VLOOKUP(cppm_pr[[#This Row],[Order Number]],SPHERE!C:CC,39,0),"")</f>
        <v/>
      </c>
      <c r="AJ680" s="600" t="str">
        <f>IFERROR(VLOOKUP(cppm_pr[[#This Row],[Order Number]],'DC TM ONE'!B:CN,42,0),"")</f>
        <v/>
      </c>
      <c r="AK680" s="592"/>
      <c r="AL680" s="599">
        <v>45197</v>
      </c>
      <c r="AM680" s="592" t="s">
        <v>9695</v>
      </c>
      <c r="AN680" s="592" t="s">
        <v>4928</v>
      </c>
      <c r="AO680" s="592"/>
      <c r="AP680" s="592"/>
      <c r="AQ680" s="598" t="s">
        <v>9703</v>
      </c>
      <c r="AR680" s="592">
        <v>3400039063</v>
      </c>
      <c r="AS680" s="592"/>
      <c r="AT680" s="598" t="s">
        <v>9704</v>
      </c>
      <c r="AU680" s="592"/>
      <c r="AV680" s="592"/>
      <c r="AW680" s="592"/>
      <c r="AX680" s="592"/>
      <c r="AY680" s="592"/>
      <c r="AZ680" s="592"/>
      <c r="BA680" s="592"/>
      <c r="BB680" s="592"/>
      <c r="BC680" s="592"/>
      <c r="BD680" s="592"/>
      <c r="BE680" s="592"/>
      <c r="BF680" s="592"/>
      <c r="BG680" s="592"/>
      <c r="BH680" s="592"/>
    </row>
    <row r="681" spans="1:60" ht="12" customHeight="1">
      <c r="A681" s="600">
        <v>678</v>
      </c>
      <c r="B681" s="600" t="s">
        <v>63</v>
      </c>
      <c r="C681" s="601" t="s">
        <v>267</v>
      </c>
      <c r="D681" s="602">
        <v>45189</v>
      </c>
      <c r="E681" s="600" t="s">
        <v>9705</v>
      </c>
      <c r="F681" s="603" t="s">
        <v>9706</v>
      </c>
      <c r="G681" s="603" t="s">
        <v>9707</v>
      </c>
      <c r="H681" s="603" t="s">
        <v>9708</v>
      </c>
      <c r="I681" s="600" t="s">
        <v>9709</v>
      </c>
      <c r="J681" s="600"/>
      <c r="K681" s="611" t="s">
        <v>9710</v>
      </c>
      <c r="L681" s="606" t="s">
        <v>1728</v>
      </c>
      <c r="M681" s="611"/>
      <c r="N681" s="601"/>
      <c r="O681" s="603"/>
      <c r="P681" s="625"/>
      <c r="Q681" s="625"/>
      <c r="R681" s="600">
        <f t="shared" si="10"/>
        <v>0</v>
      </c>
      <c r="S681" s="600"/>
      <c r="T681" s="607" t="str">
        <f>VLOOKUP(cppm_pr[[#This Row],[Status]],'All Link_LOV'!$I$32:$K$72,2,0)</f>
        <v>PO Issued</v>
      </c>
      <c r="U681" s="607" t="s">
        <v>22</v>
      </c>
      <c r="V681" s="603">
        <v>516</v>
      </c>
      <c r="W681" s="607"/>
      <c r="X681" s="603"/>
      <c r="Y681" s="603" t="s">
        <v>6058</v>
      </c>
      <c r="Z681" s="608">
        <v>45183</v>
      </c>
      <c r="AA681" s="603" t="s">
        <v>6205</v>
      </c>
      <c r="AB681" s="606">
        <v>6939</v>
      </c>
      <c r="AC681" s="606">
        <v>2065.0100000000002</v>
      </c>
      <c r="AD681" s="603" t="s">
        <v>6148</v>
      </c>
      <c r="AE681" s="603" t="s">
        <v>9711</v>
      </c>
      <c r="AF681" s="603" t="s">
        <v>6071</v>
      </c>
      <c r="AG681" s="603" t="s">
        <v>490</v>
      </c>
      <c r="AH681" s="600" t="s">
        <v>9712</v>
      </c>
      <c r="AI681" s="600" t="str">
        <f>IFERROR(VLOOKUP(cppm_pr[[#This Row],[Order Number]],SPHERE!C:CC,39,0),"")</f>
        <v/>
      </c>
      <c r="AJ681" s="600" t="str">
        <f>IFERROR(VLOOKUP(cppm_pr[[#This Row],[Order Number]],'DC TM ONE'!B:CN,42,0),"")</f>
        <v/>
      </c>
      <c r="AK681" s="600"/>
      <c r="AL681" s="609">
        <v>45173</v>
      </c>
      <c r="AM681" s="603" t="s">
        <v>8858</v>
      </c>
      <c r="AN681" s="603" t="s">
        <v>4928</v>
      </c>
      <c r="AO681" s="603"/>
      <c r="AP681" s="603"/>
      <c r="AQ681" s="610" t="s">
        <v>9713</v>
      </c>
      <c r="AR681" s="603">
        <v>3400038554</v>
      </c>
      <c r="AS681" s="603"/>
      <c r="AT681" s="610" t="s">
        <v>9714</v>
      </c>
      <c r="AU681" s="603"/>
      <c r="AV681" s="603"/>
      <c r="AW681" s="603"/>
      <c r="AX681" s="603"/>
      <c r="AY681" s="603"/>
      <c r="AZ681" s="603"/>
      <c r="BA681" s="603"/>
      <c r="BB681" s="603"/>
      <c r="BC681" s="603"/>
      <c r="BD681" s="603"/>
      <c r="BE681" s="603"/>
      <c r="BF681" s="603"/>
      <c r="BG681" s="603"/>
      <c r="BH681" s="603"/>
    </row>
    <row r="682" spans="1:60" ht="12" customHeight="1">
      <c r="A682" s="589">
        <v>679</v>
      </c>
      <c r="B682" s="589" t="s">
        <v>73</v>
      </c>
      <c r="C682" s="590" t="s">
        <v>267</v>
      </c>
      <c r="D682" s="591"/>
      <c r="E682" s="589" t="s">
        <v>9715</v>
      </c>
      <c r="F682" s="592" t="s">
        <v>4145</v>
      </c>
      <c r="G682" s="592" t="s">
        <v>4144</v>
      </c>
      <c r="H682" s="592" t="s">
        <v>9716</v>
      </c>
      <c r="I682" s="589" t="s">
        <v>7950</v>
      </c>
      <c r="J682" s="589"/>
      <c r="K682" s="589" t="s">
        <v>9715</v>
      </c>
      <c r="L682" s="595" t="s">
        <v>57</v>
      </c>
      <c r="M682" s="589"/>
      <c r="N682" s="595"/>
      <c r="O682" s="592"/>
      <c r="P682" s="655"/>
      <c r="Q682" s="655"/>
      <c r="R682" s="589">
        <f t="shared" si="10"/>
        <v>0</v>
      </c>
      <c r="S682" s="589"/>
      <c r="T682" s="596" t="str">
        <f>VLOOKUP(cppm_pr[[#This Row],[Status]],'All Link_LOV'!$I$32:$K$72,2,0)</f>
        <v>PO Issued</v>
      </c>
      <c r="U682" s="596" t="s">
        <v>22</v>
      </c>
      <c r="V682" s="592">
        <v>491</v>
      </c>
      <c r="W682" s="596"/>
      <c r="X682" s="592"/>
      <c r="Y682" s="592" t="s">
        <v>6058</v>
      </c>
      <c r="Z682" s="597">
        <v>45183</v>
      </c>
      <c r="AA682" s="598" t="s">
        <v>2312</v>
      </c>
      <c r="AB682" s="595">
        <v>5486</v>
      </c>
      <c r="AC682" s="595">
        <v>2041.08</v>
      </c>
      <c r="AD682" s="592" t="s">
        <v>6148</v>
      </c>
      <c r="AE682" s="592" t="s">
        <v>9717</v>
      </c>
      <c r="AF682" s="592" t="s">
        <v>398</v>
      </c>
      <c r="AG682" s="592" t="s">
        <v>491</v>
      </c>
      <c r="AH682" s="592" t="s">
        <v>4143</v>
      </c>
      <c r="AI682" s="600" t="str">
        <f>IFERROR(VLOOKUP(cppm_pr[[#This Row],[Order Number]],SPHERE!C:CC,39,0),"")</f>
        <v/>
      </c>
      <c r="AJ682" s="600" t="str">
        <f>IFERROR(VLOOKUP(cppm_pr[[#This Row],[Order Number]],'DC TM ONE'!B:CN,42,0),"")</f>
        <v/>
      </c>
      <c r="AK682" s="592"/>
      <c r="AL682" s="599">
        <v>45171</v>
      </c>
      <c r="AM682" s="592" t="s">
        <v>7952</v>
      </c>
      <c r="AN682" s="592" t="s">
        <v>4928</v>
      </c>
      <c r="AO682" s="592"/>
      <c r="AP682" s="592"/>
      <c r="AQ682" s="598" t="s">
        <v>9718</v>
      </c>
      <c r="AR682" s="592">
        <v>3400038526</v>
      </c>
      <c r="AS682" s="592"/>
      <c r="AT682" s="598"/>
      <c r="AU682" s="592"/>
      <c r="AV682" s="592"/>
      <c r="AW682" s="592"/>
      <c r="AX682" s="592"/>
      <c r="AY682" s="592"/>
      <c r="AZ682" s="592"/>
      <c r="BA682" s="592"/>
      <c r="BB682" s="592"/>
      <c r="BC682" s="592"/>
      <c r="BD682" s="592"/>
      <c r="BE682" s="592"/>
      <c r="BF682" s="592"/>
      <c r="BG682" s="592"/>
      <c r="BH682" s="592"/>
    </row>
    <row r="683" spans="1:60" ht="12" customHeight="1">
      <c r="A683" s="600">
        <v>680</v>
      </c>
      <c r="B683" s="600" t="s">
        <v>76</v>
      </c>
      <c r="C683" s="601" t="s">
        <v>208</v>
      </c>
      <c r="D683" s="602">
        <v>45187</v>
      </c>
      <c r="E683" s="600" t="s">
        <v>9719</v>
      </c>
      <c r="F683" s="603" t="s">
        <v>9720</v>
      </c>
      <c r="G683" s="603" t="s">
        <v>9721</v>
      </c>
      <c r="H683" s="603" t="s">
        <v>9722</v>
      </c>
      <c r="I683" s="600" t="s">
        <v>9723</v>
      </c>
      <c r="J683" s="600"/>
      <c r="K683" s="611"/>
      <c r="L683" s="606" t="s">
        <v>1264</v>
      </c>
      <c r="M683" s="611"/>
      <c r="N683" s="606"/>
      <c r="O683" s="603"/>
      <c r="P683" s="625"/>
      <c r="Q683" s="625"/>
      <c r="R683" s="600">
        <f t="shared" si="10"/>
        <v>0</v>
      </c>
      <c r="S683" s="600"/>
      <c r="T683" s="607" t="str">
        <f>VLOOKUP(cppm_pr[[#This Row],[Status]],'All Link_LOV'!$I$32:$K$72,2,0)</f>
        <v>Pending TP Submission</v>
      </c>
      <c r="U683" s="607" t="s">
        <v>22</v>
      </c>
      <c r="V683" s="603">
        <v>490</v>
      </c>
      <c r="W683" s="607"/>
      <c r="X683" s="603"/>
      <c r="Y683" s="603" t="s">
        <v>6058</v>
      </c>
      <c r="Z683" s="608">
        <v>45183</v>
      </c>
      <c r="AA683" s="603" t="s">
        <v>7693</v>
      </c>
      <c r="AB683" s="606">
        <v>5371</v>
      </c>
      <c r="AC683" s="606">
        <v>550.19000000000005</v>
      </c>
      <c r="AD683" s="603" t="s">
        <v>6059</v>
      </c>
      <c r="AE683" s="603"/>
      <c r="AF683" s="603" t="s">
        <v>398</v>
      </c>
      <c r="AG683" s="603" t="s">
        <v>492</v>
      </c>
      <c r="AH683" s="603" t="s">
        <v>9724</v>
      </c>
      <c r="AI683" s="600" t="str">
        <f>IFERROR(VLOOKUP(cppm_pr[[#This Row],[Order Number]],SPHERE!C:CC,39,0),"")</f>
        <v/>
      </c>
      <c r="AJ683" s="600" t="str">
        <f>IFERROR(VLOOKUP(cppm_pr[[#This Row],[Order Number]],'DC TM ONE'!B:CN,42,0),"")</f>
        <v/>
      </c>
      <c r="AK683" s="603"/>
      <c r="AL683" s="609">
        <v>45230</v>
      </c>
      <c r="AM683" s="603" t="s">
        <v>7696</v>
      </c>
      <c r="AN683" s="603" t="s">
        <v>4928</v>
      </c>
      <c r="AO683" s="603"/>
      <c r="AP683" s="603"/>
      <c r="AQ683" s="610" t="s">
        <v>9725</v>
      </c>
      <c r="AR683" s="603">
        <v>3400038885</v>
      </c>
      <c r="AS683" s="603"/>
      <c r="AT683" s="610"/>
      <c r="AU683" s="603"/>
      <c r="AV683" s="603"/>
      <c r="AW683" s="603"/>
      <c r="AX683" s="603"/>
      <c r="AY683" s="603"/>
      <c r="AZ683" s="603"/>
      <c r="BA683" s="603"/>
      <c r="BB683" s="603"/>
      <c r="BC683" s="603"/>
      <c r="BD683" s="603"/>
      <c r="BE683" s="603"/>
      <c r="BF683" s="603"/>
      <c r="BG683" s="603"/>
      <c r="BH683" s="603"/>
    </row>
    <row r="684" spans="1:60" ht="12" customHeight="1">
      <c r="A684" s="589">
        <v>681</v>
      </c>
      <c r="B684" s="589" t="s">
        <v>71</v>
      </c>
      <c r="C684" s="590" t="s">
        <v>239</v>
      </c>
      <c r="D684" s="591"/>
      <c r="E684" s="589" t="s">
        <v>6058</v>
      </c>
      <c r="F684" s="592" t="s">
        <v>9726</v>
      </c>
      <c r="G684" s="592" t="s">
        <v>9727</v>
      </c>
      <c r="H684" s="592" t="s">
        <v>9728</v>
      </c>
      <c r="I684" s="589" t="s">
        <v>9729</v>
      </c>
      <c r="J684" s="589"/>
      <c r="K684" s="593"/>
      <c r="L684" s="595" t="s">
        <v>55</v>
      </c>
      <c r="M684" s="593"/>
      <c r="N684" s="595"/>
      <c r="O684" s="592"/>
      <c r="P684" s="655"/>
      <c r="Q684" s="655"/>
      <c r="R684" s="589">
        <f t="shared" si="10"/>
        <v>0</v>
      </c>
      <c r="S684" s="589"/>
      <c r="T684" s="596" t="str">
        <f>VLOOKUP(cppm_pr[[#This Row],[Status]],'All Link_LOV'!$I$32:$K$72,2,0)</f>
        <v>Insufficient Budget</v>
      </c>
      <c r="U684" s="596" t="s">
        <v>22</v>
      </c>
      <c r="V684" s="592">
        <v>489</v>
      </c>
      <c r="W684" s="596"/>
      <c r="X684" s="592"/>
      <c r="Y684" s="592" t="s">
        <v>6058</v>
      </c>
      <c r="Z684" s="597">
        <v>45183</v>
      </c>
      <c r="AA684" s="598" t="s">
        <v>1895</v>
      </c>
      <c r="AB684" s="595">
        <v>4557</v>
      </c>
      <c r="AC684" s="595">
        <v>3464</v>
      </c>
      <c r="AD684" s="592" t="s">
        <v>6148</v>
      </c>
      <c r="AE684" s="592" t="s">
        <v>9730</v>
      </c>
      <c r="AF684" s="592" t="s">
        <v>398</v>
      </c>
      <c r="AG684" s="592" t="s">
        <v>488</v>
      </c>
      <c r="AH684" s="589" t="s">
        <v>9731</v>
      </c>
      <c r="AI684" s="600" t="str">
        <f>IFERROR(VLOOKUP(cppm_pr[[#This Row],[Order Number]],SPHERE!C:CC,39,0),"")</f>
        <v/>
      </c>
      <c r="AJ684" s="600" t="str">
        <f>IFERROR(VLOOKUP(cppm_pr[[#This Row],[Order Number]],'DC TM ONE'!B:CN,42,0),"")</f>
        <v/>
      </c>
      <c r="AK684" s="589"/>
      <c r="AL684" s="599">
        <v>45197</v>
      </c>
      <c r="AM684" s="592" t="s">
        <v>7039</v>
      </c>
      <c r="AN684" s="592" t="s">
        <v>4928</v>
      </c>
      <c r="AO684" s="592"/>
      <c r="AP684" s="592"/>
      <c r="AQ684" s="598" t="s">
        <v>9732</v>
      </c>
      <c r="AR684" s="592">
        <v>3400038994</v>
      </c>
      <c r="AS684" s="592"/>
      <c r="AT684" s="598"/>
      <c r="AU684" s="592"/>
      <c r="AV684" s="592"/>
      <c r="AW684" s="592"/>
      <c r="AX684" s="592"/>
      <c r="AY684" s="592"/>
      <c r="AZ684" s="592"/>
      <c r="BA684" s="592"/>
      <c r="BB684" s="592"/>
      <c r="BC684" s="592"/>
      <c r="BD684" s="592"/>
      <c r="BE684" s="592"/>
      <c r="BF684" s="592"/>
      <c r="BG684" s="592"/>
      <c r="BH684" s="592"/>
    </row>
    <row r="685" spans="1:60" ht="12" customHeight="1">
      <c r="A685" s="600">
        <v>682</v>
      </c>
      <c r="B685" s="600" t="s">
        <v>83</v>
      </c>
      <c r="C685" s="601" t="s">
        <v>235</v>
      </c>
      <c r="D685" s="602">
        <v>45184</v>
      </c>
      <c r="E685" s="600" t="s">
        <v>9733</v>
      </c>
      <c r="F685" s="603" t="s">
        <v>9734</v>
      </c>
      <c r="G685" s="603" t="s">
        <v>9735</v>
      </c>
      <c r="H685" s="603" t="s">
        <v>9736</v>
      </c>
      <c r="I685" s="600" t="s">
        <v>9737</v>
      </c>
      <c r="J685" s="600"/>
      <c r="K685" s="611"/>
      <c r="L685" s="606" t="s">
        <v>51</v>
      </c>
      <c r="M685" s="611"/>
      <c r="N685" s="606"/>
      <c r="O685" s="603"/>
      <c r="P685" s="625"/>
      <c r="Q685" s="625"/>
      <c r="R685" s="600">
        <f t="shared" si="10"/>
        <v>0</v>
      </c>
      <c r="S685" s="600"/>
      <c r="T685" s="607" t="str">
        <f>VLOOKUP(cppm_pr[[#This Row],[Status]],'All Link_LOV'!$I$32:$K$72,2,0)</f>
        <v>In WWPO</v>
      </c>
      <c r="U685" s="607" t="s">
        <v>22</v>
      </c>
      <c r="V685" s="603">
        <v>488</v>
      </c>
      <c r="W685" s="607"/>
      <c r="X685" s="603"/>
      <c r="Y685" s="603" t="s">
        <v>6058</v>
      </c>
      <c r="Z685" s="608">
        <v>45183</v>
      </c>
      <c r="AA685" s="603" t="s">
        <v>3830</v>
      </c>
      <c r="AB685" s="606">
        <v>10718</v>
      </c>
      <c r="AC685" s="606">
        <v>4720</v>
      </c>
      <c r="AD685" s="603" t="s">
        <v>6059</v>
      </c>
      <c r="AE685" s="603"/>
      <c r="AF685" s="603" t="s">
        <v>6071</v>
      </c>
      <c r="AG685" s="603" t="s">
        <v>491</v>
      </c>
      <c r="AH685" s="600" t="s">
        <v>9738</v>
      </c>
      <c r="AI685" s="600" t="str">
        <f>IFERROR(VLOOKUP(cppm_pr[[#This Row],[Order Number]],SPHERE!C:CC,39,0),"")</f>
        <v/>
      </c>
      <c r="AJ685" s="600" t="str">
        <f>IFERROR(VLOOKUP(cppm_pr[[#This Row],[Order Number]],'DC TM ONE'!B:CN,42,0),"")</f>
        <v/>
      </c>
      <c r="AK685" s="600"/>
      <c r="AL685" s="609">
        <v>45198</v>
      </c>
      <c r="AM685" s="603" t="s">
        <v>8432</v>
      </c>
      <c r="AN685" s="603" t="s">
        <v>4928</v>
      </c>
      <c r="AO685" s="603"/>
      <c r="AP685" s="603"/>
      <c r="AQ685" s="610" t="s">
        <v>9739</v>
      </c>
      <c r="AR685" s="603">
        <v>3400039143</v>
      </c>
      <c r="AS685" s="603"/>
      <c r="AT685" s="610"/>
      <c r="AU685" s="603"/>
      <c r="AV685" s="603"/>
      <c r="AW685" s="603"/>
      <c r="AX685" s="603"/>
      <c r="AY685" s="603"/>
      <c r="AZ685" s="603"/>
      <c r="BA685" s="603"/>
      <c r="BB685" s="603"/>
      <c r="BC685" s="603"/>
      <c r="BD685" s="603"/>
      <c r="BE685" s="603"/>
      <c r="BF685" s="603"/>
      <c r="BG685" s="603"/>
      <c r="BH685" s="603"/>
    </row>
    <row r="686" spans="1:60" ht="15.75" customHeight="1">
      <c r="A686" s="589">
        <v>683</v>
      </c>
      <c r="B686" s="589" t="s">
        <v>82</v>
      </c>
      <c r="C686" s="590" t="s">
        <v>267</v>
      </c>
      <c r="D686" s="591"/>
      <c r="E686" s="589" t="s">
        <v>9740</v>
      </c>
      <c r="F686" s="592" t="s">
        <v>2203</v>
      </c>
      <c r="G686" s="592" t="s">
        <v>2202</v>
      </c>
      <c r="H686" s="592" t="s">
        <v>2200</v>
      </c>
      <c r="I686" s="589" t="s">
        <v>2199</v>
      </c>
      <c r="J686" s="589"/>
      <c r="K686" s="593"/>
      <c r="L686" s="595" t="s">
        <v>908</v>
      </c>
      <c r="M686" s="593"/>
      <c r="N686" s="595"/>
      <c r="O686" s="592"/>
      <c r="P686" s="655"/>
      <c r="Q686" s="655"/>
      <c r="R686" s="589">
        <f t="shared" si="10"/>
        <v>0</v>
      </c>
      <c r="S686" s="589"/>
      <c r="T686" s="596" t="str">
        <f>VLOOKUP(cppm_pr[[#This Row],[Status]],'All Link_LOV'!$I$32:$K$72,2,0)</f>
        <v>PO Issued</v>
      </c>
      <c r="U686" s="596" t="s">
        <v>22</v>
      </c>
      <c r="V686" s="592">
        <v>487</v>
      </c>
      <c r="W686" s="596"/>
      <c r="X686" s="592"/>
      <c r="Y686" s="592" t="s">
        <v>6058</v>
      </c>
      <c r="Z686" s="597">
        <v>45183</v>
      </c>
      <c r="AA686" s="598" t="s">
        <v>2155</v>
      </c>
      <c r="AB686" s="595">
        <v>299560</v>
      </c>
      <c r="AC686" s="595">
        <v>8684805</v>
      </c>
      <c r="AD686" s="592" t="s">
        <v>6148</v>
      </c>
      <c r="AE686" s="592" t="s">
        <v>9741</v>
      </c>
      <c r="AF686" s="592" t="s">
        <v>6164</v>
      </c>
      <c r="AG686" s="592" t="s">
        <v>492</v>
      </c>
      <c r="AH686" s="589" t="s">
        <v>2201</v>
      </c>
      <c r="AI686" s="600" t="str">
        <f>IFERROR(VLOOKUP(cppm_pr[[#This Row],[Order Number]],SPHERE!C:CC,39,0),"")</f>
        <v/>
      </c>
      <c r="AJ686" s="600" t="str">
        <f>IFERROR(VLOOKUP(cppm_pr[[#This Row],[Order Number]],'DC TM ONE'!B:CN,42,0),"")</f>
        <v/>
      </c>
      <c r="AK686" s="589"/>
      <c r="AL686" s="599">
        <v>45290</v>
      </c>
      <c r="AM686" s="592" t="s">
        <v>6729</v>
      </c>
      <c r="AN686" s="592" t="s">
        <v>4928</v>
      </c>
      <c r="AO686" s="592"/>
      <c r="AP686" s="592"/>
      <c r="AQ686" s="598" t="s">
        <v>9742</v>
      </c>
      <c r="AR686" s="592">
        <v>3400038496</v>
      </c>
      <c r="AS686" s="592"/>
      <c r="AT686" s="598"/>
      <c r="AU686" s="592"/>
      <c r="AV686" s="592"/>
      <c r="AW686" s="592"/>
      <c r="AX686" s="592"/>
      <c r="AY686" s="592"/>
      <c r="AZ686" s="592"/>
      <c r="BA686" s="592"/>
      <c r="BB686" s="592"/>
      <c r="BC686" s="592"/>
      <c r="BD686" s="592"/>
      <c r="BE686" s="592"/>
      <c r="BF686" s="592"/>
      <c r="BG686" s="592"/>
      <c r="BH686" s="592"/>
    </row>
    <row r="687" spans="1:60" ht="12" customHeight="1">
      <c r="A687" s="600">
        <v>684</v>
      </c>
      <c r="B687" s="600" t="s">
        <v>83</v>
      </c>
      <c r="C687" s="601" t="s">
        <v>267</v>
      </c>
      <c r="D687" s="602">
        <v>45187</v>
      </c>
      <c r="E687" s="600" t="s">
        <v>9743</v>
      </c>
      <c r="F687" s="603" t="s">
        <v>2112</v>
      </c>
      <c r="G687" s="603" t="s">
        <v>9744</v>
      </c>
      <c r="H687" s="603" t="s">
        <v>9745</v>
      </c>
      <c r="I687" s="600" t="s">
        <v>2106</v>
      </c>
      <c r="J687" s="600"/>
      <c r="K687" s="600" t="s">
        <v>9743</v>
      </c>
      <c r="L687" s="606" t="s">
        <v>51</v>
      </c>
      <c r="M687" s="600"/>
      <c r="N687" s="606"/>
      <c r="O687" s="603"/>
      <c r="P687" s="625"/>
      <c r="Q687" s="625"/>
      <c r="R687" s="600">
        <f t="shared" si="10"/>
        <v>0</v>
      </c>
      <c r="S687" s="600"/>
      <c r="T687" s="607" t="str">
        <f>VLOOKUP(cppm_pr[[#This Row],[Status]],'All Link_LOV'!$I$32:$K$72,2,0)</f>
        <v>PO Issued</v>
      </c>
      <c r="U687" s="607" t="s">
        <v>22</v>
      </c>
      <c r="V687" s="603">
        <v>486</v>
      </c>
      <c r="W687" s="607" t="s">
        <v>6069</v>
      </c>
      <c r="X687" s="603" t="s">
        <v>8231</v>
      </c>
      <c r="Y687" s="603" t="s">
        <v>6058</v>
      </c>
      <c r="Z687" s="608">
        <v>45183</v>
      </c>
      <c r="AA687" s="603" t="s">
        <v>2108</v>
      </c>
      <c r="AB687" s="606">
        <v>11780</v>
      </c>
      <c r="AC687" s="606">
        <v>11108</v>
      </c>
      <c r="AD687" s="603" t="s">
        <v>6059</v>
      </c>
      <c r="AE687" s="603"/>
      <c r="AF687" s="603" t="s">
        <v>6071</v>
      </c>
      <c r="AG687" s="603" t="s">
        <v>491</v>
      </c>
      <c r="AH687" s="600" t="s">
        <v>2110</v>
      </c>
      <c r="AI687" s="600" t="str">
        <f>IFERROR(VLOOKUP(cppm_pr[[#This Row],[Order Number]],SPHERE!C:CC,39,0),"")</f>
        <v/>
      </c>
      <c r="AJ687" s="600" t="str">
        <f>IFERROR(VLOOKUP(cppm_pr[[#This Row],[Order Number]],'DC TM ONE'!B:CN,42,0),"")</f>
        <v/>
      </c>
      <c r="AK687" s="600"/>
      <c r="AL687" s="609">
        <v>45174</v>
      </c>
      <c r="AM687" s="603" t="s">
        <v>8548</v>
      </c>
      <c r="AN687" s="603" t="s">
        <v>4928</v>
      </c>
      <c r="AO687" s="603"/>
      <c r="AP687" s="603"/>
      <c r="AQ687" s="610" t="s">
        <v>9746</v>
      </c>
      <c r="AR687" s="603">
        <v>3400038769</v>
      </c>
      <c r="AS687" s="603"/>
      <c r="AT687" s="610"/>
      <c r="AU687" s="603"/>
      <c r="AV687" s="603"/>
      <c r="AW687" s="603"/>
      <c r="AX687" s="603"/>
      <c r="AY687" s="603"/>
      <c r="AZ687" s="603"/>
      <c r="BA687" s="603"/>
      <c r="BB687" s="603"/>
      <c r="BC687" s="603"/>
      <c r="BD687" s="603"/>
      <c r="BE687" s="603"/>
      <c r="BF687" s="603"/>
      <c r="BG687" s="603"/>
      <c r="BH687" s="603"/>
    </row>
    <row r="688" spans="1:60" ht="12" customHeight="1">
      <c r="A688" s="589">
        <v>685</v>
      </c>
      <c r="B688" s="589" t="s">
        <v>63</v>
      </c>
      <c r="C688" s="590" t="s">
        <v>242</v>
      </c>
      <c r="D688" s="591">
        <v>45190</v>
      </c>
      <c r="E688" s="589" t="s">
        <v>9747</v>
      </c>
      <c r="F688" s="592" t="s">
        <v>9748</v>
      </c>
      <c r="G688" s="592" t="s">
        <v>9749</v>
      </c>
      <c r="H688" s="592" t="s">
        <v>9750</v>
      </c>
      <c r="I688" s="589" t="s">
        <v>9751</v>
      </c>
      <c r="J688" s="589"/>
      <c r="K688" s="593"/>
      <c r="L688" s="595" t="s">
        <v>1728</v>
      </c>
      <c r="M688" s="593"/>
      <c r="N688" s="590"/>
      <c r="O688" s="592"/>
      <c r="P688" s="655"/>
      <c r="Q688" s="655"/>
      <c r="R688" s="589">
        <f t="shared" si="10"/>
        <v>0</v>
      </c>
      <c r="S688" s="589"/>
      <c r="T688" s="596" t="str">
        <f>VLOOKUP(cppm_pr[[#This Row],[Status]],'All Link_LOV'!$I$32:$K$72,2,0)</f>
        <v>RPKA In Progress</v>
      </c>
      <c r="U688" s="596" t="s">
        <v>22</v>
      </c>
      <c r="V688" s="592">
        <v>485</v>
      </c>
      <c r="W688" s="596"/>
      <c r="X688" s="592"/>
      <c r="Y688" s="592" t="s">
        <v>6058</v>
      </c>
      <c r="Z688" s="597">
        <v>45183</v>
      </c>
      <c r="AA688" s="598" t="s">
        <v>6205</v>
      </c>
      <c r="AB688" s="595">
        <v>953</v>
      </c>
      <c r="AC688" s="595">
        <v>18487.099999999999</v>
      </c>
      <c r="AD688" s="592" t="s">
        <v>6148</v>
      </c>
      <c r="AE688" s="589" t="s">
        <v>9752</v>
      </c>
      <c r="AF688" s="592" t="s">
        <v>6071</v>
      </c>
      <c r="AG688" s="592" t="s">
        <v>491</v>
      </c>
      <c r="AH688" s="589" t="s">
        <v>9753</v>
      </c>
      <c r="AI688" s="600" t="str">
        <f>IFERROR(VLOOKUP(cppm_pr[[#This Row],[Order Number]],SPHERE!C:CC,39,0),"")</f>
        <v/>
      </c>
      <c r="AJ688" s="600" t="str">
        <f>IFERROR(VLOOKUP(cppm_pr[[#This Row],[Order Number]],'DC TM ONE'!B:CN,42,0),"")</f>
        <v/>
      </c>
      <c r="AK688" s="589"/>
      <c r="AL688" s="599">
        <v>45184</v>
      </c>
      <c r="AM688" s="592" t="s">
        <v>9749</v>
      </c>
      <c r="AN688" s="592" t="s">
        <v>4928</v>
      </c>
      <c r="AO688" s="592"/>
      <c r="AP688" s="592"/>
      <c r="AQ688" s="598" t="s">
        <v>9754</v>
      </c>
      <c r="AR688" s="592">
        <v>3400038952</v>
      </c>
      <c r="AS688" s="589"/>
      <c r="AT688" s="598"/>
      <c r="AU688" s="592"/>
      <c r="AV688" s="592"/>
      <c r="AW688" s="592"/>
      <c r="AX688" s="592"/>
      <c r="AY688" s="592"/>
      <c r="AZ688" s="592"/>
      <c r="BA688" s="592"/>
      <c r="BB688" s="592"/>
      <c r="BC688" s="592"/>
      <c r="BD688" s="592"/>
      <c r="BE688" s="592"/>
      <c r="BF688" s="592"/>
      <c r="BG688" s="592"/>
      <c r="BH688" s="592"/>
    </row>
    <row r="689" spans="1:60" ht="12" customHeight="1">
      <c r="A689" s="600">
        <v>686</v>
      </c>
      <c r="B689" s="600" t="s">
        <v>64</v>
      </c>
      <c r="C689" s="601" t="s">
        <v>267</v>
      </c>
      <c r="D689" s="602">
        <v>45184</v>
      </c>
      <c r="E689" s="600" t="s">
        <v>9755</v>
      </c>
      <c r="F689" s="603" t="s">
        <v>928</v>
      </c>
      <c r="G689" s="603" t="s">
        <v>8217</v>
      </c>
      <c r="H689" s="603" t="s">
        <v>134</v>
      </c>
      <c r="I689" s="600" t="s">
        <v>8218</v>
      </c>
      <c r="J689" s="600"/>
      <c r="K689" s="600" t="s">
        <v>9755</v>
      </c>
      <c r="L689" s="606" t="s">
        <v>50</v>
      </c>
      <c r="M689" s="600"/>
      <c r="N689" s="606"/>
      <c r="O689" s="603"/>
      <c r="P689" s="625"/>
      <c r="Q689" s="625"/>
      <c r="R689" s="600">
        <f t="shared" si="10"/>
        <v>0</v>
      </c>
      <c r="S689" s="600"/>
      <c r="T689" s="607" t="str">
        <f>VLOOKUP(cppm_pr[[#This Row],[Status]],'All Link_LOV'!$I$32:$K$72,2,0)</f>
        <v>PO Issued</v>
      </c>
      <c r="U689" s="607" t="s">
        <v>22</v>
      </c>
      <c r="V689" s="603">
        <v>517</v>
      </c>
      <c r="W689" s="607"/>
      <c r="X689" s="603"/>
      <c r="Y689" s="603" t="s">
        <v>6058</v>
      </c>
      <c r="Z689" s="608">
        <v>45184</v>
      </c>
      <c r="AA689" s="603" t="s">
        <v>1793</v>
      </c>
      <c r="AB689" s="606">
        <v>6043</v>
      </c>
      <c r="AC689" s="606">
        <v>1107.8399999999999</v>
      </c>
      <c r="AD689" s="603" t="s">
        <v>6148</v>
      </c>
      <c r="AE689" s="603" t="s">
        <v>9756</v>
      </c>
      <c r="AF689" s="603" t="s">
        <v>398</v>
      </c>
      <c r="AG689" s="603" t="s">
        <v>488</v>
      </c>
      <c r="AH689" s="603" t="s">
        <v>8220</v>
      </c>
      <c r="AI689" s="600" t="str">
        <f>IFERROR(VLOOKUP(cppm_pr[[#This Row],[Order Number]],SPHERE!C:CC,39,0),"")</f>
        <v/>
      </c>
      <c r="AJ689" s="600" t="str">
        <f>IFERROR(VLOOKUP(cppm_pr[[#This Row],[Order Number]],'DC TM ONE'!B:CN,42,0),"")</f>
        <v/>
      </c>
      <c r="AK689" s="603"/>
      <c r="AL689" s="609">
        <v>45185</v>
      </c>
      <c r="AM689" s="603" t="s">
        <v>8221</v>
      </c>
      <c r="AN689" s="603" t="s">
        <v>4928</v>
      </c>
      <c r="AO689" s="603"/>
      <c r="AP689" s="603"/>
      <c r="AQ689" s="610"/>
      <c r="AR689" s="603">
        <v>3400038669</v>
      </c>
      <c r="AS689" s="603"/>
      <c r="AT689" s="610"/>
      <c r="AU689" s="603"/>
      <c r="AV689" s="603"/>
      <c r="AW689" s="603"/>
      <c r="AX689" s="603"/>
      <c r="AY689" s="603"/>
      <c r="AZ689" s="603"/>
      <c r="BA689" s="603"/>
      <c r="BB689" s="603"/>
      <c r="BC689" s="603"/>
      <c r="BD689" s="603"/>
      <c r="BE689" s="603"/>
      <c r="BF689" s="603"/>
      <c r="BG689" s="603"/>
      <c r="BH689" s="603"/>
    </row>
    <row r="690" spans="1:60" ht="12" customHeight="1">
      <c r="A690" s="589">
        <v>687</v>
      </c>
      <c r="B690" s="589" t="s">
        <v>72</v>
      </c>
      <c r="C690" s="590" t="s">
        <v>254</v>
      </c>
      <c r="D690" s="591">
        <v>45184</v>
      </c>
      <c r="E690" s="589" t="s">
        <v>9757</v>
      </c>
      <c r="F690" s="592" t="s">
        <v>2244</v>
      </c>
      <c r="G690" s="592" t="s">
        <v>2243</v>
      </c>
      <c r="H690" s="592" t="s">
        <v>2241</v>
      </c>
      <c r="I690" s="589" t="s">
        <v>2238</v>
      </c>
      <c r="J690" s="589"/>
      <c r="K690" s="593"/>
      <c r="L690" s="595" t="s">
        <v>52</v>
      </c>
      <c r="M690" s="593"/>
      <c r="N690" s="595"/>
      <c r="O690" s="592"/>
      <c r="P690" s="655"/>
      <c r="Q690" s="655"/>
      <c r="R690" s="589">
        <f t="shared" si="10"/>
        <v>0</v>
      </c>
      <c r="S690" s="589"/>
      <c r="T690" s="596" t="str">
        <f>VLOOKUP(cppm_pr[[#This Row],[Status]],'All Link_LOV'!$I$32:$K$72,2,0)</f>
        <v>PO Issued</v>
      </c>
      <c r="U690" s="596" t="s">
        <v>22</v>
      </c>
      <c r="V690" s="592">
        <v>518</v>
      </c>
      <c r="W690" s="596"/>
      <c r="X690" s="592"/>
      <c r="Y690" s="592" t="s">
        <v>6058</v>
      </c>
      <c r="Z690" s="597">
        <v>45184</v>
      </c>
      <c r="AA690" s="598" t="s">
        <v>1649</v>
      </c>
      <c r="AB690" s="595">
        <v>13124</v>
      </c>
      <c r="AC690" s="595">
        <v>10505.39</v>
      </c>
      <c r="AD690" s="592" t="s">
        <v>6059</v>
      </c>
      <c r="AE690" s="592"/>
      <c r="AF690" s="592" t="s">
        <v>6071</v>
      </c>
      <c r="AG690" s="592" t="s">
        <v>490</v>
      </c>
      <c r="AH690" s="592" t="s">
        <v>2242</v>
      </c>
      <c r="AI690" s="600" t="str">
        <f>IFERROR(VLOOKUP(cppm_pr[[#This Row],[Order Number]],SPHERE!C:CC,39,0),"")</f>
        <v/>
      </c>
      <c r="AJ690" s="600" t="str">
        <f>IFERROR(VLOOKUP(cppm_pr[[#This Row],[Order Number]],'DC TM ONE'!B:CN,42,0),"")</f>
        <v/>
      </c>
      <c r="AK690" s="592"/>
      <c r="AL690" s="599">
        <v>45199</v>
      </c>
      <c r="AM690" s="592" t="s">
        <v>9758</v>
      </c>
      <c r="AN690" s="592" t="s">
        <v>4928</v>
      </c>
      <c r="AO690" s="592"/>
      <c r="AP690" s="592"/>
      <c r="AQ690" s="598"/>
      <c r="AR690" s="592">
        <v>3400025967</v>
      </c>
      <c r="AS690" s="592"/>
      <c r="AT690" s="598"/>
      <c r="AU690" s="592"/>
      <c r="AV690" s="592"/>
      <c r="AW690" s="592"/>
      <c r="AX690" s="592"/>
      <c r="AY690" s="592"/>
      <c r="AZ690" s="592"/>
      <c r="BA690" s="592"/>
      <c r="BB690" s="592"/>
      <c r="BC690" s="592"/>
      <c r="BD690" s="592"/>
      <c r="BE690" s="592"/>
      <c r="BF690" s="592"/>
      <c r="BG690" s="592"/>
      <c r="BH690" s="592"/>
    </row>
    <row r="691" spans="1:60" ht="12" customHeight="1">
      <c r="A691" s="600">
        <v>688</v>
      </c>
      <c r="B691" s="600" t="s">
        <v>72</v>
      </c>
      <c r="C691" s="601" t="s">
        <v>267</v>
      </c>
      <c r="D691" s="602">
        <v>45188</v>
      </c>
      <c r="E691" s="600" t="s">
        <v>9210</v>
      </c>
      <c r="F691" s="603" t="s">
        <v>1092</v>
      </c>
      <c r="G691" s="603" t="s">
        <v>2258</v>
      </c>
      <c r="H691" s="603" t="s">
        <v>1079</v>
      </c>
      <c r="I691" s="600" t="s">
        <v>1090</v>
      </c>
      <c r="J691" s="600"/>
      <c r="K691" s="611"/>
      <c r="L691" s="606" t="s">
        <v>52</v>
      </c>
      <c r="M691" s="611"/>
      <c r="N691" s="606"/>
      <c r="O691" s="603"/>
      <c r="P691" s="625"/>
      <c r="Q691" s="625"/>
      <c r="R691" s="600">
        <f t="shared" si="10"/>
        <v>0</v>
      </c>
      <c r="S691" s="600"/>
      <c r="T691" s="607" t="str">
        <f>VLOOKUP(cppm_pr[[#This Row],[Status]],'All Link_LOV'!$I$32:$K$72,2,0)</f>
        <v>PO Issued</v>
      </c>
      <c r="U691" s="607" t="s">
        <v>22</v>
      </c>
      <c r="V691" s="603">
        <v>519</v>
      </c>
      <c r="W691" s="607"/>
      <c r="X691" s="603"/>
      <c r="Y691" s="603" t="s">
        <v>6058</v>
      </c>
      <c r="Z691" s="608">
        <v>45184</v>
      </c>
      <c r="AA691" s="603" t="s">
        <v>9759</v>
      </c>
      <c r="AB691" s="606">
        <v>37424</v>
      </c>
      <c r="AC691" s="606">
        <v>33993.21</v>
      </c>
      <c r="AD691" s="603" t="s">
        <v>6148</v>
      </c>
      <c r="AE691" s="603" t="s">
        <v>9760</v>
      </c>
      <c r="AF691" s="603" t="s">
        <v>398</v>
      </c>
      <c r="AG691" s="603" t="s">
        <v>488</v>
      </c>
      <c r="AH691" s="603" t="s">
        <v>1078</v>
      </c>
      <c r="AI691" s="600" t="str">
        <f>IFERROR(VLOOKUP(cppm_pr[[#This Row],[Order Number]],SPHERE!C:CC,39,0),"")</f>
        <v/>
      </c>
      <c r="AJ691" s="600" t="str">
        <f>IFERROR(VLOOKUP(cppm_pr[[#This Row],[Order Number]],'DC TM ONE'!B:CN,42,0),"")</f>
        <v/>
      </c>
      <c r="AK691" s="603"/>
      <c r="AL691" s="609">
        <v>45192</v>
      </c>
      <c r="AM691" s="603" t="s">
        <v>6797</v>
      </c>
      <c r="AN691" s="603" t="s">
        <v>4928</v>
      </c>
      <c r="AO691" s="603"/>
      <c r="AP691" s="603"/>
      <c r="AQ691" s="610"/>
      <c r="AR691" s="603">
        <v>3400039045</v>
      </c>
      <c r="AS691" s="603"/>
      <c r="AT691" s="610"/>
      <c r="AU691" s="603"/>
      <c r="AV691" s="603"/>
      <c r="AW691" s="603"/>
      <c r="AX691" s="603"/>
      <c r="AY691" s="603"/>
      <c r="AZ691" s="603"/>
      <c r="BA691" s="603"/>
      <c r="BB691" s="603"/>
      <c r="BC691" s="603"/>
      <c r="BD691" s="603"/>
      <c r="BE691" s="603"/>
      <c r="BF691" s="603"/>
      <c r="BG691" s="603"/>
      <c r="BH691" s="603"/>
    </row>
    <row r="692" spans="1:60" ht="12" customHeight="1">
      <c r="A692" s="589">
        <v>689</v>
      </c>
      <c r="B692" s="589"/>
      <c r="C692" s="590" t="s">
        <v>267</v>
      </c>
      <c r="D692" s="591"/>
      <c r="E692" s="589" t="s">
        <v>9761</v>
      </c>
      <c r="F692" s="592" t="s">
        <v>7386</v>
      </c>
      <c r="G692" s="592" t="s">
        <v>9762</v>
      </c>
      <c r="H692" s="592" t="s">
        <v>7388</v>
      </c>
      <c r="I692" s="589" t="s">
        <v>7389</v>
      </c>
      <c r="J692" s="589"/>
      <c r="K692" s="593"/>
      <c r="L692" s="595" t="s">
        <v>1552</v>
      </c>
      <c r="M692" s="593"/>
      <c r="N692" s="595"/>
      <c r="O692" s="592"/>
      <c r="P692" s="655"/>
      <c r="Q692" s="655"/>
      <c r="R692" s="589">
        <f t="shared" si="10"/>
        <v>0</v>
      </c>
      <c r="S692" s="589"/>
      <c r="T692" s="596" t="str">
        <f>VLOOKUP(cppm_pr[[#This Row],[Status]],'All Link_LOV'!$I$32:$K$72,2,0)</f>
        <v>PO Issued</v>
      </c>
      <c r="U692" s="596" t="s">
        <v>22</v>
      </c>
      <c r="V692" s="592">
        <v>520</v>
      </c>
      <c r="W692" s="596"/>
      <c r="X692" s="592"/>
      <c r="Y692" s="592" t="s">
        <v>6058</v>
      </c>
      <c r="Z692" s="597">
        <v>45184</v>
      </c>
      <c r="AA692" s="598" t="s">
        <v>1737</v>
      </c>
      <c r="AB692" s="595">
        <v>26005</v>
      </c>
      <c r="AC692" s="595">
        <v>693.28</v>
      </c>
      <c r="AD692" s="592" t="s">
        <v>6148</v>
      </c>
      <c r="AE692" s="592" t="s">
        <v>9763</v>
      </c>
      <c r="AF692" s="592" t="s">
        <v>6071</v>
      </c>
      <c r="AG692" s="592" t="s">
        <v>491</v>
      </c>
      <c r="AH692" s="592" t="s">
        <v>7390</v>
      </c>
      <c r="AI692" s="600" t="str">
        <f>IFERROR(VLOOKUP(cppm_pr[[#This Row],[Order Number]],SPHERE!C:CC,39,0),"")</f>
        <v/>
      </c>
      <c r="AJ692" s="600" t="str">
        <f>IFERROR(VLOOKUP(cppm_pr[[#This Row],[Order Number]],'DC TM ONE'!B:CN,42,0),"")</f>
        <v/>
      </c>
      <c r="AK692" s="592"/>
      <c r="AL692" s="599">
        <v>45189</v>
      </c>
      <c r="AM692" s="592" t="s">
        <v>7360</v>
      </c>
      <c r="AN692" s="592" t="s">
        <v>4928</v>
      </c>
      <c r="AO692" s="592"/>
      <c r="AP692" s="592"/>
      <c r="AQ692" s="598"/>
      <c r="AR692" s="592">
        <v>3400039057</v>
      </c>
      <c r="AS692" s="592"/>
      <c r="AT692" s="598"/>
      <c r="AU692" s="592"/>
      <c r="AV692" s="592"/>
      <c r="AW692" s="592"/>
      <c r="AX692" s="592"/>
      <c r="AY692" s="592"/>
      <c r="AZ692" s="592"/>
      <c r="BA692" s="592"/>
      <c r="BB692" s="592"/>
      <c r="BC692" s="592"/>
      <c r="BD692" s="592"/>
      <c r="BE692" s="592"/>
      <c r="BF692" s="592"/>
      <c r="BG692" s="592"/>
      <c r="BH692" s="592"/>
    </row>
    <row r="693" spans="1:60" ht="12" customHeight="1">
      <c r="A693" s="600">
        <v>690</v>
      </c>
      <c r="B693" s="600" t="s">
        <v>72</v>
      </c>
      <c r="C693" s="601" t="s">
        <v>267</v>
      </c>
      <c r="D693" s="602">
        <v>45186</v>
      </c>
      <c r="E693" s="600" t="s">
        <v>9764</v>
      </c>
      <c r="F693" s="603" t="s">
        <v>9765</v>
      </c>
      <c r="G693" s="603" t="s">
        <v>9766</v>
      </c>
      <c r="H693" s="603" t="s">
        <v>9767</v>
      </c>
      <c r="I693" s="600" t="s">
        <v>9768</v>
      </c>
      <c r="J693" s="600"/>
      <c r="K693" s="611"/>
      <c r="L693" s="606" t="s">
        <v>52</v>
      </c>
      <c r="M693" s="611"/>
      <c r="N693" s="606"/>
      <c r="O693" s="603"/>
      <c r="P693" s="625"/>
      <c r="Q693" s="625"/>
      <c r="R693" s="600">
        <f t="shared" si="10"/>
        <v>0</v>
      </c>
      <c r="S693" s="600"/>
      <c r="T693" s="607" t="str">
        <f>VLOOKUP(cppm_pr[[#This Row],[Status]],'All Link_LOV'!$I$32:$K$72,2,0)</f>
        <v>PO Issued</v>
      </c>
      <c r="U693" s="607" t="s">
        <v>22</v>
      </c>
      <c r="V693" s="603">
        <v>521</v>
      </c>
      <c r="W693" s="607"/>
      <c r="X693" s="603"/>
      <c r="Y693" s="603" t="s">
        <v>6058</v>
      </c>
      <c r="Z693" s="608">
        <v>45184</v>
      </c>
      <c r="AA693" s="603" t="s">
        <v>1649</v>
      </c>
      <c r="AB693" s="606">
        <v>11592</v>
      </c>
      <c r="AC693" s="606">
        <v>10256</v>
      </c>
      <c r="AD693" s="603" t="s">
        <v>6148</v>
      </c>
      <c r="AE693" s="603" t="s">
        <v>9769</v>
      </c>
      <c r="AF693" s="603" t="s">
        <v>6071</v>
      </c>
      <c r="AG693" s="603" t="s">
        <v>491</v>
      </c>
      <c r="AH693" s="603" t="s">
        <v>9770</v>
      </c>
      <c r="AI693" s="600" t="str">
        <f>IFERROR(VLOOKUP(cppm_pr[[#This Row],[Order Number]],SPHERE!C:CC,39,0),"")</f>
        <v/>
      </c>
      <c r="AJ693" s="600" t="str">
        <f>IFERROR(VLOOKUP(cppm_pr[[#This Row],[Order Number]],'DC TM ONE'!B:CN,42,0),"")</f>
        <v/>
      </c>
      <c r="AK693" s="603"/>
      <c r="AL693" s="609">
        <v>45191</v>
      </c>
      <c r="AM693" s="603" t="s">
        <v>8382</v>
      </c>
      <c r="AN693" s="603" t="s">
        <v>4928</v>
      </c>
      <c r="AO693" s="603"/>
      <c r="AP693" s="603"/>
      <c r="AQ693" s="610"/>
      <c r="AR693" s="603">
        <v>3400038918</v>
      </c>
      <c r="AS693" s="603"/>
      <c r="AT693" s="610"/>
      <c r="AU693" s="603"/>
      <c r="AV693" s="603"/>
      <c r="AW693" s="603"/>
      <c r="AX693" s="603"/>
      <c r="AY693" s="603"/>
      <c r="AZ693" s="603"/>
      <c r="BA693" s="603"/>
      <c r="BB693" s="603"/>
      <c r="BC693" s="603"/>
      <c r="BD693" s="603"/>
      <c r="BE693" s="603"/>
      <c r="BF693" s="603"/>
      <c r="BG693" s="603"/>
      <c r="BH693" s="603"/>
    </row>
    <row r="694" spans="1:60" ht="12" customHeight="1">
      <c r="A694" s="589">
        <v>691</v>
      </c>
      <c r="B694" s="589" t="s">
        <v>447</v>
      </c>
      <c r="C694" s="590" t="s">
        <v>267</v>
      </c>
      <c r="D694" s="591">
        <v>45187</v>
      </c>
      <c r="E694" s="589" t="s">
        <v>9771</v>
      </c>
      <c r="F694" s="592" t="s">
        <v>9772</v>
      </c>
      <c r="G694" s="592" t="s">
        <v>9773</v>
      </c>
      <c r="H694" s="592" t="s">
        <v>9774</v>
      </c>
      <c r="I694" s="589" t="s">
        <v>9775</v>
      </c>
      <c r="J694" s="589"/>
      <c r="K694" s="593" t="s">
        <v>9776</v>
      </c>
      <c r="L694" s="595" t="s">
        <v>2603</v>
      </c>
      <c r="M694" s="593"/>
      <c r="N694" s="595"/>
      <c r="O694" s="592"/>
      <c r="P694" s="655"/>
      <c r="Q694" s="655"/>
      <c r="R694" s="589">
        <f t="shared" si="10"/>
        <v>0</v>
      </c>
      <c r="S694" s="589"/>
      <c r="T694" s="596" t="str">
        <f>VLOOKUP(cppm_pr[[#This Row],[Status]],'All Link_LOV'!$I$32:$K$72,2,0)</f>
        <v>PO Issued</v>
      </c>
      <c r="U694" s="596" t="s">
        <v>22</v>
      </c>
      <c r="V694" s="592">
        <v>522</v>
      </c>
      <c r="W694" s="596"/>
      <c r="X694" s="592"/>
      <c r="Y694" s="592" t="s">
        <v>6058</v>
      </c>
      <c r="Z694" s="597">
        <v>45184</v>
      </c>
      <c r="AA694" s="598" t="s">
        <v>6403</v>
      </c>
      <c r="AB694" s="595">
        <v>136774</v>
      </c>
      <c r="AC694" s="595">
        <v>15739.24</v>
      </c>
      <c r="AD694" s="592" t="s">
        <v>6148</v>
      </c>
      <c r="AE694" s="592" t="s">
        <v>9777</v>
      </c>
      <c r="AF694" s="592" t="s">
        <v>6164</v>
      </c>
      <c r="AG694" s="592" t="s">
        <v>492</v>
      </c>
      <c r="AH694" s="592" t="s">
        <v>9778</v>
      </c>
      <c r="AI694" s="600" t="str">
        <f>IFERROR(VLOOKUP(cppm_pr[[#This Row],[Order Number]],SPHERE!C:CC,39,0),"")</f>
        <v/>
      </c>
      <c r="AJ694" s="600" t="str">
        <f>IFERROR(VLOOKUP(cppm_pr[[#This Row],[Order Number]],'DC TM ONE'!B:CN,42,0),"")</f>
        <v/>
      </c>
      <c r="AK694" s="592"/>
      <c r="AL694" s="599">
        <v>45503</v>
      </c>
      <c r="AM694" s="592" t="s">
        <v>9779</v>
      </c>
      <c r="AN694" s="592" t="s">
        <v>4928</v>
      </c>
      <c r="AO694" s="592"/>
      <c r="AP694" s="592"/>
      <c r="AQ694" s="598"/>
      <c r="AR694" s="592">
        <v>3400041574</v>
      </c>
      <c r="AS694" s="592"/>
      <c r="AT694" s="598"/>
      <c r="AU694" s="592"/>
      <c r="AV694" s="592"/>
      <c r="AW694" s="592"/>
      <c r="AX694" s="592"/>
      <c r="AY694" s="592"/>
      <c r="AZ694" s="592"/>
      <c r="BA694" s="592"/>
      <c r="BB694" s="592"/>
      <c r="BC694" s="592"/>
      <c r="BD694" s="592"/>
      <c r="BE694" s="592"/>
      <c r="BF694" s="592"/>
      <c r="BG694" s="592"/>
      <c r="BH694" s="592"/>
    </row>
    <row r="695" spans="1:60" ht="12" customHeight="1">
      <c r="A695" s="600">
        <v>692</v>
      </c>
      <c r="B695" s="600" t="s">
        <v>73</v>
      </c>
      <c r="C695" s="601" t="s">
        <v>267</v>
      </c>
      <c r="D695" s="602"/>
      <c r="E695" s="843" t="s">
        <v>9780</v>
      </c>
      <c r="F695" s="603" t="s">
        <v>9781</v>
      </c>
      <c r="G695" s="603" t="s">
        <v>9782</v>
      </c>
      <c r="H695" s="603" t="s">
        <v>9783</v>
      </c>
      <c r="I695" s="600" t="s">
        <v>9784</v>
      </c>
      <c r="J695" s="600"/>
      <c r="K695" s="843" t="s">
        <v>9780</v>
      </c>
      <c r="L695" s="606" t="s">
        <v>57</v>
      </c>
      <c r="M695" s="843"/>
      <c r="N695" s="606"/>
      <c r="O695" s="603"/>
      <c r="P695" s="625"/>
      <c r="Q695" s="625"/>
      <c r="R695" s="600">
        <f t="shared" si="10"/>
        <v>0</v>
      </c>
      <c r="S695" s="600"/>
      <c r="T695" s="607" t="str">
        <f>VLOOKUP(cppm_pr[[#This Row],[Status]],'All Link_LOV'!$I$32:$K$72,2,0)</f>
        <v>PO Issued</v>
      </c>
      <c r="U695" s="607" t="s">
        <v>22</v>
      </c>
      <c r="V695" s="603">
        <v>523</v>
      </c>
      <c r="W695" s="607"/>
      <c r="X695" s="603"/>
      <c r="Y695" s="603" t="s">
        <v>6058</v>
      </c>
      <c r="Z695" s="608">
        <v>45184</v>
      </c>
      <c r="AA695" s="603" t="s">
        <v>5747</v>
      </c>
      <c r="AB695" s="606">
        <v>71048</v>
      </c>
      <c r="AC695" s="606">
        <v>3061.93</v>
      </c>
      <c r="AD695" s="603" t="s">
        <v>6148</v>
      </c>
      <c r="AE695" s="603" t="s">
        <v>9785</v>
      </c>
      <c r="AF695" s="603" t="s">
        <v>6071</v>
      </c>
      <c r="AG695" s="603" t="s">
        <v>489</v>
      </c>
      <c r="AH695" s="603" t="s">
        <v>9786</v>
      </c>
      <c r="AI695" s="600" t="str">
        <f>IFERROR(VLOOKUP(cppm_pr[[#This Row],[Order Number]],SPHERE!C:CC,39,0),"")</f>
        <v/>
      </c>
      <c r="AJ695" s="600" t="str">
        <f>IFERROR(VLOOKUP(cppm_pr[[#This Row],[Order Number]],'DC TM ONE'!B:CN,42,0),"")</f>
        <v/>
      </c>
      <c r="AK695" s="603"/>
      <c r="AL695" s="609">
        <v>45137</v>
      </c>
      <c r="AM695" s="603" t="s">
        <v>9787</v>
      </c>
      <c r="AN695" s="603" t="s">
        <v>4928</v>
      </c>
      <c r="AO695" s="603"/>
      <c r="AP695" s="603"/>
      <c r="AQ695" s="610"/>
      <c r="AR695" s="603">
        <v>3400039225</v>
      </c>
      <c r="AS695" s="603"/>
      <c r="AT695" s="610"/>
      <c r="AU695" s="603"/>
      <c r="AV695" s="603"/>
      <c r="AW695" s="603"/>
      <c r="AX695" s="603"/>
      <c r="AY695" s="603"/>
      <c r="AZ695" s="603"/>
      <c r="BA695" s="603"/>
      <c r="BB695" s="603"/>
      <c r="BC695" s="603"/>
      <c r="BD695" s="603"/>
      <c r="BE695" s="603"/>
      <c r="BF695" s="603"/>
      <c r="BG695" s="603"/>
      <c r="BH695" s="603"/>
    </row>
    <row r="696" spans="1:60" ht="12" customHeight="1">
      <c r="A696" s="589">
        <v>693</v>
      </c>
      <c r="B696" s="589" t="s">
        <v>73</v>
      </c>
      <c r="C696" s="590" t="s">
        <v>267</v>
      </c>
      <c r="D696" s="591"/>
      <c r="E696" s="842" t="s">
        <v>9788</v>
      </c>
      <c r="F696" s="592" t="s">
        <v>9789</v>
      </c>
      <c r="G696" s="592" t="s">
        <v>9790</v>
      </c>
      <c r="H696" s="592" t="s">
        <v>9791</v>
      </c>
      <c r="I696" s="589" t="s">
        <v>9792</v>
      </c>
      <c r="J696" s="589"/>
      <c r="K696" s="842" t="s">
        <v>9788</v>
      </c>
      <c r="L696" s="595" t="s">
        <v>57</v>
      </c>
      <c r="M696" s="842"/>
      <c r="N696" s="595"/>
      <c r="O696" s="592"/>
      <c r="P696" s="655"/>
      <c r="Q696" s="655"/>
      <c r="R696" s="589">
        <f t="shared" si="10"/>
        <v>0</v>
      </c>
      <c r="S696" s="589"/>
      <c r="T696" s="596" t="str">
        <f>VLOOKUP(cppm_pr[[#This Row],[Status]],'All Link_LOV'!$I$32:$K$72,2,0)</f>
        <v>PO Issued</v>
      </c>
      <c r="U696" s="596" t="s">
        <v>22</v>
      </c>
      <c r="V696" s="592">
        <v>524</v>
      </c>
      <c r="W696" s="596"/>
      <c r="X696" s="592"/>
      <c r="Y696" s="592" t="s">
        <v>6058</v>
      </c>
      <c r="Z696" s="597">
        <v>45184</v>
      </c>
      <c r="AA696" s="598" t="s">
        <v>5747</v>
      </c>
      <c r="AB696" s="595">
        <v>134217.71</v>
      </c>
      <c r="AC696" s="595">
        <v>40009.78</v>
      </c>
      <c r="AD696" s="592" t="s">
        <v>6148</v>
      </c>
      <c r="AE696" s="592" t="s">
        <v>9793</v>
      </c>
      <c r="AF696" s="592" t="s">
        <v>6071</v>
      </c>
      <c r="AG696" s="592" t="s">
        <v>489</v>
      </c>
      <c r="AH696" s="592" t="s">
        <v>9794</v>
      </c>
      <c r="AI696" s="600" t="str">
        <f>IFERROR(VLOOKUP(cppm_pr[[#This Row],[Order Number]],SPHERE!C:CC,39,0),"")</f>
        <v/>
      </c>
      <c r="AJ696" s="600" t="str">
        <f>IFERROR(VLOOKUP(cppm_pr[[#This Row],[Order Number]],'DC TM ONE'!B:CN,42,0),"")</f>
        <v/>
      </c>
      <c r="AK696" s="592"/>
      <c r="AL696" s="599">
        <v>45138</v>
      </c>
      <c r="AM696" s="592" t="s">
        <v>9795</v>
      </c>
      <c r="AN696" s="592" t="s">
        <v>4928</v>
      </c>
      <c r="AO696" s="592"/>
      <c r="AP696" s="592"/>
      <c r="AQ696" s="598"/>
      <c r="AR696" s="592">
        <v>3400039225</v>
      </c>
      <c r="AS696" s="592"/>
      <c r="AT696" s="598"/>
      <c r="AU696" s="592"/>
      <c r="AV696" s="592"/>
      <c r="AW696" s="592"/>
      <c r="AX696" s="592"/>
      <c r="AY696" s="592"/>
      <c r="AZ696" s="592"/>
      <c r="BA696" s="592"/>
      <c r="BB696" s="592"/>
      <c r="BC696" s="592"/>
      <c r="BD696" s="592"/>
      <c r="BE696" s="592"/>
      <c r="BF696" s="592"/>
      <c r="BG696" s="592"/>
      <c r="BH696" s="592"/>
    </row>
    <row r="697" spans="1:60" ht="12" customHeight="1">
      <c r="A697" s="600">
        <v>694</v>
      </c>
      <c r="B697" s="600" t="s">
        <v>73</v>
      </c>
      <c r="C697" s="601" t="s">
        <v>267</v>
      </c>
      <c r="D697" s="602"/>
      <c r="E697" s="843" t="s">
        <v>9796</v>
      </c>
      <c r="F697" s="603" t="s">
        <v>9797</v>
      </c>
      <c r="G697" s="603" t="s">
        <v>9798</v>
      </c>
      <c r="H697" s="603" t="s">
        <v>9799</v>
      </c>
      <c r="I697" s="600" t="s">
        <v>9800</v>
      </c>
      <c r="J697" s="600"/>
      <c r="K697" s="843" t="s">
        <v>9796</v>
      </c>
      <c r="L697" s="606" t="s">
        <v>57</v>
      </c>
      <c r="M697" s="843"/>
      <c r="N697" s="606"/>
      <c r="O697" s="603"/>
      <c r="P697" s="625"/>
      <c r="Q697" s="625"/>
      <c r="R697" s="600">
        <f t="shared" si="10"/>
        <v>0</v>
      </c>
      <c r="S697" s="600"/>
      <c r="T697" s="607" t="str">
        <f>VLOOKUP(cppm_pr[[#This Row],[Status]],'All Link_LOV'!$I$32:$K$72,2,0)</f>
        <v>PO Issued</v>
      </c>
      <c r="U697" s="607" t="s">
        <v>22</v>
      </c>
      <c r="V697" s="603">
        <v>525</v>
      </c>
      <c r="W697" s="607"/>
      <c r="X697" s="603"/>
      <c r="Y697" s="603" t="s">
        <v>6058</v>
      </c>
      <c r="Z697" s="608">
        <v>45184</v>
      </c>
      <c r="AA697" s="603" t="s">
        <v>5747</v>
      </c>
      <c r="AB697" s="606">
        <v>63707.86</v>
      </c>
      <c r="AC697" s="606">
        <v>894.6</v>
      </c>
      <c r="AD697" s="603" t="s">
        <v>6148</v>
      </c>
      <c r="AE697" s="603" t="s">
        <v>9801</v>
      </c>
      <c r="AF697" s="603" t="s">
        <v>6071</v>
      </c>
      <c r="AG697" s="603" t="s">
        <v>489</v>
      </c>
      <c r="AH697" s="603" t="s">
        <v>9802</v>
      </c>
      <c r="AI697" s="600" t="str">
        <f>IFERROR(VLOOKUP(cppm_pr[[#This Row],[Order Number]],SPHERE!C:CC,39,0),"")</f>
        <v/>
      </c>
      <c r="AJ697" s="600" t="str">
        <f>IFERROR(VLOOKUP(cppm_pr[[#This Row],[Order Number]],'DC TM ONE'!B:CN,42,0),"")</f>
        <v/>
      </c>
      <c r="AK697" s="603"/>
      <c r="AL697" s="609">
        <v>45245</v>
      </c>
      <c r="AM697" s="603" t="s">
        <v>8648</v>
      </c>
      <c r="AN697" s="603" t="s">
        <v>4928</v>
      </c>
      <c r="AO697" s="603"/>
      <c r="AP697" s="603"/>
      <c r="AQ697" s="610"/>
      <c r="AR697" s="603">
        <v>3400039225</v>
      </c>
      <c r="AS697" s="603"/>
      <c r="AT697" s="610"/>
      <c r="AU697" s="603"/>
      <c r="AV697" s="603"/>
      <c r="AW697" s="603"/>
      <c r="AX697" s="603"/>
      <c r="AY697" s="603"/>
      <c r="AZ697" s="603"/>
      <c r="BA697" s="603"/>
      <c r="BB697" s="603"/>
      <c r="BC697" s="603"/>
      <c r="BD697" s="603"/>
      <c r="BE697" s="603"/>
      <c r="BF697" s="603"/>
      <c r="BG697" s="603"/>
      <c r="BH697" s="603"/>
    </row>
    <row r="698" spans="1:60" ht="12" customHeight="1">
      <c r="A698" s="589">
        <v>695</v>
      </c>
      <c r="B698" s="589" t="s">
        <v>73</v>
      </c>
      <c r="C698" s="590" t="s">
        <v>267</v>
      </c>
      <c r="D698" s="591"/>
      <c r="E698" s="929">
        <v>4902148463</v>
      </c>
      <c r="F698" s="592" t="s">
        <v>9803</v>
      </c>
      <c r="G698" s="592" t="s">
        <v>9804</v>
      </c>
      <c r="H698" s="592" t="s">
        <v>9805</v>
      </c>
      <c r="I698" s="589" t="s">
        <v>9806</v>
      </c>
      <c r="J698" s="589"/>
      <c r="K698" s="929">
        <v>4902148463</v>
      </c>
      <c r="L698" s="595" t="s">
        <v>57</v>
      </c>
      <c r="M698" s="929"/>
      <c r="N698" s="595"/>
      <c r="O698" s="592"/>
      <c r="P698" s="655"/>
      <c r="Q698" s="655"/>
      <c r="R698" s="589">
        <f t="shared" si="10"/>
        <v>0</v>
      </c>
      <c r="S698" s="589"/>
      <c r="T698" s="596" t="str">
        <f>VLOOKUP(cppm_pr[[#This Row],[Status]],'All Link_LOV'!$I$32:$K$72,2,0)</f>
        <v>PO Issued</v>
      </c>
      <c r="U698" s="596" t="s">
        <v>22</v>
      </c>
      <c r="V698" s="592">
        <v>526</v>
      </c>
      <c r="W698" s="596"/>
      <c r="X698" s="592"/>
      <c r="Y698" s="592" t="s">
        <v>6058</v>
      </c>
      <c r="Z698" s="597">
        <v>45184</v>
      </c>
      <c r="AA698" s="598" t="s">
        <v>5747</v>
      </c>
      <c r="AB698" s="595">
        <v>183566.92</v>
      </c>
      <c r="AC698" s="595">
        <v>53123.97</v>
      </c>
      <c r="AD698" s="592" t="s">
        <v>6148</v>
      </c>
      <c r="AE698" s="592" t="s">
        <v>9807</v>
      </c>
      <c r="AF698" s="592" t="s">
        <v>6071</v>
      </c>
      <c r="AG698" s="592" t="s">
        <v>489</v>
      </c>
      <c r="AH698" s="592" t="s">
        <v>9808</v>
      </c>
      <c r="AI698" s="600" t="str">
        <f>IFERROR(VLOOKUP(cppm_pr[[#This Row],[Order Number]],SPHERE!C:CC,39,0),"")</f>
        <v/>
      </c>
      <c r="AJ698" s="600" t="str">
        <f>IFERROR(VLOOKUP(cppm_pr[[#This Row],[Order Number]],'DC TM ONE'!B:CN,42,0),"")</f>
        <v/>
      </c>
      <c r="AK698" s="592"/>
      <c r="AL698" s="599">
        <v>45138</v>
      </c>
      <c r="AM698" s="592" t="s">
        <v>9795</v>
      </c>
      <c r="AN698" s="592" t="s">
        <v>4928</v>
      </c>
      <c r="AO698" s="592"/>
      <c r="AP698" s="592"/>
      <c r="AQ698" s="598"/>
      <c r="AR698" s="592">
        <v>3400039225</v>
      </c>
      <c r="AS698" s="592"/>
      <c r="AT698" s="598"/>
      <c r="AU698" s="592"/>
      <c r="AV698" s="592"/>
      <c r="AW698" s="592"/>
      <c r="AX698" s="592"/>
      <c r="AY698" s="592"/>
      <c r="AZ698" s="592"/>
      <c r="BA698" s="592"/>
      <c r="BB698" s="592"/>
      <c r="BC698" s="592"/>
      <c r="BD698" s="592"/>
      <c r="BE698" s="592"/>
      <c r="BF698" s="592"/>
      <c r="BG698" s="592"/>
      <c r="BH698" s="592"/>
    </row>
    <row r="699" spans="1:60" ht="12" customHeight="1">
      <c r="A699" s="600">
        <v>696</v>
      </c>
      <c r="B699" s="600" t="s">
        <v>82</v>
      </c>
      <c r="C699" s="601" t="s">
        <v>267</v>
      </c>
      <c r="D699" s="602">
        <v>45190</v>
      </c>
      <c r="E699" s="600" t="s">
        <v>9809</v>
      </c>
      <c r="F699" s="603" t="s">
        <v>9810</v>
      </c>
      <c r="G699" s="603" t="s">
        <v>9811</v>
      </c>
      <c r="H699" s="603" t="s">
        <v>9812</v>
      </c>
      <c r="I699" s="600" t="s">
        <v>9813</v>
      </c>
      <c r="J699" s="600"/>
      <c r="K699" s="611"/>
      <c r="L699" s="606" t="s">
        <v>908</v>
      </c>
      <c r="M699" s="611"/>
      <c r="N699" s="606"/>
      <c r="O699" s="603"/>
      <c r="P699" s="625"/>
      <c r="Q699" s="625"/>
      <c r="R699" s="600">
        <f t="shared" si="10"/>
        <v>0</v>
      </c>
      <c r="S699" s="600"/>
      <c r="T699" s="607" t="str">
        <f>VLOOKUP(cppm_pr[[#This Row],[Status]],'All Link_LOV'!$I$32:$K$72,2,0)</f>
        <v>PO Issued</v>
      </c>
      <c r="U699" s="607" t="s">
        <v>22</v>
      </c>
      <c r="V699" s="603">
        <v>527</v>
      </c>
      <c r="W699" s="607"/>
      <c r="X699" s="603"/>
      <c r="Y699" s="603" t="s">
        <v>6058</v>
      </c>
      <c r="Z699" s="608">
        <v>45184</v>
      </c>
      <c r="AA699" s="603" t="s">
        <v>2155</v>
      </c>
      <c r="AB699" s="606">
        <v>151861</v>
      </c>
      <c r="AC699" s="606">
        <v>14065378</v>
      </c>
      <c r="AD699" s="603" t="s">
        <v>6148</v>
      </c>
      <c r="AE699" s="603" t="s">
        <v>9814</v>
      </c>
      <c r="AF699" s="603" t="s">
        <v>6164</v>
      </c>
      <c r="AG699" s="603" t="s">
        <v>492</v>
      </c>
      <c r="AH699" s="600" t="s">
        <v>9815</v>
      </c>
      <c r="AI699" s="600" t="str">
        <f>IFERROR(VLOOKUP(cppm_pr[[#This Row],[Order Number]],SPHERE!C:CC,39,0),"")</f>
        <v/>
      </c>
      <c r="AJ699" s="600" t="str">
        <f>IFERROR(VLOOKUP(cppm_pr[[#This Row],[Order Number]],'DC TM ONE'!B:CN,42,0),"")</f>
        <v/>
      </c>
      <c r="AK699" s="600"/>
      <c r="AL699" s="609">
        <v>45198</v>
      </c>
      <c r="AM699" s="603" t="s">
        <v>6228</v>
      </c>
      <c r="AN699" s="603" t="s">
        <v>4928</v>
      </c>
      <c r="AO699" s="603"/>
      <c r="AP699" s="603"/>
      <c r="AQ699" s="610"/>
      <c r="AR699" s="603">
        <v>3400038907</v>
      </c>
      <c r="AS699" s="603"/>
      <c r="AT699" s="610"/>
      <c r="AU699" s="603"/>
      <c r="AV699" s="603"/>
      <c r="AW699" s="603"/>
      <c r="AX699" s="603"/>
      <c r="AY699" s="603"/>
      <c r="AZ699" s="603"/>
      <c r="BA699" s="603"/>
      <c r="BB699" s="603"/>
      <c r="BC699" s="603"/>
      <c r="BD699" s="603"/>
      <c r="BE699" s="603"/>
      <c r="BF699" s="603"/>
      <c r="BG699" s="603"/>
      <c r="BH699" s="603"/>
    </row>
    <row r="700" spans="1:60" ht="12" customHeight="1">
      <c r="A700" s="589">
        <v>697</v>
      </c>
      <c r="B700" s="589" t="s">
        <v>82</v>
      </c>
      <c r="C700" s="590" t="s">
        <v>267</v>
      </c>
      <c r="D700" s="591"/>
      <c r="E700" s="589" t="s">
        <v>9816</v>
      </c>
      <c r="F700" s="592" t="s">
        <v>1585</v>
      </c>
      <c r="G700" s="592" t="s">
        <v>1584</v>
      </c>
      <c r="H700" s="592" t="s">
        <v>1582</v>
      </c>
      <c r="I700" s="589" t="s">
        <v>1580</v>
      </c>
      <c r="J700" s="589"/>
      <c r="K700" s="593"/>
      <c r="L700" s="595" t="s">
        <v>908</v>
      </c>
      <c r="M700" s="593"/>
      <c r="N700" s="595"/>
      <c r="O700" s="592"/>
      <c r="P700" s="655"/>
      <c r="Q700" s="655"/>
      <c r="R700" s="589">
        <f t="shared" si="10"/>
        <v>0</v>
      </c>
      <c r="S700" s="589"/>
      <c r="T700" s="596" t="str">
        <f>VLOOKUP(cppm_pr[[#This Row],[Status]],'All Link_LOV'!$I$32:$K$72,2,0)</f>
        <v>PO Issued</v>
      </c>
      <c r="U700" s="596" t="s">
        <v>22</v>
      </c>
      <c r="V700" s="592">
        <v>528</v>
      </c>
      <c r="W700" s="596"/>
      <c r="X700" s="592"/>
      <c r="Y700" s="592" t="s">
        <v>6058</v>
      </c>
      <c r="Z700" s="597">
        <v>45184</v>
      </c>
      <c r="AA700" s="598" t="s">
        <v>1581</v>
      </c>
      <c r="AB700" s="595">
        <v>9073.6299999999992</v>
      </c>
      <c r="AC700" s="595">
        <v>560</v>
      </c>
      <c r="AD700" s="592" t="s">
        <v>6148</v>
      </c>
      <c r="AE700" s="592" t="s">
        <v>9817</v>
      </c>
      <c r="AF700" s="592" t="s">
        <v>398</v>
      </c>
      <c r="AG700" s="592" t="s">
        <v>492</v>
      </c>
      <c r="AH700" s="589" t="s">
        <v>1583</v>
      </c>
      <c r="AI700" s="600" t="str">
        <f>IFERROR(VLOOKUP(cppm_pr[[#This Row],[Order Number]],SPHERE!C:CC,39,0),"")</f>
        <v/>
      </c>
      <c r="AJ700" s="600" t="str">
        <f>IFERROR(VLOOKUP(cppm_pr[[#This Row],[Order Number]],'DC TM ONE'!B:CN,42,0),"")</f>
        <v/>
      </c>
      <c r="AK700" s="589"/>
      <c r="AL700" s="599">
        <v>45193</v>
      </c>
      <c r="AM700" s="592" t="s">
        <v>9818</v>
      </c>
      <c r="AN700" s="592" t="s">
        <v>4928</v>
      </c>
      <c r="AO700" s="592"/>
      <c r="AP700" s="592"/>
      <c r="AQ700" s="598"/>
      <c r="AR700" s="592">
        <v>3400039436</v>
      </c>
      <c r="AS700" s="592"/>
      <c r="AT700" s="598"/>
      <c r="AU700" s="592"/>
      <c r="AV700" s="592"/>
      <c r="AW700" s="592"/>
      <c r="AX700" s="592"/>
      <c r="AY700" s="592"/>
      <c r="AZ700" s="592"/>
      <c r="BA700" s="592"/>
      <c r="BB700" s="592"/>
      <c r="BC700" s="592"/>
      <c r="BD700" s="592"/>
      <c r="BE700" s="592"/>
      <c r="BF700" s="592"/>
      <c r="BG700" s="592"/>
      <c r="BH700" s="592"/>
    </row>
    <row r="701" spans="1:60" ht="12" customHeight="1">
      <c r="A701" s="600">
        <v>698</v>
      </c>
      <c r="B701" s="600" t="s">
        <v>78</v>
      </c>
      <c r="C701" s="601" t="s">
        <v>267</v>
      </c>
      <c r="D701" s="602">
        <v>45187</v>
      </c>
      <c r="E701" s="600" t="s">
        <v>6058</v>
      </c>
      <c r="F701" s="603" t="s">
        <v>9819</v>
      </c>
      <c r="G701" s="603" t="s">
        <v>9820</v>
      </c>
      <c r="H701" s="603" t="s">
        <v>9821</v>
      </c>
      <c r="I701" s="600" t="s">
        <v>9822</v>
      </c>
      <c r="J701" s="600"/>
      <c r="K701" s="611"/>
      <c r="L701" s="606" t="s">
        <v>1552</v>
      </c>
      <c r="M701" s="611"/>
      <c r="N701" s="606"/>
      <c r="O701" s="603"/>
      <c r="P701" s="625"/>
      <c r="Q701" s="625"/>
      <c r="R701" s="600">
        <f t="shared" si="10"/>
        <v>0</v>
      </c>
      <c r="S701" s="600"/>
      <c r="T701" s="607" t="str">
        <f>VLOOKUP(cppm_pr[[#This Row],[Status]],'All Link_LOV'!$I$32:$K$72,2,0)</f>
        <v>PO Issued</v>
      </c>
      <c r="U701" s="607" t="s">
        <v>22</v>
      </c>
      <c r="V701" s="603">
        <v>530</v>
      </c>
      <c r="W701" s="607"/>
      <c r="X701" s="603"/>
      <c r="Y701" s="603" t="s">
        <v>6058</v>
      </c>
      <c r="Z701" s="608">
        <v>45184</v>
      </c>
      <c r="AA701" s="603" t="s">
        <v>4091</v>
      </c>
      <c r="AB701" s="606">
        <v>61945.919999999998</v>
      </c>
      <c r="AC701" s="606">
        <v>38629.699999999997</v>
      </c>
      <c r="AD701" s="603" t="s">
        <v>6148</v>
      </c>
      <c r="AE701" s="603" t="s">
        <v>9823</v>
      </c>
      <c r="AF701" s="603" t="s">
        <v>6071</v>
      </c>
      <c r="AG701" s="603" t="s">
        <v>490</v>
      </c>
      <c r="AH701" s="603" t="s">
        <v>9824</v>
      </c>
      <c r="AI701" s="600" t="str">
        <f>IFERROR(VLOOKUP(cppm_pr[[#This Row],[Order Number]],SPHERE!C:CC,39,0),"")</f>
        <v/>
      </c>
      <c r="AJ701" s="600" t="str">
        <f>IFERROR(VLOOKUP(cppm_pr[[#This Row],[Order Number]],'DC TM ONE'!B:CN,42,0),"")</f>
        <v/>
      </c>
      <c r="AK701" s="603"/>
      <c r="AL701" s="609">
        <v>45198</v>
      </c>
      <c r="AM701" s="603" t="s">
        <v>6609</v>
      </c>
      <c r="AN701" s="603" t="s">
        <v>4928</v>
      </c>
      <c r="AO701" s="603"/>
      <c r="AP701" s="603"/>
      <c r="AQ701" s="610"/>
      <c r="AR701" s="603">
        <v>3400039063</v>
      </c>
      <c r="AS701" s="603"/>
      <c r="AT701" s="610"/>
      <c r="AU701" s="603"/>
      <c r="AV701" s="603"/>
      <c r="AW701" s="603"/>
      <c r="AX701" s="603"/>
      <c r="AY701" s="603"/>
      <c r="AZ701" s="603"/>
      <c r="BA701" s="603"/>
      <c r="BB701" s="603"/>
      <c r="BC701" s="603"/>
      <c r="BD701" s="603"/>
      <c r="BE701" s="603"/>
      <c r="BF701" s="603"/>
      <c r="BG701" s="603"/>
      <c r="BH701" s="603"/>
    </row>
    <row r="702" spans="1:60" ht="12" customHeight="1">
      <c r="A702" s="589">
        <v>699</v>
      </c>
      <c r="B702" s="589" t="s">
        <v>72</v>
      </c>
      <c r="C702" s="590" t="s">
        <v>267</v>
      </c>
      <c r="D702" s="591">
        <v>45186</v>
      </c>
      <c r="E702" s="589" t="s">
        <v>9825</v>
      </c>
      <c r="F702" s="592" t="s">
        <v>9826</v>
      </c>
      <c r="G702" s="592" t="s">
        <v>9827</v>
      </c>
      <c r="H702" s="592" t="s">
        <v>9828</v>
      </c>
      <c r="I702" s="589" t="s">
        <v>9829</v>
      </c>
      <c r="J702" s="589"/>
      <c r="K702" s="593"/>
      <c r="L702" s="595" t="s">
        <v>52</v>
      </c>
      <c r="M702" s="593"/>
      <c r="N702" s="595"/>
      <c r="O702" s="592"/>
      <c r="P702" s="655"/>
      <c r="Q702" s="655"/>
      <c r="R702" s="589">
        <f t="shared" si="10"/>
        <v>0</v>
      </c>
      <c r="S702" s="589"/>
      <c r="T702" s="596" t="str">
        <f>VLOOKUP(cppm_pr[[#This Row],[Status]],'All Link_LOV'!$I$32:$K$72,2,0)</f>
        <v>PO Issued</v>
      </c>
      <c r="U702" s="596" t="s">
        <v>22</v>
      </c>
      <c r="V702" s="592">
        <v>531</v>
      </c>
      <c r="W702" s="596"/>
      <c r="X702" s="592"/>
      <c r="Y702" s="592" t="s">
        <v>6058</v>
      </c>
      <c r="Z702" s="597">
        <v>45184</v>
      </c>
      <c r="AA702" s="598" t="s">
        <v>1649</v>
      </c>
      <c r="AB702" s="595">
        <v>1330</v>
      </c>
      <c r="AC702" s="595">
        <v>1262.05</v>
      </c>
      <c r="AD702" s="592" t="s">
        <v>6148</v>
      </c>
      <c r="AE702" s="592" t="s">
        <v>9830</v>
      </c>
      <c r="AF702" s="592" t="s">
        <v>6071</v>
      </c>
      <c r="AG702" s="592" t="s">
        <v>491</v>
      </c>
      <c r="AH702" s="592" t="s">
        <v>9831</v>
      </c>
      <c r="AI702" s="600" t="str">
        <f>IFERROR(VLOOKUP(cppm_pr[[#This Row],[Order Number]],SPHERE!C:CC,39,0),"")</f>
        <v/>
      </c>
      <c r="AJ702" s="600" t="str">
        <f>IFERROR(VLOOKUP(cppm_pr[[#This Row],[Order Number]],'DC TM ONE'!B:CN,42,0),"")</f>
        <v/>
      </c>
      <c r="AK702" s="592"/>
      <c r="AL702" s="599">
        <v>45198</v>
      </c>
      <c r="AM702" s="592" t="s">
        <v>9758</v>
      </c>
      <c r="AN702" s="592" t="s">
        <v>4928</v>
      </c>
      <c r="AO702" s="592" t="s">
        <v>2077</v>
      </c>
      <c r="AP702" s="592" t="s">
        <v>2077</v>
      </c>
      <c r="AQ702" s="598"/>
      <c r="AR702" s="592">
        <v>3400038905</v>
      </c>
      <c r="AS702" s="592"/>
      <c r="AT702" s="598"/>
      <c r="AU702" s="592"/>
      <c r="AV702" s="592"/>
      <c r="AW702" s="592"/>
      <c r="AX702" s="592"/>
      <c r="AY702" s="592"/>
      <c r="AZ702" s="592"/>
      <c r="BA702" s="592"/>
      <c r="BB702" s="592"/>
      <c r="BC702" s="592"/>
      <c r="BD702" s="592"/>
      <c r="BE702" s="592"/>
      <c r="BF702" s="592"/>
      <c r="BG702" s="592"/>
      <c r="BH702" s="592"/>
    </row>
    <row r="703" spans="1:60" ht="12" customHeight="1">
      <c r="A703" s="600">
        <v>700</v>
      </c>
      <c r="B703" s="600" t="s">
        <v>73</v>
      </c>
      <c r="C703" s="601" t="s">
        <v>267</v>
      </c>
      <c r="D703" s="602"/>
      <c r="E703" s="607">
        <v>4902150150</v>
      </c>
      <c r="F703" s="603" t="s">
        <v>9832</v>
      </c>
      <c r="G703" s="603" t="s">
        <v>9833</v>
      </c>
      <c r="H703" s="603" t="s">
        <v>9834</v>
      </c>
      <c r="I703" s="600" t="s">
        <v>9835</v>
      </c>
      <c r="J703" s="600"/>
      <c r="K703" s="607">
        <v>4902150150</v>
      </c>
      <c r="L703" s="606" t="s">
        <v>57</v>
      </c>
      <c r="M703" s="607"/>
      <c r="N703" s="606"/>
      <c r="O703" s="603"/>
      <c r="P703" s="625"/>
      <c r="Q703" s="625"/>
      <c r="R703" s="600">
        <f t="shared" si="10"/>
        <v>0</v>
      </c>
      <c r="S703" s="600"/>
      <c r="T703" s="607" t="str">
        <f>VLOOKUP(cppm_pr[[#This Row],[Status]],'All Link_LOV'!$I$32:$K$72,2,0)</f>
        <v>PO Issued</v>
      </c>
      <c r="U703" s="607" t="s">
        <v>22</v>
      </c>
      <c r="V703" s="603">
        <v>529</v>
      </c>
      <c r="W703" s="607"/>
      <c r="X703" s="603"/>
      <c r="Y703" s="603" t="s">
        <v>6058</v>
      </c>
      <c r="Z703" s="608">
        <v>45184</v>
      </c>
      <c r="AA703" s="603" t="s">
        <v>5747</v>
      </c>
      <c r="AB703" s="606">
        <v>141465.51</v>
      </c>
      <c r="AC703" s="606">
        <v>131017</v>
      </c>
      <c r="AD703" s="603" t="s">
        <v>6148</v>
      </c>
      <c r="AE703" s="603" t="s">
        <v>9836</v>
      </c>
      <c r="AF703" s="603" t="s">
        <v>6071</v>
      </c>
      <c r="AG703" s="603" t="s">
        <v>489</v>
      </c>
      <c r="AH703" s="603" t="s">
        <v>9837</v>
      </c>
      <c r="AI703" s="600" t="str">
        <f>IFERROR(VLOOKUP(cppm_pr[[#This Row],[Order Number]],SPHERE!C:CC,39,0),"")</f>
        <v/>
      </c>
      <c r="AJ703" s="600" t="str">
        <f>IFERROR(VLOOKUP(cppm_pr[[#This Row],[Order Number]],'DC TM ONE'!B:CN,42,0),"")</f>
        <v/>
      </c>
      <c r="AK703" s="603"/>
      <c r="AL703" s="609">
        <v>45199</v>
      </c>
      <c r="AM703" s="603" t="s">
        <v>8648</v>
      </c>
      <c r="AN703" s="603" t="s">
        <v>4928</v>
      </c>
      <c r="AO703" s="603"/>
      <c r="AP703" s="603"/>
      <c r="AQ703" s="610"/>
      <c r="AR703" s="603">
        <v>3400039225</v>
      </c>
      <c r="AS703" s="603"/>
      <c r="AT703" s="610"/>
      <c r="AU703" s="603"/>
      <c r="AV703" s="603"/>
      <c r="AW703" s="603"/>
      <c r="AX703" s="603"/>
      <c r="AY703" s="603"/>
      <c r="AZ703" s="603"/>
      <c r="BA703" s="603"/>
      <c r="BB703" s="603"/>
      <c r="BC703" s="603"/>
      <c r="BD703" s="603"/>
      <c r="BE703" s="603"/>
      <c r="BF703" s="603"/>
      <c r="BG703" s="603"/>
      <c r="BH703" s="603"/>
    </row>
    <row r="704" spans="1:60" ht="12" customHeight="1">
      <c r="A704" s="589">
        <v>701</v>
      </c>
      <c r="B704" s="589" t="s">
        <v>83</v>
      </c>
      <c r="C704" s="590" t="s">
        <v>235</v>
      </c>
      <c r="D704" s="591">
        <v>45187</v>
      </c>
      <c r="E704" s="589" t="s">
        <v>6058</v>
      </c>
      <c r="F704" s="592" t="s">
        <v>992</v>
      </c>
      <c r="G704" s="592" t="s">
        <v>7107</v>
      </c>
      <c r="H704" s="592" t="s">
        <v>7108</v>
      </c>
      <c r="I704" s="589" t="s">
        <v>7109</v>
      </c>
      <c r="J704" s="589"/>
      <c r="K704" s="593"/>
      <c r="L704" s="595" t="s">
        <v>51</v>
      </c>
      <c r="M704" s="593"/>
      <c r="N704" s="595"/>
      <c r="O704" s="592"/>
      <c r="P704" s="655"/>
      <c r="Q704" s="655"/>
      <c r="R704" s="589">
        <f t="shared" si="10"/>
        <v>0</v>
      </c>
      <c r="S704" s="589"/>
      <c r="T704" s="596" t="str">
        <f>VLOOKUP(cppm_pr[[#This Row],[Status]],'All Link_LOV'!$I$32:$K$72,2,0)</f>
        <v>In WWPO</v>
      </c>
      <c r="U704" s="596" t="s">
        <v>22</v>
      </c>
      <c r="V704" s="592">
        <v>532</v>
      </c>
      <c r="W704" s="596"/>
      <c r="X704" s="592"/>
      <c r="Y704" s="592" t="s">
        <v>6058</v>
      </c>
      <c r="Z704" s="597">
        <v>45185</v>
      </c>
      <c r="AA704" s="598" t="s">
        <v>3830</v>
      </c>
      <c r="AB704" s="595">
        <v>21505</v>
      </c>
      <c r="AC704" s="595">
        <v>19888</v>
      </c>
      <c r="AD704" s="592" t="s">
        <v>6059</v>
      </c>
      <c r="AE704" s="592"/>
      <c r="AF704" s="592" t="s">
        <v>398</v>
      </c>
      <c r="AG704" s="592" t="s">
        <v>488</v>
      </c>
      <c r="AH704" s="589" t="s">
        <v>9838</v>
      </c>
      <c r="AI704" s="600" t="str">
        <f>IFERROR(VLOOKUP(cppm_pr[[#This Row],[Order Number]],SPHERE!C:CC,39,0),"")</f>
        <v/>
      </c>
      <c r="AJ704" s="600" t="str">
        <f>IFERROR(VLOOKUP(cppm_pr[[#This Row],[Order Number]],'DC TM ONE'!B:CN,42,0),"")</f>
        <v/>
      </c>
      <c r="AK704" s="589"/>
      <c r="AL704" s="599">
        <v>45199</v>
      </c>
      <c r="AM704" s="592" t="s">
        <v>7092</v>
      </c>
      <c r="AN704" s="592" t="s">
        <v>4928</v>
      </c>
      <c r="AO704" s="592"/>
      <c r="AP704" s="592"/>
      <c r="AQ704" s="598"/>
      <c r="AR704" s="592">
        <v>3400038793</v>
      </c>
      <c r="AS704" s="592"/>
      <c r="AT704" s="598"/>
      <c r="AU704" s="592"/>
      <c r="AV704" s="592"/>
      <c r="AW704" s="592"/>
      <c r="AX704" s="592"/>
      <c r="AY704" s="592"/>
      <c r="AZ704" s="592"/>
      <c r="BA704" s="592"/>
      <c r="BB704" s="592"/>
      <c r="BC704" s="592"/>
      <c r="BD704" s="592"/>
      <c r="BE704" s="592"/>
      <c r="BF704" s="592"/>
      <c r="BG704" s="592"/>
      <c r="BH704" s="592"/>
    </row>
    <row r="705" spans="1:60" ht="12" customHeight="1">
      <c r="A705" s="600">
        <v>702</v>
      </c>
      <c r="B705" s="600" t="s">
        <v>83</v>
      </c>
      <c r="C705" s="601" t="s">
        <v>235</v>
      </c>
      <c r="D705" s="602">
        <v>45187</v>
      </c>
      <c r="E705" s="600" t="s">
        <v>6058</v>
      </c>
      <c r="F705" s="603" t="s">
        <v>992</v>
      </c>
      <c r="G705" s="603" t="s">
        <v>7107</v>
      </c>
      <c r="H705" s="603" t="s">
        <v>7108</v>
      </c>
      <c r="I705" s="600" t="s">
        <v>7109</v>
      </c>
      <c r="J705" s="600"/>
      <c r="K705" s="611"/>
      <c r="L705" s="606" t="s">
        <v>51</v>
      </c>
      <c r="M705" s="611"/>
      <c r="N705" s="606"/>
      <c r="O705" s="603"/>
      <c r="P705" s="625"/>
      <c r="Q705" s="625"/>
      <c r="R705" s="600">
        <f t="shared" si="10"/>
        <v>0</v>
      </c>
      <c r="S705" s="600"/>
      <c r="T705" s="607" t="str">
        <f>VLOOKUP(cppm_pr[[#This Row],[Status]],'All Link_LOV'!$I$32:$K$72,2,0)</f>
        <v>In WWPO</v>
      </c>
      <c r="U705" s="607" t="s">
        <v>22</v>
      </c>
      <c r="V705" s="603">
        <v>533</v>
      </c>
      <c r="W705" s="607"/>
      <c r="X705" s="603"/>
      <c r="Y705" s="603" t="s">
        <v>6058</v>
      </c>
      <c r="Z705" s="608">
        <v>45185</v>
      </c>
      <c r="AA705" s="603" t="s">
        <v>3830</v>
      </c>
      <c r="AB705" s="606">
        <v>40971</v>
      </c>
      <c r="AC705" s="606">
        <v>25425</v>
      </c>
      <c r="AD705" s="603" t="s">
        <v>6059</v>
      </c>
      <c r="AE705" s="603"/>
      <c r="AF705" s="603" t="s">
        <v>398</v>
      </c>
      <c r="AG705" s="603" t="s">
        <v>488</v>
      </c>
      <c r="AH705" s="600" t="s">
        <v>9838</v>
      </c>
      <c r="AI705" s="600" t="str">
        <f>IFERROR(VLOOKUP(cppm_pr[[#This Row],[Order Number]],SPHERE!C:CC,39,0),"")</f>
        <v/>
      </c>
      <c r="AJ705" s="600" t="str">
        <f>IFERROR(VLOOKUP(cppm_pr[[#This Row],[Order Number]],'DC TM ONE'!B:CN,42,0),"")</f>
        <v/>
      </c>
      <c r="AK705" s="600"/>
      <c r="AL705" s="609">
        <v>45199</v>
      </c>
      <c r="AM705" s="603" t="s">
        <v>7092</v>
      </c>
      <c r="AN705" s="603" t="s">
        <v>4928</v>
      </c>
      <c r="AO705" s="603"/>
      <c r="AP705" s="603"/>
      <c r="AQ705" s="610"/>
      <c r="AR705" s="603">
        <v>3400038793</v>
      </c>
      <c r="AS705" s="603"/>
      <c r="AT705" s="610"/>
      <c r="AU705" s="603"/>
      <c r="AV705" s="603"/>
      <c r="AW705" s="603"/>
      <c r="AX705" s="603"/>
      <c r="AY705" s="603"/>
      <c r="AZ705" s="603"/>
      <c r="BA705" s="603"/>
      <c r="BB705" s="603"/>
      <c r="BC705" s="603"/>
      <c r="BD705" s="603"/>
      <c r="BE705" s="603"/>
      <c r="BF705" s="603"/>
      <c r="BG705" s="603"/>
      <c r="BH705" s="603"/>
    </row>
    <row r="706" spans="1:60" ht="12" customHeight="1">
      <c r="A706" s="589">
        <v>703</v>
      </c>
      <c r="B706" s="589" t="s">
        <v>73</v>
      </c>
      <c r="C706" s="590" t="s">
        <v>219</v>
      </c>
      <c r="D706" s="591"/>
      <c r="E706" s="589" t="s">
        <v>9839</v>
      </c>
      <c r="F706" s="592" t="s">
        <v>9840</v>
      </c>
      <c r="G706" s="592" t="s">
        <v>9841</v>
      </c>
      <c r="H706" s="592" t="s">
        <v>9842</v>
      </c>
      <c r="I706" s="589" t="s">
        <v>9843</v>
      </c>
      <c r="J706" s="589"/>
      <c r="K706" s="626"/>
      <c r="L706" s="595" t="s">
        <v>57</v>
      </c>
      <c r="M706" s="626"/>
      <c r="N706" s="595"/>
      <c r="O706" s="592"/>
      <c r="P706" s="655"/>
      <c r="Q706" s="655"/>
      <c r="R706" s="589">
        <f t="shared" si="10"/>
        <v>0</v>
      </c>
      <c r="S706" s="589"/>
      <c r="T706" s="596" t="str">
        <f>VLOOKUP(cppm_pr[[#This Row],[Status]],'All Link_LOV'!$I$32:$K$72,2,0)</f>
        <v>Queried - Require More Information From NeC/AND</v>
      </c>
      <c r="U706" s="596" t="s">
        <v>22</v>
      </c>
      <c r="V706" s="592">
        <v>534</v>
      </c>
      <c r="W706" s="596"/>
      <c r="X706" s="592"/>
      <c r="Y706" s="592" t="s">
        <v>6058</v>
      </c>
      <c r="Z706" s="597">
        <v>45185</v>
      </c>
      <c r="AA706" s="598" t="s">
        <v>5747</v>
      </c>
      <c r="AB706" s="595">
        <v>62593</v>
      </c>
      <c r="AC706" s="595">
        <v>76987.23</v>
      </c>
      <c r="AD706" s="592" t="s">
        <v>6148</v>
      </c>
      <c r="AE706" s="592" t="s">
        <v>9836</v>
      </c>
      <c r="AF706" s="592" t="s">
        <v>6071</v>
      </c>
      <c r="AG706" s="592" t="s">
        <v>489</v>
      </c>
      <c r="AH706" s="592" t="s">
        <v>9844</v>
      </c>
      <c r="AI706" s="600" t="str">
        <f>IFERROR(VLOOKUP(cppm_pr[[#This Row],[Order Number]],SPHERE!C:CC,39,0),"")</f>
        <v/>
      </c>
      <c r="AJ706" s="600" t="str">
        <f>IFERROR(VLOOKUP(cppm_pr[[#This Row],[Order Number]],'DC TM ONE'!B:CN,42,0),"")</f>
        <v/>
      </c>
      <c r="AK706" s="592"/>
      <c r="AL706" s="599">
        <v>45199</v>
      </c>
      <c r="AM706" s="592" t="s">
        <v>9627</v>
      </c>
      <c r="AN706" s="592" t="s">
        <v>4928</v>
      </c>
      <c r="AO706" s="592"/>
      <c r="AP706" s="592"/>
      <c r="AQ706" s="598"/>
      <c r="AR706" s="592">
        <v>3400038910</v>
      </c>
      <c r="AS706" s="592"/>
      <c r="AT706" s="598"/>
      <c r="AU706" s="592"/>
      <c r="AV706" s="592"/>
      <c r="AW706" s="592"/>
      <c r="AX706" s="592"/>
      <c r="AY706" s="592"/>
      <c r="AZ706" s="592"/>
      <c r="BA706" s="592"/>
      <c r="BB706" s="592"/>
      <c r="BC706" s="592"/>
      <c r="BD706" s="592"/>
      <c r="BE706" s="592"/>
      <c r="BF706" s="592"/>
      <c r="BG706" s="592"/>
      <c r="BH706" s="592"/>
    </row>
    <row r="707" spans="1:60" ht="12" customHeight="1">
      <c r="A707" s="600">
        <v>704</v>
      </c>
      <c r="B707" s="600" t="s">
        <v>71</v>
      </c>
      <c r="C707" s="601" t="s">
        <v>267</v>
      </c>
      <c r="D707" s="602"/>
      <c r="E707" s="600" t="s">
        <v>6058</v>
      </c>
      <c r="F707" s="603" t="s">
        <v>9845</v>
      </c>
      <c r="G707" s="603" t="s">
        <v>9846</v>
      </c>
      <c r="H707" s="603" t="s">
        <v>9847</v>
      </c>
      <c r="I707" s="600" t="s">
        <v>9848</v>
      </c>
      <c r="J707" s="600"/>
      <c r="K707" s="611"/>
      <c r="L707" s="606" t="s">
        <v>55</v>
      </c>
      <c r="M707" s="611"/>
      <c r="N707" s="606"/>
      <c r="O707" s="603"/>
      <c r="P707" s="625"/>
      <c r="Q707" s="625"/>
      <c r="R707" s="600">
        <f t="shared" si="10"/>
        <v>0</v>
      </c>
      <c r="S707" s="600"/>
      <c r="T707" s="607" t="str">
        <f>VLOOKUP(cppm_pr[[#This Row],[Status]],'All Link_LOV'!$I$32:$K$72,2,0)</f>
        <v>PO Issued</v>
      </c>
      <c r="U707" s="607" t="s">
        <v>22</v>
      </c>
      <c r="V707" s="603">
        <v>535</v>
      </c>
      <c r="W707" s="607"/>
      <c r="X707" s="603"/>
      <c r="Y707" s="603" t="s">
        <v>6058</v>
      </c>
      <c r="Z707" s="608">
        <v>45186</v>
      </c>
      <c r="AA707" s="603" t="s">
        <v>8937</v>
      </c>
      <c r="AB707" s="606">
        <v>17785</v>
      </c>
      <c r="AC707" s="606">
        <v>11588.5</v>
      </c>
      <c r="AD707" s="603" t="s">
        <v>6148</v>
      </c>
      <c r="AE707" s="603" t="s">
        <v>9849</v>
      </c>
      <c r="AF707" s="603" t="s">
        <v>6164</v>
      </c>
      <c r="AG707" s="603" t="s">
        <v>492</v>
      </c>
      <c r="AH707" s="600" t="s">
        <v>9850</v>
      </c>
      <c r="AI707" s="600" t="str">
        <f>IFERROR(VLOOKUP(cppm_pr[[#This Row],[Order Number]],SPHERE!C:CC,39,0),"")</f>
        <v/>
      </c>
      <c r="AJ707" s="600" t="str">
        <f>IFERROR(VLOOKUP(cppm_pr[[#This Row],[Order Number]],'DC TM ONE'!B:CN,42,0),"")</f>
        <v/>
      </c>
      <c r="AK707" s="600"/>
      <c r="AL707" s="609">
        <v>45137</v>
      </c>
      <c r="AM707" s="603" t="s">
        <v>8942</v>
      </c>
      <c r="AN707" s="603" t="s">
        <v>4928</v>
      </c>
      <c r="AO707" s="603"/>
      <c r="AP707" s="603"/>
      <c r="AQ707" s="610"/>
      <c r="AR707" s="603">
        <v>3400039107</v>
      </c>
      <c r="AS707" s="603"/>
      <c r="AT707" s="610"/>
      <c r="AU707" s="603"/>
      <c r="AV707" s="603"/>
      <c r="AW707" s="603"/>
      <c r="AX707" s="603"/>
      <c r="AY707" s="603"/>
      <c r="AZ707" s="603"/>
      <c r="BA707" s="603"/>
      <c r="BB707" s="603"/>
      <c r="BC707" s="603"/>
      <c r="BD707" s="603"/>
      <c r="BE707" s="603"/>
      <c r="BF707" s="603"/>
      <c r="BG707" s="603"/>
      <c r="BH707" s="603"/>
    </row>
    <row r="708" spans="1:60" s="180" customFormat="1" ht="12" customHeight="1">
      <c r="A708" s="641">
        <v>705</v>
      </c>
      <c r="B708" s="641" t="s">
        <v>78</v>
      </c>
      <c r="C708" s="590" t="s">
        <v>256</v>
      </c>
      <c r="D708" s="640">
        <v>45187</v>
      </c>
      <c r="E708" s="589" t="s">
        <v>9851</v>
      </c>
      <c r="F708" s="643" t="s">
        <v>3731</v>
      </c>
      <c r="G708" s="643" t="s">
        <v>3730</v>
      </c>
      <c r="H708" s="643" t="s">
        <v>3728</v>
      </c>
      <c r="I708" s="589" t="s">
        <v>9852</v>
      </c>
      <c r="J708" s="641"/>
      <c r="K708" s="642"/>
      <c r="L708" s="639" t="s">
        <v>1492</v>
      </c>
      <c r="M708" s="642"/>
      <c r="N708" s="648"/>
      <c r="O708" s="643"/>
      <c r="P708" s="655"/>
      <c r="Q708" s="655"/>
      <c r="R708" s="589">
        <f t="shared" ref="R708:R771" si="11">$Q708-$P708</f>
        <v>0</v>
      </c>
      <c r="S708" s="589"/>
      <c r="T708" s="645" t="str">
        <f>VLOOKUP(cppm_pr[[#This Row],[Status]],'All Link_LOV'!$I$32:$K$72,2,0)</f>
        <v>PO Issued / Not Require LOR</v>
      </c>
      <c r="U708" s="645" t="s">
        <v>22</v>
      </c>
      <c r="V708" s="643">
        <v>536</v>
      </c>
      <c r="W708" s="645"/>
      <c r="X708" s="643"/>
      <c r="Y708" s="643" t="s">
        <v>6058</v>
      </c>
      <c r="Z708" s="646">
        <v>45186</v>
      </c>
      <c r="AA708" s="647" t="s">
        <v>6876</v>
      </c>
      <c r="AB708" s="648">
        <v>5104</v>
      </c>
      <c r="AC708" s="648">
        <v>1381.45</v>
      </c>
      <c r="AD708" s="643" t="s">
        <v>6148</v>
      </c>
      <c r="AE708" s="643" t="s">
        <v>9853</v>
      </c>
      <c r="AF708" s="643" t="s">
        <v>6071</v>
      </c>
      <c r="AG708" s="643" t="s">
        <v>491</v>
      </c>
      <c r="AH708" s="641" t="s">
        <v>9854</v>
      </c>
      <c r="AI708" s="600" t="str">
        <f>IFERROR(VLOOKUP(cppm_pr[[#This Row],[Order Number]],SPHERE!C:CC,39,0),"")</f>
        <v/>
      </c>
      <c r="AJ708" s="600" t="str">
        <f>IFERROR(VLOOKUP(cppm_pr[[#This Row],[Order Number]],'DC TM ONE'!B:CN,42,0),"")</f>
        <v/>
      </c>
      <c r="AK708" s="641"/>
      <c r="AL708" s="649">
        <v>45199</v>
      </c>
      <c r="AM708" s="643" t="s">
        <v>9855</v>
      </c>
      <c r="AN708" s="643" t="s">
        <v>4928</v>
      </c>
      <c r="AO708" s="643"/>
      <c r="AP708" s="643"/>
      <c r="AQ708" s="647"/>
      <c r="AR708" s="643">
        <v>3400038950</v>
      </c>
      <c r="AS708" s="643"/>
      <c r="AT708" s="647"/>
      <c r="AU708" s="592"/>
      <c r="AV708" s="592"/>
      <c r="AW708" s="592"/>
      <c r="AX708" s="592"/>
      <c r="AY708" s="592"/>
      <c r="AZ708" s="592"/>
      <c r="BA708" s="592"/>
      <c r="BB708" s="592"/>
      <c r="BC708" s="592"/>
      <c r="BD708" s="592"/>
      <c r="BE708" s="592"/>
      <c r="BF708" s="592"/>
      <c r="BG708" s="643"/>
      <c r="BH708" s="643"/>
    </row>
    <row r="709" spans="1:60" ht="12" customHeight="1">
      <c r="A709" s="600">
        <v>706</v>
      </c>
      <c r="B709" s="600"/>
      <c r="C709" s="601" t="s">
        <v>256</v>
      </c>
      <c r="D709" s="602"/>
      <c r="E709" s="600" t="s">
        <v>8011</v>
      </c>
      <c r="F709" s="603" t="s">
        <v>9856</v>
      </c>
      <c r="G709" s="603" t="s">
        <v>9857</v>
      </c>
      <c r="H709" s="603" t="s">
        <v>9858</v>
      </c>
      <c r="I709" s="600" t="s">
        <v>9859</v>
      </c>
      <c r="J709" s="600"/>
      <c r="K709" s="611"/>
      <c r="L709" s="606" t="s">
        <v>1264</v>
      </c>
      <c r="M709" s="611"/>
      <c r="N709" s="606"/>
      <c r="O709" s="603"/>
      <c r="P709" s="625"/>
      <c r="Q709" s="625"/>
      <c r="R709" s="600">
        <f t="shared" si="11"/>
        <v>0</v>
      </c>
      <c r="S709" s="600"/>
      <c r="T709" s="607" t="str">
        <f>VLOOKUP(cppm_pr[[#This Row],[Status]],'All Link_LOV'!$I$32:$K$72,2,0)</f>
        <v>PO Issued / Not Require LOR</v>
      </c>
      <c r="U709" s="607" t="s">
        <v>22</v>
      </c>
      <c r="V709" s="603">
        <v>537</v>
      </c>
      <c r="W709" s="607"/>
      <c r="X709" s="603"/>
      <c r="Y709" s="603" t="s">
        <v>6058</v>
      </c>
      <c r="Z709" s="608">
        <v>45186</v>
      </c>
      <c r="AA709" s="603" t="s">
        <v>7655</v>
      </c>
      <c r="AB709" s="606">
        <v>13256</v>
      </c>
      <c r="AC709" s="606">
        <v>12720</v>
      </c>
      <c r="AD709" s="603" t="s">
        <v>6059</v>
      </c>
      <c r="AE709" s="603"/>
      <c r="AF709" s="603" t="s">
        <v>397</v>
      </c>
      <c r="AG709" s="603" t="s">
        <v>501</v>
      </c>
      <c r="AH709" s="603" t="s">
        <v>9860</v>
      </c>
      <c r="AI709" s="600" t="str">
        <f>IFERROR(VLOOKUP(cppm_pr[[#This Row],[Order Number]],SPHERE!C:CC,39,0),"")</f>
        <v/>
      </c>
      <c r="AJ709" s="600" t="str">
        <f>IFERROR(VLOOKUP(cppm_pr[[#This Row],[Order Number]],'DC TM ONE'!B:CN,42,0),"")</f>
        <v/>
      </c>
      <c r="AK709" s="603"/>
      <c r="AL709" s="609">
        <v>45060</v>
      </c>
      <c r="AM709" s="603" t="s">
        <v>8274</v>
      </c>
      <c r="AN709" s="603" t="s">
        <v>4928</v>
      </c>
      <c r="AO709" s="603"/>
      <c r="AP709" s="603"/>
      <c r="AQ709" s="610"/>
      <c r="AR709" s="603">
        <v>3400038490</v>
      </c>
      <c r="AS709" s="603"/>
      <c r="AT709" s="610"/>
      <c r="AU709" s="603"/>
      <c r="AV709" s="603"/>
      <c r="AW709" s="603"/>
      <c r="AX709" s="603"/>
      <c r="AY709" s="603"/>
      <c r="AZ709" s="603"/>
      <c r="BA709" s="603"/>
      <c r="BB709" s="603"/>
      <c r="BC709" s="603"/>
      <c r="BD709" s="603"/>
      <c r="BE709" s="603"/>
      <c r="BF709" s="603"/>
      <c r="BG709" s="603"/>
      <c r="BH709" s="603"/>
    </row>
    <row r="710" spans="1:60" ht="12" customHeight="1">
      <c r="A710" s="589">
        <v>707</v>
      </c>
      <c r="B710" s="589"/>
      <c r="C710" s="590" t="s">
        <v>267</v>
      </c>
      <c r="D710" s="591"/>
      <c r="E710" s="589" t="s">
        <v>6058</v>
      </c>
      <c r="F710" s="592"/>
      <c r="G710" s="592"/>
      <c r="H710" s="592"/>
      <c r="I710" s="589"/>
      <c r="J710" s="589"/>
      <c r="K710" s="593"/>
      <c r="L710" s="590"/>
      <c r="M710" s="593"/>
      <c r="N710" s="595"/>
      <c r="O710" s="592"/>
      <c r="P710" s="655"/>
      <c r="Q710" s="655"/>
      <c r="R710" s="589">
        <f t="shared" si="11"/>
        <v>0</v>
      </c>
      <c r="S710" s="589"/>
      <c r="T710" s="596" t="str">
        <f>VLOOKUP(cppm_pr[[#This Row],[Status]],'All Link_LOV'!$I$32:$K$72,2,0)</f>
        <v>PO Issued</v>
      </c>
      <c r="U710" s="596" t="s">
        <v>3626</v>
      </c>
      <c r="V710" s="592">
        <v>1</v>
      </c>
      <c r="W710" s="596"/>
      <c r="X710" s="592"/>
      <c r="Y710" s="592" t="s">
        <v>6058</v>
      </c>
      <c r="Z710" s="597">
        <v>45185</v>
      </c>
      <c r="AA710" s="598"/>
      <c r="AB710" s="595"/>
      <c r="AC710" s="595"/>
      <c r="AD710" s="592"/>
      <c r="AE710" s="592"/>
      <c r="AF710" s="592" t="s">
        <v>398</v>
      </c>
      <c r="AG710" s="592" t="s">
        <v>4</v>
      </c>
      <c r="AH710" s="592"/>
      <c r="AI710" s="600" t="str">
        <f>IFERROR(VLOOKUP(cppm_pr[[#This Row],[Order Number]],SPHERE!C:CC,39,0),"")</f>
        <v/>
      </c>
      <c r="AJ710" s="600" t="str">
        <f>IFERROR(VLOOKUP(cppm_pr[[#This Row],[Order Number]],'DC TM ONE'!B:CN,42,0),"")</f>
        <v/>
      </c>
      <c r="AK710" s="592"/>
      <c r="AL710" s="599"/>
      <c r="AM710" s="592"/>
      <c r="AN710" s="592"/>
      <c r="AO710" s="592"/>
      <c r="AP710" s="592"/>
      <c r="AQ710" s="598"/>
      <c r="AR710" s="592"/>
      <c r="AS710" s="592"/>
      <c r="AT710" s="598"/>
      <c r="AU710" s="592"/>
      <c r="AV710" s="592"/>
      <c r="AW710" s="592"/>
      <c r="AX710" s="592"/>
      <c r="AY710" s="592"/>
      <c r="AZ710" s="592"/>
      <c r="BA710" s="592"/>
      <c r="BB710" s="592"/>
      <c r="BC710" s="592"/>
      <c r="BD710" s="592"/>
      <c r="BE710" s="592"/>
      <c r="BF710" s="592"/>
      <c r="BG710" s="592"/>
      <c r="BH710" s="592"/>
    </row>
    <row r="711" spans="1:60" ht="12" customHeight="1">
      <c r="A711" s="600">
        <v>708</v>
      </c>
      <c r="B711" s="600"/>
      <c r="C711" s="601" t="s">
        <v>267</v>
      </c>
      <c r="D711" s="602"/>
      <c r="E711" s="600" t="s">
        <v>6058</v>
      </c>
      <c r="F711" s="603"/>
      <c r="G711" s="603"/>
      <c r="H711" s="603"/>
      <c r="I711" s="600"/>
      <c r="J711" s="600"/>
      <c r="K711" s="611"/>
      <c r="L711" s="606"/>
      <c r="M711" s="611"/>
      <c r="N711" s="606"/>
      <c r="O711" s="603"/>
      <c r="P711" s="625"/>
      <c r="Q711" s="625"/>
      <c r="R711" s="600">
        <f t="shared" si="11"/>
        <v>0</v>
      </c>
      <c r="S711" s="600"/>
      <c r="T711" s="607" t="str">
        <f>VLOOKUP(cppm_pr[[#This Row],[Status]],'All Link_LOV'!$I$32:$K$72,2,0)</f>
        <v>PO Issued</v>
      </c>
      <c r="U711" s="607" t="s">
        <v>3626</v>
      </c>
      <c r="V711" s="603">
        <v>2</v>
      </c>
      <c r="W711" s="607"/>
      <c r="X711" s="603"/>
      <c r="Y711" s="603" t="s">
        <v>6058</v>
      </c>
      <c r="Z711" s="608">
        <v>45185</v>
      </c>
      <c r="AA711" s="603"/>
      <c r="AB711" s="606"/>
      <c r="AC711" s="606"/>
      <c r="AD711" s="603"/>
      <c r="AE711" s="603"/>
      <c r="AF711" s="603" t="s">
        <v>398</v>
      </c>
      <c r="AG711" s="603" t="s">
        <v>4</v>
      </c>
      <c r="AH711" s="603"/>
      <c r="AI711" s="600" t="str">
        <f>IFERROR(VLOOKUP(cppm_pr[[#This Row],[Order Number]],SPHERE!C:CC,39,0),"")</f>
        <v/>
      </c>
      <c r="AJ711" s="600" t="str">
        <f>IFERROR(VLOOKUP(cppm_pr[[#This Row],[Order Number]],'DC TM ONE'!B:CN,42,0),"")</f>
        <v/>
      </c>
      <c r="AK711" s="603"/>
      <c r="AL711" s="609"/>
      <c r="AM711" s="603"/>
      <c r="AN711" s="603"/>
      <c r="AO711" s="603"/>
      <c r="AP711" s="603"/>
      <c r="AQ711" s="610"/>
      <c r="AR711" s="603"/>
      <c r="AS711" s="603"/>
      <c r="AT711" s="610"/>
      <c r="AU711" s="603"/>
      <c r="AV711" s="603"/>
      <c r="AW711" s="603"/>
      <c r="AX711" s="603"/>
      <c r="AY711" s="603"/>
      <c r="AZ711" s="603"/>
      <c r="BA711" s="603"/>
      <c r="BB711" s="603"/>
      <c r="BC711" s="603"/>
      <c r="BD711" s="603"/>
      <c r="BE711" s="603"/>
      <c r="BF711" s="603"/>
      <c r="BG711" s="603"/>
      <c r="BH711" s="603"/>
    </row>
    <row r="712" spans="1:60" ht="12" customHeight="1">
      <c r="A712" s="589">
        <v>709</v>
      </c>
      <c r="B712" s="589"/>
      <c r="C712" s="590" t="s">
        <v>267</v>
      </c>
      <c r="D712" s="591"/>
      <c r="E712" s="589" t="s">
        <v>6058</v>
      </c>
      <c r="F712" s="592"/>
      <c r="G712" s="592"/>
      <c r="H712" s="592"/>
      <c r="I712" s="589"/>
      <c r="J712" s="589"/>
      <c r="K712" s="593"/>
      <c r="L712" s="590"/>
      <c r="M712" s="593"/>
      <c r="N712" s="595"/>
      <c r="O712" s="592"/>
      <c r="P712" s="655"/>
      <c r="Q712" s="655"/>
      <c r="R712" s="589">
        <f t="shared" si="11"/>
        <v>0</v>
      </c>
      <c r="S712" s="589"/>
      <c r="T712" s="596" t="str">
        <f>VLOOKUP(cppm_pr[[#This Row],[Status]],'All Link_LOV'!$I$32:$K$72,2,0)</f>
        <v>PO Issued</v>
      </c>
      <c r="U712" s="596" t="s">
        <v>3626</v>
      </c>
      <c r="V712" s="592">
        <v>3</v>
      </c>
      <c r="W712" s="596"/>
      <c r="X712" s="592"/>
      <c r="Y712" s="592" t="s">
        <v>6058</v>
      </c>
      <c r="Z712" s="597">
        <v>45185</v>
      </c>
      <c r="AA712" s="598"/>
      <c r="AB712" s="595"/>
      <c r="AC712" s="595"/>
      <c r="AD712" s="592"/>
      <c r="AE712" s="592"/>
      <c r="AF712" s="592" t="s">
        <v>398</v>
      </c>
      <c r="AG712" s="592" t="s">
        <v>4</v>
      </c>
      <c r="AH712" s="592"/>
      <c r="AI712" s="600" t="str">
        <f>IFERROR(VLOOKUP(cppm_pr[[#This Row],[Order Number]],SPHERE!C:CC,39,0),"")</f>
        <v/>
      </c>
      <c r="AJ712" s="600" t="str">
        <f>IFERROR(VLOOKUP(cppm_pr[[#This Row],[Order Number]],'DC TM ONE'!B:CN,42,0),"")</f>
        <v/>
      </c>
      <c r="AK712" s="592"/>
      <c r="AL712" s="599"/>
      <c r="AM712" s="592"/>
      <c r="AN712" s="592"/>
      <c r="AO712" s="592"/>
      <c r="AP712" s="592"/>
      <c r="AQ712" s="598"/>
      <c r="AR712" s="592"/>
      <c r="AS712" s="592"/>
      <c r="AT712" s="598"/>
      <c r="AU712" s="592"/>
      <c r="AV712" s="592"/>
      <c r="AW712" s="592"/>
      <c r="AX712" s="592"/>
      <c r="AY712" s="592"/>
      <c r="AZ712" s="592"/>
      <c r="BA712" s="592"/>
      <c r="BB712" s="592"/>
      <c r="BC712" s="592"/>
      <c r="BD712" s="592"/>
      <c r="BE712" s="592"/>
      <c r="BF712" s="592"/>
      <c r="BG712" s="592"/>
      <c r="BH712" s="592"/>
    </row>
    <row r="713" spans="1:60" ht="12" customHeight="1">
      <c r="A713" s="600">
        <v>710</v>
      </c>
      <c r="B713" s="600"/>
      <c r="C713" s="601" t="s">
        <v>265</v>
      </c>
      <c r="D713" s="602"/>
      <c r="E713" s="600" t="s">
        <v>6058</v>
      </c>
      <c r="F713" s="603"/>
      <c r="G713" s="603"/>
      <c r="H713" s="603"/>
      <c r="I713" s="600"/>
      <c r="J713" s="600"/>
      <c r="K713" s="611"/>
      <c r="L713" s="606"/>
      <c r="M713" s="611"/>
      <c r="N713" s="606"/>
      <c r="O713" s="603"/>
      <c r="P713" s="625"/>
      <c r="Q713" s="625"/>
      <c r="R713" s="600">
        <f t="shared" si="11"/>
        <v>0</v>
      </c>
      <c r="S713" s="600"/>
      <c r="T713" s="607" t="str">
        <f>VLOOKUP(cppm_pr[[#This Row],[Status]],'All Link_LOV'!$I$32:$K$72,2,0)</f>
        <v>Pending PR Release</v>
      </c>
      <c r="U713" s="607" t="s">
        <v>3626</v>
      </c>
      <c r="V713" s="603">
        <v>4</v>
      </c>
      <c r="W713" s="607"/>
      <c r="X713" s="603"/>
      <c r="Y713" s="603" t="s">
        <v>6058</v>
      </c>
      <c r="Z713" s="608">
        <v>45185</v>
      </c>
      <c r="AA713" s="603"/>
      <c r="AB713" s="606"/>
      <c r="AC713" s="606"/>
      <c r="AD713" s="603"/>
      <c r="AE713" s="603"/>
      <c r="AF713" s="603" t="s">
        <v>398</v>
      </c>
      <c r="AG713" s="603" t="s">
        <v>4</v>
      </c>
      <c r="AH713" s="603"/>
      <c r="AI713" s="600" t="str">
        <f>IFERROR(VLOOKUP(cppm_pr[[#This Row],[Order Number]],SPHERE!C:CC,39,0),"")</f>
        <v/>
      </c>
      <c r="AJ713" s="600" t="str">
        <f>IFERROR(VLOOKUP(cppm_pr[[#This Row],[Order Number]],'DC TM ONE'!B:CN,42,0),"")</f>
        <v/>
      </c>
      <c r="AK713" s="603"/>
      <c r="AL713" s="609"/>
      <c r="AM713" s="603"/>
      <c r="AN713" s="603"/>
      <c r="AO713" s="603"/>
      <c r="AP713" s="603"/>
      <c r="AQ713" s="610"/>
      <c r="AR713" s="603"/>
      <c r="AS713" s="603"/>
      <c r="AT713" s="610"/>
      <c r="AU713" s="603"/>
      <c r="AV713" s="603"/>
      <c r="AW713" s="603"/>
      <c r="AX713" s="603"/>
      <c r="AY713" s="603"/>
      <c r="AZ713" s="603"/>
      <c r="BA713" s="603"/>
      <c r="BB713" s="603"/>
      <c r="BC713" s="603"/>
      <c r="BD713" s="603"/>
      <c r="BE713" s="603"/>
      <c r="BF713" s="603"/>
      <c r="BG713" s="603"/>
      <c r="BH713" s="603"/>
    </row>
    <row r="714" spans="1:60" ht="12" customHeight="1">
      <c r="A714" s="589">
        <v>711</v>
      </c>
      <c r="B714" s="589"/>
      <c r="C714" s="590" t="s">
        <v>267</v>
      </c>
      <c r="D714" s="591"/>
      <c r="E714" s="589" t="s">
        <v>6058</v>
      </c>
      <c r="F714" s="592"/>
      <c r="G714" s="592"/>
      <c r="H714" s="592"/>
      <c r="I714" s="589"/>
      <c r="J714" s="589"/>
      <c r="K714" s="593"/>
      <c r="L714" s="590"/>
      <c r="M714" s="593"/>
      <c r="N714" s="595"/>
      <c r="O714" s="592"/>
      <c r="P714" s="655"/>
      <c r="Q714" s="655"/>
      <c r="R714" s="589">
        <f t="shared" si="11"/>
        <v>0</v>
      </c>
      <c r="S714" s="589"/>
      <c r="T714" s="596" t="str">
        <f>VLOOKUP(cppm_pr[[#This Row],[Status]],'All Link_LOV'!$I$32:$K$72,2,0)</f>
        <v>PO Issued</v>
      </c>
      <c r="U714" s="596" t="s">
        <v>3626</v>
      </c>
      <c r="V714" s="592">
        <v>5</v>
      </c>
      <c r="W714" s="596"/>
      <c r="X714" s="592"/>
      <c r="Y714" s="592" t="s">
        <v>6058</v>
      </c>
      <c r="Z714" s="597">
        <v>45185</v>
      </c>
      <c r="AA714" s="598"/>
      <c r="AB714" s="595"/>
      <c r="AC714" s="595"/>
      <c r="AD714" s="592"/>
      <c r="AE714" s="592"/>
      <c r="AF714" s="592" t="s">
        <v>398</v>
      </c>
      <c r="AG714" s="592" t="s">
        <v>4</v>
      </c>
      <c r="AH714" s="592"/>
      <c r="AI714" s="600" t="str">
        <f>IFERROR(VLOOKUP(cppm_pr[[#This Row],[Order Number]],SPHERE!C:CC,39,0),"")</f>
        <v/>
      </c>
      <c r="AJ714" s="600" t="str">
        <f>IFERROR(VLOOKUP(cppm_pr[[#This Row],[Order Number]],'DC TM ONE'!B:CN,42,0),"")</f>
        <v/>
      </c>
      <c r="AK714" s="592"/>
      <c r="AL714" s="599"/>
      <c r="AM714" s="592"/>
      <c r="AN714" s="592"/>
      <c r="AO714" s="592"/>
      <c r="AP714" s="592"/>
      <c r="AQ714" s="598"/>
      <c r="AR714" s="592"/>
      <c r="AS714" s="592"/>
      <c r="AT714" s="598"/>
      <c r="AU714" s="592"/>
      <c r="AV714" s="592"/>
      <c r="AW714" s="592"/>
      <c r="AX714" s="592"/>
      <c r="AY714" s="592"/>
      <c r="AZ714" s="592"/>
      <c r="BA714" s="592"/>
      <c r="BB714" s="592"/>
      <c r="BC714" s="592"/>
      <c r="BD714" s="592"/>
      <c r="BE714" s="592"/>
      <c r="BF714" s="592"/>
      <c r="BG714" s="592"/>
      <c r="BH714" s="592"/>
    </row>
    <row r="715" spans="1:60" ht="12" customHeight="1">
      <c r="A715" s="600">
        <v>712</v>
      </c>
      <c r="B715" s="600"/>
      <c r="C715" s="601" t="s">
        <v>267</v>
      </c>
      <c r="D715" s="602"/>
      <c r="E715" s="600" t="s">
        <v>6058</v>
      </c>
      <c r="F715" s="603"/>
      <c r="G715" s="603"/>
      <c r="H715" s="603"/>
      <c r="I715" s="600"/>
      <c r="J715" s="600"/>
      <c r="K715" s="611"/>
      <c r="L715" s="606"/>
      <c r="M715" s="611"/>
      <c r="N715" s="606"/>
      <c r="O715" s="603"/>
      <c r="P715" s="625"/>
      <c r="Q715" s="625"/>
      <c r="R715" s="600">
        <f t="shared" si="11"/>
        <v>0</v>
      </c>
      <c r="S715" s="600"/>
      <c r="T715" s="607" t="str">
        <f>VLOOKUP(cppm_pr[[#This Row],[Status]],'All Link_LOV'!$I$32:$K$72,2,0)</f>
        <v>PO Issued</v>
      </c>
      <c r="U715" s="607" t="s">
        <v>3626</v>
      </c>
      <c r="V715" s="603">
        <v>6</v>
      </c>
      <c r="W715" s="607"/>
      <c r="X715" s="603"/>
      <c r="Y715" s="603" t="s">
        <v>6058</v>
      </c>
      <c r="Z715" s="608">
        <v>45185</v>
      </c>
      <c r="AA715" s="603"/>
      <c r="AB715" s="606"/>
      <c r="AC715" s="606"/>
      <c r="AD715" s="603"/>
      <c r="AE715" s="603"/>
      <c r="AF715" s="603" t="s">
        <v>398</v>
      </c>
      <c r="AG715" s="603" t="s">
        <v>4</v>
      </c>
      <c r="AH715" s="603"/>
      <c r="AI715" s="600" t="str">
        <f>IFERROR(VLOOKUP(cppm_pr[[#This Row],[Order Number]],SPHERE!C:CC,39,0),"")</f>
        <v/>
      </c>
      <c r="AJ715" s="600" t="str">
        <f>IFERROR(VLOOKUP(cppm_pr[[#This Row],[Order Number]],'DC TM ONE'!B:CN,42,0),"")</f>
        <v/>
      </c>
      <c r="AK715" s="603"/>
      <c r="AL715" s="609"/>
      <c r="AM715" s="603"/>
      <c r="AN715" s="603"/>
      <c r="AO715" s="603"/>
      <c r="AP715" s="603"/>
      <c r="AQ715" s="610"/>
      <c r="AR715" s="603"/>
      <c r="AS715" s="603"/>
      <c r="AT715" s="610"/>
      <c r="AU715" s="603"/>
      <c r="AV715" s="603"/>
      <c r="AW715" s="603"/>
      <c r="AX715" s="603"/>
      <c r="AY715" s="603"/>
      <c r="AZ715" s="603"/>
      <c r="BA715" s="603"/>
      <c r="BB715" s="603"/>
      <c r="BC715" s="603"/>
      <c r="BD715" s="603"/>
      <c r="BE715" s="603"/>
      <c r="BF715" s="603"/>
      <c r="BG715" s="603"/>
      <c r="BH715" s="603"/>
    </row>
    <row r="716" spans="1:60" ht="12" customHeight="1">
      <c r="A716" s="589">
        <v>713</v>
      </c>
      <c r="B716" s="589"/>
      <c r="C716" s="590" t="s">
        <v>267</v>
      </c>
      <c r="D716" s="591"/>
      <c r="E716" s="589" t="s">
        <v>6058</v>
      </c>
      <c r="F716" s="592"/>
      <c r="G716" s="592"/>
      <c r="H716" s="592"/>
      <c r="I716" s="589"/>
      <c r="J716" s="589"/>
      <c r="K716" s="593"/>
      <c r="L716" s="590"/>
      <c r="M716" s="593"/>
      <c r="N716" s="595"/>
      <c r="O716" s="592"/>
      <c r="P716" s="655"/>
      <c r="Q716" s="655"/>
      <c r="R716" s="589">
        <f t="shared" si="11"/>
        <v>0</v>
      </c>
      <c r="S716" s="589"/>
      <c r="T716" s="596" t="str">
        <f>VLOOKUP(cppm_pr[[#This Row],[Status]],'All Link_LOV'!$I$32:$K$72,2,0)</f>
        <v>PO Issued</v>
      </c>
      <c r="U716" s="596" t="s">
        <v>3626</v>
      </c>
      <c r="V716" s="592">
        <v>7</v>
      </c>
      <c r="W716" s="596"/>
      <c r="X716" s="592"/>
      <c r="Y716" s="592" t="s">
        <v>6058</v>
      </c>
      <c r="Z716" s="597">
        <v>45185</v>
      </c>
      <c r="AA716" s="598"/>
      <c r="AB716" s="595"/>
      <c r="AC716" s="595"/>
      <c r="AD716" s="592"/>
      <c r="AE716" s="592"/>
      <c r="AF716" s="592" t="s">
        <v>398</v>
      </c>
      <c r="AG716" s="592" t="s">
        <v>4</v>
      </c>
      <c r="AH716" s="592"/>
      <c r="AI716" s="600" t="str">
        <f>IFERROR(VLOOKUP(cppm_pr[[#This Row],[Order Number]],SPHERE!C:CC,39,0),"")</f>
        <v/>
      </c>
      <c r="AJ716" s="600" t="str">
        <f>IFERROR(VLOOKUP(cppm_pr[[#This Row],[Order Number]],'DC TM ONE'!B:CN,42,0),"")</f>
        <v/>
      </c>
      <c r="AK716" s="592"/>
      <c r="AL716" s="599"/>
      <c r="AM716" s="592"/>
      <c r="AN716" s="592"/>
      <c r="AO716" s="592"/>
      <c r="AP716" s="592"/>
      <c r="AQ716" s="598"/>
      <c r="AR716" s="592"/>
      <c r="AS716" s="592"/>
      <c r="AT716" s="598"/>
      <c r="AU716" s="592"/>
      <c r="AV716" s="592"/>
      <c r="AW716" s="592"/>
      <c r="AX716" s="592"/>
      <c r="AY716" s="592"/>
      <c r="AZ716" s="592"/>
      <c r="BA716" s="592"/>
      <c r="BB716" s="592"/>
      <c r="BC716" s="592"/>
      <c r="BD716" s="592"/>
      <c r="BE716" s="592"/>
      <c r="BF716" s="592"/>
      <c r="BG716" s="592"/>
      <c r="BH716" s="592"/>
    </row>
    <row r="717" spans="1:60" ht="12" customHeight="1">
      <c r="A717" s="600">
        <v>714</v>
      </c>
      <c r="B717" s="600"/>
      <c r="C717" s="601" t="s">
        <v>267</v>
      </c>
      <c r="D717" s="602"/>
      <c r="E717" s="600" t="s">
        <v>6058</v>
      </c>
      <c r="F717" s="603"/>
      <c r="G717" s="603"/>
      <c r="H717" s="603"/>
      <c r="I717" s="600"/>
      <c r="J717" s="600"/>
      <c r="K717" s="611"/>
      <c r="L717" s="606"/>
      <c r="M717" s="611"/>
      <c r="N717" s="606"/>
      <c r="O717" s="603"/>
      <c r="P717" s="625"/>
      <c r="Q717" s="625"/>
      <c r="R717" s="600">
        <f t="shared" si="11"/>
        <v>0</v>
      </c>
      <c r="S717" s="600"/>
      <c r="T717" s="607" t="str">
        <f>VLOOKUP(cppm_pr[[#This Row],[Status]],'All Link_LOV'!$I$32:$K$72,2,0)</f>
        <v>PO Issued</v>
      </c>
      <c r="U717" s="607" t="s">
        <v>3626</v>
      </c>
      <c r="V717" s="603">
        <v>8</v>
      </c>
      <c r="W717" s="607"/>
      <c r="X717" s="603"/>
      <c r="Y717" s="603" t="s">
        <v>6058</v>
      </c>
      <c r="Z717" s="608">
        <v>45185</v>
      </c>
      <c r="AA717" s="603"/>
      <c r="AB717" s="606"/>
      <c r="AC717" s="606"/>
      <c r="AD717" s="603"/>
      <c r="AE717" s="603"/>
      <c r="AF717" s="603" t="s">
        <v>398</v>
      </c>
      <c r="AG717" s="603" t="s">
        <v>4</v>
      </c>
      <c r="AH717" s="603"/>
      <c r="AI717" s="600" t="str">
        <f>IFERROR(VLOOKUP(cppm_pr[[#This Row],[Order Number]],SPHERE!C:CC,39,0),"")</f>
        <v/>
      </c>
      <c r="AJ717" s="600" t="str">
        <f>IFERROR(VLOOKUP(cppm_pr[[#This Row],[Order Number]],'DC TM ONE'!B:CN,42,0),"")</f>
        <v/>
      </c>
      <c r="AK717" s="603"/>
      <c r="AL717" s="609"/>
      <c r="AM717" s="603"/>
      <c r="AN717" s="603"/>
      <c r="AO717" s="603"/>
      <c r="AP717" s="603"/>
      <c r="AQ717" s="610"/>
      <c r="AR717" s="603"/>
      <c r="AS717" s="603"/>
      <c r="AT717" s="610"/>
      <c r="AU717" s="603"/>
      <c r="AV717" s="603"/>
      <c r="AW717" s="603"/>
      <c r="AX717" s="603"/>
      <c r="AY717" s="603"/>
      <c r="AZ717" s="603"/>
      <c r="BA717" s="603"/>
      <c r="BB717" s="603"/>
      <c r="BC717" s="603"/>
      <c r="BD717" s="603"/>
      <c r="BE717" s="603"/>
      <c r="BF717" s="603"/>
      <c r="BG717" s="603"/>
      <c r="BH717" s="603"/>
    </row>
    <row r="718" spans="1:60" ht="12" customHeight="1">
      <c r="A718" s="589">
        <v>715</v>
      </c>
      <c r="B718" s="589"/>
      <c r="C718" s="590" t="s">
        <v>265</v>
      </c>
      <c r="D718" s="591"/>
      <c r="E718" s="589" t="s">
        <v>6058</v>
      </c>
      <c r="F718" s="592"/>
      <c r="G718" s="592"/>
      <c r="H718" s="592"/>
      <c r="I718" s="589"/>
      <c r="J718" s="589"/>
      <c r="K718" s="593"/>
      <c r="L718" s="590"/>
      <c r="M718" s="593"/>
      <c r="N718" s="595"/>
      <c r="O718" s="592"/>
      <c r="P718" s="655"/>
      <c r="Q718" s="655"/>
      <c r="R718" s="589">
        <f t="shared" si="11"/>
        <v>0</v>
      </c>
      <c r="S718" s="589"/>
      <c r="T718" s="596" t="str">
        <f>VLOOKUP(cppm_pr[[#This Row],[Status]],'All Link_LOV'!$I$32:$K$72,2,0)</f>
        <v>Pending PR Release</v>
      </c>
      <c r="U718" s="596" t="s">
        <v>3626</v>
      </c>
      <c r="V718" s="592">
        <v>9</v>
      </c>
      <c r="W718" s="596"/>
      <c r="X718" s="592"/>
      <c r="Y718" s="592" t="s">
        <v>6058</v>
      </c>
      <c r="Z718" s="597">
        <v>45185</v>
      </c>
      <c r="AA718" s="598"/>
      <c r="AB718" s="595"/>
      <c r="AC718" s="595"/>
      <c r="AD718" s="592"/>
      <c r="AE718" s="592"/>
      <c r="AF718" s="592" t="s">
        <v>398</v>
      </c>
      <c r="AG718" s="592" t="s">
        <v>4</v>
      </c>
      <c r="AH718" s="592"/>
      <c r="AI718" s="600" t="str">
        <f>IFERROR(VLOOKUP(cppm_pr[[#This Row],[Order Number]],SPHERE!C:CC,39,0),"")</f>
        <v/>
      </c>
      <c r="AJ718" s="600" t="str">
        <f>IFERROR(VLOOKUP(cppm_pr[[#This Row],[Order Number]],'DC TM ONE'!B:CN,42,0),"")</f>
        <v/>
      </c>
      <c r="AK718" s="592"/>
      <c r="AL718" s="599"/>
      <c r="AM718" s="592"/>
      <c r="AN718" s="592"/>
      <c r="AO718" s="592"/>
      <c r="AP718" s="592"/>
      <c r="AQ718" s="598"/>
      <c r="AR718" s="592"/>
      <c r="AS718" s="592"/>
      <c r="AT718" s="598"/>
      <c r="AU718" s="592"/>
      <c r="AV718" s="592"/>
      <c r="AW718" s="592"/>
      <c r="AX718" s="592"/>
      <c r="AY718" s="592"/>
      <c r="AZ718" s="592"/>
      <c r="BA718" s="592"/>
      <c r="BB718" s="592"/>
      <c r="BC718" s="592"/>
      <c r="BD718" s="592"/>
      <c r="BE718" s="592"/>
      <c r="BF718" s="592"/>
      <c r="BG718" s="592"/>
      <c r="BH718" s="592"/>
    </row>
    <row r="719" spans="1:60" ht="12" customHeight="1">
      <c r="A719" s="600">
        <v>716</v>
      </c>
      <c r="B719" s="600"/>
      <c r="C719" s="601" t="s">
        <v>267</v>
      </c>
      <c r="D719" s="602"/>
      <c r="E719" s="600" t="s">
        <v>6058</v>
      </c>
      <c r="F719" s="603"/>
      <c r="G719" s="603"/>
      <c r="H719" s="603"/>
      <c r="I719" s="600"/>
      <c r="J719" s="600"/>
      <c r="K719" s="611"/>
      <c r="L719" s="606"/>
      <c r="M719" s="611"/>
      <c r="N719" s="606"/>
      <c r="O719" s="603"/>
      <c r="P719" s="625"/>
      <c r="Q719" s="625"/>
      <c r="R719" s="600">
        <f t="shared" si="11"/>
        <v>0</v>
      </c>
      <c r="S719" s="600"/>
      <c r="T719" s="607" t="str">
        <f>VLOOKUP(cppm_pr[[#This Row],[Status]],'All Link_LOV'!$I$32:$K$72,2,0)</f>
        <v>PO Issued</v>
      </c>
      <c r="U719" s="607" t="s">
        <v>3626</v>
      </c>
      <c r="V719" s="603">
        <v>10</v>
      </c>
      <c r="W719" s="607"/>
      <c r="X719" s="603"/>
      <c r="Y719" s="603" t="s">
        <v>6058</v>
      </c>
      <c r="Z719" s="608">
        <v>45185</v>
      </c>
      <c r="AA719" s="603"/>
      <c r="AB719" s="606"/>
      <c r="AC719" s="606"/>
      <c r="AD719" s="603"/>
      <c r="AE719" s="603"/>
      <c r="AF719" s="603" t="s">
        <v>398</v>
      </c>
      <c r="AG719" s="603" t="s">
        <v>4</v>
      </c>
      <c r="AH719" s="603"/>
      <c r="AI719" s="600" t="str">
        <f>IFERROR(VLOOKUP(cppm_pr[[#This Row],[Order Number]],SPHERE!C:CC,39,0),"")</f>
        <v/>
      </c>
      <c r="AJ719" s="600" t="str">
        <f>IFERROR(VLOOKUP(cppm_pr[[#This Row],[Order Number]],'DC TM ONE'!B:CN,42,0),"")</f>
        <v/>
      </c>
      <c r="AK719" s="603"/>
      <c r="AL719" s="609"/>
      <c r="AM719" s="603"/>
      <c r="AN719" s="603"/>
      <c r="AO719" s="603"/>
      <c r="AP719" s="603"/>
      <c r="AQ719" s="610"/>
      <c r="AR719" s="603"/>
      <c r="AS719" s="603"/>
      <c r="AT719" s="610"/>
      <c r="AU719" s="603"/>
      <c r="AV719" s="603"/>
      <c r="AW719" s="603"/>
      <c r="AX719" s="603"/>
      <c r="AY719" s="603"/>
      <c r="AZ719" s="603"/>
      <c r="BA719" s="603"/>
      <c r="BB719" s="603"/>
      <c r="BC719" s="603"/>
      <c r="BD719" s="603"/>
      <c r="BE719" s="603"/>
      <c r="BF719" s="603"/>
      <c r="BG719" s="603"/>
      <c r="BH719" s="603"/>
    </row>
    <row r="720" spans="1:60" ht="12" customHeight="1">
      <c r="A720" s="589">
        <v>717</v>
      </c>
      <c r="B720" s="589"/>
      <c r="C720" s="590" t="s">
        <v>267</v>
      </c>
      <c r="D720" s="591"/>
      <c r="E720" s="589" t="s">
        <v>6058</v>
      </c>
      <c r="F720" s="592"/>
      <c r="G720" s="592"/>
      <c r="H720" s="592"/>
      <c r="I720" s="589"/>
      <c r="J720" s="589"/>
      <c r="K720" s="593"/>
      <c r="L720" s="590"/>
      <c r="M720" s="593"/>
      <c r="N720" s="595"/>
      <c r="O720" s="592"/>
      <c r="P720" s="655"/>
      <c r="Q720" s="655"/>
      <c r="R720" s="589">
        <f t="shared" si="11"/>
        <v>0</v>
      </c>
      <c r="S720" s="589"/>
      <c r="T720" s="596" t="str">
        <f>VLOOKUP(cppm_pr[[#This Row],[Status]],'All Link_LOV'!$I$32:$K$72,2,0)</f>
        <v>PO Issued</v>
      </c>
      <c r="U720" s="596" t="s">
        <v>3626</v>
      </c>
      <c r="V720" s="592">
        <v>11</v>
      </c>
      <c r="W720" s="596"/>
      <c r="X720" s="592"/>
      <c r="Y720" s="592" t="s">
        <v>6058</v>
      </c>
      <c r="Z720" s="597">
        <v>45185</v>
      </c>
      <c r="AA720" s="598"/>
      <c r="AB720" s="595"/>
      <c r="AC720" s="595"/>
      <c r="AD720" s="592"/>
      <c r="AE720" s="592"/>
      <c r="AF720" s="592" t="s">
        <v>398</v>
      </c>
      <c r="AG720" s="592" t="s">
        <v>4</v>
      </c>
      <c r="AH720" s="592"/>
      <c r="AI720" s="600" t="str">
        <f>IFERROR(VLOOKUP(cppm_pr[[#This Row],[Order Number]],SPHERE!C:CC,39,0),"")</f>
        <v/>
      </c>
      <c r="AJ720" s="600" t="str">
        <f>IFERROR(VLOOKUP(cppm_pr[[#This Row],[Order Number]],'DC TM ONE'!B:CN,42,0),"")</f>
        <v/>
      </c>
      <c r="AK720" s="592"/>
      <c r="AL720" s="599"/>
      <c r="AM720" s="592"/>
      <c r="AN720" s="592"/>
      <c r="AO720" s="592"/>
      <c r="AP720" s="592"/>
      <c r="AQ720" s="598"/>
      <c r="AR720" s="592"/>
      <c r="AS720" s="592"/>
      <c r="AT720" s="598"/>
      <c r="AU720" s="592"/>
      <c r="AV720" s="592"/>
      <c r="AW720" s="592"/>
      <c r="AX720" s="592"/>
      <c r="AY720" s="592"/>
      <c r="AZ720" s="592"/>
      <c r="BA720" s="592"/>
      <c r="BB720" s="592"/>
      <c r="BC720" s="592"/>
      <c r="BD720" s="592"/>
      <c r="BE720" s="592"/>
      <c r="BF720" s="592"/>
      <c r="BG720" s="592"/>
      <c r="BH720" s="592"/>
    </row>
    <row r="721" spans="1:60" ht="12" customHeight="1">
      <c r="A721" s="600">
        <v>718</v>
      </c>
      <c r="B721" s="600"/>
      <c r="C721" s="601" t="s">
        <v>267</v>
      </c>
      <c r="D721" s="602"/>
      <c r="E721" s="600" t="s">
        <v>6058</v>
      </c>
      <c r="F721" s="603"/>
      <c r="G721" s="603"/>
      <c r="H721" s="603"/>
      <c r="I721" s="600"/>
      <c r="J721" s="600"/>
      <c r="K721" s="611"/>
      <c r="L721" s="606"/>
      <c r="M721" s="611"/>
      <c r="N721" s="606"/>
      <c r="O721" s="603"/>
      <c r="P721" s="625"/>
      <c r="Q721" s="625"/>
      <c r="R721" s="600">
        <f t="shared" si="11"/>
        <v>0</v>
      </c>
      <c r="S721" s="600"/>
      <c r="T721" s="607" t="str">
        <f>VLOOKUP(cppm_pr[[#This Row],[Status]],'All Link_LOV'!$I$32:$K$72,2,0)</f>
        <v>PO Issued</v>
      </c>
      <c r="U721" s="607" t="s">
        <v>3626</v>
      </c>
      <c r="V721" s="603">
        <v>12</v>
      </c>
      <c r="W721" s="607"/>
      <c r="X721" s="603"/>
      <c r="Y721" s="603" t="s">
        <v>6058</v>
      </c>
      <c r="Z721" s="608">
        <v>45185</v>
      </c>
      <c r="AA721" s="603"/>
      <c r="AB721" s="606"/>
      <c r="AC721" s="606"/>
      <c r="AD721" s="603"/>
      <c r="AE721" s="603"/>
      <c r="AF721" s="603" t="s">
        <v>398</v>
      </c>
      <c r="AG721" s="603" t="s">
        <v>4</v>
      </c>
      <c r="AH721" s="603"/>
      <c r="AI721" s="600" t="str">
        <f>IFERROR(VLOOKUP(cppm_pr[[#This Row],[Order Number]],SPHERE!C:CC,39,0),"")</f>
        <v/>
      </c>
      <c r="AJ721" s="600" t="str">
        <f>IFERROR(VLOOKUP(cppm_pr[[#This Row],[Order Number]],'DC TM ONE'!B:CN,42,0),"")</f>
        <v/>
      </c>
      <c r="AK721" s="603"/>
      <c r="AL721" s="609"/>
      <c r="AM721" s="603"/>
      <c r="AN721" s="603"/>
      <c r="AO721" s="603"/>
      <c r="AP721" s="603"/>
      <c r="AQ721" s="610"/>
      <c r="AR721" s="603"/>
      <c r="AS721" s="603"/>
      <c r="AT721" s="610"/>
      <c r="AU721" s="603"/>
      <c r="AV721" s="603"/>
      <c r="AW721" s="603"/>
      <c r="AX721" s="603"/>
      <c r="AY721" s="603"/>
      <c r="AZ721" s="603"/>
      <c r="BA721" s="603"/>
      <c r="BB721" s="603"/>
      <c r="BC721" s="603"/>
      <c r="BD721" s="603"/>
      <c r="BE721" s="603"/>
      <c r="BF721" s="603"/>
      <c r="BG721" s="603"/>
      <c r="BH721" s="603"/>
    </row>
    <row r="722" spans="1:60" ht="12" customHeight="1">
      <c r="A722" s="589">
        <v>719</v>
      </c>
      <c r="B722" s="589"/>
      <c r="C722" s="590" t="s">
        <v>267</v>
      </c>
      <c r="D722" s="591"/>
      <c r="E722" s="589" t="s">
        <v>6058</v>
      </c>
      <c r="F722" s="592"/>
      <c r="G722" s="592"/>
      <c r="H722" s="592"/>
      <c r="I722" s="589"/>
      <c r="J722" s="589"/>
      <c r="K722" s="593"/>
      <c r="L722" s="590"/>
      <c r="M722" s="593"/>
      <c r="N722" s="595"/>
      <c r="O722" s="592"/>
      <c r="P722" s="655"/>
      <c r="Q722" s="655"/>
      <c r="R722" s="589">
        <f t="shared" si="11"/>
        <v>0</v>
      </c>
      <c r="S722" s="589"/>
      <c r="T722" s="596" t="str">
        <f>VLOOKUP(cppm_pr[[#This Row],[Status]],'All Link_LOV'!$I$32:$K$72,2,0)</f>
        <v>PO Issued</v>
      </c>
      <c r="U722" s="596" t="s">
        <v>3626</v>
      </c>
      <c r="V722" s="592">
        <v>13</v>
      </c>
      <c r="W722" s="596"/>
      <c r="X722" s="592"/>
      <c r="Y722" s="592" t="s">
        <v>6058</v>
      </c>
      <c r="Z722" s="597">
        <v>45185</v>
      </c>
      <c r="AA722" s="598"/>
      <c r="AB722" s="595"/>
      <c r="AC722" s="595"/>
      <c r="AD722" s="592"/>
      <c r="AE722" s="592"/>
      <c r="AF722" s="592" t="s">
        <v>398</v>
      </c>
      <c r="AG722" s="592" t="s">
        <v>4</v>
      </c>
      <c r="AH722" s="592"/>
      <c r="AI722" s="600" t="str">
        <f>IFERROR(VLOOKUP(cppm_pr[[#This Row],[Order Number]],SPHERE!C:CC,39,0),"")</f>
        <v/>
      </c>
      <c r="AJ722" s="600" t="str">
        <f>IFERROR(VLOOKUP(cppm_pr[[#This Row],[Order Number]],'DC TM ONE'!B:CN,42,0),"")</f>
        <v/>
      </c>
      <c r="AK722" s="592"/>
      <c r="AL722" s="599"/>
      <c r="AM722" s="592"/>
      <c r="AN722" s="592"/>
      <c r="AO722" s="592"/>
      <c r="AP722" s="592"/>
      <c r="AQ722" s="598"/>
      <c r="AR722" s="592"/>
      <c r="AS722" s="592"/>
      <c r="AT722" s="598"/>
      <c r="AU722" s="592"/>
      <c r="AV722" s="592"/>
      <c r="AW722" s="592"/>
      <c r="AX722" s="592"/>
      <c r="AY722" s="592"/>
      <c r="AZ722" s="592"/>
      <c r="BA722" s="592"/>
      <c r="BB722" s="592"/>
      <c r="BC722" s="592"/>
      <c r="BD722" s="592"/>
      <c r="BE722" s="592"/>
      <c r="BF722" s="592"/>
      <c r="BG722" s="592"/>
      <c r="BH722" s="592"/>
    </row>
    <row r="723" spans="1:60" ht="12" customHeight="1">
      <c r="A723" s="600">
        <v>720</v>
      </c>
      <c r="B723" s="600"/>
      <c r="C723" s="601" t="s">
        <v>208</v>
      </c>
      <c r="D723" s="602"/>
      <c r="E723" s="600" t="s">
        <v>6058</v>
      </c>
      <c r="F723" s="603"/>
      <c r="G723" s="603"/>
      <c r="H723" s="603"/>
      <c r="I723" s="600"/>
      <c r="J723" s="600"/>
      <c r="K723" s="611"/>
      <c r="L723" s="606"/>
      <c r="M723" s="611"/>
      <c r="N723" s="606"/>
      <c r="O723" s="603"/>
      <c r="P723" s="625"/>
      <c r="Q723" s="625"/>
      <c r="R723" s="600">
        <f t="shared" si="11"/>
        <v>0</v>
      </c>
      <c r="S723" s="600"/>
      <c r="T723" s="607" t="str">
        <f>VLOOKUP(cppm_pr[[#This Row],[Status]],'All Link_LOV'!$I$32:$K$72,2,0)</f>
        <v>Pending TP Submission</v>
      </c>
      <c r="U723" s="607" t="s">
        <v>3626</v>
      </c>
      <c r="V723" s="603">
        <v>14</v>
      </c>
      <c r="W723" s="607"/>
      <c r="X723" s="603"/>
      <c r="Y723" s="603" t="s">
        <v>6058</v>
      </c>
      <c r="Z723" s="608">
        <v>45185</v>
      </c>
      <c r="AA723" s="603"/>
      <c r="AB723" s="606"/>
      <c r="AC723" s="606"/>
      <c r="AD723" s="603"/>
      <c r="AE723" s="603"/>
      <c r="AF723" s="603" t="s">
        <v>398</v>
      </c>
      <c r="AG723" s="603" t="s">
        <v>4</v>
      </c>
      <c r="AH723" s="603"/>
      <c r="AI723" s="600" t="str">
        <f>IFERROR(VLOOKUP(cppm_pr[[#This Row],[Order Number]],SPHERE!C:CC,39,0),"")</f>
        <v/>
      </c>
      <c r="AJ723" s="600" t="str">
        <f>IFERROR(VLOOKUP(cppm_pr[[#This Row],[Order Number]],'DC TM ONE'!B:CN,42,0),"")</f>
        <v/>
      </c>
      <c r="AK723" s="603"/>
      <c r="AL723" s="609"/>
      <c r="AM723" s="603"/>
      <c r="AN723" s="603"/>
      <c r="AO723" s="603"/>
      <c r="AP723" s="603"/>
      <c r="AQ723" s="610"/>
      <c r="AR723" s="603"/>
      <c r="AS723" s="603"/>
      <c r="AT723" s="610"/>
      <c r="AU723" s="603"/>
      <c r="AV723" s="603"/>
      <c r="AW723" s="603"/>
      <c r="AX723" s="603"/>
      <c r="AY723" s="603"/>
      <c r="AZ723" s="603"/>
      <c r="BA723" s="603"/>
      <c r="BB723" s="603"/>
      <c r="BC723" s="603"/>
      <c r="BD723" s="603"/>
      <c r="BE723" s="603"/>
      <c r="BF723" s="603"/>
      <c r="BG723" s="603"/>
      <c r="BH723" s="603"/>
    </row>
    <row r="724" spans="1:60" ht="12" customHeight="1">
      <c r="A724" s="589">
        <v>721</v>
      </c>
      <c r="B724" s="589"/>
      <c r="C724" s="590" t="s">
        <v>265</v>
      </c>
      <c r="D724" s="591"/>
      <c r="E724" s="589" t="s">
        <v>6058</v>
      </c>
      <c r="F724" s="592"/>
      <c r="G724" s="592"/>
      <c r="H724" s="592"/>
      <c r="I724" s="589"/>
      <c r="J724" s="589"/>
      <c r="K724" s="593"/>
      <c r="L724" s="590"/>
      <c r="M724" s="593"/>
      <c r="N724" s="595"/>
      <c r="O724" s="592"/>
      <c r="P724" s="655"/>
      <c r="Q724" s="655"/>
      <c r="R724" s="589">
        <f t="shared" si="11"/>
        <v>0</v>
      </c>
      <c r="S724" s="589"/>
      <c r="T724" s="596" t="str">
        <f>VLOOKUP(cppm_pr[[#This Row],[Status]],'All Link_LOV'!$I$32:$K$72,2,0)</f>
        <v>Pending PR Release</v>
      </c>
      <c r="U724" s="596" t="s">
        <v>3626</v>
      </c>
      <c r="V724" s="592">
        <v>15</v>
      </c>
      <c r="W724" s="596"/>
      <c r="X724" s="592"/>
      <c r="Y724" s="592" t="s">
        <v>6058</v>
      </c>
      <c r="Z724" s="597">
        <v>45185</v>
      </c>
      <c r="AA724" s="598"/>
      <c r="AB724" s="595"/>
      <c r="AC724" s="595"/>
      <c r="AD724" s="592"/>
      <c r="AE724" s="592"/>
      <c r="AF724" s="592" t="s">
        <v>398</v>
      </c>
      <c r="AG724" s="592" t="s">
        <v>4</v>
      </c>
      <c r="AH724" s="592"/>
      <c r="AI724" s="600" t="str">
        <f>IFERROR(VLOOKUP(cppm_pr[[#This Row],[Order Number]],SPHERE!C:CC,39,0),"")</f>
        <v/>
      </c>
      <c r="AJ724" s="600" t="str">
        <f>IFERROR(VLOOKUP(cppm_pr[[#This Row],[Order Number]],'DC TM ONE'!B:CN,42,0),"")</f>
        <v/>
      </c>
      <c r="AK724" s="592"/>
      <c r="AL724" s="599"/>
      <c r="AM724" s="592"/>
      <c r="AN724" s="592"/>
      <c r="AO724" s="592"/>
      <c r="AP724" s="592"/>
      <c r="AQ724" s="598"/>
      <c r="AR724" s="592"/>
      <c r="AS724" s="592"/>
      <c r="AT724" s="598"/>
      <c r="AU724" s="592"/>
      <c r="AV724" s="592"/>
      <c r="AW724" s="592"/>
      <c r="AX724" s="592"/>
      <c r="AY724" s="592"/>
      <c r="AZ724" s="592"/>
      <c r="BA724" s="592"/>
      <c r="BB724" s="592"/>
      <c r="BC724" s="592"/>
      <c r="BD724" s="592"/>
      <c r="BE724" s="592"/>
      <c r="BF724" s="592"/>
      <c r="BG724" s="592"/>
      <c r="BH724" s="592"/>
    </row>
    <row r="725" spans="1:60" ht="12" customHeight="1">
      <c r="A725" s="600">
        <v>722</v>
      </c>
      <c r="B725" s="600"/>
      <c r="C725" s="601" t="s">
        <v>265</v>
      </c>
      <c r="D725" s="602"/>
      <c r="E725" s="600" t="s">
        <v>6058</v>
      </c>
      <c r="F725" s="603"/>
      <c r="G725" s="603"/>
      <c r="H725" s="603"/>
      <c r="I725" s="600"/>
      <c r="J725" s="600"/>
      <c r="K725" s="611"/>
      <c r="L725" s="606"/>
      <c r="M725" s="611"/>
      <c r="N725" s="606"/>
      <c r="O725" s="603"/>
      <c r="P725" s="625"/>
      <c r="Q725" s="625"/>
      <c r="R725" s="600">
        <f t="shared" si="11"/>
        <v>0</v>
      </c>
      <c r="S725" s="600"/>
      <c r="T725" s="607" t="str">
        <f>VLOOKUP(cppm_pr[[#This Row],[Status]],'All Link_LOV'!$I$32:$K$72,2,0)</f>
        <v>Pending PR Release</v>
      </c>
      <c r="U725" s="607" t="s">
        <v>3626</v>
      </c>
      <c r="V725" s="603">
        <v>16</v>
      </c>
      <c r="W725" s="607"/>
      <c r="X725" s="603"/>
      <c r="Y725" s="603" t="s">
        <v>6058</v>
      </c>
      <c r="Z725" s="608">
        <v>45185</v>
      </c>
      <c r="AA725" s="603"/>
      <c r="AB725" s="606"/>
      <c r="AC725" s="606"/>
      <c r="AD725" s="603"/>
      <c r="AE725" s="603"/>
      <c r="AF725" s="603" t="s">
        <v>398</v>
      </c>
      <c r="AG725" s="603" t="s">
        <v>4</v>
      </c>
      <c r="AH725" s="603"/>
      <c r="AI725" s="600" t="str">
        <f>IFERROR(VLOOKUP(cppm_pr[[#This Row],[Order Number]],SPHERE!C:CC,39,0),"")</f>
        <v/>
      </c>
      <c r="AJ725" s="600" t="str">
        <f>IFERROR(VLOOKUP(cppm_pr[[#This Row],[Order Number]],'DC TM ONE'!B:CN,42,0),"")</f>
        <v/>
      </c>
      <c r="AK725" s="603"/>
      <c r="AL725" s="609"/>
      <c r="AM725" s="603"/>
      <c r="AN725" s="603"/>
      <c r="AO725" s="603"/>
      <c r="AP725" s="603"/>
      <c r="AQ725" s="610"/>
      <c r="AR725" s="603"/>
      <c r="AS725" s="603"/>
      <c r="AT725" s="610"/>
      <c r="AU725" s="603"/>
      <c r="AV725" s="603"/>
      <c r="AW725" s="603"/>
      <c r="AX725" s="603"/>
      <c r="AY725" s="603"/>
      <c r="AZ725" s="603"/>
      <c r="BA725" s="603"/>
      <c r="BB725" s="603"/>
      <c r="BC725" s="603"/>
      <c r="BD725" s="603"/>
      <c r="BE725" s="603"/>
      <c r="BF725" s="603"/>
      <c r="BG725" s="603"/>
      <c r="BH725" s="603"/>
    </row>
    <row r="726" spans="1:60" ht="12" customHeight="1">
      <c r="A726" s="589">
        <v>723</v>
      </c>
      <c r="B726" s="589"/>
      <c r="C726" s="590" t="s">
        <v>265</v>
      </c>
      <c r="D726" s="591"/>
      <c r="E726" s="589" t="s">
        <v>6058</v>
      </c>
      <c r="F726" s="592"/>
      <c r="G726" s="592"/>
      <c r="H726" s="592"/>
      <c r="I726" s="589"/>
      <c r="J726" s="589"/>
      <c r="K726" s="593"/>
      <c r="L726" s="590"/>
      <c r="M726" s="593"/>
      <c r="N726" s="595"/>
      <c r="O726" s="592"/>
      <c r="P726" s="655"/>
      <c r="Q726" s="655"/>
      <c r="R726" s="589">
        <f t="shared" si="11"/>
        <v>0</v>
      </c>
      <c r="S726" s="589"/>
      <c r="T726" s="596" t="str">
        <f>VLOOKUP(cppm_pr[[#This Row],[Status]],'All Link_LOV'!$I$32:$K$72,2,0)</f>
        <v>Pending PR Release</v>
      </c>
      <c r="U726" s="596" t="s">
        <v>3626</v>
      </c>
      <c r="V726" s="592">
        <v>17</v>
      </c>
      <c r="W726" s="596"/>
      <c r="X726" s="592"/>
      <c r="Y726" s="592" t="s">
        <v>6058</v>
      </c>
      <c r="Z726" s="597">
        <v>45185</v>
      </c>
      <c r="AA726" s="598"/>
      <c r="AB726" s="595"/>
      <c r="AC726" s="595"/>
      <c r="AD726" s="592"/>
      <c r="AE726" s="592"/>
      <c r="AF726" s="592" t="s">
        <v>398</v>
      </c>
      <c r="AG726" s="592" t="s">
        <v>4</v>
      </c>
      <c r="AH726" s="592"/>
      <c r="AI726" s="600" t="str">
        <f>IFERROR(VLOOKUP(cppm_pr[[#This Row],[Order Number]],SPHERE!C:CC,39,0),"")</f>
        <v/>
      </c>
      <c r="AJ726" s="600" t="str">
        <f>IFERROR(VLOOKUP(cppm_pr[[#This Row],[Order Number]],'DC TM ONE'!B:CN,42,0),"")</f>
        <v/>
      </c>
      <c r="AK726" s="592"/>
      <c r="AL726" s="599"/>
      <c r="AM726" s="592"/>
      <c r="AN726" s="592"/>
      <c r="AO726" s="592"/>
      <c r="AP726" s="592"/>
      <c r="AQ726" s="598"/>
      <c r="AR726" s="592"/>
      <c r="AS726" s="592"/>
      <c r="AT726" s="598"/>
      <c r="AU726" s="592"/>
      <c r="AV726" s="592"/>
      <c r="AW726" s="592"/>
      <c r="AX726" s="592"/>
      <c r="AY726" s="592"/>
      <c r="AZ726" s="592"/>
      <c r="BA726" s="592"/>
      <c r="BB726" s="592"/>
      <c r="BC726" s="592"/>
      <c r="BD726" s="592"/>
      <c r="BE726" s="592"/>
      <c r="BF726" s="592"/>
      <c r="BG726" s="592"/>
      <c r="BH726" s="592"/>
    </row>
    <row r="727" spans="1:60" ht="12" customHeight="1">
      <c r="A727" s="600">
        <v>724</v>
      </c>
      <c r="B727" s="600"/>
      <c r="C727" s="601" t="s">
        <v>208</v>
      </c>
      <c r="D727" s="602"/>
      <c r="E727" s="600" t="s">
        <v>6058</v>
      </c>
      <c r="F727" s="603"/>
      <c r="G727" s="603"/>
      <c r="H727" s="603"/>
      <c r="I727" s="600"/>
      <c r="J727" s="600"/>
      <c r="K727" s="611"/>
      <c r="L727" s="606"/>
      <c r="M727" s="611"/>
      <c r="N727" s="606"/>
      <c r="O727" s="603"/>
      <c r="P727" s="625"/>
      <c r="Q727" s="625"/>
      <c r="R727" s="600">
        <f t="shared" si="11"/>
        <v>0</v>
      </c>
      <c r="S727" s="600"/>
      <c r="T727" s="607" t="str">
        <f>VLOOKUP(cppm_pr[[#This Row],[Status]],'All Link_LOV'!$I$32:$K$72,2,0)</f>
        <v>Pending TP Submission</v>
      </c>
      <c r="U727" s="607" t="s">
        <v>3626</v>
      </c>
      <c r="V727" s="603">
        <v>18</v>
      </c>
      <c r="W727" s="607"/>
      <c r="X727" s="603"/>
      <c r="Y727" s="603" t="s">
        <v>6058</v>
      </c>
      <c r="Z727" s="608">
        <v>45185</v>
      </c>
      <c r="AA727" s="603"/>
      <c r="AB727" s="606"/>
      <c r="AC727" s="606"/>
      <c r="AD727" s="603"/>
      <c r="AE727" s="603"/>
      <c r="AF727" s="603" t="s">
        <v>398</v>
      </c>
      <c r="AG727" s="603" t="s">
        <v>4</v>
      </c>
      <c r="AH727" s="603"/>
      <c r="AI727" s="600" t="str">
        <f>IFERROR(VLOOKUP(cppm_pr[[#This Row],[Order Number]],SPHERE!C:CC,39,0),"")</f>
        <v/>
      </c>
      <c r="AJ727" s="600" t="str">
        <f>IFERROR(VLOOKUP(cppm_pr[[#This Row],[Order Number]],'DC TM ONE'!B:CN,42,0),"")</f>
        <v/>
      </c>
      <c r="AK727" s="603"/>
      <c r="AL727" s="609"/>
      <c r="AM727" s="603"/>
      <c r="AN727" s="603"/>
      <c r="AO727" s="603"/>
      <c r="AP727" s="603"/>
      <c r="AQ727" s="610"/>
      <c r="AR727" s="603"/>
      <c r="AS727" s="603"/>
      <c r="AT727" s="610"/>
      <c r="AU727" s="603"/>
      <c r="AV727" s="603"/>
      <c r="AW727" s="603"/>
      <c r="AX727" s="603"/>
      <c r="AY727" s="603"/>
      <c r="AZ727" s="603"/>
      <c r="BA727" s="603"/>
      <c r="BB727" s="603"/>
      <c r="BC727" s="603"/>
      <c r="BD727" s="603"/>
      <c r="BE727" s="603"/>
      <c r="BF727" s="603"/>
      <c r="BG727" s="603"/>
      <c r="BH727" s="603"/>
    </row>
    <row r="728" spans="1:60" ht="12" customHeight="1">
      <c r="A728" s="589">
        <v>725</v>
      </c>
      <c r="B728" s="589"/>
      <c r="C728" s="590" t="s">
        <v>265</v>
      </c>
      <c r="D728" s="591"/>
      <c r="E728" s="589" t="s">
        <v>6058</v>
      </c>
      <c r="F728" s="592"/>
      <c r="G728" s="592"/>
      <c r="H728" s="592"/>
      <c r="I728" s="589"/>
      <c r="J728" s="589"/>
      <c r="K728" s="593"/>
      <c r="L728" s="590"/>
      <c r="M728" s="593"/>
      <c r="N728" s="595"/>
      <c r="O728" s="592"/>
      <c r="P728" s="655"/>
      <c r="Q728" s="655"/>
      <c r="R728" s="589">
        <f t="shared" si="11"/>
        <v>0</v>
      </c>
      <c r="S728" s="589"/>
      <c r="T728" s="596" t="str">
        <f>VLOOKUP(cppm_pr[[#This Row],[Status]],'All Link_LOV'!$I$32:$K$72,2,0)</f>
        <v>Pending PR Release</v>
      </c>
      <c r="U728" s="596" t="s">
        <v>3626</v>
      </c>
      <c r="V728" s="592">
        <v>19</v>
      </c>
      <c r="W728" s="596"/>
      <c r="X728" s="592"/>
      <c r="Y728" s="592" t="s">
        <v>6058</v>
      </c>
      <c r="Z728" s="597">
        <v>45185</v>
      </c>
      <c r="AA728" s="598"/>
      <c r="AB728" s="595"/>
      <c r="AC728" s="595"/>
      <c r="AD728" s="592"/>
      <c r="AE728" s="592"/>
      <c r="AF728" s="592" t="s">
        <v>398</v>
      </c>
      <c r="AG728" s="592" t="s">
        <v>4</v>
      </c>
      <c r="AH728" s="592"/>
      <c r="AI728" s="600" t="str">
        <f>IFERROR(VLOOKUP(cppm_pr[[#This Row],[Order Number]],SPHERE!C:CC,39,0),"")</f>
        <v/>
      </c>
      <c r="AJ728" s="600" t="str">
        <f>IFERROR(VLOOKUP(cppm_pr[[#This Row],[Order Number]],'DC TM ONE'!B:CN,42,0),"")</f>
        <v/>
      </c>
      <c r="AK728" s="592"/>
      <c r="AL728" s="599"/>
      <c r="AM728" s="592"/>
      <c r="AN728" s="592"/>
      <c r="AO728" s="592"/>
      <c r="AP728" s="592"/>
      <c r="AQ728" s="598"/>
      <c r="AR728" s="592"/>
      <c r="AS728" s="592"/>
      <c r="AT728" s="598"/>
      <c r="AU728" s="592"/>
      <c r="AV728" s="592"/>
      <c r="AW728" s="592"/>
      <c r="AX728" s="592"/>
      <c r="AY728" s="592"/>
      <c r="AZ728" s="592"/>
      <c r="BA728" s="592"/>
      <c r="BB728" s="592"/>
      <c r="BC728" s="592"/>
      <c r="BD728" s="592"/>
      <c r="BE728" s="592"/>
      <c r="BF728" s="592"/>
      <c r="BG728" s="592"/>
      <c r="BH728" s="592"/>
    </row>
    <row r="729" spans="1:60" ht="12" customHeight="1">
      <c r="A729" s="600">
        <v>726</v>
      </c>
      <c r="B729" s="600"/>
      <c r="C729" s="601" t="s">
        <v>265</v>
      </c>
      <c r="D729" s="602"/>
      <c r="E729" s="600" t="s">
        <v>6058</v>
      </c>
      <c r="F729" s="603"/>
      <c r="G729" s="603"/>
      <c r="H729" s="603"/>
      <c r="I729" s="600"/>
      <c r="J729" s="600"/>
      <c r="K729" s="611"/>
      <c r="L729" s="606"/>
      <c r="M729" s="611"/>
      <c r="N729" s="606"/>
      <c r="O729" s="603"/>
      <c r="P729" s="625"/>
      <c r="Q729" s="625"/>
      <c r="R729" s="600">
        <f t="shared" si="11"/>
        <v>0</v>
      </c>
      <c r="S729" s="600"/>
      <c r="T729" s="607" t="str">
        <f>VLOOKUP(cppm_pr[[#This Row],[Status]],'All Link_LOV'!$I$32:$K$72,2,0)</f>
        <v>Pending PR Release</v>
      </c>
      <c r="U729" s="607" t="s">
        <v>3626</v>
      </c>
      <c r="V729" s="603">
        <v>20</v>
      </c>
      <c r="W729" s="607"/>
      <c r="X729" s="603"/>
      <c r="Y729" s="603" t="s">
        <v>6058</v>
      </c>
      <c r="Z729" s="608">
        <v>45185</v>
      </c>
      <c r="AA729" s="603"/>
      <c r="AB729" s="606"/>
      <c r="AC729" s="606"/>
      <c r="AD729" s="603"/>
      <c r="AE729" s="603"/>
      <c r="AF729" s="603" t="s">
        <v>398</v>
      </c>
      <c r="AG729" s="603" t="s">
        <v>4</v>
      </c>
      <c r="AH729" s="603"/>
      <c r="AI729" s="600" t="str">
        <f>IFERROR(VLOOKUP(cppm_pr[[#This Row],[Order Number]],SPHERE!C:CC,39,0),"")</f>
        <v/>
      </c>
      <c r="AJ729" s="600" t="str">
        <f>IFERROR(VLOOKUP(cppm_pr[[#This Row],[Order Number]],'DC TM ONE'!B:CN,42,0),"")</f>
        <v/>
      </c>
      <c r="AK729" s="603"/>
      <c r="AL729" s="609"/>
      <c r="AM729" s="603"/>
      <c r="AN729" s="603"/>
      <c r="AO729" s="603"/>
      <c r="AP729" s="603"/>
      <c r="AQ729" s="610"/>
      <c r="AR729" s="603"/>
      <c r="AS729" s="603"/>
      <c r="AT729" s="610"/>
      <c r="AU729" s="603"/>
      <c r="AV729" s="603"/>
      <c r="AW729" s="603"/>
      <c r="AX729" s="603"/>
      <c r="AY729" s="603"/>
      <c r="AZ729" s="603"/>
      <c r="BA729" s="603"/>
      <c r="BB729" s="603"/>
      <c r="BC729" s="603"/>
      <c r="BD729" s="603"/>
      <c r="BE729" s="603"/>
      <c r="BF729" s="603"/>
      <c r="BG729" s="603"/>
      <c r="BH729" s="603"/>
    </row>
    <row r="730" spans="1:60" ht="12" customHeight="1">
      <c r="A730" s="589">
        <v>727</v>
      </c>
      <c r="B730" s="589"/>
      <c r="C730" s="590" t="s">
        <v>265</v>
      </c>
      <c r="D730" s="591"/>
      <c r="E730" s="589" t="s">
        <v>6058</v>
      </c>
      <c r="F730" s="592"/>
      <c r="G730" s="592"/>
      <c r="H730" s="592"/>
      <c r="I730" s="589"/>
      <c r="J730" s="589"/>
      <c r="K730" s="593"/>
      <c r="L730" s="590"/>
      <c r="M730" s="593"/>
      <c r="N730" s="595"/>
      <c r="O730" s="592"/>
      <c r="P730" s="655"/>
      <c r="Q730" s="655"/>
      <c r="R730" s="589">
        <f t="shared" si="11"/>
        <v>0</v>
      </c>
      <c r="S730" s="589"/>
      <c r="T730" s="596" t="str">
        <f>VLOOKUP(cppm_pr[[#This Row],[Status]],'All Link_LOV'!$I$32:$K$72,2,0)</f>
        <v>Pending PR Release</v>
      </c>
      <c r="U730" s="596" t="s">
        <v>3626</v>
      </c>
      <c r="V730" s="592">
        <v>21</v>
      </c>
      <c r="W730" s="596"/>
      <c r="X730" s="592"/>
      <c r="Y730" s="592" t="s">
        <v>6058</v>
      </c>
      <c r="Z730" s="597">
        <v>45185</v>
      </c>
      <c r="AA730" s="598"/>
      <c r="AB730" s="595"/>
      <c r="AC730" s="595"/>
      <c r="AD730" s="592"/>
      <c r="AE730" s="592"/>
      <c r="AF730" s="592" t="s">
        <v>398</v>
      </c>
      <c r="AG730" s="592" t="s">
        <v>4</v>
      </c>
      <c r="AH730" s="592"/>
      <c r="AI730" s="600" t="str">
        <f>IFERROR(VLOOKUP(cppm_pr[[#This Row],[Order Number]],SPHERE!C:CC,39,0),"")</f>
        <v/>
      </c>
      <c r="AJ730" s="600" t="str">
        <f>IFERROR(VLOOKUP(cppm_pr[[#This Row],[Order Number]],'DC TM ONE'!B:CN,42,0),"")</f>
        <v/>
      </c>
      <c r="AK730" s="592"/>
      <c r="AL730" s="599"/>
      <c r="AM730" s="592"/>
      <c r="AN730" s="592"/>
      <c r="AO730" s="592"/>
      <c r="AP730" s="592"/>
      <c r="AQ730" s="598"/>
      <c r="AR730" s="592"/>
      <c r="AS730" s="592"/>
      <c r="AT730" s="598"/>
      <c r="AU730" s="592"/>
      <c r="AV730" s="592"/>
      <c r="AW730" s="592"/>
      <c r="AX730" s="592"/>
      <c r="AY730" s="592"/>
      <c r="AZ730" s="592"/>
      <c r="BA730" s="592"/>
      <c r="BB730" s="592"/>
      <c r="BC730" s="592"/>
      <c r="BD730" s="592"/>
      <c r="BE730" s="592"/>
      <c r="BF730" s="592"/>
      <c r="BG730" s="592"/>
      <c r="BH730" s="592"/>
    </row>
    <row r="731" spans="1:60" ht="12" customHeight="1">
      <c r="A731" s="600">
        <v>728</v>
      </c>
      <c r="B731" s="600"/>
      <c r="C731" s="601" t="s">
        <v>208</v>
      </c>
      <c r="D731" s="602"/>
      <c r="E731" s="600" t="s">
        <v>6058</v>
      </c>
      <c r="F731" s="603"/>
      <c r="G731" s="603"/>
      <c r="H731" s="603"/>
      <c r="I731" s="600"/>
      <c r="J731" s="600"/>
      <c r="K731" s="611"/>
      <c r="L731" s="606"/>
      <c r="M731" s="611"/>
      <c r="N731" s="606"/>
      <c r="O731" s="603"/>
      <c r="P731" s="625"/>
      <c r="Q731" s="625"/>
      <c r="R731" s="600">
        <f t="shared" si="11"/>
        <v>0</v>
      </c>
      <c r="S731" s="600"/>
      <c r="T731" s="607" t="str">
        <f>VLOOKUP(cppm_pr[[#This Row],[Status]],'All Link_LOV'!$I$32:$K$72,2,0)</f>
        <v>Pending TP Submission</v>
      </c>
      <c r="U731" s="607" t="s">
        <v>3626</v>
      </c>
      <c r="V731" s="603">
        <v>22</v>
      </c>
      <c r="W731" s="607"/>
      <c r="X731" s="603"/>
      <c r="Y731" s="603" t="s">
        <v>6058</v>
      </c>
      <c r="Z731" s="608">
        <v>45185</v>
      </c>
      <c r="AA731" s="603"/>
      <c r="AB731" s="606"/>
      <c r="AC731" s="606"/>
      <c r="AD731" s="603"/>
      <c r="AE731" s="603"/>
      <c r="AF731" s="603" t="s">
        <v>398</v>
      </c>
      <c r="AG731" s="603" t="s">
        <v>4</v>
      </c>
      <c r="AH731" s="603"/>
      <c r="AI731" s="600" t="str">
        <f>IFERROR(VLOOKUP(cppm_pr[[#This Row],[Order Number]],SPHERE!C:CC,39,0),"")</f>
        <v/>
      </c>
      <c r="AJ731" s="600" t="str">
        <f>IFERROR(VLOOKUP(cppm_pr[[#This Row],[Order Number]],'DC TM ONE'!B:CN,42,0),"")</f>
        <v/>
      </c>
      <c r="AK731" s="603"/>
      <c r="AL731" s="609"/>
      <c r="AM731" s="603"/>
      <c r="AN731" s="603"/>
      <c r="AO731" s="603"/>
      <c r="AP731" s="603"/>
      <c r="AQ731" s="610"/>
      <c r="AR731" s="603"/>
      <c r="AS731" s="603"/>
      <c r="AT731" s="610"/>
      <c r="AU731" s="603"/>
      <c r="AV731" s="603"/>
      <c r="AW731" s="603"/>
      <c r="AX731" s="603"/>
      <c r="AY731" s="603"/>
      <c r="AZ731" s="603"/>
      <c r="BA731" s="603"/>
      <c r="BB731" s="603"/>
      <c r="BC731" s="603"/>
      <c r="BD731" s="603"/>
      <c r="BE731" s="603"/>
      <c r="BF731" s="603"/>
      <c r="BG731" s="603"/>
      <c r="BH731" s="603"/>
    </row>
    <row r="732" spans="1:60" ht="12" customHeight="1">
      <c r="A732" s="589">
        <v>729</v>
      </c>
      <c r="B732" s="589"/>
      <c r="C732" s="590" t="s">
        <v>208</v>
      </c>
      <c r="D732" s="591"/>
      <c r="E732" s="589" t="s">
        <v>6058</v>
      </c>
      <c r="F732" s="592"/>
      <c r="G732" s="592"/>
      <c r="H732" s="592"/>
      <c r="I732" s="589"/>
      <c r="J732" s="589"/>
      <c r="K732" s="593"/>
      <c r="L732" s="590"/>
      <c r="M732" s="593"/>
      <c r="N732" s="595"/>
      <c r="O732" s="592"/>
      <c r="P732" s="655"/>
      <c r="Q732" s="655"/>
      <c r="R732" s="589">
        <f t="shared" si="11"/>
        <v>0</v>
      </c>
      <c r="S732" s="589"/>
      <c r="T732" s="596" t="str">
        <f>VLOOKUP(cppm_pr[[#This Row],[Status]],'All Link_LOV'!$I$32:$K$72,2,0)</f>
        <v>Pending TP Submission</v>
      </c>
      <c r="U732" s="596" t="s">
        <v>3626</v>
      </c>
      <c r="V732" s="592">
        <v>23</v>
      </c>
      <c r="W732" s="596"/>
      <c r="X732" s="592"/>
      <c r="Y732" s="592" t="s">
        <v>6058</v>
      </c>
      <c r="Z732" s="597">
        <v>45185</v>
      </c>
      <c r="AA732" s="598"/>
      <c r="AB732" s="595"/>
      <c r="AC732" s="595"/>
      <c r="AD732" s="592"/>
      <c r="AE732" s="592"/>
      <c r="AF732" s="592" t="s">
        <v>398</v>
      </c>
      <c r="AG732" s="592" t="s">
        <v>4</v>
      </c>
      <c r="AH732" s="592"/>
      <c r="AI732" s="600" t="str">
        <f>IFERROR(VLOOKUP(cppm_pr[[#This Row],[Order Number]],SPHERE!C:CC,39,0),"")</f>
        <v/>
      </c>
      <c r="AJ732" s="600" t="str">
        <f>IFERROR(VLOOKUP(cppm_pr[[#This Row],[Order Number]],'DC TM ONE'!B:CN,42,0),"")</f>
        <v/>
      </c>
      <c r="AK732" s="592"/>
      <c r="AL732" s="599"/>
      <c r="AM732" s="592"/>
      <c r="AN732" s="592"/>
      <c r="AO732" s="592"/>
      <c r="AP732" s="592"/>
      <c r="AQ732" s="598"/>
      <c r="AR732" s="592"/>
      <c r="AS732" s="592"/>
      <c r="AT732" s="598"/>
      <c r="AU732" s="592"/>
      <c r="AV732" s="592"/>
      <c r="AW732" s="592"/>
      <c r="AX732" s="592"/>
      <c r="AY732" s="592"/>
      <c r="AZ732" s="592"/>
      <c r="BA732" s="592"/>
      <c r="BB732" s="592"/>
      <c r="BC732" s="592"/>
      <c r="BD732" s="592"/>
      <c r="BE732" s="592"/>
      <c r="BF732" s="592"/>
      <c r="BG732" s="592"/>
      <c r="BH732" s="592"/>
    </row>
    <row r="733" spans="1:60" ht="12" customHeight="1">
      <c r="A733" s="600">
        <v>730</v>
      </c>
      <c r="B733" s="600"/>
      <c r="C733" s="601" t="s">
        <v>265</v>
      </c>
      <c r="D733" s="602"/>
      <c r="E733" s="600" t="s">
        <v>6058</v>
      </c>
      <c r="F733" s="603"/>
      <c r="G733" s="603"/>
      <c r="H733" s="603"/>
      <c r="I733" s="600"/>
      <c r="J733" s="600"/>
      <c r="K733" s="611"/>
      <c r="L733" s="606"/>
      <c r="M733" s="611"/>
      <c r="N733" s="606"/>
      <c r="O733" s="603"/>
      <c r="P733" s="625"/>
      <c r="Q733" s="625"/>
      <c r="R733" s="600">
        <f t="shared" si="11"/>
        <v>0</v>
      </c>
      <c r="S733" s="600"/>
      <c r="T733" s="607" t="str">
        <f>VLOOKUP(cppm_pr[[#This Row],[Status]],'All Link_LOV'!$I$32:$K$72,2,0)</f>
        <v>Pending PR Release</v>
      </c>
      <c r="U733" s="607" t="s">
        <v>3626</v>
      </c>
      <c r="V733" s="603">
        <v>24</v>
      </c>
      <c r="W733" s="607"/>
      <c r="X733" s="603"/>
      <c r="Y733" s="603" t="s">
        <v>6058</v>
      </c>
      <c r="Z733" s="608">
        <v>45185</v>
      </c>
      <c r="AA733" s="603"/>
      <c r="AB733" s="606"/>
      <c r="AC733" s="606"/>
      <c r="AD733" s="603"/>
      <c r="AE733" s="603"/>
      <c r="AF733" s="603" t="s">
        <v>398</v>
      </c>
      <c r="AG733" s="603" t="s">
        <v>4</v>
      </c>
      <c r="AH733" s="603"/>
      <c r="AI733" s="600" t="str">
        <f>IFERROR(VLOOKUP(cppm_pr[[#This Row],[Order Number]],SPHERE!C:CC,39,0),"")</f>
        <v/>
      </c>
      <c r="AJ733" s="600" t="str">
        <f>IFERROR(VLOOKUP(cppm_pr[[#This Row],[Order Number]],'DC TM ONE'!B:CN,42,0),"")</f>
        <v/>
      </c>
      <c r="AK733" s="603"/>
      <c r="AL733" s="609"/>
      <c r="AM733" s="603"/>
      <c r="AN733" s="603"/>
      <c r="AO733" s="603"/>
      <c r="AP733" s="603"/>
      <c r="AQ733" s="610"/>
      <c r="AR733" s="603"/>
      <c r="AS733" s="603"/>
      <c r="AT733" s="610"/>
      <c r="AU733" s="603"/>
      <c r="AV733" s="603"/>
      <c r="AW733" s="603"/>
      <c r="AX733" s="603"/>
      <c r="AY733" s="603"/>
      <c r="AZ733" s="603"/>
      <c r="BA733" s="603"/>
      <c r="BB733" s="603"/>
      <c r="BC733" s="603"/>
      <c r="BD733" s="603"/>
      <c r="BE733" s="603"/>
      <c r="BF733" s="603"/>
      <c r="BG733" s="603"/>
      <c r="BH733" s="603"/>
    </row>
    <row r="734" spans="1:60" ht="12" customHeight="1">
      <c r="A734" s="589">
        <v>731</v>
      </c>
      <c r="B734" s="589"/>
      <c r="C734" s="590" t="s">
        <v>265</v>
      </c>
      <c r="D734" s="591"/>
      <c r="E734" s="589" t="s">
        <v>6058</v>
      </c>
      <c r="F734" s="592"/>
      <c r="G734" s="592"/>
      <c r="H734" s="592"/>
      <c r="I734" s="589"/>
      <c r="J734" s="589"/>
      <c r="K734" s="593"/>
      <c r="L734" s="590"/>
      <c r="M734" s="593"/>
      <c r="N734" s="595"/>
      <c r="O734" s="592"/>
      <c r="P734" s="655"/>
      <c r="Q734" s="655"/>
      <c r="R734" s="589">
        <f t="shared" si="11"/>
        <v>0</v>
      </c>
      <c r="S734" s="589"/>
      <c r="T734" s="596" t="str">
        <f>VLOOKUP(cppm_pr[[#This Row],[Status]],'All Link_LOV'!$I$32:$K$72,2,0)</f>
        <v>Pending PR Release</v>
      </c>
      <c r="U734" s="596" t="s">
        <v>3626</v>
      </c>
      <c r="V734" s="592">
        <v>25</v>
      </c>
      <c r="W734" s="596"/>
      <c r="X734" s="592"/>
      <c r="Y734" s="592" t="s">
        <v>6058</v>
      </c>
      <c r="Z734" s="597">
        <v>45185</v>
      </c>
      <c r="AA734" s="598"/>
      <c r="AB734" s="595"/>
      <c r="AC734" s="595"/>
      <c r="AD734" s="592"/>
      <c r="AE734" s="592"/>
      <c r="AF734" s="592" t="s">
        <v>398</v>
      </c>
      <c r="AG734" s="592" t="s">
        <v>4</v>
      </c>
      <c r="AH734" s="592"/>
      <c r="AI734" s="600" t="str">
        <f>IFERROR(VLOOKUP(cppm_pr[[#This Row],[Order Number]],SPHERE!C:CC,39,0),"")</f>
        <v/>
      </c>
      <c r="AJ734" s="600" t="str">
        <f>IFERROR(VLOOKUP(cppm_pr[[#This Row],[Order Number]],'DC TM ONE'!B:CN,42,0),"")</f>
        <v/>
      </c>
      <c r="AK734" s="592"/>
      <c r="AL734" s="599"/>
      <c r="AM734" s="592"/>
      <c r="AN734" s="592"/>
      <c r="AO734" s="592"/>
      <c r="AP734" s="592"/>
      <c r="AQ734" s="598"/>
      <c r="AR734" s="592"/>
      <c r="AS734" s="592"/>
      <c r="AT734" s="598"/>
      <c r="AU734" s="592"/>
      <c r="AV734" s="592"/>
      <c r="AW734" s="592"/>
      <c r="AX734" s="592"/>
      <c r="AY734" s="592"/>
      <c r="AZ734" s="592"/>
      <c r="BA734" s="592"/>
      <c r="BB734" s="592"/>
      <c r="BC734" s="592"/>
      <c r="BD734" s="592"/>
      <c r="BE734" s="592"/>
      <c r="BF734" s="592"/>
      <c r="BG734" s="592"/>
      <c r="BH734" s="592"/>
    </row>
    <row r="735" spans="1:60" ht="12" customHeight="1">
      <c r="A735" s="600">
        <v>732</v>
      </c>
      <c r="B735" s="600"/>
      <c r="C735" s="601" t="s">
        <v>208</v>
      </c>
      <c r="D735" s="602"/>
      <c r="E735" s="600" t="s">
        <v>6058</v>
      </c>
      <c r="F735" s="603"/>
      <c r="G735" s="603"/>
      <c r="H735" s="603"/>
      <c r="I735" s="600"/>
      <c r="J735" s="600"/>
      <c r="K735" s="611"/>
      <c r="L735" s="606"/>
      <c r="M735" s="611"/>
      <c r="N735" s="606"/>
      <c r="O735" s="603"/>
      <c r="P735" s="625"/>
      <c r="Q735" s="625"/>
      <c r="R735" s="600">
        <f t="shared" si="11"/>
        <v>0</v>
      </c>
      <c r="S735" s="600"/>
      <c r="T735" s="607" t="str">
        <f>VLOOKUP(cppm_pr[[#This Row],[Status]],'All Link_LOV'!$I$32:$K$72,2,0)</f>
        <v>Pending TP Submission</v>
      </c>
      <c r="U735" s="607" t="s">
        <v>3626</v>
      </c>
      <c r="V735" s="603">
        <v>26</v>
      </c>
      <c r="W735" s="607"/>
      <c r="X735" s="603"/>
      <c r="Y735" s="603" t="s">
        <v>6058</v>
      </c>
      <c r="Z735" s="608">
        <v>45185</v>
      </c>
      <c r="AA735" s="603"/>
      <c r="AB735" s="606"/>
      <c r="AC735" s="606"/>
      <c r="AD735" s="603"/>
      <c r="AE735" s="603"/>
      <c r="AF735" s="603" t="s">
        <v>398</v>
      </c>
      <c r="AG735" s="603" t="s">
        <v>4</v>
      </c>
      <c r="AH735" s="603"/>
      <c r="AI735" s="600" t="str">
        <f>IFERROR(VLOOKUP(cppm_pr[[#This Row],[Order Number]],SPHERE!C:CC,39,0),"")</f>
        <v/>
      </c>
      <c r="AJ735" s="600" t="str">
        <f>IFERROR(VLOOKUP(cppm_pr[[#This Row],[Order Number]],'DC TM ONE'!B:CN,42,0),"")</f>
        <v/>
      </c>
      <c r="AK735" s="603"/>
      <c r="AL735" s="609"/>
      <c r="AM735" s="603"/>
      <c r="AN735" s="603"/>
      <c r="AO735" s="603"/>
      <c r="AP735" s="603"/>
      <c r="AQ735" s="610"/>
      <c r="AR735" s="603"/>
      <c r="AS735" s="603"/>
      <c r="AT735" s="610"/>
      <c r="AU735" s="603"/>
      <c r="AV735" s="603"/>
      <c r="AW735" s="603"/>
      <c r="AX735" s="603"/>
      <c r="AY735" s="603"/>
      <c r="AZ735" s="603"/>
      <c r="BA735" s="603"/>
      <c r="BB735" s="603"/>
      <c r="BC735" s="603"/>
      <c r="BD735" s="603"/>
      <c r="BE735" s="603"/>
      <c r="BF735" s="603"/>
      <c r="BG735" s="603"/>
      <c r="BH735" s="603"/>
    </row>
    <row r="736" spans="1:60" ht="12" customHeight="1">
      <c r="A736" s="589">
        <v>733</v>
      </c>
      <c r="B736" s="589"/>
      <c r="C736" s="590" t="s">
        <v>208</v>
      </c>
      <c r="D736" s="591"/>
      <c r="E736" s="589" t="s">
        <v>6058</v>
      </c>
      <c r="F736" s="592"/>
      <c r="G736" s="592"/>
      <c r="H736" s="592"/>
      <c r="I736" s="589"/>
      <c r="J736" s="589"/>
      <c r="K736" s="593"/>
      <c r="L736" s="590"/>
      <c r="M736" s="593"/>
      <c r="N736" s="595"/>
      <c r="O736" s="592"/>
      <c r="P736" s="655"/>
      <c r="Q736" s="655"/>
      <c r="R736" s="589">
        <f t="shared" si="11"/>
        <v>0</v>
      </c>
      <c r="S736" s="589"/>
      <c r="T736" s="596" t="str">
        <f>VLOOKUP(cppm_pr[[#This Row],[Status]],'All Link_LOV'!$I$32:$K$72,2,0)</f>
        <v>Pending TP Submission</v>
      </c>
      <c r="U736" s="596" t="s">
        <v>3626</v>
      </c>
      <c r="V736" s="592">
        <v>27</v>
      </c>
      <c r="W736" s="596"/>
      <c r="X736" s="592"/>
      <c r="Y736" s="592" t="s">
        <v>6058</v>
      </c>
      <c r="Z736" s="597">
        <v>45185</v>
      </c>
      <c r="AA736" s="598"/>
      <c r="AB736" s="595"/>
      <c r="AC736" s="595"/>
      <c r="AD736" s="592"/>
      <c r="AE736" s="592"/>
      <c r="AF736" s="592" t="s">
        <v>398</v>
      </c>
      <c r="AG736" s="592" t="s">
        <v>4</v>
      </c>
      <c r="AH736" s="592"/>
      <c r="AI736" s="600" t="str">
        <f>IFERROR(VLOOKUP(cppm_pr[[#This Row],[Order Number]],SPHERE!C:CC,39,0),"")</f>
        <v/>
      </c>
      <c r="AJ736" s="600" t="str">
        <f>IFERROR(VLOOKUP(cppm_pr[[#This Row],[Order Number]],'DC TM ONE'!B:CN,42,0),"")</f>
        <v/>
      </c>
      <c r="AK736" s="592"/>
      <c r="AL736" s="599"/>
      <c r="AM736" s="592"/>
      <c r="AN736" s="592"/>
      <c r="AO736" s="592"/>
      <c r="AP736" s="592"/>
      <c r="AQ736" s="598"/>
      <c r="AR736" s="592"/>
      <c r="AS736" s="592"/>
      <c r="AT736" s="598"/>
      <c r="AU736" s="592"/>
      <c r="AV736" s="592"/>
      <c r="AW736" s="592"/>
      <c r="AX736" s="592"/>
      <c r="AY736" s="592"/>
      <c r="AZ736" s="592"/>
      <c r="BA736" s="592"/>
      <c r="BB736" s="592"/>
      <c r="BC736" s="592"/>
      <c r="BD736" s="592"/>
      <c r="BE736" s="592"/>
      <c r="BF736" s="592"/>
      <c r="BG736" s="592"/>
      <c r="BH736" s="592"/>
    </row>
    <row r="737" spans="1:60" ht="12" customHeight="1">
      <c r="A737" s="600">
        <v>734</v>
      </c>
      <c r="B737" s="600"/>
      <c r="C737" s="601" t="s">
        <v>208</v>
      </c>
      <c r="D737" s="602"/>
      <c r="E737" s="600" t="s">
        <v>6058</v>
      </c>
      <c r="F737" s="603"/>
      <c r="G737" s="603"/>
      <c r="H737" s="603"/>
      <c r="I737" s="600"/>
      <c r="J737" s="600"/>
      <c r="K737" s="611"/>
      <c r="L737" s="606"/>
      <c r="M737" s="611"/>
      <c r="N737" s="606"/>
      <c r="O737" s="603"/>
      <c r="P737" s="625"/>
      <c r="Q737" s="625"/>
      <c r="R737" s="600">
        <f t="shared" si="11"/>
        <v>0</v>
      </c>
      <c r="S737" s="600"/>
      <c r="T737" s="607" t="str">
        <f>VLOOKUP(cppm_pr[[#This Row],[Status]],'All Link_LOV'!$I$32:$K$72,2,0)</f>
        <v>Pending TP Submission</v>
      </c>
      <c r="U737" s="607" t="s">
        <v>3626</v>
      </c>
      <c r="V737" s="603">
        <v>28</v>
      </c>
      <c r="W737" s="607"/>
      <c r="X737" s="603"/>
      <c r="Y737" s="603" t="s">
        <v>6058</v>
      </c>
      <c r="Z737" s="608">
        <v>45185</v>
      </c>
      <c r="AA737" s="603"/>
      <c r="AB737" s="606"/>
      <c r="AC737" s="606"/>
      <c r="AD737" s="603"/>
      <c r="AE737" s="603"/>
      <c r="AF737" s="603" t="s">
        <v>398</v>
      </c>
      <c r="AG737" s="603" t="s">
        <v>4</v>
      </c>
      <c r="AH737" s="603"/>
      <c r="AI737" s="600" t="str">
        <f>IFERROR(VLOOKUP(cppm_pr[[#This Row],[Order Number]],SPHERE!C:CC,39,0),"")</f>
        <v/>
      </c>
      <c r="AJ737" s="600" t="str">
        <f>IFERROR(VLOOKUP(cppm_pr[[#This Row],[Order Number]],'DC TM ONE'!B:CN,42,0),"")</f>
        <v/>
      </c>
      <c r="AK737" s="603"/>
      <c r="AL737" s="609"/>
      <c r="AM737" s="603"/>
      <c r="AN737" s="603"/>
      <c r="AO737" s="603"/>
      <c r="AP737" s="603"/>
      <c r="AQ737" s="610"/>
      <c r="AR737" s="603"/>
      <c r="AS737" s="603"/>
      <c r="AT737" s="610"/>
      <c r="AU737" s="603"/>
      <c r="AV737" s="603"/>
      <c r="AW737" s="603"/>
      <c r="AX737" s="603"/>
      <c r="AY737" s="603"/>
      <c r="AZ737" s="603"/>
      <c r="BA737" s="603"/>
      <c r="BB737" s="603"/>
      <c r="BC737" s="603"/>
      <c r="BD737" s="603"/>
      <c r="BE737" s="603"/>
      <c r="BF737" s="603"/>
      <c r="BG737" s="603"/>
      <c r="BH737" s="603"/>
    </row>
    <row r="738" spans="1:60" ht="12" customHeight="1">
      <c r="A738" s="589">
        <v>735</v>
      </c>
      <c r="B738" s="589"/>
      <c r="C738" s="590" t="s">
        <v>208</v>
      </c>
      <c r="D738" s="591"/>
      <c r="E738" s="589" t="s">
        <v>6058</v>
      </c>
      <c r="F738" s="592"/>
      <c r="G738" s="592"/>
      <c r="H738" s="592"/>
      <c r="I738" s="589"/>
      <c r="J738" s="589"/>
      <c r="K738" s="593"/>
      <c r="L738" s="590"/>
      <c r="M738" s="593"/>
      <c r="N738" s="595"/>
      <c r="O738" s="592"/>
      <c r="P738" s="655"/>
      <c r="Q738" s="655"/>
      <c r="R738" s="589">
        <f t="shared" si="11"/>
        <v>0</v>
      </c>
      <c r="S738" s="589"/>
      <c r="T738" s="596" t="str">
        <f>VLOOKUP(cppm_pr[[#This Row],[Status]],'All Link_LOV'!$I$32:$K$72,2,0)</f>
        <v>Pending TP Submission</v>
      </c>
      <c r="U738" s="596" t="s">
        <v>3626</v>
      </c>
      <c r="V738" s="592">
        <v>29</v>
      </c>
      <c r="W738" s="596"/>
      <c r="X738" s="592"/>
      <c r="Y738" s="592" t="s">
        <v>6058</v>
      </c>
      <c r="Z738" s="597">
        <v>45185</v>
      </c>
      <c r="AA738" s="598"/>
      <c r="AB738" s="595"/>
      <c r="AC738" s="595"/>
      <c r="AD738" s="592"/>
      <c r="AE738" s="592"/>
      <c r="AF738" s="592" t="s">
        <v>398</v>
      </c>
      <c r="AG738" s="592" t="s">
        <v>4</v>
      </c>
      <c r="AH738" s="592"/>
      <c r="AI738" s="600" t="str">
        <f>IFERROR(VLOOKUP(cppm_pr[[#This Row],[Order Number]],SPHERE!C:CC,39,0),"")</f>
        <v/>
      </c>
      <c r="AJ738" s="600" t="str">
        <f>IFERROR(VLOOKUP(cppm_pr[[#This Row],[Order Number]],'DC TM ONE'!B:CN,42,0),"")</f>
        <v/>
      </c>
      <c r="AK738" s="592"/>
      <c r="AL738" s="599"/>
      <c r="AM738" s="592"/>
      <c r="AN738" s="592"/>
      <c r="AO738" s="592"/>
      <c r="AP738" s="592"/>
      <c r="AQ738" s="598"/>
      <c r="AR738" s="592"/>
      <c r="AS738" s="592"/>
      <c r="AT738" s="598"/>
      <c r="AU738" s="592"/>
      <c r="AV738" s="592"/>
      <c r="AW738" s="592"/>
      <c r="AX738" s="592"/>
      <c r="AY738" s="592"/>
      <c r="AZ738" s="592"/>
      <c r="BA738" s="592"/>
      <c r="BB738" s="592"/>
      <c r="BC738" s="592"/>
      <c r="BD738" s="592"/>
      <c r="BE738" s="592"/>
      <c r="BF738" s="592"/>
      <c r="BG738" s="592"/>
      <c r="BH738" s="592"/>
    </row>
    <row r="739" spans="1:60" ht="12" customHeight="1">
      <c r="A739" s="600">
        <v>736</v>
      </c>
      <c r="B739" s="600"/>
      <c r="C739" s="601" t="s">
        <v>208</v>
      </c>
      <c r="D739" s="602"/>
      <c r="E739" s="600" t="s">
        <v>6058</v>
      </c>
      <c r="F739" s="603"/>
      <c r="G739" s="603"/>
      <c r="H739" s="603"/>
      <c r="I739" s="600"/>
      <c r="J739" s="600"/>
      <c r="K739" s="611"/>
      <c r="L739" s="606"/>
      <c r="M739" s="611"/>
      <c r="N739" s="606"/>
      <c r="O739" s="603"/>
      <c r="P739" s="625"/>
      <c r="Q739" s="625"/>
      <c r="R739" s="600">
        <f t="shared" si="11"/>
        <v>0</v>
      </c>
      <c r="S739" s="600"/>
      <c r="T739" s="607" t="str">
        <f>VLOOKUP(cppm_pr[[#This Row],[Status]],'All Link_LOV'!$I$32:$K$72,2,0)</f>
        <v>Pending TP Submission</v>
      </c>
      <c r="U739" s="607" t="s">
        <v>3626</v>
      </c>
      <c r="V739" s="603">
        <v>30</v>
      </c>
      <c r="W739" s="607"/>
      <c r="X739" s="603"/>
      <c r="Y739" s="603" t="s">
        <v>6058</v>
      </c>
      <c r="Z739" s="608">
        <v>45185</v>
      </c>
      <c r="AA739" s="603"/>
      <c r="AB739" s="606"/>
      <c r="AC739" s="606"/>
      <c r="AD739" s="603"/>
      <c r="AE739" s="603"/>
      <c r="AF739" s="603" t="s">
        <v>398</v>
      </c>
      <c r="AG739" s="603" t="s">
        <v>4</v>
      </c>
      <c r="AH739" s="603"/>
      <c r="AI739" s="600" t="str">
        <f>IFERROR(VLOOKUP(cppm_pr[[#This Row],[Order Number]],SPHERE!C:CC,39,0),"")</f>
        <v/>
      </c>
      <c r="AJ739" s="600" t="str">
        <f>IFERROR(VLOOKUP(cppm_pr[[#This Row],[Order Number]],'DC TM ONE'!B:CN,42,0),"")</f>
        <v/>
      </c>
      <c r="AK739" s="603"/>
      <c r="AL739" s="609"/>
      <c r="AM739" s="603"/>
      <c r="AN739" s="603"/>
      <c r="AO739" s="603"/>
      <c r="AP739" s="603"/>
      <c r="AQ739" s="610"/>
      <c r="AR739" s="603"/>
      <c r="AS739" s="603"/>
      <c r="AT739" s="610"/>
      <c r="AU739" s="603"/>
      <c r="AV739" s="603"/>
      <c r="AW739" s="603"/>
      <c r="AX739" s="603"/>
      <c r="AY739" s="603"/>
      <c r="AZ739" s="603"/>
      <c r="BA739" s="603"/>
      <c r="BB739" s="603"/>
      <c r="BC739" s="603"/>
      <c r="BD739" s="603"/>
      <c r="BE739" s="603"/>
      <c r="BF739" s="603"/>
      <c r="BG739" s="603"/>
      <c r="BH739" s="603"/>
    </row>
    <row r="740" spans="1:60" ht="12" customHeight="1">
      <c r="A740" s="589">
        <v>737</v>
      </c>
      <c r="B740" s="589"/>
      <c r="C740" s="590" t="s">
        <v>208</v>
      </c>
      <c r="D740" s="591"/>
      <c r="E740" s="589" t="s">
        <v>6058</v>
      </c>
      <c r="F740" s="592"/>
      <c r="G740" s="592"/>
      <c r="H740" s="592"/>
      <c r="I740" s="589"/>
      <c r="J740" s="589"/>
      <c r="K740" s="593"/>
      <c r="L740" s="590"/>
      <c r="M740" s="593"/>
      <c r="N740" s="595"/>
      <c r="O740" s="592"/>
      <c r="P740" s="655"/>
      <c r="Q740" s="655"/>
      <c r="R740" s="589">
        <f t="shared" si="11"/>
        <v>0</v>
      </c>
      <c r="S740" s="589"/>
      <c r="T740" s="596" t="str">
        <f>VLOOKUP(cppm_pr[[#This Row],[Status]],'All Link_LOV'!$I$32:$K$72,2,0)</f>
        <v>Pending TP Submission</v>
      </c>
      <c r="U740" s="596" t="s">
        <v>3626</v>
      </c>
      <c r="V740" s="592">
        <v>31</v>
      </c>
      <c r="W740" s="596"/>
      <c r="X740" s="592"/>
      <c r="Y740" s="592" t="s">
        <v>6058</v>
      </c>
      <c r="Z740" s="597">
        <v>45185</v>
      </c>
      <c r="AA740" s="598"/>
      <c r="AB740" s="595"/>
      <c r="AC740" s="595"/>
      <c r="AD740" s="592"/>
      <c r="AE740" s="592"/>
      <c r="AF740" s="592" t="s">
        <v>398</v>
      </c>
      <c r="AG740" s="592" t="s">
        <v>4</v>
      </c>
      <c r="AH740" s="592"/>
      <c r="AI740" s="600" t="str">
        <f>IFERROR(VLOOKUP(cppm_pr[[#This Row],[Order Number]],SPHERE!C:CC,39,0),"")</f>
        <v/>
      </c>
      <c r="AJ740" s="600" t="str">
        <f>IFERROR(VLOOKUP(cppm_pr[[#This Row],[Order Number]],'DC TM ONE'!B:CN,42,0),"")</f>
        <v/>
      </c>
      <c r="AK740" s="592"/>
      <c r="AL740" s="599"/>
      <c r="AM740" s="592"/>
      <c r="AN740" s="592"/>
      <c r="AO740" s="592"/>
      <c r="AP740" s="592"/>
      <c r="AQ740" s="598"/>
      <c r="AR740" s="592"/>
      <c r="AS740" s="592"/>
      <c r="AT740" s="598"/>
      <c r="AU740" s="592"/>
      <c r="AV740" s="592"/>
      <c r="AW740" s="592"/>
      <c r="AX740" s="592"/>
      <c r="AY740" s="592"/>
      <c r="AZ740" s="592"/>
      <c r="BA740" s="592"/>
      <c r="BB740" s="592"/>
      <c r="BC740" s="592"/>
      <c r="BD740" s="592"/>
      <c r="BE740" s="592"/>
      <c r="BF740" s="592"/>
      <c r="BG740" s="592"/>
      <c r="BH740" s="592"/>
    </row>
    <row r="741" spans="1:60" ht="12" customHeight="1">
      <c r="A741" s="600">
        <v>738</v>
      </c>
      <c r="B741" s="600"/>
      <c r="C741" s="601" t="s">
        <v>208</v>
      </c>
      <c r="D741" s="602"/>
      <c r="E741" s="600" t="s">
        <v>6058</v>
      </c>
      <c r="F741" s="603"/>
      <c r="G741" s="603"/>
      <c r="H741" s="603"/>
      <c r="I741" s="600"/>
      <c r="J741" s="600"/>
      <c r="K741" s="611"/>
      <c r="L741" s="606"/>
      <c r="M741" s="611"/>
      <c r="N741" s="606"/>
      <c r="O741" s="603"/>
      <c r="P741" s="625"/>
      <c r="Q741" s="625"/>
      <c r="R741" s="600">
        <f t="shared" si="11"/>
        <v>0</v>
      </c>
      <c r="S741" s="600"/>
      <c r="T741" s="607" t="str">
        <f>VLOOKUP(cppm_pr[[#This Row],[Status]],'All Link_LOV'!$I$32:$K$72,2,0)</f>
        <v>Pending TP Submission</v>
      </c>
      <c r="U741" s="607" t="s">
        <v>3626</v>
      </c>
      <c r="V741" s="603">
        <v>32</v>
      </c>
      <c r="W741" s="607"/>
      <c r="X741" s="603"/>
      <c r="Y741" s="603" t="s">
        <v>6058</v>
      </c>
      <c r="Z741" s="608">
        <v>45185</v>
      </c>
      <c r="AA741" s="603"/>
      <c r="AB741" s="606"/>
      <c r="AC741" s="606"/>
      <c r="AD741" s="603"/>
      <c r="AE741" s="603"/>
      <c r="AF741" s="603" t="s">
        <v>398</v>
      </c>
      <c r="AG741" s="603" t="s">
        <v>4</v>
      </c>
      <c r="AH741" s="603"/>
      <c r="AI741" s="600" t="str">
        <f>IFERROR(VLOOKUP(cppm_pr[[#This Row],[Order Number]],SPHERE!C:CC,39,0),"")</f>
        <v/>
      </c>
      <c r="AJ741" s="600" t="str">
        <f>IFERROR(VLOOKUP(cppm_pr[[#This Row],[Order Number]],'DC TM ONE'!B:CN,42,0),"")</f>
        <v/>
      </c>
      <c r="AK741" s="603"/>
      <c r="AL741" s="609"/>
      <c r="AM741" s="603"/>
      <c r="AN741" s="603"/>
      <c r="AO741" s="603"/>
      <c r="AP741" s="603"/>
      <c r="AQ741" s="610"/>
      <c r="AR741" s="603"/>
      <c r="AS741" s="603"/>
      <c r="AT741" s="610"/>
      <c r="AU741" s="603"/>
      <c r="AV741" s="603"/>
      <c r="AW741" s="603"/>
      <c r="AX741" s="603"/>
      <c r="AY741" s="603"/>
      <c r="AZ741" s="603"/>
      <c r="BA741" s="603"/>
      <c r="BB741" s="603"/>
      <c r="BC741" s="603"/>
      <c r="BD741" s="603"/>
      <c r="BE741" s="603"/>
      <c r="BF741" s="603"/>
      <c r="BG741" s="603"/>
      <c r="BH741" s="603"/>
    </row>
    <row r="742" spans="1:60" ht="12" customHeight="1">
      <c r="A742" s="589">
        <v>739</v>
      </c>
      <c r="B742" s="589"/>
      <c r="C742" s="590" t="s">
        <v>267</v>
      </c>
      <c r="D742" s="591"/>
      <c r="E742" s="589" t="s">
        <v>6058</v>
      </c>
      <c r="F742" s="592"/>
      <c r="G742" s="592"/>
      <c r="H742" s="592"/>
      <c r="I742" s="589"/>
      <c r="J742" s="589"/>
      <c r="K742" s="593"/>
      <c r="L742" s="590"/>
      <c r="M742" s="593"/>
      <c r="N742" s="595"/>
      <c r="O742" s="592"/>
      <c r="P742" s="655"/>
      <c r="Q742" s="655"/>
      <c r="R742" s="589">
        <f t="shared" si="11"/>
        <v>0</v>
      </c>
      <c r="S742" s="589"/>
      <c r="T742" s="596" t="str">
        <f>VLOOKUP(cppm_pr[[#This Row],[Status]],'All Link_LOV'!$I$32:$K$72,2,0)</f>
        <v>PO Issued</v>
      </c>
      <c r="U742" s="596" t="s">
        <v>3626</v>
      </c>
      <c r="V742" s="592">
        <v>33</v>
      </c>
      <c r="W742" s="596"/>
      <c r="X742" s="592"/>
      <c r="Y742" s="592" t="s">
        <v>6058</v>
      </c>
      <c r="Z742" s="597">
        <v>45185</v>
      </c>
      <c r="AA742" s="598"/>
      <c r="AB742" s="595"/>
      <c r="AC742" s="595"/>
      <c r="AD742" s="592"/>
      <c r="AE742" s="592"/>
      <c r="AF742" s="592" t="s">
        <v>398</v>
      </c>
      <c r="AG742" s="592" t="s">
        <v>4</v>
      </c>
      <c r="AH742" s="592"/>
      <c r="AI742" s="600" t="str">
        <f>IFERROR(VLOOKUP(cppm_pr[[#This Row],[Order Number]],SPHERE!C:CC,39,0),"")</f>
        <v/>
      </c>
      <c r="AJ742" s="600" t="str">
        <f>IFERROR(VLOOKUP(cppm_pr[[#This Row],[Order Number]],'DC TM ONE'!B:CN,42,0),"")</f>
        <v/>
      </c>
      <c r="AK742" s="592"/>
      <c r="AL742" s="599"/>
      <c r="AM742" s="592"/>
      <c r="AN742" s="592"/>
      <c r="AO742" s="592"/>
      <c r="AP742" s="592"/>
      <c r="AQ742" s="598"/>
      <c r="AR742" s="592"/>
      <c r="AS742" s="592"/>
      <c r="AT742" s="598"/>
      <c r="AU742" s="592"/>
      <c r="AV742" s="592"/>
      <c r="AW742" s="592"/>
      <c r="AX742" s="592"/>
      <c r="AY742" s="592"/>
      <c r="AZ742" s="592"/>
      <c r="BA742" s="592"/>
      <c r="BB742" s="592"/>
      <c r="BC742" s="592"/>
      <c r="BD742" s="592"/>
      <c r="BE742" s="592"/>
      <c r="BF742" s="592"/>
      <c r="BG742" s="592"/>
      <c r="BH742" s="592"/>
    </row>
    <row r="743" spans="1:60" ht="12" customHeight="1">
      <c r="A743" s="600">
        <v>740</v>
      </c>
      <c r="B743" s="600"/>
      <c r="C743" s="601" t="s">
        <v>208</v>
      </c>
      <c r="D743" s="602"/>
      <c r="E743" s="600" t="s">
        <v>6058</v>
      </c>
      <c r="F743" s="603"/>
      <c r="G743" s="603"/>
      <c r="H743" s="603"/>
      <c r="I743" s="600"/>
      <c r="J743" s="600"/>
      <c r="K743" s="611"/>
      <c r="L743" s="606"/>
      <c r="M743" s="611"/>
      <c r="N743" s="606"/>
      <c r="O743" s="603"/>
      <c r="P743" s="625"/>
      <c r="Q743" s="625"/>
      <c r="R743" s="600">
        <f t="shared" si="11"/>
        <v>0</v>
      </c>
      <c r="S743" s="600"/>
      <c r="T743" s="607" t="str">
        <f>VLOOKUP(cppm_pr[[#This Row],[Status]],'All Link_LOV'!$I$32:$K$72,2,0)</f>
        <v>Pending TP Submission</v>
      </c>
      <c r="U743" s="607" t="s">
        <v>3626</v>
      </c>
      <c r="V743" s="603">
        <v>34</v>
      </c>
      <c r="W743" s="607"/>
      <c r="X743" s="603"/>
      <c r="Y743" s="603" t="s">
        <v>6058</v>
      </c>
      <c r="Z743" s="608">
        <v>45185</v>
      </c>
      <c r="AA743" s="603"/>
      <c r="AB743" s="606"/>
      <c r="AC743" s="606"/>
      <c r="AD743" s="603"/>
      <c r="AE743" s="603"/>
      <c r="AF743" s="603" t="s">
        <v>398</v>
      </c>
      <c r="AG743" s="603" t="s">
        <v>4</v>
      </c>
      <c r="AH743" s="603"/>
      <c r="AI743" s="600" t="str">
        <f>IFERROR(VLOOKUP(cppm_pr[[#This Row],[Order Number]],SPHERE!C:CC,39,0),"")</f>
        <v/>
      </c>
      <c r="AJ743" s="600" t="str">
        <f>IFERROR(VLOOKUP(cppm_pr[[#This Row],[Order Number]],'DC TM ONE'!B:CN,42,0),"")</f>
        <v/>
      </c>
      <c r="AK743" s="603"/>
      <c r="AL743" s="609"/>
      <c r="AM743" s="603"/>
      <c r="AN743" s="603"/>
      <c r="AO743" s="603"/>
      <c r="AP743" s="603"/>
      <c r="AQ743" s="610"/>
      <c r="AR743" s="603"/>
      <c r="AS743" s="603"/>
      <c r="AT743" s="610"/>
      <c r="AU743" s="603"/>
      <c r="AV743" s="603"/>
      <c r="AW743" s="603"/>
      <c r="AX743" s="603"/>
      <c r="AY743" s="603"/>
      <c r="AZ743" s="603"/>
      <c r="BA743" s="603"/>
      <c r="BB743" s="603"/>
      <c r="BC743" s="603"/>
      <c r="BD743" s="603"/>
      <c r="BE743" s="603"/>
      <c r="BF743" s="603"/>
      <c r="BG743" s="603"/>
      <c r="BH743" s="603"/>
    </row>
    <row r="744" spans="1:60" ht="12" customHeight="1">
      <c r="A744" s="589">
        <v>741</v>
      </c>
      <c r="B744" s="589"/>
      <c r="C744" s="590" t="s">
        <v>265</v>
      </c>
      <c r="D744" s="591"/>
      <c r="E744" s="589" t="s">
        <v>6058</v>
      </c>
      <c r="F744" s="592"/>
      <c r="G744" s="592"/>
      <c r="H744" s="592"/>
      <c r="I744" s="589"/>
      <c r="J744" s="589"/>
      <c r="K744" s="593"/>
      <c r="L744" s="590"/>
      <c r="M744" s="593"/>
      <c r="N744" s="595"/>
      <c r="O744" s="592"/>
      <c r="P744" s="655"/>
      <c r="Q744" s="655"/>
      <c r="R744" s="589">
        <f t="shared" si="11"/>
        <v>0</v>
      </c>
      <c r="S744" s="589"/>
      <c r="T744" s="596" t="str">
        <f>VLOOKUP(cppm_pr[[#This Row],[Status]],'All Link_LOV'!$I$32:$K$72,2,0)</f>
        <v>Pending PR Release</v>
      </c>
      <c r="U744" s="596" t="s">
        <v>3626</v>
      </c>
      <c r="V744" s="592">
        <v>35</v>
      </c>
      <c r="W744" s="596"/>
      <c r="X744" s="592"/>
      <c r="Y744" s="592" t="s">
        <v>6058</v>
      </c>
      <c r="Z744" s="597">
        <v>45185</v>
      </c>
      <c r="AA744" s="598"/>
      <c r="AB744" s="595"/>
      <c r="AC744" s="595"/>
      <c r="AD744" s="592"/>
      <c r="AE744" s="592"/>
      <c r="AF744" s="592" t="s">
        <v>398</v>
      </c>
      <c r="AG744" s="592" t="s">
        <v>4</v>
      </c>
      <c r="AH744" s="592"/>
      <c r="AI744" s="600" t="str">
        <f>IFERROR(VLOOKUP(cppm_pr[[#This Row],[Order Number]],SPHERE!C:CC,39,0),"")</f>
        <v/>
      </c>
      <c r="AJ744" s="600" t="str">
        <f>IFERROR(VLOOKUP(cppm_pr[[#This Row],[Order Number]],'DC TM ONE'!B:CN,42,0),"")</f>
        <v/>
      </c>
      <c r="AK744" s="592"/>
      <c r="AL744" s="599"/>
      <c r="AM744" s="592"/>
      <c r="AN744" s="592"/>
      <c r="AO744" s="592"/>
      <c r="AP744" s="592"/>
      <c r="AQ744" s="598"/>
      <c r="AR744" s="592"/>
      <c r="AS744" s="592"/>
      <c r="AT744" s="598"/>
      <c r="AU744" s="592"/>
      <c r="AV744" s="592"/>
      <c r="AW744" s="592"/>
      <c r="AX744" s="592"/>
      <c r="AY744" s="592"/>
      <c r="AZ744" s="592"/>
      <c r="BA744" s="592"/>
      <c r="BB744" s="592"/>
      <c r="BC744" s="592"/>
      <c r="BD744" s="592"/>
      <c r="BE744" s="592"/>
      <c r="BF744" s="592"/>
      <c r="BG744" s="592"/>
      <c r="BH744" s="592"/>
    </row>
    <row r="745" spans="1:60" ht="12" customHeight="1">
      <c r="A745" s="600">
        <v>742</v>
      </c>
      <c r="B745" s="600"/>
      <c r="C745" s="601" t="s">
        <v>208</v>
      </c>
      <c r="D745" s="602"/>
      <c r="E745" s="600" t="s">
        <v>6058</v>
      </c>
      <c r="F745" s="603"/>
      <c r="G745" s="603"/>
      <c r="H745" s="603"/>
      <c r="I745" s="600"/>
      <c r="J745" s="600"/>
      <c r="K745" s="611"/>
      <c r="L745" s="606"/>
      <c r="M745" s="611"/>
      <c r="N745" s="606"/>
      <c r="O745" s="603"/>
      <c r="P745" s="625"/>
      <c r="Q745" s="625"/>
      <c r="R745" s="600">
        <f t="shared" si="11"/>
        <v>0</v>
      </c>
      <c r="S745" s="600"/>
      <c r="T745" s="607" t="str">
        <f>VLOOKUP(cppm_pr[[#This Row],[Status]],'All Link_LOV'!$I$32:$K$72,2,0)</f>
        <v>Pending TP Submission</v>
      </c>
      <c r="U745" s="607" t="s">
        <v>3626</v>
      </c>
      <c r="V745" s="603">
        <v>36</v>
      </c>
      <c r="W745" s="607"/>
      <c r="X745" s="603"/>
      <c r="Y745" s="603" t="s">
        <v>6058</v>
      </c>
      <c r="Z745" s="608">
        <v>45185</v>
      </c>
      <c r="AA745" s="603"/>
      <c r="AB745" s="606"/>
      <c r="AC745" s="606"/>
      <c r="AD745" s="603"/>
      <c r="AE745" s="603"/>
      <c r="AF745" s="603" t="s">
        <v>398</v>
      </c>
      <c r="AG745" s="603" t="s">
        <v>4</v>
      </c>
      <c r="AH745" s="603"/>
      <c r="AI745" s="600" t="str">
        <f>IFERROR(VLOOKUP(cppm_pr[[#This Row],[Order Number]],SPHERE!C:CC,39,0),"")</f>
        <v/>
      </c>
      <c r="AJ745" s="600" t="str">
        <f>IFERROR(VLOOKUP(cppm_pr[[#This Row],[Order Number]],'DC TM ONE'!B:CN,42,0),"")</f>
        <v/>
      </c>
      <c r="AK745" s="603"/>
      <c r="AL745" s="609"/>
      <c r="AM745" s="603"/>
      <c r="AN745" s="603"/>
      <c r="AO745" s="603"/>
      <c r="AP745" s="603"/>
      <c r="AQ745" s="610"/>
      <c r="AR745" s="603"/>
      <c r="AS745" s="603"/>
      <c r="AT745" s="610"/>
      <c r="AU745" s="603"/>
      <c r="AV745" s="603"/>
      <c r="AW745" s="603"/>
      <c r="AX745" s="603"/>
      <c r="AY745" s="603"/>
      <c r="AZ745" s="603"/>
      <c r="BA745" s="603"/>
      <c r="BB745" s="603"/>
      <c r="BC745" s="603"/>
      <c r="BD745" s="603"/>
      <c r="BE745" s="603"/>
      <c r="BF745" s="603"/>
      <c r="BG745" s="603"/>
      <c r="BH745" s="603"/>
    </row>
    <row r="746" spans="1:60" ht="12" customHeight="1">
      <c r="A746" s="589">
        <v>743</v>
      </c>
      <c r="B746" s="589"/>
      <c r="C746" s="590" t="s">
        <v>265</v>
      </c>
      <c r="D746" s="591"/>
      <c r="E746" s="589" t="s">
        <v>6058</v>
      </c>
      <c r="F746" s="592"/>
      <c r="G746" s="592"/>
      <c r="H746" s="592"/>
      <c r="I746" s="589"/>
      <c r="J746" s="589"/>
      <c r="K746" s="593"/>
      <c r="L746" s="590"/>
      <c r="M746" s="593"/>
      <c r="N746" s="595"/>
      <c r="O746" s="592"/>
      <c r="P746" s="655"/>
      <c r="Q746" s="655"/>
      <c r="R746" s="589">
        <f t="shared" si="11"/>
        <v>0</v>
      </c>
      <c r="S746" s="589"/>
      <c r="T746" s="596" t="str">
        <f>VLOOKUP(cppm_pr[[#This Row],[Status]],'All Link_LOV'!$I$32:$K$72,2,0)</f>
        <v>Pending PR Release</v>
      </c>
      <c r="U746" s="596" t="s">
        <v>3626</v>
      </c>
      <c r="V746" s="592">
        <v>37</v>
      </c>
      <c r="W746" s="596"/>
      <c r="X746" s="592"/>
      <c r="Y746" s="592" t="s">
        <v>6058</v>
      </c>
      <c r="Z746" s="597">
        <v>45185</v>
      </c>
      <c r="AA746" s="598"/>
      <c r="AB746" s="595"/>
      <c r="AC746" s="595"/>
      <c r="AD746" s="592"/>
      <c r="AE746" s="592"/>
      <c r="AF746" s="592" t="s">
        <v>398</v>
      </c>
      <c r="AG746" s="592" t="s">
        <v>4</v>
      </c>
      <c r="AH746" s="592"/>
      <c r="AI746" s="600" t="str">
        <f>IFERROR(VLOOKUP(cppm_pr[[#This Row],[Order Number]],SPHERE!C:CC,39,0),"")</f>
        <v/>
      </c>
      <c r="AJ746" s="600" t="str">
        <f>IFERROR(VLOOKUP(cppm_pr[[#This Row],[Order Number]],'DC TM ONE'!B:CN,42,0),"")</f>
        <v/>
      </c>
      <c r="AK746" s="592"/>
      <c r="AL746" s="599"/>
      <c r="AM746" s="592"/>
      <c r="AN746" s="592"/>
      <c r="AO746" s="592"/>
      <c r="AP746" s="592"/>
      <c r="AQ746" s="598"/>
      <c r="AR746" s="592"/>
      <c r="AS746" s="592"/>
      <c r="AT746" s="598"/>
      <c r="AU746" s="592"/>
      <c r="AV746" s="592"/>
      <c r="AW746" s="592"/>
      <c r="AX746" s="592"/>
      <c r="AY746" s="592"/>
      <c r="AZ746" s="592"/>
      <c r="BA746" s="592"/>
      <c r="BB746" s="592"/>
      <c r="BC746" s="592"/>
      <c r="BD746" s="592"/>
      <c r="BE746" s="592"/>
      <c r="BF746" s="592"/>
      <c r="BG746" s="592"/>
      <c r="BH746" s="592"/>
    </row>
    <row r="747" spans="1:60" ht="12" customHeight="1">
      <c r="A747" s="600">
        <v>744</v>
      </c>
      <c r="B747" s="600"/>
      <c r="C747" s="601" t="s">
        <v>267</v>
      </c>
      <c r="D747" s="602"/>
      <c r="E747" s="600" t="s">
        <v>6058</v>
      </c>
      <c r="F747" s="603"/>
      <c r="G747" s="603"/>
      <c r="H747" s="603"/>
      <c r="I747" s="600"/>
      <c r="J747" s="600"/>
      <c r="K747" s="611"/>
      <c r="L747" s="606"/>
      <c r="M747" s="611"/>
      <c r="N747" s="606"/>
      <c r="O747" s="603"/>
      <c r="P747" s="625"/>
      <c r="Q747" s="625"/>
      <c r="R747" s="600">
        <f t="shared" si="11"/>
        <v>0</v>
      </c>
      <c r="S747" s="600"/>
      <c r="T747" s="607" t="str">
        <f>VLOOKUP(cppm_pr[[#This Row],[Status]],'All Link_LOV'!$I$32:$K$72,2,0)</f>
        <v>PO Issued</v>
      </c>
      <c r="U747" s="607" t="s">
        <v>3626</v>
      </c>
      <c r="V747" s="603">
        <v>38</v>
      </c>
      <c r="W747" s="607"/>
      <c r="X747" s="603"/>
      <c r="Y747" s="603" t="s">
        <v>6058</v>
      </c>
      <c r="Z747" s="608">
        <v>45185</v>
      </c>
      <c r="AA747" s="603"/>
      <c r="AB747" s="606"/>
      <c r="AC747" s="606"/>
      <c r="AD747" s="603"/>
      <c r="AE747" s="603"/>
      <c r="AF747" s="603" t="s">
        <v>398</v>
      </c>
      <c r="AG747" s="603" t="s">
        <v>4</v>
      </c>
      <c r="AH747" s="603"/>
      <c r="AI747" s="600" t="str">
        <f>IFERROR(VLOOKUP(cppm_pr[[#This Row],[Order Number]],SPHERE!C:CC,39,0),"")</f>
        <v/>
      </c>
      <c r="AJ747" s="600" t="str">
        <f>IFERROR(VLOOKUP(cppm_pr[[#This Row],[Order Number]],'DC TM ONE'!B:CN,42,0),"")</f>
        <v/>
      </c>
      <c r="AK747" s="603"/>
      <c r="AL747" s="609"/>
      <c r="AM747" s="603"/>
      <c r="AN747" s="603"/>
      <c r="AO747" s="603"/>
      <c r="AP747" s="603"/>
      <c r="AQ747" s="610"/>
      <c r="AR747" s="603"/>
      <c r="AS747" s="603"/>
      <c r="AT747" s="610"/>
      <c r="AU747" s="603"/>
      <c r="AV747" s="603"/>
      <c r="AW747" s="603"/>
      <c r="AX747" s="603"/>
      <c r="AY747" s="603"/>
      <c r="AZ747" s="603"/>
      <c r="BA747" s="603"/>
      <c r="BB747" s="603"/>
      <c r="BC747" s="603"/>
      <c r="BD747" s="603"/>
      <c r="BE747" s="603"/>
      <c r="BF747" s="603"/>
      <c r="BG747" s="603"/>
      <c r="BH747" s="603"/>
    </row>
    <row r="748" spans="1:60" ht="12" customHeight="1">
      <c r="A748" s="589">
        <v>745</v>
      </c>
      <c r="B748" s="589"/>
      <c r="C748" s="590" t="s">
        <v>208</v>
      </c>
      <c r="D748" s="591"/>
      <c r="E748" s="589" t="s">
        <v>6058</v>
      </c>
      <c r="F748" s="592"/>
      <c r="G748" s="592"/>
      <c r="H748" s="592"/>
      <c r="I748" s="589"/>
      <c r="J748" s="589"/>
      <c r="K748" s="593"/>
      <c r="L748" s="590"/>
      <c r="M748" s="593"/>
      <c r="N748" s="595"/>
      <c r="O748" s="592"/>
      <c r="P748" s="655"/>
      <c r="Q748" s="655"/>
      <c r="R748" s="589">
        <f t="shared" si="11"/>
        <v>0</v>
      </c>
      <c r="S748" s="589"/>
      <c r="T748" s="596" t="str">
        <f>VLOOKUP(cppm_pr[[#This Row],[Status]],'All Link_LOV'!$I$32:$K$72,2,0)</f>
        <v>Pending TP Submission</v>
      </c>
      <c r="U748" s="596" t="s">
        <v>3626</v>
      </c>
      <c r="V748" s="592">
        <v>39</v>
      </c>
      <c r="W748" s="596"/>
      <c r="X748" s="592"/>
      <c r="Y748" s="592" t="s">
        <v>6058</v>
      </c>
      <c r="Z748" s="597">
        <v>45185</v>
      </c>
      <c r="AA748" s="598"/>
      <c r="AB748" s="595"/>
      <c r="AC748" s="595"/>
      <c r="AD748" s="592"/>
      <c r="AE748" s="592"/>
      <c r="AF748" s="592" t="s">
        <v>398</v>
      </c>
      <c r="AG748" s="592" t="s">
        <v>4</v>
      </c>
      <c r="AH748" s="592"/>
      <c r="AI748" s="600" t="str">
        <f>IFERROR(VLOOKUP(cppm_pr[[#This Row],[Order Number]],SPHERE!C:CC,39,0),"")</f>
        <v/>
      </c>
      <c r="AJ748" s="600" t="str">
        <f>IFERROR(VLOOKUP(cppm_pr[[#This Row],[Order Number]],'DC TM ONE'!B:CN,42,0),"")</f>
        <v/>
      </c>
      <c r="AK748" s="592"/>
      <c r="AL748" s="599"/>
      <c r="AM748" s="592"/>
      <c r="AN748" s="592"/>
      <c r="AO748" s="592"/>
      <c r="AP748" s="592"/>
      <c r="AQ748" s="598"/>
      <c r="AR748" s="592"/>
      <c r="AS748" s="592"/>
      <c r="AT748" s="598"/>
      <c r="AU748" s="592"/>
      <c r="AV748" s="592"/>
      <c r="AW748" s="592"/>
      <c r="AX748" s="592"/>
      <c r="AY748" s="592"/>
      <c r="AZ748" s="592"/>
      <c r="BA748" s="592"/>
      <c r="BB748" s="592"/>
      <c r="BC748" s="592"/>
      <c r="BD748" s="592"/>
      <c r="BE748" s="592"/>
      <c r="BF748" s="592"/>
      <c r="BG748" s="592"/>
      <c r="BH748" s="592"/>
    </row>
    <row r="749" spans="1:60" ht="12" customHeight="1">
      <c r="A749" s="600">
        <v>746</v>
      </c>
      <c r="B749" s="600"/>
      <c r="C749" s="601" t="s">
        <v>265</v>
      </c>
      <c r="D749" s="602"/>
      <c r="E749" s="600" t="s">
        <v>6058</v>
      </c>
      <c r="F749" s="603"/>
      <c r="G749" s="603"/>
      <c r="H749" s="603"/>
      <c r="I749" s="600"/>
      <c r="J749" s="600"/>
      <c r="K749" s="611"/>
      <c r="L749" s="606"/>
      <c r="M749" s="611"/>
      <c r="N749" s="606"/>
      <c r="O749" s="603"/>
      <c r="P749" s="625"/>
      <c r="Q749" s="625"/>
      <c r="R749" s="600">
        <f t="shared" si="11"/>
        <v>0</v>
      </c>
      <c r="S749" s="600"/>
      <c r="T749" s="607" t="str">
        <f>VLOOKUP(cppm_pr[[#This Row],[Status]],'All Link_LOV'!$I$32:$K$72,2,0)</f>
        <v>Pending PR Release</v>
      </c>
      <c r="U749" s="607" t="s">
        <v>3626</v>
      </c>
      <c r="V749" s="603">
        <v>40</v>
      </c>
      <c r="W749" s="607"/>
      <c r="X749" s="603"/>
      <c r="Y749" s="603" t="s">
        <v>6058</v>
      </c>
      <c r="Z749" s="608">
        <v>45185</v>
      </c>
      <c r="AA749" s="603"/>
      <c r="AB749" s="606"/>
      <c r="AC749" s="606"/>
      <c r="AD749" s="603"/>
      <c r="AE749" s="603"/>
      <c r="AF749" s="603" t="s">
        <v>398</v>
      </c>
      <c r="AG749" s="603" t="s">
        <v>4</v>
      </c>
      <c r="AH749" s="603"/>
      <c r="AI749" s="600" t="str">
        <f>IFERROR(VLOOKUP(cppm_pr[[#This Row],[Order Number]],SPHERE!C:CC,39,0),"")</f>
        <v/>
      </c>
      <c r="AJ749" s="600" t="str">
        <f>IFERROR(VLOOKUP(cppm_pr[[#This Row],[Order Number]],'DC TM ONE'!B:CN,42,0),"")</f>
        <v/>
      </c>
      <c r="AK749" s="603"/>
      <c r="AL749" s="609"/>
      <c r="AM749" s="603"/>
      <c r="AN749" s="603"/>
      <c r="AO749" s="603"/>
      <c r="AP749" s="603"/>
      <c r="AQ749" s="610"/>
      <c r="AR749" s="603"/>
      <c r="AS749" s="603"/>
      <c r="AT749" s="610"/>
      <c r="AU749" s="603"/>
      <c r="AV749" s="603"/>
      <c r="AW749" s="603"/>
      <c r="AX749" s="603"/>
      <c r="AY749" s="603"/>
      <c r="AZ749" s="603"/>
      <c r="BA749" s="603"/>
      <c r="BB749" s="603"/>
      <c r="BC749" s="603"/>
      <c r="BD749" s="603"/>
      <c r="BE749" s="603"/>
      <c r="BF749" s="603"/>
      <c r="BG749" s="603"/>
      <c r="BH749" s="603"/>
    </row>
    <row r="750" spans="1:60" ht="12" customHeight="1">
      <c r="A750" s="589">
        <v>747</v>
      </c>
      <c r="B750" s="589"/>
      <c r="C750" s="590" t="s">
        <v>265</v>
      </c>
      <c r="D750" s="591"/>
      <c r="E750" s="589" t="s">
        <v>6058</v>
      </c>
      <c r="F750" s="592"/>
      <c r="G750" s="592"/>
      <c r="H750" s="592"/>
      <c r="I750" s="589"/>
      <c r="J750" s="589"/>
      <c r="K750" s="593"/>
      <c r="L750" s="590"/>
      <c r="M750" s="593"/>
      <c r="N750" s="595"/>
      <c r="O750" s="592"/>
      <c r="P750" s="655"/>
      <c r="Q750" s="655"/>
      <c r="R750" s="589">
        <f t="shared" si="11"/>
        <v>0</v>
      </c>
      <c r="S750" s="589"/>
      <c r="T750" s="596" t="str">
        <f>VLOOKUP(cppm_pr[[#This Row],[Status]],'All Link_LOV'!$I$32:$K$72,2,0)</f>
        <v>Pending PR Release</v>
      </c>
      <c r="U750" s="596" t="s">
        <v>3626</v>
      </c>
      <c r="V750" s="592">
        <v>41</v>
      </c>
      <c r="W750" s="596"/>
      <c r="X750" s="592"/>
      <c r="Y750" s="592" t="s">
        <v>6058</v>
      </c>
      <c r="Z750" s="597">
        <v>45185</v>
      </c>
      <c r="AA750" s="598"/>
      <c r="AB750" s="595"/>
      <c r="AC750" s="595"/>
      <c r="AD750" s="592"/>
      <c r="AE750" s="592"/>
      <c r="AF750" s="592" t="s">
        <v>398</v>
      </c>
      <c r="AG750" s="592" t="s">
        <v>4</v>
      </c>
      <c r="AH750" s="592"/>
      <c r="AI750" s="600" t="str">
        <f>IFERROR(VLOOKUP(cppm_pr[[#This Row],[Order Number]],SPHERE!C:CC,39,0),"")</f>
        <v/>
      </c>
      <c r="AJ750" s="600" t="str">
        <f>IFERROR(VLOOKUP(cppm_pr[[#This Row],[Order Number]],'DC TM ONE'!B:CN,42,0),"")</f>
        <v/>
      </c>
      <c r="AK750" s="592"/>
      <c r="AL750" s="599"/>
      <c r="AM750" s="592"/>
      <c r="AN750" s="592"/>
      <c r="AO750" s="592"/>
      <c r="AP750" s="592"/>
      <c r="AQ750" s="598"/>
      <c r="AR750" s="592"/>
      <c r="AS750" s="592"/>
      <c r="AT750" s="598"/>
      <c r="AU750" s="592"/>
      <c r="AV750" s="592"/>
      <c r="AW750" s="592"/>
      <c r="AX750" s="592"/>
      <c r="AY750" s="592"/>
      <c r="AZ750" s="592"/>
      <c r="BA750" s="592"/>
      <c r="BB750" s="592"/>
      <c r="BC750" s="592"/>
      <c r="BD750" s="592"/>
      <c r="BE750" s="592"/>
      <c r="BF750" s="592"/>
      <c r="BG750" s="592"/>
      <c r="BH750" s="592"/>
    </row>
    <row r="751" spans="1:60" ht="12" customHeight="1">
      <c r="A751" s="600">
        <v>748</v>
      </c>
      <c r="B751" s="600"/>
      <c r="C751" s="601" t="s">
        <v>265</v>
      </c>
      <c r="D751" s="602"/>
      <c r="E751" s="600" t="s">
        <v>6058</v>
      </c>
      <c r="F751" s="603"/>
      <c r="G751" s="603"/>
      <c r="H751" s="603"/>
      <c r="I751" s="600"/>
      <c r="J751" s="600"/>
      <c r="K751" s="611"/>
      <c r="L751" s="606"/>
      <c r="M751" s="611"/>
      <c r="N751" s="606"/>
      <c r="O751" s="603"/>
      <c r="P751" s="625"/>
      <c r="Q751" s="625"/>
      <c r="R751" s="600">
        <f t="shared" si="11"/>
        <v>0</v>
      </c>
      <c r="S751" s="600"/>
      <c r="T751" s="607" t="str">
        <f>VLOOKUP(cppm_pr[[#This Row],[Status]],'All Link_LOV'!$I$32:$K$72,2,0)</f>
        <v>Pending PR Release</v>
      </c>
      <c r="U751" s="607" t="s">
        <v>3626</v>
      </c>
      <c r="V751" s="603">
        <v>42</v>
      </c>
      <c r="W751" s="607"/>
      <c r="X751" s="603"/>
      <c r="Y751" s="603" t="s">
        <v>6058</v>
      </c>
      <c r="Z751" s="608">
        <v>45185</v>
      </c>
      <c r="AA751" s="603"/>
      <c r="AB751" s="606"/>
      <c r="AC751" s="606"/>
      <c r="AD751" s="603"/>
      <c r="AE751" s="603"/>
      <c r="AF751" s="603" t="s">
        <v>398</v>
      </c>
      <c r="AG751" s="603" t="s">
        <v>4</v>
      </c>
      <c r="AH751" s="603"/>
      <c r="AI751" s="600" t="str">
        <f>IFERROR(VLOOKUP(cppm_pr[[#This Row],[Order Number]],SPHERE!C:CC,39,0),"")</f>
        <v/>
      </c>
      <c r="AJ751" s="600" t="str">
        <f>IFERROR(VLOOKUP(cppm_pr[[#This Row],[Order Number]],'DC TM ONE'!B:CN,42,0),"")</f>
        <v/>
      </c>
      <c r="AK751" s="603"/>
      <c r="AL751" s="609"/>
      <c r="AM751" s="603"/>
      <c r="AN751" s="603"/>
      <c r="AO751" s="603"/>
      <c r="AP751" s="603"/>
      <c r="AQ751" s="610"/>
      <c r="AR751" s="603"/>
      <c r="AS751" s="603"/>
      <c r="AT751" s="610"/>
      <c r="AU751" s="603"/>
      <c r="AV751" s="603"/>
      <c r="AW751" s="603"/>
      <c r="AX751" s="603"/>
      <c r="AY751" s="603"/>
      <c r="AZ751" s="603"/>
      <c r="BA751" s="603"/>
      <c r="BB751" s="603"/>
      <c r="BC751" s="603"/>
      <c r="BD751" s="603"/>
      <c r="BE751" s="603"/>
      <c r="BF751" s="603"/>
      <c r="BG751" s="603"/>
      <c r="BH751" s="603"/>
    </row>
    <row r="752" spans="1:60" ht="12" customHeight="1">
      <c r="A752" s="589">
        <v>749</v>
      </c>
      <c r="B752" s="589"/>
      <c r="C752" s="590" t="s">
        <v>208</v>
      </c>
      <c r="D752" s="591"/>
      <c r="E752" s="589" t="s">
        <v>6058</v>
      </c>
      <c r="F752" s="592"/>
      <c r="G752" s="592"/>
      <c r="H752" s="592"/>
      <c r="I752" s="589"/>
      <c r="J752" s="589"/>
      <c r="K752" s="593"/>
      <c r="L752" s="590"/>
      <c r="M752" s="593"/>
      <c r="N752" s="595"/>
      <c r="O752" s="592"/>
      <c r="P752" s="655"/>
      <c r="Q752" s="655"/>
      <c r="R752" s="589">
        <f t="shared" si="11"/>
        <v>0</v>
      </c>
      <c r="S752" s="589"/>
      <c r="T752" s="596" t="str">
        <f>VLOOKUP(cppm_pr[[#This Row],[Status]],'All Link_LOV'!$I$32:$K$72,2,0)</f>
        <v>Pending TP Submission</v>
      </c>
      <c r="U752" s="596" t="s">
        <v>3626</v>
      </c>
      <c r="V752" s="592">
        <v>43</v>
      </c>
      <c r="W752" s="596"/>
      <c r="X752" s="592"/>
      <c r="Y752" s="592" t="s">
        <v>6058</v>
      </c>
      <c r="Z752" s="597">
        <v>45185</v>
      </c>
      <c r="AA752" s="598"/>
      <c r="AB752" s="595"/>
      <c r="AC752" s="595"/>
      <c r="AD752" s="592"/>
      <c r="AE752" s="592"/>
      <c r="AF752" s="592" t="s">
        <v>398</v>
      </c>
      <c r="AG752" s="592" t="s">
        <v>4</v>
      </c>
      <c r="AH752" s="592"/>
      <c r="AI752" s="600" t="str">
        <f>IFERROR(VLOOKUP(cppm_pr[[#This Row],[Order Number]],SPHERE!C:CC,39,0),"")</f>
        <v/>
      </c>
      <c r="AJ752" s="600" t="str">
        <f>IFERROR(VLOOKUP(cppm_pr[[#This Row],[Order Number]],'DC TM ONE'!B:CN,42,0),"")</f>
        <v/>
      </c>
      <c r="AK752" s="592"/>
      <c r="AL752" s="599"/>
      <c r="AM752" s="592"/>
      <c r="AN752" s="592"/>
      <c r="AO752" s="592"/>
      <c r="AP752" s="592"/>
      <c r="AQ752" s="598"/>
      <c r="AR752" s="592"/>
      <c r="AS752" s="592"/>
      <c r="AT752" s="598"/>
      <c r="AU752" s="592"/>
      <c r="AV752" s="592"/>
      <c r="AW752" s="592"/>
      <c r="AX752" s="592"/>
      <c r="AY752" s="592"/>
      <c r="AZ752" s="592"/>
      <c r="BA752" s="592"/>
      <c r="BB752" s="592"/>
      <c r="BC752" s="592"/>
      <c r="BD752" s="592"/>
      <c r="BE752" s="592"/>
      <c r="BF752" s="592"/>
      <c r="BG752" s="592"/>
      <c r="BH752" s="592"/>
    </row>
    <row r="753" spans="1:60" ht="12" customHeight="1">
      <c r="A753" s="600">
        <v>750</v>
      </c>
      <c r="B753" s="600"/>
      <c r="C753" s="601" t="s">
        <v>267</v>
      </c>
      <c r="D753" s="602"/>
      <c r="E753" s="600" t="s">
        <v>6058</v>
      </c>
      <c r="F753" s="603"/>
      <c r="G753" s="603"/>
      <c r="H753" s="603"/>
      <c r="I753" s="600"/>
      <c r="J753" s="600"/>
      <c r="K753" s="611"/>
      <c r="L753" s="606"/>
      <c r="M753" s="611"/>
      <c r="N753" s="606"/>
      <c r="O753" s="603"/>
      <c r="P753" s="625"/>
      <c r="Q753" s="625"/>
      <c r="R753" s="600">
        <f t="shared" si="11"/>
        <v>0</v>
      </c>
      <c r="S753" s="600"/>
      <c r="T753" s="607" t="str">
        <f>VLOOKUP(cppm_pr[[#This Row],[Status]],'All Link_LOV'!$I$32:$K$72,2,0)</f>
        <v>PO Issued</v>
      </c>
      <c r="U753" s="607" t="s">
        <v>3626</v>
      </c>
      <c r="V753" s="603">
        <v>44</v>
      </c>
      <c r="W753" s="607"/>
      <c r="X753" s="603"/>
      <c r="Y753" s="603" t="s">
        <v>6058</v>
      </c>
      <c r="Z753" s="608">
        <v>45185</v>
      </c>
      <c r="AA753" s="603"/>
      <c r="AB753" s="606"/>
      <c r="AC753" s="606"/>
      <c r="AD753" s="603"/>
      <c r="AE753" s="603"/>
      <c r="AF753" s="603" t="s">
        <v>398</v>
      </c>
      <c r="AG753" s="603" t="s">
        <v>4</v>
      </c>
      <c r="AH753" s="603"/>
      <c r="AI753" s="600" t="str">
        <f>IFERROR(VLOOKUP(cppm_pr[[#This Row],[Order Number]],SPHERE!C:CC,39,0),"")</f>
        <v/>
      </c>
      <c r="AJ753" s="600" t="str">
        <f>IFERROR(VLOOKUP(cppm_pr[[#This Row],[Order Number]],'DC TM ONE'!B:CN,42,0),"")</f>
        <v/>
      </c>
      <c r="AK753" s="603"/>
      <c r="AL753" s="609"/>
      <c r="AM753" s="603"/>
      <c r="AN753" s="603"/>
      <c r="AO753" s="603"/>
      <c r="AP753" s="603"/>
      <c r="AQ753" s="610"/>
      <c r="AR753" s="603"/>
      <c r="AS753" s="603"/>
      <c r="AT753" s="610"/>
      <c r="AU753" s="603"/>
      <c r="AV753" s="603"/>
      <c r="AW753" s="603"/>
      <c r="AX753" s="603"/>
      <c r="AY753" s="603"/>
      <c r="AZ753" s="603"/>
      <c r="BA753" s="603"/>
      <c r="BB753" s="603"/>
      <c r="BC753" s="603"/>
      <c r="BD753" s="603"/>
      <c r="BE753" s="603"/>
      <c r="BF753" s="603"/>
      <c r="BG753" s="603"/>
      <c r="BH753" s="603"/>
    </row>
    <row r="754" spans="1:60" ht="12" customHeight="1">
      <c r="A754" s="589">
        <v>751</v>
      </c>
      <c r="B754" s="589"/>
      <c r="C754" s="590" t="s">
        <v>208</v>
      </c>
      <c r="D754" s="591"/>
      <c r="E754" s="589" t="s">
        <v>6058</v>
      </c>
      <c r="F754" s="592"/>
      <c r="G754" s="592"/>
      <c r="H754" s="592"/>
      <c r="I754" s="589"/>
      <c r="J754" s="589"/>
      <c r="K754" s="593"/>
      <c r="L754" s="590"/>
      <c r="M754" s="593"/>
      <c r="N754" s="595"/>
      <c r="O754" s="592"/>
      <c r="P754" s="655"/>
      <c r="Q754" s="655"/>
      <c r="R754" s="589">
        <f t="shared" si="11"/>
        <v>0</v>
      </c>
      <c r="S754" s="589"/>
      <c r="T754" s="596" t="str">
        <f>VLOOKUP(cppm_pr[[#This Row],[Status]],'All Link_LOV'!$I$32:$K$72,2,0)</f>
        <v>Pending TP Submission</v>
      </c>
      <c r="U754" s="596" t="s">
        <v>3626</v>
      </c>
      <c r="V754" s="592">
        <v>45</v>
      </c>
      <c r="W754" s="596"/>
      <c r="X754" s="592"/>
      <c r="Y754" s="592" t="s">
        <v>6058</v>
      </c>
      <c r="Z754" s="597">
        <v>45185</v>
      </c>
      <c r="AA754" s="598"/>
      <c r="AB754" s="595"/>
      <c r="AC754" s="595"/>
      <c r="AD754" s="592"/>
      <c r="AE754" s="592"/>
      <c r="AF754" s="592" t="s">
        <v>398</v>
      </c>
      <c r="AG754" s="592" t="s">
        <v>4</v>
      </c>
      <c r="AH754" s="592"/>
      <c r="AI754" s="600" t="str">
        <f>IFERROR(VLOOKUP(cppm_pr[[#This Row],[Order Number]],SPHERE!C:CC,39,0),"")</f>
        <v/>
      </c>
      <c r="AJ754" s="600" t="str">
        <f>IFERROR(VLOOKUP(cppm_pr[[#This Row],[Order Number]],'DC TM ONE'!B:CN,42,0),"")</f>
        <v/>
      </c>
      <c r="AK754" s="592"/>
      <c r="AL754" s="599"/>
      <c r="AM754" s="592"/>
      <c r="AN754" s="592"/>
      <c r="AO754" s="592"/>
      <c r="AP754" s="592"/>
      <c r="AQ754" s="598"/>
      <c r="AR754" s="592"/>
      <c r="AS754" s="592"/>
      <c r="AT754" s="598"/>
      <c r="AU754" s="592"/>
      <c r="AV754" s="592"/>
      <c r="AW754" s="592"/>
      <c r="AX754" s="592"/>
      <c r="AY754" s="592"/>
      <c r="AZ754" s="592"/>
      <c r="BA754" s="592"/>
      <c r="BB754" s="592"/>
      <c r="BC754" s="592"/>
      <c r="BD754" s="592"/>
      <c r="BE754" s="592"/>
      <c r="BF754" s="592"/>
      <c r="BG754" s="592"/>
      <c r="BH754" s="592"/>
    </row>
    <row r="755" spans="1:60" ht="12" customHeight="1">
      <c r="A755" s="600">
        <v>752</v>
      </c>
      <c r="B755" s="600"/>
      <c r="C755" s="601" t="s">
        <v>267</v>
      </c>
      <c r="D755" s="602"/>
      <c r="E755" s="600" t="s">
        <v>6058</v>
      </c>
      <c r="F755" s="603"/>
      <c r="G755" s="603"/>
      <c r="H755" s="603"/>
      <c r="I755" s="600"/>
      <c r="J755" s="600"/>
      <c r="K755" s="611"/>
      <c r="L755" s="606"/>
      <c r="M755" s="611"/>
      <c r="N755" s="606"/>
      <c r="O755" s="603"/>
      <c r="P755" s="625"/>
      <c r="Q755" s="625"/>
      <c r="R755" s="600">
        <f t="shared" si="11"/>
        <v>0</v>
      </c>
      <c r="S755" s="600"/>
      <c r="T755" s="607" t="str">
        <f>VLOOKUP(cppm_pr[[#This Row],[Status]],'All Link_LOV'!$I$32:$K$72,2,0)</f>
        <v>PO Issued</v>
      </c>
      <c r="U755" s="607" t="s">
        <v>3626</v>
      </c>
      <c r="V755" s="603">
        <v>46</v>
      </c>
      <c r="W755" s="607"/>
      <c r="X755" s="603"/>
      <c r="Y755" s="603" t="s">
        <v>6058</v>
      </c>
      <c r="Z755" s="608">
        <v>45185</v>
      </c>
      <c r="AA755" s="603"/>
      <c r="AB755" s="606"/>
      <c r="AC755" s="606"/>
      <c r="AD755" s="603"/>
      <c r="AE755" s="603"/>
      <c r="AF755" s="603" t="s">
        <v>398</v>
      </c>
      <c r="AG755" s="603" t="s">
        <v>4</v>
      </c>
      <c r="AH755" s="603"/>
      <c r="AI755" s="600" t="str">
        <f>IFERROR(VLOOKUP(cppm_pr[[#This Row],[Order Number]],SPHERE!C:CC,39,0),"")</f>
        <v/>
      </c>
      <c r="AJ755" s="600" t="str">
        <f>IFERROR(VLOOKUP(cppm_pr[[#This Row],[Order Number]],'DC TM ONE'!B:CN,42,0),"")</f>
        <v/>
      </c>
      <c r="AK755" s="603"/>
      <c r="AL755" s="609"/>
      <c r="AM755" s="603"/>
      <c r="AN755" s="603"/>
      <c r="AO755" s="603"/>
      <c r="AP755" s="603"/>
      <c r="AQ755" s="610"/>
      <c r="AR755" s="603"/>
      <c r="AS755" s="603"/>
      <c r="AT755" s="610"/>
      <c r="AU755" s="603"/>
      <c r="AV755" s="603"/>
      <c r="AW755" s="603"/>
      <c r="AX755" s="603"/>
      <c r="AY755" s="603"/>
      <c r="AZ755" s="603"/>
      <c r="BA755" s="603"/>
      <c r="BB755" s="603"/>
      <c r="BC755" s="603"/>
      <c r="BD755" s="603"/>
      <c r="BE755" s="603"/>
      <c r="BF755" s="603"/>
      <c r="BG755" s="603"/>
      <c r="BH755" s="603"/>
    </row>
    <row r="756" spans="1:60" ht="12" customHeight="1">
      <c r="A756" s="589">
        <v>753</v>
      </c>
      <c r="B756" s="589"/>
      <c r="C756" s="590" t="s">
        <v>208</v>
      </c>
      <c r="D756" s="591"/>
      <c r="E756" s="589" t="s">
        <v>6058</v>
      </c>
      <c r="F756" s="592"/>
      <c r="G756" s="592"/>
      <c r="H756" s="592"/>
      <c r="I756" s="589"/>
      <c r="J756" s="589"/>
      <c r="K756" s="593"/>
      <c r="L756" s="590"/>
      <c r="M756" s="593"/>
      <c r="N756" s="595"/>
      <c r="O756" s="592"/>
      <c r="P756" s="655"/>
      <c r="Q756" s="655"/>
      <c r="R756" s="589">
        <f t="shared" si="11"/>
        <v>0</v>
      </c>
      <c r="S756" s="589"/>
      <c r="T756" s="596" t="str">
        <f>VLOOKUP(cppm_pr[[#This Row],[Status]],'All Link_LOV'!$I$32:$K$72,2,0)</f>
        <v>Pending TP Submission</v>
      </c>
      <c r="U756" s="596" t="s">
        <v>3626</v>
      </c>
      <c r="V756" s="592">
        <v>47</v>
      </c>
      <c r="W756" s="596"/>
      <c r="X756" s="592"/>
      <c r="Y756" s="592" t="s">
        <v>6058</v>
      </c>
      <c r="Z756" s="597">
        <v>45185</v>
      </c>
      <c r="AA756" s="598"/>
      <c r="AB756" s="595"/>
      <c r="AC756" s="595"/>
      <c r="AD756" s="592"/>
      <c r="AE756" s="592"/>
      <c r="AF756" s="592" t="s">
        <v>398</v>
      </c>
      <c r="AG756" s="592" t="s">
        <v>4</v>
      </c>
      <c r="AH756" s="592"/>
      <c r="AI756" s="600" t="str">
        <f>IFERROR(VLOOKUP(cppm_pr[[#This Row],[Order Number]],SPHERE!C:CC,39,0),"")</f>
        <v/>
      </c>
      <c r="AJ756" s="600" t="str">
        <f>IFERROR(VLOOKUP(cppm_pr[[#This Row],[Order Number]],'DC TM ONE'!B:CN,42,0),"")</f>
        <v/>
      </c>
      <c r="AK756" s="592"/>
      <c r="AL756" s="599"/>
      <c r="AM756" s="592"/>
      <c r="AN756" s="592"/>
      <c r="AO756" s="592"/>
      <c r="AP756" s="592"/>
      <c r="AQ756" s="598"/>
      <c r="AR756" s="592"/>
      <c r="AS756" s="592"/>
      <c r="AT756" s="598"/>
      <c r="AU756" s="592"/>
      <c r="AV756" s="592"/>
      <c r="AW756" s="592"/>
      <c r="AX756" s="592"/>
      <c r="AY756" s="592"/>
      <c r="AZ756" s="592"/>
      <c r="BA756" s="592"/>
      <c r="BB756" s="592"/>
      <c r="BC756" s="592"/>
      <c r="BD756" s="592"/>
      <c r="BE756" s="592"/>
      <c r="BF756" s="592"/>
      <c r="BG756" s="592"/>
      <c r="BH756" s="592"/>
    </row>
    <row r="757" spans="1:60" ht="12" customHeight="1">
      <c r="A757" s="600">
        <v>754</v>
      </c>
      <c r="B757" s="600"/>
      <c r="C757" s="601" t="s">
        <v>208</v>
      </c>
      <c r="D757" s="602"/>
      <c r="E757" s="600" t="s">
        <v>6058</v>
      </c>
      <c r="F757" s="603"/>
      <c r="G757" s="603"/>
      <c r="H757" s="603"/>
      <c r="I757" s="600"/>
      <c r="J757" s="600"/>
      <c r="K757" s="611"/>
      <c r="L757" s="606"/>
      <c r="M757" s="611"/>
      <c r="N757" s="606"/>
      <c r="O757" s="603"/>
      <c r="P757" s="625"/>
      <c r="Q757" s="625"/>
      <c r="R757" s="600">
        <f t="shared" si="11"/>
        <v>0</v>
      </c>
      <c r="S757" s="600"/>
      <c r="T757" s="607" t="str">
        <f>VLOOKUP(cppm_pr[[#This Row],[Status]],'All Link_LOV'!$I$32:$K$72,2,0)</f>
        <v>Pending TP Submission</v>
      </c>
      <c r="U757" s="607" t="s">
        <v>3626</v>
      </c>
      <c r="V757" s="603">
        <v>48</v>
      </c>
      <c r="W757" s="607"/>
      <c r="X757" s="603"/>
      <c r="Y757" s="603" t="s">
        <v>6058</v>
      </c>
      <c r="Z757" s="608">
        <v>45185</v>
      </c>
      <c r="AA757" s="603"/>
      <c r="AB757" s="606"/>
      <c r="AC757" s="606"/>
      <c r="AD757" s="603"/>
      <c r="AE757" s="603"/>
      <c r="AF757" s="603" t="s">
        <v>398</v>
      </c>
      <c r="AG757" s="603" t="s">
        <v>4</v>
      </c>
      <c r="AH757" s="603"/>
      <c r="AI757" s="600" t="str">
        <f>IFERROR(VLOOKUP(cppm_pr[[#This Row],[Order Number]],SPHERE!C:CC,39,0),"")</f>
        <v/>
      </c>
      <c r="AJ757" s="600" t="str">
        <f>IFERROR(VLOOKUP(cppm_pr[[#This Row],[Order Number]],'DC TM ONE'!B:CN,42,0),"")</f>
        <v/>
      </c>
      <c r="AK757" s="603"/>
      <c r="AL757" s="609"/>
      <c r="AM757" s="603"/>
      <c r="AN757" s="603"/>
      <c r="AO757" s="603"/>
      <c r="AP757" s="603"/>
      <c r="AQ757" s="610"/>
      <c r="AR757" s="603"/>
      <c r="AS757" s="603"/>
      <c r="AT757" s="610"/>
      <c r="AU757" s="603"/>
      <c r="AV757" s="603"/>
      <c r="AW757" s="603"/>
      <c r="AX757" s="603"/>
      <c r="AY757" s="603"/>
      <c r="AZ757" s="603"/>
      <c r="BA757" s="603"/>
      <c r="BB757" s="603"/>
      <c r="BC757" s="603"/>
      <c r="BD757" s="603"/>
      <c r="BE757" s="603"/>
      <c r="BF757" s="603"/>
      <c r="BG757" s="603"/>
      <c r="BH757" s="603"/>
    </row>
    <row r="758" spans="1:60" ht="12" customHeight="1">
      <c r="A758" s="589">
        <v>755</v>
      </c>
      <c r="B758" s="589"/>
      <c r="C758" s="590" t="s">
        <v>208</v>
      </c>
      <c r="D758" s="591"/>
      <c r="E758" s="589" t="s">
        <v>6058</v>
      </c>
      <c r="F758" s="592"/>
      <c r="G758" s="592"/>
      <c r="H758" s="592"/>
      <c r="I758" s="589"/>
      <c r="J758" s="589"/>
      <c r="K758" s="593"/>
      <c r="L758" s="590"/>
      <c r="M758" s="593"/>
      <c r="N758" s="595"/>
      <c r="O758" s="592"/>
      <c r="P758" s="655"/>
      <c r="Q758" s="655"/>
      <c r="R758" s="589">
        <f t="shared" si="11"/>
        <v>0</v>
      </c>
      <c r="S758" s="589"/>
      <c r="T758" s="596" t="str">
        <f>VLOOKUP(cppm_pr[[#This Row],[Status]],'All Link_LOV'!$I$32:$K$72,2,0)</f>
        <v>Pending TP Submission</v>
      </c>
      <c r="U758" s="596" t="s">
        <v>3626</v>
      </c>
      <c r="V758" s="592">
        <v>49</v>
      </c>
      <c r="W758" s="596"/>
      <c r="X758" s="592"/>
      <c r="Y758" s="592" t="s">
        <v>6058</v>
      </c>
      <c r="Z758" s="597">
        <v>45185</v>
      </c>
      <c r="AA758" s="598"/>
      <c r="AB758" s="595"/>
      <c r="AC758" s="595"/>
      <c r="AD758" s="592"/>
      <c r="AE758" s="592"/>
      <c r="AF758" s="592" t="s">
        <v>398</v>
      </c>
      <c r="AG758" s="592" t="s">
        <v>4</v>
      </c>
      <c r="AH758" s="592"/>
      <c r="AI758" s="600" t="str">
        <f>IFERROR(VLOOKUP(cppm_pr[[#This Row],[Order Number]],SPHERE!C:CC,39,0),"")</f>
        <v/>
      </c>
      <c r="AJ758" s="600" t="str">
        <f>IFERROR(VLOOKUP(cppm_pr[[#This Row],[Order Number]],'DC TM ONE'!B:CN,42,0),"")</f>
        <v/>
      </c>
      <c r="AK758" s="592"/>
      <c r="AL758" s="599"/>
      <c r="AM758" s="592"/>
      <c r="AN758" s="592"/>
      <c r="AO758" s="592"/>
      <c r="AP758" s="592"/>
      <c r="AQ758" s="598"/>
      <c r="AR758" s="592"/>
      <c r="AS758" s="592"/>
      <c r="AT758" s="598"/>
      <c r="AU758" s="592"/>
      <c r="AV758" s="592"/>
      <c r="AW758" s="592"/>
      <c r="AX758" s="592"/>
      <c r="AY758" s="592"/>
      <c r="AZ758" s="592"/>
      <c r="BA758" s="592"/>
      <c r="BB758" s="592"/>
      <c r="BC758" s="592"/>
      <c r="BD758" s="592"/>
      <c r="BE758" s="592"/>
      <c r="BF758" s="592"/>
      <c r="BG758" s="592"/>
      <c r="BH758" s="592"/>
    </row>
    <row r="759" spans="1:60" ht="12" customHeight="1">
      <c r="A759" s="600">
        <v>756</v>
      </c>
      <c r="B759" s="600"/>
      <c r="C759" s="601" t="s">
        <v>208</v>
      </c>
      <c r="D759" s="602"/>
      <c r="E759" s="600" t="s">
        <v>6058</v>
      </c>
      <c r="F759" s="603"/>
      <c r="G759" s="603"/>
      <c r="H759" s="603"/>
      <c r="I759" s="600"/>
      <c r="J759" s="600"/>
      <c r="K759" s="611"/>
      <c r="L759" s="606"/>
      <c r="M759" s="611"/>
      <c r="N759" s="606"/>
      <c r="O759" s="603"/>
      <c r="P759" s="625"/>
      <c r="Q759" s="625"/>
      <c r="R759" s="600">
        <f t="shared" si="11"/>
        <v>0</v>
      </c>
      <c r="S759" s="600"/>
      <c r="T759" s="607" t="str">
        <f>VLOOKUP(cppm_pr[[#This Row],[Status]],'All Link_LOV'!$I$32:$K$72,2,0)</f>
        <v>Pending TP Submission</v>
      </c>
      <c r="U759" s="607" t="s">
        <v>3626</v>
      </c>
      <c r="V759" s="603">
        <v>50</v>
      </c>
      <c r="W759" s="607"/>
      <c r="X759" s="603"/>
      <c r="Y759" s="603" t="s">
        <v>6058</v>
      </c>
      <c r="Z759" s="608">
        <v>45185</v>
      </c>
      <c r="AA759" s="603"/>
      <c r="AB759" s="606"/>
      <c r="AC759" s="606"/>
      <c r="AD759" s="603"/>
      <c r="AE759" s="603"/>
      <c r="AF759" s="603" t="s">
        <v>398</v>
      </c>
      <c r="AG759" s="603" t="s">
        <v>4</v>
      </c>
      <c r="AH759" s="603"/>
      <c r="AI759" s="600" t="str">
        <f>IFERROR(VLOOKUP(cppm_pr[[#This Row],[Order Number]],SPHERE!C:CC,39,0),"")</f>
        <v/>
      </c>
      <c r="AJ759" s="600" t="str">
        <f>IFERROR(VLOOKUP(cppm_pr[[#This Row],[Order Number]],'DC TM ONE'!B:CN,42,0),"")</f>
        <v/>
      </c>
      <c r="AK759" s="603"/>
      <c r="AL759" s="609"/>
      <c r="AM759" s="603"/>
      <c r="AN759" s="603"/>
      <c r="AO759" s="603"/>
      <c r="AP759" s="603"/>
      <c r="AQ759" s="610"/>
      <c r="AR759" s="603"/>
      <c r="AS759" s="603"/>
      <c r="AT759" s="610"/>
      <c r="AU759" s="603"/>
      <c r="AV759" s="603"/>
      <c r="AW759" s="603"/>
      <c r="AX759" s="603"/>
      <c r="AY759" s="603"/>
      <c r="AZ759" s="603"/>
      <c r="BA759" s="603"/>
      <c r="BB759" s="603"/>
      <c r="BC759" s="603"/>
      <c r="BD759" s="603"/>
      <c r="BE759" s="603"/>
      <c r="BF759" s="603"/>
      <c r="BG759" s="603"/>
      <c r="BH759" s="603"/>
    </row>
    <row r="760" spans="1:60" ht="12" customHeight="1">
      <c r="A760" s="589">
        <v>757</v>
      </c>
      <c r="B760" s="589"/>
      <c r="C760" s="590" t="s">
        <v>208</v>
      </c>
      <c r="D760" s="591"/>
      <c r="E760" s="589" t="s">
        <v>6058</v>
      </c>
      <c r="F760" s="592"/>
      <c r="G760" s="592"/>
      <c r="H760" s="592"/>
      <c r="I760" s="589"/>
      <c r="J760" s="589"/>
      <c r="K760" s="593"/>
      <c r="L760" s="590"/>
      <c r="M760" s="593"/>
      <c r="N760" s="595"/>
      <c r="O760" s="592"/>
      <c r="P760" s="655"/>
      <c r="Q760" s="655"/>
      <c r="R760" s="589">
        <f t="shared" si="11"/>
        <v>0</v>
      </c>
      <c r="S760" s="589"/>
      <c r="T760" s="596" t="str">
        <f>VLOOKUP(cppm_pr[[#This Row],[Status]],'All Link_LOV'!$I$32:$K$72,2,0)</f>
        <v>Pending TP Submission</v>
      </c>
      <c r="U760" s="596" t="s">
        <v>3626</v>
      </c>
      <c r="V760" s="592">
        <v>51</v>
      </c>
      <c r="W760" s="596"/>
      <c r="X760" s="592"/>
      <c r="Y760" s="592" t="s">
        <v>6058</v>
      </c>
      <c r="Z760" s="597">
        <v>45185</v>
      </c>
      <c r="AA760" s="598"/>
      <c r="AB760" s="595"/>
      <c r="AC760" s="595"/>
      <c r="AD760" s="592"/>
      <c r="AE760" s="592"/>
      <c r="AF760" s="592" t="s">
        <v>398</v>
      </c>
      <c r="AG760" s="592" t="s">
        <v>4</v>
      </c>
      <c r="AH760" s="592"/>
      <c r="AI760" s="600" t="str">
        <f>IFERROR(VLOOKUP(cppm_pr[[#This Row],[Order Number]],SPHERE!C:CC,39,0),"")</f>
        <v/>
      </c>
      <c r="AJ760" s="600" t="str">
        <f>IFERROR(VLOOKUP(cppm_pr[[#This Row],[Order Number]],'DC TM ONE'!B:CN,42,0),"")</f>
        <v/>
      </c>
      <c r="AK760" s="592"/>
      <c r="AL760" s="599"/>
      <c r="AM760" s="592"/>
      <c r="AN760" s="592"/>
      <c r="AO760" s="592"/>
      <c r="AP760" s="592"/>
      <c r="AQ760" s="598"/>
      <c r="AR760" s="592"/>
      <c r="AS760" s="592"/>
      <c r="AT760" s="598"/>
      <c r="AU760" s="592"/>
      <c r="AV760" s="592"/>
      <c r="AW760" s="592"/>
      <c r="AX760" s="592"/>
      <c r="AY760" s="592"/>
      <c r="AZ760" s="592"/>
      <c r="BA760" s="592"/>
      <c r="BB760" s="592"/>
      <c r="BC760" s="592"/>
      <c r="BD760" s="592"/>
      <c r="BE760" s="592"/>
      <c r="BF760" s="592"/>
      <c r="BG760" s="592"/>
      <c r="BH760" s="592"/>
    </row>
    <row r="761" spans="1:60" ht="12" customHeight="1">
      <c r="A761" s="600">
        <v>758</v>
      </c>
      <c r="B761" s="600"/>
      <c r="C761" s="601" t="s">
        <v>208</v>
      </c>
      <c r="D761" s="602"/>
      <c r="E761" s="600" t="s">
        <v>6058</v>
      </c>
      <c r="F761" s="603"/>
      <c r="G761" s="603"/>
      <c r="H761" s="603"/>
      <c r="I761" s="600"/>
      <c r="J761" s="600"/>
      <c r="K761" s="611"/>
      <c r="L761" s="606"/>
      <c r="M761" s="611"/>
      <c r="N761" s="606"/>
      <c r="O761" s="603"/>
      <c r="P761" s="625"/>
      <c r="Q761" s="625"/>
      <c r="R761" s="600">
        <f t="shared" si="11"/>
        <v>0</v>
      </c>
      <c r="S761" s="600"/>
      <c r="T761" s="607" t="str">
        <f>VLOOKUP(cppm_pr[[#This Row],[Status]],'All Link_LOV'!$I$32:$K$72,2,0)</f>
        <v>Pending TP Submission</v>
      </c>
      <c r="U761" s="607" t="s">
        <v>3626</v>
      </c>
      <c r="V761" s="603">
        <v>52</v>
      </c>
      <c r="W761" s="607"/>
      <c r="X761" s="603"/>
      <c r="Y761" s="603" t="s">
        <v>6058</v>
      </c>
      <c r="Z761" s="608">
        <v>45185</v>
      </c>
      <c r="AA761" s="603"/>
      <c r="AB761" s="606"/>
      <c r="AC761" s="606"/>
      <c r="AD761" s="603"/>
      <c r="AE761" s="603"/>
      <c r="AF761" s="603" t="s">
        <v>398</v>
      </c>
      <c r="AG761" s="603" t="s">
        <v>4</v>
      </c>
      <c r="AH761" s="603"/>
      <c r="AI761" s="600" t="str">
        <f>IFERROR(VLOOKUP(cppm_pr[[#This Row],[Order Number]],SPHERE!C:CC,39,0),"")</f>
        <v/>
      </c>
      <c r="AJ761" s="600" t="str">
        <f>IFERROR(VLOOKUP(cppm_pr[[#This Row],[Order Number]],'DC TM ONE'!B:CN,42,0),"")</f>
        <v/>
      </c>
      <c r="AK761" s="603"/>
      <c r="AL761" s="609"/>
      <c r="AM761" s="603"/>
      <c r="AN761" s="603"/>
      <c r="AO761" s="603"/>
      <c r="AP761" s="603"/>
      <c r="AQ761" s="610"/>
      <c r="AR761" s="603"/>
      <c r="AS761" s="603"/>
      <c r="AT761" s="610"/>
      <c r="AU761" s="603"/>
      <c r="AV761" s="603"/>
      <c r="AW761" s="603"/>
      <c r="AX761" s="603"/>
      <c r="AY761" s="603"/>
      <c r="AZ761" s="603"/>
      <c r="BA761" s="603"/>
      <c r="BB761" s="603"/>
      <c r="BC761" s="603"/>
      <c r="BD761" s="603"/>
      <c r="BE761" s="603"/>
      <c r="BF761" s="603"/>
      <c r="BG761" s="603"/>
      <c r="BH761" s="603"/>
    </row>
    <row r="762" spans="1:60" ht="12" customHeight="1">
      <c r="A762" s="589">
        <v>759</v>
      </c>
      <c r="B762" s="589"/>
      <c r="C762" s="590" t="s">
        <v>208</v>
      </c>
      <c r="D762" s="591"/>
      <c r="E762" s="589" t="s">
        <v>6058</v>
      </c>
      <c r="F762" s="592"/>
      <c r="G762" s="592"/>
      <c r="H762" s="592"/>
      <c r="I762" s="589"/>
      <c r="J762" s="589"/>
      <c r="K762" s="593"/>
      <c r="L762" s="590"/>
      <c r="M762" s="593"/>
      <c r="N762" s="595"/>
      <c r="O762" s="592"/>
      <c r="P762" s="655"/>
      <c r="Q762" s="655"/>
      <c r="R762" s="589">
        <f t="shared" si="11"/>
        <v>0</v>
      </c>
      <c r="S762" s="589"/>
      <c r="T762" s="596" t="str">
        <f>VLOOKUP(cppm_pr[[#This Row],[Status]],'All Link_LOV'!$I$32:$K$72,2,0)</f>
        <v>Pending TP Submission</v>
      </c>
      <c r="U762" s="596" t="s">
        <v>3626</v>
      </c>
      <c r="V762" s="592">
        <v>53</v>
      </c>
      <c r="W762" s="596"/>
      <c r="X762" s="592"/>
      <c r="Y762" s="592" t="s">
        <v>6058</v>
      </c>
      <c r="Z762" s="597">
        <v>45185</v>
      </c>
      <c r="AA762" s="598"/>
      <c r="AB762" s="595"/>
      <c r="AC762" s="595"/>
      <c r="AD762" s="592"/>
      <c r="AE762" s="592"/>
      <c r="AF762" s="592" t="s">
        <v>398</v>
      </c>
      <c r="AG762" s="592" t="s">
        <v>4</v>
      </c>
      <c r="AH762" s="592"/>
      <c r="AI762" s="600" t="str">
        <f>IFERROR(VLOOKUP(cppm_pr[[#This Row],[Order Number]],SPHERE!C:CC,39,0),"")</f>
        <v/>
      </c>
      <c r="AJ762" s="600" t="str">
        <f>IFERROR(VLOOKUP(cppm_pr[[#This Row],[Order Number]],'DC TM ONE'!B:CN,42,0),"")</f>
        <v/>
      </c>
      <c r="AK762" s="592"/>
      <c r="AL762" s="599"/>
      <c r="AM762" s="592"/>
      <c r="AN762" s="592"/>
      <c r="AO762" s="592"/>
      <c r="AP762" s="592"/>
      <c r="AQ762" s="598"/>
      <c r="AR762" s="592"/>
      <c r="AS762" s="592"/>
      <c r="AT762" s="598"/>
      <c r="AU762" s="592"/>
      <c r="AV762" s="592"/>
      <c r="AW762" s="592"/>
      <c r="AX762" s="592"/>
      <c r="AY762" s="592"/>
      <c r="AZ762" s="592"/>
      <c r="BA762" s="592"/>
      <c r="BB762" s="592"/>
      <c r="BC762" s="592"/>
      <c r="BD762" s="592"/>
      <c r="BE762" s="592"/>
      <c r="BF762" s="592"/>
      <c r="BG762" s="592"/>
      <c r="BH762" s="592"/>
    </row>
    <row r="763" spans="1:60" ht="12" customHeight="1">
      <c r="A763" s="600">
        <v>760</v>
      </c>
      <c r="B763" s="600"/>
      <c r="C763" s="601" t="s">
        <v>265</v>
      </c>
      <c r="D763" s="602"/>
      <c r="E763" s="600" t="s">
        <v>6058</v>
      </c>
      <c r="F763" s="603"/>
      <c r="G763" s="603"/>
      <c r="H763" s="603"/>
      <c r="I763" s="600"/>
      <c r="J763" s="600"/>
      <c r="K763" s="611"/>
      <c r="L763" s="606"/>
      <c r="M763" s="611"/>
      <c r="N763" s="606"/>
      <c r="O763" s="603"/>
      <c r="P763" s="625"/>
      <c r="Q763" s="625"/>
      <c r="R763" s="600">
        <f t="shared" si="11"/>
        <v>0</v>
      </c>
      <c r="S763" s="600"/>
      <c r="T763" s="607" t="str">
        <f>VLOOKUP(cppm_pr[[#This Row],[Status]],'All Link_LOV'!$I$32:$K$72,2,0)</f>
        <v>Pending PR Release</v>
      </c>
      <c r="U763" s="607" t="s">
        <v>3626</v>
      </c>
      <c r="V763" s="603">
        <v>54</v>
      </c>
      <c r="W763" s="607"/>
      <c r="X763" s="603"/>
      <c r="Y763" s="603" t="s">
        <v>6058</v>
      </c>
      <c r="Z763" s="608">
        <v>45185</v>
      </c>
      <c r="AA763" s="603"/>
      <c r="AB763" s="606"/>
      <c r="AC763" s="606"/>
      <c r="AD763" s="603"/>
      <c r="AE763" s="603"/>
      <c r="AF763" s="603" t="s">
        <v>398</v>
      </c>
      <c r="AG763" s="603" t="s">
        <v>4</v>
      </c>
      <c r="AH763" s="603"/>
      <c r="AI763" s="600" t="str">
        <f>IFERROR(VLOOKUP(cppm_pr[[#This Row],[Order Number]],SPHERE!C:CC,39,0),"")</f>
        <v/>
      </c>
      <c r="AJ763" s="600" t="str">
        <f>IFERROR(VLOOKUP(cppm_pr[[#This Row],[Order Number]],'DC TM ONE'!B:CN,42,0),"")</f>
        <v/>
      </c>
      <c r="AK763" s="603"/>
      <c r="AL763" s="609"/>
      <c r="AM763" s="603"/>
      <c r="AN763" s="603"/>
      <c r="AO763" s="603"/>
      <c r="AP763" s="603"/>
      <c r="AQ763" s="610"/>
      <c r="AR763" s="603"/>
      <c r="AS763" s="603"/>
      <c r="AT763" s="610"/>
      <c r="AU763" s="603"/>
      <c r="AV763" s="603"/>
      <c r="AW763" s="603"/>
      <c r="AX763" s="603"/>
      <c r="AY763" s="603"/>
      <c r="AZ763" s="603"/>
      <c r="BA763" s="603"/>
      <c r="BB763" s="603"/>
      <c r="BC763" s="603"/>
      <c r="BD763" s="603"/>
      <c r="BE763" s="603"/>
      <c r="BF763" s="603"/>
      <c r="BG763" s="603"/>
      <c r="BH763" s="603"/>
    </row>
    <row r="764" spans="1:60" ht="12" customHeight="1">
      <c r="A764" s="589">
        <v>761</v>
      </c>
      <c r="B764" s="589"/>
      <c r="C764" s="590" t="s">
        <v>208</v>
      </c>
      <c r="D764" s="591"/>
      <c r="E764" s="589" t="s">
        <v>6058</v>
      </c>
      <c r="F764" s="592"/>
      <c r="G764" s="592"/>
      <c r="H764" s="592"/>
      <c r="I764" s="589"/>
      <c r="J764" s="589"/>
      <c r="K764" s="593"/>
      <c r="L764" s="590"/>
      <c r="M764" s="593"/>
      <c r="N764" s="595"/>
      <c r="O764" s="592"/>
      <c r="P764" s="655"/>
      <c r="Q764" s="655"/>
      <c r="R764" s="589">
        <f t="shared" si="11"/>
        <v>0</v>
      </c>
      <c r="S764" s="589"/>
      <c r="T764" s="596" t="str">
        <f>VLOOKUP(cppm_pr[[#This Row],[Status]],'All Link_LOV'!$I$32:$K$72,2,0)</f>
        <v>Pending TP Submission</v>
      </c>
      <c r="U764" s="596" t="s">
        <v>3626</v>
      </c>
      <c r="V764" s="592">
        <v>55</v>
      </c>
      <c r="W764" s="596"/>
      <c r="X764" s="592"/>
      <c r="Y764" s="592" t="s">
        <v>6058</v>
      </c>
      <c r="Z764" s="597">
        <v>45185</v>
      </c>
      <c r="AA764" s="598"/>
      <c r="AB764" s="595"/>
      <c r="AC764" s="595"/>
      <c r="AD764" s="592"/>
      <c r="AE764" s="592"/>
      <c r="AF764" s="592" t="s">
        <v>398</v>
      </c>
      <c r="AG764" s="592" t="s">
        <v>4</v>
      </c>
      <c r="AH764" s="592"/>
      <c r="AI764" s="600" t="str">
        <f>IFERROR(VLOOKUP(cppm_pr[[#This Row],[Order Number]],SPHERE!C:CC,39,0),"")</f>
        <v/>
      </c>
      <c r="AJ764" s="600" t="str">
        <f>IFERROR(VLOOKUP(cppm_pr[[#This Row],[Order Number]],'DC TM ONE'!B:CN,42,0),"")</f>
        <v/>
      </c>
      <c r="AK764" s="592"/>
      <c r="AL764" s="599"/>
      <c r="AM764" s="592"/>
      <c r="AN764" s="592"/>
      <c r="AO764" s="592"/>
      <c r="AP764" s="592"/>
      <c r="AQ764" s="598"/>
      <c r="AR764" s="592"/>
      <c r="AS764" s="592"/>
      <c r="AT764" s="598"/>
      <c r="AU764" s="592"/>
      <c r="AV764" s="592"/>
      <c r="AW764" s="592"/>
      <c r="AX764" s="592"/>
      <c r="AY764" s="592"/>
      <c r="AZ764" s="592"/>
      <c r="BA764" s="592"/>
      <c r="BB764" s="592"/>
      <c r="BC764" s="592"/>
      <c r="BD764" s="592"/>
      <c r="BE764" s="592"/>
      <c r="BF764" s="592"/>
      <c r="BG764" s="592"/>
      <c r="BH764" s="592"/>
    </row>
    <row r="765" spans="1:60" ht="12" customHeight="1">
      <c r="A765" s="600">
        <v>762</v>
      </c>
      <c r="B765" s="600"/>
      <c r="C765" s="601" t="s">
        <v>208</v>
      </c>
      <c r="D765" s="602"/>
      <c r="E765" s="600" t="s">
        <v>6058</v>
      </c>
      <c r="F765" s="603"/>
      <c r="G765" s="603"/>
      <c r="H765" s="603"/>
      <c r="I765" s="600"/>
      <c r="J765" s="600"/>
      <c r="K765" s="611"/>
      <c r="L765" s="606"/>
      <c r="M765" s="611"/>
      <c r="N765" s="606"/>
      <c r="O765" s="603"/>
      <c r="P765" s="625"/>
      <c r="Q765" s="625"/>
      <c r="R765" s="600">
        <f t="shared" si="11"/>
        <v>0</v>
      </c>
      <c r="S765" s="600"/>
      <c r="T765" s="607" t="str">
        <f>VLOOKUP(cppm_pr[[#This Row],[Status]],'All Link_LOV'!$I$32:$K$72,2,0)</f>
        <v>Pending TP Submission</v>
      </c>
      <c r="U765" s="607" t="s">
        <v>3626</v>
      </c>
      <c r="V765" s="603">
        <v>56</v>
      </c>
      <c r="W765" s="607"/>
      <c r="X765" s="603"/>
      <c r="Y765" s="603" t="s">
        <v>6058</v>
      </c>
      <c r="Z765" s="608">
        <v>45185</v>
      </c>
      <c r="AA765" s="603"/>
      <c r="AB765" s="606"/>
      <c r="AC765" s="606"/>
      <c r="AD765" s="603"/>
      <c r="AE765" s="603"/>
      <c r="AF765" s="603" t="s">
        <v>398</v>
      </c>
      <c r="AG765" s="603" t="s">
        <v>4</v>
      </c>
      <c r="AH765" s="603"/>
      <c r="AI765" s="600" t="str">
        <f>IFERROR(VLOOKUP(cppm_pr[[#This Row],[Order Number]],SPHERE!C:CC,39,0),"")</f>
        <v/>
      </c>
      <c r="AJ765" s="600" t="str">
        <f>IFERROR(VLOOKUP(cppm_pr[[#This Row],[Order Number]],'DC TM ONE'!B:CN,42,0),"")</f>
        <v/>
      </c>
      <c r="AK765" s="603"/>
      <c r="AL765" s="609"/>
      <c r="AM765" s="603"/>
      <c r="AN765" s="603"/>
      <c r="AO765" s="603"/>
      <c r="AP765" s="603"/>
      <c r="AQ765" s="610"/>
      <c r="AR765" s="603"/>
      <c r="AS765" s="603"/>
      <c r="AT765" s="610"/>
      <c r="AU765" s="603"/>
      <c r="AV765" s="603"/>
      <c r="AW765" s="603"/>
      <c r="AX765" s="603"/>
      <c r="AY765" s="603"/>
      <c r="AZ765" s="603"/>
      <c r="BA765" s="603"/>
      <c r="BB765" s="603"/>
      <c r="BC765" s="603"/>
      <c r="BD765" s="603"/>
      <c r="BE765" s="603"/>
      <c r="BF765" s="603"/>
      <c r="BG765" s="603"/>
      <c r="BH765" s="603"/>
    </row>
    <row r="766" spans="1:60" ht="12" customHeight="1">
      <c r="A766" s="589">
        <v>763</v>
      </c>
      <c r="B766" s="589"/>
      <c r="C766" s="590" t="s">
        <v>208</v>
      </c>
      <c r="D766" s="591"/>
      <c r="E766" s="589" t="s">
        <v>6058</v>
      </c>
      <c r="F766" s="592"/>
      <c r="G766" s="592"/>
      <c r="H766" s="592"/>
      <c r="I766" s="589"/>
      <c r="J766" s="589"/>
      <c r="K766" s="593"/>
      <c r="L766" s="590"/>
      <c r="M766" s="593"/>
      <c r="N766" s="595"/>
      <c r="O766" s="592"/>
      <c r="P766" s="655"/>
      <c r="Q766" s="655"/>
      <c r="R766" s="589">
        <f t="shared" si="11"/>
        <v>0</v>
      </c>
      <c r="S766" s="589"/>
      <c r="T766" s="596" t="str">
        <f>VLOOKUP(cppm_pr[[#This Row],[Status]],'All Link_LOV'!$I$32:$K$72,2,0)</f>
        <v>Pending TP Submission</v>
      </c>
      <c r="U766" s="596" t="s">
        <v>3626</v>
      </c>
      <c r="V766" s="592">
        <v>57</v>
      </c>
      <c r="W766" s="596"/>
      <c r="X766" s="592"/>
      <c r="Y766" s="592" t="s">
        <v>6058</v>
      </c>
      <c r="Z766" s="597">
        <v>45185</v>
      </c>
      <c r="AA766" s="598"/>
      <c r="AB766" s="595"/>
      <c r="AC766" s="595"/>
      <c r="AD766" s="592"/>
      <c r="AE766" s="592"/>
      <c r="AF766" s="592" t="s">
        <v>398</v>
      </c>
      <c r="AG766" s="592" t="s">
        <v>4</v>
      </c>
      <c r="AH766" s="592"/>
      <c r="AI766" s="600" t="str">
        <f>IFERROR(VLOOKUP(cppm_pr[[#This Row],[Order Number]],SPHERE!C:CC,39,0),"")</f>
        <v/>
      </c>
      <c r="AJ766" s="600" t="str">
        <f>IFERROR(VLOOKUP(cppm_pr[[#This Row],[Order Number]],'DC TM ONE'!B:CN,42,0),"")</f>
        <v/>
      </c>
      <c r="AK766" s="592"/>
      <c r="AL766" s="599"/>
      <c r="AM766" s="592"/>
      <c r="AN766" s="592"/>
      <c r="AO766" s="592"/>
      <c r="AP766" s="592"/>
      <c r="AQ766" s="598"/>
      <c r="AR766" s="592"/>
      <c r="AS766" s="592"/>
      <c r="AT766" s="598"/>
      <c r="AU766" s="592"/>
      <c r="AV766" s="592"/>
      <c r="AW766" s="592"/>
      <c r="AX766" s="592"/>
      <c r="AY766" s="592"/>
      <c r="AZ766" s="592"/>
      <c r="BA766" s="592"/>
      <c r="BB766" s="592"/>
      <c r="BC766" s="592"/>
      <c r="BD766" s="592"/>
      <c r="BE766" s="592"/>
      <c r="BF766" s="592"/>
      <c r="BG766" s="592"/>
      <c r="BH766" s="592"/>
    </row>
    <row r="767" spans="1:60" ht="12" customHeight="1">
      <c r="A767" s="600">
        <v>764</v>
      </c>
      <c r="B767" s="600"/>
      <c r="C767" s="601" t="s">
        <v>208</v>
      </c>
      <c r="D767" s="602"/>
      <c r="E767" s="600" t="s">
        <v>6058</v>
      </c>
      <c r="F767" s="603"/>
      <c r="G767" s="603"/>
      <c r="H767" s="603"/>
      <c r="I767" s="600"/>
      <c r="J767" s="600"/>
      <c r="K767" s="611"/>
      <c r="L767" s="606"/>
      <c r="M767" s="611"/>
      <c r="N767" s="606"/>
      <c r="O767" s="603"/>
      <c r="P767" s="625"/>
      <c r="Q767" s="625"/>
      <c r="R767" s="600">
        <f t="shared" si="11"/>
        <v>0</v>
      </c>
      <c r="S767" s="600"/>
      <c r="T767" s="607" t="str">
        <f>VLOOKUP(cppm_pr[[#This Row],[Status]],'All Link_LOV'!$I$32:$K$72,2,0)</f>
        <v>Pending TP Submission</v>
      </c>
      <c r="U767" s="607" t="s">
        <v>3626</v>
      </c>
      <c r="V767" s="603">
        <v>58</v>
      </c>
      <c r="W767" s="607"/>
      <c r="X767" s="603"/>
      <c r="Y767" s="603" t="s">
        <v>6058</v>
      </c>
      <c r="Z767" s="608">
        <v>45185</v>
      </c>
      <c r="AA767" s="603"/>
      <c r="AB767" s="606"/>
      <c r="AC767" s="606"/>
      <c r="AD767" s="603"/>
      <c r="AE767" s="603"/>
      <c r="AF767" s="603" t="s">
        <v>398</v>
      </c>
      <c r="AG767" s="603" t="s">
        <v>4</v>
      </c>
      <c r="AH767" s="603"/>
      <c r="AI767" s="600" t="str">
        <f>IFERROR(VLOOKUP(cppm_pr[[#This Row],[Order Number]],SPHERE!C:CC,39,0),"")</f>
        <v/>
      </c>
      <c r="AJ767" s="600" t="str">
        <f>IFERROR(VLOOKUP(cppm_pr[[#This Row],[Order Number]],'DC TM ONE'!B:CN,42,0),"")</f>
        <v/>
      </c>
      <c r="AK767" s="603"/>
      <c r="AL767" s="609"/>
      <c r="AM767" s="603"/>
      <c r="AN767" s="603"/>
      <c r="AO767" s="603"/>
      <c r="AP767" s="603"/>
      <c r="AQ767" s="610"/>
      <c r="AR767" s="603"/>
      <c r="AS767" s="603"/>
      <c r="AT767" s="610"/>
      <c r="AU767" s="603"/>
      <c r="AV767" s="603"/>
      <c r="AW767" s="603"/>
      <c r="AX767" s="603"/>
      <c r="AY767" s="603"/>
      <c r="AZ767" s="603"/>
      <c r="BA767" s="603"/>
      <c r="BB767" s="603"/>
      <c r="BC767" s="603"/>
      <c r="BD767" s="603"/>
      <c r="BE767" s="603"/>
      <c r="BF767" s="603"/>
      <c r="BG767" s="603"/>
      <c r="BH767" s="603"/>
    </row>
    <row r="768" spans="1:60" ht="12" customHeight="1">
      <c r="A768" s="589">
        <v>765</v>
      </c>
      <c r="B768" s="589"/>
      <c r="C768" s="590" t="s">
        <v>208</v>
      </c>
      <c r="D768" s="591"/>
      <c r="E768" s="589" t="s">
        <v>6058</v>
      </c>
      <c r="F768" s="592"/>
      <c r="G768" s="592"/>
      <c r="H768" s="592"/>
      <c r="I768" s="589"/>
      <c r="J768" s="589"/>
      <c r="K768" s="593"/>
      <c r="L768" s="590"/>
      <c r="M768" s="593"/>
      <c r="N768" s="595"/>
      <c r="O768" s="592"/>
      <c r="P768" s="655"/>
      <c r="Q768" s="655"/>
      <c r="R768" s="589">
        <f t="shared" si="11"/>
        <v>0</v>
      </c>
      <c r="S768" s="589"/>
      <c r="T768" s="596" t="str">
        <f>VLOOKUP(cppm_pr[[#This Row],[Status]],'All Link_LOV'!$I$32:$K$72,2,0)</f>
        <v>Pending TP Submission</v>
      </c>
      <c r="U768" s="596" t="s">
        <v>3626</v>
      </c>
      <c r="V768" s="592">
        <v>59</v>
      </c>
      <c r="W768" s="596"/>
      <c r="X768" s="592"/>
      <c r="Y768" s="592" t="s">
        <v>6058</v>
      </c>
      <c r="Z768" s="597">
        <v>45185</v>
      </c>
      <c r="AA768" s="598"/>
      <c r="AB768" s="595"/>
      <c r="AC768" s="595"/>
      <c r="AD768" s="592"/>
      <c r="AE768" s="592"/>
      <c r="AF768" s="592" t="s">
        <v>398</v>
      </c>
      <c r="AG768" s="592" t="s">
        <v>4</v>
      </c>
      <c r="AH768" s="592"/>
      <c r="AI768" s="600" t="str">
        <f>IFERROR(VLOOKUP(cppm_pr[[#This Row],[Order Number]],SPHERE!C:CC,39,0),"")</f>
        <v/>
      </c>
      <c r="AJ768" s="600" t="str">
        <f>IFERROR(VLOOKUP(cppm_pr[[#This Row],[Order Number]],'DC TM ONE'!B:CN,42,0),"")</f>
        <v/>
      </c>
      <c r="AK768" s="592"/>
      <c r="AL768" s="599"/>
      <c r="AM768" s="592"/>
      <c r="AN768" s="592"/>
      <c r="AO768" s="592"/>
      <c r="AP768" s="592"/>
      <c r="AQ768" s="598"/>
      <c r="AR768" s="592"/>
      <c r="AS768" s="592"/>
      <c r="AT768" s="598"/>
      <c r="AU768" s="592"/>
      <c r="AV768" s="592"/>
      <c r="AW768" s="592"/>
      <c r="AX768" s="592"/>
      <c r="AY768" s="592"/>
      <c r="AZ768" s="592"/>
      <c r="BA768" s="592"/>
      <c r="BB768" s="592"/>
      <c r="BC768" s="592"/>
      <c r="BD768" s="592"/>
      <c r="BE768" s="592"/>
      <c r="BF768" s="592"/>
      <c r="BG768" s="592"/>
      <c r="BH768" s="592"/>
    </row>
    <row r="769" spans="1:60" ht="12" customHeight="1">
      <c r="A769" s="600">
        <v>766</v>
      </c>
      <c r="B769" s="600"/>
      <c r="C769" s="601" t="s">
        <v>208</v>
      </c>
      <c r="D769" s="602"/>
      <c r="E769" s="600" t="s">
        <v>6058</v>
      </c>
      <c r="F769" s="603"/>
      <c r="G769" s="603"/>
      <c r="H769" s="603"/>
      <c r="I769" s="600"/>
      <c r="J769" s="600"/>
      <c r="K769" s="611"/>
      <c r="L769" s="606"/>
      <c r="M769" s="611"/>
      <c r="N769" s="606"/>
      <c r="O769" s="603"/>
      <c r="P769" s="625"/>
      <c r="Q769" s="625"/>
      <c r="R769" s="600">
        <f t="shared" si="11"/>
        <v>0</v>
      </c>
      <c r="S769" s="600"/>
      <c r="T769" s="607" t="str">
        <f>VLOOKUP(cppm_pr[[#This Row],[Status]],'All Link_LOV'!$I$32:$K$72,2,0)</f>
        <v>Pending TP Submission</v>
      </c>
      <c r="U769" s="607" t="s">
        <v>3626</v>
      </c>
      <c r="V769" s="603">
        <v>60</v>
      </c>
      <c r="W769" s="607"/>
      <c r="X769" s="603"/>
      <c r="Y769" s="603" t="s">
        <v>6058</v>
      </c>
      <c r="Z769" s="608">
        <v>45185</v>
      </c>
      <c r="AA769" s="603"/>
      <c r="AB769" s="606"/>
      <c r="AC769" s="606"/>
      <c r="AD769" s="603"/>
      <c r="AE769" s="603"/>
      <c r="AF769" s="603" t="s">
        <v>398</v>
      </c>
      <c r="AG769" s="603" t="s">
        <v>4</v>
      </c>
      <c r="AH769" s="603"/>
      <c r="AI769" s="600" t="str">
        <f>IFERROR(VLOOKUP(cppm_pr[[#This Row],[Order Number]],SPHERE!C:CC,39,0),"")</f>
        <v/>
      </c>
      <c r="AJ769" s="600" t="str">
        <f>IFERROR(VLOOKUP(cppm_pr[[#This Row],[Order Number]],'DC TM ONE'!B:CN,42,0),"")</f>
        <v/>
      </c>
      <c r="AK769" s="603"/>
      <c r="AL769" s="609"/>
      <c r="AM769" s="603"/>
      <c r="AN769" s="603"/>
      <c r="AO769" s="603"/>
      <c r="AP769" s="603"/>
      <c r="AQ769" s="610"/>
      <c r="AR769" s="603"/>
      <c r="AS769" s="603"/>
      <c r="AT769" s="610"/>
      <c r="AU769" s="603"/>
      <c r="AV769" s="603"/>
      <c r="AW769" s="603"/>
      <c r="AX769" s="603"/>
      <c r="AY769" s="603"/>
      <c r="AZ769" s="603"/>
      <c r="BA769" s="603"/>
      <c r="BB769" s="603"/>
      <c r="BC769" s="603"/>
      <c r="BD769" s="603"/>
      <c r="BE769" s="603"/>
      <c r="BF769" s="603"/>
      <c r="BG769" s="603"/>
      <c r="BH769" s="603"/>
    </row>
    <row r="770" spans="1:60" ht="12" customHeight="1">
      <c r="A770" s="589">
        <v>767</v>
      </c>
      <c r="B770" s="589"/>
      <c r="C770" s="590" t="s">
        <v>208</v>
      </c>
      <c r="D770" s="591"/>
      <c r="E770" s="589" t="s">
        <v>6058</v>
      </c>
      <c r="F770" s="592"/>
      <c r="G770" s="592"/>
      <c r="H770" s="592"/>
      <c r="I770" s="589"/>
      <c r="J770" s="589"/>
      <c r="K770" s="593"/>
      <c r="L770" s="590"/>
      <c r="M770" s="593"/>
      <c r="N770" s="595"/>
      <c r="O770" s="592"/>
      <c r="P770" s="655"/>
      <c r="Q770" s="655"/>
      <c r="R770" s="589">
        <f t="shared" si="11"/>
        <v>0</v>
      </c>
      <c r="S770" s="589"/>
      <c r="T770" s="596" t="str">
        <f>VLOOKUP(cppm_pr[[#This Row],[Status]],'All Link_LOV'!$I$32:$K$72,2,0)</f>
        <v>Pending TP Submission</v>
      </c>
      <c r="U770" s="596" t="s">
        <v>3626</v>
      </c>
      <c r="V770" s="592">
        <v>61</v>
      </c>
      <c r="W770" s="596"/>
      <c r="X770" s="592"/>
      <c r="Y770" s="592" t="s">
        <v>6058</v>
      </c>
      <c r="Z770" s="597">
        <v>45185</v>
      </c>
      <c r="AA770" s="598"/>
      <c r="AB770" s="595"/>
      <c r="AC770" s="595"/>
      <c r="AD770" s="592"/>
      <c r="AE770" s="592"/>
      <c r="AF770" s="592" t="s">
        <v>398</v>
      </c>
      <c r="AG770" s="592" t="s">
        <v>4</v>
      </c>
      <c r="AH770" s="592"/>
      <c r="AI770" s="600" t="str">
        <f>IFERROR(VLOOKUP(cppm_pr[[#This Row],[Order Number]],SPHERE!C:CC,39,0),"")</f>
        <v/>
      </c>
      <c r="AJ770" s="600" t="str">
        <f>IFERROR(VLOOKUP(cppm_pr[[#This Row],[Order Number]],'DC TM ONE'!B:CN,42,0),"")</f>
        <v/>
      </c>
      <c r="AK770" s="592"/>
      <c r="AL770" s="599"/>
      <c r="AM770" s="592"/>
      <c r="AN770" s="592"/>
      <c r="AO770" s="592"/>
      <c r="AP770" s="592"/>
      <c r="AQ770" s="598"/>
      <c r="AR770" s="592"/>
      <c r="AS770" s="592"/>
      <c r="AT770" s="598"/>
      <c r="AU770" s="592"/>
      <c r="AV770" s="592"/>
      <c r="AW770" s="592"/>
      <c r="AX770" s="592"/>
      <c r="AY770" s="592"/>
      <c r="AZ770" s="592"/>
      <c r="BA770" s="592"/>
      <c r="BB770" s="592"/>
      <c r="BC770" s="592"/>
      <c r="BD770" s="592"/>
      <c r="BE770" s="592"/>
      <c r="BF770" s="592"/>
      <c r="BG770" s="592"/>
      <c r="BH770" s="592"/>
    </row>
    <row r="771" spans="1:60" ht="12" customHeight="1">
      <c r="A771" s="600">
        <v>768</v>
      </c>
      <c r="B771" s="600"/>
      <c r="C771" s="601" t="s">
        <v>208</v>
      </c>
      <c r="D771" s="602"/>
      <c r="E771" s="600" t="s">
        <v>6058</v>
      </c>
      <c r="F771" s="603"/>
      <c r="G771" s="603"/>
      <c r="H771" s="603"/>
      <c r="I771" s="600"/>
      <c r="J771" s="600"/>
      <c r="K771" s="611"/>
      <c r="L771" s="606"/>
      <c r="M771" s="611"/>
      <c r="N771" s="606"/>
      <c r="O771" s="603"/>
      <c r="P771" s="625"/>
      <c r="Q771" s="625"/>
      <c r="R771" s="600">
        <f t="shared" si="11"/>
        <v>0</v>
      </c>
      <c r="S771" s="600"/>
      <c r="T771" s="607" t="str">
        <f>VLOOKUP(cppm_pr[[#This Row],[Status]],'All Link_LOV'!$I$32:$K$72,2,0)</f>
        <v>Pending TP Submission</v>
      </c>
      <c r="U771" s="607" t="s">
        <v>3626</v>
      </c>
      <c r="V771" s="603">
        <v>62</v>
      </c>
      <c r="W771" s="607"/>
      <c r="X771" s="603"/>
      <c r="Y771" s="603" t="s">
        <v>6058</v>
      </c>
      <c r="Z771" s="608">
        <v>45185</v>
      </c>
      <c r="AA771" s="603"/>
      <c r="AB771" s="606"/>
      <c r="AC771" s="606"/>
      <c r="AD771" s="603"/>
      <c r="AE771" s="603"/>
      <c r="AF771" s="603" t="s">
        <v>398</v>
      </c>
      <c r="AG771" s="603" t="s">
        <v>4</v>
      </c>
      <c r="AH771" s="603"/>
      <c r="AI771" s="600" t="str">
        <f>IFERROR(VLOOKUP(cppm_pr[[#This Row],[Order Number]],SPHERE!C:CC,39,0),"")</f>
        <v/>
      </c>
      <c r="AJ771" s="600" t="str">
        <f>IFERROR(VLOOKUP(cppm_pr[[#This Row],[Order Number]],'DC TM ONE'!B:CN,42,0),"")</f>
        <v/>
      </c>
      <c r="AK771" s="603"/>
      <c r="AL771" s="609"/>
      <c r="AM771" s="603"/>
      <c r="AN771" s="603"/>
      <c r="AO771" s="603"/>
      <c r="AP771" s="603"/>
      <c r="AQ771" s="610"/>
      <c r="AR771" s="603"/>
      <c r="AS771" s="603"/>
      <c r="AT771" s="610"/>
      <c r="AU771" s="603"/>
      <c r="AV771" s="603"/>
      <c r="AW771" s="603"/>
      <c r="AX771" s="603"/>
      <c r="AY771" s="603"/>
      <c r="AZ771" s="603"/>
      <c r="BA771" s="603"/>
      <c r="BB771" s="603"/>
      <c r="BC771" s="603"/>
      <c r="BD771" s="603"/>
      <c r="BE771" s="603"/>
      <c r="BF771" s="603"/>
      <c r="BG771" s="603"/>
      <c r="BH771" s="603"/>
    </row>
    <row r="772" spans="1:60" ht="12" customHeight="1">
      <c r="A772" s="589">
        <v>769</v>
      </c>
      <c r="B772" s="589"/>
      <c r="C772" s="590" t="s">
        <v>208</v>
      </c>
      <c r="D772" s="591"/>
      <c r="E772" s="589" t="s">
        <v>6058</v>
      </c>
      <c r="F772" s="592"/>
      <c r="G772" s="592"/>
      <c r="H772" s="592"/>
      <c r="I772" s="589"/>
      <c r="J772" s="589"/>
      <c r="K772" s="593"/>
      <c r="L772" s="590"/>
      <c r="M772" s="593"/>
      <c r="N772" s="595"/>
      <c r="O772" s="592"/>
      <c r="P772" s="655"/>
      <c r="Q772" s="655"/>
      <c r="R772" s="589">
        <f t="shared" ref="R772:R835" si="12">$Q772-$P772</f>
        <v>0</v>
      </c>
      <c r="S772" s="589"/>
      <c r="T772" s="596" t="str">
        <f>VLOOKUP(cppm_pr[[#This Row],[Status]],'All Link_LOV'!$I$32:$K$72,2,0)</f>
        <v>Pending TP Submission</v>
      </c>
      <c r="U772" s="596" t="s">
        <v>3626</v>
      </c>
      <c r="V772" s="592">
        <v>63</v>
      </c>
      <c r="W772" s="596"/>
      <c r="X772" s="592"/>
      <c r="Y772" s="592" t="s">
        <v>6058</v>
      </c>
      <c r="Z772" s="597">
        <v>45185</v>
      </c>
      <c r="AA772" s="598"/>
      <c r="AB772" s="595"/>
      <c r="AC772" s="595"/>
      <c r="AD772" s="592"/>
      <c r="AE772" s="592"/>
      <c r="AF772" s="592" t="s">
        <v>398</v>
      </c>
      <c r="AG772" s="592" t="s">
        <v>4</v>
      </c>
      <c r="AH772" s="592"/>
      <c r="AI772" s="600" t="str">
        <f>IFERROR(VLOOKUP(cppm_pr[[#This Row],[Order Number]],SPHERE!C:CC,39,0),"")</f>
        <v/>
      </c>
      <c r="AJ772" s="600" t="str">
        <f>IFERROR(VLOOKUP(cppm_pr[[#This Row],[Order Number]],'DC TM ONE'!B:CN,42,0),"")</f>
        <v/>
      </c>
      <c r="AK772" s="592"/>
      <c r="AL772" s="599"/>
      <c r="AM772" s="592"/>
      <c r="AN772" s="592"/>
      <c r="AO772" s="592"/>
      <c r="AP772" s="592"/>
      <c r="AQ772" s="598"/>
      <c r="AR772" s="592"/>
      <c r="AS772" s="592"/>
      <c r="AT772" s="598"/>
      <c r="AU772" s="592"/>
      <c r="AV772" s="592"/>
      <c r="AW772" s="592"/>
      <c r="AX772" s="592"/>
      <c r="AY772" s="592"/>
      <c r="AZ772" s="592"/>
      <c r="BA772" s="592"/>
      <c r="BB772" s="592"/>
      <c r="BC772" s="592"/>
      <c r="BD772" s="592"/>
      <c r="BE772" s="592"/>
      <c r="BF772" s="592"/>
      <c r="BG772" s="592"/>
      <c r="BH772" s="592"/>
    </row>
    <row r="773" spans="1:60" ht="12" customHeight="1">
      <c r="A773" s="600">
        <v>770</v>
      </c>
      <c r="B773" s="600"/>
      <c r="C773" s="601" t="s">
        <v>208</v>
      </c>
      <c r="D773" s="602"/>
      <c r="E773" s="600" t="s">
        <v>6058</v>
      </c>
      <c r="F773" s="603"/>
      <c r="G773" s="603"/>
      <c r="H773" s="603"/>
      <c r="I773" s="600"/>
      <c r="J773" s="600"/>
      <c r="K773" s="611"/>
      <c r="L773" s="606"/>
      <c r="M773" s="611"/>
      <c r="N773" s="606"/>
      <c r="O773" s="603"/>
      <c r="P773" s="625"/>
      <c r="Q773" s="625"/>
      <c r="R773" s="600">
        <f t="shared" si="12"/>
        <v>0</v>
      </c>
      <c r="S773" s="600"/>
      <c r="T773" s="607" t="str">
        <f>VLOOKUP(cppm_pr[[#This Row],[Status]],'All Link_LOV'!$I$32:$K$72,2,0)</f>
        <v>Pending TP Submission</v>
      </c>
      <c r="U773" s="607" t="s">
        <v>3626</v>
      </c>
      <c r="V773" s="603">
        <v>64</v>
      </c>
      <c r="W773" s="607"/>
      <c r="X773" s="603"/>
      <c r="Y773" s="603" t="s">
        <v>6058</v>
      </c>
      <c r="Z773" s="608">
        <v>45185</v>
      </c>
      <c r="AA773" s="603"/>
      <c r="AB773" s="606"/>
      <c r="AC773" s="606"/>
      <c r="AD773" s="603"/>
      <c r="AE773" s="603"/>
      <c r="AF773" s="603" t="s">
        <v>398</v>
      </c>
      <c r="AG773" s="603" t="s">
        <v>4</v>
      </c>
      <c r="AH773" s="603"/>
      <c r="AI773" s="600" t="str">
        <f>IFERROR(VLOOKUP(cppm_pr[[#This Row],[Order Number]],SPHERE!C:CC,39,0),"")</f>
        <v/>
      </c>
      <c r="AJ773" s="600" t="str">
        <f>IFERROR(VLOOKUP(cppm_pr[[#This Row],[Order Number]],'DC TM ONE'!B:CN,42,0),"")</f>
        <v/>
      </c>
      <c r="AK773" s="603"/>
      <c r="AL773" s="609"/>
      <c r="AM773" s="603"/>
      <c r="AN773" s="603"/>
      <c r="AO773" s="603"/>
      <c r="AP773" s="603"/>
      <c r="AQ773" s="610"/>
      <c r="AR773" s="603"/>
      <c r="AS773" s="603"/>
      <c r="AT773" s="610"/>
      <c r="AU773" s="603"/>
      <c r="AV773" s="603"/>
      <c r="AW773" s="603"/>
      <c r="AX773" s="603"/>
      <c r="AY773" s="603"/>
      <c r="AZ773" s="603"/>
      <c r="BA773" s="603"/>
      <c r="BB773" s="603"/>
      <c r="BC773" s="603"/>
      <c r="BD773" s="603"/>
      <c r="BE773" s="603"/>
      <c r="BF773" s="603"/>
      <c r="BG773" s="603"/>
      <c r="BH773" s="603"/>
    </row>
    <row r="774" spans="1:60" ht="12" customHeight="1">
      <c r="A774" s="589">
        <v>771</v>
      </c>
      <c r="B774" s="589"/>
      <c r="C774" s="590" t="s">
        <v>208</v>
      </c>
      <c r="D774" s="591"/>
      <c r="E774" s="589" t="s">
        <v>6058</v>
      </c>
      <c r="F774" s="592"/>
      <c r="G774" s="592"/>
      <c r="H774" s="592"/>
      <c r="I774" s="589"/>
      <c r="J774" s="589"/>
      <c r="K774" s="593"/>
      <c r="L774" s="590"/>
      <c r="M774" s="593"/>
      <c r="N774" s="595"/>
      <c r="O774" s="592"/>
      <c r="P774" s="655"/>
      <c r="Q774" s="655"/>
      <c r="R774" s="589">
        <f t="shared" si="12"/>
        <v>0</v>
      </c>
      <c r="S774" s="589"/>
      <c r="T774" s="596" t="str">
        <f>VLOOKUP(cppm_pr[[#This Row],[Status]],'All Link_LOV'!$I$32:$K$72,2,0)</f>
        <v>Pending TP Submission</v>
      </c>
      <c r="U774" s="596" t="s">
        <v>3626</v>
      </c>
      <c r="V774" s="592">
        <v>65</v>
      </c>
      <c r="W774" s="596"/>
      <c r="X774" s="592"/>
      <c r="Y774" s="592" t="s">
        <v>6058</v>
      </c>
      <c r="Z774" s="597">
        <v>45185</v>
      </c>
      <c r="AA774" s="598"/>
      <c r="AB774" s="595"/>
      <c r="AC774" s="595"/>
      <c r="AD774" s="592"/>
      <c r="AE774" s="592"/>
      <c r="AF774" s="592" t="s">
        <v>398</v>
      </c>
      <c r="AG774" s="592" t="s">
        <v>4</v>
      </c>
      <c r="AH774" s="592"/>
      <c r="AI774" s="600" t="str">
        <f>IFERROR(VLOOKUP(cppm_pr[[#This Row],[Order Number]],SPHERE!C:CC,39,0),"")</f>
        <v/>
      </c>
      <c r="AJ774" s="600" t="str">
        <f>IFERROR(VLOOKUP(cppm_pr[[#This Row],[Order Number]],'DC TM ONE'!B:CN,42,0),"")</f>
        <v/>
      </c>
      <c r="AK774" s="592"/>
      <c r="AL774" s="599"/>
      <c r="AM774" s="592"/>
      <c r="AN774" s="592"/>
      <c r="AO774" s="592"/>
      <c r="AP774" s="592"/>
      <c r="AQ774" s="598"/>
      <c r="AR774" s="592"/>
      <c r="AS774" s="592"/>
      <c r="AT774" s="598"/>
      <c r="AU774" s="592"/>
      <c r="AV774" s="592"/>
      <c r="AW774" s="592"/>
      <c r="AX774" s="592"/>
      <c r="AY774" s="592"/>
      <c r="AZ774" s="592"/>
      <c r="BA774" s="592"/>
      <c r="BB774" s="592"/>
      <c r="BC774" s="592"/>
      <c r="BD774" s="592"/>
      <c r="BE774" s="592"/>
      <c r="BF774" s="592"/>
      <c r="BG774" s="592"/>
      <c r="BH774" s="592"/>
    </row>
    <row r="775" spans="1:60" ht="12" customHeight="1">
      <c r="A775" s="600">
        <v>772</v>
      </c>
      <c r="B775" s="600"/>
      <c r="C775" s="601" t="s">
        <v>208</v>
      </c>
      <c r="D775" s="602"/>
      <c r="E775" s="600" t="s">
        <v>6058</v>
      </c>
      <c r="F775" s="603"/>
      <c r="G775" s="603"/>
      <c r="H775" s="603"/>
      <c r="I775" s="600"/>
      <c r="J775" s="600"/>
      <c r="K775" s="611"/>
      <c r="L775" s="606"/>
      <c r="M775" s="611"/>
      <c r="N775" s="606"/>
      <c r="O775" s="603"/>
      <c r="P775" s="625"/>
      <c r="Q775" s="625"/>
      <c r="R775" s="600">
        <f t="shared" si="12"/>
        <v>0</v>
      </c>
      <c r="S775" s="600"/>
      <c r="T775" s="607" t="str">
        <f>VLOOKUP(cppm_pr[[#This Row],[Status]],'All Link_LOV'!$I$32:$K$72,2,0)</f>
        <v>Pending TP Submission</v>
      </c>
      <c r="U775" s="607" t="s">
        <v>3626</v>
      </c>
      <c r="V775" s="603">
        <v>66</v>
      </c>
      <c r="W775" s="607"/>
      <c r="X775" s="603"/>
      <c r="Y775" s="603" t="s">
        <v>6058</v>
      </c>
      <c r="Z775" s="608">
        <v>45185</v>
      </c>
      <c r="AA775" s="603"/>
      <c r="AB775" s="606"/>
      <c r="AC775" s="606"/>
      <c r="AD775" s="603"/>
      <c r="AE775" s="603"/>
      <c r="AF775" s="603" t="s">
        <v>398</v>
      </c>
      <c r="AG775" s="603" t="s">
        <v>4</v>
      </c>
      <c r="AH775" s="603"/>
      <c r="AI775" s="600" t="str">
        <f>IFERROR(VLOOKUP(cppm_pr[[#This Row],[Order Number]],SPHERE!C:CC,39,0),"")</f>
        <v/>
      </c>
      <c r="AJ775" s="600" t="str">
        <f>IFERROR(VLOOKUP(cppm_pr[[#This Row],[Order Number]],'DC TM ONE'!B:CN,42,0),"")</f>
        <v/>
      </c>
      <c r="AK775" s="603"/>
      <c r="AL775" s="609"/>
      <c r="AM775" s="603"/>
      <c r="AN775" s="603"/>
      <c r="AO775" s="603"/>
      <c r="AP775" s="603"/>
      <c r="AQ775" s="610"/>
      <c r="AR775" s="603"/>
      <c r="AS775" s="603"/>
      <c r="AT775" s="610"/>
      <c r="AU775" s="603"/>
      <c r="AV775" s="603"/>
      <c r="AW775" s="603"/>
      <c r="AX775" s="603"/>
      <c r="AY775" s="603"/>
      <c r="AZ775" s="603"/>
      <c r="BA775" s="603"/>
      <c r="BB775" s="603"/>
      <c r="BC775" s="603"/>
      <c r="BD775" s="603"/>
      <c r="BE775" s="603"/>
      <c r="BF775" s="603"/>
      <c r="BG775" s="603"/>
      <c r="BH775" s="603"/>
    </row>
    <row r="776" spans="1:60" ht="12" customHeight="1">
      <c r="A776" s="589">
        <v>773</v>
      </c>
      <c r="B776" s="589"/>
      <c r="C776" s="590" t="s">
        <v>208</v>
      </c>
      <c r="D776" s="591"/>
      <c r="E776" s="589" t="s">
        <v>6058</v>
      </c>
      <c r="F776" s="592"/>
      <c r="G776" s="592"/>
      <c r="H776" s="592"/>
      <c r="I776" s="589"/>
      <c r="J776" s="589"/>
      <c r="K776" s="593"/>
      <c r="L776" s="590"/>
      <c r="M776" s="593"/>
      <c r="N776" s="595"/>
      <c r="O776" s="592"/>
      <c r="P776" s="655"/>
      <c r="Q776" s="655"/>
      <c r="R776" s="589">
        <f t="shared" si="12"/>
        <v>0</v>
      </c>
      <c r="S776" s="589"/>
      <c r="T776" s="596" t="str">
        <f>VLOOKUP(cppm_pr[[#This Row],[Status]],'All Link_LOV'!$I$32:$K$72,2,0)</f>
        <v>Pending TP Submission</v>
      </c>
      <c r="U776" s="596" t="s">
        <v>3626</v>
      </c>
      <c r="V776" s="592">
        <v>67</v>
      </c>
      <c r="W776" s="596"/>
      <c r="X776" s="592"/>
      <c r="Y776" s="592" t="s">
        <v>6058</v>
      </c>
      <c r="Z776" s="597">
        <v>45185</v>
      </c>
      <c r="AA776" s="598"/>
      <c r="AB776" s="595"/>
      <c r="AC776" s="595"/>
      <c r="AD776" s="592"/>
      <c r="AE776" s="592"/>
      <c r="AF776" s="592" t="s">
        <v>398</v>
      </c>
      <c r="AG776" s="592" t="s">
        <v>4</v>
      </c>
      <c r="AH776" s="592"/>
      <c r="AI776" s="600" t="str">
        <f>IFERROR(VLOOKUP(cppm_pr[[#This Row],[Order Number]],SPHERE!C:CC,39,0),"")</f>
        <v/>
      </c>
      <c r="AJ776" s="600" t="str">
        <f>IFERROR(VLOOKUP(cppm_pr[[#This Row],[Order Number]],'DC TM ONE'!B:CN,42,0),"")</f>
        <v/>
      </c>
      <c r="AK776" s="592"/>
      <c r="AL776" s="599"/>
      <c r="AM776" s="592"/>
      <c r="AN776" s="592"/>
      <c r="AO776" s="592"/>
      <c r="AP776" s="592"/>
      <c r="AQ776" s="598"/>
      <c r="AR776" s="592"/>
      <c r="AS776" s="592"/>
      <c r="AT776" s="598"/>
      <c r="AU776" s="592"/>
      <c r="AV776" s="592"/>
      <c r="AW776" s="592"/>
      <c r="AX776" s="592"/>
      <c r="AY776" s="592"/>
      <c r="AZ776" s="592"/>
      <c r="BA776" s="592"/>
      <c r="BB776" s="592"/>
      <c r="BC776" s="592"/>
      <c r="BD776" s="592"/>
      <c r="BE776" s="592"/>
      <c r="BF776" s="592"/>
      <c r="BG776" s="592"/>
      <c r="BH776" s="592"/>
    </row>
    <row r="777" spans="1:60" ht="12" customHeight="1">
      <c r="A777" s="600">
        <v>774</v>
      </c>
      <c r="B777" s="600"/>
      <c r="C777" s="601" t="s">
        <v>208</v>
      </c>
      <c r="D777" s="602"/>
      <c r="E777" s="600" t="s">
        <v>6058</v>
      </c>
      <c r="F777" s="603"/>
      <c r="G777" s="603"/>
      <c r="H777" s="603"/>
      <c r="I777" s="600"/>
      <c r="J777" s="600"/>
      <c r="K777" s="611"/>
      <c r="L777" s="606"/>
      <c r="M777" s="611"/>
      <c r="N777" s="606"/>
      <c r="O777" s="603"/>
      <c r="P777" s="625"/>
      <c r="Q777" s="625"/>
      <c r="R777" s="600">
        <f t="shared" si="12"/>
        <v>0</v>
      </c>
      <c r="S777" s="600"/>
      <c r="T777" s="607" t="str">
        <f>VLOOKUP(cppm_pr[[#This Row],[Status]],'All Link_LOV'!$I$32:$K$72,2,0)</f>
        <v>Pending TP Submission</v>
      </c>
      <c r="U777" s="607" t="s">
        <v>3626</v>
      </c>
      <c r="V777" s="603">
        <v>68</v>
      </c>
      <c r="W777" s="607"/>
      <c r="X777" s="603"/>
      <c r="Y777" s="603" t="s">
        <v>6058</v>
      </c>
      <c r="Z777" s="608">
        <v>45185</v>
      </c>
      <c r="AA777" s="603"/>
      <c r="AB777" s="606"/>
      <c r="AC777" s="606"/>
      <c r="AD777" s="603"/>
      <c r="AE777" s="603"/>
      <c r="AF777" s="603" t="s">
        <v>398</v>
      </c>
      <c r="AG777" s="603" t="s">
        <v>4</v>
      </c>
      <c r="AH777" s="603"/>
      <c r="AI777" s="600" t="str">
        <f>IFERROR(VLOOKUP(cppm_pr[[#This Row],[Order Number]],SPHERE!C:CC,39,0),"")</f>
        <v/>
      </c>
      <c r="AJ777" s="600" t="str">
        <f>IFERROR(VLOOKUP(cppm_pr[[#This Row],[Order Number]],'DC TM ONE'!B:CN,42,0),"")</f>
        <v/>
      </c>
      <c r="AK777" s="603"/>
      <c r="AL777" s="609"/>
      <c r="AM777" s="603"/>
      <c r="AN777" s="603"/>
      <c r="AO777" s="603"/>
      <c r="AP777" s="603"/>
      <c r="AQ777" s="610"/>
      <c r="AR777" s="603"/>
      <c r="AS777" s="603"/>
      <c r="AT777" s="610"/>
      <c r="AU777" s="603"/>
      <c r="AV777" s="603"/>
      <c r="AW777" s="603"/>
      <c r="AX777" s="603"/>
      <c r="AY777" s="603"/>
      <c r="AZ777" s="603"/>
      <c r="BA777" s="603"/>
      <c r="BB777" s="603"/>
      <c r="BC777" s="603"/>
      <c r="BD777" s="603"/>
      <c r="BE777" s="603"/>
      <c r="BF777" s="603"/>
      <c r="BG777" s="603"/>
      <c r="BH777" s="603"/>
    </row>
    <row r="778" spans="1:60" ht="12" customHeight="1">
      <c r="A778" s="589">
        <v>775</v>
      </c>
      <c r="B778" s="589"/>
      <c r="C778" s="590" t="s">
        <v>208</v>
      </c>
      <c r="D778" s="591"/>
      <c r="E778" s="589" t="s">
        <v>6058</v>
      </c>
      <c r="F778" s="592"/>
      <c r="G778" s="592"/>
      <c r="H778" s="592"/>
      <c r="I778" s="589"/>
      <c r="J778" s="589"/>
      <c r="K778" s="593"/>
      <c r="L778" s="590"/>
      <c r="M778" s="593"/>
      <c r="N778" s="595"/>
      <c r="O778" s="592"/>
      <c r="P778" s="655"/>
      <c r="Q778" s="655"/>
      <c r="R778" s="589">
        <f t="shared" si="12"/>
        <v>0</v>
      </c>
      <c r="S778" s="589"/>
      <c r="T778" s="596" t="str">
        <f>VLOOKUP(cppm_pr[[#This Row],[Status]],'All Link_LOV'!$I$32:$K$72,2,0)</f>
        <v>Pending TP Submission</v>
      </c>
      <c r="U778" s="596" t="s">
        <v>3626</v>
      </c>
      <c r="V778" s="592">
        <v>69</v>
      </c>
      <c r="W778" s="596"/>
      <c r="X778" s="592"/>
      <c r="Y778" s="592" t="s">
        <v>6058</v>
      </c>
      <c r="Z778" s="597">
        <v>45185</v>
      </c>
      <c r="AA778" s="598"/>
      <c r="AB778" s="595"/>
      <c r="AC778" s="595"/>
      <c r="AD778" s="592"/>
      <c r="AE778" s="592"/>
      <c r="AF778" s="592" t="s">
        <v>398</v>
      </c>
      <c r="AG778" s="592" t="s">
        <v>4</v>
      </c>
      <c r="AH778" s="592"/>
      <c r="AI778" s="600" t="str">
        <f>IFERROR(VLOOKUP(cppm_pr[[#This Row],[Order Number]],SPHERE!C:CC,39,0),"")</f>
        <v/>
      </c>
      <c r="AJ778" s="600" t="str">
        <f>IFERROR(VLOOKUP(cppm_pr[[#This Row],[Order Number]],'DC TM ONE'!B:CN,42,0),"")</f>
        <v/>
      </c>
      <c r="AK778" s="592"/>
      <c r="AL778" s="599"/>
      <c r="AM778" s="592"/>
      <c r="AN778" s="592"/>
      <c r="AO778" s="592"/>
      <c r="AP778" s="592"/>
      <c r="AQ778" s="598"/>
      <c r="AR778" s="592"/>
      <c r="AS778" s="592"/>
      <c r="AT778" s="598"/>
      <c r="AU778" s="592"/>
      <c r="AV778" s="592"/>
      <c r="AW778" s="592"/>
      <c r="AX778" s="592"/>
      <c r="AY778" s="592"/>
      <c r="AZ778" s="592"/>
      <c r="BA778" s="592"/>
      <c r="BB778" s="592"/>
      <c r="BC778" s="592"/>
      <c r="BD778" s="592"/>
      <c r="BE778" s="592"/>
      <c r="BF778" s="592"/>
      <c r="BG778" s="592"/>
      <c r="BH778" s="592"/>
    </row>
    <row r="779" spans="1:60" ht="12" customHeight="1">
      <c r="A779" s="600">
        <v>776</v>
      </c>
      <c r="B779" s="600"/>
      <c r="C779" s="601" t="s">
        <v>208</v>
      </c>
      <c r="D779" s="602"/>
      <c r="E779" s="600" t="s">
        <v>6058</v>
      </c>
      <c r="F779" s="603"/>
      <c r="G779" s="603"/>
      <c r="H779" s="603"/>
      <c r="I779" s="600"/>
      <c r="J779" s="600"/>
      <c r="K779" s="611"/>
      <c r="L779" s="606"/>
      <c r="M779" s="611"/>
      <c r="N779" s="606"/>
      <c r="O779" s="603"/>
      <c r="P779" s="625"/>
      <c r="Q779" s="625"/>
      <c r="R779" s="600">
        <f t="shared" si="12"/>
        <v>0</v>
      </c>
      <c r="S779" s="600"/>
      <c r="T779" s="607" t="str">
        <f>VLOOKUP(cppm_pr[[#This Row],[Status]],'All Link_LOV'!$I$32:$K$72,2,0)</f>
        <v>Pending TP Submission</v>
      </c>
      <c r="U779" s="607" t="s">
        <v>3626</v>
      </c>
      <c r="V779" s="603">
        <v>70</v>
      </c>
      <c r="W779" s="607"/>
      <c r="X779" s="603"/>
      <c r="Y779" s="603" t="s">
        <v>6058</v>
      </c>
      <c r="Z779" s="608">
        <v>45185</v>
      </c>
      <c r="AA779" s="603"/>
      <c r="AB779" s="606"/>
      <c r="AC779" s="606"/>
      <c r="AD779" s="603"/>
      <c r="AE779" s="603"/>
      <c r="AF779" s="603" t="s">
        <v>398</v>
      </c>
      <c r="AG779" s="603" t="s">
        <v>4</v>
      </c>
      <c r="AH779" s="603"/>
      <c r="AI779" s="600" t="str">
        <f>IFERROR(VLOOKUP(cppm_pr[[#This Row],[Order Number]],SPHERE!C:CC,39,0),"")</f>
        <v/>
      </c>
      <c r="AJ779" s="600" t="str">
        <f>IFERROR(VLOOKUP(cppm_pr[[#This Row],[Order Number]],'DC TM ONE'!B:CN,42,0),"")</f>
        <v/>
      </c>
      <c r="AK779" s="603"/>
      <c r="AL779" s="609"/>
      <c r="AM779" s="603"/>
      <c r="AN779" s="603"/>
      <c r="AO779" s="603"/>
      <c r="AP779" s="603"/>
      <c r="AQ779" s="610"/>
      <c r="AR779" s="603"/>
      <c r="AS779" s="603"/>
      <c r="AT779" s="610"/>
      <c r="AU779" s="603"/>
      <c r="AV779" s="603"/>
      <c r="AW779" s="603"/>
      <c r="AX779" s="603"/>
      <c r="AY779" s="603"/>
      <c r="AZ779" s="603"/>
      <c r="BA779" s="603"/>
      <c r="BB779" s="603"/>
      <c r="BC779" s="603"/>
      <c r="BD779" s="603"/>
      <c r="BE779" s="603"/>
      <c r="BF779" s="603"/>
      <c r="BG779" s="603"/>
      <c r="BH779" s="603"/>
    </row>
    <row r="780" spans="1:60" ht="12" customHeight="1">
      <c r="A780" s="589">
        <v>777</v>
      </c>
      <c r="B780" s="589"/>
      <c r="C780" s="590" t="s">
        <v>208</v>
      </c>
      <c r="D780" s="591"/>
      <c r="E780" s="589" t="s">
        <v>6058</v>
      </c>
      <c r="F780" s="592"/>
      <c r="G780" s="592"/>
      <c r="H780" s="592"/>
      <c r="I780" s="589"/>
      <c r="J780" s="589"/>
      <c r="K780" s="593"/>
      <c r="L780" s="590"/>
      <c r="M780" s="593"/>
      <c r="N780" s="595"/>
      <c r="O780" s="592"/>
      <c r="P780" s="655"/>
      <c r="Q780" s="655"/>
      <c r="R780" s="589">
        <f t="shared" si="12"/>
        <v>0</v>
      </c>
      <c r="S780" s="589"/>
      <c r="T780" s="596" t="str">
        <f>VLOOKUP(cppm_pr[[#This Row],[Status]],'All Link_LOV'!$I$32:$K$72,2,0)</f>
        <v>Pending TP Submission</v>
      </c>
      <c r="U780" s="596" t="s">
        <v>3626</v>
      </c>
      <c r="V780" s="592">
        <v>71</v>
      </c>
      <c r="W780" s="596"/>
      <c r="X780" s="592"/>
      <c r="Y780" s="592" t="s">
        <v>6058</v>
      </c>
      <c r="Z780" s="597">
        <v>45185</v>
      </c>
      <c r="AA780" s="598"/>
      <c r="AB780" s="595"/>
      <c r="AC780" s="595"/>
      <c r="AD780" s="592"/>
      <c r="AE780" s="592"/>
      <c r="AF780" s="592" t="s">
        <v>398</v>
      </c>
      <c r="AG780" s="592" t="s">
        <v>4</v>
      </c>
      <c r="AH780" s="592"/>
      <c r="AI780" s="600" t="str">
        <f>IFERROR(VLOOKUP(cppm_pr[[#This Row],[Order Number]],SPHERE!C:CC,39,0),"")</f>
        <v/>
      </c>
      <c r="AJ780" s="600" t="str">
        <f>IFERROR(VLOOKUP(cppm_pr[[#This Row],[Order Number]],'DC TM ONE'!B:CN,42,0),"")</f>
        <v/>
      </c>
      <c r="AK780" s="592"/>
      <c r="AL780" s="599"/>
      <c r="AM780" s="592"/>
      <c r="AN780" s="592"/>
      <c r="AO780" s="592"/>
      <c r="AP780" s="592"/>
      <c r="AQ780" s="598"/>
      <c r="AR780" s="592"/>
      <c r="AS780" s="592"/>
      <c r="AT780" s="598"/>
      <c r="AU780" s="592"/>
      <c r="AV780" s="592"/>
      <c r="AW780" s="592"/>
      <c r="AX780" s="592"/>
      <c r="AY780" s="592"/>
      <c r="AZ780" s="592"/>
      <c r="BA780" s="592"/>
      <c r="BB780" s="592"/>
      <c r="BC780" s="592"/>
      <c r="BD780" s="592"/>
      <c r="BE780" s="592"/>
      <c r="BF780" s="592"/>
      <c r="BG780" s="592"/>
      <c r="BH780" s="592"/>
    </row>
    <row r="781" spans="1:60" ht="12" customHeight="1">
      <c r="A781" s="600">
        <v>778</v>
      </c>
      <c r="B781" s="600"/>
      <c r="C781" s="601" t="s">
        <v>208</v>
      </c>
      <c r="D781" s="602"/>
      <c r="E781" s="600" t="s">
        <v>6058</v>
      </c>
      <c r="F781" s="603"/>
      <c r="G781" s="603"/>
      <c r="H781" s="603"/>
      <c r="I781" s="600"/>
      <c r="J781" s="600"/>
      <c r="K781" s="611"/>
      <c r="L781" s="606"/>
      <c r="M781" s="611"/>
      <c r="N781" s="606"/>
      <c r="O781" s="603"/>
      <c r="P781" s="625"/>
      <c r="Q781" s="625"/>
      <c r="R781" s="600">
        <f t="shared" si="12"/>
        <v>0</v>
      </c>
      <c r="S781" s="600"/>
      <c r="T781" s="607" t="str">
        <f>VLOOKUP(cppm_pr[[#This Row],[Status]],'All Link_LOV'!$I$32:$K$72,2,0)</f>
        <v>Pending TP Submission</v>
      </c>
      <c r="U781" s="607" t="s">
        <v>3626</v>
      </c>
      <c r="V781" s="603">
        <v>72</v>
      </c>
      <c r="W781" s="607"/>
      <c r="X781" s="603"/>
      <c r="Y781" s="603" t="s">
        <v>6058</v>
      </c>
      <c r="Z781" s="608">
        <v>45185</v>
      </c>
      <c r="AA781" s="603"/>
      <c r="AB781" s="606"/>
      <c r="AC781" s="606"/>
      <c r="AD781" s="603"/>
      <c r="AE781" s="603"/>
      <c r="AF781" s="603" t="s">
        <v>398</v>
      </c>
      <c r="AG781" s="603" t="s">
        <v>4</v>
      </c>
      <c r="AH781" s="603"/>
      <c r="AI781" s="600" t="str">
        <f>IFERROR(VLOOKUP(cppm_pr[[#This Row],[Order Number]],SPHERE!C:CC,39,0),"")</f>
        <v/>
      </c>
      <c r="AJ781" s="600" t="str">
        <f>IFERROR(VLOOKUP(cppm_pr[[#This Row],[Order Number]],'DC TM ONE'!B:CN,42,0),"")</f>
        <v/>
      </c>
      <c r="AK781" s="603"/>
      <c r="AL781" s="609"/>
      <c r="AM781" s="603"/>
      <c r="AN781" s="603"/>
      <c r="AO781" s="603"/>
      <c r="AP781" s="603"/>
      <c r="AQ781" s="610"/>
      <c r="AR781" s="603"/>
      <c r="AS781" s="603"/>
      <c r="AT781" s="610"/>
      <c r="AU781" s="603"/>
      <c r="AV781" s="603"/>
      <c r="AW781" s="603"/>
      <c r="AX781" s="603"/>
      <c r="AY781" s="603"/>
      <c r="AZ781" s="603"/>
      <c r="BA781" s="603"/>
      <c r="BB781" s="603"/>
      <c r="BC781" s="603"/>
      <c r="BD781" s="603"/>
      <c r="BE781" s="603"/>
      <c r="BF781" s="603"/>
      <c r="BG781" s="603"/>
      <c r="BH781" s="603"/>
    </row>
    <row r="782" spans="1:60" ht="12" customHeight="1">
      <c r="A782" s="589">
        <v>779</v>
      </c>
      <c r="B782" s="589"/>
      <c r="C782" s="590" t="s">
        <v>208</v>
      </c>
      <c r="D782" s="591"/>
      <c r="E782" s="589" t="s">
        <v>6058</v>
      </c>
      <c r="F782" s="592"/>
      <c r="G782" s="592"/>
      <c r="H782" s="592"/>
      <c r="I782" s="589"/>
      <c r="J782" s="589"/>
      <c r="K782" s="593"/>
      <c r="L782" s="590"/>
      <c r="M782" s="593"/>
      <c r="N782" s="595"/>
      <c r="O782" s="592"/>
      <c r="P782" s="655"/>
      <c r="Q782" s="655"/>
      <c r="R782" s="589">
        <f t="shared" si="12"/>
        <v>0</v>
      </c>
      <c r="S782" s="589"/>
      <c r="T782" s="596" t="str">
        <f>VLOOKUP(cppm_pr[[#This Row],[Status]],'All Link_LOV'!$I$32:$K$72,2,0)</f>
        <v>Pending TP Submission</v>
      </c>
      <c r="U782" s="596" t="s">
        <v>3626</v>
      </c>
      <c r="V782" s="592">
        <v>73</v>
      </c>
      <c r="W782" s="596"/>
      <c r="X782" s="592"/>
      <c r="Y782" s="592" t="s">
        <v>6058</v>
      </c>
      <c r="Z782" s="597">
        <v>45185</v>
      </c>
      <c r="AA782" s="598"/>
      <c r="AB782" s="595"/>
      <c r="AC782" s="595"/>
      <c r="AD782" s="592"/>
      <c r="AE782" s="592"/>
      <c r="AF782" s="592" t="s">
        <v>398</v>
      </c>
      <c r="AG782" s="592" t="s">
        <v>4</v>
      </c>
      <c r="AH782" s="592"/>
      <c r="AI782" s="600" t="str">
        <f>IFERROR(VLOOKUP(cppm_pr[[#This Row],[Order Number]],SPHERE!C:CC,39,0),"")</f>
        <v/>
      </c>
      <c r="AJ782" s="600" t="str">
        <f>IFERROR(VLOOKUP(cppm_pr[[#This Row],[Order Number]],'DC TM ONE'!B:CN,42,0),"")</f>
        <v/>
      </c>
      <c r="AK782" s="592"/>
      <c r="AL782" s="599"/>
      <c r="AM782" s="592"/>
      <c r="AN782" s="592"/>
      <c r="AO782" s="592"/>
      <c r="AP782" s="592"/>
      <c r="AQ782" s="598"/>
      <c r="AR782" s="592"/>
      <c r="AS782" s="592"/>
      <c r="AT782" s="598"/>
      <c r="AU782" s="592"/>
      <c r="AV782" s="592"/>
      <c r="AW782" s="592"/>
      <c r="AX782" s="592"/>
      <c r="AY782" s="592"/>
      <c r="AZ782" s="592"/>
      <c r="BA782" s="592"/>
      <c r="BB782" s="592"/>
      <c r="BC782" s="592"/>
      <c r="BD782" s="592"/>
      <c r="BE782" s="592"/>
      <c r="BF782" s="592"/>
      <c r="BG782" s="592"/>
      <c r="BH782" s="592"/>
    </row>
    <row r="783" spans="1:60" ht="12" customHeight="1">
      <c r="A783" s="600">
        <v>780</v>
      </c>
      <c r="B783" s="600"/>
      <c r="C783" s="601" t="s">
        <v>208</v>
      </c>
      <c r="D783" s="602"/>
      <c r="E783" s="600" t="s">
        <v>6058</v>
      </c>
      <c r="F783" s="603"/>
      <c r="G783" s="603"/>
      <c r="H783" s="603"/>
      <c r="I783" s="600"/>
      <c r="J783" s="600"/>
      <c r="K783" s="611"/>
      <c r="L783" s="606"/>
      <c r="M783" s="611"/>
      <c r="N783" s="606"/>
      <c r="O783" s="603"/>
      <c r="P783" s="625"/>
      <c r="Q783" s="625"/>
      <c r="R783" s="600">
        <f t="shared" si="12"/>
        <v>0</v>
      </c>
      <c r="S783" s="600"/>
      <c r="T783" s="607" t="str">
        <f>VLOOKUP(cppm_pr[[#This Row],[Status]],'All Link_LOV'!$I$32:$K$72,2,0)</f>
        <v>Pending TP Submission</v>
      </c>
      <c r="U783" s="607" t="s">
        <v>3626</v>
      </c>
      <c r="V783" s="603">
        <v>74</v>
      </c>
      <c r="W783" s="607"/>
      <c r="X783" s="603"/>
      <c r="Y783" s="603" t="s">
        <v>6058</v>
      </c>
      <c r="Z783" s="608">
        <v>45185</v>
      </c>
      <c r="AA783" s="603"/>
      <c r="AB783" s="606"/>
      <c r="AC783" s="606"/>
      <c r="AD783" s="603"/>
      <c r="AE783" s="603"/>
      <c r="AF783" s="603" t="s">
        <v>398</v>
      </c>
      <c r="AG783" s="603" t="s">
        <v>4</v>
      </c>
      <c r="AH783" s="603"/>
      <c r="AI783" s="600" t="str">
        <f>IFERROR(VLOOKUP(cppm_pr[[#This Row],[Order Number]],SPHERE!C:CC,39,0),"")</f>
        <v/>
      </c>
      <c r="AJ783" s="600" t="str">
        <f>IFERROR(VLOOKUP(cppm_pr[[#This Row],[Order Number]],'DC TM ONE'!B:CN,42,0),"")</f>
        <v/>
      </c>
      <c r="AK783" s="603"/>
      <c r="AL783" s="609"/>
      <c r="AM783" s="603"/>
      <c r="AN783" s="603"/>
      <c r="AO783" s="603"/>
      <c r="AP783" s="603"/>
      <c r="AQ783" s="610"/>
      <c r="AR783" s="603"/>
      <c r="AS783" s="603"/>
      <c r="AT783" s="610"/>
      <c r="AU783" s="603"/>
      <c r="AV783" s="603"/>
      <c r="AW783" s="603"/>
      <c r="AX783" s="603"/>
      <c r="AY783" s="603"/>
      <c r="AZ783" s="603"/>
      <c r="BA783" s="603"/>
      <c r="BB783" s="603"/>
      <c r="BC783" s="603"/>
      <c r="BD783" s="603"/>
      <c r="BE783" s="603"/>
      <c r="BF783" s="603"/>
      <c r="BG783" s="603"/>
      <c r="BH783" s="603"/>
    </row>
    <row r="784" spans="1:60" ht="12" customHeight="1">
      <c r="A784" s="589">
        <v>781</v>
      </c>
      <c r="B784" s="589"/>
      <c r="C784" s="590" t="s">
        <v>208</v>
      </c>
      <c r="D784" s="591"/>
      <c r="E784" s="589" t="s">
        <v>6058</v>
      </c>
      <c r="F784" s="592"/>
      <c r="G784" s="592"/>
      <c r="H784" s="592"/>
      <c r="I784" s="589"/>
      <c r="J784" s="589"/>
      <c r="K784" s="593"/>
      <c r="L784" s="590"/>
      <c r="M784" s="593"/>
      <c r="N784" s="595"/>
      <c r="O784" s="592"/>
      <c r="P784" s="655"/>
      <c r="Q784" s="655"/>
      <c r="R784" s="589">
        <f t="shared" si="12"/>
        <v>0</v>
      </c>
      <c r="S784" s="589"/>
      <c r="T784" s="596" t="str">
        <f>VLOOKUP(cppm_pr[[#This Row],[Status]],'All Link_LOV'!$I$32:$K$72,2,0)</f>
        <v>Pending TP Submission</v>
      </c>
      <c r="U784" s="596" t="s">
        <v>3626</v>
      </c>
      <c r="V784" s="592">
        <v>75</v>
      </c>
      <c r="W784" s="596"/>
      <c r="X784" s="592"/>
      <c r="Y784" s="592" t="s">
        <v>6058</v>
      </c>
      <c r="Z784" s="597">
        <v>45185</v>
      </c>
      <c r="AA784" s="598"/>
      <c r="AB784" s="595"/>
      <c r="AC784" s="595"/>
      <c r="AD784" s="592"/>
      <c r="AE784" s="592"/>
      <c r="AF784" s="592" t="s">
        <v>398</v>
      </c>
      <c r="AG784" s="592" t="s">
        <v>4</v>
      </c>
      <c r="AH784" s="592"/>
      <c r="AI784" s="600" t="str">
        <f>IFERROR(VLOOKUP(cppm_pr[[#This Row],[Order Number]],SPHERE!C:CC,39,0),"")</f>
        <v/>
      </c>
      <c r="AJ784" s="600" t="str">
        <f>IFERROR(VLOOKUP(cppm_pr[[#This Row],[Order Number]],'DC TM ONE'!B:CN,42,0),"")</f>
        <v/>
      </c>
      <c r="AK784" s="592"/>
      <c r="AL784" s="599"/>
      <c r="AM784" s="592"/>
      <c r="AN784" s="592"/>
      <c r="AO784" s="592"/>
      <c r="AP784" s="592"/>
      <c r="AQ784" s="598"/>
      <c r="AR784" s="592"/>
      <c r="AS784" s="592"/>
      <c r="AT784" s="598"/>
      <c r="AU784" s="592"/>
      <c r="AV784" s="592"/>
      <c r="AW784" s="592"/>
      <c r="AX784" s="592"/>
      <c r="AY784" s="592"/>
      <c r="AZ784" s="592"/>
      <c r="BA784" s="592"/>
      <c r="BB784" s="592"/>
      <c r="BC784" s="592"/>
      <c r="BD784" s="592"/>
      <c r="BE784" s="592"/>
      <c r="BF784" s="592"/>
      <c r="BG784" s="592"/>
      <c r="BH784" s="592"/>
    </row>
    <row r="785" spans="1:60" ht="12" customHeight="1">
      <c r="A785" s="600">
        <v>782</v>
      </c>
      <c r="B785" s="600"/>
      <c r="C785" s="601" t="s">
        <v>208</v>
      </c>
      <c r="D785" s="602"/>
      <c r="E785" s="600" t="s">
        <v>6058</v>
      </c>
      <c r="F785" s="603"/>
      <c r="G785" s="603"/>
      <c r="H785" s="603"/>
      <c r="I785" s="600"/>
      <c r="J785" s="600"/>
      <c r="K785" s="611"/>
      <c r="L785" s="606"/>
      <c r="M785" s="611"/>
      <c r="N785" s="606"/>
      <c r="O785" s="603"/>
      <c r="P785" s="625"/>
      <c r="Q785" s="625"/>
      <c r="R785" s="600">
        <f t="shared" si="12"/>
        <v>0</v>
      </c>
      <c r="S785" s="600"/>
      <c r="T785" s="607" t="str">
        <f>VLOOKUP(cppm_pr[[#This Row],[Status]],'All Link_LOV'!$I$32:$K$72,2,0)</f>
        <v>Pending TP Submission</v>
      </c>
      <c r="U785" s="607" t="s">
        <v>3626</v>
      </c>
      <c r="V785" s="603">
        <v>76</v>
      </c>
      <c r="W785" s="607"/>
      <c r="X785" s="603"/>
      <c r="Y785" s="603" t="s">
        <v>6058</v>
      </c>
      <c r="Z785" s="608">
        <v>45185</v>
      </c>
      <c r="AA785" s="603"/>
      <c r="AB785" s="606"/>
      <c r="AC785" s="606"/>
      <c r="AD785" s="603"/>
      <c r="AE785" s="603"/>
      <c r="AF785" s="603" t="s">
        <v>398</v>
      </c>
      <c r="AG785" s="603" t="s">
        <v>4</v>
      </c>
      <c r="AH785" s="603"/>
      <c r="AI785" s="600" t="str">
        <f>IFERROR(VLOOKUP(cppm_pr[[#This Row],[Order Number]],SPHERE!C:CC,39,0),"")</f>
        <v/>
      </c>
      <c r="AJ785" s="600" t="str">
        <f>IFERROR(VLOOKUP(cppm_pr[[#This Row],[Order Number]],'DC TM ONE'!B:CN,42,0),"")</f>
        <v/>
      </c>
      <c r="AK785" s="603"/>
      <c r="AL785" s="609"/>
      <c r="AM785" s="603"/>
      <c r="AN785" s="603"/>
      <c r="AO785" s="603"/>
      <c r="AP785" s="603"/>
      <c r="AQ785" s="610"/>
      <c r="AR785" s="603"/>
      <c r="AS785" s="603"/>
      <c r="AT785" s="610"/>
      <c r="AU785" s="603"/>
      <c r="AV785" s="603"/>
      <c r="AW785" s="603"/>
      <c r="AX785" s="603"/>
      <c r="AY785" s="603"/>
      <c r="AZ785" s="603"/>
      <c r="BA785" s="603"/>
      <c r="BB785" s="603"/>
      <c r="BC785" s="603"/>
      <c r="BD785" s="603"/>
      <c r="BE785" s="603"/>
      <c r="BF785" s="603"/>
      <c r="BG785" s="603"/>
      <c r="BH785" s="603"/>
    </row>
    <row r="786" spans="1:60" ht="12" customHeight="1">
      <c r="A786" s="589">
        <v>783</v>
      </c>
      <c r="B786" s="589"/>
      <c r="C786" s="590" t="s">
        <v>208</v>
      </c>
      <c r="D786" s="591"/>
      <c r="E786" s="589" t="s">
        <v>6058</v>
      </c>
      <c r="F786" s="592"/>
      <c r="G786" s="592"/>
      <c r="H786" s="592"/>
      <c r="I786" s="589"/>
      <c r="J786" s="589"/>
      <c r="K786" s="593"/>
      <c r="L786" s="590"/>
      <c r="M786" s="593"/>
      <c r="N786" s="595"/>
      <c r="O786" s="592"/>
      <c r="P786" s="655"/>
      <c r="Q786" s="655"/>
      <c r="R786" s="589">
        <f t="shared" si="12"/>
        <v>0</v>
      </c>
      <c r="S786" s="589"/>
      <c r="T786" s="596" t="str">
        <f>VLOOKUP(cppm_pr[[#This Row],[Status]],'All Link_LOV'!$I$32:$K$72,2,0)</f>
        <v>Pending TP Submission</v>
      </c>
      <c r="U786" s="596" t="s">
        <v>3626</v>
      </c>
      <c r="V786" s="592">
        <v>77</v>
      </c>
      <c r="W786" s="596"/>
      <c r="X786" s="592"/>
      <c r="Y786" s="592" t="s">
        <v>6058</v>
      </c>
      <c r="Z786" s="597">
        <v>45185</v>
      </c>
      <c r="AA786" s="598"/>
      <c r="AB786" s="595"/>
      <c r="AC786" s="595"/>
      <c r="AD786" s="592"/>
      <c r="AE786" s="592"/>
      <c r="AF786" s="592" t="s">
        <v>398</v>
      </c>
      <c r="AG786" s="592" t="s">
        <v>4</v>
      </c>
      <c r="AH786" s="592"/>
      <c r="AI786" s="600" t="str">
        <f>IFERROR(VLOOKUP(cppm_pr[[#This Row],[Order Number]],SPHERE!C:CC,39,0),"")</f>
        <v/>
      </c>
      <c r="AJ786" s="600" t="str">
        <f>IFERROR(VLOOKUP(cppm_pr[[#This Row],[Order Number]],'DC TM ONE'!B:CN,42,0),"")</f>
        <v/>
      </c>
      <c r="AK786" s="592"/>
      <c r="AL786" s="599"/>
      <c r="AM786" s="592"/>
      <c r="AN786" s="592"/>
      <c r="AO786" s="592"/>
      <c r="AP786" s="592"/>
      <c r="AQ786" s="598"/>
      <c r="AR786" s="592"/>
      <c r="AS786" s="592"/>
      <c r="AT786" s="598"/>
      <c r="AU786" s="592"/>
      <c r="AV786" s="592"/>
      <c r="AW786" s="592"/>
      <c r="AX786" s="592"/>
      <c r="AY786" s="592"/>
      <c r="AZ786" s="592"/>
      <c r="BA786" s="592"/>
      <c r="BB786" s="592"/>
      <c r="BC786" s="592"/>
      <c r="BD786" s="592"/>
      <c r="BE786" s="592"/>
      <c r="BF786" s="592"/>
      <c r="BG786" s="592"/>
      <c r="BH786" s="592"/>
    </row>
    <row r="787" spans="1:60" ht="12" customHeight="1">
      <c r="A787" s="600">
        <v>784</v>
      </c>
      <c r="B787" s="600"/>
      <c r="C787" s="601" t="s">
        <v>208</v>
      </c>
      <c r="D787" s="602"/>
      <c r="E787" s="600" t="s">
        <v>6058</v>
      </c>
      <c r="F787" s="603"/>
      <c r="G787" s="603"/>
      <c r="H787" s="603"/>
      <c r="I787" s="600"/>
      <c r="J787" s="600"/>
      <c r="K787" s="611"/>
      <c r="L787" s="606"/>
      <c r="M787" s="611"/>
      <c r="N787" s="606"/>
      <c r="O787" s="603"/>
      <c r="P787" s="625"/>
      <c r="Q787" s="625"/>
      <c r="R787" s="600">
        <f t="shared" si="12"/>
        <v>0</v>
      </c>
      <c r="S787" s="600"/>
      <c r="T787" s="607" t="str">
        <f>VLOOKUP(cppm_pr[[#This Row],[Status]],'All Link_LOV'!$I$32:$K$72,2,0)</f>
        <v>Pending TP Submission</v>
      </c>
      <c r="U787" s="607" t="s">
        <v>3626</v>
      </c>
      <c r="V787" s="603">
        <v>78</v>
      </c>
      <c r="W787" s="607"/>
      <c r="X787" s="603"/>
      <c r="Y787" s="603" t="s">
        <v>6058</v>
      </c>
      <c r="Z787" s="608">
        <v>45185</v>
      </c>
      <c r="AA787" s="603"/>
      <c r="AB787" s="606"/>
      <c r="AC787" s="606"/>
      <c r="AD787" s="603"/>
      <c r="AE787" s="603"/>
      <c r="AF787" s="603" t="s">
        <v>398</v>
      </c>
      <c r="AG787" s="603" t="s">
        <v>4</v>
      </c>
      <c r="AH787" s="603"/>
      <c r="AI787" s="600" t="str">
        <f>IFERROR(VLOOKUP(cppm_pr[[#This Row],[Order Number]],SPHERE!C:CC,39,0),"")</f>
        <v/>
      </c>
      <c r="AJ787" s="600" t="str">
        <f>IFERROR(VLOOKUP(cppm_pr[[#This Row],[Order Number]],'DC TM ONE'!B:CN,42,0),"")</f>
        <v/>
      </c>
      <c r="AK787" s="603"/>
      <c r="AL787" s="609"/>
      <c r="AM787" s="603"/>
      <c r="AN787" s="603"/>
      <c r="AO787" s="603"/>
      <c r="AP787" s="603"/>
      <c r="AQ787" s="610"/>
      <c r="AR787" s="603"/>
      <c r="AS787" s="603"/>
      <c r="AT787" s="610"/>
      <c r="AU787" s="603"/>
      <c r="AV787" s="603"/>
      <c r="AW787" s="603"/>
      <c r="AX787" s="603"/>
      <c r="AY787" s="603"/>
      <c r="AZ787" s="603"/>
      <c r="BA787" s="603"/>
      <c r="BB787" s="603"/>
      <c r="BC787" s="603"/>
      <c r="BD787" s="603"/>
      <c r="BE787" s="603"/>
      <c r="BF787" s="603"/>
      <c r="BG787" s="603"/>
      <c r="BH787" s="603"/>
    </row>
    <row r="788" spans="1:60" ht="12" customHeight="1">
      <c r="A788" s="589">
        <v>785</v>
      </c>
      <c r="B788" s="589"/>
      <c r="C788" s="590" t="s">
        <v>208</v>
      </c>
      <c r="D788" s="591"/>
      <c r="E788" s="589" t="s">
        <v>6058</v>
      </c>
      <c r="F788" s="592"/>
      <c r="G788" s="592"/>
      <c r="H788" s="592"/>
      <c r="I788" s="589"/>
      <c r="J788" s="589"/>
      <c r="K788" s="593"/>
      <c r="L788" s="590"/>
      <c r="M788" s="593"/>
      <c r="N788" s="595"/>
      <c r="O788" s="592"/>
      <c r="P788" s="655"/>
      <c r="Q788" s="655"/>
      <c r="R788" s="589">
        <f t="shared" si="12"/>
        <v>0</v>
      </c>
      <c r="S788" s="589"/>
      <c r="T788" s="596" t="str">
        <f>VLOOKUP(cppm_pr[[#This Row],[Status]],'All Link_LOV'!$I$32:$K$72,2,0)</f>
        <v>Pending TP Submission</v>
      </c>
      <c r="U788" s="596" t="s">
        <v>3626</v>
      </c>
      <c r="V788" s="592">
        <v>79</v>
      </c>
      <c r="W788" s="596"/>
      <c r="X788" s="592"/>
      <c r="Y788" s="592" t="s">
        <v>6058</v>
      </c>
      <c r="Z788" s="597">
        <v>45185</v>
      </c>
      <c r="AA788" s="598"/>
      <c r="AB788" s="595"/>
      <c r="AC788" s="595"/>
      <c r="AD788" s="592"/>
      <c r="AE788" s="592"/>
      <c r="AF788" s="592" t="s">
        <v>398</v>
      </c>
      <c r="AG788" s="592" t="s">
        <v>4</v>
      </c>
      <c r="AH788" s="592"/>
      <c r="AI788" s="600" t="str">
        <f>IFERROR(VLOOKUP(cppm_pr[[#This Row],[Order Number]],SPHERE!C:CC,39,0),"")</f>
        <v/>
      </c>
      <c r="AJ788" s="600" t="str">
        <f>IFERROR(VLOOKUP(cppm_pr[[#This Row],[Order Number]],'DC TM ONE'!B:CN,42,0),"")</f>
        <v/>
      </c>
      <c r="AK788" s="592"/>
      <c r="AL788" s="599"/>
      <c r="AM788" s="592"/>
      <c r="AN788" s="592"/>
      <c r="AO788" s="592"/>
      <c r="AP788" s="592"/>
      <c r="AQ788" s="598"/>
      <c r="AR788" s="592"/>
      <c r="AS788" s="592"/>
      <c r="AT788" s="598"/>
      <c r="AU788" s="592"/>
      <c r="AV788" s="592"/>
      <c r="AW788" s="592"/>
      <c r="AX788" s="592"/>
      <c r="AY788" s="592"/>
      <c r="AZ788" s="592"/>
      <c r="BA788" s="592"/>
      <c r="BB788" s="592"/>
      <c r="BC788" s="592"/>
      <c r="BD788" s="592"/>
      <c r="BE788" s="592"/>
      <c r="BF788" s="592"/>
      <c r="BG788" s="592"/>
      <c r="BH788" s="592"/>
    </row>
    <row r="789" spans="1:60" ht="12" customHeight="1">
      <c r="A789" s="600">
        <v>786</v>
      </c>
      <c r="B789" s="600"/>
      <c r="C789" s="601" t="s">
        <v>208</v>
      </c>
      <c r="D789" s="602"/>
      <c r="E789" s="600" t="s">
        <v>6058</v>
      </c>
      <c r="F789" s="603"/>
      <c r="G789" s="603"/>
      <c r="H789" s="603"/>
      <c r="I789" s="600"/>
      <c r="J789" s="600"/>
      <c r="K789" s="611"/>
      <c r="L789" s="606"/>
      <c r="M789" s="611"/>
      <c r="N789" s="606"/>
      <c r="O789" s="603"/>
      <c r="P789" s="625"/>
      <c r="Q789" s="625"/>
      <c r="R789" s="600">
        <f t="shared" si="12"/>
        <v>0</v>
      </c>
      <c r="S789" s="600"/>
      <c r="T789" s="607" t="str">
        <f>VLOOKUP(cppm_pr[[#This Row],[Status]],'All Link_LOV'!$I$32:$K$72,2,0)</f>
        <v>Pending TP Submission</v>
      </c>
      <c r="U789" s="607" t="s">
        <v>3626</v>
      </c>
      <c r="V789" s="603">
        <v>80</v>
      </c>
      <c r="W789" s="607"/>
      <c r="X789" s="603"/>
      <c r="Y789" s="603" t="s">
        <v>6058</v>
      </c>
      <c r="Z789" s="608">
        <v>45185</v>
      </c>
      <c r="AA789" s="603"/>
      <c r="AB789" s="606"/>
      <c r="AC789" s="606"/>
      <c r="AD789" s="603"/>
      <c r="AE789" s="603"/>
      <c r="AF789" s="603" t="s">
        <v>398</v>
      </c>
      <c r="AG789" s="603" t="s">
        <v>4</v>
      </c>
      <c r="AH789" s="603"/>
      <c r="AI789" s="600" t="str">
        <f>IFERROR(VLOOKUP(cppm_pr[[#This Row],[Order Number]],SPHERE!C:CC,39,0),"")</f>
        <v/>
      </c>
      <c r="AJ789" s="600" t="str">
        <f>IFERROR(VLOOKUP(cppm_pr[[#This Row],[Order Number]],'DC TM ONE'!B:CN,42,0),"")</f>
        <v/>
      </c>
      <c r="AK789" s="603"/>
      <c r="AL789" s="609"/>
      <c r="AM789" s="603"/>
      <c r="AN789" s="603"/>
      <c r="AO789" s="603"/>
      <c r="AP789" s="603"/>
      <c r="AQ789" s="610"/>
      <c r="AR789" s="603"/>
      <c r="AS789" s="603"/>
      <c r="AT789" s="610"/>
      <c r="AU789" s="603"/>
      <c r="AV789" s="603"/>
      <c r="AW789" s="603"/>
      <c r="AX789" s="603"/>
      <c r="AY789" s="603"/>
      <c r="AZ789" s="603"/>
      <c r="BA789" s="603"/>
      <c r="BB789" s="603"/>
      <c r="BC789" s="603"/>
      <c r="BD789" s="603"/>
      <c r="BE789" s="603"/>
      <c r="BF789" s="603"/>
      <c r="BG789" s="603"/>
      <c r="BH789" s="603"/>
    </row>
    <row r="790" spans="1:60" ht="12" customHeight="1">
      <c r="A790" s="589">
        <v>787</v>
      </c>
      <c r="B790" s="589"/>
      <c r="C790" s="590" t="s">
        <v>208</v>
      </c>
      <c r="D790" s="591"/>
      <c r="E790" s="589" t="s">
        <v>6058</v>
      </c>
      <c r="F790" s="592"/>
      <c r="G790" s="592"/>
      <c r="H790" s="592"/>
      <c r="I790" s="589"/>
      <c r="J790" s="589"/>
      <c r="K790" s="593"/>
      <c r="L790" s="590"/>
      <c r="M790" s="593"/>
      <c r="N790" s="595"/>
      <c r="O790" s="592"/>
      <c r="P790" s="655"/>
      <c r="Q790" s="655"/>
      <c r="R790" s="589">
        <f t="shared" si="12"/>
        <v>0</v>
      </c>
      <c r="S790" s="589"/>
      <c r="T790" s="596" t="str">
        <f>VLOOKUP(cppm_pr[[#This Row],[Status]],'All Link_LOV'!$I$32:$K$72,2,0)</f>
        <v>Pending TP Submission</v>
      </c>
      <c r="U790" s="596" t="s">
        <v>3626</v>
      </c>
      <c r="V790" s="592">
        <v>81</v>
      </c>
      <c r="W790" s="596"/>
      <c r="X790" s="592"/>
      <c r="Y790" s="592" t="s">
        <v>6058</v>
      </c>
      <c r="Z790" s="597">
        <v>45185</v>
      </c>
      <c r="AA790" s="598"/>
      <c r="AB790" s="595"/>
      <c r="AC790" s="595"/>
      <c r="AD790" s="592"/>
      <c r="AE790" s="592"/>
      <c r="AF790" s="592" t="s">
        <v>398</v>
      </c>
      <c r="AG790" s="592" t="s">
        <v>4</v>
      </c>
      <c r="AH790" s="592"/>
      <c r="AI790" s="600" t="str">
        <f>IFERROR(VLOOKUP(cppm_pr[[#This Row],[Order Number]],SPHERE!C:CC,39,0),"")</f>
        <v/>
      </c>
      <c r="AJ790" s="600" t="str">
        <f>IFERROR(VLOOKUP(cppm_pr[[#This Row],[Order Number]],'DC TM ONE'!B:CN,42,0),"")</f>
        <v/>
      </c>
      <c r="AK790" s="592"/>
      <c r="AL790" s="599"/>
      <c r="AM790" s="592"/>
      <c r="AN790" s="592"/>
      <c r="AO790" s="592"/>
      <c r="AP790" s="592"/>
      <c r="AQ790" s="598"/>
      <c r="AR790" s="592"/>
      <c r="AS790" s="592"/>
      <c r="AT790" s="598"/>
      <c r="AU790" s="592"/>
      <c r="AV790" s="592"/>
      <c r="AW790" s="592"/>
      <c r="AX790" s="592"/>
      <c r="AY790" s="592"/>
      <c r="AZ790" s="592"/>
      <c r="BA790" s="592"/>
      <c r="BB790" s="592"/>
      <c r="BC790" s="592"/>
      <c r="BD790" s="592"/>
      <c r="BE790" s="592"/>
      <c r="BF790" s="592"/>
      <c r="BG790" s="592"/>
      <c r="BH790" s="592"/>
    </row>
    <row r="791" spans="1:60" ht="12" customHeight="1">
      <c r="A791" s="600">
        <v>788</v>
      </c>
      <c r="B791" s="600"/>
      <c r="C791" s="601" t="s">
        <v>208</v>
      </c>
      <c r="D791" s="602"/>
      <c r="E791" s="600" t="s">
        <v>6058</v>
      </c>
      <c r="F791" s="603"/>
      <c r="G791" s="603"/>
      <c r="H791" s="603"/>
      <c r="I791" s="600"/>
      <c r="J791" s="600"/>
      <c r="K791" s="611"/>
      <c r="L791" s="606"/>
      <c r="M791" s="611"/>
      <c r="N791" s="606"/>
      <c r="O791" s="603"/>
      <c r="P791" s="625"/>
      <c r="Q791" s="625"/>
      <c r="R791" s="600">
        <f t="shared" si="12"/>
        <v>0</v>
      </c>
      <c r="S791" s="600"/>
      <c r="T791" s="607" t="str">
        <f>VLOOKUP(cppm_pr[[#This Row],[Status]],'All Link_LOV'!$I$32:$K$72,2,0)</f>
        <v>Pending TP Submission</v>
      </c>
      <c r="U791" s="607" t="s">
        <v>3626</v>
      </c>
      <c r="V791" s="603">
        <v>82</v>
      </c>
      <c r="W791" s="607"/>
      <c r="X791" s="603"/>
      <c r="Y791" s="603" t="s">
        <v>6058</v>
      </c>
      <c r="Z791" s="608">
        <v>45185</v>
      </c>
      <c r="AA791" s="603"/>
      <c r="AB791" s="606"/>
      <c r="AC791" s="606"/>
      <c r="AD791" s="603"/>
      <c r="AE791" s="603"/>
      <c r="AF791" s="603" t="s">
        <v>398</v>
      </c>
      <c r="AG791" s="603" t="s">
        <v>4</v>
      </c>
      <c r="AH791" s="603"/>
      <c r="AI791" s="600" t="str">
        <f>IFERROR(VLOOKUP(cppm_pr[[#This Row],[Order Number]],SPHERE!C:CC,39,0),"")</f>
        <v/>
      </c>
      <c r="AJ791" s="600" t="str">
        <f>IFERROR(VLOOKUP(cppm_pr[[#This Row],[Order Number]],'DC TM ONE'!B:CN,42,0),"")</f>
        <v/>
      </c>
      <c r="AK791" s="603"/>
      <c r="AL791" s="609"/>
      <c r="AM791" s="603"/>
      <c r="AN791" s="603"/>
      <c r="AO791" s="603"/>
      <c r="AP791" s="603"/>
      <c r="AQ791" s="610"/>
      <c r="AR791" s="603"/>
      <c r="AS791" s="603"/>
      <c r="AT791" s="610"/>
      <c r="AU791" s="603"/>
      <c r="AV791" s="603"/>
      <c r="AW791" s="603"/>
      <c r="AX791" s="603"/>
      <c r="AY791" s="603"/>
      <c r="AZ791" s="603"/>
      <c r="BA791" s="603"/>
      <c r="BB791" s="603"/>
      <c r="BC791" s="603"/>
      <c r="BD791" s="603"/>
      <c r="BE791" s="603"/>
      <c r="BF791" s="603"/>
      <c r="BG791" s="603"/>
      <c r="BH791" s="603"/>
    </row>
    <row r="792" spans="1:60" ht="12" customHeight="1">
      <c r="A792" s="589">
        <v>789</v>
      </c>
      <c r="B792" s="589"/>
      <c r="C792" s="590" t="s">
        <v>208</v>
      </c>
      <c r="D792" s="591"/>
      <c r="E792" s="589" t="s">
        <v>6058</v>
      </c>
      <c r="F792" s="592"/>
      <c r="G792" s="592"/>
      <c r="H792" s="592"/>
      <c r="I792" s="589"/>
      <c r="J792" s="589"/>
      <c r="K792" s="593"/>
      <c r="L792" s="590"/>
      <c r="M792" s="593"/>
      <c r="N792" s="595"/>
      <c r="O792" s="592"/>
      <c r="P792" s="655"/>
      <c r="Q792" s="655"/>
      <c r="R792" s="589">
        <f t="shared" si="12"/>
        <v>0</v>
      </c>
      <c r="S792" s="589"/>
      <c r="T792" s="596" t="str">
        <f>VLOOKUP(cppm_pr[[#This Row],[Status]],'All Link_LOV'!$I$32:$K$72,2,0)</f>
        <v>Pending TP Submission</v>
      </c>
      <c r="U792" s="596" t="s">
        <v>3626</v>
      </c>
      <c r="V792" s="592">
        <v>83</v>
      </c>
      <c r="W792" s="596"/>
      <c r="X792" s="592"/>
      <c r="Y792" s="592" t="s">
        <v>6058</v>
      </c>
      <c r="Z792" s="597">
        <v>45185</v>
      </c>
      <c r="AA792" s="598"/>
      <c r="AB792" s="595"/>
      <c r="AC792" s="595"/>
      <c r="AD792" s="592"/>
      <c r="AE792" s="592"/>
      <c r="AF792" s="592" t="s">
        <v>398</v>
      </c>
      <c r="AG792" s="592" t="s">
        <v>4</v>
      </c>
      <c r="AH792" s="592"/>
      <c r="AI792" s="600" t="str">
        <f>IFERROR(VLOOKUP(cppm_pr[[#This Row],[Order Number]],SPHERE!C:CC,39,0),"")</f>
        <v/>
      </c>
      <c r="AJ792" s="600" t="str">
        <f>IFERROR(VLOOKUP(cppm_pr[[#This Row],[Order Number]],'DC TM ONE'!B:CN,42,0),"")</f>
        <v/>
      </c>
      <c r="AK792" s="592"/>
      <c r="AL792" s="599"/>
      <c r="AM792" s="592"/>
      <c r="AN792" s="592"/>
      <c r="AO792" s="592"/>
      <c r="AP792" s="592"/>
      <c r="AQ792" s="598"/>
      <c r="AR792" s="592"/>
      <c r="AS792" s="592"/>
      <c r="AT792" s="598"/>
      <c r="AU792" s="592"/>
      <c r="AV792" s="592"/>
      <c r="AW792" s="592"/>
      <c r="AX792" s="592"/>
      <c r="AY792" s="592"/>
      <c r="AZ792" s="592"/>
      <c r="BA792" s="592"/>
      <c r="BB792" s="592"/>
      <c r="BC792" s="592"/>
      <c r="BD792" s="592"/>
      <c r="BE792" s="592"/>
      <c r="BF792" s="592"/>
      <c r="BG792" s="592"/>
      <c r="BH792" s="592"/>
    </row>
    <row r="793" spans="1:60" ht="12" customHeight="1">
      <c r="A793" s="600">
        <v>790</v>
      </c>
      <c r="B793" s="600"/>
      <c r="C793" s="601" t="s">
        <v>208</v>
      </c>
      <c r="D793" s="602"/>
      <c r="E793" s="600" t="s">
        <v>6058</v>
      </c>
      <c r="F793" s="603"/>
      <c r="G793" s="603"/>
      <c r="H793" s="603"/>
      <c r="I793" s="600"/>
      <c r="J793" s="600"/>
      <c r="K793" s="611"/>
      <c r="L793" s="606"/>
      <c r="M793" s="611"/>
      <c r="N793" s="606"/>
      <c r="O793" s="603"/>
      <c r="P793" s="625"/>
      <c r="Q793" s="625"/>
      <c r="R793" s="600">
        <f t="shared" si="12"/>
        <v>0</v>
      </c>
      <c r="S793" s="600"/>
      <c r="T793" s="607" t="str">
        <f>VLOOKUP(cppm_pr[[#This Row],[Status]],'All Link_LOV'!$I$32:$K$72,2,0)</f>
        <v>Pending TP Submission</v>
      </c>
      <c r="U793" s="607" t="s">
        <v>3626</v>
      </c>
      <c r="V793" s="603">
        <v>84</v>
      </c>
      <c r="W793" s="607"/>
      <c r="X793" s="603"/>
      <c r="Y793" s="603" t="s">
        <v>6058</v>
      </c>
      <c r="Z793" s="608">
        <v>45185</v>
      </c>
      <c r="AA793" s="603"/>
      <c r="AB793" s="606"/>
      <c r="AC793" s="606"/>
      <c r="AD793" s="603"/>
      <c r="AE793" s="603"/>
      <c r="AF793" s="603" t="s">
        <v>398</v>
      </c>
      <c r="AG793" s="603" t="s">
        <v>4</v>
      </c>
      <c r="AH793" s="603"/>
      <c r="AI793" s="600" t="str">
        <f>IFERROR(VLOOKUP(cppm_pr[[#This Row],[Order Number]],SPHERE!C:CC,39,0),"")</f>
        <v/>
      </c>
      <c r="AJ793" s="600" t="str">
        <f>IFERROR(VLOOKUP(cppm_pr[[#This Row],[Order Number]],'DC TM ONE'!B:CN,42,0),"")</f>
        <v/>
      </c>
      <c r="AK793" s="603"/>
      <c r="AL793" s="609"/>
      <c r="AM793" s="603"/>
      <c r="AN793" s="603"/>
      <c r="AO793" s="603"/>
      <c r="AP793" s="603"/>
      <c r="AQ793" s="610"/>
      <c r="AR793" s="603"/>
      <c r="AS793" s="603"/>
      <c r="AT793" s="610"/>
      <c r="AU793" s="603"/>
      <c r="AV793" s="603"/>
      <c r="AW793" s="603"/>
      <c r="AX793" s="603"/>
      <c r="AY793" s="603"/>
      <c r="AZ793" s="603"/>
      <c r="BA793" s="603"/>
      <c r="BB793" s="603"/>
      <c r="BC793" s="603"/>
      <c r="BD793" s="603"/>
      <c r="BE793" s="603"/>
      <c r="BF793" s="603"/>
      <c r="BG793" s="603"/>
      <c r="BH793" s="603"/>
    </row>
    <row r="794" spans="1:60" ht="12" customHeight="1">
      <c r="A794" s="589">
        <v>791</v>
      </c>
      <c r="B794" s="589"/>
      <c r="C794" s="590" t="s">
        <v>208</v>
      </c>
      <c r="D794" s="591"/>
      <c r="E794" s="589" t="s">
        <v>6058</v>
      </c>
      <c r="F794" s="592"/>
      <c r="G794" s="592"/>
      <c r="H794" s="592"/>
      <c r="I794" s="589"/>
      <c r="J794" s="589"/>
      <c r="K794" s="593"/>
      <c r="L794" s="590"/>
      <c r="M794" s="593"/>
      <c r="N794" s="595"/>
      <c r="O794" s="592"/>
      <c r="P794" s="655"/>
      <c r="Q794" s="655"/>
      <c r="R794" s="589">
        <f t="shared" si="12"/>
        <v>0</v>
      </c>
      <c r="S794" s="589"/>
      <c r="T794" s="596" t="str">
        <f>VLOOKUP(cppm_pr[[#This Row],[Status]],'All Link_LOV'!$I$32:$K$72,2,0)</f>
        <v>Pending TP Submission</v>
      </c>
      <c r="U794" s="596" t="s">
        <v>3626</v>
      </c>
      <c r="V794" s="592">
        <v>85</v>
      </c>
      <c r="W794" s="596"/>
      <c r="X794" s="592"/>
      <c r="Y794" s="592" t="s">
        <v>6058</v>
      </c>
      <c r="Z794" s="597">
        <v>45185</v>
      </c>
      <c r="AA794" s="598"/>
      <c r="AB794" s="595"/>
      <c r="AC794" s="595"/>
      <c r="AD794" s="592"/>
      <c r="AE794" s="592"/>
      <c r="AF794" s="592" t="s">
        <v>398</v>
      </c>
      <c r="AG794" s="592" t="s">
        <v>4</v>
      </c>
      <c r="AH794" s="592"/>
      <c r="AI794" s="600" t="str">
        <f>IFERROR(VLOOKUP(cppm_pr[[#This Row],[Order Number]],SPHERE!C:CC,39,0),"")</f>
        <v/>
      </c>
      <c r="AJ794" s="600" t="str">
        <f>IFERROR(VLOOKUP(cppm_pr[[#This Row],[Order Number]],'DC TM ONE'!B:CN,42,0),"")</f>
        <v/>
      </c>
      <c r="AK794" s="592"/>
      <c r="AL794" s="599"/>
      <c r="AM794" s="592"/>
      <c r="AN794" s="592"/>
      <c r="AO794" s="592"/>
      <c r="AP794" s="592"/>
      <c r="AQ794" s="598"/>
      <c r="AR794" s="592"/>
      <c r="AS794" s="592"/>
      <c r="AT794" s="598"/>
      <c r="AU794" s="592"/>
      <c r="AV794" s="592"/>
      <c r="AW794" s="592"/>
      <c r="AX794" s="592"/>
      <c r="AY794" s="592"/>
      <c r="AZ794" s="592"/>
      <c r="BA794" s="592"/>
      <c r="BB794" s="592"/>
      <c r="BC794" s="592"/>
      <c r="BD794" s="592"/>
      <c r="BE794" s="592"/>
      <c r="BF794" s="592"/>
      <c r="BG794" s="592"/>
      <c r="BH794" s="592"/>
    </row>
    <row r="795" spans="1:60" ht="12" customHeight="1">
      <c r="A795" s="600">
        <v>792</v>
      </c>
      <c r="B795" s="600"/>
      <c r="C795" s="601" t="s">
        <v>208</v>
      </c>
      <c r="D795" s="602"/>
      <c r="E795" s="600" t="s">
        <v>6058</v>
      </c>
      <c r="F795" s="603"/>
      <c r="G795" s="603"/>
      <c r="H795" s="603"/>
      <c r="I795" s="600"/>
      <c r="J795" s="600"/>
      <c r="K795" s="611"/>
      <c r="L795" s="606"/>
      <c r="M795" s="611"/>
      <c r="N795" s="606"/>
      <c r="O795" s="603"/>
      <c r="P795" s="625"/>
      <c r="Q795" s="625"/>
      <c r="R795" s="600">
        <f t="shared" si="12"/>
        <v>0</v>
      </c>
      <c r="S795" s="600"/>
      <c r="T795" s="607" t="str">
        <f>VLOOKUP(cppm_pr[[#This Row],[Status]],'All Link_LOV'!$I$32:$K$72,2,0)</f>
        <v>Pending TP Submission</v>
      </c>
      <c r="U795" s="607" t="s">
        <v>3626</v>
      </c>
      <c r="V795" s="603">
        <v>86</v>
      </c>
      <c r="W795" s="607"/>
      <c r="X795" s="603"/>
      <c r="Y795" s="603" t="s">
        <v>6058</v>
      </c>
      <c r="Z795" s="608">
        <v>45185</v>
      </c>
      <c r="AA795" s="603"/>
      <c r="AB795" s="606"/>
      <c r="AC795" s="606"/>
      <c r="AD795" s="603"/>
      <c r="AE795" s="603"/>
      <c r="AF795" s="603" t="s">
        <v>398</v>
      </c>
      <c r="AG795" s="603" t="s">
        <v>4</v>
      </c>
      <c r="AH795" s="603"/>
      <c r="AI795" s="600" t="str">
        <f>IFERROR(VLOOKUP(cppm_pr[[#This Row],[Order Number]],SPHERE!C:CC,39,0),"")</f>
        <v/>
      </c>
      <c r="AJ795" s="600" t="str">
        <f>IFERROR(VLOOKUP(cppm_pr[[#This Row],[Order Number]],'DC TM ONE'!B:CN,42,0),"")</f>
        <v/>
      </c>
      <c r="AK795" s="603"/>
      <c r="AL795" s="609"/>
      <c r="AM795" s="603"/>
      <c r="AN795" s="603"/>
      <c r="AO795" s="603"/>
      <c r="AP795" s="603"/>
      <c r="AQ795" s="610"/>
      <c r="AR795" s="603"/>
      <c r="AS795" s="603"/>
      <c r="AT795" s="610"/>
      <c r="AU795" s="603"/>
      <c r="AV795" s="603"/>
      <c r="AW795" s="603"/>
      <c r="AX795" s="603"/>
      <c r="AY795" s="603"/>
      <c r="AZ795" s="603"/>
      <c r="BA795" s="603"/>
      <c r="BB795" s="603"/>
      <c r="BC795" s="603"/>
      <c r="BD795" s="603"/>
      <c r="BE795" s="603"/>
      <c r="BF795" s="603"/>
      <c r="BG795" s="603"/>
      <c r="BH795" s="603"/>
    </row>
    <row r="796" spans="1:60" ht="12" customHeight="1">
      <c r="A796" s="589">
        <v>793</v>
      </c>
      <c r="B796" s="589"/>
      <c r="C796" s="590" t="s">
        <v>208</v>
      </c>
      <c r="D796" s="591"/>
      <c r="E796" s="589" t="s">
        <v>6058</v>
      </c>
      <c r="F796" s="592"/>
      <c r="G796" s="592"/>
      <c r="H796" s="592"/>
      <c r="I796" s="589"/>
      <c r="J796" s="589"/>
      <c r="K796" s="593"/>
      <c r="L796" s="590"/>
      <c r="M796" s="593"/>
      <c r="N796" s="595"/>
      <c r="O796" s="592"/>
      <c r="P796" s="655"/>
      <c r="Q796" s="655"/>
      <c r="R796" s="589">
        <f t="shared" si="12"/>
        <v>0</v>
      </c>
      <c r="S796" s="589"/>
      <c r="T796" s="596" t="str">
        <f>VLOOKUP(cppm_pr[[#This Row],[Status]],'All Link_LOV'!$I$32:$K$72,2,0)</f>
        <v>Pending TP Submission</v>
      </c>
      <c r="U796" s="596" t="s">
        <v>3626</v>
      </c>
      <c r="V796" s="592">
        <v>87</v>
      </c>
      <c r="W796" s="596"/>
      <c r="X796" s="592"/>
      <c r="Y796" s="592" t="s">
        <v>6058</v>
      </c>
      <c r="Z796" s="597">
        <v>45185</v>
      </c>
      <c r="AA796" s="598"/>
      <c r="AB796" s="595"/>
      <c r="AC796" s="595"/>
      <c r="AD796" s="592"/>
      <c r="AE796" s="592"/>
      <c r="AF796" s="592" t="s">
        <v>398</v>
      </c>
      <c r="AG796" s="592" t="s">
        <v>4</v>
      </c>
      <c r="AH796" s="592"/>
      <c r="AI796" s="600" t="str">
        <f>IFERROR(VLOOKUP(cppm_pr[[#This Row],[Order Number]],SPHERE!C:CC,39,0),"")</f>
        <v/>
      </c>
      <c r="AJ796" s="600" t="str">
        <f>IFERROR(VLOOKUP(cppm_pr[[#This Row],[Order Number]],'DC TM ONE'!B:CN,42,0),"")</f>
        <v/>
      </c>
      <c r="AK796" s="592"/>
      <c r="AL796" s="599"/>
      <c r="AM796" s="592"/>
      <c r="AN796" s="592"/>
      <c r="AO796" s="592"/>
      <c r="AP796" s="592"/>
      <c r="AQ796" s="598"/>
      <c r="AR796" s="592"/>
      <c r="AS796" s="592"/>
      <c r="AT796" s="598"/>
      <c r="AU796" s="592"/>
      <c r="AV796" s="592"/>
      <c r="AW796" s="592"/>
      <c r="AX796" s="592"/>
      <c r="AY796" s="592"/>
      <c r="AZ796" s="592"/>
      <c r="BA796" s="592"/>
      <c r="BB796" s="592"/>
      <c r="BC796" s="592"/>
      <c r="BD796" s="592"/>
      <c r="BE796" s="592"/>
      <c r="BF796" s="592"/>
      <c r="BG796" s="592"/>
      <c r="BH796" s="592"/>
    </row>
    <row r="797" spans="1:60" ht="12" customHeight="1">
      <c r="A797" s="600">
        <v>794</v>
      </c>
      <c r="B797" s="600"/>
      <c r="C797" s="601" t="s">
        <v>208</v>
      </c>
      <c r="D797" s="602"/>
      <c r="E797" s="600" t="s">
        <v>6058</v>
      </c>
      <c r="F797" s="603"/>
      <c r="G797" s="603"/>
      <c r="H797" s="603"/>
      <c r="I797" s="600"/>
      <c r="J797" s="600"/>
      <c r="K797" s="611"/>
      <c r="L797" s="606"/>
      <c r="M797" s="611"/>
      <c r="N797" s="606"/>
      <c r="O797" s="603"/>
      <c r="P797" s="625"/>
      <c r="Q797" s="625"/>
      <c r="R797" s="600">
        <f t="shared" si="12"/>
        <v>0</v>
      </c>
      <c r="S797" s="600"/>
      <c r="T797" s="607" t="str">
        <f>VLOOKUP(cppm_pr[[#This Row],[Status]],'All Link_LOV'!$I$32:$K$72,2,0)</f>
        <v>Pending TP Submission</v>
      </c>
      <c r="U797" s="607" t="s">
        <v>3626</v>
      </c>
      <c r="V797" s="603">
        <v>88</v>
      </c>
      <c r="W797" s="607"/>
      <c r="X797" s="603"/>
      <c r="Y797" s="603" t="s">
        <v>6058</v>
      </c>
      <c r="Z797" s="608">
        <v>45185</v>
      </c>
      <c r="AA797" s="603"/>
      <c r="AB797" s="606"/>
      <c r="AC797" s="606"/>
      <c r="AD797" s="603"/>
      <c r="AE797" s="603"/>
      <c r="AF797" s="603" t="s">
        <v>398</v>
      </c>
      <c r="AG797" s="603" t="s">
        <v>4</v>
      </c>
      <c r="AH797" s="603"/>
      <c r="AI797" s="600" t="str">
        <f>IFERROR(VLOOKUP(cppm_pr[[#This Row],[Order Number]],SPHERE!C:CC,39,0),"")</f>
        <v/>
      </c>
      <c r="AJ797" s="600" t="str">
        <f>IFERROR(VLOOKUP(cppm_pr[[#This Row],[Order Number]],'DC TM ONE'!B:CN,42,0),"")</f>
        <v/>
      </c>
      <c r="AK797" s="603"/>
      <c r="AL797" s="609"/>
      <c r="AM797" s="603"/>
      <c r="AN797" s="603"/>
      <c r="AO797" s="603"/>
      <c r="AP797" s="603"/>
      <c r="AQ797" s="610"/>
      <c r="AR797" s="603"/>
      <c r="AS797" s="603"/>
      <c r="AT797" s="610"/>
      <c r="AU797" s="603"/>
      <c r="AV797" s="603"/>
      <c r="AW797" s="603"/>
      <c r="AX797" s="603"/>
      <c r="AY797" s="603"/>
      <c r="AZ797" s="603"/>
      <c r="BA797" s="603"/>
      <c r="BB797" s="603"/>
      <c r="BC797" s="603"/>
      <c r="BD797" s="603"/>
      <c r="BE797" s="603"/>
      <c r="BF797" s="603"/>
      <c r="BG797" s="603"/>
      <c r="BH797" s="603"/>
    </row>
    <row r="798" spans="1:60" ht="12" customHeight="1">
      <c r="A798" s="589">
        <v>795</v>
      </c>
      <c r="B798" s="589"/>
      <c r="C798" s="590" t="s">
        <v>208</v>
      </c>
      <c r="D798" s="591"/>
      <c r="E798" s="589" t="s">
        <v>6058</v>
      </c>
      <c r="F798" s="592"/>
      <c r="G798" s="592"/>
      <c r="H798" s="592"/>
      <c r="I798" s="589"/>
      <c r="J798" s="589"/>
      <c r="K798" s="593"/>
      <c r="L798" s="590"/>
      <c r="M798" s="593"/>
      <c r="N798" s="595"/>
      <c r="O798" s="592"/>
      <c r="P798" s="655"/>
      <c r="Q798" s="655"/>
      <c r="R798" s="589">
        <f t="shared" si="12"/>
        <v>0</v>
      </c>
      <c r="S798" s="589"/>
      <c r="T798" s="596" t="str">
        <f>VLOOKUP(cppm_pr[[#This Row],[Status]],'All Link_LOV'!$I$32:$K$72,2,0)</f>
        <v>Pending TP Submission</v>
      </c>
      <c r="U798" s="596" t="s">
        <v>3626</v>
      </c>
      <c r="V798" s="592">
        <v>89</v>
      </c>
      <c r="W798" s="596"/>
      <c r="X798" s="592"/>
      <c r="Y798" s="592" t="s">
        <v>6058</v>
      </c>
      <c r="Z798" s="597">
        <v>45185</v>
      </c>
      <c r="AA798" s="598"/>
      <c r="AB798" s="595"/>
      <c r="AC798" s="595"/>
      <c r="AD798" s="592"/>
      <c r="AE798" s="592"/>
      <c r="AF798" s="592" t="s">
        <v>398</v>
      </c>
      <c r="AG798" s="592" t="s">
        <v>4</v>
      </c>
      <c r="AH798" s="592"/>
      <c r="AI798" s="600" t="str">
        <f>IFERROR(VLOOKUP(cppm_pr[[#This Row],[Order Number]],SPHERE!C:CC,39,0),"")</f>
        <v/>
      </c>
      <c r="AJ798" s="600" t="str">
        <f>IFERROR(VLOOKUP(cppm_pr[[#This Row],[Order Number]],'DC TM ONE'!B:CN,42,0),"")</f>
        <v/>
      </c>
      <c r="AK798" s="592"/>
      <c r="AL798" s="599"/>
      <c r="AM798" s="592"/>
      <c r="AN798" s="592"/>
      <c r="AO798" s="592"/>
      <c r="AP798" s="592"/>
      <c r="AQ798" s="598"/>
      <c r="AR798" s="592"/>
      <c r="AS798" s="592"/>
      <c r="AT798" s="598"/>
      <c r="AU798" s="592"/>
      <c r="AV798" s="592"/>
      <c r="AW798" s="592"/>
      <c r="AX798" s="592"/>
      <c r="AY798" s="592"/>
      <c r="AZ798" s="592"/>
      <c r="BA798" s="592"/>
      <c r="BB798" s="592"/>
      <c r="BC798" s="592"/>
      <c r="BD798" s="592"/>
      <c r="BE798" s="592"/>
      <c r="BF798" s="592"/>
      <c r="BG798" s="592"/>
      <c r="BH798" s="592"/>
    </row>
    <row r="799" spans="1:60" ht="12" customHeight="1">
      <c r="A799" s="600">
        <v>796</v>
      </c>
      <c r="B799" s="600"/>
      <c r="C799" s="601" t="s">
        <v>208</v>
      </c>
      <c r="D799" s="602"/>
      <c r="E799" s="600" t="s">
        <v>6058</v>
      </c>
      <c r="F799" s="603"/>
      <c r="G799" s="603"/>
      <c r="H799" s="603"/>
      <c r="I799" s="600"/>
      <c r="J799" s="600"/>
      <c r="K799" s="611"/>
      <c r="L799" s="606"/>
      <c r="M799" s="611"/>
      <c r="N799" s="606"/>
      <c r="O799" s="603"/>
      <c r="P799" s="625"/>
      <c r="Q799" s="625"/>
      <c r="R799" s="600">
        <f t="shared" si="12"/>
        <v>0</v>
      </c>
      <c r="S799" s="600"/>
      <c r="T799" s="607" t="str">
        <f>VLOOKUP(cppm_pr[[#This Row],[Status]],'All Link_LOV'!$I$32:$K$72,2,0)</f>
        <v>Pending TP Submission</v>
      </c>
      <c r="U799" s="607" t="s">
        <v>3626</v>
      </c>
      <c r="V799" s="603">
        <v>90</v>
      </c>
      <c r="W799" s="607"/>
      <c r="X799" s="603"/>
      <c r="Y799" s="603" t="s">
        <v>6058</v>
      </c>
      <c r="Z799" s="608">
        <v>45185</v>
      </c>
      <c r="AA799" s="603"/>
      <c r="AB799" s="606"/>
      <c r="AC799" s="606"/>
      <c r="AD799" s="603"/>
      <c r="AE799" s="603"/>
      <c r="AF799" s="603" t="s">
        <v>398</v>
      </c>
      <c r="AG799" s="603" t="s">
        <v>4</v>
      </c>
      <c r="AH799" s="603"/>
      <c r="AI799" s="600" t="str">
        <f>IFERROR(VLOOKUP(cppm_pr[[#This Row],[Order Number]],SPHERE!C:CC,39,0),"")</f>
        <v/>
      </c>
      <c r="AJ799" s="600" t="str">
        <f>IFERROR(VLOOKUP(cppm_pr[[#This Row],[Order Number]],'DC TM ONE'!B:CN,42,0),"")</f>
        <v/>
      </c>
      <c r="AK799" s="603"/>
      <c r="AL799" s="609"/>
      <c r="AM799" s="603"/>
      <c r="AN799" s="603"/>
      <c r="AO799" s="603"/>
      <c r="AP799" s="603"/>
      <c r="AQ799" s="610"/>
      <c r="AR799" s="603"/>
      <c r="AS799" s="603"/>
      <c r="AT799" s="610"/>
      <c r="AU799" s="603"/>
      <c r="AV799" s="603"/>
      <c r="AW799" s="603"/>
      <c r="AX799" s="603"/>
      <c r="AY799" s="603"/>
      <c r="AZ799" s="603"/>
      <c r="BA799" s="603"/>
      <c r="BB799" s="603"/>
      <c r="BC799" s="603"/>
      <c r="BD799" s="603"/>
      <c r="BE799" s="603"/>
      <c r="BF799" s="603"/>
      <c r="BG799" s="603"/>
      <c r="BH799" s="603"/>
    </row>
    <row r="800" spans="1:60" ht="12" customHeight="1">
      <c r="A800" s="589">
        <v>797</v>
      </c>
      <c r="B800" s="589"/>
      <c r="C800" s="590" t="s">
        <v>208</v>
      </c>
      <c r="D800" s="591"/>
      <c r="E800" s="589" t="s">
        <v>6058</v>
      </c>
      <c r="F800" s="592"/>
      <c r="G800" s="592"/>
      <c r="H800" s="592"/>
      <c r="I800" s="589"/>
      <c r="J800" s="589"/>
      <c r="K800" s="593"/>
      <c r="L800" s="590"/>
      <c r="M800" s="593"/>
      <c r="N800" s="595"/>
      <c r="O800" s="592"/>
      <c r="P800" s="655"/>
      <c r="Q800" s="655"/>
      <c r="R800" s="589">
        <f t="shared" si="12"/>
        <v>0</v>
      </c>
      <c r="S800" s="589"/>
      <c r="T800" s="596" t="str">
        <f>VLOOKUP(cppm_pr[[#This Row],[Status]],'All Link_LOV'!$I$32:$K$72,2,0)</f>
        <v>Pending TP Submission</v>
      </c>
      <c r="U800" s="596" t="s">
        <v>3626</v>
      </c>
      <c r="V800" s="592">
        <v>91</v>
      </c>
      <c r="W800" s="596"/>
      <c r="X800" s="592"/>
      <c r="Y800" s="592" t="s">
        <v>6058</v>
      </c>
      <c r="Z800" s="597">
        <v>45185</v>
      </c>
      <c r="AA800" s="598"/>
      <c r="AB800" s="595"/>
      <c r="AC800" s="595"/>
      <c r="AD800" s="592"/>
      <c r="AE800" s="592"/>
      <c r="AF800" s="592" t="s">
        <v>398</v>
      </c>
      <c r="AG800" s="592" t="s">
        <v>4</v>
      </c>
      <c r="AH800" s="592"/>
      <c r="AI800" s="600" t="str">
        <f>IFERROR(VLOOKUP(cppm_pr[[#This Row],[Order Number]],SPHERE!C:CC,39,0),"")</f>
        <v/>
      </c>
      <c r="AJ800" s="600" t="str">
        <f>IFERROR(VLOOKUP(cppm_pr[[#This Row],[Order Number]],'DC TM ONE'!B:CN,42,0),"")</f>
        <v/>
      </c>
      <c r="AK800" s="592"/>
      <c r="AL800" s="599"/>
      <c r="AM800" s="592"/>
      <c r="AN800" s="592"/>
      <c r="AO800" s="592"/>
      <c r="AP800" s="592"/>
      <c r="AQ800" s="598"/>
      <c r="AR800" s="592"/>
      <c r="AS800" s="592"/>
      <c r="AT800" s="598"/>
      <c r="AU800" s="592"/>
      <c r="AV800" s="592"/>
      <c r="AW800" s="592"/>
      <c r="AX800" s="592"/>
      <c r="AY800" s="592"/>
      <c r="AZ800" s="592"/>
      <c r="BA800" s="592"/>
      <c r="BB800" s="592"/>
      <c r="BC800" s="592"/>
      <c r="BD800" s="592"/>
      <c r="BE800" s="592"/>
      <c r="BF800" s="592"/>
      <c r="BG800" s="592"/>
      <c r="BH800" s="592"/>
    </row>
    <row r="801" spans="1:60" ht="12" customHeight="1">
      <c r="A801" s="600">
        <v>798</v>
      </c>
      <c r="B801" s="600"/>
      <c r="C801" s="601" t="s">
        <v>208</v>
      </c>
      <c r="D801" s="602"/>
      <c r="E801" s="600" t="s">
        <v>6058</v>
      </c>
      <c r="F801" s="603"/>
      <c r="G801" s="603"/>
      <c r="H801" s="603"/>
      <c r="I801" s="600"/>
      <c r="J801" s="600"/>
      <c r="K801" s="611"/>
      <c r="L801" s="606"/>
      <c r="M801" s="611"/>
      <c r="N801" s="606"/>
      <c r="O801" s="603"/>
      <c r="P801" s="625"/>
      <c r="Q801" s="625"/>
      <c r="R801" s="600">
        <f t="shared" si="12"/>
        <v>0</v>
      </c>
      <c r="S801" s="600"/>
      <c r="T801" s="607" t="str">
        <f>VLOOKUP(cppm_pr[[#This Row],[Status]],'All Link_LOV'!$I$32:$K$72,2,0)</f>
        <v>Pending TP Submission</v>
      </c>
      <c r="U801" s="607" t="s">
        <v>3626</v>
      </c>
      <c r="V801" s="603">
        <v>92</v>
      </c>
      <c r="W801" s="607"/>
      <c r="X801" s="603"/>
      <c r="Y801" s="603" t="s">
        <v>6058</v>
      </c>
      <c r="Z801" s="608">
        <v>45185</v>
      </c>
      <c r="AA801" s="603"/>
      <c r="AB801" s="606"/>
      <c r="AC801" s="606"/>
      <c r="AD801" s="603"/>
      <c r="AE801" s="603"/>
      <c r="AF801" s="603" t="s">
        <v>398</v>
      </c>
      <c r="AG801" s="603" t="s">
        <v>4</v>
      </c>
      <c r="AH801" s="603"/>
      <c r="AI801" s="600" t="str">
        <f>IFERROR(VLOOKUP(cppm_pr[[#This Row],[Order Number]],SPHERE!C:CC,39,0),"")</f>
        <v/>
      </c>
      <c r="AJ801" s="600" t="str">
        <f>IFERROR(VLOOKUP(cppm_pr[[#This Row],[Order Number]],'DC TM ONE'!B:CN,42,0),"")</f>
        <v/>
      </c>
      <c r="AK801" s="603"/>
      <c r="AL801" s="609"/>
      <c r="AM801" s="603"/>
      <c r="AN801" s="603"/>
      <c r="AO801" s="603"/>
      <c r="AP801" s="603"/>
      <c r="AQ801" s="610"/>
      <c r="AR801" s="603"/>
      <c r="AS801" s="603"/>
      <c r="AT801" s="610"/>
      <c r="AU801" s="603"/>
      <c r="AV801" s="603"/>
      <c r="AW801" s="603"/>
      <c r="AX801" s="603"/>
      <c r="AY801" s="603"/>
      <c r="AZ801" s="603"/>
      <c r="BA801" s="603"/>
      <c r="BB801" s="603"/>
      <c r="BC801" s="603"/>
      <c r="BD801" s="603"/>
      <c r="BE801" s="603"/>
      <c r="BF801" s="603"/>
      <c r="BG801" s="603"/>
      <c r="BH801" s="603"/>
    </row>
    <row r="802" spans="1:60" ht="12" customHeight="1">
      <c r="A802" s="589">
        <v>799</v>
      </c>
      <c r="B802" s="589"/>
      <c r="C802" s="590" t="s">
        <v>208</v>
      </c>
      <c r="D802" s="591"/>
      <c r="E802" s="589" t="s">
        <v>6058</v>
      </c>
      <c r="F802" s="592"/>
      <c r="G802" s="592"/>
      <c r="H802" s="592"/>
      <c r="I802" s="589"/>
      <c r="J802" s="589"/>
      <c r="K802" s="593"/>
      <c r="L802" s="590"/>
      <c r="M802" s="593"/>
      <c r="N802" s="595"/>
      <c r="O802" s="592"/>
      <c r="P802" s="655"/>
      <c r="Q802" s="655"/>
      <c r="R802" s="589">
        <f t="shared" si="12"/>
        <v>0</v>
      </c>
      <c r="S802" s="589"/>
      <c r="T802" s="596" t="str">
        <f>VLOOKUP(cppm_pr[[#This Row],[Status]],'All Link_LOV'!$I$32:$K$72,2,0)</f>
        <v>Pending TP Submission</v>
      </c>
      <c r="U802" s="596" t="s">
        <v>3626</v>
      </c>
      <c r="V802" s="592">
        <v>93</v>
      </c>
      <c r="W802" s="596"/>
      <c r="X802" s="592"/>
      <c r="Y802" s="592" t="s">
        <v>6058</v>
      </c>
      <c r="Z802" s="597">
        <v>45185</v>
      </c>
      <c r="AA802" s="598"/>
      <c r="AB802" s="595"/>
      <c r="AC802" s="595"/>
      <c r="AD802" s="592"/>
      <c r="AE802" s="592"/>
      <c r="AF802" s="592" t="s">
        <v>398</v>
      </c>
      <c r="AG802" s="592" t="s">
        <v>4</v>
      </c>
      <c r="AH802" s="592"/>
      <c r="AI802" s="600" t="str">
        <f>IFERROR(VLOOKUP(cppm_pr[[#This Row],[Order Number]],SPHERE!C:CC,39,0),"")</f>
        <v/>
      </c>
      <c r="AJ802" s="600" t="str">
        <f>IFERROR(VLOOKUP(cppm_pr[[#This Row],[Order Number]],'DC TM ONE'!B:CN,42,0),"")</f>
        <v/>
      </c>
      <c r="AK802" s="592"/>
      <c r="AL802" s="599"/>
      <c r="AM802" s="592"/>
      <c r="AN802" s="592"/>
      <c r="AO802" s="592"/>
      <c r="AP802" s="592"/>
      <c r="AQ802" s="598"/>
      <c r="AR802" s="592"/>
      <c r="AS802" s="592"/>
      <c r="AT802" s="598"/>
      <c r="AU802" s="592"/>
      <c r="AV802" s="592"/>
      <c r="AW802" s="592"/>
      <c r="AX802" s="592"/>
      <c r="AY802" s="592"/>
      <c r="AZ802" s="592"/>
      <c r="BA802" s="592"/>
      <c r="BB802" s="592"/>
      <c r="BC802" s="592"/>
      <c r="BD802" s="592"/>
      <c r="BE802" s="592"/>
      <c r="BF802" s="592"/>
      <c r="BG802" s="592"/>
      <c r="BH802" s="592"/>
    </row>
    <row r="803" spans="1:60" ht="12" customHeight="1">
      <c r="A803" s="600">
        <v>800</v>
      </c>
      <c r="B803" s="600"/>
      <c r="C803" s="601" t="s">
        <v>208</v>
      </c>
      <c r="D803" s="602"/>
      <c r="E803" s="600" t="s">
        <v>6058</v>
      </c>
      <c r="F803" s="603"/>
      <c r="G803" s="603"/>
      <c r="H803" s="603"/>
      <c r="I803" s="600"/>
      <c r="J803" s="600"/>
      <c r="K803" s="611"/>
      <c r="L803" s="606"/>
      <c r="M803" s="611"/>
      <c r="N803" s="606"/>
      <c r="O803" s="603"/>
      <c r="P803" s="625"/>
      <c r="Q803" s="625"/>
      <c r="R803" s="600">
        <f t="shared" si="12"/>
        <v>0</v>
      </c>
      <c r="S803" s="600"/>
      <c r="T803" s="607" t="str">
        <f>VLOOKUP(cppm_pr[[#This Row],[Status]],'All Link_LOV'!$I$32:$K$72,2,0)</f>
        <v>Pending TP Submission</v>
      </c>
      <c r="U803" s="607" t="s">
        <v>3626</v>
      </c>
      <c r="V803" s="603">
        <v>94</v>
      </c>
      <c r="W803" s="607"/>
      <c r="X803" s="603"/>
      <c r="Y803" s="603" t="s">
        <v>6058</v>
      </c>
      <c r="Z803" s="608">
        <v>45185</v>
      </c>
      <c r="AA803" s="603"/>
      <c r="AB803" s="606"/>
      <c r="AC803" s="606"/>
      <c r="AD803" s="603"/>
      <c r="AE803" s="603"/>
      <c r="AF803" s="603" t="s">
        <v>398</v>
      </c>
      <c r="AG803" s="603" t="s">
        <v>4</v>
      </c>
      <c r="AH803" s="603"/>
      <c r="AI803" s="600" t="str">
        <f>IFERROR(VLOOKUP(cppm_pr[[#This Row],[Order Number]],SPHERE!C:CC,39,0),"")</f>
        <v/>
      </c>
      <c r="AJ803" s="600" t="str">
        <f>IFERROR(VLOOKUP(cppm_pr[[#This Row],[Order Number]],'DC TM ONE'!B:CN,42,0),"")</f>
        <v/>
      </c>
      <c r="AK803" s="603"/>
      <c r="AL803" s="609"/>
      <c r="AM803" s="603"/>
      <c r="AN803" s="603"/>
      <c r="AO803" s="603"/>
      <c r="AP803" s="603"/>
      <c r="AQ803" s="610"/>
      <c r="AR803" s="603"/>
      <c r="AS803" s="603"/>
      <c r="AT803" s="610"/>
      <c r="AU803" s="603"/>
      <c r="AV803" s="603"/>
      <c r="AW803" s="603"/>
      <c r="AX803" s="603"/>
      <c r="AY803" s="603"/>
      <c r="AZ803" s="603"/>
      <c r="BA803" s="603"/>
      <c r="BB803" s="603"/>
      <c r="BC803" s="603"/>
      <c r="BD803" s="603"/>
      <c r="BE803" s="603"/>
      <c r="BF803" s="603"/>
      <c r="BG803" s="603"/>
      <c r="BH803" s="603"/>
    </row>
    <row r="804" spans="1:60" ht="12" customHeight="1">
      <c r="A804" s="589">
        <v>801</v>
      </c>
      <c r="B804" s="589"/>
      <c r="C804" s="590" t="s">
        <v>208</v>
      </c>
      <c r="D804" s="591"/>
      <c r="E804" s="589" t="s">
        <v>6058</v>
      </c>
      <c r="F804" s="592"/>
      <c r="G804" s="592"/>
      <c r="H804" s="592"/>
      <c r="I804" s="589"/>
      <c r="J804" s="589"/>
      <c r="K804" s="593"/>
      <c r="L804" s="590"/>
      <c r="M804" s="593"/>
      <c r="N804" s="595"/>
      <c r="O804" s="592"/>
      <c r="P804" s="655"/>
      <c r="Q804" s="655"/>
      <c r="R804" s="589">
        <f t="shared" si="12"/>
        <v>0</v>
      </c>
      <c r="S804" s="589"/>
      <c r="T804" s="596" t="str">
        <f>VLOOKUP(cppm_pr[[#This Row],[Status]],'All Link_LOV'!$I$32:$K$72,2,0)</f>
        <v>Pending TP Submission</v>
      </c>
      <c r="U804" s="596" t="s">
        <v>3626</v>
      </c>
      <c r="V804" s="592">
        <v>95</v>
      </c>
      <c r="W804" s="596"/>
      <c r="X804" s="592"/>
      <c r="Y804" s="592" t="s">
        <v>6058</v>
      </c>
      <c r="Z804" s="597">
        <v>45185</v>
      </c>
      <c r="AA804" s="598"/>
      <c r="AB804" s="595"/>
      <c r="AC804" s="595"/>
      <c r="AD804" s="592"/>
      <c r="AE804" s="592"/>
      <c r="AF804" s="592" t="s">
        <v>398</v>
      </c>
      <c r="AG804" s="592" t="s">
        <v>4</v>
      </c>
      <c r="AH804" s="592"/>
      <c r="AI804" s="600" t="str">
        <f>IFERROR(VLOOKUP(cppm_pr[[#This Row],[Order Number]],SPHERE!C:CC,39,0),"")</f>
        <v/>
      </c>
      <c r="AJ804" s="600" t="str">
        <f>IFERROR(VLOOKUP(cppm_pr[[#This Row],[Order Number]],'DC TM ONE'!B:CN,42,0),"")</f>
        <v/>
      </c>
      <c r="AK804" s="592"/>
      <c r="AL804" s="599"/>
      <c r="AM804" s="592"/>
      <c r="AN804" s="592"/>
      <c r="AO804" s="592"/>
      <c r="AP804" s="592"/>
      <c r="AQ804" s="598"/>
      <c r="AR804" s="592"/>
      <c r="AS804" s="592"/>
      <c r="AT804" s="598"/>
      <c r="AU804" s="592"/>
      <c r="AV804" s="592"/>
      <c r="AW804" s="592"/>
      <c r="AX804" s="592"/>
      <c r="AY804" s="592"/>
      <c r="AZ804" s="592"/>
      <c r="BA804" s="592"/>
      <c r="BB804" s="592"/>
      <c r="BC804" s="592"/>
      <c r="BD804" s="592"/>
      <c r="BE804" s="592"/>
      <c r="BF804" s="592"/>
      <c r="BG804" s="592"/>
      <c r="BH804" s="592"/>
    </row>
    <row r="805" spans="1:60" ht="12" customHeight="1">
      <c r="A805" s="600">
        <v>802</v>
      </c>
      <c r="B805" s="600"/>
      <c r="C805" s="601" t="s">
        <v>208</v>
      </c>
      <c r="D805" s="602"/>
      <c r="E805" s="600" t="s">
        <v>6058</v>
      </c>
      <c r="F805" s="603"/>
      <c r="G805" s="603"/>
      <c r="H805" s="603"/>
      <c r="I805" s="600"/>
      <c r="J805" s="600"/>
      <c r="K805" s="611"/>
      <c r="L805" s="606"/>
      <c r="M805" s="611"/>
      <c r="N805" s="606"/>
      <c r="O805" s="603"/>
      <c r="P805" s="625"/>
      <c r="Q805" s="625"/>
      <c r="R805" s="600">
        <f t="shared" si="12"/>
        <v>0</v>
      </c>
      <c r="S805" s="600"/>
      <c r="T805" s="607" t="str">
        <f>VLOOKUP(cppm_pr[[#This Row],[Status]],'All Link_LOV'!$I$32:$K$72,2,0)</f>
        <v>Pending TP Submission</v>
      </c>
      <c r="U805" s="607" t="s">
        <v>3626</v>
      </c>
      <c r="V805" s="603">
        <v>96</v>
      </c>
      <c r="W805" s="607"/>
      <c r="X805" s="603"/>
      <c r="Y805" s="603" t="s">
        <v>6058</v>
      </c>
      <c r="Z805" s="608">
        <v>45185</v>
      </c>
      <c r="AA805" s="603"/>
      <c r="AB805" s="606"/>
      <c r="AC805" s="606"/>
      <c r="AD805" s="603"/>
      <c r="AE805" s="603"/>
      <c r="AF805" s="603" t="s">
        <v>398</v>
      </c>
      <c r="AG805" s="603" t="s">
        <v>4</v>
      </c>
      <c r="AH805" s="603"/>
      <c r="AI805" s="600" t="str">
        <f>IFERROR(VLOOKUP(cppm_pr[[#This Row],[Order Number]],SPHERE!C:CC,39,0),"")</f>
        <v/>
      </c>
      <c r="AJ805" s="600" t="str">
        <f>IFERROR(VLOOKUP(cppm_pr[[#This Row],[Order Number]],'DC TM ONE'!B:CN,42,0),"")</f>
        <v/>
      </c>
      <c r="AK805" s="603"/>
      <c r="AL805" s="609"/>
      <c r="AM805" s="603"/>
      <c r="AN805" s="603"/>
      <c r="AO805" s="603"/>
      <c r="AP805" s="603"/>
      <c r="AQ805" s="610"/>
      <c r="AR805" s="603"/>
      <c r="AS805" s="603"/>
      <c r="AT805" s="610"/>
      <c r="AU805" s="603"/>
      <c r="AV805" s="603"/>
      <c r="AW805" s="603"/>
      <c r="AX805" s="603"/>
      <c r="AY805" s="603"/>
      <c r="AZ805" s="603"/>
      <c r="BA805" s="603"/>
      <c r="BB805" s="603"/>
      <c r="BC805" s="603"/>
      <c r="BD805" s="603"/>
      <c r="BE805" s="603"/>
      <c r="BF805" s="603"/>
      <c r="BG805" s="603"/>
      <c r="BH805" s="603"/>
    </row>
    <row r="806" spans="1:60" ht="12" customHeight="1">
      <c r="A806" s="589">
        <v>803</v>
      </c>
      <c r="B806" s="589"/>
      <c r="C806" s="590" t="s">
        <v>208</v>
      </c>
      <c r="D806" s="591"/>
      <c r="E806" s="589" t="s">
        <v>6058</v>
      </c>
      <c r="F806" s="592"/>
      <c r="G806" s="592"/>
      <c r="H806" s="592"/>
      <c r="I806" s="589"/>
      <c r="J806" s="589"/>
      <c r="K806" s="593"/>
      <c r="L806" s="590"/>
      <c r="M806" s="593"/>
      <c r="N806" s="595"/>
      <c r="O806" s="592"/>
      <c r="P806" s="655"/>
      <c r="Q806" s="655"/>
      <c r="R806" s="589">
        <f t="shared" si="12"/>
        <v>0</v>
      </c>
      <c r="S806" s="589"/>
      <c r="T806" s="596" t="str">
        <f>VLOOKUP(cppm_pr[[#This Row],[Status]],'All Link_LOV'!$I$32:$K$72,2,0)</f>
        <v>Pending TP Submission</v>
      </c>
      <c r="U806" s="596" t="s">
        <v>3626</v>
      </c>
      <c r="V806" s="592">
        <v>97</v>
      </c>
      <c r="W806" s="596"/>
      <c r="X806" s="592"/>
      <c r="Y806" s="592" t="s">
        <v>6058</v>
      </c>
      <c r="Z806" s="597">
        <v>45185</v>
      </c>
      <c r="AA806" s="598"/>
      <c r="AB806" s="595"/>
      <c r="AC806" s="595"/>
      <c r="AD806" s="592"/>
      <c r="AE806" s="592"/>
      <c r="AF806" s="592" t="s">
        <v>398</v>
      </c>
      <c r="AG806" s="592" t="s">
        <v>4</v>
      </c>
      <c r="AH806" s="592"/>
      <c r="AI806" s="600" t="str">
        <f>IFERROR(VLOOKUP(cppm_pr[[#This Row],[Order Number]],SPHERE!C:CC,39,0),"")</f>
        <v/>
      </c>
      <c r="AJ806" s="600" t="str">
        <f>IFERROR(VLOOKUP(cppm_pr[[#This Row],[Order Number]],'DC TM ONE'!B:CN,42,0),"")</f>
        <v/>
      </c>
      <c r="AK806" s="592"/>
      <c r="AL806" s="599"/>
      <c r="AM806" s="592"/>
      <c r="AN806" s="592"/>
      <c r="AO806" s="592"/>
      <c r="AP806" s="592"/>
      <c r="AQ806" s="598"/>
      <c r="AR806" s="592"/>
      <c r="AS806" s="592"/>
      <c r="AT806" s="598"/>
      <c r="AU806" s="592"/>
      <c r="AV806" s="592"/>
      <c r="AW806" s="592"/>
      <c r="AX806" s="592"/>
      <c r="AY806" s="592"/>
      <c r="AZ806" s="592"/>
      <c r="BA806" s="592"/>
      <c r="BB806" s="592"/>
      <c r="BC806" s="592"/>
      <c r="BD806" s="592"/>
      <c r="BE806" s="592"/>
      <c r="BF806" s="592"/>
      <c r="BG806" s="592"/>
      <c r="BH806" s="592"/>
    </row>
    <row r="807" spans="1:60" ht="12" customHeight="1">
      <c r="A807" s="600">
        <v>804</v>
      </c>
      <c r="B807" s="600"/>
      <c r="C807" s="601" t="s">
        <v>208</v>
      </c>
      <c r="D807" s="602"/>
      <c r="E807" s="600" t="s">
        <v>6058</v>
      </c>
      <c r="F807" s="603"/>
      <c r="G807" s="603"/>
      <c r="H807" s="603"/>
      <c r="I807" s="600"/>
      <c r="J807" s="600"/>
      <c r="K807" s="611"/>
      <c r="L807" s="606"/>
      <c r="M807" s="611"/>
      <c r="N807" s="606"/>
      <c r="O807" s="603"/>
      <c r="P807" s="625"/>
      <c r="Q807" s="625"/>
      <c r="R807" s="600">
        <f t="shared" si="12"/>
        <v>0</v>
      </c>
      <c r="S807" s="600"/>
      <c r="T807" s="607" t="str">
        <f>VLOOKUP(cppm_pr[[#This Row],[Status]],'All Link_LOV'!$I$32:$K$72,2,0)</f>
        <v>Pending TP Submission</v>
      </c>
      <c r="U807" s="607" t="s">
        <v>3626</v>
      </c>
      <c r="V807" s="603">
        <v>98</v>
      </c>
      <c r="W807" s="607"/>
      <c r="X807" s="603"/>
      <c r="Y807" s="603" t="s">
        <v>6058</v>
      </c>
      <c r="Z807" s="608">
        <v>45185</v>
      </c>
      <c r="AA807" s="603"/>
      <c r="AB807" s="606"/>
      <c r="AC807" s="606"/>
      <c r="AD807" s="603"/>
      <c r="AE807" s="603"/>
      <c r="AF807" s="603" t="s">
        <v>398</v>
      </c>
      <c r="AG807" s="603" t="s">
        <v>4</v>
      </c>
      <c r="AH807" s="603"/>
      <c r="AI807" s="600" t="str">
        <f>IFERROR(VLOOKUP(cppm_pr[[#This Row],[Order Number]],SPHERE!C:CC,39,0),"")</f>
        <v/>
      </c>
      <c r="AJ807" s="600" t="str">
        <f>IFERROR(VLOOKUP(cppm_pr[[#This Row],[Order Number]],'DC TM ONE'!B:CN,42,0),"")</f>
        <v/>
      </c>
      <c r="AK807" s="603"/>
      <c r="AL807" s="609"/>
      <c r="AM807" s="603"/>
      <c r="AN807" s="603"/>
      <c r="AO807" s="603"/>
      <c r="AP807" s="603"/>
      <c r="AQ807" s="610"/>
      <c r="AR807" s="603"/>
      <c r="AS807" s="603"/>
      <c r="AT807" s="610"/>
      <c r="AU807" s="603"/>
      <c r="AV807" s="603"/>
      <c r="AW807" s="603"/>
      <c r="AX807" s="603"/>
      <c r="AY807" s="603"/>
      <c r="AZ807" s="603"/>
      <c r="BA807" s="603"/>
      <c r="BB807" s="603"/>
      <c r="BC807" s="603"/>
      <c r="BD807" s="603"/>
      <c r="BE807" s="603"/>
      <c r="BF807" s="603"/>
      <c r="BG807" s="603"/>
      <c r="BH807" s="603"/>
    </row>
    <row r="808" spans="1:60" ht="12" customHeight="1">
      <c r="A808" s="589">
        <v>805</v>
      </c>
      <c r="B808" s="589"/>
      <c r="C808" s="590" t="s">
        <v>208</v>
      </c>
      <c r="D808" s="591"/>
      <c r="E808" s="589" t="s">
        <v>6058</v>
      </c>
      <c r="F808" s="592"/>
      <c r="G808" s="592"/>
      <c r="H808" s="592"/>
      <c r="I808" s="589"/>
      <c r="J808" s="589"/>
      <c r="K808" s="593"/>
      <c r="L808" s="590"/>
      <c r="M808" s="593"/>
      <c r="N808" s="595"/>
      <c r="O808" s="592"/>
      <c r="P808" s="655"/>
      <c r="Q808" s="655"/>
      <c r="R808" s="589">
        <f t="shared" si="12"/>
        <v>0</v>
      </c>
      <c r="S808" s="589"/>
      <c r="T808" s="596" t="str">
        <f>VLOOKUP(cppm_pr[[#This Row],[Status]],'All Link_LOV'!$I$32:$K$72,2,0)</f>
        <v>Pending TP Submission</v>
      </c>
      <c r="U808" s="596" t="s">
        <v>3626</v>
      </c>
      <c r="V808" s="592">
        <v>99</v>
      </c>
      <c r="W808" s="596"/>
      <c r="X808" s="592"/>
      <c r="Y808" s="592" t="s">
        <v>6058</v>
      </c>
      <c r="Z808" s="597">
        <v>45185</v>
      </c>
      <c r="AA808" s="598"/>
      <c r="AB808" s="595"/>
      <c r="AC808" s="595"/>
      <c r="AD808" s="592"/>
      <c r="AE808" s="592"/>
      <c r="AF808" s="592" t="s">
        <v>398</v>
      </c>
      <c r="AG808" s="592" t="s">
        <v>4</v>
      </c>
      <c r="AH808" s="592"/>
      <c r="AI808" s="600" t="str">
        <f>IFERROR(VLOOKUP(cppm_pr[[#This Row],[Order Number]],SPHERE!C:CC,39,0),"")</f>
        <v/>
      </c>
      <c r="AJ808" s="600" t="str">
        <f>IFERROR(VLOOKUP(cppm_pr[[#This Row],[Order Number]],'DC TM ONE'!B:CN,42,0),"")</f>
        <v/>
      </c>
      <c r="AK808" s="592"/>
      <c r="AL808" s="599"/>
      <c r="AM808" s="592"/>
      <c r="AN808" s="592"/>
      <c r="AO808" s="592"/>
      <c r="AP808" s="592"/>
      <c r="AQ808" s="598"/>
      <c r="AR808" s="592"/>
      <c r="AS808" s="592"/>
      <c r="AT808" s="598"/>
      <c r="AU808" s="592"/>
      <c r="AV808" s="592"/>
      <c r="AW808" s="592"/>
      <c r="AX808" s="592"/>
      <c r="AY808" s="592"/>
      <c r="AZ808" s="592"/>
      <c r="BA808" s="592"/>
      <c r="BB808" s="592"/>
      <c r="BC808" s="592"/>
      <c r="BD808" s="592"/>
      <c r="BE808" s="592"/>
      <c r="BF808" s="592"/>
      <c r="BG808" s="592"/>
      <c r="BH808" s="592"/>
    </row>
    <row r="809" spans="1:60" ht="12" customHeight="1">
      <c r="A809" s="600">
        <v>806</v>
      </c>
      <c r="B809" s="600"/>
      <c r="C809" s="601" t="s">
        <v>208</v>
      </c>
      <c r="D809" s="602"/>
      <c r="E809" s="600" t="s">
        <v>6058</v>
      </c>
      <c r="F809" s="603"/>
      <c r="G809" s="603"/>
      <c r="H809" s="603"/>
      <c r="I809" s="600"/>
      <c r="J809" s="600"/>
      <c r="K809" s="611"/>
      <c r="L809" s="606"/>
      <c r="M809" s="611"/>
      <c r="N809" s="606"/>
      <c r="O809" s="603"/>
      <c r="P809" s="625"/>
      <c r="Q809" s="625"/>
      <c r="R809" s="600">
        <f t="shared" si="12"/>
        <v>0</v>
      </c>
      <c r="S809" s="600"/>
      <c r="T809" s="607" t="str">
        <f>VLOOKUP(cppm_pr[[#This Row],[Status]],'All Link_LOV'!$I$32:$K$72,2,0)</f>
        <v>Pending TP Submission</v>
      </c>
      <c r="U809" s="607" t="s">
        <v>3626</v>
      </c>
      <c r="V809" s="603">
        <v>100</v>
      </c>
      <c r="W809" s="607"/>
      <c r="X809" s="603"/>
      <c r="Y809" s="603" t="s">
        <v>6058</v>
      </c>
      <c r="Z809" s="608">
        <v>45185</v>
      </c>
      <c r="AA809" s="603"/>
      <c r="AB809" s="606"/>
      <c r="AC809" s="606"/>
      <c r="AD809" s="603"/>
      <c r="AE809" s="603"/>
      <c r="AF809" s="603" t="s">
        <v>398</v>
      </c>
      <c r="AG809" s="603" t="s">
        <v>4</v>
      </c>
      <c r="AH809" s="603"/>
      <c r="AI809" s="600" t="str">
        <f>IFERROR(VLOOKUP(cppm_pr[[#This Row],[Order Number]],SPHERE!C:CC,39,0),"")</f>
        <v/>
      </c>
      <c r="AJ809" s="600" t="str">
        <f>IFERROR(VLOOKUP(cppm_pr[[#This Row],[Order Number]],'DC TM ONE'!B:CN,42,0),"")</f>
        <v/>
      </c>
      <c r="AK809" s="603"/>
      <c r="AL809" s="609"/>
      <c r="AM809" s="603"/>
      <c r="AN809" s="603"/>
      <c r="AO809" s="603"/>
      <c r="AP809" s="603"/>
      <c r="AQ809" s="610"/>
      <c r="AR809" s="603"/>
      <c r="AS809" s="603"/>
      <c r="AT809" s="610"/>
      <c r="AU809" s="603"/>
      <c r="AV809" s="603"/>
      <c r="AW809" s="603"/>
      <c r="AX809" s="603"/>
      <c r="AY809" s="603"/>
      <c r="AZ809" s="603"/>
      <c r="BA809" s="603"/>
      <c r="BB809" s="603"/>
      <c r="BC809" s="603"/>
      <c r="BD809" s="603"/>
      <c r="BE809" s="603"/>
      <c r="BF809" s="603"/>
      <c r="BG809" s="603"/>
      <c r="BH809" s="603"/>
    </row>
    <row r="810" spans="1:60" ht="12" customHeight="1">
      <c r="A810" s="589">
        <v>807</v>
      </c>
      <c r="B810" s="589"/>
      <c r="C810" s="590" t="s">
        <v>208</v>
      </c>
      <c r="D810" s="591"/>
      <c r="E810" s="589" t="s">
        <v>6058</v>
      </c>
      <c r="F810" s="592"/>
      <c r="G810" s="592"/>
      <c r="H810" s="592"/>
      <c r="I810" s="589"/>
      <c r="J810" s="589"/>
      <c r="K810" s="593"/>
      <c r="L810" s="590"/>
      <c r="M810" s="593"/>
      <c r="N810" s="595"/>
      <c r="O810" s="592"/>
      <c r="P810" s="655"/>
      <c r="Q810" s="655"/>
      <c r="R810" s="589">
        <f t="shared" si="12"/>
        <v>0</v>
      </c>
      <c r="S810" s="589"/>
      <c r="T810" s="596" t="str">
        <f>VLOOKUP(cppm_pr[[#This Row],[Status]],'All Link_LOV'!$I$32:$K$72,2,0)</f>
        <v>Pending TP Submission</v>
      </c>
      <c r="U810" s="596" t="s">
        <v>3626</v>
      </c>
      <c r="V810" s="592">
        <v>101</v>
      </c>
      <c r="W810" s="596"/>
      <c r="X810" s="592"/>
      <c r="Y810" s="592" t="s">
        <v>6058</v>
      </c>
      <c r="Z810" s="597">
        <v>45185</v>
      </c>
      <c r="AA810" s="598"/>
      <c r="AB810" s="595"/>
      <c r="AC810" s="595"/>
      <c r="AD810" s="592"/>
      <c r="AE810" s="592"/>
      <c r="AF810" s="592" t="s">
        <v>398</v>
      </c>
      <c r="AG810" s="592" t="s">
        <v>4</v>
      </c>
      <c r="AH810" s="592"/>
      <c r="AI810" s="600" t="str">
        <f>IFERROR(VLOOKUP(cppm_pr[[#This Row],[Order Number]],SPHERE!C:CC,39,0),"")</f>
        <v/>
      </c>
      <c r="AJ810" s="600" t="str">
        <f>IFERROR(VLOOKUP(cppm_pr[[#This Row],[Order Number]],'DC TM ONE'!B:CN,42,0),"")</f>
        <v/>
      </c>
      <c r="AK810" s="592"/>
      <c r="AL810" s="599"/>
      <c r="AM810" s="592"/>
      <c r="AN810" s="592"/>
      <c r="AO810" s="592"/>
      <c r="AP810" s="592"/>
      <c r="AQ810" s="598"/>
      <c r="AR810" s="592"/>
      <c r="AS810" s="592"/>
      <c r="AT810" s="598"/>
      <c r="AU810" s="592"/>
      <c r="AV810" s="592"/>
      <c r="AW810" s="592"/>
      <c r="AX810" s="592"/>
      <c r="AY810" s="592"/>
      <c r="AZ810" s="592"/>
      <c r="BA810" s="592"/>
      <c r="BB810" s="592"/>
      <c r="BC810" s="592"/>
      <c r="BD810" s="592"/>
      <c r="BE810" s="592"/>
      <c r="BF810" s="592"/>
      <c r="BG810" s="592"/>
      <c r="BH810" s="592"/>
    </row>
    <row r="811" spans="1:60" ht="12" customHeight="1">
      <c r="A811" s="600">
        <v>808</v>
      </c>
      <c r="B811" s="600"/>
      <c r="C811" s="601" t="s">
        <v>208</v>
      </c>
      <c r="D811" s="602"/>
      <c r="E811" s="600" t="s">
        <v>6058</v>
      </c>
      <c r="F811" s="603"/>
      <c r="G811" s="603"/>
      <c r="H811" s="603"/>
      <c r="I811" s="600"/>
      <c r="J811" s="600"/>
      <c r="K811" s="611"/>
      <c r="L811" s="606"/>
      <c r="M811" s="611"/>
      <c r="N811" s="606"/>
      <c r="O811" s="603"/>
      <c r="P811" s="625"/>
      <c r="Q811" s="625"/>
      <c r="R811" s="600">
        <f t="shared" si="12"/>
        <v>0</v>
      </c>
      <c r="S811" s="600"/>
      <c r="T811" s="607" t="str">
        <f>VLOOKUP(cppm_pr[[#This Row],[Status]],'All Link_LOV'!$I$32:$K$72,2,0)</f>
        <v>Pending TP Submission</v>
      </c>
      <c r="U811" s="607" t="s">
        <v>3626</v>
      </c>
      <c r="V811" s="603">
        <v>102</v>
      </c>
      <c r="W811" s="607"/>
      <c r="X811" s="603"/>
      <c r="Y811" s="603" t="s">
        <v>6058</v>
      </c>
      <c r="Z811" s="608">
        <v>45185</v>
      </c>
      <c r="AA811" s="603"/>
      <c r="AB811" s="606"/>
      <c r="AC811" s="606"/>
      <c r="AD811" s="603"/>
      <c r="AE811" s="603"/>
      <c r="AF811" s="603" t="s">
        <v>398</v>
      </c>
      <c r="AG811" s="603" t="s">
        <v>4</v>
      </c>
      <c r="AH811" s="603"/>
      <c r="AI811" s="600" t="str">
        <f>IFERROR(VLOOKUP(cppm_pr[[#This Row],[Order Number]],SPHERE!C:CC,39,0),"")</f>
        <v/>
      </c>
      <c r="AJ811" s="600" t="str">
        <f>IFERROR(VLOOKUP(cppm_pr[[#This Row],[Order Number]],'DC TM ONE'!B:CN,42,0),"")</f>
        <v/>
      </c>
      <c r="AK811" s="603"/>
      <c r="AL811" s="609"/>
      <c r="AM811" s="603"/>
      <c r="AN811" s="603"/>
      <c r="AO811" s="603"/>
      <c r="AP811" s="603"/>
      <c r="AQ811" s="610"/>
      <c r="AR811" s="603"/>
      <c r="AS811" s="603"/>
      <c r="AT811" s="610"/>
      <c r="AU811" s="603"/>
      <c r="AV811" s="603"/>
      <c r="AW811" s="603"/>
      <c r="AX811" s="603"/>
      <c r="AY811" s="603"/>
      <c r="AZ811" s="603"/>
      <c r="BA811" s="603"/>
      <c r="BB811" s="603"/>
      <c r="BC811" s="603"/>
      <c r="BD811" s="603"/>
      <c r="BE811" s="603"/>
      <c r="BF811" s="603"/>
      <c r="BG811" s="603"/>
      <c r="BH811" s="603"/>
    </row>
    <row r="812" spans="1:60" ht="12" customHeight="1">
      <c r="A812" s="589">
        <v>809</v>
      </c>
      <c r="B812" s="589"/>
      <c r="C812" s="590" t="s">
        <v>208</v>
      </c>
      <c r="D812" s="591"/>
      <c r="E812" s="589" t="s">
        <v>6058</v>
      </c>
      <c r="F812" s="592"/>
      <c r="G812" s="592"/>
      <c r="H812" s="592"/>
      <c r="I812" s="589"/>
      <c r="J812" s="589"/>
      <c r="K812" s="593"/>
      <c r="L812" s="590"/>
      <c r="M812" s="593"/>
      <c r="N812" s="595"/>
      <c r="O812" s="592"/>
      <c r="P812" s="655"/>
      <c r="Q812" s="655"/>
      <c r="R812" s="589">
        <f t="shared" si="12"/>
        <v>0</v>
      </c>
      <c r="S812" s="589"/>
      <c r="T812" s="596" t="str">
        <f>VLOOKUP(cppm_pr[[#This Row],[Status]],'All Link_LOV'!$I$32:$K$72,2,0)</f>
        <v>Pending TP Submission</v>
      </c>
      <c r="U812" s="596" t="s">
        <v>3626</v>
      </c>
      <c r="V812" s="592">
        <v>103</v>
      </c>
      <c r="W812" s="596"/>
      <c r="X812" s="592"/>
      <c r="Y812" s="592" t="s">
        <v>6058</v>
      </c>
      <c r="Z812" s="597">
        <v>45185</v>
      </c>
      <c r="AA812" s="598"/>
      <c r="AB812" s="595"/>
      <c r="AC812" s="595"/>
      <c r="AD812" s="592"/>
      <c r="AE812" s="592"/>
      <c r="AF812" s="592" t="s">
        <v>398</v>
      </c>
      <c r="AG812" s="592" t="s">
        <v>4</v>
      </c>
      <c r="AH812" s="592"/>
      <c r="AI812" s="600" t="str">
        <f>IFERROR(VLOOKUP(cppm_pr[[#This Row],[Order Number]],SPHERE!C:CC,39,0),"")</f>
        <v/>
      </c>
      <c r="AJ812" s="600" t="str">
        <f>IFERROR(VLOOKUP(cppm_pr[[#This Row],[Order Number]],'DC TM ONE'!B:CN,42,0),"")</f>
        <v/>
      </c>
      <c r="AK812" s="592"/>
      <c r="AL812" s="599"/>
      <c r="AM812" s="592"/>
      <c r="AN812" s="592"/>
      <c r="AO812" s="592"/>
      <c r="AP812" s="592"/>
      <c r="AQ812" s="598"/>
      <c r="AR812" s="592"/>
      <c r="AS812" s="592"/>
      <c r="AT812" s="598"/>
      <c r="AU812" s="592"/>
      <c r="AV812" s="592"/>
      <c r="AW812" s="592"/>
      <c r="AX812" s="592"/>
      <c r="AY812" s="592"/>
      <c r="AZ812" s="592"/>
      <c r="BA812" s="592"/>
      <c r="BB812" s="592"/>
      <c r="BC812" s="592"/>
      <c r="BD812" s="592"/>
      <c r="BE812" s="592"/>
      <c r="BF812" s="592"/>
      <c r="BG812" s="592"/>
      <c r="BH812" s="592"/>
    </row>
    <row r="813" spans="1:60" ht="12" customHeight="1">
      <c r="A813" s="600">
        <v>810</v>
      </c>
      <c r="B813" s="600"/>
      <c r="C813" s="601" t="s">
        <v>208</v>
      </c>
      <c r="D813" s="602"/>
      <c r="E813" s="600" t="s">
        <v>6058</v>
      </c>
      <c r="F813" s="603"/>
      <c r="G813" s="603"/>
      <c r="H813" s="603"/>
      <c r="I813" s="600"/>
      <c r="J813" s="600"/>
      <c r="K813" s="611"/>
      <c r="L813" s="606"/>
      <c r="M813" s="611"/>
      <c r="N813" s="606"/>
      <c r="O813" s="603"/>
      <c r="P813" s="625"/>
      <c r="Q813" s="625"/>
      <c r="R813" s="600">
        <f t="shared" si="12"/>
        <v>0</v>
      </c>
      <c r="S813" s="600"/>
      <c r="T813" s="607" t="str">
        <f>VLOOKUP(cppm_pr[[#This Row],[Status]],'All Link_LOV'!$I$32:$K$72,2,0)</f>
        <v>Pending TP Submission</v>
      </c>
      <c r="U813" s="607" t="s">
        <v>3626</v>
      </c>
      <c r="V813" s="603">
        <v>104</v>
      </c>
      <c r="W813" s="607"/>
      <c r="X813" s="603"/>
      <c r="Y813" s="603" t="s">
        <v>6058</v>
      </c>
      <c r="Z813" s="608">
        <v>45185</v>
      </c>
      <c r="AA813" s="603"/>
      <c r="AB813" s="606"/>
      <c r="AC813" s="606"/>
      <c r="AD813" s="603"/>
      <c r="AE813" s="603"/>
      <c r="AF813" s="603" t="s">
        <v>398</v>
      </c>
      <c r="AG813" s="603" t="s">
        <v>4</v>
      </c>
      <c r="AH813" s="603"/>
      <c r="AI813" s="600" t="str">
        <f>IFERROR(VLOOKUP(cppm_pr[[#This Row],[Order Number]],SPHERE!C:CC,39,0),"")</f>
        <v/>
      </c>
      <c r="AJ813" s="600" t="str">
        <f>IFERROR(VLOOKUP(cppm_pr[[#This Row],[Order Number]],'DC TM ONE'!B:CN,42,0),"")</f>
        <v/>
      </c>
      <c r="AK813" s="603"/>
      <c r="AL813" s="609"/>
      <c r="AM813" s="603"/>
      <c r="AN813" s="603"/>
      <c r="AO813" s="603"/>
      <c r="AP813" s="603"/>
      <c r="AQ813" s="610"/>
      <c r="AR813" s="603"/>
      <c r="AS813" s="603"/>
      <c r="AT813" s="610"/>
      <c r="AU813" s="603"/>
      <c r="AV813" s="603"/>
      <c r="AW813" s="603"/>
      <c r="AX813" s="603"/>
      <c r="AY813" s="603"/>
      <c r="AZ813" s="603"/>
      <c r="BA813" s="603"/>
      <c r="BB813" s="603"/>
      <c r="BC813" s="603"/>
      <c r="BD813" s="603"/>
      <c r="BE813" s="603"/>
      <c r="BF813" s="603"/>
      <c r="BG813" s="603"/>
      <c r="BH813" s="603"/>
    </row>
    <row r="814" spans="1:60" ht="12" customHeight="1">
      <c r="A814" s="589">
        <v>811</v>
      </c>
      <c r="B814" s="589"/>
      <c r="C814" s="590" t="s">
        <v>208</v>
      </c>
      <c r="D814" s="591"/>
      <c r="E814" s="589" t="s">
        <v>6058</v>
      </c>
      <c r="F814" s="592"/>
      <c r="G814" s="592"/>
      <c r="H814" s="592"/>
      <c r="I814" s="589"/>
      <c r="J814" s="589"/>
      <c r="K814" s="593"/>
      <c r="L814" s="590"/>
      <c r="M814" s="593"/>
      <c r="N814" s="595"/>
      <c r="O814" s="592"/>
      <c r="P814" s="655"/>
      <c r="Q814" s="655"/>
      <c r="R814" s="589">
        <f t="shared" si="12"/>
        <v>0</v>
      </c>
      <c r="S814" s="589"/>
      <c r="T814" s="596" t="str">
        <f>VLOOKUP(cppm_pr[[#This Row],[Status]],'All Link_LOV'!$I$32:$K$72,2,0)</f>
        <v>Pending TP Submission</v>
      </c>
      <c r="U814" s="596" t="s">
        <v>3626</v>
      </c>
      <c r="V814" s="592">
        <v>105</v>
      </c>
      <c r="W814" s="596"/>
      <c r="X814" s="592"/>
      <c r="Y814" s="592" t="s">
        <v>6058</v>
      </c>
      <c r="Z814" s="597">
        <v>45185</v>
      </c>
      <c r="AA814" s="598"/>
      <c r="AB814" s="595"/>
      <c r="AC814" s="595"/>
      <c r="AD814" s="592"/>
      <c r="AE814" s="592"/>
      <c r="AF814" s="592" t="s">
        <v>398</v>
      </c>
      <c r="AG814" s="592" t="s">
        <v>4</v>
      </c>
      <c r="AH814" s="592"/>
      <c r="AI814" s="600" t="str">
        <f>IFERROR(VLOOKUP(cppm_pr[[#This Row],[Order Number]],SPHERE!C:CC,39,0),"")</f>
        <v/>
      </c>
      <c r="AJ814" s="600" t="str">
        <f>IFERROR(VLOOKUP(cppm_pr[[#This Row],[Order Number]],'DC TM ONE'!B:CN,42,0),"")</f>
        <v/>
      </c>
      <c r="AK814" s="592"/>
      <c r="AL814" s="599"/>
      <c r="AM814" s="592"/>
      <c r="AN814" s="592"/>
      <c r="AO814" s="592"/>
      <c r="AP814" s="592"/>
      <c r="AQ814" s="598"/>
      <c r="AR814" s="592"/>
      <c r="AS814" s="592"/>
      <c r="AT814" s="598"/>
      <c r="AU814" s="592"/>
      <c r="AV814" s="592"/>
      <c r="AW814" s="592"/>
      <c r="AX814" s="592"/>
      <c r="AY814" s="592"/>
      <c r="AZ814" s="592"/>
      <c r="BA814" s="592"/>
      <c r="BB814" s="592"/>
      <c r="BC814" s="592"/>
      <c r="BD814" s="592"/>
      <c r="BE814" s="592"/>
      <c r="BF814" s="592"/>
      <c r="BG814" s="592"/>
      <c r="BH814" s="592"/>
    </row>
    <row r="815" spans="1:60" ht="12" customHeight="1">
      <c r="A815" s="600">
        <v>812</v>
      </c>
      <c r="B815" s="600"/>
      <c r="C815" s="601" t="s">
        <v>208</v>
      </c>
      <c r="D815" s="602"/>
      <c r="E815" s="600" t="s">
        <v>6058</v>
      </c>
      <c r="F815" s="603"/>
      <c r="G815" s="603"/>
      <c r="H815" s="603"/>
      <c r="I815" s="600"/>
      <c r="J815" s="600"/>
      <c r="K815" s="611"/>
      <c r="L815" s="606"/>
      <c r="M815" s="611"/>
      <c r="N815" s="606"/>
      <c r="O815" s="603"/>
      <c r="P815" s="625"/>
      <c r="Q815" s="625"/>
      <c r="R815" s="600">
        <f t="shared" si="12"/>
        <v>0</v>
      </c>
      <c r="S815" s="600"/>
      <c r="T815" s="607" t="str">
        <f>VLOOKUP(cppm_pr[[#This Row],[Status]],'All Link_LOV'!$I$32:$K$72,2,0)</f>
        <v>Pending TP Submission</v>
      </c>
      <c r="U815" s="607" t="s">
        <v>3626</v>
      </c>
      <c r="V815" s="603">
        <v>106</v>
      </c>
      <c r="W815" s="607"/>
      <c r="X815" s="603"/>
      <c r="Y815" s="603" t="s">
        <v>6058</v>
      </c>
      <c r="Z815" s="608">
        <v>45185</v>
      </c>
      <c r="AA815" s="603"/>
      <c r="AB815" s="606"/>
      <c r="AC815" s="606"/>
      <c r="AD815" s="603"/>
      <c r="AE815" s="603"/>
      <c r="AF815" s="603" t="s">
        <v>398</v>
      </c>
      <c r="AG815" s="603" t="s">
        <v>4</v>
      </c>
      <c r="AH815" s="603"/>
      <c r="AI815" s="600" t="str">
        <f>IFERROR(VLOOKUP(cppm_pr[[#This Row],[Order Number]],SPHERE!C:CC,39,0),"")</f>
        <v/>
      </c>
      <c r="AJ815" s="600" t="str">
        <f>IFERROR(VLOOKUP(cppm_pr[[#This Row],[Order Number]],'DC TM ONE'!B:CN,42,0),"")</f>
        <v/>
      </c>
      <c r="AK815" s="603"/>
      <c r="AL815" s="609"/>
      <c r="AM815" s="603"/>
      <c r="AN815" s="603"/>
      <c r="AO815" s="603"/>
      <c r="AP815" s="603"/>
      <c r="AQ815" s="610"/>
      <c r="AR815" s="603"/>
      <c r="AS815" s="603"/>
      <c r="AT815" s="610"/>
      <c r="AU815" s="603"/>
      <c r="AV815" s="603"/>
      <c r="AW815" s="603"/>
      <c r="AX815" s="603"/>
      <c r="AY815" s="603"/>
      <c r="AZ815" s="603"/>
      <c r="BA815" s="603"/>
      <c r="BB815" s="603"/>
      <c r="BC815" s="603"/>
      <c r="BD815" s="603"/>
      <c r="BE815" s="603"/>
      <c r="BF815" s="603"/>
      <c r="BG815" s="603"/>
      <c r="BH815" s="603"/>
    </row>
    <row r="816" spans="1:60" ht="12" customHeight="1">
      <c r="A816" s="589">
        <v>813</v>
      </c>
      <c r="B816" s="589"/>
      <c r="C816" s="590" t="s">
        <v>267</v>
      </c>
      <c r="D816" s="591"/>
      <c r="E816" s="589" t="s">
        <v>6058</v>
      </c>
      <c r="F816" s="592"/>
      <c r="G816" s="592"/>
      <c r="H816" s="592"/>
      <c r="I816" s="589"/>
      <c r="J816" s="589"/>
      <c r="K816" s="593"/>
      <c r="L816" s="590"/>
      <c r="M816" s="593"/>
      <c r="N816" s="595"/>
      <c r="O816" s="592"/>
      <c r="P816" s="655"/>
      <c r="Q816" s="655"/>
      <c r="R816" s="589">
        <f t="shared" si="12"/>
        <v>0</v>
      </c>
      <c r="S816" s="589"/>
      <c r="T816" s="596" t="str">
        <f>VLOOKUP(cppm_pr[[#This Row],[Status]],'All Link_LOV'!$I$32:$K$72,2,0)</f>
        <v>PO Issued</v>
      </c>
      <c r="U816" s="596" t="s">
        <v>5</v>
      </c>
      <c r="V816" s="592">
        <v>1</v>
      </c>
      <c r="W816" s="596"/>
      <c r="X816" s="592"/>
      <c r="Y816" s="592" t="s">
        <v>6058</v>
      </c>
      <c r="Z816" s="597">
        <v>45185</v>
      </c>
      <c r="AA816" s="598"/>
      <c r="AB816" s="595"/>
      <c r="AC816" s="595"/>
      <c r="AD816" s="592"/>
      <c r="AE816" s="592"/>
      <c r="AF816" s="592" t="s">
        <v>399</v>
      </c>
      <c r="AG816" s="592" t="s">
        <v>5</v>
      </c>
      <c r="AH816" s="592"/>
      <c r="AI816" s="600" t="str">
        <f>IFERROR(VLOOKUP(cppm_pr[[#This Row],[Order Number]],SPHERE!C:CC,39,0),"")</f>
        <v/>
      </c>
      <c r="AJ816" s="600" t="str">
        <f>IFERROR(VLOOKUP(cppm_pr[[#This Row],[Order Number]],'DC TM ONE'!B:CN,42,0),"")</f>
        <v/>
      </c>
      <c r="AK816" s="592"/>
      <c r="AL816" s="599"/>
      <c r="AM816" s="592"/>
      <c r="AN816" s="592"/>
      <c r="AO816" s="592"/>
      <c r="AP816" s="592"/>
      <c r="AQ816" s="598"/>
      <c r="AR816" s="592"/>
      <c r="AS816" s="592"/>
      <c r="AT816" s="598"/>
      <c r="AU816" s="592"/>
      <c r="AV816" s="592"/>
      <c r="AW816" s="592"/>
      <c r="AX816" s="592"/>
      <c r="AY816" s="592"/>
      <c r="AZ816" s="592"/>
      <c r="BA816" s="592"/>
      <c r="BB816" s="592"/>
      <c r="BC816" s="592"/>
      <c r="BD816" s="592"/>
      <c r="BE816" s="592"/>
      <c r="BF816" s="592"/>
      <c r="BG816" s="592"/>
      <c r="BH816" s="592"/>
    </row>
    <row r="817" spans="1:60" ht="12" customHeight="1">
      <c r="A817" s="600">
        <v>814</v>
      </c>
      <c r="B817" s="600"/>
      <c r="C817" s="601" t="s">
        <v>267</v>
      </c>
      <c r="D817" s="602"/>
      <c r="E817" s="600" t="s">
        <v>6058</v>
      </c>
      <c r="F817" s="603"/>
      <c r="G817" s="603"/>
      <c r="H817" s="603"/>
      <c r="I817" s="600"/>
      <c r="J817" s="600"/>
      <c r="K817" s="611"/>
      <c r="L817" s="606"/>
      <c r="M817" s="611"/>
      <c r="N817" s="606"/>
      <c r="O817" s="603"/>
      <c r="P817" s="625"/>
      <c r="Q817" s="625"/>
      <c r="R817" s="600">
        <f t="shared" si="12"/>
        <v>0</v>
      </c>
      <c r="S817" s="600"/>
      <c r="T817" s="607" t="str">
        <f>VLOOKUP(cppm_pr[[#This Row],[Status]],'All Link_LOV'!$I$32:$K$72,2,0)</f>
        <v>PO Issued</v>
      </c>
      <c r="U817" s="607" t="s">
        <v>5</v>
      </c>
      <c r="V817" s="603">
        <v>2</v>
      </c>
      <c r="W817" s="607"/>
      <c r="X817" s="603"/>
      <c r="Y817" s="603" t="s">
        <v>6058</v>
      </c>
      <c r="Z817" s="608">
        <v>45185</v>
      </c>
      <c r="AA817" s="603"/>
      <c r="AB817" s="606"/>
      <c r="AC817" s="606"/>
      <c r="AD817" s="603"/>
      <c r="AE817" s="603"/>
      <c r="AF817" s="603" t="s">
        <v>399</v>
      </c>
      <c r="AG817" s="603" t="s">
        <v>5</v>
      </c>
      <c r="AH817" s="603"/>
      <c r="AI817" s="600" t="str">
        <f>IFERROR(VLOOKUP(cppm_pr[[#This Row],[Order Number]],SPHERE!C:CC,39,0),"")</f>
        <v/>
      </c>
      <c r="AJ817" s="600" t="str">
        <f>IFERROR(VLOOKUP(cppm_pr[[#This Row],[Order Number]],'DC TM ONE'!B:CN,42,0),"")</f>
        <v/>
      </c>
      <c r="AK817" s="603"/>
      <c r="AL817" s="609"/>
      <c r="AM817" s="603"/>
      <c r="AN817" s="603"/>
      <c r="AO817" s="603"/>
      <c r="AP817" s="603"/>
      <c r="AQ817" s="610"/>
      <c r="AR817" s="603"/>
      <c r="AS817" s="603"/>
      <c r="AT817" s="610"/>
      <c r="AU817" s="603"/>
      <c r="AV817" s="603"/>
      <c r="AW817" s="603"/>
      <c r="AX817" s="603"/>
      <c r="AY817" s="603"/>
      <c r="AZ817" s="603"/>
      <c r="BA817" s="603"/>
      <c r="BB817" s="603"/>
      <c r="BC817" s="603"/>
      <c r="BD817" s="603"/>
      <c r="BE817" s="603"/>
      <c r="BF817" s="603"/>
      <c r="BG817" s="603"/>
      <c r="BH817" s="603"/>
    </row>
    <row r="818" spans="1:60" ht="12" customHeight="1">
      <c r="A818" s="589">
        <v>815</v>
      </c>
      <c r="B818" s="589"/>
      <c r="C818" s="590" t="s">
        <v>267</v>
      </c>
      <c r="D818" s="591"/>
      <c r="E818" s="589" t="s">
        <v>6058</v>
      </c>
      <c r="F818" s="592"/>
      <c r="G818" s="592"/>
      <c r="H818" s="592"/>
      <c r="I818" s="589"/>
      <c r="J818" s="589"/>
      <c r="K818" s="593"/>
      <c r="L818" s="590"/>
      <c r="M818" s="593"/>
      <c r="N818" s="595"/>
      <c r="O818" s="592"/>
      <c r="P818" s="655"/>
      <c r="Q818" s="655"/>
      <c r="R818" s="589">
        <f t="shared" si="12"/>
        <v>0</v>
      </c>
      <c r="S818" s="589"/>
      <c r="T818" s="596" t="str">
        <f>VLOOKUP(cppm_pr[[#This Row],[Status]],'All Link_LOV'!$I$32:$K$72,2,0)</f>
        <v>PO Issued</v>
      </c>
      <c r="U818" s="596" t="s">
        <v>5</v>
      </c>
      <c r="V818" s="592">
        <v>3</v>
      </c>
      <c r="W818" s="596"/>
      <c r="X818" s="592"/>
      <c r="Y818" s="592" t="s">
        <v>6058</v>
      </c>
      <c r="Z818" s="597">
        <v>45185</v>
      </c>
      <c r="AA818" s="598"/>
      <c r="AB818" s="595"/>
      <c r="AC818" s="595"/>
      <c r="AD818" s="592"/>
      <c r="AE818" s="592"/>
      <c r="AF818" s="592" t="s">
        <v>399</v>
      </c>
      <c r="AG818" s="592" t="s">
        <v>5</v>
      </c>
      <c r="AH818" s="592"/>
      <c r="AI818" s="600" t="str">
        <f>IFERROR(VLOOKUP(cppm_pr[[#This Row],[Order Number]],SPHERE!C:CC,39,0),"")</f>
        <v/>
      </c>
      <c r="AJ818" s="600" t="str">
        <f>IFERROR(VLOOKUP(cppm_pr[[#This Row],[Order Number]],'DC TM ONE'!B:CN,42,0),"")</f>
        <v/>
      </c>
      <c r="AK818" s="592"/>
      <c r="AL818" s="599"/>
      <c r="AM818" s="592"/>
      <c r="AN818" s="592"/>
      <c r="AO818" s="592"/>
      <c r="AP818" s="592"/>
      <c r="AQ818" s="598"/>
      <c r="AR818" s="592"/>
      <c r="AS818" s="592"/>
      <c r="AT818" s="598"/>
      <c r="AU818" s="592"/>
      <c r="AV818" s="592"/>
      <c r="AW818" s="592"/>
      <c r="AX818" s="592"/>
      <c r="AY818" s="592"/>
      <c r="AZ818" s="592"/>
      <c r="BA818" s="592"/>
      <c r="BB818" s="592"/>
      <c r="BC818" s="592"/>
      <c r="BD818" s="592"/>
      <c r="BE818" s="592"/>
      <c r="BF818" s="592"/>
      <c r="BG818" s="592"/>
      <c r="BH818" s="592"/>
    </row>
    <row r="819" spans="1:60" ht="12" customHeight="1">
      <c r="A819" s="600">
        <v>816</v>
      </c>
      <c r="B819" s="600"/>
      <c r="C819" s="601" t="s">
        <v>267</v>
      </c>
      <c r="D819" s="602"/>
      <c r="E819" s="600" t="s">
        <v>6058</v>
      </c>
      <c r="F819" s="603"/>
      <c r="G819" s="603"/>
      <c r="H819" s="603"/>
      <c r="I819" s="600"/>
      <c r="J819" s="600"/>
      <c r="K819" s="611"/>
      <c r="L819" s="606"/>
      <c r="M819" s="611"/>
      <c r="N819" s="606"/>
      <c r="O819" s="603"/>
      <c r="P819" s="625"/>
      <c r="Q819" s="625"/>
      <c r="R819" s="600">
        <f t="shared" si="12"/>
        <v>0</v>
      </c>
      <c r="S819" s="600"/>
      <c r="T819" s="607" t="str">
        <f>VLOOKUP(cppm_pr[[#This Row],[Status]],'All Link_LOV'!$I$32:$K$72,2,0)</f>
        <v>PO Issued</v>
      </c>
      <c r="U819" s="607" t="s">
        <v>5</v>
      </c>
      <c r="V819" s="603">
        <v>4</v>
      </c>
      <c r="W819" s="607"/>
      <c r="X819" s="603"/>
      <c r="Y819" s="603" t="s">
        <v>6058</v>
      </c>
      <c r="Z819" s="608">
        <v>45185</v>
      </c>
      <c r="AA819" s="603"/>
      <c r="AB819" s="606"/>
      <c r="AC819" s="606"/>
      <c r="AD819" s="603"/>
      <c r="AE819" s="603"/>
      <c r="AF819" s="603" t="s">
        <v>399</v>
      </c>
      <c r="AG819" s="603" t="s">
        <v>5</v>
      </c>
      <c r="AH819" s="603"/>
      <c r="AI819" s="600" t="str">
        <f>IFERROR(VLOOKUP(cppm_pr[[#This Row],[Order Number]],SPHERE!C:CC,39,0),"")</f>
        <v/>
      </c>
      <c r="AJ819" s="600" t="str">
        <f>IFERROR(VLOOKUP(cppm_pr[[#This Row],[Order Number]],'DC TM ONE'!B:CN,42,0),"")</f>
        <v/>
      </c>
      <c r="AK819" s="603"/>
      <c r="AL819" s="609"/>
      <c r="AM819" s="603"/>
      <c r="AN819" s="603"/>
      <c r="AO819" s="603"/>
      <c r="AP819" s="603"/>
      <c r="AQ819" s="610"/>
      <c r="AR819" s="603"/>
      <c r="AS819" s="603"/>
      <c r="AT819" s="610"/>
      <c r="AU819" s="603"/>
      <c r="AV819" s="603"/>
      <c r="AW819" s="603"/>
      <c r="AX819" s="603"/>
      <c r="AY819" s="603"/>
      <c r="AZ819" s="603"/>
      <c r="BA819" s="603"/>
      <c r="BB819" s="603"/>
      <c r="BC819" s="603"/>
      <c r="BD819" s="603"/>
      <c r="BE819" s="603"/>
      <c r="BF819" s="603"/>
      <c r="BG819" s="603"/>
      <c r="BH819" s="603"/>
    </row>
    <row r="820" spans="1:60" ht="12" customHeight="1">
      <c r="A820" s="589">
        <v>817</v>
      </c>
      <c r="B820" s="589"/>
      <c r="C820" s="590" t="s">
        <v>267</v>
      </c>
      <c r="D820" s="591"/>
      <c r="E820" s="589" t="s">
        <v>6058</v>
      </c>
      <c r="F820" s="592"/>
      <c r="G820" s="592"/>
      <c r="H820" s="592"/>
      <c r="I820" s="589"/>
      <c r="J820" s="589"/>
      <c r="K820" s="593"/>
      <c r="L820" s="590"/>
      <c r="M820" s="593"/>
      <c r="N820" s="595"/>
      <c r="O820" s="592"/>
      <c r="P820" s="655"/>
      <c r="Q820" s="655"/>
      <c r="R820" s="589">
        <f t="shared" si="12"/>
        <v>0</v>
      </c>
      <c r="S820" s="589"/>
      <c r="T820" s="596" t="str">
        <f>VLOOKUP(cppm_pr[[#This Row],[Status]],'All Link_LOV'!$I$32:$K$72,2,0)</f>
        <v>PO Issued</v>
      </c>
      <c r="U820" s="596" t="s">
        <v>5</v>
      </c>
      <c r="V820" s="592">
        <v>5</v>
      </c>
      <c r="W820" s="596"/>
      <c r="X820" s="592"/>
      <c r="Y820" s="592" t="s">
        <v>6058</v>
      </c>
      <c r="Z820" s="597">
        <v>45185</v>
      </c>
      <c r="AA820" s="598"/>
      <c r="AB820" s="595"/>
      <c r="AC820" s="595"/>
      <c r="AD820" s="592"/>
      <c r="AE820" s="592"/>
      <c r="AF820" s="592" t="s">
        <v>399</v>
      </c>
      <c r="AG820" s="592" t="s">
        <v>5</v>
      </c>
      <c r="AH820" s="592"/>
      <c r="AI820" s="600" t="str">
        <f>IFERROR(VLOOKUP(cppm_pr[[#This Row],[Order Number]],SPHERE!C:CC,39,0),"")</f>
        <v/>
      </c>
      <c r="AJ820" s="600" t="str">
        <f>IFERROR(VLOOKUP(cppm_pr[[#This Row],[Order Number]],'DC TM ONE'!B:CN,42,0),"")</f>
        <v/>
      </c>
      <c r="AK820" s="592"/>
      <c r="AL820" s="599"/>
      <c r="AM820" s="592"/>
      <c r="AN820" s="592"/>
      <c r="AO820" s="592"/>
      <c r="AP820" s="592"/>
      <c r="AQ820" s="598"/>
      <c r="AR820" s="592"/>
      <c r="AS820" s="592"/>
      <c r="AT820" s="598"/>
      <c r="AU820" s="592"/>
      <c r="AV820" s="592"/>
      <c r="AW820" s="592"/>
      <c r="AX820" s="592"/>
      <c r="AY820" s="592"/>
      <c r="AZ820" s="592"/>
      <c r="BA820" s="592"/>
      <c r="BB820" s="592"/>
      <c r="BC820" s="592"/>
      <c r="BD820" s="592"/>
      <c r="BE820" s="592"/>
      <c r="BF820" s="592"/>
      <c r="BG820" s="592"/>
      <c r="BH820" s="592"/>
    </row>
    <row r="821" spans="1:60" ht="12" customHeight="1">
      <c r="A821" s="600">
        <v>818</v>
      </c>
      <c r="B821" s="600"/>
      <c r="C821" s="601" t="s">
        <v>267</v>
      </c>
      <c r="D821" s="602"/>
      <c r="E821" s="600" t="s">
        <v>6058</v>
      </c>
      <c r="F821" s="603"/>
      <c r="G821" s="603"/>
      <c r="H821" s="603"/>
      <c r="I821" s="600"/>
      <c r="J821" s="600"/>
      <c r="K821" s="611"/>
      <c r="L821" s="606"/>
      <c r="M821" s="611"/>
      <c r="N821" s="606"/>
      <c r="O821" s="603"/>
      <c r="P821" s="625"/>
      <c r="Q821" s="625"/>
      <c r="R821" s="600">
        <f t="shared" si="12"/>
        <v>0</v>
      </c>
      <c r="S821" s="600"/>
      <c r="T821" s="607" t="str">
        <f>VLOOKUP(cppm_pr[[#This Row],[Status]],'All Link_LOV'!$I$32:$K$72,2,0)</f>
        <v>PO Issued</v>
      </c>
      <c r="U821" s="607" t="s">
        <v>5</v>
      </c>
      <c r="V821" s="603">
        <v>6</v>
      </c>
      <c r="W821" s="607"/>
      <c r="X821" s="603"/>
      <c r="Y821" s="603" t="s">
        <v>6058</v>
      </c>
      <c r="Z821" s="608">
        <v>45185</v>
      </c>
      <c r="AA821" s="603"/>
      <c r="AB821" s="606"/>
      <c r="AC821" s="606"/>
      <c r="AD821" s="603"/>
      <c r="AE821" s="603"/>
      <c r="AF821" s="603" t="s">
        <v>399</v>
      </c>
      <c r="AG821" s="603" t="s">
        <v>5</v>
      </c>
      <c r="AH821" s="603"/>
      <c r="AI821" s="600" t="str">
        <f>IFERROR(VLOOKUP(cppm_pr[[#This Row],[Order Number]],SPHERE!C:CC,39,0),"")</f>
        <v/>
      </c>
      <c r="AJ821" s="600" t="str">
        <f>IFERROR(VLOOKUP(cppm_pr[[#This Row],[Order Number]],'DC TM ONE'!B:CN,42,0),"")</f>
        <v/>
      </c>
      <c r="AK821" s="603"/>
      <c r="AL821" s="609"/>
      <c r="AM821" s="603"/>
      <c r="AN821" s="603"/>
      <c r="AO821" s="603"/>
      <c r="AP821" s="603"/>
      <c r="AQ821" s="610"/>
      <c r="AR821" s="603"/>
      <c r="AS821" s="603"/>
      <c r="AT821" s="610"/>
      <c r="AU821" s="603"/>
      <c r="AV821" s="603"/>
      <c r="AW821" s="603"/>
      <c r="AX821" s="603"/>
      <c r="AY821" s="603"/>
      <c r="AZ821" s="603"/>
      <c r="BA821" s="603"/>
      <c r="BB821" s="603"/>
      <c r="BC821" s="603"/>
      <c r="BD821" s="603"/>
      <c r="BE821" s="603"/>
      <c r="BF821" s="603"/>
      <c r="BG821" s="603"/>
      <c r="BH821" s="603"/>
    </row>
    <row r="822" spans="1:60" ht="12" customHeight="1">
      <c r="A822" s="589">
        <v>819</v>
      </c>
      <c r="B822" s="589"/>
      <c r="C822" s="590" t="s">
        <v>219</v>
      </c>
      <c r="D822" s="591"/>
      <c r="E822" s="589" t="s">
        <v>6058</v>
      </c>
      <c r="F822" s="592"/>
      <c r="G822" s="592"/>
      <c r="H822" s="592"/>
      <c r="I822" s="589"/>
      <c r="J822" s="589"/>
      <c r="K822" s="593"/>
      <c r="L822" s="590"/>
      <c r="M822" s="593"/>
      <c r="N822" s="595"/>
      <c r="O822" s="592"/>
      <c r="P822" s="655"/>
      <c r="Q822" s="655"/>
      <c r="R822" s="589">
        <f t="shared" si="12"/>
        <v>0</v>
      </c>
      <c r="S822" s="589"/>
      <c r="T822" s="596" t="str">
        <f>VLOOKUP(cppm_pr[[#This Row],[Status]],'All Link_LOV'!$I$32:$K$72,2,0)</f>
        <v>Queried - Require More Information From NeC/AND</v>
      </c>
      <c r="U822" s="596" t="s">
        <v>5</v>
      </c>
      <c r="V822" s="592">
        <v>7</v>
      </c>
      <c r="W822" s="596"/>
      <c r="X822" s="592"/>
      <c r="Y822" s="592" t="s">
        <v>6058</v>
      </c>
      <c r="Z822" s="597">
        <v>45185</v>
      </c>
      <c r="AA822" s="598"/>
      <c r="AB822" s="595"/>
      <c r="AC822" s="595"/>
      <c r="AD822" s="592"/>
      <c r="AE822" s="592"/>
      <c r="AF822" s="592" t="s">
        <v>399</v>
      </c>
      <c r="AG822" s="592" t="s">
        <v>5</v>
      </c>
      <c r="AH822" s="592"/>
      <c r="AI822" s="600" t="str">
        <f>IFERROR(VLOOKUP(cppm_pr[[#This Row],[Order Number]],SPHERE!C:CC,39,0),"")</f>
        <v/>
      </c>
      <c r="AJ822" s="600" t="str">
        <f>IFERROR(VLOOKUP(cppm_pr[[#This Row],[Order Number]],'DC TM ONE'!B:CN,42,0),"")</f>
        <v/>
      </c>
      <c r="AK822" s="592"/>
      <c r="AL822" s="599"/>
      <c r="AM822" s="592"/>
      <c r="AN822" s="592"/>
      <c r="AO822" s="592"/>
      <c r="AP822" s="592"/>
      <c r="AQ822" s="598"/>
      <c r="AR822" s="592"/>
      <c r="AS822" s="592"/>
      <c r="AT822" s="598"/>
      <c r="AU822" s="592"/>
      <c r="AV822" s="592"/>
      <c r="AW822" s="592"/>
      <c r="AX822" s="592"/>
      <c r="AY822" s="592"/>
      <c r="AZ822" s="592"/>
      <c r="BA822" s="592"/>
      <c r="BB822" s="592"/>
      <c r="BC822" s="592"/>
      <c r="BD822" s="592"/>
      <c r="BE822" s="592"/>
      <c r="BF822" s="592"/>
      <c r="BG822" s="592"/>
      <c r="BH822" s="592"/>
    </row>
    <row r="823" spans="1:60" ht="12" customHeight="1">
      <c r="A823" s="600">
        <v>820</v>
      </c>
      <c r="B823" s="600"/>
      <c r="C823" s="601" t="s">
        <v>219</v>
      </c>
      <c r="D823" s="602"/>
      <c r="E823" s="600" t="s">
        <v>6058</v>
      </c>
      <c r="F823" s="603"/>
      <c r="G823" s="603"/>
      <c r="H823" s="603"/>
      <c r="I823" s="600"/>
      <c r="J823" s="600"/>
      <c r="K823" s="611"/>
      <c r="L823" s="606"/>
      <c r="M823" s="611"/>
      <c r="N823" s="606"/>
      <c r="O823" s="603"/>
      <c r="P823" s="625"/>
      <c r="Q823" s="625"/>
      <c r="R823" s="600">
        <f t="shared" si="12"/>
        <v>0</v>
      </c>
      <c r="S823" s="600"/>
      <c r="T823" s="607" t="str">
        <f>VLOOKUP(cppm_pr[[#This Row],[Status]],'All Link_LOV'!$I$32:$K$72,2,0)</f>
        <v>Queried - Require More Information From NeC/AND</v>
      </c>
      <c r="U823" s="607" t="s">
        <v>5</v>
      </c>
      <c r="V823" s="603">
        <v>8</v>
      </c>
      <c r="W823" s="607"/>
      <c r="X823" s="603"/>
      <c r="Y823" s="603" t="s">
        <v>6058</v>
      </c>
      <c r="Z823" s="608">
        <v>45185</v>
      </c>
      <c r="AA823" s="603"/>
      <c r="AB823" s="606"/>
      <c r="AC823" s="606"/>
      <c r="AD823" s="603"/>
      <c r="AE823" s="603"/>
      <c r="AF823" s="603" t="s">
        <v>399</v>
      </c>
      <c r="AG823" s="603" t="s">
        <v>5</v>
      </c>
      <c r="AH823" s="603"/>
      <c r="AI823" s="600" t="str">
        <f>IFERROR(VLOOKUP(cppm_pr[[#This Row],[Order Number]],SPHERE!C:CC,39,0),"")</f>
        <v/>
      </c>
      <c r="AJ823" s="600" t="str">
        <f>IFERROR(VLOOKUP(cppm_pr[[#This Row],[Order Number]],'DC TM ONE'!B:CN,42,0),"")</f>
        <v/>
      </c>
      <c r="AK823" s="603"/>
      <c r="AL823" s="609"/>
      <c r="AM823" s="603"/>
      <c r="AN823" s="603"/>
      <c r="AO823" s="603"/>
      <c r="AP823" s="603"/>
      <c r="AQ823" s="610"/>
      <c r="AR823" s="603"/>
      <c r="AS823" s="603"/>
      <c r="AT823" s="610"/>
      <c r="AU823" s="603"/>
      <c r="AV823" s="603"/>
      <c r="AW823" s="603"/>
      <c r="AX823" s="603"/>
      <c r="AY823" s="603"/>
      <c r="AZ823" s="603"/>
      <c r="BA823" s="603"/>
      <c r="BB823" s="603"/>
      <c r="BC823" s="603"/>
      <c r="BD823" s="603"/>
      <c r="BE823" s="603"/>
      <c r="BF823" s="603"/>
      <c r="BG823" s="603"/>
      <c r="BH823" s="603"/>
    </row>
    <row r="824" spans="1:60" ht="12" customHeight="1">
      <c r="A824" s="589">
        <v>821</v>
      </c>
      <c r="B824" s="589"/>
      <c r="C824" s="590" t="s">
        <v>219</v>
      </c>
      <c r="D824" s="591"/>
      <c r="E824" s="589" t="s">
        <v>6058</v>
      </c>
      <c r="F824" s="592"/>
      <c r="G824" s="592"/>
      <c r="H824" s="592"/>
      <c r="I824" s="589"/>
      <c r="J824" s="589"/>
      <c r="K824" s="593"/>
      <c r="L824" s="590"/>
      <c r="M824" s="593"/>
      <c r="N824" s="595"/>
      <c r="O824" s="592"/>
      <c r="P824" s="655"/>
      <c r="Q824" s="655"/>
      <c r="R824" s="589">
        <f t="shared" si="12"/>
        <v>0</v>
      </c>
      <c r="S824" s="589"/>
      <c r="T824" s="596" t="str">
        <f>VLOOKUP(cppm_pr[[#This Row],[Status]],'All Link_LOV'!$I$32:$K$72,2,0)</f>
        <v>Queried - Require More Information From NeC/AND</v>
      </c>
      <c r="U824" s="596" t="s">
        <v>5</v>
      </c>
      <c r="V824" s="592">
        <v>9</v>
      </c>
      <c r="W824" s="596"/>
      <c r="X824" s="592"/>
      <c r="Y824" s="592" t="s">
        <v>6058</v>
      </c>
      <c r="Z824" s="597">
        <v>45185</v>
      </c>
      <c r="AA824" s="598"/>
      <c r="AB824" s="595"/>
      <c r="AC824" s="595"/>
      <c r="AD824" s="592"/>
      <c r="AE824" s="592"/>
      <c r="AF824" s="592" t="s">
        <v>399</v>
      </c>
      <c r="AG824" s="592" t="s">
        <v>5</v>
      </c>
      <c r="AH824" s="592"/>
      <c r="AI824" s="600" t="str">
        <f>IFERROR(VLOOKUP(cppm_pr[[#This Row],[Order Number]],SPHERE!C:CC,39,0),"")</f>
        <v/>
      </c>
      <c r="AJ824" s="600" t="str">
        <f>IFERROR(VLOOKUP(cppm_pr[[#This Row],[Order Number]],'DC TM ONE'!B:CN,42,0),"")</f>
        <v/>
      </c>
      <c r="AK824" s="592"/>
      <c r="AL824" s="599"/>
      <c r="AM824" s="592"/>
      <c r="AN824" s="592"/>
      <c r="AO824" s="592"/>
      <c r="AP824" s="592"/>
      <c r="AQ824" s="598"/>
      <c r="AR824" s="592"/>
      <c r="AS824" s="592"/>
      <c r="AT824" s="598"/>
      <c r="AU824" s="592"/>
      <c r="AV824" s="592"/>
      <c r="AW824" s="592"/>
      <c r="AX824" s="592"/>
      <c r="AY824" s="592"/>
      <c r="AZ824" s="592"/>
      <c r="BA824" s="592"/>
      <c r="BB824" s="592"/>
      <c r="BC824" s="592"/>
      <c r="BD824" s="592"/>
      <c r="BE824" s="592"/>
      <c r="BF824" s="592"/>
      <c r="BG824" s="592"/>
      <c r="BH824" s="592"/>
    </row>
    <row r="825" spans="1:60" ht="12" customHeight="1">
      <c r="A825" s="600">
        <v>822</v>
      </c>
      <c r="B825" s="600"/>
      <c r="C825" s="601" t="s">
        <v>219</v>
      </c>
      <c r="D825" s="602"/>
      <c r="E825" s="600" t="s">
        <v>6058</v>
      </c>
      <c r="F825" s="603"/>
      <c r="G825" s="603"/>
      <c r="H825" s="603"/>
      <c r="I825" s="600"/>
      <c r="J825" s="600"/>
      <c r="K825" s="611"/>
      <c r="L825" s="606"/>
      <c r="M825" s="611"/>
      <c r="N825" s="606"/>
      <c r="O825" s="603"/>
      <c r="P825" s="625"/>
      <c r="Q825" s="625"/>
      <c r="R825" s="600">
        <f t="shared" si="12"/>
        <v>0</v>
      </c>
      <c r="S825" s="600"/>
      <c r="T825" s="607" t="str">
        <f>VLOOKUP(cppm_pr[[#This Row],[Status]],'All Link_LOV'!$I$32:$K$72,2,0)</f>
        <v>Queried - Require More Information From NeC/AND</v>
      </c>
      <c r="U825" s="607" t="s">
        <v>5</v>
      </c>
      <c r="V825" s="603">
        <v>10</v>
      </c>
      <c r="W825" s="607"/>
      <c r="X825" s="603"/>
      <c r="Y825" s="603" t="s">
        <v>6058</v>
      </c>
      <c r="Z825" s="608">
        <v>45185</v>
      </c>
      <c r="AA825" s="603"/>
      <c r="AB825" s="606"/>
      <c r="AC825" s="606"/>
      <c r="AD825" s="603"/>
      <c r="AE825" s="603"/>
      <c r="AF825" s="603" t="s">
        <v>399</v>
      </c>
      <c r="AG825" s="603" t="s">
        <v>5</v>
      </c>
      <c r="AH825" s="603"/>
      <c r="AI825" s="600" t="str">
        <f>IFERROR(VLOOKUP(cppm_pr[[#This Row],[Order Number]],SPHERE!C:CC,39,0),"")</f>
        <v/>
      </c>
      <c r="AJ825" s="600" t="str">
        <f>IFERROR(VLOOKUP(cppm_pr[[#This Row],[Order Number]],'DC TM ONE'!B:CN,42,0),"")</f>
        <v/>
      </c>
      <c r="AK825" s="603"/>
      <c r="AL825" s="609"/>
      <c r="AM825" s="603"/>
      <c r="AN825" s="603"/>
      <c r="AO825" s="603"/>
      <c r="AP825" s="603"/>
      <c r="AQ825" s="610"/>
      <c r="AR825" s="603"/>
      <c r="AS825" s="603"/>
      <c r="AT825" s="610"/>
      <c r="AU825" s="603"/>
      <c r="AV825" s="603"/>
      <c r="AW825" s="603"/>
      <c r="AX825" s="603"/>
      <c r="AY825" s="603"/>
      <c r="AZ825" s="603"/>
      <c r="BA825" s="603"/>
      <c r="BB825" s="603"/>
      <c r="BC825" s="603"/>
      <c r="BD825" s="603"/>
      <c r="BE825" s="603"/>
      <c r="BF825" s="603"/>
      <c r="BG825" s="603"/>
      <c r="BH825" s="603"/>
    </row>
    <row r="826" spans="1:60" ht="12" customHeight="1">
      <c r="A826" s="589">
        <v>823</v>
      </c>
      <c r="B826" s="589"/>
      <c r="C826" s="590" t="s">
        <v>267</v>
      </c>
      <c r="D826" s="591"/>
      <c r="E826" s="589" t="s">
        <v>6058</v>
      </c>
      <c r="F826" s="592"/>
      <c r="G826" s="592"/>
      <c r="H826" s="592"/>
      <c r="I826" s="589"/>
      <c r="J826" s="589"/>
      <c r="K826" s="593"/>
      <c r="L826" s="590"/>
      <c r="M826" s="593"/>
      <c r="N826" s="595"/>
      <c r="O826" s="592"/>
      <c r="P826" s="655"/>
      <c r="Q826" s="655"/>
      <c r="R826" s="589">
        <f t="shared" si="12"/>
        <v>0</v>
      </c>
      <c r="S826" s="589"/>
      <c r="T826" s="596" t="str">
        <f>VLOOKUP(cppm_pr[[#This Row],[Status]],'All Link_LOV'!$I$32:$K$72,2,0)</f>
        <v>PO Issued</v>
      </c>
      <c r="U826" s="596" t="s">
        <v>5</v>
      </c>
      <c r="V826" s="592">
        <v>11</v>
      </c>
      <c r="W826" s="596"/>
      <c r="X826" s="592"/>
      <c r="Y826" s="592" t="s">
        <v>6058</v>
      </c>
      <c r="Z826" s="597">
        <v>45185</v>
      </c>
      <c r="AA826" s="598"/>
      <c r="AB826" s="595"/>
      <c r="AC826" s="595"/>
      <c r="AD826" s="592"/>
      <c r="AE826" s="592"/>
      <c r="AF826" s="592" t="s">
        <v>399</v>
      </c>
      <c r="AG826" s="592" t="s">
        <v>5</v>
      </c>
      <c r="AH826" s="592"/>
      <c r="AI826" s="600" t="str">
        <f>IFERROR(VLOOKUP(cppm_pr[[#This Row],[Order Number]],SPHERE!C:CC,39,0),"")</f>
        <v/>
      </c>
      <c r="AJ826" s="600" t="str">
        <f>IFERROR(VLOOKUP(cppm_pr[[#This Row],[Order Number]],'DC TM ONE'!B:CN,42,0),"")</f>
        <v/>
      </c>
      <c r="AK826" s="592"/>
      <c r="AL826" s="599"/>
      <c r="AM826" s="592"/>
      <c r="AN826" s="592"/>
      <c r="AO826" s="592"/>
      <c r="AP826" s="592"/>
      <c r="AQ826" s="598"/>
      <c r="AR826" s="592"/>
      <c r="AS826" s="592"/>
      <c r="AT826" s="598"/>
      <c r="AU826" s="592"/>
      <c r="AV826" s="592"/>
      <c r="AW826" s="592"/>
      <c r="AX826" s="592"/>
      <c r="AY826" s="592"/>
      <c r="AZ826" s="592"/>
      <c r="BA826" s="592"/>
      <c r="BB826" s="592"/>
      <c r="BC826" s="592"/>
      <c r="BD826" s="592"/>
      <c r="BE826" s="592"/>
      <c r="BF826" s="592"/>
      <c r="BG826" s="592"/>
      <c r="BH826" s="592"/>
    </row>
    <row r="827" spans="1:60" ht="12" customHeight="1">
      <c r="A827" s="600">
        <v>824</v>
      </c>
      <c r="B827" s="600"/>
      <c r="C827" s="601" t="s">
        <v>219</v>
      </c>
      <c r="D827" s="602"/>
      <c r="E827" s="600" t="s">
        <v>6058</v>
      </c>
      <c r="F827" s="603"/>
      <c r="G827" s="603"/>
      <c r="H827" s="603"/>
      <c r="I827" s="600"/>
      <c r="J827" s="600"/>
      <c r="K827" s="611"/>
      <c r="L827" s="606"/>
      <c r="M827" s="611"/>
      <c r="N827" s="606"/>
      <c r="O827" s="603"/>
      <c r="P827" s="625"/>
      <c r="Q827" s="625"/>
      <c r="R827" s="600">
        <f t="shared" si="12"/>
        <v>0</v>
      </c>
      <c r="S827" s="600"/>
      <c r="T827" s="607" t="str">
        <f>VLOOKUP(cppm_pr[[#This Row],[Status]],'All Link_LOV'!$I$32:$K$72,2,0)</f>
        <v>Queried - Require More Information From NeC/AND</v>
      </c>
      <c r="U827" s="607" t="s">
        <v>5</v>
      </c>
      <c r="V827" s="603">
        <v>12</v>
      </c>
      <c r="W827" s="607"/>
      <c r="X827" s="603"/>
      <c r="Y827" s="603" t="s">
        <v>6058</v>
      </c>
      <c r="Z827" s="608">
        <v>45185</v>
      </c>
      <c r="AA827" s="603"/>
      <c r="AB827" s="606"/>
      <c r="AC827" s="606"/>
      <c r="AD827" s="603"/>
      <c r="AE827" s="603"/>
      <c r="AF827" s="603" t="s">
        <v>399</v>
      </c>
      <c r="AG827" s="603" t="s">
        <v>5</v>
      </c>
      <c r="AH827" s="603"/>
      <c r="AI827" s="600" t="str">
        <f>IFERROR(VLOOKUP(cppm_pr[[#This Row],[Order Number]],SPHERE!C:CC,39,0),"")</f>
        <v/>
      </c>
      <c r="AJ827" s="600" t="str">
        <f>IFERROR(VLOOKUP(cppm_pr[[#This Row],[Order Number]],'DC TM ONE'!B:CN,42,0),"")</f>
        <v/>
      </c>
      <c r="AK827" s="603"/>
      <c r="AL827" s="609"/>
      <c r="AM827" s="603"/>
      <c r="AN827" s="603"/>
      <c r="AO827" s="603"/>
      <c r="AP827" s="603"/>
      <c r="AQ827" s="610"/>
      <c r="AR827" s="603"/>
      <c r="AS827" s="603"/>
      <c r="AT827" s="610"/>
      <c r="AU827" s="603"/>
      <c r="AV827" s="603"/>
      <c r="AW827" s="603"/>
      <c r="AX827" s="603"/>
      <c r="AY827" s="603"/>
      <c r="AZ827" s="603"/>
      <c r="BA827" s="603"/>
      <c r="BB827" s="603"/>
      <c r="BC827" s="603"/>
      <c r="BD827" s="603"/>
      <c r="BE827" s="603"/>
      <c r="BF827" s="603"/>
      <c r="BG827" s="603"/>
      <c r="BH827" s="603"/>
    </row>
    <row r="828" spans="1:60" ht="12" customHeight="1">
      <c r="A828" s="589">
        <v>825</v>
      </c>
      <c r="B828" s="589"/>
      <c r="C828" s="590" t="s">
        <v>219</v>
      </c>
      <c r="D828" s="591"/>
      <c r="E828" s="589" t="s">
        <v>6058</v>
      </c>
      <c r="F828" s="592"/>
      <c r="G828" s="592"/>
      <c r="H828" s="592"/>
      <c r="I828" s="589"/>
      <c r="J828" s="589"/>
      <c r="K828" s="593"/>
      <c r="L828" s="590"/>
      <c r="M828" s="593"/>
      <c r="N828" s="595"/>
      <c r="O828" s="592"/>
      <c r="P828" s="655"/>
      <c r="Q828" s="655"/>
      <c r="R828" s="589">
        <f t="shared" si="12"/>
        <v>0</v>
      </c>
      <c r="S828" s="589"/>
      <c r="T828" s="596" t="str">
        <f>VLOOKUP(cppm_pr[[#This Row],[Status]],'All Link_LOV'!$I$32:$K$72,2,0)</f>
        <v>Queried - Require More Information From NeC/AND</v>
      </c>
      <c r="U828" s="596" t="s">
        <v>5</v>
      </c>
      <c r="V828" s="592">
        <v>13</v>
      </c>
      <c r="W828" s="596"/>
      <c r="X828" s="592"/>
      <c r="Y828" s="592" t="s">
        <v>6058</v>
      </c>
      <c r="Z828" s="597">
        <v>45185</v>
      </c>
      <c r="AA828" s="598"/>
      <c r="AB828" s="595"/>
      <c r="AC828" s="595"/>
      <c r="AD828" s="592"/>
      <c r="AE828" s="592"/>
      <c r="AF828" s="592" t="s">
        <v>399</v>
      </c>
      <c r="AG828" s="592" t="s">
        <v>5</v>
      </c>
      <c r="AH828" s="592"/>
      <c r="AI828" s="600" t="str">
        <f>IFERROR(VLOOKUP(cppm_pr[[#This Row],[Order Number]],SPHERE!C:CC,39,0),"")</f>
        <v/>
      </c>
      <c r="AJ828" s="600" t="str">
        <f>IFERROR(VLOOKUP(cppm_pr[[#This Row],[Order Number]],'DC TM ONE'!B:CN,42,0),"")</f>
        <v/>
      </c>
      <c r="AK828" s="592"/>
      <c r="AL828" s="599"/>
      <c r="AM828" s="592"/>
      <c r="AN828" s="592"/>
      <c r="AO828" s="592"/>
      <c r="AP828" s="592"/>
      <c r="AQ828" s="598"/>
      <c r="AR828" s="592"/>
      <c r="AS828" s="592"/>
      <c r="AT828" s="598"/>
      <c r="AU828" s="592"/>
      <c r="AV828" s="592"/>
      <c r="AW828" s="592"/>
      <c r="AX828" s="592"/>
      <c r="AY828" s="592"/>
      <c r="AZ828" s="592"/>
      <c r="BA828" s="592"/>
      <c r="BB828" s="592"/>
      <c r="BC828" s="592"/>
      <c r="BD828" s="592"/>
      <c r="BE828" s="592"/>
      <c r="BF828" s="592"/>
      <c r="BG828" s="592"/>
      <c r="BH828" s="592"/>
    </row>
    <row r="829" spans="1:60" ht="12" customHeight="1">
      <c r="A829" s="600">
        <v>826</v>
      </c>
      <c r="B829" s="600"/>
      <c r="C829" s="601" t="s">
        <v>219</v>
      </c>
      <c r="D829" s="602"/>
      <c r="E829" s="600" t="s">
        <v>6058</v>
      </c>
      <c r="F829" s="603"/>
      <c r="G829" s="603"/>
      <c r="H829" s="603"/>
      <c r="I829" s="600"/>
      <c r="J829" s="600"/>
      <c r="K829" s="611"/>
      <c r="L829" s="606"/>
      <c r="M829" s="611"/>
      <c r="N829" s="606"/>
      <c r="O829" s="603"/>
      <c r="P829" s="625"/>
      <c r="Q829" s="625"/>
      <c r="R829" s="600">
        <f t="shared" si="12"/>
        <v>0</v>
      </c>
      <c r="S829" s="600"/>
      <c r="T829" s="607" t="str">
        <f>VLOOKUP(cppm_pr[[#This Row],[Status]],'All Link_LOV'!$I$32:$K$72,2,0)</f>
        <v>Queried - Require More Information From NeC/AND</v>
      </c>
      <c r="U829" s="607" t="s">
        <v>5</v>
      </c>
      <c r="V829" s="603">
        <v>14</v>
      </c>
      <c r="W829" s="607"/>
      <c r="X829" s="603"/>
      <c r="Y829" s="603" t="s">
        <v>6058</v>
      </c>
      <c r="Z829" s="608">
        <v>45185</v>
      </c>
      <c r="AA829" s="603"/>
      <c r="AB829" s="606"/>
      <c r="AC829" s="606"/>
      <c r="AD829" s="603"/>
      <c r="AE829" s="603"/>
      <c r="AF829" s="603" t="s">
        <v>399</v>
      </c>
      <c r="AG829" s="603" t="s">
        <v>5</v>
      </c>
      <c r="AH829" s="603"/>
      <c r="AI829" s="600" t="str">
        <f>IFERROR(VLOOKUP(cppm_pr[[#This Row],[Order Number]],SPHERE!C:CC,39,0),"")</f>
        <v/>
      </c>
      <c r="AJ829" s="600" t="str">
        <f>IFERROR(VLOOKUP(cppm_pr[[#This Row],[Order Number]],'DC TM ONE'!B:CN,42,0),"")</f>
        <v/>
      </c>
      <c r="AK829" s="603"/>
      <c r="AL829" s="609"/>
      <c r="AM829" s="603"/>
      <c r="AN829" s="603"/>
      <c r="AO829" s="603"/>
      <c r="AP829" s="603"/>
      <c r="AQ829" s="610"/>
      <c r="AR829" s="603"/>
      <c r="AS829" s="603"/>
      <c r="AT829" s="610"/>
      <c r="AU829" s="603"/>
      <c r="AV829" s="603"/>
      <c r="AW829" s="603"/>
      <c r="AX829" s="603"/>
      <c r="AY829" s="603"/>
      <c r="AZ829" s="603"/>
      <c r="BA829" s="603"/>
      <c r="BB829" s="603"/>
      <c r="BC829" s="603"/>
      <c r="BD829" s="603"/>
      <c r="BE829" s="603"/>
      <c r="BF829" s="603"/>
      <c r="BG829" s="603"/>
      <c r="BH829" s="603"/>
    </row>
    <row r="830" spans="1:60" ht="12" customHeight="1">
      <c r="A830" s="589">
        <v>827</v>
      </c>
      <c r="B830" s="589"/>
      <c r="C830" s="590" t="s">
        <v>219</v>
      </c>
      <c r="D830" s="591"/>
      <c r="E830" s="589" t="s">
        <v>6058</v>
      </c>
      <c r="F830" s="592"/>
      <c r="G830" s="592"/>
      <c r="H830" s="592"/>
      <c r="I830" s="589"/>
      <c r="J830" s="589"/>
      <c r="K830" s="593"/>
      <c r="L830" s="590"/>
      <c r="M830" s="593"/>
      <c r="N830" s="595"/>
      <c r="O830" s="592"/>
      <c r="P830" s="655"/>
      <c r="Q830" s="655"/>
      <c r="R830" s="589">
        <f t="shared" si="12"/>
        <v>0</v>
      </c>
      <c r="S830" s="589"/>
      <c r="T830" s="596" t="str">
        <f>VLOOKUP(cppm_pr[[#This Row],[Status]],'All Link_LOV'!$I$32:$K$72,2,0)</f>
        <v>Queried - Require More Information From NeC/AND</v>
      </c>
      <c r="U830" s="596" t="s">
        <v>5</v>
      </c>
      <c r="V830" s="592">
        <v>15</v>
      </c>
      <c r="W830" s="596"/>
      <c r="X830" s="592"/>
      <c r="Y830" s="592" t="s">
        <v>6058</v>
      </c>
      <c r="Z830" s="597">
        <v>45185</v>
      </c>
      <c r="AA830" s="598"/>
      <c r="AB830" s="595"/>
      <c r="AC830" s="595"/>
      <c r="AD830" s="592"/>
      <c r="AE830" s="592"/>
      <c r="AF830" s="592" t="s">
        <v>399</v>
      </c>
      <c r="AG830" s="592" t="s">
        <v>5</v>
      </c>
      <c r="AH830" s="592"/>
      <c r="AI830" s="600" t="str">
        <f>IFERROR(VLOOKUP(cppm_pr[[#This Row],[Order Number]],SPHERE!C:CC,39,0),"")</f>
        <v/>
      </c>
      <c r="AJ830" s="600" t="str">
        <f>IFERROR(VLOOKUP(cppm_pr[[#This Row],[Order Number]],'DC TM ONE'!B:CN,42,0),"")</f>
        <v/>
      </c>
      <c r="AK830" s="592"/>
      <c r="AL830" s="599"/>
      <c r="AM830" s="592"/>
      <c r="AN830" s="592"/>
      <c r="AO830" s="592"/>
      <c r="AP830" s="592"/>
      <c r="AQ830" s="598"/>
      <c r="AR830" s="592"/>
      <c r="AS830" s="592"/>
      <c r="AT830" s="598"/>
      <c r="AU830" s="592"/>
      <c r="AV830" s="592"/>
      <c r="AW830" s="592"/>
      <c r="AX830" s="592"/>
      <c r="AY830" s="592"/>
      <c r="AZ830" s="592"/>
      <c r="BA830" s="592"/>
      <c r="BB830" s="592"/>
      <c r="BC830" s="592"/>
      <c r="BD830" s="592"/>
      <c r="BE830" s="592"/>
      <c r="BF830" s="592"/>
      <c r="BG830" s="592"/>
      <c r="BH830" s="592"/>
    </row>
    <row r="831" spans="1:60" ht="12" customHeight="1">
      <c r="A831" s="600">
        <v>828</v>
      </c>
      <c r="B831" s="600"/>
      <c r="C831" s="601" t="s">
        <v>219</v>
      </c>
      <c r="D831" s="602"/>
      <c r="E831" s="600" t="s">
        <v>6058</v>
      </c>
      <c r="F831" s="603"/>
      <c r="G831" s="603"/>
      <c r="H831" s="603"/>
      <c r="I831" s="600"/>
      <c r="J831" s="600"/>
      <c r="K831" s="611"/>
      <c r="L831" s="606"/>
      <c r="M831" s="611"/>
      <c r="N831" s="606"/>
      <c r="O831" s="603"/>
      <c r="P831" s="625"/>
      <c r="Q831" s="625"/>
      <c r="R831" s="600">
        <f t="shared" si="12"/>
        <v>0</v>
      </c>
      <c r="S831" s="600"/>
      <c r="T831" s="607" t="str">
        <f>VLOOKUP(cppm_pr[[#This Row],[Status]],'All Link_LOV'!$I$32:$K$72,2,0)</f>
        <v>Queried - Require More Information From NeC/AND</v>
      </c>
      <c r="U831" s="607" t="s">
        <v>5</v>
      </c>
      <c r="V831" s="603">
        <v>16</v>
      </c>
      <c r="W831" s="607"/>
      <c r="X831" s="603"/>
      <c r="Y831" s="603" t="s">
        <v>6058</v>
      </c>
      <c r="Z831" s="608">
        <v>45185</v>
      </c>
      <c r="AA831" s="603"/>
      <c r="AB831" s="606"/>
      <c r="AC831" s="606"/>
      <c r="AD831" s="603"/>
      <c r="AE831" s="603"/>
      <c r="AF831" s="603" t="s">
        <v>399</v>
      </c>
      <c r="AG831" s="603" t="s">
        <v>5</v>
      </c>
      <c r="AH831" s="603"/>
      <c r="AI831" s="600" t="str">
        <f>IFERROR(VLOOKUP(cppm_pr[[#This Row],[Order Number]],SPHERE!C:CC,39,0),"")</f>
        <v/>
      </c>
      <c r="AJ831" s="600" t="str">
        <f>IFERROR(VLOOKUP(cppm_pr[[#This Row],[Order Number]],'DC TM ONE'!B:CN,42,0),"")</f>
        <v/>
      </c>
      <c r="AK831" s="603"/>
      <c r="AL831" s="609"/>
      <c r="AM831" s="603"/>
      <c r="AN831" s="603"/>
      <c r="AO831" s="603"/>
      <c r="AP831" s="603"/>
      <c r="AQ831" s="610"/>
      <c r="AR831" s="603"/>
      <c r="AS831" s="603"/>
      <c r="AT831" s="610"/>
      <c r="AU831" s="603"/>
      <c r="AV831" s="603"/>
      <c r="AW831" s="603"/>
      <c r="AX831" s="603"/>
      <c r="AY831" s="603"/>
      <c r="AZ831" s="603"/>
      <c r="BA831" s="603"/>
      <c r="BB831" s="603"/>
      <c r="BC831" s="603"/>
      <c r="BD831" s="603"/>
      <c r="BE831" s="603"/>
      <c r="BF831" s="603"/>
      <c r="BG831" s="603"/>
      <c r="BH831" s="603"/>
    </row>
    <row r="832" spans="1:60" ht="12" customHeight="1">
      <c r="A832" s="589">
        <v>829</v>
      </c>
      <c r="B832" s="589"/>
      <c r="C832" s="590" t="s">
        <v>267</v>
      </c>
      <c r="D832" s="591"/>
      <c r="E832" s="589" t="s">
        <v>6058</v>
      </c>
      <c r="F832" s="592"/>
      <c r="G832" s="592"/>
      <c r="H832" s="592"/>
      <c r="I832" s="589"/>
      <c r="J832" s="589"/>
      <c r="K832" s="593"/>
      <c r="L832" s="590"/>
      <c r="M832" s="593"/>
      <c r="N832" s="595"/>
      <c r="O832" s="592"/>
      <c r="P832" s="655"/>
      <c r="Q832" s="655"/>
      <c r="R832" s="589">
        <f t="shared" si="12"/>
        <v>0</v>
      </c>
      <c r="S832" s="589"/>
      <c r="T832" s="596" t="str">
        <f>VLOOKUP(cppm_pr[[#This Row],[Status]],'All Link_LOV'!$I$32:$K$72,2,0)</f>
        <v>PO Issued</v>
      </c>
      <c r="U832" s="596" t="s">
        <v>5</v>
      </c>
      <c r="V832" s="592">
        <v>17</v>
      </c>
      <c r="W832" s="596"/>
      <c r="X832" s="592"/>
      <c r="Y832" s="592" t="s">
        <v>6058</v>
      </c>
      <c r="Z832" s="597">
        <v>45185</v>
      </c>
      <c r="AA832" s="598"/>
      <c r="AB832" s="595"/>
      <c r="AC832" s="595"/>
      <c r="AD832" s="592"/>
      <c r="AE832" s="592"/>
      <c r="AF832" s="592" t="s">
        <v>399</v>
      </c>
      <c r="AG832" s="592" t="s">
        <v>5</v>
      </c>
      <c r="AH832" s="592"/>
      <c r="AI832" s="600" t="str">
        <f>IFERROR(VLOOKUP(cppm_pr[[#This Row],[Order Number]],SPHERE!C:CC,39,0),"")</f>
        <v/>
      </c>
      <c r="AJ832" s="600" t="str">
        <f>IFERROR(VLOOKUP(cppm_pr[[#This Row],[Order Number]],'DC TM ONE'!B:CN,42,0),"")</f>
        <v/>
      </c>
      <c r="AK832" s="592"/>
      <c r="AL832" s="599"/>
      <c r="AM832" s="592"/>
      <c r="AN832" s="592"/>
      <c r="AO832" s="592"/>
      <c r="AP832" s="592"/>
      <c r="AQ832" s="598"/>
      <c r="AR832" s="592"/>
      <c r="AS832" s="592"/>
      <c r="AT832" s="598"/>
      <c r="AU832" s="592"/>
      <c r="AV832" s="592"/>
      <c r="AW832" s="592"/>
      <c r="AX832" s="592"/>
      <c r="AY832" s="592"/>
      <c r="AZ832" s="592"/>
      <c r="BA832" s="592"/>
      <c r="BB832" s="592"/>
      <c r="BC832" s="592"/>
      <c r="BD832" s="592"/>
      <c r="BE832" s="592"/>
      <c r="BF832" s="592"/>
      <c r="BG832" s="592"/>
      <c r="BH832" s="592"/>
    </row>
    <row r="833" spans="1:60" ht="12" customHeight="1">
      <c r="A833" s="600">
        <v>830</v>
      </c>
      <c r="B833" s="600"/>
      <c r="C833" s="601" t="s">
        <v>219</v>
      </c>
      <c r="D833" s="602"/>
      <c r="E833" s="600" t="s">
        <v>6058</v>
      </c>
      <c r="F833" s="603"/>
      <c r="G833" s="603"/>
      <c r="H833" s="603"/>
      <c r="I833" s="600"/>
      <c r="J833" s="600"/>
      <c r="K833" s="611"/>
      <c r="L833" s="606"/>
      <c r="M833" s="611"/>
      <c r="N833" s="606"/>
      <c r="O833" s="603"/>
      <c r="P833" s="625"/>
      <c r="Q833" s="625"/>
      <c r="R833" s="600">
        <f t="shared" si="12"/>
        <v>0</v>
      </c>
      <c r="S833" s="600"/>
      <c r="T833" s="607" t="str">
        <f>VLOOKUP(cppm_pr[[#This Row],[Status]],'All Link_LOV'!$I$32:$K$72,2,0)</f>
        <v>Queried - Require More Information From NeC/AND</v>
      </c>
      <c r="U833" s="607" t="s">
        <v>5</v>
      </c>
      <c r="V833" s="603">
        <v>18</v>
      </c>
      <c r="W833" s="607"/>
      <c r="X833" s="603"/>
      <c r="Y833" s="603" t="s">
        <v>6058</v>
      </c>
      <c r="Z833" s="608">
        <v>45185</v>
      </c>
      <c r="AA833" s="603"/>
      <c r="AB833" s="606"/>
      <c r="AC833" s="606"/>
      <c r="AD833" s="603"/>
      <c r="AE833" s="603"/>
      <c r="AF833" s="603" t="s">
        <v>399</v>
      </c>
      <c r="AG833" s="603" t="s">
        <v>5</v>
      </c>
      <c r="AH833" s="603"/>
      <c r="AI833" s="600" t="str">
        <f>IFERROR(VLOOKUP(cppm_pr[[#This Row],[Order Number]],SPHERE!C:CC,39,0),"")</f>
        <v/>
      </c>
      <c r="AJ833" s="600" t="str">
        <f>IFERROR(VLOOKUP(cppm_pr[[#This Row],[Order Number]],'DC TM ONE'!B:CN,42,0),"")</f>
        <v/>
      </c>
      <c r="AK833" s="603"/>
      <c r="AL833" s="609"/>
      <c r="AM833" s="603"/>
      <c r="AN833" s="603"/>
      <c r="AO833" s="603"/>
      <c r="AP833" s="603"/>
      <c r="AQ833" s="610"/>
      <c r="AR833" s="603"/>
      <c r="AS833" s="603"/>
      <c r="AT833" s="610"/>
      <c r="AU833" s="603"/>
      <c r="AV833" s="603"/>
      <c r="AW833" s="603"/>
      <c r="AX833" s="603"/>
      <c r="AY833" s="603"/>
      <c r="AZ833" s="603"/>
      <c r="BA833" s="603"/>
      <c r="BB833" s="603"/>
      <c r="BC833" s="603"/>
      <c r="BD833" s="603"/>
      <c r="BE833" s="603"/>
      <c r="BF833" s="603"/>
      <c r="BG833" s="603"/>
      <c r="BH833" s="603"/>
    </row>
    <row r="834" spans="1:60" ht="12" customHeight="1">
      <c r="A834" s="589">
        <v>831</v>
      </c>
      <c r="B834" s="589"/>
      <c r="C834" s="590" t="s">
        <v>267</v>
      </c>
      <c r="D834" s="591"/>
      <c r="E834" s="589" t="s">
        <v>6058</v>
      </c>
      <c r="F834" s="592"/>
      <c r="G834" s="592"/>
      <c r="H834" s="592"/>
      <c r="I834" s="589"/>
      <c r="J834" s="589"/>
      <c r="K834" s="593"/>
      <c r="L834" s="590"/>
      <c r="M834" s="593"/>
      <c r="N834" s="595"/>
      <c r="O834" s="592"/>
      <c r="P834" s="655"/>
      <c r="Q834" s="655"/>
      <c r="R834" s="589">
        <f t="shared" si="12"/>
        <v>0</v>
      </c>
      <c r="S834" s="589"/>
      <c r="T834" s="596" t="str">
        <f>VLOOKUP(cppm_pr[[#This Row],[Status]],'All Link_LOV'!$I$32:$K$72,2,0)</f>
        <v>PO Issued</v>
      </c>
      <c r="U834" s="596" t="s">
        <v>5</v>
      </c>
      <c r="V834" s="592">
        <v>19</v>
      </c>
      <c r="W834" s="596"/>
      <c r="X834" s="592"/>
      <c r="Y834" s="592" t="s">
        <v>6058</v>
      </c>
      <c r="Z834" s="597">
        <v>45185</v>
      </c>
      <c r="AA834" s="598"/>
      <c r="AB834" s="595"/>
      <c r="AC834" s="595"/>
      <c r="AD834" s="592"/>
      <c r="AE834" s="592"/>
      <c r="AF834" s="592" t="s">
        <v>399</v>
      </c>
      <c r="AG834" s="592" t="s">
        <v>5</v>
      </c>
      <c r="AH834" s="592"/>
      <c r="AI834" s="600" t="str">
        <f>IFERROR(VLOOKUP(cppm_pr[[#This Row],[Order Number]],SPHERE!C:CC,39,0),"")</f>
        <v/>
      </c>
      <c r="AJ834" s="600" t="str">
        <f>IFERROR(VLOOKUP(cppm_pr[[#This Row],[Order Number]],'DC TM ONE'!B:CN,42,0),"")</f>
        <v/>
      </c>
      <c r="AK834" s="592"/>
      <c r="AL834" s="599"/>
      <c r="AM834" s="592"/>
      <c r="AN834" s="592"/>
      <c r="AO834" s="592"/>
      <c r="AP834" s="592"/>
      <c r="AQ834" s="598"/>
      <c r="AR834" s="592"/>
      <c r="AS834" s="592"/>
      <c r="AT834" s="598"/>
      <c r="AU834" s="592"/>
      <c r="AV834" s="592"/>
      <c r="AW834" s="592"/>
      <c r="AX834" s="592"/>
      <c r="AY834" s="592"/>
      <c r="AZ834" s="592"/>
      <c r="BA834" s="592"/>
      <c r="BB834" s="592"/>
      <c r="BC834" s="592"/>
      <c r="BD834" s="592"/>
      <c r="BE834" s="592"/>
      <c r="BF834" s="592"/>
      <c r="BG834" s="592"/>
      <c r="BH834" s="592"/>
    </row>
    <row r="835" spans="1:60" ht="12" customHeight="1">
      <c r="A835" s="600">
        <v>832</v>
      </c>
      <c r="B835" s="600"/>
      <c r="C835" s="601" t="s">
        <v>219</v>
      </c>
      <c r="D835" s="602"/>
      <c r="E835" s="600" t="s">
        <v>6058</v>
      </c>
      <c r="F835" s="603"/>
      <c r="G835" s="603"/>
      <c r="H835" s="603"/>
      <c r="I835" s="600"/>
      <c r="J835" s="600"/>
      <c r="K835" s="611"/>
      <c r="L835" s="606"/>
      <c r="M835" s="611"/>
      <c r="N835" s="606"/>
      <c r="O835" s="603"/>
      <c r="P835" s="625"/>
      <c r="Q835" s="625"/>
      <c r="R835" s="600">
        <f t="shared" si="12"/>
        <v>0</v>
      </c>
      <c r="S835" s="600"/>
      <c r="T835" s="607" t="str">
        <f>VLOOKUP(cppm_pr[[#This Row],[Status]],'All Link_LOV'!$I$32:$K$72,2,0)</f>
        <v>Queried - Require More Information From NeC/AND</v>
      </c>
      <c r="U835" s="607" t="s">
        <v>5</v>
      </c>
      <c r="V835" s="603">
        <v>20</v>
      </c>
      <c r="W835" s="607"/>
      <c r="X835" s="603"/>
      <c r="Y835" s="603" t="s">
        <v>6058</v>
      </c>
      <c r="Z835" s="608">
        <v>45185</v>
      </c>
      <c r="AA835" s="603"/>
      <c r="AB835" s="606"/>
      <c r="AC835" s="606"/>
      <c r="AD835" s="603"/>
      <c r="AE835" s="603"/>
      <c r="AF835" s="603" t="s">
        <v>399</v>
      </c>
      <c r="AG835" s="603" t="s">
        <v>5</v>
      </c>
      <c r="AH835" s="603"/>
      <c r="AI835" s="600" t="str">
        <f>IFERROR(VLOOKUP(cppm_pr[[#This Row],[Order Number]],SPHERE!C:CC,39,0),"")</f>
        <v/>
      </c>
      <c r="AJ835" s="600" t="str">
        <f>IFERROR(VLOOKUP(cppm_pr[[#This Row],[Order Number]],'DC TM ONE'!B:CN,42,0),"")</f>
        <v/>
      </c>
      <c r="AK835" s="603"/>
      <c r="AL835" s="609"/>
      <c r="AM835" s="603"/>
      <c r="AN835" s="603"/>
      <c r="AO835" s="603"/>
      <c r="AP835" s="603"/>
      <c r="AQ835" s="610"/>
      <c r="AR835" s="603"/>
      <c r="AS835" s="603"/>
      <c r="AT835" s="610"/>
      <c r="AU835" s="603"/>
      <c r="AV835" s="603"/>
      <c r="AW835" s="603"/>
      <c r="AX835" s="603"/>
      <c r="AY835" s="603"/>
      <c r="AZ835" s="603"/>
      <c r="BA835" s="603"/>
      <c r="BB835" s="603"/>
      <c r="BC835" s="603"/>
      <c r="BD835" s="603"/>
      <c r="BE835" s="603"/>
      <c r="BF835" s="603"/>
      <c r="BG835" s="603"/>
      <c r="BH835" s="603"/>
    </row>
    <row r="836" spans="1:60" ht="12" customHeight="1">
      <c r="A836" s="589">
        <v>833</v>
      </c>
      <c r="B836" s="589"/>
      <c r="C836" s="590" t="s">
        <v>219</v>
      </c>
      <c r="D836" s="591"/>
      <c r="E836" s="589" t="s">
        <v>6058</v>
      </c>
      <c r="F836" s="592"/>
      <c r="G836" s="592"/>
      <c r="H836" s="592"/>
      <c r="I836" s="589"/>
      <c r="J836" s="589"/>
      <c r="K836" s="593"/>
      <c r="L836" s="590"/>
      <c r="M836" s="593"/>
      <c r="N836" s="595"/>
      <c r="O836" s="592"/>
      <c r="P836" s="655"/>
      <c r="Q836" s="655"/>
      <c r="R836" s="589">
        <f t="shared" ref="R836:R899" si="13">$Q836-$P836</f>
        <v>0</v>
      </c>
      <c r="S836" s="589"/>
      <c r="T836" s="596" t="str">
        <f>VLOOKUP(cppm_pr[[#This Row],[Status]],'All Link_LOV'!$I$32:$K$72,2,0)</f>
        <v>Queried - Require More Information From NeC/AND</v>
      </c>
      <c r="U836" s="596" t="s">
        <v>5</v>
      </c>
      <c r="V836" s="592">
        <v>21</v>
      </c>
      <c r="W836" s="596"/>
      <c r="X836" s="592"/>
      <c r="Y836" s="592" t="s">
        <v>6058</v>
      </c>
      <c r="Z836" s="597">
        <v>45185</v>
      </c>
      <c r="AA836" s="598"/>
      <c r="AB836" s="595"/>
      <c r="AC836" s="595"/>
      <c r="AD836" s="592"/>
      <c r="AE836" s="592"/>
      <c r="AF836" s="592" t="s">
        <v>399</v>
      </c>
      <c r="AG836" s="592" t="s">
        <v>5</v>
      </c>
      <c r="AH836" s="592"/>
      <c r="AI836" s="600" t="str">
        <f>IFERROR(VLOOKUP(cppm_pr[[#This Row],[Order Number]],SPHERE!C:CC,39,0),"")</f>
        <v/>
      </c>
      <c r="AJ836" s="600" t="str">
        <f>IFERROR(VLOOKUP(cppm_pr[[#This Row],[Order Number]],'DC TM ONE'!B:CN,42,0),"")</f>
        <v/>
      </c>
      <c r="AK836" s="592"/>
      <c r="AL836" s="599"/>
      <c r="AM836" s="592"/>
      <c r="AN836" s="592"/>
      <c r="AO836" s="592"/>
      <c r="AP836" s="592"/>
      <c r="AQ836" s="598"/>
      <c r="AR836" s="592"/>
      <c r="AS836" s="592"/>
      <c r="AT836" s="598"/>
      <c r="AU836" s="592"/>
      <c r="AV836" s="592"/>
      <c r="AW836" s="592"/>
      <c r="AX836" s="592"/>
      <c r="AY836" s="592"/>
      <c r="AZ836" s="592"/>
      <c r="BA836" s="592"/>
      <c r="BB836" s="592"/>
      <c r="BC836" s="592"/>
      <c r="BD836" s="592"/>
      <c r="BE836" s="592"/>
      <c r="BF836" s="592"/>
      <c r="BG836" s="592"/>
      <c r="BH836" s="592"/>
    </row>
    <row r="837" spans="1:60" ht="12" customHeight="1">
      <c r="A837" s="600">
        <v>834</v>
      </c>
      <c r="B837" s="600"/>
      <c r="C837" s="601" t="s">
        <v>219</v>
      </c>
      <c r="D837" s="602"/>
      <c r="E837" s="600" t="s">
        <v>6058</v>
      </c>
      <c r="F837" s="603"/>
      <c r="G837" s="603"/>
      <c r="H837" s="603"/>
      <c r="I837" s="600"/>
      <c r="J837" s="600"/>
      <c r="K837" s="611"/>
      <c r="L837" s="606"/>
      <c r="M837" s="611"/>
      <c r="N837" s="606"/>
      <c r="O837" s="603"/>
      <c r="P837" s="625"/>
      <c r="Q837" s="625"/>
      <c r="R837" s="600">
        <f t="shared" si="13"/>
        <v>0</v>
      </c>
      <c r="S837" s="600"/>
      <c r="T837" s="607" t="str">
        <f>VLOOKUP(cppm_pr[[#This Row],[Status]],'All Link_LOV'!$I$32:$K$72,2,0)</f>
        <v>Queried - Require More Information From NeC/AND</v>
      </c>
      <c r="U837" s="607" t="s">
        <v>5</v>
      </c>
      <c r="V837" s="603">
        <v>22</v>
      </c>
      <c r="W837" s="607"/>
      <c r="X837" s="603"/>
      <c r="Y837" s="603" t="s">
        <v>6058</v>
      </c>
      <c r="Z837" s="608">
        <v>45185</v>
      </c>
      <c r="AA837" s="603"/>
      <c r="AB837" s="606"/>
      <c r="AC837" s="606"/>
      <c r="AD837" s="603"/>
      <c r="AE837" s="603"/>
      <c r="AF837" s="603" t="s">
        <v>399</v>
      </c>
      <c r="AG837" s="603" t="s">
        <v>5</v>
      </c>
      <c r="AH837" s="603"/>
      <c r="AI837" s="600" t="str">
        <f>IFERROR(VLOOKUP(cppm_pr[[#This Row],[Order Number]],SPHERE!C:CC,39,0),"")</f>
        <v/>
      </c>
      <c r="AJ837" s="600" t="str">
        <f>IFERROR(VLOOKUP(cppm_pr[[#This Row],[Order Number]],'DC TM ONE'!B:CN,42,0),"")</f>
        <v/>
      </c>
      <c r="AK837" s="603"/>
      <c r="AL837" s="609"/>
      <c r="AM837" s="603"/>
      <c r="AN837" s="603"/>
      <c r="AO837" s="603"/>
      <c r="AP837" s="603"/>
      <c r="AQ837" s="610"/>
      <c r="AR837" s="603"/>
      <c r="AS837" s="603"/>
      <c r="AT837" s="610"/>
      <c r="AU837" s="603"/>
      <c r="AV837" s="603"/>
      <c r="AW837" s="603"/>
      <c r="AX837" s="603"/>
      <c r="AY837" s="603"/>
      <c r="AZ837" s="603"/>
      <c r="BA837" s="603"/>
      <c r="BB837" s="603"/>
      <c r="BC837" s="603"/>
      <c r="BD837" s="603"/>
      <c r="BE837" s="603"/>
      <c r="BF837" s="603"/>
      <c r="BG837" s="603"/>
      <c r="BH837" s="603"/>
    </row>
    <row r="838" spans="1:60" ht="12" customHeight="1">
      <c r="A838" s="589">
        <v>835</v>
      </c>
      <c r="B838" s="589"/>
      <c r="C838" s="590" t="s">
        <v>219</v>
      </c>
      <c r="D838" s="591"/>
      <c r="E838" s="589" t="s">
        <v>6058</v>
      </c>
      <c r="F838" s="592"/>
      <c r="G838" s="592"/>
      <c r="H838" s="592"/>
      <c r="I838" s="589"/>
      <c r="J838" s="589"/>
      <c r="K838" s="593"/>
      <c r="L838" s="590"/>
      <c r="M838" s="593"/>
      <c r="N838" s="595"/>
      <c r="O838" s="592"/>
      <c r="P838" s="655"/>
      <c r="Q838" s="655"/>
      <c r="R838" s="589">
        <f t="shared" si="13"/>
        <v>0</v>
      </c>
      <c r="S838" s="589"/>
      <c r="T838" s="596" t="str">
        <f>VLOOKUP(cppm_pr[[#This Row],[Status]],'All Link_LOV'!$I$32:$K$72,2,0)</f>
        <v>Queried - Require More Information From NeC/AND</v>
      </c>
      <c r="U838" s="596" t="s">
        <v>5</v>
      </c>
      <c r="V838" s="592">
        <v>23</v>
      </c>
      <c r="W838" s="596"/>
      <c r="X838" s="592"/>
      <c r="Y838" s="592" t="s">
        <v>6058</v>
      </c>
      <c r="Z838" s="597">
        <v>45185</v>
      </c>
      <c r="AA838" s="598"/>
      <c r="AB838" s="595"/>
      <c r="AC838" s="595"/>
      <c r="AD838" s="592"/>
      <c r="AE838" s="592"/>
      <c r="AF838" s="592" t="s">
        <v>399</v>
      </c>
      <c r="AG838" s="592" t="s">
        <v>5</v>
      </c>
      <c r="AH838" s="592"/>
      <c r="AI838" s="600" t="str">
        <f>IFERROR(VLOOKUP(cppm_pr[[#This Row],[Order Number]],SPHERE!C:CC,39,0),"")</f>
        <v/>
      </c>
      <c r="AJ838" s="600" t="str">
        <f>IFERROR(VLOOKUP(cppm_pr[[#This Row],[Order Number]],'DC TM ONE'!B:CN,42,0),"")</f>
        <v/>
      </c>
      <c r="AK838" s="592"/>
      <c r="AL838" s="599"/>
      <c r="AM838" s="592"/>
      <c r="AN838" s="592"/>
      <c r="AO838" s="592"/>
      <c r="AP838" s="592"/>
      <c r="AQ838" s="598"/>
      <c r="AR838" s="592"/>
      <c r="AS838" s="592"/>
      <c r="AT838" s="598"/>
      <c r="AU838" s="592"/>
      <c r="AV838" s="592"/>
      <c r="AW838" s="592"/>
      <c r="AX838" s="592"/>
      <c r="AY838" s="592"/>
      <c r="AZ838" s="592"/>
      <c r="BA838" s="592"/>
      <c r="BB838" s="592"/>
      <c r="BC838" s="592"/>
      <c r="BD838" s="592"/>
      <c r="BE838" s="592"/>
      <c r="BF838" s="592"/>
      <c r="BG838" s="592"/>
      <c r="BH838" s="592"/>
    </row>
    <row r="839" spans="1:60" ht="12" customHeight="1">
      <c r="A839" s="600">
        <v>836</v>
      </c>
      <c r="B839" s="600"/>
      <c r="C839" s="601" t="s">
        <v>219</v>
      </c>
      <c r="D839" s="602"/>
      <c r="E839" s="600" t="s">
        <v>6058</v>
      </c>
      <c r="F839" s="603"/>
      <c r="G839" s="603"/>
      <c r="H839" s="603"/>
      <c r="I839" s="600"/>
      <c r="J839" s="600"/>
      <c r="K839" s="611"/>
      <c r="L839" s="606"/>
      <c r="M839" s="611"/>
      <c r="N839" s="606"/>
      <c r="O839" s="603"/>
      <c r="P839" s="625"/>
      <c r="Q839" s="625"/>
      <c r="R839" s="600">
        <f t="shared" si="13"/>
        <v>0</v>
      </c>
      <c r="S839" s="600"/>
      <c r="T839" s="607" t="str">
        <f>VLOOKUP(cppm_pr[[#This Row],[Status]],'All Link_LOV'!$I$32:$K$72,2,0)</f>
        <v>Queried - Require More Information From NeC/AND</v>
      </c>
      <c r="U839" s="607" t="s">
        <v>5</v>
      </c>
      <c r="V839" s="603">
        <v>24</v>
      </c>
      <c r="W839" s="607"/>
      <c r="X839" s="603"/>
      <c r="Y839" s="603" t="s">
        <v>6058</v>
      </c>
      <c r="Z839" s="608">
        <v>45185</v>
      </c>
      <c r="AA839" s="603"/>
      <c r="AB839" s="606"/>
      <c r="AC839" s="606"/>
      <c r="AD839" s="603"/>
      <c r="AE839" s="603"/>
      <c r="AF839" s="603" t="s">
        <v>399</v>
      </c>
      <c r="AG839" s="603" t="s">
        <v>5</v>
      </c>
      <c r="AH839" s="603"/>
      <c r="AI839" s="600" t="str">
        <f>IFERROR(VLOOKUP(cppm_pr[[#This Row],[Order Number]],SPHERE!C:CC,39,0),"")</f>
        <v/>
      </c>
      <c r="AJ839" s="600" t="str">
        <f>IFERROR(VLOOKUP(cppm_pr[[#This Row],[Order Number]],'DC TM ONE'!B:CN,42,0),"")</f>
        <v/>
      </c>
      <c r="AK839" s="603"/>
      <c r="AL839" s="609"/>
      <c r="AM839" s="603"/>
      <c r="AN839" s="603"/>
      <c r="AO839" s="603"/>
      <c r="AP839" s="603"/>
      <c r="AQ839" s="610"/>
      <c r="AR839" s="603"/>
      <c r="AS839" s="603"/>
      <c r="AT839" s="610"/>
      <c r="AU839" s="603"/>
      <c r="AV839" s="603"/>
      <c r="AW839" s="603"/>
      <c r="AX839" s="603"/>
      <c r="AY839" s="603"/>
      <c r="AZ839" s="603"/>
      <c r="BA839" s="603"/>
      <c r="BB839" s="603"/>
      <c r="BC839" s="603"/>
      <c r="BD839" s="603"/>
      <c r="BE839" s="603"/>
      <c r="BF839" s="603"/>
      <c r="BG839" s="603"/>
      <c r="BH839" s="603"/>
    </row>
    <row r="840" spans="1:60" ht="12" customHeight="1">
      <c r="A840" s="589">
        <v>837</v>
      </c>
      <c r="B840" s="589"/>
      <c r="C840" s="590" t="s">
        <v>267</v>
      </c>
      <c r="D840" s="591"/>
      <c r="E840" s="589" t="s">
        <v>6058</v>
      </c>
      <c r="F840" s="592"/>
      <c r="G840" s="592"/>
      <c r="H840" s="592"/>
      <c r="I840" s="589"/>
      <c r="J840" s="589"/>
      <c r="K840" s="593"/>
      <c r="L840" s="590"/>
      <c r="M840" s="593"/>
      <c r="N840" s="595"/>
      <c r="O840" s="592"/>
      <c r="P840" s="655"/>
      <c r="Q840" s="655"/>
      <c r="R840" s="589">
        <f t="shared" si="13"/>
        <v>0</v>
      </c>
      <c r="S840" s="589"/>
      <c r="T840" s="596" t="str">
        <f>VLOOKUP(cppm_pr[[#This Row],[Status]],'All Link_LOV'!$I$32:$K$72,2,0)</f>
        <v>PO Issued</v>
      </c>
      <c r="U840" s="596" t="s">
        <v>5</v>
      </c>
      <c r="V840" s="592">
        <v>25</v>
      </c>
      <c r="W840" s="596"/>
      <c r="X840" s="592"/>
      <c r="Y840" s="592" t="s">
        <v>6058</v>
      </c>
      <c r="Z840" s="597">
        <v>45185</v>
      </c>
      <c r="AA840" s="598"/>
      <c r="AB840" s="595"/>
      <c r="AC840" s="595"/>
      <c r="AD840" s="592"/>
      <c r="AE840" s="592"/>
      <c r="AF840" s="592" t="s">
        <v>399</v>
      </c>
      <c r="AG840" s="592" t="s">
        <v>5</v>
      </c>
      <c r="AH840" s="592"/>
      <c r="AI840" s="600" t="str">
        <f>IFERROR(VLOOKUP(cppm_pr[[#This Row],[Order Number]],SPHERE!C:CC,39,0),"")</f>
        <v/>
      </c>
      <c r="AJ840" s="600" t="str">
        <f>IFERROR(VLOOKUP(cppm_pr[[#This Row],[Order Number]],'DC TM ONE'!B:CN,42,0),"")</f>
        <v/>
      </c>
      <c r="AK840" s="592"/>
      <c r="AL840" s="599"/>
      <c r="AM840" s="592"/>
      <c r="AN840" s="592"/>
      <c r="AO840" s="592"/>
      <c r="AP840" s="592"/>
      <c r="AQ840" s="598"/>
      <c r="AR840" s="592"/>
      <c r="AS840" s="592"/>
      <c r="AT840" s="598"/>
      <c r="AU840" s="592"/>
      <c r="AV840" s="592"/>
      <c r="AW840" s="592"/>
      <c r="AX840" s="592"/>
      <c r="AY840" s="592"/>
      <c r="AZ840" s="592"/>
      <c r="BA840" s="592"/>
      <c r="BB840" s="592"/>
      <c r="BC840" s="592"/>
      <c r="BD840" s="592"/>
      <c r="BE840" s="592"/>
      <c r="BF840" s="592"/>
      <c r="BG840" s="592"/>
      <c r="BH840" s="592"/>
    </row>
    <row r="841" spans="1:60" ht="12" customHeight="1">
      <c r="A841" s="600">
        <v>838</v>
      </c>
      <c r="B841" s="600"/>
      <c r="C841" s="601" t="s">
        <v>219</v>
      </c>
      <c r="D841" s="602"/>
      <c r="E841" s="600" t="s">
        <v>6058</v>
      </c>
      <c r="F841" s="603"/>
      <c r="G841" s="603"/>
      <c r="H841" s="603"/>
      <c r="I841" s="600"/>
      <c r="J841" s="600"/>
      <c r="K841" s="611"/>
      <c r="L841" s="606"/>
      <c r="M841" s="611"/>
      <c r="N841" s="606"/>
      <c r="O841" s="603"/>
      <c r="P841" s="625"/>
      <c r="Q841" s="625"/>
      <c r="R841" s="600">
        <f t="shared" si="13"/>
        <v>0</v>
      </c>
      <c r="S841" s="600"/>
      <c r="T841" s="607" t="str">
        <f>VLOOKUP(cppm_pr[[#This Row],[Status]],'All Link_LOV'!$I$32:$K$72,2,0)</f>
        <v>Queried - Require More Information From NeC/AND</v>
      </c>
      <c r="U841" s="607" t="s">
        <v>5</v>
      </c>
      <c r="V841" s="603">
        <v>26</v>
      </c>
      <c r="W841" s="607"/>
      <c r="X841" s="603"/>
      <c r="Y841" s="603" t="s">
        <v>6058</v>
      </c>
      <c r="Z841" s="608">
        <v>45185</v>
      </c>
      <c r="AA841" s="603"/>
      <c r="AB841" s="606"/>
      <c r="AC841" s="606"/>
      <c r="AD841" s="603"/>
      <c r="AE841" s="603"/>
      <c r="AF841" s="603" t="s">
        <v>399</v>
      </c>
      <c r="AG841" s="603" t="s">
        <v>5</v>
      </c>
      <c r="AH841" s="603"/>
      <c r="AI841" s="600" t="str">
        <f>IFERROR(VLOOKUP(cppm_pr[[#This Row],[Order Number]],SPHERE!C:CC,39,0),"")</f>
        <v/>
      </c>
      <c r="AJ841" s="600" t="str">
        <f>IFERROR(VLOOKUP(cppm_pr[[#This Row],[Order Number]],'DC TM ONE'!B:CN,42,0),"")</f>
        <v/>
      </c>
      <c r="AK841" s="603"/>
      <c r="AL841" s="609"/>
      <c r="AM841" s="603"/>
      <c r="AN841" s="603"/>
      <c r="AO841" s="603"/>
      <c r="AP841" s="603"/>
      <c r="AQ841" s="610"/>
      <c r="AR841" s="603"/>
      <c r="AS841" s="603"/>
      <c r="AT841" s="610"/>
      <c r="AU841" s="603"/>
      <c r="AV841" s="603"/>
      <c r="AW841" s="603"/>
      <c r="AX841" s="603"/>
      <c r="AY841" s="603"/>
      <c r="AZ841" s="603"/>
      <c r="BA841" s="603"/>
      <c r="BB841" s="603"/>
      <c r="BC841" s="603"/>
      <c r="BD841" s="603"/>
      <c r="BE841" s="603"/>
      <c r="BF841" s="603"/>
      <c r="BG841" s="603"/>
      <c r="BH841" s="603"/>
    </row>
    <row r="842" spans="1:60" ht="12" customHeight="1">
      <c r="A842" s="589">
        <v>839</v>
      </c>
      <c r="B842" s="589"/>
      <c r="C842" s="590" t="s">
        <v>267</v>
      </c>
      <c r="D842" s="591"/>
      <c r="E842" s="589" t="s">
        <v>6058</v>
      </c>
      <c r="F842" s="592"/>
      <c r="G842" s="592"/>
      <c r="H842" s="592"/>
      <c r="I842" s="589"/>
      <c r="J842" s="589"/>
      <c r="K842" s="593"/>
      <c r="L842" s="590"/>
      <c r="M842" s="593"/>
      <c r="N842" s="595"/>
      <c r="O842" s="592"/>
      <c r="P842" s="655"/>
      <c r="Q842" s="655"/>
      <c r="R842" s="589">
        <f t="shared" si="13"/>
        <v>0</v>
      </c>
      <c r="S842" s="589"/>
      <c r="T842" s="596" t="str">
        <f>VLOOKUP(cppm_pr[[#This Row],[Status]],'All Link_LOV'!$I$32:$K$72,2,0)</f>
        <v>PO Issued</v>
      </c>
      <c r="U842" s="596" t="s">
        <v>5</v>
      </c>
      <c r="V842" s="592">
        <v>27</v>
      </c>
      <c r="W842" s="596"/>
      <c r="X842" s="592"/>
      <c r="Y842" s="592" t="s">
        <v>6058</v>
      </c>
      <c r="Z842" s="597">
        <v>45185</v>
      </c>
      <c r="AA842" s="598"/>
      <c r="AB842" s="595"/>
      <c r="AC842" s="595"/>
      <c r="AD842" s="592"/>
      <c r="AE842" s="592"/>
      <c r="AF842" s="592" t="s">
        <v>399</v>
      </c>
      <c r="AG842" s="592" t="s">
        <v>5</v>
      </c>
      <c r="AH842" s="592"/>
      <c r="AI842" s="600" t="str">
        <f>IFERROR(VLOOKUP(cppm_pr[[#This Row],[Order Number]],SPHERE!C:CC,39,0),"")</f>
        <v/>
      </c>
      <c r="AJ842" s="600" t="str">
        <f>IFERROR(VLOOKUP(cppm_pr[[#This Row],[Order Number]],'DC TM ONE'!B:CN,42,0),"")</f>
        <v/>
      </c>
      <c r="AK842" s="592"/>
      <c r="AL842" s="599"/>
      <c r="AM842" s="592"/>
      <c r="AN842" s="592"/>
      <c r="AO842" s="592"/>
      <c r="AP842" s="592"/>
      <c r="AQ842" s="598"/>
      <c r="AR842" s="592"/>
      <c r="AS842" s="592"/>
      <c r="AT842" s="598"/>
      <c r="AU842" s="592"/>
      <c r="AV842" s="592"/>
      <c r="AW842" s="592"/>
      <c r="AX842" s="592"/>
      <c r="AY842" s="592"/>
      <c r="AZ842" s="592"/>
      <c r="BA842" s="592"/>
      <c r="BB842" s="592"/>
      <c r="BC842" s="592"/>
      <c r="BD842" s="592"/>
      <c r="BE842" s="592"/>
      <c r="BF842" s="592"/>
      <c r="BG842" s="592"/>
      <c r="BH842" s="592"/>
    </row>
    <row r="843" spans="1:60" ht="12" customHeight="1">
      <c r="A843" s="600">
        <v>840</v>
      </c>
      <c r="B843" s="600"/>
      <c r="C843" s="601" t="s">
        <v>219</v>
      </c>
      <c r="D843" s="602"/>
      <c r="E843" s="600" t="s">
        <v>6058</v>
      </c>
      <c r="F843" s="603"/>
      <c r="G843" s="603"/>
      <c r="H843" s="603"/>
      <c r="I843" s="600"/>
      <c r="J843" s="600"/>
      <c r="K843" s="611"/>
      <c r="L843" s="606"/>
      <c r="M843" s="611"/>
      <c r="N843" s="606"/>
      <c r="O843" s="603"/>
      <c r="P843" s="625"/>
      <c r="Q843" s="625"/>
      <c r="R843" s="600">
        <f t="shared" si="13"/>
        <v>0</v>
      </c>
      <c r="S843" s="600"/>
      <c r="T843" s="607" t="str">
        <f>VLOOKUP(cppm_pr[[#This Row],[Status]],'All Link_LOV'!$I$32:$K$72,2,0)</f>
        <v>Queried - Require More Information From NeC/AND</v>
      </c>
      <c r="U843" s="607" t="s">
        <v>5</v>
      </c>
      <c r="V843" s="603">
        <v>28</v>
      </c>
      <c r="W843" s="607"/>
      <c r="X843" s="603"/>
      <c r="Y843" s="603" t="s">
        <v>6058</v>
      </c>
      <c r="Z843" s="608">
        <v>45185</v>
      </c>
      <c r="AA843" s="603"/>
      <c r="AB843" s="606"/>
      <c r="AC843" s="606"/>
      <c r="AD843" s="603"/>
      <c r="AE843" s="603"/>
      <c r="AF843" s="603" t="s">
        <v>399</v>
      </c>
      <c r="AG843" s="603" t="s">
        <v>5</v>
      </c>
      <c r="AH843" s="603"/>
      <c r="AI843" s="600" t="str">
        <f>IFERROR(VLOOKUP(cppm_pr[[#This Row],[Order Number]],SPHERE!C:CC,39,0),"")</f>
        <v/>
      </c>
      <c r="AJ843" s="600" t="str">
        <f>IFERROR(VLOOKUP(cppm_pr[[#This Row],[Order Number]],'DC TM ONE'!B:CN,42,0),"")</f>
        <v/>
      </c>
      <c r="AK843" s="603"/>
      <c r="AL843" s="609"/>
      <c r="AM843" s="603"/>
      <c r="AN843" s="603"/>
      <c r="AO843" s="603"/>
      <c r="AP843" s="603"/>
      <c r="AQ843" s="610"/>
      <c r="AR843" s="603"/>
      <c r="AS843" s="603"/>
      <c r="AT843" s="610"/>
      <c r="AU843" s="603"/>
      <c r="AV843" s="603"/>
      <c r="AW843" s="603"/>
      <c r="AX843" s="603"/>
      <c r="AY843" s="603"/>
      <c r="AZ843" s="603"/>
      <c r="BA843" s="603"/>
      <c r="BB843" s="603"/>
      <c r="BC843" s="603"/>
      <c r="BD843" s="603"/>
      <c r="BE843" s="603"/>
      <c r="BF843" s="603"/>
      <c r="BG843" s="603"/>
      <c r="BH843" s="603"/>
    </row>
    <row r="844" spans="1:60" ht="12" customHeight="1">
      <c r="A844" s="589">
        <v>841</v>
      </c>
      <c r="B844" s="589"/>
      <c r="C844" s="590" t="s">
        <v>219</v>
      </c>
      <c r="D844" s="591"/>
      <c r="E844" s="589" t="s">
        <v>6058</v>
      </c>
      <c r="F844" s="592"/>
      <c r="G844" s="592"/>
      <c r="H844" s="592"/>
      <c r="I844" s="589"/>
      <c r="J844" s="589"/>
      <c r="K844" s="593"/>
      <c r="L844" s="590"/>
      <c r="M844" s="593"/>
      <c r="N844" s="595"/>
      <c r="O844" s="592"/>
      <c r="P844" s="655"/>
      <c r="Q844" s="655"/>
      <c r="R844" s="589">
        <f t="shared" si="13"/>
        <v>0</v>
      </c>
      <c r="S844" s="589"/>
      <c r="T844" s="596" t="str">
        <f>VLOOKUP(cppm_pr[[#This Row],[Status]],'All Link_LOV'!$I$32:$K$72,2,0)</f>
        <v>Queried - Require More Information From NeC/AND</v>
      </c>
      <c r="U844" s="596" t="s">
        <v>5</v>
      </c>
      <c r="V844" s="592">
        <v>29</v>
      </c>
      <c r="W844" s="596"/>
      <c r="X844" s="592"/>
      <c r="Y844" s="592" t="s">
        <v>6058</v>
      </c>
      <c r="Z844" s="597">
        <v>45185</v>
      </c>
      <c r="AA844" s="598"/>
      <c r="AB844" s="595"/>
      <c r="AC844" s="595"/>
      <c r="AD844" s="592"/>
      <c r="AE844" s="592"/>
      <c r="AF844" s="592" t="s">
        <v>399</v>
      </c>
      <c r="AG844" s="592" t="s">
        <v>5</v>
      </c>
      <c r="AH844" s="592"/>
      <c r="AI844" s="600" t="str">
        <f>IFERROR(VLOOKUP(cppm_pr[[#This Row],[Order Number]],SPHERE!C:CC,39,0),"")</f>
        <v/>
      </c>
      <c r="AJ844" s="600" t="str">
        <f>IFERROR(VLOOKUP(cppm_pr[[#This Row],[Order Number]],'DC TM ONE'!B:CN,42,0),"")</f>
        <v/>
      </c>
      <c r="AK844" s="592"/>
      <c r="AL844" s="599"/>
      <c r="AM844" s="592"/>
      <c r="AN844" s="592"/>
      <c r="AO844" s="592"/>
      <c r="AP844" s="592"/>
      <c r="AQ844" s="598"/>
      <c r="AR844" s="592"/>
      <c r="AS844" s="592"/>
      <c r="AT844" s="598"/>
      <c r="AU844" s="592"/>
      <c r="AV844" s="592"/>
      <c r="AW844" s="592"/>
      <c r="AX844" s="592"/>
      <c r="AY844" s="592"/>
      <c r="AZ844" s="592"/>
      <c r="BA844" s="592"/>
      <c r="BB844" s="592"/>
      <c r="BC844" s="592"/>
      <c r="BD844" s="592"/>
      <c r="BE844" s="592"/>
      <c r="BF844" s="592"/>
      <c r="BG844" s="592"/>
      <c r="BH844" s="592"/>
    </row>
    <row r="845" spans="1:60" ht="12" customHeight="1">
      <c r="A845" s="600">
        <v>842</v>
      </c>
      <c r="B845" s="600"/>
      <c r="C845" s="601" t="s">
        <v>267</v>
      </c>
      <c r="D845" s="602"/>
      <c r="E845" s="600" t="s">
        <v>6058</v>
      </c>
      <c r="F845" s="603"/>
      <c r="G845" s="603"/>
      <c r="H845" s="603"/>
      <c r="I845" s="600"/>
      <c r="J845" s="600"/>
      <c r="K845" s="611"/>
      <c r="L845" s="606"/>
      <c r="M845" s="611"/>
      <c r="N845" s="606"/>
      <c r="O845" s="603"/>
      <c r="P845" s="625"/>
      <c r="Q845" s="625"/>
      <c r="R845" s="600">
        <f t="shared" si="13"/>
        <v>0</v>
      </c>
      <c r="S845" s="600"/>
      <c r="T845" s="607" t="str">
        <f>VLOOKUP(cppm_pr[[#This Row],[Status]],'All Link_LOV'!$I$32:$K$72,2,0)</f>
        <v>PO Issued</v>
      </c>
      <c r="U845" s="607" t="s">
        <v>5</v>
      </c>
      <c r="V845" s="603">
        <v>30</v>
      </c>
      <c r="W845" s="607"/>
      <c r="X845" s="603"/>
      <c r="Y845" s="603" t="s">
        <v>6058</v>
      </c>
      <c r="Z845" s="608">
        <v>45185</v>
      </c>
      <c r="AA845" s="603"/>
      <c r="AB845" s="606"/>
      <c r="AC845" s="606"/>
      <c r="AD845" s="603"/>
      <c r="AE845" s="603"/>
      <c r="AF845" s="603" t="s">
        <v>399</v>
      </c>
      <c r="AG845" s="603" t="s">
        <v>5</v>
      </c>
      <c r="AH845" s="603"/>
      <c r="AI845" s="600" t="str">
        <f>IFERROR(VLOOKUP(cppm_pr[[#This Row],[Order Number]],SPHERE!C:CC,39,0),"")</f>
        <v/>
      </c>
      <c r="AJ845" s="600" t="str">
        <f>IFERROR(VLOOKUP(cppm_pr[[#This Row],[Order Number]],'DC TM ONE'!B:CN,42,0),"")</f>
        <v/>
      </c>
      <c r="AK845" s="603"/>
      <c r="AL845" s="609"/>
      <c r="AM845" s="603"/>
      <c r="AN845" s="603"/>
      <c r="AO845" s="603"/>
      <c r="AP845" s="603"/>
      <c r="AQ845" s="610"/>
      <c r="AR845" s="603"/>
      <c r="AS845" s="603"/>
      <c r="AT845" s="610"/>
      <c r="AU845" s="603"/>
      <c r="AV845" s="603"/>
      <c r="AW845" s="603"/>
      <c r="AX845" s="603"/>
      <c r="AY845" s="603"/>
      <c r="AZ845" s="603"/>
      <c r="BA845" s="603"/>
      <c r="BB845" s="603"/>
      <c r="BC845" s="603"/>
      <c r="BD845" s="603"/>
      <c r="BE845" s="603"/>
      <c r="BF845" s="603"/>
      <c r="BG845" s="603"/>
      <c r="BH845" s="603"/>
    </row>
    <row r="846" spans="1:60" ht="12" customHeight="1">
      <c r="A846" s="589">
        <v>843</v>
      </c>
      <c r="B846" s="589"/>
      <c r="C846" s="590" t="s">
        <v>267</v>
      </c>
      <c r="D846" s="591"/>
      <c r="E846" s="589" t="s">
        <v>6058</v>
      </c>
      <c r="F846" s="592"/>
      <c r="G846" s="592"/>
      <c r="H846" s="592"/>
      <c r="I846" s="589"/>
      <c r="J846" s="589"/>
      <c r="K846" s="593"/>
      <c r="L846" s="590"/>
      <c r="M846" s="593"/>
      <c r="N846" s="595"/>
      <c r="O846" s="592"/>
      <c r="P846" s="655"/>
      <c r="Q846" s="655"/>
      <c r="R846" s="589">
        <f t="shared" si="13"/>
        <v>0</v>
      </c>
      <c r="S846" s="589"/>
      <c r="T846" s="596" t="str">
        <f>VLOOKUP(cppm_pr[[#This Row],[Status]],'All Link_LOV'!$I$32:$K$72,2,0)</f>
        <v>PO Issued</v>
      </c>
      <c r="U846" s="596" t="s">
        <v>5</v>
      </c>
      <c r="V846" s="592">
        <v>31</v>
      </c>
      <c r="W846" s="596"/>
      <c r="X846" s="592"/>
      <c r="Y846" s="592" t="s">
        <v>6058</v>
      </c>
      <c r="Z846" s="597">
        <v>45185</v>
      </c>
      <c r="AA846" s="598"/>
      <c r="AB846" s="595"/>
      <c r="AC846" s="595"/>
      <c r="AD846" s="592"/>
      <c r="AE846" s="592"/>
      <c r="AF846" s="592" t="s">
        <v>399</v>
      </c>
      <c r="AG846" s="592" t="s">
        <v>5</v>
      </c>
      <c r="AH846" s="592"/>
      <c r="AI846" s="600" t="str">
        <f>IFERROR(VLOOKUP(cppm_pr[[#This Row],[Order Number]],SPHERE!C:CC,39,0),"")</f>
        <v/>
      </c>
      <c r="AJ846" s="600" t="str">
        <f>IFERROR(VLOOKUP(cppm_pr[[#This Row],[Order Number]],'DC TM ONE'!B:CN,42,0),"")</f>
        <v/>
      </c>
      <c r="AK846" s="592"/>
      <c r="AL846" s="599"/>
      <c r="AM846" s="592"/>
      <c r="AN846" s="592"/>
      <c r="AO846" s="592"/>
      <c r="AP846" s="592"/>
      <c r="AQ846" s="598"/>
      <c r="AR846" s="592"/>
      <c r="AS846" s="592"/>
      <c r="AT846" s="598"/>
      <c r="AU846" s="592"/>
      <c r="AV846" s="592"/>
      <c r="AW846" s="592"/>
      <c r="AX846" s="592"/>
      <c r="AY846" s="592"/>
      <c r="AZ846" s="592"/>
      <c r="BA846" s="592"/>
      <c r="BB846" s="592"/>
      <c r="BC846" s="592"/>
      <c r="BD846" s="592"/>
      <c r="BE846" s="592"/>
      <c r="BF846" s="592"/>
      <c r="BG846" s="592"/>
      <c r="BH846" s="592"/>
    </row>
    <row r="847" spans="1:60" ht="12" customHeight="1">
      <c r="A847" s="600">
        <v>844</v>
      </c>
      <c r="B847" s="600"/>
      <c r="C847" s="601" t="s">
        <v>219</v>
      </c>
      <c r="D847" s="602"/>
      <c r="E847" s="600" t="s">
        <v>6058</v>
      </c>
      <c r="F847" s="603"/>
      <c r="G847" s="603"/>
      <c r="H847" s="603"/>
      <c r="I847" s="600"/>
      <c r="J847" s="600"/>
      <c r="K847" s="611"/>
      <c r="L847" s="606"/>
      <c r="M847" s="611"/>
      <c r="N847" s="606"/>
      <c r="O847" s="603"/>
      <c r="P847" s="625"/>
      <c r="Q847" s="625"/>
      <c r="R847" s="600">
        <f t="shared" si="13"/>
        <v>0</v>
      </c>
      <c r="S847" s="600"/>
      <c r="T847" s="607" t="str">
        <f>VLOOKUP(cppm_pr[[#This Row],[Status]],'All Link_LOV'!$I$32:$K$72,2,0)</f>
        <v>Queried - Require More Information From NeC/AND</v>
      </c>
      <c r="U847" s="607" t="s">
        <v>5</v>
      </c>
      <c r="V847" s="603">
        <v>32</v>
      </c>
      <c r="W847" s="607"/>
      <c r="X847" s="603"/>
      <c r="Y847" s="603" t="s">
        <v>6058</v>
      </c>
      <c r="Z847" s="608">
        <v>45185</v>
      </c>
      <c r="AA847" s="603"/>
      <c r="AB847" s="606"/>
      <c r="AC847" s="606"/>
      <c r="AD847" s="603"/>
      <c r="AE847" s="603"/>
      <c r="AF847" s="603" t="s">
        <v>399</v>
      </c>
      <c r="AG847" s="603" t="s">
        <v>5</v>
      </c>
      <c r="AH847" s="603"/>
      <c r="AI847" s="600" t="str">
        <f>IFERROR(VLOOKUP(cppm_pr[[#This Row],[Order Number]],SPHERE!C:CC,39,0),"")</f>
        <v/>
      </c>
      <c r="AJ847" s="600" t="str">
        <f>IFERROR(VLOOKUP(cppm_pr[[#This Row],[Order Number]],'DC TM ONE'!B:CN,42,0),"")</f>
        <v/>
      </c>
      <c r="AK847" s="603"/>
      <c r="AL847" s="609"/>
      <c r="AM847" s="603"/>
      <c r="AN847" s="603"/>
      <c r="AO847" s="603"/>
      <c r="AP847" s="603"/>
      <c r="AQ847" s="610"/>
      <c r="AR847" s="603"/>
      <c r="AS847" s="603"/>
      <c r="AT847" s="610"/>
      <c r="AU847" s="603"/>
      <c r="AV847" s="603"/>
      <c r="AW847" s="603"/>
      <c r="AX847" s="603"/>
      <c r="AY847" s="603"/>
      <c r="AZ847" s="603"/>
      <c r="BA847" s="603"/>
      <c r="BB847" s="603"/>
      <c r="BC847" s="603"/>
      <c r="BD847" s="603"/>
      <c r="BE847" s="603"/>
      <c r="BF847" s="603"/>
      <c r="BG847" s="603"/>
      <c r="BH847" s="603"/>
    </row>
    <row r="848" spans="1:60" ht="12" customHeight="1">
      <c r="A848" s="589">
        <v>845</v>
      </c>
      <c r="B848" s="589"/>
      <c r="C848" s="590" t="s">
        <v>267</v>
      </c>
      <c r="D848" s="591"/>
      <c r="E848" s="589" t="s">
        <v>6058</v>
      </c>
      <c r="F848" s="592"/>
      <c r="G848" s="592"/>
      <c r="H848" s="592"/>
      <c r="I848" s="589"/>
      <c r="J848" s="589"/>
      <c r="K848" s="593"/>
      <c r="L848" s="590"/>
      <c r="M848" s="593"/>
      <c r="N848" s="595"/>
      <c r="O848" s="592"/>
      <c r="P848" s="655"/>
      <c r="Q848" s="655"/>
      <c r="R848" s="589">
        <f t="shared" si="13"/>
        <v>0</v>
      </c>
      <c r="S848" s="589"/>
      <c r="T848" s="596" t="str">
        <f>VLOOKUP(cppm_pr[[#This Row],[Status]],'All Link_LOV'!$I$32:$K$72,2,0)</f>
        <v>PO Issued</v>
      </c>
      <c r="U848" s="596" t="s">
        <v>5</v>
      </c>
      <c r="V848" s="592">
        <v>33</v>
      </c>
      <c r="W848" s="596"/>
      <c r="X848" s="592"/>
      <c r="Y848" s="592" t="s">
        <v>6058</v>
      </c>
      <c r="Z848" s="597">
        <v>45185</v>
      </c>
      <c r="AA848" s="598"/>
      <c r="AB848" s="595"/>
      <c r="AC848" s="595"/>
      <c r="AD848" s="592"/>
      <c r="AE848" s="592"/>
      <c r="AF848" s="592" t="s">
        <v>399</v>
      </c>
      <c r="AG848" s="592" t="s">
        <v>5</v>
      </c>
      <c r="AH848" s="592"/>
      <c r="AI848" s="600" t="str">
        <f>IFERROR(VLOOKUP(cppm_pr[[#This Row],[Order Number]],SPHERE!C:CC,39,0),"")</f>
        <v/>
      </c>
      <c r="AJ848" s="600" t="str">
        <f>IFERROR(VLOOKUP(cppm_pr[[#This Row],[Order Number]],'DC TM ONE'!B:CN,42,0),"")</f>
        <v/>
      </c>
      <c r="AK848" s="592"/>
      <c r="AL848" s="599"/>
      <c r="AM848" s="592"/>
      <c r="AN848" s="592"/>
      <c r="AO848" s="592"/>
      <c r="AP848" s="592"/>
      <c r="AQ848" s="598"/>
      <c r="AR848" s="592"/>
      <c r="AS848" s="592"/>
      <c r="AT848" s="598"/>
      <c r="AU848" s="592"/>
      <c r="AV848" s="592"/>
      <c r="AW848" s="592"/>
      <c r="AX848" s="592"/>
      <c r="AY848" s="592"/>
      <c r="AZ848" s="592"/>
      <c r="BA848" s="592"/>
      <c r="BB848" s="592"/>
      <c r="BC848" s="592"/>
      <c r="BD848" s="592"/>
      <c r="BE848" s="592"/>
      <c r="BF848" s="592"/>
      <c r="BG848" s="592"/>
      <c r="BH848" s="592"/>
    </row>
    <row r="849" spans="1:60" ht="12" customHeight="1">
      <c r="A849" s="600">
        <v>846</v>
      </c>
      <c r="B849" s="600"/>
      <c r="C849" s="601" t="s">
        <v>219</v>
      </c>
      <c r="D849" s="602"/>
      <c r="E849" s="600" t="s">
        <v>6058</v>
      </c>
      <c r="F849" s="603"/>
      <c r="G849" s="603"/>
      <c r="H849" s="603"/>
      <c r="I849" s="600"/>
      <c r="J849" s="600"/>
      <c r="K849" s="611"/>
      <c r="L849" s="606"/>
      <c r="M849" s="611"/>
      <c r="N849" s="606"/>
      <c r="O849" s="603"/>
      <c r="P849" s="625"/>
      <c r="Q849" s="625"/>
      <c r="R849" s="600">
        <f t="shared" si="13"/>
        <v>0</v>
      </c>
      <c r="S849" s="600"/>
      <c r="T849" s="607" t="str">
        <f>VLOOKUP(cppm_pr[[#This Row],[Status]],'All Link_LOV'!$I$32:$K$72,2,0)</f>
        <v>Queried - Require More Information From NeC/AND</v>
      </c>
      <c r="U849" s="607" t="s">
        <v>5</v>
      </c>
      <c r="V849" s="603">
        <v>34</v>
      </c>
      <c r="W849" s="607"/>
      <c r="X849" s="603"/>
      <c r="Y849" s="603" t="s">
        <v>6058</v>
      </c>
      <c r="Z849" s="608">
        <v>45185</v>
      </c>
      <c r="AA849" s="603"/>
      <c r="AB849" s="606"/>
      <c r="AC849" s="606"/>
      <c r="AD849" s="603"/>
      <c r="AE849" s="603"/>
      <c r="AF849" s="603" t="s">
        <v>399</v>
      </c>
      <c r="AG849" s="603" t="s">
        <v>5</v>
      </c>
      <c r="AH849" s="603"/>
      <c r="AI849" s="600" t="str">
        <f>IFERROR(VLOOKUP(cppm_pr[[#This Row],[Order Number]],SPHERE!C:CC,39,0),"")</f>
        <v/>
      </c>
      <c r="AJ849" s="600" t="str">
        <f>IFERROR(VLOOKUP(cppm_pr[[#This Row],[Order Number]],'DC TM ONE'!B:CN,42,0),"")</f>
        <v/>
      </c>
      <c r="AK849" s="603"/>
      <c r="AL849" s="609"/>
      <c r="AM849" s="603"/>
      <c r="AN849" s="603"/>
      <c r="AO849" s="603"/>
      <c r="AP849" s="603"/>
      <c r="AQ849" s="610"/>
      <c r="AR849" s="603"/>
      <c r="AS849" s="603"/>
      <c r="AT849" s="610"/>
      <c r="AU849" s="603"/>
      <c r="AV849" s="603"/>
      <c r="AW849" s="603"/>
      <c r="AX849" s="603"/>
      <c r="AY849" s="603"/>
      <c r="AZ849" s="603"/>
      <c r="BA849" s="603"/>
      <c r="BB849" s="603"/>
      <c r="BC849" s="603"/>
      <c r="BD849" s="603"/>
      <c r="BE849" s="603"/>
      <c r="BF849" s="603"/>
      <c r="BG849" s="603"/>
      <c r="BH849" s="603"/>
    </row>
    <row r="850" spans="1:60" ht="12" customHeight="1">
      <c r="A850" s="589">
        <v>847</v>
      </c>
      <c r="B850" s="589"/>
      <c r="C850" s="590" t="s">
        <v>219</v>
      </c>
      <c r="D850" s="591"/>
      <c r="E850" s="589" t="s">
        <v>6058</v>
      </c>
      <c r="F850" s="592"/>
      <c r="G850" s="592"/>
      <c r="H850" s="592"/>
      <c r="I850" s="589"/>
      <c r="J850" s="589"/>
      <c r="K850" s="593"/>
      <c r="L850" s="590"/>
      <c r="M850" s="593"/>
      <c r="N850" s="595"/>
      <c r="O850" s="592"/>
      <c r="P850" s="655"/>
      <c r="Q850" s="655"/>
      <c r="R850" s="589">
        <f t="shared" si="13"/>
        <v>0</v>
      </c>
      <c r="S850" s="589"/>
      <c r="T850" s="596" t="str">
        <f>VLOOKUP(cppm_pr[[#This Row],[Status]],'All Link_LOV'!$I$32:$K$72,2,0)</f>
        <v>Queried - Require More Information From NeC/AND</v>
      </c>
      <c r="U850" s="596" t="s">
        <v>5</v>
      </c>
      <c r="V850" s="592">
        <v>35</v>
      </c>
      <c r="W850" s="596"/>
      <c r="X850" s="592"/>
      <c r="Y850" s="592" t="s">
        <v>6058</v>
      </c>
      <c r="Z850" s="597">
        <v>45185</v>
      </c>
      <c r="AA850" s="598"/>
      <c r="AB850" s="595"/>
      <c r="AC850" s="595"/>
      <c r="AD850" s="592"/>
      <c r="AE850" s="592"/>
      <c r="AF850" s="592" t="s">
        <v>399</v>
      </c>
      <c r="AG850" s="592" t="s">
        <v>5</v>
      </c>
      <c r="AH850" s="592"/>
      <c r="AI850" s="600" t="str">
        <f>IFERROR(VLOOKUP(cppm_pr[[#This Row],[Order Number]],SPHERE!C:CC,39,0),"")</f>
        <v/>
      </c>
      <c r="AJ850" s="600" t="str">
        <f>IFERROR(VLOOKUP(cppm_pr[[#This Row],[Order Number]],'DC TM ONE'!B:CN,42,0),"")</f>
        <v/>
      </c>
      <c r="AK850" s="592"/>
      <c r="AL850" s="599"/>
      <c r="AM850" s="592"/>
      <c r="AN850" s="592"/>
      <c r="AO850" s="592"/>
      <c r="AP850" s="592"/>
      <c r="AQ850" s="598"/>
      <c r="AR850" s="592"/>
      <c r="AS850" s="592"/>
      <c r="AT850" s="598"/>
      <c r="AU850" s="592"/>
      <c r="AV850" s="592"/>
      <c r="AW850" s="592"/>
      <c r="AX850" s="592"/>
      <c r="AY850" s="592"/>
      <c r="AZ850" s="592"/>
      <c r="BA850" s="592"/>
      <c r="BB850" s="592"/>
      <c r="BC850" s="592"/>
      <c r="BD850" s="592"/>
      <c r="BE850" s="592"/>
      <c r="BF850" s="592"/>
      <c r="BG850" s="592"/>
      <c r="BH850" s="592"/>
    </row>
    <row r="851" spans="1:60" ht="12" customHeight="1">
      <c r="A851" s="600">
        <v>848</v>
      </c>
      <c r="B851" s="600"/>
      <c r="C851" s="601" t="s">
        <v>267</v>
      </c>
      <c r="D851" s="602"/>
      <c r="E851" s="600" t="s">
        <v>6058</v>
      </c>
      <c r="F851" s="603"/>
      <c r="G851" s="603"/>
      <c r="H851" s="603"/>
      <c r="I851" s="600"/>
      <c r="J851" s="600"/>
      <c r="K851" s="611"/>
      <c r="L851" s="606"/>
      <c r="M851" s="611"/>
      <c r="N851" s="606"/>
      <c r="O851" s="603"/>
      <c r="P851" s="625"/>
      <c r="Q851" s="625"/>
      <c r="R851" s="600">
        <f t="shared" si="13"/>
        <v>0</v>
      </c>
      <c r="S851" s="600"/>
      <c r="T851" s="607" t="str">
        <f>VLOOKUP(cppm_pr[[#This Row],[Status]],'All Link_LOV'!$I$32:$K$72,2,0)</f>
        <v>PO Issued</v>
      </c>
      <c r="U851" s="607" t="s">
        <v>5</v>
      </c>
      <c r="V851" s="603">
        <v>36</v>
      </c>
      <c r="W851" s="607"/>
      <c r="X851" s="603"/>
      <c r="Y851" s="603" t="s">
        <v>6058</v>
      </c>
      <c r="Z851" s="608">
        <v>45185</v>
      </c>
      <c r="AA851" s="603"/>
      <c r="AB851" s="606"/>
      <c r="AC851" s="606"/>
      <c r="AD851" s="603"/>
      <c r="AE851" s="603"/>
      <c r="AF851" s="603" t="s">
        <v>399</v>
      </c>
      <c r="AG851" s="603" t="s">
        <v>5</v>
      </c>
      <c r="AH851" s="603"/>
      <c r="AI851" s="600" t="str">
        <f>IFERROR(VLOOKUP(cppm_pr[[#This Row],[Order Number]],SPHERE!C:CC,39,0),"")</f>
        <v/>
      </c>
      <c r="AJ851" s="600" t="str">
        <f>IFERROR(VLOOKUP(cppm_pr[[#This Row],[Order Number]],'DC TM ONE'!B:CN,42,0),"")</f>
        <v/>
      </c>
      <c r="AK851" s="603"/>
      <c r="AL851" s="609"/>
      <c r="AM851" s="603"/>
      <c r="AN851" s="603"/>
      <c r="AO851" s="603"/>
      <c r="AP851" s="603"/>
      <c r="AQ851" s="610"/>
      <c r="AR851" s="603"/>
      <c r="AS851" s="603"/>
      <c r="AT851" s="610"/>
      <c r="AU851" s="603"/>
      <c r="AV851" s="603"/>
      <c r="AW851" s="603"/>
      <c r="AX851" s="603"/>
      <c r="AY851" s="603"/>
      <c r="AZ851" s="603"/>
      <c r="BA851" s="603"/>
      <c r="BB851" s="603"/>
      <c r="BC851" s="603"/>
      <c r="BD851" s="603"/>
      <c r="BE851" s="603"/>
      <c r="BF851" s="603"/>
      <c r="BG851" s="603"/>
      <c r="BH851" s="603"/>
    </row>
    <row r="852" spans="1:60" ht="12" customHeight="1">
      <c r="A852" s="589">
        <v>849</v>
      </c>
      <c r="B852" s="589"/>
      <c r="C852" s="590" t="s">
        <v>219</v>
      </c>
      <c r="D852" s="591"/>
      <c r="E852" s="589" t="s">
        <v>6058</v>
      </c>
      <c r="F852" s="592"/>
      <c r="G852" s="592"/>
      <c r="H852" s="592"/>
      <c r="I852" s="589"/>
      <c r="J852" s="589"/>
      <c r="K852" s="593"/>
      <c r="L852" s="590"/>
      <c r="M852" s="593"/>
      <c r="N852" s="595"/>
      <c r="O852" s="592"/>
      <c r="P852" s="655"/>
      <c r="Q852" s="655"/>
      <c r="R852" s="589">
        <f t="shared" si="13"/>
        <v>0</v>
      </c>
      <c r="S852" s="589"/>
      <c r="T852" s="596" t="str">
        <f>VLOOKUP(cppm_pr[[#This Row],[Status]],'All Link_LOV'!$I$32:$K$72,2,0)</f>
        <v>Queried - Require More Information From NeC/AND</v>
      </c>
      <c r="U852" s="596" t="s">
        <v>5</v>
      </c>
      <c r="V852" s="592">
        <v>37</v>
      </c>
      <c r="W852" s="596"/>
      <c r="X852" s="592"/>
      <c r="Y852" s="592" t="s">
        <v>6058</v>
      </c>
      <c r="Z852" s="597">
        <v>45185</v>
      </c>
      <c r="AA852" s="598"/>
      <c r="AB852" s="595"/>
      <c r="AC852" s="595"/>
      <c r="AD852" s="592"/>
      <c r="AE852" s="592"/>
      <c r="AF852" s="592" t="s">
        <v>399</v>
      </c>
      <c r="AG852" s="592" t="s">
        <v>5</v>
      </c>
      <c r="AH852" s="592"/>
      <c r="AI852" s="600" t="str">
        <f>IFERROR(VLOOKUP(cppm_pr[[#This Row],[Order Number]],SPHERE!C:CC,39,0),"")</f>
        <v/>
      </c>
      <c r="AJ852" s="600" t="str">
        <f>IFERROR(VLOOKUP(cppm_pr[[#This Row],[Order Number]],'DC TM ONE'!B:CN,42,0),"")</f>
        <v/>
      </c>
      <c r="AK852" s="592"/>
      <c r="AL852" s="599"/>
      <c r="AM852" s="592"/>
      <c r="AN852" s="592"/>
      <c r="AO852" s="592"/>
      <c r="AP852" s="592"/>
      <c r="AQ852" s="598"/>
      <c r="AR852" s="592"/>
      <c r="AS852" s="592"/>
      <c r="AT852" s="598"/>
      <c r="AU852" s="592"/>
      <c r="AV852" s="592"/>
      <c r="AW852" s="592"/>
      <c r="AX852" s="592"/>
      <c r="AY852" s="592"/>
      <c r="AZ852" s="592"/>
      <c r="BA852" s="592"/>
      <c r="BB852" s="592"/>
      <c r="BC852" s="592"/>
      <c r="BD852" s="592"/>
      <c r="BE852" s="592"/>
      <c r="BF852" s="592"/>
      <c r="BG852" s="592"/>
      <c r="BH852" s="592"/>
    </row>
    <row r="853" spans="1:60" ht="12" customHeight="1">
      <c r="A853" s="600">
        <v>850</v>
      </c>
      <c r="B853" s="600"/>
      <c r="C853" s="601" t="s">
        <v>267</v>
      </c>
      <c r="D853" s="602"/>
      <c r="E853" s="600" t="s">
        <v>6058</v>
      </c>
      <c r="F853" s="603"/>
      <c r="G853" s="603"/>
      <c r="H853" s="603"/>
      <c r="I853" s="600"/>
      <c r="J853" s="600"/>
      <c r="K853" s="611"/>
      <c r="L853" s="606"/>
      <c r="M853" s="611"/>
      <c r="N853" s="606"/>
      <c r="O853" s="603"/>
      <c r="P853" s="625"/>
      <c r="Q853" s="625"/>
      <c r="R853" s="600">
        <f t="shared" si="13"/>
        <v>0</v>
      </c>
      <c r="S853" s="600"/>
      <c r="T853" s="607" t="str">
        <f>VLOOKUP(cppm_pr[[#This Row],[Status]],'All Link_LOV'!$I$32:$K$72,2,0)</f>
        <v>PO Issued</v>
      </c>
      <c r="U853" s="607" t="s">
        <v>5</v>
      </c>
      <c r="V853" s="603">
        <v>38</v>
      </c>
      <c r="W853" s="607"/>
      <c r="X853" s="603"/>
      <c r="Y853" s="603" t="s">
        <v>6058</v>
      </c>
      <c r="Z853" s="608">
        <v>45185</v>
      </c>
      <c r="AA853" s="603"/>
      <c r="AB853" s="606"/>
      <c r="AC853" s="606"/>
      <c r="AD853" s="603"/>
      <c r="AE853" s="603"/>
      <c r="AF853" s="603" t="s">
        <v>399</v>
      </c>
      <c r="AG853" s="603" t="s">
        <v>5</v>
      </c>
      <c r="AH853" s="603"/>
      <c r="AI853" s="600" t="str">
        <f>IFERROR(VLOOKUP(cppm_pr[[#This Row],[Order Number]],SPHERE!C:CC,39,0),"")</f>
        <v/>
      </c>
      <c r="AJ853" s="600" t="str">
        <f>IFERROR(VLOOKUP(cppm_pr[[#This Row],[Order Number]],'DC TM ONE'!B:CN,42,0),"")</f>
        <v/>
      </c>
      <c r="AK853" s="603"/>
      <c r="AL853" s="609"/>
      <c r="AM853" s="603"/>
      <c r="AN853" s="603"/>
      <c r="AO853" s="603"/>
      <c r="AP853" s="603"/>
      <c r="AQ853" s="610"/>
      <c r="AR853" s="603"/>
      <c r="AS853" s="603"/>
      <c r="AT853" s="610"/>
      <c r="AU853" s="603"/>
      <c r="AV853" s="603"/>
      <c r="AW853" s="603"/>
      <c r="AX853" s="603"/>
      <c r="AY853" s="603"/>
      <c r="AZ853" s="603"/>
      <c r="BA853" s="603"/>
      <c r="BB853" s="603"/>
      <c r="BC853" s="603"/>
      <c r="BD853" s="603"/>
      <c r="BE853" s="603"/>
      <c r="BF853" s="603"/>
      <c r="BG853" s="603"/>
      <c r="BH853" s="603"/>
    </row>
    <row r="854" spans="1:60" ht="12" customHeight="1">
      <c r="A854" s="589">
        <v>851</v>
      </c>
      <c r="B854" s="589"/>
      <c r="C854" s="590" t="s">
        <v>267</v>
      </c>
      <c r="D854" s="591"/>
      <c r="E854" s="589" t="s">
        <v>6058</v>
      </c>
      <c r="F854" s="592"/>
      <c r="G854" s="592"/>
      <c r="H854" s="592"/>
      <c r="I854" s="589"/>
      <c r="J854" s="589"/>
      <c r="K854" s="593"/>
      <c r="L854" s="590"/>
      <c r="M854" s="593"/>
      <c r="N854" s="595"/>
      <c r="O854" s="592"/>
      <c r="P854" s="655"/>
      <c r="Q854" s="655"/>
      <c r="R854" s="589">
        <f t="shared" si="13"/>
        <v>0</v>
      </c>
      <c r="S854" s="589"/>
      <c r="T854" s="596" t="str">
        <f>VLOOKUP(cppm_pr[[#This Row],[Status]],'All Link_LOV'!$I$32:$K$72,2,0)</f>
        <v>PO Issued</v>
      </c>
      <c r="U854" s="596" t="s">
        <v>5</v>
      </c>
      <c r="V854" s="592">
        <v>39</v>
      </c>
      <c r="W854" s="596"/>
      <c r="X854" s="592"/>
      <c r="Y854" s="592" t="s">
        <v>6058</v>
      </c>
      <c r="Z854" s="597">
        <v>45185</v>
      </c>
      <c r="AA854" s="598"/>
      <c r="AB854" s="595"/>
      <c r="AC854" s="595"/>
      <c r="AD854" s="592"/>
      <c r="AE854" s="592"/>
      <c r="AF854" s="592" t="s">
        <v>399</v>
      </c>
      <c r="AG854" s="592" t="s">
        <v>5</v>
      </c>
      <c r="AH854" s="592"/>
      <c r="AI854" s="600" t="str">
        <f>IFERROR(VLOOKUP(cppm_pr[[#This Row],[Order Number]],SPHERE!C:CC,39,0),"")</f>
        <v/>
      </c>
      <c r="AJ854" s="600" t="str">
        <f>IFERROR(VLOOKUP(cppm_pr[[#This Row],[Order Number]],'DC TM ONE'!B:CN,42,0),"")</f>
        <v/>
      </c>
      <c r="AK854" s="592"/>
      <c r="AL854" s="599"/>
      <c r="AM854" s="592"/>
      <c r="AN854" s="592"/>
      <c r="AO854" s="592"/>
      <c r="AP854" s="592"/>
      <c r="AQ854" s="598"/>
      <c r="AR854" s="592"/>
      <c r="AS854" s="592"/>
      <c r="AT854" s="598"/>
      <c r="AU854" s="592"/>
      <c r="AV854" s="592"/>
      <c r="AW854" s="592"/>
      <c r="AX854" s="592"/>
      <c r="AY854" s="592"/>
      <c r="AZ854" s="592"/>
      <c r="BA854" s="592"/>
      <c r="BB854" s="592"/>
      <c r="BC854" s="592"/>
      <c r="BD854" s="592"/>
      <c r="BE854" s="592"/>
      <c r="BF854" s="592"/>
      <c r="BG854" s="592"/>
      <c r="BH854" s="592"/>
    </row>
    <row r="855" spans="1:60" ht="12" customHeight="1">
      <c r="A855" s="600">
        <v>852</v>
      </c>
      <c r="B855" s="600"/>
      <c r="C855" s="601" t="s">
        <v>219</v>
      </c>
      <c r="D855" s="602"/>
      <c r="E855" s="600" t="s">
        <v>6058</v>
      </c>
      <c r="F855" s="603"/>
      <c r="G855" s="603"/>
      <c r="H855" s="603"/>
      <c r="I855" s="600"/>
      <c r="J855" s="600"/>
      <c r="K855" s="611"/>
      <c r="L855" s="606"/>
      <c r="M855" s="611"/>
      <c r="N855" s="606"/>
      <c r="O855" s="603"/>
      <c r="P855" s="625"/>
      <c r="Q855" s="625"/>
      <c r="R855" s="600">
        <f t="shared" si="13"/>
        <v>0</v>
      </c>
      <c r="S855" s="600"/>
      <c r="T855" s="607" t="str">
        <f>VLOOKUP(cppm_pr[[#This Row],[Status]],'All Link_LOV'!$I$32:$K$72,2,0)</f>
        <v>Queried - Require More Information From NeC/AND</v>
      </c>
      <c r="U855" s="607" t="s">
        <v>5</v>
      </c>
      <c r="V855" s="603">
        <v>40</v>
      </c>
      <c r="W855" s="607"/>
      <c r="X855" s="603"/>
      <c r="Y855" s="603" t="s">
        <v>6058</v>
      </c>
      <c r="Z855" s="608">
        <v>45185</v>
      </c>
      <c r="AA855" s="603"/>
      <c r="AB855" s="606"/>
      <c r="AC855" s="606"/>
      <c r="AD855" s="603"/>
      <c r="AE855" s="603"/>
      <c r="AF855" s="603" t="s">
        <v>399</v>
      </c>
      <c r="AG855" s="603" t="s">
        <v>5</v>
      </c>
      <c r="AH855" s="603"/>
      <c r="AI855" s="600" t="str">
        <f>IFERROR(VLOOKUP(cppm_pr[[#This Row],[Order Number]],SPHERE!C:CC,39,0),"")</f>
        <v/>
      </c>
      <c r="AJ855" s="600" t="str">
        <f>IFERROR(VLOOKUP(cppm_pr[[#This Row],[Order Number]],'DC TM ONE'!B:CN,42,0),"")</f>
        <v/>
      </c>
      <c r="AK855" s="603"/>
      <c r="AL855" s="609"/>
      <c r="AM855" s="603"/>
      <c r="AN855" s="603"/>
      <c r="AO855" s="603"/>
      <c r="AP855" s="603"/>
      <c r="AQ855" s="610"/>
      <c r="AR855" s="603"/>
      <c r="AS855" s="603"/>
      <c r="AT855" s="610"/>
      <c r="AU855" s="603"/>
      <c r="AV855" s="603"/>
      <c r="AW855" s="603"/>
      <c r="AX855" s="603"/>
      <c r="AY855" s="603"/>
      <c r="AZ855" s="603"/>
      <c r="BA855" s="603"/>
      <c r="BB855" s="603"/>
      <c r="BC855" s="603"/>
      <c r="BD855" s="603"/>
      <c r="BE855" s="603"/>
      <c r="BF855" s="603"/>
      <c r="BG855" s="603"/>
      <c r="BH855" s="603"/>
    </row>
    <row r="856" spans="1:60" ht="12" customHeight="1">
      <c r="A856" s="589">
        <v>853</v>
      </c>
      <c r="B856" s="589"/>
      <c r="C856" s="590" t="s">
        <v>219</v>
      </c>
      <c r="D856" s="591"/>
      <c r="E856" s="589" t="s">
        <v>6058</v>
      </c>
      <c r="F856" s="592"/>
      <c r="G856" s="592"/>
      <c r="H856" s="592"/>
      <c r="I856" s="589"/>
      <c r="J856" s="589"/>
      <c r="K856" s="593"/>
      <c r="L856" s="590"/>
      <c r="M856" s="593"/>
      <c r="N856" s="595"/>
      <c r="O856" s="592"/>
      <c r="P856" s="655"/>
      <c r="Q856" s="655"/>
      <c r="R856" s="589">
        <f t="shared" si="13"/>
        <v>0</v>
      </c>
      <c r="S856" s="589"/>
      <c r="T856" s="596" t="str">
        <f>VLOOKUP(cppm_pr[[#This Row],[Status]],'All Link_LOV'!$I$32:$K$72,2,0)</f>
        <v>Queried - Require More Information From NeC/AND</v>
      </c>
      <c r="U856" s="596" t="s">
        <v>5</v>
      </c>
      <c r="V856" s="592">
        <v>41</v>
      </c>
      <c r="W856" s="596"/>
      <c r="X856" s="592"/>
      <c r="Y856" s="592" t="s">
        <v>6058</v>
      </c>
      <c r="Z856" s="597">
        <v>45185</v>
      </c>
      <c r="AA856" s="598"/>
      <c r="AB856" s="595"/>
      <c r="AC856" s="595"/>
      <c r="AD856" s="592"/>
      <c r="AE856" s="592"/>
      <c r="AF856" s="592" t="s">
        <v>399</v>
      </c>
      <c r="AG856" s="592" t="s">
        <v>5</v>
      </c>
      <c r="AH856" s="592"/>
      <c r="AI856" s="600" t="str">
        <f>IFERROR(VLOOKUP(cppm_pr[[#This Row],[Order Number]],SPHERE!C:CC,39,0),"")</f>
        <v/>
      </c>
      <c r="AJ856" s="600" t="str">
        <f>IFERROR(VLOOKUP(cppm_pr[[#This Row],[Order Number]],'DC TM ONE'!B:CN,42,0),"")</f>
        <v/>
      </c>
      <c r="AK856" s="592"/>
      <c r="AL856" s="599"/>
      <c r="AM856" s="592"/>
      <c r="AN856" s="592"/>
      <c r="AO856" s="592"/>
      <c r="AP856" s="592"/>
      <c r="AQ856" s="598"/>
      <c r="AR856" s="592"/>
      <c r="AS856" s="592"/>
      <c r="AT856" s="598"/>
      <c r="AU856" s="592"/>
      <c r="AV856" s="592"/>
      <c r="AW856" s="592"/>
      <c r="AX856" s="592"/>
      <c r="AY856" s="592"/>
      <c r="AZ856" s="592"/>
      <c r="BA856" s="592"/>
      <c r="BB856" s="592"/>
      <c r="BC856" s="592"/>
      <c r="BD856" s="592"/>
      <c r="BE856" s="592"/>
      <c r="BF856" s="592"/>
      <c r="BG856" s="592"/>
      <c r="BH856" s="592"/>
    </row>
    <row r="857" spans="1:60" ht="12" customHeight="1">
      <c r="A857" s="600">
        <v>854</v>
      </c>
      <c r="B857" s="600"/>
      <c r="C857" s="601" t="s">
        <v>267</v>
      </c>
      <c r="D857" s="602"/>
      <c r="E857" s="600" t="s">
        <v>6058</v>
      </c>
      <c r="F857" s="603"/>
      <c r="G857" s="603"/>
      <c r="H857" s="603"/>
      <c r="I857" s="600"/>
      <c r="J857" s="600"/>
      <c r="K857" s="611"/>
      <c r="L857" s="606"/>
      <c r="M857" s="611"/>
      <c r="N857" s="606"/>
      <c r="O857" s="603"/>
      <c r="P857" s="625"/>
      <c r="Q857" s="625"/>
      <c r="R857" s="600">
        <f t="shared" si="13"/>
        <v>0</v>
      </c>
      <c r="S857" s="600"/>
      <c r="T857" s="607" t="str">
        <f>VLOOKUP(cppm_pr[[#This Row],[Status]],'All Link_LOV'!$I$32:$K$72,2,0)</f>
        <v>PO Issued</v>
      </c>
      <c r="U857" s="607" t="s">
        <v>5</v>
      </c>
      <c r="V857" s="603">
        <v>42</v>
      </c>
      <c r="W857" s="607"/>
      <c r="X857" s="603"/>
      <c r="Y857" s="603" t="s">
        <v>6058</v>
      </c>
      <c r="Z857" s="608">
        <v>45185</v>
      </c>
      <c r="AA857" s="603"/>
      <c r="AB857" s="606"/>
      <c r="AC857" s="606"/>
      <c r="AD857" s="603"/>
      <c r="AE857" s="603"/>
      <c r="AF857" s="603" t="s">
        <v>399</v>
      </c>
      <c r="AG857" s="603" t="s">
        <v>5</v>
      </c>
      <c r="AH857" s="603"/>
      <c r="AI857" s="600" t="str">
        <f>IFERROR(VLOOKUP(cppm_pr[[#This Row],[Order Number]],SPHERE!C:CC,39,0),"")</f>
        <v/>
      </c>
      <c r="AJ857" s="600" t="str">
        <f>IFERROR(VLOOKUP(cppm_pr[[#This Row],[Order Number]],'DC TM ONE'!B:CN,42,0),"")</f>
        <v/>
      </c>
      <c r="AK857" s="603"/>
      <c r="AL857" s="609"/>
      <c r="AM857" s="603"/>
      <c r="AN857" s="603"/>
      <c r="AO857" s="603"/>
      <c r="AP857" s="603"/>
      <c r="AQ857" s="610"/>
      <c r="AR857" s="603"/>
      <c r="AS857" s="603"/>
      <c r="AT857" s="610"/>
      <c r="AU857" s="603"/>
      <c r="AV857" s="603"/>
      <c r="AW857" s="603"/>
      <c r="AX857" s="603"/>
      <c r="AY857" s="603"/>
      <c r="AZ857" s="603"/>
      <c r="BA857" s="603"/>
      <c r="BB857" s="603"/>
      <c r="BC857" s="603"/>
      <c r="BD857" s="603"/>
      <c r="BE857" s="603"/>
      <c r="BF857" s="603"/>
      <c r="BG857" s="603"/>
      <c r="BH857" s="603"/>
    </row>
    <row r="858" spans="1:60" ht="12" customHeight="1">
      <c r="A858" s="589">
        <v>855</v>
      </c>
      <c r="B858" s="589"/>
      <c r="C858" s="590" t="s">
        <v>219</v>
      </c>
      <c r="D858" s="591"/>
      <c r="E858" s="589" t="s">
        <v>6058</v>
      </c>
      <c r="F858" s="592"/>
      <c r="G858" s="592"/>
      <c r="H858" s="592"/>
      <c r="I858" s="589"/>
      <c r="J858" s="589"/>
      <c r="K858" s="593"/>
      <c r="L858" s="590"/>
      <c r="M858" s="593"/>
      <c r="N858" s="595"/>
      <c r="O858" s="592"/>
      <c r="P858" s="655"/>
      <c r="Q858" s="655"/>
      <c r="R858" s="589">
        <f t="shared" si="13"/>
        <v>0</v>
      </c>
      <c r="S858" s="589"/>
      <c r="T858" s="596" t="str">
        <f>VLOOKUP(cppm_pr[[#This Row],[Status]],'All Link_LOV'!$I$32:$K$72,2,0)</f>
        <v>Queried - Require More Information From NeC/AND</v>
      </c>
      <c r="U858" s="596" t="s">
        <v>5</v>
      </c>
      <c r="V858" s="592">
        <v>43</v>
      </c>
      <c r="W858" s="596"/>
      <c r="X858" s="592"/>
      <c r="Y858" s="592" t="s">
        <v>6058</v>
      </c>
      <c r="Z858" s="597">
        <v>45185</v>
      </c>
      <c r="AA858" s="598"/>
      <c r="AB858" s="595"/>
      <c r="AC858" s="595"/>
      <c r="AD858" s="592"/>
      <c r="AE858" s="592"/>
      <c r="AF858" s="592" t="s">
        <v>399</v>
      </c>
      <c r="AG858" s="592" t="s">
        <v>5</v>
      </c>
      <c r="AH858" s="592"/>
      <c r="AI858" s="600" t="str">
        <f>IFERROR(VLOOKUP(cppm_pr[[#This Row],[Order Number]],SPHERE!C:CC,39,0),"")</f>
        <v/>
      </c>
      <c r="AJ858" s="600" t="str">
        <f>IFERROR(VLOOKUP(cppm_pr[[#This Row],[Order Number]],'DC TM ONE'!B:CN,42,0),"")</f>
        <v/>
      </c>
      <c r="AK858" s="592"/>
      <c r="AL858" s="599"/>
      <c r="AM858" s="592"/>
      <c r="AN858" s="592"/>
      <c r="AO858" s="592"/>
      <c r="AP858" s="592"/>
      <c r="AQ858" s="598"/>
      <c r="AR858" s="592"/>
      <c r="AS858" s="592"/>
      <c r="AT858" s="598"/>
      <c r="AU858" s="592"/>
      <c r="AV858" s="592"/>
      <c r="AW858" s="592"/>
      <c r="AX858" s="592"/>
      <c r="AY858" s="592"/>
      <c r="AZ858" s="592"/>
      <c r="BA858" s="592"/>
      <c r="BB858" s="592"/>
      <c r="BC858" s="592"/>
      <c r="BD858" s="592"/>
      <c r="BE858" s="592"/>
      <c r="BF858" s="592"/>
      <c r="BG858" s="592"/>
      <c r="BH858" s="592"/>
    </row>
    <row r="859" spans="1:60" ht="12" customHeight="1">
      <c r="A859" s="600">
        <v>856</v>
      </c>
      <c r="B859" s="600"/>
      <c r="C859" s="601" t="s">
        <v>219</v>
      </c>
      <c r="D859" s="602"/>
      <c r="E859" s="600" t="s">
        <v>6058</v>
      </c>
      <c r="F859" s="603"/>
      <c r="G859" s="603"/>
      <c r="H859" s="603"/>
      <c r="I859" s="600"/>
      <c r="J859" s="600"/>
      <c r="K859" s="611"/>
      <c r="L859" s="606"/>
      <c r="M859" s="611"/>
      <c r="N859" s="606"/>
      <c r="O859" s="603"/>
      <c r="P859" s="625"/>
      <c r="Q859" s="625"/>
      <c r="R859" s="600">
        <f t="shared" si="13"/>
        <v>0</v>
      </c>
      <c r="S859" s="600"/>
      <c r="T859" s="607" t="str">
        <f>VLOOKUP(cppm_pr[[#This Row],[Status]],'All Link_LOV'!$I$32:$K$72,2,0)</f>
        <v>Queried - Require More Information From NeC/AND</v>
      </c>
      <c r="U859" s="607" t="s">
        <v>5</v>
      </c>
      <c r="V859" s="603">
        <v>44</v>
      </c>
      <c r="W859" s="607"/>
      <c r="X859" s="603"/>
      <c r="Y859" s="603" t="s">
        <v>6058</v>
      </c>
      <c r="Z859" s="608">
        <v>45185</v>
      </c>
      <c r="AA859" s="603"/>
      <c r="AB859" s="606"/>
      <c r="AC859" s="606"/>
      <c r="AD859" s="603"/>
      <c r="AE859" s="603"/>
      <c r="AF859" s="603" t="s">
        <v>399</v>
      </c>
      <c r="AG859" s="603" t="s">
        <v>5</v>
      </c>
      <c r="AH859" s="603"/>
      <c r="AI859" s="600" t="str">
        <f>IFERROR(VLOOKUP(cppm_pr[[#This Row],[Order Number]],SPHERE!C:CC,39,0),"")</f>
        <v/>
      </c>
      <c r="AJ859" s="600" t="str">
        <f>IFERROR(VLOOKUP(cppm_pr[[#This Row],[Order Number]],'DC TM ONE'!B:CN,42,0),"")</f>
        <v/>
      </c>
      <c r="AK859" s="603"/>
      <c r="AL859" s="609"/>
      <c r="AM859" s="603"/>
      <c r="AN859" s="603"/>
      <c r="AO859" s="603"/>
      <c r="AP859" s="603"/>
      <c r="AQ859" s="610"/>
      <c r="AR859" s="603"/>
      <c r="AS859" s="603"/>
      <c r="AT859" s="610"/>
      <c r="AU859" s="603"/>
      <c r="AV859" s="603"/>
      <c r="AW859" s="603"/>
      <c r="AX859" s="603"/>
      <c r="AY859" s="603"/>
      <c r="AZ859" s="603"/>
      <c r="BA859" s="603"/>
      <c r="BB859" s="603"/>
      <c r="BC859" s="603"/>
      <c r="BD859" s="603"/>
      <c r="BE859" s="603"/>
      <c r="BF859" s="603"/>
      <c r="BG859" s="603"/>
      <c r="BH859" s="603"/>
    </row>
    <row r="860" spans="1:60" ht="12" customHeight="1">
      <c r="A860" s="589">
        <v>857</v>
      </c>
      <c r="B860" s="589"/>
      <c r="C860" s="590" t="s">
        <v>219</v>
      </c>
      <c r="D860" s="591"/>
      <c r="E860" s="589" t="s">
        <v>6058</v>
      </c>
      <c r="F860" s="592"/>
      <c r="G860" s="592"/>
      <c r="H860" s="592"/>
      <c r="I860" s="589"/>
      <c r="J860" s="589"/>
      <c r="K860" s="593"/>
      <c r="L860" s="590"/>
      <c r="M860" s="593"/>
      <c r="N860" s="595"/>
      <c r="O860" s="592"/>
      <c r="P860" s="655"/>
      <c r="Q860" s="655"/>
      <c r="R860" s="589">
        <f t="shared" si="13"/>
        <v>0</v>
      </c>
      <c r="S860" s="589"/>
      <c r="T860" s="596" t="str">
        <f>VLOOKUP(cppm_pr[[#This Row],[Status]],'All Link_LOV'!$I$32:$K$72,2,0)</f>
        <v>Queried - Require More Information From NeC/AND</v>
      </c>
      <c r="U860" s="596" t="s">
        <v>5</v>
      </c>
      <c r="V860" s="592">
        <v>45</v>
      </c>
      <c r="W860" s="596"/>
      <c r="X860" s="592"/>
      <c r="Y860" s="592" t="s">
        <v>6058</v>
      </c>
      <c r="Z860" s="597">
        <v>45185</v>
      </c>
      <c r="AA860" s="598"/>
      <c r="AB860" s="595"/>
      <c r="AC860" s="595"/>
      <c r="AD860" s="592"/>
      <c r="AE860" s="592"/>
      <c r="AF860" s="592" t="s">
        <v>399</v>
      </c>
      <c r="AG860" s="592" t="s">
        <v>5</v>
      </c>
      <c r="AH860" s="592"/>
      <c r="AI860" s="600" t="str">
        <f>IFERROR(VLOOKUP(cppm_pr[[#This Row],[Order Number]],SPHERE!C:CC,39,0),"")</f>
        <v/>
      </c>
      <c r="AJ860" s="600" t="str">
        <f>IFERROR(VLOOKUP(cppm_pr[[#This Row],[Order Number]],'DC TM ONE'!B:CN,42,0),"")</f>
        <v/>
      </c>
      <c r="AK860" s="592"/>
      <c r="AL860" s="599"/>
      <c r="AM860" s="592"/>
      <c r="AN860" s="592"/>
      <c r="AO860" s="592"/>
      <c r="AP860" s="592"/>
      <c r="AQ860" s="598"/>
      <c r="AR860" s="592"/>
      <c r="AS860" s="592"/>
      <c r="AT860" s="598"/>
      <c r="AU860" s="592"/>
      <c r="AV860" s="592"/>
      <c r="AW860" s="592"/>
      <c r="AX860" s="592"/>
      <c r="AY860" s="592"/>
      <c r="AZ860" s="592"/>
      <c r="BA860" s="592"/>
      <c r="BB860" s="592"/>
      <c r="BC860" s="592"/>
      <c r="BD860" s="592"/>
      <c r="BE860" s="592"/>
      <c r="BF860" s="592"/>
      <c r="BG860" s="592"/>
      <c r="BH860" s="592"/>
    </row>
    <row r="861" spans="1:60" ht="12" customHeight="1">
      <c r="A861" s="600">
        <v>858</v>
      </c>
      <c r="B861" s="600"/>
      <c r="C861" s="601" t="s">
        <v>219</v>
      </c>
      <c r="D861" s="602"/>
      <c r="E861" s="600" t="s">
        <v>6058</v>
      </c>
      <c r="F861" s="603"/>
      <c r="G861" s="603"/>
      <c r="H861" s="603"/>
      <c r="I861" s="600"/>
      <c r="J861" s="600"/>
      <c r="K861" s="611"/>
      <c r="L861" s="606"/>
      <c r="M861" s="611"/>
      <c r="N861" s="606"/>
      <c r="O861" s="603"/>
      <c r="P861" s="625"/>
      <c r="Q861" s="625"/>
      <c r="R861" s="600">
        <f t="shared" si="13"/>
        <v>0</v>
      </c>
      <c r="S861" s="600"/>
      <c r="T861" s="607" t="str">
        <f>VLOOKUP(cppm_pr[[#This Row],[Status]],'All Link_LOV'!$I$32:$K$72,2,0)</f>
        <v>Queried - Require More Information From NeC/AND</v>
      </c>
      <c r="U861" s="607" t="s">
        <v>5</v>
      </c>
      <c r="V861" s="603">
        <v>46</v>
      </c>
      <c r="W861" s="607"/>
      <c r="X861" s="603"/>
      <c r="Y861" s="603" t="s">
        <v>6058</v>
      </c>
      <c r="Z861" s="608">
        <v>45185</v>
      </c>
      <c r="AA861" s="603"/>
      <c r="AB861" s="606"/>
      <c r="AC861" s="606"/>
      <c r="AD861" s="603"/>
      <c r="AE861" s="603"/>
      <c r="AF861" s="603" t="s">
        <v>399</v>
      </c>
      <c r="AG861" s="603" t="s">
        <v>5</v>
      </c>
      <c r="AH861" s="603"/>
      <c r="AI861" s="600" t="str">
        <f>IFERROR(VLOOKUP(cppm_pr[[#This Row],[Order Number]],SPHERE!C:CC,39,0),"")</f>
        <v/>
      </c>
      <c r="AJ861" s="600" t="str">
        <f>IFERROR(VLOOKUP(cppm_pr[[#This Row],[Order Number]],'DC TM ONE'!B:CN,42,0),"")</f>
        <v/>
      </c>
      <c r="AK861" s="603"/>
      <c r="AL861" s="609"/>
      <c r="AM861" s="603"/>
      <c r="AN861" s="603"/>
      <c r="AO861" s="603"/>
      <c r="AP861" s="603"/>
      <c r="AQ861" s="610"/>
      <c r="AR861" s="603"/>
      <c r="AS861" s="603"/>
      <c r="AT861" s="610"/>
      <c r="AU861" s="603"/>
      <c r="AV861" s="603"/>
      <c r="AW861" s="603"/>
      <c r="AX861" s="603"/>
      <c r="AY861" s="603"/>
      <c r="AZ861" s="603"/>
      <c r="BA861" s="603"/>
      <c r="BB861" s="603"/>
      <c r="BC861" s="603"/>
      <c r="BD861" s="603"/>
      <c r="BE861" s="603"/>
      <c r="BF861" s="603"/>
      <c r="BG861" s="603"/>
      <c r="BH861" s="603"/>
    </row>
    <row r="862" spans="1:60" ht="12" customHeight="1">
      <c r="A862" s="589">
        <v>859</v>
      </c>
      <c r="B862" s="589"/>
      <c r="C862" s="590" t="s">
        <v>219</v>
      </c>
      <c r="D862" s="591"/>
      <c r="E862" s="589" t="s">
        <v>6058</v>
      </c>
      <c r="F862" s="592"/>
      <c r="G862" s="592"/>
      <c r="H862" s="592"/>
      <c r="I862" s="589"/>
      <c r="J862" s="589"/>
      <c r="K862" s="593"/>
      <c r="L862" s="590"/>
      <c r="M862" s="593"/>
      <c r="N862" s="595"/>
      <c r="O862" s="592"/>
      <c r="P862" s="655"/>
      <c r="Q862" s="655"/>
      <c r="R862" s="589">
        <f t="shared" si="13"/>
        <v>0</v>
      </c>
      <c r="S862" s="589"/>
      <c r="T862" s="596" t="str">
        <f>VLOOKUP(cppm_pr[[#This Row],[Status]],'All Link_LOV'!$I$32:$K$72,2,0)</f>
        <v>Queried - Require More Information From NeC/AND</v>
      </c>
      <c r="U862" s="596" t="s">
        <v>5</v>
      </c>
      <c r="V862" s="592">
        <v>47</v>
      </c>
      <c r="W862" s="596"/>
      <c r="X862" s="592"/>
      <c r="Y862" s="592" t="s">
        <v>6058</v>
      </c>
      <c r="Z862" s="597">
        <v>45185</v>
      </c>
      <c r="AA862" s="598"/>
      <c r="AB862" s="595"/>
      <c r="AC862" s="595"/>
      <c r="AD862" s="592"/>
      <c r="AE862" s="592"/>
      <c r="AF862" s="592" t="s">
        <v>399</v>
      </c>
      <c r="AG862" s="592" t="s">
        <v>5</v>
      </c>
      <c r="AH862" s="592"/>
      <c r="AI862" s="600" t="str">
        <f>IFERROR(VLOOKUP(cppm_pr[[#This Row],[Order Number]],SPHERE!C:CC,39,0),"")</f>
        <v/>
      </c>
      <c r="AJ862" s="600" t="str">
        <f>IFERROR(VLOOKUP(cppm_pr[[#This Row],[Order Number]],'DC TM ONE'!B:CN,42,0),"")</f>
        <v/>
      </c>
      <c r="AK862" s="592"/>
      <c r="AL862" s="599"/>
      <c r="AM862" s="592"/>
      <c r="AN862" s="592"/>
      <c r="AO862" s="592"/>
      <c r="AP862" s="592"/>
      <c r="AQ862" s="598"/>
      <c r="AR862" s="592"/>
      <c r="AS862" s="592"/>
      <c r="AT862" s="598"/>
      <c r="AU862" s="592"/>
      <c r="AV862" s="592"/>
      <c r="AW862" s="592"/>
      <c r="AX862" s="592"/>
      <c r="AY862" s="592"/>
      <c r="AZ862" s="592"/>
      <c r="BA862" s="592"/>
      <c r="BB862" s="592"/>
      <c r="BC862" s="592"/>
      <c r="BD862" s="592"/>
      <c r="BE862" s="592"/>
      <c r="BF862" s="592"/>
      <c r="BG862" s="592"/>
      <c r="BH862" s="592"/>
    </row>
    <row r="863" spans="1:60" ht="12" customHeight="1">
      <c r="A863" s="600">
        <v>860</v>
      </c>
      <c r="B863" s="600" t="s">
        <v>76</v>
      </c>
      <c r="C863" s="601" t="s">
        <v>208</v>
      </c>
      <c r="D863" s="602">
        <v>45188</v>
      </c>
      <c r="E863" s="600" t="s">
        <v>9861</v>
      </c>
      <c r="F863" s="603" t="s">
        <v>1368</v>
      </c>
      <c r="G863" s="603" t="s">
        <v>3058</v>
      </c>
      <c r="H863" s="603" t="s">
        <v>1363</v>
      </c>
      <c r="I863" s="600" t="s">
        <v>9862</v>
      </c>
      <c r="J863" s="600"/>
      <c r="K863" s="611"/>
      <c r="L863" s="606" t="s">
        <v>1264</v>
      </c>
      <c r="M863" s="611"/>
      <c r="N863" s="606"/>
      <c r="O863" s="603"/>
      <c r="P863" s="625"/>
      <c r="Q863" s="625"/>
      <c r="R863" s="600">
        <f t="shared" si="13"/>
        <v>0</v>
      </c>
      <c r="S863" s="600"/>
      <c r="T863" s="607" t="str">
        <f>VLOOKUP(cppm_pr[[#This Row],[Status]],'All Link_LOV'!$I$32:$K$72,2,0)</f>
        <v>Pending TP Submission</v>
      </c>
      <c r="U863" s="607" t="s">
        <v>22</v>
      </c>
      <c r="V863" s="603">
        <v>538</v>
      </c>
      <c r="W863" s="607"/>
      <c r="X863" s="603"/>
      <c r="Y863" s="603" t="s">
        <v>6058</v>
      </c>
      <c r="Z863" s="608">
        <v>45187</v>
      </c>
      <c r="AA863" s="603" t="s">
        <v>7693</v>
      </c>
      <c r="AB863" s="606">
        <v>36548</v>
      </c>
      <c r="AC863" s="606">
        <v>11968.74</v>
      </c>
      <c r="AD863" s="603" t="s">
        <v>6059</v>
      </c>
      <c r="AE863" s="603"/>
      <c r="AF863" s="603" t="s">
        <v>398</v>
      </c>
      <c r="AG863" s="603" t="s">
        <v>488</v>
      </c>
      <c r="AH863" s="603" t="s">
        <v>1362</v>
      </c>
      <c r="AI863" s="600" t="str">
        <f>IFERROR(VLOOKUP(cppm_pr[[#This Row],[Order Number]],SPHERE!C:CC,39,0),"")</f>
        <v/>
      </c>
      <c r="AJ863" s="600" t="str">
        <f>IFERROR(VLOOKUP(cppm_pr[[#This Row],[Order Number]],'DC TM ONE'!B:CN,42,0),"")</f>
        <v/>
      </c>
      <c r="AK863" s="603"/>
      <c r="AL863" s="609">
        <v>45199</v>
      </c>
      <c r="AM863" s="603" t="s">
        <v>7526</v>
      </c>
      <c r="AN863" s="603" t="s">
        <v>4928</v>
      </c>
      <c r="AO863" s="603"/>
      <c r="AP863" s="603"/>
      <c r="AQ863" s="610"/>
      <c r="AR863" s="603">
        <v>3400038958</v>
      </c>
      <c r="AS863" s="603"/>
      <c r="AT863" s="610"/>
      <c r="AU863" s="603"/>
      <c r="AV863" s="603"/>
      <c r="AW863" s="603"/>
      <c r="AX863" s="603"/>
      <c r="AY863" s="603"/>
      <c r="AZ863" s="603"/>
      <c r="BA863" s="603"/>
      <c r="BB863" s="603"/>
      <c r="BC863" s="603"/>
      <c r="BD863" s="603"/>
      <c r="BE863" s="603"/>
      <c r="BF863" s="603"/>
      <c r="BG863" s="603"/>
      <c r="BH863" s="603"/>
    </row>
    <row r="864" spans="1:60" ht="12" customHeight="1">
      <c r="A864" s="589">
        <v>861</v>
      </c>
      <c r="B864" s="589" t="s">
        <v>76</v>
      </c>
      <c r="C864" s="590" t="s">
        <v>269</v>
      </c>
      <c r="D864" s="591">
        <v>45188</v>
      </c>
      <c r="E864" s="589" t="s">
        <v>9863</v>
      </c>
      <c r="F864" s="592" t="s">
        <v>9864</v>
      </c>
      <c r="G864" s="592" t="s">
        <v>9865</v>
      </c>
      <c r="H864" s="592" t="s">
        <v>9866</v>
      </c>
      <c r="I864" s="589" t="s">
        <v>9867</v>
      </c>
      <c r="J864" s="589"/>
      <c r="K864" s="593"/>
      <c r="L864" s="590" t="s">
        <v>1264</v>
      </c>
      <c r="M864" s="593"/>
      <c r="N864" s="595"/>
      <c r="O864" s="592"/>
      <c r="P864" s="655"/>
      <c r="Q864" s="655"/>
      <c r="R864" s="589">
        <f t="shared" si="13"/>
        <v>0</v>
      </c>
      <c r="S864" s="589"/>
      <c r="T864" s="596" t="str">
        <f>VLOOKUP(cppm_pr[[#This Row],[Status]],'All Link_LOV'!$I$32:$K$72,2,0)</f>
        <v>Insufficient Budget</v>
      </c>
      <c r="U864" s="596" t="s">
        <v>22</v>
      </c>
      <c r="V864" s="592">
        <v>539</v>
      </c>
      <c r="W864" s="596"/>
      <c r="X864" s="592"/>
      <c r="Y864" s="592" t="s">
        <v>6058</v>
      </c>
      <c r="Z864" s="597">
        <v>45187</v>
      </c>
      <c r="AA864" s="598" t="s">
        <v>7655</v>
      </c>
      <c r="AB864" s="595">
        <v>20544</v>
      </c>
      <c r="AC864" s="595">
        <v>13309</v>
      </c>
      <c r="AD864" s="592" t="s">
        <v>6059</v>
      </c>
      <c r="AE864" s="592"/>
      <c r="AF864" s="592" t="s">
        <v>397</v>
      </c>
      <c r="AG864" s="592" t="s">
        <v>501</v>
      </c>
      <c r="AH864" s="592" t="s">
        <v>9868</v>
      </c>
      <c r="AI864" s="600" t="str">
        <f>IFERROR(VLOOKUP(cppm_pr[[#This Row],[Order Number]],SPHERE!C:CC,39,0),"")</f>
        <v/>
      </c>
      <c r="AJ864" s="600" t="str">
        <f>IFERROR(VLOOKUP(cppm_pr[[#This Row],[Order Number]],'DC TM ONE'!B:CN,42,0),"")</f>
        <v/>
      </c>
      <c r="AK864" s="592"/>
      <c r="AL864" s="599">
        <v>45081</v>
      </c>
      <c r="AM864" s="592" t="s">
        <v>9869</v>
      </c>
      <c r="AN864" s="592" t="s">
        <v>4928</v>
      </c>
      <c r="AO864" s="592"/>
      <c r="AP864" s="592"/>
      <c r="AQ864" s="598"/>
      <c r="AR864" s="592">
        <v>3400039849</v>
      </c>
      <c r="AS864" s="592"/>
      <c r="AT864" s="598"/>
      <c r="AU864" s="592"/>
      <c r="AV864" s="592"/>
      <c r="AW864" s="592"/>
      <c r="AX864" s="592"/>
      <c r="AY864" s="592"/>
      <c r="AZ864" s="592"/>
      <c r="BA864" s="592"/>
      <c r="BB864" s="592"/>
      <c r="BC864" s="592"/>
      <c r="BD864" s="592"/>
      <c r="BE864" s="592"/>
      <c r="BF864" s="592"/>
      <c r="BG864" s="592"/>
      <c r="BH864" s="592"/>
    </row>
    <row r="865" spans="1:60" ht="12" customHeight="1">
      <c r="A865" s="600">
        <v>862</v>
      </c>
      <c r="B865" s="600" t="s">
        <v>83</v>
      </c>
      <c r="C865" s="601" t="s">
        <v>235</v>
      </c>
      <c r="D865" s="602">
        <v>45187</v>
      </c>
      <c r="E865" s="600" t="s">
        <v>6058</v>
      </c>
      <c r="F865" s="603" t="s">
        <v>992</v>
      </c>
      <c r="G865" s="603" t="s">
        <v>7089</v>
      </c>
      <c r="H865" s="603" t="s">
        <v>184</v>
      </c>
      <c r="I865" s="600" t="s">
        <v>7090</v>
      </c>
      <c r="J865" s="600"/>
      <c r="K865" s="611"/>
      <c r="L865" s="606" t="s">
        <v>51</v>
      </c>
      <c r="M865" s="611"/>
      <c r="N865" s="606"/>
      <c r="O865" s="603"/>
      <c r="P865" s="625"/>
      <c r="Q865" s="625"/>
      <c r="R865" s="600">
        <f t="shared" si="13"/>
        <v>0</v>
      </c>
      <c r="S865" s="600"/>
      <c r="T865" s="607" t="str">
        <f>VLOOKUP(cppm_pr[[#This Row],[Status]],'All Link_LOV'!$I$32:$K$72,2,0)</f>
        <v>In WWPO</v>
      </c>
      <c r="U865" s="607" t="s">
        <v>22</v>
      </c>
      <c r="V865" s="603">
        <v>540</v>
      </c>
      <c r="W865" s="607"/>
      <c r="X865" s="603"/>
      <c r="Y865" s="603" t="s">
        <v>6058</v>
      </c>
      <c r="Z865" s="608">
        <v>45187</v>
      </c>
      <c r="AA865" s="603" t="s">
        <v>3830</v>
      </c>
      <c r="AB865" s="606">
        <v>40971</v>
      </c>
      <c r="AC865" s="606">
        <v>25425</v>
      </c>
      <c r="AD865" s="603" t="s">
        <v>6059</v>
      </c>
      <c r="AE865" s="603"/>
      <c r="AF865" s="603" t="s">
        <v>398</v>
      </c>
      <c r="AG865" s="603" t="s">
        <v>488</v>
      </c>
      <c r="AH865" s="600" t="s">
        <v>9087</v>
      </c>
      <c r="AI865" s="600" t="str">
        <f>IFERROR(VLOOKUP(cppm_pr[[#This Row],[Order Number]],SPHERE!C:CC,39,0),"")</f>
        <v/>
      </c>
      <c r="AJ865" s="600" t="str">
        <f>IFERROR(VLOOKUP(cppm_pr[[#This Row],[Order Number]],'DC TM ONE'!B:CN,42,0),"")</f>
        <v/>
      </c>
      <c r="AK865" s="600"/>
      <c r="AL865" s="609">
        <v>45199</v>
      </c>
      <c r="AM865" s="603" t="s">
        <v>7092</v>
      </c>
      <c r="AN865" s="603" t="s">
        <v>4928</v>
      </c>
      <c r="AO865" s="603"/>
      <c r="AP865" s="603"/>
      <c r="AQ865" s="610"/>
      <c r="AR865" s="603">
        <v>3400038793</v>
      </c>
      <c r="AS865" s="603"/>
      <c r="AT865" s="610"/>
      <c r="AU865" s="603"/>
      <c r="AV865" s="603"/>
      <c r="AW865" s="603"/>
      <c r="AX865" s="603"/>
      <c r="AY865" s="603"/>
      <c r="AZ865" s="603"/>
      <c r="BA865" s="603"/>
      <c r="BB865" s="603"/>
      <c r="BC865" s="603"/>
      <c r="BD865" s="603"/>
      <c r="BE865" s="603"/>
      <c r="BF865" s="603"/>
      <c r="BG865" s="603"/>
      <c r="BH865" s="603"/>
    </row>
    <row r="866" spans="1:60" ht="12" customHeight="1">
      <c r="A866" s="589">
        <v>863</v>
      </c>
      <c r="B866" s="589" t="s">
        <v>83</v>
      </c>
      <c r="C866" s="590" t="s">
        <v>235</v>
      </c>
      <c r="D866" s="591">
        <v>45187</v>
      </c>
      <c r="E866" s="589" t="s">
        <v>6058</v>
      </c>
      <c r="F866" s="592" t="s">
        <v>992</v>
      </c>
      <c r="G866" s="592" t="s">
        <v>7107</v>
      </c>
      <c r="H866" s="592" t="s">
        <v>184</v>
      </c>
      <c r="I866" s="589" t="s">
        <v>7090</v>
      </c>
      <c r="J866" s="589"/>
      <c r="K866" s="593"/>
      <c r="L866" s="595" t="s">
        <v>51</v>
      </c>
      <c r="M866" s="593"/>
      <c r="N866" s="595"/>
      <c r="O866" s="592"/>
      <c r="P866" s="655"/>
      <c r="Q866" s="655"/>
      <c r="R866" s="589">
        <f t="shared" si="13"/>
        <v>0</v>
      </c>
      <c r="S866" s="589"/>
      <c r="T866" s="596" t="str">
        <f>VLOOKUP(cppm_pr[[#This Row],[Status]],'All Link_LOV'!$I$32:$K$72,2,0)</f>
        <v>In WWPO</v>
      </c>
      <c r="U866" s="596" t="s">
        <v>22</v>
      </c>
      <c r="V866" s="592">
        <v>541</v>
      </c>
      <c r="W866" s="596"/>
      <c r="X866" s="592"/>
      <c r="Y866" s="592" t="s">
        <v>6058</v>
      </c>
      <c r="Z866" s="597">
        <v>45187</v>
      </c>
      <c r="AA866" s="598" t="s">
        <v>3830</v>
      </c>
      <c r="AB866" s="595">
        <v>21505</v>
      </c>
      <c r="AC866" s="595">
        <v>19888</v>
      </c>
      <c r="AD866" s="592" t="s">
        <v>6059</v>
      </c>
      <c r="AE866" s="592"/>
      <c r="AF866" s="592" t="s">
        <v>398</v>
      </c>
      <c r="AG866" s="592" t="s">
        <v>488</v>
      </c>
      <c r="AH866" s="589" t="s">
        <v>9087</v>
      </c>
      <c r="AI866" s="600" t="str">
        <f>IFERROR(VLOOKUP(cppm_pr[[#This Row],[Order Number]],SPHERE!C:CC,39,0),"")</f>
        <v/>
      </c>
      <c r="AJ866" s="600" t="str">
        <f>IFERROR(VLOOKUP(cppm_pr[[#This Row],[Order Number]],'DC TM ONE'!B:CN,42,0),"")</f>
        <v/>
      </c>
      <c r="AK866" s="589"/>
      <c r="AL866" s="599">
        <v>45199</v>
      </c>
      <c r="AM866" s="592" t="s">
        <v>7092</v>
      </c>
      <c r="AN866" s="592" t="s">
        <v>4928</v>
      </c>
      <c r="AO866" s="592"/>
      <c r="AP866" s="592"/>
      <c r="AQ866" s="598"/>
      <c r="AR866" s="592">
        <v>3400038793</v>
      </c>
      <c r="AS866" s="592"/>
      <c r="AT866" s="598"/>
      <c r="AU866" s="592"/>
      <c r="AV866" s="592"/>
      <c r="AW866" s="592"/>
      <c r="AX866" s="592"/>
      <c r="AY866" s="592"/>
      <c r="AZ866" s="592"/>
      <c r="BA866" s="592"/>
      <c r="BB866" s="592"/>
      <c r="BC866" s="592"/>
      <c r="BD866" s="592"/>
      <c r="BE866" s="592"/>
      <c r="BF866" s="592"/>
      <c r="BG866" s="592"/>
      <c r="BH866" s="592"/>
    </row>
    <row r="867" spans="1:60" ht="12" customHeight="1">
      <c r="A867" s="600">
        <v>864</v>
      </c>
      <c r="B867" s="600" t="s">
        <v>76</v>
      </c>
      <c r="C867" s="601" t="s">
        <v>267</v>
      </c>
      <c r="D867" s="602">
        <v>45188</v>
      </c>
      <c r="E867" s="600" t="s">
        <v>9870</v>
      </c>
      <c r="F867" s="603" t="s">
        <v>9871</v>
      </c>
      <c r="G867" s="603" t="s">
        <v>9872</v>
      </c>
      <c r="H867" s="603" t="s">
        <v>9873</v>
      </c>
      <c r="I867" s="600" t="s">
        <v>9874</v>
      </c>
      <c r="J867" s="600"/>
      <c r="K867" s="611"/>
      <c r="L867" s="606" t="s">
        <v>1264</v>
      </c>
      <c r="M867" s="611"/>
      <c r="N867" s="606"/>
      <c r="O867" s="603"/>
      <c r="P867" s="625"/>
      <c r="Q867" s="625"/>
      <c r="R867" s="600">
        <f t="shared" si="13"/>
        <v>0</v>
      </c>
      <c r="S867" s="600"/>
      <c r="T867" s="607" t="str">
        <f>VLOOKUP(cppm_pr[[#This Row],[Status]],'All Link_LOV'!$I$32:$K$72,2,0)</f>
        <v>PO Issued</v>
      </c>
      <c r="U867" s="607" t="s">
        <v>22</v>
      </c>
      <c r="V867" s="603">
        <v>542</v>
      </c>
      <c r="W867" s="607"/>
      <c r="X867" s="603"/>
      <c r="Y867" s="603" t="s">
        <v>6058</v>
      </c>
      <c r="Z867" s="608">
        <v>45187</v>
      </c>
      <c r="AA867" s="603" t="s">
        <v>8124</v>
      </c>
      <c r="AB867" s="606">
        <v>4359</v>
      </c>
      <c r="AC867" s="606">
        <v>265</v>
      </c>
      <c r="AD867" s="603" t="s">
        <v>6148</v>
      </c>
      <c r="AE867" s="603" t="s">
        <v>9875</v>
      </c>
      <c r="AF867" s="603" t="s">
        <v>6071</v>
      </c>
      <c r="AG867" s="603" t="s">
        <v>490</v>
      </c>
      <c r="AH867" s="603" t="s">
        <v>9876</v>
      </c>
      <c r="AI867" s="600" t="str">
        <f>IFERROR(VLOOKUP(cppm_pr[[#This Row],[Order Number]],SPHERE!C:CC,39,0),"")</f>
        <v/>
      </c>
      <c r="AJ867" s="600" t="str">
        <f>IFERROR(VLOOKUP(cppm_pr[[#This Row],[Order Number]],'DC TM ONE'!B:CN,42,0),"")</f>
        <v/>
      </c>
      <c r="AK867" s="603"/>
      <c r="AL867" s="609">
        <v>45147</v>
      </c>
      <c r="AM867" s="603" t="s">
        <v>8127</v>
      </c>
      <c r="AN867" s="603" t="s">
        <v>4928</v>
      </c>
      <c r="AO867" s="603"/>
      <c r="AP867" s="603"/>
      <c r="AQ867" s="610"/>
      <c r="AR867" s="603">
        <v>3400039031</v>
      </c>
      <c r="AS867" s="603"/>
      <c r="AT867" s="610"/>
      <c r="AU867" s="603"/>
      <c r="AV867" s="603"/>
      <c r="AW867" s="603"/>
      <c r="AX867" s="603"/>
      <c r="AY867" s="603"/>
      <c r="AZ867" s="603"/>
      <c r="BA867" s="603"/>
      <c r="BB867" s="603"/>
      <c r="BC867" s="603"/>
      <c r="BD867" s="603"/>
      <c r="BE867" s="603"/>
      <c r="BF867" s="603"/>
      <c r="BG867" s="603"/>
      <c r="BH867" s="603"/>
    </row>
    <row r="868" spans="1:60" ht="12" customHeight="1">
      <c r="A868" s="589">
        <v>865</v>
      </c>
      <c r="B868" s="589" t="s">
        <v>76</v>
      </c>
      <c r="C868" s="590" t="s">
        <v>254</v>
      </c>
      <c r="D868" s="591">
        <v>45188</v>
      </c>
      <c r="E868" s="589" t="s">
        <v>9877</v>
      </c>
      <c r="F868" s="592" t="s">
        <v>8769</v>
      </c>
      <c r="G868" s="592" t="s">
        <v>8770</v>
      </c>
      <c r="H868" s="592" t="s">
        <v>8771</v>
      </c>
      <c r="I868" s="589" t="s">
        <v>8772</v>
      </c>
      <c r="J868" s="589"/>
      <c r="K868" s="593"/>
      <c r="L868" s="590" t="s">
        <v>1264</v>
      </c>
      <c r="M868" s="593"/>
      <c r="N868" s="595"/>
      <c r="O868" s="592"/>
      <c r="P868" s="655"/>
      <c r="Q868" s="655"/>
      <c r="R868" s="589">
        <f t="shared" si="13"/>
        <v>0</v>
      </c>
      <c r="S868" s="589"/>
      <c r="T868" s="596" t="str">
        <f>VLOOKUP(cppm_pr[[#This Row],[Status]],'All Link_LOV'!$I$32:$K$72,2,0)</f>
        <v>PO Issued</v>
      </c>
      <c r="U868" s="596" t="s">
        <v>22</v>
      </c>
      <c r="V868" s="592">
        <v>543</v>
      </c>
      <c r="W868" s="596"/>
      <c r="X868" s="592"/>
      <c r="Y868" s="592" t="s">
        <v>6058</v>
      </c>
      <c r="Z868" s="597">
        <v>45187</v>
      </c>
      <c r="AA868" s="598" t="s">
        <v>8124</v>
      </c>
      <c r="AB868" s="595">
        <v>12529</v>
      </c>
      <c r="AC868" s="595">
        <v>2884.61</v>
      </c>
      <c r="AD868" s="592" t="s">
        <v>6148</v>
      </c>
      <c r="AE868" s="592" t="s">
        <v>9878</v>
      </c>
      <c r="AF868" s="592" t="s">
        <v>6071</v>
      </c>
      <c r="AG868" s="592" t="s">
        <v>490</v>
      </c>
      <c r="AH868" s="592" t="s">
        <v>8776</v>
      </c>
      <c r="AI868" s="600" t="str">
        <f>IFERROR(VLOOKUP(cppm_pr[[#This Row],[Order Number]],SPHERE!C:CC,39,0),"")</f>
        <v/>
      </c>
      <c r="AJ868" s="600" t="str">
        <f>IFERROR(VLOOKUP(cppm_pr[[#This Row],[Order Number]],'DC TM ONE'!B:CN,42,0),"")</f>
        <v/>
      </c>
      <c r="AK868" s="592"/>
      <c r="AL868" s="599">
        <v>45138</v>
      </c>
      <c r="AM868" s="592" t="s">
        <v>8127</v>
      </c>
      <c r="AN868" s="592" t="s">
        <v>4928</v>
      </c>
      <c r="AO868" s="592"/>
      <c r="AP868" s="592"/>
      <c r="AQ868" s="598"/>
      <c r="AR868" s="592">
        <v>3400039031</v>
      </c>
      <c r="AS868" s="592"/>
      <c r="AT868" s="598"/>
      <c r="AU868" s="592"/>
      <c r="AV868" s="592"/>
      <c r="AW868" s="592"/>
      <c r="AX868" s="592"/>
      <c r="AY868" s="592"/>
      <c r="AZ868" s="592"/>
      <c r="BA868" s="592"/>
      <c r="BB868" s="592"/>
      <c r="BC868" s="592"/>
      <c r="BD868" s="592"/>
      <c r="BE868" s="592"/>
      <c r="BF868" s="592"/>
      <c r="BG868" s="592"/>
      <c r="BH868" s="592"/>
    </row>
    <row r="869" spans="1:60" s="180" customFormat="1" ht="12" customHeight="1">
      <c r="A869" s="617">
        <v>866</v>
      </c>
      <c r="B869" s="617" t="s">
        <v>72</v>
      </c>
      <c r="C869" s="601" t="s">
        <v>269</v>
      </c>
      <c r="D869" s="615"/>
      <c r="E869" s="600" t="s">
        <v>6058</v>
      </c>
      <c r="F869" s="620" t="s">
        <v>9879</v>
      </c>
      <c r="G869" s="620" t="s">
        <v>9880</v>
      </c>
      <c r="H869" s="620" t="s">
        <v>9881</v>
      </c>
      <c r="I869" s="617" t="s">
        <v>9882</v>
      </c>
      <c r="J869" s="617"/>
      <c r="K869" s="616"/>
      <c r="L869" s="622" t="s">
        <v>52</v>
      </c>
      <c r="M869" s="616"/>
      <c r="N869" s="622"/>
      <c r="O869" s="620"/>
      <c r="P869" s="618"/>
      <c r="Q869" s="618"/>
      <c r="R869" s="617">
        <f t="shared" si="13"/>
        <v>0</v>
      </c>
      <c r="S869" s="617"/>
      <c r="T869" s="619" t="str">
        <f>VLOOKUP(cppm_pr[[#This Row],[Status]],'All Link_LOV'!$I$32:$K$72,2,0)</f>
        <v>Insufficient Budget</v>
      </c>
      <c r="U869" s="619" t="s">
        <v>22</v>
      </c>
      <c r="V869" s="620">
        <v>544</v>
      </c>
      <c r="W869" s="619"/>
      <c r="X869" s="620"/>
      <c r="Y869" s="620" t="s">
        <v>6058</v>
      </c>
      <c r="Z869" s="621">
        <v>45187</v>
      </c>
      <c r="AA869" s="620" t="s">
        <v>2542</v>
      </c>
      <c r="AB869" s="622">
        <v>15000</v>
      </c>
      <c r="AC869" s="622">
        <v>7591.34</v>
      </c>
      <c r="AD869" s="620" t="s">
        <v>6059</v>
      </c>
      <c r="AE869" s="620"/>
      <c r="AF869" s="620" t="s">
        <v>397</v>
      </c>
      <c r="AG869" s="603" t="s">
        <v>501</v>
      </c>
      <c r="AH869" s="620" t="s">
        <v>9883</v>
      </c>
      <c r="AI869" s="600" t="str">
        <f>IFERROR(VLOOKUP(cppm_pr[[#This Row],[Order Number]],SPHERE!C:CC,39,0),"")</f>
        <v/>
      </c>
      <c r="AJ869" s="600" t="str">
        <f>IFERROR(VLOOKUP(cppm_pr[[#This Row],[Order Number]],'DC TM ONE'!B:CN,42,0),"")</f>
        <v/>
      </c>
      <c r="AK869" s="620"/>
      <c r="AL869" s="623">
        <v>45291</v>
      </c>
      <c r="AM869" s="620" t="s">
        <v>9884</v>
      </c>
      <c r="AN869" s="620" t="s">
        <v>4928</v>
      </c>
      <c r="AO869" s="620"/>
      <c r="AP869" s="620"/>
      <c r="AQ869" s="624"/>
      <c r="AR869" s="620">
        <v>3400038783</v>
      </c>
      <c r="AS869" s="620"/>
      <c r="AT869" s="624"/>
      <c r="AU869" s="620"/>
      <c r="AV869" s="620"/>
      <c r="AW869" s="620"/>
      <c r="AX869" s="620"/>
      <c r="AY869" s="620"/>
      <c r="AZ869" s="620"/>
      <c r="BA869" s="620"/>
      <c r="BB869" s="620"/>
      <c r="BC869" s="620"/>
      <c r="BD869" s="620"/>
      <c r="BE869" s="620"/>
      <c r="BF869" s="620"/>
      <c r="BG869" s="620"/>
      <c r="BH869" s="620"/>
    </row>
    <row r="870" spans="1:60" ht="12" customHeight="1">
      <c r="A870" s="589">
        <v>867</v>
      </c>
      <c r="B870" s="589" t="s">
        <v>72</v>
      </c>
      <c r="C870" s="590" t="s">
        <v>267</v>
      </c>
      <c r="D870" s="591">
        <v>45189</v>
      </c>
      <c r="E870" s="589" t="s">
        <v>9885</v>
      </c>
      <c r="F870" s="592" t="s">
        <v>9886</v>
      </c>
      <c r="G870" s="592" t="s">
        <v>9887</v>
      </c>
      <c r="H870" s="592" t="s">
        <v>9888</v>
      </c>
      <c r="I870" s="589" t="s">
        <v>9889</v>
      </c>
      <c r="J870" s="589"/>
      <c r="K870" s="593"/>
      <c r="L870" s="590" t="s">
        <v>52</v>
      </c>
      <c r="M870" s="593"/>
      <c r="N870" s="595"/>
      <c r="O870" s="592"/>
      <c r="P870" s="655"/>
      <c r="Q870" s="655"/>
      <c r="R870" s="589">
        <f t="shared" si="13"/>
        <v>0</v>
      </c>
      <c r="S870" s="589"/>
      <c r="T870" s="596" t="str">
        <f>VLOOKUP(cppm_pr[[#This Row],[Status]],'All Link_LOV'!$I$32:$K$72,2,0)</f>
        <v>PO Issued</v>
      </c>
      <c r="U870" s="596" t="s">
        <v>22</v>
      </c>
      <c r="V870" s="592">
        <v>545</v>
      </c>
      <c r="W870" s="596"/>
      <c r="X870" s="592"/>
      <c r="Y870" s="592" t="s">
        <v>6058</v>
      </c>
      <c r="Z870" s="597">
        <v>45187</v>
      </c>
      <c r="AA870" s="598" t="s">
        <v>1649</v>
      </c>
      <c r="AB870" s="595">
        <v>11765</v>
      </c>
      <c r="AC870" s="595">
        <v>1423.5</v>
      </c>
      <c r="AD870" s="592" t="s">
        <v>6148</v>
      </c>
      <c r="AE870" s="592" t="s">
        <v>9890</v>
      </c>
      <c r="AF870" s="592" t="s">
        <v>398</v>
      </c>
      <c r="AG870" s="592" t="s">
        <v>492</v>
      </c>
      <c r="AH870" s="592" t="s">
        <v>9891</v>
      </c>
      <c r="AI870" s="600" t="str">
        <f>IFERROR(VLOOKUP(cppm_pr[[#This Row],[Order Number]],SPHERE!C:CC,39,0),"")</f>
        <v/>
      </c>
      <c r="AJ870" s="600" t="str">
        <f>IFERROR(VLOOKUP(cppm_pr[[#This Row],[Order Number]],'DC TM ONE'!B:CN,42,0),"")</f>
        <v/>
      </c>
      <c r="AK870" s="592"/>
      <c r="AL870" s="599">
        <v>45199</v>
      </c>
      <c r="AM870" s="592" t="s">
        <v>9892</v>
      </c>
      <c r="AN870" s="592" t="s">
        <v>4928</v>
      </c>
      <c r="AO870" s="592"/>
      <c r="AP870" s="592"/>
      <c r="AQ870" s="598"/>
      <c r="AR870" s="592">
        <v>3400038771</v>
      </c>
      <c r="AS870" s="592"/>
      <c r="AT870" s="598" t="s">
        <v>9893</v>
      </c>
      <c r="AU870" s="592"/>
      <c r="AV870" s="592"/>
      <c r="AW870" s="592"/>
      <c r="AX870" s="592"/>
      <c r="AY870" s="592"/>
      <c r="AZ870" s="592"/>
      <c r="BA870" s="592"/>
      <c r="BB870" s="592"/>
      <c r="BC870" s="592"/>
      <c r="BD870" s="592"/>
      <c r="BE870" s="592"/>
      <c r="BF870" s="592"/>
      <c r="BG870" s="592"/>
      <c r="BH870" s="592"/>
    </row>
    <row r="871" spans="1:60" ht="12" customHeight="1">
      <c r="A871" s="600">
        <v>868</v>
      </c>
      <c r="B871" s="600" t="s">
        <v>72</v>
      </c>
      <c r="C871" s="601" t="s">
        <v>267</v>
      </c>
      <c r="D871" s="602">
        <v>45189</v>
      </c>
      <c r="E871" s="600" t="s">
        <v>9894</v>
      </c>
      <c r="F871" s="603" t="s">
        <v>9895</v>
      </c>
      <c r="G871" s="603" t="s">
        <v>9896</v>
      </c>
      <c r="H871" s="603" t="s">
        <v>9897</v>
      </c>
      <c r="I871" s="600" t="s">
        <v>9898</v>
      </c>
      <c r="J871" s="600"/>
      <c r="K871" s="611"/>
      <c r="L871" s="606" t="s">
        <v>52</v>
      </c>
      <c r="M871" s="611"/>
      <c r="N871" s="606"/>
      <c r="O871" s="603"/>
      <c r="P871" s="625"/>
      <c r="Q871" s="625"/>
      <c r="R871" s="600">
        <f t="shared" si="13"/>
        <v>0</v>
      </c>
      <c r="S871" s="600"/>
      <c r="T871" s="607" t="str">
        <f>VLOOKUP(cppm_pr[[#This Row],[Status]],'All Link_LOV'!$I$32:$K$72,2,0)</f>
        <v>PO Issued</v>
      </c>
      <c r="U871" s="607" t="s">
        <v>22</v>
      </c>
      <c r="V871" s="603">
        <v>546</v>
      </c>
      <c r="W871" s="607"/>
      <c r="X871" s="603"/>
      <c r="Y871" s="603" t="s">
        <v>6058</v>
      </c>
      <c r="Z871" s="608">
        <v>45187</v>
      </c>
      <c r="AA871" s="603" t="s">
        <v>1649</v>
      </c>
      <c r="AB871" s="606">
        <v>36657</v>
      </c>
      <c r="AC871" s="606">
        <v>1724.4</v>
      </c>
      <c r="AD871" s="603" t="s">
        <v>6148</v>
      </c>
      <c r="AE871" s="603" t="s">
        <v>9899</v>
      </c>
      <c r="AF871" s="603" t="s">
        <v>6071</v>
      </c>
      <c r="AG871" s="603" t="s">
        <v>491</v>
      </c>
      <c r="AH871" s="603" t="s">
        <v>9900</v>
      </c>
      <c r="AI871" s="600" t="str">
        <f>IFERROR(VLOOKUP(cppm_pr[[#This Row],[Order Number]],SPHERE!C:CC,39,0),"")</f>
        <v/>
      </c>
      <c r="AJ871" s="600" t="str">
        <f>IFERROR(VLOOKUP(cppm_pr[[#This Row],[Order Number]],'DC TM ONE'!B:CN,42,0),"")</f>
        <v/>
      </c>
      <c r="AK871" s="603"/>
      <c r="AL871" s="609">
        <v>45199</v>
      </c>
      <c r="AM871" s="603" t="s">
        <v>9884</v>
      </c>
      <c r="AN871" s="603" t="s">
        <v>4928</v>
      </c>
      <c r="AO871" s="603"/>
      <c r="AP871" s="603"/>
      <c r="AQ871" s="610"/>
      <c r="AR871" s="603">
        <v>3400038781</v>
      </c>
      <c r="AS871" s="603"/>
      <c r="AT871" s="610" t="s">
        <v>9901</v>
      </c>
      <c r="AU871" s="603"/>
      <c r="AV871" s="603"/>
      <c r="AW871" s="603"/>
      <c r="AX871" s="603"/>
      <c r="AY871" s="603"/>
      <c r="AZ871" s="603"/>
      <c r="BA871" s="603"/>
      <c r="BB871" s="603"/>
      <c r="BC871" s="603"/>
      <c r="BD871" s="603"/>
      <c r="BE871" s="603"/>
      <c r="BF871" s="603"/>
      <c r="BG871" s="603"/>
      <c r="BH871" s="603"/>
    </row>
    <row r="872" spans="1:60" ht="12" customHeight="1">
      <c r="A872" s="589">
        <v>869</v>
      </c>
      <c r="B872" s="589" t="s">
        <v>83</v>
      </c>
      <c r="C872" s="590" t="s">
        <v>267</v>
      </c>
      <c r="D872" s="591">
        <v>45204</v>
      </c>
      <c r="E872" s="589" t="s">
        <v>9902</v>
      </c>
      <c r="F872" s="592" t="s">
        <v>3684</v>
      </c>
      <c r="G872" s="592" t="s">
        <v>3683</v>
      </c>
      <c r="H872" s="592" t="s">
        <v>3681</v>
      </c>
      <c r="I872" s="679" t="s">
        <v>3679</v>
      </c>
      <c r="J872" s="589"/>
      <c r="K872" s="593" t="s">
        <v>9903</v>
      </c>
      <c r="L872" s="595" t="s">
        <v>51</v>
      </c>
      <c r="M872" s="593"/>
      <c r="N872" s="595"/>
      <c r="O872" s="592"/>
      <c r="P872" s="930"/>
      <c r="Q872" s="930"/>
      <c r="R872" s="679">
        <f t="shared" si="13"/>
        <v>0</v>
      </c>
      <c r="S872" s="679"/>
      <c r="T872" s="596" t="str">
        <f>VLOOKUP(cppm_pr[[#This Row],[Status]],'All Link_LOV'!$I$32:$K$72,2,0)</f>
        <v>PO Issued</v>
      </c>
      <c r="U872" s="596" t="s">
        <v>22</v>
      </c>
      <c r="V872" s="592">
        <v>547</v>
      </c>
      <c r="W872" s="596"/>
      <c r="X872" s="592"/>
      <c r="Y872" s="592" t="s">
        <v>6058</v>
      </c>
      <c r="Z872" s="597">
        <v>45187</v>
      </c>
      <c r="AA872" s="598" t="s">
        <v>3680</v>
      </c>
      <c r="AB872" s="595">
        <v>10733</v>
      </c>
      <c r="AC872" s="595">
        <v>4845</v>
      </c>
      <c r="AD872" s="592" t="s">
        <v>6059</v>
      </c>
      <c r="AE872" s="592"/>
      <c r="AF872" s="592" t="s">
        <v>6071</v>
      </c>
      <c r="AG872" s="592" t="s">
        <v>491</v>
      </c>
      <c r="AH872" s="589" t="s">
        <v>3682</v>
      </c>
      <c r="AI872" s="600" t="str">
        <f>IFERROR(VLOOKUP(cppm_pr[[#This Row],[Order Number]],SPHERE!C:CC,39,0),"")</f>
        <v/>
      </c>
      <c r="AJ872" s="600" t="str">
        <f>IFERROR(VLOOKUP(cppm_pr[[#This Row],[Order Number]],'DC TM ONE'!B:CN,42,0),"")</f>
        <v/>
      </c>
      <c r="AK872" s="589"/>
      <c r="AL872" s="599">
        <v>45199</v>
      </c>
      <c r="AM872" s="592" t="s">
        <v>9904</v>
      </c>
      <c r="AN872" s="592" t="s">
        <v>4928</v>
      </c>
      <c r="AO872" s="592"/>
      <c r="AP872" s="592"/>
      <c r="AQ872" s="598"/>
      <c r="AR872" s="592">
        <v>3400038901</v>
      </c>
      <c r="AS872" s="592"/>
      <c r="AT872" s="598"/>
      <c r="AU872" s="592"/>
      <c r="AV872" s="592"/>
      <c r="AW872" s="592"/>
      <c r="AX872" s="592"/>
      <c r="AY872" s="592"/>
      <c r="AZ872" s="592"/>
      <c r="BA872" s="592"/>
      <c r="BB872" s="592"/>
      <c r="BC872" s="592"/>
      <c r="BD872" s="592"/>
      <c r="BE872" s="592"/>
      <c r="BF872" s="592"/>
      <c r="BG872" s="592"/>
      <c r="BH872" s="592"/>
    </row>
    <row r="873" spans="1:60" ht="12" customHeight="1">
      <c r="A873" s="600">
        <v>870</v>
      </c>
      <c r="B873" s="600" t="s">
        <v>83</v>
      </c>
      <c r="C873" s="601" t="s">
        <v>242</v>
      </c>
      <c r="D873" s="602">
        <v>45187</v>
      </c>
      <c r="E873" s="600" t="s">
        <v>9905</v>
      </c>
      <c r="F873" s="603" t="s">
        <v>3684</v>
      </c>
      <c r="G873" s="603" t="s">
        <v>3695</v>
      </c>
      <c r="H873" s="603" t="s">
        <v>3693</v>
      </c>
      <c r="I873" s="706" t="s">
        <v>3692</v>
      </c>
      <c r="J873" s="600"/>
      <c r="K873" s="611"/>
      <c r="L873" s="606" t="s">
        <v>51</v>
      </c>
      <c r="M873" s="611"/>
      <c r="N873" s="606"/>
      <c r="O873" s="603"/>
      <c r="P873" s="931"/>
      <c r="Q873" s="931"/>
      <c r="R873" s="706">
        <f t="shared" si="13"/>
        <v>0</v>
      </c>
      <c r="S873" s="706"/>
      <c r="T873" s="607" t="str">
        <f>VLOOKUP(cppm_pr[[#This Row],[Status]],'All Link_LOV'!$I$32:$K$72,2,0)</f>
        <v>RPKA In Progress</v>
      </c>
      <c r="U873" s="607" t="s">
        <v>22</v>
      </c>
      <c r="V873" s="603">
        <v>548</v>
      </c>
      <c r="W873" s="607"/>
      <c r="X873" s="603"/>
      <c r="Y873" s="603" t="s">
        <v>6058</v>
      </c>
      <c r="Z873" s="608">
        <v>45187</v>
      </c>
      <c r="AA873" s="603" t="s">
        <v>3680</v>
      </c>
      <c r="AB873" s="606">
        <v>2532</v>
      </c>
      <c r="AC873" s="606">
        <v>18780</v>
      </c>
      <c r="AD873" s="603" t="s">
        <v>6059</v>
      </c>
      <c r="AE873" s="603"/>
      <c r="AF873" s="603" t="s">
        <v>6071</v>
      </c>
      <c r="AG873" s="603" t="s">
        <v>491</v>
      </c>
      <c r="AH873" s="600" t="s">
        <v>3694</v>
      </c>
      <c r="AI873" s="600" t="str">
        <f>IFERROR(VLOOKUP(cppm_pr[[#This Row],[Order Number]],SPHERE!C:CC,39,0),"")</f>
        <v/>
      </c>
      <c r="AJ873" s="600" t="str">
        <f>IFERROR(VLOOKUP(cppm_pr[[#This Row],[Order Number]],'DC TM ONE'!B:CN,42,0),"")</f>
        <v/>
      </c>
      <c r="AK873" s="600"/>
      <c r="AL873" s="609">
        <v>45199</v>
      </c>
      <c r="AM873" s="603" t="s">
        <v>9906</v>
      </c>
      <c r="AN873" s="603" t="s">
        <v>4928</v>
      </c>
      <c r="AO873" s="603"/>
      <c r="AP873" s="603"/>
      <c r="AQ873" s="610"/>
      <c r="AR873" s="603">
        <v>3400038901</v>
      </c>
      <c r="AS873" s="603"/>
      <c r="AT873" s="610"/>
      <c r="AU873" s="603"/>
      <c r="AV873" s="603"/>
      <c r="AW873" s="603"/>
      <c r="AX873" s="603"/>
      <c r="AY873" s="603"/>
      <c r="AZ873" s="603"/>
      <c r="BA873" s="603"/>
      <c r="BB873" s="603"/>
      <c r="BC873" s="603"/>
      <c r="BD873" s="603"/>
      <c r="BE873" s="603"/>
      <c r="BF873" s="603"/>
      <c r="BG873" s="603"/>
      <c r="BH873" s="603"/>
    </row>
    <row r="874" spans="1:60" ht="12" customHeight="1">
      <c r="A874" s="589">
        <v>871</v>
      </c>
      <c r="B874" s="589" t="s">
        <v>76</v>
      </c>
      <c r="C874" s="590" t="s">
        <v>267</v>
      </c>
      <c r="D874" s="591">
        <v>45188</v>
      </c>
      <c r="E874" s="589" t="s">
        <v>9907</v>
      </c>
      <c r="F874" s="592" t="s">
        <v>9908</v>
      </c>
      <c r="G874" s="592" t="s">
        <v>9909</v>
      </c>
      <c r="H874" s="592" t="s">
        <v>9910</v>
      </c>
      <c r="I874" s="589" t="s">
        <v>9911</v>
      </c>
      <c r="J874" s="589"/>
      <c r="K874" s="593"/>
      <c r="L874" s="590" t="s">
        <v>1264</v>
      </c>
      <c r="M874" s="593"/>
      <c r="N874" s="595"/>
      <c r="O874" s="592"/>
      <c r="P874" s="655"/>
      <c r="Q874" s="655"/>
      <c r="R874" s="589">
        <f t="shared" si="13"/>
        <v>0</v>
      </c>
      <c r="S874" s="589"/>
      <c r="T874" s="596" t="str">
        <f>VLOOKUP(cppm_pr[[#This Row],[Status]],'All Link_LOV'!$I$32:$K$72,2,0)</f>
        <v>PO Issued</v>
      </c>
      <c r="U874" s="596" t="s">
        <v>22</v>
      </c>
      <c r="V874" s="592">
        <v>549</v>
      </c>
      <c r="W874" s="596"/>
      <c r="X874" s="592"/>
      <c r="Y874" s="592" t="s">
        <v>6058</v>
      </c>
      <c r="Z874" s="597">
        <v>45187</v>
      </c>
      <c r="AA874" s="598" t="s">
        <v>8124</v>
      </c>
      <c r="AB874" s="595">
        <v>15660</v>
      </c>
      <c r="AC874" s="595">
        <v>620</v>
      </c>
      <c r="AD874" s="592" t="s">
        <v>6148</v>
      </c>
      <c r="AE874" s="592" t="s">
        <v>9912</v>
      </c>
      <c r="AF874" s="592" t="s">
        <v>6071</v>
      </c>
      <c r="AG874" s="592" t="s">
        <v>490</v>
      </c>
      <c r="AH874" s="592" t="s">
        <v>9913</v>
      </c>
      <c r="AI874" s="600" t="str">
        <f>IFERROR(VLOOKUP(cppm_pr[[#This Row],[Order Number]],SPHERE!C:CC,39,0),"")</f>
        <v/>
      </c>
      <c r="AJ874" s="600" t="str">
        <f>IFERROR(VLOOKUP(cppm_pr[[#This Row],[Order Number]],'DC TM ONE'!B:CN,42,0),"")</f>
        <v/>
      </c>
      <c r="AK874" s="592"/>
      <c r="AL874" s="599">
        <v>45134</v>
      </c>
      <c r="AM874" s="592" t="s">
        <v>8127</v>
      </c>
      <c r="AN874" s="592" t="s">
        <v>4928</v>
      </c>
      <c r="AO874" s="592"/>
      <c r="AP874" s="592"/>
      <c r="AQ874" s="598"/>
      <c r="AR874" s="592">
        <v>3400039031</v>
      </c>
      <c r="AS874" s="592"/>
      <c r="AT874" s="598"/>
      <c r="AU874" s="592"/>
      <c r="AV874" s="592"/>
      <c r="AW874" s="592"/>
      <c r="AX874" s="592"/>
      <c r="AY874" s="592"/>
      <c r="AZ874" s="592"/>
      <c r="BA874" s="592"/>
      <c r="BB874" s="592"/>
      <c r="BC874" s="592"/>
      <c r="BD874" s="592"/>
      <c r="BE874" s="592"/>
      <c r="BF874" s="592"/>
      <c r="BG874" s="592"/>
      <c r="BH874" s="592"/>
    </row>
    <row r="875" spans="1:60" ht="12" customHeight="1">
      <c r="A875" s="600">
        <v>872</v>
      </c>
      <c r="B875" s="600" t="s">
        <v>76</v>
      </c>
      <c r="C875" s="601" t="s">
        <v>239</v>
      </c>
      <c r="D875" s="602">
        <v>45188</v>
      </c>
      <c r="E875" s="600" t="s">
        <v>9914</v>
      </c>
      <c r="F875" s="603" t="s">
        <v>9915</v>
      </c>
      <c r="G875" s="603" t="s">
        <v>9916</v>
      </c>
      <c r="H875" s="603" t="s">
        <v>9917</v>
      </c>
      <c r="I875" s="600" t="s">
        <v>9918</v>
      </c>
      <c r="J875" s="600"/>
      <c r="K875" s="611"/>
      <c r="L875" s="606" t="s">
        <v>1264</v>
      </c>
      <c r="M875" s="611"/>
      <c r="N875" s="606"/>
      <c r="O875" s="603"/>
      <c r="P875" s="625"/>
      <c r="Q875" s="625"/>
      <c r="R875" s="600">
        <f t="shared" si="13"/>
        <v>0</v>
      </c>
      <c r="S875" s="600"/>
      <c r="T875" s="607" t="str">
        <f>VLOOKUP(cppm_pr[[#This Row],[Status]],'All Link_LOV'!$I$32:$K$72,2,0)</f>
        <v>Insufficient Budget</v>
      </c>
      <c r="U875" s="607" t="s">
        <v>22</v>
      </c>
      <c r="V875" s="603">
        <v>550</v>
      </c>
      <c r="W875" s="607"/>
      <c r="X875" s="603"/>
      <c r="Y875" s="603" t="s">
        <v>6058</v>
      </c>
      <c r="Z875" s="608">
        <v>45187</v>
      </c>
      <c r="AA875" s="603" t="s">
        <v>8124</v>
      </c>
      <c r="AB875" s="606">
        <v>587</v>
      </c>
      <c r="AC875" s="606">
        <v>1136</v>
      </c>
      <c r="AD875" s="603" t="s">
        <v>6148</v>
      </c>
      <c r="AE875" s="603" t="s">
        <v>9919</v>
      </c>
      <c r="AF875" s="603" t="s">
        <v>6071</v>
      </c>
      <c r="AG875" s="603" t="s">
        <v>492</v>
      </c>
      <c r="AH875" s="603" t="s">
        <v>9920</v>
      </c>
      <c r="AI875" s="600" t="str">
        <f>IFERROR(VLOOKUP(cppm_pr[[#This Row],[Order Number]],SPHERE!C:CC,39,0),"")</f>
        <v/>
      </c>
      <c r="AJ875" s="600" t="str">
        <f>IFERROR(VLOOKUP(cppm_pr[[#This Row],[Order Number]],'DC TM ONE'!B:CN,42,0),"")</f>
        <v/>
      </c>
      <c r="AK875" s="603"/>
      <c r="AL875" s="609">
        <v>45116</v>
      </c>
      <c r="AM875" s="603" t="s">
        <v>8127</v>
      </c>
      <c r="AN875" s="603" t="s">
        <v>4928</v>
      </c>
      <c r="AO875" s="603"/>
      <c r="AP875" s="603"/>
      <c r="AQ875" s="610"/>
      <c r="AR875" s="603">
        <v>3400041285</v>
      </c>
      <c r="AS875" s="603"/>
      <c r="AT875" s="610"/>
      <c r="AU875" s="603"/>
      <c r="AV875" s="603"/>
      <c r="AW875" s="603"/>
      <c r="AX875" s="603"/>
      <c r="AY875" s="603"/>
      <c r="AZ875" s="603"/>
      <c r="BA875" s="603"/>
      <c r="BB875" s="603"/>
      <c r="BC875" s="603"/>
      <c r="BD875" s="603"/>
      <c r="BE875" s="603"/>
      <c r="BF875" s="603"/>
      <c r="BG875" s="603"/>
      <c r="BH875" s="603"/>
    </row>
    <row r="876" spans="1:60" ht="12" customHeight="1">
      <c r="A876" s="589">
        <v>873</v>
      </c>
      <c r="B876" s="589" t="s">
        <v>82</v>
      </c>
      <c r="C876" s="590" t="s">
        <v>208</v>
      </c>
      <c r="D876" s="591">
        <v>45194</v>
      </c>
      <c r="E876" s="589" t="s">
        <v>6058</v>
      </c>
      <c r="F876" s="592" t="s">
        <v>9921</v>
      </c>
      <c r="G876" s="592" t="s">
        <v>9922</v>
      </c>
      <c r="H876" s="592" t="s">
        <v>9923</v>
      </c>
      <c r="I876" s="589" t="s">
        <v>9924</v>
      </c>
      <c r="J876" s="589"/>
      <c r="K876" s="593"/>
      <c r="L876" s="590" t="s">
        <v>908</v>
      </c>
      <c r="M876" s="593"/>
      <c r="N876" s="595"/>
      <c r="O876" s="592"/>
      <c r="P876" s="655"/>
      <c r="Q876" s="655"/>
      <c r="R876" s="589">
        <f t="shared" si="13"/>
        <v>0</v>
      </c>
      <c r="S876" s="589"/>
      <c r="T876" s="596" t="str">
        <f>VLOOKUP(cppm_pr[[#This Row],[Status]],'All Link_LOV'!$I$32:$K$72,2,0)</f>
        <v>Pending TP Submission</v>
      </c>
      <c r="U876" s="596" t="s">
        <v>22</v>
      </c>
      <c r="V876" s="592">
        <v>551</v>
      </c>
      <c r="W876" s="596"/>
      <c r="X876" s="592"/>
      <c r="Y876" s="592" t="s">
        <v>6058</v>
      </c>
      <c r="Z876" s="597">
        <v>45187</v>
      </c>
      <c r="AA876" s="598" t="s">
        <v>2155</v>
      </c>
      <c r="AB876" s="595">
        <v>89089</v>
      </c>
      <c r="AC876" s="595">
        <v>81444</v>
      </c>
      <c r="AD876" s="592" t="s">
        <v>6148</v>
      </c>
      <c r="AE876" s="592" t="s">
        <v>9925</v>
      </c>
      <c r="AF876" s="592" t="s">
        <v>6164</v>
      </c>
      <c r="AG876" s="592" t="s">
        <v>492</v>
      </c>
      <c r="AH876" s="589" t="s">
        <v>9926</v>
      </c>
      <c r="AI876" s="600" t="str">
        <f>IFERROR(VLOOKUP(cppm_pr[[#This Row],[Order Number]],SPHERE!C:CC,39,0),"")</f>
        <v/>
      </c>
      <c r="AJ876" s="600" t="str">
        <f>IFERROR(VLOOKUP(cppm_pr[[#This Row],[Order Number]],'DC TM ONE'!B:CN,42,0),"")</f>
        <v/>
      </c>
      <c r="AK876" s="589"/>
      <c r="AL876" s="599">
        <v>45260</v>
      </c>
      <c r="AM876" s="592" t="s">
        <v>9927</v>
      </c>
      <c r="AN876" s="592" t="s">
        <v>4928</v>
      </c>
      <c r="AO876" s="592"/>
      <c r="AP876" s="592"/>
      <c r="AQ876" s="598"/>
      <c r="AR876" s="592">
        <v>3400038907</v>
      </c>
      <c r="AS876" s="592"/>
      <c r="AT876" s="598" t="s">
        <v>9928</v>
      </c>
      <c r="AU876" s="592"/>
      <c r="AV876" s="592"/>
      <c r="AW876" s="592"/>
      <c r="AX876" s="592"/>
      <c r="AY876" s="592"/>
      <c r="AZ876" s="592"/>
      <c r="BA876" s="592"/>
      <c r="BB876" s="592"/>
      <c r="BC876" s="592"/>
      <c r="BD876" s="592"/>
      <c r="BE876" s="592"/>
      <c r="BF876" s="592"/>
      <c r="BG876" s="592"/>
      <c r="BH876" s="592"/>
    </row>
    <row r="877" spans="1:60" ht="12" customHeight="1">
      <c r="A877" s="600">
        <v>874</v>
      </c>
      <c r="B877" s="600" t="s">
        <v>63</v>
      </c>
      <c r="C877" s="601" t="s">
        <v>267</v>
      </c>
      <c r="D877" s="602">
        <v>45190</v>
      </c>
      <c r="E877" s="600" t="s">
        <v>9929</v>
      </c>
      <c r="F877" s="603" t="s">
        <v>9930</v>
      </c>
      <c r="G877" s="603" t="s">
        <v>9931</v>
      </c>
      <c r="H877" s="603" t="s">
        <v>9932</v>
      </c>
      <c r="I877" s="600" t="s">
        <v>9933</v>
      </c>
      <c r="J877" s="600"/>
      <c r="K877" s="611" t="s">
        <v>9934</v>
      </c>
      <c r="L877" s="606" t="s">
        <v>1728</v>
      </c>
      <c r="M877" s="611"/>
      <c r="N877" s="601"/>
      <c r="O877" s="603"/>
      <c r="P877" s="625"/>
      <c r="Q877" s="625"/>
      <c r="R877" s="600">
        <f t="shared" si="13"/>
        <v>0</v>
      </c>
      <c r="S877" s="600"/>
      <c r="T877" s="607" t="str">
        <f>VLOOKUP(cppm_pr[[#This Row],[Status]],'All Link_LOV'!$I$32:$K$72,2,0)</f>
        <v>PO Issued</v>
      </c>
      <c r="U877" s="607" t="s">
        <v>22</v>
      </c>
      <c r="V877" s="603">
        <v>552</v>
      </c>
      <c r="W877" s="607"/>
      <c r="X877" s="603"/>
      <c r="Y877" s="603" t="s">
        <v>6058</v>
      </c>
      <c r="Z877" s="608">
        <v>45187</v>
      </c>
      <c r="AA877" s="603" t="s">
        <v>1841</v>
      </c>
      <c r="AB877" s="606">
        <v>4836</v>
      </c>
      <c r="AC877" s="606">
        <v>735.1</v>
      </c>
      <c r="AD877" s="603" t="s">
        <v>6148</v>
      </c>
      <c r="AE877" s="603" t="s">
        <v>9935</v>
      </c>
      <c r="AF877" s="603" t="s">
        <v>6071</v>
      </c>
      <c r="AG877" s="603" t="s">
        <v>490</v>
      </c>
      <c r="AH877" s="600" t="s">
        <v>9936</v>
      </c>
      <c r="AI877" s="600" t="str">
        <f>IFERROR(VLOOKUP(cppm_pr[[#This Row],[Order Number]],SPHERE!C:CC,39,0),"")</f>
        <v/>
      </c>
      <c r="AJ877" s="600" t="str">
        <f>IFERROR(VLOOKUP(cppm_pr[[#This Row],[Order Number]],'DC TM ONE'!B:CN,42,0),"")</f>
        <v/>
      </c>
      <c r="AK877" s="600"/>
      <c r="AL877" s="609">
        <v>45169</v>
      </c>
      <c r="AM877" s="603" t="s">
        <v>6533</v>
      </c>
      <c r="AN877" s="603" t="s">
        <v>4928</v>
      </c>
      <c r="AO877" s="603"/>
      <c r="AP877" s="603"/>
      <c r="AQ877" s="610"/>
      <c r="AR877" s="603">
        <v>3400038956</v>
      </c>
      <c r="AS877" s="603"/>
      <c r="AT877" s="610" t="s">
        <v>9937</v>
      </c>
      <c r="AU877" s="603"/>
      <c r="AV877" s="603"/>
      <c r="AW877" s="603"/>
      <c r="AX877" s="603"/>
      <c r="AY877" s="603"/>
      <c r="AZ877" s="603"/>
      <c r="BA877" s="603"/>
      <c r="BB877" s="603"/>
      <c r="BC877" s="603"/>
      <c r="BD877" s="603"/>
      <c r="BE877" s="603"/>
      <c r="BF877" s="603"/>
      <c r="BG877" s="603"/>
      <c r="BH877" s="603"/>
    </row>
    <row r="878" spans="1:60" ht="12" customHeight="1">
      <c r="A878" s="589">
        <v>875</v>
      </c>
      <c r="B878" s="589" t="s">
        <v>63</v>
      </c>
      <c r="C878" s="590" t="s">
        <v>267</v>
      </c>
      <c r="D878" s="591">
        <v>45192</v>
      </c>
      <c r="E878" s="589" t="s">
        <v>9938</v>
      </c>
      <c r="F878" s="592" t="s">
        <v>9939</v>
      </c>
      <c r="G878" s="592" t="s">
        <v>9940</v>
      </c>
      <c r="H878" s="592" t="s">
        <v>9941</v>
      </c>
      <c r="I878" s="589" t="s">
        <v>9942</v>
      </c>
      <c r="J878" s="589"/>
      <c r="K878" s="593" t="s">
        <v>9943</v>
      </c>
      <c r="L878" s="590" t="s">
        <v>1728</v>
      </c>
      <c r="M878" s="593"/>
      <c r="N878" s="590"/>
      <c r="O878" s="592"/>
      <c r="P878" s="655"/>
      <c r="Q878" s="655"/>
      <c r="R878" s="589">
        <f t="shared" si="13"/>
        <v>0</v>
      </c>
      <c r="S878" s="589"/>
      <c r="T878" s="596" t="str">
        <f>VLOOKUP(cppm_pr[[#This Row],[Status]],'All Link_LOV'!$I$32:$K$72,2,0)</f>
        <v>PO Issued</v>
      </c>
      <c r="U878" s="596" t="s">
        <v>22</v>
      </c>
      <c r="V878" s="592">
        <v>553</v>
      </c>
      <c r="W878" s="596"/>
      <c r="X878" s="592"/>
      <c r="Y878" s="592" t="s">
        <v>6058</v>
      </c>
      <c r="Z878" s="597">
        <v>45187</v>
      </c>
      <c r="AA878" s="598" t="s">
        <v>1841</v>
      </c>
      <c r="AB878" s="595">
        <v>15289</v>
      </c>
      <c r="AC878" s="595">
        <v>3133.92</v>
      </c>
      <c r="AD878" s="592" t="s">
        <v>6148</v>
      </c>
      <c r="AE878" s="592" t="s">
        <v>9944</v>
      </c>
      <c r="AF878" s="592" t="s">
        <v>6071</v>
      </c>
      <c r="AG878" s="592" t="s">
        <v>490</v>
      </c>
      <c r="AH878" s="589" t="s">
        <v>9945</v>
      </c>
      <c r="AI878" s="600" t="str">
        <f>IFERROR(VLOOKUP(cppm_pr[[#This Row],[Order Number]],SPHERE!C:CC,39,0),"")</f>
        <v/>
      </c>
      <c r="AJ878" s="600" t="str">
        <f>IFERROR(VLOOKUP(cppm_pr[[#This Row],[Order Number]],'DC TM ONE'!B:CN,42,0),"")</f>
        <v/>
      </c>
      <c r="AK878" s="589"/>
      <c r="AL878" s="599">
        <v>45169</v>
      </c>
      <c r="AM878" s="592" t="s">
        <v>6533</v>
      </c>
      <c r="AN878" s="592" t="s">
        <v>4928</v>
      </c>
      <c r="AO878" s="592"/>
      <c r="AP878" s="592"/>
      <c r="AQ878" s="598"/>
      <c r="AR878" s="592">
        <v>3400039099</v>
      </c>
      <c r="AS878" s="592"/>
      <c r="AT878" s="598" t="s">
        <v>9946</v>
      </c>
      <c r="AU878" s="592"/>
      <c r="AV878" s="592"/>
      <c r="AW878" s="592"/>
      <c r="AX878" s="592"/>
      <c r="AY878" s="592"/>
      <c r="AZ878" s="592"/>
      <c r="BA878" s="592"/>
      <c r="BB878" s="592"/>
      <c r="BC878" s="592"/>
      <c r="BD878" s="592"/>
      <c r="BE878" s="592"/>
      <c r="BF878" s="592"/>
      <c r="BG878" s="592"/>
      <c r="BH878" s="592"/>
    </row>
    <row r="879" spans="1:60" ht="12" customHeight="1">
      <c r="A879" s="600">
        <v>876</v>
      </c>
      <c r="B879" s="600" t="s">
        <v>73</v>
      </c>
      <c r="C879" s="601" t="s">
        <v>267</v>
      </c>
      <c r="D879" s="602"/>
      <c r="E879" s="843" t="s">
        <v>9947</v>
      </c>
      <c r="F879" s="603" t="s">
        <v>2586</v>
      </c>
      <c r="G879" s="603" t="s">
        <v>2585</v>
      </c>
      <c r="H879" s="603" t="s">
        <v>2583</v>
      </c>
      <c r="I879" s="600" t="s">
        <v>2582</v>
      </c>
      <c r="J879" s="600"/>
      <c r="K879" s="843" t="s">
        <v>9947</v>
      </c>
      <c r="L879" s="606" t="s">
        <v>57</v>
      </c>
      <c r="M879" s="843"/>
      <c r="N879" s="606"/>
      <c r="O879" s="603"/>
      <c r="P879" s="625"/>
      <c r="Q879" s="625"/>
      <c r="R879" s="600">
        <f t="shared" si="13"/>
        <v>0</v>
      </c>
      <c r="S879" s="600"/>
      <c r="T879" s="607" t="str">
        <f>VLOOKUP(cppm_pr[[#This Row],[Status]],'All Link_LOV'!$I$32:$K$72,2,0)</f>
        <v>PO Issued</v>
      </c>
      <c r="U879" s="607" t="s">
        <v>22</v>
      </c>
      <c r="V879" s="603">
        <v>554</v>
      </c>
      <c r="W879" s="607"/>
      <c r="X879" s="603"/>
      <c r="Y879" s="603" t="s">
        <v>6058</v>
      </c>
      <c r="Z879" s="608">
        <v>45187</v>
      </c>
      <c r="AA879" s="603" t="s">
        <v>2312</v>
      </c>
      <c r="AB879" s="606">
        <v>8757</v>
      </c>
      <c r="AC879" s="606">
        <v>394.8</v>
      </c>
      <c r="AD879" s="603" t="s">
        <v>6059</v>
      </c>
      <c r="AE879" s="603"/>
      <c r="AF879" s="603" t="s">
        <v>6071</v>
      </c>
      <c r="AG879" s="603" t="s">
        <v>490</v>
      </c>
      <c r="AH879" s="603" t="s">
        <v>2584</v>
      </c>
      <c r="AI879" s="600" t="str">
        <f>IFERROR(VLOOKUP(cppm_pr[[#This Row],[Order Number]],SPHERE!C:CC,39,0),"")</f>
        <v/>
      </c>
      <c r="AJ879" s="600" t="str">
        <f>IFERROR(VLOOKUP(cppm_pr[[#This Row],[Order Number]],'DC TM ONE'!B:CN,42,0),"")</f>
        <v/>
      </c>
      <c r="AK879" s="603"/>
      <c r="AL879" s="609">
        <v>45198</v>
      </c>
      <c r="AM879" s="603" t="s">
        <v>9948</v>
      </c>
      <c r="AN879" s="603" t="s">
        <v>4928</v>
      </c>
      <c r="AO879" s="603"/>
      <c r="AP879" s="603"/>
      <c r="AQ879" s="610"/>
      <c r="AR879" s="603">
        <v>3400038813</v>
      </c>
      <c r="AS879" s="603"/>
      <c r="AT879" s="610"/>
      <c r="AU879" s="603"/>
      <c r="AV879" s="603"/>
      <c r="AW879" s="603"/>
      <c r="AX879" s="603"/>
      <c r="AY879" s="603"/>
      <c r="AZ879" s="603"/>
      <c r="BA879" s="603"/>
      <c r="BB879" s="603"/>
      <c r="BC879" s="603"/>
      <c r="BD879" s="603"/>
      <c r="BE879" s="603"/>
      <c r="BF879" s="603"/>
      <c r="BG879" s="603"/>
      <c r="BH879" s="603"/>
    </row>
    <row r="880" spans="1:60" s="180" customFormat="1" ht="12" customHeight="1">
      <c r="A880" s="641">
        <v>877</v>
      </c>
      <c r="B880" s="641" t="s">
        <v>72</v>
      </c>
      <c r="C880" s="590" t="s">
        <v>269</v>
      </c>
      <c r="D880" s="640"/>
      <c r="E880" s="589" t="s">
        <v>6058</v>
      </c>
      <c r="F880" s="643" t="s">
        <v>9949</v>
      </c>
      <c r="G880" s="643" t="s">
        <v>9950</v>
      </c>
      <c r="H880" s="643" t="s">
        <v>9951</v>
      </c>
      <c r="I880" s="641" t="s">
        <v>9952</v>
      </c>
      <c r="J880" s="641"/>
      <c r="K880" s="642"/>
      <c r="L880" s="639" t="s">
        <v>52</v>
      </c>
      <c r="M880" s="642"/>
      <c r="N880" s="648"/>
      <c r="O880" s="643"/>
      <c r="P880" s="653"/>
      <c r="Q880" s="653"/>
      <c r="R880" s="641">
        <f t="shared" si="13"/>
        <v>0</v>
      </c>
      <c r="S880" s="641"/>
      <c r="T880" s="645" t="str">
        <f>VLOOKUP(cppm_pr[[#This Row],[Status]],'All Link_LOV'!$I$32:$K$72,2,0)</f>
        <v>Insufficient Budget</v>
      </c>
      <c r="U880" s="645" t="s">
        <v>22</v>
      </c>
      <c r="V880" s="643">
        <v>555</v>
      </c>
      <c r="W880" s="645"/>
      <c r="X880" s="643"/>
      <c r="Y880" s="643" t="s">
        <v>6058</v>
      </c>
      <c r="Z880" s="646">
        <v>45187</v>
      </c>
      <c r="AA880" s="647" t="s">
        <v>2555</v>
      </c>
      <c r="AB880" s="648">
        <v>12839</v>
      </c>
      <c r="AC880" s="648">
        <v>2840</v>
      </c>
      <c r="AD880" s="643" t="s">
        <v>6059</v>
      </c>
      <c r="AE880" s="643"/>
      <c r="AF880" s="643" t="s">
        <v>397</v>
      </c>
      <c r="AG880" s="592" t="s">
        <v>501</v>
      </c>
      <c r="AH880" s="643" t="s">
        <v>9953</v>
      </c>
      <c r="AI880" s="600" t="str">
        <f>IFERROR(VLOOKUP(cppm_pr[[#This Row],[Order Number]],SPHERE!C:CC,39,0),"")</f>
        <v/>
      </c>
      <c r="AJ880" s="600" t="str">
        <f>IFERROR(VLOOKUP(cppm_pr[[#This Row],[Order Number]],'DC TM ONE'!B:CN,42,0),"")</f>
        <v/>
      </c>
      <c r="AK880" s="643"/>
      <c r="AL880" s="649">
        <v>45199</v>
      </c>
      <c r="AM880" s="643" t="s">
        <v>9954</v>
      </c>
      <c r="AN880" s="643" t="s">
        <v>4928</v>
      </c>
      <c r="AO880" s="643"/>
      <c r="AP880" s="643"/>
      <c r="AQ880" s="647"/>
      <c r="AR880" s="643">
        <v>3400039858</v>
      </c>
      <c r="AS880" s="643"/>
      <c r="AT880" s="647"/>
      <c r="AU880" s="643"/>
      <c r="AV880" s="643"/>
      <c r="AW880" s="643"/>
      <c r="AX880" s="643"/>
      <c r="AY880" s="643"/>
      <c r="AZ880" s="643"/>
      <c r="BA880" s="643"/>
      <c r="BB880" s="643"/>
      <c r="BC880" s="643"/>
      <c r="BD880" s="643"/>
      <c r="BE880" s="643"/>
      <c r="BF880" s="643"/>
      <c r="BG880" s="643"/>
      <c r="BH880" s="643"/>
    </row>
    <row r="881" spans="1:60" s="180" customFormat="1" ht="12" customHeight="1">
      <c r="A881" s="617">
        <v>878</v>
      </c>
      <c r="B881" s="617" t="s">
        <v>72</v>
      </c>
      <c r="C881" s="601" t="s">
        <v>269</v>
      </c>
      <c r="D881" s="615"/>
      <c r="E881" s="600" t="s">
        <v>6058</v>
      </c>
      <c r="F881" s="620" t="s">
        <v>9949</v>
      </c>
      <c r="G881" s="620" t="s">
        <v>9950</v>
      </c>
      <c r="H881" s="620" t="s">
        <v>9951</v>
      </c>
      <c r="I881" s="617" t="s">
        <v>9955</v>
      </c>
      <c r="J881" s="617"/>
      <c r="K881" s="616"/>
      <c r="L881" s="622" t="s">
        <v>52</v>
      </c>
      <c r="M881" s="616"/>
      <c r="N881" s="622"/>
      <c r="O881" s="620"/>
      <c r="P881" s="618"/>
      <c r="Q881" s="618"/>
      <c r="R881" s="617">
        <f t="shared" si="13"/>
        <v>0</v>
      </c>
      <c r="S881" s="617"/>
      <c r="T881" s="619" t="str">
        <f>VLOOKUP(cppm_pr[[#This Row],[Status]],'All Link_LOV'!$I$32:$K$72,2,0)</f>
        <v>Insufficient Budget</v>
      </c>
      <c r="U881" s="619" t="s">
        <v>22</v>
      </c>
      <c r="V881" s="620">
        <v>556</v>
      </c>
      <c r="W881" s="619"/>
      <c r="X881" s="620"/>
      <c r="Y881" s="620" t="s">
        <v>6058</v>
      </c>
      <c r="Z881" s="621">
        <v>45187</v>
      </c>
      <c r="AA881" s="620" t="s">
        <v>2555</v>
      </c>
      <c r="AB881" s="622">
        <v>12839</v>
      </c>
      <c r="AC881" s="622">
        <v>4195.34</v>
      </c>
      <c r="AD881" s="620" t="s">
        <v>6059</v>
      </c>
      <c r="AE881" s="620"/>
      <c r="AF881" s="620" t="s">
        <v>397</v>
      </c>
      <c r="AG881" s="603" t="s">
        <v>501</v>
      </c>
      <c r="AH881" s="620" t="s">
        <v>9953</v>
      </c>
      <c r="AI881" s="600" t="str">
        <f>IFERROR(VLOOKUP(cppm_pr[[#This Row],[Order Number]],SPHERE!C:CC,39,0),"")</f>
        <v/>
      </c>
      <c r="AJ881" s="600" t="str">
        <f>IFERROR(VLOOKUP(cppm_pr[[#This Row],[Order Number]],'DC TM ONE'!B:CN,42,0),"")</f>
        <v/>
      </c>
      <c r="AK881" s="620"/>
      <c r="AL881" s="623">
        <v>45199</v>
      </c>
      <c r="AM881" s="620" t="s">
        <v>9954</v>
      </c>
      <c r="AN881" s="620" t="s">
        <v>4928</v>
      </c>
      <c r="AO881" s="620"/>
      <c r="AP881" s="620"/>
      <c r="AQ881" s="624"/>
      <c r="AR881" s="620">
        <v>3400039858</v>
      </c>
      <c r="AS881" s="620"/>
      <c r="AT881" s="624"/>
      <c r="AU881" s="620"/>
      <c r="AV881" s="620"/>
      <c r="AW881" s="620"/>
      <c r="AX881" s="620"/>
      <c r="AY881" s="620"/>
      <c r="AZ881" s="620"/>
      <c r="BA881" s="620"/>
      <c r="BB881" s="620"/>
      <c r="BC881" s="620"/>
      <c r="BD881" s="620"/>
      <c r="BE881" s="620"/>
      <c r="BF881" s="620"/>
      <c r="BG881" s="620"/>
      <c r="BH881" s="620"/>
    </row>
    <row r="882" spans="1:60" ht="12" customHeight="1">
      <c r="A882" s="589">
        <v>879</v>
      </c>
      <c r="B882" s="589" t="s">
        <v>5997</v>
      </c>
      <c r="C882" s="590" t="s">
        <v>267</v>
      </c>
      <c r="D882" s="591">
        <v>45188</v>
      </c>
      <c r="E882" s="589" t="s">
        <v>6058</v>
      </c>
      <c r="F882" s="592" t="s">
        <v>9956</v>
      </c>
      <c r="G882" s="592" t="s">
        <v>9957</v>
      </c>
      <c r="H882" s="592" t="s">
        <v>9958</v>
      </c>
      <c r="I882" s="589" t="s">
        <v>9959</v>
      </c>
      <c r="J882" s="589"/>
      <c r="K882" s="593"/>
      <c r="L882" s="590" t="s">
        <v>1264</v>
      </c>
      <c r="M882" s="593"/>
      <c r="N882" s="595"/>
      <c r="O882" s="592"/>
      <c r="P882" s="655"/>
      <c r="Q882" s="655"/>
      <c r="R882" s="589">
        <f t="shared" si="13"/>
        <v>0</v>
      </c>
      <c r="S882" s="589"/>
      <c r="T882" s="596" t="str">
        <f>VLOOKUP(cppm_pr[[#This Row],[Status]],'All Link_LOV'!$I$32:$K$72,2,0)</f>
        <v>PO Issued</v>
      </c>
      <c r="U882" s="596" t="s">
        <v>22</v>
      </c>
      <c r="V882" s="592">
        <v>557</v>
      </c>
      <c r="W882" s="596"/>
      <c r="X882" s="592"/>
      <c r="Y882" s="592" t="s">
        <v>6058</v>
      </c>
      <c r="Z882" s="597">
        <v>45187</v>
      </c>
      <c r="AA882" s="598" t="s">
        <v>7693</v>
      </c>
      <c r="AB882" s="595">
        <v>1000</v>
      </c>
      <c r="AC882" s="595">
        <v>824.24</v>
      </c>
      <c r="AD882" s="592" t="s">
        <v>6059</v>
      </c>
      <c r="AE882" s="592"/>
      <c r="AF882" s="592" t="s">
        <v>398</v>
      </c>
      <c r="AG882" s="592" t="s">
        <v>492</v>
      </c>
      <c r="AH882" s="592" t="s">
        <v>9960</v>
      </c>
      <c r="AI882" s="600" t="str">
        <f>IFERROR(VLOOKUP(cppm_pr[[#This Row],[Order Number]],SPHERE!C:CC,39,0),"")</f>
        <v/>
      </c>
      <c r="AJ882" s="600" t="str">
        <f>IFERROR(VLOOKUP(cppm_pr[[#This Row],[Order Number]],'DC TM ONE'!B:CN,42,0),"")</f>
        <v/>
      </c>
      <c r="AK882" s="592"/>
      <c r="AL882" s="599">
        <v>45230</v>
      </c>
      <c r="AM882" s="592" t="s">
        <v>9961</v>
      </c>
      <c r="AN882" s="592" t="s">
        <v>4928</v>
      </c>
      <c r="AO882" s="592"/>
      <c r="AP882" s="592"/>
      <c r="AQ882" s="598"/>
      <c r="AR882" s="592">
        <v>3400038662</v>
      </c>
      <c r="AS882" s="592"/>
      <c r="AT882" s="598"/>
      <c r="AU882" s="592"/>
      <c r="AV882" s="592"/>
      <c r="AW882" s="592"/>
      <c r="AX882" s="592"/>
      <c r="AY882" s="592"/>
      <c r="AZ882" s="592"/>
      <c r="BA882" s="592"/>
      <c r="BB882" s="592"/>
      <c r="BC882" s="592"/>
      <c r="BD882" s="592"/>
      <c r="BE882" s="592"/>
      <c r="BF882" s="592"/>
      <c r="BG882" s="592"/>
      <c r="BH882" s="592"/>
    </row>
    <row r="883" spans="1:60" ht="12" customHeight="1">
      <c r="A883" s="600">
        <v>880</v>
      </c>
      <c r="B883" s="600" t="s">
        <v>78</v>
      </c>
      <c r="C883" s="601" t="s">
        <v>267</v>
      </c>
      <c r="D883" s="602"/>
      <c r="E883" s="600" t="s">
        <v>6058</v>
      </c>
      <c r="F883" s="603" t="s">
        <v>2738</v>
      </c>
      <c r="G883" s="603" t="s">
        <v>2737</v>
      </c>
      <c r="H883" s="603" t="s">
        <v>2736</v>
      </c>
      <c r="I883" s="600" t="s">
        <v>2734</v>
      </c>
      <c r="J883" s="600"/>
      <c r="K883" s="611"/>
      <c r="L883" s="606" t="s">
        <v>1701</v>
      </c>
      <c r="M883" s="611"/>
      <c r="N883" s="606"/>
      <c r="O883" s="603"/>
      <c r="P883" s="625"/>
      <c r="Q883" s="625"/>
      <c r="R883" s="600">
        <f t="shared" si="13"/>
        <v>0</v>
      </c>
      <c r="S883" s="600"/>
      <c r="T883" s="607" t="str">
        <f>VLOOKUP(cppm_pr[[#This Row],[Status]],'All Link_LOV'!$I$32:$K$72,2,0)</f>
        <v>PO Issued</v>
      </c>
      <c r="U883" s="607" t="s">
        <v>22</v>
      </c>
      <c r="V883" s="603">
        <v>558</v>
      </c>
      <c r="W883" s="607"/>
      <c r="X883" s="603"/>
      <c r="Y883" s="603" t="s">
        <v>6058</v>
      </c>
      <c r="Z883" s="608">
        <v>45187</v>
      </c>
      <c r="AA883" s="603" t="s">
        <v>6814</v>
      </c>
      <c r="AB883" s="606">
        <v>7015</v>
      </c>
      <c r="AC883" s="606">
        <v>5650.48</v>
      </c>
      <c r="AD883" s="603" t="s">
        <v>6059</v>
      </c>
      <c r="AE883" s="603"/>
      <c r="AF883" s="603" t="s">
        <v>398</v>
      </c>
      <c r="AG883" s="603" t="s">
        <v>488</v>
      </c>
      <c r="AH883" s="603" t="s">
        <v>9354</v>
      </c>
      <c r="AI883" s="600" t="str">
        <f>IFERROR(VLOOKUP(cppm_pr[[#This Row],[Order Number]],SPHERE!C:CC,39,0),"")</f>
        <v/>
      </c>
      <c r="AJ883" s="600" t="str">
        <f>IFERROR(VLOOKUP(cppm_pr[[#This Row],[Order Number]],'DC TM ONE'!B:CN,42,0),"")</f>
        <v/>
      </c>
      <c r="AK883" s="603"/>
      <c r="AL883" s="609">
        <v>45199</v>
      </c>
      <c r="AM883" s="603" t="s">
        <v>6816</v>
      </c>
      <c r="AN883" s="603" t="s">
        <v>4928</v>
      </c>
      <c r="AO883" s="603" t="s">
        <v>2734</v>
      </c>
      <c r="AP883" s="603"/>
      <c r="AQ883" s="610"/>
      <c r="AR883" s="603">
        <v>3400041574</v>
      </c>
      <c r="AS883" s="603" t="s">
        <v>4302</v>
      </c>
      <c r="AT883" s="610"/>
      <c r="AU883" s="603"/>
      <c r="AV883" s="603"/>
      <c r="AW883" s="603"/>
      <c r="AX883" s="603"/>
      <c r="AY883" s="603"/>
      <c r="AZ883" s="603"/>
      <c r="BA883" s="603"/>
      <c r="BB883" s="603"/>
      <c r="BC883" s="603"/>
      <c r="BD883" s="603"/>
      <c r="BE883" s="603"/>
      <c r="BF883" s="603"/>
      <c r="BG883" s="603"/>
      <c r="BH883" s="603"/>
    </row>
    <row r="884" spans="1:60" ht="12" customHeight="1">
      <c r="A884" s="589">
        <v>881</v>
      </c>
      <c r="B884" s="589" t="s">
        <v>63</v>
      </c>
      <c r="C884" s="590" t="s">
        <v>267</v>
      </c>
      <c r="D884" s="591">
        <v>45192</v>
      </c>
      <c r="E884" s="589" t="s">
        <v>9962</v>
      </c>
      <c r="F884" s="592" t="s">
        <v>9963</v>
      </c>
      <c r="G884" s="592" t="s">
        <v>9964</v>
      </c>
      <c r="H884" s="592" t="s">
        <v>9965</v>
      </c>
      <c r="I884" s="589" t="s">
        <v>9966</v>
      </c>
      <c r="J884" s="589"/>
      <c r="K884" s="593" t="s">
        <v>9967</v>
      </c>
      <c r="L884" s="590" t="s">
        <v>1728</v>
      </c>
      <c r="M884" s="593"/>
      <c r="N884" s="590"/>
      <c r="O884" s="592"/>
      <c r="P884" s="655"/>
      <c r="Q884" s="655"/>
      <c r="R884" s="589">
        <f t="shared" si="13"/>
        <v>0</v>
      </c>
      <c r="S884" s="589"/>
      <c r="T884" s="596" t="str">
        <f>VLOOKUP(cppm_pr[[#This Row],[Status]],'All Link_LOV'!$I$32:$K$72,2,0)</f>
        <v>PO Issued</v>
      </c>
      <c r="U884" s="596" t="s">
        <v>22</v>
      </c>
      <c r="V884" s="592">
        <v>559</v>
      </c>
      <c r="W884" s="596"/>
      <c r="X884" s="592"/>
      <c r="Y884" s="592" t="s">
        <v>6058</v>
      </c>
      <c r="Z884" s="597">
        <v>45187</v>
      </c>
      <c r="AA884" s="598" t="s">
        <v>1841</v>
      </c>
      <c r="AB884" s="595">
        <v>6614</v>
      </c>
      <c r="AC884" s="595">
        <v>6460.47</v>
      </c>
      <c r="AD884" s="592" t="s">
        <v>6148</v>
      </c>
      <c r="AE884" s="592" t="s">
        <v>9968</v>
      </c>
      <c r="AF884" s="592" t="s">
        <v>6071</v>
      </c>
      <c r="AG884" s="592" t="s">
        <v>490</v>
      </c>
      <c r="AH884" s="589" t="s">
        <v>9969</v>
      </c>
      <c r="AI884" s="600" t="str">
        <f>IFERROR(VLOOKUP(cppm_pr[[#This Row],[Order Number]],SPHERE!C:CC,39,0),"")</f>
        <v/>
      </c>
      <c r="AJ884" s="600" t="str">
        <f>IFERROR(VLOOKUP(cppm_pr[[#This Row],[Order Number]],'DC TM ONE'!B:CN,42,0),"")</f>
        <v/>
      </c>
      <c r="AK884" s="589"/>
      <c r="AL884" s="599">
        <v>45230</v>
      </c>
      <c r="AM884" s="592" t="s">
        <v>6533</v>
      </c>
      <c r="AN884" s="592" t="s">
        <v>4928</v>
      </c>
      <c r="AO884" s="592"/>
      <c r="AP884" s="592"/>
      <c r="AQ884" s="598"/>
      <c r="AR884" s="592" t="s">
        <v>6533</v>
      </c>
      <c r="AS884" s="592"/>
      <c r="AT884" s="598" t="s">
        <v>9970</v>
      </c>
      <c r="AU884" s="592"/>
      <c r="AV884" s="592"/>
      <c r="AW884" s="592"/>
      <c r="AX884" s="592"/>
      <c r="AY884" s="592"/>
      <c r="AZ884" s="592"/>
      <c r="BA884" s="592"/>
      <c r="BB884" s="592"/>
      <c r="BC884" s="592"/>
      <c r="BD884" s="592"/>
      <c r="BE884" s="592"/>
      <c r="BF884" s="592"/>
      <c r="BG884" s="592"/>
      <c r="BH884" s="592"/>
    </row>
    <row r="885" spans="1:60" ht="12" customHeight="1">
      <c r="A885" s="600">
        <v>882</v>
      </c>
      <c r="B885" s="600" t="s">
        <v>72</v>
      </c>
      <c r="C885" s="601" t="s">
        <v>267</v>
      </c>
      <c r="D885" s="602">
        <v>45188</v>
      </c>
      <c r="E885" s="600" t="s">
        <v>9971</v>
      </c>
      <c r="F885" s="603" t="s">
        <v>2244</v>
      </c>
      <c r="G885" s="603" t="s">
        <v>2243</v>
      </c>
      <c r="H885" s="603" t="s">
        <v>2241</v>
      </c>
      <c r="I885" s="600" t="s">
        <v>3599</v>
      </c>
      <c r="J885" s="600"/>
      <c r="K885" s="611"/>
      <c r="L885" s="606" t="s">
        <v>52</v>
      </c>
      <c r="M885" s="611"/>
      <c r="N885" s="606"/>
      <c r="O885" s="603"/>
      <c r="P885" s="625"/>
      <c r="Q885" s="625"/>
      <c r="R885" s="600">
        <f t="shared" si="13"/>
        <v>0</v>
      </c>
      <c r="S885" s="600"/>
      <c r="T885" s="607" t="str">
        <f>VLOOKUP(cppm_pr[[#This Row],[Status]],'All Link_LOV'!$I$32:$K$72,2,0)</f>
        <v>PO Issued</v>
      </c>
      <c r="U885" s="607" t="s">
        <v>22</v>
      </c>
      <c r="V885" s="603">
        <v>560</v>
      </c>
      <c r="W885" s="607"/>
      <c r="X885" s="603"/>
      <c r="Y885" s="603" t="s">
        <v>6058</v>
      </c>
      <c r="Z885" s="608">
        <v>45187</v>
      </c>
      <c r="AA885" s="603" t="s">
        <v>1649</v>
      </c>
      <c r="AB885" s="606">
        <v>13124</v>
      </c>
      <c r="AC885" s="606">
        <v>10505.39</v>
      </c>
      <c r="AD885" s="603" t="s">
        <v>6059</v>
      </c>
      <c r="AE885" s="603"/>
      <c r="AF885" s="603" t="s">
        <v>6071</v>
      </c>
      <c r="AG885" s="603" t="s">
        <v>490</v>
      </c>
      <c r="AH885" s="603" t="s">
        <v>2242</v>
      </c>
      <c r="AI885" s="600" t="str">
        <f>IFERROR(VLOOKUP(cppm_pr[[#This Row],[Order Number]],SPHERE!C:CC,39,0),"")</f>
        <v/>
      </c>
      <c r="AJ885" s="600" t="str">
        <f>IFERROR(VLOOKUP(cppm_pr[[#This Row],[Order Number]],'DC TM ONE'!B:CN,42,0),"")</f>
        <v/>
      </c>
      <c r="AK885" s="603"/>
      <c r="AL885" s="609">
        <v>45199</v>
      </c>
      <c r="AM885" s="603" t="s">
        <v>9758</v>
      </c>
      <c r="AN885" s="603" t="s">
        <v>4928</v>
      </c>
      <c r="AO885" s="603"/>
      <c r="AP885" s="603"/>
      <c r="AQ885" s="610"/>
      <c r="AR885" s="603">
        <v>3400038918</v>
      </c>
      <c r="AS885" s="603"/>
      <c r="AT885" s="610"/>
      <c r="AU885" s="603"/>
      <c r="AV885" s="603"/>
      <c r="AW885" s="603"/>
      <c r="AX885" s="603"/>
      <c r="AY885" s="603"/>
      <c r="AZ885" s="603"/>
      <c r="BA885" s="603"/>
      <c r="BB885" s="603"/>
      <c r="BC885" s="603"/>
      <c r="BD885" s="603"/>
      <c r="BE885" s="603"/>
      <c r="BF885" s="603"/>
      <c r="BG885" s="603"/>
      <c r="BH885" s="603"/>
    </row>
    <row r="886" spans="1:60" ht="12" customHeight="1">
      <c r="A886" s="589">
        <v>883</v>
      </c>
      <c r="B886" s="589" t="s">
        <v>71</v>
      </c>
      <c r="C886" s="590" t="s">
        <v>267</v>
      </c>
      <c r="D886" s="591"/>
      <c r="E886" s="589" t="s">
        <v>9972</v>
      </c>
      <c r="F886" s="592" t="s">
        <v>9973</v>
      </c>
      <c r="G886" s="592" t="s">
        <v>9974</v>
      </c>
      <c r="H886" s="592" t="s">
        <v>9975</v>
      </c>
      <c r="I886" s="589" t="s">
        <v>9976</v>
      </c>
      <c r="J886" s="589"/>
      <c r="K886" s="593"/>
      <c r="L886" s="590" t="s">
        <v>55</v>
      </c>
      <c r="M886" s="593"/>
      <c r="N886" s="595"/>
      <c r="O886" s="592"/>
      <c r="P886" s="655"/>
      <c r="Q886" s="655"/>
      <c r="R886" s="589">
        <f t="shared" si="13"/>
        <v>0</v>
      </c>
      <c r="S886" s="589"/>
      <c r="T886" s="596" t="str">
        <f>VLOOKUP(cppm_pr[[#This Row],[Status]],'All Link_LOV'!$I$32:$K$72,2,0)</f>
        <v>PO Issued</v>
      </c>
      <c r="U886" s="596" t="s">
        <v>22</v>
      </c>
      <c r="V886" s="592">
        <v>561</v>
      </c>
      <c r="W886" s="596"/>
      <c r="X886" s="592"/>
      <c r="Y886" s="592" t="s">
        <v>6058</v>
      </c>
      <c r="Z886" s="597">
        <v>45188</v>
      </c>
      <c r="AA886" s="598" t="s">
        <v>1958</v>
      </c>
      <c r="AB886" s="595">
        <v>2101</v>
      </c>
      <c r="AC886" s="595">
        <v>1120</v>
      </c>
      <c r="AD886" s="592" t="s">
        <v>6148</v>
      </c>
      <c r="AE886" s="592" t="s">
        <v>9977</v>
      </c>
      <c r="AF886" s="592" t="s">
        <v>6071</v>
      </c>
      <c r="AG886" s="592" t="s">
        <v>490</v>
      </c>
      <c r="AH886" s="589" t="s">
        <v>9978</v>
      </c>
      <c r="AI886" s="600" t="str">
        <f>IFERROR(VLOOKUP(cppm_pr[[#This Row],[Order Number]],SPHERE!C:CC,39,0),"")</f>
        <v/>
      </c>
      <c r="AJ886" s="600" t="str">
        <f>IFERROR(VLOOKUP(cppm_pr[[#This Row],[Order Number]],'DC TM ONE'!B:CN,42,0),"")</f>
        <v/>
      </c>
      <c r="AK886" s="589"/>
      <c r="AL886" s="599">
        <v>45129</v>
      </c>
      <c r="AM886" s="592" t="s">
        <v>8213</v>
      </c>
      <c r="AN886" s="592" t="s">
        <v>4928</v>
      </c>
      <c r="AO886" s="592"/>
      <c r="AP886" s="592"/>
      <c r="AQ886" s="598"/>
      <c r="AR886" s="592">
        <v>3400038940</v>
      </c>
      <c r="AS886" s="592"/>
      <c r="AT886" s="598" t="s">
        <v>9979</v>
      </c>
      <c r="AU886" s="592"/>
      <c r="AV886" s="592"/>
      <c r="AW886" s="592"/>
      <c r="AX886" s="592"/>
      <c r="AY886" s="592"/>
      <c r="AZ886" s="592"/>
      <c r="BA886" s="592"/>
      <c r="BB886" s="592"/>
      <c r="BC886" s="592"/>
      <c r="BD886" s="592"/>
      <c r="BE886" s="592"/>
      <c r="BF886" s="592"/>
      <c r="BG886" s="592"/>
      <c r="BH886" s="592"/>
    </row>
    <row r="887" spans="1:60" ht="12" customHeight="1">
      <c r="A887" s="600">
        <v>884</v>
      </c>
      <c r="B887" s="600" t="s">
        <v>71</v>
      </c>
      <c r="C887" s="601" t="s">
        <v>267</v>
      </c>
      <c r="D887" s="602"/>
      <c r="E887" s="600" t="s">
        <v>9980</v>
      </c>
      <c r="F887" s="603" t="s">
        <v>724</v>
      </c>
      <c r="G887" s="603" t="s">
        <v>9053</v>
      </c>
      <c r="H887" s="603" t="s">
        <v>114</v>
      </c>
      <c r="I887" s="600" t="s">
        <v>9054</v>
      </c>
      <c r="J887" s="600"/>
      <c r="K887" s="611"/>
      <c r="L887" s="606" t="s">
        <v>55</v>
      </c>
      <c r="M887" s="611"/>
      <c r="N887" s="606"/>
      <c r="O887" s="603"/>
      <c r="P887" s="625"/>
      <c r="Q887" s="625"/>
      <c r="R887" s="600">
        <f t="shared" si="13"/>
        <v>0</v>
      </c>
      <c r="S887" s="600"/>
      <c r="T887" s="607" t="str">
        <f>VLOOKUP(cppm_pr[[#This Row],[Status]],'All Link_LOV'!$I$32:$K$72,2,0)</f>
        <v>PO Issued</v>
      </c>
      <c r="U887" s="607" t="s">
        <v>22</v>
      </c>
      <c r="V887" s="603">
        <v>562</v>
      </c>
      <c r="W887" s="607"/>
      <c r="X887" s="603"/>
      <c r="Y887" s="603" t="s">
        <v>6058</v>
      </c>
      <c r="Z887" s="608">
        <v>45188</v>
      </c>
      <c r="AA887" s="603" t="s">
        <v>1958</v>
      </c>
      <c r="AB887" s="606">
        <v>64196</v>
      </c>
      <c r="AC887" s="606">
        <v>2243.61</v>
      </c>
      <c r="AD887" s="603" t="s">
        <v>6148</v>
      </c>
      <c r="AE887" s="603" t="s">
        <v>9981</v>
      </c>
      <c r="AF887" s="603" t="s">
        <v>398</v>
      </c>
      <c r="AG887" s="603" t="s">
        <v>488</v>
      </c>
      <c r="AH887" s="600" t="s">
        <v>9982</v>
      </c>
      <c r="AI887" s="600" t="str">
        <f>IFERROR(VLOOKUP(cppm_pr[[#This Row],[Order Number]],SPHERE!C:CC,39,0),"")</f>
        <v/>
      </c>
      <c r="AJ887" s="600" t="str">
        <f>IFERROR(VLOOKUP(cppm_pr[[#This Row],[Order Number]],'DC TM ONE'!B:CN,42,0),"")</f>
        <v/>
      </c>
      <c r="AK887" s="600"/>
      <c r="AL887" s="609">
        <v>45191</v>
      </c>
      <c r="AM887" s="603" t="s">
        <v>9983</v>
      </c>
      <c r="AN887" s="603" t="s">
        <v>4928</v>
      </c>
      <c r="AO887" s="603"/>
      <c r="AP887" s="603"/>
      <c r="AQ887" s="610"/>
      <c r="AR887" s="603">
        <v>3400038496</v>
      </c>
      <c r="AS887" s="603"/>
      <c r="AT887" s="610" t="s">
        <v>9984</v>
      </c>
      <c r="AU887" s="603"/>
      <c r="AV887" s="603"/>
      <c r="AW887" s="603"/>
      <c r="AX887" s="603"/>
      <c r="AY887" s="603"/>
      <c r="AZ887" s="603"/>
      <c r="BA887" s="603"/>
      <c r="BB887" s="603"/>
      <c r="BC887" s="603"/>
      <c r="BD887" s="603"/>
      <c r="BE887" s="603"/>
      <c r="BF887" s="603"/>
      <c r="BG887" s="603"/>
      <c r="BH887" s="603"/>
    </row>
    <row r="888" spans="1:60" ht="12" customHeight="1">
      <c r="A888" s="589">
        <v>885</v>
      </c>
      <c r="B888" s="589" t="s">
        <v>6009</v>
      </c>
      <c r="C888" s="590" t="s">
        <v>267</v>
      </c>
      <c r="D888" s="591"/>
      <c r="E888" s="596" t="s">
        <v>9985</v>
      </c>
      <c r="F888" s="592" t="s">
        <v>2337</v>
      </c>
      <c r="G888" s="592" t="s">
        <v>2336</v>
      </c>
      <c r="H888" s="592" t="s">
        <v>2334</v>
      </c>
      <c r="I888" s="589" t="s">
        <v>9986</v>
      </c>
      <c r="J888" s="589"/>
      <c r="K888" s="596" t="s">
        <v>9985</v>
      </c>
      <c r="L888" s="590" t="s">
        <v>57</v>
      </c>
      <c r="M888" s="596"/>
      <c r="N888" s="595"/>
      <c r="O888" s="592"/>
      <c r="P888" s="655"/>
      <c r="Q888" s="655"/>
      <c r="R888" s="589">
        <f t="shared" si="13"/>
        <v>0</v>
      </c>
      <c r="S888" s="589"/>
      <c r="T888" s="596" t="str">
        <f>VLOOKUP(cppm_pr[[#This Row],[Status]],'All Link_LOV'!$I$32:$K$72,2,0)</f>
        <v>PO Issued</v>
      </c>
      <c r="U888" s="596" t="s">
        <v>22</v>
      </c>
      <c r="V888" s="592">
        <v>563</v>
      </c>
      <c r="W888" s="596"/>
      <c r="X888" s="592"/>
      <c r="Y888" s="592" t="s">
        <v>6058</v>
      </c>
      <c r="Z888" s="597">
        <v>45188</v>
      </c>
      <c r="AA888" s="598" t="s">
        <v>2312</v>
      </c>
      <c r="AB888" s="595">
        <v>7789</v>
      </c>
      <c r="AC888" s="595">
        <v>377.8</v>
      </c>
      <c r="AD888" s="592" t="s">
        <v>6059</v>
      </c>
      <c r="AE888" s="592"/>
      <c r="AF888" s="592" t="s">
        <v>6071</v>
      </c>
      <c r="AG888" s="592" t="s">
        <v>491</v>
      </c>
      <c r="AH888" s="592" t="s">
        <v>9987</v>
      </c>
      <c r="AI888" s="600" t="str">
        <f>IFERROR(VLOOKUP(cppm_pr[[#This Row],[Order Number]],SPHERE!C:CC,39,0),"")</f>
        <v/>
      </c>
      <c r="AJ888" s="600" t="str">
        <f>IFERROR(VLOOKUP(cppm_pr[[#This Row],[Order Number]],'DC TM ONE'!B:CN,42,0),"")</f>
        <v/>
      </c>
      <c r="AK888" s="592"/>
      <c r="AL888" s="599">
        <v>45195</v>
      </c>
      <c r="AM888" s="592" t="s">
        <v>9988</v>
      </c>
      <c r="AN888" s="592" t="s">
        <v>4928</v>
      </c>
      <c r="AO888" s="592"/>
      <c r="AP888" s="592"/>
      <c r="AQ888" s="598"/>
      <c r="AR888" s="592">
        <v>3400038998</v>
      </c>
      <c r="AS888" s="592"/>
      <c r="AT888" s="598"/>
      <c r="AU888" s="592"/>
      <c r="AV888" s="592"/>
      <c r="AW888" s="592"/>
      <c r="AX888" s="592"/>
      <c r="AY888" s="592"/>
      <c r="AZ888" s="592"/>
      <c r="BA888" s="592"/>
      <c r="BB888" s="592"/>
      <c r="BC888" s="592"/>
      <c r="BD888" s="592"/>
      <c r="BE888" s="592"/>
      <c r="BF888" s="592"/>
      <c r="BG888" s="592"/>
      <c r="BH888" s="592"/>
    </row>
    <row r="889" spans="1:60" s="549" customFormat="1" ht="12" customHeight="1">
      <c r="A889" s="717">
        <v>886</v>
      </c>
      <c r="B889" s="717" t="s">
        <v>77</v>
      </c>
      <c r="C889" s="601" t="s">
        <v>254</v>
      </c>
      <c r="D889" s="719"/>
      <c r="E889" s="600" t="s">
        <v>6058</v>
      </c>
      <c r="F889" s="723" t="s">
        <v>2759</v>
      </c>
      <c r="G889" s="723" t="s">
        <v>2758</v>
      </c>
      <c r="H889" s="723" t="s">
        <v>2757</v>
      </c>
      <c r="I889" s="717" t="s">
        <v>8227</v>
      </c>
      <c r="J889" s="717"/>
      <c r="K889" s="720"/>
      <c r="L889" s="595" t="s">
        <v>1691</v>
      </c>
      <c r="M889" s="720"/>
      <c r="N889" s="725"/>
      <c r="O889" s="723"/>
      <c r="P889" s="721"/>
      <c r="Q889" s="721"/>
      <c r="R889" s="717">
        <f t="shared" si="13"/>
        <v>0</v>
      </c>
      <c r="S889" s="717"/>
      <c r="T889" s="722" t="str">
        <f>VLOOKUP(cppm_pr[[#This Row],[Status]],'All Link_LOV'!$I$32:$K$72,2,0)</f>
        <v>PO Issued</v>
      </c>
      <c r="U889" s="722" t="s">
        <v>22</v>
      </c>
      <c r="V889" s="723">
        <v>564</v>
      </c>
      <c r="W889" s="722"/>
      <c r="X889" s="723"/>
      <c r="Y889" s="723" t="s">
        <v>6058</v>
      </c>
      <c r="Z889" s="724">
        <v>45188</v>
      </c>
      <c r="AA889" s="723" t="s">
        <v>4258</v>
      </c>
      <c r="AB889" s="725">
        <v>41781</v>
      </c>
      <c r="AC889" s="725">
        <v>25507.67</v>
      </c>
      <c r="AD889" s="723" t="s">
        <v>6059</v>
      </c>
      <c r="AE889" s="723"/>
      <c r="AF889" s="723" t="s">
        <v>398</v>
      </c>
      <c r="AG889" s="723" t="s">
        <v>488</v>
      </c>
      <c r="AH889" s="723" t="s">
        <v>8226</v>
      </c>
      <c r="AI889" s="600" t="str">
        <f>IFERROR(VLOOKUP(cppm_pr[[#This Row],[Order Number]],SPHERE!C:CC,39,0),"")</f>
        <v/>
      </c>
      <c r="AJ889" s="600" t="str">
        <f>IFERROR(VLOOKUP(cppm_pr[[#This Row],[Order Number]],'DC TM ONE'!B:CN,42,0),"")</f>
        <v/>
      </c>
      <c r="AK889" s="723"/>
      <c r="AL889" s="726">
        <v>45199</v>
      </c>
      <c r="AM889" s="723" t="s">
        <v>5098</v>
      </c>
      <c r="AN889" s="723" t="s">
        <v>4928</v>
      </c>
      <c r="AO889" s="723"/>
      <c r="AP889" s="723"/>
      <c r="AQ889" s="727"/>
      <c r="AR889" s="723">
        <v>3400039025</v>
      </c>
      <c r="AS889" s="723"/>
      <c r="AT889" s="727"/>
      <c r="AU889" s="723"/>
      <c r="AV889" s="723"/>
      <c r="AW889" s="723"/>
      <c r="AX889" s="723"/>
      <c r="AY889" s="723"/>
      <c r="AZ889" s="723"/>
      <c r="BA889" s="723"/>
      <c r="BB889" s="723"/>
      <c r="BC889" s="723"/>
      <c r="BD889" s="723"/>
      <c r="BE889" s="723"/>
      <c r="BF889" s="723"/>
      <c r="BG889" s="723"/>
      <c r="BH889" s="723"/>
    </row>
    <row r="890" spans="1:60" ht="12" customHeight="1">
      <c r="A890" s="589">
        <v>887</v>
      </c>
      <c r="B890" s="589" t="s">
        <v>6009</v>
      </c>
      <c r="C890" s="590" t="s">
        <v>267</v>
      </c>
      <c r="D890" s="591"/>
      <c r="E890" s="932" t="s">
        <v>9989</v>
      </c>
      <c r="F890" s="592" t="s">
        <v>1289</v>
      </c>
      <c r="G890" s="592" t="s">
        <v>2927</v>
      </c>
      <c r="H890" s="592" t="s">
        <v>1287</v>
      </c>
      <c r="I890" s="728" t="s">
        <v>2926</v>
      </c>
      <c r="J890" s="589"/>
      <c r="K890" s="932" t="s">
        <v>9989</v>
      </c>
      <c r="L890" s="590" t="s">
        <v>57</v>
      </c>
      <c r="M890" s="991"/>
      <c r="N890" s="595"/>
      <c r="O890" s="592"/>
      <c r="P890" s="655"/>
      <c r="Q890" s="655"/>
      <c r="R890" s="589">
        <f t="shared" si="13"/>
        <v>0</v>
      </c>
      <c r="S890" s="589"/>
      <c r="T890" s="596" t="str">
        <f>VLOOKUP(cppm_pr[[#This Row],[Status]],'All Link_LOV'!$I$32:$K$72,2,0)</f>
        <v>PO Issued</v>
      </c>
      <c r="U890" s="596" t="s">
        <v>22</v>
      </c>
      <c r="V890" s="592">
        <v>565</v>
      </c>
      <c r="W890" s="596"/>
      <c r="X890" s="592"/>
      <c r="Y890" s="592" t="s">
        <v>6058</v>
      </c>
      <c r="Z890" s="597">
        <v>45188</v>
      </c>
      <c r="AA890" s="598" t="s">
        <v>2333</v>
      </c>
      <c r="AB890" s="595">
        <v>11929</v>
      </c>
      <c r="AC890" s="595">
        <v>1289</v>
      </c>
      <c r="AD890" s="592" t="s">
        <v>6059</v>
      </c>
      <c r="AE890" s="592"/>
      <c r="AF890" s="592" t="s">
        <v>398</v>
      </c>
      <c r="AG890" s="592" t="s">
        <v>488</v>
      </c>
      <c r="AH890" s="592" t="s">
        <v>1286</v>
      </c>
      <c r="AI890" s="600" t="str">
        <f>IFERROR(VLOOKUP(cppm_pr[[#This Row],[Order Number]],SPHERE!C:CC,39,0),"")</f>
        <v/>
      </c>
      <c r="AJ890" s="600" t="str">
        <f>IFERROR(VLOOKUP(cppm_pr[[#This Row],[Order Number]],'DC TM ONE'!B:CN,42,0),"")</f>
        <v/>
      </c>
      <c r="AK890" s="592"/>
      <c r="AL890" s="599">
        <v>45198</v>
      </c>
      <c r="AM890" s="592" t="s">
        <v>9990</v>
      </c>
      <c r="AN890" s="592" t="s">
        <v>4928</v>
      </c>
      <c r="AO890" s="592"/>
      <c r="AP890" s="592"/>
      <c r="AQ890" s="598"/>
      <c r="AR890" s="592">
        <v>3400039855</v>
      </c>
      <c r="AS890" s="592"/>
      <c r="AT890" s="598"/>
      <c r="AU890" s="592"/>
      <c r="AV890" s="592"/>
      <c r="AW890" s="592"/>
      <c r="AX890" s="592"/>
      <c r="AY890" s="592"/>
      <c r="AZ890" s="592"/>
      <c r="BA890" s="592"/>
      <c r="BB890" s="592"/>
      <c r="BC890" s="592"/>
      <c r="BD890" s="592"/>
      <c r="BE890" s="592"/>
      <c r="BF890" s="592"/>
      <c r="BG890" s="592"/>
      <c r="BH890" s="592"/>
    </row>
    <row r="891" spans="1:60" ht="12" customHeight="1">
      <c r="A891" s="600">
        <v>888</v>
      </c>
      <c r="B891" s="600" t="s">
        <v>6009</v>
      </c>
      <c r="C891" s="601" t="s">
        <v>254</v>
      </c>
      <c r="D891" s="602"/>
      <c r="E891" s="848">
        <v>4902148792</v>
      </c>
      <c r="F891" s="603" t="s">
        <v>1140</v>
      </c>
      <c r="G891" s="603" t="s">
        <v>2681</v>
      </c>
      <c r="H891" s="603" t="s">
        <v>1138</v>
      </c>
      <c r="I891" s="600" t="s">
        <v>2680</v>
      </c>
      <c r="J891" s="600"/>
      <c r="K891" s="845">
        <v>4902148792</v>
      </c>
      <c r="L891" s="606" t="s">
        <v>57</v>
      </c>
      <c r="M891" s="845"/>
      <c r="N891" s="606"/>
      <c r="O891" s="603"/>
      <c r="P891" s="625"/>
      <c r="Q891" s="625"/>
      <c r="R891" s="600">
        <f t="shared" si="13"/>
        <v>0</v>
      </c>
      <c r="S891" s="600"/>
      <c r="T891" s="607" t="str">
        <f>VLOOKUP(cppm_pr[[#This Row],[Status]],'All Link_LOV'!$I$32:$K$72,2,0)</f>
        <v>PO Issued</v>
      </c>
      <c r="U891" s="607" t="s">
        <v>22</v>
      </c>
      <c r="V891" s="603">
        <v>566</v>
      </c>
      <c r="W891" s="607"/>
      <c r="X891" s="603"/>
      <c r="Y891" s="603" t="s">
        <v>6058</v>
      </c>
      <c r="Z891" s="608">
        <v>45188</v>
      </c>
      <c r="AA891" s="603" t="s">
        <v>2333</v>
      </c>
      <c r="AB891" s="606">
        <v>5296</v>
      </c>
      <c r="AC891" s="606">
        <v>1610.94</v>
      </c>
      <c r="AD891" s="603" t="s">
        <v>6059</v>
      </c>
      <c r="AE891" s="603"/>
      <c r="AF891" s="603" t="s">
        <v>398</v>
      </c>
      <c r="AG891" s="603" t="s">
        <v>488</v>
      </c>
      <c r="AH891" s="603" t="s">
        <v>1137</v>
      </c>
      <c r="AI891" s="600" t="str">
        <f>IFERROR(VLOOKUP(cppm_pr[[#This Row],[Order Number]],SPHERE!C:CC,39,0),"")</f>
        <v/>
      </c>
      <c r="AJ891" s="600" t="str">
        <f>IFERROR(VLOOKUP(cppm_pr[[#This Row],[Order Number]],'DC TM ONE'!B:CN,42,0),"")</f>
        <v/>
      </c>
      <c r="AK891" s="603"/>
      <c r="AL891" s="609">
        <v>45198</v>
      </c>
      <c r="AM891" s="603" t="s">
        <v>9988</v>
      </c>
      <c r="AN891" s="603" t="s">
        <v>4928</v>
      </c>
      <c r="AO891" s="603"/>
      <c r="AP891" s="603"/>
      <c r="AQ891" s="610"/>
      <c r="AR891" s="603">
        <v>3400038998</v>
      </c>
      <c r="AS891" s="603"/>
      <c r="AT891" s="610"/>
      <c r="AU891" s="603"/>
      <c r="AV891" s="603"/>
      <c r="AW891" s="603"/>
      <c r="AX891" s="603"/>
      <c r="AY891" s="603"/>
      <c r="AZ891" s="603"/>
      <c r="BA891" s="603"/>
      <c r="BB891" s="603"/>
      <c r="BC891" s="603"/>
      <c r="BD891" s="603"/>
      <c r="BE891" s="603"/>
      <c r="BF891" s="603"/>
      <c r="BG891" s="603"/>
      <c r="BH891" s="603"/>
    </row>
    <row r="892" spans="1:60" ht="12" customHeight="1">
      <c r="A892" s="589">
        <v>889</v>
      </c>
      <c r="B892" s="589" t="s">
        <v>66</v>
      </c>
      <c r="C892" s="601" t="s">
        <v>250</v>
      </c>
      <c r="D892" s="591"/>
      <c r="E892" s="589" t="s">
        <v>6058</v>
      </c>
      <c r="F892" s="592" t="s">
        <v>9991</v>
      </c>
      <c r="G892" s="592" t="s">
        <v>9992</v>
      </c>
      <c r="H892" s="592" t="s">
        <v>9993</v>
      </c>
      <c r="I892" s="589" t="s">
        <v>9994</v>
      </c>
      <c r="J892" s="589"/>
      <c r="K892" s="593"/>
      <c r="L892" s="590" t="s">
        <v>1552</v>
      </c>
      <c r="M892" s="593"/>
      <c r="N892" s="595"/>
      <c r="O892" s="592"/>
      <c r="P892" s="655"/>
      <c r="Q892" s="655"/>
      <c r="R892" s="589">
        <f t="shared" si="13"/>
        <v>0</v>
      </c>
      <c r="S892" s="589"/>
      <c r="T892" s="596" t="str">
        <f>VLOOKUP(cppm_pr[[#This Row],[Status]],'All Link_LOV'!$I$32:$K$72,2,0)</f>
        <v>LOR Issued</v>
      </c>
      <c r="U892" s="596" t="s">
        <v>22</v>
      </c>
      <c r="V892" s="592">
        <v>567</v>
      </c>
      <c r="W892" s="596"/>
      <c r="X892" s="592"/>
      <c r="Y892" s="592" t="s">
        <v>6058</v>
      </c>
      <c r="Z892" s="597">
        <v>45188</v>
      </c>
      <c r="AA892" s="598" t="s">
        <v>4651</v>
      </c>
      <c r="AB892" s="595">
        <v>8516</v>
      </c>
      <c r="AC892" s="595">
        <v>841.57</v>
      </c>
      <c r="AD892" s="592" t="s">
        <v>6148</v>
      </c>
      <c r="AE892" s="592" t="s">
        <v>9995</v>
      </c>
      <c r="AF892" s="592" t="s">
        <v>6071</v>
      </c>
      <c r="AG892" s="592" t="s">
        <v>490</v>
      </c>
      <c r="AH892" s="592" t="s">
        <v>9996</v>
      </c>
      <c r="AI892" s="600" t="str">
        <f>IFERROR(VLOOKUP(cppm_pr[[#This Row],[Order Number]],SPHERE!C:CC,39,0),"")</f>
        <v/>
      </c>
      <c r="AJ892" s="600" t="str">
        <f>IFERROR(VLOOKUP(cppm_pr[[#This Row],[Order Number]],'DC TM ONE'!B:CN,42,0),"")</f>
        <v/>
      </c>
      <c r="AK892" s="592"/>
      <c r="AL892" s="599">
        <v>45147</v>
      </c>
      <c r="AM892" s="592" t="s">
        <v>6134</v>
      </c>
      <c r="AN892" s="592" t="s">
        <v>4928</v>
      </c>
      <c r="AO892" s="592"/>
      <c r="AP892" s="592"/>
      <c r="AQ892" s="598"/>
      <c r="AR892" s="592">
        <v>3400038703</v>
      </c>
      <c r="AS892" s="592"/>
      <c r="AT892" s="598" t="s">
        <v>9997</v>
      </c>
      <c r="AU892" s="592"/>
      <c r="AV892" s="592"/>
      <c r="AW892" s="592"/>
      <c r="AX892" s="592"/>
      <c r="AY892" s="592"/>
      <c r="AZ892" s="592"/>
      <c r="BA892" s="592"/>
      <c r="BB892" s="592"/>
      <c r="BC892" s="592"/>
      <c r="BD892" s="592"/>
      <c r="BE892" s="592"/>
      <c r="BF892" s="592"/>
      <c r="BG892" s="592"/>
      <c r="BH892" s="592"/>
    </row>
    <row r="893" spans="1:60" ht="12" customHeight="1">
      <c r="A893" s="600">
        <v>890</v>
      </c>
      <c r="B893" s="600" t="s">
        <v>72</v>
      </c>
      <c r="C893" s="601" t="s">
        <v>267</v>
      </c>
      <c r="D893" s="602">
        <v>45191</v>
      </c>
      <c r="E893" s="600" t="s">
        <v>9998</v>
      </c>
      <c r="F893" s="603" t="s">
        <v>9999</v>
      </c>
      <c r="G893" s="603" t="s">
        <v>10000</v>
      </c>
      <c r="H893" s="603" t="s">
        <v>10001</v>
      </c>
      <c r="I893" s="600" t="s">
        <v>10002</v>
      </c>
      <c r="J893" s="600"/>
      <c r="K893" s="611"/>
      <c r="L893" s="606" t="s">
        <v>52</v>
      </c>
      <c r="M893" s="611"/>
      <c r="N893" s="606"/>
      <c r="O893" s="603"/>
      <c r="P893" s="625"/>
      <c r="Q893" s="625"/>
      <c r="R893" s="600">
        <f t="shared" si="13"/>
        <v>0</v>
      </c>
      <c r="S893" s="600"/>
      <c r="T893" s="607" t="str">
        <f>VLOOKUP(cppm_pr[[#This Row],[Status]],'All Link_LOV'!$I$32:$K$72,2,0)</f>
        <v>PO Issued</v>
      </c>
      <c r="U893" s="607" t="s">
        <v>22</v>
      </c>
      <c r="V893" s="603">
        <v>568</v>
      </c>
      <c r="W893" s="607"/>
      <c r="X893" s="603"/>
      <c r="Y893" s="603" t="s">
        <v>6058</v>
      </c>
      <c r="Z893" s="608">
        <v>45188</v>
      </c>
      <c r="AA893" s="603" t="s">
        <v>2542</v>
      </c>
      <c r="AB893" s="606">
        <v>41261</v>
      </c>
      <c r="AC893" s="606">
        <v>6232</v>
      </c>
      <c r="AD893" s="603" t="s">
        <v>6059</v>
      </c>
      <c r="AE893" s="603"/>
      <c r="AF893" s="603" t="s">
        <v>398</v>
      </c>
      <c r="AG893" s="603" t="s">
        <v>488</v>
      </c>
      <c r="AH893" s="603" t="s">
        <v>10003</v>
      </c>
      <c r="AI893" s="600" t="str">
        <f>IFERROR(VLOOKUP(cppm_pr[[#This Row],[Order Number]],SPHERE!C:CC,39,0),"")</f>
        <v/>
      </c>
      <c r="AJ893" s="600" t="str">
        <f>IFERROR(VLOOKUP(cppm_pr[[#This Row],[Order Number]],'DC TM ONE'!B:CN,42,0),"")</f>
        <v/>
      </c>
      <c r="AK893" s="603"/>
      <c r="AL893" s="609">
        <v>44856</v>
      </c>
      <c r="AM893" s="603" t="s">
        <v>10004</v>
      </c>
      <c r="AN893" s="603" t="s">
        <v>4928</v>
      </c>
      <c r="AO893" s="603"/>
      <c r="AP893" s="603"/>
      <c r="AQ893" s="610"/>
      <c r="AR893" s="603">
        <v>3400038783</v>
      </c>
      <c r="AS893" s="603"/>
      <c r="AT893" s="610"/>
      <c r="AU893" s="603"/>
      <c r="AV893" s="603"/>
      <c r="AW893" s="603"/>
      <c r="AX893" s="603"/>
      <c r="AY893" s="603"/>
      <c r="AZ893" s="603"/>
      <c r="BA893" s="603"/>
      <c r="BB893" s="603"/>
      <c r="BC893" s="603"/>
      <c r="BD893" s="603"/>
      <c r="BE893" s="603"/>
      <c r="BF893" s="603"/>
      <c r="BG893" s="603"/>
      <c r="BH893" s="603"/>
    </row>
    <row r="894" spans="1:60" ht="12" customHeight="1">
      <c r="A894" s="589">
        <v>891</v>
      </c>
      <c r="B894" s="589" t="s">
        <v>72</v>
      </c>
      <c r="C894" s="590" t="s">
        <v>267</v>
      </c>
      <c r="D894" s="591">
        <v>45189</v>
      </c>
      <c r="E894" s="589" t="s">
        <v>10005</v>
      </c>
      <c r="F894" s="592" t="s">
        <v>10006</v>
      </c>
      <c r="G894" s="592" t="s">
        <v>10007</v>
      </c>
      <c r="H894" s="592" t="s">
        <v>10008</v>
      </c>
      <c r="I894" s="589" t="s">
        <v>10009</v>
      </c>
      <c r="J894" s="589"/>
      <c r="K894" s="593"/>
      <c r="L894" s="590" t="s">
        <v>52</v>
      </c>
      <c r="M894" s="593"/>
      <c r="N894" s="595"/>
      <c r="O894" s="592"/>
      <c r="P894" s="655"/>
      <c r="Q894" s="655"/>
      <c r="R894" s="589">
        <f t="shared" si="13"/>
        <v>0</v>
      </c>
      <c r="S894" s="589"/>
      <c r="T894" s="596" t="str">
        <f>VLOOKUP(cppm_pr[[#This Row],[Status]],'All Link_LOV'!$I$32:$K$72,2,0)</f>
        <v>PO Issued</v>
      </c>
      <c r="U894" s="596" t="s">
        <v>22</v>
      </c>
      <c r="V894" s="592">
        <v>569</v>
      </c>
      <c r="W894" s="596"/>
      <c r="X894" s="592"/>
      <c r="Y894" s="592" t="s">
        <v>6058</v>
      </c>
      <c r="Z894" s="597">
        <v>45188</v>
      </c>
      <c r="AA894" s="598" t="s">
        <v>2542</v>
      </c>
      <c r="AB894" s="595">
        <v>47767</v>
      </c>
      <c r="AC894" s="595">
        <v>10620.05</v>
      </c>
      <c r="AD894" s="592" t="s">
        <v>6059</v>
      </c>
      <c r="AE894" s="592"/>
      <c r="AF894" s="592" t="s">
        <v>398</v>
      </c>
      <c r="AG894" s="592" t="s">
        <v>488</v>
      </c>
      <c r="AH894" s="592" t="s">
        <v>10010</v>
      </c>
      <c r="AI894" s="600" t="str">
        <f>IFERROR(VLOOKUP(cppm_pr[[#This Row],[Order Number]],SPHERE!C:CC,39,0),"")</f>
        <v/>
      </c>
      <c r="AJ894" s="600" t="str">
        <f>IFERROR(VLOOKUP(cppm_pr[[#This Row],[Order Number]],'DC TM ONE'!B:CN,42,0),"")</f>
        <v/>
      </c>
      <c r="AK894" s="592"/>
      <c r="AL894" s="599">
        <v>44858</v>
      </c>
      <c r="AM894" s="592" t="s">
        <v>10004</v>
      </c>
      <c r="AN894" s="592" t="s">
        <v>4928</v>
      </c>
      <c r="AO894" s="592"/>
      <c r="AP894" s="592"/>
      <c r="AQ894" s="598"/>
      <c r="AR894" s="592">
        <v>3400038783</v>
      </c>
      <c r="AS894" s="592"/>
      <c r="AT894" s="598"/>
      <c r="AU894" s="592"/>
      <c r="AV894" s="592"/>
      <c r="AW894" s="592"/>
      <c r="AX894" s="592"/>
      <c r="AY894" s="592"/>
      <c r="AZ894" s="592"/>
      <c r="BA894" s="592"/>
      <c r="BB894" s="592"/>
      <c r="BC894" s="592"/>
      <c r="BD894" s="592"/>
      <c r="BE894" s="592"/>
      <c r="BF894" s="592"/>
      <c r="BG894" s="592"/>
      <c r="BH894" s="592"/>
    </row>
    <row r="895" spans="1:60" ht="12" customHeight="1">
      <c r="A895" s="600">
        <v>892</v>
      </c>
      <c r="B895" s="600" t="s">
        <v>72</v>
      </c>
      <c r="C895" s="601" t="s">
        <v>267</v>
      </c>
      <c r="D895" s="602">
        <v>45189</v>
      </c>
      <c r="E895" s="600" t="s">
        <v>10011</v>
      </c>
      <c r="F895" s="603" t="s">
        <v>10012</v>
      </c>
      <c r="G895" s="603" t="s">
        <v>10013</v>
      </c>
      <c r="H895" s="603" t="s">
        <v>10014</v>
      </c>
      <c r="I895" s="600" t="s">
        <v>10015</v>
      </c>
      <c r="J895" s="600"/>
      <c r="K895" s="611"/>
      <c r="L895" s="606" t="s">
        <v>52</v>
      </c>
      <c r="M895" s="611"/>
      <c r="N895" s="606"/>
      <c r="O895" s="603"/>
      <c r="P895" s="625"/>
      <c r="Q895" s="625"/>
      <c r="R895" s="600">
        <f t="shared" si="13"/>
        <v>0</v>
      </c>
      <c r="S895" s="600"/>
      <c r="T895" s="607" t="str">
        <f>VLOOKUP(cppm_pr[[#This Row],[Status]],'All Link_LOV'!$I$32:$K$72,2,0)</f>
        <v>PO Issued</v>
      </c>
      <c r="U895" s="607" t="s">
        <v>22</v>
      </c>
      <c r="V895" s="603">
        <v>570</v>
      </c>
      <c r="W895" s="607"/>
      <c r="X895" s="603"/>
      <c r="Y895" s="603" t="s">
        <v>6058</v>
      </c>
      <c r="Z895" s="608">
        <v>45188</v>
      </c>
      <c r="AA895" s="603" t="s">
        <v>2542</v>
      </c>
      <c r="AB895" s="606">
        <v>37060</v>
      </c>
      <c r="AC895" s="606">
        <v>4470.05</v>
      </c>
      <c r="AD895" s="603" t="s">
        <v>6059</v>
      </c>
      <c r="AE895" s="603"/>
      <c r="AF895" s="603" t="s">
        <v>398</v>
      </c>
      <c r="AG895" s="603" t="s">
        <v>488</v>
      </c>
      <c r="AH895" s="603" t="s">
        <v>10016</v>
      </c>
      <c r="AI895" s="600" t="str">
        <f>IFERROR(VLOOKUP(cppm_pr[[#This Row],[Order Number]],SPHERE!C:CC,39,0),"")</f>
        <v/>
      </c>
      <c r="AJ895" s="600" t="str">
        <f>IFERROR(VLOOKUP(cppm_pr[[#This Row],[Order Number]],'DC TM ONE'!B:CN,42,0),"")</f>
        <v/>
      </c>
      <c r="AK895" s="603"/>
      <c r="AL895" s="609">
        <v>44853</v>
      </c>
      <c r="AM895" s="603" t="s">
        <v>10004</v>
      </c>
      <c r="AN895" s="603" t="s">
        <v>4928</v>
      </c>
      <c r="AO895" s="603"/>
      <c r="AP895" s="603"/>
      <c r="AQ895" s="610"/>
      <c r="AR895" s="603">
        <v>3400038783</v>
      </c>
      <c r="AS895" s="603"/>
      <c r="AT895" s="610"/>
      <c r="AU895" s="603"/>
      <c r="AV895" s="603"/>
      <c r="AW895" s="603"/>
      <c r="AX895" s="603"/>
      <c r="AY895" s="603"/>
      <c r="AZ895" s="603"/>
      <c r="BA895" s="603"/>
      <c r="BB895" s="603"/>
      <c r="BC895" s="603"/>
      <c r="BD895" s="603"/>
      <c r="BE895" s="603"/>
      <c r="BF895" s="603"/>
      <c r="BG895" s="603"/>
      <c r="BH895" s="603"/>
    </row>
    <row r="896" spans="1:60" ht="12" customHeight="1">
      <c r="A896" s="589">
        <v>893</v>
      </c>
      <c r="B896" s="589" t="s">
        <v>72</v>
      </c>
      <c r="C896" s="590" t="s">
        <v>267</v>
      </c>
      <c r="D896" s="591">
        <v>45193</v>
      </c>
      <c r="E896" s="589" t="s">
        <v>10017</v>
      </c>
      <c r="F896" s="592" t="s">
        <v>10018</v>
      </c>
      <c r="G896" s="592" t="s">
        <v>10019</v>
      </c>
      <c r="H896" s="592" t="s">
        <v>10020</v>
      </c>
      <c r="I896" s="589" t="s">
        <v>10021</v>
      </c>
      <c r="J896" s="589"/>
      <c r="K896" s="593"/>
      <c r="L896" s="590" t="s">
        <v>52</v>
      </c>
      <c r="M896" s="593"/>
      <c r="N896" s="595"/>
      <c r="O896" s="592"/>
      <c r="P896" s="655"/>
      <c r="Q896" s="655"/>
      <c r="R896" s="589">
        <f t="shared" si="13"/>
        <v>0</v>
      </c>
      <c r="S896" s="589"/>
      <c r="T896" s="596" t="str">
        <f>VLOOKUP(cppm_pr[[#This Row],[Status]],'All Link_LOV'!$I$32:$K$72,2,0)</f>
        <v>PO Issued</v>
      </c>
      <c r="U896" s="596" t="s">
        <v>22</v>
      </c>
      <c r="V896" s="592">
        <v>571</v>
      </c>
      <c r="W896" s="596"/>
      <c r="X896" s="592"/>
      <c r="Y896" s="592" t="s">
        <v>6058</v>
      </c>
      <c r="Z896" s="597">
        <v>45188</v>
      </c>
      <c r="AA896" s="598" t="s">
        <v>2542</v>
      </c>
      <c r="AB896" s="595">
        <v>34812</v>
      </c>
      <c r="AC896" s="595">
        <v>10977.5</v>
      </c>
      <c r="AD896" s="592" t="s">
        <v>6059</v>
      </c>
      <c r="AE896" s="592"/>
      <c r="AF896" s="592" t="s">
        <v>398</v>
      </c>
      <c r="AG896" s="592" t="s">
        <v>488</v>
      </c>
      <c r="AH896" s="592" t="s">
        <v>10022</v>
      </c>
      <c r="AI896" s="600" t="str">
        <f>IFERROR(VLOOKUP(cppm_pr[[#This Row],[Order Number]],SPHERE!C:CC,39,0),"")</f>
        <v/>
      </c>
      <c r="AJ896" s="600" t="str">
        <f>IFERROR(VLOOKUP(cppm_pr[[#This Row],[Order Number]],'DC TM ONE'!B:CN,42,0),"")</f>
        <v/>
      </c>
      <c r="AK896" s="592"/>
      <c r="AL896" s="599">
        <v>44865</v>
      </c>
      <c r="AM896" s="592" t="s">
        <v>10004</v>
      </c>
      <c r="AN896" s="592" t="s">
        <v>4928</v>
      </c>
      <c r="AO896" s="592"/>
      <c r="AP896" s="592"/>
      <c r="AQ896" s="598"/>
      <c r="AR896" s="592">
        <v>3400038783</v>
      </c>
      <c r="AS896" s="592"/>
      <c r="AT896" s="598"/>
      <c r="AU896" s="592"/>
      <c r="AV896" s="592"/>
      <c r="AW896" s="592"/>
      <c r="AX896" s="592"/>
      <c r="AY896" s="592"/>
      <c r="AZ896" s="592"/>
      <c r="BA896" s="592"/>
      <c r="BB896" s="592"/>
      <c r="BC896" s="592"/>
      <c r="BD896" s="592"/>
      <c r="BE896" s="592"/>
      <c r="BF896" s="592"/>
      <c r="BG896" s="592"/>
      <c r="BH896" s="592"/>
    </row>
    <row r="897" spans="1:60" ht="12" customHeight="1">
      <c r="A897" s="600">
        <v>894</v>
      </c>
      <c r="B897" s="600" t="s">
        <v>77</v>
      </c>
      <c r="C897" s="601" t="s">
        <v>250</v>
      </c>
      <c r="D897" s="602"/>
      <c r="E897" s="600" t="s">
        <v>8089</v>
      </c>
      <c r="F897" s="603" t="s">
        <v>8101</v>
      </c>
      <c r="G897" s="603" t="s">
        <v>8108</v>
      </c>
      <c r="H897" s="603" t="s">
        <v>8103</v>
      </c>
      <c r="I897" s="600" t="s">
        <v>10023</v>
      </c>
      <c r="J897" s="600"/>
      <c r="K897" s="611"/>
      <c r="L897" s="595" t="s">
        <v>1691</v>
      </c>
      <c r="M897" s="611"/>
      <c r="N897" s="606"/>
      <c r="O897" s="603"/>
      <c r="P897" s="625"/>
      <c r="Q897" s="625"/>
      <c r="R897" s="600">
        <f t="shared" si="13"/>
        <v>0</v>
      </c>
      <c r="S897" s="600"/>
      <c r="T897" s="607" t="str">
        <f>VLOOKUP(cppm_pr[[#This Row],[Status]],'All Link_LOV'!$I$32:$K$72,2,0)</f>
        <v>LOR Issued</v>
      </c>
      <c r="U897" s="607" t="s">
        <v>22</v>
      </c>
      <c r="V897" s="603">
        <v>572</v>
      </c>
      <c r="W897" s="607"/>
      <c r="X897" s="603"/>
      <c r="Y897" s="603" t="s">
        <v>6058</v>
      </c>
      <c r="Z897" s="608">
        <v>45188</v>
      </c>
      <c r="AA897" s="603" t="s">
        <v>4258</v>
      </c>
      <c r="AB897" s="606">
        <v>7621</v>
      </c>
      <c r="AC897" s="606">
        <v>4169.04</v>
      </c>
      <c r="AD897" s="603" t="s">
        <v>6148</v>
      </c>
      <c r="AE897" s="603" t="s">
        <v>10024</v>
      </c>
      <c r="AF897" s="603" t="s">
        <v>397</v>
      </c>
      <c r="AG897" s="603" t="s">
        <v>492</v>
      </c>
      <c r="AH897" s="603" t="s">
        <v>10025</v>
      </c>
      <c r="AI897" s="600" t="str">
        <f>IFERROR(VLOOKUP(cppm_pr[[#This Row],[Order Number]],SPHERE!C:CC,39,0),"")</f>
        <v/>
      </c>
      <c r="AJ897" s="600" t="str">
        <f>IFERROR(VLOOKUP(cppm_pr[[#This Row],[Order Number]],'DC TM ONE'!B:CN,42,0),"")</f>
        <v/>
      </c>
      <c r="AK897" s="603"/>
      <c r="AL897" s="609">
        <v>45199</v>
      </c>
      <c r="AM897" s="603" t="s">
        <v>6470</v>
      </c>
      <c r="AN897" s="603" t="s">
        <v>4928</v>
      </c>
      <c r="AO897" s="603"/>
      <c r="AP897" s="603"/>
      <c r="AQ897" s="610"/>
      <c r="AR897" s="603">
        <v>3400038548</v>
      </c>
      <c r="AS897" s="603"/>
      <c r="AT897" s="610" t="s">
        <v>10026</v>
      </c>
      <c r="AU897" s="603"/>
      <c r="AV897" s="603"/>
      <c r="AW897" s="603"/>
      <c r="AX897" s="603"/>
      <c r="AY897" s="603"/>
      <c r="AZ897" s="603"/>
      <c r="BA897" s="603"/>
      <c r="BB897" s="603"/>
      <c r="BC897" s="603"/>
      <c r="BD897" s="603"/>
      <c r="BE897" s="603"/>
      <c r="BF897" s="603"/>
      <c r="BG897" s="603"/>
      <c r="BH897" s="603"/>
    </row>
    <row r="898" spans="1:60" ht="12" customHeight="1">
      <c r="A898" s="589">
        <v>895</v>
      </c>
      <c r="B898" s="589" t="s">
        <v>72</v>
      </c>
      <c r="C898" s="590" t="s">
        <v>267</v>
      </c>
      <c r="D898" s="591">
        <v>45193</v>
      </c>
      <c r="E898" s="589" t="s">
        <v>10027</v>
      </c>
      <c r="F898" s="592" t="s">
        <v>10028</v>
      </c>
      <c r="G898" s="592" t="s">
        <v>10029</v>
      </c>
      <c r="H898" s="592" t="s">
        <v>10030</v>
      </c>
      <c r="I898" s="589" t="s">
        <v>10031</v>
      </c>
      <c r="J898" s="589"/>
      <c r="K898" s="593"/>
      <c r="L898" s="590" t="s">
        <v>52</v>
      </c>
      <c r="M898" s="593"/>
      <c r="N898" s="595"/>
      <c r="O898" s="592"/>
      <c r="P898" s="655"/>
      <c r="Q898" s="655"/>
      <c r="R898" s="589">
        <f t="shared" si="13"/>
        <v>0</v>
      </c>
      <c r="S898" s="589"/>
      <c r="T898" s="596" t="str">
        <f>VLOOKUP(cppm_pr[[#This Row],[Status]],'All Link_LOV'!$I$32:$K$72,2,0)</f>
        <v>PO Issued</v>
      </c>
      <c r="U898" s="596" t="s">
        <v>22</v>
      </c>
      <c r="V898" s="592">
        <v>573</v>
      </c>
      <c r="W898" s="596"/>
      <c r="X898" s="592"/>
      <c r="Y898" s="592" t="s">
        <v>6058</v>
      </c>
      <c r="Z898" s="597">
        <v>45188</v>
      </c>
      <c r="AA898" s="598" t="s">
        <v>2542</v>
      </c>
      <c r="AB898" s="595">
        <v>36703</v>
      </c>
      <c r="AC898" s="595">
        <v>9215.5</v>
      </c>
      <c r="AD898" s="592" t="s">
        <v>6059</v>
      </c>
      <c r="AE898" s="592"/>
      <c r="AF898" s="592" t="s">
        <v>398</v>
      </c>
      <c r="AG898" s="592" t="s">
        <v>488</v>
      </c>
      <c r="AH898" s="592" t="s">
        <v>10032</v>
      </c>
      <c r="AI898" s="600" t="str">
        <f>IFERROR(VLOOKUP(cppm_pr[[#This Row],[Order Number]],SPHERE!C:CC,39,0),"")</f>
        <v/>
      </c>
      <c r="AJ898" s="600" t="str">
        <f>IFERROR(VLOOKUP(cppm_pr[[#This Row],[Order Number]],'DC TM ONE'!B:CN,42,0),"")</f>
        <v/>
      </c>
      <c r="AK898" s="592"/>
      <c r="AL898" s="599">
        <v>44851</v>
      </c>
      <c r="AM898" s="592" t="s">
        <v>10004</v>
      </c>
      <c r="AN898" s="592" t="s">
        <v>4928</v>
      </c>
      <c r="AO898" s="592"/>
      <c r="AP898" s="592"/>
      <c r="AQ898" s="598"/>
      <c r="AR898" s="592">
        <v>3400038783</v>
      </c>
      <c r="AS898" s="592"/>
      <c r="AT898" s="598"/>
      <c r="AU898" s="592"/>
      <c r="AV898" s="592"/>
      <c r="AW898" s="592"/>
      <c r="AX898" s="592"/>
      <c r="AY898" s="592"/>
      <c r="AZ898" s="592"/>
      <c r="BA898" s="592"/>
      <c r="BB898" s="592"/>
      <c r="BC898" s="592"/>
      <c r="BD898" s="592"/>
      <c r="BE898" s="592"/>
      <c r="BF898" s="592"/>
      <c r="BG898" s="592"/>
      <c r="BH898" s="592"/>
    </row>
    <row r="899" spans="1:60" ht="12" customHeight="1">
      <c r="A899" s="600">
        <v>896</v>
      </c>
      <c r="B899" s="600" t="s">
        <v>76</v>
      </c>
      <c r="C899" s="601" t="s">
        <v>269</v>
      </c>
      <c r="D899" s="602">
        <v>45188</v>
      </c>
      <c r="E899" s="600" t="s">
        <v>9863</v>
      </c>
      <c r="F899" s="603" t="s">
        <v>7652</v>
      </c>
      <c r="G899" s="603" t="s">
        <v>7653</v>
      </c>
      <c r="H899" s="603" t="s">
        <v>7654</v>
      </c>
      <c r="I899" s="600" t="s">
        <v>8488</v>
      </c>
      <c r="J899" s="600"/>
      <c r="K899" s="611"/>
      <c r="L899" s="606" t="s">
        <v>1264</v>
      </c>
      <c r="M899" s="611"/>
      <c r="N899" s="606"/>
      <c r="O899" s="603"/>
      <c r="P899" s="625"/>
      <c r="Q899" s="625"/>
      <c r="R899" s="600">
        <f t="shared" si="13"/>
        <v>0</v>
      </c>
      <c r="S899" s="600"/>
      <c r="T899" s="607" t="str">
        <f>VLOOKUP(cppm_pr[[#This Row],[Status]],'All Link_LOV'!$I$32:$K$72,2,0)</f>
        <v>Insufficient Budget</v>
      </c>
      <c r="U899" s="607" t="s">
        <v>22</v>
      </c>
      <c r="V899" s="603">
        <v>574</v>
      </c>
      <c r="W899" s="607"/>
      <c r="X899" s="603"/>
      <c r="Y899" s="603" t="s">
        <v>6058</v>
      </c>
      <c r="Z899" s="608">
        <v>45188</v>
      </c>
      <c r="AA899" s="603" t="s">
        <v>7655</v>
      </c>
      <c r="AB899" s="606">
        <v>29193</v>
      </c>
      <c r="AC899" s="606">
        <v>771.2</v>
      </c>
      <c r="AD899" s="603" t="s">
        <v>6148</v>
      </c>
      <c r="AE899" s="603" t="s">
        <v>10033</v>
      </c>
      <c r="AF899" s="603" t="s">
        <v>397</v>
      </c>
      <c r="AG899" s="603" t="s">
        <v>501</v>
      </c>
      <c r="AH899" s="603" t="s">
        <v>7657</v>
      </c>
      <c r="AI899" s="600" t="str">
        <f>IFERROR(VLOOKUP(cppm_pr[[#This Row],[Order Number]],SPHERE!C:CC,39,0),"")</f>
        <v/>
      </c>
      <c r="AJ899" s="600" t="str">
        <f>IFERROR(VLOOKUP(cppm_pr[[#This Row],[Order Number]],'DC TM ONE'!B:CN,42,0),"")</f>
        <v/>
      </c>
      <c r="AK899" s="603"/>
      <c r="AL899" s="609">
        <v>45099</v>
      </c>
      <c r="AM899" s="603" t="s">
        <v>7658</v>
      </c>
      <c r="AN899" s="603" t="s">
        <v>4928</v>
      </c>
      <c r="AO899" s="603"/>
      <c r="AP899" s="603"/>
      <c r="AQ899" s="610"/>
      <c r="AR899" s="603">
        <v>3400038718</v>
      </c>
      <c r="AS899" s="603"/>
      <c r="AT899" s="610" t="s">
        <v>10034</v>
      </c>
      <c r="AU899" s="603"/>
      <c r="AV899" s="603"/>
      <c r="AW899" s="603"/>
      <c r="AX899" s="603"/>
      <c r="AY899" s="603"/>
      <c r="AZ899" s="603"/>
      <c r="BA899" s="603"/>
      <c r="BB899" s="603"/>
      <c r="BC899" s="603"/>
      <c r="BD899" s="603"/>
      <c r="BE899" s="603"/>
      <c r="BF899" s="603"/>
      <c r="BG899" s="603"/>
      <c r="BH899" s="603"/>
    </row>
    <row r="900" spans="1:60" ht="12" customHeight="1">
      <c r="A900" s="589">
        <v>897</v>
      </c>
      <c r="B900" s="589" t="s">
        <v>5997</v>
      </c>
      <c r="C900" s="590" t="s">
        <v>267</v>
      </c>
      <c r="D900" s="591">
        <v>45189</v>
      </c>
      <c r="E900" s="589" t="s">
        <v>10035</v>
      </c>
      <c r="F900" s="592" t="s">
        <v>8267</v>
      </c>
      <c r="G900" s="592" t="s">
        <v>8268</v>
      </c>
      <c r="H900" s="592" t="s">
        <v>8269</v>
      </c>
      <c r="I900" s="589" t="s">
        <v>8270</v>
      </c>
      <c r="J900" s="589"/>
      <c r="K900" s="593"/>
      <c r="L900" s="590" t="s">
        <v>1264</v>
      </c>
      <c r="M900" s="593"/>
      <c r="N900" s="595"/>
      <c r="O900" s="592"/>
      <c r="P900" s="655"/>
      <c r="Q900" s="655"/>
      <c r="R900" s="589">
        <f t="shared" ref="R900:R963" si="14">$Q900-$P900</f>
        <v>0</v>
      </c>
      <c r="S900" s="589"/>
      <c r="T900" s="596" t="str">
        <f>VLOOKUP(cppm_pr[[#This Row],[Status]],'All Link_LOV'!$I$32:$K$72,2,0)</f>
        <v>PO Issued</v>
      </c>
      <c r="U900" s="596" t="s">
        <v>22</v>
      </c>
      <c r="V900" s="592">
        <v>575</v>
      </c>
      <c r="W900" s="596"/>
      <c r="X900" s="592"/>
      <c r="Y900" s="592" t="s">
        <v>6058</v>
      </c>
      <c r="Z900" s="597">
        <v>45188</v>
      </c>
      <c r="AA900" s="598" t="s">
        <v>8124</v>
      </c>
      <c r="AB900" s="595">
        <v>33614</v>
      </c>
      <c r="AC900" s="595">
        <v>2936.65</v>
      </c>
      <c r="AD900" s="592" t="s">
        <v>6148</v>
      </c>
      <c r="AE900" s="592" t="s">
        <v>10036</v>
      </c>
      <c r="AF900" s="592" t="s">
        <v>6071</v>
      </c>
      <c r="AG900" s="592" t="s">
        <v>488</v>
      </c>
      <c r="AH900" s="592" t="s">
        <v>8272</v>
      </c>
      <c r="AI900" s="600" t="str">
        <f>IFERROR(VLOOKUP(cppm_pr[[#This Row],[Order Number]],SPHERE!C:CC,39,0),"")</f>
        <v/>
      </c>
      <c r="AJ900" s="600" t="str">
        <f>IFERROR(VLOOKUP(cppm_pr[[#This Row],[Order Number]],'DC TM ONE'!B:CN,42,0),"")</f>
        <v/>
      </c>
      <c r="AK900" s="592"/>
      <c r="AL900" s="599">
        <v>45104</v>
      </c>
      <c r="AM900" s="592" t="s">
        <v>8127</v>
      </c>
      <c r="AN900" s="592" t="s">
        <v>4928</v>
      </c>
      <c r="AO900" s="592"/>
      <c r="AP900" s="592"/>
      <c r="AQ900" s="598"/>
      <c r="AR900" s="592">
        <v>3400038524</v>
      </c>
      <c r="AS900" s="592"/>
      <c r="AT900" s="598" t="s">
        <v>10037</v>
      </c>
      <c r="AU900" s="592"/>
      <c r="AV900" s="592"/>
      <c r="AW900" s="592"/>
      <c r="AX900" s="592"/>
      <c r="AY900" s="592"/>
      <c r="AZ900" s="592"/>
      <c r="BA900" s="592"/>
      <c r="BB900" s="592"/>
      <c r="BC900" s="592"/>
      <c r="BD900" s="592"/>
      <c r="BE900" s="592"/>
      <c r="BF900" s="592"/>
      <c r="BG900" s="592"/>
      <c r="BH900" s="592"/>
    </row>
    <row r="901" spans="1:60" ht="12" customHeight="1">
      <c r="A901" s="600">
        <v>898</v>
      </c>
      <c r="B901" s="600" t="s">
        <v>76</v>
      </c>
      <c r="C901" s="601" t="s">
        <v>269</v>
      </c>
      <c r="D901" s="602">
        <v>45188</v>
      </c>
      <c r="E901" s="600" t="s">
        <v>9863</v>
      </c>
      <c r="F901" s="603" t="s">
        <v>7652</v>
      </c>
      <c r="G901" s="603" t="s">
        <v>7653</v>
      </c>
      <c r="H901" s="603" t="s">
        <v>7654</v>
      </c>
      <c r="I901" s="600" t="s">
        <v>8488</v>
      </c>
      <c r="J901" s="600"/>
      <c r="K901" s="611"/>
      <c r="L901" s="606" t="s">
        <v>1264</v>
      </c>
      <c r="M901" s="611"/>
      <c r="N901" s="606"/>
      <c r="O901" s="603"/>
      <c r="P901" s="625"/>
      <c r="Q901" s="625"/>
      <c r="R901" s="600">
        <f t="shared" si="14"/>
        <v>0</v>
      </c>
      <c r="S901" s="600"/>
      <c r="T901" s="607" t="str">
        <f>VLOOKUP(cppm_pr[[#This Row],[Status]],'All Link_LOV'!$I$32:$K$72,2,0)</f>
        <v>Insufficient Budget</v>
      </c>
      <c r="U901" s="607" t="s">
        <v>22</v>
      </c>
      <c r="V901" s="603">
        <v>576</v>
      </c>
      <c r="W901" s="607"/>
      <c r="X901" s="603"/>
      <c r="Y901" s="603" t="s">
        <v>6058</v>
      </c>
      <c r="Z901" s="608">
        <v>45188</v>
      </c>
      <c r="AA901" s="603" t="s">
        <v>7655</v>
      </c>
      <c r="AB901" s="606">
        <v>29193</v>
      </c>
      <c r="AC901" s="606">
        <v>674.8</v>
      </c>
      <c r="AD901" s="603" t="s">
        <v>6148</v>
      </c>
      <c r="AE901" s="603" t="s">
        <v>10038</v>
      </c>
      <c r="AF901" s="603" t="s">
        <v>397</v>
      </c>
      <c r="AG901" s="603" t="s">
        <v>501</v>
      </c>
      <c r="AH901" s="603" t="s">
        <v>7657</v>
      </c>
      <c r="AI901" s="600" t="str">
        <f>IFERROR(VLOOKUP(cppm_pr[[#This Row],[Order Number]],SPHERE!C:CC,39,0),"")</f>
        <v/>
      </c>
      <c r="AJ901" s="600" t="str">
        <f>IFERROR(VLOOKUP(cppm_pr[[#This Row],[Order Number]],'DC TM ONE'!B:CN,42,0),"")</f>
        <v/>
      </c>
      <c r="AK901" s="603"/>
      <c r="AL901" s="609">
        <v>45013</v>
      </c>
      <c r="AM901" s="603" t="s">
        <v>7658</v>
      </c>
      <c r="AN901" s="603" t="s">
        <v>4928</v>
      </c>
      <c r="AO901" s="603"/>
      <c r="AP901" s="603"/>
      <c r="AQ901" s="610"/>
      <c r="AR901" s="603">
        <v>3400038718</v>
      </c>
      <c r="AS901" s="603"/>
      <c r="AT901" s="610" t="s">
        <v>10039</v>
      </c>
      <c r="AU901" s="603"/>
      <c r="AV901" s="603"/>
      <c r="AW901" s="603"/>
      <c r="AX901" s="603"/>
      <c r="AY901" s="603"/>
      <c r="AZ901" s="603"/>
      <c r="BA901" s="603"/>
      <c r="BB901" s="603"/>
      <c r="BC901" s="603"/>
      <c r="BD901" s="603"/>
      <c r="BE901" s="603"/>
      <c r="BF901" s="603"/>
      <c r="BG901" s="603"/>
      <c r="BH901" s="603"/>
    </row>
    <row r="902" spans="1:60" ht="12" customHeight="1">
      <c r="A902" s="589">
        <v>899</v>
      </c>
      <c r="B902" s="589" t="s">
        <v>76</v>
      </c>
      <c r="C902" s="590" t="s">
        <v>269</v>
      </c>
      <c r="D902" s="591">
        <v>45188</v>
      </c>
      <c r="E902" s="589" t="s">
        <v>9863</v>
      </c>
      <c r="F902" s="592" t="s">
        <v>7652</v>
      </c>
      <c r="G902" s="592" t="s">
        <v>7653</v>
      </c>
      <c r="H902" s="592" t="s">
        <v>7654</v>
      </c>
      <c r="I902" s="589" t="s">
        <v>8488</v>
      </c>
      <c r="J902" s="589"/>
      <c r="K902" s="593"/>
      <c r="L902" s="590" t="s">
        <v>1264</v>
      </c>
      <c r="M902" s="593"/>
      <c r="N902" s="595"/>
      <c r="O902" s="592"/>
      <c r="P902" s="655"/>
      <c r="Q902" s="655"/>
      <c r="R902" s="589">
        <f t="shared" si="14"/>
        <v>0</v>
      </c>
      <c r="S902" s="589"/>
      <c r="T902" s="596" t="str">
        <f>VLOOKUP(cppm_pr[[#This Row],[Status]],'All Link_LOV'!$I$32:$K$72,2,0)</f>
        <v>Insufficient Budget</v>
      </c>
      <c r="U902" s="596" t="s">
        <v>22</v>
      </c>
      <c r="V902" s="592">
        <v>577</v>
      </c>
      <c r="W902" s="596"/>
      <c r="X902" s="592"/>
      <c r="Y902" s="592" t="s">
        <v>6058</v>
      </c>
      <c r="Z902" s="597">
        <v>45188</v>
      </c>
      <c r="AA902" s="598" t="s">
        <v>7655</v>
      </c>
      <c r="AB902" s="595">
        <v>29193</v>
      </c>
      <c r="AC902" s="595">
        <v>1612</v>
      </c>
      <c r="AD902" s="592" t="s">
        <v>6148</v>
      </c>
      <c r="AE902" s="592" t="s">
        <v>10040</v>
      </c>
      <c r="AF902" s="592" t="s">
        <v>397</v>
      </c>
      <c r="AG902" s="592" t="s">
        <v>501</v>
      </c>
      <c r="AH902" s="592" t="s">
        <v>7657</v>
      </c>
      <c r="AI902" s="600" t="str">
        <f>IFERROR(VLOOKUP(cppm_pr[[#This Row],[Order Number]],SPHERE!C:CC,39,0),"")</f>
        <v/>
      </c>
      <c r="AJ902" s="600" t="str">
        <f>IFERROR(VLOOKUP(cppm_pr[[#This Row],[Order Number]],'DC TM ONE'!B:CN,42,0),"")</f>
        <v/>
      </c>
      <c r="AK902" s="592"/>
      <c r="AL902" s="599">
        <v>45104</v>
      </c>
      <c r="AM902" s="592" t="s">
        <v>7658</v>
      </c>
      <c r="AN902" s="592" t="s">
        <v>4928</v>
      </c>
      <c r="AO902" s="592"/>
      <c r="AP902" s="592"/>
      <c r="AQ902" s="598"/>
      <c r="AR902" s="592">
        <v>3400038718</v>
      </c>
      <c r="AS902" s="592"/>
      <c r="AT902" s="598" t="s">
        <v>10041</v>
      </c>
      <c r="AU902" s="592"/>
      <c r="AV902" s="592"/>
      <c r="AW902" s="592"/>
      <c r="AX902" s="592"/>
      <c r="AY902" s="592"/>
      <c r="AZ902" s="592"/>
      <c r="BA902" s="592"/>
      <c r="BB902" s="592"/>
      <c r="BC902" s="592"/>
      <c r="BD902" s="592"/>
      <c r="BE902" s="592"/>
      <c r="BF902" s="592"/>
      <c r="BG902" s="592"/>
      <c r="BH902" s="592"/>
    </row>
    <row r="903" spans="1:60" ht="12" customHeight="1">
      <c r="A903" s="600">
        <v>900</v>
      </c>
      <c r="B903" s="600" t="s">
        <v>5997</v>
      </c>
      <c r="C903" s="601" t="s">
        <v>267</v>
      </c>
      <c r="D903" s="602">
        <v>45189</v>
      </c>
      <c r="E903" s="600" t="s">
        <v>10042</v>
      </c>
      <c r="F903" s="603" t="s">
        <v>10043</v>
      </c>
      <c r="G903" s="603" t="s">
        <v>10044</v>
      </c>
      <c r="H903" s="603" t="s">
        <v>10045</v>
      </c>
      <c r="I903" s="600" t="s">
        <v>10046</v>
      </c>
      <c r="J903" s="600"/>
      <c r="K903" s="611"/>
      <c r="L903" s="606" t="s">
        <v>1264</v>
      </c>
      <c r="M903" s="611"/>
      <c r="N903" s="606"/>
      <c r="O903" s="603"/>
      <c r="P903" s="625"/>
      <c r="Q903" s="625"/>
      <c r="R903" s="600">
        <f t="shared" si="14"/>
        <v>0</v>
      </c>
      <c r="S903" s="600"/>
      <c r="T903" s="607" t="str">
        <f>VLOOKUP(cppm_pr[[#This Row],[Status]],'All Link_LOV'!$I$32:$K$72,2,0)</f>
        <v>PO Issued</v>
      </c>
      <c r="U903" s="607" t="s">
        <v>22</v>
      </c>
      <c r="V903" s="603">
        <v>578</v>
      </c>
      <c r="W903" s="607"/>
      <c r="X903" s="603"/>
      <c r="Y903" s="603" t="s">
        <v>6058</v>
      </c>
      <c r="Z903" s="608">
        <v>45188</v>
      </c>
      <c r="AA903" s="603" t="s">
        <v>8124</v>
      </c>
      <c r="AB903" s="606">
        <v>34903</v>
      </c>
      <c r="AC903" s="606">
        <v>3000</v>
      </c>
      <c r="AD903" s="603" t="s">
        <v>6148</v>
      </c>
      <c r="AE903" s="603" t="s">
        <v>10047</v>
      </c>
      <c r="AF903" s="603" t="s">
        <v>6071</v>
      </c>
      <c r="AG903" s="603" t="s">
        <v>488</v>
      </c>
      <c r="AH903" s="603" t="s">
        <v>10048</v>
      </c>
      <c r="AI903" s="600" t="str">
        <f>IFERROR(VLOOKUP(cppm_pr[[#This Row],[Order Number]],SPHERE!C:CC,39,0),"")</f>
        <v/>
      </c>
      <c r="AJ903" s="600" t="str">
        <f>IFERROR(VLOOKUP(cppm_pr[[#This Row],[Order Number]],'DC TM ONE'!B:CN,42,0),"")</f>
        <v/>
      </c>
      <c r="AK903" s="603"/>
      <c r="AL903" s="609">
        <v>45104</v>
      </c>
      <c r="AM903" s="603" t="s">
        <v>8274</v>
      </c>
      <c r="AN903" s="603" t="s">
        <v>4928</v>
      </c>
      <c r="AO903" s="603"/>
      <c r="AP903" s="603"/>
      <c r="AQ903" s="610"/>
      <c r="AR903" s="603">
        <v>3400038524</v>
      </c>
      <c r="AS903" s="603"/>
      <c r="AT903" s="610" t="s">
        <v>10049</v>
      </c>
      <c r="AU903" s="603"/>
      <c r="AV903" s="603"/>
      <c r="AW903" s="603"/>
      <c r="AX903" s="603"/>
      <c r="AY903" s="603"/>
      <c r="AZ903" s="603"/>
      <c r="BA903" s="603"/>
      <c r="BB903" s="603"/>
      <c r="BC903" s="603"/>
      <c r="BD903" s="603"/>
      <c r="BE903" s="603"/>
      <c r="BF903" s="603"/>
      <c r="BG903" s="603"/>
      <c r="BH903" s="603"/>
    </row>
    <row r="904" spans="1:60" ht="12" customHeight="1">
      <c r="A904" s="589">
        <v>901</v>
      </c>
      <c r="B904" s="589" t="s">
        <v>5997</v>
      </c>
      <c r="C904" s="590" t="s">
        <v>254</v>
      </c>
      <c r="D904" s="591"/>
      <c r="E904" s="589" t="s">
        <v>6058</v>
      </c>
      <c r="F904" s="592" t="s">
        <v>3055</v>
      </c>
      <c r="G904" s="592" t="s">
        <v>3054</v>
      </c>
      <c r="H904" s="592" t="s">
        <v>3053</v>
      </c>
      <c r="I904" s="589" t="s">
        <v>1359</v>
      </c>
      <c r="J904" s="589"/>
      <c r="K904" s="593"/>
      <c r="L904" s="590" t="s">
        <v>1264</v>
      </c>
      <c r="M904" s="593"/>
      <c r="N904" s="595"/>
      <c r="O904" s="592"/>
      <c r="P904" s="655"/>
      <c r="Q904" s="655"/>
      <c r="R904" s="589">
        <f t="shared" si="14"/>
        <v>0</v>
      </c>
      <c r="S904" s="589"/>
      <c r="T904" s="596" t="str">
        <f>VLOOKUP(cppm_pr[[#This Row],[Status]],'All Link_LOV'!$I$32:$K$72,2,0)</f>
        <v>PO Issued</v>
      </c>
      <c r="U904" s="596" t="s">
        <v>22</v>
      </c>
      <c r="V904" s="592">
        <v>579</v>
      </c>
      <c r="W904" s="596"/>
      <c r="X904" s="592"/>
      <c r="Y904" s="592" t="s">
        <v>6058</v>
      </c>
      <c r="Z904" s="597">
        <v>45188</v>
      </c>
      <c r="AA904" s="598" t="s">
        <v>6216</v>
      </c>
      <c r="AB904" s="595">
        <v>136436</v>
      </c>
      <c r="AC904" s="595">
        <v>18481.5</v>
      </c>
      <c r="AD904" s="592" t="s">
        <v>6059</v>
      </c>
      <c r="AE904" s="592"/>
      <c r="AF904" s="592" t="s">
        <v>398</v>
      </c>
      <c r="AG904" s="592" t="s">
        <v>488</v>
      </c>
      <c r="AH904" s="592" t="s">
        <v>1357</v>
      </c>
      <c r="AI904" s="600" t="str">
        <f>IFERROR(VLOOKUP(cppm_pr[[#This Row],[Order Number]],SPHERE!C:CC,39,0),"")</f>
        <v/>
      </c>
      <c r="AJ904" s="600" t="str">
        <f>IFERROR(VLOOKUP(cppm_pr[[#This Row],[Order Number]],'DC TM ONE'!B:CN,42,0),"")</f>
        <v/>
      </c>
      <c r="AK904" s="592"/>
      <c r="AL904" s="599">
        <v>45169</v>
      </c>
      <c r="AM904" s="592" t="s">
        <v>8996</v>
      </c>
      <c r="AN904" s="592" t="s">
        <v>4928</v>
      </c>
      <c r="AO904" s="592"/>
      <c r="AP904" s="592"/>
      <c r="AQ904" s="598"/>
      <c r="AR904" s="592">
        <v>3400039849</v>
      </c>
      <c r="AS904" s="592"/>
      <c r="AT904" s="598"/>
      <c r="AU904" s="592"/>
      <c r="AV904" s="592"/>
      <c r="AW904" s="592"/>
      <c r="AX904" s="592"/>
      <c r="AY904" s="592"/>
      <c r="AZ904" s="592"/>
      <c r="BA904" s="592"/>
      <c r="BB904" s="592"/>
      <c r="BC904" s="592"/>
      <c r="BD904" s="592"/>
      <c r="BE904" s="592"/>
      <c r="BF904" s="592"/>
      <c r="BG904" s="592"/>
      <c r="BH904" s="592"/>
    </row>
    <row r="905" spans="1:60" ht="12" customHeight="1">
      <c r="A905" s="600">
        <v>902</v>
      </c>
      <c r="B905" s="600" t="s">
        <v>77</v>
      </c>
      <c r="C905" s="601" t="s">
        <v>215</v>
      </c>
      <c r="D905" s="602">
        <v>45190</v>
      </c>
      <c r="E905" s="600" t="s">
        <v>6058</v>
      </c>
      <c r="F905" s="603" t="s">
        <v>10050</v>
      </c>
      <c r="G905" s="603" t="s">
        <v>10051</v>
      </c>
      <c r="H905" s="603" t="s">
        <v>10052</v>
      </c>
      <c r="I905" s="600" t="s">
        <v>10053</v>
      </c>
      <c r="J905" s="600"/>
      <c r="K905" s="611"/>
      <c r="L905" s="595" t="s">
        <v>1691</v>
      </c>
      <c r="M905" s="611"/>
      <c r="N905" s="606"/>
      <c r="O905" s="603"/>
      <c r="P905" s="625"/>
      <c r="Q905" s="625"/>
      <c r="R905" s="600">
        <f t="shared" si="14"/>
        <v>0</v>
      </c>
      <c r="S905" s="600"/>
      <c r="T905" s="607" t="str">
        <f>VLOOKUP(cppm_pr[[#This Row],[Status]],'All Link_LOV'!$I$32:$K$72,2,0)</f>
        <v>Queried - Require More Information From NeC/AND</v>
      </c>
      <c r="U905" s="607" t="s">
        <v>22</v>
      </c>
      <c r="V905" s="603">
        <v>580</v>
      </c>
      <c r="W905" s="607"/>
      <c r="X905" s="603"/>
      <c r="Y905" s="603" t="s">
        <v>6058</v>
      </c>
      <c r="Z905" s="608">
        <v>45188</v>
      </c>
      <c r="AA905" s="603" t="s">
        <v>1686</v>
      </c>
      <c r="AB905" s="606">
        <v>9522</v>
      </c>
      <c r="AC905" s="606">
        <v>2681.35</v>
      </c>
      <c r="AD905" s="603" t="s">
        <v>6148</v>
      </c>
      <c r="AE905" s="603" t="s">
        <v>10054</v>
      </c>
      <c r="AF905" s="603" t="s">
        <v>398</v>
      </c>
      <c r="AG905" s="603" t="s">
        <v>488</v>
      </c>
      <c r="AH905" s="603" t="s">
        <v>10055</v>
      </c>
      <c r="AI905" s="600" t="str">
        <f>IFERROR(VLOOKUP(cppm_pr[[#This Row],[Order Number]],SPHERE!C:CC,39,0),"")</f>
        <v/>
      </c>
      <c r="AJ905" s="600" t="str">
        <f>IFERROR(VLOOKUP(cppm_pr[[#This Row],[Order Number]],'DC TM ONE'!B:CN,42,0),"")</f>
        <v/>
      </c>
      <c r="AK905" s="603"/>
      <c r="AL905" s="609">
        <v>45229</v>
      </c>
      <c r="AM905" s="603" t="s">
        <v>10056</v>
      </c>
      <c r="AN905" s="603" t="s">
        <v>4928</v>
      </c>
      <c r="AO905" s="603"/>
      <c r="AP905" s="603"/>
      <c r="AQ905" s="610"/>
      <c r="AR905" s="603">
        <v>3400039002</v>
      </c>
      <c r="AS905" s="603"/>
      <c r="AT905" s="610" t="s">
        <v>10057</v>
      </c>
      <c r="AU905" s="603"/>
      <c r="AV905" s="603"/>
      <c r="AW905" s="603"/>
      <c r="AX905" s="603"/>
      <c r="AY905" s="603"/>
      <c r="AZ905" s="603"/>
      <c r="BA905" s="603"/>
      <c r="BB905" s="603"/>
      <c r="BC905" s="603"/>
      <c r="BD905" s="603"/>
      <c r="BE905" s="603"/>
      <c r="BF905" s="603"/>
      <c r="BG905" s="603"/>
      <c r="BH905" s="603"/>
    </row>
    <row r="906" spans="1:60" ht="12" customHeight="1">
      <c r="A906" s="589">
        <v>903</v>
      </c>
      <c r="B906" s="589" t="s">
        <v>77</v>
      </c>
      <c r="C906" s="590" t="s">
        <v>260</v>
      </c>
      <c r="D906" s="591"/>
      <c r="E906" s="589" t="s">
        <v>6058</v>
      </c>
      <c r="F906" s="592" t="s">
        <v>10058</v>
      </c>
      <c r="G906" s="592" t="s">
        <v>10059</v>
      </c>
      <c r="H906" s="592" t="s">
        <v>10060</v>
      </c>
      <c r="I906" s="589" t="s">
        <v>10061</v>
      </c>
      <c r="J906" s="589"/>
      <c r="K906" s="593"/>
      <c r="L906" s="595" t="s">
        <v>1691</v>
      </c>
      <c r="M906" s="593"/>
      <c r="N906" s="595"/>
      <c r="O906" s="592"/>
      <c r="P906" s="655"/>
      <c r="Q906" s="655"/>
      <c r="R906" s="589">
        <f t="shared" si="14"/>
        <v>0</v>
      </c>
      <c r="S906" s="589"/>
      <c r="T906" s="596" t="str">
        <f>VLOOKUP(cppm_pr[[#This Row],[Status]],'All Link_LOV'!$I$32:$K$72,2,0)</f>
        <v>PR Creation</v>
      </c>
      <c r="U906" s="596" t="s">
        <v>22</v>
      </c>
      <c r="V906" s="592">
        <v>581</v>
      </c>
      <c r="W906" s="596"/>
      <c r="X906" s="592"/>
      <c r="Y906" s="592" t="s">
        <v>6058</v>
      </c>
      <c r="Z906" s="597">
        <v>45188</v>
      </c>
      <c r="AA906" s="598" t="s">
        <v>1686</v>
      </c>
      <c r="AB906" s="595">
        <v>4829</v>
      </c>
      <c r="AC906" s="595">
        <v>560</v>
      </c>
      <c r="AD906" s="592" t="s">
        <v>6148</v>
      </c>
      <c r="AE906" s="592" t="s">
        <v>10062</v>
      </c>
      <c r="AF906" s="592" t="s">
        <v>6071</v>
      </c>
      <c r="AG906" s="592" t="s">
        <v>490</v>
      </c>
      <c r="AH906" s="592" t="s">
        <v>10063</v>
      </c>
      <c r="AI906" s="600" t="str">
        <f>IFERROR(VLOOKUP(cppm_pr[[#This Row],[Order Number]],SPHERE!C:CC,39,0),"")</f>
        <v/>
      </c>
      <c r="AJ906" s="600" t="str">
        <f>IFERROR(VLOOKUP(cppm_pr[[#This Row],[Order Number]],'DC TM ONE'!B:CN,42,0),"")</f>
        <v/>
      </c>
      <c r="AK906" s="592"/>
      <c r="AL906" s="599">
        <v>45158</v>
      </c>
      <c r="AM906" s="592" t="s">
        <v>6277</v>
      </c>
      <c r="AN906" s="592" t="s">
        <v>4928</v>
      </c>
      <c r="AO906" s="592"/>
      <c r="AP906" s="592"/>
      <c r="AQ906" s="598"/>
      <c r="AR906" s="592">
        <v>3400039025</v>
      </c>
      <c r="AS906" s="592"/>
      <c r="AT906" s="598" t="s">
        <v>10064</v>
      </c>
      <c r="AU906" s="592"/>
      <c r="AV906" s="592"/>
      <c r="AW906" s="592"/>
      <c r="AX906" s="592"/>
      <c r="AY906" s="592"/>
      <c r="AZ906" s="592"/>
      <c r="BA906" s="592"/>
      <c r="BB906" s="592"/>
      <c r="BC906" s="592"/>
      <c r="BD906" s="592"/>
      <c r="BE906" s="592"/>
      <c r="BF906" s="592"/>
      <c r="BG906" s="592"/>
      <c r="BH906" s="592"/>
    </row>
    <row r="907" spans="1:60" ht="12" customHeight="1">
      <c r="A907" s="600">
        <v>904</v>
      </c>
      <c r="B907" s="600" t="s">
        <v>77</v>
      </c>
      <c r="C907" s="601" t="s">
        <v>260</v>
      </c>
      <c r="D907" s="602"/>
      <c r="E907" s="600" t="s">
        <v>6058</v>
      </c>
      <c r="F907" s="603" t="s">
        <v>10065</v>
      </c>
      <c r="G907" s="603" t="s">
        <v>10066</v>
      </c>
      <c r="H907" s="603" t="s">
        <v>10067</v>
      </c>
      <c r="I907" s="600" t="s">
        <v>10068</v>
      </c>
      <c r="J907" s="600"/>
      <c r="K907" s="611"/>
      <c r="L907" s="595" t="s">
        <v>1691</v>
      </c>
      <c r="M907" s="611"/>
      <c r="N907" s="606"/>
      <c r="O907" s="603"/>
      <c r="P907" s="625"/>
      <c r="Q907" s="625"/>
      <c r="R907" s="600">
        <f t="shared" si="14"/>
        <v>0</v>
      </c>
      <c r="S907" s="600"/>
      <c r="T907" s="607" t="str">
        <f>VLOOKUP(cppm_pr[[#This Row],[Status]],'All Link_LOV'!$I$32:$K$72,2,0)</f>
        <v>PR Creation</v>
      </c>
      <c r="U907" s="607" t="s">
        <v>22</v>
      </c>
      <c r="V907" s="603">
        <v>582</v>
      </c>
      <c r="W907" s="607"/>
      <c r="X907" s="603"/>
      <c r="Y907" s="603" t="s">
        <v>6058</v>
      </c>
      <c r="Z907" s="608">
        <v>45188</v>
      </c>
      <c r="AA907" s="603" t="s">
        <v>1686</v>
      </c>
      <c r="AB907" s="606">
        <v>7231</v>
      </c>
      <c r="AC907" s="606">
        <v>560</v>
      </c>
      <c r="AD907" s="603" t="s">
        <v>6148</v>
      </c>
      <c r="AE907" s="603" t="s">
        <v>10062</v>
      </c>
      <c r="AF907" s="603" t="s">
        <v>6071</v>
      </c>
      <c r="AG907" s="603" t="s">
        <v>490</v>
      </c>
      <c r="AH907" s="603" t="s">
        <v>10069</v>
      </c>
      <c r="AI907" s="600" t="str">
        <f>IFERROR(VLOOKUP(cppm_pr[[#This Row],[Order Number]],SPHERE!C:CC,39,0),"")</f>
        <v/>
      </c>
      <c r="AJ907" s="600" t="str">
        <f>IFERROR(VLOOKUP(cppm_pr[[#This Row],[Order Number]],'DC TM ONE'!B:CN,42,0),"")</f>
        <v/>
      </c>
      <c r="AK907" s="603"/>
      <c r="AL907" s="609">
        <v>45157</v>
      </c>
      <c r="AM907" s="603" t="s">
        <v>6277</v>
      </c>
      <c r="AN907" s="603" t="s">
        <v>4928</v>
      </c>
      <c r="AO907" s="603"/>
      <c r="AP907" s="603"/>
      <c r="AQ907" s="610"/>
      <c r="AR907" s="603">
        <v>3400039025</v>
      </c>
      <c r="AS907" s="603"/>
      <c r="AT907" s="610" t="s">
        <v>10070</v>
      </c>
      <c r="AU907" s="603"/>
      <c r="AV907" s="603"/>
      <c r="AW907" s="603"/>
      <c r="AX907" s="603"/>
      <c r="AY907" s="603"/>
      <c r="AZ907" s="603"/>
      <c r="BA907" s="603"/>
      <c r="BB907" s="603"/>
      <c r="BC907" s="603"/>
      <c r="BD907" s="603"/>
      <c r="BE907" s="603"/>
      <c r="BF907" s="603"/>
      <c r="BG907" s="603"/>
      <c r="BH907" s="603"/>
    </row>
    <row r="908" spans="1:60" ht="12" customHeight="1">
      <c r="A908" s="589">
        <v>905</v>
      </c>
      <c r="B908" s="589" t="s">
        <v>72</v>
      </c>
      <c r="C908" s="590" t="s">
        <v>267</v>
      </c>
      <c r="D908" s="591">
        <v>45196</v>
      </c>
      <c r="E908" s="589" t="s">
        <v>10071</v>
      </c>
      <c r="F908" s="592" t="s">
        <v>2546</v>
      </c>
      <c r="G908" s="592" t="s">
        <v>2545</v>
      </c>
      <c r="H908" s="592" t="s">
        <v>2543</v>
      </c>
      <c r="I908" s="589" t="s">
        <v>2541</v>
      </c>
      <c r="J908" s="589"/>
      <c r="K908" s="593"/>
      <c r="L908" s="590" t="s">
        <v>52</v>
      </c>
      <c r="M908" s="593"/>
      <c r="N908" s="595"/>
      <c r="O908" s="592"/>
      <c r="P908" s="655"/>
      <c r="Q908" s="655"/>
      <c r="R908" s="589">
        <f t="shared" si="14"/>
        <v>0</v>
      </c>
      <c r="S908" s="589"/>
      <c r="T908" s="596" t="str">
        <f>VLOOKUP(cppm_pr[[#This Row],[Status]],'All Link_LOV'!$I$32:$K$72,2,0)</f>
        <v>PO Issued</v>
      </c>
      <c r="U908" s="596" t="s">
        <v>22</v>
      </c>
      <c r="V908" s="592">
        <v>583</v>
      </c>
      <c r="W908" s="596"/>
      <c r="X908" s="592"/>
      <c r="Y908" s="592" t="s">
        <v>6058</v>
      </c>
      <c r="Z908" s="597">
        <v>45188</v>
      </c>
      <c r="AA908" s="598" t="s">
        <v>2542</v>
      </c>
      <c r="AB908" s="595">
        <v>99650</v>
      </c>
      <c r="AC908" s="595">
        <v>62582.54</v>
      </c>
      <c r="AD908" s="592" t="s">
        <v>6059</v>
      </c>
      <c r="AE908" s="592"/>
      <c r="AF908" s="592" t="s">
        <v>397</v>
      </c>
      <c r="AG908" s="592" t="s">
        <v>493</v>
      </c>
      <c r="AH908" s="592" t="s">
        <v>10072</v>
      </c>
      <c r="AI908" s="600" t="str">
        <f>IFERROR(VLOOKUP(cppm_pr[[#This Row],[Order Number]],SPHERE!C:CC,39,0),"")</f>
        <v/>
      </c>
      <c r="AJ908" s="600" t="str">
        <f>IFERROR(VLOOKUP(cppm_pr[[#This Row],[Order Number]],'DC TM ONE'!B:CN,42,0),"")</f>
        <v/>
      </c>
      <c r="AK908" s="592"/>
      <c r="AL908" s="599">
        <v>45182</v>
      </c>
      <c r="AM908" s="592" t="s">
        <v>9884</v>
      </c>
      <c r="AN908" s="592" t="s">
        <v>4928</v>
      </c>
      <c r="AO908" s="592"/>
      <c r="AP908" s="592"/>
      <c r="AQ908" s="598"/>
      <c r="AR908" s="592">
        <v>3400038918</v>
      </c>
      <c r="AS908" s="592"/>
      <c r="AT908" s="598"/>
      <c r="AU908" s="592"/>
      <c r="AV908" s="592"/>
      <c r="AW908" s="592"/>
      <c r="AX908" s="592"/>
      <c r="AY908" s="592"/>
      <c r="AZ908" s="592"/>
      <c r="BA908" s="592"/>
      <c r="BB908" s="592"/>
      <c r="BC908" s="592"/>
      <c r="BD908" s="592"/>
      <c r="BE908" s="592"/>
      <c r="BF908" s="592"/>
      <c r="BG908" s="592"/>
      <c r="BH908" s="592"/>
    </row>
    <row r="909" spans="1:60" ht="12" customHeight="1">
      <c r="A909" s="600">
        <v>906</v>
      </c>
      <c r="B909" s="600" t="s">
        <v>77</v>
      </c>
      <c r="C909" s="601" t="s">
        <v>260</v>
      </c>
      <c r="D909" s="602"/>
      <c r="E909" s="600" t="s">
        <v>6058</v>
      </c>
      <c r="F909" s="603" t="s">
        <v>10073</v>
      </c>
      <c r="G909" s="603" t="s">
        <v>10074</v>
      </c>
      <c r="H909" s="603" t="s">
        <v>10075</v>
      </c>
      <c r="I909" s="600" t="s">
        <v>10076</v>
      </c>
      <c r="J909" s="600"/>
      <c r="K909" s="611"/>
      <c r="L909" s="595" t="s">
        <v>1691</v>
      </c>
      <c r="M909" s="611"/>
      <c r="N909" s="606"/>
      <c r="O909" s="603"/>
      <c r="P909" s="625"/>
      <c r="Q909" s="625"/>
      <c r="R909" s="600">
        <f t="shared" si="14"/>
        <v>0</v>
      </c>
      <c r="S909" s="600"/>
      <c r="T909" s="607" t="str">
        <f>VLOOKUP(cppm_pr[[#This Row],[Status]],'All Link_LOV'!$I$32:$K$72,2,0)</f>
        <v>PR Creation</v>
      </c>
      <c r="U909" s="607" t="s">
        <v>22</v>
      </c>
      <c r="V909" s="603">
        <v>584</v>
      </c>
      <c r="W909" s="607"/>
      <c r="X909" s="603"/>
      <c r="Y909" s="603" t="s">
        <v>6058</v>
      </c>
      <c r="Z909" s="608">
        <v>45188</v>
      </c>
      <c r="AA909" s="603" t="s">
        <v>1686</v>
      </c>
      <c r="AB909" s="606">
        <v>10007</v>
      </c>
      <c r="AC909" s="606">
        <v>560</v>
      </c>
      <c r="AD909" s="603" t="s">
        <v>6148</v>
      </c>
      <c r="AE909" s="603" t="s">
        <v>10062</v>
      </c>
      <c r="AF909" s="603" t="s">
        <v>6071</v>
      </c>
      <c r="AG909" s="603" t="s">
        <v>490</v>
      </c>
      <c r="AH909" s="603" t="s">
        <v>10077</v>
      </c>
      <c r="AI909" s="600" t="str">
        <f>IFERROR(VLOOKUP(cppm_pr[[#This Row],[Order Number]],SPHERE!C:CC,39,0),"")</f>
        <v/>
      </c>
      <c r="AJ909" s="600" t="str">
        <f>IFERROR(VLOOKUP(cppm_pr[[#This Row],[Order Number]],'DC TM ONE'!B:CN,42,0),"")</f>
        <v/>
      </c>
      <c r="AK909" s="603"/>
      <c r="AL909" s="609">
        <v>45138</v>
      </c>
      <c r="AM909" s="603" t="s">
        <v>5098</v>
      </c>
      <c r="AN909" s="603" t="s">
        <v>4928</v>
      </c>
      <c r="AO909" s="603"/>
      <c r="AP909" s="603"/>
      <c r="AQ909" s="610"/>
      <c r="AR909" s="603">
        <v>3400039025</v>
      </c>
      <c r="AS909" s="603"/>
      <c r="AT909" s="610" t="s">
        <v>10078</v>
      </c>
      <c r="AU909" s="603"/>
      <c r="AV909" s="603"/>
      <c r="AW909" s="603"/>
      <c r="AX909" s="603"/>
      <c r="AY909" s="603"/>
      <c r="AZ909" s="603"/>
      <c r="BA909" s="603"/>
      <c r="BB909" s="603"/>
      <c r="BC909" s="603"/>
      <c r="BD909" s="603"/>
      <c r="BE909" s="603"/>
      <c r="BF909" s="603"/>
      <c r="BG909" s="603"/>
      <c r="BH909" s="603"/>
    </row>
    <row r="910" spans="1:60" ht="12" customHeight="1">
      <c r="A910" s="589">
        <v>907</v>
      </c>
      <c r="B910" s="589" t="s">
        <v>77</v>
      </c>
      <c r="C910" s="590" t="s">
        <v>260</v>
      </c>
      <c r="D910" s="591"/>
      <c r="E910" s="589" t="s">
        <v>6058</v>
      </c>
      <c r="F910" s="592" t="s">
        <v>10079</v>
      </c>
      <c r="G910" s="592" t="s">
        <v>10080</v>
      </c>
      <c r="H910" s="592" t="s">
        <v>10081</v>
      </c>
      <c r="I910" s="589" t="s">
        <v>10082</v>
      </c>
      <c r="J910" s="589"/>
      <c r="K910" s="593"/>
      <c r="L910" s="595" t="s">
        <v>1691</v>
      </c>
      <c r="M910" s="593"/>
      <c r="N910" s="595"/>
      <c r="O910" s="592"/>
      <c r="P910" s="655"/>
      <c r="Q910" s="655"/>
      <c r="R910" s="589">
        <f t="shared" si="14"/>
        <v>0</v>
      </c>
      <c r="S910" s="589"/>
      <c r="T910" s="596" t="str">
        <f>VLOOKUP(cppm_pr[[#This Row],[Status]],'All Link_LOV'!$I$32:$K$72,2,0)</f>
        <v>PR Creation</v>
      </c>
      <c r="U910" s="596" t="s">
        <v>22</v>
      </c>
      <c r="V910" s="592">
        <v>585</v>
      </c>
      <c r="W910" s="596"/>
      <c r="X910" s="592"/>
      <c r="Y910" s="592" t="s">
        <v>6058</v>
      </c>
      <c r="Z910" s="597">
        <v>45188</v>
      </c>
      <c r="AA910" s="598" t="s">
        <v>1686</v>
      </c>
      <c r="AB910" s="595">
        <v>6296</v>
      </c>
      <c r="AC910" s="595">
        <v>560</v>
      </c>
      <c r="AD910" s="592" t="s">
        <v>6148</v>
      </c>
      <c r="AE910" s="592" t="s">
        <v>10062</v>
      </c>
      <c r="AF910" s="592" t="s">
        <v>6071</v>
      </c>
      <c r="AG910" s="592" t="s">
        <v>490</v>
      </c>
      <c r="AH910" s="592" t="s">
        <v>10083</v>
      </c>
      <c r="AI910" s="600" t="str">
        <f>IFERROR(VLOOKUP(cppm_pr[[#This Row],[Order Number]],SPHERE!C:CC,39,0),"")</f>
        <v/>
      </c>
      <c r="AJ910" s="600" t="str">
        <f>IFERROR(VLOOKUP(cppm_pr[[#This Row],[Order Number]],'DC TM ONE'!B:CN,42,0),"")</f>
        <v/>
      </c>
      <c r="AK910" s="592"/>
      <c r="AL910" s="599">
        <v>45138</v>
      </c>
      <c r="AM910" s="592" t="s">
        <v>10084</v>
      </c>
      <c r="AN910" s="592" t="s">
        <v>4928</v>
      </c>
      <c r="AO910" s="592"/>
      <c r="AP910" s="592"/>
      <c r="AQ910" s="598"/>
      <c r="AR910" s="592">
        <v>3400039025</v>
      </c>
      <c r="AS910" s="592"/>
      <c r="AT910" s="598" t="s">
        <v>10085</v>
      </c>
      <c r="AU910" s="592"/>
      <c r="AV910" s="592"/>
      <c r="AW910" s="592"/>
      <c r="AX910" s="592"/>
      <c r="AY910" s="592"/>
      <c r="AZ910" s="592"/>
      <c r="BA910" s="592"/>
      <c r="BB910" s="592"/>
      <c r="BC910" s="592"/>
      <c r="BD910" s="592"/>
      <c r="BE910" s="592"/>
      <c r="BF910" s="592"/>
      <c r="BG910" s="592"/>
      <c r="BH910" s="592"/>
    </row>
    <row r="911" spans="1:60" ht="12" customHeight="1">
      <c r="A911" s="600">
        <v>908</v>
      </c>
      <c r="B911" s="600" t="s">
        <v>83</v>
      </c>
      <c r="C911" s="601" t="s">
        <v>267</v>
      </c>
      <c r="D911" s="602">
        <v>45190</v>
      </c>
      <c r="E911" s="600" t="s">
        <v>10086</v>
      </c>
      <c r="F911" s="603" t="s">
        <v>7161</v>
      </c>
      <c r="G911" s="603" t="s">
        <v>7162</v>
      </c>
      <c r="H911" s="603" t="s">
        <v>7163</v>
      </c>
      <c r="I911" s="600" t="s">
        <v>7164</v>
      </c>
      <c r="J911" s="600"/>
      <c r="K911" s="600" t="s">
        <v>10086</v>
      </c>
      <c r="L911" s="606" t="s">
        <v>51</v>
      </c>
      <c r="M911" s="600"/>
      <c r="N911" s="606"/>
      <c r="O911" s="603"/>
      <c r="P911" s="625"/>
      <c r="Q911" s="625"/>
      <c r="R911" s="600">
        <f t="shared" si="14"/>
        <v>0</v>
      </c>
      <c r="S911" s="600"/>
      <c r="T911" s="607" t="str">
        <f>VLOOKUP(cppm_pr[[#This Row],[Status]],'All Link_LOV'!$I$32:$K$72,2,0)</f>
        <v>PO Issued</v>
      </c>
      <c r="U911" s="607" t="s">
        <v>22</v>
      </c>
      <c r="V911" s="603">
        <v>586</v>
      </c>
      <c r="W911" s="607"/>
      <c r="X911" s="603"/>
      <c r="Y911" s="603" t="s">
        <v>6058</v>
      </c>
      <c r="Z911" s="608">
        <v>45188</v>
      </c>
      <c r="AA911" s="603" t="s">
        <v>3830</v>
      </c>
      <c r="AB911" s="606">
        <v>30821</v>
      </c>
      <c r="AC911" s="606">
        <v>144</v>
      </c>
      <c r="AD911" s="603" t="s">
        <v>6148</v>
      </c>
      <c r="AE911" s="603" t="s">
        <v>10087</v>
      </c>
      <c r="AF911" s="603" t="s">
        <v>398</v>
      </c>
      <c r="AG911" s="603" t="s">
        <v>492</v>
      </c>
      <c r="AH911" s="600" t="s">
        <v>10088</v>
      </c>
      <c r="AI911" s="600" t="str">
        <f>IFERROR(VLOOKUP(cppm_pr[[#This Row],[Order Number]],SPHERE!C:CC,39,0),"")</f>
        <v/>
      </c>
      <c r="AJ911" s="600" t="str">
        <f>IFERROR(VLOOKUP(cppm_pr[[#This Row],[Order Number]],'DC TM ONE'!B:CN,42,0),"")</f>
        <v/>
      </c>
      <c r="AK911" s="600"/>
      <c r="AL911" s="609">
        <v>45135</v>
      </c>
      <c r="AM911" s="603" t="s">
        <v>7166</v>
      </c>
      <c r="AN911" s="603" t="s">
        <v>4928</v>
      </c>
      <c r="AO911" s="603"/>
      <c r="AP911" s="603"/>
      <c r="AQ911" s="610"/>
      <c r="AR911" s="603">
        <v>3400038793</v>
      </c>
      <c r="AS911" s="603"/>
      <c r="AT911" s="610" t="s">
        <v>10089</v>
      </c>
      <c r="AU911" s="603"/>
      <c r="AV911" s="603"/>
      <c r="AW911" s="603"/>
      <c r="AX911" s="603"/>
      <c r="AY911" s="603"/>
      <c r="AZ911" s="603"/>
      <c r="BA911" s="603"/>
      <c r="BB911" s="603"/>
      <c r="BC911" s="603"/>
      <c r="BD911" s="603"/>
      <c r="BE911" s="603"/>
      <c r="BF911" s="603"/>
      <c r="BG911" s="603"/>
      <c r="BH911" s="603"/>
    </row>
    <row r="912" spans="1:60" ht="12" customHeight="1">
      <c r="A912" s="589">
        <v>909</v>
      </c>
      <c r="B912" s="589" t="s">
        <v>77</v>
      </c>
      <c r="C912" s="590" t="s">
        <v>260</v>
      </c>
      <c r="D912" s="591"/>
      <c r="E912" s="589" t="s">
        <v>6058</v>
      </c>
      <c r="F912" s="592" t="s">
        <v>10090</v>
      </c>
      <c r="G912" s="592" t="s">
        <v>10091</v>
      </c>
      <c r="H912" s="592" t="s">
        <v>10092</v>
      </c>
      <c r="I912" s="589" t="s">
        <v>10093</v>
      </c>
      <c r="J912" s="589"/>
      <c r="K912" s="593"/>
      <c r="L912" s="595" t="s">
        <v>1691</v>
      </c>
      <c r="M912" s="593"/>
      <c r="N912" s="595"/>
      <c r="O912" s="592"/>
      <c r="P912" s="655"/>
      <c r="Q912" s="655"/>
      <c r="R912" s="589">
        <f t="shared" si="14"/>
        <v>0</v>
      </c>
      <c r="S912" s="589"/>
      <c r="T912" s="596" t="str">
        <f>VLOOKUP(cppm_pr[[#This Row],[Status]],'All Link_LOV'!$I$32:$K$72,2,0)</f>
        <v>PR Creation</v>
      </c>
      <c r="U912" s="596" t="s">
        <v>22</v>
      </c>
      <c r="V912" s="592">
        <v>587</v>
      </c>
      <c r="W912" s="596"/>
      <c r="X912" s="592"/>
      <c r="Y912" s="592" t="s">
        <v>6058</v>
      </c>
      <c r="Z912" s="597">
        <v>45188</v>
      </c>
      <c r="AA912" s="598" t="s">
        <v>1686</v>
      </c>
      <c r="AB912" s="595">
        <v>8192</v>
      </c>
      <c r="AC912" s="595">
        <v>560</v>
      </c>
      <c r="AD912" s="592" t="s">
        <v>6148</v>
      </c>
      <c r="AE912" s="592" t="s">
        <v>10062</v>
      </c>
      <c r="AF912" s="592" t="s">
        <v>6071</v>
      </c>
      <c r="AG912" s="592" t="s">
        <v>490</v>
      </c>
      <c r="AH912" s="592" t="s">
        <v>10094</v>
      </c>
      <c r="AI912" s="600" t="str">
        <f>IFERROR(VLOOKUP(cppm_pr[[#This Row],[Order Number]],SPHERE!C:CC,39,0),"")</f>
        <v/>
      </c>
      <c r="AJ912" s="600" t="str">
        <f>IFERROR(VLOOKUP(cppm_pr[[#This Row],[Order Number]],'DC TM ONE'!B:CN,42,0),"")</f>
        <v/>
      </c>
      <c r="AK912" s="592"/>
      <c r="AL912" s="599">
        <v>45138</v>
      </c>
      <c r="AM912" s="592" t="s">
        <v>6277</v>
      </c>
      <c r="AN912" s="592" t="s">
        <v>4928</v>
      </c>
      <c r="AO912" s="592"/>
      <c r="AP912" s="592"/>
      <c r="AQ912" s="598"/>
      <c r="AR912" s="592">
        <v>3400039025</v>
      </c>
      <c r="AS912" s="592"/>
      <c r="AT912" s="598" t="s">
        <v>10095</v>
      </c>
      <c r="AU912" s="592"/>
      <c r="AV912" s="592"/>
      <c r="AW912" s="592"/>
      <c r="AX912" s="592"/>
      <c r="AY912" s="592"/>
      <c r="AZ912" s="592"/>
      <c r="BA912" s="592"/>
      <c r="BB912" s="592"/>
      <c r="BC912" s="592"/>
      <c r="BD912" s="592"/>
      <c r="BE912" s="592"/>
      <c r="BF912" s="592"/>
      <c r="BG912" s="592"/>
      <c r="BH912" s="592"/>
    </row>
    <row r="913" spans="1:60" ht="12" customHeight="1">
      <c r="A913" s="600">
        <v>910</v>
      </c>
      <c r="B913" s="600" t="s">
        <v>77</v>
      </c>
      <c r="C913" s="601" t="s">
        <v>260</v>
      </c>
      <c r="D913" s="602"/>
      <c r="E913" s="600" t="s">
        <v>6058</v>
      </c>
      <c r="F913" s="603" t="s">
        <v>6952</v>
      </c>
      <c r="G913" s="603" t="s">
        <v>6953</v>
      </c>
      <c r="H913" s="603" t="s">
        <v>6954</v>
      </c>
      <c r="I913" s="600" t="s">
        <v>10096</v>
      </c>
      <c r="J913" s="600"/>
      <c r="K913" s="611"/>
      <c r="L913" s="595" t="s">
        <v>1691</v>
      </c>
      <c r="M913" s="611"/>
      <c r="N913" s="606"/>
      <c r="O913" s="603"/>
      <c r="P913" s="625"/>
      <c r="Q913" s="625"/>
      <c r="R913" s="600">
        <f t="shared" si="14"/>
        <v>0</v>
      </c>
      <c r="S913" s="600"/>
      <c r="T913" s="607" t="str">
        <f>VLOOKUP(cppm_pr[[#This Row],[Status]],'All Link_LOV'!$I$32:$K$72,2,0)</f>
        <v>PR Creation</v>
      </c>
      <c r="U913" s="607" t="s">
        <v>22</v>
      </c>
      <c r="V913" s="603">
        <v>588</v>
      </c>
      <c r="W913" s="607"/>
      <c r="X913" s="603"/>
      <c r="Y913" s="603" t="s">
        <v>6058</v>
      </c>
      <c r="Z913" s="608">
        <v>45188</v>
      </c>
      <c r="AA913" s="603" t="s">
        <v>1686</v>
      </c>
      <c r="AB913" s="606">
        <v>12478</v>
      </c>
      <c r="AC913" s="606">
        <v>560</v>
      </c>
      <c r="AD913" s="603" t="s">
        <v>6148</v>
      </c>
      <c r="AE913" s="603" t="s">
        <v>10062</v>
      </c>
      <c r="AF913" s="603" t="s">
        <v>6071</v>
      </c>
      <c r="AG913" s="603" t="s">
        <v>490</v>
      </c>
      <c r="AH913" s="603" t="s">
        <v>10097</v>
      </c>
      <c r="AI913" s="600" t="str">
        <f>IFERROR(VLOOKUP(cppm_pr[[#This Row],[Order Number]],SPHERE!C:CC,39,0),"")</f>
        <v/>
      </c>
      <c r="AJ913" s="600" t="str">
        <f>IFERROR(VLOOKUP(cppm_pr[[#This Row],[Order Number]],'DC TM ONE'!B:CN,42,0),"")</f>
        <v/>
      </c>
      <c r="AK913" s="603"/>
      <c r="AL913" s="609">
        <v>45153</v>
      </c>
      <c r="AM913" s="603" t="s">
        <v>6277</v>
      </c>
      <c r="AN913" s="603" t="s">
        <v>4928</v>
      </c>
      <c r="AO913" s="603"/>
      <c r="AP913" s="603"/>
      <c r="AQ913" s="610"/>
      <c r="AR913" s="603">
        <v>3400039025</v>
      </c>
      <c r="AS913" s="603"/>
      <c r="AT913" s="610" t="s">
        <v>10098</v>
      </c>
      <c r="AU913" s="603"/>
      <c r="AV913" s="603"/>
      <c r="AW913" s="603"/>
      <c r="AX913" s="603"/>
      <c r="AY913" s="603"/>
      <c r="AZ913" s="603"/>
      <c r="BA913" s="603"/>
      <c r="BB913" s="603"/>
      <c r="BC913" s="603"/>
      <c r="BD913" s="603"/>
      <c r="BE913" s="603"/>
      <c r="BF913" s="603"/>
      <c r="BG913" s="603"/>
      <c r="BH913" s="603"/>
    </row>
    <row r="914" spans="1:60" ht="12" customHeight="1">
      <c r="A914" s="589">
        <v>911</v>
      </c>
      <c r="B914" s="589" t="s">
        <v>457</v>
      </c>
      <c r="C914" s="590" t="s">
        <v>239</v>
      </c>
      <c r="D914" s="591">
        <v>45188</v>
      </c>
      <c r="E914" s="589" t="s">
        <v>10099</v>
      </c>
      <c r="F914" s="592" t="s">
        <v>6085</v>
      </c>
      <c r="G914" s="592" t="s">
        <v>6086</v>
      </c>
      <c r="H914" s="592" t="s">
        <v>6087</v>
      </c>
      <c r="I914" s="589" t="s">
        <v>6088</v>
      </c>
      <c r="J914" s="589"/>
      <c r="K914" s="593"/>
      <c r="L914" s="590" t="s">
        <v>3189</v>
      </c>
      <c r="M914" s="593"/>
      <c r="N914" s="595"/>
      <c r="O914" s="592"/>
      <c r="P914" s="655"/>
      <c r="Q914" s="655"/>
      <c r="R914" s="589">
        <f t="shared" si="14"/>
        <v>0</v>
      </c>
      <c r="S914" s="589"/>
      <c r="T914" s="596" t="str">
        <f>VLOOKUP(cppm_pr[[#This Row],[Status]],'All Link_LOV'!$I$32:$K$72,2,0)</f>
        <v>Insufficient Budget</v>
      </c>
      <c r="U914" s="596" t="s">
        <v>22</v>
      </c>
      <c r="V914" s="592">
        <v>589</v>
      </c>
      <c r="W914" s="596"/>
      <c r="X914" s="592"/>
      <c r="Y914" s="592" t="s">
        <v>6058</v>
      </c>
      <c r="Z914" s="597">
        <v>45188</v>
      </c>
      <c r="AA914" s="598" t="s">
        <v>2043</v>
      </c>
      <c r="AB914" s="595">
        <v>18117.759999999998</v>
      </c>
      <c r="AC914" s="595">
        <v>8805.15</v>
      </c>
      <c r="AD914" s="592" t="s">
        <v>6148</v>
      </c>
      <c r="AE914" s="592" t="s">
        <v>10100</v>
      </c>
      <c r="AF914" s="592" t="s">
        <v>6071</v>
      </c>
      <c r="AG914" s="592" t="s">
        <v>491</v>
      </c>
      <c r="AH914" s="592" t="s">
        <v>10101</v>
      </c>
      <c r="AI914" s="600" t="str">
        <f>IFERROR(VLOOKUP(cppm_pr[[#This Row],[Order Number]],SPHERE!C:CC,39,0),"")</f>
        <v/>
      </c>
      <c r="AJ914" s="600" t="str">
        <f>IFERROR(VLOOKUP(cppm_pr[[#This Row],[Order Number]],'DC TM ONE'!B:CN,42,0),"")</f>
        <v/>
      </c>
      <c r="AK914" s="592"/>
      <c r="AL914" s="599">
        <v>45190</v>
      </c>
      <c r="AM914" s="592" t="s">
        <v>6395</v>
      </c>
      <c r="AN914" s="592" t="s">
        <v>4928</v>
      </c>
      <c r="AO914" s="592"/>
      <c r="AP914" s="592"/>
      <c r="AQ914" s="598"/>
      <c r="AR914" s="592">
        <v>3400039045</v>
      </c>
      <c r="AS914" s="592" t="s">
        <v>2252</v>
      </c>
      <c r="AT914" s="598" t="s">
        <v>10102</v>
      </c>
      <c r="AU914" s="592"/>
      <c r="AV914" s="592"/>
      <c r="AW914" s="592"/>
      <c r="AX914" s="592"/>
      <c r="AY914" s="592"/>
      <c r="AZ914" s="592"/>
      <c r="BA914" s="592"/>
      <c r="BB914" s="592"/>
      <c r="BC914" s="592"/>
      <c r="BD914" s="592"/>
      <c r="BE914" s="592"/>
      <c r="BF914" s="592"/>
      <c r="BG914" s="592"/>
      <c r="BH914" s="592"/>
    </row>
    <row r="915" spans="1:60" ht="12" customHeight="1">
      <c r="A915" s="600">
        <v>912</v>
      </c>
      <c r="B915" s="600" t="s">
        <v>428</v>
      </c>
      <c r="C915" s="601" t="s">
        <v>267</v>
      </c>
      <c r="D915" s="602"/>
      <c r="E915" s="600">
        <v>4902151482</v>
      </c>
      <c r="F915" s="603" t="s">
        <v>10103</v>
      </c>
      <c r="G915" s="603" t="s">
        <v>10104</v>
      </c>
      <c r="H915" s="603" t="s">
        <v>10105</v>
      </c>
      <c r="I915" s="600" t="s">
        <v>10106</v>
      </c>
      <c r="J915" s="600"/>
      <c r="K915" s="611" t="s">
        <v>9434</v>
      </c>
      <c r="L915" s="606" t="s">
        <v>908</v>
      </c>
      <c r="M915" s="611"/>
      <c r="N915" s="606"/>
      <c r="O915" s="603"/>
      <c r="P915" s="625"/>
      <c r="Q915" s="625"/>
      <c r="R915" s="600">
        <f t="shared" si="14"/>
        <v>0</v>
      </c>
      <c r="S915" s="600"/>
      <c r="T915" s="607" t="str">
        <f>VLOOKUP(cppm_pr[[#This Row],[Status]],'All Link_LOV'!$I$32:$K$72,2,0)</f>
        <v>PO Issued</v>
      </c>
      <c r="U915" s="607" t="s">
        <v>22</v>
      </c>
      <c r="V915" s="603">
        <v>590</v>
      </c>
      <c r="W915" s="607"/>
      <c r="X915" s="603"/>
      <c r="Y915" s="603" t="s">
        <v>6058</v>
      </c>
      <c r="Z915" s="608">
        <v>45188</v>
      </c>
      <c r="AA915" s="603" t="s">
        <v>1712</v>
      </c>
      <c r="AB915" s="606">
        <v>118197</v>
      </c>
      <c r="AC915" s="606">
        <v>63625</v>
      </c>
      <c r="AD915" s="603" t="s">
        <v>6148</v>
      </c>
      <c r="AE915" s="603" t="s">
        <v>10107</v>
      </c>
      <c r="AF915" s="603" t="s">
        <v>6164</v>
      </c>
      <c r="AG915" s="603" t="s">
        <v>492</v>
      </c>
      <c r="AH915" s="600" t="s">
        <v>10108</v>
      </c>
      <c r="AI915" s="600" t="str">
        <f>IFERROR(VLOOKUP(cppm_pr[[#This Row],[Order Number]],SPHERE!C:CC,39,0),"")</f>
        <v/>
      </c>
      <c r="AJ915" s="600" t="str">
        <f>IFERROR(VLOOKUP(cppm_pr[[#This Row],[Order Number]],'DC TM ONE'!B:CN,42,0),"")</f>
        <v/>
      </c>
      <c r="AK915" s="600"/>
      <c r="AL915" s="609">
        <v>45290</v>
      </c>
      <c r="AM915" s="603" t="s">
        <v>6729</v>
      </c>
      <c r="AN915" s="603" t="s">
        <v>4928</v>
      </c>
      <c r="AO915" s="603"/>
      <c r="AP915" s="603"/>
      <c r="AQ915" s="610"/>
      <c r="AR915" s="603">
        <v>3400039029</v>
      </c>
      <c r="AS915" s="603"/>
      <c r="AT915" s="610" t="s">
        <v>10109</v>
      </c>
      <c r="AU915" s="603"/>
      <c r="AV915" s="603"/>
      <c r="AW915" s="603"/>
      <c r="AX915" s="603"/>
      <c r="AY915" s="603"/>
      <c r="AZ915" s="603"/>
      <c r="BA915" s="603"/>
      <c r="BB915" s="603"/>
      <c r="BC915" s="603"/>
      <c r="BD915" s="603"/>
      <c r="BE915" s="603"/>
      <c r="BF915" s="603"/>
      <c r="BG915" s="603"/>
      <c r="BH915" s="603"/>
    </row>
    <row r="916" spans="1:60" ht="12" customHeight="1">
      <c r="A916" s="589">
        <v>913</v>
      </c>
      <c r="B916" s="589" t="s">
        <v>79</v>
      </c>
      <c r="C916" s="590" t="s">
        <v>267</v>
      </c>
      <c r="D916" s="591">
        <v>45187</v>
      </c>
      <c r="E916" s="589" t="s">
        <v>10110</v>
      </c>
      <c r="F916" s="592" t="s">
        <v>2575</v>
      </c>
      <c r="G916" s="592" t="s">
        <v>2574</v>
      </c>
      <c r="H916" s="592" t="s">
        <v>2572</v>
      </c>
      <c r="I916" s="589" t="s">
        <v>10111</v>
      </c>
      <c r="J916" s="589"/>
      <c r="K916" s="842" t="s">
        <v>10112</v>
      </c>
      <c r="L916" s="590" t="s">
        <v>2749</v>
      </c>
      <c r="M916" s="593"/>
      <c r="N916" s="595"/>
      <c r="O916" s="592"/>
      <c r="P916" s="655"/>
      <c r="Q916" s="655"/>
      <c r="R916" s="589">
        <f t="shared" si="14"/>
        <v>0</v>
      </c>
      <c r="S916" s="589"/>
      <c r="T916" s="596" t="str">
        <f>VLOOKUP(cppm_pr[[#This Row],[Status]],'All Link_LOV'!$I$32:$K$72,2,0)</f>
        <v>PO Issued</v>
      </c>
      <c r="U916" s="596" t="s">
        <v>1517</v>
      </c>
      <c r="V916" s="592"/>
      <c r="W916" s="596"/>
      <c r="X916" s="592"/>
      <c r="Y916" s="592" t="s">
        <v>6058</v>
      </c>
      <c r="Z916" s="597">
        <v>45187</v>
      </c>
      <c r="AA916" s="598"/>
      <c r="AB916" s="595"/>
      <c r="AC916" s="595">
        <v>2429.84</v>
      </c>
      <c r="AD916" s="592" t="s">
        <v>6059</v>
      </c>
      <c r="AE916" s="592" t="s">
        <v>9925</v>
      </c>
      <c r="AF916" s="592" t="s">
        <v>397</v>
      </c>
      <c r="AG916" s="592" t="s">
        <v>492</v>
      </c>
      <c r="AH916" s="592" t="s">
        <v>2573</v>
      </c>
      <c r="AI916" s="600" t="str">
        <f>IFERROR(VLOOKUP(cppm_pr[[#This Row],[Order Number]],SPHERE!C:CC,39,0),"")</f>
        <v/>
      </c>
      <c r="AJ916" s="600" t="str">
        <f>IFERROR(VLOOKUP(cppm_pr[[#This Row],[Order Number]],'DC TM ONE'!B:CN,42,0),"")</f>
        <v/>
      </c>
      <c r="AK916" s="592"/>
      <c r="AL916" s="599">
        <v>45187</v>
      </c>
      <c r="AM916" s="592" t="s">
        <v>7590</v>
      </c>
      <c r="AN916" s="592"/>
      <c r="AO916" s="592"/>
      <c r="AP916" s="592"/>
      <c r="AQ916" s="598"/>
      <c r="AR916" s="592"/>
      <c r="AS916" s="592"/>
      <c r="AT916" s="598"/>
      <c r="AU916" s="592"/>
      <c r="AV916" s="592"/>
      <c r="AW916" s="592"/>
      <c r="AX916" s="592"/>
      <c r="AY916" s="592"/>
      <c r="AZ916" s="592"/>
      <c r="BA916" s="592"/>
      <c r="BB916" s="592"/>
      <c r="BC916" s="592"/>
      <c r="BD916" s="592"/>
      <c r="BE916" s="592"/>
      <c r="BF916" s="592"/>
      <c r="BG916" s="592"/>
      <c r="BH916" s="592"/>
    </row>
    <row r="917" spans="1:60" ht="12" customHeight="1">
      <c r="A917" s="600">
        <v>914</v>
      </c>
      <c r="B917" s="600" t="s">
        <v>65</v>
      </c>
      <c r="C917" s="601" t="s">
        <v>267</v>
      </c>
      <c r="D917" s="602">
        <v>45191</v>
      </c>
      <c r="E917" s="600" t="s">
        <v>10113</v>
      </c>
      <c r="F917" s="603" t="str">
        <f>_xlfn.XLOOKUP($J917,'5g 91'!B2:B92,'5g 91'!J2:J92,"Not Found",0)</f>
        <v>H5G2206081</v>
      </c>
      <c r="G917" s="603" t="s">
        <v>10114</v>
      </c>
      <c r="H917" s="603" t="s">
        <v>10115</v>
      </c>
      <c r="I917" s="600" t="s">
        <v>10116</v>
      </c>
      <c r="J917" s="600" t="s">
        <v>997</v>
      </c>
      <c r="K917" s="607">
        <v>4902150270</v>
      </c>
      <c r="L917" s="606" t="s">
        <v>51</v>
      </c>
      <c r="M917" s="607"/>
      <c r="N917" s="606"/>
      <c r="O917" s="603"/>
      <c r="P917" s="625"/>
      <c r="Q917" s="625"/>
      <c r="R917" s="600">
        <f t="shared" si="14"/>
        <v>0</v>
      </c>
      <c r="S917" s="600"/>
      <c r="T917" s="607" t="str">
        <f>VLOOKUP(cppm_pr[[#This Row],[Status]],'All Link_LOV'!$I$32:$K$72,2,0)</f>
        <v>PO Issued</v>
      </c>
      <c r="U917" s="607" t="s">
        <v>10117</v>
      </c>
      <c r="V917" s="603">
        <v>9</v>
      </c>
      <c r="W917" s="607"/>
      <c r="X917" s="603"/>
      <c r="Y917" s="603" t="s">
        <v>8225</v>
      </c>
      <c r="Z917" s="608">
        <v>45188</v>
      </c>
      <c r="AA917" s="603"/>
      <c r="AB917" s="606"/>
      <c r="AC917" s="606"/>
      <c r="AD917" s="603"/>
      <c r="AE917" s="603"/>
      <c r="AF917" s="603" t="s">
        <v>398</v>
      </c>
      <c r="AG917" s="603" t="s">
        <v>488</v>
      </c>
      <c r="AH917" s="729" t="s">
        <v>10118</v>
      </c>
      <c r="AI917" s="600" t="str">
        <f>IFERROR(VLOOKUP(cppm_pr[[#This Row],[Order Number]],SPHERE!C:CC,39,0),"")</f>
        <v/>
      </c>
      <c r="AJ917" s="600" t="str">
        <f>IFERROR(VLOOKUP(cppm_pr[[#This Row],[Order Number]],'DC TM ONE'!B:CN,42,0),"")</f>
        <v/>
      </c>
      <c r="AK917" s="729"/>
      <c r="AL917" s="609"/>
      <c r="AM917" s="603"/>
      <c r="AN917" s="603"/>
      <c r="AO917" s="600"/>
      <c r="AP917" s="603"/>
      <c r="AQ917" s="610"/>
      <c r="AR917" s="603">
        <v>3400038793</v>
      </c>
      <c r="AS917" s="600" t="s">
        <v>9062</v>
      </c>
      <c r="AT917" s="610"/>
      <c r="AU917" s="603"/>
      <c r="AV917" s="603"/>
      <c r="AW917" s="603"/>
      <c r="AX917" s="603"/>
      <c r="AY917" s="603"/>
      <c r="AZ917" s="603"/>
      <c r="BA917" s="603"/>
      <c r="BB917" s="603"/>
      <c r="BC917" s="603"/>
      <c r="BD917" s="603"/>
      <c r="BE917" s="603"/>
      <c r="BF917" s="603"/>
      <c r="BG917" s="603"/>
      <c r="BH917" s="603"/>
    </row>
    <row r="918" spans="1:60" s="544" customFormat="1" ht="12" customHeight="1">
      <c r="A918" s="630">
        <v>915</v>
      </c>
      <c r="B918" s="630" t="s">
        <v>77</v>
      </c>
      <c r="C918" s="590" t="s">
        <v>267</v>
      </c>
      <c r="D918" s="629"/>
      <c r="E918" s="589"/>
      <c r="F918" s="634" t="e">
        <f>_xlfn.XLOOKUP($J918,'5g 91'!B3:B93,'5g 91'!J3:J93,"Not Found",0)</f>
        <v>#N/A</v>
      </c>
      <c r="G918" s="634" t="s">
        <v>3555</v>
      </c>
      <c r="H918" s="634" t="s">
        <v>10119</v>
      </c>
      <c r="I918" s="589"/>
      <c r="J918" s="630" t="s">
        <v>3557</v>
      </c>
      <c r="K918" s="631"/>
      <c r="L918" s="636" t="s">
        <v>2773</v>
      </c>
      <c r="M918" s="631"/>
      <c r="N918" s="636"/>
      <c r="O918" s="634"/>
      <c r="P918" s="655"/>
      <c r="Q918" s="655"/>
      <c r="R918" s="589">
        <f t="shared" si="14"/>
        <v>0</v>
      </c>
      <c r="S918" s="589"/>
      <c r="T918" s="633" t="str">
        <f>VLOOKUP(cppm_pr[[#This Row],[Status]],'All Link_LOV'!$I$32:$K$72,2,0)</f>
        <v>PO Issued</v>
      </c>
      <c r="U918" s="633" t="s">
        <v>10117</v>
      </c>
      <c r="V918" s="634">
        <v>13</v>
      </c>
      <c r="W918" s="633"/>
      <c r="X918" s="634"/>
      <c r="Y918" s="634" t="s">
        <v>8225</v>
      </c>
      <c r="Z918" s="635">
        <v>45188</v>
      </c>
      <c r="AA918" s="638"/>
      <c r="AB918" s="636"/>
      <c r="AC918" s="636"/>
      <c r="AD918" s="634"/>
      <c r="AE918" s="634"/>
      <c r="AF918" s="634" t="s">
        <v>398</v>
      </c>
      <c r="AG918" s="634" t="s">
        <v>488</v>
      </c>
      <c r="AH918" s="634"/>
      <c r="AI918" s="600" t="str">
        <f>IFERROR(VLOOKUP(cppm_pr[[#This Row],[Order Number]],SPHERE!C:CC,39,0),"")</f>
        <v/>
      </c>
      <c r="AJ918" s="600" t="str">
        <f>IFERROR(VLOOKUP(cppm_pr[[#This Row],[Order Number]],'DC TM ONE'!B:CN,42,0),"")</f>
        <v/>
      </c>
      <c r="AK918" s="634"/>
      <c r="AL918" s="637"/>
      <c r="AM918" s="634"/>
      <c r="AN918" s="634"/>
      <c r="AO918" s="634"/>
      <c r="AP918" s="634"/>
      <c r="AQ918" s="638"/>
      <c r="AR918" s="634"/>
      <c r="AS918" s="634"/>
      <c r="AT918" s="638"/>
      <c r="AU918" s="634"/>
      <c r="AV918" s="634"/>
      <c r="AW918" s="634"/>
      <c r="AX918" s="634"/>
      <c r="AY918" s="634"/>
      <c r="AZ918" s="634"/>
      <c r="BA918" s="634"/>
      <c r="BB918" s="634"/>
      <c r="BC918" s="634"/>
      <c r="BD918" s="634"/>
      <c r="BE918" s="634"/>
      <c r="BF918" s="634"/>
      <c r="BG918" s="634"/>
      <c r="BH918" s="634"/>
    </row>
    <row r="919" spans="1:60" ht="12" customHeight="1">
      <c r="A919" s="600">
        <v>916</v>
      </c>
      <c r="B919" s="600" t="s">
        <v>457</v>
      </c>
      <c r="C919" s="601" t="s">
        <v>267</v>
      </c>
      <c r="D919" s="602"/>
      <c r="E919" s="600" t="s">
        <v>10120</v>
      </c>
      <c r="F919" s="603" t="s">
        <v>10121</v>
      </c>
      <c r="G919" s="603" t="s">
        <v>10122</v>
      </c>
      <c r="H919" s="603" t="s">
        <v>10123</v>
      </c>
      <c r="I919" s="600" t="s">
        <v>10124</v>
      </c>
      <c r="J919" s="600" t="s">
        <v>10125</v>
      </c>
      <c r="K919" s="611"/>
      <c r="L919" s="606" t="s">
        <v>1701</v>
      </c>
      <c r="M919" s="611"/>
      <c r="N919" s="606"/>
      <c r="O919" s="603"/>
      <c r="P919" s="625"/>
      <c r="Q919" s="625"/>
      <c r="R919" s="600">
        <f t="shared" si="14"/>
        <v>0</v>
      </c>
      <c r="S919" s="600"/>
      <c r="T919" s="607" t="str">
        <f>VLOOKUP(cppm_pr[[#This Row],[Status]],'All Link_LOV'!$I$32:$K$72,2,0)</f>
        <v>PO Issued</v>
      </c>
      <c r="U919" s="607" t="s">
        <v>10117</v>
      </c>
      <c r="V919" s="603">
        <v>15</v>
      </c>
      <c r="W919" s="607"/>
      <c r="X919" s="603"/>
      <c r="Y919" s="603" t="s">
        <v>8225</v>
      </c>
      <c r="Z919" s="608">
        <v>45188</v>
      </c>
      <c r="AA919" s="603"/>
      <c r="AB919" s="606"/>
      <c r="AC919" s="606"/>
      <c r="AD919" s="603"/>
      <c r="AE919" s="603"/>
      <c r="AF919" s="603" t="s">
        <v>398</v>
      </c>
      <c r="AG919" s="603" t="s">
        <v>488</v>
      </c>
      <c r="AH919" s="603" t="s">
        <v>10126</v>
      </c>
      <c r="AI919" s="600" t="str">
        <f>IFERROR(VLOOKUP(cppm_pr[[#This Row],[Order Number]],SPHERE!C:CC,39,0),"")</f>
        <v/>
      </c>
      <c r="AJ919" s="600" t="str">
        <f>IFERROR(VLOOKUP(cppm_pr[[#This Row],[Order Number]],'DC TM ONE'!B:CN,42,0),"")</f>
        <v/>
      </c>
      <c r="AK919" s="603"/>
      <c r="AL919" s="609"/>
      <c r="AM919" s="603" t="s">
        <v>10127</v>
      </c>
      <c r="AN919" s="603"/>
      <c r="AO919" s="603" t="s">
        <v>10128</v>
      </c>
      <c r="AP919" s="603"/>
      <c r="AQ919" s="610"/>
      <c r="AR919" s="603"/>
      <c r="AS919" s="603" t="s">
        <v>10129</v>
      </c>
      <c r="AT919" s="610"/>
      <c r="AU919" s="603"/>
      <c r="AV919" s="603"/>
      <c r="AW919" s="603"/>
      <c r="AX919" s="603"/>
      <c r="AY919" s="603"/>
      <c r="AZ919" s="603"/>
      <c r="BA919" s="603"/>
      <c r="BB919" s="603"/>
      <c r="BC919" s="603"/>
      <c r="BD919" s="603"/>
      <c r="BE919" s="603"/>
      <c r="BF919" s="603"/>
      <c r="BG919" s="603"/>
      <c r="BH919" s="603"/>
    </row>
    <row r="920" spans="1:60" ht="12" customHeight="1">
      <c r="A920" s="589">
        <v>917</v>
      </c>
      <c r="B920" s="589" t="s">
        <v>65</v>
      </c>
      <c r="C920" s="590" t="s">
        <v>267</v>
      </c>
      <c r="D920" s="591">
        <v>45189</v>
      </c>
      <c r="E920" s="589" t="s">
        <v>10130</v>
      </c>
      <c r="F920" s="592" t="s">
        <v>10131</v>
      </c>
      <c r="G920" s="592" t="s">
        <v>10132</v>
      </c>
      <c r="H920" s="592" t="s">
        <v>10133</v>
      </c>
      <c r="I920" s="596" t="s">
        <v>10134</v>
      </c>
      <c r="J920" s="589" t="s">
        <v>10135</v>
      </c>
      <c r="K920" s="589" t="s">
        <v>10130</v>
      </c>
      <c r="L920" s="595" t="s">
        <v>55</v>
      </c>
      <c r="M920" s="593"/>
      <c r="N920" s="595"/>
      <c r="O920" s="592"/>
      <c r="P920" s="691"/>
      <c r="Q920" s="691"/>
      <c r="R920" s="596">
        <f t="shared" si="14"/>
        <v>0</v>
      </c>
      <c r="S920" s="596"/>
      <c r="T920" s="596" t="str">
        <f>VLOOKUP(cppm_pr[[#This Row],[Status]],'All Link_LOV'!$I$32:$K$72,2,0)</f>
        <v>PO Issued</v>
      </c>
      <c r="U920" s="596" t="s">
        <v>10117</v>
      </c>
      <c r="V920" s="592">
        <v>28</v>
      </c>
      <c r="W920" s="596" t="s">
        <v>8026</v>
      </c>
      <c r="X920" s="603" t="s">
        <v>499</v>
      </c>
      <c r="Y920" s="603"/>
      <c r="Z920" s="597">
        <v>45188</v>
      </c>
      <c r="AA920" s="598"/>
      <c r="AB920" s="595"/>
      <c r="AC920" s="595"/>
      <c r="AD920" s="592"/>
      <c r="AE920" s="592"/>
      <c r="AF920" s="592" t="s">
        <v>398</v>
      </c>
      <c r="AG920" s="592" t="s">
        <v>488</v>
      </c>
      <c r="AH920" s="589" t="s">
        <v>10136</v>
      </c>
      <c r="AI920" s="600" t="str">
        <f>IFERROR(VLOOKUP(cppm_pr[[#This Row],[Order Number]],SPHERE!C:CC,39,0),"")</f>
        <v/>
      </c>
      <c r="AJ920" s="600" t="str">
        <f>IFERROR(VLOOKUP(cppm_pr[[#This Row],[Order Number]],'DC TM ONE'!B:CN,42,0),"")</f>
        <v/>
      </c>
      <c r="AK920" s="589"/>
      <c r="AL920" s="599"/>
      <c r="AM920" s="592"/>
      <c r="AN920" s="592"/>
      <c r="AO920" s="592"/>
      <c r="AP920" s="592"/>
      <c r="AQ920" s="598"/>
      <c r="AR920" s="592">
        <v>3400038882</v>
      </c>
      <c r="AS920" s="695" t="s">
        <v>4016</v>
      </c>
      <c r="AT920" s="598"/>
      <c r="AU920" s="592"/>
      <c r="AV920" s="592"/>
      <c r="AW920" s="592"/>
      <c r="AX920" s="592"/>
      <c r="AY920" s="592"/>
      <c r="AZ920" s="592"/>
      <c r="BA920" s="592"/>
      <c r="BB920" s="592"/>
      <c r="BC920" s="592"/>
      <c r="BD920" s="592"/>
      <c r="BE920" s="592"/>
      <c r="BF920" s="592"/>
      <c r="BG920" s="589" t="s">
        <v>10137</v>
      </c>
      <c r="BH920" s="592"/>
    </row>
    <row r="921" spans="1:60" ht="12" customHeight="1">
      <c r="A921" s="600">
        <v>918</v>
      </c>
      <c r="B921" s="600" t="s">
        <v>71</v>
      </c>
      <c r="C921" s="601" t="s">
        <v>235</v>
      </c>
      <c r="D921" s="602"/>
      <c r="E921" s="600" t="s">
        <v>6058</v>
      </c>
      <c r="F921" s="603" t="str">
        <f>_xlfn.XLOOKUP($J921,'5g 91'!B6:B96,'5g 91'!J6:J96,"Not Found",0)</f>
        <v>H5G2206107</v>
      </c>
      <c r="G921" s="603" t="s">
        <v>10138</v>
      </c>
      <c r="H921" s="603" t="s">
        <v>10139</v>
      </c>
      <c r="I921" s="607" t="s">
        <v>10140</v>
      </c>
      <c r="J921" s="600" t="s">
        <v>10141</v>
      </c>
      <c r="K921" s="611"/>
      <c r="L921" s="606" t="s">
        <v>55</v>
      </c>
      <c r="M921" s="611"/>
      <c r="N921" s="606"/>
      <c r="O921" s="603"/>
      <c r="P921" s="665"/>
      <c r="Q921" s="665"/>
      <c r="R921" s="607">
        <f t="shared" si="14"/>
        <v>0</v>
      </c>
      <c r="S921" s="607"/>
      <c r="T921" s="607" t="str">
        <f>VLOOKUP(cppm_pr[[#This Row],[Status]],'All Link_LOV'!$I$32:$K$72,2,0)</f>
        <v>In WWPO</v>
      </c>
      <c r="U921" s="607" t="s">
        <v>10117</v>
      </c>
      <c r="V921" s="603">
        <v>45</v>
      </c>
      <c r="W921" s="607" t="s">
        <v>8026</v>
      </c>
      <c r="X921" s="603" t="s">
        <v>499</v>
      </c>
      <c r="Y921" s="603"/>
      <c r="Z921" s="608">
        <v>45188</v>
      </c>
      <c r="AA921" s="603"/>
      <c r="AB921" s="606"/>
      <c r="AC921" s="606"/>
      <c r="AD921" s="603"/>
      <c r="AE921" s="603"/>
      <c r="AF921" s="603" t="s">
        <v>398</v>
      </c>
      <c r="AG921" s="603" t="s">
        <v>488</v>
      </c>
      <c r="AH921" s="607" t="s">
        <v>10142</v>
      </c>
      <c r="AI921" s="600" t="str">
        <f>IFERROR(VLOOKUP(cppm_pr[[#This Row],[Order Number]],SPHERE!C:CC,39,0),"")</f>
        <v/>
      </c>
      <c r="AJ921" s="600" t="str">
        <f>IFERROR(VLOOKUP(cppm_pr[[#This Row],[Order Number]],'DC TM ONE'!B:CN,42,0),"")</f>
        <v/>
      </c>
      <c r="AK921" s="607"/>
      <c r="AL921" s="609"/>
      <c r="AM921" s="603"/>
      <c r="AN921" s="603"/>
      <c r="AO921" s="603"/>
      <c r="AP921" s="603"/>
      <c r="AQ921" s="610"/>
      <c r="AR921" s="603">
        <v>3400038494</v>
      </c>
      <c r="AS921" s="690" t="s">
        <v>10143</v>
      </c>
      <c r="AT921" s="610"/>
      <c r="AU921" s="603"/>
      <c r="AV921" s="603"/>
      <c r="AW921" s="603"/>
      <c r="AX921" s="603"/>
      <c r="AY921" s="603"/>
      <c r="AZ921" s="603"/>
      <c r="BA921" s="603"/>
      <c r="BB921" s="603"/>
      <c r="BC921" s="603"/>
      <c r="BD921" s="603"/>
      <c r="BE921" s="603"/>
      <c r="BF921" s="603"/>
      <c r="BG921" s="600" t="s">
        <v>10144</v>
      </c>
      <c r="BH921" s="603"/>
    </row>
    <row r="922" spans="1:60" ht="12" customHeight="1">
      <c r="A922" s="589">
        <v>919</v>
      </c>
      <c r="B922" s="589" t="s">
        <v>83</v>
      </c>
      <c r="C922" s="590" t="s">
        <v>267</v>
      </c>
      <c r="D922" s="591">
        <v>45190</v>
      </c>
      <c r="E922" s="589" t="s">
        <v>10145</v>
      </c>
      <c r="F922" s="592" t="str">
        <f>_xlfn.XLOOKUP($J922,'5g 91'!B7:B97,'5g 91'!J7:J97,"Not Found",0)</f>
        <v>H5G2301123</v>
      </c>
      <c r="G922" s="592" t="s">
        <v>10146</v>
      </c>
      <c r="H922" s="592" t="s">
        <v>10147</v>
      </c>
      <c r="I922" s="589" t="s">
        <v>10148</v>
      </c>
      <c r="J922" s="589" t="s">
        <v>10149</v>
      </c>
      <c r="K922" s="596">
        <v>4902150445</v>
      </c>
      <c r="L922" s="595" t="s">
        <v>51</v>
      </c>
      <c r="M922" s="596"/>
      <c r="N922" s="595"/>
      <c r="O922" s="592"/>
      <c r="P922" s="655"/>
      <c r="Q922" s="655"/>
      <c r="R922" s="589">
        <f t="shared" si="14"/>
        <v>0</v>
      </c>
      <c r="S922" s="589"/>
      <c r="T922" s="596" t="str">
        <f>VLOOKUP(cppm_pr[[#This Row],[Status]],'All Link_LOV'!$I$32:$K$72,2,0)</f>
        <v>PO Issued</v>
      </c>
      <c r="U922" s="596" t="s">
        <v>10117</v>
      </c>
      <c r="V922" s="592">
        <v>48</v>
      </c>
      <c r="W922" s="596"/>
      <c r="X922" s="592"/>
      <c r="Y922" s="592" t="s">
        <v>8225</v>
      </c>
      <c r="Z922" s="597">
        <v>45188</v>
      </c>
      <c r="AA922" s="598"/>
      <c r="AB922" s="595"/>
      <c r="AC922" s="595"/>
      <c r="AD922" s="592"/>
      <c r="AE922" s="592"/>
      <c r="AF922" s="592" t="s">
        <v>398</v>
      </c>
      <c r="AG922" s="592" t="s">
        <v>488</v>
      </c>
      <c r="AH922" s="596" t="s">
        <v>10150</v>
      </c>
      <c r="AI922" s="600" t="str">
        <f>IFERROR(VLOOKUP(cppm_pr[[#This Row],[Order Number]],SPHERE!C:CC,39,0),"")</f>
        <v/>
      </c>
      <c r="AJ922" s="600" t="str">
        <f>IFERROR(VLOOKUP(cppm_pr[[#This Row],[Order Number]],'DC TM ONE'!B:CN,42,0),"")</f>
        <v/>
      </c>
      <c r="AK922" s="596"/>
      <c r="AL922" s="599"/>
      <c r="AM922" s="592"/>
      <c r="AN922" s="592"/>
      <c r="AO922" s="589"/>
      <c r="AP922" s="592"/>
      <c r="AQ922" s="598"/>
      <c r="AR922" s="592">
        <v>3400038940</v>
      </c>
      <c r="AS922" s="589" t="s">
        <v>4941</v>
      </c>
      <c r="AT922" s="598"/>
      <c r="AU922" s="592"/>
      <c r="AV922" s="592"/>
      <c r="AW922" s="592"/>
      <c r="AX922" s="592"/>
      <c r="AY922" s="592"/>
      <c r="AZ922" s="592"/>
      <c r="BA922" s="592"/>
      <c r="BB922" s="592"/>
      <c r="BC922" s="592"/>
      <c r="BD922" s="592"/>
      <c r="BE922" s="592"/>
      <c r="BF922" s="592"/>
      <c r="BG922" s="592"/>
      <c r="BH922" s="592"/>
    </row>
    <row r="923" spans="1:60" ht="12" customHeight="1">
      <c r="A923" s="600">
        <v>920</v>
      </c>
      <c r="B923" s="600" t="s">
        <v>71</v>
      </c>
      <c r="C923" s="601" t="s">
        <v>267</v>
      </c>
      <c r="D923" s="602"/>
      <c r="E923" s="600" t="s">
        <v>10151</v>
      </c>
      <c r="F923" s="603" t="s">
        <v>10152</v>
      </c>
      <c r="G923" s="603" t="s">
        <v>10153</v>
      </c>
      <c r="H923" s="603" t="s">
        <v>10154</v>
      </c>
      <c r="I923" s="600" t="s">
        <v>10155</v>
      </c>
      <c r="J923" s="600" t="s">
        <v>10156</v>
      </c>
      <c r="K923" s="611"/>
      <c r="L923" s="606" t="s">
        <v>55</v>
      </c>
      <c r="M923" s="611"/>
      <c r="N923" s="606"/>
      <c r="O923" s="603"/>
      <c r="P923" s="625"/>
      <c r="Q923" s="625"/>
      <c r="R923" s="600">
        <f t="shared" si="14"/>
        <v>0</v>
      </c>
      <c r="S923" s="600"/>
      <c r="T923" s="607" t="str">
        <f>VLOOKUP(cppm_pr[[#This Row],[Status]],'All Link_LOV'!$I$32:$K$72,2,0)</f>
        <v>PO Issued</v>
      </c>
      <c r="U923" s="607" t="s">
        <v>10117</v>
      </c>
      <c r="V923" s="603">
        <v>67</v>
      </c>
      <c r="W923" s="607"/>
      <c r="X923" s="603"/>
      <c r="Y923" s="603" t="s">
        <v>8225</v>
      </c>
      <c r="Z923" s="608">
        <v>45188</v>
      </c>
      <c r="AA923" s="603"/>
      <c r="AB923" s="606"/>
      <c r="AC923" s="606"/>
      <c r="AD923" s="603"/>
      <c r="AE923" s="603"/>
      <c r="AF923" s="603" t="s">
        <v>398</v>
      </c>
      <c r="AG923" s="603" t="s">
        <v>488</v>
      </c>
      <c r="AH923" s="600" t="s">
        <v>10157</v>
      </c>
      <c r="AI923" s="600" t="str">
        <f>IFERROR(VLOOKUP(cppm_pr[[#This Row],[Order Number]],SPHERE!C:CC,39,0),"")</f>
        <v/>
      </c>
      <c r="AJ923" s="600" t="str">
        <f>IFERROR(VLOOKUP(cppm_pr[[#This Row],[Order Number]],'DC TM ONE'!B:CN,42,0),"")</f>
        <v/>
      </c>
      <c r="AK923" s="600"/>
      <c r="AL923" s="609"/>
      <c r="AM923" s="603"/>
      <c r="AN923" s="603"/>
      <c r="AO923" s="603"/>
      <c r="AP923" s="603"/>
      <c r="AQ923" s="610"/>
      <c r="AR923" s="603">
        <v>3400038882</v>
      </c>
      <c r="AS923" s="690" t="s">
        <v>4016</v>
      </c>
      <c r="AT923" s="610"/>
      <c r="AU923" s="603"/>
      <c r="AV923" s="603"/>
      <c r="AW923" s="603"/>
      <c r="AX923" s="603"/>
      <c r="AY923" s="603"/>
      <c r="AZ923" s="603"/>
      <c r="BA923" s="603"/>
      <c r="BB923" s="603"/>
      <c r="BC923" s="603"/>
      <c r="BD923" s="603"/>
      <c r="BE923" s="603"/>
      <c r="BF923" s="603"/>
      <c r="BG923" s="603"/>
      <c r="BH923" s="603"/>
    </row>
    <row r="924" spans="1:60" ht="12" customHeight="1">
      <c r="A924" s="589">
        <v>921</v>
      </c>
      <c r="B924" s="589" t="s">
        <v>67</v>
      </c>
      <c r="C924" s="590" t="s">
        <v>260</v>
      </c>
      <c r="D924" s="591">
        <v>45189</v>
      </c>
      <c r="E924" s="589" t="s">
        <v>9243</v>
      </c>
      <c r="F924" s="592" t="str">
        <f>_xlfn.XLOOKUP($J924,'5g 91'!B9:B99,'5g 91'!J9:J99,"Not Found",0)</f>
        <v>H5G2301119</v>
      </c>
      <c r="G924" s="592" t="s">
        <v>10158</v>
      </c>
      <c r="H924" s="592" t="s">
        <v>10159</v>
      </c>
      <c r="I924" s="589" t="s">
        <v>10160</v>
      </c>
      <c r="J924" s="589" t="s">
        <v>10161</v>
      </c>
      <c r="K924" s="593"/>
      <c r="L924" s="595" t="s">
        <v>48</v>
      </c>
      <c r="M924" s="593"/>
      <c r="N924" s="595"/>
      <c r="O924" s="592"/>
      <c r="P924" s="655"/>
      <c r="Q924" s="655"/>
      <c r="R924" s="589">
        <f t="shared" si="14"/>
        <v>0</v>
      </c>
      <c r="S924" s="589"/>
      <c r="T924" s="596" t="str">
        <f>VLOOKUP(cppm_pr[[#This Row],[Status]],'All Link_LOV'!$I$32:$K$72,2,0)</f>
        <v>PR Creation</v>
      </c>
      <c r="U924" s="596" t="s">
        <v>10117</v>
      </c>
      <c r="V924" s="592">
        <v>71</v>
      </c>
      <c r="W924" s="596"/>
      <c r="X924" s="592"/>
      <c r="Y924" s="592" t="s">
        <v>8225</v>
      </c>
      <c r="Z924" s="597">
        <v>45188</v>
      </c>
      <c r="AA924" s="598"/>
      <c r="AB924" s="595"/>
      <c r="AC924" s="595"/>
      <c r="AD924" s="592"/>
      <c r="AE924" s="592"/>
      <c r="AF924" s="592" t="s">
        <v>398</v>
      </c>
      <c r="AG924" s="592" t="s">
        <v>488</v>
      </c>
      <c r="AH924" s="592" t="s">
        <v>10162</v>
      </c>
      <c r="AI924" s="600" t="str">
        <f>IFERROR(VLOOKUP(cppm_pr[[#This Row],[Order Number]],SPHERE!C:CC,39,0),"")</f>
        <v/>
      </c>
      <c r="AJ924" s="600" t="str">
        <f>IFERROR(VLOOKUP(cppm_pr[[#This Row],[Order Number]],'DC TM ONE'!B:CN,42,0),"")</f>
        <v/>
      </c>
      <c r="AK924" s="592"/>
      <c r="AL924" s="599"/>
      <c r="AM924" s="592"/>
      <c r="AN924" s="592"/>
      <c r="AO924" s="592"/>
      <c r="AP924" s="592"/>
      <c r="AQ924" s="598"/>
      <c r="AR924" s="592">
        <v>3400038767</v>
      </c>
      <c r="AS924" s="592" t="s">
        <v>4240</v>
      </c>
      <c r="AT924" s="598"/>
      <c r="AU924" s="592"/>
      <c r="AV924" s="592"/>
      <c r="AW924" s="592"/>
      <c r="AX924" s="592"/>
      <c r="AY924" s="592"/>
      <c r="AZ924" s="592"/>
      <c r="BA924" s="592"/>
      <c r="BB924" s="592"/>
      <c r="BC924" s="592"/>
      <c r="BD924" s="592"/>
      <c r="BE924" s="592"/>
      <c r="BF924" s="592"/>
      <c r="BG924" s="592"/>
      <c r="BH924" s="592"/>
    </row>
    <row r="925" spans="1:60" ht="12" customHeight="1">
      <c r="A925" s="600">
        <v>922</v>
      </c>
      <c r="B925" s="600" t="s">
        <v>67</v>
      </c>
      <c r="C925" s="601" t="s">
        <v>260</v>
      </c>
      <c r="D925" s="602">
        <v>45189</v>
      </c>
      <c r="E925" s="600" t="s">
        <v>9243</v>
      </c>
      <c r="F925" s="603" t="s">
        <v>10163</v>
      </c>
      <c r="G925" s="603" t="s">
        <v>10164</v>
      </c>
      <c r="H925" s="603" t="s">
        <v>10165</v>
      </c>
      <c r="I925" s="600" t="s">
        <v>10166</v>
      </c>
      <c r="J925" s="600" t="s">
        <v>10167</v>
      </c>
      <c r="K925" s="611"/>
      <c r="L925" s="606" t="s">
        <v>48</v>
      </c>
      <c r="M925" s="611"/>
      <c r="N925" s="606"/>
      <c r="O925" s="603"/>
      <c r="P925" s="625"/>
      <c r="Q925" s="625"/>
      <c r="R925" s="600">
        <f t="shared" si="14"/>
        <v>0</v>
      </c>
      <c r="S925" s="600"/>
      <c r="T925" s="607" t="str">
        <f>VLOOKUP(cppm_pr[[#This Row],[Status]],'All Link_LOV'!$I$32:$K$72,2,0)</f>
        <v>PR Creation</v>
      </c>
      <c r="U925" s="607" t="s">
        <v>10117</v>
      </c>
      <c r="V925" s="603">
        <v>72</v>
      </c>
      <c r="W925" s="607"/>
      <c r="X925" s="603"/>
      <c r="Y925" s="603" t="s">
        <v>8225</v>
      </c>
      <c r="Z925" s="608">
        <v>45188</v>
      </c>
      <c r="AA925" s="603"/>
      <c r="AB925" s="606"/>
      <c r="AC925" s="606"/>
      <c r="AD925" s="603"/>
      <c r="AE925" s="603"/>
      <c r="AF925" s="603" t="s">
        <v>398</v>
      </c>
      <c r="AG925" s="603" t="s">
        <v>488</v>
      </c>
      <c r="AH925" s="603" t="s">
        <v>10168</v>
      </c>
      <c r="AI925" s="600" t="str">
        <f>IFERROR(VLOOKUP(cppm_pr[[#This Row],[Order Number]],SPHERE!C:CC,39,0),"")</f>
        <v/>
      </c>
      <c r="AJ925" s="600" t="str">
        <f>IFERROR(VLOOKUP(cppm_pr[[#This Row],[Order Number]],'DC TM ONE'!B:CN,42,0),"")</f>
        <v/>
      </c>
      <c r="AK925" s="603"/>
      <c r="AL925" s="609"/>
      <c r="AM925" s="603"/>
      <c r="AN925" s="603"/>
      <c r="AO925" s="603"/>
      <c r="AP925" s="603"/>
      <c r="AQ925" s="610"/>
      <c r="AR925" s="603">
        <v>3400042864</v>
      </c>
      <c r="AS925" s="603" t="s">
        <v>576</v>
      </c>
      <c r="AT925" s="610"/>
      <c r="AU925" s="603"/>
      <c r="AV925" s="603"/>
      <c r="AW925" s="603"/>
      <c r="AX925" s="603"/>
      <c r="AY925" s="603"/>
      <c r="AZ925" s="603"/>
      <c r="BA925" s="603"/>
      <c r="BB925" s="603"/>
      <c r="BC925" s="603"/>
      <c r="BD925" s="603"/>
      <c r="BE925" s="603"/>
      <c r="BF925" s="603"/>
      <c r="BG925" s="603"/>
      <c r="BH925" s="603"/>
    </row>
    <row r="926" spans="1:60" ht="12" customHeight="1">
      <c r="A926" s="589">
        <v>923</v>
      </c>
      <c r="B926" s="589" t="s">
        <v>82</v>
      </c>
      <c r="C926" s="590" t="s">
        <v>256</v>
      </c>
      <c r="D926" s="591"/>
      <c r="E926" s="589" t="s">
        <v>6058</v>
      </c>
      <c r="F926" s="592" t="str">
        <f>_xlfn.XLOOKUP($J926,'5g 91'!B11:B101,'5g 91'!J11:J101,"Not Found",0)</f>
        <v>H5G2203873</v>
      </c>
      <c r="G926" s="592" t="s">
        <v>10169</v>
      </c>
      <c r="H926" s="592" t="s">
        <v>909</v>
      </c>
      <c r="I926" s="596" t="s">
        <v>10170</v>
      </c>
      <c r="J926" s="589" t="s">
        <v>906</v>
      </c>
      <c r="K926" s="593"/>
      <c r="L926" s="595" t="s">
        <v>908</v>
      </c>
      <c r="M926" s="593"/>
      <c r="N926" s="595"/>
      <c r="O926" s="592"/>
      <c r="P926" s="691"/>
      <c r="Q926" s="691"/>
      <c r="R926" s="596">
        <f t="shared" si="14"/>
        <v>0</v>
      </c>
      <c r="S926" s="596"/>
      <c r="T926" s="596" t="str">
        <f>VLOOKUP(cppm_pr[[#This Row],[Status]],'All Link_LOV'!$I$32:$K$72,2,0)</f>
        <v>PO Issued / Not Require LOR</v>
      </c>
      <c r="U926" s="596" t="s">
        <v>10117</v>
      </c>
      <c r="V926" s="592">
        <v>79</v>
      </c>
      <c r="W926" s="596" t="s">
        <v>8026</v>
      </c>
      <c r="X926" s="603" t="s">
        <v>499</v>
      </c>
      <c r="Y926" s="603"/>
      <c r="Z926" s="597">
        <v>45188</v>
      </c>
      <c r="AA926" s="598"/>
      <c r="AB926" s="595"/>
      <c r="AC926" s="595"/>
      <c r="AD926" s="592"/>
      <c r="AE926" s="592"/>
      <c r="AF926" s="592" t="s">
        <v>398</v>
      </c>
      <c r="AG926" s="592" t="s">
        <v>488</v>
      </c>
      <c r="AH926" s="589" t="s">
        <v>10171</v>
      </c>
      <c r="AI926" s="600" t="str">
        <f>IFERROR(VLOOKUP(cppm_pr[[#This Row],[Order Number]],SPHERE!C:CC,39,0),"")</f>
        <v/>
      </c>
      <c r="AJ926" s="600" t="str">
        <f>IFERROR(VLOOKUP(cppm_pr[[#This Row],[Order Number]],'DC TM ONE'!B:CN,42,0),"")</f>
        <v/>
      </c>
      <c r="AK926" s="589"/>
      <c r="AL926" s="599"/>
      <c r="AM926" s="592"/>
      <c r="AN926" s="592"/>
      <c r="AO926" s="592"/>
      <c r="AP926" s="592"/>
      <c r="AQ926" s="598"/>
      <c r="AR926" s="592">
        <v>3400039035</v>
      </c>
      <c r="AS926" s="589" t="s">
        <v>1389</v>
      </c>
      <c r="AT926" s="598"/>
      <c r="AU926" s="592"/>
      <c r="AV926" s="592"/>
      <c r="AW926" s="592"/>
      <c r="AX926" s="592"/>
      <c r="AY926" s="592"/>
      <c r="AZ926" s="592"/>
      <c r="BA926" s="592"/>
      <c r="BB926" s="592"/>
      <c r="BC926" s="592"/>
      <c r="BD926" s="592"/>
      <c r="BE926" s="592"/>
      <c r="BF926" s="592"/>
      <c r="BG926" s="589" t="s">
        <v>907</v>
      </c>
      <c r="BH926" s="592"/>
    </row>
    <row r="927" spans="1:60" ht="12" customHeight="1">
      <c r="A927" s="600">
        <v>924</v>
      </c>
      <c r="B927" s="600" t="s">
        <v>76</v>
      </c>
      <c r="C927" s="601" t="s">
        <v>267</v>
      </c>
      <c r="D927" s="602">
        <v>45205</v>
      </c>
      <c r="E927" s="600" t="s">
        <v>10172</v>
      </c>
      <c r="F927" s="603" t="s">
        <v>10173</v>
      </c>
      <c r="G927" s="603" t="s">
        <v>10174</v>
      </c>
      <c r="H927" s="603" t="s">
        <v>10175</v>
      </c>
      <c r="I927" s="607" t="s">
        <v>10176</v>
      </c>
      <c r="J927" s="600" t="s">
        <v>10177</v>
      </c>
      <c r="K927" s="607">
        <v>4902011682</v>
      </c>
      <c r="L927" s="606" t="s">
        <v>50</v>
      </c>
      <c r="M927" s="607"/>
      <c r="N927" s="606"/>
      <c r="O927" s="603"/>
      <c r="P927" s="665"/>
      <c r="Q927" s="665"/>
      <c r="R927" s="607">
        <f t="shared" si="14"/>
        <v>0</v>
      </c>
      <c r="S927" s="607"/>
      <c r="T927" s="607" t="str">
        <f>VLOOKUP(cppm_pr[[#This Row],[Status]],'All Link_LOV'!$I$32:$K$72,2,0)</f>
        <v>PO Issued</v>
      </c>
      <c r="U927" s="607" t="s">
        <v>10117</v>
      </c>
      <c r="V927" s="603">
        <v>88</v>
      </c>
      <c r="W927" s="607" t="s">
        <v>8026</v>
      </c>
      <c r="X927" s="603" t="s">
        <v>499</v>
      </c>
      <c r="Y927" s="603"/>
      <c r="Z927" s="608">
        <v>45188</v>
      </c>
      <c r="AA927" s="603"/>
      <c r="AB927" s="606"/>
      <c r="AC927" s="606"/>
      <c r="AD927" s="603"/>
      <c r="AE927" s="603"/>
      <c r="AF927" s="603" t="s">
        <v>398</v>
      </c>
      <c r="AG927" s="603" t="s">
        <v>488</v>
      </c>
      <c r="AH927" s="603" t="s">
        <v>10178</v>
      </c>
      <c r="AI927" s="600" t="str">
        <f>IFERROR(VLOOKUP(cppm_pr[[#This Row],[Order Number]],SPHERE!C:CC,39,0),"")</f>
        <v/>
      </c>
      <c r="AJ927" s="600" t="str">
        <f>IFERROR(VLOOKUP(cppm_pr[[#This Row],[Order Number]],'DC TM ONE'!B:CN,42,0),"")</f>
        <v/>
      </c>
      <c r="AK927" s="603"/>
      <c r="AL927" s="609"/>
      <c r="AM927" s="603"/>
      <c r="AN927" s="603"/>
      <c r="AO927" s="603"/>
      <c r="AP927" s="603"/>
      <c r="AQ927" s="610"/>
      <c r="AR927" s="603"/>
      <c r="AS927" s="603"/>
      <c r="AT927" s="610"/>
      <c r="AU927" s="603"/>
      <c r="AV927" s="603"/>
      <c r="AW927" s="603"/>
      <c r="AX927" s="603"/>
      <c r="AY927" s="603"/>
      <c r="AZ927" s="603"/>
      <c r="BA927" s="603"/>
      <c r="BB927" s="603"/>
      <c r="BC927" s="603"/>
      <c r="BD927" s="603"/>
      <c r="BE927" s="603"/>
      <c r="BF927" s="603"/>
      <c r="BG927" s="600" t="s">
        <v>10179</v>
      </c>
      <c r="BH927" s="603"/>
    </row>
    <row r="928" spans="1:60" ht="12" customHeight="1">
      <c r="A928" s="589">
        <v>925</v>
      </c>
      <c r="B928" s="589" t="s">
        <v>72</v>
      </c>
      <c r="C928" s="590" t="s">
        <v>267</v>
      </c>
      <c r="D928" s="591">
        <v>45190</v>
      </c>
      <c r="E928" s="589" t="s">
        <v>10180</v>
      </c>
      <c r="F928" s="592" t="s">
        <v>10181</v>
      </c>
      <c r="G928" s="592" t="s">
        <v>10182</v>
      </c>
      <c r="H928" s="592" t="s">
        <v>10183</v>
      </c>
      <c r="I928" s="589" t="s">
        <v>10184</v>
      </c>
      <c r="J928" s="589"/>
      <c r="K928" s="593"/>
      <c r="L928" s="595" t="s">
        <v>52</v>
      </c>
      <c r="M928" s="985"/>
      <c r="N928" s="1055"/>
      <c r="O928" s="592"/>
      <c r="P928" s="655"/>
      <c r="Q928" s="655"/>
      <c r="R928" s="589">
        <f t="shared" si="14"/>
        <v>0</v>
      </c>
      <c r="S928" s="589"/>
      <c r="T928" s="596" t="str">
        <f>VLOOKUP(cppm_pr[[#This Row],[Status]],'All Link_LOV'!$I$32:$K$72,2,0)</f>
        <v>PO Issued</v>
      </c>
      <c r="U928" s="596" t="s">
        <v>22</v>
      </c>
      <c r="V928" s="592">
        <v>591</v>
      </c>
      <c r="W928" s="596"/>
      <c r="X928" s="592"/>
      <c r="Y928" s="592"/>
      <c r="Z928" s="597">
        <v>45189</v>
      </c>
      <c r="AA928" s="592" t="s">
        <v>1649</v>
      </c>
      <c r="AB928" s="595">
        <v>61416</v>
      </c>
      <c r="AC928" s="731">
        <v>18854.47</v>
      </c>
      <c r="AD928" s="592" t="s">
        <v>6148</v>
      </c>
      <c r="AE928" s="592" t="s">
        <v>10185</v>
      </c>
      <c r="AF928" s="592" t="s">
        <v>6071</v>
      </c>
      <c r="AG928" s="592" t="s">
        <v>491</v>
      </c>
      <c r="AH928" s="732" t="s">
        <v>10186</v>
      </c>
      <c r="AI928" s="600" t="str">
        <f>IFERROR(VLOOKUP(cppm_pr[[#This Row],[Order Number]],SPHERE!C:CC,39,0),"")</f>
        <v/>
      </c>
      <c r="AJ928" s="600" t="str">
        <f>IFERROR(VLOOKUP(cppm_pr[[#This Row],[Order Number]],'DC TM ONE'!B:CN,42,0),"")</f>
        <v/>
      </c>
      <c r="AK928" s="732"/>
      <c r="AL928" s="733">
        <v>45199</v>
      </c>
      <c r="AM928" s="592" t="s">
        <v>6797</v>
      </c>
      <c r="AN928" s="592" t="s">
        <v>4928</v>
      </c>
      <c r="AO928" s="734"/>
      <c r="AP928" s="592"/>
      <c r="AQ928" s="735"/>
      <c r="AR928" s="732">
        <v>3400039432</v>
      </c>
      <c r="AS928" s="592"/>
      <c r="AT928" s="735" t="s">
        <v>10187</v>
      </c>
      <c r="AU928" s="592"/>
      <c r="AV928" s="592"/>
      <c r="AW928" s="592"/>
      <c r="AX928" s="592"/>
      <c r="AY928" s="592"/>
      <c r="AZ928" s="592"/>
      <c r="BA928" s="592"/>
      <c r="BB928" s="592"/>
      <c r="BC928" s="592"/>
      <c r="BD928" s="592"/>
      <c r="BE928" s="592"/>
      <c r="BF928" s="592"/>
      <c r="BG928" s="592"/>
      <c r="BH928" s="592"/>
    </row>
    <row r="929" spans="1:60" ht="12" customHeight="1">
      <c r="A929" s="600">
        <v>926</v>
      </c>
      <c r="B929" s="600" t="s">
        <v>63</v>
      </c>
      <c r="C929" s="601" t="s">
        <v>267</v>
      </c>
      <c r="D929" s="602">
        <v>45196</v>
      </c>
      <c r="E929" s="600" t="s">
        <v>10188</v>
      </c>
      <c r="F929" s="603" t="s">
        <v>10189</v>
      </c>
      <c r="G929" s="603" t="s">
        <v>10190</v>
      </c>
      <c r="H929" s="603" t="s">
        <v>10191</v>
      </c>
      <c r="I929" s="600" t="s">
        <v>10192</v>
      </c>
      <c r="J929" s="600"/>
      <c r="K929" s="611" t="s">
        <v>10193</v>
      </c>
      <c r="L929" s="606" t="s">
        <v>1728</v>
      </c>
      <c r="M929" s="986"/>
      <c r="N929" s="1056"/>
      <c r="O929" s="603"/>
      <c r="P929" s="625"/>
      <c r="Q929" s="625"/>
      <c r="R929" s="600">
        <f t="shared" si="14"/>
        <v>0</v>
      </c>
      <c r="S929" s="600"/>
      <c r="T929" s="607" t="str">
        <f>VLOOKUP(cppm_pr[[#This Row],[Status]],'All Link_LOV'!$I$32:$K$72,2,0)</f>
        <v>PO Issued</v>
      </c>
      <c r="U929" s="607" t="s">
        <v>22</v>
      </c>
      <c r="V929" s="603">
        <v>592</v>
      </c>
      <c r="W929" s="607"/>
      <c r="X929" s="603"/>
      <c r="Y929" s="603"/>
      <c r="Z929" s="608">
        <v>45189</v>
      </c>
      <c r="AA929" s="603" t="s">
        <v>5296</v>
      </c>
      <c r="AB929" s="606">
        <v>19787</v>
      </c>
      <c r="AC929" s="677">
        <v>10694.32</v>
      </c>
      <c r="AD929" s="603" t="s">
        <v>6148</v>
      </c>
      <c r="AE929" s="603" t="s">
        <v>10194</v>
      </c>
      <c r="AF929" s="603" t="s">
        <v>6071</v>
      </c>
      <c r="AG929" s="603" t="s">
        <v>490</v>
      </c>
      <c r="AH929" s="736" t="s">
        <v>10195</v>
      </c>
      <c r="AI929" s="600" t="str">
        <f>IFERROR(VLOOKUP(cppm_pr[[#This Row],[Order Number]],SPHERE!C:CC,39,0),"")</f>
        <v/>
      </c>
      <c r="AJ929" s="600" t="str">
        <f>IFERROR(VLOOKUP(cppm_pr[[#This Row],[Order Number]],'DC TM ONE'!B:CN,42,0),"")</f>
        <v/>
      </c>
      <c r="AK929" s="736"/>
      <c r="AL929" s="693">
        <v>45199</v>
      </c>
      <c r="AM929" s="603" t="s">
        <v>10196</v>
      </c>
      <c r="AN929" s="603" t="s">
        <v>4928</v>
      </c>
      <c r="AO929" s="737"/>
      <c r="AP929" s="603"/>
      <c r="AQ929" s="738"/>
      <c r="AR929" s="612">
        <v>3400039049</v>
      </c>
      <c r="AS929" s="603"/>
      <c r="AT929" s="738" t="s">
        <v>10197</v>
      </c>
      <c r="AU929" s="603"/>
      <c r="AV929" s="603"/>
      <c r="AW929" s="603"/>
      <c r="AX929" s="603"/>
      <c r="AY929" s="603"/>
      <c r="AZ929" s="603"/>
      <c r="BA929" s="603"/>
      <c r="BB929" s="603"/>
      <c r="BC929" s="603"/>
      <c r="BD929" s="603"/>
      <c r="BE929" s="603"/>
      <c r="BF929" s="603"/>
      <c r="BG929" s="603"/>
      <c r="BH929" s="603"/>
    </row>
    <row r="930" spans="1:60" ht="12" customHeight="1">
      <c r="A930" s="589">
        <v>927</v>
      </c>
      <c r="B930" s="589" t="s">
        <v>73</v>
      </c>
      <c r="C930" s="590" t="s">
        <v>254</v>
      </c>
      <c r="D930" s="591"/>
      <c r="E930" s="596">
        <v>4902149564</v>
      </c>
      <c r="F930" s="592" t="s">
        <v>1184</v>
      </c>
      <c r="G930" s="592" t="s">
        <v>2763</v>
      </c>
      <c r="H930" s="592" t="s">
        <v>1182</v>
      </c>
      <c r="I930" s="589" t="s">
        <v>2762</v>
      </c>
      <c r="J930" s="589"/>
      <c r="K930" s="596">
        <v>4902149564</v>
      </c>
      <c r="L930" s="595" t="s">
        <v>57</v>
      </c>
      <c r="M930" s="992"/>
      <c r="N930" s="972"/>
      <c r="O930" s="592"/>
      <c r="P930" s="655"/>
      <c r="Q930" s="655"/>
      <c r="R930" s="589">
        <f t="shared" si="14"/>
        <v>0</v>
      </c>
      <c r="S930" s="589"/>
      <c r="T930" s="596" t="str">
        <f>VLOOKUP(cppm_pr[[#This Row],[Status]],'All Link_LOV'!$I$32:$K$72,2,0)</f>
        <v>PO Issued</v>
      </c>
      <c r="U930" s="596" t="s">
        <v>22</v>
      </c>
      <c r="V930" s="592">
        <v>593</v>
      </c>
      <c r="W930" s="596"/>
      <c r="X930" s="592"/>
      <c r="Y930" s="592"/>
      <c r="Z930" s="597">
        <v>45189</v>
      </c>
      <c r="AA930" s="592" t="s">
        <v>2333</v>
      </c>
      <c r="AB930" s="595">
        <v>19128</v>
      </c>
      <c r="AC930" s="677">
        <v>13281.69</v>
      </c>
      <c r="AD930" s="592" t="s">
        <v>6059</v>
      </c>
      <c r="AE930" s="592"/>
      <c r="AF930" s="592" t="s">
        <v>398</v>
      </c>
      <c r="AG930" s="592" t="s">
        <v>488</v>
      </c>
      <c r="AH930" s="612" t="s">
        <v>1181</v>
      </c>
      <c r="AI930" s="600" t="str">
        <f>IFERROR(VLOOKUP(cppm_pr[[#This Row],[Order Number]],SPHERE!C:CC,39,0),"")</f>
        <v/>
      </c>
      <c r="AJ930" s="600" t="str">
        <f>IFERROR(VLOOKUP(cppm_pr[[#This Row],[Order Number]],'DC TM ONE'!B:CN,42,0),"")</f>
        <v/>
      </c>
      <c r="AK930" s="612"/>
      <c r="AL930" s="693">
        <v>45198</v>
      </c>
      <c r="AM930" s="592" t="s">
        <v>8689</v>
      </c>
      <c r="AN930" s="592" t="s">
        <v>4928</v>
      </c>
      <c r="AO930" s="737"/>
      <c r="AP930" s="592"/>
      <c r="AQ930" s="735"/>
      <c r="AR930" s="612">
        <v>3400038789</v>
      </c>
      <c r="AS930" s="592"/>
      <c r="AT930" s="735"/>
      <c r="AU930" s="592"/>
      <c r="AV930" s="592"/>
      <c r="AW930" s="592"/>
      <c r="AX930" s="592"/>
      <c r="AY930" s="592"/>
      <c r="AZ930" s="592"/>
      <c r="BA930" s="592"/>
      <c r="BB930" s="592"/>
      <c r="BC930" s="592"/>
      <c r="BD930" s="592"/>
      <c r="BE930" s="592"/>
      <c r="BF930" s="592"/>
      <c r="BG930" s="592"/>
      <c r="BH930" s="592"/>
    </row>
    <row r="931" spans="1:60" ht="12" customHeight="1">
      <c r="A931" s="600">
        <v>928</v>
      </c>
      <c r="B931" s="600" t="s">
        <v>77</v>
      </c>
      <c r="C931" s="601" t="s">
        <v>260</v>
      </c>
      <c r="D931" s="602"/>
      <c r="E931" s="600" t="s">
        <v>6058</v>
      </c>
      <c r="F931" s="603" t="s">
        <v>6898</v>
      </c>
      <c r="G931" s="603" t="s">
        <v>6899</v>
      </c>
      <c r="H931" s="603" t="s">
        <v>6900</v>
      </c>
      <c r="I931" s="600" t="s">
        <v>6901</v>
      </c>
      <c r="J931" s="600"/>
      <c r="K931" s="611"/>
      <c r="L931" s="595" t="s">
        <v>1691</v>
      </c>
      <c r="M931" s="986"/>
      <c r="N931" s="972"/>
      <c r="O931" s="603"/>
      <c r="P931" s="625"/>
      <c r="Q931" s="625"/>
      <c r="R931" s="600">
        <f t="shared" si="14"/>
        <v>0</v>
      </c>
      <c r="S931" s="600"/>
      <c r="T931" s="607" t="str">
        <f>VLOOKUP(cppm_pr[[#This Row],[Status]],'All Link_LOV'!$I$32:$K$72,2,0)</f>
        <v>PR Creation</v>
      </c>
      <c r="U931" s="607" t="s">
        <v>22</v>
      </c>
      <c r="V931" s="603">
        <v>594</v>
      </c>
      <c r="W931" s="607"/>
      <c r="X931" s="603"/>
      <c r="Y931" s="603"/>
      <c r="Z931" s="608">
        <v>45189</v>
      </c>
      <c r="AA931" s="603" t="s">
        <v>1686</v>
      </c>
      <c r="AB931" s="606">
        <v>9856</v>
      </c>
      <c r="AC931" s="677">
        <v>4093.22</v>
      </c>
      <c r="AD931" s="603" t="s">
        <v>6148</v>
      </c>
      <c r="AE931" s="603" t="s">
        <v>10198</v>
      </c>
      <c r="AF931" s="603" t="s">
        <v>6071</v>
      </c>
      <c r="AG931" s="603" t="s">
        <v>490</v>
      </c>
      <c r="AH931" s="612" t="s">
        <v>6902</v>
      </c>
      <c r="AI931" s="600" t="str">
        <f>IFERROR(VLOOKUP(cppm_pr[[#This Row],[Order Number]],SPHERE!C:CC,39,0),"")</f>
        <v/>
      </c>
      <c r="AJ931" s="600" t="str">
        <f>IFERROR(VLOOKUP(cppm_pr[[#This Row],[Order Number]],'DC TM ONE'!B:CN,42,0),"")</f>
        <v/>
      </c>
      <c r="AK931" s="612"/>
      <c r="AL931" s="693">
        <v>45122</v>
      </c>
      <c r="AM931" s="603" t="s">
        <v>6448</v>
      </c>
      <c r="AN931" s="603" t="s">
        <v>4928</v>
      </c>
      <c r="AO931" s="737"/>
      <c r="AP931" s="603"/>
      <c r="AQ931" s="738"/>
      <c r="AR931" s="612">
        <v>3400038958</v>
      </c>
      <c r="AS931" s="603"/>
      <c r="AT931" s="738" t="s">
        <v>10199</v>
      </c>
      <c r="AU931" s="603"/>
      <c r="AV931" s="603"/>
      <c r="AW931" s="603"/>
      <c r="AX931" s="603"/>
      <c r="AY931" s="603"/>
      <c r="AZ931" s="603"/>
      <c r="BA931" s="603"/>
      <c r="BB931" s="603"/>
      <c r="BC931" s="603"/>
      <c r="BD931" s="603"/>
      <c r="BE931" s="603"/>
      <c r="BF931" s="603"/>
      <c r="BG931" s="603"/>
      <c r="BH931" s="603"/>
    </row>
    <row r="932" spans="1:60" ht="12" customHeight="1">
      <c r="A932" s="589">
        <v>929</v>
      </c>
      <c r="B932" s="589" t="s">
        <v>77</v>
      </c>
      <c r="C932" s="590" t="s">
        <v>260</v>
      </c>
      <c r="D932" s="591"/>
      <c r="E932" s="589" t="s">
        <v>6058</v>
      </c>
      <c r="F932" s="592" t="s">
        <v>10200</v>
      </c>
      <c r="G932" s="592" t="s">
        <v>10201</v>
      </c>
      <c r="H932" s="592" t="s">
        <v>10202</v>
      </c>
      <c r="I932" s="589" t="s">
        <v>10203</v>
      </c>
      <c r="J932" s="589"/>
      <c r="K932" s="593"/>
      <c r="L932" s="595" t="s">
        <v>1691</v>
      </c>
      <c r="M932" s="985"/>
      <c r="N932" s="972"/>
      <c r="O932" s="592"/>
      <c r="P932" s="655"/>
      <c r="Q932" s="655"/>
      <c r="R932" s="589">
        <f t="shared" si="14"/>
        <v>0</v>
      </c>
      <c r="S932" s="589"/>
      <c r="T932" s="596" t="str">
        <f>VLOOKUP(cppm_pr[[#This Row],[Status]],'All Link_LOV'!$I$32:$K$72,2,0)</f>
        <v>PR Creation</v>
      </c>
      <c r="U932" s="596" t="s">
        <v>22</v>
      </c>
      <c r="V932" s="592">
        <v>595</v>
      </c>
      <c r="W932" s="596"/>
      <c r="X932" s="592"/>
      <c r="Y932" s="592"/>
      <c r="Z932" s="597">
        <v>45189</v>
      </c>
      <c r="AA932" s="592" t="s">
        <v>1686</v>
      </c>
      <c r="AB932" s="595">
        <v>3070</v>
      </c>
      <c r="AC932" s="677">
        <v>560</v>
      </c>
      <c r="AD932" s="592" t="s">
        <v>6148</v>
      </c>
      <c r="AE932" s="592" t="s">
        <v>10062</v>
      </c>
      <c r="AF932" s="592" t="s">
        <v>6071</v>
      </c>
      <c r="AG932" s="592" t="s">
        <v>490</v>
      </c>
      <c r="AH932" s="612" t="s">
        <v>10204</v>
      </c>
      <c r="AI932" s="600" t="str">
        <f>IFERROR(VLOOKUP(cppm_pr[[#This Row],[Order Number]],SPHERE!C:CC,39,0),"")</f>
        <v/>
      </c>
      <c r="AJ932" s="600" t="str">
        <f>IFERROR(VLOOKUP(cppm_pr[[#This Row],[Order Number]],'DC TM ONE'!B:CN,42,0),"")</f>
        <v/>
      </c>
      <c r="AK932" s="612"/>
      <c r="AL932" s="693">
        <v>45138</v>
      </c>
      <c r="AM932" s="592" t="s">
        <v>6277</v>
      </c>
      <c r="AN932" s="592" t="s">
        <v>4928</v>
      </c>
      <c r="AO932" s="737"/>
      <c r="AP932" s="592"/>
      <c r="AQ932" s="735"/>
      <c r="AR932" s="612">
        <v>3400039025</v>
      </c>
      <c r="AS932" s="592"/>
      <c r="AT932" s="735" t="s">
        <v>10205</v>
      </c>
      <c r="AU932" s="592"/>
      <c r="AV932" s="592"/>
      <c r="AW932" s="592"/>
      <c r="AX932" s="592"/>
      <c r="AY932" s="592"/>
      <c r="AZ932" s="592"/>
      <c r="BA932" s="592"/>
      <c r="BB932" s="592"/>
      <c r="BC932" s="592"/>
      <c r="BD932" s="592"/>
      <c r="BE932" s="592"/>
      <c r="BF932" s="592"/>
      <c r="BG932" s="592"/>
      <c r="BH932" s="592"/>
    </row>
    <row r="933" spans="1:60" ht="12" customHeight="1">
      <c r="A933" s="600">
        <v>930</v>
      </c>
      <c r="B933" s="600" t="s">
        <v>77</v>
      </c>
      <c r="C933" s="601" t="s">
        <v>260</v>
      </c>
      <c r="D933" s="602"/>
      <c r="E933" s="600" t="s">
        <v>6058</v>
      </c>
      <c r="F933" s="603" t="s">
        <v>10206</v>
      </c>
      <c r="G933" s="603" t="s">
        <v>10207</v>
      </c>
      <c r="H933" s="603" t="s">
        <v>10208</v>
      </c>
      <c r="I933" s="600" t="s">
        <v>10209</v>
      </c>
      <c r="J933" s="600"/>
      <c r="K933" s="611"/>
      <c r="L933" s="595" t="s">
        <v>1691</v>
      </c>
      <c r="M933" s="986"/>
      <c r="N933" s="972"/>
      <c r="O933" s="603"/>
      <c r="P933" s="625"/>
      <c r="Q933" s="625"/>
      <c r="R933" s="600">
        <f t="shared" si="14"/>
        <v>0</v>
      </c>
      <c r="S933" s="600"/>
      <c r="T933" s="607" t="str">
        <f>VLOOKUP(cppm_pr[[#This Row],[Status]],'All Link_LOV'!$I$32:$K$72,2,0)</f>
        <v>PR Creation</v>
      </c>
      <c r="U933" s="607" t="s">
        <v>22</v>
      </c>
      <c r="V933" s="603">
        <v>596</v>
      </c>
      <c r="W933" s="607"/>
      <c r="X933" s="603"/>
      <c r="Y933" s="603"/>
      <c r="Z933" s="608">
        <v>45189</v>
      </c>
      <c r="AA933" s="603" t="s">
        <v>1686</v>
      </c>
      <c r="AB933" s="606">
        <v>24073</v>
      </c>
      <c r="AC933" s="677">
        <v>560</v>
      </c>
      <c r="AD933" s="603" t="s">
        <v>6148</v>
      </c>
      <c r="AE933" s="603" t="s">
        <v>10210</v>
      </c>
      <c r="AF933" s="603" t="s">
        <v>6071</v>
      </c>
      <c r="AG933" s="603" t="s">
        <v>490</v>
      </c>
      <c r="AH933" s="612" t="s">
        <v>10211</v>
      </c>
      <c r="AI933" s="600" t="str">
        <f>IFERROR(VLOOKUP(cppm_pr[[#This Row],[Order Number]],SPHERE!C:CC,39,0),"")</f>
        <v/>
      </c>
      <c r="AJ933" s="600" t="str">
        <f>IFERROR(VLOOKUP(cppm_pr[[#This Row],[Order Number]],'DC TM ONE'!B:CN,42,0),"")</f>
        <v/>
      </c>
      <c r="AK933" s="612"/>
      <c r="AL933" s="693">
        <v>45153</v>
      </c>
      <c r="AM933" s="603" t="s">
        <v>10084</v>
      </c>
      <c r="AN933" s="603" t="s">
        <v>4928</v>
      </c>
      <c r="AO933" s="737"/>
      <c r="AP933" s="603"/>
      <c r="AQ933" s="738"/>
      <c r="AR933" s="612">
        <v>3400039025</v>
      </c>
      <c r="AS933" s="603"/>
      <c r="AT933" s="738" t="s">
        <v>10212</v>
      </c>
      <c r="AU933" s="603"/>
      <c r="AV933" s="603"/>
      <c r="AW933" s="603"/>
      <c r="AX933" s="603"/>
      <c r="AY933" s="603"/>
      <c r="AZ933" s="603"/>
      <c r="BA933" s="603"/>
      <c r="BB933" s="603"/>
      <c r="BC933" s="603"/>
      <c r="BD933" s="603"/>
      <c r="BE933" s="603"/>
      <c r="BF933" s="603"/>
      <c r="BG933" s="603"/>
      <c r="BH933" s="603"/>
    </row>
    <row r="934" spans="1:60" ht="12" customHeight="1">
      <c r="A934" s="589">
        <v>931</v>
      </c>
      <c r="B934" s="589" t="s">
        <v>71</v>
      </c>
      <c r="C934" s="590" t="s">
        <v>267</v>
      </c>
      <c r="D934" s="591"/>
      <c r="E934" s="589" t="s">
        <v>6058</v>
      </c>
      <c r="F934" s="592" t="s">
        <v>10213</v>
      </c>
      <c r="G934" s="592" t="s">
        <v>10214</v>
      </c>
      <c r="H934" s="592" t="s">
        <v>10215</v>
      </c>
      <c r="I934" s="589" t="s">
        <v>10216</v>
      </c>
      <c r="J934" s="589"/>
      <c r="K934" s="593"/>
      <c r="L934" s="595" t="s">
        <v>55</v>
      </c>
      <c r="M934" s="985"/>
      <c r="N934" s="972"/>
      <c r="O934" s="592"/>
      <c r="P934" s="655"/>
      <c r="Q934" s="655"/>
      <c r="R934" s="589">
        <f t="shared" si="14"/>
        <v>0</v>
      </c>
      <c r="S934" s="589"/>
      <c r="T934" s="596" t="str">
        <f>VLOOKUP(cppm_pr[[#This Row],[Status]],'All Link_LOV'!$I$32:$K$72,2,0)</f>
        <v>PO Issued</v>
      </c>
      <c r="U934" s="596" t="s">
        <v>22</v>
      </c>
      <c r="V934" s="592">
        <v>597</v>
      </c>
      <c r="W934" s="596"/>
      <c r="X934" s="592"/>
      <c r="Y934" s="592"/>
      <c r="Z934" s="597">
        <v>45189</v>
      </c>
      <c r="AA934" s="592" t="s">
        <v>1958</v>
      </c>
      <c r="AB934" s="595">
        <v>2134</v>
      </c>
      <c r="AC934" s="677">
        <v>1598</v>
      </c>
      <c r="AD934" s="592" t="s">
        <v>6148</v>
      </c>
      <c r="AE934" s="592" t="s">
        <v>9683</v>
      </c>
      <c r="AF934" s="592" t="s">
        <v>398</v>
      </c>
      <c r="AG934" s="592" t="s">
        <v>488</v>
      </c>
      <c r="AH934" s="736" t="s">
        <v>10217</v>
      </c>
      <c r="AI934" s="600" t="str">
        <f>IFERROR(VLOOKUP(cppm_pr[[#This Row],[Order Number]],SPHERE!C:CC,39,0),"")</f>
        <v/>
      </c>
      <c r="AJ934" s="600" t="str">
        <f>IFERROR(VLOOKUP(cppm_pr[[#This Row],[Order Number]],'DC TM ONE'!B:CN,42,0),"")</f>
        <v/>
      </c>
      <c r="AK934" s="736"/>
      <c r="AL934" s="693">
        <v>45138</v>
      </c>
      <c r="AM934" s="592" t="s">
        <v>10218</v>
      </c>
      <c r="AN934" s="592" t="s">
        <v>4928</v>
      </c>
      <c r="AO934" s="737"/>
      <c r="AP934" s="592"/>
      <c r="AQ934" s="735"/>
      <c r="AR934" s="612">
        <v>3400038882</v>
      </c>
      <c r="AS934" s="592"/>
      <c r="AT934" s="735" t="s">
        <v>10219</v>
      </c>
      <c r="AU934" s="592"/>
      <c r="AV934" s="592"/>
      <c r="AW934" s="592"/>
      <c r="AX934" s="592"/>
      <c r="AY934" s="592"/>
      <c r="AZ934" s="592"/>
      <c r="BA934" s="592"/>
      <c r="BB934" s="592"/>
      <c r="BC934" s="592"/>
      <c r="BD934" s="592"/>
      <c r="BE934" s="592"/>
      <c r="BF934" s="592"/>
      <c r="BG934" s="592"/>
      <c r="BH934" s="592"/>
    </row>
    <row r="935" spans="1:60" ht="12" customHeight="1">
      <c r="A935" s="600">
        <v>932</v>
      </c>
      <c r="B935" s="600" t="s">
        <v>77</v>
      </c>
      <c r="C935" s="601" t="s">
        <v>267</v>
      </c>
      <c r="D935" s="602"/>
      <c r="E935" s="600" t="s">
        <v>6058</v>
      </c>
      <c r="F935" s="603" t="s">
        <v>10220</v>
      </c>
      <c r="G935" s="603" t="s">
        <v>10221</v>
      </c>
      <c r="H935" s="603" t="s">
        <v>10222</v>
      </c>
      <c r="I935" s="600" t="s">
        <v>10223</v>
      </c>
      <c r="J935" s="600"/>
      <c r="K935" s="611" t="s">
        <v>10224</v>
      </c>
      <c r="L935" s="595" t="s">
        <v>1691</v>
      </c>
      <c r="M935" s="986"/>
      <c r="N935" s="972"/>
      <c r="O935" s="603"/>
      <c r="P935" s="625"/>
      <c r="Q935" s="625"/>
      <c r="R935" s="600">
        <f t="shared" si="14"/>
        <v>0</v>
      </c>
      <c r="S935" s="600"/>
      <c r="T935" s="607" t="str">
        <f>VLOOKUP(cppm_pr[[#This Row],[Status]],'All Link_LOV'!$I$32:$K$72,2,0)</f>
        <v>PO Issued</v>
      </c>
      <c r="U935" s="607" t="s">
        <v>22</v>
      </c>
      <c r="V935" s="603">
        <v>598</v>
      </c>
      <c r="W935" s="607"/>
      <c r="X935" s="603"/>
      <c r="Y935" s="603"/>
      <c r="Z935" s="608">
        <v>45189</v>
      </c>
      <c r="AA935" s="603" t="s">
        <v>1686</v>
      </c>
      <c r="AB935" s="606">
        <v>8618</v>
      </c>
      <c r="AC935" s="677">
        <v>560</v>
      </c>
      <c r="AD935" s="603" t="s">
        <v>6148</v>
      </c>
      <c r="AE935" s="603" t="s">
        <v>10210</v>
      </c>
      <c r="AF935" s="603" t="s">
        <v>6071</v>
      </c>
      <c r="AG935" s="603" t="s">
        <v>490</v>
      </c>
      <c r="AH935" s="612" t="s">
        <v>10225</v>
      </c>
      <c r="AI935" s="600" t="str">
        <f>IFERROR(VLOOKUP(cppm_pr[[#This Row],[Order Number]],SPHERE!C:CC,39,0),"")</f>
        <v/>
      </c>
      <c r="AJ935" s="600" t="str">
        <f>IFERROR(VLOOKUP(cppm_pr[[#This Row],[Order Number]],'DC TM ONE'!B:CN,42,0),"")</f>
        <v/>
      </c>
      <c r="AK935" s="612"/>
      <c r="AL935" s="693">
        <v>45153</v>
      </c>
      <c r="AM935" s="603" t="s">
        <v>6277</v>
      </c>
      <c r="AN935" s="603" t="s">
        <v>4928</v>
      </c>
      <c r="AO935" s="737"/>
      <c r="AP935" s="603"/>
      <c r="AQ935" s="738"/>
      <c r="AR935" s="612">
        <v>3400039025</v>
      </c>
      <c r="AS935" s="603"/>
      <c r="AT935" s="738" t="s">
        <v>10226</v>
      </c>
      <c r="AU935" s="603"/>
      <c r="AV935" s="603"/>
      <c r="AW935" s="603"/>
      <c r="AX935" s="603"/>
      <c r="AY935" s="603"/>
      <c r="AZ935" s="603"/>
      <c r="BA935" s="603"/>
      <c r="BB935" s="603"/>
      <c r="BC935" s="603"/>
      <c r="BD935" s="603"/>
      <c r="BE935" s="603"/>
      <c r="BF935" s="603"/>
      <c r="BG935" s="603"/>
      <c r="BH935" s="603"/>
    </row>
    <row r="936" spans="1:60" ht="12" customHeight="1">
      <c r="A936" s="589">
        <v>933</v>
      </c>
      <c r="B936" s="589" t="s">
        <v>77</v>
      </c>
      <c r="C936" s="590" t="s">
        <v>260</v>
      </c>
      <c r="D936" s="591"/>
      <c r="E936" s="589" t="s">
        <v>6058</v>
      </c>
      <c r="F936" s="592" t="s">
        <v>10227</v>
      </c>
      <c r="G936" s="592" t="s">
        <v>10228</v>
      </c>
      <c r="H936" s="592" t="s">
        <v>10229</v>
      </c>
      <c r="I936" s="589" t="s">
        <v>10230</v>
      </c>
      <c r="J936" s="589"/>
      <c r="K936" s="593"/>
      <c r="L936" s="595" t="s">
        <v>1691</v>
      </c>
      <c r="M936" s="985"/>
      <c r="N936" s="972"/>
      <c r="O936" s="592"/>
      <c r="P936" s="655"/>
      <c r="Q936" s="655"/>
      <c r="R936" s="589">
        <f t="shared" si="14"/>
        <v>0</v>
      </c>
      <c r="S936" s="589"/>
      <c r="T936" s="596" t="str">
        <f>VLOOKUP(cppm_pr[[#This Row],[Status]],'All Link_LOV'!$I$32:$K$72,2,0)</f>
        <v>PR Creation</v>
      </c>
      <c r="U936" s="596" t="s">
        <v>22</v>
      </c>
      <c r="V936" s="592">
        <v>599</v>
      </c>
      <c r="W936" s="596"/>
      <c r="X936" s="592"/>
      <c r="Y936" s="592"/>
      <c r="Z936" s="597">
        <v>45189</v>
      </c>
      <c r="AA936" s="592" t="s">
        <v>1686</v>
      </c>
      <c r="AB936" s="595">
        <v>4499</v>
      </c>
      <c r="AC936" s="677">
        <v>560</v>
      </c>
      <c r="AD936" s="592" t="s">
        <v>6148</v>
      </c>
      <c r="AE936" s="592" t="s">
        <v>10210</v>
      </c>
      <c r="AF936" s="592" t="s">
        <v>6071</v>
      </c>
      <c r="AG936" s="592" t="s">
        <v>490</v>
      </c>
      <c r="AH936" s="612" t="s">
        <v>10231</v>
      </c>
      <c r="AI936" s="600" t="str">
        <f>IFERROR(VLOOKUP(cppm_pr[[#This Row],[Order Number]],SPHERE!C:CC,39,0),"")</f>
        <v/>
      </c>
      <c r="AJ936" s="600" t="str">
        <f>IFERROR(VLOOKUP(cppm_pr[[#This Row],[Order Number]],'DC TM ONE'!B:CN,42,0),"")</f>
        <v/>
      </c>
      <c r="AK936" s="612"/>
      <c r="AL936" s="693">
        <v>45138</v>
      </c>
      <c r="AM936" s="592" t="s">
        <v>6413</v>
      </c>
      <c r="AN936" s="592" t="s">
        <v>4928</v>
      </c>
      <c r="AO936" s="737"/>
      <c r="AP936" s="592"/>
      <c r="AQ936" s="735"/>
      <c r="AR936" s="612">
        <v>3400039025</v>
      </c>
      <c r="AS936" s="592"/>
      <c r="AT936" s="735" t="s">
        <v>10232</v>
      </c>
      <c r="AU936" s="592"/>
      <c r="AV936" s="592"/>
      <c r="AW936" s="592"/>
      <c r="AX936" s="592"/>
      <c r="AY936" s="592"/>
      <c r="AZ936" s="592"/>
      <c r="BA936" s="592"/>
      <c r="BB936" s="592"/>
      <c r="BC936" s="592"/>
      <c r="BD936" s="592"/>
      <c r="BE936" s="592"/>
      <c r="BF936" s="592"/>
      <c r="BG936" s="592"/>
      <c r="BH936" s="592"/>
    </row>
    <row r="937" spans="1:60" ht="12" customHeight="1">
      <c r="A937" s="600">
        <v>934</v>
      </c>
      <c r="B937" s="600" t="s">
        <v>66</v>
      </c>
      <c r="C937" s="601" t="s">
        <v>267</v>
      </c>
      <c r="D937" s="602">
        <v>45189</v>
      </c>
      <c r="E937" s="600" t="s">
        <v>6058</v>
      </c>
      <c r="F937" s="603" t="s">
        <v>10233</v>
      </c>
      <c r="G937" s="603" t="s">
        <v>10234</v>
      </c>
      <c r="H937" s="603" t="s">
        <v>10235</v>
      </c>
      <c r="I937" s="600"/>
      <c r="J937" s="600"/>
      <c r="K937" s="611"/>
      <c r="L937" s="606" t="s">
        <v>1552</v>
      </c>
      <c r="M937" s="986"/>
      <c r="N937" s="972"/>
      <c r="O937" s="603"/>
      <c r="P937" s="625"/>
      <c r="Q937" s="625"/>
      <c r="R937" s="600">
        <f t="shared" si="14"/>
        <v>0</v>
      </c>
      <c r="S937" s="600"/>
      <c r="T937" s="607" t="str">
        <f>VLOOKUP(cppm_pr[[#This Row],[Status]],'All Link_LOV'!$I$32:$K$72,2,0)</f>
        <v>PO Issued</v>
      </c>
      <c r="U937" s="607" t="s">
        <v>22</v>
      </c>
      <c r="V937" s="603">
        <v>600</v>
      </c>
      <c r="W937" s="607"/>
      <c r="X937" s="603"/>
      <c r="Y937" s="603"/>
      <c r="Z937" s="608">
        <v>45189</v>
      </c>
      <c r="AA937" s="603" t="s">
        <v>1549</v>
      </c>
      <c r="AB937" s="606">
        <v>15138.24</v>
      </c>
      <c r="AC937" s="677">
        <v>11329.47</v>
      </c>
      <c r="AD937" s="603" t="s">
        <v>6059</v>
      </c>
      <c r="AE937" s="603"/>
      <c r="AF937" s="603" t="s">
        <v>6071</v>
      </c>
      <c r="AG937" s="603" t="s">
        <v>491</v>
      </c>
      <c r="AH937" s="612" t="s">
        <v>10236</v>
      </c>
      <c r="AI937" s="600" t="str">
        <f>IFERROR(VLOOKUP(cppm_pr[[#This Row],[Order Number]],SPHERE!C:CC,39,0),"")</f>
        <v/>
      </c>
      <c r="AJ937" s="600" t="str">
        <f>IFERROR(VLOOKUP(cppm_pr[[#This Row],[Order Number]],'DC TM ONE'!B:CN,42,0),"")</f>
        <v/>
      </c>
      <c r="AK937" s="612"/>
      <c r="AL937" s="693">
        <v>45199</v>
      </c>
      <c r="AM937" s="603" t="s">
        <v>5337</v>
      </c>
      <c r="AN937" s="603" t="s">
        <v>6175</v>
      </c>
      <c r="AO937" s="737"/>
      <c r="AP937" s="603">
        <v>3400039021</v>
      </c>
      <c r="AQ937" s="738"/>
      <c r="AR937" s="612"/>
      <c r="AS937" s="603"/>
      <c r="AT937" s="738" t="s">
        <v>10237</v>
      </c>
      <c r="AU937" s="603"/>
      <c r="AV937" s="603"/>
      <c r="AW937" s="603"/>
      <c r="AX937" s="603"/>
      <c r="AY937" s="603"/>
      <c r="AZ937" s="603"/>
      <c r="BA937" s="603"/>
      <c r="BB937" s="603"/>
      <c r="BC937" s="603"/>
      <c r="BD937" s="603"/>
      <c r="BE937" s="603"/>
      <c r="BF937" s="603"/>
      <c r="BG937" s="603"/>
      <c r="BH937" s="603"/>
    </row>
    <row r="938" spans="1:60" ht="12" customHeight="1">
      <c r="A938" s="589">
        <v>935</v>
      </c>
      <c r="B938" s="589" t="s">
        <v>82</v>
      </c>
      <c r="C938" s="590" t="s">
        <v>267</v>
      </c>
      <c r="D938" s="591"/>
      <c r="E938" s="589" t="s">
        <v>10238</v>
      </c>
      <c r="F938" s="592" t="s">
        <v>10239</v>
      </c>
      <c r="G938" s="592" t="s">
        <v>10240</v>
      </c>
      <c r="H938" s="592" t="s">
        <v>10241</v>
      </c>
      <c r="I938" s="589" t="s">
        <v>10242</v>
      </c>
      <c r="J938" s="589"/>
      <c r="K938" s="593"/>
      <c r="L938" s="595" t="s">
        <v>908</v>
      </c>
      <c r="M938" s="985"/>
      <c r="N938" s="972"/>
      <c r="O938" s="592"/>
      <c r="P938" s="655"/>
      <c r="Q938" s="655"/>
      <c r="R938" s="589">
        <f t="shared" si="14"/>
        <v>0</v>
      </c>
      <c r="S938" s="589"/>
      <c r="T938" s="596" t="str">
        <f>VLOOKUP(cppm_pr[[#This Row],[Status]],'All Link_LOV'!$I$32:$K$72,2,0)</f>
        <v>PO Issued</v>
      </c>
      <c r="U938" s="596" t="s">
        <v>22</v>
      </c>
      <c r="V938" s="592">
        <v>601</v>
      </c>
      <c r="W938" s="596"/>
      <c r="X938" s="592"/>
      <c r="Y938" s="592"/>
      <c r="Z938" s="597">
        <v>45189</v>
      </c>
      <c r="AA938" s="592" t="s">
        <v>2155</v>
      </c>
      <c r="AB938" s="595">
        <v>22997</v>
      </c>
      <c r="AC938" s="677">
        <v>9423</v>
      </c>
      <c r="AD938" s="592" t="s">
        <v>6148</v>
      </c>
      <c r="AE938" s="592" t="s">
        <v>10243</v>
      </c>
      <c r="AF938" s="592" t="s">
        <v>6164</v>
      </c>
      <c r="AG938" s="592" t="s">
        <v>492</v>
      </c>
      <c r="AH938" s="736" t="s">
        <v>10244</v>
      </c>
      <c r="AI938" s="600" t="str">
        <f>IFERROR(VLOOKUP(cppm_pr[[#This Row],[Order Number]],SPHERE!C:CC,39,0),"")</f>
        <v/>
      </c>
      <c r="AJ938" s="600" t="str">
        <f>IFERROR(VLOOKUP(cppm_pr[[#This Row],[Order Number]],'DC TM ONE'!B:CN,42,0),"")</f>
        <v/>
      </c>
      <c r="AK938" s="736"/>
      <c r="AL938" s="693">
        <v>45229</v>
      </c>
      <c r="AM938" s="592" t="s">
        <v>6729</v>
      </c>
      <c r="AN938" s="592" t="s">
        <v>4928</v>
      </c>
      <c r="AO938" s="737"/>
      <c r="AP938" s="592"/>
      <c r="AQ938" s="735"/>
      <c r="AR938" s="612">
        <v>3400039035</v>
      </c>
      <c r="AS938" s="592"/>
      <c r="AT938" s="735" t="s">
        <v>10245</v>
      </c>
      <c r="AU938" s="592"/>
      <c r="AV938" s="592"/>
      <c r="AW938" s="592"/>
      <c r="AX938" s="592"/>
      <c r="AY938" s="592"/>
      <c r="AZ938" s="592"/>
      <c r="BA938" s="592"/>
      <c r="BB938" s="592"/>
      <c r="BC938" s="592"/>
      <c r="BD938" s="592"/>
      <c r="BE938" s="592"/>
      <c r="BF938" s="592"/>
      <c r="BG938" s="592"/>
      <c r="BH938" s="592"/>
    </row>
    <row r="939" spans="1:60" ht="12" customHeight="1">
      <c r="A939" s="600">
        <v>936</v>
      </c>
      <c r="B939" s="600" t="s">
        <v>64</v>
      </c>
      <c r="C939" s="601" t="s">
        <v>267</v>
      </c>
      <c r="D939" s="602">
        <v>45205</v>
      </c>
      <c r="E939" s="600" t="s">
        <v>2792</v>
      </c>
      <c r="F939" s="603" t="s">
        <v>10246</v>
      </c>
      <c r="G939" s="603" t="s">
        <v>10247</v>
      </c>
      <c r="H939" s="603" t="s">
        <v>10248</v>
      </c>
      <c r="I939" s="600" t="s">
        <v>10249</v>
      </c>
      <c r="J939" s="600"/>
      <c r="K939" s="611" t="s">
        <v>10250</v>
      </c>
      <c r="L939" s="606" t="s">
        <v>50</v>
      </c>
      <c r="M939" s="986"/>
      <c r="N939" s="972"/>
      <c r="O939" s="603"/>
      <c r="P939" s="625"/>
      <c r="Q939" s="625"/>
      <c r="R939" s="600">
        <f t="shared" si="14"/>
        <v>0</v>
      </c>
      <c r="S939" s="600"/>
      <c r="T939" s="607" t="str">
        <f>VLOOKUP(cppm_pr[[#This Row],[Status]],'All Link_LOV'!$I$32:$K$72,2,0)</f>
        <v>PO Issued</v>
      </c>
      <c r="U939" s="607" t="s">
        <v>22</v>
      </c>
      <c r="V939" s="603">
        <v>602</v>
      </c>
      <c r="W939" s="607"/>
      <c r="X939" s="603"/>
      <c r="Y939" s="603"/>
      <c r="Z939" s="608">
        <v>45189</v>
      </c>
      <c r="AA939" s="603" t="s">
        <v>1793</v>
      </c>
      <c r="AB939" s="606">
        <v>9858</v>
      </c>
      <c r="AC939" s="677">
        <v>1131.48</v>
      </c>
      <c r="AD939" s="603" t="s">
        <v>6148</v>
      </c>
      <c r="AE939" s="603" t="s">
        <v>10251</v>
      </c>
      <c r="AF939" s="603" t="s">
        <v>6071</v>
      </c>
      <c r="AG939" s="603" t="s">
        <v>490</v>
      </c>
      <c r="AH939" s="612" t="s">
        <v>10252</v>
      </c>
      <c r="AI939" s="600" t="str">
        <f>IFERROR(VLOOKUP(cppm_pr[[#This Row],[Order Number]],SPHERE!C:CC,39,0),"")</f>
        <v/>
      </c>
      <c r="AJ939" s="600" t="str">
        <f>IFERROR(VLOOKUP(cppm_pr[[#This Row],[Order Number]],'DC TM ONE'!B:CN,42,0),"")</f>
        <v/>
      </c>
      <c r="AK939" s="612"/>
      <c r="AL939" s="693">
        <v>45199</v>
      </c>
      <c r="AM939" s="603" t="s">
        <v>6127</v>
      </c>
      <c r="AN939" s="603" t="s">
        <v>4928</v>
      </c>
      <c r="AO939" s="737"/>
      <c r="AP939" s="603"/>
      <c r="AQ939" s="738"/>
      <c r="AR939" s="612">
        <v>3400038564</v>
      </c>
      <c r="AS939" s="603"/>
      <c r="AT939" s="738" t="s">
        <v>10253</v>
      </c>
      <c r="AU939" s="603"/>
      <c r="AV939" s="603"/>
      <c r="AW939" s="603"/>
      <c r="AX939" s="603"/>
      <c r="AY939" s="603"/>
      <c r="AZ939" s="603"/>
      <c r="BA939" s="603"/>
      <c r="BB939" s="603"/>
      <c r="BC939" s="603"/>
      <c r="BD939" s="603"/>
      <c r="BE939" s="603"/>
      <c r="BF939" s="603"/>
      <c r="BG939" s="603"/>
      <c r="BH939" s="603"/>
    </row>
    <row r="940" spans="1:60" ht="12" customHeight="1">
      <c r="A940" s="589">
        <v>937</v>
      </c>
      <c r="B940" s="589" t="s">
        <v>76</v>
      </c>
      <c r="C940" s="590" t="s">
        <v>254</v>
      </c>
      <c r="D940" s="591">
        <v>45194</v>
      </c>
      <c r="E940" s="589" t="s">
        <v>6058</v>
      </c>
      <c r="F940" s="592" t="s">
        <v>7680</v>
      </c>
      <c r="G940" s="592" t="s">
        <v>7681</v>
      </c>
      <c r="H940" s="592" t="s">
        <v>7682</v>
      </c>
      <c r="I940" s="589" t="s">
        <v>7683</v>
      </c>
      <c r="J940" s="589"/>
      <c r="K940" s="593"/>
      <c r="L940" s="595" t="s">
        <v>1264</v>
      </c>
      <c r="M940" s="985"/>
      <c r="N940" s="972"/>
      <c r="O940" s="592"/>
      <c r="P940" s="655"/>
      <c r="Q940" s="655"/>
      <c r="R940" s="589">
        <f t="shared" si="14"/>
        <v>0</v>
      </c>
      <c r="S940" s="589"/>
      <c r="T940" s="596" t="str">
        <f>VLOOKUP(cppm_pr[[#This Row],[Status]],'All Link_LOV'!$I$32:$K$72,2,0)</f>
        <v>PO Issued</v>
      </c>
      <c r="U940" s="596" t="s">
        <v>22</v>
      </c>
      <c r="V940" s="592">
        <v>603</v>
      </c>
      <c r="W940" s="596"/>
      <c r="X940" s="592"/>
      <c r="Y940" s="592"/>
      <c r="Z940" s="597">
        <v>45189</v>
      </c>
      <c r="AA940" s="592" t="s">
        <v>7655</v>
      </c>
      <c r="AB940" s="595">
        <v>23182</v>
      </c>
      <c r="AC940" s="677">
        <v>5684</v>
      </c>
      <c r="AD940" s="592" t="s">
        <v>6059</v>
      </c>
      <c r="AE940" s="592"/>
      <c r="AF940" s="592" t="s">
        <v>397</v>
      </c>
      <c r="AG940" s="592" t="s">
        <v>501</v>
      </c>
      <c r="AH940" s="612" t="s">
        <v>7685</v>
      </c>
      <c r="AI940" s="600" t="str">
        <f>IFERROR(VLOOKUP(cppm_pr[[#This Row],[Order Number]],SPHERE!C:CC,39,0),"")</f>
        <v/>
      </c>
      <c r="AJ940" s="600" t="str">
        <f>IFERROR(VLOOKUP(cppm_pr[[#This Row],[Order Number]],'DC TM ONE'!B:CN,42,0),"")</f>
        <v/>
      </c>
      <c r="AK940" s="612"/>
      <c r="AL940" s="693">
        <v>45117</v>
      </c>
      <c r="AM940" s="592" t="s">
        <v>7526</v>
      </c>
      <c r="AN940" s="592" t="s">
        <v>4928</v>
      </c>
      <c r="AO940" s="737"/>
      <c r="AP940" s="592"/>
      <c r="AQ940" s="735"/>
      <c r="AR940" s="612">
        <v>3400038524</v>
      </c>
      <c r="AS940" s="592"/>
      <c r="AT940" s="735"/>
      <c r="AU940" s="592"/>
      <c r="AV940" s="592"/>
      <c r="AW940" s="592"/>
      <c r="AX940" s="592"/>
      <c r="AY940" s="592"/>
      <c r="AZ940" s="592"/>
      <c r="BA940" s="592"/>
      <c r="BB940" s="592"/>
      <c r="BC940" s="592"/>
      <c r="BD940" s="592"/>
      <c r="BE940" s="592"/>
      <c r="BF940" s="592"/>
      <c r="BG940" s="592"/>
      <c r="BH940" s="592"/>
    </row>
    <row r="941" spans="1:60" ht="12" customHeight="1">
      <c r="A941" s="600">
        <v>938</v>
      </c>
      <c r="B941" s="600" t="s">
        <v>68</v>
      </c>
      <c r="C941" s="601" t="s">
        <v>211</v>
      </c>
      <c r="D941" s="602">
        <v>45201</v>
      </c>
      <c r="E941" s="600" t="s">
        <v>10254</v>
      </c>
      <c r="F941" s="603" t="s">
        <v>10255</v>
      </c>
      <c r="G941" s="603" t="s">
        <v>10256</v>
      </c>
      <c r="H941" s="603" t="s">
        <v>10257</v>
      </c>
      <c r="I941" s="600"/>
      <c r="J941" s="600"/>
      <c r="K941" s="611"/>
      <c r="L941" s="606" t="s">
        <v>1552</v>
      </c>
      <c r="M941" s="986"/>
      <c r="N941" s="972"/>
      <c r="O941" s="603"/>
      <c r="P941" s="625"/>
      <c r="Q941" s="625"/>
      <c r="R941" s="600">
        <f t="shared" si="14"/>
        <v>0</v>
      </c>
      <c r="S941" s="600"/>
      <c r="T941" s="607" t="str">
        <f>VLOOKUP(cppm_pr[[#This Row],[Status]],'All Link_LOV'!$I$32:$K$72,2,0)</f>
        <v>Queried - Require More Information From NeC/AND</v>
      </c>
      <c r="U941" s="607" t="s">
        <v>22</v>
      </c>
      <c r="V941" s="603">
        <v>604</v>
      </c>
      <c r="W941" s="607"/>
      <c r="X941" s="603"/>
      <c r="Y941" s="603"/>
      <c r="Z941" s="608">
        <v>45189</v>
      </c>
      <c r="AA941" s="603" t="s">
        <v>2065</v>
      </c>
      <c r="AB941" s="606">
        <v>1021</v>
      </c>
      <c r="AC941" s="677">
        <v>9686.18</v>
      </c>
      <c r="AD941" s="603" t="s">
        <v>6059</v>
      </c>
      <c r="AE941" s="603"/>
      <c r="AF941" s="603" t="s">
        <v>6071</v>
      </c>
      <c r="AG941" s="603" t="s">
        <v>491</v>
      </c>
      <c r="AH941" s="612" t="s">
        <v>10258</v>
      </c>
      <c r="AI941" s="600" t="str">
        <f>IFERROR(VLOOKUP(cppm_pr[[#This Row],[Order Number]],SPHERE!C:CC,39,0),"")</f>
        <v/>
      </c>
      <c r="AJ941" s="600" t="str">
        <f>IFERROR(VLOOKUP(cppm_pr[[#This Row],[Order Number]],'DC TM ONE'!B:CN,42,0),"")</f>
        <v/>
      </c>
      <c r="AK941" s="612"/>
      <c r="AL941" s="693">
        <v>45130</v>
      </c>
      <c r="AM941" s="603" t="s">
        <v>7927</v>
      </c>
      <c r="AN941" s="603" t="s">
        <v>6175</v>
      </c>
      <c r="AO941" s="737"/>
      <c r="AP941" s="603">
        <v>3400039053</v>
      </c>
      <c r="AQ941" s="738"/>
      <c r="AR941" s="612"/>
      <c r="AS941" s="603"/>
      <c r="AT941" s="738" t="s">
        <v>10259</v>
      </c>
      <c r="AU941" s="603"/>
      <c r="AV941" s="603"/>
      <c r="AW941" s="603"/>
      <c r="AX941" s="603"/>
      <c r="AY941" s="603"/>
      <c r="AZ941" s="603"/>
      <c r="BA941" s="603"/>
      <c r="BB941" s="603"/>
      <c r="BC941" s="603"/>
      <c r="BD941" s="603"/>
      <c r="BE941" s="603"/>
      <c r="BF941" s="603"/>
      <c r="BG941" s="603"/>
      <c r="BH941" s="603"/>
    </row>
    <row r="942" spans="1:60" ht="12" customHeight="1">
      <c r="A942" s="589">
        <v>939</v>
      </c>
      <c r="B942" s="589" t="s">
        <v>83</v>
      </c>
      <c r="C942" s="590" t="s">
        <v>267</v>
      </c>
      <c r="D942" s="591">
        <v>45190</v>
      </c>
      <c r="E942" s="589" t="s">
        <v>10260</v>
      </c>
      <c r="F942" s="592" t="s">
        <v>10261</v>
      </c>
      <c r="G942" s="592" t="s">
        <v>10262</v>
      </c>
      <c r="H942" s="592" t="s">
        <v>10263</v>
      </c>
      <c r="I942" s="589" t="s">
        <v>10264</v>
      </c>
      <c r="J942" s="589"/>
      <c r="K942" s="596">
        <v>4902149776</v>
      </c>
      <c r="L942" s="595" t="s">
        <v>51</v>
      </c>
      <c r="M942" s="992"/>
      <c r="N942" s="972"/>
      <c r="O942" s="592"/>
      <c r="P942" s="655"/>
      <c r="Q942" s="655"/>
      <c r="R942" s="589">
        <f t="shared" si="14"/>
        <v>0</v>
      </c>
      <c r="S942" s="589"/>
      <c r="T942" s="596" t="str">
        <f>VLOOKUP(cppm_pr[[#This Row],[Status]],'All Link_LOV'!$I$32:$K$72,2,0)</f>
        <v>PO Issued</v>
      </c>
      <c r="U942" s="596" t="s">
        <v>22</v>
      </c>
      <c r="V942" s="592">
        <v>605</v>
      </c>
      <c r="W942" s="596"/>
      <c r="X942" s="592"/>
      <c r="Y942" s="592"/>
      <c r="Z942" s="597">
        <v>45189</v>
      </c>
      <c r="AA942" s="592" t="s">
        <v>3830</v>
      </c>
      <c r="AB942" s="595">
        <v>20615</v>
      </c>
      <c r="AC942" s="677">
        <v>2688.5</v>
      </c>
      <c r="AD942" s="592" t="s">
        <v>6148</v>
      </c>
      <c r="AE942" s="592" t="s">
        <v>10265</v>
      </c>
      <c r="AF942" s="592" t="s">
        <v>398</v>
      </c>
      <c r="AG942" s="592" t="s">
        <v>492</v>
      </c>
      <c r="AH942" s="736" t="s">
        <v>10266</v>
      </c>
      <c r="AI942" s="600" t="str">
        <f>IFERROR(VLOOKUP(cppm_pr[[#This Row],[Order Number]],SPHERE!C:CC,39,0),"")</f>
        <v/>
      </c>
      <c r="AJ942" s="600" t="str">
        <f>IFERROR(VLOOKUP(cppm_pr[[#This Row],[Order Number]],'DC TM ONE'!B:CN,42,0),"")</f>
        <v/>
      </c>
      <c r="AK942" s="736"/>
      <c r="AL942" s="693">
        <v>45100</v>
      </c>
      <c r="AM942" s="592" t="s">
        <v>10267</v>
      </c>
      <c r="AN942" s="592" t="s">
        <v>4928</v>
      </c>
      <c r="AO942" s="737"/>
      <c r="AP942" s="592"/>
      <c r="AQ942" s="735"/>
      <c r="AR942" s="612">
        <v>3400039035</v>
      </c>
      <c r="AS942" s="592"/>
      <c r="AT942" s="735" t="s">
        <v>10268</v>
      </c>
      <c r="AU942" s="592"/>
      <c r="AV942" s="592"/>
      <c r="AW942" s="592"/>
      <c r="AX942" s="592"/>
      <c r="AY942" s="592"/>
      <c r="AZ942" s="592"/>
      <c r="BA942" s="592"/>
      <c r="BB942" s="592"/>
      <c r="BC942" s="592"/>
      <c r="BD942" s="592"/>
      <c r="BE942" s="592"/>
      <c r="BF942" s="592"/>
      <c r="BG942" s="592"/>
      <c r="BH942" s="592"/>
    </row>
    <row r="943" spans="1:60" ht="12" customHeight="1">
      <c r="A943" s="600">
        <v>940</v>
      </c>
      <c r="B943" s="600" t="s">
        <v>68</v>
      </c>
      <c r="C943" s="601" t="s">
        <v>219</v>
      </c>
      <c r="D943" s="602">
        <v>45201</v>
      </c>
      <c r="E943" s="600" t="s">
        <v>10269</v>
      </c>
      <c r="F943" s="603" t="s">
        <v>10270</v>
      </c>
      <c r="G943" s="603" t="s">
        <v>10271</v>
      </c>
      <c r="H943" s="603" t="s">
        <v>10272</v>
      </c>
      <c r="I943" s="600"/>
      <c r="J943" s="600"/>
      <c r="K943" s="611"/>
      <c r="L943" s="606" t="s">
        <v>1552</v>
      </c>
      <c r="M943" s="986"/>
      <c r="N943" s="972"/>
      <c r="O943" s="603"/>
      <c r="P943" s="625"/>
      <c r="Q943" s="625"/>
      <c r="R943" s="600">
        <f t="shared" si="14"/>
        <v>0</v>
      </c>
      <c r="S943" s="600"/>
      <c r="T943" s="607" t="str">
        <f>VLOOKUP(cppm_pr[[#This Row],[Status]],'All Link_LOV'!$I$32:$K$72,2,0)</f>
        <v>Queried - Require More Information From NeC/AND</v>
      </c>
      <c r="U943" s="607" t="s">
        <v>22</v>
      </c>
      <c r="V943" s="603">
        <v>606</v>
      </c>
      <c r="W943" s="607"/>
      <c r="X943" s="603"/>
      <c r="Y943" s="603"/>
      <c r="Z943" s="608">
        <v>45189</v>
      </c>
      <c r="AA943" s="603" t="s">
        <v>2065</v>
      </c>
      <c r="AB943" s="606">
        <v>43219</v>
      </c>
      <c r="AC943" s="677">
        <v>41315.78</v>
      </c>
      <c r="AD943" s="603" t="s">
        <v>6059</v>
      </c>
      <c r="AE943" s="603"/>
      <c r="AF943" s="603" t="s">
        <v>6071</v>
      </c>
      <c r="AG943" s="603" t="s">
        <v>491</v>
      </c>
      <c r="AH943" s="612" t="s">
        <v>10273</v>
      </c>
      <c r="AI943" s="600" t="str">
        <f>IFERROR(VLOOKUP(cppm_pr[[#This Row],[Order Number]],SPHERE!C:CC,39,0),"")</f>
        <v/>
      </c>
      <c r="AJ943" s="600" t="str">
        <f>IFERROR(VLOOKUP(cppm_pr[[#This Row],[Order Number]],'DC TM ONE'!B:CN,42,0),"")</f>
        <v/>
      </c>
      <c r="AK943" s="612"/>
      <c r="AL943" s="693">
        <v>45184</v>
      </c>
      <c r="AM943" s="603" t="s">
        <v>7916</v>
      </c>
      <c r="AN943" s="603" t="s">
        <v>6175</v>
      </c>
      <c r="AO943" s="737"/>
      <c r="AP943" s="603">
        <v>3400038869</v>
      </c>
      <c r="AQ943" s="738"/>
      <c r="AR943" s="612"/>
      <c r="AS943" s="603"/>
      <c r="AT943" s="738" t="s">
        <v>10274</v>
      </c>
      <c r="AU943" s="603"/>
      <c r="AV943" s="603"/>
      <c r="AW943" s="603"/>
      <c r="AX943" s="603"/>
      <c r="AY943" s="603"/>
      <c r="AZ943" s="603"/>
      <c r="BA943" s="603"/>
      <c r="BB943" s="603"/>
      <c r="BC943" s="603"/>
      <c r="BD943" s="603"/>
      <c r="BE943" s="603"/>
      <c r="BF943" s="603"/>
      <c r="BG943" s="603"/>
      <c r="BH943" s="603"/>
    </row>
    <row r="944" spans="1:60" ht="12" customHeight="1">
      <c r="A944" s="589">
        <v>941</v>
      </c>
      <c r="B944" s="589" t="s">
        <v>68</v>
      </c>
      <c r="C944" s="590" t="s">
        <v>211</v>
      </c>
      <c r="D944" s="591">
        <v>45201</v>
      </c>
      <c r="E944" s="589" t="s">
        <v>10275</v>
      </c>
      <c r="F944" s="592" t="s">
        <v>10276</v>
      </c>
      <c r="G944" s="592" t="s">
        <v>10277</v>
      </c>
      <c r="H944" s="592" t="s">
        <v>10278</v>
      </c>
      <c r="I944" s="589"/>
      <c r="J944" s="589"/>
      <c r="K944" s="593"/>
      <c r="L944" s="595" t="s">
        <v>1552</v>
      </c>
      <c r="M944" s="985"/>
      <c r="N944" s="972"/>
      <c r="O944" s="592"/>
      <c r="P944" s="655"/>
      <c r="Q944" s="655"/>
      <c r="R944" s="589">
        <f t="shared" si="14"/>
        <v>0</v>
      </c>
      <c r="S944" s="589"/>
      <c r="T944" s="596" t="str">
        <f>VLOOKUP(cppm_pr[[#This Row],[Status]],'All Link_LOV'!$I$32:$K$72,2,0)</f>
        <v>Queried - Require More Information From NeC/AND</v>
      </c>
      <c r="U944" s="596" t="s">
        <v>22</v>
      </c>
      <c r="V944" s="592">
        <v>607</v>
      </c>
      <c r="W944" s="596"/>
      <c r="X944" s="592"/>
      <c r="Y944" s="592"/>
      <c r="Z944" s="597">
        <v>45189</v>
      </c>
      <c r="AA944" s="592" t="s">
        <v>2065</v>
      </c>
      <c r="AB944" s="595">
        <v>42591</v>
      </c>
      <c r="AC944" s="677">
        <v>39735.269999999997</v>
      </c>
      <c r="AD944" s="592" t="s">
        <v>6059</v>
      </c>
      <c r="AE944" s="592"/>
      <c r="AF944" s="592" t="s">
        <v>6071</v>
      </c>
      <c r="AG944" s="592" t="s">
        <v>491</v>
      </c>
      <c r="AH944" s="612" t="s">
        <v>10279</v>
      </c>
      <c r="AI944" s="600" t="str">
        <f>IFERROR(VLOOKUP(cppm_pr[[#This Row],[Order Number]],SPHERE!C:CC,39,0),"")</f>
        <v/>
      </c>
      <c r="AJ944" s="600" t="str">
        <f>IFERROR(VLOOKUP(cppm_pr[[#This Row],[Order Number]],'DC TM ONE'!B:CN,42,0),"")</f>
        <v/>
      </c>
      <c r="AK944" s="612"/>
      <c r="AL944" s="693">
        <v>45184</v>
      </c>
      <c r="AM944" s="592" t="s">
        <v>7916</v>
      </c>
      <c r="AN944" s="592" t="s">
        <v>6175</v>
      </c>
      <c r="AO944" s="737"/>
      <c r="AP944" s="592">
        <v>3400038869</v>
      </c>
      <c r="AQ944" s="735"/>
      <c r="AR944" s="612"/>
      <c r="AS944" s="592"/>
      <c r="AT944" s="735" t="s">
        <v>10280</v>
      </c>
      <c r="AU944" s="592"/>
      <c r="AV944" s="592"/>
      <c r="AW944" s="592"/>
      <c r="AX944" s="592"/>
      <c r="AY944" s="592"/>
      <c r="AZ944" s="592"/>
      <c r="BA944" s="592"/>
      <c r="BB944" s="592"/>
      <c r="BC944" s="592"/>
      <c r="BD944" s="592"/>
      <c r="BE944" s="592"/>
      <c r="BF944" s="592"/>
      <c r="BG944" s="592"/>
      <c r="BH944" s="592"/>
    </row>
    <row r="945" spans="1:60" ht="12" customHeight="1">
      <c r="A945" s="600">
        <v>942</v>
      </c>
      <c r="B945" s="600" t="s">
        <v>66</v>
      </c>
      <c r="C945" s="601" t="s">
        <v>254</v>
      </c>
      <c r="D945" s="602"/>
      <c r="E945" s="600" t="s">
        <v>10281</v>
      </c>
      <c r="F945" s="603" t="s">
        <v>10233</v>
      </c>
      <c r="G945" s="603" t="s">
        <v>10234</v>
      </c>
      <c r="H945" s="603" t="s">
        <v>10235</v>
      </c>
      <c r="I945" s="600"/>
      <c r="J945" s="600"/>
      <c r="K945" s="611"/>
      <c r="L945" s="606" t="s">
        <v>1552</v>
      </c>
      <c r="M945" s="986"/>
      <c r="N945" s="972"/>
      <c r="O945" s="603"/>
      <c r="P945" s="625"/>
      <c r="Q945" s="625"/>
      <c r="R945" s="600">
        <f t="shared" si="14"/>
        <v>0</v>
      </c>
      <c r="S945" s="600"/>
      <c r="T945" s="607" t="str">
        <f>VLOOKUP(cppm_pr[[#This Row],[Status]],'All Link_LOV'!$I$32:$K$72,2,0)</f>
        <v>PO Issued</v>
      </c>
      <c r="U945" s="607" t="s">
        <v>22</v>
      </c>
      <c r="V945" s="603">
        <v>608</v>
      </c>
      <c r="W945" s="607"/>
      <c r="X945" s="603"/>
      <c r="Y945" s="603"/>
      <c r="Z945" s="608">
        <v>45189</v>
      </c>
      <c r="AA945" s="603" t="s">
        <v>2065</v>
      </c>
      <c r="AB945" s="606">
        <v>15138</v>
      </c>
      <c r="AC945" s="677">
        <v>14503.62</v>
      </c>
      <c r="AD945" s="603" t="s">
        <v>6059</v>
      </c>
      <c r="AE945" s="603"/>
      <c r="AF945" s="603" t="s">
        <v>6071</v>
      </c>
      <c r="AG945" s="603" t="s">
        <v>491</v>
      </c>
      <c r="AH945" s="612" t="s">
        <v>10236</v>
      </c>
      <c r="AI945" s="600" t="str">
        <f>IFERROR(VLOOKUP(cppm_pr[[#This Row],[Order Number]],SPHERE!C:CC,39,0),"")</f>
        <v/>
      </c>
      <c r="AJ945" s="600" t="str">
        <f>IFERROR(VLOOKUP(cppm_pr[[#This Row],[Order Number]],'DC TM ONE'!B:CN,42,0),"")</f>
        <v/>
      </c>
      <c r="AK945" s="612"/>
      <c r="AL945" s="693">
        <v>45169</v>
      </c>
      <c r="AM945" s="603" t="s">
        <v>6993</v>
      </c>
      <c r="AN945" s="603" t="s">
        <v>6175</v>
      </c>
      <c r="AO945" s="737"/>
      <c r="AP945" s="603">
        <v>3400039021</v>
      </c>
      <c r="AQ945" s="738"/>
      <c r="AR945" s="612"/>
      <c r="AS945" s="603"/>
      <c r="AT945" s="738" t="s">
        <v>10282</v>
      </c>
      <c r="AU945" s="603"/>
      <c r="AV945" s="603"/>
      <c r="AW945" s="603"/>
      <c r="AX945" s="603"/>
      <c r="AY945" s="603"/>
      <c r="AZ945" s="603"/>
      <c r="BA945" s="603"/>
      <c r="BB945" s="603"/>
      <c r="BC945" s="603"/>
      <c r="BD945" s="603"/>
      <c r="BE945" s="603"/>
      <c r="BF945" s="603"/>
      <c r="BG945" s="603"/>
      <c r="BH945" s="603"/>
    </row>
    <row r="946" spans="1:60" ht="12" customHeight="1">
      <c r="A946" s="589">
        <v>943</v>
      </c>
      <c r="B946" s="589" t="s">
        <v>73</v>
      </c>
      <c r="C946" s="590" t="s">
        <v>267</v>
      </c>
      <c r="D946" s="591"/>
      <c r="E946" s="596">
        <v>4902150439</v>
      </c>
      <c r="F946" s="592" t="s">
        <v>10283</v>
      </c>
      <c r="G946" s="592" t="s">
        <v>10284</v>
      </c>
      <c r="H946" s="592" t="s">
        <v>10285</v>
      </c>
      <c r="I946" s="589" t="s">
        <v>10286</v>
      </c>
      <c r="J946" s="589"/>
      <c r="K946" s="842" t="s">
        <v>10287</v>
      </c>
      <c r="L946" s="595" t="s">
        <v>57</v>
      </c>
      <c r="M946" s="988"/>
      <c r="N946" s="972"/>
      <c r="O946" s="592"/>
      <c r="P946" s="655"/>
      <c r="Q946" s="655"/>
      <c r="R946" s="589">
        <f t="shared" si="14"/>
        <v>0</v>
      </c>
      <c r="S946" s="589"/>
      <c r="T946" s="596" t="str">
        <f>VLOOKUP(cppm_pr[[#This Row],[Status]],'All Link_LOV'!$I$32:$K$72,2,0)</f>
        <v>PO Issued</v>
      </c>
      <c r="U946" s="596" t="s">
        <v>22</v>
      </c>
      <c r="V946" s="592">
        <v>609</v>
      </c>
      <c r="W946" s="596"/>
      <c r="X946" s="592"/>
      <c r="Y946" s="592"/>
      <c r="Z946" s="597">
        <v>45189</v>
      </c>
      <c r="AA946" s="592" t="s">
        <v>2312</v>
      </c>
      <c r="AB946" s="595">
        <v>8552</v>
      </c>
      <c r="AC946" s="677">
        <v>1326.71</v>
      </c>
      <c r="AD946" s="592" t="s">
        <v>6148</v>
      </c>
      <c r="AE946" s="592" t="s">
        <v>10288</v>
      </c>
      <c r="AF946" s="592" t="s">
        <v>398</v>
      </c>
      <c r="AG946" s="592" t="s">
        <v>491</v>
      </c>
      <c r="AH946" s="612" t="s">
        <v>10289</v>
      </c>
      <c r="AI946" s="600" t="str">
        <f>IFERROR(VLOOKUP(cppm_pr[[#This Row],[Order Number]],SPHERE!C:CC,39,0),"")</f>
        <v/>
      </c>
      <c r="AJ946" s="600" t="str">
        <f>IFERROR(VLOOKUP(cppm_pr[[#This Row],[Order Number]],'DC TM ONE'!B:CN,42,0),"")</f>
        <v/>
      </c>
      <c r="AK946" s="612"/>
      <c r="AL946" s="693">
        <v>45152</v>
      </c>
      <c r="AM946" s="592" t="s">
        <v>6340</v>
      </c>
      <c r="AN946" s="592" t="s">
        <v>4928</v>
      </c>
      <c r="AO946" s="737"/>
      <c r="AP946" s="592"/>
      <c r="AQ946" s="735"/>
      <c r="AR946" s="612" t="s">
        <v>10286</v>
      </c>
      <c r="AS946" s="592"/>
      <c r="AT946" s="735" t="s">
        <v>10290</v>
      </c>
      <c r="AU946" s="592"/>
      <c r="AV946" s="592"/>
      <c r="AW946" s="592"/>
      <c r="AX946" s="592"/>
      <c r="AY946" s="592"/>
      <c r="AZ946" s="592"/>
      <c r="BA946" s="592"/>
      <c r="BB946" s="592"/>
      <c r="BC946" s="592"/>
      <c r="BD946" s="592"/>
      <c r="BE946" s="592"/>
      <c r="BF946" s="592"/>
      <c r="BG946" s="592"/>
      <c r="BH946" s="592"/>
    </row>
    <row r="947" spans="1:60" ht="12" customHeight="1">
      <c r="A947" s="600">
        <v>944</v>
      </c>
      <c r="B947" s="600" t="s">
        <v>63</v>
      </c>
      <c r="C947" s="601" t="s">
        <v>267</v>
      </c>
      <c r="D947" s="602">
        <v>45192</v>
      </c>
      <c r="E947" s="600" t="s">
        <v>10291</v>
      </c>
      <c r="F947" s="603" t="s">
        <v>10292</v>
      </c>
      <c r="G947" s="603" t="s">
        <v>10293</v>
      </c>
      <c r="H947" s="603" t="s">
        <v>10294</v>
      </c>
      <c r="I947" s="600" t="s">
        <v>10295</v>
      </c>
      <c r="J947" s="600"/>
      <c r="K947" s="611" t="s">
        <v>10296</v>
      </c>
      <c r="L947" s="606" t="s">
        <v>1728</v>
      </c>
      <c r="M947" s="986"/>
      <c r="N947" s="1056"/>
      <c r="O947" s="603"/>
      <c r="P947" s="625"/>
      <c r="Q947" s="625"/>
      <c r="R947" s="600">
        <f t="shared" si="14"/>
        <v>0</v>
      </c>
      <c r="S947" s="600"/>
      <c r="T947" s="607" t="str">
        <f>VLOOKUP(cppm_pr[[#This Row],[Status]],'All Link_LOV'!$I$32:$K$72,2,0)</f>
        <v>PO Issued</v>
      </c>
      <c r="U947" s="607" t="s">
        <v>22</v>
      </c>
      <c r="V947" s="603">
        <v>610</v>
      </c>
      <c r="W947" s="607"/>
      <c r="X947" s="603"/>
      <c r="Y947" s="603"/>
      <c r="Z947" s="608">
        <v>45189</v>
      </c>
      <c r="AA947" s="603" t="s">
        <v>6205</v>
      </c>
      <c r="AB947" s="606">
        <v>5448</v>
      </c>
      <c r="AC947" s="677">
        <v>10032.959999999999</v>
      </c>
      <c r="AD947" s="603" t="s">
        <v>6148</v>
      </c>
      <c r="AE947" s="603" t="s">
        <v>10297</v>
      </c>
      <c r="AF947" s="603" t="s">
        <v>6071</v>
      </c>
      <c r="AG947" s="603" t="s">
        <v>490</v>
      </c>
      <c r="AH947" s="736" t="s">
        <v>10298</v>
      </c>
      <c r="AI947" s="600" t="str">
        <f>IFERROR(VLOOKUP(cppm_pr[[#This Row],[Order Number]],SPHERE!C:CC,39,0),"")</f>
        <v/>
      </c>
      <c r="AJ947" s="600" t="str">
        <f>IFERROR(VLOOKUP(cppm_pr[[#This Row],[Order Number]],'DC TM ONE'!B:CN,42,0),"")</f>
        <v/>
      </c>
      <c r="AK947" s="736"/>
      <c r="AL947" s="693">
        <v>45138</v>
      </c>
      <c r="AM947" s="603" t="s">
        <v>8858</v>
      </c>
      <c r="AN947" s="603" t="s">
        <v>4928</v>
      </c>
      <c r="AO947" s="737"/>
      <c r="AP947" s="603"/>
      <c r="AQ947" s="738"/>
      <c r="AR947" s="612">
        <v>3400038554</v>
      </c>
      <c r="AS947" s="603"/>
      <c r="AT947" s="738" t="s">
        <v>10299</v>
      </c>
      <c r="AU947" s="603"/>
      <c r="AV947" s="603"/>
      <c r="AW947" s="603"/>
      <c r="AX947" s="603"/>
      <c r="AY947" s="603"/>
      <c r="AZ947" s="603"/>
      <c r="BA947" s="603"/>
      <c r="BB947" s="603"/>
      <c r="BC947" s="603"/>
      <c r="BD947" s="603"/>
      <c r="BE947" s="603"/>
      <c r="BF947" s="603"/>
      <c r="BG947" s="603"/>
      <c r="BH947" s="603"/>
    </row>
    <row r="948" spans="1:60" ht="12" customHeight="1">
      <c r="A948" s="589">
        <v>945</v>
      </c>
      <c r="B948" s="589" t="s">
        <v>68</v>
      </c>
      <c r="C948" s="590" t="s">
        <v>260</v>
      </c>
      <c r="D948" s="591">
        <v>45198</v>
      </c>
      <c r="E948" s="589" t="s">
        <v>6058</v>
      </c>
      <c r="F948" s="592" t="s">
        <v>10300</v>
      </c>
      <c r="G948" s="592" t="s">
        <v>10301</v>
      </c>
      <c r="H948" s="592" t="s">
        <v>10302</v>
      </c>
      <c r="I948" s="589" t="s">
        <v>10303</v>
      </c>
      <c r="J948" s="589"/>
      <c r="K948" s="593"/>
      <c r="L948" s="595" t="s">
        <v>1552</v>
      </c>
      <c r="M948" s="985"/>
      <c r="N948" s="972"/>
      <c r="O948" s="592"/>
      <c r="P948" s="655"/>
      <c r="Q948" s="655"/>
      <c r="R948" s="589">
        <f t="shared" si="14"/>
        <v>0</v>
      </c>
      <c r="S948" s="589"/>
      <c r="T948" s="596" t="str">
        <f>VLOOKUP(cppm_pr[[#This Row],[Status]],'All Link_LOV'!$I$32:$K$72,2,0)</f>
        <v>PR Creation</v>
      </c>
      <c r="U948" s="596" t="s">
        <v>22</v>
      </c>
      <c r="V948" s="592">
        <v>611</v>
      </c>
      <c r="W948" s="596"/>
      <c r="X948" s="592"/>
      <c r="Y948" s="592"/>
      <c r="Z948" s="597">
        <v>45189</v>
      </c>
      <c r="AA948" s="592" t="s">
        <v>5569</v>
      </c>
      <c r="AB948" s="595">
        <v>65115.07</v>
      </c>
      <c r="AC948" s="677">
        <v>1749.63</v>
      </c>
      <c r="AD948" s="592" t="s">
        <v>6148</v>
      </c>
      <c r="AE948" s="592" t="s">
        <v>10304</v>
      </c>
      <c r="AF948" s="592" t="s">
        <v>6071</v>
      </c>
      <c r="AG948" s="592" t="s">
        <v>492</v>
      </c>
      <c r="AH948" s="612" t="s">
        <v>10305</v>
      </c>
      <c r="AI948" s="600" t="str">
        <f>IFERROR(VLOOKUP(cppm_pr[[#This Row],[Order Number]],SPHERE!C:CC,39,0),"")</f>
        <v/>
      </c>
      <c r="AJ948" s="600" t="str">
        <f>IFERROR(VLOOKUP(cppm_pr[[#This Row],[Order Number]],'DC TM ONE'!B:CN,42,0),"")</f>
        <v/>
      </c>
      <c r="AK948" s="612"/>
      <c r="AL948" s="693">
        <v>45198</v>
      </c>
      <c r="AM948" s="592" t="s">
        <v>7084</v>
      </c>
      <c r="AN948" s="592" t="s">
        <v>4928</v>
      </c>
      <c r="AO948" s="737"/>
      <c r="AP948" s="592"/>
      <c r="AQ948" s="735"/>
      <c r="AR948" s="612">
        <v>3400038862</v>
      </c>
      <c r="AS948" s="592"/>
      <c r="AT948" s="735" t="s">
        <v>10306</v>
      </c>
      <c r="AU948" s="592"/>
      <c r="AV948" s="592"/>
      <c r="AW948" s="592"/>
      <c r="AX948" s="592"/>
      <c r="AY948" s="592"/>
      <c r="AZ948" s="592"/>
      <c r="BA948" s="592"/>
      <c r="BB948" s="592"/>
      <c r="BC948" s="592"/>
      <c r="BD948" s="592"/>
      <c r="BE948" s="592"/>
      <c r="BF948" s="592"/>
      <c r="BG948" s="592"/>
      <c r="BH948" s="592"/>
    </row>
    <row r="949" spans="1:60" ht="12" customHeight="1">
      <c r="A949" s="600">
        <v>946</v>
      </c>
      <c r="B949" s="600" t="s">
        <v>70</v>
      </c>
      <c r="C949" s="601" t="s">
        <v>267</v>
      </c>
      <c r="D949" s="602">
        <v>45198</v>
      </c>
      <c r="E949" s="600" t="s">
        <v>10307</v>
      </c>
      <c r="F949" s="603" t="s">
        <v>8328</v>
      </c>
      <c r="G949" s="603" t="s">
        <v>8329</v>
      </c>
      <c r="H949" s="603" t="s">
        <v>8330</v>
      </c>
      <c r="I949" s="600" t="s">
        <v>3899</v>
      </c>
      <c r="J949" s="600"/>
      <c r="K949" s="611" t="s">
        <v>10308</v>
      </c>
      <c r="L949" s="606" t="s">
        <v>1492</v>
      </c>
      <c r="M949" s="986"/>
      <c r="N949" s="1056"/>
      <c r="O949" s="603"/>
      <c r="P949" s="625"/>
      <c r="Q949" s="625"/>
      <c r="R949" s="600">
        <f t="shared" si="14"/>
        <v>0</v>
      </c>
      <c r="S949" s="600"/>
      <c r="T949" s="607" t="str">
        <f>VLOOKUP(cppm_pr[[#This Row],[Status]],'All Link_LOV'!$I$32:$K$72,2,0)</f>
        <v>PO Issued</v>
      </c>
      <c r="U949" s="607" t="s">
        <v>22</v>
      </c>
      <c r="V949" s="603">
        <v>612</v>
      </c>
      <c r="W949" s="607"/>
      <c r="X949" s="603"/>
      <c r="Y949" s="603"/>
      <c r="Z949" s="608">
        <v>45190</v>
      </c>
      <c r="AA949" s="603" t="s">
        <v>6876</v>
      </c>
      <c r="AB949" s="606">
        <v>72661</v>
      </c>
      <c r="AC949" s="677">
        <v>9100</v>
      </c>
      <c r="AD949" s="603" t="s">
        <v>6059</v>
      </c>
      <c r="AE949" s="603"/>
      <c r="AF949" s="603" t="s">
        <v>6071</v>
      </c>
      <c r="AG949" s="603" t="s">
        <v>491</v>
      </c>
      <c r="AH949" s="736" t="s">
        <v>10309</v>
      </c>
      <c r="AI949" s="600" t="str">
        <f>IFERROR(VLOOKUP(cppm_pr[[#This Row],[Order Number]],SPHERE!C:CC,39,0),"")</f>
        <v/>
      </c>
      <c r="AJ949" s="600" t="str">
        <f>IFERROR(VLOOKUP(cppm_pr[[#This Row],[Order Number]],'DC TM ONE'!B:CN,42,0),"")</f>
        <v/>
      </c>
      <c r="AK949" s="736"/>
      <c r="AL949" s="693">
        <v>45159</v>
      </c>
      <c r="AM949" s="603" t="s">
        <v>8335</v>
      </c>
      <c r="AN949" s="603" t="s">
        <v>6175</v>
      </c>
      <c r="AO949" s="737"/>
      <c r="AP949" s="603">
        <v>3400034940</v>
      </c>
      <c r="AQ949" s="738"/>
      <c r="AR949" s="612"/>
      <c r="AS949" s="603"/>
      <c r="AT949" s="738" t="s">
        <v>10310</v>
      </c>
      <c r="AU949" s="603"/>
      <c r="AV949" s="603"/>
      <c r="AW949" s="603"/>
      <c r="AX949" s="603"/>
      <c r="AY949" s="603"/>
      <c r="AZ949" s="603"/>
      <c r="BA949" s="603"/>
      <c r="BB949" s="603"/>
      <c r="BC949" s="603"/>
      <c r="BD949" s="603"/>
      <c r="BE949" s="603"/>
      <c r="BF949" s="603"/>
      <c r="BG949" s="603"/>
      <c r="BH949" s="603"/>
    </row>
    <row r="950" spans="1:60" ht="12" customHeight="1">
      <c r="A950" s="589">
        <v>947</v>
      </c>
      <c r="B950" s="589" t="s">
        <v>428</v>
      </c>
      <c r="C950" s="590" t="s">
        <v>267</v>
      </c>
      <c r="D950" s="591"/>
      <c r="E950" s="589" t="s">
        <v>10311</v>
      </c>
      <c r="F950" s="592" t="s">
        <v>10312</v>
      </c>
      <c r="G950" s="592" t="s">
        <v>10313</v>
      </c>
      <c r="H950" s="592" t="s">
        <v>10314</v>
      </c>
      <c r="I950" s="589" t="s">
        <v>10315</v>
      </c>
      <c r="J950" s="589"/>
      <c r="K950" s="593" t="s">
        <v>10316</v>
      </c>
      <c r="L950" s="595" t="s">
        <v>1264</v>
      </c>
      <c r="M950" s="985"/>
      <c r="N950" s="972"/>
      <c r="O950" s="592"/>
      <c r="P950" s="655"/>
      <c r="Q950" s="655"/>
      <c r="R950" s="589">
        <f t="shared" si="14"/>
        <v>0</v>
      </c>
      <c r="S950" s="589"/>
      <c r="T950" s="596" t="str">
        <f>VLOOKUP(cppm_pr[[#This Row],[Status]],'All Link_LOV'!$I$32:$K$72,2,0)</f>
        <v>PO Issued</v>
      </c>
      <c r="U950" s="596" t="s">
        <v>22</v>
      </c>
      <c r="V950" s="592">
        <v>628</v>
      </c>
      <c r="W950" s="596"/>
      <c r="X950" s="592"/>
      <c r="Y950" s="592"/>
      <c r="Z950" s="597">
        <v>45190</v>
      </c>
      <c r="AA950" s="592" t="s">
        <v>6662</v>
      </c>
      <c r="AB950" s="595">
        <v>258106.15</v>
      </c>
      <c r="AC950" s="677">
        <v>20410.8</v>
      </c>
      <c r="AD950" s="592" t="s">
        <v>6148</v>
      </c>
      <c r="AE950" s="592" t="s">
        <v>10317</v>
      </c>
      <c r="AF950" s="592" t="s">
        <v>6071</v>
      </c>
      <c r="AG950" s="592" t="s">
        <v>490</v>
      </c>
      <c r="AH950" s="612" t="s">
        <v>10318</v>
      </c>
      <c r="AI950" s="600" t="str">
        <f>IFERROR(VLOOKUP(cppm_pr[[#This Row],[Order Number]],SPHERE!C:CC,39,0),"")</f>
        <v/>
      </c>
      <c r="AJ950" s="600" t="str">
        <f>IFERROR(VLOOKUP(cppm_pr[[#This Row],[Order Number]],'DC TM ONE'!B:CN,42,0),"")</f>
        <v/>
      </c>
      <c r="AK950" s="612"/>
      <c r="AL950" s="693">
        <v>45230</v>
      </c>
      <c r="AM950" s="592" t="s">
        <v>10319</v>
      </c>
      <c r="AN950" s="592" t="s">
        <v>4928</v>
      </c>
      <c r="AO950" s="737"/>
      <c r="AP950" s="592"/>
      <c r="AQ950" s="735"/>
      <c r="AR950" s="612">
        <v>3400038885</v>
      </c>
      <c r="AS950" s="592"/>
      <c r="AT950" s="735" t="s">
        <v>10320</v>
      </c>
      <c r="AU950" s="592"/>
      <c r="AV950" s="592"/>
      <c r="AW950" s="592"/>
      <c r="AX950" s="592"/>
      <c r="AY950" s="592"/>
      <c r="AZ950" s="592"/>
      <c r="BA950" s="592"/>
      <c r="BB950" s="592"/>
      <c r="BC950" s="592"/>
      <c r="BD950" s="592"/>
      <c r="BE950" s="592"/>
      <c r="BF950" s="592"/>
      <c r="BG950" s="592"/>
      <c r="BH950" s="592"/>
    </row>
    <row r="951" spans="1:60" ht="12" customHeight="1">
      <c r="A951" s="600">
        <v>948</v>
      </c>
      <c r="B951" s="600" t="s">
        <v>5997</v>
      </c>
      <c r="C951" s="601" t="s">
        <v>211</v>
      </c>
      <c r="D951" s="602">
        <v>45191</v>
      </c>
      <c r="E951" s="600" t="s">
        <v>6058</v>
      </c>
      <c r="F951" s="603" t="s">
        <v>10321</v>
      </c>
      <c r="G951" s="603" t="s">
        <v>10322</v>
      </c>
      <c r="H951" s="603" t="s">
        <v>10323</v>
      </c>
      <c r="I951" s="600" t="s">
        <v>10324</v>
      </c>
      <c r="J951" s="600"/>
      <c r="K951" s="611"/>
      <c r="L951" s="606" t="s">
        <v>1264</v>
      </c>
      <c r="M951" s="986"/>
      <c r="N951" s="972"/>
      <c r="O951" s="603"/>
      <c r="P951" s="625"/>
      <c r="Q951" s="625"/>
      <c r="R951" s="600">
        <f t="shared" si="14"/>
        <v>0</v>
      </c>
      <c r="S951" s="600"/>
      <c r="T951" s="607" t="str">
        <f>VLOOKUP(cppm_pr[[#This Row],[Status]],'All Link_LOV'!$I$32:$K$72,2,0)</f>
        <v>Queried - Require More Information From NeC/AND</v>
      </c>
      <c r="U951" s="607" t="s">
        <v>22</v>
      </c>
      <c r="V951" s="603">
        <v>627</v>
      </c>
      <c r="W951" s="607"/>
      <c r="X951" s="603"/>
      <c r="Y951" s="603"/>
      <c r="Z951" s="608">
        <v>45190</v>
      </c>
      <c r="AA951" s="603" t="s">
        <v>8124</v>
      </c>
      <c r="AB951" s="606">
        <v>8319</v>
      </c>
      <c r="AC951" s="677">
        <v>140</v>
      </c>
      <c r="AD951" s="603" t="s">
        <v>6148</v>
      </c>
      <c r="AE951" s="603" t="s">
        <v>10325</v>
      </c>
      <c r="AF951" s="603" t="s">
        <v>6071</v>
      </c>
      <c r="AG951" s="603" t="s">
        <v>490</v>
      </c>
      <c r="AH951" s="736" t="s">
        <v>10326</v>
      </c>
      <c r="AI951" s="600" t="str">
        <f>IFERROR(VLOOKUP(cppm_pr[[#This Row],[Order Number]],SPHERE!C:CC,39,0),"")</f>
        <v/>
      </c>
      <c r="AJ951" s="600" t="str">
        <f>IFERROR(VLOOKUP(cppm_pr[[#This Row],[Order Number]],'DC TM ONE'!B:CN,42,0),"")</f>
        <v/>
      </c>
      <c r="AK951" s="736"/>
      <c r="AL951" s="693">
        <v>45131</v>
      </c>
      <c r="AM951" s="603" t="s">
        <v>8127</v>
      </c>
      <c r="AN951" s="603" t="s">
        <v>4928</v>
      </c>
      <c r="AO951" s="737"/>
      <c r="AP951" s="603"/>
      <c r="AQ951" s="738"/>
      <c r="AR951" s="612">
        <v>3400038718</v>
      </c>
      <c r="AS951" s="603"/>
      <c r="AT951" s="738" t="s">
        <v>10327</v>
      </c>
      <c r="AU951" s="603"/>
      <c r="AV951" s="603"/>
      <c r="AW951" s="603"/>
      <c r="AX951" s="603"/>
      <c r="AY951" s="603"/>
      <c r="AZ951" s="603"/>
      <c r="BA951" s="603"/>
      <c r="BB951" s="603"/>
      <c r="BC951" s="603"/>
      <c r="BD951" s="603"/>
      <c r="BE951" s="603"/>
      <c r="BF951" s="603"/>
      <c r="BG951" s="603"/>
      <c r="BH951" s="603"/>
    </row>
    <row r="952" spans="1:60" ht="12" customHeight="1">
      <c r="A952" s="589">
        <v>949</v>
      </c>
      <c r="B952" s="589" t="s">
        <v>428</v>
      </c>
      <c r="C952" s="590" t="s">
        <v>267</v>
      </c>
      <c r="D952" s="591">
        <v>45191</v>
      </c>
      <c r="E952" s="589" t="s">
        <v>6058</v>
      </c>
      <c r="F952" s="592" t="s">
        <v>10328</v>
      </c>
      <c r="G952" s="592" t="s">
        <v>10329</v>
      </c>
      <c r="H952" s="592" t="s">
        <v>10330</v>
      </c>
      <c r="I952" s="589" t="s">
        <v>10331</v>
      </c>
      <c r="J952" s="589"/>
      <c r="K952" s="593" t="s">
        <v>10332</v>
      </c>
      <c r="L952" s="595" t="s">
        <v>1264</v>
      </c>
      <c r="M952" s="985"/>
      <c r="N952" s="972"/>
      <c r="O952" s="592"/>
      <c r="P952" s="655"/>
      <c r="Q952" s="655"/>
      <c r="R952" s="589">
        <f t="shared" si="14"/>
        <v>0</v>
      </c>
      <c r="S952" s="589"/>
      <c r="T952" s="596" t="str">
        <f>VLOOKUP(cppm_pr[[#This Row],[Status]],'All Link_LOV'!$I$32:$K$72,2,0)</f>
        <v>PO Issued</v>
      </c>
      <c r="U952" s="596" t="s">
        <v>22</v>
      </c>
      <c r="V952" s="592">
        <v>626</v>
      </c>
      <c r="W952" s="596"/>
      <c r="X952" s="592"/>
      <c r="Y952" s="592"/>
      <c r="Z952" s="597">
        <v>45190</v>
      </c>
      <c r="AA952" s="592" t="s">
        <v>6662</v>
      </c>
      <c r="AB952" s="595">
        <v>11084.95</v>
      </c>
      <c r="AC952" s="677">
        <v>10205.4</v>
      </c>
      <c r="AD952" s="592" t="s">
        <v>6148</v>
      </c>
      <c r="AE952" s="592" t="s">
        <v>10333</v>
      </c>
      <c r="AF952" s="592" t="s">
        <v>398</v>
      </c>
      <c r="AG952" s="592" t="s">
        <v>488</v>
      </c>
      <c r="AH952" s="612" t="s">
        <v>10334</v>
      </c>
      <c r="AI952" s="600" t="str">
        <f>IFERROR(VLOOKUP(cppm_pr[[#This Row],[Order Number]],SPHERE!C:CC,39,0),"")</f>
        <v/>
      </c>
      <c r="AJ952" s="600" t="str">
        <f>IFERROR(VLOOKUP(cppm_pr[[#This Row],[Order Number]],'DC TM ONE'!B:CN,42,0),"")</f>
        <v/>
      </c>
      <c r="AK952" s="612"/>
      <c r="AL952" s="693">
        <v>45289</v>
      </c>
      <c r="AM952" s="592" t="s">
        <v>10335</v>
      </c>
      <c r="AN952" s="592" t="s">
        <v>4928</v>
      </c>
      <c r="AO952" s="737"/>
      <c r="AP952" s="592"/>
      <c r="AQ952" s="735"/>
      <c r="AR952" s="612">
        <v>3400038885</v>
      </c>
      <c r="AS952" s="592"/>
      <c r="AT952" s="735" t="s">
        <v>10336</v>
      </c>
      <c r="AU952" s="592"/>
      <c r="AV952" s="592"/>
      <c r="AW952" s="592"/>
      <c r="AX952" s="592"/>
      <c r="AY952" s="592"/>
      <c r="AZ952" s="592"/>
      <c r="BA952" s="592"/>
      <c r="BB952" s="592"/>
      <c r="BC952" s="592"/>
      <c r="BD952" s="592"/>
      <c r="BE952" s="592"/>
      <c r="BF952" s="592"/>
      <c r="BG952" s="592"/>
      <c r="BH952" s="592"/>
    </row>
    <row r="953" spans="1:60" ht="12" customHeight="1">
      <c r="A953" s="600">
        <v>950</v>
      </c>
      <c r="B953" s="600" t="s">
        <v>71</v>
      </c>
      <c r="C953" s="601" t="s">
        <v>267</v>
      </c>
      <c r="D953" s="602"/>
      <c r="E953" s="600" t="s">
        <v>6058</v>
      </c>
      <c r="F953" s="603" t="s">
        <v>10337</v>
      </c>
      <c r="G953" s="603" t="s">
        <v>10338</v>
      </c>
      <c r="H953" s="603" t="s">
        <v>10339</v>
      </c>
      <c r="I953" s="600" t="s">
        <v>10340</v>
      </c>
      <c r="J953" s="600"/>
      <c r="K953" s="611" t="s">
        <v>10341</v>
      </c>
      <c r="L953" s="606" t="s">
        <v>55</v>
      </c>
      <c r="M953" s="986"/>
      <c r="N953" s="972"/>
      <c r="O953" s="603"/>
      <c r="P953" s="625"/>
      <c r="Q953" s="625"/>
      <c r="R953" s="600">
        <f t="shared" si="14"/>
        <v>0</v>
      </c>
      <c r="S953" s="600"/>
      <c r="T953" s="607" t="str">
        <f>VLOOKUP(cppm_pr[[#This Row],[Status]],'All Link_LOV'!$I$32:$K$72,2,0)</f>
        <v>PO Issued</v>
      </c>
      <c r="U953" s="607" t="s">
        <v>22</v>
      </c>
      <c r="V953" s="603">
        <v>625</v>
      </c>
      <c r="W953" s="607"/>
      <c r="X953" s="603"/>
      <c r="Y953" s="603"/>
      <c r="Z953" s="608">
        <v>45190</v>
      </c>
      <c r="AA953" s="603" t="s">
        <v>4243</v>
      </c>
      <c r="AB953" s="606">
        <v>234237</v>
      </c>
      <c r="AC953" s="677">
        <v>233309.11</v>
      </c>
      <c r="AD953" s="603" t="s">
        <v>6059</v>
      </c>
      <c r="AE953" s="603"/>
      <c r="AF953" s="603" t="s">
        <v>6164</v>
      </c>
      <c r="AG953" s="603" t="s">
        <v>492</v>
      </c>
      <c r="AH953" s="736" t="s">
        <v>10342</v>
      </c>
      <c r="AI953" s="600" t="str">
        <f>IFERROR(VLOOKUP(cppm_pr[[#This Row],[Order Number]],SPHERE!C:CC,39,0),"")</f>
        <v/>
      </c>
      <c r="AJ953" s="600" t="str">
        <f>IFERROR(VLOOKUP(cppm_pr[[#This Row],[Order Number]],'DC TM ONE'!B:CN,42,0),"")</f>
        <v/>
      </c>
      <c r="AK953" s="736"/>
      <c r="AL953" s="693">
        <v>45245</v>
      </c>
      <c r="AM953" s="603" t="s">
        <v>7039</v>
      </c>
      <c r="AN953" s="603" t="s">
        <v>4928</v>
      </c>
      <c r="AO953" s="737"/>
      <c r="AP953" s="603"/>
      <c r="AQ953" s="738"/>
      <c r="AR953" s="612">
        <v>3400039029</v>
      </c>
      <c r="AS953" s="603"/>
      <c r="AT953" s="738"/>
      <c r="AU953" s="603"/>
      <c r="AV953" s="603"/>
      <c r="AW953" s="603"/>
      <c r="AX953" s="603"/>
      <c r="AY953" s="603"/>
      <c r="AZ953" s="603"/>
      <c r="BA953" s="603"/>
      <c r="BB953" s="603"/>
      <c r="BC953" s="603"/>
      <c r="BD953" s="603"/>
      <c r="BE953" s="603"/>
      <c r="BF953" s="603"/>
      <c r="BG953" s="603"/>
      <c r="BH953" s="603"/>
    </row>
    <row r="954" spans="1:60" ht="12" customHeight="1">
      <c r="A954" s="589">
        <v>951</v>
      </c>
      <c r="B954" s="589" t="s">
        <v>76</v>
      </c>
      <c r="C954" s="590" t="s">
        <v>219</v>
      </c>
      <c r="D954" s="591">
        <v>45194</v>
      </c>
      <c r="E954" s="589" t="s">
        <v>10343</v>
      </c>
      <c r="F954" s="592" t="s">
        <v>10344</v>
      </c>
      <c r="G954" s="592" t="s">
        <v>10345</v>
      </c>
      <c r="H954" s="592" t="s">
        <v>10346</v>
      </c>
      <c r="I954" s="589" t="s">
        <v>10347</v>
      </c>
      <c r="J954" s="589"/>
      <c r="K954" s="593"/>
      <c r="L954" s="595" t="s">
        <v>1264</v>
      </c>
      <c r="M954" s="985"/>
      <c r="N954" s="972"/>
      <c r="O954" s="592"/>
      <c r="P954" s="655"/>
      <c r="Q954" s="655"/>
      <c r="R954" s="589">
        <f t="shared" si="14"/>
        <v>0</v>
      </c>
      <c r="S954" s="589"/>
      <c r="T954" s="596" t="str">
        <f>VLOOKUP(cppm_pr[[#This Row],[Status]],'All Link_LOV'!$I$32:$K$72,2,0)</f>
        <v>Queried - Require More Information From NeC/AND</v>
      </c>
      <c r="U954" s="596" t="s">
        <v>22</v>
      </c>
      <c r="V954" s="592">
        <v>624</v>
      </c>
      <c r="W954" s="596"/>
      <c r="X954" s="592"/>
      <c r="Y954" s="592"/>
      <c r="Z954" s="597">
        <v>45190</v>
      </c>
      <c r="AA954" s="592" t="s">
        <v>8124</v>
      </c>
      <c r="AB954" s="595">
        <v>8681</v>
      </c>
      <c r="AC954" s="677">
        <v>1762.47</v>
      </c>
      <c r="AD954" s="592" t="s">
        <v>6148</v>
      </c>
      <c r="AE954" s="592" t="s">
        <v>10348</v>
      </c>
      <c r="AF954" s="592" t="s">
        <v>6071</v>
      </c>
      <c r="AG954" s="592" t="s">
        <v>488</v>
      </c>
      <c r="AH954" s="612" t="s">
        <v>10349</v>
      </c>
      <c r="AI954" s="600" t="str">
        <f>IFERROR(VLOOKUP(cppm_pr[[#This Row],[Order Number]],SPHERE!C:CC,39,0),"")</f>
        <v/>
      </c>
      <c r="AJ954" s="600" t="str">
        <f>IFERROR(VLOOKUP(cppm_pr[[#This Row],[Order Number]],'DC TM ONE'!B:CN,42,0),"")</f>
        <v/>
      </c>
      <c r="AK954" s="612"/>
      <c r="AL954" s="693">
        <v>45129</v>
      </c>
      <c r="AM954" s="592" t="s">
        <v>8127</v>
      </c>
      <c r="AN954" s="592" t="s">
        <v>4928</v>
      </c>
      <c r="AO954" s="737"/>
      <c r="AP954" s="592"/>
      <c r="AQ954" s="735"/>
      <c r="AR954" s="612">
        <v>3400039031</v>
      </c>
      <c r="AS954" s="592"/>
      <c r="AT954" s="735" t="s">
        <v>10350</v>
      </c>
      <c r="AU954" s="592"/>
      <c r="AV954" s="592"/>
      <c r="AW954" s="592"/>
      <c r="AX954" s="592"/>
      <c r="AY954" s="592"/>
      <c r="AZ954" s="592"/>
      <c r="BA954" s="592"/>
      <c r="BB954" s="592"/>
      <c r="BC954" s="592"/>
      <c r="BD954" s="592"/>
      <c r="BE954" s="592"/>
      <c r="BF954" s="592"/>
      <c r="BG954" s="592"/>
      <c r="BH954" s="592"/>
    </row>
    <row r="955" spans="1:60" ht="12" customHeight="1">
      <c r="A955" s="600">
        <v>952</v>
      </c>
      <c r="B955" s="600" t="s">
        <v>5997</v>
      </c>
      <c r="C955" s="601" t="s">
        <v>267</v>
      </c>
      <c r="D955" s="602">
        <v>45191</v>
      </c>
      <c r="E955" s="600" t="s">
        <v>10351</v>
      </c>
      <c r="F955" s="603" t="s">
        <v>10352</v>
      </c>
      <c r="G955" s="603" t="s">
        <v>10353</v>
      </c>
      <c r="H955" s="603" t="s">
        <v>10354</v>
      </c>
      <c r="I955" s="600" t="s">
        <v>10355</v>
      </c>
      <c r="J955" s="600"/>
      <c r="K955" s="611">
        <v>4902151465</v>
      </c>
      <c r="L955" s="606" t="s">
        <v>1264</v>
      </c>
      <c r="M955" s="986"/>
      <c r="N955" s="972"/>
      <c r="O955" s="603"/>
      <c r="P955" s="625"/>
      <c r="Q955" s="625"/>
      <c r="R955" s="600">
        <f t="shared" si="14"/>
        <v>0</v>
      </c>
      <c r="S955" s="600"/>
      <c r="T955" s="607" t="str">
        <f>VLOOKUP(cppm_pr[[#This Row],[Status]],'All Link_LOV'!$I$32:$K$72,2,0)</f>
        <v>PO Issued</v>
      </c>
      <c r="U955" s="607" t="s">
        <v>22</v>
      </c>
      <c r="V955" s="603">
        <v>623</v>
      </c>
      <c r="W955" s="607"/>
      <c r="X955" s="603"/>
      <c r="Y955" s="603"/>
      <c r="Z955" s="608">
        <v>45190</v>
      </c>
      <c r="AA955" s="603" t="s">
        <v>8124</v>
      </c>
      <c r="AB955" s="606">
        <v>5433</v>
      </c>
      <c r="AC955" s="677">
        <v>714.56</v>
      </c>
      <c r="AD955" s="603" t="s">
        <v>6148</v>
      </c>
      <c r="AE955" s="603" t="s">
        <v>10356</v>
      </c>
      <c r="AF955" s="603" t="s">
        <v>6071</v>
      </c>
      <c r="AG955" s="603" t="s">
        <v>491</v>
      </c>
      <c r="AH955" s="736" t="s">
        <v>10357</v>
      </c>
      <c r="AI955" s="600" t="str">
        <f>IFERROR(VLOOKUP(cppm_pr[[#This Row],[Order Number]],SPHERE!C:CC,39,0),"")</f>
        <v/>
      </c>
      <c r="AJ955" s="600" t="str">
        <f>IFERROR(VLOOKUP(cppm_pr[[#This Row],[Order Number]],'DC TM ONE'!B:CN,42,0),"")</f>
        <v/>
      </c>
      <c r="AK955" s="736"/>
      <c r="AL955" s="693">
        <v>45159</v>
      </c>
      <c r="AM955" s="603" t="s">
        <v>8127</v>
      </c>
      <c r="AN955" s="603" t="s">
        <v>4928</v>
      </c>
      <c r="AO955" s="737"/>
      <c r="AP955" s="603"/>
      <c r="AQ955" s="738"/>
      <c r="AR955" s="612">
        <v>3400038718</v>
      </c>
      <c r="AS955" s="603"/>
      <c r="AT955" s="738" t="s">
        <v>10358</v>
      </c>
      <c r="AU955" s="603"/>
      <c r="AV955" s="603"/>
      <c r="AW955" s="603"/>
      <c r="AX955" s="603"/>
      <c r="AY955" s="603"/>
      <c r="AZ955" s="603"/>
      <c r="BA955" s="603"/>
      <c r="BB955" s="603"/>
      <c r="BC955" s="603"/>
      <c r="BD955" s="603"/>
      <c r="BE955" s="603"/>
      <c r="BF955" s="603"/>
      <c r="BG955" s="603"/>
      <c r="BH955" s="603"/>
    </row>
    <row r="956" spans="1:60" ht="12" customHeight="1">
      <c r="A956" s="589">
        <v>953</v>
      </c>
      <c r="B956" s="589" t="s">
        <v>77</v>
      </c>
      <c r="C956" s="590" t="s">
        <v>219</v>
      </c>
      <c r="D956" s="591"/>
      <c r="E956" s="589" t="s">
        <v>6058</v>
      </c>
      <c r="F956" s="592" t="s">
        <v>10359</v>
      </c>
      <c r="G956" s="592" t="s">
        <v>10360</v>
      </c>
      <c r="H956" s="592" t="s">
        <v>10361</v>
      </c>
      <c r="I956" s="589" t="s">
        <v>10362</v>
      </c>
      <c r="J956" s="589"/>
      <c r="K956" s="593"/>
      <c r="L956" s="595" t="s">
        <v>1691</v>
      </c>
      <c r="M956" s="985"/>
      <c r="N956" s="972"/>
      <c r="O956" s="592"/>
      <c r="P956" s="655"/>
      <c r="Q956" s="655"/>
      <c r="R956" s="589">
        <f t="shared" si="14"/>
        <v>0</v>
      </c>
      <c r="S956" s="589"/>
      <c r="T956" s="596" t="str">
        <f>VLOOKUP(cppm_pr[[#This Row],[Status]],'All Link_LOV'!$I$32:$K$72,2,0)</f>
        <v>Queried - Require More Information From NeC/AND</v>
      </c>
      <c r="U956" s="596" t="s">
        <v>22</v>
      </c>
      <c r="V956" s="592">
        <v>622</v>
      </c>
      <c r="W956" s="596"/>
      <c r="X956" s="592"/>
      <c r="Y956" s="592"/>
      <c r="Z956" s="597">
        <v>45190</v>
      </c>
      <c r="AA956" s="592" t="s">
        <v>10363</v>
      </c>
      <c r="AB956" s="595">
        <v>17200</v>
      </c>
      <c r="AC956" s="677">
        <v>18267.79</v>
      </c>
      <c r="AD956" s="592" t="s">
        <v>6148</v>
      </c>
      <c r="AE956" s="592" t="s">
        <v>10364</v>
      </c>
      <c r="AF956" s="592" t="s">
        <v>397</v>
      </c>
      <c r="AG956" s="592" t="s">
        <v>492</v>
      </c>
      <c r="AH956" s="612" t="s">
        <v>10365</v>
      </c>
      <c r="AI956" s="600" t="str">
        <f>IFERROR(VLOOKUP(cppm_pr[[#This Row],[Order Number]],SPHERE!C:CC,39,0),"")</f>
        <v/>
      </c>
      <c r="AJ956" s="600" t="str">
        <f>IFERROR(VLOOKUP(cppm_pr[[#This Row],[Order Number]],'DC TM ONE'!B:CN,42,0),"")</f>
        <v/>
      </c>
      <c r="AK956" s="612"/>
      <c r="AL956" s="693">
        <v>45046</v>
      </c>
      <c r="AM956" s="592" t="s">
        <v>10366</v>
      </c>
      <c r="AN956" s="592" t="s">
        <v>4928</v>
      </c>
      <c r="AO956" s="737"/>
      <c r="AP956" s="592"/>
      <c r="AQ956" s="735"/>
      <c r="AR956" s="612">
        <v>3400039137</v>
      </c>
      <c r="AS956" s="592"/>
      <c r="AT956" s="735" t="s">
        <v>10367</v>
      </c>
      <c r="AU956" s="592"/>
      <c r="AV956" s="592"/>
      <c r="AW956" s="592"/>
      <c r="AX956" s="592"/>
      <c r="AY956" s="592"/>
      <c r="AZ956" s="592"/>
      <c r="BA956" s="592"/>
      <c r="BB956" s="592"/>
      <c r="BC956" s="592"/>
      <c r="BD956" s="592"/>
      <c r="BE956" s="592"/>
      <c r="BF956" s="592"/>
      <c r="BG956" s="592"/>
      <c r="BH956" s="592"/>
    </row>
    <row r="957" spans="1:60" ht="12" customHeight="1">
      <c r="A957" s="600">
        <v>954</v>
      </c>
      <c r="B957" s="600"/>
      <c r="C957" s="601" t="s">
        <v>250</v>
      </c>
      <c r="D957" s="602"/>
      <c r="E957" s="600" t="s">
        <v>6058</v>
      </c>
      <c r="F957" s="603" t="s">
        <v>10368</v>
      </c>
      <c r="G957" s="603" t="s">
        <v>10369</v>
      </c>
      <c r="H957" s="603" t="s">
        <v>10370</v>
      </c>
      <c r="I957" s="600" t="s">
        <v>10371</v>
      </c>
      <c r="J957" s="600"/>
      <c r="K957" s="611"/>
      <c r="L957" s="606" t="s">
        <v>1552</v>
      </c>
      <c r="M957" s="986"/>
      <c r="N957" s="972"/>
      <c r="O957" s="603"/>
      <c r="P957" s="625"/>
      <c r="Q957" s="625"/>
      <c r="R957" s="600">
        <f t="shared" si="14"/>
        <v>0</v>
      </c>
      <c r="S957" s="600"/>
      <c r="T957" s="607" t="str">
        <f>VLOOKUP(cppm_pr[[#This Row],[Status]],'All Link_LOV'!$I$32:$K$72,2,0)</f>
        <v>LOR Issued</v>
      </c>
      <c r="U957" s="607" t="s">
        <v>22</v>
      </c>
      <c r="V957" s="603">
        <v>621</v>
      </c>
      <c r="W957" s="607"/>
      <c r="X957" s="603"/>
      <c r="Y957" s="603"/>
      <c r="Z957" s="608">
        <v>45190</v>
      </c>
      <c r="AA957" s="603" t="s">
        <v>1737</v>
      </c>
      <c r="AB957" s="606">
        <v>573</v>
      </c>
      <c r="AC957" s="677">
        <v>2034.7</v>
      </c>
      <c r="AD957" s="603" t="s">
        <v>6148</v>
      </c>
      <c r="AE957" s="603" t="s">
        <v>10372</v>
      </c>
      <c r="AF957" s="603" t="s">
        <v>6071</v>
      </c>
      <c r="AG957" s="603" t="s">
        <v>490</v>
      </c>
      <c r="AH957" s="736" t="s">
        <v>10373</v>
      </c>
      <c r="AI957" s="600" t="str">
        <f>IFERROR(VLOOKUP(cppm_pr[[#This Row],[Order Number]],SPHERE!C:CC,39,0),"")</f>
        <v/>
      </c>
      <c r="AJ957" s="600" t="str">
        <f>IFERROR(VLOOKUP(cppm_pr[[#This Row],[Order Number]],'DC TM ONE'!B:CN,42,0),"")</f>
        <v/>
      </c>
      <c r="AK957" s="736"/>
      <c r="AL957" s="693">
        <v>45199</v>
      </c>
      <c r="AM957" s="603" t="s">
        <v>7360</v>
      </c>
      <c r="AN957" s="603" t="s">
        <v>4928</v>
      </c>
      <c r="AO957" s="737"/>
      <c r="AP957" s="603"/>
      <c r="AQ957" s="738"/>
      <c r="AR957" s="612">
        <v>3400038873</v>
      </c>
      <c r="AS957" s="603"/>
      <c r="AT957" s="738" t="s">
        <v>10374</v>
      </c>
      <c r="AU957" s="603"/>
      <c r="AV957" s="603"/>
      <c r="AW957" s="603"/>
      <c r="AX957" s="603"/>
      <c r="AY957" s="603"/>
      <c r="AZ957" s="603"/>
      <c r="BA957" s="603"/>
      <c r="BB957" s="603"/>
      <c r="BC957" s="603"/>
      <c r="BD957" s="603"/>
      <c r="BE957" s="603"/>
      <c r="BF957" s="603"/>
      <c r="BG957" s="603"/>
      <c r="BH957" s="603"/>
    </row>
    <row r="958" spans="1:60" ht="12" customHeight="1">
      <c r="A958" s="589">
        <v>955</v>
      </c>
      <c r="B958" s="589" t="s">
        <v>62</v>
      </c>
      <c r="C958" s="590" t="s">
        <v>267</v>
      </c>
      <c r="D958" s="591">
        <v>45194</v>
      </c>
      <c r="E958" s="589" t="s">
        <v>10375</v>
      </c>
      <c r="F958" s="592" t="s">
        <v>10376</v>
      </c>
      <c r="G958" s="592" t="s">
        <v>10377</v>
      </c>
      <c r="H958" s="592" t="s">
        <v>10378</v>
      </c>
      <c r="I958" s="589" t="s">
        <v>10379</v>
      </c>
      <c r="J958" s="589"/>
      <c r="K958" s="596">
        <v>4902150434</v>
      </c>
      <c r="L958" s="595" t="s">
        <v>51</v>
      </c>
      <c r="M958" s="992"/>
      <c r="N958" s="972"/>
      <c r="O958" s="592"/>
      <c r="P958" s="655"/>
      <c r="Q958" s="655"/>
      <c r="R958" s="589">
        <f t="shared" si="14"/>
        <v>0</v>
      </c>
      <c r="S958" s="589"/>
      <c r="T958" s="596" t="str">
        <f>VLOOKUP(cppm_pr[[#This Row],[Status]],'All Link_LOV'!$I$32:$K$72,2,0)</f>
        <v>PO Issued</v>
      </c>
      <c r="U958" s="596" t="s">
        <v>22</v>
      </c>
      <c r="V958" s="592">
        <v>620</v>
      </c>
      <c r="W958" s="596"/>
      <c r="X958" s="592"/>
      <c r="Y958" s="592"/>
      <c r="Z958" s="597">
        <v>45190</v>
      </c>
      <c r="AA958" s="592" t="s">
        <v>4967</v>
      </c>
      <c r="AB958" s="595">
        <v>14337</v>
      </c>
      <c r="AC958" s="677">
        <v>3712</v>
      </c>
      <c r="AD958" s="592" t="s">
        <v>6059</v>
      </c>
      <c r="AE958" s="592"/>
      <c r="AF958" s="592" t="s">
        <v>6071</v>
      </c>
      <c r="AG958" s="592" t="s">
        <v>491</v>
      </c>
      <c r="AH958" s="736" t="s">
        <v>4969</v>
      </c>
      <c r="AI958" s="600" t="str">
        <f>IFERROR(VLOOKUP(cppm_pr[[#This Row],[Order Number]],SPHERE!C:CC,39,0),"")</f>
        <v/>
      </c>
      <c r="AJ958" s="600" t="str">
        <f>IFERROR(VLOOKUP(cppm_pr[[#This Row],[Order Number]],'DC TM ONE'!B:CN,42,0),"")</f>
        <v/>
      </c>
      <c r="AK958" s="736"/>
      <c r="AL958" s="693">
        <v>45198</v>
      </c>
      <c r="AM958" s="592" t="s">
        <v>10380</v>
      </c>
      <c r="AN958" s="592" t="s">
        <v>4928</v>
      </c>
      <c r="AO958" s="737"/>
      <c r="AP958" s="592"/>
      <c r="AQ958" s="735"/>
      <c r="AR958" s="612">
        <v>3400038907</v>
      </c>
      <c r="AS958" s="592"/>
      <c r="AT958" s="735"/>
      <c r="AU958" s="592"/>
      <c r="AV958" s="592"/>
      <c r="AW958" s="592"/>
      <c r="AX958" s="592"/>
      <c r="AY958" s="592"/>
      <c r="AZ958" s="592"/>
      <c r="BA958" s="592"/>
      <c r="BB958" s="592"/>
      <c r="BC958" s="592"/>
      <c r="BD958" s="592"/>
      <c r="BE958" s="592"/>
      <c r="BF958" s="592"/>
      <c r="BG958" s="592"/>
      <c r="BH958" s="592"/>
    </row>
    <row r="959" spans="1:60" ht="12" customHeight="1">
      <c r="A959" s="600">
        <v>956</v>
      </c>
      <c r="B959" s="600" t="s">
        <v>77</v>
      </c>
      <c r="C959" s="601" t="s">
        <v>260</v>
      </c>
      <c r="D959" s="602"/>
      <c r="E959" s="600" t="s">
        <v>6058</v>
      </c>
      <c r="F959" s="603" t="s">
        <v>10381</v>
      </c>
      <c r="G959" s="603" t="s">
        <v>10382</v>
      </c>
      <c r="H959" s="603" t="s">
        <v>10383</v>
      </c>
      <c r="I959" s="600" t="s">
        <v>10384</v>
      </c>
      <c r="J959" s="600"/>
      <c r="K959" s="611"/>
      <c r="L959" s="595" t="s">
        <v>1691</v>
      </c>
      <c r="M959" s="986"/>
      <c r="N959" s="972"/>
      <c r="O959" s="603"/>
      <c r="P959" s="625"/>
      <c r="Q959" s="625"/>
      <c r="R959" s="600">
        <f t="shared" si="14"/>
        <v>0</v>
      </c>
      <c r="S959" s="600"/>
      <c r="T959" s="607" t="str">
        <f>VLOOKUP(cppm_pr[[#This Row],[Status]],'All Link_LOV'!$I$32:$K$72,2,0)</f>
        <v>PR Creation</v>
      </c>
      <c r="U959" s="607" t="s">
        <v>22</v>
      </c>
      <c r="V959" s="603">
        <v>619</v>
      </c>
      <c r="W959" s="607"/>
      <c r="X959" s="603"/>
      <c r="Y959" s="603"/>
      <c r="Z959" s="608">
        <v>45190</v>
      </c>
      <c r="AA959" s="603" t="s">
        <v>1686</v>
      </c>
      <c r="AB959" s="606">
        <v>18035</v>
      </c>
      <c r="AC959" s="677">
        <v>6247.5</v>
      </c>
      <c r="AD959" s="603" t="s">
        <v>6059</v>
      </c>
      <c r="AE959" s="603"/>
      <c r="AF959" s="603" t="s">
        <v>6071</v>
      </c>
      <c r="AG959" s="603" t="s">
        <v>490</v>
      </c>
      <c r="AH959" s="736" t="s">
        <v>10385</v>
      </c>
      <c r="AI959" s="600" t="str">
        <f>IFERROR(VLOOKUP(cppm_pr[[#This Row],[Order Number]],SPHERE!C:CC,39,0),"")</f>
        <v/>
      </c>
      <c r="AJ959" s="600" t="str">
        <f>IFERROR(VLOOKUP(cppm_pr[[#This Row],[Order Number]],'DC TM ONE'!B:CN,42,0),"")</f>
        <v/>
      </c>
      <c r="AK959" s="736"/>
      <c r="AL959" s="693">
        <v>45153</v>
      </c>
      <c r="AM959" s="603" t="s">
        <v>10056</v>
      </c>
      <c r="AN959" s="603" t="s">
        <v>4928</v>
      </c>
      <c r="AO959" s="737"/>
      <c r="AP959" s="603"/>
      <c r="AQ959" s="738"/>
      <c r="AR959" s="612">
        <v>3400041405</v>
      </c>
      <c r="AS959" s="603"/>
      <c r="AT959" s="738"/>
      <c r="AU959" s="603"/>
      <c r="AV959" s="603"/>
      <c r="AW959" s="603"/>
      <c r="AX959" s="603"/>
      <c r="AY959" s="603"/>
      <c r="AZ959" s="603"/>
      <c r="BA959" s="603"/>
      <c r="BB959" s="603"/>
      <c r="BC959" s="603"/>
      <c r="BD959" s="603"/>
      <c r="BE959" s="603"/>
      <c r="BF959" s="603"/>
      <c r="BG959" s="603"/>
      <c r="BH959" s="603"/>
    </row>
    <row r="960" spans="1:60" ht="12" customHeight="1">
      <c r="A960" s="589">
        <v>957</v>
      </c>
      <c r="B960" s="589"/>
      <c r="C960" s="601" t="s">
        <v>250</v>
      </c>
      <c r="D960" s="591"/>
      <c r="E960" s="589" t="s">
        <v>6058</v>
      </c>
      <c r="F960" s="592" t="s">
        <v>10386</v>
      </c>
      <c r="G960" s="592" t="s">
        <v>10387</v>
      </c>
      <c r="H960" s="592" t="s">
        <v>10388</v>
      </c>
      <c r="I960" s="589" t="s">
        <v>10389</v>
      </c>
      <c r="J960" s="589"/>
      <c r="K960" s="593"/>
      <c r="L960" s="595" t="s">
        <v>1552</v>
      </c>
      <c r="M960" s="985"/>
      <c r="N960" s="972"/>
      <c r="O960" s="592"/>
      <c r="P960" s="655"/>
      <c r="Q960" s="655"/>
      <c r="R960" s="589">
        <f t="shared" si="14"/>
        <v>0</v>
      </c>
      <c r="S960" s="589"/>
      <c r="T960" s="596" t="str">
        <f>VLOOKUP(cppm_pr[[#This Row],[Status]],'All Link_LOV'!$I$32:$K$72,2,0)</f>
        <v>LOR Issued</v>
      </c>
      <c r="U960" s="596" t="s">
        <v>22</v>
      </c>
      <c r="V960" s="592">
        <v>618</v>
      </c>
      <c r="W960" s="596"/>
      <c r="X960" s="592"/>
      <c r="Y960" s="592"/>
      <c r="Z960" s="597">
        <v>45190</v>
      </c>
      <c r="AA960" s="592" t="s">
        <v>1737</v>
      </c>
      <c r="AB960" s="595">
        <v>3369</v>
      </c>
      <c r="AC960" s="677">
        <v>4906.9799999999996</v>
      </c>
      <c r="AD960" s="592" t="s">
        <v>6148</v>
      </c>
      <c r="AE960" s="592" t="s">
        <v>10390</v>
      </c>
      <c r="AF960" s="592" t="s">
        <v>6071</v>
      </c>
      <c r="AG960" s="592" t="s">
        <v>490</v>
      </c>
      <c r="AH960" s="612" t="s">
        <v>10391</v>
      </c>
      <c r="AI960" s="600" t="str">
        <f>IFERROR(VLOOKUP(cppm_pr[[#This Row],[Order Number]],SPHERE!C:CC,39,0),"")</f>
        <v/>
      </c>
      <c r="AJ960" s="600" t="str">
        <f>IFERROR(VLOOKUP(cppm_pr[[#This Row],[Order Number]],'DC TM ONE'!B:CN,42,0),"")</f>
        <v/>
      </c>
      <c r="AK960" s="612"/>
      <c r="AL960" s="693">
        <v>45199</v>
      </c>
      <c r="AM960" s="592" t="s">
        <v>7360</v>
      </c>
      <c r="AN960" s="592" t="s">
        <v>4928</v>
      </c>
      <c r="AO960" s="737"/>
      <c r="AP960" s="592"/>
      <c r="AQ960" s="735"/>
      <c r="AR960" s="612">
        <v>3400038873</v>
      </c>
      <c r="AS960" s="592"/>
      <c r="AT960" s="735" t="s">
        <v>10392</v>
      </c>
      <c r="AU960" s="592"/>
      <c r="AV960" s="592"/>
      <c r="AW960" s="592"/>
      <c r="AX960" s="592"/>
      <c r="AY960" s="592"/>
      <c r="AZ960" s="592"/>
      <c r="BA960" s="592"/>
      <c r="BB960" s="592"/>
      <c r="BC960" s="592"/>
      <c r="BD960" s="592"/>
      <c r="BE960" s="592"/>
      <c r="BF960" s="592"/>
      <c r="BG960" s="592"/>
      <c r="BH960" s="592"/>
    </row>
    <row r="961" spans="1:60" ht="12" customHeight="1">
      <c r="A961" s="600">
        <v>958</v>
      </c>
      <c r="B961" s="600" t="s">
        <v>5997</v>
      </c>
      <c r="C961" s="601" t="s">
        <v>267</v>
      </c>
      <c r="D961" s="602">
        <v>45191</v>
      </c>
      <c r="E961" s="600" t="s">
        <v>10393</v>
      </c>
      <c r="F961" s="603" t="s">
        <v>10394</v>
      </c>
      <c r="G961" s="603" t="s">
        <v>10395</v>
      </c>
      <c r="H961" s="603" t="s">
        <v>10396</v>
      </c>
      <c r="I961" s="600" t="s">
        <v>10397</v>
      </c>
      <c r="J961" s="600"/>
      <c r="K961" s="611">
        <v>4902151606</v>
      </c>
      <c r="L961" s="606" t="s">
        <v>1264</v>
      </c>
      <c r="M961" s="986"/>
      <c r="N961" s="972"/>
      <c r="O961" s="603"/>
      <c r="P961" s="625"/>
      <c r="Q961" s="625"/>
      <c r="R961" s="600">
        <f t="shared" si="14"/>
        <v>0</v>
      </c>
      <c r="S961" s="600"/>
      <c r="T961" s="607" t="str">
        <f>VLOOKUP(cppm_pr[[#This Row],[Status]],'All Link_LOV'!$I$32:$K$72,2,0)</f>
        <v>PO Issued</v>
      </c>
      <c r="U961" s="607" t="s">
        <v>22</v>
      </c>
      <c r="V961" s="603">
        <v>617</v>
      </c>
      <c r="W961" s="607"/>
      <c r="X961" s="603"/>
      <c r="Y961" s="603"/>
      <c r="Z961" s="608">
        <v>45190</v>
      </c>
      <c r="AA961" s="603" t="s">
        <v>8124</v>
      </c>
      <c r="AB961" s="606">
        <v>4387</v>
      </c>
      <c r="AC961" s="677">
        <v>1200</v>
      </c>
      <c r="AD961" s="603" t="s">
        <v>6148</v>
      </c>
      <c r="AE961" s="603" t="s">
        <v>10398</v>
      </c>
      <c r="AF961" s="603" t="s">
        <v>6071</v>
      </c>
      <c r="AG961" s="603" t="s">
        <v>491</v>
      </c>
      <c r="AH961" s="736" t="s">
        <v>10399</v>
      </c>
      <c r="AI961" s="600" t="str">
        <f>IFERROR(VLOOKUP(cppm_pr[[#This Row],[Order Number]],SPHERE!C:CC,39,0),"")</f>
        <v/>
      </c>
      <c r="AJ961" s="600" t="str">
        <f>IFERROR(VLOOKUP(cppm_pr[[#This Row],[Order Number]],'DC TM ONE'!B:CN,42,0),"")</f>
        <v/>
      </c>
      <c r="AK961" s="736"/>
      <c r="AL961" s="693">
        <v>45119</v>
      </c>
      <c r="AM961" s="603" t="s">
        <v>8127</v>
      </c>
      <c r="AN961" s="603" t="s">
        <v>4928</v>
      </c>
      <c r="AO961" s="737"/>
      <c r="AP961" s="603"/>
      <c r="AQ961" s="738"/>
      <c r="AR961" s="612">
        <v>3400039031</v>
      </c>
      <c r="AS961" s="603"/>
      <c r="AT961" s="738" t="s">
        <v>10400</v>
      </c>
      <c r="AU961" s="603"/>
      <c r="AV961" s="603"/>
      <c r="AW961" s="603"/>
      <c r="AX961" s="603"/>
      <c r="AY961" s="603"/>
      <c r="AZ961" s="603"/>
      <c r="BA961" s="603"/>
      <c r="BB961" s="603"/>
      <c r="BC961" s="603"/>
      <c r="BD961" s="603"/>
      <c r="BE961" s="603"/>
      <c r="BF961" s="603"/>
      <c r="BG961" s="603"/>
      <c r="BH961" s="603"/>
    </row>
    <row r="962" spans="1:60" ht="12" customHeight="1">
      <c r="A962" s="589">
        <v>959</v>
      </c>
      <c r="B962" s="589" t="s">
        <v>447</v>
      </c>
      <c r="C962" s="590" t="s">
        <v>267</v>
      </c>
      <c r="D962" s="591">
        <v>45190</v>
      </c>
      <c r="E962" s="589" t="s">
        <v>10401</v>
      </c>
      <c r="F962" s="592" t="s">
        <v>10402</v>
      </c>
      <c r="G962" s="592" t="s">
        <v>10403</v>
      </c>
      <c r="H962" s="592" t="s">
        <v>10404</v>
      </c>
      <c r="I962" s="589" t="s">
        <v>10405</v>
      </c>
      <c r="J962" s="589"/>
      <c r="K962" s="593" t="s">
        <v>10406</v>
      </c>
      <c r="L962" s="595" t="s">
        <v>2603</v>
      </c>
      <c r="M962" s="985"/>
      <c r="N962" s="972"/>
      <c r="O962" s="592"/>
      <c r="P962" s="655"/>
      <c r="Q962" s="655"/>
      <c r="R962" s="589">
        <f t="shared" si="14"/>
        <v>0</v>
      </c>
      <c r="S962" s="589"/>
      <c r="T962" s="596" t="str">
        <f>VLOOKUP(cppm_pr[[#This Row],[Status]],'All Link_LOV'!$I$32:$K$72,2,0)</f>
        <v>PO Issued</v>
      </c>
      <c r="U962" s="596" t="s">
        <v>22</v>
      </c>
      <c r="V962" s="592">
        <v>629</v>
      </c>
      <c r="W962" s="596"/>
      <c r="X962" s="592"/>
      <c r="Y962" s="592"/>
      <c r="Z962" s="597">
        <v>45190</v>
      </c>
      <c r="AA962" s="592" t="s">
        <v>1620</v>
      </c>
      <c r="AB962" s="595">
        <v>48140</v>
      </c>
      <c r="AC962" s="677">
        <v>30920</v>
      </c>
      <c r="AD962" s="592" t="s">
        <v>6148</v>
      </c>
      <c r="AE962" s="592" t="s">
        <v>10407</v>
      </c>
      <c r="AF962" s="592" t="s">
        <v>6164</v>
      </c>
      <c r="AG962" s="592" t="s">
        <v>492</v>
      </c>
      <c r="AH962" s="612" t="s">
        <v>10408</v>
      </c>
      <c r="AI962" s="600" t="str">
        <f>IFERROR(VLOOKUP(cppm_pr[[#This Row],[Order Number]],SPHERE!C:CC,39,0),"")</f>
        <v/>
      </c>
      <c r="AJ962" s="600" t="str">
        <f>IFERROR(VLOOKUP(cppm_pr[[#This Row],[Order Number]],'DC TM ONE'!B:CN,42,0),"")</f>
        <v/>
      </c>
      <c r="AK962" s="612"/>
      <c r="AL962" s="693">
        <v>45229</v>
      </c>
      <c r="AM962" s="592" t="s">
        <v>10409</v>
      </c>
      <c r="AN962" s="592" t="s">
        <v>4928</v>
      </c>
      <c r="AO962" s="737"/>
      <c r="AP962" s="592"/>
      <c r="AQ962" s="735"/>
      <c r="AR962" s="612">
        <v>3400038556</v>
      </c>
      <c r="AS962" s="592"/>
      <c r="AT962" s="735" t="s">
        <v>10410</v>
      </c>
      <c r="AU962" s="592"/>
      <c r="AV962" s="592"/>
      <c r="AW962" s="592"/>
      <c r="AX962" s="592"/>
      <c r="AY962" s="592"/>
      <c r="AZ962" s="592"/>
      <c r="BA962" s="592"/>
      <c r="BB962" s="592"/>
      <c r="BC962" s="592"/>
      <c r="BD962" s="592"/>
      <c r="BE962" s="592"/>
      <c r="BF962" s="592"/>
      <c r="BG962" s="592"/>
      <c r="BH962" s="592"/>
    </row>
    <row r="963" spans="1:60" ht="12" customHeight="1">
      <c r="A963" s="600">
        <v>960</v>
      </c>
      <c r="B963" s="600" t="s">
        <v>70</v>
      </c>
      <c r="C963" s="601" t="s">
        <v>267</v>
      </c>
      <c r="D963" s="602"/>
      <c r="E963" s="600" t="s">
        <v>6058</v>
      </c>
      <c r="F963" s="603" t="s">
        <v>1727</v>
      </c>
      <c r="G963" s="603" t="s">
        <v>1726</v>
      </c>
      <c r="H963" s="603" t="s">
        <v>1724</v>
      </c>
      <c r="I963" s="600" t="s">
        <v>1721</v>
      </c>
      <c r="J963" s="600"/>
      <c r="K963" s="611"/>
      <c r="L963" s="606" t="s">
        <v>1728</v>
      </c>
      <c r="M963" s="986"/>
      <c r="N963" s="1056"/>
      <c r="O963" s="603"/>
      <c r="P963" s="625"/>
      <c r="Q963" s="625"/>
      <c r="R963" s="600">
        <f t="shared" si="14"/>
        <v>0</v>
      </c>
      <c r="S963" s="600"/>
      <c r="T963" s="607" t="str">
        <f>VLOOKUP(cppm_pr[[#This Row],[Status]],'All Link_LOV'!$I$32:$K$72,2,0)</f>
        <v>PO Issued</v>
      </c>
      <c r="U963" s="607" t="s">
        <v>22</v>
      </c>
      <c r="V963" s="603">
        <v>616</v>
      </c>
      <c r="W963" s="607"/>
      <c r="X963" s="603"/>
      <c r="Y963" s="603"/>
      <c r="Z963" s="608">
        <v>45190</v>
      </c>
      <c r="AA963" s="603" t="s">
        <v>10411</v>
      </c>
      <c r="AB963" s="606">
        <v>48588</v>
      </c>
      <c r="AC963" s="677">
        <v>3212.61</v>
      </c>
      <c r="AD963" s="603" t="s">
        <v>6059</v>
      </c>
      <c r="AE963" s="603"/>
      <c r="AF963" s="603" t="s">
        <v>6071</v>
      </c>
      <c r="AG963" s="603" t="s">
        <v>490</v>
      </c>
      <c r="AH963" s="736" t="s">
        <v>1725</v>
      </c>
      <c r="AI963" s="600" t="str">
        <f>IFERROR(VLOOKUP(cppm_pr[[#This Row],[Order Number]],SPHERE!C:CC,39,0),"")</f>
        <v/>
      </c>
      <c r="AJ963" s="600" t="str">
        <f>IFERROR(VLOOKUP(cppm_pr[[#This Row],[Order Number]],'DC TM ONE'!B:CN,42,0),"")</f>
        <v/>
      </c>
      <c r="AK963" s="736"/>
      <c r="AL963" s="693">
        <v>45192</v>
      </c>
      <c r="AM963" s="603" t="s">
        <v>6490</v>
      </c>
      <c r="AN963" s="603" t="s">
        <v>4928</v>
      </c>
      <c r="AO963" s="737"/>
      <c r="AP963" s="603"/>
      <c r="AQ963" s="738"/>
      <c r="AR963" s="612">
        <v>3400038508</v>
      </c>
      <c r="AS963" s="603"/>
      <c r="AT963" s="738"/>
      <c r="AU963" s="603"/>
      <c r="AV963" s="603"/>
      <c r="AW963" s="603"/>
      <c r="AX963" s="603"/>
      <c r="AY963" s="603"/>
      <c r="AZ963" s="603"/>
      <c r="BA963" s="603"/>
      <c r="BB963" s="603"/>
      <c r="BC963" s="603"/>
      <c r="BD963" s="603"/>
      <c r="BE963" s="603"/>
      <c r="BF963" s="603"/>
      <c r="BG963" s="603"/>
      <c r="BH963" s="603"/>
    </row>
    <row r="964" spans="1:60" ht="12" customHeight="1">
      <c r="A964" s="589">
        <v>961</v>
      </c>
      <c r="B964" s="589" t="s">
        <v>68</v>
      </c>
      <c r="C964" s="590" t="s">
        <v>267</v>
      </c>
      <c r="D964" s="591"/>
      <c r="E964" s="589" t="s">
        <v>6058</v>
      </c>
      <c r="F964" s="592" t="s">
        <v>6945</v>
      </c>
      <c r="G964" s="592" t="s">
        <v>6946</v>
      </c>
      <c r="H964" s="592" t="s">
        <v>6947</v>
      </c>
      <c r="I964" s="589" t="s">
        <v>6948</v>
      </c>
      <c r="J964" s="589"/>
      <c r="K964" s="593"/>
      <c r="L964" s="595" t="s">
        <v>1552</v>
      </c>
      <c r="M964" s="985"/>
      <c r="N964" s="972"/>
      <c r="O964" s="592"/>
      <c r="P964" s="655"/>
      <c r="Q964" s="655"/>
      <c r="R964" s="589">
        <f t="shared" ref="R964:R1027" si="15">$Q964-$P964</f>
        <v>0</v>
      </c>
      <c r="S964" s="589"/>
      <c r="T964" s="596" t="str">
        <f>VLOOKUP(cppm_pr[[#This Row],[Status]],'All Link_LOV'!$I$32:$K$72,2,0)</f>
        <v>PO Issued</v>
      </c>
      <c r="U964" s="596" t="s">
        <v>22</v>
      </c>
      <c r="V964" s="592">
        <v>615</v>
      </c>
      <c r="W964" s="596"/>
      <c r="X964" s="592"/>
      <c r="Y964" s="592"/>
      <c r="Z964" s="597">
        <v>45190</v>
      </c>
      <c r="AA964" s="592" t="s">
        <v>4651</v>
      </c>
      <c r="AB964" s="595">
        <v>24512</v>
      </c>
      <c r="AC964" s="677">
        <v>17914</v>
      </c>
      <c r="AD964" s="592" t="s">
        <v>6148</v>
      </c>
      <c r="AE964" s="592" t="s">
        <v>10412</v>
      </c>
      <c r="AF964" s="592" t="s">
        <v>6071</v>
      </c>
      <c r="AG964" s="592" t="s">
        <v>491</v>
      </c>
      <c r="AH964" s="612" t="s">
        <v>10413</v>
      </c>
      <c r="AI964" s="600" t="str">
        <f>IFERROR(VLOOKUP(cppm_pr[[#This Row],[Order Number]],SPHERE!C:CC,39,0),"")</f>
        <v/>
      </c>
      <c r="AJ964" s="600" t="str">
        <f>IFERROR(VLOOKUP(cppm_pr[[#This Row],[Order Number]],'DC TM ONE'!B:CN,42,0),"")</f>
        <v/>
      </c>
      <c r="AK964" s="612"/>
      <c r="AL964" s="693">
        <v>45193</v>
      </c>
      <c r="AM964" s="592" t="s">
        <v>6134</v>
      </c>
      <c r="AN964" s="592" t="s">
        <v>4928</v>
      </c>
      <c r="AO964" s="737"/>
      <c r="AP964" s="592"/>
      <c r="AQ964" s="735"/>
      <c r="AR964" s="612">
        <v>3400038897</v>
      </c>
      <c r="AS964" s="592"/>
      <c r="AT964" s="735" t="s">
        <v>10414</v>
      </c>
      <c r="AU964" s="592"/>
      <c r="AV964" s="592"/>
      <c r="AW964" s="592"/>
      <c r="AX964" s="592"/>
      <c r="AY964" s="592"/>
      <c r="AZ964" s="592"/>
      <c r="BA964" s="592"/>
      <c r="BB964" s="592"/>
      <c r="BC964" s="592"/>
      <c r="BD964" s="592"/>
      <c r="BE964" s="592"/>
      <c r="BF964" s="592"/>
      <c r="BG964" s="592"/>
      <c r="BH964" s="592"/>
    </row>
    <row r="965" spans="1:60" ht="12" customHeight="1">
      <c r="A965" s="600">
        <v>962</v>
      </c>
      <c r="B965" s="600" t="s">
        <v>70</v>
      </c>
      <c r="C965" s="601" t="s">
        <v>267</v>
      </c>
      <c r="D965" s="602"/>
      <c r="E965" s="600" t="s">
        <v>10415</v>
      </c>
      <c r="F965" s="603" t="s">
        <v>3770</v>
      </c>
      <c r="G965" s="603" t="s">
        <v>3769</v>
      </c>
      <c r="H965" s="603" t="s">
        <v>3767</v>
      </c>
      <c r="I965" s="600" t="s">
        <v>3766</v>
      </c>
      <c r="J965" s="600"/>
      <c r="K965" s="611" t="s">
        <v>10416</v>
      </c>
      <c r="L965" s="606" t="s">
        <v>1492</v>
      </c>
      <c r="M965" s="986"/>
      <c r="N965" s="972"/>
      <c r="O965" s="603"/>
      <c r="P965" s="625"/>
      <c r="Q965" s="625"/>
      <c r="R965" s="600">
        <f t="shared" si="15"/>
        <v>0</v>
      </c>
      <c r="S965" s="600"/>
      <c r="T965" s="607" t="str">
        <f>VLOOKUP(cppm_pr[[#This Row],[Status]],'All Link_LOV'!$I$32:$K$72,2,0)</f>
        <v>PO Issued</v>
      </c>
      <c r="U965" s="607" t="s">
        <v>22</v>
      </c>
      <c r="V965" s="603">
        <v>614</v>
      </c>
      <c r="W965" s="607"/>
      <c r="X965" s="603"/>
      <c r="Y965" s="603"/>
      <c r="Z965" s="608">
        <v>45190</v>
      </c>
      <c r="AA965" s="603" t="s">
        <v>7555</v>
      </c>
      <c r="AB965" s="606">
        <v>35167</v>
      </c>
      <c r="AC965" s="677">
        <v>20755.37</v>
      </c>
      <c r="AD965" s="603" t="s">
        <v>6059</v>
      </c>
      <c r="AE965" s="603"/>
      <c r="AF965" s="603" t="s">
        <v>6071</v>
      </c>
      <c r="AG965" s="603" t="s">
        <v>492</v>
      </c>
      <c r="AH965" s="736" t="s">
        <v>10417</v>
      </c>
      <c r="AI965" s="600" t="str">
        <f>IFERROR(VLOOKUP(cppm_pr[[#This Row],[Order Number]],SPHERE!C:CC,39,0),"")</f>
        <v/>
      </c>
      <c r="AJ965" s="600" t="str">
        <f>IFERROR(VLOOKUP(cppm_pr[[#This Row],[Order Number]],'DC TM ONE'!B:CN,42,0),"")</f>
        <v/>
      </c>
      <c r="AK965" s="736"/>
      <c r="AL965" s="693">
        <v>45209</v>
      </c>
      <c r="AM965" s="603" t="s">
        <v>10418</v>
      </c>
      <c r="AN965" s="603" t="s">
        <v>4928</v>
      </c>
      <c r="AO965" s="737"/>
      <c r="AP965" s="603"/>
      <c r="AQ965" s="738"/>
      <c r="AR965" s="612">
        <v>3400038958</v>
      </c>
      <c r="AS965" s="603"/>
      <c r="AT965" s="738"/>
      <c r="AU965" s="603"/>
      <c r="AV965" s="603"/>
      <c r="AW965" s="603"/>
      <c r="AX965" s="603"/>
      <c r="AY965" s="603"/>
      <c r="AZ965" s="603"/>
      <c r="BA965" s="603"/>
      <c r="BB965" s="603"/>
      <c r="BC965" s="603"/>
      <c r="BD965" s="603"/>
      <c r="BE965" s="603"/>
      <c r="BF965" s="603"/>
      <c r="BG965" s="603"/>
      <c r="BH965" s="603"/>
    </row>
    <row r="966" spans="1:60" s="180" customFormat="1" ht="12" customHeight="1">
      <c r="A966" s="641">
        <v>963</v>
      </c>
      <c r="B966" s="641"/>
      <c r="C966" s="590" t="s">
        <v>256</v>
      </c>
      <c r="D966" s="640"/>
      <c r="E966" s="641" t="s">
        <v>10419</v>
      </c>
      <c r="F966" s="643" t="s">
        <v>8348</v>
      </c>
      <c r="G966" s="643" t="s">
        <v>8349</v>
      </c>
      <c r="H966" s="643" t="s">
        <v>10420</v>
      </c>
      <c r="I966" s="641"/>
      <c r="J966" s="641"/>
      <c r="K966" s="642"/>
      <c r="L966" s="648" t="s">
        <v>1492</v>
      </c>
      <c r="M966" s="993"/>
      <c r="N966" s="1057"/>
      <c r="O966" s="643"/>
      <c r="P966" s="653"/>
      <c r="Q966" s="653"/>
      <c r="R966" s="641">
        <f t="shared" si="15"/>
        <v>0</v>
      </c>
      <c r="S966" s="641"/>
      <c r="T966" s="645" t="str">
        <f>VLOOKUP(cppm_pr[[#This Row],[Status]],'All Link_LOV'!$I$32:$K$72,2,0)</f>
        <v>PO Issued / Not Require LOR</v>
      </c>
      <c r="U966" s="645" t="s">
        <v>22</v>
      </c>
      <c r="V966" s="643">
        <v>613</v>
      </c>
      <c r="W966" s="645"/>
      <c r="X966" s="643"/>
      <c r="Y966" s="643"/>
      <c r="Z966" s="646">
        <v>45190</v>
      </c>
      <c r="AA966" s="643" t="s">
        <v>6876</v>
      </c>
      <c r="AB966" s="648">
        <v>13940</v>
      </c>
      <c r="AC966" s="739">
        <v>9100</v>
      </c>
      <c r="AD966" s="643" t="s">
        <v>6059</v>
      </c>
      <c r="AE966" s="643"/>
      <c r="AF966" s="643" t="s">
        <v>6071</v>
      </c>
      <c r="AG966" s="643" t="s">
        <v>491</v>
      </c>
      <c r="AH966" s="740" t="s">
        <v>10421</v>
      </c>
      <c r="AI966" s="600" t="str">
        <f>IFERROR(VLOOKUP(cppm_pr[[#This Row],[Order Number]],SPHERE!C:CC,39,0),"")</f>
        <v/>
      </c>
      <c r="AJ966" s="600" t="str">
        <f>IFERROR(VLOOKUP(cppm_pr[[#This Row],[Order Number]],'DC TM ONE'!B:CN,42,0),"")</f>
        <v/>
      </c>
      <c r="AK966" s="740"/>
      <c r="AL966" s="741">
        <v>45168</v>
      </c>
      <c r="AM966" s="643" t="s">
        <v>8335</v>
      </c>
      <c r="AN966" s="643" t="s">
        <v>6175</v>
      </c>
      <c r="AO966" s="742"/>
      <c r="AP966" s="643">
        <v>3400034940</v>
      </c>
      <c r="AQ966" s="743"/>
      <c r="AR966" s="744"/>
      <c r="AS966" s="643"/>
      <c r="AT966" s="743" t="s">
        <v>10422</v>
      </c>
      <c r="AU966" s="643"/>
      <c r="AV966" s="643"/>
      <c r="AW966" s="643"/>
      <c r="AX966" s="643"/>
      <c r="AY966" s="643"/>
      <c r="AZ966" s="643"/>
      <c r="BA966" s="643"/>
      <c r="BB966" s="643"/>
      <c r="BC966" s="643"/>
      <c r="BD966" s="643"/>
      <c r="BE966" s="643"/>
      <c r="BF966" s="643"/>
      <c r="BG966" s="643"/>
      <c r="BH966" s="643"/>
    </row>
    <row r="967" spans="1:60" ht="12" customHeight="1">
      <c r="A967" s="600">
        <v>964</v>
      </c>
      <c r="B967" s="600" t="s">
        <v>82</v>
      </c>
      <c r="C967" s="601" t="s">
        <v>267</v>
      </c>
      <c r="D967" s="602"/>
      <c r="E967" s="600" t="s">
        <v>9290</v>
      </c>
      <c r="F967" s="603" t="s">
        <v>1232</v>
      </c>
      <c r="G967" s="603" t="s">
        <v>2830</v>
      </c>
      <c r="H967" s="603" t="s">
        <v>1230</v>
      </c>
      <c r="I967" s="600" t="s">
        <v>1231</v>
      </c>
      <c r="J967" s="600"/>
      <c r="K967" s="611"/>
      <c r="L967" s="606" t="s">
        <v>908</v>
      </c>
      <c r="M967" s="986"/>
      <c r="N967" s="972"/>
      <c r="O967" s="603"/>
      <c r="P967" s="625"/>
      <c r="Q967" s="625"/>
      <c r="R967" s="600">
        <f t="shared" si="15"/>
        <v>0</v>
      </c>
      <c r="S967" s="600"/>
      <c r="T967" s="607" t="str">
        <f>VLOOKUP(cppm_pr[[#This Row],[Status]],'All Link_LOV'!$I$32:$K$72,2,0)</f>
        <v>PO Issued</v>
      </c>
      <c r="U967" s="607" t="s">
        <v>22</v>
      </c>
      <c r="V967" s="603">
        <v>630</v>
      </c>
      <c r="W967" s="607"/>
      <c r="X967" s="603"/>
      <c r="Y967" s="603"/>
      <c r="Z967" s="608">
        <v>45190</v>
      </c>
      <c r="AA967" s="603" t="s">
        <v>2053</v>
      </c>
      <c r="AB967" s="606">
        <v>31772</v>
      </c>
      <c r="AC967" s="677">
        <v>3981.96</v>
      </c>
      <c r="AD967" s="603" t="s">
        <v>6148</v>
      </c>
      <c r="AE967" s="603" t="s">
        <v>10423</v>
      </c>
      <c r="AF967" s="603" t="s">
        <v>398</v>
      </c>
      <c r="AG967" s="603" t="s">
        <v>488</v>
      </c>
      <c r="AH967" s="736" t="s">
        <v>1229</v>
      </c>
      <c r="AI967" s="600" t="str">
        <f>IFERROR(VLOOKUP(cppm_pr[[#This Row],[Order Number]],SPHERE!C:CC,39,0),"")</f>
        <v/>
      </c>
      <c r="AJ967" s="600" t="str">
        <f>IFERROR(VLOOKUP(cppm_pr[[#This Row],[Order Number]],'DC TM ONE'!B:CN,42,0),"")</f>
        <v/>
      </c>
      <c r="AK967" s="736"/>
      <c r="AL967" s="693">
        <v>45199</v>
      </c>
      <c r="AM967" s="603" t="s">
        <v>9651</v>
      </c>
      <c r="AN967" s="603" t="s">
        <v>4928</v>
      </c>
      <c r="AO967" s="737"/>
      <c r="AP967" s="603"/>
      <c r="AQ967" s="738"/>
      <c r="AR967" s="612">
        <v>3400038793</v>
      </c>
      <c r="AS967" s="603"/>
      <c r="AT967" s="738" t="s">
        <v>10424</v>
      </c>
      <c r="AU967" s="603"/>
      <c r="AV967" s="603"/>
      <c r="AW967" s="603"/>
      <c r="AX967" s="603"/>
      <c r="AY967" s="603"/>
      <c r="AZ967" s="603"/>
      <c r="BA967" s="603"/>
      <c r="BB967" s="603"/>
      <c r="BC967" s="603"/>
      <c r="BD967" s="603"/>
      <c r="BE967" s="603"/>
      <c r="BF967" s="603"/>
      <c r="BG967" s="603"/>
      <c r="BH967" s="603"/>
    </row>
    <row r="968" spans="1:60" ht="12" customHeight="1">
      <c r="A968" s="589">
        <v>965</v>
      </c>
      <c r="B968" s="589"/>
      <c r="C968" s="601" t="s">
        <v>250</v>
      </c>
      <c r="D968" s="591"/>
      <c r="E968" s="589" t="s">
        <v>6058</v>
      </c>
      <c r="F968" s="592" t="s">
        <v>10425</v>
      </c>
      <c r="G968" s="592" t="s">
        <v>10426</v>
      </c>
      <c r="H968" s="592" t="s">
        <v>10427</v>
      </c>
      <c r="I968" s="589" t="s">
        <v>10428</v>
      </c>
      <c r="J968" s="589"/>
      <c r="K968" s="593"/>
      <c r="L968" s="595" t="s">
        <v>1552</v>
      </c>
      <c r="M968" s="985"/>
      <c r="N968" s="972"/>
      <c r="O968" s="592"/>
      <c r="P968" s="655"/>
      <c r="Q968" s="655"/>
      <c r="R968" s="589">
        <f t="shared" si="15"/>
        <v>0</v>
      </c>
      <c r="S968" s="589"/>
      <c r="T968" s="596" t="str">
        <f>VLOOKUP(cppm_pr[[#This Row],[Status]],'All Link_LOV'!$I$32:$K$72,2,0)</f>
        <v>LOR Issued</v>
      </c>
      <c r="U968" s="596" t="s">
        <v>22</v>
      </c>
      <c r="V968" s="592">
        <v>631</v>
      </c>
      <c r="W968" s="596"/>
      <c r="X968" s="592"/>
      <c r="Y968" s="592"/>
      <c r="Z968" s="597">
        <v>45190</v>
      </c>
      <c r="AA968" s="592" t="s">
        <v>1737</v>
      </c>
      <c r="AB968" s="595">
        <v>16811</v>
      </c>
      <c r="AC968" s="677">
        <v>19491.64</v>
      </c>
      <c r="AD968" s="592" t="s">
        <v>6148</v>
      </c>
      <c r="AE968" s="592" t="s">
        <v>10429</v>
      </c>
      <c r="AF968" s="592" t="s">
        <v>6071</v>
      </c>
      <c r="AG968" s="592" t="s">
        <v>490</v>
      </c>
      <c r="AH968" s="612" t="s">
        <v>10430</v>
      </c>
      <c r="AI968" s="600" t="str">
        <f>IFERROR(VLOOKUP(cppm_pr[[#This Row],[Order Number]],SPHERE!C:CC,39,0),"")</f>
        <v/>
      </c>
      <c r="AJ968" s="600" t="str">
        <f>IFERROR(VLOOKUP(cppm_pr[[#This Row],[Order Number]],'DC TM ONE'!B:CN,42,0),"")</f>
        <v/>
      </c>
      <c r="AK968" s="612"/>
      <c r="AL968" s="693">
        <v>45199</v>
      </c>
      <c r="AM968" s="592" t="s">
        <v>7818</v>
      </c>
      <c r="AN968" s="592" t="s">
        <v>4928</v>
      </c>
      <c r="AO968" s="737"/>
      <c r="AP968" s="592"/>
      <c r="AQ968" s="735"/>
      <c r="AR968" s="612">
        <v>3400038865</v>
      </c>
      <c r="AS968" s="592"/>
      <c r="AT968" s="735" t="s">
        <v>10431</v>
      </c>
      <c r="AU968" s="592"/>
      <c r="AV968" s="592"/>
      <c r="AW968" s="592"/>
      <c r="AX968" s="592"/>
      <c r="AY968" s="592"/>
      <c r="AZ968" s="592"/>
      <c r="BA968" s="592"/>
      <c r="BB968" s="592"/>
      <c r="BC968" s="592"/>
      <c r="BD968" s="592"/>
      <c r="BE968" s="592"/>
      <c r="BF968" s="592"/>
      <c r="BG968" s="592"/>
      <c r="BH968" s="592"/>
    </row>
    <row r="969" spans="1:60" ht="12" customHeight="1">
      <c r="A969" s="600">
        <v>966</v>
      </c>
      <c r="B969" s="600"/>
      <c r="C969" s="601" t="s">
        <v>250</v>
      </c>
      <c r="D969" s="602"/>
      <c r="E969" s="600" t="s">
        <v>6058</v>
      </c>
      <c r="F969" s="603" t="s">
        <v>7955</v>
      </c>
      <c r="G969" s="603" t="s">
        <v>7956</v>
      </c>
      <c r="H969" s="603" t="s">
        <v>7957</v>
      </c>
      <c r="I969" s="600" t="s">
        <v>7958</v>
      </c>
      <c r="J969" s="600"/>
      <c r="K969" s="611"/>
      <c r="L969" s="606" t="s">
        <v>1552</v>
      </c>
      <c r="M969" s="986"/>
      <c r="N969" s="972"/>
      <c r="O969" s="603"/>
      <c r="P969" s="625"/>
      <c r="Q969" s="625"/>
      <c r="R969" s="600">
        <f t="shared" si="15"/>
        <v>0</v>
      </c>
      <c r="S969" s="600"/>
      <c r="T969" s="607" t="str">
        <f>VLOOKUP(cppm_pr[[#This Row],[Status]],'All Link_LOV'!$I$32:$K$72,2,0)</f>
        <v>LOR Issued</v>
      </c>
      <c r="U969" s="607" t="s">
        <v>22</v>
      </c>
      <c r="V969" s="603">
        <v>632</v>
      </c>
      <c r="W969" s="607"/>
      <c r="X969" s="603"/>
      <c r="Y969" s="603"/>
      <c r="Z969" s="608">
        <v>45190</v>
      </c>
      <c r="AA969" s="603" t="s">
        <v>1737</v>
      </c>
      <c r="AB969" s="606">
        <v>37875</v>
      </c>
      <c r="AC969" s="677">
        <v>1249.25</v>
      </c>
      <c r="AD969" s="603" t="s">
        <v>6148</v>
      </c>
      <c r="AE969" s="603" t="s">
        <v>10432</v>
      </c>
      <c r="AF969" s="603" t="s">
        <v>6071</v>
      </c>
      <c r="AG969" s="603" t="s">
        <v>491</v>
      </c>
      <c r="AH969" s="736" t="s">
        <v>10433</v>
      </c>
      <c r="AI969" s="600" t="str">
        <f>IFERROR(VLOOKUP(cppm_pr[[#This Row],[Order Number]],SPHERE!C:CC,39,0),"")</f>
        <v/>
      </c>
      <c r="AJ969" s="600" t="str">
        <f>IFERROR(VLOOKUP(cppm_pr[[#This Row],[Order Number]],'DC TM ONE'!B:CN,42,0),"")</f>
        <v/>
      </c>
      <c r="AK969" s="736"/>
      <c r="AL969" s="693">
        <v>45199</v>
      </c>
      <c r="AM969" s="603" t="s">
        <v>7961</v>
      </c>
      <c r="AN969" s="603" t="s">
        <v>4928</v>
      </c>
      <c r="AO969" s="737"/>
      <c r="AP969" s="603"/>
      <c r="AQ969" s="738"/>
      <c r="AR969" s="612">
        <v>3400038865</v>
      </c>
      <c r="AS969" s="603"/>
      <c r="AT969" s="738" t="s">
        <v>10434</v>
      </c>
      <c r="AU969" s="603"/>
      <c r="AV969" s="603"/>
      <c r="AW969" s="603"/>
      <c r="AX969" s="603"/>
      <c r="AY969" s="603"/>
      <c r="AZ969" s="603"/>
      <c r="BA969" s="603"/>
      <c r="BB969" s="603"/>
      <c r="BC969" s="603"/>
      <c r="BD969" s="603"/>
      <c r="BE969" s="603"/>
      <c r="BF969" s="603"/>
      <c r="BG969" s="603"/>
      <c r="BH969" s="603"/>
    </row>
    <row r="970" spans="1:60" ht="12" customHeight="1">
      <c r="A970" s="589">
        <v>967</v>
      </c>
      <c r="B970" s="589"/>
      <c r="C970" s="601" t="s">
        <v>250</v>
      </c>
      <c r="D970" s="591"/>
      <c r="E970" s="589" t="s">
        <v>6058</v>
      </c>
      <c r="F970" s="592" t="s">
        <v>760</v>
      </c>
      <c r="G970" s="592" t="s">
        <v>10435</v>
      </c>
      <c r="H970" s="592" t="s">
        <v>295</v>
      </c>
      <c r="I970" s="589" t="s">
        <v>7382</v>
      </c>
      <c r="J970" s="589"/>
      <c r="K970" s="593"/>
      <c r="L970" s="595" t="s">
        <v>1552</v>
      </c>
      <c r="M970" s="985"/>
      <c r="N970" s="972"/>
      <c r="O970" s="592"/>
      <c r="P970" s="655"/>
      <c r="Q970" s="655"/>
      <c r="R970" s="589">
        <f t="shared" si="15"/>
        <v>0</v>
      </c>
      <c r="S970" s="589"/>
      <c r="T970" s="596" t="str">
        <f>VLOOKUP(cppm_pr[[#This Row],[Status]],'All Link_LOV'!$I$32:$K$72,2,0)</f>
        <v>LOR Issued</v>
      </c>
      <c r="U970" s="596" t="s">
        <v>22</v>
      </c>
      <c r="V970" s="592">
        <v>633</v>
      </c>
      <c r="W970" s="596"/>
      <c r="X970" s="592"/>
      <c r="Y970" s="592"/>
      <c r="Z970" s="597">
        <v>45190</v>
      </c>
      <c r="AA970" s="592" t="s">
        <v>1737</v>
      </c>
      <c r="AB970" s="595">
        <v>2826</v>
      </c>
      <c r="AC970" s="677">
        <v>11960.32</v>
      </c>
      <c r="AD970" s="592" t="s">
        <v>6148</v>
      </c>
      <c r="AE970" s="592" t="s">
        <v>10436</v>
      </c>
      <c r="AF970" s="592" t="s">
        <v>398</v>
      </c>
      <c r="AG970" s="592" t="s">
        <v>492</v>
      </c>
      <c r="AH970" s="612" t="s">
        <v>7383</v>
      </c>
      <c r="AI970" s="600" t="str">
        <f>IFERROR(VLOOKUP(cppm_pr[[#This Row],[Order Number]],SPHERE!C:CC,39,0),"")</f>
        <v/>
      </c>
      <c r="AJ970" s="600" t="str">
        <f>IFERROR(VLOOKUP(cppm_pr[[#This Row],[Order Number]],'DC TM ONE'!B:CN,42,0),"")</f>
        <v/>
      </c>
      <c r="AK970" s="612"/>
      <c r="AL970" s="693">
        <v>45199</v>
      </c>
      <c r="AM970" s="592" t="s">
        <v>6385</v>
      </c>
      <c r="AN970" s="592" t="s">
        <v>4928</v>
      </c>
      <c r="AO970" s="737"/>
      <c r="AP970" s="592"/>
      <c r="AQ970" s="735"/>
      <c r="AR970" s="612">
        <v>3400039043</v>
      </c>
      <c r="AS970" s="592"/>
      <c r="AT970" s="735" t="s">
        <v>10437</v>
      </c>
      <c r="AU970" s="592"/>
      <c r="AV970" s="592"/>
      <c r="AW970" s="592"/>
      <c r="AX970" s="592"/>
      <c r="AY970" s="592"/>
      <c r="AZ970" s="592"/>
      <c r="BA970" s="592"/>
      <c r="BB970" s="592"/>
      <c r="BC970" s="592"/>
      <c r="BD970" s="592"/>
      <c r="BE970" s="592"/>
      <c r="BF970" s="592"/>
      <c r="BG970" s="592"/>
      <c r="BH970" s="592"/>
    </row>
    <row r="971" spans="1:60" ht="12" customHeight="1">
      <c r="A971" s="600">
        <v>968</v>
      </c>
      <c r="B971" s="600" t="s">
        <v>77</v>
      </c>
      <c r="C971" s="601" t="s">
        <v>219</v>
      </c>
      <c r="D971" s="602"/>
      <c r="E971" s="600" t="s">
        <v>6058</v>
      </c>
      <c r="F971" s="603" t="s">
        <v>10438</v>
      </c>
      <c r="G971" s="603" t="s">
        <v>10439</v>
      </c>
      <c r="H971" s="603" t="s">
        <v>10440</v>
      </c>
      <c r="I971" s="600" t="s">
        <v>10441</v>
      </c>
      <c r="J971" s="600"/>
      <c r="K971" s="611"/>
      <c r="L971" s="595" t="s">
        <v>1691</v>
      </c>
      <c r="M971" s="986"/>
      <c r="N971" s="972"/>
      <c r="O971" s="603"/>
      <c r="P971" s="625"/>
      <c r="Q971" s="625"/>
      <c r="R971" s="600">
        <f t="shared" si="15"/>
        <v>0</v>
      </c>
      <c r="S971" s="600"/>
      <c r="T971" s="607" t="str">
        <f>VLOOKUP(cppm_pr[[#This Row],[Status]],'All Link_LOV'!$I$32:$K$72,2,0)</f>
        <v>Queried - Require More Information From NeC/AND</v>
      </c>
      <c r="U971" s="607" t="s">
        <v>22</v>
      </c>
      <c r="V971" s="603">
        <v>634</v>
      </c>
      <c r="W971" s="607"/>
      <c r="X971" s="603"/>
      <c r="Y971" s="603"/>
      <c r="Z971" s="608">
        <v>45190</v>
      </c>
      <c r="AA971" s="603" t="s">
        <v>1686</v>
      </c>
      <c r="AB971" s="606">
        <v>5499</v>
      </c>
      <c r="AC971" s="677">
        <v>4720</v>
      </c>
      <c r="AD971" s="603" t="s">
        <v>6059</v>
      </c>
      <c r="AE971" s="603"/>
      <c r="AF971" s="603" t="s">
        <v>397</v>
      </c>
      <c r="AG971" s="603" t="s">
        <v>492</v>
      </c>
      <c r="AH971" s="736" t="s">
        <v>10442</v>
      </c>
      <c r="AI971" s="600" t="str">
        <f>IFERROR(VLOOKUP(cppm_pr[[#This Row],[Order Number]],SPHERE!C:CC,39,0),"")</f>
        <v/>
      </c>
      <c r="AJ971" s="600" t="str">
        <f>IFERROR(VLOOKUP(cppm_pr[[#This Row],[Order Number]],'DC TM ONE'!B:CN,42,0),"")</f>
        <v/>
      </c>
      <c r="AK971" s="736"/>
      <c r="AL971" s="693">
        <v>45016</v>
      </c>
      <c r="AM971" s="603" t="s">
        <v>10443</v>
      </c>
      <c r="AN971" s="603" t="s">
        <v>4928</v>
      </c>
      <c r="AO971" s="737"/>
      <c r="AP971" s="603"/>
      <c r="AQ971" s="738"/>
      <c r="AR971" s="612">
        <v>3400039137</v>
      </c>
      <c r="AS971" s="603"/>
      <c r="AT971" s="738"/>
      <c r="AU971" s="603"/>
      <c r="AV971" s="603"/>
      <c r="AW971" s="603"/>
      <c r="AX971" s="603"/>
      <c r="AY971" s="603"/>
      <c r="AZ971" s="603"/>
      <c r="BA971" s="603"/>
      <c r="BB971" s="603"/>
      <c r="BC971" s="603"/>
      <c r="BD971" s="603"/>
      <c r="BE971" s="603"/>
      <c r="BF971" s="603"/>
      <c r="BG971" s="603"/>
      <c r="BH971" s="603"/>
    </row>
    <row r="972" spans="1:60" ht="12" customHeight="1">
      <c r="A972" s="589">
        <v>969</v>
      </c>
      <c r="B972" s="589" t="s">
        <v>82</v>
      </c>
      <c r="C972" s="590" t="s">
        <v>267</v>
      </c>
      <c r="D972" s="591"/>
      <c r="E972" s="589" t="s">
        <v>10444</v>
      </c>
      <c r="F972" s="592" t="s">
        <v>10445</v>
      </c>
      <c r="G972" s="592" t="s">
        <v>10446</v>
      </c>
      <c r="H972" s="592" t="s">
        <v>10447</v>
      </c>
      <c r="I972" s="589" t="s">
        <v>10448</v>
      </c>
      <c r="J972" s="589"/>
      <c r="K972" s="593"/>
      <c r="L972" s="595" t="s">
        <v>908</v>
      </c>
      <c r="M972" s="985"/>
      <c r="N972" s="972"/>
      <c r="O972" s="592"/>
      <c r="P972" s="655"/>
      <c r="Q972" s="655"/>
      <c r="R972" s="589">
        <f t="shared" si="15"/>
        <v>0</v>
      </c>
      <c r="S972" s="589"/>
      <c r="T972" s="596" t="str">
        <f>VLOOKUP(cppm_pr[[#This Row],[Status]],'All Link_LOV'!$I$32:$K$72,2,0)</f>
        <v>PO Issued</v>
      </c>
      <c r="U972" s="596" t="s">
        <v>22</v>
      </c>
      <c r="V972" s="592">
        <v>635</v>
      </c>
      <c r="W972" s="596" t="s">
        <v>6069</v>
      </c>
      <c r="X972" s="603" t="s">
        <v>499</v>
      </c>
      <c r="Y972" s="592"/>
      <c r="Z972" s="597">
        <v>45190</v>
      </c>
      <c r="AA972" s="592" t="s">
        <v>3749</v>
      </c>
      <c r="AB972" s="595">
        <v>12635</v>
      </c>
      <c r="AC972" s="677">
        <v>6657.32</v>
      </c>
      <c r="AD972" s="592" t="s">
        <v>6059</v>
      </c>
      <c r="AE972" s="592"/>
      <c r="AF972" s="592" t="s">
        <v>6071</v>
      </c>
      <c r="AG972" s="592" t="s">
        <v>491</v>
      </c>
      <c r="AH972" s="736" t="s">
        <v>10449</v>
      </c>
      <c r="AI972" s="600" t="str">
        <f>IFERROR(VLOOKUP(cppm_pr[[#This Row],[Order Number]],SPHERE!C:CC,39,0),"")</f>
        <v/>
      </c>
      <c r="AJ972" s="600" t="str">
        <f>IFERROR(VLOOKUP(cppm_pr[[#This Row],[Order Number]],'DC TM ONE'!B:CN,42,0),"")</f>
        <v/>
      </c>
      <c r="AK972" s="736"/>
      <c r="AL972" s="693">
        <v>45177</v>
      </c>
      <c r="AM972" s="592" t="s">
        <v>10450</v>
      </c>
      <c r="AN972" s="592" t="s">
        <v>4928</v>
      </c>
      <c r="AO972" s="737"/>
      <c r="AP972" s="592"/>
      <c r="AQ972" s="735"/>
      <c r="AR972" s="612">
        <v>3400038600</v>
      </c>
      <c r="AS972" s="592"/>
      <c r="AT972" s="735"/>
      <c r="AU972" s="592"/>
      <c r="AV972" s="592"/>
      <c r="AW972" s="592"/>
      <c r="AX972" s="592"/>
      <c r="AY972" s="592"/>
      <c r="AZ972" s="592"/>
      <c r="BA972" s="592"/>
      <c r="BB972" s="592"/>
      <c r="BC972" s="592"/>
      <c r="BD972" s="592"/>
      <c r="BE972" s="592"/>
      <c r="BF972" s="592"/>
      <c r="BG972" s="592"/>
      <c r="BH972" s="592"/>
    </row>
    <row r="973" spans="1:60" ht="12" customHeight="1">
      <c r="A973" s="600">
        <v>970</v>
      </c>
      <c r="B973" s="600" t="s">
        <v>82</v>
      </c>
      <c r="C973" s="601" t="s">
        <v>267</v>
      </c>
      <c r="D973" s="602">
        <v>45191</v>
      </c>
      <c r="E973" s="600" t="s">
        <v>10451</v>
      </c>
      <c r="F973" s="603" t="s">
        <v>4996</v>
      </c>
      <c r="G973" s="603" t="s">
        <v>4995</v>
      </c>
      <c r="H973" s="603" t="s">
        <v>4993</v>
      </c>
      <c r="I973" s="600" t="s">
        <v>10452</v>
      </c>
      <c r="J973" s="600"/>
      <c r="K973" s="600" t="s">
        <v>10451</v>
      </c>
      <c r="L973" s="606" t="s">
        <v>908</v>
      </c>
      <c r="M973"/>
      <c r="N973" s="972"/>
      <c r="O973" s="603"/>
      <c r="P973" s="625"/>
      <c r="Q973" s="625"/>
      <c r="R973" s="600">
        <f t="shared" si="15"/>
        <v>0</v>
      </c>
      <c r="S973" s="600"/>
      <c r="T973" s="607" t="str">
        <f>VLOOKUP(cppm_pr[[#This Row],[Status]],'All Link_LOV'!$I$32:$K$72,2,0)</f>
        <v>PO Issued</v>
      </c>
      <c r="U973" s="607" t="s">
        <v>22</v>
      </c>
      <c r="V973" s="603">
        <v>636</v>
      </c>
      <c r="W973" s="607" t="s">
        <v>6069</v>
      </c>
      <c r="X973" s="603" t="s">
        <v>8231</v>
      </c>
      <c r="Y973" s="603"/>
      <c r="Z973" s="608">
        <v>45190</v>
      </c>
      <c r="AA973" s="603" t="s">
        <v>3749</v>
      </c>
      <c r="AB973" s="606">
        <v>15392</v>
      </c>
      <c r="AC973" s="677">
        <v>11082</v>
      </c>
      <c r="AD973" s="603" t="s">
        <v>6059</v>
      </c>
      <c r="AE973" s="603"/>
      <c r="AF973" s="603" t="s">
        <v>6071</v>
      </c>
      <c r="AG973" s="603" t="s">
        <v>491</v>
      </c>
      <c r="AH973" s="736" t="s">
        <v>4994</v>
      </c>
      <c r="AI973" s="600" t="str">
        <f>IFERROR(VLOOKUP(cppm_pr[[#This Row],[Order Number]],SPHERE!C:CC,39,0),"")</f>
        <v/>
      </c>
      <c r="AJ973" s="600" t="str">
        <f>IFERROR(VLOOKUP(cppm_pr[[#This Row],[Order Number]],'DC TM ONE'!B:CN,42,0),"")</f>
        <v/>
      </c>
      <c r="AK973" s="736"/>
      <c r="AL973" s="693">
        <v>45182</v>
      </c>
      <c r="AM973" s="603" t="s">
        <v>10453</v>
      </c>
      <c r="AN973" s="603" t="s">
        <v>4928</v>
      </c>
      <c r="AO973" s="737"/>
      <c r="AP973" s="603"/>
      <c r="AQ973" s="738"/>
      <c r="AR973" s="612">
        <v>3400038597</v>
      </c>
      <c r="AS973" s="603"/>
      <c r="AT973" s="738"/>
      <c r="AU973" s="603"/>
      <c r="AV973" s="603"/>
      <c r="AW973" s="603"/>
      <c r="AX973" s="603"/>
      <c r="AY973" s="603"/>
      <c r="AZ973" s="603"/>
      <c r="BA973" s="603"/>
      <c r="BB973" s="603"/>
      <c r="BC973" s="603"/>
      <c r="BD973" s="603"/>
      <c r="BE973" s="603"/>
      <c r="BF973" s="603"/>
      <c r="BG973" s="603"/>
      <c r="BH973" s="603"/>
    </row>
    <row r="974" spans="1:60" ht="12" customHeight="1">
      <c r="A974" s="589">
        <v>971</v>
      </c>
      <c r="B974" s="589" t="s">
        <v>81</v>
      </c>
      <c r="C974" s="590" t="s">
        <v>267</v>
      </c>
      <c r="D974" s="591">
        <v>45194</v>
      </c>
      <c r="E974" s="589" t="s">
        <v>10454</v>
      </c>
      <c r="F974" s="592" t="s">
        <v>3862</v>
      </c>
      <c r="G974" s="592" t="s">
        <v>3861</v>
      </c>
      <c r="H974" s="592" t="s">
        <v>3859</v>
      </c>
      <c r="I974" s="589" t="s">
        <v>3857</v>
      </c>
      <c r="J974" s="589"/>
      <c r="K974" s="593" t="s">
        <v>10455</v>
      </c>
      <c r="L974" s="595" t="s">
        <v>1492</v>
      </c>
      <c r="M974" s="985"/>
      <c r="N974" s="1056"/>
      <c r="O974" s="592"/>
      <c r="P974" s="655"/>
      <c r="Q974" s="655"/>
      <c r="R974" s="589">
        <f t="shared" si="15"/>
        <v>0</v>
      </c>
      <c r="S974" s="589"/>
      <c r="T974" s="596" t="str">
        <f>VLOOKUP(cppm_pr[[#This Row],[Status]],'All Link_LOV'!$I$32:$K$72,2,0)</f>
        <v>PO Issued</v>
      </c>
      <c r="U974" s="596" t="s">
        <v>22</v>
      </c>
      <c r="V974" s="592">
        <v>637</v>
      </c>
      <c r="W974" s="596" t="s">
        <v>6069</v>
      </c>
      <c r="X974" s="603" t="s">
        <v>499</v>
      </c>
      <c r="Y974" s="592"/>
      <c r="Z974" s="597">
        <v>45191</v>
      </c>
      <c r="AA974" s="592" t="s">
        <v>7555</v>
      </c>
      <c r="AB974" s="595">
        <v>14765</v>
      </c>
      <c r="AC974" s="677">
        <v>13623.46</v>
      </c>
      <c r="AD974" s="592" t="s">
        <v>6059</v>
      </c>
      <c r="AE974" s="592"/>
      <c r="AF974" s="592" t="s">
        <v>6071</v>
      </c>
      <c r="AG974" s="592" t="s">
        <v>491</v>
      </c>
      <c r="AH974" s="736" t="s">
        <v>3860</v>
      </c>
      <c r="AI974" s="600" t="str">
        <f>IFERROR(VLOOKUP(cppm_pr[[#This Row],[Order Number]],SPHERE!C:CC,39,0),"")</f>
        <v/>
      </c>
      <c r="AJ974" s="600" t="str">
        <f>IFERROR(VLOOKUP(cppm_pr[[#This Row],[Order Number]],'DC TM ONE'!B:CN,42,0),"")</f>
        <v/>
      </c>
      <c r="AK974" s="736"/>
      <c r="AL974" s="693">
        <v>45199</v>
      </c>
      <c r="AM974" s="592" t="s">
        <v>10456</v>
      </c>
      <c r="AN974" s="592" t="s">
        <v>4928</v>
      </c>
      <c r="AO974" s="737"/>
      <c r="AP974" s="592"/>
      <c r="AQ974" s="735"/>
      <c r="AR974" s="612">
        <v>3400038885</v>
      </c>
      <c r="AS974" s="592"/>
      <c r="AT974" s="735"/>
      <c r="AU974" s="592"/>
      <c r="AV974" s="592"/>
      <c r="AW974" s="592"/>
      <c r="AX974" s="592"/>
      <c r="AY974" s="592"/>
      <c r="AZ974" s="592"/>
      <c r="BA974" s="592"/>
      <c r="BB974" s="592"/>
      <c r="BC974" s="592"/>
      <c r="BD974" s="592"/>
      <c r="BE974" s="592"/>
      <c r="BF974" s="592"/>
      <c r="BG974" s="592"/>
      <c r="BH974" s="592"/>
    </row>
    <row r="975" spans="1:60" ht="12" customHeight="1">
      <c r="A975" s="600">
        <v>972</v>
      </c>
      <c r="B975" s="600" t="s">
        <v>81</v>
      </c>
      <c r="C975" s="601" t="s">
        <v>267</v>
      </c>
      <c r="D975" s="602">
        <v>45194</v>
      </c>
      <c r="E975" s="600" t="s">
        <v>10457</v>
      </c>
      <c r="F975" s="603" t="s">
        <v>3862</v>
      </c>
      <c r="G975" s="603" t="s">
        <v>3861</v>
      </c>
      <c r="H975" s="603" t="s">
        <v>3889</v>
      </c>
      <c r="I975" s="600" t="s">
        <v>10458</v>
      </c>
      <c r="J975" s="600"/>
      <c r="K975" s="611" t="s">
        <v>10459</v>
      </c>
      <c r="L975" s="606" t="s">
        <v>1492</v>
      </c>
      <c r="M975" s="986"/>
      <c r="N975" s="1056"/>
      <c r="O975" s="603"/>
      <c r="P975" s="625"/>
      <c r="Q975" s="625"/>
      <c r="R975" s="600">
        <f t="shared" si="15"/>
        <v>0</v>
      </c>
      <c r="S975" s="600"/>
      <c r="T975" s="607" t="str">
        <f>VLOOKUP(cppm_pr[[#This Row],[Status]],'All Link_LOV'!$I$32:$K$72,2,0)</f>
        <v>PO Issued</v>
      </c>
      <c r="U975" s="607" t="s">
        <v>22</v>
      </c>
      <c r="V975" s="603">
        <v>638</v>
      </c>
      <c r="W975" s="607" t="s">
        <v>6069</v>
      </c>
      <c r="X975" s="603" t="s">
        <v>499</v>
      </c>
      <c r="Y975" s="603"/>
      <c r="Z975" s="608">
        <v>45191</v>
      </c>
      <c r="AA975" s="603" t="s">
        <v>7555</v>
      </c>
      <c r="AB975" s="606">
        <v>64000</v>
      </c>
      <c r="AC975" s="677">
        <v>20119.54</v>
      </c>
      <c r="AD975" s="603" t="s">
        <v>6059</v>
      </c>
      <c r="AE975" s="603"/>
      <c r="AF975" s="603" t="s">
        <v>6071</v>
      </c>
      <c r="AG975" s="603" t="s">
        <v>491</v>
      </c>
      <c r="AH975" s="736" t="s">
        <v>10460</v>
      </c>
      <c r="AI975" s="600" t="str">
        <f>IFERROR(VLOOKUP(cppm_pr[[#This Row],[Order Number]],SPHERE!C:CC,39,0),"")</f>
        <v/>
      </c>
      <c r="AJ975" s="600" t="str">
        <f>IFERROR(VLOOKUP(cppm_pr[[#This Row],[Order Number]],'DC TM ONE'!B:CN,42,0),"")</f>
        <v/>
      </c>
      <c r="AK975" s="736"/>
      <c r="AL975" s="693">
        <v>45199</v>
      </c>
      <c r="AM975" s="603" t="s">
        <v>10456</v>
      </c>
      <c r="AN975" s="603" t="s">
        <v>4928</v>
      </c>
      <c r="AO975" s="737"/>
      <c r="AP975" s="603"/>
      <c r="AQ975" s="738"/>
      <c r="AR975" s="612">
        <v>3400038885</v>
      </c>
      <c r="AS975" s="603"/>
      <c r="AT975" s="738"/>
      <c r="AU975" s="603"/>
      <c r="AV975" s="603"/>
      <c r="AW975" s="603"/>
      <c r="AX975" s="603"/>
      <c r="AY975" s="603"/>
      <c r="AZ975" s="603"/>
      <c r="BA975" s="603"/>
      <c r="BB975" s="603"/>
      <c r="BC975" s="603"/>
      <c r="BD975" s="603"/>
      <c r="BE975" s="603"/>
      <c r="BF975" s="603"/>
      <c r="BG975" s="603"/>
      <c r="BH975" s="603"/>
    </row>
    <row r="976" spans="1:60" ht="12" customHeight="1">
      <c r="A976" s="589">
        <v>973</v>
      </c>
      <c r="B976" s="589" t="s">
        <v>63</v>
      </c>
      <c r="C976" s="590" t="s">
        <v>267</v>
      </c>
      <c r="D976" s="591">
        <v>45196</v>
      </c>
      <c r="E976" s="589" t="s">
        <v>10461</v>
      </c>
      <c r="F976" s="592" t="s">
        <v>10462</v>
      </c>
      <c r="G976" s="592" t="s">
        <v>10463</v>
      </c>
      <c r="H976" s="592" t="s">
        <v>10464</v>
      </c>
      <c r="I976" s="589" t="s">
        <v>10465</v>
      </c>
      <c r="J976" s="589"/>
      <c r="K976" s="593" t="s">
        <v>10466</v>
      </c>
      <c r="L976" s="595" t="s">
        <v>1728</v>
      </c>
      <c r="M976" s="985"/>
      <c r="N976" s="1056"/>
      <c r="O976" s="592"/>
      <c r="P976" s="655"/>
      <c r="Q976" s="655"/>
      <c r="R976" s="589">
        <f t="shared" si="15"/>
        <v>0</v>
      </c>
      <c r="S976" s="589"/>
      <c r="T976" s="596" t="str">
        <f>VLOOKUP(cppm_pr[[#This Row],[Status]],'All Link_LOV'!$I$32:$K$72,2,0)</f>
        <v>PO Issued</v>
      </c>
      <c r="U976" s="596" t="s">
        <v>22</v>
      </c>
      <c r="V976" s="592">
        <v>639</v>
      </c>
      <c r="W976" s="596"/>
      <c r="X976" s="592"/>
      <c r="Y976" s="592"/>
      <c r="Z976" s="597">
        <v>45191</v>
      </c>
      <c r="AA976" s="592" t="s">
        <v>6205</v>
      </c>
      <c r="AB976" s="595">
        <v>7364</v>
      </c>
      <c r="AC976" s="677">
        <v>1805.44</v>
      </c>
      <c r="AD976" s="592" t="s">
        <v>6148</v>
      </c>
      <c r="AE976" s="592" t="s">
        <v>10467</v>
      </c>
      <c r="AF976" s="592" t="s">
        <v>6071</v>
      </c>
      <c r="AG976" s="592" t="s">
        <v>491</v>
      </c>
      <c r="AH976" s="736" t="s">
        <v>10468</v>
      </c>
      <c r="AI976" s="600" t="str">
        <f>IFERROR(VLOOKUP(cppm_pr[[#This Row],[Order Number]],SPHERE!C:CC,39,0),"")</f>
        <v/>
      </c>
      <c r="AJ976" s="600" t="str">
        <f>IFERROR(VLOOKUP(cppm_pr[[#This Row],[Order Number]],'DC TM ONE'!B:CN,42,0),"")</f>
        <v/>
      </c>
      <c r="AK976" s="736"/>
      <c r="AL976" s="693">
        <v>45163</v>
      </c>
      <c r="AM976" s="592" t="s">
        <v>10469</v>
      </c>
      <c r="AN976" s="592" t="s">
        <v>4928</v>
      </c>
      <c r="AO976" s="737"/>
      <c r="AP976" s="592"/>
      <c r="AQ976" s="735"/>
      <c r="AR976" s="612">
        <v>3400038554</v>
      </c>
      <c r="AS976" s="592"/>
      <c r="AT976" s="735" t="s">
        <v>10470</v>
      </c>
      <c r="AU976" s="592"/>
      <c r="AV976" s="592"/>
      <c r="AW976" s="592"/>
      <c r="AX976" s="592"/>
      <c r="AY976" s="592"/>
      <c r="AZ976" s="592"/>
      <c r="BA976" s="592"/>
      <c r="BB976" s="592"/>
      <c r="BC976" s="592"/>
      <c r="BD976" s="592"/>
      <c r="BE976" s="592"/>
      <c r="BF976" s="592"/>
      <c r="BG976" s="592"/>
      <c r="BH976" s="592"/>
    </row>
    <row r="977" spans="1:60" ht="12" customHeight="1">
      <c r="A977" s="600">
        <v>974</v>
      </c>
      <c r="B977" s="600" t="s">
        <v>447</v>
      </c>
      <c r="C977" s="601" t="s">
        <v>267</v>
      </c>
      <c r="D977" s="602">
        <v>45196</v>
      </c>
      <c r="E977" s="600" t="s">
        <v>10471</v>
      </c>
      <c r="F977" s="603" t="s">
        <v>6399</v>
      </c>
      <c r="G977" s="603" t="s">
        <v>6400</v>
      </c>
      <c r="H977" s="603" t="s">
        <v>6401</v>
      </c>
      <c r="I977" s="600" t="s">
        <v>6402</v>
      </c>
      <c r="J977" s="600"/>
      <c r="K977" s="611" t="s">
        <v>10472</v>
      </c>
      <c r="L977" s="606" t="s">
        <v>2603</v>
      </c>
      <c r="M977" s="986"/>
      <c r="N977" s="972"/>
      <c r="O977" s="603"/>
      <c r="P977" s="625"/>
      <c r="Q977" s="625"/>
      <c r="R977" s="600">
        <f t="shared" si="15"/>
        <v>0</v>
      </c>
      <c r="S977" s="600"/>
      <c r="T977" s="607" t="str">
        <f>VLOOKUP(cppm_pr[[#This Row],[Status]],'All Link_LOV'!$I$32:$K$72,2,0)</f>
        <v>PO Issued</v>
      </c>
      <c r="U977" s="607" t="s">
        <v>22</v>
      </c>
      <c r="V977" s="603">
        <v>640</v>
      </c>
      <c r="W977" s="607"/>
      <c r="X977" s="603"/>
      <c r="Y977" s="603"/>
      <c r="Z977" s="608">
        <v>45191</v>
      </c>
      <c r="AA977" s="603" t="s">
        <v>6403</v>
      </c>
      <c r="AB977" s="606">
        <v>217502</v>
      </c>
      <c r="AC977" s="677">
        <v>28725.51</v>
      </c>
      <c r="AD977" s="603" t="s">
        <v>6148</v>
      </c>
      <c r="AE977" s="603" t="s">
        <v>10473</v>
      </c>
      <c r="AF977" s="603" t="s">
        <v>6164</v>
      </c>
      <c r="AG977" s="603" t="s">
        <v>492</v>
      </c>
      <c r="AH977" s="736" t="s">
        <v>6404</v>
      </c>
      <c r="AI977" s="600" t="str">
        <f>IFERROR(VLOOKUP(cppm_pr[[#This Row],[Order Number]],SPHERE!C:CC,39,0),"")</f>
        <v/>
      </c>
      <c r="AJ977" s="600" t="str">
        <f>IFERROR(VLOOKUP(cppm_pr[[#This Row],[Order Number]],'DC TM ONE'!B:CN,42,0),"")</f>
        <v/>
      </c>
      <c r="AK977" s="736"/>
      <c r="AL977" s="693">
        <v>45503</v>
      </c>
      <c r="AM977" s="603" t="s">
        <v>6405</v>
      </c>
      <c r="AN977" s="603" t="s">
        <v>4928</v>
      </c>
      <c r="AO977" s="737"/>
      <c r="AP977" s="603"/>
      <c r="AQ977" s="738"/>
      <c r="AR977" s="612">
        <v>3400038998</v>
      </c>
      <c r="AS977" s="603"/>
      <c r="AT977" s="738" t="s">
        <v>10474</v>
      </c>
      <c r="AU977" s="603"/>
      <c r="AV977" s="603"/>
      <c r="AW977" s="603"/>
      <c r="AX977" s="603"/>
      <c r="AY977" s="603"/>
      <c r="AZ977" s="603"/>
      <c r="BA977" s="603"/>
      <c r="BB977" s="603"/>
      <c r="BC977" s="603"/>
      <c r="BD977" s="603"/>
      <c r="BE977" s="603"/>
      <c r="BF977" s="603"/>
      <c r="BG977" s="603"/>
      <c r="BH977" s="603"/>
    </row>
    <row r="978" spans="1:60" ht="12" customHeight="1">
      <c r="A978" s="589">
        <v>975</v>
      </c>
      <c r="B978" s="589" t="s">
        <v>5997</v>
      </c>
      <c r="C978" s="590" t="s">
        <v>267</v>
      </c>
      <c r="D978" s="591">
        <v>45191</v>
      </c>
      <c r="E978" s="589" t="s">
        <v>6058</v>
      </c>
      <c r="F978" s="592" t="s">
        <v>10475</v>
      </c>
      <c r="G978" s="592" t="s">
        <v>10476</v>
      </c>
      <c r="H978" s="592" t="s">
        <v>10477</v>
      </c>
      <c r="I978" s="589" t="s">
        <v>10478</v>
      </c>
      <c r="J978" s="589"/>
      <c r="K978" s="593"/>
      <c r="L978" s="595" t="s">
        <v>1264</v>
      </c>
      <c r="M978" s="985"/>
      <c r="N978" s="972"/>
      <c r="O978" s="592"/>
      <c r="P978" s="655"/>
      <c r="Q978" s="655"/>
      <c r="R978" s="589">
        <f t="shared" si="15"/>
        <v>0</v>
      </c>
      <c r="S978" s="589"/>
      <c r="T978" s="596" t="str">
        <f>VLOOKUP(cppm_pr[[#This Row],[Status]],'All Link_LOV'!$I$32:$K$72,2,0)</f>
        <v>PO Issued</v>
      </c>
      <c r="U978" s="596" t="s">
        <v>22</v>
      </c>
      <c r="V978" s="592">
        <v>641</v>
      </c>
      <c r="W978" s="596"/>
      <c r="X978" s="592"/>
      <c r="Y978" s="592"/>
      <c r="Z978" s="597">
        <v>45191</v>
      </c>
      <c r="AA978" s="592" t="s">
        <v>4849</v>
      </c>
      <c r="AB978" s="595">
        <v>8301</v>
      </c>
      <c r="AC978" s="677">
        <v>1892.75</v>
      </c>
      <c r="AD978" s="592" t="s">
        <v>6148</v>
      </c>
      <c r="AE978" s="592" t="s">
        <v>10479</v>
      </c>
      <c r="AF978" s="592" t="s">
        <v>6071</v>
      </c>
      <c r="AG978" s="592" t="s">
        <v>490</v>
      </c>
      <c r="AH978" s="612" t="s">
        <v>10480</v>
      </c>
      <c r="AI978" s="600" t="str">
        <f>IFERROR(VLOOKUP(cppm_pr[[#This Row],[Order Number]],SPHERE!C:CC,39,0),"")</f>
        <v/>
      </c>
      <c r="AJ978" s="600" t="str">
        <f>IFERROR(VLOOKUP(cppm_pr[[#This Row],[Order Number]],'DC TM ONE'!B:CN,42,0),"")</f>
        <v/>
      </c>
      <c r="AK978" s="612"/>
      <c r="AL978" s="693">
        <v>45169</v>
      </c>
      <c r="AM978" s="592" t="s">
        <v>6268</v>
      </c>
      <c r="AN978" s="592" t="s">
        <v>4928</v>
      </c>
      <c r="AO978" s="737"/>
      <c r="AP978" s="592"/>
      <c r="AQ978" s="735"/>
      <c r="AR978" s="612">
        <v>3400039660</v>
      </c>
      <c r="AS978" s="592"/>
      <c r="AT978" s="735" t="s">
        <v>10481</v>
      </c>
      <c r="AU978" s="592"/>
      <c r="AV978" s="592"/>
      <c r="AW978" s="592"/>
      <c r="AX978" s="592"/>
      <c r="AY978" s="592"/>
      <c r="AZ978" s="592"/>
      <c r="BA978" s="592"/>
      <c r="BB978" s="592"/>
      <c r="BC978" s="592"/>
      <c r="BD978" s="592"/>
      <c r="BE978" s="592"/>
      <c r="BF978" s="592"/>
      <c r="BG978" s="592"/>
      <c r="BH978" s="592"/>
    </row>
    <row r="979" spans="1:60" ht="12" customHeight="1">
      <c r="A979" s="600">
        <v>976</v>
      </c>
      <c r="B979" s="600" t="s">
        <v>457</v>
      </c>
      <c r="C979" s="601" t="s">
        <v>267</v>
      </c>
      <c r="D979" s="602"/>
      <c r="E979" s="600" t="s">
        <v>10482</v>
      </c>
      <c r="F979" s="603" t="s">
        <v>10483</v>
      </c>
      <c r="G979" s="603" t="s">
        <v>10484</v>
      </c>
      <c r="H979" s="603" t="s">
        <v>10485</v>
      </c>
      <c r="I979" s="600" t="s">
        <v>10486</v>
      </c>
      <c r="J979" s="600"/>
      <c r="K979" s="611"/>
      <c r="L979" s="606" t="s">
        <v>3189</v>
      </c>
      <c r="M979" s="986"/>
      <c r="N979" s="972"/>
      <c r="O979" s="603"/>
      <c r="P979" s="625"/>
      <c r="Q979" s="625"/>
      <c r="R979" s="600">
        <f t="shared" si="15"/>
        <v>0</v>
      </c>
      <c r="S979" s="600"/>
      <c r="T979" s="607" t="str">
        <f>VLOOKUP(cppm_pr[[#This Row],[Status]],'All Link_LOV'!$I$32:$K$72,2,0)</f>
        <v>PO Issued</v>
      </c>
      <c r="U979" s="607" t="s">
        <v>22</v>
      </c>
      <c r="V979" s="603">
        <v>642</v>
      </c>
      <c r="W979" s="607" t="s">
        <v>6069</v>
      </c>
      <c r="X979" s="603" t="s">
        <v>499</v>
      </c>
      <c r="Y979" s="603"/>
      <c r="Z979" s="608">
        <v>45191</v>
      </c>
      <c r="AA979" s="603" t="s">
        <v>1630</v>
      </c>
      <c r="AB979" s="606">
        <v>9699</v>
      </c>
      <c r="AC979" s="677">
        <v>3095.7</v>
      </c>
      <c r="AD979" s="603" t="s">
        <v>6059</v>
      </c>
      <c r="AE979" s="603"/>
      <c r="AF979" s="603" t="s">
        <v>6071</v>
      </c>
      <c r="AG979" s="603" t="s">
        <v>491</v>
      </c>
      <c r="AH979" s="736" t="s">
        <v>10487</v>
      </c>
      <c r="AI979" s="600" t="str">
        <f>IFERROR(VLOOKUP(cppm_pr[[#This Row],[Order Number]],SPHERE!C:CC,39,0),"")</f>
        <v/>
      </c>
      <c r="AJ979" s="600" t="str">
        <f>IFERROR(VLOOKUP(cppm_pr[[#This Row],[Order Number]],'DC TM ONE'!B:CN,42,0),"")</f>
        <v/>
      </c>
      <c r="AK979" s="736"/>
      <c r="AL979" s="693">
        <v>45184</v>
      </c>
      <c r="AM979" s="603" t="s">
        <v>6482</v>
      </c>
      <c r="AN979" s="603" t="s">
        <v>4928</v>
      </c>
      <c r="AO979" s="737"/>
      <c r="AP979" s="603"/>
      <c r="AQ979" s="738"/>
      <c r="AR979" s="612">
        <v>3400039211</v>
      </c>
      <c r="AS979" s="603"/>
      <c r="AT979" s="738"/>
      <c r="AU979" s="603"/>
      <c r="AV979" s="603"/>
      <c r="AW979" s="603"/>
      <c r="AX979" s="603"/>
      <c r="AY979" s="603"/>
      <c r="AZ979" s="603"/>
      <c r="BA979" s="603"/>
      <c r="BB979" s="603"/>
      <c r="BC979" s="603"/>
      <c r="BD979" s="603"/>
      <c r="BE979" s="603"/>
      <c r="BF979" s="603"/>
      <c r="BG979" s="603"/>
      <c r="BH979" s="603"/>
    </row>
    <row r="980" spans="1:60" ht="12" customHeight="1">
      <c r="A980" s="589">
        <v>977</v>
      </c>
      <c r="B980" s="589" t="s">
        <v>74</v>
      </c>
      <c r="C980" s="590" t="s">
        <v>267</v>
      </c>
      <c r="D980" s="591"/>
      <c r="E980" s="589" t="s">
        <v>10488</v>
      </c>
      <c r="F980" s="592" t="s">
        <v>3591</v>
      </c>
      <c r="G980" s="592" t="s">
        <v>3590</v>
      </c>
      <c r="H980" s="592" t="s">
        <v>3588</v>
      </c>
      <c r="I980" s="589" t="s">
        <v>3586</v>
      </c>
      <c r="J980" s="589"/>
      <c r="K980" s="593"/>
      <c r="L980" s="595" t="s">
        <v>2603</v>
      </c>
      <c r="M980" s="985"/>
      <c r="N980" s="972"/>
      <c r="O980" s="592"/>
      <c r="P980" s="655"/>
      <c r="Q980" s="655"/>
      <c r="R980" s="589">
        <f t="shared" si="15"/>
        <v>0</v>
      </c>
      <c r="S980" s="589"/>
      <c r="T980" s="596" t="str">
        <f>VLOOKUP(cppm_pr[[#This Row],[Status]],'All Link_LOV'!$I$32:$K$72,2,0)</f>
        <v>PO Issued</v>
      </c>
      <c r="U980" s="596" t="s">
        <v>22</v>
      </c>
      <c r="V980" s="592">
        <v>643</v>
      </c>
      <c r="W980" s="596"/>
      <c r="X980" s="592"/>
      <c r="Y980" s="592"/>
      <c r="Z980" s="597">
        <v>45191</v>
      </c>
      <c r="AA980" s="592" t="s">
        <v>3587</v>
      </c>
      <c r="AB980" s="595">
        <v>22820</v>
      </c>
      <c r="AC980" s="677">
        <v>35697</v>
      </c>
      <c r="AD980" s="592" t="s">
        <v>6059</v>
      </c>
      <c r="AE980" s="592"/>
      <c r="AF980" s="592" t="s">
        <v>6164</v>
      </c>
      <c r="AG980" s="592" t="s">
        <v>492</v>
      </c>
      <c r="AH980" s="612" t="s">
        <v>10489</v>
      </c>
      <c r="AI980" s="600" t="str">
        <f>IFERROR(VLOOKUP(cppm_pr[[#This Row],[Order Number]],SPHERE!C:CC,39,0),"")</f>
        <v/>
      </c>
      <c r="AJ980" s="600" t="str">
        <f>IFERROR(VLOOKUP(cppm_pr[[#This Row],[Order Number]],'DC TM ONE'!B:CN,42,0),"")</f>
        <v/>
      </c>
      <c r="AK980" s="612"/>
      <c r="AL980" s="693">
        <v>45015</v>
      </c>
      <c r="AM980" s="592" t="s">
        <v>6710</v>
      </c>
      <c r="AN980" s="592" t="s">
        <v>4928</v>
      </c>
      <c r="AO980" s="737"/>
      <c r="AP980" s="592"/>
      <c r="AQ980" s="735"/>
      <c r="AR980" s="612">
        <v>3400039145</v>
      </c>
      <c r="AS980" s="592"/>
      <c r="AT980" s="735"/>
      <c r="AU980" s="592"/>
      <c r="AV980" s="592"/>
      <c r="AW980" s="592"/>
      <c r="AX980" s="592"/>
      <c r="AY980" s="592"/>
      <c r="AZ980" s="592"/>
      <c r="BA980" s="592"/>
      <c r="BB980" s="592"/>
      <c r="BC980" s="592"/>
      <c r="BD980" s="592"/>
      <c r="BE980" s="592"/>
      <c r="BF980" s="592"/>
      <c r="BG980" s="592"/>
      <c r="BH980" s="592"/>
    </row>
    <row r="981" spans="1:60" ht="12" customHeight="1">
      <c r="A981" s="600">
        <v>978</v>
      </c>
      <c r="B981" s="600"/>
      <c r="C981" s="601" t="s">
        <v>219</v>
      </c>
      <c r="D981" s="602">
        <v>45177</v>
      </c>
      <c r="E981" s="600" t="s">
        <v>6058</v>
      </c>
      <c r="F981" s="603" t="s">
        <v>876</v>
      </c>
      <c r="G981" s="603"/>
      <c r="H981" s="603" t="s">
        <v>1550</v>
      </c>
      <c r="I981" s="600"/>
      <c r="J981" s="600"/>
      <c r="K981" s="611"/>
      <c r="L981" s="606" t="s">
        <v>1552</v>
      </c>
      <c r="M981" s="986"/>
      <c r="N981" s="972"/>
      <c r="O981" s="603"/>
      <c r="P981" s="625"/>
      <c r="Q981" s="625"/>
      <c r="R981" s="600">
        <f t="shared" si="15"/>
        <v>0</v>
      </c>
      <c r="S981" s="600"/>
      <c r="T981" s="607" t="str">
        <f>VLOOKUP(cppm_pr[[#This Row],[Status]],'All Link_LOV'!$I$32:$K$72,2,0)</f>
        <v>Queried - Require More Information From NeC/AND</v>
      </c>
      <c r="U981" s="607" t="s">
        <v>105</v>
      </c>
      <c r="V981" s="603">
        <v>1</v>
      </c>
      <c r="W981" s="607"/>
      <c r="X981" s="603"/>
      <c r="Y981" s="603"/>
      <c r="Z981" s="608">
        <v>45175.551782407398</v>
      </c>
      <c r="AA981" s="603" t="s">
        <v>1549</v>
      </c>
      <c r="AB981" s="606"/>
      <c r="AC981" s="677"/>
      <c r="AD981" s="603"/>
      <c r="AE981" s="603"/>
      <c r="AF981" s="603" t="s">
        <v>398</v>
      </c>
      <c r="AG981" s="603" t="s">
        <v>488</v>
      </c>
      <c r="AH981" s="736" t="s">
        <v>1551</v>
      </c>
      <c r="AI981" s="600" t="str">
        <f>IFERROR(VLOOKUP(cppm_pr[[#This Row],[Order Number]],SPHERE!C:CC,39,0),"")</f>
        <v/>
      </c>
      <c r="AJ981" s="600" t="str">
        <f>IFERROR(VLOOKUP(cppm_pr[[#This Row],[Order Number]],'DC TM ONE'!B:CN,42,0),"")</f>
        <v/>
      </c>
      <c r="AK981" s="736"/>
      <c r="AL981" s="693"/>
      <c r="AM981" s="603"/>
      <c r="AN981" s="603"/>
      <c r="AO981" s="737"/>
      <c r="AP981" s="603"/>
      <c r="AQ981" s="738"/>
      <c r="AR981" s="612" t="s">
        <v>1556</v>
      </c>
      <c r="AS981" s="603" t="s">
        <v>1555</v>
      </c>
      <c r="AT981" s="738"/>
      <c r="AU981" s="603" t="s">
        <v>1553</v>
      </c>
      <c r="AV981" s="603"/>
      <c r="AW981" s="603"/>
      <c r="AX981" s="603"/>
      <c r="AY981" s="603" t="s">
        <v>1554</v>
      </c>
      <c r="AZ981" s="603" t="s">
        <v>1555</v>
      </c>
      <c r="BA981" s="603">
        <v>0</v>
      </c>
      <c r="BB981" s="603" t="s">
        <v>1556</v>
      </c>
      <c r="BC981" s="603"/>
      <c r="BD981" s="603"/>
      <c r="BE981" s="603"/>
      <c r="BF981" s="603"/>
      <c r="BG981" s="603"/>
      <c r="BH981" s="603"/>
    </row>
    <row r="982" spans="1:60" ht="12" customHeight="1">
      <c r="A982" s="589">
        <v>979</v>
      </c>
      <c r="B982" s="589" t="s">
        <v>73</v>
      </c>
      <c r="C982" s="590" t="s">
        <v>267</v>
      </c>
      <c r="D982" s="591"/>
      <c r="E982" s="596" t="s">
        <v>10490</v>
      </c>
      <c r="F982" s="592" t="s">
        <v>1563</v>
      </c>
      <c r="G982" s="592" t="s">
        <v>1562</v>
      </c>
      <c r="H982" s="592" t="s">
        <v>1560</v>
      </c>
      <c r="I982" s="589" t="s">
        <v>1557</v>
      </c>
      <c r="J982" s="589"/>
      <c r="K982" s="596" t="s">
        <v>10490</v>
      </c>
      <c r="L982" s="595" t="s">
        <v>57</v>
      </c>
      <c r="M982" s="992"/>
      <c r="N982" s="972"/>
      <c r="O982" s="592"/>
      <c r="P982" s="655"/>
      <c r="Q982" s="655"/>
      <c r="R982" s="589">
        <f t="shared" si="15"/>
        <v>0</v>
      </c>
      <c r="S982" s="589"/>
      <c r="T982" s="596" t="str">
        <f>VLOOKUP(cppm_pr[[#This Row],[Status]],'All Link_LOV'!$I$32:$K$72,2,0)</f>
        <v>PO Issued</v>
      </c>
      <c r="U982" s="596" t="s">
        <v>105</v>
      </c>
      <c r="V982" s="592">
        <v>2</v>
      </c>
      <c r="W982" s="596"/>
      <c r="X982" s="592"/>
      <c r="Y982" s="592"/>
      <c r="Z982" s="597">
        <v>45175.553854166697</v>
      </c>
      <c r="AA982" s="592" t="s">
        <v>1559</v>
      </c>
      <c r="AB982" s="595"/>
      <c r="AC982" s="677"/>
      <c r="AD982" s="592"/>
      <c r="AE982" s="592"/>
      <c r="AF982" s="592" t="s">
        <v>399</v>
      </c>
      <c r="AG982" s="592" t="s">
        <v>489</v>
      </c>
      <c r="AH982" s="612" t="s">
        <v>1561</v>
      </c>
      <c r="AI982" s="600" t="str">
        <f>IFERROR(VLOOKUP(cppm_pr[[#This Row],[Order Number]],SPHERE!C:CC,39,0),"")</f>
        <v/>
      </c>
      <c r="AJ982" s="600" t="str">
        <f>IFERROR(VLOOKUP(cppm_pr[[#This Row],[Order Number]],'DC TM ONE'!B:CN,42,0),"")</f>
        <v/>
      </c>
      <c r="AK982" s="612"/>
      <c r="AL982" s="693"/>
      <c r="AM982" s="592"/>
      <c r="AN982" s="592"/>
      <c r="AO982" s="737"/>
      <c r="AP982" s="592"/>
      <c r="AQ982" s="735"/>
      <c r="AR982" s="612" t="s">
        <v>1567</v>
      </c>
      <c r="AS982" s="592" t="s">
        <v>1565</v>
      </c>
      <c r="AT982" s="735"/>
      <c r="AU982" s="592">
        <v>0</v>
      </c>
      <c r="AV982" s="592"/>
      <c r="AW982" s="592"/>
      <c r="AX982" s="592"/>
      <c r="AY982" s="592" t="s">
        <v>1554</v>
      </c>
      <c r="AZ982" s="592" t="s">
        <v>1565</v>
      </c>
      <c r="BA982" s="592" t="s">
        <v>1566</v>
      </c>
      <c r="BB982" s="592" t="s">
        <v>1567</v>
      </c>
      <c r="BC982" s="592"/>
      <c r="BD982" s="592"/>
      <c r="BE982" s="592"/>
      <c r="BF982" s="592"/>
      <c r="BG982" s="592"/>
      <c r="BH982" s="592"/>
    </row>
    <row r="983" spans="1:60" ht="12" customHeight="1">
      <c r="A983" s="600">
        <v>980</v>
      </c>
      <c r="B983" s="600" t="s">
        <v>62</v>
      </c>
      <c r="C983" s="601" t="s">
        <v>208</v>
      </c>
      <c r="D983" s="602"/>
      <c r="E983" s="600" t="s">
        <v>10491</v>
      </c>
      <c r="F983" s="603" t="s">
        <v>1576</v>
      </c>
      <c r="G983" s="603" t="s">
        <v>10492</v>
      </c>
      <c r="H983" s="603" t="s">
        <v>1573</v>
      </c>
      <c r="I983" s="600" t="s">
        <v>1568</v>
      </c>
      <c r="J983" s="600"/>
      <c r="K983" s="611"/>
      <c r="L983" s="606" t="s">
        <v>51</v>
      </c>
      <c r="M983" s="986"/>
      <c r="N983" s="972"/>
      <c r="O983" s="603"/>
      <c r="P983" s="625"/>
      <c r="Q983" s="625"/>
      <c r="R983" s="600">
        <f t="shared" si="15"/>
        <v>0</v>
      </c>
      <c r="S983" s="600"/>
      <c r="T983" s="607" t="str">
        <f>VLOOKUP(cppm_pr[[#This Row],[Status]],'All Link_LOV'!$I$32:$K$72,2,0)</f>
        <v>Pending TP Submission</v>
      </c>
      <c r="U983" s="607" t="s">
        <v>105</v>
      </c>
      <c r="V983" s="603">
        <v>3</v>
      </c>
      <c r="W983" s="607"/>
      <c r="X983" s="603"/>
      <c r="Y983" s="603"/>
      <c r="Z983" s="608">
        <v>45175.562349537002</v>
      </c>
      <c r="AA983" s="603" t="s">
        <v>1571</v>
      </c>
      <c r="AB983" s="606"/>
      <c r="AC983" s="677"/>
      <c r="AD983" s="603"/>
      <c r="AE983" s="603"/>
      <c r="AF983" s="603" t="s">
        <v>1572</v>
      </c>
      <c r="AG983" s="603" t="s">
        <v>492</v>
      </c>
      <c r="AH983" s="736" t="s">
        <v>1574</v>
      </c>
      <c r="AI983" s="600" t="str">
        <f>IFERROR(VLOOKUP(cppm_pr[[#This Row],[Order Number]],SPHERE!C:CC,39,0),"")</f>
        <v/>
      </c>
      <c r="AJ983" s="600" t="str">
        <f>IFERROR(VLOOKUP(cppm_pr[[#This Row],[Order Number]],'DC TM ONE'!B:CN,42,0),"")</f>
        <v/>
      </c>
      <c r="AK983" s="736"/>
      <c r="AL983" s="693"/>
      <c r="AM983" s="603"/>
      <c r="AN983" s="603"/>
      <c r="AO983" s="737"/>
      <c r="AP983" s="603"/>
      <c r="AQ983" s="738"/>
      <c r="AR983" s="612"/>
      <c r="AS983" s="603"/>
      <c r="AT983" s="738"/>
      <c r="AU983" s="603" t="s">
        <v>1578</v>
      </c>
      <c r="AV983" s="603"/>
      <c r="AW983" s="603"/>
      <c r="AX983" s="603"/>
      <c r="AY983" s="603" t="s">
        <v>1579</v>
      </c>
      <c r="AZ983" s="603"/>
      <c r="BA983" s="603"/>
      <c r="BB983" s="603"/>
      <c r="BC983" s="603"/>
      <c r="BD983" s="603"/>
      <c r="BE983" s="603"/>
      <c r="BF983" s="603"/>
      <c r="BG983" s="603"/>
      <c r="BH983" s="603"/>
    </row>
    <row r="984" spans="1:60" ht="12" customHeight="1">
      <c r="A984" s="589">
        <v>981</v>
      </c>
      <c r="B984" s="589" t="s">
        <v>82</v>
      </c>
      <c r="C984" s="590" t="s">
        <v>267</v>
      </c>
      <c r="D984" s="591">
        <v>45177</v>
      </c>
      <c r="E984" s="589" t="s">
        <v>9816</v>
      </c>
      <c r="F984" s="592" t="s">
        <v>1585</v>
      </c>
      <c r="G984" s="592" t="s">
        <v>1584</v>
      </c>
      <c r="H984" s="592" t="s">
        <v>1582</v>
      </c>
      <c r="I984" s="589"/>
      <c r="J984" s="589"/>
      <c r="K984" s="593"/>
      <c r="L984" s="595" t="s">
        <v>908</v>
      </c>
      <c r="M984" s="985"/>
      <c r="N984" s="972"/>
      <c r="O984" s="592"/>
      <c r="P984" s="655"/>
      <c r="Q984" s="655"/>
      <c r="R984" s="589">
        <f t="shared" si="15"/>
        <v>0</v>
      </c>
      <c r="S984" s="589"/>
      <c r="T984" s="596" t="str">
        <f>VLOOKUP(cppm_pr[[#This Row],[Status]],'All Link_LOV'!$I$32:$K$72,2,0)</f>
        <v>PO Issued</v>
      </c>
      <c r="U984" s="596" t="s">
        <v>105</v>
      </c>
      <c r="V984" s="592">
        <v>4</v>
      </c>
      <c r="W984" s="596"/>
      <c r="X984" s="592"/>
      <c r="Y984" s="592"/>
      <c r="Z984" s="597">
        <v>45175.564270833303</v>
      </c>
      <c r="AA984" s="592" t="s">
        <v>1581</v>
      </c>
      <c r="AB984" s="595"/>
      <c r="AC984" s="677"/>
      <c r="AD984" s="592"/>
      <c r="AE984" s="592"/>
      <c r="AF984" s="592" t="s">
        <v>398</v>
      </c>
      <c r="AG984" s="592" t="s">
        <v>491</v>
      </c>
      <c r="AH984" s="736" t="s">
        <v>1583</v>
      </c>
      <c r="AI984" s="600" t="str">
        <f>IFERROR(VLOOKUP(cppm_pr[[#This Row],[Order Number]],SPHERE!C:CC,39,0),"")</f>
        <v/>
      </c>
      <c r="AJ984" s="600" t="str">
        <f>IFERROR(VLOOKUP(cppm_pr[[#This Row],[Order Number]],'DC TM ONE'!B:CN,42,0),"")</f>
        <v/>
      </c>
      <c r="AK984" s="736"/>
      <c r="AL984" s="693"/>
      <c r="AM984" s="592"/>
      <c r="AN984" s="592"/>
      <c r="AO984" s="737"/>
      <c r="AP984" s="592"/>
      <c r="AQ984" s="735"/>
      <c r="AR984" s="612" t="s">
        <v>1589</v>
      </c>
      <c r="AS984" s="592" t="s">
        <v>1588</v>
      </c>
      <c r="AT984" s="735"/>
      <c r="AU984" s="592" t="s">
        <v>1587</v>
      </c>
      <c r="AV984" s="592"/>
      <c r="AW984" s="592"/>
      <c r="AX984" s="592"/>
      <c r="AY984" s="592" t="s">
        <v>1554</v>
      </c>
      <c r="AZ984" s="592" t="s">
        <v>1588</v>
      </c>
      <c r="BA984" s="592">
        <v>0</v>
      </c>
      <c r="BB984" s="592" t="s">
        <v>1589</v>
      </c>
      <c r="BC984" s="592"/>
      <c r="BD984" s="592"/>
      <c r="BE984" s="592"/>
      <c r="BF984" s="592"/>
      <c r="BG984" s="592"/>
      <c r="BH984" s="592"/>
    </row>
    <row r="985" spans="1:60" ht="12" customHeight="1">
      <c r="A985" s="600">
        <v>982</v>
      </c>
      <c r="B985" s="600" t="s">
        <v>62</v>
      </c>
      <c r="C985" s="601" t="s">
        <v>208</v>
      </c>
      <c r="D985" s="602"/>
      <c r="E985" s="600" t="s">
        <v>10491</v>
      </c>
      <c r="F985" s="603" t="s">
        <v>1594</v>
      </c>
      <c r="G985" s="603" t="s">
        <v>10493</v>
      </c>
      <c r="H985" s="603" t="s">
        <v>1591</v>
      </c>
      <c r="I985" s="600" t="s">
        <v>1590</v>
      </c>
      <c r="J985" s="600"/>
      <c r="K985" s="611"/>
      <c r="L985" s="606" t="s">
        <v>51</v>
      </c>
      <c r="M985" s="986"/>
      <c r="N985" s="972"/>
      <c r="O985" s="603"/>
      <c r="P985" s="625"/>
      <c r="Q985" s="625"/>
      <c r="R985" s="600">
        <f t="shared" si="15"/>
        <v>0</v>
      </c>
      <c r="S985" s="600"/>
      <c r="T985" s="607" t="str">
        <f>VLOOKUP(cppm_pr[[#This Row],[Status]],'All Link_LOV'!$I$32:$K$72,2,0)</f>
        <v>Pending TP Submission</v>
      </c>
      <c r="U985" s="607" t="s">
        <v>105</v>
      </c>
      <c r="V985" s="603">
        <v>5</v>
      </c>
      <c r="W985" s="607"/>
      <c r="X985" s="603"/>
      <c r="Y985" s="603"/>
      <c r="Z985" s="608">
        <v>45175.567974537</v>
      </c>
      <c r="AA985" s="603" t="s">
        <v>1571</v>
      </c>
      <c r="AB985" s="606"/>
      <c r="AC985" s="677"/>
      <c r="AD985" s="603"/>
      <c r="AE985" s="603"/>
      <c r="AF985" s="603" t="s">
        <v>1572</v>
      </c>
      <c r="AG985" s="603" t="s">
        <v>492</v>
      </c>
      <c r="AH985" s="736" t="s">
        <v>1592</v>
      </c>
      <c r="AI985" s="600" t="str">
        <f>IFERROR(VLOOKUP(cppm_pr[[#This Row],[Order Number]],SPHERE!C:CC,39,0),"")</f>
        <v/>
      </c>
      <c r="AJ985" s="600" t="str">
        <f>IFERROR(VLOOKUP(cppm_pr[[#This Row],[Order Number]],'DC TM ONE'!B:CN,42,0),"")</f>
        <v/>
      </c>
      <c r="AK985" s="736"/>
      <c r="AL985" s="693"/>
      <c r="AM985" s="603"/>
      <c r="AN985" s="603"/>
      <c r="AO985" s="737"/>
      <c r="AP985" s="603"/>
      <c r="AQ985" s="738"/>
      <c r="AR985" s="612"/>
      <c r="AS985" s="603"/>
      <c r="AT985" s="738"/>
      <c r="AU985" s="603" t="s">
        <v>1595</v>
      </c>
      <c r="AV985" s="603"/>
      <c r="AW985" s="603"/>
      <c r="AX985" s="603"/>
      <c r="AY985" s="603" t="s">
        <v>1579</v>
      </c>
      <c r="AZ985" s="603"/>
      <c r="BA985" s="603"/>
      <c r="BB985" s="603"/>
      <c r="BC985" s="603"/>
      <c r="BD985" s="603"/>
      <c r="BE985" s="603"/>
      <c r="BF985" s="603"/>
      <c r="BG985" s="603"/>
      <c r="BH985" s="603"/>
    </row>
    <row r="986" spans="1:60" ht="12" customHeight="1">
      <c r="A986" s="589">
        <v>983</v>
      </c>
      <c r="B986" s="589" t="s">
        <v>62</v>
      </c>
      <c r="C986" s="590" t="s">
        <v>267</v>
      </c>
      <c r="D986" s="591">
        <v>45177</v>
      </c>
      <c r="E986" s="589" t="s">
        <v>10494</v>
      </c>
      <c r="F986" s="592" t="s">
        <v>1600</v>
      </c>
      <c r="G986" s="592" t="s">
        <v>1599</v>
      </c>
      <c r="H986" s="592" t="s">
        <v>1597</v>
      </c>
      <c r="I986" s="589"/>
      <c r="J986" s="589"/>
      <c r="K986" s="589" t="s">
        <v>10494</v>
      </c>
      <c r="L986" s="595" t="s">
        <v>908</v>
      </c>
      <c r="M986" s="33"/>
      <c r="N986" s="972"/>
      <c r="O986" s="592"/>
      <c r="P986" s="655"/>
      <c r="Q986" s="655"/>
      <c r="R986" s="589">
        <f t="shared" si="15"/>
        <v>0</v>
      </c>
      <c r="S986" s="589"/>
      <c r="T986" s="596" t="str">
        <f>VLOOKUP(cppm_pr[[#This Row],[Status]],'All Link_LOV'!$I$32:$K$72,2,0)</f>
        <v>PO Issued</v>
      </c>
      <c r="U986" s="596" t="s">
        <v>105</v>
      </c>
      <c r="V986" s="592">
        <v>6</v>
      </c>
      <c r="W986" s="596"/>
      <c r="X986" s="592"/>
      <c r="Y986" s="592"/>
      <c r="Z986" s="597">
        <v>45175.572175925903</v>
      </c>
      <c r="AA986" s="592" t="s">
        <v>1581</v>
      </c>
      <c r="AB986" s="595"/>
      <c r="AC986" s="677"/>
      <c r="AD986" s="592"/>
      <c r="AE986" s="592"/>
      <c r="AF986" s="592" t="s">
        <v>398</v>
      </c>
      <c r="AG986" s="592" t="s">
        <v>491</v>
      </c>
      <c r="AH986" s="736" t="s">
        <v>1598</v>
      </c>
      <c r="AI986" s="600" t="str">
        <f>IFERROR(VLOOKUP(cppm_pr[[#This Row],[Order Number]],SPHERE!C:CC,39,0),"")</f>
        <v/>
      </c>
      <c r="AJ986" s="600" t="str">
        <f>IFERROR(VLOOKUP(cppm_pr[[#This Row],[Order Number]],'DC TM ONE'!B:CN,42,0),"")</f>
        <v/>
      </c>
      <c r="AK986" s="736"/>
      <c r="AL986" s="693"/>
      <c r="AM986" s="592"/>
      <c r="AN986" s="592"/>
      <c r="AO986" s="737"/>
      <c r="AP986" s="592"/>
      <c r="AQ986" s="735"/>
      <c r="AR986" s="612" t="s">
        <v>1589</v>
      </c>
      <c r="AS986" s="592" t="s">
        <v>1588</v>
      </c>
      <c r="AT986" s="735"/>
      <c r="AU986" s="592" t="s">
        <v>1587</v>
      </c>
      <c r="AV986" s="592"/>
      <c r="AW986" s="592"/>
      <c r="AX986" s="592"/>
      <c r="AY986" s="592" t="s">
        <v>1554</v>
      </c>
      <c r="AZ986" s="592" t="s">
        <v>1588</v>
      </c>
      <c r="BA986" s="592">
        <v>0</v>
      </c>
      <c r="BB986" s="592" t="s">
        <v>1589</v>
      </c>
      <c r="BC986" s="592"/>
      <c r="BD986" s="592"/>
      <c r="BE986" s="592"/>
      <c r="BF986" s="592"/>
      <c r="BG986" s="592"/>
      <c r="BH986" s="592"/>
    </row>
    <row r="987" spans="1:60" ht="12" customHeight="1">
      <c r="A987" s="600">
        <v>984</v>
      </c>
      <c r="B987" s="600" t="s">
        <v>62</v>
      </c>
      <c r="C987" s="601" t="s">
        <v>267</v>
      </c>
      <c r="D987" s="602">
        <v>45177</v>
      </c>
      <c r="E987" s="600" t="s">
        <v>10495</v>
      </c>
      <c r="F987" s="603" t="s">
        <v>1605</v>
      </c>
      <c r="G987" s="603" t="s">
        <v>1604</v>
      </c>
      <c r="H987" s="603" t="s">
        <v>1602</v>
      </c>
      <c r="I987" s="600"/>
      <c r="J987" s="600"/>
      <c r="K987" s="600" t="s">
        <v>10495</v>
      </c>
      <c r="L987" s="606" t="s">
        <v>908</v>
      </c>
      <c r="M987"/>
      <c r="N987" s="972"/>
      <c r="O987" s="603"/>
      <c r="P987" s="625"/>
      <c r="Q987" s="625"/>
      <c r="R987" s="600">
        <f t="shared" si="15"/>
        <v>0</v>
      </c>
      <c r="S987" s="600"/>
      <c r="T987" s="607" t="str">
        <f>VLOOKUP(cppm_pr[[#This Row],[Status]],'All Link_LOV'!$I$32:$K$72,2,0)</f>
        <v>PO Issued</v>
      </c>
      <c r="U987" s="607" t="s">
        <v>105</v>
      </c>
      <c r="V987" s="603">
        <v>7</v>
      </c>
      <c r="W987" s="607"/>
      <c r="X987" s="603"/>
      <c r="Y987" s="603"/>
      <c r="Z987" s="608">
        <v>45175.594548611101</v>
      </c>
      <c r="AA987" s="603" t="s">
        <v>1581</v>
      </c>
      <c r="AB987" s="606"/>
      <c r="AC987" s="677"/>
      <c r="AD987" s="603"/>
      <c r="AE987" s="603"/>
      <c r="AF987" s="603" t="s">
        <v>398</v>
      </c>
      <c r="AG987" s="603" t="s">
        <v>491</v>
      </c>
      <c r="AH987" s="736" t="s">
        <v>1603</v>
      </c>
      <c r="AI987" s="600" t="str">
        <f>IFERROR(VLOOKUP(cppm_pr[[#This Row],[Order Number]],SPHERE!C:CC,39,0),"")</f>
        <v/>
      </c>
      <c r="AJ987" s="600" t="str">
        <f>IFERROR(VLOOKUP(cppm_pr[[#This Row],[Order Number]],'DC TM ONE'!B:CN,42,0),"")</f>
        <v/>
      </c>
      <c r="AK987" s="736"/>
      <c r="AL987" s="693"/>
      <c r="AM987" s="603"/>
      <c r="AN987" s="603"/>
      <c r="AO987" s="737"/>
      <c r="AP987" s="603"/>
      <c r="AQ987" s="738"/>
      <c r="AR987" s="612" t="s">
        <v>1589</v>
      </c>
      <c r="AS987" s="603" t="s">
        <v>1588</v>
      </c>
      <c r="AT987" s="738"/>
      <c r="AU987" s="603" t="s">
        <v>1587</v>
      </c>
      <c r="AV987" s="603"/>
      <c r="AW987" s="603"/>
      <c r="AX987" s="603"/>
      <c r="AY987" s="603" t="s">
        <v>1554</v>
      </c>
      <c r="AZ987" s="603" t="s">
        <v>1588</v>
      </c>
      <c r="BA987" s="603">
        <v>0</v>
      </c>
      <c r="BB987" s="603" t="s">
        <v>1589</v>
      </c>
      <c r="BC987" s="603"/>
      <c r="BD987" s="603"/>
      <c r="BE987" s="603"/>
      <c r="BF987" s="603"/>
      <c r="BG987" s="603"/>
      <c r="BH987" s="603"/>
    </row>
    <row r="988" spans="1:60" s="180" customFormat="1" ht="12" customHeight="1">
      <c r="A988" s="641">
        <v>985</v>
      </c>
      <c r="B988" s="641"/>
      <c r="C988" s="590" t="s">
        <v>256</v>
      </c>
      <c r="D988" s="640">
        <v>45177</v>
      </c>
      <c r="E988" s="589" t="s">
        <v>10496</v>
      </c>
      <c r="F988" s="643" t="s">
        <v>1613</v>
      </c>
      <c r="G988" s="643" t="s">
        <v>1612</v>
      </c>
      <c r="H988" s="643" t="s">
        <v>1610</v>
      </c>
      <c r="I988" s="589"/>
      <c r="J988" s="641"/>
      <c r="K988" s="642"/>
      <c r="L988" s="648" t="s">
        <v>1492</v>
      </c>
      <c r="M988" s="993"/>
      <c r="N988" s="1057"/>
      <c r="O988" s="643"/>
      <c r="P988" s="655"/>
      <c r="Q988" s="655"/>
      <c r="R988" s="589">
        <f t="shared" si="15"/>
        <v>0</v>
      </c>
      <c r="S988" s="589"/>
      <c r="T988" s="645" t="str">
        <f>VLOOKUP(cppm_pr[[#This Row],[Status]],'All Link_LOV'!$I$32:$K$72,2,0)</f>
        <v>PO Issued / Not Require LOR</v>
      </c>
      <c r="U988" s="645" t="s">
        <v>105</v>
      </c>
      <c r="V988" s="643">
        <v>8</v>
      </c>
      <c r="W988" s="645"/>
      <c r="X988" s="643"/>
      <c r="Y988" s="643"/>
      <c r="Z988" s="646">
        <v>45175.6035416667</v>
      </c>
      <c r="AA988" s="643" t="s">
        <v>1608</v>
      </c>
      <c r="AB988" s="648"/>
      <c r="AC988" s="739"/>
      <c r="AD988" s="643"/>
      <c r="AE988" s="643"/>
      <c r="AF988" s="643" t="s">
        <v>397</v>
      </c>
      <c r="AG988" s="592" t="s">
        <v>501</v>
      </c>
      <c r="AH988" s="740" t="s">
        <v>1611</v>
      </c>
      <c r="AI988" s="600" t="str">
        <f>IFERROR(VLOOKUP(cppm_pr[[#This Row],[Order Number]],SPHERE!C:CC,39,0),"")</f>
        <v/>
      </c>
      <c r="AJ988" s="600" t="str">
        <f>IFERROR(VLOOKUP(cppm_pr[[#This Row],[Order Number]],'DC TM ONE'!B:CN,42,0),"")</f>
        <v/>
      </c>
      <c r="AK988" s="740"/>
      <c r="AL988" s="741"/>
      <c r="AM988" s="643"/>
      <c r="AN988" s="643"/>
      <c r="AO988" s="742"/>
      <c r="AP988" s="643"/>
      <c r="AQ988" s="743"/>
      <c r="AR988" s="744" t="s">
        <v>1618</v>
      </c>
      <c r="AS988" s="643" t="s">
        <v>1616</v>
      </c>
      <c r="AT988" s="743"/>
      <c r="AU988" s="643" t="s">
        <v>1615</v>
      </c>
      <c r="AV988" s="643"/>
      <c r="AW988" s="643"/>
      <c r="AX988" s="643"/>
      <c r="AY988" s="643" t="s">
        <v>1554</v>
      </c>
      <c r="AZ988" s="643" t="s">
        <v>1616</v>
      </c>
      <c r="BA988" s="643" t="s">
        <v>1617</v>
      </c>
      <c r="BB988" s="643" t="s">
        <v>1618</v>
      </c>
      <c r="BC988" s="643"/>
      <c r="BD988" s="643"/>
      <c r="BE988" s="643"/>
      <c r="BF988" s="643"/>
      <c r="BG988" s="643"/>
      <c r="BH988" s="643"/>
    </row>
    <row r="989" spans="1:60" ht="12" customHeight="1">
      <c r="A989" s="600">
        <v>986</v>
      </c>
      <c r="B989" s="600" t="s">
        <v>447</v>
      </c>
      <c r="C989" s="601" t="s">
        <v>267</v>
      </c>
      <c r="D989" s="602">
        <v>45194</v>
      </c>
      <c r="E989" s="600" t="s">
        <v>10497</v>
      </c>
      <c r="F989" s="603" t="s">
        <v>1624</v>
      </c>
      <c r="G989" s="603" t="s">
        <v>1623</v>
      </c>
      <c r="H989" s="603" t="s">
        <v>1621</v>
      </c>
      <c r="I989" s="600" t="s">
        <v>1619</v>
      </c>
      <c r="J989" s="600"/>
      <c r="K989" s="611" t="s">
        <v>10498</v>
      </c>
      <c r="L989" s="606" t="s">
        <v>2603</v>
      </c>
      <c r="M989" s="986"/>
      <c r="N989" s="972"/>
      <c r="O989" s="603"/>
      <c r="P989" s="625"/>
      <c r="Q989" s="625"/>
      <c r="R989" s="600">
        <f t="shared" si="15"/>
        <v>0</v>
      </c>
      <c r="S989" s="600"/>
      <c r="T989" s="607" t="str">
        <f>VLOOKUP(cppm_pr[[#This Row],[Status]],'All Link_LOV'!$I$32:$K$72,2,0)</f>
        <v>PO Issued</v>
      </c>
      <c r="U989" s="607" t="s">
        <v>105</v>
      </c>
      <c r="V989" s="603">
        <v>9</v>
      </c>
      <c r="W989" s="607"/>
      <c r="X989" s="603"/>
      <c r="Y989" s="603"/>
      <c r="Z989" s="608">
        <v>45175.608726851897</v>
      </c>
      <c r="AA989" s="603" t="s">
        <v>1620</v>
      </c>
      <c r="AB989" s="606"/>
      <c r="AC989" s="677"/>
      <c r="AD989" s="603"/>
      <c r="AE989" s="603"/>
      <c r="AF989" s="603" t="s">
        <v>1572</v>
      </c>
      <c r="AG989" s="603" t="s">
        <v>492</v>
      </c>
      <c r="AH989" s="736" t="s">
        <v>1622</v>
      </c>
      <c r="AI989" s="600" t="str">
        <f>IFERROR(VLOOKUP(cppm_pr[[#This Row],[Order Number]],SPHERE!C:CC,39,0),"")</f>
        <v/>
      </c>
      <c r="AJ989" s="600" t="str">
        <f>IFERROR(VLOOKUP(cppm_pr[[#This Row],[Order Number]],'DC TM ONE'!B:CN,42,0),"")</f>
        <v/>
      </c>
      <c r="AK989" s="736"/>
      <c r="AL989" s="693"/>
      <c r="AM989" s="603"/>
      <c r="AN989" s="603"/>
      <c r="AO989" s="737"/>
      <c r="AP989" s="603"/>
      <c r="AQ989" s="738"/>
      <c r="AR989" s="612" t="s">
        <v>1628</v>
      </c>
      <c r="AS989" s="603" t="s">
        <v>1627</v>
      </c>
      <c r="AT989" s="738"/>
      <c r="AU989" s="603" t="s">
        <v>1626</v>
      </c>
      <c r="AV989" s="603"/>
      <c r="AW989" s="603"/>
      <c r="AX989" s="603"/>
      <c r="AY989" s="603" t="s">
        <v>1554</v>
      </c>
      <c r="AZ989" s="603" t="s">
        <v>1627</v>
      </c>
      <c r="BA989" s="603">
        <v>0</v>
      </c>
      <c r="BB989" s="603" t="s">
        <v>1628</v>
      </c>
      <c r="BC989" s="603"/>
      <c r="BD989" s="603"/>
      <c r="BE989" s="603"/>
      <c r="BF989" s="603"/>
      <c r="BG989" s="603"/>
      <c r="BH989" s="603"/>
    </row>
    <row r="990" spans="1:60" ht="12" customHeight="1">
      <c r="A990" s="641">
        <v>987</v>
      </c>
      <c r="B990" s="641" t="s">
        <v>460</v>
      </c>
      <c r="C990" s="590" t="s">
        <v>269</v>
      </c>
      <c r="D990" s="591"/>
      <c r="E990" s="589" t="s">
        <v>10499</v>
      </c>
      <c r="F990" s="592" t="s">
        <v>1634</v>
      </c>
      <c r="G990" s="592" t="s">
        <v>1633</v>
      </c>
      <c r="H990" s="592" t="s">
        <v>1631</v>
      </c>
      <c r="I990" s="589"/>
      <c r="J990" s="589"/>
      <c r="K990" s="593"/>
      <c r="L990" s="595" t="s">
        <v>3189</v>
      </c>
      <c r="M990" s="985"/>
      <c r="N990" s="972"/>
      <c r="O990" s="592"/>
      <c r="P990" s="655"/>
      <c r="Q990" s="655"/>
      <c r="R990" s="589">
        <f t="shared" si="15"/>
        <v>0</v>
      </c>
      <c r="S990" s="589"/>
      <c r="T990" s="596" t="str">
        <f>VLOOKUP(cppm_pr[[#This Row],[Status]],'All Link_LOV'!$I$32:$K$72,2,0)</f>
        <v>Insufficient Budget</v>
      </c>
      <c r="U990" s="596" t="s">
        <v>105</v>
      </c>
      <c r="V990" s="592">
        <v>10</v>
      </c>
      <c r="W990" s="596"/>
      <c r="X990" s="592"/>
      <c r="Y990" s="592"/>
      <c r="Z990" s="597">
        <v>45175.609097222201</v>
      </c>
      <c r="AA990" s="592" t="s">
        <v>1630</v>
      </c>
      <c r="AB990" s="595"/>
      <c r="AC990" s="677"/>
      <c r="AD990" s="592"/>
      <c r="AE990" s="592"/>
      <c r="AF990" s="592" t="s">
        <v>397</v>
      </c>
      <c r="AG990" s="592" t="s">
        <v>501</v>
      </c>
      <c r="AH990" s="612" t="s">
        <v>1632</v>
      </c>
      <c r="AI990" s="600" t="str">
        <f>IFERROR(VLOOKUP(cppm_pr[[#This Row],[Order Number]],SPHERE!C:CC,39,0),"")</f>
        <v/>
      </c>
      <c r="AJ990" s="600" t="str">
        <f>IFERROR(VLOOKUP(cppm_pr[[#This Row],[Order Number]],'DC TM ONE'!B:CN,42,0),"")</f>
        <v/>
      </c>
      <c r="AK990" s="612"/>
      <c r="AL990" s="693"/>
      <c r="AM990" s="592"/>
      <c r="AN990" s="592"/>
      <c r="AO990" s="737"/>
      <c r="AP990" s="592"/>
      <c r="AQ990" s="735"/>
      <c r="AR990" s="612" t="s">
        <v>1638</v>
      </c>
      <c r="AS990" s="592" t="s">
        <v>1637</v>
      </c>
      <c r="AT990" s="735"/>
      <c r="AU990" s="592" t="s">
        <v>1636</v>
      </c>
      <c r="AV990" s="592"/>
      <c r="AW990" s="592"/>
      <c r="AX990" s="592"/>
      <c r="AY990" s="592" t="s">
        <v>1554</v>
      </c>
      <c r="AZ990" s="592" t="s">
        <v>1637</v>
      </c>
      <c r="BA990" s="592">
        <v>0</v>
      </c>
      <c r="BB990" s="592" t="s">
        <v>1638</v>
      </c>
      <c r="BC990" s="592"/>
      <c r="BD990" s="592"/>
      <c r="BE990" s="592"/>
      <c r="BF990" s="592"/>
      <c r="BG990" s="592"/>
      <c r="BH990" s="592"/>
    </row>
    <row r="991" spans="1:60" ht="12" customHeight="1">
      <c r="A991" s="600">
        <v>988</v>
      </c>
      <c r="B991" s="600" t="s">
        <v>66</v>
      </c>
      <c r="C991" s="601" t="s">
        <v>267</v>
      </c>
      <c r="D991" s="602"/>
      <c r="E991" s="600" t="s">
        <v>7618</v>
      </c>
      <c r="F991" s="603" t="s">
        <v>1274</v>
      </c>
      <c r="G991" s="603" t="s">
        <v>1642</v>
      </c>
      <c r="H991" s="603" t="s">
        <v>1271</v>
      </c>
      <c r="I991" s="600" t="s">
        <v>1639</v>
      </c>
      <c r="J991" s="600"/>
      <c r="K991" s="611"/>
      <c r="L991" s="606" t="s">
        <v>908</v>
      </c>
      <c r="M991" s="986"/>
      <c r="N991" s="972"/>
      <c r="O991" s="603"/>
      <c r="P991" s="625"/>
      <c r="Q991" s="625"/>
      <c r="R991" s="600">
        <f t="shared" si="15"/>
        <v>0</v>
      </c>
      <c r="S991" s="600"/>
      <c r="T991" s="607" t="str">
        <f>VLOOKUP(cppm_pr[[#This Row],[Status]],'All Link_LOV'!$I$32:$K$72,2,0)</f>
        <v>PO Issued</v>
      </c>
      <c r="U991" s="607" t="s">
        <v>105</v>
      </c>
      <c r="V991" s="603">
        <v>11</v>
      </c>
      <c r="W991" s="607"/>
      <c r="X991" s="603"/>
      <c r="Y991" s="603"/>
      <c r="Z991" s="608">
        <v>45175.609953703701</v>
      </c>
      <c r="AA991" s="603" t="s">
        <v>1641</v>
      </c>
      <c r="AB991" s="606"/>
      <c r="AC991" s="677"/>
      <c r="AD991" s="603"/>
      <c r="AE991" s="603"/>
      <c r="AF991" s="603" t="s">
        <v>398</v>
      </c>
      <c r="AG991" s="603" t="s">
        <v>488</v>
      </c>
      <c r="AH991" s="736" t="s">
        <v>1270</v>
      </c>
      <c r="AI991" s="600" t="str">
        <f>IFERROR(VLOOKUP(cppm_pr[[#This Row],[Order Number]],SPHERE!C:CC,39,0),"")</f>
        <v/>
      </c>
      <c r="AJ991" s="600" t="str">
        <f>IFERROR(VLOOKUP(cppm_pr[[#This Row],[Order Number]],'DC TM ONE'!B:CN,42,0),"")</f>
        <v/>
      </c>
      <c r="AK991" s="736"/>
      <c r="AL991" s="693"/>
      <c r="AM991" s="603"/>
      <c r="AN991" s="603"/>
      <c r="AO991" s="737"/>
      <c r="AP991" s="603"/>
      <c r="AQ991" s="738"/>
      <c r="AR991" s="612" t="s">
        <v>1644</v>
      </c>
      <c r="AS991" s="603" t="s">
        <v>1506</v>
      </c>
      <c r="AT991" s="738"/>
      <c r="AU991" s="603" t="s">
        <v>1643</v>
      </c>
      <c r="AV991" s="603"/>
      <c r="AW991" s="603"/>
      <c r="AX991" s="603"/>
      <c r="AY991" s="603" t="s">
        <v>1554</v>
      </c>
      <c r="AZ991" s="603" t="s">
        <v>1506</v>
      </c>
      <c r="BA991" s="603">
        <v>0</v>
      </c>
      <c r="BB991" s="603" t="s">
        <v>1644</v>
      </c>
      <c r="BC991" s="603"/>
      <c r="BD991" s="603"/>
      <c r="BE991" s="603"/>
      <c r="BF991" s="603"/>
      <c r="BG991" s="603"/>
      <c r="BH991" s="603"/>
    </row>
    <row r="992" spans="1:60" ht="12" customHeight="1">
      <c r="A992" s="589">
        <v>989</v>
      </c>
      <c r="B992" s="589" t="s">
        <v>429</v>
      </c>
      <c r="C992" s="590" t="s">
        <v>254</v>
      </c>
      <c r="D992" s="591"/>
      <c r="E992" s="589" t="s">
        <v>6058</v>
      </c>
      <c r="F992" s="592" t="s">
        <v>1624</v>
      </c>
      <c r="G992" s="592" t="s">
        <v>1623</v>
      </c>
      <c r="H992" s="592" t="s">
        <v>1621</v>
      </c>
      <c r="I992" s="589"/>
      <c r="J992" s="589"/>
      <c r="K992" s="593"/>
      <c r="L992" s="595" t="s">
        <v>2603</v>
      </c>
      <c r="M992" s="985"/>
      <c r="N992" s="972"/>
      <c r="O992" s="592"/>
      <c r="P992" s="655"/>
      <c r="Q992" s="655"/>
      <c r="R992" s="589">
        <f t="shared" si="15"/>
        <v>0</v>
      </c>
      <c r="S992" s="589"/>
      <c r="T992" s="596" t="str">
        <f>VLOOKUP(cppm_pr[[#This Row],[Status]],'All Link_LOV'!$I$32:$K$72,2,0)</f>
        <v>PO Issued</v>
      </c>
      <c r="U992" s="596" t="s">
        <v>706</v>
      </c>
      <c r="V992" s="592">
        <v>12</v>
      </c>
      <c r="W992" s="596"/>
      <c r="X992" s="592"/>
      <c r="Y992" s="592"/>
      <c r="Z992" s="597">
        <v>45175.6191666667</v>
      </c>
      <c r="AA992" s="592" t="s">
        <v>1620</v>
      </c>
      <c r="AB992" s="595"/>
      <c r="AC992" s="677"/>
      <c r="AD992" s="592"/>
      <c r="AE992" s="592"/>
      <c r="AF992" s="592" t="s">
        <v>1572</v>
      </c>
      <c r="AG992" s="592" t="s">
        <v>492</v>
      </c>
      <c r="AH992" s="612" t="s">
        <v>1622</v>
      </c>
      <c r="AI992" s="600" t="str">
        <f>IFERROR(VLOOKUP(cppm_pr[[#This Row],[Order Number]],SPHERE!C:CC,39,0),"")</f>
        <v/>
      </c>
      <c r="AJ992" s="600" t="str">
        <f>IFERROR(VLOOKUP(cppm_pr[[#This Row],[Order Number]],'DC TM ONE'!B:CN,42,0),"")</f>
        <v/>
      </c>
      <c r="AK992" s="612"/>
      <c r="AL992" s="693"/>
      <c r="AM992" s="592"/>
      <c r="AN992" s="592"/>
      <c r="AO992" s="737"/>
      <c r="AP992" s="592"/>
      <c r="AQ992" s="735"/>
      <c r="AR992" s="612" t="s">
        <v>1647</v>
      </c>
      <c r="AS992" s="592" t="s">
        <v>1646</v>
      </c>
      <c r="AT992" s="735"/>
      <c r="AU992" s="592" t="s">
        <v>1626</v>
      </c>
      <c r="AV992" s="592"/>
      <c r="AW992" s="592"/>
      <c r="AX992" s="592"/>
      <c r="AY992" s="592" t="s">
        <v>1554</v>
      </c>
      <c r="AZ992" s="592" t="s">
        <v>1646</v>
      </c>
      <c r="BA992" s="592">
        <v>0</v>
      </c>
      <c r="BB992" s="592" t="s">
        <v>1647</v>
      </c>
      <c r="BC992" s="592"/>
      <c r="BD992" s="592"/>
      <c r="BE992" s="592"/>
      <c r="BF992" s="592"/>
      <c r="BG992" s="592"/>
      <c r="BH992" s="592"/>
    </row>
    <row r="993" spans="1:60" s="180" customFormat="1" ht="12" customHeight="1">
      <c r="A993" s="617">
        <v>990</v>
      </c>
      <c r="B993" s="617" t="s">
        <v>72</v>
      </c>
      <c r="C993" s="601" t="s">
        <v>208</v>
      </c>
      <c r="D993" s="615">
        <v>45195</v>
      </c>
      <c r="E993" s="600" t="s">
        <v>6058</v>
      </c>
      <c r="F993" s="620" t="s">
        <v>1653</v>
      </c>
      <c r="G993" s="620" t="s">
        <v>1652</v>
      </c>
      <c r="H993" s="620" t="s">
        <v>1650</v>
      </c>
      <c r="I993" s="617" t="s">
        <v>1648</v>
      </c>
      <c r="J993" s="617"/>
      <c r="K993" s="616"/>
      <c r="L993" s="622" t="s">
        <v>52</v>
      </c>
      <c r="M993" s="971"/>
      <c r="N993" s="1057"/>
      <c r="O993" s="620"/>
      <c r="P993" s="618"/>
      <c r="Q993" s="618"/>
      <c r="R993" s="617">
        <f t="shared" si="15"/>
        <v>0</v>
      </c>
      <c r="S993" s="617"/>
      <c r="T993" s="619" t="str">
        <f>VLOOKUP(cppm_pr[[#This Row],[Status]],'All Link_LOV'!$I$32:$K$72,2,0)</f>
        <v>Pending TP Submission</v>
      </c>
      <c r="U993" s="619" t="s">
        <v>105</v>
      </c>
      <c r="V993" s="620">
        <v>13</v>
      </c>
      <c r="W993" s="619"/>
      <c r="X993" s="620"/>
      <c r="Y993" s="620"/>
      <c r="Z993" s="621">
        <v>45175.619988425897</v>
      </c>
      <c r="AA993" s="620" t="s">
        <v>1649</v>
      </c>
      <c r="AB993" s="622"/>
      <c r="AC993" s="739"/>
      <c r="AD993" s="620"/>
      <c r="AE993" s="620"/>
      <c r="AF993" s="620" t="s">
        <v>398</v>
      </c>
      <c r="AG993" s="620" t="s">
        <v>491</v>
      </c>
      <c r="AH993" s="740" t="s">
        <v>1651</v>
      </c>
      <c r="AI993" s="600" t="str">
        <f>IFERROR(VLOOKUP(cppm_pr[[#This Row],[Order Number]],SPHERE!C:CC,39,0),"")</f>
        <v/>
      </c>
      <c r="AJ993" s="600" t="str">
        <f>IFERROR(VLOOKUP(cppm_pr[[#This Row],[Order Number]],'DC TM ONE'!B:CN,42,0),"")</f>
        <v/>
      </c>
      <c r="AK993" s="740"/>
      <c r="AL993" s="741"/>
      <c r="AM993" s="620"/>
      <c r="AN993" s="620"/>
      <c r="AO993" s="742"/>
      <c r="AP993" s="620"/>
      <c r="AQ993" s="745"/>
      <c r="AR993" s="744" t="s">
        <v>1658</v>
      </c>
      <c r="AS993" s="620" t="s">
        <v>1656</v>
      </c>
      <c r="AT993" s="745"/>
      <c r="AU993" s="620" t="s">
        <v>1655</v>
      </c>
      <c r="AV993" s="620"/>
      <c r="AW993" s="620"/>
      <c r="AX993" s="620"/>
      <c r="AY993" s="620" t="s">
        <v>1554</v>
      </c>
      <c r="AZ993" s="620" t="s">
        <v>1656</v>
      </c>
      <c r="BA993" s="620" t="s">
        <v>1657</v>
      </c>
      <c r="BB993" s="620" t="s">
        <v>1658</v>
      </c>
      <c r="BC993" s="620"/>
      <c r="BD993" s="620"/>
      <c r="BE993" s="620"/>
      <c r="BF993" s="620"/>
      <c r="BG993" s="620"/>
      <c r="BH993" s="620"/>
    </row>
    <row r="994" spans="1:60" ht="12" customHeight="1">
      <c r="A994" s="641">
        <v>991</v>
      </c>
      <c r="B994" s="641" t="s">
        <v>460</v>
      </c>
      <c r="C994" s="590" t="s">
        <v>269</v>
      </c>
      <c r="D994" s="591"/>
      <c r="E994" s="589" t="s">
        <v>10499</v>
      </c>
      <c r="F994" s="592" t="s">
        <v>1634</v>
      </c>
      <c r="G994" s="592" t="s">
        <v>1633</v>
      </c>
      <c r="H994" s="592" t="s">
        <v>1631</v>
      </c>
      <c r="I994" s="589"/>
      <c r="J994" s="589"/>
      <c r="K994" s="593"/>
      <c r="L994" s="595" t="s">
        <v>3189</v>
      </c>
      <c r="M994" s="985"/>
      <c r="N994" s="972"/>
      <c r="O994" s="592"/>
      <c r="P994" s="655"/>
      <c r="Q994" s="655"/>
      <c r="R994" s="589">
        <f t="shared" si="15"/>
        <v>0</v>
      </c>
      <c r="S994" s="589"/>
      <c r="T994" s="596" t="str">
        <f>VLOOKUP(cppm_pr[[#This Row],[Status]],'All Link_LOV'!$I$32:$K$72,2,0)</f>
        <v>Insufficient Budget</v>
      </c>
      <c r="U994" s="596" t="s">
        <v>105</v>
      </c>
      <c r="V994" s="592">
        <v>14</v>
      </c>
      <c r="W994" s="596"/>
      <c r="X994" s="592"/>
      <c r="Y994" s="592"/>
      <c r="Z994" s="597">
        <v>45175.621712963002</v>
      </c>
      <c r="AA994" s="592" t="s">
        <v>1630</v>
      </c>
      <c r="AB994" s="595"/>
      <c r="AC994" s="677"/>
      <c r="AD994" s="592"/>
      <c r="AE994" s="592"/>
      <c r="AF994" s="592" t="s">
        <v>397</v>
      </c>
      <c r="AG994" s="592" t="s">
        <v>501</v>
      </c>
      <c r="AH994" s="612" t="s">
        <v>1632</v>
      </c>
      <c r="AI994" s="600" t="str">
        <f>IFERROR(VLOOKUP(cppm_pr[[#This Row],[Order Number]],SPHERE!C:CC,39,0),"")</f>
        <v/>
      </c>
      <c r="AJ994" s="600" t="str">
        <f>IFERROR(VLOOKUP(cppm_pr[[#This Row],[Order Number]],'DC TM ONE'!B:CN,42,0),"")</f>
        <v/>
      </c>
      <c r="AK994" s="612"/>
      <c r="AL994" s="693"/>
      <c r="AM994" s="592"/>
      <c r="AN994" s="592"/>
      <c r="AO994" s="737"/>
      <c r="AP994" s="592"/>
      <c r="AQ994" s="735"/>
      <c r="AR994" s="612" t="s">
        <v>1661</v>
      </c>
      <c r="AS994" s="592" t="s">
        <v>1660</v>
      </c>
      <c r="AT994" s="735"/>
      <c r="AU994" s="592" t="s">
        <v>1659</v>
      </c>
      <c r="AV994" s="592"/>
      <c r="AW994" s="592"/>
      <c r="AX994" s="592"/>
      <c r="AY994" s="592" t="s">
        <v>1554</v>
      </c>
      <c r="AZ994" s="592" t="s">
        <v>1660</v>
      </c>
      <c r="BA994" s="592">
        <v>0</v>
      </c>
      <c r="BB994" s="592" t="s">
        <v>1661</v>
      </c>
      <c r="BC994" s="592"/>
      <c r="BD994" s="592"/>
      <c r="BE994" s="592"/>
      <c r="BF994" s="592"/>
      <c r="BG994" s="592"/>
      <c r="BH994" s="592"/>
    </row>
    <row r="995" spans="1:60" ht="12" customHeight="1">
      <c r="A995" s="600">
        <v>992</v>
      </c>
      <c r="B995" s="600"/>
      <c r="C995" s="601" t="s">
        <v>207</v>
      </c>
      <c r="D995" s="602"/>
      <c r="E995" s="600" t="s">
        <v>6058</v>
      </c>
      <c r="F995" s="603" t="s">
        <v>1666</v>
      </c>
      <c r="G995" s="603" t="s">
        <v>1665</v>
      </c>
      <c r="H995" s="603" t="s">
        <v>1663</v>
      </c>
      <c r="I995" s="600"/>
      <c r="J995" s="600"/>
      <c r="K995" s="611"/>
      <c r="L995" s="606" t="s">
        <v>1552</v>
      </c>
      <c r="M995" s="986"/>
      <c r="N995" s="972"/>
      <c r="O995" s="603"/>
      <c r="P995" s="625"/>
      <c r="Q995" s="625"/>
      <c r="R995" s="600">
        <f t="shared" si="15"/>
        <v>0</v>
      </c>
      <c r="S995" s="600"/>
      <c r="T995" s="607" t="str">
        <f>VLOOKUP(cppm_pr[[#This Row],[Status]],'All Link_LOV'!$I$32:$K$72,2,0)</f>
        <v>New Request PR</v>
      </c>
      <c r="U995" s="607" t="s">
        <v>105</v>
      </c>
      <c r="V995" s="603">
        <v>15</v>
      </c>
      <c r="W995" s="607"/>
      <c r="X995" s="603"/>
      <c r="Y995" s="603"/>
      <c r="Z995" s="608">
        <v>45175.623414351903</v>
      </c>
      <c r="AA995" s="603" t="s">
        <v>1662</v>
      </c>
      <c r="AB995" s="606"/>
      <c r="AC995" s="677"/>
      <c r="AD995" s="603"/>
      <c r="AE995" s="603"/>
      <c r="AF995" s="603" t="s">
        <v>399</v>
      </c>
      <c r="AG995" s="603" t="s">
        <v>491</v>
      </c>
      <c r="AH995" s="736" t="s">
        <v>1664</v>
      </c>
      <c r="AI995" s="600" t="str">
        <f>IFERROR(VLOOKUP(cppm_pr[[#This Row],[Order Number]],SPHERE!C:CC,39,0),"")</f>
        <v/>
      </c>
      <c r="AJ995" s="600" t="str">
        <f>IFERROR(VLOOKUP(cppm_pr[[#This Row],[Order Number]],'DC TM ONE'!B:CN,42,0),"")</f>
        <v/>
      </c>
      <c r="AK995" s="736"/>
      <c r="AL995" s="693"/>
      <c r="AM995" s="603"/>
      <c r="AN995" s="603"/>
      <c r="AO995" s="737"/>
      <c r="AP995" s="603"/>
      <c r="AQ995" s="738"/>
      <c r="AR995" s="612"/>
      <c r="AS995" s="603"/>
      <c r="AT995" s="738"/>
      <c r="AU995" s="603" t="s">
        <v>1667</v>
      </c>
      <c r="AV995" s="603"/>
      <c r="AW995" s="603"/>
      <c r="AX995" s="603"/>
      <c r="AY995" s="603" t="s">
        <v>1579</v>
      </c>
      <c r="AZ995" s="603"/>
      <c r="BA995" s="603"/>
      <c r="BB995" s="603"/>
      <c r="BC995" s="603"/>
      <c r="BD995" s="603"/>
      <c r="BE995" s="603"/>
      <c r="BF995" s="603"/>
      <c r="BG995" s="603"/>
      <c r="BH995" s="603"/>
    </row>
    <row r="996" spans="1:60" ht="11.25" customHeight="1">
      <c r="A996" s="589">
        <v>993</v>
      </c>
      <c r="B996" s="589" t="s">
        <v>2744</v>
      </c>
      <c r="C996" s="590" t="s">
        <v>267</v>
      </c>
      <c r="D996" s="591"/>
      <c r="E996" s="589" t="s">
        <v>10500</v>
      </c>
      <c r="F996" s="592" t="s">
        <v>1674</v>
      </c>
      <c r="G996" s="592" t="s">
        <v>1673</v>
      </c>
      <c r="H996" s="592" t="s">
        <v>1671</v>
      </c>
      <c r="I996" s="589" t="s">
        <v>1669</v>
      </c>
      <c r="J996" s="589"/>
      <c r="K996" s="1123">
        <v>4902154161</v>
      </c>
      <c r="L996" s="595" t="s">
        <v>56</v>
      </c>
      <c r="M996" s="994"/>
      <c r="N996" s="972"/>
      <c r="O996" s="592"/>
      <c r="P996" s="655"/>
      <c r="Q996" s="655"/>
      <c r="R996" s="589">
        <f t="shared" si="15"/>
        <v>0</v>
      </c>
      <c r="S996" s="589"/>
      <c r="T996" s="596" t="str">
        <f>VLOOKUP(cppm_pr[[#This Row],[Status]],'All Link_LOV'!$I$32:$K$72,2,0)</f>
        <v>PO Issued</v>
      </c>
      <c r="U996" s="596" t="s">
        <v>105</v>
      </c>
      <c r="V996" s="592">
        <v>16</v>
      </c>
      <c r="W996" s="596"/>
      <c r="X996" s="592"/>
      <c r="Y996" s="592"/>
      <c r="Z996" s="597">
        <v>45175.631631944401</v>
      </c>
      <c r="AA996" s="592" t="s">
        <v>1670</v>
      </c>
      <c r="AB996" s="595"/>
      <c r="AC996" s="677"/>
      <c r="AD996" s="592"/>
      <c r="AE996" s="592"/>
      <c r="AF996" s="592" t="s">
        <v>398</v>
      </c>
      <c r="AG996" s="592" t="s">
        <v>491</v>
      </c>
      <c r="AH996" s="708" t="s">
        <v>1672</v>
      </c>
      <c r="AI996" s="600" t="str">
        <f>IFERROR(VLOOKUP(cppm_pr[[#This Row],[Order Number]],SPHERE!C:CC,39,0),"")</f>
        <v/>
      </c>
      <c r="AJ996" s="600" t="str">
        <f>IFERROR(VLOOKUP(cppm_pr[[#This Row],[Order Number]],'DC TM ONE'!B:CN,42,0),"")</f>
        <v/>
      </c>
      <c r="AK996" s="708"/>
      <c r="AL996" s="693"/>
      <c r="AM996" s="592" t="s">
        <v>7734</v>
      </c>
      <c r="AN996" s="592"/>
      <c r="AO996" s="737" t="s">
        <v>1669</v>
      </c>
      <c r="AP996" s="592"/>
      <c r="AQ996" s="735"/>
      <c r="AR996" s="612"/>
      <c r="AS996" s="592"/>
      <c r="AT996" s="735"/>
      <c r="AU996" s="592" t="s">
        <v>1676</v>
      </c>
      <c r="AV996" s="592"/>
      <c r="AW996" s="592"/>
      <c r="AX996" s="592"/>
      <c r="AY996" s="592" t="s">
        <v>1579</v>
      </c>
      <c r="AZ996" s="592"/>
      <c r="BA996" s="592"/>
      <c r="BB996" s="592"/>
      <c r="BC996" s="592"/>
      <c r="BD996" s="592"/>
      <c r="BE996" s="592"/>
      <c r="BF996" s="592"/>
      <c r="BG996" s="592"/>
      <c r="BH996" s="592"/>
    </row>
    <row r="997" spans="1:60" ht="12" customHeight="1">
      <c r="A997" s="600">
        <v>994</v>
      </c>
      <c r="B997" s="600" t="s">
        <v>2744</v>
      </c>
      <c r="C997" s="601" t="s">
        <v>267</v>
      </c>
      <c r="D997" s="602"/>
      <c r="E997" s="600" t="s">
        <v>10501</v>
      </c>
      <c r="F997" s="603" t="s">
        <v>1681</v>
      </c>
      <c r="G997" s="603" t="s">
        <v>1680</v>
      </c>
      <c r="H997" s="603" t="s">
        <v>1678</v>
      </c>
      <c r="I997" s="600" t="s">
        <v>1677</v>
      </c>
      <c r="J997" s="600"/>
      <c r="K997" s="663">
        <v>4902153352</v>
      </c>
      <c r="L997" s="606" t="s">
        <v>56</v>
      </c>
      <c r="M997" s="1"/>
      <c r="N997" s="972"/>
      <c r="O997" s="603"/>
      <c r="P997" s="625"/>
      <c r="Q997" s="625"/>
      <c r="R997" s="600">
        <f t="shared" si="15"/>
        <v>0</v>
      </c>
      <c r="S997" s="600"/>
      <c r="T997" s="607" t="str">
        <f>VLOOKUP(cppm_pr[[#This Row],[Status]],'All Link_LOV'!$I$32:$K$72,2,0)</f>
        <v>PO Issued</v>
      </c>
      <c r="U997" s="607" t="s">
        <v>105</v>
      </c>
      <c r="V997" s="603">
        <v>17</v>
      </c>
      <c r="W997" s="607" t="s">
        <v>6069</v>
      </c>
      <c r="X997" s="603" t="s">
        <v>499</v>
      </c>
      <c r="Y997" s="603"/>
      <c r="Z997" s="608">
        <v>45175.6343865741</v>
      </c>
      <c r="AA997" s="603" t="s">
        <v>1670</v>
      </c>
      <c r="AB997" s="606"/>
      <c r="AC997" s="677"/>
      <c r="AD997" s="603"/>
      <c r="AE997" s="603"/>
      <c r="AF997" s="603" t="s">
        <v>399</v>
      </c>
      <c r="AG997" s="603" t="s">
        <v>491</v>
      </c>
      <c r="AH997" s="708" t="s">
        <v>1679</v>
      </c>
      <c r="AI997" s="600" t="str">
        <f>IFERROR(VLOOKUP(cppm_pr[[#This Row],[Order Number]],SPHERE!C:CC,39,0),"")</f>
        <v/>
      </c>
      <c r="AJ997" s="600" t="str">
        <f>IFERROR(VLOOKUP(cppm_pr[[#This Row],[Order Number]],'DC TM ONE'!B:CN,42,0),"")</f>
        <v/>
      </c>
      <c r="AK997" s="708"/>
      <c r="AL997" s="693"/>
      <c r="AM997" s="603" t="s">
        <v>10502</v>
      </c>
      <c r="AN997" s="603"/>
      <c r="AO997" s="737" t="s">
        <v>1677</v>
      </c>
      <c r="AP997" s="603"/>
      <c r="AQ997" s="738"/>
      <c r="AR997" s="612" t="s">
        <v>1684</v>
      </c>
      <c r="AS997" s="603" t="s">
        <v>1683</v>
      </c>
      <c r="AT997" s="738"/>
      <c r="AU997" s="603" t="s">
        <v>1682</v>
      </c>
      <c r="AV997" s="603"/>
      <c r="AW997" s="603"/>
      <c r="AX997" s="603"/>
      <c r="AY997" s="603" t="s">
        <v>1554</v>
      </c>
      <c r="AZ997" s="603" t="s">
        <v>1683</v>
      </c>
      <c r="BA997" s="603">
        <v>0</v>
      </c>
      <c r="BB997" s="603" t="s">
        <v>1684</v>
      </c>
      <c r="BC997" s="603"/>
      <c r="BD997" s="603"/>
      <c r="BE997" s="603"/>
      <c r="BF997" s="603"/>
      <c r="BG997" s="603"/>
      <c r="BH997" s="603"/>
    </row>
    <row r="998" spans="1:60" ht="12" customHeight="1">
      <c r="A998" s="589">
        <v>995</v>
      </c>
      <c r="B998" s="589" t="s">
        <v>77</v>
      </c>
      <c r="C998" s="590" t="s">
        <v>267</v>
      </c>
      <c r="D998" s="591"/>
      <c r="E998" s="589" t="s">
        <v>6058</v>
      </c>
      <c r="F998" s="592" t="s">
        <v>1690</v>
      </c>
      <c r="G998" s="592" t="s">
        <v>1689</v>
      </c>
      <c r="H998" s="592" t="s">
        <v>1687</v>
      </c>
      <c r="I998" s="589" t="s">
        <v>1685</v>
      </c>
      <c r="J998" s="589"/>
      <c r="K998" s="593"/>
      <c r="L998" s="595" t="s">
        <v>1691</v>
      </c>
      <c r="M998" s="985"/>
      <c r="N998" s="972"/>
      <c r="O998" s="592"/>
      <c r="P998" s="655"/>
      <c r="Q998" s="655"/>
      <c r="R998" s="589">
        <f t="shared" si="15"/>
        <v>0</v>
      </c>
      <c r="S998" s="589"/>
      <c r="T998" s="596" t="str">
        <f>VLOOKUP(cppm_pr[[#This Row],[Status]],'All Link_LOV'!$I$32:$K$72,2,0)</f>
        <v>PO Issued</v>
      </c>
      <c r="U998" s="596" t="s">
        <v>105</v>
      </c>
      <c r="V998" s="592">
        <v>18</v>
      </c>
      <c r="W998" s="596"/>
      <c r="X998" s="592"/>
      <c r="Y998" s="592"/>
      <c r="Z998" s="597">
        <v>45175.637083333299</v>
      </c>
      <c r="AA998" s="592" t="s">
        <v>1686</v>
      </c>
      <c r="AB998" s="595"/>
      <c r="AC998" s="677"/>
      <c r="AD998" s="592"/>
      <c r="AE998" s="592"/>
      <c r="AF998" s="592" t="s">
        <v>399</v>
      </c>
      <c r="AG998" s="592" t="s">
        <v>491</v>
      </c>
      <c r="AH998" s="612" t="s">
        <v>1688</v>
      </c>
      <c r="AI998" s="600" t="str">
        <f>IFERROR(VLOOKUP(cppm_pr[[#This Row],[Order Number]],SPHERE!C:CC,39,0),"")</f>
        <v/>
      </c>
      <c r="AJ998" s="600" t="str">
        <f>IFERROR(VLOOKUP(cppm_pr[[#This Row],[Order Number]],'DC TM ONE'!B:CN,42,0),"")</f>
        <v/>
      </c>
      <c r="AK998" s="612"/>
      <c r="AL998" s="693"/>
      <c r="AM998" s="592"/>
      <c r="AN998" s="592"/>
      <c r="AO998" s="737"/>
      <c r="AP998" s="592"/>
      <c r="AQ998" s="735"/>
      <c r="AR998" s="612" t="s">
        <v>1694</v>
      </c>
      <c r="AS998" s="592" t="s">
        <v>1693</v>
      </c>
      <c r="AT998" s="735"/>
      <c r="AU998" s="592">
        <v>7307</v>
      </c>
      <c r="AV998" s="592"/>
      <c r="AW998" s="592"/>
      <c r="AX998" s="592"/>
      <c r="AY998" s="592" t="s">
        <v>1554</v>
      </c>
      <c r="AZ998" s="592" t="s">
        <v>1693</v>
      </c>
      <c r="BA998" s="592">
        <v>0</v>
      </c>
      <c r="BB998" s="592" t="s">
        <v>1694</v>
      </c>
      <c r="BC998" s="592"/>
      <c r="BD998" s="592"/>
      <c r="BE998" s="592"/>
      <c r="BF998" s="592"/>
      <c r="BG998" s="592"/>
      <c r="BH998" s="592"/>
    </row>
    <row r="999" spans="1:60" ht="12" customHeight="1">
      <c r="A999" s="600">
        <v>996</v>
      </c>
      <c r="B999" s="600" t="s">
        <v>457</v>
      </c>
      <c r="C999" s="601" t="s">
        <v>267</v>
      </c>
      <c r="D999" s="602"/>
      <c r="E999" s="600" t="s">
        <v>10503</v>
      </c>
      <c r="F999" s="603" t="s">
        <v>1700</v>
      </c>
      <c r="G999" s="603" t="s">
        <v>1699</v>
      </c>
      <c r="H999" s="603" t="s">
        <v>1697</v>
      </c>
      <c r="I999" s="600" t="s">
        <v>1695</v>
      </c>
      <c r="J999" s="600"/>
      <c r="K999" s="611"/>
      <c r="L999" s="606" t="s">
        <v>1701</v>
      </c>
      <c r="M999" s="986"/>
      <c r="N999" s="972"/>
      <c r="O999" s="603"/>
      <c r="P999" s="625"/>
      <c r="Q999" s="625"/>
      <c r="R999" s="600">
        <f t="shared" si="15"/>
        <v>0</v>
      </c>
      <c r="S999" s="600"/>
      <c r="T999" s="607" t="str">
        <f>VLOOKUP(cppm_pr[[#This Row],[Status]],'All Link_LOV'!$I$32:$K$72,2,0)</f>
        <v>PO Issued</v>
      </c>
      <c r="U999" s="607" t="s">
        <v>105</v>
      </c>
      <c r="V999" s="603">
        <v>19</v>
      </c>
      <c r="W999" s="607"/>
      <c r="X999" s="603"/>
      <c r="Y999" s="603"/>
      <c r="Z999" s="608">
        <v>45175.645543981504</v>
      </c>
      <c r="AA999" s="603" t="s">
        <v>1696</v>
      </c>
      <c r="AB999" s="606"/>
      <c r="AC999" s="677"/>
      <c r="AD999" s="603"/>
      <c r="AE999" s="603"/>
      <c r="AF999" s="603" t="s">
        <v>399</v>
      </c>
      <c r="AG999" s="603" t="s">
        <v>491</v>
      </c>
      <c r="AH999" s="736" t="s">
        <v>1698</v>
      </c>
      <c r="AI999" s="600" t="str">
        <f>IFERROR(VLOOKUP(cppm_pr[[#This Row],[Order Number]],SPHERE!C:CC,39,0),"")</f>
        <v/>
      </c>
      <c r="AJ999" s="600" t="str">
        <f>IFERROR(VLOOKUP(cppm_pr[[#This Row],[Order Number]],'DC TM ONE'!B:CN,42,0),"")</f>
        <v/>
      </c>
      <c r="AK999" s="736"/>
      <c r="AL999" s="693"/>
      <c r="AM999" s="603"/>
      <c r="AN999" s="603"/>
      <c r="AO999" s="737"/>
      <c r="AP999" s="603"/>
      <c r="AQ999" s="738"/>
      <c r="AR999" s="612" t="s">
        <v>1704</v>
      </c>
      <c r="AS999" s="603" t="s">
        <v>1703</v>
      </c>
      <c r="AT999" s="738"/>
      <c r="AU999" s="603" t="s">
        <v>1702</v>
      </c>
      <c r="AV999" s="603"/>
      <c r="AW999" s="603"/>
      <c r="AX999" s="603"/>
      <c r="AY999" s="603" t="s">
        <v>1554</v>
      </c>
      <c r="AZ999" s="603" t="s">
        <v>1703</v>
      </c>
      <c r="BA999" s="603">
        <v>0</v>
      </c>
      <c r="BB999" s="603" t="s">
        <v>1704</v>
      </c>
      <c r="BC999" s="603"/>
      <c r="BD999" s="603"/>
      <c r="BE999" s="603"/>
      <c r="BF999" s="603"/>
      <c r="BG999" s="603"/>
      <c r="BH999" s="603"/>
    </row>
    <row r="1000" spans="1:60" ht="12" customHeight="1">
      <c r="A1000" s="589">
        <v>997</v>
      </c>
      <c r="B1000" s="589" t="s">
        <v>77</v>
      </c>
      <c r="C1000" s="590" t="s">
        <v>267</v>
      </c>
      <c r="D1000" s="591"/>
      <c r="E1000" s="589" t="s">
        <v>6058</v>
      </c>
      <c r="F1000" s="592" t="s">
        <v>1709</v>
      </c>
      <c r="G1000" s="592" t="s">
        <v>1708</v>
      </c>
      <c r="H1000" s="592" t="s">
        <v>1706</v>
      </c>
      <c r="I1000" s="589" t="s">
        <v>1705</v>
      </c>
      <c r="J1000" s="589"/>
      <c r="K1000" s="593"/>
      <c r="L1000" s="595" t="s">
        <v>1691</v>
      </c>
      <c r="M1000" s="985"/>
      <c r="N1000" s="972"/>
      <c r="O1000" s="592"/>
      <c r="P1000" s="655"/>
      <c r="Q1000" s="655"/>
      <c r="R1000" s="589">
        <f t="shared" si="15"/>
        <v>0</v>
      </c>
      <c r="S1000" s="589"/>
      <c r="T1000" s="596" t="str">
        <f>VLOOKUP(cppm_pr[[#This Row],[Status]],'All Link_LOV'!$I$32:$K$72,2,0)</f>
        <v>PO Issued</v>
      </c>
      <c r="U1000" s="596" t="s">
        <v>105</v>
      </c>
      <c r="V1000" s="592">
        <v>20</v>
      </c>
      <c r="W1000" s="596"/>
      <c r="X1000" s="592"/>
      <c r="Y1000" s="592"/>
      <c r="Z1000" s="597">
        <v>45175.653379629599</v>
      </c>
      <c r="AA1000" s="592" t="s">
        <v>1686</v>
      </c>
      <c r="AB1000" s="595"/>
      <c r="AC1000" s="677"/>
      <c r="AD1000" s="592"/>
      <c r="AE1000" s="592"/>
      <c r="AF1000" s="592" t="s">
        <v>398</v>
      </c>
      <c r="AG1000" s="592" t="s">
        <v>492</v>
      </c>
      <c r="AH1000" s="612" t="s">
        <v>1707</v>
      </c>
      <c r="AI1000" s="600" t="str">
        <f>IFERROR(VLOOKUP(cppm_pr[[#This Row],[Order Number]],SPHERE!C:CC,39,0),"")</f>
        <v/>
      </c>
      <c r="AJ1000" s="600" t="str">
        <f>IFERROR(VLOOKUP(cppm_pr[[#This Row],[Order Number]],'DC TM ONE'!B:CN,42,0),"")</f>
        <v/>
      </c>
      <c r="AK1000" s="612"/>
      <c r="AL1000" s="693"/>
      <c r="AM1000" s="592"/>
      <c r="AN1000" s="592"/>
      <c r="AO1000" s="737"/>
      <c r="AP1000" s="592"/>
      <c r="AQ1000" s="735"/>
      <c r="AR1000" s="612" t="s">
        <v>1694</v>
      </c>
      <c r="AS1000" s="592" t="s">
        <v>1693</v>
      </c>
      <c r="AT1000" s="735"/>
      <c r="AU1000" s="592" t="s">
        <v>1710</v>
      </c>
      <c r="AV1000" s="592"/>
      <c r="AW1000" s="592"/>
      <c r="AX1000" s="592"/>
      <c r="AY1000" s="592" t="s">
        <v>1554</v>
      </c>
      <c r="AZ1000" s="592" t="s">
        <v>1693</v>
      </c>
      <c r="BA1000" s="592">
        <v>0</v>
      </c>
      <c r="BB1000" s="592" t="s">
        <v>1694</v>
      </c>
      <c r="BC1000" s="592"/>
      <c r="BD1000" s="592"/>
      <c r="BE1000" s="592"/>
      <c r="BF1000" s="592"/>
      <c r="BG1000" s="592"/>
      <c r="BH1000" s="592"/>
    </row>
    <row r="1001" spans="1:60" ht="12" customHeight="1">
      <c r="A1001" s="600">
        <v>998</v>
      </c>
      <c r="B1001" s="600" t="s">
        <v>428</v>
      </c>
      <c r="C1001" s="601" t="s">
        <v>267</v>
      </c>
      <c r="D1001" s="602"/>
      <c r="E1001" s="600" t="s">
        <v>10504</v>
      </c>
      <c r="F1001" s="603" t="s">
        <v>1716</v>
      </c>
      <c r="G1001" s="603" t="s">
        <v>1715</v>
      </c>
      <c r="H1001" s="603" t="s">
        <v>1713</v>
      </c>
      <c r="I1001" s="600" t="s">
        <v>1711</v>
      </c>
      <c r="J1001" s="600"/>
      <c r="K1001" s="611" t="s">
        <v>10505</v>
      </c>
      <c r="L1001" s="606" t="s">
        <v>10506</v>
      </c>
      <c r="M1001" s="986"/>
      <c r="N1001" s="972"/>
      <c r="O1001" s="603"/>
      <c r="P1001" s="625"/>
      <c r="Q1001" s="625"/>
      <c r="R1001" s="600">
        <f t="shared" si="15"/>
        <v>0</v>
      </c>
      <c r="S1001" s="600"/>
      <c r="T1001" s="607" t="str">
        <f>VLOOKUP(cppm_pr[[#This Row],[Status]],'All Link_LOV'!$I$32:$K$72,2,0)</f>
        <v>PO Issued</v>
      </c>
      <c r="U1001" s="607" t="s">
        <v>105</v>
      </c>
      <c r="V1001" s="603">
        <v>21</v>
      </c>
      <c r="W1001" s="607"/>
      <c r="X1001" s="603"/>
      <c r="Y1001" s="603"/>
      <c r="Z1001" s="608">
        <v>45175.662835648101</v>
      </c>
      <c r="AA1001" s="603" t="s">
        <v>1712</v>
      </c>
      <c r="AB1001" s="606"/>
      <c r="AC1001" s="677"/>
      <c r="AD1001" s="603"/>
      <c r="AE1001" s="603"/>
      <c r="AF1001" s="603" t="s">
        <v>1572</v>
      </c>
      <c r="AG1001" s="603" t="s">
        <v>492</v>
      </c>
      <c r="AH1001" s="736" t="s">
        <v>1714</v>
      </c>
      <c r="AI1001" s="600" t="str">
        <f>IFERROR(VLOOKUP(cppm_pr[[#This Row],[Order Number]],SPHERE!C:CC,39,0),"")</f>
        <v/>
      </c>
      <c r="AJ1001" s="600" t="str">
        <f>IFERROR(VLOOKUP(cppm_pr[[#This Row],[Order Number]],'DC TM ONE'!B:CN,42,0),"")</f>
        <v/>
      </c>
      <c r="AK1001" s="736"/>
      <c r="AL1001" s="693"/>
      <c r="AM1001" s="603"/>
      <c r="AN1001" s="603"/>
      <c r="AO1001" s="737"/>
      <c r="AP1001" s="603"/>
      <c r="AQ1001" s="738"/>
      <c r="AR1001" s="612" t="s">
        <v>1720</v>
      </c>
      <c r="AS1001" s="603" t="s">
        <v>1719</v>
      </c>
      <c r="AT1001" s="738"/>
      <c r="AU1001" s="603" t="s">
        <v>1718</v>
      </c>
      <c r="AV1001" s="603"/>
      <c r="AW1001" s="603"/>
      <c r="AX1001" s="603"/>
      <c r="AY1001" s="603" t="s">
        <v>1554</v>
      </c>
      <c r="AZ1001" s="603" t="s">
        <v>1719</v>
      </c>
      <c r="BA1001" s="603">
        <v>0</v>
      </c>
      <c r="BB1001" s="603" t="s">
        <v>1720</v>
      </c>
      <c r="BC1001" s="603"/>
      <c r="BD1001" s="603"/>
      <c r="BE1001" s="603"/>
      <c r="BF1001" s="603"/>
      <c r="BG1001" s="603"/>
      <c r="BH1001" s="603"/>
    </row>
    <row r="1002" spans="1:60" s="180" customFormat="1" ht="12" customHeight="1">
      <c r="A1002" s="641">
        <v>999</v>
      </c>
      <c r="B1002" s="641" t="s">
        <v>70</v>
      </c>
      <c r="C1002" s="590" t="s">
        <v>254</v>
      </c>
      <c r="D1002" s="640">
        <v>45181</v>
      </c>
      <c r="E1002" s="589" t="s">
        <v>10507</v>
      </c>
      <c r="F1002" s="643" t="s">
        <v>1727</v>
      </c>
      <c r="G1002" s="643" t="s">
        <v>1726</v>
      </c>
      <c r="H1002" s="643" t="s">
        <v>1724</v>
      </c>
      <c r="I1002" s="641"/>
      <c r="J1002" s="641"/>
      <c r="K1002" s="642"/>
      <c r="L1002" s="648" t="s">
        <v>1728</v>
      </c>
      <c r="M1002" s="993"/>
      <c r="N1002" s="1058"/>
      <c r="O1002" s="643"/>
      <c r="P1002" s="653"/>
      <c r="Q1002" s="653"/>
      <c r="R1002" s="641">
        <f t="shared" si="15"/>
        <v>0</v>
      </c>
      <c r="S1002" s="641"/>
      <c r="T1002" s="645" t="str">
        <f>VLOOKUP(cppm_pr[[#This Row],[Status]],'All Link_LOV'!$I$32:$K$72,2,0)</f>
        <v>PO Issued</v>
      </c>
      <c r="U1002" s="645" t="s">
        <v>105</v>
      </c>
      <c r="V1002" s="643">
        <v>22</v>
      </c>
      <c r="W1002" s="645"/>
      <c r="X1002" s="643"/>
      <c r="Y1002" s="643"/>
      <c r="Z1002" s="646">
        <v>45175.664212962998</v>
      </c>
      <c r="AA1002" s="643" t="s">
        <v>1723</v>
      </c>
      <c r="AB1002" s="648"/>
      <c r="AC1002" s="739"/>
      <c r="AD1002" s="643"/>
      <c r="AE1002" s="643"/>
      <c r="AF1002" s="643" t="s">
        <v>399</v>
      </c>
      <c r="AG1002" s="643" t="s">
        <v>490</v>
      </c>
      <c r="AH1002" s="740" t="s">
        <v>1725</v>
      </c>
      <c r="AI1002" s="600" t="str">
        <f>IFERROR(VLOOKUP(cppm_pr[[#This Row],[Order Number]],SPHERE!C:CC,39,0),"")</f>
        <v/>
      </c>
      <c r="AJ1002" s="600" t="str">
        <f>IFERROR(VLOOKUP(cppm_pr[[#This Row],[Order Number]],'DC TM ONE'!B:CN,42,0),"")</f>
        <v/>
      </c>
      <c r="AK1002" s="740"/>
      <c r="AL1002" s="741"/>
      <c r="AM1002" s="643"/>
      <c r="AN1002" s="643"/>
      <c r="AO1002" s="742"/>
      <c r="AP1002" s="643"/>
      <c r="AQ1002" s="743"/>
      <c r="AR1002" s="744"/>
      <c r="AS1002" s="643" t="s">
        <v>1730</v>
      </c>
      <c r="AT1002" s="743"/>
      <c r="AU1002" s="643" t="s">
        <v>1729</v>
      </c>
      <c r="AV1002" s="643"/>
      <c r="AW1002" s="643"/>
      <c r="AX1002" s="643"/>
      <c r="AY1002" s="643" t="s">
        <v>1579</v>
      </c>
      <c r="AZ1002" s="643" t="s">
        <v>1730</v>
      </c>
      <c r="BA1002" s="643"/>
      <c r="BB1002" s="643"/>
      <c r="BC1002" s="643"/>
      <c r="BD1002" s="643"/>
      <c r="BE1002" s="643"/>
      <c r="BF1002" s="643"/>
      <c r="BG1002" s="643"/>
      <c r="BH1002" s="643"/>
    </row>
    <row r="1003" spans="1:60" ht="12" customHeight="1">
      <c r="A1003" s="600">
        <v>1000</v>
      </c>
      <c r="B1003" s="600" t="s">
        <v>72</v>
      </c>
      <c r="C1003" s="601" t="s">
        <v>208</v>
      </c>
      <c r="D1003" s="602">
        <v>45195</v>
      </c>
      <c r="E1003" s="600" t="s">
        <v>6058</v>
      </c>
      <c r="F1003" s="603" t="s">
        <v>1735</v>
      </c>
      <c r="G1003" s="603" t="s">
        <v>1734</v>
      </c>
      <c r="H1003" s="603" t="s">
        <v>1732</v>
      </c>
      <c r="I1003" s="600" t="s">
        <v>1731</v>
      </c>
      <c r="J1003" s="600"/>
      <c r="K1003" s="611"/>
      <c r="L1003" s="606" t="s">
        <v>52</v>
      </c>
      <c r="M1003" s="986"/>
      <c r="N1003" s="972"/>
      <c r="O1003" s="603"/>
      <c r="P1003" s="625"/>
      <c r="Q1003" s="625"/>
      <c r="R1003" s="600">
        <f t="shared" si="15"/>
        <v>0</v>
      </c>
      <c r="S1003" s="600"/>
      <c r="T1003" s="607" t="str">
        <f>VLOOKUP(cppm_pr[[#This Row],[Status]],'All Link_LOV'!$I$32:$K$72,2,0)</f>
        <v>Pending TP Submission</v>
      </c>
      <c r="U1003" s="607" t="s">
        <v>105</v>
      </c>
      <c r="V1003" s="603">
        <v>23</v>
      </c>
      <c r="W1003" s="607"/>
      <c r="X1003" s="603"/>
      <c r="Y1003" s="603"/>
      <c r="Z1003" s="608">
        <v>45175.672696759299</v>
      </c>
      <c r="AA1003" s="603" t="s">
        <v>1649</v>
      </c>
      <c r="AB1003" s="606"/>
      <c r="AC1003" s="677"/>
      <c r="AD1003" s="603"/>
      <c r="AE1003" s="603"/>
      <c r="AF1003" s="603" t="s">
        <v>399</v>
      </c>
      <c r="AG1003" s="603" t="s">
        <v>490</v>
      </c>
      <c r="AH1003" s="736" t="s">
        <v>1733</v>
      </c>
      <c r="AI1003" s="600" t="str">
        <f>IFERROR(VLOOKUP(cppm_pr[[#This Row],[Order Number]],SPHERE!C:CC,39,0),"")</f>
        <v/>
      </c>
      <c r="AJ1003" s="600" t="str">
        <f>IFERROR(VLOOKUP(cppm_pr[[#This Row],[Order Number]],'DC TM ONE'!B:CN,42,0),"")</f>
        <v/>
      </c>
      <c r="AK1003" s="736"/>
      <c r="AL1003" s="693"/>
      <c r="AM1003" s="603"/>
      <c r="AN1003" s="603"/>
      <c r="AO1003" s="737"/>
      <c r="AP1003" s="603"/>
      <c r="AQ1003" s="738"/>
      <c r="AR1003" s="612"/>
      <c r="AS1003" s="603"/>
      <c r="AT1003" s="738"/>
      <c r="AU1003" s="603" t="s">
        <v>1736</v>
      </c>
      <c r="AV1003" s="603"/>
      <c r="AW1003" s="603"/>
      <c r="AX1003" s="603"/>
      <c r="AY1003" s="603" t="s">
        <v>1579</v>
      </c>
      <c r="AZ1003" s="603"/>
      <c r="BA1003" s="603"/>
      <c r="BB1003" s="603"/>
      <c r="BC1003" s="603"/>
      <c r="BD1003" s="603"/>
      <c r="BE1003" s="603"/>
      <c r="BF1003" s="603"/>
      <c r="BG1003" s="603"/>
      <c r="BH1003" s="603"/>
    </row>
    <row r="1004" spans="1:60" ht="12" customHeight="1">
      <c r="A1004" s="589">
        <v>1001</v>
      </c>
      <c r="B1004" s="589"/>
      <c r="C1004" s="601" t="s">
        <v>207</v>
      </c>
      <c r="D1004" s="591"/>
      <c r="E1004" s="589" t="s">
        <v>6058</v>
      </c>
      <c r="F1004" s="592" t="s">
        <v>1741</v>
      </c>
      <c r="G1004" s="592" t="s">
        <v>1740</v>
      </c>
      <c r="H1004" s="592" t="s">
        <v>1738</v>
      </c>
      <c r="I1004" s="589"/>
      <c r="J1004" s="589"/>
      <c r="K1004" s="593"/>
      <c r="L1004" s="595" t="s">
        <v>1552</v>
      </c>
      <c r="M1004" s="985"/>
      <c r="N1004" s="972"/>
      <c r="O1004" s="592"/>
      <c r="P1004" s="655"/>
      <c r="Q1004" s="655"/>
      <c r="R1004" s="589">
        <f t="shared" si="15"/>
        <v>0</v>
      </c>
      <c r="S1004" s="589"/>
      <c r="T1004" s="596" t="str">
        <f>VLOOKUP(cppm_pr[[#This Row],[Status]],'All Link_LOV'!$I$32:$K$72,2,0)</f>
        <v>New Request PR</v>
      </c>
      <c r="U1004" s="596" t="s">
        <v>105</v>
      </c>
      <c r="V1004" s="592">
        <v>24</v>
      </c>
      <c r="W1004" s="596"/>
      <c r="X1004" s="592"/>
      <c r="Y1004" s="592"/>
      <c r="Z1004" s="597">
        <v>45175.6729976852</v>
      </c>
      <c r="AA1004" s="592" t="s">
        <v>1737</v>
      </c>
      <c r="AB1004" s="595"/>
      <c r="AC1004" s="677"/>
      <c r="AD1004" s="592"/>
      <c r="AE1004" s="592"/>
      <c r="AF1004" s="592" t="s">
        <v>398</v>
      </c>
      <c r="AG1004" s="592" t="s">
        <v>488</v>
      </c>
      <c r="AH1004" s="612" t="s">
        <v>1739</v>
      </c>
      <c r="AI1004" s="600" t="str">
        <f>IFERROR(VLOOKUP(cppm_pr[[#This Row],[Order Number]],SPHERE!C:CC,39,0),"")</f>
        <v/>
      </c>
      <c r="AJ1004" s="600" t="str">
        <f>IFERROR(VLOOKUP(cppm_pr[[#This Row],[Order Number]],'DC TM ONE'!B:CN,42,0),"")</f>
        <v/>
      </c>
      <c r="AK1004" s="612"/>
      <c r="AL1004" s="693"/>
      <c r="AM1004" s="592"/>
      <c r="AN1004" s="592"/>
      <c r="AO1004" s="737"/>
      <c r="AP1004" s="592"/>
      <c r="AQ1004" s="735"/>
      <c r="AR1004" s="612" t="s">
        <v>1745</v>
      </c>
      <c r="AS1004" s="592" t="s">
        <v>1743</v>
      </c>
      <c r="AT1004" s="735"/>
      <c r="AU1004" s="592" t="s">
        <v>1742</v>
      </c>
      <c r="AV1004" s="592"/>
      <c r="AW1004" s="592"/>
      <c r="AX1004" s="592"/>
      <c r="AY1004" s="592" t="s">
        <v>1554</v>
      </c>
      <c r="AZ1004" s="592" t="s">
        <v>1743</v>
      </c>
      <c r="BA1004" s="592" t="s">
        <v>1744</v>
      </c>
      <c r="BB1004" s="592" t="s">
        <v>1745</v>
      </c>
      <c r="BC1004" s="592"/>
      <c r="BD1004" s="592"/>
      <c r="BE1004" s="592"/>
      <c r="BF1004" s="592"/>
      <c r="BG1004" s="592"/>
      <c r="BH1004" s="592"/>
    </row>
    <row r="1005" spans="1:60" ht="12" customHeight="1">
      <c r="A1005" s="600">
        <v>1002</v>
      </c>
      <c r="B1005" s="600" t="s">
        <v>79</v>
      </c>
      <c r="C1005" s="601" t="s">
        <v>208</v>
      </c>
      <c r="D1005" s="602">
        <v>45177</v>
      </c>
      <c r="E1005" s="600" t="s">
        <v>10508</v>
      </c>
      <c r="F1005" s="603" t="s">
        <v>1752</v>
      </c>
      <c r="G1005" s="603" t="s">
        <v>1751</v>
      </c>
      <c r="H1005" s="603" t="s">
        <v>1749</v>
      </c>
      <c r="I1005" s="600" t="s">
        <v>1746</v>
      </c>
      <c r="J1005" s="600"/>
      <c r="K1005" s="843"/>
      <c r="L1005" s="606" t="s">
        <v>2749</v>
      </c>
      <c r="M1005" s="986" t="s">
        <v>10509</v>
      </c>
      <c r="N1005" s="972"/>
      <c r="O1005" s="603"/>
      <c r="P1005" s="625"/>
      <c r="Q1005" s="625"/>
      <c r="R1005" s="600">
        <f t="shared" si="15"/>
        <v>0</v>
      </c>
      <c r="S1005" s="600"/>
      <c r="T1005" s="607" t="str">
        <f>VLOOKUP(cppm_pr[[#This Row],[Status]],'All Link_LOV'!$I$32:$K$72,2,0)</f>
        <v>Pending TP Submission</v>
      </c>
      <c r="U1005" s="607" t="s">
        <v>105</v>
      </c>
      <c r="V1005" s="603">
        <v>25</v>
      </c>
      <c r="W1005" s="607"/>
      <c r="X1005" s="603"/>
      <c r="Y1005" s="603"/>
      <c r="Z1005" s="608">
        <v>45175.6798263889</v>
      </c>
      <c r="AA1005" s="603" t="s">
        <v>1748</v>
      </c>
      <c r="AB1005" s="606"/>
      <c r="AC1005" s="677"/>
      <c r="AD1005" s="603"/>
      <c r="AE1005" s="603"/>
      <c r="AF1005" s="603" t="s">
        <v>399</v>
      </c>
      <c r="AG1005" s="603" t="s">
        <v>490</v>
      </c>
      <c r="AH1005" s="746" t="s">
        <v>1750</v>
      </c>
      <c r="AI1005" s="600" t="str">
        <f>IFERROR(VLOOKUP(cppm_pr[[#This Row],[Order Number]],SPHERE!C:CC,39,0),"")</f>
        <v/>
      </c>
      <c r="AJ1005" s="600" t="str">
        <f>IFERROR(VLOOKUP(cppm_pr[[#This Row],[Order Number]],'DC TM ONE'!B:CN,42,0),"")</f>
        <v/>
      </c>
      <c r="AK1005" s="746"/>
      <c r="AL1005" s="693"/>
      <c r="AM1005" s="603" t="s">
        <v>10510</v>
      </c>
      <c r="AN1005" s="603"/>
      <c r="AO1005" s="737" t="s">
        <v>1746</v>
      </c>
      <c r="AP1005" s="603"/>
      <c r="AQ1005" s="738"/>
      <c r="AR1005" s="612"/>
      <c r="AS1005" s="603"/>
      <c r="AT1005" s="738"/>
      <c r="AU1005" s="603" t="s">
        <v>1754</v>
      </c>
      <c r="AV1005" s="603"/>
      <c r="AW1005" s="603"/>
      <c r="AX1005" s="603"/>
      <c r="AY1005" s="603" t="s">
        <v>1579</v>
      </c>
      <c r="AZ1005" s="603"/>
      <c r="BA1005" s="603"/>
      <c r="BB1005" s="603"/>
      <c r="BC1005" s="603"/>
      <c r="BD1005" s="603"/>
      <c r="BE1005" s="603"/>
      <c r="BF1005" s="603"/>
      <c r="BG1005" s="603"/>
      <c r="BH1005" s="603"/>
    </row>
    <row r="1006" spans="1:60" ht="12" customHeight="1">
      <c r="A1006" s="589">
        <v>1003</v>
      </c>
      <c r="B1006" s="589" t="s">
        <v>71</v>
      </c>
      <c r="C1006" s="590" t="s">
        <v>208</v>
      </c>
      <c r="D1006" s="591"/>
      <c r="E1006" s="589" t="s">
        <v>6058</v>
      </c>
      <c r="F1006" s="592" t="s">
        <v>1760</v>
      </c>
      <c r="G1006" s="592" t="s">
        <v>1759</v>
      </c>
      <c r="H1006" s="592" t="s">
        <v>1757</v>
      </c>
      <c r="I1006" s="589" t="s">
        <v>1755</v>
      </c>
      <c r="J1006" s="589"/>
      <c r="K1006" s="593"/>
      <c r="L1006" s="595" t="s">
        <v>10506</v>
      </c>
      <c r="M1006" s="985"/>
      <c r="N1006" s="972"/>
      <c r="O1006" s="592"/>
      <c r="P1006" s="655"/>
      <c r="Q1006" s="655"/>
      <c r="R1006" s="589">
        <f t="shared" si="15"/>
        <v>0</v>
      </c>
      <c r="S1006" s="589"/>
      <c r="T1006" s="596" t="str">
        <f>VLOOKUP(cppm_pr[[#This Row],[Status]],'All Link_LOV'!$I$32:$K$72,2,0)</f>
        <v>Pending TP Submission</v>
      </c>
      <c r="U1006" s="596" t="s">
        <v>105</v>
      </c>
      <c r="V1006" s="592">
        <v>26</v>
      </c>
      <c r="W1006" s="596"/>
      <c r="X1006" s="592"/>
      <c r="Y1006" s="592"/>
      <c r="Z1006" s="597">
        <v>45175.692581018498</v>
      </c>
      <c r="AA1006" s="592" t="s">
        <v>1756</v>
      </c>
      <c r="AB1006" s="595"/>
      <c r="AC1006" s="677"/>
      <c r="AD1006" s="592"/>
      <c r="AE1006" s="592"/>
      <c r="AF1006" s="592" t="s">
        <v>399</v>
      </c>
      <c r="AG1006" s="592" t="s">
        <v>491</v>
      </c>
      <c r="AH1006" s="736" t="s">
        <v>1758</v>
      </c>
      <c r="AI1006" s="600" t="str">
        <f>IFERROR(VLOOKUP(cppm_pr[[#This Row],[Order Number]],SPHERE!C:CC,39,0),"")</f>
        <v/>
      </c>
      <c r="AJ1006" s="600" t="str">
        <f>IFERROR(VLOOKUP(cppm_pr[[#This Row],[Order Number]],'DC TM ONE'!B:CN,42,0),"")</f>
        <v/>
      </c>
      <c r="AK1006" s="736"/>
      <c r="AL1006" s="693"/>
      <c r="AM1006" s="592"/>
      <c r="AN1006" s="592"/>
      <c r="AO1006" s="737"/>
      <c r="AP1006" s="592"/>
      <c r="AQ1006" s="735"/>
      <c r="AR1006" s="612" t="s">
        <v>1763</v>
      </c>
      <c r="AS1006" s="592" t="s">
        <v>1762</v>
      </c>
      <c r="AT1006" s="735"/>
      <c r="AU1006" s="592" t="s">
        <v>1761</v>
      </c>
      <c r="AV1006" s="592"/>
      <c r="AW1006" s="592"/>
      <c r="AX1006" s="592"/>
      <c r="AY1006" s="592" t="s">
        <v>1554</v>
      </c>
      <c r="AZ1006" s="592" t="s">
        <v>1762</v>
      </c>
      <c r="BA1006" s="592">
        <v>0</v>
      </c>
      <c r="BB1006" s="592" t="s">
        <v>1763</v>
      </c>
      <c r="BC1006" s="592"/>
      <c r="BD1006" s="592"/>
      <c r="BE1006" s="592"/>
      <c r="BF1006" s="592"/>
      <c r="BG1006" s="592"/>
      <c r="BH1006" s="592"/>
    </row>
    <row r="1007" spans="1:60" ht="12" customHeight="1">
      <c r="A1007" s="600">
        <v>1004</v>
      </c>
      <c r="B1007" s="600" t="s">
        <v>457</v>
      </c>
      <c r="C1007" s="601" t="s">
        <v>208</v>
      </c>
      <c r="D1007" s="602"/>
      <c r="E1007" s="600" t="s">
        <v>6058</v>
      </c>
      <c r="F1007" s="603" t="s">
        <v>1769</v>
      </c>
      <c r="G1007" s="603" t="s">
        <v>1768</v>
      </c>
      <c r="H1007" s="603" t="s">
        <v>1766</v>
      </c>
      <c r="I1007" s="600" t="s">
        <v>1764</v>
      </c>
      <c r="J1007" s="600"/>
      <c r="K1007" s="611"/>
      <c r="L1007" s="606" t="s">
        <v>1701</v>
      </c>
      <c r="M1007" s="986"/>
      <c r="N1007" s="972"/>
      <c r="O1007" s="603"/>
      <c r="P1007" s="625"/>
      <c r="Q1007" s="625"/>
      <c r="R1007" s="600">
        <f t="shared" si="15"/>
        <v>0</v>
      </c>
      <c r="S1007" s="600"/>
      <c r="T1007" s="607" t="str">
        <f>VLOOKUP(cppm_pr[[#This Row],[Status]],'All Link_LOV'!$I$32:$K$72,2,0)</f>
        <v>Pending TP Submission</v>
      </c>
      <c r="U1007" s="607" t="s">
        <v>105</v>
      </c>
      <c r="V1007" s="603">
        <v>27</v>
      </c>
      <c r="W1007" s="607" t="s">
        <v>6069</v>
      </c>
      <c r="X1007" s="603" t="s">
        <v>499</v>
      </c>
      <c r="Y1007" s="603"/>
      <c r="Z1007" s="608">
        <v>45175.694560185198</v>
      </c>
      <c r="AA1007" s="603" t="s">
        <v>1765</v>
      </c>
      <c r="AB1007" s="606"/>
      <c r="AC1007" s="677"/>
      <c r="AD1007" s="603"/>
      <c r="AE1007" s="603"/>
      <c r="AF1007" s="603" t="s">
        <v>399</v>
      </c>
      <c r="AG1007" s="603" t="s">
        <v>491</v>
      </c>
      <c r="AH1007" s="736" t="s">
        <v>1767</v>
      </c>
      <c r="AI1007" s="600" t="str">
        <f>IFERROR(VLOOKUP(cppm_pr[[#This Row],[Order Number]],SPHERE!C:CC,39,0),"")</f>
        <v/>
      </c>
      <c r="AJ1007" s="600" t="str">
        <f>IFERROR(VLOOKUP(cppm_pr[[#This Row],[Order Number]],'DC TM ONE'!B:CN,42,0),"")</f>
        <v/>
      </c>
      <c r="AK1007" s="736"/>
      <c r="AL1007" s="693"/>
      <c r="AM1007" s="603"/>
      <c r="AN1007" s="603"/>
      <c r="AO1007" s="737"/>
      <c r="AP1007" s="603"/>
      <c r="AQ1007" s="738"/>
      <c r="AR1007" s="612" t="s">
        <v>1772</v>
      </c>
      <c r="AS1007" s="603" t="s">
        <v>1770</v>
      </c>
      <c r="AT1007" s="738"/>
      <c r="AU1007" s="603" t="s">
        <v>1643</v>
      </c>
      <c r="AV1007" s="603"/>
      <c r="AW1007" s="603"/>
      <c r="AX1007" s="603"/>
      <c r="AY1007" s="603" t="s">
        <v>1554</v>
      </c>
      <c r="AZ1007" s="603" t="s">
        <v>1770</v>
      </c>
      <c r="BA1007" s="603" t="s">
        <v>1771</v>
      </c>
      <c r="BB1007" s="603" t="s">
        <v>1772</v>
      </c>
      <c r="BC1007" s="603"/>
      <c r="BD1007" s="603"/>
      <c r="BE1007" s="603"/>
      <c r="BF1007" s="603"/>
      <c r="BG1007" s="603"/>
      <c r="BH1007" s="603"/>
    </row>
    <row r="1008" spans="1:60" ht="12" customHeight="1">
      <c r="A1008" s="589">
        <v>1005</v>
      </c>
      <c r="B1008" s="589" t="s">
        <v>77</v>
      </c>
      <c r="C1008" s="590" t="s">
        <v>260</v>
      </c>
      <c r="D1008" s="591"/>
      <c r="E1008" s="589" t="s">
        <v>6058</v>
      </c>
      <c r="F1008" s="592" t="s">
        <v>1778</v>
      </c>
      <c r="G1008" s="592" t="s">
        <v>1777</v>
      </c>
      <c r="H1008" s="592" t="s">
        <v>1775</v>
      </c>
      <c r="I1008" s="589" t="s">
        <v>1773</v>
      </c>
      <c r="J1008" s="589"/>
      <c r="K1008" s="593"/>
      <c r="L1008" s="595" t="s">
        <v>1691</v>
      </c>
      <c r="M1008" s="985"/>
      <c r="N1008" s="972"/>
      <c r="O1008" s="592"/>
      <c r="P1008" s="655"/>
      <c r="Q1008" s="655"/>
      <c r="R1008" s="589">
        <f t="shared" si="15"/>
        <v>0</v>
      </c>
      <c r="S1008" s="589"/>
      <c r="T1008" s="596" t="str">
        <f>VLOOKUP(cppm_pr[[#This Row],[Status]],'All Link_LOV'!$I$32:$K$72,2,0)</f>
        <v>PR Creation</v>
      </c>
      <c r="U1008" s="596" t="s">
        <v>105</v>
      </c>
      <c r="V1008" s="592">
        <v>28</v>
      </c>
      <c r="W1008" s="596" t="s">
        <v>6069</v>
      </c>
      <c r="X1008" s="603" t="s">
        <v>499</v>
      </c>
      <c r="Y1008" s="592"/>
      <c r="Z1008" s="597">
        <v>45175.700844907398</v>
      </c>
      <c r="AA1008" s="592" t="s">
        <v>1686</v>
      </c>
      <c r="AB1008" s="595"/>
      <c r="AC1008" s="677"/>
      <c r="AD1008" s="592"/>
      <c r="AE1008" s="592"/>
      <c r="AF1008" s="592" t="s">
        <v>399</v>
      </c>
      <c r="AG1008" s="592" t="s">
        <v>491</v>
      </c>
      <c r="AH1008" s="612" t="s">
        <v>1776</v>
      </c>
      <c r="AI1008" s="600" t="str">
        <f>IFERROR(VLOOKUP(cppm_pr[[#This Row],[Order Number]],SPHERE!C:CC,39,0),"")</f>
        <v/>
      </c>
      <c r="AJ1008" s="600" t="str">
        <f>IFERROR(VLOOKUP(cppm_pr[[#This Row],[Order Number]],'DC TM ONE'!B:CN,42,0),"")</f>
        <v/>
      </c>
      <c r="AK1008" s="612"/>
      <c r="AL1008" s="693"/>
      <c r="AM1008" s="592"/>
      <c r="AN1008" s="592"/>
      <c r="AO1008" s="737"/>
      <c r="AP1008" s="592"/>
      <c r="AQ1008" s="735"/>
      <c r="AR1008" s="612" t="s">
        <v>1694</v>
      </c>
      <c r="AS1008" s="592" t="s">
        <v>1693</v>
      </c>
      <c r="AT1008" s="735"/>
      <c r="AU1008" s="592" t="s">
        <v>1779</v>
      </c>
      <c r="AV1008" s="592"/>
      <c r="AW1008" s="592"/>
      <c r="AX1008" s="592"/>
      <c r="AY1008" s="592" t="s">
        <v>1554</v>
      </c>
      <c r="AZ1008" s="592" t="s">
        <v>1693</v>
      </c>
      <c r="BA1008" s="592">
        <v>0</v>
      </c>
      <c r="BB1008" s="592" t="s">
        <v>1694</v>
      </c>
      <c r="BC1008" s="592"/>
      <c r="BD1008" s="592"/>
      <c r="BE1008" s="592"/>
      <c r="BF1008" s="592"/>
      <c r="BG1008" s="592"/>
      <c r="BH1008" s="592"/>
    </row>
    <row r="1009" spans="1:60" ht="12" customHeight="1">
      <c r="A1009" s="600">
        <v>1006</v>
      </c>
      <c r="B1009" s="600" t="s">
        <v>77</v>
      </c>
      <c r="C1009" s="601" t="s">
        <v>267</v>
      </c>
      <c r="D1009" s="602"/>
      <c r="E1009" s="600" t="s">
        <v>6058</v>
      </c>
      <c r="F1009" s="603" t="s">
        <v>1784</v>
      </c>
      <c r="G1009" s="603" t="s">
        <v>1783</v>
      </c>
      <c r="H1009" s="603" t="s">
        <v>1781</v>
      </c>
      <c r="I1009" s="600" t="s">
        <v>1780</v>
      </c>
      <c r="J1009" s="600"/>
      <c r="K1009" s="611"/>
      <c r="L1009" s="595" t="s">
        <v>1691</v>
      </c>
      <c r="M1009" s="986"/>
      <c r="N1009" s="972"/>
      <c r="O1009" s="603"/>
      <c r="P1009" s="625"/>
      <c r="Q1009" s="625"/>
      <c r="R1009" s="600">
        <f t="shared" si="15"/>
        <v>0</v>
      </c>
      <c r="S1009" s="600"/>
      <c r="T1009" s="607" t="str">
        <f>VLOOKUP(cppm_pr[[#This Row],[Status]],'All Link_LOV'!$I$32:$K$72,2,0)</f>
        <v>PO Issued</v>
      </c>
      <c r="U1009" s="607" t="s">
        <v>105</v>
      </c>
      <c r="V1009" s="603">
        <v>29</v>
      </c>
      <c r="W1009" s="607"/>
      <c r="X1009" s="603"/>
      <c r="Y1009" s="603"/>
      <c r="Z1009" s="608">
        <v>45175.706678240698</v>
      </c>
      <c r="AA1009" s="603" t="s">
        <v>1686</v>
      </c>
      <c r="AB1009" s="606"/>
      <c r="AC1009" s="677"/>
      <c r="AD1009" s="603"/>
      <c r="AE1009" s="603"/>
      <c r="AF1009" s="603" t="s">
        <v>398</v>
      </c>
      <c r="AG1009" s="603" t="s">
        <v>491</v>
      </c>
      <c r="AH1009" s="736" t="s">
        <v>1782</v>
      </c>
      <c r="AI1009" s="600" t="str">
        <f>IFERROR(VLOOKUP(cppm_pr[[#This Row],[Order Number]],SPHERE!C:CC,39,0),"")</f>
        <v/>
      </c>
      <c r="AJ1009" s="600" t="str">
        <f>IFERROR(VLOOKUP(cppm_pr[[#This Row],[Order Number]],'DC TM ONE'!B:CN,42,0),"")</f>
        <v/>
      </c>
      <c r="AK1009" s="736"/>
      <c r="AL1009" s="693"/>
      <c r="AM1009" s="603"/>
      <c r="AN1009" s="603"/>
      <c r="AO1009" s="737"/>
      <c r="AP1009" s="603"/>
      <c r="AQ1009" s="738"/>
      <c r="AR1009" s="612" t="s">
        <v>1694</v>
      </c>
      <c r="AS1009" s="603" t="s">
        <v>1693</v>
      </c>
      <c r="AT1009" s="738"/>
      <c r="AU1009" s="603" t="s">
        <v>1785</v>
      </c>
      <c r="AV1009" s="603"/>
      <c r="AW1009" s="603"/>
      <c r="AX1009" s="603"/>
      <c r="AY1009" s="603" t="s">
        <v>1554</v>
      </c>
      <c r="AZ1009" s="603" t="s">
        <v>1693</v>
      </c>
      <c r="BA1009" s="603">
        <v>0</v>
      </c>
      <c r="BB1009" s="603" t="s">
        <v>1694</v>
      </c>
      <c r="BC1009" s="603"/>
      <c r="BD1009" s="603"/>
      <c r="BE1009" s="603"/>
      <c r="BF1009" s="603"/>
      <c r="BG1009" s="603"/>
      <c r="BH1009" s="603"/>
    </row>
    <row r="1010" spans="1:60" ht="12" customHeight="1">
      <c r="A1010" s="589">
        <v>1007</v>
      </c>
      <c r="B1010" s="589"/>
      <c r="C1010" s="590" t="s">
        <v>269</v>
      </c>
      <c r="D1010" s="591"/>
      <c r="E1010" s="589" t="s">
        <v>6058</v>
      </c>
      <c r="F1010" s="592" t="s">
        <v>1790</v>
      </c>
      <c r="G1010" s="592" t="s">
        <v>1789</v>
      </c>
      <c r="H1010" s="592" t="s">
        <v>1787</v>
      </c>
      <c r="I1010" s="589"/>
      <c r="J1010" s="589"/>
      <c r="K1010" s="593"/>
      <c r="L1010" s="595" t="s">
        <v>1701</v>
      </c>
      <c r="M1010" s="985"/>
      <c r="N1010" s="972"/>
      <c r="O1010" s="592"/>
      <c r="P1010" s="655"/>
      <c r="Q1010" s="655"/>
      <c r="R1010" s="589">
        <f t="shared" si="15"/>
        <v>0</v>
      </c>
      <c r="S1010" s="589"/>
      <c r="T1010" s="596" t="str">
        <f>VLOOKUP(cppm_pr[[#This Row],[Status]],'All Link_LOV'!$I$32:$K$72,2,0)</f>
        <v>Insufficient Budget</v>
      </c>
      <c r="U1010" s="596" t="s">
        <v>105</v>
      </c>
      <c r="V1010" s="592">
        <v>30</v>
      </c>
      <c r="W1010" s="596"/>
      <c r="X1010" s="592"/>
      <c r="Y1010" s="592"/>
      <c r="Z1010" s="597">
        <v>45175.710092592599</v>
      </c>
      <c r="AA1010" s="592" t="s">
        <v>1786</v>
      </c>
      <c r="AB1010" s="595"/>
      <c r="AC1010" s="677"/>
      <c r="AD1010" s="592"/>
      <c r="AE1010" s="592"/>
      <c r="AF1010" s="592" t="s">
        <v>397</v>
      </c>
      <c r="AG1010" s="592" t="s">
        <v>501</v>
      </c>
      <c r="AH1010" s="612" t="s">
        <v>1788</v>
      </c>
      <c r="AI1010" s="600" t="str">
        <f>IFERROR(VLOOKUP(cppm_pr[[#This Row],[Order Number]],SPHERE!C:CC,39,0),"")</f>
        <v/>
      </c>
      <c r="AJ1010" s="600" t="str">
        <f>IFERROR(VLOOKUP(cppm_pr[[#This Row],[Order Number]],'DC TM ONE'!B:CN,42,0),"")</f>
        <v/>
      </c>
      <c r="AK1010" s="612"/>
      <c r="AL1010" s="693"/>
      <c r="AM1010" s="592"/>
      <c r="AN1010" s="592"/>
      <c r="AO1010" s="737"/>
      <c r="AP1010" s="592"/>
      <c r="AQ1010" s="735"/>
      <c r="AR1010" s="612" t="s">
        <v>1792</v>
      </c>
      <c r="AS1010" s="592" t="s">
        <v>1791</v>
      </c>
      <c r="AT1010" s="735"/>
      <c r="AU1010" s="592" t="s">
        <v>1659</v>
      </c>
      <c r="AV1010" s="592"/>
      <c r="AW1010" s="592"/>
      <c r="AX1010" s="592"/>
      <c r="AY1010" s="592" t="s">
        <v>1554</v>
      </c>
      <c r="AZ1010" s="592" t="s">
        <v>1791</v>
      </c>
      <c r="BA1010" s="592">
        <v>0</v>
      </c>
      <c r="BB1010" s="592" t="s">
        <v>1792</v>
      </c>
      <c r="BC1010" s="592"/>
      <c r="BD1010" s="592"/>
      <c r="BE1010" s="592"/>
      <c r="BF1010" s="592"/>
      <c r="BG1010" s="592"/>
      <c r="BH1010" s="592"/>
    </row>
    <row r="1011" spans="1:60" ht="12" customHeight="1">
      <c r="A1011" s="600">
        <v>1008</v>
      </c>
      <c r="B1011" s="600"/>
      <c r="C1011" s="601" t="s">
        <v>254</v>
      </c>
      <c r="D1011" s="602">
        <v>45192</v>
      </c>
      <c r="E1011" s="600" t="s">
        <v>10511</v>
      </c>
      <c r="F1011" s="603" t="s">
        <v>1219</v>
      </c>
      <c r="G1011" s="603" t="s">
        <v>1794</v>
      </c>
      <c r="H1011" s="603" t="s">
        <v>1216</v>
      </c>
      <c r="I1011" s="600" t="s">
        <v>2817</v>
      </c>
      <c r="J1011" s="600"/>
      <c r="K1011" s="611"/>
      <c r="L1011" s="606" t="s">
        <v>50</v>
      </c>
      <c r="M1011" s="986"/>
      <c r="N1011" s="972"/>
      <c r="O1011" s="603"/>
      <c r="P1011" s="625"/>
      <c r="Q1011" s="625"/>
      <c r="R1011" s="600">
        <f t="shared" si="15"/>
        <v>0</v>
      </c>
      <c r="S1011" s="600"/>
      <c r="T1011" s="607" t="str">
        <f>VLOOKUP(cppm_pr[[#This Row],[Status]],'All Link_LOV'!$I$32:$K$72,2,0)</f>
        <v>PO Issued</v>
      </c>
      <c r="U1011" s="607" t="s">
        <v>105</v>
      </c>
      <c r="V1011" s="603">
        <v>31</v>
      </c>
      <c r="W1011" s="607"/>
      <c r="X1011" s="603"/>
      <c r="Y1011" s="603"/>
      <c r="Z1011" s="608">
        <v>45175.714502314797</v>
      </c>
      <c r="AA1011" s="603" t="s">
        <v>1793</v>
      </c>
      <c r="AB1011" s="606"/>
      <c r="AC1011" s="677"/>
      <c r="AD1011" s="603"/>
      <c r="AE1011" s="603"/>
      <c r="AF1011" s="603" t="s">
        <v>398</v>
      </c>
      <c r="AG1011" s="603" t="s">
        <v>488</v>
      </c>
      <c r="AH1011" s="736" t="s">
        <v>1215</v>
      </c>
      <c r="AI1011" s="600" t="str">
        <f>IFERROR(VLOOKUP(cppm_pr[[#This Row],[Order Number]],SPHERE!C:CC,39,0),"")</f>
        <v/>
      </c>
      <c r="AJ1011" s="600" t="str">
        <f>IFERROR(VLOOKUP(cppm_pr[[#This Row],[Order Number]],'DC TM ONE'!B:CN,42,0),"")</f>
        <v/>
      </c>
      <c r="AK1011" s="736"/>
      <c r="AL1011" s="693"/>
      <c r="AM1011" s="603"/>
      <c r="AN1011" s="603"/>
      <c r="AO1011" s="737"/>
      <c r="AP1011" s="603"/>
      <c r="AQ1011" s="738"/>
      <c r="AR1011" s="612" t="s">
        <v>1799</v>
      </c>
      <c r="AS1011" s="603" t="s">
        <v>1797</v>
      </c>
      <c r="AT1011" s="738"/>
      <c r="AU1011" s="603" t="s">
        <v>1796</v>
      </c>
      <c r="AV1011" s="603"/>
      <c r="AW1011" s="603"/>
      <c r="AX1011" s="603"/>
      <c r="AY1011" s="603" t="s">
        <v>1554</v>
      </c>
      <c r="AZ1011" s="603" t="s">
        <v>1797</v>
      </c>
      <c r="BA1011" s="603" t="s">
        <v>1798</v>
      </c>
      <c r="BB1011" s="603" t="s">
        <v>1799</v>
      </c>
      <c r="BC1011" s="603"/>
      <c r="BD1011" s="603"/>
      <c r="BE1011" s="603"/>
      <c r="BF1011" s="603"/>
      <c r="BG1011" s="603"/>
      <c r="BH1011" s="603"/>
    </row>
    <row r="1012" spans="1:60" ht="12" customHeight="1">
      <c r="A1012" s="589">
        <v>1009</v>
      </c>
      <c r="B1012" s="589"/>
      <c r="C1012" s="590" t="s">
        <v>269</v>
      </c>
      <c r="D1012" s="591"/>
      <c r="E1012" s="589" t="s">
        <v>6058</v>
      </c>
      <c r="F1012" s="592" t="s">
        <v>1790</v>
      </c>
      <c r="G1012" s="592" t="s">
        <v>1789</v>
      </c>
      <c r="H1012" s="592" t="s">
        <v>1787</v>
      </c>
      <c r="I1012" s="589"/>
      <c r="J1012" s="589"/>
      <c r="K1012" s="593"/>
      <c r="L1012" s="595" t="s">
        <v>1701</v>
      </c>
      <c r="M1012" s="985"/>
      <c r="N1012" s="972"/>
      <c r="O1012" s="592"/>
      <c r="P1012" s="655"/>
      <c r="Q1012" s="655"/>
      <c r="R1012" s="589">
        <f t="shared" si="15"/>
        <v>0</v>
      </c>
      <c r="S1012" s="589"/>
      <c r="T1012" s="596" t="str">
        <f>VLOOKUP(cppm_pr[[#This Row],[Status]],'All Link_LOV'!$I$32:$K$72,2,0)</f>
        <v>Insufficient Budget</v>
      </c>
      <c r="U1012" s="596" t="s">
        <v>105</v>
      </c>
      <c r="V1012" s="592">
        <v>32</v>
      </c>
      <c r="W1012" s="596"/>
      <c r="X1012" s="592"/>
      <c r="Y1012" s="592"/>
      <c r="Z1012" s="597">
        <v>45175.7203240741</v>
      </c>
      <c r="AA1012" s="592" t="s">
        <v>1786</v>
      </c>
      <c r="AB1012" s="595"/>
      <c r="AC1012" s="677"/>
      <c r="AD1012" s="592"/>
      <c r="AE1012" s="592"/>
      <c r="AF1012" s="592" t="s">
        <v>397</v>
      </c>
      <c r="AG1012" s="592" t="s">
        <v>501</v>
      </c>
      <c r="AH1012" s="612" t="s">
        <v>1800</v>
      </c>
      <c r="AI1012" s="600" t="str">
        <f>IFERROR(VLOOKUP(cppm_pr[[#This Row],[Order Number]],SPHERE!C:CC,39,0),"")</f>
        <v/>
      </c>
      <c r="AJ1012" s="600" t="str">
        <f>IFERROR(VLOOKUP(cppm_pr[[#This Row],[Order Number]],'DC TM ONE'!B:CN,42,0),"")</f>
        <v/>
      </c>
      <c r="AK1012" s="612"/>
      <c r="AL1012" s="693"/>
      <c r="AM1012" s="592"/>
      <c r="AN1012" s="592"/>
      <c r="AO1012" s="737"/>
      <c r="AP1012" s="592"/>
      <c r="AQ1012" s="735"/>
      <c r="AR1012" s="612" t="s">
        <v>1792</v>
      </c>
      <c r="AS1012" s="592" t="s">
        <v>1791</v>
      </c>
      <c r="AT1012" s="735"/>
      <c r="AU1012" s="592" t="s">
        <v>1801</v>
      </c>
      <c r="AV1012" s="592"/>
      <c r="AW1012" s="592"/>
      <c r="AX1012" s="592"/>
      <c r="AY1012" s="592" t="s">
        <v>1554</v>
      </c>
      <c r="AZ1012" s="592" t="s">
        <v>1791</v>
      </c>
      <c r="BA1012" s="592">
        <v>0</v>
      </c>
      <c r="BB1012" s="592" t="s">
        <v>1792</v>
      </c>
      <c r="BC1012" s="592"/>
      <c r="BD1012" s="592"/>
      <c r="BE1012" s="592"/>
      <c r="BF1012" s="592"/>
      <c r="BG1012" s="592"/>
      <c r="BH1012" s="592"/>
    </row>
    <row r="1013" spans="1:60" ht="12" customHeight="1">
      <c r="A1013" s="600">
        <v>1010</v>
      </c>
      <c r="B1013" s="600"/>
      <c r="C1013" s="601" t="s">
        <v>269</v>
      </c>
      <c r="D1013" s="602"/>
      <c r="E1013" s="600" t="s">
        <v>6058</v>
      </c>
      <c r="F1013" s="603" t="s">
        <v>1790</v>
      </c>
      <c r="G1013" s="603" t="s">
        <v>1789</v>
      </c>
      <c r="H1013" s="603" t="s">
        <v>1787</v>
      </c>
      <c r="I1013" s="600"/>
      <c r="J1013" s="600"/>
      <c r="K1013" s="611"/>
      <c r="L1013" s="606" t="s">
        <v>1701</v>
      </c>
      <c r="M1013" s="986"/>
      <c r="N1013" s="972"/>
      <c r="O1013" s="603"/>
      <c r="P1013" s="625"/>
      <c r="Q1013" s="625"/>
      <c r="R1013" s="600">
        <f t="shared" si="15"/>
        <v>0</v>
      </c>
      <c r="S1013" s="600"/>
      <c r="T1013" s="607" t="str">
        <f>VLOOKUP(cppm_pr[[#This Row],[Status]],'All Link_LOV'!$I$32:$K$72,2,0)</f>
        <v>Insufficient Budget</v>
      </c>
      <c r="U1013" s="607" t="s">
        <v>105</v>
      </c>
      <c r="V1013" s="603">
        <v>33</v>
      </c>
      <c r="W1013" s="607"/>
      <c r="X1013" s="603"/>
      <c r="Y1013" s="603"/>
      <c r="Z1013" s="608">
        <v>45175.727511574099</v>
      </c>
      <c r="AA1013" s="603" t="s">
        <v>1786</v>
      </c>
      <c r="AB1013" s="606"/>
      <c r="AC1013" s="677"/>
      <c r="AD1013" s="603"/>
      <c r="AE1013" s="603"/>
      <c r="AF1013" s="603" t="s">
        <v>397</v>
      </c>
      <c r="AG1013" s="603" t="s">
        <v>501</v>
      </c>
      <c r="AH1013" s="736" t="s">
        <v>1802</v>
      </c>
      <c r="AI1013" s="600" t="str">
        <f>IFERROR(VLOOKUP(cppm_pr[[#This Row],[Order Number]],SPHERE!C:CC,39,0),"")</f>
        <v/>
      </c>
      <c r="AJ1013" s="600" t="str">
        <f>IFERROR(VLOOKUP(cppm_pr[[#This Row],[Order Number]],'DC TM ONE'!B:CN,42,0),"")</f>
        <v/>
      </c>
      <c r="AK1013" s="736"/>
      <c r="AL1013" s="693"/>
      <c r="AM1013" s="603"/>
      <c r="AN1013" s="603"/>
      <c r="AO1013" s="737"/>
      <c r="AP1013" s="603"/>
      <c r="AQ1013" s="738"/>
      <c r="AR1013" s="612" t="s">
        <v>1805</v>
      </c>
      <c r="AS1013" s="603" t="s">
        <v>1803</v>
      </c>
      <c r="AT1013" s="738"/>
      <c r="AU1013" s="603" t="s">
        <v>1801</v>
      </c>
      <c r="AV1013" s="603"/>
      <c r="AW1013" s="603"/>
      <c r="AX1013" s="603"/>
      <c r="AY1013" s="603" t="s">
        <v>1554</v>
      </c>
      <c r="AZ1013" s="603" t="s">
        <v>1803</v>
      </c>
      <c r="BA1013" s="603" t="s">
        <v>1804</v>
      </c>
      <c r="BB1013" s="603" t="s">
        <v>1805</v>
      </c>
      <c r="BC1013" s="603"/>
      <c r="BD1013" s="603"/>
      <c r="BE1013" s="603"/>
      <c r="BF1013" s="603"/>
      <c r="BG1013" s="603"/>
      <c r="BH1013" s="603"/>
    </row>
    <row r="1014" spans="1:60" ht="12" customHeight="1">
      <c r="A1014" s="589">
        <v>1011</v>
      </c>
      <c r="B1014" s="589"/>
      <c r="C1014" s="590" t="s">
        <v>269</v>
      </c>
      <c r="D1014" s="591"/>
      <c r="E1014" s="589" t="s">
        <v>6058</v>
      </c>
      <c r="F1014" s="592" t="s">
        <v>1790</v>
      </c>
      <c r="G1014" s="592" t="s">
        <v>1789</v>
      </c>
      <c r="H1014" s="592" t="s">
        <v>1787</v>
      </c>
      <c r="I1014" s="589"/>
      <c r="J1014" s="589"/>
      <c r="K1014" s="593"/>
      <c r="L1014" s="595" t="s">
        <v>1701</v>
      </c>
      <c r="M1014" s="985"/>
      <c r="N1014" s="972"/>
      <c r="O1014" s="592"/>
      <c r="P1014" s="655"/>
      <c r="Q1014" s="655"/>
      <c r="R1014" s="589">
        <f t="shared" si="15"/>
        <v>0</v>
      </c>
      <c r="S1014" s="589"/>
      <c r="T1014" s="596" t="str">
        <f>VLOOKUP(cppm_pr[[#This Row],[Status]],'All Link_LOV'!$I$32:$K$72,2,0)</f>
        <v>Insufficient Budget</v>
      </c>
      <c r="U1014" s="596" t="s">
        <v>105</v>
      </c>
      <c r="V1014" s="592">
        <v>34</v>
      </c>
      <c r="W1014" s="596"/>
      <c r="X1014" s="592"/>
      <c r="Y1014" s="592"/>
      <c r="Z1014" s="597">
        <v>45175.730798611097</v>
      </c>
      <c r="AA1014" s="592" t="s">
        <v>1786</v>
      </c>
      <c r="AB1014" s="595"/>
      <c r="AC1014" s="677"/>
      <c r="AD1014" s="592"/>
      <c r="AE1014" s="592"/>
      <c r="AF1014" s="592" t="s">
        <v>397</v>
      </c>
      <c r="AG1014" s="592" t="s">
        <v>501</v>
      </c>
      <c r="AH1014" s="612" t="s">
        <v>1806</v>
      </c>
      <c r="AI1014" s="600" t="str">
        <f>IFERROR(VLOOKUP(cppm_pr[[#This Row],[Order Number]],SPHERE!C:CC,39,0),"")</f>
        <v/>
      </c>
      <c r="AJ1014" s="600" t="str">
        <f>IFERROR(VLOOKUP(cppm_pr[[#This Row],[Order Number]],'DC TM ONE'!B:CN,42,0),"")</f>
        <v/>
      </c>
      <c r="AK1014" s="612"/>
      <c r="AL1014" s="693"/>
      <c r="AM1014" s="592"/>
      <c r="AN1014" s="592"/>
      <c r="AO1014" s="737"/>
      <c r="AP1014" s="592"/>
      <c r="AQ1014" s="735"/>
      <c r="AR1014" s="612" t="s">
        <v>1805</v>
      </c>
      <c r="AS1014" s="592" t="s">
        <v>1803</v>
      </c>
      <c r="AT1014" s="735"/>
      <c r="AU1014" s="592" t="s">
        <v>1659</v>
      </c>
      <c r="AV1014" s="592"/>
      <c r="AW1014" s="592"/>
      <c r="AX1014" s="592"/>
      <c r="AY1014" s="592" t="s">
        <v>1554</v>
      </c>
      <c r="AZ1014" s="592" t="s">
        <v>1803</v>
      </c>
      <c r="BA1014" s="592" t="s">
        <v>1807</v>
      </c>
      <c r="BB1014" s="592" t="s">
        <v>1805</v>
      </c>
      <c r="BC1014" s="592"/>
      <c r="BD1014" s="592"/>
      <c r="BE1014" s="592"/>
      <c r="BF1014" s="592"/>
      <c r="BG1014" s="592"/>
      <c r="BH1014" s="592"/>
    </row>
    <row r="1015" spans="1:60" ht="12" customHeight="1">
      <c r="A1015" s="600">
        <v>1012</v>
      </c>
      <c r="B1015" s="600"/>
      <c r="C1015" s="601" t="s">
        <v>269</v>
      </c>
      <c r="D1015" s="602"/>
      <c r="E1015" s="600" t="s">
        <v>6058</v>
      </c>
      <c r="F1015" s="603" t="s">
        <v>1790</v>
      </c>
      <c r="G1015" s="603" t="s">
        <v>1789</v>
      </c>
      <c r="H1015" s="603" t="s">
        <v>1787</v>
      </c>
      <c r="I1015" s="600"/>
      <c r="J1015" s="600"/>
      <c r="K1015" s="611"/>
      <c r="L1015" s="606" t="s">
        <v>1701</v>
      </c>
      <c r="M1015" s="986"/>
      <c r="N1015" s="972"/>
      <c r="O1015" s="603"/>
      <c r="P1015" s="625"/>
      <c r="Q1015" s="625"/>
      <c r="R1015" s="600">
        <f t="shared" si="15"/>
        <v>0</v>
      </c>
      <c r="S1015" s="600"/>
      <c r="T1015" s="607" t="str">
        <f>VLOOKUP(cppm_pr[[#This Row],[Status]],'All Link_LOV'!$I$32:$K$72,2,0)</f>
        <v>Insufficient Budget</v>
      </c>
      <c r="U1015" s="607" t="s">
        <v>105</v>
      </c>
      <c r="V1015" s="603">
        <v>35</v>
      </c>
      <c r="W1015" s="607"/>
      <c r="X1015" s="603"/>
      <c r="Y1015" s="603"/>
      <c r="Z1015" s="608">
        <v>45175.734895833302</v>
      </c>
      <c r="AA1015" s="603" t="s">
        <v>1786</v>
      </c>
      <c r="AB1015" s="606"/>
      <c r="AC1015" s="677"/>
      <c r="AD1015" s="603"/>
      <c r="AE1015" s="603"/>
      <c r="AF1015" s="603" t="s">
        <v>397</v>
      </c>
      <c r="AG1015" s="603" t="s">
        <v>501</v>
      </c>
      <c r="AH1015" s="736" t="s">
        <v>1808</v>
      </c>
      <c r="AI1015" s="600" t="str">
        <f>IFERROR(VLOOKUP(cppm_pr[[#This Row],[Order Number]],SPHERE!C:CC,39,0),"")</f>
        <v/>
      </c>
      <c r="AJ1015" s="600" t="str">
        <f>IFERROR(VLOOKUP(cppm_pr[[#This Row],[Order Number]],'DC TM ONE'!B:CN,42,0),"")</f>
        <v/>
      </c>
      <c r="AK1015" s="736"/>
      <c r="AL1015" s="693"/>
      <c r="AM1015" s="603"/>
      <c r="AN1015" s="603"/>
      <c r="AO1015" s="737"/>
      <c r="AP1015" s="603"/>
      <c r="AQ1015" s="738"/>
      <c r="AR1015" s="612" t="s">
        <v>1811</v>
      </c>
      <c r="AS1015" s="603" t="s">
        <v>1809</v>
      </c>
      <c r="AT1015" s="738"/>
      <c r="AU1015" s="603" t="s">
        <v>1801</v>
      </c>
      <c r="AV1015" s="603"/>
      <c r="AW1015" s="603"/>
      <c r="AX1015" s="603"/>
      <c r="AY1015" s="603" t="s">
        <v>1554</v>
      </c>
      <c r="AZ1015" s="603" t="s">
        <v>1809</v>
      </c>
      <c r="BA1015" s="603" t="s">
        <v>1810</v>
      </c>
      <c r="BB1015" s="603" t="s">
        <v>1811</v>
      </c>
      <c r="BC1015" s="603"/>
      <c r="BD1015" s="603"/>
      <c r="BE1015" s="603"/>
      <c r="BF1015" s="603"/>
      <c r="BG1015" s="603"/>
      <c r="BH1015" s="603"/>
    </row>
    <row r="1016" spans="1:60" ht="12" customHeight="1">
      <c r="A1016" s="589">
        <v>1013</v>
      </c>
      <c r="B1016" s="589"/>
      <c r="C1016" s="590" t="s">
        <v>269</v>
      </c>
      <c r="D1016" s="591"/>
      <c r="E1016" s="589" t="s">
        <v>6058</v>
      </c>
      <c r="F1016" s="592" t="s">
        <v>1790</v>
      </c>
      <c r="G1016" s="592" t="s">
        <v>1789</v>
      </c>
      <c r="H1016" s="592" t="s">
        <v>1787</v>
      </c>
      <c r="I1016" s="589"/>
      <c r="J1016" s="589"/>
      <c r="K1016" s="593"/>
      <c r="L1016" s="595" t="s">
        <v>1701</v>
      </c>
      <c r="M1016" s="985"/>
      <c r="N1016" s="972"/>
      <c r="O1016" s="592"/>
      <c r="P1016" s="655"/>
      <c r="Q1016" s="655"/>
      <c r="R1016" s="589">
        <f t="shared" si="15"/>
        <v>0</v>
      </c>
      <c r="S1016" s="589"/>
      <c r="T1016" s="596" t="str">
        <f>VLOOKUP(cppm_pr[[#This Row],[Status]],'All Link_LOV'!$I$32:$K$72,2,0)</f>
        <v>Insufficient Budget</v>
      </c>
      <c r="U1016" s="596" t="s">
        <v>105</v>
      </c>
      <c r="V1016" s="592">
        <v>36</v>
      </c>
      <c r="W1016" s="596"/>
      <c r="X1016" s="592"/>
      <c r="Y1016" s="592"/>
      <c r="Z1016" s="597">
        <v>45175.741192129601</v>
      </c>
      <c r="AA1016" s="592" t="s">
        <v>1786</v>
      </c>
      <c r="AB1016" s="595"/>
      <c r="AC1016" s="677"/>
      <c r="AD1016" s="592"/>
      <c r="AE1016" s="592"/>
      <c r="AF1016" s="592" t="s">
        <v>397</v>
      </c>
      <c r="AG1016" s="592" t="s">
        <v>501</v>
      </c>
      <c r="AH1016" s="612" t="s">
        <v>1812</v>
      </c>
      <c r="AI1016" s="600" t="str">
        <f>IFERROR(VLOOKUP(cppm_pr[[#This Row],[Order Number]],SPHERE!C:CC,39,0),"")</f>
        <v/>
      </c>
      <c r="AJ1016" s="600" t="str">
        <f>IFERROR(VLOOKUP(cppm_pr[[#This Row],[Order Number]],'DC TM ONE'!B:CN,42,0),"")</f>
        <v/>
      </c>
      <c r="AK1016" s="612"/>
      <c r="AL1016" s="693"/>
      <c r="AM1016" s="592"/>
      <c r="AN1016" s="592"/>
      <c r="AO1016" s="737"/>
      <c r="AP1016" s="592"/>
      <c r="AQ1016" s="735"/>
      <c r="AR1016" s="612" t="s">
        <v>1704</v>
      </c>
      <c r="AS1016" s="592" t="s">
        <v>1814</v>
      </c>
      <c r="AT1016" s="735"/>
      <c r="AU1016" s="592" t="s">
        <v>1813</v>
      </c>
      <c r="AV1016" s="592"/>
      <c r="AW1016" s="592"/>
      <c r="AX1016" s="592"/>
      <c r="AY1016" s="592" t="s">
        <v>1554</v>
      </c>
      <c r="AZ1016" s="592" t="s">
        <v>1814</v>
      </c>
      <c r="BA1016" s="592" t="s">
        <v>1815</v>
      </c>
      <c r="BB1016" s="592" t="s">
        <v>1704</v>
      </c>
      <c r="BC1016" s="592"/>
      <c r="BD1016" s="592"/>
      <c r="BE1016" s="592"/>
      <c r="BF1016" s="592"/>
      <c r="BG1016" s="592"/>
      <c r="BH1016" s="592"/>
    </row>
    <row r="1017" spans="1:60" ht="12" customHeight="1">
      <c r="A1017" s="600">
        <v>1014</v>
      </c>
      <c r="B1017" s="600"/>
      <c r="C1017" s="601" t="s">
        <v>269</v>
      </c>
      <c r="D1017" s="602"/>
      <c r="E1017" s="600" t="s">
        <v>6058</v>
      </c>
      <c r="F1017" s="603" t="s">
        <v>1790</v>
      </c>
      <c r="G1017" s="603" t="s">
        <v>1789</v>
      </c>
      <c r="H1017" s="603" t="s">
        <v>1787</v>
      </c>
      <c r="I1017" s="600"/>
      <c r="J1017" s="600"/>
      <c r="K1017" s="611"/>
      <c r="L1017" s="606" t="s">
        <v>1701</v>
      </c>
      <c r="M1017" s="986"/>
      <c r="N1017" s="972"/>
      <c r="O1017" s="603"/>
      <c r="P1017" s="625"/>
      <c r="Q1017" s="625"/>
      <c r="R1017" s="600">
        <f t="shared" si="15"/>
        <v>0</v>
      </c>
      <c r="S1017" s="600"/>
      <c r="T1017" s="607" t="str">
        <f>VLOOKUP(cppm_pr[[#This Row],[Status]],'All Link_LOV'!$I$32:$K$72,2,0)</f>
        <v>Insufficient Budget</v>
      </c>
      <c r="U1017" s="607" t="s">
        <v>105</v>
      </c>
      <c r="V1017" s="603">
        <v>37</v>
      </c>
      <c r="W1017" s="607"/>
      <c r="X1017" s="603"/>
      <c r="Y1017" s="603"/>
      <c r="Z1017" s="608">
        <v>45175.7434490741</v>
      </c>
      <c r="AA1017" s="603" t="s">
        <v>1786</v>
      </c>
      <c r="AB1017" s="606"/>
      <c r="AC1017" s="677"/>
      <c r="AD1017" s="603"/>
      <c r="AE1017" s="603"/>
      <c r="AF1017" s="603" t="s">
        <v>397</v>
      </c>
      <c r="AG1017" s="603" t="s">
        <v>501</v>
      </c>
      <c r="AH1017" s="736" t="s">
        <v>1816</v>
      </c>
      <c r="AI1017" s="600" t="str">
        <f>IFERROR(VLOOKUP(cppm_pr[[#This Row],[Order Number]],SPHERE!C:CC,39,0),"")</f>
        <v/>
      </c>
      <c r="AJ1017" s="600" t="str">
        <f>IFERROR(VLOOKUP(cppm_pr[[#This Row],[Order Number]],'DC TM ONE'!B:CN,42,0),"")</f>
        <v/>
      </c>
      <c r="AK1017" s="736"/>
      <c r="AL1017" s="693"/>
      <c r="AM1017" s="603"/>
      <c r="AN1017" s="603"/>
      <c r="AO1017" s="737"/>
      <c r="AP1017" s="603"/>
      <c r="AQ1017" s="738"/>
      <c r="AR1017" s="612" t="s">
        <v>1792</v>
      </c>
      <c r="AS1017" s="603" t="s">
        <v>1791</v>
      </c>
      <c r="AT1017" s="738"/>
      <c r="AU1017" s="603" t="s">
        <v>1659</v>
      </c>
      <c r="AV1017" s="603"/>
      <c r="AW1017" s="603"/>
      <c r="AX1017" s="603"/>
      <c r="AY1017" s="603" t="s">
        <v>1554</v>
      </c>
      <c r="AZ1017" s="603" t="s">
        <v>1791</v>
      </c>
      <c r="BA1017" s="603" t="s">
        <v>1817</v>
      </c>
      <c r="BB1017" s="603" t="s">
        <v>1792</v>
      </c>
      <c r="BC1017" s="603"/>
      <c r="BD1017" s="603"/>
      <c r="BE1017" s="603"/>
      <c r="BF1017" s="603"/>
      <c r="BG1017" s="603"/>
      <c r="BH1017" s="603"/>
    </row>
    <row r="1018" spans="1:60" ht="12" customHeight="1">
      <c r="A1018" s="589">
        <v>1015</v>
      </c>
      <c r="B1018" s="589" t="s">
        <v>83</v>
      </c>
      <c r="C1018" s="590" t="s">
        <v>208</v>
      </c>
      <c r="D1018" s="591">
        <v>45210</v>
      </c>
      <c r="E1018" s="589" t="s">
        <v>10491</v>
      </c>
      <c r="F1018" s="592" t="s">
        <v>1823</v>
      </c>
      <c r="G1018" s="592" t="s">
        <v>1822</v>
      </c>
      <c r="H1018" s="592" t="s">
        <v>1820</v>
      </c>
      <c r="I1018" s="589" t="s">
        <v>1818</v>
      </c>
      <c r="J1018" s="589"/>
      <c r="K1018" s="593"/>
      <c r="L1018" s="595" t="s">
        <v>51</v>
      </c>
      <c r="M1018" s="985"/>
      <c r="N1018" s="972"/>
      <c r="O1018" s="592"/>
      <c r="P1018" s="655"/>
      <c r="Q1018" s="655"/>
      <c r="R1018" s="589">
        <f t="shared" si="15"/>
        <v>0</v>
      </c>
      <c r="S1018" s="589"/>
      <c r="T1018" s="596" t="str">
        <f>VLOOKUP(cppm_pr[[#This Row],[Status]],'All Link_LOV'!$I$32:$K$72,2,0)</f>
        <v>Pending TP Submission</v>
      </c>
      <c r="U1018" s="596" t="s">
        <v>105</v>
      </c>
      <c r="V1018" s="592">
        <v>38</v>
      </c>
      <c r="W1018" s="596"/>
      <c r="X1018" s="592"/>
      <c r="Y1018" s="592"/>
      <c r="Z1018" s="597">
        <v>45175.809722222199</v>
      </c>
      <c r="AA1018" s="592" t="s">
        <v>1819</v>
      </c>
      <c r="AB1018" s="595"/>
      <c r="AC1018" s="677"/>
      <c r="AD1018" s="592"/>
      <c r="AE1018" s="592"/>
      <c r="AF1018" s="592" t="s">
        <v>1572</v>
      </c>
      <c r="AG1018" s="592" t="s">
        <v>492</v>
      </c>
      <c r="AH1018" s="736" t="s">
        <v>1821</v>
      </c>
      <c r="AI1018" s="600" t="str">
        <f>IFERROR(VLOOKUP(cppm_pr[[#This Row],[Order Number]],SPHERE!C:CC,39,0),"")</f>
        <v/>
      </c>
      <c r="AJ1018" s="600" t="str">
        <f>IFERROR(VLOOKUP(cppm_pr[[#This Row],[Order Number]],'DC TM ONE'!B:CN,42,0),"")</f>
        <v/>
      </c>
      <c r="AK1018" s="736"/>
      <c r="AL1018" s="693"/>
      <c r="AM1018" s="592"/>
      <c r="AN1018" s="592"/>
      <c r="AO1018" s="737"/>
      <c r="AP1018" s="592"/>
      <c r="AQ1018" s="735"/>
      <c r="AR1018" s="612" t="s">
        <v>1826</v>
      </c>
      <c r="AS1018" s="592" t="s">
        <v>1825</v>
      </c>
      <c r="AT1018" s="735"/>
      <c r="AU1018" s="592" t="s">
        <v>1824</v>
      </c>
      <c r="AV1018" s="592"/>
      <c r="AW1018" s="592"/>
      <c r="AX1018" s="592"/>
      <c r="AY1018" s="592" t="s">
        <v>1554</v>
      </c>
      <c r="AZ1018" s="592" t="s">
        <v>1825</v>
      </c>
      <c r="BA1018" s="592">
        <v>0</v>
      </c>
      <c r="BB1018" s="592" t="s">
        <v>1826</v>
      </c>
      <c r="BC1018" s="592"/>
      <c r="BD1018" s="592"/>
      <c r="BE1018" s="592"/>
      <c r="BF1018" s="592"/>
      <c r="BG1018" s="592"/>
      <c r="BH1018" s="592"/>
    </row>
    <row r="1019" spans="1:60" s="180" customFormat="1" ht="12" customHeight="1">
      <c r="A1019" s="617">
        <v>1016</v>
      </c>
      <c r="B1019" s="617"/>
      <c r="C1019" s="601" t="s">
        <v>254</v>
      </c>
      <c r="D1019" s="615"/>
      <c r="E1019" s="600" t="s">
        <v>10512</v>
      </c>
      <c r="F1019" s="620" t="s">
        <v>1832</v>
      </c>
      <c r="G1019" s="620" t="s">
        <v>1831</v>
      </c>
      <c r="H1019" s="620" t="s">
        <v>1829</v>
      </c>
      <c r="I1019" s="600"/>
      <c r="J1019" s="617"/>
      <c r="K1019" s="616"/>
      <c r="L1019" s="622" t="s">
        <v>1728</v>
      </c>
      <c r="M1019" s="971"/>
      <c r="N1019" s="1058"/>
      <c r="O1019" s="620"/>
      <c r="P1019" s="625"/>
      <c r="Q1019" s="625"/>
      <c r="R1019" s="600">
        <f t="shared" si="15"/>
        <v>0</v>
      </c>
      <c r="S1019" s="600"/>
      <c r="T1019" s="619" t="str">
        <f>VLOOKUP(cppm_pr[[#This Row],[Status]],'All Link_LOV'!$I$32:$K$72,2,0)</f>
        <v>PO Issued</v>
      </c>
      <c r="U1019" s="619" t="s">
        <v>105</v>
      </c>
      <c r="V1019" s="620">
        <v>39</v>
      </c>
      <c r="W1019" s="619"/>
      <c r="X1019" s="620"/>
      <c r="Y1019" s="620"/>
      <c r="Z1019" s="621">
        <v>45175.967407407399</v>
      </c>
      <c r="AA1019" s="620" t="s">
        <v>1828</v>
      </c>
      <c r="AB1019" s="622"/>
      <c r="AC1019" s="739"/>
      <c r="AD1019" s="620"/>
      <c r="AE1019" s="620"/>
      <c r="AF1019" s="620" t="s">
        <v>399</v>
      </c>
      <c r="AG1019" s="620" t="s">
        <v>490</v>
      </c>
      <c r="AH1019" s="740" t="s">
        <v>1830</v>
      </c>
      <c r="AI1019" s="600" t="str">
        <f>IFERROR(VLOOKUP(cppm_pr[[#This Row],[Order Number]],SPHERE!C:CC,39,0),"")</f>
        <v/>
      </c>
      <c r="AJ1019" s="600" t="str">
        <f>IFERROR(VLOOKUP(cppm_pr[[#This Row],[Order Number]],'DC TM ONE'!B:CN,42,0),"")</f>
        <v/>
      </c>
      <c r="AK1019" s="740"/>
      <c r="AL1019" s="741"/>
      <c r="AM1019" s="620"/>
      <c r="AN1019" s="620"/>
      <c r="AO1019" s="742"/>
      <c r="AP1019" s="620"/>
      <c r="AQ1019" s="745"/>
      <c r="AR1019" s="744" t="s">
        <v>1838</v>
      </c>
      <c r="AS1019" s="620" t="s">
        <v>1836</v>
      </c>
      <c r="AT1019" s="745"/>
      <c r="AU1019" s="620" t="s">
        <v>1833</v>
      </c>
      <c r="AV1019" s="620" t="s">
        <v>1834</v>
      </c>
      <c r="AW1019" s="620" t="s">
        <v>1835</v>
      </c>
      <c r="AX1019" s="620"/>
      <c r="AY1019" s="620" t="s">
        <v>1554</v>
      </c>
      <c r="AZ1019" s="620" t="s">
        <v>1836</v>
      </c>
      <c r="BA1019" s="620" t="s">
        <v>1837</v>
      </c>
      <c r="BB1019" s="620" t="s">
        <v>1838</v>
      </c>
      <c r="BC1019" s="620"/>
      <c r="BD1019" s="620"/>
      <c r="BE1019" s="620"/>
      <c r="BF1019" s="620"/>
      <c r="BG1019" s="620"/>
      <c r="BH1019" s="620"/>
    </row>
    <row r="1020" spans="1:60" s="180" customFormat="1" ht="12" customHeight="1">
      <c r="A1020" s="641">
        <v>1017</v>
      </c>
      <c r="B1020" s="641"/>
      <c r="C1020" s="590" t="s">
        <v>254</v>
      </c>
      <c r="D1020" s="640">
        <v>45183</v>
      </c>
      <c r="E1020" s="589" t="s">
        <v>10513</v>
      </c>
      <c r="F1020" s="643" t="s">
        <v>1498</v>
      </c>
      <c r="G1020" s="643" t="s">
        <v>1842</v>
      </c>
      <c r="H1020" s="643" t="s">
        <v>1496</v>
      </c>
      <c r="I1020" s="589"/>
      <c r="J1020" s="641"/>
      <c r="K1020" s="642"/>
      <c r="L1020" s="648" t="s">
        <v>1728</v>
      </c>
      <c r="M1020" s="993"/>
      <c r="N1020" s="1058"/>
      <c r="O1020" s="643"/>
      <c r="P1020" s="655"/>
      <c r="Q1020" s="655"/>
      <c r="R1020" s="589">
        <f t="shared" si="15"/>
        <v>0</v>
      </c>
      <c r="S1020" s="589"/>
      <c r="T1020" s="645" t="str">
        <f>VLOOKUP(cppm_pr[[#This Row],[Status]],'All Link_LOV'!$I$32:$K$72,2,0)</f>
        <v>PO Issued</v>
      </c>
      <c r="U1020" s="645" t="s">
        <v>105</v>
      </c>
      <c r="V1020" s="643">
        <v>40</v>
      </c>
      <c r="W1020" s="645"/>
      <c r="X1020" s="643"/>
      <c r="Y1020" s="643"/>
      <c r="Z1020" s="646">
        <v>45176.324525463002</v>
      </c>
      <c r="AA1020" s="643" t="s">
        <v>1841</v>
      </c>
      <c r="AB1020" s="648"/>
      <c r="AC1020" s="739"/>
      <c r="AD1020" s="643"/>
      <c r="AE1020" s="643"/>
      <c r="AF1020" s="643" t="s">
        <v>398</v>
      </c>
      <c r="AG1020" s="643" t="s">
        <v>488</v>
      </c>
      <c r="AH1020" s="740" t="s">
        <v>1495</v>
      </c>
      <c r="AI1020" s="600" t="str">
        <f>IFERROR(VLOOKUP(cppm_pr[[#This Row],[Order Number]],SPHERE!C:CC,39,0),"")</f>
        <v/>
      </c>
      <c r="AJ1020" s="600" t="str">
        <f>IFERROR(VLOOKUP(cppm_pr[[#This Row],[Order Number]],'DC TM ONE'!B:CN,42,0),"")</f>
        <v/>
      </c>
      <c r="AK1020" s="740"/>
      <c r="AL1020" s="741"/>
      <c r="AM1020" s="643"/>
      <c r="AN1020" s="643"/>
      <c r="AO1020" s="742"/>
      <c r="AP1020" s="643"/>
      <c r="AQ1020" s="743"/>
      <c r="AR1020" s="744"/>
      <c r="AS1020" s="643"/>
      <c r="AT1020" s="743"/>
      <c r="AU1020" s="643" t="s">
        <v>1843</v>
      </c>
      <c r="AV1020" s="643"/>
      <c r="AW1020" s="643"/>
      <c r="AX1020" s="643"/>
      <c r="AY1020" s="643" t="s">
        <v>1579</v>
      </c>
      <c r="AZ1020" s="643"/>
      <c r="BA1020" s="643"/>
      <c r="BB1020" s="643"/>
      <c r="BC1020" s="643"/>
      <c r="BD1020" s="643"/>
      <c r="BE1020" s="643"/>
      <c r="BF1020" s="643"/>
      <c r="BG1020" s="643"/>
      <c r="BH1020" s="643"/>
    </row>
    <row r="1021" spans="1:60" s="180" customFormat="1" ht="12" customHeight="1">
      <c r="A1021" s="617">
        <v>1018</v>
      </c>
      <c r="B1021" s="617"/>
      <c r="C1021" s="601" t="s">
        <v>254</v>
      </c>
      <c r="D1021" s="615">
        <v>45183</v>
      </c>
      <c r="E1021" s="600" t="s">
        <v>10514</v>
      </c>
      <c r="F1021" s="620" t="s">
        <v>1375</v>
      </c>
      <c r="G1021" s="620" t="s">
        <v>1845</v>
      </c>
      <c r="H1021" s="620" t="s">
        <v>1370</v>
      </c>
      <c r="I1021" s="600"/>
      <c r="J1021" s="617"/>
      <c r="K1021" s="616"/>
      <c r="L1021" s="622" t="s">
        <v>1728</v>
      </c>
      <c r="M1021" s="971"/>
      <c r="N1021" s="1058"/>
      <c r="O1021" s="620"/>
      <c r="P1021" s="625"/>
      <c r="Q1021" s="625"/>
      <c r="R1021" s="600">
        <f t="shared" si="15"/>
        <v>0</v>
      </c>
      <c r="S1021" s="600"/>
      <c r="T1021" s="619" t="str">
        <f>VLOOKUP(cppm_pr[[#This Row],[Status]],'All Link_LOV'!$I$32:$K$72,2,0)</f>
        <v>PO Issued</v>
      </c>
      <c r="U1021" s="619" t="s">
        <v>105</v>
      </c>
      <c r="V1021" s="620">
        <v>41</v>
      </c>
      <c r="W1021" s="619"/>
      <c r="X1021" s="620"/>
      <c r="Y1021" s="620"/>
      <c r="Z1021" s="621">
        <v>45176.325960648101</v>
      </c>
      <c r="AA1021" s="620" t="s">
        <v>1841</v>
      </c>
      <c r="AB1021" s="622"/>
      <c r="AC1021" s="739"/>
      <c r="AD1021" s="620"/>
      <c r="AE1021" s="620"/>
      <c r="AF1021" s="620" t="s">
        <v>398</v>
      </c>
      <c r="AG1021" s="620" t="s">
        <v>488</v>
      </c>
      <c r="AH1021" s="740" t="s">
        <v>1369</v>
      </c>
      <c r="AI1021" s="600" t="str">
        <f>IFERROR(VLOOKUP(cppm_pr[[#This Row],[Order Number]],SPHERE!C:CC,39,0),"")</f>
        <v/>
      </c>
      <c r="AJ1021" s="600" t="str">
        <f>IFERROR(VLOOKUP(cppm_pr[[#This Row],[Order Number]],'DC TM ONE'!B:CN,42,0),"")</f>
        <v/>
      </c>
      <c r="AK1021" s="740"/>
      <c r="AL1021" s="741"/>
      <c r="AM1021" s="620"/>
      <c r="AN1021" s="620"/>
      <c r="AO1021" s="742"/>
      <c r="AP1021" s="620"/>
      <c r="AQ1021" s="745"/>
      <c r="AR1021" s="744"/>
      <c r="AS1021" s="620"/>
      <c r="AT1021" s="745"/>
      <c r="AU1021" s="620" t="s">
        <v>1846</v>
      </c>
      <c r="AV1021" s="620"/>
      <c r="AW1021" s="620"/>
      <c r="AX1021" s="620"/>
      <c r="AY1021" s="620" t="s">
        <v>1579</v>
      </c>
      <c r="AZ1021" s="620"/>
      <c r="BA1021" s="620"/>
      <c r="BB1021" s="620"/>
      <c r="BC1021" s="620"/>
      <c r="BD1021" s="620"/>
      <c r="BE1021" s="620"/>
      <c r="BF1021" s="620"/>
      <c r="BG1021" s="620"/>
      <c r="BH1021" s="620"/>
    </row>
    <row r="1022" spans="1:60" ht="12" customHeight="1">
      <c r="A1022" s="589">
        <v>1019</v>
      </c>
      <c r="B1022" s="589"/>
      <c r="C1022" s="601" t="s">
        <v>207</v>
      </c>
      <c r="D1022" s="591"/>
      <c r="E1022" s="589" t="s">
        <v>6058</v>
      </c>
      <c r="F1022" s="592" t="s">
        <v>1851</v>
      </c>
      <c r="G1022" s="592" t="s">
        <v>1850</v>
      </c>
      <c r="H1022" s="592" t="s">
        <v>1848</v>
      </c>
      <c r="I1022" s="589"/>
      <c r="J1022" s="589"/>
      <c r="K1022" s="593"/>
      <c r="L1022" s="595" t="s">
        <v>1552</v>
      </c>
      <c r="M1022" s="985"/>
      <c r="N1022" s="972"/>
      <c r="O1022" s="592"/>
      <c r="P1022" s="655"/>
      <c r="Q1022" s="655"/>
      <c r="R1022" s="589">
        <f t="shared" si="15"/>
        <v>0</v>
      </c>
      <c r="S1022" s="589"/>
      <c r="T1022" s="596" t="str">
        <f>VLOOKUP(cppm_pr[[#This Row],[Status]],'All Link_LOV'!$I$32:$K$72,2,0)</f>
        <v>New Request PR</v>
      </c>
      <c r="U1022" s="596" t="s">
        <v>105</v>
      </c>
      <c r="V1022" s="592">
        <v>42</v>
      </c>
      <c r="W1022" s="596"/>
      <c r="X1022" s="592"/>
      <c r="Y1022" s="592"/>
      <c r="Z1022" s="597">
        <v>45176.3461342593</v>
      </c>
      <c r="AA1022" s="592" t="s">
        <v>1847</v>
      </c>
      <c r="AB1022" s="595"/>
      <c r="AC1022" s="677"/>
      <c r="AD1022" s="592"/>
      <c r="AE1022" s="592"/>
      <c r="AF1022" s="592" t="s">
        <v>398</v>
      </c>
      <c r="AG1022" s="592" t="s">
        <v>491</v>
      </c>
      <c r="AH1022" s="612" t="s">
        <v>1849</v>
      </c>
      <c r="AI1022" s="600" t="str">
        <f>IFERROR(VLOOKUP(cppm_pr[[#This Row],[Order Number]],SPHERE!C:CC,39,0),"")</f>
        <v/>
      </c>
      <c r="AJ1022" s="600" t="str">
        <f>IFERROR(VLOOKUP(cppm_pr[[#This Row],[Order Number]],'DC TM ONE'!B:CN,42,0),"")</f>
        <v/>
      </c>
      <c r="AK1022" s="612"/>
      <c r="AL1022" s="693"/>
      <c r="AM1022" s="592"/>
      <c r="AN1022" s="592"/>
      <c r="AO1022" s="737"/>
      <c r="AP1022" s="592"/>
      <c r="AQ1022" s="735"/>
      <c r="AR1022" s="612"/>
      <c r="AS1022" s="592"/>
      <c r="AT1022" s="735"/>
      <c r="AU1022" s="592" t="s">
        <v>1852</v>
      </c>
      <c r="AV1022" s="592"/>
      <c r="AW1022" s="592"/>
      <c r="AX1022" s="592"/>
      <c r="AY1022" s="592" t="s">
        <v>1579</v>
      </c>
      <c r="AZ1022" s="592"/>
      <c r="BA1022" s="592"/>
      <c r="BB1022" s="592"/>
      <c r="BC1022" s="592"/>
      <c r="BD1022" s="592"/>
      <c r="BE1022" s="592"/>
      <c r="BF1022" s="592"/>
      <c r="BG1022" s="592"/>
      <c r="BH1022" s="592"/>
    </row>
    <row r="1023" spans="1:60" ht="12" customHeight="1">
      <c r="A1023" s="600">
        <v>1020</v>
      </c>
      <c r="B1023" s="600"/>
      <c r="C1023" s="601" t="s">
        <v>254</v>
      </c>
      <c r="D1023" s="602"/>
      <c r="E1023" s="600" t="s">
        <v>6058</v>
      </c>
      <c r="F1023" s="603" t="s">
        <v>1700</v>
      </c>
      <c r="G1023" s="603" t="s">
        <v>1699</v>
      </c>
      <c r="H1023" s="603" t="s">
        <v>1854</v>
      </c>
      <c r="I1023" s="600"/>
      <c r="J1023" s="600"/>
      <c r="K1023" s="611"/>
      <c r="L1023" s="606" t="s">
        <v>1701</v>
      </c>
      <c r="M1023" s="986"/>
      <c r="N1023" s="972"/>
      <c r="O1023" s="603"/>
      <c r="P1023" s="625"/>
      <c r="Q1023" s="625"/>
      <c r="R1023" s="600">
        <f t="shared" si="15"/>
        <v>0</v>
      </c>
      <c r="S1023" s="600"/>
      <c r="T1023" s="607" t="str">
        <f>VLOOKUP(cppm_pr[[#This Row],[Status]],'All Link_LOV'!$I$32:$K$72,2,0)</f>
        <v>PO Issued</v>
      </c>
      <c r="U1023" s="607" t="s">
        <v>105</v>
      </c>
      <c r="V1023" s="603">
        <v>43</v>
      </c>
      <c r="W1023" s="607"/>
      <c r="X1023" s="603"/>
      <c r="Y1023" s="603"/>
      <c r="Z1023" s="608">
        <v>45176.384548611102</v>
      </c>
      <c r="AA1023" s="603" t="s">
        <v>1786</v>
      </c>
      <c r="AB1023" s="606"/>
      <c r="AC1023" s="677"/>
      <c r="AD1023" s="603"/>
      <c r="AE1023" s="603"/>
      <c r="AF1023" s="603" t="s">
        <v>399</v>
      </c>
      <c r="AG1023" s="603" t="s">
        <v>491</v>
      </c>
      <c r="AH1023" s="736" t="s">
        <v>1698</v>
      </c>
      <c r="AI1023" s="600" t="str">
        <f>IFERROR(VLOOKUP(cppm_pr[[#This Row],[Order Number]],SPHERE!C:CC,39,0),"")</f>
        <v/>
      </c>
      <c r="AJ1023" s="600" t="str">
        <f>IFERROR(VLOOKUP(cppm_pr[[#This Row],[Order Number]],'DC TM ONE'!B:CN,42,0),"")</f>
        <v/>
      </c>
      <c r="AK1023" s="736"/>
      <c r="AL1023" s="693"/>
      <c r="AM1023" s="603"/>
      <c r="AN1023" s="603"/>
      <c r="AO1023" s="737"/>
      <c r="AP1023" s="603"/>
      <c r="AQ1023" s="738"/>
      <c r="AR1023" s="612" t="s">
        <v>1704</v>
      </c>
      <c r="AS1023" s="603" t="s">
        <v>1814</v>
      </c>
      <c r="AT1023" s="738"/>
      <c r="AU1023" s="603" t="s">
        <v>1855</v>
      </c>
      <c r="AV1023" s="603"/>
      <c r="AW1023" s="603"/>
      <c r="AX1023" s="603"/>
      <c r="AY1023" s="603" t="s">
        <v>1554</v>
      </c>
      <c r="AZ1023" s="603" t="s">
        <v>1814</v>
      </c>
      <c r="BA1023" s="603" t="s">
        <v>1856</v>
      </c>
      <c r="BB1023" s="603" t="s">
        <v>1704</v>
      </c>
      <c r="BC1023" s="603"/>
      <c r="BD1023" s="603"/>
      <c r="BE1023" s="603"/>
      <c r="BF1023" s="603"/>
      <c r="BG1023" s="603"/>
      <c r="BH1023" s="603"/>
    </row>
    <row r="1024" spans="1:60" ht="12" customHeight="1">
      <c r="A1024" s="589">
        <v>1021</v>
      </c>
      <c r="B1024" s="589" t="s">
        <v>63</v>
      </c>
      <c r="C1024" s="590" t="s">
        <v>239</v>
      </c>
      <c r="D1024" s="591">
        <v>45184</v>
      </c>
      <c r="E1024" s="589" t="s">
        <v>10515</v>
      </c>
      <c r="F1024" s="589" t="s">
        <v>1863</v>
      </c>
      <c r="G1024" s="589" t="s">
        <v>1862</v>
      </c>
      <c r="H1024" s="589" t="s">
        <v>1860</v>
      </c>
      <c r="I1024" s="589"/>
      <c r="J1024" s="589"/>
      <c r="K1024" s="593"/>
      <c r="L1024" s="595" t="s">
        <v>1728</v>
      </c>
      <c r="M1024" s="985"/>
      <c r="N1024" s="1056"/>
      <c r="O1024" s="589"/>
      <c r="P1024" s="655"/>
      <c r="Q1024" s="655"/>
      <c r="R1024" s="589">
        <f t="shared" si="15"/>
        <v>0</v>
      </c>
      <c r="S1024" s="589"/>
      <c r="T1024" s="596" t="str">
        <f>VLOOKUP(cppm_pr[[#This Row],[Status]],'All Link_LOV'!$I$32:$K$72,2,0)</f>
        <v>Insufficient Budget</v>
      </c>
      <c r="U1024" s="596" t="s">
        <v>105</v>
      </c>
      <c r="V1024" s="592">
        <v>44</v>
      </c>
      <c r="W1024" s="596"/>
      <c r="X1024" s="592"/>
      <c r="Y1024" s="592"/>
      <c r="Z1024" s="597">
        <v>45176.4226388889</v>
      </c>
      <c r="AA1024" s="592" t="s">
        <v>1859</v>
      </c>
      <c r="AB1024" s="595">
        <v>0</v>
      </c>
      <c r="AC1024" s="677"/>
      <c r="AD1024" s="592"/>
      <c r="AE1024" s="592"/>
      <c r="AF1024" s="592" t="s">
        <v>397</v>
      </c>
      <c r="AG1024" s="592" t="s">
        <v>492</v>
      </c>
      <c r="AH1024" s="736" t="s">
        <v>1861</v>
      </c>
      <c r="AI1024" s="600" t="str">
        <f>IFERROR(VLOOKUP(cppm_pr[[#This Row],[Order Number]],SPHERE!C:CC,39,0),"")</f>
        <v/>
      </c>
      <c r="AJ1024" s="600" t="str">
        <f>IFERROR(VLOOKUP(cppm_pr[[#This Row],[Order Number]],'DC TM ONE'!B:CN,42,0),"")</f>
        <v/>
      </c>
      <c r="AK1024" s="736"/>
      <c r="AL1024" s="693"/>
      <c r="AM1024" s="592"/>
      <c r="AN1024" s="592"/>
      <c r="AO1024" s="737"/>
      <c r="AP1024" s="592"/>
      <c r="AQ1024" s="735"/>
      <c r="AR1024" s="612" t="s">
        <v>1867</v>
      </c>
      <c r="AS1024" s="592" t="s">
        <v>1865</v>
      </c>
      <c r="AT1024" s="735"/>
      <c r="AU1024" s="592">
        <v>203948.96</v>
      </c>
      <c r="AV1024" s="592"/>
      <c r="AW1024" s="592"/>
      <c r="AX1024" s="592"/>
      <c r="AY1024" s="592" t="s">
        <v>1554</v>
      </c>
      <c r="AZ1024" s="592" t="s">
        <v>1865</v>
      </c>
      <c r="BA1024" s="592" t="s">
        <v>1866</v>
      </c>
      <c r="BB1024" s="592" t="s">
        <v>1867</v>
      </c>
      <c r="BC1024" s="592"/>
      <c r="BD1024" s="592"/>
      <c r="BE1024" s="592"/>
      <c r="BF1024" s="592"/>
      <c r="BG1024" s="592"/>
      <c r="BH1024" s="592"/>
    </row>
    <row r="1025" spans="1:60" ht="12" customHeight="1">
      <c r="A1025" s="600">
        <v>1022</v>
      </c>
      <c r="B1025" s="589" t="s">
        <v>63</v>
      </c>
      <c r="C1025" s="601" t="s">
        <v>239</v>
      </c>
      <c r="D1025" s="602">
        <v>45184</v>
      </c>
      <c r="E1025" s="600" t="s">
        <v>10515</v>
      </c>
      <c r="F1025" s="600" t="s">
        <v>1872</v>
      </c>
      <c r="G1025" s="600" t="s">
        <v>1871</v>
      </c>
      <c r="H1025" s="600" t="s">
        <v>1869</v>
      </c>
      <c r="I1025" s="600"/>
      <c r="J1025" s="600"/>
      <c r="K1025" s="611"/>
      <c r="L1025" s="606" t="s">
        <v>1728</v>
      </c>
      <c r="M1025" s="986"/>
      <c r="N1025" s="1056"/>
      <c r="O1025" s="600"/>
      <c r="P1025" s="625"/>
      <c r="Q1025" s="625"/>
      <c r="R1025" s="600">
        <f t="shared" si="15"/>
        <v>0</v>
      </c>
      <c r="S1025" s="600"/>
      <c r="T1025" s="607" t="str">
        <f>VLOOKUP(cppm_pr[[#This Row],[Status]],'All Link_LOV'!$I$32:$K$72,2,0)</f>
        <v>Insufficient Budget</v>
      </c>
      <c r="U1025" s="607" t="s">
        <v>105</v>
      </c>
      <c r="V1025" s="603">
        <v>45</v>
      </c>
      <c r="W1025" s="607"/>
      <c r="X1025" s="603"/>
      <c r="Y1025" s="603"/>
      <c r="Z1025" s="608">
        <v>45176.424513888902</v>
      </c>
      <c r="AA1025" s="603" t="s">
        <v>1859</v>
      </c>
      <c r="AB1025" s="606">
        <v>0</v>
      </c>
      <c r="AC1025" s="677"/>
      <c r="AD1025" s="603"/>
      <c r="AE1025" s="603"/>
      <c r="AF1025" s="603" t="s">
        <v>399</v>
      </c>
      <c r="AG1025" s="603" t="s">
        <v>490</v>
      </c>
      <c r="AH1025" s="736" t="s">
        <v>1870</v>
      </c>
      <c r="AI1025" s="600" t="str">
        <f>IFERROR(VLOOKUP(cppm_pr[[#This Row],[Order Number]],SPHERE!C:CC,39,0),"")</f>
        <v/>
      </c>
      <c r="AJ1025" s="600" t="str">
        <f>IFERROR(VLOOKUP(cppm_pr[[#This Row],[Order Number]],'DC TM ONE'!B:CN,42,0),"")</f>
        <v/>
      </c>
      <c r="AK1025" s="736"/>
      <c r="AL1025" s="693"/>
      <c r="AM1025" s="603"/>
      <c r="AN1025" s="603"/>
      <c r="AO1025" s="737"/>
      <c r="AP1025" s="603"/>
      <c r="AQ1025" s="738"/>
      <c r="AR1025" s="612"/>
      <c r="AS1025" s="603"/>
      <c r="AT1025" s="738"/>
      <c r="AU1025" s="603" t="s">
        <v>1873</v>
      </c>
      <c r="AV1025" s="603"/>
      <c r="AW1025" s="603"/>
      <c r="AX1025" s="603"/>
      <c r="AY1025" s="603" t="s">
        <v>1579</v>
      </c>
      <c r="AZ1025" s="603"/>
      <c r="BA1025" s="603"/>
      <c r="BB1025" s="603"/>
      <c r="BC1025" s="603"/>
      <c r="BD1025" s="603"/>
      <c r="BE1025" s="603"/>
      <c r="BF1025" s="603"/>
      <c r="BG1025" s="603"/>
      <c r="BH1025" s="603"/>
    </row>
    <row r="1026" spans="1:60" ht="12" customHeight="1">
      <c r="A1026" s="589">
        <v>1023</v>
      </c>
      <c r="B1026" s="589" t="s">
        <v>63</v>
      </c>
      <c r="C1026" s="590" t="s">
        <v>239</v>
      </c>
      <c r="D1026" s="591">
        <v>45184</v>
      </c>
      <c r="E1026" s="589" t="s">
        <v>10515</v>
      </c>
      <c r="F1026" s="589" t="s">
        <v>1877</v>
      </c>
      <c r="G1026" s="589" t="s">
        <v>1876</v>
      </c>
      <c r="H1026" s="589" t="s">
        <v>1874</v>
      </c>
      <c r="I1026" s="589"/>
      <c r="J1026" s="589"/>
      <c r="K1026" s="593"/>
      <c r="L1026" s="595" t="s">
        <v>1728</v>
      </c>
      <c r="M1026" s="985"/>
      <c r="N1026" s="1056"/>
      <c r="O1026" s="589"/>
      <c r="P1026" s="655"/>
      <c r="Q1026" s="655"/>
      <c r="R1026" s="589">
        <f t="shared" si="15"/>
        <v>0</v>
      </c>
      <c r="S1026" s="589"/>
      <c r="T1026" s="596" t="str">
        <f>VLOOKUP(cppm_pr[[#This Row],[Status]],'All Link_LOV'!$I$32:$K$72,2,0)</f>
        <v>Insufficient Budget</v>
      </c>
      <c r="U1026" s="596" t="s">
        <v>105</v>
      </c>
      <c r="V1026" s="592">
        <v>46</v>
      </c>
      <c r="W1026" s="596"/>
      <c r="X1026" s="592"/>
      <c r="Y1026" s="592"/>
      <c r="Z1026" s="597">
        <v>45176.426192129598</v>
      </c>
      <c r="AA1026" s="592" t="s">
        <v>1859</v>
      </c>
      <c r="AB1026" s="595">
        <v>0</v>
      </c>
      <c r="AC1026" s="677"/>
      <c r="AD1026" s="592"/>
      <c r="AE1026" s="592"/>
      <c r="AF1026" s="592" t="s">
        <v>399</v>
      </c>
      <c r="AG1026" s="592" t="s">
        <v>491</v>
      </c>
      <c r="AH1026" s="736" t="s">
        <v>1875</v>
      </c>
      <c r="AI1026" s="600" t="str">
        <f>IFERROR(VLOOKUP(cppm_pr[[#This Row],[Order Number]],SPHERE!C:CC,39,0),"")</f>
        <v/>
      </c>
      <c r="AJ1026" s="600" t="str">
        <f>IFERROR(VLOOKUP(cppm_pr[[#This Row],[Order Number]],'DC TM ONE'!B:CN,42,0),"")</f>
        <v/>
      </c>
      <c r="AK1026" s="736"/>
      <c r="AL1026" s="693"/>
      <c r="AM1026" s="592"/>
      <c r="AN1026" s="592"/>
      <c r="AO1026" s="737"/>
      <c r="AP1026" s="592"/>
      <c r="AQ1026" s="735"/>
      <c r="AR1026" s="612"/>
      <c r="AS1026" s="592"/>
      <c r="AT1026" s="735"/>
      <c r="AU1026" s="592" t="s">
        <v>1878</v>
      </c>
      <c r="AV1026" s="592"/>
      <c r="AW1026" s="592"/>
      <c r="AX1026" s="592"/>
      <c r="AY1026" s="592" t="s">
        <v>1579</v>
      </c>
      <c r="AZ1026" s="592"/>
      <c r="BA1026" s="592"/>
      <c r="BB1026" s="592"/>
      <c r="BC1026" s="592"/>
      <c r="BD1026" s="592"/>
      <c r="BE1026" s="592"/>
      <c r="BF1026" s="592"/>
      <c r="BG1026" s="592"/>
      <c r="BH1026" s="592"/>
    </row>
    <row r="1027" spans="1:60" ht="12" customHeight="1">
      <c r="A1027" s="600">
        <v>1024</v>
      </c>
      <c r="B1027" s="600"/>
      <c r="C1027" s="601" t="s">
        <v>208</v>
      </c>
      <c r="D1027" s="602">
        <v>45205</v>
      </c>
      <c r="E1027" s="600" t="s">
        <v>10516</v>
      </c>
      <c r="F1027" s="600" t="s">
        <v>1882</v>
      </c>
      <c r="G1027" s="600" t="s">
        <v>1881</v>
      </c>
      <c r="H1027" s="600" t="s">
        <v>1879</v>
      </c>
      <c r="I1027" s="600" t="s">
        <v>10517</v>
      </c>
      <c r="J1027" s="600"/>
      <c r="K1027" s="611"/>
      <c r="L1027" s="606" t="s">
        <v>1728</v>
      </c>
      <c r="M1027" s="986"/>
      <c r="N1027" s="1056"/>
      <c r="O1027" s="600"/>
      <c r="P1027" s="625"/>
      <c r="Q1027" s="625"/>
      <c r="R1027" s="600">
        <f t="shared" si="15"/>
        <v>0</v>
      </c>
      <c r="S1027" s="600"/>
      <c r="T1027" s="607" t="str">
        <f>VLOOKUP(cppm_pr[[#This Row],[Status]],'All Link_LOV'!$I$32:$K$72,2,0)</f>
        <v>Pending TP Submission</v>
      </c>
      <c r="U1027" s="607" t="s">
        <v>105</v>
      </c>
      <c r="V1027" s="603">
        <v>47</v>
      </c>
      <c r="W1027" s="607" t="s">
        <v>6069</v>
      </c>
      <c r="X1027" s="603" t="s">
        <v>499</v>
      </c>
      <c r="Y1027" s="603"/>
      <c r="Z1027" s="608">
        <v>45176.427129629599</v>
      </c>
      <c r="AA1027" s="600" t="s">
        <v>1859</v>
      </c>
      <c r="AB1027" s="606">
        <v>6605</v>
      </c>
      <c r="AC1027" s="677"/>
      <c r="AD1027" s="603"/>
      <c r="AE1027" s="603"/>
      <c r="AF1027" s="603" t="s">
        <v>399</v>
      </c>
      <c r="AG1027" s="603" t="s">
        <v>491</v>
      </c>
      <c r="AH1027" s="736" t="s">
        <v>1880</v>
      </c>
      <c r="AI1027" s="600" t="str">
        <f>IFERROR(VLOOKUP(cppm_pr[[#This Row],[Order Number]],SPHERE!C:CC,39,0),"")</f>
        <v/>
      </c>
      <c r="AJ1027" s="600" t="str">
        <f>IFERROR(VLOOKUP(cppm_pr[[#This Row],[Order Number]],'DC TM ONE'!B:CN,42,0),"")</f>
        <v/>
      </c>
      <c r="AK1027" s="736"/>
      <c r="AL1027" s="693"/>
      <c r="AM1027" s="603"/>
      <c r="AN1027" s="603" t="s">
        <v>10518</v>
      </c>
      <c r="AO1027" s="747"/>
      <c r="AP1027" s="600"/>
      <c r="AQ1027" s="738"/>
      <c r="AR1027" s="612">
        <v>3400038871</v>
      </c>
      <c r="AS1027" s="600" t="s">
        <v>631</v>
      </c>
      <c r="AT1027" s="738"/>
      <c r="AU1027" s="603" t="s">
        <v>1883</v>
      </c>
      <c r="AV1027" s="603" t="s">
        <v>10519</v>
      </c>
      <c r="AW1027" s="600" t="s">
        <v>10520</v>
      </c>
      <c r="AX1027" s="603"/>
      <c r="AY1027" s="603" t="s">
        <v>1579</v>
      </c>
      <c r="AZ1027" s="603"/>
      <c r="BA1027" s="603"/>
      <c r="BB1027" s="603"/>
      <c r="BC1027" s="603"/>
      <c r="BD1027" s="603"/>
      <c r="BE1027" s="603"/>
      <c r="BF1027" s="603"/>
      <c r="BG1027" s="603"/>
      <c r="BH1027" s="603"/>
    </row>
    <row r="1028" spans="1:60" s="180" customFormat="1" ht="12" customHeight="1">
      <c r="A1028" s="641">
        <v>1025</v>
      </c>
      <c r="B1028" s="641"/>
      <c r="C1028" s="590" t="s">
        <v>254</v>
      </c>
      <c r="D1028" s="640">
        <v>45184</v>
      </c>
      <c r="E1028" s="589" t="s">
        <v>10521</v>
      </c>
      <c r="F1028" s="643" t="s">
        <v>1887</v>
      </c>
      <c r="G1028" s="643" t="s">
        <v>1886</v>
      </c>
      <c r="H1028" s="643" t="s">
        <v>1884</v>
      </c>
      <c r="I1028" s="641"/>
      <c r="J1028" s="641"/>
      <c r="K1028" s="642"/>
      <c r="L1028" s="648" t="s">
        <v>1728</v>
      </c>
      <c r="M1028" s="993"/>
      <c r="N1028" s="1058"/>
      <c r="O1028" s="643"/>
      <c r="P1028" s="653"/>
      <c r="Q1028" s="653"/>
      <c r="R1028" s="641">
        <f t="shared" ref="R1028:R1091" si="16">$Q1028-$P1028</f>
        <v>0</v>
      </c>
      <c r="S1028" s="641"/>
      <c r="T1028" s="645" t="str">
        <f>VLOOKUP(cppm_pr[[#This Row],[Status]],'All Link_LOV'!$I$32:$K$72,2,0)</f>
        <v>PO Issued</v>
      </c>
      <c r="U1028" s="645" t="s">
        <v>105</v>
      </c>
      <c r="V1028" s="643">
        <v>48</v>
      </c>
      <c r="W1028" s="645"/>
      <c r="X1028" s="643"/>
      <c r="Y1028" s="643"/>
      <c r="Z1028" s="646">
        <v>45176.428333333301</v>
      </c>
      <c r="AA1028" s="643" t="s">
        <v>1859</v>
      </c>
      <c r="AB1028" s="648"/>
      <c r="AC1028" s="739"/>
      <c r="AD1028" s="643"/>
      <c r="AE1028" s="643"/>
      <c r="AF1028" s="643" t="s">
        <v>399</v>
      </c>
      <c r="AG1028" s="643" t="s">
        <v>490</v>
      </c>
      <c r="AH1028" s="740" t="s">
        <v>1885</v>
      </c>
      <c r="AI1028" s="600" t="str">
        <f>IFERROR(VLOOKUP(cppm_pr[[#This Row],[Order Number]],SPHERE!C:CC,39,0),"")</f>
        <v/>
      </c>
      <c r="AJ1028" s="600" t="str">
        <f>IFERROR(VLOOKUP(cppm_pr[[#This Row],[Order Number]],'DC TM ONE'!B:CN,42,0),"")</f>
        <v/>
      </c>
      <c r="AK1028" s="740"/>
      <c r="AL1028" s="741"/>
      <c r="AM1028" s="643"/>
      <c r="AN1028" s="643"/>
      <c r="AO1028" s="742"/>
      <c r="AP1028" s="643"/>
      <c r="AQ1028" s="743"/>
      <c r="AR1028" s="744"/>
      <c r="AS1028" s="643"/>
      <c r="AT1028" s="743"/>
      <c r="AU1028" s="643" t="s">
        <v>1888</v>
      </c>
      <c r="AV1028" s="643"/>
      <c r="AW1028" s="643"/>
      <c r="AX1028" s="643"/>
      <c r="AY1028" s="643" t="s">
        <v>1579</v>
      </c>
      <c r="AZ1028" s="643"/>
      <c r="BA1028" s="643"/>
      <c r="BB1028" s="643"/>
      <c r="BC1028" s="643"/>
      <c r="BD1028" s="643"/>
      <c r="BE1028" s="643"/>
      <c r="BF1028" s="643"/>
      <c r="BG1028" s="643"/>
      <c r="BH1028" s="643"/>
    </row>
    <row r="1029" spans="1:60" s="180" customFormat="1" ht="12" customHeight="1">
      <c r="A1029" s="617">
        <v>1026</v>
      </c>
      <c r="B1029" s="617"/>
      <c r="C1029" s="601" t="s">
        <v>254</v>
      </c>
      <c r="D1029" s="615">
        <v>45184</v>
      </c>
      <c r="E1029" s="600" t="s">
        <v>10522</v>
      </c>
      <c r="F1029" s="620" t="s">
        <v>1892</v>
      </c>
      <c r="G1029" s="620" t="s">
        <v>1891</v>
      </c>
      <c r="H1029" s="620" t="s">
        <v>1889</v>
      </c>
      <c r="I1029" s="617"/>
      <c r="J1029" s="617"/>
      <c r="K1029" s="616"/>
      <c r="L1029" s="622" t="s">
        <v>1728</v>
      </c>
      <c r="M1029" s="971"/>
      <c r="N1029" s="1058"/>
      <c r="O1029" s="620"/>
      <c r="P1029" s="618"/>
      <c r="Q1029" s="618"/>
      <c r="R1029" s="617">
        <f t="shared" si="16"/>
        <v>0</v>
      </c>
      <c r="S1029" s="617"/>
      <c r="T1029" s="619" t="str">
        <f>VLOOKUP(cppm_pr[[#This Row],[Status]],'All Link_LOV'!$I$32:$K$72,2,0)</f>
        <v>PO Issued</v>
      </c>
      <c r="U1029" s="619" t="s">
        <v>105</v>
      </c>
      <c r="V1029" s="620">
        <v>49</v>
      </c>
      <c r="W1029" s="619"/>
      <c r="X1029" s="620"/>
      <c r="Y1029" s="620"/>
      <c r="Z1029" s="621">
        <v>45176.4294212963</v>
      </c>
      <c r="AA1029" s="620" t="s">
        <v>1859</v>
      </c>
      <c r="AB1029" s="622"/>
      <c r="AC1029" s="739"/>
      <c r="AD1029" s="620"/>
      <c r="AE1029" s="620"/>
      <c r="AF1029" s="620" t="s">
        <v>399</v>
      </c>
      <c r="AG1029" s="620" t="s">
        <v>490</v>
      </c>
      <c r="AH1029" s="740" t="s">
        <v>1890</v>
      </c>
      <c r="AI1029" s="600" t="str">
        <f>IFERROR(VLOOKUP(cppm_pr[[#This Row],[Order Number]],SPHERE!C:CC,39,0),"")</f>
        <v/>
      </c>
      <c r="AJ1029" s="600" t="str">
        <f>IFERROR(VLOOKUP(cppm_pr[[#This Row],[Order Number]],'DC TM ONE'!B:CN,42,0),"")</f>
        <v/>
      </c>
      <c r="AK1029" s="740"/>
      <c r="AL1029" s="741"/>
      <c r="AM1029" s="620"/>
      <c r="AN1029" s="620"/>
      <c r="AO1029" s="742"/>
      <c r="AP1029" s="620"/>
      <c r="AQ1029" s="745"/>
      <c r="AR1029" s="744"/>
      <c r="AS1029" s="620"/>
      <c r="AT1029" s="745"/>
      <c r="AU1029" s="620" t="s">
        <v>1893</v>
      </c>
      <c r="AV1029" s="620"/>
      <c r="AW1029" s="620"/>
      <c r="AX1029" s="620"/>
      <c r="AY1029" s="620" t="s">
        <v>1579</v>
      </c>
      <c r="AZ1029" s="620"/>
      <c r="BA1029" s="620"/>
      <c r="BB1029" s="620"/>
      <c r="BC1029" s="620"/>
      <c r="BD1029" s="620"/>
      <c r="BE1029" s="620"/>
      <c r="BF1029" s="620"/>
      <c r="BG1029" s="620"/>
      <c r="BH1029" s="620"/>
    </row>
    <row r="1030" spans="1:60" ht="12" customHeight="1">
      <c r="A1030" s="589">
        <v>1027</v>
      </c>
      <c r="B1030" s="589" t="s">
        <v>71</v>
      </c>
      <c r="C1030" s="590" t="s">
        <v>267</v>
      </c>
      <c r="D1030" s="591"/>
      <c r="E1030" s="589" t="s">
        <v>10523</v>
      </c>
      <c r="F1030" s="592" t="s">
        <v>1899</v>
      </c>
      <c r="G1030" s="592" t="s">
        <v>1898</v>
      </c>
      <c r="H1030" s="592" t="s">
        <v>1896</v>
      </c>
      <c r="I1030" s="589" t="s">
        <v>1894</v>
      </c>
      <c r="J1030" s="589"/>
      <c r="K1030" s="593"/>
      <c r="L1030" s="595" t="s">
        <v>10506</v>
      </c>
      <c r="M1030" s="985"/>
      <c r="N1030" s="972"/>
      <c r="O1030" s="592"/>
      <c r="P1030" s="655"/>
      <c r="Q1030" s="655"/>
      <c r="R1030" s="589">
        <f t="shared" si="16"/>
        <v>0</v>
      </c>
      <c r="S1030" s="589"/>
      <c r="T1030" s="596" t="str">
        <f>VLOOKUP(cppm_pr[[#This Row],[Status]],'All Link_LOV'!$I$32:$K$72,2,0)</f>
        <v>PO Issued</v>
      </c>
      <c r="U1030" s="596" t="s">
        <v>105</v>
      </c>
      <c r="V1030" s="592">
        <v>50</v>
      </c>
      <c r="W1030" s="596"/>
      <c r="X1030" s="592"/>
      <c r="Y1030" s="592"/>
      <c r="Z1030" s="597">
        <v>45176.429918981499</v>
      </c>
      <c r="AA1030" s="592" t="s">
        <v>1895</v>
      </c>
      <c r="AB1030" s="595"/>
      <c r="AC1030" s="677"/>
      <c r="AD1030" s="592"/>
      <c r="AE1030" s="592"/>
      <c r="AF1030" s="592" t="s">
        <v>399</v>
      </c>
      <c r="AG1030" s="592" t="s">
        <v>490</v>
      </c>
      <c r="AH1030" s="736" t="s">
        <v>1897</v>
      </c>
      <c r="AI1030" s="600" t="str">
        <f>IFERROR(VLOOKUP(cppm_pr[[#This Row],[Order Number]],SPHERE!C:CC,39,0),"")</f>
        <v/>
      </c>
      <c r="AJ1030" s="600" t="str">
        <f>IFERROR(VLOOKUP(cppm_pr[[#This Row],[Order Number]],'DC TM ONE'!B:CN,42,0),"")</f>
        <v/>
      </c>
      <c r="AK1030" s="736"/>
      <c r="AL1030" s="693"/>
      <c r="AM1030" s="592"/>
      <c r="AN1030" s="592"/>
      <c r="AO1030" s="737"/>
      <c r="AP1030" s="592"/>
      <c r="AQ1030" s="735"/>
      <c r="AR1030" s="612" t="s">
        <v>1903</v>
      </c>
      <c r="AS1030" s="592" t="s">
        <v>1901</v>
      </c>
      <c r="AT1030" s="735"/>
      <c r="AU1030" s="592" t="s">
        <v>1900</v>
      </c>
      <c r="AV1030" s="592"/>
      <c r="AW1030" s="592"/>
      <c r="AX1030" s="592"/>
      <c r="AY1030" s="592" t="s">
        <v>1554</v>
      </c>
      <c r="AZ1030" s="592" t="s">
        <v>1901</v>
      </c>
      <c r="BA1030" s="592" t="s">
        <v>1902</v>
      </c>
      <c r="BB1030" s="592" t="s">
        <v>1903</v>
      </c>
      <c r="BC1030" s="592"/>
      <c r="BD1030" s="592"/>
      <c r="BE1030" s="592"/>
      <c r="BF1030" s="592"/>
      <c r="BG1030" s="592"/>
      <c r="BH1030" s="592"/>
    </row>
    <row r="1031" spans="1:60" ht="12" customHeight="1">
      <c r="A1031" s="600">
        <v>1028</v>
      </c>
      <c r="B1031" s="600" t="s">
        <v>63</v>
      </c>
      <c r="C1031" s="601" t="s">
        <v>267</v>
      </c>
      <c r="D1031" s="602">
        <v>45205</v>
      </c>
      <c r="E1031" s="600" t="s">
        <v>10524</v>
      </c>
      <c r="F1031" s="603" t="s">
        <v>1909</v>
      </c>
      <c r="G1031" s="603" t="s">
        <v>1908</v>
      </c>
      <c r="H1031" s="603" t="s">
        <v>1906</v>
      </c>
      <c r="I1031" s="600" t="s">
        <v>10525</v>
      </c>
      <c r="J1031" s="600"/>
      <c r="K1031" s="611" t="s">
        <v>10526</v>
      </c>
      <c r="L1031" s="606" t="s">
        <v>1728</v>
      </c>
      <c r="M1031" s="986"/>
      <c r="N1031" s="1056"/>
      <c r="O1031" s="603"/>
      <c r="P1031" s="625"/>
      <c r="Q1031" s="625"/>
      <c r="R1031" s="600">
        <f t="shared" si="16"/>
        <v>0</v>
      </c>
      <c r="S1031" s="600"/>
      <c r="T1031" s="607" t="str">
        <f>VLOOKUP(cppm_pr[[#This Row],[Status]],'All Link_LOV'!$I$32:$K$72,2,0)</f>
        <v>PO Issued</v>
      </c>
      <c r="U1031" s="607" t="s">
        <v>105</v>
      </c>
      <c r="V1031" s="603">
        <v>51</v>
      </c>
      <c r="W1031" s="607"/>
      <c r="X1031" s="603"/>
      <c r="Y1031" s="603"/>
      <c r="Z1031" s="608">
        <v>45176.430324074099</v>
      </c>
      <c r="AA1031" s="603" t="s">
        <v>1859</v>
      </c>
      <c r="AB1031" s="606">
        <v>27193</v>
      </c>
      <c r="AC1031" s="677"/>
      <c r="AD1031" s="603"/>
      <c r="AE1031" s="603"/>
      <c r="AF1031" s="603" t="s">
        <v>399</v>
      </c>
      <c r="AG1031" s="603" t="s">
        <v>491</v>
      </c>
      <c r="AH1031" s="736" t="s">
        <v>1907</v>
      </c>
      <c r="AI1031" s="600" t="str">
        <f>IFERROR(VLOOKUP(cppm_pr[[#This Row],[Order Number]],SPHERE!C:CC,39,0),"")</f>
        <v/>
      </c>
      <c r="AJ1031" s="600" t="str">
        <f>IFERROR(VLOOKUP(cppm_pr[[#This Row],[Order Number]],'DC TM ONE'!B:CN,42,0),"")</f>
        <v/>
      </c>
      <c r="AK1031" s="736"/>
      <c r="AL1031" s="693"/>
      <c r="AM1031" s="603"/>
      <c r="AN1031" s="603"/>
      <c r="AO1031" s="747"/>
      <c r="AP1031" s="600"/>
      <c r="AQ1031" s="738"/>
      <c r="AR1031" s="612"/>
      <c r="AS1031" s="600"/>
      <c r="AT1031" s="738"/>
      <c r="AU1031" s="603" t="s">
        <v>1910</v>
      </c>
      <c r="AV1031" s="603"/>
      <c r="AW1031" s="603"/>
      <c r="AX1031" s="603"/>
      <c r="AY1031" s="603" t="s">
        <v>1579</v>
      </c>
      <c r="AZ1031" s="603"/>
      <c r="BA1031" s="603"/>
      <c r="BB1031" s="603"/>
      <c r="BC1031" s="603"/>
      <c r="BD1031" s="603"/>
      <c r="BE1031" s="603"/>
      <c r="BF1031" s="603"/>
      <c r="BG1031" s="603"/>
      <c r="BH1031" s="603"/>
    </row>
    <row r="1032" spans="1:60" ht="12" customHeight="1">
      <c r="A1032" s="589">
        <v>1029</v>
      </c>
      <c r="B1032" s="589" t="s">
        <v>63</v>
      </c>
      <c r="C1032" s="590" t="s">
        <v>242</v>
      </c>
      <c r="D1032" s="591">
        <v>45210</v>
      </c>
      <c r="E1032" s="589" t="s">
        <v>10527</v>
      </c>
      <c r="F1032" s="592" t="s">
        <v>1914</v>
      </c>
      <c r="G1032" s="592" t="s">
        <v>1913</v>
      </c>
      <c r="H1032" s="592" t="s">
        <v>1911</v>
      </c>
      <c r="I1032" s="589" t="s">
        <v>10528</v>
      </c>
      <c r="J1032" s="589"/>
      <c r="K1032" s="593"/>
      <c r="L1032" s="595" t="s">
        <v>1728</v>
      </c>
      <c r="M1032" s="985"/>
      <c r="N1032" s="1056"/>
      <c r="O1032" s="592"/>
      <c r="P1032" s="655"/>
      <c r="Q1032" s="655"/>
      <c r="R1032" s="589">
        <f t="shared" si="16"/>
        <v>0</v>
      </c>
      <c r="S1032" s="589"/>
      <c r="T1032" s="596" t="str">
        <f>VLOOKUP(cppm_pr[[#This Row],[Status]],'All Link_LOV'!$I$32:$K$72,2,0)</f>
        <v>RPKA In Progress</v>
      </c>
      <c r="U1032" s="596" t="s">
        <v>105</v>
      </c>
      <c r="V1032" s="592">
        <v>52</v>
      </c>
      <c r="W1032" s="596"/>
      <c r="X1032" s="592"/>
      <c r="Y1032" s="592"/>
      <c r="Z1032" s="597">
        <v>45176.431342592601</v>
      </c>
      <c r="AA1032" s="592" t="s">
        <v>1859</v>
      </c>
      <c r="AB1032" s="595">
        <v>9403</v>
      </c>
      <c r="AC1032" s="677"/>
      <c r="AD1032" s="592"/>
      <c r="AE1032" s="592"/>
      <c r="AF1032" s="592" t="s">
        <v>399</v>
      </c>
      <c r="AG1032" s="592" t="s">
        <v>491</v>
      </c>
      <c r="AH1032" s="736" t="s">
        <v>1912</v>
      </c>
      <c r="AI1032" s="600" t="str">
        <f>IFERROR(VLOOKUP(cppm_pr[[#This Row],[Order Number]],SPHERE!C:CC,39,0),"")</f>
        <v/>
      </c>
      <c r="AJ1032" s="600" t="str">
        <f>IFERROR(VLOOKUP(cppm_pr[[#This Row],[Order Number]],'DC TM ONE'!B:CN,42,0),"")</f>
        <v/>
      </c>
      <c r="AK1032" s="736"/>
      <c r="AL1032" s="693"/>
      <c r="AM1032" s="592"/>
      <c r="AN1032" s="592"/>
      <c r="AO1032" s="747"/>
      <c r="AP1032" s="589"/>
      <c r="AQ1032" s="735"/>
      <c r="AR1032" s="612"/>
      <c r="AS1032" s="589"/>
      <c r="AT1032" s="735"/>
      <c r="AU1032" s="592" t="s">
        <v>1915</v>
      </c>
      <c r="AV1032" s="592"/>
      <c r="AW1032" s="592"/>
      <c r="AX1032" s="592"/>
      <c r="AY1032" s="592" t="s">
        <v>1579</v>
      </c>
      <c r="AZ1032" s="592"/>
      <c r="BA1032" s="592"/>
      <c r="BB1032" s="592"/>
      <c r="BC1032" s="592"/>
      <c r="BD1032" s="592"/>
      <c r="BE1032" s="592"/>
      <c r="BF1032" s="592"/>
      <c r="BG1032" s="592"/>
      <c r="BH1032" s="592"/>
    </row>
    <row r="1033" spans="1:60" ht="12" customHeight="1">
      <c r="A1033" s="600">
        <v>1030</v>
      </c>
      <c r="B1033" s="600" t="s">
        <v>63</v>
      </c>
      <c r="C1033" s="601" t="s">
        <v>208</v>
      </c>
      <c r="D1033" s="602">
        <v>45203</v>
      </c>
      <c r="E1033" s="600" t="s">
        <v>10529</v>
      </c>
      <c r="F1033" s="603" t="s">
        <v>1919</v>
      </c>
      <c r="G1033" s="603" t="s">
        <v>1918</v>
      </c>
      <c r="H1033" s="603" t="s">
        <v>1916</v>
      </c>
      <c r="I1033" s="600" t="s">
        <v>10530</v>
      </c>
      <c r="J1033" s="600"/>
      <c r="K1033" s="611"/>
      <c r="L1033" s="606" t="s">
        <v>1728</v>
      </c>
      <c r="M1033" s="986"/>
      <c r="N1033" s="1056"/>
      <c r="O1033" s="603"/>
      <c r="P1033" s="625"/>
      <c r="Q1033" s="625"/>
      <c r="R1033" s="600">
        <f t="shared" si="16"/>
        <v>0</v>
      </c>
      <c r="S1033" s="600"/>
      <c r="T1033" s="607" t="str">
        <f>VLOOKUP(cppm_pr[[#This Row],[Status]],'All Link_LOV'!$I$32:$K$72,2,0)</f>
        <v>Pending TP Submission</v>
      </c>
      <c r="U1033" s="607" t="s">
        <v>105</v>
      </c>
      <c r="V1033" s="603">
        <v>53</v>
      </c>
      <c r="W1033" s="607" t="s">
        <v>6069</v>
      </c>
      <c r="X1033" s="603" t="s">
        <v>499</v>
      </c>
      <c r="Y1033" s="603"/>
      <c r="Z1033" s="608">
        <v>45176.433113425897</v>
      </c>
      <c r="AA1033" s="600" t="s">
        <v>1859</v>
      </c>
      <c r="AB1033" s="606">
        <v>21355</v>
      </c>
      <c r="AC1033" s="677"/>
      <c r="AD1033" s="603"/>
      <c r="AE1033" s="603"/>
      <c r="AF1033" s="603" t="s">
        <v>399</v>
      </c>
      <c r="AG1033" s="603" t="s">
        <v>491</v>
      </c>
      <c r="AH1033" s="736" t="s">
        <v>1917</v>
      </c>
      <c r="AI1033" s="600" t="str">
        <f>IFERROR(VLOOKUP(cppm_pr[[#This Row],[Order Number]],SPHERE!C:CC,39,0),"")</f>
        <v/>
      </c>
      <c r="AJ1033" s="600" t="str">
        <f>IFERROR(VLOOKUP(cppm_pr[[#This Row],[Order Number]],'DC TM ONE'!B:CN,42,0),"")</f>
        <v/>
      </c>
      <c r="AK1033" s="736"/>
      <c r="AL1033" s="693"/>
      <c r="AM1033" s="603"/>
      <c r="AN1033" s="603" t="s">
        <v>10518</v>
      </c>
      <c r="AO1033" s="747"/>
      <c r="AP1033" s="600"/>
      <c r="AQ1033" s="738"/>
      <c r="AR1033" s="612"/>
      <c r="AS1033" s="600"/>
      <c r="AT1033" s="738"/>
      <c r="AU1033" s="603">
        <v>21354.97</v>
      </c>
      <c r="AV1033" s="603"/>
      <c r="AW1033" s="603"/>
      <c r="AX1033" s="603"/>
      <c r="AY1033" s="603" t="s">
        <v>1579</v>
      </c>
      <c r="AZ1033" s="603"/>
      <c r="BA1033" s="603"/>
      <c r="BB1033" s="603"/>
      <c r="BC1033" s="603"/>
      <c r="BD1033" s="603"/>
      <c r="BE1033" s="603"/>
      <c r="BF1033" s="603"/>
      <c r="BG1033" s="603"/>
      <c r="BH1033" s="603"/>
    </row>
    <row r="1034" spans="1:60" s="180" customFormat="1" ht="12" customHeight="1">
      <c r="A1034" s="641">
        <v>1031</v>
      </c>
      <c r="B1034" s="641"/>
      <c r="C1034" s="590" t="s">
        <v>254</v>
      </c>
      <c r="D1034" s="640">
        <v>45183</v>
      </c>
      <c r="E1034" s="589" t="s">
        <v>10513</v>
      </c>
      <c r="F1034" s="643" t="s">
        <v>1498</v>
      </c>
      <c r="G1034" s="643" t="s">
        <v>1842</v>
      </c>
      <c r="H1034" s="643" t="s">
        <v>1496</v>
      </c>
      <c r="I1034" s="589"/>
      <c r="J1034" s="641"/>
      <c r="K1034" s="642"/>
      <c r="L1034" s="648" t="s">
        <v>1728</v>
      </c>
      <c r="M1034" s="993"/>
      <c r="N1034" s="1058"/>
      <c r="O1034" s="643"/>
      <c r="P1034" s="655"/>
      <c r="Q1034" s="655"/>
      <c r="R1034" s="589">
        <f t="shared" si="16"/>
        <v>0</v>
      </c>
      <c r="S1034" s="589"/>
      <c r="T1034" s="645" t="str">
        <f>VLOOKUP(cppm_pr[[#This Row],[Status]],'All Link_LOV'!$I$32:$K$72,2,0)</f>
        <v>PO Issued</v>
      </c>
      <c r="U1034" s="645" t="s">
        <v>105</v>
      </c>
      <c r="V1034" s="643">
        <v>54</v>
      </c>
      <c r="W1034" s="645"/>
      <c r="X1034" s="643"/>
      <c r="Y1034" s="643"/>
      <c r="Z1034" s="646">
        <v>45176.438831018502</v>
      </c>
      <c r="AA1034" s="643" t="s">
        <v>1859</v>
      </c>
      <c r="AB1034" s="648"/>
      <c r="AC1034" s="739"/>
      <c r="AD1034" s="643"/>
      <c r="AE1034" s="643"/>
      <c r="AF1034" s="643" t="s">
        <v>398</v>
      </c>
      <c r="AG1034" s="643" t="s">
        <v>488</v>
      </c>
      <c r="AH1034" s="740" t="s">
        <v>1921</v>
      </c>
      <c r="AI1034" s="600" t="str">
        <f>IFERROR(VLOOKUP(cppm_pr[[#This Row],[Order Number]],SPHERE!C:CC,39,0),"")</f>
        <v/>
      </c>
      <c r="AJ1034" s="600" t="str">
        <f>IFERROR(VLOOKUP(cppm_pr[[#This Row],[Order Number]],'DC TM ONE'!B:CN,42,0),"")</f>
        <v/>
      </c>
      <c r="AK1034" s="740"/>
      <c r="AL1034" s="741"/>
      <c r="AM1034" s="643"/>
      <c r="AN1034" s="643"/>
      <c r="AO1034" s="742"/>
      <c r="AP1034" s="643"/>
      <c r="AQ1034" s="743"/>
      <c r="AR1034" s="744"/>
      <c r="AS1034" s="643"/>
      <c r="AT1034" s="743"/>
      <c r="AU1034" s="643" t="s">
        <v>1922</v>
      </c>
      <c r="AV1034" s="643"/>
      <c r="AW1034" s="643"/>
      <c r="AX1034" s="643"/>
      <c r="AY1034" s="643" t="s">
        <v>1579</v>
      </c>
      <c r="AZ1034" s="643"/>
      <c r="BA1034" s="643"/>
      <c r="BB1034" s="643"/>
      <c r="BC1034" s="643"/>
      <c r="BD1034" s="643"/>
      <c r="BE1034" s="643"/>
      <c r="BF1034" s="643"/>
      <c r="BG1034" s="643"/>
      <c r="BH1034" s="643"/>
    </row>
    <row r="1035" spans="1:60" s="180" customFormat="1" ht="12" customHeight="1">
      <c r="A1035" s="617">
        <v>1032</v>
      </c>
      <c r="B1035" s="617"/>
      <c r="C1035" s="601" t="s">
        <v>254</v>
      </c>
      <c r="D1035" s="615">
        <v>45183</v>
      </c>
      <c r="E1035" s="600" t="s">
        <v>10531</v>
      </c>
      <c r="F1035" s="620" t="s">
        <v>1472</v>
      </c>
      <c r="G1035" s="620" t="s">
        <v>1925</v>
      </c>
      <c r="H1035" s="620" t="s">
        <v>1469</v>
      </c>
      <c r="I1035" s="600"/>
      <c r="J1035" s="617"/>
      <c r="K1035" s="616"/>
      <c r="L1035" s="622" t="s">
        <v>1728</v>
      </c>
      <c r="M1035" s="971"/>
      <c r="N1035" s="1058"/>
      <c r="O1035" s="620"/>
      <c r="P1035" s="625"/>
      <c r="Q1035" s="625"/>
      <c r="R1035" s="600">
        <f t="shared" si="16"/>
        <v>0</v>
      </c>
      <c r="S1035" s="600"/>
      <c r="T1035" s="619" t="str">
        <f>VLOOKUP(cppm_pr[[#This Row],[Status]],'All Link_LOV'!$I$32:$K$72,2,0)</f>
        <v>PO Issued</v>
      </c>
      <c r="U1035" s="619" t="s">
        <v>105</v>
      </c>
      <c r="V1035" s="620">
        <v>55</v>
      </c>
      <c r="W1035" s="619"/>
      <c r="X1035" s="620"/>
      <c r="Y1035" s="620"/>
      <c r="Z1035" s="621">
        <v>45176.439861111103</v>
      </c>
      <c r="AA1035" s="620" t="s">
        <v>1859</v>
      </c>
      <c r="AB1035" s="622"/>
      <c r="AC1035" s="739"/>
      <c r="AD1035" s="620"/>
      <c r="AE1035" s="620"/>
      <c r="AF1035" s="620" t="s">
        <v>398</v>
      </c>
      <c r="AG1035" s="620" t="s">
        <v>488</v>
      </c>
      <c r="AH1035" s="740" t="s">
        <v>1924</v>
      </c>
      <c r="AI1035" s="600" t="str">
        <f>IFERROR(VLOOKUP(cppm_pr[[#This Row],[Order Number]],SPHERE!C:CC,39,0),"")</f>
        <v/>
      </c>
      <c r="AJ1035" s="600" t="str">
        <f>IFERROR(VLOOKUP(cppm_pr[[#This Row],[Order Number]],'DC TM ONE'!B:CN,42,0),"")</f>
        <v/>
      </c>
      <c r="AK1035" s="740"/>
      <c r="AL1035" s="741"/>
      <c r="AM1035" s="620"/>
      <c r="AN1035" s="620"/>
      <c r="AO1035" s="742"/>
      <c r="AP1035" s="620"/>
      <c r="AQ1035" s="745"/>
      <c r="AR1035" s="744"/>
      <c r="AS1035" s="620"/>
      <c r="AT1035" s="745"/>
      <c r="AU1035" s="620" t="s">
        <v>1926</v>
      </c>
      <c r="AV1035" s="620"/>
      <c r="AW1035" s="620"/>
      <c r="AX1035" s="620"/>
      <c r="AY1035" s="620" t="s">
        <v>1579</v>
      </c>
      <c r="AZ1035" s="620"/>
      <c r="BA1035" s="620"/>
      <c r="BB1035" s="620"/>
      <c r="BC1035" s="620"/>
      <c r="BD1035" s="620"/>
      <c r="BE1035" s="620"/>
      <c r="BF1035" s="620"/>
      <c r="BG1035" s="620"/>
      <c r="BH1035" s="620"/>
    </row>
    <row r="1036" spans="1:60" s="180" customFormat="1" ht="12" customHeight="1">
      <c r="A1036" s="641">
        <v>1033</v>
      </c>
      <c r="B1036" s="641"/>
      <c r="C1036" s="590" t="s">
        <v>254</v>
      </c>
      <c r="D1036" s="640">
        <v>45183</v>
      </c>
      <c r="E1036" s="589" t="s">
        <v>10514</v>
      </c>
      <c r="F1036" s="643" t="s">
        <v>1375</v>
      </c>
      <c r="G1036" s="643" t="s">
        <v>1845</v>
      </c>
      <c r="H1036" s="643" t="s">
        <v>1370</v>
      </c>
      <c r="I1036" s="589"/>
      <c r="J1036" s="641"/>
      <c r="K1036" s="642"/>
      <c r="L1036" s="648" t="s">
        <v>1728</v>
      </c>
      <c r="M1036" s="993"/>
      <c r="N1036" s="1058"/>
      <c r="O1036" s="643"/>
      <c r="P1036" s="655"/>
      <c r="Q1036" s="655"/>
      <c r="R1036" s="589">
        <f t="shared" si="16"/>
        <v>0</v>
      </c>
      <c r="S1036" s="589"/>
      <c r="T1036" s="645" t="str">
        <f>VLOOKUP(cppm_pr[[#This Row],[Status]],'All Link_LOV'!$I$32:$K$72,2,0)</f>
        <v>PO Issued</v>
      </c>
      <c r="U1036" s="645" t="s">
        <v>105</v>
      </c>
      <c r="V1036" s="643">
        <v>56</v>
      </c>
      <c r="W1036" s="645"/>
      <c r="X1036" s="643"/>
      <c r="Y1036" s="643"/>
      <c r="Z1036" s="646">
        <v>45176.440636574102</v>
      </c>
      <c r="AA1036" s="643" t="s">
        <v>1859</v>
      </c>
      <c r="AB1036" s="648"/>
      <c r="AC1036" s="739"/>
      <c r="AD1036" s="643"/>
      <c r="AE1036" s="643"/>
      <c r="AF1036" s="643" t="s">
        <v>398</v>
      </c>
      <c r="AG1036" s="643" t="s">
        <v>488</v>
      </c>
      <c r="AH1036" s="740" t="s">
        <v>1927</v>
      </c>
      <c r="AI1036" s="600" t="str">
        <f>IFERROR(VLOOKUP(cppm_pr[[#This Row],[Order Number]],SPHERE!C:CC,39,0),"")</f>
        <v/>
      </c>
      <c r="AJ1036" s="600" t="str">
        <f>IFERROR(VLOOKUP(cppm_pr[[#This Row],[Order Number]],'DC TM ONE'!B:CN,42,0),"")</f>
        <v/>
      </c>
      <c r="AK1036" s="740"/>
      <c r="AL1036" s="741"/>
      <c r="AM1036" s="643"/>
      <c r="AN1036" s="643"/>
      <c r="AO1036" s="742"/>
      <c r="AP1036" s="643"/>
      <c r="AQ1036" s="743"/>
      <c r="AR1036" s="744"/>
      <c r="AS1036" s="643"/>
      <c r="AT1036" s="743"/>
      <c r="AU1036" s="643" t="s">
        <v>1928</v>
      </c>
      <c r="AV1036" s="643"/>
      <c r="AW1036" s="643"/>
      <c r="AX1036" s="643"/>
      <c r="AY1036" s="643" t="s">
        <v>1579</v>
      </c>
      <c r="AZ1036" s="643"/>
      <c r="BA1036" s="643"/>
      <c r="BB1036" s="643"/>
      <c r="BC1036" s="643"/>
      <c r="BD1036" s="643"/>
      <c r="BE1036" s="643"/>
      <c r="BF1036" s="643"/>
      <c r="BG1036" s="643"/>
      <c r="BH1036" s="643"/>
    </row>
    <row r="1037" spans="1:60" s="180" customFormat="1" ht="12" customHeight="1">
      <c r="A1037" s="617">
        <v>1034</v>
      </c>
      <c r="B1037" s="617"/>
      <c r="C1037" s="601" t="s">
        <v>254</v>
      </c>
      <c r="D1037" s="615">
        <v>45183</v>
      </c>
      <c r="E1037" s="600" t="s">
        <v>10532</v>
      </c>
      <c r="F1037" s="620" t="s">
        <v>1248</v>
      </c>
      <c r="G1037" s="620" t="s">
        <v>1931</v>
      </c>
      <c r="H1037" s="620" t="s">
        <v>1243</v>
      </c>
      <c r="I1037" s="600"/>
      <c r="J1037" s="617"/>
      <c r="K1037" s="616"/>
      <c r="L1037" s="622" t="s">
        <v>1728</v>
      </c>
      <c r="M1037" s="971"/>
      <c r="N1037" s="1058"/>
      <c r="O1037" s="620"/>
      <c r="P1037" s="625"/>
      <c r="Q1037" s="625"/>
      <c r="R1037" s="600">
        <f t="shared" si="16"/>
        <v>0</v>
      </c>
      <c r="S1037" s="600"/>
      <c r="T1037" s="619" t="str">
        <f>VLOOKUP(cppm_pr[[#This Row],[Status]],'All Link_LOV'!$I$32:$K$72,2,0)</f>
        <v>PO Issued</v>
      </c>
      <c r="U1037" s="619" t="s">
        <v>105</v>
      </c>
      <c r="V1037" s="620">
        <v>57</v>
      </c>
      <c r="W1037" s="619"/>
      <c r="X1037" s="620"/>
      <c r="Y1037" s="620"/>
      <c r="Z1037" s="621">
        <v>45176.441435185203</v>
      </c>
      <c r="AA1037" s="620" t="s">
        <v>1859</v>
      </c>
      <c r="AB1037" s="622"/>
      <c r="AC1037" s="739"/>
      <c r="AD1037" s="620"/>
      <c r="AE1037" s="620"/>
      <c r="AF1037" s="620" t="s">
        <v>398</v>
      </c>
      <c r="AG1037" s="620" t="s">
        <v>488</v>
      </c>
      <c r="AH1037" s="740" t="s">
        <v>1930</v>
      </c>
      <c r="AI1037" s="600" t="str">
        <f>IFERROR(VLOOKUP(cppm_pr[[#This Row],[Order Number]],SPHERE!C:CC,39,0),"")</f>
        <v/>
      </c>
      <c r="AJ1037" s="600" t="str">
        <f>IFERROR(VLOOKUP(cppm_pr[[#This Row],[Order Number]],'DC TM ONE'!B:CN,42,0),"")</f>
        <v/>
      </c>
      <c r="AK1037" s="740"/>
      <c r="AL1037" s="741"/>
      <c r="AM1037" s="620"/>
      <c r="AN1037" s="620"/>
      <c r="AO1037" s="742"/>
      <c r="AP1037" s="620"/>
      <c r="AQ1037" s="745"/>
      <c r="AR1037" s="744"/>
      <c r="AS1037" s="620"/>
      <c r="AT1037" s="745"/>
      <c r="AU1037" s="620" t="s">
        <v>1932</v>
      </c>
      <c r="AV1037" s="620"/>
      <c r="AW1037" s="620"/>
      <c r="AX1037" s="620"/>
      <c r="AY1037" s="620" t="s">
        <v>1579</v>
      </c>
      <c r="AZ1037" s="620"/>
      <c r="BA1037" s="620"/>
      <c r="BB1037" s="620"/>
      <c r="BC1037" s="620"/>
      <c r="BD1037" s="620"/>
      <c r="BE1037" s="620"/>
      <c r="BF1037" s="620"/>
      <c r="BG1037" s="620"/>
      <c r="BH1037" s="620"/>
    </row>
    <row r="1038" spans="1:60" s="180" customFormat="1" ht="12" customHeight="1">
      <c r="A1038" s="641">
        <v>1035</v>
      </c>
      <c r="B1038" s="641"/>
      <c r="C1038" s="590" t="s">
        <v>254</v>
      </c>
      <c r="D1038" s="640">
        <v>45183</v>
      </c>
      <c r="E1038" s="589" t="s">
        <v>10533</v>
      </c>
      <c r="F1038" s="643" t="s">
        <v>1115</v>
      </c>
      <c r="G1038" s="643" t="s">
        <v>1935</v>
      </c>
      <c r="H1038" s="643" t="s">
        <v>1113</v>
      </c>
      <c r="I1038" s="589"/>
      <c r="J1038" s="641"/>
      <c r="K1038" s="642"/>
      <c r="L1038" s="648" t="s">
        <v>1728</v>
      </c>
      <c r="M1038" s="993"/>
      <c r="N1038" s="1058"/>
      <c r="O1038" s="643"/>
      <c r="P1038" s="655"/>
      <c r="Q1038" s="655"/>
      <c r="R1038" s="589">
        <f t="shared" si="16"/>
        <v>0</v>
      </c>
      <c r="S1038" s="589"/>
      <c r="T1038" s="645" t="str">
        <f>VLOOKUP(cppm_pr[[#This Row],[Status]],'All Link_LOV'!$I$32:$K$72,2,0)</f>
        <v>PO Issued</v>
      </c>
      <c r="U1038" s="645" t="s">
        <v>105</v>
      </c>
      <c r="V1038" s="643">
        <v>58</v>
      </c>
      <c r="W1038" s="645"/>
      <c r="X1038" s="643"/>
      <c r="Y1038" s="643"/>
      <c r="Z1038" s="646">
        <v>45176.442395833299</v>
      </c>
      <c r="AA1038" s="643" t="s">
        <v>1859</v>
      </c>
      <c r="AB1038" s="648"/>
      <c r="AC1038" s="739"/>
      <c r="AD1038" s="643"/>
      <c r="AE1038" s="643"/>
      <c r="AF1038" s="643" t="s">
        <v>398</v>
      </c>
      <c r="AG1038" s="643" t="s">
        <v>488</v>
      </c>
      <c r="AH1038" s="740" t="s">
        <v>1934</v>
      </c>
      <c r="AI1038" s="600" t="str">
        <f>IFERROR(VLOOKUP(cppm_pr[[#This Row],[Order Number]],SPHERE!C:CC,39,0),"")</f>
        <v/>
      </c>
      <c r="AJ1038" s="600" t="str">
        <f>IFERROR(VLOOKUP(cppm_pr[[#This Row],[Order Number]],'DC TM ONE'!B:CN,42,0),"")</f>
        <v/>
      </c>
      <c r="AK1038" s="740"/>
      <c r="AL1038" s="741"/>
      <c r="AM1038" s="643"/>
      <c r="AN1038" s="643"/>
      <c r="AO1038" s="742"/>
      <c r="AP1038" s="643"/>
      <c r="AQ1038" s="743"/>
      <c r="AR1038" s="744"/>
      <c r="AS1038" s="643"/>
      <c r="AT1038" s="743"/>
      <c r="AU1038" s="643" t="s">
        <v>1936</v>
      </c>
      <c r="AV1038" s="643"/>
      <c r="AW1038" s="643"/>
      <c r="AX1038" s="643"/>
      <c r="AY1038" s="643" t="s">
        <v>1579</v>
      </c>
      <c r="AZ1038" s="643"/>
      <c r="BA1038" s="643"/>
      <c r="BB1038" s="643"/>
      <c r="BC1038" s="643"/>
      <c r="BD1038" s="643"/>
      <c r="BE1038" s="643"/>
      <c r="BF1038" s="643"/>
      <c r="BG1038" s="643"/>
      <c r="BH1038" s="643"/>
    </row>
    <row r="1039" spans="1:60" s="180" customFormat="1" ht="12" customHeight="1">
      <c r="A1039" s="617">
        <v>1036</v>
      </c>
      <c r="B1039" s="617"/>
      <c r="C1039" s="601" t="s">
        <v>254</v>
      </c>
      <c r="D1039" s="615">
        <v>45183</v>
      </c>
      <c r="E1039" s="600" t="s">
        <v>10534</v>
      </c>
      <c r="F1039" s="620" t="s">
        <v>1111</v>
      </c>
      <c r="G1039" s="620" t="s">
        <v>1939</v>
      </c>
      <c r="H1039" s="620" t="s">
        <v>1108</v>
      </c>
      <c r="I1039" s="600"/>
      <c r="J1039" s="617"/>
      <c r="K1039" s="616"/>
      <c r="L1039" s="622" t="s">
        <v>1728</v>
      </c>
      <c r="M1039" s="971"/>
      <c r="N1039" s="1058"/>
      <c r="O1039" s="620"/>
      <c r="P1039" s="625"/>
      <c r="Q1039" s="625"/>
      <c r="R1039" s="600">
        <f t="shared" si="16"/>
        <v>0</v>
      </c>
      <c r="S1039" s="600"/>
      <c r="T1039" s="619" t="str">
        <f>VLOOKUP(cppm_pr[[#This Row],[Status]],'All Link_LOV'!$I$32:$K$72,2,0)</f>
        <v>PO Issued</v>
      </c>
      <c r="U1039" s="619" t="s">
        <v>105</v>
      </c>
      <c r="V1039" s="620">
        <v>59</v>
      </c>
      <c r="W1039" s="619"/>
      <c r="X1039" s="620"/>
      <c r="Y1039" s="620"/>
      <c r="Z1039" s="621">
        <v>45176.443310185197</v>
      </c>
      <c r="AA1039" s="620" t="s">
        <v>1859</v>
      </c>
      <c r="AB1039" s="622"/>
      <c r="AC1039" s="739"/>
      <c r="AD1039" s="620"/>
      <c r="AE1039" s="620"/>
      <c r="AF1039" s="620" t="s">
        <v>398</v>
      </c>
      <c r="AG1039" s="620" t="s">
        <v>488</v>
      </c>
      <c r="AH1039" s="740" t="s">
        <v>1938</v>
      </c>
      <c r="AI1039" s="600" t="str">
        <f>IFERROR(VLOOKUP(cppm_pr[[#This Row],[Order Number]],SPHERE!C:CC,39,0),"")</f>
        <v/>
      </c>
      <c r="AJ1039" s="600" t="str">
        <f>IFERROR(VLOOKUP(cppm_pr[[#This Row],[Order Number]],'DC TM ONE'!B:CN,42,0),"")</f>
        <v/>
      </c>
      <c r="AK1039" s="740"/>
      <c r="AL1039" s="741"/>
      <c r="AM1039" s="620"/>
      <c r="AN1039" s="620"/>
      <c r="AO1039" s="742"/>
      <c r="AP1039" s="620"/>
      <c r="AQ1039" s="745"/>
      <c r="AR1039" s="744"/>
      <c r="AS1039" s="620"/>
      <c r="AT1039" s="745"/>
      <c r="AU1039" s="620" t="s">
        <v>1940</v>
      </c>
      <c r="AV1039" s="620"/>
      <c r="AW1039" s="620"/>
      <c r="AX1039" s="620"/>
      <c r="AY1039" s="620" t="s">
        <v>1579</v>
      </c>
      <c r="AZ1039" s="620"/>
      <c r="BA1039" s="620"/>
      <c r="BB1039" s="620"/>
      <c r="BC1039" s="620"/>
      <c r="BD1039" s="620"/>
      <c r="BE1039" s="620"/>
      <c r="BF1039" s="620"/>
      <c r="BG1039" s="620"/>
      <c r="BH1039" s="620"/>
    </row>
    <row r="1040" spans="1:60" s="180" customFormat="1" ht="12" customHeight="1">
      <c r="A1040" s="641">
        <v>1037</v>
      </c>
      <c r="B1040" s="641"/>
      <c r="C1040" s="590" t="s">
        <v>254</v>
      </c>
      <c r="D1040" s="640">
        <v>45183</v>
      </c>
      <c r="E1040" s="589" t="s">
        <v>10535</v>
      </c>
      <c r="F1040" s="643" t="s">
        <v>1419</v>
      </c>
      <c r="G1040" s="643" t="s">
        <v>1943</v>
      </c>
      <c r="H1040" s="643" t="s">
        <v>1416</v>
      </c>
      <c r="I1040" s="589"/>
      <c r="J1040" s="641"/>
      <c r="K1040" s="642"/>
      <c r="L1040" s="648" t="s">
        <v>1728</v>
      </c>
      <c r="M1040" s="993"/>
      <c r="N1040" s="1058"/>
      <c r="O1040" s="643"/>
      <c r="P1040" s="655"/>
      <c r="Q1040" s="655"/>
      <c r="R1040" s="589">
        <f t="shared" si="16"/>
        <v>0</v>
      </c>
      <c r="S1040" s="589"/>
      <c r="T1040" s="645" t="str">
        <f>VLOOKUP(cppm_pr[[#This Row],[Status]],'All Link_LOV'!$I$32:$K$72,2,0)</f>
        <v>PO Issued</v>
      </c>
      <c r="U1040" s="645" t="s">
        <v>105</v>
      </c>
      <c r="V1040" s="643">
        <v>60</v>
      </c>
      <c r="W1040" s="645"/>
      <c r="X1040" s="643"/>
      <c r="Y1040" s="643"/>
      <c r="Z1040" s="646">
        <v>45176.4440509259</v>
      </c>
      <c r="AA1040" s="643" t="s">
        <v>1859</v>
      </c>
      <c r="AB1040" s="648"/>
      <c r="AC1040" s="739"/>
      <c r="AD1040" s="643"/>
      <c r="AE1040" s="643"/>
      <c r="AF1040" s="643" t="s">
        <v>398</v>
      </c>
      <c r="AG1040" s="643" t="s">
        <v>488</v>
      </c>
      <c r="AH1040" s="740" t="s">
        <v>1942</v>
      </c>
      <c r="AI1040" s="600" t="str">
        <f>IFERROR(VLOOKUP(cppm_pr[[#This Row],[Order Number]],SPHERE!C:CC,39,0),"")</f>
        <v/>
      </c>
      <c r="AJ1040" s="600" t="str">
        <f>IFERROR(VLOOKUP(cppm_pr[[#This Row],[Order Number]],'DC TM ONE'!B:CN,42,0),"")</f>
        <v/>
      </c>
      <c r="AK1040" s="740"/>
      <c r="AL1040" s="741"/>
      <c r="AM1040" s="643"/>
      <c r="AN1040" s="643"/>
      <c r="AO1040" s="742"/>
      <c r="AP1040" s="643"/>
      <c r="AQ1040" s="743"/>
      <c r="AR1040" s="744"/>
      <c r="AS1040" s="643"/>
      <c r="AT1040" s="743"/>
      <c r="AU1040" s="643" t="s">
        <v>1936</v>
      </c>
      <c r="AV1040" s="643"/>
      <c r="AW1040" s="643"/>
      <c r="AX1040" s="643"/>
      <c r="AY1040" s="643" t="s">
        <v>1579</v>
      </c>
      <c r="AZ1040" s="643"/>
      <c r="BA1040" s="643"/>
      <c r="BB1040" s="643"/>
      <c r="BC1040" s="643"/>
      <c r="BD1040" s="643"/>
      <c r="BE1040" s="643"/>
      <c r="BF1040" s="643"/>
      <c r="BG1040" s="643"/>
      <c r="BH1040" s="643"/>
    </row>
    <row r="1041" spans="1:60" s="180" customFormat="1" ht="12" customHeight="1">
      <c r="A1041" s="617">
        <v>1038</v>
      </c>
      <c r="B1041" s="617"/>
      <c r="C1041" s="601" t="s">
        <v>254</v>
      </c>
      <c r="D1041" s="615">
        <v>45183</v>
      </c>
      <c r="E1041" s="600" t="s">
        <v>10536</v>
      </c>
      <c r="F1041" s="620" t="s">
        <v>1296</v>
      </c>
      <c r="G1041" s="620" t="s">
        <v>1946</v>
      </c>
      <c r="H1041" s="620" t="s">
        <v>1291</v>
      </c>
      <c r="I1041" s="600"/>
      <c r="J1041" s="617"/>
      <c r="K1041" s="616"/>
      <c r="L1041" s="622" t="s">
        <v>1728</v>
      </c>
      <c r="M1041" s="971"/>
      <c r="N1041" s="1058"/>
      <c r="O1041" s="620"/>
      <c r="P1041" s="625"/>
      <c r="Q1041" s="625"/>
      <c r="R1041" s="600">
        <f t="shared" si="16"/>
        <v>0</v>
      </c>
      <c r="S1041" s="600"/>
      <c r="T1041" s="619" t="str">
        <f>VLOOKUP(cppm_pr[[#This Row],[Status]],'All Link_LOV'!$I$32:$K$72,2,0)</f>
        <v>PO Issued</v>
      </c>
      <c r="U1041" s="619" t="s">
        <v>105</v>
      </c>
      <c r="V1041" s="620">
        <v>61</v>
      </c>
      <c r="W1041" s="619"/>
      <c r="X1041" s="620"/>
      <c r="Y1041" s="620"/>
      <c r="Z1041" s="621">
        <v>45176.445023148102</v>
      </c>
      <c r="AA1041" s="620" t="s">
        <v>1859</v>
      </c>
      <c r="AB1041" s="622"/>
      <c r="AC1041" s="739"/>
      <c r="AD1041" s="620"/>
      <c r="AE1041" s="620"/>
      <c r="AF1041" s="620" t="s">
        <v>398</v>
      </c>
      <c r="AG1041" s="620" t="s">
        <v>488</v>
      </c>
      <c r="AH1041" s="740" t="s">
        <v>1945</v>
      </c>
      <c r="AI1041" s="600" t="str">
        <f>IFERROR(VLOOKUP(cppm_pr[[#This Row],[Order Number]],SPHERE!C:CC,39,0),"")</f>
        <v/>
      </c>
      <c r="AJ1041" s="600" t="str">
        <f>IFERROR(VLOOKUP(cppm_pr[[#This Row],[Order Number]],'DC TM ONE'!B:CN,42,0),"")</f>
        <v/>
      </c>
      <c r="AK1041" s="740"/>
      <c r="AL1041" s="741"/>
      <c r="AM1041" s="620"/>
      <c r="AN1041" s="620"/>
      <c r="AO1041" s="742"/>
      <c r="AP1041" s="620"/>
      <c r="AQ1041" s="745"/>
      <c r="AR1041" s="744"/>
      <c r="AS1041" s="620"/>
      <c r="AT1041" s="745"/>
      <c r="AU1041" s="620" t="s">
        <v>1947</v>
      </c>
      <c r="AV1041" s="620"/>
      <c r="AW1041" s="620"/>
      <c r="AX1041" s="620"/>
      <c r="AY1041" s="620" t="s">
        <v>1579</v>
      </c>
      <c r="AZ1041" s="620"/>
      <c r="BA1041" s="620"/>
      <c r="BB1041" s="620"/>
      <c r="BC1041" s="620"/>
      <c r="BD1041" s="620"/>
      <c r="BE1041" s="620"/>
      <c r="BF1041" s="620"/>
      <c r="BG1041" s="620"/>
      <c r="BH1041" s="620"/>
    </row>
    <row r="1042" spans="1:60" s="180" customFormat="1" ht="12" customHeight="1">
      <c r="A1042" s="641">
        <v>1039</v>
      </c>
      <c r="B1042" s="641"/>
      <c r="C1042" s="590" t="s">
        <v>254</v>
      </c>
      <c r="D1042" s="640">
        <v>45183</v>
      </c>
      <c r="E1042" s="589" t="s">
        <v>10537</v>
      </c>
      <c r="F1042" s="643" t="s">
        <v>1106</v>
      </c>
      <c r="G1042" s="643" t="s">
        <v>1950</v>
      </c>
      <c r="H1042" s="643" t="s">
        <v>1100</v>
      </c>
      <c r="I1042" s="589"/>
      <c r="J1042" s="641"/>
      <c r="K1042" s="642"/>
      <c r="L1042" s="648" t="s">
        <v>1728</v>
      </c>
      <c r="M1042" s="993"/>
      <c r="N1042" s="1058"/>
      <c r="O1042" s="643"/>
      <c r="P1042" s="655"/>
      <c r="Q1042" s="655"/>
      <c r="R1042" s="589">
        <f t="shared" si="16"/>
        <v>0</v>
      </c>
      <c r="S1042" s="589"/>
      <c r="T1042" s="645" t="str">
        <f>VLOOKUP(cppm_pr[[#This Row],[Status]],'All Link_LOV'!$I$32:$K$72,2,0)</f>
        <v>PO Issued</v>
      </c>
      <c r="U1042" s="645" t="s">
        <v>105</v>
      </c>
      <c r="V1042" s="643">
        <v>62</v>
      </c>
      <c r="W1042" s="645"/>
      <c r="X1042" s="643"/>
      <c r="Y1042" s="643"/>
      <c r="Z1042" s="646">
        <v>45176.4457175926</v>
      </c>
      <c r="AA1042" s="643" t="s">
        <v>1859</v>
      </c>
      <c r="AB1042" s="648"/>
      <c r="AC1042" s="739"/>
      <c r="AD1042" s="643"/>
      <c r="AE1042" s="643"/>
      <c r="AF1042" s="643" t="s">
        <v>398</v>
      </c>
      <c r="AG1042" s="643" t="s">
        <v>488</v>
      </c>
      <c r="AH1042" s="740" t="s">
        <v>1949</v>
      </c>
      <c r="AI1042" s="600" t="str">
        <f>IFERROR(VLOOKUP(cppm_pr[[#This Row],[Order Number]],SPHERE!C:CC,39,0),"")</f>
        <v/>
      </c>
      <c r="AJ1042" s="600" t="str">
        <f>IFERROR(VLOOKUP(cppm_pr[[#This Row],[Order Number]],'DC TM ONE'!B:CN,42,0),"")</f>
        <v/>
      </c>
      <c r="AK1042" s="740"/>
      <c r="AL1042" s="741"/>
      <c r="AM1042" s="643"/>
      <c r="AN1042" s="643"/>
      <c r="AO1042" s="742"/>
      <c r="AP1042" s="643"/>
      <c r="AQ1042" s="743"/>
      <c r="AR1042" s="744"/>
      <c r="AS1042" s="643"/>
      <c r="AT1042" s="743"/>
      <c r="AU1042" s="643" t="s">
        <v>1951</v>
      </c>
      <c r="AV1042" s="643"/>
      <c r="AW1042" s="643"/>
      <c r="AX1042" s="643"/>
      <c r="AY1042" s="643" t="s">
        <v>1579</v>
      </c>
      <c r="AZ1042" s="643"/>
      <c r="BA1042" s="643"/>
      <c r="BB1042" s="643"/>
      <c r="BC1042" s="643"/>
      <c r="BD1042" s="643"/>
      <c r="BE1042" s="643"/>
      <c r="BF1042" s="643"/>
      <c r="BG1042" s="643"/>
      <c r="BH1042" s="643"/>
    </row>
    <row r="1043" spans="1:60" s="180" customFormat="1" ht="12" customHeight="1">
      <c r="A1043" s="617">
        <v>1040</v>
      </c>
      <c r="B1043" s="617"/>
      <c r="C1043" s="614" t="s">
        <v>254</v>
      </c>
      <c r="D1043" s="615">
        <v>45184</v>
      </c>
      <c r="E1043" s="617" t="s">
        <v>10538</v>
      </c>
      <c r="F1043" s="620" t="s">
        <v>1955</v>
      </c>
      <c r="G1043" s="620" t="s">
        <v>1954</v>
      </c>
      <c r="H1043" s="620" t="s">
        <v>1952</v>
      </c>
      <c r="I1043" s="748" t="s">
        <v>10539</v>
      </c>
      <c r="J1043" s="617"/>
      <c r="K1043" s="616"/>
      <c r="L1043" s="622" t="s">
        <v>1728</v>
      </c>
      <c r="M1043" s="971"/>
      <c r="N1043" s="1058"/>
      <c r="O1043" s="1069"/>
      <c r="P1043" s="749"/>
      <c r="Q1043" s="749"/>
      <c r="R1043" s="750">
        <f t="shared" si="16"/>
        <v>0</v>
      </c>
      <c r="S1043" s="750"/>
      <c r="T1043" s="619" t="str">
        <f>VLOOKUP(cppm_pr[[#This Row],[Status]],'All Link_LOV'!$I$32:$K$72,2,0)</f>
        <v>PO Issued</v>
      </c>
      <c r="U1043" s="619" t="s">
        <v>105</v>
      </c>
      <c r="V1043" s="620">
        <v>63</v>
      </c>
      <c r="W1043" s="619"/>
      <c r="X1043" s="620"/>
      <c r="Y1043" s="620"/>
      <c r="Z1043" s="621">
        <v>45176.446597222202</v>
      </c>
      <c r="AA1043" s="620" t="s">
        <v>1859</v>
      </c>
      <c r="AB1043" s="622"/>
      <c r="AC1043" s="739"/>
      <c r="AD1043" s="620"/>
      <c r="AE1043" s="620"/>
      <c r="AF1043" s="620" t="s">
        <v>398</v>
      </c>
      <c r="AG1043" s="620" t="s">
        <v>488</v>
      </c>
      <c r="AH1043" s="740" t="s">
        <v>1953</v>
      </c>
      <c r="AI1043" s="600" t="str">
        <f>IFERROR(VLOOKUP(cppm_pr[[#This Row],[Order Number]],SPHERE!C:CC,39,0),"")</f>
        <v/>
      </c>
      <c r="AJ1043" s="600" t="str">
        <f>IFERROR(VLOOKUP(cppm_pr[[#This Row],[Order Number]],'DC TM ONE'!B:CN,42,0),"")</f>
        <v/>
      </c>
      <c r="AK1043" s="740"/>
      <c r="AL1043" s="741"/>
      <c r="AM1043" s="620"/>
      <c r="AN1043" s="620"/>
      <c r="AO1043" s="748" t="s">
        <v>10539</v>
      </c>
      <c r="AP1043" s="620"/>
      <c r="AQ1043" s="745"/>
      <c r="AR1043" s="744"/>
      <c r="AS1043" s="620"/>
      <c r="AT1043" s="745"/>
      <c r="AU1043" s="620" t="s">
        <v>1956</v>
      </c>
      <c r="AV1043" s="620"/>
      <c r="AW1043" s="620"/>
      <c r="AX1043" s="620"/>
      <c r="AY1043" s="620" t="s">
        <v>1579</v>
      </c>
      <c r="AZ1043" s="620"/>
      <c r="BA1043" s="620"/>
      <c r="BB1043" s="620"/>
      <c r="BC1043" s="620"/>
      <c r="BD1043" s="620"/>
      <c r="BE1043" s="620"/>
      <c r="BF1043" s="620"/>
      <c r="BG1043" s="620"/>
      <c r="BH1043" s="620"/>
    </row>
    <row r="1044" spans="1:60" ht="12" customHeight="1">
      <c r="A1044" s="589">
        <v>1041</v>
      </c>
      <c r="B1044" s="589" t="s">
        <v>71</v>
      </c>
      <c r="C1044" s="590" t="s">
        <v>267</v>
      </c>
      <c r="D1044" s="591"/>
      <c r="E1044" s="589" t="s">
        <v>9580</v>
      </c>
      <c r="F1044" s="592" t="s">
        <v>1962</v>
      </c>
      <c r="G1044" s="592" t="s">
        <v>1961</v>
      </c>
      <c r="H1044" s="592" t="s">
        <v>1959</v>
      </c>
      <c r="I1044" s="589" t="s">
        <v>1957</v>
      </c>
      <c r="J1044" s="589"/>
      <c r="K1044" s="593"/>
      <c r="L1044" s="595" t="s">
        <v>10506</v>
      </c>
      <c r="M1044" s="985"/>
      <c r="N1044" s="972"/>
      <c r="O1044" s="592"/>
      <c r="P1044" s="655"/>
      <c r="Q1044" s="655"/>
      <c r="R1044" s="589">
        <f t="shared" si="16"/>
        <v>0</v>
      </c>
      <c r="S1044" s="589"/>
      <c r="T1044" s="596" t="str">
        <f>VLOOKUP(cppm_pr[[#This Row],[Status]],'All Link_LOV'!$I$32:$K$72,2,0)</f>
        <v>PO Issued</v>
      </c>
      <c r="U1044" s="596" t="s">
        <v>105</v>
      </c>
      <c r="V1044" s="592">
        <v>64</v>
      </c>
      <c r="W1044" s="596"/>
      <c r="X1044" s="592"/>
      <c r="Y1044" s="592"/>
      <c r="Z1044" s="597">
        <v>45176.4672685185</v>
      </c>
      <c r="AA1044" s="592" t="s">
        <v>1958</v>
      </c>
      <c r="AB1044" s="595"/>
      <c r="AC1044" s="677"/>
      <c r="AD1044" s="592"/>
      <c r="AE1044" s="592"/>
      <c r="AF1044" s="592" t="s">
        <v>399</v>
      </c>
      <c r="AG1044" s="592" t="s">
        <v>490</v>
      </c>
      <c r="AH1044" s="736" t="s">
        <v>1960</v>
      </c>
      <c r="AI1044" s="600" t="str">
        <f>IFERROR(VLOOKUP(cppm_pr[[#This Row],[Order Number]],SPHERE!C:CC,39,0),"")</f>
        <v/>
      </c>
      <c r="AJ1044" s="600" t="str">
        <f>IFERROR(VLOOKUP(cppm_pr[[#This Row],[Order Number]],'DC TM ONE'!B:CN,42,0),"")</f>
        <v/>
      </c>
      <c r="AK1044" s="736"/>
      <c r="AL1044" s="693"/>
      <c r="AM1044" s="592"/>
      <c r="AN1044" s="592"/>
      <c r="AO1044" s="737"/>
      <c r="AP1044" s="592"/>
      <c r="AQ1044" s="735"/>
      <c r="AR1044" s="612" t="s">
        <v>1965</v>
      </c>
      <c r="AS1044" s="592" t="s">
        <v>1963</v>
      </c>
      <c r="AT1044" s="735"/>
      <c r="AU1044" s="592" t="s">
        <v>1587</v>
      </c>
      <c r="AV1044" s="592"/>
      <c r="AW1044" s="592"/>
      <c r="AX1044" s="592"/>
      <c r="AY1044" s="592" t="s">
        <v>1554</v>
      </c>
      <c r="AZ1044" s="592" t="s">
        <v>1963</v>
      </c>
      <c r="BA1044" s="592" t="s">
        <v>1964</v>
      </c>
      <c r="BB1044" s="592" t="s">
        <v>1965</v>
      </c>
      <c r="BC1044" s="592"/>
      <c r="BD1044" s="592"/>
      <c r="BE1044" s="592"/>
      <c r="BF1044" s="592"/>
      <c r="BG1044" s="592"/>
      <c r="BH1044" s="592"/>
    </row>
    <row r="1045" spans="1:60" ht="12" customHeight="1">
      <c r="A1045" s="600">
        <v>1042</v>
      </c>
      <c r="B1045" s="600" t="s">
        <v>71</v>
      </c>
      <c r="C1045" s="601" t="s">
        <v>267</v>
      </c>
      <c r="D1045" s="602"/>
      <c r="E1045" s="600" t="s">
        <v>9586</v>
      </c>
      <c r="F1045" s="603" t="s">
        <v>1970</v>
      </c>
      <c r="G1045" s="603" t="s">
        <v>1969</v>
      </c>
      <c r="H1045" s="603" t="s">
        <v>1967</v>
      </c>
      <c r="I1045" s="600" t="s">
        <v>1966</v>
      </c>
      <c r="J1045" s="600"/>
      <c r="K1045" s="611"/>
      <c r="L1045" s="606" t="s">
        <v>10506</v>
      </c>
      <c r="M1045" s="986"/>
      <c r="N1045" s="972"/>
      <c r="O1045" s="603"/>
      <c r="P1045" s="625"/>
      <c r="Q1045" s="625"/>
      <c r="R1045" s="600">
        <f t="shared" si="16"/>
        <v>0</v>
      </c>
      <c r="S1045" s="600"/>
      <c r="T1045" s="607" t="str">
        <f>VLOOKUP(cppm_pr[[#This Row],[Status]],'All Link_LOV'!$I$32:$K$72,2,0)</f>
        <v>PO Issued</v>
      </c>
      <c r="U1045" s="607" t="s">
        <v>105</v>
      </c>
      <c r="V1045" s="603">
        <v>65</v>
      </c>
      <c r="W1045" s="607"/>
      <c r="X1045" s="603"/>
      <c r="Y1045" s="603"/>
      <c r="Z1045" s="608">
        <v>45176.470254629603</v>
      </c>
      <c r="AA1045" s="603" t="s">
        <v>1958</v>
      </c>
      <c r="AB1045" s="606"/>
      <c r="AC1045" s="677"/>
      <c r="AD1045" s="603"/>
      <c r="AE1045" s="603"/>
      <c r="AF1045" s="603" t="s">
        <v>399</v>
      </c>
      <c r="AG1045" s="603" t="s">
        <v>490</v>
      </c>
      <c r="AH1045" s="736" t="s">
        <v>1968</v>
      </c>
      <c r="AI1045" s="600" t="str">
        <f>IFERROR(VLOOKUP(cppm_pr[[#This Row],[Order Number]],SPHERE!C:CC,39,0),"")</f>
        <v/>
      </c>
      <c r="AJ1045" s="600" t="str">
        <f>IFERROR(VLOOKUP(cppm_pr[[#This Row],[Order Number]],'DC TM ONE'!B:CN,42,0),"")</f>
        <v/>
      </c>
      <c r="AK1045" s="736"/>
      <c r="AL1045" s="693"/>
      <c r="AM1045" s="603"/>
      <c r="AN1045" s="603"/>
      <c r="AO1045" s="737"/>
      <c r="AP1045" s="603"/>
      <c r="AQ1045" s="738"/>
      <c r="AR1045" s="612" t="s">
        <v>1965</v>
      </c>
      <c r="AS1045" s="603" t="s">
        <v>1963</v>
      </c>
      <c r="AT1045" s="738"/>
      <c r="AU1045" s="603" t="s">
        <v>1587</v>
      </c>
      <c r="AV1045" s="603"/>
      <c r="AW1045" s="603"/>
      <c r="AX1045" s="603"/>
      <c r="AY1045" s="603" t="s">
        <v>1554</v>
      </c>
      <c r="AZ1045" s="603" t="s">
        <v>1963</v>
      </c>
      <c r="BA1045" s="603" t="s">
        <v>1971</v>
      </c>
      <c r="BB1045" s="603" t="s">
        <v>1965</v>
      </c>
      <c r="BC1045" s="603"/>
      <c r="BD1045" s="603"/>
      <c r="BE1045" s="603"/>
      <c r="BF1045" s="603"/>
      <c r="BG1045" s="603"/>
      <c r="BH1045" s="603"/>
    </row>
    <row r="1046" spans="1:60" ht="12" customHeight="1">
      <c r="A1046" s="589">
        <v>1043</v>
      </c>
      <c r="B1046" s="589" t="s">
        <v>71</v>
      </c>
      <c r="C1046" s="590" t="s">
        <v>267</v>
      </c>
      <c r="D1046" s="591"/>
      <c r="E1046" s="589" t="s">
        <v>9591</v>
      </c>
      <c r="F1046" s="592" t="s">
        <v>1976</v>
      </c>
      <c r="G1046" s="592" t="s">
        <v>1975</v>
      </c>
      <c r="H1046" s="592" t="s">
        <v>1973</v>
      </c>
      <c r="I1046" s="589" t="s">
        <v>1972</v>
      </c>
      <c r="J1046" s="589"/>
      <c r="K1046" s="593"/>
      <c r="L1046" s="595" t="s">
        <v>10506</v>
      </c>
      <c r="M1046" s="985"/>
      <c r="N1046" s="972"/>
      <c r="O1046" s="592"/>
      <c r="P1046" s="655"/>
      <c r="Q1046" s="655"/>
      <c r="R1046" s="589">
        <f t="shared" si="16"/>
        <v>0</v>
      </c>
      <c r="S1046" s="589"/>
      <c r="T1046" s="596" t="str">
        <f>VLOOKUP(cppm_pr[[#This Row],[Status]],'All Link_LOV'!$I$32:$K$72,2,0)</f>
        <v>PO Issued</v>
      </c>
      <c r="U1046" s="596" t="s">
        <v>105</v>
      </c>
      <c r="V1046" s="592">
        <v>66</v>
      </c>
      <c r="W1046" s="596"/>
      <c r="X1046" s="592"/>
      <c r="Y1046" s="592"/>
      <c r="Z1046" s="597">
        <v>45176.474525463003</v>
      </c>
      <c r="AA1046" s="592" t="s">
        <v>1958</v>
      </c>
      <c r="AB1046" s="595"/>
      <c r="AC1046" s="677"/>
      <c r="AD1046" s="592"/>
      <c r="AE1046" s="592"/>
      <c r="AF1046" s="592" t="s">
        <v>399</v>
      </c>
      <c r="AG1046" s="592" t="s">
        <v>490</v>
      </c>
      <c r="AH1046" s="736" t="s">
        <v>1974</v>
      </c>
      <c r="AI1046" s="600" t="str">
        <f>IFERROR(VLOOKUP(cppm_pr[[#This Row],[Order Number]],SPHERE!C:CC,39,0),"")</f>
        <v/>
      </c>
      <c r="AJ1046" s="600" t="str">
        <f>IFERROR(VLOOKUP(cppm_pr[[#This Row],[Order Number]],'DC TM ONE'!B:CN,42,0),"")</f>
        <v/>
      </c>
      <c r="AK1046" s="736"/>
      <c r="AL1046" s="693"/>
      <c r="AM1046" s="592"/>
      <c r="AN1046" s="592"/>
      <c r="AO1046" s="737"/>
      <c r="AP1046" s="592"/>
      <c r="AQ1046" s="735"/>
      <c r="AR1046" s="612" t="s">
        <v>1965</v>
      </c>
      <c r="AS1046" s="592" t="s">
        <v>1963</v>
      </c>
      <c r="AT1046" s="735"/>
      <c r="AU1046" s="592" t="s">
        <v>1587</v>
      </c>
      <c r="AV1046" s="592"/>
      <c r="AW1046" s="592"/>
      <c r="AX1046" s="592"/>
      <c r="AY1046" s="592" t="s">
        <v>1554</v>
      </c>
      <c r="AZ1046" s="592" t="s">
        <v>1963</v>
      </c>
      <c r="BA1046" s="592" t="s">
        <v>1971</v>
      </c>
      <c r="BB1046" s="592" t="s">
        <v>1965</v>
      </c>
      <c r="BC1046" s="592"/>
      <c r="BD1046" s="592"/>
      <c r="BE1046" s="592"/>
      <c r="BF1046" s="592"/>
      <c r="BG1046" s="592"/>
      <c r="BH1046" s="592"/>
    </row>
    <row r="1047" spans="1:60" ht="12" customHeight="1">
      <c r="A1047" s="600">
        <v>1044</v>
      </c>
      <c r="B1047" s="600" t="s">
        <v>62</v>
      </c>
      <c r="C1047" s="601" t="s">
        <v>267</v>
      </c>
      <c r="D1047" s="602"/>
      <c r="E1047" s="600" t="s">
        <v>9602</v>
      </c>
      <c r="F1047" s="603" t="s">
        <v>1981</v>
      </c>
      <c r="G1047" s="603" t="s">
        <v>1980</v>
      </c>
      <c r="H1047" s="603" t="s">
        <v>1978</v>
      </c>
      <c r="I1047" s="600" t="s">
        <v>1977</v>
      </c>
      <c r="J1047" s="600"/>
      <c r="K1047" s="611"/>
      <c r="L1047" s="606" t="s">
        <v>10506</v>
      </c>
      <c r="M1047" s="986"/>
      <c r="N1047" s="972"/>
      <c r="O1047" s="603"/>
      <c r="P1047" s="625"/>
      <c r="Q1047" s="625"/>
      <c r="R1047" s="600">
        <f t="shared" si="16"/>
        <v>0</v>
      </c>
      <c r="S1047" s="600"/>
      <c r="T1047" s="607" t="str">
        <f>VLOOKUP(cppm_pr[[#This Row],[Status]],'All Link_LOV'!$I$32:$K$72,2,0)</f>
        <v>PO Issued</v>
      </c>
      <c r="U1047" s="607" t="s">
        <v>105</v>
      </c>
      <c r="V1047" s="603">
        <v>67</v>
      </c>
      <c r="W1047" s="607"/>
      <c r="X1047" s="603"/>
      <c r="Y1047" s="603"/>
      <c r="Z1047" s="608">
        <v>45176.482280092598</v>
      </c>
      <c r="AA1047" s="603" t="s">
        <v>1958</v>
      </c>
      <c r="AB1047" s="606"/>
      <c r="AC1047" s="677"/>
      <c r="AD1047" s="603"/>
      <c r="AE1047" s="603"/>
      <c r="AF1047" s="603" t="s">
        <v>399</v>
      </c>
      <c r="AG1047" s="603" t="s">
        <v>490</v>
      </c>
      <c r="AH1047" s="736" t="s">
        <v>1979</v>
      </c>
      <c r="AI1047" s="600" t="str">
        <f>IFERROR(VLOOKUP(cppm_pr[[#This Row],[Order Number]],SPHERE!C:CC,39,0),"")</f>
        <v/>
      </c>
      <c r="AJ1047" s="600" t="str">
        <f>IFERROR(VLOOKUP(cppm_pr[[#This Row],[Order Number]],'DC TM ONE'!B:CN,42,0),"")</f>
        <v/>
      </c>
      <c r="AK1047" s="736"/>
      <c r="AL1047" s="693"/>
      <c r="AM1047" s="603"/>
      <c r="AN1047" s="603"/>
      <c r="AO1047" s="737"/>
      <c r="AP1047" s="603"/>
      <c r="AQ1047" s="738"/>
      <c r="AR1047" s="612" t="s">
        <v>1965</v>
      </c>
      <c r="AS1047" s="603" t="s">
        <v>1963</v>
      </c>
      <c r="AT1047" s="738"/>
      <c r="AU1047" s="603" t="s">
        <v>1982</v>
      </c>
      <c r="AV1047" s="603"/>
      <c r="AW1047" s="603"/>
      <c r="AX1047" s="603"/>
      <c r="AY1047" s="603" t="s">
        <v>1554</v>
      </c>
      <c r="AZ1047" s="603" t="s">
        <v>1963</v>
      </c>
      <c r="BA1047" s="603" t="s">
        <v>1971</v>
      </c>
      <c r="BB1047" s="603" t="s">
        <v>1965</v>
      </c>
      <c r="BC1047" s="603"/>
      <c r="BD1047" s="603"/>
      <c r="BE1047" s="603"/>
      <c r="BF1047" s="603"/>
      <c r="BG1047" s="603"/>
      <c r="BH1047" s="603"/>
    </row>
    <row r="1048" spans="1:60" ht="12" customHeight="1">
      <c r="A1048" s="589">
        <v>1045</v>
      </c>
      <c r="B1048" s="589"/>
      <c r="C1048" s="590" t="s">
        <v>269</v>
      </c>
      <c r="D1048" s="591"/>
      <c r="E1048" s="589" t="s">
        <v>6058</v>
      </c>
      <c r="F1048" s="592" t="s">
        <v>1986</v>
      </c>
      <c r="G1048" s="592" t="s">
        <v>1985</v>
      </c>
      <c r="H1048" s="592" t="s">
        <v>1983</v>
      </c>
      <c r="I1048" s="589"/>
      <c r="J1048" s="589"/>
      <c r="K1048" s="593"/>
      <c r="L1048" s="595" t="s">
        <v>1701</v>
      </c>
      <c r="M1048" s="985"/>
      <c r="N1048" s="972"/>
      <c r="O1048" s="592"/>
      <c r="P1048" s="655"/>
      <c r="Q1048" s="655"/>
      <c r="R1048" s="589">
        <f t="shared" si="16"/>
        <v>0</v>
      </c>
      <c r="S1048" s="589"/>
      <c r="T1048" s="596" t="str">
        <f>VLOOKUP(cppm_pr[[#This Row],[Status]],'All Link_LOV'!$I$32:$K$72,2,0)</f>
        <v>Insufficient Budget</v>
      </c>
      <c r="U1048" s="596" t="s">
        <v>105</v>
      </c>
      <c r="V1048" s="592">
        <v>68</v>
      </c>
      <c r="W1048" s="596"/>
      <c r="X1048" s="592"/>
      <c r="Y1048" s="592"/>
      <c r="Z1048" s="597">
        <v>45176.488159722197</v>
      </c>
      <c r="AA1048" s="592" t="s">
        <v>1786</v>
      </c>
      <c r="AB1048" s="595"/>
      <c r="AC1048" s="677"/>
      <c r="AD1048" s="592"/>
      <c r="AE1048" s="592"/>
      <c r="AF1048" s="592" t="s">
        <v>397</v>
      </c>
      <c r="AG1048" s="592" t="s">
        <v>501</v>
      </c>
      <c r="AH1048" s="612" t="s">
        <v>1984</v>
      </c>
      <c r="AI1048" s="600" t="str">
        <f>IFERROR(VLOOKUP(cppm_pr[[#This Row],[Order Number]],SPHERE!C:CC,39,0),"")</f>
        <v/>
      </c>
      <c r="AJ1048" s="600" t="str">
        <f>IFERROR(VLOOKUP(cppm_pr[[#This Row],[Order Number]],'DC TM ONE'!B:CN,42,0),"")</f>
        <v/>
      </c>
      <c r="AK1048" s="612"/>
      <c r="AL1048" s="693"/>
      <c r="AM1048" s="592"/>
      <c r="AN1048" s="592"/>
      <c r="AO1048" s="737"/>
      <c r="AP1048" s="592"/>
      <c r="AQ1048" s="735"/>
      <c r="AR1048" s="612" t="s">
        <v>1988</v>
      </c>
      <c r="AS1048" s="592" t="s">
        <v>1987</v>
      </c>
      <c r="AT1048" s="735"/>
      <c r="AU1048" s="592" t="s">
        <v>1659</v>
      </c>
      <c r="AV1048" s="592"/>
      <c r="AW1048" s="592"/>
      <c r="AX1048" s="592"/>
      <c r="AY1048" s="592" t="s">
        <v>1554</v>
      </c>
      <c r="AZ1048" s="592" t="s">
        <v>1987</v>
      </c>
      <c r="BA1048" s="592" t="s">
        <v>1856</v>
      </c>
      <c r="BB1048" s="592" t="s">
        <v>1988</v>
      </c>
      <c r="BC1048" s="592"/>
      <c r="BD1048" s="592"/>
      <c r="BE1048" s="592"/>
      <c r="BF1048" s="592"/>
      <c r="BG1048" s="592"/>
      <c r="BH1048" s="592"/>
    </row>
    <row r="1049" spans="1:60" s="180" customFormat="1" ht="12" customHeight="1">
      <c r="A1049" s="617">
        <v>1046</v>
      </c>
      <c r="B1049" s="617"/>
      <c r="C1049" s="601" t="s">
        <v>254</v>
      </c>
      <c r="D1049" s="615">
        <v>45181</v>
      </c>
      <c r="E1049" s="600" t="s">
        <v>1923</v>
      </c>
      <c r="F1049" s="620" t="s">
        <v>1994</v>
      </c>
      <c r="G1049" s="620" t="s">
        <v>1993</v>
      </c>
      <c r="H1049" s="620" t="s">
        <v>1991</v>
      </c>
      <c r="I1049" s="600"/>
      <c r="J1049" s="617"/>
      <c r="K1049" s="616"/>
      <c r="L1049" s="622" t="s">
        <v>1492</v>
      </c>
      <c r="M1049" s="971"/>
      <c r="N1049" s="1057"/>
      <c r="O1049" s="620"/>
      <c r="P1049" s="625"/>
      <c r="Q1049" s="625"/>
      <c r="R1049" s="600">
        <f t="shared" si="16"/>
        <v>0</v>
      </c>
      <c r="S1049" s="600"/>
      <c r="T1049" s="619" t="str">
        <f>VLOOKUP(cppm_pr[[#This Row],[Status]],'All Link_LOV'!$I$32:$K$72,2,0)</f>
        <v>PO Issued</v>
      </c>
      <c r="U1049" s="619" t="s">
        <v>105</v>
      </c>
      <c r="V1049" s="620">
        <v>69</v>
      </c>
      <c r="W1049" s="619"/>
      <c r="X1049" s="620"/>
      <c r="Y1049" s="620"/>
      <c r="Z1049" s="621">
        <v>45176.488969907397</v>
      </c>
      <c r="AA1049" s="620" t="s">
        <v>1990</v>
      </c>
      <c r="AB1049" s="622"/>
      <c r="AC1049" s="739"/>
      <c r="AD1049" s="620"/>
      <c r="AE1049" s="620"/>
      <c r="AF1049" s="620" t="s">
        <v>399</v>
      </c>
      <c r="AG1049" s="620" t="s">
        <v>490</v>
      </c>
      <c r="AH1049" s="740" t="s">
        <v>8264</v>
      </c>
      <c r="AI1049" s="600" t="str">
        <f>IFERROR(VLOOKUP(cppm_pr[[#This Row],[Order Number]],SPHERE!C:CC,39,0),"")</f>
        <v/>
      </c>
      <c r="AJ1049" s="600" t="str">
        <f>IFERROR(VLOOKUP(cppm_pr[[#This Row],[Order Number]],'DC TM ONE'!B:CN,42,0),"")</f>
        <v/>
      </c>
      <c r="AK1049" s="740"/>
      <c r="AL1049" s="741"/>
      <c r="AM1049" s="620"/>
      <c r="AN1049" s="620"/>
      <c r="AO1049" s="742"/>
      <c r="AP1049" s="620"/>
      <c r="AQ1049" s="745"/>
      <c r="AR1049" s="744" t="s">
        <v>2000</v>
      </c>
      <c r="AS1049" s="620" t="s">
        <v>1998</v>
      </c>
      <c r="AT1049" s="745"/>
      <c r="AU1049" s="620" t="s">
        <v>1995</v>
      </c>
      <c r="AV1049" s="620" t="s">
        <v>1996</v>
      </c>
      <c r="AW1049" s="620" t="s">
        <v>1997</v>
      </c>
      <c r="AX1049" s="620"/>
      <c r="AY1049" s="620" t="s">
        <v>1554</v>
      </c>
      <c r="AZ1049" s="620" t="s">
        <v>1998</v>
      </c>
      <c r="BA1049" s="620" t="s">
        <v>1999</v>
      </c>
      <c r="BB1049" s="620" t="s">
        <v>2000</v>
      </c>
      <c r="BC1049" s="620"/>
      <c r="BD1049" s="620"/>
      <c r="BE1049" s="620"/>
      <c r="BF1049" s="620"/>
      <c r="BG1049" s="620"/>
      <c r="BH1049" s="620"/>
    </row>
    <row r="1050" spans="1:60" ht="12" customHeight="1">
      <c r="A1050" s="589">
        <v>1047</v>
      </c>
      <c r="B1050" s="589" t="s">
        <v>71</v>
      </c>
      <c r="C1050" s="590" t="s">
        <v>267</v>
      </c>
      <c r="D1050" s="591"/>
      <c r="E1050" s="589" t="s">
        <v>9597</v>
      </c>
      <c r="F1050" s="592" t="s">
        <v>2005</v>
      </c>
      <c r="G1050" s="592" t="s">
        <v>2004</v>
      </c>
      <c r="H1050" s="592" t="s">
        <v>2002</v>
      </c>
      <c r="I1050" s="589" t="s">
        <v>2001</v>
      </c>
      <c r="J1050" s="589"/>
      <c r="K1050" s="593"/>
      <c r="L1050" s="595" t="s">
        <v>10506</v>
      </c>
      <c r="M1050" s="985"/>
      <c r="N1050" s="972"/>
      <c r="O1050" s="592"/>
      <c r="P1050" s="655"/>
      <c r="Q1050" s="655"/>
      <c r="R1050" s="589">
        <f t="shared" si="16"/>
        <v>0</v>
      </c>
      <c r="S1050" s="589"/>
      <c r="T1050" s="596" t="str">
        <f>VLOOKUP(cppm_pr[[#This Row],[Status]],'All Link_LOV'!$I$32:$K$72,2,0)</f>
        <v>PO Issued</v>
      </c>
      <c r="U1050" s="596" t="s">
        <v>105</v>
      </c>
      <c r="V1050" s="592">
        <v>70</v>
      </c>
      <c r="W1050" s="596"/>
      <c r="X1050" s="592"/>
      <c r="Y1050" s="592"/>
      <c r="Z1050" s="597">
        <v>45176.4903009259</v>
      </c>
      <c r="AA1050" s="592" t="s">
        <v>1958</v>
      </c>
      <c r="AB1050" s="595"/>
      <c r="AC1050" s="677"/>
      <c r="AD1050" s="592"/>
      <c r="AE1050" s="592"/>
      <c r="AF1050" s="592" t="s">
        <v>399</v>
      </c>
      <c r="AG1050" s="592" t="s">
        <v>490</v>
      </c>
      <c r="AH1050" s="736" t="s">
        <v>2003</v>
      </c>
      <c r="AI1050" s="600" t="str">
        <f>IFERROR(VLOOKUP(cppm_pr[[#This Row],[Order Number]],SPHERE!C:CC,39,0),"")</f>
        <v/>
      </c>
      <c r="AJ1050" s="600" t="str">
        <f>IFERROR(VLOOKUP(cppm_pr[[#This Row],[Order Number]],'DC TM ONE'!B:CN,42,0),"")</f>
        <v/>
      </c>
      <c r="AK1050" s="736"/>
      <c r="AL1050" s="693"/>
      <c r="AM1050" s="592"/>
      <c r="AN1050" s="592"/>
      <c r="AO1050" s="737"/>
      <c r="AP1050" s="592"/>
      <c r="AQ1050" s="735"/>
      <c r="AR1050" s="612" t="s">
        <v>1965</v>
      </c>
      <c r="AS1050" s="592" t="s">
        <v>1963</v>
      </c>
      <c r="AT1050" s="735"/>
      <c r="AU1050" s="592" t="s">
        <v>1982</v>
      </c>
      <c r="AV1050" s="592"/>
      <c r="AW1050" s="592"/>
      <c r="AX1050" s="592"/>
      <c r="AY1050" s="592" t="s">
        <v>1554</v>
      </c>
      <c r="AZ1050" s="592" t="s">
        <v>1963</v>
      </c>
      <c r="BA1050" s="592" t="s">
        <v>1971</v>
      </c>
      <c r="BB1050" s="592" t="s">
        <v>1965</v>
      </c>
      <c r="BC1050" s="592"/>
      <c r="BD1050" s="592"/>
      <c r="BE1050" s="592"/>
      <c r="BF1050" s="592"/>
      <c r="BG1050" s="592"/>
      <c r="BH1050" s="592"/>
    </row>
    <row r="1051" spans="1:60" ht="12" customHeight="1">
      <c r="A1051" s="600">
        <v>1048</v>
      </c>
      <c r="B1051" s="600"/>
      <c r="C1051" s="601" t="s">
        <v>269</v>
      </c>
      <c r="D1051" s="602"/>
      <c r="E1051" s="600" t="s">
        <v>6058</v>
      </c>
      <c r="F1051" s="603" t="s">
        <v>1986</v>
      </c>
      <c r="G1051" s="603" t="s">
        <v>1985</v>
      </c>
      <c r="H1051" s="603" t="s">
        <v>1983</v>
      </c>
      <c r="I1051" s="600"/>
      <c r="J1051" s="600"/>
      <c r="K1051" s="611"/>
      <c r="L1051" s="606" t="s">
        <v>1701</v>
      </c>
      <c r="M1051" s="986"/>
      <c r="N1051" s="972"/>
      <c r="O1051" s="603"/>
      <c r="P1051" s="625"/>
      <c r="Q1051" s="625"/>
      <c r="R1051" s="600">
        <f t="shared" si="16"/>
        <v>0</v>
      </c>
      <c r="S1051" s="600"/>
      <c r="T1051" s="607" t="str">
        <f>VLOOKUP(cppm_pr[[#This Row],[Status]],'All Link_LOV'!$I$32:$K$72,2,0)</f>
        <v>Insufficient Budget</v>
      </c>
      <c r="U1051" s="607" t="s">
        <v>105</v>
      </c>
      <c r="V1051" s="603">
        <v>71</v>
      </c>
      <c r="W1051" s="607"/>
      <c r="X1051" s="603"/>
      <c r="Y1051" s="603"/>
      <c r="Z1051" s="608">
        <v>45176.491388888899</v>
      </c>
      <c r="AA1051" s="603" t="s">
        <v>1786</v>
      </c>
      <c r="AB1051" s="606"/>
      <c r="AC1051" s="677"/>
      <c r="AD1051" s="603"/>
      <c r="AE1051" s="603"/>
      <c r="AF1051" s="603" t="s">
        <v>397</v>
      </c>
      <c r="AG1051" s="603" t="s">
        <v>501</v>
      </c>
      <c r="AH1051" s="736" t="s">
        <v>2006</v>
      </c>
      <c r="AI1051" s="600" t="str">
        <f>IFERROR(VLOOKUP(cppm_pr[[#This Row],[Order Number]],SPHERE!C:CC,39,0),"")</f>
        <v/>
      </c>
      <c r="AJ1051" s="600" t="str">
        <f>IFERROR(VLOOKUP(cppm_pr[[#This Row],[Order Number]],'DC TM ONE'!B:CN,42,0),"")</f>
        <v/>
      </c>
      <c r="AK1051" s="736"/>
      <c r="AL1051" s="693"/>
      <c r="AM1051" s="603"/>
      <c r="AN1051" s="603"/>
      <c r="AO1051" s="737"/>
      <c r="AP1051" s="603"/>
      <c r="AQ1051" s="738"/>
      <c r="AR1051" s="612" t="s">
        <v>1988</v>
      </c>
      <c r="AS1051" s="603" t="s">
        <v>1987</v>
      </c>
      <c r="AT1051" s="738"/>
      <c r="AU1051" s="603" t="s">
        <v>1659</v>
      </c>
      <c r="AV1051" s="603"/>
      <c r="AW1051" s="603"/>
      <c r="AX1051" s="603"/>
      <c r="AY1051" s="603" t="s">
        <v>1554</v>
      </c>
      <c r="AZ1051" s="603" t="s">
        <v>1987</v>
      </c>
      <c r="BA1051" s="603" t="s">
        <v>1856</v>
      </c>
      <c r="BB1051" s="603" t="s">
        <v>1988</v>
      </c>
      <c r="BC1051" s="603"/>
      <c r="BD1051" s="603"/>
      <c r="BE1051" s="603"/>
      <c r="BF1051" s="603"/>
      <c r="BG1051" s="603"/>
      <c r="BH1051" s="603"/>
    </row>
    <row r="1052" spans="1:60" ht="12" customHeight="1">
      <c r="A1052" s="589">
        <v>1049</v>
      </c>
      <c r="B1052" s="589"/>
      <c r="C1052" s="590" t="s">
        <v>269</v>
      </c>
      <c r="D1052" s="591"/>
      <c r="E1052" s="589" t="s">
        <v>6058</v>
      </c>
      <c r="F1052" s="592" t="s">
        <v>1986</v>
      </c>
      <c r="G1052" s="592" t="s">
        <v>1985</v>
      </c>
      <c r="H1052" s="592" t="s">
        <v>1983</v>
      </c>
      <c r="I1052" s="589"/>
      <c r="J1052" s="589"/>
      <c r="K1052" s="593"/>
      <c r="L1052" s="595" t="s">
        <v>1701</v>
      </c>
      <c r="M1052" s="985"/>
      <c r="N1052" s="972"/>
      <c r="O1052" s="592"/>
      <c r="P1052" s="655"/>
      <c r="Q1052" s="655"/>
      <c r="R1052" s="589">
        <f t="shared" si="16"/>
        <v>0</v>
      </c>
      <c r="S1052" s="589"/>
      <c r="T1052" s="596" t="str">
        <f>VLOOKUP(cppm_pr[[#This Row],[Status]],'All Link_LOV'!$I$32:$K$72,2,0)</f>
        <v>Insufficient Budget</v>
      </c>
      <c r="U1052" s="596" t="s">
        <v>105</v>
      </c>
      <c r="V1052" s="592">
        <v>72</v>
      </c>
      <c r="W1052" s="596"/>
      <c r="X1052" s="592"/>
      <c r="Y1052" s="592"/>
      <c r="Z1052" s="597">
        <v>45176.4934953704</v>
      </c>
      <c r="AA1052" s="592" t="s">
        <v>1786</v>
      </c>
      <c r="AB1052" s="595"/>
      <c r="AC1052" s="677"/>
      <c r="AD1052" s="592"/>
      <c r="AE1052" s="592"/>
      <c r="AF1052" s="592" t="s">
        <v>397</v>
      </c>
      <c r="AG1052" s="592" t="s">
        <v>501</v>
      </c>
      <c r="AH1052" s="612" t="s">
        <v>2007</v>
      </c>
      <c r="AI1052" s="600" t="str">
        <f>IFERROR(VLOOKUP(cppm_pr[[#This Row],[Order Number]],SPHERE!C:CC,39,0),"")</f>
        <v/>
      </c>
      <c r="AJ1052" s="600" t="str">
        <f>IFERROR(VLOOKUP(cppm_pr[[#This Row],[Order Number]],'DC TM ONE'!B:CN,42,0),"")</f>
        <v/>
      </c>
      <c r="AK1052" s="612"/>
      <c r="AL1052" s="693"/>
      <c r="AM1052" s="592"/>
      <c r="AN1052" s="592"/>
      <c r="AO1052" s="737"/>
      <c r="AP1052" s="592"/>
      <c r="AQ1052" s="735"/>
      <c r="AR1052" s="612" t="s">
        <v>2008</v>
      </c>
      <c r="AS1052" s="592" t="s">
        <v>1139</v>
      </c>
      <c r="AT1052" s="735"/>
      <c r="AU1052" s="592" t="s">
        <v>1636</v>
      </c>
      <c r="AV1052" s="592"/>
      <c r="AW1052" s="592"/>
      <c r="AX1052" s="592"/>
      <c r="AY1052" s="592" t="s">
        <v>1554</v>
      </c>
      <c r="AZ1052" s="592" t="s">
        <v>1139</v>
      </c>
      <c r="BA1052" s="592" t="s">
        <v>1856</v>
      </c>
      <c r="BB1052" s="592" t="s">
        <v>2008</v>
      </c>
      <c r="BC1052" s="592"/>
      <c r="BD1052" s="592"/>
      <c r="BE1052" s="592"/>
      <c r="BF1052" s="592"/>
      <c r="BG1052" s="592"/>
      <c r="BH1052" s="592"/>
    </row>
    <row r="1053" spans="1:60" ht="12" customHeight="1">
      <c r="A1053" s="600">
        <v>1050</v>
      </c>
      <c r="B1053" s="600"/>
      <c r="C1053" s="601" t="s">
        <v>207</v>
      </c>
      <c r="D1053" s="602"/>
      <c r="E1053" s="600" t="s">
        <v>6058</v>
      </c>
      <c r="F1053" s="603" t="s">
        <v>825</v>
      </c>
      <c r="G1053" s="603" t="s">
        <v>2010</v>
      </c>
      <c r="H1053" s="603" t="s">
        <v>330</v>
      </c>
      <c r="I1053" s="600"/>
      <c r="J1053" s="600"/>
      <c r="K1053" s="611"/>
      <c r="L1053" s="606" t="s">
        <v>1552</v>
      </c>
      <c r="M1053" s="986"/>
      <c r="N1053" s="972"/>
      <c r="O1053" s="603"/>
      <c r="P1053" s="625"/>
      <c r="Q1053" s="625"/>
      <c r="R1053" s="600">
        <f t="shared" si="16"/>
        <v>0</v>
      </c>
      <c r="S1053" s="600"/>
      <c r="T1053" s="607" t="str">
        <f>VLOOKUP(cppm_pr[[#This Row],[Status]],'All Link_LOV'!$I$32:$K$72,2,0)</f>
        <v>New Request PR</v>
      </c>
      <c r="U1053" s="607" t="s">
        <v>105</v>
      </c>
      <c r="V1053" s="603">
        <v>73</v>
      </c>
      <c r="W1053" s="607"/>
      <c r="X1053" s="603"/>
      <c r="Y1053" s="603"/>
      <c r="Z1053" s="608">
        <v>45176.498541666697</v>
      </c>
      <c r="AA1053" s="603" t="s">
        <v>2009</v>
      </c>
      <c r="AB1053" s="606"/>
      <c r="AC1053" s="677"/>
      <c r="AD1053" s="603"/>
      <c r="AE1053" s="603"/>
      <c r="AF1053" s="603" t="s">
        <v>398</v>
      </c>
      <c r="AG1053" s="603" t="s">
        <v>488</v>
      </c>
      <c r="AH1053" s="736" t="s">
        <v>824</v>
      </c>
      <c r="AI1053" s="600" t="str">
        <f>IFERROR(VLOOKUP(cppm_pr[[#This Row],[Order Number]],SPHERE!C:CC,39,0),"")</f>
        <v/>
      </c>
      <c r="AJ1053" s="600" t="str">
        <f>IFERROR(VLOOKUP(cppm_pr[[#This Row],[Order Number]],'DC TM ONE'!B:CN,42,0),"")</f>
        <v/>
      </c>
      <c r="AK1053" s="736"/>
      <c r="AL1053" s="693"/>
      <c r="AM1053" s="603"/>
      <c r="AN1053" s="603"/>
      <c r="AO1053" s="737"/>
      <c r="AP1053" s="603"/>
      <c r="AQ1053" s="738"/>
      <c r="AR1053" s="612"/>
      <c r="AS1053" s="603"/>
      <c r="AT1053" s="738"/>
      <c r="AU1053" s="603" t="s">
        <v>2011</v>
      </c>
      <c r="AV1053" s="603"/>
      <c r="AW1053" s="603"/>
      <c r="AX1053" s="603"/>
      <c r="AY1053" s="603" t="s">
        <v>1579</v>
      </c>
      <c r="AZ1053" s="603"/>
      <c r="BA1053" s="603"/>
      <c r="BB1053" s="603"/>
      <c r="BC1053" s="603"/>
      <c r="BD1053" s="603"/>
      <c r="BE1053" s="603"/>
      <c r="BF1053" s="603"/>
      <c r="BG1053" s="603"/>
      <c r="BH1053" s="603"/>
    </row>
    <row r="1054" spans="1:60" ht="12" customHeight="1">
      <c r="A1054" s="589">
        <v>1051</v>
      </c>
      <c r="B1054" s="589"/>
      <c r="C1054" s="601" t="s">
        <v>207</v>
      </c>
      <c r="D1054" s="591"/>
      <c r="E1054" s="589" t="s">
        <v>6058</v>
      </c>
      <c r="F1054" s="592" t="s">
        <v>846</v>
      </c>
      <c r="G1054" s="592" t="s">
        <v>2012</v>
      </c>
      <c r="H1054" s="592" t="s">
        <v>335</v>
      </c>
      <c r="I1054" s="589"/>
      <c r="J1054" s="589"/>
      <c r="K1054" s="593"/>
      <c r="L1054" s="595" t="s">
        <v>1552</v>
      </c>
      <c r="M1054" s="985"/>
      <c r="N1054" s="972"/>
      <c r="O1054" s="592"/>
      <c r="P1054" s="655"/>
      <c r="Q1054" s="655"/>
      <c r="R1054" s="589">
        <f t="shared" si="16"/>
        <v>0</v>
      </c>
      <c r="S1054" s="589"/>
      <c r="T1054" s="596" t="str">
        <f>VLOOKUP(cppm_pr[[#This Row],[Status]],'All Link_LOV'!$I$32:$K$72,2,0)</f>
        <v>New Request PR</v>
      </c>
      <c r="U1054" s="596" t="s">
        <v>105</v>
      </c>
      <c r="V1054" s="592">
        <v>74</v>
      </c>
      <c r="W1054" s="596"/>
      <c r="X1054" s="592"/>
      <c r="Y1054" s="592"/>
      <c r="Z1054" s="597">
        <v>45176.504733796297</v>
      </c>
      <c r="AA1054" s="592" t="s">
        <v>2009</v>
      </c>
      <c r="AB1054" s="595"/>
      <c r="AC1054" s="677"/>
      <c r="AD1054" s="592"/>
      <c r="AE1054" s="592"/>
      <c r="AF1054" s="592" t="s">
        <v>398</v>
      </c>
      <c r="AG1054" s="592" t="s">
        <v>488</v>
      </c>
      <c r="AH1054" s="612" t="s">
        <v>845</v>
      </c>
      <c r="AI1054" s="600" t="str">
        <f>IFERROR(VLOOKUP(cppm_pr[[#This Row],[Order Number]],SPHERE!C:CC,39,0),"")</f>
        <v/>
      </c>
      <c r="AJ1054" s="600" t="str">
        <f>IFERROR(VLOOKUP(cppm_pr[[#This Row],[Order Number]],'DC TM ONE'!B:CN,42,0),"")</f>
        <v/>
      </c>
      <c r="AK1054" s="612"/>
      <c r="AL1054" s="693"/>
      <c r="AM1054" s="592"/>
      <c r="AN1054" s="592"/>
      <c r="AO1054" s="737"/>
      <c r="AP1054" s="592"/>
      <c r="AQ1054" s="735"/>
      <c r="AR1054" s="612"/>
      <c r="AS1054" s="592"/>
      <c r="AT1054" s="735"/>
      <c r="AU1054" s="592" t="s">
        <v>2013</v>
      </c>
      <c r="AV1054" s="592"/>
      <c r="AW1054" s="592"/>
      <c r="AX1054" s="592"/>
      <c r="AY1054" s="592" t="s">
        <v>1579</v>
      </c>
      <c r="AZ1054" s="592"/>
      <c r="BA1054" s="592"/>
      <c r="BB1054" s="592"/>
      <c r="BC1054" s="592"/>
      <c r="BD1054" s="592"/>
      <c r="BE1054" s="592"/>
      <c r="BF1054" s="592"/>
      <c r="BG1054" s="592"/>
      <c r="BH1054" s="592"/>
    </row>
    <row r="1055" spans="1:60" ht="12" customHeight="1">
      <c r="A1055" s="600">
        <v>1052</v>
      </c>
      <c r="B1055" s="600"/>
      <c r="C1055" s="601" t="s">
        <v>219</v>
      </c>
      <c r="D1055" s="602">
        <v>45177</v>
      </c>
      <c r="E1055" s="600" t="s">
        <v>6058</v>
      </c>
      <c r="F1055" s="603" t="s">
        <v>858</v>
      </c>
      <c r="G1055" s="603" t="s">
        <v>10540</v>
      </c>
      <c r="H1055" s="603" t="s">
        <v>339</v>
      </c>
      <c r="I1055" s="600"/>
      <c r="J1055" s="600"/>
      <c r="K1055" s="611"/>
      <c r="L1055" s="606" t="s">
        <v>1552</v>
      </c>
      <c r="M1055" s="986"/>
      <c r="N1055" s="972"/>
      <c r="O1055" s="603"/>
      <c r="P1055" s="625"/>
      <c r="Q1055" s="625"/>
      <c r="R1055" s="600">
        <f t="shared" si="16"/>
        <v>0</v>
      </c>
      <c r="S1055" s="600"/>
      <c r="T1055" s="607" t="str">
        <f>VLOOKUP(cppm_pr[[#This Row],[Status]],'All Link_LOV'!$I$32:$K$72,2,0)</f>
        <v>Queried - Require More Information From NeC/AND</v>
      </c>
      <c r="U1055" s="607" t="s">
        <v>105</v>
      </c>
      <c r="V1055" s="603">
        <v>75</v>
      </c>
      <c r="W1055" s="607"/>
      <c r="X1055" s="603"/>
      <c r="Y1055" s="603"/>
      <c r="Z1055" s="608">
        <v>45176.5070486111</v>
      </c>
      <c r="AA1055" s="603" t="s">
        <v>2009</v>
      </c>
      <c r="AB1055" s="606"/>
      <c r="AC1055" s="677"/>
      <c r="AD1055" s="603"/>
      <c r="AE1055" s="603"/>
      <c r="AF1055" s="603" t="s">
        <v>398</v>
      </c>
      <c r="AG1055" s="603" t="s">
        <v>488</v>
      </c>
      <c r="AH1055" s="736" t="s">
        <v>857</v>
      </c>
      <c r="AI1055" s="600" t="str">
        <f>IFERROR(VLOOKUP(cppm_pr[[#This Row],[Order Number]],SPHERE!C:CC,39,0),"")</f>
        <v/>
      </c>
      <c r="AJ1055" s="600" t="str">
        <f>IFERROR(VLOOKUP(cppm_pr[[#This Row],[Order Number]],'DC TM ONE'!B:CN,42,0),"")</f>
        <v/>
      </c>
      <c r="AK1055" s="736"/>
      <c r="AL1055" s="693"/>
      <c r="AM1055" s="603"/>
      <c r="AN1055" s="603"/>
      <c r="AO1055" s="737"/>
      <c r="AP1055" s="603"/>
      <c r="AQ1055" s="738"/>
      <c r="AR1055" s="612"/>
      <c r="AS1055" s="603"/>
      <c r="AT1055" s="738"/>
      <c r="AU1055" s="603" t="s">
        <v>2016</v>
      </c>
      <c r="AV1055" s="603"/>
      <c r="AW1055" s="603"/>
      <c r="AX1055" s="603"/>
      <c r="AY1055" s="603" t="s">
        <v>1579</v>
      </c>
      <c r="AZ1055" s="603"/>
      <c r="BA1055" s="603"/>
      <c r="BB1055" s="603"/>
      <c r="BC1055" s="603"/>
      <c r="BD1055" s="603"/>
      <c r="BE1055" s="603"/>
      <c r="BF1055" s="603"/>
      <c r="BG1055" s="603"/>
      <c r="BH1055" s="603"/>
    </row>
    <row r="1056" spans="1:60" ht="12" customHeight="1">
      <c r="A1056" s="589">
        <v>1053</v>
      </c>
      <c r="B1056" s="589"/>
      <c r="C1056" s="590" t="s">
        <v>269</v>
      </c>
      <c r="D1056" s="591"/>
      <c r="E1056" s="589" t="s">
        <v>6058</v>
      </c>
      <c r="F1056" s="592" t="s">
        <v>2020</v>
      </c>
      <c r="G1056" s="592" t="s">
        <v>2019</v>
      </c>
      <c r="H1056" s="592" t="s">
        <v>2017</v>
      </c>
      <c r="I1056" s="589"/>
      <c r="J1056" s="589"/>
      <c r="K1056" s="593"/>
      <c r="L1056" s="595" t="s">
        <v>1701</v>
      </c>
      <c r="M1056" s="985"/>
      <c r="N1056" s="972"/>
      <c r="O1056" s="592"/>
      <c r="P1056" s="655"/>
      <c r="Q1056" s="655"/>
      <c r="R1056" s="589">
        <f t="shared" si="16"/>
        <v>0</v>
      </c>
      <c r="S1056" s="589"/>
      <c r="T1056" s="596" t="str">
        <f>VLOOKUP(cppm_pr[[#This Row],[Status]],'All Link_LOV'!$I$32:$K$72,2,0)</f>
        <v>Insufficient Budget</v>
      </c>
      <c r="U1056" s="596" t="s">
        <v>105</v>
      </c>
      <c r="V1056" s="592">
        <v>76</v>
      </c>
      <c r="W1056" s="596"/>
      <c r="X1056" s="592"/>
      <c r="Y1056" s="592"/>
      <c r="Z1056" s="597">
        <v>45176.510671296302</v>
      </c>
      <c r="AA1056" s="592" t="s">
        <v>1786</v>
      </c>
      <c r="AB1056" s="595"/>
      <c r="AC1056" s="677"/>
      <c r="AD1056" s="592"/>
      <c r="AE1056" s="592"/>
      <c r="AF1056" s="592" t="s">
        <v>397</v>
      </c>
      <c r="AG1056" s="592" t="s">
        <v>501</v>
      </c>
      <c r="AH1056" s="612" t="s">
        <v>2018</v>
      </c>
      <c r="AI1056" s="600" t="str">
        <f>IFERROR(VLOOKUP(cppm_pr[[#This Row],[Order Number]],SPHERE!C:CC,39,0),"")</f>
        <v/>
      </c>
      <c r="AJ1056" s="600" t="str">
        <f>IFERROR(VLOOKUP(cppm_pr[[#This Row],[Order Number]],'DC TM ONE'!B:CN,42,0),"")</f>
        <v/>
      </c>
      <c r="AK1056" s="612"/>
      <c r="AL1056" s="693"/>
      <c r="AM1056" s="592"/>
      <c r="AN1056" s="592"/>
      <c r="AO1056" s="737"/>
      <c r="AP1056" s="592"/>
      <c r="AQ1056" s="735"/>
      <c r="AR1056" s="612" t="s">
        <v>1704</v>
      </c>
      <c r="AS1056" s="592" t="s">
        <v>1814</v>
      </c>
      <c r="AT1056" s="735"/>
      <c r="AU1056" s="592" t="s">
        <v>1813</v>
      </c>
      <c r="AV1056" s="592"/>
      <c r="AW1056" s="592"/>
      <c r="AX1056" s="592"/>
      <c r="AY1056" s="592" t="s">
        <v>1554</v>
      </c>
      <c r="AZ1056" s="592" t="s">
        <v>1814</v>
      </c>
      <c r="BA1056" s="592" t="s">
        <v>1856</v>
      </c>
      <c r="BB1056" s="592" t="s">
        <v>1704</v>
      </c>
      <c r="BC1056" s="592"/>
      <c r="BD1056" s="592"/>
      <c r="BE1056" s="592"/>
      <c r="BF1056" s="592"/>
      <c r="BG1056" s="592"/>
      <c r="BH1056" s="592"/>
    </row>
    <row r="1057" spans="1:60" ht="12" customHeight="1">
      <c r="A1057" s="600">
        <v>1054</v>
      </c>
      <c r="B1057" s="600"/>
      <c r="C1057" s="601" t="s">
        <v>269</v>
      </c>
      <c r="D1057" s="602"/>
      <c r="E1057" s="600" t="s">
        <v>6058</v>
      </c>
      <c r="F1057" s="603" t="s">
        <v>2024</v>
      </c>
      <c r="G1057" s="603" t="s">
        <v>2023</v>
      </c>
      <c r="H1057" s="603" t="s">
        <v>2021</v>
      </c>
      <c r="I1057" s="600"/>
      <c r="J1057" s="600"/>
      <c r="K1057" s="611"/>
      <c r="L1057" s="606" t="s">
        <v>1701</v>
      </c>
      <c r="M1057" s="986"/>
      <c r="N1057" s="972"/>
      <c r="O1057" s="603"/>
      <c r="P1057" s="625"/>
      <c r="Q1057" s="625"/>
      <c r="R1057" s="600">
        <f t="shared" si="16"/>
        <v>0</v>
      </c>
      <c r="S1057" s="600"/>
      <c r="T1057" s="607" t="str">
        <f>VLOOKUP(cppm_pr[[#This Row],[Status]],'All Link_LOV'!$I$32:$K$72,2,0)</f>
        <v>Insufficient Budget</v>
      </c>
      <c r="U1057" s="607" t="s">
        <v>105</v>
      </c>
      <c r="V1057" s="603">
        <v>77</v>
      </c>
      <c r="W1057" s="607"/>
      <c r="X1057" s="603"/>
      <c r="Y1057" s="603"/>
      <c r="Z1057" s="608">
        <v>45176.517129629603</v>
      </c>
      <c r="AA1057" s="603" t="s">
        <v>1786</v>
      </c>
      <c r="AB1057" s="606"/>
      <c r="AC1057" s="677"/>
      <c r="AD1057" s="603"/>
      <c r="AE1057" s="603"/>
      <c r="AF1057" s="603" t="s">
        <v>397</v>
      </c>
      <c r="AG1057" s="603" t="s">
        <v>501</v>
      </c>
      <c r="AH1057" s="736" t="s">
        <v>2022</v>
      </c>
      <c r="AI1057" s="600" t="str">
        <f>IFERROR(VLOOKUP(cppm_pr[[#This Row],[Order Number]],SPHERE!C:CC,39,0),"")</f>
        <v/>
      </c>
      <c r="AJ1057" s="600" t="str">
        <f>IFERROR(VLOOKUP(cppm_pr[[#This Row],[Order Number]],'DC TM ONE'!B:CN,42,0),"")</f>
        <v/>
      </c>
      <c r="AK1057" s="736"/>
      <c r="AL1057" s="693"/>
      <c r="AM1057" s="603"/>
      <c r="AN1057" s="603"/>
      <c r="AO1057" s="737"/>
      <c r="AP1057" s="603"/>
      <c r="AQ1057" s="738"/>
      <c r="AR1057" s="612" t="s">
        <v>1628</v>
      </c>
      <c r="AS1057" s="603" t="s">
        <v>2025</v>
      </c>
      <c r="AT1057" s="738"/>
      <c r="AU1057" s="603" t="s">
        <v>1659</v>
      </c>
      <c r="AV1057" s="603"/>
      <c r="AW1057" s="603"/>
      <c r="AX1057" s="603"/>
      <c r="AY1057" s="603" t="s">
        <v>1554</v>
      </c>
      <c r="AZ1057" s="603" t="s">
        <v>2025</v>
      </c>
      <c r="BA1057" s="603" t="s">
        <v>1856</v>
      </c>
      <c r="BB1057" s="603" t="s">
        <v>1628</v>
      </c>
      <c r="BC1057" s="603"/>
      <c r="BD1057" s="603"/>
      <c r="BE1057" s="603"/>
      <c r="BF1057" s="603"/>
      <c r="BG1057" s="603"/>
      <c r="BH1057" s="603"/>
    </row>
    <row r="1058" spans="1:60" ht="12" customHeight="1">
      <c r="A1058" s="589">
        <v>1055</v>
      </c>
      <c r="B1058" s="589"/>
      <c r="C1058" s="590" t="s">
        <v>269</v>
      </c>
      <c r="D1058" s="591"/>
      <c r="E1058" s="589" t="s">
        <v>6058</v>
      </c>
      <c r="F1058" s="592" t="s">
        <v>2024</v>
      </c>
      <c r="G1058" s="592" t="s">
        <v>2023</v>
      </c>
      <c r="H1058" s="592" t="s">
        <v>2021</v>
      </c>
      <c r="I1058" s="589"/>
      <c r="J1058" s="589"/>
      <c r="K1058" s="593"/>
      <c r="L1058" s="595" t="s">
        <v>1701</v>
      </c>
      <c r="M1058" s="985"/>
      <c r="N1058" s="972"/>
      <c r="O1058" s="592"/>
      <c r="P1058" s="655"/>
      <c r="Q1058" s="655"/>
      <c r="R1058" s="589">
        <f t="shared" si="16"/>
        <v>0</v>
      </c>
      <c r="S1058" s="589"/>
      <c r="T1058" s="596" t="str">
        <f>VLOOKUP(cppm_pr[[#This Row],[Status]],'All Link_LOV'!$I$32:$K$72,2,0)</f>
        <v>Insufficient Budget</v>
      </c>
      <c r="U1058" s="596" t="s">
        <v>105</v>
      </c>
      <c r="V1058" s="592">
        <v>78</v>
      </c>
      <c r="W1058" s="596"/>
      <c r="X1058" s="592"/>
      <c r="Y1058" s="592"/>
      <c r="Z1058" s="597">
        <v>45176.518564814804</v>
      </c>
      <c r="AA1058" s="592" t="s">
        <v>1786</v>
      </c>
      <c r="AB1058" s="595"/>
      <c r="AC1058" s="677"/>
      <c r="AD1058" s="592"/>
      <c r="AE1058" s="592"/>
      <c r="AF1058" s="592" t="s">
        <v>397</v>
      </c>
      <c r="AG1058" s="592" t="s">
        <v>501</v>
      </c>
      <c r="AH1058" s="612" t="s">
        <v>2026</v>
      </c>
      <c r="AI1058" s="600" t="str">
        <f>IFERROR(VLOOKUP(cppm_pr[[#This Row],[Order Number]],SPHERE!C:CC,39,0),"")</f>
        <v/>
      </c>
      <c r="AJ1058" s="600" t="str">
        <f>IFERROR(VLOOKUP(cppm_pr[[#This Row],[Order Number]],'DC TM ONE'!B:CN,42,0),"")</f>
        <v/>
      </c>
      <c r="AK1058" s="612"/>
      <c r="AL1058" s="693"/>
      <c r="AM1058" s="592"/>
      <c r="AN1058" s="592"/>
      <c r="AO1058" s="737"/>
      <c r="AP1058" s="592"/>
      <c r="AQ1058" s="735"/>
      <c r="AR1058" s="612" t="s">
        <v>1628</v>
      </c>
      <c r="AS1058" s="592" t="s">
        <v>2025</v>
      </c>
      <c r="AT1058" s="735"/>
      <c r="AU1058" s="592" t="s">
        <v>1659</v>
      </c>
      <c r="AV1058" s="592"/>
      <c r="AW1058" s="592"/>
      <c r="AX1058" s="592"/>
      <c r="AY1058" s="592" t="s">
        <v>1554</v>
      </c>
      <c r="AZ1058" s="592" t="s">
        <v>2025</v>
      </c>
      <c r="BA1058" s="592" t="s">
        <v>1856</v>
      </c>
      <c r="BB1058" s="592" t="s">
        <v>1628</v>
      </c>
      <c r="BC1058" s="592"/>
      <c r="BD1058" s="592"/>
      <c r="BE1058" s="592"/>
      <c r="BF1058" s="592"/>
      <c r="BG1058" s="592"/>
      <c r="BH1058" s="592"/>
    </row>
    <row r="1059" spans="1:60" ht="12" customHeight="1">
      <c r="A1059" s="600">
        <v>1056</v>
      </c>
      <c r="B1059" s="600"/>
      <c r="C1059" s="601" t="s">
        <v>254</v>
      </c>
      <c r="D1059" s="602"/>
      <c r="E1059" s="600" t="s">
        <v>8885</v>
      </c>
      <c r="F1059" s="603" t="s">
        <v>1056</v>
      </c>
      <c r="G1059" s="603" t="s">
        <v>2030</v>
      </c>
      <c r="H1059" s="603" t="s">
        <v>350</v>
      </c>
      <c r="I1059" s="600" t="s">
        <v>2027</v>
      </c>
      <c r="J1059" s="600"/>
      <c r="K1059" s="611"/>
      <c r="L1059" s="606" t="s">
        <v>1728</v>
      </c>
      <c r="M1059" s="986"/>
      <c r="N1059" s="1056"/>
      <c r="O1059" s="603"/>
      <c r="P1059" s="625"/>
      <c r="Q1059" s="625"/>
      <c r="R1059" s="600">
        <f t="shared" si="16"/>
        <v>0</v>
      </c>
      <c r="S1059" s="600"/>
      <c r="T1059" s="607" t="str">
        <f>VLOOKUP(cppm_pr[[#This Row],[Status]],'All Link_LOV'!$I$32:$K$72,2,0)</f>
        <v>PO Issued</v>
      </c>
      <c r="U1059" s="607" t="s">
        <v>105</v>
      </c>
      <c r="V1059" s="603">
        <v>79</v>
      </c>
      <c r="W1059" s="607"/>
      <c r="X1059" s="603"/>
      <c r="Y1059" s="603"/>
      <c r="Z1059" s="608">
        <v>45176.644456018497</v>
      </c>
      <c r="AA1059" s="603" t="s">
        <v>2028</v>
      </c>
      <c r="AB1059" s="606"/>
      <c r="AC1059" s="677"/>
      <c r="AD1059" s="603"/>
      <c r="AE1059" s="603"/>
      <c r="AF1059" s="603" t="s">
        <v>398</v>
      </c>
      <c r="AG1059" s="603" t="s">
        <v>488</v>
      </c>
      <c r="AH1059" s="736" t="s">
        <v>2029</v>
      </c>
      <c r="AI1059" s="600" t="str">
        <f>IFERROR(VLOOKUP(cppm_pr[[#This Row],[Order Number]],SPHERE!C:CC,39,0),"")</f>
        <v/>
      </c>
      <c r="AJ1059" s="600" t="str">
        <f>IFERROR(VLOOKUP(cppm_pr[[#This Row],[Order Number]],'DC TM ONE'!B:CN,42,0),"")</f>
        <v/>
      </c>
      <c r="AK1059" s="736"/>
      <c r="AL1059" s="693"/>
      <c r="AM1059" s="603"/>
      <c r="AN1059" s="603"/>
      <c r="AO1059" s="737"/>
      <c r="AP1059" s="603"/>
      <c r="AQ1059" s="738"/>
      <c r="AR1059" s="612" t="s">
        <v>2034</v>
      </c>
      <c r="AS1059" s="603" t="s">
        <v>2032</v>
      </c>
      <c r="AT1059" s="738"/>
      <c r="AU1059" s="603" t="s">
        <v>2031</v>
      </c>
      <c r="AV1059" s="603"/>
      <c r="AW1059" s="603"/>
      <c r="AX1059" s="603"/>
      <c r="AY1059" s="603" t="s">
        <v>1554</v>
      </c>
      <c r="AZ1059" s="603" t="s">
        <v>2032</v>
      </c>
      <c r="BA1059" s="603" t="s">
        <v>2033</v>
      </c>
      <c r="BB1059" s="603" t="s">
        <v>2034</v>
      </c>
      <c r="BC1059" s="603"/>
      <c r="BD1059" s="603"/>
      <c r="BE1059" s="603"/>
      <c r="BF1059" s="603"/>
      <c r="BG1059" s="603"/>
      <c r="BH1059" s="603"/>
    </row>
    <row r="1060" spans="1:60" ht="12" customHeight="1">
      <c r="A1060" s="589">
        <v>1057</v>
      </c>
      <c r="B1060" s="589" t="s">
        <v>64</v>
      </c>
      <c r="C1060" s="590" t="s">
        <v>267</v>
      </c>
      <c r="D1060" s="591">
        <v>45201</v>
      </c>
      <c r="E1060" s="589" t="s">
        <v>10541</v>
      </c>
      <c r="F1060" s="592" t="s">
        <v>2039</v>
      </c>
      <c r="G1060" s="592" t="s">
        <v>2038</v>
      </c>
      <c r="H1060" s="592" t="s">
        <v>2036</v>
      </c>
      <c r="I1060" s="589" t="s">
        <v>10542</v>
      </c>
      <c r="J1060" s="589"/>
      <c r="K1060" s="593" t="s">
        <v>10543</v>
      </c>
      <c r="L1060" s="595" t="s">
        <v>50</v>
      </c>
      <c r="M1060" s="985"/>
      <c r="N1060" s="972"/>
      <c r="O1060" s="592"/>
      <c r="P1060" s="655"/>
      <c r="Q1060" s="655"/>
      <c r="R1060" s="589">
        <f t="shared" si="16"/>
        <v>0</v>
      </c>
      <c r="S1060" s="589"/>
      <c r="T1060" s="596" t="str">
        <f>VLOOKUP(cppm_pr[[#This Row],[Status]],'All Link_LOV'!$I$32:$K$72,2,0)</f>
        <v>PO Issued</v>
      </c>
      <c r="U1060" s="596" t="s">
        <v>105</v>
      </c>
      <c r="V1060" s="592">
        <v>80</v>
      </c>
      <c r="W1060" s="596"/>
      <c r="X1060" s="592"/>
      <c r="Y1060" s="592"/>
      <c r="Z1060" s="597">
        <v>45176.649224537003</v>
      </c>
      <c r="AA1060" s="592" t="s">
        <v>2035</v>
      </c>
      <c r="AB1060" s="595"/>
      <c r="AC1060" s="677"/>
      <c r="AD1060" s="592"/>
      <c r="AE1060" s="592"/>
      <c r="AF1060" s="592" t="s">
        <v>399</v>
      </c>
      <c r="AG1060" s="592" t="s">
        <v>490</v>
      </c>
      <c r="AH1060" s="612" t="s">
        <v>2037</v>
      </c>
      <c r="AI1060" s="600" t="str">
        <f>IFERROR(VLOOKUP(cppm_pr[[#This Row],[Order Number]],SPHERE!C:CC,39,0),"")</f>
        <v/>
      </c>
      <c r="AJ1060" s="600" t="str">
        <f>IFERROR(VLOOKUP(cppm_pr[[#This Row],[Order Number]],'DC TM ONE'!B:CN,42,0),"")</f>
        <v/>
      </c>
      <c r="AK1060" s="612"/>
      <c r="AL1060" s="693"/>
      <c r="AM1060" s="592"/>
      <c r="AN1060" s="592"/>
      <c r="AO1060" s="737"/>
      <c r="AP1060" s="592"/>
      <c r="AQ1060" s="735"/>
      <c r="AR1060" s="612"/>
      <c r="AS1060" s="592"/>
      <c r="AT1060" s="735"/>
      <c r="AU1060" s="592" t="s">
        <v>2040</v>
      </c>
      <c r="AV1060" s="592"/>
      <c r="AW1060" s="592"/>
      <c r="AX1060" s="592"/>
      <c r="AY1060" s="592" t="s">
        <v>1579</v>
      </c>
      <c r="AZ1060" s="592"/>
      <c r="BA1060" s="592"/>
      <c r="BB1060" s="592"/>
      <c r="BC1060" s="592"/>
      <c r="BD1060" s="592"/>
      <c r="BE1060" s="592"/>
      <c r="BF1060" s="592"/>
      <c r="BG1060" s="592"/>
      <c r="BH1060" s="592"/>
    </row>
    <row r="1061" spans="1:60" ht="12" customHeight="1">
      <c r="A1061" s="600">
        <v>1058</v>
      </c>
      <c r="B1061" s="600" t="s">
        <v>457</v>
      </c>
      <c r="C1061" s="601" t="s">
        <v>267</v>
      </c>
      <c r="D1061" s="602"/>
      <c r="E1061" s="600" t="s">
        <v>10544</v>
      </c>
      <c r="F1061" s="603" t="s">
        <v>2047</v>
      </c>
      <c r="G1061" s="603" t="s">
        <v>2046</v>
      </c>
      <c r="H1061" s="603" t="s">
        <v>2044</v>
      </c>
      <c r="I1061" s="600" t="s">
        <v>2042</v>
      </c>
      <c r="J1061" s="600"/>
      <c r="K1061" s="611"/>
      <c r="L1061" s="606" t="s">
        <v>3189</v>
      </c>
      <c r="M1061" s="986"/>
      <c r="N1061" s="972"/>
      <c r="O1061" s="603"/>
      <c r="P1061" s="625"/>
      <c r="Q1061" s="625"/>
      <c r="R1061" s="600">
        <f t="shared" si="16"/>
        <v>0</v>
      </c>
      <c r="S1061" s="600"/>
      <c r="T1061" s="607" t="str">
        <f>VLOOKUP(cppm_pr[[#This Row],[Status]],'All Link_LOV'!$I$32:$K$72,2,0)</f>
        <v>PO Issued</v>
      </c>
      <c r="U1061" s="607" t="s">
        <v>105</v>
      </c>
      <c r="V1061" s="603">
        <v>81</v>
      </c>
      <c r="W1061" s="607"/>
      <c r="X1061" s="603"/>
      <c r="Y1061" s="603"/>
      <c r="Z1061" s="608">
        <v>45176.659513888902</v>
      </c>
      <c r="AA1061" s="603" t="s">
        <v>2043</v>
      </c>
      <c r="AB1061" s="606"/>
      <c r="AC1061" s="677"/>
      <c r="AD1061" s="603"/>
      <c r="AE1061" s="603"/>
      <c r="AF1061" s="603" t="s">
        <v>398</v>
      </c>
      <c r="AG1061" s="603" t="s">
        <v>491</v>
      </c>
      <c r="AH1061" s="736" t="s">
        <v>2045</v>
      </c>
      <c r="AI1061" s="600" t="str">
        <f>IFERROR(VLOOKUP(cppm_pr[[#This Row],[Order Number]],SPHERE!C:CC,39,0),"")</f>
        <v/>
      </c>
      <c r="AJ1061" s="600" t="str">
        <f>IFERROR(VLOOKUP(cppm_pr[[#This Row],[Order Number]],'DC TM ONE'!B:CN,42,0),"")</f>
        <v/>
      </c>
      <c r="AK1061" s="736"/>
      <c r="AL1061" s="693"/>
      <c r="AM1061" s="603"/>
      <c r="AN1061" s="603"/>
      <c r="AO1061" s="737"/>
      <c r="AP1061" s="603"/>
      <c r="AQ1061" s="738"/>
      <c r="AR1061" s="612"/>
      <c r="AS1061" s="603"/>
      <c r="AT1061" s="738"/>
      <c r="AU1061" s="603" t="s">
        <v>2048</v>
      </c>
      <c r="AV1061" s="603" t="s">
        <v>2049</v>
      </c>
      <c r="AW1061" s="603" t="s">
        <v>2050</v>
      </c>
      <c r="AX1061" s="603" t="s">
        <v>2051</v>
      </c>
      <c r="AY1061" s="603" t="s">
        <v>1579</v>
      </c>
      <c r="AZ1061" s="603"/>
      <c r="BA1061" s="603"/>
      <c r="BB1061" s="603"/>
      <c r="BC1061" s="603"/>
      <c r="BD1061" s="603"/>
      <c r="BE1061" s="603"/>
      <c r="BF1061" s="603"/>
      <c r="BG1061" s="603"/>
      <c r="BH1061" s="603"/>
    </row>
    <row r="1062" spans="1:60" ht="12" customHeight="1">
      <c r="A1062" s="589">
        <v>1059</v>
      </c>
      <c r="B1062" s="589" t="s">
        <v>62</v>
      </c>
      <c r="C1062" s="590" t="s">
        <v>267</v>
      </c>
      <c r="D1062" s="591"/>
      <c r="E1062" s="589" t="s">
        <v>7742</v>
      </c>
      <c r="F1062" s="592" t="s">
        <v>2057</v>
      </c>
      <c r="G1062" s="592" t="s">
        <v>2056</v>
      </c>
      <c r="H1062" s="592" t="s">
        <v>2054</v>
      </c>
      <c r="I1062" s="589" t="s">
        <v>2052</v>
      </c>
      <c r="J1062" s="589"/>
      <c r="K1062" s="593"/>
      <c r="L1062" s="595" t="s">
        <v>908</v>
      </c>
      <c r="M1062" s="985"/>
      <c r="N1062" s="972"/>
      <c r="O1062" s="592"/>
      <c r="P1062" s="655"/>
      <c r="Q1062" s="655"/>
      <c r="R1062" s="589">
        <f t="shared" si="16"/>
        <v>0</v>
      </c>
      <c r="S1062" s="589"/>
      <c r="T1062" s="596" t="str">
        <f>VLOOKUP(cppm_pr[[#This Row],[Status]],'All Link_LOV'!$I$32:$K$72,2,0)</f>
        <v>PO Issued</v>
      </c>
      <c r="U1062" s="596" t="s">
        <v>105</v>
      </c>
      <c r="V1062" s="592">
        <v>82</v>
      </c>
      <c r="W1062" s="596"/>
      <c r="X1062" s="592"/>
      <c r="Y1062" s="592"/>
      <c r="Z1062" s="597">
        <v>45176.678865740701</v>
      </c>
      <c r="AA1062" s="592" t="s">
        <v>2053</v>
      </c>
      <c r="AB1062" s="595"/>
      <c r="AC1062" s="677"/>
      <c r="AD1062" s="592"/>
      <c r="AE1062" s="592"/>
      <c r="AF1062" s="592" t="s">
        <v>399</v>
      </c>
      <c r="AG1062" s="592" t="s">
        <v>490</v>
      </c>
      <c r="AH1062" s="736" t="s">
        <v>2055</v>
      </c>
      <c r="AI1062" s="600" t="str">
        <f>IFERROR(VLOOKUP(cppm_pr[[#This Row],[Order Number]],SPHERE!C:CC,39,0),"")</f>
        <v/>
      </c>
      <c r="AJ1062" s="600" t="str">
        <f>IFERROR(VLOOKUP(cppm_pr[[#This Row],[Order Number]],'DC TM ONE'!B:CN,42,0),"")</f>
        <v/>
      </c>
      <c r="AK1062" s="736"/>
      <c r="AL1062" s="693"/>
      <c r="AM1062" s="592"/>
      <c r="AN1062" s="592"/>
      <c r="AO1062" s="737"/>
      <c r="AP1062" s="592"/>
      <c r="AQ1062" s="735"/>
      <c r="AR1062" s="612" t="s">
        <v>2064</v>
      </c>
      <c r="AS1062" s="592" t="s">
        <v>2062</v>
      </c>
      <c r="AT1062" s="735"/>
      <c r="AU1062" s="592" t="s">
        <v>2058</v>
      </c>
      <c r="AV1062" s="592" t="s">
        <v>2059</v>
      </c>
      <c r="AW1062" s="592" t="s">
        <v>2060</v>
      </c>
      <c r="AX1062" s="592" t="s">
        <v>2061</v>
      </c>
      <c r="AY1062" s="592" t="s">
        <v>1554</v>
      </c>
      <c r="AZ1062" s="592" t="s">
        <v>2062</v>
      </c>
      <c r="BA1062" s="592" t="s">
        <v>2063</v>
      </c>
      <c r="BB1062" s="592" t="s">
        <v>2064</v>
      </c>
      <c r="BC1062" s="592" t="s">
        <v>2062</v>
      </c>
      <c r="BD1062" s="592" t="s">
        <v>2064</v>
      </c>
      <c r="BE1062" s="592" t="s">
        <v>2062</v>
      </c>
      <c r="BF1062" s="592" t="s">
        <v>2064</v>
      </c>
      <c r="BG1062" s="592"/>
      <c r="BH1062" s="592"/>
    </row>
    <row r="1063" spans="1:60" ht="12" customHeight="1">
      <c r="A1063" s="600">
        <v>1060</v>
      </c>
      <c r="B1063" s="600"/>
      <c r="C1063" s="601" t="s">
        <v>207</v>
      </c>
      <c r="D1063" s="602"/>
      <c r="E1063" s="600" t="s">
        <v>6058</v>
      </c>
      <c r="F1063" s="603" t="s">
        <v>2069</v>
      </c>
      <c r="G1063" s="603" t="s">
        <v>2068</v>
      </c>
      <c r="H1063" s="603" t="s">
        <v>2066</v>
      </c>
      <c r="I1063" s="600"/>
      <c r="J1063" s="600"/>
      <c r="K1063" s="611"/>
      <c r="L1063" s="606" t="s">
        <v>1552</v>
      </c>
      <c r="M1063" s="986"/>
      <c r="N1063" s="972"/>
      <c r="O1063" s="603"/>
      <c r="P1063" s="625"/>
      <c r="Q1063" s="625"/>
      <c r="R1063" s="600">
        <f t="shared" si="16"/>
        <v>0</v>
      </c>
      <c r="S1063" s="600"/>
      <c r="T1063" s="607" t="str">
        <f>VLOOKUP(cppm_pr[[#This Row],[Status]],'All Link_LOV'!$I$32:$K$72,2,0)</f>
        <v>New Request PR</v>
      </c>
      <c r="U1063" s="607" t="s">
        <v>105</v>
      </c>
      <c r="V1063" s="603">
        <v>83</v>
      </c>
      <c r="W1063" s="607" t="s">
        <v>6069</v>
      </c>
      <c r="X1063" s="603" t="s">
        <v>499</v>
      </c>
      <c r="Y1063" s="603"/>
      <c r="Z1063" s="608">
        <v>45176.696643518502</v>
      </c>
      <c r="AA1063" s="603" t="s">
        <v>2065</v>
      </c>
      <c r="AB1063" s="606"/>
      <c r="AC1063" s="677"/>
      <c r="AD1063" s="603"/>
      <c r="AE1063" s="603"/>
      <c r="AF1063" s="603" t="s">
        <v>399</v>
      </c>
      <c r="AG1063" s="603" t="s">
        <v>491</v>
      </c>
      <c r="AH1063" s="736" t="s">
        <v>2067</v>
      </c>
      <c r="AI1063" s="600" t="str">
        <f>IFERROR(VLOOKUP(cppm_pr[[#This Row],[Order Number]],SPHERE!C:CC,39,0),"")</f>
        <v/>
      </c>
      <c r="AJ1063" s="600" t="str">
        <f>IFERROR(VLOOKUP(cppm_pr[[#This Row],[Order Number]],'DC TM ONE'!B:CN,42,0),"")</f>
        <v/>
      </c>
      <c r="AK1063" s="736"/>
      <c r="AL1063" s="693"/>
      <c r="AM1063" s="603"/>
      <c r="AN1063" s="603"/>
      <c r="AO1063" s="737"/>
      <c r="AP1063" s="603"/>
      <c r="AQ1063" s="738"/>
      <c r="AR1063" s="612" t="s">
        <v>2076</v>
      </c>
      <c r="AS1063" s="603" t="s">
        <v>2074</v>
      </c>
      <c r="AT1063" s="738"/>
      <c r="AU1063" s="603" t="s">
        <v>2070</v>
      </c>
      <c r="AV1063" s="603" t="s">
        <v>2071</v>
      </c>
      <c r="AW1063" s="603" t="s">
        <v>2072</v>
      </c>
      <c r="AX1063" s="603" t="s">
        <v>2073</v>
      </c>
      <c r="AY1063" s="603" t="s">
        <v>1554</v>
      </c>
      <c r="AZ1063" s="603" t="s">
        <v>2074</v>
      </c>
      <c r="BA1063" s="603" t="s">
        <v>2075</v>
      </c>
      <c r="BB1063" s="603" t="s">
        <v>2076</v>
      </c>
      <c r="BC1063" s="603" t="s">
        <v>2077</v>
      </c>
      <c r="BD1063" s="603" t="s">
        <v>2077</v>
      </c>
      <c r="BE1063" s="603" t="s">
        <v>2077</v>
      </c>
      <c r="BF1063" s="603" t="s">
        <v>2077</v>
      </c>
      <c r="BG1063" s="603"/>
      <c r="BH1063" s="603"/>
    </row>
    <row r="1064" spans="1:60" ht="12" customHeight="1">
      <c r="A1064" s="589">
        <v>1061</v>
      </c>
      <c r="B1064" s="589" t="s">
        <v>79</v>
      </c>
      <c r="C1064" s="590" t="s">
        <v>269</v>
      </c>
      <c r="D1064" s="591">
        <v>45177</v>
      </c>
      <c r="E1064" s="589" t="s">
        <v>10545</v>
      </c>
      <c r="F1064" s="592" t="s">
        <v>2083</v>
      </c>
      <c r="G1064" s="592" t="s">
        <v>2082</v>
      </c>
      <c r="H1064" s="592" t="s">
        <v>2080</v>
      </c>
      <c r="I1064" s="589"/>
      <c r="J1064" s="589"/>
      <c r="K1064" s="842"/>
      <c r="L1064" s="595" t="s">
        <v>2749</v>
      </c>
      <c r="M1064" s="985"/>
      <c r="N1064" s="972"/>
      <c r="O1064" s="592"/>
      <c r="P1064" s="655"/>
      <c r="Q1064" s="655"/>
      <c r="R1064" s="589">
        <f t="shared" si="16"/>
        <v>0</v>
      </c>
      <c r="S1064" s="589"/>
      <c r="T1064" s="596" t="str">
        <f>VLOOKUP(cppm_pr[[#This Row],[Status]],'All Link_LOV'!$I$32:$K$72,2,0)</f>
        <v>Insufficient Budget</v>
      </c>
      <c r="U1064" s="596" t="s">
        <v>105</v>
      </c>
      <c r="V1064" s="592">
        <v>84</v>
      </c>
      <c r="W1064" s="596"/>
      <c r="X1064" s="592"/>
      <c r="Y1064" s="592"/>
      <c r="Z1064" s="597">
        <v>45176.732453703698</v>
      </c>
      <c r="AA1064" s="592" t="s">
        <v>2079</v>
      </c>
      <c r="AB1064" s="595"/>
      <c r="AC1064" s="677"/>
      <c r="AD1064" s="592"/>
      <c r="AE1064" s="592"/>
      <c r="AF1064" s="592" t="s">
        <v>397</v>
      </c>
      <c r="AG1064" s="592" t="s">
        <v>501</v>
      </c>
      <c r="AH1064" s="612" t="s">
        <v>2081</v>
      </c>
      <c r="AI1064" s="600" t="str">
        <f>IFERROR(VLOOKUP(cppm_pr[[#This Row],[Order Number]],SPHERE!C:CC,39,0),"")</f>
        <v/>
      </c>
      <c r="AJ1064" s="600" t="str">
        <f>IFERROR(VLOOKUP(cppm_pr[[#This Row],[Order Number]],'DC TM ONE'!B:CN,42,0),"")</f>
        <v/>
      </c>
      <c r="AK1064" s="612"/>
      <c r="AL1064" s="693"/>
      <c r="AM1064" s="592"/>
      <c r="AN1064" s="592"/>
      <c r="AO1064" s="737"/>
      <c r="AP1064" s="592"/>
      <c r="AQ1064" s="735"/>
      <c r="AR1064" s="612"/>
      <c r="AS1064" s="592"/>
      <c r="AT1064" s="735"/>
      <c r="AU1064" s="592" t="s">
        <v>2084</v>
      </c>
      <c r="AV1064" s="592" t="s">
        <v>2085</v>
      </c>
      <c r="AW1064" s="592" t="s">
        <v>2086</v>
      </c>
      <c r="AX1064" s="592" t="s">
        <v>2087</v>
      </c>
      <c r="AY1064" s="592" t="s">
        <v>1579</v>
      </c>
      <c r="AZ1064" s="592"/>
      <c r="BA1064" s="592"/>
      <c r="BB1064" s="592"/>
      <c r="BC1064" s="592"/>
      <c r="BD1064" s="592"/>
      <c r="BE1064" s="592"/>
      <c r="BF1064" s="592"/>
      <c r="BG1064" s="592"/>
      <c r="BH1064" s="592"/>
    </row>
    <row r="1065" spans="1:60" ht="12" customHeight="1">
      <c r="A1065" s="600">
        <v>1062</v>
      </c>
      <c r="B1065" s="600" t="s">
        <v>73</v>
      </c>
      <c r="C1065" s="601" t="s">
        <v>219</v>
      </c>
      <c r="D1065" s="602"/>
      <c r="E1065" s="600" t="s">
        <v>10546</v>
      </c>
      <c r="F1065" s="603" t="s">
        <v>2092</v>
      </c>
      <c r="G1065" s="603" t="s">
        <v>2091</v>
      </c>
      <c r="H1065" s="603" t="s">
        <v>2089</v>
      </c>
      <c r="I1065" s="600" t="s">
        <v>2088</v>
      </c>
      <c r="J1065" s="600"/>
      <c r="K1065" s="650"/>
      <c r="L1065" s="606" t="s">
        <v>57</v>
      </c>
      <c r="M1065" s="989"/>
      <c r="N1065" s="972"/>
      <c r="O1065" s="603"/>
      <c r="P1065" s="625"/>
      <c r="Q1065" s="625"/>
      <c r="R1065" s="600">
        <f t="shared" si="16"/>
        <v>0</v>
      </c>
      <c r="S1065" s="600"/>
      <c r="T1065" s="607" t="str">
        <f>VLOOKUP(cppm_pr[[#This Row],[Status]],'All Link_LOV'!$I$32:$K$72,2,0)</f>
        <v>Queried - Require More Information From NeC/AND</v>
      </c>
      <c r="U1065" s="607" t="s">
        <v>105</v>
      </c>
      <c r="V1065" s="603">
        <v>85</v>
      </c>
      <c r="W1065" s="607"/>
      <c r="X1065" s="603"/>
      <c r="Y1065" s="603"/>
      <c r="Z1065" s="608">
        <v>45176.978587963</v>
      </c>
      <c r="AA1065" s="603" t="s">
        <v>1559</v>
      </c>
      <c r="AB1065" s="606"/>
      <c r="AC1065" s="677"/>
      <c r="AD1065" s="603"/>
      <c r="AE1065" s="603"/>
      <c r="AF1065" s="603" t="s">
        <v>398</v>
      </c>
      <c r="AG1065" s="603" t="s">
        <v>491</v>
      </c>
      <c r="AH1065" s="736" t="s">
        <v>2090</v>
      </c>
      <c r="AI1065" s="600" t="str">
        <f>IFERROR(VLOOKUP(cppm_pr[[#This Row],[Order Number]],SPHERE!C:CC,39,0),"")</f>
        <v/>
      </c>
      <c r="AJ1065" s="600" t="str">
        <f>IFERROR(VLOOKUP(cppm_pr[[#This Row],[Order Number]],'DC TM ONE'!B:CN,42,0),"")</f>
        <v/>
      </c>
      <c r="AK1065" s="736"/>
      <c r="AL1065" s="693"/>
      <c r="AM1065" s="603"/>
      <c r="AN1065" s="603"/>
      <c r="AO1065" s="737"/>
      <c r="AP1065" s="603"/>
      <c r="AQ1065" s="738"/>
      <c r="AR1065" s="612"/>
      <c r="AS1065" s="603"/>
      <c r="AT1065" s="738"/>
      <c r="AU1065" s="603" t="s">
        <v>2093</v>
      </c>
      <c r="AV1065" s="603" t="s">
        <v>2094</v>
      </c>
      <c r="AW1065" s="603" t="s">
        <v>2095</v>
      </c>
      <c r="AX1065" s="603" t="s">
        <v>2096</v>
      </c>
      <c r="AY1065" s="603" t="s">
        <v>1579</v>
      </c>
      <c r="AZ1065" s="603"/>
      <c r="BA1065" s="603"/>
      <c r="BB1065" s="603"/>
      <c r="BC1065" s="603"/>
      <c r="BD1065" s="603"/>
      <c r="BE1065" s="603"/>
      <c r="BF1065" s="603"/>
      <c r="BG1065" s="603"/>
      <c r="BH1065" s="603"/>
    </row>
    <row r="1066" spans="1:60" ht="12" customHeight="1">
      <c r="A1066" s="589">
        <v>1063</v>
      </c>
      <c r="B1066" s="589" t="s">
        <v>64</v>
      </c>
      <c r="C1066" s="590" t="s">
        <v>254</v>
      </c>
      <c r="D1066" s="591">
        <v>45192</v>
      </c>
      <c r="E1066" s="589" t="s">
        <v>10511</v>
      </c>
      <c r="F1066" s="592" t="s">
        <v>1219</v>
      </c>
      <c r="G1066" s="592" t="s">
        <v>1794</v>
      </c>
      <c r="H1066" s="592" t="s">
        <v>1216</v>
      </c>
      <c r="I1066" s="589"/>
      <c r="J1066" s="589"/>
      <c r="K1066" s="593"/>
      <c r="L1066" s="595" t="s">
        <v>50</v>
      </c>
      <c r="M1066" s="985"/>
      <c r="N1066" s="972"/>
      <c r="O1066" s="592"/>
      <c r="P1066" s="655"/>
      <c r="Q1066" s="655"/>
      <c r="R1066" s="589">
        <f t="shared" si="16"/>
        <v>0</v>
      </c>
      <c r="S1066" s="589"/>
      <c r="T1066" s="596" t="str">
        <f>VLOOKUP(cppm_pr[[#This Row],[Status]],'All Link_LOV'!$I$32:$K$72,2,0)</f>
        <v>PO Issued</v>
      </c>
      <c r="U1066" s="596" t="s">
        <v>105</v>
      </c>
      <c r="V1066" s="592">
        <v>86</v>
      </c>
      <c r="W1066" s="596"/>
      <c r="X1066" s="592"/>
      <c r="Y1066" s="592"/>
      <c r="Z1066" s="597">
        <v>45177.411701388897</v>
      </c>
      <c r="AA1066" s="592" t="s">
        <v>1793</v>
      </c>
      <c r="AB1066" s="595"/>
      <c r="AC1066" s="677"/>
      <c r="AD1066" s="592"/>
      <c r="AE1066" s="592"/>
      <c r="AF1066" s="592" t="s">
        <v>398</v>
      </c>
      <c r="AG1066" s="592" t="s">
        <v>488</v>
      </c>
      <c r="AH1066" s="612" t="s">
        <v>1215</v>
      </c>
      <c r="AI1066" s="600" t="str">
        <f>IFERROR(VLOOKUP(cppm_pr[[#This Row],[Order Number]],SPHERE!C:CC,39,0),"")</f>
        <v/>
      </c>
      <c r="AJ1066" s="600" t="str">
        <f>IFERROR(VLOOKUP(cppm_pr[[#This Row],[Order Number]],'DC TM ONE'!B:CN,42,0),"")</f>
        <v/>
      </c>
      <c r="AK1066" s="612"/>
      <c r="AL1066" s="693"/>
      <c r="AM1066" s="592"/>
      <c r="AN1066" s="592"/>
      <c r="AO1066" s="737"/>
      <c r="AP1066" s="592"/>
      <c r="AQ1066" s="735"/>
      <c r="AR1066" s="612" t="s">
        <v>1799</v>
      </c>
      <c r="AS1066" s="592" t="s">
        <v>1797</v>
      </c>
      <c r="AT1066" s="735"/>
      <c r="AU1066" s="592" t="s">
        <v>2097</v>
      </c>
      <c r="AV1066" s="592" t="s">
        <v>2098</v>
      </c>
      <c r="AW1066" s="592" t="s">
        <v>2099</v>
      </c>
      <c r="AX1066" s="592" t="s">
        <v>2100</v>
      </c>
      <c r="AY1066" s="592" t="s">
        <v>1554</v>
      </c>
      <c r="AZ1066" s="592" t="s">
        <v>1797</v>
      </c>
      <c r="BA1066" s="592" t="s">
        <v>2101</v>
      </c>
      <c r="BB1066" s="592" t="s">
        <v>1799</v>
      </c>
      <c r="BC1066" s="592" t="s">
        <v>2102</v>
      </c>
      <c r="BD1066" s="592" t="s">
        <v>2103</v>
      </c>
      <c r="BE1066" s="592" t="s">
        <v>2104</v>
      </c>
      <c r="BF1066" s="592" t="s">
        <v>2105</v>
      </c>
      <c r="BG1066" s="592"/>
      <c r="BH1066" s="592"/>
    </row>
    <row r="1067" spans="1:60" ht="12" customHeight="1">
      <c r="A1067" s="600">
        <v>1064</v>
      </c>
      <c r="B1067" s="600" t="s">
        <v>83</v>
      </c>
      <c r="C1067" s="601" t="s">
        <v>267</v>
      </c>
      <c r="D1067" s="602"/>
      <c r="E1067" s="600" t="s">
        <v>9743</v>
      </c>
      <c r="F1067" s="603" t="s">
        <v>2112</v>
      </c>
      <c r="G1067" s="603" t="s">
        <v>2111</v>
      </c>
      <c r="H1067" s="603" t="s">
        <v>2109</v>
      </c>
      <c r="I1067" s="600" t="s">
        <v>2106</v>
      </c>
      <c r="J1067" s="600"/>
      <c r="K1067" s="600" t="s">
        <v>9743</v>
      </c>
      <c r="L1067" s="606" t="s">
        <v>51</v>
      </c>
      <c r="M1067"/>
      <c r="N1067" s="972"/>
      <c r="O1067" s="603"/>
      <c r="P1067" s="625"/>
      <c r="Q1067" s="625"/>
      <c r="R1067" s="600">
        <f t="shared" si="16"/>
        <v>0</v>
      </c>
      <c r="S1067" s="600"/>
      <c r="T1067" s="607" t="str">
        <f>VLOOKUP(cppm_pr[[#This Row],[Status]],'All Link_LOV'!$I$32:$K$72,2,0)</f>
        <v>PO Issued</v>
      </c>
      <c r="U1067" s="607" t="s">
        <v>105</v>
      </c>
      <c r="V1067" s="603">
        <v>87</v>
      </c>
      <c r="W1067" s="607" t="s">
        <v>6069</v>
      </c>
      <c r="X1067" s="603" t="s">
        <v>8231</v>
      </c>
      <c r="Y1067" s="603"/>
      <c r="Z1067" s="608">
        <v>45177.423518518503</v>
      </c>
      <c r="AA1067" s="603" t="s">
        <v>2108</v>
      </c>
      <c r="AB1067" s="606"/>
      <c r="AC1067" s="677"/>
      <c r="AD1067" s="603"/>
      <c r="AE1067" s="603"/>
      <c r="AF1067" s="603" t="s">
        <v>399</v>
      </c>
      <c r="AG1067" s="603" t="s">
        <v>491</v>
      </c>
      <c r="AH1067" s="736" t="s">
        <v>2110</v>
      </c>
      <c r="AI1067" s="600" t="str">
        <f>IFERROR(VLOOKUP(cppm_pr[[#This Row],[Order Number]],SPHERE!C:CC,39,0),"")</f>
        <v/>
      </c>
      <c r="AJ1067" s="600" t="str">
        <f>IFERROR(VLOOKUP(cppm_pr[[#This Row],[Order Number]],'DC TM ONE'!B:CN,42,0),"")</f>
        <v/>
      </c>
      <c r="AK1067" s="736"/>
      <c r="AL1067" s="693"/>
      <c r="AM1067" s="603"/>
      <c r="AN1067" s="603"/>
      <c r="AO1067" s="737"/>
      <c r="AP1067" s="603"/>
      <c r="AQ1067" s="738"/>
      <c r="AR1067" s="612" t="s">
        <v>2119</v>
      </c>
      <c r="AS1067" s="603" t="s">
        <v>2117</v>
      </c>
      <c r="AT1067" s="738"/>
      <c r="AU1067" s="603" t="s">
        <v>2113</v>
      </c>
      <c r="AV1067" s="603" t="s">
        <v>2114</v>
      </c>
      <c r="AW1067" s="603" t="s">
        <v>2115</v>
      </c>
      <c r="AX1067" s="603" t="s">
        <v>2116</v>
      </c>
      <c r="AY1067" s="603" t="s">
        <v>1554</v>
      </c>
      <c r="AZ1067" s="603" t="s">
        <v>2117</v>
      </c>
      <c r="BA1067" s="603" t="s">
        <v>2118</v>
      </c>
      <c r="BB1067" s="603" t="s">
        <v>2119</v>
      </c>
      <c r="BC1067" s="603" t="s">
        <v>2120</v>
      </c>
      <c r="BD1067" s="603" t="s">
        <v>1826</v>
      </c>
      <c r="BE1067" s="603" t="s">
        <v>2121</v>
      </c>
      <c r="BF1067" s="603" t="s">
        <v>2122</v>
      </c>
      <c r="BG1067" s="603"/>
      <c r="BH1067" s="603"/>
    </row>
    <row r="1068" spans="1:60" s="180" customFormat="1" ht="12" customHeight="1">
      <c r="A1068" s="641">
        <v>1065</v>
      </c>
      <c r="B1068" s="641"/>
      <c r="C1068" s="590" t="s">
        <v>254</v>
      </c>
      <c r="D1068" s="640"/>
      <c r="E1068" s="589" t="s">
        <v>1923</v>
      </c>
      <c r="F1068" s="643" t="s">
        <v>1994</v>
      </c>
      <c r="G1068" s="643" t="s">
        <v>1993</v>
      </c>
      <c r="H1068" s="643" t="s">
        <v>1991</v>
      </c>
      <c r="I1068" s="589"/>
      <c r="J1068" s="641"/>
      <c r="K1068" s="642"/>
      <c r="L1068" s="648" t="s">
        <v>1492</v>
      </c>
      <c r="M1068" s="993"/>
      <c r="N1068" s="1057"/>
      <c r="O1068" s="643"/>
      <c r="P1068" s="655"/>
      <c r="Q1068" s="655"/>
      <c r="R1068" s="589">
        <f t="shared" si="16"/>
        <v>0</v>
      </c>
      <c r="S1068" s="589"/>
      <c r="T1068" s="645" t="str">
        <f>VLOOKUP(cppm_pr[[#This Row],[Status]],'All Link_LOV'!$I$32:$K$72,2,0)</f>
        <v>PO Issued</v>
      </c>
      <c r="U1068" s="645" t="s">
        <v>105</v>
      </c>
      <c r="V1068" s="643">
        <v>88</v>
      </c>
      <c r="W1068" s="645"/>
      <c r="X1068" s="643"/>
      <c r="Y1068" s="643"/>
      <c r="Z1068" s="646">
        <v>45177.4533912037</v>
      </c>
      <c r="AA1068" s="643" t="s">
        <v>2124</v>
      </c>
      <c r="AB1068" s="648"/>
      <c r="AC1068" s="739"/>
      <c r="AD1068" s="643"/>
      <c r="AE1068" s="643"/>
      <c r="AF1068" s="643" t="s">
        <v>399</v>
      </c>
      <c r="AG1068" s="643" t="s">
        <v>490</v>
      </c>
      <c r="AH1068" s="740" t="s">
        <v>8264</v>
      </c>
      <c r="AI1068" s="600" t="str">
        <f>IFERROR(VLOOKUP(cppm_pr[[#This Row],[Order Number]],SPHERE!C:CC,39,0),"")</f>
        <v/>
      </c>
      <c r="AJ1068" s="600" t="str">
        <f>IFERROR(VLOOKUP(cppm_pr[[#This Row],[Order Number]],'DC TM ONE'!B:CN,42,0),"")</f>
        <v/>
      </c>
      <c r="AK1068" s="740"/>
      <c r="AL1068" s="741"/>
      <c r="AM1068" s="643"/>
      <c r="AN1068" s="643"/>
      <c r="AO1068" s="742"/>
      <c r="AP1068" s="643"/>
      <c r="AQ1068" s="743"/>
      <c r="AR1068" s="744"/>
      <c r="AS1068" s="643"/>
      <c r="AT1068" s="743"/>
      <c r="AU1068" s="643" t="s">
        <v>2125</v>
      </c>
      <c r="AV1068" s="643" t="s">
        <v>1996</v>
      </c>
      <c r="AW1068" s="643" t="s">
        <v>1997</v>
      </c>
      <c r="AX1068" s="643" t="s">
        <v>2126</v>
      </c>
      <c r="AY1068" s="643" t="s">
        <v>1579</v>
      </c>
      <c r="AZ1068" s="643"/>
      <c r="BA1068" s="643"/>
      <c r="BB1068" s="643"/>
      <c r="BC1068" s="643"/>
      <c r="BD1068" s="643"/>
      <c r="BE1068" s="643"/>
      <c r="BF1068" s="643"/>
      <c r="BG1068" s="643"/>
      <c r="BH1068" s="643"/>
    </row>
    <row r="1069" spans="1:60" ht="12" customHeight="1">
      <c r="A1069" s="600">
        <v>1066</v>
      </c>
      <c r="B1069" s="600" t="s">
        <v>457</v>
      </c>
      <c r="C1069" s="601" t="s">
        <v>267</v>
      </c>
      <c r="D1069" s="602"/>
      <c r="E1069" s="600" t="s">
        <v>10547</v>
      </c>
      <c r="F1069" s="603" t="s">
        <v>2132</v>
      </c>
      <c r="G1069" s="603" t="s">
        <v>2131</v>
      </c>
      <c r="H1069" s="603" t="s">
        <v>2129</v>
      </c>
      <c r="I1069" s="600" t="s">
        <v>2127</v>
      </c>
      <c r="J1069" s="600"/>
      <c r="K1069" s="611"/>
      <c r="L1069" s="606" t="s">
        <v>3189</v>
      </c>
      <c r="M1069" s="986"/>
      <c r="N1069" s="972"/>
      <c r="O1069" s="603"/>
      <c r="P1069" s="625"/>
      <c r="Q1069" s="625"/>
      <c r="R1069" s="600">
        <f t="shared" si="16"/>
        <v>0</v>
      </c>
      <c r="S1069" s="600"/>
      <c r="T1069" s="607" t="str">
        <f>VLOOKUP(cppm_pr[[#This Row],[Status]],'All Link_LOV'!$I$32:$K$72,2,0)</f>
        <v>PO Issued</v>
      </c>
      <c r="U1069" s="607" t="s">
        <v>105</v>
      </c>
      <c r="V1069" s="603">
        <v>89</v>
      </c>
      <c r="W1069" s="607"/>
      <c r="X1069" s="603"/>
      <c r="Y1069" s="603"/>
      <c r="Z1069" s="608">
        <v>45177.472256944398</v>
      </c>
      <c r="AA1069" s="603" t="s">
        <v>2043</v>
      </c>
      <c r="AB1069" s="606"/>
      <c r="AC1069" s="677"/>
      <c r="AD1069" s="603"/>
      <c r="AE1069" s="603"/>
      <c r="AF1069" s="603" t="s">
        <v>398</v>
      </c>
      <c r="AG1069" s="603" t="s">
        <v>491</v>
      </c>
      <c r="AH1069" s="736" t="s">
        <v>2130</v>
      </c>
      <c r="AI1069" s="600" t="str">
        <f>IFERROR(VLOOKUP(cppm_pr[[#This Row],[Order Number]],SPHERE!C:CC,39,0),"")</f>
        <v/>
      </c>
      <c r="AJ1069" s="600" t="str">
        <f>IFERROR(VLOOKUP(cppm_pr[[#This Row],[Order Number]],'DC TM ONE'!B:CN,42,0),"")</f>
        <v/>
      </c>
      <c r="AK1069" s="736"/>
      <c r="AL1069" s="693"/>
      <c r="AM1069" s="603"/>
      <c r="AN1069" s="603"/>
      <c r="AO1069" s="737"/>
      <c r="AP1069" s="603"/>
      <c r="AQ1069" s="738"/>
      <c r="AR1069" s="612" t="s">
        <v>2138</v>
      </c>
      <c r="AS1069" s="603" t="s">
        <v>2136</v>
      </c>
      <c r="AT1069" s="738"/>
      <c r="AU1069" s="603" t="s">
        <v>1643</v>
      </c>
      <c r="AV1069" s="603" t="s">
        <v>2133</v>
      </c>
      <c r="AW1069" s="603" t="s">
        <v>2134</v>
      </c>
      <c r="AX1069" s="603" t="s">
        <v>2135</v>
      </c>
      <c r="AY1069" s="603" t="s">
        <v>1554</v>
      </c>
      <c r="AZ1069" s="603" t="s">
        <v>2136</v>
      </c>
      <c r="BA1069" s="603" t="s">
        <v>2137</v>
      </c>
      <c r="BB1069" s="603" t="s">
        <v>2138</v>
      </c>
      <c r="BC1069" s="603" t="s">
        <v>2139</v>
      </c>
      <c r="BD1069" s="603" t="s">
        <v>2139</v>
      </c>
      <c r="BE1069" s="603" t="s">
        <v>2139</v>
      </c>
      <c r="BF1069" s="603" t="s">
        <v>2139</v>
      </c>
      <c r="BG1069" s="603"/>
      <c r="BH1069" s="603"/>
    </row>
    <row r="1070" spans="1:60" ht="12" customHeight="1">
      <c r="A1070" s="589">
        <v>1067</v>
      </c>
      <c r="B1070" s="589" t="s">
        <v>63</v>
      </c>
      <c r="C1070" s="601" t="s">
        <v>267</v>
      </c>
      <c r="D1070" s="591">
        <v>45198</v>
      </c>
      <c r="E1070" s="589" t="s">
        <v>10548</v>
      </c>
      <c r="F1070" s="592" t="s">
        <v>2144</v>
      </c>
      <c r="G1070" s="592" t="s">
        <v>2143</v>
      </c>
      <c r="H1070" s="592" t="s">
        <v>2141</v>
      </c>
      <c r="I1070" s="589" t="s">
        <v>2140</v>
      </c>
      <c r="J1070" s="589"/>
      <c r="K1070" s="593" t="s">
        <v>10549</v>
      </c>
      <c r="L1070" s="595" t="s">
        <v>1728</v>
      </c>
      <c r="M1070" s="985"/>
      <c r="N1070" s="1056"/>
      <c r="O1070" s="592"/>
      <c r="P1070" s="655"/>
      <c r="Q1070" s="655"/>
      <c r="R1070" s="589">
        <f t="shared" si="16"/>
        <v>0</v>
      </c>
      <c r="S1070" s="589"/>
      <c r="T1070" s="596" t="str">
        <f>VLOOKUP(cppm_pr[[#This Row],[Status]],'All Link_LOV'!$I$32:$K$72,2,0)</f>
        <v>PO Issued</v>
      </c>
      <c r="U1070" s="596" t="s">
        <v>105</v>
      </c>
      <c r="V1070" s="592">
        <v>90</v>
      </c>
      <c r="W1070" s="596"/>
      <c r="X1070" s="592"/>
      <c r="Y1070" s="592"/>
      <c r="Z1070" s="597">
        <v>45177.478483796302</v>
      </c>
      <c r="AA1070" s="592" t="s">
        <v>1723</v>
      </c>
      <c r="AB1070" s="595">
        <v>5794</v>
      </c>
      <c r="AC1070" s="677"/>
      <c r="AD1070" s="592"/>
      <c r="AE1070" s="592"/>
      <c r="AF1070" s="592" t="s">
        <v>398</v>
      </c>
      <c r="AG1070" s="592" t="s">
        <v>491</v>
      </c>
      <c r="AH1070" s="736" t="s">
        <v>2142</v>
      </c>
      <c r="AI1070" s="600" t="str">
        <f>IFERROR(VLOOKUP(cppm_pr[[#This Row],[Order Number]],SPHERE!C:CC,39,0),"")</f>
        <v/>
      </c>
      <c r="AJ1070" s="600" t="str">
        <f>IFERROR(VLOOKUP(cppm_pr[[#This Row],[Order Number]],'DC TM ONE'!B:CN,42,0),"")</f>
        <v/>
      </c>
      <c r="AK1070" s="736"/>
      <c r="AL1070" s="693"/>
      <c r="AM1070" s="592"/>
      <c r="AN1070" s="592"/>
      <c r="AO1070" s="737"/>
      <c r="AP1070" s="592"/>
      <c r="AQ1070" s="735"/>
      <c r="AR1070" s="612" t="s">
        <v>2150</v>
      </c>
      <c r="AS1070" s="589" t="s">
        <v>1730</v>
      </c>
      <c r="AT1070" s="735"/>
      <c r="AU1070" s="592" t="s">
        <v>2145</v>
      </c>
      <c r="AV1070" s="592" t="s">
        <v>2146</v>
      </c>
      <c r="AW1070" s="592" t="s">
        <v>2147</v>
      </c>
      <c r="AX1070" s="592" t="s">
        <v>2148</v>
      </c>
      <c r="AY1070" s="592" t="s">
        <v>1554</v>
      </c>
      <c r="AZ1070" s="592" t="s">
        <v>1730</v>
      </c>
      <c r="BA1070" s="592" t="s">
        <v>2149</v>
      </c>
      <c r="BB1070" s="592" t="s">
        <v>2150</v>
      </c>
      <c r="BC1070" s="592" t="s">
        <v>2151</v>
      </c>
      <c r="BD1070" s="592" t="s">
        <v>2152</v>
      </c>
      <c r="BE1070" s="592" t="s">
        <v>2153</v>
      </c>
      <c r="BF1070" s="592" t="s">
        <v>2152</v>
      </c>
      <c r="BG1070" s="592"/>
      <c r="BH1070" s="592"/>
    </row>
    <row r="1071" spans="1:60" ht="12" customHeight="1">
      <c r="A1071" s="600">
        <v>1068</v>
      </c>
      <c r="B1071" s="600" t="s">
        <v>82</v>
      </c>
      <c r="C1071" s="601" t="s">
        <v>208</v>
      </c>
      <c r="D1071" s="602"/>
      <c r="E1071" s="600" t="s">
        <v>2154</v>
      </c>
      <c r="F1071" s="603" t="s">
        <v>2159</v>
      </c>
      <c r="G1071" s="603" t="s">
        <v>2158</v>
      </c>
      <c r="H1071" s="603" t="s">
        <v>2156</v>
      </c>
      <c r="I1071" s="600" t="s">
        <v>2154</v>
      </c>
      <c r="J1071" s="600"/>
      <c r="K1071" s="611"/>
      <c r="L1071" s="606" t="s">
        <v>908</v>
      </c>
      <c r="M1071" s="986"/>
      <c r="N1071" s="972"/>
      <c r="O1071" s="603"/>
      <c r="P1071" s="625"/>
      <c r="Q1071" s="625"/>
      <c r="R1071" s="600">
        <f t="shared" si="16"/>
        <v>0</v>
      </c>
      <c r="S1071" s="600"/>
      <c r="T1071" s="607" t="str">
        <f>VLOOKUP(cppm_pr[[#This Row],[Status]],'All Link_LOV'!$I$32:$K$72,2,0)</f>
        <v>Pending TP Submission</v>
      </c>
      <c r="U1071" s="607" t="s">
        <v>105</v>
      </c>
      <c r="V1071" s="603">
        <v>91</v>
      </c>
      <c r="W1071" s="607"/>
      <c r="X1071" s="603"/>
      <c r="Y1071" s="603"/>
      <c r="Z1071" s="608">
        <v>45177.495474536998</v>
      </c>
      <c r="AA1071" s="603" t="s">
        <v>2155</v>
      </c>
      <c r="AB1071" s="606"/>
      <c r="AC1071" s="677"/>
      <c r="AD1071" s="603"/>
      <c r="AE1071" s="603"/>
      <c r="AF1071" s="603" t="s">
        <v>1572</v>
      </c>
      <c r="AG1071" s="603" t="s">
        <v>492</v>
      </c>
      <c r="AH1071" s="736" t="s">
        <v>2157</v>
      </c>
      <c r="AI1071" s="600" t="str">
        <f>IFERROR(VLOOKUP(cppm_pr[[#This Row],[Order Number]],SPHERE!C:CC,39,0),"")</f>
        <v/>
      </c>
      <c r="AJ1071" s="600" t="str">
        <f>IFERROR(VLOOKUP(cppm_pr[[#This Row],[Order Number]],'DC TM ONE'!B:CN,42,0),"")</f>
        <v/>
      </c>
      <c r="AK1071" s="736"/>
      <c r="AL1071" s="693"/>
      <c r="AM1071" s="603"/>
      <c r="AN1071" s="603"/>
      <c r="AO1071" s="737"/>
      <c r="AP1071" s="603"/>
      <c r="AQ1071" s="738"/>
      <c r="AR1071" s="612" t="s">
        <v>1589</v>
      </c>
      <c r="AS1071" s="603" t="s">
        <v>2163</v>
      </c>
      <c r="AT1071" s="738"/>
      <c r="AU1071" s="603" t="s">
        <v>2160</v>
      </c>
      <c r="AV1071" s="603" t="s">
        <v>1272</v>
      </c>
      <c r="AW1071" s="603" t="s">
        <v>2161</v>
      </c>
      <c r="AX1071" s="603" t="s">
        <v>2162</v>
      </c>
      <c r="AY1071" s="603" t="s">
        <v>1554</v>
      </c>
      <c r="AZ1071" s="603" t="s">
        <v>2163</v>
      </c>
      <c r="BA1071" s="603" t="s">
        <v>2164</v>
      </c>
      <c r="BB1071" s="603" t="s">
        <v>1589</v>
      </c>
      <c r="BC1071" s="603" t="s">
        <v>2165</v>
      </c>
      <c r="BD1071" s="603" t="s">
        <v>2166</v>
      </c>
      <c r="BE1071" s="603" t="s">
        <v>1389</v>
      </c>
      <c r="BF1071" s="603" t="s">
        <v>1965</v>
      </c>
      <c r="BG1071" s="603"/>
      <c r="BH1071" s="603"/>
    </row>
    <row r="1072" spans="1:60" ht="12" customHeight="1">
      <c r="A1072" s="589">
        <v>1069</v>
      </c>
      <c r="B1072" s="589" t="s">
        <v>62</v>
      </c>
      <c r="C1072" s="590" t="s">
        <v>208</v>
      </c>
      <c r="D1072" s="591"/>
      <c r="E1072" s="589" t="s">
        <v>2167</v>
      </c>
      <c r="F1072" s="592" t="s">
        <v>2159</v>
      </c>
      <c r="G1072" s="592" t="s">
        <v>2158</v>
      </c>
      <c r="H1072" s="592" t="s">
        <v>2168</v>
      </c>
      <c r="I1072" s="589" t="s">
        <v>2167</v>
      </c>
      <c r="J1072" s="589"/>
      <c r="K1072" s="593"/>
      <c r="L1072" s="595" t="s">
        <v>908</v>
      </c>
      <c r="M1072" s="985"/>
      <c r="N1072" s="972"/>
      <c r="O1072" s="592"/>
      <c r="P1072" s="655"/>
      <c r="Q1072" s="655"/>
      <c r="R1072" s="589">
        <f t="shared" si="16"/>
        <v>0</v>
      </c>
      <c r="S1072" s="589"/>
      <c r="T1072" s="596" t="str">
        <f>VLOOKUP(cppm_pr[[#This Row],[Status]],'All Link_LOV'!$I$32:$K$72,2,0)</f>
        <v>Pending TP Submission</v>
      </c>
      <c r="U1072" s="596" t="s">
        <v>105</v>
      </c>
      <c r="V1072" s="592">
        <v>92</v>
      </c>
      <c r="W1072" s="596"/>
      <c r="X1072" s="592"/>
      <c r="Y1072" s="592"/>
      <c r="Z1072" s="597">
        <v>45177.498460648101</v>
      </c>
      <c r="AA1072" s="592" t="s">
        <v>2155</v>
      </c>
      <c r="AB1072" s="595"/>
      <c r="AC1072" s="677"/>
      <c r="AD1072" s="592"/>
      <c r="AE1072" s="592"/>
      <c r="AF1072" s="592" t="s">
        <v>1572</v>
      </c>
      <c r="AG1072" s="592" t="s">
        <v>492</v>
      </c>
      <c r="AH1072" s="736" t="s">
        <v>2169</v>
      </c>
      <c r="AI1072" s="600" t="str">
        <f>IFERROR(VLOOKUP(cppm_pr[[#This Row],[Order Number]],SPHERE!C:CC,39,0),"")</f>
        <v/>
      </c>
      <c r="AJ1072" s="600" t="str">
        <f>IFERROR(VLOOKUP(cppm_pr[[#This Row],[Order Number]],'DC TM ONE'!B:CN,42,0),"")</f>
        <v/>
      </c>
      <c r="AK1072" s="736"/>
      <c r="AL1072" s="693"/>
      <c r="AM1072" s="592"/>
      <c r="AN1072" s="592"/>
      <c r="AO1072" s="737"/>
      <c r="AP1072" s="592"/>
      <c r="AQ1072" s="735"/>
      <c r="AR1072" s="612" t="s">
        <v>1589</v>
      </c>
      <c r="AS1072" s="592" t="s">
        <v>1588</v>
      </c>
      <c r="AT1072" s="735"/>
      <c r="AU1072" s="592" t="s">
        <v>2170</v>
      </c>
      <c r="AV1072" s="592" t="s">
        <v>1272</v>
      </c>
      <c r="AW1072" s="592" t="s">
        <v>2161</v>
      </c>
      <c r="AX1072" s="592" t="s">
        <v>2171</v>
      </c>
      <c r="AY1072" s="592" t="s">
        <v>1554</v>
      </c>
      <c r="AZ1072" s="592" t="s">
        <v>1588</v>
      </c>
      <c r="BA1072" s="592" t="s">
        <v>2172</v>
      </c>
      <c r="BB1072" s="592" t="s">
        <v>1589</v>
      </c>
      <c r="BC1072" s="592" t="s">
        <v>2165</v>
      </c>
      <c r="BD1072" s="592" t="s">
        <v>2166</v>
      </c>
      <c r="BE1072" s="592" t="s">
        <v>1389</v>
      </c>
      <c r="BF1072" s="592" t="s">
        <v>1965</v>
      </c>
      <c r="BG1072" s="592"/>
      <c r="BH1072" s="592"/>
    </row>
    <row r="1073" spans="1:60" ht="12" customHeight="1">
      <c r="A1073" s="600">
        <v>1070</v>
      </c>
      <c r="B1073" s="600" t="s">
        <v>62</v>
      </c>
      <c r="C1073" s="601" t="s">
        <v>267</v>
      </c>
      <c r="D1073" s="602"/>
      <c r="E1073" s="600" t="s">
        <v>2173</v>
      </c>
      <c r="F1073" s="603" t="s">
        <v>2159</v>
      </c>
      <c r="G1073" s="603" t="s">
        <v>2158</v>
      </c>
      <c r="H1073" s="603" t="s">
        <v>2174</v>
      </c>
      <c r="I1073" s="600" t="s">
        <v>2173</v>
      </c>
      <c r="J1073" s="600"/>
      <c r="K1073" s="611" t="s">
        <v>10550</v>
      </c>
      <c r="L1073" s="606" t="s">
        <v>908</v>
      </c>
      <c r="M1073" s="986"/>
      <c r="N1073" s="972"/>
      <c r="O1073" s="603"/>
      <c r="P1073" s="625"/>
      <c r="Q1073" s="625"/>
      <c r="R1073" s="600">
        <f t="shared" si="16"/>
        <v>0</v>
      </c>
      <c r="S1073" s="600"/>
      <c r="T1073" s="607" t="str">
        <f>VLOOKUP(cppm_pr[[#This Row],[Status]],'All Link_LOV'!$I$32:$K$72,2,0)</f>
        <v>PO Issued</v>
      </c>
      <c r="U1073" s="607" t="s">
        <v>105</v>
      </c>
      <c r="V1073" s="603">
        <v>93</v>
      </c>
      <c r="W1073" s="607"/>
      <c r="X1073" s="603"/>
      <c r="Y1073" s="603"/>
      <c r="Z1073" s="608">
        <v>45177.499722222201</v>
      </c>
      <c r="AA1073" s="603" t="s">
        <v>2155</v>
      </c>
      <c r="AB1073" s="606"/>
      <c r="AC1073" s="677"/>
      <c r="AD1073" s="603"/>
      <c r="AE1073" s="603"/>
      <c r="AF1073" s="603" t="s">
        <v>1572</v>
      </c>
      <c r="AG1073" s="603" t="s">
        <v>492</v>
      </c>
      <c r="AH1073" s="736" t="s">
        <v>2175</v>
      </c>
      <c r="AI1073" s="600" t="str">
        <f>IFERROR(VLOOKUP(cppm_pr[[#This Row],[Order Number]],SPHERE!C:CC,39,0),"")</f>
        <v/>
      </c>
      <c r="AJ1073" s="600" t="str">
        <f>IFERROR(VLOOKUP(cppm_pr[[#This Row],[Order Number]],'DC TM ONE'!B:CN,42,0),"")</f>
        <v/>
      </c>
      <c r="AK1073" s="736"/>
      <c r="AL1073" s="693"/>
      <c r="AM1073" s="603"/>
      <c r="AN1073" s="603"/>
      <c r="AO1073" s="737"/>
      <c r="AP1073" s="603"/>
      <c r="AQ1073" s="738"/>
      <c r="AR1073" s="612"/>
      <c r="AS1073" s="603"/>
      <c r="AT1073" s="738"/>
      <c r="AU1073" s="603" t="s">
        <v>2176</v>
      </c>
      <c r="AV1073" s="603" t="s">
        <v>1272</v>
      </c>
      <c r="AW1073" s="603" t="s">
        <v>2177</v>
      </c>
      <c r="AX1073" s="603" t="s">
        <v>2178</v>
      </c>
      <c r="AY1073" s="603" t="s">
        <v>1579</v>
      </c>
      <c r="AZ1073" s="603"/>
      <c r="BA1073" s="603"/>
      <c r="BB1073" s="603"/>
      <c r="BC1073" s="603"/>
      <c r="BD1073" s="603"/>
      <c r="BE1073" s="603"/>
      <c r="BF1073" s="603"/>
      <c r="BG1073" s="603"/>
      <c r="BH1073" s="603"/>
    </row>
    <row r="1074" spans="1:60" ht="12" customHeight="1">
      <c r="A1074" s="589">
        <v>1071</v>
      </c>
      <c r="B1074" s="589" t="s">
        <v>62</v>
      </c>
      <c r="C1074" s="590" t="s">
        <v>208</v>
      </c>
      <c r="D1074" s="591"/>
      <c r="E1074" s="589" t="s">
        <v>2179</v>
      </c>
      <c r="F1074" s="592" t="s">
        <v>2159</v>
      </c>
      <c r="G1074" s="592" t="s">
        <v>2158</v>
      </c>
      <c r="H1074" s="592" t="s">
        <v>2180</v>
      </c>
      <c r="I1074" s="589" t="s">
        <v>2179</v>
      </c>
      <c r="J1074" s="589"/>
      <c r="K1074" s="593"/>
      <c r="L1074" s="595" t="s">
        <v>908</v>
      </c>
      <c r="M1074" s="985"/>
      <c r="N1074" s="972"/>
      <c r="O1074" s="592"/>
      <c r="P1074" s="655"/>
      <c r="Q1074" s="655"/>
      <c r="R1074" s="589">
        <f t="shared" si="16"/>
        <v>0</v>
      </c>
      <c r="S1074" s="589"/>
      <c r="T1074" s="596" t="str">
        <f>VLOOKUP(cppm_pr[[#This Row],[Status]],'All Link_LOV'!$I$32:$K$72,2,0)</f>
        <v>Pending TP Submission</v>
      </c>
      <c r="U1074" s="596" t="s">
        <v>105</v>
      </c>
      <c r="V1074" s="592">
        <v>94</v>
      </c>
      <c r="W1074" s="596"/>
      <c r="X1074" s="592"/>
      <c r="Y1074" s="592"/>
      <c r="Z1074" s="597">
        <v>45177.502627314803</v>
      </c>
      <c r="AA1074" s="592" t="s">
        <v>2155</v>
      </c>
      <c r="AB1074" s="595"/>
      <c r="AC1074" s="677"/>
      <c r="AD1074" s="592"/>
      <c r="AE1074" s="592"/>
      <c r="AF1074" s="592" t="s">
        <v>1572</v>
      </c>
      <c r="AG1074" s="592" t="s">
        <v>492</v>
      </c>
      <c r="AH1074" s="736" t="s">
        <v>2181</v>
      </c>
      <c r="AI1074" s="600" t="str">
        <f>IFERROR(VLOOKUP(cppm_pr[[#This Row],[Order Number]],SPHERE!C:CC,39,0),"")</f>
        <v/>
      </c>
      <c r="AJ1074" s="600" t="str">
        <f>IFERROR(VLOOKUP(cppm_pr[[#This Row],[Order Number]],'DC TM ONE'!B:CN,42,0),"")</f>
        <v/>
      </c>
      <c r="AK1074" s="736"/>
      <c r="AL1074" s="693"/>
      <c r="AM1074" s="592"/>
      <c r="AN1074" s="592"/>
      <c r="AO1074" s="737"/>
      <c r="AP1074" s="592"/>
      <c r="AQ1074" s="735"/>
      <c r="AR1074" s="612"/>
      <c r="AS1074" s="592"/>
      <c r="AT1074" s="735"/>
      <c r="AU1074" s="592" t="s">
        <v>2182</v>
      </c>
      <c r="AV1074" s="592" t="s">
        <v>1272</v>
      </c>
      <c r="AW1074" s="592" t="s">
        <v>2177</v>
      </c>
      <c r="AX1074" s="592" t="s">
        <v>2183</v>
      </c>
      <c r="AY1074" s="592" t="s">
        <v>1579</v>
      </c>
      <c r="AZ1074" s="592"/>
      <c r="BA1074" s="592"/>
      <c r="BB1074" s="592"/>
      <c r="BC1074" s="592"/>
      <c r="BD1074" s="592"/>
      <c r="BE1074" s="592"/>
      <c r="BF1074" s="592"/>
      <c r="BG1074" s="592"/>
      <c r="BH1074" s="592"/>
    </row>
    <row r="1075" spans="1:60" ht="12" customHeight="1">
      <c r="A1075" s="600">
        <v>1072</v>
      </c>
      <c r="B1075" s="600" t="s">
        <v>62</v>
      </c>
      <c r="C1075" s="601" t="s">
        <v>208</v>
      </c>
      <c r="D1075" s="602"/>
      <c r="E1075" s="600" t="s">
        <v>2184</v>
      </c>
      <c r="F1075" s="603" t="s">
        <v>2159</v>
      </c>
      <c r="G1075" s="603" t="s">
        <v>2158</v>
      </c>
      <c r="H1075" s="603" t="s">
        <v>2185</v>
      </c>
      <c r="I1075" s="600" t="s">
        <v>2184</v>
      </c>
      <c r="J1075" s="600"/>
      <c r="K1075" s="611"/>
      <c r="L1075" s="606" t="s">
        <v>908</v>
      </c>
      <c r="M1075" s="986"/>
      <c r="N1075" s="972"/>
      <c r="O1075" s="603"/>
      <c r="P1075" s="625"/>
      <c r="Q1075" s="625"/>
      <c r="R1075" s="600">
        <f t="shared" si="16"/>
        <v>0</v>
      </c>
      <c r="S1075" s="600"/>
      <c r="T1075" s="607" t="str">
        <f>VLOOKUP(cppm_pr[[#This Row],[Status]],'All Link_LOV'!$I$32:$K$72,2,0)</f>
        <v>Pending TP Submission</v>
      </c>
      <c r="U1075" s="607" t="s">
        <v>105</v>
      </c>
      <c r="V1075" s="603">
        <v>95</v>
      </c>
      <c r="W1075" s="607"/>
      <c r="X1075" s="603"/>
      <c r="Y1075" s="603"/>
      <c r="Z1075" s="608">
        <v>45177.504004629598</v>
      </c>
      <c r="AA1075" s="603" t="s">
        <v>2155</v>
      </c>
      <c r="AB1075" s="606"/>
      <c r="AC1075" s="677"/>
      <c r="AD1075" s="603"/>
      <c r="AE1075" s="603"/>
      <c r="AF1075" s="603" t="s">
        <v>1572</v>
      </c>
      <c r="AG1075" s="603" t="s">
        <v>492</v>
      </c>
      <c r="AH1075" s="736" t="s">
        <v>2186</v>
      </c>
      <c r="AI1075" s="600" t="str">
        <f>IFERROR(VLOOKUP(cppm_pr[[#This Row],[Order Number]],SPHERE!C:CC,39,0),"")</f>
        <v/>
      </c>
      <c r="AJ1075" s="600" t="str">
        <f>IFERROR(VLOOKUP(cppm_pr[[#This Row],[Order Number]],'DC TM ONE'!B:CN,42,0),"")</f>
        <v/>
      </c>
      <c r="AK1075" s="736"/>
      <c r="AL1075" s="693"/>
      <c r="AM1075" s="603"/>
      <c r="AN1075" s="603"/>
      <c r="AO1075" s="737"/>
      <c r="AP1075" s="603"/>
      <c r="AQ1075" s="738"/>
      <c r="AR1075" s="612"/>
      <c r="AS1075" s="603"/>
      <c r="AT1075" s="738"/>
      <c r="AU1075" s="603" t="s">
        <v>2187</v>
      </c>
      <c r="AV1075" s="603" t="s">
        <v>1272</v>
      </c>
      <c r="AW1075" s="603" t="s">
        <v>2177</v>
      </c>
      <c r="AX1075" s="603" t="s">
        <v>2188</v>
      </c>
      <c r="AY1075" s="603" t="s">
        <v>1579</v>
      </c>
      <c r="AZ1075" s="603"/>
      <c r="BA1075" s="603"/>
      <c r="BB1075" s="603"/>
      <c r="BC1075" s="603"/>
      <c r="BD1075" s="603"/>
      <c r="BE1075" s="603"/>
      <c r="BF1075" s="603"/>
      <c r="BG1075" s="603"/>
      <c r="BH1075" s="603"/>
    </row>
    <row r="1076" spans="1:60" ht="12" customHeight="1">
      <c r="A1076" s="589">
        <v>1073</v>
      </c>
      <c r="B1076" s="589" t="s">
        <v>82</v>
      </c>
      <c r="C1076" s="590" t="s">
        <v>267</v>
      </c>
      <c r="D1076" s="591"/>
      <c r="E1076" s="589" t="s">
        <v>2189</v>
      </c>
      <c r="F1076" s="592" t="s">
        <v>2159</v>
      </c>
      <c r="G1076" s="592" t="s">
        <v>2158</v>
      </c>
      <c r="H1076" s="592" t="s">
        <v>2190</v>
      </c>
      <c r="I1076" s="589" t="s">
        <v>2189</v>
      </c>
      <c r="J1076" s="589"/>
      <c r="K1076" s="593"/>
      <c r="L1076" s="595" t="s">
        <v>908</v>
      </c>
      <c r="M1076" s="985"/>
      <c r="N1076" s="972"/>
      <c r="O1076" s="592"/>
      <c r="P1076" s="655"/>
      <c r="Q1076" s="655"/>
      <c r="R1076" s="589">
        <f t="shared" si="16"/>
        <v>0</v>
      </c>
      <c r="S1076" s="589"/>
      <c r="T1076" s="596" t="str">
        <f>VLOOKUP(cppm_pr[[#This Row],[Status]],'All Link_LOV'!$I$32:$K$72,2,0)</f>
        <v>PO Issued</v>
      </c>
      <c r="U1076" s="596" t="s">
        <v>105</v>
      </c>
      <c r="V1076" s="592">
        <v>96</v>
      </c>
      <c r="W1076" s="596"/>
      <c r="X1076" s="592"/>
      <c r="Y1076" s="592"/>
      <c r="Z1076" s="597">
        <v>45177.505208333299</v>
      </c>
      <c r="AA1076" s="592" t="s">
        <v>2155</v>
      </c>
      <c r="AB1076" s="595"/>
      <c r="AC1076" s="677"/>
      <c r="AD1076" s="592"/>
      <c r="AE1076" s="592"/>
      <c r="AF1076" s="592" t="s">
        <v>1572</v>
      </c>
      <c r="AG1076" s="592" t="s">
        <v>492</v>
      </c>
      <c r="AH1076" s="736" t="s">
        <v>2191</v>
      </c>
      <c r="AI1076" s="600" t="str">
        <f>IFERROR(VLOOKUP(cppm_pr[[#This Row],[Order Number]],SPHERE!C:CC,39,0),"")</f>
        <v/>
      </c>
      <c r="AJ1076" s="600" t="str">
        <f>IFERROR(VLOOKUP(cppm_pr[[#This Row],[Order Number]],'DC TM ONE'!B:CN,42,0),"")</f>
        <v/>
      </c>
      <c r="AK1076" s="736"/>
      <c r="AL1076" s="693"/>
      <c r="AM1076" s="592"/>
      <c r="AN1076" s="592"/>
      <c r="AO1076" s="737"/>
      <c r="AP1076" s="592"/>
      <c r="AQ1076" s="735"/>
      <c r="AR1076" s="612"/>
      <c r="AS1076" s="592"/>
      <c r="AT1076" s="735"/>
      <c r="AU1076" s="592" t="s">
        <v>2192</v>
      </c>
      <c r="AV1076" s="592" t="s">
        <v>1272</v>
      </c>
      <c r="AW1076" s="592" t="s">
        <v>2177</v>
      </c>
      <c r="AX1076" s="592" t="s">
        <v>2193</v>
      </c>
      <c r="AY1076" s="592" t="s">
        <v>1579</v>
      </c>
      <c r="AZ1076" s="592"/>
      <c r="BA1076" s="592"/>
      <c r="BB1076" s="592"/>
      <c r="BC1076" s="592"/>
      <c r="BD1076" s="592"/>
      <c r="BE1076" s="592"/>
      <c r="BF1076" s="592"/>
      <c r="BG1076" s="592"/>
      <c r="BH1076" s="592"/>
    </row>
    <row r="1077" spans="1:60" ht="12" customHeight="1">
      <c r="A1077" s="600">
        <v>1074</v>
      </c>
      <c r="B1077" s="600" t="s">
        <v>82</v>
      </c>
      <c r="C1077" s="601" t="s">
        <v>267</v>
      </c>
      <c r="D1077" s="602">
        <v>45194</v>
      </c>
      <c r="E1077" s="600" t="s">
        <v>6058</v>
      </c>
      <c r="F1077" s="603" t="s">
        <v>2159</v>
      </c>
      <c r="G1077" s="603" t="s">
        <v>2158</v>
      </c>
      <c r="H1077" s="603" t="s">
        <v>2195</v>
      </c>
      <c r="I1077" s="600" t="s">
        <v>2194</v>
      </c>
      <c r="J1077" s="600"/>
      <c r="K1077" s="611" t="s">
        <v>10551</v>
      </c>
      <c r="L1077" s="606" t="s">
        <v>908</v>
      </c>
      <c r="M1077" s="986"/>
      <c r="N1077" s="972"/>
      <c r="O1077" s="603"/>
      <c r="P1077" s="625"/>
      <c r="Q1077" s="625"/>
      <c r="R1077" s="600">
        <f t="shared" si="16"/>
        <v>0</v>
      </c>
      <c r="S1077" s="600"/>
      <c r="T1077" s="607" t="str">
        <f>VLOOKUP(cppm_pr[[#This Row],[Status]],'All Link_LOV'!$I$32:$K$72,2,0)</f>
        <v>PO Issued</v>
      </c>
      <c r="U1077" s="607" t="s">
        <v>105</v>
      </c>
      <c r="V1077" s="603">
        <v>97</v>
      </c>
      <c r="W1077" s="607"/>
      <c r="X1077" s="603"/>
      <c r="Y1077" s="603"/>
      <c r="Z1077" s="608">
        <v>45177.506099537</v>
      </c>
      <c r="AA1077" s="603" t="s">
        <v>2155</v>
      </c>
      <c r="AB1077" s="606"/>
      <c r="AC1077" s="677"/>
      <c r="AD1077" s="603"/>
      <c r="AE1077" s="603"/>
      <c r="AF1077" s="603" t="s">
        <v>1572</v>
      </c>
      <c r="AG1077" s="603" t="s">
        <v>492</v>
      </c>
      <c r="AH1077" s="736" t="s">
        <v>2196</v>
      </c>
      <c r="AI1077" s="600" t="str">
        <f>IFERROR(VLOOKUP(cppm_pr[[#This Row],[Order Number]],SPHERE!C:CC,39,0),"")</f>
        <v/>
      </c>
      <c r="AJ1077" s="600" t="str">
        <f>IFERROR(VLOOKUP(cppm_pr[[#This Row],[Order Number]],'DC TM ONE'!B:CN,42,0),"")</f>
        <v/>
      </c>
      <c r="AK1077" s="736"/>
      <c r="AL1077" s="693"/>
      <c r="AM1077" s="603"/>
      <c r="AN1077" s="603"/>
      <c r="AO1077" s="737"/>
      <c r="AP1077" s="603"/>
      <c r="AQ1077" s="738"/>
      <c r="AR1077" s="612"/>
      <c r="AS1077" s="603"/>
      <c r="AT1077" s="738"/>
      <c r="AU1077" s="603" t="s">
        <v>2197</v>
      </c>
      <c r="AV1077" s="603" t="s">
        <v>1272</v>
      </c>
      <c r="AW1077" s="603" t="s">
        <v>2177</v>
      </c>
      <c r="AX1077" s="603" t="s">
        <v>2198</v>
      </c>
      <c r="AY1077" s="603" t="s">
        <v>1579</v>
      </c>
      <c r="AZ1077" s="603"/>
      <c r="BA1077" s="603"/>
      <c r="BB1077" s="603"/>
      <c r="BC1077" s="603"/>
      <c r="BD1077" s="603"/>
      <c r="BE1077" s="603"/>
      <c r="BF1077" s="603"/>
      <c r="BG1077" s="603"/>
      <c r="BH1077" s="603"/>
    </row>
    <row r="1078" spans="1:60" ht="12" customHeight="1">
      <c r="A1078" s="589">
        <v>1075</v>
      </c>
      <c r="B1078" s="589" t="s">
        <v>82</v>
      </c>
      <c r="C1078" s="590" t="s">
        <v>267</v>
      </c>
      <c r="D1078" s="591"/>
      <c r="E1078" s="589" t="s">
        <v>9740</v>
      </c>
      <c r="F1078" s="592" t="s">
        <v>2203</v>
      </c>
      <c r="G1078" s="592" t="s">
        <v>2202</v>
      </c>
      <c r="H1078" s="592" t="s">
        <v>2200</v>
      </c>
      <c r="I1078" s="589" t="s">
        <v>2199</v>
      </c>
      <c r="J1078" s="589"/>
      <c r="K1078" s="593"/>
      <c r="L1078" s="595" t="s">
        <v>908</v>
      </c>
      <c r="M1078" s="985"/>
      <c r="N1078" s="972"/>
      <c r="O1078" s="592"/>
      <c r="P1078" s="655"/>
      <c r="Q1078" s="655"/>
      <c r="R1078" s="589">
        <f t="shared" si="16"/>
        <v>0</v>
      </c>
      <c r="S1078" s="589"/>
      <c r="T1078" s="596" t="str">
        <f>VLOOKUP(cppm_pr[[#This Row],[Status]],'All Link_LOV'!$I$32:$K$72,2,0)</f>
        <v>PO Issued</v>
      </c>
      <c r="U1078" s="596" t="s">
        <v>105</v>
      </c>
      <c r="V1078" s="592">
        <v>98</v>
      </c>
      <c r="W1078" s="596"/>
      <c r="X1078" s="592"/>
      <c r="Y1078" s="592"/>
      <c r="Z1078" s="597">
        <v>45177.513912037</v>
      </c>
      <c r="AA1078" s="592" t="s">
        <v>2155</v>
      </c>
      <c r="AB1078" s="595"/>
      <c r="AC1078" s="677"/>
      <c r="AD1078" s="592"/>
      <c r="AE1078" s="592"/>
      <c r="AF1078" s="592" t="s">
        <v>1572</v>
      </c>
      <c r="AG1078" s="592" t="s">
        <v>492</v>
      </c>
      <c r="AH1078" s="736" t="s">
        <v>2201</v>
      </c>
      <c r="AI1078" s="600" t="str">
        <f>IFERROR(VLOOKUP(cppm_pr[[#This Row],[Order Number]],SPHERE!C:CC,39,0),"")</f>
        <v/>
      </c>
      <c r="AJ1078" s="600" t="str">
        <f>IFERROR(VLOOKUP(cppm_pr[[#This Row],[Order Number]],'DC TM ONE'!B:CN,42,0),"")</f>
        <v/>
      </c>
      <c r="AK1078" s="736"/>
      <c r="AL1078" s="693"/>
      <c r="AM1078" s="592"/>
      <c r="AN1078" s="592"/>
      <c r="AO1078" s="737"/>
      <c r="AP1078" s="592"/>
      <c r="AQ1078" s="735"/>
      <c r="AR1078" s="612" t="s">
        <v>1644</v>
      </c>
      <c r="AS1078" s="592" t="s">
        <v>1506</v>
      </c>
      <c r="AT1078" s="735"/>
      <c r="AU1078" s="592" t="s">
        <v>2204</v>
      </c>
      <c r="AV1078" s="592" t="s">
        <v>1272</v>
      </c>
      <c r="AW1078" s="592" t="s">
        <v>2161</v>
      </c>
      <c r="AX1078" s="592" t="s">
        <v>2205</v>
      </c>
      <c r="AY1078" s="592" t="s">
        <v>1554</v>
      </c>
      <c r="AZ1078" s="592" t="s">
        <v>1506</v>
      </c>
      <c r="BA1078" s="592" t="s">
        <v>2206</v>
      </c>
      <c r="BB1078" s="592" t="s">
        <v>1644</v>
      </c>
      <c r="BC1078" s="592" t="s">
        <v>2207</v>
      </c>
      <c r="BD1078" s="592" t="s">
        <v>2207</v>
      </c>
      <c r="BE1078" s="592" t="s">
        <v>2207</v>
      </c>
      <c r="BF1078" s="592" t="s">
        <v>2207</v>
      </c>
      <c r="BG1078" s="592"/>
      <c r="BH1078" s="592"/>
    </row>
    <row r="1079" spans="1:60" ht="12" customHeight="1">
      <c r="A1079" s="600">
        <v>1076</v>
      </c>
      <c r="B1079" s="600"/>
      <c r="C1079" s="601" t="s">
        <v>250</v>
      </c>
      <c r="D1079" s="602">
        <v>45182</v>
      </c>
      <c r="E1079" s="600" t="s">
        <v>6058</v>
      </c>
      <c r="F1079" s="603" t="s">
        <v>2213</v>
      </c>
      <c r="G1079" s="603" t="s">
        <v>2212</v>
      </c>
      <c r="H1079" s="603" t="s">
        <v>2210</v>
      </c>
      <c r="I1079" s="600" t="s">
        <v>2208</v>
      </c>
      <c r="J1079" s="600"/>
      <c r="K1079" s="611"/>
      <c r="L1079" s="606" t="s">
        <v>1728</v>
      </c>
      <c r="M1079" s="986"/>
      <c r="N1079" s="1056"/>
      <c r="O1079" s="603"/>
      <c r="P1079" s="625"/>
      <c r="Q1079" s="625"/>
      <c r="R1079" s="600">
        <f t="shared" si="16"/>
        <v>0</v>
      </c>
      <c r="S1079" s="600"/>
      <c r="T1079" s="607" t="str">
        <f>VLOOKUP(cppm_pr[[#This Row],[Status]],'All Link_LOV'!$I$32:$K$72,2,0)</f>
        <v>LOR Issued</v>
      </c>
      <c r="U1079" s="607" t="s">
        <v>105</v>
      </c>
      <c r="V1079" s="603">
        <v>99</v>
      </c>
      <c r="W1079" s="607"/>
      <c r="X1079" s="603"/>
      <c r="Y1079" s="603"/>
      <c r="Z1079" s="608">
        <v>45177.517303240696</v>
      </c>
      <c r="AA1079" s="603" t="s">
        <v>1723</v>
      </c>
      <c r="AB1079" s="606">
        <v>0</v>
      </c>
      <c r="AC1079" s="677"/>
      <c r="AD1079" s="603"/>
      <c r="AE1079" s="603"/>
      <c r="AF1079" s="603" t="s">
        <v>1572</v>
      </c>
      <c r="AG1079" s="603" t="s">
        <v>492</v>
      </c>
      <c r="AH1079" s="736" t="s">
        <v>2211</v>
      </c>
      <c r="AI1079" s="600" t="str">
        <f>IFERROR(VLOOKUP(cppm_pr[[#This Row],[Order Number]],SPHERE!C:CC,39,0),"")</f>
        <v/>
      </c>
      <c r="AJ1079" s="600" t="str">
        <f>IFERROR(VLOOKUP(cppm_pr[[#This Row],[Order Number]],'DC TM ONE'!B:CN,42,0),"")</f>
        <v/>
      </c>
      <c r="AK1079" s="736"/>
      <c r="AL1079" s="693"/>
      <c r="AM1079" s="603"/>
      <c r="AN1079" s="603"/>
      <c r="AO1079" s="737"/>
      <c r="AP1079" s="603"/>
      <c r="AQ1079" s="738"/>
      <c r="AR1079" s="612" t="s">
        <v>2219</v>
      </c>
      <c r="AS1079" s="603" t="s">
        <v>2217</v>
      </c>
      <c r="AT1079" s="738"/>
      <c r="AU1079" s="603" t="s">
        <v>2214</v>
      </c>
      <c r="AV1079" s="603" t="s">
        <v>2146</v>
      </c>
      <c r="AW1079" s="603" t="s">
        <v>2215</v>
      </c>
      <c r="AX1079" s="603" t="s">
        <v>2216</v>
      </c>
      <c r="AY1079" s="603" t="s">
        <v>1554</v>
      </c>
      <c r="AZ1079" s="603" t="s">
        <v>2217</v>
      </c>
      <c r="BA1079" s="603" t="s">
        <v>2218</v>
      </c>
      <c r="BB1079" s="603" t="s">
        <v>2219</v>
      </c>
      <c r="BC1079" s="603" t="s">
        <v>2220</v>
      </c>
      <c r="BD1079" s="603" t="s">
        <v>2152</v>
      </c>
      <c r="BE1079" s="603" t="s">
        <v>2221</v>
      </c>
      <c r="BF1079" s="603" t="s">
        <v>2152</v>
      </c>
      <c r="BG1079" s="603"/>
      <c r="BH1079" s="603"/>
    </row>
    <row r="1080" spans="1:60" ht="12" customHeight="1">
      <c r="A1080" s="589">
        <v>1077</v>
      </c>
      <c r="B1080" s="589" t="s">
        <v>84</v>
      </c>
      <c r="C1080" s="590" t="s">
        <v>208</v>
      </c>
      <c r="D1080" s="591"/>
      <c r="E1080" s="589" t="s">
        <v>6058</v>
      </c>
      <c r="F1080" s="592" t="s">
        <v>2226</v>
      </c>
      <c r="G1080" s="592" t="s">
        <v>2225</v>
      </c>
      <c r="H1080" s="592" t="s">
        <v>2223</v>
      </c>
      <c r="I1080" s="589" t="s">
        <v>10552</v>
      </c>
      <c r="J1080" s="589"/>
      <c r="K1080" s="593"/>
      <c r="L1080" s="595" t="s">
        <v>52</v>
      </c>
      <c r="M1080" s="985"/>
      <c r="N1080" s="972"/>
      <c r="O1080" s="592"/>
      <c r="P1080" s="655"/>
      <c r="Q1080" s="655"/>
      <c r="R1080" s="589">
        <f t="shared" si="16"/>
        <v>0</v>
      </c>
      <c r="S1080" s="589"/>
      <c r="T1080" s="596" t="str">
        <f>VLOOKUP(cppm_pr[[#This Row],[Status]],'All Link_LOV'!$I$32:$K$72,2,0)</f>
        <v>Pending TP Submission</v>
      </c>
      <c r="U1080" s="596" t="s">
        <v>105</v>
      </c>
      <c r="V1080" s="592">
        <v>100</v>
      </c>
      <c r="W1080" s="596"/>
      <c r="X1080" s="592"/>
      <c r="Y1080" s="592"/>
      <c r="Z1080" s="597">
        <v>45177.731689814798</v>
      </c>
      <c r="AA1080" s="592" t="s">
        <v>2222</v>
      </c>
      <c r="AB1080" s="595"/>
      <c r="AC1080" s="677"/>
      <c r="AD1080" s="592"/>
      <c r="AE1080" s="592"/>
      <c r="AF1080" s="592" t="s">
        <v>1572</v>
      </c>
      <c r="AG1080" s="592" t="s">
        <v>492</v>
      </c>
      <c r="AH1080" s="612" t="s">
        <v>2224</v>
      </c>
      <c r="AI1080" s="600" t="str">
        <f>IFERROR(VLOOKUP(cppm_pr[[#This Row],[Order Number]],SPHERE!C:CC,39,0),"")</f>
        <v/>
      </c>
      <c r="AJ1080" s="600" t="str">
        <f>IFERROR(VLOOKUP(cppm_pr[[#This Row],[Order Number]],'DC TM ONE'!B:CN,42,0),"")</f>
        <v/>
      </c>
      <c r="AK1080" s="612"/>
      <c r="AL1080" s="693"/>
      <c r="AM1080" s="592"/>
      <c r="AN1080" s="592"/>
      <c r="AO1080" s="737"/>
      <c r="AP1080" s="592"/>
      <c r="AQ1080" s="735"/>
      <c r="AR1080" s="612" t="s">
        <v>2233</v>
      </c>
      <c r="AS1080" s="592" t="s">
        <v>2231</v>
      </c>
      <c r="AT1080" s="735"/>
      <c r="AU1080" s="592" t="s">
        <v>2227</v>
      </c>
      <c r="AV1080" s="592" t="s">
        <v>2228</v>
      </c>
      <c r="AW1080" s="592" t="s">
        <v>2229</v>
      </c>
      <c r="AX1080" s="592" t="s">
        <v>2230</v>
      </c>
      <c r="AY1080" s="592" t="s">
        <v>1554</v>
      </c>
      <c r="AZ1080" s="592" t="s">
        <v>2231</v>
      </c>
      <c r="BA1080" s="592" t="s">
        <v>2232</v>
      </c>
      <c r="BB1080" s="592" t="s">
        <v>2233</v>
      </c>
      <c r="BC1080" s="592" t="s">
        <v>2234</v>
      </c>
      <c r="BD1080" s="592" t="s">
        <v>2235</v>
      </c>
      <c r="BE1080" s="592" t="s">
        <v>2236</v>
      </c>
      <c r="BF1080" s="592" t="s">
        <v>2237</v>
      </c>
      <c r="BG1080" s="592"/>
      <c r="BH1080" s="592"/>
    </row>
    <row r="1081" spans="1:60" ht="12" customHeight="1">
      <c r="A1081" s="600">
        <v>1078</v>
      </c>
      <c r="B1081" s="600" t="s">
        <v>72</v>
      </c>
      <c r="C1081" s="601" t="s">
        <v>254</v>
      </c>
      <c r="D1081" s="602">
        <v>45187</v>
      </c>
      <c r="E1081" s="600" t="s">
        <v>6058</v>
      </c>
      <c r="F1081" s="603" t="s">
        <v>2244</v>
      </c>
      <c r="G1081" s="603" t="s">
        <v>2243</v>
      </c>
      <c r="H1081" s="603" t="s">
        <v>2241</v>
      </c>
      <c r="I1081" s="600"/>
      <c r="J1081" s="600"/>
      <c r="K1081" s="611"/>
      <c r="L1081" s="606" t="s">
        <v>52</v>
      </c>
      <c r="M1081" s="986"/>
      <c r="N1081" s="972"/>
      <c r="O1081" s="603"/>
      <c r="P1081" s="625"/>
      <c r="Q1081" s="625"/>
      <c r="R1081" s="600">
        <f t="shared" si="16"/>
        <v>0</v>
      </c>
      <c r="S1081" s="600"/>
      <c r="T1081" s="607" t="str">
        <f>VLOOKUP(cppm_pr[[#This Row],[Status]],'All Link_LOV'!$I$32:$K$72,2,0)</f>
        <v>PO Issued</v>
      </c>
      <c r="U1081" s="607" t="s">
        <v>105</v>
      </c>
      <c r="V1081" s="603">
        <v>101</v>
      </c>
      <c r="W1081" s="607"/>
      <c r="X1081" s="603"/>
      <c r="Y1081" s="603"/>
      <c r="Z1081" s="608">
        <v>45177.737847222197</v>
      </c>
      <c r="AA1081" s="603" t="s">
        <v>1649</v>
      </c>
      <c r="AB1081" s="606"/>
      <c r="AC1081" s="677"/>
      <c r="AD1081" s="603"/>
      <c r="AE1081" s="603"/>
      <c r="AF1081" s="603" t="s">
        <v>399</v>
      </c>
      <c r="AG1081" s="603" t="s">
        <v>490</v>
      </c>
      <c r="AH1081" s="736" t="s">
        <v>2242</v>
      </c>
      <c r="AI1081" s="600" t="str">
        <f>IFERROR(VLOOKUP(cppm_pr[[#This Row],[Order Number]],SPHERE!C:CC,39,0),"")</f>
        <v/>
      </c>
      <c r="AJ1081" s="600" t="str">
        <f>IFERROR(VLOOKUP(cppm_pr[[#This Row],[Order Number]],'DC TM ONE'!B:CN,42,0),"")</f>
        <v/>
      </c>
      <c r="AK1081" s="736"/>
      <c r="AL1081" s="693"/>
      <c r="AM1081" s="603"/>
      <c r="AN1081" s="603"/>
      <c r="AO1081" s="737"/>
      <c r="AP1081" s="603"/>
      <c r="AQ1081" s="738"/>
      <c r="AR1081" s="612" t="s">
        <v>2251</v>
      </c>
      <c r="AS1081" s="603" t="s">
        <v>2249</v>
      </c>
      <c r="AT1081" s="738"/>
      <c r="AU1081" s="603" t="s">
        <v>2245</v>
      </c>
      <c r="AV1081" s="603" t="s">
        <v>2246</v>
      </c>
      <c r="AW1081" s="603" t="s">
        <v>2247</v>
      </c>
      <c r="AX1081" s="603" t="s">
        <v>2248</v>
      </c>
      <c r="AY1081" s="603" t="s">
        <v>1554</v>
      </c>
      <c r="AZ1081" s="603" t="s">
        <v>2249</v>
      </c>
      <c r="BA1081" s="603" t="s">
        <v>2250</v>
      </c>
      <c r="BB1081" s="603" t="s">
        <v>2251</v>
      </c>
      <c r="BC1081" s="603" t="s">
        <v>2252</v>
      </c>
      <c r="BD1081" s="603" t="s">
        <v>2253</v>
      </c>
      <c r="BE1081" s="603" t="s">
        <v>2254</v>
      </c>
      <c r="BF1081" s="603" t="s">
        <v>2255</v>
      </c>
      <c r="BG1081" s="603"/>
      <c r="BH1081" s="603"/>
    </row>
    <row r="1082" spans="1:60" s="548" customFormat="1" ht="12" customHeight="1">
      <c r="A1082" s="751">
        <v>1079</v>
      </c>
      <c r="B1082" s="751" t="s">
        <v>72</v>
      </c>
      <c r="C1082" s="590" t="s">
        <v>254</v>
      </c>
      <c r="D1082" s="752">
        <v>45195</v>
      </c>
      <c r="E1082" s="589" t="s">
        <v>9210</v>
      </c>
      <c r="F1082" s="753" t="s">
        <v>1092</v>
      </c>
      <c r="G1082" s="753" t="s">
        <v>2258</v>
      </c>
      <c r="H1082" s="753" t="s">
        <v>1079</v>
      </c>
      <c r="I1082" s="751" t="s">
        <v>1090</v>
      </c>
      <c r="J1082" s="751"/>
      <c r="K1082" s="754"/>
      <c r="L1082" s="758" t="s">
        <v>52</v>
      </c>
      <c r="M1082" s="995"/>
      <c r="N1082" s="1059"/>
      <c r="O1082" s="753"/>
      <c r="P1082" s="755"/>
      <c r="Q1082" s="755"/>
      <c r="R1082" s="751">
        <f t="shared" si="16"/>
        <v>0</v>
      </c>
      <c r="S1082" s="751"/>
      <c r="T1082" s="756" t="str">
        <f>VLOOKUP(cppm_pr[[#This Row],[Status]],'All Link_LOV'!$I$32:$K$72,2,0)</f>
        <v>PO Issued</v>
      </c>
      <c r="U1082" s="756" t="s">
        <v>105</v>
      </c>
      <c r="V1082" s="753">
        <v>102</v>
      </c>
      <c r="W1082" s="756"/>
      <c r="X1082" s="753"/>
      <c r="Y1082" s="753"/>
      <c r="Z1082" s="757">
        <v>45177.931956018503</v>
      </c>
      <c r="AA1082" s="753" t="s">
        <v>2256</v>
      </c>
      <c r="AB1082" s="758"/>
      <c r="AC1082" s="759"/>
      <c r="AD1082" s="753"/>
      <c r="AE1082" s="753"/>
      <c r="AF1082" s="753" t="s">
        <v>398</v>
      </c>
      <c r="AG1082" s="753" t="s">
        <v>488</v>
      </c>
      <c r="AH1082" s="760" t="s">
        <v>2257</v>
      </c>
      <c r="AI1082" s="600" t="str">
        <f>IFERROR(VLOOKUP(cppm_pr[[#This Row],[Order Number]],SPHERE!C:CC,39,0),"")</f>
        <v/>
      </c>
      <c r="AJ1082" s="600" t="str">
        <f>IFERROR(VLOOKUP(cppm_pr[[#This Row],[Order Number]],'DC TM ONE'!B:CN,42,0),"")</f>
        <v/>
      </c>
      <c r="AK1082" s="760"/>
      <c r="AL1082" s="761"/>
      <c r="AM1082" s="753"/>
      <c r="AN1082" s="753"/>
      <c r="AO1082" s="762"/>
      <c r="AP1082" s="753"/>
      <c r="AQ1082" s="763"/>
      <c r="AR1082" s="760" t="s">
        <v>2253</v>
      </c>
      <c r="AS1082" s="753" t="s">
        <v>2263</v>
      </c>
      <c r="AT1082" s="763"/>
      <c r="AU1082" s="753" t="s">
        <v>2259</v>
      </c>
      <c r="AV1082" s="753" t="s">
        <v>2260</v>
      </c>
      <c r="AW1082" s="753" t="s">
        <v>2261</v>
      </c>
      <c r="AX1082" s="753" t="s">
        <v>2262</v>
      </c>
      <c r="AY1082" s="753" t="s">
        <v>1554</v>
      </c>
      <c r="AZ1082" s="753" t="s">
        <v>2263</v>
      </c>
      <c r="BA1082" s="753" t="s">
        <v>2264</v>
      </c>
      <c r="BB1082" s="753" t="s">
        <v>2253</v>
      </c>
      <c r="BC1082" s="753" t="s">
        <v>2265</v>
      </c>
      <c r="BD1082" s="753" t="s">
        <v>2264</v>
      </c>
      <c r="BE1082" s="753" t="s">
        <v>2266</v>
      </c>
      <c r="BF1082" s="753" t="s">
        <v>2264</v>
      </c>
      <c r="BG1082" s="753"/>
      <c r="BH1082" s="753"/>
    </row>
    <row r="1083" spans="1:60" ht="12" customHeight="1">
      <c r="A1083" s="600">
        <v>1080</v>
      </c>
      <c r="B1083" s="600" t="s">
        <v>66</v>
      </c>
      <c r="C1083" s="601" t="s">
        <v>260</v>
      </c>
      <c r="D1083" s="602"/>
      <c r="E1083" s="600"/>
      <c r="F1083" s="603" t="s">
        <v>2271</v>
      </c>
      <c r="G1083" s="603" t="s">
        <v>2270</v>
      </c>
      <c r="H1083" s="603" t="s">
        <v>2268</v>
      </c>
      <c r="I1083" s="600" t="s">
        <v>10553</v>
      </c>
      <c r="J1083" s="600"/>
      <c r="K1083" s="611"/>
      <c r="L1083" s="606" t="s">
        <v>1552</v>
      </c>
      <c r="M1083" s="986"/>
      <c r="N1083" s="972"/>
      <c r="O1083" s="603"/>
      <c r="P1083" s="625"/>
      <c r="Q1083" s="625"/>
      <c r="R1083" s="600">
        <f t="shared" si="16"/>
        <v>0</v>
      </c>
      <c r="S1083" s="600"/>
      <c r="T1083" s="607" t="str">
        <f>VLOOKUP(cppm_pr[[#This Row],[Status]],'All Link_LOV'!$I$32:$K$72,2,0)</f>
        <v>PR Creation</v>
      </c>
      <c r="U1083" s="607" t="s">
        <v>105</v>
      </c>
      <c r="V1083" s="603">
        <v>103</v>
      </c>
      <c r="W1083" s="607"/>
      <c r="X1083" s="603"/>
      <c r="Y1083" s="603"/>
      <c r="Z1083" s="608">
        <v>45177.954872685201</v>
      </c>
      <c r="AA1083" s="603" t="s">
        <v>2267</v>
      </c>
      <c r="AB1083" s="606"/>
      <c r="AC1083" s="677"/>
      <c r="AD1083" s="603"/>
      <c r="AE1083" s="603"/>
      <c r="AF1083" s="603" t="s">
        <v>398</v>
      </c>
      <c r="AG1083" s="603" t="s">
        <v>491</v>
      </c>
      <c r="AH1083" s="736" t="s">
        <v>2269</v>
      </c>
      <c r="AI1083" s="600" t="str">
        <f>IFERROR(VLOOKUP(cppm_pr[[#This Row],[Order Number]],SPHERE!C:CC,39,0),"")</f>
        <v/>
      </c>
      <c r="AJ1083" s="600" t="str">
        <f>IFERROR(VLOOKUP(cppm_pr[[#This Row],[Order Number]],'DC TM ONE'!B:CN,42,0),"")</f>
        <v/>
      </c>
      <c r="AK1083" s="736"/>
      <c r="AL1083" s="693"/>
      <c r="AM1083" s="603"/>
      <c r="AN1083" s="603"/>
      <c r="AO1083" s="737"/>
      <c r="AP1083" s="603"/>
      <c r="AQ1083" s="738"/>
      <c r="AR1083" s="612" t="s">
        <v>1556</v>
      </c>
      <c r="AS1083" s="603" t="s">
        <v>2276</v>
      </c>
      <c r="AT1083" s="738"/>
      <c r="AU1083" s="603" t="s">
        <v>2272</v>
      </c>
      <c r="AV1083" s="603" t="s">
        <v>2273</v>
      </c>
      <c r="AW1083" s="603" t="s">
        <v>2274</v>
      </c>
      <c r="AX1083" s="603" t="s">
        <v>2275</v>
      </c>
      <c r="AY1083" s="603" t="s">
        <v>1554</v>
      </c>
      <c r="AZ1083" s="603" t="s">
        <v>2276</v>
      </c>
      <c r="BA1083" s="603" t="s">
        <v>2277</v>
      </c>
      <c r="BB1083" s="603" t="s">
        <v>1556</v>
      </c>
      <c r="BC1083" s="603" t="s">
        <v>2278</v>
      </c>
      <c r="BD1083" s="603" t="s">
        <v>2279</v>
      </c>
      <c r="BE1083" s="603" t="s">
        <v>631</v>
      </c>
      <c r="BF1083" s="603" t="s">
        <v>2280</v>
      </c>
      <c r="BG1083" s="603"/>
      <c r="BH1083" s="603"/>
    </row>
    <row r="1084" spans="1:60" ht="12" customHeight="1">
      <c r="A1084" s="589">
        <v>1081</v>
      </c>
      <c r="B1084" s="589" t="s">
        <v>62</v>
      </c>
      <c r="C1084" s="590" t="s">
        <v>267</v>
      </c>
      <c r="D1084" s="591"/>
      <c r="E1084" s="589" t="s">
        <v>10554</v>
      </c>
      <c r="F1084" s="592" t="s">
        <v>2286</v>
      </c>
      <c r="G1084" s="592" t="s">
        <v>2285</v>
      </c>
      <c r="H1084" s="592" t="s">
        <v>2283</v>
      </c>
      <c r="I1084" s="589" t="s">
        <v>2281</v>
      </c>
      <c r="J1084" s="589"/>
      <c r="K1084" s="593"/>
      <c r="L1084" s="595" t="s">
        <v>10506</v>
      </c>
      <c r="M1084" s="985"/>
      <c r="N1084" s="972"/>
      <c r="O1084" s="592"/>
      <c r="P1084" s="655"/>
      <c r="Q1084" s="655"/>
      <c r="R1084" s="589">
        <f t="shared" si="16"/>
        <v>0</v>
      </c>
      <c r="S1084" s="589"/>
      <c r="T1084" s="596" t="str">
        <f>VLOOKUP(cppm_pr[[#This Row],[Status]],'All Link_LOV'!$I$32:$K$72,2,0)</f>
        <v>PO Issued</v>
      </c>
      <c r="U1084" s="596" t="s">
        <v>105</v>
      </c>
      <c r="V1084" s="592">
        <v>104</v>
      </c>
      <c r="W1084" s="596"/>
      <c r="X1084" s="592"/>
      <c r="Y1084" s="592"/>
      <c r="Z1084" s="597">
        <v>45179.513449074097</v>
      </c>
      <c r="AA1084" s="592" t="s">
        <v>2282</v>
      </c>
      <c r="AB1084" s="595"/>
      <c r="AC1084" s="677"/>
      <c r="AD1084" s="592"/>
      <c r="AE1084" s="592"/>
      <c r="AF1084" s="592" t="s">
        <v>399</v>
      </c>
      <c r="AG1084" s="592" t="s">
        <v>490</v>
      </c>
      <c r="AH1084" s="736" t="s">
        <v>2284</v>
      </c>
      <c r="AI1084" s="600" t="str">
        <f>IFERROR(VLOOKUP(cppm_pr[[#This Row],[Order Number]],SPHERE!C:CC,39,0),"")</f>
        <v/>
      </c>
      <c r="AJ1084" s="600" t="str">
        <f>IFERROR(VLOOKUP(cppm_pr[[#This Row],[Order Number]],'DC TM ONE'!B:CN,42,0),"")</f>
        <v/>
      </c>
      <c r="AK1084" s="736"/>
      <c r="AL1084" s="693"/>
      <c r="AM1084" s="592"/>
      <c r="AN1084" s="592"/>
      <c r="AO1084" s="737"/>
      <c r="AP1084" s="592"/>
      <c r="AQ1084" s="735"/>
      <c r="AR1084" s="612" t="s">
        <v>2292</v>
      </c>
      <c r="AS1084" s="592" t="s">
        <v>1378</v>
      </c>
      <c r="AT1084" s="735"/>
      <c r="AU1084" s="592" t="s">
        <v>2287</v>
      </c>
      <c r="AV1084" s="592" t="s">
        <v>2288</v>
      </c>
      <c r="AW1084" s="592" t="s">
        <v>2289</v>
      </c>
      <c r="AX1084" s="592" t="s">
        <v>2290</v>
      </c>
      <c r="AY1084" s="592" t="s">
        <v>1554</v>
      </c>
      <c r="AZ1084" s="592" t="s">
        <v>1378</v>
      </c>
      <c r="BA1084" s="592" t="s">
        <v>2291</v>
      </c>
      <c r="BB1084" s="592" t="s">
        <v>2292</v>
      </c>
      <c r="BC1084" s="592" t="s">
        <v>2293</v>
      </c>
      <c r="BD1084" s="592" t="s">
        <v>2294</v>
      </c>
      <c r="BE1084" s="592" t="s">
        <v>2295</v>
      </c>
      <c r="BF1084" s="592" t="s">
        <v>2296</v>
      </c>
      <c r="BG1084" s="592"/>
      <c r="BH1084" s="592"/>
    </row>
    <row r="1085" spans="1:60" ht="12" customHeight="1">
      <c r="A1085" s="600">
        <v>1082</v>
      </c>
      <c r="B1085" s="600" t="s">
        <v>63</v>
      </c>
      <c r="C1085" s="601" t="s">
        <v>267</v>
      </c>
      <c r="D1085" s="602">
        <v>45198</v>
      </c>
      <c r="E1085" s="600" t="s">
        <v>10555</v>
      </c>
      <c r="F1085" s="603" t="s">
        <v>1832</v>
      </c>
      <c r="G1085" s="603" t="s">
        <v>1831</v>
      </c>
      <c r="H1085" s="603" t="s">
        <v>1829</v>
      </c>
      <c r="I1085" s="600" t="s">
        <v>10556</v>
      </c>
      <c r="J1085" s="600"/>
      <c r="K1085" s="611" t="s">
        <v>10557</v>
      </c>
      <c r="L1085" s="606" t="s">
        <v>1728</v>
      </c>
      <c r="M1085" s="986"/>
      <c r="N1085" s="1056"/>
      <c r="O1085" s="603"/>
      <c r="P1085" s="625"/>
      <c r="Q1085" s="625"/>
      <c r="R1085" s="600">
        <f t="shared" si="16"/>
        <v>0</v>
      </c>
      <c r="S1085" s="600"/>
      <c r="T1085" s="607" t="str">
        <f>VLOOKUP(cppm_pr[[#This Row],[Status]],'All Link_LOV'!$I$32:$K$72,2,0)</f>
        <v>PO Issued</v>
      </c>
      <c r="U1085" s="607" t="s">
        <v>105</v>
      </c>
      <c r="V1085" s="603">
        <v>105</v>
      </c>
      <c r="W1085" s="607"/>
      <c r="X1085" s="603"/>
      <c r="Y1085" s="603"/>
      <c r="Z1085" s="608">
        <v>45179.849212963003</v>
      </c>
      <c r="AA1085" s="603" t="s">
        <v>2298</v>
      </c>
      <c r="AB1085" s="606"/>
      <c r="AC1085" s="677">
        <v>32461.52</v>
      </c>
      <c r="AD1085" s="603"/>
      <c r="AE1085" s="603"/>
      <c r="AF1085" s="603" t="s">
        <v>399</v>
      </c>
      <c r="AG1085" s="603" t="s">
        <v>490</v>
      </c>
      <c r="AH1085" s="736" t="s">
        <v>2299</v>
      </c>
      <c r="AI1085" s="600" t="str">
        <f>IFERROR(VLOOKUP(cppm_pr[[#This Row],[Order Number]],SPHERE!C:CC,39,0),"")</f>
        <v/>
      </c>
      <c r="AJ1085" s="600" t="str">
        <f>IFERROR(VLOOKUP(cppm_pr[[#This Row],[Order Number]],'DC TM ONE'!B:CN,42,0),"")</f>
        <v/>
      </c>
      <c r="AK1085" s="736"/>
      <c r="AL1085" s="693"/>
      <c r="AM1085" s="603"/>
      <c r="AN1085" s="603"/>
      <c r="AO1085" s="737"/>
      <c r="AP1085" s="603"/>
      <c r="AQ1085" s="738"/>
      <c r="AR1085" s="612"/>
      <c r="AS1085" s="603" t="s">
        <v>1836</v>
      </c>
      <c r="AT1085" s="738"/>
      <c r="AU1085" s="603" t="s">
        <v>2300</v>
      </c>
      <c r="AV1085" s="603" t="s">
        <v>1292</v>
      </c>
      <c r="AW1085" s="603" t="s">
        <v>2301</v>
      </c>
      <c r="AX1085" s="603" t="s">
        <v>2302</v>
      </c>
      <c r="AY1085" s="603" t="s">
        <v>1579</v>
      </c>
      <c r="AZ1085" s="603" t="s">
        <v>1836</v>
      </c>
      <c r="BA1085" s="603"/>
      <c r="BB1085" s="603"/>
      <c r="BC1085" s="603"/>
      <c r="BD1085" s="603"/>
      <c r="BE1085" s="603"/>
      <c r="BF1085" s="603"/>
      <c r="BG1085" s="603"/>
      <c r="BH1085" s="603"/>
    </row>
    <row r="1086" spans="1:60" ht="12" customHeight="1">
      <c r="A1086" s="589">
        <v>1083</v>
      </c>
      <c r="B1086" s="589" t="s">
        <v>64</v>
      </c>
      <c r="C1086" s="590" t="s">
        <v>267</v>
      </c>
      <c r="D1086" s="591">
        <v>45205</v>
      </c>
      <c r="E1086" s="589" t="s">
        <v>2792</v>
      </c>
      <c r="F1086" s="592" t="s">
        <v>2307</v>
      </c>
      <c r="G1086" s="592" t="s">
        <v>2306</v>
      </c>
      <c r="H1086" s="592" t="s">
        <v>2304</v>
      </c>
      <c r="I1086" s="589" t="s">
        <v>10558</v>
      </c>
      <c r="J1086" s="589"/>
      <c r="K1086" s="593" t="s">
        <v>10559</v>
      </c>
      <c r="L1086" s="595" t="s">
        <v>50</v>
      </c>
      <c r="M1086" s="985"/>
      <c r="N1086" s="972"/>
      <c r="O1086" s="592"/>
      <c r="P1086" s="655"/>
      <c r="Q1086" s="655"/>
      <c r="R1086" s="589">
        <f t="shared" si="16"/>
        <v>0</v>
      </c>
      <c r="S1086" s="589"/>
      <c r="T1086" s="596" t="str">
        <f>VLOOKUP(cppm_pr[[#This Row],[Status]],'All Link_LOV'!$I$32:$K$72,2,0)</f>
        <v>PO Issued</v>
      </c>
      <c r="U1086" s="596" t="s">
        <v>105</v>
      </c>
      <c r="V1086" s="592">
        <v>106</v>
      </c>
      <c r="W1086" s="596"/>
      <c r="X1086" s="592"/>
      <c r="Y1086" s="592"/>
      <c r="Z1086" s="597">
        <v>45180</v>
      </c>
      <c r="AA1086" s="592" t="s">
        <v>2303</v>
      </c>
      <c r="AB1086" s="595"/>
      <c r="AC1086" s="677"/>
      <c r="AD1086" s="592"/>
      <c r="AE1086" s="592"/>
      <c r="AF1086" s="592" t="s">
        <v>1572</v>
      </c>
      <c r="AG1086" s="592" t="s">
        <v>492</v>
      </c>
      <c r="AH1086" s="612" t="s">
        <v>2305</v>
      </c>
      <c r="AI1086" s="600" t="str">
        <f>IFERROR(VLOOKUP(cppm_pr[[#This Row],[Order Number]],SPHERE!C:CC,39,0),"")</f>
        <v/>
      </c>
      <c r="AJ1086" s="600" t="str">
        <f>IFERROR(VLOOKUP(cppm_pr[[#This Row],[Order Number]],'DC TM ONE'!B:CN,42,0),"")</f>
        <v/>
      </c>
      <c r="AK1086" s="612"/>
      <c r="AL1086" s="693"/>
      <c r="AM1086" s="592"/>
      <c r="AN1086" s="592"/>
      <c r="AO1086" s="737"/>
      <c r="AP1086" s="592"/>
      <c r="AQ1086" s="735"/>
      <c r="AR1086" s="612"/>
      <c r="AS1086" s="592"/>
      <c r="AT1086" s="735"/>
      <c r="AU1086" s="592">
        <v>37811.4</v>
      </c>
      <c r="AV1086" s="592" t="s">
        <v>2308</v>
      </c>
      <c r="AW1086" s="592" t="s">
        <v>2309</v>
      </c>
      <c r="AX1086" s="592" t="s">
        <v>2310</v>
      </c>
      <c r="AY1086" s="592" t="s">
        <v>1579</v>
      </c>
      <c r="AZ1086" s="592"/>
      <c r="BA1086" s="592"/>
      <c r="BB1086" s="592"/>
      <c r="BC1086" s="592"/>
      <c r="BD1086" s="592"/>
      <c r="BE1086" s="592"/>
      <c r="BF1086" s="592"/>
      <c r="BG1086" s="592"/>
      <c r="BH1086" s="592"/>
    </row>
    <row r="1087" spans="1:60" ht="12" customHeight="1">
      <c r="A1087" s="600">
        <v>1084</v>
      </c>
      <c r="B1087" s="600" t="s">
        <v>6009</v>
      </c>
      <c r="C1087" s="601" t="s">
        <v>267</v>
      </c>
      <c r="D1087" s="602"/>
      <c r="E1087" s="607" t="s">
        <v>10560</v>
      </c>
      <c r="F1087" s="603" t="s">
        <v>2316</v>
      </c>
      <c r="G1087" s="603" t="s">
        <v>2315</v>
      </c>
      <c r="H1087" s="603" t="s">
        <v>2313</v>
      </c>
      <c r="I1087" s="600" t="s">
        <v>2311</v>
      </c>
      <c r="J1087" s="600"/>
      <c r="K1087" s="607" t="s">
        <v>10560</v>
      </c>
      <c r="L1087" s="606" t="s">
        <v>57</v>
      </c>
      <c r="M1087" s="12"/>
      <c r="N1087" s="972"/>
      <c r="O1087" s="603"/>
      <c r="P1087" s="625"/>
      <c r="Q1087" s="625"/>
      <c r="R1087" s="600">
        <f t="shared" si="16"/>
        <v>0</v>
      </c>
      <c r="S1087" s="600"/>
      <c r="T1087" s="607" t="str">
        <f>VLOOKUP(cppm_pr[[#This Row],[Status]],'All Link_LOV'!$I$32:$K$72,2,0)</f>
        <v>PO Issued</v>
      </c>
      <c r="U1087" s="607" t="s">
        <v>105</v>
      </c>
      <c r="V1087" s="603">
        <v>107</v>
      </c>
      <c r="W1087" s="607"/>
      <c r="X1087" s="603"/>
      <c r="Y1087" s="603"/>
      <c r="Z1087" s="608">
        <v>45180</v>
      </c>
      <c r="AA1087" s="603" t="s">
        <v>2312</v>
      </c>
      <c r="AB1087" s="606"/>
      <c r="AC1087" s="677"/>
      <c r="AD1087" s="603"/>
      <c r="AE1087" s="603"/>
      <c r="AF1087" s="603" t="s">
        <v>399</v>
      </c>
      <c r="AG1087" s="603" t="s">
        <v>491</v>
      </c>
      <c r="AH1087" s="736" t="s">
        <v>2314</v>
      </c>
      <c r="AI1087" s="600" t="str">
        <f>IFERROR(VLOOKUP(cppm_pr[[#This Row],[Order Number]],SPHERE!C:CC,39,0),"")</f>
        <v/>
      </c>
      <c r="AJ1087" s="600" t="str">
        <f>IFERROR(VLOOKUP(cppm_pr[[#This Row],[Order Number]],'DC TM ONE'!B:CN,42,0),"")</f>
        <v/>
      </c>
      <c r="AK1087" s="736"/>
      <c r="AL1087" s="693"/>
      <c r="AM1087" s="603"/>
      <c r="AN1087" s="603"/>
      <c r="AO1087" s="737"/>
      <c r="AP1087" s="603"/>
      <c r="AQ1087" s="738"/>
      <c r="AR1087" s="612">
        <v>3400038930</v>
      </c>
      <c r="AS1087" s="603" t="s">
        <v>2319</v>
      </c>
      <c r="AT1087" s="738"/>
      <c r="AU1087" s="603">
        <v>3000</v>
      </c>
      <c r="AV1087" s="603" t="s">
        <v>1147</v>
      </c>
      <c r="AW1087" s="603" t="s">
        <v>2317</v>
      </c>
      <c r="AX1087" s="603" t="s">
        <v>2318</v>
      </c>
      <c r="AY1087" s="603" t="s">
        <v>1554</v>
      </c>
      <c r="AZ1087" s="603" t="s">
        <v>2319</v>
      </c>
      <c r="BA1087" s="603" t="s">
        <v>2320</v>
      </c>
      <c r="BB1087" s="603">
        <v>3400038930</v>
      </c>
      <c r="BC1087" s="603" t="s">
        <v>2077</v>
      </c>
      <c r="BD1087" s="603" t="s">
        <v>2077</v>
      </c>
      <c r="BE1087" s="603" t="s">
        <v>2077</v>
      </c>
      <c r="BF1087" s="603" t="s">
        <v>2077</v>
      </c>
      <c r="BG1087" s="603"/>
      <c r="BH1087" s="603"/>
    </row>
    <row r="1088" spans="1:60" ht="12" customHeight="1">
      <c r="A1088" s="589">
        <v>1085</v>
      </c>
      <c r="B1088" s="589" t="s">
        <v>64</v>
      </c>
      <c r="C1088" s="590" t="s">
        <v>254</v>
      </c>
      <c r="D1088" s="591">
        <v>45192</v>
      </c>
      <c r="E1088" s="589" t="s">
        <v>10511</v>
      </c>
      <c r="F1088" s="592" t="s">
        <v>2324</v>
      </c>
      <c r="G1088" s="592" t="s">
        <v>2323</v>
      </c>
      <c r="H1088" s="592" t="s">
        <v>2321</v>
      </c>
      <c r="I1088" s="589"/>
      <c r="J1088" s="589"/>
      <c r="K1088" s="593"/>
      <c r="L1088" s="595" t="s">
        <v>50</v>
      </c>
      <c r="M1088" s="985"/>
      <c r="N1088" s="972"/>
      <c r="O1088" s="592"/>
      <c r="P1088" s="655"/>
      <c r="Q1088" s="655"/>
      <c r="R1088" s="589">
        <f t="shared" si="16"/>
        <v>0</v>
      </c>
      <c r="S1088" s="589"/>
      <c r="T1088" s="596" t="str">
        <f>VLOOKUP(cppm_pr[[#This Row],[Status]],'All Link_LOV'!$I$32:$K$72,2,0)</f>
        <v>PO Issued</v>
      </c>
      <c r="U1088" s="596" t="s">
        <v>105</v>
      </c>
      <c r="V1088" s="592">
        <v>108</v>
      </c>
      <c r="W1088" s="596"/>
      <c r="X1088" s="592"/>
      <c r="Y1088" s="592"/>
      <c r="Z1088" s="597">
        <v>45180</v>
      </c>
      <c r="AA1088" s="592" t="s">
        <v>2303</v>
      </c>
      <c r="AB1088" s="595"/>
      <c r="AC1088" s="677"/>
      <c r="AD1088" s="592"/>
      <c r="AE1088" s="592"/>
      <c r="AF1088" s="592" t="s">
        <v>1572</v>
      </c>
      <c r="AG1088" s="592" t="s">
        <v>492</v>
      </c>
      <c r="AH1088" s="612" t="s">
        <v>2322</v>
      </c>
      <c r="AI1088" s="600" t="str">
        <f>IFERROR(VLOOKUP(cppm_pr[[#This Row],[Order Number]],SPHERE!C:CC,39,0),"")</f>
        <v/>
      </c>
      <c r="AJ1088" s="600" t="str">
        <f>IFERROR(VLOOKUP(cppm_pr[[#This Row],[Order Number]],'DC TM ONE'!B:CN,42,0),"")</f>
        <v/>
      </c>
      <c r="AK1088" s="612"/>
      <c r="AL1088" s="693"/>
      <c r="AM1088" s="592"/>
      <c r="AN1088" s="592"/>
      <c r="AO1088" s="737"/>
      <c r="AP1088" s="592"/>
      <c r="AQ1088" s="735"/>
      <c r="AR1088" s="612">
        <v>3400038506</v>
      </c>
      <c r="AS1088" s="592" t="s">
        <v>1199</v>
      </c>
      <c r="AT1088" s="735"/>
      <c r="AU1088" s="592">
        <v>34477.4</v>
      </c>
      <c r="AV1088" s="592" t="s">
        <v>2325</v>
      </c>
      <c r="AW1088" s="592" t="s">
        <v>2326</v>
      </c>
      <c r="AX1088" s="592" t="s">
        <v>2327</v>
      </c>
      <c r="AY1088" s="592" t="s">
        <v>1554</v>
      </c>
      <c r="AZ1088" s="592" t="s">
        <v>1199</v>
      </c>
      <c r="BA1088" s="592" t="s">
        <v>2328</v>
      </c>
      <c r="BB1088" s="592">
        <v>3400038506</v>
      </c>
      <c r="BC1088" s="592" t="s">
        <v>2329</v>
      </c>
      <c r="BD1088" s="592" t="s">
        <v>2330</v>
      </c>
      <c r="BE1088" s="592" t="s">
        <v>2331</v>
      </c>
      <c r="BF1088" s="592" t="s">
        <v>2332</v>
      </c>
      <c r="BG1088" s="592"/>
      <c r="BH1088" s="592"/>
    </row>
    <row r="1089" spans="1:60" ht="12" customHeight="1">
      <c r="A1089" s="600">
        <v>1086</v>
      </c>
      <c r="B1089" s="600" t="s">
        <v>73</v>
      </c>
      <c r="C1089" s="601" t="s">
        <v>254</v>
      </c>
      <c r="D1089" s="602"/>
      <c r="E1089" s="600" t="s">
        <v>9985</v>
      </c>
      <c r="F1089" s="603" t="s">
        <v>2337</v>
      </c>
      <c r="G1089" s="603" t="s">
        <v>2336</v>
      </c>
      <c r="H1089" s="603" t="s">
        <v>2334</v>
      </c>
      <c r="I1089" s="589" t="s">
        <v>9986</v>
      </c>
      <c r="J1089" s="600"/>
      <c r="K1089" s="600" t="s">
        <v>9985</v>
      </c>
      <c r="L1089" s="606" t="s">
        <v>57</v>
      </c>
      <c r="M1089"/>
      <c r="N1089" s="972"/>
      <c r="O1089" s="603"/>
      <c r="P1089" s="625"/>
      <c r="Q1089" s="625"/>
      <c r="R1089" s="600">
        <f t="shared" si="16"/>
        <v>0</v>
      </c>
      <c r="S1089" s="600"/>
      <c r="T1089" s="607" t="str">
        <f>VLOOKUP(cppm_pr[[#This Row],[Status]],'All Link_LOV'!$I$32:$K$72,2,0)</f>
        <v>PO Issued</v>
      </c>
      <c r="U1089" s="607" t="s">
        <v>105</v>
      </c>
      <c r="V1089" s="603">
        <v>109</v>
      </c>
      <c r="W1089" s="607"/>
      <c r="X1089" s="603"/>
      <c r="Y1089" s="603"/>
      <c r="Z1089" s="608">
        <v>45180</v>
      </c>
      <c r="AA1089" s="603" t="s">
        <v>2333</v>
      </c>
      <c r="AB1089" s="606"/>
      <c r="AC1089" s="677"/>
      <c r="AD1089" s="603"/>
      <c r="AE1089" s="603"/>
      <c r="AF1089" s="603" t="s">
        <v>399</v>
      </c>
      <c r="AG1089" s="603" t="s">
        <v>491</v>
      </c>
      <c r="AH1089" s="736" t="s">
        <v>2335</v>
      </c>
      <c r="AI1089" s="600" t="str">
        <f>IFERROR(VLOOKUP(cppm_pr[[#This Row],[Order Number]],SPHERE!C:CC,39,0),"")</f>
        <v/>
      </c>
      <c r="AJ1089" s="600" t="str">
        <f>IFERROR(VLOOKUP(cppm_pr[[#This Row],[Order Number]],'DC TM ONE'!B:CN,42,0),"")</f>
        <v/>
      </c>
      <c r="AK1089" s="736"/>
      <c r="AL1089" s="693"/>
      <c r="AM1089" s="603"/>
      <c r="AN1089" s="603"/>
      <c r="AO1089" s="737"/>
      <c r="AP1089" s="603"/>
      <c r="AQ1089" s="738"/>
      <c r="AR1089" s="612">
        <v>3400038998</v>
      </c>
      <c r="AS1089" s="603" t="s">
        <v>2340</v>
      </c>
      <c r="AT1089" s="738"/>
      <c r="AU1089" s="603">
        <v>3000</v>
      </c>
      <c r="AV1089" s="603" t="s">
        <v>1134</v>
      </c>
      <c r="AW1089" s="603" t="s">
        <v>2338</v>
      </c>
      <c r="AX1089" s="603" t="s">
        <v>2339</v>
      </c>
      <c r="AY1089" s="603" t="s">
        <v>1554</v>
      </c>
      <c r="AZ1089" s="603" t="s">
        <v>2340</v>
      </c>
      <c r="BA1089" s="603" t="s">
        <v>2341</v>
      </c>
      <c r="BB1089" s="603">
        <v>3400038998</v>
      </c>
      <c r="BC1089" s="603" t="s">
        <v>2077</v>
      </c>
      <c r="BD1089" s="603" t="s">
        <v>2077</v>
      </c>
      <c r="BE1089" s="603" t="s">
        <v>2077</v>
      </c>
      <c r="BF1089" s="603" t="s">
        <v>2077</v>
      </c>
      <c r="BG1089" s="603"/>
      <c r="BH1089" s="603"/>
    </row>
    <row r="1090" spans="1:60" ht="12" customHeight="1">
      <c r="A1090" s="589">
        <v>1087</v>
      </c>
      <c r="B1090" s="589" t="s">
        <v>447</v>
      </c>
      <c r="C1090" s="590" t="s">
        <v>256</v>
      </c>
      <c r="D1090" s="591">
        <v>45192</v>
      </c>
      <c r="E1090" s="589" t="s">
        <v>10561</v>
      </c>
      <c r="F1090" s="592" t="s">
        <v>2347</v>
      </c>
      <c r="G1090" s="592" t="s">
        <v>2346</v>
      </c>
      <c r="H1090" s="592" t="s">
        <v>2344</v>
      </c>
      <c r="I1090" s="589" t="s">
        <v>10562</v>
      </c>
      <c r="J1090" s="589"/>
      <c r="K1090" s="842"/>
      <c r="L1090" s="595" t="s">
        <v>2749</v>
      </c>
      <c r="M1090" s="985"/>
      <c r="N1090" s="972"/>
      <c r="O1090" s="592"/>
      <c r="P1090" s="655"/>
      <c r="Q1090" s="655"/>
      <c r="R1090" s="589">
        <f t="shared" si="16"/>
        <v>0</v>
      </c>
      <c r="S1090" s="589"/>
      <c r="T1090" s="596" t="str">
        <f>VLOOKUP(cppm_pr[[#This Row],[Status]],'All Link_LOV'!$I$32:$K$72,2,0)</f>
        <v>PO Issued / Not Require LOR</v>
      </c>
      <c r="U1090" s="596" t="s">
        <v>105</v>
      </c>
      <c r="V1090" s="592">
        <v>110</v>
      </c>
      <c r="W1090" s="596"/>
      <c r="X1090" s="592"/>
      <c r="Y1090" s="592"/>
      <c r="Z1090" s="597">
        <v>45180</v>
      </c>
      <c r="AA1090" s="592" t="s">
        <v>2343</v>
      </c>
      <c r="AB1090" s="595"/>
      <c r="AC1090" s="677"/>
      <c r="AD1090" s="592"/>
      <c r="AE1090" s="592"/>
      <c r="AF1090" s="592" t="s">
        <v>1572</v>
      </c>
      <c r="AG1090" s="592" t="s">
        <v>492</v>
      </c>
      <c r="AH1090" s="612" t="s">
        <v>2345</v>
      </c>
      <c r="AI1090" s="600" t="str">
        <f>IFERROR(VLOOKUP(cppm_pr[[#This Row],[Order Number]],SPHERE!C:CC,39,0),"")</f>
        <v/>
      </c>
      <c r="AJ1090" s="600" t="str">
        <f>IFERROR(VLOOKUP(cppm_pr[[#This Row],[Order Number]],'DC TM ONE'!B:CN,42,0),"")</f>
        <v/>
      </c>
      <c r="AK1090" s="612"/>
      <c r="AL1090" s="693"/>
      <c r="AM1090" s="592"/>
      <c r="AN1090" s="592"/>
      <c r="AO1090" s="737"/>
      <c r="AP1090" s="592"/>
      <c r="AQ1090" s="735"/>
      <c r="AR1090" s="612">
        <v>3400033498</v>
      </c>
      <c r="AS1090" s="592" t="s">
        <v>2351</v>
      </c>
      <c r="AT1090" s="735"/>
      <c r="AU1090" s="592">
        <v>113043.1</v>
      </c>
      <c r="AV1090" s="592" t="s">
        <v>2348</v>
      </c>
      <c r="AW1090" s="592" t="s">
        <v>2349</v>
      </c>
      <c r="AX1090" s="592" t="s">
        <v>2350</v>
      </c>
      <c r="AY1090" s="592" t="s">
        <v>1554</v>
      </c>
      <c r="AZ1090" s="592" t="s">
        <v>2351</v>
      </c>
      <c r="BA1090" s="592" t="s">
        <v>2352</v>
      </c>
      <c r="BB1090" s="592">
        <v>3400033498</v>
      </c>
      <c r="BC1090" s="592" t="s">
        <v>2353</v>
      </c>
      <c r="BD1090" s="592">
        <v>3400039002</v>
      </c>
      <c r="BE1090" s="592" t="s">
        <v>2354</v>
      </c>
      <c r="BF1090" s="592">
        <v>3400038405</v>
      </c>
      <c r="BG1090" s="592"/>
      <c r="BH1090" s="592"/>
    </row>
    <row r="1091" spans="1:60" s="180" customFormat="1" ht="12" customHeight="1">
      <c r="A1091" s="617">
        <v>1088</v>
      </c>
      <c r="B1091" s="617"/>
      <c r="C1091" s="601" t="s">
        <v>256</v>
      </c>
      <c r="D1091" s="615">
        <v>45182</v>
      </c>
      <c r="E1091" s="600" t="s">
        <v>10496</v>
      </c>
      <c r="F1091" s="620" t="s">
        <v>2359</v>
      </c>
      <c r="G1091" s="620" t="s">
        <v>2358</v>
      </c>
      <c r="H1091" s="620" t="s">
        <v>2356</v>
      </c>
      <c r="I1091" s="600"/>
      <c r="J1091" s="617"/>
      <c r="K1091" s="616"/>
      <c r="L1091" s="622" t="s">
        <v>1492</v>
      </c>
      <c r="M1091" s="971"/>
      <c r="N1091" s="1057"/>
      <c r="O1091" s="620"/>
      <c r="P1091" s="625"/>
      <c r="Q1091" s="625"/>
      <c r="R1091" s="600">
        <f t="shared" si="16"/>
        <v>0</v>
      </c>
      <c r="S1091" s="600"/>
      <c r="T1091" s="619" t="str">
        <f>VLOOKUP(cppm_pr[[#This Row],[Status]],'All Link_LOV'!$I$32:$K$72,2,0)</f>
        <v>PO Issued / Not Require LOR</v>
      </c>
      <c r="U1091" s="619" t="s">
        <v>105</v>
      </c>
      <c r="V1091" s="620">
        <v>111</v>
      </c>
      <c r="W1091" s="619"/>
      <c r="X1091" s="620"/>
      <c r="Y1091" s="620"/>
      <c r="Z1091" s="621">
        <v>45180</v>
      </c>
      <c r="AA1091" s="620" t="s">
        <v>1608</v>
      </c>
      <c r="AB1091" s="622"/>
      <c r="AC1091" s="739"/>
      <c r="AD1091" s="620"/>
      <c r="AE1091" s="620"/>
      <c r="AF1091" s="620" t="s">
        <v>397</v>
      </c>
      <c r="AG1091" s="603" t="s">
        <v>501</v>
      </c>
      <c r="AH1091" s="740" t="s">
        <v>2357</v>
      </c>
      <c r="AI1091" s="600" t="str">
        <f>IFERROR(VLOOKUP(cppm_pr[[#This Row],[Order Number]],SPHERE!C:CC,39,0),"")</f>
        <v/>
      </c>
      <c r="AJ1091" s="600" t="str">
        <f>IFERROR(VLOOKUP(cppm_pr[[#This Row],[Order Number]],'DC TM ONE'!B:CN,42,0),"")</f>
        <v/>
      </c>
      <c r="AK1091" s="740"/>
      <c r="AL1091" s="741"/>
      <c r="AM1091" s="620"/>
      <c r="AN1091" s="620"/>
      <c r="AO1091" s="742"/>
      <c r="AP1091" s="620"/>
      <c r="AQ1091" s="745"/>
      <c r="AR1091" s="744">
        <v>3400038742</v>
      </c>
      <c r="AS1091" s="620" t="s">
        <v>1791</v>
      </c>
      <c r="AT1091" s="745"/>
      <c r="AU1091" s="620">
        <v>8000</v>
      </c>
      <c r="AV1091" s="620" t="s">
        <v>2360</v>
      </c>
      <c r="AW1091" s="620" t="s">
        <v>2361</v>
      </c>
      <c r="AX1091" s="620" t="s">
        <v>2362</v>
      </c>
      <c r="AY1091" s="620" t="s">
        <v>1579</v>
      </c>
      <c r="AZ1091" s="620" t="s">
        <v>1791</v>
      </c>
      <c r="BA1091" s="620" t="s">
        <v>1617</v>
      </c>
      <c r="BB1091" s="620">
        <v>3400038742</v>
      </c>
      <c r="BC1091" s="620"/>
      <c r="BD1091" s="620"/>
      <c r="BE1091" s="620"/>
      <c r="BF1091" s="620"/>
      <c r="BG1091" s="620"/>
      <c r="BH1091" s="620"/>
    </row>
    <row r="1092" spans="1:60" ht="12" customHeight="1">
      <c r="A1092" s="589">
        <v>1089</v>
      </c>
      <c r="B1092" s="589"/>
      <c r="C1092" s="601" t="s">
        <v>207</v>
      </c>
      <c r="D1092" s="591"/>
      <c r="E1092" s="589" t="s">
        <v>6058</v>
      </c>
      <c r="F1092" s="592" t="s">
        <v>794</v>
      </c>
      <c r="G1092" s="592" t="s">
        <v>2364</v>
      </c>
      <c r="H1092" s="592" t="s">
        <v>317</v>
      </c>
      <c r="I1092" s="589"/>
      <c r="J1092" s="589"/>
      <c r="K1092" s="593"/>
      <c r="L1092" s="595" t="s">
        <v>1552</v>
      </c>
      <c r="M1092" s="985"/>
      <c r="N1092" s="972"/>
      <c r="O1092" s="592"/>
      <c r="P1092" s="655"/>
      <c r="Q1092" s="655"/>
      <c r="R1092" s="589">
        <f t="shared" ref="R1092:R1155" si="17">$Q1092-$P1092</f>
        <v>0</v>
      </c>
      <c r="S1092" s="589"/>
      <c r="T1092" s="596" t="str">
        <f>VLOOKUP(cppm_pr[[#This Row],[Status]],'All Link_LOV'!$I$32:$K$72,2,0)</f>
        <v>New Request PR</v>
      </c>
      <c r="U1092" s="596" t="s">
        <v>105</v>
      </c>
      <c r="V1092" s="592">
        <v>112</v>
      </c>
      <c r="W1092" s="596"/>
      <c r="X1092" s="592"/>
      <c r="Y1092" s="592"/>
      <c r="Z1092" s="597">
        <v>45180</v>
      </c>
      <c r="AA1092" s="592" t="s">
        <v>1737</v>
      </c>
      <c r="AB1092" s="595"/>
      <c r="AC1092" s="677"/>
      <c r="AD1092" s="592"/>
      <c r="AE1092" s="592"/>
      <c r="AF1092" s="592" t="s">
        <v>398</v>
      </c>
      <c r="AG1092" s="592" t="s">
        <v>488</v>
      </c>
      <c r="AH1092" s="612" t="s">
        <v>2363</v>
      </c>
      <c r="AI1092" s="600" t="str">
        <f>IFERROR(VLOOKUP(cppm_pr[[#This Row],[Order Number]],SPHERE!C:CC,39,0),"")</f>
        <v/>
      </c>
      <c r="AJ1092" s="600" t="str">
        <f>IFERROR(VLOOKUP(cppm_pr[[#This Row],[Order Number]],'DC TM ONE'!B:CN,42,0),"")</f>
        <v/>
      </c>
      <c r="AK1092" s="612"/>
      <c r="AL1092" s="693"/>
      <c r="AM1092" s="592"/>
      <c r="AN1092" s="592"/>
      <c r="AO1092" s="737"/>
      <c r="AP1092" s="592"/>
      <c r="AQ1092" s="735"/>
      <c r="AR1092" s="612">
        <v>3400039047</v>
      </c>
      <c r="AS1092" s="592" t="s">
        <v>2368</v>
      </c>
      <c r="AT1092" s="735"/>
      <c r="AU1092" s="592">
        <v>40000</v>
      </c>
      <c r="AV1092" s="592" t="s">
        <v>2365</v>
      </c>
      <c r="AW1092" s="592" t="s">
        <v>2366</v>
      </c>
      <c r="AX1092" s="592" t="s">
        <v>2367</v>
      </c>
      <c r="AY1092" s="592" t="s">
        <v>1554</v>
      </c>
      <c r="AZ1092" s="592" t="s">
        <v>2368</v>
      </c>
      <c r="BA1092" s="592" t="s">
        <v>2369</v>
      </c>
      <c r="BB1092" s="592">
        <v>3400039047</v>
      </c>
      <c r="BC1092" s="592" t="s">
        <v>2370</v>
      </c>
      <c r="BD1092" s="592">
        <v>3400039097</v>
      </c>
      <c r="BE1092" s="592" t="s">
        <v>2371</v>
      </c>
      <c r="BF1092" s="592">
        <v>3400038720</v>
      </c>
      <c r="BG1092" s="592"/>
      <c r="BH1092" s="592"/>
    </row>
    <row r="1093" spans="1:60" ht="12" customHeight="1">
      <c r="A1093" s="600">
        <v>1090</v>
      </c>
      <c r="B1093" s="600"/>
      <c r="C1093" s="601" t="s">
        <v>207</v>
      </c>
      <c r="D1093" s="602"/>
      <c r="E1093" s="600" t="s">
        <v>6058</v>
      </c>
      <c r="F1093" s="603" t="s">
        <v>846</v>
      </c>
      <c r="G1093" s="603" t="s">
        <v>2012</v>
      </c>
      <c r="H1093" s="603" t="s">
        <v>335</v>
      </c>
      <c r="I1093" s="600"/>
      <c r="J1093" s="600"/>
      <c r="K1093" s="611"/>
      <c r="L1093" s="606" t="s">
        <v>1552</v>
      </c>
      <c r="M1093" s="986"/>
      <c r="N1093" s="972"/>
      <c r="O1093" s="603"/>
      <c r="P1093" s="625"/>
      <c r="Q1093" s="625"/>
      <c r="R1093" s="600">
        <f t="shared" si="17"/>
        <v>0</v>
      </c>
      <c r="S1093" s="600"/>
      <c r="T1093" s="607" t="str">
        <f>VLOOKUP(cppm_pr[[#This Row],[Status]],'All Link_LOV'!$I$32:$K$72,2,0)</f>
        <v>New Request PR</v>
      </c>
      <c r="U1093" s="607" t="s">
        <v>105</v>
      </c>
      <c r="V1093" s="603">
        <v>113</v>
      </c>
      <c r="W1093" s="607"/>
      <c r="X1093" s="603"/>
      <c r="Y1093" s="603"/>
      <c r="Z1093" s="608">
        <v>45180</v>
      </c>
      <c r="AA1093" s="603" t="s">
        <v>2009</v>
      </c>
      <c r="AB1093" s="606"/>
      <c r="AC1093" s="677"/>
      <c r="AD1093" s="603"/>
      <c r="AE1093" s="603"/>
      <c r="AF1093" s="603" t="s">
        <v>398</v>
      </c>
      <c r="AG1093" s="603" t="s">
        <v>488</v>
      </c>
      <c r="AH1093" s="736" t="s">
        <v>2372</v>
      </c>
      <c r="AI1093" s="600" t="str">
        <f>IFERROR(VLOOKUP(cppm_pr[[#This Row],[Order Number]],SPHERE!C:CC,39,0),"")</f>
        <v/>
      </c>
      <c r="AJ1093" s="600" t="str">
        <f>IFERROR(VLOOKUP(cppm_pr[[#This Row],[Order Number]],'DC TM ONE'!B:CN,42,0),"")</f>
        <v/>
      </c>
      <c r="AK1093" s="736"/>
      <c r="AL1093" s="693"/>
      <c r="AM1093" s="603"/>
      <c r="AN1093" s="603"/>
      <c r="AO1093" s="737"/>
      <c r="AP1093" s="603"/>
      <c r="AQ1093" s="738"/>
      <c r="AR1093" s="612"/>
      <c r="AS1093" s="603"/>
      <c r="AT1093" s="738"/>
      <c r="AU1093" s="603">
        <v>108773</v>
      </c>
      <c r="AV1093" s="603" t="s">
        <v>2373</v>
      </c>
      <c r="AW1093" s="603" t="s">
        <v>2374</v>
      </c>
      <c r="AX1093" s="603" t="s">
        <v>2375</v>
      </c>
      <c r="AY1093" s="603" t="s">
        <v>1579</v>
      </c>
      <c r="AZ1093" s="603"/>
      <c r="BA1093" s="603"/>
      <c r="BB1093" s="603"/>
      <c r="BC1093" s="603"/>
      <c r="BD1093" s="603"/>
      <c r="BE1093" s="603"/>
      <c r="BF1093" s="603"/>
      <c r="BG1093" s="603"/>
      <c r="BH1093" s="603"/>
    </row>
    <row r="1094" spans="1:60" ht="12" customHeight="1">
      <c r="A1094" s="589">
        <v>1091</v>
      </c>
      <c r="B1094" s="589"/>
      <c r="C1094" s="601" t="s">
        <v>207</v>
      </c>
      <c r="D1094" s="591"/>
      <c r="E1094" s="589" t="s">
        <v>6058</v>
      </c>
      <c r="F1094" s="592" t="s">
        <v>1851</v>
      </c>
      <c r="G1094" s="592" t="s">
        <v>1850</v>
      </c>
      <c r="H1094" s="592" t="s">
        <v>1848</v>
      </c>
      <c r="I1094" s="589"/>
      <c r="J1094" s="589"/>
      <c r="K1094" s="593"/>
      <c r="L1094" s="595" t="s">
        <v>1552</v>
      </c>
      <c r="M1094" s="985"/>
      <c r="N1094" s="972"/>
      <c r="O1094" s="592"/>
      <c r="P1094" s="655"/>
      <c r="Q1094" s="655"/>
      <c r="R1094" s="589">
        <f t="shared" si="17"/>
        <v>0</v>
      </c>
      <c r="S1094" s="589"/>
      <c r="T1094" s="596" t="str">
        <f>VLOOKUP(cppm_pr[[#This Row],[Status]],'All Link_LOV'!$I$32:$K$72,2,0)</f>
        <v>New Request PR</v>
      </c>
      <c r="U1094" s="596" t="s">
        <v>105</v>
      </c>
      <c r="V1094" s="592">
        <v>114</v>
      </c>
      <c r="W1094" s="596"/>
      <c r="X1094" s="592"/>
      <c r="Y1094" s="592"/>
      <c r="Z1094" s="597">
        <v>45180</v>
      </c>
      <c r="AA1094" s="592" t="s">
        <v>2009</v>
      </c>
      <c r="AB1094" s="595"/>
      <c r="AC1094" s="677"/>
      <c r="AD1094" s="592"/>
      <c r="AE1094" s="592"/>
      <c r="AF1094" s="592" t="s">
        <v>399</v>
      </c>
      <c r="AG1094" s="592" t="s">
        <v>491</v>
      </c>
      <c r="AH1094" s="612" t="s">
        <v>2376</v>
      </c>
      <c r="AI1094" s="600" t="str">
        <f>IFERROR(VLOOKUP(cppm_pr[[#This Row],[Order Number]],SPHERE!C:CC,39,0),"")</f>
        <v/>
      </c>
      <c r="AJ1094" s="600" t="str">
        <f>IFERROR(VLOOKUP(cppm_pr[[#This Row],[Order Number]],'DC TM ONE'!B:CN,42,0),"")</f>
        <v/>
      </c>
      <c r="AK1094" s="612"/>
      <c r="AL1094" s="693"/>
      <c r="AM1094" s="592"/>
      <c r="AN1094" s="592"/>
      <c r="AO1094" s="737"/>
      <c r="AP1094" s="592"/>
      <c r="AQ1094" s="735"/>
      <c r="AR1094" s="612"/>
      <c r="AS1094" s="592"/>
      <c r="AT1094" s="735"/>
      <c r="AU1094" s="592">
        <v>29135.599999999999</v>
      </c>
      <c r="AV1094" s="592" t="s">
        <v>2373</v>
      </c>
      <c r="AW1094" s="592" t="s">
        <v>2374</v>
      </c>
      <c r="AX1094" s="592" t="s">
        <v>2377</v>
      </c>
      <c r="AY1094" s="592" t="s">
        <v>1579</v>
      </c>
      <c r="AZ1094" s="592"/>
      <c r="BA1094" s="592"/>
      <c r="BB1094" s="592"/>
      <c r="BC1094" s="592"/>
      <c r="BD1094" s="592"/>
      <c r="BE1094" s="592"/>
      <c r="BF1094" s="592"/>
      <c r="BG1094" s="592"/>
      <c r="BH1094" s="592"/>
    </row>
    <row r="1095" spans="1:60" ht="12" customHeight="1">
      <c r="A1095" s="600">
        <v>1092</v>
      </c>
      <c r="B1095" s="600"/>
      <c r="C1095" s="601" t="s">
        <v>207</v>
      </c>
      <c r="D1095" s="602"/>
      <c r="E1095" s="600" t="s">
        <v>6058</v>
      </c>
      <c r="F1095" s="603" t="s">
        <v>2381</v>
      </c>
      <c r="G1095" s="603" t="s">
        <v>2380</v>
      </c>
      <c r="H1095" s="603" t="s">
        <v>2378</v>
      </c>
      <c r="I1095" s="600"/>
      <c r="J1095" s="600"/>
      <c r="K1095" s="611"/>
      <c r="L1095" s="606" t="s">
        <v>1552</v>
      </c>
      <c r="M1095" s="986"/>
      <c r="N1095" s="972"/>
      <c r="O1095" s="603"/>
      <c r="P1095" s="625"/>
      <c r="Q1095" s="625"/>
      <c r="R1095" s="600">
        <f t="shared" si="17"/>
        <v>0</v>
      </c>
      <c r="S1095" s="600"/>
      <c r="T1095" s="607" t="str">
        <f>VLOOKUP(cppm_pr[[#This Row],[Status]],'All Link_LOV'!$I$32:$K$72,2,0)</f>
        <v>New Request PR</v>
      </c>
      <c r="U1095" s="607" t="s">
        <v>105</v>
      </c>
      <c r="V1095" s="603">
        <v>115</v>
      </c>
      <c r="W1095" s="607"/>
      <c r="X1095" s="603"/>
      <c r="Y1095" s="603"/>
      <c r="Z1095" s="608">
        <v>45180</v>
      </c>
      <c r="AA1095" s="603" t="s">
        <v>2009</v>
      </c>
      <c r="AB1095" s="606"/>
      <c r="AC1095" s="677"/>
      <c r="AD1095" s="603"/>
      <c r="AE1095" s="603"/>
      <c r="AF1095" s="603" t="s">
        <v>399</v>
      </c>
      <c r="AG1095" s="603" t="s">
        <v>491</v>
      </c>
      <c r="AH1095" s="736" t="s">
        <v>2379</v>
      </c>
      <c r="AI1095" s="600" t="str">
        <f>IFERROR(VLOOKUP(cppm_pr[[#This Row],[Order Number]],SPHERE!C:CC,39,0),"")</f>
        <v/>
      </c>
      <c r="AJ1095" s="600" t="str">
        <f>IFERROR(VLOOKUP(cppm_pr[[#This Row],[Order Number]],'DC TM ONE'!B:CN,42,0),"")</f>
        <v/>
      </c>
      <c r="AK1095" s="736"/>
      <c r="AL1095" s="693"/>
      <c r="AM1095" s="603"/>
      <c r="AN1095" s="603"/>
      <c r="AO1095" s="737"/>
      <c r="AP1095" s="603"/>
      <c r="AQ1095" s="738"/>
      <c r="AR1095" s="612"/>
      <c r="AS1095" s="603"/>
      <c r="AT1095" s="738"/>
      <c r="AU1095" s="603">
        <v>8732.1299999999992</v>
      </c>
      <c r="AV1095" s="603" t="s">
        <v>2382</v>
      </c>
      <c r="AW1095" s="603" t="s">
        <v>2383</v>
      </c>
      <c r="AX1095" s="603" t="s">
        <v>2384</v>
      </c>
      <c r="AY1095" s="603" t="s">
        <v>1579</v>
      </c>
      <c r="AZ1095" s="603"/>
      <c r="BA1095" s="603"/>
      <c r="BB1095" s="603"/>
      <c r="BC1095" s="603"/>
      <c r="BD1095" s="603"/>
      <c r="BE1095" s="603"/>
      <c r="BF1095" s="603"/>
      <c r="BG1095" s="603"/>
      <c r="BH1095" s="603"/>
    </row>
    <row r="1096" spans="1:60" ht="12" customHeight="1">
      <c r="A1096" s="589">
        <v>1093</v>
      </c>
      <c r="B1096" s="589" t="s">
        <v>83</v>
      </c>
      <c r="C1096" s="590" t="s">
        <v>267</v>
      </c>
      <c r="D1096" s="591">
        <v>45210</v>
      </c>
      <c r="E1096" s="589" t="s">
        <v>10563</v>
      </c>
      <c r="F1096" s="592" t="s">
        <v>964</v>
      </c>
      <c r="G1096" s="592" t="s">
        <v>2388</v>
      </c>
      <c r="H1096" s="592" t="s">
        <v>2386</v>
      </c>
      <c r="I1096" s="589" t="s">
        <v>2385</v>
      </c>
      <c r="J1096" s="589"/>
      <c r="K1096" s="593" t="s">
        <v>9109</v>
      </c>
      <c r="L1096" s="595" t="s">
        <v>51</v>
      </c>
      <c r="M1096" s="985"/>
      <c r="N1096" s="1055"/>
      <c r="O1096" s="592"/>
      <c r="P1096" s="655"/>
      <c r="Q1096" s="655"/>
      <c r="R1096" s="589">
        <f t="shared" si="17"/>
        <v>0</v>
      </c>
      <c r="S1096" s="589"/>
      <c r="T1096" s="596" t="str">
        <f>VLOOKUP(cppm_pr[[#This Row],[Status]],'All Link_LOV'!$I$32:$K$72,2,0)</f>
        <v>PO Issued</v>
      </c>
      <c r="U1096" s="596" t="s">
        <v>105</v>
      </c>
      <c r="V1096" s="592">
        <v>116</v>
      </c>
      <c r="W1096" s="596"/>
      <c r="X1096" s="592"/>
      <c r="Y1096" s="592"/>
      <c r="Z1096" s="597">
        <v>45180</v>
      </c>
      <c r="AA1096" s="592" t="s">
        <v>2108</v>
      </c>
      <c r="AB1096" s="595"/>
      <c r="AC1096" s="731"/>
      <c r="AD1096" s="592"/>
      <c r="AE1096" s="592"/>
      <c r="AF1096" s="592" t="s">
        <v>398</v>
      </c>
      <c r="AG1096" s="592" t="s">
        <v>492</v>
      </c>
      <c r="AH1096" s="764" t="s">
        <v>2387</v>
      </c>
      <c r="AI1096" s="600" t="str">
        <f>IFERROR(VLOOKUP(cppm_pr[[#This Row],[Order Number]],SPHERE!C:CC,39,0),"")</f>
        <v/>
      </c>
      <c r="AJ1096" s="600" t="str">
        <f>IFERROR(VLOOKUP(cppm_pr[[#This Row],[Order Number]],'DC TM ONE'!B:CN,42,0),"")</f>
        <v/>
      </c>
      <c r="AK1096" s="764"/>
      <c r="AL1096" s="733"/>
      <c r="AM1096" s="592"/>
      <c r="AN1096" s="592"/>
      <c r="AO1096" s="734"/>
      <c r="AP1096" s="592"/>
      <c r="AQ1096" s="735"/>
      <c r="AR1096" s="732">
        <v>3400039107</v>
      </c>
      <c r="AS1096" s="592" t="s">
        <v>2392</v>
      </c>
      <c r="AT1096" s="735"/>
      <c r="AU1096" s="592">
        <v>20897.259999999998</v>
      </c>
      <c r="AV1096" s="592" t="s">
        <v>2390</v>
      </c>
      <c r="AW1096" s="592" t="s">
        <v>2115</v>
      </c>
      <c r="AX1096" s="592" t="s">
        <v>2391</v>
      </c>
      <c r="AY1096" s="592" t="s">
        <v>1554</v>
      </c>
      <c r="AZ1096" s="592" t="s">
        <v>2392</v>
      </c>
      <c r="BA1096" s="592" t="s">
        <v>2393</v>
      </c>
      <c r="BB1096" s="592">
        <v>3400039107</v>
      </c>
      <c r="BC1096" s="592" t="s">
        <v>2394</v>
      </c>
      <c r="BD1096" s="592">
        <v>3400038769</v>
      </c>
      <c r="BE1096" s="592" t="s">
        <v>2395</v>
      </c>
      <c r="BF1096" s="592">
        <v>3400039041</v>
      </c>
      <c r="BG1096" s="592"/>
      <c r="BH1096" s="592"/>
    </row>
    <row r="1097" spans="1:60" ht="12" customHeight="1">
      <c r="A1097" s="600">
        <v>1094</v>
      </c>
      <c r="B1097" s="600" t="s">
        <v>429</v>
      </c>
      <c r="C1097" s="601" t="s">
        <v>254</v>
      </c>
      <c r="D1097" s="602"/>
      <c r="E1097" s="600" t="s">
        <v>10564</v>
      </c>
      <c r="F1097" s="603" t="s">
        <v>2400</v>
      </c>
      <c r="G1097" s="603" t="s">
        <v>2399</v>
      </c>
      <c r="H1097" s="603" t="s">
        <v>2397</v>
      </c>
      <c r="I1097" s="600" t="s">
        <v>2396</v>
      </c>
      <c r="J1097" s="600"/>
      <c r="K1097" s="611"/>
      <c r="L1097" s="606" t="s">
        <v>3189</v>
      </c>
      <c r="M1097" s="986"/>
      <c r="N1097" s="972"/>
      <c r="O1097" s="603"/>
      <c r="P1097" s="625"/>
      <c r="Q1097" s="625"/>
      <c r="R1097" s="600">
        <f t="shared" si="17"/>
        <v>0</v>
      </c>
      <c r="S1097" s="600"/>
      <c r="T1097" s="607" t="str">
        <f>VLOOKUP(cppm_pr[[#This Row],[Status]],'All Link_LOV'!$I$32:$K$72,2,0)</f>
        <v>PO Issued</v>
      </c>
      <c r="U1097" s="607" t="s">
        <v>105</v>
      </c>
      <c r="V1097" s="603">
        <v>117</v>
      </c>
      <c r="W1097" s="607"/>
      <c r="X1097" s="603"/>
      <c r="Y1097" s="603"/>
      <c r="Z1097" s="608">
        <v>45181</v>
      </c>
      <c r="AA1097" s="603" t="s">
        <v>1620</v>
      </c>
      <c r="AB1097" s="606"/>
      <c r="AC1097" s="677"/>
      <c r="AD1097" s="603"/>
      <c r="AE1097" s="603"/>
      <c r="AF1097" s="603" t="s">
        <v>1572</v>
      </c>
      <c r="AG1097" s="603" t="s">
        <v>492</v>
      </c>
      <c r="AH1097" s="736" t="s">
        <v>2398</v>
      </c>
      <c r="AI1097" s="600" t="str">
        <f>IFERROR(VLOOKUP(cppm_pr[[#This Row],[Order Number]],SPHERE!C:CC,39,0),"")</f>
        <v/>
      </c>
      <c r="AJ1097" s="600" t="str">
        <f>IFERROR(VLOOKUP(cppm_pr[[#This Row],[Order Number]],'DC TM ONE'!B:CN,42,0),"")</f>
        <v/>
      </c>
      <c r="AK1097" s="736"/>
      <c r="AL1097" s="693"/>
      <c r="AM1097" s="603"/>
      <c r="AN1097" s="603"/>
      <c r="AO1097" s="737"/>
      <c r="AP1097" s="603"/>
      <c r="AQ1097" s="738"/>
      <c r="AR1097" s="612">
        <v>3400039225</v>
      </c>
      <c r="AS1097" s="603" t="s">
        <v>1963</v>
      </c>
      <c r="AT1097" s="738"/>
      <c r="AU1097" s="603">
        <v>130000</v>
      </c>
      <c r="AV1097" s="603" t="s">
        <v>2401</v>
      </c>
      <c r="AW1097" s="603" t="s">
        <v>2402</v>
      </c>
      <c r="AX1097" s="603" t="s">
        <v>2403</v>
      </c>
      <c r="AY1097" s="603" t="s">
        <v>1554</v>
      </c>
      <c r="AZ1097" s="603" t="s">
        <v>1963</v>
      </c>
      <c r="BA1097" s="603" t="s">
        <v>2404</v>
      </c>
      <c r="BB1097" s="603">
        <v>3400039225</v>
      </c>
      <c r="BC1097" s="603" t="s">
        <v>1627</v>
      </c>
      <c r="BD1097" s="603">
        <v>3400038616</v>
      </c>
      <c r="BE1097" s="603" t="s">
        <v>2405</v>
      </c>
      <c r="BF1097" s="603">
        <v>3400039428</v>
      </c>
      <c r="BG1097" s="603"/>
      <c r="BH1097" s="603"/>
    </row>
    <row r="1098" spans="1:60" ht="12" customHeight="1">
      <c r="A1098" s="589">
        <v>1095</v>
      </c>
      <c r="B1098" s="589"/>
      <c r="C1098" s="601" t="s">
        <v>207</v>
      </c>
      <c r="D1098" s="591"/>
      <c r="E1098" s="589" t="s">
        <v>6058</v>
      </c>
      <c r="F1098" s="592" t="s">
        <v>2409</v>
      </c>
      <c r="G1098" s="592" t="s">
        <v>2408</v>
      </c>
      <c r="H1098" s="592" t="s">
        <v>2406</v>
      </c>
      <c r="I1098" s="589"/>
      <c r="J1098" s="589"/>
      <c r="K1098" s="593"/>
      <c r="L1098" s="595" t="s">
        <v>1552</v>
      </c>
      <c r="M1098" s="985"/>
      <c r="N1098" s="972"/>
      <c r="O1098" s="592"/>
      <c r="P1098" s="655"/>
      <c r="Q1098" s="655"/>
      <c r="R1098" s="589">
        <f t="shared" si="17"/>
        <v>0</v>
      </c>
      <c r="S1098" s="589"/>
      <c r="T1098" s="596" t="str">
        <f>VLOOKUP(cppm_pr[[#This Row],[Status]],'All Link_LOV'!$I$32:$K$72,2,0)</f>
        <v>New Request PR</v>
      </c>
      <c r="U1098" s="596" t="s">
        <v>105</v>
      </c>
      <c r="V1098" s="592">
        <v>118</v>
      </c>
      <c r="W1098" s="596"/>
      <c r="X1098" s="592"/>
      <c r="Y1098" s="592"/>
      <c r="Z1098" s="597">
        <v>45181</v>
      </c>
      <c r="AA1098" s="592" t="s">
        <v>2065</v>
      </c>
      <c r="AB1098" s="595"/>
      <c r="AC1098" s="677"/>
      <c r="AD1098" s="592"/>
      <c r="AE1098" s="592"/>
      <c r="AF1098" s="592" t="s">
        <v>399</v>
      </c>
      <c r="AG1098" s="592" t="s">
        <v>491</v>
      </c>
      <c r="AH1098" s="612" t="s">
        <v>2407</v>
      </c>
      <c r="AI1098" s="600" t="str">
        <f>IFERROR(VLOOKUP(cppm_pr[[#This Row],[Order Number]],SPHERE!C:CC,39,0),"")</f>
        <v/>
      </c>
      <c r="AJ1098" s="600" t="str">
        <f>IFERROR(VLOOKUP(cppm_pr[[#This Row],[Order Number]],'DC TM ONE'!B:CN,42,0),"")</f>
        <v/>
      </c>
      <c r="AK1098" s="612"/>
      <c r="AL1098" s="693"/>
      <c r="AM1098" s="592"/>
      <c r="AN1098" s="592"/>
      <c r="AO1098" s="737"/>
      <c r="AP1098" s="592"/>
      <c r="AQ1098" s="735"/>
      <c r="AR1098" s="612">
        <v>340039021</v>
      </c>
      <c r="AS1098" s="592" t="s">
        <v>2074</v>
      </c>
      <c r="AT1098" s="735"/>
      <c r="AU1098" s="592">
        <v>11726.56</v>
      </c>
      <c r="AV1098" s="592" t="s">
        <v>2071</v>
      </c>
      <c r="AW1098" s="592" t="s">
        <v>2072</v>
      </c>
      <c r="AX1098" s="592" t="s">
        <v>2410</v>
      </c>
      <c r="AY1098" s="592" t="s">
        <v>1554</v>
      </c>
      <c r="AZ1098" s="592" t="s">
        <v>2074</v>
      </c>
      <c r="BA1098" s="592" t="s">
        <v>2411</v>
      </c>
      <c r="BB1098" s="592">
        <v>340039021</v>
      </c>
      <c r="BC1098" s="592" t="s">
        <v>2074</v>
      </c>
      <c r="BD1098" s="592">
        <v>340039021</v>
      </c>
      <c r="BE1098" s="592" t="s">
        <v>2074</v>
      </c>
      <c r="BF1098" s="592">
        <v>340039021</v>
      </c>
      <c r="BG1098" s="592"/>
      <c r="BH1098" s="592"/>
    </row>
    <row r="1099" spans="1:60" ht="12" customHeight="1">
      <c r="A1099" s="600">
        <v>1096</v>
      </c>
      <c r="B1099" s="600" t="s">
        <v>457</v>
      </c>
      <c r="C1099" s="601" t="s">
        <v>208</v>
      </c>
      <c r="D1099" s="602"/>
      <c r="E1099" s="600" t="s">
        <v>6058</v>
      </c>
      <c r="F1099" s="603" t="s">
        <v>2400</v>
      </c>
      <c r="G1099" s="603" t="s">
        <v>2416</v>
      </c>
      <c r="H1099" s="603" t="s">
        <v>2414</v>
      </c>
      <c r="I1099" s="600" t="s">
        <v>10565</v>
      </c>
      <c r="J1099" s="600"/>
      <c r="K1099" s="611"/>
      <c r="L1099" s="606" t="s">
        <v>3189</v>
      </c>
      <c r="M1099" s="986"/>
      <c r="N1099" s="972"/>
      <c r="O1099" s="603"/>
      <c r="P1099" s="625"/>
      <c r="Q1099" s="625"/>
      <c r="R1099" s="600">
        <f t="shared" si="17"/>
        <v>0</v>
      </c>
      <c r="S1099" s="600"/>
      <c r="T1099" s="607" t="str">
        <f>VLOOKUP(cppm_pr[[#This Row],[Status]],'All Link_LOV'!$I$32:$K$72,2,0)</f>
        <v>Pending TP Submission</v>
      </c>
      <c r="U1099" s="607" t="s">
        <v>105</v>
      </c>
      <c r="V1099" s="603">
        <v>119</v>
      </c>
      <c r="W1099" s="607"/>
      <c r="X1099" s="603"/>
      <c r="Y1099" s="603"/>
      <c r="Z1099" s="608">
        <v>45181</v>
      </c>
      <c r="AA1099" s="603" t="s">
        <v>2413</v>
      </c>
      <c r="AB1099" s="606"/>
      <c r="AC1099" s="677"/>
      <c r="AD1099" s="603"/>
      <c r="AE1099" s="603"/>
      <c r="AF1099" s="603" t="s">
        <v>1572</v>
      </c>
      <c r="AG1099" s="603" t="s">
        <v>492</v>
      </c>
      <c r="AH1099" s="736" t="s">
        <v>10566</v>
      </c>
      <c r="AI1099" s="600" t="str">
        <f>IFERROR(VLOOKUP(cppm_pr[[#This Row],[Order Number]],SPHERE!C:CC,39,0),"")</f>
        <v/>
      </c>
      <c r="AJ1099" s="600" t="str">
        <f>IFERROR(VLOOKUP(cppm_pr[[#This Row],[Order Number]],'DC TM ONE'!B:CN,42,0),"")</f>
        <v/>
      </c>
      <c r="AK1099" s="736"/>
      <c r="AL1099" s="693"/>
      <c r="AM1099" s="603"/>
      <c r="AN1099" s="603"/>
      <c r="AO1099" s="737"/>
      <c r="AP1099" s="603"/>
      <c r="AQ1099" s="738"/>
      <c r="AR1099" s="612">
        <v>3400039225</v>
      </c>
      <c r="AS1099" s="603" t="s">
        <v>1963</v>
      </c>
      <c r="AT1099" s="738"/>
      <c r="AU1099" s="603">
        <v>277832.40999999997</v>
      </c>
      <c r="AV1099" s="603" t="s">
        <v>2417</v>
      </c>
      <c r="AW1099" s="603" t="s">
        <v>2418</v>
      </c>
      <c r="AX1099" s="603" t="s">
        <v>2419</v>
      </c>
      <c r="AY1099" s="603" t="s">
        <v>1554</v>
      </c>
      <c r="AZ1099" s="603" t="s">
        <v>1963</v>
      </c>
      <c r="BA1099" s="603" t="s">
        <v>2420</v>
      </c>
      <c r="BB1099" s="603">
        <v>3400039225</v>
      </c>
      <c r="BC1099" s="603" t="s">
        <v>2421</v>
      </c>
      <c r="BD1099" s="603">
        <v>3400038889</v>
      </c>
      <c r="BE1099" s="603" t="s">
        <v>2422</v>
      </c>
      <c r="BF1099" s="603">
        <v>3400038938</v>
      </c>
      <c r="BG1099" s="603"/>
      <c r="BH1099" s="603"/>
    </row>
    <row r="1100" spans="1:60" ht="12" customHeight="1">
      <c r="A1100" s="589">
        <v>1097</v>
      </c>
      <c r="B1100" s="589" t="s">
        <v>73</v>
      </c>
      <c r="C1100" s="590" t="s">
        <v>267</v>
      </c>
      <c r="D1100" s="591"/>
      <c r="E1100" s="842">
        <v>4902150117</v>
      </c>
      <c r="F1100" s="592" t="s">
        <v>1153</v>
      </c>
      <c r="G1100" s="592" t="s">
        <v>2424</v>
      </c>
      <c r="H1100" s="592" t="s">
        <v>1151</v>
      </c>
      <c r="I1100" s="589" t="s">
        <v>2423</v>
      </c>
      <c r="J1100" s="589"/>
      <c r="K1100" s="842">
        <v>4902150117</v>
      </c>
      <c r="L1100" s="595" t="s">
        <v>57</v>
      </c>
      <c r="M1100" s="988"/>
      <c r="N1100" s="972"/>
      <c r="O1100" s="592"/>
      <c r="P1100" s="655"/>
      <c r="Q1100" s="655"/>
      <c r="R1100" s="589">
        <f t="shared" si="17"/>
        <v>0</v>
      </c>
      <c r="S1100" s="589"/>
      <c r="T1100" s="596" t="str">
        <f>VLOOKUP(cppm_pr[[#This Row],[Status]],'All Link_LOV'!$I$32:$K$72,2,0)</f>
        <v>PO Issued</v>
      </c>
      <c r="U1100" s="596" t="s">
        <v>105</v>
      </c>
      <c r="V1100" s="592">
        <v>120</v>
      </c>
      <c r="W1100" s="596"/>
      <c r="X1100" s="592"/>
      <c r="Y1100" s="592"/>
      <c r="Z1100" s="597">
        <v>45181</v>
      </c>
      <c r="AA1100" s="592" t="s">
        <v>2333</v>
      </c>
      <c r="AB1100" s="595"/>
      <c r="AC1100" s="677"/>
      <c r="AD1100" s="592"/>
      <c r="AE1100" s="592"/>
      <c r="AF1100" s="592" t="s">
        <v>398</v>
      </c>
      <c r="AG1100" s="592" t="s">
        <v>488</v>
      </c>
      <c r="AH1100" s="612" t="s">
        <v>1150</v>
      </c>
      <c r="AI1100" s="600" t="str">
        <f>IFERROR(VLOOKUP(cppm_pr[[#This Row],[Order Number]],SPHERE!C:CC,39,0),"")</f>
        <v/>
      </c>
      <c r="AJ1100" s="600" t="str">
        <f>IFERROR(VLOOKUP(cppm_pr[[#This Row],[Order Number]],'DC TM ONE'!B:CN,42,0),"")</f>
        <v/>
      </c>
      <c r="AK1100" s="612"/>
      <c r="AL1100" s="693"/>
      <c r="AM1100" s="592"/>
      <c r="AN1100" s="592"/>
      <c r="AO1100" s="737"/>
      <c r="AP1100" s="592"/>
      <c r="AQ1100" s="735"/>
      <c r="AR1100" s="612">
        <v>3400038998</v>
      </c>
      <c r="AS1100" s="592" t="s">
        <v>2340</v>
      </c>
      <c r="AT1100" s="735"/>
      <c r="AU1100" s="592">
        <v>10000</v>
      </c>
      <c r="AV1100" s="592" t="s">
        <v>1134</v>
      </c>
      <c r="AW1100" s="592" t="s">
        <v>2338</v>
      </c>
      <c r="AX1100" s="592" t="s">
        <v>2425</v>
      </c>
      <c r="AY1100" s="592" t="s">
        <v>1554</v>
      </c>
      <c r="AZ1100" s="592" t="s">
        <v>2340</v>
      </c>
      <c r="BA1100" s="592" t="s">
        <v>2341</v>
      </c>
      <c r="BB1100" s="592">
        <v>3400038998</v>
      </c>
      <c r="BC1100" s="592" t="s">
        <v>1171</v>
      </c>
      <c r="BD1100" s="592">
        <v>3400038983</v>
      </c>
      <c r="BE1100" s="592" t="s">
        <v>1454</v>
      </c>
      <c r="BF1100" s="592">
        <v>3400038930</v>
      </c>
      <c r="BG1100" s="592"/>
      <c r="BH1100" s="592"/>
    </row>
    <row r="1101" spans="1:60" ht="12" customHeight="1">
      <c r="A1101" s="600">
        <v>1098</v>
      </c>
      <c r="B1101" s="600" t="s">
        <v>73</v>
      </c>
      <c r="C1101" s="601" t="s">
        <v>267</v>
      </c>
      <c r="D1101" s="602"/>
      <c r="E1101" s="607">
        <v>4902151830</v>
      </c>
      <c r="F1101" s="603" t="s">
        <v>2431</v>
      </c>
      <c r="G1101" s="603" t="s">
        <v>2430</v>
      </c>
      <c r="H1101" s="603" t="s">
        <v>2428</v>
      </c>
      <c r="I1101" s="600" t="s">
        <v>10567</v>
      </c>
      <c r="J1101" s="600"/>
      <c r="K1101" s="843" t="s">
        <v>10568</v>
      </c>
      <c r="L1101" s="606" t="s">
        <v>57</v>
      </c>
      <c r="M1101" s="996"/>
      <c r="N1101" s="1060"/>
      <c r="O1101" s="603"/>
      <c r="P1101" s="625"/>
      <c r="Q1101" s="625"/>
      <c r="R1101" s="600">
        <f t="shared" si="17"/>
        <v>0</v>
      </c>
      <c r="S1101" s="600"/>
      <c r="T1101" s="607" t="str">
        <f>VLOOKUP(cppm_pr[[#This Row],[Status]],'All Link_LOV'!$I$32:$K$72,2,0)</f>
        <v>PO Issued</v>
      </c>
      <c r="U1101" s="607" t="s">
        <v>105</v>
      </c>
      <c r="V1101" s="603">
        <v>121</v>
      </c>
      <c r="W1101" s="607"/>
      <c r="X1101" s="603"/>
      <c r="Y1101" s="603"/>
      <c r="Z1101" s="608">
        <v>45181</v>
      </c>
      <c r="AA1101" s="603" t="s">
        <v>2312</v>
      </c>
      <c r="AB1101" s="606"/>
      <c r="AC1101" s="767"/>
      <c r="AD1101" s="603"/>
      <c r="AE1101" s="603"/>
      <c r="AF1101" s="603" t="s">
        <v>399</v>
      </c>
      <c r="AG1101" s="603" t="s">
        <v>491</v>
      </c>
      <c r="AH1101" s="464" t="s">
        <v>2429</v>
      </c>
      <c r="AI1101" s="600" t="str">
        <f>IFERROR(VLOOKUP(cppm_pr[[#This Row],[Order Number]],SPHERE!C:CC,39,0),"")</f>
        <v/>
      </c>
      <c r="AJ1101" s="600" t="str">
        <f>IFERROR(VLOOKUP(cppm_pr[[#This Row],[Order Number]],'DC TM ONE'!B:CN,42,0),"")</f>
        <v/>
      </c>
      <c r="AK1101" s="464"/>
      <c r="AL1101" s="768"/>
      <c r="AM1101" s="603"/>
      <c r="AN1101" s="603"/>
      <c r="AO1101" s="179"/>
      <c r="AP1101" s="603"/>
      <c r="AQ1101" s="835"/>
      <c r="AR1101" s="769">
        <v>3400038983</v>
      </c>
      <c r="AS1101" s="603" t="s">
        <v>1171</v>
      </c>
      <c r="AT1101" s="835"/>
      <c r="AU1101" s="603">
        <v>3000</v>
      </c>
      <c r="AV1101" s="603" t="s">
        <v>1134</v>
      </c>
      <c r="AW1101" s="603" t="s">
        <v>2338</v>
      </c>
      <c r="AX1101" s="603" t="s">
        <v>2432</v>
      </c>
      <c r="AY1101" s="603" t="s">
        <v>1554</v>
      </c>
      <c r="AZ1101" s="603" t="s">
        <v>1171</v>
      </c>
      <c r="BA1101" s="603" t="s">
        <v>2433</v>
      </c>
      <c r="BB1101" s="603">
        <v>3400038983</v>
      </c>
      <c r="BC1101" s="603" t="s">
        <v>2434</v>
      </c>
      <c r="BD1101" s="603">
        <v>3400038722</v>
      </c>
      <c r="BE1101" s="603" t="s">
        <v>1139</v>
      </c>
      <c r="BF1101" s="603">
        <v>3400038998</v>
      </c>
      <c r="BG1101" s="603"/>
      <c r="BH1101" s="603"/>
    </row>
    <row r="1102" spans="1:60" ht="12" customHeight="1">
      <c r="A1102" s="600">
        <v>1099</v>
      </c>
      <c r="B1102" s="600" t="s">
        <v>73</v>
      </c>
      <c r="C1102" s="601" t="s">
        <v>256</v>
      </c>
      <c r="D1102" s="602"/>
      <c r="E1102" s="600" t="s">
        <v>10569</v>
      </c>
      <c r="F1102" s="603" t="s">
        <v>2438</v>
      </c>
      <c r="G1102" s="603" t="s">
        <v>2437</v>
      </c>
      <c r="H1102" s="603" t="s">
        <v>2435</v>
      </c>
      <c r="I1102" s="600"/>
      <c r="J1102" s="600"/>
      <c r="K1102" s="650"/>
      <c r="L1102" s="606" t="s">
        <v>57</v>
      </c>
      <c r="M1102" s="989"/>
      <c r="N1102" s="1060"/>
      <c r="O1102" s="603"/>
      <c r="P1102" s="625"/>
      <c r="Q1102" s="625"/>
      <c r="R1102" s="600">
        <f t="shared" si="17"/>
        <v>0</v>
      </c>
      <c r="S1102" s="600"/>
      <c r="T1102" s="607" t="str">
        <f>VLOOKUP(cppm_pr[[#This Row],[Status]],'All Link_LOV'!$I$32:$K$72,2,0)</f>
        <v>PO Issued / Not Require LOR</v>
      </c>
      <c r="U1102" s="607" t="s">
        <v>105</v>
      </c>
      <c r="V1102" s="603">
        <v>122</v>
      </c>
      <c r="W1102" s="607"/>
      <c r="X1102" s="603"/>
      <c r="Y1102" s="603"/>
      <c r="Z1102" s="608">
        <v>45181.432256944441</v>
      </c>
      <c r="AA1102" s="603" t="s">
        <v>2312</v>
      </c>
      <c r="AB1102" s="606"/>
      <c r="AC1102" s="767"/>
      <c r="AD1102" s="603"/>
      <c r="AE1102" s="603"/>
      <c r="AF1102" s="603" t="s">
        <v>399</v>
      </c>
      <c r="AG1102" s="603" t="s">
        <v>490</v>
      </c>
      <c r="AH1102" s="769" t="s">
        <v>2436</v>
      </c>
      <c r="AI1102" s="600" t="str">
        <f>IFERROR(VLOOKUP(cppm_pr[[#This Row],[Order Number]],SPHERE!C:CC,39,0),"")</f>
        <v/>
      </c>
      <c r="AJ1102" s="600" t="str">
        <f>IFERROR(VLOOKUP(cppm_pr[[#This Row],[Order Number]],'DC TM ONE'!B:CN,42,0),"")</f>
        <v/>
      </c>
      <c r="AK1102" s="769"/>
      <c r="AL1102" s="768"/>
      <c r="AM1102" s="603"/>
      <c r="AN1102" s="603"/>
      <c r="AO1102" s="179"/>
      <c r="AP1102" s="603"/>
      <c r="AQ1102" s="853"/>
      <c r="AR1102" s="769">
        <v>3400038983</v>
      </c>
      <c r="AS1102" s="603" t="s">
        <v>1171</v>
      </c>
      <c r="AT1102" s="853"/>
      <c r="AU1102" s="603">
        <v>800</v>
      </c>
      <c r="AV1102" s="603" t="s">
        <v>1147</v>
      </c>
      <c r="AW1102" s="603" t="s">
        <v>2439</v>
      </c>
      <c r="AX1102" s="603" t="s">
        <v>2440</v>
      </c>
      <c r="AY1102" s="603" t="s">
        <v>1554</v>
      </c>
      <c r="AZ1102" s="603" t="s">
        <v>1171</v>
      </c>
      <c r="BA1102" s="603" t="s">
        <v>2433</v>
      </c>
      <c r="BB1102" s="603">
        <v>3400038983</v>
      </c>
      <c r="BC1102" s="603" t="s">
        <v>1987</v>
      </c>
      <c r="BD1102" s="603">
        <v>3400038526</v>
      </c>
      <c r="BE1102" s="603" t="s">
        <v>2441</v>
      </c>
      <c r="BF1102" s="603">
        <v>3400038930</v>
      </c>
      <c r="BG1102" s="603"/>
      <c r="BH1102" s="603"/>
    </row>
    <row r="1103" spans="1:60" ht="12" customHeight="1">
      <c r="A1103" s="600">
        <v>1100</v>
      </c>
      <c r="B1103" s="600" t="s">
        <v>457</v>
      </c>
      <c r="C1103" s="601" t="s">
        <v>267</v>
      </c>
      <c r="D1103" s="602"/>
      <c r="E1103" s="600" t="s">
        <v>10570</v>
      </c>
      <c r="F1103" s="603" t="s">
        <v>2446</v>
      </c>
      <c r="G1103" s="603" t="s">
        <v>2445</v>
      </c>
      <c r="H1103" s="603" t="s">
        <v>2443</v>
      </c>
      <c r="I1103" s="600" t="s">
        <v>2442</v>
      </c>
      <c r="J1103" s="600"/>
      <c r="K1103" s="611" t="s">
        <v>10571</v>
      </c>
      <c r="L1103" s="606" t="s">
        <v>3189</v>
      </c>
      <c r="M1103" s="986"/>
      <c r="N1103" s="972"/>
      <c r="O1103" s="603"/>
      <c r="P1103" s="625"/>
      <c r="Q1103" s="625"/>
      <c r="R1103" s="600">
        <f t="shared" si="17"/>
        <v>0</v>
      </c>
      <c r="S1103" s="600"/>
      <c r="T1103" s="607" t="str">
        <f>VLOOKUP(cppm_pr[[#This Row],[Status]],'All Link_LOV'!$I$32:$K$72,2,0)</f>
        <v>PO Issued</v>
      </c>
      <c r="U1103" s="607" t="s">
        <v>105</v>
      </c>
      <c r="V1103" s="603">
        <v>123</v>
      </c>
      <c r="W1103" s="607"/>
      <c r="X1103" s="603"/>
      <c r="Y1103" s="603"/>
      <c r="Z1103" s="608">
        <v>45181.470335648148</v>
      </c>
      <c r="AA1103" s="603" t="s">
        <v>2043</v>
      </c>
      <c r="AB1103" s="606"/>
      <c r="AC1103" s="677"/>
      <c r="AD1103" s="603"/>
      <c r="AE1103" s="603"/>
      <c r="AF1103" s="603" t="s">
        <v>399</v>
      </c>
      <c r="AG1103" s="603" t="s">
        <v>491</v>
      </c>
      <c r="AH1103" s="736" t="s">
        <v>2444</v>
      </c>
      <c r="AI1103" s="600" t="str">
        <f>IFERROR(VLOOKUP(cppm_pr[[#This Row],[Order Number]],SPHERE!C:CC,39,0),"")</f>
        <v/>
      </c>
      <c r="AJ1103" s="600" t="str">
        <f>IFERROR(VLOOKUP(cppm_pr[[#This Row],[Order Number]],'DC TM ONE'!B:CN,42,0),"")</f>
        <v/>
      </c>
      <c r="AK1103" s="736"/>
      <c r="AL1103" s="693"/>
      <c r="AM1103" s="603"/>
      <c r="AN1103" s="603"/>
      <c r="AO1103" s="737"/>
      <c r="AP1103" s="603"/>
      <c r="AQ1103" s="738"/>
      <c r="AR1103" s="612">
        <v>3400039016</v>
      </c>
      <c r="AS1103" s="603" t="s">
        <v>2448</v>
      </c>
      <c r="AT1103" s="738"/>
      <c r="AU1103" s="603">
        <v>16136.95</v>
      </c>
      <c r="AV1103" s="603" t="s">
        <v>2049</v>
      </c>
      <c r="AW1103" s="603" t="s">
        <v>2050</v>
      </c>
      <c r="AX1103" s="603" t="s">
        <v>2447</v>
      </c>
      <c r="AY1103" s="603" t="s">
        <v>1554</v>
      </c>
      <c r="AZ1103" s="603" t="s">
        <v>2448</v>
      </c>
      <c r="BA1103" s="603" t="s">
        <v>2449</v>
      </c>
      <c r="BB1103" s="603">
        <v>3400039016</v>
      </c>
      <c r="BC1103" s="603" t="s">
        <v>2450</v>
      </c>
      <c r="BD1103" s="603">
        <v>3400038654</v>
      </c>
      <c r="BE1103" s="603" t="s">
        <v>2451</v>
      </c>
      <c r="BF1103" s="603">
        <v>3400038918</v>
      </c>
      <c r="BG1103" s="603"/>
      <c r="BH1103" s="603"/>
    </row>
    <row r="1104" spans="1:60" ht="12" customHeight="1">
      <c r="A1104" s="589">
        <v>1101</v>
      </c>
      <c r="B1104" s="589" t="s">
        <v>62</v>
      </c>
      <c r="C1104" s="601" t="s">
        <v>207</v>
      </c>
      <c r="D1104" s="591">
        <v>45203</v>
      </c>
      <c r="E1104" s="589" t="s">
        <v>10572</v>
      </c>
      <c r="F1104" s="592" t="s">
        <v>2456</v>
      </c>
      <c r="G1104" s="592" t="s">
        <v>2455</v>
      </c>
      <c r="H1104" s="592">
        <v>191000004665</v>
      </c>
      <c r="I1104" s="589"/>
      <c r="J1104" s="589"/>
      <c r="K1104" s="593"/>
      <c r="L1104" s="595" t="s">
        <v>51</v>
      </c>
      <c r="M1104" s="985"/>
      <c r="N1104" s="972"/>
      <c r="O1104" s="592"/>
      <c r="P1104" s="655"/>
      <c r="Q1104" s="655"/>
      <c r="R1104" s="589">
        <f t="shared" si="17"/>
        <v>0</v>
      </c>
      <c r="S1104" s="589"/>
      <c r="T1104" s="596" t="str">
        <f>VLOOKUP(cppm_pr[[#This Row],[Status]],'All Link_LOV'!$I$32:$K$72,2,0)</f>
        <v>New Request PR</v>
      </c>
      <c r="U1104" s="596" t="s">
        <v>105</v>
      </c>
      <c r="V1104" s="592">
        <v>124</v>
      </c>
      <c r="W1104" s="596"/>
      <c r="X1104" s="592"/>
      <c r="Y1104" s="592"/>
      <c r="Z1104" s="597">
        <v>45181.474050925928</v>
      </c>
      <c r="AA1104" s="592" t="s">
        <v>2453</v>
      </c>
      <c r="AB1104" s="595"/>
      <c r="AC1104" s="677"/>
      <c r="AD1104" s="592"/>
      <c r="AE1104" s="592"/>
      <c r="AF1104" s="592" t="s">
        <v>1572</v>
      </c>
      <c r="AG1104" s="592" t="s">
        <v>492</v>
      </c>
      <c r="AH1104" s="736" t="s">
        <v>2454</v>
      </c>
      <c r="AI1104" s="600" t="str">
        <f>IFERROR(VLOOKUP(cppm_pr[[#This Row],[Order Number]],SPHERE!C:CC,39,0),"")</f>
        <v/>
      </c>
      <c r="AJ1104" s="600" t="str">
        <f>IFERROR(VLOOKUP(cppm_pr[[#This Row],[Order Number]],'DC TM ONE'!B:CN,42,0),"")</f>
        <v/>
      </c>
      <c r="AK1104" s="736"/>
      <c r="AL1104" s="693"/>
      <c r="AM1104" s="592"/>
      <c r="AN1104" s="592"/>
      <c r="AO1104" s="737"/>
      <c r="AP1104" s="592"/>
      <c r="AQ1104" s="735"/>
      <c r="AR1104" s="612">
        <v>3400038638</v>
      </c>
      <c r="AS1104" s="592" t="s">
        <v>2460</v>
      </c>
      <c r="AT1104" s="735"/>
      <c r="AU1104" s="592">
        <v>20515.36</v>
      </c>
      <c r="AV1104" s="592" t="s">
        <v>2457</v>
      </c>
      <c r="AW1104" s="592" t="s">
        <v>2458</v>
      </c>
      <c r="AX1104" s="592" t="s">
        <v>2459</v>
      </c>
      <c r="AY1104" s="592" t="s">
        <v>1554</v>
      </c>
      <c r="AZ1104" s="592" t="s">
        <v>2460</v>
      </c>
      <c r="BA1104" s="592" t="s">
        <v>2461</v>
      </c>
      <c r="BB1104" s="592">
        <v>3400038638</v>
      </c>
      <c r="BC1104" s="592" t="s">
        <v>1588</v>
      </c>
      <c r="BD1104" s="592">
        <v>3400039027</v>
      </c>
      <c r="BE1104" s="592" t="s">
        <v>1389</v>
      </c>
      <c r="BF1104" s="592">
        <v>3400039035</v>
      </c>
      <c r="BG1104" s="592"/>
      <c r="BH1104" s="592"/>
    </row>
    <row r="1105" spans="1:60" ht="12" customHeight="1">
      <c r="A1105" s="600">
        <v>1102</v>
      </c>
      <c r="B1105" s="600"/>
      <c r="C1105" s="601" t="s">
        <v>250</v>
      </c>
      <c r="D1105" s="602">
        <v>45189</v>
      </c>
      <c r="E1105" s="600" t="s">
        <v>6058</v>
      </c>
      <c r="F1105" s="603" t="s">
        <v>2468</v>
      </c>
      <c r="G1105" s="603" t="s">
        <v>2467</v>
      </c>
      <c r="H1105" s="603" t="s">
        <v>2465</v>
      </c>
      <c r="I1105" s="600" t="s">
        <v>2462</v>
      </c>
      <c r="J1105" s="600"/>
      <c r="K1105" s="611"/>
      <c r="L1105" s="606" t="s">
        <v>1728</v>
      </c>
      <c r="M1105" s="986"/>
      <c r="N1105" s="1056"/>
      <c r="O1105" s="603"/>
      <c r="P1105" s="625"/>
      <c r="Q1105" s="625"/>
      <c r="R1105" s="600">
        <f t="shared" si="17"/>
        <v>0</v>
      </c>
      <c r="S1105" s="600"/>
      <c r="T1105" s="607" t="str">
        <f>VLOOKUP(cppm_pr[[#This Row],[Status]],'All Link_LOV'!$I$32:$K$72,2,0)</f>
        <v>LOR Issued</v>
      </c>
      <c r="U1105" s="607" t="s">
        <v>105</v>
      </c>
      <c r="V1105" s="603">
        <v>125</v>
      </c>
      <c r="W1105" s="607"/>
      <c r="X1105" s="603"/>
      <c r="Y1105" s="603"/>
      <c r="Z1105" s="608">
        <v>45181.489062499997</v>
      </c>
      <c r="AA1105" s="603" t="s">
        <v>2464</v>
      </c>
      <c r="AB1105" s="606">
        <v>18594</v>
      </c>
      <c r="AC1105" s="677"/>
      <c r="AD1105" s="603"/>
      <c r="AE1105" s="603"/>
      <c r="AF1105" s="603" t="s">
        <v>1572</v>
      </c>
      <c r="AG1105" s="603" t="s">
        <v>492</v>
      </c>
      <c r="AH1105" s="736" t="s">
        <v>2466</v>
      </c>
      <c r="AI1105" s="600" t="str">
        <f>IFERROR(VLOOKUP(cppm_pr[[#This Row],[Order Number]],SPHERE!C:CC,39,0),"")</f>
        <v/>
      </c>
      <c r="AJ1105" s="600" t="str">
        <f>IFERROR(VLOOKUP(cppm_pr[[#This Row],[Order Number]],'DC TM ONE'!B:CN,42,0),"")</f>
        <v/>
      </c>
      <c r="AK1105" s="736"/>
      <c r="AL1105" s="693"/>
      <c r="AM1105" s="603"/>
      <c r="AN1105" s="603"/>
      <c r="AO1105" s="737"/>
      <c r="AP1105" s="603"/>
      <c r="AQ1105" s="738"/>
      <c r="AR1105" s="612"/>
      <c r="AS1105" s="600" t="s">
        <v>2472</v>
      </c>
      <c r="AT1105" s="738"/>
      <c r="AU1105" s="603">
        <v>18593.259999999998</v>
      </c>
      <c r="AV1105" s="603" t="s">
        <v>2469</v>
      </c>
      <c r="AW1105" s="603" t="s">
        <v>2470</v>
      </c>
      <c r="AX1105" s="603" t="s">
        <v>2471</v>
      </c>
      <c r="AY1105" s="603" t="s">
        <v>1579</v>
      </c>
      <c r="AZ1105" s="603" t="s">
        <v>2472</v>
      </c>
      <c r="BA1105" s="603"/>
      <c r="BB1105" s="603"/>
      <c r="BC1105" s="603"/>
      <c r="BD1105" s="603"/>
      <c r="BE1105" s="603"/>
      <c r="BF1105" s="603"/>
      <c r="BG1105" s="603"/>
      <c r="BH1105" s="603"/>
    </row>
    <row r="1106" spans="1:60" ht="12" customHeight="1">
      <c r="A1106" s="589">
        <v>1103</v>
      </c>
      <c r="B1106" s="589" t="s">
        <v>457</v>
      </c>
      <c r="C1106" s="590" t="s">
        <v>267</v>
      </c>
      <c r="D1106" s="591"/>
      <c r="E1106" s="589" t="s">
        <v>6058</v>
      </c>
      <c r="F1106" s="592" t="s">
        <v>2477</v>
      </c>
      <c r="G1106" s="592" t="s">
        <v>2476</v>
      </c>
      <c r="H1106" s="592" t="s">
        <v>2474</v>
      </c>
      <c r="I1106" s="589" t="s">
        <v>2473</v>
      </c>
      <c r="J1106" s="589"/>
      <c r="K1106" s="593" t="s">
        <v>10573</v>
      </c>
      <c r="L1106" s="595" t="s">
        <v>3189</v>
      </c>
      <c r="M1106" s="985"/>
      <c r="N1106" s="972"/>
      <c r="O1106" s="592"/>
      <c r="P1106" s="655"/>
      <c r="Q1106" s="655"/>
      <c r="R1106" s="589">
        <f t="shared" si="17"/>
        <v>0</v>
      </c>
      <c r="S1106" s="589"/>
      <c r="T1106" s="596" t="str">
        <f>VLOOKUP(cppm_pr[[#This Row],[Status]],'All Link_LOV'!$I$32:$K$72,2,0)</f>
        <v>PO Issued</v>
      </c>
      <c r="U1106" s="596" t="s">
        <v>105</v>
      </c>
      <c r="V1106" s="592">
        <v>126</v>
      </c>
      <c r="W1106" s="596"/>
      <c r="X1106" s="592"/>
      <c r="Y1106" s="592"/>
      <c r="Z1106" s="597">
        <v>45181.504629629628</v>
      </c>
      <c r="AA1106" s="592" t="s">
        <v>2043</v>
      </c>
      <c r="AB1106" s="595"/>
      <c r="AC1106" s="677"/>
      <c r="AD1106" s="592"/>
      <c r="AE1106" s="592"/>
      <c r="AF1106" s="592" t="s">
        <v>399</v>
      </c>
      <c r="AG1106" s="592" t="s">
        <v>491</v>
      </c>
      <c r="AH1106" s="612" t="s">
        <v>2475</v>
      </c>
      <c r="AI1106" s="600" t="str">
        <f>IFERROR(VLOOKUP(cppm_pr[[#This Row],[Order Number]],SPHERE!C:CC,39,0),"")</f>
        <v/>
      </c>
      <c r="AJ1106" s="600" t="str">
        <f>IFERROR(VLOOKUP(cppm_pr[[#This Row],[Order Number]],'DC TM ONE'!B:CN,42,0),"")</f>
        <v/>
      </c>
      <c r="AK1106" s="612"/>
      <c r="AL1106" s="693"/>
      <c r="AM1106" s="592"/>
      <c r="AN1106" s="592"/>
      <c r="AO1106" s="737"/>
      <c r="AP1106" s="592"/>
      <c r="AQ1106" s="735"/>
      <c r="AR1106" s="612">
        <v>3400039039</v>
      </c>
      <c r="AS1106" s="592" t="s">
        <v>2479</v>
      </c>
      <c r="AT1106" s="735"/>
      <c r="AU1106" s="592">
        <v>6000</v>
      </c>
      <c r="AV1106" s="592" t="s">
        <v>2049</v>
      </c>
      <c r="AW1106" s="592" t="s">
        <v>2050</v>
      </c>
      <c r="AX1106" s="592" t="s">
        <v>2478</v>
      </c>
      <c r="AY1106" s="592" t="s">
        <v>1554</v>
      </c>
      <c r="AZ1106" s="592" t="s">
        <v>2479</v>
      </c>
      <c r="BA1106" s="592" t="s">
        <v>2480</v>
      </c>
      <c r="BB1106" s="592">
        <v>3400039039</v>
      </c>
      <c r="BC1106" s="592" t="s">
        <v>2481</v>
      </c>
      <c r="BD1106" s="592">
        <v>3400038983</v>
      </c>
      <c r="BE1106" s="592" t="s">
        <v>2482</v>
      </c>
      <c r="BF1106" s="592">
        <v>3400038985</v>
      </c>
      <c r="BG1106" s="592"/>
      <c r="BH1106" s="592"/>
    </row>
    <row r="1107" spans="1:60" ht="12" customHeight="1">
      <c r="A1107" s="600">
        <v>1104</v>
      </c>
      <c r="B1107" s="600" t="s">
        <v>429</v>
      </c>
      <c r="C1107" s="601" t="s">
        <v>256</v>
      </c>
      <c r="D1107" s="602"/>
      <c r="E1107" s="600" t="s">
        <v>10574</v>
      </c>
      <c r="F1107" s="603" t="s">
        <v>2488</v>
      </c>
      <c r="G1107" s="603" t="s">
        <v>2487</v>
      </c>
      <c r="H1107" s="603" t="s">
        <v>2485</v>
      </c>
      <c r="I1107" s="600"/>
      <c r="J1107" s="600"/>
      <c r="K1107" s="611"/>
      <c r="L1107" s="595" t="s">
        <v>1691</v>
      </c>
      <c r="M1107" s="986"/>
      <c r="N1107" s="972"/>
      <c r="O1107" s="603"/>
      <c r="P1107" s="625"/>
      <c r="Q1107" s="625"/>
      <c r="R1107" s="600">
        <f t="shared" si="17"/>
        <v>0</v>
      </c>
      <c r="S1107" s="600"/>
      <c r="T1107" s="607" t="str">
        <f>VLOOKUP(cppm_pr[[#This Row],[Status]],'All Link_LOV'!$I$32:$K$72,2,0)</f>
        <v>PO Issued / Not Require LOR</v>
      </c>
      <c r="U1107" s="607" t="s">
        <v>105</v>
      </c>
      <c r="V1107" s="603">
        <v>127</v>
      </c>
      <c r="W1107" s="607"/>
      <c r="X1107" s="603"/>
      <c r="Y1107" s="603"/>
      <c r="Z1107" s="608">
        <v>45181.614594907405</v>
      </c>
      <c r="AA1107" s="603" t="s">
        <v>2484</v>
      </c>
      <c r="AB1107" s="606"/>
      <c r="AC1107" s="677"/>
      <c r="AD1107" s="603"/>
      <c r="AE1107" s="603"/>
      <c r="AF1107" s="603" t="s">
        <v>399</v>
      </c>
      <c r="AG1107" s="603" t="s">
        <v>490</v>
      </c>
      <c r="AH1107" s="736" t="s">
        <v>2486</v>
      </c>
      <c r="AI1107" s="600" t="str">
        <f>IFERROR(VLOOKUP(cppm_pr[[#This Row],[Order Number]],SPHERE!C:CC,39,0),"")</f>
        <v/>
      </c>
      <c r="AJ1107" s="600" t="str">
        <f>IFERROR(VLOOKUP(cppm_pr[[#This Row],[Order Number]],'DC TM ONE'!B:CN,42,0),"")</f>
        <v/>
      </c>
      <c r="AK1107" s="736"/>
      <c r="AL1107" s="693"/>
      <c r="AM1107" s="603"/>
      <c r="AN1107" s="603"/>
      <c r="AO1107" s="737"/>
      <c r="AP1107" s="603"/>
      <c r="AQ1107" s="738"/>
      <c r="AR1107" s="612">
        <v>3400041247</v>
      </c>
      <c r="AS1107" s="603" t="s">
        <v>2492</v>
      </c>
      <c r="AT1107" s="738"/>
      <c r="AU1107" s="603">
        <v>381566.84</v>
      </c>
      <c r="AV1107" s="603" t="s">
        <v>2489</v>
      </c>
      <c r="AW1107" s="603" t="s">
        <v>2490</v>
      </c>
      <c r="AX1107" s="603" t="s">
        <v>2491</v>
      </c>
      <c r="AY1107" s="603" t="s">
        <v>1554</v>
      </c>
      <c r="AZ1107" s="603" t="s">
        <v>2492</v>
      </c>
      <c r="BA1107" s="603" t="s">
        <v>2493</v>
      </c>
      <c r="BB1107" s="603">
        <v>3400041247</v>
      </c>
      <c r="BC1107" s="603" t="s">
        <v>2353</v>
      </c>
      <c r="BD1107" s="603">
        <v>3400026332</v>
      </c>
      <c r="BE1107" s="603" t="s">
        <v>2494</v>
      </c>
      <c r="BF1107" s="603">
        <v>3400038891</v>
      </c>
      <c r="BG1107" s="603"/>
      <c r="BH1107" s="603"/>
    </row>
    <row r="1108" spans="1:60" ht="12" customHeight="1">
      <c r="A1108" s="589">
        <v>1105</v>
      </c>
      <c r="B1108" s="589" t="s">
        <v>429</v>
      </c>
      <c r="C1108" s="590" t="s">
        <v>256</v>
      </c>
      <c r="D1108" s="591"/>
      <c r="E1108" s="589" t="s">
        <v>10574</v>
      </c>
      <c r="F1108" s="592" t="s">
        <v>2498</v>
      </c>
      <c r="G1108" s="592" t="s">
        <v>2497</v>
      </c>
      <c r="H1108" s="592" t="s">
        <v>2495</v>
      </c>
      <c r="I1108" s="589"/>
      <c r="J1108" s="589"/>
      <c r="K1108" s="593"/>
      <c r="L1108" s="595" t="s">
        <v>1691</v>
      </c>
      <c r="M1108" s="985"/>
      <c r="N1108" s="972"/>
      <c r="O1108" s="592"/>
      <c r="P1108" s="655"/>
      <c r="Q1108" s="655"/>
      <c r="R1108" s="589">
        <f t="shared" si="17"/>
        <v>0</v>
      </c>
      <c r="S1108" s="589"/>
      <c r="T1108" s="596" t="str">
        <f>VLOOKUP(cppm_pr[[#This Row],[Status]],'All Link_LOV'!$I$32:$K$72,2,0)</f>
        <v>PO Issued / Not Require LOR</v>
      </c>
      <c r="U1108" s="596" t="s">
        <v>105</v>
      </c>
      <c r="V1108" s="592">
        <v>128</v>
      </c>
      <c r="W1108" s="596"/>
      <c r="X1108" s="592"/>
      <c r="Y1108" s="592"/>
      <c r="Z1108" s="597">
        <v>45181.630960648145</v>
      </c>
      <c r="AA1108" s="592" t="s">
        <v>2484</v>
      </c>
      <c r="AB1108" s="595"/>
      <c r="AC1108" s="677"/>
      <c r="AD1108" s="592"/>
      <c r="AE1108" s="592"/>
      <c r="AF1108" s="592" t="s">
        <v>399</v>
      </c>
      <c r="AG1108" s="592" t="s">
        <v>490</v>
      </c>
      <c r="AH1108" s="612" t="s">
        <v>2496</v>
      </c>
      <c r="AI1108" s="600" t="str">
        <f>IFERROR(VLOOKUP(cppm_pr[[#This Row],[Order Number]],SPHERE!C:CC,39,0),"")</f>
        <v/>
      </c>
      <c r="AJ1108" s="600" t="str">
        <f>IFERROR(VLOOKUP(cppm_pr[[#This Row],[Order Number]],'DC TM ONE'!B:CN,42,0),"")</f>
        <v/>
      </c>
      <c r="AK1108" s="612"/>
      <c r="AL1108" s="693"/>
      <c r="AM1108" s="592"/>
      <c r="AN1108" s="592"/>
      <c r="AO1108" s="737"/>
      <c r="AP1108" s="592"/>
      <c r="AQ1108" s="735"/>
      <c r="AR1108" s="612">
        <v>3400038574</v>
      </c>
      <c r="AS1108" s="592" t="s">
        <v>2501</v>
      </c>
      <c r="AT1108" s="735"/>
      <c r="AU1108" s="592">
        <v>175111.67999999999</v>
      </c>
      <c r="AV1108" s="592" t="s">
        <v>2489</v>
      </c>
      <c r="AW1108" s="592" t="s">
        <v>2499</v>
      </c>
      <c r="AX1108" s="592" t="s">
        <v>2500</v>
      </c>
      <c r="AY1108" s="592" t="s">
        <v>1554</v>
      </c>
      <c r="AZ1108" s="592" t="s">
        <v>2501</v>
      </c>
      <c r="BA1108" s="592" t="s">
        <v>2502</v>
      </c>
      <c r="BB1108" s="592">
        <v>3400038574</v>
      </c>
      <c r="BC1108" s="592" t="s">
        <v>2503</v>
      </c>
      <c r="BD1108" s="592">
        <v>3400038538</v>
      </c>
      <c r="BE1108" s="592" t="s">
        <v>2353</v>
      </c>
      <c r="BF1108" s="592">
        <v>3400026332</v>
      </c>
      <c r="BG1108" s="592"/>
      <c r="BH1108" s="592"/>
    </row>
    <row r="1109" spans="1:60" ht="12" customHeight="1">
      <c r="A1109" s="600">
        <v>1106</v>
      </c>
      <c r="B1109" s="600" t="s">
        <v>73</v>
      </c>
      <c r="C1109" s="601" t="s">
        <v>254</v>
      </c>
      <c r="D1109" s="602"/>
      <c r="E1109" s="607">
        <v>4902148080</v>
      </c>
      <c r="F1109" s="603" t="s">
        <v>2507</v>
      </c>
      <c r="G1109" s="603" t="s">
        <v>2506</v>
      </c>
      <c r="H1109" s="603" t="s">
        <v>2504</v>
      </c>
      <c r="I1109" s="600" t="s">
        <v>6246</v>
      </c>
      <c r="J1109" s="600"/>
      <c r="K1109" s="607">
        <v>4902148080</v>
      </c>
      <c r="L1109" s="606" t="s">
        <v>57</v>
      </c>
      <c r="M1109" s="12"/>
      <c r="N1109" s="972"/>
      <c r="O1109" s="603"/>
      <c r="P1109" s="625"/>
      <c r="Q1109" s="625"/>
      <c r="R1109" s="600">
        <f t="shared" si="17"/>
        <v>0</v>
      </c>
      <c r="S1109" s="600"/>
      <c r="T1109" s="607" t="str">
        <f>VLOOKUP(cppm_pr[[#This Row],[Status]],'All Link_LOV'!$I$32:$K$72,2,0)</f>
        <v>PO Issued</v>
      </c>
      <c r="U1109" s="607" t="s">
        <v>105</v>
      </c>
      <c r="V1109" s="603">
        <v>129</v>
      </c>
      <c r="W1109" s="607"/>
      <c r="X1109" s="603"/>
      <c r="Y1109" s="603"/>
      <c r="Z1109" s="608">
        <v>45181.651284722226</v>
      </c>
      <c r="AA1109" s="603" t="s">
        <v>2312</v>
      </c>
      <c r="AB1109" s="606"/>
      <c r="AC1109" s="677"/>
      <c r="AD1109" s="603"/>
      <c r="AE1109" s="603"/>
      <c r="AF1109" s="603" t="s">
        <v>399</v>
      </c>
      <c r="AG1109" s="603" t="s">
        <v>490</v>
      </c>
      <c r="AH1109" s="736" t="s">
        <v>2505</v>
      </c>
      <c r="AI1109" s="600" t="str">
        <f>IFERROR(VLOOKUP(cppm_pr[[#This Row],[Order Number]],SPHERE!C:CC,39,0),"")</f>
        <v/>
      </c>
      <c r="AJ1109" s="600" t="str">
        <f>IFERROR(VLOOKUP(cppm_pr[[#This Row],[Order Number]],'DC TM ONE'!B:CN,42,0),"")</f>
        <v/>
      </c>
      <c r="AK1109" s="736"/>
      <c r="AL1109" s="693"/>
      <c r="AM1109" s="603"/>
      <c r="AN1109" s="603"/>
      <c r="AO1109" s="737"/>
      <c r="AP1109" s="603"/>
      <c r="AQ1109" s="738"/>
      <c r="AR1109" s="612">
        <v>3400039855</v>
      </c>
      <c r="AS1109" s="603" t="s">
        <v>2510</v>
      </c>
      <c r="AT1109" s="738"/>
      <c r="AU1109" s="603">
        <v>2500</v>
      </c>
      <c r="AV1109" s="603" t="s">
        <v>1134</v>
      </c>
      <c r="AW1109" s="603" t="s">
        <v>2508</v>
      </c>
      <c r="AX1109" s="603" t="s">
        <v>2509</v>
      </c>
      <c r="AY1109" s="603" t="s">
        <v>1554</v>
      </c>
      <c r="AZ1109" s="603" t="s">
        <v>2510</v>
      </c>
      <c r="BA1109" s="603" t="s">
        <v>2511</v>
      </c>
      <c r="BB1109" s="603">
        <v>3400039855</v>
      </c>
      <c r="BC1109" s="603" t="s">
        <v>2077</v>
      </c>
      <c r="BD1109" s="603" t="s">
        <v>2077</v>
      </c>
      <c r="BE1109" s="603" t="s">
        <v>2077</v>
      </c>
      <c r="BF1109" s="603" t="s">
        <v>2077</v>
      </c>
      <c r="BG1109" s="603"/>
      <c r="BH1109" s="603"/>
    </row>
    <row r="1110" spans="1:60" ht="12" customHeight="1">
      <c r="A1110" s="589">
        <v>1107</v>
      </c>
      <c r="B1110" s="589" t="s">
        <v>73</v>
      </c>
      <c r="C1110" s="590" t="s">
        <v>256</v>
      </c>
      <c r="D1110" s="591"/>
      <c r="E1110" s="589" t="s">
        <v>10575</v>
      </c>
      <c r="F1110" s="592" t="s">
        <v>2517</v>
      </c>
      <c r="G1110" s="592" t="s">
        <v>2516</v>
      </c>
      <c r="H1110" s="592" t="s">
        <v>2514</v>
      </c>
      <c r="I1110" s="589" t="s">
        <v>2512</v>
      </c>
      <c r="J1110" s="589"/>
      <c r="K1110" s="626"/>
      <c r="L1110" s="595" t="s">
        <v>57</v>
      </c>
      <c r="M1110" s="987"/>
      <c r="N1110" s="972"/>
      <c r="O1110" s="592"/>
      <c r="P1110" s="655"/>
      <c r="Q1110" s="655"/>
      <c r="R1110" s="589">
        <f t="shared" si="17"/>
        <v>0</v>
      </c>
      <c r="S1110" s="589"/>
      <c r="T1110" s="596" t="str">
        <f>VLOOKUP(cppm_pr[[#This Row],[Status]],'All Link_LOV'!$I$32:$K$72,2,0)</f>
        <v>PO Issued / Not Require LOR</v>
      </c>
      <c r="U1110" s="596" t="s">
        <v>105</v>
      </c>
      <c r="V1110" s="592">
        <v>130</v>
      </c>
      <c r="W1110" s="596"/>
      <c r="X1110" s="592"/>
      <c r="Y1110" s="592"/>
      <c r="Z1110" s="597">
        <v>45181.702106481483</v>
      </c>
      <c r="AA1110" s="592" t="s">
        <v>2312</v>
      </c>
      <c r="AB1110" s="595"/>
      <c r="AC1110" s="677"/>
      <c r="AD1110" s="592"/>
      <c r="AE1110" s="592"/>
      <c r="AF1110" s="592" t="s">
        <v>399</v>
      </c>
      <c r="AG1110" s="592" t="s">
        <v>491</v>
      </c>
      <c r="AH1110" s="612" t="s">
        <v>2515</v>
      </c>
      <c r="AI1110" s="600" t="str">
        <f>IFERROR(VLOOKUP(cppm_pr[[#This Row],[Order Number]],SPHERE!C:CC,39,0),"")</f>
        <v/>
      </c>
      <c r="AJ1110" s="600" t="str">
        <f>IFERROR(VLOOKUP(cppm_pr[[#This Row],[Order Number]],'DC TM ONE'!B:CN,42,0),"")</f>
        <v/>
      </c>
      <c r="AK1110" s="612"/>
      <c r="AL1110" s="693"/>
      <c r="AM1110" s="592"/>
      <c r="AN1110" s="592"/>
      <c r="AO1110" s="737"/>
      <c r="AP1110" s="592"/>
      <c r="AQ1110" s="735"/>
      <c r="AR1110" s="612">
        <v>3400038811</v>
      </c>
      <c r="AS1110" s="592" t="s">
        <v>2519</v>
      </c>
      <c r="AT1110" s="735"/>
      <c r="AU1110" s="592">
        <v>4000</v>
      </c>
      <c r="AV1110" s="592" t="s">
        <v>1134</v>
      </c>
      <c r="AW1110" s="592" t="s">
        <v>2338</v>
      </c>
      <c r="AX1110" s="592" t="s">
        <v>2518</v>
      </c>
      <c r="AY1110" s="592" t="s">
        <v>1554</v>
      </c>
      <c r="AZ1110" s="592" t="s">
        <v>2519</v>
      </c>
      <c r="BA1110" s="592" t="s">
        <v>2433</v>
      </c>
      <c r="BB1110" s="592">
        <v>3400038811</v>
      </c>
      <c r="BC1110" s="592" t="s">
        <v>2510</v>
      </c>
      <c r="BD1110" s="592">
        <v>3400039855</v>
      </c>
      <c r="BE1110" s="592" t="s">
        <v>1171</v>
      </c>
      <c r="BF1110" s="592">
        <v>3400038983</v>
      </c>
      <c r="BG1110" s="592"/>
      <c r="BH1110" s="592"/>
    </row>
    <row r="1111" spans="1:60" ht="12" customHeight="1">
      <c r="A1111" s="600">
        <v>1108</v>
      </c>
      <c r="B1111" s="600" t="s">
        <v>62</v>
      </c>
      <c r="C1111" s="601" t="s">
        <v>267</v>
      </c>
      <c r="D1111" s="602"/>
      <c r="E1111" s="600" t="s">
        <v>7048</v>
      </c>
      <c r="F1111" s="603" t="s">
        <v>2524</v>
      </c>
      <c r="G1111" s="603" t="s">
        <v>2523</v>
      </c>
      <c r="H1111" s="603" t="s">
        <v>2521</v>
      </c>
      <c r="I1111" s="600" t="s">
        <v>2520</v>
      </c>
      <c r="J1111" s="600"/>
      <c r="K1111" s="611"/>
      <c r="L1111" s="606" t="s">
        <v>10506</v>
      </c>
      <c r="M1111" s="986"/>
      <c r="N1111" s="972"/>
      <c r="O1111" s="603"/>
      <c r="P1111" s="625"/>
      <c r="Q1111" s="625"/>
      <c r="R1111" s="600">
        <f t="shared" si="17"/>
        <v>0</v>
      </c>
      <c r="S1111" s="600"/>
      <c r="T1111" s="607" t="str">
        <f>VLOOKUP(cppm_pr[[#This Row],[Status]],'All Link_LOV'!$I$32:$K$72,2,0)</f>
        <v>PO Issued</v>
      </c>
      <c r="U1111" s="607" t="s">
        <v>105</v>
      </c>
      <c r="V1111" s="603">
        <v>131</v>
      </c>
      <c r="W1111" s="607"/>
      <c r="X1111" s="603"/>
      <c r="Y1111" s="603"/>
      <c r="Z1111" s="608">
        <v>45182.413356481484</v>
      </c>
      <c r="AA1111" s="603" t="s">
        <v>1895</v>
      </c>
      <c r="AB1111" s="606"/>
      <c r="AC1111" s="677"/>
      <c r="AD1111" s="603"/>
      <c r="AE1111" s="603"/>
      <c r="AF1111" s="603" t="s">
        <v>399</v>
      </c>
      <c r="AG1111" s="603" t="s">
        <v>490</v>
      </c>
      <c r="AH1111" s="736" t="s">
        <v>2522</v>
      </c>
      <c r="AI1111" s="600" t="str">
        <f>IFERROR(VLOOKUP(cppm_pr[[#This Row],[Order Number]],SPHERE!C:CC,39,0),"")</f>
        <v/>
      </c>
      <c r="AJ1111" s="600" t="str">
        <f>IFERROR(VLOOKUP(cppm_pr[[#This Row],[Order Number]],'DC TM ONE'!B:CN,42,0),"")</f>
        <v/>
      </c>
      <c r="AK1111" s="736"/>
      <c r="AL1111" s="693"/>
      <c r="AM1111" s="603"/>
      <c r="AN1111" s="603"/>
      <c r="AO1111" s="737"/>
      <c r="AP1111" s="603"/>
      <c r="AQ1111" s="738"/>
      <c r="AR1111" s="612">
        <v>3400038793</v>
      </c>
      <c r="AS1111" s="603" t="s">
        <v>2528</v>
      </c>
      <c r="AT1111" s="738"/>
      <c r="AU1111" s="603">
        <v>560</v>
      </c>
      <c r="AV1111" s="603" t="s">
        <v>2525</v>
      </c>
      <c r="AW1111" s="603" t="s">
        <v>2526</v>
      </c>
      <c r="AX1111" s="603" t="s">
        <v>2527</v>
      </c>
      <c r="AY1111" s="603" t="s">
        <v>1554</v>
      </c>
      <c r="AZ1111" s="603" t="s">
        <v>2528</v>
      </c>
      <c r="BA1111" s="603" t="s">
        <v>2529</v>
      </c>
      <c r="BB1111" s="603">
        <v>3400038793</v>
      </c>
      <c r="BC1111" s="603" t="s">
        <v>2528</v>
      </c>
      <c r="BD1111" s="603">
        <v>3400038793</v>
      </c>
      <c r="BE1111" s="603" t="s">
        <v>2528</v>
      </c>
      <c r="BF1111" s="603">
        <v>3400038793</v>
      </c>
      <c r="BG1111" s="603"/>
      <c r="BH1111" s="603"/>
    </row>
    <row r="1112" spans="1:60" ht="12" customHeight="1">
      <c r="A1112" s="589">
        <v>1109</v>
      </c>
      <c r="B1112" s="589" t="s">
        <v>72</v>
      </c>
      <c r="C1112" s="590" t="s">
        <v>269</v>
      </c>
      <c r="D1112" s="602">
        <v>45208</v>
      </c>
      <c r="E1112" s="589" t="s">
        <v>10576</v>
      </c>
      <c r="F1112" s="592" t="s">
        <v>2533</v>
      </c>
      <c r="G1112" s="592" t="s">
        <v>2532</v>
      </c>
      <c r="H1112" s="592" t="s">
        <v>2530</v>
      </c>
      <c r="I1112" s="589"/>
      <c r="J1112" s="589"/>
      <c r="K1112" s="593"/>
      <c r="L1112" s="595" t="s">
        <v>52</v>
      </c>
      <c r="M1112" s="985"/>
      <c r="N1112" s="972"/>
      <c r="O1112" s="592"/>
      <c r="P1112" s="655"/>
      <c r="Q1112" s="655"/>
      <c r="R1112" s="589">
        <f t="shared" si="17"/>
        <v>0</v>
      </c>
      <c r="S1112" s="589"/>
      <c r="T1112" s="596" t="str">
        <f>VLOOKUP(cppm_pr[[#This Row],[Status]],'All Link_LOV'!$I$32:$K$72,2,0)</f>
        <v>Insufficient Budget</v>
      </c>
      <c r="U1112" s="596" t="s">
        <v>105</v>
      </c>
      <c r="V1112" s="592">
        <v>132</v>
      </c>
      <c r="W1112" s="596"/>
      <c r="X1112" s="592"/>
      <c r="Y1112" s="592"/>
      <c r="Z1112" s="597">
        <v>45182.483969907407</v>
      </c>
      <c r="AA1112" s="592" t="s">
        <v>2256</v>
      </c>
      <c r="AB1112" s="595"/>
      <c r="AC1112" s="677"/>
      <c r="AD1112" s="592"/>
      <c r="AE1112" s="592"/>
      <c r="AF1112" s="592" t="s">
        <v>397</v>
      </c>
      <c r="AG1112" s="592" t="s">
        <v>501</v>
      </c>
      <c r="AH1112" s="612" t="s">
        <v>2531</v>
      </c>
      <c r="AI1112" s="600" t="str">
        <f>IFERROR(VLOOKUP(cppm_pr[[#This Row],[Order Number]],SPHERE!C:CC,39,0),"")</f>
        <v/>
      </c>
      <c r="AJ1112" s="600" t="str">
        <f>IFERROR(VLOOKUP(cppm_pr[[#This Row],[Order Number]],'DC TM ONE'!B:CN,42,0),"")</f>
        <v/>
      </c>
      <c r="AK1112" s="612"/>
      <c r="AL1112" s="693"/>
      <c r="AM1112" s="592"/>
      <c r="AN1112" s="592"/>
      <c r="AO1112" s="737"/>
      <c r="AP1112" s="592"/>
      <c r="AQ1112" s="735"/>
      <c r="AR1112" s="612">
        <v>3400039014</v>
      </c>
      <c r="AS1112" s="592" t="s">
        <v>2537</v>
      </c>
      <c r="AT1112" s="735"/>
      <c r="AU1112" s="592">
        <v>4000</v>
      </c>
      <c r="AV1112" s="592" t="s">
        <v>2534</v>
      </c>
      <c r="AW1112" s="592" t="s">
        <v>2535</v>
      </c>
      <c r="AX1112" s="592" t="s">
        <v>2536</v>
      </c>
      <c r="AY1112" s="592" t="s">
        <v>1554</v>
      </c>
      <c r="AZ1112" s="592" t="s">
        <v>2537</v>
      </c>
      <c r="BA1112" s="592" t="s">
        <v>2538</v>
      </c>
      <c r="BB1112" s="592">
        <v>3400039014</v>
      </c>
      <c r="BC1112" s="592" t="s">
        <v>2539</v>
      </c>
      <c r="BD1112" s="592">
        <v>3400038752</v>
      </c>
      <c r="BE1112" s="592" t="s">
        <v>2540</v>
      </c>
      <c r="BF1112" s="592">
        <v>3400038969</v>
      </c>
      <c r="BG1112" s="592"/>
      <c r="BH1112" s="592"/>
    </row>
    <row r="1113" spans="1:60" ht="12" customHeight="1">
      <c r="A1113" s="600">
        <v>1110</v>
      </c>
      <c r="B1113" s="600" t="s">
        <v>72</v>
      </c>
      <c r="C1113" s="601" t="s">
        <v>254</v>
      </c>
      <c r="D1113" s="602"/>
      <c r="E1113" s="600" t="s">
        <v>3375</v>
      </c>
      <c r="F1113" s="603" t="s">
        <v>2546</v>
      </c>
      <c r="G1113" s="603" t="s">
        <v>2545</v>
      </c>
      <c r="H1113" s="603" t="s">
        <v>2543</v>
      </c>
      <c r="I1113" s="600" t="s">
        <v>2541</v>
      </c>
      <c r="J1113" s="600"/>
      <c r="K1113" s="611"/>
      <c r="L1113" s="606" t="s">
        <v>52</v>
      </c>
      <c r="M1113" s="986"/>
      <c r="N1113" s="972"/>
      <c r="O1113" s="603"/>
      <c r="P1113" s="625"/>
      <c r="Q1113" s="625"/>
      <c r="R1113" s="600">
        <f t="shared" si="17"/>
        <v>0</v>
      </c>
      <c r="S1113" s="600"/>
      <c r="T1113" s="607" t="str">
        <f>VLOOKUP(cppm_pr[[#This Row],[Status]],'All Link_LOV'!$I$32:$K$72,2,0)</f>
        <v>PO Issued</v>
      </c>
      <c r="U1113" s="607" t="s">
        <v>105</v>
      </c>
      <c r="V1113" s="603">
        <v>133</v>
      </c>
      <c r="W1113" s="607"/>
      <c r="X1113" s="603"/>
      <c r="Y1113" s="603"/>
      <c r="Z1113" s="608">
        <v>45182.497071759259</v>
      </c>
      <c r="AA1113" s="603" t="s">
        <v>2542</v>
      </c>
      <c r="AB1113" s="606"/>
      <c r="AC1113" s="677"/>
      <c r="AD1113" s="603"/>
      <c r="AE1113" s="603"/>
      <c r="AF1113" s="603" t="s">
        <v>397</v>
      </c>
      <c r="AG1113" s="603" t="s">
        <v>492</v>
      </c>
      <c r="AH1113" s="736" t="s">
        <v>2544</v>
      </c>
      <c r="AI1113" s="600" t="str">
        <f>IFERROR(VLOOKUP(cppm_pr[[#This Row],[Order Number]],SPHERE!C:CC,39,0),"")</f>
        <v/>
      </c>
      <c r="AJ1113" s="600" t="str">
        <f>IFERROR(VLOOKUP(cppm_pr[[#This Row],[Order Number]],'DC TM ONE'!B:CN,42,0),"")</f>
        <v/>
      </c>
      <c r="AK1113" s="736"/>
      <c r="AL1113" s="693"/>
      <c r="AM1113" s="603"/>
      <c r="AN1113" s="603"/>
      <c r="AO1113" s="737"/>
      <c r="AP1113" s="603"/>
      <c r="AQ1113" s="738"/>
      <c r="AR1113" s="612">
        <v>3400038918</v>
      </c>
      <c r="AS1113" s="603" t="s">
        <v>2550</v>
      </c>
      <c r="AT1113" s="738"/>
      <c r="AU1113" s="603">
        <v>86415.73</v>
      </c>
      <c r="AV1113" s="603" t="s">
        <v>2547</v>
      </c>
      <c r="AW1113" s="603" t="s">
        <v>2548</v>
      </c>
      <c r="AX1113" s="603" t="s">
        <v>2549</v>
      </c>
      <c r="AY1113" s="603" t="s">
        <v>1554</v>
      </c>
      <c r="AZ1113" s="603" t="s">
        <v>2550</v>
      </c>
      <c r="BA1113" s="603" t="s">
        <v>2551</v>
      </c>
      <c r="BB1113" s="603">
        <v>3400038918</v>
      </c>
      <c r="BC1113" s="603" t="s">
        <v>2552</v>
      </c>
      <c r="BD1113" s="603">
        <v>3400038983</v>
      </c>
      <c r="BE1113" s="603" t="s">
        <v>2553</v>
      </c>
      <c r="BF1113" s="603">
        <v>3400038795</v>
      </c>
      <c r="BG1113" s="603"/>
      <c r="BH1113" s="603"/>
    </row>
    <row r="1114" spans="1:60" ht="12" customHeight="1">
      <c r="A1114" s="589">
        <v>1111</v>
      </c>
      <c r="B1114" s="589" t="s">
        <v>72</v>
      </c>
      <c r="C1114" s="590" t="s">
        <v>254</v>
      </c>
      <c r="D1114" s="591">
        <v>45194</v>
      </c>
      <c r="E1114" s="589" t="s">
        <v>10577</v>
      </c>
      <c r="F1114" s="592" t="s">
        <v>2559</v>
      </c>
      <c r="G1114" s="592" t="s">
        <v>2558</v>
      </c>
      <c r="H1114" s="592" t="s">
        <v>2556</v>
      </c>
      <c r="I1114" s="589" t="s">
        <v>2554</v>
      </c>
      <c r="J1114" s="589"/>
      <c r="K1114" s="593"/>
      <c r="L1114" s="595" t="s">
        <v>52</v>
      </c>
      <c r="M1114" s="985"/>
      <c r="N1114" s="972"/>
      <c r="O1114" s="592"/>
      <c r="P1114" s="655"/>
      <c r="Q1114" s="655"/>
      <c r="R1114" s="589">
        <f t="shared" si="17"/>
        <v>0</v>
      </c>
      <c r="S1114" s="589"/>
      <c r="T1114" s="596" t="str">
        <f>VLOOKUP(cppm_pr[[#This Row],[Status]],'All Link_LOV'!$I$32:$K$72,2,0)</f>
        <v>PO Issued</v>
      </c>
      <c r="U1114" s="596" t="s">
        <v>105</v>
      </c>
      <c r="V1114" s="592">
        <v>134</v>
      </c>
      <c r="W1114" s="596"/>
      <c r="X1114" s="592"/>
      <c r="Y1114" s="592"/>
      <c r="Z1114" s="597">
        <v>45182.520601851851</v>
      </c>
      <c r="AA1114" s="592" t="s">
        <v>2555</v>
      </c>
      <c r="AB1114" s="595"/>
      <c r="AC1114" s="677"/>
      <c r="AD1114" s="592"/>
      <c r="AE1114" s="592"/>
      <c r="AF1114" s="592" t="s">
        <v>398</v>
      </c>
      <c r="AG1114" s="592" t="s">
        <v>488</v>
      </c>
      <c r="AH1114" s="612" t="s">
        <v>2557</v>
      </c>
      <c r="AI1114" s="600" t="str">
        <f>IFERROR(VLOOKUP(cppm_pr[[#This Row],[Order Number]],SPHERE!C:CC,39,0),"")</f>
        <v/>
      </c>
      <c r="AJ1114" s="600" t="str">
        <f>IFERROR(VLOOKUP(cppm_pr[[#This Row],[Order Number]],'DC TM ONE'!B:CN,42,0),"")</f>
        <v/>
      </c>
      <c r="AK1114" s="612"/>
      <c r="AL1114" s="693"/>
      <c r="AM1114" s="592"/>
      <c r="AN1114" s="592"/>
      <c r="AO1114" s="737"/>
      <c r="AP1114" s="592"/>
      <c r="AQ1114" s="735"/>
      <c r="AR1114" s="612">
        <v>3400038486</v>
      </c>
      <c r="AS1114" s="592" t="s">
        <v>2562</v>
      </c>
      <c r="AT1114" s="735"/>
      <c r="AU1114" s="592">
        <v>5000</v>
      </c>
      <c r="AV1114" s="592">
        <v>5000</v>
      </c>
      <c r="AW1114" s="592" t="s">
        <v>2560</v>
      </c>
      <c r="AX1114" s="592" t="s">
        <v>2561</v>
      </c>
      <c r="AY1114" s="592" t="s">
        <v>1554</v>
      </c>
      <c r="AZ1114" s="592" t="s">
        <v>2562</v>
      </c>
      <c r="BA1114" s="592" t="s">
        <v>2563</v>
      </c>
      <c r="BB1114" s="592">
        <v>3400038486</v>
      </c>
      <c r="BC1114" s="592" t="s">
        <v>2540</v>
      </c>
      <c r="BD1114" s="592">
        <v>3400038969</v>
      </c>
      <c r="BE1114" s="592" t="s">
        <v>2539</v>
      </c>
      <c r="BF1114" s="592">
        <v>3400038752</v>
      </c>
      <c r="BG1114" s="592"/>
      <c r="BH1114" s="592"/>
    </row>
    <row r="1115" spans="1:60" ht="12" customHeight="1">
      <c r="A1115" s="600">
        <v>1112</v>
      </c>
      <c r="B1115" s="600" t="s">
        <v>429</v>
      </c>
      <c r="C1115" s="601" t="s">
        <v>256</v>
      </c>
      <c r="D1115" s="602"/>
      <c r="E1115" s="600" t="s">
        <v>10574</v>
      </c>
      <c r="F1115" s="603" t="s">
        <v>2567</v>
      </c>
      <c r="G1115" s="603" t="s">
        <v>2566</v>
      </c>
      <c r="H1115" s="603" t="s">
        <v>2564</v>
      </c>
      <c r="I1115" s="600"/>
      <c r="J1115" s="600"/>
      <c r="K1115" s="611"/>
      <c r="L1115" s="595" t="s">
        <v>1691</v>
      </c>
      <c r="M1115" s="986"/>
      <c r="N1115" s="972"/>
      <c r="O1115" s="603"/>
      <c r="P1115" s="625"/>
      <c r="Q1115" s="625"/>
      <c r="R1115" s="600">
        <f t="shared" si="17"/>
        <v>0</v>
      </c>
      <c r="S1115" s="600"/>
      <c r="T1115" s="607" t="str">
        <f>VLOOKUP(cppm_pr[[#This Row],[Status]],'All Link_LOV'!$I$32:$K$72,2,0)</f>
        <v>PO Issued / Not Require LOR</v>
      </c>
      <c r="U1115" s="607" t="s">
        <v>105</v>
      </c>
      <c r="V1115" s="603">
        <v>135</v>
      </c>
      <c r="W1115" s="607"/>
      <c r="X1115" s="603"/>
      <c r="Y1115" s="603"/>
      <c r="Z1115" s="608">
        <v>45182.522499999999</v>
      </c>
      <c r="AA1115" s="603" t="s">
        <v>2484</v>
      </c>
      <c r="AB1115" s="606"/>
      <c r="AC1115" s="677"/>
      <c r="AD1115" s="603"/>
      <c r="AE1115" s="603"/>
      <c r="AF1115" s="603" t="s">
        <v>399</v>
      </c>
      <c r="AG1115" s="603" t="s">
        <v>490</v>
      </c>
      <c r="AH1115" s="736" t="s">
        <v>2565</v>
      </c>
      <c r="AI1115" s="600" t="str">
        <f>IFERROR(VLOOKUP(cppm_pr[[#This Row],[Order Number]],SPHERE!C:CC,39,0),"")</f>
        <v/>
      </c>
      <c r="AJ1115" s="600" t="str">
        <f>IFERROR(VLOOKUP(cppm_pr[[#This Row],[Order Number]],'DC TM ONE'!B:CN,42,0),"")</f>
        <v/>
      </c>
      <c r="AK1115" s="736"/>
      <c r="AL1115" s="693"/>
      <c r="AM1115" s="603"/>
      <c r="AN1115" s="603"/>
      <c r="AO1115" s="737"/>
      <c r="AP1115" s="603"/>
      <c r="AQ1115" s="738"/>
      <c r="AR1115" s="612">
        <v>3400038891</v>
      </c>
      <c r="AS1115" s="603" t="s">
        <v>2494</v>
      </c>
      <c r="AT1115" s="738"/>
      <c r="AU1115" s="603">
        <v>158205.57999999999</v>
      </c>
      <c r="AV1115" s="603" t="s">
        <v>2489</v>
      </c>
      <c r="AW1115" s="603" t="s">
        <v>2568</v>
      </c>
      <c r="AX1115" s="603" t="s">
        <v>2569</v>
      </c>
      <c r="AY1115" s="603" t="s">
        <v>1554</v>
      </c>
      <c r="AZ1115" s="603" t="s">
        <v>2494</v>
      </c>
      <c r="BA1115" s="603" t="s">
        <v>2570</v>
      </c>
      <c r="BB1115" s="603">
        <v>3400038891</v>
      </c>
      <c r="BC1115" s="603" t="s">
        <v>2571</v>
      </c>
      <c r="BD1115" s="603">
        <v>3400038944</v>
      </c>
      <c r="BE1115" s="603" t="s">
        <v>2353</v>
      </c>
      <c r="BF1115" s="603">
        <v>3400026332</v>
      </c>
      <c r="BG1115" s="603"/>
      <c r="BH1115" s="603"/>
    </row>
    <row r="1116" spans="1:60" ht="12" customHeight="1">
      <c r="A1116" s="589">
        <v>1113</v>
      </c>
      <c r="B1116" s="589" t="s">
        <v>79</v>
      </c>
      <c r="C1116" s="590" t="s">
        <v>254</v>
      </c>
      <c r="D1116" s="591"/>
      <c r="E1116" s="589" t="s">
        <v>10578</v>
      </c>
      <c r="F1116" s="592" t="s">
        <v>2575</v>
      </c>
      <c r="G1116" s="592" t="s">
        <v>2574</v>
      </c>
      <c r="H1116" s="592" t="s">
        <v>2572</v>
      </c>
      <c r="I1116" s="589"/>
      <c r="J1116" s="589"/>
      <c r="K1116" s="842"/>
      <c r="L1116" s="595" t="s">
        <v>2749</v>
      </c>
      <c r="M1116" s="985"/>
      <c r="N1116" s="972"/>
      <c r="O1116" s="592"/>
      <c r="P1116" s="655"/>
      <c r="Q1116" s="655"/>
      <c r="R1116" s="589">
        <f t="shared" si="17"/>
        <v>0</v>
      </c>
      <c r="S1116" s="589"/>
      <c r="T1116" s="596" t="str">
        <f>VLOOKUP(cppm_pr[[#This Row],[Status]],'All Link_LOV'!$I$32:$K$72,2,0)</f>
        <v>PO Issued</v>
      </c>
      <c r="U1116" s="596" t="s">
        <v>105</v>
      </c>
      <c r="V1116" s="592">
        <v>136</v>
      </c>
      <c r="W1116" s="596"/>
      <c r="X1116" s="592"/>
      <c r="Y1116" s="592"/>
      <c r="Z1116" s="597">
        <v>45182.535439814812</v>
      </c>
      <c r="AA1116" s="592" t="s">
        <v>2079</v>
      </c>
      <c r="AB1116" s="595"/>
      <c r="AC1116" s="677"/>
      <c r="AD1116" s="592"/>
      <c r="AE1116" s="592"/>
      <c r="AF1116" s="592" t="s">
        <v>397</v>
      </c>
      <c r="AG1116" s="592" t="s">
        <v>492</v>
      </c>
      <c r="AH1116" s="612" t="s">
        <v>2573</v>
      </c>
      <c r="AI1116" s="600" t="str">
        <f>IFERROR(VLOOKUP(cppm_pr[[#This Row],[Order Number]],SPHERE!C:CC,39,0),"")</f>
        <v/>
      </c>
      <c r="AJ1116" s="600" t="str">
        <f>IFERROR(VLOOKUP(cppm_pr[[#This Row],[Order Number]],'DC TM ONE'!B:CN,42,0),"")</f>
        <v/>
      </c>
      <c r="AK1116" s="612"/>
      <c r="AL1116" s="693"/>
      <c r="AM1116" s="592"/>
      <c r="AN1116" s="592"/>
      <c r="AO1116" s="737"/>
      <c r="AP1116" s="592"/>
      <c r="AQ1116" s="735"/>
      <c r="AR1116" s="612">
        <v>3400038799</v>
      </c>
      <c r="AS1116" s="592" t="s">
        <v>2578</v>
      </c>
      <c r="AT1116" s="735"/>
      <c r="AU1116" s="592">
        <v>6000</v>
      </c>
      <c r="AV1116" s="592" t="s">
        <v>2085</v>
      </c>
      <c r="AW1116" s="592" t="s">
        <v>2576</v>
      </c>
      <c r="AX1116" s="592" t="s">
        <v>2577</v>
      </c>
      <c r="AY1116" s="592" t="s">
        <v>1554</v>
      </c>
      <c r="AZ1116" s="592" t="s">
        <v>2578</v>
      </c>
      <c r="BA1116" s="592" t="s">
        <v>10579</v>
      </c>
      <c r="BB1116" s="592">
        <v>3400038799</v>
      </c>
      <c r="BC1116" s="592" t="s">
        <v>2580</v>
      </c>
      <c r="BD1116" s="592">
        <v>3400039025</v>
      </c>
      <c r="BE1116" s="592" t="s">
        <v>2581</v>
      </c>
      <c r="BF1116" s="592">
        <v>3400039018</v>
      </c>
      <c r="BG1116" s="592"/>
      <c r="BH1116" s="592"/>
    </row>
    <row r="1117" spans="1:60" ht="12" customHeight="1">
      <c r="A1117" s="600">
        <v>1114</v>
      </c>
      <c r="B1117" s="600" t="s">
        <v>73</v>
      </c>
      <c r="C1117" s="601" t="s">
        <v>254</v>
      </c>
      <c r="D1117" s="602"/>
      <c r="E1117" s="607">
        <v>4902149570</v>
      </c>
      <c r="F1117" s="603" t="s">
        <v>2586</v>
      </c>
      <c r="G1117" s="603" t="s">
        <v>2585</v>
      </c>
      <c r="H1117" s="603" t="s">
        <v>2583</v>
      </c>
      <c r="I1117" s="600" t="s">
        <v>2582</v>
      </c>
      <c r="J1117" s="600"/>
      <c r="K1117" s="607">
        <v>4902149570</v>
      </c>
      <c r="L1117" s="606" t="s">
        <v>57</v>
      </c>
      <c r="M1117" s="12"/>
      <c r="N1117" s="972"/>
      <c r="O1117" s="603"/>
      <c r="P1117" s="625"/>
      <c r="Q1117" s="625"/>
      <c r="R1117" s="600">
        <f t="shared" si="17"/>
        <v>0</v>
      </c>
      <c r="S1117" s="600"/>
      <c r="T1117" s="607" t="str">
        <f>VLOOKUP(cppm_pr[[#This Row],[Status]],'All Link_LOV'!$I$32:$K$72,2,0)</f>
        <v>PO Issued</v>
      </c>
      <c r="U1117" s="607" t="s">
        <v>105</v>
      </c>
      <c r="V1117" s="603">
        <v>137</v>
      </c>
      <c r="W1117" s="607"/>
      <c r="X1117" s="603"/>
      <c r="Y1117" s="603"/>
      <c r="Z1117" s="608">
        <v>45182.733645833301</v>
      </c>
      <c r="AA1117" s="603" t="s">
        <v>2312</v>
      </c>
      <c r="AB1117" s="606"/>
      <c r="AC1117" s="677"/>
      <c r="AD1117" s="603"/>
      <c r="AE1117" s="603"/>
      <c r="AF1117" s="603" t="s">
        <v>399</v>
      </c>
      <c r="AG1117" s="603" t="s">
        <v>490</v>
      </c>
      <c r="AH1117" s="736" t="s">
        <v>2584</v>
      </c>
      <c r="AI1117" s="600" t="str">
        <f>IFERROR(VLOOKUP(cppm_pr[[#This Row],[Order Number]],SPHERE!C:CC,39,0),"")</f>
        <v/>
      </c>
      <c r="AJ1117" s="600" t="str">
        <f>IFERROR(VLOOKUP(cppm_pr[[#This Row],[Order Number]],'DC TM ONE'!B:CN,42,0),"")</f>
        <v/>
      </c>
      <c r="AK1117" s="736"/>
      <c r="AL1117" s="693"/>
      <c r="AM1117" s="603"/>
      <c r="AN1117" s="603"/>
      <c r="AO1117" s="737"/>
      <c r="AP1117" s="603"/>
      <c r="AQ1117" s="738"/>
      <c r="AR1117" s="612" t="s">
        <v>2590</v>
      </c>
      <c r="AS1117" s="603" t="s">
        <v>2589</v>
      </c>
      <c r="AT1117" s="738"/>
      <c r="AU1117" s="603" t="s">
        <v>2587</v>
      </c>
      <c r="AV1117" s="603" t="s">
        <v>1134</v>
      </c>
      <c r="AW1117" s="603" t="s">
        <v>2338</v>
      </c>
      <c r="AX1117" s="603" t="s">
        <v>2588</v>
      </c>
      <c r="AY1117" s="603" t="s">
        <v>1554</v>
      </c>
      <c r="AZ1117" s="603" t="s">
        <v>2589</v>
      </c>
      <c r="BA1117" s="603" t="s">
        <v>2433</v>
      </c>
      <c r="BB1117" s="603" t="s">
        <v>2590</v>
      </c>
      <c r="BC1117" s="603" t="s">
        <v>1171</v>
      </c>
      <c r="BD1117" s="603" t="s">
        <v>2591</v>
      </c>
      <c r="BE1117" s="603" t="s">
        <v>2077</v>
      </c>
      <c r="BF1117" s="603" t="s">
        <v>2077</v>
      </c>
      <c r="BG1117" s="603"/>
      <c r="BH1117" s="603"/>
    </row>
    <row r="1118" spans="1:60" s="180" customFormat="1" ht="12" customHeight="1">
      <c r="A1118" s="641">
        <v>1115</v>
      </c>
      <c r="B1118" s="641"/>
      <c r="C1118" s="590" t="s">
        <v>256</v>
      </c>
      <c r="D1118" s="640">
        <v>45183</v>
      </c>
      <c r="E1118" s="589" t="s">
        <v>10496</v>
      </c>
      <c r="F1118" s="643" t="s">
        <v>3521</v>
      </c>
      <c r="G1118" s="643" t="s">
        <v>3520</v>
      </c>
      <c r="H1118" s="643" t="s">
        <v>3518</v>
      </c>
      <c r="I1118" s="589"/>
      <c r="J1118" s="641"/>
      <c r="K1118" s="642"/>
      <c r="L1118" s="648" t="s">
        <v>1492</v>
      </c>
      <c r="M1118" s="993"/>
      <c r="N1118" s="1057"/>
      <c r="O1118" s="643"/>
      <c r="P1118" s="655"/>
      <c r="Q1118" s="655"/>
      <c r="R1118" s="589">
        <f t="shared" si="17"/>
        <v>0</v>
      </c>
      <c r="S1118" s="589"/>
      <c r="T1118" s="645" t="str">
        <f>VLOOKUP(cppm_pr[[#This Row],[Status]],'All Link_LOV'!$I$32:$K$72,2,0)</f>
        <v>PO Issued / Not Require LOR</v>
      </c>
      <c r="U1118" s="645" t="s">
        <v>105</v>
      </c>
      <c r="V1118" s="643">
        <v>138</v>
      </c>
      <c r="W1118" s="645"/>
      <c r="X1118" s="643"/>
      <c r="Y1118" s="643"/>
      <c r="Z1118" s="646">
        <v>45183</v>
      </c>
      <c r="AA1118" s="643" t="s">
        <v>1608</v>
      </c>
      <c r="AB1118" s="648"/>
      <c r="AC1118" s="739"/>
      <c r="AD1118" s="643"/>
      <c r="AE1118" s="643"/>
      <c r="AF1118" s="643" t="s">
        <v>397</v>
      </c>
      <c r="AG1118" s="592" t="s">
        <v>501</v>
      </c>
      <c r="AH1118" s="740" t="s">
        <v>3519</v>
      </c>
      <c r="AI1118" s="600" t="str">
        <f>IFERROR(VLOOKUP(cppm_pr[[#This Row],[Order Number]],SPHERE!C:CC,39,0),"")</f>
        <v/>
      </c>
      <c r="AJ1118" s="600" t="str">
        <f>IFERROR(VLOOKUP(cppm_pr[[#This Row],[Order Number]],'DC TM ONE'!B:CN,42,0),"")</f>
        <v/>
      </c>
      <c r="AK1118" s="740"/>
      <c r="AL1118" s="741"/>
      <c r="AM1118" s="643"/>
      <c r="AN1118" s="643"/>
      <c r="AO1118" s="742"/>
      <c r="AP1118" s="643"/>
      <c r="AQ1118" s="743"/>
      <c r="AR1118" s="744">
        <v>3400039872</v>
      </c>
      <c r="AS1118" s="643" t="s">
        <v>3525</v>
      </c>
      <c r="AT1118" s="743"/>
      <c r="AU1118" s="643">
        <v>8000</v>
      </c>
      <c r="AV1118" s="643" t="s">
        <v>3522</v>
      </c>
      <c r="AW1118" s="643" t="s">
        <v>3523</v>
      </c>
      <c r="AX1118" s="643" t="s">
        <v>3524</v>
      </c>
      <c r="AY1118" s="643" t="s">
        <v>1579</v>
      </c>
      <c r="AZ1118" s="643" t="s">
        <v>3525</v>
      </c>
      <c r="BA1118" s="643" t="s">
        <v>1617</v>
      </c>
      <c r="BB1118" s="643">
        <v>3400039872</v>
      </c>
      <c r="BC1118" s="643"/>
      <c r="BD1118" s="643"/>
      <c r="BE1118" s="643"/>
      <c r="BF1118" s="643"/>
      <c r="BG1118" s="643"/>
      <c r="BH1118" s="643"/>
    </row>
    <row r="1119" spans="1:60" ht="12" customHeight="1">
      <c r="A1119" s="600">
        <v>1116</v>
      </c>
      <c r="B1119" s="600" t="s">
        <v>63</v>
      </c>
      <c r="C1119" s="601" t="s">
        <v>267</v>
      </c>
      <c r="D1119" s="602">
        <v>45198</v>
      </c>
      <c r="E1119" s="600" t="s">
        <v>10580</v>
      </c>
      <c r="F1119" s="603" t="s">
        <v>3531</v>
      </c>
      <c r="G1119" s="603" t="s">
        <v>3530</v>
      </c>
      <c r="H1119" s="603" t="s">
        <v>3528</v>
      </c>
      <c r="I1119" s="600" t="s">
        <v>3526</v>
      </c>
      <c r="J1119" s="600"/>
      <c r="K1119" s="611" t="s">
        <v>10581</v>
      </c>
      <c r="L1119" s="606" t="s">
        <v>1728</v>
      </c>
      <c r="M1119" s="986"/>
      <c r="N1119" s="1056"/>
      <c r="O1119" s="603"/>
      <c r="P1119" s="625"/>
      <c r="Q1119" s="625"/>
      <c r="R1119" s="600">
        <f t="shared" si="17"/>
        <v>0</v>
      </c>
      <c r="S1119" s="600"/>
      <c r="T1119" s="607" t="str">
        <f>VLOOKUP(cppm_pr[[#This Row],[Status]],'All Link_LOV'!$I$32:$K$72,2,0)</f>
        <v>PO Issued</v>
      </c>
      <c r="U1119" s="607" t="s">
        <v>105</v>
      </c>
      <c r="V1119" s="603">
        <v>139</v>
      </c>
      <c r="W1119" s="607"/>
      <c r="X1119" s="603"/>
      <c r="Y1119" s="603"/>
      <c r="Z1119" s="608">
        <v>45183</v>
      </c>
      <c r="AA1119" s="603" t="s">
        <v>1859</v>
      </c>
      <c r="AB1119" s="606"/>
      <c r="AC1119" s="677"/>
      <c r="AD1119" s="603"/>
      <c r="AE1119" s="603"/>
      <c r="AF1119" s="603" t="s">
        <v>399</v>
      </c>
      <c r="AG1119" s="603" t="s">
        <v>490</v>
      </c>
      <c r="AH1119" s="736" t="s">
        <v>3529</v>
      </c>
      <c r="AI1119" s="600" t="str">
        <f>IFERROR(VLOOKUP(cppm_pr[[#This Row],[Order Number]],SPHERE!C:CC,39,0),"")</f>
        <v/>
      </c>
      <c r="AJ1119" s="600" t="str">
        <f>IFERROR(VLOOKUP(cppm_pr[[#This Row],[Order Number]],'DC TM ONE'!B:CN,42,0),"")</f>
        <v/>
      </c>
      <c r="AK1119" s="736"/>
      <c r="AL1119" s="693"/>
      <c r="AM1119" s="603"/>
      <c r="AN1119" s="603"/>
      <c r="AO1119" s="737"/>
      <c r="AP1119" s="603"/>
      <c r="AQ1119" s="738"/>
      <c r="AR1119" s="612">
        <v>3400038554</v>
      </c>
      <c r="AS1119" s="603" t="s">
        <v>3534</v>
      </c>
      <c r="AT1119" s="738"/>
      <c r="AU1119" s="603">
        <v>12724.38</v>
      </c>
      <c r="AV1119" s="603" t="s">
        <v>3532</v>
      </c>
      <c r="AW1119" s="603" t="s">
        <v>1109</v>
      </c>
      <c r="AX1119" s="603" t="s">
        <v>3533</v>
      </c>
      <c r="AY1119" s="603" t="s">
        <v>1554</v>
      </c>
      <c r="AZ1119" s="603" t="s">
        <v>3534</v>
      </c>
      <c r="BA1119" s="603" t="s">
        <v>3535</v>
      </c>
      <c r="BB1119" s="603">
        <v>3400038554</v>
      </c>
      <c r="BC1119" s="603" t="s">
        <v>3536</v>
      </c>
      <c r="BD1119" s="603">
        <v>3400038899</v>
      </c>
      <c r="BE1119" s="603" t="s">
        <v>3537</v>
      </c>
      <c r="BF1119" s="603">
        <v>3400038932</v>
      </c>
      <c r="BG1119" s="603"/>
      <c r="BH1119" s="603"/>
    </row>
    <row r="1120" spans="1:60" ht="12" customHeight="1">
      <c r="A1120" s="589">
        <v>1117</v>
      </c>
      <c r="B1120" s="589" t="s">
        <v>63</v>
      </c>
      <c r="C1120" s="590" t="s">
        <v>239</v>
      </c>
      <c r="D1120" s="591">
        <v>45184</v>
      </c>
      <c r="E1120" s="589" t="s">
        <v>10582</v>
      </c>
      <c r="F1120" s="589" t="s">
        <v>1892</v>
      </c>
      <c r="G1120" s="589" t="s">
        <v>1891</v>
      </c>
      <c r="H1120" s="589" t="s">
        <v>1889</v>
      </c>
      <c r="I1120" s="747" t="s">
        <v>10583</v>
      </c>
      <c r="J1120" s="589"/>
      <c r="K1120" s="593"/>
      <c r="L1120" s="595" t="s">
        <v>1728</v>
      </c>
      <c r="M1120" s="985"/>
      <c r="N1120" s="1056"/>
      <c r="O1120" s="33"/>
      <c r="P1120" s="765"/>
      <c r="Q1120" s="765"/>
      <c r="R1120" s="766">
        <f t="shared" si="17"/>
        <v>0</v>
      </c>
      <c r="S1120" s="766"/>
      <c r="T1120" s="596" t="str">
        <f>VLOOKUP(cppm_pr[[#This Row],[Status]],'All Link_LOV'!$I$32:$K$72,2,0)</f>
        <v>Insufficient Budget</v>
      </c>
      <c r="U1120" s="596" t="s">
        <v>105</v>
      </c>
      <c r="V1120" s="592">
        <v>140</v>
      </c>
      <c r="W1120" s="596"/>
      <c r="X1120" s="592"/>
      <c r="Y1120" s="592"/>
      <c r="Z1120" s="597">
        <v>45183</v>
      </c>
      <c r="AA1120" s="592" t="s">
        <v>1859</v>
      </c>
      <c r="AB1120" s="595">
        <v>0</v>
      </c>
      <c r="AC1120" s="677"/>
      <c r="AD1120" s="592"/>
      <c r="AE1120" s="592"/>
      <c r="AF1120" s="592" t="s">
        <v>399</v>
      </c>
      <c r="AG1120" s="592" t="s">
        <v>490</v>
      </c>
      <c r="AH1120" s="736" t="s">
        <v>3539</v>
      </c>
      <c r="AI1120" s="600" t="str">
        <f>IFERROR(VLOOKUP(cppm_pr[[#This Row],[Order Number]],SPHERE!C:CC,39,0),"")</f>
        <v/>
      </c>
      <c r="AJ1120" s="600" t="str">
        <f>IFERROR(VLOOKUP(cppm_pr[[#This Row],[Order Number]],'DC TM ONE'!B:CN,42,0),"")</f>
        <v/>
      </c>
      <c r="AK1120" s="736"/>
      <c r="AL1120" s="693"/>
      <c r="AM1120" s="592"/>
      <c r="AN1120" s="592"/>
      <c r="AO1120" s="747" t="s">
        <v>10583</v>
      </c>
      <c r="AP1120" s="592"/>
      <c r="AQ1120" s="735"/>
      <c r="AR1120" s="612"/>
      <c r="AS1120" s="592"/>
      <c r="AT1120" s="735"/>
      <c r="AU1120" s="592">
        <v>8336.35</v>
      </c>
      <c r="AV1120" s="589" t="s">
        <v>3532</v>
      </c>
      <c r="AW1120" s="589" t="s">
        <v>1109</v>
      </c>
      <c r="AX1120" s="592" t="s">
        <v>3540</v>
      </c>
      <c r="AY1120" s="592" t="s">
        <v>1579</v>
      </c>
      <c r="AZ1120" s="592"/>
      <c r="BA1120" s="592"/>
      <c r="BB1120" s="592"/>
      <c r="BC1120" s="592"/>
      <c r="BD1120" s="592"/>
      <c r="BE1120" s="592"/>
      <c r="BF1120" s="592"/>
      <c r="BG1120" s="592"/>
      <c r="BH1120" s="592"/>
    </row>
    <row r="1121" spans="1:60" ht="12" customHeight="1">
      <c r="A1121" s="600">
        <v>1118</v>
      </c>
      <c r="B1121" s="600" t="s">
        <v>73</v>
      </c>
      <c r="C1121" s="601" t="s">
        <v>267</v>
      </c>
      <c r="D1121" s="602"/>
      <c r="E1121" s="607">
        <v>4902149706</v>
      </c>
      <c r="F1121" s="603" t="s">
        <v>1204</v>
      </c>
      <c r="G1121" s="603" t="s">
        <v>2804</v>
      </c>
      <c r="H1121" s="603" t="s">
        <v>1203</v>
      </c>
      <c r="I1121" s="600" t="s">
        <v>3541</v>
      </c>
      <c r="J1121" s="600"/>
      <c r="K1121" s="607">
        <v>4902149706</v>
      </c>
      <c r="L1121" s="606" t="s">
        <v>57</v>
      </c>
      <c r="M1121" s="12"/>
      <c r="N1121" s="972"/>
      <c r="O1121" s="603"/>
      <c r="P1121" s="625"/>
      <c r="Q1121" s="625"/>
      <c r="R1121" s="600">
        <f t="shared" si="17"/>
        <v>0</v>
      </c>
      <c r="S1121" s="600"/>
      <c r="T1121" s="607" t="str">
        <f>VLOOKUP(cppm_pr[[#This Row],[Status]],'All Link_LOV'!$I$32:$K$72,2,0)</f>
        <v>PO Issued</v>
      </c>
      <c r="U1121" s="607" t="s">
        <v>105</v>
      </c>
      <c r="V1121" s="603">
        <v>141</v>
      </c>
      <c r="W1121" s="607"/>
      <c r="X1121" s="603"/>
      <c r="Y1121" s="603"/>
      <c r="Z1121" s="608">
        <v>45183</v>
      </c>
      <c r="AA1121" s="603" t="s">
        <v>2312</v>
      </c>
      <c r="AB1121" s="606"/>
      <c r="AC1121" s="677"/>
      <c r="AD1121" s="603"/>
      <c r="AE1121" s="603"/>
      <c r="AF1121" s="603" t="s">
        <v>398</v>
      </c>
      <c r="AG1121" s="603" t="s">
        <v>488</v>
      </c>
      <c r="AH1121" s="808" t="s">
        <v>1202</v>
      </c>
      <c r="AI1121" s="600" t="str">
        <f>IFERROR(VLOOKUP(cppm_pr[[#This Row],[Order Number]],SPHERE!C:CC,39,0),"")</f>
        <v/>
      </c>
      <c r="AJ1121" s="600" t="str">
        <f>IFERROR(VLOOKUP(cppm_pr[[#This Row],[Order Number]],'DC TM ONE'!B:CN,42,0),"")</f>
        <v/>
      </c>
      <c r="AK1121" s="808"/>
      <c r="AL1121" s="693"/>
      <c r="AM1121" s="603"/>
      <c r="AN1121" s="603"/>
      <c r="AO1121" s="737"/>
      <c r="AP1121" s="603"/>
      <c r="AQ1121" s="738"/>
      <c r="AR1121" s="612">
        <v>3400038918</v>
      </c>
      <c r="AS1121" s="603" t="s">
        <v>2249</v>
      </c>
      <c r="AT1121" s="738"/>
      <c r="AU1121" s="603">
        <v>17000</v>
      </c>
      <c r="AV1121" s="603" t="s">
        <v>1147</v>
      </c>
      <c r="AW1121" s="603" t="s">
        <v>2317</v>
      </c>
      <c r="AX1121" s="603" t="s">
        <v>3542</v>
      </c>
      <c r="AY1121" s="603" t="s">
        <v>1554</v>
      </c>
      <c r="AZ1121" s="603" t="s">
        <v>2249</v>
      </c>
      <c r="BA1121" s="603" t="s">
        <v>3543</v>
      </c>
      <c r="BB1121" s="603">
        <v>3400038918</v>
      </c>
      <c r="BC1121" s="603" t="s">
        <v>2077</v>
      </c>
      <c r="BD1121" s="603" t="s">
        <v>2077</v>
      </c>
      <c r="BE1121" s="603" t="s">
        <v>2077</v>
      </c>
      <c r="BF1121" s="603" t="s">
        <v>2077</v>
      </c>
      <c r="BG1121" s="603"/>
      <c r="BH1121" s="603"/>
    </row>
    <row r="1122" spans="1:60" ht="12" customHeight="1">
      <c r="A1122" s="589">
        <v>1119</v>
      </c>
      <c r="B1122" s="589"/>
      <c r="C1122" s="590" t="s">
        <v>208</v>
      </c>
      <c r="D1122" s="591">
        <v>45205</v>
      </c>
      <c r="E1122" s="589" t="s">
        <v>10584</v>
      </c>
      <c r="F1122" s="589" t="s">
        <v>3547</v>
      </c>
      <c r="G1122" s="589" t="s">
        <v>3546</v>
      </c>
      <c r="H1122" s="589" t="s">
        <v>3544</v>
      </c>
      <c r="I1122" s="589" t="s">
        <v>10585</v>
      </c>
      <c r="J1122" s="589"/>
      <c r="K1122" s="593"/>
      <c r="L1122" s="595" t="s">
        <v>1728</v>
      </c>
      <c r="M1122" s="985"/>
      <c r="N1122" s="1056"/>
      <c r="O1122" s="589"/>
      <c r="P1122" s="655"/>
      <c r="Q1122" s="655"/>
      <c r="R1122" s="589">
        <f t="shared" si="17"/>
        <v>0</v>
      </c>
      <c r="S1122" s="589"/>
      <c r="T1122" s="596" t="str">
        <f>VLOOKUP(cppm_pr[[#This Row],[Status]],'All Link_LOV'!$I$32:$K$72,2,0)</f>
        <v>Pending TP Submission</v>
      </c>
      <c r="U1122" s="596" t="s">
        <v>105</v>
      </c>
      <c r="V1122" s="592">
        <v>142</v>
      </c>
      <c r="W1122" s="596"/>
      <c r="X1122" s="592"/>
      <c r="Y1122" s="592"/>
      <c r="Z1122" s="597">
        <v>45183</v>
      </c>
      <c r="AA1122" s="592" t="s">
        <v>1859</v>
      </c>
      <c r="AB1122" s="595">
        <v>14057</v>
      </c>
      <c r="AC1122" s="677"/>
      <c r="AD1122" s="592"/>
      <c r="AE1122" s="592"/>
      <c r="AF1122" s="592" t="s">
        <v>399</v>
      </c>
      <c r="AG1122" s="592" t="s">
        <v>490</v>
      </c>
      <c r="AH1122" s="736" t="s">
        <v>3545</v>
      </c>
      <c r="AI1122" s="600" t="str">
        <f>IFERROR(VLOOKUP(cppm_pr[[#This Row],[Order Number]],SPHERE!C:CC,39,0),"")</f>
        <v/>
      </c>
      <c r="AJ1122" s="600" t="str">
        <f>IFERROR(VLOOKUP(cppm_pr[[#This Row],[Order Number]],'DC TM ONE'!B:CN,42,0),"")</f>
        <v/>
      </c>
      <c r="AK1122" s="736"/>
      <c r="AL1122" s="693"/>
      <c r="AM1122" s="592"/>
      <c r="AN1122" s="592"/>
      <c r="AO1122" s="737"/>
      <c r="AP1122" s="592"/>
      <c r="AQ1122" s="735"/>
      <c r="AR1122" s="612"/>
      <c r="AS1122" s="589" t="s">
        <v>10586</v>
      </c>
      <c r="AT1122" s="735"/>
      <c r="AU1122" s="592">
        <v>11970</v>
      </c>
      <c r="AV1122" s="589" t="s">
        <v>3532</v>
      </c>
      <c r="AW1122" s="589" t="s">
        <v>3548</v>
      </c>
      <c r="AX1122" s="592" t="s">
        <v>3549</v>
      </c>
      <c r="AY1122" s="592" t="s">
        <v>1579</v>
      </c>
      <c r="AZ1122" s="592"/>
      <c r="BA1122" s="592"/>
      <c r="BB1122" s="592"/>
      <c r="BC1122" s="592"/>
      <c r="BD1122" s="592"/>
      <c r="BE1122" s="592"/>
      <c r="BF1122" s="592"/>
      <c r="BG1122" s="592"/>
      <c r="BH1122" s="592"/>
    </row>
    <row r="1123" spans="1:60" ht="12" customHeight="1">
      <c r="A1123" s="600">
        <v>1120</v>
      </c>
      <c r="B1123" s="600" t="s">
        <v>63</v>
      </c>
      <c r="C1123" s="601" t="s">
        <v>239</v>
      </c>
      <c r="D1123" s="602">
        <v>45184</v>
      </c>
      <c r="E1123" s="600" t="s">
        <v>10582</v>
      </c>
      <c r="F1123" s="600" t="s">
        <v>1887</v>
      </c>
      <c r="G1123" s="600" t="s">
        <v>3551</v>
      </c>
      <c r="H1123" s="600" t="s">
        <v>1884</v>
      </c>
      <c r="I1123" s="747" t="s">
        <v>10587</v>
      </c>
      <c r="J1123" s="600"/>
      <c r="K1123" s="611"/>
      <c r="L1123" s="606" t="s">
        <v>1728</v>
      </c>
      <c r="M1123" s="986"/>
      <c r="N1123" s="1056"/>
      <c r="O1123"/>
      <c r="P1123" s="765"/>
      <c r="Q1123" s="765"/>
      <c r="R1123" s="766">
        <f t="shared" si="17"/>
        <v>0</v>
      </c>
      <c r="S1123" s="766"/>
      <c r="T1123" s="607" t="str">
        <f>VLOOKUP(cppm_pr[[#This Row],[Status]],'All Link_LOV'!$I$32:$K$72,2,0)</f>
        <v>Insufficient Budget</v>
      </c>
      <c r="U1123" s="607" t="s">
        <v>105</v>
      </c>
      <c r="V1123" s="603">
        <v>143</v>
      </c>
      <c r="W1123" s="607"/>
      <c r="X1123" s="603"/>
      <c r="Y1123" s="603"/>
      <c r="Z1123" s="608">
        <v>45183</v>
      </c>
      <c r="AA1123" s="603" t="s">
        <v>1859</v>
      </c>
      <c r="AB1123" s="606">
        <v>0</v>
      </c>
      <c r="AC1123" s="677"/>
      <c r="AD1123" s="603"/>
      <c r="AE1123" s="603"/>
      <c r="AF1123" s="603" t="s">
        <v>399</v>
      </c>
      <c r="AG1123" s="603" t="s">
        <v>490</v>
      </c>
      <c r="AH1123" s="736" t="s">
        <v>3550</v>
      </c>
      <c r="AI1123" s="600" t="str">
        <f>IFERROR(VLOOKUP(cppm_pr[[#This Row],[Order Number]],SPHERE!C:CC,39,0),"")</f>
        <v/>
      </c>
      <c r="AJ1123" s="600" t="str">
        <f>IFERROR(VLOOKUP(cppm_pr[[#This Row],[Order Number]],'DC TM ONE'!B:CN,42,0),"")</f>
        <v/>
      </c>
      <c r="AK1123" s="736"/>
      <c r="AL1123" s="693"/>
      <c r="AM1123" s="603"/>
      <c r="AN1123" s="603"/>
      <c r="AO1123" s="747" t="s">
        <v>10587</v>
      </c>
      <c r="AP1123" s="603"/>
      <c r="AQ1123" s="738"/>
      <c r="AR1123" s="612"/>
      <c r="AS1123" s="603"/>
      <c r="AT1123" s="738"/>
      <c r="AU1123" s="603">
        <v>42729.8</v>
      </c>
      <c r="AV1123" s="600" t="s">
        <v>3532</v>
      </c>
      <c r="AW1123" s="600" t="s">
        <v>1102</v>
      </c>
      <c r="AX1123" s="603" t="s">
        <v>3552</v>
      </c>
      <c r="AY1123" s="603" t="s">
        <v>1579</v>
      </c>
      <c r="AZ1123" s="603"/>
      <c r="BA1123" s="603"/>
      <c r="BB1123" s="603"/>
      <c r="BC1123" s="603"/>
      <c r="BD1123" s="603"/>
      <c r="BE1123" s="603"/>
      <c r="BF1123" s="603"/>
      <c r="BG1123" s="603"/>
      <c r="BH1123" s="603"/>
    </row>
    <row r="1124" spans="1:60" ht="12" customHeight="1">
      <c r="A1124" s="589">
        <v>1121</v>
      </c>
      <c r="B1124" s="589" t="s">
        <v>73</v>
      </c>
      <c r="C1124" s="590" t="s">
        <v>219</v>
      </c>
      <c r="D1124" s="591"/>
      <c r="E1124" s="600" t="s">
        <v>10588</v>
      </c>
      <c r="F1124" s="592" t="s">
        <v>3562</v>
      </c>
      <c r="G1124" s="592"/>
      <c r="H1124" s="592" t="s">
        <v>3560</v>
      </c>
      <c r="I1124" s="933" t="s">
        <v>10589</v>
      </c>
      <c r="J1124" s="589"/>
      <c r="K1124" s="626"/>
      <c r="L1124" s="595" t="s">
        <v>57</v>
      </c>
      <c r="M1124" s="987"/>
      <c r="N1124" s="972"/>
      <c r="O1124" s="1068"/>
      <c r="P1124" s="655"/>
      <c r="Q1124" s="655"/>
      <c r="R1124" s="589">
        <f t="shared" si="17"/>
        <v>0</v>
      </c>
      <c r="S1124" s="589"/>
      <c r="T1124" s="596" t="str">
        <f>VLOOKUP(cppm_pr[[#This Row],[Status]],'All Link_LOV'!$I$32:$K$72,2,0)</f>
        <v>Queried - Require More Information From NeC/AND</v>
      </c>
      <c r="U1124" s="596" t="s">
        <v>105</v>
      </c>
      <c r="V1124" s="592">
        <v>145</v>
      </c>
      <c r="W1124" s="596"/>
      <c r="X1124" s="592"/>
      <c r="Y1124" s="592"/>
      <c r="Z1124" s="597">
        <v>45184</v>
      </c>
      <c r="AA1124" s="592" t="s">
        <v>3559</v>
      </c>
      <c r="AB1124" s="595"/>
      <c r="AC1124" s="677"/>
      <c r="AD1124" s="592"/>
      <c r="AE1124" s="592"/>
      <c r="AF1124" s="592" t="s">
        <v>1572</v>
      </c>
      <c r="AG1124" s="592" t="s">
        <v>492</v>
      </c>
      <c r="AH1124" s="612" t="s">
        <v>3561</v>
      </c>
      <c r="AI1124" s="600" t="str">
        <f>IFERROR(VLOOKUP(cppm_pr[[#This Row],[Order Number]],SPHERE!C:CC,39,0),"")</f>
        <v/>
      </c>
      <c r="AJ1124" s="600" t="str">
        <f>IFERROR(VLOOKUP(cppm_pr[[#This Row],[Order Number]],'DC TM ONE'!B:CN,42,0),"")</f>
        <v/>
      </c>
      <c r="AK1124" s="612"/>
      <c r="AL1124" s="693"/>
      <c r="AM1124" s="592"/>
      <c r="AN1124" s="592"/>
      <c r="AO1124" s="737"/>
      <c r="AP1124" s="592"/>
      <c r="AQ1124" s="735"/>
      <c r="AR1124" s="612">
        <v>3400038930</v>
      </c>
      <c r="AS1124" s="592" t="s">
        <v>3566</v>
      </c>
      <c r="AT1124" s="735"/>
      <c r="AU1124" s="592">
        <v>813000</v>
      </c>
      <c r="AV1124" s="592" t="s">
        <v>3563</v>
      </c>
      <c r="AW1124" s="592" t="s">
        <v>3564</v>
      </c>
      <c r="AX1124" s="592" t="s">
        <v>3565</v>
      </c>
      <c r="AY1124" s="592" t="s">
        <v>1554</v>
      </c>
      <c r="AZ1124" s="592" t="s">
        <v>3566</v>
      </c>
      <c r="BA1124" s="592" t="s">
        <v>3567</v>
      </c>
      <c r="BB1124" s="592">
        <v>3400038930</v>
      </c>
      <c r="BC1124" s="592" t="s">
        <v>3568</v>
      </c>
      <c r="BD1124" s="592">
        <v>3400039225</v>
      </c>
      <c r="BE1124" s="592" t="s">
        <v>3569</v>
      </c>
      <c r="BF1124" s="592">
        <v>3400038918</v>
      </c>
      <c r="BG1124" s="592"/>
      <c r="BH1124" s="592"/>
    </row>
    <row r="1125" spans="1:60" ht="12" customHeight="1">
      <c r="A1125" s="600">
        <v>1122</v>
      </c>
      <c r="B1125" s="600" t="s">
        <v>64</v>
      </c>
      <c r="C1125" s="601" t="s">
        <v>267</v>
      </c>
      <c r="D1125" s="602">
        <v>45192</v>
      </c>
      <c r="E1125" s="600" t="s">
        <v>10590</v>
      </c>
      <c r="F1125" s="603" t="s">
        <v>1269</v>
      </c>
      <c r="G1125" s="603" t="s">
        <v>2900</v>
      </c>
      <c r="H1125" s="603" t="s">
        <v>1268</v>
      </c>
      <c r="I1125" s="600" t="s">
        <v>2899</v>
      </c>
      <c r="J1125" s="600"/>
      <c r="K1125" s="611"/>
      <c r="L1125" s="606" t="s">
        <v>50</v>
      </c>
      <c r="M1125" s="986"/>
      <c r="N1125" s="972"/>
      <c r="O1125" s="603"/>
      <c r="P1125" s="625"/>
      <c r="Q1125" s="625"/>
      <c r="R1125" s="600">
        <f t="shared" si="17"/>
        <v>0</v>
      </c>
      <c r="S1125" s="600"/>
      <c r="T1125" s="607" t="str">
        <f>VLOOKUP(cppm_pr[[#This Row],[Status]],'All Link_LOV'!$I$32:$K$72,2,0)</f>
        <v>PO Issued</v>
      </c>
      <c r="U1125" s="607" t="s">
        <v>105</v>
      </c>
      <c r="V1125" s="603">
        <v>146</v>
      </c>
      <c r="W1125" s="607"/>
      <c r="X1125" s="603"/>
      <c r="Y1125" s="603"/>
      <c r="Z1125" s="608">
        <v>45184</v>
      </c>
      <c r="AA1125" s="603" t="s">
        <v>1793</v>
      </c>
      <c r="AB1125" s="606"/>
      <c r="AC1125" s="677"/>
      <c r="AD1125" s="603"/>
      <c r="AE1125" s="603"/>
      <c r="AF1125" s="603" t="s">
        <v>398</v>
      </c>
      <c r="AG1125" s="603" t="s">
        <v>488</v>
      </c>
      <c r="AH1125" s="736" t="s">
        <v>1267</v>
      </c>
      <c r="AI1125" s="600" t="str">
        <f>IFERROR(VLOOKUP(cppm_pr[[#This Row],[Order Number]],SPHERE!C:CC,39,0),"")</f>
        <v/>
      </c>
      <c r="AJ1125" s="600" t="str">
        <f>IFERROR(VLOOKUP(cppm_pr[[#This Row],[Order Number]],'DC TM ONE'!B:CN,42,0),"")</f>
        <v/>
      </c>
      <c r="AK1125" s="736"/>
      <c r="AL1125" s="693"/>
      <c r="AM1125" s="603"/>
      <c r="AN1125" s="603"/>
      <c r="AO1125" s="737"/>
      <c r="AP1125" s="603"/>
      <c r="AQ1125" s="738"/>
      <c r="AR1125" s="612">
        <v>3400041266</v>
      </c>
      <c r="AS1125" s="603" t="s">
        <v>3572</v>
      </c>
      <c r="AT1125" s="738"/>
      <c r="AU1125" s="603">
        <v>5000</v>
      </c>
      <c r="AV1125" s="603" t="s">
        <v>2098</v>
      </c>
      <c r="AW1125" s="603" t="s">
        <v>3570</v>
      </c>
      <c r="AX1125" s="603" t="s">
        <v>3571</v>
      </c>
      <c r="AY1125" s="603" t="s">
        <v>1554</v>
      </c>
      <c r="AZ1125" s="603" t="s">
        <v>3572</v>
      </c>
      <c r="BA1125" s="603" t="s">
        <v>3573</v>
      </c>
      <c r="BB1125" s="603">
        <v>3400041266</v>
      </c>
      <c r="BC1125" s="603" t="s">
        <v>3574</v>
      </c>
      <c r="BD1125" s="603">
        <v>3400038836</v>
      </c>
      <c r="BE1125" s="603" t="s">
        <v>1331</v>
      </c>
      <c r="BF1125" s="603">
        <v>3400038885</v>
      </c>
      <c r="BG1125" s="603"/>
      <c r="BH1125" s="603"/>
    </row>
    <row r="1126" spans="1:60" ht="12" customHeight="1">
      <c r="A1126" s="589">
        <v>1123</v>
      </c>
      <c r="B1126" s="589" t="s">
        <v>73</v>
      </c>
      <c r="C1126" s="590" t="s">
        <v>254</v>
      </c>
      <c r="D1126" s="591"/>
      <c r="E1126" s="607">
        <v>4902149706</v>
      </c>
      <c r="F1126" s="592" t="s">
        <v>1204</v>
      </c>
      <c r="G1126" s="592" t="s">
        <v>2804</v>
      </c>
      <c r="H1126" s="592" t="s">
        <v>1203</v>
      </c>
      <c r="I1126" s="607" t="s">
        <v>3541</v>
      </c>
      <c r="J1126" s="589"/>
      <c r="K1126" s="607">
        <v>4902149706</v>
      </c>
      <c r="L1126" s="595" t="s">
        <v>57</v>
      </c>
      <c r="M1126" s="12"/>
      <c r="N1126" s="972"/>
      <c r="O1126" s="592"/>
      <c r="P1126" s="655"/>
      <c r="Q1126" s="655"/>
      <c r="R1126" s="589">
        <f t="shared" si="17"/>
        <v>0</v>
      </c>
      <c r="S1126" s="589"/>
      <c r="T1126" s="596" t="str">
        <f>VLOOKUP(cppm_pr[[#This Row],[Status]],'All Link_LOV'!$I$32:$K$72,2,0)</f>
        <v>PO Issued</v>
      </c>
      <c r="U1126" s="596" t="s">
        <v>105</v>
      </c>
      <c r="V1126" s="592">
        <v>147</v>
      </c>
      <c r="W1126" s="596"/>
      <c r="X1126" s="592"/>
      <c r="Y1126" s="592"/>
      <c r="Z1126" s="597">
        <v>45184</v>
      </c>
      <c r="AA1126" s="592" t="s">
        <v>2333</v>
      </c>
      <c r="AB1126" s="595"/>
      <c r="AC1126" s="677"/>
      <c r="AD1126" s="592"/>
      <c r="AE1126" s="592"/>
      <c r="AF1126" s="592" t="s">
        <v>398</v>
      </c>
      <c r="AG1126" s="592" t="s">
        <v>488</v>
      </c>
      <c r="AH1126" s="806" t="s">
        <v>1202</v>
      </c>
      <c r="AI1126" s="600" t="str">
        <f>IFERROR(VLOOKUP(cppm_pr[[#This Row],[Order Number]],SPHERE!C:CC,39,0),"")</f>
        <v/>
      </c>
      <c r="AJ1126" s="600" t="str">
        <f>IFERROR(VLOOKUP(cppm_pr[[#This Row],[Order Number]],'DC TM ONE'!B:CN,42,0),"")</f>
        <v/>
      </c>
      <c r="AK1126" s="806"/>
      <c r="AL1126" s="693"/>
      <c r="AM1126" s="592"/>
      <c r="AN1126" s="592"/>
      <c r="AO1126" s="737"/>
      <c r="AP1126" s="592"/>
      <c r="AQ1126" s="735"/>
      <c r="AR1126" s="612">
        <v>3400038918</v>
      </c>
      <c r="AS1126" s="592" t="s">
        <v>3576</v>
      </c>
      <c r="AT1126" s="735"/>
      <c r="AU1126" s="592">
        <v>20000</v>
      </c>
      <c r="AV1126" s="592" t="s">
        <v>1147</v>
      </c>
      <c r="AW1126" s="592" t="s">
        <v>2317</v>
      </c>
      <c r="AX1126" s="592" t="s">
        <v>3575</v>
      </c>
      <c r="AY1126" s="592" t="s">
        <v>1554</v>
      </c>
      <c r="AZ1126" s="592" t="s">
        <v>3576</v>
      </c>
      <c r="BA1126" s="592" t="s">
        <v>3577</v>
      </c>
      <c r="BB1126" s="592">
        <v>3400038918</v>
      </c>
      <c r="BC1126" s="592" t="s">
        <v>3578</v>
      </c>
      <c r="BD1126" s="592">
        <v>3400038789</v>
      </c>
      <c r="BE1126" s="592" t="s">
        <v>1454</v>
      </c>
      <c r="BF1126" s="592">
        <v>3400038930</v>
      </c>
      <c r="BG1126" s="592"/>
      <c r="BH1126" s="592"/>
    </row>
    <row r="1127" spans="1:60" ht="12" customHeight="1">
      <c r="A1127" s="600">
        <v>1124</v>
      </c>
      <c r="B1127" s="600" t="s">
        <v>62</v>
      </c>
      <c r="C1127" s="601" t="s">
        <v>219</v>
      </c>
      <c r="D1127" s="602"/>
      <c r="E1127" s="600" t="s">
        <v>10591</v>
      </c>
      <c r="F1127" s="603" t="s">
        <v>3582</v>
      </c>
      <c r="G1127" s="603" t="s">
        <v>3581</v>
      </c>
      <c r="H1127" s="603">
        <v>191000005082</v>
      </c>
      <c r="I1127" s="600"/>
      <c r="J1127" s="600"/>
      <c r="K1127" s="611"/>
      <c r="L1127" s="606" t="s">
        <v>10506</v>
      </c>
      <c r="M1127" s="986"/>
      <c r="N1127" s="1056"/>
      <c r="O1127" s="603"/>
      <c r="P1127" s="625"/>
      <c r="Q1127" s="625"/>
      <c r="R1127" s="600">
        <f t="shared" si="17"/>
        <v>0</v>
      </c>
      <c r="S1127" s="600"/>
      <c r="T1127" s="607" t="str">
        <f>VLOOKUP(cppm_pr[[#This Row],[Status]],'All Link_LOV'!$I$32:$K$72,2,0)</f>
        <v>Queried - Require More Information From NeC/AND</v>
      </c>
      <c r="U1127" s="607" t="s">
        <v>105</v>
      </c>
      <c r="V1127" s="603">
        <v>148</v>
      </c>
      <c r="W1127" s="607"/>
      <c r="X1127" s="603"/>
      <c r="Y1127" s="603"/>
      <c r="Z1127" s="608">
        <v>45184</v>
      </c>
      <c r="AA1127" s="603" t="s">
        <v>3579</v>
      </c>
      <c r="AB1127" s="606"/>
      <c r="AC1127" s="677"/>
      <c r="AD1127" s="603"/>
      <c r="AE1127" s="603"/>
      <c r="AF1127" s="603" t="s">
        <v>1572</v>
      </c>
      <c r="AG1127" s="603" t="s">
        <v>492</v>
      </c>
      <c r="AH1127" s="736" t="s">
        <v>3580</v>
      </c>
      <c r="AI1127" s="600" t="str">
        <f>IFERROR(VLOOKUP(cppm_pr[[#This Row],[Order Number]],SPHERE!C:CC,39,0),"")</f>
        <v/>
      </c>
      <c r="AJ1127" s="600" t="str">
        <f>IFERROR(VLOOKUP(cppm_pr[[#This Row],[Order Number]],'DC TM ONE'!B:CN,42,0),"")</f>
        <v/>
      </c>
      <c r="AK1127" s="736"/>
      <c r="AL1127" s="693"/>
      <c r="AM1127" s="603"/>
      <c r="AN1127" s="603"/>
      <c r="AO1127" s="737"/>
      <c r="AP1127" s="603"/>
      <c r="AQ1127" s="738"/>
      <c r="AR1127" s="612"/>
      <c r="AS1127" s="603"/>
      <c r="AT1127" s="738"/>
      <c r="AU1127" s="603">
        <v>23123.52</v>
      </c>
      <c r="AV1127" s="603" t="s">
        <v>3583</v>
      </c>
      <c r="AW1127" s="603" t="s">
        <v>3584</v>
      </c>
      <c r="AX1127" s="603" t="s">
        <v>3585</v>
      </c>
      <c r="AY1127" s="603" t="s">
        <v>1579</v>
      </c>
      <c r="AZ1127" s="603"/>
      <c r="BA1127" s="603"/>
      <c r="BB1127" s="603"/>
      <c r="BC1127" s="603"/>
      <c r="BD1127" s="603"/>
      <c r="BE1127" s="603"/>
      <c r="BF1127" s="603"/>
      <c r="BG1127" s="603"/>
      <c r="BH1127" s="603"/>
    </row>
    <row r="1128" spans="1:60" ht="12" customHeight="1">
      <c r="A1128" s="589">
        <v>1125</v>
      </c>
      <c r="B1128" s="589" t="s">
        <v>74</v>
      </c>
      <c r="C1128" s="590" t="s">
        <v>254</v>
      </c>
      <c r="D1128" s="591"/>
      <c r="E1128" s="589" t="s">
        <v>6058</v>
      </c>
      <c r="F1128" s="592" t="s">
        <v>3591</v>
      </c>
      <c r="G1128" s="592" t="s">
        <v>3590</v>
      </c>
      <c r="H1128" s="592" t="s">
        <v>3588</v>
      </c>
      <c r="I1128" s="589" t="s">
        <v>3586</v>
      </c>
      <c r="J1128" s="589"/>
      <c r="K1128" s="593"/>
      <c r="L1128" s="595" t="s">
        <v>2603</v>
      </c>
      <c r="M1128" s="985"/>
      <c r="N1128" s="972"/>
      <c r="O1128" s="592"/>
      <c r="P1128" s="655"/>
      <c r="Q1128" s="655"/>
      <c r="R1128" s="589">
        <f t="shared" si="17"/>
        <v>0</v>
      </c>
      <c r="S1128" s="589"/>
      <c r="T1128" s="596" t="str">
        <f>VLOOKUP(cppm_pr[[#This Row],[Status]],'All Link_LOV'!$I$32:$K$72,2,0)</f>
        <v>PO Issued</v>
      </c>
      <c r="U1128" s="596" t="s">
        <v>105</v>
      </c>
      <c r="V1128" s="592">
        <v>149</v>
      </c>
      <c r="W1128" s="596"/>
      <c r="X1128" s="592"/>
      <c r="Y1128" s="592"/>
      <c r="Z1128" s="597">
        <v>45184</v>
      </c>
      <c r="AA1128" s="592" t="s">
        <v>3587</v>
      </c>
      <c r="AB1128" s="595"/>
      <c r="AC1128" s="677"/>
      <c r="AD1128" s="592"/>
      <c r="AE1128" s="592"/>
      <c r="AF1128" s="592" t="s">
        <v>1572</v>
      </c>
      <c r="AG1128" s="592" t="s">
        <v>492</v>
      </c>
      <c r="AH1128" s="612" t="s">
        <v>3589</v>
      </c>
      <c r="AI1128" s="600" t="str">
        <f>IFERROR(VLOOKUP(cppm_pr[[#This Row],[Order Number]],SPHERE!C:CC,39,0),"")</f>
        <v/>
      </c>
      <c r="AJ1128" s="600" t="str">
        <f>IFERROR(VLOOKUP(cppm_pr[[#This Row],[Order Number]],'DC TM ONE'!B:CN,42,0),"")</f>
        <v/>
      </c>
      <c r="AK1128" s="612"/>
      <c r="AL1128" s="693"/>
      <c r="AM1128" s="592"/>
      <c r="AN1128" s="592"/>
      <c r="AO1128" s="737"/>
      <c r="AP1128" s="592"/>
      <c r="AQ1128" s="735"/>
      <c r="AR1128" s="612">
        <v>3400039145</v>
      </c>
      <c r="AS1128" s="592" t="s">
        <v>3595</v>
      </c>
      <c r="AT1128" s="735"/>
      <c r="AU1128" s="592">
        <v>22820</v>
      </c>
      <c r="AV1128" s="592" t="s">
        <v>3592</v>
      </c>
      <c r="AW1128" s="592" t="s">
        <v>3593</v>
      </c>
      <c r="AX1128" s="592" t="s">
        <v>3594</v>
      </c>
      <c r="AY1128" s="592" t="s">
        <v>1554</v>
      </c>
      <c r="AZ1128" s="592" t="s">
        <v>3595</v>
      </c>
      <c r="BA1128" s="592" t="s">
        <v>3596</v>
      </c>
      <c r="BB1128" s="592">
        <v>3400039145</v>
      </c>
      <c r="BC1128" s="592" t="s">
        <v>3597</v>
      </c>
      <c r="BD1128" s="592">
        <v>3400038783</v>
      </c>
      <c r="BE1128" s="592" t="s">
        <v>3598</v>
      </c>
      <c r="BF1128" s="592">
        <v>3400038642</v>
      </c>
      <c r="BG1128" s="592"/>
      <c r="BH1128" s="592"/>
    </row>
    <row r="1129" spans="1:60" ht="12" customHeight="1">
      <c r="A1129" s="600">
        <v>1126</v>
      </c>
      <c r="B1129" s="600" t="s">
        <v>72</v>
      </c>
      <c r="C1129" s="601" t="s">
        <v>254</v>
      </c>
      <c r="D1129" s="602">
        <v>45195</v>
      </c>
      <c r="E1129" s="600" t="s">
        <v>6058</v>
      </c>
      <c r="F1129" s="603" t="s">
        <v>2244</v>
      </c>
      <c r="G1129" s="603" t="s">
        <v>2243</v>
      </c>
      <c r="H1129" s="603" t="s">
        <v>2241</v>
      </c>
      <c r="I1129" s="600" t="s">
        <v>3599</v>
      </c>
      <c r="J1129" s="600"/>
      <c r="K1129" s="611"/>
      <c r="L1129" s="606" t="s">
        <v>52</v>
      </c>
      <c r="M1129" s="986"/>
      <c r="N1129" s="972"/>
      <c r="O1129" s="603"/>
      <c r="P1129" s="625"/>
      <c r="Q1129" s="625"/>
      <c r="R1129" s="600">
        <f t="shared" si="17"/>
        <v>0</v>
      </c>
      <c r="S1129" s="600"/>
      <c r="T1129" s="607" t="str">
        <f>VLOOKUP(cppm_pr[[#This Row],[Status]],'All Link_LOV'!$I$32:$K$72,2,0)</f>
        <v>PO Issued</v>
      </c>
      <c r="U1129" s="607" t="s">
        <v>105</v>
      </c>
      <c r="V1129" s="603">
        <v>150</v>
      </c>
      <c r="W1129" s="607"/>
      <c r="X1129" s="603"/>
      <c r="Y1129" s="603"/>
      <c r="Z1129" s="608">
        <v>45185</v>
      </c>
      <c r="AA1129" s="603" t="s">
        <v>1649</v>
      </c>
      <c r="AB1129" s="606"/>
      <c r="AC1129" s="677"/>
      <c r="AD1129" s="603"/>
      <c r="AE1129" s="603"/>
      <c r="AF1129" s="603" t="s">
        <v>399</v>
      </c>
      <c r="AG1129" s="603" t="s">
        <v>490</v>
      </c>
      <c r="AH1129" s="736" t="s">
        <v>3600</v>
      </c>
      <c r="AI1129" s="600" t="str">
        <f>IFERROR(VLOOKUP(cppm_pr[[#This Row],[Order Number]],SPHERE!C:CC,39,0),"")</f>
        <v/>
      </c>
      <c r="AJ1129" s="600" t="str">
        <f>IFERROR(VLOOKUP(cppm_pr[[#This Row],[Order Number]],'DC TM ONE'!B:CN,42,0),"")</f>
        <v/>
      </c>
      <c r="AK1129" s="736"/>
      <c r="AL1129" s="693"/>
      <c r="AM1129" s="603"/>
      <c r="AN1129" s="603"/>
      <c r="AO1129" s="737"/>
      <c r="AP1129" s="603"/>
      <c r="AQ1129" s="738"/>
      <c r="AR1129" s="612">
        <v>3400038918</v>
      </c>
      <c r="AS1129" s="603" t="s">
        <v>2249</v>
      </c>
      <c r="AT1129" s="738"/>
      <c r="AU1129" s="603">
        <v>11500</v>
      </c>
      <c r="AV1129" s="603" t="s">
        <v>3601</v>
      </c>
      <c r="AW1129" s="603" t="s">
        <v>3602</v>
      </c>
      <c r="AX1129" s="603" t="s">
        <v>3603</v>
      </c>
      <c r="AY1129" s="603" t="s">
        <v>1554</v>
      </c>
      <c r="AZ1129" s="603" t="s">
        <v>2249</v>
      </c>
      <c r="BA1129" s="603" t="s">
        <v>3604</v>
      </c>
      <c r="BB1129" s="603">
        <v>3400038918</v>
      </c>
      <c r="BC1129" s="603" t="s">
        <v>2252</v>
      </c>
      <c r="BD1129" s="603">
        <v>3400039045</v>
      </c>
      <c r="BE1129" s="603" t="s">
        <v>2165</v>
      </c>
      <c r="BF1129" s="603">
        <v>3400038905</v>
      </c>
      <c r="BG1129" s="603"/>
      <c r="BH1129" s="603"/>
    </row>
    <row r="1130" spans="1:60" ht="12" customHeight="1">
      <c r="A1130" s="589">
        <v>1127</v>
      </c>
      <c r="B1130" s="589"/>
      <c r="C1130" s="601" t="s">
        <v>207</v>
      </c>
      <c r="D1130" s="591"/>
      <c r="E1130" s="589" t="s">
        <v>6058</v>
      </c>
      <c r="F1130" s="592" t="s">
        <v>1851</v>
      </c>
      <c r="G1130" s="592" t="s">
        <v>1850</v>
      </c>
      <c r="H1130" s="592" t="s">
        <v>3605</v>
      </c>
      <c r="I1130" s="589"/>
      <c r="J1130" s="589"/>
      <c r="K1130" s="593"/>
      <c r="L1130" s="595" t="s">
        <v>1552</v>
      </c>
      <c r="M1130" s="985"/>
      <c r="N1130" s="972"/>
      <c r="O1130" s="592"/>
      <c r="P1130" s="655"/>
      <c r="Q1130" s="655"/>
      <c r="R1130" s="589">
        <f t="shared" si="17"/>
        <v>0</v>
      </c>
      <c r="S1130" s="589"/>
      <c r="T1130" s="596" t="str">
        <f>VLOOKUP(cppm_pr[[#This Row],[Status]],'All Link_LOV'!$I$32:$K$72,2,0)</f>
        <v>New Request PR</v>
      </c>
      <c r="U1130" s="596" t="s">
        <v>105</v>
      </c>
      <c r="V1130" s="592">
        <v>151</v>
      </c>
      <c r="W1130" s="596"/>
      <c r="X1130" s="592"/>
      <c r="Y1130" s="592"/>
      <c r="Z1130" s="597">
        <v>45185</v>
      </c>
      <c r="AA1130" s="592" t="s">
        <v>2009</v>
      </c>
      <c r="AB1130" s="595"/>
      <c r="AC1130" s="677"/>
      <c r="AD1130" s="592"/>
      <c r="AE1130" s="592"/>
      <c r="AF1130" s="592" t="s">
        <v>399</v>
      </c>
      <c r="AG1130" s="592" t="s">
        <v>491</v>
      </c>
      <c r="AH1130" s="612" t="s">
        <v>3606</v>
      </c>
      <c r="AI1130" s="600" t="str">
        <f>IFERROR(VLOOKUP(cppm_pr[[#This Row],[Order Number]],SPHERE!C:CC,39,0),"")</f>
        <v/>
      </c>
      <c r="AJ1130" s="600" t="str">
        <f>IFERROR(VLOOKUP(cppm_pr[[#This Row],[Order Number]],'DC TM ONE'!B:CN,42,0),"")</f>
        <v/>
      </c>
      <c r="AK1130" s="612"/>
      <c r="AL1130" s="693"/>
      <c r="AM1130" s="592"/>
      <c r="AN1130" s="592"/>
      <c r="AO1130" s="737"/>
      <c r="AP1130" s="592"/>
      <c r="AQ1130" s="735"/>
      <c r="AR1130" s="612"/>
      <c r="AS1130" s="592"/>
      <c r="AT1130" s="735"/>
      <c r="AU1130" s="592">
        <v>29135.599999999999</v>
      </c>
      <c r="AV1130" s="592" t="s">
        <v>2373</v>
      </c>
      <c r="AW1130" s="592" t="s">
        <v>3607</v>
      </c>
      <c r="AX1130" s="592" t="s">
        <v>3608</v>
      </c>
      <c r="AY1130" s="592" t="s">
        <v>1579</v>
      </c>
      <c r="AZ1130" s="592"/>
      <c r="BA1130" s="592"/>
      <c r="BB1130" s="592"/>
      <c r="BC1130" s="592"/>
      <c r="BD1130" s="592"/>
      <c r="BE1130" s="592"/>
      <c r="BF1130" s="592"/>
      <c r="BG1130" s="592"/>
      <c r="BH1130" s="592"/>
    </row>
    <row r="1131" spans="1:60" ht="12" customHeight="1">
      <c r="A1131" s="600">
        <v>1128</v>
      </c>
      <c r="B1131" s="600" t="s">
        <v>84</v>
      </c>
      <c r="C1131" s="601" t="s">
        <v>208</v>
      </c>
      <c r="D1131" s="602">
        <v>45204</v>
      </c>
      <c r="E1131" s="600" t="s">
        <v>10592</v>
      </c>
      <c r="F1131" s="603" t="s">
        <v>3612</v>
      </c>
      <c r="G1131" s="603" t="s">
        <v>3611</v>
      </c>
      <c r="H1131" s="603" t="s">
        <v>3609</v>
      </c>
      <c r="I1131" s="600" t="s">
        <v>10593</v>
      </c>
      <c r="J1131" s="600"/>
      <c r="K1131" s="611"/>
      <c r="L1131" s="606" t="s">
        <v>52</v>
      </c>
      <c r="M1131" s="986"/>
      <c r="N1131" s="972"/>
      <c r="O1131" s="603"/>
      <c r="P1131" s="625"/>
      <c r="Q1131" s="625"/>
      <c r="R1131" s="600">
        <f t="shared" si="17"/>
        <v>0</v>
      </c>
      <c r="S1131" s="600"/>
      <c r="T1131" s="607" t="str">
        <f>VLOOKUP(cppm_pr[[#This Row],[Status]],'All Link_LOV'!$I$32:$K$72,2,0)</f>
        <v>Pending TP Submission</v>
      </c>
      <c r="U1131" s="607" t="s">
        <v>105</v>
      </c>
      <c r="V1131" s="603">
        <v>152</v>
      </c>
      <c r="W1131" s="607"/>
      <c r="X1131" s="603"/>
      <c r="Y1131" s="603"/>
      <c r="Z1131" s="608">
        <v>45186</v>
      </c>
      <c r="AA1131" s="603" t="s">
        <v>1649</v>
      </c>
      <c r="AB1131" s="606"/>
      <c r="AC1131" s="677"/>
      <c r="AD1131" s="603"/>
      <c r="AE1131" s="603"/>
      <c r="AF1131" s="603" t="s">
        <v>398</v>
      </c>
      <c r="AG1131" s="603" t="s">
        <v>492</v>
      </c>
      <c r="AH1131" s="736" t="s">
        <v>3610</v>
      </c>
      <c r="AI1131" s="600" t="str">
        <f>IFERROR(VLOOKUP(cppm_pr[[#This Row],[Order Number]],SPHERE!C:CC,39,0),"")</f>
        <v/>
      </c>
      <c r="AJ1131" s="600" t="str">
        <f>IFERROR(VLOOKUP(cppm_pr[[#This Row],[Order Number]],'DC TM ONE'!B:CN,42,0),"")</f>
        <v/>
      </c>
      <c r="AK1131" s="736"/>
      <c r="AL1131" s="693"/>
      <c r="AM1131" s="603"/>
      <c r="AN1131" s="603"/>
      <c r="AO1131" s="737"/>
      <c r="AP1131" s="603"/>
      <c r="AQ1131" s="738"/>
      <c r="AR1131" s="612">
        <v>3400038918</v>
      </c>
      <c r="AS1131" s="603" t="s">
        <v>2249</v>
      </c>
      <c r="AT1131" s="738"/>
      <c r="AU1131" s="603">
        <v>16178.42</v>
      </c>
      <c r="AV1131" s="603" t="s">
        <v>3601</v>
      </c>
      <c r="AW1131" s="603" t="s">
        <v>3613</v>
      </c>
      <c r="AX1131" s="603" t="s">
        <v>3614</v>
      </c>
      <c r="AY1131" s="603" t="s">
        <v>1554</v>
      </c>
      <c r="AZ1131" s="603" t="s">
        <v>2249</v>
      </c>
      <c r="BA1131" s="603" t="s">
        <v>3615</v>
      </c>
      <c r="BB1131" s="603">
        <v>3400038918</v>
      </c>
      <c r="BC1131" s="603" t="s">
        <v>3616</v>
      </c>
      <c r="BD1131" s="603">
        <v>3400038556</v>
      </c>
      <c r="BE1131" s="603" t="s">
        <v>2165</v>
      </c>
      <c r="BF1131" s="603">
        <v>3400038905</v>
      </c>
      <c r="BG1131" s="603"/>
      <c r="BH1131" s="603"/>
    </row>
    <row r="1132" spans="1:60" ht="12" customHeight="1">
      <c r="A1132" s="589">
        <v>1129</v>
      </c>
      <c r="B1132" s="589" t="s">
        <v>73</v>
      </c>
      <c r="C1132" s="590" t="s">
        <v>267</v>
      </c>
      <c r="D1132" s="591"/>
      <c r="E1132" s="596">
        <v>4902150117</v>
      </c>
      <c r="F1132" s="592" t="s">
        <v>1153</v>
      </c>
      <c r="G1132" s="592" t="s">
        <v>2695</v>
      </c>
      <c r="H1132" s="592" t="s">
        <v>3618</v>
      </c>
      <c r="I1132" s="934" t="s">
        <v>2423</v>
      </c>
      <c r="J1132" s="589"/>
      <c r="K1132" s="842" t="s">
        <v>10594</v>
      </c>
      <c r="L1132" s="595" t="s">
        <v>57</v>
      </c>
      <c r="M1132" s="988"/>
      <c r="N1132" s="972"/>
      <c r="O1132" s="1068"/>
      <c r="P1132" s="655"/>
      <c r="Q1132" s="655"/>
      <c r="R1132" s="589">
        <f t="shared" si="17"/>
        <v>0</v>
      </c>
      <c r="S1132" s="589"/>
      <c r="T1132" s="596" t="str">
        <f>VLOOKUP(cppm_pr[[#This Row],[Status]],'All Link_LOV'!$I$32:$K$72,2,0)</f>
        <v>PO Issued</v>
      </c>
      <c r="U1132" s="596" t="s">
        <v>105</v>
      </c>
      <c r="V1132" s="592">
        <v>153</v>
      </c>
      <c r="W1132" s="596"/>
      <c r="X1132" s="592"/>
      <c r="Y1132" s="592"/>
      <c r="Z1132" s="597">
        <v>45186</v>
      </c>
      <c r="AA1132" s="592" t="s">
        <v>3617</v>
      </c>
      <c r="AB1132" s="595"/>
      <c r="AC1132" s="677"/>
      <c r="AD1132" s="592"/>
      <c r="AE1132" s="592"/>
      <c r="AF1132" s="592" t="s">
        <v>398</v>
      </c>
      <c r="AG1132" s="592" t="s">
        <v>488</v>
      </c>
      <c r="AH1132" s="612" t="s">
        <v>1150</v>
      </c>
      <c r="AI1132" s="600" t="str">
        <f>IFERROR(VLOOKUP(cppm_pr[[#This Row],[Order Number]],SPHERE!C:CC,39,0),"")</f>
        <v/>
      </c>
      <c r="AJ1132" s="600" t="str">
        <f>IFERROR(VLOOKUP(cppm_pr[[#This Row],[Order Number]],'DC TM ONE'!B:CN,42,0),"")</f>
        <v/>
      </c>
      <c r="AK1132" s="612"/>
      <c r="AL1132" s="693"/>
      <c r="AM1132" s="592"/>
      <c r="AN1132" s="592"/>
      <c r="AO1132" s="737"/>
      <c r="AP1132" s="592"/>
      <c r="AQ1132" s="735"/>
      <c r="AR1132" s="612">
        <v>3400038998</v>
      </c>
      <c r="AS1132" s="592" t="s">
        <v>1139</v>
      </c>
      <c r="AT1132" s="735"/>
      <c r="AU1132" s="592">
        <v>5000</v>
      </c>
      <c r="AV1132" s="592" t="s">
        <v>3619</v>
      </c>
      <c r="AW1132" s="592" t="s">
        <v>3620</v>
      </c>
      <c r="AX1132" s="592" t="s">
        <v>3621</v>
      </c>
      <c r="AY1132" s="592" t="s">
        <v>1554</v>
      </c>
      <c r="AZ1132" s="592" t="s">
        <v>1139</v>
      </c>
      <c r="BA1132" s="592" t="s">
        <v>3577</v>
      </c>
      <c r="BB1132" s="592">
        <v>3400038998</v>
      </c>
      <c r="BC1132" s="592" t="s">
        <v>2519</v>
      </c>
      <c r="BD1132" s="592">
        <v>3400038811</v>
      </c>
      <c r="BE1132" s="592" t="s">
        <v>2510</v>
      </c>
      <c r="BF1132" s="592">
        <v>3400039855</v>
      </c>
      <c r="BG1132" s="592"/>
      <c r="BH1132" s="592"/>
    </row>
    <row r="1133" spans="1:60" ht="12" customHeight="1">
      <c r="A1133" s="600">
        <v>1130</v>
      </c>
      <c r="B1133" s="600" t="s">
        <v>73</v>
      </c>
      <c r="C1133" s="601" t="s">
        <v>267</v>
      </c>
      <c r="D1133" s="602"/>
      <c r="E1133" s="607">
        <v>4902150093</v>
      </c>
      <c r="F1133" s="603" t="s">
        <v>1172</v>
      </c>
      <c r="G1133" s="603" t="s">
        <v>2712</v>
      </c>
      <c r="H1133" s="603" t="s">
        <v>1170</v>
      </c>
      <c r="I1133" s="600" t="s">
        <v>3622</v>
      </c>
      <c r="J1133" s="600"/>
      <c r="K1133" s="843" t="s">
        <v>9533</v>
      </c>
      <c r="L1133" s="606" t="s">
        <v>57</v>
      </c>
      <c r="M1133" s="996"/>
      <c r="N1133" s="972"/>
      <c r="O1133" s="603"/>
      <c r="P1133" s="625"/>
      <c r="Q1133" s="625"/>
      <c r="R1133" s="600">
        <f t="shared" si="17"/>
        <v>0</v>
      </c>
      <c r="S1133" s="600"/>
      <c r="T1133" s="607" t="str">
        <f>VLOOKUP(cppm_pr[[#This Row],[Status]],'All Link_LOV'!$I$32:$K$72,2,0)</f>
        <v>PO Issued</v>
      </c>
      <c r="U1133" s="607" t="s">
        <v>105</v>
      </c>
      <c r="V1133" s="603">
        <v>154</v>
      </c>
      <c r="W1133" s="607"/>
      <c r="X1133" s="603"/>
      <c r="Y1133" s="603"/>
      <c r="Z1133" s="608">
        <v>45186</v>
      </c>
      <c r="AA1133" s="603" t="s">
        <v>3617</v>
      </c>
      <c r="AB1133" s="606"/>
      <c r="AC1133" s="677"/>
      <c r="AD1133" s="603"/>
      <c r="AE1133" s="603"/>
      <c r="AF1133" s="603" t="s">
        <v>398</v>
      </c>
      <c r="AG1133" s="603" t="s">
        <v>488</v>
      </c>
      <c r="AH1133" s="736" t="s">
        <v>1169</v>
      </c>
      <c r="AI1133" s="600" t="str">
        <f>IFERROR(VLOOKUP(cppm_pr[[#This Row],[Order Number]],SPHERE!C:CC,39,0),"")</f>
        <v/>
      </c>
      <c r="AJ1133" s="600" t="str">
        <f>IFERROR(VLOOKUP(cppm_pr[[#This Row],[Order Number]],'DC TM ONE'!B:CN,42,0),"")</f>
        <v/>
      </c>
      <c r="AK1133" s="736"/>
      <c r="AL1133" s="693"/>
      <c r="AM1133" s="603"/>
      <c r="AN1133" s="603"/>
      <c r="AO1133" s="737"/>
      <c r="AP1133" s="603"/>
      <c r="AQ1133" s="738"/>
      <c r="AR1133" s="612">
        <v>3400038813</v>
      </c>
      <c r="AS1133" s="603" t="s">
        <v>2589</v>
      </c>
      <c r="AT1133" s="738"/>
      <c r="AU1133" s="603">
        <v>3700</v>
      </c>
      <c r="AV1133" s="603" t="s">
        <v>3619</v>
      </c>
      <c r="AW1133" s="603" t="s">
        <v>3623</v>
      </c>
      <c r="AX1133" s="603" t="s">
        <v>3624</v>
      </c>
      <c r="AY1133" s="603" t="s">
        <v>1554</v>
      </c>
      <c r="AZ1133" s="603" t="s">
        <v>2589</v>
      </c>
      <c r="BA1133" s="603" t="s">
        <v>3625</v>
      </c>
      <c r="BB1133" s="603">
        <v>3400038813</v>
      </c>
      <c r="BC1133" s="603" t="s">
        <v>2589</v>
      </c>
      <c r="BD1133" s="603">
        <v>3400038813</v>
      </c>
      <c r="BE1133" s="603" t="s">
        <v>2589</v>
      </c>
      <c r="BF1133" s="603">
        <v>3400038813</v>
      </c>
      <c r="BG1133" s="603"/>
      <c r="BH1133" s="603"/>
    </row>
    <row r="1134" spans="1:60" ht="12" customHeight="1">
      <c r="A1134" s="589">
        <v>1131</v>
      </c>
      <c r="B1134" s="589" t="s">
        <v>447</v>
      </c>
      <c r="C1134" s="590" t="s">
        <v>211</v>
      </c>
      <c r="D1134" s="591"/>
      <c r="E1134" s="589" t="s">
        <v>10595</v>
      </c>
      <c r="F1134" s="592" t="s">
        <v>2400</v>
      </c>
      <c r="G1134" s="592" t="s">
        <v>2399</v>
      </c>
      <c r="H1134" s="592" t="s">
        <v>2397</v>
      </c>
      <c r="I1134" s="589" t="s">
        <v>3627</v>
      </c>
      <c r="J1134" s="589"/>
      <c r="K1134" s="593"/>
      <c r="L1134" s="595" t="s">
        <v>3189</v>
      </c>
      <c r="M1134" s="985"/>
      <c r="N1134" s="972"/>
      <c r="O1134" s="592"/>
      <c r="P1134" s="655"/>
      <c r="Q1134" s="655"/>
      <c r="R1134" s="589">
        <f t="shared" si="17"/>
        <v>0</v>
      </c>
      <c r="S1134" s="589"/>
      <c r="T1134" s="596" t="str">
        <f>VLOOKUP(cppm_pr[[#This Row],[Status]],'All Link_LOV'!$I$32:$K$72,2,0)</f>
        <v>Queried - Require More Information From NeC/AND</v>
      </c>
      <c r="U1134" s="596" t="s">
        <v>105</v>
      </c>
      <c r="V1134" s="592">
        <v>155</v>
      </c>
      <c r="W1134" s="596"/>
      <c r="X1134" s="592"/>
      <c r="Y1134" s="592"/>
      <c r="Z1134" s="597">
        <v>45187</v>
      </c>
      <c r="AA1134" s="592" t="s">
        <v>1620</v>
      </c>
      <c r="AB1134" s="595"/>
      <c r="AC1134" s="677"/>
      <c r="AD1134" s="592"/>
      <c r="AE1134" s="592"/>
      <c r="AF1134" s="592" t="s">
        <v>1572</v>
      </c>
      <c r="AG1134" s="592" t="s">
        <v>492</v>
      </c>
      <c r="AH1134" s="612" t="s">
        <v>3628</v>
      </c>
      <c r="AI1134" s="600" t="str">
        <f>IFERROR(VLOOKUP(cppm_pr[[#This Row],[Order Number]],SPHERE!C:CC,39,0),"")</f>
        <v/>
      </c>
      <c r="AJ1134" s="600" t="str">
        <f>IFERROR(VLOOKUP(cppm_pr[[#This Row],[Order Number]],'DC TM ONE'!B:CN,42,0),"")</f>
        <v/>
      </c>
      <c r="AK1134" s="612"/>
      <c r="AL1134" s="693"/>
      <c r="AM1134" s="592"/>
      <c r="AN1134" s="592"/>
      <c r="AO1134" s="737"/>
      <c r="AP1134" s="592"/>
      <c r="AQ1134" s="735"/>
      <c r="AR1134" s="612">
        <v>3400038889</v>
      </c>
      <c r="AS1134" s="592" t="s">
        <v>2494</v>
      </c>
      <c r="AT1134" s="735"/>
      <c r="AU1134" s="592">
        <v>130000</v>
      </c>
      <c r="AV1134" s="592" t="s">
        <v>2401</v>
      </c>
      <c r="AW1134" s="592" t="s">
        <v>2402</v>
      </c>
      <c r="AX1134" s="592" t="s">
        <v>3629</v>
      </c>
      <c r="AY1134" s="592" t="s">
        <v>1554</v>
      </c>
      <c r="AZ1134" s="592" t="s">
        <v>2494</v>
      </c>
      <c r="BA1134" s="592" t="s">
        <v>3630</v>
      </c>
      <c r="BB1134" s="592">
        <v>3400038889</v>
      </c>
      <c r="BC1134" s="592" t="s">
        <v>1770</v>
      </c>
      <c r="BD1134" s="592">
        <v>3400038938</v>
      </c>
      <c r="BE1134" s="592" t="s">
        <v>3631</v>
      </c>
      <c r="BF1134" s="592">
        <v>3400038965</v>
      </c>
      <c r="BG1134" s="592"/>
      <c r="BH1134" s="592"/>
    </row>
    <row r="1135" spans="1:60" ht="12" customHeight="1">
      <c r="A1135" s="600">
        <v>1132</v>
      </c>
      <c r="B1135" s="600" t="s">
        <v>429</v>
      </c>
      <c r="C1135" s="601" t="s">
        <v>208</v>
      </c>
      <c r="D1135" s="602"/>
      <c r="E1135" s="600" t="s">
        <v>6058</v>
      </c>
      <c r="F1135" s="603" t="s">
        <v>3634</v>
      </c>
      <c r="G1135" s="603" t="s">
        <v>2158</v>
      </c>
      <c r="H1135" s="603" t="s">
        <v>3632</v>
      </c>
      <c r="I1135" s="603" t="s">
        <v>10596</v>
      </c>
      <c r="J1135" s="600"/>
      <c r="K1135" s="611"/>
      <c r="L1135" s="606" t="s">
        <v>908</v>
      </c>
      <c r="M1135" s="986"/>
      <c r="N1135" s="972"/>
      <c r="O1135" s="603"/>
      <c r="P1135" s="605"/>
      <c r="Q1135" s="605"/>
      <c r="R1135" s="603">
        <f t="shared" si="17"/>
        <v>0</v>
      </c>
      <c r="S1135" s="603"/>
      <c r="T1135" s="607" t="str">
        <f>VLOOKUP(cppm_pr[[#This Row],[Status]],'All Link_LOV'!$I$32:$K$72,2,0)</f>
        <v>Pending TP Submission</v>
      </c>
      <c r="U1135" s="607" t="s">
        <v>105</v>
      </c>
      <c r="V1135" s="603">
        <v>156</v>
      </c>
      <c r="W1135" s="607"/>
      <c r="X1135" s="603"/>
      <c r="Y1135" s="603"/>
      <c r="Z1135" s="608">
        <v>45187</v>
      </c>
      <c r="AA1135" s="603" t="s">
        <v>1712</v>
      </c>
      <c r="AB1135" s="606"/>
      <c r="AC1135" s="677"/>
      <c r="AD1135" s="603"/>
      <c r="AE1135" s="603"/>
      <c r="AF1135" s="603" t="s">
        <v>1572</v>
      </c>
      <c r="AG1135" s="603" t="s">
        <v>492</v>
      </c>
      <c r="AH1135" s="736" t="s">
        <v>3633</v>
      </c>
      <c r="AI1135" s="600" t="str">
        <f>IFERROR(VLOOKUP(cppm_pr[[#This Row],[Order Number]],SPHERE!C:CC,39,0),"")</f>
        <v/>
      </c>
      <c r="AJ1135" s="600" t="str">
        <f>IFERROR(VLOOKUP(cppm_pr[[#This Row],[Order Number]],'DC TM ONE'!B:CN,42,0),"")</f>
        <v/>
      </c>
      <c r="AK1135" s="736"/>
      <c r="AL1135" s="693"/>
      <c r="AM1135" s="603"/>
      <c r="AN1135" s="603"/>
      <c r="AO1135" s="737"/>
      <c r="AP1135" s="603"/>
      <c r="AQ1135" s="738"/>
      <c r="AR1135" s="612">
        <v>3400038907</v>
      </c>
      <c r="AS1135" s="603" t="s">
        <v>2165</v>
      </c>
      <c r="AT1135" s="738"/>
      <c r="AU1135" s="603">
        <v>202000</v>
      </c>
      <c r="AV1135" s="603" t="s">
        <v>3635</v>
      </c>
      <c r="AW1135" s="603" t="s">
        <v>3636</v>
      </c>
      <c r="AX1135" s="603" t="s">
        <v>3637</v>
      </c>
      <c r="AY1135" s="603" t="s">
        <v>1554</v>
      </c>
      <c r="AZ1135" s="603" t="s">
        <v>2165</v>
      </c>
      <c r="BA1135" s="603" t="s">
        <v>3638</v>
      </c>
      <c r="BB1135" s="603">
        <v>3400038907</v>
      </c>
      <c r="BC1135" s="603" t="s">
        <v>3639</v>
      </c>
      <c r="BD1135" s="603">
        <v>3400039027</v>
      </c>
      <c r="BE1135" s="603" t="s">
        <v>3640</v>
      </c>
      <c r="BF1135" s="603">
        <v>3400039029</v>
      </c>
      <c r="BG1135" s="603"/>
      <c r="BH1135" s="603"/>
    </row>
    <row r="1136" spans="1:60" ht="12" customHeight="1">
      <c r="A1136" s="589">
        <v>1133</v>
      </c>
      <c r="B1136" s="589" t="s">
        <v>73</v>
      </c>
      <c r="C1136" s="590" t="s">
        <v>267</v>
      </c>
      <c r="D1136" s="591"/>
      <c r="E1136" s="596">
        <v>4902150431</v>
      </c>
      <c r="F1136" s="592" t="s">
        <v>3650</v>
      </c>
      <c r="G1136" s="592" t="s">
        <v>3649</v>
      </c>
      <c r="H1136" s="592" t="s">
        <v>3647</v>
      </c>
      <c r="I1136" s="589" t="s">
        <v>3645</v>
      </c>
      <c r="J1136" s="589"/>
      <c r="K1136" s="842" t="s">
        <v>10597</v>
      </c>
      <c r="L1136" s="595" t="s">
        <v>57</v>
      </c>
      <c r="M1136" s="988"/>
      <c r="N1136" s="972"/>
      <c r="O1136" s="592"/>
      <c r="P1136" s="655"/>
      <c r="Q1136" s="655"/>
      <c r="R1136" s="589">
        <f t="shared" si="17"/>
        <v>0</v>
      </c>
      <c r="S1136" s="589"/>
      <c r="T1136" s="596" t="str">
        <f>VLOOKUP(cppm_pr[[#This Row],[Status]],'All Link_LOV'!$I$32:$K$72,2,0)</f>
        <v>PO Issued</v>
      </c>
      <c r="U1136" s="596" t="s">
        <v>105</v>
      </c>
      <c r="V1136" s="592">
        <v>157</v>
      </c>
      <c r="W1136" s="596"/>
      <c r="X1136" s="592"/>
      <c r="Y1136" s="592"/>
      <c r="Z1136" s="597">
        <v>45187</v>
      </c>
      <c r="AA1136" s="592" t="s">
        <v>2333</v>
      </c>
      <c r="AB1136" s="595"/>
      <c r="AC1136" s="677"/>
      <c r="AD1136" s="592"/>
      <c r="AE1136" s="592"/>
      <c r="AF1136" s="592" t="s">
        <v>399</v>
      </c>
      <c r="AG1136" s="592" t="s">
        <v>491</v>
      </c>
      <c r="AH1136" s="612" t="s">
        <v>3648</v>
      </c>
      <c r="AI1136" s="600" t="str">
        <f>IFERROR(VLOOKUP(cppm_pr[[#This Row],[Order Number]],SPHERE!C:CC,39,0),"")</f>
        <v/>
      </c>
      <c r="AJ1136" s="600" t="str">
        <f>IFERROR(VLOOKUP(cppm_pr[[#This Row],[Order Number]],'DC TM ONE'!B:CN,42,0),"")</f>
        <v/>
      </c>
      <c r="AK1136" s="612"/>
      <c r="AL1136" s="693"/>
      <c r="AM1136" s="592"/>
      <c r="AN1136" s="592"/>
      <c r="AO1136" s="737"/>
      <c r="AP1136" s="592"/>
      <c r="AQ1136" s="735"/>
      <c r="AR1136" s="612">
        <v>3400038813</v>
      </c>
      <c r="AS1136" s="592" t="s">
        <v>2589</v>
      </c>
      <c r="AT1136" s="735"/>
      <c r="AU1136" s="592">
        <v>560</v>
      </c>
      <c r="AV1136" s="592" t="s">
        <v>1134</v>
      </c>
      <c r="AW1136" s="592" t="s">
        <v>2338</v>
      </c>
      <c r="AX1136" s="592" t="s">
        <v>3651</v>
      </c>
      <c r="AY1136" s="592" t="s">
        <v>1554</v>
      </c>
      <c r="AZ1136" s="592" t="s">
        <v>2589</v>
      </c>
      <c r="BA1136" s="592" t="s">
        <v>3652</v>
      </c>
      <c r="BB1136" s="592">
        <v>3400038813</v>
      </c>
      <c r="BC1136" s="592" t="s">
        <v>2510</v>
      </c>
      <c r="BD1136" s="592">
        <v>3400039855</v>
      </c>
      <c r="BE1136" s="592" t="s">
        <v>1171</v>
      </c>
      <c r="BF1136" s="592">
        <v>3400038983</v>
      </c>
      <c r="BG1136" s="592"/>
      <c r="BH1136" s="592"/>
    </row>
    <row r="1137" spans="1:60" ht="12" customHeight="1">
      <c r="A1137" s="600">
        <v>1134</v>
      </c>
      <c r="B1137" s="600" t="s">
        <v>72</v>
      </c>
      <c r="C1137" s="601" t="s">
        <v>260</v>
      </c>
      <c r="D1137" s="602">
        <v>45210</v>
      </c>
      <c r="E1137" s="600" t="s">
        <v>10598</v>
      </c>
      <c r="F1137" s="603" t="s">
        <v>3657</v>
      </c>
      <c r="G1137" s="603" t="s">
        <v>3656</v>
      </c>
      <c r="H1137" s="603" t="s">
        <v>3654</v>
      </c>
      <c r="I1137" s="600" t="s">
        <v>10599</v>
      </c>
      <c r="J1137" s="600"/>
      <c r="K1137" s="611"/>
      <c r="L1137" s="606" t="s">
        <v>52</v>
      </c>
      <c r="M1137" s="986"/>
      <c r="N1137" s="972"/>
      <c r="O1137" s="603"/>
      <c r="P1137" s="625"/>
      <c r="Q1137" s="625"/>
      <c r="R1137" s="600">
        <f t="shared" si="17"/>
        <v>0</v>
      </c>
      <c r="S1137" s="600"/>
      <c r="T1137" s="607" t="str">
        <f>VLOOKUP(cppm_pr[[#This Row],[Status]],'All Link_LOV'!$I$32:$K$72,2,0)</f>
        <v>PR Creation</v>
      </c>
      <c r="U1137" s="607" t="s">
        <v>105</v>
      </c>
      <c r="V1137" s="603">
        <v>158</v>
      </c>
      <c r="W1137" s="607"/>
      <c r="X1137" s="603"/>
      <c r="Y1137" s="603"/>
      <c r="Z1137" s="608">
        <v>45187</v>
      </c>
      <c r="AA1137" s="603" t="s">
        <v>3653</v>
      </c>
      <c r="AB1137" s="606"/>
      <c r="AC1137" s="677"/>
      <c r="AD1137" s="603"/>
      <c r="AE1137" s="603"/>
      <c r="AF1137" s="603" t="s">
        <v>397</v>
      </c>
      <c r="AG1137" s="603" t="s">
        <v>492</v>
      </c>
      <c r="AH1137" s="736" t="s">
        <v>3655</v>
      </c>
      <c r="AI1137" s="600" t="str">
        <f>IFERROR(VLOOKUP(cppm_pr[[#This Row],[Order Number]],SPHERE!C:CC,39,0),"")</f>
        <v/>
      </c>
      <c r="AJ1137" s="600" t="str">
        <f>IFERROR(VLOOKUP(cppm_pr[[#This Row],[Order Number]],'DC TM ONE'!B:CN,42,0),"")</f>
        <v/>
      </c>
      <c r="AK1137" s="736"/>
      <c r="AL1137" s="693"/>
      <c r="AM1137" s="603"/>
      <c r="AN1137" s="603"/>
      <c r="AO1137" s="737"/>
      <c r="AP1137" s="603"/>
      <c r="AQ1137" s="738"/>
      <c r="AR1137" s="612"/>
      <c r="AS1137" s="603"/>
      <c r="AT1137" s="738"/>
      <c r="AU1137" s="603">
        <v>4000</v>
      </c>
      <c r="AV1137" s="603" t="s">
        <v>3658</v>
      </c>
      <c r="AW1137" s="603" t="s">
        <v>3659</v>
      </c>
      <c r="AX1137" s="603" t="s">
        <v>3660</v>
      </c>
      <c r="AY1137" s="603" t="s">
        <v>1579</v>
      </c>
      <c r="AZ1137" s="603"/>
      <c r="BA1137" s="603"/>
      <c r="BB1137" s="603"/>
      <c r="BC1137" s="603"/>
      <c r="BD1137" s="603"/>
      <c r="BE1137" s="603"/>
      <c r="BF1137" s="603"/>
      <c r="BG1137" s="603"/>
      <c r="BH1137" s="603"/>
    </row>
    <row r="1138" spans="1:60" ht="12" customHeight="1">
      <c r="A1138" s="589">
        <v>1135</v>
      </c>
      <c r="B1138" s="589" t="s">
        <v>73</v>
      </c>
      <c r="C1138" s="590" t="s">
        <v>267</v>
      </c>
      <c r="D1138" s="591"/>
      <c r="E1138" s="589" t="s">
        <v>10600</v>
      </c>
      <c r="F1138" s="592" t="s">
        <v>3665</v>
      </c>
      <c r="G1138" s="592" t="s">
        <v>3664</v>
      </c>
      <c r="H1138" s="592" t="s">
        <v>3662</v>
      </c>
      <c r="I1138" s="589" t="s">
        <v>10601</v>
      </c>
      <c r="J1138" s="589"/>
      <c r="K1138" s="596" t="s">
        <v>10600</v>
      </c>
      <c r="L1138" s="595" t="s">
        <v>57</v>
      </c>
      <c r="M1138" s="992"/>
      <c r="N1138" s="972"/>
      <c r="O1138" s="592"/>
      <c r="P1138" s="655"/>
      <c r="Q1138" s="655"/>
      <c r="R1138" s="589">
        <f t="shared" si="17"/>
        <v>0</v>
      </c>
      <c r="S1138" s="589"/>
      <c r="T1138" s="596" t="str">
        <f>VLOOKUP(cppm_pr[[#This Row],[Status]],'All Link_LOV'!$I$32:$K$72,2,0)</f>
        <v>PO Issued</v>
      </c>
      <c r="U1138" s="596" t="s">
        <v>105</v>
      </c>
      <c r="V1138" s="592">
        <v>159</v>
      </c>
      <c r="W1138" s="596"/>
      <c r="X1138" s="592"/>
      <c r="Y1138" s="592"/>
      <c r="Z1138" s="597">
        <v>45187</v>
      </c>
      <c r="AA1138" s="592" t="s">
        <v>2333</v>
      </c>
      <c r="AB1138" s="595"/>
      <c r="AC1138" s="677"/>
      <c r="AD1138" s="592"/>
      <c r="AE1138" s="592"/>
      <c r="AF1138" s="592" t="s">
        <v>398</v>
      </c>
      <c r="AG1138" s="592" t="s">
        <v>491</v>
      </c>
      <c r="AH1138" s="612" t="s">
        <v>3663</v>
      </c>
      <c r="AI1138" s="600" t="str">
        <f>IFERROR(VLOOKUP(cppm_pr[[#This Row],[Order Number]],SPHERE!C:CC,39,0),"")</f>
        <v/>
      </c>
      <c r="AJ1138" s="600" t="str">
        <f>IFERROR(VLOOKUP(cppm_pr[[#This Row],[Order Number]],'DC TM ONE'!B:CN,42,0),"")</f>
        <v/>
      </c>
      <c r="AK1138" s="612"/>
      <c r="AL1138" s="693"/>
      <c r="AM1138" s="592"/>
      <c r="AN1138" s="592"/>
      <c r="AO1138" s="737"/>
      <c r="AP1138" s="592"/>
      <c r="AQ1138" s="735"/>
      <c r="AR1138" s="612">
        <v>3400038813</v>
      </c>
      <c r="AS1138" s="592" t="s">
        <v>2589</v>
      </c>
      <c r="AT1138" s="735"/>
      <c r="AU1138" s="592">
        <v>560</v>
      </c>
      <c r="AV1138" s="592" t="s">
        <v>1147</v>
      </c>
      <c r="AW1138" s="592" t="s">
        <v>2439</v>
      </c>
      <c r="AX1138" s="592" t="s">
        <v>3666</v>
      </c>
      <c r="AY1138" s="592" t="s">
        <v>1554</v>
      </c>
      <c r="AZ1138" s="592" t="s">
        <v>2589</v>
      </c>
      <c r="BA1138" s="592" t="s">
        <v>3652</v>
      </c>
      <c r="BB1138" s="592">
        <v>3400038813</v>
      </c>
      <c r="BC1138" s="592" t="s">
        <v>2510</v>
      </c>
      <c r="BD1138" s="592">
        <v>3400039855</v>
      </c>
      <c r="BE1138" s="592" t="s">
        <v>1171</v>
      </c>
      <c r="BF1138" s="592">
        <v>3400038983</v>
      </c>
      <c r="BG1138" s="592"/>
      <c r="BH1138" s="592"/>
    </row>
    <row r="1139" spans="1:60" ht="12" customHeight="1">
      <c r="A1139" s="600">
        <v>1136</v>
      </c>
      <c r="B1139" s="600" t="s">
        <v>73</v>
      </c>
      <c r="C1139" s="601" t="s">
        <v>267</v>
      </c>
      <c r="D1139" s="602" t="s">
        <v>7949</v>
      </c>
      <c r="E1139" s="600" t="s">
        <v>10602</v>
      </c>
      <c r="F1139" s="603" t="s">
        <v>3671</v>
      </c>
      <c r="G1139" s="603" t="s">
        <v>3670</v>
      </c>
      <c r="H1139" s="603" t="s">
        <v>3668</v>
      </c>
      <c r="I1139" s="600" t="s">
        <v>10603</v>
      </c>
      <c r="J1139" s="600"/>
      <c r="K1139" s="607" t="s">
        <v>10602</v>
      </c>
      <c r="L1139" s="606" t="s">
        <v>57</v>
      </c>
      <c r="M1139" s="12"/>
      <c r="N1139" s="972"/>
      <c r="O1139" s="603"/>
      <c r="P1139" s="625"/>
      <c r="Q1139" s="625"/>
      <c r="R1139" s="600">
        <f t="shared" si="17"/>
        <v>0</v>
      </c>
      <c r="S1139" s="600"/>
      <c r="T1139" s="607" t="str">
        <f>VLOOKUP(cppm_pr[[#This Row],[Status]],'All Link_LOV'!$I$32:$K$72,2,0)</f>
        <v>PO Issued</v>
      </c>
      <c r="U1139" s="607" t="s">
        <v>105</v>
      </c>
      <c r="V1139" s="603">
        <v>160</v>
      </c>
      <c r="W1139" s="607"/>
      <c r="X1139" s="603"/>
      <c r="Y1139" s="603"/>
      <c r="Z1139" s="608">
        <v>45187</v>
      </c>
      <c r="AA1139" s="603" t="s">
        <v>2333</v>
      </c>
      <c r="AB1139" s="606"/>
      <c r="AC1139" s="677"/>
      <c r="AD1139" s="603"/>
      <c r="AE1139" s="603"/>
      <c r="AF1139" s="603" t="s">
        <v>398</v>
      </c>
      <c r="AG1139" s="603" t="s">
        <v>491</v>
      </c>
      <c r="AH1139" s="736" t="s">
        <v>3669</v>
      </c>
      <c r="AI1139" s="600" t="str">
        <f>IFERROR(VLOOKUP(cppm_pr[[#This Row],[Order Number]],SPHERE!C:CC,39,0),"")</f>
        <v/>
      </c>
      <c r="AJ1139" s="600" t="str">
        <f>IFERROR(VLOOKUP(cppm_pr[[#This Row],[Order Number]],'DC TM ONE'!B:CN,42,0),"")</f>
        <v/>
      </c>
      <c r="AK1139" s="736"/>
      <c r="AL1139" s="693"/>
      <c r="AM1139" s="603"/>
      <c r="AN1139" s="603"/>
      <c r="AO1139" s="737"/>
      <c r="AP1139" s="603"/>
      <c r="AQ1139" s="738"/>
      <c r="AR1139" s="612">
        <v>3400038813</v>
      </c>
      <c r="AS1139" s="603" t="s">
        <v>2589</v>
      </c>
      <c r="AT1139" s="738"/>
      <c r="AU1139" s="603">
        <v>560</v>
      </c>
      <c r="AV1139" s="603" t="s">
        <v>1147</v>
      </c>
      <c r="AW1139" s="603" t="s">
        <v>2317</v>
      </c>
      <c r="AX1139" s="603" t="s">
        <v>3672</v>
      </c>
      <c r="AY1139" s="603" t="s">
        <v>1554</v>
      </c>
      <c r="AZ1139" s="603" t="s">
        <v>2589</v>
      </c>
      <c r="BA1139" s="603" t="s">
        <v>3652</v>
      </c>
      <c r="BB1139" s="603">
        <v>3400038813</v>
      </c>
      <c r="BC1139" s="603" t="s">
        <v>2510</v>
      </c>
      <c r="BD1139" s="603">
        <v>3400039855</v>
      </c>
      <c r="BE1139" s="603" t="s">
        <v>1171</v>
      </c>
      <c r="BF1139" s="603">
        <v>3400038983</v>
      </c>
      <c r="BG1139" s="603"/>
      <c r="BH1139" s="603"/>
    </row>
    <row r="1140" spans="1:60" ht="12" customHeight="1">
      <c r="A1140" s="589">
        <v>1137</v>
      </c>
      <c r="B1140" s="589" t="s">
        <v>73</v>
      </c>
      <c r="C1140" s="590" t="s">
        <v>267</v>
      </c>
      <c r="D1140" s="591"/>
      <c r="E1140" s="596">
        <v>4902151106</v>
      </c>
      <c r="F1140" s="592" t="s">
        <v>3677</v>
      </c>
      <c r="G1140" s="592" t="s">
        <v>3676</v>
      </c>
      <c r="H1140" s="592" t="s">
        <v>3674</v>
      </c>
      <c r="I1140" s="589" t="s">
        <v>3673</v>
      </c>
      <c r="J1140" s="589"/>
      <c r="K1140" s="842" t="s">
        <v>10604</v>
      </c>
      <c r="L1140" s="595" t="s">
        <v>57</v>
      </c>
      <c r="M1140" s="988"/>
      <c r="N1140" s="972"/>
      <c r="O1140" s="592"/>
      <c r="P1140" s="655"/>
      <c r="Q1140" s="655"/>
      <c r="R1140" s="589">
        <f t="shared" si="17"/>
        <v>0</v>
      </c>
      <c r="S1140" s="589"/>
      <c r="T1140" s="596" t="str">
        <f>VLOOKUP(cppm_pr[[#This Row],[Status]],'All Link_LOV'!$I$32:$K$72,2,0)</f>
        <v>PO Issued</v>
      </c>
      <c r="U1140" s="596" t="s">
        <v>105</v>
      </c>
      <c r="V1140" s="592">
        <v>161</v>
      </c>
      <c r="W1140" s="596"/>
      <c r="X1140" s="592"/>
      <c r="Y1140" s="592"/>
      <c r="Z1140" s="597">
        <v>45187</v>
      </c>
      <c r="AA1140" s="592" t="s">
        <v>2333</v>
      </c>
      <c r="AB1140" s="595"/>
      <c r="AC1140" s="677"/>
      <c r="AD1140" s="592"/>
      <c r="AE1140" s="592"/>
      <c r="AF1140" s="592" t="s">
        <v>397</v>
      </c>
      <c r="AG1140" s="592" t="s">
        <v>491</v>
      </c>
      <c r="AH1140" s="612" t="s">
        <v>3675</v>
      </c>
      <c r="AI1140" s="600" t="str">
        <f>IFERROR(VLOOKUP(cppm_pr[[#This Row],[Order Number]],SPHERE!C:CC,39,0),"")</f>
        <v/>
      </c>
      <c r="AJ1140" s="600" t="str">
        <f>IFERROR(VLOOKUP(cppm_pr[[#This Row],[Order Number]],'DC TM ONE'!B:CN,42,0),"")</f>
        <v/>
      </c>
      <c r="AK1140" s="612"/>
      <c r="AL1140" s="693"/>
      <c r="AM1140" s="592"/>
      <c r="AN1140" s="592"/>
      <c r="AO1140" s="737"/>
      <c r="AP1140" s="592"/>
      <c r="AQ1140" s="735"/>
      <c r="AR1140" s="612">
        <v>3400038813</v>
      </c>
      <c r="AS1140" s="592" t="s">
        <v>2589</v>
      </c>
      <c r="AT1140" s="735"/>
      <c r="AU1140" s="592">
        <v>560</v>
      </c>
      <c r="AV1140" s="592" t="s">
        <v>1147</v>
      </c>
      <c r="AW1140" s="592" t="s">
        <v>2317</v>
      </c>
      <c r="AX1140" s="592" t="s">
        <v>3678</v>
      </c>
      <c r="AY1140" s="592" t="s">
        <v>1554</v>
      </c>
      <c r="AZ1140" s="592" t="s">
        <v>2589</v>
      </c>
      <c r="BA1140" s="592" t="s">
        <v>3652</v>
      </c>
      <c r="BB1140" s="592">
        <v>3400038813</v>
      </c>
      <c r="BC1140" s="592" t="s">
        <v>2510</v>
      </c>
      <c r="BD1140" s="592">
        <v>3400039855</v>
      </c>
      <c r="BE1140" s="592" t="s">
        <v>1171</v>
      </c>
      <c r="BF1140" s="592">
        <v>3400038983</v>
      </c>
      <c r="BG1140" s="592"/>
      <c r="BH1140" s="592"/>
    </row>
    <row r="1141" spans="1:60" ht="12" customHeight="1">
      <c r="A1141" s="600">
        <v>1138</v>
      </c>
      <c r="B1141" s="600" t="s">
        <v>83</v>
      </c>
      <c r="C1141" s="601" t="s">
        <v>242</v>
      </c>
      <c r="D1141" s="602"/>
      <c r="E1141" s="600" t="s">
        <v>10605</v>
      </c>
      <c r="F1141" s="603" t="s">
        <v>3684</v>
      </c>
      <c r="G1141" s="603" t="s">
        <v>3683</v>
      </c>
      <c r="H1141" s="603" t="s">
        <v>3681</v>
      </c>
      <c r="I1141" s="600" t="s">
        <v>3679</v>
      </c>
      <c r="J1141" s="600"/>
      <c r="K1141" s="611"/>
      <c r="L1141" s="606" t="s">
        <v>51</v>
      </c>
      <c r="M1141" s="986"/>
      <c r="N1141" s="972"/>
      <c r="O1141" s="603"/>
      <c r="P1141" s="625"/>
      <c r="Q1141" s="625"/>
      <c r="R1141" s="600">
        <f t="shared" si="17"/>
        <v>0</v>
      </c>
      <c r="S1141" s="600"/>
      <c r="T1141" s="607" t="str">
        <f>VLOOKUP(cppm_pr[[#This Row],[Status]],'All Link_LOV'!$I$32:$K$72,2,0)</f>
        <v>RPKA In Progress</v>
      </c>
      <c r="U1141" s="607" t="s">
        <v>105</v>
      </c>
      <c r="V1141" s="603">
        <v>162</v>
      </c>
      <c r="W1141" s="607"/>
      <c r="X1141" s="603"/>
      <c r="Y1141" s="603"/>
      <c r="Z1141" s="608">
        <v>45187</v>
      </c>
      <c r="AA1141" s="603" t="s">
        <v>3680</v>
      </c>
      <c r="AB1141" s="606"/>
      <c r="AC1141" s="677"/>
      <c r="AD1141" s="603"/>
      <c r="AE1141" s="603"/>
      <c r="AF1141" s="603" t="s">
        <v>399</v>
      </c>
      <c r="AG1141" s="603" t="s">
        <v>491</v>
      </c>
      <c r="AH1141" s="736" t="s">
        <v>3682</v>
      </c>
      <c r="AI1141" s="600" t="str">
        <f>IFERROR(VLOOKUP(cppm_pr[[#This Row],[Order Number]],SPHERE!C:CC,39,0),"")</f>
        <v/>
      </c>
      <c r="AJ1141" s="600" t="str">
        <f>IFERROR(VLOOKUP(cppm_pr[[#This Row],[Order Number]],'DC TM ONE'!B:CN,42,0),"")</f>
        <v/>
      </c>
      <c r="AK1141" s="736"/>
      <c r="AL1141" s="693"/>
      <c r="AM1141" s="603"/>
      <c r="AN1141" s="603"/>
      <c r="AO1141" s="737"/>
      <c r="AP1141" s="603"/>
      <c r="AQ1141" s="738"/>
      <c r="AR1141" s="612">
        <v>3400038901</v>
      </c>
      <c r="AS1141" s="603" t="s">
        <v>3688</v>
      </c>
      <c r="AT1141" s="738"/>
      <c r="AU1141" s="603">
        <v>5000</v>
      </c>
      <c r="AV1141" s="603" t="s">
        <v>3685</v>
      </c>
      <c r="AW1141" s="603" t="s">
        <v>3686</v>
      </c>
      <c r="AX1141" s="603" t="s">
        <v>3687</v>
      </c>
      <c r="AY1141" s="603" t="s">
        <v>1554</v>
      </c>
      <c r="AZ1141" s="603" t="s">
        <v>3688</v>
      </c>
      <c r="BA1141" s="603" t="s">
        <v>3689</v>
      </c>
      <c r="BB1141" s="603">
        <v>3400038901</v>
      </c>
      <c r="BC1141" s="603" t="s">
        <v>3690</v>
      </c>
      <c r="BD1141" s="603">
        <v>3400038948</v>
      </c>
      <c r="BE1141" s="603" t="s">
        <v>3691</v>
      </c>
      <c r="BF1141" s="603">
        <v>3400039041</v>
      </c>
      <c r="BG1141" s="603"/>
      <c r="BH1141" s="603"/>
    </row>
    <row r="1142" spans="1:60" ht="12" customHeight="1">
      <c r="A1142" s="589">
        <v>1139</v>
      </c>
      <c r="B1142" s="589" t="s">
        <v>83</v>
      </c>
      <c r="C1142" s="590" t="s">
        <v>242</v>
      </c>
      <c r="D1142" s="591"/>
      <c r="E1142" s="589" t="s">
        <v>10605</v>
      </c>
      <c r="F1142" s="592" t="s">
        <v>3684</v>
      </c>
      <c r="G1142" s="592" t="s">
        <v>3695</v>
      </c>
      <c r="H1142" s="592" t="s">
        <v>3693</v>
      </c>
      <c r="I1142" s="589" t="s">
        <v>3692</v>
      </c>
      <c r="J1142" s="589"/>
      <c r="K1142" s="593"/>
      <c r="L1142" s="595" t="s">
        <v>51</v>
      </c>
      <c r="M1142" s="985"/>
      <c r="N1142" s="972"/>
      <c r="O1142" s="592"/>
      <c r="P1142" s="655"/>
      <c r="Q1142" s="655"/>
      <c r="R1142" s="589">
        <f t="shared" si="17"/>
        <v>0</v>
      </c>
      <c r="S1142" s="589"/>
      <c r="T1142" s="596" t="str">
        <f>VLOOKUP(cppm_pr[[#This Row],[Status]],'All Link_LOV'!$I$32:$K$72,2,0)</f>
        <v>RPKA In Progress</v>
      </c>
      <c r="U1142" s="596" t="s">
        <v>105</v>
      </c>
      <c r="V1142" s="592">
        <v>163</v>
      </c>
      <c r="W1142" s="596"/>
      <c r="X1142" s="592"/>
      <c r="Y1142" s="592"/>
      <c r="Z1142" s="597">
        <v>45187</v>
      </c>
      <c r="AA1142" s="592" t="s">
        <v>3680</v>
      </c>
      <c r="AB1142" s="595"/>
      <c r="AC1142" s="677"/>
      <c r="AD1142" s="592"/>
      <c r="AE1142" s="592"/>
      <c r="AF1142" s="592" t="s">
        <v>399</v>
      </c>
      <c r="AG1142" s="592" t="s">
        <v>491</v>
      </c>
      <c r="AH1142" s="736" t="s">
        <v>3694</v>
      </c>
      <c r="AI1142" s="600" t="str">
        <f>IFERROR(VLOOKUP(cppm_pr[[#This Row],[Order Number]],SPHERE!C:CC,39,0),"")</f>
        <v/>
      </c>
      <c r="AJ1142" s="600" t="str">
        <f>IFERROR(VLOOKUP(cppm_pr[[#This Row],[Order Number]],'DC TM ONE'!B:CN,42,0),"")</f>
        <v/>
      </c>
      <c r="AK1142" s="736"/>
      <c r="AL1142" s="693"/>
      <c r="AM1142" s="592"/>
      <c r="AN1142" s="592"/>
      <c r="AO1142" s="737"/>
      <c r="AP1142" s="592"/>
      <c r="AQ1142" s="735"/>
      <c r="AR1142" s="612">
        <v>3400038901</v>
      </c>
      <c r="AS1142" s="592" t="s">
        <v>3688</v>
      </c>
      <c r="AT1142" s="735"/>
      <c r="AU1142" s="592">
        <v>17000</v>
      </c>
      <c r="AV1142" s="592" t="s">
        <v>3685</v>
      </c>
      <c r="AW1142" s="592" t="s">
        <v>3686</v>
      </c>
      <c r="AX1142" s="592" t="s">
        <v>3696</v>
      </c>
      <c r="AY1142" s="592" t="s">
        <v>1554</v>
      </c>
      <c r="AZ1142" s="592" t="s">
        <v>3688</v>
      </c>
      <c r="BA1142" s="592" t="s">
        <v>3697</v>
      </c>
      <c r="BB1142" s="592">
        <v>3400038901</v>
      </c>
      <c r="BC1142" s="592" t="s">
        <v>3690</v>
      </c>
      <c r="BD1142" s="592">
        <v>3400038948</v>
      </c>
      <c r="BE1142" s="592" t="s">
        <v>3691</v>
      </c>
      <c r="BF1142" s="592">
        <v>3400039041</v>
      </c>
      <c r="BG1142" s="592"/>
      <c r="BH1142" s="592"/>
    </row>
    <row r="1143" spans="1:60" ht="12" customHeight="1">
      <c r="A1143" s="600">
        <v>1140</v>
      </c>
      <c r="B1143" s="600" t="s">
        <v>73</v>
      </c>
      <c r="C1143" s="601" t="s">
        <v>267</v>
      </c>
      <c r="D1143" s="602"/>
      <c r="E1143" s="607">
        <v>4902151830</v>
      </c>
      <c r="F1143" s="603" t="s">
        <v>2431</v>
      </c>
      <c r="G1143" s="603" t="s">
        <v>2430</v>
      </c>
      <c r="H1143" s="603" t="s">
        <v>2428</v>
      </c>
      <c r="I1143" s="600" t="s">
        <v>10606</v>
      </c>
      <c r="J1143" s="600"/>
      <c r="K1143" s="843" t="s">
        <v>10568</v>
      </c>
      <c r="L1143" s="606" t="s">
        <v>57</v>
      </c>
      <c r="M1143" s="996"/>
      <c r="N1143" s="972"/>
      <c r="O1143" s="603"/>
      <c r="P1143" s="625"/>
      <c r="Q1143" s="625"/>
      <c r="R1143" s="600">
        <f t="shared" si="17"/>
        <v>0</v>
      </c>
      <c r="S1143" s="600"/>
      <c r="T1143" s="607" t="str">
        <f>VLOOKUP(cppm_pr[[#This Row],[Status]],'All Link_LOV'!$I$32:$K$72,2,0)</f>
        <v>PO Issued</v>
      </c>
      <c r="U1143" s="607" t="s">
        <v>105</v>
      </c>
      <c r="V1143" s="603">
        <v>164</v>
      </c>
      <c r="W1143" s="607"/>
      <c r="X1143" s="603"/>
      <c r="Y1143" s="603"/>
      <c r="Z1143" s="608">
        <v>45187</v>
      </c>
      <c r="AA1143" s="603" t="s">
        <v>2333</v>
      </c>
      <c r="AB1143" s="606"/>
      <c r="AC1143" s="677"/>
      <c r="AD1143" s="603"/>
      <c r="AE1143" s="603"/>
      <c r="AF1143" s="603" t="s">
        <v>399</v>
      </c>
      <c r="AG1143" s="603" t="s">
        <v>491</v>
      </c>
      <c r="AH1143" s="736" t="s">
        <v>2429</v>
      </c>
      <c r="AI1143" s="600" t="str">
        <f>IFERROR(VLOOKUP(cppm_pr[[#This Row],[Order Number]],SPHERE!C:CC,39,0),"")</f>
        <v/>
      </c>
      <c r="AJ1143" s="600" t="str">
        <f>IFERROR(VLOOKUP(cppm_pr[[#This Row],[Order Number]],'DC TM ONE'!B:CN,42,0),"")</f>
        <v/>
      </c>
      <c r="AK1143" s="736"/>
      <c r="AL1143" s="693"/>
      <c r="AM1143" s="603"/>
      <c r="AN1143" s="603"/>
      <c r="AO1143" s="737"/>
      <c r="AP1143" s="603"/>
      <c r="AQ1143" s="738"/>
      <c r="AR1143" s="612">
        <v>3400038998</v>
      </c>
      <c r="AS1143" s="603" t="s">
        <v>1139</v>
      </c>
      <c r="AT1143" s="738"/>
      <c r="AU1143" s="603">
        <v>4000</v>
      </c>
      <c r="AV1143" s="603" t="s">
        <v>1134</v>
      </c>
      <c r="AW1143" s="603" t="s">
        <v>2338</v>
      </c>
      <c r="AX1143" s="603" t="s">
        <v>3699</v>
      </c>
      <c r="AY1143" s="603" t="s">
        <v>1554</v>
      </c>
      <c r="AZ1143" s="603" t="s">
        <v>1139</v>
      </c>
      <c r="BA1143" s="603" t="s">
        <v>3700</v>
      </c>
      <c r="BB1143" s="603">
        <v>3400038998</v>
      </c>
      <c r="BC1143" s="603" t="s">
        <v>2077</v>
      </c>
      <c r="BD1143" s="603" t="s">
        <v>2077</v>
      </c>
      <c r="BE1143" s="603" t="s">
        <v>2077</v>
      </c>
      <c r="BF1143" s="603" t="s">
        <v>2077</v>
      </c>
      <c r="BG1143" s="603"/>
      <c r="BH1143" s="603"/>
    </row>
    <row r="1144" spans="1:60" ht="12" customHeight="1">
      <c r="A1144" s="589">
        <v>1141</v>
      </c>
      <c r="B1144" s="589" t="s">
        <v>84</v>
      </c>
      <c r="C1144" s="590" t="s">
        <v>267</v>
      </c>
      <c r="D1144" s="591"/>
      <c r="E1144" s="589" t="s">
        <v>6058</v>
      </c>
      <c r="F1144" s="592" t="s">
        <v>3705</v>
      </c>
      <c r="G1144" s="592" t="s">
        <v>3704</v>
      </c>
      <c r="H1144" s="592" t="s">
        <v>3702</v>
      </c>
      <c r="I1144" s="589" t="s">
        <v>3701</v>
      </c>
      <c r="J1144" s="589"/>
      <c r="K1144" s="593"/>
      <c r="L1144" s="595" t="s">
        <v>52</v>
      </c>
      <c r="M1144" s="985"/>
      <c r="N1144" s="972"/>
      <c r="O1144" s="592"/>
      <c r="P1144" s="655"/>
      <c r="Q1144" s="655"/>
      <c r="R1144" s="589">
        <f t="shared" si="17"/>
        <v>0</v>
      </c>
      <c r="S1144" s="589"/>
      <c r="T1144" s="596" t="str">
        <f>VLOOKUP(cppm_pr[[#This Row],[Status]],'All Link_LOV'!$I$32:$K$72,2,0)</f>
        <v>PO Issued</v>
      </c>
      <c r="U1144" s="596" t="s">
        <v>105</v>
      </c>
      <c r="V1144" s="592">
        <v>165</v>
      </c>
      <c r="W1144" s="596"/>
      <c r="X1144" s="592"/>
      <c r="Y1144" s="592"/>
      <c r="Z1144" s="597">
        <v>45187</v>
      </c>
      <c r="AA1144" s="592" t="s">
        <v>2555</v>
      </c>
      <c r="AB1144" s="595"/>
      <c r="AC1144" s="677"/>
      <c r="AD1144" s="592"/>
      <c r="AE1144" s="592"/>
      <c r="AF1144" s="592" t="s">
        <v>398</v>
      </c>
      <c r="AG1144" s="592" t="s">
        <v>488</v>
      </c>
      <c r="AH1144" s="612" t="s">
        <v>3703</v>
      </c>
      <c r="AI1144" s="600" t="str">
        <f>IFERROR(VLOOKUP(cppm_pr[[#This Row],[Order Number]],SPHERE!C:CC,39,0),"")</f>
        <v/>
      </c>
      <c r="AJ1144" s="600" t="str">
        <f>IFERROR(VLOOKUP(cppm_pr[[#This Row],[Order Number]],'DC TM ONE'!B:CN,42,0),"")</f>
        <v/>
      </c>
      <c r="AK1144" s="612"/>
      <c r="AL1144" s="693"/>
      <c r="AM1144" s="592"/>
      <c r="AN1144" s="592"/>
      <c r="AO1144" s="737"/>
      <c r="AP1144" s="592"/>
      <c r="AQ1144" s="735"/>
      <c r="AR1144" s="612">
        <v>3400039858</v>
      </c>
      <c r="AS1144" s="592" t="s">
        <v>3709</v>
      </c>
      <c r="AT1144" s="735"/>
      <c r="AU1144" s="592">
        <v>4000</v>
      </c>
      <c r="AV1144" s="592" t="s">
        <v>3706</v>
      </c>
      <c r="AW1144" s="592" t="s">
        <v>3707</v>
      </c>
      <c r="AX1144" s="592" t="s">
        <v>3708</v>
      </c>
      <c r="AY1144" s="592" t="s">
        <v>1554</v>
      </c>
      <c r="AZ1144" s="592" t="s">
        <v>3709</v>
      </c>
      <c r="BA1144" s="592" t="s">
        <v>3710</v>
      </c>
      <c r="BB1144" s="592">
        <v>3400039858</v>
      </c>
      <c r="BC1144" s="592" t="s">
        <v>3711</v>
      </c>
      <c r="BD1144" s="592">
        <v>3400038730</v>
      </c>
      <c r="BE1144" s="592" t="s">
        <v>2249</v>
      </c>
      <c r="BF1144" s="592">
        <v>3400038918</v>
      </c>
      <c r="BG1144" s="592"/>
      <c r="BH1144" s="592"/>
    </row>
    <row r="1145" spans="1:60" ht="12" customHeight="1">
      <c r="A1145" s="600">
        <v>1142</v>
      </c>
      <c r="B1145" s="600" t="s">
        <v>84</v>
      </c>
      <c r="C1145" s="601" t="s">
        <v>248</v>
      </c>
      <c r="D1145" s="602"/>
      <c r="E1145" s="600" t="s">
        <v>6058</v>
      </c>
      <c r="F1145" s="603" t="s">
        <v>3715</v>
      </c>
      <c r="G1145" s="603" t="s">
        <v>3714</v>
      </c>
      <c r="H1145" s="603" t="s">
        <v>3712</v>
      </c>
      <c r="I1145" s="600" t="s">
        <v>10607</v>
      </c>
      <c r="J1145" s="600"/>
      <c r="K1145" s="611"/>
      <c r="L1145" s="606" t="s">
        <v>52</v>
      </c>
      <c r="M1145" s="986"/>
      <c r="N1145" s="972"/>
      <c r="O1145" s="603"/>
      <c r="P1145" s="625"/>
      <c r="Q1145" s="625"/>
      <c r="R1145" s="600">
        <f t="shared" si="17"/>
        <v>0</v>
      </c>
      <c r="S1145" s="600"/>
      <c r="T1145" s="607" t="str">
        <f>VLOOKUP(cppm_pr[[#This Row],[Status]],'All Link_LOV'!$I$32:$K$72,2,0)</f>
        <v>Pending Approval</v>
      </c>
      <c r="U1145" s="607" t="s">
        <v>105</v>
      </c>
      <c r="V1145" s="603">
        <v>166</v>
      </c>
      <c r="W1145" s="607"/>
      <c r="X1145" s="603"/>
      <c r="Y1145" s="603"/>
      <c r="Z1145" s="608">
        <v>45187</v>
      </c>
      <c r="AA1145" s="603" t="s">
        <v>1649</v>
      </c>
      <c r="AB1145" s="606"/>
      <c r="AC1145" s="677"/>
      <c r="AD1145" s="603"/>
      <c r="AE1145" s="603"/>
      <c r="AF1145" s="603" t="s">
        <v>398</v>
      </c>
      <c r="AG1145" s="603" t="s">
        <v>488</v>
      </c>
      <c r="AH1145" s="736" t="s">
        <v>3713</v>
      </c>
      <c r="AI1145" s="600" t="str">
        <f>IFERROR(VLOOKUP(cppm_pr[[#This Row],[Order Number]],SPHERE!C:CC,39,0),"")</f>
        <v/>
      </c>
      <c r="AJ1145" s="600" t="str">
        <f>IFERROR(VLOOKUP(cppm_pr[[#This Row],[Order Number]],'DC TM ONE'!B:CN,42,0),"")</f>
        <v/>
      </c>
      <c r="AK1145" s="736"/>
      <c r="AL1145" s="693"/>
      <c r="AM1145" s="603"/>
      <c r="AN1145" s="603"/>
      <c r="AO1145" s="737"/>
      <c r="AP1145" s="603"/>
      <c r="AQ1145" s="738"/>
      <c r="AR1145" s="612">
        <v>3400038730</v>
      </c>
      <c r="AS1145" s="603" t="s">
        <v>3711</v>
      </c>
      <c r="AT1145" s="738"/>
      <c r="AU1145" s="603">
        <v>560</v>
      </c>
      <c r="AV1145" s="603" t="s">
        <v>3601</v>
      </c>
      <c r="AW1145" s="603" t="s">
        <v>3716</v>
      </c>
      <c r="AX1145" s="603" t="s">
        <v>3717</v>
      </c>
      <c r="AY1145" s="603" t="s">
        <v>1554</v>
      </c>
      <c r="AZ1145" s="603" t="s">
        <v>3711</v>
      </c>
      <c r="BA1145" s="603" t="s">
        <v>3718</v>
      </c>
      <c r="BB1145" s="603">
        <v>3400038730</v>
      </c>
      <c r="BC1145" s="603" t="s">
        <v>2252</v>
      </c>
      <c r="BD1145" s="603">
        <v>3400039045</v>
      </c>
      <c r="BE1145" s="603" t="s">
        <v>3719</v>
      </c>
      <c r="BF1145" s="603">
        <v>3400038781</v>
      </c>
      <c r="BG1145" s="603"/>
      <c r="BH1145" s="603"/>
    </row>
    <row r="1146" spans="1:60" ht="12" customHeight="1">
      <c r="A1146" s="589">
        <v>1143</v>
      </c>
      <c r="B1146" s="589" t="s">
        <v>73</v>
      </c>
      <c r="C1146" s="590" t="s">
        <v>267</v>
      </c>
      <c r="D1146" s="591" t="s">
        <v>7949</v>
      </c>
      <c r="E1146" s="596">
        <v>4902151236</v>
      </c>
      <c r="F1146" s="592" t="s">
        <v>3724</v>
      </c>
      <c r="G1146" s="592" t="s">
        <v>3723</v>
      </c>
      <c r="H1146" s="592" t="s">
        <v>3721</v>
      </c>
      <c r="I1146" s="589" t="s">
        <v>3720</v>
      </c>
      <c r="J1146" s="589"/>
      <c r="K1146" s="842" t="s">
        <v>10608</v>
      </c>
      <c r="L1146" s="595" t="s">
        <v>57</v>
      </c>
      <c r="M1146" s="988"/>
      <c r="N1146" s="972"/>
      <c r="O1146" s="592"/>
      <c r="P1146" s="655"/>
      <c r="Q1146" s="655"/>
      <c r="R1146" s="589">
        <f t="shared" si="17"/>
        <v>0</v>
      </c>
      <c r="S1146" s="589"/>
      <c r="T1146" s="596" t="str">
        <f>VLOOKUP(cppm_pr[[#This Row],[Status]],'All Link_LOV'!$I$32:$K$72,2,0)</f>
        <v>PO Issued</v>
      </c>
      <c r="U1146" s="596" t="s">
        <v>105</v>
      </c>
      <c r="V1146" s="592">
        <v>167</v>
      </c>
      <c r="W1146" s="596"/>
      <c r="X1146" s="592"/>
      <c r="Y1146" s="592"/>
      <c r="Z1146" s="597">
        <v>45187</v>
      </c>
      <c r="AA1146" s="592" t="s">
        <v>2333</v>
      </c>
      <c r="AB1146" s="595"/>
      <c r="AC1146" s="677"/>
      <c r="AD1146" s="592"/>
      <c r="AE1146" s="592"/>
      <c r="AF1146" s="592" t="s">
        <v>398</v>
      </c>
      <c r="AG1146" s="592" t="s">
        <v>491</v>
      </c>
      <c r="AH1146" s="612" t="s">
        <v>3722</v>
      </c>
      <c r="AI1146" s="600" t="str">
        <f>IFERROR(VLOOKUP(cppm_pr[[#This Row],[Order Number]],SPHERE!C:CC,39,0),"")</f>
        <v/>
      </c>
      <c r="AJ1146" s="600" t="str">
        <f>IFERROR(VLOOKUP(cppm_pr[[#This Row],[Order Number]],'DC TM ONE'!B:CN,42,0),"")</f>
        <v/>
      </c>
      <c r="AK1146" s="612"/>
      <c r="AL1146" s="693"/>
      <c r="AM1146" s="592"/>
      <c r="AN1146" s="592"/>
      <c r="AO1146" s="737"/>
      <c r="AP1146" s="592"/>
      <c r="AQ1146" s="735"/>
      <c r="AR1146" s="612">
        <v>3400038813</v>
      </c>
      <c r="AS1146" s="592" t="s">
        <v>2589</v>
      </c>
      <c r="AT1146" s="735"/>
      <c r="AU1146" s="592">
        <v>560</v>
      </c>
      <c r="AV1146" s="592" t="s">
        <v>1134</v>
      </c>
      <c r="AW1146" s="592" t="s">
        <v>2338</v>
      </c>
      <c r="AX1146" s="592" t="s">
        <v>3725</v>
      </c>
      <c r="AY1146" s="592" t="s">
        <v>1554</v>
      </c>
      <c r="AZ1146" s="592" t="s">
        <v>2589</v>
      </c>
      <c r="BA1146" s="592" t="s">
        <v>3652</v>
      </c>
      <c r="BB1146" s="592">
        <v>3400038813</v>
      </c>
      <c r="BC1146" s="592" t="s">
        <v>2510</v>
      </c>
      <c r="BD1146" s="592">
        <v>3400039855</v>
      </c>
      <c r="BE1146" s="592" t="s">
        <v>1171</v>
      </c>
      <c r="BF1146" s="592">
        <v>3400038983</v>
      </c>
      <c r="BG1146" s="592"/>
      <c r="BH1146" s="592"/>
    </row>
    <row r="1147" spans="1:60" s="180" customFormat="1" ht="12" customHeight="1">
      <c r="A1147" s="617">
        <v>1144</v>
      </c>
      <c r="B1147" s="617"/>
      <c r="C1147" s="601" t="s">
        <v>254</v>
      </c>
      <c r="D1147" s="615"/>
      <c r="E1147" s="600" t="s">
        <v>10609</v>
      </c>
      <c r="F1147" s="620" t="s">
        <v>3731</v>
      </c>
      <c r="G1147" s="620" t="s">
        <v>3730</v>
      </c>
      <c r="H1147" s="620" t="s">
        <v>3728</v>
      </c>
      <c r="I1147" s="600"/>
      <c r="J1147" s="617"/>
      <c r="K1147" s="616"/>
      <c r="L1147" s="622" t="s">
        <v>1492</v>
      </c>
      <c r="M1147" s="971"/>
      <c r="N1147" s="1057"/>
      <c r="O1147" s="620"/>
      <c r="P1147" s="625"/>
      <c r="Q1147" s="625"/>
      <c r="R1147" s="600">
        <f t="shared" si="17"/>
        <v>0</v>
      </c>
      <c r="S1147" s="600"/>
      <c r="T1147" s="619" t="str">
        <f>VLOOKUP(cppm_pr[[#This Row],[Status]],'All Link_LOV'!$I$32:$K$72,2,0)</f>
        <v>PO Issued</v>
      </c>
      <c r="U1147" s="619" t="s">
        <v>105</v>
      </c>
      <c r="V1147" s="620">
        <v>168</v>
      </c>
      <c r="W1147" s="619"/>
      <c r="X1147" s="620"/>
      <c r="Y1147" s="620"/>
      <c r="Z1147" s="621">
        <v>45187</v>
      </c>
      <c r="AA1147" s="620" t="s">
        <v>3727</v>
      </c>
      <c r="AB1147" s="622"/>
      <c r="AC1147" s="739"/>
      <c r="AD1147" s="620"/>
      <c r="AE1147" s="620"/>
      <c r="AF1147" s="620" t="s">
        <v>399</v>
      </c>
      <c r="AG1147" s="603" t="s">
        <v>491</v>
      </c>
      <c r="AH1147" s="740" t="s">
        <v>3729</v>
      </c>
      <c r="AI1147" s="600" t="str">
        <f>IFERROR(VLOOKUP(cppm_pr[[#This Row],[Order Number]],SPHERE!C:CC,39,0),"")</f>
        <v/>
      </c>
      <c r="AJ1147" s="600" t="str">
        <f>IFERROR(VLOOKUP(cppm_pr[[#This Row],[Order Number]],'DC TM ONE'!B:CN,42,0),"")</f>
        <v/>
      </c>
      <c r="AK1147" s="740"/>
      <c r="AL1147" s="741"/>
      <c r="AM1147" s="620"/>
      <c r="AN1147" s="620"/>
      <c r="AO1147" s="742"/>
      <c r="AP1147" s="620"/>
      <c r="AQ1147" s="745"/>
      <c r="AR1147" s="744">
        <v>1008271</v>
      </c>
      <c r="AS1147" s="620" t="s">
        <v>3735</v>
      </c>
      <c r="AT1147" s="745"/>
      <c r="AU1147" s="620">
        <v>2000</v>
      </c>
      <c r="AV1147" s="620" t="s">
        <v>3732</v>
      </c>
      <c r="AW1147" s="620" t="s">
        <v>3733</v>
      </c>
      <c r="AX1147" s="620" t="s">
        <v>3734</v>
      </c>
      <c r="AY1147" s="620" t="s">
        <v>1554</v>
      </c>
      <c r="AZ1147" s="620" t="s">
        <v>3735</v>
      </c>
      <c r="BA1147" s="620" t="s">
        <v>3736</v>
      </c>
      <c r="BB1147" s="620">
        <v>1008271</v>
      </c>
      <c r="BC1147" s="620" t="s">
        <v>2207</v>
      </c>
      <c r="BD1147" s="620" t="s">
        <v>2207</v>
      </c>
      <c r="BE1147" s="620" t="s">
        <v>2207</v>
      </c>
      <c r="BF1147" s="620" t="s">
        <v>2207</v>
      </c>
      <c r="BG1147" s="620"/>
      <c r="BH1147" s="620"/>
    </row>
    <row r="1148" spans="1:60" ht="12" customHeight="1">
      <c r="A1148" s="589">
        <v>1145</v>
      </c>
      <c r="B1148" s="589" t="s">
        <v>66</v>
      </c>
      <c r="C1148" s="590" t="s">
        <v>260</v>
      </c>
      <c r="D1148" s="591"/>
      <c r="E1148" s="589" t="s">
        <v>6058</v>
      </c>
      <c r="F1148" s="592" t="s">
        <v>2653</v>
      </c>
      <c r="G1148" s="592" t="s">
        <v>2652</v>
      </c>
      <c r="H1148" s="592" t="s">
        <v>2651</v>
      </c>
      <c r="I1148" s="589" t="s">
        <v>9286</v>
      </c>
      <c r="J1148" s="589"/>
      <c r="K1148" s="593" t="s">
        <v>16</v>
      </c>
      <c r="L1148" s="595" t="s">
        <v>1552</v>
      </c>
      <c r="M1148" s="985"/>
      <c r="N1148" s="972"/>
      <c r="O1148" s="592"/>
      <c r="P1148" s="655"/>
      <c r="Q1148" s="655"/>
      <c r="R1148" s="589">
        <f t="shared" si="17"/>
        <v>0</v>
      </c>
      <c r="S1148" s="589"/>
      <c r="T1148" s="596" t="str">
        <f>VLOOKUP(cppm_pr[[#This Row],[Status]],'All Link_LOV'!$I$32:$K$72,2,0)</f>
        <v>PR Creation</v>
      </c>
      <c r="U1148" s="596" t="s">
        <v>105</v>
      </c>
      <c r="V1148" s="592">
        <v>169</v>
      </c>
      <c r="W1148" s="596"/>
      <c r="X1148" s="592"/>
      <c r="Y1148" s="592"/>
      <c r="Z1148" s="597">
        <v>45187</v>
      </c>
      <c r="AA1148" s="592" t="s">
        <v>1549</v>
      </c>
      <c r="AB1148" s="595"/>
      <c r="AC1148" s="677"/>
      <c r="AD1148" s="592"/>
      <c r="AE1148" s="592"/>
      <c r="AF1148" s="592" t="s">
        <v>398</v>
      </c>
      <c r="AG1148" s="592" t="s">
        <v>488</v>
      </c>
      <c r="AH1148" s="612" t="s">
        <v>3737</v>
      </c>
      <c r="AI1148" s="600" t="str">
        <f>IFERROR(VLOOKUP(cppm_pr[[#This Row],[Order Number]],SPHERE!C:CC,39,0),"")</f>
        <v/>
      </c>
      <c r="AJ1148" s="600" t="str">
        <f>IFERROR(VLOOKUP(cppm_pr[[#This Row],[Order Number]],'DC TM ONE'!B:CN,42,0),"")</f>
        <v/>
      </c>
      <c r="AK1148" s="612"/>
      <c r="AL1148" s="693"/>
      <c r="AM1148" s="592"/>
      <c r="AN1148" s="592"/>
      <c r="AO1148" s="737"/>
      <c r="AP1148" s="592"/>
      <c r="AQ1148" s="735"/>
      <c r="AR1148" s="612">
        <v>3400039075</v>
      </c>
      <c r="AS1148" s="592" t="s">
        <v>3739</v>
      </c>
      <c r="AT1148" s="735"/>
      <c r="AU1148" s="592">
        <v>114108.13</v>
      </c>
      <c r="AV1148" s="592" t="s">
        <v>2273</v>
      </c>
      <c r="AW1148" s="592" t="s">
        <v>2072</v>
      </c>
      <c r="AX1148" s="592" t="s">
        <v>3738</v>
      </c>
      <c r="AY1148" s="592" t="s">
        <v>1554</v>
      </c>
      <c r="AZ1148" s="592" t="s">
        <v>3739</v>
      </c>
      <c r="BA1148" s="592" t="s">
        <v>3740</v>
      </c>
      <c r="BB1148" s="592">
        <v>3400039075</v>
      </c>
      <c r="BC1148" s="592" t="s">
        <v>3739</v>
      </c>
      <c r="BD1148" s="592">
        <v>3400039075</v>
      </c>
      <c r="BE1148" s="592" t="s">
        <v>3739</v>
      </c>
      <c r="BF1148" s="592">
        <v>3400039075</v>
      </c>
      <c r="BG1148" s="592"/>
      <c r="BH1148" s="592"/>
    </row>
    <row r="1149" spans="1:60" ht="12" customHeight="1">
      <c r="A1149" s="600">
        <v>1146</v>
      </c>
      <c r="B1149" s="600"/>
      <c r="C1149" s="601" t="s">
        <v>207</v>
      </c>
      <c r="D1149" s="602"/>
      <c r="E1149" s="600" t="s">
        <v>6058</v>
      </c>
      <c r="F1149" s="603" t="s">
        <v>2631</v>
      </c>
      <c r="G1149" s="603" t="s">
        <v>2630</v>
      </c>
      <c r="H1149" s="603" t="s">
        <v>2629</v>
      </c>
      <c r="I1149" s="600"/>
      <c r="J1149" s="600"/>
      <c r="K1149" s="611"/>
      <c r="L1149" s="606" t="s">
        <v>1552</v>
      </c>
      <c r="M1149" s="986"/>
      <c r="N1149" s="972"/>
      <c r="O1149" s="603"/>
      <c r="P1149" s="625"/>
      <c r="Q1149" s="625"/>
      <c r="R1149" s="600">
        <f t="shared" si="17"/>
        <v>0</v>
      </c>
      <c r="S1149" s="600"/>
      <c r="T1149" s="607" t="str">
        <f>VLOOKUP(cppm_pr[[#This Row],[Status]],'All Link_LOV'!$I$32:$K$72,2,0)</f>
        <v>New Request PR</v>
      </c>
      <c r="U1149" s="607" t="s">
        <v>105</v>
      </c>
      <c r="V1149" s="603">
        <v>170</v>
      </c>
      <c r="W1149" s="607"/>
      <c r="X1149" s="603"/>
      <c r="Y1149" s="603"/>
      <c r="Z1149" s="608">
        <v>45187</v>
      </c>
      <c r="AA1149" s="603" t="s">
        <v>1549</v>
      </c>
      <c r="AB1149" s="606"/>
      <c r="AC1149" s="677"/>
      <c r="AD1149" s="603"/>
      <c r="AE1149" s="603"/>
      <c r="AF1149" s="603" t="s">
        <v>398</v>
      </c>
      <c r="AG1149" s="603" t="s">
        <v>488</v>
      </c>
      <c r="AH1149" s="736" t="s">
        <v>3741</v>
      </c>
      <c r="AI1149" s="600" t="str">
        <f>IFERROR(VLOOKUP(cppm_pr[[#This Row],[Order Number]],SPHERE!C:CC,39,0),"")</f>
        <v/>
      </c>
      <c r="AJ1149" s="600" t="str">
        <f>IFERROR(VLOOKUP(cppm_pr[[#This Row],[Order Number]],'DC TM ONE'!B:CN,42,0),"")</f>
        <v/>
      </c>
      <c r="AK1149" s="736"/>
      <c r="AL1149" s="693"/>
      <c r="AM1149" s="603"/>
      <c r="AN1149" s="603"/>
      <c r="AO1149" s="737"/>
      <c r="AP1149" s="603"/>
      <c r="AQ1149" s="738"/>
      <c r="AR1149" s="612">
        <v>3400039021</v>
      </c>
      <c r="AS1149" s="603" t="s">
        <v>3745</v>
      </c>
      <c r="AT1149" s="738"/>
      <c r="AU1149" s="603">
        <v>151782.15</v>
      </c>
      <c r="AV1149" s="603" t="s">
        <v>3742</v>
      </c>
      <c r="AW1149" s="603" t="s">
        <v>3743</v>
      </c>
      <c r="AX1149" s="603" t="s">
        <v>3744</v>
      </c>
      <c r="AY1149" s="603" t="s">
        <v>1554</v>
      </c>
      <c r="AZ1149" s="603" t="s">
        <v>3745</v>
      </c>
      <c r="BA1149" s="603" t="s">
        <v>3746</v>
      </c>
      <c r="BB1149" s="603">
        <v>3400039021</v>
      </c>
      <c r="BC1149" s="603" t="s">
        <v>3747</v>
      </c>
      <c r="BD1149" s="603">
        <v>3400039021</v>
      </c>
      <c r="BE1149" s="603" t="s">
        <v>3747</v>
      </c>
      <c r="BF1149" s="603">
        <v>3400039021</v>
      </c>
      <c r="BG1149" s="603"/>
      <c r="BH1149" s="603"/>
    </row>
    <row r="1150" spans="1:60" ht="12" customHeight="1">
      <c r="A1150" s="589">
        <v>1147</v>
      </c>
      <c r="B1150" s="589" t="s">
        <v>82</v>
      </c>
      <c r="C1150" s="590" t="s">
        <v>267</v>
      </c>
      <c r="D1150" s="591"/>
      <c r="E1150" s="589" t="s">
        <v>10610</v>
      </c>
      <c r="F1150" s="592" t="s">
        <v>3753</v>
      </c>
      <c r="G1150" s="592" t="s">
        <v>3752</v>
      </c>
      <c r="H1150" s="592" t="s">
        <v>3750</v>
      </c>
      <c r="I1150" s="589" t="s">
        <v>3748</v>
      </c>
      <c r="J1150" s="589"/>
      <c r="K1150" s="593"/>
      <c r="L1150" s="595" t="s">
        <v>908</v>
      </c>
      <c r="M1150" s="985"/>
      <c r="N1150" s="972"/>
      <c r="O1150" s="592"/>
      <c r="P1150" s="655"/>
      <c r="Q1150" s="655"/>
      <c r="R1150" s="589">
        <f t="shared" si="17"/>
        <v>0</v>
      </c>
      <c r="S1150" s="589"/>
      <c r="T1150" s="596" t="str">
        <f>VLOOKUP(cppm_pr[[#This Row],[Status]],'All Link_LOV'!$I$32:$K$72,2,0)</f>
        <v>PO Issued</v>
      </c>
      <c r="U1150" s="596" t="s">
        <v>105</v>
      </c>
      <c r="V1150" s="592">
        <v>171</v>
      </c>
      <c r="W1150" s="596"/>
      <c r="X1150" s="592"/>
      <c r="Y1150" s="592"/>
      <c r="Z1150" s="597">
        <v>45188</v>
      </c>
      <c r="AA1150" s="592" t="s">
        <v>3749</v>
      </c>
      <c r="AB1150" s="595"/>
      <c r="AC1150" s="677"/>
      <c r="AD1150" s="592"/>
      <c r="AE1150" s="592"/>
      <c r="AF1150" s="592" t="s">
        <v>399</v>
      </c>
      <c r="AG1150" s="592" t="s">
        <v>491</v>
      </c>
      <c r="AH1150" s="736" t="s">
        <v>3751</v>
      </c>
      <c r="AI1150" s="600" t="str">
        <f>IFERROR(VLOOKUP(cppm_pr[[#This Row],[Order Number]],SPHERE!C:CC,39,0),"")</f>
        <v/>
      </c>
      <c r="AJ1150" s="600" t="str">
        <f>IFERROR(VLOOKUP(cppm_pr[[#This Row],[Order Number]],'DC TM ONE'!B:CN,42,0),"")</f>
        <v/>
      </c>
      <c r="AK1150" s="736"/>
      <c r="AL1150" s="693"/>
      <c r="AM1150" s="592"/>
      <c r="AN1150" s="592"/>
      <c r="AO1150" s="737"/>
      <c r="AP1150" s="592"/>
      <c r="AQ1150" s="735"/>
      <c r="AR1150" s="612">
        <v>3400039436</v>
      </c>
      <c r="AS1150" s="592" t="s">
        <v>3756</v>
      </c>
      <c r="AT1150" s="735"/>
      <c r="AU1150" s="592">
        <v>1120</v>
      </c>
      <c r="AV1150" s="592" t="s">
        <v>1501</v>
      </c>
      <c r="AW1150" s="592" t="s">
        <v>3754</v>
      </c>
      <c r="AX1150" s="592" t="s">
        <v>3755</v>
      </c>
      <c r="AY1150" s="592" t="s">
        <v>1554</v>
      </c>
      <c r="AZ1150" s="592" t="s">
        <v>3756</v>
      </c>
      <c r="BA1150" s="592" t="s">
        <v>3757</v>
      </c>
      <c r="BB1150" s="592">
        <v>3400039436</v>
      </c>
      <c r="BC1150" s="592" t="s">
        <v>1588</v>
      </c>
      <c r="BD1150" s="592">
        <v>3400039027</v>
      </c>
      <c r="BE1150" s="592" t="s">
        <v>1825</v>
      </c>
      <c r="BF1150" s="592">
        <v>3400038775</v>
      </c>
      <c r="BG1150" s="592"/>
      <c r="BH1150" s="592"/>
    </row>
    <row r="1151" spans="1:60" ht="12" customHeight="1">
      <c r="A1151" s="600">
        <v>1148</v>
      </c>
      <c r="B1151" s="600"/>
      <c r="C1151" s="601" t="s">
        <v>250</v>
      </c>
      <c r="D1151" s="602"/>
      <c r="E1151" s="600" t="s">
        <v>6058</v>
      </c>
      <c r="F1151" s="603" t="s">
        <v>3762</v>
      </c>
      <c r="G1151" s="603" t="s">
        <v>3761</v>
      </c>
      <c r="H1151" s="603" t="s">
        <v>3759</v>
      </c>
      <c r="I1151" s="600" t="s">
        <v>3758</v>
      </c>
      <c r="J1151" s="600"/>
      <c r="K1151" s="611"/>
      <c r="L1151" s="606" t="s">
        <v>52</v>
      </c>
      <c r="M1151" s="986"/>
      <c r="N1151" s="972"/>
      <c r="O1151" s="603"/>
      <c r="P1151" s="625"/>
      <c r="Q1151" s="625"/>
      <c r="R1151" s="600">
        <f t="shared" si="17"/>
        <v>0</v>
      </c>
      <c r="S1151" s="600"/>
      <c r="T1151" s="607" t="str">
        <f>VLOOKUP(cppm_pr[[#This Row],[Status]],'All Link_LOV'!$I$32:$K$72,2,0)</f>
        <v>LOR Issued</v>
      </c>
      <c r="U1151" s="607" t="s">
        <v>105</v>
      </c>
      <c r="V1151" s="603">
        <v>172</v>
      </c>
      <c r="W1151" s="607" t="s">
        <v>6069</v>
      </c>
      <c r="X1151" s="603" t="s">
        <v>499</v>
      </c>
      <c r="Y1151" s="603"/>
      <c r="Z1151" s="608">
        <v>45188</v>
      </c>
      <c r="AA1151" s="603" t="s">
        <v>1649</v>
      </c>
      <c r="AB1151" s="606"/>
      <c r="AC1151" s="677"/>
      <c r="AD1151" s="603"/>
      <c r="AE1151" s="603"/>
      <c r="AF1151" s="603" t="s">
        <v>399</v>
      </c>
      <c r="AG1151" s="603" t="s">
        <v>491</v>
      </c>
      <c r="AH1151" s="736" t="s">
        <v>3760</v>
      </c>
      <c r="AI1151" s="600" t="str">
        <f>IFERROR(VLOOKUP(cppm_pr[[#This Row],[Order Number]],SPHERE!C:CC,39,0),"")</f>
        <v/>
      </c>
      <c r="AJ1151" s="600" t="str">
        <f>IFERROR(VLOOKUP(cppm_pr[[#This Row],[Order Number]],'DC TM ONE'!B:CN,42,0),"")</f>
        <v/>
      </c>
      <c r="AK1151" s="736"/>
      <c r="AL1151" s="693"/>
      <c r="AM1151" s="603"/>
      <c r="AN1151" s="603"/>
      <c r="AO1151" s="737"/>
      <c r="AP1151" s="603"/>
      <c r="AQ1151" s="738"/>
      <c r="AR1151" s="612">
        <v>3400038556</v>
      </c>
      <c r="AS1151" s="603" t="s">
        <v>3616</v>
      </c>
      <c r="AT1151" s="738"/>
      <c r="AU1151" s="603">
        <v>73343.8</v>
      </c>
      <c r="AV1151" s="603" t="s">
        <v>3601</v>
      </c>
      <c r="AW1151" s="603" t="s">
        <v>3716</v>
      </c>
      <c r="AX1151" s="603" t="s">
        <v>3763</v>
      </c>
      <c r="AY1151" s="603" t="s">
        <v>1554</v>
      </c>
      <c r="AZ1151" s="603" t="s">
        <v>3616</v>
      </c>
      <c r="BA1151" s="603" t="s">
        <v>3764</v>
      </c>
      <c r="BB1151" s="603">
        <v>3400038556</v>
      </c>
      <c r="BC1151" s="603" t="s">
        <v>3765</v>
      </c>
      <c r="BD1151" s="603">
        <v>3400039432</v>
      </c>
      <c r="BE1151" s="603" t="s">
        <v>3711</v>
      </c>
      <c r="BF1151" s="603">
        <v>3400038730</v>
      </c>
      <c r="BG1151" s="603"/>
      <c r="BH1151" s="603"/>
    </row>
    <row r="1152" spans="1:60" s="180" customFormat="1" ht="12" customHeight="1">
      <c r="A1152" s="641">
        <v>1149</v>
      </c>
      <c r="B1152" s="641"/>
      <c r="C1152" s="590" t="s">
        <v>254</v>
      </c>
      <c r="D1152" s="640">
        <v>45189</v>
      </c>
      <c r="E1152" s="589" t="s">
        <v>10611</v>
      </c>
      <c r="F1152" s="643" t="s">
        <v>3770</v>
      </c>
      <c r="G1152" s="643" t="s">
        <v>3769</v>
      </c>
      <c r="H1152" s="643" t="s">
        <v>3767</v>
      </c>
      <c r="I1152" s="589"/>
      <c r="J1152" s="641"/>
      <c r="K1152" s="642"/>
      <c r="L1152" s="648" t="s">
        <v>1492</v>
      </c>
      <c r="M1152" s="993"/>
      <c r="N1152" s="1057"/>
      <c r="O1152" s="643"/>
      <c r="P1152" s="655"/>
      <c r="Q1152" s="655"/>
      <c r="R1152" s="589">
        <f t="shared" si="17"/>
        <v>0</v>
      </c>
      <c r="S1152" s="589"/>
      <c r="T1152" s="645" t="str">
        <f>VLOOKUP(cppm_pr[[#This Row],[Status]],'All Link_LOV'!$I$32:$K$72,2,0)</f>
        <v>PO Issued</v>
      </c>
      <c r="U1152" s="645" t="s">
        <v>105</v>
      </c>
      <c r="V1152" s="643">
        <v>173</v>
      </c>
      <c r="W1152" s="645"/>
      <c r="X1152" s="643"/>
      <c r="Y1152" s="643"/>
      <c r="Z1152" s="646">
        <v>45188</v>
      </c>
      <c r="AA1152" s="643" t="s">
        <v>3727</v>
      </c>
      <c r="AB1152" s="648"/>
      <c r="AC1152" s="739"/>
      <c r="AD1152" s="643"/>
      <c r="AE1152" s="643"/>
      <c r="AF1152" s="643" t="s">
        <v>397</v>
      </c>
      <c r="AG1152" s="592" t="s">
        <v>492</v>
      </c>
      <c r="AH1152" s="740" t="s">
        <v>3768</v>
      </c>
      <c r="AI1152" s="600" t="str">
        <f>IFERROR(VLOOKUP(cppm_pr[[#This Row],[Order Number]],SPHERE!C:CC,39,0),"")</f>
        <v/>
      </c>
      <c r="AJ1152" s="600" t="str">
        <f>IFERROR(VLOOKUP(cppm_pr[[#This Row],[Order Number]],'DC TM ONE'!B:CN,42,0),"")</f>
        <v/>
      </c>
      <c r="AK1152" s="740"/>
      <c r="AL1152" s="741"/>
      <c r="AM1152" s="643"/>
      <c r="AN1152" s="643"/>
      <c r="AO1152" s="742"/>
      <c r="AP1152" s="643"/>
      <c r="AQ1152" s="743"/>
      <c r="AR1152" s="744">
        <v>3400038958</v>
      </c>
      <c r="AS1152" s="643" t="s">
        <v>1366</v>
      </c>
      <c r="AT1152" s="743"/>
      <c r="AU1152" s="643">
        <v>22249</v>
      </c>
      <c r="AV1152" s="643" t="s">
        <v>1996</v>
      </c>
      <c r="AW1152" s="643" t="s">
        <v>1997</v>
      </c>
      <c r="AX1152" s="643" t="s">
        <v>3771</v>
      </c>
      <c r="AY1152" s="643" t="s">
        <v>1554</v>
      </c>
      <c r="AZ1152" s="643" t="s">
        <v>1366</v>
      </c>
      <c r="BA1152" s="643" t="s">
        <v>3772</v>
      </c>
      <c r="BB1152" s="643">
        <v>3400038958</v>
      </c>
      <c r="BC1152" s="643"/>
      <c r="BD1152" s="643"/>
      <c r="BE1152" s="643"/>
      <c r="BF1152" s="643"/>
      <c r="BG1152" s="643"/>
      <c r="BH1152" s="643"/>
    </row>
    <row r="1153" spans="1:60" ht="12" customHeight="1">
      <c r="A1153" s="600">
        <v>1150</v>
      </c>
      <c r="B1153" s="600"/>
      <c r="C1153" s="601" t="s">
        <v>207</v>
      </c>
      <c r="D1153" s="602"/>
      <c r="E1153" s="600" t="s">
        <v>6058</v>
      </c>
      <c r="F1153" s="603" t="s">
        <v>3773</v>
      </c>
      <c r="G1153" s="603" t="s">
        <v>3775</v>
      </c>
      <c r="H1153" s="603" t="s">
        <v>3773</v>
      </c>
      <c r="I1153" s="600"/>
      <c r="J1153" s="600"/>
      <c r="K1153" s="611"/>
      <c r="L1153" s="606" t="s">
        <v>1552</v>
      </c>
      <c r="M1153" s="986"/>
      <c r="N1153" s="972"/>
      <c r="O1153" s="603"/>
      <c r="P1153" s="625"/>
      <c r="Q1153" s="625"/>
      <c r="R1153" s="600">
        <f t="shared" si="17"/>
        <v>0</v>
      </c>
      <c r="S1153" s="600"/>
      <c r="T1153" s="607" t="str">
        <f>VLOOKUP(cppm_pr[[#This Row],[Status]],'All Link_LOV'!$I$32:$K$72,2,0)</f>
        <v>New Request PR</v>
      </c>
      <c r="U1153" s="607" t="s">
        <v>105</v>
      </c>
      <c r="V1153" s="603">
        <v>174</v>
      </c>
      <c r="W1153" s="607"/>
      <c r="X1153" s="603"/>
      <c r="Y1153" s="603"/>
      <c r="Z1153" s="608">
        <v>45188</v>
      </c>
      <c r="AA1153" s="603" t="s">
        <v>1549</v>
      </c>
      <c r="AB1153" s="606"/>
      <c r="AC1153" s="677"/>
      <c r="AD1153" s="603"/>
      <c r="AE1153" s="603"/>
      <c r="AF1153" s="603" t="s">
        <v>399</v>
      </c>
      <c r="AG1153" s="603" t="s">
        <v>492</v>
      </c>
      <c r="AH1153" s="736" t="s">
        <v>3774</v>
      </c>
      <c r="AI1153" s="600" t="str">
        <f>IFERROR(VLOOKUP(cppm_pr[[#This Row],[Order Number]],SPHERE!C:CC,39,0),"")</f>
        <v/>
      </c>
      <c r="AJ1153" s="600" t="str">
        <f>IFERROR(VLOOKUP(cppm_pr[[#This Row],[Order Number]],'DC TM ONE'!B:CN,42,0),"")</f>
        <v/>
      </c>
      <c r="AK1153" s="736"/>
      <c r="AL1153" s="693"/>
      <c r="AM1153" s="603"/>
      <c r="AN1153" s="603"/>
      <c r="AO1153" s="737"/>
      <c r="AP1153" s="603"/>
      <c r="AQ1153" s="738"/>
      <c r="AR1153" s="612">
        <v>3400030476</v>
      </c>
      <c r="AS1153" s="603" t="s">
        <v>3778</v>
      </c>
      <c r="AT1153" s="738"/>
      <c r="AU1153" s="603">
        <v>5187.59</v>
      </c>
      <c r="AV1153" s="603" t="s">
        <v>2273</v>
      </c>
      <c r="AW1153" s="603" t="s">
        <v>3776</v>
      </c>
      <c r="AX1153" s="603" t="s">
        <v>3777</v>
      </c>
      <c r="AY1153" s="603" t="s">
        <v>1554</v>
      </c>
      <c r="AZ1153" s="603" t="s">
        <v>3778</v>
      </c>
      <c r="BA1153" s="603" t="s">
        <v>3779</v>
      </c>
      <c r="BB1153" s="603">
        <v>3400030476</v>
      </c>
      <c r="BC1153" s="603" t="s">
        <v>3747</v>
      </c>
      <c r="BD1153" s="603">
        <v>3400030476</v>
      </c>
      <c r="BE1153" s="603" t="s">
        <v>3747</v>
      </c>
      <c r="BF1153" s="603">
        <v>3400030476</v>
      </c>
      <c r="BG1153" s="603"/>
      <c r="BH1153" s="603"/>
    </row>
    <row r="1154" spans="1:60" ht="12" customHeight="1">
      <c r="A1154" s="589">
        <v>1151</v>
      </c>
      <c r="B1154" s="589" t="s">
        <v>62</v>
      </c>
      <c r="C1154" s="590" t="s">
        <v>256</v>
      </c>
      <c r="D1154" s="591"/>
      <c r="E1154" s="589" t="s">
        <v>10612</v>
      </c>
      <c r="F1154" s="592" t="s">
        <v>3783</v>
      </c>
      <c r="G1154" s="592" t="s">
        <v>3782</v>
      </c>
      <c r="H1154" s="592" t="s">
        <v>3780</v>
      </c>
      <c r="I1154" s="589" t="s">
        <v>10613</v>
      </c>
      <c r="J1154" s="589"/>
      <c r="K1154" s="593"/>
      <c r="L1154" s="595" t="s">
        <v>908</v>
      </c>
      <c r="M1154" s="985"/>
      <c r="N1154" s="972"/>
      <c r="O1154" s="592"/>
      <c r="P1154" s="655"/>
      <c r="Q1154" s="655"/>
      <c r="R1154" s="589">
        <f t="shared" si="17"/>
        <v>0</v>
      </c>
      <c r="S1154" s="589"/>
      <c r="T1154" s="596" t="str">
        <f>VLOOKUP(cppm_pr[[#This Row],[Status]],'All Link_LOV'!$I$32:$K$72,2,0)</f>
        <v>PO Issued / Not Require LOR</v>
      </c>
      <c r="U1154" s="596" t="s">
        <v>105</v>
      </c>
      <c r="V1154" s="592">
        <v>175</v>
      </c>
      <c r="W1154" s="596"/>
      <c r="X1154" s="592"/>
      <c r="Y1154" s="592"/>
      <c r="Z1154" s="597">
        <v>45188</v>
      </c>
      <c r="AA1154" s="592" t="s">
        <v>3749</v>
      </c>
      <c r="AB1154" s="595"/>
      <c r="AC1154" s="677"/>
      <c r="AD1154" s="592"/>
      <c r="AE1154" s="592"/>
      <c r="AF1154" s="592" t="s">
        <v>399</v>
      </c>
      <c r="AG1154" s="592" t="s">
        <v>491</v>
      </c>
      <c r="AH1154" s="736" t="s">
        <v>3781</v>
      </c>
      <c r="AI1154" s="600" t="str">
        <f>IFERROR(VLOOKUP(cppm_pr[[#This Row],[Order Number]],SPHERE!C:CC,39,0),"")</f>
        <v/>
      </c>
      <c r="AJ1154" s="600" t="str">
        <f>IFERROR(VLOOKUP(cppm_pr[[#This Row],[Order Number]],'DC TM ONE'!B:CN,42,0),"")</f>
        <v>SLA 99.7%</v>
      </c>
      <c r="AK1154" s="736"/>
      <c r="AL1154" s="693"/>
      <c r="AM1154" s="592"/>
      <c r="AN1154" s="592"/>
      <c r="AO1154" s="737"/>
      <c r="AP1154" s="592"/>
      <c r="AQ1154" s="735"/>
      <c r="AR1154" s="612">
        <v>3400039035</v>
      </c>
      <c r="AS1154" s="592" t="s">
        <v>1389</v>
      </c>
      <c r="AT1154" s="735"/>
      <c r="AU1154" s="592">
        <v>32500</v>
      </c>
      <c r="AV1154" s="592" t="s">
        <v>1501</v>
      </c>
      <c r="AW1154" s="592" t="s">
        <v>1501</v>
      </c>
      <c r="AX1154" s="592" t="s">
        <v>3784</v>
      </c>
      <c r="AY1154" s="592" t="s">
        <v>1554</v>
      </c>
      <c r="AZ1154" s="592" t="s">
        <v>1389</v>
      </c>
      <c r="BA1154" s="592" t="s">
        <v>3785</v>
      </c>
      <c r="BB1154" s="592">
        <v>3400039035</v>
      </c>
      <c r="BC1154" s="592" t="s">
        <v>2249</v>
      </c>
      <c r="BD1154" s="592">
        <v>3400038922</v>
      </c>
      <c r="BE1154" s="592" t="s">
        <v>2165</v>
      </c>
      <c r="BF1154" s="592">
        <v>3400038907</v>
      </c>
      <c r="BG1154" s="592"/>
      <c r="BH1154" s="592"/>
    </row>
    <row r="1155" spans="1:60" ht="12" customHeight="1">
      <c r="A1155" s="600">
        <v>1152</v>
      </c>
      <c r="B1155" s="600" t="s">
        <v>73</v>
      </c>
      <c r="C1155" s="601" t="s">
        <v>254</v>
      </c>
      <c r="D1155" s="602"/>
      <c r="E1155" s="600" t="s">
        <v>10588</v>
      </c>
      <c r="F1155" s="603" t="s">
        <v>3562</v>
      </c>
      <c r="G1155" s="603"/>
      <c r="H1155" s="603" t="s">
        <v>3560</v>
      </c>
      <c r="I1155" s="933" t="s">
        <v>10589</v>
      </c>
      <c r="J1155" s="600"/>
      <c r="K1155" s="650"/>
      <c r="L1155" s="606" t="s">
        <v>57</v>
      </c>
      <c r="M1155" s="989"/>
      <c r="N1155" s="972"/>
      <c r="O1155" s="1"/>
      <c r="P1155" s="625"/>
      <c r="Q1155" s="625"/>
      <c r="R1155" s="600">
        <f t="shared" si="17"/>
        <v>0</v>
      </c>
      <c r="S1155" s="600"/>
      <c r="T1155" s="607" t="str">
        <f>VLOOKUP(cppm_pr[[#This Row],[Status]],'All Link_LOV'!$I$32:$K$72,2,0)</f>
        <v>PO Issued</v>
      </c>
      <c r="U1155" s="607" t="s">
        <v>105</v>
      </c>
      <c r="V1155" s="603">
        <v>176</v>
      </c>
      <c r="W1155" s="607"/>
      <c r="X1155" s="603"/>
      <c r="Y1155" s="603"/>
      <c r="Z1155" s="608">
        <v>45189</v>
      </c>
      <c r="AA1155" s="603" t="s">
        <v>3559</v>
      </c>
      <c r="AB1155" s="606"/>
      <c r="AC1155" s="677"/>
      <c r="AD1155" s="603"/>
      <c r="AE1155" s="603"/>
      <c r="AF1155" s="603" t="s">
        <v>1572</v>
      </c>
      <c r="AG1155" s="603" t="s">
        <v>492</v>
      </c>
      <c r="AH1155" s="736" t="s">
        <v>3786</v>
      </c>
      <c r="AI1155" s="600" t="str">
        <f>IFERROR(VLOOKUP(cppm_pr[[#This Row],[Order Number]],SPHERE!C:CC,39,0),"")</f>
        <v/>
      </c>
      <c r="AJ1155" s="600" t="str">
        <f>IFERROR(VLOOKUP(cppm_pr[[#This Row],[Order Number]],'DC TM ONE'!B:CN,42,0),"")</f>
        <v/>
      </c>
      <c r="AK1155" s="736"/>
      <c r="AL1155" s="693"/>
      <c r="AM1155" s="603"/>
      <c r="AN1155" s="603"/>
      <c r="AO1155" s="737"/>
      <c r="AP1155" s="603"/>
      <c r="AQ1155" s="738"/>
      <c r="AR1155" s="612">
        <v>3400038811</v>
      </c>
      <c r="AS1155" s="603" t="s">
        <v>3789</v>
      </c>
      <c r="AT1155" s="738"/>
      <c r="AU1155" s="603">
        <v>812000</v>
      </c>
      <c r="AV1155" s="603" t="s">
        <v>3787</v>
      </c>
      <c r="AW1155" s="603" t="s">
        <v>3564</v>
      </c>
      <c r="AX1155" s="603" t="s">
        <v>3788</v>
      </c>
      <c r="AY1155" s="603" t="s">
        <v>1554</v>
      </c>
      <c r="AZ1155" s="603" t="s">
        <v>3789</v>
      </c>
      <c r="BA1155" s="603" t="s">
        <v>3790</v>
      </c>
      <c r="BB1155" s="603">
        <v>3400038811</v>
      </c>
      <c r="BC1155" s="603" t="s">
        <v>3568</v>
      </c>
      <c r="BD1155" s="603">
        <v>3400039225</v>
      </c>
      <c r="BE1155" s="603" t="s">
        <v>3791</v>
      </c>
      <c r="BF1155" s="603" t="s">
        <v>3791</v>
      </c>
      <c r="BG1155" s="603"/>
      <c r="BH1155" s="603"/>
    </row>
    <row r="1156" spans="1:60" ht="12" customHeight="1">
      <c r="A1156" s="589">
        <v>1153</v>
      </c>
      <c r="B1156" s="589" t="s">
        <v>84</v>
      </c>
      <c r="C1156" s="590" t="s">
        <v>250</v>
      </c>
      <c r="D1156" s="591"/>
      <c r="E1156" s="589" t="s">
        <v>6058</v>
      </c>
      <c r="F1156" s="592" t="s">
        <v>3793</v>
      </c>
      <c r="G1156" s="592" t="s">
        <v>3792</v>
      </c>
      <c r="H1156" s="592" t="s">
        <v>2556</v>
      </c>
      <c r="I1156" s="589" t="s">
        <v>10614</v>
      </c>
      <c r="J1156" s="589"/>
      <c r="K1156" s="593"/>
      <c r="L1156" s="595" t="s">
        <v>52</v>
      </c>
      <c r="M1156" s="985"/>
      <c r="N1156" s="972"/>
      <c r="O1156" s="592"/>
      <c r="P1156" s="655"/>
      <c r="Q1156" s="655"/>
      <c r="R1156" s="589">
        <f t="shared" ref="R1156:R1219" si="18">$Q1156-$P1156</f>
        <v>0</v>
      </c>
      <c r="S1156" s="589"/>
      <c r="T1156" s="596" t="str">
        <f>VLOOKUP(cppm_pr[[#This Row],[Status]],'All Link_LOV'!$I$32:$K$72,2,0)</f>
        <v>LOR Issued</v>
      </c>
      <c r="U1156" s="596" t="s">
        <v>105</v>
      </c>
      <c r="V1156" s="592">
        <v>177</v>
      </c>
      <c r="W1156" s="596"/>
      <c r="X1156" s="592"/>
      <c r="Y1156" s="592"/>
      <c r="Z1156" s="597">
        <v>45189</v>
      </c>
      <c r="AA1156" s="592" t="s">
        <v>1649</v>
      </c>
      <c r="AB1156" s="595"/>
      <c r="AC1156" s="677"/>
      <c r="AD1156" s="592"/>
      <c r="AE1156" s="592"/>
      <c r="AF1156" s="592" t="s">
        <v>398</v>
      </c>
      <c r="AG1156" s="592" t="s">
        <v>488</v>
      </c>
      <c r="AH1156" s="612" t="s">
        <v>2557</v>
      </c>
      <c r="AI1156" s="600" t="str">
        <f>IFERROR(VLOOKUP(cppm_pr[[#This Row],[Order Number]],SPHERE!C:CC,39,0),"")</f>
        <v/>
      </c>
      <c r="AJ1156" s="600" t="str">
        <f>IFERROR(VLOOKUP(cppm_pr[[#This Row],[Order Number]],'DC TM ONE'!B:CN,42,0),"")</f>
        <v/>
      </c>
      <c r="AK1156" s="612"/>
      <c r="AL1156" s="693"/>
      <c r="AM1156" s="592"/>
      <c r="AN1156" s="592"/>
      <c r="AO1156" s="737"/>
      <c r="AP1156" s="592"/>
      <c r="AQ1156" s="735"/>
      <c r="AR1156" s="612">
        <v>3400038730</v>
      </c>
      <c r="AS1156" s="592" t="s">
        <v>3711</v>
      </c>
      <c r="AT1156" s="735"/>
      <c r="AU1156" s="592">
        <v>560</v>
      </c>
      <c r="AV1156" s="592" t="s">
        <v>3601</v>
      </c>
      <c r="AW1156" s="592" t="s">
        <v>3602</v>
      </c>
      <c r="AX1156" s="592" t="s">
        <v>3794</v>
      </c>
      <c r="AY1156" s="592" t="s">
        <v>1554</v>
      </c>
      <c r="AZ1156" s="592" t="s">
        <v>3711</v>
      </c>
      <c r="BA1156" s="592" t="s">
        <v>3795</v>
      </c>
      <c r="BB1156" s="592">
        <v>3400038730</v>
      </c>
      <c r="BC1156" s="592" t="s">
        <v>2252</v>
      </c>
      <c r="BD1156" s="592">
        <v>3400039045</v>
      </c>
      <c r="BE1156" s="592" t="s">
        <v>3719</v>
      </c>
      <c r="BF1156" s="592">
        <v>3400038781</v>
      </c>
      <c r="BG1156" s="592"/>
      <c r="BH1156" s="592"/>
    </row>
    <row r="1157" spans="1:60" ht="12" customHeight="1">
      <c r="A1157" s="600">
        <v>1154</v>
      </c>
      <c r="B1157" s="600" t="s">
        <v>72</v>
      </c>
      <c r="C1157" s="601" t="s">
        <v>208</v>
      </c>
      <c r="D1157" s="602"/>
      <c r="E1157" s="600" t="s">
        <v>10592</v>
      </c>
      <c r="F1157" s="603" t="s">
        <v>1040</v>
      </c>
      <c r="G1157" s="603" t="s">
        <v>3797</v>
      </c>
      <c r="H1157" s="603" t="s">
        <v>349</v>
      </c>
      <c r="I1157" s="600" t="s">
        <v>10615</v>
      </c>
      <c r="J1157" s="600"/>
      <c r="K1157" s="611"/>
      <c r="L1157" s="606" t="s">
        <v>52</v>
      </c>
      <c r="M1157" s="986"/>
      <c r="N1157" s="972"/>
      <c r="O1157" s="603"/>
      <c r="P1157" s="625"/>
      <c r="Q1157" s="625"/>
      <c r="R1157" s="600">
        <f t="shared" si="18"/>
        <v>0</v>
      </c>
      <c r="S1157" s="600"/>
      <c r="T1157" s="607" t="str">
        <f>VLOOKUP(cppm_pr[[#This Row],[Status]],'All Link_LOV'!$I$32:$K$72,2,0)</f>
        <v>Pending TP Submission</v>
      </c>
      <c r="U1157" s="607" t="s">
        <v>105</v>
      </c>
      <c r="V1157" s="603">
        <v>178</v>
      </c>
      <c r="W1157" s="607"/>
      <c r="X1157" s="603"/>
      <c r="Y1157" s="603"/>
      <c r="Z1157" s="608">
        <v>45189</v>
      </c>
      <c r="AA1157" s="603" t="s">
        <v>1649</v>
      </c>
      <c r="AB1157" s="606"/>
      <c r="AC1157" s="677"/>
      <c r="AD1157" s="603"/>
      <c r="AE1157" s="603"/>
      <c r="AF1157" s="603" t="s">
        <v>398</v>
      </c>
      <c r="AG1157" s="603" t="s">
        <v>488</v>
      </c>
      <c r="AH1157" s="736" t="s">
        <v>3796</v>
      </c>
      <c r="AI1157" s="600" t="str">
        <f>IFERROR(VLOOKUP(cppm_pr[[#This Row],[Order Number]],SPHERE!C:CC,39,0),"")</f>
        <v/>
      </c>
      <c r="AJ1157" s="600" t="str">
        <f>IFERROR(VLOOKUP(cppm_pr[[#This Row],[Order Number]],'DC TM ONE'!B:CN,42,0),"")</f>
        <v/>
      </c>
      <c r="AK1157" s="736"/>
      <c r="AL1157" s="693"/>
      <c r="AM1157" s="603"/>
      <c r="AN1157" s="603"/>
      <c r="AO1157" s="737"/>
      <c r="AP1157" s="603"/>
      <c r="AQ1157" s="738"/>
      <c r="AR1157" s="612">
        <v>3400038730</v>
      </c>
      <c r="AS1157" s="603" t="s">
        <v>3711</v>
      </c>
      <c r="AT1157" s="738"/>
      <c r="AU1157" s="603">
        <v>560</v>
      </c>
      <c r="AV1157" s="603" t="s">
        <v>3601</v>
      </c>
      <c r="AW1157" s="603" t="s">
        <v>3716</v>
      </c>
      <c r="AX1157" s="603" t="s">
        <v>3798</v>
      </c>
      <c r="AY1157" s="603" t="s">
        <v>1554</v>
      </c>
      <c r="AZ1157" s="603" t="s">
        <v>3711</v>
      </c>
      <c r="BA1157" s="603" t="s">
        <v>3795</v>
      </c>
      <c r="BB1157" s="603">
        <v>3400038730</v>
      </c>
      <c r="BC1157" s="603" t="s">
        <v>2252</v>
      </c>
      <c r="BD1157" s="603">
        <v>3400039045</v>
      </c>
      <c r="BE1157" s="603" t="s">
        <v>3719</v>
      </c>
      <c r="BF1157" s="603">
        <v>3400038781</v>
      </c>
      <c r="BG1157" s="603"/>
      <c r="BH1157" s="603"/>
    </row>
    <row r="1158" spans="1:60" ht="12" customHeight="1">
      <c r="A1158" s="589">
        <v>1155</v>
      </c>
      <c r="B1158" s="589" t="s">
        <v>457</v>
      </c>
      <c r="C1158" s="590" t="s">
        <v>267</v>
      </c>
      <c r="D1158" s="591"/>
      <c r="E1158" s="589" t="s">
        <v>10616</v>
      </c>
      <c r="F1158" s="592" t="s">
        <v>3804</v>
      </c>
      <c r="G1158" s="592" t="s">
        <v>3803</v>
      </c>
      <c r="H1158" s="592" t="s">
        <v>3801</v>
      </c>
      <c r="I1158" s="589" t="s">
        <v>10617</v>
      </c>
      <c r="J1158" s="589"/>
      <c r="K1158" s="593"/>
      <c r="L1158" s="595" t="s">
        <v>3189</v>
      </c>
      <c r="M1158" s="985"/>
      <c r="N1158" s="972"/>
      <c r="O1158" s="592"/>
      <c r="P1158" s="655"/>
      <c r="Q1158" s="655"/>
      <c r="R1158" s="589">
        <f t="shared" si="18"/>
        <v>0</v>
      </c>
      <c r="S1158" s="589"/>
      <c r="T1158" s="596" t="str">
        <f>VLOOKUP(cppm_pr[[#This Row],[Status]],'All Link_LOV'!$I$32:$K$72,2,0)</f>
        <v>PO Issued</v>
      </c>
      <c r="U1158" s="596" t="s">
        <v>105</v>
      </c>
      <c r="V1158" s="592">
        <v>179</v>
      </c>
      <c r="W1158" s="596" t="s">
        <v>6069</v>
      </c>
      <c r="X1158" s="603" t="s">
        <v>499</v>
      </c>
      <c r="Y1158" s="592"/>
      <c r="Z1158" s="597">
        <v>45189</v>
      </c>
      <c r="AA1158" s="592" t="s">
        <v>3800</v>
      </c>
      <c r="AB1158" s="595"/>
      <c r="AC1158" s="677"/>
      <c r="AD1158" s="592"/>
      <c r="AE1158" s="592"/>
      <c r="AF1158" s="592" t="s">
        <v>399</v>
      </c>
      <c r="AG1158" s="592" t="s">
        <v>491</v>
      </c>
      <c r="AH1158" s="612" t="s">
        <v>3802</v>
      </c>
      <c r="AI1158" s="600" t="str">
        <f>IFERROR(VLOOKUP(cppm_pr[[#This Row],[Order Number]],SPHERE!C:CC,39,0),"")</f>
        <v/>
      </c>
      <c r="AJ1158" s="600" t="str">
        <f>IFERROR(VLOOKUP(cppm_pr[[#This Row],[Order Number]],'DC TM ONE'!B:CN,42,0),"")</f>
        <v/>
      </c>
      <c r="AK1158" s="612"/>
      <c r="AL1158" s="693"/>
      <c r="AM1158" s="592"/>
      <c r="AN1158" s="592"/>
      <c r="AO1158" s="737"/>
      <c r="AP1158" s="592"/>
      <c r="AQ1158" s="735"/>
      <c r="AR1158" s="612"/>
      <c r="AS1158" s="592"/>
      <c r="AT1158" s="735"/>
      <c r="AU1158" s="592">
        <v>6948.92</v>
      </c>
      <c r="AV1158" s="592" t="s">
        <v>3805</v>
      </c>
      <c r="AW1158" s="592" t="s">
        <v>3806</v>
      </c>
      <c r="AX1158" s="592" t="s">
        <v>3807</v>
      </c>
      <c r="AY1158" s="592" t="s">
        <v>1579</v>
      </c>
      <c r="AZ1158" s="592"/>
      <c r="BA1158" s="592"/>
      <c r="BB1158" s="592"/>
      <c r="BC1158" s="592"/>
      <c r="BD1158" s="592"/>
      <c r="BE1158" s="592"/>
      <c r="BF1158" s="592"/>
      <c r="BG1158" s="592"/>
      <c r="BH1158" s="592"/>
    </row>
    <row r="1159" spans="1:60" ht="12" customHeight="1">
      <c r="A1159" s="600">
        <v>1156</v>
      </c>
      <c r="B1159" s="600" t="s">
        <v>77</v>
      </c>
      <c r="C1159" s="601" t="s">
        <v>260</v>
      </c>
      <c r="D1159" s="602"/>
      <c r="E1159" s="600" t="s">
        <v>6058</v>
      </c>
      <c r="F1159" s="603" t="s">
        <v>3812</v>
      </c>
      <c r="G1159" s="603" t="s">
        <v>3811</v>
      </c>
      <c r="H1159" s="603" t="s">
        <v>3809</v>
      </c>
      <c r="I1159" s="600" t="s">
        <v>3808</v>
      </c>
      <c r="J1159" s="600"/>
      <c r="K1159" s="611"/>
      <c r="L1159" s="595" t="s">
        <v>1691</v>
      </c>
      <c r="M1159" s="986"/>
      <c r="N1159" s="972"/>
      <c r="O1159" s="603"/>
      <c r="P1159" s="625"/>
      <c r="Q1159" s="625"/>
      <c r="R1159" s="600">
        <f t="shared" si="18"/>
        <v>0</v>
      </c>
      <c r="S1159" s="600"/>
      <c r="T1159" s="607" t="str">
        <f>VLOOKUP(cppm_pr[[#This Row],[Status]],'All Link_LOV'!$I$32:$K$72,2,0)</f>
        <v>PR Creation</v>
      </c>
      <c r="U1159" s="607" t="s">
        <v>105</v>
      </c>
      <c r="V1159" s="603">
        <v>180</v>
      </c>
      <c r="W1159" s="607"/>
      <c r="X1159" s="603"/>
      <c r="Y1159" s="603"/>
      <c r="Z1159" s="608">
        <v>45189</v>
      </c>
      <c r="AA1159" s="603" t="s">
        <v>1686</v>
      </c>
      <c r="AB1159" s="606"/>
      <c r="AC1159" s="677"/>
      <c r="AD1159" s="603"/>
      <c r="AE1159" s="603"/>
      <c r="AF1159" s="603" t="s">
        <v>398</v>
      </c>
      <c r="AG1159" s="603" t="s">
        <v>491</v>
      </c>
      <c r="AH1159" s="736" t="s">
        <v>3810</v>
      </c>
      <c r="AI1159" s="600" t="str">
        <f>IFERROR(VLOOKUP(cppm_pr[[#This Row],[Order Number]],SPHERE!C:CC,39,0),"")</f>
        <v/>
      </c>
      <c r="AJ1159" s="600" t="str">
        <f>IFERROR(VLOOKUP(cppm_pr[[#This Row],[Order Number]],'DC TM ONE'!B:CN,42,0),"")</f>
        <v/>
      </c>
      <c r="AK1159" s="736"/>
      <c r="AL1159" s="693"/>
      <c r="AM1159" s="603"/>
      <c r="AN1159" s="603"/>
      <c r="AO1159" s="737"/>
      <c r="AP1159" s="603"/>
      <c r="AQ1159" s="738"/>
      <c r="AR1159" s="612">
        <v>3400038799</v>
      </c>
      <c r="AS1159" s="603" t="s">
        <v>3816</v>
      </c>
      <c r="AT1159" s="738"/>
      <c r="AU1159" s="603">
        <v>17074</v>
      </c>
      <c r="AV1159" s="603" t="s">
        <v>3813</v>
      </c>
      <c r="AW1159" s="603" t="s">
        <v>3814</v>
      </c>
      <c r="AX1159" s="603" t="s">
        <v>3815</v>
      </c>
      <c r="AY1159" s="603" t="s">
        <v>1554</v>
      </c>
      <c r="AZ1159" s="603" t="s">
        <v>3816</v>
      </c>
      <c r="BA1159" s="603" t="s">
        <v>2077</v>
      </c>
      <c r="BB1159" s="603">
        <v>3400038799</v>
      </c>
      <c r="BC1159" s="603" t="s">
        <v>2077</v>
      </c>
      <c r="BD1159" s="603" t="s">
        <v>2077</v>
      </c>
      <c r="BE1159" s="603" t="s">
        <v>2077</v>
      </c>
      <c r="BF1159" s="603" t="s">
        <v>2077</v>
      </c>
      <c r="BG1159" s="603"/>
      <c r="BH1159" s="603"/>
    </row>
    <row r="1160" spans="1:60" ht="12" customHeight="1">
      <c r="A1160" s="589">
        <v>1157</v>
      </c>
      <c r="B1160" s="589" t="s">
        <v>457</v>
      </c>
      <c r="C1160" s="590" t="s">
        <v>267</v>
      </c>
      <c r="D1160" s="591"/>
      <c r="E1160" s="589" t="s">
        <v>6058</v>
      </c>
      <c r="F1160" s="592" t="s">
        <v>3821</v>
      </c>
      <c r="G1160" s="592" t="s">
        <v>3820</v>
      </c>
      <c r="H1160" s="592" t="s">
        <v>3818</v>
      </c>
      <c r="I1160" s="589" t="s">
        <v>3817</v>
      </c>
      <c r="J1160" s="589"/>
      <c r="K1160" s="593" t="s">
        <v>10618</v>
      </c>
      <c r="L1160" s="595" t="s">
        <v>3189</v>
      </c>
      <c r="M1160" s="985"/>
      <c r="N1160" s="972"/>
      <c r="O1160" s="592"/>
      <c r="P1160" s="655"/>
      <c r="Q1160" s="655"/>
      <c r="R1160" s="589">
        <f t="shared" si="18"/>
        <v>0</v>
      </c>
      <c r="S1160" s="589"/>
      <c r="T1160" s="596" t="str">
        <f>VLOOKUP(cppm_pr[[#This Row],[Status]],'All Link_LOV'!$I$32:$K$72,2,0)</f>
        <v>PO Issued</v>
      </c>
      <c r="U1160" s="596" t="s">
        <v>105</v>
      </c>
      <c r="V1160" s="592">
        <v>181</v>
      </c>
      <c r="W1160" s="596"/>
      <c r="X1160" s="592"/>
      <c r="Y1160" s="592"/>
      <c r="Z1160" s="597">
        <v>45189</v>
      </c>
      <c r="AA1160" s="592" t="s">
        <v>2043</v>
      </c>
      <c r="AB1160" s="595"/>
      <c r="AC1160" s="677"/>
      <c r="AD1160" s="592"/>
      <c r="AE1160" s="592"/>
      <c r="AF1160" s="592" t="s">
        <v>399</v>
      </c>
      <c r="AG1160" s="592" t="s">
        <v>491</v>
      </c>
      <c r="AH1160" s="612" t="s">
        <v>3819</v>
      </c>
      <c r="AI1160" s="600" t="str">
        <f>IFERROR(VLOOKUP(cppm_pr[[#This Row],[Order Number]],SPHERE!C:CC,39,0),"")</f>
        <v/>
      </c>
      <c r="AJ1160" s="600" t="str">
        <f>IFERROR(VLOOKUP(cppm_pr[[#This Row],[Order Number]],'DC TM ONE'!B:CN,42,0),"")</f>
        <v/>
      </c>
      <c r="AK1160" s="612"/>
      <c r="AL1160" s="693"/>
      <c r="AM1160" s="592"/>
      <c r="AN1160" s="592"/>
      <c r="AO1160" s="737"/>
      <c r="AP1160" s="592"/>
      <c r="AQ1160" s="735"/>
      <c r="AR1160" s="612">
        <v>3400038918</v>
      </c>
      <c r="AS1160" s="592" t="s">
        <v>2550</v>
      </c>
      <c r="AT1160" s="735"/>
      <c r="AU1160" s="592">
        <v>13450.05</v>
      </c>
      <c r="AV1160" s="592" t="s">
        <v>3822</v>
      </c>
      <c r="AW1160" s="592" t="s">
        <v>3823</v>
      </c>
      <c r="AX1160" s="592" t="s">
        <v>3824</v>
      </c>
      <c r="AY1160" s="592" t="s">
        <v>1554</v>
      </c>
      <c r="AZ1160" s="592" t="s">
        <v>2550</v>
      </c>
      <c r="BA1160" s="592" t="s">
        <v>3825</v>
      </c>
      <c r="BB1160" s="592">
        <v>3400038918</v>
      </c>
      <c r="BC1160" s="592" t="s">
        <v>1814</v>
      </c>
      <c r="BD1160" s="592">
        <v>3400039039</v>
      </c>
      <c r="BE1160" s="592" t="s">
        <v>3826</v>
      </c>
      <c r="BF1160" s="592">
        <v>3400038985</v>
      </c>
      <c r="BG1160" s="592"/>
      <c r="BH1160" s="592"/>
    </row>
    <row r="1161" spans="1:60" ht="12" customHeight="1">
      <c r="A1161" s="600">
        <v>1158</v>
      </c>
      <c r="B1161" s="600" t="s">
        <v>84</v>
      </c>
      <c r="C1161" s="601" t="s">
        <v>250</v>
      </c>
      <c r="D1161" s="602"/>
      <c r="E1161" s="600" t="s">
        <v>6058</v>
      </c>
      <c r="F1161" s="603" t="s">
        <v>3705</v>
      </c>
      <c r="G1161" s="603" t="s">
        <v>3704</v>
      </c>
      <c r="H1161" s="603" t="s">
        <v>3702</v>
      </c>
      <c r="I1161" s="600" t="s">
        <v>10619</v>
      </c>
      <c r="J1161" s="600"/>
      <c r="K1161" s="611"/>
      <c r="L1161" s="606" t="s">
        <v>52</v>
      </c>
      <c r="M1161" s="986"/>
      <c r="N1161" s="972"/>
      <c r="O1161" s="603"/>
      <c r="P1161" s="625"/>
      <c r="Q1161" s="625"/>
      <c r="R1161" s="600">
        <f t="shared" si="18"/>
        <v>0</v>
      </c>
      <c r="S1161" s="600"/>
      <c r="T1161" s="607" t="str">
        <f>VLOOKUP(cppm_pr[[#This Row],[Status]],'All Link_LOV'!$I$32:$K$72,2,0)</f>
        <v>LOR Issued</v>
      </c>
      <c r="U1161" s="607" t="s">
        <v>105</v>
      </c>
      <c r="V1161" s="603">
        <v>182</v>
      </c>
      <c r="W1161" s="607"/>
      <c r="X1161" s="603"/>
      <c r="Y1161" s="603"/>
      <c r="Z1161" s="608">
        <v>45189</v>
      </c>
      <c r="AA1161" s="603" t="s">
        <v>1649</v>
      </c>
      <c r="AB1161" s="606"/>
      <c r="AC1161" s="677"/>
      <c r="AD1161" s="603"/>
      <c r="AE1161" s="603"/>
      <c r="AF1161" s="603" t="s">
        <v>398</v>
      </c>
      <c r="AG1161" s="603" t="s">
        <v>488</v>
      </c>
      <c r="AH1161" s="736" t="s">
        <v>3827</v>
      </c>
      <c r="AI1161" s="600" t="str">
        <f>IFERROR(VLOOKUP(cppm_pr[[#This Row],[Order Number]],SPHERE!C:CC,39,0),"")</f>
        <v/>
      </c>
      <c r="AJ1161" s="600" t="str">
        <f>IFERROR(VLOOKUP(cppm_pr[[#This Row],[Order Number]],'DC TM ONE'!B:CN,42,0),"")</f>
        <v/>
      </c>
      <c r="AK1161" s="736"/>
      <c r="AL1161" s="693"/>
      <c r="AM1161" s="603"/>
      <c r="AN1161" s="603"/>
      <c r="AO1161" s="737"/>
      <c r="AP1161" s="603"/>
      <c r="AQ1161" s="738"/>
      <c r="AR1161" s="612">
        <v>3400038730</v>
      </c>
      <c r="AS1161" s="603" t="s">
        <v>3711</v>
      </c>
      <c r="AT1161" s="738"/>
      <c r="AU1161" s="603">
        <v>560</v>
      </c>
      <c r="AV1161" s="603" t="s">
        <v>3601</v>
      </c>
      <c r="AW1161" s="603" t="s">
        <v>3602</v>
      </c>
      <c r="AX1161" s="603" t="s">
        <v>3828</v>
      </c>
      <c r="AY1161" s="603" t="s">
        <v>1554</v>
      </c>
      <c r="AZ1161" s="603" t="s">
        <v>3711</v>
      </c>
      <c r="BA1161" s="603" t="s">
        <v>3795</v>
      </c>
      <c r="BB1161" s="603">
        <v>3400038730</v>
      </c>
      <c r="BC1161" s="603" t="s">
        <v>2252</v>
      </c>
      <c r="BD1161" s="603">
        <v>3400039045</v>
      </c>
      <c r="BE1161" s="603" t="s">
        <v>3719</v>
      </c>
      <c r="BF1161" s="603">
        <v>3400038781</v>
      </c>
      <c r="BG1161" s="603"/>
      <c r="BH1161" s="603"/>
    </row>
    <row r="1162" spans="1:60" ht="12" customHeight="1">
      <c r="A1162" s="589">
        <v>1159</v>
      </c>
      <c r="B1162" s="589" t="s">
        <v>62</v>
      </c>
      <c r="C1162" s="590" t="s">
        <v>267</v>
      </c>
      <c r="D1162" s="640">
        <v>45190</v>
      </c>
      <c r="E1162" s="589" t="s">
        <v>3829</v>
      </c>
      <c r="F1162" s="592" t="s">
        <v>3834</v>
      </c>
      <c r="G1162" s="592" t="s">
        <v>3833</v>
      </c>
      <c r="H1162" s="592" t="s">
        <v>3831</v>
      </c>
      <c r="I1162" s="589" t="s">
        <v>3829</v>
      </c>
      <c r="J1162" s="589"/>
      <c r="K1162" s="593" t="s">
        <v>10620</v>
      </c>
      <c r="L1162" s="595" t="s">
        <v>51</v>
      </c>
      <c r="M1162" s="985"/>
      <c r="N1162" s="972"/>
      <c r="O1162" s="592"/>
      <c r="P1162" s="655"/>
      <c r="Q1162" s="655"/>
      <c r="R1162" s="589">
        <f t="shared" si="18"/>
        <v>0</v>
      </c>
      <c r="S1162" s="589"/>
      <c r="T1162" s="596" t="str">
        <f>VLOOKUP(cppm_pr[[#This Row],[Status]],'All Link_LOV'!$I$32:$K$72,2,0)</f>
        <v>PO Issued</v>
      </c>
      <c r="U1162" s="596" t="s">
        <v>105</v>
      </c>
      <c r="V1162" s="592">
        <v>183</v>
      </c>
      <c r="W1162" s="596"/>
      <c r="X1162" s="592"/>
      <c r="Y1162" s="592"/>
      <c r="Z1162" s="597">
        <v>45190</v>
      </c>
      <c r="AA1162" s="592" t="s">
        <v>3830</v>
      </c>
      <c r="AB1162" s="595"/>
      <c r="AC1162" s="677"/>
      <c r="AD1162" s="592"/>
      <c r="AE1162" s="592"/>
      <c r="AF1162" s="592" t="s">
        <v>399</v>
      </c>
      <c r="AG1162" s="592" t="s">
        <v>491</v>
      </c>
      <c r="AH1162" s="736" t="s">
        <v>3832</v>
      </c>
      <c r="AI1162" s="600" t="str">
        <f>IFERROR(VLOOKUP(cppm_pr[[#This Row],[Order Number]],SPHERE!C:CC,39,0),"")</f>
        <v/>
      </c>
      <c r="AJ1162" s="600" t="str">
        <f>IFERROR(VLOOKUP(cppm_pr[[#This Row],[Order Number]],'DC TM ONE'!B:CN,42,0),"")</f>
        <v/>
      </c>
      <c r="AK1162" s="736"/>
      <c r="AL1162" s="693"/>
      <c r="AM1162" s="592"/>
      <c r="AN1162" s="592"/>
      <c r="AO1162" s="737"/>
      <c r="AP1162" s="592"/>
      <c r="AQ1162" s="735"/>
      <c r="AR1162" s="612">
        <v>3400038660</v>
      </c>
      <c r="AS1162" s="592" t="s">
        <v>3838</v>
      </c>
      <c r="AT1162" s="735"/>
      <c r="AU1162" s="592">
        <v>20711.900000000001</v>
      </c>
      <c r="AV1162" s="592" t="s">
        <v>3835</v>
      </c>
      <c r="AW1162" s="592" t="s">
        <v>3836</v>
      </c>
      <c r="AX1162" s="592" t="s">
        <v>3837</v>
      </c>
      <c r="AY1162" s="592" t="s">
        <v>1554</v>
      </c>
      <c r="AZ1162" s="592" t="s">
        <v>3838</v>
      </c>
      <c r="BA1162" s="592" t="s">
        <v>3839</v>
      </c>
      <c r="BB1162" s="592">
        <v>3400038660</v>
      </c>
      <c r="BC1162" s="592" t="s">
        <v>3840</v>
      </c>
      <c r="BD1162" s="592">
        <v>3400038591</v>
      </c>
      <c r="BE1162" s="592" t="s">
        <v>2460</v>
      </c>
      <c r="BF1162" s="592">
        <v>3400038638</v>
      </c>
      <c r="BG1162" s="592"/>
      <c r="BH1162" s="592"/>
    </row>
    <row r="1163" spans="1:60" ht="12" customHeight="1">
      <c r="A1163" s="600">
        <v>1160</v>
      </c>
      <c r="B1163" s="600" t="s">
        <v>62</v>
      </c>
      <c r="C1163" s="601" t="s">
        <v>267</v>
      </c>
      <c r="D1163" s="602"/>
      <c r="E1163" s="600" t="s">
        <v>10621</v>
      </c>
      <c r="F1163" s="603" t="s">
        <v>3844</v>
      </c>
      <c r="G1163" s="603" t="s">
        <v>3843</v>
      </c>
      <c r="H1163" s="603" t="s">
        <v>3841</v>
      </c>
      <c r="I1163" s="600"/>
      <c r="J1163" s="600"/>
      <c r="K1163" s="611" t="s">
        <v>10622</v>
      </c>
      <c r="L1163" s="606" t="s">
        <v>908</v>
      </c>
      <c r="M1163" s="986"/>
      <c r="N1163" s="1060"/>
      <c r="O1163" s="603"/>
      <c r="P1163" s="625"/>
      <c r="Q1163" s="625"/>
      <c r="R1163" s="600">
        <f t="shared" si="18"/>
        <v>0</v>
      </c>
      <c r="S1163" s="600"/>
      <c r="T1163" s="607" t="str">
        <f>VLOOKUP(cppm_pr[[#This Row],[Status]],'All Link_LOV'!$I$32:$K$72,2,0)</f>
        <v>PO Issued</v>
      </c>
      <c r="U1163" s="607" t="s">
        <v>105</v>
      </c>
      <c r="V1163" s="603">
        <v>184</v>
      </c>
      <c r="W1163" s="607"/>
      <c r="X1163" s="603"/>
      <c r="Y1163" s="603"/>
      <c r="Z1163" s="608">
        <v>45190</v>
      </c>
      <c r="AA1163" s="603" t="s">
        <v>3680</v>
      </c>
      <c r="AB1163" s="606"/>
      <c r="AC1163" s="767"/>
      <c r="AD1163" s="603"/>
      <c r="AE1163" s="603"/>
      <c r="AF1163" s="603" t="s">
        <v>399</v>
      </c>
      <c r="AG1163" s="603" t="s">
        <v>491</v>
      </c>
      <c r="AH1163" s="464" t="s">
        <v>3842</v>
      </c>
      <c r="AI1163" s="600" t="str">
        <f>IFERROR(VLOOKUP(cppm_pr[[#This Row],[Order Number]],SPHERE!C:CC,39,0),"")</f>
        <v/>
      </c>
      <c r="AJ1163" s="600">
        <f>IFERROR(VLOOKUP(cppm_pr[[#This Row],[Order Number]],'DC TM ONE'!B:CN,42,0),"")</f>
        <v>0</v>
      </c>
      <c r="AK1163" s="464"/>
      <c r="AL1163" s="768"/>
      <c r="AM1163" s="603"/>
      <c r="AN1163" s="603"/>
      <c r="AO1163" s="179"/>
      <c r="AP1163" s="603"/>
      <c r="AQ1163" s="853"/>
      <c r="AR1163" s="769">
        <v>3400038608</v>
      </c>
      <c r="AS1163" s="603" t="s">
        <v>3848</v>
      </c>
      <c r="AT1163" s="853"/>
      <c r="AU1163" s="603">
        <v>30000</v>
      </c>
      <c r="AV1163" s="603" t="s">
        <v>3845</v>
      </c>
      <c r="AW1163" s="603" t="s">
        <v>3846</v>
      </c>
      <c r="AX1163" s="603" t="s">
        <v>3847</v>
      </c>
      <c r="AY1163" s="603" t="s">
        <v>1554</v>
      </c>
      <c r="AZ1163" s="603" t="s">
        <v>3848</v>
      </c>
      <c r="BA1163" s="603" t="s">
        <v>3849</v>
      </c>
      <c r="BB1163" s="603">
        <v>3400038608</v>
      </c>
      <c r="BC1163" s="603" t="s">
        <v>2207</v>
      </c>
      <c r="BD1163" s="603" t="s">
        <v>2207</v>
      </c>
      <c r="BE1163" s="603" t="s">
        <v>2207</v>
      </c>
      <c r="BF1163" s="603" t="s">
        <v>2207</v>
      </c>
      <c r="BG1163" s="603"/>
      <c r="BH1163" s="603"/>
    </row>
    <row r="1164" spans="1:60" ht="12" customHeight="1">
      <c r="A1164" s="589">
        <v>1161</v>
      </c>
      <c r="B1164" s="589" t="s">
        <v>72</v>
      </c>
      <c r="C1164" s="590" t="s">
        <v>260</v>
      </c>
      <c r="D1164" s="591">
        <v>45203</v>
      </c>
      <c r="E1164" s="589" t="s">
        <v>10623</v>
      </c>
      <c r="F1164" s="592" t="s">
        <v>3853</v>
      </c>
      <c r="G1164" s="592" t="s">
        <v>3852</v>
      </c>
      <c r="H1164" s="592" t="s">
        <v>3850</v>
      </c>
      <c r="I1164" s="589" t="s">
        <v>10624</v>
      </c>
      <c r="J1164" s="589"/>
      <c r="K1164" s="593"/>
      <c r="L1164" s="595" t="s">
        <v>52</v>
      </c>
      <c r="M1164" s="985"/>
      <c r="N1164" s="972"/>
      <c r="O1164" s="592"/>
      <c r="P1164" s="655"/>
      <c r="Q1164" s="655"/>
      <c r="R1164" s="589">
        <f t="shared" si="18"/>
        <v>0</v>
      </c>
      <c r="S1164" s="589"/>
      <c r="T1164" s="596" t="str">
        <f>VLOOKUP(cppm_pr[[#This Row],[Status]],'All Link_LOV'!$I$32:$K$72,2,0)</f>
        <v>PR Creation</v>
      </c>
      <c r="U1164" s="596" t="s">
        <v>105</v>
      </c>
      <c r="V1164" s="592">
        <v>185</v>
      </c>
      <c r="W1164" s="596" t="s">
        <v>6069</v>
      </c>
      <c r="X1164" s="603" t="s">
        <v>8231</v>
      </c>
      <c r="Y1164" s="592"/>
      <c r="Z1164" s="597">
        <v>45190</v>
      </c>
      <c r="AA1164" s="592" t="s">
        <v>1649</v>
      </c>
      <c r="AB1164" s="595"/>
      <c r="AC1164" s="677"/>
      <c r="AD1164" s="592"/>
      <c r="AE1164" s="592"/>
      <c r="AF1164" s="592" t="s">
        <v>399</v>
      </c>
      <c r="AG1164" s="592" t="s">
        <v>491</v>
      </c>
      <c r="AH1164" s="612" t="s">
        <v>3851</v>
      </c>
      <c r="AI1164" s="600" t="str">
        <f>IFERROR(VLOOKUP(cppm_pr[[#This Row],[Order Number]],SPHERE!C:CC,39,0),"")</f>
        <v/>
      </c>
      <c r="AJ1164" s="600" t="str">
        <f>IFERROR(VLOOKUP(cppm_pr[[#This Row],[Order Number]],'DC TM ONE'!B:CN,42,0),"")</f>
        <v/>
      </c>
      <c r="AK1164" s="612"/>
      <c r="AL1164" s="693"/>
      <c r="AM1164" s="592"/>
      <c r="AN1164" s="592"/>
      <c r="AO1164" s="737"/>
      <c r="AP1164" s="592"/>
      <c r="AQ1164" s="735"/>
      <c r="AR1164" s="612">
        <v>3400038556</v>
      </c>
      <c r="AS1164" s="592" t="s">
        <v>3616</v>
      </c>
      <c r="AT1164" s="735"/>
      <c r="AU1164" s="592">
        <v>31999.25</v>
      </c>
      <c r="AV1164" s="592" t="s">
        <v>3601</v>
      </c>
      <c r="AW1164" s="592" t="s">
        <v>3854</v>
      </c>
      <c r="AX1164" s="592" t="s">
        <v>3855</v>
      </c>
      <c r="AY1164" s="592" t="s">
        <v>1554</v>
      </c>
      <c r="AZ1164" s="592" t="s">
        <v>3616</v>
      </c>
      <c r="BA1164" s="592" t="s">
        <v>3856</v>
      </c>
      <c r="BB1164" s="592">
        <v>3400038556</v>
      </c>
      <c r="BC1164" s="592" t="s">
        <v>3765</v>
      </c>
      <c r="BD1164" s="592">
        <v>3400039432</v>
      </c>
      <c r="BE1164" s="592" t="s">
        <v>3711</v>
      </c>
      <c r="BF1164" s="592">
        <v>3400038730</v>
      </c>
      <c r="BG1164" s="592"/>
      <c r="BH1164" s="592"/>
    </row>
    <row r="1165" spans="1:60" s="180" customFormat="1" ht="12" customHeight="1">
      <c r="A1165" s="617">
        <v>1162</v>
      </c>
      <c r="B1165" s="617"/>
      <c r="C1165" s="614" t="s">
        <v>254</v>
      </c>
      <c r="D1165" s="615">
        <v>45190</v>
      </c>
      <c r="E1165" s="617" t="s">
        <v>10625</v>
      </c>
      <c r="F1165" s="620" t="s">
        <v>3862</v>
      </c>
      <c r="G1165" s="620" t="s">
        <v>3861</v>
      </c>
      <c r="H1165" s="620" t="s">
        <v>3859</v>
      </c>
      <c r="I1165" s="617"/>
      <c r="J1165" s="617"/>
      <c r="K1165" s="616"/>
      <c r="L1165" s="622" t="s">
        <v>1492</v>
      </c>
      <c r="M1165" s="971"/>
      <c r="N1165" s="1057"/>
      <c r="O1165" s="620"/>
      <c r="P1165" s="618"/>
      <c r="Q1165" s="618"/>
      <c r="R1165" s="617">
        <f t="shared" si="18"/>
        <v>0</v>
      </c>
      <c r="S1165" s="617"/>
      <c r="T1165" s="619" t="str">
        <f>VLOOKUP(cppm_pr[[#This Row],[Status]],'All Link_LOV'!$I$32:$K$72,2,0)</f>
        <v>PO Issued</v>
      </c>
      <c r="U1165" s="619" t="s">
        <v>105</v>
      </c>
      <c r="V1165" s="620">
        <v>186</v>
      </c>
      <c r="W1165" s="619" t="s">
        <v>6069</v>
      </c>
      <c r="X1165" s="620" t="s">
        <v>499</v>
      </c>
      <c r="Y1165" s="620"/>
      <c r="Z1165" s="621">
        <v>45190</v>
      </c>
      <c r="AA1165" s="620" t="s">
        <v>3727</v>
      </c>
      <c r="AB1165" s="622"/>
      <c r="AC1165" s="739"/>
      <c r="AD1165" s="620"/>
      <c r="AE1165" s="620"/>
      <c r="AF1165" s="620" t="s">
        <v>399</v>
      </c>
      <c r="AG1165" s="620" t="s">
        <v>491</v>
      </c>
      <c r="AH1165" s="740" t="s">
        <v>3860</v>
      </c>
      <c r="AI1165" s="600" t="str">
        <f>IFERROR(VLOOKUP(cppm_pr[[#This Row],[Order Number]],SPHERE!C:CC,39,0),"")</f>
        <v/>
      </c>
      <c r="AJ1165" s="600" t="str">
        <f>IFERROR(VLOOKUP(cppm_pr[[#This Row],[Order Number]],'DC TM ONE'!B:CN,42,0),"")</f>
        <v/>
      </c>
      <c r="AK1165" s="740"/>
      <c r="AL1165" s="741"/>
      <c r="AM1165" s="620"/>
      <c r="AN1165" s="620"/>
      <c r="AO1165" s="742"/>
      <c r="AP1165" s="620"/>
      <c r="AQ1165" s="745"/>
      <c r="AR1165" s="744">
        <v>3400038885</v>
      </c>
      <c r="AS1165" s="620" t="s">
        <v>3864</v>
      </c>
      <c r="AT1165" s="745"/>
      <c r="AU1165" s="620">
        <v>12004</v>
      </c>
      <c r="AV1165" s="620" t="s">
        <v>1996</v>
      </c>
      <c r="AW1165" s="620" t="s">
        <v>1997</v>
      </c>
      <c r="AX1165" s="620" t="s">
        <v>3863</v>
      </c>
      <c r="AY1165" s="620" t="s">
        <v>1554</v>
      </c>
      <c r="AZ1165" s="620" t="s">
        <v>3864</v>
      </c>
      <c r="BA1165" s="620" t="s">
        <v>3865</v>
      </c>
      <c r="BB1165" s="620">
        <v>3400038885</v>
      </c>
      <c r="BC1165" s="620"/>
      <c r="BD1165" s="620"/>
      <c r="BE1165" s="620"/>
      <c r="BF1165" s="620"/>
      <c r="BG1165" s="620"/>
      <c r="BH1165" s="620"/>
    </row>
    <row r="1166" spans="1:60" ht="12" customHeight="1">
      <c r="A1166" s="589">
        <v>1163</v>
      </c>
      <c r="B1166" s="589" t="s">
        <v>69</v>
      </c>
      <c r="C1166" s="590" t="s">
        <v>267</v>
      </c>
      <c r="D1166" s="591">
        <v>45194</v>
      </c>
      <c r="E1166" s="589" t="s">
        <v>10626</v>
      </c>
      <c r="F1166" s="592" t="s">
        <v>3871</v>
      </c>
      <c r="G1166" s="592" t="s">
        <v>3870</v>
      </c>
      <c r="H1166" s="592" t="s">
        <v>3868</v>
      </c>
      <c r="I1166" s="589" t="s">
        <v>3866</v>
      </c>
      <c r="J1166" s="589"/>
      <c r="K1166" s="593"/>
      <c r="L1166" s="595" t="s">
        <v>2773</v>
      </c>
      <c r="M1166" s="985"/>
      <c r="N1166" s="972"/>
      <c r="O1166" s="592"/>
      <c r="P1166" s="655"/>
      <c r="Q1166" s="655"/>
      <c r="R1166" s="589">
        <f t="shared" si="18"/>
        <v>0</v>
      </c>
      <c r="S1166" s="589"/>
      <c r="T1166" s="596" t="str">
        <f>VLOOKUP(cppm_pr[[#This Row],[Status]],'All Link_LOV'!$I$32:$K$72,2,0)</f>
        <v>PO Issued</v>
      </c>
      <c r="U1166" s="596" t="s">
        <v>105</v>
      </c>
      <c r="V1166" s="592">
        <v>187</v>
      </c>
      <c r="W1166" s="596" t="s">
        <v>6069</v>
      </c>
      <c r="X1166" s="603" t="s">
        <v>499</v>
      </c>
      <c r="Y1166" s="592"/>
      <c r="Z1166" s="597">
        <v>45190</v>
      </c>
      <c r="AA1166" s="592" t="s">
        <v>3867</v>
      </c>
      <c r="AB1166" s="595"/>
      <c r="AC1166" s="677"/>
      <c r="AD1166" s="592"/>
      <c r="AE1166" s="592"/>
      <c r="AF1166" s="592" t="s">
        <v>399</v>
      </c>
      <c r="AG1166" s="592" t="s">
        <v>491</v>
      </c>
      <c r="AH1166" s="612" t="s">
        <v>3869</v>
      </c>
      <c r="AI1166" s="600" t="str">
        <f>IFERROR(VLOOKUP(cppm_pr[[#This Row],[Order Number]],SPHERE!C:CC,39,0),"")</f>
        <v/>
      </c>
      <c r="AJ1166" s="600" t="str">
        <f>IFERROR(VLOOKUP(cppm_pr[[#This Row],[Order Number]],'DC TM ONE'!B:CN,42,0),"")</f>
        <v/>
      </c>
      <c r="AK1166" s="612"/>
      <c r="AL1166" s="693"/>
      <c r="AM1166" s="592"/>
      <c r="AN1166" s="592"/>
      <c r="AO1166" s="737"/>
      <c r="AP1166" s="592"/>
      <c r="AQ1166" s="735"/>
      <c r="AR1166" s="612"/>
      <c r="AS1166" s="592"/>
      <c r="AT1166" s="735"/>
      <c r="AU1166" s="592">
        <v>8957.75</v>
      </c>
      <c r="AV1166" s="592" t="s">
        <v>3873</v>
      </c>
      <c r="AW1166" s="592" t="s">
        <v>3874</v>
      </c>
      <c r="AX1166" s="592" t="s">
        <v>3875</v>
      </c>
      <c r="AY1166" s="592" t="s">
        <v>1579</v>
      </c>
      <c r="AZ1166" s="592"/>
      <c r="BA1166" s="592"/>
      <c r="BB1166" s="592"/>
      <c r="BC1166" s="592"/>
      <c r="BD1166" s="592"/>
      <c r="BE1166" s="592"/>
      <c r="BF1166" s="592"/>
      <c r="BG1166" s="592"/>
      <c r="BH1166" s="592"/>
    </row>
    <row r="1167" spans="1:60" ht="12" customHeight="1">
      <c r="A1167" s="600">
        <v>1164</v>
      </c>
      <c r="B1167" s="600" t="s">
        <v>69</v>
      </c>
      <c r="C1167" s="601" t="s">
        <v>267</v>
      </c>
      <c r="D1167" s="602">
        <v>45194</v>
      </c>
      <c r="E1167" s="600" t="s">
        <v>2952</v>
      </c>
      <c r="F1167" s="603" t="s">
        <v>3880</v>
      </c>
      <c r="G1167" s="603" t="s">
        <v>3879</v>
      </c>
      <c r="H1167" s="603" t="s">
        <v>3877</v>
      </c>
      <c r="I1167" s="600" t="s">
        <v>3876</v>
      </c>
      <c r="J1167" s="600"/>
      <c r="K1167" s="611"/>
      <c r="L1167" s="606" t="s">
        <v>2773</v>
      </c>
      <c r="M1167" s="986"/>
      <c r="N1167" s="972"/>
      <c r="O1167" s="603"/>
      <c r="P1167" s="625"/>
      <c r="Q1167" s="625"/>
      <c r="R1167" s="600">
        <f t="shared" si="18"/>
        <v>0</v>
      </c>
      <c r="S1167" s="600"/>
      <c r="T1167" s="607" t="str">
        <f>VLOOKUP(cppm_pr[[#This Row],[Status]],'All Link_LOV'!$I$32:$K$72,2,0)</f>
        <v>PO Issued</v>
      </c>
      <c r="U1167" s="607" t="s">
        <v>105</v>
      </c>
      <c r="V1167" s="603">
        <v>188</v>
      </c>
      <c r="W1167" s="607" t="s">
        <v>6069</v>
      </c>
      <c r="X1167" s="603" t="s">
        <v>499</v>
      </c>
      <c r="Y1167" s="603"/>
      <c r="Z1167" s="608">
        <v>45190</v>
      </c>
      <c r="AA1167" s="603" t="s">
        <v>3867</v>
      </c>
      <c r="AB1167" s="606"/>
      <c r="AC1167" s="677"/>
      <c r="AD1167" s="603"/>
      <c r="AE1167" s="603"/>
      <c r="AF1167" s="603" t="s">
        <v>399</v>
      </c>
      <c r="AG1167" s="603" t="s">
        <v>491</v>
      </c>
      <c r="AH1167" s="736" t="s">
        <v>3878</v>
      </c>
      <c r="AI1167" s="600" t="str">
        <f>IFERROR(VLOOKUP(cppm_pr[[#This Row],[Order Number]],SPHERE!C:CC,39,0),"")</f>
        <v/>
      </c>
      <c r="AJ1167" s="600" t="str">
        <f>IFERROR(VLOOKUP(cppm_pr[[#This Row],[Order Number]],'DC TM ONE'!B:CN,42,0),"")</f>
        <v/>
      </c>
      <c r="AK1167" s="736"/>
      <c r="AL1167" s="693"/>
      <c r="AM1167" s="603"/>
      <c r="AN1167" s="603"/>
      <c r="AO1167" s="737"/>
      <c r="AP1167" s="603"/>
      <c r="AQ1167" s="738"/>
      <c r="AR1167" s="612"/>
      <c r="AS1167" s="603"/>
      <c r="AT1167" s="738"/>
      <c r="AU1167" s="603">
        <v>8460.33</v>
      </c>
      <c r="AV1167" s="603" t="s">
        <v>3873</v>
      </c>
      <c r="AW1167" s="603" t="s">
        <v>3874</v>
      </c>
      <c r="AX1167" s="603" t="s">
        <v>3881</v>
      </c>
      <c r="AY1167" s="603" t="s">
        <v>1579</v>
      </c>
      <c r="AZ1167" s="603"/>
      <c r="BA1167" s="603"/>
      <c r="BB1167" s="603"/>
      <c r="BC1167" s="603"/>
      <c r="BD1167" s="603"/>
      <c r="BE1167" s="603"/>
      <c r="BF1167" s="603"/>
      <c r="BG1167" s="603"/>
      <c r="BH1167" s="603"/>
    </row>
    <row r="1168" spans="1:60" ht="12" customHeight="1">
      <c r="A1168" s="589">
        <v>1165</v>
      </c>
      <c r="B1168" s="589" t="s">
        <v>69</v>
      </c>
      <c r="C1168" s="590" t="s">
        <v>267</v>
      </c>
      <c r="D1168" s="591"/>
      <c r="E1168" s="589" t="s">
        <v>10627</v>
      </c>
      <c r="F1168" s="592" t="s">
        <v>3886</v>
      </c>
      <c r="G1168" s="592" t="s">
        <v>3885</v>
      </c>
      <c r="H1168" s="592" t="s">
        <v>3883</v>
      </c>
      <c r="I1168" s="589" t="s">
        <v>10628</v>
      </c>
      <c r="J1168" s="589"/>
      <c r="K1168" s="593"/>
      <c r="L1168" s="595" t="s">
        <v>2773</v>
      </c>
      <c r="M1168" s="985"/>
      <c r="N1168" s="972"/>
      <c r="O1168" s="592"/>
      <c r="P1168" s="655"/>
      <c r="Q1168" s="655"/>
      <c r="R1168" s="589">
        <f t="shared" si="18"/>
        <v>0</v>
      </c>
      <c r="S1168" s="589"/>
      <c r="T1168" s="596" t="str">
        <f>VLOOKUP(cppm_pr[[#This Row],[Status]],'All Link_LOV'!$I$32:$K$72,2,0)</f>
        <v>PO Issued</v>
      </c>
      <c r="U1168" s="596" t="s">
        <v>105</v>
      </c>
      <c r="V1168" s="592">
        <v>189</v>
      </c>
      <c r="W1168" s="596" t="s">
        <v>6069</v>
      </c>
      <c r="X1168" s="603" t="s">
        <v>499</v>
      </c>
      <c r="Y1168" s="592"/>
      <c r="Z1168" s="597">
        <v>45190</v>
      </c>
      <c r="AA1168" s="592" t="s">
        <v>3867</v>
      </c>
      <c r="AB1168" s="595"/>
      <c r="AC1168" s="677"/>
      <c r="AD1168" s="592"/>
      <c r="AE1168" s="592"/>
      <c r="AF1168" s="592" t="s">
        <v>399</v>
      </c>
      <c r="AG1168" s="592" t="s">
        <v>491</v>
      </c>
      <c r="AH1168" s="612" t="s">
        <v>3884</v>
      </c>
      <c r="AI1168" s="600" t="str">
        <f>IFERROR(VLOOKUP(cppm_pr[[#This Row],[Order Number]],SPHERE!C:CC,39,0),"")</f>
        <v/>
      </c>
      <c r="AJ1168" s="600" t="str">
        <f>IFERROR(VLOOKUP(cppm_pr[[#This Row],[Order Number]],'DC TM ONE'!B:CN,42,0),"")</f>
        <v/>
      </c>
      <c r="AK1168" s="612"/>
      <c r="AL1168" s="693"/>
      <c r="AM1168" s="592"/>
      <c r="AN1168" s="592"/>
      <c r="AO1168" s="737"/>
      <c r="AP1168" s="592"/>
      <c r="AQ1168" s="735"/>
      <c r="AR1168" s="612"/>
      <c r="AS1168" s="592"/>
      <c r="AT1168" s="735"/>
      <c r="AU1168" s="592">
        <v>14756.32</v>
      </c>
      <c r="AV1168" s="592" t="s">
        <v>3873</v>
      </c>
      <c r="AW1168" s="592" t="s">
        <v>3874</v>
      </c>
      <c r="AX1168" s="592" t="s">
        <v>3887</v>
      </c>
      <c r="AY1168" s="592" t="s">
        <v>1579</v>
      </c>
      <c r="AZ1168" s="592"/>
      <c r="BA1168" s="592"/>
      <c r="BB1168" s="592"/>
      <c r="BC1168" s="592"/>
      <c r="BD1168" s="592"/>
      <c r="BE1168" s="592"/>
      <c r="BF1168" s="592"/>
      <c r="BG1168" s="592"/>
      <c r="BH1168" s="592"/>
    </row>
    <row r="1169" spans="1:60" s="180" customFormat="1" ht="12" customHeight="1">
      <c r="A1169" s="617">
        <v>1166</v>
      </c>
      <c r="B1169" s="617"/>
      <c r="C1169" s="614" t="s">
        <v>254</v>
      </c>
      <c r="D1169" s="615">
        <v>45190</v>
      </c>
      <c r="E1169" s="617" t="s">
        <v>10629</v>
      </c>
      <c r="F1169" s="620" t="s">
        <v>3862</v>
      </c>
      <c r="G1169" s="620" t="s">
        <v>3861</v>
      </c>
      <c r="H1169" s="620" t="s">
        <v>3889</v>
      </c>
      <c r="I1169" s="617"/>
      <c r="J1169" s="617"/>
      <c r="K1169" s="616"/>
      <c r="L1169" s="622" t="s">
        <v>1492</v>
      </c>
      <c r="M1169" s="971"/>
      <c r="N1169" s="1057"/>
      <c r="O1169" s="620"/>
      <c r="P1169" s="618"/>
      <c r="Q1169" s="618"/>
      <c r="R1169" s="617">
        <f t="shared" si="18"/>
        <v>0</v>
      </c>
      <c r="S1169" s="617"/>
      <c r="T1169" s="619" t="str">
        <f>VLOOKUP(cppm_pr[[#This Row],[Status]],'All Link_LOV'!$I$32:$K$72,2,0)</f>
        <v>PO Issued</v>
      </c>
      <c r="U1169" s="619" t="s">
        <v>105</v>
      </c>
      <c r="V1169" s="620">
        <v>190</v>
      </c>
      <c r="W1169" s="619" t="s">
        <v>6069</v>
      </c>
      <c r="X1169" s="620" t="s">
        <v>499</v>
      </c>
      <c r="Y1169" s="620"/>
      <c r="Z1169" s="621">
        <v>45190</v>
      </c>
      <c r="AA1169" s="620" t="s">
        <v>3727</v>
      </c>
      <c r="AB1169" s="622"/>
      <c r="AC1169" s="739"/>
      <c r="AD1169" s="620"/>
      <c r="AE1169" s="620"/>
      <c r="AF1169" s="620" t="s">
        <v>399</v>
      </c>
      <c r="AG1169" s="620" t="s">
        <v>491</v>
      </c>
      <c r="AH1169" s="740" t="s">
        <v>3890</v>
      </c>
      <c r="AI1169" s="600" t="str">
        <f>IFERROR(VLOOKUP(cppm_pr[[#This Row],[Order Number]],SPHERE!C:CC,39,0),"")</f>
        <v/>
      </c>
      <c r="AJ1169" s="600" t="str">
        <f>IFERROR(VLOOKUP(cppm_pr[[#This Row],[Order Number]],'DC TM ONE'!B:CN,42,0),"")</f>
        <v/>
      </c>
      <c r="AK1169" s="740"/>
      <c r="AL1169" s="741"/>
      <c r="AM1169" s="620"/>
      <c r="AN1169" s="620"/>
      <c r="AO1169" s="742"/>
      <c r="AP1169" s="620"/>
      <c r="AQ1169" s="745"/>
      <c r="AR1169" s="744">
        <v>3400038885</v>
      </c>
      <c r="AS1169" s="620" t="s">
        <v>3864</v>
      </c>
      <c r="AT1169" s="745"/>
      <c r="AU1169" s="620">
        <v>18215</v>
      </c>
      <c r="AV1169" s="620" t="s">
        <v>1996</v>
      </c>
      <c r="AW1169" s="620" t="s">
        <v>1997</v>
      </c>
      <c r="AX1169" s="620" t="s">
        <v>3891</v>
      </c>
      <c r="AY1169" s="620" t="s">
        <v>1554</v>
      </c>
      <c r="AZ1169" s="620" t="s">
        <v>3864</v>
      </c>
      <c r="BA1169" s="620" t="s">
        <v>3892</v>
      </c>
      <c r="BB1169" s="620">
        <v>3400038885</v>
      </c>
      <c r="BC1169" s="620"/>
      <c r="BD1169" s="620"/>
      <c r="BE1169" s="620"/>
      <c r="BF1169" s="620"/>
      <c r="BG1169" s="620"/>
      <c r="BH1169" s="620"/>
    </row>
    <row r="1170" spans="1:60" ht="12" customHeight="1">
      <c r="A1170" s="589">
        <v>1167</v>
      </c>
      <c r="B1170" s="589" t="s">
        <v>69</v>
      </c>
      <c r="C1170" s="590" t="s">
        <v>267</v>
      </c>
      <c r="D1170" s="591"/>
      <c r="E1170" s="589" t="s">
        <v>10630</v>
      </c>
      <c r="F1170" s="592" t="s">
        <v>3896</v>
      </c>
      <c r="G1170" s="592" t="s">
        <v>3895</v>
      </c>
      <c r="H1170" s="592" t="s">
        <v>3893</v>
      </c>
      <c r="I1170" s="589" t="s">
        <v>10631</v>
      </c>
      <c r="J1170" s="589"/>
      <c r="K1170" s="593"/>
      <c r="L1170" s="595" t="s">
        <v>2773</v>
      </c>
      <c r="M1170" s="985"/>
      <c r="N1170" s="972"/>
      <c r="O1170" s="592"/>
      <c r="P1170" s="655"/>
      <c r="Q1170" s="655"/>
      <c r="R1170" s="589">
        <f t="shared" si="18"/>
        <v>0</v>
      </c>
      <c r="S1170" s="589"/>
      <c r="T1170" s="596" t="str">
        <f>VLOOKUP(cppm_pr[[#This Row],[Status]],'All Link_LOV'!$I$32:$K$72,2,0)</f>
        <v>PO Issued</v>
      </c>
      <c r="U1170" s="596" t="s">
        <v>105</v>
      </c>
      <c r="V1170" s="592">
        <v>191</v>
      </c>
      <c r="W1170" s="596" t="s">
        <v>6069</v>
      </c>
      <c r="X1170" s="603" t="s">
        <v>8231</v>
      </c>
      <c r="Y1170" s="592"/>
      <c r="Z1170" s="597">
        <v>45190</v>
      </c>
      <c r="AA1170" s="592" t="s">
        <v>3867</v>
      </c>
      <c r="AB1170" s="595"/>
      <c r="AC1170" s="677"/>
      <c r="AD1170" s="592"/>
      <c r="AE1170" s="592"/>
      <c r="AF1170" s="592" t="s">
        <v>399</v>
      </c>
      <c r="AG1170" s="592" t="s">
        <v>491</v>
      </c>
      <c r="AH1170" s="612" t="s">
        <v>3894</v>
      </c>
      <c r="AI1170" s="600" t="str">
        <f>IFERROR(VLOOKUP(cppm_pr[[#This Row],[Order Number]],SPHERE!C:CC,39,0),"")</f>
        <v/>
      </c>
      <c r="AJ1170" s="600" t="str">
        <f>IFERROR(VLOOKUP(cppm_pr[[#This Row],[Order Number]],'DC TM ONE'!B:CN,42,0),"")</f>
        <v/>
      </c>
      <c r="AK1170" s="612"/>
      <c r="AL1170" s="693"/>
      <c r="AM1170" s="592"/>
      <c r="AN1170" s="592"/>
      <c r="AO1170" s="737"/>
      <c r="AP1170" s="592"/>
      <c r="AQ1170" s="735"/>
      <c r="AR1170" s="612"/>
      <c r="AS1170" s="592"/>
      <c r="AT1170" s="735"/>
      <c r="AU1170" s="592">
        <v>7737.16</v>
      </c>
      <c r="AV1170" s="592" t="s">
        <v>3873</v>
      </c>
      <c r="AW1170" s="592" t="s">
        <v>3897</v>
      </c>
      <c r="AX1170" s="592" t="s">
        <v>3898</v>
      </c>
      <c r="AY1170" s="592" t="s">
        <v>1579</v>
      </c>
      <c r="AZ1170" s="592"/>
      <c r="BA1170" s="592"/>
      <c r="BB1170" s="592"/>
      <c r="BC1170" s="592"/>
      <c r="BD1170" s="592"/>
      <c r="BE1170" s="592"/>
      <c r="BF1170" s="592"/>
      <c r="BG1170" s="592"/>
      <c r="BH1170" s="592"/>
    </row>
    <row r="1171" spans="1:60" ht="12" customHeight="1">
      <c r="A1171" s="600">
        <v>1168</v>
      </c>
      <c r="B1171" s="600" t="s">
        <v>81</v>
      </c>
      <c r="C1171" s="601" t="s">
        <v>267</v>
      </c>
      <c r="D1171" s="602">
        <v>45194</v>
      </c>
      <c r="E1171" s="600" t="s">
        <v>10632</v>
      </c>
      <c r="F1171" s="603" t="s">
        <v>3862</v>
      </c>
      <c r="G1171" s="603" t="s">
        <v>3861</v>
      </c>
      <c r="H1171" s="603" t="s">
        <v>3889</v>
      </c>
      <c r="I1171" s="600" t="s">
        <v>3899</v>
      </c>
      <c r="J1171" s="600"/>
      <c r="K1171" s="611" t="s">
        <v>10633</v>
      </c>
      <c r="L1171" s="606" t="s">
        <v>1492</v>
      </c>
      <c r="M1171" s="986"/>
      <c r="N1171" s="1056"/>
      <c r="O1171" s="603"/>
      <c r="P1171" s="625"/>
      <c r="Q1171" s="625"/>
      <c r="R1171" s="600">
        <f t="shared" si="18"/>
        <v>0</v>
      </c>
      <c r="S1171" s="600"/>
      <c r="T1171" s="607" t="str">
        <f>VLOOKUP(cppm_pr[[#This Row],[Status]],'All Link_LOV'!$I$32:$K$72,2,0)</f>
        <v>PO Issued</v>
      </c>
      <c r="U1171" s="607" t="s">
        <v>105</v>
      </c>
      <c r="V1171" s="603">
        <v>192</v>
      </c>
      <c r="W1171" s="607" t="s">
        <v>6069</v>
      </c>
      <c r="X1171" s="603" t="s">
        <v>499</v>
      </c>
      <c r="Y1171" s="603"/>
      <c r="Z1171" s="608">
        <v>45190</v>
      </c>
      <c r="AA1171" s="603" t="s">
        <v>3727</v>
      </c>
      <c r="AB1171" s="606"/>
      <c r="AC1171" s="677"/>
      <c r="AD1171" s="603"/>
      <c r="AE1171" s="603"/>
      <c r="AF1171" s="603" t="s">
        <v>399</v>
      </c>
      <c r="AG1171" s="603" t="s">
        <v>491</v>
      </c>
      <c r="AH1171" s="736" t="s">
        <v>3900</v>
      </c>
      <c r="AI1171" s="600" t="str">
        <f>IFERROR(VLOOKUP(cppm_pr[[#This Row],[Order Number]],SPHERE!C:CC,39,0),"")</f>
        <v/>
      </c>
      <c r="AJ1171" s="600" t="str">
        <f>IFERROR(VLOOKUP(cppm_pr[[#This Row],[Order Number]],'DC TM ONE'!B:CN,42,0),"")</f>
        <v/>
      </c>
      <c r="AK1171" s="736"/>
      <c r="AL1171" s="693"/>
      <c r="AM1171" s="603"/>
      <c r="AN1171" s="603"/>
      <c r="AO1171" s="737"/>
      <c r="AP1171" s="603"/>
      <c r="AQ1171" s="738"/>
      <c r="AR1171" s="612">
        <v>3400038958</v>
      </c>
      <c r="AS1171" s="603" t="s">
        <v>3902</v>
      </c>
      <c r="AT1171" s="738"/>
      <c r="AU1171" s="603">
        <v>43931</v>
      </c>
      <c r="AV1171" s="603" t="s">
        <v>1996</v>
      </c>
      <c r="AW1171" s="603" t="s">
        <v>1997</v>
      </c>
      <c r="AX1171" s="603" t="s">
        <v>3901</v>
      </c>
      <c r="AY1171" s="603" t="s">
        <v>1554</v>
      </c>
      <c r="AZ1171" s="603" t="s">
        <v>3902</v>
      </c>
      <c r="BA1171" s="603" t="s">
        <v>3892</v>
      </c>
      <c r="BB1171" s="603">
        <v>3400038958</v>
      </c>
      <c r="BC1171" s="603"/>
      <c r="BD1171" s="603"/>
      <c r="BE1171" s="603"/>
      <c r="BF1171" s="603"/>
      <c r="BG1171" s="603"/>
      <c r="BH1171" s="603"/>
    </row>
    <row r="1172" spans="1:60" ht="12" customHeight="1">
      <c r="A1172" s="589">
        <v>1169</v>
      </c>
      <c r="B1172" s="589" t="s">
        <v>429</v>
      </c>
      <c r="C1172" s="590" t="s">
        <v>250</v>
      </c>
      <c r="D1172" s="591"/>
      <c r="E1172" s="589" t="s">
        <v>6058</v>
      </c>
      <c r="F1172" s="592" t="s">
        <v>3907</v>
      </c>
      <c r="G1172" s="592" t="s">
        <v>3906</v>
      </c>
      <c r="H1172" s="592" t="s">
        <v>3904</v>
      </c>
      <c r="I1172" s="589" t="s">
        <v>10634</v>
      </c>
      <c r="J1172" s="589"/>
      <c r="K1172" s="593"/>
      <c r="L1172" s="595" t="s">
        <v>1552</v>
      </c>
      <c r="M1172" s="985"/>
      <c r="N1172" s="972"/>
      <c r="O1172" s="592"/>
      <c r="P1172" s="655"/>
      <c r="Q1172" s="655"/>
      <c r="R1172" s="589">
        <f t="shared" si="18"/>
        <v>0</v>
      </c>
      <c r="S1172" s="589"/>
      <c r="T1172" s="596" t="str">
        <f>VLOOKUP(cppm_pr[[#This Row],[Status]],'All Link_LOV'!$I$32:$K$72,2,0)</f>
        <v>LOR Issued</v>
      </c>
      <c r="U1172" s="596" t="s">
        <v>105</v>
      </c>
      <c r="V1172" s="592">
        <v>193</v>
      </c>
      <c r="W1172" s="596"/>
      <c r="X1172" s="592"/>
      <c r="Y1172" s="592"/>
      <c r="Z1172" s="597">
        <v>45190</v>
      </c>
      <c r="AA1172" s="592" t="s">
        <v>3903</v>
      </c>
      <c r="AB1172" s="595"/>
      <c r="AC1172" s="677"/>
      <c r="AD1172" s="592"/>
      <c r="AE1172" s="592"/>
      <c r="AF1172" s="592" t="s">
        <v>398</v>
      </c>
      <c r="AG1172" s="592" t="s">
        <v>492</v>
      </c>
      <c r="AH1172" s="612" t="s">
        <v>3905</v>
      </c>
      <c r="AI1172" s="600" t="str">
        <f>IFERROR(VLOOKUP(cppm_pr[[#This Row],[Order Number]],SPHERE!C:CC,39,0),"")</f>
        <v/>
      </c>
      <c r="AJ1172" s="600" t="str">
        <f>IFERROR(VLOOKUP(cppm_pr[[#This Row],[Order Number]],'DC TM ONE'!B:CN,42,0),"")</f>
        <v/>
      </c>
      <c r="AK1172" s="612"/>
      <c r="AL1172" s="693"/>
      <c r="AM1172" s="592"/>
      <c r="AN1172" s="592"/>
      <c r="AO1172" s="737"/>
      <c r="AP1172" s="592"/>
      <c r="AQ1172" s="735"/>
      <c r="AR1172" s="612"/>
      <c r="AS1172" s="592"/>
      <c r="AT1172" s="735"/>
      <c r="AU1172" s="592">
        <v>56809.55</v>
      </c>
      <c r="AV1172" s="592" t="s">
        <v>3908</v>
      </c>
      <c r="AW1172" s="592" t="s">
        <v>3909</v>
      </c>
      <c r="AX1172" s="592" t="s">
        <v>3910</v>
      </c>
      <c r="AY1172" s="592" t="s">
        <v>1579</v>
      </c>
      <c r="AZ1172" s="592"/>
      <c r="BA1172" s="592"/>
      <c r="BB1172" s="592"/>
      <c r="BC1172" s="592"/>
      <c r="BD1172" s="592"/>
      <c r="BE1172" s="592"/>
      <c r="BF1172" s="592"/>
      <c r="BG1172" s="592"/>
      <c r="BH1172" s="592"/>
    </row>
    <row r="1173" spans="1:60" ht="12" customHeight="1">
      <c r="A1173" s="600">
        <v>1170</v>
      </c>
      <c r="B1173" s="600" t="s">
        <v>62</v>
      </c>
      <c r="C1173" s="601" t="s">
        <v>267</v>
      </c>
      <c r="D1173" s="602"/>
      <c r="E1173" s="600" t="s">
        <v>10635</v>
      </c>
      <c r="F1173" s="603" t="s">
        <v>3914</v>
      </c>
      <c r="G1173" s="603" t="s">
        <v>3913</v>
      </c>
      <c r="H1173" s="603" t="s">
        <v>3911</v>
      </c>
      <c r="I1173" s="600"/>
      <c r="J1173" s="600"/>
      <c r="K1173" s="600" t="s">
        <v>10635</v>
      </c>
      <c r="L1173" s="606" t="s">
        <v>908</v>
      </c>
      <c r="M1173"/>
      <c r="N1173" s="972"/>
      <c r="O1173" s="603"/>
      <c r="P1173" s="625"/>
      <c r="Q1173" s="625"/>
      <c r="R1173" s="600">
        <f t="shared" si="18"/>
        <v>0</v>
      </c>
      <c r="S1173" s="600"/>
      <c r="T1173" s="607" t="str">
        <f>VLOOKUP(cppm_pr[[#This Row],[Status]],'All Link_LOV'!$I$32:$K$72,2,0)</f>
        <v>PO Issued</v>
      </c>
      <c r="U1173" s="607" t="s">
        <v>105</v>
      </c>
      <c r="V1173" s="603">
        <v>194</v>
      </c>
      <c r="W1173" s="607" t="s">
        <v>6069</v>
      </c>
      <c r="X1173" s="603" t="s">
        <v>499</v>
      </c>
      <c r="Y1173" s="603"/>
      <c r="Z1173" s="608">
        <v>45190</v>
      </c>
      <c r="AA1173" s="603" t="s">
        <v>1581</v>
      </c>
      <c r="AB1173" s="606"/>
      <c r="AC1173" s="677"/>
      <c r="AD1173" s="603"/>
      <c r="AE1173" s="603"/>
      <c r="AF1173" s="603" t="s">
        <v>399</v>
      </c>
      <c r="AG1173" s="603" t="s">
        <v>491</v>
      </c>
      <c r="AH1173" s="736" t="s">
        <v>3912</v>
      </c>
      <c r="AI1173" s="600" t="str">
        <f>IFERROR(VLOOKUP(cppm_pr[[#This Row],[Order Number]],SPHERE!C:CC,39,0),"")</f>
        <v/>
      </c>
      <c r="AJ1173" s="600" t="str">
        <f>IFERROR(VLOOKUP(cppm_pr[[#This Row],[Order Number]],'DC TM ONE'!B:CN,42,0),"")</f>
        <v/>
      </c>
      <c r="AK1173" s="736"/>
      <c r="AL1173" s="693"/>
      <c r="AM1173" s="603"/>
      <c r="AN1173" s="603"/>
      <c r="AO1173" s="737"/>
      <c r="AP1173" s="603"/>
      <c r="AQ1173" s="738"/>
      <c r="AR1173" s="612">
        <v>3400039436</v>
      </c>
      <c r="AS1173" s="603" t="s">
        <v>3917</v>
      </c>
      <c r="AT1173" s="738"/>
      <c r="AU1173" s="603">
        <v>560</v>
      </c>
      <c r="AV1173" s="603" t="s">
        <v>1226</v>
      </c>
      <c r="AW1173" s="603" t="s">
        <v>3915</v>
      </c>
      <c r="AX1173" s="603" t="s">
        <v>3916</v>
      </c>
      <c r="AY1173" s="603" t="s">
        <v>1554</v>
      </c>
      <c r="AZ1173" s="603" t="s">
        <v>3917</v>
      </c>
      <c r="BA1173" s="603" t="s">
        <v>3918</v>
      </c>
      <c r="BB1173" s="603">
        <v>3400039436</v>
      </c>
      <c r="BC1173" s="603" t="s">
        <v>1588</v>
      </c>
      <c r="BD1173" s="603">
        <v>3400039027</v>
      </c>
      <c r="BE1173" s="603" t="s">
        <v>1389</v>
      </c>
      <c r="BF1173" s="603">
        <v>3400039035</v>
      </c>
      <c r="BG1173" s="603"/>
      <c r="BH1173" s="603"/>
    </row>
    <row r="1174" spans="1:60" ht="12" customHeight="1">
      <c r="A1174" s="589">
        <v>1171</v>
      </c>
      <c r="B1174" s="589" t="s">
        <v>77</v>
      </c>
      <c r="C1174" s="601" t="s">
        <v>250</v>
      </c>
      <c r="D1174" s="591"/>
      <c r="E1174" s="589" t="s">
        <v>10636</v>
      </c>
      <c r="F1174" s="592" t="s">
        <v>3924</v>
      </c>
      <c r="G1174" s="592" t="s">
        <v>3923</v>
      </c>
      <c r="H1174" s="592" t="s">
        <v>3921</v>
      </c>
      <c r="I1174" s="589" t="s">
        <v>3919</v>
      </c>
      <c r="J1174" s="589"/>
      <c r="K1174" s="593"/>
      <c r="L1174" s="595" t="s">
        <v>1691</v>
      </c>
      <c r="M1174" s="985"/>
      <c r="N1174" s="972"/>
      <c r="O1174" s="592"/>
      <c r="P1174" s="655"/>
      <c r="Q1174" s="655"/>
      <c r="R1174" s="589">
        <f t="shared" si="18"/>
        <v>0</v>
      </c>
      <c r="S1174" s="589"/>
      <c r="T1174" s="596" t="str">
        <f>VLOOKUP(cppm_pr[[#This Row],[Status]],'All Link_LOV'!$I$32:$K$72,2,0)</f>
        <v>LOR Issued</v>
      </c>
      <c r="U1174" s="596" t="s">
        <v>105</v>
      </c>
      <c r="V1174" s="592">
        <v>195</v>
      </c>
      <c r="W1174" s="596"/>
      <c r="X1174" s="592"/>
      <c r="Y1174" s="592"/>
      <c r="Z1174" s="597">
        <v>45190</v>
      </c>
      <c r="AA1174" s="592" t="s">
        <v>3920</v>
      </c>
      <c r="AB1174" s="595"/>
      <c r="AC1174" s="677"/>
      <c r="AD1174" s="592"/>
      <c r="AE1174" s="592"/>
      <c r="AF1174" s="592" t="s">
        <v>397</v>
      </c>
      <c r="AG1174" s="592" t="s">
        <v>492</v>
      </c>
      <c r="AH1174" s="612" t="s">
        <v>3922</v>
      </c>
      <c r="AI1174" s="600" t="str">
        <f>IFERROR(VLOOKUP(cppm_pr[[#This Row],[Order Number]],SPHERE!C:CC,39,0),"")</f>
        <v/>
      </c>
      <c r="AJ1174" s="600" t="str">
        <f>IFERROR(VLOOKUP(cppm_pr[[#This Row],[Order Number]],'DC TM ONE'!B:CN,42,0),"")</f>
        <v/>
      </c>
      <c r="AK1174" s="612"/>
      <c r="AL1174" s="693"/>
      <c r="AM1174" s="592"/>
      <c r="AN1174" s="592"/>
      <c r="AO1174" s="737"/>
      <c r="AP1174" s="592"/>
      <c r="AQ1174" s="735"/>
      <c r="AR1174" s="612">
        <v>3400038891</v>
      </c>
      <c r="AS1174" s="592" t="s">
        <v>2494</v>
      </c>
      <c r="AT1174" s="735"/>
      <c r="AU1174" s="592">
        <v>156269.29999999999</v>
      </c>
      <c r="AV1174" s="592" t="s">
        <v>3925</v>
      </c>
      <c r="AW1174" s="592" t="s">
        <v>3926</v>
      </c>
      <c r="AX1174" s="592" t="s">
        <v>3927</v>
      </c>
      <c r="AY1174" s="592" t="s">
        <v>1554</v>
      </c>
      <c r="AZ1174" s="592" t="s">
        <v>2494</v>
      </c>
      <c r="BA1174" s="592" t="s">
        <v>3928</v>
      </c>
      <c r="BB1174" s="592">
        <v>3400038891</v>
      </c>
      <c r="BC1174" s="592" t="s">
        <v>3929</v>
      </c>
      <c r="BD1174" s="592">
        <v>3400038574</v>
      </c>
      <c r="BE1174" s="592" t="s">
        <v>3930</v>
      </c>
      <c r="BF1174" s="592">
        <v>3400038912</v>
      </c>
      <c r="BG1174" s="592"/>
      <c r="BH1174" s="592"/>
    </row>
    <row r="1175" spans="1:60" ht="12" customHeight="1">
      <c r="A1175" s="600">
        <v>1172</v>
      </c>
      <c r="B1175" s="600"/>
      <c r="C1175" s="601" t="s">
        <v>237</v>
      </c>
      <c r="D1175" s="602"/>
      <c r="E1175" s="600" t="s">
        <v>10637</v>
      </c>
      <c r="F1175" s="600" t="s">
        <v>3935</v>
      </c>
      <c r="G1175" s="600" t="s">
        <v>3934</v>
      </c>
      <c r="H1175" s="600" t="s">
        <v>3932</v>
      </c>
      <c r="I1175" s="600"/>
      <c r="J1175" s="600"/>
      <c r="K1175" s="611"/>
      <c r="L1175" s="606" t="s">
        <v>1728</v>
      </c>
      <c r="M1175" s="986"/>
      <c r="N1175" s="1056"/>
      <c r="O1175" s="600"/>
      <c r="P1175" s="625"/>
      <c r="Q1175" s="625"/>
      <c r="R1175" s="600">
        <f t="shared" si="18"/>
        <v>0</v>
      </c>
      <c r="S1175" s="600"/>
      <c r="T1175" s="607" t="str">
        <f>VLOOKUP(cppm_pr[[#This Row],[Status]],'All Link_LOV'!$I$32:$K$72,2,0)</f>
        <v>PAC Approval</v>
      </c>
      <c r="U1175" s="607" t="s">
        <v>105</v>
      </c>
      <c r="V1175" s="603">
        <v>196</v>
      </c>
      <c r="W1175" s="607"/>
      <c r="X1175" s="603"/>
      <c r="Y1175" s="603"/>
      <c r="Z1175" s="608">
        <v>45190</v>
      </c>
      <c r="AA1175" s="603" t="s">
        <v>1859</v>
      </c>
      <c r="AB1175" s="606">
        <v>0</v>
      </c>
      <c r="AC1175" s="677"/>
      <c r="AD1175" s="603"/>
      <c r="AE1175" s="603"/>
      <c r="AF1175" s="603" t="s">
        <v>399</v>
      </c>
      <c r="AG1175" s="603" t="s">
        <v>491</v>
      </c>
      <c r="AH1175" s="736" t="s">
        <v>3933</v>
      </c>
      <c r="AI1175" s="600" t="str">
        <f>IFERROR(VLOOKUP(cppm_pr[[#This Row],[Order Number]],SPHERE!C:CC,39,0),"")</f>
        <v/>
      </c>
      <c r="AJ1175" s="600">
        <f>IFERROR(VLOOKUP(cppm_pr[[#This Row],[Order Number]],'DC TM ONE'!B:CN,42,0),"")</f>
        <v>0</v>
      </c>
      <c r="AK1175" s="736"/>
      <c r="AL1175" s="693"/>
      <c r="AM1175" s="603"/>
      <c r="AN1175" s="603"/>
      <c r="AO1175" s="737"/>
      <c r="AP1175" s="603"/>
      <c r="AQ1175" s="738"/>
      <c r="AR1175" s="612">
        <v>3400038932</v>
      </c>
      <c r="AS1175" s="603" t="s">
        <v>1454</v>
      </c>
      <c r="AT1175" s="738"/>
      <c r="AU1175" s="603">
        <v>14843</v>
      </c>
      <c r="AV1175" s="600" t="s">
        <v>3532</v>
      </c>
      <c r="AW1175" s="600" t="s">
        <v>3936</v>
      </c>
      <c r="AX1175" s="603" t="s">
        <v>3937</v>
      </c>
      <c r="AY1175" s="603" t="s">
        <v>1554</v>
      </c>
      <c r="AZ1175" s="603" t="s">
        <v>1454</v>
      </c>
      <c r="BA1175" s="603" t="s">
        <v>3938</v>
      </c>
      <c r="BB1175" s="603">
        <v>3400038932</v>
      </c>
      <c r="BC1175" s="603" t="s">
        <v>3939</v>
      </c>
      <c r="BD1175" s="603">
        <v>0</v>
      </c>
      <c r="BE1175" s="603" t="s">
        <v>3940</v>
      </c>
      <c r="BF1175" s="603">
        <v>0</v>
      </c>
      <c r="BG1175" s="603"/>
      <c r="BH1175" s="603"/>
    </row>
    <row r="1176" spans="1:60" ht="12" customHeight="1">
      <c r="A1176" s="589">
        <v>1173</v>
      </c>
      <c r="B1176" s="589" t="s">
        <v>62</v>
      </c>
      <c r="C1176" s="601" t="s">
        <v>207</v>
      </c>
      <c r="D1176" s="591"/>
      <c r="E1176" s="589" t="s">
        <v>10491</v>
      </c>
      <c r="F1176" s="592" t="s">
        <v>3943</v>
      </c>
      <c r="G1176" s="592" t="s">
        <v>3942</v>
      </c>
      <c r="H1176" s="592">
        <v>191000004621</v>
      </c>
      <c r="I1176" s="589"/>
      <c r="J1176" s="589"/>
      <c r="K1176" s="593"/>
      <c r="L1176" s="595" t="s">
        <v>51</v>
      </c>
      <c r="M1176" s="985"/>
      <c r="N1176" s="972"/>
      <c r="O1176" s="592"/>
      <c r="P1176" s="655"/>
      <c r="Q1176" s="655"/>
      <c r="R1176" s="589">
        <f t="shared" si="18"/>
        <v>0</v>
      </c>
      <c r="S1176" s="589"/>
      <c r="T1176" s="596" t="str">
        <f>VLOOKUP(cppm_pr[[#This Row],[Status]],'All Link_LOV'!$I$32:$K$72,2,0)</f>
        <v>New Request PR</v>
      </c>
      <c r="U1176" s="596" t="s">
        <v>105</v>
      </c>
      <c r="V1176" s="592">
        <v>197</v>
      </c>
      <c r="W1176" s="596"/>
      <c r="X1176" s="592"/>
      <c r="Y1176" s="592"/>
      <c r="Z1176" s="597">
        <v>45190</v>
      </c>
      <c r="AA1176" s="592" t="s">
        <v>3680</v>
      </c>
      <c r="AB1176" s="595"/>
      <c r="AC1176" s="677"/>
      <c r="AD1176" s="592"/>
      <c r="AE1176" s="592"/>
      <c r="AF1176" s="592" t="s">
        <v>1572</v>
      </c>
      <c r="AG1176" s="592" t="s">
        <v>492</v>
      </c>
      <c r="AH1176" s="746" t="s">
        <v>3941</v>
      </c>
      <c r="AI1176" s="600" t="str">
        <f>IFERROR(VLOOKUP(cppm_pr[[#This Row],[Order Number]],SPHERE!C:CC,39,0),"")</f>
        <v/>
      </c>
      <c r="AJ1176" s="600" t="str">
        <f>IFERROR(VLOOKUP(cppm_pr[[#This Row],[Order Number]],'DC TM ONE'!B:CN,42,0),"")</f>
        <v/>
      </c>
      <c r="AK1176" s="746"/>
      <c r="AL1176" s="693"/>
      <c r="AM1176" s="592"/>
      <c r="AN1176" s="592"/>
      <c r="AO1176" s="737"/>
      <c r="AP1176" s="592"/>
      <c r="AQ1176" s="735"/>
      <c r="AR1176" s="612">
        <v>3400038940</v>
      </c>
      <c r="AS1176" s="592" t="s">
        <v>3946</v>
      </c>
      <c r="AT1176" s="735"/>
      <c r="AU1176" s="592">
        <v>90000</v>
      </c>
      <c r="AV1176" s="592" t="s">
        <v>3685</v>
      </c>
      <c r="AW1176" s="592" t="s">
        <v>3944</v>
      </c>
      <c r="AX1176" s="592" t="s">
        <v>3945</v>
      </c>
      <c r="AY1176" s="592" t="s">
        <v>1554</v>
      </c>
      <c r="AZ1176" s="592" t="s">
        <v>3946</v>
      </c>
      <c r="BA1176" s="592" t="s">
        <v>3947</v>
      </c>
      <c r="BB1176" s="592">
        <v>3400038940</v>
      </c>
      <c r="BC1176" s="592" t="s">
        <v>2207</v>
      </c>
      <c r="BD1176" s="592" t="s">
        <v>2207</v>
      </c>
      <c r="BE1176" s="592" t="s">
        <v>2207</v>
      </c>
      <c r="BF1176" s="592" t="s">
        <v>2207</v>
      </c>
      <c r="BG1176" s="592"/>
      <c r="BH1176" s="592"/>
    </row>
    <row r="1177" spans="1:60" ht="12" customHeight="1">
      <c r="A1177" s="600">
        <v>1174</v>
      </c>
      <c r="B1177" s="600"/>
      <c r="C1177" s="601" t="s">
        <v>237</v>
      </c>
      <c r="D1177" s="602"/>
      <c r="E1177" s="600" t="s">
        <v>10637</v>
      </c>
      <c r="F1177" s="600" t="s">
        <v>3951</v>
      </c>
      <c r="G1177" s="600" t="s">
        <v>3950</v>
      </c>
      <c r="H1177" s="600" t="s">
        <v>3948</v>
      </c>
      <c r="I1177" s="600"/>
      <c r="J1177" s="600"/>
      <c r="K1177" s="611"/>
      <c r="L1177" s="606" t="s">
        <v>1728</v>
      </c>
      <c r="M1177" s="986"/>
      <c r="N1177" s="1056"/>
      <c r="O1177" s="600"/>
      <c r="P1177" s="625"/>
      <c r="Q1177" s="625"/>
      <c r="R1177" s="600">
        <f t="shared" si="18"/>
        <v>0</v>
      </c>
      <c r="S1177" s="600"/>
      <c r="T1177" s="607" t="str">
        <f>VLOOKUP(cppm_pr[[#This Row],[Status]],'All Link_LOV'!$I$32:$K$72,2,0)</f>
        <v>PAC Approval</v>
      </c>
      <c r="U1177" s="607" t="s">
        <v>105</v>
      </c>
      <c r="V1177" s="603">
        <v>198</v>
      </c>
      <c r="W1177" s="607"/>
      <c r="X1177" s="603"/>
      <c r="Y1177" s="603"/>
      <c r="Z1177" s="608">
        <v>45190</v>
      </c>
      <c r="AA1177" s="603" t="s">
        <v>1859</v>
      </c>
      <c r="AB1177" s="606">
        <v>0</v>
      </c>
      <c r="AC1177" s="677"/>
      <c r="AD1177" s="603"/>
      <c r="AE1177" s="603"/>
      <c r="AF1177" s="603" t="s">
        <v>399</v>
      </c>
      <c r="AG1177" s="603" t="s">
        <v>491</v>
      </c>
      <c r="AH1177" s="736" t="s">
        <v>3949</v>
      </c>
      <c r="AI1177" s="600" t="str">
        <f>IFERROR(VLOOKUP(cppm_pr[[#This Row],[Order Number]],SPHERE!C:CC,39,0),"")</f>
        <v/>
      </c>
      <c r="AJ1177" s="600">
        <f>IFERROR(VLOOKUP(cppm_pr[[#This Row],[Order Number]],'DC TM ONE'!B:CN,42,0),"")</f>
        <v>0</v>
      </c>
      <c r="AK1177" s="736"/>
      <c r="AL1177" s="693"/>
      <c r="AM1177" s="603"/>
      <c r="AN1177" s="603"/>
      <c r="AO1177" s="737"/>
      <c r="AP1177" s="603"/>
      <c r="AQ1177" s="738"/>
      <c r="AR1177" s="612">
        <v>3400038932</v>
      </c>
      <c r="AS1177" s="603" t="s">
        <v>1454</v>
      </c>
      <c r="AT1177" s="738"/>
      <c r="AU1177" s="603">
        <v>7919</v>
      </c>
      <c r="AV1177" s="600" t="s">
        <v>3532</v>
      </c>
      <c r="AW1177" s="600" t="s">
        <v>1109</v>
      </c>
      <c r="AX1177" s="603" t="s">
        <v>3952</v>
      </c>
      <c r="AY1177" s="603" t="s">
        <v>1554</v>
      </c>
      <c r="AZ1177" s="603" t="s">
        <v>1454</v>
      </c>
      <c r="BA1177" s="603" t="s">
        <v>3953</v>
      </c>
      <c r="BB1177" s="603">
        <v>3400038932</v>
      </c>
      <c r="BC1177" s="603" t="s">
        <v>3954</v>
      </c>
      <c r="BD1177" s="603">
        <v>0</v>
      </c>
      <c r="BE1177" s="603" t="s">
        <v>3954</v>
      </c>
      <c r="BF1177" s="603">
        <v>0</v>
      </c>
      <c r="BG1177" s="603"/>
      <c r="BH1177" s="603"/>
    </row>
    <row r="1178" spans="1:60" ht="12" customHeight="1">
      <c r="A1178" s="589">
        <v>1175</v>
      </c>
      <c r="B1178" s="589" t="s">
        <v>457</v>
      </c>
      <c r="C1178" s="590" t="s">
        <v>267</v>
      </c>
      <c r="D1178" s="591"/>
      <c r="E1178" s="589" t="s">
        <v>10638</v>
      </c>
      <c r="F1178" s="592" t="s">
        <v>3958</v>
      </c>
      <c r="G1178" s="592" t="s">
        <v>3957</v>
      </c>
      <c r="H1178" s="592" t="s">
        <v>3955</v>
      </c>
      <c r="I1178" s="589" t="s">
        <v>10639</v>
      </c>
      <c r="J1178" s="589"/>
      <c r="K1178" s="593"/>
      <c r="L1178" s="595" t="s">
        <v>1701</v>
      </c>
      <c r="M1178" s="985"/>
      <c r="N1178" s="972"/>
      <c r="O1178" s="592"/>
      <c r="P1178" s="655"/>
      <c r="Q1178" s="655"/>
      <c r="R1178" s="589">
        <f t="shared" si="18"/>
        <v>0</v>
      </c>
      <c r="S1178" s="589"/>
      <c r="T1178" s="596" t="str">
        <f>VLOOKUP(cppm_pr[[#This Row],[Status]],'All Link_LOV'!$I$32:$K$72,2,0)</f>
        <v>PO Issued</v>
      </c>
      <c r="U1178" s="596" t="s">
        <v>105</v>
      </c>
      <c r="V1178" s="592">
        <v>199</v>
      </c>
      <c r="W1178" s="596" t="s">
        <v>6069</v>
      </c>
      <c r="X1178" s="603" t="s">
        <v>8231</v>
      </c>
      <c r="Y1178" s="592"/>
      <c r="Z1178" s="597">
        <v>45190</v>
      </c>
      <c r="AA1178" s="592" t="s">
        <v>1696</v>
      </c>
      <c r="AB1178" s="595"/>
      <c r="AC1178" s="677"/>
      <c r="AD1178" s="592"/>
      <c r="AE1178" s="592"/>
      <c r="AF1178" s="592" t="s">
        <v>399</v>
      </c>
      <c r="AG1178" s="592" t="s">
        <v>491</v>
      </c>
      <c r="AH1178" s="612" t="s">
        <v>3956</v>
      </c>
      <c r="AI1178" s="600" t="str">
        <f>IFERROR(VLOOKUP(cppm_pr[[#This Row],[Order Number]],SPHERE!C:CC,39,0),"")</f>
        <v/>
      </c>
      <c r="AJ1178" s="600" t="str">
        <f>IFERROR(VLOOKUP(cppm_pr[[#This Row],[Order Number]],'DC TM ONE'!B:CN,42,0),"")</f>
        <v/>
      </c>
      <c r="AK1178" s="612"/>
      <c r="AL1178" s="693"/>
      <c r="AM1178" s="592"/>
      <c r="AN1178" s="592"/>
      <c r="AO1178" s="737"/>
      <c r="AP1178" s="592"/>
      <c r="AQ1178" s="735"/>
      <c r="AR1178" s="612">
        <v>3400038740</v>
      </c>
      <c r="AS1178" s="592" t="s">
        <v>3962</v>
      </c>
      <c r="AT1178" s="735"/>
      <c r="AU1178" s="592">
        <v>3200</v>
      </c>
      <c r="AV1178" s="592" t="s">
        <v>3959</v>
      </c>
      <c r="AW1178" s="592" t="s">
        <v>3960</v>
      </c>
      <c r="AX1178" s="592" t="s">
        <v>3961</v>
      </c>
      <c r="AY1178" s="592" t="s">
        <v>1554</v>
      </c>
      <c r="AZ1178" s="592" t="s">
        <v>3962</v>
      </c>
      <c r="BA1178" s="592" t="s">
        <v>3963</v>
      </c>
      <c r="BB1178" s="592">
        <v>3400038740</v>
      </c>
      <c r="BC1178" s="592" t="s">
        <v>3964</v>
      </c>
      <c r="BD1178" s="592">
        <v>3400041574</v>
      </c>
      <c r="BE1178" s="592" t="s">
        <v>3965</v>
      </c>
      <c r="BF1178" s="592">
        <v>3400038526</v>
      </c>
      <c r="BG1178" s="592"/>
      <c r="BH1178" s="592"/>
    </row>
    <row r="1179" spans="1:60" ht="12" customHeight="1">
      <c r="A1179" s="600">
        <v>1176</v>
      </c>
      <c r="B1179" s="600" t="s">
        <v>457</v>
      </c>
      <c r="C1179" s="601" t="s">
        <v>211</v>
      </c>
      <c r="D1179" s="602"/>
      <c r="E1179" s="600" t="s">
        <v>10640</v>
      </c>
      <c r="F1179" s="603" t="s">
        <v>3970</v>
      </c>
      <c r="G1179" s="603" t="s">
        <v>3969</v>
      </c>
      <c r="H1179" s="603" t="s">
        <v>3967</v>
      </c>
      <c r="I1179" s="600" t="s">
        <v>10641</v>
      </c>
      <c r="J1179" s="600"/>
      <c r="K1179" s="611"/>
      <c r="L1179" s="606" t="s">
        <v>2603</v>
      </c>
      <c r="M1179" s="986"/>
      <c r="N1179" s="972"/>
      <c r="O1179" s="603"/>
      <c r="P1179" s="625"/>
      <c r="Q1179" s="625"/>
      <c r="R1179" s="600">
        <f t="shared" si="18"/>
        <v>0</v>
      </c>
      <c r="S1179" s="600"/>
      <c r="T1179" s="607" t="str">
        <f>VLOOKUP(cppm_pr[[#This Row],[Status]],'All Link_LOV'!$I$32:$K$72,2,0)</f>
        <v>Queried - Require More Information From NeC/AND</v>
      </c>
      <c r="U1179" s="607" t="s">
        <v>105</v>
      </c>
      <c r="V1179" s="603">
        <v>200</v>
      </c>
      <c r="W1179" s="607" t="s">
        <v>6069</v>
      </c>
      <c r="X1179" s="603" t="s">
        <v>499</v>
      </c>
      <c r="Y1179" s="603"/>
      <c r="Z1179" s="608">
        <v>45191</v>
      </c>
      <c r="AA1179" s="603" t="s">
        <v>3966</v>
      </c>
      <c r="AB1179" s="606"/>
      <c r="AC1179" s="677"/>
      <c r="AD1179" s="603"/>
      <c r="AE1179" s="603"/>
      <c r="AF1179" s="603" t="s">
        <v>399</v>
      </c>
      <c r="AG1179" s="603" t="s">
        <v>491</v>
      </c>
      <c r="AH1179" s="736" t="s">
        <v>3968</v>
      </c>
      <c r="AI1179" s="600" t="str">
        <f>IFERROR(VLOOKUP(cppm_pr[[#This Row],[Order Number]],SPHERE!C:CC,39,0),"")</f>
        <v/>
      </c>
      <c r="AJ1179" s="600" t="str">
        <f>IFERROR(VLOOKUP(cppm_pr[[#This Row],[Order Number]],'DC TM ONE'!B:CN,42,0),"")</f>
        <v/>
      </c>
      <c r="AK1179" s="736"/>
      <c r="AL1179" s="693"/>
      <c r="AM1179" s="603"/>
      <c r="AN1179" s="603"/>
      <c r="AO1179" s="737"/>
      <c r="AP1179" s="603"/>
      <c r="AQ1179" s="738"/>
      <c r="AR1179" s="612"/>
      <c r="AS1179" s="603"/>
      <c r="AT1179" s="738"/>
      <c r="AU1179" s="603">
        <v>3716</v>
      </c>
      <c r="AV1179" s="603" t="s">
        <v>3971</v>
      </c>
      <c r="AW1179" s="603" t="s">
        <v>3972</v>
      </c>
      <c r="AX1179" s="603" t="s">
        <v>3973</v>
      </c>
      <c r="AY1179" s="603" t="s">
        <v>1579</v>
      </c>
      <c r="AZ1179" s="603"/>
      <c r="BA1179" s="603"/>
      <c r="BB1179" s="603"/>
      <c r="BC1179" s="603"/>
      <c r="BD1179" s="603"/>
      <c r="BE1179" s="603"/>
      <c r="BF1179" s="603"/>
      <c r="BG1179" s="603"/>
      <c r="BH1179" s="603"/>
    </row>
    <row r="1180" spans="1:60" ht="12" customHeight="1">
      <c r="A1180" s="589">
        <v>1177</v>
      </c>
      <c r="B1180" s="589" t="s">
        <v>83</v>
      </c>
      <c r="C1180" s="590" t="s">
        <v>267</v>
      </c>
      <c r="D1180" s="591">
        <v>45196</v>
      </c>
      <c r="E1180" s="589" t="s">
        <v>10642</v>
      </c>
      <c r="F1180" s="592" t="s">
        <v>3977</v>
      </c>
      <c r="G1180" s="592" t="s">
        <v>3976</v>
      </c>
      <c r="H1180" s="592" t="s">
        <v>3974</v>
      </c>
      <c r="I1180" s="589"/>
      <c r="J1180" s="589"/>
      <c r="K1180" s="593"/>
      <c r="L1180" s="595" t="s">
        <v>51</v>
      </c>
      <c r="M1180" s="985"/>
      <c r="N1180" s="972"/>
      <c r="O1180" s="592"/>
      <c r="P1180" s="655"/>
      <c r="Q1180" s="655"/>
      <c r="R1180" s="589">
        <f t="shared" si="18"/>
        <v>0</v>
      </c>
      <c r="S1180" s="589"/>
      <c r="T1180" s="596" t="str">
        <f>VLOOKUP(cppm_pr[[#This Row],[Status]],'All Link_LOV'!$I$32:$K$72,2,0)</f>
        <v>PO Issued</v>
      </c>
      <c r="U1180" s="596" t="s">
        <v>105</v>
      </c>
      <c r="V1180" s="592">
        <v>201</v>
      </c>
      <c r="W1180" s="596"/>
      <c r="X1180" s="592"/>
      <c r="Y1180" s="592"/>
      <c r="Z1180" s="597">
        <v>45191</v>
      </c>
      <c r="AA1180" s="592" t="s">
        <v>3680</v>
      </c>
      <c r="AB1180" s="595"/>
      <c r="AC1180" s="677"/>
      <c r="AD1180" s="592"/>
      <c r="AE1180" s="592"/>
      <c r="AF1180" s="592" t="s">
        <v>399</v>
      </c>
      <c r="AG1180" s="592" t="s">
        <v>490</v>
      </c>
      <c r="AH1180" s="736" t="s">
        <v>10643</v>
      </c>
      <c r="AI1180" s="600" t="str">
        <f>IFERROR(VLOOKUP(cppm_pr[[#This Row],[Order Number]],SPHERE!C:CC,39,0),"")</f>
        <v/>
      </c>
      <c r="AJ1180" s="600" t="str">
        <f>IFERROR(VLOOKUP(cppm_pr[[#This Row],[Order Number]],'DC TM ONE'!B:CN,42,0),"")</f>
        <v/>
      </c>
      <c r="AK1180" s="736"/>
      <c r="AL1180" s="693"/>
      <c r="AM1180" s="592"/>
      <c r="AN1180" s="592"/>
      <c r="AO1180" s="737"/>
      <c r="AP1180" s="592"/>
      <c r="AQ1180" s="735"/>
      <c r="AR1180" s="612">
        <v>3400038591</v>
      </c>
      <c r="AS1180" s="592" t="s">
        <v>3840</v>
      </c>
      <c r="AT1180" s="735"/>
      <c r="AU1180" s="592">
        <v>6000</v>
      </c>
      <c r="AV1180" s="592" t="s">
        <v>3685</v>
      </c>
      <c r="AW1180" s="592" t="s">
        <v>3944</v>
      </c>
      <c r="AX1180" s="592" t="s">
        <v>3978</v>
      </c>
      <c r="AY1180" s="592" t="s">
        <v>1554</v>
      </c>
      <c r="AZ1180" s="592" t="s">
        <v>3840</v>
      </c>
      <c r="BA1180" s="592" t="s">
        <v>3979</v>
      </c>
      <c r="BB1180" s="592">
        <v>3400038591</v>
      </c>
      <c r="BC1180" s="592" t="s">
        <v>2207</v>
      </c>
      <c r="BD1180" s="592" t="s">
        <v>2207</v>
      </c>
      <c r="BE1180" s="592" t="s">
        <v>2207</v>
      </c>
      <c r="BF1180" s="592" t="s">
        <v>2207</v>
      </c>
      <c r="BG1180" s="592"/>
      <c r="BH1180" s="592"/>
    </row>
    <row r="1181" spans="1:60" ht="12" customHeight="1">
      <c r="A1181" s="600">
        <v>1178</v>
      </c>
      <c r="B1181" s="600" t="s">
        <v>62</v>
      </c>
      <c r="C1181" s="601" t="s">
        <v>267</v>
      </c>
      <c r="D1181" s="602"/>
      <c r="E1181" s="600" t="s">
        <v>10644</v>
      </c>
      <c r="F1181" s="603" t="s">
        <v>1503</v>
      </c>
      <c r="G1181" s="603" t="s">
        <v>3440</v>
      </c>
      <c r="H1181" s="603" t="s">
        <v>1500</v>
      </c>
      <c r="I1181" s="600"/>
      <c r="J1181" s="600"/>
      <c r="K1181" s="600" t="s">
        <v>10644</v>
      </c>
      <c r="L1181" s="606" t="s">
        <v>908</v>
      </c>
      <c r="M1181"/>
      <c r="N1181" s="972"/>
      <c r="O1181" s="603"/>
      <c r="P1181" s="625"/>
      <c r="Q1181" s="625"/>
      <c r="R1181" s="600">
        <f t="shared" si="18"/>
        <v>0</v>
      </c>
      <c r="S1181" s="600"/>
      <c r="T1181" s="607" t="str">
        <f>VLOOKUP(cppm_pr[[#This Row],[Status]],'All Link_LOV'!$I$32:$K$72,2,0)</f>
        <v>PO Issued</v>
      </c>
      <c r="U1181" s="607" t="s">
        <v>105</v>
      </c>
      <c r="V1181" s="603">
        <v>202</v>
      </c>
      <c r="W1181" s="607"/>
      <c r="X1181" s="603"/>
      <c r="Y1181" s="603"/>
      <c r="Z1181" s="608">
        <v>45191</v>
      </c>
      <c r="AA1181" s="603" t="s">
        <v>3749</v>
      </c>
      <c r="AB1181" s="606"/>
      <c r="AC1181" s="677"/>
      <c r="AD1181" s="603"/>
      <c r="AE1181" s="603"/>
      <c r="AF1181" s="603" t="s">
        <v>398</v>
      </c>
      <c r="AG1181" s="603" t="s">
        <v>488</v>
      </c>
      <c r="AH1181" s="736" t="s">
        <v>3980</v>
      </c>
      <c r="AI1181" s="600" t="str">
        <f>IFERROR(VLOOKUP(cppm_pr[[#This Row],[Order Number]],SPHERE!C:CC,39,0),"")</f>
        <v/>
      </c>
      <c r="AJ1181" s="600" t="str">
        <f>IFERROR(VLOOKUP(cppm_pr[[#This Row],[Order Number]],'DC TM ONE'!B:CN,42,0),"")</f>
        <v/>
      </c>
      <c r="AK1181" s="736"/>
      <c r="AL1181" s="693"/>
      <c r="AM1181" s="603"/>
      <c r="AN1181" s="603"/>
      <c r="AO1181" s="737"/>
      <c r="AP1181" s="603"/>
      <c r="AQ1181" s="738"/>
      <c r="AR1181" s="612">
        <v>3400039436</v>
      </c>
      <c r="AS1181" s="603" t="s">
        <v>3917</v>
      </c>
      <c r="AT1181" s="738"/>
      <c r="AU1181" s="603">
        <v>560</v>
      </c>
      <c r="AV1181" s="603" t="s">
        <v>1501</v>
      </c>
      <c r="AW1181" s="603" t="s">
        <v>1501</v>
      </c>
      <c r="AX1181" s="603" t="s">
        <v>3981</v>
      </c>
      <c r="AY1181" s="603" t="s">
        <v>1554</v>
      </c>
      <c r="AZ1181" s="603" t="s">
        <v>3917</v>
      </c>
      <c r="BA1181" s="603" t="s">
        <v>3982</v>
      </c>
      <c r="BB1181" s="603">
        <v>3400039436</v>
      </c>
      <c r="BC1181" s="603" t="s">
        <v>2015</v>
      </c>
      <c r="BD1181" s="603" t="s">
        <v>2015</v>
      </c>
      <c r="BE1181" s="603" t="s">
        <v>2015</v>
      </c>
      <c r="BF1181" s="603" t="s">
        <v>2015</v>
      </c>
      <c r="BG1181" s="603"/>
      <c r="BH1181" s="603"/>
    </row>
    <row r="1182" spans="1:60" ht="12" customHeight="1">
      <c r="A1182" s="589">
        <v>1179</v>
      </c>
      <c r="B1182" s="589" t="s">
        <v>428</v>
      </c>
      <c r="C1182" s="590" t="s">
        <v>260</v>
      </c>
      <c r="D1182" s="591"/>
      <c r="E1182" s="589" t="s">
        <v>10645</v>
      </c>
      <c r="F1182" s="592" t="s">
        <v>3987</v>
      </c>
      <c r="G1182" s="592" t="s">
        <v>3986</v>
      </c>
      <c r="H1182" s="592" t="s">
        <v>3984</v>
      </c>
      <c r="I1182" s="589" t="s">
        <v>10646</v>
      </c>
      <c r="J1182" s="589"/>
      <c r="K1182" s="593"/>
      <c r="L1182" s="595" t="s">
        <v>908</v>
      </c>
      <c r="M1182" s="985"/>
      <c r="N1182" s="972"/>
      <c r="O1182" s="592"/>
      <c r="P1182" s="655"/>
      <c r="Q1182" s="655"/>
      <c r="R1182" s="589">
        <f t="shared" si="18"/>
        <v>0</v>
      </c>
      <c r="S1182" s="589"/>
      <c r="T1182" s="596" t="str">
        <f>VLOOKUP(cppm_pr[[#This Row],[Status]],'All Link_LOV'!$I$32:$K$72,2,0)</f>
        <v>PR Creation</v>
      </c>
      <c r="U1182" s="596" t="s">
        <v>105</v>
      </c>
      <c r="V1182" s="592">
        <v>203</v>
      </c>
      <c r="W1182" s="596"/>
      <c r="X1182" s="592"/>
      <c r="Y1182" s="592"/>
      <c r="Z1182" s="597">
        <v>45191</v>
      </c>
      <c r="AA1182" s="592" t="s">
        <v>1712</v>
      </c>
      <c r="AB1182" s="595"/>
      <c r="AC1182" s="677"/>
      <c r="AD1182" s="592"/>
      <c r="AE1182" s="592"/>
      <c r="AF1182" s="592" t="s">
        <v>1572</v>
      </c>
      <c r="AG1182" s="592" t="s">
        <v>492</v>
      </c>
      <c r="AH1182" s="736" t="s">
        <v>3985</v>
      </c>
      <c r="AI1182" s="600" t="str">
        <f>IFERROR(VLOOKUP(cppm_pr[[#This Row],[Order Number]],SPHERE!C:CC,39,0),"")</f>
        <v/>
      </c>
      <c r="AJ1182" s="600" t="str">
        <f>IFERROR(VLOOKUP(cppm_pr[[#This Row],[Order Number]],'DC TM ONE'!B:CN,42,0),"")</f>
        <v/>
      </c>
      <c r="AK1182" s="736"/>
      <c r="AL1182" s="693"/>
      <c r="AM1182" s="592" t="s">
        <v>6729</v>
      </c>
      <c r="AN1182" s="592"/>
      <c r="AO1182" s="737"/>
      <c r="AP1182" s="592"/>
      <c r="AQ1182" s="735"/>
      <c r="AR1182" s="612"/>
      <c r="AS1182" s="592"/>
      <c r="AT1182" s="735"/>
      <c r="AU1182" s="592"/>
      <c r="AV1182" s="592" t="s">
        <v>3635</v>
      </c>
      <c r="AW1182" s="592" t="s">
        <v>3636</v>
      </c>
      <c r="AX1182" s="592" t="s">
        <v>3988</v>
      </c>
      <c r="AY1182" s="592" t="s">
        <v>1579</v>
      </c>
      <c r="AZ1182" s="592" t="s">
        <v>2207</v>
      </c>
      <c r="BA1182" s="592" t="s">
        <v>2207</v>
      </c>
      <c r="BB1182" s="592" t="s">
        <v>2207</v>
      </c>
      <c r="BC1182" s="592" t="s">
        <v>2207</v>
      </c>
      <c r="BD1182" s="592" t="s">
        <v>2207</v>
      </c>
      <c r="BE1182" s="592" t="s">
        <v>2207</v>
      </c>
      <c r="BF1182" s="592" t="s">
        <v>2207</v>
      </c>
      <c r="BG1182" s="592"/>
      <c r="BH1182" s="592"/>
    </row>
    <row r="1183" spans="1:60" ht="12" customHeight="1">
      <c r="A1183" s="600">
        <v>1180</v>
      </c>
      <c r="B1183" s="600" t="s">
        <v>72</v>
      </c>
      <c r="C1183" s="601" t="s">
        <v>267</v>
      </c>
      <c r="D1183" s="602">
        <v>45194</v>
      </c>
      <c r="E1183" s="600" t="s">
        <v>10647</v>
      </c>
      <c r="F1183" s="603" t="s">
        <v>10648</v>
      </c>
      <c r="G1183" s="603" t="s">
        <v>10649</v>
      </c>
      <c r="H1183" s="603" t="s">
        <v>10650</v>
      </c>
      <c r="I1183" s="600" t="s">
        <v>10651</v>
      </c>
      <c r="J1183" s="600"/>
      <c r="K1183" s="611"/>
      <c r="L1183" s="606" t="s">
        <v>52</v>
      </c>
      <c r="M1183" s="986"/>
      <c r="N1183" s="1060"/>
      <c r="O1183" s="603"/>
      <c r="P1183" s="625"/>
      <c r="Q1183" s="625"/>
      <c r="R1183" s="600">
        <f t="shared" si="18"/>
        <v>0</v>
      </c>
      <c r="S1183" s="600"/>
      <c r="T1183" s="607" t="str">
        <f>VLOOKUP(cppm_pr[[#This Row],[Status]],'All Link_LOV'!$I$32:$K$72,2,0)</f>
        <v>PO Issued</v>
      </c>
      <c r="U1183" s="607" t="s">
        <v>22</v>
      </c>
      <c r="V1183" s="603">
        <v>644</v>
      </c>
      <c r="W1183" s="607" t="s">
        <v>6069</v>
      </c>
      <c r="X1183" s="603" t="s">
        <v>499</v>
      </c>
      <c r="Y1183" s="603"/>
      <c r="Z1183" s="608">
        <v>45191</v>
      </c>
      <c r="AA1183" s="603" t="s">
        <v>1649</v>
      </c>
      <c r="AB1183" s="606">
        <v>14009</v>
      </c>
      <c r="AC1183" s="767">
        <v>5585.62</v>
      </c>
      <c r="AD1183" s="603" t="s">
        <v>6059</v>
      </c>
      <c r="AE1183" s="603"/>
      <c r="AF1183" s="603" t="s">
        <v>6071</v>
      </c>
      <c r="AG1183" s="603" t="s">
        <v>491</v>
      </c>
      <c r="AH1183" s="464" t="s">
        <v>10652</v>
      </c>
      <c r="AI1183" s="600" t="str">
        <f>IFERROR(VLOOKUP(cppm_pr[[#This Row],[Order Number]],SPHERE!C:CC,39,0),"")</f>
        <v/>
      </c>
      <c r="AJ1183" s="600" t="str">
        <f>IFERROR(VLOOKUP(cppm_pr[[#This Row],[Order Number]],'DC TM ONE'!B:CN,42,0),"")</f>
        <v/>
      </c>
      <c r="AK1183" s="464"/>
      <c r="AL1183" s="768">
        <v>45199</v>
      </c>
      <c r="AM1183" s="603" t="s">
        <v>10004</v>
      </c>
      <c r="AN1183" s="603" t="s">
        <v>4928</v>
      </c>
      <c r="AO1183" s="179"/>
      <c r="AP1183" s="603"/>
      <c r="AQ1183" s="610"/>
      <c r="AR1183" s="769">
        <v>3400038783</v>
      </c>
      <c r="AS1183" s="603"/>
      <c r="AT1183" s="610"/>
      <c r="AU1183" s="603"/>
      <c r="AV1183" s="603"/>
      <c r="AW1183" s="603"/>
      <c r="AX1183" s="603"/>
      <c r="AY1183" s="603"/>
      <c r="AZ1183" s="603"/>
      <c r="BA1183" s="603"/>
      <c r="BB1183" s="603"/>
      <c r="BC1183" s="603"/>
      <c r="BD1183" s="603"/>
      <c r="BE1183" s="603"/>
      <c r="BF1183" s="603"/>
      <c r="BG1183" s="603"/>
      <c r="BH1183" s="603"/>
    </row>
    <row r="1184" spans="1:60" ht="12" customHeight="1">
      <c r="A1184" s="589">
        <v>1181</v>
      </c>
      <c r="B1184" s="589" t="s">
        <v>469</v>
      </c>
      <c r="C1184" s="590" t="s">
        <v>267</v>
      </c>
      <c r="D1184" s="591">
        <v>45196</v>
      </c>
      <c r="E1184" s="589" t="s">
        <v>10653</v>
      </c>
      <c r="F1184" s="592" t="s">
        <v>3993</v>
      </c>
      <c r="G1184" s="592" t="s">
        <v>3992</v>
      </c>
      <c r="H1184" s="592" t="s">
        <v>3990</v>
      </c>
      <c r="I1184" s="589" t="s">
        <v>10654</v>
      </c>
      <c r="J1184" s="589"/>
      <c r="K1184" s="842" t="s">
        <v>10655</v>
      </c>
      <c r="L1184" s="595" t="s">
        <v>56</v>
      </c>
      <c r="M1184" s="985"/>
      <c r="N1184" s="972"/>
      <c r="O1184" s="592"/>
      <c r="P1184" s="655"/>
      <c r="Q1184" s="655"/>
      <c r="R1184" s="589">
        <f t="shared" si="18"/>
        <v>0</v>
      </c>
      <c r="S1184" s="589"/>
      <c r="T1184" s="596" t="str">
        <f>VLOOKUP(cppm_pr[[#This Row],[Status]],'All Link_LOV'!$I$32:$K$72,2,0)</f>
        <v>PO Issued</v>
      </c>
      <c r="U1184" s="596" t="s">
        <v>105</v>
      </c>
      <c r="V1184" s="592">
        <v>204</v>
      </c>
      <c r="W1184" s="596"/>
      <c r="X1184" s="592"/>
      <c r="Y1184" s="592"/>
      <c r="Z1184" s="597">
        <v>45191</v>
      </c>
      <c r="AA1184" s="592" t="s">
        <v>3989</v>
      </c>
      <c r="AB1184" s="595"/>
      <c r="AC1184" s="677"/>
      <c r="AD1184" s="592"/>
      <c r="AE1184" s="592"/>
      <c r="AF1184" s="592" t="s">
        <v>399</v>
      </c>
      <c r="AG1184" s="592" t="s">
        <v>491</v>
      </c>
      <c r="AH1184" s="708" t="s">
        <v>3991</v>
      </c>
      <c r="AI1184" s="600" t="str">
        <f>IFERROR(VLOOKUP(cppm_pr[[#This Row],[Order Number]],SPHERE!C:CC,39,0),"")</f>
        <v/>
      </c>
      <c r="AJ1184" s="600" t="str">
        <f>IFERROR(VLOOKUP(cppm_pr[[#This Row],[Order Number]],'DC TM ONE'!B:CN,42,0),"")</f>
        <v/>
      </c>
      <c r="AK1184" s="708"/>
      <c r="AL1184" s="693"/>
      <c r="AM1184" s="592" t="s">
        <v>7725</v>
      </c>
      <c r="AN1184" s="592"/>
      <c r="AO1184" s="737" t="s">
        <v>10654</v>
      </c>
      <c r="AP1184" s="592"/>
      <c r="AQ1184" s="598"/>
      <c r="AR1184" s="612">
        <v>3400040779</v>
      </c>
      <c r="AS1184" s="592" t="s">
        <v>3997</v>
      </c>
      <c r="AT1184" s="598"/>
      <c r="AU1184" s="592"/>
      <c r="AV1184" s="592" t="s">
        <v>3994</v>
      </c>
      <c r="AW1184" s="592" t="s">
        <v>3995</v>
      </c>
      <c r="AX1184" s="592" t="s">
        <v>3996</v>
      </c>
      <c r="AY1184" s="592" t="s">
        <v>1554</v>
      </c>
      <c r="AZ1184" s="592" t="s">
        <v>3997</v>
      </c>
      <c r="BA1184" s="592" t="s">
        <v>3998</v>
      </c>
      <c r="BB1184" s="592">
        <v>3400040779</v>
      </c>
      <c r="BC1184" s="592" t="s">
        <v>3999</v>
      </c>
      <c r="BD1184" s="592" t="s">
        <v>4000</v>
      </c>
      <c r="BE1184" s="592" t="s">
        <v>2077</v>
      </c>
      <c r="BF1184" s="592" t="s">
        <v>2077</v>
      </c>
      <c r="BG1184" s="592"/>
      <c r="BH1184" s="592"/>
    </row>
    <row r="1185" spans="1:60" ht="12" customHeight="1">
      <c r="A1185" s="600">
        <v>1182</v>
      </c>
      <c r="B1185" s="600" t="s">
        <v>447</v>
      </c>
      <c r="C1185" s="601" t="s">
        <v>256</v>
      </c>
      <c r="D1185" s="602">
        <v>45194</v>
      </c>
      <c r="E1185" s="600" t="s">
        <v>10656</v>
      </c>
      <c r="F1185" s="603" t="s">
        <v>10657</v>
      </c>
      <c r="G1185" s="603" t="s">
        <v>10658</v>
      </c>
      <c r="H1185" s="603" t="s">
        <v>10659</v>
      </c>
      <c r="I1185" s="600" t="s">
        <v>10660</v>
      </c>
      <c r="J1185" s="600"/>
      <c r="K1185" s="611"/>
      <c r="L1185" s="606" t="s">
        <v>2603</v>
      </c>
      <c r="M1185" s="986"/>
      <c r="N1185" s="972"/>
      <c r="O1185" s="603"/>
      <c r="P1185" s="625"/>
      <c r="Q1185" s="625"/>
      <c r="R1185" s="600">
        <f t="shared" si="18"/>
        <v>0</v>
      </c>
      <c r="S1185" s="600"/>
      <c r="T1185" s="607" t="str">
        <f>VLOOKUP(cppm_pr[[#This Row],[Status]],'All Link_LOV'!$I$32:$K$72,2,0)</f>
        <v>PO Issued / Not Require LOR</v>
      </c>
      <c r="U1185" s="607" t="s">
        <v>22</v>
      </c>
      <c r="V1185" s="603">
        <v>645</v>
      </c>
      <c r="W1185" s="607"/>
      <c r="X1185" s="603"/>
      <c r="Y1185" s="603"/>
      <c r="Z1185" s="608">
        <v>45191</v>
      </c>
      <c r="AA1185" s="603" t="s">
        <v>6403</v>
      </c>
      <c r="AB1185" s="606">
        <v>177374</v>
      </c>
      <c r="AC1185" s="677">
        <v>19955.72</v>
      </c>
      <c r="AD1185" s="603" t="s">
        <v>6148</v>
      </c>
      <c r="AE1185" s="603" t="s">
        <v>10661</v>
      </c>
      <c r="AF1185" s="603" t="s">
        <v>6164</v>
      </c>
      <c r="AG1185" s="603" t="s">
        <v>492</v>
      </c>
      <c r="AH1185" s="736" t="s">
        <v>10662</v>
      </c>
      <c r="AI1185" s="600" t="str">
        <f>IFERROR(VLOOKUP(cppm_pr[[#This Row],[Order Number]],SPHERE!C:CC,39,0),"")</f>
        <v/>
      </c>
      <c r="AJ1185" s="600" t="str">
        <f>IFERROR(VLOOKUP(cppm_pr[[#This Row],[Order Number]],'DC TM ONE'!B:CN,42,0),"")</f>
        <v/>
      </c>
      <c r="AK1185" s="736"/>
      <c r="AL1185" s="693">
        <v>45657</v>
      </c>
      <c r="AM1185" s="603" t="s">
        <v>10663</v>
      </c>
      <c r="AN1185" s="603" t="s">
        <v>4928</v>
      </c>
      <c r="AO1185" s="737"/>
      <c r="AP1185" s="603"/>
      <c r="AQ1185" s="610"/>
      <c r="AR1185" s="769">
        <v>3400039428</v>
      </c>
      <c r="AS1185" s="603"/>
      <c r="AT1185" s="610" t="s">
        <v>10664</v>
      </c>
      <c r="AU1185" s="603"/>
      <c r="AV1185" s="603"/>
      <c r="AW1185" s="603"/>
      <c r="AX1185" s="603"/>
      <c r="AY1185" s="603"/>
      <c r="AZ1185" s="603"/>
      <c r="BA1185" s="603"/>
      <c r="BB1185" s="603"/>
      <c r="BC1185" s="603"/>
      <c r="BD1185" s="603"/>
      <c r="BE1185" s="603"/>
      <c r="BF1185" s="603"/>
      <c r="BG1185" s="603"/>
      <c r="BH1185" s="603"/>
    </row>
    <row r="1186" spans="1:60" ht="12" customHeight="1">
      <c r="A1186" s="589">
        <v>1183</v>
      </c>
      <c r="B1186" s="589" t="s">
        <v>72</v>
      </c>
      <c r="C1186" s="590" t="s">
        <v>267</v>
      </c>
      <c r="D1186" s="591">
        <v>45193</v>
      </c>
      <c r="E1186" s="589" t="s">
        <v>10665</v>
      </c>
      <c r="F1186" s="592" t="s">
        <v>1020</v>
      </c>
      <c r="G1186" s="592" t="s">
        <v>8003</v>
      </c>
      <c r="H1186" s="592" t="s">
        <v>8004</v>
      </c>
      <c r="I1186" s="589" t="s">
        <v>8005</v>
      </c>
      <c r="J1186" s="589"/>
      <c r="K1186" s="593"/>
      <c r="L1186" s="595" t="s">
        <v>52</v>
      </c>
      <c r="M1186" s="985"/>
      <c r="N1186" s="972"/>
      <c r="O1186" s="592"/>
      <c r="P1186" s="655"/>
      <c r="Q1186" s="655"/>
      <c r="R1186" s="589">
        <f t="shared" si="18"/>
        <v>0</v>
      </c>
      <c r="S1186" s="589"/>
      <c r="T1186" s="596" t="str">
        <f>VLOOKUP(cppm_pr[[#This Row],[Status]],'All Link_LOV'!$I$32:$K$72,2,0)</f>
        <v>PO Issued</v>
      </c>
      <c r="U1186" s="596" t="s">
        <v>22</v>
      </c>
      <c r="V1186" s="592">
        <v>647</v>
      </c>
      <c r="W1186" s="596"/>
      <c r="X1186" s="592"/>
      <c r="Y1186" s="592"/>
      <c r="Z1186" s="597">
        <v>45191</v>
      </c>
      <c r="AA1186" s="592" t="s">
        <v>2542</v>
      </c>
      <c r="AB1186" s="595">
        <v>24376</v>
      </c>
      <c r="AC1186" s="677">
        <v>9073.08</v>
      </c>
      <c r="AD1186" s="592" t="s">
        <v>6148</v>
      </c>
      <c r="AE1186" s="592" t="s">
        <v>10666</v>
      </c>
      <c r="AF1186" s="592" t="s">
        <v>398</v>
      </c>
      <c r="AG1186" s="592" t="s">
        <v>488</v>
      </c>
      <c r="AH1186" s="612" t="s">
        <v>10667</v>
      </c>
      <c r="AI1186" s="600" t="str">
        <f>IFERROR(VLOOKUP(cppm_pr[[#This Row],[Order Number]],SPHERE!C:CC,39,0),"")</f>
        <v/>
      </c>
      <c r="AJ1186" s="600" t="str">
        <f>IFERROR(VLOOKUP(cppm_pr[[#This Row],[Order Number]],'DC TM ONE'!B:CN,42,0),"")</f>
        <v/>
      </c>
      <c r="AK1186" s="612"/>
      <c r="AL1186" s="693">
        <v>45138</v>
      </c>
      <c r="AM1186" s="592" t="s">
        <v>8008</v>
      </c>
      <c r="AN1186" s="592" t="s">
        <v>4928</v>
      </c>
      <c r="AO1186" s="737"/>
      <c r="AP1186" s="592"/>
      <c r="AQ1186" s="598"/>
      <c r="AR1186" s="612">
        <v>3400038795</v>
      </c>
      <c r="AS1186" s="592"/>
      <c r="AT1186" s="598" t="s">
        <v>10668</v>
      </c>
      <c r="AU1186" s="592"/>
      <c r="AV1186" s="592"/>
      <c r="AW1186" s="592"/>
      <c r="AX1186" s="592"/>
      <c r="AY1186" s="592"/>
      <c r="AZ1186" s="592"/>
      <c r="BA1186" s="592"/>
      <c r="BB1186" s="592"/>
      <c r="BC1186" s="592"/>
      <c r="BD1186" s="592"/>
      <c r="BE1186" s="592"/>
      <c r="BF1186" s="592"/>
      <c r="BG1186" s="592"/>
      <c r="BH1186" s="592"/>
    </row>
    <row r="1187" spans="1:60" ht="12" customHeight="1">
      <c r="A1187" s="600">
        <v>1184</v>
      </c>
      <c r="B1187" s="600" t="s">
        <v>62</v>
      </c>
      <c r="C1187" s="601" t="s">
        <v>267</v>
      </c>
      <c r="D1187" s="602">
        <v>45194</v>
      </c>
      <c r="E1187" s="600" t="s">
        <v>10669</v>
      </c>
      <c r="F1187" s="603" t="s">
        <v>10670</v>
      </c>
      <c r="G1187" s="603" t="s">
        <v>10671</v>
      </c>
      <c r="H1187" s="603" t="s">
        <v>10672</v>
      </c>
      <c r="I1187" s="603"/>
      <c r="J1187" s="600"/>
      <c r="K1187" s="607">
        <v>4902150507</v>
      </c>
      <c r="L1187" s="606" t="s">
        <v>51</v>
      </c>
      <c r="M1187" s="12"/>
      <c r="N1187" s="972"/>
      <c r="O1187" s="603"/>
      <c r="P1187" s="605"/>
      <c r="Q1187" s="605"/>
      <c r="R1187" s="603">
        <f t="shared" si="18"/>
        <v>0</v>
      </c>
      <c r="S1187" s="603"/>
      <c r="T1187" s="607" t="str">
        <f>VLOOKUP(cppm_pr[[#This Row],[Status]],'All Link_LOV'!$I$32:$K$72,2,0)</f>
        <v>PO Issued</v>
      </c>
      <c r="U1187" s="607" t="s">
        <v>22</v>
      </c>
      <c r="V1187" s="603">
        <v>648</v>
      </c>
      <c r="W1187" s="607"/>
      <c r="X1187" s="603"/>
      <c r="Y1187" s="603"/>
      <c r="Z1187" s="608">
        <v>45191</v>
      </c>
      <c r="AA1187" s="603" t="s">
        <v>4107</v>
      </c>
      <c r="AB1187" s="606">
        <v>275000</v>
      </c>
      <c r="AC1187" s="677">
        <v>271950</v>
      </c>
      <c r="AD1187" s="603" t="s">
        <v>6059</v>
      </c>
      <c r="AE1187" s="603"/>
      <c r="AF1187" s="603" t="s">
        <v>398</v>
      </c>
      <c r="AG1187" s="603" t="s">
        <v>488</v>
      </c>
      <c r="AH1187" s="736" t="s">
        <v>10673</v>
      </c>
      <c r="AI1187" s="600" t="str">
        <f>IFERROR(VLOOKUP(cppm_pr[[#This Row],[Order Number]],SPHERE!C:CC,39,0),"")</f>
        <v/>
      </c>
      <c r="AJ1187" s="600" t="str">
        <f>IFERROR(VLOOKUP(cppm_pr[[#This Row],[Order Number]],'DC TM ONE'!B:CN,42,0),"")</f>
        <v/>
      </c>
      <c r="AK1187" s="736"/>
      <c r="AL1187" s="693">
        <v>45230</v>
      </c>
      <c r="AM1187" s="603" t="s">
        <v>9906</v>
      </c>
      <c r="AN1187" s="603" t="s">
        <v>6175</v>
      </c>
      <c r="AO1187" s="737"/>
      <c r="AP1187" s="603">
        <v>3400040289</v>
      </c>
      <c r="AQ1187" s="610"/>
      <c r="AR1187" s="769"/>
      <c r="AS1187" s="603"/>
      <c r="AT1187" s="610" t="s">
        <v>10674</v>
      </c>
      <c r="AU1187" s="603"/>
      <c r="AV1187" s="603"/>
      <c r="AW1187" s="603"/>
      <c r="AX1187" s="603"/>
      <c r="AY1187" s="603"/>
      <c r="AZ1187" s="603"/>
      <c r="BA1187" s="603"/>
      <c r="BB1187" s="603"/>
      <c r="BC1187" s="603"/>
      <c r="BD1187" s="603"/>
      <c r="BE1187" s="603"/>
      <c r="BF1187" s="603"/>
      <c r="BG1187" s="603"/>
      <c r="BH1187" s="603"/>
    </row>
    <row r="1188" spans="1:60" ht="12" customHeight="1">
      <c r="A1188" s="589">
        <v>1185</v>
      </c>
      <c r="B1188" s="589"/>
      <c r="C1188" s="590" t="s">
        <v>254</v>
      </c>
      <c r="D1188" s="591">
        <v>45195</v>
      </c>
      <c r="E1188" s="589" t="s">
        <v>10675</v>
      </c>
      <c r="F1188" s="592" t="s">
        <v>1195</v>
      </c>
      <c r="G1188" s="592" t="s">
        <v>2788</v>
      </c>
      <c r="H1188" s="592" t="s">
        <v>1191</v>
      </c>
      <c r="I1188" s="589" t="s">
        <v>1194</v>
      </c>
      <c r="J1188" s="589"/>
      <c r="K1188" s="593"/>
      <c r="L1188" s="595" t="s">
        <v>1728</v>
      </c>
      <c r="M1188" s="985"/>
      <c r="N1188" s="972"/>
      <c r="O1188" s="592"/>
      <c r="P1188" s="655"/>
      <c r="Q1188" s="655"/>
      <c r="R1188" s="589">
        <f t="shared" si="18"/>
        <v>0</v>
      </c>
      <c r="S1188" s="589"/>
      <c r="T1188" s="596" t="str">
        <f>VLOOKUP(cppm_pr[[#This Row],[Status]],'All Link_LOV'!$I$32:$K$72,2,0)</f>
        <v>PO Issued</v>
      </c>
      <c r="U1188" s="596" t="s">
        <v>22</v>
      </c>
      <c r="V1188" s="592">
        <v>649</v>
      </c>
      <c r="W1188" s="596"/>
      <c r="X1188" s="592"/>
      <c r="Y1188" s="592"/>
      <c r="Z1188" s="597">
        <v>45191</v>
      </c>
      <c r="AA1188" s="592" t="s">
        <v>8887</v>
      </c>
      <c r="AB1188" s="595">
        <v>38728</v>
      </c>
      <c r="AC1188" s="677">
        <v>16593.330000000002</v>
      </c>
      <c r="AD1188" s="592" t="s">
        <v>6059</v>
      </c>
      <c r="AE1188" s="592"/>
      <c r="AF1188" s="592" t="s">
        <v>398</v>
      </c>
      <c r="AG1188" s="592" t="s">
        <v>488</v>
      </c>
      <c r="AH1188" s="612" t="s">
        <v>1190</v>
      </c>
      <c r="AI1188" s="600" t="str">
        <f>IFERROR(VLOOKUP(cppm_pr[[#This Row],[Order Number]],SPHERE!C:CC,39,0),"")</f>
        <v/>
      </c>
      <c r="AJ1188" s="600" t="str">
        <f>IFERROR(VLOOKUP(cppm_pr[[#This Row],[Order Number]],'DC TM ONE'!B:CN,42,0),"")</f>
        <v/>
      </c>
      <c r="AK1188" s="612"/>
      <c r="AL1188" s="693">
        <v>45199</v>
      </c>
      <c r="AM1188" s="592" t="s">
        <v>8892</v>
      </c>
      <c r="AN1188" s="592" t="s">
        <v>4928</v>
      </c>
      <c r="AO1188" s="737"/>
      <c r="AP1188" s="592"/>
      <c r="AQ1188" s="598"/>
      <c r="AR1188" s="612">
        <v>3400039079</v>
      </c>
      <c r="AS1188" s="592"/>
      <c r="AT1188" s="598"/>
      <c r="AU1188" s="592"/>
      <c r="AV1188" s="592"/>
      <c r="AW1188" s="592"/>
      <c r="AX1188" s="592"/>
      <c r="AY1188" s="592"/>
      <c r="AZ1188" s="592"/>
      <c r="BA1188" s="592"/>
      <c r="BB1188" s="592"/>
      <c r="BC1188" s="592"/>
      <c r="BD1188" s="592"/>
      <c r="BE1188" s="592"/>
      <c r="BF1188" s="592"/>
      <c r="BG1188" s="592"/>
      <c r="BH1188" s="592"/>
    </row>
    <row r="1189" spans="1:60" ht="12" customHeight="1">
      <c r="A1189" s="600">
        <v>1186</v>
      </c>
      <c r="B1189" s="600" t="s">
        <v>64</v>
      </c>
      <c r="C1189" s="601" t="s">
        <v>267</v>
      </c>
      <c r="D1189" s="602">
        <v>45191</v>
      </c>
      <c r="E1189" s="600" t="s">
        <v>10676</v>
      </c>
      <c r="F1189" s="603" t="s">
        <v>10677</v>
      </c>
      <c r="G1189" s="603" t="s">
        <v>10678</v>
      </c>
      <c r="H1189" s="603" t="s">
        <v>10679</v>
      </c>
      <c r="I1189" s="603" t="s">
        <v>10680</v>
      </c>
      <c r="J1189" s="600"/>
      <c r="K1189" s="600" t="s">
        <v>10676</v>
      </c>
      <c r="L1189" s="606" t="s">
        <v>50</v>
      </c>
      <c r="M1189"/>
      <c r="N1189" s="972"/>
      <c r="O1189" s="603"/>
      <c r="P1189" s="605"/>
      <c r="Q1189" s="605"/>
      <c r="R1189" s="603">
        <f t="shared" si="18"/>
        <v>0</v>
      </c>
      <c r="S1189" s="603"/>
      <c r="T1189" s="607" t="str">
        <f>VLOOKUP(cppm_pr[[#This Row],[Status]],'All Link_LOV'!$I$32:$K$72,2,0)</f>
        <v>PO Issued</v>
      </c>
      <c r="U1189" s="607" t="s">
        <v>22</v>
      </c>
      <c r="V1189" s="603">
        <v>650</v>
      </c>
      <c r="W1189" s="607" t="s">
        <v>6069</v>
      </c>
      <c r="X1189" s="603" t="s">
        <v>8231</v>
      </c>
      <c r="Y1189" s="603"/>
      <c r="Z1189" s="608">
        <v>45191</v>
      </c>
      <c r="AA1189" s="603" t="s">
        <v>1793</v>
      </c>
      <c r="AB1189" s="606">
        <v>5062</v>
      </c>
      <c r="AC1189" s="677">
        <v>1035.68</v>
      </c>
      <c r="AD1189" s="603" t="s">
        <v>6059</v>
      </c>
      <c r="AE1189" s="603"/>
      <c r="AF1189" s="603" t="s">
        <v>6071</v>
      </c>
      <c r="AG1189" s="603" t="s">
        <v>491</v>
      </c>
      <c r="AH1189" s="736" t="s">
        <v>10681</v>
      </c>
      <c r="AI1189" s="600" t="str">
        <f>IFERROR(VLOOKUP(cppm_pr[[#This Row],[Order Number]],SPHERE!C:CC,39,0),"")</f>
        <v/>
      </c>
      <c r="AJ1189" s="600" t="str">
        <f>IFERROR(VLOOKUP(cppm_pr[[#This Row],[Order Number]],'DC TM ONE'!B:CN,42,0),"")</f>
        <v/>
      </c>
      <c r="AK1189" s="736"/>
      <c r="AL1189" s="693">
        <v>45184</v>
      </c>
      <c r="AM1189" s="603" t="s">
        <v>10682</v>
      </c>
      <c r="AN1189" s="603" t="s">
        <v>4928</v>
      </c>
      <c r="AO1189" s="737"/>
      <c r="AP1189" s="603"/>
      <c r="AQ1189" s="610"/>
      <c r="AR1189" s="769">
        <v>3400038453</v>
      </c>
      <c r="AS1189" s="603"/>
      <c r="AT1189" s="610"/>
      <c r="AU1189" s="603"/>
      <c r="AV1189" s="603"/>
      <c r="AW1189" s="603"/>
      <c r="AX1189" s="603"/>
      <c r="AY1189" s="603"/>
      <c r="AZ1189" s="603"/>
      <c r="BA1189" s="603"/>
      <c r="BB1189" s="603"/>
      <c r="BC1189" s="603"/>
      <c r="BD1189" s="603"/>
      <c r="BE1189" s="603"/>
      <c r="BF1189" s="603"/>
      <c r="BG1189" s="603"/>
      <c r="BH1189" s="603"/>
    </row>
    <row r="1190" spans="1:60" ht="12" customHeight="1">
      <c r="A1190" s="589">
        <v>1187</v>
      </c>
      <c r="B1190" s="589" t="s">
        <v>78</v>
      </c>
      <c r="C1190" s="590" t="s">
        <v>267</v>
      </c>
      <c r="D1190" s="591"/>
      <c r="E1190" s="589" t="s">
        <v>10683</v>
      </c>
      <c r="F1190" s="592" t="s">
        <v>10684</v>
      </c>
      <c r="G1190" s="592" t="s">
        <v>10685</v>
      </c>
      <c r="H1190" s="592" t="s">
        <v>10686</v>
      </c>
      <c r="I1190" s="592" t="s">
        <v>10687</v>
      </c>
      <c r="J1190" s="589"/>
      <c r="K1190" s="593"/>
      <c r="L1190" s="595" t="s">
        <v>1701</v>
      </c>
      <c r="M1190" s="985"/>
      <c r="N1190" s="972"/>
      <c r="O1190" s="592"/>
      <c r="P1190" s="594"/>
      <c r="Q1190" s="594"/>
      <c r="R1190" s="592">
        <f t="shared" si="18"/>
        <v>0</v>
      </c>
      <c r="S1190" s="592"/>
      <c r="T1190" s="596" t="str">
        <f>VLOOKUP(cppm_pr[[#This Row],[Status]],'All Link_LOV'!$I$32:$K$72,2,0)</f>
        <v>PO Issued</v>
      </c>
      <c r="U1190" s="596" t="s">
        <v>22</v>
      </c>
      <c r="V1190" s="592">
        <v>651</v>
      </c>
      <c r="W1190" s="596"/>
      <c r="X1190" s="592"/>
      <c r="Y1190" s="592"/>
      <c r="Z1190" s="597">
        <v>45191</v>
      </c>
      <c r="AA1190" s="592" t="s">
        <v>6814</v>
      </c>
      <c r="AB1190" s="595">
        <v>46930</v>
      </c>
      <c r="AC1190" s="677">
        <v>9734.68</v>
      </c>
      <c r="AD1190" s="592" t="s">
        <v>6148</v>
      </c>
      <c r="AE1190" s="592" t="s">
        <v>10688</v>
      </c>
      <c r="AF1190" s="592" t="s">
        <v>397</v>
      </c>
      <c r="AG1190" s="592" t="s">
        <v>493</v>
      </c>
      <c r="AH1190" s="612" t="s">
        <v>10689</v>
      </c>
      <c r="AI1190" s="600" t="str">
        <f>IFERROR(VLOOKUP(cppm_pr[[#This Row],[Order Number]],SPHERE!C:CC,39,0),"")</f>
        <v/>
      </c>
      <c r="AJ1190" s="600" t="str">
        <f>IFERROR(VLOOKUP(cppm_pr[[#This Row],[Order Number]],'DC TM ONE'!B:CN,42,0),"")</f>
        <v/>
      </c>
      <c r="AK1190" s="612"/>
      <c r="AL1190" s="693">
        <v>45230</v>
      </c>
      <c r="AM1190" s="592" t="s">
        <v>6816</v>
      </c>
      <c r="AN1190" s="592" t="s">
        <v>4928</v>
      </c>
      <c r="AO1190" s="737"/>
      <c r="AP1190" s="592"/>
      <c r="AQ1190" s="598"/>
      <c r="AR1190" s="612">
        <v>3400038963</v>
      </c>
      <c r="AS1190" s="592"/>
      <c r="AT1190" s="598" t="s">
        <v>10690</v>
      </c>
      <c r="AU1190" s="592"/>
      <c r="AV1190" s="592"/>
      <c r="AW1190" s="592"/>
      <c r="AX1190" s="592"/>
      <c r="AY1190" s="592"/>
      <c r="AZ1190" s="592"/>
      <c r="BA1190" s="592"/>
      <c r="BB1190" s="592"/>
      <c r="BC1190" s="592"/>
      <c r="BD1190" s="592"/>
      <c r="BE1190" s="592"/>
      <c r="BF1190" s="592"/>
      <c r="BG1190" s="592"/>
      <c r="BH1190" s="592"/>
    </row>
    <row r="1191" spans="1:60" ht="12" customHeight="1">
      <c r="A1191" s="600">
        <v>1188</v>
      </c>
      <c r="B1191" s="600" t="s">
        <v>76</v>
      </c>
      <c r="C1191" s="601" t="s">
        <v>208</v>
      </c>
      <c r="D1191" s="602">
        <v>45205</v>
      </c>
      <c r="E1191" s="600" t="s">
        <v>10691</v>
      </c>
      <c r="F1191" s="603" t="s">
        <v>10692</v>
      </c>
      <c r="G1191" s="603" t="s">
        <v>10693</v>
      </c>
      <c r="H1191" s="603" t="s">
        <v>10694</v>
      </c>
      <c r="I1191" s="603" t="s">
        <v>10695</v>
      </c>
      <c r="J1191" s="600" t="s">
        <v>10696</v>
      </c>
      <c r="K1191" s="611"/>
      <c r="L1191" s="606" t="s">
        <v>50</v>
      </c>
      <c r="M1191" s="986"/>
      <c r="N1191" s="1060"/>
      <c r="O1191" s="603"/>
      <c r="P1191" s="605"/>
      <c r="Q1191" s="605"/>
      <c r="R1191" s="603">
        <f t="shared" si="18"/>
        <v>0</v>
      </c>
      <c r="S1191" s="603"/>
      <c r="T1191" s="607" t="str">
        <f>VLOOKUP(cppm_pr[[#This Row],[Status]],'All Link_LOV'!$I$32:$K$72,2,0)</f>
        <v>Pending TP Submission</v>
      </c>
      <c r="U1191" s="607" t="s">
        <v>10697</v>
      </c>
      <c r="V1191" s="603">
        <v>652</v>
      </c>
      <c r="W1191" s="607" t="s">
        <v>8026</v>
      </c>
      <c r="X1191" s="603" t="s">
        <v>9075</v>
      </c>
      <c r="Y1191" s="603"/>
      <c r="Z1191" s="608">
        <v>45190</v>
      </c>
      <c r="AA1191" s="603"/>
      <c r="AB1191" s="606"/>
      <c r="AC1191" s="767"/>
      <c r="AD1191" s="603"/>
      <c r="AE1191" s="603"/>
      <c r="AF1191" s="603" t="s">
        <v>398</v>
      </c>
      <c r="AG1191" s="603" t="s">
        <v>488</v>
      </c>
      <c r="AH1191" s="464"/>
      <c r="AI1191" s="600" t="str">
        <f>IFERROR(VLOOKUP(cppm_pr[[#This Row],[Order Number]],SPHERE!C:CC,39,0),"")</f>
        <v/>
      </c>
      <c r="AJ1191" s="600" t="str">
        <f>IFERROR(VLOOKUP(cppm_pr[[#This Row],[Order Number]],'DC TM ONE'!B:CN,42,0),"")</f>
        <v/>
      </c>
      <c r="AK1191" s="464"/>
      <c r="AL1191" s="768"/>
      <c r="AM1191" s="603"/>
      <c r="AN1191" s="603"/>
      <c r="AO1191" s="179"/>
      <c r="AP1191" s="603"/>
      <c r="AQ1191" s="610"/>
      <c r="AR1191" s="769"/>
      <c r="AS1191" s="603"/>
      <c r="AT1191" s="610"/>
      <c r="AU1191" s="603"/>
      <c r="AV1191" s="603"/>
      <c r="AW1191" s="603"/>
      <c r="AX1191" s="603"/>
      <c r="AY1191" s="603"/>
      <c r="AZ1191" s="603"/>
      <c r="BA1191" s="603"/>
      <c r="BB1191" s="603"/>
      <c r="BC1191" s="603"/>
      <c r="BD1191" s="603"/>
      <c r="BE1191" s="603"/>
      <c r="BF1191" s="603"/>
      <c r="BG1191" s="603" t="s">
        <v>10698</v>
      </c>
      <c r="BH1191" s="603"/>
    </row>
    <row r="1192" spans="1:60" ht="12" customHeight="1">
      <c r="A1192" s="589">
        <v>1189</v>
      </c>
      <c r="B1192" s="589" t="s">
        <v>68</v>
      </c>
      <c r="C1192" s="590" t="s">
        <v>260</v>
      </c>
      <c r="D1192" s="591"/>
      <c r="E1192" s="589" t="s">
        <v>6058</v>
      </c>
      <c r="F1192" s="592"/>
      <c r="G1192" s="592"/>
      <c r="H1192" s="592" t="s">
        <v>10699</v>
      </c>
      <c r="I1192" s="592" t="s">
        <v>10700</v>
      </c>
      <c r="J1192" s="589" t="s">
        <v>10701</v>
      </c>
      <c r="K1192" s="593"/>
      <c r="L1192" s="595" t="s">
        <v>48</v>
      </c>
      <c r="M1192" s="985"/>
      <c r="N1192" s="972"/>
      <c r="O1192" s="592"/>
      <c r="P1192" s="594"/>
      <c r="Q1192" s="594"/>
      <c r="R1192" s="592">
        <f t="shared" si="18"/>
        <v>0</v>
      </c>
      <c r="S1192" s="592"/>
      <c r="T1192" s="596" t="str">
        <f>VLOOKUP(cppm_pr[[#This Row],[Status]],'All Link_LOV'!$I$32:$K$72,2,0)</f>
        <v>PR Creation</v>
      </c>
      <c r="U1192" s="596" t="s">
        <v>10697</v>
      </c>
      <c r="V1192" s="592">
        <v>653</v>
      </c>
      <c r="W1192" s="596" t="s">
        <v>8026</v>
      </c>
      <c r="X1192" s="603" t="s">
        <v>9075</v>
      </c>
      <c r="Y1192" s="603"/>
      <c r="Z1192" s="597">
        <v>45190</v>
      </c>
      <c r="AA1192" s="592"/>
      <c r="AB1192" s="595"/>
      <c r="AC1192" s="677"/>
      <c r="AD1192" s="592"/>
      <c r="AE1192" s="592"/>
      <c r="AF1192" s="592" t="s">
        <v>398</v>
      </c>
      <c r="AG1192" s="592" t="s">
        <v>488</v>
      </c>
      <c r="AH1192" s="612"/>
      <c r="AI1192" s="600" t="str">
        <f>IFERROR(VLOOKUP(cppm_pr[[#This Row],[Order Number]],SPHERE!C:CC,39,0),"")</f>
        <v/>
      </c>
      <c r="AJ1192" s="600" t="str">
        <f>IFERROR(VLOOKUP(cppm_pr[[#This Row],[Order Number]],'DC TM ONE'!B:CN,42,0),"")</f>
        <v/>
      </c>
      <c r="AK1192" s="612"/>
      <c r="AL1192" s="693"/>
      <c r="AM1192" s="592"/>
      <c r="AN1192" s="592"/>
      <c r="AO1192" s="737"/>
      <c r="AP1192" s="592"/>
      <c r="AQ1192" s="598"/>
      <c r="AR1192" s="612"/>
      <c r="AS1192" s="592"/>
      <c r="AT1192" s="598"/>
      <c r="AU1192" s="592"/>
      <c r="AV1192" s="592"/>
      <c r="AW1192" s="592"/>
      <c r="AX1192" s="592"/>
      <c r="AY1192" s="592"/>
      <c r="AZ1192" s="592"/>
      <c r="BA1192" s="592"/>
      <c r="BB1192" s="592"/>
      <c r="BC1192" s="592"/>
      <c r="BD1192" s="592"/>
      <c r="BE1192" s="592"/>
      <c r="BF1192" s="592"/>
      <c r="BG1192" s="592" t="s">
        <v>10702</v>
      </c>
      <c r="BH1192" s="592"/>
    </row>
    <row r="1193" spans="1:60" ht="12" customHeight="1">
      <c r="A1193" s="600">
        <v>1190</v>
      </c>
      <c r="B1193" s="600" t="s">
        <v>68</v>
      </c>
      <c r="C1193" s="601" t="s">
        <v>260</v>
      </c>
      <c r="D1193" s="602"/>
      <c r="E1193" s="600" t="s">
        <v>10703</v>
      </c>
      <c r="F1193" s="603"/>
      <c r="G1193" s="603"/>
      <c r="H1193" s="603" t="s">
        <v>5050</v>
      </c>
      <c r="I1193" s="603" t="s">
        <v>10704</v>
      </c>
      <c r="J1193" s="600" t="s">
        <v>10705</v>
      </c>
      <c r="K1193" s="611"/>
      <c r="L1193" s="606" t="s">
        <v>48</v>
      </c>
      <c r="M1193" s="986"/>
      <c r="N1193" s="972"/>
      <c r="O1193" s="603"/>
      <c r="P1193" s="605"/>
      <c r="Q1193" s="605"/>
      <c r="R1193" s="603">
        <f t="shared" si="18"/>
        <v>0</v>
      </c>
      <c r="S1193" s="603"/>
      <c r="T1193" s="607" t="str">
        <f>VLOOKUP(cppm_pr[[#This Row],[Status]],'All Link_LOV'!$I$32:$K$72,2,0)</f>
        <v>PR Creation</v>
      </c>
      <c r="U1193" s="607" t="s">
        <v>10697</v>
      </c>
      <c r="V1193" s="603">
        <v>654</v>
      </c>
      <c r="W1193" s="607" t="s">
        <v>8026</v>
      </c>
      <c r="X1193" s="603" t="s">
        <v>9075</v>
      </c>
      <c r="Y1193" s="603"/>
      <c r="Z1193" s="608">
        <v>45190</v>
      </c>
      <c r="AA1193" s="603"/>
      <c r="AB1193" s="606"/>
      <c r="AC1193" s="677"/>
      <c r="AD1193" s="603"/>
      <c r="AE1193" s="603"/>
      <c r="AF1193" s="603" t="s">
        <v>398</v>
      </c>
      <c r="AG1193" s="603" t="s">
        <v>488</v>
      </c>
      <c r="AH1193" s="736"/>
      <c r="AI1193" s="600" t="str">
        <f>IFERROR(VLOOKUP(cppm_pr[[#This Row],[Order Number]],SPHERE!C:CC,39,0),"")</f>
        <v/>
      </c>
      <c r="AJ1193" s="600" t="str">
        <f>IFERROR(VLOOKUP(cppm_pr[[#This Row],[Order Number]],'DC TM ONE'!B:CN,42,0),"")</f>
        <v/>
      </c>
      <c r="AK1193" s="736"/>
      <c r="AL1193" s="693"/>
      <c r="AM1193" s="603"/>
      <c r="AN1193" s="603"/>
      <c r="AO1193" s="737"/>
      <c r="AP1193" s="603"/>
      <c r="AQ1193" s="610"/>
      <c r="AR1193" s="769"/>
      <c r="AS1193" s="603"/>
      <c r="AT1193" s="610"/>
      <c r="AU1193" s="603"/>
      <c r="AV1193" s="603"/>
      <c r="AW1193" s="603"/>
      <c r="AX1193" s="603"/>
      <c r="AY1193" s="603"/>
      <c r="AZ1193" s="603"/>
      <c r="BA1193" s="603"/>
      <c r="BB1193" s="603"/>
      <c r="BC1193" s="603"/>
      <c r="BD1193" s="603"/>
      <c r="BE1193" s="603"/>
      <c r="BF1193" s="603"/>
      <c r="BG1193" s="603" t="s">
        <v>5060</v>
      </c>
      <c r="BH1193" s="603"/>
    </row>
    <row r="1194" spans="1:60" ht="12" customHeight="1">
      <c r="A1194" s="589">
        <v>1191</v>
      </c>
      <c r="B1194" s="589" t="s">
        <v>83</v>
      </c>
      <c r="C1194" s="590" t="s">
        <v>267</v>
      </c>
      <c r="D1194" s="591">
        <v>45205</v>
      </c>
      <c r="E1194" s="589"/>
      <c r="F1194" s="592" t="s">
        <v>4622</v>
      </c>
      <c r="G1194" s="603" t="s">
        <v>4621</v>
      </c>
      <c r="H1194" s="592" t="s">
        <v>4619</v>
      </c>
      <c r="I1194" s="681" t="s">
        <v>10706</v>
      </c>
      <c r="J1194" s="589" t="s">
        <v>4626</v>
      </c>
      <c r="K1194" s="593" t="s">
        <v>10707</v>
      </c>
      <c r="L1194" s="595" t="s">
        <v>51</v>
      </c>
      <c r="M1194" s="985"/>
      <c r="N1194" s="972"/>
      <c r="O1194" s="592"/>
      <c r="P1194" s="698"/>
      <c r="Q1194" s="698"/>
      <c r="R1194" s="681">
        <f t="shared" si="18"/>
        <v>0</v>
      </c>
      <c r="S1194" s="681"/>
      <c r="T1194" s="596" t="str">
        <f>VLOOKUP(cppm_pr[[#This Row],[Status]],'All Link_LOV'!$I$32:$K$72,2,0)</f>
        <v>PO Issued</v>
      </c>
      <c r="U1194" s="596" t="s">
        <v>10697</v>
      </c>
      <c r="V1194" s="592">
        <v>655</v>
      </c>
      <c r="W1194" s="596" t="s">
        <v>8026</v>
      </c>
      <c r="X1194" s="603" t="s">
        <v>499</v>
      </c>
      <c r="Y1194" s="603"/>
      <c r="Z1194" s="597">
        <v>45190</v>
      </c>
      <c r="AA1194" s="592"/>
      <c r="AB1194" s="595"/>
      <c r="AC1194" s="677"/>
      <c r="AD1194" s="592"/>
      <c r="AE1194" s="592"/>
      <c r="AF1194" s="592" t="s">
        <v>398</v>
      </c>
      <c r="AG1194" s="592" t="s">
        <v>488</v>
      </c>
      <c r="AH1194" s="736" t="s">
        <v>10708</v>
      </c>
      <c r="AI1194" s="600" t="str">
        <f>IFERROR(VLOOKUP(cppm_pr[[#This Row],[Order Number]],SPHERE!C:CC,39,0),"")</f>
        <v/>
      </c>
      <c r="AJ1194" s="600" t="str">
        <f>IFERROR(VLOOKUP(cppm_pr[[#This Row],[Order Number]],'DC TM ONE'!B:CN,42,0),"")</f>
        <v/>
      </c>
      <c r="AK1194" s="736"/>
      <c r="AL1194" s="693"/>
      <c r="AM1194" s="592"/>
      <c r="AN1194" s="592"/>
      <c r="AO1194" s="737"/>
      <c r="AP1194" s="592"/>
      <c r="AQ1194" s="598"/>
      <c r="AR1194" s="612"/>
      <c r="AS1194" s="592"/>
      <c r="AT1194" s="598"/>
      <c r="AU1194" s="592"/>
      <c r="AV1194" s="592"/>
      <c r="AW1194" s="592"/>
      <c r="AX1194" s="592"/>
      <c r="AY1194" s="592"/>
      <c r="AZ1194" s="592"/>
      <c r="BA1194" s="592"/>
      <c r="BB1194" s="592"/>
      <c r="BC1194" s="592"/>
      <c r="BD1194" s="592"/>
      <c r="BE1194" s="592"/>
      <c r="BF1194" s="592"/>
      <c r="BG1194" s="592" t="s">
        <v>10709</v>
      </c>
      <c r="BH1194" s="592"/>
    </row>
    <row r="1195" spans="1:60" ht="12" customHeight="1">
      <c r="A1195" s="600">
        <v>1192</v>
      </c>
      <c r="B1195" s="600" t="s">
        <v>457</v>
      </c>
      <c r="C1195" s="601" t="s">
        <v>267</v>
      </c>
      <c r="D1195" s="602"/>
      <c r="E1195" s="600" t="s">
        <v>10616</v>
      </c>
      <c r="F1195" s="603" t="s">
        <v>3804</v>
      </c>
      <c r="G1195" s="603" t="s">
        <v>3803</v>
      </c>
      <c r="H1195" s="603" t="s">
        <v>3801</v>
      </c>
      <c r="I1195" s="603" t="s">
        <v>10617</v>
      </c>
      <c r="J1195" s="600"/>
      <c r="K1195" s="611"/>
      <c r="L1195" s="606" t="s">
        <v>3189</v>
      </c>
      <c r="M1195" s="986"/>
      <c r="N1195" s="972"/>
      <c r="O1195" s="603"/>
      <c r="P1195" s="605"/>
      <c r="Q1195" s="605"/>
      <c r="R1195" s="603">
        <f t="shared" si="18"/>
        <v>0</v>
      </c>
      <c r="S1195" s="603"/>
      <c r="T1195" s="607" t="str">
        <f>VLOOKUP(cppm_pr[[#This Row],[Status]],'All Link_LOV'!$I$32:$K$72,2,0)</f>
        <v>PO Issued</v>
      </c>
      <c r="U1195" s="607" t="s">
        <v>22</v>
      </c>
      <c r="V1195" s="603">
        <v>656</v>
      </c>
      <c r="W1195" s="607" t="s">
        <v>6069</v>
      </c>
      <c r="X1195" s="603" t="s">
        <v>499</v>
      </c>
      <c r="Y1195" s="603"/>
      <c r="Z1195" s="608">
        <v>45191</v>
      </c>
      <c r="AA1195" s="603" t="s">
        <v>3800</v>
      </c>
      <c r="AB1195" s="606">
        <v>6949</v>
      </c>
      <c r="AC1195" s="677">
        <v>6746.52</v>
      </c>
      <c r="AD1195" s="603" t="s">
        <v>6059</v>
      </c>
      <c r="AE1195" s="603"/>
      <c r="AF1195" s="603" t="s">
        <v>6071</v>
      </c>
      <c r="AG1195" s="603" t="s">
        <v>491</v>
      </c>
      <c r="AH1195" s="736" t="s">
        <v>3802</v>
      </c>
      <c r="AI1195" s="600" t="str">
        <f>IFERROR(VLOOKUP(cppm_pr[[#This Row],[Order Number]],SPHERE!C:CC,39,0),"")</f>
        <v/>
      </c>
      <c r="AJ1195" s="600" t="str">
        <f>IFERROR(VLOOKUP(cppm_pr[[#This Row],[Order Number]],'DC TM ONE'!B:CN,42,0),"")</f>
        <v/>
      </c>
      <c r="AK1195" s="736"/>
      <c r="AL1195" s="693">
        <v>45198</v>
      </c>
      <c r="AM1195" s="603" t="s">
        <v>6315</v>
      </c>
      <c r="AN1195" s="603" t="s">
        <v>4928</v>
      </c>
      <c r="AO1195" s="737"/>
      <c r="AP1195" s="603"/>
      <c r="AQ1195" s="610"/>
      <c r="AR1195" s="769">
        <v>3400038944</v>
      </c>
      <c r="AS1195" s="603"/>
      <c r="AT1195" s="610"/>
      <c r="AU1195" s="603"/>
      <c r="AV1195" s="603"/>
      <c r="AW1195" s="603"/>
      <c r="AX1195" s="603"/>
      <c r="AY1195" s="603"/>
      <c r="AZ1195" s="603"/>
      <c r="BA1195" s="603"/>
      <c r="BB1195" s="603"/>
      <c r="BC1195" s="603"/>
      <c r="BD1195" s="603"/>
      <c r="BE1195" s="603"/>
      <c r="BF1195" s="603"/>
      <c r="BG1195" s="603"/>
      <c r="BH1195" s="603"/>
    </row>
    <row r="1196" spans="1:60" ht="12" customHeight="1">
      <c r="A1196" s="589">
        <v>1193</v>
      </c>
      <c r="B1196" s="589" t="s">
        <v>83</v>
      </c>
      <c r="C1196" s="590" t="s">
        <v>267</v>
      </c>
      <c r="D1196" s="591">
        <v>45196</v>
      </c>
      <c r="E1196" s="589" t="s">
        <v>10710</v>
      </c>
      <c r="F1196" s="592" t="s">
        <v>10711</v>
      </c>
      <c r="G1196" s="592" t="s">
        <v>10712</v>
      </c>
      <c r="H1196" s="592" t="s">
        <v>10713</v>
      </c>
      <c r="I1196" s="592" t="s">
        <v>10710</v>
      </c>
      <c r="J1196" s="589"/>
      <c r="K1196" s="593"/>
      <c r="L1196" s="595" t="s">
        <v>51</v>
      </c>
      <c r="M1196" s="985"/>
      <c r="N1196" s="972"/>
      <c r="O1196" s="592"/>
      <c r="P1196" s="594"/>
      <c r="Q1196" s="594"/>
      <c r="R1196" s="592">
        <f t="shared" si="18"/>
        <v>0</v>
      </c>
      <c r="S1196" s="592"/>
      <c r="T1196" s="596" t="str">
        <f>VLOOKUP(cppm_pr[[#This Row],[Status]],'All Link_LOV'!$I$32:$K$72,2,0)</f>
        <v>PO Issued</v>
      </c>
      <c r="U1196" s="596" t="s">
        <v>22</v>
      </c>
      <c r="V1196" s="592">
        <v>657</v>
      </c>
      <c r="W1196" s="596"/>
      <c r="X1196" s="592"/>
      <c r="Y1196" s="592"/>
      <c r="Z1196" s="597">
        <v>45191</v>
      </c>
      <c r="AA1196" s="592" t="s">
        <v>4001</v>
      </c>
      <c r="AB1196" s="595">
        <v>19286</v>
      </c>
      <c r="AC1196" s="677">
        <v>18088.95</v>
      </c>
      <c r="AD1196" s="592" t="s">
        <v>6059</v>
      </c>
      <c r="AE1196" s="592"/>
      <c r="AF1196" s="592" t="s">
        <v>6071</v>
      </c>
      <c r="AG1196" s="592" t="s">
        <v>491</v>
      </c>
      <c r="AH1196" s="736" t="s">
        <v>10714</v>
      </c>
      <c r="AI1196" s="600" t="str">
        <f>IFERROR(VLOOKUP(cppm_pr[[#This Row],[Order Number]],SPHERE!C:CC,39,0),"")</f>
        <v/>
      </c>
      <c r="AJ1196" s="600" t="str">
        <f>IFERROR(VLOOKUP(cppm_pr[[#This Row],[Order Number]],'DC TM ONE'!B:CN,42,0),"")</f>
        <v/>
      </c>
      <c r="AK1196" s="736"/>
      <c r="AL1196" s="693">
        <v>45198</v>
      </c>
      <c r="AM1196" s="592" t="s">
        <v>10715</v>
      </c>
      <c r="AN1196" s="592" t="s">
        <v>4928</v>
      </c>
      <c r="AO1196" s="737"/>
      <c r="AP1196" s="592"/>
      <c r="AQ1196" s="598"/>
      <c r="AR1196" s="612">
        <v>3400038901</v>
      </c>
      <c r="AS1196" s="592"/>
      <c r="AT1196" s="598"/>
      <c r="AU1196" s="592"/>
      <c r="AV1196" s="592"/>
      <c r="AW1196" s="592"/>
      <c r="AX1196" s="592"/>
      <c r="AY1196" s="592"/>
      <c r="AZ1196" s="592"/>
      <c r="BA1196" s="592"/>
      <c r="BB1196" s="592"/>
      <c r="BC1196" s="592"/>
      <c r="BD1196" s="592"/>
      <c r="BE1196" s="592"/>
      <c r="BF1196" s="592"/>
      <c r="BG1196" s="592"/>
      <c r="BH1196" s="592"/>
    </row>
    <row r="1197" spans="1:60" ht="12" customHeight="1">
      <c r="A1197" s="600">
        <v>1194</v>
      </c>
      <c r="B1197" s="600" t="s">
        <v>62</v>
      </c>
      <c r="C1197" s="601" t="s">
        <v>267</v>
      </c>
      <c r="D1197" s="602"/>
      <c r="E1197" s="600" t="s">
        <v>10716</v>
      </c>
      <c r="F1197" s="603" t="s">
        <v>10717</v>
      </c>
      <c r="G1197" s="603" t="s">
        <v>10718</v>
      </c>
      <c r="H1197" s="603" t="s">
        <v>10719</v>
      </c>
      <c r="I1197" s="603" t="s">
        <v>10716</v>
      </c>
      <c r="J1197" s="600"/>
      <c r="K1197" s="611" t="s">
        <v>10720</v>
      </c>
      <c r="L1197" s="606" t="s">
        <v>51</v>
      </c>
      <c r="M1197" s="986"/>
      <c r="N1197" s="972"/>
      <c r="O1197" s="603"/>
      <c r="P1197" s="605"/>
      <c r="Q1197" s="605"/>
      <c r="R1197" s="603">
        <f t="shared" si="18"/>
        <v>0</v>
      </c>
      <c r="S1197" s="603"/>
      <c r="T1197" s="607" t="str">
        <f>VLOOKUP(cppm_pr[[#This Row],[Status]],'All Link_LOV'!$I$32:$K$72,2,0)</f>
        <v>PO Issued</v>
      </c>
      <c r="U1197" s="607" t="s">
        <v>22</v>
      </c>
      <c r="V1197" s="603">
        <v>658</v>
      </c>
      <c r="W1197" s="607"/>
      <c r="X1197" s="603"/>
      <c r="Y1197" s="603"/>
      <c r="Z1197" s="608">
        <v>45191</v>
      </c>
      <c r="AA1197" s="603" t="s">
        <v>4001</v>
      </c>
      <c r="AB1197" s="606">
        <v>57538</v>
      </c>
      <c r="AC1197" s="677">
        <v>31469.8</v>
      </c>
      <c r="AD1197" s="603" t="s">
        <v>6059</v>
      </c>
      <c r="AE1197" s="603"/>
      <c r="AF1197" s="603" t="s">
        <v>6071</v>
      </c>
      <c r="AG1197" s="603" t="s">
        <v>491</v>
      </c>
      <c r="AH1197" s="736" t="s">
        <v>10721</v>
      </c>
      <c r="AI1197" s="600" t="str">
        <f>IFERROR(VLOOKUP(cppm_pr[[#This Row],[Order Number]],SPHERE!C:CC,39,0),"")</f>
        <v/>
      </c>
      <c r="AJ1197" s="600" t="str">
        <f>IFERROR(VLOOKUP(cppm_pr[[#This Row],[Order Number]],'DC TM ONE'!B:CN,42,0),"")</f>
        <v/>
      </c>
      <c r="AK1197" s="736"/>
      <c r="AL1197" s="693">
        <v>45198</v>
      </c>
      <c r="AM1197" s="603" t="s">
        <v>10715</v>
      </c>
      <c r="AN1197" s="603" t="s">
        <v>4928</v>
      </c>
      <c r="AO1197" s="737"/>
      <c r="AP1197" s="603"/>
      <c r="AQ1197" s="610"/>
      <c r="AR1197" s="769">
        <v>3400038901</v>
      </c>
      <c r="AS1197" s="603"/>
      <c r="AT1197" s="610"/>
      <c r="AU1197" s="603"/>
      <c r="AV1197" s="603"/>
      <c r="AW1197" s="603"/>
      <c r="AX1197" s="603"/>
      <c r="AY1197" s="603"/>
      <c r="AZ1197" s="603"/>
      <c r="BA1197" s="603"/>
      <c r="BB1197" s="603"/>
      <c r="BC1197" s="603"/>
      <c r="BD1197" s="603"/>
      <c r="BE1197" s="603"/>
      <c r="BF1197" s="603"/>
      <c r="BG1197" s="603"/>
      <c r="BH1197" s="603"/>
    </row>
    <row r="1198" spans="1:60" ht="12" customHeight="1">
      <c r="A1198" s="589">
        <v>1195</v>
      </c>
      <c r="B1198" s="589" t="s">
        <v>83</v>
      </c>
      <c r="C1198" s="590" t="s">
        <v>254</v>
      </c>
      <c r="D1198" s="591">
        <v>45203</v>
      </c>
      <c r="E1198" s="589" t="s">
        <v>10722</v>
      </c>
      <c r="F1198" s="592" t="s">
        <v>4005</v>
      </c>
      <c r="G1198" s="592" t="s">
        <v>4004</v>
      </c>
      <c r="H1198" s="592" t="s">
        <v>4002</v>
      </c>
      <c r="I1198" s="589" t="s">
        <v>10723</v>
      </c>
      <c r="J1198" s="589"/>
      <c r="K1198" s="593"/>
      <c r="L1198" s="595" t="s">
        <v>51</v>
      </c>
      <c r="M1198" s="985"/>
      <c r="N1198" s="972"/>
      <c r="O1198" s="592"/>
      <c r="P1198" s="655"/>
      <c r="Q1198" s="655"/>
      <c r="R1198" s="589">
        <f t="shared" si="18"/>
        <v>0</v>
      </c>
      <c r="S1198" s="589"/>
      <c r="T1198" s="596" t="str">
        <f>VLOOKUP(cppm_pr[[#This Row],[Status]],'All Link_LOV'!$I$32:$K$72,2,0)</f>
        <v>PO Issued</v>
      </c>
      <c r="U1198" s="596" t="s">
        <v>105</v>
      </c>
      <c r="V1198" s="592">
        <v>659</v>
      </c>
      <c r="W1198" s="596"/>
      <c r="X1198" s="592"/>
      <c r="Y1198" s="592"/>
      <c r="Z1198" s="597">
        <v>45192</v>
      </c>
      <c r="AA1198" s="592" t="s">
        <v>4001</v>
      </c>
      <c r="AB1198" s="595"/>
      <c r="AC1198" s="677"/>
      <c r="AD1198" s="592"/>
      <c r="AE1198" s="592"/>
      <c r="AF1198" s="592" t="s">
        <v>399</v>
      </c>
      <c r="AG1198" s="592" t="s">
        <v>491</v>
      </c>
      <c r="AH1198" s="736" t="s">
        <v>4003</v>
      </c>
      <c r="AI1198" s="600" t="str">
        <f>IFERROR(VLOOKUP(cppm_pr[[#This Row],[Order Number]],SPHERE!C:CC,39,0),"")</f>
        <v/>
      </c>
      <c r="AJ1198" s="600" t="str">
        <f>IFERROR(VLOOKUP(cppm_pr[[#This Row],[Order Number]],'DC TM ONE'!B:CN,42,0),"")</f>
        <v/>
      </c>
      <c r="AK1198" s="736"/>
      <c r="AL1198" s="693"/>
      <c r="AM1198" s="592" t="s">
        <v>10715</v>
      </c>
      <c r="AN1198" s="592"/>
      <c r="AO1198" s="737"/>
      <c r="AP1198" s="592"/>
      <c r="AQ1198" s="735"/>
      <c r="AR1198" s="612">
        <v>3400038901</v>
      </c>
      <c r="AS1198" s="592" t="s">
        <v>3536</v>
      </c>
      <c r="AT1198" s="598"/>
      <c r="AU1198" s="592"/>
      <c r="AV1198" s="592" t="s">
        <v>4006</v>
      </c>
      <c r="AW1198" s="592" t="s">
        <v>4007</v>
      </c>
      <c r="AX1198" s="592" t="s">
        <v>4008</v>
      </c>
      <c r="AY1198" s="592" t="s">
        <v>1554</v>
      </c>
      <c r="AZ1198" s="592" t="s">
        <v>3536</v>
      </c>
      <c r="BA1198" s="592" t="s">
        <v>4009</v>
      </c>
      <c r="BB1198" s="592">
        <v>3400038901</v>
      </c>
      <c r="BC1198" s="592" t="s">
        <v>2207</v>
      </c>
      <c r="BD1198" s="592" t="s">
        <v>2207</v>
      </c>
      <c r="BE1198" s="592" t="s">
        <v>2207</v>
      </c>
      <c r="BF1198" s="592" t="s">
        <v>2207</v>
      </c>
      <c r="BG1198" s="592"/>
      <c r="BH1198" s="592"/>
    </row>
    <row r="1199" spans="1:60" ht="12" customHeight="1">
      <c r="A1199" s="600">
        <v>1196</v>
      </c>
      <c r="B1199" s="600" t="s">
        <v>83</v>
      </c>
      <c r="C1199" s="601" t="s">
        <v>267</v>
      </c>
      <c r="D1199" s="602">
        <v>45204</v>
      </c>
      <c r="E1199" s="600" t="s">
        <v>10724</v>
      </c>
      <c r="F1199" s="603" t="s">
        <v>4013</v>
      </c>
      <c r="G1199" s="603" t="s">
        <v>4012</v>
      </c>
      <c r="H1199" s="603" t="s">
        <v>4010</v>
      </c>
      <c r="I1199" s="603" t="s">
        <v>10725</v>
      </c>
      <c r="J1199" s="600"/>
      <c r="K1199" s="611" t="s">
        <v>10726</v>
      </c>
      <c r="L1199" s="606" t="s">
        <v>51</v>
      </c>
      <c r="M1199" s="986"/>
      <c r="N1199" s="972"/>
      <c r="O1199" s="603"/>
      <c r="P1199" s="605"/>
      <c r="Q1199" s="605"/>
      <c r="R1199" s="603">
        <f t="shared" si="18"/>
        <v>0</v>
      </c>
      <c r="S1199" s="603"/>
      <c r="T1199" s="607" t="str">
        <f>VLOOKUP(cppm_pr[[#This Row],[Status]],'All Link_LOV'!$I$32:$K$72,2,0)</f>
        <v>PO Issued</v>
      </c>
      <c r="U1199" s="607" t="s">
        <v>105</v>
      </c>
      <c r="V1199" s="603">
        <v>660</v>
      </c>
      <c r="W1199" s="607"/>
      <c r="X1199" s="603"/>
      <c r="Y1199" s="603"/>
      <c r="Z1199" s="608">
        <v>45192</v>
      </c>
      <c r="AA1199" s="603" t="s">
        <v>4001</v>
      </c>
      <c r="AB1199" s="606"/>
      <c r="AC1199" s="677"/>
      <c r="AD1199" s="603"/>
      <c r="AE1199" s="603"/>
      <c r="AF1199" s="603" t="s">
        <v>399</v>
      </c>
      <c r="AG1199" s="603" t="s">
        <v>491</v>
      </c>
      <c r="AH1199" s="736" t="s">
        <v>4011</v>
      </c>
      <c r="AI1199" s="600" t="str">
        <f>IFERROR(VLOOKUP(cppm_pr[[#This Row],[Order Number]],SPHERE!C:CC,39,0),"")</f>
        <v/>
      </c>
      <c r="AJ1199" s="600" t="str">
        <f>IFERROR(VLOOKUP(cppm_pr[[#This Row],[Order Number]],'DC TM ONE'!B:CN,42,0),"")</f>
        <v/>
      </c>
      <c r="AK1199" s="736"/>
      <c r="AL1199" s="693"/>
      <c r="AM1199" s="603" t="s">
        <v>10715</v>
      </c>
      <c r="AN1199" s="603"/>
      <c r="AO1199" s="737"/>
      <c r="AP1199" s="603"/>
      <c r="AQ1199" s="738"/>
      <c r="AR1199" s="769">
        <v>3400038882</v>
      </c>
      <c r="AS1199" s="603" t="s">
        <v>4016</v>
      </c>
      <c r="AT1199" s="610"/>
      <c r="AU1199" s="603"/>
      <c r="AV1199" s="603" t="s">
        <v>4014</v>
      </c>
      <c r="AW1199" s="603" t="s">
        <v>4007</v>
      </c>
      <c r="AX1199" s="603" t="s">
        <v>4015</v>
      </c>
      <c r="AY1199" s="603" t="s">
        <v>1554</v>
      </c>
      <c r="AZ1199" s="603" t="s">
        <v>4016</v>
      </c>
      <c r="BA1199" s="603" t="s">
        <v>4017</v>
      </c>
      <c r="BB1199" s="603">
        <v>3400038882</v>
      </c>
      <c r="BC1199" s="603" t="s">
        <v>2207</v>
      </c>
      <c r="BD1199" s="603" t="s">
        <v>2207</v>
      </c>
      <c r="BE1199" s="603" t="s">
        <v>2207</v>
      </c>
      <c r="BF1199" s="603" t="s">
        <v>2207</v>
      </c>
      <c r="BG1199" s="603"/>
      <c r="BH1199" s="603"/>
    </row>
    <row r="1200" spans="1:60" ht="12" customHeight="1">
      <c r="A1200" s="589">
        <v>1197</v>
      </c>
      <c r="B1200" s="589" t="s">
        <v>83</v>
      </c>
      <c r="C1200" s="590" t="s">
        <v>267</v>
      </c>
      <c r="D1200" s="591">
        <v>45197</v>
      </c>
      <c r="E1200" s="589" t="s">
        <v>10727</v>
      </c>
      <c r="F1200" s="592" t="s">
        <v>4021</v>
      </c>
      <c r="G1200" s="592" t="s">
        <v>4020</v>
      </c>
      <c r="H1200" s="592" t="s">
        <v>4018</v>
      </c>
      <c r="I1200" s="589" t="s">
        <v>10728</v>
      </c>
      <c r="J1200" s="589"/>
      <c r="K1200" s="593"/>
      <c r="L1200" s="595" t="s">
        <v>51</v>
      </c>
      <c r="M1200" s="985"/>
      <c r="N1200" s="972"/>
      <c r="O1200" s="592"/>
      <c r="P1200" s="655"/>
      <c r="Q1200" s="655"/>
      <c r="R1200" s="589">
        <f t="shared" si="18"/>
        <v>0</v>
      </c>
      <c r="S1200" s="589"/>
      <c r="T1200" s="596" t="str">
        <f>VLOOKUP(cppm_pr[[#This Row],[Status]],'All Link_LOV'!$I$32:$K$72,2,0)</f>
        <v>PO Issued</v>
      </c>
      <c r="U1200" s="596" t="s">
        <v>105</v>
      </c>
      <c r="V1200" s="592">
        <v>661</v>
      </c>
      <c r="W1200" s="596"/>
      <c r="X1200" s="592"/>
      <c r="Y1200" s="592"/>
      <c r="Z1200" s="597">
        <v>45192</v>
      </c>
      <c r="AA1200" s="592" t="s">
        <v>4001</v>
      </c>
      <c r="AB1200" s="595"/>
      <c r="AC1200" s="677"/>
      <c r="AD1200" s="592"/>
      <c r="AE1200" s="592"/>
      <c r="AF1200" s="592" t="s">
        <v>399</v>
      </c>
      <c r="AG1200" s="592" t="s">
        <v>491</v>
      </c>
      <c r="AH1200" s="736" t="s">
        <v>4019</v>
      </c>
      <c r="AI1200" s="600" t="str">
        <f>IFERROR(VLOOKUP(cppm_pr[[#This Row],[Order Number]],SPHERE!C:CC,39,0),"")</f>
        <v/>
      </c>
      <c r="AJ1200" s="600" t="str">
        <f>IFERROR(VLOOKUP(cppm_pr[[#This Row],[Order Number]],'DC TM ONE'!B:CN,42,0),"")</f>
        <v/>
      </c>
      <c r="AK1200" s="736"/>
      <c r="AL1200" s="693"/>
      <c r="AM1200" s="592" t="s">
        <v>10715</v>
      </c>
      <c r="AN1200" s="592"/>
      <c r="AO1200" s="737"/>
      <c r="AP1200" s="592"/>
      <c r="AQ1200" s="735"/>
      <c r="AR1200" s="612">
        <v>3400038975</v>
      </c>
      <c r="AS1200" s="592" t="s">
        <v>4023</v>
      </c>
      <c r="AT1200" s="598"/>
      <c r="AU1200" s="592"/>
      <c r="AV1200" s="592" t="s">
        <v>4014</v>
      </c>
      <c r="AW1200" s="592" t="s">
        <v>4007</v>
      </c>
      <c r="AX1200" s="592" t="s">
        <v>4022</v>
      </c>
      <c r="AY1200" s="592" t="s">
        <v>1554</v>
      </c>
      <c r="AZ1200" s="592" t="s">
        <v>4023</v>
      </c>
      <c r="BA1200" s="592" t="s">
        <v>4024</v>
      </c>
      <c r="BB1200" s="592">
        <v>3400038975</v>
      </c>
      <c r="BC1200" s="592" t="s">
        <v>2207</v>
      </c>
      <c r="BD1200" s="592" t="s">
        <v>2207</v>
      </c>
      <c r="BE1200" s="592" t="s">
        <v>2207</v>
      </c>
      <c r="BF1200" s="592" t="s">
        <v>2207</v>
      </c>
      <c r="BG1200" s="592"/>
      <c r="BH1200" s="592"/>
    </row>
    <row r="1201" spans="1:60" ht="12" customHeight="1">
      <c r="A1201" s="600">
        <v>1198</v>
      </c>
      <c r="B1201" s="600" t="s">
        <v>83</v>
      </c>
      <c r="C1201" s="601" t="s">
        <v>267</v>
      </c>
      <c r="D1201" s="602">
        <v>45197</v>
      </c>
      <c r="E1201" s="600" t="s">
        <v>10729</v>
      </c>
      <c r="F1201" s="603" t="s">
        <v>4028</v>
      </c>
      <c r="G1201" s="603" t="s">
        <v>4027</v>
      </c>
      <c r="H1201" s="603" t="s">
        <v>4025</v>
      </c>
      <c r="I1201" s="600" t="s">
        <v>10730</v>
      </c>
      <c r="J1201" s="600"/>
      <c r="K1201" s="611"/>
      <c r="L1201" s="606" t="s">
        <v>51</v>
      </c>
      <c r="M1201" s="986"/>
      <c r="N1201" s="972"/>
      <c r="O1201" s="603"/>
      <c r="P1201" s="625"/>
      <c r="Q1201" s="625"/>
      <c r="R1201" s="600">
        <f t="shared" si="18"/>
        <v>0</v>
      </c>
      <c r="S1201" s="600"/>
      <c r="T1201" s="607" t="str">
        <f>VLOOKUP(cppm_pr[[#This Row],[Status]],'All Link_LOV'!$I$32:$K$72,2,0)</f>
        <v>PO Issued</v>
      </c>
      <c r="U1201" s="607" t="s">
        <v>105</v>
      </c>
      <c r="V1201" s="603">
        <v>662</v>
      </c>
      <c r="W1201" s="607" t="s">
        <v>6069</v>
      </c>
      <c r="X1201" s="603" t="s">
        <v>499</v>
      </c>
      <c r="Y1201" s="603"/>
      <c r="Z1201" s="608">
        <v>45192</v>
      </c>
      <c r="AA1201" s="603" t="s">
        <v>4001</v>
      </c>
      <c r="AB1201" s="606"/>
      <c r="AC1201" s="677"/>
      <c r="AD1201" s="603"/>
      <c r="AE1201" s="603"/>
      <c r="AF1201" s="603" t="s">
        <v>399</v>
      </c>
      <c r="AG1201" s="603" t="s">
        <v>491</v>
      </c>
      <c r="AH1201" s="736" t="s">
        <v>4026</v>
      </c>
      <c r="AI1201" s="600" t="str">
        <f>IFERROR(VLOOKUP(cppm_pr[[#This Row],[Order Number]],SPHERE!C:CC,39,0),"")</f>
        <v/>
      </c>
      <c r="AJ1201" s="600" t="str">
        <f>IFERROR(VLOOKUP(cppm_pr[[#This Row],[Order Number]],'DC TM ONE'!B:CN,42,0),"")</f>
        <v/>
      </c>
      <c r="AK1201" s="736"/>
      <c r="AL1201" s="693"/>
      <c r="AM1201" s="603" t="s">
        <v>10715</v>
      </c>
      <c r="AN1201" s="603"/>
      <c r="AO1201" s="737"/>
      <c r="AP1201" s="603"/>
      <c r="AQ1201" s="738"/>
      <c r="AR1201" s="769">
        <v>3400038975</v>
      </c>
      <c r="AS1201" s="603" t="s">
        <v>4023</v>
      </c>
      <c r="AT1201" s="610"/>
      <c r="AU1201" s="603"/>
      <c r="AV1201" s="603" t="s">
        <v>4014</v>
      </c>
      <c r="AW1201" s="603" t="s">
        <v>4029</v>
      </c>
      <c r="AX1201" s="603" t="s">
        <v>4030</v>
      </c>
      <c r="AY1201" s="603" t="s">
        <v>1554</v>
      </c>
      <c r="AZ1201" s="603" t="s">
        <v>4023</v>
      </c>
      <c r="BA1201" s="603" t="s">
        <v>4031</v>
      </c>
      <c r="BB1201" s="603">
        <v>3400038975</v>
      </c>
      <c r="BC1201" s="603" t="s">
        <v>2207</v>
      </c>
      <c r="BD1201" s="603" t="s">
        <v>2207</v>
      </c>
      <c r="BE1201" s="603" t="s">
        <v>2207</v>
      </c>
      <c r="BF1201" s="603" t="s">
        <v>2207</v>
      </c>
      <c r="BG1201" s="603"/>
      <c r="BH1201" s="603"/>
    </row>
    <row r="1202" spans="1:60" ht="12" customHeight="1">
      <c r="A1202" s="589">
        <v>1199</v>
      </c>
      <c r="B1202" s="589" t="s">
        <v>62</v>
      </c>
      <c r="C1202" s="590" t="s">
        <v>267</v>
      </c>
      <c r="D1202" s="591"/>
      <c r="E1202" s="589" t="s">
        <v>10635</v>
      </c>
      <c r="F1202" s="592" t="s">
        <v>3914</v>
      </c>
      <c r="G1202" s="592" t="s">
        <v>3913</v>
      </c>
      <c r="H1202" s="592" t="s">
        <v>3911</v>
      </c>
      <c r="I1202" s="592" t="s">
        <v>10731</v>
      </c>
      <c r="J1202" s="589"/>
      <c r="K1202" s="593"/>
      <c r="L1202" s="595" t="s">
        <v>908</v>
      </c>
      <c r="M1202" s="985"/>
      <c r="N1202" s="972"/>
      <c r="O1202" s="592"/>
      <c r="P1202" s="594"/>
      <c r="Q1202" s="594"/>
      <c r="R1202" s="592">
        <f t="shared" si="18"/>
        <v>0</v>
      </c>
      <c r="S1202" s="592"/>
      <c r="T1202" s="596" t="str">
        <f>VLOOKUP(cppm_pr[[#This Row],[Status]],'All Link_LOV'!$I$32:$K$72,2,0)</f>
        <v>PO Issued</v>
      </c>
      <c r="U1202" s="596" t="s">
        <v>22</v>
      </c>
      <c r="V1202" s="592">
        <v>663</v>
      </c>
      <c r="W1202" s="596" t="s">
        <v>6069</v>
      </c>
      <c r="X1202" s="603" t="s">
        <v>499</v>
      </c>
      <c r="Y1202" s="592"/>
      <c r="Z1202" s="597">
        <v>45192</v>
      </c>
      <c r="AA1202" s="592" t="s">
        <v>1581</v>
      </c>
      <c r="AB1202" s="595">
        <v>2960</v>
      </c>
      <c r="AC1202" s="677">
        <v>560</v>
      </c>
      <c r="AD1202" s="592" t="s">
        <v>6059</v>
      </c>
      <c r="AE1202" s="592"/>
      <c r="AF1202" s="592" t="s">
        <v>6071</v>
      </c>
      <c r="AG1202" s="592" t="s">
        <v>491</v>
      </c>
      <c r="AH1202" s="736" t="s">
        <v>3912</v>
      </c>
      <c r="AI1202" s="600" t="str">
        <f>IFERROR(VLOOKUP(cppm_pr[[#This Row],[Order Number]],SPHERE!C:CC,39,0),"")</f>
        <v/>
      </c>
      <c r="AJ1202" s="600" t="str">
        <f>IFERROR(VLOOKUP(cppm_pr[[#This Row],[Order Number]],'DC TM ONE'!B:CN,42,0),"")</f>
        <v/>
      </c>
      <c r="AK1202" s="736"/>
      <c r="AL1202" s="693">
        <v>45190</v>
      </c>
      <c r="AM1202" s="592" t="s">
        <v>9818</v>
      </c>
      <c r="AN1202" s="592" t="s">
        <v>4928</v>
      </c>
      <c r="AO1202" s="737"/>
      <c r="AP1202" s="592"/>
      <c r="AQ1202" s="735"/>
      <c r="AR1202" s="612">
        <v>3400039436</v>
      </c>
      <c r="AS1202" s="592"/>
      <c r="AT1202" s="598"/>
      <c r="AU1202" s="592"/>
      <c r="AV1202" s="592"/>
      <c r="AW1202" s="592"/>
      <c r="AX1202" s="592"/>
      <c r="AY1202" s="592"/>
      <c r="AZ1202" s="592"/>
      <c r="BA1202" s="592"/>
      <c r="BB1202" s="592"/>
      <c r="BC1202" s="592"/>
      <c r="BD1202" s="592"/>
      <c r="BE1202" s="592"/>
      <c r="BF1202" s="592"/>
      <c r="BG1202" s="592"/>
      <c r="BH1202" s="592"/>
    </row>
    <row r="1203" spans="1:60" ht="12" customHeight="1">
      <c r="A1203" s="600">
        <v>1200</v>
      </c>
      <c r="B1203" s="600" t="s">
        <v>71</v>
      </c>
      <c r="C1203" s="601" t="s">
        <v>267</v>
      </c>
      <c r="D1203" s="602"/>
      <c r="E1203" s="600" t="s">
        <v>6058</v>
      </c>
      <c r="F1203" s="603" t="s">
        <v>10732</v>
      </c>
      <c r="G1203" s="603" t="s">
        <v>10733</v>
      </c>
      <c r="H1203" s="603" t="s">
        <v>10734</v>
      </c>
      <c r="I1203" s="600"/>
      <c r="J1203" s="600"/>
      <c r="K1203" s="611" t="s">
        <v>10735</v>
      </c>
      <c r="L1203" s="606" t="s">
        <v>55</v>
      </c>
      <c r="M1203" s="986"/>
      <c r="N1203" s="1056"/>
      <c r="O1203" s="603"/>
      <c r="P1203" s="625"/>
      <c r="Q1203" s="625"/>
      <c r="R1203" s="600">
        <f t="shared" si="18"/>
        <v>0</v>
      </c>
      <c r="S1203" s="600"/>
      <c r="T1203" s="607" t="str">
        <f>VLOOKUP(cppm_pr[[#This Row],[Status]],'All Link_LOV'!$I$32:$K$72,2,0)</f>
        <v>PO Issued</v>
      </c>
      <c r="U1203" s="607" t="s">
        <v>22</v>
      </c>
      <c r="V1203" s="603">
        <v>664</v>
      </c>
      <c r="W1203" s="607"/>
      <c r="X1203" s="603"/>
      <c r="Y1203" s="603"/>
      <c r="Z1203" s="608">
        <v>45193</v>
      </c>
      <c r="AA1203" s="603" t="s">
        <v>7884</v>
      </c>
      <c r="AB1203" s="606">
        <v>284148.83</v>
      </c>
      <c r="AC1203" s="677">
        <v>284148.83</v>
      </c>
      <c r="AD1203" s="603" t="s">
        <v>6148</v>
      </c>
      <c r="AE1203" s="603" t="s">
        <v>10736</v>
      </c>
      <c r="AF1203" s="603" t="s">
        <v>398</v>
      </c>
      <c r="AG1203" s="603" t="s">
        <v>488</v>
      </c>
      <c r="AH1203" s="736" t="s">
        <v>10737</v>
      </c>
      <c r="AI1203" s="600" t="str">
        <f>IFERROR(VLOOKUP(cppm_pr[[#This Row],[Order Number]],SPHERE!C:CC,39,0),"")</f>
        <v/>
      </c>
      <c r="AJ1203" s="600" t="str">
        <f>IFERROR(VLOOKUP(cppm_pr[[#This Row],[Order Number]],'DC TM ONE'!B:CN,42,0),"")</f>
        <v/>
      </c>
      <c r="AK1203" s="736"/>
      <c r="AL1203" s="693">
        <v>45199</v>
      </c>
      <c r="AM1203" s="603" t="s">
        <v>7887</v>
      </c>
      <c r="AN1203" s="603" t="s">
        <v>6175</v>
      </c>
      <c r="AO1203" s="737"/>
      <c r="AP1203" s="603">
        <v>3400040289</v>
      </c>
      <c r="AQ1203" s="738"/>
      <c r="AR1203" s="769"/>
      <c r="AS1203" s="603"/>
      <c r="AT1203" s="610" t="s">
        <v>10738</v>
      </c>
      <c r="AU1203" s="603"/>
      <c r="AV1203" s="603"/>
      <c r="AW1203" s="603"/>
      <c r="AX1203" s="603"/>
      <c r="AY1203" s="603"/>
      <c r="AZ1203" s="603"/>
      <c r="BA1203" s="603"/>
      <c r="BB1203" s="603"/>
      <c r="BC1203" s="603"/>
      <c r="BD1203" s="603"/>
      <c r="BE1203" s="603"/>
      <c r="BF1203" s="603"/>
      <c r="BG1203" s="603"/>
      <c r="BH1203" s="603"/>
    </row>
    <row r="1204" spans="1:60" ht="12" customHeight="1">
      <c r="A1204" s="589">
        <v>1201</v>
      </c>
      <c r="B1204" s="589" t="s">
        <v>76</v>
      </c>
      <c r="C1204" s="590" t="s">
        <v>208</v>
      </c>
      <c r="D1204" s="591">
        <v>45194</v>
      </c>
      <c r="E1204" s="589" t="s">
        <v>10739</v>
      </c>
      <c r="F1204" s="592" t="s">
        <v>10740</v>
      </c>
      <c r="G1204" s="592" t="s">
        <v>10741</v>
      </c>
      <c r="H1204" s="592" t="s">
        <v>10742</v>
      </c>
      <c r="I1204" s="592" t="s">
        <v>10743</v>
      </c>
      <c r="J1204" s="589"/>
      <c r="K1204" s="593"/>
      <c r="L1204" s="595" t="s">
        <v>1264</v>
      </c>
      <c r="M1204" s="985"/>
      <c r="N1204" s="972"/>
      <c r="O1204" s="592"/>
      <c r="P1204" s="594"/>
      <c r="Q1204" s="594"/>
      <c r="R1204" s="592">
        <f t="shared" si="18"/>
        <v>0</v>
      </c>
      <c r="S1204" s="592"/>
      <c r="T1204" s="596" t="str">
        <f>VLOOKUP(cppm_pr[[#This Row],[Status]],'All Link_LOV'!$I$32:$K$72,2,0)</f>
        <v>Pending TP Submission</v>
      </c>
      <c r="U1204" s="596" t="s">
        <v>22</v>
      </c>
      <c r="V1204" s="592">
        <v>665</v>
      </c>
      <c r="W1204" s="596"/>
      <c r="X1204" s="592"/>
      <c r="Y1204" s="592"/>
      <c r="Z1204" s="597">
        <v>45193</v>
      </c>
      <c r="AA1204" s="592" t="s">
        <v>8124</v>
      </c>
      <c r="AB1204" s="595">
        <v>5137</v>
      </c>
      <c r="AC1204" s="677">
        <v>980</v>
      </c>
      <c r="AD1204" s="592" t="s">
        <v>6148</v>
      </c>
      <c r="AE1204" s="592" t="s">
        <v>10744</v>
      </c>
      <c r="AF1204" s="592" t="s">
        <v>6071</v>
      </c>
      <c r="AG1204" s="592" t="s">
        <v>490</v>
      </c>
      <c r="AH1204" s="612" t="s">
        <v>10745</v>
      </c>
      <c r="AI1204" s="600" t="str">
        <f>IFERROR(VLOOKUP(cppm_pr[[#This Row],[Order Number]],SPHERE!C:CC,39,0),"")</f>
        <v/>
      </c>
      <c r="AJ1204" s="600" t="str">
        <f>IFERROR(VLOOKUP(cppm_pr[[#This Row],[Order Number]],'DC TM ONE'!B:CN,42,0),"")</f>
        <v/>
      </c>
      <c r="AK1204" s="612"/>
      <c r="AL1204" s="693">
        <v>45145</v>
      </c>
      <c r="AM1204" s="592" t="s">
        <v>8127</v>
      </c>
      <c r="AN1204" s="592" t="s">
        <v>4928</v>
      </c>
      <c r="AO1204" s="737"/>
      <c r="AP1204" s="592"/>
      <c r="AQ1204" s="735"/>
      <c r="AR1204" s="612">
        <v>3400038754</v>
      </c>
      <c r="AS1204" s="592"/>
      <c r="AT1204" s="598" t="s">
        <v>10746</v>
      </c>
      <c r="AU1204" s="592"/>
      <c r="AV1204" s="592"/>
      <c r="AW1204" s="592"/>
      <c r="AX1204" s="592"/>
      <c r="AY1204" s="592"/>
      <c r="AZ1204" s="592"/>
      <c r="BA1204" s="592"/>
      <c r="BB1204" s="592"/>
      <c r="BC1204" s="592"/>
      <c r="BD1204" s="592"/>
      <c r="BE1204" s="592"/>
      <c r="BF1204" s="592"/>
      <c r="BG1204" s="592"/>
      <c r="BH1204" s="592"/>
    </row>
    <row r="1205" spans="1:60" ht="12" customHeight="1">
      <c r="A1205" s="600">
        <v>1202</v>
      </c>
      <c r="B1205" s="600" t="s">
        <v>62</v>
      </c>
      <c r="C1205" s="601" t="s">
        <v>267</v>
      </c>
      <c r="D1205" s="602"/>
      <c r="E1205" s="600" t="s">
        <v>10747</v>
      </c>
      <c r="F1205" s="603" t="s">
        <v>4035</v>
      </c>
      <c r="G1205" s="603" t="s">
        <v>4034</v>
      </c>
      <c r="H1205" s="603" t="s">
        <v>4032</v>
      </c>
      <c r="I1205" s="600" t="s">
        <v>10747</v>
      </c>
      <c r="J1205" s="600"/>
      <c r="K1205" s="611" t="s">
        <v>10748</v>
      </c>
      <c r="L1205" s="606" t="s">
        <v>10506</v>
      </c>
      <c r="M1205" s="986"/>
      <c r="N1205" s="972"/>
      <c r="O1205" s="603"/>
      <c r="P1205" s="625"/>
      <c r="Q1205" s="625"/>
      <c r="R1205" s="600">
        <f t="shared" si="18"/>
        <v>0</v>
      </c>
      <c r="S1205" s="600"/>
      <c r="T1205" s="607" t="str">
        <f>VLOOKUP(cppm_pr[[#This Row],[Status]],'All Link_LOV'!$I$32:$K$72,2,0)</f>
        <v>PO Issued</v>
      </c>
      <c r="U1205" s="607" t="s">
        <v>105</v>
      </c>
      <c r="V1205" s="603">
        <v>666</v>
      </c>
      <c r="W1205" s="607" t="s">
        <v>6069</v>
      </c>
      <c r="X1205" s="603" t="s">
        <v>8231</v>
      </c>
      <c r="Y1205" s="603"/>
      <c r="Z1205" s="608">
        <v>45193</v>
      </c>
      <c r="AA1205" s="603" t="s">
        <v>1958</v>
      </c>
      <c r="AB1205" s="606"/>
      <c r="AC1205" s="677"/>
      <c r="AD1205" s="603"/>
      <c r="AE1205" s="603"/>
      <c r="AF1205" s="603" t="s">
        <v>399</v>
      </c>
      <c r="AG1205" s="603" t="s">
        <v>491</v>
      </c>
      <c r="AH1205" s="736" t="s">
        <v>4033</v>
      </c>
      <c r="AI1205" s="600" t="str">
        <f>IFERROR(VLOOKUP(cppm_pr[[#This Row],[Order Number]],SPHERE!C:CC,39,0),"")</f>
        <v/>
      </c>
      <c r="AJ1205" s="600" t="str">
        <f>IFERROR(VLOOKUP(cppm_pr[[#This Row],[Order Number]],'DC TM ONE'!B:CN,42,0),"")</f>
        <v/>
      </c>
      <c r="AK1205" s="736"/>
      <c r="AL1205" s="693"/>
      <c r="AM1205" s="603" t="s">
        <v>9583</v>
      </c>
      <c r="AN1205" s="603"/>
      <c r="AO1205" s="737"/>
      <c r="AP1205" s="603"/>
      <c r="AQ1205" s="738"/>
      <c r="AR1205" s="769">
        <v>3400038758</v>
      </c>
      <c r="AS1205" s="603" t="s">
        <v>4039</v>
      </c>
      <c r="AT1205" s="610"/>
      <c r="AU1205" s="603"/>
      <c r="AV1205" s="603" t="s">
        <v>4036</v>
      </c>
      <c r="AW1205" s="603" t="s">
        <v>4037</v>
      </c>
      <c r="AX1205" s="603" t="s">
        <v>4038</v>
      </c>
      <c r="AY1205" s="603" t="s">
        <v>1554</v>
      </c>
      <c r="AZ1205" s="603" t="s">
        <v>4039</v>
      </c>
      <c r="BA1205" s="603" t="s">
        <v>4040</v>
      </c>
      <c r="BB1205" s="603">
        <v>3400038758</v>
      </c>
      <c r="BC1205" s="603" t="s">
        <v>4041</v>
      </c>
      <c r="BD1205" s="603">
        <v>3400038600</v>
      </c>
      <c r="BE1205" s="603" t="s">
        <v>4042</v>
      </c>
      <c r="BF1205" s="603" t="s">
        <v>4043</v>
      </c>
      <c r="BG1205" s="603"/>
      <c r="BH1205" s="603"/>
    </row>
    <row r="1206" spans="1:60" ht="12" customHeight="1">
      <c r="A1206" s="589">
        <v>1203</v>
      </c>
      <c r="B1206" s="589" t="s">
        <v>71</v>
      </c>
      <c r="C1206" s="590" t="s">
        <v>239</v>
      </c>
      <c r="D1206" s="591"/>
      <c r="E1206" s="589" t="s">
        <v>6717</v>
      </c>
      <c r="F1206" s="592" t="s">
        <v>10749</v>
      </c>
      <c r="G1206" s="592" t="s">
        <v>10750</v>
      </c>
      <c r="H1206" s="592" t="s">
        <v>10751</v>
      </c>
      <c r="I1206" s="589" t="s">
        <v>6717</v>
      </c>
      <c r="J1206" s="589"/>
      <c r="K1206" s="593"/>
      <c r="L1206" s="595" t="s">
        <v>55</v>
      </c>
      <c r="M1206" s="985"/>
      <c r="N1206" s="972"/>
      <c r="O1206" s="592"/>
      <c r="P1206" s="655"/>
      <c r="Q1206" s="655"/>
      <c r="R1206" s="589">
        <f t="shared" si="18"/>
        <v>0</v>
      </c>
      <c r="S1206" s="589"/>
      <c r="T1206" s="596" t="str">
        <f>VLOOKUP(cppm_pr[[#This Row],[Status]],'All Link_LOV'!$I$32:$K$72,2,0)</f>
        <v>Insufficient Budget</v>
      </c>
      <c r="U1206" s="596" t="s">
        <v>22</v>
      </c>
      <c r="V1206" s="592">
        <v>667</v>
      </c>
      <c r="W1206" s="596"/>
      <c r="X1206" s="592"/>
      <c r="Y1206" s="592"/>
      <c r="Z1206" s="597">
        <v>45193</v>
      </c>
      <c r="AA1206" s="592" t="s">
        <v>6718</v>
      </c>
      <c r="AB1206" s="595">
        <v>4074</v>
      </c>
      <c r="AC1206" s="677">
        <v>5533.59</v>
      </c>
      <c r="AD1206" s="592" t="s">
        <v>6059</v>
      </c>
      <c r="AE1206" s="592"/>
      <c r="AF1206" s="592" t="s">
        <v>6071</v>
      </c>
      <c r="AG1206" s="592" t="s">
        <v>491</v>
      </c>
      <c r="AH1206" s="736" t="s">
        <v>10752</v>
      </c>
      <c r="AI1206" s="600" t="str">
        <f>IFERROR(VLOOKUP(cppm_pr[[#This Row],[Order Number]],SPHERE!C:CC,39,0),"")</f>
        <v/>
      </c>
      <c r="AJ1206" s="600" t="str">
        <f>IFERROR(VLOOKUP(cppm_pr[[#This Row],[Order Number]],'DC TM ONE'!B:CN,42,0),"")</f>
        <v/>
      </c>
      <c r="AK1206" s="736"/>
      <c r="AL1206" s="693">
        <v>45153</v>
      </c>
      <c r="AM1206" s="592" t="s">
        <v>6720</v>
      </c>
      <c r="AN1206" s="592" t="s">
        <v>4928</v>
      </c>
      <c r="AO1206" s="737"/>
      <c r="AP1206" s="592"/>
      <c r="AQ1206" s="735"/>
      <c r="AR1206" s="612">
        <v>3400038960</v>
      </c>
      <c r="AS1206" s="592"/>
      <c r="AT1206" s="598"/>
      <c r="AU1206" s="592"/>
      <c r="AV1206" s="592"/>
      <c r="AW1206" s="592"/>
      <c r="AX1206" s="592"/>
      <c r="AY1206" s="592"/>
      <c r="AZ1206" s="592"/>
      <c r="BA1206" s="592"/>
      <c r="BB1206" s="592"/>
      <c r="BC1206" s="592"/>
      <c r="BD1206" s="592"/>
      <c r="BE1206" s="592"/>
      <c r="BF1206" s="592"/>
      <c r="BG1206" s="592"/>
      <c r="BH1206" s="592"/>
    </row>
    <row r="1207" spans="1:60" ht="12" customHeight="1">
      <c r="A1207" s="600">
        <v>1204</v>
      </c>
      <c r="B1207" s="600" t="s">
        <v>5997</v>
      </c>
      <c r="C1207" s="601" t="s">
        <v>267</v>
      </c>
      <c r="D1207" s="602">
        <v>45194</v>
      </c>
      <c r="E1207" s="600" t="s">
        <v>6058</v>
      </c>
      <c r="F1207" s="603" t="s">
        <v>8988</v>
      </c>
      <c r="G1207" s="603" t="s">
        <v>8989</v>
      </c>
      <c r="H1207" s="603" t="s">
        <v>8990</v>
      </c>
      <c r="I1207" s="603" t="s">
        <v>8991</v>
      </c>
      <c r="J1207" s="600"/>
      <c r="K1207" s="611"/>
      <c r="L1207" s="606" t="s">
        <v>1264</v>
      </c>
      <c r="M1207" s="986"/>
      <c r="N1207" s="972"/>
      <c r="O1207" s="603"/>
      <c r="P1207" s="605"/>
      <c r="Q1207" s="605"/>
      <c r="R1207" s="603">
        <f t="shared" si="18"/>
        <v>0</v>
      </c>
      <c r="S1207" s="603"/>
      <c r="T1207" s="607" t="str">
        <f>VLOOKUP(cppm_pr[[#This Row],[Status]],'All Link_LOV'!$I$32:$K$72,2,0)</f>
        <v>PO Issued</v>
      </c>
      <c r="U1207" s="607" t="s">
        <v>22</v>
      </c>
      <c r="V1207" s="603">
        <v>668</v>
      </c>
      <c r="W1207" s="607"/>
      <c r="X1207" s="603"/>
      <c r="Y1207" s="603"/>
      <c r="Z1207" s="608">
        <v>45193</v>
      </c>
      <c r="AA1207" s="603" t="s">
        <v>7655</v>
      </c>
      <c r="AB1207" s="606">
        <v>2545</v>
      </c>
      <c r="AC1207" s="677">
        <v>2094</v>
      </c>
      <c r="AD1207" s="603" t="s">
        <v>6148</v>
      </c>
      <c r="AE1207" s="603" t="s">
        <v>10753</v>
      </c>
      <c r="AF1207" s="603" t="s">
        <v>397</v>
      </c>
      <c r="AG1207" s="603" t="s">
        <v>492</v>
      </c>
      <c r="AH1207" s="612" t="s">
        <v>8995</v>
      </c>
      <c r="AI1207" s="600" t="str">
        <f>IFERROR(VLOOKUP(cppm_pr[[#This Row],[Order Number]],SPHERE!C:CC,39,0),"")</f>
        <v/>
      </c>
      <c r="AJ1207" s="600" t="str">
        <f>IFERROR(VLOOKUP(cppm_pr[[#This Row],[Order Number]],'DC TM ONE'!B:CN,42,0),"")</f>
        <v/>
      </c>
      <c r="AK1207" s="612"/>
      <c r="AL1207" s="693">
        <v>45078</v>
      </c>
      <c r="AM1207" s="603" t="s">
        <v>10754</v>
      </c>
      <c r="AN1207" s="603" t="s">
        <v>4928</v>
      </c>
      <c r="AO1207" s="737"/>
      <c r="AP1207" s="603"/>
      <c r="AQ1207" s="738"/>
      <c r="AR1207" s="769">
        <v>3400038718</v>
      </c>
      <c r="AS1207" s="603"/>
      <c r="AT1207" s="610" t="s">
        <v>10755</v>
      </c>
      <c r="AU1207" s="603"/>
      <c r="AV1207" s="603"/>
      <c r="AW1207" s="603"/>
      <c r="AX1207" s="603"/>
      <c r="AY1207" s="603"/>
      <c r="AZ1207" s="603"/>
      <c r="BA1207" s="603"/>
      <c r="BB1207" s="603"/>
      <c r="BC1207" s="603"/>
      <c r="BD1207" s="603"/>
      <c r="BE1207" s="603"/>
      <c r="BF1207" s="603"/>
      <c r="BG1207" s="603"/>
      <c r="BH1207" s="603"/>
    </row>
    <row r="1208" spans="1:60" ht="12" customHeight="1">
      <c r="A1208" s="589">
        <v>1205</v>
      </c>
      <c r="B1208" s="589"/>
      <c r="C1208" s="590" t="s">
        <v>254</v>
      </c>
      <c r="D1208" s="591"/>
      <c r="E1208" s="589" t="s">
        <v>6058</v>
      </c>
      <c r="F1208" s="592" t="s">
        <v>8988</v>
      </c>
      <c r="G1208" s="592" t="s">
        <v>8989</v>
      </c>
      <c r="H1208" s="592" t="s">
        <v>8990</v>
      </c>
      <c r="I1208" s="592" t="s">
        <v>8991</v>
      </c>
      <c r="J1208" s="589"/>
      <c r="K1208" s="593"/>
      <c r="L1208" s="595" t="s">
        <v>1264</v>
      </c>
      <c r="M1208" s="985"/>
      <c r="N1208" s="972"/>
      <c r="O1208" s="592"/>
      <c r="P1208" s="594"/>
      <c r="Q1208" s="594"/>
      <c r="R1208" s="592">
        <f t="shared" si="18"/>
        <v>0</v>
      </c>
      <c r="S1208" s="592"/>
      <c r="T1208" s="596" t="str">
        <f>VLOOKUP(cppm_pr[[#This Row],[Status]],'All Link_LOV'!$I$32:$K$72,2,0)</f>
        <v>PO Issued</v>
      </c>
      <c r="U1208" s="596" t="s">
        <v>22</v>
      </c>
      <c r="V1208" s="592">
        <v>669</v>
      </c>
      <c r="W1208" s="596"/>
      <c r="X1208" s="592"/>
      <c r="Y1208" s="592"/>
      <c r="Z1208" s="597">
        <v>45193</v>
      </c>
      <c r="AA1208" s="592" t="s">
        <v>7655</v>
      </c>
      <c r="AB1208" s="595">
        <v>2545</v>
      </c>
      <c r="AC1208" s="677">
        <v>289.2</v>
      </c>
      <c r="AD1208" s="592" t="s">
        <v>6148</v>
      </c>
      <c r="AE1208" s="592" t="s">
        <v>10756</v>
      </c>
      <c r="AF1208" s="592" t="s">
        <v>397</v>
      </c>
      <c r="AG1208" s="592" t="s">
        <v>492</v>
      </c>
      <c r="AH1208" s="612" t="s">
        <v>8995</v>
      </c>
      <c r="AI1208" s="600" t="str">
        <f>IFERROR(VLOOKUP(cppm_pr[[#This Row],[Order Number]],SPHERE!C:CC,39,0),"")</f>
        <v/>
      </c>
      <c r="AJ1208" s="600" t="str">
        <f>IFERROR(VLOOKUP(cppm_pr[[#This Row],[Order Number]],'DC TM ONE'!B:CN,42,0),"")</f>
        <v/>
      </c>
      <c r="AK1208" s="612"/>
      <c r="AL1208" s="693">
        <v>45053</v>
      </c>
      <c r="AM1208" s="592" t="s">
        <v>8996</v>
      </c>
      <c r="AN1208" s="592" t="s">
        <v>4928</v>
      </c>
      <c r="AO1208" s="737"/>
      <c r="AP1208" s="592"/>
      <c r="AQ1208" s="735"/>
      <c r="AR1208" s="612">
        <v>3400038718</v>
      </c>
      <c r="AS1208" s="592"/>
      <c r="AT1208" s="598" t="s">
        <v>10757</v>
      </c>
      <c r="AU1208" s="592"/>
      <c r="AV1208" s="592"/>
      <c r="AW1208" s="592"/>
      <c r="AX1208" s="592"/>
      <c r="AY1208" s="592"/>
      <c r="AZ1208" s="592"/>
      <c r="BA1208" s="592"/>
      <c r="BB1208" s="592"/>
      <c r="BC1208" s="592"/>
      <c r="BD1208" s="592"/>
      <c r="BE1208" s="592"/>
      <c r="BF1208" s="592"/>
      <c r="BG1208" s="592"/>
      <c r="BH1208" s="592"/>
    </row>
    <row r="1209" spans="1:60" ht="12" customHeight="1">
      <c r="A1209" s="600">
        <v>1206</v>
      </c>
      <c r="B1209" s="600"/>
      <c r="C1209" s="601" t="s">
        <v>254</v>
      </c>
      <c r="D1209" s="602"/>
      <c r="E1209" s="600" t="s">
        <v>6058</v>
      </c>
      <c r="F1209" s="603" t="s">
        <v>8988</v>
      </c>
      <c r="G1209" s="603" t="s">
        <v>8989</v>
      </c>
      <c r="H1209" s="603" t="s">
        <v>8990</v>
      </c>
      <c r="I1209" s="603" t="s">
        <v>8991</v>
      </c>
      <c r="J1209" s="600"/>
      <c r="K1209" s="611"/>
      <c r="L1209" s="606" t="s">
        <v>1264</v>
      </c>
      <c r="M1209" s="986"/>
      <c r="N1209" s="972"/>
      <c r="O1209" s="603"/>
      <c r="P1209" s="605"/>
      <c r="Q1209" s="605"/>
      <c r="R1209" s="603">
        <f t="shared" si="18"/>
        <v>0</v>
      </c>
      <c r="S1209" s="603"/>
      <c r="T1209" s="607" t="str">
        <f>VLOOKUP(cppm_pr[[#This Row],[Status]],'All Link_LOV'!$I$32:$K$72,2,0)</f>
        <v>PO Issued</v>
      </c>
      <c r="U1209" s="607" t="s">
        <v>22</v>
      </c>
      <c r="V1209" s="603">
        <v>670</v>
      </c>
      <c r="W1209" s="607"/>
      <c r="X1209" s="603"/>
      <c r="Y1209" s="603"/>
      <c r="Z1209" s="608">
        <v>45193</v>
      </c>
      <c r="AA1209" s="603" t="s">
        <v>7655</v>
      </c>
      <c r="AB1209" s="606">
        <v>2545</v>
      </c>
      <c r="AC1209" s="677">
        <v>482</v>
      </c>
      <c r="AD1209" s="603" t="s">
        <v>6148</v>
      </c>
      <c r="AE1209" s="603" t="s">
        <v>10758</v>
      </c>
      <c r="AF1209" s="603" t="s">
        <v>397</v>
      </c>
      <c r="AG1209" s="603" t="s">
        <v>492</v>
      </c>
      <c r="AH1209" s="612" t="s">
        <v>8995</v>
      </c>
      <c r="AI1209" s="600" t="str">
        <f>IFERROR(VLOOKUP(cppm_pr[[#This Row],[Order Number]],SPHERE!C:CC,39,0),"")</f>
        <v/>
      </c>
      <c r="AJ1209" s="600" t="str">
        <f>IFERROR(VLOOKUP(cppm_pr[[#This Row],[Order Number]],'DC TM ONE'!B:CN,42,0),"")</f>
        <v/>
      </c>
      <c r="AK1209" s="612"/>
      <c r="AL1209" s="693">
        <v>45048</v>
      </c>
      <c r="AM1209" s="603" t="s">
        <v>8996</v>
      </c>
      <c r="AN1209" s="603" t="s">
        <v>4928</v>
      </c>
      <c r="AO1209" s="737"/>
      <c r="AP1209" s="603"/>
      <c r="AQ1209" s="738"/>
      <c r="AR1209" s="769">
        <v>3400038718</v>
      </c>
      <c r="AS1209" s="603"/>
      <c r="AT1209" s="610" t="s">
        <v>10759</v>
      </c>
      <c r="AU1209" s="603"/>
      <c r="AV1209" s="603"/>
      <c r="AW1209" s="603"/>
      <c r="AX1209" s="603"/>
      <c r="AY1209" s="603"/>
      <c r="AZ1209" s="603"/>
      <c r="BA1209" s="603"/>
      <c r="BB1209" s="603"/>
      <c r="BC1209" s="603"/>
      <c r="BD1209" s="603"/>
      <c r="BE1209" s="603"/>
      <c r="BF1209" s="603"/>
      <c r="BG1209" s="603"/>
      <c r="BH1209" s="603"/>
    </row>
    <row r="1210" spans="1:60" ht="12" customHeight="1">
      <c r="A1210" s="589">
        <v>1207</v>
      </c>
      <c r="B1210" s="589"/>
      <c r="C1210" s="590" t="s">
        <v>269</v>
      </c>
      <c r="D1210" s="591"/>
      <c r="E1210" s="589" t="s">
        <v>6058</v>
      </c>
      <c r="F1210" s="592" t="s">
        <v>9864</v>
      </c>
      <c r="G1210" s="592" t="s">
        <v>9865</v>
      </c>
      <c r="H1210" s="592" t="s">
        <v>9866</v>
      </c>
      <c r="I1210" s="592" t="s">
        <v>9867</v>
      </c>
      <c r="J1210" s="589"/>
      <c r="K1210" s="593"/>
      <c r="L1210" s="595" t="s">
        <v>1264</v>
      </c>
      <c r="M1210" s="985"/>
      <c r="N1210" s="972"/>
      <c r="O1210" s="592"/>
      <c r="P1210" s="594"/>
      <c r="Q1210" s="594"/>
      <c r="R1210" s="592">
        <f t="shared" si="18"/>
        <v>0</v>
      </c>
      <c r="S1210" s="592"/>
      <c r="T1210" s="596" t="str">
        <f>VLOOKUP(cppm_pr[[#This Row],[Status]],'All Link_LOV'!$I$32:$K$72,2,0)</f>
        <v>Insufficient Budget</v>
      </c>
      <c r="U1210" s="596" t="s">
        <v>22</v>
      </c>
      <c r="V1210" s="592">
        <v>671</v>
      </c>
      <c r="W1210" s="596"/>
      <c r="X1210" s="592"/>
      <c r="Y1210" s="592"/>
      <c r="Z1210" s="597">
        <v>45193</v>
      </c>
      <c r="AA1210" s="592" t="s">
        <v>7655</v>
      </c>
      <c r="AB1210" s="595">
        <v>20544</v>
      </c>
      <c r="AC1210" s="677">
        <v>12720</v>
      </c>
      <c r="AD1210" s="592" t="s">
        <v>6059</v>
      </c>
      <c r="AE1210" s="592"/>
      <c r="AF1210" s="592" t="s">
        <v>397</v>
      </c>
      <c r="AG1210" s="592" t="s">
        <v>501</v>
      </c>
      <c r="AH1210" s="612" t="s">
        <v>9868</v>
      </c>
      <c r="AI1210" s="600" t="str">
        <f>IFERROR(VLOOKUP(cppm_pr[[#This Row],[Order Number]],SPHERE!C:CC,39,0),"")</f>
        <v/>
      </c>
      <c r="AJ1210" s="600" t="str">
        <f>IFERROR(VLOOKUP(cppm_pr[[#This Row],[Order Number]],'DC TM ONE'!B:CN,42,0),"")</f>
        <v/>
      </c>
      <c r="AK1210" s="612"/>
      <c r="AL1210" s="693">
        <v>45097</v>
      </c>
      <c r="AM1210" s="592" t="s">
        <v>10760</v>
      </c>
      <c r="AN1210" s="592" t="s">
        <v>4928</v>
      </c>
      <c r="AO1210" s="737"/>
      <c r="AP1210" s="592"/>
      <c r="AQ1210" s="735"/>
      <c r="AR1210" s="612">
        <v>3400039849</v>
      </c>
      <c r="AS1210" s="592"/>
      <c r="AT1210" s="598"/>
      <c r="AU1210" s="592"/>
      <c r="AV1210" s="592"/>
      <c r="AW1210" s="592"/>
      <c r="AX1210" s="592"/>
      <c r="AY1210" s="592"/>
      <c r="AZ1210" s="592"/>
      <c r="BA1210" s="592"/>
      <c r="BB1210" s="592"/>
      <c r="BC1210" s="592"/>
      <c r="BD1210" s="592"/>
      <c r="BE1210" s="592"/>
      <c r="BF1210" s="592"/>
      <c r="BG1210" s="592"/>
      <c r="BH1210" s="592"/>
    </row>
    <row r="1211" spans="1:60" ht="12" customHeight="1">
      <c r="A1211" s="600">
        <v>1208</v>
      </c>
      <c r="B1211" s="600" t="s">
        <v>82</v>
      </c>
      <c r="C1211" s="601" t="s">
        <v>267</v>
      </c>
      <c r="D1211" s="602"/>
      <c r="E1211" s="600" t="s">
        <v>10761</v>
      </c>
      <c r="F1211" s="603" t="s">
        <v>10762</v>
      </c>
      <c r="G1211" s="603" t="s">
        <v>10763</v>
      </c>
      <c r="H1211" s="603" t="s">
        <v>10764</v>
      </c>
      <c r="I1211" s="603" t="s">
        <v>10765</v>
      </c>
      <c r="J1211" s="600"/>
      <c r="K1211" s="611"/>
      <c r="L1211" s="606" t="s">
        <v>908</v>
      </c>
      <c r="M1211" s="986"/>
      <c r="N1211" s="972"/>
      <c r="O1211" s="603"/>
      <c r="P1211" s="605"/>
      <c r="Q1211" s="605"/>
      <c r="R1211" s="603">
        <f t="shared" si="18"/>
        <v>0</v>
      </c>
      <c r="S1211" s="603"/>
      <c r="T1211" s="607" t="str">
        <f>VLOOKUP(cppm_pr[[#This Row],[Status]],'All Link_LOV'!$I$32:$K$72,2,0)</f>
        <v>PO Issued</v>
      </c>
      <c r="U1211" s="607" t="s">
        <v>22</v>
      </c>
      <c r="V1211" s="603">
        <v>672</v>
      </c>
      <c r="W1211" s="607"/>
      <c r="X1211" s="603"/>
      <c r="Y1211" s="603"/>
      <c r="Z1211" s="608">
        <v>45193</v>
      </c>
      <c r="AA1211" s="603" t="s">
        <v>2155</v>
      </c>
      <c r="AB1211" s="606">
        <v>12703</v>
      </c>
      <c r="AC1211" s="677">
        <v>12611.74</v>
      </c>
      <c r="AD1211" s="603" t="s">
        <v>6148</v>
      </c>
      <c r="AE1211" s="603" t="s">
        <v>10766</v>
      </c>
      <c r="AF1211" s="603" t="s">
        <v>6164</v>
      </c>
      <c r="AG1211" s="603" t="s">
        <v>492</v>
      </c>
      <c r="AH1211" s="736" t="s">
        <v>10767</v>
      </c>
      <c r="AI1211" s="600" t="str">
        <f>IFERROR(VLOOKUP(cppm_pr[[#This Row],[Order Number]],SPHERE!C:CC,39,0),"")</f>
        <v/>
      </c>
      <c r="AJ1211" s="600" t="str">
        <f>IFERROR(VLOOKUP(cppm_pr[[#This Row],[Order Number]],'DC TM ONE'!B:CN,42,0),"")</f>
        <v/>
      </c>
      <c r="AK1211" s="736"/>
      <c r="AL1211" s="693">
        <v>45196</v>
      </c>
      <c r="AM1211" s="603" t="s">
        <v>6228</v>
      </c>
      <c r="AN1211" s="603" t="s">
        <v>4928</v>
      </c>
      <c r="AO1211" s="737"/>
      <c r="AP1211" s="603"/>
      <c r="AQ1211" s="738"/>
      <c r="AR1211" s="769">
        <v>3400038882</v>
      </c>
      <c r="AS1211" s="603"/>
      <c r="AT1211" s="610" t="s">
        <v>10768</v>
      </c>
      <c r="AU1211" s="603"/>
      <c r="AV1211" s="603"/>
      <c r="AW1211" s="603"/>
      <c r="AX1211" s="603"/>
      <c r="AY1211" s="603"/>
      <c r="AZ1211" s="603"/>
      <c r="BA1211" s="603"/>
      <c r="BB1211" s="603"/>
      <c r="BC1211" s="603"/>
      <c r="BD1211" s="603"/>
      <c r="BE1211" s="603"/>
      <c r="BF1211" s="603"/>
      <c r="BG1211" s="603"/>
      <c r="BH1211" s="603"/>
    </row>
    <row r="1212" spans="1:60" ht="12" customHeight="1">
      <c r="A1212" s="589">
        <v>1209</v>
      </c>
      <c r="B1212" s="589" t="s">
        <v>77</v>
      </c>
      <c r="C1212" s="590" t="s">
        <v>260</v>
      </c>
      <c r="D1212" s="591"/>
      <c r="E1212" s="589" t="s">
        <v>10769</v>
      </c>
      <c r="F1212" s="592" t="s">
        <v>4047</v>
      </c>
      <c r="G1212" s="592" t="s">
        <v>4046</v>
      </c>
      <c r="H1212" s="592" t="s">
        <v>4044</v>
      </c>
      <c r="I1212" s="770" t="s">
        <v>10770</v>
      </c>
      <c r="J1212" s="589"/>
      <c r="K1212" s="593"/>
      <c r="L1212" s="595" t="s">
        <v>1691</v>
      </c>
      <c r="M1212" s="985"/>
      <c r="N1212" s="972"/>
      <c r="O1212" s="592"/>
      <c r="P1212" s="771"/>
      <c r="Q1212" s="771"/>
      <c r="R1212" s="770">
        <f t="shared" si="18"/>
        <v>0</v>
      </c>
      <c r="S1212" s="770"/>
      <c r="T1212" s="596" t="str">
        <f>VLOOKUP(cppm_pr[[#This Row],[Status]],'All Link_LOV'!$I$32:$K$72,2,0)</f>
        <v>PR Creation</v>
      </c>
      <c r="U1212" s="596" t="s">
        <v>105</v>
      </c>
      <c r="V1212" s="592">
        <v>673</v>
      </c>
      <c r="W1212" s="596"/>
      <c r="X1212" s="592"/>
      <c r="Y1212" s="592"/>
      <c r="Z1212" s="597">
        <v>45193</v>
      </c>
      <c r="AA1212" s="592" t="s">
        <v>1686</v>
      </c>
      <c r="AB1212" s="595"/>
      <c r="AC1212" s="677"/>
      <c r="AD1212" s="592"/>
      <c r="AE1212" s="592"/>
      <c r="AF1212" s="592" t="s">
        <v>398</v>
      </c>
      <c r="AG1212" s="592" t="s">
        <v>491</v>
      </c>
      <c r="AH1212" s="612" t="s">
        <v>4045</v>
      </c>
      <c r="AI1212" s="600" t="str">
        <f>IFERROR(VLOOKUP(cppm_pr[[#This Row],[Order Number]],SPHERE!C:CC,39,0),"")</f>
        <v/>
      </c>
      <c r="AJ1212" s="600" t="str">
        <f>IFERROR(VLOOKUP(cppm_pr[[#This Row],[Order Number]],'DC TM ONE'!B:CN,42,0),"")</f>
        <v/>
      </c>
      <c r="AK1212" s="612"/>
      <c r="AL1212" s="693"/>
      <c r="AM1212" s="592" t="s">
        <v>6448</v>
      </c>
      <c r="AN1212" s="592"/>
      <c r="AO1212" s="737"/>
      <c r="AP1212" s="592"/>
      <c r="AQ1212" s="735"/>
      <c r="AR1212" s="612">
        <v>3400038799</v>
      </c>
      <c r="AS1212" s="592" t="s">
        <v>3816</v>
      </c>
      <c r="AT1212" s="598"/>
      <c r="AU1212" s="592"/>
      <c r="AV1212" s="592" t="s">
        <v>4048</v>
      </c>
      <c r="AW1212" s="592" t="s">
        <v>4049</v>
      </c>
      <c r="AX1212" s="592" t="s">
        <v>4050</v>
      </c>
      <c r="AY1212" s="592" t="s">
        <v>1554</v>
      </c>
      <c r="AZ1212" s="592" t="s">
        <v>3816</v>
      </c>
      <c r="BA1212" s="592" t="s">
        <v>4051</v>
      </c>
      <c r="BB1212" s="592">
        <v>3400038799</v>
      </c>
      <c r="BC1212" s="592" t="s">
        <v>2077</v>
      </c>
      <c r="BD1212" s="592" t="s">
        <v>2077</v>
      </c>
      <c r="BE1212" s="592" t="s">
        <v>2077</v>
      </c>
      <c r="BF1212" s="592" t="s">
        <v>2077</v>
      </c>
      <c r="BG1212" s="592"/>
      <c r="BH1212" s="592"/>
    </row>
    <row r="1213" spans="1:60" ht="12" customHeight="1">
      <c r="A1213" s="600">
        <v>1210</v>
      </c>
      <c r="B1213" s="600" t="s">
        <v>457</v>
      </c>
      <c r="C1213" s="601" t="s">
        <v>241</v>
      </c>
      <c r="D1213" s="602"/>
      <c r="E1213" s="600" t="s">
        <v>10771</v>
      </c>
      <c r="F1213" s="603" t="s">
        <v>4055</v>
      </c>
      <c r="G1213" s="603" t="s">
        <v>4054</v>
      </c>
      <c r="H1213" s="603" t="s">
        <v>4052</v>
      </c>
      <c r="I1213" s="603" t="s">
        <v>10772</v>
      </c>
      <c r="J1213" s="600"/>
      <c r="K1213" s="611"/>
      <c r="L1213" s="606" t="s">
        <v>1701</v>
      </c>
      <c r="M1213" s="986"/>
      <c r="N1213" s="972"/>
      <c r="O1213" s="603"/>
      <c r="P1213" s="605"/>
      <c r="Q1213" s="605"/>
      <c r="R1213" s="603">
        <f t="shared" si="18"/>
        <v>0</v>
      </c>
      <c r="S1213" s="603"/>
      <c r="T1213" s="607" t="str">
        <f>VLOOKUP(cppm_pr[[#This Row],[Status]],'All Link_LOV'!$I$32:$K$72,2,0)</f>
        <v>Pending Budget</v>
      </c>
      <c r="U1213" s="607" t="s">
        <v>105</v>
      </c>
      <c r="V1213" s="603">
        <v>674</v>
      </c>
      <c r="W1213" s="607"/>
      <c r="X1213" s="603"/>
      <c r="Y1213" s="603"/>
      <c r="Z1213" s="608">
        <v>45193</v>
      </c>
      <c r="AA1213" s="603" t="s">
        <v>1696</v>
      </c>
      <c r="AB1213" s="606"/>
      <c r="AC1213" s="677"/>
      <c r="AD1213" s="603"/>
      <c r="AE1213" s="603"/>
      <c r="AF1213" s="603" t="s">
        <v>399</v>
      </c>
      <c r="AG1213" s="603" t="s">
        <v>491</v>
      </c>
      <c r="AH1213" s="612" t="s">
        <v>4053</v>
      </c>
      <c r="AI1213" s="600" t="str">
        <f>IFERROR(VLOOKUP(cppm_pr[[#This Row],[Order Number]],SPHERE!C:CC,39,0),"")</f>
        <v/>
      </c>
      <c r="AJ1213" s="600" t="str">
        <f>IFERROR(VLOOKUP(cppm_pr[[#This Row],[Order Number]],'DC TM ONE'!B:CN,42,0),"")</f>
        <v/>
      </c>
      <c r="AK1213" s="612"/>
      <c r="AL1213" s="693"/>
      <c r="AM1213" s="603" t="s">
        <v>7316</v>
      </c>
      <c r="AN1213" s="603"/>
      <c r="AO1213" s="737"/>
      <c r="AP1213" s="603"/>
      <c r="AQ1213" s="738"/>
      <c r="AR1213" s="769">
        <v>3400038562</v>
      </c>
      <c r="AS1213" s="603" t="s">
        <v>4057</v>
      </c>
      <c r="AT1213" s="610"/>
      <c r="AU1213" s="603"/>
      <c r="AV1213" s="603" t="s">
        <v>3959</v>
      </c>
      <c r="AW1213" s="603" t="s">
        <v>3960</v>
      </c>
      <c r="AX1213" s="603" t="s">
        <v>4056</v>
      </c>
      <c r="AY1213" s="603" t="s">
        <v>1554</v>
      </c>
      <c r="AZ1213" s="603" t="s">
        <v>4057</v>
      </c>
      <c r="BA1213" s="603" t="s">
        <v>4058</v>
      </c>
      <c r="BB1213" s="603">
        <v>3400038562</v>
      </c>
      <c r="BC1213" s="603" t="s">
        <v>4059</v>
      </c>
      <c r="BD1213" s="603">
        <v>3400041574</v>
      </c>
      <c r="BE1213" s="603" t="s">
        <v>4060</v>
      </c>
      <c r="BF1213" s="603">
        <v>3400038616</v>
      </c>
      <c r="BG1213" s="603"/>
      <c r="BH1213" s="603"/>
    </row>
    <row r="1214" spans="1:60" ht="12" customHeight="1">
      <c r="A1214" s="589">
        <v>1211</v>
      </c>
      <c r="B1214" s="589" t="s">
        <v>76</v>
      </c>
      <c r="C1214" s="590" t="s">
        <v>267</v>
      </c>
      <c r="D1214" s="591">
        <v>45179</v>
      </c>
      <c r="E1214" s="589" t="s">
        <v>10773</v>
      </c>
      <c r="F1214" s="592" t="s">
        <v>10774</v>
      </c>
      <c r="G1214" s="592" t="s">
        <v>10775</v>
      </c>
      <c r="H1214" s="592" t="s">
        <v>10776</v>
      </c>
      <c r="I1214" s="592" t="s">
        <v>10777</v>
      </c>
      <c r="J1214" s="589"/>
      <c r="K1214" s="593" t="s">
        <v>10778</v>
      </c>
      <c r="L1214" s="595" t="s">
        <v>1264</v>
      </c>
      <c r="M1214" s="985"/>
      <c r="N1214" s="972"/>
      <c r="O1214" s="592"/>
      <c r="P1214" s="594"/>
      <c r="Q1214" s="594"/>
      <c r="R1214" s="592">
        <f t="shared" si="18"/>
        <v>0</v>
      </c>
      <c r="S1214" s="592"/>
      <c r="T1214" s="596" t="str">
        <f>VLOOKUP(cppm_pr[[#This Row],[Status]],'All Link_LOV'!$I$32:$K$72,2,0)</f>
        <v>PO Issued</v>
      </c>
      <c r="U1214" s="596" t="s">
        <v>22</v>
      </c>
      <c r="V1214" s="592">
        <v>675</v>
      </c>
      <c r="W1214" s="596"/>
      <c r="X1214" s="592"/>
      <c r="Y1214" s="592"/>
      <c r="Z1214" s="597">
        <v>45194</v>
      </c>
      <c r="AA1214" s="592" t="s">
        <v>6216</v>
      </c>
      <c r="AB1214" s="595">
        <v>6032</v>
      </c>
      <c r="AC1214" s="677">
        <v>1124.3499999999999</v>
      </c>
      <c r="AD1214" s="592" t="s">
        <v>6148</v>
      </c>
      <c r="AE1214" s="592" t="s">
        <v>10779</v>
      </c>
      <c r="AF1214" s="592" t="s">
        <v>397</v>
      </c>
      <c r="AG1214" s="592" t="s">
        <v>493</v>
      </c>
      <c r="AH1214" s="612" t="s">
        <v>10780</v>
      </c>
      <c r="AI1214" s="600" t="str">
        <f>IFERROR(VLOOKUP(cppm_pr[[#This Row],[Order Number]],SPHERE!C:CC,39,0),"")</f>
        <v/>
      </c>
      <c r="AJ1214" s="600" t="str">
        <f>IFERROR(VLOOKUP(cppm_pr[[#This Row],[Order Number]],'DC TM ONE'!B:CN,42,0),"")</f>
        <v/>
      </c>
      <c r="AK1214" s="612"/>
      <c r="AL1214" s="693">
        <v>45016</v>
      </c>
      <c r="AM1214" s="592" t="s">
        <v>7025</v>
      </c>
      <c r="AN1214" s="592" t="s">
        <v>4928</v>
      </c>
      <c r="AO1214" s="737"/>
      <c r="AP1214" s="592"/>
      <c r="AQ1214" s="735"/>
      <c r="AR1214" s="612">
        <v>3400038490</v>
      </c>
      <c r="AS1214" s="592"/>
      <c r="AT1214" s="598" t="s">
        <v>10781</v>
      </c>
      <c r="AU1214" s="592"/>
      <c r="AV1214" s="592"/>
      <c r="AW1214" s="592"/>
      <c r="AX1214" s="592"/>
      <c r="AY1214" s="592"/>
      <c r="AZ1214" s="592"/>
      <c r="BA1214" s="592"/>
      <c r="BB1214" s="592"/>
      <c r="BC1214" s="592"/>
      <c r="BD1214" s="592"/>
      <c r="BE1214" s="592"/>
      <c r="BF1214" s="592"/>
      <c r="BG1214" s="592"/>
      <c r="BH1214" s="592"/>
    </row>
    <row r="1215" spans="1:60" ht="12" customHeight="1">
      <c r="A1215" s="600">
        <v>1212</v>
      </c>
      <c r="B1215" s="600" t="s">
        <v>72</v>
      </c>
      <c r="C1215" s="601" t="s">
        <v>267</v>
      </c>
      <c r="D1215" s="602">
        <v>45198</v>
      </c>
      <c r="E1215" s="600" t="s">
        <v>10782</v>
      </c>
      <c r="F1215" s="603" t="s">
        <v>3762</v>
      </c>
      <c r="G1215" s="603" t="s">
        <v>3761</v>
      </c>
      <c r="H1215" s="603" t="s">
        <v>3759</v>
      </c>
      <c r="I1215" s="603" t="s">
        <v>3758</v>
      </c>
      <c r="J1215" s="600"/>
      <c r="K1215" s="611"/>
      <c r="L1215" s="606" t="s">
        <v>52</v>
      </c>
      <c r="M1215" s="986"/>
      <c r="N1215" s="1060"/>
      <c r="O1215" s="603"/>
      <c r="P1215" s="605"/>
      <c r="Q1215" s="605"/>
      <c r="R1215" s="603">
        <f t="shared" si="18"/>
        <v>0</v>
      </c>
      <c r="S1215" s="603"/>
      <c r="T1215" s="607" t="str">
        <f>VLOOKUP(cppm_pr[[#This Row],[Status]],'All Link_LOV'!$I$32:$K$72,2,0)</f>
        <v>PO Issued</v>
      </c>
      <c r="U1215" s="607" t="s">
        <v>22</v>
      </c>
      <c r="V1215" s="603">
        <v>676</v>
      </c>
      <c r="W1215" s="607" t="s">
        <v>6069</v>
      </c>
      <c r="X1215" s="603" t="s">
        <v>499</v>
      </c>
      <c r="Y1215" s="603"/>
      <c r="Z1215" s="608">
        <v>45194</v>
      </c>
      <c r="AA1215" s="603" t="s">
        <v>1649</v>
      </c>
      <c r="AB1215" s="606">
        <v>87278</v>
      </c>
      <c r="AC1215" s="767">
        <v>26858.78</v>
      </c>
      <c r="AD1215" s="603" t="s">
        <v>6059</v>
      </c>
      <c r="AE1215" s="603"/>
      <c r="AF1215" s="603" t="s">
        <v>6071</v>
      </c>
      <c r="AG1215" s="603" t="s">
        <v>491</v>
      </c>
      <c r="AH1215" s="769" t="s">
        <v>10783</v>
      </c>
      <c r="AI1215" s="600" t="str">
        <f>IFERROR(VLOOKUP(cppm_pr[[#This Row],[Order Number]],SPHERE!C:CC,39,0),"")</f>
        <v/>
      </c>
      <c r="AJ1215" s="600" t="str">
        <f>IFERROR(VLOOKUP(cppm_pr[[#This Row],[Order Number]],'DC TM ONE'!B:CN,42,0),"")</f>
        <v/>
      </c>
      <c r="AK1215" s="769"/>
      <c r="AL1215" s="768">
        <v>45205</v>
      </c>
      <c r="AM1215" s="603" t="s">
        <v>10784</v>
      </c>
      <c r="AN1215" s="603" t="s">
        <v>4928</v>
      </c>
      <c r="AO1215" s="179"/>
      <c r="AP1215" s="603"/>
      <c r="AQ1215" s="738"/>
      <c r="AR1215" s="769">
        <v>3400038556</v>
      </c>
      <c r="AS1215" s="603"/>
      <c r="AT1215" s="610"/>
      <c r="AU1215" s="603"/>
      <c r="AV1215" s="603"/>
      <c r="AW1215" s="603"/>
      <c r="AX1215" s="603"/>
      <c r="AY1215" s="603"/>
      <c r="AZ1215" s="603"/>
      <c r="BA1215" s="603"/>
      <c r="BB1215" s="603"/>
      <c r="BC1215" s="603"/>
      <c r="BD1215" s="603"/>
      <c r="BE1215" s="603"/>
      <c r="BF1215" s="603"/>
      <c r="BG1215" s="603"/>
      <c r="BH1215" s="603"/>
    </row>
    <row r="1216" spans="1:60" ht="12" customHeight="1">
      <c r="A1216" s="589">
        <v>1213</v>
      </c>
      <c r="B1216" s="589" t="s">
        <v>5997</v>
      </c>
      <c r="C1216" s="590" t="s">
        <v>267</v>
      </c>
      <c r="D1216" s="591">
        <v>45194</v>
      </c>
      <c r="E1216" s="589" t="s">
        <v>6058</v>
      </c>
      <c r="F1216" s="592" t="s">
        <v>10785</v>
      </c>
      <c r="G1216" s="592" t="s">
        <v>10786</v>
      </c>
      <c r="H1216" s="592" t="s">
        <v>10787</v>
      </c>
      <c r="I1216" s="592" t="s">
        <v>10788</v>
      </c>
      <c r="J1216" s="589"/>
      <c r="K1216" s="593"/>
      <c r="L1216" s="595" t="s">
        <v>1264</v>
      </c>
      <c r="M1216" s="985"/>
      <c r="N1216" s="972"/>
      <c r="O1216" s="592"/>
      <c r="P1216" s="594"/>
      <c r="Q1216" s="594"/>
      <c r="R1216" s="592">
        <f t="shared" si="18"/>
        <v>0</v>
      </c>
      <c r="S1216" s="592"/>
      <c r="T1216" s="596" t="str">
        <f>VLOOKUP(cppm_pr[[#This Row],[Status]],'All Link_LOV'!$I$32:$K$72,2,0)</f>
        <v>PO Issued</v>
      </c>
      <c r="U1216" s="596" t="s">
        <v>22</v>
      </c>
      <c r="V1216" s="592">
        <v>677</v>
      </c>
      <c r="W1216" s="596" t="s">
        <v>6069</v>
      </c>
      <c r="X1216" s="603" t="s">
        <v>499</v>
      </c>
      <c r="Y1216" s="592"/>
      <c r="Z1216" s="597">
        <v>45194</v>
      </c>
      <c r="AA1216" s="592" t="s">
        <v>8124</v>
      </c>
      <c r="AB1216" s="595">
        <v>16905</v>
      </c>
      <c r="AC1216" s="677">
        <v>1056.74</v>
      </c>
      <c r="AD1216" s="592" t="s">
        <v>6059</v>
      </c>
      <c r="AE1216" s="592"/>
      <c r="AF1216" s="592" t="s">
        <v>6071</v>
      </c>
      <c r="AG1216" s="592" t="s">
        <v>491</v>
      </c>
      <c r="AH1216" s="612" t="s">
        <v>10789</v>
      </c>
      <c r="AI1216" s="600" t="str">
        <f>IFERROR(VLOOKUP(cppm_pr[[#This Row],[Order Number]],SPHERE!C:CC,39,0),"")</f>
        <v/>
      </c>
      <c r="AJ1216" s="600" t="str">
        <f>IFERROR(VLOOKUP(cppm_pr[[#This Row],[Order Number]],'DC TM ONE'!B:CN,42,0),"")</f>
        <v/>
      </c>
      <c r="AK1216" s="612"/>
      <c r="AL1216" s="693">
        <v>45208</v>
      </c>
      <c r="AM1216" s="592" t="s">
        <v>8127</v>
      </c>
      <c r="AN1216" s="592" t="s">
        <v>4928</v>
      </c>
      <c r="AO1216" s="737"/>
      <c r="AP1216" s="592"/>
      <c r="AQ1216" s="735"/>
      <c r="AR1216" s="612">
        <v>3400038457</v>
      </c>
      <c r="AS1216" s="592"/>
      <c r="AT1216" s="598"/>
      <c r="AU1216" s="592"/>
      <c r="AV1216" s="592"/>
      <c r="AW1216" s="592"/>
      <c r="AX1216" s="592"/>
      <c r="AY1216" s="592"/>
      <c r="AZ1216" s="592"/>
      <c r="BA1216" s="592"/>
      <c r="BB1216" s="592"/>
      <c r="BC1216" s="592"/>
      <c r="BD1216" s="592"/>
      <c r="BE1216" s="592"/>
      <c r="BF1216" s="592"/>
      <c r="BG1216" s="592"/>
      <c r="BH1216" s="592"/>
    </row>
    <row r="1217" spans="1:60" ht="12" customHeight="1">
      <c r="A1217" s="600">
        <v>1214</v>
      </c>
      <c r="B1217" s="600" t="s">
        <v>82</v>
      </c>
      <c r="C1217" s="601" t="s">
        <v>267</v>
      </c>
      <c r="D1217" s="602"/>
      <c r="E1217" s="600" t="s">
        <v>6064</v>
      </c>
      <c r="F1217" s="603" t="s">
        <v>6065</v>
      </c>
      <c r="G1217" s="603" t="s">
        <v>6066</v>
      </c>
      <c r="H1217" s="603" t="s">
        <v>6067</v>
      </c>
      <c r="I1217" s="603" t="s">
        <v>6068</v>
      </c>
      <c r="J1217" s="600"/>
      <c r="K1217" s="611"/>
      <c r="L1217" s="606" t="s">
        <v>908</v>
      </c>
      <c r="M1217" s="986"/>
      <c r="N1217" s="972"/>
      <c r="O1217" s="603"/>
      <c r="P1217" s="605"/>
      <c r="Q1217" s="605"/>
      <c r="R1217" s="603">
        <f t="shared" si="18"/>
        <v>0</v>
      </c>
      <c r="S1217" s="603"/>
      <c r="T1217" s="607" t="str">
        <f>VLOOKUP(cppm_pr[[#This Row],[Status]],'All Link_LOV'!$I$32:$K$72,2,0)</f>
        <v>PO Issued</v>
      </c>
      <c r="U1217" s="607" t="s">
        <v>22</v>
      </c>
      <c r="V1217" s="603">
        <v>678</v>
      </c>
      <c r="W1217" s="607" t="s">
        <v>6069</v>
      </c>
      <c r="X1217" s="603" t="s">
        <v>499</v>
      </c>
      <c r="Y1217" s="603"/>
      <c r="Z1217" s="608">
        <v>45194</v>
      </c>
      <c r="AA1217" s="603" t="s">
        <v>6727</v>
      </c>
      <c r="AB1217" s="606">
        <v>14158</v>
      </c>
      <c r="AC1217" s="677">
        <v>5414.03</v>
      </c>
      <c r="AD1217" s="603" t="s">
        <v>6059</v>
      </c>
      <c r="AE1217" s="603"/>
      <c r="AF1217" s="603" t="s">
        <v>6071</v>
      </c>
      <c r="AG1217" s="603" t="s">
        <v>491</v>
      </c>
      <c r="AH1217" s="612" t="s">
        <v>10790</v>
      </c>
      <c r="AI1217" s="600" t="str">
        <f>IFERROR(VLOOKUP(cppm_pr[[#This Row],[Order Number]],SPHERE!C:CC,39,0),"")</f>
        <v/>
      </c>
      <c r="AJ1217" s="600" t="str">
        <f>IFERROR(VLOOKUP(cppm_pr[[#This Row],[Order Number]],'DC TM ONE'!B:CN,42,0),"")</f>
        <v/>
      </c>
      <c r="AK1217" s="612"/>
      <c r="AL1217" s="693">
        <v>45199</v>
      </c>
      <c r="AM1217" s="603" t="s">
        <v>9927</v>
      </c>
      <c r="AN1217" s="603" t="s">
        <v>4928</v>
      </c>
      <c r="AO1217" s="737"/>
      <c r="AP1217" s="603"/>
      <c r="AQ1217" s="738"/>
      <c r="AR1217" s="769">
        <v>3400038940</v>
      </c>
      <c r="AS1217" s="603"/>
      <c r="AT1217" s="610"/>
      <c r="AU1217" s="603"/>
      <c r="AV1217" s="603"/>
      <c r="AW1217" s="603"/>
      <c r="AX1217" s="603"/>
      <c r="AY1217" s="603"/>
      <c r="AZ1217" s="603"/>
      <c r="BA1217" s="603"/>
      <c r="BB1217" s="603"/>
      <c r="BC1217" s="603"/>
      <c r="BD1217" s="603"/>
      <c r="BE1217" s="603"/>
      <c r="BF1217" s="603"/>
      <c r="BG1217" s="603"/>
      <c r="BH1217" s="603"/>
    </row>
    <row r="1218" spans="1:60" ht="12" customHeight="1">
      <c r="A1218" s="589">
        <v>1215</v>
      </c>
      <c r="B1218" s="589" t="s">
        <v>72</v>
      </c>
      <c r="C1218" s="590" t="s">
        <v>267</v>
      </c>
      <c r="D1218" s="591">
        <v>45194</v>
      </c>
      <c r="E1218" s="589" t="s">
        <v>10791</v>
      </c>
      <c r="F1218" s="592" t="s">
        <v>3793</v>
      </c>
      <c r="G1218" s="592" t="s">
        <v>3792</v>
      </c>
      <c r="H1218" s="592" t="s">
        <v>2556</v>
      </c>
      <c r="I1218" s="592" t="s">
        <v>10792</v>
      </c>
      <c r="J1218" s="589"/>
      <c r="K1218" s="593"/>
      <c r="L1218" s="595" t="s">
        <v>52</v>
      </c>
      <c r="M1218" s="985"/>
      <c r="N1218" s="972"/>
      <c r="O1218" s="592"/>
      <c r="P1218" s="594"/>
      <c r="Q1218" s="594"/>
      <c r="R1218" s="592">
        <f t="shared" si="18"/>
        <v>0</v>
      </c>
      <c r="S1218" s="592"/>
      <c r="T1218" s="596" t="str">
        <f>VLOOKUP(cppm_pr[[#This Row],[Status]],'All Link_LOV'!$I$32:$K$72,2,0)</f>
        <v>PO Issued</v>
      </c>
      <c r="U1218" s="596" t="s">
        <v>22</v>
      </c>
      <c r="V1218" s="592">
        <v>679</v>
      </c>
      <c r="W1218" s="596"/>
      <c r="X1218" s="592"/>
      <c r="Y1218" s="592"/>
      <c r="Z1218" s="597">
        <v>45194</v>
      </c>
      <c r="AA1218" s="592" t="s">
        <v>1649</v>
      </c>
      <c r="AB1218" s="595">
        <v>8669</v>
      </c>
      <c r="AC1218" s="677">
        <v>560</v>
      </c>
      <c r="AD1218" s="592" t="s">
        <v>6059</v>
      </c>
      <c r="AE1218" s="592"/>
      <c r="AF1218" s="592" t="s">
        <v>398</v>
      </c>
      <c r="AG1218" s="592" t="s">
        <v>488</v>
      </c>
      <c r="AH1218" s="612" t="s">
        <v>2557</v>
      </c>
      <c r="AI1218" s="600" t="str">
        <f>IFERROR(VLOOKUP(cppm_pr[[#This Row],[Order Number]],SPHERE!C:CC,39,0),"")</f>
        <v/>
      </c>
      <c r="AJ1218" s="600" t="str">
        <f>IFERROR(VLOOKUP(cppm_pr[[#This Row],[Order Number]],'DC TM ONE'!B:CN,42,0),"")</f>
        <v/>
      </c>
      <c r="AK1218" s="612"/>
      <c r="AL1218" s="693">
        <v>45199</v>
      </c>
      <c r="AM1218" s="592" t="s">
        <v>8527</v>
      </c>
      <c r="AN1218" s="592" t="s">
        <v>4928</v>
      </c>
      <c r="AO1218" s="737"/>
      <c r="AP1218" s="592"/>
      <c r="AQ1218" s="735"/>
      <c r="AR1218" s="612">
        <v>3400038730</v>
      </c>
      <c r="AS1218" s="592"/>
      <c r="AT1218" s="598"/>
      <c r="AU1218" s="592"/>
      <c r="AV1218" s="592"/>
      <c r="AW1218" s="592"/>
      <c r="AX1218" s="592"/>
      <c r="AY1218" s="592"/>
      <c r="AZ1218" s="592"/>
      <c r="BA1218" s="592"/>
      <c r="BB1218" s="592"/>
      <c r="BC1218" s="592"/>
      <c r="BD1218" s="592"/>
      <c r="BE1218" s="592"/>
      <c r="BF1218" s="592"/>
      <c r="BG1218" s="592"/>
      <c r="BH1218" s="592"/>
    </row>
    <row r="1219" spans="1:60" ht="12" customHeight="1">
      <c r="A1219" s="600">
        <v>1216</v>
      </c>
      <c r="B1219" s="600" t="s">
        <v>76</v>
      </c>
      <c r="C1219" s="601" t="s">
        <v>208</v>
      </c>
      <c r="D1219" s="602">
        <v>45196</v>
      </c>
      <c r="E1219" s="600" t="s">
        <v>10793</v>
      </c>
      <c r="F1219" s="603" t="s">
        <v>10794</v>
      </c>
      <c r="G1219" s="603" t="s">
        <v>10795</v>
      </c>
      <c r="H1219" s="603" t="s">
        <v>10796</v>
      </c>
      <c r="I1219" s="603" t="s">
        <v>10797</v>
      </c>
      <c r="J1219" s="600"/>
      <c r="K1219" s="611"/>
      <c r="L1219" s="606" t="s">
        <v>1264</v>
      </c>
      <c r="M1219" s="986"/>
      <c r="N1219" s="972"/>
      <c r="O1219" s="603"/>
      <c r="P1219" s="605"/>
      <c r="Q1219" s="605"/>
      <c r="R1219" s="603">
        <f t="shared" si="18"/>
        <v>0</v>
      </c>
      <c r="S1219" s="603"/>
      <c r="T1219" s="607" t="str">
        <f>VLOOKUP(cppm_pr[[#This Row],[Status]],'All Link_LOV'!$I$32:$K$72,2,0)</f>
        <v>Pending TP Submission</v>
      </c>
      <c r="U1219" s="607" t="s">
        <v>22</v>
      </c>
      <c r="V1219" s="603">
        <v>680</v>
      </c>
      <c r="W1219" s="607"/>
      <c r="X1219" s="603"/>
      <c r="Y1219" s="603"/>
      <c r="Z1219" s="608">
        <v>45194</v>
      </c>
      <c r="AA1219" s="603" t="s">
        <v>8124</v>
      </c>
      <c r="AB1219" s="606">
        <v>1832</v>
      </c>
      <c r="AC1219" s="677">
        <v>1751.5</v>
      </c>
      <c r="AD1219" s="603" t="s">
        <v>6148</v>
      </c>
      <c r="AE1219" s="603" t="s">
        <v>10798</v>
      </c>
      <c r="AF1219" s="603" t="s">
        <v>398</v>
      </c>
      <c r="AG1219" s="603" t="s">
        <v>488</v>
      </c>
      <c r="AH1219" s="612" t="s">
        <v>10799</v>
      </c>
      <c r="AI1219" s="600" t="str">
        <f>IFERROR(VLOOKUP(cppm_pr[[#This Row],[Order Number]],SPHERE!C:CC,39,0),"")</f>
        <v/>
      </c>
      <c r="AJ1219" s="600" t="str">
        <f>IFERROR(VLOOKUP(cppm_pr[[#This Row],[Order Number]],'DC TM ONE'!B:CN,42,0),"")</f>
        <v/>
      </c>
      <c r="AK1219" s="612"/>
      <c r="AL1219" s="693">
        <v>45156</v>
      </c>
      <c r="AM1219" s="603" t="s">
        <v>8274</v>
      </c>
      <c r="AN1219" s="603" t="s">
        <v>4928</v>
      </c>
      <c r="AO1219" s="737"/>
      <c r="AP1219" s="603"/>
      <c r="AQ1219" s="738"/>
      <c r="AR1219" s="769">
        <v>3400038754</v>
      </c>
      <c r="AS1219" s="603"/>
      <c r="AT1219" s="610" t="s">
        <v>10800</v>
      </c>
      <c r="AU1219" s="603"/>
      <c r="AV1219" s="603"/>
      <c r="AW1219" s="603"/>
      <c r="AX1219" s="603"/>
      <c r="AY1219" s="603"/>
      <c r="AZ1219" s="603"/>
      <c r="BA1219" s="603"/>
      <c r="BB1219" s="603"/>
      <c r="BC1219" s="603"/>
      <c r="BD1219" s="603"/>
      <c r="BE1219" s="603"/>
      <c r="BF1219" s="603"/>
      <c r="BG1219" s="603"/>
      <c r="BH1219" s="603"/>
    </row>
    <row r="1220" spans="1:60" ht="12" customHeight="1">
      <c r="A1220" s="589">
        <v>1217</v>
      </c>
      <c r="B1220" s="589" t="s">
        <v>78</v>
      </c>
      <c r="C1220" s="590" t="s">
        <v>267</v>
      </c>
      <c r="D1220" s="591"/>
      <c r="E1220" s="589" t="s">
        <v>10801</v>
      </c>
      <c r="F1220" s="592" t="s">
        <v>10802</v>
      </c>
      <c r="G1220" s="592" t="s">
        <v>10803</v>
      </c>
      <c r="H1220" s="592" t="s">
        <v>10804</v>
      </c>
      <c r="I1220" s="592" t="s">
        <v>10805</v>
      </c>
      <c r="J1220" s="589"/>
      <c r="K1220" s="593"/>
      <c r="L1220" s="595" t="s">
        <v>1701</v>
      </c>
      <c r="M1220" s="985"/>
      <c r="N1220" s="972"/>
      <c r="O1220" s="592"/>
      <c r="P1220" s="594"/>
      <c r="Q1220" s="594"/>
      <c r="R1220" s="592">
        <f t="shared" ref="R1220:R1283" si="19">$Q1220-$P1220</f>
        <v>0</v>
      </c>
      <c r="S1220" s="592"/>
      <c r="T1220" s="596" t="str">
        <f>VLOOKUP(cppm_pr[[#This Row],[Status]],'All Link_LOV'!$I$32:$K$72,2,0)</f>
        <v>PO Issued</v>
      </c>
      <c r="U1220" s="596" t="s">
        <v>22</v>
      </c>
      <c r="V1220" s="592">
        <v>681</v>
      </c>
      <c r="W1220" s="596"/>
      <c r="X1220" s="592"/>
      <c r="Y1220" s="592"/>
      <c r="Z1220" s="597">
        <v>45194</v>
      </c>
      <c r="AA1220" s="592" t="s">
        <v>1786</v>
      </c>
      <c r="AB1220" s="595">
        <v>111916</v>
      </c>
      <c r="AC1220" s="677">
        <v>57969.29</v>
      </c>
      <c r="AD1220" s="592" t="s">
        <v>6059</v>
      </c>
      <c r="AE1220" s="592"/>
      <c r="AF1220" s="592" t="s">
        <v>397</v>
      </c>
      <c r="AG1220" s="592" t="s">
        <v>493</v>
      </c>
      <c r="AH1220" s="612" t="s">
        <v>10806</v>
      </c>
      <c r="AI1220" s="600" t="str">
        <f>IFERROR(VLOOKUP(cppm_pr[[#This Row],[Order Number]],SPHERE!C:CC,39,0),"")</f>
        <v/>
      </c>
      <c r="AJ1220" s="600" t="str">
        <f>IFERROR(VLOOKUP(cppm_pr[[#This Row],[Order Number]],'DC TM ONE'!B:CN,42,0),"")</f>
        <v/>
      </c>
      <c r="AK1220" s="612"/>
      <c r="AL1220" s="693">
        <v>45230</v>
      </c>
      <c r="AM1220" s="592" t="s">
        <v>9369</v>
      </c>
      <c r="AN1220" s="592" t="s">
        <v>4928</v>
      </c>
      <c r="AO1220" s="737"/>
      <c r="AP1220" s="592"/>
      <c r="AQ1220" s="735"/>
      <c r="AR1220" s="612">
        <v>3400038963</v>
      </c>
      <c r="AS1220" s="592"/>
      <c r="AT1220" s="598"/>
      <c r="AU1220" s="592"/>
      <c r="AV1220" s="592"/>
      <c r="AW1220" s="592"/>
      <c r="AX1220" s="592"/>
      <c r="AY1220" s="592"/>
      <c r="AZ1220" s="592"/>
      <c r="BA1220" s="592"/>
      <c r="BB1220" s="592"/>
      <c r="BC1220" s="592"/>
      <c r="BD1220" s="592"/>
      <c r="BE1220" s="592"/>
      <c r="BF1220" s="592"/>
      <c r="BG1220" s="592"/>
      <c r="BH1220" s="592"/>
    </row>
    <row r="1221" spans="1:60" ht="12" customHeight="1">
      <c r="A1221" s="600">
        <v>1218</v>
      </c>
      <c r="B1221" s="600" t="s">
        <v>78</v>
      </c>
      <c r="C1221" s="601" t="s">
        <v>267</v>
      </c>
      <c r="D1221" s="602"/>
      <c r="E1221" s="600" t="s">
        <v>10801</v>
      </c>
      <c r="F1221" s="603" t="s">
        <v>10802</v>
      </c>
      <c r="G1221" s="603" t="s">
        <v>10803</v>
      </c>
      <c r="H1221" s="603" t="s">
        <v>10804</v>
      </c>
      <c r="I1221" s="603" t="s">
        <v>10805</v>
      </c>
      <c r="J1221" s="600"/>
      <c r="K1221" s="611"/>
      <c r="L1221" s="606" t="s">
        <v>1701</v>
      </c>
      <c r="M1221" s="986"/>
      <c r="N1221" s="972"/>
      <c r="O1221" s="603"/>
      <c r="P1221" s="605"/>
      <c r="Q1221" s="605"/>
      <c r="R1221" s="603">
        <f t="shared" si="19"/>
        <v>0</v>
      </c>
      <c r="S1221" s="603"/>
      <c r="T1221" s="607" t="str">
        <f>VLOOKUP(cppm_pr[[#This Row],[Status]],'All Link_LOV'!$I$32:$K$72,2,0)</f>
        <v>PO Issued</v>
      </c>
      <c r="U1221" s="607" t="s">
        <v>22</v>
      </c>
      <c r="V1221" s="603">
        <v>682</v>
      </c>
      <c r="W1221" s="607"/>
      <c r="X1221" s="603"/>
      <c r="Y1221" s="603"/>
      <c r="Z1221" s="608">
        <v>45194</v>
      </c>
      <c r="AA1221" s="603" t="s">
        <v>1786</v>
      </c>
      <c r="AB1221" s="606">
        <v>111916</v>
      </c>
      <c r="AC1221" s="677">
        <v>15974.42</v>
      </c>
      <c r="AD1221" s="603" t="s">
        <v>6059</v>
      </c>
      <c r="AE1221" s="603"/>
      <c r="AF1221" s="603" t="s">
        <v>397</v>
      </c>
      <c r="AG1221" s="603" t="s">
        <v>493</v>
      </c>
      <c r="AH1221" s="612" t="s">
        <v>10807</v>
      </c>
      <c r="AI1221" s="600" t="str">
        <f>IFERROR(VLOOKUP(cppm_pr[[#This Row],[Order Number]],SPHERE!C:CC,39,0),"")</f>
        <v/>
      </c>
      <c r="AJ1221" s="600" t="str">
        <f>IFERROR(VLOOKUP(cppm_pr[[#This Row],[Order Number]],'DC TM ONE'!B:CN,42,0),"")</f>
        <v/>
      </c>
      <c r="AK1221" s="612"/>
      <c r="AL1221" s="693">
        <v>45230</v>
      </c>
      <c r="AM1221" s="603" t="s">
        <v>9369</v>
      </c>
      <c r="AN1221" s="603" t="s">
        <v>4928</v>
      </c>
      <c r="AO1221" s="737"/>
      <c r="AP1221" s="603"/>
      <c r="AQ1221" s="738"/>
      <c r="AR1221" s="769">
        <v>3400038963</v>
      </c>
      <c r="AS1221" s="603"/>
      <c r="AT1221" s="610"/>
      <c r="AU1221" s="603"/>
      <c r="AV1221" s="603"/>
      <c r="AW1221" s="603"/>
      <c r="AX1221" s="603"/>
      <c r="AY1221" s="603"/>
      <c r="AZ1221" s="603"/>
      <c r="BA1221" s="603"/>
      <c r="BB1221" s="603"/>
      <c r="BC1221" s="603"/>
      <c r="BD1221" s="603"/>
      <c r="BE1221" s="603"/>
      <c r="BF1221" s="603"/>
      <c r="BG1221" s="603"/>
      <c r="BH1221" s="603"/>
    </row>
    <row r="1222" spans="1:60" ht="12" customHeight="1">
      <c r="A1222" s="589">
        <v>1219</v>
      </c>
      <c r="B1222" s="589" t="s">
        <v>71</v>
      </c>
      <c r="C1222" s="590" t="s">
        <v>267</v>
      </c>
      <c r="D1222" s="591"/>
      <c r="E1222" s="589" t="s">
        <v>6058</v>
      </c>
      <c r="F1222" s="592" t="s">
        <v>10808</v>
      </c>
      <c r="G1222" s="592" t="s">
        <v>10809</v>
      </c>
      <c r="H1222" s="592" t="s">
        <v>10810</v>
      </c>
      <c r="I1222" s="589" t="s">
        <v>10811</v>
      </c>
      <c r="J1222" s="589"/>
      <c r="K1222" s="593"/>
      <c r="L1222" s="595" t="s">
        <v>10812</v>
      </c>
      <c r="M1222" s="985"/>
      <c r="N1222" s="972"/>
      <c r="O1222" s="592"/>
      <c r="P1222" s="655"/>
      <c r="Q1222" s="655"/>
      <c r="R1222" s="589">
        <f t="shared" si="19"/>
        <v>0</v>
      </c>
      <c r="S1222" s="589"/>
      <c r="T1222" s="596" t="str">
        <f>VLOOKUP(cppm_pr[[#This Row],[Status]],'All Link_LOV'!$I$32:$K$72,2,0)</f>
        <v>PO Issued</v>
      </c>
      <c r="U1222" s="596" t="s">
        <v>22</v>
      </c>
      <c r="V1222" s="592">
        <v>683</v>
      </c>
      <c r="W1222" s="596"/>
      <c r="X1222" s="592"/>
      <c r="Y1222" s="592"/>
      <c r="Z1222" s="597">
        <v>45194</v>
      </c>
      <c r="AA1222" s="592" t="s">
        <v>1958</v>
      </c>
      <c r="AB1222" s="595">
        <v>49122</v>
      </c>
      <c r="AC1222" s="677">
        <v>13012.14</v>
      </c>
      <c r="AD1222" s="592" t="s">
        <v>6148</v>
      </c>
      <c r="AE1222" s="592" t="s">
        <v>10813</v>
      </c>
      <c r="AF1222" s="592" t="s">
        <v>398</v>
      </c>
      <c r="AG1222" s="592" t="s">
        <v>488</v>
      </c>
      <c r="AH1222" s="736" t="s">
        <v>10814</v>
      </c>
      <c r="AI1222" s="600" t="str">
        <f>IFERROR(VLOOKUP(cppm_pr[[#This Row],[Order Number]],SPHERE!C:CC,39,0),"")</f>
        <v/>
      </c>
      <c r="AJ1222" s="600" t="str">
        <f>IFERROR(VLOOKUP(cppm_pr[[#This Row],[Order Number]],'DC TM ONE'!B:CN,42,0),"")</f>
        <v/>
      </c>
      <c r="AK1222" s="736"/>
      <c r="AL1222" s="693">
        <v>45169</v>
      </c>
      <c r="AM1222" s="592" t="s">
        <v>10815</v>
      </c>
      <c r="AN1222" s="592" t="s">
        <v>4928</v>
      </c>
      <c r="AO1222" s="737"/>
      <c r="AP1222" s="592"/>
      <c r="AQ1222" s="735"/>
      <c r="AR1222" s="612">
        <v>3400038656</v>
      </c>
      <c r="AS1222" s="592"/>
      <c r="AT1222" s="598" t="s">
        <v>10816</v>
      </c>
      <c r="AU1222" s="592"/>
      <c r="AV1222" s="592"/>
      <c r="AW1222" s="592"/>
      <c r="AX1222" s="592"/>
      <c r="AY1222" s="592"/>
      <c r="AZ1222" s="592"/>
      <c r="BA1222" s="592"/>
      <c r="BB1222" s="592"/>
      <c r="BC1222" s="592"/>
      <c r="BD1222" s="592"/>
      <c r="BE1222" s="592"/>
      <c r="BF1222" s="592"/>
      <c r="BG1222" s="592"/>
      <c r="BH1222" s="592"/>
    </row>
    <row r="1223" spans="1:60" ht="12" customHeight="1">
      <c r="A1223" s="600">
        <v>1220</v>
      </c>
      <c r="B1223" s="600" t="s">
        <v>72</v>
      </c>
      <c r="C1223" s="601" t="s">
        <v>267</v>
      </c>
      <c r="D1223" s="602">
        <v>45195</v>
      </c>
      <c r="E1223" s="600" t="s">
        <v>10817</v>
      </c>
      <c r="F1223" s="603" t="s">
        <v>10818</v>
      </c>
      <c r="G1223" s="603" t="s">
        <v>10819</v>
      </c>
      <c r="H1223" s="603" t="s">
        <v>10820</v>
      </c>
      <c r="I1223" s="603" t="s">
        <v>10821</v>
      </c>
      <c r="J1223" s="600"/>
      <c r="K1223" s="611"/>
      <c r="L1223" s="606" t="s">
        <v>1654</v>
      </c>
      <c r="M1223" s="986"/>
      <c r="N1223" s="972"/>
      <c r="O1223" s="603"/>
      <c r="P1223" s="605"/>
      <c r="Q1223" s="605"/>
      <c r="R1223" s="603">
        <f t="shared" si="19"/>
        <v>0</v>
      </c>
      <c r="S1223" s="603"/>
      <c r="T1223" s="607" t="str">
        <f>VLOOKUP(cppm_pr[[#This Row],[Status]],'All Link_LOV'!$I$32:$K$72,2,0)</f>
        <v>PO Issued</v>
      </c>
      <c r="U1223" s="607" t="s">
        <v>22</v>
      </c>
      <c r="V1223" s="603">
        <v>684</v>
      </c>
      <c r="W1223" s="607"/>
      <c r="X1223" s="603"/>
      <c r="Y1223" s="603"/>
      <c r="Z1223" s="608">
        <v>45194</v>
      </c>
      <c r="AA1223" s="603" t="s">
        <v>1649</v>
      </c>
      <c r="AB1223" s="606">
        <v>90244</v>
      </c>
      <c r="AC1223" s="677">
        <v>4526.8100000000004</v>
      </c>
      <c r="AD1223" s="603" t="s">
        <v>6148</v>
      </c>
      <c r="AE1223" s="603" t="s">
        <v>10822</v>
      </c>
      <c r="AF1223" s="603" t="s">
        <v>6071</v>
      </c>
      <c r="AG1223" s="603" t="s">
        <v>491</v>
      </c>
      <c r="AH1223" s="736" t="s">
        <v>10823</v>
      </c>
      <c r="AI1223" s="600" t="str">
        <f>IFERROR(VLOOKUP(cppm_pr[[#This Row],[Order Number]],SPHERE!C:CC,39,0),"")</f>
        <v/>
      </c>
      <c r="AJ1223" s="600" t="str">
        <f>IFERROR(VLOOKUP(cppm_pr[[#This Row],[Order Number]],'DC TM ONE'!B:CN,42,0),"")</f>
        <v/>
      </c>
      <c r="AK1223" s="736"/>
      <c r="AL1223" s="693">
        <v>45199</v>
      </c>
      <c r="AM1223" s="603" t="s">
        <v>6140</v>
      </c>
      <c r="AN1223" s="603" t="s">
        <v>4928</v>
      </c>
      <c r="AO1223" s="737"/>
      <c r="AP1223" s="603"/>
      <c r="AQ1223" s="738"/>
      <c r="AR1223" s="769">
        <v>3400038781</v>
      </c>
      <c r="AS1223" s="603"/>
      <c r="AT1223" s="610" t="s">
        <v>10824</v>
      </c>
      <c r="AU1223" s="603"/>
      <c r="AV1223" s="603"/>
      <c r="AW1223" s="603"/>
      <c r="AX1223" s="603"/>
      <c r="AY1223" s="603"/>
      <c r="AZ1223" s="603"/>
      <c r="BA1223" s="603"/>
      <c r="BB1223" s="603"/>
      <c r="BC1223" s="603"/>
      <c r="BD1223" s="603"/>
      <c r="BE1223" s="603"/>
      <c r="BF1223" s="603"/>
      <c r="BG1223" s="603"/>
      <c r="BH1223" s="603"/>
    </row>
    <row r="1224" spans="1:60" ht="12" customHeight="1">
      <c r="A1224" s="589">
        <v>1221</v>
      </c>
      <c r="B1224" s="589"/>
      <c r="C1224" s="590" t="s">
        <v>254</v>
      </c>
      <c r="D1224" s="591"/>
      <c r="E1224" s="589" t="s">
        <v>6058</v>
      </c>
      <c r="F1224" s="592" t="s">
        <v>10475</v>
      </c>
      <c r="G1224" s="592" t="s">
        <v>10476</v>
      </c>
      <c r="H1224" s="592" t="s">
        <v>10477</v>
      </c>
      <c r="I1224" s="592" t="s">
        <v>10478</v>
      </c>
      <c r="J1224" s="589"/>
      <c r="K1224" s="593"/>
      <c r="L1224" s="595" t="s">
        <v>1264</v>
      </c>
      <c r="M1224" s="985"/>
      <c r="N1224" s="972"/>
      <c r="O1224" s="592"/>
      <c r="P1224" s="594"/>
      <c r="Q1224" s="594"/>
      <c r="R1224" s="592">
        <f t="shared" si="19"/>
        <v>0</v>
      </c>
      <c r="S1224" s="592"/>
      <c r="T1224" s="596" t="str">
        <f>VLOOKUP(cppm_pr[[#This Row],[Status]],'All Link_LOV'!$I$32:$K$72,2,0)</f>
        <v>PO Issued</v>
      </c>
      <c r="U1224" s="596" t="s">
        <v>22</v>
      </c>
      <c r="V1224" s="592">
        <v>685</v>
      </c>
      <c r="W1224" s="596"/>
      <c r="X1224" s="592"/>
      <c r="Y1224" s="592"/>
      <c r="Z1224" s="597">
        <v>45194</v>
      </c>
      <c r="AA1224" s="592" t="s">
        <v>4266</v>
      </c>
      <c r="AB1224" s="595">
        <v>8300.83</v>
      </c>
      <c r="AC1224" s="677">
        <v>1892.75</v>
      </c>
      <c r="AD1224" s="592" t="s">
        <v>6148</v>
      </c>
      <c r="AE1224" s="592" t="s">
        <v>10825</v>
      </c>
      <c r="AF1224" s="592" t="s">
        <v>6071</v>
      </c>
      <c r="AG1224" s="592" t="s">
        <v>490</v>
      </c>
      <c r="AH1224" s="612" t="s">
        <v>10826</v>
      </c>
      <c r="AI1224" s="600" t="str">
        <f>IFERROR(VLOOKUP(cppm_pr[[#This Row],[Order Number]],SPHERE!C:CC,39,0),"")</f>
        <v/>
      </c>
      <c r="AJ1224" s="600" t="str">
        <f>IFERROR(VLOOKUP(cppm_pr[[#This Row],[Order Number]],'DC TM ONE'!B:CN,42,0),"")</f>
        <v/>
      </c>
      <c r="AK1224" s="612"/>
      <c r="AL1224" s="693">
        <v>45199</v>
      </c>
      <c r="AM1224" s="592" t="s">
        <v>6268</v>
      </c>
      <c r="AN1224" s="592" t="s">
        <v>4928</v>
      </c>
      <c r="AO1224" s="737"/>
      <c r="AP1224" s="592"/>
      <c r="AQ1224" s="735"/>
      <c r="AR1224" s="612">
        <v>3400039660</v>
      </c>
      <c r="AS1224" s="592"/>
      <c r="AT1224" s="598" t="s">
        <v>10827</v>
      </c>
      <c r="AU1224" s="592"/>
      <c r="AV1224" s="592"/>
      <c r="AW1224" s="592"/>
      <c r="AX1224" s="592"/>
      <c r="AY1224" s="592"/>
      <c r="AZ1224" s="592"/>
      <c r="BA1224" s="592"/>
      <c r="BB1224" s="592"/>
      <c r="BC1224" s="592"/>
      <c r="BD1224" s="592"/>
      <c r="BE1224" s="592"/>
      <c r="BF1224" s="592"/>
      <c r="BG1224" s="592"/>
      <c r="BH1224" s="592"/>
    </row>
    <row r="1225" spans="1:60" ht="12" customHeight="1">
      <c r="A1225" s="600">
        <v>1222</v>
      </c>
      <c r="B1225" s="600" t="s">
        <v>71</v>
      </c>
      <c r="C1225" s="601" t="s">
        <v>267</v>
      </c>
      <c r="D1225" s="602"/>
      <c r="E1225" s="600" t="s">
        <v>10828</v>
      </c>
      <c r="F1225" s="603" t="s">
        <v>10829</v>
      </c>
      <c r="G1225" s="603" t="s">
        <v>10830</v>
      </c>
      <c r="H1225" s="603" t="s">
        <v>10831</v>
      </c>
      <c r="I1225" s="600" t="s">
        <v>10832</v>
      </c>
      <c r="J1225" s="600"/>
      <c r="K1225" s="611" t="s">
        <v>10833</v>
      </c>
      <c r="L1225" s="606" t="s">
        <v>10812</v>
      </c>
      <c r="M1225" s="986"/>
      <c r="N1225" s="972"/>
      <c r="O1225" s="603"/>
      <c r="P1225" s="625"/>
      <c r="Q1225" s="625"/>
      <c r="R1225" s="600">
        <f t="shared" si="19"/>
        <v>0</v>
      </c>
      <c r="S1225" s="600"/>
      <c r="T1225" s="607" t="str">
        <f>VLOOKUP(cppm_pr[[#This Row],[Status]],'All Link_LOV'!$I$32:$K$72,2,0)</f>
        <v>PO Issued</v>
      </c>
      <c r="U1225" s="607" t="s">
        <v>22</v>
      </c>
      <c r="V1225" s="603">
        <v>686</v>
      </c>
      <c r="W1225" s="607"/>
      <c r="X1225" s="603"/>
      <c r="Y1225" s="603"/>
      <c r="Z1225" s="608">
        <v>45194</v>
      </c>
      <c r="AA1225" s="603" t="s">
        <v>1958</v>
      </c>
      <c r="AB1225" s="606">
        <v>39674</v>
      </c>
      <c r="AC1225" s="677">
        <v>11751.63</v>
      </c>
      <c r="AD1225" s="603" t="s">
        <v>6059</v>
      </c>
      <c r="AE1225" s="603"/>
      <c r="AF1225" s="603" t="s">
        <v>398</v>
      </c>
      <c r="AG1225" s="603" t="s">
        <v>491</v>
      </c>
      <c r="AH1225" s="736" t="s">
        <v>10834</v>
      </c>
      <c r="AI1225" s="600" t="str">
        <f>IFERROR(VLOOKUP(cppm_pr[[#This Row],[Order Number]],SPHERE!C:CC,39,0),"")</f>
        <v/>
      </c>
      <c r="AJ1225" s="600" t="str">
        <f>IFERROR(VLOOKUP(cppm_pr[[#This Row],[Order Number]],'DC TM ONE'!B:CN,42,0),"")</f>
        <v/>
      </c>
      <c r="AK1225" s="736"/>
      <c r="AL1225" s="693">
        <v>45199</v>
      </c>
      <c r="AM1225" s="603" t="s">
        <v>9583</v>
      </c>
      <c r="AN1225" s="603" t="s">
        <v>4928</v>
      </c>
      <c r="AO1225" s="737"/>
      <c r="AP1225" s="603"/>
      <c r="AQ1225" s="738"/>
      <c r="AR1225" s="769">
        <v>3400041545</v>
      </c>
      <c r="AS1225" s="603"/>
      <c r="AT1225" s="610"/>
      <c r="AU1225" s="603"/>
      <c r="AV1225" s="603"/>
      <c r="AW1225" s="603"/>
      <c r="AX1225" s="603"/>
      <c r="AY1225" s="603"/>
      <c r="AZ1225" s="603"/>
      <c r="BA1225" s="603"/>
      <c r="BB1225" s="603"/>
      <c r="BC1225" s="603"/>
      <c r="BD1225" s="603"/>
      <c r="BE1225" s="603"/>
      <c r="BF1225" s="603"/>
      <c r="BG1225" s="603"/>
      <c r="BH1225" s="603"/>
    </row>
    <row r="1226" spans="1:60" ht="12" customHeight="1">
      <c r="A1226" s="589">
        <v>1223</v>
      </c>
      <c r="B1226" s="589" t="s">
        <v>77</v>
      </c>
      <c r="C1226" s="590" t="s">
        <v>219</v>
      </c>
      <c r="D1226" s="591"/>
      <c r="E1226" s="589" t="s">
        <v>6058</v>
      </c>
      <c r="F1226" s="592" t="s">
        <v>10835</v>
      </c>
      <c r="G1226" s="592" t="s">
        <v>10836</v>
      </c>
      <c r="H1226" s="592" t="s">
        <v>10837</v>
      </c>
      <c r="I1226" s="589" t="s">
        <v>10838</v>
      </c>
      <c r="J1226" s="589"/>
      <c r="K1226" s="593"/>
      <c r="L1226" s="595" t="s">
        <v>1691</v>
      </c>
      <c r="M1226" s="985"/>
      <c r="N1226" s="972"/>
      <c r="O1226" s="592"/>
      <c r="P1226" s="655"/>
      <c r="Q1226" s="655"/>
      <c r="R1226" s="589">
        <f t="shared" si="19"/>
        <v>0</v>
      </c>
      <c r="S1226" s="589"/>
      <c r="T1226" s="596" t="str">
        <f>VLOOKUP(cppm_pr[[#This Row],[Status]],'All Link_LOV'!$I$32:$K$72,2,0)</f>
        <v>Queried - Require More Information From NeC/AND</v>
      </c>
      <c r="U1226" s="596" t="s">
        <v>22</v>
      </c>
      <c r="V1226" s="592">
        <v>687</v>
      </c>
      <c r="W1226" s="596" t="s">
        <v>6069</v>
      </c>
      <c r="X1226" s="603" t="s">
        <v>8231</v>
      </c>
      <c r="Y1226" s="592"/>
      <c r="Z1226" s="597">
        <v>45194</v>
      </c>
      <c r="AA1226" s="592" t="s">
        <v>1686</v>
      </c>
      <c r="AB1226" s="595">
        <v>6045</v>
      </c>
      <c r="AC1226" s="677">
        <v>3178.89</v>
      </c>
      <c r="AD1226" s="592" t="s">
        <v>6059</v>
      </c>
      <c r="AE1226" s="592"/>
      <c r="AF1226" s="592" t="s">
        <v>6071</v>
      </c>
      <c r="AG1226" s="592" t="s">
        <v>491</v>
      </c>
      <c r="AH1226" s="612" t="s">
        <v>10839</v>
      </c>
      <c r="AI1226" s="600" t="str">
        <f>IFERROR(VLOOKUP(cppm_pr[[#This Row],[Order Number]],SPHERE!C:CC,39,0),"")</f>
        <v/>
      </c>
      <c r="AJ1226" s="600" t="str">
        <f>IFERROR(VLOOKUP(cppm_pr[[#This Row],[Order Number]],'DC TM ONE'!B:CN,42,0),"")</f>
        <v/>
      </c>
      <c r="AK1226" s="612"/>
      <c r="AL1226" s="693">
        <v>45003</v>
      </c>
      <c r="AM1226" s="592" t="s">
        <v>6377</v>
      </c>
      <c r="AN1226" s="592" t="s">
        <v>4928</v>
      </c>
      <c r="AO1226" s="737"/>
      <c r="AP1226" s="592"/>
      <c r="AQ1226" s="735"/>
      <c r="AR1226" s="612">
        <v>3400039137</v>
      </c>
      <c r="AS1226" s="592"/>
      <c r="AT1226" s="598"/>
      <c r="AU1226" s="592"/>
      <c r="AV1226" s="592"/>
      <c r="AW1226" s="592"/>
      <c r="AX1226" s="592"/>
      <c r="AY1226" s="592"/>
      <c r="AZ1226" s="592"/>
      <c r="BA1226" s="592"/>
      <c r="BB1226" s="592"/>
      <c r="BC1226" s="592"/>
      <c r="BD1226" s="592"/>
      <c r="BE1226" s="592"/>
      <c r="BF1226" s="592"/>
      <c r="BG1226" s="592"/>
      <c r="BH1226" s="592"/>
    </row>
    <row r="1227" spans="1:60" ht="12" customHeight="1">
      <c r="A1227" s="600">
        <v>1224</v>
      </c>
      <c r="B1227" s="600" t="s">
        <v>74</v>
      </c>
      <c r="C1227" s="601" t="s">
        <v>267</v>
      </c>
      <c r="D1227" s="602"/>
      <c r="E1227" s="600" t="s">
        <v>10840</v>
      </c>
      <c r="F1227" s="603" t="s">
        <v>6092</v>
      </c>
      <c r="G1227" s="603" t="s">
        <v>6093</v>
      </c>
      <c r="H1227" s="603" t="s">
        <v>6094</v>
      </c>
      <c r="I1227" s="603" t="s">
        <v>6095</v>
      </c>
      <c r="J1227" s="600"/>
      <c r="K1227" s="611"/>
      <c r="L1227" s="659" t="s">
        <v>3189</v>
      </c>
      <c r="M1227" s="986"/>
      <c r="N1227" s="972"/>
      <c r="O1227" s="603"/>
      <c r="P1227" s="605"/>
      <c r="Q1227" s="605"/>
      <c r="R1227" s="603">
        <f t="shared" si="19"/>
        <v>0</v>
      </c>
      <c r="S1227" s="603"/>
      <c r="T1227" s="607" t="str">
        <f>VLOOKUP(cppm_pr[[#This Row],[Status]],'All Link_LOV'!$I$32:$K$72,2,0)</f>
        <v>PO Issued</v>
      </c>
      <c r="U1227" s="607" t="s">
        <v>22</v>
      </c>
      <c r="V1227" s="603">
        <v>688</v>
      </c>
      <c r="W1227" s="607"/>
      <c r="X1227" s="603"/>
      <c r="Y1227" s="603"/>
      <c r="Z1227" s="608">
        <v>45194</v>
      </c>
      <c r="AA1227" s="603" t="s">
        <v>3800</v>
      </c>
      <c r="AB1227" s="606">
        <v>8054</v>
      </c>
      <c r="AC1227" s="677">
        <v>1601.83</v>
      </c>
      <c r="AD1227" s="603" t="s">
        <v>6148</v>
      </c>
      <c r="AE1227" s="603" t="s">
        <v>10841</v>
      </c>
      <c r="AF1227" s="603" t="s">
        <v>6071</v>
      </c>
      <c r="AG1227" s="603" t="s">
        <v>491</v>
      </c>
      <c r="AH1227" s="612" t="s">
        <v>10842</v>
      </c>
      <c r="AI1227" s="600" t="str">
        <f>IFERROR(VLOOKUP(cppm_pr[[#This Row],[Order Number]],SPHERE!C:CC,39,0),"")</f>
        <v/>
      </c>
      <c r="AJ1227" s="600" t="str">
        <f>IFERROR(VLOOKUP(cppm_pr[[#This Row],[Order Number]],'DC TM ONE'!B:CN,42,0),"")</f>
        <v/>
      </c>
      <c r="AK1227" s="612"/>
      <c r="AL1227" s="693">
        <v>45165</v>
      </c>
      <c r="AM1227" s="603" t="s">
        <v>6315</v>
      </c>
      <c r="AN1227" s="603" t="s">
        <v>6175</v>
      </c>
      <c r="AO1227" s="737"/>
      <c r="AP1227" s="603">
        <v>3400038985</v>
      </c>
      <c r="AQ1227" s="738"/>
      <c r="AR1227" s="769"/>
      <c r="AS1227" s="603"/>
      <c r="AT1227" s="610" t="s">
        <v>10843</v>
      </c>
      <c r="AU1227" s="603"/>
      <c r="AV1227" s="603"/>
      <c r="AW1227" s="603"/>
      <c r="AX1227" s="603"/>
      <c r="AY1227" s="603"/>
      <c r="AZ1227" s="603"/>
      <c r="BA1227" s="603"/>
      <c r="BB1227" s="603"/>
      <c r="BC1227" s="603"/>
      <c r="BD1227" s="603"/>
      <c r="BE1227" s="603"/>
      <c r="BF1227" s="603"/>
      <c r="BG1227" s="603"/>
      <c r="BH1227" s="603"/>
    </row>
    <row r="1228" spans="1:60" ht="12" customHeight="1">
      <c r="A1228" s="589">
        <v>1225</v>
      </c>
      <c r="B1228" s="589" t="s">
        <v>447</v>
      </c>
      <c r="C1228" s="590" t="s">
        <v>267</v>
      </c>
      <c r="D1228" s="591">
        <v>45196</v>
      </c>
      <c r="E1228" s="589" t="s">
        <v>10844</v>
      </c>
      <c r="F1228" s="592" t="s">
        <v>2347</v>
      </c>
      <c r="G1228" s="592" t="s">
        <v>10845</v>
      </c>
      <c r="H1228" s="592" t="s">
        <v>2344</v>
      </c>
      <c r="I1228" s="592" t="s">
        <v>10562</v>
      </c>
      <c r="J1228" s="589"/>
      <c r="K1228" s="842" t="s">
        <v>10846</v>
      </c>
      <c r="L1228" s="595" t="s">
        <v>2749</v>
      </c>
      <c r="M1228" s="985" t="s">
        <v>7503</v>
      </c>
      <c r="N1228" s="972"/>
      <c r="O1228" s="592"/>
      <c r="P1228" s="594"/>
      <c r="Q1228" s="594"/>
      <c r="R1228" s="592">
        <f t="shared" si="19"/>
        <v>0</v>
      </c>
      <c r="S1228" s="592"/>
      <c r="T1228" s="596" t="str">
        <f>VLOOKUP(cppm_pr[[#This Row],[Status]],'All Link_LOV'!$I$32:$K$72,2,0)</f>
        <v>PO Issued</v>
      </c>
      <c r="U1228" s="596" t="s">
        <v>22</v>
      </c>
      <c r="V1228" s="592">
        <v>689</v>
      </c>
      <c r="W1228" s="596"/>
      <c r="X1228" s="592"/>
      <c r="Y1228" s="592"/>
      <c r="Z1228" s="597">
        <v>45194</v>
      </c>
      <c r="AA1228" s="592" t="s">
        <v>2343</v>
      </c>
      <c r="AB1228" s="595">
        <v>114567</v>
      </c>
      <c r="AC1228" s="677">
        <v>59009.14</v>
      </c>
      <c r="AD1228" s="592" t="s">
        <v>6059</v>
      </c>
      <c r="AE1228" s="592"/>
      <c r="AF1228" s="592" t="s">
        <v>6164</v>
      </c>
      <c r="AG1228" s="592" t="s">
        <v>494</v>
      </c>
      <c r="AH1228" s="612" t="s">
        <v>10847</v>
      </c>
      <c r="AI1228" s="600" t="str">
        <f>IFERROR(VLOOKUP(cppm_pr[[#This Row],[Order Number]],SPHERE!C:CC,39,0),"")</f>
        <v/>
      </c>
      <c r="AJ1228" s="600" t="str">
        <f>IFERROR(VLOOKUP(cppm_pr[[#This Row],[Order Number]],'DC TM ONE'!B:CN,42,0),"")</f>
        <v/>
      </c>
      <c r="AK1228" s="612"/>
      <c r="AL1228" s="693">
        <v>45245</v>
      </c>
      <c r="AM1228" s="592" t="s">
        <v>10848</v>
      </c>
      <c r="AN1228" s="592" t="s">
        <v>4928</v>
      </c>
      <c r="AO1228" s="737"/>
      <c r="AP1228" s="592"/>
      <c r="AQ1228" s="735"/>
      <c r="AR1228" s="612">
        <v>3400038595</v>
      </c>
      <c r="AS1228" s="592"/>
      <c r="AT1228" s="598"/>
      <c r="AU1228" s="592"/>
      <c r="AV1228" s="592"/>
      <c r="AW1228" s="592"/>
      <c r="AX1228" s="592"/>
      <c r="AY1228" s="592"/>
      <c r="AZ1228" s="592"/>
      <c r="BA1228" s="592"/>
      <c r="BB1228" s="592"/>
      <c r="BC1228" s="592"/>
      <c r="BD1228" s="592"/>
      <c r="BE1228" s="592"/>
      <c r="BF1228" s="592"/>
      <c r="BG1228" s="592"/>
      <c r="BH1228" s="592"/>
    </row>
    <row r="1229" spans="1:60" ht="12" customHeight="1">
      <c r="A1229" s="600">
        <v>1226</v>
      </c>
      <c r="B1229" s="600" t="s">
        <v>457</v>
      </c>
      <c r="C1229" s="601" t="s">
        <v>208</v>
      </c>
      <c r="D1229" s="602"/>
      <c r="E1229" s="600" t="s">
        <v>6058</v>
      </c>
      <c r="F1229" s="603" t="s">
        <v>4064</v>
      </c>
      <c r="G1229" s="603" t="s">
        <v>4063</v>
      </c>
      <c r="H1229" s="603" t="s">
        <v>4061</v>
      </c>
      <c r="I1229" s="603" t="s">
        <v>10849</v>
      </c>
      <c r="J1229" s="600"/>
      <c r="K1229" s="611"/>
      <c r="L1229" s="659" t="s">
        <v>3189</v>
      </c>
      <c r="M1229" s="986"/>
      <c r="N1229" s="972"/>
      <c r="O1229" s="603"/>
      <c r="P1229" s="605"/>
      <c r="Q1229" s="605"/>
      <c r="R1229" s="603">
        <f t="shared" si="19"/>
        <v>0</v>
      </c>
      <c r="S1229" s="603"/>
      <c r="T1229" s="607" t="str">
        <f>VLOOKUP(cppm_pr[[#This Row],[Status]],'All Link_LOV'!$I$32:$K$72,2,0)</f>
        <v>Pending TP Submission</v>
      </c>
      <c r="U1229" s="607" t="s">
        <v>105</v>
      </c>
      <c r="V1229" s="603">
        <v>690</v>
      </c>
      <c r="W1229" s="607" t="s">
        <v>6069</v>
      </c>
      <c r="X1229" s="603" t="s">
        <v>499</v>
      </c>
      <c r="Y1229" s="603"/>
      <c r="Z1229" s="608">
        <v>45194</v>
      </c>
      <c r="AA1229" s="603" t="s">
        <v>2043</v>
      </c>
      <c r="AB1229" s="606"/>
      <c r="AC1229" s="677"/>
      <c r="AD1229" s="603"/>
      <c r="AE1229" s="603"/>
      <c r="AF1229" s="603" t="s">
        <v>399</v>
      </c>
      <c r="AG1229" s="603" t="s">
        <v>491</v>
      </c>
      <c r="AH1229" s="612" t="s">
        <v>4062</v>
      </c>
      <c r="AI1229" s="600" t="str">
        <f>IFERROR(VLOOKUP(cppm_pr[[#This Row],[Order Number]],SPHERE!C:CC,39,0),"")</f>
        <v/>
      </c>
      <c r="AJ1229" s="600" t="str">
        <f>IFERROR(VLOOKUP(cppm_pr[[#This Row],[Order Number]],'DC TM ONE'!B:CN,42,0),"")</f>
        <v/>
      </c>
      <c r="AK1229" s="612"/>
      <c r="AL1229" s="693"/>
      <c r="AM1229" s="603" t="s">
        <v>10850</v>
      </c>
      <c r="AN1229" s="603"/>
      <c r="AO1229" s="737"/>
      <c r="AP1229" s="603"/>
      <c r="AQ1229" s="738"/>
      <c r="AR1229" s="769">
        <v>3400038918</v>
      </c>
      <c r="AS1229" s="603" t="s">
        <v>4068</v>
      </c>
      <c r="AT1229" s="610"/>
      <c r="AU1229" s="603"/>
      <c r="AV1229" s="603" t="s">
        <v>4065</v>
      </c>
      <c r="AW1229" s="603" t="s">
        <v>4066</v>
      </c>
      <c r="AX1229" s="603" t="s">
        <v>4067</v>
      </c>
      <c r="AY1229" s="603" t="s">
        <v>1554</v>
      </c>
      <c r="AZ1229" s="603" t="s">
        <v>4068</v>
      </c>
      <c r="BA1229" s="603" t="s">
        <v>4069</v>
      </c>
      <c r="BB1229" s="603">
        <v>3400038918</v>
      </c>
      <c r="BC1229" s="603" t="s">
        <v>4070</v>
      </c>
      <c r="BD1229" s="603">
        <v>3400038985</v>
      </c>
      <c r="BE1229" s="603" t="s">
        <v>4071</v>
      </c>
      <c r="BF1229" s="603">
        <v>3400039039</v>
      </c>
      <c r="BG1229" s="603"/>
      <c r="BH1229" s="603"/>
    </row>
    <row r="1230" spans="1:60" ht="12" customHeight="1">
      <c r="A1230" s="589">
        <v>1227</v>
      </c>
      <c r="B1230" s="589" t="s">
        <v>64</v>
      </c>
      <c r="C1230" s="590" t="s">
        <v>267</v>
      </c>
      <c r="D1230" s="591">
        <v>45198</v>
      </c>
      <c r="E1230" s="589">
        <v>4902152081</v>
      </c>
      <c r="F1230" s="592" t="s">
        <v>10851</v>
      </c>
      <c r="G1230" s="592" t="s">
        <v>10852</v>
      </c>
      <c r="H1230" s="592" t="s">
        <v>10853</v>
      </c>
      <c r="I1230" s="592" t="s">
        <v>10854</v>
      </c>
      <c r="J1230" s="589"/>
      <c r="K1230" s="589">
        <v>4902152081</v>
      </c>
      <c r="L1230" s="595" t="s">
        <v>50</v>
      </c>
      <c r="M1230" s="33"/>
      <c r="N1230" s="972"/>
      <c r="O1230" s="592"/>
      <c r="P1230" s="594"/>
      <c r="Q1230" s="594"/>
      <c r="R1230" s="592">
        <f t="shared" si="19"/>
        <v>0</v>
      </c>
      <c r="S1230" s="592"/>
      <c r="T1230" s="596" t="str">
        <f>VLOOKUP(cppm_pr[[#This Row],[Status]],'All Link_LOV'!$I$32:$K$72,2,0)</f>
        <v>PO Issued</v>
      </c>
      <c r="U1230" s="596" t="s">
        <v>22</v>
      </c>
      <c r="V1230" s="592">
        <v>691</v>
      </c>
      <c r="W1230" s="596"/>
      <c r="X1230" s="592"/>
      <c r="Y1230" s="592"/>
      <c r="Z1230" s="597">
        <v>45194</v>
      </c>
      <c r="AA1230" s="592" t="s">
        <v>2035</v>
      </c>
      <c r="AB1230" s="595">
        <v>16154</v>
      </c>
      <c r="AC1230" s="677">
        <v>14368</v>
      </c>
      <c r="AD1230" s="592" t="s">
        <v>6059</v>
      </c>
      <c r="AE1230" s="592"/>
      <c r="AF1230" s="592" t="s">
        <v>6071</v>
      </c>
      <c r="AG1230" s="592" t="s">
        <v>491</v>
      </c>
      <c r="AH1230" s="612" t="s">
        <v>10855</v>
      </c>
      <c r="AI1230" s="600" t="str">
        <f>IFERROR(VLOOKUP(cppm_pr[[#This Row],[Order Number]],SPHERE!C:CC,39,0),"")</f>
        <v/>
      </c>
      <c r="AJ1230" s="600" t="str">
        <f>IFERROR(VLOOKUP(cppm_pr[[#This Row],[Order Number]],'DC TM ONE'!B:CN,42,0),"")</f>
        <v/>
      </c>
      <c r="AK1230" s="612"/>
      <c r="AL1230" s="693">
        <v>45189</v>
      </c>
      <c r="AM1230" s="592" t="s">
        <v>10856</v>
      </c>
      <c r="AN1230" s="592" t="s">
        <v>4928</v>
      </c>
      <c r="AO1230" s="737"/>
      <c r="AP1230" s="592"/>
      <c r="AQ1230" s="735"/>
      <c r="AR1230" s="612" t="s">
        <v>2207</v>
      </c>
      <c r="AS1230" s="592"/>
      <c r="AT1230" s="598"/>
      <c r="AU1230" s="592"/>
      <c r="AV1230" s="592"/>
      <c r="AW1230" s="592"/>
      <c r="AX1230" s="592"/>
      <c r="AY1230" s="592"/>
      <c r="AZ1230" s="592"/>
      <c r="BA1230" s="592"/>
      <c r="BB1230" s="592"/>
      <c r="BC1230" s="592"/>
      <c r="BD1230" s="592"/>
      <c r="BE1230" s="592"/>
      <c r="BF1230" s="592"/>
      <c r="BG1230" s="592"/>
      <c r="BH1230" s="592"/>
    </row>
    <row r="1231" spans="1:60" ht="12" customHeight="1">
      <c r="A1231" s="600">
        <v>1228</v>
      </c>
      <c r="B1231" s="600" t="s">
        <v>71</v>
      </c>
      <c r="C1231" s="601" t="s">
        <v>267</v>
      </c>
      <c r="D1231" s="602"/>
      <c r="E1231" s="600" t="s">
        <v>6058</v>
      </c>
      <c r="F1231" s="603" t="s">
        <v>10857</v>
      </c>
      <c r="G1231" s="603" t="s">
        <v>10858</v>
      </c>
      <c r="H1231" s="603" t="s">
        <v>10859</v>
      </c>
      <c r="I1231" s="600" t="s">
        <v>10860</v>
      </c>
      <c r="J1231" s="600"/>
      <c r="K1231" s="611" t="s">
        <v>10861</v>
      </c>
      <c r="L1231" s="606" t="s">
        <v>10812</v>
      </c>
      <c r="M1231" s="986"/>
      <c r="N1231" s="972"/>
      <c r="O1231" s="603"/>
      <c r="P1231" s="625"/>
      <c r="Q1231" s="625"/>
      <c r="R1231" s="600">
        <f t="shared" si="19"/>
        <v>0</v>
      </c>
      <c r="S1231" s="600"/>
      <c r="T1231" s="607" t="str">
        <f>VLOOKUP(cppm_pr[[#This Row],[Status]],'All Link_LOV'!$I$32:$K$72,2,0)</f>
        <v>PO Issued</v>
      </c>
      <c r="U1231" s="607" t="s">
        <v>22</v>
      </c>
      <c r="V1231" s="603">
        <v>692</v>
      </c>
      <c r="W1231" s="607"/>
      <c r="X1231" s="603"/>
      <c r="Y1231" s="603"/>
      <c r="Z1231" s="608">
        <v>45194</v>
      </c>
      <c r="AA1231" s="603" t="s">
        <v>1958</v>
      </c>
      <c r="AB1231" s="606">
        <v>3069</v>
      </c>
      <c r="AC1231" s="677">
        <v>1612</v>
      </c>
      <c r="AD1231" s="603" t="s">
        <v>6148</v>
      </c>
      <c r="AE1231" s="603" t="s">
        <v>10862</v>
      </c>
      <c r="AF1231" s="603" t="s">
        <v>6071</v>
      </c>
      <c r="AG1231" s="603" t="s">
        <v>491</v>
      </c>
      <c r="AH1231" s="736" t="s">
        <v>10863</v>
      </c>
      <c r="AI1231" s="600" t="str">
        <f>IFERROR(VLOOKUP(cppm_pr[[#This Row],[Order Number]],SPHERE!C:CC,39,0),"")</f>
        <v/>
      </c>
      <c r="AJ1231" s="600" t="str">
        <f>IFERROR(VLOOKUP(cppm_pr[[#This Row],[Order Number]],'DC TM ONE'!B:CN,42,0),"")</f>
        <v/>
      </c>
      <c r="AK1231" s="736"/>
      <c r="AL1231" s="693">
        <v>45161</v>
      </c>
      <c r="AM1231" s="603" t="s">
        <v>9594</v>
      </c>
      <c r="AN1231" s="603" t="s">
        <v>4928</v>
      </c>
      <c r="AO1231" s="737"/>
      <c r="AP1231" s="603"/>
      <c r="AQ1231" s="738"/>
      <c r="AR1231" s="769">
        <v>3400038600</v>
      </c>
      <c r="AS1231" s="603"/>
      <c r="AT1231" s="610" t="s">
        <v>10864</v>
      </c>
      <c r="AU1231" s="603"/>
      <c r="AV1231" s="603"/>
      <c r="AW1231" s="603"/>
      <c r="AX1231" s="603"/>
      <c r="AY1231" s="603"/>
      <c r="AZ1231" s="603"/>
      <c r="BA1231" s="603"/>
      <c r="BB1231" s="603"/>
      <c r="BC1231" s="603"/>
      <c r="BD1231" s="603"/>
      <c r="BE1231" s="603"/>
      <c r="BF1231" s="603"/>
      <c r="BG1231" s="603"/>
      <c r="BH1231" s="603"/>
    </row>
    <row r="1232" spans="1:60" ht="12" customHeight="1">
      <c r="A1232" s="589">
        <v>1229</v>
      </c>
      <c r="B1232" s="589" t="s">
        <v>77</v>
      </c>
      <c r="C1232" s="601" t="s">
        <v>207</v>
      </c>
      <c r="D1232" s="591"/>
      <c r="E1232" s="589" t="s">
        <v>6058</v>
      </c>
      <c r="F1232" s="592" t="s">
        <v>4075</v>
      </c>
      <c r="G1232" s="592" t="s">
        <v>4074</v>
      </c>
      <c r="H1232" s="592" t="s">
        <v>4072</v>
      </c>
      <c r="I1232" s="589" t="s">
        <v>10865</v>
      </c>
      <c r="J1232" s="589"/>
      <c r="K1232" s="593"/>
      <c r="L1232" s="595" t="s">
        <v>1691</v>
      </c>
      <c r="M1232" s="985"/>
      <c r="N1232" s="972"/>
      <c r="O1232" s="592"/>
      <c r="P1232" s="655"/>
      <c r="Q1232" s="655"/>
      <c r="R1232" s="589">
        <f t="shared" si="19"/>
        <v>0</v>
      </c>
      <c r="S1232" s="589"/>
      <c r="T1232" s="596" t="str">
        <f>VLOOKUP(cppm_pr[[#This Row],[Status]],'All Link_LOV'!$I$32:$K$72,2,0)</f>
        <v>New Request PR</v>
      </c>
      <c r="U1232" s="596" t="s">
        <v>105</v>
      </c>
      <c r="V1232" s="592">
        <v>693</v>
      </c>
      <c r="W1232" s="596"/>
      <c r="X1232" s="592"/>
      <c r="Y1232" s="592"/>
      <c r="Z1232" s="597">
        <v>45194</v>
      </c>
      <c r="AA1232" s="592" t="s">
        <v>1686</v>
      </c>
      <c r="AB1232" s="595"/>
      <c r="AC1232" s="677"/>
      <c r="AD1232" s="592"/>
      <c r="AE1232" s="592"/>
      <c r="AF1232" s="592" t="s">
        <v>399</v>
      </c>
      <c r="AG1232" s="592" t="s">
        <v>491</v>
      </c>
      <c r="AH1232" s="612" t="s">
        <v>4073</v>
      </c>
      <c r="AI1232" s="600" t="str">
        <f>IFERROR(VLOOKUP(cppm_pr[[#This Row],[Order Number]],SPHERE!C:CC,39,0),"")</f>
        <v/>
      </c>
      <c r="AJ1232" s="600" t="str">
        <f>IFERROR(VLOOKUP(cppm_pr[[#This Row],[Order Number]],'DC TM ONE'!B:CN,42,0),"")</f>
        <v/>
      </c>
      <c r="AK1232" s="612"/>
      <c r="AL1232" s="693"/>
      <c r="AM1232" s="592" t="s">
        <v>6377</v>
      </c>
      <c r="AN1232" s="592"/>
      <c r="AO1232" s="737"/>
      <c r="AP1232" s="592"/>
      <c r="AQ1232" s="735"/>
      <c r="AR1232" s="612">
        <v>3400038799</v>
      </c>
      <c r="AS1232" s="592" t="s">
        <v>3816</v>
      </c>
      <c r="AT1232" s="598"/>
      <c r="AU1232" s="592"/>
      <c r="AV1232" s="592" t="s">
        <v>4048</v>
      </c>
      <c r="AW1232" s="592" t="s">
        <v>4049</v>
      </c>
      <c r="AX1232" s="592" t="s">
        <v>4076</v>
      </c>
      <c r="AY1232" s="592" t="s">
        <v>1554</v>
      </c>
      <c r="AZ1232" s="592" t="s">
        <v>3816</v>
      </c>
      <c r="BA1232" s="592" t="s">
        <v>4077</v>
      </c>
      <c r="BB1232" s="592">
        <v>3400038799</v>
      </c>
      <c r="BC1232" s="592" t="s">
        <v>2077</v>
      </c>
      <c r="BD1232" s="592" t="s">
        <v>2077</v>
      </c>
      <c r="BE1232" s="592" t="s">
        <v>2077</v>
      </c>
      <c r="BF1232" s="592" t="s">
        <v>2077</v>
      </c>
      <c r="BG1232" s="592"/>
      <c r="BH1232" s="592"/>
    </row>
    <row r="1233" spans="1:60" ht="12" customHeight="1">
      <c r="A1233" s="600">
        <v>1230</v>
      </c>
      <c r="B1233" s="600" t="s">
        <v>69</v>
      </c>
      <c r="C1233" s="601" t="s">
        <v>267</v>
      </c>
      <c r="D1233" s="602"/>
      <c r="E1233" s="600" t="s">
        <v>6058</v>
      </c>
      <c r="F1233" s="603" t="s">
        <v>4081</v>
      </c>
      <c r="G1233" s="603" t="s">
        <v>4080</v>
      </c>
      <c r="H1233" s="603" t="s">
        <v>4078</v>
      </c>
      <c r="I1233" s="600" t="s">
        <v>10866</v>
      </c>
      <c r="J1233" s="600"/>
      <c r="K1233" s="611"/>
      <c r="L1233" s="606" t="s">
        <v>10867</v>
      </c>
      <c r="M1233" s="986"/>
      <c r="N1233" s="972"/>
      <c r="O1233" s="603"/>
      <c r="P1233" s="625"/>
      <c r="Q1233" s="625"/>
      <c r="R1233" s="600">
        <f t="shared" si="19"/>
        <v>0</v>
      </c>
      <c r="S1233" s="600"/>
      <c r="T1233" s="607" t="str">
        <f>VLOOKUP(cppm_pr[[#This Row],[Status]],'All Link_LOV'!$I$32:$K$72,2,0)</f>
        <v>PO Issued</v>
      </c>
      <c r="U1233" s="607" t="s">
        <v>105</v>
      </c>
      <c r="V1233" s="603">
        <v>694</v>
      </c>
      <c r="W1233" s="607" t="s">
        <v>6069</v>
      </c>
      <c r="X1233" s="603" t="s">
        <v>499</v>
      </c>
      <c r="Y1233" s="603"/>
      <c r="Z1233" s="608">
        <v>45194</v>
      </c>
      <c r="AA1233" s="603" t="s">
        <v>3867</v>
      </c>
      <c r="AB1233" s="606"/>
      <c r="AC1233" s="677"/>
      <c r="AD1233" s="603"/>
      <c r="AE1233" s="603"/>
      <c r="AF1233" s="603" t="s">
        <v>399</v>
      </c>
      <c r="AG1233" s="603" t="s">
        <v>491</v>
      </c>
      <c r="AH1233" s="612" t="s">
        <v>4079</v>
      </c>
      <c r="AI1233" s="600" t="str">
        <f>IFERROR(VLOOKUP(cppm_pr[[#This Row],[Order Number]],SPHERE!C:CC,39,0),"")</f>
        <v/>
      </c>
      <c r="AJ1233" s="600" t="str">
        <f>IFERROR(VLOOKUP(cppm_pr[[#This Row],[Order Number]],'DC TM ONE'!B:CN,42,0),"")</f>
        <v/>
      </c>
      <c r="AK1233" s="612"/>
      <c r="AL1233" s="693"/>
      <c r="AM1233" s="603" t="s">
        <v>10868</v>
      </c>
      <c r="AN1233" s="603"/>
      <c r="AO1233" s="737"/>
      <c r="AP1233" s="603"/>
      <c r="AQ1233" s="738"/>
      <c r="AR1233" s="769"/>
      <c r="AS1233" s="603"/>
      <c r="AT1233" s="610"/>
      <c r="AU1233" s="603"/>
      <c r="AV1233" s="603" t="s">
        <v>3873</v>
      </c>
      <c r="AW1233" s="603" t="s">
        <v>4082</v>
      </c>
      <c r="AX1233" s="603" t="s">
        <v>4083</v>
      </c>
      <c r="AY1233" s="603" t="s">
        <v>1579</v>
      </c>
      <c r="AZ1233" s="603"/>
      <c r="BA1233" s="603"/>
      <c r="BB1233" s="603"/>
      <c r="BC1233" s="603"/>
      <c r="BD1233" s="603"/>
      <c r="BE1233" s="603"/>
      <c r="BF1233" s="603"/>
      <c r="BG1233" s="603"/>
      <c r="BH1233" s="603"/>
    </row>
    <row r="1234" spans="1:60" ht="12" customHeight="1">
      <c r="A1234" s="589">
        <v>1231</v>
      </c>
      <c r="B1234" s="589" t="s">
        <v>457</v>
      </c>
      <c r="C1234" s="590" t="s">
        <v>267</v>
      </c>
      <c r="D1234" s="591"/>
      <c r="E1234" s="589" t="s">
        <v>6058</v>
      </c>
      <c r="F1234" s="592" t="s">
        <v>4087</v>
      </c>
      <c r="G1234" s="592" t="s">
        <v>4086</v>
      </c>
      <c r="H1234" s="592" t="s">
        <v>4084</v>
      </c>
      <c r="I1234" s="592" t="s">
        <v>10869</v>
      </c>
      <c r="J1234" s="589"/>
      <c r="K1234" s="593" t="s">
        <v>10870</v>
      </c>
      <c r="L1234" s="657" t="s">
        <v>3189</v>
      </c>
      <c r="M1234" s="985"/>
      <c r="N1234" s="972"/>
      <c r="O1234" s="592"/>
      <c r="P1234" s="594"/>
      <c r="Q1234" s="594"/>
      <c r="R1234" s="592">
        <f t="shared" si="19"/>
        <v>0</v>
      </c>
      <c r="S1234" s="592"/>
      <c r="T1234" s="596" t="str">
        <f>VLOOKUP(cppm_pr[[#This Row],[Status]],'All Link_LOV'!$I$32:$K$72,2,0)</f>
        <v>PO Issued</v>
      </c>
      <c r="U1234" s="596" t="s">
        <v>105</v>
      </c>
      <c r="V1234" s="592">
        <v>695</v>
      </c>
      <c r="W1234" s="596" t="s">
        <v>6069</v>
      </c>
      <c r="X1234" s="603" t="s">
        <v>8231</v>
      </c>
      <c r="Y1234" s="592"/>
      <c r="Z1234" s="597">
        <v>45194</v>
      </c>
      <c r="AA1234" s="592" t="s">
        <v>2043</v>
      </c>
      <c r="AB1234" s="595"/>
      <c r="AC1234" s="677"/>
      <c r="AD1234" s="592"/>
      <c r="AE1234" s="592"/>
      <c r="AF1234" s="592" t="s">
        <v>399</v>
      </c>
      <c r="AG1234" s="592" t="s">
        <v>491</v>
      </c>
      <c r="AH1234" s="612" t="s">
        <v>4085</v>
      </c>
      <c r="AI1234" s="600" t="str">
        <f>IFERROR(VLOOKUP(cppm_pr[[#This Row],[Order Number]],SPHERE!C:CC,39,0),"")</f>
        <v/>
      </c>
      <c r="AJ1234" s="600" t="str">
        <f>IFERROR(VLOOKUP(cppm_pr[[#This Row],[Order Number]],'DC TM ONE'!B:CN,42,0),"")</f>
        <v/>
      </c>
      <c r="AK1234" s="612"/>
      <c r="AL1234" s="693"/>
      <c r="AM1234" s="592" t="s">
        <v>9450</v>
      </c>
      <c r="AN1234" s="592"/>
      <c r="AO1234" s="737"/>
      <c r="AP1234" s="592"/>
      <c r="AQ1234" s="735"/>
      <c r="AR1234" s="612">
        <v>3400039016</v>
      </c>
      <c r="AS1234" s="592" t="s">
        <v>4089</v>
      </c>
      <c r="AT1234" s="598"/>
      <c r="AU1234" s="592"/>
      <c r="AV1234" s="592" t="s">
        <v>2133</v>
      </c>
      <c r="AW1234" s="592" t="s">
        <v>2050</v>
      </c>
      <c r="AX1234" s="592" t="s">
        <v>4088</v>
      </c>
      <c r="AY1234" s="592" t="s">
        <v>1554</v>
      </c>
      <c r="AZ1234" s="592" t="s">
        <v>4089</v>
      </c>
      <c r="BA1234" s="592" t="s">
        <v>2449</v>
      </c>
      <c r="BB1234" s="592">
        <v>3400039016</v>
      </c>
      <c r="BC1234" s="592" t="s">
        <v>3711</v>
      </c>
      <c r="BD1234" s="592">
        <v>3400038730</v>
      </c>
      <c r="BE1234" s="592" t="s">
        <v>4090</v>
      </c>
      <c r="BF1234" s="592">
        <v>3400038817</v>
      </c>
      <c r="BG1234" s="592"/>
      <c r="BH1234" s="592"/>
    </row>
    <row r="1235" spans="1:60" ht="12" customHeight="1">
      <c r="A1235" s="600">
        <v>1232</v>
      </c>
      <c r="B1235" s="600"/>
      <c r="C1235" s="601" t="s">
        <v>207</v>
      </c>
      <c r="D1235" s="602"/>
      <c r="E1235" s="600" t="s">
        <v>6058</v>
      </c>
      <c r="F1235" s="603" t="s">
        <v>4095</v>
      </c>
      <c r="G1235" s="603" t="s">
        <v>4094</v>
      </c>
      <c r="H1235" s="603" t="s">
        <v>4092</v>
      </c>
      <c r="I1235" s="603"/>
      <c r="J1235" s="600"/>
      <c r="K1235" s="611"/>
      <c r="L1235" s="606" t="s">
        <v>1552</v>
      </c>
      <c r="M1235" s="986"/>
      <c r="N1235" s="972"/>
      <c r="O1235" s="603"/>
      <c r="P1235" s="605"/>
      <c r="Q1235" s="605"/>
      <c r="R1235" s="603">
        <f t="shared" si="19"/>
        <v>0</v>
      </c>
      <c r="S1235" s="603"/>
      <c r="T1235" s="607" t="str">
        <f>VLOOKUP(cppm_pr[[#This Row],[Status]],'All Link_LOV'!$I$32:$K$72,2,0)</f>
        <v>New Request PR</v>
      </c>
      <c r="U1235" s="607" t="s">
        <v>105</v>
      </c>
      <c r="V1235" s="603">
        <v>696</v>
      </c>
      <c r="W1235" s="607" t="s">
        <v>6069</v>
      </c>
      <c r="X1235" s="603" t="s">
        <v>8231</v>
      </c>
      <c r="Y1235" s="603"/>
      <c r="Z1235" s="608">
        <v>45194</v>
      </c>
      <c r="AA1235" s="603" t="s">
        <v>4091</v>
      </c>
      <c r="AB1235" s="606"/>
      <c r="AC1235" s="677"/>
      <c r="AD1235" s="603"/>
      <c r="AE1235" s="603"/>
      <c r="AF1235" s="603" t="s">
        <v>399</v>
      </c>
      <c r="AG1235" s="603" t="s">
        <v>491</v>
      </c>
      <c r="AH1235" s="612" t="s">
        <v>4093</v>
      </c>
      <c r="AI1235" s="600" t="str">
        <f>IFERROR(VLOOKUP(cppm_pr[[#This Row],[Order Number]],SPHERE!C:CC,39,0),"")</f>
        <v/>
      </c>
      <c r="AJ1235" s="600" t="str">
        <f>IFERROR(VLOOKUP(cppm_pr[[#This Row],[Order Number]],'DC TM ONE'!B:CN,42,0),"")</f>
        <v/>
      </c>
      <c r="AK1235" s="612"/>
      <c r="AL1235" s="693"/>
      <c r="AM1235" s="603" t="s">
        <v>10871</v>
      </c>
      <c r="AN1235" s="603"/>
      <c r="AO1235" s="737"/>
      <c r="AP1235" s="603"/>
      <c r="AQ1235" s="738"/>
      <c r="AR1235" s="769">
        <v>3400038897</v>
      </c>
      <c r="AS1235" s="603" t="s">
        <v>4099</v>
      </c>
      <c r="AT1235" s="610"/>
      <c r="AU1235" s="603"/>
      <c r="AV1235" s="603" t="s">
        <v>4096</v>
      </c>
      <c r="AW1235" s="603" t="s">
        <v>4097</v>
      </c>
      <c r="AX1235" s="603" t="s">
        <v>4098</v>
      </c>
      <c r="AY1235" s="603" t="s">
        <v>1554</v>
      </c>
      <c r="AZ1235" s="603" t="s">
        <v>4099</v>
      </c>
      <c r="BA1235" s="603" t="s">
        <v>4100</v>
      </c>
      <c r="BB1235" s="603">
        <v>3400038897</v>
      </c>
      <c r="BC1235" s="603" t="s">
        <v>4099</v>
      </c>
      <c r="BD1235" s="603">
        <v>3400038897</v>
      </c>
      <c r="BE1235" s="603" t="s">
        <v>4099</v>
      </c>
      <c r="BF1235" s="603">
        <v>3400038897</v>
      </c>
      <c r="BG1235" s="603"/>
      <c r="BH1235" s="603"/>
    </row>
    <row r="1236" spans="1:60" ht="12" customHeight="1">
      <c r="A1236" s="589">
        <v>1233</v>
      </c>
      <c r="B1236" s="589" t="s">
        <v>66</v>
      </c>
      <c r="C1236" s="590" t="s">
        <v>219</v>
      </c>
      <c r="D1236" s="591">
        <v>45205</v>
      </c>
      <c r="E1236" s="589" t="s">
        <v>10872</v>
      </c>
      <c r="F1236" s="592" t="s">
        <v>4104</v>
      </c>
      <c r="G1236" s="592" t="s">
        <v>4103</v>
      </c>
      <c r="H1236" s="592" t="s">
        <v>4101</v>
      </c>
      <c r="I1236" s="592"/>
      <c r="J1236" s="589"/>
      <c r="K1236" s="593"/>
      <c r="L1236" s="595" t="s">
        <v>1552</v>
      </c>
      <c r="M1236" s="985"/>
      <c r="N1236" s="972"/>
      <c r="O1236" s="592"/>
      <c r="P1236" s="594"/>
      <c r="Q1236" s="594"/>
      <c r="R1236" s="592">
        <f t="shared" si="19"/>
        <v>0</v>
      </c>
      <c r="S1236" s="592"/>
      <c r="T1236" s="596" t="str">
        <f>VLOOKUP(cppm_pr[[#This Row],[Status]],'All Link_LOV'!$I$32:$K$72,2,0)</f>
        <v>Queried - Require More Information From NeC/AND</v>
      </c>
      <c r="U1236" s="596" t="s">
        <v>105</v>
      </c>
      <c r="V1236" s="592">
        <v>697</v>
      </c>
      <c r="W1236" s="596" t="s">
        <v>6069</v>
      </c>
      <c r="X1236" s="603" t="s">
        <v>8231</v>
      </c>
      <c r="Y1236" s="592"/>
      <c r="Z1236" s="597">
        <v>45194</v>
      </c>
      <c r="AA1236" s="592" t="s">
        <v>4091</v>
      </c>
      <c r="AB1236" s="595"/>
      <c r="AC1236" s="677"/>
      <c r="AD1236" s="592"/>
      <c r="AE1236" s="592"/>
      <c r="AF1236" s="592" t="s">
        <v>399</v>
      </c>
      <c r="AG1236" s="592" t="s">
        <v>491</v>
      </c>
      <c r="AH1236" s="612" t="s">
        <v>4102</v>
      </c>
      <c r="AI1236" s="600" t="str">
        <f>IFERROR(VLOOKUP(cppm_pr[[#This Row],[Order Number]],SPHERE!C:CC,39,0),"")</f>
        <v/>
      </c>
      <c r="AJ1236" s="600" t="str">
        <f>IFERROR(VLOOKUP(cppm_pr[[#This Row],[Order Number]],'DC TM ONE'!B:CN,42,0),"")</f>
        <v/>
      </c>
      <c r="AK1236" s="612"/>
      <c r="AL1236" s="693"/>
      <c r="AM1236" s="592" t="s">
        <v>6134</v>
      </c>
      <c r="AN1236" s="592"/>
      <c r="AO1236" s="737"/>
      <c r="AP1236" s="592"/>
      <c r="AQ1236" s="735"/>
      <c r="AR1236" s="612">
        <v>3400038897</v>
      </c>
      <c r="AS1236" s="592" t="s">
        <v>4099</v>
      </c>
      <c r="AT1236" s="598"/>
      <c r="AU1236" s="592"/>
      <c r="AV1236" s="592" t="s">
        <v>4096</v>
      </c>
      <c r="AW1236" s="592" t="s">
        <v>4097</v>
      </c>
      <c r="AX1236" s="592" t="s">
        <v>4105</v>
      </c>
      <c r="AY1236" s="592" t="s">
        <v>1554</v>
      </c>
      <c r="AZ1236" s="592" t="s">
        <v>4099</v>
      </c>
      <c r="BA1236" s="592" t="s">
        <v>4106</v>
      </c>
      <c r="BB1236" s="592">
        <v>3400038897</v>
      </c>
      <c r="BC1236" s="592" t="s">
        <v>4099</v>
      </c>
      <c r="BD1236" s="592">
        <v>3400038897</v>
      </c>
      <c r="BE1236" s="592" t="s">
        <v>4099</v>
      </c>
      <c r="BF1236" s="592">
        <v>3400038897</v>
      </c>
      <c r="BG1236" s="592"/>
      <c r="BH1236" s="592"/>
    </row>
    <row r="1237" spans="1:60" ht="12" customHeight="1">
      <c r="A1237" s="600">
        <v>1234</v>
      </c>
      <c r="B1237" s="600" t="s">
        <v>72</v>
      </c>
      <c r="C1237" s="601" t="s">
        <v>267</v>
      </c>
      <c r="D1237" s="602">
        <v>45195</v>
      </c>
      <c r="E1237" s="600" t="s">
        <v>10873</v>
      </c>
      <c r="F1237" s="603" t="s">
        <v>10874</v>
      </c>
      <c r="G1237" s="603" t="s">
        <v>10875</v>
      </c>
      <c r="H1237" s="603" t="s">
        <v>10876</v>
      </c>
      <c r="I1237" s="603" t="s">
        <v>10877</v>
      </c>
      <c r="J1237" s="600"/>
      <c r="K1237" s="611"/>
      <c r="L1237" s="606" t="s">
        <v>1654</v>
      </c>
      <c r="M1237" s="986"/>
      <c r="N1237" s="972"/>
      <c r="O1237" s="603"/>
      <c r="P1237" s="605"/>
      <c r="Q1237" s="605"/>
      <c r="R1237" s="603">
        <f t="shared" si="19"/>
        <v>0</v>
      </c>
      <c r="S1237" s="603"/>
      <c r="T1237" s="607" t="str">
        <f>VLOOKUP(cppm_pr[[#This Row],[Status]],'All Link_LOV'!$I$32:$K$72,2,0)</f>
        <v>PO Issued</v>
      </c>
      <c r="U1237" s="607" t="s">
        <v>22</v>
      </c>
      <c r="V1237" s="603">
        <v>698</v>
      </c>
      <c r="W1237" s="607" t="s">
        <v>6069</v>
      </c>
      <c r="X1237" s="603" t="s">
        <v>8231</v>
      </c>
      <c r="Y1237" s="603"/>
      <c r="Z1237" s="608">
        <v>45194</v>
      </c>
      <c r="AA1237" s="603" t="s">
        <v>1649</v>
      </c>
      <c r="AB1237" s="606">
        <v>12962</v>
      </c>
      <c r="AC1237" s="677">
        <v>4443.25</v>
      </c>
      <c r="AD1237" s="603" t="s">
        <v>6059</v>
      </c>
      <c r="AE1237" s="603"/>
      <c r="AF1237" s="603" t="s">
        <v>6071</v>
      </c>
      <c r="AG1237" s="603" t="s">
        <v>491</v>
      </c>
      <c r="AH1237" s="612" t="s">
        <v>10878</v>
      </c>
      <c r="AI1237" s="600" t="str">
        <f>IFERROR(VLOOKUP(cppm_pr[[#This Row],[Order Number]],SPHERE!C:CC,39,0),"")</f>
        <v/>
      </c>
      <c r="AJ1237" s="600" t="str">
        <f>IFERROR(VLOOKUP(cppm_pr[[#This Row],[Order Number]],'DC TM ONE'!B:CN,42,0),"")</f>
        <v/>
      </c>
      <c r="AK1237" s="612"/>
      <c r="AL1237" s="693">
        <v>45199</v>
      </c>
      <c r="AM1237" s="603" t="s">
        <v>10879</v>
      </c>
      <c r="AN1237" s="603" t="s">
        <v>4928</v>
      </c>
      <c r="AO1237" s="737"/>
      <c r="AP1237" s="603"/>
      <c r="AQ1237" s="738"/>
      <c r="AR1237" s="769">
        <v>3400038781</v>
      </c>
      <c r="AS1237" s="603"/>
      <c r="AT1237" s="610"/>
      <c r="AU1237" s="603"/>
      <c r="AV1237" s="603"/>
      <c r="AW1237" s="603"/>
      <c r="AX1237" s="603"/>
      <c r="AY1237" s="603"/>
      <c r="AZ1237" s="603"/>
      <c r="BA1237" s="603"/>
      <c r="BB1237" s="603"/>
      <c r="BC1237" s="603"/>
      <c r="BD1237" s="603"/>
      <c r="BE1237" s="603"/>
      <c r="BF1237" s="603"/>
      <c r="BG1237" s="603"/>
      <c r="BH1237" s="603"/>
    </row>
    <row r="1238" spans="1:60" ht="12" customHeight="1">
      <c r="A1238" s="589">
        <v>1235</v>
      </c>
      <c r="B1238" s="589" t="s">
        <v>73</v>
      </c>
      <c r="C1238" s="590" t="s">
        <v>267</v>
      </c>
      <c r="D1238" s="591"/>
      <c r="E1238" s="596">
        <v>4902154184</v>
      </c>
      <c r="F1238" s="592" t="s">
        <v>4445</v>
      </c>
      <c r="G1238" s="592" t="s">
        <v>4444</v>
      </c>
      <c r="H1238" s="592" t="s">
        <v>4442</v>
      </c>
      <c r="I1238" s="592" t="s">
        <v>10880</v>
      </c>
      <c r="J1238" s="589"/>
      <c r="K1238" s="842" t="s">
        <v>10881</v>
      </c>
      <c r="L1238" s="595" t="s">
        <v>1564</v>
      </c>
      <c r="M1238" s="988"/>
      <c r="N1238" s="972"/>
      <c r="O1238" s="592"/>
      <c r="P1238" s="594"/>
      <c r="Q1238" s="594"/>
      <c r="R1238" s="592">
        <f t="shared" si="19"/>
        <v>0</v>
      </c>
      <c r="S1238" s="592"/>
      <c r="T1238" s="596" t="str">
        <f>VLOOKUP(cppm_pr[[#This Row],[Status]],'All Link_LOV'!$I$32:$K$72,2,0)</f>
        <v>PO Issued</v>
      </c>
      <c r="U1238" s="596" t="s">
        <v>22</v>
      </c>
      <c r="V1238" s="592">
        <v>699</v>
      </c>
      <c r="W1238" s="596" t="s">
        <v>6069</v>
      </c>
      <c r="X1238" s="603" t="s">
        <v>499</v>
      </c>
      <c r="Y1238" s="592"/>
      <c r="Z1238" s="597">
        <v>45194</v>
      </c>
      <c r="AA1238" s="592" t="s">
        <v>2312</v>
      </c>
      <c r="AB1238" s="595">
        <v>7537</v>
      </c>
      <c r="AC1238" s="677">
        <v>2968</v>
      </c>
      <c r="AD1238" s="592" t="s">
        <v>6059</v>
      </c>
      <c r="AE1238" s="592"/>
      <c r="AF1238" s="592" t="s">
        <v>6071</v>
      </c>
      <c r="AG1238" s="592" t="s">
        <v>491</v>
      </c>
      <c r="AH1238" s="612" t="s">
        <v>10882</v>
      </c>
      <c r="AI1238" s="600" t="str">
        <f>IFERROR(VLOOKUP(cppm_pr[[#This Row],[Order Number]],SPHERE!C:CC,39,0),"")</f>
        <v/>
      </c>
      <c r="AJ1238" s="600" t="str">
        <f>IFERROR(VLOOKUP(cppm_pr[[#This Row],[Order Number]],'DC TM ONE'!B:CN,42,0),"")</f>
        <v/>
      </c>
      <c r="AK1238" s="612"/>
      <c r="AL1238" s="693">
        <v>45153</v>
      </c>
      <c r="AM1238" s="592" t="s">
        <v>7952</v>
      </c>
      <c r="AN1238" s="592" t="s">
        <v>6868</v>
      </c>
      <c r="AO1238" s="737" t="s">
        <v>10880</v>
      </c>
      <c r="AP1238" s="592">
        <v>3400039109</v>
      </c>
      <c r="AQ1238" s="735"/>
      <c r="AR1238" s="612"/>
      <c r="AS1238" s="592"/>
      <c r="AT1238" s="598" t="s">
        <v>10883</v>
      </c>
      <c r="AU1238" s="592"/>
      <c r="AV1238" s="592"/>
      <c r="AW1238" s="592"/>
      <c r="AX1238" s="592"/>
      <c r="AY1238" s="592"/>
      <c r="AZ1238" s="592"/>
      <c r="BA1238" s="592"/>
      <c r="BB1238" s="592"/>
      <c r="BC1238" s="592"/>
      <c r="BD1238" s="592"/>
      <c r="BE1238" s="592"/>
      <c r="BF1238" s="592"/>
      <c r="BG1238" s="592"/>
      <c r="BH1238" s="592"/>
    </row>
    <row r="1239" spans="1:60" ht="12" customHeight="1">
      <c r="A1239" s="600">
        <v>1236</v>
      </c>
      <c r="B1239" s="600" t="s">
        <v>83</v>
      </c>
      <c r="C1239" s="601" t="s">
        <v>267</v>
      </c>
      <c r="D1239" s="602">
        <v>45204</v>
      </c>
      <c r="E1239" s="600" t="s">
        <v>10884</v>
      </c>
      <c r="F1239" s="603" t="s">
        <v>4111</v>
      </c>
      <c r="G1239" s="603" t="s">
        <v>4110</v>
      </c>
      <c r="H1239" s="603" t="s">
        <v>4108</v>
      </c>
      <c r="I1239" s="600" t="s">
        <v>10884</v>
      </c>
      <c r="J1239" s="600"/>
      <c r="K1239" s="611" t="s">
        <v>10885</v>
      </c>
      <c r="L1239" s="606" t="s">
        <v>51</v>
      </c>
      <c r="M1239" s="986"/>
      <c r="N1239" s="972"/>
      <c r="O1239" s="603"/>
      <c r="P1239" s="625"/>
      <c r="Q1239" s="625"/>
      <c r="R1239" s="600">
        <f t="shared" si="19"/>
        <v>0</v>
      </c>
      <c r="S1239" s="600"/>
      <c r="T1239" s="607" t="str">
        <f>VLOOKUP(cppm_pr[[#This Row],[Status]],'All Link_LOV'!$I$32:$K$72,2,0)</f>
        <v>PO Issued</v>
      </c>
      <c r="U1239" s="607" t="s">
        <v>105</v>
      </c>
      <c r="V1239" s="603">
        <v>700</v>
      </c>
      <c r="W1239" s="607" t="s">
        <v>6069</v>
      </c>
      <c r="X1239" s="603" t="s">
        <v>8231</v>
      </c>
      <c r="Y1239" s="603"/>
      <c r="Z1239" s="608">
        <v>45194</v>
      </c>
      <c r="AA1239" s="603" t="s">
        <v>4107</v>
      </c>
      <c r="AB1239" s="606"/>
      <c r="AC1239" s="677"/>
      <c r="AD1239" s="603"/>
      <c r="AE1239" s="603"/>
      <c r="AF1239" s="603" t="s">
        <v>399</v>
      </c>
      <c r="AG1239" s="603" t="s">
        <v>491</v>
      </c>
      <c r="AH1239" s="736" t="s">
        <v>4109</v>
      </c>
      <c r="AI1239" s="600" t="str">
        <f>IFERROR(VLOOKUP(cppm_pr[[#This Row],[Order Number]],SPHERE!C:CC,39,0),"")</f>
        <v/>
      </c>
      <c r="AJ1239" s="600" t="str">
        <f>IFERROR(VLOOKUP(cppm_pr[[#This Row],[Order Number]],'DC TM ONE'!B:CN,42,0),"")</f>
        <v/>
      </c>
      <c r="AK1239" s="736"/>
      <c r="AL1239" s="693"/>
      <c r="AM1239" s="603" t="s">
        <v>10886</v>
      </c>
      <c r="AN1239" s="603"/>
      <c r="AO1239" s="737"/>
      <c r="AP1239" s="603"/>
      <c r="AQ1239" s="738"/>
      <c r="AR1239" s="769">
        <v>3400039035</v>
      </c>
      <c r="AS1239" s="603" t="s">
        <v>4115</v>
      </c>
      <c r="AT1239" s="610"/>
      <c r="AU1239" s="603"/>
      <c r="AV1239" s="603" t="s">
        <v>4112</v>
      </c>
      <c r="AW1239" s="603" t="s">
        <v>4113</v>
      </c>
      <c r="AX1239" s="603" t="s">
        <v>4114</v>
      </c>
      <c r="AY1239" s="603" t="s">
        <v>1554</v>
      </c>
      <c r="AZ1239" s="603" t="s">
        <v>4115</v>
      </c>
      <c r="BA1239" s="603" t="s">
        <v>4116</v>
      </c>
      <c r="BB1239" s="603">
        <v>3400039035</v>
      </c>
      <c r="BC1239" s="603" t="s">
        <v>97</v>
      </c>
      <c r="BD1239" s="603" t="s">
        <v>2152</v>
      </c>
      <c r="BE1239" s="603" t="s">
        <v>2152</v>
      </c>
      <c r="BF1239" s="603" t="s">
        <v>2152</v>
      </c>
      <c r="BG1239" s="603"/>
      <c r="BH1239" s="603"/>
    </row>
    <row r="1240" spans="1:60" ht="12" customHeight="1">
      <c r="A1240" s="589">
        <v>1237</v>
      </c>
      <c r="B1240" s="589" t="s">
        <v>73</v>
      </c>
      <c r="C1240" s="590" t="s">
        <v>267</v>
      </c>
      <c r="D1240" s="591"/>
      <c r="E1240" s="596">
        <v>4902151236</v>
      </c>
      <c r="F1240" s="592" t="s">
        <v>3724</v>
      </c>
      <c r="G1240" s="592" t="s">
        <v>3723</v>
      </c>
      <c r="H1240" s="592" t="s">
        <v>3721</v>
      </c>
      <c r="I1240" s="589" t="s">
        <v>3720</v>
      </c>
      <c r="J1240" s="589"/>
      <c r="K1240" s="842" t="s">
        <v>10608</v>
      </c>
      <c r="L1240" s="595" t="s">
        <v>1564</v>
      </c>
      <c r="M1240" s="988"/>
      <c r="N1240" s="972"/>
      <c r="O1240" s="592"/>
      <c r="P1240" s="655"/>
      <c r="Q1240" s="655"/>
      <c r="R1240" s="589">
        <f t="shared" si="19"/>
        <v>0</v>
      </c>
      <c r="S1240" s="589"/>
      <c r="T1240" s="596" t="str">
        <f>VLOOKUP(cppm_pr[[#This Row],[Status]],'All Link_LOV'!$I$32:$K$72,2,0)</f>
        <v>PO Issued</v>
      </c>
      <c r="U1240" s="596" t="s">
        <v>22</v>
      </c>
      <c r="V1240" s="592">
        <v>701</v>
      </c>
      <c r="W1240" s="596"/>
      <c r="X1240" s="592"/>
      <c r="Y1240" s="592"/>
      <c r="Z1240" s="597">
        <v>45194</v>
      </c>
      <c r="AA1240" s="592" t="s">
        <v>2312</v>
      </c>
      <c r="AB1240" s="595">
        <v>6991</v>
      </c>
      <c r="AC1240" s="677">
        <v>560</v>
      </c>
      <c r="AD1240" s="592" t="s">
        <v>6059</v>
      </c>
      <c r="AE1240" s="592"/>
      <c r="AF1240" s="592" t="s">
        <v>398</v>
      </c>
      <c r="AG1240" s="592" t="s">
        <v>491</v>
      </c>
      <c r="AH1240" s="612" t="s">
        <v>10887</v>
      </c>
      <c r="AI1240" s="600" t="str">
        <f>IFERROR(VLOOKUP(cppm_pr[[#This Row],[Order Number]],SPHERE!C:CC,39,0),"")</f>
        <v/>
      </c>
      <c r="AJ1240" s="600" t="str">
        <f>IFERROR(VLOOKUP(cppm_pr[[#This Row],[Order Number]],'DC TM ONE'!B:CN,42,0),"")</f>
        <v/>
      </c>
      <c r="AK1240" s="612"/>
      <c r="AL1240" s="693">
        <v>45176</v>
      </c>
      <c r="AM1240" s="592" t="s">
        <v>9988</v>
      </c>
      <c r="AN1240" s="592" t="s">
        <v>6868</v>
      </c>
      <c r="AO1240" s="737" t="s">
        <v>10888</v>
      </c>
      <c r="AP1240" s="592">
        <v>3400038813</v>
      </c>
      <c r="AQ1240" s="735"/>
      <c r="AR1240" s="612"/>
      <c r="AS1240" s="592"/>
      <c r="AT1240" s="598" t="s">
        <v>10889</v>
      </c>
      <c r="AU1240" s="592"/>
      <c r="AV1240" s="592"/>
      <c r="AW1240" s="592"/>
      <c r="AX1240" s="592"/>
      <c r="AY1240" s="592"/>
      <c r="AZ1240" s="592"/>
      <c r="BA1240" s="592"/>
      <c r="BB1240" s="592"/>
      <c r="BC1240" s="592"/>
      <c r="BD1240" s="592"/>
      <c r="BE1240" s="592"/>
      <c r="BF1240" s="592"/>
      <c r="BG1240" s="592"/>
      <c r="BH1240" s="592"/>
    </row>
    <row r="1241" spans="1:60" ht="12" customHeight="1">
      <c r="A1241" s="600">
        <v>1238</v>
      </c>
      <c r="B1241" s="600" t="s">
        <v>76</v>
      </c>
      <c r="C1241" s="601" t="s">
        <v>260</v>
      </c>
      <c r="D1241" s="602">
        <v>45196</v>
      </c>
      <c r="E1241" s="600" t="s">
        <v>10890</v>
      </c>
      <c r="F1241" s="603" t="s">
        <v>10891</v>
      </c>
      <c r="G1241" s="603" t="s">
        <v>10892</v>
      </c>
      <c r="H1241" s="603" t="s">
        <v>10893</v>
      </c>
      <c r="I1241" s="603" t="s">
        <v>10894</v>
      </c>
      <c r="J1241" s="600"/>
      <c r="K1241" s="611"/>
      <c r="L1241" s="606" t="s">
        <v>1264</v>
      </c>
      <c r="M1241" s="986"/>
      <c r="N1241" s="972"/>
      <c r="O1241" s="603"/>
      <c r="P1241" s="605"/>
      <c r="Q1241" s="605"/>
      <c r="R1241" s="603">
        <f t="shared" si="19"/>
        <v>0</v>
      </c>
      <c r="S1241" s="603"/>
      <c r="T1241" s="607" t="str">
        <f>VLOOKUP(cppm_pr[[#This Row],[Status]],'All Link_LOV'!$I$32:$K$72,2,0)</f>
        <v>PR Creation</v>
      </c>
      <c r="U1241" s="607" t="s">
        <v>22</v>
      </c>
      <c r="V1241" s="603">
        <v>702</v>
      </c>
      <c r="W1241" s="607"/>
      <c r="X1241" s="603"/>
      <c r="Y1241" s="603"/>
      <c r="Z1241" s="608">
        <v>45194</v>
      </c>
      <c r="AA1241" s="603" t="s">
        <v>7693</v>
      </c>
      <c r="AB1241" s="606">
        <v>4288</v>
      </c>
      <c r="AC1241" s="677">
        <v>5431.64</v>
      </c>
      <c r="AD1241" s="603" t="s">
        <v>6148</v>
      </c>
      <c r="AE1241" s="603" t="s">
        <v>10895</v>
      </c>
      <c r="AF1241" s="603" t="s">
        <v>398</v>
      </c>
      <c r="AG1241" s="603" t="s">
        <v>488</v>
      </c>
      <c r="AH1241" s="612" t="s">
        <v>10896</v>
      </c>
      <c r="AI1241" s="600" t="str">
        <f>IFERROR(VLOOKUP(cppm_pr[[#This Row],[Order Number]],SPHERE!C:CC,39,0),"")</f>
        <v/>
      </c>
      <c r="AJ1241" s="600" t="str">
        <f>IFERROR(VLOOKUP(cppm_pr[[#This Row],[Order Number]],'DC TM ONE'!B:CN,42,0),"")</f>
        <v/>
      </c>
      <c r="AK1241" s="612"/>
      <c r="AL1241" s="693">
        <v>45199</v>
      </c>
      <c r="AM1241" s="603" t="s">
        <v>8183</v>
      </c>
      <c r="AN1241" s="603" t="s">
        <v>4928</v>
      </c>
      <c r="AO1241" s="737"/>
      <c r="AP1241" s="603"/>
      <c r="AQ1241" s="738"/>
      <c r="AR1241" s="769">
        <v>3400038524</v>
      </c>
      <c r="AS1241" s="603"/>
      <c r="AT1241" s="610" t="s">
        <v>10897</v>
      </c>
      <c r="AU1241" s="603"/>
      <c r="AV1241" s="603"/>
      <c r="AW1241" s="603"/>
      <c r="AX1241" s="603"/>
      <c r="AY1241" s="603"/>
      <c r="AZ1241" s="603"/>
      <c r="BA1241" s="603"/>
      <c r="BB1241" s="603"/>
      <c r="BC1241" s="603"/>
      <c r="BD1241" s="603"/>
      <c r="BE1241" s="603"/>
      <c r="BF1241" s="603"/>
      <c r="BG1241" s="603"/>
      <c r="BH1241" s="603"/>
    </row>
    <row r="1242" spans="1:60" ht="12" customHeight="1">
      <c r="A1242" s="589">
        <v>1239</v>
      </c>
      <c r="B1242" s="589" t="s">
        <v>73</v>
      </c>
      <c r="C1242" s="590" t="s">
        <v>267</v>
      </c>
      <c r="D1242" s="591"/>
      <c r="E1242" s="589" t="s">
        <v>10600</v>
      </c>
      <c r="F1242" s="592" t="s">
        <v>3665</v>
      </c>
      <c r="G1242" s="592" t="s">
        <v>3664</v>
      </c>
      <c r="H1242" s="592" t="s">
        <v>3662</v>
      </c>
      <c r="I1242" s="592" t="s">
        <v>10898</v>
      </c>
      <c r="J1242" s="589"/>
      <c r="K1242" s="589" t="s">
        <v>10600</v>
      </c>
      <c r="L1242" s="595" t="s">
        <v>1564</v>
      </c>
      <c r="M1242" s="33"/>
      <c r="N1242" s="972"/>
      <c r="O1242" s="592"/>
      <c r="P1242" s="594"/>
      <c r="Q1242" s="594"/>
      <c r="R1242" s="592">
        <f t="shared" si="19"/>
        <v>0</v>
      </c>
      <c r="S1242" s="592"/>
      <c r="T1242" s="596" t="str">
        <f>VLOOKUP(cppm_pr[[#This Row],[Status]],'All Link_LOV'!$I$32:$K$72,2,0)</f>
        <v>PO Issued</v>
      </c>
      <c r="U1242" s="596" t="s">
        <v>22</v>
      </c>
      <c r="V1242" s="592">
        <v>703</v>
      </c>
      <c r="W1242" s="596"/>
      <c r="X1242" s="592"/>
      <c r="Y1242" s="592"/>
      <c r="Z1242" s="597">
        <v>45194</v>
      </c>
      <c r="AA1242" s="592" t="s">
        <v>2312</v>
      </c>
      <c r="AB1242" s="595">
        <v>5933</v>
      </c>
      <c r="AC1242" s="677">
        <v>560</v>
      </c>
      <c r="AD1242" s="592" t="s">
        <v>6059</v>
      </c>
      <c r="AE1242" s="592"/>
      <c r="AF1242" s="592" t="s">
        <v>398</v>
      </c>
      <c r="AG1242" s="592" t="s">
        <v>491</v>
      </c>
      <c r="AH1242" s="612" t="s">
        <v>10899</v>
      </c>
      <c r="AI1242" s="600" t="str">
        <f>IFERROR(VLOOKUP(cppm_pr[[#This Row],[Order Number]],SPHERE!C:CC,39,0),"")</f>
        <v/>
      </c>
      <c r="AJ1242" s="600" t="str">
        <f>IFERROR(VLOOKUP(cppm_pr[[#This Row],[Order Number]],'DC TM ONE'!B:CN,42,0),"")</f>
        <v/>
      </c>
      <c r="AK1242" s="612"/>
      <c r="AL1242" s="693">
        <v>45035</v>
      </c>
      <c r="AM1242" s="592" t="s">
        <v>6340</v>
      </c>
      <c r="AN1242" s="592" t="s">
        <v>4928</v>
      </c>
      <c r="AO1242" s="737"/>
      <c r="AP1242" s="592"/>
      <c r="AQ1242" s="735"/>
      <c r="AR1242" s="612" t="s">
        <v>10900</v>
      </c>
      <c r="AS1242" s="592"/>
      <c r="AT1242" s="598"/>
      <c r="AU1242" s="592"/>
      <c r="AV1242" s="592"/>
      <c r="AW1242" s="592"/>
      <c r="AX1242" s="592"/>
      <c r="AY1242" s="592"/>
      <c r="AZ1242" s="592"/>
      <c r="BA1242" s="592"/>
      <c r="BB1242" s="592"/>
      <c r="BC1242" s="592"/>
      <c r="BD1242" s="592"/>
      <c r="BE1242" s="592"/>
      <c r="BF1242" s="592"/>
      <c r="BG1242" s="592"/>
      <c r="BH1242" s="592"/>
    </row>
    <row r="1243" spans="1:60" ht="12" customHeight="1">
      <c r="A1243" s="600">
        <v>1241</v>
      </c>
      <c r="B1243" s="600" t="s">
        <v>73</v>
      </c>
      <c r="C1243" s="601" t="s">
        <v>267</v>
      </c>
      <c r="D1243" s="602"/>
      <c r="E1243" s="607" t="s">
        <v>10602</v>
      </c>
      <c r="F1243" s="603" t="s">
        <v>3671</v>
      </c>
      <c r="G1243" s="603" t="s">
        <v>6298</v>
      </c>
      <c r="H1243" s="603" t="s">
        <v>3668</v>
      </c>
      <c r="I1243" s="603" t="s">
        <v>10603</v>
      </c>
      <c r="J1243" s="600"/>
      <c r="K1243" s="607" t="s">
        <v>10602</v>
      </c>
      <c r="L1243" s="606" t="s">
        <v>1564</v>
      </c>
      <c r="M1243" s="12"/>
      <c r="N1243" s="972"/>
      <c r="O1243" s="603"/>
      <c r="P1243" s="605"/>
      <c r="Q1243" s="605"/>
      <c r="R1243" s="603">
        <f t="shared" si="19"/>
        <v>0</v>
      </c>
      <c r="S1243" s="603"/>
      <c r="T1243" s="607" t="str">
        <f>VLOOKUP(cppm_pr[[#This Row],[Status]],'All Link_LOV'!$I$32:$K$72,2,0)</f>
        <v>PO Issued</v>
      </c>
      <c r="U1243" s="607" t="s">
        <v>22</v>
      </c>
      <c r="V1243" s="603">
        <v>705</v>
      </c>
      <c r="W1243" s="607"/>
      <c r="X1243" s="603"/>
      <c r="Y1243" s="603"/>
      <c r="Z1243" s="608">
        <v>45194</v>
      </c>
      <c r="AA1243" s="603" t="s">
        <v>2312</v>
      </c>
      <c r="AB1243" s="606">
        <v>25147</v>
      </c>
      <c r="AC1243" s="677">
        <v>560</v>
      </c>
      <c r="AD1243" s="603" t="s">
        <v>6059</v>
      </c>
      <c r="AE1243" s="603"/>
      <c r="AF1243" s="603" t="s">
        <v>398</v>
      </c>
      <c r="AG1243" s="603" t="s">
        <v>491</v>
      </c>
      <c r="AH1243" s="612" t="s">
        <v>10901</v>
      </c>
      <c r="AI1243" s="600" t="str">
        <f>IFERROR(VLOOKUP(cppm_pr[[#This Row],[Order Number]],SPHERE!C:CC,39,0),"")</f>
        <v/>
      </c>
      <c r="AJ1243" s="600" t="str">
        <f>IFERROR(VLOOKUP(cppm_pr[[#This Row],[Order Number]],'DC TM ONE'!B:CN,42,0),"")</f>
        <v/>
      </c>
      <c r="AK1243" s="612"/>
      <c r="AL1243" s="693">
        <v>45168</v>
      </c>
      <c r="AM1243" s="603" t="s">
        <v>6300</v>
      </c>
      <c r="AN1243" s="603" t="s">
        <v>4928</v>
      </c>
      <c r="AO1243" s="737"/>
      <c r="AP1243" s="603"/>
      <c r="AQ1243" s="603"/>
      <c r="AR1243" s="769">
        <v>3400038813</v>
      </c>
      <c r="AS1243" s="603"/>
      <c r="AT1243" s="610"/>
      <c r="AU1243" s="603"/>
      <c r="AV1243" s="603"/>
      <c r="AW1243" s="603"/>
      <c r="AX1243" s="603"/>
      <c r="AY1243" s="603"/>
      <c r="AZ1243" s="603"/>
      <c r="BA1243" s="603"/>
      <c r="BB1243" s="603"/>
      <c r="BC1243" s="603"/>
      <c r="BD1243" s="603"/>
      <c r="BE1243" s="603"/>
      <c r="BF1243" s="603"/>
      <c r="BG1243" s="603"/>
      <c r="BH1243" s="603"/>
    </row>
    <row r="1244" spans="1:60" ht="12" customHeight="1">
      <c r="A1244" s="589">
        <v>1242</v>
      </c>
      <c r="B1244" s="589"/>
      <c r="C1244" s="590" t="s">
        <v>254</v>
      </c>
      <c r="D1244" s="591"/>
      <c r="E1244" s="589" t="s">
        <v>6058</v>
      </c>
      <c r="F1244" s="592" t="s">
        <v>1314</v>
      </c>
      <c r="G1244" s="592" t="s">
        <v>10902</v>
      </c>
      <c r="H1244" s="592" t="s">
        <v>9336</v>
      </c>
      <c r="I1244" s="592" t="s">
        <v>9337</v>
      </c>
      <c r="J1244" s="589"/>
      <c r="K1244" s="593"/>
      <c r="L1244" s="595" t="s">
        <v>1264</v>
      </c>
      <c r="M1244" s="985"/>
      <c r="N1244" s="972"/>
      <c r="O1244" s="592"/>
      <c r="P1244" s="594"/>
      <c r="Q1244" s="594"/>
      <c r="R1244" s="592">
        <f t="shared" si="19"/>
        <v>0</v>
      </c>
      <c r="S1244" s="592"/>
      <c r="T1244" s="596" t="str">
        <f>VLOOKUP(cppm_pr[[#This Row],[Status]],'All Link_LOV'!$I$32:$K$72,2,0)</f>
        <v>PO Issued</v>
      </c>
      <c r="U1244" s="596" t="s">
        <v>22</v>
      </c>
      <c r="V1244" s="592">
        <v>706</v>
      </c>
      <c r="W1244" s="596"/>
      <c r="X1244" s="592"/>
      <c r="Y1244" s="592"/>
      <c r="Z1244" s="597">
        <v>45194</v>
      </c>
      <c r="AA1244" s="592" t="s">
        <v>7523</v>
      </c>
      <c r="AB1244" s="595">
        <v>28567</v>
      </c>
      <c r="AC1244" s="677">
        <v>171309.93</v>
      </c>
      <c r="AD1244" s="592" t="s">
        <v>6148</v>
      </c>
      <c r="AE1244" s="592" t="s">
        <v>10903</v>
      </c>
      <c r="AF1244" s="592" t="s">
        <v>398</v>
      </c>
      <c r="AG1244" s="592" t="s">
        <v>488</v>
      </c>
      <c r="AH1244" s="612" t="s">
        <v>9338</v>
      </c>
      <c r="AI1244" s="600" t="str">
        <f>IFERROR(VLOOKUP(cppm_pr[[#This Row],[Order Number]],SPHERE!C:CC,39,0),"")</f>
        <v/>
      </c>
      <c r="AJ1244" s="600" t="str">
        <f>IFERROR(VLOOKUP(cppm_pr[[#This Row],[Order Number]],'DC TM ONE'!B:CN,42,0),"")</f>
        <v/>
      </c>
      <c r="AK1244" s="612"/>
      <c r="AL1244" s="693">
        <v>45199</v>
      </c>
      <c r="AM1244" s="592" t="s">
        <v>7537</v>
      </c>
      <c r="AN1244" s="592" t="s">
        <v>4928</v>
      </c>
      <c r="AO1244" s="737"/>
      <c r="AP1244" s="592"/>
      <c r="AQ1244" s="592"/>
      <c r="AR1244" s="612">
        <v>3400039031</v>
      </c>
      <c r="AS1244" s="592"/>
      <c r="AT1244" s="598" t="s">
        <v>10904</v>
      </c>
      <c r="AU1244" s="592"/>
      <c r="AV1244" s="592"/>
      <c r="AW1244" s="592"/>
      <c r="AX1244" s="592"/>
      <c r="AY1244" s="592"/>
      <c r="AZ1244" s="592"/>
      <c r="BA1244" s="592"/>
      <c r="BB1244" s="592"/>
      <c r="BC1244" s="592"/>
      <c r="BD1244" s="592"/>
      <c r="BE1244" s="592"/>
      <c r="BF1244" s="592"/>
      <c r="BG1244" s="592"/>
      <c r="BH1244" s="592"/>
    </row>
    <row r="1245" spans="1:60" ht="12" customHeight="1">
      <c r="A1245" s="600">
        <v>1243</v>
      </c>
      <c r="B1245" s="600" t="s">
        <v>77</v>
      </c>
      <c r="C1245" s="601" t="s">
        <v>207</v>
      </c>
      <c r="D1245" s="602"/>
      <c r="E1245" s="600" t="s">
        <v>6058</v>
      </c>
      <c r="F1245" s="603" t="s">
        <v>4120</v>
      </c>
      <c r="G1245" s="603" t="s">
        <v>4119</v>
      </c>
      <c r="H1245" s="603" t="s">
        <v>4117</v>
      </c>
      <c r="I1245" s="600" t="s">
        <v>10905</v>
      </c>
      <c r="J1245" s="600"/>
      <c r="K1245" s="611"/>
      <c r="L1245" s="595" t="s">
        <v>1691</v>
      </c>
      <c r="M1245" s="986"/>
      <c r="N1245" s="972"/>
      <c r="O1245" s="603"/>
      <c r="P1245" s="625"/>
      <c r="Q1245" s="625"/>
      <c r="R1245" s="600">
        <f t="shared" si="19"/>
        <v>0</v>
      </c>
      <c r="S1245" s="600"/>
      <c r="T1245" s="607" t="str">
        <f>VLOOKUP(cppm_pr[[#This Row],[Status]],'All Link_LOV'!$I$32:$K$72,2,0)</f>
        <v>New Request PR</v>
      </c>
      <c r="U1245" s="607" t="s">
        <v>105</v>
      </c>
      <c r="V1245" s="603">
        <v>707</v>
      </c>
      <c r="W1245" s="607" t="s">
        <v>6069</v>
      </c>
      <c r="X1245" s="603" t="s">
        <v>8231</v>
      </c>
      <c r="Y1245" s="603"/>
      <c r="Z1245" s="608">
        <v>45194</v>
      </c>
      <c r="AA1245" s="603" t="s">
        <v>1686</v>
      </c>
      <c r="AB1245" s="606"/>
      <c r="AC1245" s="677"/>
      <c r="AD1245" s="603"/>
      <c r="AE1245" s="603"/>
      <c r="AF1245" s="603" t="s">
        <v>399</v>
      </c>
      <c r="AG1245" s="603" t="s">
        <v>491</v>
      </c>
      <c r="AH1245" s="612" t="s">
        <v>4118</v>
      </c>
      <c r="AI1245" s="600" t="str">
        <f>IFERROR(VLOOKUP(cppm_pr[[#This Row],[Order Number]],SPHERE!C:CC,39,0),"")</f>
        <v/>
      </c>
      <c r="AJ1245" s="600" t="str">
        <f>IFERROR(VLOOKUP(cppm_pr[[#This Row],[Order Number]],'DC TM ONE'!B:CN,42,0),"")</f>
        <v/>
      </c>
      <c r="AK1245" s="612"/>
      <c r="AL1245" s="693"/>
      <c r="AM1245" s="603" t="s">
        <v>6432</v>
      </c>
      <c r="AN1245" s="603"/>
      <c r="AO1245" s="737"/>
      <c r="AP1245" s="603"/>
      <c r="AQ1245" s="603"/>
      <c r="AR1245" s="769">
        <v>3400039025</v>
      </c>
      <c r="AS1245" s="603" t="s">
        <v>4122</v>
      </c>
      <c r="AT1245" s="610"/>
      <c r="AU1245" s="603"/>
      <c r="AV1245" s="603" t="s">
        <v>4048</v>
      </c>
      <c r="AW1245" s="603" t="s">
        <v>4049</v>
      </c>
      <c r="AX1245" s="603" t="s">
        <v>4121</v>
      </c>
      <c r="AY1245" s="603" t="s">
        <v>1554</v>
      </c>
      <c r="AZ1245" s="603" t="s">
        <v>4122</v>
      </c>
      <c r="BA1245" s="603" t="s">
        <v>4077</v>
      </c>
      <c r="BB1245" s="603">
        <v>3400039025</v>
      </c>
      <c r="BC1245" s="603" t="s">
        <v>2077</v>
      </c>
      <c r="BD1245" s="603" t="s">
        <v>2077</v>
      </c>
      <c r="BE1245" s="603" t="s">
        <v>2077</v>
      </c>
      <c r="BF1245" s="603" t="s">
        <v>2077</v>
      </c>
      <c r="BG1245" s="603"/>
      <c r="BH1245" s="603"/>
    </row>
    <row r="1246" spans="1:60" ht="12" customHeight="1">
      <c r="A1246" s="589">
        <v>1244</v>
      </c>
      <c r="B1246" s="589" t="s">
        <v>73</v>
      </c>
      <c r="C1246" s="590" t="s">
        <v>267</v>
      </c>
      <c r="D1246" s="591"/>
      <c r="E1246" s="596">
        <v>4902151106</v>
      </c>
      <c r="F1246" s="592" t="s">
        <v>3677</v>
      </c>
      <c r="G1246" s="592" t="s">
        <v>3676</v>
      </c>
      <c r="H1246" s="592" t="s">
        <v>3674</v>
      </c>
      <c r="I1246" s="592" t="s">
        <v>10906</v>
      </c>
      <c r="J1246" s="589"/>
      <c r="K1246" s="842" t="s">
        <v>10604</v>
      </c>
      <c r="L1246" s="595" t="s">
        <v>1564</v>
      </c>
      <c r="M1246" s="988"/>
      <c r="N1246" s="972"/>
      <c r="O1246" s="592"/>
      <c r="P1246" s="594"/>
      <c r="Q1246" s="594"/>
      <c r="R1246" s="592">
        <f t="shared" si="19"/>
        <v>0</v>
      </c>
      <c r="S1246" s="592"/>
      <c r="T1246" s="596" t="str">
        <f>VLOOKUP(cppm_pr[[#This Row],[Status]],'All Link_LOV'!$I$32:$K$72,2,0)</f>
        <v>PO Issued</v>
      </c>
      <c r="U1246" s="596" t="s">
        <v>22</v>
      </c>
      <c r="V1246" s="592">
        <v>708</v>
      </c>
      <c r="W1246" s="596"/>
      <c r="X1246" s="592"/>
      <c r="Y1246" s="592"/>
      <c r="Z1246" s="597">
        <v>45194</v>
      </c>
      <c r="AA1246" s="592" t="s">
        <v>2312</v>
      </c>
      <c r="AB1246" s="595">
        <v>7816</v>
      </c>
      <c r="AC1246" s="677">
        <v>560</v>
      </c>
      <c r="AD1246" s="592" t="s">
        <v>6059</v>
      </c>
      <c r="AE1246" s="592"/>
      <c r="AF1246" s="592" t="s">
        <v>6071</v>
      </c>
      <c r="AG1246" s="592" t="s">
        <v>491</v>
      </c>
      <c r="AH1246" s="612" t="s">
        <v>10907</v>
      </c>
      <c r="AI1246" s="600" t="str">
        <f>IFERROR(VLOOKUP(cppm_pr[[#This Row],[Order Number]],SPHERE!C:CC,39,0),"")</f>
        <v/>
      </c>
      <c r="AJ1246" s="600" t="str">
        <f>IFERROR(VLOOKUP(cppm_pr[[#This Row],[Order Number]],'DC TM ONE'!B:CN,42,0),"")</f>
        <v/>
      </c>
      <c r="AK1246" s="612"/>
      <c r="AL1246" s="693">
        <v>45107</v>
      </c>
      <c r="AM1246" s="592" t="s">
        <v>6300</v>
      </c>
      <c r="AN1246" s="592" t="s">
        <v>4928</v>
      </c>
      <c r="AO1246" s="737"/>
      <c r="AP1246" s="592"/>
      <c r="AQ1246" s="592"/>
      <c r="AR1246" s="612">
        <v>3400038813</v>
      </c>
      <c r="AS1246" s="592"/>
      <c r="AT1246" s="598"/>
      <c r="AU1246" s="592"/>
      <c r="AV1246" s="592"/>
      <c r="AW1246" s="592"/>
      <c r="AX1246" s="592"/>
      <c r="AY1246" s="592"/>
      <c r="AZ1246" s="592"/>
      <c r="BA1246" s="592"/>
      <c r="BB1246" s="592"/>
      <c r="BC1246" s="592"/>
      <c r="BD1246" s="592"/>
      <c r="BE1246" s="592"/>
      <c r="BF1246" s="592"/>
      <c r="BG1246" s="592"/>
      <c r="BH1246" s="592"/>
    </row>
    <row r="1247" spans="1:60" ht="12" customHeight="1">
      <c r="A1247" s="600">
        <v>1245</v>
      </c>
      <c r="B1247" s="600" t="s">
        <v>68</v>
      </c>
      <c r="C1247" s="601" t="s">
        <v>208</v>
      </c>
      <c r="D1247" s="602">
        <v>45201</v>
      </c>
      <c r="E1247" s="600" t="s">
        <v>6058</v>
      </c>
      <c r="F1247" s="603" t="s">
        <v>4095</v>
      </c>
      <c r="G1247" s="603" t="s">
        <v>4094</v>
      </c>
      <c r="H1247" s="603" t="s">
        <v>4092</v>
      </c>
      <c r="I1247" s="603"/>
      <c r="J1247" s="600"/>
      <c r="K1247" s="611"/>
      <c r="L1247" s="606" t="s">
        <v>1552</v>
      </c>
      <c r="M1247" s="986"/>
      <c r="N1247" s="972"/>
      <c r="O1247" s="603"/>
      <c r="P1247" s="605"/>
      <c r="Q1247" s="605"/>
      <c r="R1247" s="603">
        <f t="shared" si="19"/>
        <v>0</v>
      </c>
      <c r="S1247" s="603"/>
      <c r="T1247" s="607" t="str">
        <f>VLOOKUP(cppm_pr[[#This Row],[Status]],'All Link_LOV'!$I$32:$K$72,2,0)</f>
        <v>Pending TP Submission</v>
      </c>
      <c r="U1247" s="607" t="s">
        <v>22</v>
      </c>
      <c r="V1247" s="603">
        <v>709</v>
      </c>
      <c r="W1247" s="607" t="s">
        <v>6069</v>
      </c>
      <c r="X1247" s="603" t="s">
        <v>8231</v>
      </c>
      <c r="Y1247" s="603"/>
      <c r="Z1247" s="608">
        <v>45194</v>
      </c>
      <c r="AA1247" s="603" t="s">
        <v>4091</v>
      </c>
      <c r="AB1247" s="606">
        <v>80929</v>
      </c>
      <c r="AC1247" s="677">
        <v>8650</v>
      </c>
      <c r="AD1247" s="603" t="s">
        <v>6059</v>
      </c>
      <c r="AE1247" s="603"/>
      <c r="AF1247" s="603" t="s">
        <v>6071</v>
      </c>
      <c r="AG1247" s="603" t="s">
        <v>491</v>
      </c>
      <c r="AH1247" s="612" t="s">
        <v>4093</v>
      </c>
      <c r="AI1247" s="600" t="str">
        <f>IFERROR(VLOOKUP(cppm_pr[[#This Row],[Order Number]],SPHERE!C:CC,39,0),"")</f>
        <v/>
      </c>
      <c r="AJ1247" s="600" t="str">
        <f>IFERROR(VLOOKUP(cppm_pr[[#This Row],[Order Number]],'DC TM ONE'!B:CN,42,0),"")</f>
        <v/>
      </c>
      <c r="AK1247" s="612"/>
      <c r="AL1247" s="693">
        <v>45229</v>
      </c>
      <c r="AM1247" s="603" t="s">
        <v>10871</v>
      </c>
      <c r="AN1247" s="603" t="s">
        <v>6175</v>
      </c>
      <c r="AO1247" s="737"/>
      <c r="AP1247" s="603">
        <v>3400018807</v>
      </c>
      <c r="AQ1247" s="603"/>
      <c r="AR1247" s="769"/>
      <c r="AS1247" s="603"/>
      <c r="AT1247" s="610" t="s">
        <v>10908</v>
      </c>
      <c r="AU1247" s="603"/>
      <c r="AV1247" s="603"/>
      <c r="AW1247" s="603"/>
      <c r="AX1247" s="603"/>
      <c r="AY1247" s="603"/>
      <c r="AZ1247" s="603"/>
      <c r="BA1247" s="603"/>
      <c r="BB1247" s="603"/>
      <c r="BC1247" s="603"/>
      <c r="BD1247" s="603"/>
      <c r="BE1247" s="603"/>
      <c r="BF1247" s="603"/>
      <c r="BG1247" s="603"/>
      <c r="BH1247" s="603"/>
    </row>
    <row r="1248" spans="1:60" ht="12" customHeight="1">
      <c r="A1248" s="589">
        <v>1246</v>
      </c>
      <c r="B1248" s="589" t="s">
        <v>72</v>
      </c>
      <c r="C1248" s="590" t="s">
        <v>267</v>
      </c>
      <c r="D1248" s="591">
        <v>45195</v>
      </c>
      <c r="E1248" s="589" t="s">
        <v>10909</v>
      </c>
      <c r="F1248" s="592" t="s">
        <v>6890</v>
      </c>
      <c r="G1248" s="592" t="s">
        <v>6891</v>
      </c>
      <c r="H1248" s="592" t="s">
        <v>6892</v>
      </c>
      <c r="I1248" s="592" t="s">
        <v>6893</v>
      </c>
      <c r="J1248" s="589"/>
      <c r="K1248" s="593"/>
      <c r="L1248" s="595" t="s">
        <v>1654</v>
      </c>
      <c r="M1248" s="985"/>
      <c r="N1248" s="972"/>
      <c r="O1248" s="592"/>
      <c r="P1248" s="594"/>
      <c r="Q1248" s="594"/>
      <c r="R1248" s="592">
        <f t="shared" si="19"/>
        <v>0</v>
      </c>
      <c r="S1248" s="592"/>
      <c r="T1248" s="596" t="str">
        <f>VLOOKUP(cppm_pr[[#This Row],[Status]],'All Link_LOV'!$I$32:$K$72,2,0)</f>
        <v>PO Issued</v>
      </c>
      <c r="U1248" s="596" t="s">
        <v>22</v>
      </c>
      <c r="V1248" s="592">
        <v>710</v>
      </c>
      <c r="W1248" s="596" t="s">
        <v>6069</v>
      </c>
      <c r="X1248" s="603" t="s">
        <v>499</v>
      </c>
      <c r="Y1248" s="592"/>
      <c r="Z1248" s="597">
        <v>45194</v>
      </c>
      <c r="AA1248" s="592" t="s">
        <v>1649</v>
      </c>
      <c r="AB1248" s="595">
        <v>7570</v>
      </c>
      <c r="AC1248" s="677">
        <v>138.27000000000001</v>
      </c>
      <c r="AD1248" s="592" t="s">
        <v>6148</v>
      </c>
      <c r="AE1248" s="592" t="s">
        <v>10910</v>
      </c>
      <c r="AF1248" s="592" t="s">
        <v>6071</v>
      </c>
      <c r="AG1248" s="592" t="s">
        <v>491</v>
      </c>
      <c r="AH1248" s="612" t="s">
        <v>10911</v>
      </c>
      <c r="AI1248" s="600" t="str">
        <f>IFERROR(VLOOKUP(cppm_pr[[#This Row],[Order Number]],SPHERE!C:CC,39,0),"")</f>
        <v/>
      </c>
      <c r="AJ1248" s="600" t="str">
        <f>IFERROR(VLOOKUP(cppm_pr[[#This Row],[Order Number]],'DC TM ONE'!B:CN,42,0),"")</f>
        <v/>
      </c>
      <c r="AK1248" s="612"/>
      <c r="AL1248" s="693">
        <v>45199</v>
      </c>
      <c r="AM1248" s="592" t="s">
        <v>6797</v>
      </c>
      <c r="AN1248" s="592" t="s">
        <v>4928</v>
      </c>
      <c r="AO1248" s="737"/>
      <c r="AP1248" s="592"/>
      <c r="AQ1248" s="592"/>
      <c r="AR1248" s="612">
        <v>3400039014</v>
      </c>
      <c r="AS1248" s="592"/>
      <c r="AT1248" s="598" t="s">
        <v>10912</v>
      </c>
      <c r="AU1248" s="592"/>
      <c r="AV1248" s="592"/>
      <c r="AW1248" s="592"/>
      <c r="AX1248" s="592"/>
      <c r="AY1248" s="592"/>
      <c r="AZ1248" s="592"/>
      <c r="BA1248" s="592"/>
      <c r="BB1248" s="592"/>
      <c r="BC1248" s="592"/>
      <c r="BD1248" s="592"/>
      <c r="BE1248" s="592"/>
      <c r="BF1248" s="592"/>
      <c r="BG1248" s="592"/>
      <c r="BH1248" s="592"/>
    </row>
    <row r="1249" spans="1:60" ht="12" customHeight="1">
      <c r="A1249" s="600">
        <v>1247</v>
      </c>
      <c r="B1249" s="600" t="s">
        <v>83</v>
      </c>
      <c r="C1249" s="601" t="s">
        <v>267</v>
      </c>
      <c r="D1249" s="602">
        <v>45202</v>
      </c>
      <c r="E1249" s="600" t="s">
        <v>10913</v>
      </c>
      <c r="F1249" s="603" t="s">
        <v>10914</v>
      </c>
      <c r="G1249" s="603" t="s">
        <v>10915</v>
      </c>
      <c r="H1249" s="603" t="s">
        <v>10916</v>
      </c>
      <c r="I1249" s="603" t="s">
        <v>10917</v>
      </c>
      <c r="J1249" s="600" t="s">
        <v>10918</v>
      </c>
      <c r="K1249" s="1012" t="s">
        <v>10919</v>
      </c>
      <c r="L1249" s="606" t="s">
        <v>51</v>
      </c>
      <c r="M1249" s="997"/>
      <c r="N1249" s="1061"/>
      <c r="O1249" s="603"/>
      <c r="P1249" s="605"/>
      <c r="Q1249" s="605"/>
      <c r="R1249" s="603">
        <f t="shared" si="19"/>
        <v>0</v>
      </c>
      <c r="S1249" s="603"/>
      <c r="T1249" s="607" t="str">
        <f>VLOOKUP(cppm_pr[[#This Row],[Status]],'All Link_LOV'!$I$32:$K$72,2,0)</f>
        <v>PO Issued</v>
      </c>
      <c r="U1249" s="607" t="s">
        <v>10920</v>
      </c>
      <c r="V1249" s="772">
        <v>1</v>
      </c>
      <c r="W1249" s="607" t="s">
        <v>8026</v>
      </c>
      <c r="X1249" s="603" t="s">
        <v>499</v>
      </c>
      <c r="Y1249" s="603"/>
      <c r="Z1249" s="608">
        <v>45194</v>
      </c>
      <c r="AA1249" s="603"/>
      <c r="AB1249" s="606"/>
      <c r="AC1249" s="767"/>
      <c r="AD1249" s="603"/>
      <c r="AE1249" s="603"/>
      <c r="AF1249" s="603" t="s">
        <v>398</v>
      </c>
      <c r="AG1249" s="603" t="s">
        <v>488</v>
      </c>
      <c r="AH1249" s="464"/>
      <c r="AI1249" s="600" t="str">
        <f>IFERROR(VLOOKUP(cppm_pr[[#This Row],[Order Number]],SPHERE!C:CC,39,0),"")</f>
        <v/>
      </c>
      <c r="AJ1249" s="600" t="str">
        <f>IFERROR(VLOOKUP(cppm_pr[[#This Row],[Order Number]],'DC TM ONE'!B:CN,42,0),"")</f>
        <v/>
      </c>
      <c r="AK1249" s="464"/>
      <c r="AL1249" s="768"/>
      <c r="AM1249" s="603"/>
      <c r="AN1249" s="603"/>
      <c r="AO1249" s="179"/>
      <c r="AP1249" s="603"/>
      <c r="AQ1249" s="603"/>
      <c r="AR1249" s="769"/>
      <c r="AS1249" s="603"/>
      <c r="AT1249" s="610"/>
      <c r="AU1249" s="603"/>
      <c r="AV1249" s="603"/>
      <c r="AW1249" s="603"/>
      <c r="AX1249" s="603"/>
      <c r="AY1249" s="603"/>
      <c r="AZ1249" s="603"/>
      <c r="BA1249" s="603"/>
      <c r="BB1249" s="603"/>
      <c r="BC1249" s="603"/>
      <c r="BD1249" s="603"/>
      <c r="BE1249" s="603"/>
      <c r="BF1249" s="603"/>
      <c r="BG1249" s="603" t="s">
        <v>10921</v>
      </c>
      <c r="BH1249" s="603"/>
    </row>
    <row r="1250" spans="1:60" ht="12" customHeight="1">
      <c r="A1250" s="589">
        <v>1248</v>
      </c>
      <c r="B1250" s="589" t="s">
        <v>62</v>
      </c>
      <c r="C1250" s="590" t="s">
        <v>219</v>
      </c>
      <c r="D1250" s="602">
        <v>45206</v>
      </c>
      <c r="E1250" s="589" t="s">
        <v>10922</v>
      </c>
      <c r="F1250" s="592" t="s">
        <v>10923</v>
      </c>
      <c r="G1250" s="603" t="s">
        <v>10924</v>
      </c>
      <c r="H1250" s="592" t="s">
        <v>10925</v>
      </c>
      <c r="I1250" s="589" t="s">
        <v>10926</v>
      </c>
      <c r="J1250" s="589" t="s">
        <v>10927</v>
      </c>
      <c r="K1250" s="593"/>
      <c r="L1250" s="595" t="s">
        <v>51</v>
      </c>
      <c r="M1250" s="985"/>
      <c r="N1250" s="1062"/>
      <c r="O1250" s="592"/>
      <c r="P1250" s="655"/>
      <c r="Q1250" s="655"/>
      <c r="R1250" s="589">
        <f t="shared" si="19"/>
        <v>0</v>
      </c>
      <c r="S1250" s="589"/>
      <c r="T1250" s="596" t="str">
        <f>VLOOKUP(cppm_pr[[#This Row],[Status]],'All Link_LOV'!$I$32:$K$72,2,0)</f>
        <v>Queried - Require More Information From NeC/AND</v>
      </c>
      <c r="U1250" s="596" t="s">
        <v>10928</v>
      </c>
      <c r="V1250" s="773">
        <v>2</v>
      </c>
      <c r="W1250" s="596"/>
      <c r="X1250" s="592"/>
      <c r="Y1250" s="592"/>
      <c r="Z1250" s="597">
        <v>45194</v>
      </c>
      <c r="AA1250" s="592"/>
      <c r="AB1250" s="595"/>
      <c r="AC1250" s="677"/>
      <c r="AD1250" s="592"/>
      <c r="AE1250" s="592"/>
      <c r="AF1250" s="592" t="s">
        <v>398</v>
      </c>
      <c r="AG1250" s="592" t="s">
        <v>488</v>
      </c>
      <c r="AH1250" s="736"/>
      <c r="AI1250" s="600" t="str">
        <f>IFERROR(VLOOKUP(cppm_pr[[#This Row],[Order Number]],SPHERE!C:CC,39,0),"")</f>
        <v/>
      </c>
      <c r="AJ1250" s="600" t="str">
        <f>IFERROR(VLOOKUP(cppm_pr[[#This Row],[Order Number]],'DC TM ONE'!B:CN,42,0),"")</f>
        <v/>
      </c>
      <c r="AK1250" s="736"/>
      <c r="AL1250" s="693"/>
      <c r="AM1250" s="592"/>
      <c r="AN1250" s="592"/>
      <c r="AO1250" s="737"/>
      <c r="AP1250" s="592"/>
      <c r="AQ1250" s="592"/>
      <c r="AR1250" s="612"/>
      <c r="AS1250" s="592"/>
      <c r="AT1250" s="598"/>
      <c r="AU1250" s="592"/>
      <c r="AV1250" s="592"/>
      <c r="AW1250" s="592"/>
      <c r="AX1250" s="592"/>
      <c r="AY1250" s="592"/>
      <c r="AZ1250" s="592"/>
      <c r="BA1250" s="592"/>
      <c r="BB1250" s="592"/>
      <c r="BC1250" s="592"/>
      <c r="BD1250" s="592"/>
      <c r="BE1250" s="592"/>
      <c r="BF1250" s="592"/>
      <c r="BG1250" s="592"/>
      <c r="BH1250" s="592"/>
    </row>
    <row r="1251" spans="1:60" ht="12" customHeight="1">
      <c r="A1251" s="600">
        <v>1249</v>
      </c>
      <c r="B1251" s="600" t="s">
        <v>83</v>
      </c>
      <c r="C1251" s="601" t="s">
        <v>267</v>
      </c>
      <c r="D1251" s="602">
        <v>45209</v>
      </c>
      <c r="E1251" s="600" t="s">
        <v>9186</v>
      </c>
      <c r="F1251" s="603" t="s">
        <v>10929</v>
      </c>
      <c r="G1251" s="603" t="s">
        <v>10930</v>
      </c>
      <c r="H1251" s="603" t="s">
        <v>10931</v>
      </c>
      <c r="I1251" s="600" t="s">
        <v>10932</v>
      </c>
      <c r="J1251" s="600" t="s">
        <v>10933</v>
      </c>
      <c r="K1251" s="611" t="s">
        <v>10934</v>
      </c>
      <c r="L1251" s="606" t="s">
        <v>51</v>
      </c>
      <c r="M1251" s="986"/>
      <c r="N1251" s="1061"/>
      <c r="O1251" s="603"/>
      <c r="P1251" s="625"/>
      <c r="Q1251" s="625"/>
      <c r="R1251" s="600">
        <f t="shared" si="19"/>
        <v>0</v>
      </c>
      <c r="S1251" s="600"/>
      <c r="T1251" s="607" t="str">
        <f>VLOOKUP(cppm_pr[[#This Row],[Status]],'All Link_LOV'!$I$32:$K$72,2,0)</f>
        <v>PO Issued</v>
      </c>
      <c r="U1251" s="607" t="s">
        <v>10920</v>
      </c>
      <c r="V1251" s="772">
        <v>3</v>
      </c>
      <c r="W1251" s="607" t="s">
        <v>8026</v>
      </c>
      <c r="X1251" s="603" t="s">
        <v>9075</v>
      </c>
      <c r="Y1251" s="603"/>
      <c r="Z1251" s="608">
        <v>45194</v>
      </c>
      <c r="AA1251" s="603"/>
      <c r="AB1251" s="606"/>
      <c r="AC1251" s="677"/>
      <c r="AD1251" s="603"/>
      <c r="AE1251" s="603"/>
      <c r="AF1251" s="603" t="s">
        <v>398</v>
      </c>
      <c r="AG1251" s="603" t="s">
        <v>488</v>
      </c>
      <c r="AH1251" s="736"/>
      <c r="AI1251" s="600" t="str">
        <f>IFERROR(VLOOKUP(cppm_pr[[#This Row],[Order Number]],SPHERE!C:CC,39,0),"")</f>
        <v/>
      </c>
      <c r="AJ1251" s="600" t="str">
        <f>IFERROR(VLOOKUP(cppm_pr[[#This Row],[Order Number]],'DC TM ONE'!B:CN,42,0),"")</f>
        <v/>
      </c>
      <c r="AK1251" s="736"/>
      <c r="AL1251" s="693"/>
      <c r="AM1251" s="603"/>
      <c r="AN1251" s="603"/>
      <c r="AO1251" s="737"/>
      <c r="AP1251" s="603"/>
      <c r="AQ1251" s="603"/>
      <c r="AR1251" s="769"/>
      <c r="AS1251" s="603"/>
      <c r="AT1251" s="610"/>
      <c r="AU1251" s="603"/>
      <c r="AV1251" s="603"/>
      <c r="AW1251" s="603"/>
      <c r="AX1251" s="603"/>
      <c r="AY1251" s="603"/>
      <c r="AZ1251" s="603"/>
      <c r="BA1251" s="603"/>
      <c r="BB1251" s="603"/>
      <c r="BC1251" s="603"/>
      <c r="BD1251" s="603"/>
      <c r="BE1251" s="603"/>
      <c r="BF1251" s="603"/>
      <c r="BG1251" s="603" t="s">
        <v>10935</v>
      </c>
      <c r="BH1251" s="603"/>
    </row>
    <row r="1252" spans="1:60" ht="12" customHeight="1">
      <c r="A1252" s="589">
        <v>1250</v>
      </c>
      <c r="B1252" s="589" t="s">
        <v>62</v>
      </c>
      <c r="C1252" s="590" t="s">
        <v>267</v>
      </c>
      <c r="D1252" s="602">
        <v>45209</v>
      </c>
      <c r="E1252" s="600" t="s">
        <v>9186</v>
      </c>
      <c r="F1252" s="592" t="s">
        <v>10929</v>
      </c>
      <c r="G1252" s="603" t="s">
        <v>10930</v>
      </c>
      <c r="H1252" s="592" t="s">
        <v>10936</v>
      </c>
      <c r="I1252" s="747" t="s">
        <v>10937</v>
      </c>
      <c r="J1252" s="589" t="s">
        <v>10933</v>
      </c>
      <c r="K1252" s="593" t="s">
        <v>10938</v>
      </c>
      <c r="L1252" s="595" t="s">
        <v>51</v>
      </c>
      <c r="M1252" s="985"/>
      <c r="N1252" s="1061"/>
      <c r="O1252" s="1068"/>
      <c r="P1252" s="765"/>
      <c r="Q1252" s="765"/>
      <c r="R1252" s="766">
        <f t="shared" si="19"/>
        <v>0</v>
      </c>
      <c r="S1252" s="766"/>
      <c r="T1252" s="596" t="str">
        <f>VLOOKUP(cppm_pr[[#This Row],[Status]],'All Link_LOV'!$I$32:$K$72,2,0)</f>
        <v>PO Issued</v>
      </c>
      <c r="U1252" s="596" t="s">
        <v>10920</v>
      </c>
      <c r="V1252" s="773">
        <v>4</v>
      </c>
      <c r="W1252" s="596" t="s">
        <v>8026</v>
      </c>
      <c r="X1252" s="603" t="s">
        <v>9075</v>
      </c>
      <c r="Y1252" s="603"/>
      <c r="Z1252" s="597">
        <v>45194</v>
      </c>
      <c r="AA1252" s="592"/>
      <c r="AB1252" s="595"/>
      <c r="AC1252" s="677"/>
      <c r="AD1252" s="592"/>
      <c r="AE1252" s="592"/>
      <c r="AF1252" s="592" t="s">
        <v>398</v>
      </c>
      <c r="AG1252" s="592" t="s">
        <v>488</v>
      </c>
      <c r="AH1252" s="736"/>
      <c r="AI1252" s="600" t="str">
        <f>IFERROR(VLOOKUP(cppm_pr[[#This Row],[Order Number]],SPHERE!C:CC,39,0),"")</f>
        <v/>
      </c>
      <c r="AJ1252" s="600" t="str">
        <f>IFERROR(VLOOKUP(cppm_pr[[#This Row],[Order Number]],'DC TM ONE'!B:CN,42,0),"")</f>
        <v/>
      </c>
      <c r="AK1252" s="736"/>
      <c r="AL1252" s="693"/>
      <c r="AM1252" s="592"/>
      <c r="AN1252" s="592"/>
      <c r="AO1252" s="737"/>
      <c r="AP1252" s="592"/>
      <c r="AQ1252" s="592"/>
      <c r="AR1252" s="612"/>
      <c r="AS1252" s="592"/>
      <c r="AT1252" s="598"/>
      <c r="AU1252" s="592"/>
      <c r="AV1252" s="592"/>
      <c r="AW1252" s="592"/>
      <c r="AX1252" s="592"/>
      <c r="AY1252" s="592"/>
      <c r="AZ1252" s="592"/>
      <c r="BA1252" s="592"/>
      <c r="BB1252" s="592"/>
      <c r="BC1252" s="592"/>
      <c r="BD1252" s="592"/>
      <c r="BE1252" s="592"/>
      <c r="BF1252" s="592"/>
      <c r="BG1252" s="592" t="s">
        <v>10935</v>
      </c>
      <c r="BH1252" s="592"/>
    </row>
    <row r="1253" spans="1:60" ht="12" customHeight="1">
      <c r="A1253" s="600">
        <v>1251</v>
      </c>
      <c r="B1253" s="600" t="s">
        <v>62</v>
      </c>
      <c r="C1253" s="601" t="s">
        <v>267</v>
      </c>
      <c r="D1253" s="602">
        <v>45204</v>
      </c>
      <c r="E1253" s="600" t="s">
        <v>10582</v>
      </c>
      <c r="F1253" s="603" t="s">
        <v>10939</v>
      </c>
      <c r="G1253" s="603" t="s">
        <v>10940</v>
      </c>
      <c r="H1253" s="603" t="s">
        <v>10941</v>
      </c>
      <c r="I1253" s="774" t="s">
        <v>10942</v>
      </c>
      <c r="J1253" s="600" t="s">
        <v>10943</v>
      </c>
      <c r="K1253" s="611" t="s">
        <v>10944</v>
      </c>
      <c r="L1253" s="606" t="s">
        <v>51</v>
      </c>
      <c r="M1253" s="986"/>
      <c r="N1253" s="947"/>
      <c r="O1253" s="1"/>
      <c r="P1253" s="625"/>
      <c r="Q1253" s="625"/>
      <c r="R1253" s="600">
        <f t="shared" si="19"/>
        <v>0</v>
      </c>
      <c r="S1253" s="600"/>
      <c r="T1253" s="607" t="str">
        <f>VLOOKUP(cppm_pr[[#This Row],[Status]],'All Link_LOV'!$I$32:$K$72,2,0)</f>
        <v>PO Issued</v>
      </c>
      <c r="U1253" s="607" t="s">
        <v>10920</v>
      </c>
      <c r="V1253" s="772">
        <v>5</v>
      </c>
      <c r="W1253" s="607" t="s">
        <v>8026</v>
      </c>
      <c r="X1253" s="603" t="s">
        <v>9075</v>
      </c>
      <c r="Y1253" s="603"/>
      <c r="Z1253" s="608">
        <v>45194</v>
      </c>
      <c r="AA1253" s="603"/>
      <c r="AB1253" s="606"/>
      <c r="AC1253" s="677"/>
      <c r="AD1253" s="603"/>
      <c r="AE1253" s="603"/>
      <c r="AF1253" s="603" t="s">
        <v>398</v>
      </c>
      <c r="AG1253" s="603" t="s">
        <v>488</v>
      </c>
      <c r="AH1253" s="736"/>
      <c r="AI1253" s="600" t="str">
        <f>IFERROR(VLOOKUP(cppm_pr[[#This Row],[Order Number]],SPHERE!C:CC,39,0),"")</f>
        <v/>
      </c>
      <c r="AJ1253" s="600" t="str">
        <f>IFERROR(VLOOKUP(cppm_pr[[#This Row],[Order Number]],'DC TM ONE'!B:CN,42,0),"")</f>
        <v/>
      </c>
      <c r="AK1253" s="736"/>
      <c r="AL1253" s="693"/>
      <c r="AM1253" s="603"/>
      <c r="AN1253" s="603"/>
      <c r="AO1253" s="737"/>
      <c r="AP1253" s="603"/>
      <c r="AQ1253" s="603"/>
      <c r="AR1253" s="769"/>
      <c r="AS1253" s="603"/>
      <c r="AT1253" s="610"/>
      <c r="AU1253" s="603"/>
      <c r="AV1253" s="603"/>
      <c r="AW1253" s="603"/>
      <c r="AX1253" s="603"/>
      <c r="AY1253" s="603"/>
      <c r="AZ1253" s="603"/>
      <c r="BA1253" s="603"/>
      <c r="BB1253" s="603"/>
      <c r="BC1253" s="603"/>
      <c r="BD1253" s="603"/>
      <c r="BE1253" s="603"/>
      <c r="BF1253" s="603"/>
      <c r="BG1253" s="603" t="s">
        <v>10945</v>
      </c>
      <c r="BH1253" s="603"/>
    </row>
    <row r="1254" spans="1:60" ht="12" customHeight="1">
      <c r="A1254" s="589">
        <v>1252</v>
      </c>
      <c r="B1254" s="589" t="s">
        <v>62</v>
      </c>
      <c r="C1254" s="590" t="s">
        <v>267</v>
      </c>
      <c r="D1254" s="591">
        <v>45204</v>
      </c>
      <c r="E1254" s="589" t="s">
        <v>10582</v>
      </c>
      <c r="F1254" s="592" t="s">
        <v>10939</v>
      </c>
      <c r="G1254" s="603" t="s">
        <v>10940</v>
      </c>
      <c r="H1254" s="592" t="s">
        <v>10946</v>
      </c>
      <c r="I1254" s="589" t="s">
        <v>10947</v>
      </c>
      <c r="J1254" s="589" t="s">
        <v>10943</v>
      </c>
      <c r="K1254" s="593" t="s">
        <v>10948</v>
      </c>
      <c r="L1254" s="595" t="s">
        <v>51</v>
      </c>
      <c r="M1254" s="985"/>
      <c r="N1254" s="947"/>
      <c r="O1254" s="592"/>
      <c r="P1254" s="655"/>
      <c r="Q1254" s="655"/>
      <c r="R1254" s="589">
        <f t="shared" si="19"/>
        <v>0</v>
      </c>
      <c r="S1254" s="589"/>
      <c r="T1254" s="596" t="str">
        <f>VLOOKUP(cppm_pr[[#This Row],[Status]],'All Link_LOV'!$I$32:$K$72,2,0)</f>
        <v>PO Issued</v>
      </c>
      <c r="U1254" s="596" t="s">
        <v>10920</v>
      </c>
      <c r="V1254" s="773">
        <v>6</v>
      </c>
      <c r="W1254" s="596" t="s">
        <v>8026</v>
      </c>
      <c r="X1254" s="603" t="s">
        <v>9075</v>
      </c>
      <c r="Y1254" s="603"/>
      <c r="Z1254" s="597">
        <v>45194</v>
      </c>
      <c r="AA1254" s="592"/>
      <c r="AB1254" s="595"/>
      <c r="AC1254" s="677"/>
      <c r="AD1254" s="592"/>
      <c r="AE1254" s="592"/>
      <c r="AF1254" s="592" t="s">
        <v>398</v>
      </c>
      <c r="AG1254" s="592" t="s">
        <v>488</v>
      </c>
      <c r="AH1254" s="736"/>
      <c r="AI1254" s="600" t="str">
        <f>IFERROR(VLOOKUP(cppm_pr[[#This Row],[Order Number]],SPHERE!C:CC,39,0),"")</f>
        <v/>
      </c>
      <c r="AJ1254" s="600" t="str">
        <f>IFERROR(VLOOKUP(cppm_pr[[#This Row],[Order Number]],'DC TM ONE'!B:CN,42,0),"")</f>
        <v/>
      </c>
      <c r="AK1254" s="736"/>
      <c r="AL1254" s="693"/>
      <c r="AM1254" s="592"/>
      <c r="AN1254" s="592"/>
      <c r="AO1254" s="737"/>
      <c r="AP1254" s="592"/>
      <c r="AQ1254" s="592"/>
      <c r="AR1254" s="612"/>
      <c r="AS1254" s="592"/>
      <c r="AT1254" s="598"/>
      <c r="AU1254" s="592"/>
      <c r="AV1254" s="592"/>
      <c r="AW1254" s="592"/>
      <c r="AX1254" s="592"/>
      <c r="AY1254" s="592"/>
      <c r="AZ1254" s="592"/>
      <c r="BA1254" s="592"/>
      <c r="BB1254" s="592"/>
      <c r="BC1254" s="592"/>
      <c r="BD1254" s="592"/>
      <c r="BE1254" s="592"/>
      <c r="BF1254" s="592"/>
      <c r="BG1254" s="592" t="s">
        <v>10945</v>
      </c>
      <c r="BH1254" s="592"/>
    </row>
    <row r="1255" spans="1:60" ht="12" customHeight="1">
      <c r="A1255" s="600">
        <v>1253</v>
      </c>
      <c r="B1255" s="600" t="s">
        <v>83</v>
      </c>
      <c r="C1255" s="590" t="s">
        <v>267</v>
      </c>
      <c r="D1255" s="591">
        <v>45208</v>
      </c>
      <c r="E1255" s="600" t="s">
        <v>10949</v>
      </c>
      <c r="F1255" s="603" t="s">
        <v>10950</v>
      </c>
      <c r="G1255" s="603" t="s">
        <v>10951</v>
      </c>
      <c r="H1255" s="603" t="s">
        <v>10952</v>
      </c>
      <c r="I1255" s="600" t="s">
        <v>10949</v>
      </c>
      <c r="J1255" s="600" t="s">
        <v>10953</v>
      </c>
      <c r="K1255" s="611" t="s">
        <v>10954</v>
      </c>
      <c r="L1255" s="606" t="s">
        <v>51</v>
      </c>
      <c r="M1255" s="986"/>
      <c r="N1255" s="947"/>
      <c r="O1255" s="603"/>
      <c r="P1255" s="625"/>
      <c r="Q1255" s="625"/>
      <c r="R1255" s="600">
        <f t="shared" si="19"/>
        <v>0</v>
      </c>
      <c r="S1255" s="600"/>
      <c r="T1255" s="607" t="str">
        <f>VLOOKUP(cppm_pr[[#This Row],[Status]],'All Link_LOV'!$I$32:$K$72,2,0)</f>
        <v>PO Issued</v>
      </c>
      <c r="U1255" s="607" t="s">
        <v>10928</v>
      </c>
      <c r="V1255" s="772">
        <v>7</v>
      </c>
      <c r="W1255" s="607"/>
      <c r="X1255" s="603"/>
      <c r="Y1255" s="603"/>
      <c r="Z1255" s="608">
        <v>45194</v>
      </c>
      <c r="AA1255" s="603"/>
      <c r="AB1255" s="606"/>
      <c r="AC1255" s="677"/>
      <c r="AD1255" s="603"/>
      <c r="AE1255" s="603"/>
      <c r="AF1255" s="603" t="s">
        <v>398</v>
      </c>
      <c r="AG1255" s="603" t="s">
        <v>488</v>
      </c>
      <c r="AH1255" s="736"/>
      <c r="AI1255" s="600" t="str">
        <f>IFERROR(VLOOKUP(cppm_pr[[#This Row],[Order Number]],SPHERE!C:CC,39,0),"")</f>
        <v/>
      </c>
      <c r="AJ1255" s="600" t="str">
        <f>IFERROR(VLOOKUP(cppm_pr[[#This Row],[Order Number]],'DC TM ONE'!B:CN,42,0),"")</f>
        <v/>
      </c>
      <c r="AK1255" s="736"/>
      <c r="AL1255" s="693"/>
      <c r="AM1255" s="603"/>
      <c r="AN1255" s="603"/>
      <c r="AO1255" s="737"/>
      <c r="AP1255" s="603"/>
      <c r="AQ1255" s="603"/>
      <c r="AR1255" s="769"/>
      <c r="AS1255" s="603"/>
      <c r="AT1255" s="610"/>
      <c r="AU1255" s="603"/>
      <c r="AV1255" s="603"/>
      <c r="AW1255" s="603"/>
      <c r="AX1255" s="603"/>
      <c r="AY1255" s="603"/>
      <c r="AZ1255" s="603"/>
      <c r="BA1255" s="603"/>
      <c r="BB1255" s="603"/>
      <c r="BC1255" s="603"/>
      <c r="BD1255" s="603"/>
      <c r="BE1255" s="603"/>
      <c r="BF1255" s="603"/>
      <c r="BG1255" s="603"/>
      <c r="BH1255" s="603"/>
    </row>
    <row r="1256" spans="1:60" ht="12" customHeight="1">
      <c r="A1256" s="589">
        <v>1254</v>
      </c>
      <c r="B1256" s="589" t="s">
        <v>62</v>
      </c>
      <c r="C1256" s="590" t="s">
        <v>267</v>
      </c>
      <c r="D1256" s="591">
        <v>45208</v>
      </c>
      <c r="E1256" s="589" t="s">
        <v>10955</v>
      </c>
      <c r="F1256" s="592" t="s">
        <v>10950</v>
      </c>
      <c r="G1256" s="603" t="s">
        <v>10951</v>
      </c>
      <c r="H1256" s="592" t="s">
        <v>10956</v>
      </c>
      <c r="I1256" s="589" t="s">
        <v>10955</v>
      </c>
      <c r="J1256" s="589" t="s">
        <v>10953</v>
      </c>
      <c r="K1256" s="593" t="s">
        <v>10957</v>
      </c>
      <c r="L1256" s="595" t="s">
        <v>51</v>
      </c>
      <c r="M1256" s="985"/>
      <c r="N1256" s="947"/>
      <c r="O1256" s="592"/>
      <c r="P1256" s="655"/>
      <c r="Q1256" s="655"/>
      <c r="R1256" s="589">
        <f t="shared" si="19"/>
        <v>0</v>
      </c>
      <c r="S1256" s="589"/>
      <c r="T1256" s="596" t="str">
        <f>VLOOKUP(cppm_pr[[#This Row],[Status]],'All Link_LOV'!$I$32:$K$72,2,0)</f>
        <v>PO Issued</v>
      </c>
      <c r="U1256" s="596" t="s">
        <v>10928</v>
      </c>
      <c r="V1256" s="773">
        <v>8</v>
      </c>
      <c r="W1256" s="596"/>
      <c r="X1256" s="592"/>
      <c r="Y1256" s="592"/>
      <c r="Z1256" s="597">
        <v>45194</v>
      </c>
      <c r="AA1256" s="592"/>
      <c r="AB1256" s="595"/>
      <c r="AC1256" s="677"/>
      <c r="AD1256" s="592"/>
      <c r="AE1256" s="592"/>
      <c r="AF1256" s="592" t="s">
        <v>398</v>
      </c>
      <c r="AG1256" s="592" t="s">
        <v>488</v>
      </c>
      <c r="AH1256" s="736"/>
      <c r="AI1256" s="600" t="str">
        <f>IFERROR(VLOOKUP(cppm_pr[[#This Row],[Order Number]],SPHERE!C:CC,39,0),"")</f>
        <v/>
      </c>
      <c r="AJ1256" s="600" t="str">
        <f>IFERROR(VLOOKUP(cppm_pr[[#This Row],[Order Number]],'DC TM ONE'!B:CN,42,0),"")</f>
        <v/>
      </c>
      <c r="AK1256" s="736"/>
      <c r="AL1256" s="693"/>
      <c r="AM1256" s="592"/>
      <c r="AN1256" s="592"/>
      <c r="AO1256" s="737"/>
      <c r="AP1256" s="592"/>
      <c r="AQ1256" s="592"/>
      <c r="AR1256" s="612"/>
      <c r="AS1256" s="592"/>
      <c r="AT1256" s="598"/>
      <c r="AU1256" s="592"/>
      <c r="AV1256" s="592"/>
      <c r="AW1256" s="592"/>
      <c r="AX1256" s="592"/>
      <c r="AY1256" s="592"/>
      <c r="AZ1256" s="592"/>
      <c r="BA1256" s="592"/>
      <c r="BB1256" s="592"/>
      <c r="BC1256" s="592"/>
      <c r="BD1256" s="592"/>
      <c r="BE1256" s="592"/>
      <c r="BF1256" s="592"/>
      <c r="BG1256" s="592"/>
      <c r="BH1256" s="592"/>
    </row>
    <row r="1257" spans="1:60" ht="12" customHeight="1">
      <c r="A1257" s="600">
        <v>1255</v>
      </c>
      <c r="B1257" s="600" t="s">
        <v>83</v>
      </c>
      <c r="C1257" s="601" t="s">
        <v>265</v>
      </c>
      <c r="D1257" s="602">
        <v>45209</v>
      </c>
      <c r="E1257" s="600" t="s">
        <v>10958</v>
      </c>
      <c r="F1257" s="603" t="s">
        <v>10959</v>
      </c>
      <c r="G1257" s="603" t="s">
        <v>10960</v>
      </c>
      <c r="H1257" s="603" t="s">
        <v>10961</v>
      </c>
      <c r="I1257" s="600" t="s">
        <v>10958</v>
      </c>
      <c r="J1257" s="600" t="s">
        <v>10962</v>
      </c>
      <c r="K1257" s="611"/>
      <c r="L1257" s="606" t="s">
        <v>51</v>
      </c>
      <c r="M1257" s="986"/>
      <c r="N1257" s="947"/>
      <c r="O1257" s="603"/>
      <c r="P1257" s="625"/>
      <c r="Q1257" s="625"/>
      <c r="R1257" s="600">
        <f t="shared" si="19"/>
        <v>0</v>
      </c>
      <c r="S1257" s="600"/>
      <c r="T1257" s="607" t="str">
        <f>VLOOKUP(cppm_pr[[#This Row],[Status]],'All Link_LOV'!$I$32:$K$72,2,0)</f>
        <v>Pending PR Release</v>
      </c>
      <c r="U1257" s="607" t="s">
        <v>10928</v>
      </c>
      <c r="V1257" s="772">
        <v>9</v>
      </c>
      <c r="W1257" s="607"/>
      <c r="X1257" s="603"/>
      <c r="Y1257" s="603"/>
      <c r="Z1257" s="608">
        <v>45194</v>
      </c>
      <c r="AA1257" s="603"/>
      <c r="AB1257" s="606"/>
      <c r="AC1257" s="677"/>
      <c r="AD1257" s="603"/>
      <c r="AE1257" s="603"/>
      <c r="AF1257" s="603" t="s">
        <v>398</v>
      </c>
      <c r="AG1257" s="603" t="s">
        <v>488</v>
      </c>
      <c r="AH1257" s="736"/>
      <c r="AI1257" s="600" t="str">
        <f>IFERROR(VLOOKUP(cppm_pr[[#This Row],[Order Number]],SPHERE!C:CC,39,0),"")</f>
        <v/>
      </c>
      <c r="AJ1257" s="600" t="str">
        <f>IFERROR(VLOOKUP(cppm_pr[[#This Row],[Order Number]],'DC TM ONE'!B:CN,42,0),"")</f>
        <v/>
      </c>
      <c r="AK1257" s="736"/>
      <c r="AL1257" s="693"/>
      <c r="AM1257" s="603"/>
      <c r="AN1257" s="603"/>
      <c r="AO1257" s="737"/>
      <c r="AP1257" s="603"/>
      <c r="AQ1257" s="603"/>
      <c r="AR1257" s="769"/>
      <c r="AS1257" s="603"/>
      <c r="AT1257" s="610"/>
      <c r="AU1257" s="603"/>
      <c r="AV1257" s="603"/>
      <c r="AW1257" s="603"/>
      <c r="AX1257" s="603"/>
      <c r="AY1257" s="603"/>
      <c r="AZ1257" s="603"/>
      <c r="BA1257" s="603"/>
      <c r="BB1257" s="603"/>
      <c r="BC1257" s="603"/>
      <c r="BD1257" s="603"/>
      <c r="BE1257" s="603"/>
      <c r="BF1257" s="603"/>
      <c r="BG1257" s="603"/>
      <c r="BH1257" s="603"/>
    </row>
    <row r="1258" spans="1:60" ht="12" customHeight="1">
      <c r="A1258" s="589">
        <v>1256</v>
      </c>
      <c r="B1258" s="589" t="s">
        <v>83</v>
      </c>
      <c r="C1258" s="601" t="s">
        <v>265</v>
      </c>
      <c r="D1258" s="602">
        <v>45209</v>
      </c>
      <c r="E1258" s="589" t="s">
        <v>10963</v>
      </c>
      <c r="F1258" s="592" t="s">
        <v>10959</v>
      </c>
      <c r="G1258" s="603" t="s">
        <v>10960</v>
      </c>
      <c r="H1258" s="592" t="s">
        <v>10964</v>
      </c>
      <c r="I1258" s="592" t="s">
        <v>10965</v>
      </c>
      <c r="J1258" s="589" t="s">
        <v>10962</v>
      </c>
      <c r="K1258" s="593"/>
      <c r="L1258" s="595" t="s">
        <v>51</v>
      </c>
      <c r="M1258" s="985"/>
      <c r="N1258" s="947"/>
      <c r="O1258" s="592"/>
      <c r="P1258" s="594"/>
      <c r="Q1258" s="594"/>
      <c r="R1258" s="592">
        <f t="shared" si="19"/>
        <v>0</v>
      </c>
      <c r="S1258" s="592"/>
      <c r="T1258" s="596" t="str">
        <f>VLOOKUP(cppm_pr[[#This Row],[Status]],'All Link_LOV'!$I$32:$K$72,2,0)</f>
        <v>Pending PR Release</v>
      </c>
      <c r="U1258" s="596" t="s">
        <v>10928</v>
      </c>
      <c r="V1258" s="773">
        <v>10</v>
      </c>
      <c r="W1258" s="596"/>
      <c r="X1258" s="592"/>
      <c r="Y1258" s="592"/>
      <c r="Z1258" s="597">
        <v>45194</v>
      </c>
      <c r="AA1258" s="592"/>
      <c r="AB1258" s="595"/>
      <c r="AC1258" s="677"/>
      <c r="AD1258" s="592"/>
      <c r="AE1258" s="592"/>
      <c r="AF1258" s="592" t="s">
        <v>398</v>
      </c>
      <c r="AG1258" s="592" t="s">
        <v>488</v>
      </c>
      <c r="AH1258" s="736" t="s">
        <v>10966</v>
      </c>
      <c r="AI1258" s="600" t="str">
        <f>IFERROR(VLOOKUP(cppm_pr[[#This Row],[Order Number]],SPHERE!C:CC,39,0),"")</f>
        <v/>
      </c>
      <c r="AJ1258" s="600" t="str">
        <f>IFERROR(VLOOKUP(cppm_pr[[#This Row],[Order Number]],'DC TM ONE'!B:CN,42,0),"")</f>
        <v/>
      </c>
      <c r="AK1258" s="736"/>
      <c r="AL1258" s="693"/>
      <c r="AM1258" s="592"/>
      <c r="AN1258" s="592"/>
      <c r="AO1258" s="737"/>
      <c r="AP1258" s="592"/>
      <c r="AQ1258" s="592"/>
      <c r="AR1258" s="612"/>
      <c r="AS1258" s="592"/>
      <c r="AT1258" s="598"/>
      <c r="AU1258" s="592"/>
      <c r="AV1258" s="592"/>
      <c r="AW1258" s="592"/>
      <c r="AX1258" s="592"/>
      <c r="AY1258" s="592"/>
      <c r="AZ1258" s="592"/>
      <c r="BA1258" s="592"/>
      <c r="BB1258" s="592"/>
      <c r="BC1258" s="592"/>
      <c r="BD1258" s="592"/>
      <c r="BE1258" s="592"/>
      <c r="BF1258" s="592"/>
      <c r="BG1258" s="592"/>
      <c r="BH1258" s="592"/>
    </row>
    <row r="1259" spans="1:60" ht="12" customHeight="1">
      <c r="A1259" s="600">
        <v>1257</v>
      </c>
      <c r="B1259" s="600" t="s">
        <v>62</v>
      </c>
      <c r="C1259" s="590" t="s">
        <v>267</v>
      </c>
      <c r="D1259" s="602">
        <v>45209</v>
      </c>
      <c r="E1259" s="600" t="s">
        <v>10967</v>
      </c>
      <c r="F1259" s="603" t="s">
        <v>10968</v>
      </c>
      <c r="G1259" s="603" t="s">
        <v>10969</v>
      </c>
      <c r="H1259" s="603" t="s">
        <v>10970</v>
      </c>
      <c r="I1259" s="600" t="s">
        <v>10971</v>
      </c>
      <c r="J1259" s="600" t="s">
        <v>10972</v>
      </c>
      <c r="K1259" s="611" t="s">
        <v>10973</v>
      </c>
      <c r="L1259" s="606" t="s">
        <v>51</v>
      </c>
      <c r="M1259" s="986"/>
      <c r="N1259" s="947"/>
      <c r="O1259" s="603"/>
      <c r="P1259" s="625"/>
      <c r="Q1259" s="625"/>
      <c r="R1259" s="600">
        <f t="shared" si="19"/>
        <v>0</v>
      </c>
      <c r="S1259" s="600"/>
      <c r="T1259" s="607" t="str">
        <f>VLOOKUP(cppm_pr[[#This Row],[Status]],'All Link_LOV'!$I$32:$K$72,2,0)</f>
        <v>PO Issued</v>
      </c>
      <c r="U1259" s="607" t="s">
        <v>10928</v>
      </c>
      <c r="V1259" s="772">
        <v>11</v>
      </c>
      <c r="W1259" s="607"/>
      <c r="X1259" s="603"/>
      <c r="Y1259" s="603"/>
      <c r="Z1259" s="608">
        <v>45194</v>
      </c>
      <c r="AA1259" s="603"/>
      <c r="AB1259" s="606"/>
      <c r="AC1259" s="677"/>
      <c r="AD1259" s="603"/>
      <c r="AE1259" s="603"/>
      <c r="AF1259" s="603" t="s">
        <v>398</v>
      </c>
      <c r="AG1259" s="603" t="s">
        <v>488</v>
      </c>
      <c r="AH1259" s="736"/>
      <c r="AI1259" s="600" t="str">
        <f>IFERROR(VLOOKUP(cppm_pr[[#This Row],[Order Number]],SPHERE!C:CC,39,0),"")</f>
        <v/>
      </c>
      <c r="AJ1259" s="600" t="str">
        <f>IFERROR(VLOOKUP(cppm_pr[[#This Row],[Order Number]],'DC TM ONE'!B:CN,42,0),"")</f>
        <v/>
      </c>
      <c r="AK1259" s="736"/>
      <c r="AL1259" s="693"/>
      <c r="AM1259" s="603"/>
      <c r="AN1259" s="603"/>
      <c r="AO1259" s="737"/>
      <c r="AP1259" s="603"/>
      <c r="AQ1259" s="603"/>
      <c r="AR1259" s="769"/>
      <c r="AS1259" s="603"/>
      <c r="AT1259" s="610"/>
      <c r="AU1259" s="603"/>
      <c r="AV1259" s="603"/>
      <c r="AW1259" s="603"/>
      <c r="AX1259" s="603"/>
      <c r="AY1259" s="603"/>
      <c r="AZ1259" s="603"/>
      <c r="BA1259" s="603"/>
      <c r="BB1259" s="603"/>
      <c r="BC1259" s="603"/>
      <c r="BD1259" s="603"/>
      <c r="BE1259" s="603"/>
      <c r="BF1259" s="603"/>
      <c r="BG1259" s="603"/>
      <c r="BH1259" s="603"/>
    </row>
    <row r="1260" spans="1:60" ht="12" customHeight="1">
      <c r="A1260" s="589">
        <v>1258</v>
      </c>
      <c r="B1260" s="589" t="s">
        <v>84</v>
      </c>
      <c r="C1260" s="590" t="s">
        <v>205</v>
      </c>
      <c r="D1260" s="591"/>
      <c r="E1260" s="589" t="s">
        <v>10974</v>
      </c>
      <c r="F1260" s="592"/>
      <c r="G1260" s="592"/>
      <c r="H1260" s="592" t="s">
        <v>10975</v>
      </c>
      <c r="I1260" s="592"/>
      <c r="J1260" s="589" t="s">
        <v>10976</v>
      </c>
      <c r="K1260" s="626"/>
      <c r="L1260" s="595" t="s">
        <v>57</v>
      </c>
      <c r="M1260" s="987"/>
      <c r="N1260" s="972"/>
      <c r="O1260" s="592"/>
      <c r="P1260" s="594"/>
      <c r="Q1260" s="594"/>
      <c r="R1260" s="592">
        <f t="shared" si="19"/>
        <v>0</v>
      </c>
      <c r="S1260" s="592"/>
      <c r="T1260" s="596" t="str">
        <f>VLOOKUP(cppm_pr[[#This Row],[Status]],'All Link_LOV'!$I$32:$K$72,2,0)</f>
        <v>High Cost</v>
      </c>
      <c r="U1260" s="596" t="s">
        <v>10920</v>
      </c>
      <c r="V1260" s="773">
        <v>12</v>
      </c>
      <c r="W1260" s="596" t="s">
        <v>8026</v>
      </c>
      <c r="X1260" s="603" t="s">
        <v>9075</v>
      </c>
      <c r="Y1260" s="603"/>
      <c r="Z1260" s="597">
        <v>45194</v>
      </c>
      <c r="AA1260" s="592"/>
      <c r="AB1260" s="595"/>
      <c r="AC1260" s="677"/>
      <c r="AD1260" s="592"/>
      <c r="AE1260" s="592"/>
      <c r="AF1260" s="592" t="s">
        <v>398</v>
      </c>
      <c r="AG1260" s="592" t="s">
        <v>488</v>
      </c>
      <c r="AH1260" s="612"/>
      <c r="AI1260" s="600" t="str">
        <f>IFERROR(VLOOKUP(cppm_pr[[#This Row],[Order Number]],SPHERE!C:CC,39,0),"")</f>
        <v/>
      </c>
      <c r="AJ1260" s="600" t="str">
        <f>IFERROR(VLOOKUP(cppm_pr[[#This Row],[Order Number]],'DC TM ONE'!B:CN,42,0),"")</f>
        <v/>
      </c>
      <c r="AK1260" s="612"/>
      <c r="AL1260" s="693"/>
      <c r="AM1260" s="592"/>
      <c r="AN1260" s="592"/>
      <c r="AO1260" s="737"/>
      <c r="AP1260" s="592"/>
      <c r="AQ1260" s="592"/>
      <c r="AR1260" s="612"/>
      <c r="AS1260" s="592"/>
      <c r="AT1260" s="598"/>
      <c r="AU1260" s="592"/>
      <c r="AV1260" s="592"/>
      <c r="AW1260" s="592"/>
      <c r="AX1260" s="592"/>
      <c r="AY1260" s="592"/>
      <c r="AZ1260" s="592"/>
      <c r="BA1260" s="592"/>
      <c r="BB1260" s="592"/>
      <c r="BC1260" s="592"/>
      <c r="BD1260" s="592"/>
      <c r="BE1260" s="592"/>
      <c r="BF1260" s="592"/>
      <c r="BG1260" s="592" t="s">
        <v>10977</v>
      </c>
      <c r="BH1260" s="592"/>
    </row>
    <row r="1261" spans="1:60" ht="12" customHeight="1">
      <c r="A1261" s="600">
        <v>1259</v>
      </c>
      <c r="B1261" s="600" t="s">
        <v>73</v>
      </c>
      <c r="C1261" s="601" t="s">
        <v>267</v>
      </c>
      <c r="D1261" s="602"/>
      <c r="E1261" s="607">
        <v>4902155057</v>
      </c>
      <c r="F1261" s="603"/>
      <c r="G1261" s="603"/>
      <c r="H1261" s="603" t="s">
        <v>10978</v>
      </c>
      <c r="I1261" s="663" t="s">
        <v>10979</v>
      </c>
      <c r="J1261" s="600" t="s">
        <v>10980</v>
      </c>
      <c r="K1261" s="843" t="s">
        <v>10981</v>
      </c>
      <c r="L1261" s="606" t="s">
        <v>57</v>
      </c>
      <c r="M1261" s="996"/>
      <c r="N1261" s="1060"/>
      <c r="O1261" s="603"/>
      <c r="P1261" s="664"/>
      <c r="Q1261" s="664"/>
      <c r="R1261" s="663">
        <f t="shared" si="19"/>
        <v>0</v>
      </c>
      <c r="S1261" s="663"/>
      <c r="T1261" s="607" t="str">
        <f>VLOOKUP(cppm_pr[[#This Row],[Status]],'All Link_LOV'!$I$32:$K$72,2,0)</f>
        <v>PO Issued</v>
      </c>
      <c r="U1261" s="607" t="s">
        <v>10920</v>
      </c>
      <c r="V1261" s="772">
        <v>13</v>
      </c>
      <c r="W1261" s="607" t="s">
        <v>8026</v>
      </c>
      <c r="X1261" s="603" t="s">
        <v>499</v>
      </c>
      <c r="Y1261" s="603"/>
      <c r="Z1261" s="608">
        <v>45194</v>
      </c>
      <c r="AA1261" s="603"/>
      <c r="AB1261" s="606"/>
      <c r="AC1261" s="767"/>
      <c r="AD1261" s="603"/>
      <c r="AE1261" s="603"/>
      <c r="AF1261" s="603" t="s">
        <v>398</v>
      </c>
      <c r="AG1261" s="603" t="s">
        <v>488</v>
      </c>
      <c r="AH1261" s="769"/>
      <c r="AI1261" s="600" t="str">
        <f>IFERROR(VLOOKUP(cppm_pr[[#This Row],[Order Number]],SPHERE!C:CC,39,0),"")</f>
        <v/>
      </c>
      <c r="AJ1261" s="600" t="str">
        <f>IFERROR(VLOOKUP(cppm_pr[[#This Row],[Order Number]],'DC TM ONE'!B:CN,42,0),"")</f>
        <v/>
      </c>
      <c r="AK1261" s="769"/>
      <c r="AL1261" s="768"/>
      <c r="AM1261" s="603"/>
      <c r="AN1261" s="603"/>
      <c r="AO1261" s="179"/>
      <c r="AP1261" s="603"/>
      <c r="AQ1261" s="603"/>
      <c r="AR1261" s="769"/>
      <c r="AS1261" s="603"/>
      <c r="AT1261" s="835"/>
      <c r="AU1261" s="603"/>
      <c r="AV1261" s="603"/>
      <c r="AW1261" s="603"/>
      <c r="AX1261" s="603"/>
      <c r="AY1261" s="603"/>
      <c r="AZ1261" s="603"/>
      <c r="BA1261" s="603"/>
      <c r="BB1261" s="603"/>
      <c r="BC1261" s="603"/>
      <c r="BD1261" s="603"/>
      <c r="BE1261" s="603"/>
      <c r="BF1261" s="603"/>
      <c r="BG1261" s="603" t="s">
        <v>10982</v>
      </c>
      <c r="BH1261" s="603"/>
    </row>
    <row r="1262" spans="1:60" ht="12" customHeight="1">
      <c r="A1262" s="770">
        <v>1260</v>
      </c>
      <c r="B1262" s="770" t="s">
        <v>460</v>
      </c>
      <c r="C1262" s="590" t="s">
        <v>267</v>
      </c>
      <c r="D1262" s="591"/>
      <c r="E1262" s="593">
        <v>4902156015</v>
      </c>
      <c r="F1262" s="592" t="s">
        <v>10983</v>
      </c>
      <c r="G1262" s="592" t="s">
        <v>10984</v>
      </c>
      <c r="H1262" s="592" t="s">
        <v>10985</v>
      </c>
      <c r="I1262" s="589" t="s">
        <v>10986</v>
      </c>
      <c r="J1262" s="589" t="s">
        <v>10987</v>
      </c>
      <c r="K1262" s="593">
        <v>4902156015</v>
      </c>
      <c r="L1262" s="595" t="s">
        <v>3189</v>
      </c>
      <c r="M1262" s="985"/>
      <c r="N1262" s="972"/>
      <c r="O1262" s="592"/>
      <c r="P1262" s="655"/>
      <c r="Q1262" s="655"/>
      <c r="R1262" s="589">
        <f t="shared" si="19"/>
        <v>0</v>
      </c>
      <c r="S1262" s="589"/>
      <c r="T1262" s="596" t="str">
        <f>VLOOKUP(cppm_pr[[#This Row],[Status]],'All Link_LOV'!$I$32:$K$72,2,0)</f>
        <v>PO Issued</v>
      </c>
      <c r="U1262" s="596" t="s">
        <v>10920</v>
      </c>
      <c r="V1262" s="773">
        <v>14</v>
      </c>
      <c r="W1262" s="596" t="s">
        <v>8026</v>
      </c>
      <c r="X1262" s="603" t="s">
        <v>9075</v>
      </c>
      <c r="Y1262" s="603"/>
      <c r="Z1262" s="597">
        <v>45194</v>
      </c>
      <c r="AA1262" s="592"/>
      <c r="AB1262" s="595"/>
      <c r="AC1262" s="677"/>
      <c r="AD1262" s="592"/>
      <c r="AE1262" s="592"/>
      <c r="AF1262" s="592" t="s">
        <v>398</v>
      </c>
      <c r="AG1262" s="592" t="s">
        <v>488</v>
      </c>
      <c r="AH1262" s="612" t="s">
        <v>10988</v>
      </c>
      <c r="AI1262" s="600" t="str">
        <f>IFERROR(VLOOKUP(cppm_pr[[#This Row],[Order Number]],SPHERE!C:CC,39,0),"")</f>
        <v/>
      </c>
      <c r="AJ1262" s="600" t="str">
        <f>IFERROR(VLOOKUP(cppm_pr[[#This Row],[Order Number]],'DC TM ONE'!B:CN,42,0),"")</f>
        <v/>
      </c>
      <c r="AK1262" s="612"/>
      <c r="AL1262" s="693"/>
      <c r="AM1262" s="592"/>
      <c r="AN1262" s="592"/>
      <c r="AO1262" s="737"/>
      <c r="AP1262" s="592"/>
      <c r="AQ1262" s="592"/>
      <c r="AR1262" s="612"/>
      <c r="AS1262" s="592"/>
      <c r="AT1262" s="598"/>
      <c r="AU1262" s="592"/>
      <c r="AV1262" s="592" t="s">
        <v>2133</v>
      </c>
      <c r="AW1262" s="592" t="s">
        <v>10989</v>
      </c>
      <c r="AX1262" s="592"/>
      <c r="AY1262" s="592" t="s">
        <v>10990</v>
      </c>
      <c r="AZ1262" s="592"/>
      <c r="BA1262" s="592"/>
      <c r="BB1262" s="592"/>
      <c r="BC1262" s="592"/>
      <c r="BD1262" s="592"/>
      <c r="BE1262" s="592"/>
      <c r="BF1262" s="592"/>
      <c r="BG1262" s="592" t="s">
        <v>10991</v>
      </c>
      <c r="BH1262" s="1134">
        <v>1003680788</v>
      </c>
    </row>
    <row r="1263" spans="1:60" ht="12" customHeight="1">
      <c r="A1263" s="600">
        <v>1261</v>
      </c>
      <c r="B1263" s="600" t="s">
        <v>457</v>
      </c>
      <c r="C1263" s="601" t="s">
        <v>208</v>
      </c>
      <c r="D1263" s="602"/>
      <c r="E1263" s="600" t="s">
        <v>6058</v>
      </c>
      <c r="F1263" s="603" t="s">
        <v>10983</v>
      </c>
      <c r="G1263" s="603" t="s">
        <v>10984</v>
      </c>
      <c r="H1263" s="603" t="s">
        <v>10992</v>
      </c>
      <c r="I1263" s="600" t="s">
        <v>10993</v>
      </c>
      <c r="J1263" s="600" t="s">
        <v>10987</v>
      </c>
      <c r="K1263" s="611"/>
      <c r="L1263" s="606" t="s">
        <v>3189</v>
      </c>
      <c r="M1263" s="986"/>
      <c r="N1263" s="972"/>
      <c r="O1263" s="603"/>
      <c r="P1263" s="625"/>
      <c r="Q1263" s="625"/>
      <c r="R1263" s="600">
        <f t="shared" si="19"/>
        <v>0</v>
      </c>
      <c r="S1263" s="600"/>
      <c r="T1263" s="607" t="str">
        <f>VLOOKUP(cppm_pr[[#This Row],[Status]],'All Link_LOV'!$I$32:$K$72,2,0)</f>
        <v>Pending TP Submission</v>
      </c>
      <c r="U1263" s="607" t="s">
        <v>10920</v>
      </c>
      <c r="V1263" s="772">
        <v>15</v>
      </c>
      <c r="W1263" s="607" t="s">
        <v>8026</v>
      </c>
      <c r="X1263" s="603" t="s">
        <v>9075</v>
      </c>
      <c r="Y1263" s="603"/>
      <c r="Z1263" s="608">
        <v>45194</v>
      </c>
      <c r="AA1263" s="603"/>
      <c r="AB1263" s="606"/>
      <c r="AC1263" s="677"/>
      <c r="AD1263" s="603"/>
      <c r="AE1263" s="603"/>
      <c r="AF1263" s="603" t="s">
        <v>398</v>
      </c>
      <c r="AG1263" s="603" t="s">
        <v>488</v>
      </c>
      <c r="AH1263" s="612" t="s">
        <v>10994</v>
      </c>
      <c r="AI1263" s="600" t="str">
        <f>IFERROR(VLOOKUP(cppm_pr[[#This Row],[Order Number]],SPHERE!C:CC,39,0),"")</f>
        <v/>
      </c>
      <c r="AJ1263" s="600" t="str">
        <f>IFERROR(VLOOKUP(cppm_pr[[#This Row],[Order Number]],'DC TM ONE'!B:CN,42,0),"")</f>
        <v/>
      </c>
      <c r="AK1263" s="612"/>
      <c r="AL1263" s="693"/>
      <c r="AM1263" s="603"/>
      <c r="AN1263" s="603"/>
      <c r="AO1263" s="737"/>
      <c r="AP1263" s="603"/>
      <c r="AQ1263" s="603"/>
      <c r="AR1263" s="769"/>
      <c r="AS1263" s="603"/>
      <c r="AT1263" s="610"/>
      <c r="AU1263" s="603"/>
      <c r="AV1263" s="603" t="s">
        <v>2133</v>
      </c>
      <c r="AW1263" s="603" t="s">
        <v>10989</v>
      </c>
      <c r="AX1263" s="603"/>
      <c r="AY1263" s="603" t="s">
        <v>10990</v>
      </c>
      <c r="AZ1263" s="603"/>
      <c r="BA1263" s="603"/>
      <c r="BB1263" s="603"/>
      <c r="BC1263" s="603"/>
      <c r="BD1263" s="603"/>
      <c r="BE1263" s="603"/>
      <c r="BF1263" s="603"/>
      <c r="BG1263" s="603" t="s">
        <v>10991</v>
      </c>
      <c r="BH1263" s="603"/>
    </row>
    <row r="1264" spans="1:60" ht="12" customHeight="1">
      <c r="A1264" s="589">
        <v>1262</v>
      </c>
      <c r="B1264" s="589" t="s">
        <v>457</v>
      </c>
      <c r="C1264" s="590" t="s">
        <v>256</v>
      </c>
      <c r="D1264" s="591"/>
      <c r="E1264" s="589" t="s">
        <v>10995</v>
      </c>
      <c r="F1264" s="592" t="s">
        <v>10996</v>
      </c>
      <c r="G1264" s="592" t="s">
        <v>10997</v>
      </c>
      <c r="H1264" s="592" t="s">
        <v>10998</v>
      </c>
      <c r="I1264" s="592" t="s">
        <v>10999</v>
      </c>
      <c r="J1264" s="589" t="s">
        <v>11000</v>
      </c>
      <c r="K1264" s="593"/>
      <c r="L1264" s="595" t="s">
        <v>1701</v>
      </c>
      <c r="M1264" s="985"/>
      <c r="N1264" s="972"/>
      <c r="O1264" s="592"/>
      <c r="P1264" s="594"/>
      <c r="Q1264" s="594"/>
      <c r="R1264" s="592">
        <f t="shared" si="19"/>
        <v>0</v>
      </c>
      <c r="S1264" s="592"/>
      <c r="T1264" s="596" t="str">
        <f>VLOOKUP(cppm_pr[[#This Row],[Status]],'All Link_LOV'!$I$32:$K$72,2,0)</f>
        <v>PO Issued / Not Require LOR</v>
      </c>
      <c r="U1264" s="596" t="s">
        <v>10928</v>
      </c>
      <c r="V1264" s="773">
        <v>16</v>
      </c>
      <c r="W1264" s="596"/>
      <c r="X1264" s="592"/>
      <c r="Y1264" s="592"/>
      <c r="Z1264" s="597">
        <v>45194</v>
      </c>
      <c r="AA1264" s="592"/>
      <c r="AB1264" s="595"/>
      <c r="AC1264" s="677"/>
      <c r="AD1264" s="592"/>
      <c r="AE1264" s="592"/>
      <c r="AF1264" s="592" t="s">
        <v>398</v>
      </c>
      <c r="AG1264" s="592" t="s">
        <v>488</v>
      </c>
      <c r="AH1264" s="612" t="s">
        <v>11001</v>
      </c>
      <c r="AI1264" s="600" t="str">
        <f>IFERROR(VLOOKUP(cppm_pr[[#This Row],[Order Number]],SPHERE!C:CC,39,0),"")</f>
        <v/>
      </c>
      <c r="AJ1264" s="600" t="str">
        <f>IFERROR(VLOOKUP(cppm_pr[[#This Row],[Order Number]],'DC TM ONE'!B:CN,42,0),"")</f>
        <v/>
      </c>
      <c r="AK1264" s="612"/>
      <c r="AL1264" s="693"/>
      <c r="AM1264" s="592"/>
      <c r="AN1264" s="592"/>
      <c r="AO1264" s="737"/>
      <c r="AP1264" s="592"/>
      <c r="AQ1264" s="592"/>
      <c r="AR1264" s="612"/>
      <c r="AS1264" s="592"/>
      <c r="AT1264" s="598"/>
      <c r="AU1264" s="592"/>
      <c r="AV1264" s="592"/>
      <c r="AW1264" s="592"/>
      <c r="AX1264" s="592"/>
      <c r="AY1264" s="592"/>
      <c r="AZ1264" s="592"/>
      <c r="BA1264" s="592"/>
      <c r="BB1264" s="592"/>
      <c r="BC1264" s="592"/>
      <c r="BD1264" s="592"/>
      <c r="BE1264" s="592"/>
      <c r="BF1264" s="592"/>
      <c r="BG1264" s="592"/>
      <c r="BH1264" s="592"/>
    </row>
    <row r="1265" spans="1:60" ht="12" customHeight="1">
      <c r="A1265" s="600">
        <v>1263</v>
      </c>
      <c r="B1265" s="600" t="s">
        <v>457</v>
      </c>
      <c r="C1265" s="601" t="s">
        <v>256</v>
      </c>
      <c r="D1265" s="602"/>
      <c r="E1265" s="600" t="s">
        <v>11002</v>
      </c>
      <c r="F1265" s="603" t="s">
        <v>10996</v>
      </c>
      <c r="G1265" s="603" t="s">
        <v>10997</v>
      </c>
      <c r="H1265" s="603" t="s">
        <v>11003</v>
      </c>
      <c r="I1265" s="603" t="s">
        <v>11004</v>
      </c>
      <c r="J1265" s="600" t="s">
        <v>11000</v>
      </c>
      <c r="K1265" s="611"/>
      <c r="L1265" s="606" t="s">
        <v>1701</v>
      </c>
      <c r="M1265" s="986"/>
      <c r="N1265" s="972"/>
      <c r="O1265" s="603"/>
      <c r="P1265" s="605"/>
      <c r="Q1265" s="605"/>
      <c r="R1265" s="603">
        <f t="shared" si="19"/>
        <v>0</v>
      </c>
      <c r="S1265" s="603"/>
      <c r="T1265" s="607" t="str">
        <f>VLOOKUP(cppm_pr[[#This Row],[Status]],'All Link_LOV'!$I$32:$K$72,2,0)</f>
        <v>PO Issued / Not Require LOR</v>
      </c>
      <c r="U1265" s="607" t="s">
        <v>10928</v>
      </c>
      <c r="V1265" s="772">
        <v>17</v>
      </c>
      <c r="W1265" s="607"/>
      <c r="X1265" s="603"/>
      <c r="Y1265" s="603"/>
      <c r="Z1265" s="608">
        <v>45194</v>
      </c>
      <c r="AA1265" s="603"/>
      <c r="AB1265" s="606"/>
      <c r="AC1265" s="677"/>
      <c r="AD1265" s="603"/>
      <c r="AE1265" s="603"/>
      <c r="AF1265" s="603" t="s">
        <v>398</v>
      </c>
      <c r="AG1265" s="603" t="s">
        <v>488</v>
      </c>
      <c r="AH1265" s="612" t="s">
        <v>11005</v>
      </c>
      <c r="AI1265" s="600" t="str">
        <f>IFERROR(VLOOKUP(cppm_pr[[#This Row],[Order Number]],SPHERE!C:CC,39,0),"")</f>
        <v/>
      </c>
      <c r="AJ1265" s="600" t="str">
        <f>IFERROR(VLOOKUP(cppm_pr[[#This Row],[Order Number]],'DC TM ONE'!B:CN,42,0),"")</f>
        <v/>
      </c>
      <c r="AK1265" s="612"/>
      <c r="AL1265" s="693"/>
      <c r="AM1265" s="603"/>
      <c r="AN1265" s="603"/>
      <c r="AO1265" s="737"/>
      <c r="AP1265" s="603"/>
      <c r="AQ1265" s="603"/>
      <c r="AR1265" s="769"/>
      <c r="AS1265" s="603"/>
      <c r="AT1265" s="610"/>
      <c r="AU1265" s="603"/>
      <c r="AV1265" s="603"/>
      <c r="AW1265" s="603"/>
      <c r="AX1265" s="603"/>
      <c r="AY1265" s="603"/>
      <c r="AZ1265" s="603"/>
      <c r="BA1265" s="603"/>
      <c r="BB1265" s="603"/>
      <c r="BC1265" s="603"/>
      <c r="BD1265" s="603"/>
      <c r="BE1265" s="603"/>
      <c r="BF1265" s="603"/>
      <c r="BG1265" s="603"/>
      <c r="BH1265" s="603"/>
    </row>
    <row r="1266" spans="1:60" ht="12" customHeight="1">
      <c r="A1266" s="589">
        <v>1264</v>
      </c>
      <c r="B1266" s="589" t="s">
        <v>78</v>
      </c>
      <c r="C1266" s="590" t="s">
        <v>267</v>
      </c>
      <c r="D1266" s="591"/>
      <c r="E1266" s="589" t="s">
        <v>11006</v>
      </c>
      <c r="F1266" s="592" t="s">
        <v>11007</v>
      </c>
      <c r="G1266" s="592" t="s">
        <v>11008</v>
      </c>
      <c r="H1266" s="592" t="s">
        <v>11009</v>
      </c>
      <c r="I1266" s="592" t="s">
        <v>11010</v>
      </c>
      <c r="J1266" s="589" t="s">
        <v>11011</v>
      </c>
      <c r="K1266" s="593"/>
      <c r="L1266" s="595" t="s">
        <v>1701</v>
      </c>
      <c r="M1266" s="985"/>
      <c r="N1266" s="972"/>
      <c r="O1266" s="592"/>
      <c r="P1266" s="594"/>
      <c r="Q1266" s="594"/>
      <c r="R1266" s="592">
        <f t="shared" si="19"/>
        <v>0</v>
      </c>
      <c r="S1266" s="592"/>
      <c r="T1266" s="596" t="str">
        <f>VLOOKUP(cppm_pr[[#This Row],[Status]],'All Link_LOV'!$I$32:$K$72,2,0)</f>
        <v>PO Issued</v>
      </c>
      <c r="U1266" s="596" t="s">
        <v>10920</v>
      </c>
      <c r="V1266" s="773">
        <v>18</v>
      </c>
      <c r="W1266" s="596" t="s">
        <v>8026</v>
      </c>
      <c r="X1266" s="603" t="s">
        <v>499</v>
      </c>
      <c r="Y1266" s="603"/>
      <c r="Z1266" s="597">
        <v>45194</v>
      </c>
      <c r="AA1266" s="592"/>
      <c r="AB1266" s="595"/>
      <c r="AC1266" s="677"/>
      <c r="AD1266" s="592"/>
      <c r="AE1266" s="592"/>
      <c r="AF1266" s="592" t="s">
        <v>398</v>
      </c>
      <c r="AG1266" s="592" t="s">
        <v>488</v>
      </c>
      <c r="AH1266" s="612" t="s">
        <v>11012</v>
      </c>
      <c r="AI1266" s="600" t="str">
        <f>IFERROR(VLOOKUP(cppm_pr[[#This Row],[Order Number]],SPHERE!C:CC,39,0),"")</f>
        <v/>
      </c>
      <c r="AJ1266" s="600" t="str">
        <f>IFERROR(VLOOKUP(cppm_pr[[#This Row],[Order Number]],'DC TM ONE'!B:CN,42,0),"")</f>
        <v/>
      </c>
      <c r="AK1266" s="612"/>
      <c r="AL1266" s="693"/>
      <c r="AM1266" s="592"/>
      <c r="AN1266" s="592"/>
      <c r="AO1266" s="737"/>
      <c r="AP1266" s="592"/>
      <c r="AQ1266" s="592"/>
      <c r="AR1266" s="612">
        <v>3400041574</v>
      </c>
      <c r="AS1266" s="592" t="s">
        <v>4302</v>
      </c>
      <c r="AT1266" s="598"/>
      <c r="AU1266" s="592"/>
      <c r="AV1266" s="592" t="s">
        <v>11013</v>
      </c>
      <c r="AW1266" s="592" t="s">
        <v>11014</v>
      </c>
      <c r="AX1266" s="592"/>
      <c r="AY1266" s="592" t="s">
        <v>4302</v>
      </c>
      <c r="AZ1266" s="592"/>
      <c r="BA1266" s="592"/>
      <c r="BB1266" s="592"/>
      <c r="BC1266" s="592"/>
      <c r="BD1266" s="592"/>
      <c r="BE1266" s="592"/>
      <c r="BF1266" s="592"/>
      <c r="BG1266" s="592" t="s">
        <v>11015</v>
      </c>
      <c r="BH1266" s="592"/>
    </row>
    <row r="1267" spans="1:60" ht="12" customHeight="1">
      <c r="A1267" s="600">
        <v>1265</v>
      </c>
      <c r="B1267" s="600" t="s">
        <v>457</v>
      </c>
      <c r="C1267" s="601" t="s">
        <v>263</v>
      </c>
      <c r="D1267" s="602"/>
      <c r="E1267" s="600" t="s">
        <v>11016</v>
      </c>
      <c r="F1267" s="603" t="s">
        <v>11017</v>
      </c>
      <c r="G1267" s="603" t="s">
        <v>11018</v>
      </c>
      <c r="H1267" s="603" t="s">
        <v>11019</v>
      </c>
      <c r="I1267" s="603"/>
      <c r="J1267" s="600" t="s">
        <v>11020</v>
      </c>
      <c r="K1267" s="611"/>
      <c r="L1267" s="606" t="s">
        <v>1701</v>
      </c>
      <c r="M1267" s="986"/>
      <c r="N1267" s="972"/>
      <c r="O1267" s="603"/>
      <c r="P1267" s="605"/>
      <c r="Q1267" s="605"/>
      <c r="R1267" s="603">
        <f t="shared" si="19"/>
        <v>0</v>
      </c>
      <c r="S1267" s="603"/>
      <c r="T1267" s="607" t="str">
        <f>VLOOKUP(cppm_pr[[#This Row],[Status]],'All Link_LOV'!$I$32:$K$72,2,0)</f>
        <v>Not Require PO</v>
      </c>
      <c r="U1267" s="607" t="s">
        <v>10920</v>
      </c>
      <c r="V1267" s="772">
        <v>19</v>
      </c>
      <c r="W1267" s="607" t="s">
        <v>8026</v>
      </c>
      <c r="X1267" s="603" t="s">
        <v>9075</v>
      </c>
      <c r="Y1267" s="603"/>
      <c r="Z1267" s="608">
        <v>45194</v>
      </c>
      <c r="AA1267" s="603"/>
      <c r="AB1267" s="606"/>
      <c r="AC1267" s="677"/>
      <c r="AD1267" s="603"/>
      <c r="AE1267" s="603"/>
      <c r="AF1267" s="603" t="s">
        <v>398</v>
      </c>
      <c r="AG1267" s="603" t="s">
        <v>488</v>
      </c>
      <c r="AH1267" s="612" t="s">
        <v>11021</v>
      </c>
      <c r="AI1267" s="600" t="str">
        <f>IFERROR(VLOOKUP(cppm_pr[[#This Row],[Order Number]],SPHERE!C:CC,39,0),"")</f>
        <v/>
      </c>
      <c r="AJ1267" s="600" t="str">
        <f>IFERROR(VLOOKUP(cppm_pr[[#This Row],[Order Number]],'DC TM ONE'!B:CN,42,0),"")</f>
        <v/>
      </c>
      <c r="AK1267" s="612"/>
      <c r="AL1267" s="693"/>
      <c r="AM1267" s="603"/>
      <c r="AN1267" s="603"/>
      <c r="AO1267" s="737"/>
      <c r="AP1267" s="603"/>
      <c r="AQ1267" s="603"/>
      <c r="AR1267" s="769"/>
      <c r="AS1267" s="603"/>
      <c r="AT1267" s="610"/>
      <c r="AU1267" s="603"/>
      <c r="AV1267" s="603"/>
      <c r="AW1267" s="603"/>
      <c r="AX1267" s="603"/>
      <c r="AY1267" s="603"/>
      <c r="AZ1267" s="603"/>
      <c r="BA1267" s="603"/>
      <c r="BB1267" s="603"/>
      <c r="BC1267" s="603"/>
      <c r="BD1267" s="603"/>
      <c r="BE1267" s="603"/>
      <c r="BF1267" s="603"/>
      <c r="BG1267" s="603" t="s">
        <v>11022</v>
      </c>
      <c r="BH1267" s="603"/>
    </row>
    <row r="1268" spans="1:60" ht="12" customHeight="1">
      <c r="A1268" s="589">
        <v>1266</v>
      </c>
      <c r="B1268" s="589" t="s">
        <v>457</v>
      </c>
      <c r="C1268" s="590" t="s">
        <v>263</v>
      </c>
      <c r="D1268" s="591"/>
      <c r="E1268" s="589" t="s">
        <v>11016</v>
      </c>
      <c r="F1268" s="592" t="s">
        <v>11017</v>
      </c>
      <c r="G1268" s="592" t="s">
        <v>11018</v>
      </c>
      <c r="H1268" s="592" t="s">
        <v>11023</v>
      </c>
      <c r="I1268" s="592"/>
      <c r="J1268" s="589" t="s">
        <v>11020</v>
      </c>
      <c r="K1268" s="593"/>
      <c r="L1268" s="595" t="s">
        <v>1701</v>
      </c>
      <c r="M1268" s="985"/>
      <c r="N1268" s="972"/>
      <c r="O1268" s="592"/>
      <c r="P1268" s="594"/>
      <c r="Q1268" s="594"/>
      <c r="R1268" s="592">
        <f t="shared" si="19"/>
        <v>0</v>
      </c>
      <c r="S1268" s="592"/>
      <c r="T1268" s="596" t="str">
        <f>VLOOKUP(cppm_pr[[#This Row],[Status]],'All Link_LOV'!$I$32:$K$72,2,0)</f>
        <v>Not Require PO</v>
      </c>
      <c r="U1268" s="596" t="s">
        <v>10920</v>
      </c>
      <c r="V1268" s="773">
        <v>20</v>
      </c>
      <c r="W1268" s="596" t="s">
        <v>8026</v>
      </c>
      <c r="X1268" s="603" t="s">
        <v>9075</v>
      </c>
      <c r="Y1268" s="603"/>
      <c r="Z1268" s="597">
        <v>45194</v>
      </c>
      <c r="AA1268" s="592"/>
      <c r="AB1268" s="595"/>
      <c r="AC1268" s="677"/>
      <c r="AD1268" s="592"/>
      <c r="AE1268" s="592"/>
      <c r="AF1268" s="592" t="s">
        <v>398</v>
      </c>
      <c r="AG1268" s="592" t="s">
        <v>488</v>
      </c>
      <c r="AH1268" s="612" t="s">
        <v>11024</v>
      </c>
      <c r="AI1268" s="600" t="str">
        <f>IFERROR(VLOOKUP(cppm_pr[[#This Row],[Order Number]],SPHERE!C:CC,39,0),"")</f>
        <v/>
      </c>
      <c r="AJ1268" s="600" t="str">
        <f>IFERROR(VLOOKUP(cppm_pr[[#This Row],[Order Number]],'DC TM ONE'!B:CN,42,0),"")</f>
        <v/>
      </c>
      <c r="AK1268" s="612"/>
      <c r="AL1268" s="693"/>
      <c r="AM1268" s="592"/>
      <c r="AN1268" s="592"/>
      <c r="AO1268" s="737"/>
      <c r="AP1268" s="592"/>
      <c r="AQ1268" s="592"/>
      <c r="AR1268" s="612"/>
      <c r="AS1268" s="592"/>
      <c r="AT1268" s="598"/>
      <c r="AU1268" s="592"/>
      <c r="AV1268" s="592"/>
      <c r="AW1268" s="592"/>
      <c r="AX1268" s="592"/>
      <c r="AY1268" s="592"/>
      <c r="AZ1268" s="592"/>
      <c r="BA1268" s="592"/>
      <c r="BB1268" s="592"/>
      <c r="BC1268" s="592"/>
      <c r="BD1268" s="592"/>
      <c r="BE1268" s="592"/>
      <c r="BF1268" s="592"/>
      <c r="BG1268" s="592" t="s">
        <v>11022</v>
      </c>
      <c r="BH1268" s="592"/>
    </row>
    <row r="1269" spans="1:60" ht="12" customHeight="1">
      <c r="A1269" s="793">
        <v>1267</v>
      </c>
      <c r="B1269" s="793" t="s">
        <v>460</v>
      </c>
      <c r="C1269" s="800" t="s">
        <v>267</v>
      </c>
      <c r="D1269" s="602"/>
      <c r="E1269" s="589">
        <v>4902154778</v>
      </c>
      <c r="F1269" s="603" t="s">
        <v>11025</v>
      </c>
      <c r="G1269" s="603" t="s">
        <v>11026</v>
      </c>
      <c r="H1269" s="603" t="s">
        <v>11027</v>
      </c>
      <c r="I1269" s="600" t="s">
        <v>11028</v>
      </c>
      <c r="J1269" s="600" t="s">
        <v>11029</v>
      </c>
      <c r="K1269" s="611" t="s">
        <v>11030</v>
      </c>
      <c r="L1269" s="606" t="s">
        <v>3189</v>
      </c>
      <c r="M1269" s="986"/>
      <c r="N1269" s="1063"/>
      <c r="O1269" s="603"/>
      <c r="P1269" s="625"/>
      <c r="Q1269" s="625"/>
      <c r="R1269" s="600">
        <f t="shared" si="19"/>
        <v>0</v>
      </c>
      <c r="S1269" s="600"/>
      <c r="T1269" s="607" t="str">
        <f>VLOOKUP(cppm_pr[[#This Row],[Status]],'All Link_LOV'!$I$32:$K$72,2,0)</f>
        <v>PO Issued</v>
      </c>
      <c r="U1269" s="607" t="s">
        <v>10920</v>
      </c>
      <c r="V1269" s="836">
        <v>21</v>
      </c>
      <c r="W1269" s="607" t="s">
        <v>8026</v>
      </c>
      <c r="X1269" s="603" t="s">
        <v>9075</v>
      </c>
      <c r="Y1269" s="603"/>
      <c r="Z1269" s="608">
        <v>45194</v>
      </c>
      <c r="AA1269" s="603"/>
      <c r="AB1269" s="606"/>
      <c r="AC1269" s="837"/>
      <c r="AD1269" s="603"/>
      <c r="AE1269" s="603"/>
      <c r="AF1269" s="603" t="s">
        <v>398</v>
      </c>
      <c r="AG1269" s="603" t="s">
        <v>488</v>
      </c>
      <c r="AH1269" s="838" t="s">
        <v>11031</v>
      </c>
      <c r="AI1269" s="600" t="str">
        <f>IFERROR(VLOOKUP(cppm_pr[[#This Row],[Order Number]],SPHERE!C:CC,39,0),"")</f>
        <v/>
      </c>
      <c r="AJ1269" s="600" t="str">
        <f>IFERROR(VLOOKUP(cppm_pr[[#This Row],[Order Number]],'DC TM ONE'!B:CN,42,0),"")</f>
        <v/>
      </c>
      <c r="AK1269" s="838"/>
      <c r="AL1269" s="839"/>
      <c r="AM1269" s="603"/>
      <c r="AN1269" s="603"/>
      <c r="AO1269" s="840"/>
      <c r="AP1269" s="603"/>
      <c r="AQ1269" s="603"/>
      <c r="AR1269" s="789"/>
      <c r="AS1269" s="603" t="s">
        <v>4930</v>
      </c>
      <c r="AT1269" s="841"/>
      <c r="AU1269" s="603"/>
      <c r="AV1269" s="603" t="s">
        <v>11032</v>
      </c>
      <c r="AW1269" s="603"/>
      <c r="AX1269" s="603"/>
      <c r="AY1269" s="603"/>
      <c r="AZ1269" s="603"/>
      <c r="BA1269" s="603"/>
      <c r="BB1269" s="603"/>
      <c r="BC1269" s="603"/>
      <c r="BD1269" s="603"/>
      <c r="BE1269" s="603"/>
      <c r="BF1269" s="603"/>
      <c r="BG1269" s="603" t="s">
        <v>11033</v>
      </c>
      <c r="BH1269" s="17">
        <v>1003679517</v>
      </c>
    </row>
    <row r="1270" spans="1:60" ht="12" customHeight="1">
      <c r="A1270" s="589">
        <v>1268</v>
      </c>
      <c r="B1270" s="589" t="s">
        <v>72</v>
      </c>
      <c r="C1270" s="590" t="s">
        <v>248</v>
      </c>
      <c r="D1270" s="591"/>
      <c r="E1270" s="589" t="s">
        <v>11034</v>
      </c>
      <c r="F1270" s="592"/>
      <c r="G1270" s="592"/>
      <c r="H1270" s="592" t="s">
        <v>11035</v>
      </c>
      <c r="I1270" s="592" t="s">
        <v>11036</v>
      </c>
      <c r="J1270" s="589" t="s">
        <v>11037</v>
      </c>
      <c r="K1270" s="593"/>
      <c r="L1270" s="595" t="s">
        <v>52</v>
      </c>
      <c r="M1270" s="985"/>
      <c r="N1270" s="972"/>
      <c r="O1270" s="592"/>
      <c r="P1270" s="594"/>
      <c r="Q1270" s="594"/>
      <c r="R1270" s="592">
        <f t="shared" si="19"/>
        <v>0</v>
      </c>
      <c r="S1270" s="592"/>
      <c r="T1270" s="596" t="str">
        <f>VLOOKUP(cppm_pr[[#This Row],[Status]],'All Link_LOV'!$I$32:$K$72,2,0)</f>
        <v>Pending Approval</v>
      </c>
      <c r="U1270" s="596" t="s">
        <v>10928</v>
      </c>
      <c r="V1270" s="773">
        <v>22</v>
      </c>
      <c r="W1270" s="596"/>
      <c r="X1270" s="592"/>
      <c r="Y1270" s="592"/>
      <c r="Z1270" s="597">
        <v>45194</v>
      </c>
      <c r="AA1270" s="592"/>
      <c r="AB1270" s="595"/>
      <c r="AC1270" s="677"/>
      <c r="AD1270" s="592"/>
      <c r="AE1270" s="592"/>
      <c r="AF1270" s="592" t="s">
        <v>398</v>
      </c>
      <c r="AG1270" s="592" t="s">
        <v>488</v>
      </c>
      <c r="AH1270" s="612"/>
      <c r="AI1270" s="600" t="str">
        <f>IFERROR(VLOOKUP(cppm_pr[[#This Row],[Order Number]],SPHERE!C:CC,39,0),"")</f>
        <v/>
      </c>
      <c r="AJ1270" s="600" t="str">
        <f>IFERROR(VLOOKUP(cppm_pr[[#This Row],[Order Number]],'DC TM ONE'!B:CN,42,0),"")</f>
        <v/>
      </c>
      <c r="AK1270" s="612"/>
      <c r="AL1270" s="693"/>
      <c r="AM1270" s="592"/>
      <c r="AN1270" s="592"/>
      <c r="AO1270" s="737"/>
      <c r="AP1270" s="592"/>
      <c r="AQ1270" s="592"/>
      <c r="AR1270" s="612"/>
      <c r="AS1270" s="592"/>
      <c r="AT1270" s="598"/>
      <c r="AU1270" s="592"/>
      <c r="AV1270" s="592"/>
      <c r="AW1270" s="592"/>
      <c r="AX1270" s="592"/>
      <c r="AY1270" s="592"/>
      <c r="AZ1270" s="592"/>
      <c r="BA1270" s="592"/>
      <c r="BB1270" s="592"/>
      <c r="BC1270" s="592"/>
      <c r="BD1270" s="592"/>
      <c r="BE1270" s="592"/>
      <c r="BF1270" s="592"/>
      <c r="BG1270" s="592"/>
      <c r="BH1270" s="592"/>
    </row>
    <row r="1271" spans="1:60" ht="12" customHeight="1">
      <c r="A1271" s="600">
        <v>1269</v>
      </c>
      <c r="B1271" s="600" t="s">
        <v>64</v>
      </c>
      <c r="C1271" s="601" t="s">
        <v>267</v>
      </c>
      <c r="D1271" s="602">
        <v>45205</v>
      </c>
      <c r="E1271" s="600" t="s">
        <v>2792</v>
      </c>
      <c r="F1271" s="603"/>
      <c r="G1271" s="603"/>
      <c r="H1271" s="603" t="s">
        <v>11038</v>
      </c>
      <c r="I1271" s="663" t="s">
        <v>11039</v>
      </c>
      <c r="J1271" s="600" t="s">
        <v>11040</v>
      </c>
      <c r="K1271" s="611" t="s">
        <v>11041</v>
      </c>
      <c r="L1271" s="606" t="s">
        <v>50</v>
      </c>
      <c r="M1271" s="986"/>
      <c r="N1271" s="972"/>
      <c r="O1271" s="603"/>
      <c r="P1271" s="664"/>
      <c r="Q1271" s="664"/>
      <c r="R1271" s="663">
        <f t="shared" si="19"/>
        <v>0</v>
      </c>
      <c r="S1271" s="663"/>
      <c r="T1271" s="607" t="str">
        <f>VLOOKUP(cppm_pr[[#This Row],[Status]],'All Link_LOV'!$I$32:$K$72,2,0)</f>
        <v>PO Issued</v>
      </c>
      <c r="U1271" s="607" t="s">
        <v>10928</v>
      </c>
      <c r="V1271" s="772">
        <v>23</v>
      </c>
      <c r="W1271" s="607"/>
      <c r="X1271" s="603"/>
      <c r="Y1271" s="603"/>
      <c r="Z1271" s="608">
        <v>45194</v>
      </c>
      <c r="AA1271" s="603"/>
      <c r="AB1271" s="606"/>
      <c r="AC1271" s="677"/>
      <c r="AD1271" s="603"/>
      <c r="AE1271" s="603"/>
      <c r="AF1271" s="603" t="s">
        <v>398</v>
      </c>
      <c r="AG1271" s="603" t="s">
        <v>488</v>
      </c>
      <c r="AH1271" s="612"/>
      <c r="AI1271" s="600" t="str">
        <f>IFERROR(VLOOKUP(cppm_pr[[#This Row],[Order Number]],SPHERE!C:CC,39,0),"")</f>
        <v/>
      </c>
      <c r="AJ1271" s="600" t="str">
        <f>IFERROR(VLOOKUP(cppm_pr[[#This Row],[Order Number]],'DC TM ONE'!B:CN,42,0),"")</f>
        <v/>
      </c>
      <c r="AK1271" s="612"/>
      <c r="AL1271" s="693"/>
      <c r="AM1271" s="603"/>
      <c r="AN1271" s="603"/>
      <c r="AO1271" s="737"/>
      <c r="AP1271" s="603"/>
      <c r="AQ1271" s="603"/>
      <c r="AR1271" s="769"/>
      <c r="AS1271" s="603"/>
      <c r="AT1271" s="610"/>
      <c r="AU1271" s="603"/>
      <c r="AV1271" s="603"/>
      <c r="AW1271" s="603"/>
      <c r="AX1271" s="603"/>
      <c r="AY1271" s="603"/>
      <c r="AZ1271" s="603"/>
      <c r="BA1271" s="603"/>
      <c r="BB1271" s="603"/>
      <c r="BC1271" s="603"/>
      <c r="BD1271" s="603"/>
      <c r="BE1271" s="603"/>
      <c r="BF1271" s="603"/>
      <c r="BG1271" s="603"/>
      <c r="BH1271" s="603"/>
    </row>
    <row r="1272" spans="1:60" ht="12" customHeight="1">
      <c r="A1272" s="589">
        <v>1270</v>
      </c>
      <c r="B1272" s="589" t="s">
        <v>83</v>
      </c>
      <c r="C1272" s="590" t="s">
        <v>267</v>
      </c>
      <c r="D1272" s="591">
        <v>45202</v>
      </c>
      <c r="E1272" s="589" t="s">
        <v>10582</v>
      </c>
      <c r="F1272" s="592" t="s">
        <v>11042</v>
      </c>
      <c r="G1272" s="603" t="s">
        <v>11043</v>
      </c>
      <c r="H1272" s="592" t="s">
        <v>11044</v>
      </c>
      <c r="I1272" s="589" t="s">
        <v>11045</v>
      </c>
      <c r="J1272" s="589" t="s">
        <v>11046</v>
      </c>
      <c r="K1272" s="651" t="s">
        <v>11047</v>
      </c>
      <c r="L1272" s="595" t="s">
        <v>51</v>
      </c>
      <c r="M1272" s="998"/>
      <c r="N1272" s="1014"/>
      <c r="O1272" s="592"/>
      <c r="P1272" s="655"/>
      <c r="Q1272" s="655"/>
      <c r="R1272" s="589">
        <f t="shared" si="19"/>
        <v>0</v>
      </c>
      <c r="S1272" s="589"/>
      <c r="T1272" s="596" t="str">
        <f>VLOOKUP(cppm_pr[[#This Row],[Status]],'All Link_LOV'!$I$32:$K$72,2,0)</f>
        <v>PO Issued</v>
      </c>
      <c r="U1272" s="596" t="s">
        <v>10920</v>
      </c>
      <c r="V1272" s="773">
        <v>24</v>
      </c>
      <c r="W1272" s="596" t="s">
        <v>8026</v>
      </c>
      <c r="X1272" s="603" t="s">
        <v>499</v>
      </c>
      <c r="Y1272" s="603"/>
      <c r="Z1272" s="597">
        <v>45194</v>
      </c>
      <c r="AA1272" s="592"/>
      <c r="AB1272" s="595"/>
      <c r="AC1272" s="677"/>
      <c r="AD1272" s="592"/>
      <c r="AE1272" s="592"/>
      <c r="AF1272" s="592" t="s">
        <v>398</v>
      </c>
      <c r="AG1272" s="592" t="s">
        <v>488</v>
      </c>
      <c r="AH1272" s="736" t="s">
        <v>11048</v>
      </c>
      <c r="AI1272" s="600" t="str">
        <f>IFERROR(VLOOKUP(cppm_pr[[#This Row],[Order Number]],SPHERE!C:CC,39,0),"")</f>
        <v/>
      </c>
      <c r="AJ1272" s="600" t="str">
        <f>IFERROR(VLOOKUP(cppm_pr[[#This Row],[Order Number]],'DC TM ONE'!B:CN,42,0),"")</f>
        <v/>
      </c>
      <c r="AK1272" s="736"/>
      <c r="AL1272" s="693"/>
      <c r="AM1272" s="592"/>
      <c r="AN1272" s="592"/>
      <c r="AO1272" s="737"/>
      <c r="AP1272" s="592"/>
      <c r="AQ1272" s="592"/>
      <c r="AR1272" s="612"/>
      <c r="AS1272" s="592"/>
      <c r="AT1272" s="598"/>
      <c r="AU1272" s="592"/>
      <c r="AV1272" s="592"/>
      <c r="AW1272" s="592"/>
      <c r="AX1272" s="592"/>
      <c r="AY1272" s="592"/>
      <c r="AZ1272" s="592"/>
      <c r="BA1272" s="592"/>
      <c r="BB1272" s="592"/>
      <c r="BC1272" s="592"/>
      <c r="BD1272" s="592"/>
      <c r="BE1272" s="592"/>
      <c r="BF1272" s="592"/>
      <c r="BG1272" s="592" t="s">
        <v>11049</v>
      </c>
      <c r="BH1272" s="592"/>
    </row>
    <row r="1273" spans="1:60" ht="12" customHeight="1">
      <c r="A1273" s="600">
        <v>1271</v>
      </c>
      <c r="B1273" s="600" t="s">
        <v>62</v>
      </c>
      <c r="C1273" s="590" t="s">
        <v>267</v>
      </c>
      <c r="D1273" s="602">
        <v>45203</v>
      </c>
      <c r="E1273" s="600" t="s">
        <v>10582</v>
      </c>
      <c r="F1273" s="603" t="s">
        <v>11042</v>
      </c>
      <c r="G1273" s="603" t="s">
        <v>11050</v>
      </c>
      <c r="H1273" s="603" t="s">
        <v>11051</v>
      </c>
      <c r="I1273" s="663" t="s">
        <v>11052</v>
      </c>
      <c r="J1273" s="600" t="s">
        <v>11046</v>
      </c>
      <c r="K1273" s="611" t="s">
        <v>11053</v>
      </c>
      <c r="L1273" s="606" t="s">
        <v>51</v>
      </c>
      <c r="M1273" s="986"/>
      <c r="N1273" s="27"/>
      <c r="O1273" s="603"/>
      <c r="P1273" s="664"/>
      <c r="Q1273" s="664"/>
      <c r="R1273" s="663">
        <f t="shared" si="19"/>
        <v>0</v>
      </c>
      <c r="S1273" s="663"/>
      <c r="T1273" s="607" t="str">
        <f>VLOOKUP(cppm_pr[[#This Row],[Status]],'All Link_LOV'!$I$32:$K$72,2,0)</f>
        <v>PO Issued</v>
      </c>
      <c r="U1273" s="607" t="s">
        <v>10920</v>
      </c>
      <c r="V1273" s="772">
        <v>25</v>
      </c>
      <c r="W1273" s="607" t="s">
        <v>8026</v>
      </c>
      <c r="X1273" s="603" t="s">
        <v>499</v>
      </c>
      <c r="Y1273" s="603"/>
      <c r="Z1273" s="608">
        <v>45194</v>
      </c>
      <c r="AA1273" s="603"/>
      <c r="AB1273" s="606"/>
      <c r="AC1273" s="677"/>
      <c r="AD1273" s="603"/>
      <c r="AE1273" s="603"/>
      <c r="AF1273" s="603" t="s">
        <v>398</v>
      </c>
      <c r="AG1273" s="603" t="s">
        <v>488</v>
      </c>
      <c r="AH1273" s="736" t="s">
        <v>11048</v>
      </c>
      <c r="AI1273" s="600" t="str">
        <f>IFERROR(VLOOKUP(cppm_pr[[#This Row],[Order Number]],SPHERE!C:CC,39,0),"")</f>
        <v/>
      </c>
      <c r="AJ1273" s="600" t="str">
        <f>IFERROR(VLOOKUP(cppm_pr[[#This Row],[Order Number]],'DC TM ONE'!B:CN,42,0),"")</f>
        <v/>
      </c>
      <c r="AK1273" s="736"/>
      <c r="AL1273" s="693"/>
      <c r="AM1273" s="603"/>
      <c r="AN1273" s="603"/>
      <c r="AO1273" s="737"/>
      <c r="AP1273" s="603"/>
      <c r="AQ1273" s="603"/>
      <c r="AR1273" s="769"/>
      <c r="AS1273" s="603"/>
      <c r="AT1273" s="610"/>
      <c r="AU1273" s="603"/>
      <c r="AV1273" s="603"/>
      <c r="AW1273" s="603"/>
      <c r="AX1273" s="603"/>
      <c r="AY1273" s="603"/>
      <c r="AZ1273" s="603"/>
      <c r="BA1273" s="603"/>
      <c r="BB1273" s="603"/>
      <c r="BC1273" s="603"/>
      <c r="BD1273" s="603"/>
      <c r="BE1273" s="603"/>
      <c r="BF1273" s="603"/>
      <c r="BG1273" s="603" t="s">
        <v>11049</v>
      </c>
      <c r="BH1273" s="603"/>
    </row>
    <row r="1274" spans="1:60" ht="12" customHeight="1">
      <c r="A1274" s="589">
        <v>1272</v>
      </c>
      <c r="B1274" s="589" t="s">
        <v>62</v>
      </c>
      <c r="C1274" s="590" t="s">
        <v>256</v>
      </c>
      <c r="D1274" s="591"/>
      <c r="E1274" s="589" t="s">
        <v>11054</v>
      </c>
      <c r="F1274" s="592" t="s">
        <v>11055</v>
      </c>
      <c r="G1274" s="592"/>
      <c r="H1274" s="592" t="s">
        <v>11056</v>
      </c>
      <c r="I1274" s="592"/>
      <c r="J1274" s="589" t="s">
        <v>11057</v>
      </c>
      <c r="K1274" s="593"/>
      <c r="L1274" s="595" t="s">
        <v>51</v>
      </c>
      <c r="M1274" s="985"/>
      <c r="N1274" s="972"/>
      <c r="O1274" s="592"/>
      <c r="P1274" s="594"/>
      <c r="Q1274" s="594"/>
      <c r="R1274" s="592">
        <f t="shared" si="19"/>
        <v>0</v>
      </c>
      <c r="S1274" s="592"/>
      <c r="T1274" s="596" t="str">
        <f>VLOOKUP(cppm_pr[[#This Row],[Status]],'All Link_LOV'!$I$32:$K$72,2,0)</f>
        <v>PO Issued / Not Require LOR</v>
      </c>
      <c r="U1274" s="596" t="s">
        <v>10920</v>
      </c>
      <c r="V1274" s="773">
        <v>26</v>
      </c>
      <c r="W1274" s="596" t="s">
        <v>8026</v>
      </c>
      <c r="X1274" s="603" t="s">
        <v>9075</v>
      </c>
      <c r="Y1274" s="603"/>
      <c r="Z1274" s="597">
        <v>45194</v>
      </c>
      <c r="AA1274" s="592"/>
      <c r="AB1274" s="595"/>
      <c r="AC1274" s="677"/>
      <c r="AD1274" s="592"/>
      <c r="AE1274" s="592"/>
      <c r="AF1274" s="592" t="s">
        <v>398</v>
      </c>
      <c r="AG1274" s="592" t="s">
        <v>488</v>
      </c>
      <c r="AH1274" s="736" t="s">
        <v>11058</v>
      </c>
      <c r="AI1274" s="600" t="str">
        <f>IFERROR(VLOOKUP(cppm_pr[[#This Row],[Order Number]],SPHERE!C:CC,39,0),"")</f>
        <v/>
      </c>
      <c r="AJ1274" s="600" t="str">
        <f>IFERROR(VLOOKUP(cppm_pr[[#This Row],[Order Number]],'DC TM ONE'!B:CN,42,0),"")</f>
        <v/>
      </c>
      <c r="AK1274" s="736"/>
      <c r="AL1274" s="693"/>
      <c r="AM1274" s="592"/>
      <c r="AN1274" s="592"/>
      <c r="AO1274" s="737"/>
      <c r="AP1274" s="592"/>
      <c r="AQ1274" s="592"/>
      <c r="AR1274" s="612"/>
      <c r="AS1274" s="592"/>
      <c r="AT1274" s="598"/>
      <c r="AU1274" s="592"/>
      <c r="AV1274" s="592"/>
      <c r="AW1274" s="592"/>
      <c r="AX1274" s="592"/>
      <c r="AY1274" s="592"/>
      <c r="AZ1274" s="592"/>
      <c r="BA1274" s="592"/>
      <c r="BB1274" s="592"/>
      <c r="BC1274" s="592"/>
      <c r="BD1274" s="592"/>
      <c r="BE1274" s="592"/>
      <c r="BF1274" s="592"/>
      <c r="BG1274" s="592" t="s">
        <v>11059</v>
      </c>
      <c r="BH1274" s="592"/>
    </row>
    <row r="1275" spans="1:60" ht="12" customHeight="1">
      <c r="A1275" s="600">
        <v>1273</v>
      </c>
      <c r="B1275" s="600" t="s">
        <v>83</v>
      </c>
      <c r="C1275" s="601" t="s">
        <v>267</v>
      </c>
      <c r="D1275" s="602">
        <v>45202</v>
      </c>
      <c r="E1275" s="600" t="s">
        <v>10582</v>
      </c>
      <c r="F1275" s="603" t="s">
        <v>11055</v>
      </c>
      <c r="G1275" s="603"/>
      <c r="H1275" s="603" t="s">
        <v>11060</v>
      </c>
      <c r="I1275" s="600" t="s">
        <v>11061</v>
      </c>
      <c r="J1275" s="600" t="s">
        <v>11057</v>
      </c>
      <c r="K1275" s="604" t="s">
        <v>11062</v>
      </c>
      <c r="L1275" s="606" t="s">
        <v>51</v>
      </c>
      <c r="M1275" s="999"/>
      <c r="N1275" s="972"/>
      <c r="O1275" s="603"/>
      <c r="P1275" s="625"/>
      <c r="Q1275" s="625"/>
      <c r="R1275" s="600">
        <f t="shared" si="19"/>
        <v>0</v>
      </c>
      <c r="S1275" s="600"/>
      <c r="T1275" s="607" t="str">
        <f>VLOOKUP(cppm_pr[[#This Row],[Status]],'All Link_LOV'!$I$32:$K$72,2,0)</f>
        <v>PO Issued</v>
      </c>
      <c r="U1275" s="607" t="s">
        <v>10920</v>
      </c>
      <c r="V1275" s="772">
        <v>27</v>
      </c>
      <c r="W1275" s="607" t="s">
        <v>8026</v>
      </c>
      <c r="X1275" s="603" t="s">
        <v>9075</v>
      </c>
      <c r="Y1275" s="603"/>
      <c r="Z1275" s="608">
        <v>45194</v>
      </c>
      <c r="AA1275" s="603"/>
      <c r="AB1275" s="606"/>
      <c r="AC1275" s="677"/>
      <c r="AD1275" s="603"/>
      <c r="AE1275" s="603"/>
      <c r="AF1275" s="603" t="s">
        <v>398</v>
      </c>
      <c r="AG1275" s="603" t="s">
        <v>488</v>
      </c>
      <c r="AH1275" s="736" t="s">
        <v>11058</v>
      </c>
      <c r="AI1275" s="600" t="str">
        <f>IFERROR(VLOOKUP(cppm_pr[[#This Row],[Order Number]],SPHERE!C:CC,39,0),"")</f>
        <v/>
      </c>
      <c r="AJ1275" s="600" t="str">
        <f>IFERROR(VLOOKUP(cppm_pr[[#This Row],[Order Number]],'DC TM ONE'!B:CN,42,0),"")</f>
        <v/>
      </c>
      <c r="AK1275" s="736"/>
      <c r="AL1275" s="693"/>
      <c r="AM1275" s="603"/>
      <c r="AN1275" s="603"/>
      <c r="AO1275" s="737"/>
      <c r="AP1275" s="603"/>
      <c r="AQ1275" s="603"/>
      <c r="AR1275" s="769"/>
      <c r="AS1275" s="603"/>
      <c r="AT1275" s="610"/>
      <c r="AU1275" s="603"/>
      <c r="AV1275" s="603"/>
      <c r="AW1275" s="603"/>
      <c r="AX1275" s="603"/>
      <c r="AY1275" s="603"/>
      <c r="AZ1275" s="603"/>
      <c r="BA1275" s="603"/>
      <c r="BB1275" s="603"/>
      <c r="BC1275" s="603"/>
      <c r="BD1275" s="603"/>
      <c r="BE1275" s="603"/>
      <c r="BF1275" s="603"/>
      <c r="BG1275" s="603" t="s">
        <v>11059</v>
      </c>
      <c r="BH1275" s="603"/>
    </row>
    <row r="1276" spans="1:60" ht="12" customHeight="1">
      <c r="A1276" s="589">
        <v>1274</v>
      </c>
      <c r="B1276" s="589" t="s">
        <v>83</v>
      </c>
      <c r="C1276" s="590" t="s">
        <v>267</v>
      </c>
      <c r="D1276" s="591">
        <v>45203</v>
      </c>
      <c r="E1276" s="589" t="s">
        <v>10582</v>
      </c>
      <c r="F1276" s="592" t="s">
        <v>11063</v>
      </c>
      <c r="G1276" s="603" t="s">
        <v>11064</v>
      </c>
      <c r="H1276" s="592" t="s">
        <v>11065</v>
      </c>
      <c r="I1276" s="592" t="s">
        <v>11066</v>
      </c>
      <c r="J1276" s="589" t="s">
        <v>11067</v>
      </c>
      <c r="K1276" s="593" t="s">
        <v>11068</v>
      </c>
      <c r="L1276" s="595" t="s">
        <v>51</v>
      </c>
      <c r="M1276" s="985"/>
      <c r="N1276" s="972"/>
      <c r="O1276" s="592"/>
      <c r="P1276" s="594"/>
      <c r="Q1276" s="594"/>
      <c r="R1276" s="592">
        <f t="shared" si="19"/>
        <v>0</v>
      </c>
      <c r="S1276" s="592"/>
      <c r="T1276" s="596" t="str">
        <f>VLOOKUP(cppm_pr[[#This Row],[Status]],'All Link_LOV'!$I$32:$K$72,2,0)</f>
        <v>PO Issued</v>
      </c>
      <c r="U1276" s="596" t="s">
        <v>10920</v>
      </c>
      <c r="V1276" s="773">
        <v>28</v>
      </c>
      <c r="W1276" s="596" t="s">
        <v>8026</v>
      </c>
      <c r="X1276" s="603" t="s">
        <v>9075</v>
      </c>
      <c r="Y1276" s="603"/>
      <c r="Z1276" s="597">
        <v>45194</v>
      </c>
      <c r="AA1276" s="592"/>
      <c r="AB1276" s="595"/>
      <c r="AC1276" s="677"/>
      <c r="AD1276" s="592"/>
      <c r="AE1276" s="592"/>
      <c r="AF1276" s="592" t="s">
        <v>398</v>
      </c>
      <c r="AG1276" s="592" t="s">
        <v>488</v>
      </c>
      <c r="AH1276" s="736"/>
      <c r="AI1276" s="600" t="str">
        <f>IFERROR(VLOOKUP(cppm_pr[[#This Row],[Order Number]],SPHERE!C:CC,39,0),"")</f>
        <v/>
      </c>
      <c r="AJ1276" s="600" t="str">
        <f>IFERROR(VLOOKUP(cppm_pr[[#This Row],[Order Number]],'DC TM ONE'!B:CN,42,0),"")</f>
        <v/>
      </c>
      <c r="AK1276" s="736"/>
      <c r="AL1276" s="693"/>
      <c r="AM1276" s="592"/>
      <c r="AN1276" s="592"/>
      <c r="AO1276" s="737"/>
      <c r="AP1276" s="592"/>
      <c r="AQ1276" s="592"/>
      <c r="AR1276" s="612"/>
      <c r="AS1276" s="592"/>
      <c r="AT1276" s="598"/>
      <c r="AU1276" s="592"/>
      <c r="AV1276" s="592"/>
      <c r="AW1276" s="592"/>
      <c r="AX1276" s="592"/>
      <c r="AY1276" s="592"/>
      <c r="AZ1276" s="592"/>
      <c r="BA1276" s="592"/>
      <c r="BB1276" s="592"/>
      <c r="BC1276" s="592"/>
      <c r="BD1276" s="592"/>
      <c r="BE1276" s="592"/>
      <c r="BF1276" s="592"/>
      <c r="BG1276" s="592" t="s">
        <v>11069</v>
      </c>
      <c r="BH1276" s="592"/>
    </row>
    <row r="1277" spans="1:60" ht="12" customHeight="1">
      <c r="A1277" s="600">
        <v>1275</v>
      </c>
      <c r="B1277" s="600" t="s">
        <v>83</v>
      </c>
      <c r="C1277" s="601" t="s">
        <v>267</v>
      </c>
      <c r="D1277" s="602">
        <v>45203</v>
      </c>
      <c r="E1277" s="600" t="s">
        <v>10582</v>
      </c>
      <c r="F1277" s="603" t="s">
        <v>11063</v>
      </c>
      <c r="G1277" s="603" t="s">
        <v>11064</v>
      </c>
      <c r="H1277" s="603" t="s">
        <v>11070</v>
      </c>
      <c r="I1277" s="600" t="s">
        <v>11071</v>
      </c>
      <c r="J1277" s="600" t="s">
        <v>11067</v>
      </c>
      <c r="K1277" s="611" t="s">
        <v>11072</v>
      </c>
      <c r="L1277" s="606" t="s">
        <v>51</v>
      </c>
      <c r="M1277" s="986"/>
      <c r="N1277" s="972"/>
      <c r="O1277" s="603"/>
      <c r="P1277" s="625"/>
      <c r="Q1277" s="625"/>
      <c r="R1277" s="600">
        <f t="shared" si="19"/>
        <v>0</v>
      </c>
      <c r="S1277" s="600"/>
      <c r="T1277" s="607" t="str">
        <f>VLOOKUP(cppm_pr[[#This Row],[Status]],'All Link_LOV'!$I$32:$K$72,2,0)</f>
        <v>PO Issued</v>
      </c>
      <c r="U1277" s="607" t="s">
        <v>10920</v>
      </c>
      <c r="V1277" s="772">
        <v>29</v>
      </c>
      <c r="W1277" s="607" t="s">
        <v>8026</v>
      </c>
      <c r="X1277" s="603" t="s">
        <v>9075</v>
      </c>
      <c r="Y1277" s="603"/>
      <c r="Z1277" s="608">
        <v>45194</v>
      </c>
      <c r="AA1277" s="603"/>
      <c r="AB1277" s="606"/>
      <c r="AC1277" s="677"/>
      <c r="AD1277" s="603"/>
      <c r="AE1277" s="603"/>
      <c r="AF1277" s="603" t="s">
        <v>398</v>
      </c>
      <c r="AG1277" s="603" t="s">
        <v>488</v>
      </c>
      <c r="AH1277" s="736"/>
      <c r="AI1277" s="600" t="str">
        <f>IFERROR(VLOOKUP(cppm_pr[[#This Row],[Order Number]],SPHERE!C:CC,39,0),"")</f>
        <v/>
      </c>
      <c r="AJ1277" s="600" t="str">
        <f>IFERROR(VLOOKUP(cppm_pr[[#This Row],[Order Number]],'DC TM ONE'!B:CN,42,0),"")</f>
        <v/>
      </c>
      <c r="AK1277" s="736"/>
      <c r="AL1277" s="693"/>
      <c r="AM1277" s="603"/>
      <c r="AN1277" s="603"/>
      <c r="AO1277" s="737"/>
      <c r="AP1277" s="603"/>
      <c r="AQ1277" s="603"/>
      <c r="AR1277" s="769"/>
      <c r="AS1277" s="603"/>
      <c r="AT1277" s="610"/>
      <c r="AU1277" s="603"/>
      <c r="AV1277" s="603"/>
      <c r="AW1277" s="603"/>
      <c r="AX1277" s="603"/>
      <c r="AY1277" s="603"/>
      <c r="AZ1277" s="603"/>
      <c r="BA1277" s="603"/>
      <c r="BB1277" s="603"/>
      <c r="BC1277" s="603"/>
      <c r="BD1277" s="603"/>
      <c r="BE1277" s="603"/>
      <c r="BF1277" s="603"/>
      <c r="BG1277" s="603" t="s">
        <v>11069</v>
      </c>
      <c r="BH1277" s="603"/>
    </row>
    <row r="1278" spans="1:60" ht="12" customHeight="1">
      <c r="A1278" s="589">
        <v>1276</v>
      </c>
      <c r="B1278" s="589" t="s">
        <v>83</v>
      </c>
      <c r="C1278" s="590" t="s">
        <v>267</v>
      </c>
      <c r="D1278" s="591">
        <v>45206</v>
      </c>
      <c r="E1278" s="589"/>
      <c r="F1278" s="592" t="s">
        <v>11073</v>
      </c>
      <c r="G1278" s="603" t="s">
        <v>11074</v>
      </c>
      <c r="H1278" s="592" t="s">
        <v>11075</v>
      </c>
      <c r="I1278" s="589" t="s">
        <v>11076</v>
      </c>
      <c r="J1278" s="589" t="s">
        <v>11077</v>
      </c>
      <c r="K1278" s="593" t="s">
        <v>11078</v>
      </c>
      <c r="L1278" s="595" t="s">
        <v>51</v>
      </c>
      <c r="M1278" s="985"/>
      <c r="N1278" s="972"/>
      <c r="O1278" s="592"/>
      <c r="P1278" s="655"/>
      <c r="Q1278" s="655"/>
      <c r="R1278" s="589">
        <f t="shared" si="19"/>
        <v>0</v>
      </c>
      <c r="S1278" s="589"/>
      <c r="T1278" s="596" t="str">
        <f>VLOOKUP(cppm_pr[[#This Row],[Status]],'All Link_LOV'!$I$32:$K$72,2,0)</f>
        <v>PO Issued</v>
      </c>
      <c r="U1278" s="596" t="s">
        <v>10920</v>
      </c>
      <c r="V1278" s="773">
        <v>30</v>
      </c>
      <c r="W1278" s="596" t="s">
        <v>8026</v>
      </c>
      <c r="X1278" s="603" t="s">
        <v>9075</v>
      </c>
      <c r="Y1278" s="603"/>
      <c r="Z1278" s="597">
        <v>45194</v>
      </c>
      <c r="AA1278" s="592"/>
      <c r="AB1278" s="595"/>
      <c r="AC1278" s="677"/>
      <c r="AD1278" s="592"/>
      <c r="AE1278" s="592"/>
      <c r="AF1278" s="592" t="s">
        <v>398</v>
      </c>
      <c r="AG1278" s="592" t="s">
        <v>488</v>
      </c>
      <c r="AH1278" s="736"/>
      <c r="AI1278" s="600" t="str">
        <f>IFERROR(VLOOKUP(cppm_pr[[#This Row],[Order Number]],SPHERE!C:CC,39,0),"")</f>
        <v/>
      </c>
      <c r="AJ1278" s="600" t="str">
        <f>IFERROR(VLOOKUP(cppm_pr[[#This Row],[Order Number]],'DC TM ONE'!B:CN,42,0),"")</f>
        <v/>
      </c>
      <c r="AK1278" s="736"/>
      <c r="AL1278" s="693"/>
      <c r="AM1278" s="592"/>
      <c r="AN1278" s="592"/>
      <c r="AO1278" s="737"/>
      <c r="AP1278" s="592"/>
      <c r="AQ1278" s="592"/>
      <c r="AR1278" s="612"/>
      <c r="AS1278" s="592"/>
      <c r="AT1278" s="598"/>
      <c r="AU1278" s="592"/>
      <c r="AV1278" s="592"/>
      <c r="AW1278" s="592"/>
      <c r="AX1278" s="592"/>
      <c r="AY1278" s="592"/>
      <c r="AZ1278" s="592"/>
      <c r="BA1278" s="592"/>
      <c r="BB1278" s="592"/>
      <c r="BC1278" s="592"/>
      <c r="BD1278" s="592"/>
      <c r="BE1278" s="592"/>
      <c r="BF1278" s="592"/>
      <c r="BG1278" s="592" t="s">
        <v>11079</v>
      </c>
      <c r="BH1278" s="592"/>
    </row>
    <row r="1279" spans="1:60" ht="12" customHeight="1">
      <c r="A1279" s="600">
        <v>1277</v>
      </c>
      <c r="B1279" s="600" t="s">
        <v>83</v>
      </c>
      <c r="C1279" s="601" t="s">
        <v>267</v>
      </c>
      <c r="D1279" s="591">
        <v>45206</v>
      </c>
      <c r="E1279" s="600"/>
      <c r="F1279" s="603" t="s">
        <v>11073</v>
      </c>
      <c r="G1279" s="603" t="s">
        <v>11074</v>
      </c>
      <c r="H1279" s="603" t="s">
        <v>11080</v>
      </c>
      <c r="I1279" s="600" t="s">
        <v>11081</v>
      </c>
      <c r="J1279" s="600" t="s">
        <v>11077</v>
      </c>
      <c r="K1279" s="611" t="s">
        <v>11082</v>
      </c>
      <c r="L1279" s="606" t="s">
        <v>51</v>
      </c>
      <c r="M1279" s="986"/>
      <c r="N1279" s="972"/>
      <c r="O1279" s="603"/>
      <c r="P1279" s="625"/>
      <c r="Q1279" s="625"/>
      <c r="R1279" s="600">
        <f t="shared" si="19"/>
        <v>0</v>
      </c>
      <c r="S1279" s="600"/>
      <c r="T1279" s="607" t="str">
        <f>VLOOKUP(cppm_pr[[#This Row],[Status]],'All Link_LOV'!$I$32:$K$72,2,0)</f>
        <v>PO Issued</v>
      </c>
      <c r="U1279" s="607" t="s">
        <v>10920</v>
      </c>
      <c r="V1279" s="772">
        <v>31</v>
      </c>
      <c r="W1279" s="607" t="s">
        <v>8026</v>
      </c>
      <c r="X1279" s="603" t="s">
        <v>9075</v>
      </c>
      <c r="Y1279" s="603"/>
      <c r="Z1279" s="608">
        <v>45194</v>
      </c>
      <c r="AA1279" s="603"/>
      <c r="AB1279" s="606"/>
      <c r="AC1279" s="677"/>
      <c r="AD1279" s="603"/>
      <c r="AE1279" s="603"/>
      <c r="AF1279" s="603" t="s">
        <v>398</v>
      </c>
      <c r="AG1279" s="603" t="s">
        <v>488</v>
      </c>
      <c r="AH1279" s="736"/>
      <c r="AI1279" s="600" t="str">
        <f>IFERROR(VLOOKUP(cppm_pr[[#This Row],[Order Number]],SPHERE!C:CC,39,0),"")</f>
        <v/>
      </c>
      <c r="AJ1279" s="600" t="str">
        <f>IFERROR(VLOOKUP(cppm_pr[[#This Row],[Order Number]],'DC TM ONE'!B:CN,42,0),"")</f>
        <v/>
      </c>
      <c r="AK1279" s="736"/>
      <c r="AL1279" s="693"/>
      <c r="AM1279" s="603"/>
      <c r="AN1279" s="603"/>
      <c r="AO1279" s="737"/>
      <c r="AP1279" s="603"/>
      <c r="AQ1279" s="603"/>
      <c r="AR1279" s="769"/>
      <c r="AS1279" s="603"/>
      <c r="AT1279" s="610"/>
      <c r="AU1279" s="603"/>
      <c r="AV1279" s="603"/>
      <c r="AW1279" s="603"/>
      <c r="AX1279" s="603"/>
      <c r="AY1279" s="603"/>
      <c r="AZ1279" s="603"/>
      <c r="BA1279" s="603"/>
      <c r="BB1279" s="603"/>
      <c r="BC1279" s="603"/>
      <c r="BD1279" s="603"/>
      <c r="BE1279" s="603"/>
      <c r="BF1279" s="603"/>
      <c r="BG1279" s="603" t="s">
        <v>11079</v>
      </c>
      <c r="BH1279" s="603"/>
    </row>
    <row r="1280" spans="1:60" ht="12" customHeight="1">
      <c r="A1280" s="589">
        <v>1278</v>
      </c>
      <c r="B1280" s="589" t="s">
        <v>62</v>
      </c>
      <c r="C1280" s="590" t="s">
        <v>267</v>
      </c>
      <c r="D1280" s="591">
        <v>45205</v>
      </c>
      <c r="E1280" s="589" t="s">
        <v>11083</v>
      </c>
      <c r="F1280" s="592" t="s">
        <v>11084</v>
      </c>
      <c r="G1280" s="603" t="s">
        <v>11085</v>
      </c>
      <c r="H1280" s="592" t="s">
        <v>11086</v>
      </c>
      <c r="I1280" s="589" t="s">
        <v>11087</v>
      </c>
      <c r="J1280" s="589" t="s">
        <v>11088</v>
      </c>
      <c r="K1280" s="593" t="s">
        <v>11089</v>
      </c>
      <c r="L1280" s="595" t="s">
        <v>51</v>
      </c>
      <c r="M1280" s="985"/>
      <c r="N1280" s="1062"/>
      <c r="O1280" s="592"/>
      <c r="P1280" s="655"/>
      <c r="Q1280" s="655"/>
      <c r="R1280" s="589">
        <f t="shared" si="19"/>
        <v>0</v>
      </c>
      <c r="S1280" s="589"/>
      <c r="T1280" s="596" t="str">
        <f>VLOOKUP(cppm_pr[[#This Row],[Status]],'All Link_LOV'!$I$32:$K$72,2,0)</f>
        <v>PO Issued</v>
      </c>
      <c r="U1280" s="596" t="s">
        <v>10920</v>
      </c>
      <c r="V1280" s="773">
        <v>32</v>
      </c>
      <c r="W1280" s="596" t="s">
        <v>8026</v>
      </c>
      <c r="X1280" s="603" t="s">
        <v>9075</v>
      </c>
      <c r="Y1280" s="603"/>
      <c r="Z1280" s="597">
        <v>45194</v>
      </c>
      <c r="AA1280" s="592"/>
      <c r="AB1280" s="595"/>
      <c r="AC1280" s="677"/>
      <c r="AD1280" s="592"/>
      <c r="AE1280" s="592"/>
      <c r="AF1280" s="592" t="s">
        <v>398</v>
      </c>
      <c r="AG1280" s="592" t="s">
        <v>488</v>
      </c>
      <c r="AH1280" s="736"/>
      <c r="AI1280" s="600" t="str">
        <f>IFERROR(VLOOKUP(cppm_pr[[#This Row],[Order Number]],SPHERE!C:CC,39,0),"")</f>
        <v/>
      </c>
      <c r="AJ1280" s="600" t="str">
        <f>IFERROR(VLOOKUP(cppm_pr[[#This Row],[Order Number]],'DC TM ONE'!B:CN,42,0),"")</f>
        <v/>
      </c>
      <c r="AK1280" s="736"/>
      <c r="AL1280" s="693"/>
      <c r="AM1280" s="592"/>
      <c r="AN1280" s="592"/>
      <c r="AO1280" s="737"/>
      <c r="AP1280" s="592"/>
      <c r="AQ1280" s="592"/>
      <c r="AR1280" s="612"/>
      <c r="AS1280" s="592"/>
      <c r="AT1280" s="598"/>
      <c r="AU1280" s="592"/>
      <c r="AV1280" s="592"/>
      <c r="AW1280" s="592"/>
      <c r="AX1280" s="592"/>
      <c r="AY1280" s="592"/>
      <c r="AZ1280" s="592"/>
      <c r="BA1280" s="592"/>
      <c r="BB1280" s="592"/>
      <c r="BC1280" s="592"/>
      <c r="BD1280" s="592"/>
      <c r="BE1280" s="592"/>
      <c r="BF1280" s="592"/>
      <c r="BG1280" s="592" t="s">
        <v>11090</v>
      </c>
      <c r="BH1280" s="592"/>
    </row>
    <row r="1281" spans="1:60" ht="12" customHeight="1">
      <c r="A1281" s="600">
        <v>1279</v>
      </c>
      <c r="B1281" s="600" t="s">
        <v>62</v>
      </c>
      <c r="C1281" s="601" t="s">
        <v>267</v>
      </c>
      <c r="D1281" s="591">
        <v>45205</v>
      </c>
      <c r="E1281" s="600" t="s">
        <v>11091</v>
      </c>
      <c r="F1281" s="603" t="s">
        <v>11084</v>
      </c>
      <c r="G1281" s="603" t="s">
        <v>11085</v>
      </c>
      <c r="H1281" s="603" t="s">
        <v>11092</v>
      </c>
      <c r="I1281" s="600" t="s">
        <v>11093</v>
      </c>
      <c r="J1281" s="600" t="s">
        <v>11088</v>
      </c>
      <c r="K1281" s="611" t="s">
        <v>11094</v>
      </c>
      <c r="L1281" s="606" t="s">
        <v>51</v>
      </c>
      <c r="M1281" s="986"/>
      <c r="N1281" s="1064"/>
      <c r="O1281" s="603"/>
      <c r="P1281" s="625"/>
      <c r="Q1281" s="625"/>
      <c r="R1281" s="600">
        <f t="shared" si="19"/>
        <v>0</v>
      </c>
      <c r="S1281" s="600"/>
      <c r="T1281" s="607" t="str">
        <f>VLOOKUP(cppm_pr[[#This Row],[Status]],'All Link_LOV'!$I$32:$K$72,2,0)</f>
        <v>PO Issued</v>
      </c>
      <c r="U1281" s="607" t="s">
        <v>10920</v>
      </c>
      <c r="V1281" s="772">
        <v>33</v>
      </c>
      <c r="W1281" s="607" t="s">
        <v>8026</v>
      </c>
      <c r="X1281" s="603" t="s">
        <v>9075</v>
      </c>
      <c r="Y1281" s="603"/>
      <c r="Z1281" s="608">
        <v>45194</v>
      </c>
      <c r="AA1281" s="603"/>
      <c r="AB1281" s="606"/>
      <c r="AC1281" s="677"/>
      <c r="AD1281" s="603"/>
      <c r="AE1281" s="603"/>
      <c r="AF1281" s="603" t="s">
        <v>398</v>
      </c>
      <c r="AG1281" s="603" t="s">
        <v>488</v>
      </c>
      <c r="AH1281" s="736"/>
      <c r="AI1281" s="600" t="str">
        <f>IFERROR(VLOOKUP(cppm_pr[[#This Row],[Order Number]],SPHERE!C:CC,39,0),"")</f>
        <v/>
      </c>
      <c r="AJ1281" s="600" t="str">
        <f>IFERROR(VLOOKUP(cppm_pr[[#This Row],[Order Number]],'DC TM ONE'!B:CN,42,0),"")</f>
        <v/>
      </c>
      <c r="AK1281" s="736"/>
      <c r="AL1281" s="693"/>
      <c r="AM1281" s="603"/>
      <c r="AN1281" s="603"/>
      <c r="AO1281" s="737"/>
      <c r="AP1281" s="603"/>
      <c r="AQ1281" s="603"/>
      <c r="AR1281" s="769"/>
      <c r="AS1281" s="603"/>
      <c r="AT1281" s="610"/>
      <c r="AU1281" s="603"/>
      <c r="AV1281" s="603"/>
      <c r="AW1281" s="603"/>
      <c r="AX1281" s="603"/>
      <c r="AY1281" s="603"/>
      <c r="AZ1281" s="603"/>
      <c r="BA1281" s="603"/>
      <c r="BB1281" s="603"/>
      <c r="BC1281" s="603"/>
      <c r="BD1281" s="603"/>
      <c r="BE1281" s="603"/>
      <c r="BF1281" s="603"/>
      <c r="BG1281" s="603" t="s">
        <v>11090</v>
      </c>
      <c r="BH1281" s="603"/>
    </row>
    <row r="1282" spans="1:60" ht="12" customHeight="1">
      <c r="A1282" s="589">
        <v>1280</v>
      </c>
      <c r="B1282" s="589" t="s">
        <v>76</v>
      </c>
      <c r="C1282" s="590" t="s">
        <v>267</v>
      </c>
      <c r="D1282" s="591">
        <v>45205</v>
      </c>
      <c r="E1282" s="600" t="s">
        <v>2792</v>
      </c>
      <c r="F1282" s="592"/>
      <c r="G1282" s="592"/>
      <c r="H1282" s="592" t="s">
        <v>11095</v>
      </c>
      <c r="I1282" s="681" t="s">
        <v>11096</v>
      </c>
      <c r="J1282" s="589" t="s">
        <v>11097</v>
      </c>
      <c r="K1282" s="593" t="s">
        <v>11098</v>
      </c>
      <c r="L1282" s="595" t="s">
        <v>50</v>
      </c>
      <c r="M1282" s="985"/>
      <c r="N1282" s="972"/>
      <c r="O1282" s="592"/>
      <c r="P1282" s="698"/>
      <c r="Q1282" s="698"/>
      <c r="R1282" s="681">
        <f t="shared" si="19"/>
        <v>0</v>
      </c>
      <c r="S1282" s="681"/>
      <c r="T1282" s="596" t="str">
        <f>VLOOKUP(cppm_pr[[#This Row],[Status]],'All Link_LOV'!$I$32:$K$72,2,0)</f>
        <v>PO Issued</v>
      </c>
      <c r="U1282" s="596" t="s">
        <v>10920</v>
      </c>
      <c r="V1282" s="773">
        <v>34</v>
      </c>
      <c r="W1282" s="596" t="s">
        <v>8026</v>
      </c>
      <c r="X1282" s="603" t="s">
        <v>499</v>
      </c>
      <c r="Y1282" s="603"/>
      <c r="Z1282" s="597">
        <v>45194</v>
      </c>
      <c r="AA1282" s="592"/>
      <c r="AB1282" s="595"/>
      <c r="AC1282" s="677"/>
      <c r="AD1282" s="592"/>
      <c r="AE1282" s="592"/>
      <c r="AF1282" s="592" t="s">
        <v>398</v>
      </c>
      <c r="AG1282" s="592" t="s">
        <v>488</v>
      </c>
      <c r="AH1282" s="612"/>
      <c r="AI1282" s="600" t="str">
        <f>IFERROR(VLOOKUP(cppm_pr[[#This Row],[Order Number]],SPHERE!C:CC,39,0),"")</f>
        <v/>
      </c>
      <c r="AJ1282" s="600" t="str">
        <f>IFERROR(VLOOKUP(cppm_pr[[#This Row],[Order Number]],'DC TM ONE'!B:CN,42,0),"")</f>
        <v/>
      </c>
      <c r="AK1282" s="612"/>
      <c r="AL1282" s="693"/>
      <c r="AM1282" s="592"/>
      <c r="AN1282" s="592"/>
      <c r="AO1282" s="737"/>
      <c r="AP1282" s="592"/>
      <c r="AQ1282" s="592"/>
      <c r="AR1282" s="612"/>
      <c r="AS1282" s="592"/>
      <c r="AT1282" s="598"/>
      <c r="AU1282" s="592"/>
      <c r="AV1282" s="592"/>
      <c r="AW1282" s="592"/>
      <c r="AX1282" s="592"/>
      <c r="AY1282" s="592"/>
      <c r="AZ1282" s="592"/>
      <c r="BA1282" s="592"/>
      <c r="BB1282" s="592"/>
      <c r="BC1282" s="592"/>
      <c r="BD1282" s="592"/>
      <c r="BE1282" s="592"/>
      <c r="BF1282" s="592"/>
      <c r="BG1282" s="592" t="s">
        <v>11099</v>
      </c>
      <c r="BH1282" s="592"/>
    </row>
    <row r="1283" spans="1:60" ht="12" customHeight="1">
      <c r="A1283" s="600">
        <v>1281</v>
      </c>
      <c r="B1283" s="600"/>
      <c r="C1283" s="601" t="s">
        <v>248</v>
      </c>
      <c r="D1283" s="602"/>
      <c r="E1283" s="600" t="s">
        <v>11100</v>
      </c>
      <c r="F1283" s="603"/>
      <c r="G1283" s="603"/>
      <c r="H1283" s="603" t="s">
        <v>11101</v>
      </c>
      <c r="I1283" s="603" t="s">
        <v>11102</v>
      </c>
      <c r="J1283" s="600" t="s">
        <v>11103</v>
      </c>
      <c r="K1283" s="611"/>
      <c r="L1283" s="606" t="s">
        <v>50</v>
      </c>
      <c r="M1283" s="986"/>
      <c r="N1283" s="972"/>
      <c r="O1283" s="603"/>
      <c r="P1283" s="605"/>
      <c r="Q1283" s="605"/>
      <c r="R1283" s="603">
        <f t="shared" si="19"/>
        <v>0</v>
      </c>
      <c r="S1283" s="603"/>
      <c r="T1283" s="607" t="str">
        <f>VLOOKUP(cppm_pr[[#This Row],[Status]],'All Link_LOV'!$I$32:$K$72,2,0)</f>
        <v>Pending Approval</v>
      </c>
      <c r="U1283" s="607" t="s">
        <v>10928</v>
      </c>
      <c r="V1283" s="772">
        <v>35</v>
      </c>
      <c r="W1283" s="607"/>
      <c r="X1283" s="603"/>
      <c r="Y1283" s="603"/>
      <c r="Z1283" s="608">
        <v>45194</v>
      </c>
      <c r="AA1283" s="603"/>
      <c r="AB1283" s="606"/>
      <c r="AC1283" s="677"/>
      <c r="AD1283" s="603"/>
      <c r="AE1283" s="603"/>
      <c r="AF1283" s="603" t="s">
        <v>398</v>
      </c>
      <c r="AG1283" s="603" t="s">
        <v>488</v>
      </c>
      <c r="AH1283" s="612"/>
      <c r="AI1283" s="600" t="str">
        <f>IFERROR(VLOOKUP(cppm_pr[[#This Row],[Order Number]],SPHERE!C:CC,39,0),"")</f>
        <v/>
      </c>
      <c r="AJ1283" s="600" t="str">
        <f>IFERROR(VLOOKUP(cppm_pr[[#This Row],[Order Number]],'DC TM ONE'!B:CN,42,0),"")</f>
        <v/>
      </c>
      <c r="AK1283" s="612"/>
      <c r="AL1283" s="693"/>
      <c r="AM1283" s="603"/>
      <c r="AN1283" s="603"/>
      <c r="AO1283" s="737"/>
      <c r="AP1283" s="603"/>
      <c r="AQ1283" s="603"/>
      <c r="AR1283" s="769"/>
      <c r="AS1283" s="603"/>
      <c r="AT1283" s="610"/>
      <c r="AU1283" s="603"/>
      <c r="AV1283" s="603"/>
      <c r="AW1283" s="603"/>
      <c r="AX1283" s="603"/>
      <c r="AY1283" s="603"/>
      <c r="AZ1283" s="603"/>
      <c r="BA1283" s="603"/>
      <c r="BB1283" s="603"/>
      <c r="BC1283" s="603"/>
      <c r="BD1283" s="603"/>
      <c r="BE1283" s="603"/>
      <c r="BF1283" s="603"/>
      <c r="BG1283" s="603"/>
      <c r="BH1283" s="603"/>
    </row>
    <row r="1284" spans="1:60" ht="12" customHeight="1">
      <c r="A1284" s="589">
        <v>1282</v>
      </c>
      <c r="B1284" s="589" t="s">
        <v>76</v>
      </c>
      <c r="C1284" s="590" t="s">
        <v>267</v>
      </c>
      <c r="D1284" s="591">
        <v>45209</v>
      </c>
      <c r="E1284" s="589" t="s">
        <v>11104</v>
      </c>
      <c r="F1284" s="592"/>
      <c r="G1284" s="592" t="s">
        <v>11105</v>
      </c>
      <c r="H1284" s="592" t="s">
        <v>11106</v>
      </c>
      <c r="I1284" s="681" t="s">
        <v>11107</v>
      </c>
      <c r="J1284" s="589" t="s">
        <v>11108</v>
      </c>
      <c r="K1284" s="593">
        <v>4902156012</v>
      </c>
      <c r="L1284" s="595" t="s">
        <v>50</v>
      </c>
      <c r="M1284" s="985"/>
      <c r="N1284" s="1055"/>
      <c r="O1284" s="592"/>
      <c r="P1284" s="698"/>
      <c r="Q1284" s="698"/>
      <c r="R1284" s="681">
        <f t="shared" ref="R1284:R1347" si="20">$Q1284-$P1284</f>
        <v>0</v>
      </c>
      <c r="S1284" s="681"/>
      <c r="T1284" s="596" t="str">
        <f>VLOOKUP(cppm_pr[[#This Row],[Status]],'All Link_LOV'!$I$32:$K$72,2,0)</f>
        <v>PO Issued</v>
      </c>
      <c r="U1284" s="596" t="s">
        <v>10920</v>
      </c>
      <c r="V1284" s="773">
        <v>36</v>
      </c>
      <c r="W1284" s="596" t="s">
        <v>8026</v>
      </c>
      <c r="X1284" s="603" t="s">
        <v>499</v>
      </c>
      <c r="Y1284" s="603"/>
      <c r="Z1284" s="597">
        <v>45194</v>
      </c>
      <c r="AA1284" s="592"/>
      <c r="AB1284" s="595"/>
      <c r="AC1284" s="731"/>
      <c r="AD1284" s="592"/>
      <c r="AE1284" s="592"/>
      <c r="AF1284" s="592" t="s">
        <v>398</v>
      </c>
      <c r="AG1284" s="592" t="s">
        <v>488</v>
      </c>
      <c r="AH1284" s="732"/>
      <c r="AI1284" s="600" t="str">
        <f>IFERROR(VLOOKUP(cppm_pr[[#This Row],[Order Number]],SPHERE!C:CC,39,0),"")</f>
        <v/>
      </c>
      <c r="AJ1284" s="600" t="str">
        <f>IFERROR(VLOOKUP(cppm_pr[[#This Row],[Order Number]],'DC TM ONE'!B:CN,42,0),"")</f>
        <v/>
      </c>
      <c r="AK1284" s="732"/>
      <c r="AL1284" s="733"/>
      <c r="AM1284" s="592"/>
      <c r="AN1284" s="592"/>
      <c r="AO1284" s="734"/>
      <c r="AP1284" s="592"/>
      <c r="AQ1284" s="592"/>
      <c r="AR1284" s="732"/>
      <c r="AS1284" s="592"/>
      <c r="AT1284" s="598"/>
      <c r="AU1284" s="592"/>
      <c r="AV1284" s="592"/>
      <c r="AW1284" s="592"/>
      <c r="AX1284" s="592"/>
      <c r="AY1284" s="592"/>
      <c r="AZ1284" s="592"/>
      <c r="BA1284" s="592"/>
      <c r="BB1284" s="592"/>
      <c r="BC1284" s="592"/>
      <c r="BD1284" s="592"/>
      <c r="BE1284" s="592"/>
      <c r="BF1284" s="592"/>
      <c r="BG1284" s="592" t="s">
        <v>11109</v>
      </c>
      <c r="BH1284" s="592"/>
    </row>
    <row r="1285" spans="1:60" ht="12" customHeight="1">
      <c r="A1285" s="600">
        <v>1283</v>
      </c>
      <c r="B1285" s="600" t="s">
        <v>76</v>
      </c>
      <c r="C1285" s="601" t="s">
        <v>267</v>
      </c>
      <c r="D1285" s="602"/>
      <c r="E1285" s="600" t="s">
        <v>11110</v>
      </c>
      <c r="F1285" s="775" t="s">
        <v>11111</v>
      </c>
      <c r="G1285" s="775" t="s">
        <v>11112</v>
      </c>
      <c r="H1285" s="775" t="s">
        <v>11113</v>
      </c>
      <c r="I1285" s="603" t="s">
        <v>11114</v>
      </c>
      <c r="J1285" s="600" t="s">
        <v>11115</v>
      </c>
      <c r="K1285" s="611" t="s">
        <v>11116</v>
      </c>
      <c r="L1285" s="606" t="s">
        <v>1264</v>
      </c>
      <c r="M1285" s="986"/>
      <c r="N1285" s="972"/>
      <c r="O1285" s="775"/>
      <c r="P1285" s="605"/>
      <c r="Q1285" s="605"/>
      <c r="R1285" s="603">
        <f t="shared" si="20"/>
        <v>0</v>
      </c>
      <c r="S1285" s="603"/>
      <c r="T1285" s="607" t="str">
        <f>VLOOKUP(cppm_pr[[#This Row],[Status]],'All Link_LOV'!$I$32:$K$72,2,0)</f>
        <v>PO Issued</v>
      </c>
      <c r="U1285" s="607" t="s">
        <v>10920</v>
      </c>
      <c r="V1285" s="772">
        <v>37</v>
      </c>
      <c r="W1285" s="607" t="s">
        <v>8026</v>
      </c>
      <c r="X1285" s="603" t="s">
        <v>9075</v>
      </c>
      <c r="Y1285" s="603"/>
      <c r="Z1285" s="608">
        <v>45194</v>
      </c>
      <c r="AA1285" s="603"/>
      <c r="AB1285" s="606"/>
      <c r="AC1285" s="677"/>
      <c r="AD1285" s="603"/>
      <c r="AE1285" s="603"/>
      <c r="AF1285" s="603" t="s">
        <v>398</v>
      </c>
      <c r="AG1285" s="603" t="s">
        <v>488</v>
      </c>
      <c r="AH1285" s="612"/>
      <c r="AI1285" s="600" t="str">
        <f>IFERROR(VLOOKUP(cppm_pr[[#This Row],[Order Number]],SPHERE!C:CC,39,0),"")</f>
        <v/>
      </c>
      <c r="AJ1285" s="600" t="str">
        <f>IFERROR(VLOOKUP(cppm_pr[[#This Row],[Order Number]],'DC TM ONE'!B:CN,42,0),"")</f>
        <v/>
      </c>
      <c r="AK1285" s="612"/>
      <c r="AL1285" s="693"/>
      <c r="AM1285" s="603"/>
      <c r="AN1285" s="603"/>
      <c r="AO1285" s="737"/>
      <c r="AP1285" s="603"/>
      <c r="AQ1285" s="603"/>
      <c r="AR1285" s="769"/>
      <c r="AS1285" s="603"/>
      <c r="AT1285" s="610"/>
      <c r="AU1285" s="603"/>
      <c r="AV1285" s="603"/>
      <c r="AW1285" s="603"/>
      <c r="AX1285" s="603"/>
      <c r="AY1285" s="603"/>
      <c r="AZ1285" s="603"/>
      <c r="BA1285" s="603"/>
      <c r="BB1285" s="603"/>
      <c r="BC1285" s="603"/>
      <c r="BD1285" s="603"/>
      <c r="BE1285" s="603"/>
      <c r="BF1285" s="603"/>
      <c r="BG1285" s="603" t="s">
        <v>11117</v>
      </c>
      <c r="BH1285" s="603"/>
    </row>
    <row r="1286" spans="1:60" ht="12" customHeight="1">
      <c r="A1286" s="589">
        <v>1284</v>
      </c>
      <c r="B1286" s="589" t="s">
        <v>76</v>
      </c>
      <c r="C1286" s="590" t="s">
        <v>208</v>
      </c>
      <c r="D1286" s="591"/>
      <c r="E1286" s="589" t="s">
        <v>11118</v>
      </c>
      <c r="F1286" s="592" t="s">
        <v>11119</v>
      </c>
      <c r="G1286" s="603" t="s">
        <v>11120</v>
      </c>
      <c r="H1286" s="592" t="s">
        <v>11121</v>
      </c>
      <c r="I1286" s="592" t="s">
        <v>11122</v>
      </c>
      <c r="J1286" s="589" t="s">
        <v>11123</v>
      </c>
      <c r="K1286" s="593"/>
      <c r="L1286" s="595" t="s">
        <v>1264</v>
      </c>
      <c r="M1286" s="985"/>
      <c r="N1286" s="972"/>
      <c r="O1286" s="592"/>
      <c r="P1286" s="594"/>
      <c r="Q1286" s="594"/>
      <c r="R1286" s="592">
        <f t="shared" si="20"/>
        <v>0</v>
      </c>
      <c r="S1286" s="592"/>
      <c r="T1286" s="596" t="str">
        <f>VLOOKUP(cppm_pr[[#This Row],[Status]],'All Link_LOV'!$I$32:$K$72,2,0)</f>
        <v>Pending TP Submission</v>
      </c>
      <c r="U1286" s="596" t="s">
        <v>10920</v>
      </c>
      <c r="V1286" s="773">
        <v>38</v>
      </c>
      <c r="W1286" s="596" t="s">
        <v>8026</v>
      </c>
      <c r="X1286" s="603" t="s">
        <v>9075</v>
      </c>
      <c r="Y1286" s="603"/>
      <c r="Z1286" s="597">
        <v>45194</v>
      </c>
      <c r="AA1286" s="592"/>
      <c r="AB1286" s="595"/>
      <c r="AC1286" s="677"/>
      <c r="AD1286" s="592"/>
      <c r="AE1286" s="592"/>
      <c r="AF1286" s="592" t="s">
        <v>398</v>
      </c>
      <c r="AG1286" s="592" t="s">
        <v>488</v>
      </c>
      <c r="AH1286" s="612"/>
      <c r="AI1286" s="600" t="str">
        <f>IFERROR(VLOOKUP(cppm_pr[[#This Row],[Order Number]],SPHERE!C:CC,39,0),"")</f>
        <v/>
      </c>
      <c r="AJ1286" s="600" t="str">
        <f>IFERROR(VLOOKUP(cppm_pr[[#This Row],[Order Number]],'DC TM ONE'!B:CN,42,0),"")</f>
        <v/>
      </c>
      <c r="AK1286" s="612"/>
      <c r="AL1286" s="693"/>
      <c r="AM1286" s="592"/>
      <c r="AN1286" s="592"/>
      <c r="AO1286" s="737"/>
      <c r="AP1286" s="592"/>
      <c r="AQ1286" s="592"/>
      <c r="AR1286" s="612"/>
      <c r="AS1286" s="592"/>
      <c r="AT1286" s="598"/>
      <c r="AU1286" s="592"/>
      <c r="AV1286" s="592"/>
      <c r="AW1286" s="592"/>
      <c r="AX1286" s="592"/>
      <c r="AY1286" s="592"/>
      <c r="AZ1286" s="592"/>
      <c r="BA1286" s="592"/>
      <c r="BB1286" s="592"/>
      <c r="BC1286" s="592"/>
      <c r="BD1286" s="592"/>
      <c r="BE1286" s="592"/>
      <c r="BF1286" s="592"/>
      <c r="BG1286" s="592" t="s">
        <v>11124</v>
      </c>
      <c r="BH1286" s="592"/>
    </row>
    <row r="1287" spans="1:60" ht="12" customHeight="1">
      <c r="A1287" s="600">
        <v>1285</v>
      </c>
      <c r="B1287" s="600" t="s">
        <v>76</v>
      </c>
      <c r="C1287" s="601" t="s">
        <v>208</v>
      </c>
      <c r="D1287" s="602"/>
      <c r="E1287" s="600" t="s">
        <v>11118</v>
      </c>
      <c r="F1287" s="603" t="s">
        <v>11125</v>
      </c>
      <c r="G1287" s="603" t="s">
        <v>11126</v>
      </c>
      <c r="H1287" s="603" t="s">
        <v>11127</v>
      </c>
      <c r="I1287" s="603" t="s">
        <v>11128</v>
      </c>
      <c r="J1287" s="600" t="s">
        <v>11129</v>
      </c>
      <c r="K1287" s="611"/>
      <c r="L1287" s="606" t="s">
        <v>1264</v>
      </c>
      <c r="M1287" s="986"/>
      <c r="N1287" s="972"/>
      <c r="O1287" s="603"/>
      <c r="P1287" s="605"/>
      <c r="Q1287" s="605"/>
      <c r="R1287" s="603">
        <f t="shared" si="20"/>
        <v>0</v>
      </c>
      <c r="S1287" s="603"/>
      <c r="T1287" s="607" t="str">
        <f>VLOOKUP(cppm_pr[[#This Row],[Status]],'All Link_LOV'!$I$32:$K$72,2,0)</f>
        <v>Pending TP Submission</v>
      </c>
      <c r="U1287" s="607" t="s">
        <v>10920</v>
      </c>
      <c r="V1287" s="772">
        <v>39</v>
      </c>
      <c r="W1287" s="607" t="s">
        <v>8026</v>
      </c>
      <c r="X1287" s="603" t="s">
        <v>9075</v>
      </c>
      <c r="Y1287" s="603"/>
      <c r="Z1287" s="608">
        <v>45194</v>
      </c>
      <c r="AA1287" s="603"/>
      <c r="AB1287" s="606"/>
      <c r="AC1287" s="677"/>
      <c r="AD1287" s="603"/>
      <c r="AE1287" s="603"/>
      <c r="AF1287" s="603" t="s">
        <v>398</v>
      </c>
      <c r="AG1287" s="603" t="s">
        <v>488</v>
      </c>
      <c r="AH1287" s="612"/>
      <c r="AI1287" s="600" t="str">
        <f>IFERROR(VLOOKUP(cppm_pr[[#This Row],[Order Number]],SPHERE!C:CC,39,0),"")</f>
        <v/>
      </c>
      <c r="AJ1287" s="600" t="str">
        <f>IFERROR(VLOOKUP(cppm_pr[[#This Row],[Order Number]],'DC TM ONE'!B:CN,42,0),"")</f>
        <v/>
      </c>
      <c r="AK1287" s="612"/>
      <c r="AL1287" s="693"/>
      <c r="AM1287" s="603"/>
      <c r="AN1287" s="603"/>
      <c r="AO1287" s="737"/>
      <c r="AP1287" s="603"/>
      <c r="AQ1287" s="603"/>
      <c r="AR1287" s="769"/>
      <c r="AS1287" s="603"/>
      <c r="AT1287" s="610"/>
      <c r="AU1287" s="603"/>
      <c r="AV1287" s="603"/>
      <c r="AW1287" s="603"/>
      <c r="AX1287" s="603"/>
      <c r="AY1287" s="603"/>
      <c r="AZ1287" s="603"/>
      <c r="BA1287" s="603"/>
      <c r="BB1287" s="603"/>
      <c r="BC1287" s="603"/>
      <c r="BD1287" s="603"/>
      <c r="BE1287" s="603"/>
      <c r="BF1287" s="603"/>
      <c r="BG1287" s="603" t="s">
        <v>11130</v>
      </c>
      <c r="BH1287" s="603"/>
    </row>
    <row r="1288" spans="1:60" ht="12" customHeight="1">
      <c r="A1288" s="589">
        <v>1286</v>
      </c>
      <c r="B1288" s="589" t="s">
        <v>76</v>
      </c>
      <c r="C1288" s="590" t="s">
        <v>267</v>
      </c>
      <c r="D1288" s="591"/>
      <c r="E1288" s="589" t="s">
        <v>11131</v>
      </c>
      <c r="F1288" s="592" t="s">
        <v>11132</v>
      </c>
      <c r="G1288" s="603" t="s">
        <v>11133</v>
      </c>
      <c r="H1288" s="592" t="s">
        <v>11134</v>
      </c>
      <c r="I1288" s="592" t="s">
        <v>11135</v>
      </c>
      <c r="J1288" s="589" t="s">
        <v>11136</v>
      </c>
      <c r="K1288" s="593" t="s">
        <v>11137</v>
      </c>
      <c r="L1288" s="595" t="s">
        <v>1264</v>
      </c>
      <c r="M1288" s="985"/>
      <c r="N1288" s="972"/>
      <c r="O1288" s="592"/>
      <c r="P1288" s="594"/>
      <c r="Q1288" s="594"/>
      <c r="R1288" s="592">
        <f t="shared" si="20"/>
        <v>0</v>
      </c>
      <c r="S1288" s="592"/>
      <c r="T1288" s="596" t="str">
        <f>VLOOKUP(cppm_pr[[#This Row],[Status]],'All Link_LOV'!$I$32:$K$72,2,0)</f>
        <v>PO Issued</v>
      </c>
      <c r="U1288" s="596" t="s">
        <v>10920</v>
      </c>
      <c r="V1288" s="773">
        <v>40</v>
      </c>
      <c r="W1288" s="596" t="s">
        <v>8026</v>
      </c>
      <c r="X1288" s="603" t="s">
        <v>9075</v>
      </c>
      <c r="Y1288" s="603"/>
      <c r="Z1288" s="597">
        <v>45194</v>
      </c>
      <c r="AA1288" s="592"/>
      <c r="AB1288" s="595"/>
      <c r="AC1288" s="677"/>
      <c r="AD1288" s="592"/>
      <c r="AE1288" s="592"/>
      <c r="AF1288" s="592" t="s">
        <v>398</v>
      </c>
      <c r="AG1288" s="592" t="s">
        <v>488</v>
      </c>
      <c r="AH1288" s="612"/>
      <c r="AI1288" s="600" t="str">
        <f>IFERROR(VLOOKUP(cppm_pr[[#This Row],[Order Number]],SPHERE!C:CC,39,0),"")</f>
        <v/>
      </c>
      <c r="AJ1288" s="600" t="str">
        <f>IFERROR(VLOOKUP(cppm_pr[[#This Row],[Order Number]],'DC TM ONE'!B:CN,42,0),"")</f>
        <v/>
      </c>
      <c r="AK1288" s="612"/>
      <c r="AL1288" s="693"/>
      <c r="AM1288" s="592"/>
      <c r="AN1288" s="592"/>
      <c r="AO1288" s="737"/>
      <c r="AP1288" s="592"/>
      <c r="AQ1288" s="592"/>
      <c r="AR1288" s="612"/>
      <c r="AS1288" s="592"/>
      <c r="AT1288" s="598"/>
      <c r="AU1288" s="592"/>
      <c r="AV1288" s="592"/>
      <c r="AW1288" s="592"/>
      <c r="AX1288" s="592"/>
      <c r="AY1288" s="592"/>
      <c r="AZ1288" s="592"/>
      <c r="BA1288" s="592"/>
      <c r="BB1288" s="592"/>
      <c r="BC1288" s="592"/>
      <c r="BD1288" s="592"/>
      <c r="BE1288" s="592"/>
      <c r="BF1288" s="592"/>
      <c r="BG1288" s="592" t="s">
        <v>11138</v>
      </c>
      <c r="BH1288" s="592"/>
    </row>
    <row r="1289" spans="1:60" ht="12" customHeight="1">
      <c r="A1289" s="600">
        <v>1287</v>
      </c>
      <c r="B1289" s="600" t="s">
        <v>76</v>
      </c>
      <c r="C1289" s="601" t="s">
        <v>208</v>
      </c>
      <c r="D1289" s="602"/>
      <c r="E1289" s="600" t="s">
        <v>11118</v>
      </c>
      <c r="F1289" s="603" t="s">
        <v>11139</v>
      </c>
      <c r="G1289" s="603" t="s">
        <v>11140</v>
      </c>
      <c r="H1289" s="603" t="s">
        <v>11141</v>
      </c>
      <c r="I1289" s="603" t="s">
        <v>11142</v>
      </c>
      <c r="J1289" s="600" t="s">
        <v>11143</v>
      </c>
      <c r="K1289" s="611"/>
      <c r="L1289" s="606" t="s">
        <v>1264</v>
      </c>
      <c r="M1289" s="986"/>
      <c r="N1289" s="972"/>
      <c r="O1289" s="603"/>
      <c r="P1289" s="605"/>
      <c r="Q1289" s="605"/>
      <c r="R1289" s="603">
        <f t="shared" si="20"/>
        <v>0</v>
      </c>
      <c r="S1289" s="603"/>
      <c r="T1289" s="607" t="str">
        <f>VLOOKUP(cppm_pr[[#This Row],[Status]],'All Link_LOV'!$I$32:$K$72,2,0)</f>
        <v>Pending TP Submission</v>
      </c>
      <c r="U1289" s="607" t="s">
        <v>10920</v>
      </c>
      <c r="V1289" s="772">
        <v>41</v>
      </c>
      <c r="W1289" s="607" t="s">
        <v>8026</v>
      </c>
      <c r="X1289" s="603" t="s">
        <v>9075</v>
      </c>
      <c r="Y1289" s="603"/>
      <c r="Z1289" s="608">
        <v>45194</v>
      </c>
      <c r="AA1289" s="603"/>
      <c r="AB1289" s="606"/>
      <c r="AC1289" s="677"/>
      <c r="AD1289" s="603"/>
      <c r="AE1289" s="603"/>
      <c r="AF1289" s="603" t="s">
        <v>398</v>
      </c>
      <c r="AG1289" s="603" t="s">
        <v>488</v>
      </c>
      <c r="AH1289" s="612"/>
      <c r="AI1289" s="600" t="str">
        <f>IFERROR(VLOOKUP(cppm_pr[[#This Row],[Order Number]],SPHERE!C:CC,39,0),"")</f>
        <v/>
      </c>
      <c r="AJ1289" s="600" t="str">
        <f>IFERROR(VLOOKUP(cppm_pr[[#This Row],[Order Number]],'DC TM ONE'!B:CN,42,0),"")</f>
        <v/>
      </c>
      <c r="AK1289" s="612"/>
      <c r="AL1289" s="693"/>
      <c r="AM1289" s="603"/>
      <c r="AN1289" s="603"/>
      <c r="AO1289" s="737"/>
      <c r="AP1289" s="603"/>
      <c r="AQ1289" s="603"/>
      <c r="AR1289" s="769"/>
      <c r="AS1289" s="603"/>
      <c r="AT1289" s="610"/>
      <c r="AU1289" s="603"/>
      <c r="AV1289" s="603"/>
      <c r="AW1289" s="603"/>
      <c r="AX1289" s="603"/>
      <c r="AY1289" s="603"/>
      <c r="AZ1289" s="603"/>
      <c r="BA1289" s="603"/>
      <c r="BB1289" s="603"/>
      <c r="BC1289" s="603"/>
      <c r="BD1289" s="603"/>
      <c r="BE1289" s="603"/>
      <c r="BF1289" s="603"/>
      <c r="BG1289" s="603" t="s">
        <v>11144</v>
      </c>
      <c r="BH1289" s="603"/>
    </row>
    <row r="1290" spans="1:60" ht="12" customHeight="1">
      <c r="A1290" s="589">
        <v>1288</v>
      </c>
      <c r="B1290" s="589" t="s">
        <v>76</v>
      </c>
      <c r="C1290" s="590" t="s">
        <v>260</v>
      </c>
      <c r="D1290" s="591"/>
      <c r="E1290" s="589" t="s">
        <v>11145</v>
      </c>
      <c r="F1290" s="592" t="s">
        <v>11146</v>
      </c>
      <c r="G1290" s="603" t="s">
        <v>11147</v>
      </c>
      <c r="H1290" s="592" t="s">
        <v>11148</v>
      </c>
      <c r="I1290" s="592" t="s">
        <v>11149</v>
      </c>
      <c r="J1290" s="589" t="s">
        <v>11150</v>
      </c>
      <c r="K1290" s="593"/>
      <c r="L1290" s="595" t="s">
        <v>1264</v>
      </c>
      <c r="M1290" s="985"/>
      <c r="N1290" s="972"/>
      <c r="O1290" s="592"/>
      <c r="P1290" s="594"/>
      <c r="Q1290" s="594"/>
      <c r="R1290" s="592">
        <f t="shared" si="20"/>
        <v>0</v>
      </c>
      <c r="S1290" s="592"/>
      <c r="T1290" s="596" t="str">
        <f>VLOOKUP(cppm_pr[[#This Row],[Status]],'All Link_LOV'!$I$32:$K$72,2,0)</f>
        <v>PR Creation</v>
      </c>
      <c r="U1290" s="596" t="s">
        <v>10920</v>
      </c>
      <c r="V1290" s="773">
        <v>42</v>
      </c>
      <c r="W1290" s="596" t="s">
        <v>8026</v>
      </c>
      <c r="X1290" s="603" t="s">
        <v>9075</v>
      </c>
      <c r="Y1290" s="603"/>
      <c r="Z1290" s="597">
        <v>45194</v>
      </c>
      <c r="AA1290" s="592"/>
      <c r="AB1290" s="595"/>
      <c r="AC1290" s="677"/>
      <c r="AD1290" s="592"/>
      <c r="AE1290" s="592"/>
      <c r="AF1290" s="592" t="s">
        <v>398</v>
      </c>
      <c r="AG1290" s="592" t="s">
        <v>488</v>
      </c>
      <c r="AH1290" s="612"/>
      <c r="AI1290" s="600" t="str">
        <f>IFERROR(VLOOKUP(cppm_pr[[#This Row],[Order Number]],SPHERE!C:CC,39,0),"")</f>
        <v/>
      </c>
      <c r="AJ1290" s="600" t="str">
        <f>IFERROR(VLOOKUP(cppm_pr[[#This Row],[Order Number]],'DC TM ONE'!B:CN,42,0),"")</f>
        <v/>
      </c>
      <c r="AK1290" s="612"/>
      <c r="AL1290" s="693"/>
      <c r="AM1290" s="592"/>
      <c r="AN1290" s="592"/>
      <c r="AO1290" s="737"/>
      <c r="AP1290" s="592"/>
      <c r="AQ1290" s="592"/>
      <c r="AR1290" s="612"/>
      <c r="AS1290" s="592"/>
      <c r="AT1290" s="598"/>
      <c r="AU1290" s="592"/>
      <c r="AV1290" s="592"/>
      <c r="AW1290" s="592"/>
      <c r="AX1290" s="592"/>
      <c r="AY1290" s="592"/>
      <c r="AZ1290" s="592"/>
      <c r="BA1290" s="592"/>
      <c r="BB1290" s="592"/>
      <c r="BC1290" s="592"/>
      <c r="BD1290" s="592"/>
      <c r="BE1290" s="592"/>
      <c r="BF1290" s="592"/>
      <c r="BG1290" s="592" t="s">
        <v>11151</v>
      </c>
      <c r="BH1290" s="592"/>
    </row>
    <row r="1291" spans="1:60" ht="12" customHeight="1">
      <c r="A1291" s="600">
        <v>1289</v>
      </c>
      <c r="B1291" s="600" t="s">
        <v>77</v>
      </c>
      <c r="C1291" s="590" t="s">
        <v>267</v>
      </c>
      <c r="D1291" s="602"/>
      <c r="E1291" s="600" t="s">
        <v>6058</v>
      </c>
      <c r="F1291" s="603"/>
      <c r="G1291" s="603"/>
      <c r="H1291" s="603" t="s">
        <v>11152</v>
      </c>
      <c r="I1291" s="600" t="s">
        <v>11153</v>
      </c>
      <c r="J1291" s="600" t="s">
        <v>11154</v>
      </c>
      <c r="K1291" s="611"/>
      <c r="L1291" s="595" t="s">
        <v>1691</v>
      </c>
      <c r="M1291" s="986"/>
      <c r="N1291" s="972"/>
      <c r="O1291" s="603"/>
      <c r="P1291" s="625"/>
      <c r="Q1291" s="625"/>
      <c r="R1291" s="600">
        <f t="shared" si="20"/>
        <v>0</v>
      </c>
      <c r="S1291" s="600"/>
      <c r="T1291" s="607" t="str">
        <f>VLOOKUP(cppm_pr[[#This Row],[Status]],'All Link_LOV'!$I$32:$K$72,2,0)</f>
        <v>PO Issued</v>
      </c>
      <c r="U1291" s="607" t="s">
        <v>10920</v>
      </c>
      <c r="V1291" s="772">
        <v>43</v>
      </c>
      <c r="W1291" s="607" t="s">
        <v>8026</v>
      </c>
      <c r="X1291" s="603" t="s">
        <v>8231</v>
      </c>
      <c r="Y1291" s="603"/>
      <c r="Z1291" s="608">
        <v>45194</v>
      </c>
      <c r="AA1291" s="603"/>
      <c r="AB1291" s="606"/>
      <c r="AC1291" s="677"/>
      <c r="AD1291" s="603"/>
      <c r="AE1291" s="603"/>
      <c r="AF1291" s="603" t="s">
        <v>398</v>
      </c>
      <c r="AG1291" s="603" t="s">
        <v>488</v>
      </c>
      <c r="AH1291" s="612"/>
      <c r="AI1291" s="600" t="str">
        <f>IFERROR(VLOOKUP(cppm_pr[[#This Row],[Order Number]],SPHERE!C:CC,39,0),"")</f>
        <v/>
      </c>
      <c r="AJ1291" s="600" t="str">
        <f>IFERROR(VLOOKUP(cppm_pr[[#This Row],[Order Number]],'DC TM ONE'!B:CN,42,0),"")</f>
        <v/>
      </c>
      <c r="AK1291" s="612"/>
      <c r="AL1291" s="693"/>
      <c r="AM1291" s="603"/>
      <c r="AN1291" s="603"/>
      <c r="AO1291" s="737"/>
      <c r="AP1291" s="603"/>
      <c r="AQ1291" s="603"/>
      <c r="AR1291" s="769"/>
      <c r="AS1291" s="603"/>
      <c r="AT1291" s="610"/>
      <c r="AU1291" s="603"/>
      <c r="AV1291" s="603"/>
      <c r="AW1291" s="603"/>
      <c r="AX1291" s="603"/>
      <c r="AY1291" s="603"/>
      <c r="AZ1291" s="603"/>
      <c r="BA1291" s="603"/>
      <c r="BB1291" s="603"/>
      <c r="BC1291" s="603"/>
      <c r="BD1291" s="603"/>
      <c r="BE1291" s="603"/>
      <c r="BF1291" s="603"/>
      <c r="BG1291" s="603" t="s">
        <v>11155</v>
      </c>
      <c r="BH1291" s="603"/>
    </row>
    <row r="1292" spans="1:60" ht="12" customHeight="1">
      <c r="A1292" s="589">
        <v>1290</v>
      </c>
      <c r="B1292" s="589" t="s">
        <v>77</v>
      </c>
      <c r="C1292" s="590" t="s">
        <v>260</v>
      </c>
      <c r="D1292" s="591"/>
      <c r="E1292" s="589" t="s">
        <v>6058</v>
      </c>
      <c r="F1292" s="592"/>
      <c r="G1292" s="592"/>
      <c r="H1292" s="592" t="s">
        <v>11156</v>
      </c>
      <c r="I1292" s="589" t="s">
        <v>11157</v>
      </c>
      <c r="J1292" s="589" t="s">
        <v>11154</v>
      </c>
      <c r="K1292" s="593"/>
      <c r="L1292" s="595" t="s">
        <v>1691</v>
      </c>
      <c r="M1292" s="985"/>
      <c r="N1292" s="972"/>
      <c r="O1292" s="592"/>
      <c r="P1292" s="655"/>
      <c r="Q1292" s="655"/>
      <c r="R1292" s="589">
        <f t="shared" si="20"/>
        <v>0</v>
      </c>
      <c r="S1292" s="589"/>
      <c r="T1292" s="596" t="str">
        <f>VLOOKUP(cppm_pr[[#This Row],[Status]],'All Link_LOV'!$I$32:$K$72,2,0)</f>
        <v>PR Creation</v>
      </c>
      <c r="U1292" s="596" t="s">
        <v>10920</v>
      </c>
      <c r="V1292" s="773">
        <v>44</v>
      </c>
      <c r="W1292" s="596" t="s">
        <v>8026</v>
      </c>
      <c r="X1292" s="603" t="s">
        <v>8231</v>
      </c>
      <c r="Y1292" s="603"/>
      <c r="Z1292" s="597">
        <v>45194</v>
      </c>
      <c r="AA1292" s="592"/>
      <c r="AB1292" s="595"/>
      <c r="AC1292" s="677"/>
      <c r="AD1292" s="592"/>
      <c r="AE1292" s="592"/>
      <c r="AF1292" s="592" t="s">
        <v>398</v>
      </c>
      <c r="AG1292" s="592" t="s">
        <v>488</v>
      </c>
      <c r="AH1292" s="612"/>
      <c r="AI1292" s="600" t="str">
        <f>IFERROR(VLOOKUP(cppm_pr[[#This Row],[Order Number]],SPHERE!C:CC,39,0),"")</f>
        <v/>
      </c>
      <c r="AJ1292" s="600" t="str">
        <f>IFERROR(VLOOKUP(cppm_pr[[#This Row],[Order Number]],'DC TM ONE'!B:CN,42,0),"")</f>
        <v/>
      </c>
      <c r="AK1292" s="612"/>
      <c r="AL1292" s="693"/>
      <c r="AM1292" s="592"/>
      <c r="AN1292" s="592"/>
      <c r="AO1292" s="737"/>
      <c r="AP1292" s="592"/>
      <c r="AQ1292" s="592"/>
      <c r="AR1292" s="612"/>
      <c r="AS1292" s="592"/>
      <c r="AT1292" s="598"/>
      <c r="AU1292" s="592"/>
      <c r="AV1292" s="592"/>
      <c r="AW1292" s="592"/>
      <c r="AX1292" s="592"/>
      <c r="AY1292" s="592"/>
      <c r="AZ1292" s="592"/>
      <c r="BA1292" s="592"/>
      <c r="BB1292" s="592"/>
      <c r="BC1292" s="592"/>
      <c r="BD1292" s="592"/>
      <c r="BE1292" s="592"/>
      <c r="BF1292" s="592"/>
      <c r="BG1292" s="592" t="s">
        <v>11155</v>
      </c>
      <c r="BH1292" s="592"/>
    </row>
    <row r="1293" spans="1:60" ht="12" customHeight="1">
      <c r="A1293" s="600">
        <v>1291</v>
      </c>
      <c r="B1293" s="600" t="s">
        <v>77</v>
      </c>
      <c r="C1293" s="601" t="s">
        <v>260</v>
      </c>
      <c r="D1293" s="602"/>
      <c r="E1293" s="600" t="s">
        <v>6058</v>
      </c>
      <c r="F1293" s="603" t="s">
        <v>6794</v>
      </c>
      <c r="G1293" s="603"/>
      <c r="H1293" s="603" t="s">
        <v>11158</v>
      </c>
      <c r="I1293" s="600" t="s">
        <v>11159</v>
      </c>
      <c r="J1293" s="600" t="s">
        <v>11160</v>
      </c>
      <c r="K1293" s="611"/>
      <c r="L1293" s="595" t="s">
        <v>1691</v>
      </c>
      <c r="M1293" s="986"/>
      <c r="N1293" s="972"/>
      <c r="O1293" s="603"/>
      <c r="P1293" s="625"/>
      <c r="Q1293" s="625"/>
      <c r="R1293" s="600">
        <f t="shared" si="20"/>
        <v>0</v>
      </c>
      <c r="S1293" s="600"/>
      <c r="T1293" s="607" t="str">
        <f>VLOOKUP(cppm_pr[[#This Row],[Status]],'All Link_LOV'!$I$32:$K$72,2,0)</f>
        <v>PR Creation</v>
      </c>
      <c r="U1293" s="607" t="s">
        <v>10928</v>
      </c>
      <c r="V1293" s="772">
        <v>45</v>
      </c>
      <c r="W1293" s="607"/>
      <c r="X1293" s="603"/>
      <c r="Y1293" s="603"/>
      <c r="Z1293" s="608">
        <v>45194</v>
      </c>
      <c r="AA1293" s="603"/>
      <c r="AB1293" s="606"/>
      <c r="AC1293" s="677"/>
      <c r="AD1293" s="603"/>
      <c r="AE1293" s="603"/>
      <c r="AF1293" s="603" t="s">
        <v>398</v>
      </c>
      <c r="AG1293" s="603" t="s">
        <v>488</v>
      </c>
      <c r="AH1293" s="612"/>
      <c r="AI1293" s="600" t="str">
        <f>IFERROR(VLOOKUP(cppm_pr[[#This Row],[Order Number]],SPHERE!C:CC,39,0),"")</f>
        <v/>
      </c>
      <c r="AJ1293" s="600" t="str">
        <f>IFERROR(VLOOKUP(cppm_pr[[#This Row],[Order Number]],'DC TM ONE'!B:CN,42,0),"")</f>
        <v/>
      </c>
      <c r="AK1293" s="612"/>
      <c r="AL1293" s="693"/>
      <c r="AM1293" s="603"/>
      <c r="AN1293" s="603"/>
      <c r="AO1293" s="737"/>
      <c r="AP1293" s="603"/>
      <c r="AQ1293" s="603"/>
      <c r="AR1293" s="769"/>
      <c r="AS1293" s="603"/>
      <c r="AT1293" s="610"/>
      <c r="AU1293" s="603"/>
      <c r="AV1293" s="603"/>
      <c r="AW1293" s="603"/>
      <c r="AX1293" s="603"/>
      <c r="AY1293" s="603"/>
      <c r="AZ1293" s="603"/>
      <c r="BA1293" s="603"/>
      <c r="BB1293" s="603"/>
      <c r="BC1293" s="603"/>
      <c r="BD1293" s="603"/>
      <c r="BE1293" s="603"/>
      <c r="BF1293" s="603"/>
      <c r="BG1293" s="603"/>
      <c r="BH1293" s="603"/>
    </row>
    <row r="1294" spans="1:60" s="549" customFormat="1" ht="12" customHeight="1">
      <c r="A1294" s="717">
        <v>1292</v>
      </c>
      <c r="B1294" s="717"/>
      <c r="C1294" s="590" t="s">
        <v>254</v>
      </c>
      <c r="D1294" s="719"/>
      <c r="E1294" s="589" t="s">
        <v>11161</v>
      </c>
      <c r="F1294" s="723" t="s">
        <v>11162</v>
      </c>
      <c r="G1294" s="723"/>
      <c r="H1294" s="723" t="s">
        <v>11163</v>
      </c>
      <c r="I1294" s="717"/>
      <c r="J1294" s="589" t="s">
        <v>11164</v>
      </c>
      <c r="K1294" s="720"/>
      <c r="L1294" s="595" t="s">
        <v>1691</v>
      </c>
      <c r="M1294" s="1000"/>
      <c r="N1294" s="1065"/>
      <c r="O1294" s="723"/>
      <c r="P1294" s="721"/>
      <c r="Q1294" s="721"/>
      <c r="R1294" s="717">
        <f t="shared" si="20"/>
        <v>0</v>
      </c>
      <c r="S1294" s="717"/>
      <c r="T1294" s="596" t="str">
        <f>VLOOKUP(cppm_pr[[#This Row],[Status]],'All Link_LOV'!$I$32:$K$72,2,0)</f>
        <v>PO Issued</v>
      </c>
      <c r="U1294" s="596" t="s">
        <v>10928</v>
      </c>
      <c r="V1294" s="773">
        <v>46</v>
      </c>
      <c r="W1294" s="596"/>
      <c r="X1294" s="723"/>
      <c r="Y1294" s="723"/>
      <c r="Z1294" s="724">
        <v>45194</v>
      </c>
      <c r="AA1294" s="723"/>
      <c r="AB1294" s="725"/>
      <c r="AC1294" s="776"/>
      <c r="AD1294" s="723"/>
      <c r="AE1294" s="723"/>
      <c r="AF1294" s="592" t="s">
        <v>398</v>
      </c>
      <c r="AG1294" s="592" t="s">
        <v>488</v>
      </c>
      <c r="AH1294" s="777"/>
      <c r="AI1294" s="600" t="str">
        <f>IFERROR(VLOOKUP(cppm_pr[[#This Row],[Order Number]],SPHERE!C:CC,39,0),"")</f>
        <v/>
      </c>
      <c r="AJ1294" s="600" t="str">
        <f>IFERROR(VLOOKUP(cppm_pr[[#This Row],[Order Number]],'DC TM ONE'!B:CN,42,0),"")</f>
        <v/>
      </c>
      <c r="AK1294" s="777"/>
      <c r="AL1294" s="778"/>
      <c r="AM1294" s="723"/>
      <c r="AN1294" s="723"/>
      <c r="AO1294" s="779"/>
      <c r="AP1294" s="723"/>
      <c r="AQ1294" s="723"/>
      <c r="AR1294" s="612"/>
      <c r="AS1294" s="592"/>
      <c r="AT1294" s="598"/>
      <c r="AU1294" s="592"/>
      <c r="AV1294" s="592"/>
      <c r="AW1294" s="592"/>
      <c r="AX1294" s="592"/>
      <c r="AY1294" s="592"/>
      <c r="AZ1294" s="592"/>
      <c r="BA1294" s="592"/>
      <c r="BB1294" s="592"/>
      <c r="BC1294" s="592"/>
      <c r="BD1294" s="592"/>
      <c r="BE1294" s="592"/>
      <c r="BF1294" s="592"/>
      <c r="BG1294" s="592" t="s">
        <v>11165</v>
      </c>
      <c r="BH1294" s="592"/>
    </row>
    <row r="1295" spans="1:60" ht="12" customHeight="1">
      <c r="A1295" s="600">
        <v>1293</v>
      </c>
      <c r="B1295" s="600" t="s">
        <v>77</v>
      </c>
      <c r="C1295" s="601" t="s">
        <v>250</v>
      </c>
      <c r="D1295" s="602"/>
      <c r="E1295" s="600" t="s">
        <v>6058</v>
      </c>
      <c r="F1295" s="603" t="s">
        <v>11162</v>
      </c>
      <c r="G1295" s="603"/>
      <c r="H1295" s="603" t="s">
        <v>11166</v>
      </c>
      <c r="I1295" s="600" t="s">
        <v>11167</v>
      </c>
      <c r="J1295" s="600" t="s">
        <v>11164</v>
      </c>
      <c r="K1295" s="611"/>
      <c r="L1295" s="595" t="s">
        <v>1691</v>
      </c>
      <c r="M1295" s="986"/>
      <c r="N1295" s="1060"/>
      <c r="O1295" s="603"/>
      <c r="P1295" s="625"/>
      <c r="Q1295" s="625"/>
      <c r="R1295" s="600">
        <f t="shared" si="20"/>
        <v>0</v>
      </c>
      <c r="S1295" s="600"/>
      <c r="T1295" s="607" t="str">
        <f>VLOOKUP(cppm_pr[[#This Row],[Status]],'All Link_LOV'!$I$32:$K$72,2,0)</f>
        <v>LOR Issued</v>
      </c>
      <c r="U1295" s="607" t="s">
        <v>10928</v>
      </c>
      <c r="V1295" s="772">
        <v>47</v>
      </c>
      <c r="W1295" s="607"/>
      <c r="X1295" s="603"/>
      <c r="Y1295" s="603"/>
      <c r="Z1295" s="608">
        <v>45194</v>
      </c>
      <c r="AA1295" s="603"/>
      <c r="AB1295" s="606"/>
      <c r="AC1295" s="767"/>
      <c r="AD1295" s="603"/>
      <c r="AE1295" s="603"/>
      <c r="AF1295" s="603" t="s">
        <v>398</v>
      </c>
      <c r="AG1295" s="603" t="s">
        <v>488</v>
      </c>
      <c r="AH1295" s="769"/>
      <c r="AI1295" s="600" t="str">
        <f>IFERROR(VLOOKUP(cppm_pr[[#This Row],[Order Number]],SPHERE!C:CC,39,0),"")</f>
        <v/>
      </c>
      <c r="AJ1295" s="600" t="str">
        <f>IFERROR(VLOOKUP(cppm_pr[[#This Row],[Order Number]],'DC TM ONE'!B:CN,42,0),"")</f>
        <v/>
      </c>
      <c r="AK1295" s="769"/>
      <c r="AL1295" s="768"/>
      <c r="AM1295" s="603"/>
      <c r="AN1295" s="603"/>
      <c r="AO1295" s="179"/>
      <c r="AP1295" s="603"/>
      <c r="AQ1295" s="603"/>
      <c r="AR1295" s="769"/>
      <c r="AS1295" s="603"/>
      <c r="AT1295" s="610"/>
      <c r="AU1295" s="603"/>
      <c r="AV1295" s="603"/>
      <c r="AW1295" s="603"/>
      <c r="AX1295" s="603"/>
      <c r="AY1295" s="603"/>
      <c r="AZ1295" s="603"/>
      <c r="BA1295" s="603"/>
      <c r="BB1295" s="603"/>
      <c r="BC1295" s="603"/>
      <c r="BD1295" s="603"/>
      <c r="BE1295" s="603"/>
      <c r="BF1295" s="603"/>
      <c r="BG1295" s="603" t="s">
        <v>11165</v>
      </c>
      <c r="BH1295" s="603"/>
    </row>
    <row r="1296" spans="1:60" s="549" customFormat="1" ht="11.25" customHeight="1">
      <c r="A1296" s="717">
        <v>1294</v>
      </c>
      <c r="B1296" s="717"/>
      <c r="C1296" s="590" t="s">
        <v>254</v>
      </c>
      <c r="D1296" s="719"/>
      <c r="E1296" s="589" t="s">
        <v>11161</v>
      </c>
      <c r="F1296" s="723" t="s">
        <v>11168</v>
      </c>
      <c r="G1296" s="723"/>
      <c r="H1296" s="723" t="s">
        <v>11169</v>
      </c>
      <c r="I1296" s="717"/>
      <c r="J1296" s="589" t="s">
        <v>11170</v>
      </c>
      <c r="K1296" s="720"/>
      <c r="L1296" s="595" t="s">
        <v>1691</v>
      </c>
      <c r="M1296" s="1000"/>
      <c r="N1296" s="1065"/>
      <c r="O1296" s="723"/>
      <c r="P1296" s="721"/>
      <c r="Q1296" s="721"/>
      <c r="R1296" s="717">
        <f t="shared" si="20"/>
        <v>0</v>
      </c>
      <c r="S1296" s="717"/>
      <c r="T1296" s="596" t="str">
        <f>VLOOKUP(cppm_pr[[#This Row],[Status]],'All Link_LOV'!$I$32:$K$72,2,0)</f>
        <v>PO Issued</v>
      </c>
      <c r="U1296" s="596" t="s">
        <v>10928</v>
      </c>
      <c r="V1296" s="773">
        <v>48</v>
      </c>
      <c r="W1296" s="596"/>
      <c r="X1296" s="723"/>
      <c r="Y1296" s="723"/>
      <c r="Z1296" s="724">
        <v>45194</v>
      </c>
      <c r="AA1296" s="723"/>
      <c r="AB1296" s="725"/>
      <c r="AC1296" s="776"/>
      <c r="AD1296" s="723"/>
      <c r="AE1296" s="723"/>
      <c r="AF1296" s="592" t="s">
        <v>398</v>
      </c>
      <c r="AG1296" s="592" t="s">
        <v>488</v>
      </c>
      <c r="AH1296" s="777"/>
      <c r="AI1296" s="600" t="str">
        <f>IFERROR(VLOOKUP(cppm_pr[[#This Row],[Order Number]],SPHERE!C:CC,39,0),"")</f>
        <v/>
      </c>
      <c r="AJ1296" s="600" t="str">
        <f>IFERROR(VLOOKUP(cppm_pr[[#This Row],[Order Number]],'DC TM ONE'!B:CN,42,0),"")</f>
        <v/>
      </c>
      <c r="AK1296" s="777"/>
      <c r="AL1296" s="778"/>
      <c r="AM1296" s="723"/>
      <c r="AN1296" s="723"/>
      <c r="AO1296" s="779"/>
      <c r="AP1296" s="723"/>
      <c r="AQ1296" s="723"/>
      <c r="AR1296" s="612"/>
      <c r="AS1296" s="592"/>
      <c r="AT1296" s="598"/>
      <c r="AU1296" s="592"/>
      <c r="AV1296" s="592"/>
      <c r="AW1296" s="592"/>
      <c r="AX1296" s="592"/>
      <c r="AY1296" s="592"/>
      <c r="AZ1296" s="592"/>
      <c r="BA1296" s="592"/>
      <c r="BB1296" s="592"/>
      <c r="BC1296" s="592"/>
      <c r="BD1296" s="592"/>
      <c r="BE1296" s="592"/>
      <c r="BF1296" s="592"/>
      <c r="BG1296" s="592"/>
      <c r="BH1296" s="592"/>
    </row>
    <row r="1297" spans="1:60" s="174" customFormat="1" ht="12" customHeight="1">
      <c r="A1297" s="667">
        <v>1295</v>
      </c>
      <c r="B1297" s="600" t="s">
        <v>77</v>
      </c>
      <c r="C1297" s="601" t="s">
        <v>250</v>
      </c>
      <c r="D1297" s="668"/>
      <c r="E1297" s="600" t="s">
        <v>6058</v>
      </c>
      <c r="F1297" s="672" t="s">
        <v>11168</v>
      </c>
      <c r="G1297" s="672"/>
      <c r="H1297" s="672" t="s">
        <v>11171</v>
      </c>
      <c r="I1297" s="667" t="s">
        <v>11172</v>
      </c>
      <c r="J1297" s="600"/>
      <c r="K1297" s="669"/>
      <c r="L1297" s="595" t="s">
        <v>1691</v>
      </c>
      <c r="M1297" s="1001"/>
      <c r="N1297" s="1066"/>
      <c r="O1297" s="672"/>
      <c r="P1297" s="670"/>
      <c r="Q1297" s="670"/>
      <c r="R1297" s="667">
        <f t="shared" si="20"/>
        <v>0</v>
      </c>
      <c r="S1297" s="667"/>
      <c r="T1297" s="607" t="str">
        <f>VLOOKUP(cppm_pr[[#This Row],[Status]],'All Link_LOV'!$I$32:$K$72,2,0)</f>
        <v>LOR Issued</v>
      </c>
      <c r="U1297" s="607" t="s">
        <v>10928</v>
      </c>
      <c r="V1297" s="772">
        <v>49</v>
      </c>
      <c r="W1297" s="607"/>
      <c r="X1297" s="672"/>
      <c r="Y1297" s="672"/>
      <c r="Z1297" s="673">
        <v>45194</v>
      </c>
      <c r="AA1297" s="672"/>
      <c r="AB1297" s="674"/>
      <c r="AC1297" s="780"/>
      <c r="AD1297" s="672"/>
      <c r="AE1297" s="672"/>
      <c r="AF1297" s="603" t="s">
        <v>398</v>
      </c>
      <c r="AG1297" s="603" t="s">
        <v>488</v>
      </c>
      <c r="AH1297" s="781"/>
      <c r="AI1297" s="600" t="str">
        <f>IFERROR(VLOOKUP(cppm_pr[[#This Row],[Order Number]],SPHERE!C:CC,39,0),"")</f>
        <v/>
      </c>
      <c r="AJ1297" s="600" t="str">
        <f>IFERROR(VLOOKUP(cppm_pr[[#This Row],[Order Number]],'DC TM ONE'!B:CN,42,0),"")</f>
        <v/>
      </c>
      <c r="AK1297" s="781"/>
      <c r="AL1297" s="782"/>
      <c r="AM1297" s="672"/>
      <c r="AN1297" s="672"/>
      <c r="AO1297" s="783"/>
      <c r="AP1297" s="672"/>
      <c r="AQ1297" s="672"/>
      <c r="AR1297" s="769"/>
      <c r="AS1297" s="603"/>
      <c r="AT1297" s="610"/>
      <c r="AU1297" s="603"/>
      <c r="AV1297" s="603"/>
      <c r="AW1297" s="603"/>
      <c r="AX1297" s="603"/>
      <c r="AY1297" s="603"/>
      <c r="AZ1297" s="603"/>
      <c r="BA1297" s="603"/>
      <c r="BB1297" s="603"/>
      <c r="BC1297" s="603"/>
      <c r="BD1297" s="603"/>
      <c r="BE1297" s="603"/>
      <c r="BF1297" s="603"/>
      <c r="BG1297" s="603"/>
      <c r="BH1297" s="603"/>
    </row>
    <row r="1298" spans="1:60" s="549" customFormat="1" ht="12" customHeight="1">
      <c r="A1298" s="717">
        <v>1296</v>
      </c>
      <c r="B1298" s="717"/>
      <c r="C1298" s="590" t="s">
        <v>254</v>
      </c>
      <c r="D1298" s="719"/>
      <c r="E1298" s="589" t="s">
        <v>11161</v>
      </c>
      <c r="F1298" s="723" t="s">
        <v>11173</v>
      </c>
      <c r="G1298" s="723"/>
      <c r="H1298" s="723" t="s">
        <v>11174</v>
      </c>
      <c r="I1298" s="717"/>
      <c r="J1298" s="589" t="s">
        <v>11175</v>
      </c>
      <c r="K1298" s="720"/>
      <c r="L1298" s="595" t="s">
        <v>1691</v>
      </c>
      <c r="M1298" s="1000"/>
      <c r="N1298" s="1065"/>
      <c r="O1298" s="723"/>
      <c r="P1298" s="721"/>
      <c r="Q1298" s="721"/>
      <c r="R1298" s="717">
        <f t="shared" si="20"/>
        <v>0</v>
      </c>
      <c r="S1298" s="717"/>
      <c r="T1298" s="596" t="str">
        <f>VLOOKUP(cppm_pr[[#This Row],[Status]],'All Link_LOV'!$I$32:$K$72,2,0)</f>
        <v>PO Issued</v>
      </c>
      <c r="U1298" s="596" t="s">
        <v>10928</v>
      </c>
      <c r="V1298" s="773">
        <v>50</v>
      </c>
      <c r="W1298" s="596"/>
      <c r="X1298" s="723"/>
      <c r="Y1298" s="723"/>
      <c r="Z1298" s="724">
        <v>45194</v>
      </c>
      <c r="AA1298" s="723"/>
      <c r="AB1298" s="725"/>
      <c r="AC1298" s="776"/>
      <c r="AD1298" s="723"/>
      <c r="AE1298" s="723"/>
      <c r="AF1298" s="592" t="s">
        <v>398</v>
      </c>
      <c r="AG1298" s="592" t="s">
        <v>488</v>
      </c>
      <c r="AH1298" s="777"/>
      <c r="AI1298" s="600" t="str">
        <f>IFERROR(VLOOKUP(cppm_pr[[#This Row],[Order Number]],SPHERE!C:CC,39,0),"")</f>
        <v/>
      </c>
      <c r="AJ1298" s="600" t="str">
        <f>IFERROR(VLOOKUP(cppm_pr[[#This Row],[Order Number]],'DC TM ONE'!B:CN,42,0),"")</f>
        <v/>
      </c>
      <c r="AK1298" s="777"/>
      <c r="AL1298" s="778"/>
      <c r="AM1298" s="723"/>
      <c r="AN1298" s="723"/>
      <c r="AO1298" s="779"/>
      <c r="AP1298" s="723"/>
      <c r="AQ1298" s="723"/>
      <c r="AR1298" s="612"/>
      <c r="AS1298" s="592"/>
      <c r="AT1298" s="598"/>
      <c r="AU1298" s="592"/>
      <c r="AV1298" s="592"/>
      <c r="AW1298" s="592"/>
      <c r="AX1298" s="592"/>
      <c r="AY1298" s="592"/>
      <c r="AZ1298" s="592"/>
      <c r="BA1298" s="592"/>
      <c r="BB1298" s="592"/>
      <c r="BC1298" s="592"/>
      <c r="BD1298" s="592"/>
      <c r="BE1298" s="592"/>
      <c r="BF1298" s="592"/>
      <c r="BG1298" s="592"/>
      <c r="BH1298" s="592"/>
    </row>
    <row r="1299" spans="1:60" ht="12" customHeight="1">
      <c r="A1299" s="600">
        <v>1297</v>
      </c>
      <c r="B1299" s="600" t="s">
        <v>77</v>
      </c>
      <c r="C1299" s="601" t="s">
        <v>250</v>
      </c>
      <c r="D1299" s="602"/>
      <c r="E1299" s="600" t="s">
        <v>6058</v>
      </c>
      <c r="F1299" s="603" t="s">
        <v>11173</v>
      </c>
      <c r="G1299" s="603"/>
      <c r="H1299" s="603" t="s">
        <v>11176</v>
      </c>
      <c r="I1299" s="600" t="s">
        <v>11177</v>
      </c>
      <c r="J1299" s="600"/>
      <c r="K1299" s="611"/>
      <c r="L1299" s="595" t="s">
        <v>1691</v>
      </c>
      <c r="M1299" s="986"/>
      <c r="N1299" s="972"/>
      <c r="O1299" s="603"/>
      <c r="P1299" s="625"/>
      <c r="Q1299" s="625"/>
      <c r="R1299" s="600">
        <f t="shared" si="20"/>
        <v>0</v>
      </c>
      <c r="S1299" s="600"/>
      <c r="T1299" s="607" t="str">
        <f>VLOOKUP(cppm_pr[[#This Row],[Status]],'All Link_LOV'!$I$32:$K$72,2,0)</f>
        <v>LOR Issued</v>
      </c>
      <c r="U1299" s="607" t="s">
        <v>10928</v>
      </c>
      <c r="V1299" s="772">
        <v>51</v>
      </c>
      <c r="W1299" s="607"/>
      <c r="X1299" s="603"/>
      <c r="Y1299" s="603"/>
      <c r="Z1299" s="608">
        <v>45194</v>
      </c>
      <c r="AA1299" s="603"/>
      <c r="AB1299" s="606"/>
      <c r="AC1299" s="677"/>
      <c r="AD1299" s="603"/>
      <c r="AE1299" s="603"/>
      <c r="AF1299" s="603" t="s">
        <v>398</v>
      </c>
      <c r="AG1299" s="603" t="s">
        <v>488</v>
      </c>
      <c r="AH1299" s="612"/>
      <c r="AI1299" s="600" t="str">
        <f>IFERROR(VLOOKUP(cppm_pr[[#This Row],[Order Number]],SPHERE!C:CC,39,0),"")</f>
        <v/>
      </c>
      <c r="AJ1299" s="600" t="str">
        <f>IFERROR(VLOOKUP(cppm_pr[[#This Row],[Order Number]],'DC TM ONE'!B:CN,42,0),"")</f>
        <v/>
      </c>
      <c r="AK1299" s="612"/>
      <c r="AL1299" s="693"/>
      <c r="AM1299" s="603"/>
      <c r="AN1299" s="603"/>
      <c r="AO1299" s="737"/>
      <c r="AP1299" s="603"/>
      <c r="AQ1299" s="603"/>
      <c r="AR1299" s="769"/>
      <c r="AS1299" s="603"/>
      <c r="AT1299" s="610"/>
      <c r="AU1299" s="603"/>
      <c r="AV1299" s="603"/>
      <c r="AW1299" s="603"/>
      <c r="AX1299" s="603"/>
      <c r="AY1299" s="603"/>
      <c r="AZ1299" s="603"/>
      <c r="BA1299" s="603"/>
      <c r="BB1299" s="603"/>
      <c r="BC1299" s="603"/>
      <c r="BD1299" s="603"/>
      <c r="BE1299" s="603"/>
      <c r="BF1299" s="603"/>
      <c r="BG1299" s="603"/>
      <c r="BH1299" s="603"/>
    </row>
    <row r="1300" spans="1:60" s="549" customFormat="1" ht="12" customHeight="1">
      <c r="A1300" s="717">
        <v>1298</v>
      </c>
      <c r="B1300" s="717"/>
      <c r="C1300" s="590" t="s">
        <v>254</v>
      </c>
      <c r="D1300" s="719"/>
      <c r="E1300" s="589" t="s">
        <v>11161</v>
      </c>
      <c r="F1300" s="723" t="s">
        <v>11178</v>
      </c>
      <c r="G1300" s="723"/>
      <c r="H1300" s="723" t="s">
        <v>11179</v>
      </c>
      <c r="I1300" s="717"/>
      <c r="J1300" s="589" t="s">
        <v>11180</v>
      </c>
      <c r="K1300" s="720"/>
      <c r="L1300" s="595" t="s">
        <v>1691</v>
      </c>
      <c r="M1300" s="1000"/>
      <c r="N1300" s="1065"/>
      <c r="O1300" s="723"/>
      <c r="P1300" s="721"/>
      <c r="Q1300" s="721"/>
      <c r="R1300" s="717">
        <f t="shared" si="20"/>
        <v>0</v>
      </c>
      <c r="S1300" s="717"/>
      <c r="T1300" s="596" t="str">
        <f>VLOOKUP(cppm_pr[[#This Row],[Status]],'All Link_LOV'!$I$32:$K$72,2,0)</f>
        <v>PO Issued</v>
      </c>
      <c r="U1300" s="596" t="s">
        <v>10928</v>
      </c>
      <c r="V1300" s="773">
        <v>52</v>
      </c>
      <c r="W1300" s="596"/>
      <c r="X1300" s="723"/>
      <c r="Y1300" s="723"/>
      <c r="Z1300" s="724">
        <v>45194</v>
      </c>
      <c r="AA1300" s="723"/>
      <c r="AB1300" s="725"/>
      <c r="AC1300" s="776"/>
      <c r="AD1300" s="723"/>
      <c r="AE1300" s="723"/>
      <c r="AF1300" s="592" t="s">
        <v>398</v>
      </c>
      <c r="AG1300" s="592" t="s">
        <v>488</v>
      </c>
      <c r="AH1300" s="777"/>
      <c r="AI1300" s="600" t="str">
        <f>IFERROR(VLOOKUP(cppm_pr[[#This Row],[Order Number]],SPHERE!C:CC,39,0),"")</f>
        <v/>
      </c>
      <c r="AJ1300" s="600" t="str">
        <f>IFERROR(VLOOKUP(cppm_pr[[#This Row],[Order Number]],'DC TM ONE'!B:CN,42,0),"")</f>
        <v/>
      </c>
      <c r="AK1300" s="777"/>
      <c r="AL1300" s="778"/>
      <c r="AM1300" s="723"/>
      <c r="AN1300" s="723"/>
      <c r="AO1300" s="779"/>
      <c r="AP1300" s="723"/>
      <c r="AQ1300" s="723"/>
      <c r="AR1300" s="612"/>
      <c r="AS1300" s="592"/>
      <c r="AT1300" s="598"/>
      <c r="AU1300" s="592"/>
      <c r="AV1300" s="592"/>
      <c r="AW1300" s="592"/>
      <c r="AX1300" s="592"/>
      <c r="AY1300" s="592"/>
      <c r="AZ1300" s="592"/>
      <c r="BA1300" s="592"/>
      <c r="BB1300" s="592"/>
      <c r="BC1300" s="592"/>
      <c r="BD1300" s="592"/>
      <c r="BE1300" s="592"/>
      <c r="BF1300" s="592"/>
      <c r="BG1300" s="592"/>
      <c r="BH1300" s="592"/>
    </row>
    <row r="1301" spans="1:60" ht="12" customHeight="1">
      <c r="A1301" s="600">
        <v>1299</v>
      </c>
      <c r="B1301" s="600" t="s">
        <v>77</v>
      </c>
      <c r="C1301" s="601" t="s">
        <v>250</v>
      </c>
      <c r="D1301" s="602"/>
      <c r="E1301" s="600" t="s">
        <v>6058</v>
      </c>
      <c r="F1301" s="603" t="s">
        <v>11178</v>
      </c>
      <c r="G1301" s="603"/>
      <c r="H1301" s="603" t="s">
        <v>11181</v>
      </c>
      <c r="I1301" s="600" t="s">
        <v>11182</v>
      </c>
      <c r="J1301" s="600" t="s">
        <v>11180</v>
      </c>
      <c r="K1301" s="611"/>
      <c r="L1301" s="595" t="s">
        <v>1691</v>
      </c>
      <c r="M1301" s="986"/>
      <c r="N1301" s="972"/>
      <c r="O1301" s="603"/>
      <c r="P1301" s="625"/>
      <c r="Q1301" s="625"/>
      <c r="R1301" s="600">
        <f t="shared" si="20"/>
        <v>0</v>
      </c>
      <c r="S1301" s="600"/>
      <c r="T1301" s="607" t="str">
        <f>VLOOKUP(cppm_pr[[#This Row],[Status]],'All Link_LOV'!$I$32:$K$72,2,0)</f>
        <v>LOR Issued</v>
      </c>
      <c r="U1301" s="607" t="s">
        <v>10928</v>
      </c>
      <c r="V1301" s="772">
        <v>53</v>
      </c>
      <c r="W1301" s="607"/>
      <c r="X1301" s="603"/>
      <c r="Y1301" s="603"/>
      <c r="Z1301" s="608">
        <v>45194</v>
      </c>
      <c r="AA1301" s="603"/>
      <c r="AB1301" s="606"/>
      <c r="AC1301" s="677"/>
      <c r="AD1301" s="603"/>
      <c r="AE1301" s="603"/>
      <c r="AF1301" s="603" t="s">
        <v>398</v>
      </c>
      <c r="AG1301" s="603" t="s">
        <v>488</v>
      </c>
      <c r="AH1301" s="612"/>
      <c r="AI1301" s="600" t="str">
        <f>IFERROR(VLOOKUP(cppm_pr[[#This Row],[Order Number]],SPHERE!C:CC,39,0),"")</f>
        <v/>
      </c>
      <c r="AJ1301" s="600" t="str">
        <f>IFERROR(VLOOKUP(cppm_pr[[#This Row],[Order Number]],'DC TM ONE'!B:CN,42,0),"")</f>
        <v/>
      </c>
      <c r="AK1301" s="612"/>
      <c r="AL1301" s="693"/>
      <c r="AM1301" s="603"/>
      <c r="AN1301" s="603"/>
      <c r="AO1301" s="737"/>
      <c r="AP1301" s="603"/>
      <c r="AQ1301" s="603"/>
      <c r="AR1301" s="769"/>
      <c r="AS1301" s="603"/>
      <c r="AT1301" s="610"/>
      <c r="AU1301" s="603"/>
      <c r="AV1301" s="603"/>
      <c r="AW1301" s="603"/>
      <c r="AX1301" s="603"/>
      <c r="AY1301" s="603"/>
      <c r="AZ1301" s="603"/>
      <c r="BA1301" s="603"/>
      <c r="BB1301" s="603"/>
      <c r="BC1301" s="603"/>
      <c r="BD1301" s="603"/>
      <c r="BE1301" s="603"/>
      <c r="BF1301" s="603"/>
      <c r="BG1301" s="603" t="s">
        <v>11183</v>
      </c>
      <c r="BH1301" s="603"/>
    </row>
    <row r="1302" spans="1:60" s="549" customFormat="1" ht="12" customHeight="1">
      <c r="A1302" s="717">
        <v>1300</v>
      </c>
      <c r="B1302" s="717"/>
      <c r="C1302" s="590" t="s">
        <v>254</v>
      </c>
      <c r="D1302" s="719"/>
      <c r="E1302" s="589" t="s">
        <v>11161</v>
      </c>
      <c r="F1302" s="723" t="s">
        <v>11184</v>
      </c>
      <c r="G1302" s="723"/>
      <c r="H1302" s="723" t="s">
        <v>11185</v>
      </c>
      <c r="I1302" s="717"/>
      <c r="J1302" s="589" t="s">
        <v>11186</v>
      </c>
      <c r="K1302" s="720"/>
      <c r="L1302" s="595" t="s">
        <v>1691</v>
      </c>
      <c r="M1302" s="1000"/>
      <c r="N1302" s="1065"/>
      <c r="O1302" s="723"/>
      <c r="P1302" s="721"/>
      <c r="Q1302" s="721"/>
      <c r="R1302" s="717">
        <f t="shared" si="20"/>
        <v>0</v>
      </c>
      <c r="S1302" s="717"/>
      <c r="T1302" s="596" t="str">
        <f>VLOOKUP(cppm_pr[[#This Row],[Status]],'All Link_LOV'!$I$32:$K$72,2,0)</f>
        <v>PO Issued</v>
      </c>
      <c r="U1302" s="596" t="s">
        <v>10928</v>
      </c>
      <c r="V1302" s="773">
        <v>54</v>
      </c>
      <c r="W1302" s="596"/>
      <c r="X1302" s="723"/>
      <c r="Y1302" s="723"/>
      <c r="Z1302" s="724">
        <v>45194</v>
      </c>
      <c r="AA1302" s="723"/>
      <c r="AB1302" s="725"/>
      <c r="AC1302" s="776"/>
      <c r="AD1302" s="723"/>
      <c r="AE1302" s="723"/>
      <c r="AF1302" s="592" t="s">
        <v>398</v>
      </c>
      <c r="AG1302" s="592" t="s">
        <v>488</v>
      </c>
      <c r="AH1302" s="777"/>
      <c r="AI1302" s="600" t="str">
        <f>IFERROR(VLOOKUP(cppm_pr[[#This Row],[Order Number]],SPHERE!C:CC,39,0),"")</f>
        <v/>
      </c>
      <c r="AJ1302" s="600" t="str">
        <f>IFERROR(VLOOKUP(cppm_pr[[#This Row],[Order Number]],'DC TM ONE'!B:CN,42,0),"")</f>
        <v/>
      </c>
      <c r="AK1302" s="777"/>
      <c r="AL1302" s="778"/>
      <c r="AM1302" s="723"/>
      <c r="AN1302" s="723"/>
      <c r="AO1302" s="779"/>
      <c r="AP1302" s="723"/>
      <c r="AQ1302" s="723"/>
      <c r="AR1302" s="612"/>
      <c r="AS1302" s="592"/>
      <c r="AT1302" s="598"/>
      <c r="AU1302" s="592"/>
      <c r="AV1302" s="592"/>
      <c r="AW1302" s="592"/>
      <c r="AX1302" s="592"/>
      <c r="AY1302" s="592"/>
      <c r="AZ1302" s="592"/>
      <c r="BA1302" s="592"/>
      <c r="BB1302" s="592"/>
      <c r="BC1302" s="592"/>
      <c r="BD1302" s="592"/>
      <c r="BE1302" s="592"/>
      <c r="BF1302" s="592"/>
      <c r="BG1302" s="592"/>
      <c r="BH1302" s="592"/>
    </row>
    <row r="1303" spans="1:60" ht="12" customHeight="1">
      <c r="A1303" s="600">
        <v>1301</v>
      </c>
      <c r="B1303" s="600" t="s">
        <v>77</v>
      </c>
      <c r="C1303" s="601" t="s">
        <v>250</v>
      </c>
      <c r="D1303" s="602"/>
      <c r="E1303" s="600" t="s">
        <v>6058</v>
      </c>
      <c r="F1303" s="603" t="s">
        <v>11184</v>
      </c>
      <c r="G1303" s="603"/>
      <c r="H1303" s="603" t="s">
        <v>11187</v>
      </c>
      <c r="I1303" s="600" t="s">
        <v>11188</v>
      </c>
      <c r="J1303" s="600" t="s">
        <v>11186</v>
      </c>
      <c r="K1303" s="611"/>
      <c r="L1303" s="595" t="s">
        <v>1691</v>
      </c>
      <c r="M1303" s="986"/>
      <c r="N1303" s="972"/>
      <c r="O1303" s="603"/>
      <c r="P1303" s="625"/>
      <c r="Q1303" s="625"/>
      <c r="R1303" s="600">
        <f t="shared" si="20"/>
        <v>0</v>
      </c>
      <c r="S1303" s="600"/>
      <c r="T1303" s="607" t="str">
        <f>VLOOKUP(cppm_pr[[#This Row],[Status]],'All Link_LOV'!$I$32:$K$72,2,0)</f>
        <v>LOR Issued</v>
      </c>
      <c r="U1303" s="607" t="s">
        <v>10928</v>
      </c>
      <c r="V1303" s="772">
        <v>55</v>
      </c>
      <c r="W1303" s="607"/>
      <c r="X1303" s="603"/>
      <c r="Y1303" s="603"/>
      <c r="Z1303" s="608">
        <v>45194</v>
      </c>
      <c r="AA1303" s="603"/>
      <c r="AB1303" s="606"/>
      <c r="AC1303" s="677"/>
      <c r="AD1303" s="603"/>
      <c r="AE1303" s="603"/>
      <c r="AF1303" s="603" t="s">
        <v>398</v>
      </c>
      <c r="AG1303" s="603" t="s">
        <v>488</v>
      </c>
      <c r="AH1303" s="612"/>
      <c r="AI1303" s="600" t="str">
        <f>IFERROR(VLOOKUP(cppm_pr[[#This Row],[Order Number]],SPHERE!C:CC,39,0),"")</f>
        <v/>
      </c>
      <c r="AJ1303" s="600" t="str">
        <f>IFERROR(VLOOKUP(cppm_pr[[#This Row],[Order Number]],'DC TM ONE'!B:CN,42,0),"")</f>
        <v/>
      </c>
      <c r="AK1303" s="612"/>
      <c r="AL1303" s="693"/>
      <c r="AM1303" s="603"/>
      <c r="AN1303" s="603"/>
      <c r="AO1303" s="737"/>
      <c r="AP1303" s="603"/>
      <c r="AQ1303" s="603"/>
      <c r="AR1303" s="769"/>
      <c r="AS1303" s="603"/>
      <c r="AT1303" s="610"/>
      <c r="AU1303" s="603"/>
      <c r="AV1303" s="603"/>
      <c r="AW1303" s="603"/>
      <c r="AX1303" s="603"/>
      <c r="AY1303" s="603"/>
      <c r="AZ1303" s="603"/>
      <c r="BA1303" s="603"/>
      <c r="BB1303" s="603"/>
      <c r="BC1303" s="603"/>
      <c r="BD1303" s="603"/>
      <c r="BE1303" s="603"/>
      <c r="BF1303" s="603"/>
      <c r="BG1303" s="603"/>
      <c r="BH1303" s="603"/>
    </row>
    <row r="1304" spans="1:60" ht="12" customHeight="1">
      <c r="A1304" s="589">
        <v>1302</v>
      </c>
      <c r="B1304" s="589" t="s">
        <v>77</v>
      </c>
      <c r="C1304" s="590" t="s">
        <v>267</v>
      </c>
      <c r="D1304" s="591"/>
      <c r="E1304" s="589" t="s">
        <v>6058</v>
      </c>
      <c r="F1304" s="592"/>
      <c r="G1304" s="592"/>
      <c r="H1304" s="592" t="s">
        <v>11189</v>
      </c>
      <c r="I1304" s="596" t="s">
        <v>11190</v>
      </c>
      <c r="J1304" s="589" t="s">
        <v>11191</v>
      </c>
      <c r="K1304" s="593"/>
      <c r="L1304" s="595" t="s">
        <v>1691</v>
      </c>
      <c r="M1304" s="985"/>
      <c r="N1304" s="972"/>
      <c r="O1304" s="592"/>
      <c r="P1304" s="691"/>
      <c r="Q1304" s="691"/>
      <c r="R1304" s="596">
        <f t="shared" si="20"/>
        <v>0</v>
      </c>
      <c r="S1304" s="596"/>
      <c r="T1304" s="596" t="str">
        <f>VLOOKUP(cppm_pr[[#This Row],[Status]],'All Link_LOV'!$I$32:$K$72,2,0)</f>
        <v>PO Issued</v>
      </c>
      <c r="U1304" s="596" t="s">
        <v>10920</v>
      </c>
      <c r="V1304" s="773">
        <v>56</v>
      </c>
      <c r="W1304" s="596"/>
      <c r="X1304" s="592"/>
      <c r="Y1304" s="592"/>
      <c r="Z1304" s="597">
        <v>45194</v>
      </c>
      <c r="AA1304" s="592"/>
      <c r="AB1304" s="595"/>
      <c r="AC1304" s="677"/>
      <c r="AD1304" s="592"/>
      <c r="AE1304" s="592"/>
      <c r="AF1304" s="592" t="s">
        <v>398</v>
      </c>
      <c r="AG1304" s="592" t="s">
        <v>488</v>
      </c>
      <c r="AH1304" s="612"/>
      <c r="AI1304" s="600" t="str">
        <f>IFERROR(VLOOKUP(cppm_pr[[#This Row],[Order Number]],SPHERE!C:CC,39,0),"")</f>
        <v/>
      </c>
      <c r="AJ1304" s="600" t="str">
        <f>IFERROR(VLOOKUP(cppm_pr[[#This Row],[Order Number]],'DC TM ONE'!B:CN,42,0),"")</f>
        <v/>
      </c>
      <c r="AK1304" s="612"/>
      <c r="AL1304" s="693"/>
      <c r="AM1304" s="592"/>
      <c r="AN1304" s="592"/>
      <c r="AO1304" s="737"/>
      <c r="AP1304" s="592"/>
      <c r="AQ1304" s="592"/>
      <c r="AR1304" s="612"/>
      <c r="AS1304" s="592"/>
      <c r="AT1304" s="598"/>
      <c r="AU1304" s="592"/>
      <c r="AV1304" s="592"/>
      <c r="AW1304" s="592"/>
      <c r="AX1304" s="592"/>
      <c r="AY1304" s="592"/>
      <c r="AZ1304" s="592"/>
      <c r="BA1304" s="592"/>
      <c r="BB1304" s="592"/>
      <c r="BC1304" s="592"/>
      <c r="BD1304" s="592"/>
      <c r="BE1304" s="592"/>
      <c r="BF1304" s="592"/>
      <c r="BG1304" s="592" t="s">
        <v>11192</v>
      </c>
      <c r="BH1304" s="592"/>
    </row>
    <row r="1305" spans="1:60" s="549" customFormat="1" ht="12" customHeight="1">
      <c r="A1305" s="717">
        <v>1303</v>
      </c>
      <c r="B1305" s="717"/>
      <c r="C1305" s="601" t="s">
        <v>254</v>
      </c>
      <c r="D1305" s="719"/>
      <c r="E1305" s="600" t="s">
        <v>11161</v>
      </c>
      <c r="F1305" s="723" t="s">
        <v>11193</v>
      </c>
      <c r="G1305" s="723"/>
      <c r="H1305" s="723" t="s">
        <v>11194</v>
      </c>
      <c r="I1305" s="717"/>
      <c r="J1305" s="600" t="s">
        <v>11195</v>
      </c>
      <c r="K1305" s="720"/>
      <c r="L1305" s="595" t="s">
        <v>1691</v>
      </c>
      <c r="M1305" s="1000"/>
      <c r="N1305" s="1065"/>
      <c r="O1305" s="723"/>
      <c r="P1305" s="721"/>
      <c r="Q1305" s="721"/>
      <c r="R1305" s="717">
        <f t="shared" si="20"/>
        <v>0</v>
      </c>
      <c r="S1305" s="717"/>
      <c r="T1305" s="607" t="str">
        <f>VLOOKUP(cppm_pr[[#This Row],[Status]],'All Link_LOV'!$I$32:$K$72,2,0)</f>
        <v>PO Issued</v>
      </c>
      <c r="U1305" s="607" t="s">
        <v>10928</v>
      </c>
      <c r="V1305" s="772">
        <v>57</v>
      </c>
      <c r="W1305" s="607"/>
      <c r="X1305" s="723"/>
      <c r="Y1305" s="723"/>
      <c r="Z1305" s="724">
        <v>45194</v>
      </c>
      <c r="AA1305" s="723"/>
      <c r="AB1305" s="725"/>
      <c r="AC1305" s="776"/>
      <c r="AD1305" s="723"/>
      <c r="AE1305" s="723"/>
      <c r="AF1305" s="603" t="s">
        <v>398</v>
      </c>
      <c r="AG1305" s="603" t="s">
        <v>488</v>
      </c>
      <c r="AH1305" s="777"/>
      <c r="AI1305" s="600" t="str">
        <f>IFERROR(VLOOKUP(cppm_pr[[#This Row],[Order Number]],SPHERE!C:CC,39,0),"")</f>
        <v/>
      </c>
      <c r="AJ1305" s="600" t="str">
        <f>IFERROR(VLOOKUP(cppm_pr[[#This Row],[Order Number]],'DC TM ONE'!B:CN,42,0),"")</f>
        <v/>
      </c>
      <c r="AK1305" s="777"/>
      <c r="AL1305" s="778"/>
      <c r="AM1305" s="723"/>
      <c r="AN1305" s="723"/>
      <c r="AO1305" s="779"/>
      <c r="AP1305" s="723"/>
      <c r="AQ1305" s="723"/>
      <c r="AR1305" s="769"/>
      <c r="AS1305" s="603"/>
      <c r="AT1305" s="610"/>
      <c r="AU1305" s="603"/>
      <c r="AV1305" s="603"/>
      <c r="AW1305" s="603"/>
      <c r="AX1305" s="603"/>
      <c r="AY1305" s="603"/>
      <c r="AZ1305" s="603"/>
      <c r="BA1305" s="603"/>
      <c r="BB1305" s="603"/>
      <c r="BC1305" s="603"/>
      <c r="BD1305" s="603"/>
      <c r="BE1305" s="603"/>
      <c r="BF1305" s="603"/>
      <c r="BG1305" s="603"/>
      <c r="BH1305" s="603"/>
    </row>
    <row r="1306" spans="1:60" ht="12" customHeight="1">
      <c r="A1306" s="589">
        <v>1304</v>
      </c>
      <c r="B1306" s="589" t="s">
        <v>77</v>
      </c>
      <c r="C1306" s="601" t="s">
        <v>250</v>
      </c>
      <c r="D1306" s="591"/>
      <c r="E1306" s="589" t="s">
        <v>6058</v>
      </c>
      <c r="F1306" s="592" t="s">
        <v>11193</v>
      </c>
      <c r="G1306" s="592"/>
      <c r="H1306" s="592" t="s">
        <v>11196</v>
      </c>
      <c r="I1306" s="589" t="s">
        <v>11197</v>
      </c>
      <c r="J1306" s="589" t="s">
        <v>11195</v>
      </c>
      <c r="K1306" s="593"/>
      <c r="L1306" s="595" t="s">
        <v>1691</v>
      </c>
      <c r="M1306" s="985"/>
      <c r="N1306" s="972"/>
      <c r="O1306" s="592"/>
      <c r="P1306" s="655"/>
      <c r="Q1306" s="655"/>
      <c r="R1306" s="589">
        <f t="shared" si="20"/>
        <v>0</v>
      </c>
      <c r="S1306" s="589"/>
      <c r="T1306" s="596" t="str">
        <f>VLOOKUP(cppm_pr[[#This Row],[Status]],'All Link_LOV'!$I$32:$K$72,2,0)</f>
        <v>LOR Issued</v>
      </c>
      <c r="U1306" s="596" t="s">
        <v>10928</v>
      </c>
      <c r="V1306" s="773">
        <v>58</v>
      </c>
      <c r="W1306" s="596"/>
      <c r="X1306" s="592"/>
      <c r="Y1306" s="592"/>
      <c r="Z1306" s="597">
        <v>45194</v>
      </c>
      <c r="AA1306" s="592"/>
      <c r="AB1306" s="595"/>
      <c r="AC1306" s="677"/>
      <c r="AD1306" s="592"/>
      <c r="AE1306" s="592"/>
      <c r="AF1306" s="592" t="s">
        <v>398</v>
      </c>
      <c r="AG1306" s="592" t="s">
        <v>488</v>
      </c>
      <c r="AH1306" s="612"/>
      <c r="AI1306" s="600" t="str">
        <f>IFERROR(VLOOKUP(cppm_pr[[#This Row],[Order Number]],SPHERE!C:CC,39,0),"")</f>
        <v/>
      </c>
      <c r="AJ1306" s="600" t="str">
        <f>IFERROR(VLOOKUP(cppm_pr[[#This Row],[Order Number]],'DC TM ONE'!B:CN,42,0),"")</f>
        <v/>
      </c>
      <c r="AK1306" s="612"/>
      <c r="AL1306" s="693"/>
      <c r="AM1306" s="592"/>
      <c r="AN1306" s="592"/>
      <c r="AO1306" s="737"/>
      <c r="AP1306" s="592"/>
      <c r="AQ1306" s="592"/>
      <c r="AR1306" s="612"/>
      <c r="AS1306" s="592"/>
      <c r="AT1306" s="598"/>
      <c r="AU1306" s="592"/>
      <c r="AV1306" s="592"/>
      <c r="AW1306" s="592"/>
      <c r="AX1306" s="592"/>
      <c r="AY1306" s="592"/>
      <c r="AZ1306" s="592"/>
      <c r="BA1306" s="592"/>
      <c r="BB1306" s="592"/>
      <c r="BC1306" s="592"/>
      <c r="BD1306" s="592"/>
      <c r="BE1306" s="592"/>
      <c r="BF1306" s="592"/>
      <c r="BG1306" s="592"/>
      <c r="BH1306" s="592"/>
    </row>
    <row r="1307" spans="1:60" s="549" customFormat="1" ht="12" customHeight="1">
      <c r="A1307" s="717">
        <v>1305</v>
      </c>
      <c r="B1307" s="717"/>
      <c r="C1307" s="601" t="s">
        <v>254</v>
      </c>
      <c r="D1307" s="719"/>
      <c r="E1307" s="600" t="s">
        <v>11161</v>
      </c>
      <c r="F1307" s="723" t="s">
        <v>11198</v>
      </c>
      <c r="G1307" s="723"/>
      <c r="H1307" s="723" t="s">
        <v>11199</v>
      </c>
      <c r="I1307" s="717"/>
      <c r="J1307" s="600" t="s">
        <v>11200</v>
      </c>
      <c r="K1307" s="720"/>
      <c r="L1307" s="595" t="s">
        <v>1691</v>
      </c>
      <c r="M1307" s="1000"/>
      <c r="N1307" s="1065"/>
      <c r="O1307" s="723"/>
      <c r="P1307" s="721"/>
      <c r="Q1307" s="721"/>
      <c r="R1307" s="717">
        <f t="shared" si="20"/>
        <v>0</v>
      </c>
      <c r="S1307" s="717"/>
      <c r="T1307" s="607" t="str">
        <f>VLOOKUP(cppm_pr[[#This Row],[Status]],'All Link_LOV'!$I$32:$K$72,2,0)</f>
        <v>PO Issued</v>
      </c>
      <c r="U1307" s="607" t="s">
        <v>10928</v>
      </c>
      <c r="V1307" s="772">
        <v>59</v>
      </c>
      <c r="W1307" s="607"/>
      <c r="X1307" s="723"/>
      <c r="Y1307" s="723"/>
      <c r="Z1307" s="724">
        <v>45194</v>
      </c>
      <c r="AA1307" s="723"/>
      <c r="AB1307" s="725"/>
      <c r="AC1307" s="776"/>
      <c r="AD1307" s="723"/>
      <c r="AE1307" s="723"/>
      <c r="AF1307" s="603" t="s">
        <v>398</v>
      </c>
      <c r="AG1307" s="603" t="s">
        <v>488</v>
      </c>
      <c r="AH1307" s="777"/>
      <c r="AI1307" s="600" t="str">
        <f>IFERROR(VLOOKUP(cppm_pr[[#This Row],[Order Number]],SPHERE!C:CC,39,0),"")</f>
        <v/>
      </c>
      <c r="AJ1307" s="600" t="str">
        <f>IFERROR(VLOOKUP(cppm_pr[[#This Row],[Order Number]],'DC TM ONE'!B:CN,42,0),"")</f>
        <v/>
      </c>
      <c r="AK1307" s="777"/>
      <c r="AL1307" s="778"/>
      <c r="AM1307" s="723"/>
      <c r="AN1307" s="723"/>
      <c r="AO1307" s="779"/>
      <c r="AP1307" s="723"/>
      <c r="AQ1307" s="723"/>
      <c r="AR1307" s="769"/>
      <c r="AS1307" s="603"/>
      <c r="AT1307" s="610"/>
      <c r="AU1307" s="603"/>
      <c r="AV1307" s="603"/>
      <c r="AW1307" s="603"/>
      <c r="AX1307" s="603"/>
      <c r="AY1307" s="603"/>
      <c r="AZ1307" s="603"/>
      <c r="BA1307" s="603"/>
      <c r="BB1307" s="603"/>
      <c r="BC1307" s="603"/>
      <c r="BD1307" s="603"/>
      <c r="BE1307" s="603"/>
      <c r="BF1307" s="603"/>
      <c r="BG1307" s="603"/>
      <c r="BH1307" s="603"/>
    </row>
    <row r="1308" spans="1:60" ht="12" customHeight="1">
      <c r="A1308" s="589">
        <v>1306</v>
      </c>
      <c r="B1308" s="589" t="s">
        <v>77</v>
      </c>
      <c r="C1308" s="601" t="s">
        <v>250</v>
      </c>
      <c r="D1308" s="591"/>
      <c r="E1308" s="589" t="s">
        <v>6058</v>
      </c>
      <c r="F1308" s="592" t="s">
        <v>11198</v>
      </c>
      <c r="G1308" s="592"/>
      <c r="H1308" s="592" t="s">
        <v>11201</v>
      </c>
      <c r="I1308" s="589" t="s">
        <v>11202</v>
      </c>
      <c r="J1308" s="589" t="s">
        <v>11200</v>
      </c>
      <c r="K1308" s="593"/>
      <c r="L1308" s="595" t="s">
        <v>1691</v>
      </c>
      <c r="M1308" s="985"/>
      <c r="N1308" s="972"/>
      <c r="O1308" s="592"/>
      <c r="P1308" s="655"/>
      <c r="Q1308" s="655"/>
      <c r="R1308" s="589">
        <f t="shared" si="20"/>
        <v>0</v>
      </c>
      <c r="S1308" s="589"/>
      <c r="T1308" s="596" t="str">
        <f>VLOOKUP(cppm_pr[[#This Row],[Status]],'All Link_LOV'!$I$32:$K$72,2,0)</f>
        <v>LOR Issued</v>
      </c>
      <c r="U1308" s="596" t="s">
        <v>10928</v>
      </c>
      <c r="V1308" s="773">
        <v>60</v>
      </c>
      <c r="W1308" s="596"/>
      <c r="X1308" s="592"/>
      <c r="Y1308" s="592"/>
      <c r="Z1308" s="597">
        <v>45194</v>
      </c>
      <c r="AA1308" s="592"/>
      <c r="AB1308" s="595"/>
      <c r="AC1308" s="677"/>
      <c r="AD1308" s="592"/>
      <c r="AE1308" s="592"/>
      <c r="AF1308" s="592" t="s">
        <v>398</v>
      </c>
      <c r="AG1308" s="592" t="s">
        <v>488</v>
      </c>
      <c r="AH1308" s="612"/>
      <c r="AI1308" s="600" t="str">
        <f>IFERROR(VLOOKUP(cppm_pr[[#This Row],[Order Number]],SPHERE!C:CC,39,0),"")</f>
        <v/>
      </c>
      <c r="AJ1308" s="600" t="str">
        <f>IFERROR(VLOOKUP(cppm_pr[[#This Row],[Order Number]],'DC TM ONE'!B:CN,42,0),"")</f>
        <v/>
      </c>
      <c r="AK1308" s="612"/>
      <c r="AL1308" s="693"/>
      <c r="AM1308" s="592"/>
      <c r="AN1308" s="592"/>
      <c r="AO1308" s="737"/>
      <c r="AP1308" s="592"/>
      <c r="AQ1308" s="592"/>
      <c r="AR1308" s="612"/>
      <c r="AS1308" s="592"/>
      <c r="AT1308" s="598"/>
      <c r="AU1308" s="592"/>
      <c r="AV1308" s="592"/>
      <c r="AW1308" s="592"/>
      <c r="AX1308" s="592"/>
      <c r="AY1308" s="592"/>
      <c r="AZ1308" s="592"/>
      <c r="BA1308" s="592"/>
      <c r="BB1308" s="592"/>
      <c r="BC1308" s="592"/>
      <c r="BD1308" s="592"/>
      <c r="BE1308" s="592"/>
      <c r="BF1308" s="592"/>
      <c r="BG1308" s="592"/>
      <c r="BH1308" s="592"/>
    </row>
    <row r="1309" spans="1:60" ht="12" customHeight="1">
      <c r="A1309" s="600">
        <v>1307</v>
      </c>
      <c r="B1309" s="600" t="s">
        <v>69</v>
      </c>
      <c r="C1309" s="601" t="s">
        <v>267</v>
      </c>
      <c r="D1309" s="602"/>
      <c r="E1309" s="600" t="s">
        <v>2952</v>
      </c>
      <c r="F1309" s="603"/>
      <c r="G1309" s="603"/>
      <c r="H1309" s="603" t="s">
        <v>5247</v>
      </c>
      <c r="I1309" s="600" t="s">
        <v>11203</v>
      </c>
      <c r="J1309" s="600" t="s">
        <v>5253</v>
      </c>
      <c r="K1309" s="611"/>
      <c r="L1309" s="606" t="s">
        <v>2773</v>
      </c>
      <c r="M1309" s="986"/>
      <c r="N1309" s="972"/>
      <c r="O1309" s="603"/>
      <c r="P1309" s="625"/>
      <c r="Q1309" s="625"/>
      <c r="R1309" s="600">
        <f t="shared" si="20"/>
        <v>0</v>
      </c>
      <c r="S1309" s="600"/>
      <c r="T1309" s="607" t="str">
        <f>VLOOKUP(cppm_pr[[#This Row],[Status]],'All Link_LOV'!$I$32:$K$72,2,0)</f>
        <v>PO Issued</v>
      </c>
      <c r="U1309" s="607" t="s">
        <v>10920</v>
      </c>
      <c r="V1309" s="772">
        <v>61</v>
      </c>
      <c r="W1309" s="607" t="s">
        <v>8026</v>
      </c>
      <c r="X1309" s="603" t="s">
        <v>8231</v>
      </c>
      <c r="Y1309" s="603"/>
      <c r="Z1309" s="608">
        <v>45194</v>
      </c>
      <c r="AA1309" s="603"/>
      <c r="AB1309" s="606"/>
      <c r="AC1309" s="677"/>
      <c r="AD1309" s="603"/>
      <c r="AE1309" s="603"/>
      <c r="AF1309" s="603" t="s">
        <v>398</v>
      </c>
      <c r="AG1309" s="603" t="s">
        <v>488</v>
      </c>
      <c r="AH1309" s="612"/>
      <c r="AI1309" s="600" t="str">
        <f>IFERROR(VLOOKUP(cppm_pr[[#This Row],[Order Number]],SPHERE!C:CC,39,0),"")</f>
        <v/>
      </c>
      <c r="AJ1309" s="600" t="str">
        <f>IFERROR(VLOOKUP(cppm_pr[[#This Row],[Order Number]],'DC TM ONE'!B:CN,42,0),"")</f>
        <v/>
      </c>
      <c r="AK1309" s="612"/>
      <c r="AL1309" s="693"/>
      <c r="AM1309" s="603"/>
      <c r="AN1309" s="603"/>
      <c r="AO1309" s="737"/>
      <c r="AP1309" s="603"/>
      <c r="AQ1309" s="603"/>
      <c r="AR1309" s="769"/>
      <c r="AS1309" s="603"/>
      <c r="AT1309" s="610"/>
      <c r="AU1309" s="603"/>
      <c r="AV1309" s="603"/>
      <c r="AW1309" s="603"/>
      <c r="AX1309" s="603"/>
      <c r="AY1309" s="603"/>
      <c r="AZ1309" s="603"/>
      <c r="BA1309" s="603"/>
      <c r="BB1309" s="603"/>
      <c r="BC1309" s="603"/>
      <c r="BD1309" s="603"/>
      <c r="BE1309" s="603"/>
      <c r="BF1309" s="603"/>
      <c r="BG1309" s="603" t="s">
        <v>11204</v>
      </c>
      <c r="BH1309" s="603"/>
    </row>
    <row r="1310" spans="1:60" ht="12" customHeight="1">
      <c r="A1310" s="589">
        <v>1308</v>
      </c>
      <c r="B1310" s="589" t="s">
        <v>77</v>
      </c>
      <c r="C1310" s="590" t="s">
        <v>208</v>
      </c>
      <c r="D1310" s="591"/>
      <c r="E1310" s="589" t="s">
        <v>11205</v>
      </c>
      <c r="F1310" s="592" t="s">
        <v>11206</v>
      </c>
      <c r="G1310" s="592" t="s">
        <v>11207</v>
      </c>
      <c r="H1310" s="592" t="s">
        <v>11208</v>
      </c>
      <c r="I1310" s="596" t="s">
        <v>11209</v>
      </c>
      <c r="J1310" s="589" t="s">
        <v>11210</v>
      </c>
      <c r="K1310" s="593"/>
      <c r="L1310" s="595" t="s">
        <v>1691</v>
      </c>
      <c r="M1310" s="985"/>
      <c r="N1310" s="972"/>
      <c r="O1310" s="592"/>
      <c r="P1310" s="691"/>
      <c r="Q1310" s="691"/>
      <c r="R1310" s="596">
        <f t="shared" si="20"/>
        <v>0</v>
      </c>
      <c r="S1310" s="596"/>
      <c r="T1310" s="596" t="str">
        <f>VLOOKUP(cppm_pr[[#This Row],[Status]],'All Link_LOV'!$I$32:$K$72,2,0)</f>
        <v>Pending TP Submission</v>
      </c>
      <c r="U1310" s="596" t="s">
        <v>10920</v>
      </c>
      <c r="V1310" s="773">
        <v>62</v>
      </c>
      <c r="W1310" s="596" t="s">
        <v>8026</v>
      </c>
      <c r="X1310" s="603" t="s">
        <v>499</v>
      </c>
      <c r="Y1310" s="603"/>
      <c r="Z1310" s="597">
        <v>45194</v>
      </c>
      <c r="AA1310" s="592"/>
      <c r="AB1310" s="595"/>
      <c r="AC1310" s="677"/>
      <c r="AD1310" s="592"/>
      <c r="AE1310" s="592"/>
      <c r="AF1310" s="592" t="s">
        <v>398</v>
      </c>
      <c r="AG1310" s="592" t="s">
        <v>488</v>
      </c>
      <c r="AH1310" s="612"/>
      <c r="AI1310" s="600" t="str">
        <f>IFERROR(VLOOKUP(cppm_pr[[#This Row],[Order Number]],SPHERE!C:CC,39,0),"")</f>
        <v/>
      </c>
      <c r="AJ1310" s="600" t="str">
        <f>IFERROR(VLOOKUP(cppm_pr[[#This Row],[Order Number]],'DC TM ONE'!B:CN,42,0),"")</f>
        <v/>
      </c>
      <c r="AK1310" s="612"/>
      <c r="AL1310" s="693"/>
      <c r="AM1310" s="592"/>
      <c r="AN1310" s="592"/>
      <c r="AO1310" s="737"/>
      <c r="AP1310" s="592"/>
      <c r="AQ1310" s="592"/>
      <c r="AR1310" s="612"/>
      <c r="AS1310" s="592"/>
      <c r="AT1310" s="598"/>
      <c r="AU1310" s="592"/>
      <c r="AV1310" s="592"/>
      <c r="AW1310" s="592"/>
      <c r="AX1310" s="592"/>
      <c r="AY1310" s="592"/>
      <c r="AZ1310" s="592"/>
      <c r="BA1310" s="592"/>
      <c r="BB1310" s="592"/>
      <c r="BC1310" s="592"/>
      <c r="BD1310" s="592"/>
      <c r="BE1310" s="592"/>
      <c r="BF1310" s="592"/>
      <c r="BG1310" s="592" t="s">
        <v>11211</v>
      </c>
      <c r="BH1310" s="592"/>
    </row>
    <row r="1311" spans="1:60" ht="12" customHeight="1">
      <c r="A1311" s="600">
        <v>1309</v>
      </c>
      <c r="B1311" s="600" t="s">
        <v>77</v>
      </c>
      <c r="C1311" s="601" t="s">
        <v>250</v>
      </c>
      <c r="D1311" s="602"/>
      <c r="E1311" s="600" t="s">
        <v>123</v>
      </c>
      <c r="F1311" s="603"/>
      <c r="G1311" s="603"/>
      <c r="H1311" s="603" t="s">
        <v>11212</v>
      </c>
      <c r="I1311" s="600" t="s">
        <v>11213</v>
      </c>
      <c r="J1311" s="600" t="s">
        <v>11214</v>
      </c>
      <c r="K1311" s="611"/>
      <c r="L1311" s="595" t="s">
        <v>1691</v>
      </c>
      <c r="M1311" s="986"/>
      <c r="N1311" s="972"/>
      <c r="O1311" s="603"/>
      <c r="P1311" s="625"/>
      <c r="Q1311" s="625"/>
      <c r="R1311" s="600">
        <f t="shared" si="20"/>
        <v>0</v>
      </c>
      <c r="S1311" s="600"/>
      <c r="T1311" s="607" t="str">
        <f>VLOOKUP(cppm_pr[[#This Row],[Status]],'All Link_LOV'!$I$32:$K$72,2,0)</f>
        <v>LOR Issued</v>
      </c>
      <c r="U1311" s="607" t="s">
        <v>10928</v>
      </c>
      <c r="V1311" s="772">
        <v>63</v>
      </c>
      <c r="W1311" s="607"/>
      <c r="X1311" s="603"/>
      <c r="Y1311" s="603"/>
      <c r="Z1311" s="608">
        <v>45194</v>
      </c>
      <c r="AA1311" s="603"/>
      <c r="AB1311" s="606"/>
      <c r="AC1311" s="677"/>
      <c r="AD1311" s="603"/>
      <c r="AE1311" s="603"/>
      <c r="AF1311" s="603" t="s">
        <v>398</v>
      </c>
      <c r="AG1311" s="603" t="s">
        <v>488</v>
      </c>
      <c r="AH1311" s="612"/>
      <c r="AI1311" s="600" t="str">
        <f>IFERROR(VLOOKUP(cppm_pr[[#This Row],[Order Number]],SPHERE!C:CC,39,0),"")</f>
        <v/>
      </c>
      <c r="AJ1311" s="600" t="str">
        <f>IFERROR(VLOOKUP(cppm_pr[[#This Row],[Order Number]],'DC TM ONE'!B:CN,42,0),"")</f>
        <v/>
      </c>
      <c r="AK1311" s="612"/>
      <c r="AL1311" s="693"/>
      <c r="AM1311" s="603"/>
      <c r="AN1311" s="603"/>
      <c r="AO1311" s="737"/>
      <c r="AP1311" s="603"/>
      <c r="AQ1311" s="603"/>
      <c r="AR1311" s="769"/>
      <c r="AS1311" s="603"/>
      <c r="AT1311" s="610"/>
      <c r="AU1311" s="603"/>
      <c r="AV1311" s="603"/>
      <c r="AW1311" s="603"/>
      <c r="AX1311" s="603"/>
      <c r="AY1311" s="603"/>
      <c r="AZ1311" s="603"/>
      <c r="BA1311" s="603"/>
      <c r="BB1311" s="603"/>
      <c r="BC1311" s="603"/>
      <c r="BD1311" s="603"/>
      <c r="BE1311" s="603"/>
      <c r="BF1311" s="603"/>
      <c r="BG1311" s="603"/>
      <c r="BH1311" s="603"/>
    </row>
    <row r="1312" spans="1:60" ht="12" customHeight="1">
      <c r="A1312" s="589">
        <v>1310</v>
      </c>
      <c r="B1312" s="589" t="s">
        <v>77</v>
      </c>
      <c r="C1312" s="590" t="s">
        <v>267</v>
      </c>
      <c r="D1312" s="591"/>
      <c r="E1312" s="589" t="s">
        <v>6058</v>
      </c>
      <c r="F1312" s="592"/>
      <c r="G1312" s="592"/>
      <c r="H1312" s="592" t="s">
        <v>11215</v>
      </c>
      <c r="I1312" s="596" t="s">
        <v>11216</v>
      </c>
      <c r="J1312" s="589" t="s">
        <v>11217</v>
      </c>
      <c r="K1312" s="593"/>
      <c r="L1312" s="595" t="s">
        <v>1691</v>
      </c>
      <c r="M1312" s="985"/>
      <c r="N1312" s="972"/>
      <c r="O1312" s="592"/>
      <c r="P1312" s="691"/>
      <c r="Q1312" s="691"/>
      <c r="R1312" s="596">
        <f t="shared" si="20"/>
        <v>0</v>
      </c>
      <c r="S1312" s="596"/>
      <c r="T1312" s="596" t="str">
        <f>VLOOKUP(cppm_pr[[#This Row],[Status]],'All Link_LOV'!$I$32:$K$72,2,0)</f>
        <v>PO Issued</v>
      </c>
      <c r="U1312" s="596" t="s">
        <v>10920</v>
      </c>
      <c r="V1312" s="773">
        <v>64</v>
      </c>
      <c r="W1312" s="596" t="s">
        <v>8026</v>
      </c>
      <c r="X1312" s="603" t="s">
        <v>499</v>
      </c>
      <c r="Y1312" s="603"/>
      <c r="Z1312" s="597">
        <v>45194</v>
      </c>
      <c r="AA1312" s="592"/>
      <c r="AB1312" s="595"/>
      <c r="AC1312" s="677"/>
      <c r="AD1312" s="592"/>
      <c r="AE1312" s="592"/>
      <c r="AF1312" s="592" t="s">
        <v>398</v>
      </c>
      <c r="AG1312" s="592" t="s">
        <v>488</v>
      </c>
      <c r="AH1312" s="612"/>
      <c r="AI1312" s="600" t="str">
        <f>IFERROR(VLOOKUP(cppm_pr[[#This Row],[Order Number]],SPHERE!C:CC,39,0),"")</f>
        <v/>
      </c>
      <c r="AJ1312" s="600" t="str">
        <f>IFERROR(VLOOKUP(cppm_pr[[#This Row],[Order Number]],'DC TM ONE'!B:CN,42,0),"")</f>
        <v/>
      </c>
      <c r="AK1312" s="612"/>
      <c r="AL1312" s="693"/>
      <c r="AM1312" s="592"/>
      <c r="AN1312" s="592"/>
      <c r="AO1312" s="737"/>
      <c r="AP1312" s="592"/>
      <c r="AQ1312" s="592"/>
      <c r="AR1312" s="612"/>
      <c r="AS1312" s="592"/>
      <c r="AT1312" s="598"/>
      <c r="AU1312" s="592"/>
      <c r="AV1312" s="592"/>
      <c r="AW1312" s="592"/>
      <c r="AX1312" s="592"/>
      <c r="AY1312" s="592"/>
      <c r="AZ1312" s="592"/>
      <c r="BA1312" s="592"/>
      <c r="BB1312" s="592"/>
      <c r="BC1312" s="592"/>
      <c r="BD1312" s="592"/>
      <c r="BE1312" s="592"/>
      <c r="BF1312" s="592"/>
      <c r="BG1312" s="592" t="s">
        <v>11218</v>
      </c>
      <c r="BH1312" s="592"/>
    </row>
    <row r="1313" spans="1:60" ht="12" customHeight="1">
      <c r="A1313" s="600">
        <v>1311</v>
      </c>
      <c r="B1313" s="600" t="s">
        <v>77</v>
      </c>
      <c r="C1313" s="601" t="s">
        <v>250</v>
      </c>
      <c r="D1313" s="602"/>
      <c r="E1313" s="600" t="s">
        <v>6058</v>
      </c>
      <c r="F1313" s="603"/>
      <c r="G1313" s="603"/>
      <c r="H1313" s="603" t="s">
        <v>11219</v>
      </c>
      <c r="I1313" s="600" t="s">
        <v>11220</v>
      </c>
      <c r="J1313" s="600" t="s">
        <v>11221</v>
      </c>
      <c r="K1313" s="611"/>
      <c r="L1313" s="595" t="s">
        <v>1691</v>
      </c>
      <c r="M1313" s="986"/>
      <c r="N1313" s="972"/>
      <c r="O1313" s="603"/>
      <c r="P1313" s="625"/>
      <c r="Q1313" s="625"/>
      <c r="R1313" s="600">
        <f t="shared" si="20"/>
        <v>0</v>
      </c>
      <c r="S1313" s="600"/>
      <c r="T1313" s="607" t="str">
        <f>VLOOKUP(cppm_pr[[#This Row],[Status]],'All Link_LOV'!$I$32:$K$72,2,0)</f>
        <v>LOR Issued</v>
      </c>
      <c r="U1313" s="607" t="s">
        <v>10928</v>
      </c>
      <c r="V1313" s="772">
        <v>65</v>
      </c>
      <c r="W1313" s="607"/>
      <c r="X1313" s="603"/>
      <c r="Y1313" s="603"/>
      <c r="Z1313" s="608">
        <v>45194</v>
      </c>
      <c r="AA1313" s="603"/>
      <c r="AB1313" s="606"/>
      <c r="AC1313" s="677"/>
      <c r="AD1313" s="603"/>
      <c r="AE1313" s="603"/>
      <c r="AF1313" s="603" t="s">
        <v>398</v>
      </c>
      <c r="AG1313" s="603" t="s">
        <v>488</v>
      </c>
      <c r="AH1313" s="612"/>
      <c r="AI1313" s="600" t="str">
        <f>IFERROR(VLOOKUP(cppm_pr[[#This Row],[Order Number]],SPHERE!C:CC,39,0),"")</f>
        <v/>
      </c>
      <c r="AJ1313" s="600" t="str">
        <f>IFERROR(VLOOKUP(cppm_pr[[#This Row],[Order Number]],'DC TM ONE'!B:CN,42,0),"")</f>
        <v/>
      </c>
      <c r="AK1313" s="612"/>
      <c r="AL1313" s="693"/>
      <c r="AM1313" s="603"/>
      <c r="AN1313" s="603"/>
      <c r="AO1313" s="737"/>
      <c r="AP1313" s="603"/>
      <c r="AQ1313" s="603"/>
      <c r="AR1313" s="769"/>
      <c r="AS1313" s="603"/>
      <c r="AT1313" s="610"/>
      <c r="AU1313" s="603"/>
      <c r="AV1313" s="603"/>
      <c r="AW1313" s="603"/>
      <c r="AX1313" s="603"/>
      <c r="AY1313" s="603"/>
      <c r="AZ1313" s="603"/>
      <c r="BA1313" s="603"/>
      <c r="BB1313" s="603"/>
      <c r="BC1313" s="603"/>
      <c r="BD1313" s="603"/>
      <c r="BE1313" s="603"/>
      <c r="BF1313" s="603"/>
      <c r="BG1313" s="603"/>
      <c r="BH1313" s="603"/>
    </row>
    <row r="1314" spans="1:60" ht="12" customHeight="1">
      <c r="A1314" s="589">
        <v>1312</v>
      </c>
      <c r="B1314" s="589" t="s">
        <v>77</v>
      </c>
      <c r="C1314" s="601" t="s">
        <v>250</v>
      </c>
      <c r="D1314" s="591"/>
      <c r="E1314" s="589" t="s">
        <v>123</v>
      </c>
      <c r="F1314" s="592"/>
      <c r="G1314" s="592"/>
      <c r="H1314" s="592" t="s">
        <v>11222</v>
      </c>
      <c r="I1314" s="589" t="s">
        <v>11223</v>
      </c>
      <c r="J1314" s="589" t="s">
        <v>11224</v>
      </c>
      <c r="K1314" s="593"/>
      <c r="L1314" s="595" t="s">
        <v>1691</v>
      </c>
      <c r="M1314" s="985"/>
      <c r="N1314" s="972"/>
      <c r="O1314" s="592"/>
      <c r="P1314" s="655"/>
      <c r="Q1314" s="655"/>
      <c r="R1314" s="589">
        <f t="shared" si="20"/>
        <v>0</v>
      </c>
      <c r="S1314" s="589"/>
      <c r="T1314" s="596" t="str">
        <f>VLOOKUP(cppm_pr[[#This Row],[Status]],'All Link_LOV'!$I$32:$K$72,2,0)</f>
        <v>LOR Issued</v>
      </c>
      <c r="U1314" s="596" t="s">
        <v>10928</v>
      </c>
      <c r="V1314" s="773">
        <v>66</v>
      </c>
      <c r="W1314" s="596"/>
      <c r="X1314" s="592"/>
      <c r="Y1314" s="592"/>
      <c r="Z1314" s="597">
        <v>45194</v>
      </c>
      <c r="AA1314" s="592"/>
      <c r="AB1314" s="595"/>
      <c r="AC1314" s="677"/>
      <c r="AD1314" s="592"/>
      <c r="AE1314" s="592"/>
      <c r="AF1314" s="592" t="s">
        <v>398</v>
      </c>
      <c r="AG1314" s="592" t="s">
        <v>488</v>
      </c>
      <c r="AH1314" s="612"/>
      <c r="AI1314" s="600" t="str">
        <f>IFERROR(VLOOKUP(cppm_pr[[#This Row],[Order Number]],SPHERE!C:CC,39,0),"")</f>
        <v/>
      </c>
      <c r="AJ1314" s="600" t="str">
        <f>IFERROR(VLOOKUP(cppm_pr[[#This Row],[Order Number]],'DC TM ONE'!B:CN,42,0),"")</f>
        <v/>
      </c>
      <c r="AK1314" s="612"/>
      <c r="AL1314" s="693"/>
      <c r="AM1314" s="592"/>
      <c r="AN1314" s="592"/>
      <c r="AO1314" s="737"/>
      <c r="AP1314" s="592"/>
      <c r="AQ1314" s="592"/>
      <c r="AR1314" s="612"/>
      <c r="AS1314" s="592"/>
      <c r="AT1314" s="598"/>
      <c r="AU1314" s="592"/>
      <c r="AV1314" s="592"/>
      <c r="AW1314" s="592"/>
      <c r="AX1314" s="592"/>
      <c r="AY1314" s="592"/>
      <c r="AZ1314" s="592"/>
      <c r="BA1314" s="592"/>
      <c r="BB1314" s="592"/>
      <c r="BC1314" s="592"/>
      <c r="BD1314" s="592"/>
      <c r="BE1314" s="592"/>
      <c r="BF1314" s="592"/>
      <c r="BG1314" s="592"/>
      <c r="BH1314" s="592"/>
    </row>
    <row r="1315" spans="1:60" ht="12" customHeight="1">
      <c r="A1315" s="600">
        <v>1313</v>
      </c>
      <c r="B1315" s="600" t="s">
        <v>62</v>
      </c>
      <c r="C1315" s="601" t="s">
        <v>267</v>
      </c>
      <c r="D1315" s="602"/>
      <c r="E1315" s="600"/>
      <c r="F1315" s="603" t="s">
        <v>11225</v>
      </c>
      <c r="G1315" s="603" t="s">
        <v>11226</v>
      </c>
      <c r="H1315" s="603" t="s">
        <v>11227</v>
      </c>
      <c r="I1315" s="607" t="s">
        <v>11228</v>
      </c>
      <c r="J1315" s="600" t="s">
        <v>11229</v>
      </c>
      <c r="K1315" s="611" t="s">
        <v>11230</v>
      </c>
      <c r="L1315" s="606" t="s">
        <v>1252</v>
      </c>
      <c r="M1315" s="986"/>
      <c r="N1315" s="1056"/>
      <c r="O1315" s="603"/>
      <c r="P1315" s="665"/>
      <c r="Q1315" s="665"/>
      <c r="R1315" s="607">
        <f t="shared" si="20"/>
        <v>0</v>
      </c>
      <c r="S1315" s="607"/>
      <c r="T1315" s="607" t="str">
        <f>VLOOKUP(cppm_pr[[#This Row],[Status]],'All Link_LOV'!$I$32:$K$72,2,0)</f>
        <v>PO Issued</v>
      </c>
      <c r="U1315" s="607" t="s">
        <v>10920</v>
      </c>
      <c r="V1315" s="772">
        <v>67</v>
      </c>
      <c r="W1315" s="607" t="s">
        <v>8026</v>
      </c>
      <c r="X1315" s="603" t="s">
        <v>499</v>
      </c>
      <c r="Y1315" s="603"/>
      <c r="Z1315" s="608">
        <v>45194</v>
      </c>
      <c r="AA1315" s="603"/>
      <c r="AB1315" s="606"/>
      <c r="AC1315" s="677"/>
      <c r="AD1315" s="603"/>
      <c r="AE1315" s="603"/>
      <c r="AF1315" s="603" t="s">
        <v>398</v>
      </c>
      <c r="AG1315" s="603" t="s">
        <v>488</v>
      </c>
      <c r="AH1315" s="774" t="s">
        <v>11231</v>
      </c>
      <c r="AI1315" s="600" t="str">
        <f>IFERROR(VLOOKUP(cppm_pr[[#This Row],[Order Number]],SPHERE!C:CC,39,0),"")</f>
        <v/>
      </c>
      <c r="AJ1315" s="600" t="str">
        <f>IFERROR(VLOOKUP(cppm_pr[[#This Row],[Order Number]],'DC TM ONE'!B:CN,42,0),"")</f>
        <v/>
      </c>
      <c r="AK1315" s="774"/>
      <c r="AL1315" s="693"/>
      <c r="AM1315" s="603"/>
      <c r="AN1315" s="603"/>
      <c r="AO1315" s="737"/>
      <c r="AP1315" s="603"/>
      <c r="AQ1315" s="603"/>
      <c r="AR1315" s="769"/>
      <c r="AS1315" s="603"/>
      <c r="AT1315" s="610"/>
      <c r="AU1315" s="603"/>
      <c r="AV1315" s="603"/>
      <c r="AW1315" s="603"/>
      <c r="AX1315" s="603"/>
      <c r="AY1315" s="603"/>
      <c r="AZ1315" s="603"/>
      <c r="BA1315" s="603"/>
      <c r="BB1315" s="603"/>
      <c r="BC1315" s="603"/>
      <c r="BD1315" s="603"/>
      <c r="BE1315" s="603"/>
      <c r="BF1315" s="603"/>
      <c r="BG1315" s="603" t="s">
        <v>11232</v>
      </c>
      <c r="BH1315" s="603"/>
    </row>
    <row r="1316" spans="1:60" ht="12" customHeight="1">
      <c r="A1316" s="589">
        <v>1314</v>
      </c>
      <c r="B1316" s="589" t="s">
        <v>71</v>
      </c>
      <c r="C1316" s="590" t="s">
        <v>267</v>
      </c>
      <c r="D1316" s="591"/>
      <c r="E1316" s="589" t="s">
        <v>10582</v>
      </c>
      <c r="F1316" s="592" t="s">
        <v>11233</v>
      </c>
      <c r="G1316" s="592" t="s">
        <v>11234</v>
      </c>
      <c r="H1316" s="592" t="s">
        <v>11235</v>
      </c>
      <c r="I1316" s="589" t="s">
        <v>11236</v>
      </c>
      <c r="J1316" s="589" t="s">
        <v>11237</v>
      </c>
      <c r="K1316" s="593" t="s">
        <v>11238</v>
      </c>
      <c r="L1316" s="595" t="s">
        <v>1252</v>
      </c>
      <c r="M1316" s="593"/>
      <c r="N1316" s="589"/>
      <c r="O1316" s="592"/>
      <c r="P1316" s="655"/>
      <c r="Q1316" s="655"/>
      <c r="R1316" s="589">
        <f t="shared" si="20"/>
        <v>0</v>
      </c>
      <c r="S1316" s="589"/>
      <c r="T1316" s="596" t="str">
        <f>VLOOKUP(cppm_pr[[#This Row],[Status]],'All Link_LOV'!$I$32:$K$72,2,0)</f>
        <v>PO Issued</v>
      </c>
      <c r="U1316" s="596" t="s">
        <v>10920</v>
      </c>
      <c r="V1316" s="773">
        <v>68</v>
      </c>
      <c r="W1316" s="596" t="s">
        <v>8026</v>
      </c>
      <c r="X1316" s="603" t="s">
        <v>499</v>
      </c>
      <c r="Y1316" s="603"/>
      <c r="Z1316" s="597">
        <v>45194</v>
      </c>
      <c r="AA1316" s="592"/>
      <c r="AB1316" s="595"/>
      <c r="AC1316" s="677"/>
      <c r="AD1316" s="592"/>
      <c r="AE1316" s="592"/>
      <c r="AF1316" s="592" t="s">
        <v>398</v>
      </c>
      <c r="AG1316" s="592" t="s">
        <v>488</v>
      </c>
      <c r="AH1316" s="589" t="s">
        <v>11239</v>
      </c>
      <c r="AI1316" s="600" t="str">
        <f>IFERROR(VLOOKUP(cppm_pr[[#This Row],[Order Number]],SPHERE!C:CC,39,0),"")</f>
        <v/>
      </c>
      <c r="AJ1316" s="600" t="str">
        <f>IFERROR(VLOOKUP(cppm_pr[[#This Row],[Order Number]],'DC TM ONE'!B:CN,42,0),"")</f>
        <v/>
      </c>
      <c r="AK1316" s="33"/>
      <c r="AL1316" s="784"/>
      <c r="AM1316" s="592"/>
      <c r="AN1316" s="592"/>
      <c r="AO1316" s="737"/>
      <c r="AP1316" s="592"/>
      <c r="AQ1316" s="592"/>
      <c r="AR1316" s="612"/>
      <c r="AS1316" s="592"/>
      <c r="AT1316" s="598"/>
      <c r="AU1316" s="592"/>
      <c r="AV1316" s="592"/>
      <c r="AW1316" s="592"/>
      <c r="AX1316" s="592"/>
      <c r="AY1316" s="592"/>
      <c r="AZ1316" s="592"/>
      <c r="BA1316" s="592"/>
      <c r="BB1316" s="592"/>
      <c r="BC1316" s="592"/>
      <c r="BD1316" s="592"/>
      <c r="BE1316" s="592"/>
      <c r="BF1316" s="592"/>
      <c r="BG1316" s="592" t="s">
        <v>11240</v>
      </c>
      <c r="BH1316" s="592"/>
    </row>
    <row r="1317" spans="1:60" ht="12" customHeight="1">
      <c r="A1317" s="600">
        <v>1315</v>
      </c>
      <c r="B1317" s="600" t="s">
        <v>79</v>
      </c>
      <c r="C1317" s="601" t="s">
        <v>260</v>
      </c>
      <c r="D1317" s="602">
        <v>45210</v>
      </c>
      <c r="E1317" s="600" t="s">
        <v>11241</v>
      </c>
      <c r="F1317" s="603" t="s">
        <v>11242</v>
      </c>
      <c r="G1317" s="603" t="s">
        <v>11243</v>
      </c>
      <c r="H1317" s="603" t="s">
        <v>11244</v>
      </c>
      <c r="I1317" s="603" t="s">
        <v>11245</v>
      </c>
      <c r="J1317" s="600" t="s">
        <v>11246</v>
      </c>
      <c r="K1317" s="843"/>
      <c r="L1317" s="606" t="s">
        <v>2749</v>
      </c>
      <c r="M1317" s="986" t="s">
        <v>10509</v>
      </c>
      <c r="N1317" s="972"/>
      <c r="O1317" s="603"/>
      <c r="P1317" s="605"/>
      <c r="Q1317" s="605"/>
      <c r="R1317" s="603">
        <f t="shared" si="20"/>
        <v>0</v>
      </c>
      <c r="S1317" s="603"/>
      <c r="T1317" s="607" t="str">
        <f>VLOOKUP(cppm_pr[[#This Row],[Status]],'All Link_LOV'!$I$32:$K$72,2,0)</f>
        <v>PR Creation</v>
      </c>
      <c r="U1317" s="607" t="s">
        <v>10928</v>
      </c>
      <c r="V1317" s="772">
        <v>69</v>
      </c>
      <c r="W1317" s="607"/>
      <c r="X1317" s="603"/>
      <c r="Y1317" s="603"/>
      <c r="Z1317" s="608">
        <v>45194</v>
      </c>
      <c r="AA1317" s="603"/>
      <c r="AB1317" s="606"/>
      <c r="AC1317" s="677"/>
      <c r="AD1317" s="603"/>
      <c r="AE1317" s="603"/>
      <c r="AF1317" s="603" t="s">
        <v>398</v>
      </c>
      <c r="AG1317" s="603" t="s">
        <v>488</v>
      </c>
      <c r="AH1317" s="708" t="s">
        <v>11247</v>
      </c>
      <c r="AI1317" s="600" t="str">
        <f>IFERROR(VLOOKUP(cppm_pr[[#This Row],[Order Number]],SPHERE!C:CC,39,0),"")</f>
        <v/>
      </c>
      <c r="AJ1317" s="600" t="str">
        <f>IFERROR(VLOOKUP(cppm_pr[[#This Row],[Order Number]],'DC TM ONE'!B:CN,42,0),"")</f>
        <v/>
      </c>
      <c r="AK1317" s="708"/>
      <c r="AL1317" s="693"/>
      <c r="AM1317" s="603" t="s">
        <v>11248</v>
      </c>
      <c r="AN1317" s="603"/>
      <c r="AO1317" s="737"/>
      <c r="AP1317" s="603"/>
      <c r="AQ1317" s="603"/>
      <c r="AR1317" s="769"/>
      <c r="AS1317" s="603"/>
      <c r="AT1317" s="610"/>
      <c r="AU1317" s="603"/>
      <c r="AV1317" s="603"/>
      <c r="AW1317" s="603"/>
      <c r="AX1317" s="603"/>
      <c r="AY1317" s="603"/>
      <c r="AZ1317" s="603"/>
      <c r="BA1317" s="603"/>
      <c r="BB1317" s="603"/>
      <c r="BC1317" s="603"/>
      <c r="BD1317" s="603"/>
      <c r="BE1317" s="603"/>
      <c r="BF1317" s="603"/>
      <c r="BG1317" s="603"/>
      <c r="BH1317" s="603"/>
    </row>
    <row r="1318" spans="1:60" ht="12" customHeight="1">
      <c r="A1318" s="589">
        <v>1316</v>
      </c>
      <c r="B1318" s="589" t="s">
        <v>79</v>
      </c>
      <c r="C1318" s="590" t="s">
        <v>267</v>
      </c>
      <c r="D1318" s="591"/>
      <c r="E1318" s="589" t="s">
        <v>11249</v>
      </c>
      <c r="F1318" s="592" t="s">
        <v>11250</v>
      </c>
      <c r="G1318" s="603" t="s">
        <v>11251</v>
      </c>
      <c r="H1318" s="592" t="s">
        <v>11252</v>
      </c>
      <c r="I1318" s="592" t="s">
        <v>11253</v>
      </c>
      <c r="J1318" s="589" t="s">
        <v>11254</v>
      </c>
      <c r="K1318" s="842" t="s">
        <v>11255</v>
      </c>
      <c r="L1318" s="595" t="s">
        <v>2749</v>
      </c>
      <c r="M1318" s="985"/>
      <c r="N1318" s="972"/>
      <c r="O1318" s="592"/>
      <c r="P1318" s="594"/>
      <c r="Q1318" s="594"/>
      <c r="R1318" s="592">
        <f t="shared" si="20"/>
        <v>0</v>
      </c>
      <c r="S1318" s="592"/>
      <c r="T1318" s="596" t="str">
        <f>VLOOKUP(cppm_pr[[#This Row],[Status]],'All Link_LOV'!$I$32:$K$72,2,0)</f>
        <v>PO Issued</v>
      </c>
      <c r="U1318" s="596" t="s">
        <v>10928</v>
      </c>
      <c r="V1318" s="773">
        <v>70</v>
      </c>
      <c r="W1318" s="596"/>
      <c r="X1318" s="592"/>
      <c r="Y1318" s="592"/>
      <c r="Z1318" s="597">
        <v>45194</v>
      </c>
      <c r="AA1318" s="592"/>
      <c r="AB1318" s="595"/>
      <c r="AC1318" s="677"/>
      <c r="AD1318" s="592"/>
      <c r="AE1318" s="592"/>
      <c r="AF1318" s="592" t="s">
        <v>398</v>
      </c>
      <c r="AG1318" s="592" t="s">
        <v>488</v>
      </c>
      <c r="AH1318" s="708" t="s">
        <v>11256</v>
      </c>
      <c r="AI1318" s="600" t="str">
        <f>IFERROR(VLOOKUP(cppm_pr[[#This Row],[Order Number]],SPHERE!C:CC,39,0),"")</f>
        <v/>
      </c>
      <c r="AJ1318" s="600" t="str">
        <f>IFERROR(VLOOKUP(cppm_pr[[#This Row],[Order Number]],'DC TM ONE'!B:CN,42,0),"")</f>
        <v/>
      </c>
      <c r="AK1318" s="708"/>
      <c r="AL1318" s="693"/>
      <c r="AM1318" s="592" t="s">
        <v>11257</v>
      </c>
      <c r="AN1318" s="592"/>
      <c r="AO1318" s="737"/>
      <c r="AP1318" s="592"/>
      <c r="AQ1318" s="592"/>
      <c r="AR1318" s="612"/>
      <c r="AS1318" s="592"/>
      <c r="AT1318" s="598"/>
      <c r="AU1318" s="592"/>
      <c r="AV1318" s="592"/>
      <c r="AW1318" s="592"/>
      <c r="AX1318" s="592"/>
      <c r="AY1318" s="592"/>
      <c r="AZ1318" s="592"/>
      <c r="BA1318" s="592"/>
      <c r="BB1318" s="592"/>
      <c r="BC1318" s="592"/>
      <c r="BD1318" s="592"/>
      <c r="BE1318" s="592"/>
      <c r="BF1318" s="592"/>
      <c r="BG1318" s="592"/>
      <c r="BH1318" s="592"/>
    </row>
    <row r="1319" spans="1:60" ht="12" customHeight="1">
      <c r="A1319" s="600">
        <v>1317</v>
      </c>
      <c r="B1319" s="600" t="s">
        <v>79</v>
      </c>
      <c r="C1319" s="601" t="s">
        <v>208</v>
      </c>
      <c r="D1319" s="602"/>
      <c r="E1319" s="600" t="s">
        <v>11258</v>
      </c>
      <c r="F1319" s="603" t="s">
        <v>11259</v>
      </c>
      <c r="G1319" s="603" t="s">
        <v>11260</v>
      </c>
      <c r="H1319" s="603" t="s">
        <v>11261</v>
      </c>
      <c r="I1319" s="603" t="s">
        <v>11262</v>
      </c>
      <c r="J1319" s="600" t="s">
        <v>11263</v>
      </c>
      <c r="K1319" s="843"/>
      <c r="L1319" s="606" t="s">
        <v>2749</v>
      </c>
      <c r="M1319" s="986" t="s">
        <v>10509</v>
      </c>
      <c r="N1319" s="972"/>
      <c r="O1319" s="603"/>
      <c r="P1319" s="605"/>
      <c r="Q1319" s="605"/>
      <c r="R1319" s="603">
        <f t="shared" si="20"/>
        <v>0</v>
      </c>
      <c r="S1319" s="603"/>
      <c r="T1319" s="607" t="str">
        <f>VLOOKUP(cppm_pr[[#This Row],[Status]],'All Link_LOV'!$I$32:$K$72,2,0)</f>
        <v>Pending TP Submission</v>
      </c>
      <c r="U1319" s="607" t="s">
        <v>10928</v>
      </c>
      <c r="V1319" s="772">
        <v>71</v>
      </c>
      <c r="W1319" s="607"/>
      <c r="X1319" s="603"/>
      <c r="Y1319" s="603"/>
      <c r="Z1319" s="608">
        <v>45194</v>
      </c>
      <c r="AA1319" s="603"/>
      <c r="AB1319" s="606"/>
      <c r="AC1319" s="677"/>
      <c r="AD1319" s="603"/>
      <c r="AE1319" s="603"/>
      <c r="AF1319" s="603" t="s">
        <v>398</v>
      </c>
      <c r="AG1319" s="603" t="s">
        <v>488</v>
      </c>
      <c r="AH1319" s="708" t="s">
        <v>11264</v>
      </c>
      <c r="AI1319" s="600" t="str">
        <f>IFERROR(VLOOKUP(cppm_pr[[#This Row],[Order Number]],SPHERE!C:CC,39,0),"")</f>
        <v/>
      </c>
      <c r="AJ1319" s="600" t="str">
        <f>IFERROR(VLOOKUP(cppm_pr[[#This Row],[Order Number]],'DC TM ONE'!B:CN,42,0),"")</f>
        <v/>
      </c>
      <c r="AK1319" s="708"/>
      <c r="AL1319" s="693"/>
      <c r="AM1319" s="603" t="s">
        <v>10510</v>
      </c>
      <c r="AN1319" s="603"/>
      <c r="AO1319" s="737"/>
      <c r="AP1319" s="603"/>
      <c r="AQ1319" s="603"/>
      <c r="AR1319" s="769"/>
      <c r="AS1319" s="603"/>
      <c r="AT1319" s="610"/>
      <c r="AU1319" s="603"/>
      <c r="AV1319" s="603"/>
      <c r="AW1319" s="603"/>
      <c r="AX1319" s="603"/>
      <c r="AY1319" s="603"/>
      <c r="AZ1319" s="603"/>
      <c r="BA1319" s="603"/>
      <c r="BB1319" s="603"/>
      <c r="BC1319" s="603"/>
      <c r="BD1319" s="603"/>
      <c r="BE1319" s="603"/>
      <c r="BF1319" s="603"/>
      <c r="BG1319" s="603"/>
      <c r="BH1319" s="603"/>
    </row>
    <row r="1320" spans="1:60" ht="12" customHeight="1">
      <c r="A1320" s="589">
        <v>1318</v>
      </c>
      <c r="B1320" s="589" t="s">
        <v>79</v>
      </c>
      <c r="C1320" s="590" t="s">
        <v>208</v>
      </c>
      <c r="D1320" s="591"/>
      <c r="E1320" s="589" t="s">
        <v>11265</v>
      </c>
      <c r="F1320" s="592" t="s">
        <v>11266</v>
      </c>
      <c r="G1320" s="603" t="s">
        <v>11267</v>
      </c>
      <c r="H1320" s="592" t="s">
        <v>11268</v>
      </c>
      <c r="I1320" s="592" t="s">
        <v>11269</v>
      </c>
      <c r="J1320" s="589" t="s">
        <v>11270</v>
      </c>
      <c r="K1320" s="842"/>
      <c r="L1320" s="595" t="s">
        <v>2749</v>
      </c>
      <c r="M1320" s="986" t="s">
        <v>10509</v>
      </c>
      <c r="N1320" s="972"/>
      <c r="O1320" s="592"/>
      <c r="P1320" s="594"/>
      <c r="Q1320" s="594"/>
      <c r="R1320" s="592">
        <f t="shared" si="20"/>
        <v>0</v>
      </c>
      <c r="S1320" s="592"/>
      <c r="T1320" s="596" t="str">
        <f>VLOOKUP(cppm_pr[[#This Row],[Status]],'All Link_LOV'!$I$32:$K$72,2,0)</f>
        <v>Pending TP Submission</v>
      </c>
      <c r="U1320" s="596" t="s">
        <v>10928</v>
      </c>
      <c r="V1320" s="773">
        <v>72</v>
      </c>
      <c r="W1320" s="596"/>
      <c r="X1320" s="592"/>
      <c r="Y1320" s="592"/>
      <c r="Z1320" s="597">
        <v>45194</v>
      </c>
      <c r="AA1320" s="592"/>
      <c r="AB1320" s="595"/>
      <c r="AC1320" s="677"/>
      <c r="AD1320" s="592"/>
      <c r="AE1320" s="592"/>
      <c r="AF1320" s="592" t="s">
        <v>398</v>
      </c>
      <c r="AG1320" s="592" t="s">
        <v>488</v>
      </c>
      <c r="AH1320" s="708" t="s">
        <v>11271</v>
      </c>
      <c r="AI1320" s="600" t="str">
        <f>IFERROR(VLOOKUP(cppm_pr[[#This Row],[Order Number]],SPHERE!C:CC,39,0),"")</f>
        <v/>
      </c>
      <c r="AJ1320" s="600" t="str">
        <f>IFERROR(VLOOKUP(cppm_pr[[#This Row],[Order Number]],'DC TM ONE'!B:CN,42,0),"")</f>
        <v/>
      </c>
      <c r="AK1320" s="708"/>
      <c r="AL1320" s="693"/>
      <c r="AM1320" s="592" t="s">
        <v>6440</v>
      </c>
      <c r="AN1320" s="592"/>
      <c r="AO1320" s="737"/>
      <c r="AP1320" s="592"/>
      <c r="AQ1320" s="592"/>
      <c r="AR1320" s="612"/>
      <c r="AS1320" s="592"/>
      <c r="AT1320" s="598"/>
      <c r="AU1320" s="592"/>
      <c r="AV1320" s="592"/>
      <c r="AW1320" s="592"/>
      <c r="AX1320" s="592"/>
      <c r="AY1320" s="592"/>
      <c r="AZ1320" s="592"/>
      <c r="BA1320" s="592"/>
      <c r="BB1320" s="592"/>
      <c r="BC1320" s="592"/>
      <c r="BD1320" s="592"/>
      <c r="BE1320" s="592"/>
      <c r="BF1320" s="592"/>
      <c r="BG1320" s="592"/>
      <c r="BH1320" s="592"/>
    </row>
    <row r="1321" spans="1:60" ht="12" customHeight="1">
      <c r="A1321" s="600">
        <v>1319</v>
      </c>
      <c r="B1321" s="600" t="s">
        <v>79</v>
      </c>
      <c r="C1321" s="601" t="s">
        <v>256</v>
      </c>
      <c r="D1321" s="602"/>
      <c r="E1321" s="600" t="s">
        <v>11272</v>
      </c>
      <c r="F1321" s="603" t="s">
        <v>11273</v>
      </c>
      <c r="G1321" s="603"/>
      <c r="H1321" s="603" t="s">
        <v>11274</v>
      </c>
      <c r="I1321" s="603" t="s">
        <v>11275</v>
      </c>
      <c r="J1321" s="600" t="s">
        <v>11276</v>
      </c>
      <c r="K1321" s="843"/>
      <c r="L1321" s="606" t="s">
        <v>2749</v>
      </c>
      <c r="M1321" s="986"/>
      <c r="N1321" s="972"/>
      <c r="O1321" s="603"/>
      <c r="P1321" s="605"/>
      <c r="Q1321" s="605"/>
      <c r="R1321" s="603">
        <f t="shared" si="20"/>
        <v>0</v>
      </c>
      <c r="S1321" s="603"/>
      <c r="T1321" s="607" t="str">
        <f>VLOOKUP(cppm_pr[[#This Row],[Status]],'All Link_LOV'!$I$32:$K$72,2,0)</f>
        <v>PO Issued / Not Require LOR</v>
      </c>
      <c r="U1321" s="607" t="s">
        <v>10928</v>
      </c>
      <c r="V1321" s="772">
        <v>73</v>
      </c>
      <c r="W1321" s="607"/>
      <c r="X1321" s="603"/>
      <c r="Y1321" s="603"/>
      <c r="Z1321" s="608">
        <v>45194</v>
      </c>
      <c r="AA1321" s="603"/>
      <c r="AB1321" s="606"/>
      <c r="AC1321" s="677"/>
      <c r="AD1321" s="603"/>
      <c r="AE1321" s="603"/>
      <c r="AF1321" s="603" t="s">
        <v>398</v>
      </c>
      <c r="AG1321" s="603" t="s">
        <v>488</v>
      </c>
      <c r="AH1321" s="708" t="s">
        <v>11277</v>
      </c>
      <c r="AI1321" s="600" t="str">
        <f>IFERROR(VLOOKUP(cppm_pr[[#This Row],[Order Number]],SPHERE!C:CC,39,0),"")</f>
        <v/>
      </c>
      <c r="AJ1321" s="600" t="str">
        <f>IFERROR(VLOOKUP(cppm_pr[[#This Row],[Order Number]],'DC TM ONE'!B:CN,42,0),"")</f>
        <v/>
      </c>
      <c r="AK1321" s="708"/>
      <c r="AL1321" s="693"/>
      <c r="AM1321" s="603" t="s">
        <v>1264</v>
      </c>
      <c r="AN1321" s="603"/>
      <c r="AO1321" s="737"/>
      <c r="AP1321" s="603"/>
      <c r="AQ1321" s="603"/>
      <c r="AR1321" s="769"/>
      <c r="AS1321" s="603"/>
      <c r="AT1321" s="610"/>
      <c r="AU1321" s="603"/>
      <c r="AV1321" s="603"/>
      <c r="AW1321" s="603"/>
      <c r="AX1321" s="603"/>
      <c r="AY1321" s="603"/>
      <c r="AZ1321" s="603"/>
      <c r="BA1321" s="603"/>
      <c r="BB1321" s="603"/>
      <c r="BC1321" s="603"/>
      <c r="BD1321" s="603"/>
      <c r="BE1321" s="603"/>
      <c r="BF1321" s="603"/>
      <c r="BG1321" s="603"/>
      <c r="BH1321" s="603"/>
    </row>
    <row r="1322" spans="1:60" ht="12" customHeight="1">
      <c r="A1322" s="589">
        <v>1320</v>
      </c>
      <c r="B1322" s="589" t="s">
        <v>79</v>
      </c>
      <c r="C1322" s="590" t="s">
        <v>208</v>
      </c>
      <c r="D1322" s="591"/>
      <c r="E1322" s="589" t="s">
        <v>11278</v>
      </c>
      <c r="F1322" s="592" t="s">
        <v>11279</v>
      </c>
      <c r="G1322" s="603" t="s">
        <v>11280</v>
      </c>
      <c r="H1322" s="592" t="s">
        <v>11281</v>
      </c>
      <c r="I1322" s="592" t="s">
        <v>11282</v>
      </c>
      <c r="J1322" s="589" t="s">
        <v>11283</v>
      </c>
      <c r="K1322" s="842"/>
      <c r="L1322" s="595" t="s">
        <v>2749</v>
      </c>
      <c r="M1322" s="986" t="s">
        <v>10509</v>
      </c>
      <c r="N1322" s="972"/>
      <c r="O1322" s="592"/>
      <c r="P1322" s="594"/>
      <c r="Q1322" s="594"/>
      <c r="R1322" s="592">
        <f t="shared" si="20"/>
        <v>0</v>
      </c>
      <c r="S1322" s="592"/>
      <c r="T1322" s="596" t="str">
        <f>VLOOKUP(cppm_pr[[#This Row],[Status]],'All Link_LOV'!$I$32:$K$72,2,0)</f>
        <v>Pending TP Submission</v>
      </c>
      <c r="U1322" s="596" t="s">
        <v>10928</v>
      </c>
      <c r="V1322" s="773">
        <v>74</v>
      </c>
      <c r="W1322" s="596"/>
      <c r="X1322" s="592"/>
      <c r="Y1322" s="592"/>
      <c r="Z1322" s="597">
        <v>45194</v>
      </c>
      <c r="AA1322" s="592"/>
      <c r="AB1322" s="595"/>
      <c r="AC1322" s="677"/>
      <c r="AD1322" s="592"/>
      <c r="AE1322" s="592"/>
      <c r="AF1322" s="592" t="s">
        <v>398</v>
      </c>
      <c r="AG1322" s="592" t="s">
        <v>488</v>
      </c>
      <c r="AH1322" s="708" t="s">
        <v>11284</v>
      </c>
      <c r="AI1322" s="600" t="str">
        <f>IFERROR(VLOOKUP(cppm_pr[[#This Row],[Order Number]],SPHERE!C:CC,39,0),"")</f>
        <v/>
      </c>
      <c r="AJ1322" s="600" t="str">
        <f>IFERROR(VLOOKUP(cppm_pr[[#This Row],[Order Number]],'DC TM ONE'!B:CN,42,0),"")</f>
        <v/>
      </c>
      <c r="AK1322" s="708"/>
      <c r="AL1322" s="693"/>
      <c r="AM1322" s="592" t="s">
        <v>9265</v>
      </c>
      <c r="AN1322" s="592"/>
      <c r="AO1322" s="737"/>
      <c r="AP1322" s="592"/>
      <c r="AQ1322" s="592"/>
      <c r="AR1322" s="612"/>
      <c r="AS1322" s="592"/>
      <c r="AT1322" s="598"/>
      <c r="AU1322" s="592"/>
      <c r="AV1322" s="592"/>
      <c r="AW1322" s="592"/>
      <c r="AX1322" s="592"/>
      <c r="AY1322" s="592"/>
      <c r="AZ1322" s="592"/>
      <c r="BA1322" s="592"/>
      <c r="BB1322" s="592"/>
      <c r="BC1322" s="592"/>
      <c r="BD1322" s="592"/>
      <c r="BE1322" s="592"/>
      <c r="BF1322" s="592"/>
      <c r="BG1322" s="592"/>
      <c r="BH1322" s="592"/>
    </row>
    <row r="1323" spans="1:60" ht="12" customHeight="1">
      <c r="A1323" s="600">
        <v>1321</v>
      </c>
      <c r="B1323" s="600" t="s">
        <v>2744</v>
      </c>
      <c r="C1323" s="601" t="s">
        <v>267</v>
      </c>
      <c r="D1323" s="602"/>
      <c r="E1323" s="600" t="s">
        <v>11285</v>
      </c>
      <c r="F1323" s="603" t="s">
        <v>11286</v>
      </c>
      <c r="G1323" s="603" t="s">
        <v>11287</v>
      </c>
      <c r="H1323" s="603" t="s">
        <v>11288</v>
      </c>
      <c r="I1323" s="600" t="s">
        <v>11289</v>
      </c>
      <c r="J1323" s="600" t="s">
        <v>11290</v>
      </c>
      <c r="K1323" s="1124">
        <v>4902155046</v>
      </c>
      <c r="L1323" s="606" t="s">
        <v>56</v>
      </c>
      <c r="M1323" s="935"/>
      <c r="N1323" s="972"/>
      <c r="O1323" s="603"/>
      <c r="P1323" s="625"/>
      <c r="Q1323" s="625"/>
      <c r="R1323" s="600">
        <f t="shared" si="20"/>
        <v>0</v>
      </c>
      <c r="S1323" s="600"/>
      <c r="T1323" s="607" t="str">
        <f>VLOOKUP(cppm_pr[[#This Row],[Status]],'All Link_LOV'!$I$32:$K$72,2,0)</f>
        <v>PO Issued</v>
      </c>
      <c r="U1323" s="607" t="s">
        <v>10920</v>
      </c>
      <c r="V1323" s="772">
        <v>75</v>
      </c>
      <c r="W1323" s="607" t="s">
        <v>8026</v>
      </c>
      <c r="X1323" s="603" t="s">
        <v>8231</v>
      </c>
      <c r="Y1323" s="603"/>
      <c r="Z1323" s="608">
        <v>45194</v>
      </c>
      <c r="AA1323" s="603"/>
      <c r="AB1323" s="606"/>
      <c r="AC1323" s="677"/>
      <c r="AD1323" s="603"/>
      <c r="AE1323" s="603"/>
      <c r="AF1323" s="603" t="s">
        <v>398</v>
      </c>
      <c r="AG1323" s="603" t="s">
        <v>488</v>
      </c>
      <c r="AH1323" s="708" t="s">
        <v>11291</v>
      </c>
      <c r="AI1323" s="600" t="str">
        <f>IFERROR(VLOOKUP(cppm_pr[[#This Row],[Order Number]],SPHERE!C:CC,39,0),"")</f>
        <v/>
      </c>
      <c r="AJ1323" s="600" t="str">
        <f>IFERROR(VLOOKUP(cppm_pr[[#This Row],[Order Number]],'DC TM ONE'!B:CN,42,0),"")</f>
        <v/>
      </c>
      <c r="AK1323" s="708"/>
      <c r="AL1323" s="693"/>
      <c r="AM1323" s="603" t="s">
        <v>7734</v>
      </c>
      <c r="AN1323" s="603"/>
      <c r="AO1323" s="737"/>
      <c r="AP1323" s="603"/>
      <c r="AQ1323" s="603"/>
      <c r="AR1323" s="769"/>
      <c r="AS1323" s="603"/>
      <c r="AT1323" s="610"/>
      <c r="AU1323" s="603"/>
      <c r="AV1323" s="603"/>
      <c r="AW1323" s="603"/>
      <c r="AX1323" s="603"/>
      <c r="AY1323" s="603"/>
      <c r="AZ1323" s="603"/>
      <c r="BA1323" s="603"/>
      <c r="BB1323" s="603"/>
      <c r="BC1323" s="603"/>
      <c r="BD1323" s="603"/>
      <c r="BE1323" s="603"/>
      <c r="BF1323" s="603"/>
      <c r="BG1323" s="603" t="s">
        <v>11292</v>
      </c>
      <c r="BH1323" s="603"/>
    </row>
    <row r="1324" spans="1:60" ht="12" customHeight="1">
      <c r="A1324" s="589">
        <v>1322</v>
      </c>
      <c r="B1324" s="589" t="s">
        <v>469</v>
      </c>
      <c r="C1324" s="590" t="s">
        <v>267</v>
      </c>
      <c r="D1324" s="591"/>
      <c r="E1324" s="589" t="s">
        <v>11293</v>
      </c>
      <c r="F1324" s="592" t="s">
        <v>11294</v>
      </c>
      <c r="G1324" s="592"/>
      <c r="H1324" s="592" t="s">
        <v>11295</v>
      </c>
      <c r="I1324" s="592"/>
      <c r="J1324" s="589" t="s">
        <v>11296</v>
      </c>
      <c r="K1324" s="842"/>
      <c r="L1324" s="595" t="s">
        <v>56</v>
      </c>
      <c r="M1324" s="985"/>
      <c r="N1324" s="972"/>
      <c r="O1324" s="592"/>
      <c r="P1324" s="594"/>
      <c r="Q1324" s="594"/>
      <c r="R1324" s="592">
        <f t="shared" si="20"/>
        <v>0</v>
      </c>
      <c r="S1324" s="592"/>
      <c r="T1324" s="596" t="str">
        <f>VLOOKUP(cppm_pr[[#This Row],[Status]],'All Link_LOV'!$I$32:$K$72,2,0)</f>
        <v>PO Issued</v>
      </c>
      <c r="U1324" s="596" t="s">
        <v>10928</v>
      </c>
      <c r="V1324" s="773">
        <v>76</v>
      </c>
      <c r="W1324" s="596"/>
      <c r="X1324" s="592"/>
      <c r="Y1324" s="592"/>
      <c r="Z1324" s="597">
        <v>45194</v>
      </c>
      <c r="AA1324" s="592"/>
      <c r="AB1324" s="595"/>
      <c r="AC1324" s="677"/>
      <c r="AD1324" s="592"/>
      <c r="AE1324" s="592"/>
      <c r="AF1324" s="592" t="s">
        <v>398</v>
      </c>
      <c r="AG1324" s="592" t="s">
        <v>488</v>
      </c>
      <c r="AH1324" s="708" t="s">
        <v>11297</v>
      </c>
      <c r="AI1324" s="600" t="str">
        <f>IFERROR(VLOOKUP(cppm_pr[[#This Row],[Order Number]],SPHERE!C:CC,39,0),"")</f>
        <v/>
      </c>
      <c r="AJ1324" s="600" t="str">
        <f>IFERROR(VLOOKUP(cppm_pr[[#This Row],[Order Number]],'DC TM ONE'!B:CN,42,0),"")</f>
        <v/>
      </c>
      <c r="AK1324" s="708"/>
      <c r="AL1324" s="693"/>
      <c r="AM1324" s="592" t="s">
        <v>11298</v>
      </c>
      <c r="AN1324" s="592"/>
      <c r="AO1324" s="737"/>
      <c r="AP1324" s="592"/>
      <c r="AQ1324" s="592"/>
      <c r="AR1324" s="612"/>
      <c r="AS1324" s="592"/>
      <c r="AT1324" s="598"/>
      <c r="AU1324" s="592"/>
      <c r="AV1324" s="592"/>
      <c r="AW1324" s="592"/>
      <c r="AX1324" s="592"/>
      <c r="AY1324" s="592"/>
      <c r="AZ1324" s="592"/>
      <c r="BA1324" s="592"/>
      <c r="BB1324" s="592"/>
      <c r="BC1324" s="592"/>
      <c r="BD1324" s="592"/>
      <c r="BE1324" s="592"/>
      <c r="BF1324" s="592"/>
      <c r="BG1324" s="592"/>
      <c r="BH1324" s="592"/>
    </row>
    <row r="1325" spans="1:60" ht="12" customHeight="1">
      <c r="A1325" s="600">
        <v>1323</v>
      </c>
      <c r="B1325" s="600" t="s">
        <v>82</v>
      </c>
      <c r="C1325" s="601" t="s">
        <v>260</v>
      </c>
      <c r="D1325" s="602"/>
      <c r="E1325" s="600" t="s">
        <v>11299</v>
      </c>
      <c r="F1325" s="603" t="s">
        <v>11300</v>
      </c>
      <c r="G1325" s="603" t="s">
        <v>11301</v>
      </c>
      <c r="H1325" s="603" t="s">
        <v>11302</v>
      </c>
      <c r="I1325" s="600" t="s">
        <v>11303</v>
      </c>
      <c r="J1325" s="600" t="s">
        <v>11304</v>
      </c>
      <c r="K1325" s="611"/>
      <c r="L1325" s="606" t="s">
        <v>908</v>
      </c>
      <c r="M1325" s="986"/>
      <c r="N1325" s="1056"/>
      <c r="O1325" s="603"/>
      <c r="P1325" s="625"/>
      <c r="Q1325" s="625"/>
      <c r="R1325" s="600">
        <f t="shared" si="20"/>
        <v>0</v>
      </c>
      <c r="S1325" s="600"/>
      <c r="T1325" s="607" t="str">
        <f>VLOOKUP(cppm_pr[[#This Row],[Status]],'All Link_LOV'!$I$32:$K$72,2,0)</f>
        <v>PR Creation</v>
      </c>
      <c r="U1325" s="607" t="s">
        <v>10928</v>
      </c>
      <c r="V1325" s="772">
        <v>77</v>
      </c>
      <c r="W1325" s="607"/>
      <c r="X1325" s="603"/>
      <c r="Y1325" s="603"/>
      <c r="Z1325" s="608">
        <v>45194</v>
      </c>
      <c r="AA1325" s="603"/>
      <c r="AB1325" s="606"/>
      <c r="AC1325" s="677"/>
      <c r="AD1325" s="603"/>
      <c r="AE1325" s="603"/>
      <c r="AF1325" s="603" t="s">
        <v>398</v>
      </c>
      <c r="AG1325" s="603" t="s">
        <v>488</v>
      </c>
      <c r="AH1325" s="736" t="s">
        <v>11305</v>
      </c>
      <c r="AI1325" s="600" t="str">
        <f>IFERROR(VLOOKUP(cppm_pr[[#This Row],[Order Number]],SPHERE!C:CC,39,0),"")</f>
        <v/>
      </c>
      <c r="AJ1325" s="600" t="str">
        <f>IFERROR(VLOOKUP(cppm_pr[[#This Row],[Order Number]],'DC TM ONE'!B:CN,42,0),"")</f>
        <v/>
      </c>
      <c r="AK1325" s="736"/>
      <c r="AL1325" s="693"/>
      <c r="AM1325" s="603"/>
      <c r="AN1325" s="603"/>
      <c r="AO1325" s="737"/>
      <c r="AP1325" s="603"/>
      <c r="AQ1325" s="603"/>
      <c r="AR1325" s="769"/>
      <c r="AS1325" s="603"/>
      <c r="AT1325" s="610"/>
      <c r="AU1325" s="603"/>
      <c r="AV1325" s="603"/>
      <c r="AW1325" s="603"/>
      <c r="AX1325" s="603"/>
      <c r="AY1325" s="603"/>
      <c r="AZ1325" s="603"/>
      <c r="BA1325" s="603"/>
      <c r="BB1325" s="603"/>
      <c r="BC1325" s="603"/>
      <c r="BD1325" s="603"/>
      <c r="BE1325" s="603"/>
      <c r="BF1325" s="603"/>
      <c r="BG1325" s="603"/>
      <c r="BH1325" s="603"/>
    </row>
    <row r="1326" spans="1:60" ht="12" customHeight="1">
      <c r="A1326" s="589">
        <v>1324</v>
      </c>
      <c r="B1326" s="589" t="s">
        <v>82</v>
      </c>
      <c r="C1326" s="601" t="s">
        <v>260</v>
      </c>
      <c r="D1326" s="591"/>
      <c r="E1326" s="589" t="s">
        <v>11306</v>
      </c>
      <c r="F1326" s="592" t="s">
        <v>11307</v>
      </c>
      <c r="G1326" s="603" t="s">
        <v>11308</v>
      </c>
      <c r="H1326" s="592" t="s">
        <v>11309</v>
      </c>
      <c r="I1326" s="589" t="s">
        <v>11310</v>
      </c>
      <c r="J1326" s="589" t="s">
        <v>11311</v>
      </c>
      <c r="K1326" s="593"/>
      <c r="L1326" s="595" t="s">
        <v>908</v>
      </c>
      <c r="M1326" s="985"/>
      <c r="N1326" s="1056"/>
      <c r="O1326" s="592"/>
      <c r="P1326" s="655"/>
      <c r="Q1326" s="655"/>
      <c r="R1326" s="589">
        <f t="shared" si="20"/>
        <v>0</v>
      </c>
      <c r="S1326" s="589"/>
      <c r="T1326" s="596" t="str">
        <f>VLOOKUP(cppm_pr[[#This Row],[Status]],'All Link_LOV'!$I$32:$K$72,2,0)</f>
        <v>PR Creation</v>
      </c>
      <c r="U1326" s="596" t="s">
        <v>10928</v>
      </c>
      <c r="V1326" s="773">
        <v>78</v>
      </c>
      <c r="W1326" s="596"/>
      <c r="X1326" s="592"/>
      <c r="Y1326" s="592"/>
      <c r="Z1326" s="597">
        <v>45194</v>
      </c>
      <c r="AA1326" s="592"/>
      <c r="AB1326" s="595"/>
      <c r="AC1326" s="677"/>
      <c r="AD1326" s="592"/>
      <c r="AE1326" s="592"/>
      <c r="AF1326" s="592" t="s">
        <v>398</v>
      </c>
      <c r="AG1326" s="592" t="s">
        <v>488</v>
      </c>
      <c r="AH1326" s="736" t="s">
        <v>11312</v>
      </c>
      <c r="AI1326" s="600" t="str">
        <f>IFERROR(VLOOKUP(cppm_pr[[#This Row],[Order Number]],SPHERE!C:CC,39,0),"")</f>
        <v/>
      </c>
      <c r="AJ1326" s="600" t="str">
        <f>IFERROR(VLOOKUP(cppm_pr[[#This Row],[Order Number]],'DC TM ONE'!B:CN,42,0),"")</f>
        <v/>
      </c>
      <c r="AK1326" s="736"/>
      <c r="AL1326" s="693"/>
      <c r="AM1326" s="592"/>
      <c r="AN1326" s="592"/>
      <c r="AO1326" s="737"/>
      <c r="AP1326" s="592"/>
      <c r="AQ1326" s="592"/>
      <c r="AR1326" s="612"/>
      <c r="AS1326" s="592"/>
      <c r="AT1326" s="598"/>
      <c r="AU1326" s="592"/>
      <c r="AV1326" s="592"/>
      <c r="AW1326" s="592"/>
      <c r="AX1326" s="592"/>
      <c r="AY1326" s="592"/>
      <c r="AZ1326" s="592"/>
      <c r="BA1326" s="592"/>
      <c r="BB1326" s="592"/>
      <c r="BC1326" s="592"/>
      <c r="BD1326" s="592"/>
      <c r="BE1326" s="592"/>
      <c r="BF1326" s="592"/>
      <c r="BG1326" s="592"/>
      <c r="BH1326" s="592"/>
    </row>
    <row r="1327" spans="1:60" ht="12" customHeight="1">
      <c r="A1327" s="600">
        <v>1325</v>
      </c>
      <c r="B1327" s="600" t="s">
        <v>82</v>
      </c>
      <c r="C1327" s="601" t="s">
        <v>267</v>
      </c>
      <c r="D1327" s="602"/>
      <c r="E1327" s="600" t="s">
        <v>10582</v>
      </c>
      <c r="F1327" s="603" t="s">
        <v>5524</v>
      </c>
      <c r="G1327" s="603" t="s">
        <v>5523</v>
      </c>
      <c r="H1327" s="603" t="s">
        <v>5521</v>
      </c>
      <c r="I1327" s="600" t="s">
        <v>11313</v>
      </c>
      <c r="J1327" s="600" t="s">
        <v>5527</v>
      </c>
      <c r="K1327" s="611" t="s">
        <v>11314</v>
      </c>
      <c r="L1327" s="606" t="s">
        <v>908</v>
      </c>
      <c r="M1327" s="986"/>
      <c r="N1327" s="1056"/>
      <c r="O1327" s="603"/>
      <c r="P1327" s="625"/>
      <c r="Q1327" s="625"/>
      <c r="R1327" s="600">
        <f t="shared" si="20"/>
        <v>0</v>
      </c>
      <c r="S1327" s="600"/>
      <c r="T1327" s="607" t="str">
        <f>VLOOKUP(cppm_pr[[#This Row],[Status]],'All Link_LOV'!$I$32:$K$72,2,0)</f>
        <v>PO Issued</v>
      </c>
      <c r="U1327" s="607" t="s">
        <v>10920</v>
      </c>
      <c r="V1327" s="772">
        <v>79</v>
      </c>
      <c r="W1327" s="607" t="s">
        <v>8026</v>
      </c>
      <c r="X1327" s="603" t="s">
        <v>499</v>
      </c>
      <c r="Y1327" s="603"/>
      <c r="Z1327" s="608">
        <v>45194</v>
      </c>
      <c r="AA1327" s="603"/>
      <c r="AB1327" s="606"/>
      <c r="AC1327" s="677"/>
      <c r="AD1327" s="603"/>
      <c r="AE1327" s="603"/>
      <c r="AF1327" s="603" t="s">
        <v>398</v>
      </c>
      <c r="AG1327" s="603" t="s">
        <v>488</v>
      </c>
      <c r="AH1327" s="736" t="s">
        <v>11315</v>
      </c>
      <c r="AI1327" s="600" t="str">
        <f>IFERROR(VLOOKUP(cppm_pr[[#This Row],[Order Number]],SPHERE!C:CC,39,0),"")</f>
        <v/>
      </c>
      <c r="AJ1327" s="600" t="str">
        <f>IFERROR(VLOOKUP(cppm_pr[[#This Row],[Order Number]],'DC TM ONE'!B:CN,42,0),"")</f>
        <v/>
      </c>
      <c r="AK1327" s="736"/>
      <c r="AL1327" s="693"/>
      <c r="AM1327" s="603"/>
      <c r="AN1327" s="603"/>
      <c r="AO1327" s="737"/>
      <c r="AP1327" s="603"/>
      <c r="AQ1327" s="603"/>
      <c r="AR1327" s="769"/>
      <c r="AS1327" s="603"/>
      <c r="AT1327" s="610"/>
      <c r="AU1327" s="603"/>
      <c r="AV1327" s="603"/>
      <c r="AW1327" s="603"/>
      <c r="AX1327" s="603"/>
      <c r="AY1327" s="603"/>
      <c r="AZ1327" s="603"/>
      <c r="BA1327" s="603"/>
      <c r="BB1327" s="603"/>
      <c r="BC1327" s="603"/>
      <c r="BD1327" s="603"/>
      <c r="BE1327" s="603"/>
      <c r="BF1327" s="603"/>
      <c r="BG1327" s="603" t="s">
        <v>11316</v>
      </c>
      <c r="BH1327" s="603"/>
    </row>
    <row r="1328" spans="1:60" ht="12" customHeight="1">
      <c r="A1328" s="589">
        <v>1326</v>
      </c>
      <c r="B1328" s="589" t="s">
        <v>62</v>
      </c>
      <c r="C1328" s="590" t="s">
        <v>267</v>
      </c>
      <c r="D1328" s="591"/>
      <c r="E1328" s="589" t="s">
        <v>10582</v>
      </c>
      <c r="F1328" s="592" t="s">
        <v>11317</v>
      </c>
      <c r="G1328" s="603" t="s">
        <v>11318</v>
      </c>
      <c r="H1328" s="592" t="s">
        <v>11319</v>
      </c>
      <c r="I1328" s="592" t="s">
        <v>11320</v>
      </c>
      <c r="J1328" s="589" t="s">
        <v>11321</v>
      </c>
      <c r="K1328" s="593" t="s">
        <v>11322</v>
      </c>
      <c r="L1328" s="595" t="s">
        <v>908</v>
      </c>
      <c r="M1328" s="985"/>
      <c r="N1328" s="1056"/>
      <c r="O1328" s="592"/>
      <c r="P1328" s="594"/>
      <c r="Q1328" s="594"/>
      <c r="R1328" s="592">
        <f t="shared" si="20"/>
        <v>0</v>
      </c>
      <c r="S1328" s="592"/>
      <c r="T1328" s="596" t="str">
        <f>VLOOKUP(cppm_pr[[#This Row],[Status]],'All Link_LOV'!$I$32:$K$72,2,0)</f>
        <v>PO Issued</v>
      </c>
      <c r="U1328" s="596" t="s">
        <v>10920</v>
      </c>
      <c r="V1328" s="773">
        <v>80</v>
      </c>
      <c r="W1328" s="596" t="s">
        <v>8026</v>
      </c>
      <c r="X1328" s="603" t="s">
        <v>9075</v>
      </c>
      <c r="Y1328" s="603"/>
      <c r="Z1328" s="597">
        <v>45194</v>
      </c>
      <c r="AA1328" s="592"/>
      <c r="AB1328" s="595"/>
      <c r="AC1328" s="677"/>
      <c r="AD1328" s="592"/>
      <c r="AE1328" s="592"/>
      <c r="AF1328" s="592" t="s">
        <v>398</v>
      </c>
      <c r="AG1328" s="592" t="s">
        <v>488</v>
      </c>
      <c r="AH1328" s="736" t="s">
        <v>11323</v>
      </c>
      <c r="AI1328" s="600" t="str">
        <f>IFERROR(VLOOKUP(cppm_pr[[#This Row],[Order Number]],SPHERE!C:CC,39,0),"")</f>
        <v/>
      </c>
      <c r="AJ1328" s="600" t="str">
        <f>IFERROR(VLOOKUP(cppm_pr[[#This Row],[Order Number]],'DC TM ONE'!B:CN,42,0),"")</f>
        <v/>
      </c>
      <c r="AK1328" s="736"/>
      <c r="AL1328" s="693"/>
      <c r="AM1328" s="592"/>
      <c r="AN1328" s="592"/>
      <c r="AO1328" s="737"/>
      <c r="AP1328" s="592"/>
      <c r="AQ1328" s="592"/>
      <c r="AR1328" s="612"/>
      <c r="AS1328" s="592"/>
      <c r="AT1328" s="598"/>
      <c r="AU1328" s="592"/>
      <c r="AV1328" s="592"/>
      <c r="AW1328" s="592"/>
      <c r="AX1328" s="592"/>
      <c r="AY1328" s="592"/>
      <c r="AZ1328" s="592"/>
      <c r="BA1328" s="592"/>
      <c r="BB1328" s="592"/>
      <c r="BC1328" s="592"/>
      <c r="BD1328" s="592"/>
      <c r="BE1328" s="592"/>
      <c r="BF1328" s="592"/>
      <c r="BG1328" s="592" t="s">
        <v>11324</v>
      </c>
      <c r="BH1328" s="592"/>
    </row>
    <row r="1329" spans="1:60" ht="12" customHeight="1">
      <c r="A1329" s="600">
        <v>1327</v>
      </c>
      <c r="B1329" s="600" t="s">
        <v>62</v>
      </c>
      <c r="C1329" s="601" t="s">
        <v>267</v>
      </c>
      <c r="D1329" s="602"/>
      <c r="E1329" s="600" t="s">
        <v>10582</v>
      </c>
      <c r="F1329" s="603" t="s">
        <v>5537</v>
      </c>
      <c r="G1329" s="603" t="s">
        <v>5536</v>
      </c>
      <c r="H1329" s="603" t="s">
        <v>5534</v>
      </c>
      <c r="I1329" s="603" t="s">
        <v>11325</v>
      </c>
      <c r="J1329" s="600" t="s">
        <v>5540</v>
      </c>
      <c r="K1329" s="611" t="s">
        <v>11326</v>
      </c>
      <c r="L1329" s="606" t="s">
        <v>908</v>
      </c>
      <c r="M1329" s="986"/>
      <c r="N1329" s="1056"/>
      <c r="O1329" s="603"/>
      <c r="P1329" s="605"/>
      <c r="Q1329" s="605"/>
      <c r="R1329" s="603">
        <f t="shared" si="20"/>
        <v>0</v>
      </c>
      <c r="S1329" s="603"/>
      <c r="T1329" s="607" t="str">
        <f>VLOOKUP(cppm_pr[[#This Row],[Status]],'All Link_LOV'!$I$32:$K$72,2,0)</f>
        <v>PO Issued</v>
      </c>
      <c r="U1329" s="607" t="s">
        <v>10920</v>
      </c>
      <c r="V1329" s="772">
        <v>81</v>
      </c>
      <c r="W1329" s="607" t="s">
        <v>8026</v>
      </c>
      <c r="X1329" s="603" t="s">
        <v>499</v>
      </c>
      <c r="Y1329" s="603"/>
      <c r="Z1329" s="608">
        <v>45194</v>
      </c>
      <c r="AA1329" s="603"/>
      <c r="AB1329" s="606"/>
      <c r="AC1329" s="677"/>
      <c r="AD1329" s="603"/>
      <c r="AE1329" s="603"/>
      <c r="AF1329" s="603" t="s">
        <v>398</v>
      </c>
      <c r="AG1329" s="603" t="s">
        <v>488</v>
      </c>
      <c r="AH1329" s="736" t="s">
        <v>5535</v>
      </c>
      <c r="AI1329" s="600" t="str">
        <f>IFERROR(VLOOKUP(cppm_pr[[#This Row],[Order Number]],SPHERE!C:CC,39,0),"")</f>
        <v/>
      </c>
      <c r="AJ1329" s="600" t="str">
        <f>IFERROR(VLOOKUP(cppm_pr[[#This Row],[Order Number]],'DC TM ONE'!B:CN,42,0),"")</f>
        <v/>
      </c>
      <c r="AK1329" s="736"/>
      <c r="AL1329" s="693"/>
      <c r="AM1329" s="603"/>
      <c r="AN1329" s="603"/>
      <c r="AO1329" s="737"/>
      <c r="AP1329" s="603"/>
      <c r="AQ1329" s="603"/>
      <c r="AR1329" s="769"/>
      <c r="AS1329" s="603"/>
      <c r="AT1329" s="610"/>
      <c r="AU1329" s="603"/>
      <c r="AV1329" s="603"/>
      <c r="AW1329" s="603"/>
      <c r="AX1329" s="603"/>
      <c r="AY1329" s="603"/>
      <c r="AZ1329" s="603"/>
      <c r="BA1329" s="603"/>
      <c r="BB1329" s="603"/>
      <c r="BC1329" s="603"/>
      <c r="BD1329" s="603"/>
      <c r="BE1329" s="603"/>
      <c r="BF1329" s="603"/>
      <c r="BG1329" s="603" t="s">
        <v>11327</v>
      </c>
      <c r="BH1329" s="603"/>
    </row>
    <row r="1330" spans="1:60" ht="12" customHeight="1">
      <c r="A1330" s="589">
        <v>1328</v>
      </c>
      <c r="B1330" s="589" t="s">
        <v>62</v>
      </c>
      <c r="C1330" s="601" t="s">
        <v>250</v>
      </c>
      <c r="D1330" s="591"/>
      <c r="E1330" s="589" t="s">
        <v>11328</v>
      </c>
      <c r="F1330" s="592" t="s">
        <v>11329</v>
      </c>
      <c r="G1330" s="603" t="s">
        <v>11330</v>
      </c>
      <c r="H1330" s="592" t="s">
        <v>11331</v>
      </c>
      <c r="I1330" s="589" t="s">
        <v>11328</v>
      </c>
      <c r="J1330" s="589" t="s">
        <v>11332</v>
      </c>
      <c r="K1330" s="593"/>
      <c r="L1330" s="595" t="s">
        <v>908</v>
      </c>
      <c r="M1330" s="985"/>
      <c r="N1330" s="1056"/>
      <c r="O1330" s="592"/>
      <c r="P1330" s="655"/>
      <c r="Q1330" s="655"/>
      <c r="R1330" s="589">
        <f t="shared" si="20"/>
        <v>0</v>
      </c>
      <c r="S1330" s="589"/>
      <c r="T1330" s="596" t="str">
        <f>VLOOKUP(cppm_pr[[#This Row],[Status]],'All Link_LOV'!$I$32:$K$72,2,0)</f>
        <v>LOR Issued</v>
      </c>
      <c r="U1330" s="596" t="s">
        <v>10928</v>
      </c>
      <c r="V1330" s="773">
        <v>82</v>
      </c>
      <c r="W1330" s="596"/>
      <c r="X1330" s="592"/>
      <c r="Y1330" s="592"/>
      <c r="Z1330" s="597">
        <v>45194</v>
      </c>
      <c r="AA1330" s="592"/>
      <c r="AB1330" s="595"/>
      <c r="AC1330" s="677"/>
      <c r="AD1330" s="592"/>
      <c r="AE1330" s="592"/>
      <c r="AF1330" s="592" t="s">
        <v>398</v>
      </c>
      <c r="AG1330" s="592" t="s">
        <v>488</v>
      </c>
      <c r="AH1330" s="736" t="s">
        <v>11333</v>
      </c>
      <c r="AI1330" s="600" t="str">
        <f>IFERROR(VLOOKUP(cppm_pr[[#This Row],[Order Number]],SPHERE!C:CC,39,0),"")</f>
        <v/>
      </c>
      <c r="AJ1330" s="600" t="str">
        <f>IFERROR(VLOOKUP(cppm_pr[[#This Row],[Order Number]],'DC TM ONE'!B:CN,42,0),"")</f>
        <v/>
      </c>
      <c r="AK1330" s="736"/>
      <c r="AL1330" s="693"/>
      <c r="AM1330" s="592"/>
      <c r="AN1330" s="592"/>
      <c r="AO1330" s="737"/>
      <c r="AP1330" s="592"/>
      <c r="AQ1330" s="592"/>
      <c r="AR1330" s="612"/>
      <c r="AS1330" s="592"/>
      <c r="AT1330" s="598"/>
      <c r="AU1330" s="592"/>
      <c r="AV1330" s="592"/>
      <c r="AW1330" s="592"/>
      <c r="AX1330" s="592"/>
      <c r="AY1330" s="592"/>
      <c r="AZ1330" s="592"/>
      <c r="BA1330" s="592"/>
      <c r="BB1330" s="592"/>
      <c r="BC1330" s="592"/>
      <c r="BD1330" s="592"/>
      <c r="BE1330" s="592"/>
      <c r="BF1330" s="592"/>
      <c r="BG1330" s="592"/>
      <c r="BH1330" s="592"/>
    </row>
    <row r="1331" spans="1:60" ht="12" customHeight="1">
      <c r="A1331" s="600">
        <v>1329</v>
      </c>
      <c r="B1331" s="600" t="s">
        <v>62</v>
      </c>
      <c r="C1331" s="601" t="s">
        <v>267</v>
      </c>
      <c r="D1331" s="602"/>
      <c r="E1331" s="600" t="s">
        <v>10582</v>
      </c>
      <c r="F1331" s="603" t="s">
        <v>5320</v>
      </c>
      <c r="G1331" s="603" t="s">
        <v>5319</v>
      </c>
      <c r="H1331" s="603" t="s">
        <v>5317</v>
      </c>
      <c r="I1331" s="663" t="s">
        <v>11334</v>
      </c>
      <c r="J1331" s="600" t="s">
        <v>5324</v>
      </c>
      <c r="K1331" s="611" t="s">
        <v>11335</v>
      </c>
      <c r="L1331" s="606" t="s">
        <v>908</v>
      </c>
      <c r="M1331" s="986"/>
      <c r="N1331" s="1056"/>
      <c r="O1331" s="603"/>
      <c r="P1331" s="664"/>
      <c r="Q1331" s="664"/>
      <c r="R1331" s="663">
        <f t="shared" si="20"/>
        <v>0</v>
      </c>
      <c r="S1331" s="663"/>
      <c r="T1331" s="607" t="str">
        <f>VLOOKUP(cppm_pr[[#This Row],[Status]],'All Link_LOV'!$I$32:$K$72,2,0)</f>
        <v>PO Issued</v>
      </c>
      <c r="U1331" s="607" t="s">
        <v>10920</v>
      </c>
      <c r="V1331" s="772">
        <v>83</v>
      </c>
      <c r="W1331" s="607" t="s">
        <v>8026</v>
      </c>
      <c r="X1331" s="603" t="s">
        <v>499</v>
      </c>
      <c r="Y1331" s="603"/>
      <c r="Z1331" s="608">
        <v>45194</v>
      </c>
      <c r="AA1331" s="603"/>
      <c r="AB1331" s="606"/>
      <c r="AC1331" s="677"/>
      <c r="AD1331" s="603"/>
      <c r="AE1331" s="603"/>
      <c r="AF1331" s="603" t="s">
        <v>398</v>
      </c>
      <c r="AG1331" s="603" t="s">
        <v>488</v>
      </c>
      <c r="AH1331" s="736" t="s">
        <v>11336</v>
      </c>
      <c r="AI1331" s="600" t="str">
        <f>IFERROR(VLOOKUP(cppm_pr[[#This Row],[Order Number]],SPHERE!C:CC,39,0),"")</f>
        <v/>
      </c>
      <c r="AJ1331" s="600" t="str">
        <f>IFERROR(VLOOKUP(cppm_pr[[#This Row],[Order Number]],'DC TM ONE'!B:CN,42,0),"")</f>
        <v/>
      </c>
      <c r="AK1331" s="736"/>
      <c r="AL1331" s="693"/>
      <c r="AM1331" s="603"/>
      <c r="AN1331" s="603"/>
      <c r="AO1331" s="737"/>
      <c r="AP1331" s="603"/>
      <c r="AQ1331" s="603"/>
      <c r="AR1331" s="769"/>
      <c r="AS1331" s="603"/>
      <c r="AT1331" s="610"/>
      <c r="AU1331" s="603"/>
      <c r="AV1331" s="603"/>
      <c r="AW1331" s="603"/>
      <c r="AX1331" s="603"/>
      <c r="AY1331" s="603"/>
      <c r="AZ1331" s="603"/>
      <c r="BA1331" s="603"/>
      <c r="BB1331" s="603"/>
      <c r="BC1331" s="603"/>
      <c r="BD1331" s="603"/>
      <c r="BE1331" s="603"/>
      <c r="BF1331" s="603"/>
      <c r="BG1331" s="603" t="s">
        <v>11337</v>
      </c>
      <c r="BH1331" s="603"/>
    </row>
    <row r="1332" spans="1:60" ht="12" customHeight="1">
      <c r="A1332" s="589">
        <v>1330</v>
      </c>
      <c r="B1332" s="589" t="s">
        <v>82</v>
      </c>
      <c r="C1332" s="590" t="s">
        <v>267</v>
      </c>
      <c r="D1332" s="591"/>
      <c r="E1332" s="589" t="s">
        <v>11338</v>
      </c>
      <c r="F1332" s="592" t="s">
        <v>11339</v>
      </c>
      <c r="G1332" s="603" t="s">
        <v>11340</v>
      </c>
      <c r="H1332" s="592" t="s">
        <v>11341</v>
      </c>
      <c r="I1332" s="589" t="s">
        <v>11342</v>
      </c>
      <c r="J1332" s="589" t="s">
        <v>11343</v>
      </c>
      <c r="K1332" s="715">
        <v>4902154164</v>
      </c>
      <c r="L1332" s="595" t="s">
        <v>908</v>
      </c>
      <c r="M1332" s="1002"/>
      <c r="N1332" s="1056"/>
      <c r="O1332" s="592"/>
      <c r="P1332" s="655"/>
      <c r="Q1332" s="655"/>
      <c r="R1332" s="589">
        <f t="shared" si="20"/>
        <v>0</v>
      </c>
      <c r="S1332" s="589"/>
      <c r="T1332" s="596" t="str">
        <f>VLOOKUP(cppm_pr[[#This Row],[Status]],'All Link_LOV'!$I$32:$K$72,2,0)</f>
        <v>PO Issued</v>
      </c>
      <c r="U1332" s="596" t="s">
        <v>10928</v>
      </c>
      <c r="V1332" s="773">
        <v>84</v>
      </c>
      <c r="W1332" s="596"/>
      <c r="X1332" s="592"/>
      <c r="Y1332" s="592"/>
      <c r="Z1332" s="597">
        <v>45194</v>
      </c>
      <c r="AA1332" s="592"/>
      <c r="AB1332" s="595"/>
      <c r="AC1332" s="677"/>
      <c r="AD1332" s="592"/>
      <c r="AE1332" s="592"/>
      <c r="AF1332" s="592" t="s">
        <v>398</v>
      </c>
      <c r="AG1332" s="592" t="s">
        <v>488</v>
      </c>
      <c r="AH1332" s="736" t="s">
        <v>11344</v>
      </c>
      <c r="AI1332" s="600" t="str">
        <f>IFERROR(VLOOKUP(cppm_pr[[#This Row],[Order Number]],SPHERE!C:CC,39,0),"")</f>
        <v/>
      </c>
      <c r="AJ1332" s="600" t="str">
        <f>IFERROR(VLOOKUP(cppm_pr[[#This Row],[Order Number]],'DC TM ONE'!B:CN,42,0),"")</f>
        <v/>
      </c>
      <c r="AK1332" s="736"/>
      <c r="AL1332" s="693"/>
      <c r="AM1332" s="592"/>
      <c r="AN1332" s="592"/>
      <c r="AO1332" s="737"/>
      <c r="AP1332" s="592"/>
      <c r="AQ1332" s="592"/>
      <c r="AR1332" s="612"/>
      <c r="AS1332" s="592"/>
      <c r="AT1332" s="598"/>
      <c r="AU1332" s="592"/>
      <c r="AV1332" s="592"/>
      <c r="AW1332" s="592"/>
      <c r="AX1332" s="592"/>
      <c r="AY1332" s="592"/>
      <c r="AZ1332" s="592"/>
      <c r="BA1332" s="592"/>
      <c r="BB1332" s="592"/>
      <c r="BC1332" s="592"/>
      <c r="BD1332" s="592"/>
      <c r="BE1332" s="592"/>
      <c r="BF1332" s="592"/>
      <c r="BG1332" s="592"/>
      <c r="BH1332" s="592"/>
    </row>
    <row r="1333" spans="1:60" ht="12" customHeight="1">
      <c r="A1333" s="600">
        <v>1331</v>
      </c>
      <c r="B1333" s="600" t="s">
        <v>82</v>
      </c>
      <c r="C1333" s="601" t="s">
        <v>208</v>
      </c>
      <c r="D1333" s="602"/>
      <c r="E1333" s="600" t="s">
        <v>6058</v>
      </c>
      <c r="F1333" s="603" t="s">
        <v>11345</v>
      </c>
      <c r="G1333" s="603" t="s">
        <v>11346</v>
      </c>
      <c r="H1333" s="603" t="s">
        <v>11347</v>
      </c>
      <c r="I1333" s="603" t="s">
        <v>11348</v>
      </c>
      <c r="J1333" s="600" t="s">
        <v>11349</v>
      </c>
      <c r="K1333" s="611"/>
      <c r="L1333" s="606" t="s">
        <v>908</v>
      </c>
      <c r="M1333" s="986"/>
      <c r="N1333" s="1056"/>
      <c r="O1333" s="603"/>
      <c r="P1333" s="605"/>
      <c r="Q1333" s="605"/>
      <c r="R1333" s="603">
        <f t="shared" si="20"/>
        <v>0</v>
      </c>
      <c r="S1333" s="603"/>
      <c r="T1333" s="607" t="str">
        <f>VLOOKUP(cppm_pr[[#This Row],[Status]],'All Link_LOV'!$I$32:$K$72,2,0)</f>
        <v>Pending TP Submission</v>
      </c>
      <c r="U1333" s="607" t="s">
        <v>10928</v>
      </c>
      <c r="V1333" s="772">
        <v>85</v>
      </c>
      <c r="W1333" s="607"/>
      <c r="X1333" s="603"/>
      <c r="Y1333" s="603"/>
      <c r="Z1333" s="608">
        <v>45194</v>
      </c>
      <c r="AA1333" s="603"/>
      <c r="AB1333" s="606"/>
      <c r="AC1333" s="677"/>
      <c r="AD1333" s="603"/>
      <c r="AE1333" s="603"/>
      <c r="AF1333" s="603" t="s">
        <v>398</v>
      </c>
      <c r="AG1333" s="603" t="s">
        <v>488</v>
      </c>
      <c r="AH1333" s="736" t="s">
        <v>11350</v>
      </c>
      <c r="AI1333" s="600" t="str">
        <f>IFERROR(VLOOKUP(cppm_pr[[#This Row],[Order Number]],SPHERE!C:CC,39,0),"")</f>
        <v/>
      </c>
      <c r="AJ1333" s="600" t="str">
        <f>IFERROR(VLOOKUP(cppm_pr[[#This Row],[Order Number]],'DC TM ONE'!B:CN,42,0),"")</f>
        <v/>
      </c>
      <c r="AK1333" s="736"/>
      <c r="AL1333" s="693"/>
      <c r="AM1333" s="603"/>
      <c r="AN1333" s="603"/>
      <c r="AO1333" s="737"/>
      <c r="AP1333" s="603"/>
      <c r="AQ1333" s="603"/>
      <c r="AR1333" s="769"/>
      <c r="AS1333" s="603"/>
      <c r="AT1333" s="610"/>
      <c r="AU1333" s="603"/>
      <c r="AV1333" s="603"/>
      <c r="AW1333" s="603"/>
      <c r="AX1333" s="603"/>
      <c r="AY1333" s="603"/>
      <c r="AZ1333" s="603"/>
      <c r="BA1333" s="603"/>
      <c r="BB1333" s="603"/>
      <c r="BC1333" s="603"/>
      <c r="BD1333" s="603"/>
      <c r="BE1333" s="603"/>
      <c r="BF1333" s="603"/>
      <c r="BG1333" s="603"/>
      <c r="BH1333" s="603"/>
    </row>
    <row r="1334" spans="1:60" ht="12" customHeight="1">
      <c r="A1334" s="589">
        <v>1332</v>
      </c>
      <c r="B1334" s="589" t="s">
        <v>62</v>
      </c>
      <c r="C1334" s="590" t="s">
        <v>221</v>
      </c>
      <c r="D1334" s="591"/>
      <c r="E1334" s="589" t="s">
        <v>11351</v>
      </c>
      <c r="F1334" s="592" t="s">
        <v>11352</v>
      </c>
      <c r="G1334" s="603" t="s">
        <v>11353</v>
      </c>
      <c r="H1334" s="592" t="s">
        <v>11354</v>
      </c>
      <c r="I1334" s="592"/>
      <c r="J1334" s="589" t="s">
        <v>11355</v>
      </c>
      <c r="K1334" s="593"/>
      <c r="L1334" s="595" t="s">
        <v>908</v>
      </c>
      <c r="M1334" s="985"/>
      <c r="N1334" s="1056"/>
      <c r="O1334" s="592"/>
      <c r="P1334" s="594"/>
      <c r="Q1334" s="594"/>
      <c r="R1334" s="592">
        <f t="shared" si="20"/>
        <v>0</v>
      </c>
      <c r="S1334" s="592"/>
      <c r="T1334" s="596" t="str">
        <f>VLOOKUP(cppm_pr[[#This Row],[Status]],'All Link_LOV'!$I$32:$K$72,2,0)</f>
        <v>Planning Stage</v>
      </c>
      <c r="U1334" s="596" t="s">
        <v>10928</v>
      </c>
      <c r="V1334" s="773">
        <v>86</v>
      </c>
      <c r="W1334" s="596"/>
      <c r="X1334" s="592"/>
      <c r="Y1334" s="592"/>
      <c r="Z1334" s="597">
        <v>45194</v>
      </c>
      <c r="AA1334" s="592"/>
      <c r="AB1334" s="595"/>
      <c r="AC1334" s="677"/>
      <c r="AD1334" s="592"/>
      <c r="AE1334" s="592"/>
      <c r="AF1334" s="592" t="s">
        <v>398</v>
      </c>
      <c r="AG1334" s="592" t="s">
        <v>488</v>
      </c>
      <c r="AH1334" s="736" t="s">
        <v>11356</v>
      </c>
      <c r="AI1334" s="600" t="str">
        <f>IFERROR(VLOOKUP(cppm_pr[[#This Row],[Order Number]],SPHERE!C:CC,39,0),"")</f>
        <v/>
      </c>
      <c r="AJ1334" s="600" t="str">
        <f>IFERROR(VLOOKUP(cppm_pr[[#This Row],[Order Number]],'DC TM ONE'!B:CN,42,0),"")</f>
        <v/>
      </c>
      <c r="AK1334" s="736"/>
      <c r="AL1334" s="693"/>
      <c r="AM1334" s="592"/>
      <c r="AN1334" s="592"/>
      <c r="AO1334" s="737"/>
      <c r="AP1334" s="592"/>
      <c r="AQ1334" s="592"/>
      <c r="AR1334" s="612"/>
      <c r="AS1334" s="592"/>
      <c r="AT1334" s="598"/>
      <c r="AU1334" s="592"/>
      <c r="AV1334" s="592"/>
      <c r="AW1334" s="592"/>
      <c r="AX1334" s="592"/>
      <c r="AY1334" s="592"/>
      <c r="AZ1334" s="592"/>
      <c r="BA1334" s="592"/>
      <c r="BB1334" s="592"/>
      <c r="BC1334" s="592"/>
      <c r="BD1334" s="592"/>
      <c r="BE1334" s="592"/>
      <c r="BF1334" s="592"/>
      <c r="BG1334" s="592"/>
      <c r="BH1334" s="592"/>
    </row>
    <row r="1335" spans="1:60" ht="12" customHeight="1">
      <c r="A1335" s="600">
        <v>1333</v>
      </c>
      <c r="B1335" s="600" t="s">
        <v>67</v>
      </c>
      <c r="C1335" s="601" t="s">
        <v>250</v>
      </c>
      <c r="D1335" s="602"/>
      <c r="E1335" s="600"/>
      <c r="F1335" s="603" t="s">
        <v>11357</v>
      </c>
      <c r="G1335" s="603" t="s">
        <v>11358</v>
      </c>
      <c r="H1335" s="603" t="s">
        <v>11359</v>
      </c>
      <c r="I1335" s="603" t="s">
        <v>11360</v>
      </c>
      <c r="J1335" s="600" t="s">
        <v>11361</v>
      </c>
      <c r="K1335" s="611"/>
      <c r="L1335" s="606" t="s">
        <v>48</v>
      </c>
      <c r="M1335" s="986"/>
      <c r="N1335" s="972"/>
      <c r="O1335" s="603"/>
      <c r="P1335" s="605"/>
      <c r="Q1335" s="605"/>
      <c r="R1335" s="603">
        <f t="shared" si="20"/>
        <v>0</v>
      </c>
      <c r="S1335" s="603"/>
      <c r="T1335" s="607" t="str">
        <f>VLOOKUP(cppm_pr[[#This Row],[Status]],'All Link_LOV'!$I$32:$K$72,2,0)</f>
        <v>LOR Issued</v>
      </c>
      <c r="U1335" s="607" t="s">
        <v>10928</v>
      </c>
      <c r="V1335" s="772">
        <v>87</v>
      </c>
      <c r="W1335" s="607"/>
      <c r="X1335" s="603"/>
      <c r="Y1335" s="603"/>
      <c r="Z1335" s="608">
        <v>45194</v>
      </c>
      <c r="AA1335" s="603"/>
      <c r="AB1335" s="606"/>
      <c r="AC1335" s="677"/>
      <c r="AD1335" s="603"/>
      <c r="AE1335" s="603"/>
      <c r="AF1335" s="603" t="s">
        <v>398</v>
      </c>
      <c r="AG1335" s="603" t="s">
        <v>488</v>
      </c>
      <c r="AH1335" s="612"/>
      <c r="AI1335" s="600" t="str">
        <f>IFERROR(VLOOKUP(cppm_pr[[#This Row],[Order Number]],SPHERE!C:CC,39,0),"")</f>
        <v/>
      </c>
      <c r="AJ1335" s="600" t="str">
        <f>IFERROR(VLOOKUP(cppm_pr[[#This Row],[Order Number]],'DC TM ONE'!B:CN,42,0),"")</f>
        <v/>
      </c>
      <c r="AK1335" s="612"/>
      <c r="AL1335" s="693"/>
      <c r="AM1335" s="603"/>
      <c r="AN1335" s="603"/>
      <c r="AO1335" s="737"/>
      <c r="AP1335" s="603"/>
      <c r="AQ1335" s="603"/>
      <c r="AR1335" s="769"/>
      <c r="AS1335" s="603"/>
      <c r="AT1335" s="610"/>
      <c r="AU1335" s="603"/>
      <c r="AV1335" s="603"/>
      <c r="AW1335" s="603"/>
      <c r="AX1335" s="603"/>
      <c r="AY1335" s="603"/>
      <c r="AZ1335" s="603"/>
      <c r="BA1335" s="603"/>
      <c r="BB1335" s="603"/>
      <c r="BC1335" s="603"/>
      <c r="BD1335" s="603"/>
      <c r="BE1335" s="603"/>
      <c r="BF1335" s="603"/>
      <c r="BG1335" s="603"/>
      <c r="BH1335" s="603"/>
    </row>
    <row r="1336" spans="1:60" ht="12" customHeight="1">
      <c r="A1336" s="589">
        <v>1334</v>
      </c>
      <c r="B1336" s="589" t="s">
        <v>67</v>
      </c>
      <c r="C1336" s="590" t="s">
        <v>237</v>
      </c>
      <c r="D1336" s="591"/>
      <c r="E1336" s="589" t="s">
        <v>11362</v>
      </c>
      <c r="F1336" s="592" t="s">
        <v>11363</v>
      </c>
      <c r="G1336" s="592" t="s">
        <v>11364</v>
      </c>
      <c r="H1336" s="592" t="s">
        <v>11365</v>
      </c>
      <c r="I1336" s="592"/>
      <c r="J1336" s="589" t="s">
        <v>11366</v>
      </c>
      <c r="K1336" s="593"/>
      <c r="L1336" s="595" t="s">
        <v>49</v>
      </c>
      <c r="M1336" s="985"/>
      <c r="N1336" s="972"/>
      <c r="O1336" s="592"/>
      <c r="P1336" s="594"/>
      <c r="Q1336" s="594"/>
      <c r="R1336" s="592">
        <f t="shared" si="20"/>
        <v>0</v>
      </c>
      <c r="S1336" s="592"/>
      <c r="T1336" s="596" t="str">
        <f>VLOOKUP(cppm_pr[[#This Row],[Status]],'All Link_LOV'!$I$32:$K$72,2,0)</f>
        <v>PAC Approval</v>
      </c>
      <c r="U1336" s="596" t="s">
        <v>10928</v>
      </c>
      <c r="V1336" s="773">
        <v>88</v>
      </c>
      <c r="W1336" s="596"/>
      <c r="X1336" s="592"/>
      <c r="Y1336" s="592"/>
      <c r="Z1336" s="597">
        <v>45194</v>
      </c>
      <c r="AA1336" s="592"/>
      <c r="AB1336" s="595"/>
      <c r="AC1336" s="677"/>
      <c r="AD1336" s="592"/>
      <c r="AE1336" s="592"/>
      <c r="AF1336" s="592" t="s">
        <v>398</v>
      </c>
      <c r="AG1336" s="592" t="s">
        <v>488</v>
      </c>
      <c r="AH1336" s="612"/>
      <c r="AI1336" s="600" t="str">
        <f>IFERROR(VLOOKUP(cppm_pr[[#This Row],[Order Number]],SPHERE!C:CC,39,0),"")</f>
        <v/>
      </c>
      <c r="AJ1336" s="600" t="str">
        <f>IFERROR(VLOOKUP(cppm_pr[[#This Row],[Order Number]],'DC TM ONE'!B:CN,42,0),"")</f>
        <v/>
      </c>
      <c r="AK1336" s="612"/>
      <c r="AL1336" s="693"/>
      <c r="AM1336" s="592"/>
      <c r="AN1336" s="592"/>
      <c r="AO1336" s="737"/>
      <c r="AP1336" s="592"/>
      <c r="AQ1336" s="592"/>
      <c r="AR1336" s="612"/>
      <c r="AS1336" s="592"/>
      <c r="AT1336" s="598"/>
      <c r="AU1336" s="592"/>
      <c r="AV1336" s="592"/>
      <c r="AW1336" s="592"/>
      <c r="AX1336" s="592"/>
      <c r="AY1336" s="592"/>
      <c r="AZ1336" s="592"/>
      <c r="BA1336" s="592"/>
      <c r="BB1336" s="592"/>
      <c r="BC1336" s="592"/>
      <c r="BD1336" s="592"/>
      <c r="BE1336" s="592"/>
      <c r="BF1336" s="592"/>
      <c r="BG1336" s="592"/>
      <c r="BH1336" s="592"/>
    </row>
    <row r="1337" spans="1:60" ht="12" customHeight="1">
      <c r="A1337" s="600">
        <v>1335</v>
      </c>
      <c r="B1337" s="600" t="s">
        <v>67</v>
      </c>
      <c r="C1337" s="601" t="s">
        <v>237</v>
      </c>
      <c r="D1337" s="602"/>
      <c r="E1337" s="600" t="s">
        <v>11362</v>
      </c>
      <c r="F1337" s="603" t="s">
        <v>11363</v>
      </c>
      <c r="G1337" s="603" t="s">
        <v>11364</v>
      </c>
      <c r="H1337" s="603" t="s">
        <v>11367</v>
      </c>
      <c r="I1337" s="603"/>
      <c r="J1337" s="600" t="s">
        <v>11366</v>
      </c>
      <c r="K1337" s="611"/>
      <c r="L1337" s="606" t="s">
        <v>49</v>
      </c>
      <c r="M1337" s="986"/>
      <c r="N1337" s="972"/>
      <c r="O1337" s="603"/>
      <c r="P1337" s="605"/>
      <c r="Q1337" s="605"/>
      <c r="R1337" s="603">
        <f t="shared" si="20"/>
        <v>0</v>
      </c>
      <c r="S1337" s="603"/>
      <c r="T1337" s="607" t="str">
        <f>VLOOKUP(cppm_pr[[#This Row],[Status]],'All Link_LOV'!$I$32:$K$72,2,0)</f>
        <v>PAC Approval</v>
      </c>
      <c r="U1337" s="607" t="s">
        <v>10928</v>
      </c>
      <c r="V1337" s="772">
        <v>89</v>
      </c>
      <c r="W1337" s="607"/>
      <c r="X1337" s="603"/>
      <c r="Y1337" s="603"/>
      <c r="Z1337" s="608">
        <v>45194</v>
      </c>
      <c r="AA1337" s="603"/>
      <c r="AB1337" s="606"/>
      <c r="AC1337" s="677"/>
      <c r="AD1337" s="603"/>
      <c r="AE1337" s="603"/>
      <c r="AF1337" s="603" t="s">
        <v>398</v>
      </c>
      <c r="AG1337" s="603" t="s">
        <v>488</v>
      </c>
      <c r="AH1337" s="612"/>
      <c r="AI1337" s="600" t="str">
        <f>IFERROR(VLOOKUP(cppm_pr[[#This Row],[Order Number]],SPHERE!C:CC,39,0),"")</f>
        <v/>
      </c>
      <c r="AJ1337" s="600" t="str">
        <f>IFERROR(VLOOKUP(cppm_pr[[#This Row],[Order Number]],'DC TM ONE'!B:CN,42,0),"")</f>
        <v/>
      </c>
      <c r="AK1337" s="612"/>
      <c r="AL1337" s="693"/>
      <c r="AM1337" s="603"/>
      <c r="AN1337" s="603"/>
      <c r="AO1337" s="737"/>
      <c r="AP1337" s="603"/>
      <c r="AQ1337" s="603"/>
      <c r="AR1337" s="769"/>
      <c r="AS1337" s="603"/>
      <c r="AT1337" s="610"/>
      <c r="AU1337" s="603"/>
      <c r="AV1337" s="603"/>
      <c r="AW1337" s="603"/>
      <c r="AX1337" s="603"/>
      <c r="AY1337" s="603"/>
      <c r="AZ1337" s="603"/>
      <c r="BA1337" s="603"/>
      <c r="BB1337" s="603"/>
      <c r="BC1337" s="603"/>
      <c r="BD1337" s="603"/>
      <c r="BE1337" s="603"/>
      <c r="BF1337" s="603"/>
      <c r="BG1337" s="603"/>
      <c r="BH1337" s="603"/>
    </row>
    <row r="1338" spans="1:60" ht="12" customHeight="1">
      <c r="A1338" s="589">
        <v>1336</v>
      </c>
      <c r="B1338" s="589" t="s">
        <v>67</v>
      </c>
      <c r="C1338" s="590" t="s">
        <v>260</v>
      </c>
      <c r="D1338" s="591">
        <v>45205</v>
      </c>
      <c r="E1338" s="589"/>
      <c r="F1338" s="592" t="s">
        <v>4535</v>
      </c>
      <c r="G1338" s="603" t="s">
        <v>4534</v>
      </c>
      <c r="H1338" s="592" t="s">
        <v>4532</v>
      </c>
      <c r="I1338" s="592" t="s">
        <v>11368</v>
      </c>
      <c r="J1338" s="589" t="s">
        <v>4537</v>
      </c>
      <c r="K1338" s="593"/>
      <c r="L1338" s="595" t="s">
        <v>49</v>
      </c>
      <c r="M1338" s="985"/>
      <c r="N1338" s="972"/>
      <c r="O1338" s="592"/>
      <c r="P1338" s="594"/>
      <c r="Q1338" s="594"/>
      <c r="R1338" s="592">
        <f t="shared" si="20"/>
        <v>0</v>
      </c>
      <c r="S1338" s="592"/>
      <c r="T1338" s="596" t="str">
        <f>VLOOKUP(cppm_pr[[#This Row],[Status]],'All Link_LOV'!$I$32:$K$72,2,0)</f>
        <v>PR Creation</v>
      </c>
      <c r="U1338" s="596" t="s">
        <v>10920</v>
      </c>
      <c r="V1338" s="773">
        <v>90</v>
      </c>
      <c r="W1338" s="596" t="s">
        <v>8026</v>
      </c>
      <c r="X1338" s="603" t="s">
        <v>9075</v>
      </c>
      <c r="Y1338" s="603"/>
      <c r="Z1338" s="597">
        <v>45194</v>
      </c>
      <c r="AA1338" s="592"/>
      <c r="AB1338" s="595"/>
      <c r="AC1338" s="677"/>
      <c r="AD1338" s="592"/>
      <c r="AE1338" s="592"/>
      <c r="AF1338" s="592" t="s">
        <v>398</v>
      </c>
      <c r="AG1338" s="592" t="s">
        <v>488</v>
      </c>
      <c r="AH1338" s="612"/>
      <c r="AI1338" s="600" t="str">
        <f>IFERROR(VLOOKUP(cppm_pr[[#This Row],[Order Number]],SPHERE!C:CC,39,0),"")</f>
        <v/>
      </c>
      <c r="AJ1338" s="600" t="str">
        <f>IFERROR(VLOOKUP(cppm_pr[[#This Row],[Order Number]],'DC TM ONE'!B:CN,42,0),"")</f>
        <v/>
      </c>
      <c r="AK1338" s="612"/>
      <c r="AL1338" s="693"/>
      <c r="AM1338" s="592"/>
      <c r="AN1338" s="592"/>
      <c r="AO1338" s="737"/>
      <c r="AP1338" s="592"/>
      <c r="AQ1338" s="592"/>
      <c r="AR1338" s="612"/>
      <c r="AS1338" s="592"/>
      <c r="AT1338" s="598"/>
      <c r="AU1338" s="592"/>
      <c r="AV1338" s="592"/>
      <c r="AW1338" s="592"/>
      <c r="AX1338" s="592"/>
      <c r="AY1338" s="592"/>
      <c r="AZ1338" s="592"/>
      <c r="BA1338" s="592"/>
      <c r="BB1338" s="592"/>
      <c r="BC1338" s="592"/>
      <c r="BD1338" s="592"/>
      <c r="BE1338" s="592"/>
      <c r="BF1338" s="592"/>
      <c r="BG1338" s="592" t="s">
        <v>11369</v>
      </c>
      <c r="BH1338" s="592"/>
    </row>
    <row r="1339" spans="1:60" ht="12" customHeight="1">
      <c r="A1339" s="600">
        <v>1337</v>
      </c>
      <c r="B1339" s="600" t="s">
        <v>67</v>
      </c>
      <c r="C1339" s="601" t="s">
        <v>260</v>
      </c>
      <c r="D1339" s="602">
        <v>45205</v>
      </c>
      <c r="E1339" s="600"/>
      <c r="F1339" s="603" t="s">
        <v>4535</v>
      </c>
      <c r="G1339" s="603" t="s">
        <v>4534</v>
      </c>
      <c r="H1339" s="603" t="s">
        <v>4652</v>
      </c>
      <c r="I1339" s="603" t="s">
        <v>11370</v>
      </c>
      <c r="J1339" s="600" t="s">
        <v>4537</v>
      </c>
      <c r="K1339" s="611"/>
      <c r="L1339" s="606" t="s">
        <v>49</v>
      </c>
      <c r="M1339" s="986"/>
      <c r="N1339" s="972"/>
      <c r="O1339" s="603"/>
      <c r="P1339" s="605"/>
      <c r="Q1339" s="605"/>
      <c r="R1339" s="603">
        <f t="shared" si="20"/>
        <v>0</v>
      </c>
      <c r="S1339" s="603"/>
      <c r="T1339" s="607" t="str">
        <f>VLOOKUP(cppm_pr[[#This Row],[Status]],'All Link_LOV'!$I$32:$K$72,2,0)</f>
        <v>PR Creation</v>
      </c>
      <c r="U1339" s="607" t="s">
        <v>10920</v>
      </c>
      <c r="V1339" s="772">
        <v>91</v>
      </c>
      <c r="W1339" s="607" t="s">
        <v>8026</v>
      </c>
      <c r="X1339" s="603" t="s">
        <v>9075</v>
      </c>
      <c r="Y1339" s="603"/>
      <c r="Z1339" s="608">
        <v>45194</v>
      </c>
      <c r="AA1339" s="603"/>
      <c r="AB1339" s="606"/>
      <c r="AC1339" s="677"/>
      <c r="AD1339" s="603"/>
      <c r="AE1339" s="603"/>
      <c r="AF1339" s="603" t="s">
        <v>398</v>
      </c>
      <c r="AG1339" s="603" t="s">
        <v>488</v>
      </c>
      <c r="AH1339" s="612"/>
      <c r="AI1339" s="600" t="str">
        <f>IFERROR(VLOOKUP(cppm_pr[[#This Row],[Order Number]],SPHERE!C:CC,39,0),"")</f>
        <v/>
      </c>
      <c r="AJ1339" s="600" t="str">
        <f>IFERROR(VLOOKUP(cppm_pr[[#This Row],[Order Number]],'DC TM ONE'!B:CN,42,0),"")</f>
        <v/>
      </c>
      <c r="AK1339" s="612"/>
      <c r="AL1339" s="693"/>
      <c r="AM1339" s="603"/>
      <c r="AN1339" s="603"/>
      <c r="AO1339" s="737"/>
      <c r="AP1339" s="603"/>
      <c r="AQ1339" s="603"/>
      <c r="AR1339" s="769"/>
      <c r="AS1339" s="603"/>
      <c r="AT1339" s="610"/>
      <c r="AU1339" s="603"/>
      <c r="AV1339" s="603"/>
      <c r="AW1339" s="603"/>
      <c r="AX1339" s="603"/>
      <c r="AY1339" s="603"/>
      <c r="AZ1339" s="603"/>
      <c r="BA1339" s="603"/>
      <c r="BB1339" s="603"/>
      <c r="BC1339" s="603"/>
      <c r="BD1339" s="603"/>
      <c r="BE1339" s="603"/>
      <c r="BF1339" s="603"/>
      <c r="BG1339" s="603" t="s">
        <v>11369</v>
      </c>
      <c r="BH1339" s="603"/>
    </row>
    <row r="1340" spans="1:60" ht="12" customHeight="1">
      <c r="A1340" s="589">
        <v>1338</v>
      </c>
      <c r="B1340" s="589" t="s">
        <v>67</v>
      </c>
      <c r="C1340" s="590" t="s">
        <v>211</v>
      </c>
      <c r="D1340" s="591">
        <v>45205</v>
      </c>
      <c r="E1340" s="589" t="s">
        <v>11371</v>
      </c>
      <c r="F1340" s="592" t="s">
        <v>4535</v>
      </c>
      <c r="G1340" s="603" t="s">
        <v>4534</v>
      </c>
      <c r="H1340" s="592" t="s">
        <v>11372</v>
      </c>
      <c r="I1340" s="592" t="s">
        <v>11373</v>
      </c>
      <c r="J1340" s="589" t="s">
        <v>4537</v>
      </c>
      <c r="K1340" s="593"/>
      <c r="L1340" s="595" t="s">
        <v>49</v>
      </c>
      <c r="M1340" s="985"/>
      <c r="N1340" s="972"/>
      <c r="O1340" s="592"/>
      <c r="P1340" s="594"/>
      <c r="Q1340" s="594"/>
      <c r="R1340" s="592">
        <f t="shared" si="20"/>
        <v>0</v>
      </c>
      <c r="S1340" s="592"/>
      <c r="T1340" s="596" t="str">
        <f>VLOOKUP(cppm_pr[[#This Row],[Status]],'All Link_LOV'!$I$32:$K$72,2,0)</f>
        <v>Queried - Require More Information From NeC/AND</v>
      </c>
      <c r="U1340" s="596" t="s">
        <v>10920</v>
      </c>
      <c r="V1340" s="773">
        <v>92</v>
      </c>
      <c r="W1340" s="596" t="s">
        <v>8026</v>
      </c>
      <c r="X1340" s="603" t="s">
        <v>9075</v>
      </c>
      <c r="Y1340" s="603"/>
      <c r="Z1340" s="597">
        <v>45194</v>
      </c>
      <c r="AA1340" s="592"/>
      <c r="AB1340" s="595"/>
      <c r="AC1340" s="677"/>
      <c r="AD1340" s="592"/>
      <c r="AE1340" s="592"/>
      <c r="AF1340" s="592" t="s">
        <v>398</v>
      </c>
      <c r="AG1340" s="592" t="s">
        <v>488</v>
      </c>
      <c r="AH1340" s="612"/>
      <c r="AI1340" s="600" t="str">
        <f>IFERROR(VLOOKUP(cppm_pr[[#This Row],[Order Number]],SPHERE!C:CC,39,0),"")</f>
        <v/>
      </c>
      <c r="AJ1340" s="600" t="str">
        <f>IFERROR(VLOOKUP(cppm_pr[[#This Row],[Order Number]],'DC TM ONE'!B:CN,42,0),"")</f>
        <v/>
      </c>
      <c r="AK1340" s="612"/>
      <c r="AL1340" s="693"/>
      <c r="AM1340" s="592"/>
      <c r="AN1340" s="592"/>
      <c r="AO1340" s="737"/>
      <c r="AP1340" s="592"/>
      <c r="AQ1340" s="592"/>
      <c r="AR1340" s="612"/>
      <c r="AS1340" s="592"/>
      <c r="AT1340" s="598"/>
      <c r="AU1340" s="592"/>
      <c r="AV1340" s="592"/>
      <c r="AW1340" s="592"/>
      <c r="AX1340" s="592"/>
      <c r="AY1340" s="592"/>
      <c r="AZ1340" s="592"/>
      <c r="BA1340" s="592"/>
      <c r="BB1340" s="592"/>
      <c r="BC1340" s="592"/>
      <c r="BD1340" s="592"/>
      <c r="BE1340" s="592"/>
      <c r="BF1340" s="592"/>
      <c r="BG1340" s="592" t="s">
        <v>11369</v>
      </c>
      <c r="BH1340" s="592"/>
    </row>
    <row r="1341" spans="1:60" ht="12" customHeight="1">
      <c r="A1341" s="600">
        <v>1339</v>
      </c>
      <c r="B1341" s="600" t="s">
        <v>67</v>
      </c>
      <c r="C1341" s="601" t="s">
        <v>208</v>
      </c>
      <c r="D1341" s="602"/>
      <c r="E1341" s="600"/>
      <c r="F1341" s="1281" t="s">
        <v>4986</v>
      </c>
      <c r="G1341" s="659" t="s">
        <v>4985</v>
      </c>
      <c r="H1341" s="1281" t="s">
        <v>11374</v>
      </c>
      <c r="I1341" s="603" t="s">
        <v>11375</v>
      </c>
      <c r="J1341" s="600" t="s">
        <v>4989</v>
      </c>
      <c r="K1341" s="611"/>
      <c r="L1341" s="606" t="s">
        <v>49</v>
      </c>
      <c r="M1341" s="986"/>
      <c r="N1341" s="972"/>
      <c r="O1341" s="659"/>
      <c r="P1341" s="605"/>
      <c r="Q1341" s="605"/>
      <c r="R1341" s="603">
        <f t="shared" si="20"/>
        <v>0</v>
      </c>
      <c r="S1341" s="603"/>
      <c r="T1341" s="607" t="str">
        <f>VLOOKUP(cppm_pr[[#This Row],[Status]],'All Link_LOV'!$I$32:$K$72,2,0)</f>
        <v>Pending TP Submission</v>
      </c>
      <c r="U1341" s="607" t="s">
        <v>10920</v>
      </c>
      <c r="V1341" s="772">
        <v>93</v>
      </c>
      <c r="W1341" s="607" t="s">
        <v>8026</v>
      </c>
      <c r="X1341" s="603" t="s">
        <v>9075</v>
      </c>
      <c r="Y1341" s="603"/>
      <c r="Z1341" s="608">
        <v>45194</v>
      </c>
      <c r="AA1341" s="603"/>
      <c r="AB1341" s="606"/>
      <c r="AC1341" s="677"/>
      <c r="AD1341" s="603"/>
      <c r="AE1341" s="603"/>
      <c r="AF1341" s="603" t="s">
        <v>398</v>
      </c>
      <c r="AG1341" s="603" t="s">
        <v>488</v>
      </c>
      <c r="AH1341" s="612"/>
      <c r="AI1341" s="600" t="str">
        <f>IFERROR(VLOOKUP(cppm_pr[[#This Row],[Order Number]],SPHERE!C:CC,39,0),"")</f>
        <v/>
      </c>
      <c r="AJ1341" s="600" t="str">
        <f>IFERROR(VLOOKUP(cppm_pr[[#This Row],[Order Number]],'DC TM ONE'!B:CN,42,0),"")</f>
        <v/>
      </c>
      <c r="AK1341" s="612"/>
      <c r="AL1341" s="693"/>
      <c r="AM1341" s="603"/>
      <c r="AN1341" s="603"/>
      <c r="AO1341" s="737"/>
      <c r="AP1341" s="603"/>
      <c r="AQ1341" s="603"/>
      <c r="AR1341" s="769"/>
      <c r="AS1341" s="603"/>
      <c r="AT1341" s="610"/>
      <c r="AU1341" s="603"/>
      <c r="AV1341" s="603"/>
      <c r="AW1341" s="603"/>
      <c r="AX1341" s="603"/>
      <c r="AY1341" s="603"/>
      <c r="AZ1341" s="603"/>
      <c r="BA1341" s="603"/>
      <c r="BB1341" s="603"/>
      <c r="BC1341" s="603"/>
      <c r="BD1341" s="603"/>
      <c r="BE1341" s="603"/>
      <c r="BF1341" s="603"/>
      <c r="BG1341" s="603" t="s">
        <v>11376</v>
      </c>
      <c r="BH1341" s="603"/>
    </row>
    <row r="1342" spans="1:60" ht="12" customHeight="1">
      <c r="A1342" s="589">
        <v>1340</v>
      </c>
      <c r="B1342" s="589" t="s">
        <v>67</v>
      </c>
      <c r="C1342" s="601" t="s">
        <v>208</v>
      </c>
      <c r="D1342" s="591"/>
      <c r="E1342" s="589"/>
      <c r="F1342" s="1282" t="s">
        <v>4986</v>
      </c>
      <c r="G1342" s="657" t="s">
        <v>4985</v>
      </c>
      <c r="H1342" s="1282" t="s">
        <v>4983</v>
      </c>
      <c r="I1342" s="592" t="s">
        <v>11377</v>
      </c>
      <c r="J1342" s="589" t="s">
        <v>4989</v>
      </c>
      <c r="K1342" s="593"/>
      <c r="L1342" s="595" t="s">
        <v>49</v>
      </c>
      <c r="M1342" s="985"/>
      <c r="N1342" s="972"/>
      <c r="O1342" s="657"/>
      <c r="P1342" s="594"/>
      <c r="Q1342" s="594"/>
      <c r="R1342" s="592">
        <f t="shared" si="20"/>
        <v>0</v>
      </c>
      <c r="S1342" s="592"/>
      <c r="T1342" s="596" t="str">
        <f>VLOOKUP(cppm_pr[[#This Row],[Status]],'All Link_LOV'!$I$32:$K$72,2,0)</f>
        <v>Pending TP Submission</v>
      </c>
      <c r="U1342" s="596" t="s">
        <v>10920</v>
      </c>
      <c r="V1342" s="773">
        <v>94</v>
      </c>
      <c r="W1342" s="596" t="s">
        <v>8026</v>
      </c>
      <c r="X1342" s="603" t="s">
        <v>9075</v>
      </c>
      <c r="Y1342" s="603"/>
      <c r="Z1342" s="597">
        <v>45194</v>
      </c>
      <c r="AA1342" s="592"/>
      <c r="AB1342" s="595"/>
      <c r="AC1342" s="677"/>
      <c r="AD1342" s="592"/>
      <c r="AE1342" s="592"/>
      <c r="AF1342" s="592" t="s">
        <v>398</v>
      </c>
      <c r="AG1342" s="592" t="s">
        <v>488</v>
      </c>
      <c r="AH1342" s="612"/>
      <c r="AI1342" s="600" t="str">
        <f>IFERROR(VLOOKUP(cppm_pr[[#This Row],[Order Number]],SPHERE!C:CC,39,0),"")</f>
        <v/>
      </c>
      <c r="AJ1342" s="600" t="str">
        <f>IFERROR(VLOOKUP(cppm_pr[[#This Row],[Order Number]],'DC TM ONE'!B:CN,42,0),"")</f>
        <v/>
      </c>
      <c r="AK1342" s="612"/>
      <c r="AL1342" s="693"/>
      <c r="AM1342" s="592"/>
      <c r="AN1342" s="592"/>
      <c r="AO1342" s="737"/>
      <c r="AP1342" s="592"/>
      <c r="AQ1342" s="592"/>
      <c r="AR1342" s="612"/>
      <c r="AS1342" s="592"/>
      <c r="AT1342" s="598"/>
      <c r="AU1342" s="592"/>
      <c r="AV1342" s="592"/>
      <c r="AW1342" s="592"/>
      <c r="AX1342" s="592"/>
      <c r="AY1342" s="592"/>
      <c r="AZ1342" s="592"/>
      <c r="BA1342" s="592"/>
      <c r="BB1342" s="592"/>
      <c r="BC1342" s="592"/>
      <c r="BD1342" s="592"/>
      <c r="BE1342" s="592"/>
      <c r="BF1342" s="592"/>
      <c r="BG1342" s="592" t="s">
        <v>11376</v>
      </c>
      <c r="BH1342" s="592"/>
    </row>
    <row r="1343" spans="1:60" ht="12" customHeight="1">
      <c r="A1343" s="600">
        <v>1341</v>
      </c>
      <c r="B1343" s="600" t="s">
        <v>67</v>
      </c>
      <c r="C1343" s="601" t="s">
        <v>208</v>
      </c>
      <c r="D1343" s="602"/>
      <c r="E1343" s="600"/>
      <c r="F1343" s="1281" t="s">
        <v>4986</v>
      </c>
      <c r="G1343" s="659" t="s">
        <v>4985</v>
      </c>
      <c r="H1343" s="1281" t="s">
        <v>4990</v>
      </c>
      <c r="I1343" s="603" t="s">
        <v>11378</v>
      </c>
      <c r="J1343" s="600" t="s">
        <v>4989</v>
      </c>
      <c r="K1343" s="611"/>
      <c r="L1343" s="606" t="s">
        <v>49</v>
      </c>
      <c r="M1343" s="986"/>
      <c r="N1343"/>
      <c r="O1343" s="659"/>
      <c r="P1343" s="605"/>
      <c r="Q1343" s="605"/>
      <c r="R1343" s="603">
        <f t="shared" si="20"/>
        <v>0</v>
      </c>
      <c r="S1343" s="603"/>
      <c r="T1343" s="607" t="str">
        <f>VLOOKUP(cppm_pr[[#This Row],[Status]],'All Link_LOV'!$I$32:$K$72,2,0)</f>
        <v>Pending TP Submission</v>
      </c>
      <c r="U1343" s="607" t="s">
        <v>10920</v>
      </c>
      <c r="V1343" s="772">
        <v>95</v>
      </c>
      <c r="W1343" s="607" t="s">
        <v>8026</v>
      </c>
      <c r="X1343" s="603" t="s">
        <v>9075</v>
      </c>
      <c r="Y1343" s="603"/>
      <c r="Z1343" s="608">
        <v>45194</v>
      </c>
      <c r="AA1343" s="603"/>
      <c r="AB1343" s="606"/>
      <c r="AC1343" s="677"/>
      <c r="AD1343" s="603"/>
      <c r="AE1343" s="603"/>
      <c r="AF1343" s="603" t="s">
        <v>398</v>
      </c>
      <c r="AG1343" s="603" t="s">
        <v>488</v>
      </c>
      <c r="AH1343" s="612"/>
      <c r="AI1343" s="600" t="str">
        <f>IFERROR(VLOOKUP(cppm_pr[[#This Row],[Order Number]],SPHERE!C:CC,39,0),"")</f>
        <v/>
      </c>
      <c r="AJ1343" s="600" t="str">
        <f>IFERROR(VLOOKUP(cppm_pr[[#This Row],[Order Number]],'DC TM ONE'!B:CN,42,0),"")</f>
        <v/>
      </c>
      <c r="AK1343" s="612"/>
      <c r="AL1343" s="693"/>
      <c r="AM1343" s="603"/>
      <c r="AN1343" s="603"/>
      <c r="AO1343" s="737"/>
      <c r="AP1343" s="603"/>
      <c r="AQ1343" s="603"/>
      <c r="AR1343" s="769"/>
      <c r="AS1343" s="603"/>
      <c r="AT1343" s="610"/>
      <c r="AU1343" s="603"/>
      <c r="AV1343" s="603"/>
      <c r="AW1343" s="603"/>
      <c r="AX1343" s="603"/>
      <c r="AY1343" s="603"/>
      <c r="AZ1343" s="603"/>
      <c r="BA1343" s="603"/>
      <c r="BB1343" s="603"/>
      <c r="BC1343" s="603"/>
      <c r="BD1343" s="603"/>
      <c r="BE1343" s="603"/>
      <c r="BF1343" s="603"/>
      <c r="BG1343" s="603" t="s">
        <v>11376</v>
      </c>
      <c r="BH1343" s="603"/>
    </row>
    <row r="1344" spans="1:60" ht="12" customHeight="1">
      <c r="A1344" s="589">
        <v>1342</v>
      </c>
      <c r="B1344" s="589" t="s">
        <v>67</v>
      </c>
      <c r="C1344" s="590" t="s">
        <v>260</v>
      </c>
      <c r="D1344" s="591"/>
      <c r="E1344" s="589" t="s">
        <v>11379</v>
      </c>
      <c r="F1344" s="592"/>
      <c r="G1344" s="592"/>
      <c r="H1344" s="592" t="s">
        <v>4658</v>
      </c>
      <c r="I1344" s="592" t="s">
        <v>11380</v>
      </c>
      <c r="J1344" s="589" t="s">
        <v>4666</v>
      </c>
      <c r="K1344" s="593"/>
      <c r="L1344" s="595" t="s">
        <v>49</v>
      </c>
      <c r="M1344" s="985"/>
      <c r="N1344" s="972"/>
      <c r="O1344" s="592"/>
      <c r="P1344" s="594"/>
      <c r="Q1344" s="594"/>
      <c r="R1344" s="592">
        <f t="shared" si="20"/>
        <v>0</v>
      </c>
      <c r="S1344" s="592"/>
      <c r="T1344" s="596" t="str">
        <f>VLOOKUP(cppm_pr[[#This Row],[Status]],'All Link_LOV'!$I$32:$K$72,2,0)</f>
        <v>PR Creation</v>
      </c>
      <c r="U1344" s="596" t="s">
        <v>10920</v>
      </c>
      <c r="V1344" s="773">
        <v>96</v>
      </c>
      <c r="W1344" s="596" t="s">
        <v>8026</v>
      </c>
      <c r="X1344" s="603" t="s">
        <v>9075</v>
      </c>
      <c r="Y1344" s="603"/>
      <c r="Z1344" s="597">
        <v>45194</v>
      </c>
      <c r="AA1344" s="592"/>
      <c r="AB1344" s="595"/>
      <c r="AC1344" s="677"/>
      <c r="AD1344" s="592"/>
      <c r="AE1344" s="592"/>
      <c r="AF1344" s="592" t="s">
        <v>398</v>
      </c>
      <c r="AG1344" s="592" t="s">
        <v>488</v>
      </c>
      <c r="AH1344" s="612"/>
      <c r="AI1344" s="600" t="str">
        <f>IFERROR(VLOOKUP(cppm_pr[[#This Row],[Order Number]],SPHERE!C:CC,39,0),"")</f>
        <v/>
      </c>
      <c r="AJ1344" s="600" t="str">
        <f>IFERROR(VLOOKUP(cppm_pr[[#This Row],[Order Number]],'DC TM ONE'!B:CN,42,0),"")</f>
        <v/>
      </c>
      <c r="AK1344" s="612"/>
      <c r="AL1344" s="693"/>
      <c r="AM1344" s="592"/>
      <c r="AN1344" s="592"/>
      <c r="AO1344" s="737"/>
      <c r="AP1344" s="592"/>
      <c r="AQ1344" s="592"/>
      <c r="AR1344" s="612"/>
      <c r="AS1344" s="592"/>
      <c r="AT1344" s="598"/>
      <c r="AU1344" s="592"/>
      <c r="AV1344" s="592"/>
      <c r="AW1344" s="592"/>
      <c r="AX1344" s="592"/>
      <c r="AY1344" s="592"/>
      <c r="AZ1344" s="592"/>
      <c r="BA1344" s="592"/>
      <c r="BB1344" s="592"/>
      <c r="BC1344" s="592"/>
      <c r="BD1344" s="592"/>
      <c r="BE1344" s="592"/>
      <c r="BF1344" s="592"/>
      <c r="BG1344" s="592" t="s">
        <v>11381</v>
      </c>
      <c r="BH1344" s="592"/>
    </row>
    <row r="1345" spans="1:60" ht="12" customHeight="1">
      <c r="A1345" s="600">
        <v>1343</v>
      </c>
      <c r="B1345" s="600" t="s">
        <v>67</v>
      </c>
      <c r="C1345" s="601" t="s">
        <v>260</v>
      </c>
      <c r="D1345" s="602"/>
      <c r="E1345" s="600" t="s">
        <v>11379</v>
      </c>
      <c r="F1345" s="603"/>
      <c r="G1345" s="603"/>
      <c r="H1345" s="603" t="s">
        <v>4667</v>
      </c>
      <c r="I1345" s="603" t="s">
        <v>11382</v>
      </c>
      <c r="J1345" s="600" t="s">
        <v>4666</v>
      </c>
      <c r="K1345" s="611"/>
      <c r="L1345" s="606" t="s">
        <v>49</v>
      </c>
      <c r="M1345" s="986"/>
      <c r="N1345" s="972"/>
      <c r="O1345" s="603"/>
      <c r="P1345" s="605"/>
      <c r="Q1345" s="605"/>
      <c r="R1345" s="603">
        <f t="shared" si="20"/>
        <v>0</v>
      </c>
      <c r="S1345" s="603"/>
      <c r="T1345" s="607" t="str">
        <f>VLOOKUP(cppm_pr[[#This Row],[Status]],'All Link_LOV'!$I$32:$K$72,2,0)</f>
        <v>PR Creation</v>
      </c>
      <c r="U1345" s="607" t="s">
        <v>10920</v>
      </c>
      <c r="V1345" s="772">
        <v>97</v>
      </c>
      <c r="W1345" s="607" t="s">
        <v>8026</v>
      </c>
      <c r="X1345" s="603" t="s">
        <v>9075</v>
      </c>
      <c r="Y1345" s="603"/>
      <c r="Z1345" s="608">
        <v>45194</v>
      </c>
      <c r="AA1345" s="603"/>
      <c r="AB1345" s="606"/>
      <c r="AC1345" s="677"/>
      <c r="AD1345" s="603"/>
      <c r="AE1345" s="603"/>
      <c r="AF1345" s="603" t="s">
        <v>398</v>
      </c>
      <c r="AG1345" s="603" t="s">
        <v>488</v>
      </c>
      <c r="AH1345" s="612"/>
      <c r="AI1345" s="600" t="str">
        <f>IFERROR(VLOOKUP(cppm_pr[[#This Row],[Order Number]],SPHERE!C:CC,39,0),"")</f>
        <v/>
      </c>
      <c r="AJ1345" s="600" t="str">
        <f>IFERROR(VLOOKUP(cppm_pr[[#This Row],[Order Number]],'DC TM ONE'!B:CN,42,0),"")</f>
        <v/>
      </c>
      <c r="AK1345" s="612"/>
      <c r="AL1345" s="693"/>
      <c r="AM1345" s="603"/>
      <c r="AN1345" s="603"/>
      <c r="AO1345" s="737"/>
      <c r="AP1345" s="603"/>
      <c r="AQ1345" s="603"/>
      <c r="AR1345" s="769"/>
      <c r="AS1345" s="603"/>
      <c r="AT1345" s="610"/>
      <c r="AU1345" s="603"/>
      <c r="AV1345" s="603"/>
      <c r="AW1345" s="603"/>
      <c r="AX1345" s="603"/>
      <c r="AY1345" s="603"/>
      <c r="AZ1345" s="603"/>
      <c r="BA1345" s="603"/>
      <c r="BB1345" s="603"/>
      <c r="BC1345" s="603"/>
      <c r="BD1345" s="603"/>
      <c r="BE1345" s="603"/>
      <c r="BF1345" s="603"/>
      <c r="BG1345" s="603" t="s">
        <v>11381</v>
      </c>
      <c r="BH1345" s="603"/>
    </row>
    <row r="1346" spans="1:60" ht="12" customHeight="1">
      <c r="A1346" s="589">
        <v>1344</v>
      </c>
      <c r="B1346" s="589" t="s">
        <v>67</v>
      </c>
      <c r="C1346" s="590" t="s">
        <v>237</v>
      </c>
      <c r="D1346" s="591"/>
      <c r="E1346" s="589" t="s">
        <v>11383</v>
      </c>
      <c r="F1346" s="592"/>
      <c r="G1346" s="592"/>
      <c r="H1346" s="592" t="s">
        <v>5515</v>
      </c>
      <c r="I1346" s="592"/>
      <c r="J1346" s="589" t="s">
        <v>5520</v>
      </c>
      <c r="K1346" s="593"/>
      <c r="L1346" s="595" t="s">
        <v>49</v>
      </c>
      <c r="M1346" s="985"/>
      <c r="N1346" s="972"/>
      <c r="O1346" s="592"/>
      <c r="P1346" s="594"/>
      <c r="Q1346" s="594"/>
      <c r="R1346" s="592">
        <f t="shared" si="20"/>
        <v>0</v>
      </c>
      <c r="S1346" s="592"/>
      <c r="T1346" s="596" t="str">
        <f>VLOOKUP(cppm_pr[[#This Row],[Status]],'All Link_LOV'!$I$32:$K$72,2,0)</f>
        <v>PAC Approval</v>
      </c>
      <c r="U1346" s="596" t="s">
        <v>10928</v>
      </c>
      <c r="V1346" s="773">
        <v>98</v>
      </c>
      <c r="W1346" s="596"/>
      <c r="X1346" s="592"/>
      <c r="Y1346" s="592"/>
      <c r="Z1346" s="597">
        <v>45194</v>
      </c>
      <c r="AA1346" s="592"/>
      <c r="AB1346" s="595"/>
      <c r="AC1346" s="677"/>
      <c r="AD1346" s="592"/>
      <c r="AE1346" s="592"/>
      <c r="AF1346" s="592" t="s">
        <v>398</v>
      </c>
      <c r="AG1346" s="592" t="s">
        <v>488</v>
      </c>
      <c r="AH1346" s="612"/>
      <c r="AI1346" s="600" t="str">
        <f>IFERROR(VLOOKUP(cppm_pr[[#This Row],[Order Number]],SPHERE!C:CC,39,0),"")</f>
        <v/>
      </c>
      <c r="AJ1346" s="600" t="str">
        <f>IFERROR(VLOOKUP(cppm_pr[[#This Row],[Order Number]],'DC TM ONE'!B:CN,42,0),"")</f>
        <v/>
      </c>
      <c r="AK1346" s="612"/>
      <c r="AL1346" s="693"/>
      <c r="AM1346" s="592"/>
      <c r="AN1346" s="592"/>
      <c r="AO1346" s="737"/>
      <c r="AP1346" s="592"/>
      <c r="AQ1346" s="592"/>
      <c r="AR1346" s="612"/>
      <c r="AS1346" s="592"/>
      <c r="AT1346" s="598"/>
      <c r="AU1346" s="592"/>
      <c r="AV1346" s="592"/>
      <c r="AW1346" s="592"/>
      <c r="AX1346" s="592"/>
      <c r="AY1346" s="592"/>
      <c r="AZ1346" s="592"/>
      <c r="BA1346" s="592"/>
      <c r="BB1346" s="592"/>
      <c r="BC1346" s="592"/>
      <c r="BD1346" s="592"/>
      <c r="BE1346" s="592"/>
      <c r="BF1346" s="592"/>
      <c r="BG1346" s="592"/>
      <c r="BH1346" s="592"/>
    </row>
    <row r="1347" spans="1:60" ht="12" customHeight="1">
      <c r="A1347" s="600">
        <v>1345</v>
      </c>
      <c r="B1347" s="600" t="s">
        <v>67</v>
      </c>
      <c r="C1347" s="601" t="s">
        <v>221</v>
      </c>
      <c r="D1347" s="602"/>
      <c r="E1347" s="600" t="s">
        <v>11384</v>
      </c>
      <c r="F1347" s="603" t="s">
        <v>5518</v>
      </c>
      <c r="G1347" s="603" t="s">
        <v>5517</v>
      </c>
      <c r="H1347" s="603" t="s">
        <v>11385</v>
      </c>
      <c r="I1347" s="603"/>
      <c r="J1347" s="600" t="s">
        <v>5520</v>
      </c>
      <c r="K1347" s="611"/>
      <c r="L1347" s="606" t="s">
        <v>49</v>
      </c>
      <c r="M1347" s="986"/>
      <c r="N1347" s="972"/>
      <c r="O1347" s="603"/>
      <c r="P1347" s="605"/>
      <c r="Q1347" s="605"/>
      <c r="R1347" s="603">
        <f t="shared" si="20"/>
        <v>0</v>
      </c>
      <c r="S1347" s="603"/>
      <c r="T1347" s="607" t="str">
        <f>VLOOKUP(cppm_pr[[#This Row],[Status]],'All Link_LOV'!$I$32:$K$72,2,0)</f>
        <v>Planning Stage</v>
      </c>
      <c r="U1347" s="607" t="s">
        <v>10928</v>
      </c>
      <c r="V1347" s="772">
        <v>99</v>
      </c>
      <c r="W1347" s="607"/>
      <c r="X1347" s="603"/>
      <c r="Y1347" s="603"/>
      <c r="Z1347" s="608">
        <v>45194</v>
      </c>
      <c r="AA1347" s="603"/>
      <c r="AB1347" s="606"/>
      <c r="AC1347" s="677"/>
      <c r="AD1347" s="603"/>
      <c r="AE1347" s="603"/>
      <c r="AF1347" s="603" t="s">
        <v>398</v>
      </c>
      <c r="AG1347" s="603" t="s">
        <v>488</v>
      </c>
      <c r="AH1347" s="612"/>
      <c r="AI1347" s="600" t="str">
        <f>IFERROR(VLOOKUP(cppm_pr[[#This Row],[Order Number]],SPHERE!C:CC,39,0),"")</f>
        <v/>
      </c>
      <c r="AJ1347" s="600" t="str">
        <f>IFERROR(VLOOKUP(cppm_pr[[#This Row],[Order Number]],'DC TM ONE'!B:CN,42,0),"")</f>
        <v/>
      </c>
      <c r="AK1347" s="612"/>
      <c r="AL1347" s="693"/>
      <c r="AM1347" s="603"/>
      <c r="AN1347" s="603"/>
      <c r="AO1347" s="737"/>
      <c r="AP1347" s="603"/>
      <c r="AQ1347" s="603"/>
      <c r="AR1347" s="769"/>
      <c r="AS1347" s="603"/>
      <c r="AT1347" s="610"/>
      <c r="AU1347" s="603"/>
      <c r="AV1347" s="603"/>
      <c r="AW1347" s="603"/>
      <c r="AX1347" s="603"/>
      <c r="AY1347" s="603"/>
      <c r="AZ1347" s="603"/>
      <c r="BA1347" s="603"/>
      <c r="BB1347" s="603"/>
      <c r="BC1347" s="603"/>
      <c r="BD1347" s="603"/>
      <c r="BE1347" s="603"/>
      <c r="BF1347" s="603"/>
      <c r="BG1347" s="603"/>
      <c r="BH1347" s="603"/>
    </row>
    <row r="1348" spans="1:60" ht="12" customHeight="1">
      <c r="A1348" s="589">
        <v>1346</v>
      </c>
      <c r="B1348" s="589" t="s">
        <v>67</v>
      </c>
      <c r="C1348" s="590" t="s">
        <v>221</v>
      </c>
      <c r="D1348" s="591"/>
      <c r="E1348" s="589" t="s">
        <v>11384</v>
      </c>
      <c r="F1348" s="592" t="s">
        <v>5518</v>
      </c>
      <c r="G1348" s="592" t="s">
        <v>5517</v>
      </c>
      <c r="H1348" s="592" t="s">
        <v>11386</v>
      </c>
      <c r="I1348" s="592"/>
      <c r="J1348" s="589" t="s">
        <v>5520</v>
      </c>
      <c r="K1348" s="593"/>
      <c r="L1348" s="595" t="s">
        <v>49</v>
      </c>
      <c r="M1348" s="985"/>
      <c r="N1348" s="972"/>
      <c r="O1348" s="592"/>
      <c r="P1348" s="594"/>
      <c r="Q1348" s="594"/>
      <c r="R1348" s="592">
        <f t="shared" ref="R1348:R1411" si="21">$Q1348-$P1348</f>
        <v>0</v>
      </c>
      <c r="S1348" s="592"/>
      <c r="T1348" s="596" t="str">
        <f>VLOOKUP(cppm_pr[[#This Row],[Status]],'All Link_LOV'!$I$32:$K$72,2,0)</f>
        <v>Planning Stage</v>
      </c>
      <c r="U1348" s="596" t="s">
        <v>10928</v>
      </c>
      <c r="V1348" s="773">
        <v>100</v>
      </c>
      <c r="W1348" s="596"/>
      <c r="X1348" s="592"/>
      <c r="Y1348" s="592"/>
      <c r="Z1348" s="597">
        <v>45194</v>
      </c>
      <c r="AA1348" s="592"/>
      <c r="AB1348" s="595"/>
      <c r="AC1348" s="677"/>
      <c r="AD1348" s="592"/>
      <c r="AE1348" s="592"/>
      <c r="AF1348" s="592" t="s">
        <v>398</v>
      </c>
      <c r="AG1348" s="592" t="s">
        <v>488</v>
      </c>
      <c r="AH1348" s="612"/>
      <c r="AI1348" s="600" t="str">
        <f>IFERROR(VLOOKUP(cppm_pr[[#This Row],[Order Number]],SPHERE!C:CC,39,0),"")</f>
        <v/>
      </c>
      <c r="AJ1348" s="600" t="str">
        <f>IFERROR(VLOOKUP(cppm_pr[[#This Row],[Order Number]],'DC TM ONE'!B:CN,42,0),"")</f>
        <v/>
      </c>
      <c r="AK1348" s="612"/>
      <c r="AL1348" s="693"/>
      <c r="AM1348" s="592"/>
      <c r="AN1348" s="592"/>
      <c r="AO1348" s="737"/>
      <c r="AP1348" s="592"/>
      <c r="AQ1348" s="592"/>
      <c r="AR1348" s="612"/>
      <c r="AS1348" s="592"/>
      <c r="AT1348" s="598"/>
      <c r="AU1348" s="592"/>
      <c r="AV1348" s="592"/>
      <c r="AW1348" s="592"/>
      <c r="AX1348" s="592"/>
      <c r="AY1348" s="592"/>
      <c r="AZ1348" s="592"/>
      <c r="BA1348" s="592"/>
      <c r="BB1348" s="592"/>
      <c r="BC1348" s="592"/>
      <c r="BD1348" s="592"/>
      <c r="BE1348" s="592"/>
      <c r="BF1348" s="592"/>
      <c r="BG1348" s="592"/>
      <c r="BH1348" s="592"/>
    </row>
    <row r="1349" spans="1:60" ht="12" customHeight="1">
      <c r="A1349" s="600">
        <v>1347</v>
      </c>
      <c r="B1349" s="600" t="s">
        <v>67</v>
      </c>
      <c r="C1349" s="601" t="s">
        <v>260</v>
      </c>
      <c r="D1349" s="602"/>
      <c r="E1349" s="600" t="s">
        <v>11387</v>
      </c>
      <c r="F1349" s="603" t="s">
        <v>4528</v>
      </c>
      <c r="G1349" s="603" t="s">
        <v>4527</v>
      </c>
      <c r="H1349" s="603" t="s">
        <v>4525</v>
      </c>
      <c r="I1349" s="603" t="s">
        <v>11388</v>
      </c>
      <c r="J1349" s="600" t="s">
        <v>4531</v>
      </c>
      <c r="K1349" s="611"/>
      <c r="L1349" s="606" t="s">
        <v>49</v>
      </c>
      <c r="M1349" s="986"/>
      <c r="N1349" s="972"/>
      <c r="O1349" s="603"/>
      <c r="P1349" s="605"/>
      <c r="Q1349" s="605"/>
      <c r="R1349" s="603">
        <f t="shared" si="21"/>
        <v>0</v>
      </c>
      <c r="S1349" s="603"/>
      <c r="T1349" s="607" t="str">
        <f>VLOOKUP(cppm_pr[[#This Row],[Status]],'All Link_LOV'!$I$32:$K$72,2,0)</f>
        <v>PR Creation</v>
      </c>
      <c r="U1349" s="607" t="s">
        <v>10920</v>
      </c>
      <c r="V1349" s="772">
        <v>101</v>
      </c>
      <c r="W1349" s="607" t="s">
        <v>8026</v>
      </c>
      <c r="X1349" s="603" t="s">
        <v>9075</v>
      </c>
      <c r="Y1349" s="603"/>
      <c r="Z1349" s="608">
        <v>45194</v>
      </c>
      <c r="AA1349" s="603"/>
      <c r="AB1349" s="606"/>
      <c r="AC1349" s="677"/>
      <c r="AD1349" s="603"/>
      <c r="AE1349" s="603"/>
      <c r="AF1349" s="603" t="s">
        <v>398</v>
      </c>
      <c r="AG1349" s="603" t="s">
        <v>488</v>
      </c>
      <c r="AH1349" s="612"/>
      <c r="AI1349" s="600" t="str">
        <f>IFERROR(VLOOKUP(cppm_pr[[#This Row],[Order Number]],SPHERE!C:CC,39,0),"")</f>
        <v/>
      </c>
      <c r="AJ1349" s="600" t="str">
        <f>IFERROR(VLOOKUP(cppm_pr[[#This Row],[Order Number]],'DC TM ONE'!B:CN,42,0),"")</f>
        <v/>
      </c>
      <c r="AK1349" s="612"/>
      <c r="AL1349" s="693"/>
      <c r="AM1349" s="603"/>
      <c r="AN1349" s="603"/>
      <c r="AO1349" s="737"/>
      <c r="AP1349" s="603"/>
      <c r="AQ1349" s="603"/>
      <c r="AR1349" s="769"/>
      <c r="AS1349" s="603"/>
      <c r="AT1349" s="610"/>
      <c r="AU1349" s="603"/>
      <c r="AV1349" s="603"/>
      <c r="AW1349" s="603"/>
      <c r="AX1349" s="603"/>
      <c r="AY1349" s="603"/>
      <c r="AZ1349" s="603"/>
      <c r="BA1349" s="603"/>
      <c r="BB1349" s="603"/>
      <c r="BC1349" s="603"/>
      <c r="BD1349" s="603"/>
      <c r="BE1349" s="603"/>
      <c r="BF1349" s="603"/>
      <c r="BG1349" s="603" t="s">
        <v>11389</v>
      </c>
      <c r="BH1349" s="603"/>
    </row>
    <row r="1350" spans="1:60" ht="12" customHeight="1">
      <c r="A1350" s="589">
        <v>1348</v>
      </c>
      <c r="B1350" s="589" t="s">
        <v>67</v>
      </c>
      <c r="C1350" s="590" t="s">
        <v>260</v>
      </c>
      <c r="D1350" s="591"/>
      <c r="E1350" s="589" t="s">
        <v>11379</v>
      </c>
      <c r="F1350" s="592" t="s">
        <v>4528</v>
      </c>
      <c r="G1350" s="603" t="s">
        <v>4527</v>
      </c>
      <c r="H1350" s="592" t="s">
        <v>4671</v>
      </c>
      <c r="I1350" s="592" t="s">
        <v>11390</v>
      </c>
      <c r="J1350" s="589" t="s">
        <v>4531</v>
      </c>
      <c r="K1350" s="593"/>
      <c r="L1350" s="595" t="s">
        <v>49</v>
      </c>
      <c r="M1350" s="985"/>
      <c r="N1350" s="972"/>
      <c r="O1350" s="592"/>
      <c r="P1350" s="594"/>
      <c r="Q1350" s="594"/>
      <c r="R1350" s="592">
        <f t="shared" si="21"/>
        <v>0</v>
      </c>
      <c r="S1350" s="592"/>
      <c r="T1350" s="596" t="str">
        <f>VLOOKUP(cppm_pr[[#This Row],[Status]],'All Link_LOV'!$I$32:$K$72,2,0)</f>
        <v>PR Creation</v>
      </c>
      <c r="U1350" s="596" t="s">
        <v>10920</v>
      </c>
      <c r="V1350" s="773">
        <v>102</v>
      </c>
      <c r="W1350" s="596" t="s">
        <v>8026</v>
      </c>
      <c r="X1350" s="603" t="s">
        <v>9075</v>
      </c>
      <c r="Y1350" s="603"/>
      <c r="Z1350" s="597">
        <v>45194</v>
      </c>
      <c r="AA1350" s="592"/>
      <c r="AB1350" s="595"/>
      <c r="AC1350" s="677"/>
      <c r="AD1350" s="592"/>
      <c r="AE1350" s="592"/>
      <c r="AF1350" s="592" t="s">
        <v>398</v>
      </c>
      <c r="AG1350" s="592" t="s">
        <v>488</v>
      </c>
      <c r="AH1350" s="612"/>
      <c r="AI1350" s="600" t="str">
        <f>IFERROR(VLOOKUP(cppm_pr[[#This Row],[Order Number]],SPHERE!C:CC,39,0),"")</f>
        <v/>
      </c>
      <c r="AJ1350" s="600" t="str">
        <f>IFERROR(VLOOKUP(cppm_pr[[#This Row],[Order Number]],'DC TM ONE'!B:CN,42,0),"")</f>
        <v/>
      </c>
      <c r="AK1350" s="612"/>
      <c r="AL1350" s="693"/>
      <c r="AM1350" s="592"/>
      <c r="AN1350" s="592"/>
      <c r="AO1350" s="737"/>
      <c r="AP1350" s="592"/>
      <c r="AQ1350" s="592"/>
      <c r="AR1350" s="612"/>
      <c r="AS1350" s="592"/>
      <c r="AT1350" s="598"/>
      <c r="AU1350" s="592"/>
      <c r="AV1350" s="592"/>
      <c r="AW1350" s="592"/>
      <c r="AX1350" s="592"/>
      <c r="AY1350" s="592"/>
      <c r="AZ1350" s="592"/>
      <c r="BA1350" s="592"/>
      <c r="BB1350" s="592"/>
      <c r="BC1350" s="592"/>
      <c r="BD1350" s="592"/>
      <c r="BE1350" s="592"/>
      <c r="BF1350" s="592"/>
      <c r="BG1350" s="592" t="s">
        <v>11389</v>
      </c>
      <c r="BH1350" s="592"/>
    </row>
    <row r="1351" spans="1:60" ht="12" customHeight="1">
      <c r="A1351" s="600">
        <v>1349</v>
      </c>
      <c r="B1351" s="600" t="s">
        <v>67</v>
      </c>
      <c r="C1351" s="601" t="s">
        <v>263</v>
      </c>
      <c r="D1351" s="602"/>
      <c r="E1351" s="600" t="s">
        <v>11391</v>
      </c>
      <c r="F1351" s="603"/>
      <c r="G1351" s="603"/>
      <c r="H1351" s="603" t="s">
        <v>11392</v>
      </c>
      <c r="I1351" s="603"/>
      <c r="J1351" s="600" t="s">
        <v>11393</v>
      </c>
      <c r="K1351" s="611"/>
      <c r="L1351" s="606" t="s">
        <v>49</v>
      </c>
      <c r="M1351" s="986"/>
      <c r="N1351" s="972"/>
      <c r="O1351" s="603"/>
      <c r="P1351" s="605"/>
      <c r="Q1351" s="605"/>
      <c r="R1351" s="603">
        <f t="shared" si="21"/>
        <v>0</v>
      </c>
      <c r="S1351" s="603"/>
      <c r="T1351" s="607" t="str">
        <f>VLOOKUP(cppm_pr[[#This Row],[Status]],'All Link_LOV'!$I$32:$K$72,2,0)</f>
        <v>Not Require PO</v>
      </c>
      <c r="U1351" s="607" t="s">
        <v>10920</v>
      </c>
      <c r="V1351" s="772">
        <v>103</v>
      </c>
      <c r="W1351" s="607" t="s">
        <v>8026</v>
      </c>
      <c r="X1351" s="603" t="s">
        <v>9075</v>
      </c>
      <c r="Y1351" s="603"/>
      <c r="Z1351" s="608">
        <v>45194</v>
      </c>
      <c r="AA1351" s="603"/>
      <c r="AB1351" s="606"/>
      <c r="AC1351" s="677"/>
      <c r="AD1351" s="603"/>
      <c r="AE1351" s="603"/>
      <c r="AF1351" s="603" t="s">
        <v>398</v>
      </c>
      <c r="AG1351" s="603" t="s">
        <v>488</v>
      </c>
      <c r="AH1351" s="612"/>
      <c r="AI1351" s="600" t="str">
        <f>IFERROR(VLOOKUP(cppm_pr[[#This Row],[Order Number]],SPHERE!C:CC,39,0),"")</f>
        <v/>
      </c>
      <c r="AJ1351" s="600" t="str">
        <f>IFERROR(VLOOKUP(cppm_pr[[#This Row],[Order Number]],'DC TM ONE'!B:CN,42,0),"")</f>
        <v/>
      </c>
      <c r="AK1351" s="612"/>
      <c r="AL1351" s="693"/>
      <c r="AM1351" s="603"/>
      <c r="AN1351" s="603"/>
      <c r="AO1351" s="737"/>
      <c r="AP1351" s="603"/>
      <c r="AQ1351" s="603"/>
      <c r="AR1351" s="769"/>
      <c r="AS1351" s="603"/>
      <c r="AT1351" s="610"/>
      <c r="AU1351" s="603"/>
      <c r="AV1351" s="603"/>
      <c r="AW1351" s="603"/>
      <c r="AX1351" s="603"/>
      <c r="AY1351" s="603"/>
      <c r="AZ1351" s="603"/>
      <c r="BA1351" s="603"/>
      <c r="BB1351" s="603"/>
      <c r="BC1351" s="603"/>
      <c r="BD1351" s="603"/>
      <c r="BE1351" s="603"/>
      <c r="BF1351" s="603"/>
      <c r="BG1351" s="603" t="s">
        <v>11394</v>
      </c>
      <c r="BH1351" s="603"/>
    </row>
    <row r="1352" spans="1:60" ht="12" customHeight="1">
      <c r="A1352" s="589">
        <v>1350</v>
      </c>
      <c r="B1352" s="589" t="s">
        <v>67</v>
      </c>
      <c r="C1352" s="590" t="s">
        <v>263</v>
      </c>
      <c r="D1352" s="591"/>
      <c r="E1352" s="589" t="s">
        <v>11391</v>
      </c>
      <c r="F1352" s="592"/>
      <c r="G1352" s="592"/>
      <c r="H1352" s="592" t="s">
        <v>11395</v>
      </c>
      <c r="I1352" s="592"/>
      <c r="J1352" s="589" t="s">
        <v>11393</v>
      </c>
      <c r="K1352" s="593"/>
      <c r="L1352" s="595" t="s">
        <v>49</v>
      </c>
      <c r="M1352" s="985"/>
      <c r="N1352" s="972"/>
      <c r="O1352" s="592"/>
      <c r="P1352" s="594"/>
      <c r="Q1352" s="594"/>
      <c r="R1352" s="592">
        <f t="shared" si="21"/>
        <v>0</v>
      </c>
      <c r="S1352" s="592"/>
      <c r="T1352" s="596" t="str">
        <f>VLOOKUP(cppm_pr[[#This Row],[Status]],'All Link_LOV'!$I$32:$K$72,2,0)</f>
        <v>Not Require PO</v>
      </c>
      <c r="U1352" s="596" t="s">
        <v>10920</v>
      </c>
      <c r="V1352" s="773">
        <v>104</v>
      </c>
      <c r="W1352" s="596" t="s">
        <v>8026</v>
      </c>
      <c r="X1352" s="603" t="s">
        <v>9075</v>
      </c>
      <c r="Y1352" s="603"/>
      <c r="Z1352" s="597">
        <v>45194</v>
      </c>
      <c r="AA1352" s="592"/>
      <c r="AB1352" s="595"/>
      <c r="AC1352" s="677"/>
      <c r="AD1352" s="592"/>
      <c r="AE1352" s="592"/>
      <c r="AF1352" s="592" t="s">
        <v>398</v>
      </c>
      <c r="AG1352" s="592" t="s">
        <v>488</v>
      </c>
      <c r="AH1352" s="612"/>
      <c r="AI1352" s="600" t="str">
        <f>IFERROR(VLOOKUP(cppm_pr[[#This Row],[Order Number]],SPHERE!C:CC,39,0),"")</f>
        <v/>
      </c>
      <c r="AJ1352" s="600" t="str">
        <f>IFERROR(VLOOKUP(cppm_pr[[#This Row],[Order Number]],'DC TM ONE'!B:CN,42,0),"")</f>
        <v/>
      </c>
      <c r="AK1352" s="612"/>
      <c r="AL1352" s="693"/>
      <c r="AM1352" s="592"/>
      <c r="AN1352" s="592"/>
      <c r="AO1352" s="737"/>
      <c r="AP1352" s="592"/>
      <c r="AQ1352" s="592"/>
      <c r="AR1352" s="612"/>
      <c r="AS1352" s="592"/>
      <c r="AT1352" s="598"/>
      <c r="AU1352" s="592"/>
      <c r="AV1352" s="592"/>
      <c r="AW1352" s="592"/>
      <c r="AX1352" s="592"/>
      <c r="AY1352" s="592"/>
      <c r="AZ1352" s="592"/>
      <c r="BA1352" s="592"/>
      <c r="BB1352" s="592"/>
      <c r="BC1352" s="592"/>
      <c r="BD1352" s="592"/>
      <c r="BE1352" s="592"/>
      <c r="BF1352" s="592"/>
      <c r="BG1352" s="592" t="s">
        <v>11394</v>
      </c>
      <c r="BH1352" s="592"/>
    </row>
    <row r="1353" spans="1:60" ht="12" customHeight="1">
      <c r="A1353" s="600">
        <v>1351</v>
      </c>
      <c r="B1353" s="600" t="s">
        <v>66</v>
      </c>
      <c r="C1353" s="601" t="s">
        <v>208</v>
      </c>
      <c r="D1353" s="602"/>
      <c r="E1353" s="600" t="s">
        <v>6058</v>
      </c>
      <c r="F1353" s="603"/>
      <c r="G1353" s="603"/>
      <c r="H1353" s="603" t="s">
        <v>4519</v>
      </c>
      <c r="I1353" s="603" t="s">
        <v>11396</v>
      </c>
      <c r="J1353" s="600" t="s">
        <v>4524</v>
      </c>
      <c r="K1353" s="611"/>
      <c r="L1353" s="606" t="s">
        <v>49</v>
      </c>
      <c r="M1353" s="986"/>
      <c r="N1353" s="972"/>
      <c r="O1353" s="603"/>
      <c r="P1353" s="605"/>
      <c r="Q1353" s="605"/>
      <c r="R1353" s="603">
        <f t="shared" si="21"/>
        <v>0</v>
      </c>
      <c r="S1353" s="603"/>
      <c r="T1353" s="607" t="str">
        <f>VLOOKUP(cppm_pr[[#This Row],[Status]],'All Link_LOV'!$I$32:$K$72,2,0)</f>
        <v>Pending TP Submission</v>
      </c>
      <c r="U1353" s="607" t="s">
        <v>10920</v>
      </c>
      <c r="V1353" s="772">
        <v>105</v>
      </c>
      <c r="W1353" s="607" t="s">
        <v>8026</v>
      </c>
      <c r="X1353" s="603" t="s">
        <v>9075</v>
      </c>
      <c r="Y1353" s="603"/>
      <c r="Z1353" s="608">
        <v>45194</v>
      </c>
      <c r="AA1353" s="603"/>
      <c r="AB1353" s="606"/>
      <c r="AC1353" s="677"/>
      <c r="AD1353" s="603"/>
      <c r="AE1353" s="603"/>
      <c r="AF1353" s="603" t="s">
        <v>398</v>
      </c>
      <c r="AG1353" s="603" t="s">
        <v>488</v>
      </c>
      <c r="AH1353" s="612"/>
      <c r="AI1353" s="600" t="str">
        <f>IFERROR(VLOOKUP(cppm_pr[[#This Row],[Order Number]],SPHERE!C:CC,39,0),"")</f>
        <v/>
      </c>
      <c r="AJ1353" s="600" t="str">
        <f>IFERROR(VLOOKUP(cppm_pr[[#This Row],[Order Number]],'DC TM ONE'!B:CN,42,0),"")</f>
        <v/>
      </c>
      <c r="AK1353" s="612"/>
      <c r="AL1353" s="693"/>
      <c r="AM1353" s="603"/>
      <c r="AN1353" s="603"/>
      <c r="AO1353" s="737"/>
      <c r="AP1353" s="603"/>
      <c r="AQ1353" s="603"/>
      <c r="AR1353" s="769"/>
      <c r="AS1353" s="603"/>
      <c r="AT1353" s="610"/>
      <c r="AU1353" s="603"/>
      <c r="AV1353" s="603"/>
      <c r="AW1353" s="603"/>
      <c r="AX1353" s="603"/>
      <c r="AY1353" s="603"/>
      <c r="AZ1353" s="603"/>
      <c r="BA1353" s="603"/>
      <c r="BB1353" s="603"/>
      <c r="BC1353" s="603"/>
      <c r="BD1353" s="603"/>
      <c r="BE1353" s="603"/>
      <c r="BF1353" s="603"/>
      <c r="BG1353" s="603" t="s">
        <v>11397</v>
      </c>
      <c r="BH1353" s="603"/>
    </row>
    <row r="1354" spans="1:60" ht="12" customHeight="1">
      <c r="A1354" s="589">
        <v>1352</v>
      </c>
      <c r="B1354" s="589" t="s">
        <v>67</v>
      </c>
      <c r="C1354" s="590" t="s">
        <v>219</v>
      </c>
      <c r="D1354" s="591">
        <v>45210</v>
      </c>
      <c r="E1354" s="589" t="s">
        <v>10269</v>
      </c>
      <c r="F1354" s="592" t="s">
        <v>4522</v>
      </c>
      <c r="G1354" s="603" t="s">
        <v>4521</v>
      </c>
      <c r="H1354" s="592" t="s">
        <v>4807</v>
      </c>
      <c r="I1354" s="592" t="s">
        <v>11398</v>
      </c>
      <c r="J1354" s="589" t="s">
        <v>4524</v>
      </c>
      <c r="K1354" s="593"/>
      <c r="L1354" s="595" t="s">
        <v>49</v>
      </c>
      <c r="M1354" s="985"/>
      <c r="N1354" s="972"/>
      <c r="O1354" s="592"/>
      <c r="P1354" s="594"/>
      <c r="Q1354" s="594"/>
      <c r="R1354" s="592">
        <f t="shared" si="21"/>
        <v>0</v>
      </c>
      <c r="S1354" s="592"/>
      <c r="T1354" s="596" t="str">
        <f>VLOOKUP(cppm_pr[[#This Row],[Status]],'All Link_LOV'!$I$32:$K$72,2,0)</f>
        <v>Queried - Require More Information From NeC/AND</v>
      </c>
      <c r="U1354" s="596" t="s">
        <v>10920</v>
      </c>
      <c r="V1354" s="773">
        <v>106</v>
      </c>
      <c r="W1354" s="596" t="s">
        <v>8026</v>
      </c>
      <c r="X1354" s="603" t="s">
        <v>9075</v>
      </c>
      <c r="Y1354" s="603"/>
      <c r="Z1354" s="597">
        <v>45194</v>
      </c>
      <c r="AA1354" s="592"/>
      <c r="AB1354" s="595"/>
      <c r="AC1354" s="677"/>
      <c r="AD1354" s="592"/>
      <c r="AE1354" s="592"/>
      <c r="AF1354" s="592" t="s">
        <v>398</v>
      </c>
      <c r="AG1354" s="592" t="s">
        <v>488</v>
      </c>
      <c r="AH1354" s="612"/>
      <c r="AI1354" s="600" t="str">
        <f>IFERROR(VLOOKUP(cppm_pr[[#This Row],[Order Number]],SPHERE!C:CC,39,0),"")</f>
        <v/>
      </c>
      <c r="AJ1354" s="600" t="str">
        <f>IFERROR(VLOOKUP(cppm_pr[[#This Row],[Order Number]],'DC TM ONE'!B:CN,42,0),"")</f>
        <v/>
      </c>
      <c r="AK1354" s="612"/>
      <c r="AL1354" s="693"/>
      <c r="AM1354" s="592"/>
      <c r="AN1354" s="592"/>
      <c r="AO1354" s="737"/>
      <c r="AP1354" s="592"/>
      <c r="AQ1354" s="592"/>
      <c r="AR1354" s="612"/>
      <c r="AS1354" s="592"/>
      <c r="AT1354" s="598"/>
      <c r="AU1354" s="592"/>
      <c r="AV1354" s="592"/>
      <c r="AW1354" s="592"/>
      <c r="AX1354" s="592"/>
      <c r="AY1354" s="592"/>
      <c r="AZ1354" s="592"/>
      <c r="BA1354" s="592"/>
      <c r="BB1354" s="592"/>
      <c r="BC1354" s="592"/>
      <c r="BD1354" s="592"/>
      <c r="BE1354" s="592"/>
      <c r="BF1354" s="592"/>
      <c r="BG1354" s="592" t="s">
        <v>11397</v>
      </c>
      <c r="BH1354" s="592"/>
    </row>
    <row r="1355" spans="1:60" ht="12" customHeight="1">
      <c r="A1355" s="600">
        <v>1353</v>
      </c>
      <c r="B1355" s="600" t="s">
        <v>67</v>
      </c>
      <c r="C1355" s="601" t="s">
        <v>208</v>
      </c>
      <c r="D1355" s="602"/>
      <c r="E1355" s="600" t="s">
        <v>9309</v>
      </c>
      <c r="F1355" s="603" t="s">
        <v>4522</v>
      </c>
      <c r="G1355" s="603" t="s">
        <v>4521</v>
      </c>
      <c r="H1355" s="603" t="s">
        <v>4810</v>
      </c>
      <c r="I1355" s="603" t="s">
        <v>11399</v>
      </c>
      <c r="J1355" s="600" t="s">
        <v>4524</v>
      </c>
      <c r="K1355" s="611"/>
      <c r="L1355" s="606" t="s">
        <v>49</v>
      </c>
      <c r="M1355" s="986"/>
      <c r="N1355" s="972"/>
      <c r="O1355" s="603"/>
      <c r="P1355" s="605"/>
      <c r="Q1355" s="605"/>
      <c r="R1355" s="603">
        <f t="shared" si="21"/>
        <v>0</v>
      </c>
      <c r="S1355" s="603"/>
      <c r="T1355" s="607" t="str">
        <f>VLOOKUP(cppm_pr[[#This Row],[Status]],'All Link_LOV'!$I$32:$K$72,2,0)</f>
        <v>Pending TP Submission</v>
      </c>
      <c r="U1355" s="607" t="s">
        <v>10920</v>
      </c>
      <c r="V1355" s="772">
        <v>107</v>
      </c>
      <c r="W1355" s="607" t="s">
        <v>8026</v>
      </c>
      <c r="X1355" s="603" t="s">
        <v>9075</v>
      </c>
      <c r="Y1355" s="603"/>
      <c r="Z1355" s="608">
        <v>45194</v>
      </c>
      <c r="AA1355" s="603"/>
      <c r="AB1355" s="606"/>
      <c r="AC1355" s="677"/>
      <c r="AD1355" s="603"/>
      <c r="AE1355" s="603"/>
      <c r="AF1355" s="603" t="s">
        <v>398</v>
      </c>
      <c r="AG1355" s="603" t="s">
        <v>488</v>
      </c>
      <c r="AH1355" s="612"/>
      <c r="AI1355" s="600" t="str">
        <f>IFERROR(VLOOKUP(cppm_pr[[#This Row],[Order Number]],SPHERE!C:CC,39,0),"")</f>
        <v/>
      </c>
      <c r="AJ1355" s="600" t="str">
        <f>IFERROR(VLOOKUP(cppm_pr[[#This Row],[Order Number]],'DC TM ONE'!B:CN,42,0),"")</f>
        <v/>
      </c>
      <c r="AK1355" s="612"/>
      <c r="AL1355" s="693"/>
      <c r="AM1355" s="603"/>
      <c r="AN1355" s="603"/>
      <c r="AO1355" s="737"/>
      <c r="AP1355" s="603"/>
      <c r="AQ1355" s="603"/>
      <c r="AR1355" s="769"/>
      <c r="AS1355" s="603"/>
      <c r="AT1355" s="610"/>
      <c r="AU1355" s="603"/>
      <c r="AV1355" s="603"/>
      <c r="AW1355" s="603"/>
      <c r="AX1355" s="603"/>
      <c r="AY1355" s="603"/>
      <c r="AZ1355" s="603"/>
      <c r="BA1355" s="603"/>
      <c r="BB1355" s="603"/>
      <c r="BC1355" s="603"/>
      <c r="BD1355" s="603"/>
      <c r="BE1355" s="603"/>
      <c r="BF1355" s="603"/>
      <c r="BG1355" s="603" t="s">
        <v>11397</v>
      </c>
      <c r="BH1355" s="603"/>
    </row>
    <row r="1356" spans="1:60" ht="12" customHeight="1">
      <c r="A1356" s="667">
        <v>1354</v>
      </c>
      <c r="B1356" s="589" t="s">
        <v>67</v>
      </c>
      <c r="C1356" s="590" t="s">
        <v>208</v>
      </c>
      <c r="D1356" s="591"/>
      <c r="E1356" s="589" t="s">
        <v>11400</v>
      </c>
      <c r="F1356" s="1282" t="s">
        <v>11401</v>
      </c>
      <c r="G1356" s="657" t="s">
        <v>11402</v>
      </c>
      <c r="H1356" s="1282" t="s">
        <v>11403</v>
      </c>
      <c r="I1356" s="592" t="s">
        <v>11404</v>
      </c>
      <c r="J1356" s="589" t="s">
        <v>11405</v>
      </c>
      <c r="K1356" s="593"/>
      <c r="L1356" s="595" t="s">
        <v>49</v>
      </c>
      <c r="M1356" s="985"/>
      <c r="N1356" s="972"/>
      <c r="O1356" s="657"/>
      <c r="P1356" s="594"/>
      <c r="Q1356" s="594"/>
      <c r="R1356" s="592">
        <f t="shared" si="21"/>
        <v>0</v>
      </c>
      <c r="S1356" s="592"/>
      <c r="T1356" s="596" t="str">
        <f>VLOOKUP(cppm_pr[[#This Row],[Status]],'All Link_LOV'!$I$32:$K$72,2,0)</f>
        <v>Pending TP Submission</v>
      </c>
      <c r="U1356" s="596" t="s">
        <v>10920</v>
      </c>
      <c r="V1356" s="773">
        <v>108</v>
      </c>
      <c r="W1356" s="596" t="s">
        <v>8026</v>
      </c>
      <c r="X1356" s="603" t="s">
        <v>9075</v>
      </c>
      <c r="Y1356" s="603"/>
      <c r="Z1356" s="597">
        <v>45194</v>
      </c>
      <c r="AA1356" s="592"/>
      <c r="AB1356" s="595"/>
      <c r="AC1356" s="677"/>
      <c r="AD1356" s="592"/>
      <c r="AE1356" s="592"/>
      <c r="AF1356" s="592" t="s">
        <v>398</v>
      </c>
      <c r="AG1356" s="592" t="s">
        <v>488</v>
      </c>
      <c r="AH1356" s="612"/>
      <c r="AI1356" s="600" t="str">
        <f>IFERROR(VLOOKUP(cppm_pr[[#This Row],[Order Number]],SPHERE!C:CC,39,0),"")</f>
        <v/>
      </c>
      <c r="AJ1356" s="600" t="str">
        <f>IFERROR(VLOOKUP(cppm_pr[[#This Row],[Order Number]],'DC TM ONE'!B:CN,42,0),"")</f>
        <v/>
      </c>
      <c r="AK1356" s="612"/>
      <c r="AL1356" s="693"/>
      <c r="AM1356" s="592"/>
      <c r="AN1356" s="592"/>
      <c r="AO1356" s="737"/>
      <c r="AP1356" s="592"/>
      <c r="AQ1356" s="592"/>
      <c r="AR1356" s="612"/>
      <c r="AS1356" s="592"/>
      <c r="AT1356" s="598"/>
      <c r="AU1356" s="592"/>
      <c r="AV1356" s="592"/>
      <c r="AW1356" s="592"/>
      <c r="AX1356" s="592"/>
      <c r="AY1356" s="592"/>
      <c r="AZ1356" s="592"/>
      <c r="BA1356" s="592"/>
      <c r="BB1356" s="592"/>
      <c r="BC1356" s="592"/>
      <c r="BD1356" s="592"/>
      <c r="BE1356" s="592"/>
      <c r="BF1356" s="592"/>
      <c r="BG1356" s="592" t="s">
        <v>11406</v>
      </c>
      <c r="BH1356" s="592"/>
    </row>
    <row r="1357" spans="1:60" ht="12" customHeight="1">
      <c r="A1357" s="667">
        <v>1355</v>
      </c>
      <c r="B1357" s="600" t="s">
        <v>67</v>
      </c>
      <c r="C1357" s="601" t="s">
        <v>208</v>
      </c>
      <c r="D1357" s="602"/>
      <c r="E1357" s="589" t="s">
        <v>11400</v>
      </c>
      <c r="F1357" s="1281" t="s">
        <v>11401</v>
      </c>
      <c r="G1357" s="659" t="s">
        <v>11402</v>
      </c>
      <c r="H1357" s="1281" t="s">
        <v>11407</v>
      </c>
      <c r="I1357" s="603" t="s">
        <v>11408</v>
      </c>
      <c r="J1357" s="600" t="s">
        <v>11405</v>
      </c>
      <c r="K1357" s="611"/>
      <c r="L1357" s="606" t="s">
        <v>49</v>
      </c>
      <c r="M1357" s="986"/>
      <c r="N1357" s="972"/>
      <c r="O1357" s="659"/>
      <c r="P1357" s="605"/>
      <c r="Q1357" s="605"/>
      <c r="R1357" s="603">
        <f t="shared" si="21"/>
        <v>0</v>
      </c>
      <c r="S1357" s="603"/>
      <c r="T1357" s="607" t="str">
        <f>VLOOKUP(cppm_pr[[#This Row],[Status]],'All Link_LOV'!$I$32:$K$72,2,0)</f>
        <v>Pending TP Submission</v>
      </c>
      <c r="U1357" s="607" t="s">
        <v>10920</v>
      </c>
      <c r="V1357" s="772">
        <v>109</v>
      </c>
      <c r="W1357" s="607" t="s">
        <v>8026</v>
      </c>
      <c r="X1357" s="603" t="s">
        <v>9075</v>
      </c>
      <c r="Y1357" s="603"/>
      <c r="Z1357" s="608">
        <v>45194</v>
      </c>
      <c r="AA1357" s="603"/>
      <c r="AB1357" s="606"/>
      <c r="AC1357" s="677"/>
      <c r="AD1357" s="603"/>
      <c r="AE1357" s="603"/>
      <c r="AF1357" s="603" t="s">
        <v>398</v>
      </c>
      <c r="AG1357" s="603" t="s">
        <v>488</v>
      </c>
      <c r="AH1357" s="612"/>
      <c r="AI1357" s="600" t="str">
        <f>IFERROR(VLOOKUP(cppm_pr[[#This Row],[Order Number]],SPHERE!C:CC,39,0),"")</f>
        <v/>
      </c>
      <c r="AJ1357" s="600" t="str">
        <f>IFERROR(VLOOKUP(cppm_pr[[#This Row],[Order Number]],'DC TM ONE'!B:CN,42,0),"")</f>
        <v/>
      </c>
      <c r="AK1357" s="612"/>
      <c r="AL1357" s="693"/>
      <c r="AM1357" s="603"/>
      <c r="AN1357" s="603"/>
      <c r="AO1357" s="737"/>
      <c r="AP1357" s="603"/>
      <c r="AQ1357" s="603"/>
      <c r="AR1357" s="769"/>
      <c r="AS1357" s="603"/>
      <c r="AT1357" s="610"/>
      <c r="AU1357" s="603"/>
      <c r="AV1357" s="603"/>
      <c r="AW1357" s="603"/>
      <c r="AX1357" s="603"/>
      <c r="AY1357" s="603"/>
      <c r="AZ1357" s="603"/>
      <c r="BA1357" s="603"/>
      <c r="BB1357" s="603"/>
      <c r="BC1357" s="603"/>
      <c r="BD1357" s="603"/>
      <c r="BE1357" s="603"/>
      <c r="BF1357" s="603"/>
      <c r="BG1357" s="603" t="s">
        <v>11406</v>
      </c>
      <c r="BH1357" s="603"/>
    </row>
    <row r="1358" spans="1:60" ht="12" customHeight="1">
      <c r="A1358" s="667">
        <v>1356</v>
      </c>
      <c r="B1358" s="589" t="s">
        <v>67</v>
      </c>
      <c r="C1358" s="590" t="s">
        <v>208</v>
      </c>
      <c r="D1358" s="591"/>
      <c r="E1358" s="589" t="s">
        <v>11400</v>
      </c>
      <c r="F1358" s="1282" t="s">
        <v>11401</v>
      </c>
      <c r="G1358" s="657" t="s">
        <v>11402</v>
      </c>
      <c r="H1358" s="1282" t="s">
        <v>11409</v>
      </c>
      <c r="I1358" s="592" t="s">
        <v>11410</v>
      </c>
      <c r="J1358" s="589" t="s">
        <v>11405</v>
      </c>
      <c r="K1358" s="593"/>
      <c r="L1358" s="595" t="s">
        <v>49</v>
      </c>
      <c r="M1358" s="985"/>
      <c r="N1358" s="972"/>
      <c r="O1358" s="657"/>
      <c r="P1358" s="594"/>
      <c r="Q1358" s="594"/>
      <c r="R1358" s="592">
        <f t="shared" si="21"/>
        <v>0</v>
      </c>
      <c r="S1358" s="592"/>
      <c r="T1358" s="596" t="str">
        <f>VLOOKUP(cppm_pr[[#This Row],[Status]],'All Link_LOV'!$I$32:$K$72,2,0)</f>
        <v>Pending TP Submission</v>
      </c>
      <c r="U1358" s="596" t="s">
        <v>10920</v>
      </c>
      <c r="V1358" s="773">
        <v>110</v>
      </c>
      <c r="W1358" s="596" t="s">
        <v>8026</v>
      </c>
      <c r="X1358" s="603" t="s">
        <v>9075</v>
      </c>
      <c r="Y1358" s="603"/>
      <c r="Z1358" s="597">
        <v>45194</v>
      </c>
      <c r="AA1358" s="592"/>
      <c r="AB1358" s="595"/>
      <c r="AC1358" s="677"/>
      <c r="AD1358" s="592"/>
      <c r="AE1358" s="592"/>
      <c r="AF1358" s="592" t="s">
        <v>398</v>
      </c>
      <c r="AG1358" s="592" t="s">
        <v>488</v>
      </c>
      <c r="AH1358" s="612"/>
      <c r="AI1358" s="600" t="str">
        <f>IFERROR(VLOOKUP(cppm_pr[[#This Row],[Order Number]],SPHERE!C:CC,39,0),"")</f>
        <v/>
      </c>
      <c r="AJ1358" s="600" t="str">
        <f>IFERROR(VLOOKUP(cppm_pr[[#This Row],[Order Number]],'DC TM ONE'!B:CN,42,0),"")</f>
        <v/>
      </c>
      <c r="AK1358" s="612"/>
      <c r="AL1358" s="693"/>
      <c r="AM1358" s="592"/>
      <c r="AN1358" s="592"/>
      <c r="AO1358" s="737"/>
      <c r="AP1358" s="592"/>
      <c r="AQ1358" s="592"/>
      <c r="AR1358" s="612"/>
      <c r="AS1358" s="592"/>
      <c r="AT1358" s="598"/>
      <c r="AU1358" s="592"/>
      <c r="AV1358" s="592"/>
      <c r="AW1358" s="592"/>
      <c r="AX1358" s="592"/>
      <c r="AY1358" s="592"/>
      <c r="AZ1358" s="592"/>
      <c r="BA1358" s="592"/>
      <c r="BB1358" s="592"/>
      <c r="BC1358" s="592"/>
      <c r="BD1358" s="592"/>
      <c r="BE1358" s="592"/>
      <c r="BF1358" s="592"/>
      <c r="BG1358" s="592" t="s">
        <v>11406</v>
      </c>
      <c r="BH1358" s="592"/>
    </row>
    <row r="1359" spans="1:60" ht="12" customHeight="1">
      <c r="A1359" s="600">
        <v>1357</v>
      </c>
      <c r="B1359" s="600" t="s">
        <v>67</v>
      </c>
      <c r="C1359" s="601" t="s">
        <v>237</v>
      </c>
      <c r="D1359" s="602"/>
      <c r="E1359" s="600" t="s">
        <v>11411</v>
      </c>
      <c r="F1359" s="603" t="s">
        <v>11412</v>
      </c>
      <c r="G1359" s="603" t="s">
        <v>11413</v>
      </c>
      <c r="H1359" s="603" t="s">
        <v>11414</v>
      </c>
      <c r="I1359" s="603"/>
      <c r="J1359" s="600" t="s">
        <v>11415</v>
      </c>
      <c r="K1359" s="611"/>
      <c r="L1359" s="606" t="s">
        <v>49</v>
      </c>
      <c r="M1359" s="986"/>
      <c r="N1359" s="972"/>
      <c r="O1359" s="603"/>
      <c r="P1359" s="605"/>
      <c r="Q1359" s="605"/>
      <c r="R1359" s="603">
        <f t="shared" si="21"/>
        <v>0</v>
      </c>
      <c r="S1359" s="603"/>
      <c r="T1359" s="607" t="str">
        <f>VLOOKUP(cppm_pr[[#This Row],[Status]],'All Link_LOV'!$I$32:$K$72,2,0)</f>
        <v>PAC Approval</v>
      </c>
      <c r="U1359" s="607" t="s">
        <v>10928</v>
      </c>
      <c r="V1359" s="772">
        <v>111</v>
      </c>
      <c r="W1359" s="607"/>
      <c r="X1359" s="603"/>
      <c r="Y1359" s="603"/>
      <c r="Z1359" s="608">
        <v>45194</v>
      </c>
      <c r="AA1359" s="603"/>
      <c r="AB1359" s="606"/>
      <c r="AC1359" s="677"/>
      <c r="AD1359" s="603"/>
      <c r="AE1359" s="603"/>
      <c r="AF1359" s="603" t="s">
        <v>398</v>
      </c>
      <c r="AG1359" s="603" t="s">
        <v>488</v>
      </c>
      <c r="AH1359" s="612"/>
      <c r="AI1359" s="600" t="str">
        <f>IFERROR(VLOOKUP(cppm_pr[[#This Row],[Order Number]],SPHERE!C:CC,39,0),"")</f>
        <v/>
      </c>
      <c r="AJ1359" s="600" t="str">
        <f>IFERROR(VLOOKUP(cppm_pr[[#This Row],[Order Number]],'DC TM ONE'!B:CN,42,0),"")</f>
        <v/>
      </c>
      <c r="AK1359" s="612"/>
      <c r="AL1359" s="693"/>
      <c r="AM1359" s="603"/>
      <c r="AN1359" s="603"/>
      <c r="AO1359" s="737"/>
      <c r="AP1359" s="603"/>
      <c r="AQ1359" s="603"/>
      <c r="AR1359" s="769"/>
      <c r="AS1359" s="603"/>
      <c r="AT1359" s="610"/>
      <c r="AU1359" s="603"/>
      <c r="AV1359" s="603"/>
      <c r="AW1359" s="603"/>
      <c r="AX1359" s="603"/>
      <c r="AY1359" s="603"/>
      <c r="AZ1359" s="603"/>
      <c r="BA1359" s="603"/>
      <c r="BB1359" s="603"/>
      <c r="BC1359" s="603"/>
      <c r="BD1359" s="603"/>
      <c r="BE1359" s="603"/>
      <c r="BF1359" s="603"/>
      <c r="BG1359" s="603"/>
      <c r="BH1359" s="603"/>
    </row>
    <row r="1360" spans="1:60" ht="12" customHeight="1">
      <c r="A1360" s="589">
        <v>1358</v>
      </c>
      <c r="B1360" s="589" t="s">
        <v>67</v>
      </c>
      <c r="C1360" s="590" t="s">
        <v>208</v>
      </c>
      <c r="D1360" s="591"/>
      <c r="E1360" s="589"/>
      <c r="F1360" s="592" t="s">
        <v>11416</v>
      </c>
      <c r="G1360" s="592" t="s">
        <v>11417</v>
      </c>
      <c r="H1360" s="592" t="s">
        <v>11418</v>
      </c>
      <c r="I1360" s="681" t="s">
        <v>11419</v>
      </c>
      <c r="J1360" s="589" t="s">
        <v>11420</v>
      </c>
      <c r="K1360" s="593"/>
      <c r="L1360" s="595" t="s">
        <v>49</v>
      </c>
      <c r="M1360" s="985"/>
      <c r="N1360" s="972"/>
      <c r="O1360" s="592"/>
      <c r="P1360" s="698"/>
      <c r="Q1360" s="698"/>
      <c r="R1360" s="681">
        <f t="shared" si="21"/>
        <v>0</v>
      </c>
      <c r="S1360" s="681"/>
      <c r="T1360" s="596" t="str">
        <f>VLOOKUP(cppm_pr[[#This Row],[Status]],'All Link_LOV'!$I$32:$K$72,2,0)</f>
        <v>Pending TP Submission</v>
      </c>
      <c r="U1360" s="596" t="s">
        <v>10920</v>
      </c>
      <c r="V1360" s="773">
        <v>112</v>
      </c>
      <c r="W1360" s="596" t="s">
        <v>8026</v>
      </c>
      <c r="X1360" s="603" t="s">
        <v>499</v>
      </c>
      <c r="Y1360" s="603"/>
      <c r="Z1360" s="597">
        <v>45194</v>
      </c>
      <c r="AA1360" s="592"/>
      <c r="AB1360" s="595"/>
      <c r="AC1360" s="677"/>
      <c r="AD1360" s="592"/>
      <c r="AE1360" s="592"/>
      <c r="AF1360" s="592" t="s">
        <v>398</v>
      </c>
      <c r="AG1360" s="592" t="s">
        <v>488</v>
      </c>
      <c r="AH1360" s="612"/>
      <c r="AI1360" s="600" t="str">
        <f>IFERROR(VLOOKUP(cppm_pr[[#This Row],[Order Number]],SPHERE!C:CC,39,0),"")</f>
        <v/>
      </c>
      <c r="AJ1360" s="600" t="str">
        <f>IFERROR(VLOOKUP(cppm_pr[[#This Row],[Order Number]],'DC TM ONE'!B:CN,42,0),"")</f>
        <v/>
      </c>
      <c r="AK1360" s="612"/>
      <c r="AL1360" s="693"/>
      <c r="AM1360" s="592"/>
      <c r="AN1360" s="592"/>
      <c r="AO1360" s="737"/>
      <c r="AP1360" s="592"/>
      <c r="AQ1360" s="592"/>
      <c r="AR1360" s="612"/>
      <c r="AS1360" s="592"/>
      <c r="AT1360" s="598"/>
      <c r="AU1360" s="592"/>
      <c r="AV1360" s="592"/>
      <c r="AW1360" s="592"/>
      <c r="AX1360" s="592"/>
      <c r="AY1360" s="592"/>
      <c r="AZ1360" s="592"/>
      <c r="BA1360" s="592"/>
      <c r="BB1360" s="592"/>
      <c r="BC1360" s="592"/>
      <c r="BD1360" s="592"/>
      <c r="BE1360" s="592"/>
      <c r="BF1360" s="592"/>
      <c r="BG1360" s="592" t="s">
        <v>11421</v>
      </c>
      <c r="BH1360" s="592"/>
    </row>
    <row r="1361" spans="1:60" ht="12" customHeight="1">
      <c r="A1361" s="600">
        <v>1359</v>
      </c>
      <c r="B1361" s="600" t="s">
        <v>67</v>
      </c>
      <c r="C1361" s="601" t="s">
        <v>208</v>
      </c>
      <c r="D1361" s="602"/>
      <c r="E1361" s="600"/>
      <c r="F1361" s="603" t="s">
        <v>11416</v>
      </c>
      <c r="G1361" s="603" t="s">
        <v>11417</v>
      </c>
      <c r="H1361" s="603" t="s">
        <v>11422</v>
      </c>
      <c r="I1361" s="663" t="s">
        <v>11423</v>
      </c>
      <c r="J1361" s="600" t="s">
        <v>11420</v>
      </c>
      <c r="K1361" s="611"/>
      <c r="L1361" s="606" t="s">
        <v>49</v>
      </c>
      <c r="M1361" s="986"/>
      <c r="N1361" s="972"/>
      <c r="O1361" s="603"/>
      <c r="P1361" s="664"/>
      <c r="Q1361" s="664"/>
      <c r="R1361" s="663">
        <f t="shared" si="21"/>
        <v>0</v>
      </c>
      <c r="S1361" s="663"/>
      <c r="T1361" s="607" t="str">
        <f>VLOOKUP(cppm_pr[[#This Row],[Status]],'All Link_LOV'!$I$32:$K$72,2,0)</f>
        <v>Pending TP Submission</v>
      </c>
      <c r="U1361" s="607" t="s">
        <v>10920</v>
      </c>
      <c r="V1361" s="772">
        <v>113</v>
      </c>
      <c r="W1361" s="607" t="s">
        <v>8026</v>
      </c>
      <c r="X1361" s="603" t="s">
        <v>499</v>
      </c>
      <c r="Y1361" s="603"/>
      <c r="Z1361" s="608">
        <v>45194</v>
      </c>
      <c r="AA1361" s="603"/>
      <c r="AB1361" s="606"/>
      <c r="AC1361" s="677"/>
      <c r="AD1361" s="603"/>
      <c r="AE1361" s="603"/>
      <c r="AF1361" s="603" t="s">
        <v>398</v>
      </c>
      <c r="AG1361" s="603" t="s">
        <v>488</v>
      </c>
      <c r="AH1361" s="612"/>
      <c r="AI1361" s="600" t="str">
        <f>IFERROR(VLOOKUP(cppm_pr[[#This Row],[Order Number]],SPHERE!C:CC,39,0),"")</f>
        <v/>
      </c>
      <c r="AJ1361" s="600" t="str">
        <f>IFERROR(VLOOKUP(cppm_pr[[#This Row],[Order Number]],'DC TM ONE'!B:CN,42,0),"")</f>
        <v/>
      </c>
      <c r="AK1361" s="612"/>
      <c r="AL1361" s="693"/>
      <c r="AM1361" s="603"/>
      <c r="AN1361" s="603"/>
      <c r="AO1361" s="737"/>
      <c r="AP1361" s="603"/>
      <c r="AQ1361" s="603"/>
      <c r="AR1361" s="769"/>
      <c r="AS1361" s="603"/>
      <c r="AT1361" s="610"/>
      <c r="AU1361" s="603"/>
      <c r="AV1361" s="603"/>
      <c r="AW1361" s="603"/>
      <c r="AX1361" s="603"/>
      <c r="AY1361" s="603"/>
      <c r="AZ1361" s="603"/>
      <c r="BA1361" s="603"/>
      <c r="BB1361" s="603"/>
      <c r="BC1361" s="603"/>
      <c r="BD1361" s="603"/>
      <c r="BE1361" s="603"/>
      <c r="BF1361" s="603"/>
      <c r="BG1361" s="603" t="s">
        <v>11421</v>
      </c>
      <c r="BH1361" s="603"/>
    </row>
    <row r="1362" spans="1:60" ht="12" customHeight="1">
      <c r="A1362" s="589">
        <v>1360</v>
      </c>
      <c r="B1362" s="589" t="s">
        <v>67</v>
      </c>
      <c r="C1362" s="601" t="s">
        <v>208</v>
      </c>
      <c r="D1362" s="591"/>
      <c r="E1362" s="589" t="s">
        <v>6058</v>
      </c>
      <c r="F1362" s="592" t="s">
        <v>11424</v>
      </c>
      <c r="G1362" s="592" t="s">
        <v>11425</v>
      </c>
      <c r="H1362" s="592" t="s">
        <v>11426</v>
      </c>
      <c r="I1362" s="592" t="s">
        <v>11427</v>
      </c>
      <c r="J1362" s="589" t="s">
        <v>11428</v>
      </c>
      <c r="K1362" s="593"/>
      <c r="L1362" s="595" t="s">
        <v>48</v>
      </c>
      <c r="M1362" s="985"/>
      <c r="N1362" s="972"/>
      <c r="O1362" s="592"/>
      <c r="P1362" s="594"/>
      <c r="Q1362" s="594"/>
      <c r="R1362" s="592">
        <f t="shared" si="21"/>
        <v>0</v>
      </c>
      <c r="S1362" s="592"/>
      <c r="T1362" s="596" t="str">
        <f>VLOOKUP(cppm_pr[[#This Row],[Status]],'All Link_LOV'!$I$32:$K$72,2,0)</f>
        <v>Pending TP Submission</v>
      </c>
      <c r="U1362" s="596" t="s">
        <v>10928</v>
      </c>
      <c r="V1362" s="773">
        <v>114</v>
      </c>
      <c r="W1362" s="596"/>
      <c r="X1362" s="592"/>
      <c r="Y1362" s="592"/>
      <c r="Z1362" s="597">
        <v>45194</v>
      </c>
      <c r="AA1362" s="592"/>
      <c r="AB1362" s="595"/>
      <c r="AC1362" s="677"/>
      <c r="AD1362" s="592"/>
      <c r="AE1362" s="592"/>
      <c r="AF1362" s="592" t="s">
        <v>398</v>
      </c>
      <c r="AG1362" s="592" t="s">
        <v>488</v>
      </c>
      <c r="AH1362" s="612"/>
      <c r="AI1362" s="600" t="str">
        <f>IFERROR(VLOOKUP(cppm_pr[[#This Row],[Order Number]],SPHERE!C:CC,39,0),"")</f>
        <v/>
      </c>
      <c r="AJ1362" s="600" t="str">
        <f>IFERROR(VLOOKUP(cppm_pr[[#This Row],[Order Number]],'DC TM ONE'!B:CN,42,0),"")</f>
        <v/>
      </c>
      <c r="AK1362" s="612"/>
      <c r="AL1362" s="693"/>
      <c r="AM1362" s="592"/>
      <c r="AN1362" s="592"/>
      <c r="AO1362" s="737"/>
      <c r="AP1362" s="592"/>
      <c r="AQ1362" s="592"/>
      <c r="AR1362" s="612"/>
      <c r="AS1362" s="592"/>
      <c r="AT1362" s="598"/>
      <c r="AU1362" s="592"/>
      <c r="AV1362" s="592"/>
      <c r="AW1362" s="592"/>
      <c r="AX1362" s="592"/>
      <c r="AY1362" s="592"/>
      <c r="AZ1362" s="592"/>
      <c r="BA1362" s="592"/>
      <c r="BB1362" s="592"/>
      <c r="BC1362" s="592"/>
      <c r="BD1362" s="592"/>
      <c r="BE1362" s="592"/>
      <c r="BF1362" s="592"/>
      <c r="BG1362" s="592"/>
      <c r="BH1362" s="592"/>
    </row>
    <row r="1363" spans="1:60" ht="12" customHeight="1">
      <c r="A1363" s="600">
        <v>1361</v>
      </c>
      <c r="B1363" s="600" t="s">
        <v>67</v>
      </c>
      <c r="C1363" s="601" t="s">
        <v>260</v>
      </c>
      <c r="D1363" s="602"/>
      <c r="E1363" s="600" t="s">
        <v>9177</v>
      </c>
      <c r="F1363" s="603" t="s">
        <v>11429</v>
      </c>
      <c r="G1363" s="603" t="s">
        <v>11430</v>
      </c>
      <c r="H1363" s="603" t="s">
        <v>11431</v>
      </c>
      <c r="I1363" s="663" t="s">
        <v>11432</v>
      </c>
      <c r="J1363" s="600" t="s">
        <v>11433</v>
      </c>
      <c r="K1363" s="611"/>
      <c r="L1363" s="606" t="s">
        <v>48</v>
      </c>
      <c r="M1363" s="986"/>
      <c r="N1363" s="972"/>
      <c r="O1363" s="603"/>
      <c r="P1363" s="664"/>
      <c r="Q1363" s="664"/>
      <c r="R1363" s="663">
        <f t="shared" si="21"/>
        <v>0</v>
      </c>
      <c r="S1363" s="663"/>
      <c r="T1363" s="607" t="str">
        <f>VLOOKUP(cppm_pr[[#This Row],[Status]],'All Link_LOV'!$I$32:$K$72,2,0)</f>
        <v>PR Creation</v>
      </c>
      <c r="U1363" s="607" t="s">
        <v>10920</v>
      </c>
      <c r="V1363" s="772">
        <v>115</v>
      </c>
      <c r="W1363" s="607" t="s">
        <v>8026</v>
      </c>
      <c r="X1363" s="603" t="s">
        <v>499</v>
      </c>
      <c r="Y1363" s="603"/>
      <c r="Z1363" s="608">
        <v>45194</v>
      </c>
      <c r="AA1363" s="603"/>
      <c r="AB1363" s="606"/>
      <c r="AC1363" s="677"/>
      <c r="AD1363" s="603"/>
      <c r="AE1363" s="603"/>
      <c r="AF1363" s="603" t="s">
        <v>398</v>
      </c>
      <c r="AG1363" s="603" t="s">
        <v>488</v>
      </c>
      <c r="AH1363" s="612"/>
      <c r="AI1363" s="600" t="str">
        <f>IFERROR(VLOOKUP(cppm_pr[[#This Row],[Order Number]],SPHERE!C:CC,39,0),"")</f>
        <v/>
      </c>
      <c r="AJ1363" s="600" t="str">
        <f>IFERROR(VLOOKUP(cppm_pr[[#This Row],[Order Number]],'DC TM ONE'!B:CN,42,0),"")</f>
        <v/>
      </c>
      <c r="AK1363" s="612"/>
      <c r="AL1363" s="693"/>
      <c r="AM1363" s="603" t="s">
        <v>57</v>
      </c>
      <c r="AN1363" s="603"/>
      <c r="AO1363" s="737"/>
      <c r="AP1363" s="603"/>
      <c r="AQ1363" s="603"/>
      <c r="AR1363" s="769">
        <v>3400039069</v>
      </c>
      <c r="AS1363" s="603" t="s">
        <v>4818</v>
      </c>
      <c r="AT1363" s="610"/>
      <c r="AU1363" s="603"/>
      <c r="AV1363" s="603"/>
      <c r="AW1363" s="603"/>
      <c r="AX1363" s="603"/>
      <c r="AY1363" s="603"/>
      <c r="AZ1363" s="603"/>
      <c r="BA1363" s="603"/>
      <c r="BB1363" s="603"/>
      <c r="BC1363" s="603"/>
      <c r="BD1363" s="603"/>
      <c r="BE1363" s="603"/>
      <c r="BF1363" s="603"/>
      <c r="BG1363" s="603" t="s">
        <v>11434</v>
      </c>
      <c r="BH1363" s="603"/>
    </row>
    <row r="1364" spans="1:60" ht="12" customHeight="1">
      <c r="A1364" s="589">
        <v>1362</v>
      </c>
      <c r="B1364" s="589" t="s">
        <v>67</v>
      </c>
      <c r="C1364" s="590" t="s">
        <v>208</v>
      </c>
      <c r="D1364" s="591"/>
      <c r="E1364" s="589" t="s">
        <v>6058</v>
      </c>
      <c r="F1364" s="592"/>
      <c r="G1364" s="592"/>
      <c r="H1364" s="592" t="s">
        <v>11435</v>
      </c>
      <c r="I1364" s="592" t="s">
        <v>11436</v>
      </c>
      <c r="J1364" s="589" t="s">
        <v>11437</v>
      </c>
      <c r="K1364" s="593"/>
      <c r="L1364" s="595" t="s">
        <v>48</v>
      </c>
      <c r="M1364" s="985"/>
      <c r="N1364" s="972"/>
      <c r="O1364" s="592"/>
      <c r="P1364" s="594"/>
      <c r="Q1364" s="594"/>
      <c r="R1364" s="592">
        <f t="shared" si="21"/>
        <v>0</v>
      </c>
      <c r="S1364" s="592"/>
      <c r="T1364" s="596" t="str">
        <f>VLOOKUP(cppm_pr[[#This Row],[Status]],'All Link_LOV'!$I$32:$K$72,2,0)</f>
        <v>Pending TP Submission</v>
      </c>
      <c r="U1364" s="596" t="s">
        <v>10920</v>
      </c>
      <c r="V1364" s="773">
        <v>116</v>
      </c>
      <c r="W1364" s="596" t="s">
        <v>8026</v>
      </c>
      <c r="X1364" s="603" t="s">
        <v>9075</v>
      </c>
      <c r="Y1364" s="603"/>
      <c r="Z1364" s="597">
        <v>45194</v>
      </c>
      <c r="AA1364" s="592"/>
      <c r="AB1364" s="595"/>
      <c r="AC1364" s="677"/>
      <c r="AD1364" s="592"/>
      <c r="AE1364" s="592"/>
      <c r="AF1364" s="592" t="s">
        <v>398</v>
      </c>
      <c r="AG1364" s="592" t="s">
        <v>488</v>
      </c>
      <c r="AH1364" s="612"/>
      <c r="AI1364" s="600" t="str">
        <f>IFERROR(VLOOKUP(cppm_pr[[#This Row],[Order Number]],SPHERE!C:CC,39,0),"")</f>
        <v/>
      </c>
      <c r="AJ1364" s="600" t="str">
        <f>IFERROR(VLOOKUP(cppm_pr[[#This Row],[Order Number]],'DC TM ONE'!B:CN,42,0),"")</f>
        <v/>
      </c>
      <c r="AK1364" s="612"/>
      <c r="AL1364" s="693"/>
      <c r="AM1364" s="592"/>
      <c r="AN1364" s="592"/>
      <c r="AO1364" s="737"/>
      <c r="AP1364" s="592"/>
      <c r="AQ1364" s="592"/>
      <c r="AR1364" s="612"/>
      <c r="AS1364" s="592"/>
      <c r="AT1364" s="598"/>
      <c r="AU1364" s="592"/>
      <c r="AV1364" s="592"/>
      <c r="AW1364" s="592"/>
      <c r="AX1364" s="592"/>
      <c r="AY1364" s="592"/>
      <c r="AZ1364" s="592"/>
      <c r="BA1364" s="592"/>
      <c r="BB1364" s="592"/>
      <c r="BC1364" s="592"/>
      <c r="BD1364" s="592"/>
      <c r="BE1364" s="592"/>
      <c r="BF1364" s="592"/>
      <c r="BG1364" s="592" t="s">
        <v>11438</v>
      </c>
      <c r="BH1364" s="592"/>
    </row>
    <row r="1365" spans="1:60" ht="12" customHeight="1">
      <c r="A1365" s="600">
        <v>1363</v>
      </c>
      <c r="B1365" s="600" t="s">
        <v>67</v>
      </c>
      <c r="C1365" s="601" t="s">
        <v>208</v>
      </c>
      <c r="D1365" s="602"/>
      <c r="E1365" s="600" t="s">
        <v>6058</v>
      </c>
      <c r="F1365" s="603" t="s">
        <v>11439</v>
      </c>
      <c r="G1365" s="603" t="s">
        <v>11440</v>
      </c>
      <c r="H1365" s="603" t="s">
        <v>11441</v>
      </c>
      <c r="I1365" s="603" t="s">
        <v>11442</v>
      </c>
      <c r="J1365" s="600" t="s">
        <v>11443</v>
      </c>
      <c r="K1365" s="611"/>
      <c r="L1365" s="606" t="s">
        <v>48</v>
      </c>
      <c r="M1365" s="986"/>
      <c r="N1365" s="972"/>
      <c r="O1365" s="603"/>
      <c r="P1365" s="605"/>
      <c r="Q1365" s="605"/>
      <c r="R1365" s="603">
        <f t="shared" si="21"/>
        <v>0</v>
      </c>
      <c r="S1365" s="603"/>
      <c r="T1365" s="607" t="str">
        <f>VLOOKUP(cppm_pr[[#This Row],[Status]],'All Link_LOV'!$I$32:$K$72,2,0)</f>
        <v>Pending TP Submission</v>
      </c>
      <c r="U1365" s="607" t="s">
        <v>10928</v>
      </c>
      <c r="V1365" s="772">
        <v>117</v>
      </c>
      <c r="W1365" s="607"/>
      <c r="X1365" s="603"/>
      <c r="Y1365" s="603"/>
      <c r="Z1365" s="608">
        <v>45194</v>
      </c>
      <c r="AA1365" s="603"/>
      <c r="AB1365" s="606"/>
      <c r="AC1365" s="677"/>
      <c r="AD1365" s="603"/>
      <c r="AE1365" s="603"/>
      <c r="AF1365" s="603" t="s">
        <v>398</v>
      </c>
      <c r="AG1365" s="603" t="s">
        <v>488</v>
      </c>
      <c r="AH1365" s="612"/>
      <c r="AI1365" s="600" t="str">
        <f>IFERROR(VLOOKUP(cppm_pr[[#This Row],[Order Number]],SPHERE!C:CC,39,0),"")</f>
        <v/>
      </c>
      <c r="AJ1365" s="600" t="str">
        <f>IFERROR(VLOOKUP(cppm_pr[[#This Row],[Order Number]],'DC TM ONE'!B:CN,42,0),"")</f>
        <v/>
      </c>
      <c r="AK1365" s="612"/>
      <c r="AL1365" s="693"/>
      <c r="AM1365" s="603"/>
      <c r="AN1365" s="603"/>
      <c r="AO1365" s="737"/>
      <c r="AP1365" s="603"/>
      <c r="AQ1365" s="603"/>
      <c r="AR1365" s="769"/>
      <c r="AS1365" s="603"/>
      <c r="AT1365" s="610"/>
      <c r="AU1365" s="603"/>
      <c r="AV1365" s="603"/>
      <c r="AW1365" s="603"/>
      <c r="AX1365" s="603"/>
      <c r="AY1365" s="603"/>
      <c r="AZ1365" s="603"/>
      <c r="BA1365" s="603"/>
      <c r="BB1365" s="603"/>
      <c r="BC1365" s="603"/>
      <c r="BD1365" s="603"/>
      <c r="BE1365" s="603"/>
      <c r="BF1365" s="603"/>
      <c r="BG1365" s="603"/>
      <c r="BH1365" s="603"/>
    </row>
    <row r="1366" spans="1:60" ht="12" customHeight="1">
      <c r="A1366" s="589">
        <v>1364</v>
      </c>
      <c r="B1366" s="589" t="s">
        <v>67</v>
      </c>
      <c r="C1366" s="590" t="s">
        <v>208</v>
      </c>
      <c r="D1366" s="591"/>
      <c r="E1366" s="589"/>
      <c r="F1366" s="1282" t="s">
        <v>11444</v>
      </c>
      <c r="G1366" s="657" t="s">
        <v>11445</v>
      </c>
      <c r="H1366" s="1282" t="s">
        <v>11446</v>
      </c>
      <c r="I1366" s="592" t="s">
        <v>11447</v>
      </c>
      <c r="J1366" s="589" t="s">
        <v>11448</v>
      </c>
      <c r="K1366" s="593"/>
      <c r="L1366" s="595" t="s">
        <v>48</v>
      </c>
      <c r="M1366" s="985"/>
      <c r="N1366" s="972"/>
      <c r="O1366" s="657"/>
      <c r="P1366" s="594"/>
      <c r="Q1366" s="594"/>
      <c r="R1366" s="592">
        <f t="shared" si="21"/>
        <v>0</v>
      </c>
      <c r="S1366" s="592"/>
      <c r="T1366" s="596" t="str">
        <f>VLOOKUP(cppm_pr[[#This Row],[Status]],'All Link_LOV'!$I$32:$K$72,2,0)</f>
        <v>Pending TP Submission</v>
      </c>
      <c r="U1366" s="596" t="s">
        <v>10920</v>
      </c>
      <c r="V1366" s="773">
        <v>118</v>
      </c>
      <c r="W1366" s="596" t="s">
        <v>8026</v>
      </c>
      <c r="X1366" s="603" t="s">
        <v>9075</v>
      </c>
      <c r="Y1366" s="603"/>
      <c r="Z1366" s="597">
        <v>45194</v>
      </c>
      <c r="AA1366" s="592"/>
      <c r="AB1366" s="595"/>
      <c r="AC1366" s="677"/>
      <c r="AD1366" s="592"/>
      <c r="AE1366" s="592"/>
      <c r="AF1366" s="592" t="s">
        <v>398</v>
      </c>
      <c r="AG1366" s="592" t="s">
        <v>488</v>
      </c>
      <c r="AH1366" s="612"/>
      <c r="AI1366" s="600" t="str">
        <f>IFERROR(VLOOKUP(cppm_pr[[#This Row],[Order Number]],SPHERE!C:CC,39,0),"")</f>
        <v/>
      </c>
      <c r="AJ1366" s="600" t="str">
        <f>IFERROR(VLOOKUP(cppm_pr[[#This Row],[Order Number]],'DC TM ONE'!B:CN,42,0),"")</f>
        <v/>
      </c>
      <c r="AK1366" s="612"/>
      <c r="AL1366" s="693"/>
      <c r="AM1366" s="592" t="s">
        <v>57</v>
      </c>
      <c r="AN1366" s="592"/>
      <c r="AO1366" s="737"/>
      <c r="AP1366" s="592"/>
      <c r="AQ1366" s="592"/>
      <c r="AR1366" s="612">
        <v>3400038703</v>
      </c>
      <c r="AS1366" s="592" t="s">
        <v>9233</v>
      </c>
      <c r="AT1366" s="598"/>
      <c r="AU1366" s="592"/>
      <c r="AV1366" s="592"/>
      <c r="AW1366" s="592"/>
      <c r="AX1366" s="592"/>
      <c r="AY1366" s="592"/>
      <c r="AZ1366" s="592"/>
      <c r="BA1366" s="592"/>
      <c r="BB1366" s="592"/>
      <c r="BC1366" s="592"/>
      <c r="BD1366" s="592"/>
      <c r="BE1366" s="592"/>
      <c r="BF1366" s="592"/>
      <c r="BG1366" s="592" t="s">
        <v>11449</v>
      </c>
      <c r="BH1366" s="592"/>
    </row>
    <row r="1367" spans="1:60" ht="12" customHeight="1">
      <c r="A1367" s="600">
        <v>1365</v>
      </c>
      <c r="B1367" s="600" t="s">
        <v>67</v>
      </c>
      <c r="C1367" s="601" t="s">
        <v>260</v>
      </c>
      <c r="D1367" s="602"/>
      <c r="E1367" s="600" t="s">
        <v>11450</v>
      </c>
      <c r="F1367" s="603" t="s">
        <v>11451</v>
      </c>
      <c r="G1367" s="603" t="s">
        <v>11452</v>
      </c>
      <c r="H1367" s="603" t="s">
        <v>11453</v>
      </c>
      <c r="I1367" s="603" t="s">
        <v>11454</v>
      </c>
      <c r="J1367" s="600" t="s">
        <v>11455</v>
      </c>
      <c r="K1367" s="611"/>
      <c r="L1367" s="606" t="s">
        <v>48</v>
      </c>
      <c r="M1367" s="986"/>
      <c r="N1367" s="972"/>
      <c r="O1367" s="603"/>
      <c r="P1367" s="605"/>
      <c r="Q1367" s="605"/>
      <c r="R1367" s="603">
        <f t="shared" si="21"/>
        <v>0</v>
      </c>
      <c r="S1367" s="603"/>
      <c r="T1367" s="607" t="str">
        <f>VLOOKUP(cppm_pr[[#This Row],[Status]],'All Link_LOV'!$I$32:$K$72,2,0)</f>
        <v>PR Creation</v>
      </c>
      <c r="U1367" s="607" t="s">
        <v>10920</v>
      </c>
      <c r="V1367" s="772">
        <v>119</v>
      </c>
      <c r="W1367" s="607" t="s">
        <v>8026</v>
      </c>
      <c r="X1367" s="603" t="s">
        <v>9075</v>
      </c>
      <c r="Y1367" s="603"/>
      <c r="Z1367" s="608">
        <v>45194</v>
      </c>
      <c r="AA1367" s="603"/>
      <c r="AB1367" s="606"/>
      <c r="AC1367" s="677"/>
      <c r="AD1367" s="603"/>
      <c r="AE1367" s="603"/>
      <c r="AF1367" s="603" t="s">
        <v>398</v>
      </c>
      <c r="AG1367" s="603" t="s">
        <v>488</v>
      </c>
      <c r="AH1367" s="612"/>
      <c r="AI1367" s="600" t="str">
        <f>IFERROR(VLOOKUP(cppm_pr[[#This Row],[Order Number]],SPHERE!C:CC,39,0),"")</f>
        <v/>
      </c>
      <c r="AJ1367" s="600" t="str">
        <f>IFERROR(VLOOKUP(cppm_pr[[#This Row],[Order Number]],'DC TM ONE'!B:CN,42,0),"")</f>
        <v/>
      </c>
      <c r="AK1367" s="612"/>
      <c r="AL1367" s="693"/>
      <c r="AM1367" s="603"/>
      <c r="AN1367" s="603"/>
      <c r="AO1367" s="737"/>
      <c r="AP1367" s="603"/>
      <c r="AQ1367" s="603"/>
      <c r="AR1367" s="769"/>
      <c r="AS1367" s="603"/>
      <c r="AT1367" s="610"/>
      <c r="AU1367" s="603"/>
      <c r="AV1367" s="603"/>
      <c r="AW1367" s="603"/>
      <c r="AX1367" s="603"/>
      <c r="AY1367" s="603"/>
      <c r="AZ1367" s="603"/>
      <c r="BA1367" s="603"/>
      <c r="BB1367" s="603"/>
      <c r="BC1367" s="603"/>
      <c r="BD1367" s="603"/>
      <c r="BE1367" s="603"/>
      <c r="BF1367" s="603"/>
      <c r="BG1367" s="603" t="s">
        <v>11456</v>
      </c>
      <c r="BH1367" s="603"/>
    </row>
    <row r="1368" spans="1:60" ht="12" customHeight="1">
      <c r="A1368" s="589">
        <v>1366</v>
      </c>
      <c r="B1368" s="589" t="s">
        <v>67</v>
      </c>
      <c r="C1368" s="590" t="s">
        <v>211</v>
      </c>
      <c r="D1368" s="591"/>
      <c r="E1368" s="589"/>
      <c r="F1368" s="592" t="s">
        <v>11457</v>
      </c>
      <c r="G1368" s="592"/>
      <c r="H1368" s="592" t="s">
        <v>11458</v>
      </c>
      <c r="I1368" s="681" t="s">
        <v>11459</v>
      </c>
      <c r="J1368" s="589" t="s">
        <v>11460</v>
      </c>
      <c r="K1368" s="593"/>
      <c r="L1368" s="595" t="s">
        <v>48</v>
      </c>
      <c r="M1368" s="985"/>
      <c r="N1368" s="972"/>
      <c r="O1368" s="592"/>
      <c r="P1368" s="698"/>
      <c r="Q1368" s="698"/>
      <c r="R1368" s="681">
        <f t="shared" si="21"/>
        <v>0</v>
      </c>
      <c r="S1368" s="681"/>
      <c r="T1368" s="596" t="str">
        <f>VLOOKUP(cppm_pr[[#This Row],[Status]],'All Link_LOV'!$I$32:$K$72,2,0)</f>
        <v>Queried - Require More Information From NeC/AND</v>
      </c>
      <c r="U1368" s="596" t="s">
        <v>10920</v>
      </c>
      <c r="V1368" s="773">
        <v>120</v>
      </c>
      <c r="W1368" s="596" t="s">
        <v>8026</v>
      </c>
      <c r="X1368" s="603" t="s">
        <v>499</v>
      </c>
      <c r="Y1368" s="603"/>
      <c r="Z1368" s="597">
        <v>45194</v>
      </c>
      <c r="AA1368" s="592"/>
      <c r="AB1368" s="595"/>
      <c r="AC1368" s="677"/>
      <c r="AD1368" s="592"/>
      <c r="AE1368" s="592"/>
      <c r="AF1368" s="592" t="s">
        <v>398</v>
      </c>
      <c r="AG1368" s="592" t="s">
        <v>488</v>
      </c>
      <c r="AH1368" s="612"/>
      <c r="AI1368" s="600" t="str">
        <f>IFERROR(VLOOKUP(cppm_pr[[#This Row],[Order Number]],SPHERE!C:CC,39,0),"")</f>
        <v/>
      </c>
      <c r="AJ1368" s="600" t="str">
        <f>IFERROR(VLOOKUP(cppm_pr[[#This Row],[Order Number]],'DC TM ONE'!B:CN,42,0),"")</f>
        <v/>
      </c>
      <c r="AK1368" s="612"/>
      <c r="AL1368" s="693"/>
      <c r="AM1368" s="592"/>
      <c r="AN1368" s="592"/>
      <c r="AO1368" s="737"/>
      <c r="AP1368" s="592"/>
      <c r="AQ1368" s="592"/>
      <c r="AR1368" s="612"/>
      <c r="AS1368" s="592"/>
      <c r="AT1368" s="598"/>
      <c r="AU1368" s="592"/>
      <c r="AV1368" s="592"/>
      <c r="AW1368" s="592"/>
      <c r="AX1368" s="592"/>
      <c r="AY1368" s="592"/>
      <c r="AZ1368" s="592"/>
      <c r="BA1368" s="592"/>
      <c r="BB1368" s="592"/>
      <c r="BC1368" s="592"/>
      <c r="BD1368" s="592"/>
      <c r="BE1368" s="592"/>
      <c r="BF1368" s="592"/>
      <c r="BG1368" s="592" t="s">
        <v>11461</v>
      </c>
      <c r="BH1368" s="592"/>
    </row>
    <row r="1369" spans="1:60" ht="12" customHeight="1">
      <c r="A1369" s="600">
        <v>1367</v>
      </c>
      <c r="B1369" s="600"/>
      <c r="C1369" s="601" t="s">
        <v>210</v>
      </c>
      <c r="D1369" s="602">
        <v>45203</v>
      </c>
      <c r="E1369" s="600" t="s">
        <v>11462</v>
      </c>
      <c r="F1369" s="600" t="s">
        <v>11463</v>
      </c>
      <c r="G1369" s="600" t="s">
        <v>11464</v>
      </c>
      <c r="H1369" s="600" t="s">
        <v>11465</v>
      </c>
      <c r="I1369" s="603" t="s">
        <v>11466</v>
      </c>
      <c r="J1369" s="600" t="s">
        <v>11467</v>
      </c>
      <c r="K1369" s="611"/>
      <c r="L1369" s="606" t="s">
        <v>1728</v>
      </c>
      <c r="M1369" s="986"/>
      <c r="N1369" s="1056"/>
      <c r="O1369" s="600"/>
      <c r="P1369" s="605"/>
      <c r="Q1369" s="605"/>
      <c r="R1369" s="603">
        <f t="shared" si="21"/>
        <v>0</v>
      </c>
      <c r="S1369" s="603"/>
      <c r="T1369" s="607" t="str">
        <f>VLOOKUP(cppm_pr[[#This Row],[Status]],'All Link_LOV'!$I$32:$K$72,2,0)</f>
        <v>New Request PR</v>
      </c>
      <c r="U1369" s="607" t="s">
        <v>10928</v>
      </c>
      <c r="V1369" s="772">
        <v>121</v>
      </c>
      <c r="W1369" s="607"/>
      <c r="X1369" s="603"/>
      <c r="Y1369" s="603"/>
      <c r="Z1369" s="608">
        <v>45194</v>
      </c>
      <c r="AA1369" s="603"/>
      <c r="AB1369" s="606">
        <v>4480</v>
      </c>
      <c r="AC1369" s="677"/>
      <c r="AD1369" s="603"/>
      <c r="AE1369" s="603"/>
      <c r="AF1369" s="603" t="s">
        <v>398</v>
      </c>
      <c r="AG1369" s="603" t="s">
        <v>488</v>
      </c>
      <c r="AH1369" s="736" t="s">
        <v>11468</v>
      </c>
      <c r="AI1369" s="600" t="str">
        <f>IFERROR(VLOOKUP(cppm_pr[[#This Row],[Order Number]],SPHERE!C:CC,39,0),"")</f>
        <v/>
      </c>
      <c r="AJ1369" s="600" t="str">
        <f>IFERROR(VLOOKUP(cppm_pr[[#This Row],[Order Number]],'DC TM ONE'!B:CN,42,0),"")</f>
        <v/>
      </c>
      <c r="AK1369" s="736"/>
      <c r="AL1369" s="693"/>
      <c r="AM1369" s="603"/>
      <c r="AN1369" s="603"/>
      <c r="AO1369" s="737"/>
      <c r="AP1369" s="603"/>
      <c r="AQ1369" s="603"/>
      <c r="AR1369" s="769"/>
      <c r="AS1369" s="603"/>
      <c r="AT1369" s="610"/>
      <c r="AU1369" s="603">
        <v>4479.2700000000004</v>
      </c>
      <c r="AV1369" s="603"/>
      <c r="AW1369" s="603"/>
      <c r="AX1369" s="603"/>
      <c r="AY1369" s="603"/>
      <c r="AZ1369" s="603"/>
      <c r="BA1369" s="603"/>
      <c r="BB1369" s="603"/>
      <c r="BC1369" s="603"/>
      <c r="BD1369" s="603"/>
      <c r="BE1369" s="603"/>
      <c r="BF1369" s="603"/>
      <c r="BG1369" s="603"/>
      <c r="BH1369" s="603"/>
    </row>
    <row r="1370" spans="1:60" ht="12" customHeight="1">
      <c r="A1370" s="589">
        <v>1368</v>
      </c>
      <c r="B1370" s="589" t="s">
        <v>81</v>
      </c>
      <c r="C1370" s="590" t="s">
        <v>267</v>
      </c>
      <c r="D1370" s="591">
        <v>45203</v>
      </c>
      <c r="E1370" s="589" t="s">
        <v>11469</v>
      </c>
      <c r="F1370" s="589" t="s">
        <v>11470</v>
      </c>
      <c r="G1370" s="589" t="s">
        <v>11471</v>
      </c>
      <c r="H1370" s="589" t="s">
        <v>11472</v>
      </c>
      <c r="I1370" s="592" t="s">
        <v>11473</v>
      </c>
      <c r="J1370" s="589" t="s">
        <v>11474</v>
      </c>
      <c r="K1370" s="593" t="s">
        <v>11475</v>
      </c>
      <c r="L1370" s="595" t="s">
        <v>1728</v>
      </c>
      <c r="M1370" s="985"/>
      <c r="N1370" s="1056"/>
      <c r="O1370" s="589"/>
      <c r="P1370" s="594"/>
      <c r="Q1370" s="594">
        <v>45208</v>
      </c>
      <c r="R1370" s="592">
        <f t="shared" si="21"/>
        <v>45208</v>
      </c>
      <c r="S1370" s="592"/>
      <c r="T1370" s="596" t="str">
        <f>VLOOKUP(cppm_pr[[#This Row],[Status]],'All Link_LOV'!$I$32:$K$72,2,0)</f>
        <v>PO Issued</v>
      </c>
      <c r="U1370" s="596" t="s">
        <v>10920</v>
      </c>
      <c r="V1370" s="773">
        <v>122</v>
      </c>
      <c r="W1370" s="596" t="s">
        <v>8026</v>
      </c>
      <c r="X1370" s="603" t="s">
        <v>9075</v>
      </c>
      <c r="Y1370" s="603"/>
      <c r="Z1370" s="597">
        <v>45194</v>
      </c>
      <c r="AA1370" s="592"/>
      <c r="AB1370" s="595">
        <v>61038</v>
      </c>
      <c r="AC1370" s="677">
        <v>43713.38</v>
      </c>
      <c r="AD1370" s="592"/>
      <c r="AE1370" s="592"/>
      <c r="AF1370" s="592" t="s">
        <v>398</v>
      </c>
      <c r="AG1370" s="592" t="s">
        <v>488</v>
      </c>
      <c r="AH1370" s="736" t="s">
        <v>11476</v>
      </c>
      <c r="AI1370" s="600" t="str">
        <f>IFERROR(VLOOKUP(cppm_pr[[#This Row],[Order Number]],SPHERE!C:CC,39,0),"")</f>
        <v/>
      </c>
      <c r="AJ1370" s="600" t="str">
        <f>IFERROR(VLOOKUP(cppm_pr[[#This Row],[Order Number]],'DC TM ONE'!B:CN,42,0),"")</f>
        <v/>
      </c>
      <c r="AK1370" s="736"/>
      <c r="AL1370" s="693"/>
      <c r="AM1370" s="592"/>
      <c r="AN1370" s="592"/>
      <c r="AO1370" s="737"/>
      <c r="AP1370" s="592"/>
      <c r="AQ1370" s="592"/>
      <c r="AR1370" s="612"/>
      <c r="AS1370" s="589"/>
      <c r="AT1370" s="598"/>
      <c r="AU1370" s="592">
        <v>61037.25</v>
      </c>
      <c r="AV1370" s="592"/>
      <c r="AW1370" s="592"/>
      <c r="AX1370" s="592"/>
      <c r="AY1370" s="592"/>
      <c r="AZ1370" s="592"/>
      <c r="BA1370" s="592"/>
      <c r="BB1370" s="592"/>
      <c r="BC1370" s="592"/>
      <c r="BD1370" s="592"/>
      <c r="BE1370" s="592"/>
      <c r="BF1370" s="592"/>
      <c r="BG1370" s="592" t="s">
        <v>11477</v>
      </c>
      <c r="BH1370" s="592"/>
    </row>
    <row r="1371" spans="1:60" ht="12" customHeight="1">
      <c r="A1371" s="600">
        <v>1369</v>
      </c>
      <c r="B1371" s="600"/>
      <c r="C1371" s="601" t="s">
        <v>208</v>
      </c>
      <c r="D1371" s="602">
        <v>45202</v>
      </c>
      <c r="E1371" s="600" t="s">
        <v>39</v>
      </c>
      <c r="F1371" s="600" t="s">
        <v>1955</v>
      </c>
      <c r="G1371" s="600" t="s">
        <v>1954</v>
      </c>
      <c r="H1371" s="600" t="s">
        <v>1952</v>
      </c>
      <c r="I1371" s="785" t="s">
        <v>10539</v>
      </c>
      <c r="J1371" s="600" t="s">
        <v>11478</v>
      </c>
      <c r="K1371" s="611"/>
      <c r="L1371" s="606" t="s">
        <v>1728</v>
      </c>
      <c r="M1371" s="986"/>
      <c r="N1371" s="115"/>
      <c r="O1371"/>
      <c r="P1371" s="786"/>
      <c r="Q1371" s="786"/>
      <c r="R1371" s="787">
        <f t="shared" si="21"/>
        <v>0</v>
      </c>
      <c r="S1371" s="787"/>
      <c r="T1371" s="607" t="str">
        <f>VLOOKUP(cppm_pr[[#This Row],[Status]],'All Link_LOV'!$I$32:$K$72,2,0)</f>
        <v>Pending TP Submission</v>
      </c>
      <c r="U1371" s="607" t="s">
        <v>10928</v>
      </c>
      <c r="V1371" s="772">
        <v>123</v>
      </c>
      <c r="W1371" s="607"/>
      <c r="X1371" s="603"/>
      <c r="Y1371" s="603"/>
      <c r="Z1371" s="608">
        <v>45194</v>
      </c>
      <c r="AA1371" s="603"/>
      <c r="AB1371" s="606">
        <v>58687</v>
      </c>
      <c r="AC1371" s="678"/>
      <c r="AD1371" s="603"/>
      <c r="AE1371" s="603"/>
      <c r="AF1371" s="603" t="s">
        <v>398</v>
      </c>
      <c r="AG1371" s="603" t="s">
        <v>488</v>
      </c>
      <c r="AH1371" s="774" t="s">
        <v>11479</v>
      </c>
      <c r="AI1371" s="600" t="str">
        <f>IFERROR(VLOOKUP(cppm_pr[[#This Row],[Order Number]],SPHERE!C:CC,39,0),"")</f>
        <v/>
      </c>
      <c r="AJ1371" s="600" t="str">
        <f>IFERROR(VLOOKUP(cppm_pr[[#This Row],[Order Number]],'DC TM ONE'!B:CN,42,0),"")</f>
        <v/>
      </c>
      <c r="AK1371" s="774"/>
      <c r="AL1371" s="788"/>
      <c r="AM1371" s="603"/>
      <c r="AN1371" s="603"/>
      <c r="AO1371" s="785"/>
      <c r="AP1371" s="603"/>
      <c r="AQ1371" s="603"/>
      <c r="AR1371" s="769"/>
      <c r="AS1371" s="600"/>
      <c r="AT1371" s="610"/>
      <c r="AU1371" s="603">
        <v>58686.85</v>
      </c>
      <c r="AV1371" s="603"/>
      <c r="AW1371" s="603"/>
      <c r="AX1371" s="603"/>
      <c r="AY1371" s="603"/>
      <c r="AZ1371" s="603"/>
      <c r="BA1371" s="603"/>
      <c r="BB1371" s="603"/>
      <c r="BC1371" s="603"/>
      <c r="BD1371" s="603"/>
      <c r="BE1371" s="603"/>
      <c r="BF1371" s="603"/>
      <c r="BG1371" s="603"/>
      <c r="BH1371" s="603"/>
    </row>
    <row r="1372" spans="1:60" ht="12" customHeight="1">
      <c r="A1372" s="589">
        <v>1370</v>
      </c>
      <c r="B1372" s="589"/>
      <c r="C1372" s="590" t="s">
        <v>208</v>
      </c>
      <c r="D1372" s="591">
        <v>45203</v>
      </c>
      <c r="E1372" s="589" t="s">
        <v>39</v>
      </c>
      <c r="F1372" s="589" t="s">
        <v>11480</v>
      </c>
      <c r="G1372" s="589" t="s">
        <v>11481</v>
      </c>
      <c r="H1372" s="589" t="s">
        <v>11482</v>
      </c>
      <c r="I1372" s="592" t="s">
        <v>11483</v>
      </c>
      <c r="J1372" s="589" t="s">
        <v>11484</v>
      </c>
      <c r="K1372" s="593"/>
      <c r="L1372" s="595" t="s">
        <v>1728</v>
      </c>
      <c r="M1372" s="985"/>
      <c r="N1372" s="1056"/>
      <c r="O1372" s="589"/>
      <c r="P1372" s="594"/>
      <c r="Q1372" s="594"/>
      <c r="R1372" s="592">
        <f t="shared" si="21"/>
        <v>0</v>
      </c>
      <c r="S1372" s="592"/>
      <c r="T1372" s="596" t="str">
        <f>VLOOKUP(cppm_pr[[#This Row],[Status]],'All Link_LOV'!$I$32:$K$72,2,0)</f>
        <v>Pending TP Submission</v>
      </c>
      <c r="U1372" s="596" t="s">
        <v>10928</v>
      </c>
      <c r="V1372" s="773">
        <v>124</v>
      </c>
      <c r="W1372" s="596"/>
      <c r="X1372" s="592"/>
      <c r="Y1372" s="592"/>
      <c r="Z1372" s="597">
        <v>45194</v>
      </c>
      <c r="AA1372" s="592"/>
      <c r="AB1372" s="595">
        <v>14472</v>
      </c>
      <c r="AC1372" s="677"/>
      <c r="AD1372" s="592"/>
      <c r="AE1372" s="592"/>
      <c r="AF1372" s="592" t="s">
        <v>398</v>
      </c>
      <c r="AG1372" s="592" t="s">
        <v>488</v>
      </c>
      <c r="AH1372" s="736" t="s">
        <v>11485</v>
      </c>
      <c r="AI1372" s="600" t="str">
        <f>IFERROR(VLOOKUP(cppm_pr[[#This Row],[Order Number]],SPHERE!C:CC,39,0),"")</f>
        <v/>
      </c>
      <c r="AJ1372" s="600" t="str">
        <f>IFERROR(VLOOKUP(cppm_pr[[#This Row],[Order Number]],'DC TM ONE'!B:CN,42,0),"")</f>
        <v/>
      </c>
      <c r="AK1372" s="736"/>
      <c r="AL1372" s="693"/>
      <c r="AM1372" s="592"/>
      <c r="AN1372" s="592"/>
      <c r="AO1372" s="737"/>
      <c r="AP1372" s="592"/>
      <c r="AQ1372" s="592"/>
      <c r="AR1372" s="612"/>
      <c r="AS1372" s="592"/>
      <c r="AT1372" s="598"/>
      <c r="AU1372" s="592">
        <v>14471.98</v>
      </c>
      <c r="AV1372" s="592"/>
      <c r="AW1372" s="592"/>
      <c r="AX1372" s="592"/>
      <c r="AY1372" s="592"/>
      <c r="AZ1372" s="592"/>
      <c r="BA1372" s="592"/>
      <c r="BB1372" s="592"/>
      <c r="BC1372" s="592"/>
      <c r="BD1372" s="592"/>
      <c r="BE1372" s="592"/>
      <c r="BF1372" s="592"/>
      <c r="BG1372" s="592"/>
      <c r="BH1372" s="592"/>
    </row>
    <row r="1373" spans="1:60" ht="12" customHeight="1">
      <c r="A1373" s="600">
        <v>1371</v>
      </c>
      <c r="B1373" s="600" t="s">
        <v>81</v>
      </c>
      <c r="C1373" s="601" t="s">
        <v>267</v>
      </c>
      <c r="D1373" s="602">
        <v>45206</v>
      </c>
      <c r="E1373" s="600" t="s">
        <v>11486</v>
      </c>
      <c r="F1373" s="600" t="s">
        <v>11487</v>
      </c>
      <c r="G1373" s="600" t="s">
        <v>11488</v>
      </c>
      <c r="H1373" s="600" t="s">
        <v>11489</v>
      </c>
      <c r="I1373" s="603" t="s">
        <v>11490</v>
      </c>
      <c r="J1373" s="600" t="s">
        <v>11491</v>
      </c>
      <c r="K1373" s="611" t="s">
        <v>11492</v>
      </c>
      <c r="L1373" s="606" t="s">
        <v>1728</v>
      </c>
      <c r="M1373" s="986"/>
      <c r="N1373" s="1056"/>
      <c r="O1373" s="600"/>
      <c r="P1373" s="605"/>
      <c r="Q1373" s="605"/>
      <c r="R1373" s="603">
        <f t="shared" si="21"/>
        <v>0</v>
      </c>
      <c r="S1373" s="603"/>
      <c r="T1373" s="607" t="str">
        <f>VLOOKUP(cppm_pr[[#This Row],[Status]],'All Link_LOV'!$I$32:$K$72,2,0)</f>
        <v>PO Issued</v>
      </c>
      <c r="U1373" s="607" t="s">
        <v>10920</v>
      </c>
      <c r="V1373" s="772">
        <v>125</v>
      </c>
      <c r="W1373" s="607" t="s">
        <v>8026</v>
      </c>
      <c r="X1373" s="603" t="s">
        <v>9075</v>
      </c>
      <c r="Y1373" s="603"/>
      <c r="Z1373" s="608">
        <v>45194</v>
      </c>
      <c r="AA1373" s="603"/>
      <c r="AB1373" s="606">
        <v>68337</v>
      </c>
      <c r="AC1373" s="677">
        <v>53492.54</v>
      </c>
      <c r="AD1373" s="603"/>
      <c r="AE1373" s="603"/>
      <c r="AF1373" s="603" t="s">
        <v>398</v>
      </c>
      <c r="AG1373" s="603" t="s">
        <v>488</v>
      </c>
      <c r="AH1373" s="736" t="s">
        <v>11493</v>
      </c>
      <c r="AI1373" s="600" t="str">
        <f>IFERROR(VLOOKUP(cppm_pr[[#This Row],[Order Number]],SPHERE!C:CC,39,0),"")</f>
        <v/>
      </c>
      <c r="AJ1373" s="600" t="str">
        <f>IFERROR(VLOOKUP(cppm_pr[[#This Row],[Order Number]],'DC TM ONE'!B:CN,42,0),"")</f>
        <v/>
      </c>
      <c r="AK1373" s="736"/>
      <c r="AL1373" s="693"/>
      <c r="AM1373" s="603"/>
      <c r="AN1373" s="603"/>
      <c r="AO1373" s="747"/>
      <c r="AP1373" s="603"/>
      <c r="AQ1373" s="603"/>
      <c r="AR1373" s="769">
        <v>3400038554</v>
      </c>
      <c r="AS1373" s="600" t="s">
        <v>3534</v>
      </c>
      <c r="AT1373" s="610"/>
      <c r="AU1373" s="603">
        <v>67575</v>
      </c>
      <c r="AV1373" s="600" t="s">
        <v>11494</v>
      </c>
      <c r="AW1373" s="600" t="s">
        <v>11495</v>
      </c>
      <c r="AX1373" s="603"/>
      <c r="AY1373" s="603"/>
      <c r="AZ1373" s="603"/>
      <c r="BA1373" s="603"/>
      <c r="BB1373" s="603"/>
      <c r="BC1373" s="603"/>
      <c r="BD1373" s="603"/>
      <c r="BE1373" s="603"/>
      <c r="BF1373" s="603"/>
      <c r="BG1373" s="603" t="s">
        <v>11496</v>
      </c>
      <c r="BH1373" s="603"/>
    </row>
    <row r="1374" spans="1:60" ht="12" customHeight="1">
      <c r="A1374" s="589">
        <v>1372</v>
      </c>
      <c r="B1374" s="589"/>
      <c r="C1374" s="590" t="s">
        <v>208</v>
      </c>
      <c r="D1374" s="591">
        <v>45204</v>
      </c>
      <c r="E1374" s="589" t="s">
        <v>11497</v>
      </c>
      <c r="F1374" s="589" t="s">
        <v>11498</v>
      </c>
      <c r="G1374" s="589" t="s">
        <v>11499</v>
      </c>
      <c r="H1374" s="589" t="s">
        <v>11500</v>
      </c>
      <c r="I1374" s="592" t="s">
        <v>11501</v>
      </c>
      <c r="J1374" s="589" t="s">
        <v>11502</v>
      </c>
      <c r="K1374" s="593"/>
      <c r="L1374" s="595" t="s">
        <v>1728</v>
      </c>
      <c r="M1374" s="985"/>
      <c r="N1374" s="1056"/>
      <c r="O1374" s="589"/>
      <c r="P1374" s="594"/>
      <c r="Q1374" s="594"/>
      <c r="R1374" s="592">
        <f t="shared" si="21"/>
        <v>0</v>
      </c>
      <c r="S1374" s="592"/>
      <c r="T1374" s="596" t="str">
        <f>VLOOKUP(cppm_pr[[#This Row],[Status]],'All Link_LOV'!$I$32:$K$72,2,0)</f>
        <v>Pending TP Submission</v>
      </c>
      <c r="U1374" s="596" t="s">
        <v>10928</v>
      </c>
      <c r="V1374" s="773">
        <v>126</v>
      </c>
      <c r="W1374" s="596"/>
      <c r="X1374" s="592"/>
      <c r="Y1374" s="592"/>
      <c r="Z1374" s="597">
        <v>45194</v>
      </c>
      <c r="AA1374" s="592"/>
      <c r="AB1374" s="595">
        <v>14068</v>
      </c>
      <c r="AC1374" s="677"/>
      <c r="AD1374" s="592"/>
      <c r="AE1374" s="592"/>
      <c r="AF1374" s="592" t="s">
        <v>398</v>
      </c>
      <c r="AG1374" s="592" t="s">
        <v>488</v>
      </c>
      <c r="AH1374" s="736" t="s">
        <v>11503</v>
      </c>
      <c r="AI1374" s="600" t="str">
        <f>IFERROR(VLOOKUP(cppm_pr[[#This Row],[Order Number]],SPHERE!C:CC,39,0),"")</f>
        <v/>
      </c>
      <c r="AJ1374" s="600" t="str">
        <f>IFERROR(VLOOKUP(cppm_pr[[#This Row],[Order Number]],'DC TM ONE'!B:CN,42,0),"")</f>
        <v/>
      </c>
      <c r="AK1374" s="736"/>
      <c r="AL1374" s="693"/>
      <c r="AM1374" s="592"/>
      <c r="AN1374" s="592"/>
      <c r="AO1374" s="747" t="s">
        <v>11501</v>
      </c>
      <c r="AP1374" s="592"/>
      <c r="AQ1374" s="592"/>
      <c r="AR1374" s="612">
        <v>3400038664</v>
      </c>
      <c r="AS1374" s="589" t="s">
        <v>9431</v>
      </c>
      <c r="AT1374" s="598"/>
      <c r="AU1374" s="592">
        <v>14067.68</v>
      </c>
      <c r="AV1374" s="592"/>
      <c r="AW1374" s="592"/>
      <c r="AX1374" s="592"/>
      <c r="AY1374" s="592"/>
      <c r="AZ1374" s="592"/>
      <c r="BA1374" s="592"/>
      <c r="BB1374" s="592"/>
      <c r="BC1374" s="592"/>
      <c r="BD1374" s="592"/>
      <c r="BE1374" s="592"/>
      <c r="BF1374" s="592"/>
      <c r="BG1374" s="592"/>
      <c r="BH1374" s="592"/>
    </row>
    <row r="1375" spans="1:60" ht="12" customHeight="1">
      <c r="A1375" s="600">
        <v>1373</v>
      </c>
      <c r="B1375" s="600"/>
      <c r="C1375" s="601" t="s">
        <v>208</v>
      </c>
      <c r="D1375" s="602">
        <v>45204</v>
      </c>
      <c r="E1375" s="600" t="s">
        <v>11504</v>
      </c>
      <c r="F1375" s="600" t="s">
        <v>11505</v>
      </c>
      <c r="G1375" s="600" t="s">
        <v>11506</v>
      </c>
      <c r="H1375" s="600" t="s">
        <v>11507</v>
      </c>
      <c r="I1375" s="603" t="s">
        <v>11508</v>
      </c>
      <c r="J1375" s="600" t="s">
        <v>11509</v>
      </c>
      <c r="K1375" s="611"/>
      <c r="L1375" s="606" t="s">
        <v>1728</v>
      </c>
      <c r="M1375" s="986"/>
      <c r="N1375" s="1056"/>
      <c r="O1375" s="600"/>
      <c r="P1375" s="605"/>
      <c r="Q1375" s="605"/>
      <c r="R1375" s="603">
        <f t="shared" si="21"/>
        <v>0</v>
      </c>
      <c r="S1375" s="603"/>
      <c r="T1375" s="607" t="str">
        <f>VLOOKUP(cppm_pr[[#This Row],[Status]],'All Link_LOV'!$I$32:$K$72,2,0)</f>
        <v>Pending TP Submission</v>
      </c>
      <c r="U1375" s="607" t="s">
        <v>10928</v>
      </c>
      <c r="V1375" s="772">
        <v>127</v>
      </c>
      <c r="W1375" s="607"/>
      <c r="X1375" s="603"/>
      <c r="Y1375" s="603"/>
      <c r="Z1375" s="608">
        <v>45194</v>
      </c>
      <c r="AA1375" s="603"/>
      <c r="AB1375" s="606">
        <v>39109</v>
      </c>
      <c r="AC1375" s="677"/>
      <c r="AD1375" s="603"/>
      <c r="AE1375" s="603"/>
      <c r="AF1375" s="603" t="s">
        <v>398</v>
      </c>
      <c r="AG1375" s="603" t="s">
        <v>488</v>
      </c>
      <c r="AH1375" s="736" t="s">
        <v>11510</v>
      </c>
      <c r="AI1375" s="600" t="str">
        <f>IFERROR(VLOOKUP(cppm_pr[[#This Row],[Order Number]],SPHERE!C:CC,39,0),"")</f>
        <v/>
      </c>
      <c r="AJ1375" s="600" t="str">
        <f>IFERROR(VLOOKUP(cppm_pr[[#This Row],[Order Number]],'DC TM ONE'!B:CN,42,0),"")</f>
        <v/>
      </c>
      <c r="AK1375" s="736"/>
      <c r="AL1375" s="693"/>
      <c r="AM1375" s="603"/>
      <c r="AN1375" s="603"/>
      <c r="AO1375" s="737"/>
      <c r="AP1375" s="603"/>
      <c r="AQ1375" s="603"/>
      <c r="AR1375" s="769">
        <v>3400039091</v>
      </c>
      <c r="AS1375" s="600" t="s">
        <v>2858</v>
      </c>
      <c r="AT1375" s="610"/>
      <c r="AU1375" s="603">
        <v>32194</v>
      </c>
      <c r="AV1375" s="600" t="s">
        <v>1244</v>
      </c>
      <c r="AW1375" s="600" t="s">
        <v>11511</v>
      </c>
      <c r="AX1375" s="603"/>
      <c r="AY1375" s="603"/>
      <c r="AZ1375" s="603"/>
      <c r="BA1375" s="603"/>
      <c r="BB1375" s="603"/>
      <c r="BC1375" s="603"/>
      <c r="BD1375" s="603"/>
      <c r="BE1375" s="603"/>
      <c r="BF1375" s="603"/>
      <c r="BG1375" s="603"/>
      <c r="BH1375" s="603"/>
    </row>
    <row r="1376" spans="1:60" ht="12" customHeight="1">
      <c r="A1376" s="589">
        <v>1374</v>
      </c>
      <c r="B1376" s="589" t="s">
        <v>72</v>
      </c>
      <c r="C1376" s="590" t="s">
        <v>260</v>
      </c>
      <c r="D1376" s="591">
        <v>45205</v>
      </c>
      <c r="E1376" s="589" t="s">
        <v>2107</v>
      </c>
      <c r="F1376" s="592"/>
      <c r="G1376" s="592"/>
      <c r="H1376" s="592" t="s">
        <v>11512</v>
      </c>
      <c r="I1376" s="681" t="s">
        <v>11513</v>
      </c>
      <c r="J1376" s="589" t="s">
        <v>11514</v>
      </c>
      <c r="K1376" s="593"/>
      <c r="L1376" s="595" t="s">
        <v>52</v>
      </c>
      <c r="M1376" s="985"/>
      <c r="N1376" s="972"/>
      <c r="O1376" s="592"/>
      <c r="P1376" s="698"/>
      <c r="Q1376" s="698"/>
      <c r="R1376" s="681">
        <f t="shared" si="21"/>
        <v>0</v>
      </c>
      <c r="S1376" s="681"/>
      <c r="T1376" s="596" t="str">
        <f>VLOOKUP(cppm_pr[[#This Row],[Status]],'All Link_LOV'!$I$32:$K$72,2,0)</f>
        <v>PR Creation</v>
      </c>
      <c r="U1376" s="596" t="s">
        <v>10920</v>
      </c>
      <c r="V1376" s="773">
        <v>128</v>
      </c>
      <c r="W1376" s="596" t="s">
        <v>8026</v>
      </c>
      <c r="X1376" s="603" t="s">
        <v>499</v>
      </c>
      <c r="Y1376" s="603"/>
      <c r="Z1376" s="597">
        <v>45194</v>
      </c>
      <c r="AA1376" s="592"/>
      <c r="AB1376" s="595"/>
      <c r="AC1376" s="677"/>
      <c r="AD1376" s="592"/>
      <c r="AE1376" s="592"/>
      <c r="AF1376" s="592" t="s">
        <v>398</v>
      </c>
      <c r="AG1376" s="592" t="s">
        <v>488</v>
      </c>
      <c r="AH1376" s="612" t="s">
        <v>11515</v>
      </c>
      <c r="AI1376" s="600" t="str">
        <f>IFERROR(VLOOKUP(cppm_pr[[#This Row],[Order Number]],SPHERE!C:CC,39,0),"")</f>
        <v/>
      </c>
      <c r="AJ1376" s="600" t="str">
        <f>IFERROR(VLOOKUP(cppm_pr[[#This Row],[Order Number]],'DC TM ONE'!B:CN,42,0),"")</f>
        <v/>
      </c>
      <c r="AK1376" s="612"/>
      <c r="AL1376" s="693"/>
      <c r="AM1376" s="592"/>
      <c r="AN1376" s="592"/>
      <c r="AO1376" s="737"/>
      <c r="AP1376" s="592"/>
      <c r="AQ1376" s="592"/>
      <c r="AR1376" s="612"/>
      <c r="AS1376" s="592"/>
      <c r="AT1376" s="598"/>
      <c r="AU1376" s="592"/>
      <c r="AV1376" s="592"/>
      <c r="AW1376" s="592"/>
      <c r="AX1376" s="592"/>
      <c r="AY1376" s="592"/>
      <c r="AZ1376" s="592"/>
      <c r="BA1376" s="592"/>
      <c r="BB1376" s="592"/>
      <c r="BC1376" s="592"/>
      <c r="BD1376" s="592"/>
      <c r="BE1376" s="592"/>
      <c r="BF1376" s="592"/>
      <c r="BG1376" s="592" t="s">
        <v>11516</v>
      </c>
      <c r="BH1376" s="592"/>
    </row>
    <row r="1377" spans="1:60" ht="12" customHeight="1">
      <c r="A1377" s="600">
        <v>1375</v>
      </c>
      <c r="B1377" s="600" t="s">
        <v>457</v>
      </c>
      <c r="C1377" s="601" t="s">
        <v>250</v>
      </c>
      <c r="D1377" s="602"/>
      <c r="E1377" s="600" t="s">
        <v>6058</v>
      </c>
      <c r="F1377" s="603" t="s">
        <v>11517</v>
      </c>
      <c r="G1377" s="603" t="s">
        <v>11518</v>
      </c>
      <c r="H1377" s="603" t="s">
        <v>11519</v>
      </c>
      <c r="I1377" s="603" t="s">
        <v>11520</v>
      </c>
      <c r="J1377" s="600" t="s">
        <v>11521</v>
      </c>
      <c r="K1377" s="611"/>
      <c r="L1377" s="606" t="s">
        <v>2603</v>
      </c>
      <c r="M1377" s="986"/>
      <c r="N1377" s="972"/>
      <c r="O1377" s="603"/>
      <c r="P1377" s="605"/>
      <c r="Q1377" s="605"/>
      <c r="R1377" s="603">
        <f t="shared" si="21"/>
        <v>0</v>
      </c>
      <c r="S1377" s="603"/>
      <c r="T1377" s="607" t="str">
        <f>VLOOKUP(cppm_pr[[#This Row],[Status]],'All Link_LOV'!$I$32:$K$72,2,0)</f>
        <v>LOR Issued</v>
      </c>
      <c r="U1377" s="607" t="s">
        <v>10928</v>
      </c>
      <c r="V1377" s="772">
        <v>129</v>
      </c>
      <c r="W1377" s="607"/>
      <c r="X1377" s="603"/>
      <c r="Y1377" s="603"/>
      <c r="Z1377" s="608">
        <v>45194</v>
      </c>
      <c r="AA1377" s="603"/>
      <c r="AB1377" s="606"/>
      <c r="AC1377" s="677"/>
      <c r="AD1377" s="603"/>
      <c r="AE1377" s="603"/>
      <c r="AF1377" s="603" t="s">
        <v>398</v>
      </c>
      <c r="AG1377" s="603" t="s">
        <v>488</v>
      </c>
      <c r="AH1377" s="612" t="s">
        <v>11522</v>
      </c>
      <c r="AI1377" s="600" t="str">
        <f>IFERROR(VLOOKUP(cppm_pr[[#This Row],[Order Number]],SPHERE!C:CC,39,0),"")</f>
        <v/>
      </c>
      <c r="AJ1377" s="600" t="str">
        <f>IFERROR(VLOOKUP(cppm_pr[[#This Row],[Order Number]],'DC TM ONE'!B:CN,42,0),"")</f>
        <v/>
      </c>
      <c r="AK1377" s="612"/>
      <c r="AL1377" s="693"/>
      <c r="AM1377" s="603"/>
      <c r="AN1377" s="603"/>
      <c r="AO1377" s="737"/>
      <c r="AP1377" s="603"/>
      <c r="AQ1377" s="603"/>
      <c r="AR1377" s="769"/>
      <c r="AS1377" s="603"/>
      <c r="AT1377" s="610"/>
      <c r="AU1377" s="603"/>
      <c r="AV1377" s="603"/>
      <c r="AW1377" s="603"/>
      <c r="AX1377" s="603"/>
      <c r="AY1377" s="603"/>
      <c r="AZ1377" s="603"/>
      <c r="BA1377" s="603"/>
      <c r="BB1377" s="603"/>
      <c r="BC1377" s="603"/>
      <c r="BD1377" s="603"/>
      <c r="BE1377" s="603"/>
      <c r="BF1377" s="603"/>
      <c r="BG1377" s="603"/>
      <c r="BH1377" s="603"/>
    </row>
    <row r="1378" spans="1:60" ht="12" customHeight="1">
      <c r="A1378" s="589">
        <v>1376</v>
      </c>
      <c r="B1378" s="589" t="s">
        <v>457</v>
      </c>
      <c r="C1378" s="590" t="s">
        <v>250</v>
      </c>
      <c r="D1378" s="591"/>
      <c r="E1378" s="589" t="s">
        <v>6058</v>
      </c>
      <c r="F1378" s="592" t="s">
        <v>11523</v>
      </c>
      <c r="G1378" s="592" t="s">
        <v>11524</v>
      </c>
      <c r="H1378" s="592" t="s">
        <v>11525</v>
      </c>
      <c r="I1378" s="592" t="s">
        <v>11526</v>
      </c>
      <c r="J1378" s="589" t="s">
        <v>11527</v>
      </c>
      <c r="K1378" s="593"/>
      <c r="L1378" s="595" t="s">
        <v>2603</v>
      </c>
      <c r="M1378" s="985"/>
      <c r="N1378" s="972"/>
      <c r="O1378" s="592"/>
      <c r="P1378" s="594"/>
      <c r="Q1378" s="594"/>
      <c r="R1378" s="592">
        <f t="shared" si="21"/>
        <v>0</v>
      </c>
      <c r="S1378" s="592"/>
      <c r="T1378" s="596" t="str">
        <f>VLOOKUP(cppm_pr[[#This Row],[Status]],'All Link_LOV'!$I$32:$K$72,2,0)</f>
        <v>LOR Issued</v>
      </c>
      <c r="U1378" s="596" t="s">
        <v>10928</v>
      </c>
      <c r="V1378" s="773">
        <v>130</v>
      </c>
      <c r="W1378" s="596"/>
      <c r="X1378" s="592"/>
      <c r="Y1378" s="592"/>
      <c r="Z1378" s="597">
        <v>45194</v>
      </c>
      <c r="AA1378" s="592"/>
      <c r="AB1378" s="595"/>
      <c r="AC1378" s="677"/>
      <c r="AD1378" s="592"/>
      <c r="AE1378" s="592"/>
      <c r="AF1378" s="592" t="s">
        <v>398</v>
      </c>
      <c r="AG1378" s="592" t="s">
        <v>488</v>
      </c>
      <c r="AH1378" s="612" t="s">
        <v>11528</v>
      </c>
      <c r="AI1378" s="600" t="str">
        <f>IFERROR(VLOOKUP(cppm_pr[[#This Row],[Order Number]],SPHERE!C:CC,39,0),"")</f>
        <v/>
      </c>
      <c r="AJ1378" s="600" t="str">
        <f>IFERROR(VLOOKUP(cppm_pr[[#This Row],[Order Number]],'DC TM ONE'!B:CN,42,0),"")</f>
        <v/>
      </c>
      <c r="AK1378" s="612"/>
      <c r="AL1378" s="693"/>
      <c r="AM1378" s="592"/>
      <c r="AN1378" s="592"/>
      <c r="AO1378" s="737"/>
      <c r="AP1378" s="592"/>
      <c r="AQ1378" s="592"/>
      <c r="AR1378" s="612"/>
      <c r="AS1378" s="592"/>
      <c r="AT1378" s="598"/>
      <c r="AU1378" s="592"/>
      <c r="AV1378" s="592"/>
      <c r="AW1378" s="592"/>
      <c r="AX1378" s="592"/>
      <c r="AY1378" s="592"/>
      <c r="AZ1378" s="592"/>
      <c r="BA1378" s="592"/>
      <c r="BB1378" s="592"/>
      <c r="BC1378" s="592"/>
      <c r="BD1378" s="592"/>
      <c r="BE1378" s="592"/>
      <c r="BF1378" s="592"/>
      <c r="BG1378" s="592"/>
      <c r="BH1378" s="592"/>
    </row>
    <row r="1379" spans="1:60" ht="12" customHeight="1">
      <c r="A1379" s="600">
        <v>1377</v>
      </c>
      <c r="B1379" s="600" t="s">
        <v>79</v>
      </c>
      <c r="C1379" s="601" t="s">
        <v>208</v>
      </c>
      <c r="D1379" s="602"/>
      <c r="E1379" s="600" t="s">
        <v>11529</v>
      </c>
      <c r="F1379" s="603" t="s">
        <v>11530</v>
      </c>
      <c r="G1379" s="603" t="s">
        <v>11531</v>
      </c>
      <c r="H1379" s="603" t="s">
        <v>11532</v>
      </c>
      <c r="I1379" s="600" t="s">
        <v>11533</v>
      </c>
      <c r="J1379" s="600" t="s">
        <v>11534</v>
      </c>
      <c r="K1379" s="843"/>
      <c r="L1379" s="606" t="s">
        <v>2749</v>
      </c>
      <c r="M1379" s="986" t="s">
        <v>10509</v>
      </c>
      <c r="N1379" s="972"/>
      <c r="O1379" s="603"/>
      <c r="P1379" s="625"/>
      <c r="Q1379" s="625"/>
      <c r="R1379" s="600">
        <f t="shared" si="21"/>
        <v>0</v>
      </c>
      <c r="S1379" s="600"/>
      <c r="T1379" s="607" t="str">
        <f>VLOOKUP(cppm_pr[[#This Row],[Status]],'All Link_LOV'!$I$32:$K$72,2,0)</f>
        <v>Pending TP Submission</v>
      </c>
      <c r="U1379" s="607" t="s">
        <v>10928</v>
      </c>
      <c r="V1379" s="772">
        <v>131</v>
      </c>
      <c r="W1379" s="607"/>
      <c r="X1379" s="603"/>
      <c r="Y1379" s="603"/>
      <c r="Z1379" s="608">
        <v>45194</v>
      </c>
      <c r="AA1379" s="603"/>
      <c r="AB1379" s="606"/>
      <c r="AC1379" s="677"/>
      <c r="AD1379" s="603"/>
      <c r="AE1379" s="603"/>
      <c r="AF1379" s="603" t="s">
        <v>398</v>
      </c>
      <c r="AG1379" s="603" t="s">
        <v>488</v>
      </c>
      <c r="AH1379" s="708" t="s">
        <v>11535</v>
      </c>
      <c r="AI1379" s="600" t="str">
        <f>IFERROR(VLOOKUP(cppm_pr[[#This Row],[Order Number]],SPHERE!C:CC,39,0),"")</f>
        <v/>
      </c>
      <c r="AJ1379" s="600" t="str">
        <f>IFERROR(VLOOKUP(cppm_pr[[#This Row],[Order Number]],'DC TM ONE'!B:CN,42,0),"")</f>
        <v/>
      </c>
      <c r="AK1379" s="708"/>
      <c r="AL1379" s="693"/>
      <c r="AM1379" s="603" t="s">
        <v>7590</v>
      </c>
      <c r="AN1379" s="603"/>
      <c r="AO1379" s="737"/>
      <c r="AP1379" s="603"/>
      <c r="AQ1379" s="603"/>
      <c r="AR1379" s="769"/>
      <c r="AS1379" s="603"/>
      <c r="AT1379" s="610"/>
      <c r="AU1379" s="603"/>
      <c r="AV1379" s="603"/>
      <c r="AW1379" s="603"/>
      <c r="AX1379" s="603"/>
      <c r="AY1379" s="603"/>
      <c r="AZ1379" s="603"/>
      <c r="BA1379" s="603"/>
      <c r="BB1379" s="603"/>
      <c r="BC1379" s="603"/>
      <c r="BD1379" s="603"/>
      <c r="BE1379" s="603"/>
      <c r="BF1379" s="603"/>
      <c r="BG1379" s="603"/>
      <c r="BH1379" s="603"/>
    </row>
    <row r="1380" spans="1:60" ht="12" customHeight="1">
      <c r="A1380" s="589">
        <v>1378</v>
      </c>
      <c r="B1380" s="589" t="s">
        <v>72</v>
      </c>
      <c r="C1380" s="590" t="s">
        <v>260</v>
      </c>
      <c r="D1380" s="591">
        <v>45208</v>
      </c>
      <c r="E1380" s="589" t="s">
        <v>2107</v>
      </c>
      <c r="F1380" s="592"/>
      <c r="G1380" s="592"/>
      <c r="H1380" s="592" t="s">
        <v>11536</v>
      </c>
      <c r="I1380" s="681" t="s">
        <v>11537</v>
      </c>
      <c r="J1380" s="589" t="s">
        <v>11538</v>
      </c>
      <c r="K1380" s="593"/>
      <c r="L1380" s="595" t="s">
        <v>52</v>
      </c>
      <c r="M1380" s="985"/>
      <c r="N1380" s="972"/>
      <c r="O1380" s="592"/>
      <c r="P1380" s="698"/>
      <c r="Q1380" s="698"/>
      <c r="R1380" s="681">
        <f t="shared" si="21"/>
        <v>0</v>
      </c>
      <c r="S1380" s="681"/>
      <c r="T1380" s="596" t="str">
        <f>VLOOKUP(cppm_pr[[#This Row],[Status]],'All Link_LOV'!$I$32:$K$72,2,0)</f>
        <v>PR Creation</v>
      </c>
      <c r="U1380" s="596" t="s">
        <v>10920</v>
      </c>
      <c r="V1380" s="773">
        <v>132</v>
      </c>
      <c r="W1380" s="596" t="s">
        <v>8026</v>
      </c>
      <c r="X1380" s="603" t="s">
        <v>499</v>
      </c>
      <c r="Y1380" s="603"/>
      <c r="Z1380" s="597">
        <v>45194</v>
      </c>
      <c r="AA1380" s="592"/>
      <c r="AB1380" s="595"/>
      <c r="AC1380" s="677"/>
      <c r="AD1380" s="592"/>
      <c r="AE1380" s="592"/>
      <c r="AF1380" s="592" t="s">
        <v>398</v>
      </c>
      <c r="AG1380" s="592" t="s">
        <v>488</v>
      </c>
      <c r="AH1380" s="612"/>
      <c r="AI1380" s="600" t="str">
        <f>IFERROR(VLOOKUP(cppm_pr[[#This Row],[Order Number]],SPHERE!C:CC,39,0),"")</f>
        <v/>
      </c>
      <c r="AJ1380" s="600" t="str">
        <f>IFERROR(VLOOKUP(cppm_pr[[#This Row],[Order Number]],'DC TM ONE'!B:CN,42,0),"")</f>
        <v/>
      </c>
      <c r="AK1380" s="612"/>
      <c r="AL1380" s="693"/>
      <c r="AM1380" s="592"/>
      <c r="AN1380" s="592"/>
      <c r="AO1380" s="737"/>
      <c r="AP1380" s="592"/>
      <c r="AQ1380" s="592"/>
      <c r="AR1380" s="612"/>
      <c r="AS1380" s="592"/>
      <c r="AT1380" s="598"/>
      <c r="AU1380" s="592"/>
      <c r="AV1380" s="592"/>
      <c r="AW1380" s="592"/>
      <c r="AX1380" s="592"/>
      <c r="AY1380" s="592"/>
      <c r="AZ1380" s="592"/>
      <c r="BA1380" s="592"/>
      <c r="BB1380" s="592"/>
      <c r="BC1380" s="592"/>
      <c r="BD1380" s="592"/>
      <c r="BE1380" s="592"/>
      <c r="BF1380" s="592"/>
      <c r="BG1380" s="592" t="s">
        <v>11539</v>
      </c>
      <c r="BH1380" s="592"/>
    </row>
    <row r="1381" spans="1:60" ht="12" customHeight="1">
      <c r="A1381" s="600">
        <v>1379</v>
      </c>
      <c r="B1381" s="600" t="s">
        <v>73</v>
      </c>
      <c r="C1381" s="601" t="s">
        <v>267</v>
      </c>
      <c r="D1381" s="602"/>
      <c r="E1381" s="607">
        <v>4902155040</v>
      </c>
      <c r="F1381" s="603" t="s">
        <v>5307</v>
      </c>
      <c r="G1381" s="603" t="s">
        <v>5306</v>
      </c>
      <c r="H1381" s="603" t="s">
        <v>11540</v>
      </c>
      <c r="I1381" s="663" t="s">
        <v>11541</v>
      </c>
      <c r="J1381" s="600" t="s">
        <v>5310</v>
      </c>
      <c r="K1381" s="843" t="s">
        <v>11542</v>
      </c>
      <c r="L1381" s="606" t="s">
        <v>57</v>
      </c>
      <c r="M1381" s="996"/>
      <c r="N1381" s="1060"/>
      <c r="O1381" s="603"/>
      <c r="P1381" s="664"/>
      <c r="Q1381" s="664"/>
      <c r="R1381" s="663">
        <f t="shared" si="21"/>
        <v>0</v>
      </c>
      <c r="S1381" s="663"/>
      <c r="T1381" s="607" t="str">
        <f>VLOOKUP(cppm_pr[[#This Row],[Status]],'All Link_LOV'!$I$32:$K$72,2,0)</f>
        <v>PO Issued</v>
      </c>
      <c r="U1381" s="607" t="s">
        <v>10920</v>
      </c>
      <c r="V1381" s="772">
        <v>133</v>
      </c>
      <c r="W1381" s="607" t="s">
        <v>8026</v>
      </c>
      <c r="X1381" s="603" t="s">
        <v>499</v>
      </c>
      <c r="Y1381" s="603"/>
      <c r="Z1381" s="608">
        <v>45194</v>
      </c>
      <c r="AA1381" s="603"/>
      <c r="AB1381" s="606"/>
      <c r="AC1381" s="767"/>
      <c r="AD1381" s="603"/>
      <c r="AE1381" s="603"/>
      <c r="AF1381" s="603" t="s">
        <v>398</v>
      </c>
      <c r="AG1381" s="603" t="s">
        <v>488</v>
      </c>
      <c r="AH1381" s="769" t="s">
        <v>11543</v>
      </c>
      <c r="AI1381" s="600" t="str">
        <f>IFERROR(VLOOKUP(cppm_pr[[#This Row],[Order Number]],SPHERE!C:CC,39,0),"")</f>
        <v/>
      </c>
      <c r="AJ1381" s="600" t="str">
        <f>IFERROR(VLOOKUP(cppm_pr[[#This Row],[Order Number]],'DC TM ONE'!B:CN,42,0),"")</f>
        <v/>
      </c>
      <c r="AK1381" s="769"/>
      <c r="AL1381" s="768"/>
      <c r="AM1381" s="603"/>
      <c r="AN1381" s="603"/>
      <c r="AO1381" s="179"/>
      <c r="AP1381" s="603"/>
      <c r="AQ1381" s="603"/>
      <c r="AR1381" s="769"/>
      <c r="AS1381" s="603"/>
      <c r="AT1381" s="835"/>
      <c r="AU1381" s="603"/>
      <c r="AV1381" s="603"/>
      <c r="AW1381" s="603"/>
      <c r="AX1381" s="603"/>
      <c r="AY1381" s="603"/>
      <c r="AZ1381" s="603"/>
      <c r="BA1381" s="603"/>
      <c r="BB1381" s="603"/>
      <c r="BC1381" s="603"/>
      <c r="BD1381" s="603"/>
      <c r="BE1381" s="603"/>
      <c r="BF1381" s="603"/>
      <c r="BG1381" s="603" t="s">
        <v>11544</v>
      </c>
      <c r="BH1381" s="603"/>
    </row>
    <row r="1382" spans="1:60" ht="12" customHeight="1">
      <c r="A1382" s="589">
        <v>1380</v>
      </c>
      <c r="B1382" s="589" t="s">
        <v>72</v>
      </c>
      <c r="C1382" s="590" t="s">
        <v>208</v>
      </c>
      <c r="D1382" s="591"/>
      <c r="E1382" s="589" t="s">
        <v>11545</v>
      </c>
      <c r="F1382" s="592"/>
      <c r="G1382" s="592"/>
      <c r="H1382" s="592" t="s">
        <v>5442</v>
      </c>
      <c r="I1382" s="681" t="s">
        <v>11546</v>
      </c>
      <c r="J1382" s="589" t="s">
        <v>5449</v>
      </c>
      <c r="K1382" s="593"/>
      <c r="L1382" s="595" t="s">
        <v>52</v>
      </c>
      <c r="M1382" s="985"/>
      <c r="N1382" s="972"/>
      <c r="O1382" s="592"/>
      <c r="P1382" s="698"/>
      <c r="Q1382" s="698"/>
      <c r="R1382" s="681">
        <f t="shared" si="21"/>
        <v>0</v>
      </c>
      <c r="S1382" s="681"/>
      <c r="T1382" s="596" t="str">
        <f>VLOOKUP(cppm_pr[[#This Row],[Status]],'All Link_LOV'!$I$32:$K$72,2,0)</f>
        <v>Pending TP Submission</v>
      </c>
      <c r="U1382" s="596" t="s">
        <v>10920</v>
      </c>
      <c r="V1382" s="773">
        <v>134</v>
      </c>
      <c r="W1382" s="596" t="s">
        <v>8026</v>
      </c>
      <c r="X1382" s="603" t="s">
        <v>499</v>
      </c>
      <c r="Y1382" s="603"/>
      <c r="Z1382" s="597">
        <v>45194</v>
      </c>
      <c r="AA1382" s="592"/>
      <c r="AB1382" s="595"/>
      <c r="AC1382" s="677"/>
      <c r="AD1382" s="592"/>
      <c r="AE1382" s="592"/>
      <c r="AF1382" s="592" t="s">
        <v>398</v>
      </c>
      <c r="AG1382" s="592" t="s">
        <v>488</v>
      </c>
      <c r="AH1382" s="612" t="s">
        <v>11547</v>
      </c>
      <c r="AI1382" s="600" t="str">
        <f>IFERROR(VLOOKUP(cppm_pr[[#This Row],[Order Number]],SPHERE!C:CC,39,0),"")</f>
        <v/>
      </c>
      <c r="AJ1382" s="600" t="str">
        <f>IFERROR(VLOOKUP(cppm_pr[[#This Row],[Order Number]],'DC TM ONE'!B:CN,42,0),"")</f>
        <v/>
      </c>
      <c r="AK1382" s="612"/>
      <c r="AL1382" s="693"/>
      <c r="AM1382" s="592"/>
      <c r="AN1382" s="592"/>
      <c r="AO1382" s="737"/>
      <c r="AP1382" s="592"/>
      <c r="AQ1382" s="592"/>
      <c r="AR1382" s="612"/>
      <c r="AS1382" s="592"/>
      <c r="AT1382" s="598"/>
      <c r="AU1382" s="592"/>
      <c r="AV1382" s="592"/>
      <c r="AW1382" s="592"/>
      <c r="AX1382" s="592"/>
      <c r="AY1382" s="592"/>
      <c r="AZ1382" s="592"/>
      <c r="BA1382" s="592"/>
      <c r="BB1382" s="592"/>
      <c r="BC1382" s="592"/>
      <c r="BD1382" s="592"/>
      <c r="BE1382" s="592"/>
      <c r="BF1382" s="592"/>
      <c r="BG1382" s="592" t="s">
        <v>11548</v>
      </c>
      <c r="BH1382" s="592"/>
    </row>
    <row r="1383" spans="1:60" ht="12" customHeight="1">
      <c r="A1383" s="600">
        <v>1381</v>
      </c>
      <c r="B1383" s="600" t="s">
        <v>69</v>
      </c>
      <c r="C1383" s="601" t="s">
        <v>260</v>
      </c>
      <c r="D1383" s="602">
        <v>45209</v>
      </c>
      <c r="E1383" s="600" t="s">
        <v>11549</v>
      </c>
      <c r="F1383" s="603"/>
      <c r="G1383" s="603"/>
      <c r="H1383" s="603" t="s">
        <v>11550</v>
      </c>
      <c r="I1383" s="600" t="s">
        <v>11551</v>
      </c>
      <c r="J1383" s="600" t="s">
        <v>11552</v>
      </c>
      <c r="K1383" s="611"/>
      <c r="L1383" s="606" t="s">
        <v>2773</v>
      </c>
      <c r="M1383" s="986"/>
      <c r="N1383" s="972"/>
      <c r="O1383" s="603"/>
      <c r="P1383" s="625"/>
      <c r="Q1383" s="625"/>
      <c r="R1383" s="600">
        <f t="shared" si="21"/>
        <v>0</v>
      </c>
      <c r="S1383" s="600"/>
      <c r="T1383" s="607" t="str">
        <f>VLOOKUP(cppm_pr[[#This Row],[Status]],'All Link_LOV'!$I$32:$K$72,2,0)</f>
        <v>PR Creation</v>
      </c>
      <c r="U1383" s="607" t="s">
        <v>10928</v>
      </c>
      <c r="V1383" s="772">
        <v>135</v>
      </c>
      <c r="W1383" s="607"/>
      <c r="X1383" s="603"/>
      <c r="Y1383" s="603"/>
      <c r="Z1383" s="608">
        <v>45194</v>
      </c>
      <c r="AA1383" s="603"/>
      <c r="AB1383" s="606"/>
      <c r="AC1383" s="677"/>
      <c r="AD1383" s="603"/>
      <c r="AE1383" s="603"/>
      <c r="AF1383" s="603" t="s">
        <v>398</v>
      </c>
      <c r="AG1383" s="603" t="s">
        <v>488</v>
      </c>
      <c r="AH1383" s="612"/>
      <c r="AI1383" s="600" t="str">
        <f>IFERROR(VLOOKUP(cppm_pr[[#This Row],[Order Number]],SPHERE!C:CC,39,0),"")</f>
        <v/>
      </c>
      <c r="AJ1383" s="600" t="str">
        <f>IFERROR(VLOOKUP(cppm_pr[[#This Row],[Order Number]],'DC TM ONE'!B:CN,42,0),"")</f>
        <v/>
      </c>
      <c r="AK1383" s="612"/>
      <c r="AL1383" s="693"/>
      <c r="AM1383" s="603"/>
      <c r="AN1383" s="603"/>
      <c r="AO1383" s="737"/>
      <c r="AP1383" s="603"/>
      <c r="AQ1383" s="603"/>
      <c r="AR1383" s="769"/>
      <c r="AS1383" s="603"/>
      <c r="AT1383" s="610"/>
      <c r="AU1383" s="603"/>
      <c r="AV1383" s="603"/>
      <c r="AW1383" s="603"/>
      <c r="AX1383" s="603"/>
      <c r="AY1383" s="603"/>
      <c r="AZ1383" s="603"/>
      <c r="BA1383" s="603"/>
      <c r="BB1383" s="603"/>
      <c r="BC1383" s="603"/>
      <c r="BD1383" s="603"/>
      <c r="BE1383" s="603"/>
      <c r="BF1383" s="603"/>
      <c r="BG1383" s="603"/>
      <c r="BH1383" s="603"/>
    </row>
    <row r="1384" spans="1:60" ht="12" customHeight="1">
      <c r="A1384" s="589">
        <v>1382</v>
      </c>
      <c r="B1384" s="589" t="s">
        <v>67</v>
      </c>
      <c r="C1384" s="590" t="s">
        <v>208</v>
      </c>
      <c r="D1384" s="591"/>
      <c r="E1384" s="589"/>
      <c r="F1384" s="592" t="s">
        <v>11553</v>
      </c>
      <c r="G1384" s="592" t="s">
        <v>11554</v>
      </c>
      <c r="H1384" s="592" t="s">
        <v>11555</v>
      </c>
      <c r="I1384" s="681" t="s">
        <v>11556</v>
      </c>
      <c r="J1384" s="589" t="s">
        <v>11557</v>
      </c>
      <c r="K1384" s="593"/>
      <c r="L1384" s="595" t="s">
        <v>48</v>
      </c>
      <c r="M1384" s="985"/>
      <c r="N1384" s="972"/>
      <c r="O1384" s="592"/>
      <c r="P1384" s="698"/>
      <c r="Q1384" s="698"/>
      <c r="R1384" s="681">
        <f t="shared" si="21"/>
        <v>0</v>
      </c>
      <c r="S1384" s="681"/>
      <c r="T1384" s="596" t="str">
        <f>VLOOKUP(cppm_pr[[#This Row],[Status]],'All Link_LOV'!$I$32:$K$72,2,0)</f>
        <v>Pending TP Submission</v>
      </c>
      <c r="U1384" s="596" t="s">
        <v>10920</v>
      </c>
      <c r="V1384" s="773">
        <v>136</v>
      </c>
      <c r="W1384" s="596" t="s">
        <v>8026</v>
      </c>
      <c r="X1384" s="603" t="s">
        <v>499</v>
      </c>
      <c r="Y1384" s="603"/>
      <c r="Z1384" s="597">
        <v>45194</v>
      </c>
      <c r="AA1384" s="592"/>
      <c r="AB1384" s="595"/>
      <c r="AC1384" s="677"/>
      <c r="AD1384" s="592"/>
      <c r="AE1384" s="592"/>
      <c r="AF1384" s="592" t="s">
        <v>398</v>
      </c>
      <c r="AG1384" s="592" t="s">
        <v>488</v>
      </c>
      <c r="AH1384" s="612"/>
      <c r="AI1384" s="600" t="str">
        <f>IFERROR(VLOOKUP(cppm_pr[[#This Row],[Order Number]],SPHERE!C:CC,39,0),"")</f>
        <v/>
      </c>
      <c r="AJ1384" s="600" t="str">
        <f>IFERROR(VLOOKUP(cppm_pr[[#This Row],[Order Number]],'DC TM ONE'!B:CN,42,0),"")</f>
        <v/>
      </c>
      <c r="AK1384" s="612"/>
      <c r="AL1384" s="693"/>
      <c r="AM1384" s="592" t="s">
        <v>8965</v>
      </c>
      <c r="AN1384" s="592"/>
      <c r="AO1384" s="737"/>
      <c r="AP1384" s="592"/>
      <c r="AQ1384" s="592"/>
      <c r="AR1384" s="612">
        <v>3400039077</v>
      </c>
      <c r="AS1384" s="592" t="s">
        <v>553</v>
      </c>
      <c r="AT1384" s="598"/>
      <c r="AU1384" s="592"/>
      <c r="AV1384" s="592"/>
      <c r="AW1384" s="592"/>
      <c r="AX1384" s="592"/>
      <c r="AY1384" s="592"/>
      <c r="AZ1384" s="592"/>
      <c r="BA1384" s="592"/>
      <c r="BB1384" s="592"/>
      <c r="BC1384" s="592"/>
      <c r="BD1384" s="592"/>
      <c r="BE1384" s="592"/>
      <c r="BF1384" s="592"/>
      <c r="BG1384" s="592" t="s">
        <v>11558</v>
      </c>
      <c r="BH1384" s="592"/>
    </row>
    <row r="1385" spans="1:60" ht="12" customHeight="1">
      <c r="A1385" s="600">
        <v>1383</v>
      </c>
      <c r="B1385" s="600" t="s">
        <v>67</v>
      </c>
      <c r="C1385" s="601" t="s">
        <v>248</v>
      </c>
      <c r="D1385" s="602"/>
      <c r="E1385" s="600" t="s">
        <v>6058</v>
      </c>
      <c r="F1385" s="603" t="s">
        <v>11559</v>
      </c>
      <c r="G1385" s="603" t="s">
        <v>11560</v>
      </c>
      <c r="H1385" s="603" t="s">
        <v>11561</v>
      </c>
      <c r="I1385" s="603" t="s">
        <v>11562</v>
      </c>
      <c r="J1385" s="600" t="s">
        <v>11563</v>
      </c>
      <c r="K1385" s="611"/>
      <c r="L1385" s="606" t="s">
        <v>48</v>
      </c>
      <c r="M1385" s="986"/>
      <c r="N1385" s="972"/>
      <c r="O1385" s="603"/>
      <c r="P1385" s="605"/>
      <c r="Q1385" s="605"/>
      <c r="R1385" s="603">
        <f t="shared" si="21"/>
        <v>0</v>
      </c>
      <c r="S1385" s="603"/>
      <c r="T1385" s="607" t="str">
        <f>VLOOKUP(cppm_pr[[#This Row],[Status]],'All Link_LOV'!$I$32:$K$72,2,0)</f>
        <v>Pending Approval</v>
      </c>
      <c r="U1385" s="607" t="s">
        <v>10928</v>
      </c>
      <c r="V1385" s="772">
        <v>137</v>
      </c>
      <c r="W1385" s="607"/>
      <c r="X1385" s="603"/>
      <c r="Y1385" s="603"/>
      <c r="Z1385" s="608">
        <v>45194</v>
      </c>
      <c r="AA1385" s="603"/>
      <c r="AB1385" s="606"/>
      <c r="AC1385" s="677"/>
      <c r="AD1385" s="603"/>
      <c r="AE1385" s="603"/>
      <c r="AF1385" s="603" t="s">
        <v>398</v>
      </c>
      <c r="AG1385" s="603" t="s">
        <v>488</v>
      </c>
      <c r="AH1385" s="612"/>
      <c r="AI1385" s="600" t="str">
        <f>IFERROR(VLOOKUP(cppm_pr[[#This Row],[Order Number]],SPHERE!C:CC,39,0),"")</f>
        <v/>
      </c>
      <c r="AJ1385" s="600" t="str">
        <f>IFERROR(VLOOKUP(cppm_pr[[#This Row],[Order Number]],'DC TM ONE'!B:CN,42,0),"")</f>
        <v/>
      </c>
      <c r="AK1385" s="612"/>
      <c r="AL1385" s="693"/>
      <c r="AM1385" s="603"/>
      <c r="AN1385" s="603"/>
      <c r="AO1385" s="737"/>
      <c r="AP1385" s="603"/>
      <c r="AQ1385" s="603"/>
      <c r="AR1385" s="769"/>
      <c r="AS1385" s="603"/>
      <c r="AT1385" s="610"/>
      <c r="AU1385" s="603"/>
      <c r="AV1385" s="603"/>
      <c r="AW1385" s="603"/>
      <c r="AX1385" s="603"/>
      <c r="AY1385" s="603"/>
      <c r="AZ1385" s="603"/>
      <c r="BA1385" s="603"/>
      <c r="BB1385" s="603"/>
      <c r="BC1385" s="603"/>
      <c r="BD1385" s="603"/>
      <c r="BE1385" s="603"/>
      <c r="BF1385" s="603"/>
      <c r="BG1385" s="603"/>
      <c r="BH1385" s="603"/>
    </row>
    <row r="1386" spans="1:60" ht="12" customHeight="1">
      <c r="A1386" s="589">
        <v>1384</v>
      </c>
      <c r="B1386" s="589" t="s">
        <v>81</v>
      </c>
      <c r="C1386" s="601" t="s">
        <v>267</v>
      </c>
      <c r="D1386" s="591">
        <v>45209</v>
      </c>
      <c r="E1386" s="589" t="s">
        <v>11564</v>
      </c>
      <c r="F1386" s="589" t="s">
        <v>4744</v>
      </c>
      <c r="G1386" s="589" t="s">
        <v>4743</v>
      </c>
      <c r="H1386" s="589" t="s">
        <v>4741</v>
      </c>
      <c r="I1386" s="681" t="s">
        <v>11565</v>
      </c>
      <c r="J1386" s="589" t="s">
        <v>4750</v>
      </c>
      <c r="K1386" s="593" t="s">
        <v>11566</v>
      </c>
      <c r="L1386" s="595" t="s">
        <v>1492</v>
      </c>
      <c r="M1386" s="985"/>
      <c r="N1386" s="1056"/>
      <c r="O1386" s="589"/>
      <c r="P1386" s="698"/>
      <c r="Q1386" s="698"/>
      <c r="R1386" s="681">
        <f t="shared" si="21"/>
        <v>0</v>
      </c>
      <c r="S1386" s="681"/>
      <c r="T1386" s="596" t="str">
        <f>VLOOKUP(cppm_pr[[#This Row],[Status]],'All Link_LOV'!$I$32:$K$72,2,0)</f>
        <v>PO Issued</v>
      </c>
      <c r="U1386" s="596" t="s">
        <v>10920</v>
      </c>
      <c r="V1386" s="773">
        <v>138</v>
      </c>
      <c r="W1386" s="596" t="s">
        <v>8026</v>
      </c>
      <c r="X1386" s="603" t="s">
        <v>499</v>
      </c>
      <c r="Y1386" s="603"/>
      <c r="Z1386" s="597">
        <v>45194</v>
      </c>
      <c r="AA1386" s="592"/>
      <c r="AB1386" s="595"/>
      <c r="AC1386" s="677"/>
      <c r="AD1386" s="592"/>
      <c r="AE1386" s="592"/>
      <c r="AF1386" s="592" t="s">
        <v>398</v>
      </c>
      <c r="AG1386" s="592" t="s">
        <v>488</v>
      </c>
      <c r="AH1386" s="736" t="s">
        <v>4742</v>
      </c>
      <c r="AI1386" s="600" t="str">
        <f>IFERROR(VLOOKUP(cppm_pr[[#This Row],[Order Number]],SPHERE!C:CC,39,0),"")</f>
        <v/>
      </c>
      <c r="AJ1386" s="600" t="str">
        <f>IFERROR(VLOOKUP(cppm_pr[[#This Row],[Order Number]],'DC TM ONE'!B:CN,42,0),"")</f>
        <v/>
      </c>
      <c r="AK1386" s="736"/>
      <c r="AL1386" s="693"/>
      <c r="AM1386" s="592"/>
      <c r="AN1386" s="592"/>
      <c r="AO1386" s="737"/>
      <c r="AP1386" s="592"/>
      <c r="AQ1386" s="592"/>
      <c r="AR1386" s="612"/>
      <c r="AS1386" s="592"/>
      <c r="AT1386" s="598"/>
      <c r="AU1386" s="592"/>
      <c r="AV1386" s="592"/>
      <c r="AW1386" s="592"/>
      <c r="AX1386" s="592"/>
      <c r="AY1386" s="592"/>
      <c r="AZ1386" s="592"/>
      <c r="BA1386" s="592"/>
      <c r="BB1386" s="592"/>
      <c r="BC1386" s="592"/>
      <c r="BD1386" s="592"/>
      <c r="BE1386" s="592"/>
      <c r="BF1386" s="592"/>
      <c r="BG1386" s="592" t="s">
        <v>11567</v>
      </c>
      <c r="BH1386" s="592"/>
    </row>
    <row r="1387" spans="1:60" ht="12" customHeight="1">
      <c r="A1387" s="600">
        <v>1385</v>
      </c>
      <c r="B1387" s="600" t="s">
        <v>69</v>
      </c>
      <c r="C1387" s="601" t="s">
        <v>267</v>
      </c>
      <c r="D1387" s="602"/>
      <c r="E1387" s="600" t="s">
        <v>6058</v>
      </c>
      <c r="F1387" s="603"/>
      <c r="G1387" s="603"/>
      <c r="H1387" s="603" t="s">
        <v>11568</v>
      </c>
      <c r="I1387" s="607" t="s">
        <v>11569</v>
      </c>
      <c r="J1387" s="600" t="s">
        <v>11570</v>
      </c>
      <c r="K1387" s="611"/>
      <c r="L1387" s="606" t="s">
        <v>2773</v>
      </c>
      <c r="M1387" s="986"/>
      <c r="N1387" s="972"/>
      <c r="O1387" s="603"/>
      <c r="P1387" s="665"/>
      <c r="Q1387" s="665"/>
      <c r="R1387" s="607">
        <f t="shared" si="21"/>
        <v>0</v>
      </c>
      <c r="S1387" s="607"/>
      <c r="T1387" s="607" t="str">
        <f>VLOOKUP(cppm_pr[[#This Row],[Status]],'All Link_LOV'!$I$32:$K$72,2,0)</f>
        <v>PO Issued</v>
      </c>
      <c r="U1387" s="607" t="s">
        <v>10920</v>
      </c>
      <c r="V1387" s="772">
        <v>139</v>
      </c>
      <c r="W1387" s="607" t="s">
        <v>8026</v>
      </c>
      <c r="X1387" s="603" t="s">
        <v>499</v>
      </c>
      <c r="Y1387" s="603"/>
      <c r="Z1387" s="608">
        <v>45194</v>
      </c>
      <c r="AA1387" s="603"/>
      <c r="AB1387" s="606"/>
      <c r="AC1387" s="677"/>
      <c r="AD1387" s="603"/>
      <c r="AE1387" s="603"/>
      <c r="AF1387" s="603" t="s">
        <v>398</v>
      </c>
      <c r="AG1387" s="603" t="s">
        <v>488</v>
      </c>
      <c r="AH1387" s="612"/>
      <c r="AI1387" s="600" t="str">
        <f>IFERROR(VLOOKUP(cppm_pr[[#This Row],[Order Number]],SPHERE!C:CC,39,0),"")</f>
        <v/>
      </c>
      <c r="AJ1387" s="600" t="str">
        <f>IFERROR(VLOOKUP(cppm_pr[[#This Row],[Order Number]],'DC TM ONE'!B:CN,42,0),"")</f>
        <v/>
      </c>
      <c r="AK1387" s="612"/>
      <c r="AL1387" s="693"/>
      <c r="AM1387" s="603"/>
      <c r="AN1387" s="603"/>
      <c r="AO1387" s="737"/>
      <c r="AP1387" s="603"/>
      <c r="AQ1387" s="603"/>
      <c r="AR1387" s="769"/>
      <c r="AS1387" s="603"/>
      <c r="AT1387" s="610"/>
      <c r="AU1387" s="603"/>
      <c r="AV1387" s="603"/>
      <c r="AW1387" s="603"/>
      <c r="AX1387" s="603"/>
      <c r="AY1387" s="603"/>
      <c r="AZ1387" s="603"/>
      <c r="BA1387" s="603"/>
      <c r="BB1387" s="603"/>
      <c r="BC1387" s="603"/>
      <c r="BD1387" s="603"/>
      <c r="BE1387" s="603"/>
      <c r="BF1387" s="603"/>
      <c r="BG1387" s="603" t="s">
        <v>11571</v>
      </c>
      <c r="BH1387" s="603"/>
    </row>
    <row r="1388" spans="1:60" ht="12" customHeight="1">
      <c r="A1388" s="589">
        <v>1386</v>
      </c>
      <c r="B1388" s="589" t="s">
        <v>76</v>
      </c>
      <c r="C1388" s="590" t="s">
        <v>208</v>
      </c>
      <c r="D1388" s="591"/>
      <c r="E1388" s="589" t="s">
        <v>11572</v>
      </c>
      <c r="F1388" s="592" t="s">
        <v>11573</v>
      </c>
      <c r="G1388" s="603" t="s">
        <v>11574</v>
      </c>
      <c r="H1388" s="592" t="s">
        <v>11575</v>
      </c>
      <c r="I1388" s="592" t="s">
        <v>11576</v>
      </c>
      <c r="J1388" s="589" t="s">
        <v>11577</v>
      </c>
      <c r="K1388" s="593"/>
      <c r="L1388" s="595" t="s">
        <v>1264</v>
      </c>
      <c r="M1388" s="985"/>
      <c r="N1388" s="972"/>
      <c r="O1388" s="592"/>
      <c r="P1388" s="594"/>
      <c r="Q1388" s="594"/>
      <c r="R1388" s="592">
        <f t="shared" si="21"/>
        <v>0</v>
      </c>
      <c r="S1388" s="592"/>
      <c r="T1388" s="596" t="str">
        <f>VLOOKUP(cppm_pr[[#This Row],[Status]],'All Link_LOV'!$I$32:$K$72,2,0)</f>
        <v>Pending TP Submission</v>
      </c>
      <c r="U1388" s="596" t="s">
        <v>10928</v>
      </c>
      <c r="V1388" s="773">
        <v>140</v>
      </c>
      <c r="W1388" s="596"/>
      <c r="X1388" s="592"/>
      <c r="Y1388" s="592"/>
      <c r="Z1388" s="597">
        <v>45194</v>
      </c>
      <c r="AA1388" s="592"/>
      <c r="AB1388" s="595"/>
      <c r="AC1388" s="677"/>
      <c r="AD1388" s="592"/>
      <c r="AE1388" s="592"/>
      <c r="AF1388" s="592" t="s">
        <v>398</v>
      </c>
      <c r="AG1388" s="592" t="s">
        <v>488</v>
      </c>
      <c r="AH1388" s="612"/>
      <c r="AI1388" s="600" t="str">
        <f>IFERROR(VLOOKUP(cppm_pr[[#This Row],[Order Number]],SPHERE!C:CC,39,0),"")</f>
        <v/>
      </c>
      <c r="AJ1388" s="600" t="str">
        <f>IFERROR(VLOOKUP(cppm_pr[[#This Row],[Order Number]],'DC TM ONE'!B:CN,42,0),"")</f>
        <v/>
      </c>
      <c r="AK1388" s="612"/>
      <c r="AL1388" s="693"/>
      <c r="AM1388" s="592"/>
      <c r="AN1388" s="592"/>
      <c r="AO1388" s="737"/>
      <c r="AP1388" s="592"/>
      <c r="AQ1388" s="592"/>
      <c r="AR1388" s="612"/>
      <c r="AS1388" s="592"/>
      <c r="AT1388" s="598"/>
      <c r="AU1388" s="592"/>
      <c r="AV1388" s="592"/>
      <c r="AW1388" s="592"/>
      <c r="AX1388" s="592"/>
      <c r="AY1388" s="592"/>
      <c r="AZ1388" s="592"/>
      <c r="BA1388" s="592"/>
      <c r="BB1388" s="592"/>
      <c r="BC1388" s="592"/>
      <c r="BD1388" s="592"/>
      <c r="BE1388" s="592"/>
      <c r="BF1388" s="592"/>
      <c r="BG1388" s="592"/>
      <c r="BH1388" s="592"/>
    </row>
    <row r="1389" spans="1:60" ht="12" customHeight="1">
      <c r="A1389" s="600">
        <v>1387</v>
      </c>
      <c r="B1389" s="600" t="s">
        <v>76</v>
      </c>
      <c r="C1389" s="601" t="s">
        <v>267</v>
      </c>
      <c r="D1389" s="602"/>
      <c r="E1389" s="600" t="s">
        <v>11118</v>
      </c>
      <c r="F1389" s="603" t="s">
        <v>11578</v>
      </c>
      <c r="G1389" s="603" t="s">
        <v>11579</v>
      </c>
      <c r="H1389" s="603" t="s">
        <v>11580</v>
      </c>
      <c r="I1389" s="663" t="s">
        <v>11581</v>
      </c>
      <c r="J1389" s="600" t="s">
        <v>11582</v>
      </c>
      <c r="K1389" s="611" t="s">
        <v>11583</v>
      </c>
      <c r="L1389" s="606" t="s">
        <v>1264</v>
      </c>
      <c r="M1389" s="986"/>
      <c r="N1389" s="972"/>
      <c r="O1389" s="603"/>
      <c r="P1389" s="664"/>
      <c r="Q1389" s="664"/>
      <c r="R1389" s="663">
        <f t="shared" si="21"/>
        <v>0</v>
      </c>
      <c r="S1389" s="663"/>
      <c r="T1389" s="607" t="str">
        <f>VLOOKUP(cppm_pr[[#This Row],[Status]],'All Link_LOV'!$I$32:$K$72,2,0)</f>
        <v>PO Issued</v>
      </c>
      <c r="U1389" s="607" t="s">
        <v>10920</v>
      </c>
      <c r="V1389" s="772">
        <v>141</v>
      </c>
      <c r="W1389" s="607" t="s">
        <v>8026</v>
      </c>
      <c r="X1389" s="603" t="s">
        <v>499</v>
      </c>
      <c r="Y1389" s="603"/>
      <c r="Z1389" s="608">
        <v>45194</v>
      </c>
      <c r="AA1389" s="603"/>
      <c r="AB1389" s="606"/>
      <c r="AC1389" s="677"/>
      <c r="AD1389" s="603"/>
      <c r="AE1389" s="603"/>
      <c r="AF1389" s="603" t="s">
        <v>398</v>
      </c>
      <c r="AG1389" s="603" t="s">
        <v>488</v>
      </c>
      <c r="AH1389" s="612" t="s">
        <v>11584</v>
      </c>
      <c r="AI1389" s="600" t="str">
        <f>IFERROR(VLOOKUP(cppm_pr[[#This Row],[Order Number]],SPHERE!C:CC,39,0),"")</f>
        <v/>
      </c>
      <c r="AJ1389" s="600" t="str">
        <f>IFERROR(VLOOKUP(cppm_pr[[#This Row],[Order Number]],'DC TM ONE'!B:CN,42,0),"")</f>
        <v/>
      </c>
      <c r="AK1389" s="612"/>
      <c r="AL1389" s="693"/>
      <c r="AM1389" s="603"/>
      <c r="AN1389" s="603"/>
      <c r="AO1389" s="737"/>
      <c r="AP1389" s="603"/>
      <c r="AQ1389" s="603"/>
      <c r="AR1389" s="769"/>
      <c r="AS1389" s="603"/>
      <c r="AT1389" s="610"/>
      <c r="AU1389" s="603"/>
      <c r="AV1389" s="603"/>
      <c r="AW1389" s="603"/>
      <c r="AX1389" s="603"/>
      <c r="AY1389" s="603"/>
      <c r="AZ1389" s="603"/>
      <c r="BA1389" s="603"/>
      <c r="BB1389" s="603"/>
      <c r="BC1389" s="603"/>
      <c r="BD1389" s="603"/>
      <c r="BE1389" s="603"/>
      <c r="BF1389" s="603"/>
      <c r="BG1389" s="603" t="s">
        <v>11585</v>
      </c>
      <c r="BH1389" s="603"/>
    </row>
    <row r="1390" spans="1:60" ht="12" customHeight="1">
      <c r="A1390" s="589">
        <v>1388</v>
      </c>
      <c r="B1390" s="589" t="s">
        <v>62</v>
      </c>
      <c r="C1390" s="590" t="s">
        <v>267</v>
      </c>
      <c r="D1390" s="591"/>
      <c r="E1390" s="589" t="s">
        <v>10582</v>
      </c>
      <c r="F1390" s="592" t="s">
        <v>11586</v>
      </c>
      <c r="G1390" s="592" t="s">
        <v>11587</v>
      </c>
      <c r="H1390" s="592" t="s">
        <v>11588</v>
      </c>
      <c r="I1390" s="589" t="s">
        <v>11589</v>
      </c>
      <c r="J1390" s="589" t="s">
        <v>11590</v>
      </c>
      <c r="K1390" s="593"/>
      <c r="L1390" s="595" t="s">
        <v>1252</v>
      </c>
      <c r="M1390" s="985"/>
      <c r="N1390" s="1056"/>
      <c r="O1390" s="592"/>
      <c r="P1390" s="655"/>
      <c r="Q1390" s="655"/>
      <c r="R1390" s="589">
        <f t="shared" si="21"/>
        <v>0</v>
      </c>
      <c r="S1390" s="589"/>
      <c r="T1390" s="596" t="str">
        <f>VLOOKUP(cppm_pr[[#This Row],[Status]],'All Link_LOV'!$I$32:$K$72,2,0)</f>
        <v>PO Issued</v>
      </c>
      <c r="U1390" s="596" t="s">
        <v>10920</v>
      </c>
      <c r="V1390" s="773">
        <v>142</v>
      </c>
      <c r="W1390" s="596" t="s">
        <v>8026</v>
      </c>
      <c r="X1390" s="603" t="s">
        <v>499</v>
      </c>
      <c r="Y1390" s="603"/>
      <c r="Z1390" s="597">
        <v>45194</v>
      </c>
      <c r="AA1390" s="592"/>
      <c r="AB1390" s="595"/>
      <c r="AC1390" s="677"/>
      <c r="AD1390" s="592"/>
      <c r="AE1390" s="592"/>
      <c r="AF1390" s="592" t="s">
        <v>398</v>
      </c>
      <c r="AG1390" s="592" t="s">
        <v>488</v>
      </c>
      <c r="AH1390" s="736" t="s">
        <v>11591</v>
      </c>
      <c r="AI1390" s="600" t="str">
        <f>IFERROR(VLOOKUP(cppm_pr[[#This Row],[Order Number]],SPHERE!C:CC,39,0),"")</f>
        <v/>
      </c>
      <c r="AJ1390" s="600" t="str">
        <f>IFERROR(VLOOKUP(cppm_pr[[#This Row],[Order Number]],'DC TM ONE'!B:CN,42,0),"")</f>
        <v/>
      </c>
      <c r="AK1390" s="736"/>
      <c r="AL1390" s="693"/>
      <c r="AM1390" s="592"/>
      <c r="AN1390" s="592"/>
      <c r="AO1390" s="737"/>
      <c r="AP1390" s="592"/>
      <c r="AQ1390" s="592"/>
      <c r="AR1390" s="612"/>
      <c r="AS1390" s="592"/>
      <c r="AT1390" s="598"/>
      <c r="AU1390" s="592"/>
      <c r="AV1390" s="592"/>
      <c r="AW1390" s="592"/>
      <c r="AX1390" s="592"/>
      <c r="AY1390" s="592"/>
      <c r="AZ1390" s="592"/>
      <c r="BA1390" s="592"/>
      <c r="BB1390" s="592"/>
      <c r="BC1390" s="592"/>
      <c r="BD1390" s="592"/>
      <c r="BE1390" s="592"/>
      <c r="BF1390" s="592"/>
      <c r="BG1390" s="592" t="s">
        <v>11592</v>
      </c>
      <c r="BH1390" s="592"/>
    </row>
    <row r="1391" spans="1:60" s="174" customFormat="1" ht="12" customHeight="1">
      <c r="A1391" s="667">
        <v>1389</v>
      </c>
      <c r="B1391" s="667" t="s">
        <v>62</v>
      </c>
      <c r="C1391" s="696" t="s">
        <v>200</v>
      </c>
      <c r="D1391" s="668"/>
      <c r="E1391" s="667" t="s">
        <v>11593</v>
      </c>
      <c r="F1391" s="672" t="s">
        <v>11586</v>
      </c>
      <c r="G1391" s="603" t="s">
        <v>11587</v>
      </c>
      <c r="H1391" s="672" t="s">
        <v>11594</v>
      </c>
      <c r="I1391" s="667"/>
      <c r="J1391" s="667" t="s">
        <v>5238</v>
      </c>
      <c r="K1391" s="669"/>
      <c r="L1391" s="674" t="s">
        <v>1252</v>
      </c>
      <c r="M1391" s="669"/>
      <c r="N1391" s="667"/>
      <c r="O1391" s="672"/>
      <c r="P1391" s="670"/>
      <c r="Q1391" s="670"/>
      <c r="R1391" s="667">
        <f t="shared" si="21"/>
        <v>0</v>
      </c>
      <c r="S1391" s="667"/>
      <c r="T1391" s="671" t="str">
        <f>VLOOKUP(cppm_pr[[#This Row],[Status]],'All Link_LOV'!$I$32:$K$72,2,0)</f>
        <v>New Request PR</v>
      </c>
      <c r="U1391" s="671" t="s">
        <v>10928</v>
      </c>
      <c r="V1391" s="854">
        <v>143</v>
      </c>
      <c r="W1391" s="671"/>
      <c r="X1391" s="672"/>
      <c r="Y1391" s="672"/>
      <c r="Z1391" s="673">
        <v>45194</v>
      </c>
      <c r="AA1391" s="672"/>
      <c r="AB1391" s="674"/>
      <c r="AC1391" s="780"/>
      <c r="AD1391" s="672"/>
      <c r="AE1391" s="672"/>
      <c r="AF1391" s="672" t="s">
        <v>398</v>
      </c>
      <c r="AG1391" s="672" t="s">
        <v>488</v>
      </c>
      <c r="AH1391" s="856" t="s">
        <v>11595</v>
      </c>
      <c r="AI1391" s="600" t="str">
        <f>IFERROR(VLOOKUP(cppm_pr[[#This Row],[Order Number]],SPHERE!C:CC,39,0),"")</f>
        <v/>
      </c>
      <c r="AJ1391" s="600" t="str">
        <f>IFERROR(VLOOKUP(cppm_pr[[#This Row],[Order Number]],'DC TM ONE'!B:CN,42,0),"")</f>
        <v/>
      </c>
      <c r="AK1391" s="856"/>
      <c r="AL1391" s="857"/>
      <c r="AM1391" s="672"/>
      <c r="AN1391" s="672"/>
      <c r="AO1391" s="783"/>
      <c r="AP1391" s="672"/>
      <c r="AQ1391" s="672"/>
      <c r="AR1391" s="781"/>
      <c r="AS1391" s="672"/>
      <c r="AT1391" s="676"/>
      <c r="AU1391" s="672"/>
      <c r="AV1391" s="672"/>
      <c r="AW1391" s="672"/>
      <c r="AX1391" s="672"/>
      <c r="AY1391" s="672"/>
      <c r="AZ1391" s="672"/>
      <c r="BA1391" s="672"/>
      <c r="BB1391" s="672"/>
      <c r="BC1391" s="672"/>
      <c r="BD1391" s="672"/>
      <c r="BE1391" s="672"/>
      <c r="BF1391" s="672"/>
      <c r="BG1391" s="672"/>
      <c r="BH1391" s="672"/>
    </row>
    <row r="1392" spans="1:60" ht="12" customHeight="1">
      <c r="A1392" s="589">
        <v>1390</v>
      </c>
      <c r="B1392" s="589" t="s">
        <v>457</v>
      </c>
      <c r="C1392" s="601" t="s">
        <v>207</v>
      </c>
      <c r="D1392" s="591"/>
      <c r="E1392" s="589" t="s">
        <v>11596</v>
      </c>
      <c r="F1392" s="592" t="s">
        <v>11597</v>
      </c>
      <c r="G1392" s="603" t="s">
        <v>11598</v>
      </c>
      <c r="H1392" s="592" t="s">
        <v>11599</v>
      </c>
      <c r="I1392" s="592"/>
      <c r="J1392" s="589" t="s">
        <v>11600</v>
      </c>
      <c r="K1392" s="593"/>
      <c r="L1392" s="595" t="s">
        <v>1701</v>
      </c>
      <c r="M1392" s="985"/>
      <c r="N1392" s="972"/>
      <c r="O1392" s="592"/>
      <c r="P1392" s="594"/>
      <c r="Q1392" s="594"/>
      <c r="R1392" s="592">
        <f t="shared" si="21"/>
        <v>0</v>
      </c>
      <c r="S1392" s="592"/>
      <c r="T1392" s="596" t="str">
        <f>VLOOKUP(cppm_pr[[#This Row],[Status]],'All Link_LOV'!$I$32:$K$72,2,0)</f>
        <v>New Request PR</v>
      </c>
      <c r="U1392" s="596" t="s">
        <v>10928</v>
      </c>
      <c r="V1392" s="773">
        <v>144</v>
      </c>
      <c r="W1392" s="596"/>
      <c r="X1392" s="592"/>
      <c r="Y1392" s="592"/>
      <c r="Z1392" s="597">
        <v>45194</v>
      </c>
      <c r="AA1392" s="592"/>
      <c r="AB1392" s="595"/>
      <c r="AC1392" s="677"/>
      <c r="AD1392" s="592"/>
      <c r="AE1392" s="592"/>
      <c r="AF1392" s="592" t="s">
        <v>398</v>
      </c>
      <c r="AG1392" s="592" t="s">
        <v>488</v>
      </c>
      <c r="AH1392" s="612" t="s">
        <v>11601</v>
      </c>
      <c r="AI1392" s="600" t="str">
        <f>IFERROR(VLOOKUP(cppm_pr[[#This Row],[Order Number]],SPHERE!C:CC,39,0),"")</f>
        <v/>
      </c>
      <c r="AJ1392" s="600" t="str">
        <f>IFERROR(VLOOKUP(cppm_pr[[#This Row],[Order Number]],'DC TM ONE'!B:CN,42,0),"")</f>
        <v/>
      </c>
      <c r="AK1392" s="612"/>
      <c r="AL1392" s="693"/>
      <c r="AM1392" s="592"/>
      <c r="AN1392" s="592"/>
      <c r="AO1392" s="737"/>
      <c r="AP1392" s="592"/>
      <c r="AQ1392" s="592"/>
      <c r="AR1392" s="612"/>
      <c r="AS1392" s="592"/>
      <c r="AT1392" s="598"/>
      <c r="AU1392" s="592"/>
      <c r="AV1392" s="592"/>
      <c r="AW1392" s="592"/>
      <c r="AX1392" s="592"/>
      <c r="AY1392" s="592"/>
      <c r="AZ1392" s="592"/>
      <c r="BA1392" s="592"/>
      <c r="BB1392" s="592"/>
      <c r="BC1392" s="592"/>
      <c r="BD1392" s="592"/>
      <c r="BE1392" s="592"/>
      <c r="BF1392" s="592"/>
      <c r="BG1392" s="592"/>
      <c r="BH1392" s="592"/>
    </row>
    <row r="1393" spans="1:60" ht="12" customHeight="1">
      <c r="A1393" s="600">
        <v>1391</v>
      </c>
      <c r="B1393" s="600" t="s">
        <v>457</v>
      </c>
      <c r="C1393" s="601" t="s">
        <v>254</v>
      </c>
      <c r="D1393" s="602"/>
      <c r="E1393" s="600" t="s">
        <v>6058</v>
      </c>
      <c r="F1393" s="603" t="s">
        <v>4474</v>
      </c>
      <c r="G1393" s="603" t="s">
        <v>4473</v>
      </c>
      <c r="H1393" s="603" t="s">
        <v>4471</v>
      </c>
      <c r="I1393" s="603"/>
      <c r="J1393" s="600" t="s">
        <v>4476</v>
      </c>
      <c r="K1393" s="611"/>
      <c r="L1393" s="606" t="s">
        <v>1701</v>
      </c>
      <c r="M1393" s="986"/>
      <c r="N1393" s="972"/>
      <c r="O1393" s="603"/>
      <c r="P1393" s="605"/>
      <c r="Q1393" s="605"/>
      <c r="R1393" s="603">
        <f t="shared" si="21"/>
        <v>0</v>
      </c>
      <c r="S1393" s="603"/>
      <c r="T1393" s="607" t="str">
        <f>VLOOKUP(cppm_pr[[#This Row],[Status]],'All Link_LOV'!$I$32:$K$72,2,0)</f>
        <v>PO Issued</v>
      </c>
      <c r="U1393" s="607" t="s">
        <v>10928</v>
      </c>
      <c r="V1393" s="772">
        <v>145</v>
      </c>
      <c r="W1393" s="607"/>
      <c r="X1393" s="603"/>
      <c r="Y1393" s="603"/>
      <c r="Z1393" s="608">
        <v>45194</v>
      </c>
      <c r="AA1393" s="603"/>
      <c r="AB1393" s="606"/>
      <c r="AC1393" s="677"/>
      <c r="AD1393" s="603"/>
      <c r="AE1393" s="603"/>
      <c r="AF1393" s="603" t="s">
        <v>398</v>
      </c>
      <c r="AG1393" s="603" t="s">
        <v>488</v>
      </c>
      <c r="AH1393" s="612" t="s">
        <v>11602</v>
      </c>
      <c r="AI1393" s="600" t="str">
        <f>IFERROR(VLOOKUP(cppm_pr[[#This Row],[Order Number]],SPHERE!C:CC,39,0),"")</f>
        <v/>
      </c>
      <c r="AJ1393" s="600" t="str">
        <f>IFERROR(VLOOKUP(cppm_pr[[#This Row],[Order Number]],'DC TM ONE'!B:CN,42,0),"")</f>
        <v/>
      </c>
      <c r="AK1393" s="612"/>
      <c r="AL1393" s="693"/>
      <c r="AM1393" s="603"/>
      <c r="AN1393" s="603"/>
      <c r="AO1393" s="737"/>
      <c r="AP1393" s="603"/>
      <c r="AQ1393" s="603"/>
      <c r="AR1393" s="769"/>
      <c r="AS1393" s="603"/>
      <c r="AT1393" s="610"/>
      <c r="AU1393" s="603"/>
      <c r="AV1393" s="603"/>
      <c r="AW1393" s="603"/>
      <c r="AX1393" s="603"/>
      <c r="AY1393" s="603"/>
      <c r="AZ1393" s="603"/>
      <c r="BA1393" s="603"/>
      <c r="BB1393" s="603"/>
      <c r="BC1393" s="603"/>
      <c r="BD1393" s="603"/>
      <c r="BE1393" s="603"/>
      <c r="BF1393" s="603"/>
      <c r="BG1393" s="603"/>
      <c r="BH1393" s="603"/>
    </row>
    <row r="1394" spans="1:60" ht="12" customHeight="1">
      <c r="A1394" s="589">
        <v>1392</v>
      </c>
      <c r="B1394" s="589" t="s">
        <v>457</v>
      </c>
      <c r="C1394" s="590" t="s">
        <v>254</v>
      </c>
      <c r="D1394" s="591"/>
      <c r="E1394" s="589" t="s">
        <v>6058</v>
      </c>
      <c r="F1394" s="592" t="s">
        <v>4459</v>
      </c>
      <c r="G1394" s="592" t="s">
        <v>4458</v>
      </c>
      <c r="H1394" s="592" t="s">
        <v>4499</v>
      </c>
      <c r="I1394" s="592"/>
      <c r="J1394" s="589" t="s">
        <v>4464</v>
      </c>
      <c r="K1394" s="593"/>
      <c r="L1394" s="595" t="s">
        <v>1701</v>
      </c>
      <c r="M1394" s="985"/>
      <c r="N1394" s="972"/>
      <c r="O1394" s="592"/>
      <c r="P1394" s="594"/>
      <c r="Q1394" s="594"/>
      <c r="R1394" s="592">
        <f t="shared" si="21"/>
        <v>0</v>
      </c>
      <c r="S1394" s="592"/>
      <c r="T1394" s="596" t="str">
        <f>VLOOKUP(cppm_pr[[#This Row],[Status]],'All Link_LOV'!$I$32:$K$72,2,0)</f>
        <v>PO Issued</v>
      </c>
      <c r="U1394" s="596" t="s">
        <v>10928</v>
      </c>
      <c r="V1394" s="773">
        <v>146</v>
      </c>
      <c r="W1394" s="596"/>
      <c r="X1394" s="592"/>
      <c r="Y1394" s="592"/>
      <c r="Z1394" s="597">
        <v>45194</v>
      </c>
      <c r="AA1394" s="592"/>
      <c r="AB1394" s="595"/>
      <c r="AC1394" s="677"/>
      <c r="AD1394" s="592"/>
      <c r="AE1394" s="592"/>
      <c r="AF1394" s="592" t="s">
        <v>398</v>
      </c>
      <c r="AG1394" s="592" t="s">
        <v>488</v>
      </c>
      <c r="AH1394" s="612" t="s">
        <v>4500</v>
      </c>
      <c r="AI1394" s="600" t="str">
        <f>IFERROR(VLOOKUP(cppm_pr[[#This Row],[Order Number]],SPHERE!C:CC,39,0),"")</f>
        <v/>
      </c>
      <c r="AJ1394" s="600" t="str">
        <f>IFERROR(VLOOKUP(cppm_pr[[#This Row],[Order Number]],'DC TM ONE'!B:CN,42,0),"")</f>
        <v/>
      </c>
      <c r="AK1394" s="612"/>
      <c r="AL1394" s="693"/>
      <c r="AM1394" s="592"/>
      <c r="AN1394" s="592"/>
      <c r="AO1394" s="737"/>
      <c r="AP1394" s="592"/>
      <c r="AQ1394" s="592"/>
      <c r="AR1394" s="612"/>
      <c r="AS1394" s="592"/>
      <c r="AT1394" s="598"/>
      <c r="AU1394" s="592"/>
      <c r="AV1394" s="592"/>
      <c r="AW1394" s="592"/>
      <c r="AX1394" s="592"/>
      <c r="AY1394" s="592"/>
      <c r="AZ1394" s="592"/>
      <c r="BA1394" s="592"/>
      <c r="BB1394" s="592"/>
      <c r="BC1394" s="592"/>
      <c r="BD1394" s="592"/>
      <c r="BE1394" s="592"/>
      <c r="BF1394" s="592"/>
      <c r="BG1394" s="592"/>
      <c r="BH1394" s="592"/>
    </row>
    <row r="1395" spans="1:60" ht="12" customHeight="1">
      <c r="A1395" s="600">
        <v>1393</v>
      </c>
      <c r="B1395" s="600" t="s">
        <v>457</v>
      </c>
      <c r="C1395" s="601" t="s">
        <v>254</v>
      </c>
      <c r="D1395" s="602"/>
      <c r="E1395" s="600" t="s">
        <v>6058</v>
      </c>
      <c r="F1395" s="603" t="s">
        <v>4459</v>
      </c>
      <c r="G1395" s="603" t="s">
        <v>4458</v>
      </c>
      <c r="H1395" s="603" t="s">
        <v>4456</v>
      </c>
      <c r="I1395" s="603"/>
      <c r="J1395" s="600" t="s">
        <v>4464</v>
      </c>
      <c r="K1395" s="611"/>
      <c r="L1395" s="606" t="s">
        <v>1701</v>
      </c>
      <c r="M1395" s="986"/>
      <c r="N1395" s="972"/>
      <c r="O1395" s="603"/>
      <c r="P1395" s="605"/>
      <c r="Q1395" s="605"/>
      <c r="R1395" s="603">
        <f t="shared" si="21"/>
        <v>0</v>
      </c>
      <c r="S1395" s="603"/>
      <c r="T1395" s="607" t="str">
        <f>VLOOKUP(cppm_pr[[#This Row],[Status]],'All Link_LOV'!$I$32:$K$72,2,0)</f>
        <v>PO Issued</v>
      </c>
      <c r="U1395" s="607" t="s">
        <v>10928</v>
      </c>
      <c r="V1395" s="772">
        <v>147</v>
      </c>
      <c r="W1395" s="607"/>
      <c r="X1395" s="603"/>
      <c r="Y1395" s="603"/>
      <c r="Z1395" s="608">
        <v>45194</v>
      </c>
      <c r="AA1395" s="603"/>
      <c r="AB1395" s="606"/>
      <c r="AC1395" s="677"/>
      <c r="AD1395" s="603"/>
      <c r="AE1395" s="603"/>
      <c r="AF1395" s="603" t="s">
        <v>398</v>
      </c>
      <c r="AG1395" s="603" t="s">
        <v>488</v>
      </c>
      <c r="AH1395" s="612" t="s">
        <v>11603</v>
      </c>
      <c r="AI1395" s="600" t="str">
        <f>IFERROR(VLOOKUP(cppm_pr[[#This Row],[Order Number]],SPHERE!C:CC,39,0),"")</f>
        <v/>
      </c>
      <c r="AJ1395" s="600" t="str">
        <f>IFERROR(VLOOKUP(cppm_pr[[#This Row],[Order Number]],'DC TM ONE'!B:CN,42,0),"")</f>
        <v/>
      </c>
      <c r="AK1395" s="612"/>
      <c r="AL1395" s="693"/>
      <c r="AM1395" s="603"/>
      <c r="AN1395" s="603"/>
      <c r="AO1395" s="737"/>
      <c r="AP1395" s="603"/>
      <c r="AQ1395" s="603"/>
      <c r="AR1395" s="769"/>
      <c r="AS1395" s="603"/>
      <c r="AT1395" s="610"/>
      <c r="AU1395" s="603"/>
      <c r="AV1395" s="603"/>
      <c r="AW1395" s="603"/>
      <c r="AX1395" s="603"/>
      <c r="AY1395" s="603"/>
      <c r="AZ1395" s="603"/>
      <c r="BA1395" s="603"/>
      <c r="BB1395" s="603"/>
      <c r="BC1395" s="603"/>
      <c r="BD1395" s="603"/>
      <c r="BE1395" s="603"/>
      <c r="BF1395" s="603"/>
      <c r="BG1395" s="603"/>
      <c r="BH1395" s="603"/>
    </row>
    <row r="1396" spans="1:60" ht="12" customHeight="1">
      <c r="A1396" s="589">
        <v>1394</v>
      </c>
      <c r="B1396" s="589" t="s">
        <v>457</v>
      </c>
      <c r="C1396" s="590" t="s">
        <v>254</v>
      </c>
      <c r="D1396" s="591"/>
      <c r="E1396" s="589" t="s">
        <v>6058</v>
      </c>
      <c r="F1396" s="592" t="s">
        <v>4468</v>
      </c>
      <c r="G1396" s="592" t="s">
        <v>4467</v>
      </c>
      <c r="H1396" s="592" t="s">
        <v>4465</v>
      </c>
      <c r="I1396" s="592"/>
      <c r="J1396" s="589" t="s">
        <v>4470</v>
      </c>
      <c r="K1396" s="593"/>
      <c r="L1396" s="595" t="s">
        <v>1701</v>
      </c>
      <c r="M1396" s="985"/>
      <c r="N1396" s="972"/>
      <c r="O1396" s="592"/>
      <c r="P1396" s="594"/>
      <c r="Q1396" s="594"/>
      <c r="R1396" s="592">
        <f t="shared" si="21"/>
        <v>0</v>
      </c>
      <c r="S1396" s="592"/>
      <c r="T1396" s="596" t="str">
        <f>VLOOKUP(cppm_pr[[#This Row],[Status]],'All Link_LOV'!$I$32:$K$72,2,0)</f>
        <v>PO Issued</v>
      </c>
      <c r="U1396" s="596" t="s">
        <v>10928</v>
      </c>
      <c r="V1396" s="773">
        <v>148</v>
      </c>
      <c r="W1396" s="596"/>
      <c r="X1396" s="592"/>
      <c r="Y1396" s="592"/>
      <c r="Z1396" s="597">
        <v>45194</v>
      </c>
      <c r="AA1396" s="592"/>
      <c r="AB1396" s="595"/>
      <c r="AC1396" s="677"/>
      <c r="AD1396" s="592"/>
      <c r="AE1396" s="592"/>
      <c r="AF1396" s="592" t="s">
        <v>398</v>
      </c>
      <c r="AG1396" s="592" t="s">
        <v>488</v>
      </c>
      <c r="AH1396" s="612" t="s">
        <v>11604</v>
      </c>
      <c r="AI1396" s="600" t="str">
        <f>IFERROR(VLOOKUP(cppm_pr[[#This Row],[Order Number]],SPHERE!C:CC,39,0),"")</f>
        <v/>
      </c>
      <c r="AJ1396" s="600" t="str">
        <f>IFERROR(VLOOKUP(cppm_pr[[#This Row],[Order Number]],'DC TM ONE'!B:CN,42,0),"")</f>
        <v/>
      </c>
      <c r="AK1396" s="612"/>
      <c r="AL1396" s="693"/>
      <c r="AM1396" s="592"/>
      <c r="AN1396" s="592"/>
      <c r="AO1396" s="737"/>
      <c r="AP1396" s="592"/>
      <c r="AQ1396" s="592"/>
      <c r="AR1396" s="612"/>
      <c r="AS1396" s="592"/>
      <c r="AT1396" s="598"/>
      <c r="AU1396" s="592"/>
      <c r="AV1396" s="592"/>
      <c r="AW1396" s="592"/>
      <c r="AX1396" s="592"/>
      <c r="AY1396" s="592"/>
      <c r="AZ1396" s="592"/>
      <c r="BA1396" s="592"/>
      <c r="BB1396" s="592"/>
      <c r="BC1396" s="592"/>
      <c r="BD1396" s="592"/>
      <c r="BE1396" s="592"/>
      <c r="BF1396" s="592"/>
      <c r="BG1396" s="592"/>
      <c r="BH1396" s="592"/>
    </row>
    <row r="1397" spans="1:60" ht="12" customHeight="1">
      <c r="A1397" s="600">
        <v>1395</v>
      </c>
      <c r="B1397" s="600" t="s">
        <v>457</v>
      </c>
      <c r="C1397" s="601" t="s">
        <v>254</v>
      </c>
      <c r="D1397" s="602"/>
      <c r="E1397" s="600" t="s">
        <v>6058</v>
      </c>
      <c r="F1397" s="603" t="s">
        <v>4468</v>
      </c>
      <c r="G1397" s="603" t="s">
        <v>4467</v>
      </c>
      <c r="H1397" s="603" t="s">
        <v>4477</v>
      </c>
      <c r="I1397" s="603"/>
      <c r="J1397" s="600" t="s">
        <v>4470</v>
      </c>
      <c r="K1397" s="611"/>
      <c r="L1397" s="606" t="s">
        <v>1701</v>
      </c>
      <c r="M1397" s="986"/>
      <c r="N1397" s="972"/>
      <c r="O1397" s="603"/>
      <c r="P1397" s="605"/>
      <c r="Q1397" s="605"/>
      <c r="R1397" s="603">
        <f t="shared" si="21"/>
        <v>0</v>
      </c>
      <c r="S1397" s="603"/>
      <c r="T1397" s="607" t="str">
        <f>VLOOKUP(cppm_pr[[#This Row],[Status]],'All Link_LOV'!$I$32:$K$72,2,0)</f>
        <v>PO Issued</v>
      </c>
      <c r="U1397" s="607" t="s">
        <v>10928</v>
      </c>
      <c r="V1397" s="772">
        <v>149</v>
      </c>
      <c r="W1397" s="607"/>
      <c r="X1397" s="603"/>
      <c r="Y1397" s="603"/>
      <c r="Z1397" s="608">
        <v>45194</v>
      </c>
      <c r="AA1397" s="603"/>
      <c r="AB1397" s="606"/>
      <c r="AC1397" s="677"/>
      <c r="AD1397" s="603"/>
      <c r="AE1397" s="603"/>
      <c r="AF1397" s="603" t="s">
        <v>398</v>
      </c>
      <c r="AG1397" s="603" t="s">
        <v>488</v>
      </c>
      <c r="AH1397" s="612" t="s">
        <v>11605</v>
      </c>
      <c r="AI1397" s="600" t="str">
        <f>IFERROR(VLOOKUP(cppm_pr[[#This Row],[Order Number]],SPHERE!C:CC,39,0),"")</f>
        <v/>
      </c>
      <c r="AJ1397" s="600" t="str">
        <f>IFERROR(VLOOKUP(cppm_pr[[#This Row],[Order Number]],'DC TM ONE'!B:CN,42,0),"")</f>
        <v/>
      </c>
      <c r="AK1397" s="612"/>
      <c r="AL1397" s="693"/>
      <c r="AM1397" s="603"/>
      <c r="AN1397" s="603"/>
      <c r="AO1397" s="737"/>
      <c r="AP1397" s="603"/>
      <c r="AQ1397" s="603"/>
      <c r="AR1397" s="769"/>
      <c r="AS1397" s="603"/>
      <c r="AT1397" s="610"/>
      <c r="AU1397" s="603"/>
      <c r="AV1397" s="603"/>
      <c r="AW1397" s="603"/>
      <c r="AX1397" s="603"/>
      <c r="AY1397" s="603"/>
      <c r="AZ1397" s="603"/>
      <c r="BA1397" s="603"/>
      <c r="BB1397" s="603"/>
      <c r="BC1397" s="603"/>
      <c r="BD1397" s="603"/>
      <c r="BE1397" s="603"/>
      <c r="BF1397" s="603"/>
      <c r="BG1397" s="603"/>
      <c r="BH1397" s="603"/>
    </row>
    <row r="1398" spans="1:60" ht="12" customHeight="1">
      <c r="A1398" s="589">
        <v>1396</v>
      </c>
      <c r="B1398" s="589" t="s">
        <v>457</v>
      </c>
      <c r="C1398" s="590" t="s">
        <v>254</v>
      </c>
      <c r="D1398" s="591"/>
      <c r="E1398" s="589" t="s">
        <v>6058</v>
      </c>
      <c r="F1398" s="592" t="s">
        <v>4506</v>
      </c>
      <c r="G1398" s="592" t="s">
        <v>4505</v>
      </c>
      <c r="H1398" s="592" t="s">
        <v>4503</v>
      </c>
      <c r="I1398" s="592"/>
      <c r="J1398" s="589" t="s">
        <v>4508</v>
      </c>
      <c r="K1398" s="593"/>
      <c r="L1398" s="595" t="s">
        <v>1701</v>
      </c>
      <c r="M1398" s="985"/>
      <c r="N1398" s="972"/>
      <c r="O1398" s="592"/>
      <c r="P1398" s="594"/>
      <c r="Q1398" s="594"/>
      <c r="R1398" s="592">
        <f t="shared" si="21"/>
        <v>0</v>
      </c>
      <c r="S1398" s="592"/>
      <c r="T1398" s="596" t="str">
        <f>VLOOKUP(cppm_pr[[#This Row],[Status]],'All Link_LOV'!$I$32:$K$72,2,0)</f>
        <v>PO Issued</v>
      </c>
      <c r="U1398" s="596" t="s">
        <v>10928</v>
      </c>
      <c r="V1398" s="773">
        <v>150</v>
      </c>
      <c r="W1398" s="596"/>
      <c r="X1398" s="592"/>
      <c r="Y1398" s="592"/>
      <c r="Z1398" s="597">
        <v>45194</v>
      </c>
      <c r="AA1398" s="592"/>
      <c r="AB1398" s="595"/>
      <c r="AC1398" s="677"/>
      <c r="AD1398" s="592"/>
      <c r="AE1398" s="592"/>
      <c r="AF1398" s="592" t="s">
        <v>398</v>
      </c>
      <c r="AG1398" s="592" t="s">
        <v>488</v>
      </c>
      <c r="AH1398" s="612" t="s">
        <v>4504</v>
      </c>
      <c r="AI1398" s="600" t="str">
        <f>IFERROR(VLOOKUP(cppm_pr[[#This Row],[Order Number]],SPHERE!C:CC,39,0),"")</f>
        <v/>
      </c>
      <c r="AJ1398" s="600" t="str">
        <f>IFERROR(VLOOKUP(cppm_pr[[#This Row],[Order Number]],'DC TM ONE'!B:CN,42,0),"")</f>
        <v/>
      </c>
      <c r="AK1398" s="612"/>
      <c r="AL1398" s="693"/>
      <c r="AM1398" s="592"/>
      <c r="AN1398" s="592"/>
      <c r="AO1398" s="737"/>
      <c r="AP1398" s="592"/>
      <c r="AQ1398" s="592"/>
      <c r="AR1398" s="612"/>
      <c r="AS1398" s="592"/>
      <c r="AT1398" s="598"/>
      <c r="AU1398" s="592"/>
      <c r="AV1398" s="592"/>
      <c r="AW1398" s="592"/>
      <c r="AX1398" s="592"/>
      <c r="AY1398" s="592"/>
      <c r="AZ1398" s="592"/>
      <c r="BA1398" s="592"/>
      <c r="BB1398" s="592"/>
      <c r="BC1398" s="592"/>
      <c r="BD1398" s="592"/>
      <c r="BE1398" s="592"/>
      <c r="BF1398" s="592"/>
      <c r="BG1398" s="592"/>
      <c r="BH1398" s="592"/>
    </row>
    <row r="1399" spans="1:60" ht="12" customHeight="1">
      <c r="A1399" s="600">
        <v>1397</v>
      </c>
      <c r="B1399" s="600" t="s">
        <v>457</v>
      </c>
      <c r="C1399" s="601" t="s">
        <v>254</v>
      </c>
      <c r="D1399" s="602"/>
      <c r="E1399" s="600" t="s">
        <v>6058</v>
      </c>
      <c r="F1399" s="603" t="s">
        <v>4484</v>
      </c>
      <c r="G1399" s="603" t="s">
        <v>4483</v>
      </c>
      <c r="H1399" s="603" t="s">
        <v>4481</v>
      </c>
      <c r="I1399" s="603"/>
      <c r="J1399" s="600" t="s">
        <v>4487</v>
      </c>
      <c r="K1399" s="611"/>
      <c r="L1399" s="606" t="s">
        <v>1701</v>
      </c>
      <c r="M1399" s="986"/>
      <c r="N1399" s="972"/>
      <c r="O1399" s="603"/>
      <c r="P1399" s="605"/>
      <c r="Q1399" s="605"/>
      <c r="R1399" s="603">
        <f t="shared" si="21"/>
        <v>0</v>
      </c>
      <c r="S1399" s="603"/>
      <c r="T1399" s="607" t="str">
        <f>VLOOKUP(cppm_pr[[#This Row],[Status]],'All Link_LOV'!$I$32:$K$72,2,0)</f>
        <v>PO Issued</v>
      </c>
      <c r="U1399" s="607" t="s">
        <v>10928</v>
      </c>
      <c r="V1399" s="772">
        <v>151</v>
      </c>
      <c r="W1399" s="607"/>
      <c r="X1399" s="603"/>
      <c r="Y1399" s="603"/>
      <c r="Z1399" s="608">
        <v>45194</v>
      </c>
      <c r="AA1399" s="603"/>
      <c r="AB1399" s="606"/>
      <c r="AC1399" s="677"/>
      <c r="AD1399" s="603"/>
      <c r="AE1399" s="603"/>
      <c r="AF1399" s="603" t="s">
        <v>398</v>
      </c>
      <c r="AG1399" s="603" t="s">
        <v>488</v>
      </c>
      <c r="AH1399" s="612" t="s">
        <v>11606</v>
      </c>
      <c r="AI1399" s="600" t="str">
        <f>IFERROR(VLOOKUP(cppm_pr[[#This Row],[Order Number]],SPHERE!C:CC,39,0),"")</f>
        <v/>
      </c>
      <c r="AJ1399" s="600" t="str">
        <f>IFERROR(VLOOKUP(cppm_pr[[#This Row],[Order Number]],'DC TM ONE'!B:CN,42,0),"")</f>
        <v/>
      </c>
      <c r="AK1399" s="612"/>
      <c r="AL1399" s="693"/>
      <c r="AM1399" s="603"/>
      <c r="AN1399" s="603"/>
      <c r="AO1399" s="737"/>
      <c r="AP1399" s="603"/>
      <c r="AQ1399" s="603"/>
      <c r="AR1399" s="769"/>
      <c r="AS1399" s="603"/>
      <c r="AT1399" s="610"/>
      <c r="AU1399" s="603"/>
      <c r="AV1399" s="603"/>
      <c r="AW1399" s="603"/>
      <c r="AX1399" s="603"/>
      <c r="AY1399" s="603"/>
      <c r="AZ1399" s="603"/>
      <c r="BA1399" s="603"/>
      <c r="BB1399" s="603"/>
      <c r="BC1399" s="603"/>
      <c r="BD1399" s="603"/>
      <c r="BE1399" s="603"/>
      <c r="BF1399" s="603"/>
      <c r="BG1399" s="603"/>
      <c r="BH1399" s="603"/>
    </row>
    <row r="1400" spans="1:60" ht="12" customHeight="1">
      <c r="A1400" s="589">
        <v>1398</v>
      </c>
      <c r="B1400" s="589" t="s">
        <v>457</v>
      </c>
      <c r="C1400" s="590" t="s">
        <v>254</v>
      </c>
      <c r="D1400" s="591"/>
      <c r="E1400" s="589" t="s">
        <v>6058</v>
      </c>
      <c r="F1400" s="592" t="s">
        <v>4484</v>
      </c>
      <c r="G1400" s="592" t="s">
        <v>4483</v>
      </c>
      <c r="H1400" s="592" t="s">
        <v>4488</v>
      </c>
      <c r="I1400" s="592"/>
      <c r="J1400" s="589" t="s">
        <v>4487</v>
      </c>
      <c r="K1400" s="593"/>
      <c r="L1400" s="595" t="s">
        <v>1701</v>
      </c>
      <c r="M1400" s="985"/>
      <c r="N1400" s="972"/>
      <c r="O1400" s="592"/>
      <c r="P1400" s="594"/>
      <c r="Q1400" s="594"/>
      <c r="R1400" s="592">
        <f t="shared" si="21"/>
        <v>0</v>
      </c>
      <c r="S1400" s="592"/>
      <c r="T1400" s="596" t="str">
        <f>VLOOKUP(cppm_pr[[#This Row],[Status]],'All Link_LOV'!$I$32:$K$72,2,0)</f>
        <v>PO Issued</v>
      </c>
      <c r="U1400" s="596" t="s">
        <v>10928</v>
      </c>
      <c r="V1400" s="773">
        <v>152</v>
      </c>
      <c r="W1400" s="596"/>
      <c r="X1400" s="592"/>
      <c r="Y1400" s="592"/>
      <c r="Z1400" s="597">
        <v>45194</v>
      </c>
      <c r="AA1400" s="592"/>
      <c r="AB1400" s="595"/>
      <c r="AC1400" s="677"/>
      <c r="AD1400" s="592"/>
      <c r="AE1400" s="592"/>
      <c r="AF1400" s="592" t="s">
        <v>398</v>
      </c>
      <c r="AG1400" s="592" t="s">
        <v>488</v>
      </c>
      <c r="AH1400" s="612" t="s">
        <v>11607</v>
      </c>
      <c r="AI1400" s="600" t="str">
        <f>IFERROR(VLOOKUP(cppm_pr[[#This Row],[Order Number]],SPHERE!C:CC,39,0),"")</f>
        <v/>
      </c>
      <c r="AJ1400" s="600" t="str">
        <f>IFERROR(VLOOKUP(cppm_pr[[#This Row],[Order Number]],'DC TM ONE'!B:CN,42,0),"")</f>
        <v/>
      </c>
      <c r="AK1400" s="612"/>
      <c r="AL1400" s="693"/>
      <c r="AM1400" s="592"/>
      <c r="AN1400" s="592"/>
      <c r="AO1400" s="737"/>
      <c r="AP1400" s="592"/>
      <c r="AQ1400" s="592"/>
      <c r="AR1400" s="612"/>
      <c r="AS1400" s="592"/>
      <c r="AT1400" s="598"/>
      <c r="AU1400" s="592"/>
      <c r="AV1400" s="592"/>
      <c r="AW1400" s="592"/>
      <c r="AX1400" s="592"/>
      <c r="AY1400" s="592"/>
      <c r="AZ1400" s="592"/>
      <c r="BA1400" s="592"/>
      <c r="BB1400" s="592"/>
      <c r="BC1400" s="592"/>
      <c r="BD1400" s="592"/>
      <c r="BE1400" s="592"/>
      <c r="BF1400" s="592"/>
      <c r="BG1400" s="592"/>
      <c r="BH1400" s="592"/>
    </row>
    <row r="1401" spans="1:60" ht="12" customHeight="1">
      <c r="A1401" s="600">
        <v>1399</v>
      </c>
      <c r="B1401" s="600" t="s">
        <v>457</v>
      </c>
      <c r="C1401" s="601" t="s">
        <v>254</v>
      </c>
      <c r="D1401" s="602"/>
      <c r="E1401" s="600" t="s">
        <v>6058</v>
      </c>
      <c r="F1401" s="603" t="s">
        <v>4495</v>
      </c>
      <c r="G1401" s="603" t="s">
        <v>4494</v>
      </c>
      <c r="H1401" s="603" t="s">
        <v>4492</v>
      </c>
      <c r="I1401" s="603"/>
      <c r="J1401" s="600" t="s">
        <v>4498</v>
      </c>
      <c r="K1401" s="611"/>
      <c r="L1401" s="606" t="s">
        <v>1701</v>
      </c>
      <c r="M1401" s="986"/>
      <c r="N1401" s="972"/>
      <c r="O1401" s="603"/>
      <c r="P1401" s="605"/>
      <c r="Q1401" s="605"/>
      <c r="R1401" s="603">
        <f t="shared" si="21"/>
        <v>0</v>
      </c>
      <c r="S1401" s="603"/>
      <c r="T1401" s="607" t="str">
        <f>VLOOKUP(cppm_pr[[#This Row],[Status]],'All Link_LOV'!$I$32:$K$72,2,0)</f>
        <v>PO Issued</v>
      </c>
      <c r="U1401" s="607" t="s">
        <v>10928</v>
      </c>
      <c r="V1401" s="772">
        <v>153</v>
      </c>
      <c r="W1401" s="607"/>
      <c r="X1401" s="603"/>
      <c r="Y1401" s="603"/>
      <c r="Z1401" s="608">
        <v>45194</v>
      </c>
      <c r="AA1401" s="603"/>
      <c r="AB1401" s="606"/>
      <c r="AC1401" s="677"/>
      <c r="AD1401" s="603"/>
      <c r="AE1401" s="603"/>
      <c r="AF1401" s="603" t="s">
        <v>398</v>
      </c>
      <c r="AG1401" s="603" t="s">
        <v>488</v>
      </c>
      <c r="AH1401" s="612" t="s">
        <v>4493</v>
      </c>
      <c r="AI1401" s="600" t="str">
        <f>IFERROR(VLOOKUP(cppm_pr[[#This Row],[Order Number]],SPHERE!C:CC,39,0),"")</f>
        <v/>
      </c>
      <c r="AJ1401" s="600" t="str">
        <f>IFERROR(VLOOKUP(cppm_pr[[#This Row],[Order Number]],'DC TM ONE'!B:CN,42,0),"")</f>
        <v/>
      </c>
      <c r="AK1401" s="612"/>
      <c r="AL1401" s="693"/>
      <c r="AM1401" s="603"/>
      <c r="AN1401" s="603"/>
      <c r="AO1401" s="737"/>
      <c r="AP1401" s="603"/>
      <c r="AQ1401" s="603"/>
      <c r="AR1401" s="769"/>
      <c r="AS1401" s="603"/>
      <c r="AT1401" s="610"/>
      <c r="AU1401" s="603"/>
      <c r="AV1401" s="603"/>
      <c r="AW1401" s="603"/>
      <c r="AX1401" s="603"/>
      <c r="AY1401" s="603"/>
      <c r="AZ1401" s="603"/>
      <c r="BA1401" s="603"/>
      <c r="BB1401" s="603"/>
      <c r="BC1401" s="603"/>
      <c r="BD1401" s="603"/>
      <c r="BE1401" s="603"/>
      <c r="BF1401" s="603"/>
      <c r="BG1401" s="603"/>
      <c r="BH1401" s="603"/>
    </row>
    <row r="1402" spans="1:60" ht="12" customHeight="1">
      <c r="A1402" s="589">
        <v>1400</v>
      </c>
      <c r="B1402" s="589" t="s">
        <v>457</v>
      </c>
      <c r="C1402" s="590" t="s">
        <v>254</v>
      </c>
      <c r="D1402" s="591"/>
      <c r="E1402" s="589" t="s">
        <v>6058</v>
      </c>
      <c r="F1402" s="592" t="s">
        <v>4495</v>
      </c>
      <c r="G1402" s="592" t="s">
        <v>4494</v>
      </c>
      <c r="H1402" s="592" t="s">
        <v>4515</v>
      </c>
      <c r="I1402" s="592"/>
      <c r="J1402" s="589" t="s">
        <v>4498</v>
      </c>
      <c r="K1402" s="593"/>
      <c r="L1402" s="595" t="s">
        <v>1701</v>
      </c>
      <c r="M1402" s="985"/>
      <c r="N1402" s="972"/>
      <c r="O1402" s="592"/>
      <c r="P1402" s="594"/>
      <c r="Q1402" s="594"/>
      <c r="R1402" s="592">
        <f t="shared" si="21"/>
        <v>0</v>
      </c>
      <c r="S1402" s="592"/>
      <c r="T1402" s="596" t="str">
        <f>VLOOKUP(cppm_pr[[#This Row],[Status]],'All Link_LOV'!$I$32:$K$72,2,0)</f>
        <v>PO Issued</v>
      </c>
      <c r="U1402" s="596" t="s">
        <v>10928</v>
      </c>
      <c r="V1402" s="773">
        <v>154</v>
      </c>
      <c r="W1402" s="596"/>
      <c r="X1402" s="592"/>
      <c r="Y1402" s="592"/>
      <c r="Z1402" s="597">
        <v>45194</v>
      </c>
      <c r="AA1402" s="592"/>
      <c r="AB1402" s="595"/>
      <c r="AC1402" s="677"/>
      <c r="AD1402" s="592"/>
      <c r="AE1402" s="592"/>
      <c r="AF1402" s="592" t="s">
        <v>398</v>
      </c>
      <c r="AG1402" s="592" t="s">
        <v>488</v>
      </c>
      <c r="AH1402" s="612" t="s">
        <v>4516</v>
      </c>
      <c r="AI1402" s="600" t="str">
        <f>IFERROR(VLOOKUP(cppm_pr[[#This Row],[Order Number]],SPHERE!C:CC,39,0),"")</f>
        <v/>
      </c>
      <c r="AJ1402" s="600" t="str">
        <f>IFERROR(VLOOKUP(cppm_pr[[#This Row],[Order Number]],'DC TM ONE'!B:CN,42,0),"")</f>
        <v/>
      </c>
      <c r="AK1402" s="612"/>
      <c r="AL1402" s="693"/>
      <c r="AM1402" s="592"/>
      <c r="AN1402" s="592"/>
      <c r="AO1402" s="737"/>
      <c r="AP1402" s="592"/>
      <c r="AQ1402" s="592"/>
      <c r="AR1402" s="612"/>
      <c r="AS1402" s="592"/>
      <c r="AT1402" s="598"/>
      <c r="AU1402" s="592"/>
      <c r="AV1402" s="592"/>
      <c r="AW1402" s="592"/>
      <c r="AX1402" s="592"/>
      <c r="AY1402" s="592"/>
      <c r="AZ1402" s="592"/>
      <c r="BA1402" s="592"/>
      <c r="BB1402" s="592"/>
      <c r="BC1402" s="592"/>
      <c r="BD1402" s="592"/>
      <c r="BE1402" s="592"/>
      <c r="BF1402" s="592"/>
      <c r="BG1402" s="592"/>
      <c r="BH1402" s="592"/>
    </row>
    <row r="1403" spans="1:60" s="174" customFormat="1" ht="12" customHeight="1">
      <c r="A1403" s="667">
        <v>1401</v>
      </c>
      <c r="B1403" s="667" t="s">
        <v>457</v>
      </c>
      <c r="C1403" s="601" t="s">
        <v>254</v>
      </c>
      <c r="D1403" s="668"/>
      <c r="E1403" s="600" t="s">
        <v>6058</v>
      </c>
      <c r="F1403" s="672" t="s">
        <v>4512</v>
      </c>
      <c r="G1403" s="672" t="s">
        <v>4511</v>
      </c>
      <c r="H1403" s="672" t="s">
        <v>4509</v>
      </c>
      <c r="I1403" s="672"/>
      <c r="J1403" s="600" t="s">
        <v>4514</v>
      </c>
      <c r="K1403" s="669"/>
      <c r="L1403" s="674" t="s">
        <v>1701</v>
      </c>
      <c r="M1403" s="1001"/>
      <c r="N1403" s="1066"/>
      <c r="O1403" s="672"/>
      <c r="P1403" s="697"/>
      <c r="Q1403" s="697"/>
      <c r="R1403" s="672">
        <f t="shared" si="21"/>
        <v>0</v>
      </c>
      <c r="S1403" s="672"/>
      <c r="T1403" s="607" t="str">
        <f>VLOOKUP(cppm_pr[[#This Row],[Status]],'All Link_LOV'!$I$32:$K$72,2,0)</f>
        <v>PO Issued</v>
      </c>
      <c r="U1403" s="607" t="s">
        <v>10928</v>
      </c>
      <c r="V1403" s="772">
        <v>155</v>
      </c>
      <c r="W1403" s="607"/>
      <c r="X1403" s="672"/>
      <c r="Y1403" s="672"/>
      <c r="Z1403" s="673">
        <v>45194</v>
      </c>
      <c r="AA1403" s="672"/>
      <c r="AB1403" s="674"/>
      <c r="AC1403" s="780"/>
      <c r="AD1403" s="672"/>
      <c r="AE1403" s="672"/>
      <c r="AF1403" s="672" t="s">
        <v>398</v>
      </c>
      <c r="AG1403" s="672" t="s">
        <v>488</v>
      </c>
      <c r="AH1403" s="781" t="s">
        <v>11608</v>
      </c>
      <c r="AI1403" s="600" t="str">
        <f>IFERROR(VLOOKUP(cppm_pr[[#This Row],[Order Number]],SPHERE!C:CC,39,0),"")</f>
        <v/>
      </c>
      <c r="AJ1403" s="600" t="str">
        <f>IFERROR(VLOOKUP(cppm_pr[[#This Row],[Order Number]],'DC TM ONE'!B:CN,42,0),"")</f>
        <v/>
      </c>
      <c r="AK1403" s="781"/>
      <c r="AL1403" s="782"/>
      <c r="AM1403" s="672"/>
      <c r="AN1403" s="672"/>
      <c r="AO1403" s="783"/>
      <c r="AP1403" s="672"/>
      <c r="AQ1403" s="672"/>
      <c r="AR1403" s="769"/>
      <c r="AS1403" s="603"/>
      <c r="AT1403" s="610"/>
      <c r="AU1403" s="603"/>
      <c r="AV1403" s="603"/>
      <c r="AW1403" s="603"/>
      <c r="AX1403" s="603"/>
      <c r="AY1403" s="603"/>
      <c r="AZ1403" s="603"/>
      <c r="BA1403" s="603"/>
      <c r="BB1403" s="603"/>
      <c r="BC1403" s="603"/>
      <c r="BD1403" s="603"/>
      <c r="BE1403" s="603"/>
      <c r="BF1403" s="603"/>
      <c r="BG1403" s="603"/>
      <c r="BH1403" s="603"/>
    </row>
    <row r="1404" spans="1:60" ht="12" customHeight="1">
      <c r="A1404" s="589">
        <v>1402</v>
      </c>
      <c r="B1404" s="589" t="s">
        <v>457</v>
      </c>
      <c r="C1404" s="590" t="s">
        <v>208</v>
      </c>
      <c r="D1404" s="591"/>
      <c r="E1404" s="589" t="s">
        <v>6058</v>
      </c>
      <c r="F1404" s="592" t="s">
        <v>4126</v>
      </c>
      <c r="G1404" s="592" t="s">
        <v>4125</v>
      </c>
      <c r="H1404" s="592" t="s">
        <v>4123</v>
      </c>
      <c r="I1404" s="592" t="s">
        <v>11609</v>
      </c>
      <c r="J1404" s="589"/>
      <c r="K1404" s="593"/>
      <c r="L1404" s="595" t="s">
        <v>1701</v>
      </c>
      <c r="M1404" s="985"/>
      <c r="N1404" s="972"/>
      <c r="O1404" s="592"/>
      <c r="P1404" s="594"/>
      <c r="Q1404" s="594"/>
      <c r="R1404" s="592">
        <f t="shared" si="21"/>
        <v>0</v>
      </c>
      <c r="S1404" s="592"/>
      <c r="T1404" s="596" t="str">
        <f>VLOOKUP(cppm_pr[[#This Row],[Status]],'All Link_LOV'!$I$32:$K$72,2,0)</f>
        <v>Pending TP Submission</v>
      </c>
      <c r="U1404" s="596" t="s">
        <v>105</v>
      </c>
      <c r="V1404" s="592">
        <v>220</v>
      </c>
      <c r="W1404" s="596"/>
      <c r="X1404" s="592"/>
      <c r="Y1404" s="592"/>
      <c r="Z1404" s="597">
        <v>45195</v>
      </c>
      <c r="AA1404" s="592" t="s">
        <v>1696</v>
      </c>
      <c r="AB1404" s="595"/>
      <c r="AC1404" s="677"/>
      <c r="AD1404" s="592"/>
      <c r="AE1404" s="592"/>
      <c r="AF1404" s="592" t="s">
        <v>1572</v>
      </c>
      <c r="AG1404" s="592" t="s">
        <v>495</v>
      </c>
      <c r="AH1404" s="612" t="s">
        <v>4124</v>
      </c>
      <c r="AI1404" s="600" t="str">
        <f>IFERROR(VLOOKUP(cppm_pr[[#This Row],[Order Number]],SPHERE!C:CC,39,0),"")</f>
        <v/>
      </c>
      <c r="AJ1404" s="600" t="str">
        <f>IFERROR(VLOOKUP(cppm_pr[[#This Row],[Order Number]],'DC TM ONE'!B:CN,42,0),"")</f>
        <v/>
      </c>
      <c r="AK1404" s="612"/>
      <c r="AL1404" s="693"/>
      <c r="AM1404" s="592" t="s">
        <v>7316</v>
      </c>
      <c r="AN1404" s="592"/>
      <c r="AO1404" s="737"/>
      <c r="AP1404" s="592"/>
      <c r="AQ1404" s="592"/>
      <c r="AR1404" s="612">
        <v>3400041574</v>
      </c>
      <c r="AS1404" s="592" t="s">
        <v>4059</v>
      </c>
      <c r="AT1404" s="598"/>
      <c r="AU1404" s="592"/>
      <c r="AV1404" s="592" t="s">
        <v>3959</v>
      </c>
      <c r="AW1404" s="592" t="s">
        <v>3960</v>
      </c>
      <c r="AX1404" s="592" t="s">
        <v>4127</v>
      </c>
      <c r="AY1404" s="592" t="s">
        <v>1554</v>
      </c>
      <c r="AZ1404" s="592" t="s">
        <v>4059</v>
      </c>
      <c r="BA1404" s="592" t="s">
        <v>3309</v>
      </c>
      <c r="BB1404" s="592">
        <v>3400041574</v>
      </c>
      <c r="BC1404" s="592" t="s">
        <v>4128</v>
      </c>
      <c r="BD1404" s="592">
        <v>3400039428</v>
      </c>
      <c r="BE1404" s="592" t="s">
        <v>2494</v>
      </c>
      <c r="BF1404" s="592">
        <v>3400038889</v>
      </c>
      <c r="BG1404" s="592"/>
      <c r="BH1404" s="592"/>
    </row>
    <row r="1405" spans="1:60" ht="12" customHeight="1">
      <c r="A1405" s="600">
        <v>1403</v>
      </c>
      <c r="B1405" s="600" t="s">
        <v>71</v>
      </c>
      <c r="C1405" s="601" t="s">
        <v>239</v>
      </c>
      <c r="D1405" s="602"/>
      <c r="E1405" s="600" t="s">
        <v>10828</v>
      </c>
      <c r="F1405" s="603" t="s">
        <v>11610</v>
      </c>
      <c r="G1405" s="603" t="s">
        <v>11611</v>
      </c>
      <c r="H1405" s="603" t="s">
        <v>11612</v>
      </c>
      <c r="I1405" s="600" t="s">
        <v>11613</v>
      </c>
      <c r="J1405" s="600"/>
      <c r="K1405" s="611"/>
      <c r="L1405" s="606" t="s">
        <v>10812</v>
      </c>
      <c r="M1405" s="986"/>
      <c r="N1405" s="972"/>
      <c r="O1405" s="603"/>
      <c r="P1405" s="625"/>
      <c r="Q1405" s="625"/>
      <c r="R1405" s="600">
        <f t="shared" si="21"/>
        <v>0</v>
      </c>
      <c r="S1405" s="600"/>
      <c r="T1405" s="607" t="str">
        <f>VLOOKUP(cppm_pr[[#This Row],[Status]],'All Link_LOV'!$I$32:$K$72,2,0)</f>
        <v>Insufficient Budget</v>
      </c>
      <c r="U1405" s="607" t="s">
        <v>22</v>
      </c>
      <c r="V1405" s="603">
        <v>691</v>
      </c>
      <c r="W1405" s="607"/>
      <c r="X1405" s="603"/>
      <c r="Y1405" s="603"/>
      <c r="Z1405" s="608">
        <v>45195</v>
      </c>
      <c r="AA1405" s="603" t="s">
        <v>6718</v>
      </c>
      <c r="AB1405" s="606">
        <v>1</v>
      </c>
      <c r="AC1405" s="677">
        <v>7701.82</v>
      </c>
      <c r="AD1405" s="603" t="s">
        <v>6148</v>
      </c>
      <c r="AE1405" s="603" t="s">
        <v>11614</v>
      </c>
      <c r="AF1405" s="603" t="s">
        <v>398</v>
      </c>
      <c r="AG1405" s="603" t="s">
        <v>491</v>
      </c>
      <c r="AH1405" s="736" t="s">
        <v>11615</v>
      </c>
      <c r="AI1405" s="600" t="str">
        <f>IFERROR(VLOOKUP(cppm_pr[[#This Row],[Order Number]],SPHERE!C:CC,39,0),"")</f>
        <v/>
      </c>
      <c r="AJ1405" s="600" t="str">
        <f>IFERROR(VLOOKUP(cppm_pr[[#This Row],[Order Number]],'DC TM ONE'!B:CN,42,0),"")</f>
        <v/>
      </c>
      <c r="AK1405" s="736"/>
      <c r="AL1405" s="693">
        <v>45097</v>
      </c>
      <c r="AM1405" s="603" t="s">
        <v>11616</v>
      </c>
      <c r="AN1405" s="603" t="s">
        <v>4928</v>
      </c>
      <c r="AO1405" s="737"/>
      <c r="AP1405" s="603"/>
      <c r="AQ1405" s="603"/>
      <c r="AR1405" s="769">
        <v>3400038859</v>
      </c>
      <c r="AS1405" s="603"/>
      <c r="AT1405" s="610" t="s">
        <v>11617</v>
      </c>
      <c r="AU1405" s="603"/>
      <c r="AV1405" s="603"/>
      <c r="AW1405" s="603"/>
      <c r="AX1405" s="603"/>
      <c r="AY1405" s="603"/>
      <c r="AZ1405" s="603"/>
      <c r="BA1405" s="603"/>
      <c r="BB1405" s="603"/>
      <c r="BC1405" s="603"/>
      <c r="BD1405" s="603"/>
      <c r="BE1405" s="603"/>
      <c r="BF1405" s="603"/>
      <c r="BG1405" s="603"/>
      <c r="BH1405" s="603"/>
    </row>
    <row r="1406" spans="1:60" ht="12" customHeight="1">
      <c r="A1406" s="589">
        <v>1404</v>
      </c>
      <c r="B1406" s="589" t="s">
        <v>63</v>
      </c>
      <c r="C1406" s="601" t="s">
        <v>267</v>
      </c>
      <c r="D1406" s="591">
        <v>45204</v>
      </c>
      <c r="E1406" s="589" t="s">
        <v>11618</v>
      </c>
      <c r="F1406" s="592" t="s">
        <v>11619</v>
      </c>
      <c r="G1406" s="592" t="s">
        <v>11620</v>
      </c>
      <c r="H1406" s="592" t="s">
        <v>11621</v>
      </c>
      <c r="I1406" s="589" t="s">
        <v>11622</v>
      </c>
      <c r="J1406" s="589"/>
      <c r="K1406" s="593" t="s">
        <v>11623</v>
      </c>
      <c r="L1406" s="595" t="s">
        <v>1728</v>
      </c>
      <c r="M1406" s="985"/>
      <c r="N1406" s="972"/>
      <c r="O1406" s="592"/>
      <c r="P1406" s="655"/>
      <c r="Q1406" s="655"/>
      <c r="R1406" s="589">
        <f t="shared" si="21"/>
        <v>0</v>
      </c>
      <c r="S1406" s="589"/>
      <c r="T1406" s="596" t="str">
        <f>VLOOKUP(cppm_pr[[#This Row],[Status]],'All Link_LOV'!$I$32:$K$72,2,0)</f>
        <v>PO Issued</v>
      </c>
      <c r="U1406" s="596" t="s">
        <v>22</v>
      </c>
      <c r="V1406" s="592">
        <v>692</v>
      </c>
      <c r="W1406" s="596" t="s">
        <v>6069</v>
      </c>
      <c r="X1406" s="603" t="s">
        <v>8231</v>
      </c>
      <c r="Y1406" s="592"/>
      <c r="Z1406" s="597">
        <v>45195</v>
      </c>
      <c r="AA1406" s="592" t="s">
        <v>6185</v>
      </c>
      <c r="AB1406" s="595">
        <v>43684</v>
      </c>
      <c r="AC1406" s="677">
        <v>10237.25</v>
      </c>
      <c r="AD1406" s="592" t="s">
        <v>6059</v>
      </c>
      <c r="AE1406" s="592"/>
      <c r="AF1406" s="592" t="s">
        <v>398</v>
      </c>
      <c r="AG1406" s="592" t="s">
        <v>491</v>
      </c>
      <c r="AH1406" s="612" t="s">
        <v>11624</v>
      </c>
      <c r="AI1406" s="600" t="str">
        <f>IFERROR(VLOOKUP(cppm_pr[[#This Row],[Order Number]],SPHERE!C:CC,39,0),"")</f>
        <v/>
      </c>
      <c r="AJ1406" s="600" t="str">
        <f>IFERROR(VLOOKUP(cppm_pr[[#This Row],[Order Number]],'DC TM ONE'!B:CN,42,0),"")</f>
        <v/>
      </c>
      <c r="AK1406" s="612"/>
      <c r="AL1406" s="693">
        <v>45199</v>
      </c>
      <c r="AM1406" s="592" t="s">
        <v>11625</v>
      </c>
      <c r="AN1406" s="592" t="s">
        <v>4928</v>
      </c>
      <c r="AO1406" s="737"/>
      <c r="AP1406" s="592"/>
      <c r="AQ1406" s="592"/>
      <c r="AR1406" s="612">
        <v>3400038546</v>
      </c>
      <c r="AS1406" s="589"/>
      <c r="AT1406" s="598"/>
      <c r="AU1406" s="592"/>
      <c r="AV1406" s="592"/>
      <c r="AW1406" s="592"/>
      <c r="AX1406" s="592"/>
      <c r="AY1406" s="592"/>
      <c r="AZ1406" s="592"/>
      <c r="BA1406" s="592"/>
      <c r="BB1406" s="592"/>
      <c r="BC1406" s="592"/>
      <c r="BD1406" s="592"/>
      <c r="BE1406" s="592"/>
      <c r="BF1406" s="592"/>
      <c r="BG1406" s="592"/>
      <c r="BH1406" s="592"/>
    </row>
    <row r="1407" spans="1:60" ht="12" customHeight="1">
      <c r="A1407" s="600">
        <v>1405</v>
      </c>
      <c r="B1407" s="600" t="s">
        <v>62</v>
      </c>
      <c r="C1407" s="601" t="s">
        <v>267</v>
      </c>
      <c r="D1407" s="602"/>
      <c r="E1407" s="600" t="s">
        <v>11626</v>
      </c>
      <c r="F1407" s="603" t="s">
        <v>4132</v>
      </c>
      <c r="G1407" s="603" t="s">
        <v>4131</v>
      </c>
      <c r="H1407" s="603" t="s">
        <v>4129</v>
      </c>
      <c r="I1407" s="600" t="s">
        <v>11627</v>
      </c>
      <c r="J1407" s="600"/>
      <c r="K1407" s="611" t="s">
        <v>11628</v>
      </c>
      <c r="L1407" s="606" t="s">
        <v>1586</v>
      </c>
      <c r="M1407" s="986"/>
      <c r="N1407" s="972"/>
      <c r="O1407" s="603"/>
      <c r="P1407" s="605"/>
      <c r="Q1407" s="605"/>
      <c r="R1407" s="603">
        <f t="shared" si="21"/>
        <v>0</v>
      </c>
      <c r="S1407" s="603"/>
      <c r="T1407" s="607" t="str">
        <f>VLOOKUP(cppm_pr[[#This Row],[Status]],'All Link_LOV'!$I$32:$K$72,2,0)</f>
        <v>PO Issued</v>
      </c>
      <c r="U1407" s="607" t="s">
        <v>105</v>
      </c>
      <c r="V1407" s="603">
        <v>221</v>
      </c>
      <c r="W1407" s="607"/>
      <c r="X1407" s="603"/>
      <c r="Y1407" s="603"/>
      <c r="Z1407" s="608">
        <v>45195</v>
      </c>
      <c r="AA1407" s="603" t="s">
        <v>3749</v>
      </c>
      <c r="AB1407" s="606"/>
      <c r="AC1407" s="677"/>
      <c r="AD1407" s="603"/>
      <c r="AE1407" s="603"/>
      <c r="AF1407" s="603" t="s">
        <v>399</v>
      </c>
      <c r="AG1407" s="603" t="s">
        <v>496</v>
      </c>
      <c r="AH1407" s="736" t="s">
        <v>4130</v>
      </c>
      <c r="AI1407" s="600" t="str">
        <f>IFERROR(VLOOKUP(cppm_pr[[#This Row],[Order Number]],SPHERE!C:CC,39,0),"")</f>
        <v/>
      </c>
      <c r="AJ1407" s="600" t="str">
        <f>IFERROR(VLOOKUP(cppm_pr[[#This Row],[Order Number]],'DC TM ONE'!B:CN,42,0),"")</f>
        <v/>
      </c>
      <c r="AK1407" s="736"/>
      <c r="AL1407" s="693"/>
      <c r="AM1407" s="603" t="s">
        <v>10453</v>
      </c>
      <c r="AN1407" s="603"/>
      <c r="AO1407" s="737"/>
      <c r="AP1407" s="603"/>
      <c r="AQ1407" s="603"/>
      <c r="AR1407" s="769"/>
      <c r="AS1407" s="603"/>
      <c r="AT1407" s="610"/>
      <c r="AU1407" s="603"/>
      <c r="AV1407" s="603" t="s">
        <v>1501</v>
      </c>
      <c r="AW1407" s="603" t="s">
        <v>4133</v>
      </c>
      <c r="AX1407" s="603" t="s">
        <v>4134</v>
      </c>
      <c r="AY1407" s="603" t="s">
        <v>1579</v>
      </c>
      <c r="AZ1407" s="603"/>
      <c r="BA1407" s="603"/>
      <c r="BB1407" s="603"/>
      <c r="BC1407" s="603"/>
      <c r="BD1407" s="603"/>
      <c r="BE1407" s="603"/>
      <c r="BF1407" s="603"/>
      <c r="BG1407" s="603"/>
      <c r="BH1407" s="603"/>
    </row>
    <row r="1408" spans="1:60" ht="12" customHeight="1">
      <c r="A1408" s="589">
        <v>1406</v>
      </c>
      <c r="B1408" s="589" t="s">
        <v>68</v>
      </c>
      <c r="C1408" s="590" t="s">
        <v>267</v>
      </c>
      <c r="D1408" s="591"/>
      <c r="E1408" s="589" t="s">
        <v>6058</v>
      </c>
      <c r="F1408" s="592" t="s">
        <v>8969</v>
      </c>
      <c r="G1408" s="592" t="s">
        <v>8970</v>
      </c>
      <c r="H1408" s="592" t="s">
        <v>8971</v>
      </c>
      <c r="I1408" s="592" t="s">
        <v>8972</v>
      </c>
      <c r="J1408" s="589"/>
      <c r="K1408" s="593"/>
      <c r="L1408" s="595" t="s">
        <v>1552</v>
      </c>
      <c r="M1408" s="985"/>
      <c r="N1408" s="972"/>
      <c r="O1408" s="592"/>
      <c r="P1408" s="594"/>
      <c r="Q1408" s="594"/>
      <c r="R1408" s="592">
        <f t="shared" si="21"/>
        <v>0</v>
      </c>
      <c r="S1408" s="592"/>
      <c r="T1408" s="596" t="str">
        <f>VLOOKUP(cppm_pr[[#This Row],[Status]],'All Link_LOV'!$I$32:$K$72,2,0)</f>
        <v>PO Issued</v>
      </c>
      <c r="U1408" s="596" t="s">
        <v>22</v>
      </c>
      <c r="V1408" s="592">
        <v>693</v>
      </c>
      <c r="W1408" s="596"/>
      <c r="X1408" s="592"/>
      <c r="Y1408" s="592"/>
      <c r="Z1408" s="597">
        <v>45195</v>
      </c>
      <c r="AA1408" s="592" t="s">
        <v>1737</v>
      </c>
      <c r="AB1408" s="595">
        <v>14493</v>
      </c>
      <c r="AC1408" s="677">
        <v>4008.48</v>
      </c>
      <c r="AD1408" s="592" t="s">
        <v>6059</v>
      </c>
      <c r="AE1408" s="592"/>
      <c r="AF1408" s="592" t="s">
        <v>6071</v>
      </c>
      <c r="AG1408" s="592" t="s">
        <v>5</v>
      </c>
      <c r="AH1408" s="612" t="s">
        <v>8975</v>
      </c>
      <c r="AI1408" s="600" t="str">
        <f>IFERROR(VLOOKUP(cppm_pr[[#This Row],[Order Number]],SPHERE!C:CC,39,0),"")</f>
        <v/>
      </c>
      <c r="AJ1408" s="600" t="str">
        <f>IFERROR(VLOOKUP(cppm_pr[[#This Row],[Order Number]],'DC TM ONE'!B:CN,42,0),"")</f>
        <v/>
      </c>
      <c r="AK1408" s="612"/>
      <c r="AL1408" s="693">
        <v>45217</v>
      </c>
      <c r="AM1408" s="592" t="s">
        <v>8965</v>
      </c>
      <c r="AN1408" s="592" t="s">
        <v>4928</v>
      </c>
      <c r="AO1408" s="737"/>
      <c r="AP1408" s="592"/>
      <c r="AQ1408" s="592"/>
      <c r="AR1408" s="612">
        <v>3400042864</v>
      </c>
      <c r="AS1408" s="592"/>
      <c r="AT1408" s="598"/>
      <c r="AU1408" s="592"/>
      <c r="AV1408" s="592"/>
      <c r="AW1408" s="592"/>
      <c r="AX1408" s="592"/>
      <c r="AY1408" s="592"/>
      <c r="AZ1408" s="592"/>
      <c r="BA1408" s="592"/>
      <c r="BB1408" s="592"/>
      <c r="BC1408" s="592"/>
      <c r="BD1408" s="592"/>
      <c r="BE1408" s="592"/>
      <c r="BF1408" s="592"/>
      <c r="BG1408" s="592"/>
      <c r="BH1408" s="592"/>
    </row>
    <row r="1409" spans="1:60" ht="12" customHeight="1">
      <c r="A1409" s="600">
        <v>1407</v>
      </c>
      <c r="B1409" s="600" t="s">
        <v>66</v>
      </c>
      <c r="C1409" s="601" t="s">
        <v>260</v>
      </c>
      <c r="D1409" s="602"/>
      <c r="E1409" s="600" t="s">
        <v>6058</v>
      </c>
      <c r="F1409" s="603" t="s">
        <v>11629</v>
      </c>
      <c r="G1409" s="603" t="s">
        <v>11630</v>
      </c>
      <c r="H1409" s="603" t="s">
        <v>11631</v>
      </c>
      <c r="I1409" s="603" t="s">
        <v>11632</v>
      </c>
      <c r="J1409" s="600"/>
      <c r="K1409" s="611"/>
      <c r="L1409" s="606" t="s">
        <v>1552</v>
      </c>
      <c r="M1409" s="986"/>
      <c r="N1409" s="972"/>
      <c r="O1409" s="603"/>
      <c r="P1409" s="605"/>
      <c r="Q1409" s="605"/>
      <c r="R1409" s="603">
        <f t="shared" si="21"/>
        <v>0</v>
      </c>
      <c r="S1409" s="603"/>
      <c r="T1409" s="607" t="str">
        <f>VLOOKUP(cppm_pr[[#This Row],[Status]],'All Link_LOV'!$I$32:$K$72,2,0)</f>
        <v>PR Creation</v>
      </c>
      <c r="U1409" s="607" t="s">
        <v>22</v>
      </c>
      <c r="V1409" s="603">
        <v>694</v>
      </c>
      <c r="W1409" s="607"/>
      <c r="X1409" s="603"/>
      <c r="Y1409" s="603"/>
      <c r="Z1409" s="608">
        <v>45195</v>
      </c>
      <c r="AA1409" s="603" t="s">
        <v>1737</v>
      </c>
      <c r="AB1409" s="606">
        <v>72520</v>
      </c>
      <c r="AC1409" s="677">
        <v>4008.48</v>
      </c>
      <c r="AD1409" s="603" t="s">
        <v>6059</v>
      </c>
      <c r="AE1409" s="603"/>
      <c r="AF1409" s="603" t="s">
        <v>6071</v>
      </c>
      <c r="AG1409" s="603" t="s">
        <v>5</v>
      </c>
      <c r="AH1409" s="612" t="s">
        <v>11633</v>
      </c>
      <c r="AI1409" s="600" t="str">
        <f>IFERROR(VLOOKUP(cppm_pr[[#This Row],[Order Number]],SPHERE!C:CC,39,0),"")</f>
        <v/>
      </c>
      <c r="AJ1409" s="600" t="str">
        <f>IFERROR(VLOOKUP(cppm_pr[[#This Row],[Order Number]],'DC TM ONE'!B:CN,42,0),"")</f>
        <v/>
      </c>
      <c r="AK1409" s="612"/>
      <c r="AL1409" s="693">
        <v>45218</v>
      </c>
      <c r="AM1409" s="603" t="s">
        <v>8965</v>
      </c>
      <c r="AN1409" s="603" t="s">
        <v>4928</v>
      </c>
      <c r="AO1409" s="737"/>
      <c r="AP1409" s="603"/>
      <c r="AQ1409" s="603"/>
      <c r="AR1409" s="769">
        <v>3400042864</v>
      </c>
      <c r="AS1409" s="603"/>
      <c r="AT1409" s="610"/>
      <c r="AU1409" s="603"/>
      <c r="AV1409" s="603"/>
      <c r="AW1409" s="603"/>
      <c r="AX1409" s="603"/>
      <c r="AY1409" s="603"/>
      <c r="AZ1409" s="603"/>
      <c r="BA1409" s="603"/>
      <c r="BB1409" s="603"/>
      <c r="BC1409" s="603"/>
      <c r="BD1409" s="603"/>
      <c r="BE1409" s="603"/>
      <c r="BF1409" s="603"/>
      <c r="BG1409" s="603"/>
      <c r="BH1409" s="603"/>
    </row>
    <row r="1410" spans="1:60" ht="12" customHeight="1">
      <c r="A1410" s="589">
        <v>1408</v>
      </c>
      <c r="B1410" s="589" t="s">
        <v>73</v>
      </c>
      <c r="C1410" s="590" t="s">
        <v>267</v>
      </c>
      <c r="D1410" s="591"/>
      <c r="E1410" s="849">
        <v>4902145724</v>
      </c>
      <c r="F1410" s="592" t="s">
        <v>4138</v>
      </c>
      <c r="G1410" s="592" t="s">
        <v>4137</v>
      </c>
      <c r="H1410" s="592" t="s">
        <v>4135</v>
      </c>
      <c r="I1410" s="592" t="s">
        <v>6282</v>
      </c>
      <c r="J1410" s="589"/>
      <c r="K1410" s="849">
        <v>4902145724</v>
      </c>
      <c r="L1410" s="595" t="s">
        <v>1564</v>
      </c>
      <c r="M1410" s="1003"/>
      <c r="N1410" s="972"/>
      <c r="O1410" s="592"/>
      <c r="P1410" s="594"/>
      <c r="Q1410" s="594"/>
      <c r="R1410" s="592">
        <f t="shared" si="21"/>
        <v>0</v>
      </c>
      <c r="S1410" s="592"/>
      <c r="T1410" s="596" t="str">
        <f>VLOOKUP(cppm_pr[[#This Row],[Status]],'All Link_LOV'!$I$32:$K$72,2,0)</f>
        <v>PO Issued</v>
      </c>
      <c r="U1410" s="596" t="s">
        <v>105</v>
      </c>
      <c r="V1410" s="592">
        <v>222</v>
      </c>
      <c r="W1410" s="596"/>
      <c r="X1410" s="592"/>
      <c r="Y1410" s="592"/>
      <c r="Z1410" s="597">
        <v>45195</v>
      </c>
      <c r="AA1410" s="592" t="s">
        <v>2312</v>
      </c>
      <c r="AB1410" s="595"/>
      <c r="AC1410" s="677"/>
      <c r="AD1410" s="592"/>
      <c r="AE1410" s="592"/>
      <c r="AF1410" s="592" t="s">
        <v>398</v>
      </c>
      <c r="AG1410" s="592" t="s">
        <v>491</v>
      </c>
      <c r="AH1410" s="612" t="s">
        <v>4136</v>
      </c>
      <c r="AI1410" s="600" t="str">
        <f>IFERROR(VLOOKUP(cppm_pr[[#This Row],[Order Number]],SPHERE!C:CC,39,0),"")</f>
        <v/>
      </c>
      <c r="AJ1410" s="600" t="str">
        <f>IFERROR(VLOOKUP(cppm_pr[[#This Row],[Order Number]],'DC TM ONE'!B:CN,42,0),"")</f>
        <v/>
      </c>
      <c r="AK1410" s="612"/>
      <c r="AL1410" s="693">
        <v>45189</v>
      </c>
      <c r="AM1410" s="592" t="s">
        <v>6284</v>
      </c>
      <c r="AN1410" s="592"/>
      <c r="AO1410" s="737"/>
      <c r="AP1410" s="592"/>
      <c r="AQ1410" s="592"/>
      <c r="AR1410" s="612">
        <v>3400038813</v>
      </c>
      <c r="AS1410" s="592" t="s">
        <v>2589</v>
      </c>
      <c r="AT1410" s="598"/>
      <c r="AU1410" s="592"/>
      <c r="AV1410" s="592" t="s">
        <v>1134</v>
      </c>
      <c r="AW1410" s="592" t="s">
        <v>4139</v>
      </c>
      <c r="AX1410" s="592" t="s">
        <v>4140</v>
      </c>
      <c r="AY1410" s="592" t="s">
        <v>1554</v>
      </c>
      <c r="AZ1410" s="592" t="s">
        <v>2589</v>
      </c>
      <c r="BA1410" s="592" t="s">
        <v>4141</v>
      </c>
      <c r="BB1410" s="592">
        <v>3400038813</v>
      </c>
      <c r="BC1410" s="592" t="s">
        <v>2077</v>
      </c>
      <c r="BD1410" s="592" t="s">
        <v>2077</v>
      </c>
      <c r="BE1410" s="592" t="s">
        <v>2077</v>
      </c>
      <c r="BF1410" s="592" t="s">
        <v>2077</v>
      </c>
      <c r="BG1410" s="592"/>
      <c r="BH1410" s="592"/>
    </row>
    <row r="1411" spans="1:60" ht="12" customHeight="1">
      <c r="A1411" s="600">
        <v>1409</v>
      </c>
      <c r="B1411" s="600" t="s">
        <v>84</v>
      </c>
      <c r="C1411" s="601" t="s">
        <v>208</v>
      </c>
      <c r="D1411" s="602"/>
      <c r="E1411" s="589" t="s">
        <v>11634</v>
      </c>
      <c r="F1411" s="603" t="s">
        <v>4145</v>
      </c>
      <c r="G1411" s="603" t="s">
        <v>4144</v>
      </c>
      <c r="H1411" s="603" t="s">
        <v>4142</v>
      </c>
      <c r="I1411" s="603" t="s">
        <v>11635</v>
      </c>
      <c r="J1411" s="600"/>
      <c r="K1411" s="650"/>
      <c r="L1411" s="606" t="s">
        <v>1564</v>
      </c>
      <c r="M1411" s="989"/>
      <c r="N1411" s="972"/>
      <c r="O1411" s="603"/>
      <c r="P1411" s="605"/>
      <c r="Q1411" s="605"/>
      <c r="R1411" s="603">
        <f t="shared" si="21"/>
        <v>0</v>
      </c>
      <c r="S1411" s="603"/>
      <c r="T1411" s="607" t="str">
        <f>VLOOKUP(cppm_pr[[#This Row],[Status]],'All Link_LOV'!$I$32:$K$72,2,0)</f>
        <v>Pending TP Submission</v>
      </c>
      <c r="U1411" s="607" t="s">
        <v>105</v>
      </c>
      <c r="V1411" s="603">
        <v>223</v>
      </c>
      <c r="W1411" s="607"/>
      <c r="X1411" s="603"/>
      <c r="Y1411" s="603"/>
      <c r="Z1411" s="608">
        <v>45195</v>
      </c>
      <c r="AA1411" s="603" t="s">
        <v>2312</v>
      </c>
      <c r="AB1411" s="606"/>
      <c r="AC1411" s="677"/>
      <c r="AD1411" s="603"/>
      <c r="AE1411" s="603"/>
      <c r="AF1411" s="603" t="s">
        <v>398</v>
      </c>
      <c r="AG1411" s="603" t="s">
        <v>491</v>
      </c>
      <c r="AH1411" s="612" t="s">
        <v>4143</v>
      </c>
      <c r="AI1411" s="600" t="str">
        <f>IFERROR(VLOOKUP(cppm_pr[[#This Row],[Order Number]],SPHERE!C:CC,39,0),"")</f>
        <v/>
      </c>
      <c r="AJ1411" s="600" t="str">
        <f>IFERROR(VLOOKUP(cppm_pr[[#This Row],[Order Number]],'DC TM ONE'!B:CN,42,0),"")</f>
        <v/>
      </c>
      <c r="AK1411" s="612"/>
      <c r="AL1411" s="693"/>
      <c r="AM1411" s="603" t="s">
        <v>7952</v>
      </c>
      <c r="AN1411" s="603"/>
      <c r="AO1411" s="737"/>
      <c r="AP1411" s="603"/>
      <c r="AQ1411" s="603"/>
      <c r="AR1411" s="769">
        <v>3400038813</v>
      </c>
      <c r="AS1411" s="603" t="s">
        <v>2589</v>
      </c>
      <c r="AT1411" s="610"/>
      <c r="AU1411" s="603"/>
      <c r="AV1411" s="603" t="s">
        <v>1134</v>
      </c>
      <c r="AW1411" s="603" t="s">
        <v>2439</v>
      </c>
      <c r="AX1411" s="603" t="s">
        <v>4146</v>
      </c>
      <c r="AY1411" s="603" t="s">
        <v>1554</v>
      </c>
      <c r="AZ1411" s="603" t="s">
        <v>2589</v>
      </c>
      <c r="BA1411" s="603" t="s">
        <v>4147</v>
      </c>
      <c r="BB1411" s="603">
        <v>3400038813</v>
      </c>
      <c r="BC1411" s="603" t="s">
        <v>2077</v>
      </c>
      <c r="BD1411" s="603" t="s">
        <v>2077</v>
      </c>
      <c r="BE1411" s="603" t="s">
        <v>2077</v>
      </c>
      <c r="BF1411" s="603" t="s">
        <v>2077</v>
      </c>
      <c r="BG1411" s="603"/>
      <c r="BH1411" s="603"/>
    </row>
    <row r="1412" spans="1:60" ht="12" customHeight="1">
      <c r="A1412" s="589">
        <v>1410</v>
      </c>
      <c r="B1412" s="589" t="s">
        <v>73</v>
      </c>
      <c r="C1412" s="590" t="s">
        <v>208</v>
      </c>
      <c r="D1412" s="591"/>
      <c r="E1412" s="589" t="s">
        <v>11634</v>
      </c>
      <c r="F1412" s="592" t="s">
        <v>2316</v>
      </c>
      <c r="G1412" s="592" t="s">
        <v>2315</v>
      </c>
      <c r="H1412" s="592" t="s">
        <v>2313</v>
      </c>
      <c r="I1412" s="592" t="s">
        <v>11636</v>
      </c>
      <c r="J1412" s="589"/>
      <c r="K1412" s="626"/>
      <c r="L1412" s="595" t="s">
        <v>1564</v>
      </c>
      <c r="M1412" s="987"/>
      <c r="N1412" s="972"/>
      <c r="O1412" s="592"/>
      <c r="P1412" s="594"/>
      <c r="Q1412" s="594"/>
      <c r="R1412" s="592">
        <f t="shared" ref="R1412:R1475" si="22">$Q1412-$P1412</f>
        <v>0</v>
      </c>
      <c r="S1412" s="592"/>
      <c r="T1412" s="596" t="str">
        <f>VLOOKUP(cppm_pr[[#This Row],[Status]],'All Link_LOV'!$I$32:$K$72,2,0)</f>
        <v>Pending TP Submission</v>
      </c>
      <c r="U1412" s="596" t="s">
        <v>105</v>
      </c>
      <c r="V1412" s="592">
        <v>224</v>
      </c>
      <c r="W1412" s="596"/>
      <c r="X1412" s="592"/>
      <c r="Y1412" s="592"/>
      <c r="Z1412" s="597">
        <v>45195</v>
      </c>
      <c r="AA1412" s="592" t="s">
        <v>2312</v>
      </c>
      <c r="AB1412" s="595"/>
      <c r="AC1412" s="677"/>
      <c r="AD1412" s="592"/>
      <c r="AE1412" s="592"/>
      <c r="AF1412" s="592" t="s">
        <v>398</v>
      </c>
      <c r="AG1412" s="592" t="s">
        <v>491</v>
      </c>
      <c r="AH1412" s="612" t="s">
        <v>2314</v>
      </c>
      <c r="AI1412" s="600" t="str">
        <f>IFERROR(VLOOKUP(cppm_pr[[#This Row],[Order Number]],SPHERE!C:CC,39,0),"")</f>
        <v/>
      </c>
      <c r="AJ1412" s="600" t="str">
        <f>IFERROR(VLOOKUP(cppm_pr[[#This Row],[Order Number]],'DC TM ONE'!B:CN,42,0),"")</f>
        <v/>
      </c>
      <c r="AK1412" s="612"/>
      <c r="AL1412" s="693"/>
      <c r="AM1412" s="592" t="s">
        <v>9627</v>
      </c>
      <c r="AN1412" s="592"/>
      <c r="AO1412" s="737"/>
      <c r="AP1412" s="592"/>
      <c r="AQ1412" s="592"/>
      <c r="AR1412" s="612">
        <v>3400038813</v>
      </c>
      <c r="AS1412" s="592" t="s">
        <v>2589</v>
      </c>
      <c r="AT1412" s="598"/>
      <c r="AU1412" s="592"/>
      <c r="AV1412" s="592" t="s">
        <v>1134</v>
      </c>
      <c r="AW1412" s="592" t="s">
        <v>2317</v>
      </c>
      <c r="AX1412" s="592" t="s">
        <v>4148</v>
      </c>
      <c r="AY1412" s="592" t="s">
        <v>1554</v>
      </c>
      <c r="AZ1412" s="592" t="s">
        <v>2589</v>
      </c>
      <c r="BA1412" s="592" t="s">
        <v>4147</v>
      </c>
      <c r="BB1412" s="592">
        <v>3400038813</v>
      </c>
      <c r="BC1412" s="592" t="s">
        <v>2077</v>
      </c>
      <c r="BD1412" s="592" t="s">
        <v>2077</v>
      </c>
      <c r="BE1412" s="592" t="s">
        <v>2077</v>
      </c>
      <c r="BF1412" s="592" t="s">
        <v>2077</v>
      </c>
      <c r="BG1412" s="592"/>
      <c r="BH1412" s="592"/>
    </row>
    <row r="1413" spans="1:60" ht="12" customHeight="1">
      <c r="A1413" s="600">
        <v>1411</v>
      </c>
      <c r="B1413" s="600"/>
      <c r="C1413" s="601" t="s">
        <v>250</v>
      </c>
      <c r="D1413" s="602"/>
      <c r="E1413" s="600" t="s">
        <v>6058</v>
      </c>
      <c r="F1413" s="603" t="s">
        <v>11637</v>
      </c>
      <c r="G1413" s="603" t="s">
        <v>11638</v>
      </c>
      <c r="H1413" s="603" t="s">
        <v>11639</v>
      </c>
      <c r="I1413" s="603" t="s">
        <v>11640</v>
      </c>
      <c r="J1413" s="600"/>
      <c r="K1413" s="611"/>
      <c r="L1413" s="606" t="s">
        <v>1552</v>
      </c>
      <c r="M1413" s="986"/>
      <c r="N1413" s="972"/>
      <c r="O1413" s="603"/>
      <c r="P1413" s="605"/>
      <c r="Q1413" s="605"/>
      <c r="R1413" s="603">
        <f t="shared" si="22"/>
        <v>0</v>
      </c>
      <c r="S1413" s="603"/>
      <c r="T1413" s="607" t="str">
        <f>VLOOKUP(cppm_pr[[#This Row],[Status]],'All Link_LOV'!$I$32:$K$72,2,0)</f>
        <v>LOR Issued</v>
      </c>
      <c r="U1413" s="607" t="s">
        <v>22</v>
      </c>
      <c r="V1413" s="603">
        <v>695</v>
      </c>
      <c r="W1413" s="607"/>
      <c r="X1413" s="603"/>
      <c r="Y1413" s="603"/>
      <c r="Z1413" s="608">
        <v>45195</v>
      </c>
      <c r="AA1413" s="603" t="s">
        <v>1847</v>
      </c>
      <c r="AB1413" s="606">
        <v>19594</v>
      </c>
      <c r="AC1413" s="677">
        <v>17901.37</v>
      </c>
      <c r="AD1413" s="603" t="s">
        <v>6148</v>
      </c>
      <c r="AE1413" s="603" t="s">
        <v>11641</v>
      </c>
      <c r="AF1413" s="603" t="s">
        <v>398</v>
      </c>
      <c r="AG1413" s="603" t="s">
        <v>488</v>
      </c>
      <c r="AH1413" s="612" t="s">
        <v>11642</v>
      </c>
      <c r="AI1413" s="600" t="str">
        <f>IFERROR(VLOOKUP(cppm_pr[[#This Row],[Order Number]],SPHERE!C:CC,39,0),"")</f>
        <v/>
      </c>
      <c r="AJ1413" s="600" t="str">
        <f>IFERROR(VLOOKUP(cppm_pr[[#This Row],[Order Number]],'DC TM ONE'!B:CN,42,0),"")</f>
        <v/>
      </c>
      <c r="AK1413" s="612"/>
      <c r="AL1413" s="693">
        <v>44895</v>
      </c>
      <c r="AM1413" s="603" t="s">
        <v>9509</v>
      </c>
      <c r="AN1413" s="603" t="s">
        <v>4928</v>
      </c>
      <c r="AO1413" s="737"/>
      <c r="AP1413" s="603"/>
      <c r="AQ1413" s="603"/>
      <c r="AR1413" s="769">
        <v>3400030482</v>
      </c>
      <c r="AS1413" s="603"/>
      <c r="AT1413" s="610" t="s">
        <v>11643</v>
      </c>
      <c r="AU1413" s="603"/>
      <c r="AV1413" s="603"/>
      <c r="AW1413" s="603"/>
      <c r="AX1413" s="603"/>
      <c r="AY1413" s="603"/>
      <c r="AZ1413" s="603"/>
      <c r="BA1413" s="603"/>
      <c r="BB1413" s="603"/>
      <c r="BC1413" s="603"/>
      <c r="BD1413" s="603"/>
      <c r="BE1413" s="603"/>
      <c r="BF1413" s="603"/>
      <c r="BG1413" s="603"/>
      <c r="BH1413" s="603"/>
    </row>
    <row r="1414" spans="1:60" ht="12" customHeight="1">
      <c r="A1414" s="589">
        <v>1412</v>
      </c>
      <c r="B1414" s="589" t="s">
        <v>77</v>
      </c>
      <c r="C1414" s="590" t="s">
        <v>260</v>
      </c>
      <c r="D1414" s="591"/>
      <c r="E1414" s="589" t="s">
        <v>10769</v>
      </c>
      <c r="F1414" s="592" t="s">
        <v>4152</v>
      </c>
      <c r="G1414" s="592" t="s">
        <v>4151</v>
      </c>
      <c r="H1414" s="592" t="s">
        <v>4149</v>
      </c>
      <c r="I1414" s="589" t="s">
        <v>11644</v>
      </c>
      <c r="J1414" s="589"/>
      <c r="K1414" s="593"/>
      <c r="L1414" s="595" t="s">
        <v>1691</v>
      </c>
      <c r="M1414" s="985"/>
      <c r="N1414" s="972"/>
      <c r="O1414" s="592"/>
      <c r="P1414" s="655"/>
      <c r="Q1414" s="655"/>
      <c r="R1414" s="589">
        <f t="shared" si="22"/>
        <v>0</v>
      </c>
      <c r="S1414" s="589"/>
      <c r="T1414" s="596" t="str">
        <f>VLOOKUP(cppm_pr[[#This Row],[Status]],'All Link_LOV'!$I$32:$K$72,2,0)</f>
        <v>PR Creation</v>
      </c>
      <c r="U1414" s="596" t="s">
        <v>105</v>
      </c>
      <c r="V1414" s="592">
        <v>225</v>
      </c>
      <c r="W1414" s="596" t="s">
        <v>6069</v>
      </c>
      <c r="X1414" s="603" t="s">
        <v>8231</v>
      </c>
      <c r="Y1414" s="592"/>
      <c r="Z1414" s="597">
        <v>45195</v>
      </c>
      <c r="AA1414" s="592" t="s">
        <v>3920</v>
      </c>
      <c r="AB1414" s="595"/>
      <c r="AC1414" s="677"/>
      <c r="AD1414" s="592"/>
      <c r="AE1414" s="592"/>
      <c r="AF1414" s="592" t="s">
        <v>399</v>
      </c>
      <c r="AG1414" s="592" t="s">
        <v>491</v>
      </c>
      <c r="AH1414" s="612" t="s">
        <v>4150</v>
      </c>
      <c r="AI1414" s="600" t="str">
        <f>IFERROR(VLOOKUP(cppm_pr[[#This Row],[Order Number]],SPHERE!C:CC,39,0),"")</f>
        <v/>
      </c>
      <c r="AJ1414" s="600" t="str">
        <f>IFERROR(VLOOKUP(cppm_pr[[#This Row],[Order Number]],'DC TM ONE'!B:CN,42,0),"")</f>
        <v/>
      </c>
      <c r="AK1414" s="612"/>
      <c r="AL1414" s="693"/>
      <c r="AM1414" s="592" t="s">
        <v>7280</v>
      </c>
      <c r="AN1414" s="592"/>
      <c r="AO1414" s="737"/>
      <c r="AP1414" s="592"/>
      <c r="AQ1414" s="592"/>
      <c r="AR1414" s="612">
        <v>3400039219</v>
      </c>
      <c r="AS1414" s="592" t="s">
        <v>1693</v>
      </c>
      <c r="AT1414" s="598"/>
      <c r="AU1414" s="592"/>
      <c r="AV1414" s="592" t="s">
        <v>3925</v>
      </c>
      <c r="AW1414" s="592" t="s">
        <v>4153</v>
      </c>
      <c r="AX1414" s="592" t="s">
        <v>4154</v>
      </c>
      <c r="AY1414" s="592" t="s">
        <v>1554</v>
      </c>
      <c r="AZ1414" s="592" t="s">
        <v>1693</v>
      </c>
      <c r="BA1414" s="592" t="s">
        <v>4155</v>
      </c>
      <c r="BB1414" s="592">
        <v>3400039219</v>
      </c>
      <c r="BC1414" s="592" t="s">
        <v>1683</v>
      </c>
      <c r="BD1414" s="592">
        <v>3400038912</v>
      </c>
      <c r="BE1414" s="592" t="s">
        <v>2503</v>
      </c>
      <c r="BF1414" s="592">
        <v>3400038538</v>
      </c>
      <c r="BG1414" s="592"/>
      <c r="BH1414" s="592"/>
    </row>
    <row r="1415" spans="1:60" ht="12" customHeight="1">
      <c r="A1415" s="600">
        <v>1413</v>
      </c>
      <c r="B1415" s="600" t="s">
        <v>77</v>
      </c>
      <c r="C1415" s="601" t="s">
        <v>260</v>
      </c>
      <c r="D1415" s="602"/>
      <c r="E1415" s="600" t="s">
        <v>6058</v>
      </c>
      <c r="F1415" s="603" t="s">
        <v>4159</v>
      </c>
      <c r="G1415" s="603" t="s">
        <v>4158</v>
      </c>
      <c r="H1415" s="603" t="s">
        <v>4156</v>
      </c>
      <c r="I1415" s="600" t="s">
        <v>11645</v>
      </c>
      <c r="J1415" s="600"/>
      <c r="K1415" s="611"/>
      <c r="L1415" s="595" t="s">
        <v>1691</v>
      </c>
      <c r="M1415" s="986"/>
      <c r="N1415" s="972"/>
      <c r="O1415" s="603"/>
      <c r="P1415" s="625"/>
      <c r="Q1415" s="625"/>
      <c r="R1415" s="600">
        <f t="shared" si="22"/>
        <v>0</v>
      </c>
      <c r="S1415" s="600"/>
      <c r="T1415" s="607" t="str">
        <f>VLOOKUP(cppm_pr[[#This Row],[Status]],'All Link_LOV'!$I$32:$K$72,2,0)</f>
        <v>PR Creation</v>
      </c>
      <c r="U1415" s="607" t="s">
        <v>105</v>
      </c>
      <c r="V1415" s="603">
        <v>226</v>
      </c>
      <c r="W1415" s="607" t="s">
        <v>6069</v>
      </c>
      <c r="X1415" s="603" t="s">
        <v>8231</v>
      </c>
      <c r="Y1415" s="603"/>
      <c r="Z1415" s="608">
        <v>45195</v>
      </c>
      <c r="AA1415" s="603" t="s">
        <v>3920</v>
      </c>
      <c r="AB1415" s="606"/>
      <c r="AC1415" s="677"/>
      <c r="AD1415" s="603"/>
      <c r="AE1415" s="603"/>
      <c r="AF1415" s="603" t="s">
        <v>399</v>
      </c>
      <c r="AG1415" s="603" t="s">
        <v>491</v>
      </c>
      <c r="AH1415" s="612" t="s">
        <v>4157</v>
      </c>
      <c r="AI1415" s="600" t="str">
        <f>IFERROR(VLOOKUP(cppm_pr[[#This Row],[Order Number]],SPHERE!C:CC,39,0),"")</f>
        <v/>
      </c>
      <c r="AJ1415" s="600" t="str">
        <f>IFERROR(VLOOKUP(cppm_pr[[#This Row],[Order Number]],'DC TM ONE'!B:CN,42,0),"")</f>
        <v/>
      </c>
      <c r="AK1415" s="612"/>
      <c r="AL1415" s="693"/>
      <c r="AM1415" s="603" t="s">
        <v>11646</v>
      </c>
      <c r="AN1415" s="603"/>
      <c r="AO1415" s="737"/>
      <c r="AP1415" s="603"/>
      <c r="AQ1415" s="603"/>
      <c r="AR1415" s="769">
        <v>3400038538</v>
      </c>
      <c r="AS1415" s="603" t="s">
        <v>2503</v>
      </c>
      <c r="AT1415" s="610"/>
      <c r="AU1415" s="603"/>
      <c r="AV1415" s="603" t="s">
        <v>4160</v>
      </c>
      <c r="AW1415" s="603" t="s">
        <v>4161</v>
      </c>
      <c r="AX1415" s="603" t="s">
        <v>4162</v>
      </c>
      <c r="AY1415" s="603" t="s">
        <v>1554</v>
      </c>
      <c r="AZ1415" s="603" t="s">
        <v>2503</v>
      </c>
      <c r="BA1415" s="603" t="s">
        <v>4163</v>
      </c>
      <c r="BB1415" s="603">
        <v>3400038538</v>
      </c>
      <c r="BC1415" s="603" t="s">
        <v>4164</v>
      </c>
      <c r="BD1415" s="603" t="s">
        <v>4165</v>
      </c>
      <c r="BE1415" s="603" t="s">
        <v>2492</v>
      </c>
      <c r="BF1415" s="603" t="s">
        <v>4166</v>
      </c>
      <c r="BG1415" s="603"/>
      <c r="BH1415" s="603"/>
    </row>
    <row r="1416" spans="1:60" ht="12" customHeight="1">
      <c r="A1416" s="589">
        <v>1414</v>
      </c>
      <c r="B1416" s="589" t="s">
        <v>77</v>
      </c>
      <c r="C1416" s="590" t="s">
        <v>260</v>
      </c>
      <c r="D1416" s="591"/>
      <c r="E1416" s="589" t="s">
        <v>6058</v>
      </c>
      <c r="F1416" s="592" t="s">
        <v>4170</v>
      </c>
      <c r="G1416" s="592" t="s">
        <v>4169</v>
      </c>
      <c r="H1416" s="592" t="s">
        <v>4167</v>
      </c>
      <c r="I1416" s="589" t="s">
        <v>11647</v>
      </c>
      <c r="J1416" s="589"/>
      <c r="K1416" s="593"/>
      <c r="L1416" s="595" t="s">
        <v>1691</v>
      </c>
      <c r="M1416" s="985"/>
      <c r="N1416" s="972"/>
      <c r="O1416" s="592"/>
      <c r="P1416" s="655"/>
      <c r="Q1416" s="655"/>
      <c r="R1416" s="589">
        <f t="shared" si="22"/>
        <v>0</v>
      </c>
      <c r="S1416" s="589"/>
      <c r="T1416" s="596" t="str">
        <f>VLOOKUP(cppm_pr[[#This Row],[Status]],'All Link_LOV'!$I$32:$K$72,2,0)</f>
        <v>PR Creation</v>
      </c>
      <c r="U1416" s="596" t="s">
        <v>105</v>
      </c>
      <c r="V1416" s="592">
        <v>227</v>
      </c>
      <c r="W1416" s="596" t="s">
        <v>6069</v>
      </c>
      <c r="X1416" s="603" t="s">
        <v>8231</v>
      </c>
      <c r="Y1416" s="592"/>
      <c r="Z1416" s="597">
        <v>45195</v>
      </c>
      <c r="AA1416" s="592" t="s">
        <v>3920</v>
      </c>
      <c r="AB1416" s="595"/>
      <c r="AC1416" s="677"/>
      <c r="AD1416" s="592"/>
      <c r="AE1416" s="592"/>
      <c r="AF1416" s="592" t="s">
        <v>399</v>
      </c>
      <c r="AG1416" s="592" t="s">
        <v>491</v>
      </c>
      <c r="AH1416" s="612" t="s">
        <v>4168</v>
      </c>
      <c r="AI1416" s="600" t="str">
        <f>IFERROR(VLOOKUP(cppm_pr[[#This Row],[Order Number]],SPHERE!C:CC,39,0),"")</f>
        <v/>
      </c>
      <c r="AJ1416" s="600" t="str">
        <f>IFERROR(VLOOKUP(cppm_pr[[#This Row],[Order Number]],'DC TM ONE'!B:CN,42,0),"")</f>
        <v/>
      </c>
      <c r="AK1416" s="612"/>
      <c r="AL1416" s="693"/>
      <c r="AM1416" s="592" t="s">
        <v>11648</v>
      </c>
      <c r="AN1416" s="592"/>
      <c r="AO1416" s="737"/>
      <c r="AP1416" s="592"/>
      <c r="AQ1416" s="592"/>
      <c r="AR1416" s="612"/>
      <c r="AS1416" s="592"/>
      <c r="AT1416" s="598"/>
      <c r="AU1416" s="592"/>
      <c r="AV1416" s="592" t="s">
        <v>4160</v>
      </c>
      <c r="AW1416" s="592" t="s">
        <v>4171</v>
      </c>
      <c r="AX1416" s="592" t="s">
        <v>4172</v>
      </c>
      <c r="AY1416" s="592" t="s">
        <v>1579</v>
      </c>
      <c r="AZ1416" s="592"/>
      <c r="BA1416" s="592"/>
      <c r="BB1416" s="592"/>
      <c r="BC1416" s="592"/>
      <c r="BD1416" s="592"/>
      <c r="BE1416" s="592"/>
      <c r="BF1416" s="592"/>
      <c r="BG1416" s="592"/>
      <c r="BH1416" s="592"/>
    </row>
    <row r="1417" spans="1:60" ht="12" customHeight="1">
      <c r="A1417" s="600">
        <v>1415</v>
      </c>
      <c r="B1417" s="600" t="s">
        <v>79</v>
      </c>
      <c r="C1417" s="601" t="s">
        <v>267</v>
      </c>
      <c r="D1417" s="602">
        <v>45196</v>
      </c>
      <c r="E1417" s="600" t="s">
        <v>11649</v>
      </c>
      <c r="F1417" s="603" t="s">
        <v>11650</v>
      </c>
      <c r="G1417" s="603" t="s">
        <v>11651</v>
      </c>
      <c r="H1417" s="603" t="s">
        <v>11652</v>
      </c>
      <c r="I1417" s="603" t="s">
        <v>11653</v>
      </c>
      <c r="J1417" s="600"/>
      <c r="K1417" s="843" t="s">
        <v>11654</v>
      </c>
      <c r="L1417" s="606" t="s">
        <v>2749</v>
      </c>
      <c r="M1417" s="986"/>
      <c r="N1417" s="972"/>
      <c r="O1417" s="603"/>
      <c r="P1417" s="605"/>
      <c r="Q1417" s="605"/>
      <c r="R1417" s="603">
        <f t="shared" si="22"/>
        <v>0</v>
      </c>
      <c r="S1417" s="603"/>
      <c r="T1417" s="607" t="str">
        <f>VLOOKUP(cppm_pr[[#This Row],[Status]],'All Link_LOV'!$I$32:$K$72,2,0)</f>
        <v>PO Issued</v>
      </c>
      <c r="U1417" s="607" t="s">
        <v>22</v>
      </c>
      <c r="V1417" s="603">
        <v>696</v>
      </c>
      <c r="W1417" s="607" t="s">
        <v>6069</v>
      </c>
      <c r="X1417" s="603" t="s">
        <v>8231</v>
      </c>
      <c r="Y1417" s="603"/>
      <c r="Z1417" s="608">
        <v>45195</v>
      </c>
      <c r="AA1417" s="603" t="s">
        <v>1748</v>
      </c>
      <c r="AB1417" s="606">
        <v>8128</v>
      </c>
      <c r="AC1417" s="677">
        <v>8127.97</v>
      </c>
      <c r="AD1417" s="603" t="s">
        <v>6059</v>
      </c>
      <c r="AE1417" s="603"/>
      <c r="AF1417" s="603" t="s">
        <v>6071</v>
      </c>
      <c r="AG1417" s="603" t="s">
        <v>491</v>
      </c>
      <c r="AH1417" s="790" t="s">
        <v>11655</v>
      </c>
      <c r="AI1417" s="600" t="str">
        <f>IFERROR(VLOOKUP(cppm_pr[[#This Row],[Order Number]],SPHERE!C:CC,39,0),"")</f>
        <v/>
      </c>
      <c r="AJ1417" s="600" t="str">
        <f>IFERROR(VLOOKUP(cppm_pr[[#This Row],[Order Number]],'DC TM ONE'!B:CN,42,0),"")</f>
        <v/>
      </c>
      <c r="AK1417" s="790"/>
      <c r="AL1417" s="693">
        <v>45168</v>
      </c>
      <c r="AM1417" s="603" t="s">
        <v>7590</v>
      </c>
      <c r="AN1417" s="603" t="s">
        <v>4928</v>
      </c>
      <c r="AO1417" s="737"/>
      <c r="AP1417" s="603"/>
      <c r="AQ1417" s="603"/>
      <c r="AR1417" s="769">
        <v>3400038799</v>
      </c>
      <c r="AS1417" s="603"/>
      <c r="AT1417" s="610"/>
      <c r="AU1417" s="603"/>
      <c r="AV1417" s="603"/>
      <c r="AW1417" s="603"/>
      <c r="AX1417" s="603"/>
      <c r="AY1417" s="603"/>
      <c r="AZ1417" s="603"/>
      <c r="BA1417" s="603"/>
      <c r="BB1417" s="603"/>
      <c r="BC1417" s="603"/>
      <c r="BD1417" s="603"/>
      <c r="BE1417" s="603"/>
      <c r="BF1417" s="603"/>
      <c r="BG1417" s="603"/>
      <c r="BH1417" s="603"/>
    </row>
    <row r="1418" spans="1:60" ht="12" customHeight="1">
      <c r="A1418" s="589">
        <v>1416</v>
      </c>
      <c r="B1418" s="589" t="s">
        <v>77</v>
      </c>
      <c r="C1418" s="590" t="s">
        <v>260</v>
      </c>
      <c r="D1418" s="591"/>
      <c r="E1418" s="589" t="s">
        <v>10769</v>
      </c>
      <c r="F1418" s="592" t="s">
        <v>4176</v>
      </c>
      <c r="G1418" s="592" t="s">
        <v>4175</v>
      </c>
      <c r="H1418" s="592" t="s">
        <v>4173</v>
      </c>
      <c r="I1418" s="589" t="s">
        <v>11656</v>
      </c>
      <c r="J1418" s="589"/>
      <c r="K1418" s="593"/>
      <c r="L1418" s="595" t="s">
        <v>1691</v>
      </c>
      <c r="M1418" s="985"/>
      <c r="N1418" s="972"/>
      <c r="O1418" s="592"/>
      <c r="P1418" s="655"/>
      <c r="Q1418" s="655"/>
      <c r="R1418" s="589">
        <f t="shared" si="22"/>
        <v>0</v>
      </c>
      <c r="S1418" s="589"/>
      <c r="T1418" s="596" t="str">
        <f>VLOOKUP(cppm_pr[[#This Row],[Status]],'All Link_LOV'!$I$32:$K$72,2,0)</f>
        <v>PR Creation</v>
      </c>
      <c r="U1418" s="596" t="s">
        <v>105</v>
      </c>
      <c r="V1418" s="592">
        <v>228</v>
      </c>
      <c r="W1418" s="596"/>
      <c r="X1418" s="592"/>
      <c r="Y1418" s="592"/>
      <c r="Z1418" s="597">
        <v>45195</v>
      </c>
      <c r="AA1418" s="592" t="s">
        <v>3920</v>
      </c>
      <c r="AB1418" s="595"/>
      <c r="AC1418" s="677"/>
      <c r="AD1418" s="592"/>
      <c r="AE1418" s="592"/>
      <c r="AF1418" s="592" t="s">
        <v>399</v>
      </c>
      <c r="AG1418" s="592" t="s">
        <v>491</v>
      </c>
      <c r="AH1418" s="612" t="s">
        <v>4174</v>
      </c>
      <c r="AI1418" s="600" t="str">
        <f>IFERROR(VLOOKUP(cppm_pr[[#This Row],[Order Number]],SPHERE!C:CC,39,0),"")</f>
        <v/>
      </c>
      <c r="AJ1418" s="600" t="str">
        <f>IFERROR(VLOOKUP(cppm_pr[[#This Row],[Order Number]],'DC TM ONE'!B:CN,42,0),"")</f>
        <v/>
      </c>
      <c r="AK1418" s="612"/>
      <c r="AL1418" s="693"/>
      <c r="AM1418" s="592" t="s">
        <v>11657</v>
      </c>
      <c r="AN1418" s="592"/>
      <c r="AO1418" s="737"/>
      <c r="AP1418" s="592"/>
      <c r="AQ1418" s="592"/>
      <c r="AR1418" s="612" t="s">
        <v>4180</v>
      </c>
      <c r="AS1418" s="592" t="s">
        <v>2501</v>
      </c>
      <c r="AT1418" s="598"/>
      <c r="AU1418" s="592"/>
      <c r="AV1418" s="592" t="s">
        <v>3925</v>
      </c>
      <c r="AW1418" s="592" t="s">
        <v>4177</v>
      </c>
      <c r="AX1418" s="592" t="s">
        <v>4178</v>
      </c>
      <c r="AY1418" s="592" t="s">
        <v>1554</v>
      </c>
      <c r="AZ1418" s="592" t="s">
        <v>2501</v>
      </c>
      <c r="BA1418" s="592" t="s">
        <v>4179</v>
      </c>
      <c r="BB1418" s="592" t="s">
        <v>4180</v>
      </c>
      <c r="BC1418" s="592" t="s">
        <v>2249</v>
      </c>
      <c r="BD1418" s="592" t="s">
        <v>4181</v>
      </c>
      <c r="BE1418" s="592" t="s">
        <v>4182</v>
      </c>
      <c r="BF1418" s="592" t="s">
        <v>4183</v>
      </c>
      <c r="BG1418" s="592"/>
      <c r="BH1418" s="592"/>
    </row>
    <row r="1419" spans="1:60" ht="12" customHeight="1">
      <c r="A1419" s="600">
        <v>1417</v>
      </c>
      <c r="B1419" s="600" t="s">
        <v>79</v>
      </c>
      <c r="C1419" s="601" t="s">
        <v>267</v>
      </c>
      <c r="D1419" s="602"/>
      <c r="E1419" s="600" t="s">
        <v>11658</v>
      </c>
      <c r="F1419" s="603" t="s">
        <v>11659</v>
      </c>
      <c r="G1419" s="603" t="s">
        <v>11660</v>
      </c>
      <c r="H1419" s="603" t="s">
        <v>11661</v>
      </c>
      <c r="I1419" s="603" t="s">
        <v>11662</v>
      </c>
      <c r="J1419" s="600"/>
      <c r="K1419" s="843">
        <v>4902151576</v>
      </c>
      <c r="L1419" s="606" t="s">
        <v>2749</v>
      </c>
      <c r="M1419" s="986"/>
      <c r="N1419" s="972"/>
      <c r="O1419" s="603"/>
      <c r="P1419" s="605"/>
      <c r="Q1419" s="605"/>
      <c r="R1419" s="603">
        <f t="shared" si="22"/>
        <v>0</v>
      </c>
      <c r="S1419" s="603"/>
      <c r="T1419" s="607" t="str">
        <f>VLOOKUP(cppm_pr[[#This Row],[Status]],'All Link_LOV'!$I$32:$K$72,2,0)</f>
        <v>PO Issued</v>
      </c>
      <c r="U1419" s="607" t="s">
        <v>22</v>
      </c>
      <c r="V1419" s="603">
        <v>697</v>
      </c>
      <c r="W1419" s="607" t="s">
        <v>6069</v>
      </c>
      <c r="X1419" s="603" t="s">
        <v>8231</v>
      </c>
      <c r="Y1419" s="603"/>
      <c r="Z1419" s="608">
        <v>45195</v>
      </c>
      <c r="AA1419" s="603" t="s">
        <v>1748</v>
      </c>
      <c r="AB1419" s="606">
        <v>7010</v>
      </c>
      <c r="AC1419" s="677">
        <v>6956</v>
      </c>
      <c r="AD1419" s="603" t="s">
        <v>6059</v>
      </c>
      <c r="AE1419" s="603"/>
      <c r="AF1419" s="603" t="s">
        <v>6071</v>
      </c>
      <c r="AG1419" s="603" t="s">
        <v>491</v>
      </c>
      <c r="AH1419" s="612" t="s">
        <v>11663</v>
      </c>
      <c r="AI1419" s="600" t="str">
        <f>IFERROR(VLOOKUP(cppm_pr[[#This Row],[Order Number]],SPHERE!C:CC,39,0),"")</f>
        <v/>
      </c>
      <c r="AJ1419" s="600" t="str">
        <f>IFERROR(VLOOKUP(cppm_pr[[#This Row],[Order Number]],'DC TM ONE'!B:CN,42,0),"")</f>
        <v/>
      </c>
      <c r="AK1419" s="612"/>
      <c r="AL1419" s="693">
        <v>45149</v>
      </c>
      <c r="AM1419" s="603" t="s">
        <v>9265</v>
      </c>
      <c r="AN1419" s="603" t="s">
        <v>4928</v>
      </c>
      <c r="AO1419" s="737"/>
      <c r="AP1419" s="603"/>
      <c r="AQ1419" s="603"/>
      <c r="AR1419" s="769">
        <v>3400039018</v>
      </c>
      <c r="AS1419" s="603" t="s">
        <v>3460</v>
      </c>
      <c r="AT1419" s="610"/>
      <c r="AU1419" s="603"/>
      <c r="AV1419" s="603"/>
      <c r="AW1419" s="603"/>
      <c r="AX1419" s="603"/>
      <c r="AY1419" s="603"/>
      <c r="AZ1419" s="603"/>
      <c r="BA1419" s="603"/>
      <c r="BB1419" s="603"/>
      <c r="BC1419" s="603"/>
      <c r="BD1419" s="603"/>
      <c r="BE1419" s="603"/>
      <c r="BF1419" s="603"/>
      <c r="BG1419" s="603"/>
      <c r="BH1419" s="603"/>
    </row>
    <row r="1420" spans="1:60" ht="12" customHeight="1">
      <c r="A1420" s="589">
        <v>1418</v>
      </c>
      <c r="B1420" s="589" t="s">
        <v>77</v>
      </c>
      <c r="C1420" s="590" t="s">
        <v>260</v>
      </c>
      <c r="D1420" s="591"/>
      <c r="E1420" s="589" t="s">
        <v>6058</v>
      </c>
      <c r="F1420" s="592" t="s">
        <v>4187</v>
      </c>
      <c r="G1420" s="592" t="s">
        <v>4186</v>
      </c>
      <c r="H1420" s="592" t="s">
        <v>4184</v>
      </c>
      <c r="I1420" s="589" t="s">
        <v>11664</v>
      </c>
      <c r="J1420" s="589"/>
      <c r="K1420" s="593"/>
      <c r="L1420" s="595" t="s">
        <v>1691</v>
      </c>
      <c r="M1420" s="985"/>
      <c r="N1420" s="972"/>
      <c r="O1420" s="592"/>
      <c r="P1420" s="655"/>
      <c r="Q1420" s="655"/>
      <c r="R1420" s="589">
        <f t="shared" si="22"/>
        <v>0</v>
      </c>
      <c r="S1420" s="589"/>
      <c r="T1420" s="596" t="str">
        <f>VLOOKUP(cppm_pr[[#This Row],[Status]],'All Link_LOV'!$I$32:$K$72,2,0)</f>
        <v>PR Creation</v>
      </c>
      <c r="U1420" s="596" t="s">
        <v>105</v>
      </c>
      <c r="V1420" s="592">
        <v>229</v>
      </c>
      <c r="W1420" s="596" t="s">
        <v>6069</v>
      </c>
      <c r="X1420" s="603" t="s">
        <v>8231</v>
      </c>
      <c r="Y1420" s="592"/>
      <c r="Z1420" s="597">
        <v>45195</v>
      </c>
      <c r="AA1420" s="592" t="s">
        <v>3920</v>
      </c>
      <c r="AB1420" s="595"/>
      <c r="AC1420" s="677"/>
      <c r="AD1420" s="592"/>
      <c r="AE1420" s="592"/>
      <c r="AF1420" s="592" t="s">
        <v>399</v>
      </c>
      <c r="AG1420" s="592" t="s">
        <v>491</v>
      </c>
      <c r="AH1420" s="612" t="s">
        <v>4185</v>
      </c>
      <c r="AI1420" s="600" t="str">
        <f>IFERROR(VLOOKUP(cppm_pr[[#This Row],[Order Number]],SPHERE!C:CC,39,0),"")</f>
        <v/>
      </c>
      <c r="AJ1420" s="600" t="str">
        <f>IFERROR(VLOOKUP(cppm_pr[[#This Row],[Order Number]],'DC TM ONE'!B:CN,42,0),"")</f>
        <v/>
      </c>
      <c r="AK1420" s="612"/>
      <c r="AL1420" s="693"/>
      <c r="AM1420" s="592" t="s">
        <v>11665</v>
      </c>
      <c r="AN1420" s="592"/>
      <c r="AO1420" s="737"/>
      <c r="AP1420" s="592"/>
      <c r="AQ1420" s="592"/>
      <c r="AR1420" s="612">
        <v>3400039121</v>
      </c>
      <c r="AS1420" s="592" t="s">
        <v>4182</v>
      </c>
      <c r="AT1420" s="598"/>
      <c r="AU1420" s="592"/>
      <c r="AV1420" s="592" t="s">
        <v>3925</v>
      </c>
      <c r="AW1420" s="592" t="s">
        <v>4188</v>
      </c>
      <c r="AX1420" s="592" t="s">
        <v>4189</v>
      </c>
      <c r="AY1420" s="592" t="s">
        <v>1554</v>
      </c>
      <c r="AZ1420" s="592" t="s">
        <v>4182</v>
      </c>
      <c r="BA1420" s="592" t="s">
        <v>4190</v>
      </c>
      <c r="BB1420" s="592">
        <v>3400039121</v>
      </c>
      <c r="BC1420" s="592" t="s">
        <v>1683</v>
      </c>
      <c r="BD1420" s="592" t="s">
        <v>4191</v>
      </c>
      <c r="BE1420" s="592" t="s">
        <v>4192</v>
      </c>
      <c r="BF1420" s="592" t="s">
        <v>2503</v>
      </c>
      <c r="BG1420" s="592"/>
      <c r="BH1420" s="592"/>
    </row>
    <row r="1421" spans="1:60" ht="12" customHeight="1">
      <c r="A1421" s="600">
        <v>1419</v>
      </c>
      <c r="B1421" s="600" t="s">
        <v>447</v>
      </c>
      <c r="C1421" s="601" t="s">
        <v>254</v>
      </c>
      <c r="D1421" s="602"/>
      <c r="E1421" s="600" t="s">
        <v>11666</v>
      </c>
      <c r="F1421" s="603" t="s">
        <v>4197</v>
      </c>
      <c r="G1421" s="603" t="s">
        <v>4196</v>
      </c>
      <c r="H1421" s="603" t="s">
        <v>4194</v>
      </c>
      <c r="I1421" s="600"/>
      <c r="J1421" s="600"/>
      <c r="K1421" s="611"/>
      <c r="L1421" s="606" t="s">
        <v>2773</v>
      </c>
      <c r="M1421" s="986"/>
      <c r="N1421" s="972"/>
      <c r="O1421" s="603"/>
      <c r="P1421" s="625"/>
      <c r="Q1421" s="625"/>
      <c r="R1421" s="600">
        <f t="shared" si="22"/>
        <v>0</v>
      </c>
      <c r="S1421" s="600"/>
      <c r="T1421" s="607" t="str">
        <f>VLOOKUP(cppm_pr[[#This Row],[Status]],'All Link_LOV'!$I$32:$K$72,2,0)</f>
        <v>PO Issued</v>
      </c>
      <c r="U1421" s="607" t="s">
        <v>105</v>
      </c>
      <c r="V1421" s="603">
        <v>230</v>
      </c>
      <c r="W1421" s="607"/>
      <c r="X1421" s="603"/>
      <c r="Y1421" s="603"/>
      <c r="Z1421" s="608">
        <v>45195</v>
      </c>
      <c r="AA1421" s="603" t="s">
        <v>2343</v>
      </c>
      <c r="AB1421" s="606"/>
      <c r="AC1421" s="677"/>
      <c r="AD1421" s="603"/>
      <c r="AE1421" s="603"/>
      <c r="AF1421" s="603" t="s">
        <v>1572</v>
      </c>
      <c r="AG1421" s="603" t="s">
        <v>4193</v>
      </c>
      <c r="AH1421" s="612" t="s">
        <v>4195</v>
      </c>
      <c r="AI1421" s="600" t="str">
        <f>IFERROR(VLOOKUP(cppm_pr[[#This Row],[Order Number]],SPHERE!C:CC,39,0),"")</f>
        <v/>
      </c>
      <c r="AJ1421" s="600" t="str">
        <f>IFERROR(VLOOKUP(cppm_pr[[#This Row],[Order Number]],'DC TM ONE'!B:CN,42,0),"")</f>
        <v/>
      </c>
      <c r="AK1421" s="612"/>
      <c r="AL1421" s="693"/>
      <c r="AM1421" s="603" t="s">
        <v>11667</v>
      </c>
      <c r="AN1421" s="603"/>
      <c r="AO1421" s="737"/>
      <c r="AP1421" s="603"/>
      <c r="AQ1421" s="603"/>
      <c r="AR1421" s="769">
        <v>3400031972</v>
      </c>
      <c r="AS1421" s="603" t="s">
        <v>1683</v>
      </c>
      <c r="AT1421" s="610"/>
      <c r="AU1421" s="603"/>
      <c r="AV1421" s="603" t="s">
        <v>2348</v>
      </c>
      <c r="AW1421" s="603" t="s">
        <v>4198</v>
      </c>
      <c r="AX1421" s="603" t="s">
        <v>4199</v>
      </c>
      <c r="AY1421" s="603" t="s">
        <v>1554</v>
      </c>
      <c r="AZ1421" s="603" t="s">
        <v>1683</v>
      </c>
      <c r="BA1421" s="603" t="s">
        <v>4200</v>
      </c>
      <c r="BB1421" s="603">
        <v>3400031972</v>
      </c>
      <c r="BC1421" s="603" t="s">
        <v>4201</v>
      </c>
      <c r="BD1421" s="603">
        <v>3400039002</v>
      </c>
      <c r="BE1421" s="603" t="s">
        <v>4202</v>
      </c>
      <c r="BF1421" s="603">
        <v>3400038968</v>
      </c>
      <c r="BG1421" s="603"/>
      <c r="BH1421" s="603"/>
    </row>
    <row r="1422" spans="1:60" ht="12" customHeight="1">
      <c r="A1422" s="589">
        <v>1420</v>
      </c>
      <c r="B1422" s="589" t="s">
        <v>5997</v>
      </c>
      <c r="C1422" s="590" t="s">
        <v>267</v>
      </c>
      <c r="D1422" s="591">
        <v>45194</v>
      </c>
      <c r="E1422" s="589" t="s">
        <v>6058</v>
      </c>
      <c r="F1422" s="592" t="s">
        <v>11668</v>
      </c>
      <c r="G1422" s="592" t="s">
        <v>11669</v>
      </c>
      <c r="H1422" s="592" t="s">
        <v>11670</v>
      </c>
      <c r="I1422" s="592" t="s">
        <v>11671</v>
      </c>
      <c r="J1422" s="589"/>
      <c r="K1422" s="593"/>
      <c r="L1422" s="595" t="s">
        <v>1264</v>
      </c>
      <c r="M1422" s="985"/>
      <c r="N1422" s="972"/>
      <c r="O1422" s="592"/>
      <c r="P1422" s="594"/>
      <c r="Q1422" s="594"/>
      <c r="R1422" s="592">
        <f t="shared" si="22"/>
        <v>0</v>
      </c>
      <c r="S1422" s="592"/>
      <c r="T1422" s="596" t="str">
        <f>VLOOKUP(cppm_pr[[#This Row],[Status]],'All Link_LOV'!$I$32:$K$72,2,0)</f>
        <v>PO Issued</v>
      </c>
      <c r="U1422" s="596" t="s">
        <v>22</v>
      </c>
      <c r="V1422" s="592">
        <v>698</v>
      </c>
      <c r="W1422" s="596"/>
      <c r="X1422" s="592"/>
      <c r="Y1422" s="592"/>
      <c r="Z1422" s="597">
        <v>45195</v>
      </c>
      <c r="AA1422" s="592" t="s">
        <v>4266</v>
      </c>
      <c r="AB1422" s="595">
        <v>53384.31</v>
      </c>
      <c r="AC1422" s="677">
        <v>15551.34</v>
      </c>
      <c r="AD1422" s="592" t="s">
        <v>6148</v>
      </c>
      <c r="AE1422" s="592" t="s">
        <v>11672</v>
      </c>
      <c r="AF1422" s="592" t="s">
        <v>398</v>
      </c>
      <c r="AG1422" s="592" t="s">
        <v>488</v>
      </c>
      <c r="AH1422" s="612" t="s">
        <v>11673</v>
      </c>
      <c r="AI1422" s="600" t="str">
        <f>IFERROR(VLOOKUP(cppm_pr[[#This Row],[Order Number]],SPHERE!C:CC,39,0),"")</f>
        <v/>
      </c>
      <c r="AJ1422" s="600" t="str">
        <f>IFERROR(VLOOKUP(cppm_pr[[#This Row],[Order Number]],'DC TM ONE'!B:CN,42,0),"")</f>
        <v/>
      </c>
      <c r="AK1422" s="612"/>
      <c r="AL1422" s="693">
        <v>45166</v>
      </c>
      <c r="AM1422" s="592" t="s">
        <v>11674</v>
      </c>
      <c r="AN1422" s="592" t="s">
        <v>4928</v>
      </c>
      <c r="AO1422" s="737"/>
      <c r="AP1422" s="592"/>
      <c r="AQ1422" s="592"/>
      <c r="AR1422" s="612">
        <v>3400041285</v>
      </c>
      <c r="AS1422" s="592"/>
      <c r="AT1422" s="598" t="s">
        <v>11675</v>
      </c>
      <c r="AU1422" s="592"/>
      <c r="AV1422" s="592"/>
      <c r="AW1422" s="592"/>
      <c r="AX1422" s="592"/>
      <c r="AY1422" s="592"/>
      <c r="AZ1422" s="592"/>
      <c r="BA1422" s="592"/>
      <c r="BB1422" s="592"/>
      <c r="BC1422" s="592"/>
      <c r="BD1422" s="592"/>
      <c r="BE1422" s="592"/>
      <c r="BF1422" s="592"/>
      <c r="BG1422" s="592"/>
      <c r="BH1422" s="592"/>
    </row>
    <row r="1423" spans="1:60" ht="12" customHeight="1">
      <c r="A1423" s="600">
        <v>1421</v>
      </c>
      <c r="B1423" s="600" t="s">
        <v>447</v>
      </c>
      <c r="C1423" s="601" t="s">
        <v>208</v>
      </c>
      <c r="D1423" s="602">
        <v>45209</v>
      </c>
      <c r="E1423" s="600" t="s">
        <v>11676</v>
      </c>
      <c r="F1423" s="603" t="s">
        <v>4197</v>
      </c>
      <c r="G1423" s="603" t="s">
        <v>4196</v>
      </c>
      <c r="H1423" s="603" t="s">
        <v>4203</v>
      </c>
      <c r="I1423" s="600" t="s">
        <v>11677</v>
      </c>
      <c r="J1423" s="600"/>
      <c r="K1423" s="611"/>
      <c r="L1423" s="606" t="s">
        <v>2773</v>
      </c>
      <c r="M1423" s="986"/>
      <c r="N1423" s="972"/>
      <c r="O1423" s="603"/>
      <c r="P1423" s="625"/>
      <c r="Q1423" s="625"/>
      <c r="R1423" s="600">
        <f t="shared" si="22"/>
        <v>0</v>
      </c>
      <c r="S1423" s="600"/>
      <c r="T1423" s="607" t="str">
        <f>VLOOKUP(cppm_pr[[#This Row],[Status]],'All Link_LOV'!$I$32:$K$72,2,0)</f>
        <v>Pending TP Submission</v>
      </c>
      <c r="U1423" s="607" t="s">
        <v>105</v>
      </c>
      <c r="V1423" s="603">
        <v>231</v>
      </c>
      <c r="W1423" s="607"/>
      <c r="X1423" s="603"/>
      <c r="Y1423" s="603"/>
      <c r="Z1423" s="608">
        <v>45195</v>
      </c>
      <c r="AA1423" s="603" t="s">
        <v>2343</v>
      </c>
      <c r="AB1423" s="606"/>
      <c r="AC1423" s="677"/>
      <c r="AD1423" s="603"/>
      <c r="AE1423" s="603"/>
      <c r="AF1423" s="603" t="s">
        <v>1572</v>
      </c>
      <c r="AG1423" s="603" t="s">
        <v>4193</v>
      </c>
      <c r="AH1423" s="612" t="s">
        <v>4195</v>
      </c>
      <c r="AI1423" s="600" t="str">
        <f>IFERROR(VLOOKUP(cppm_pr[[#This Row],[Order Number]],SPHERE!C:CC,39,0),"")</f>
        <v/>
      </c>
      <c r="AJ1423" s="600" t="str">
        <f>IFERROR(VLOOKUP(cppm_pr[[#This Row],[Order Number]],'DC TM ONE'!B:CN,42,0),"")</f>
        <v/>
      </c>
      <c r="AK1423" s="612"/>
      <c r="AL1423" s="693"/>
      <c r="AM1423" s="603" t="s">
        <v>11667</v>
      </c>
      <c r="AN1423" s="603"/>
      <c r="AO1423" s="737"/>
      <c r="AP1423" s="603"/>
      <c r="AQ1423" s="603"/>
      <c r="AR1423" s="769">
        <v>3400031972</v>
      </c>
      <c r="AS1423" s="603" t="s">
        <v>1683</v>
      </c>
      <c r="AT1423" s="610"/>
      <c r="AU1423" s="603"/>
      <c r="AV1423" s="603" t="s">
        <v>2348</v>
      </c>
      <c r="AW1423" s="603" t="s">
        <v>4198</v>
      </c>
      <c r="AX1423" s="603" t="s">
        <v>4204</v>
      </c>
      <c r="AY1423" s="603" t="s">
        <v>1554</v>
      </c>
      <c r="AZ1423" s="603" t="s">
        <v>1683</v>
      </c>
      <c r="BA1423" s="603" t="s">
        <v>4205</v>
      </c>
      <c r="BB1423" s="603">
        <v>3400031972</v>
      </c>
      <c r="BC1423" s="603" t="s">
        <v>4201</v>
      </c>
      <c r="BD1423" s="603">
        <v>3400039002</v>
      </c>
      <c r="BE1423" s="603" t="s">
        <v>4202</v>
      </c>
      <c r="BF1423" s="603">
        <v>3400038968</v>
      </c>
      <c r="BG1423" s="603"/>
      <c r="BH1423" s="603"/>
    </row>
    <row r="1424" spans="1:60" ht="12" customHeight="1">
      <c r="A1424" s="589">
        <v>1422</v>
      </c>
      <c r="B1424" s="589" t="s">
        <v>62</v>
      </c>
      <c r="C1424" s="601" t="s">
        <v>250</v>
      </c>
      <c r="D1424" s="591"/>
      <c r="E1424" s="589" t="s">
        <v>11678</v>
      </c>
      <c r="F1424" s="592" t="s">
        <v>4210</v>
      </c>
      <c r="G1424" s="592" t="s">
        <v>4209</v>
      </c>
      <c r="H1424" s="592" t="s">
        <v>4207</v>
      </c>
      <c r="I1424" s="589" t="s">
        <v>11678</v>
      </c>
      <c r="J1424" s="589"/>
      <c r="K1424" s="593"/>
      <c r="L1424" s="595" t="s">
        <v>1586</v>
      </c>
      <c r="M1424" s="985"/>
      <c r="N1424" s="972"/>
      <c r="O1424" s="592"/>
      <c r="P1424" s="655"/>
      <c r="Q1424" s="655"/>
      <c r="R1424" s="589">
        <f t="shared" si="22"/>
        <v>0</v>
      </c>
      <c r="S1424" s="589"/>
      <c r="T1424" s="596" t="str">
        <f>VLOOKUP(cppm_pr[[#This Row],[Status]],'All Link_LOV'!$I$32:$K$72,2,0)</f>
        <v>LOR Issued</v>
      </c>
      <c r="U1424" s="596" t="s">
        <v>105</v>
      </c>
      <c r="V1424" s="592">
        <v>232</v>
      </c>
      <c r="W1424" s="596" t="s">
        <v>6069</v>
      </c>
      <c r="X1424" s="603" t="s">
        <v>8231</v>
      </c>
      <c r="Y1424" s="592"/>
      <c r="Z1424" s="597">
        <v>45195</v>
      </c>
      <c r="AA1424" s="592" t="s">
        <v>4206</v>
      </c>
      <c r="AB1424" s="595"/>
      <c r="AC1424" s="677"/>
      <c r="AD1424" s="592"/>
      <c r="AE1424" s="592"/>
      <c r="AF1424" s="592" t="s">
        <v>399</v>
      </c>
      <c r="AG1424" s="592" t="s">
        <v>491</v>
      </c>
      <c r="AH1424" s="736" t="s">
        <v>4208</v>
      </c>
      <c r="AI1424" s="600" t="str">
        <f>IFERROR(VLOOKUP(cppm_pr[[#This Row],[Order Number]],SPHERE!C:CC,39,0),"")</f>
        <v/>
      </c>
      <c r="AJ1424" s="600" t="str">
        <f>IFERROR(VLOOKUP(cppm_pr[[#This Row],[Order Number]],'DC TM ONE'!B:CN,42,0),"")</f>
        <v/>
      </c>
      <c r="AK1424" s="736"/>
      <c r="AL1424" s="693"/>
      <c r="AM1424" s="592" t="s">
        <v>7705</v>
      </c>
      <c r="AN1424" s="592"/>
      <c r="AO1424" s="737"/>
      <c r="AP1424" s="592"/>
      <c r="AQ1424" s="592"/>
      <c r="AR1424" s="612">
        <v>3400038907</v>
      </c>
      <c r="AS1424" s="592" t="s">
        <v>2165</v>
      </c>
      <c r="AT1424" s="598"/>
      <c r="AU1424" s="592"/>
      <c r="AV1424" s="592" t="s">
        <v>1124</v>
      </c>
      <c r="AW1424" s="592" t="s">
        <v>4211</v>
      </c>
      <c r="AX1424" s="592" t="s">
        <v>4212</v>
      </c>
      <c r="AY1424" s="592" t="s">
        <v>1554</v>
      </c>
      <c r="AZ1424" s="592" t="s">
        <v>2165</v>
      </c>
      <c r="BA1424" s="592" t="s">
        <v>4213</v>
      </c>
      <c r="BB1424" s="592">
        <v>3400038907</v>
      </c>
      <c r="BC1424" s="592" t="s">
        <v>4214</v>
      </c>
      <c r="BD1424" s="592">
        <v>3400039143</v>
      </c>
      <c r="BE1424" s="592" t="s">
        <v>4215</v>
      </c>
      <c r="BF1424" s="592">
        <v>3400039037</v>
      </c>
      <c r="BG1424" s="592"/>
      <c r="BH1424" s="592"/>
    </row>
    <row r="1425" spans="1:60" ht="12" customHeight="1">
      <c r="A1425" s="600">
        <v>1423</v>
      </c>
      <c r="B1425" s="600" t="s">
        <v>447</v>
      </c>
      <c r="C1425" s="601" t="s">
        <v>254</v>
      </c>
      <c r="D1425" s="602"/>
      <c r="E1425" s="600" t="s">
        <v>6058</v>
      </c>
      <c r="F1425" s="603" t="s">
        <v>4219</v>
      </c>
      <c r="G1425" s="603" t="s">
        <v>4218</v>
      </c>
      <c r="H1425" s="603" t="s">
        <v>4216</v>
      </c>
      <c r="I1425" s="600" t="s">
        <v>11679</v>
      </c>
      <c r="J1425" s="600"/>
      <c r="K1425" s="611"/>
      <c r="L1425" s="606" t="s">
        <v>2773</v>
      </c>
      <c r="M1425" s="986"/>
      <c r="N1425" s="972"/>
      <c r="O1425" s="603"/>
      <c r="P1425" s="625"/>
      <c r="Q1425" s="625"/>
      <c r="R1425" s="600">
        <f t="shared" si="22"/>
        <v>0</v>
      </c>
      <c r="S1425" s="600"/>
      <c r="T1425" s="607" t="str">
        <f>VLOOKUP(cppm_pr[[#This Row],[Status]],'All Link_LOV'!$I$32:$K$72,2,0)</f>
        <v>PO Issued</v>
      </c>
      <c r="U1425" s="607" t="s">
        <v>105</v>
      </c>
      <c r="V1425" s="603">
        <v>233</v>
      </c>
      <c r="W1425" s="607"/>
      <c r="X1425" s="603"/>
      <c r="Y1425" s="603"/>
      <c r="Z1425" s="608">
        <v>45195</v>
      </c>
      <c r="AA1425" s="603" t="s">
        <v>2343</v>
      </c>
      <c r="AB1425" s="606"/>
      <c r="AC1425" s="677"/>
      <c r="AD1425" s="603"/>
      <c r="AE1425" s="603"/>
      <c r="AF1425" s="603" t="s">
        <v>1572</v>
      </c>
      <c r="AG1425" s="603" t="s">
        <v>4193</v>
      </c>
      <c r="AH1425" s="612" t="s">
        <v>4217</v>
      </c>
      <c r="AI1425" s="600" t="str">
        <f>IFERROR(VLOOKUP(cppm_pr[[#This Row],[Order Number]],SPHERE!C:CC,39,0),"")</f>
        <v/>
      </c>
      <c r="AJ1425" s="600" t="str">
        <f>IFERROR(VLOOKUP(cppm_pr[[#This Row],[Order Number]],'DC TM ONE'!B:CN,42,0),"")</f>
        <v/>
      </c>
      <c r="AK1425" s="612"/>
      <c r="AL1425" s="693"/>
      <c r="AM1425" s="603" t="s">
        <v>11680</v>
      </c>
      <c r="AN1425" s="603"/>
      <c r="AO1425" s="737"/>
      <c r="AP1425" s="603"/>
      <c r="AQ1425" s="603"/>
      <c r="AR1425" s="769">
        <v>3400038968</v>
      </c>
      <c r="AS1425" s="603" t="s">
        <v>4222</v>
      </c>
      <c r="AT1425" s="610"/>
      <c r="AU1425" s="603"/>
      <c r="AV1425" s="603" t="s">
        <v>2348</v>
      </c>
      <c r="AW1425" s="603" t="s">
        <v>4220</v>
      </c>
      <c r="AX1425" s="603" t="s">
        <v>4221</v>
      </c>
      <c r="AY1425" s="603" t="s">
        <v>1554</v>
      </c>
      <c r="AZ1425" s="603" t="s">
        <v>4222</v>
      </c>
      <c r="BA1425" s="603" t="s">
        <v>4205</v>
      </c>
      <c r="BB1425" s="603">
        <v>3400038968</v>
      </c>
      <c r="BC1425" s="603" t="s">
        <v>1683</v>
      </c>
      <c r="BD1425" s="603">
        <v>3400031972</v>
      </c>
      <c r="BE1425" s="603" t="s">
        <v>4223</v>
      </c>
      <c r="BF1425" s="603">
        <v>3400039002</v>
      </c>
      <c r="BG1425" s="603"/>
      <c r="BH1425" s="603"/>
    </row>
    <row r="1426" spans="1:60" ht="12" customHeight="1">
      <c r="A1426" s="589">
        <v>1424</v>
      </c>
      <c r="B1426" s="589" t="s">
        <v>447</v>
      </c>
      <c r="C1426" s="590" t="s">
        <v>208</v>
      </c>
      <c r="D1426" s="591">
        <v>45209</v>
      </c>
      <c r="E1426" s="589" t="s">
        <v>11676</v>
      </c>
      <c r="F1426" s="592" t="s">
        <v>4219</v>
      </c>
      <c r="G1426" s="592" t="s">
        <v>4218</v>
      </c>
      <c r="H1426" s="592" t="s">
        <v>4224</v>
      </c>
      <c r="I1426" s="589" t="s">
        <v>11681</v>
      </c>
      <c r="J1426" s="589"/>
      <c r="K1426" s="593"/>
      <c r="L1426" s="595" t="s">
        <v>2773</v>
      </c>
      <c r="M1426" s="985"/>
      <c r="N1426" s="972"/>
      <c r="O1426" s="592"/>
      <c r="P1426" s="655"/>
      <c r="Q1426" s="655"/>
      <c r="R1426" s="589">
        <f t="shared" si="22"/>
        <v>0</v>
      </c>
      <c r="S1426" s="589"/>
      <c r="T1426" s="596" t="str">
        <f>VLOOKUP(cppm_pr[[#This Row],[Status]],'All Link_LOV'!$I$32:$K$72,2,0)</f>
        <v>Pending TP Submission</v>
      </c>
      <c r="U1426" s="596" t="s">
        <v>105</v>
      </c>
      <c r="V1426" s="592">
        <v>234</v>
      </c>
      <c r="W1426" s="596"/>
      <c r="X1426" s="592"/>
      <c r="Y1426" s="592"/>
      <c r="Z1426" s="597">
        <v>45195</v>
      </c>
      <c r="AA1426" s="592" t="s">
        <v>2343</v>
      </c>
      <c r="AB1426" s="595"/>
      <c r="AC1426" s="677"/>
      <c r="AD1426" s="592"/>
      <c r="AE1426" s="592"/>
      <c r="AF1426" s="592" t="s">
        <v>1572</v>
      </c>
      <c r="AG1426" s="592" t="s">
        <v>4193</v>
      </c>
      <c r="AH1426" s="612" t="s">
        <v>4217</v>
      </c>
      <c r="AI1426" s="600" t="str">
        <f>IFERROR(VLOOKUP(cppm_pr[[#This Row],[Order Number]],SPHERE!C:CC,39,0),"")</f>
        <v/>
      </c>
      <c r="AJ1426" s="600" t="str">
        <f>IFERROR(VLOOKUP(cppm_pr[[#This Row],[Order Number]],'DC TM ONE'!B:CN,42,0),"")</f>
        <v/>
      </c>
      <c r="AK1426" s="612"/>
      <c r="AL1426" s="693"/>
      <c r="AM1426" s="592" t="s">
        <v>11680</v>
      </c>
      <c r="AN1426" s="592"/>
      <c r="AO1426" s="737"/>
      <c r="AP1426" s="592"/>
      <c r="AQ1426" s="592"/>
      <c r="AR1426" s="612">
        <v>3400038968</v>
      </c>
      <c r="AS1426" s="592" t="s">
        <v>4202</v>
      </c>
      <c r="AT1426" s="598"/>
      <c r="AU1426" s="592"/>
      <c r="AV1426" s="592" t="s">
        <v>2348</v>
      </c>
      <c r="AW1426" s="592" t="s">
        <v>4220</v>
      </c>
      <c r="AX1426" s="592" t="s">
        <v>4225</v>
      </c>
      <c r="AY1426" s="592" t="s">
        <v>1554</v>
      </c>
      <c r="AZ1426" s="592" t="s">
        <v>4202</v>
      </c>
      <c r="BA1426" s="592" t="s">
        <v>4205</v>
      </c>
      <c r="BB1426" s="592">
        <v>3400038968</v>
      </c>
      <c r="BC1426" s="592" t="s">
        <v>3930</v>
      </c>
      <c r="BD1426" s="592">
        <v>3400031972</v>
      </c>
      <c r="BE1426" s="592" t="s">
        <v>4223</v>
      </c>
      <c r="BF1426" s="592">
        <v>3400039002</v>
      </c>
      <c r="BG1426" s="592"/>
      <c r="BH1426" s="592"/>
    </row>
    <row r="1427" spans="1:60" ht="12" customHeight="1">
      <c r="A1427" s="600">
        <v>1425</v>
      </c>
      <c r="B1427" s="600" t="s">
        <v>64</v>
      </c>
      <c r="C1427" s="601" t="s">
        <v>265</v>
      </c>
      <c r="D1427" s="602">
        <v>45206</v>
      </c>
      <c r="E1427" s="589" t="s">
        <v>11682</v>
      </c>
      <c r="F1427" s="714" t="s">
        <v>11683</v>
      </c>
      <c r="G1427" s="603" t="s">
        <v>11684</v>
      </c>
      <c r="H1427" s="714" t="s">
        <v>11685</v>
      </c>
      <c r="I1427" s="603" t="s">
        <v>11686</v>
      </c>
      <c r="J1427" s="600"/>
      <c r="K1427" s="611"/>
      <c r="L1427" s="606" t="s">
        <v>50</v>
      </c>
      <c r="M1427" s="986"/>
      <c r="N1427" s="972"/>
      <c r="O1427" s="714"/>
      <c r="P1427" s="605"/>
      <c r="Q1427" s="605"/>
      <c r="R1427" s="603">
        <f t="shared" si="22"/>
        <v>0</v>
      </c>
      <c r="S1427" s="603"/>
      <c r="T1427" s="607" t="str">
        <f>VLOOKUP(cppm_pr[[#This Row],[Status]],'All Link_LOV'!$I$32:$K$72,2,0)</f>
        <v>Pending PR Release</v>
      </c>
      <c r="U1427" s="607" t="s">
        <v>22</v>
      </c>
      <c r="V1427" s="603">
        <v>699</v>
      </c>
      <c r="W1427" s="607"/>
      <c r="X1427" s="603"/>
      <c r="Y1427" s="603"/>
      <c r="Z1427" s="608">
        <v>45195</v>
      </c>
      <c r="AA1427" s="603" t="s">
        <v>7572</v>
      </c>
      <c r="AB1427" s="606">
        <v>1</v>
      </c>
      <c r="AC1427" s="677">
        <v>4802.8</v>
      </c>
      <c r="AD1427" s="603" t="s">
        <v>6148</v>
      </c>
      <c r="AE1427" s="603" t="s">
        <v>11687</v>
      </c>
      <c r="AF1427" s="603" t="s">
        <v>397</v>
      </c>
      <c r="AG1427" s="603" t="s">
        <v>493</v>
      </c>
      <c r="AH1427" s="612" t="s">
        <v>11688</v>
      </c>
      <c r="AI1427" s="600" t="str">
        <f>IFERROR(VLOOKUP(cppm_pr[[#This Row],[Order Number]],SPHERE!C:CC,39,0),"")</f>
        <v/>
      </c>
      <c r="AJ1427" s="600" t="str">
        <f>IFERROR(VLOOKUP(cppm_pr[[#This Row],[Order Number]],'DC TM ONE'!B:CN,42,0),"")</f>
        <v/>
      </c>
      <c r="AK1427" s="612"/>
      <c r="AL1427" s="693">
        <v>45260</v>
      </c>
      <c r="AM1427" s="603" t="s">
        <v>11689</v>
      </c>
      <c r="AN1427" s="603" t="s">
        <v>4928</v>
      </c>
      <c r="AO1427" s="737"/>
      <c r="AP1427" s="603"/>
      <c r="AQ1427" s="603"/>
      <c r="AR1427" s="769">
        <v>3400038883</v>
      </c>
      <c r="AS1427" s="603"/>
      <c r="AT1427" s="610" t="s">
        <v>11690</v>
      </c>
      <c r="AU1427" s="603"/>
      <c r="AV1427" s="603"/>
      <c r="AW1427" s="603"/>
      <c r="AX1427" s="603"/>
      <c r="AY1427" s="603"/>
      <c r="AZ1427" s="603"/>
      <c r="BA1427" s="603"/>
      <c r="BB1427" s="603"/>
      <c r="BC1427" s="603"/>
      <c r="BD1427" s="603"/>
      <c r="BE1427" s="603"/>
      <c r="BF1427" s="603"/>
      <c r="BG1427" s="603"/>
      <c r="BH1427" s="603"/>
    </row>
    <row r="1428" spans="1:60" ht="12" customHeight="1">
      <c r="A1428" s="589">
        <v>1426</v>
      </c>
      <c r="B1428" s="589" t="s">
        <v>82</v>
      </c>
      <c r="C1428" s="590" t="s">
        <v>267</v>
      </c>
      <c r="D1428" s="591"/>
      <c r="E1428" s="589" t="s">
        <v>6058</v>
      </c>
      <c r="F1428" s="592" t="s">
        <v>11691</v>
      </c>
      <c r="G1428" s="592" t="s">
        <v>4209</v>
      </c>
      <c r="H1428" s="592" t="s">
        <v>11692</v>
      </c>
      <c r="I1428" s="592" t="s">
        <v>11693</v>
      </c>
      <c r="J1428" s="589"/>
      <c r="K1428" s="715">
        <v>4902151540</v>
      </c>
      <c r="L1428" s="595" t="s">
        <v>1586</v>
      </c>
      <c r="M1428" s="1002"/>
      <c r="N1428" s="972"/>
      <c r="O1428" s="592"/>
      <c r="P1428" s="594"/>
      <c r="Q1428" s="594"/>
      <c r="R1428" s="592">
        <f t="shared" si="22"/>
        <v>0</v>
      </c>
      <c r="S1428" s="592"/>
      <c r="T1428" s="596" t="str">
        <f>VLOOKUP(cppm_pr[[#This Row],[Status]],'All Link_LOV'!$I$32:$K$72,2,0)</f>
        <v>PO Issued</v>
      </c>
      <c r="U1428" s="596" t="s">
        <v>22</v>
      </c>
      <c r="V1428" s="592">
        <v>700</v>
      </c>
      <c r="W1428" s="596" t="s">
        <v>6069</v>
      </c>
      <c r="X1428" s="603" t="s">
        <v>499</v>
      </c>
      <c r="Y1428" s="592"/>
      <c r="Z1428" s="597">
        <v>45195</v>
      </c>
      <c r="AA1428" s="592" t="s">
        <v>4206</v>
      </c>
      <c r="AB1428" s="595">
        <v>10073</v>
      </c>
      <c r="AC1428" s="677">
        <v>6312.43</v>
      </c>
      <c r="AD1428" s="592" t="s">
        <v>6059</v>
      </c>
      <c r="AE1428" s="592"/>
      <c r="AF1428" s="592" t="s">
        <v>6071</v>
      </c>
      <c r="AG1428" s="592" t="s">
        <v>491</v>
      </c>
      <c r="AH1428" s="736" t="s">
        <v>11694</v>
      </c>
      <c r="AI1428" s="600" t="str">
        <f>IFERROR(VLOOKUP(cppm_pr[[#This Row],[Order Number]],SPHERE!C:CC,39,0),"")</f>
        <v/>
      </c>
      <c r="AJ1428" s="600" t="str">
        <f>IFERROR(VLOOKUP(cppm_pr[[#This Row],[Order Number]],'DC TM ONE'!B:CN,42,0),"")</f>
        <v/>
      </c>
      <c r="AK1428" s="736"/>
      <c r="AL1428" s="693">
        <v>45212</v>
      </c>
      <c r="AM1428" s="592" t="s">
        <v>7306</v>
      </c>
      <c r="AN1428" s="592" t="s">
        <v>4928</v>
      </c>
      <c r="AO1428" s="737"/>
      <c r="AP1428" s="592"/>
      <c r="AQ1428" s="592"/>
      <c r="AR1428" s="612">
        <v>3400038882</v>
      </c>
      <c r="AS1428" s="592"/>
      <c r="AT1428" s="598"/>
      <c r="AU1428" s="592"/>
      <c r="AV1428" s="592"/>
      <c r="AW1428" s="592"/>
      <c r="AX1428" s="592"/>
      <c r="AY1428" s="592"/>
      <c r="AZ1428" s="592"/>
      <c r="BA1428" s="592"/>
      <c r="BB1428" s="592"/>
      <c r="BC1428" s="592"/>
      <c r="BD1428" s="592"/>
      <c r="BE1428" s="592"/>
      <c r="BF1428" s="592"/>
      <c r="BG1428" s="592"/>
      <c r="BH1428" s="592"/>
    </row>
    <row r="1429" spans="1:60" ht="12" customHeight="1">
      <c r="A1429" s="600">
        <v>1427</v>
      </c>
      <c r="B1429" s="600" t="s">
        <v>77</v>
      </c>
      <c r="C1429" s="601" t="s">
        <v>207</v>
      </c>
      <c r="D1429" s="602"/>
      <c r="E1429" s="600" t="s">
        <v>11695</v>
      </c>
      <c r="F1429" s="603" t="s">
        <v>4229</v>
      </c>
      <c r="G1429" s="603" t="s">
        <v>4228</v>
      </c>
      <c r="H1429" s="603" t="s">
        <v>4226</v>
      </c>
      <c r="I1429" s="600" t="s">
        <v>11696</v>
      </c>
      <c r="J1429" s="600"/>
      <c r="K1429" s="611"/>
      <c r="L1429" s="595" t="s">
        <v>1691</v>
      </c>
      <c r="M1429" s="986"/>
      <c r="N1429" s="972"/>
      <c r="O1429" s="603"/>
      <c r="P1429" s="625"/>
      <c r="Q1429" s="625"/>
      <c r="R1429" s="600">
        <f t="shared" si="22"/>
        <v>0</v>
      </c>
      <c r="S1429" s="600"/>
      <c r="T1429" s="607" t="str">
        <f>VLOOKUP(cppm_pr[[#This Row],[Status]],'All Link_LOV'!$I$32:$K$72,2,0)</f>
        <v>New Request PR</v>
      </c>
      <c r="U1429" s="607" t="s">
        <v>105</v>
      </c>
      <c r="V1429" s="603">
        <v>235</v>
      </c>
      <c r="W1429" s="607"/>
      <c r="X1429" s="603"/>
      <c r="Y1429" s="603"/>
      <c r="Z1429" s="608">
        <v>45195</v>
      </c>
      <c r="AA1429" s="603" t="s">
        <v>3920</v>
      </c>
      <c r="AB1429" s="606"/>
      <c r="AC1429" s="677"/>
      <c r="AD1429" s="603"/>
      <c r="AE1429" s="603"/>
      <c r="AF1429" s="603" t="s">
        <v>398</v>
      </c>
      <c r="AG1429" s="603" t="s">
        <v>491</v>
      </c>
      <c r="AH1429" s="612" t="s">
        <v>4227</v>
      </c>
      <c r="AI1429" s="600" t="str">
        <f>IFERROR(VLOOKUP(cppm_pr[[#This Row],[Order Number]],SPHERE!C:CC,39,0),"")</f>
        <v/>
      </c>
      <c r="AJ1429" s="600" t="str">
        <f>IFERROR(VLOOKUP(cppm_pr[[#This Row],[Order Number]],'DC TM ONE'!B:CN,42,0),"")</f>
        <v/>
      </c>
      <c r="AK1429" s="612"/>
      <c r="AL1429" s="693"/>
      <c r="AM1429" s="603" t="s">
        <v>11657</v>
      </c>
      <c r="AN1429" s="603"/>
      <c r="AO1429" s="737"/>
      <c r="AP1429" s="603"/>
      <c r="AQ1429" s="603"/>
      <c r="AR1429" s="769"/>
      <c r="AS1429" s="603"/>
      <c r="AT1429" s="610"/>
      <c r="AU1429" s="603"/>
      <c r="AV1429" s="603" t="s">
        <v>3925</v>
      </c>
      <c r="AW1429" s="603" t="s">
        <v>4177</v>
      </c>
      <c r="AX1429" s="603" t="s">
        <v>4230</v>
      </c>
      <c r="AY1429" s="603" t="s">
        <v>1579</v>
      </c>
      <c r="AZ1429" s="603"/>
      <c r="BA1429" s="603"/>
      <c r="BB1429" s="603"/>
      <c r="BC1429" s="603"/>
      <c r="BD1429" s="603"/>
      <c r="BE1429" s="603"/>
      <c r="BF1429" s="603"/>
      <c r="BG1429" s="603"/>
      <c r="BH1429" s="603"/>
    </row>
    <row r="1430" spans="1:60" ht="12" customHeight="1">
      <c r="A1430" s="589">
        <v>1428</v>
      </c>
      <c r="B1430" s="589" t="s">
        <v>82</v>
      </c>
      <c r="C1430" s="590" t="s">
        <v>267</v>
      </c>
      <c r="D1430" s="591">
        <v>45194</v>
      </c>
      <c r="E1430" s="589" t="s">
        <v>11697</v>
      </c>
      <c r="F1430" s="592" t="s">
        <v>11698</v>
      </c>
      <c r="G1430" s="592" t="s">
        <v>11699</v>
      </c>
      <c r="H1430" s="592" t="s">
        <v>3841</v>
      </c>
      <c r="I1430" s="592" t="s">
        <v>11700</v>
      </c>
      <c r="J1430" s="589"/>
      <c r="K1430" s="715">
        <v>4902154196</v>
      </c>
      <c r="L1430" s="595" t="s">
        <v>1586</v>
      </c>
      <c r="M1430" s="1002"/>
      <c r="N1430" s="972"/>
      <c r="O1430" s="592"/>
      <c r="P1430" s="594"/>
      <c r="Q1430" s="594"/>
      <c r="R1430" s="592">
        <f t="shared" si="22"/>
        <v>0</v>
      </c>
      <c r="S1430" s="592"/>
      <c r="T1430" s="596" t="str">
        <f>VLOOKUP(cppm_pr[[#This Row],[Status]],'All Link_LOV'!$I$32:$K$72,2,0)</f>
        <v>PO Issued</v>
      </c>
      <c r="U1430" s="596" t="s">
        <v>22</v>
      </c>
      <c r="V1430" s="592">
        <v>701</v>
      </c>
      <c r="W1430" s="596"/>
      <c r="X1430" s="592"/>
      <c r="Y1430" s="592"/>
      <c r="Z1430" s="597">
        <v>45195</v>
      </c>
      <c r="AA1430" s="592" t="s">
        <v>4206</v>
      </c>
      <c r="AB1430" s="595">
        <v>27059</v>
      </c>
      <c r="AC1430" s="677">
        <v>15444.78</v>
      </c>
      <c r="AD1430" s="592" t="s">
        <v>6059</v>
      </c>
      <c r="AE1430" s="592"/>
      <c r="AF1430" s="592" t="s">
        <v>398</v>
      </c>
      <c r="AG1430" s="592" t="s">
        <v>491</v>
      </c>
      <c r="AH1430" s="736" t="s">
        <v>11701</v>
      </c>
      <c r="AI1430" s="600" t="str">
        <f>IFERROR(VLOOKUP(cppm_pr[[#This Row],[Order Number]],SPHERE!C:CC,39,0),"")</f>
        <v/>
      </c>
      <c r="AJ1430" s="600" t="str">
        <f>IFERROR(VLOOKUP(cppm_pr[[#This Row],[Order Number]],'DC TM ONE'!B:CN,42,0),"")</f>
        <v/>
      </c>
      <c r="AK1430" s="736"/>
      <c r="AL1430" s="693">
        <v>45214</v>
      </c>
      <c r="AM1430" s="592" t="s">
        <v>7705</v>
      </c>
      <c r="AN1430" s="592" t="s">
        <v>4928</v>
      </c>
      <c r="AO1430" s="737"/>
      <c r="AP1430" s="592"/>
      <c r="AQ1430" s="592"/>
      <c r="AR1430" s="612">
        <v>3400039436</v>
      </c>
      <c r="AS1430" s="592"/>
      <c r="AT1430" s="598"/>
      <c r="AU1430" s="592"/>
      <c r="AV1430" s="592"/>
      <c r="AW1430" s="592"/>
      <c r="AX1430" s="592"/>
      <c r="AY1430" s="592"/>
      <c r="AZ1430" s="592"/>
      <c r="BA1430" s="592"/>
      <c r="BB1430" s="592"/>
      <c r="BC1430" s="592"/>
      <c r="BD1430" s="592"/>
      <c r="BE1430" s="592"/>
      <c r="BF1430" s="592"/>
      <c r="BG1430" s="592"/>
      <c r="BH1430" s="592"/>
    </row>
    <row r="1431" spans="1:60" ht="12" customHeight="1">
      <c r="A1431" s="600">
        <v>1429</v>
      </c>
      <c r="B1431" s="600" t="s">
        <v>71</v>
      </c>
      <c r="C1431" s="601" t="s">
        <v>267</v>
      </c>
      <c r="D1431" s="602"/>
      <c r="E1431" s="600" t="s">
        <v>11702</v>
      </c>
      <c r="F1431" s="603" t="s">
        <v>11703</v>
      </c>
      <c r="G1431" s="603" t="s">
        <v>11704</v>
      </c>
      <c r="H1431" s="603" t="s">
        <v>11705</v>
      </c>
      <c r="I1431" s="600" t="s">
        <v>11706</v>
      </c>
      <c r="J1431" s="600"/>
      <c r="K1431" s="611" t="s">
        <v>11707</v>
      </c>
      <c r="L1431" s="606" t="s">
        <v>10812</v>
      </c>
      <c r="M1431" s="986"/>
      <c r="N1431" s="972"/>
      <c r="O1431" s="603"/>
      <c r="P1431" s="625"/>
      <c r="Q1431" s="625"/>
      <c r="R1431" s="600">
        <f t="shared" si="22"/>
        <v>0</v>
      </c>
      <c r="S1431" s="600"/>
      <c r="T1431" s="607" t="str">
        <f>VLOOKUP(cppm_pr[[#This Row],[Status]],'All Link_LOV'!$I$32:$K$72,2,0)</f>
        <v>PO Issued</v>
      </c>
      <c r="U1431" s="607" t="s">
        <v>22</v>
      </c>
      <c r="V1431" s="603">
        <v>702</v>
      </c>
      <c r="W1431" s="607" t="s">
        <v>6069</v>
      </c>
      <c r="X1431" s="603" t="s">
        <v>499</v>
      </c>
      <c r="Y1431" s="603"/>
      <c r="Z1431" s="608">
        <v>45195</v>
      </c>
      <c r="AA1431" s="603" t="s">
        <v>7884</v>
      </c>
      <c r="AB1431" s="606">
        <v>7066</v>
      </c>
      <c r="AC1431" s="677">
        <v>4720</v>
      </c>
      <c r="AD1431" s="603" t="s">
        <v>6059</v>
      </c>
      <c r="AE1431" s="603"/>
      <c r="AF1431" s="603" t="s">
        <v>6071</v>
      </c>
      <c r="AG1431" s="603" t="s">
        <v>491</v>
      </c>
      <c r="AH1431" s="736" t="s">
        <v>11708</v>
      </c>
      <c r="AI1431" s="600" t="str">
        <f>IFERROR(VLOOKUP(cppm_pr[[#This Row],[Order Number]],SPHERE!C:CC,39,0),"")</f>
        <v/>
      </c>
      <c r="AJ1431" s="600" t="str">
        <f>IFERROR(VLOOKUP(cppm_pr[[#This Row],[Order Number]],'DC TM ONE'!B:CN,42,0),"")</f>
        <v/>
      </c>
      <c r="AK1431" s="736"/>
      <c r="AL1431" s="693">
        <v>45200</v>
      </c>
      <c r="AM1431" s="603" t="s">
        <v>11709</v>
      </c>
      <c r="AN1431" s="603" t="s">
        <v>4928</v>
      </c>
      <c r="AO1431" s="737"/>
      <c r="AP1431" s="603"/>
      <c r="AQ1431" s="603"/>
      <c r="AR1431" s="769">
        <v>3400039107</v>
      </c>
      <c r="AS1431" s="603"/>
      <c r="AT1431" s="610"/>
      <c r="AU1431" s="603"/>
      <c r="AV1431" s="603"/>
      <c r="AW1431" s="603"/>
      <c r="AX1431" s="603"/>
      <c r="AY1431" s="603"/>
      <c r="AZ1431" s="603"/>
      <c r="BA1431" s="603"/>
      <c r="BB1431" s="603"/>
      <c r="BC1431" s="603"/>
      <c r="BD1431" s="603"/>
      <c r="BE1431" s="603"/>
      <c r="BF1431" s="603"/>
      <c r="BG1431" s="603"/>
      <c r="BH1431" s="603"/>
    </row>
    <row r="1432" spans="1:60" ht="12" customHeight="1">
      <c r="A1432" s="589">
        <v>1430</v>
      </c>
      <c r="B1432" s="589" t="s">
        <v>2744</v>
      </c>
      <c r="C1432" s="590" t="s">
        <v>267</v>
      </c>
      <c r="D1432" s="591"/>
      <c r="E1432" s="589" t="s">
        <v>11710</v>
      </c>
      <c r="F1432" s="592" t="s">
        <v>2895</v>
      </c>
      <c r="G1432" s="592" t="s">
        <v>2894</v>
      </c>
      <c r="H1432" s="592" t="s">
        <v>2893</v>
      </c>
      <c r="I1432" s="592" t="s">
        <v>2892</v>
      </c>
      <c r="J1432" s="589"/>
      <c r="K1432" s="842">
        <v>4902151506</v>
      </c>
      <c r="L1432" s="595" t="s">
        <v>56</v>
      </c>
      <c r="M1432" s="985"/>
      <c r="N1432" s="972"/>
      <c r="O1432" s="592"/>
      <c r="P1432" s="594"/>
      <c r="Q1432" s="594"/>
      <c r="R1432" s="592">
        <f t="shared" si="22"/>
        <v>0</v>
      </c>
      <c r="S1432" s="592"/>
      <c r="T1432" s="596" t="str">
        <f>VLOOKUP(cppm_pr[[#This Row],[Status]],'All Link_LOV'!$I$32:$K$72,2,0)</f>
        <v>PO Issued</v>
      </c>
      <c r="U1432" s="596" t="s">
        <v>22</v>
      </c>
      <c r="V1432" s="592">
        <v>703</v>
      </c>
      <c r="W1432" s="596"/>
      <c r="X1432" s="592"/>
      <c r="Y1432" s="592"/>
      <c r="Z1432" s="597">
        <v>45195</v>
      </c>
      <c r="AA1432" s="592" t="s">
        <v>4538</v>
      </c>
      <c r="AB1432" s="595">
        <v>12951</v>
      </c>
      <c r="AC1432" s="677">
        <v>589</v>
      </c>
      <c r="AD1432" s="592" t="s">
        <v>6148</v>
      </c>
      <c r="AE1432" s="592" t="s">
        <v>11711</v>
      </c>
      <c r="AF1432" s="592" t="s">
        <v>398</v>
      </c>
      <c r="AG1432" s="592" t="s">
        <v>488</v>
      </c>
      <c r="AH1432" s="612" t="s">
        <v>9390</v>
      </c>
      <c r="AI1432" s="600" t="str">
        <f>IFERROR(VLOOKUP(cppm_pr[[#This Row],[Order Number]],SPHERE!C:CC,39,0),"")</f>
        <v/>
      </c>
      <c r="AJ1432" s="600" t="str">
        <f>IFERROR(VLOOKUP(cppm_pr[[#This Row],[Order Number]],'DC TM ONE'!B:CN,42,0),"")</f>
        <v/>
      </c>
      <c r="AK1432" s="612"/>
      <c r="AL1432" s="693">
        <v>45199</v>
      </c>
      <c r="AM1432" s="592" t="s">
        <v>9385</v>
      </c>
      <c r="AN1432" s="592" t="s">
        <v>4928</v>
      </c>
      <c r="AO1432" s="737"/>
      <c r="AP1432" s="592"/>
      <c r="AQ1432" s="592"/>
      <c r="AR1432" s="612">
        <v>3400039204</v>
      </c>
      <c r="AS1432" s="592" t="s">
        <v>9391</v>
      </c>
      <c r="AT1432" s="598" t="s">
        <v>11712</v>
      </c>
      <c r="AU1432" s="592"/>
      <c r="AV1432" s="592"/>
      <c r="AW1432" s="592"/>
      <c r="AX1432" s="592"/>
      <c r="AY1432" s="592"/>
      <c r="AZ1432" s="592"/>
      <c r="BA1432" s="592"/>
      <c r="BB1432" s="592"/>
      <c r="BC1432" s="592"/>
      <c r="BD1432" s="592"/>
      <c r="BE1432" s="592"/>
      <c r="BF1432" s="592"/>
      <c r="BG1432" s="592"/>
      <c r="BH1432" s="592"/>
    </row>
    <row r="1433" spans="1:60" ht="12" customHeight="1">
      <c r="A1433" s="600">
        <v>1431</v>
      </c>
      <c r="B1433" s="600" t="s">
        <v>62</v>
      </c>
      <c r="C1433" s="601" t="s">
        <v>250</v>
      </c>
      <c r="D1433" s="602"/>
      <c r="E1433" s="600" t="s">
        <v>6058</v>
      </c>
      <c r="F1433" s="603" t="s">
        <v>4234</v>
      </c>
      <c r="G1433" s="603" t="s">
        <v>4233</v>
      </c>
      <c r="H1433" s="603" t="s">
        <v>4231</v>
      </c>
      <c r="I1433" s="600" t="s">
        <v>11713</v>
      </c>
      <c r="J1433" s="600"/>
      <c r="K1433" s="611"/>
      <c r="L1433" s="606" t="s">
        <v>1586</v>
      </c>
      <c r="M1433" s="986"/>
      <c r="N1433" s="972"/>
      <c r="O1433" s="603"/>
      <c r="P1433" s="605"/>
      <c r="Q1433" s="605"/>
      <c r="R1433" s="603">
        <f t="shared" si="22"/>
        <v>0</v>
      </c>
      <c r="S1433" s="603"/>
      <c r="T1433" s="607" t="str">
        <f>VLOOKUP(cppm_pr[[#This Row],[Status]],'All Link_LOV'!$I$32:$K$72,2,0)</f>
        <v>LOR Issued</v>
      </c>
      <c r="U1433" s="607" t="s">
        <v>105</v>
      </c>
      <c r="V1433" s="603">
        <v>236</v>
      </c>
      <c r="W1433" s="607"/>
      <c r="X1433" s="603"/>
      <c r="Y1433" s="603"/>
      <c r="Z1433" s="608">
        <v>45195</v>
      </c>
      <c r="AA1433" s="603" t="s">
        <v>2155</v>
      </c>
      <c r="AB1433" s="606"/>
      <c r="AC1433" s="677"/>
      <c r="AD1433" s="603"/>
      <c r="AE1433" s="603"/>
      <c r="AF1433" s="603" t="s">
        <v>1572</v>
      </c>
      <c r="AG1433" s="603" t="s">
        <v>497</v>
      </c>
      <c r="AH1433" s="736" t="s">
        <v>4232</v>
      </c>
      <c r="AI1433" s="600" t="str">
        <f>IFERROR(VLOOKUP(cppm_pr[[#This Row],[Order Number]],SPHERE!C:CC,39,0),"")</f>
        <v/>
      </c>
      <c r="AJ1433" s="600" t="str">
        <f>IFERROR(VLOOKUP(cppm_pr[[#This Row],[Order Number]],'DC TM ONE'!B:CN,42,0),"")</f>
        <v/>
      </c>
      <c r="AK1433" s="736"/>
      <c r="AL1433" s="693"/>
      <c r="AM1433" s="603" t="s">
        <v>7745</v>
      </c>
      <c r="AN1433" s="603"/>
      <c r="AO1433" s="737"/>
      <c r="AP1433" s="603"/>
      <c r="AQ1433" s="603"/>
      <c r="AR1433" s="769"/>
      <c r="AS1433" s="603"/>
      <c r="AT1433" s="610"/>
      <c r="AU1433" s="603"/>
      <c r="AV1433" s="603" t="s">
        <v>1272</v>
      </c>
      <c r="AW1433" s="603" t="s">
        <v>4235</v>
      </c>
      <c r="AX1433" s="603" t="s">
        <v>4236</v>
      </c>
      <c r="AY1433" s="603" t="s">
        <v>1579</v>
      </c>
      <c r="AZ1433" s="603"/>
      <c r="BA1433" s="603"/>
      <c r="BB1433" s="603"/>
      <c r="BC1433" s="603"/>
      <c r="BD1433" s="603"/>
      <c r="BE1433" s="603"/>
      <c r="BF1433" s="603"/>
      <c r="BG1433" s="603"/>
      <c r="BH1433" s="603"/>
    </row>
    <row r="1434" spans="1:60" ht="12" customHeight="1">
      <c r="A1434" s="589">
        <v>1432</v>
      </c>
      <c r="B1434" s="589" t="s">
        <v>68</v>
      </c>
      <c r="C1434" s="590" t="s">
        <v>219</v>
      </c>
      <c r="D1434" s="591">
        <v>45196</v>
      </c>
      <c r="E1434" s="589" t="s">
        <v>11714</v>
      </c>
      <c r="F1434" s="592" t="s">
        <v>11715</v>
      </c>
      <c r="G1434" s="592" t="s">
        <v>11716</v>
      </c>
      <c r="H1434" s="592" t="s">
        <v>11717</v>
      </c>
      <c r="I1434" s="592" t="s">
        <v>11718</v>
      </c>
      <c r="J1434" s="589"/>
      <c r="K1434" s="593"/>
      <c r="L1434" s="595" t="s">
        <v>1552</v>
      </c>
      <c r="M1434" s="985"/>
      <c r="N1434" s="972"/>
      <c r="O1434" s="592"/>
      <c r="P1434" s="594"/>
      <c r="Q1434" s="594"/>
      <c r="R1434" s="592">
        <f t="shared" si="22"/>
        <v>0</v>
      </c>
      <c r="S1434" s="592"/>
      <c r="T1434" s="596" t="str">
        <f>VLOOKUP(cppm_pr[[#This Row],[Status]],'All Link_LOV'!$I$32:$K$72,2,0)</f>
        <v>Queried - Require More Information From NeC/AND</v>
      </c>
      <c r="U1434" s="596" t="s">
        <v>22</v>
      </c>
      <c r="V1434" s="592">
        <v>704</v>
      </c>
      <c r="W1434" s="596"/>
      <c r="X1434" s="592"/>
      <c r="Y1434" s="592"/>
      <c r="Z1434" s="597">
        <v>45195</v>
      </c>
      <c r="AA1434" s="592" t="s">
        <v>1737</v>
      </c>
      <c r="AB1434" s="595">
        <v>32910</v>
      </c>
      <c r="AC1434" s="677">
        <v>10890.88</v>
      </c>
      <c r="AD1434" s="592" t="s">
        <v>6148</v>
      </c>
      <c r="AE1434" s="592" t="s">
        <v>11719</v>
      </c>
      <c r="AF1434" s="592" t="s">
        <v>6071</v>
      </c>
      <c r="AG1434" s="592" t="s">
        <v>491</v>
      </c>
      <c r="AH1434" s="612" t="s">
        <v>11720</v>
      </c>
      <c r="AI1434" s="600" t="str">
        <f>IFERROR(VLOOKUP(cppm_pr[[#This Row],[Order Number]],SPHERE!C:CC,39,0),"")</f>
        <v/>
      </c>
      <c r="AJ1434" s="600" t="str">
        <f>IFERROR(VLOOKUP(cppm_pr[[#This Row],[Order Number]],'DC TM ONE'!B:CN,42,0),"")</f>
        <v/>
      </c>
      <c r="AK1434" s="612"/>
      <c r="AL1434" s="693">
        <v>45230</v>
      </c>
      <c r="AM1434" s="592" t="s">
        <v>6385</v>
      </c>
      <c r="AN1434" s="592" t="s">
        <v>4928</v>
      </c>
      <c r="AO1434" s="737"/>
      <c r="AP1434" s="592"/>
      <c r="AQ1434" s="592"/>
      <c r="AR1434" s="612">
        <v>3400041410</v>
      </c>
      <c r="AS1434" s="592"/>
      <c r="AT1434" s="598" t="s">
        <v>11721</v>
      </c>
      <c r="AU1434" s="592"/>
      <c r="AV1434" s="592"/>
      <c r="AW1434" s="592"/>
      <c r="AX1434" s="592"/>
      <c r="AY1434" s="592"/>
      <c r="AZ1434" s="592"/>
      <c r="BA1434" s="592"/>
      <c r="BB1434" s="592"/>
      <c r="BC1434" s="592"/>
      <c r="BD1434" s="592"/>
      <c r="BE1434" s="592"/>
      <c r="BF1434" s="592"/>
      <c r="BG1434" s="592"/>
      <c r="BH1434" s="592"/>
    </row>
    <row r="1435" spans="1:60" ht="12" customHeight="1">
      <c r="A1435" s="600">
        <v>1433</v>
      </c>
      <c r="B1435" s="600" t="s">
        <v>73</v>
      </c>
      <c r="C1435" s="601" t="s">
        <v>267</v>
      </c>
      <c r="D1435" s="602"/>
      <c r="E1435" s="607">
        <v>4902151527</v>
      </c>
      <c r="F1435" s="603" t="s">
        <v>11722</v>
      </c>
      <c r="G1435" s="603" t="s">
        <v>11723</v>
      </c>
      <c r="H1435" s="603" t="s">
        <v>11724</v>
      </c>
      <c r="I1435" s="603" t="s">
        <v>11725</v>
      </c>
      <c r="J1435" s="600"/>
      <c r="K1435" s="843" t="s">
        <v>11726</v>
      </c>
      <c r="L1435" s="606" t="s">
        <v>1564</v>
      </c>
      <c r="M1435" s="996"/>
      <c r="N1435" s="972"/>
      <c r="O1435" s="603"/>
      <c r="P1435" s="605"/>
      <c r="Q1435" s="605"/>
      <c r="R1435" s="603">
        <f t="shared" si="22"/>
        <v>0</v>
      </c>
      <c r="S1435" s="603"/>
      <c r="T1435" s="607" t="str">
        <f>VLOOKUP(cppm_pr[[#This Row],[Status]],'All Link_LOV'!$I$32:$K$72,2,0)</f>
        <v>PO Issued</v>
      </c>
      <c r="U1435" s="607" t="s">
        <v>22</v>
      </c>
      <c r="V1435" s="603">
        <v>705</v>
      </c>
      <c r="W1435" s="607"/>
      <c r="X1435" s="603"/>
      <c r="Y1435" s="603"/>
      <c r="Z1435" s="608">
        <v>45195</v>
      </c>
      <c r="AA1435" s="603" t="s">
        <v>1559</v>
      </c>
      <c r="AB1435" s="606">
        <v>30400</v>
      </c>
      <c r="AC1435" s="677">
        <v>6930</v>
      </c>
      <c r="AD1435" s="603" t="s">
        <v>6148</v>
      </c>
      <c r="AE1435" s="603" t="s">
        <v>11727</v>
      </c>
      <c r="AF1435" s="603" t="s">
        <v>6071</v>
      </c>
      <c r="AG1435" s="603" t="s">
        <v>489</v>
      </c>
      <c r="AH1435" s="612" t="s">
        <v>11728</v>
      </c>
      <c r="AI1435" s="600" t="str">
        <f>IFERROR(VLOOKUP(cppm_pr[[#This Row],[Order Number]],SPHERE!C:CC,39,0),"")</f>
        <v/>
      </c>
      <c r="AJ1435" s="600" t="str">
        <f>IFERROR(VLOOKUP(cppm_pr[[#This Row],[Order Number]],'DC TM ONE'!B:CN,42,0),"")</f>
        <v/>
      </c>
      <c r="AK1435" s="612"/>
      <c r="AL1435" s="693">
        <v>45077</v>
      </c>
      <c r="AM1435" s="603" t="s">
        <v>11729</v>
      </c>
      <c r="AN1435" s="603" t="s">
        <v>4928</v>
      </c>
      <c r="AO1435" s="737"/>
      <c r="AP1435" s="603"/>
      <c r="AQ1435" s="603"/>
      <c r="AR1435" s="769">
        <v>3400039225</v>
      </c>
      <c r="AS1435" s="603"/>
      <c r="AT1435" s="610" t="s">
        <v>11730</v>
      </c>
      <c r="AU1435" s="603"/>
      <c r="AV1435" s="603"/>
      <c r="AW1435" s="603"/>
      <c r="AX1435" s="603"/>
      <c r="AY1435" s="603"/>
      <c r="AZ1435" s="603"/>
      <c r="BA1435" s="603"/>
      <c r="BB1435" s="603"/>
      <c r="BC1435" s="603"/>
      <c r="BD1435" s="603"/>
      <c r="BE1435" s="603"/>
      <c r="BF1435" s="603"/>
      <c r="BG1435" s="603"/>
      <c r="BH1435" s="603"/>
    </row>
    <row r="1436" spans="1:60" ht="12" customHeight="1">
      <c r="A1436" s="589">
        <v>1434</v>
      </c>
      <c r="B1436" s="589"/>
      <c r="C1436" s="601" t="s">
        <v>207</v>
      </c>
      <c r="D1436" s="591"/>
      <c r="E1436" s="589" t="s">
        <v>6058</v>
      </c>
      <c r="F1436" s="592" t="s">
        <v>3099</v>
      </c>
      <c r="G1436" s="592" t="s">
        <v>3098</v>
      </c>
      <c r="H1436" s="592" t="s">
        <v>3097</v>
      </c>
      <c r="I1436" s="592"/>
      <c r="J1436" s="589"/>
      <c r="K1436" s="593"/>
      <c r="L1436" s="595" t="s">
        <v>1552</v>
      </c>
      <c r="M1436" s="985"/>
      <c r="N1436" s="972"/>
      <c r="O1436" s="592"/>
      <c r="P1436" s="594"/>
      <c r="Q1436" s="594"/>
      <c r="R1436" s="592">
        <f t="shared" si="22"/>
        <v>0</v>
      </c>
      <c r="S1436" s="592"/>
      <c r="T1436" s="596" t="str">
        <f>VLOOKUP(cppm_pr[[#This Row],[Status]],'All Link_LOV'!$I$32:$K$72,2,0)</f>
        <v>New Request PR</v>
      </c>
      <c r="U1436" s="596" t="s">
        <v>105</v>
      </c>
      <c r="V1436" s="592">
        <v>237</v>
      </c>
      <c r="W1436" s="596"/>
      <c r="X1436" s="592"/>
      <c r="Y1436" s="592"/>
      <c r="Z1436" s="597">
        <v>45195</v>
      </c>
      <c r="AA1436" s="592" t="s">
        <v>4091</v>
      </c>
      <c r="AB1436" s="595"/>
      <c r="AC1436" s="677"/>
      <c r="AD1436" s="592"/>
      <c r="AE1436" s="592"/>
      <c r="AF1436" s="592" t="s">
        <v>398</v>
      </c>
      <c r="AG1436" s="592" t="s">
        <v>488</v>
      </c>
      <c r="AH1436" s="612" t="s">
        <v>4237</v>
      </c>
      <c r="AI1436" s="600" t="str">
        <f>IFERROR(VLOOKUP(cppm_pr[[#This Row],[Order Number]],SPHERE!C:CC,39,0),"")</f>
        <v/>
      </c>
      <c r="AJ1436" s="600" t="str">
        <f>IFERROR(VLOOKUP(cppm_pr[[#This Row],[Order Number]],'DC TM ONE'!B:CN,42,0),"")</f>
        <v/>
      </c>
      <c r="AK1436" s="612"/>
      <c r="AL1436" s="693"/>
      <c r="AM1436" s="592" t="s">
        <v>6609</v>
      </c>
      <c r="AN1436" s="592"/>
      <c r="AO1436" s="737"/>
      <c r="AP1436" s="592"/>
      <c r="AQ1436" s="592"/>
      <c r="AR1436" s="612">
        <v>3400038767</v>
      </c>
      <c r="AS1436" s="592" t="s">
        <v>4240</v>
      </c>
      <c r="AT1436" s="598"/>
      <c r="AU1436" s="592"/>
      <c r="AV1436" s="592" t="s">
        <v>4096</v>
      </c>
      <c r="AW1436" s="592" t="s">
        <v>4238</v>
      </c>
      <c r="AX1436" s="592" t="s">
        <v>4239</v>
      </c>
      <c r="AY1436" s="592" t="s">
        <v>1554</v>
      </c>
      <c r="AZ1436" s="592" t="s">
        <v>4240</v>
      </c>
      <c r="BA1436" s="592" t="s">
        <v>4106</v>
      </c>
      <c r="BB1436" s="592">
        <v>3400038767</v>
      </c>
      <c r="BC1436" s="592" t="s">
        <v>4240</v>
      </c>
      <c r="BD1436" s="592">
        <v>3400038767</v>
      </c>
      <c r="BE1436" s="592" t="s">
        <v>4240</v>
      </c>
      <c r="BF1436" s="592">
        <v>3400038767</v>
      </c>
      <c r="BG1436" s="592"/>
      <c r="BH1436" s="592"/>
    </row>
    <row r="1437" spans="1:60" ht="12" customHeight="1">
      <c r="A1437" s="600">
        <v>1435</v>
      </c>
      <c r="B1437" s="600"/>
      <c r="C1437" s="601" t="s">
        <v>207</v>
      </c>
      <c r="D1437" s="602"/>
      <c r="E1437" s="600" t="s">
        <v>6058</v>
      </c>
      <c r="F1437" s="603" t="s">
        <v>3099</v>
      </c>
      <c r="G1437" s="603" t="s">
        <v>3098</v>
      </c>
      <c r="H1437" s="603" t="s">
        <v>3103</v>
      </c>
      <c r="I1437" s="603"/>
      <c r="J1437" s="600"/>
      <c r="K1437" s="611"/>
      <c r="L1437" s="606" t="s">
        <v>1552</v>
      </c>
      <c r="M1437" s="986"/>
      <c r="N1437" s="972"/>
      <c r="O1437" s="603"/>
      <c r="P1437" s="605"/>
      <c r="Q1437" s="605"/>
      <c r="R1437" s="603">
        <f t="shared" si="22"/>
        <v>0</v>
      </c>
      <c r="S1437" s="603"/>
      <c r="T1437" s="607" t="str">
        <f>VLOOKUP(cppm_pr[[#This Row],[Status]],'All Link_LOV'!$I$32:$K$72,2,0)</f>
        <v>New Request PR</v>
      </c>
      <c r="U1437" s="607" t="s">
        <v>105</v>
      </c>
      <c r="V1437" s="603">
        <v>238</v>
      </c>
      <c r="W1437" s="607"/>
      <c r="X1437" s="603"/>
      <c r="Y1437" s="603"/>
      <c r="Z1437" s="608">
        <v>45195</v>
      </c>
      <c r="AA1437" s="603" t="s">
        <v>4091</v>
      </c>
      <c r="AB1437" s="606"/>
      <c r="AC1437" s="677"/>
      <c r="AD1437" s="603"/>
      <c r="AE1437" s="603"/>
      <c r="AF1437" s="603" t="s">
        <v>398</v>
      </c>
      <c r="AG1437" s="603" t="s">
        <v>488</v>
      </c>
      <c r="AH1437" s="612" t="s">
        <v>4241</v>
      </c>
      <c r="AI1437" s="600" t="str">
        <f>IFERROR(VLOOKUP(cppm_pr[[#This Row],[Order Number]],SPHERE!C:CC,39,0),"")</f>
        <v/>
      </c>
      <c r="AJ1437" s="600" t="str">
        <f>IFERROR(VLOOKUP(cppm_pr[[#This Row],[Order Number]],'DC TM ONE'!B:CN,42,0),"")</f>
        <v/>
      </c>
      <c r="AK1437" s="612"/>
      <c r="AL1437" s="693"/>
      <c r="AM1437" s="603" t="s">
        <v>6609</v>
      </c>
      <c r="AN1437" s="603"/>
      <c r="AO1437" s="737"/>
      <c r="AP1437" s="603"/>
      <c r="AQ1437" s="603"/>
      <c r="AR1437" s="769">
        <v>3400038767</v>
      </c>
      <c r="AS1437" s="603" t="s">
        <v>4240</v>
      </c>
      <c r="AT1437" s="610"/>
      <c r="AU1437" s="603"/>
      <c r="AV1437" s="603" t="s">
        <v>4096</v>
      </c>
      <c r="AW1437" s="603" t="s">
        <v>4238</v>
      </c>
      <c r="AX1437" s="603" t="s">
        <v>4242</v>
      </c>
      <c r="AY1437" s="603" t="s">
        <v>1554</v>
      </c>
      <c r="AZ1437" s="603" t="s">
        <v>4240</v>
      </c>
      <c r="BA1437" s="603" t="s">
        <v>4106</v>
      </c>
      <c r="BB1437" s="603">
        <v>3400038767</v>
      </c>
      <c r="BC1437" s="603" t="s">
        <v>4240</v>
      </c>
      <c r="BD1437" s="603">
        <v>3400038767</v>
      </c>
      <c r="BE1437" s="603" t="s">
        <v>4240</v>
      </c>
      <c r="BF1437" s="603">
        <v>3400038767</v>
      </c>
      <c r="BG1437" s="603"/>
      <c r="BH1437" s="603"/>
    </row>
    <row r="1438" spans="1:60" ht="12" customHeight="1">
      <c r="A1438" s="589">
        <v>1436</v>
      </c>
      <c r="B1438" s="589" t="s">
        <v>62</v>
      </c>
      <c r="C1438" s="590" t="s">
        <v>267</v>
      </c>
      <c r="D1438" s="591"/>
      <c r="E1438" s="589" t="s">
        <v>11731</v>
      </c>
      <c r="F1438" s="592" t="s">
        <v>4247</v>
      </c>
      <c r="G1438" s="592" t="s">
        <v>4246</v>
      </c>
      <c r="H1438" s="592" t="s">
        <v>4244</v>
      </c>
      <c r="I1438" s="589" t="s">
        <v>11732</v>
      </c>
      <c r="J1438" s="589"/>
      <c r="K1438" s="593" t="s">
        <v>11733</v>
      </c>
      <c r="L1438" s="595" t="s">
        <v>1717</v>
      </c>
      <c r="M1438" s="985"/>
      <c r="N1438" s="972"/>
      <c r="O1438" s="592"/>
      <c r="P1438" s="655"/>
      <c r="Q1438" s="655"/>
      <c r="R1438" s="589">
        <f t="shared" si="22"/>
        <v>0</v>
      </c>
      <c r="S1438" s="589"/>
      <c r="T1438" s="596" t="str">
        <f>VLOOKUP(cppm_pr[[#This Row],[Status]],'All Link_LOV'!$I$32:$K$72,2,0)</f>
        <v>PO Issued</v>
      </c>
      <c r="U1438" s="596" t="s">
        <v>105</v>
      </c>
      <c r="V1438" s="592">
        <v>239</v>
      </c>
      <c r="W1438" s="596"/>
      <c r="X1438" s="592"/>
      <c r="Y1438" s="592"/>
      <c r="Z1438" s="597">
        <v>45195</v>
      </c>
      <c r="AA1438" s="592" t="s">
        <v>4243</v>
      </c>
      <c r="AB1438" s="595"/>
      <c r="AC1438" s="677"/>
      <c r="AD1438" s="592"/>
      <c r="AE1438" s="592"/>
      <c r="AF1438" s="592" t="s">
        <v>1572</v>
      </c>
      <c r="AG1438" s="592" t="s">
        <v>498</v>
      </c>
      <c r="AH1438" s="736" t="s">
        <v>4245</v>
      </c>
      <c r="AI1438" s="600" t="str">
        <f>IFERROR(VLOOKUP(cppm_pr[[#This Row],[Order Number]],SPHERE!C:CC,39,0),"")</f>
        <v/>
      </c>
      <c r="AJ1438" s="600" t="str">
        <f>IFERROR(VLOOKUP(cppm_pr[[#This Row],[Order Number]],'DC TM ONE'!B:CN,42,0),"")</f>
        <v/>
      </c>
      <c r="AK1438" s="736"/>
      <c r="AL1438" s="693"/>
      <c r="AM1438" s="592" t="s">
        <v>11734</v>
      </c>
      <c r="AN1438" s="592"/>
      <c r="AO1438" s="737"/>
      <c r="AP1438" s="592"/>
      <c r="AQ1438" s="592"/>
      <c r="AR1438" s="612">
        <v>3400039107</v>
      </c>
      <c r="AS1438" s="592" t="s">
        <v>4251</v>
      </c>
      <c r="AT1438" s="598"/>
      <c r="AU1438" s="592"/>
      <c r="AV1438" s="592" t="s">
        <v>4248</v>
      </c>
      <c r="AW1438" s="592" t="s">
        <v>4249</v>
      </c>
      <c r="AX1438" s="592" t="s">
        <v>4250</v>
      </c>
      <c r="AY1438" s="592" t="s">
        <v>1554</v>
      </c>
      <c r="AZ1438" s="592" t="s">
        <v>4251</v>
      </c>
      <c r="BA1438" s="592" t="s">
        <v>4252</v>
      </c>
      <c r="BB1438" s="592">
        <v>3400039107</v>
      </c>
      <c r="BC1438" s="592" t="s">
        <v>4214</v>
      </c>
      <c r="BD1438" s="592">
        <v>3400039143</v>
      </c>
      <c r="BE1438" s="592" t="s">
        <v>4251</v>
      </c>
      <c r="BF1438" s="592">
        <v>3400039107</v>
      </c>
      <c r="BG1438" s="592"/>
      <c r="BH1438" s="592"/>
    </row>
    <row r="1439" spans="1:60" ht="12" customHeight="1">
      <c r="A1439" s="600">
        <v>1437</v>
      </c>
      <c r="B1439" s="600" t="s">
        <v>66</v>
      </c>
      <c r="C1439" s="601" t="s">
        <v>260</v>
      </c>
      <c r="D1439" s="602"/>
      <c r="E1439" s="600" t="s">
        <v>6058</v>
      </c>
      <c r="F1439" s="603" t="s">
        <v>3085</v>
      </c>
      <c r="G1439" s="603" t="s">
        <v>3084</v>
      </c>
      <c r="H1439" s="603" t="s">
        <v>4253</v>
      </c>
      <c r="I1439" s="1036" t="s">
        <v>11735</v>
      </c>
      <c r="J1439" s="600"/>
      <c r="K1439" s="611"/>
      <c r="L1439" s="606" t="s">
        <v>1552</v>
      </c>
      <c r="M1439" s="986"/>
      <c r="N1439" s="972"/>
      <c r="O1439" s="1"/>
      <c r="P1439" s="605"/>
      <c r="Q1439" s="605"/>
      <c r="R1439" s="603">
        <f t="shared" si="22"/>
        <v>0</v>
      </c>
      <c r="S1439" s="603"/>
      <c r="T1439" s="607" t="str">
        <f>VLOOKUP(cppm_pr[[#This Row],[Status]],'All Link_LOV'!$I$32:$K$72,2,0)</f>
        <v>PR Creation</v>
      </c>
      <c r="U1439" s="607" t="s">
        <v>105</v>
      </c>
      <c r="V1439" s="603">
        <v>240</v>
      </c>
      <c r="W1439" s="607"/>
      <c r="X1439" s="603"/>
      <c r="Y1439" s="603"/>
      <c r="Z1439" s="608">
        <v>45195</v>
      </c>
      <c r="AA1439" s="603" t="s">
        <v>4091</v>
      </c>
      <c r="AB1439" s="606"/>
      <c r="AC1439" s="677"/>
      <c r="AD1439" s="603"/>
      <c r="AE1439" s="603"/>
      <c r="AF1439" s="603" t="s">
        <v>398</v>
      </c>
      <c r="AG1439" s="603" t="s">
        <v>488</v>
      </c>
      <c r="AH1439" s="612" t="s">
        <v>4254</v>
      </c>
      <c r="AI1439" s="600" t="str">
        <f>IFERROR(VLOOKUP(cppm_pr[[#This Row],[Order Number]],SPHERE!C:CC,39,0),"")</f>
        <v/>
      </c>
      <c r="AJ1439" s="600" t="str">
        <f>IFERROR(VLOOKUP(cppm_pr[[#This Row],[Order Number]],'DC TM ONE'!B:CN,42,0),"")</f>
        <v/>
      </c>
      <c r="AK1439" s="612"/>
      <c r="AL1439" s="693"/>
      <c r="AM1439" s="603" t="s">
        <v>6134</v>
      </c>
      <c r="AN1439" s="603"/>
      <c r="AO1439" s="737"/>
      <c r="AP1439" s="603"/>
      <c r="AQ1439" s="603"/>
      <c r="AR1439" s="769">
        <v>3400038532</v>
      </c>
      <c r="AS1439" s="603" t="s">
        <v>4256</v>
      </c>
      <c r="AT1439" s="610"/>
      <c r="AU1439" s="603"/>
      <c r="AV1439" s="603" t="s">
        <v>4096</v>
      </c>
      <c r="AW1439" s="603" t="s">
        <v>4097</v>
      </c>
      <c r="AX1439" s="603" t="s">
        <v>4255</v>
      </c>
      <c r="AY1439" s="603" t="s">
        <v>1554</v>
      </c>
      <c r="AZ1439" s="603" t="s">
        <v>4256</v>
      </c>
      <c r="BA1439" s="603" t="s">
        <v>4106</v>
      </c>
      <c r="BB1439" s="603">
        <v>3400038532</v>
      </c>
      <c r="BC1439" s="603" t="s">
        <v>4256</v>
      </c>
      <c r="BD1439" s="603">
        <v>3400038532</v>
      </c>
      <c r="BE1439" s="603" t="s">
        <v>4256</v>
      </c>
      <c r="BF1439" s="603">
        <v>3400038532</v>
      </c>
      <c r="BG1439" s="603"/>
      <c r="BH1439" s="603"/>
    </row>
    <row r="1440" spans="1:60" ht="12" customHeight="1">
      <c r="A1440" s="589">
        <v>1438</v>
      </c>
      <c r="B1440" s="589" t="s">
        <v>77</v>
      </c>
      <c r="C1440" s="601" t="s">
        <v>207</v>
      </c>
      <c r="D1440" s="591"/>
      <c r="E1440" s="589" t="s">
        <v>6058</v>
      </c>
      <c r="F1440" s="592" t="s">
        <v>4262</v>
      </c>
      <c r="G1440" s="592" t="s">
        <v>4261</v>
      </c>
      <c r="H1440" s="592" t="s">
        <v>4259</v>
      </c>
      <c r="I1440" s="589" t="s">
        <v>11736</v>
      </c>
      <c r="J1440" s="589"/>
      <c r="K1440" s="593"/>
      <c r="L1440" s="595" t="s">
        <v>1691</v>
      </c>
      <c r="M1440" s="985"/>
      <c r="N1440" s="972"/>
      <c r="O1440" s="592"/>
      <c r="P1440" s="655"/>
      <c r="Q1440" s="655"/>
      <c r="R1440" s="589">
        <f t="shared" si="22"/>
        <v>0</v>
      </c>
      <c r="S1440" s="589"/>
      <c r="T1440" s="596" t="str">
        <f>VLOOKUP(cppm_pr[[#This Row],[Status]],'All Link_LOV'!$I$32:$K$72,2,0)</f>
        <v>New Request PR</v>
      </c>
      <c r="U1440" s="596" t="s">
        <v>105</v>
      </c>
      <c r="V1440" s="592">
        <v>241</v>
      </c>
      <c r="W1440" s="596" t="s">
        <v>6069</v>
      </c>
      <c r="X1440" s="603" t="s">
        <v>8231</v>
      </c>
      <c r="Y1440" s="592"/>
      <c r="Z1440" s="597">
        <v>45195</v>
      </c>
      <c r="AA1440" s="592" t="s">
        <v>4258</v>
      </c>
      <c r="AB1440" s="595"/>
      <c r="AC1440" s="677"/>
      <c r="AD1440" s="592"/>
      <c r="AE1440" s="592"/>
      <c r="AF1440" s="592" t="s">
        <v>399</v>
      </c>
      <c r="AG1440" s="592" t="s">
        <v>491</v>
      </c>
      <c r="AH1440" s="612" t="s">
        <v>4260</v>
      </c>
      <c r="AI1440" s="600" t="str">
        <f>IFERROR(VLOOKUP(cppm_pr[[#This Row],[Order Number]],SPHERE!C:CC,39,0),"")</f>
        <v/>
      </c>
      <c r="AJ1440" s="600" t="str">
        <f>IFERROR(VLOOKUP(cppm_pr[[#This Row],[Order Number]],'DC TM ONE'!B:CN,42,0),"")</f>
        <v/>
      </c>
      <c r="AK1440" s="612"/>
      <c r="AL1440" s="693"/>
      <c r="AM1440" s="592" t="s">
        <v>11737</v>
      </c>
      <c r="AN1440" s="592"/>
      <c r="AO1440" s="737"/>
      <c r="AP1440" s="592"/>
      <c r="AQ1440" s="592"/>
      <c r="AR1440" s="612"/>
      <c r="AS1440" s="592"/>
      <c r="AT1440" s="598"/>
      <c r="AU1440" s="592"/>
      <c r="AV1440" s="592" t="s">
        <v>4263</v>
      </c>
      <c r="AW1440" s="592" t="s">
        <v>4264</v>
      </c>
      <c r="AX1440" s="592" t="s">
        <v>4265</v>
      </c>
      <c r="AY1440" s="592" t="s">
        <v>1579</v>
      </c>
      <c r="AZ1440" s="592"/>
      <c r="BA1440" s="592"/>
      <c r="BB1440" s="592"/>
      <c r="BC1440" s="592"/>
      <c r="BD1440" s="592"/>
      <c r="BE1440" s="592"/>
      <c r="BF1440" s="592"/>
      <c r="BG1440" s="592"/>
      <c r="BH1440" s="592"/>
    </row>
    <row r="1441" spans="1:60" ht="12" customHeight="1">
      <c r="A1441" s="600">
        <v>1439</v>
      </c>
      <c r="B1441" s="600" t="s">
        <v>71</v>
      </c>
      <c r="C1441" s="601" t="s">
        <v>267</v>
      </c>
      <c r="D1441" s="602"/>
      <c r="E1441" s="600" t="s">
        <v>11702</v>
      </c>
      <c r="F1441" s="603" t="s">
        <v>11738</v>
      </c>
      <c r="G1441" s="603" t="s">
        <v>11739</v>
      </c>
      <c r="H1441" s="603" t="s">
        <v>11740</v>
      </c>
      <c r="I1441" s="600"/>
      <c r="J1441" s="600"/>
      <c r="K1441" s="611" t="s">
        <v>11741</v>
      </c>
      <c r="L1441" s="606" t="s">
        <v>10812</v>
      </c>
      <c r="M1441" s="986"/>
      <c r="N1441" s="1056"/>
      <c r="O1441" s="603"/>
      <c r="P1441" s="625"/>
      <c r="Q1441" s="625"/>
      <c r="R1441" s="600">
        <f t="shared" si="22"/>
        <v>0</v>
      </c>
      <c r="S1441" s="600"/>
      <c r="T1441" s="607" t="str">
        <f>VLOOKUP(cppm_pr[[#This Row],[Status]],'All Link_LOV'!$I$32:$K$72,2,0)</f>
        <v>PO Issued</v>
      </c>
      <c r="U1441" s="607" t="s">
        <v>22</v>
      </c>
      <c r="V1441" s="603">
        <v>706</v>
      </c>
      <c r="W1441" s="607"/>
      <c r="X1441" s="603"/>
      <c r="Y1441" s="603"/>
      <c r="Z1441" s="608">
        <v>45195</v>
      </c>
      <c r="AA1441" s="603" t="s">
        <v>7884</v>
      </c>
      <c r="AB1441" s="606">
        <v>4243</v>
      </c>
      <c r="AC1441" s="677">
        <v>1227.7</v>
      </c>
      <c r="AD1441" s="603" t="s">
        <v>6148</v>
      </c>
      <c r="AE1441" s="603" t="s">
        <v>11742</v>
      </c>
      <c r="AF1441" s="603" t="s">
        <v>6071</v>
      </c>
      <c r="AG1441" s="603" t="s">
        <v>490</v>
      </c>
      <c r="AH1441" s="736" t="s">
        <v>11743</v>
      </c>
      <c r="AI1441" s="600" t="str">
        <f>IFERROR(VLOOKUP(cppm_pr[[#This Row],[Order Number]],SPHERE!C:CC,39,0),"")</f>
        <v/>
      </c>
      <c r="AJ1441" s="600" t="str">
        <f>IFERROR(VLOOKUP(cppm_pr[[#This Row],[Order Number]],'DC TM ONE'!B:CN,42,0),"")</f>
        <v/>
      </c>
      <c r="AK1441" s="736"/>
      <c r="AL1441" s="693">
        <v>45199</v>
      </c>
      <c r="AM1441" s="603" t="s">
        <v>11744</v>
      </c>
      <c r="AN1441" s="603" t="s">
        <v>6175</v>
      </c>
      <c r="AO1441" s="737"/>
      <c r="AP1441" s="603">
        <v>3400040246</v>
      </c>
      <c r="AQ1441" s="603"/>
      <c r="AR1441" s="769"/>
      <c r="AS1441" s="603"/>
      <c r="AT1441" s="610" t="s">
        <v>11745</v>
      </c>
      <c r="AU1441" s="603"/>
      <c r="AV1441" s="603"/>
      <c r="AW1441" s="603"/>
      <c r="AX1441" s="603"/>
      <c r="AY1441" s="603"/>
      <c r="AZ1441" s="603"/>
      <c r="BA1441" s="603"/>
      <c r="BB1441" s="603"/>
      <c r="BC1441" s="603"/>
      <c r="BD1441" s="603"/>
      <c r="BE1441" s="603"/>
      <c r="BF1441" s="603"/>
      <c r="BG1441" s="603"/>
      <c r="BH1441" s="603"/>
    </row>
    <row r="1442" spans="1:60" ht="12" customHeight="1">
      <c r="A1442" s="589">
        <v>1440</v>
      </c>
      <c r="B1442" s="589" t="s">
        <v>5997</v>
      </c>
      <c r="C1442" s="590" t="s">
        <v>208</v>
      </c>
      <c r="D1442" s="591"/>
      <c r="E1442" s="589" t="s">
        <v>6058</v>
      </c>
      <c r="F1442" s="592" t="s">
        <v>4270</v>
      </c>
      <c r="G1442" s="592" t="s">
        <v>4269</v>
      </c>
      <c r="H1442" s="592" t="s">
        <v>4267</v>
      </c>
      <c r="I1442" s="679" t="s">
        <v>11746</v>
      </c>
      <c r="J1442" s="589"/>
      <c r="K1442" s="593"/>
      <c r="L1442" s="595" t="s">
        <v>1264</v>
      </c>
      <c r="M1442" s="985"/>
      <c r="N1442" s="972"/>
      <c r="O1442" s="592"/>
      <c r="P1442" s="930"/>
      <c r="Q1442" s="930"/>
      <c r="R1442" s="679">
        <f t="shared" si="22"/>
        <v>0</v>
      </c>
      <c r="S1442" s="679"/>
      <c r="T1442" s="596" t="str">
        <f>VLOOKUP(cppm_pr[[#This Row],[Status]],'All Link_LOV'!$I$32:$K$72,2,0)</f>
        <v>Pending TP Submission</v>
      </c>
      <c r="U1442" s="596" t="s">
        <v>105</v>
      </c>
      <c r="V1442" s="592">
        <v>242</v>
      </c>
      <c r="W1442" s="596"/>
      <c r="X1442" s="592"/>
      <c r="Y1442" s="592"/>
      <c r="Z1442" s="597">
        <v>45195</v>
      </c>
      <c r="AA1442" s="592" t="s">
        <v>4266</v>
      </c>
      <c r="AB1442" s="595"/>
      <c r="AC1442" s="677"/>
      <c r="AD1442" s="592"/>
      <c r="AE1442" s="592"/>
      <c r="AF1442" s="592" t="s">
        <v>399</v>
      </c>
      <c r="AG1442" s="592" t="s">
        <v>490</v>
      </c>
      <c r="AH1442" s="612" t="s">
        <v>4268</v>
      </c>
      <c r="AI1442" s="600" t="str">
        <f>IFERROR(VLOOKUP(cppm_pr[[#This Row],[Order Number]],SPHERE!C:CC,39,0),"")</f>
        <v/>
      </c>
      <c r="AJ1442" s="600" t="str">
        <f>IFERROR(VLOOKUP(cppm_pr[[#This Row],[Order Number]],'DC TM ONE'!B:CN,42,0),"")</f>
        <v/>
      </c>
      <c r="AK1442" s="612"/>
      <c r="AL1442" s="693"/>
      <c r="AM1442" s="592" t="s">
        <v>7025</v>
      </c>
      <c r="AN1442" s="592"/>
      <c r="AO1442" s="737"/>
      <c r="AP1442" s="592"/>
      <c r="AQ1442" s="592"/>
      <c r="AR1442" s="612">
        <v>3400041268</v>
      </c>
      <c r="AS1442" s="592" t="s">
        <v>4273</v>
      </c>
      <c r="AT1442" s="598"/>
      <c r="AU1442" s="592"/>
      <c r="AV1442" s="592" t="s">
        <v>1329</v>
      </c>
      <c r="AW1442" s="592" t="s">
        <v>1330</v>
      </c>
      <c r="AX1442" s="592" t="s">
        <v>4272</v>
      </c>
      <c r="AY1442" s="592" t="s">
        <v>1554</v>
      </c>
      <c r="AZ1442" s="592" t="s">
        <v>4273</v>
      </c>
      <c r="BA1442" s="592" t="s">
        <v>4274</v>
      </c>
      <c r="BB1442" s="592">
        <v>3400041268</v>
      </c>
      <c r="BC1442" s="592" t="s">
        <v>3791</v>
      </c>
      <c r="BD1442" s="592" t="s">
        <v>3791</v>
      </c>
      <c r="BE1442" s="592" t="s">
        <v>3791</v>
      </c>
      <c r="BF1442" s="592" t="s">
        <v>3791</v>
      </c>
      <c r="BG1442" s="592"/>
      <c r="BH1442" s="592"/>
    </row>
    <row r="1443" spans="1:60" ht="12" customHeight="1">
      <c r="A1443" s="600">
        <v>1441</v>
      </c>
      <c r="B1443" s="600" t="s">
        <v>71</v>
      </c>
      <c r="C1443" s="601" t="s">
        <v>267</v>
      </c>
      <c r="D1443" s="602"/>
      <c r="E1443" s="600" t="s">
        <v>6058</v>
      </c>
      <c r="F1443" s="603" t="s">
        <v>11747</v>
      </c>
      <c r="G1443" s="603" t="s">
        <v>11748</v>
      </c>
      <c r="H1443" s="603" t="s">
        <v>11749</v>
      </c>
      <c r="I1443" s="600"/>
      <c r="J1443" s="600"/>
      <c r="K1443" s="611" t="s">
        <v>11750</v>
      </c>
      <c r="L1443" s="606" t="s">
        <v>10812</v>
      </c>
      <c r="M1443" s="986"/>
      <c r="N1443" s="1056"/>
      <c r="O1443" s="603"/>
      <c r="P1443" s="625"/>
      <c r="Q1443" s="625"/>
      <c r="R1443" s="600">
        <f t="shared" si="22"/>
        <v>0</v>
      </c>
      <c r="S1443" s="600"/>
      <c r="T1443" s="607" t="str">
        <f>VLOOKUP(cppm_pr[[#This Row],[Status]],'All Link_LOV'!$I$32:$K$72,2,0)</f>
        <v>PO Issued</v>
      </c>
      <c r="U1443" s="607" t="s">
        <v>22</v>
      </c>
      <c r="V1443" s="603">
        <v>707</v>
      </c>
      <c r="W1443" s="607"/>
      <c r="X1443" s="603"/>
      <c r="Y1443" s="603"/>
      <c r="Z1443" s="608">
        <v>45195</v>
      </c>
      <c r="AA1443" s="603" t="s">
        <v>7884</v>
      </c>
      <c r="AB1443" s="606">
        <v>756</v>
      </c>
      <c r="AC1443" s="677">
        <v>329.8</v>
      </c>
      <c r="AD1443" s="603" t="s">
        <v>6148</v>
      </c>
      <c r="AE1443" s="603" t="s">
        <v>11751</v>
      </c>
      <c r="AF1443" s="603" t="s">
        <v>6071</v>
      </c>
      <c r="AG1443" s="603" t="s">
        <v>490</v>
      </c>
      <c r="AH1443" s="736" t="s">
        <v>11752</v>
      </c>
      <c r="AI1443" s="600" t="str">
        <f>IFERROR(VLOOKUP(cppm_pr[[#This Row],[Order Number]],SPHERE!C:CC,39,0),"")</f>
        <v/>
      </c>
      <c r="AJ1443" s="600" t="str">
        <f>IFERROR(VLOOKUP(cppm_pr[[#This Row],[Order Number]],'DC TM ONE'!B:CN,42,0),"")</f>
        <v/>
      </c>
      <c r="AK1443" s="736"/>
      <c r="AL1443" s="693">
        <v>45199</v>
      </c>
      <c r="AM1443" s="603" t="s">
        <v>11753</v>
      </c>
      <c r="AN1443" s="603" t="s">
        <v>6175</v>
      </c>
      <c r="AO1443" s="737"/>
      <c r="AP1443" s="603">
        <v>3400040246</v>
      </c>
      <c r="AQ1443" s="603"/>
      <c r="AR1443" s="769"/>
      <c r="AS1443" s="603"/>
      <c r="AT1443" s="610" t="s">
        <v>11754</v>
      </c>
      <c r="AU1443" s="603"/>
      <c r="AV1443" s="603"/>
      <c r="AW1443" s="603"/>
      <c r="AX1443" s="603"/>
      <c r="AY1443" s="603"/>
      <c r="AZ1443" s="603"/>
      <c r="BA1443" s="603"/>
      <c r="BB1443" s="603"/>
      <c r="BC1443" s="603"/>
      <c r="BD1443" s="603"/>
      <c r="BE1443" s="603"/>
      <c r="BF1443" s="603"/>
      <c r="BG1443" s="603"/>
      <c r="BH1443" s="603"/>
    </row>
    <row r="1444" spans="1:60" ht="12" customHeight="1">
      <c r="A1444" s="589">
        <v>1442</v>
      </c>
      <c r="B1444" s="589"/>
      <c r="C1444" s="601" t="s">
        <v>250</v>
      </c>
      <c r="D1444" s="591"/>
      <c r="E1444" s="589" t="s">
        <v>6058</v>
      </c>
      <c r="F1444" s="592" t="s">
        <v>11755</v>
      </c>
      <c r="G1444" s="592" t="s">
        <v>2015</v>
      </c>
      <c r="H1444" s="592" t="s">
        <v>11756</v>
      </c>
      <c r="I1444" s="592" t="s">
        <v>11757</v>
      </c>
      <c r="J1444" s="589"/>
      <c r="K1444" s="593"/>
      <c r="L1444" s="595" t="s">
        <v>1552</v>
      </c>
      <c r="M1444" s="985"/>
      <c r="N1444" s="972"/>
      <c r="O1444" s="592"/>
      <c r="P1444" s="594"/>
      <c r="Q1444" s="594"/>
      <c r="R1444" s="592">
        <f t="shared" si="22"/>
        <v>0</v>
      </c>
      <c r="S1444" s="592"/>
      <c r="T1444" s="596" t="str">
        <f>VLOOKUP(cppm_pr[[#This Row],[Status]],'All Link_LOV'!$I$32:$K$72,2,0)</f>
        <v>LOR Issued</v>
      </c>
      <c r="U1444" s="596" t="s">
        <v>22</v>
      </c>
      <c r="V1444" s="592">
        <v>708</v>
      </c>
      <c r="W1444" s="596"/>
      <c r="X1444" s="592"/>
      <c r="Y1444" s="592"/>
      <c r="Z1444" s="597">
        <v>45195</v>
      </c>
      <c r="AA1444" s="592" t="s">
        <v>6147</v>
      </c>
      <c r="AB1444" s="595">
        <v>1</v>
      </c>
      <c r="AC1444" s="677">
        <v>2712.39</v>
      </c>
      <c r="AD1444" s="592" t="s">
        <v>6148</v>
      </c>
      <c r="AE1444" s="592" t="s">
        <v>11758</v>
      </c>
      <c r="AF1444" s="592" t="s">
        <v>397</v>
      </c>
      <c r="AG1444" s="592" t="s">
        <v>493</v>
      </c>
      <c r="AH1444" s="612" t="s">
        <v>11759</v>
      </c>
      <c r="AI1444" s="600" t="str">
        <f>IFERROR(VLOOKUP(cppm_pr[[#This Row],[Order Number]],SPHERE!C:CC,39,0),"")</f>
        <v/>
      </c>
      <c r="AJ1444" s="600" t="str">
        <f>IFERROR(VLOOKUP(cppm_pr[[#This Row],[Order Number]],'DC TM ONE'!B:CN,42,0),"")</f>
        <v/>
      </c>
      <c r="AK1444" s="612"/>
      <c r="AL1444" s="693">
        <v>45212</v>
      </c>
      <c r="AM1444" s="592" t="s">
        <v>6993</v>
      </c>
      <c r="AN1444" s="592" t="s">
        <v>4928</v>
      </c>
      <c r="AO1444" s="737"/>
      <c r="AP1444" s="592"/>
      <c r="AQ1444" s="592"/>
      <c r="AR1444" s="612">
        <v>3400039055</v>
      </c>
      <c r="AS1444" s="592"/>
      <c r="AT1444" s="598" t="s">
        <v>11760</v>
      </c>
      <c r="AU1444" s="592"/>
      <c r="AV1444" s="592"/>
      <c r="AW1444" s="592"/>
      <c r="AX1444" s="592"/>
      <c r="AY1444" s="592"/>
      <c r="AZ1444" s="592"/>
      <c r="BA1444" s="592"/>
      <c r="BB1444" s="592"/>
      <c r="BC1444" s="592"/>
      <c r="BD1444" s="592"/>
      <c r="BE1444" s="592"/>
      <c r="BF1444" s="592"/>
      <c r="BG1444" s="592"/>
      <c r="BH1444" s="592"/>
    </row>
    <row r="1445" spans="1:60" ht="12" customHeight="1">
      <c r="A1445" s="600">
        <v>1443</v>
      </c>
      <c r="B1445" s="600" t="s">
        <v>83</v>
      </c>
      <c r="C1445" s="601" t="s">
        <v>260</v>
      </c>
      <c r="D1445" s="602">
        <v>45210</v>
      </c>
      <c r="E1445" s="600" t="s">
        <v>11761</v>
      </c>
      <c r="F1445" s="603" t="s">
        <v>4278</v>
      </c>
      <c r="G1445" s="603" t="s">
        <v>4277</v>
      </c>
      <c r="H1445" s="603" t="s">
        <v>4275</v>
      </c>
      <c r="I1445" s="603" t="s">
        <v>11761</v>
      </c>
      <c r="J1445" s="600"/>
      <c r="K1445" s="611"/>
      <c r="L1445" s="606" t="s">
        <v>51</v>
      </c>
      <c r="M1445" s="986"/>
      <c r="N1445" s="972"/>
      <c r="O1445" s="603"/>
      <c r="P1445" s="605"/>
      <c r="Q1445" s="605"/>
      <c r="R1445" s="603">
        <f t="shared" si="22"/>
        <v>0</v>
      </c>
      <c r="S1445" s="603"/>
      <c r="T1445" s="607" t="str">
        <f>VLOOKUP(cppm_pr[[#This Row],[Status]],'All Link_LOV'!$I$32:$K$72,2,0)</f>
        <v>PR Creation</v>
      </c>
      <c r="U1445" s="607" t="s">
        <v>105</v>
      </c>
      <c r="V1445" s="603">
        <v>243</v>
      </c>
      <c r="W1445" s="607" t="s">
        <v>6069</v>
      </c>
      <c r="X1445" s="603" t="s">
        <v>8231</v>
      </c>
      <c r="Y1445" s="603"/>
      <c r="Z1445" s="608">
        <v>45195</v>
      </c>
      <c r="AA1445" s="603" t="s">
        <v>4107</v>
      </c>
      <c r="AB1445" s="606"/>
      <c r="AC1445" s="677"/>
      <c r="AD1445" s="603"/>
      <c r="AE1445" s="603"/>
      <c r="AF1445" s="603" t="s">
        <v>399</v>
      </c>
      <c r="AG1445" s="603" t="s">
        <v>491</v>
      </c>
      <c r="AH1445" s="736" t="s">
        <v>4276</v>
      </c>
      <c r="AI1445" s="600" t="str">
        <f>IFERROR(VLOOKUP(cppm_pr[[#This Row],[Order Number]],SPHERE!C:CC,39,0),"")</f>
        <v/>
      </c>
      <c r="AJ1445" s="600" t="str">
        <f>IFERROR(VLOOKUP(cppm_pr[[#This Row],[Order Number]],'DC TM ONE'!B:CN,42,0),"")</f>
        <v/>
      </c>
      <c r="AK1445" s="736"/>
      <c r="AL1445" s="693"/>
      <c r="AM1445" s="603" t="s">
        <v>7104</v>
      </c>
      <c r="AN1445" s="603"/>
      <c r="AO1445" s="737"/>
      <c r="AP1445" s="603"/>
      <c r="AQ1445" s="603"/>
      <c r="AR1445" s="769">
        <v>3400039035</v>
      </c>
      <c r="AS1445" s="603" t="s">
        <v>4115</v>
      </c>
      <c r="AT1445" s="610"/>
      <c r="AU1445" s="603"/>
      <c r="AV1445" s="603" t="s">
        <v>4279</v>
      </c>
      <c r="AW1445" s="603" t="s">
        <v>4280</v>
      </c>
      <c r="AX1445" s="603" t="s">
        <v>4281</v>
      </c>
      <c r="AY1445" s="603" t="s">
        <v>1554</v>
      </c>
      <c r="AZ1445" s="603" t="s">
        <v>4115</v>
      </c>
      <c r="BA1445" s="603" t="s">
        <v>4282</v>
      </c>
      <c r="BB1445" s="603">
        <v>3400039035</v>
      </c>
      <c r="BC1445" s="603" t="s">
        <v>4283</v>
      </c>
      <c r="BD1445" s="603">
        <v>3400039035</v>
      </c>
      <c r="BE1445" s="603" t="s">
        <v>4284</v>
      </c>
      <c r="BF1445" s="603" t="s">
        <v>4284</v>
      </c>
      <c r="BG1445" s="603"/>
      <c r="BH1445" s="603"/>
    </row>
    <row r="1446" spans="1:60" ht="12" customHeight="1">
      <c r="A1446" s="589">
        <v>1444</v>
      </c>
      <c r="B1446" s="589" t="s">
        <v>71</v>
      </c>
      <c r="C1446" s="590" t="s">
        <v>267</v>
      </c>
      <c r="D1446" s="591"/>
      <c r="E1446" s="589" t="s">
        <v>11702</v>
      </c>
      <c r="F1446" s="592" t="s">
        <v>11762</v>
      </c>
      <c r="G1446" s="592" t="s">
        <v>11763</v>
      </c>
      <c r="H1446" s="592" t="s">
        <v>11764</v>
      </c>
      <c r="I1446" s="589"/>
      <c r="J1446" s="589"/>
      <c r="K1446" s="593" t="s">
        <v>11765</v>
      </c>
      <c r="L1446" s="595" t="s">
        <v>10812</v>
      </c>
      <c r="M1446" s="985"/>
      <c r="N1446" s="1056"/>
      <c r="O1446" s="592"/>
      <c r="P1446" s="655"/>
      <c r="Q1446" s="655"/>
      <c r="R1446" s="589">
        <f t="shared" si="22"/>
        <v>0</v>
      </c>
      <c r="S1446" s="589"/>
      <c r="T1446" s="596" t="str">
        <f>VLOOKUP(cppm_pr[[#This Row],[Status]],'All Link_LOV'!$I$32:$K$72,2,0)</f>
        <v>PO Issued</v>
      </c>
      <c r="U1446" s="596" t="s">
        <v>22</v>
      </c>
      <c r="V1446" s="592">
        <v>709</v>
      </c>
      <c r="W1446" s="596"/>
      <c r="X1446" s="592"/>
      <c r="Y1446" s="592"/>
      <c r="Z1446" s="597">
        <v>45195</v>
      </c>
      <c r="AA1446" s="592" t="s">
        <v>7884</v>
      </c>
      <c r="AB1446" s="595">
        <v>3572</v>
      </c>
      <c r="AC1446" s="677">
        <v>746.9</v>
      </c>
      <c r="AD1446" s="592" t="s">
        <v>6148</v>
      </c>
      <c r="AE1446" s="592" t="s">
        <v>11766</v>
      </c>
      <c r="AF1446" s="592" t="s">
        <v>6071</v>
      </c>
      <c r="AG1446" s="592" t="s">
        <v>490</v>
      </c>
      <c r="AH1446" s="736" t="s">
        <v>11767</v>
      </c>
      <c r="AI1446" s="600" t="str">
        <f>IFERROR(VLOOKUP(cppm_pr[[#This Row],[Order Number]],SPHERE!C:CC,39,0),"")</f>
        <v/>
      </c>
      <c r="AJ1446" s="600" t="str">
        <f>IFERROR(VLOOKUP(cppm_pr[[#This Row],[Order Number]],'DC TM ONE'!B:CN,42,0),"")</f>
        <v/>
      </c>
      <c r="AK1446" s="736"/>
      <c r="AL1446" s="693">
        <v>45199</v>
      </c>
      <c r="AM1446" s="592" t="s">
        <v>11768</v>
      </c>
      <c r="AN1446" s="592" t="s">
        <v>6175</v>
      </c>
      <c r="AO1446" s="737"/>
      <c r="AP1446" s="592">
        <v>3400040246</v>
      </c>
      <c r="AQ1446" s="592"/>
      <c r="AR1446" s="612"/>
      <c r="AS1446" s="592"/>
      <c r="AT1446" s="598" t="s">
        <v>11769</v>
      </c>
      <c r="AU1446" s="592"/>
      <c r="AV1446" s="592"/>
      <c r="AW1446" s="592"/>
      <c r="AX1446" s="592"/>
      <c r="AY1446" s="592"/>
      <c r="AZ1446" s="592"/>
      <c r="BA1446" s="592"/>
      <c r="BB1446" s="592"/>
      <c r="BC1446" s="592"/>
      <c r="BD1446" s="592"/>
      <c r="BE1446" s="592"/>
      <c r="BF1446" s="592"/>
      <c r="BG1446" s="592"/>
      <c r="BH1446" s="592"/>
    </row>
    <row r="1447" spans="1:60" ht="12" customHeight="1">
      <c r="A1447" s="600">
        <v>1445</v>
      </c>
      <c r="B1447" s="600" t="s">
        <v>71</v>
      </c>
      <c r="C1447" s="601" t="s">
        <v>267</v>
      </c>
      <c r="D1447" s="602"/>
      <c r="E1447" s="600" t="s">
        <v>11702</v>
      </c>
      <c r="F1447" s="603" t="s">
        <v>11770</v>
      </c>
      <c r="G1447" s="603" t="s">
        <v>11771</v>
      </c>
      <c r="H1447" s="603" t="s">
        <v>11772</v>
      </c>
      <c r="I1447" s="600" t="s">
        <v>11773</v>
      </c>
      <c r="J1447" s="600"/>
      <c r="K1447" s="611" t="s">
        <v>11774</v>
      </c>
      <c r="L1447" s="606" t="s">
        <v>10812</v>
      </c>
      <c r="M1447" s="986"/>
      <c r="N1447" s="972"/>
      <c r="O1447" s="603"/>
      <c r="P1447" s="625"/>
      <c r="Q1447" s="625"/>
      <c r="R1447" s="600">
        <f t="shared" si="22"/>
        <v>0</v>
      </c>
      <c r="S1447" s="600"/>
      <c r="T1447" s="607" t="str">
        <f>VLOOKUP(cppm_pr[[#This Row],[Status]],'All Link_LOV'!$I$32:$K$72,2,0)</f>
        <v>PO Issued</v>
      </c>
      <c r="U1447" s="607" t="s">
        <v>22</v>
      </c>
      <c r="V1447" s="603">
        <v>710</v>
      </c>
      <c r="W1447" s="607"/>
      <c r="X1447" s="603"/>
      <c r="Y1447" s="603"/>
      <c r="Z1447" s="608">
        <v>45195</v>
      </c>
      <c r="AA1447" s="603" t="s">
        <v>7884</v>
      </c>
      <c r="AB1447" s="606">
        <v>5481</v>
      </c>
      <c r="AC1447" s="677">
        <v>560</v>
      </c>
      <c r="AD1447" s="603" t="s">
        <v>6059</v>
      </c>
      <c r="AE1447" s="603"/>
      <c r="AF1447" s="603" t="s">
        <v>6071</v>
      </c>
      <c r="AG1447" s="603" t="s">
        <v>490</v>
      </c>
      <c r="AH1447" s="736" t="s">
        <v>11775</v>
      </c>
      <c r="AI1447" s="600" t="str">
        <f>IFERROR(VLOOKUP(cppm_pr[[#This Row],[Order Number]],SPHERE!C:CC,39,0),"")</f>
        <v/>
      </c>
      <c r="AJ1447" s="600" t="str">
        <f>IFERROR(VLOOKUP(cppm_pr[[#This Row],[Order Number]],'DC TM ONE'!B:CN,42,0),"")</f>
        <v/>
      </c>
      <c r="AK1447" s="736"/>
      <c r="AL1447" s="693">
        <v>45169</v>
      </c>
      <c r="AM1447" s="603" t="s">
        <v>7887</v>
      </c>
      <c r="AN1447" s="603" t="s">
        <v>4928</v>
      </c>
      <c r="AO1447" s="737"/>
      <c r="AP1447" s="603"/>
      <c r="AQ1447" s="603"/>
      <c r="AR1447" s="769">
        <v>3400038940</v>
      </c>
      <c r="AS1447" s="603"/>
      <c r="AT1447" s="610"/>
      <c r="AU1447" s="603"/>
      <c r="AV1447" s="603"/>
      <c r="AW1447" s="603"/>
      <c r="AX1447" s="603"/>
      <c r="AY1447" s="603"/>
      <c r="AZ1447" s="603"/>
      <c r="BA1447" s="603"/>
      <c r="BB1447" s="603"/>
      <c r="BC1447" s="603"/>
      <c r="BD1447" s="603"/>
      <c r="BE1447" s="603"/>
      <c r="BF1447" s="603"/>
      <c r="BG1447" s="603"/>
      <c r="BH1447" s="603"/>
    </row>
    <row r="1448" spans="1:60" ht="12" customHeight="1">
      <c r="A1448" s="600">
        <v>1446</v>
      </c>
      <c r="B1448" s="600" t="s">
        <v>73</v>
      </c>
      <c r="C1448" s="601" t="s">
        <v>253</v>
      </c>
      <c r="D1448" s="602"/>
      <c r="E1448" s="600" t="s">
        <v>11776</v>
      </c>
      <c r="F1448" s="603" t="s">
        <v>4288</v>
      </c>
      <c r="G1448" s="603" t="s">
        <v>4287</v>
      </c>
      <c r="H1448" s="603" t="s">
        <v>4285</v>
      </c>
      <c r="I1448" s="603" t="s">
        <v>11777</v>
      </c>
      <c r="J1448" s="600"/>
      <c r="K1448" s="650"/>
      <c r="L1448" s="606" t="s">
        <v>1564</v>
      </c>
      <c r="M1448" s="989"/>
      <c r="N1448" s="1060"/>
      <c r="O1448" s="603"/>
      <c r="P1448" s="605"/>
      <c r="Q1448" s="605"/>
      <c r="R1448" s="603">
        <f t="shared" si="22"/>
        <v>0</v>
      </c>
      <c r="S1448" s="603"/>
      <c r="T1448" s="607" t="str">
        <f>VLOOKUP(cppm_pr[[#This Row],[Status]],'All Link_LOV'!$I$32:$K$72,2,0)</f>
        <v>Queried - Require More Information From AND</v>
      </c>
      <c r="U1448" s="607" t="s">
        <v>105</v>
      </c>
      <c r="V1448" s="603">
        <v>244</v>
      </c>
      <c r="W1448" s="607"/>
      <c r="X1448" s="603"/>
      <c r="Y1448" s="603"/>
      <c r="Z1448" s="608">
        <v>45195</v>
      </c>
      <c r="AA1448" s="603" t="s">
        <v>2312</v>
      </c>
      <c r="AB1448" s="606"/>
      <c r="AC1448" s="767"/>
      <c r="AD1448" s="603"/>
      <c r="AE1448" s="603"/>
      <c r="AF1448" s="603" t="s">
        <v>399</v>
      </c>
      <c r="AG1448" s="603" t="s">
        <v>491</v>
      </c>
      <c r="AH1448" s="769" t="s">
        <v>4286</v>
      </c>
      <c r="AI1448" s="600" t="str">
        <f>IFERROR(VLOOKUP(cppm_pr[[#This Row],[Order Number]],SPHERE!C:CC,39,0),"")</f>
        <v/>
      </c>
      <c r="AJ1448" s="600" t="str">
        <f>IFERROR(VLOOKUP(cppm_pr[[#This Row],[Order Number]],'DC TM ONE'!B:CN,42,0),"")</f>
        <v/>
      </c>
      <c r="AK1448" s="769"/>
      <c r="AL1448" s="768"/>
      <c r="AM1448" s="603" t="s">
        <v>11778</v>
      </c>
      <c r="AN1448" s="603"/>
      <c r="AO1448" s="179"/>
      <c r="AP1448" s="603"/>
      <c r="AQ1448" s="603"/>
      <c r="AR1448" s="769">
        <v>3400038998</v>
      </c>
      <c r="AS1448" s="603" t="s">
        <v>1139</v>
      </c>
      <c r="AT1448" s="835"/>
      <c r="AU1448" s="603"/>
      <c r="AV1448" s="603" t="s">
        <v>1134</v>
      </c>
      <c r="AW1448" s="603" t="s">
        <v>2338</v>
      </c>
      <c r="AX1448" s="603" t="s">
        <v>4289</v>
      </c>
      <c r="AY1448" s="603" t="s">
        <v>1554</v>
      </c>
      <c r="AZ1448" s="603" t="s">
        <v>1139</v>
      </c>
      <c r="BA1448" s="603" t="s">
        <v>4290</v>
      </c>
      <c r="BB1448" s="603">
        <v>3400038998</v>
      </c>
      <c r="BC1448" s="603" t="s">
        <v>2077</v>
      </c>
      <c r="BD1448" s="603" t="s">
        <v>2077</v>
      </c>
      <c r="BE1448" s="603" t="s">
        <v>2077</v>
      </c>
      <c r="BF1448" s="603" t="s">
        <v>2077</v>
      </c>
      <c r="BG1448" s="603"/>
      <c r="BH1448" s="603"/>
    </row>
    <row r="1449" spans="1:60" ht="12" customHeight="1">
      <c r="A1449" s="600">
        <v>1447</v>
      </c>
      <c r="B1449" s="600"/>
      <c r="C1449" s="601" t="s">
        <v>207</v>
      </c>
      <c r="D1449" s="602"/>
      <c r="E1449" s="600" t="s">
        <v>6058</v>
      </c>
      <c r="F1449" s="603" t="s">
        <v>2631</v>
      </c>
      <c r="G1449" s="603" t="s">
        <v>2630</v>
      </c>
      <c r="H1449" s="603" t="s">
        <v>2629</v>
      </c>
      <c r="I1449" s="603"/>
      <c r="J1449" s="600"/>
      <c r="K1449" s="611"/>
      <c r="L1449" s="606" t="s">
        <v>1552</v>
      </c>
      <c r="M1449" s="986"/>
      <c r="N1449" s="972"/>
      <c r="O1449" s="603"/>
      <c r="P1449" s="605"/>
      <c r="Q1449" s="605"/>
      <c r="R1449" s="603">
        <f t="shared" si="22"/>
        <v>0</v>
      </c>
      <c r="S1449" s="603"/>
      <c r="T1449" s="607" t="str">
        <f>VLOOKUP(cppm_pr[[#This Row],[Status]],'All Link_LOV'!$I$32:$K$72,2,0)</f>
        <v>New Request PR</v>
      </c>
      <c r="U1449" s="607" t="s">
        <v>105</v>
      </c>
      <c r="V1449" s="603">
        <v>245</v>
      </c>
      <c r="W1449" s="607"/>
      <c r="X1449" s="603"/>
      <c r="Y1449" s="603"/>
      <c r="Z1449" s="608">
        <v>45195</v>
      </c>
      <c r="AA1449" s="603" t="s">
        <v>1549</v>
      </c>
      <c r="AB1449" s="606"/>
      <c r="AC1449" s="677"/>
      <c r="AD1449" s="603"/>
      <c r="AE1449" s="603"/>
      <c r="AF1449" s="603" t="s">
        <v>398</v>
      </c>
      <c r="AG1449" s="603" t="s">
        <v>488</v>
      </c>
      <c r="AH1449" s="612" t="s">
        <v>4291</v>
      </c>
      <c r="AI1449" s="600" t="str">
        <f>IFERROR(VLOOKUP(cppm_pr[[#This Row],[Order Number]],SPHERE!C:CC,39,0),"")</f>
        <v/>
      </c>
      <c r="AJ1449" s="600" t="str">
        <f>IFERROR(VLOOKUP(cppm_pr[[#This Row],[Order Number]],'DC TM ONE'!B:CN,42,0),"")</f>
        <v/>
      </c>
      <c r="AK1449" s="612"/>
      <c r="AL1449" s="693"/>
      <c r="AM1449" s="603" t="s">
        <v>6993</v>
      </c>
      <c r="AN1449" s="603"/>
      <c r="AO1449" s="737"/>
      <c r="AP1449" s="603"/>
      <c r="AQ1449" s="603"/>
      <c r="AR1449" s="769">
        <v>3400039075</v>
      </c>
      <c r="AS1449" s="603" t="s">
        <v>1555</v>
      </c>
      <c r="AT1449" s="610"/>
      <c r="AU1449" s="603"/>
      <c r="AV1449" s="603" t="s">
        <v>2273</v>
      </c>
      <c r="AW1449" s="603" t="s">
        <v>4292</v>
      </c>
      <c r="AX1449" s="603" t="s">
        <v>4293</v>
      </c>
      <c r="AY1449" s="603" t="s">
        <v>1554</v>
      </c>
      <c r="AZ1449" s="603" t="s">
        <v>1555</v>
      </c>
      <c r="BA1449" s="603" t="s">
        <v>4294</v>
      </c>
      <c r="BB1449" s="603">
        <v>3400039075</v>
      </c>
      <c r="BC1449" s="603" t="s">
        <v>4295</v>
      </c>
      <c r="BD1449" s="603">
        <v>3400039075</v>
      </c>
      <c r="BE1449" s="603" t="s">
        <v>4295</v>
      </c>
      <c r="BF1449" s="603">
        <v>3400039075</v>
      </c>
      <c r="BG1449" s="603"/>
      <c r="BH1449" s="603"/>
    </row>
    <row r="1450" spans="1:60" ht="12" customHeight="1">
      <c r="A1450" s="589">
        <v>1448</v>
      </c>
      <c r="B1450" s="589" t="s">
        <v>73</v>
      </c>
      <c r="C1450" s="590" t="s">
        <v>267</v>
      </c>
      <c r="D1450" s="591"/>
      <c r="E1450" s="596" t="s">
        <v>11779</v>
      </c>
      <c r="F1450" s="592" t="s">
        <v>1563</v>
      </c>
      <c r="G1450" s="592" t="s">
        <v>1563</v>
      </c>
      <c r="H1450" s="592" t="s">
        <v>1560</v>
      </c>
      <c r="I1450" s="592" t="s">
        <v>1557</v>
      </c>
      <c r="J1450" s="589"/>
      <c r="K1450" s="842" t="s">
        <v>11779</v>
      </c>
      <c r="L1450" s="595" t="s">
        <v>1564</v>
      </c>
      <c r="M1450" s="988"/>
      <c r="N1450" s="972"/>
      <c r="O1450" s="592"/>
      <c r="P1450" s="594"/>
      <c r="Q1450" s="594"/>
      <c r="R1450" s="592">
        <f t="shared" si="22"/>
        <v>0</v>
      </c>
      <c r="S1450" s="592"/>
      <c r="T1450" s="596" t="str">
        <f>VLOOKUP(cppm_pr[[#This Row],[Status]],'All Link_LOV'!$I$32:$K$72,2,0)</f>
        <v>PO Issued</v>
      </c>
      <c r="U1450" s="596" t="s">
        <v>22</v>
      </c>
      <c r="V1450" s="592">
        <v>711</v>
      </c>
      <c r="W1450" s="596"/>
      <c r="X1450" s="592"/>
      <c r="Y1450" s="592"/>
      <c r="Z1450" s="597">
        <v>45195</v>
      </c>
      <c r="AA1450" s="592" t="s">
        <v>1559</v>
      </c>
      <c r="AB1450" s="595">
        <v>80000</v>
      </c>
      <c r="AC1450" s="677">
        <v>58900</v>
      </c>
      <c r="AD1450" s="592" t="s">
        <v>6059</v>
      </c>
      <c r="AE1450" s="592"/>
      <c r="AF1450" s="592" t="s">
        <v>6071</v>
      </c>
      <c r="AG1450" s="592" t="s">
        <v>489</v>
      </c>
      <c r="AH1450" s="612" t="s">
        <v>1561</v>
      </c>
      <c r="AI1450" s="600" t="str">
        <f>IFERROR(VLOOKUP(cppm_pr[[#This Row],[Order Number]],SPHERE!C:CC,39,0),"")</f>
        <v/>
      </c>
      <c r="AJ1450" s="600" t="str">
        <f>IFERROR(VLOOKUP(cppm_pr[[#This Row],[Order Number]],'DC TM ONE'!B:CN,42,0),"")</f>
        <v/>
      </c>
      <c r="AK1450" s="612"/>
      <c r="AL1450" s="693">
        <v>45239</v>
      </c>
      <c r="AM1450" s="592" t="s">
        <v>11729</v>
      </c>
      <c r="AN1450" s="592" t="s">
        <v>4928</v>
      </c>
      <c r="AO1450" s="737"/>
      <c r="AP1450" s="592"/>
      <c r="AQ1450" s="592"/>
      <c r="AR1450" s="612">
        <v>3400038930</v>
      </c>
      <c r="AS1450" s="592"/>
      <c r="AT1450" s="598"/>
      <c r="AU1450" s="592"/>
      <c r="AV1450" s="592"/>
      <c r="AW1450" s="592"/>
      <c r="AX1450" s="592"/>
      <c r="AY1450" s="592"/>
      <c r="AZ1450" s="592"/>
      <c r="BA1450" s="592"/>
      <c r="BB1450" s="592"/>
      <c r="BC1450" s="592"/>
      <c r="BD1450" s="592"/>
      <c r="BE1450" s="592"/>
      <c r="BF1450" s="592"/>
      <c r="BG1450" s="592"/>
      <c r="BH1450" s="592"/>
    </row>
    <row r="1451" spans="1:60" ht="12" customHeight="1">
      <c r="A1451" s="600">
        <v>1449</v>
      </c>
      <c r="B1451" s="600" t="s">
        <v>83</v>
      </c>
      <c r="C1451" s="601" t="s">
        <v>267</v>
      </c>
      <c r="D1451" s="602">
        <v>45196</v>
      </c>
      <c r="E1451" s="600" t="s">
        <v>10885</v>
      </c>
      <c r="F1451" s="603" t="s">
        <v>4111</v>
      </c>
      <c r="G1451" s="603" t="s">
        <v>4110</v>
      </c>
      <c r="H1451" s="603" t="s">
        <v>4108</v>
      </c>
      <c r="I1451" s="603" t="s">
        <v>11780</v>
      </c>
      <c r="J1451" s="600"/>
      <c r="K1451" s="600" t="s">
        <v>10885</v>
      </c>
      <c r="L1451" s="606" t="s">
        <v>51</v>
      </c>
      <c r="M1451"/>
      <c r="N1451" s="972"/>
      <c r="O1451" s="603"/>
      <c r="P1451" s="605"/>
      <c r="Q1451" s="605"/>
      <c r="R1451" s="603">
        <f t="shared" si="22"/>
        <v>0</v>
      </c>
      <c r="S1451" s="603"/>
      <c r="T1451" s="607" t="str">
        <f>VLOOKUP(cppm_pr[[#This Row],[Status]],'All Link_LOV'!$I$32:$K$72,2,0)</f>
        <v>PO Issued</v>
      </c>
      <c r="U1451" s="607" t="s">
        <v>22</v>
      </c>
      <c r="V1451" s="603">
        <v>712</v>
      </c>
      <c r="W1451" s="607" t="s">
        <v>6069</v>
      </c>
      <c r="X1451" s="603" t="s">
        <v>8231</v>
      </c>
      <c r="Y1451" s="603"/>
      <c r="Z1451" s="608">
        <v>45195</v>
      </c>
      <c r="AA1451" s="603" t="s">
        <v>4107</v>
      </c>
      <c r="AB1451" s="606">
        <v>10020</v>
      </c>
      <c r="AC1451" s="677">
        <v>6746.52</v>
      </c>
      <c r="AD1451" s="603" t="s">
        <v>6059</v>
      </c>
      <c r="AE1451" s="603"/>
      <c r="AF1451" s="603" t="s">
        <v>6071</v>
      </c>
      <c r="AG1451" s="603" t="s">
        <v>491</v>
      </c>
      <c r="AH1451" s="736" t="s">
        <v>4109</v>
      </c>
      <c r="AI1451" s="600" t="str">
        <f>IFERROR(VLOOKUP(cppm_pr[[#This Row],[Order Number]],SPHERE!C:CC,39,0),"")</f>
        <v/>
      </c>
      <c r="AJ1451" s="600" t="str">
        <f>IFERROR(VLOOKUP(cppm_pr[[#This Row],[Order Number]],'DC TM ONE'!B:CN,42,0),"")</f>
        <v/>
      </c>
      <c r="AK1451" s="736"/>
      <c r="AL1451" s="693">
        <v>45204</v>
      </c>
      <c r="AM1451" s="603" t="s">
        <v>10886</v>
      </c>
      <c r="AN1451" s="603" t="s">
        <v>4928</v>
      </c>
      <c r="AO1451" s="737"/>
      <c r="AP1451" s="603"/>
      <c r="AQ1451" s="603"/>
      <c r="AR1451" s="769">
        <v>3400039035</v>
      </c>
      <c r="AS1451" s="603"/>
      <c r="AT1451" s="610"/>
      <c r="AU1451" s="603"/>
      <c r="AV1451" s="603"/>
      <c r="AW1451" s="603"/>
      <c r="AX1451" s="603"/>
      <c r="AY1451" s="603"/>
      <c r="AZ1451" s="603"/>
      <c r="BA1451" s="603"/>
      <c r="BB1451" s="603"/>
      <c r="BC1451" s="603"/>
      <c r="BD1451" s="603"/>
      <c r="BE1451" s="603"/>
      <c r="BF1451" s="603"/>
      <c r="BG1451" s="603"/>
      <c r="BH1451" s="603"/>
    </row>
    <row r="1452" spans="1:60" ht="12" customHeight="1">
      <c r="A1452" s="589">
        <v>1450</v>
      </c>
      <c r="B1452" s="589" t="s">
        <v>457</v>
      </c>
      <c r="C1452" s="590" t="s">
        <v>267</v>
      </c>
      <c r="D1452" s="591"/>
      <c r="E1452" s="589" t="s">
        <v>6058</v>
      </c>
      <c r="F1452" s="592" t="s">
        <v>4299</v>
      </c>
      <c r="G1452" s="592" t="s">
        <v>4298</v>
      </c>
      <c r="H1452" s="592" t="s">
        <v>4296</v>
      </c>
      <c r="I1452" s="592" t="s">
        <v>11781</v>
      </c>
      <c r="J1452" s="589"/>
      <c r="K1452" s="593" t="s">
        <v>11782</v>
      </c>
      <c r="L1452" s="595" t="s">
        <v>1701</v>
      </c>
      <c r="M1452" s="985"/>
      <c r="N1452" s="972"/>
      <c r="O1452" s="592"/>
      <c r="P1452" s="594"/>
      <c r="Q1452" s="594"/>
      <c r="R1452" s="592">
        <f t="shared" si="22"/>
        <v>0</v>
      </c>
      <c r="S1452" s="592"/>
      <c r="T1452" s="596" t="str">
        <f>VLOOKUP(cppm_pr[[#This Row],[Status]],'All Link_LOV'!$I$32:$K$72,2,0)</f>
        <v>PO Issued</v>
      </c>
      <c r="U1452" s="596" t="s">
        <v>105</v>
      </c>
      <c r="V1452" s="592">
        <v>246</v>
      </c>
      <c r="W1452" s="596"/>
      <c r="X1452" s="592"/>
      <c r="Y1452" s="592"/>
      <c r="Z1452" s="597">
        <v>45195</v>
      </c>
      <c r="AA1452" s="592" t="s">
        <v>1696</v>
      </c>
      <c r="AB1452" s="595"/>
      <c r="AC1452" s="677"/>
      <c r="AD1452" s="592"/>
      <c r="AE1452" s="592"/>
      <c r="AF1452" s="592" t="s">
        <v>398</v>
      </c>
      <c r="AG1452" s="592" t="s">
        <v>488</v>
      </c>
      <c r="AH1452" s="612" t="s">
        <v>4297</v>
      </c>
      <c r="AI1452" s="600" t="str">
        <f>IFERROR(VLOOKUP(cppm_pr[[#This Row],[Order Number]],SPHERE!C:CC,39,0),"")</f>
        <v/>
      </c>
      <c r="AJ1452" s="600" t="str">
        <f>IFERROR(VLOOKUP(cppm_pr[[#This Row],[Order Number]],'DC TM ONE'!B:CN,42,0),"")</f>
        <v/>
      </c>
      <c r="AK1452" s="612"/>
      <c r="AL1452" s="693"/>
      <c r="AM1452" s="592" t="s">
        <v>6816</v>
      </c>
      <c r="AN1452" s="592"/>
      <c r="AO1452" s="737"/>
      <c r="AP1452" s="592"/>
      <c r="AQ1452" s="592"/>
      <c r="AR1452" s="612">
        <v>3400041574</v>
      </c>
      <c r="AS1452" s="592" t="s">
        <v>4302</v>
      </c>
      <c r="AT1452" s="598"/>
      <c r="AU1452" s="592"/>
      <c r="AV1452" s="592" t="s">
        <v>3959</v>
      </c>
      <c r="AW1452" s="592" t="s">
        <v>4300</v>
      </c>
      <c r="AX1452" s="592" t="s">
        <v>4301</v>
      </c>
      <c r="AY1452" s="592" t="s">
        <v>1554</v>
      </c>
      <c r="AZ1452" s="592" t="s">
        <v>4302</v>
      </c>
      <c r="BA1452" s="592" t="s">
        <v>4303</v>
      </c>
      <c r="BB1452" s="592">
        <v>3400041574</v>
      </c>
      <c r="BC1452" s="592" t="s">
        <v>1770</v>
      </c>
      <c r="BD1452" s="592">
        <v>3400038938</v>
      </c>
      <c r="BE1452" s="592" t="s">
        <v>2494</v>
      </c>
      <c r="BF1452" s="592">
        <v>3400038889</v>
      </c>
      <c r="BG1452" s="592"/>
      <c r="BH1452" s="592"/>
    </row>
    <row r="1453" spans="1:60" ht="12" customHeight="1">
      <c r="A1453" s="600">
        <v>1451</v>
      </c>
      <c r="B1453" s="600" t="s">
        <v>83</v>
      </c>
      <c r="C1453" s="601" t="s">
        <v>267</v>
      </c>
      <c r="D1453" s="602">
        <v>45196</v>
      </c>
      <c r="E1453" s="600" t="s">
        <v>6058</v>
      </c>
      <c r="F1453" s="603" t="s">
        <v>11783</v>
      </c>
      <c r="G1453" s="603" t="s">
        <v>11784</v>
      </c>
      <c r="H1453" s="603" t="s">
        <v>11785</v>
      </c>
      <c r="I1453" s="603" t="s">
        <v>11786</v>
      </c>
      <c r="J1453" s="600"/>
      <c r="K1453" s="611" t="s">
        <v>11787</v>
      </c>
      <c r="L1453" s="606" t="s">
        <v>51</v>
      </c>
      <c r="M1453" s="986"/>
      <c r="N1453" s="972"/>
      <c r="O1453" s="603"/>
      <c r="P1453" s="605"/>
      <c r="Q1453" s="605"/>
      <c r="R1453" s="603">
        <f t="shared" si="22"/>
        <v>0</v>
      </c>
      <c r="S1453" s="603"/>
      <c r="T1453" s="607" t="str">
        <f>VLOOKUP(cppm_pr[[#This Row],[Status]],'All Link_LOV'!$I$32:$K$72,2,0)</f>
        <v>PO Issued</v>
      </c>
      <c r="U1453" s="607" t="s">
        <v>22</v>
      </c>
      <c r="V1453" s="603">
        <v>713</v>
      </c>
      <c r="W1453" s="607"/>
      <c r="X1453" s="603"/>
      <c r="Y1453" s="603"/>
      <c r="Z1453" s="608">
        <v>45196</v>
      </c>
      <c r="AA1453" s="603" t="s">
        <v>5370</v>
      </c>
      <c r="AB1453" s="606">
        <v>34734</v>
      </c>
      <c r="AC1453" s="677">
        <v>28634.01</v>
      </c>
      <c r="AD1453" s="603" t="s">
        <v>6059</v>
      </c>
      <c r="AE1453" s="603"/>
      <c r="AF1453" s="603" t="s">
        <v>6164</v>
      </c>
      <c r="AG1453" s="603" t="s">
        <v>498</v>
      </c>
      <c r="AH1453" s="736" t="s">
        <v>11788</v>
      </c>
      <c r="AI1453" s="600" t="str">
        <f>IFERROR(VLOOKUP(cppm_pr[[#This Row],[Order Number]],SPHERE!C:CC,39,0),"")</f>
        <v/>
      </c>
      <c r="AJ1453" s="600" t="str">
        <f>IFERROR(VLOOKUP(cppm_pr[[#This Row],[Order Number]],'DC TM ONE'!B:CN,42,0),"")</f>
        <v/>
      </c>
      <c r="AK1453" s="736"/>
      <c r="AL1453" s="693">
        <v>45290</v>
      </c>
      <c r="AM1453" s="603" t="s">
        <v>11789</v>
      </c>
      <c r="AN1453" s="603" t="s">
        <v>4928</v>
      </c>
      <c r="AO1453" s="737"/>
      <c r="AP1453" s="603"/>
      <c r="AQ1453" s="603"/>
      <c r="AR1453" s="769">
        <v>3400038775</v>
      </c>
      <c r="AS1453" s="603"/>
      <c r="AT1453" s="610"/>
      <c r="AU1453" s="603"/>
      <c r="AV1453" s="603"/>
      <c r="AW1453" s="603"/>
      <c r="AX1453" s="603"/>
      <c r="AY1453" s="603"/>
      <c r="AZ1453" s="603"/>
      <c r="BA1453" s="603"/>
      <c r="BB1453" s="603"/>
      <c r="BC1453" s="603"/>
      <c r="BD1453" s="603"/>
      <c r="BE1453" s="603"/>
      <c r="BF1453" s="603"/>
      <c r="BG1453" s="603"/>
      <c r="BH1453" s="603"/>
    </row>
    <row r="1454" spans="1:60" s="180" customFormat="1" ht="12" customHeight="1">
      <c r="A1454" s="641">
        <v>1452</v>
      </c>
      <c r="B1454" s="641"/>
      <c r="C1454" s="590" t="s">
        <v>254</v>
      </c>
      <c r="D1454" s="640">
        <v>45196</v>
      </c>
      <c r="E1454" s="641" t="s">
        <v>10514</v>
      </c>
      <c r="F1454" s="643" t="s">
        <v>1375</v>
      </c>
      <c r="G1454" s="643" t="s">
        <v>1845</v>
      </c>
      <c r="H1454" s="643" t="s">
        <v>1370</v>
      </c>
      <c r="I1454" s="641" t="s">
        <v>1374</v>
      </c>
      <c r="J1454" s="641"/>
      <c r="K1454" s="642"/>
      <c r="L1454" s="648" t="s">
        <v>1728</v>
      </c>
      <c r="M1454" s="993"/>
      <c r="N1454" s="1057"/>
      <c r="O1454" s="643"/>
      <c r="P1454" s="653"/>
      <c r="Q1454" s="653"/>
      <c r="R1454" s="641">
        <f t="shared" si="22"/>
        <v>0</v>
      </c>
      <c r="S1454" s="641"/>
      <c r="T1454" s="645" t="str">
        <f>VLOOKUP(cppm_pr[[#This Row],[Status]],'All Link_LOV'!$I$32:$K$72,2,0)</f>
        <v>PO Issued</v>
      </c>
      <c r="U1454" s="645" t="s">
        <v>22</v>
      </c>
      <c r="V1454" s="643">
        <v>714</v>
      </c>
      <c r="W1454" s="645"/>
      <c r="X1454" s="643"/>
      <c r="Y1454" s="643"/>
      <c r="Z1454" s="646">
        <v>45196</v>
      </c>
      <c r="AA1454" s="643" t="s">
        <v>6185</v>
      </c>
      <c r="AB1454" s="648">
        <v>29048</v>
      </c>
      <c r="AC1454" s="739">
        <v>10174.98</v>
      </c>
      <c r="AD1454" s="643" t="s">
        <v>6059</v>
      </c>
      <c r="AE1454" s="643"/>
      <c r="AF1454" s="643" t="s">
        <v>398</v>
      </c>
      <c r="AG1454" s="643" t="s">
        <v>488</v>
      </c>
      <c r="AH1454" s="744" t="s">
        <v>1369</v>
      </c>
      <c r="AI1454" s="600" t="str">
        <f>IFERROR(VLOOKUP(cppm_pr[[#This Row],[Order Number]],SPHERE!C:CC,39,0),"")</f>
        <v/>
      </c>
      <c r="AJ1454" s="600" t="str">
        <f>IFERROR(VLOOKUP(cppm_pr[[#This Row],[Order Number]],'DC TM ONE'!B:CN,42,0),"")</f>
        <v/>
      </c>
      <c r="AK1454" s="744"/>
      <c r="AL1454" s="741">
        <v>45199</v>
      </c>
      <c r="AM1454" s="643" t="s">
        <v>6499</v>
      </c>
      <c r="AN1454" s="643" t="s">
        <v>4928</v>
      </c>
      <c r="AO1454" s="742"/>
      <c r="AP1454" s="643"/>
      <c r="AQ1454" s="643"/>
      <c r="AR1454" s="744">
        <v>3400042808</v>
      </c>
      <c r="AS1454" s="643"/>
      <c r="AT1454" s="647"/>
      <c r="AU1454" s="643"/>
      <c r="AV1454" s="643"/>
      <c r="AW1454" s="643"/>
      <c r="AX1454" s="643"/>
      <c r="AY1454" s="643"/>
      <c r="AZ1454" s="643"/>
      <c r="BA1454" s="643"/>
      <c r="BB1454" s="643"/>
      <c r="BC1454" s="643"/>
      <c r="BD1454" s="643"/>
      <c r="BE1454" s="643"/>
      <c r="BF1454" s="643"/>
      <c r="BG1454" s="643"/>
      <c r="BH1454" s="643"/>
    </row>
    <row r="1455" spans="1:60" ht="12" customHeight="1">
      <c r="A1455" s="600">
        <v>1453</v>
      </c>
      <c r="B1455" s="600" t="s">
        <v>63</v>
      </c>
      <c r="C1455" s="601" t="s">
        <v>267</v>
      </c>
      <c r="D1455" s="602">
        <v>45203</v>
      </c>
      <c r="E1455" s="600" t="s">
        <v>11790</v>
      </c>
      <c r="F1455" s="603" t="s">
        <v>11791</v>
      </c>
      <c r="G1455" s="603" t="s">
        <v>11792</v>
      </c>
      <c r="H1455" s="603" t="s">
        <v>11793</v>
      </c>
      <c r="I1455" s="600" t="s">
        <v>11794</v>
      </c>
      <c r="J1455" s="600"/>
      <c r="K1455" s="611" t="s">
        <v>11795</v>
      </c>
      <c r="L1455" s="606" t="s">
        <v>1728</v>
      </c>
      <c r="M1455" s="986"/>
      <c r="N1455" s="972"/>
      <c r="O1455" s="603"/>
      <c r="P1455" s="625"/>
      <c r="Q1455" s="625"/>
      <c r="R1455" s="600">
        <f t="shared" si="22"/>
        <v>0</v>
      </c>
      <c r="S1455" s="600"/>
      <c r="T1455" s="607" t="str">
        <f>VLOOKUP(cppm_pr[[#This Row],[Status]],'All Link_LOV'!$I$32:$K$72,2,0)</f>
        <v>PO Issued</v>
      </c>
      <c r="U1455" s="607" t="s">
        <v>22</v>
      </c>
      <c r="V1455" s="603">
        <v>715</v>
      </c>
      <c r="W1455" s="607"/>
      <c r="X1455" s="603"/>
      <c r="Y1455" s="603"/>
      <c r="Z1455" s="608">
        <v>45196</v>
      </c>
      <c r="AA1455" s="603" t="s">
        <v>6455</v>
      </c>
      <c r="AB1455" s="606">
        <v>8816</v>
      </c>
      <c r="AC1455" s="677">
        <v>6714.31</v>
      </c>
      <c r="AD1455" s="603" t="s">
        <v>6148</v>
      </c>
      <c r="AE1455" s="603" t="s">
        <v>11796</v>
      </c>
      <c r="AF1455" s="603" t="s">
        <v>6071</v>
      </c>
      <c r="AG1455" s="603" t="s">
        <v>491</v>
      </c>
      <c r="AH1455" s="612" t="s">
        <v>11797</v>
      </c>
      <c r="AI1455" s="600" t="str">
        <f>IFERROR(VLOOKUP(cppm_pr[[#This Row],[Order Number]],SPHERE!C:CC,39,0),"")</f>
        <v/>
      </c>
      <c r="AJ1455" s="600" t="str">
        <f>IFERROR(VLOOKUP(cppm_pr[[#This Row],[Order Number]],'DC TM ONE'!B:CN,42,0),"")</f>
        <v/>
      </c>
      <c r="AK1455" s="612"/>
      <c r="AL1455" s="693">
        <v>45199</v>
      </c>
      <c r="AM1455" s="603" t="s">
        <v>11798</v>
      </c>
      <c r="AN1455" s="603" t="s">
        <v>4928</v>
      </c>
      <c r="AO1455" s="737"/>
      <c r="AP1455" s="603"/>
      <c r="AQ1455" s="603"/>
      <c r="AR1455" s="769">
        <v>3400039079</v>
      </c>
      <c r="AS1455" s="600"/>
      <c r="AT1455" s="610" t="s">
        <v>11799</v>
      </c>
      <c r="AU1455" s="603"/>
      <c r="AV1455" s="603"/>
      <c r="AW1455" s="603"/>
      <c r="AX1455" s="603"/>
      <c r="AY1455" s="603"/>
      <c r="AZ1455" s="603"/>
      <c r="BA1455" s="603"/>
      <c r="BB1455" s="603"/>
      <c r="BC1455" s="603"/>
      <c r="BD1455" s="603"/>
      <c r="BE1455" s="603"/>
      <c r="BF1455" s="603"/>
      <c r="BG1455" s="603"/>
      <c r="BH1455" s="603"/>
    </row>
    <row r="1456" spans="1:60" ht="12" customHeight="1">
      <c r="A1456" s="589">
        <v>1454</v>
      </c>
      <c r="B1456" s="589" t="s">
        <v>71</v>
      </c>
      <c r="C1456" s="590" t="s">
        <v>267</v>
      </c>
      <c r="D1456" s="591"/>
      <c r="E1456" s="589" t="s">
        <v>11800</v>
      </c>
      <c r="F1456" s="592" t="s">
        <v>11801</v>
      </c>
      <c r="G1456" s="592" t="s">
        <v>11802</v>
      </c>
      <c r="H1456" s="592" t="s">
        <v>11803</v>
      </c>
      <c r="I1456" s="589" t="s">
        <v>11804</v>
      </c>
      <c r="J1456" s="589"/>
      <c r="K1456" s="593" t="s">
        <v>11805</v>
      </c>
      <c r="L1456" s="595" t="s">
        <v>10812</v>
      </c>
      <c r="M1456" s="985"/>
      <c r="N1456" s="972"/>
      <c r="O1456" s="592"/>
      <c r="P1456" s="655"/>
      <c r="Q1456" s="655"/>
      <c r="R1456" s="589">
        <f t="shared" si="22"/>
        <v>0</v>
      </c>
      <c r="S1456" s="589"/>
      <c r="T1456" s="596" t="str">
        <f>VLOOKUP(cppm_pr[[#This Row],[Status]],'All Link_LOV'!$I$32:$K$72,2,0)</f>
        <v>PO Issued</v>
      </c>
      <c r="U1456" s="596" t="s">
        <v>22</v>
      </c>
      <c r="V1456" s="592">
        <v>716</v>
      </c>
      <c r="W1456" s="596"/>
      <c r="X1456" s="592"/>
      <c r="Y1456" s="592"/>
      <c r="Z1456" s="597">
        <v>45196</v>
      </c>
      <c r="AA1456" s="592" t="s">
        <v>7884</v>
      </c>
      <c r="AB1456" s="595">
        <v>10674</v>
      </c>
      <c r="AC1456" s="677">
        <v>10255.530000000001</v>
      </c>
      <c r="AD1456" s="592" t="s">
        <v>6148</v>
      </c>
      <c r="AE1456" s="592" t="s">
        <v>11806</v>
      </c>
      <c r="AF1456" s="592" t="s">
        <v>398</v>
      </c>
      <c r="AG1456" s="592" t="s">
        <v>488</v>
      </c>
      <c r="AH1456" s="736" t="s">
        <v>11807</v>
      </c>
      <c r="AI1456" s="600" t="str">
        <f>IFERROR(VLOOKUP(cppm_pr[[#This Row],[Order Number]],SPHERE!C:CC,39,0),"")</f>
        <v/>
      </c>
      <c r="AJ1456" s="600" t="str">
        <f>IFERROR(VLOOKUP(cppm_pr[[#This Row],[Order Number]],'DC TM ONE'!B:CN,42,0),"")</f>
        <v/>
      </c>
      <c r="AK1456" s="736"/>
      <c r="AL1456" s="693">
        <v>45169</v>
      </c>
      <c r="AM1456" s="592" t="s">
        <v>11753</v>
      </c>
      <c r="AN1456" s="592" t="s">
        <v>4928</v>
      </c>
      <c r="AO1456" s="737"/>
      <c r="AP1456" s="592"/>
      <c r="AQ1456" s="592"/>
      <c r="AR1456" s="612">
        <v>3400038882</v>
      </c>
      <c r="AS1456" s="592"/>
      <c r="AT1456" s="598" t="s">
        <v>11808</v>
      </c>
      <c r="AU1456" s="592"/>
      <c r="AV1456" s="592"/>
      <c r="AW1456" s="592"/>
      <c r="AX1456" s="592"/>
      <c r="AY1456" s="592"/>
      <c r="AZ1456" s="592"/>
      <c r="BA1456" s="592"/>
      <c r="BB1456" s="592"/>
      <c r="BC1456" s="592"/>
      <c r="BD1456" s="592"/>
      <c r="BE1456" s="592"/>
      <c r="BF1456" s="592"/>
      <c r="BG1456" s="592"/>
      <c r="BH1456" s="592"/>
    </row>
    <row r="1457" spans="1:60" ht="12" customHeight="1">
      <c r="A1457" s="600">
        <v>1455</v>
      </c>
      <c r="B1457" s="600" t="s">
        <v>457</v>
      </c>
      <c r="C1457" s="601" t="s">
        <v>267</v>
      </c>
      <c r="D1457" s="602"/>
      <c r="E1457" s="600" t="s">
        <v>11809</v>
      </c>
      <c r="F1457" s="603" t="s">
        <v>11810</v>
      </c>
      <c r="G1457" s="603" t="s">
        <v>11811</v>
      </c>
      <c r="H1457" s="603" t="s">
        <v>11812</v>
      </c>
      <c r="I1457" s="603" t="s">
        <v>11813</v>
      </c>
      <c r="J1457" s="600"/>
      <c r="K1457" s="611"/>
      <c r="L1457" s="606" t="s">
        <v>1625</v>
      </c>
      <c r="M1457" s="986"/>
      <c r="N1457" s="972"/>
      <c r="O1457" s="603"/>
      <c r="P1457" s="605"/>
      <c r="Q1457" s="605"/>
      <c r="R1457" s="603">
        <f t="shared" si="22"/>
        <v>0</v>
      </c>
      <c r="S1457" s="603"/>
      <c r="T1457" s="607" t="str">
        <f>VLOOKUP(cppm_pr[[#This Row],[Status]],'All Link_LOV'!$I$32:$K$72,2,0)</f>
        <v>PO Issued</v>
      </c>
      <c r="U1457" s="607" t="s">
        <v>22</v>
      </c>
      <c r="V1457" s="603">
        <v>717</v>
      </c>
      <c r="W1457" s="607" t="s">
        <v>6069</v>
      </c>
      <c r="X1457" s="603" t="s">
        <v>8231</v>
      </c>
      <c r="Y1457" s="603"/>
      <c r="Z1457" s="608">
        <v>45196</v>
      </c>
      <c r="AA1457" s="603" t="s">
        <v>6708</v>
      </c>
      <c r="AB1457" s="606">
        <v>4687</v>
      </c>
      <c r="AC1457" s="677">
        <v>1809</v>
      </c>
      <c r="AD1457" s="603" t="s">
        <v>6059</v>
      </c>
      <c r="AE1457" s="603"/>
      <c r="AF1457" s="603" t="s">
        <v>6071</v>
      </c>
      <c r="AG1457" s="603" t="s">
        <v>491</v>
      </c>
      <c r="AH1457" s="612" t="s">
        <v>11814</v>
      </c>
      <c r="AI1457" s="600" t="str">
        <f>IFERROR(VLOOKUP(cppm_pr[[#This Row],[Order Number]],SPHERE!C:CC,39,0),"")</f>
        <v/>
      </c>
      <c r="AJ1457" s="600" t="str">
        <f>IFERROR(VLOOKUP(cppm_pr[[#This Row],[Order Number]],'DC TM ONE'!B:CN,42,0),"")</f>
        <v/>
      </c>
      <c r="AK1457" s="612"/>
      <c r="AL1457" s="693">
        <v>45148</v>
      </c>
      <c r="AM1457" s="603" t="s">
        <v>11815</v>
      </c>
      <c r="AN1457" s="603" t="s">
        <v>4928</v>
      </c>
      <c r="AO1457" s="737"/>
      <c r="AP1457" s="603"/>
      <c r="AQ1457" s="603"/>
      <c r="AR1457" s="769">
        <v>3400039039</v>
      </c>
      <c r="AS1457" s="603"/>
      <c r="AT1457" s="610"/>
      <c r="AU1457" s="603"/>
      <c r="AV1457" s="603"/>
      <c r="AW1457" s="603"/>
      <c r="AX1457" s="603"/>
      <c r="AY1457" s="603"/>
      <c r="AZ1457" s="603"/>
      <c r="BA1457" s="603"/>
      <c r="BB1457" s="603"/>
      <c r="BC1457" s="603"/>
      <c r="BD1457" s="603"/>
      <c r="BE1457" s="603"/>
      <c r="BF1457" s="603"/>
      <c r="BG1457" s="603"/>
      <c r="BH1457" s="603"/>
    </row>
    <row r="1458" spans="1:60" ht="12" customHeight="1">
      <c r="A1458" s="589">
        <v>1456</v>
      </c>
      <c r="B1458" s="589" t="s">
        <v>67</v>
      </c>
      <c r="C1458" s="590" t="s">
        <v>260</v>
      </c>
      <c r="D1458" s="591"/>
      <c r="E1458" s="589" t="s">
        <v>6058</v>
      </c>
      <c r="F1458" s="592" t="s">
        <v>667</v>
      </c>
      <c r="G1458" s="592" t="s">
        <v>8595</v>
      </c>
      <c r="H1458" s="592" t="s">
        <v>666</v>
      </c>
      <c r="I1458" s="592" t="s">
        <v>668</v>
      </c>
      <c r="J1458" s="589"/>
      <c r="K1458" s="593"/>
      <c r="L1458" s="595" t="s">
        <v>1552</v>
      </c>
      <c r="M1458" s="985"/>
      <c r="N1458" s="972"/>
      <c r="O1458" s="592"/>
      <c r="P1458" s="594"/>
      <c r="Q1458" s="594"/>
      <c r="R1458" s="592">
        <f t="shared" si="22"/>
        <v>0</v>
      </c>
      <c r="S1458" s="592"/>
      <c r="T1458" s="596" t="str">
        <f>VLOOKUP(cppm_pr[[#This Row],[Status]],'All Link_LOV'!$I$32:$K$72,2,0)</f>
        <v>PR Creation</v>
      </c>
      <c r="U1458" s="596" t="s">
        <v>22</v>
      </c>
      <c r="V1458" s="592">
        <v>718</v>
      </c>
      <c r="W1458" s="596"/>
      <c r="X1458" s="592"/>
      <c r="Y1458" s="592"/>
      <c r="Z1458" s="597">
        <v>45196</v>
      </c>
      <c r="AA1458" s="592" t="s">
        <v>1737</v>
      </c>
      <c r="AB1458" s="595">
        <v>104012</v>
      </c>
      <c r="AC1458" s="677">
        <v>12540.64</v>
      </c>
      <c r="AD1458" s="592" t="s">
        <v>6148</v>
      </c>
      <c r="AE1458" s="592" t="s">
        <v>11816</v>
      </c>
      <c r="AF1458" s="592" t="s">
        <v>6071</v>
      </c>
      <c r="AG1458" s="592" t="s">
        <v>5</v>
      </c>
      <c r="AH1458" s="612" t="s">
        <v>8596</v>
      </c>
      <c r="AI1458" s="600" t="str">
        <f>IFERROR(VLOOKUP(cppm_pr[[#This Row],[Order Number]],SPHERE!C:CC,39,0),"")</f>
        <v/>
      </c>
      <c r="AJ1458" s="600" t="str">
        <f>IFERROR(VLOOKUP(cppm_pr[[#This Row],[Order Number]],'DC TM ONE'!B:CN,42,0),"")</f>
        <v/>
      </c>
      <c r="AK1458" s="612"/>
      <c r="AL1458" s="693">
        <v>45218</v>
      </c>
      <c r="AM1458" s="592" t="s">
        <v>7818</v>
      </c>
      <c r="AN1458" s="592" t="s">
        <v>4928</v>
      </c>
      <c r="AO1458" s="737"/>
      <c r="AP1458" s="592"/>
      <c r="AQ1458" s="592"/>
      <c r="AR1458" s="612">
        <v>3400039239</v>
      </c>
      <c r="AS1458" s="592"/>
      <c r="AT1458" s="598" t="s">
        <v>11817</v>
      </c>
      <c r="AU1458" s="592"/>
      <c r="AV1458" s="592"/>
      <c r="AW1458" s="592"/>
      <c r="AX1458" s="592"/>
      <c r="AY1458" s="592"/>
      <c r="AZ1458" s="592"/>
      <c r="BA1458" s="592"/>
      <c r="BB1458" s="592"/>
      <c r="BC1458" s="592"/>
      <c r="BD1458" s="592"/>
      <c r="BE1458" s="592"/>
      <c r="BF1458" s="592"/>
      <c r="BG1458" s="592"/>
      <c r="BH1458" s="592"/>
    </row>
    <row r="1459" spans="1:60" ht="12" customHeight="1">
      <c r="A1459" s="600">
        <v>1457</v>
      </c>
      <c r="B1459" s="600" t="s">
        <v>77</v>
      </c>
      <c r="C1459" s="601" t="s">
        <v>256</v>
      </c>
      <c r="D1459" s="602"/>
      <c r="E1459" s="600" t="s">
        <v>11818</v>
      </c>
      <c r="F1459" s="603" t="s">
        <v>11819</v>
      </c>
      <c r="G1459" s="603" t="s">
        <v>11820</v>
      </c>
      <c r="H1459" s="603" t="s">
        <v>11821</v>
      </c>
      <c r="I1459" s="600" t="s">
        <v>11822</v>
      </c>
      <c r="J1459" s="600"/>
      <c r="K1459" s="611"/>
      <c r="L1459" s="595" t="s">
        <v>1691</v>
      </c>
      <c r="M1459" s="986"/>
      <c r="N1459" s="972"/>
      <c r="O1459" s="603"/>
      <c r="P1459" s="625"/>
      <c r="Q1459" s="625"/>
      <c r="R1459" s="600">
        <f t="shared" si="22"/>
        <v>0</v>
      </c>
      <c r="S1459" s="600"/>
      <c r="T1459" s="607" t="str">
        <f>VLOOKUP(cppm_pr[[#This Row],[Status]],'All Link_LOV'!$I$32:$K$72,2,0)</f>
        <v>PO Issued / Not Require LOR</v>
      </c>
      <c r="U1459" s="607" t="s">
        <v>22</v>
      </c>
      <c r="V1459" s="603">
        <v>719</v>
      </c>
      <c r="W1459" s="607"/>
      <c r="X1459" s="603"/>
      <c r="Y1459" s="603"/>
      <c r="Z1459" s="608">
        <v>45196</v>
      </c>
      <c r="AA1459" s="603" t="s">
        <v>4258</v>
      </c>
      <c r="AB1459" s="606">
        <v>8587</v>
      </c>
      <c r="AC1459" s="677">
        <v>6746.52</v>
      </c>
      <c r="AD1459" s="603" t="s">
        <v>6059</v>
      </c>
      <c r="AE1459" s="603"/>
      <c r="AF1459" s="603" t="s">
        <v>398</v>
      </c>
      <c r="AG1459" s="603" t="s">
        <v>491</v>
      </c>
      <c r="AH1459" s="612" t="s">
        <v>11823</v>
      </c>
      <c r="AI1459" s="600" t="str">
        <f>IFERROR(VLOOKUP(cppm_pr[[#This Row],[Order Number]],SPHERE!C:CC,39,0),"")</f>
        <v/>
      </c>
      <c r="AJ1459" s="600" t="str">
        <f>IFERROR(VLOOKUP(cppm_pr[[#This Row],[Order Number]],'DC TM ONE'!B:CN,42,0),"")</f>
        <v/>
      </c>
      <c r="AK1459" s="612"/>
      <c r="AL1459" s="693">
        <v>45184</v>
      </c>
      <c r="AM1459" s="603" t="s">
        <v>5098</v>
      </c>
      <c r="AN1459" s="603" t="s">
        <v>4928</v>
      </c>
      <c r="AO1459" s="737"/>
      <c r="AP1459" s="603"/>
      <c r="AQ1459" s="603"/>
      <c r="AR1459" s="769" t="s">
        <v>11824</v>
      </c>
      <c r="AS1459" s="603"/>
      <c r="AT1459" s="610"/>
      <c r="AU1459" s="603"/>
      <c r="AV1459" s="603"/>
      <c r="AW1459" s="603"/>
      <c r="AX1459" s="603"/>
      <c r="AY1459" s="603"/>
      <c r="AZ1459" s="603"/>
      <c r="BA1459" s="603"/>
      <c r="BB1459" s="603"/>
      <c r="BC1459" s="603"/>
      <c r="BD1459" s="603"/>
      <c r="BE1459" s="603"/>
      <c r="BF1459" s="603"/>
      <c r="BG1459" s="603"/>
      <c r="BH1459" s="603"/>
    </row>
    <row r="1460" spans="1:60" ht="12" customHeight="1">
      <c r="A1460" s="589">
        <v>1458</v>
      </c>
      <c r="B1460" s="589" t="s">
        <v>77</v>
      </c>
      <c r="C1460" s="590" t="s">
        <v>260</v>
      </c>
      <c r="D1460" s="591"/>
      <c r="E1460" s="589" t="s">
        <v>6058</v>
      </c>
      <c r="F1460" s="592" t="s">
        <v>4308</v>
      </c>
      <c r="G1460" s="592" t="s">
        <v>4307</v>
      </c>
      <c r="H1460" s="592" t="s">
        <v>4305</v>
      </c>
      <c r="I1460" s="589" t="s">
        <v>11825</v>
      </c>
      <c r="J1460" s="589"/>
      <c r="K1460" s="593"/>
      <c r="L1460" s="595" t="s">
        <v>1691</v>
      </c>
      <c r="M1460" s="985"/>
      <c r="N1460" s="972"/>
      <c r="O1460" s="592"/>
      <c r="P1460" s="655"/>
      <c r="Q1460" s="655"/>
      <c r="R1460" s="589">
        <f t="shared" si="22"/>
        <v>0</v>
      </c>
      <c r="S1460" s="589"/>
      <c r="T1460" s="596" t="str">
        <f>VLOOKUP(cppm_pr[[#This Row],[Status]],'All Link_LOV'!$I$32:$K$72,2,0)</f>
        <v>PR Creation</v>
      </c>
      <c r="U1460" s="596" t="s">
        <v>105</v>
      </c>
      <c r="V1460" s="592">
        <v>247</v>
      </c>
      <c r="W1460" s="596"/>
      <c r="X1460" s="592"/>
      <c r="Y1460" s="592"/>
      <c r="Z1460" s="597">
        <v>45196</v>
      </c>
      <c r="AA1460" s="592" t="s">
        <v>1686</v>
      </c>
      <c r="AB1460" s="595"/>
      <c r="AC1460" s="677"/>
      <c r="AD1460" s="592"/>
      <c r="AE1460" s="592"/>
      <c r="AF1460" s="592" t="s">
        <v>399</v>
      </c>
      <c r="AG1460" s="592" t="s">
        <v>491</v>
      </c>
      <c r="AH1460" s="612" t="s">
        <v>4306</v>
      </c>
      <c r="AI1460" s="600" t="str">
        <f>IFERROR(VLOOKUP(cppm_pr[[#This Row],[Order Number]],SPHERE!C:CC,39,0),"")</f>
        <v/>
      </c>
      <c r="AJ1460" s="600" t="str">
        <f>IFERROR(VLOOKUP(cppm_pr[[#This Row],[Order Number]],'DC TM ONE'!B:CN,42,0),"")</f>
        <v/>
      </c>
      <c r="AK1460" s="612"/>
      <c r="AL1460" s="693"/>
      <c r="AM1460" s="592" t="s">
        <v>6448</v>
      </c>
      <c r="AN1460" s="592"/>
      <c r="AO1460" s="737"/>
      <c r="AP1460" s="592"/>
      <c r="AQ1460" s="592"/>
      <c r="AR1460" s="612">
        <v>3400038799</v>
      </c>
      <c r="AS1460" s="592" t="s">
        <v>3816</v>
      </c>
      <c r="AT1460" s="598"/>
      <c r="AU1460" s="592"/>
      <c r="AV1460" s="592" t="s">
        <v>4048</v>
      </c>
      <c r="AW1460" s="592" t="s">
        <v>4049</v>
      </c>
      <c r="AX1460" s="592" t="s">
        <v>4309</v>
      </c>
      <c r="AY1460" s="592" t="s">
        <v>1554</v>
      </c>
      <c r="AZ1460" s="592" t="s">
        <v>3816</v>
      </c>
      <c r="BA1460" s="592" t="s">
        <v>4077</v>
      </c>
      <c r="BB1460" s="592">
        <v>3400038799</v>
      </c>
      <c r="BC1460" s="592" t="s">
        <v>2077</v>
      </c>
      <c r="BD1460" s="592" t="s">
        <v>2077</v>
      </c>
      <c r="BE1460" s="592" t="s">
        <v>2077</v>
      </c>
      <c r="BF1460" s="592" t="s">
        <v>2077</v>
      </c>
      <c r="BG1460" s="592"/>
      <c r="BH1460" s="592"/>
    </row>
    <row r="1461" spans="1:60" ht="12" customHeight="1">
      <c r="A1461" s="600">
        <v>1459</v>
      </c>
      <c r="B1461" s="600" t="s">
        <v>457</v>
      </c>
      <c r="C1461" s="601" t="s">
        <v>267</v>
      </c>
      <c r="D1461" s="602"/>
      <c r="E1461" s="600" t="s">
        <v>11826</v>
      </c>
      <c r="F1461" s="603" t="s">
        <v>11827</v>
      </c>
      <c r="G1461" s="603" t="s">
        <v>11828</v>
      </c>
      <c r="H1461" s="603" t="s">
        <v>11829</v>
      </c>
      <c r="I1461" s="603" t="s">
        <v>11830</v>
      </c>
      <c r="J1461" s="600"/>
      <c r="K1461" s="611"/>
      <c r="L1461" s="606" t="s">
        <v>1625</v>
      </c>
      <c r="M1461" s="986"/>
      <c r="N1461" s="972"/>
      <c r="O1461" s="603"/>
      <c r="P1461" s="605"/>
      <c r="Q1461" s="605"/>
      <c r="R1461" s="603">
        <f t="shared" si="22"/>
        <v>0</v>
      </c>
      <c r="S1461" s="603"/>
      <c r="T1461" s="607" t="str">
        <f>VLOOKUP(cppm_pr[[#This Row],[Status]],'All Link_LOV'!$I$32:$K$72,2,0)</f>
        <v>PO Issued</v>
      </c>
      <c r="U1461" s="607" t="s">
        <v>22</v>
      </c>
      <c r="V1461" s="603">
        <v>720</v>
      </c>
      <c r="W1461" s="607"/>
      <c r="X1461" s="603"/>
      <c r="Y1461" s="603"/>
      <c r="Z1461" s="608">
        <v>45196</v>
      </c>
      <c r="AA1461" s="603" t="s">
        <v>6708</v>
      </c>
      <c r="AB1461" s="606">
        <v>5425</v>
      </c>
      <c r="AC1461" s="677">
        <v>718</v>
      </c>
      <c r="AD1461" s="603" t="s">
        <v>6059</v>
      </c>
      <c r="AE1461" s="603"/>
      <c r="AF1461" s="603" t="s">
        <v>398</v>
      </c>
      <c r="AG1461" s="603" t="s">
        <v>491</v>
      </c>
      <c r="AH1461" s="612" t="s">
        <v>11831</v>
      </c>
      <c r="AI1461" s="600" t="str">
        <f>IFERROR(VLOOKUP(cppm_pr[[#This Row],[Order Number]],SPHERE!C:CC,39,0),"")</f>
        <v/>
      </c>
      <c r="AJ1461" s="600" t="str">
        <f>IFERROR(VLOOKUP(cppm_pr[[#This Row],[Order Number]],'DC TM ONE'!B:CN,42,0),"")</f>
        <v/>
      </c>
      <c r="AK1461" s="612"/>
      <c r="AL1461" s="693">
        <v>45177</v>
      </c>
      <c r="AM1461" s="603" t="s">
        <v>11832</v>
      </c>
      <c r="AN1461" s="603" t="s">
        <v>4928</v>
      </c>
      <c r="AO1461" s="737"/>
      <c r="AP1461" s="603"/>
      <c r="AQ1461" s="603"/>
      <c r="AR1461" s="769">
        <v>3400039016</v>
      </c>
      <c r="AS1461" s="603"/>
      <c r="AT1461" s="610"/>
      <c r="AU1461" s="603"/>
      <c r="AV1461" s="603"/>
      <c r="AW1461" s="603"/>
      <c r="AX1461" s="603"/>
      <c r="AY1461" s="603"/>
      <c r="AZ1461" s="603"/>
      <c r="BA1461" s="603"/>
      <c r="BB1461" s="603"/>
      <c r="BC1461" s="603"/>
      <c r="BD1461" s="603"/>
      <c r="BE1461" s="603"/>
      <c r="BF1461" s="603"/>
      <c r="BG1461" s="603"/>
      <c r="BH1461" s="603"/>
    </row>
    <row r="1462" spans="1:60" ht="12" customHeight="1">
      <c r="A1462" s="589">
        <v>1460</v>
      </c>
      <c r="B1462" s="589" t="s">
        <v>77</v>
      </c>
      <c r="C1462" s="601" t="s">
        <v>208</v>
      </c>
      <c r="D1462" s="591"/>
      <c r="E1462" s="589" t="s">
        <v>6058</v>
      </c>
      <c r="F1462" s="592" t="s">
        <v>4313</v>
      </c>
      <c r="G1462" s="592" t="s">
        <v>4312</v>
      </c>
      <c r="H1462" s="592" t="s">
        <v>4310</v>
      </c>
      <c r="I1462" s="589" t="s">
        <v>11833</v>
      </c>
      <c r="J1462" s="589"/>
      <c r="K1462" s="593"/>
      <c r="L1462" s="595" t="s">
        <v>1691</v>
      </c>
      <c r="M1462" s="985"/>
      <c r="N1462" s="972"/>
      <c r="O1462" s="592"/>
      <c r="P1462" s="655"/>
      <c r="Q1462" s="655"/>
      <c r="R1462" s="589">
        <f t="shared" si="22"/>
        <v>0</v>
      </c>
      <c r="S1462" s="589"/>
      <c r="T1462" s="596" t="str">
        <f>VLOOKUP(cppm_pr[[#This Row],[Status]],'All Link_LOV'!$I$32:$K$72,2,0)</f>
        <v>Pending TP Submission</v>
      </c>
      <c r="U1462" s="596" t="s">
        <v>105</v>
      </c>
      <c r="V1462" s="592">
        <v>248</v>
      </c>
      <c r="W1462" s="596"/>
      <c r="X1462" s="592"/>
      <c r="Y1462" s="592"/>
      <c r="Z1462" s="597">
        <v>45196</v>
      </c>
      <c r="AA1462" s="592" t="s">
        <v>1686</v>
      </c>
      <c r="AB1462" s="595"/>
      <c r="AC1462" s="677"/>
      <c r="AD1462" s="592"/>
      <c r="AE1462" s="592"/>
      <c r="AF1462" s="592" t="s">
        <v>399</v>
      </c>
      <c r="AG1462" s="592" t="s">
        <v>491</v>
      </c>
      <c r="AH1462" s="612" t="s">
        <v>4311</v>
      </c>
      <c r="AI1462" s="600" t="str">
        <f>IFERROR(VLOOKUP(cppm_pr[[#This Row],[Order Number]],SPHERE!C:CC,39,0),"")</f>
        <v/>
      </c>
      <c r="AJ1462" s="600" t="str">
        <f>IFERROR(VLOOKUP(cppm_pr[[#This Row],[Order Number]],'DC TM ONE'!B:CN,42,0),"")</f>
        <v/>
      </c>
      <c r="AK1462" s="612"/>
      <c r="AL1462" s="693"/>
      <c r="AM1462" s="592" t="s">
        <v>6470</v>
      </c>
      <c r="AN1462" s="592"/>
      <c r="AO1462" s="737"/>
      <c r="AP1462" s="592"/>
      <c r="AQ1462" s="592"/>
      <c r="AR1462" s="612">
        <v>3400038640</v>
      </c>
      <c r="AS1462" s="592" t="s">
        <v>2460</v>
      </c>
      <c r="AT1462" s="598"/>
      <c r="AU1462" s="592"/>
      <c r="AV1462" s="592" t="s">
        <v>4048</v>
      </c>
      <c r="AW1462" s="592" t="s">
        <v>4049</v>
      </c>
      <c r="AX1462" s="592" t="s">
        <v>4314</v>
      </c>
      <c r="AY1462" s="592" t="s">
        <v>1554</v>
      </c>
      <c r="AZ1462" s="592" t="s">
        <v>2460</v>
      </c>
      <c r="BA1462" s="592" t="s">
        <v>4077</v>
      </c>
      <c r="BB1462" s="592">
        <v>3400038640</v>
      </c>
      <c r="BC1462" s="592" t="s">
        <v>2077</v>
      </c>
      <c r="BD1462" s="592" t="s">
        <v>2077</v>
      </c>
      <c r="BE1462" s="592" t="s">
        <v>2077</v>
      </c>
      <c r="BF1462" s="592" t="s">
        <v>2077</v>
      </c>
      <c r="BG1462" s="592"/>
      <c r="BH1462" s="592"/>
    </row>
    <row r="1463" spans="1:60" ht="12" customHeight="1">
      <c r="A1463" s="600">
        <v>1461</v>
      </c>
      <c r="B1463" s="600" t="s">
        <v>73</v>
      </c>
      <c r="C1463" s="601" t="s">
        <v>267</v>
      </c>
      <c r="D1463" s="602"/>
      <c r="E1463" s="843" t="s">
        <v>11834</v>
      </c>
      <c r="F1463" s="603" t="s">
        <v>6510</v>
      </c>
      <c r="G1463" s="603" t="s">
        <v>6511</v>
      </c>
      <c r="H1463" s="603" t="s">
        <v>6512</v>
      </c>
      <c r="I1463" s="603" t="s">
        <v>11835</v>
      </c>
      <c r="J1463" s="600"/>
      <c r="K1463" s="843" t="s">
        <v>11834</v>
      </c>
      <c r="L1463" s="606" t="s">
        <v>1564</v>
      </c>
      <c r="M1463" s="996"/>
      <c r="N1463" s="972"/>
      <c r="O1463" s="603"/>
      <c r="P1463" s="605"/>
      <c r="Q1463" s="605"/>
      <c r="R1463" s="603">
        <f t="shared" si="22"/>
        <v>0</v>
      </c>
      <c r="S1463" s="603"/>
      <c r="T1463" s="607" t="str">
        <f>VLOOKUP(cppm_pr[[#This Row],[Status]],'All Link_LOV'!$I$32:$K$72,2,0)</f>
        <v>PO Issued</v>
      </c>
      <c r="U1463" s="607" t="s">
        <v>22</v>
      </c>
      <c r="V1463" s="603">
        <v>721</v>
      </c>
      <c r="W1463" s="607"/>
      <c r="X1463" s="603"/>
      <c r="Y1463" s="603"/>
      <c r="Z1463" s="608">
        <v>45196</v>
      </c>
      <c r="AA1463" s="603" t="s">
        <v>2312</v>
      </c>
      <c r="AB1463" s="606">
        <v>21501</v>
      </c>
      <c r="AC1463" s="677">
        <v>5000.25</v>
      </c>
      <c r="AD1463" s="603" t="s">
        <v>6148</v>
      </c>
      <c r="AE1463" s="603" t="s">
        <v>11836</v>
      </c>
      <c r="AF1463" s="603" t="s">
        <v>398</v>
      </c>
      <c r="AG1463" s="603" t="s">
        <v>499</v>
      </c>
      <c r="AH1463" s="612" t="s">
        <v>11837</v>
      </c>
      <c r="AI1463" s="600" t="str">
        <f>IFERROR(VLOOKUP(cppm_pr[[#This Row],[Order Number]],SPHERE!C:CC,39,0),"")</f>
        <v/>
      </c>
      <c r="AJ1463" s="600" t="str">
        <f>IFERROR(VLOOKUP(cppm_pr[[#This Row],[Order Number]],'DC TM ONE'!B:CN,42,0),"")</f>
        <v/>
      </c>
      <c r="AK1463" s="612"/>
      <c r="AL1463" s="693">
        <v>45108</v>
      </c>
      <c r="AM1463" s="603" t="s">
        <v>6515</v>
      </c>
      <c r="AN1463" s="603" t="s">
        <v>4928</v>
      </c>
      <c r="AO1463" s="737"/>
      <c r="AP1463" s="603"/>
      <c r="AQ1463" s="603"/>
      <c r="AR1463" s="769">
        <v>3400039198</v>
      </c>
      <c r="AS1463" s="603"/>
      <c r="AT1463" s="610" t="s">
        <v>11838</v>
      </c>
      <c r="AU1463" s="603"/>
      <c r="AV1463" s="603"/>
      <c r="AW1463" s="603"/>
      <c r="AX1463" s="603"/>
      <c r="AY1463" s="603"/>
      <c r="AZ1463" s="603"/>
      <c r="BA1463" s="603"/>
      <c r="BB1463" s="603"/>
      <c r="BC1463" s="603"/>
      <c r="BD1463" s="603"/>
      <c r="BE1463" s="603"/>
      <c r="BF1463" s="603"/>
      <c r="BG1463" s="603"/>
      <c r="BH1463" s="603"/>
    </row>
    <row r="1464" spans="1:60" ht="12" customHeight="1">
      <c r="A1464" s="589">
        <v>1462</v>
      </c>
      <c r="B1464" s="589" t="s">
        <v>77</v>
      </c>
      <c r="C1464" s="590" t="s">
        <v>267</v>
      </c>
      <c r="D1464" s="591"/>
      <c r="E1464" s="589" t="s">
        <v>6058</v>
      </c>
      <c r="F1464" s="592" t="s">
        <v>4318</v>
      </c>
      <c r="G1464" s="592" t="s">
        <v>4317</v>
      </c>
      <c r="H1464" s="592" t="s">
        <v>4315</v>
      </c>
      <c r="I1464" s="589" t="s">
        <v>11839</v>
      </c>
      <c r="J1464" s="589"/>
      <c r="K1464" s="593"/>
      <c r="L1464" s="595" t="s">
        <v>1691</v>
      </c>
      <c r="M1464" s="985"/>
      <c r="N1464" s="972"/>
      <c r="O1464" s="592"/>
      <c r="P1464" s="655"/>
      <c r="Q1464" s="655"/>
      <c r="R1464" s="589">
        <f t="shared" si="22"/>
        <v>0</v>
      </c>
      <c r="S1464" s="589"/>
      <c r="T1464" s="596" t="str">
        <f>VLOOKUP(cppm_pr[[#This Row],[Status]],'All Link_LOV'!$I$32:$K$72,2,0)</f>
        <v>PO Issued</v>
      </c>
      <c r="U1464" s="596" t="s">
        <v>105</v>
      </c>
      <c r="V1464" s="592">
        <v>249</v>
      </c>
      <c r="W1464" s="596"/>
      <c r="X1464" s="592"/>
      <c r="Y1464" s="592"/>
      <c r="Z1464" s="597">
        <v>45196</v>
      </c>
      <c r="AA1464" s="592" t="s">
        <v>1686</v>
      </c>
      <c r="AB1464" s="595"/>
      <c r="AC1464" s="677"/>
      <c r="AD1464" s="592"/>
      <c r="AE1464" s="592"/>
      <c r="AF1464" s="592" t="s">
        <v>399</v>
      </c>
      <c r="AG1464" s="592" t="s">
        <v>491</v>
      </c>
      <c r="AH1464" s="612" t="s">
        <v>4316</v>
      </c>
      <c r="AI1464" s="600" t="str">
        <f>IFERROR(VLOOKUP(cppm_pr[[#This Row],[Order Number]],SPHERE!C:CC,39,0),"")</f>
        <v/>
      </c>
      <c r="AJ1464" s="600" t="str">
        <f>IFERROR(VLOOKUP(cppm_pr[[#This Row],[Order Number]],'DC TM ONE'!B:CN,42,0),"")</f>
        <v/>
      </c>
      <c r="AK1464" s="612"/>
      <c r="AL1464" s="693"/>
      <c r="AM1464" s="592" t="s">
        <v>10084</v>
      </c>
      <c r="AN1464" s="592"/>
      <c r="AO1464" s="737"/>
      <c r="AP1464" s="592"/>
      <c r="AQ1464" s="592"/>
      <c r="AR1464" s="612">
        <v>3400038920</v>
      </c>
      <c r="AS1464" s="592" t="s">
        <v>3576</v>
      </c>
      <c r="AT1464" s="598"/>
      <c r="AU1464" s="592"/>
      <c r="AV1464" s="592" t="s">
        <v>4048</v>
      </c>
      <c r="AW1464" s="592" t="s">
        <v>4049</v>
      </c>
      <c r="AX1464" s="592" t="s">
        <v>4319</v>
      </c>
      <c r="AY1464" s="592" t="s">
        <v>1554</v>
      </c>
      <c r="AZ1464" s="592" t="s">
        <v>3576</v>
      </c>
      <c r="BA1464" s="592" t="s">
        <v>4077</v>
      </c>
      <c r="BB1464" s="592">
        <v>3400038920</v>
      </c>
      <c r="BC1464" s="592" t="s">
        <v>2077</v>
      </c>
      <c r="BD1464" s="592" t="s">
        <v>2077</v>
      </c>
      <c r="BE1464" s="592" t="s">
        <v>2077</v>
      </c>
      <c r="BF1464" s="592" t="s">
        <v>2077</v>
      </c>
      <c r="BG1464" s="592"/>
      <c r="BH1464" s="592"/>
    </row>
    <row r="1465" spans="1:60" ht="12" customHeight="1">
      <c r="A1465" s="600">
        <v>1463</v>
      </c>
      <c r="B1465" s="600" t="s">
        <v>73</v>
      </c>
      <c r="C1465" s="601" t="s">
        <v>267</v>
      </c>
      <c r="D1465" s="602"/>
      <c r="E1465" s="607">
        <v>4902152073</v>
      </c>
      <c r="F1465" s="603" t="s">
        <v>11840</v>
      </c>
      <c r="G1465" s="603" t="s">
        <v>11841</v>
      </c>
      <c r="H1465" s="603" t="s">
        <v>11842</v>
      </c>
      <c r="I1465" s="603" t="s">
        <v>11843</v>
      </c>
      <c r="J1465" s="600"/>
      <c r="K1465" s="843" t="s">
        <v>11844</v>
      </c>
      <c r="L1465" s="606" t="s">
        <v>1564</v>
      </c>
      <c r="M1465" s="996"/>
      <c r="N1465" s="972"/>
      <c r="O1465" s="603"/>
      <c r="P1465" s="605"/>
      <c r="Q1465" s="605"/>
      <c r="R1465" s="603">
        <f t="shared" si="22"/>
        <v>0</v>
      </c>
      <c r="S1465" s="603"/>
      <c r="T1465" s="607" t="str">
        <f>VLOOKUP(cppm_pr[[#This Row],[Status]],'All Link_LOV'!$I$32:$K$72,2,0)</f>
        <v>PO Issued</v>
      </c>
      <c r="U1465" s="607" t="s">
        <v>22</v>
      </c>
      <c r="V1465" s="603">
        <v>722</v>
      </c>
      <c r="W1465" s="607"/>
      <c r="X1465" s="603"/>
      <c r="Y1465" s="603"/>
      <c r="Z1465" s="608">
        <v>45196</v>
      </c>
      <c r="AA1465" s="603" t="s">
        <v>2312</v>
      </c>
      <c r="AB1465" s="606">
        <v>12521</v>
      </c>
      <c r="AC1465" s="677">
        <v>1785.4</v>
      </c>
      <c r="AD1465" s="603" t="s">
        <v>6148</v>
      </c>
      <c r="AE1465" s="603" t="s">
        <v>11845</v>
      </c>
      <c r="AF1465" s="603" t="s">
        <v>398</v>
      </c>
      <c r="AG1465" s="603" t="s">
        <v>499</v>
      </c>
      <c r="AH1465" s="612" t="s">
        <v>11846</v>
      </c>
      <c r="AI1465" s="600" t="str">
        <f>IFERROR(VLOOKUP(cppm_pr[[#This Row],[Order Number]],SPHERE!C:CC,39,0),"")</f>
        <v/>
      </c>
      <c r="AJ1465" s="600" t="str">
        <f>IFERROR(VLOOKUP(cppm_pr[[#This Row],[Order Number]],'DC TM ONE'!B:CN,42,0),"")</f>
        <v/>
      </c>
      <c r="AK1465" s="612"/>
      <c r="AL1465" s="693">
        <v>45109</v>
      </c>
      <c r="AM1465" s="603" t="s">
        <v>6515</v>
      </c>
      <c r="AN1465" s="603" t="s">
        <v>4928</v>
      </c>
      <c r="AO1465" s="737"/>
      <c r="AP1465" s="603"/>
      <c r="AQ1465" s="603"/>
      <c r="AR1465" s="769">
        <v>3400039198</v>
      </c>
      <c r="AS1465" s="603"/>
      <c r="AT1465" s="610" t="s">
        <v>11847</v>
      </c>
      <c r="AU1465" s="603"/>
      <c r="AV1465" s="603"/>
      <c r="AW1465" s="603"/>
      <c r="AX1465" s="603"/>
      <c r="AY1465" s="603"/>
      <c r="AZ1465" s="603"/>
      <c r="BA1465" s="603"/>
      <c r="BB1465" s="603"/>
      <c r="BC1465" s="603"/>
      <c r="BD1465" s="603"/>
      <c r="BE1465" s="603"/>
      <c r="BF1465" s="603"/>
      <c r="BG1465" s="603"/>
      <c r="BH1465" s="603"/>
    </row>
    <row r="1466" spans="1:60" ht="12" customHeight="1">
      <c r="A1466" s="589">
        <v>1464</v>
      </c>
      <c r="B1466" s="589" t="s">
        <v>62</v>
      </c>
      <c r="C1466" s="590" t="s">
        <v>267</v>
      </c>
      <c r="D1466" s="591"/>
      <c r="E1466" s="589" t="s">
        <v>11848</v>
      </c>
      <c r="F1466" s="592" t="s">
        <v>4323</v>
      </c>
      <c r="G1466" s="592" t="s">
        <v>4322</v>
      </c>
      <c r="H1466" s="592" t="s">
        <v>4320</v>
      </c>
      <c r="I1466" s="589" t="s">
        <v>11848</v>
      </c>
      <c r="J1466" s="589"/>
      <c r="K1466" s="593" t="s">
        <v>11849</v>
      </c>
      <c r="L1466" s="595" t="s">
        <v>1717</v>
      </c>
      <c r="M1466" s="985"/>
      <c r="N1466" s="972"/>
      <c r="O1466" s="592"/>
      <c r="P1466" s="655"/>
      <c r="Q1466" s="655"/>
      <c r="R1466" s="589">
        <f t="shared" si="22"/>
        <v>0</v>
      </c>
      <c r="S1466" s="589"/>
      <c r="T1466" s="596" t="str">
        <f>VLOOKUP(cppm_pr[[#This Row],[Status]],'All Link_LOV'!$I$32:$K$72,2,0)</f>
        <v>PO Issued</v>
      </c>
      <c r="U1466" s="596" t="s">
        <v>105</v>
      </c>
      <c r="V1466" s="592">
        <v>250</v>
      </c>
      <c r="W1466" s="596"/>
      <c r="X1466" s="592"/>
      <c r="Y1466" s="592"/>
      <c r="Z1466" s="597">
        <v>45196</v>
      </c>
      <c r="AA1466" s="592" t="s">
        <v>1895</v>
      </c>
      <c r="AB1466" s="595"/>
      <c r="AC1466" s="677"/>
      <c r="AD1466" s="592"/>
      <c r="AE1466" s="592"/>
      <c r="AF1466" s="592" t="s">
        <v>398</v>
      </c>
      <c r="AG1466" s="592" t="s">
        <v>488</v>
      </c>
      <c r="AH1466" s="736" t="s">
        <v>4321</v>
      </c>
      <c r="AI1466" s="600" t="str">
        <f>IFERROR(VLOOKUP(cppm_pr[[#This Row],[Order Number]],SPHERE!C:CC,39,0),"")</f>
        <v/>
      </c>
      <c r="AJ1466" s="600" t="str">
        <f>IFERROR(VLOOKUP(cppm_pr[[#This Row],[Order Number]],'DC TM ONE'!B:CN,42,0),"")</f>
        <v/>
      </c>
      <c r="AK1466" s="736"/>
      <c r="AL1466" s="693"/>
      <c r="AM1466" s="592" t="s">
        <v>7039</v>
      </c>
      <c r="AN1466" s="592"/>
      <c r="AO1466" s="737"/>
      <c r="AP1466" s="592"/>
      <c r="AQ1466" s="592"/>
      <c r="AR1466" s="612">
        <v>3400038568</v>
      </c>
      <c r="AS1466" s="592" t="s">
        <v>1901</v>
      </c>
      <c r="AT1466" s="598"/>
      <c r="AU1466" s="592"/>
      <c r="AV1466" s="592" t="s">
        <v>2525</v>
      </c>
      <c r="AW1466" s="592" t="s">
        <v>2526</v>
      </c>
      <c r="AX1466" s="592" t="s">
        <v>4324</v>
      </c>
      <c r="AY1466" s="592" t="s">
        <v>1554</v>
      </c>
      <c r="AZ1466" s="592" t="s">
        <v>1901</v>
      </c>
      <c r="BA1466" s="592" t="s">
        <v>4325</v>
      </c>
      <c r="BB1466" s="592">
        <v>3400038568</v>
      </c>
      <c r="BC1466" s="592" t="s">
        <v>4214</v>
      </c>
      <c r="BD1466" s="592">
        <v>3400039143</v>
      </c>
      <c r="BE1466" s="592" t="s">
        <v>1901</v>
      </c>
      <c r="BF1466" s="592">
        <v>3400038568</v>
      </c>
      <c r="BG1466" s="592"/>
      <c r="BH1466" s="592"/>
    </row>
    <row r="1467" spans="1:60" ht="12" customHeight="1">
      <c r="A1467" s="600">
        <v>1465</v>
      </c>
      <c r="B1467" s="600" t="s">
        <v>77</v>
      </c>
      <c r="C1467" s="601" t="s">
        <v>267</v>
      </c>
      <c r="D1467" s="602"/>
      <c r="E1467" s="600" t="s">
        <v>6058</v>
      </c>
      <c r="F1467" s="603" t="s">
        <v>4330</v>
      </c>
      <c r="G1467" s="603" t="s">
        <v>4329</v>
      </c>
      <c r="H1467" s="603" t="s">
        <v>4327</v>
      </c>
      <c r="I1467" s="600" t="s">
        <v>11850</v>
      </c>
      <c r="J1467" s="600"/>
      <c r="K1467" s="611"/>
      <c r="L1467" s="595" t="s">
        <v>1691</v>
      </c>
      <c r="M1467" s="986"/>
      <c r="N1467" s="972"/>
      <c r="O1467" s="603"/>
      <c r="P1467" s="625"/>
      <c r="Q1467" s="625"/>
      <c r="R1467" s="600">
        <f t="shared" si="22"/>
        <v>0</v>
      </c>
      <c r="S1467" s="600"/>
      <c r="T1467" s="607" t="str">
        <f>VLOOKUP(cppm_pr[[#This Row],[Status]],'All Link_LOV'!$I$32:$K$72,2,0)</f>
        <v>PO Issued</v>
      </c>
      <c r="U1467" s="607" t="s">
        <v>105</v>
      </c>
      <c r="V1467" s="603">
        <v>251</v>
      </c>
      <c r="W1467" s="607"/>
      <c r="X1467" s="603"/>
      <c r="Y1467" s="603"/>
      <c r="Z1467" s="608">
        <v>45196</v>
      </c>
      <c r="AA1467" s="603" t="s">
        <v>1686</v>
      </c>
      <c r="AB1467" s="606"/>
      <c r="AC1467" s="677"/>
      <c r="AD1467" s="603"/>
      <c r="AE1467" s="603"/>
      <c r="AF1467" s="603" t="s">
        <v>399</v>
      </c>
      <c r="AG1467" s="603" t="s">
        <v>491</v>
      </c>
      <c r="AH1467" s="612" t="s">
        <v>4328</v>
      </c>
      <c r="AI1467" s="600" t="str">
        <f>IFERROR(VLOOKUP(cppm_pr[[#This Row],[Order Number]],SPHERE!C:CC,39,0),"")</f>
        <v/>
      </c>
      <c r="AJ1467" s="600" t="str">
        <f>IFERROR(VLOOKUP(cppm_pr[[#This Row],[Order Number]],'DC TM ONE'!B:CN,42,0),"")</f>
        <v/>
      </c>
      <c r="AK1467" s="612"/>
      <c r="AL1467" s="693"/>
      <c r="AM1467" s="603" t="s">
        <v>10084</v>
      </c>
      <c r="AN1467" s="603"/>
      <c r="AO1467" s="737"/>
      <c r="AP1467" s="603"/>
      <c r="AQ1467" s="603"/>
      <c r="AR1467" s="769">
        <v>3400038920</v>
      </c>
      <c r="AS1467" s="603" t="s">
        <v>3576</v>
      </c>
      <c r="AT1467" s="610"/>
      <c r="AU1467" s="603"/>
      <c r="AV1467" s="603" t="s">
        <v>4048</v>
      </c>
      <c r="AW1467" s="603" t="s">
        <v>4049</v>
      </c>
      <c r="AX1467" s="603" t="s">
        <v>4331</v>
      </c>
      <c r="AY1467" s="603" t="s">
        <v>1554</v>
      </c>
      <c r="AZ1467" s="603" t="s">
        <v>3576</v>
      </c>
      <c r="BA1467" s="603" t="s">
        <v>4332</v>
      </c>
      <c r="BB1467" s="603">
        <v>3400038920</v>
      </c>
      <c r="BC1467" s="603" t="s">
        <v>2077</v>
      </c>
      <c r="BD1467" s="603" t="s">
        <v>2077</v>
      </c>
      <c r="BE1467" s="603" t="s">
        <v>2077</v>
      </c>
      <c r="BF1467" s="603" t="s">
        <v>2077</v>
      </c>
      <c r="BG1467" s="603"/>
      <c r="BH1467" s="603"/>
    </row>
    <row r="1468" spans="1:60" ht="12" customHeight="1">
      <c r="A1468" s="589">
        <v>1466</v>
      </c>
      <c r="B1468" s="589" t="s">
        <v>77</v>
      </c>
      <c r="C1468" s="601" t="s">
        <v>260</v>
      </c>
      <c r="D1468" s="591"/>
      <c r="E1468" s="589" t="s">
        <v>6058</v>
      </c>
      <c r="F1468" s="592" t="s">
        <v>4336</v>
      </c>
      <c r="G1468" s="592" t="s">
        <v>4335</v>
      </c>
      <c r="H1468" s="592" t="s">
        <v>4333</v>
      </c>
      <c r="I1468" s="589" t="s">
        <v>11851</v>
      </c>
      <c r="J1468" s="589"/>
      <c r="K1468" s="593"/>
      <c r="L1468" s="595" t="s">
        <v>1691</v>
      </c>
      <c r="M1468" s="985"/>
      <c r="N1468" s="972"/>
      <c r="O1468" s="592"/>
      <c r="P1468" s="655"/>
      <c r="Q1468" s="655"/>
      <c r="R1468" s="589">
        <f t="shared" si="22"/>
        <v>0</v>
      </c>
      <c r="S1468" s="589"/>
      <c r="T1468" s="596" t="str">
        <f>VLOOKUP(cppm_pr[[#This Row],[Status]],'All Link_LOV'!$I$32:$K$72,2,0)</f>
        <v>PR Creation</v>
      </c>
      <c r="U1468" s="596" t="s">
        <v>105</v>
      </c>
      <c r="V1468" s="592">
        <v>252</v>
      </c>
      <c r="W1468" s="596"/>
      <c r="X1468" s="592"/>
      <c r="Y1468" s="592"/>
      <c r="Z1468" s="597">
        <v>45196</v>
      </c>
      <c r="AA1468" s="592" t="s">
        <v>1686</v>
      </c>
      <c r="AB1468" s="595"/>
      <c r="AC1468" s="677"/>
      <c r="AD1468" s="592"/>
      <c r="AE1468" s="592"/>
      <c r="AF1468" s="592" t="s">
        <v>399</v>
      </c>
      <c r="AG1468" s="592" t="s">
        <v>491</v>
      </c>
      <c r="AH1468" s="612" t="s">
        <v>4334</v>
      </c>
      <c r="AI1468" s="600" t="str">
        <f>IFERROR(VLOOKUP(cppm_pr[[#This Row],[Order Number]],SPHERE!C:CC,39,0),"")</f>
        <v/>
      </c>
      <c r="AJ1468" s="600" t="str">
        <f>IFERROR(VLOOKUP(cppm_pr[[#This Row],[Order Number]],'DC TM ONE'!B:CN,42,0),"")</f>
        <v/>
      </c>
      <c r="AK1468" s="612"/>
      <c r="AL1468" s="693"/>
      <c r="AM1468" s="592" t="s">
        <v>6413</v>
      </c>
      <c r="AN1468" s="592"/>
      <c r="AO1468" s="737"/>
      <c r="AP1468" s="592"/>
      <c r="AQ1468" s="592"/>
      <c r="AR1468" s="612">
        <v>3400039025</v>
      </c>
      <c r="AS1468" s="592" t="s">
        <v>4122</v>
      </c>
      <c r="AT1468" s="598"/>
      <c r="AU1468" s="592"/>
      <c r="AV1468" s="592" t="s">
        <v>4048</v>
      </c>
      <c r="AW1468" s="592" t="s">
        <v>4049</v>
      </c>
      <c r="AX1468" s="592" t="s">
        <v>4337</v>
      </c>
      <c r="AY1468" s="592" t="s">
        <v>1554</v>
      </c>
      <c r="AZ1468" s="592" t="s">
        <v>4122</v>
      </c>
      <c r="BA1468" s="592" t="s">
        <v>4077</v>
      </c>
      <c r="BB1468" s="592">
        <v>3400039025</v>
      </c>
      <c r="BC1468" s="592" t="s">
        <v>2077</v>
      </c>
      <c r="BD1468" s="592" t="s">
        <v>2077</v>
      </c>
      <c r="BE1468" s="592" t="s">
        <v>2077</v>
      </c>
      <c r="BF1468" s="592" t="s">
        <v>2077</v>
      </c>
      <c r="BG1468" s="592"/>
      <c r="BH1468" s="592"/>
    </row>
    <row r="1469" spans="1:60" ht="12" customHeight="1">
      <c r="A1469" s="600">
        <v>1467</v>
      </c>
      <c r="B1469" s="600" t="s">
        <v>71</v>
      </c>
      <c r="C1469" s="601" t="s">
        <v>267</v>
      </c>
      <c r="D1469" s="602"/>
      <c r="E1469" s="600" t="s">
        <v>6058</v>
      </c>
      <c r="F1469" s="603" t="s">
        <v>11852</v>
      </c>
      <c r="G1469" s="603" t="s">
        <v>11853</v>
      </c>
      <c r="H1469" s="603" t="s">
        <v>11854</v>
      </c>
      <c r="I1469" s="600" t="s">
        <v>11855</v>
      </c>
      <c r="J1469" s="600"/>
      <c r="K1469" s="611" t="s">
        <v>11856</v>
      </c>
      <c r="L1469" s="606" t="s">
        <v>10812</v>
      </c>
      <c r="M1469" s="986"/>
      <c r="N1469" s="972"/>
      <c r="O1469" s="603"/>
      <c r="P1469" s="625"/>
      <c r="Q1469" s="625"/>
      <c r="R1469" s="600">
        <f t="shared" si="22"/>
        <v>0</v>
      </c>
      <c r="S1469" s="600"/>
      <c r="T1469" s="607" t="str">
        <f>VLOOKUP(cppm_pr[[#This Row],[Status]],'All Link_LOV'!$I$32:$K$72,2,0)</f>
        <v>PO Issued</v>
      </c>
      <c r="U1469" s="607" t="s">
        <v>22</v>
      </c>
      <c r="V1469" s="603">
        <v>723</v>
      </c>
      <c r="W1469" s="607"/>
      <c r="X1469" s="603"/>
      <c r="Y1469" s="603"/>
      <c r="Z1469" s="608">
        <v>45196</v>
      </c>
      <c r="AA1469" s="603" t="s">
        <v>7884</v>
      </c>
      <c r="AB1469" s="606">
        <v>18772</v>
      </c>
      <c r="AC1469" s="677">
        <v>4645.1400000000003</v>
      </c>
      <c r="AD1469" s="603" t="s">
        <v>6148</v>
      </c>
      <c r="AE1469" s="603" t="s">
        <v>11857</v>
      </c>
      <c r="AF1469" s="603" t="s">
        <v>398</v>
      </c>
      <c r="AG1469" s="603" t="s">
        <v>488</v>
      </c>
      <c r="AH1469" s="736" t="s">
        <v>11858</v>
      </c>
      <c r="AI1469" s="600" t="str">
        <f>IFERROR(VLOOKUP(cppm_pr[[#This Row],[Order Number]],SPHERE!C:CC,39,0),"")</f>
        <v/>
      </c>
      <c r="AJ1469" s="600" t="str">
        <f>IFERROR(VLOOKUP(cppm_pr[[#This Row],[Order Number]],'DC TM ONE'!B:CN,42,0),"")</f>
        <v/>
      </c>
      <c r="AK1469" s="736"/>
      <c r="AL1469" s="693">
        <v>45199</v>
      </c>
      <c r="AM1469" s="603" t="s">
        <v>6699</v>
      </c>
      <c r="AN1469" s="603" t="s">
        <v>4928</v>
      </c>
      <c r="AO1469" s="737"/>
      <c r="AP1469" s="603"/>
      <c r="AQ1469" s="603"/>
      <c r="AR1469" s="769">
        <v>3400038779</v>
      </c>
      <c r="AS1469" s="603"/>
      <c r="AT1469" s="610" t="s">
        <v>11859</v>
      </c>
      <c r="AU1469" s="603"/>
      <c r="AV1469" s="603"/>
      <c r="AW1469" s="603"/>
      <c r="AX1469" s="603"/>
      <c r="AY1469" s="603"/>
      <c r="AZ1469" s="603"/>
      <c r="BA1469" s="603"/>
      <c r="BB1469" s="603"/>
      <c r="BC1469" s="603"/>
      <c r="BD1469" s="603"/>
      <c r="BE1469" s="603"/>
      <c r="BF1469" s="603"/>
      <c r="BG1469" s="603"/>
      <c r="BH1469" s="603"/>
    </row>
    <row r="1470" spans="1:60" ht="12" customHeight="1">
      <c r="A1470" s="589">
        <v>1468</v>
      </c>
      <c r="B1470" s="589"/>
      <c r="C1470" s="601" t="s">
        <v>207</v>
      </c>
      <c r="D1470" s="591"/>
      <c r="E1470" s="589" t="s">
        <v>6058</v>
      </c>
      <c r="F1470" s="592" t="s">
        <v>4341</v>
      </c>
      <c r="G1470" s="592" t="s">
        <v>4340</v>
      </c>
      <c r="H1470" s="592" t="s">
        <v>4338</v>
      </c>
      <c r="I1470" s="592"/>
      <c r="J1470" s="589"/>
      <c r="K1470" s="593"/>
      <c r="L1470" s="595" t="s">
        <v>1552</v>
      </c>
      <c r="M1470" s="985"/>
      <c r="N1470" s="972"/>
      <c r="O1470" s="592"/>
      <c r="P1470" s="594"/>
      <c r="Q1470" s="594"/>
      <c r="R1470" s="592">
        <f t="shared" si="22"/>
        <v>0</v>
      </c>
      <c r="S1470" s="592"/>
      <c r="T1470" s="596" t="str">
        <f>VLOOKUP(cppm_pr[[#This Row],[Status]],'All Link_LOV'!$I$32:$K$72,2,0)</f>
        <v>New Request PR</v>
      </c>
      <c r="U1470" s="596" t="s">
        <v>105</v>
      </c>
      <c r="V1470" s="592">
        <v>253</v>
      </c>
      <c r="W1470" s="596"/>
      <c r="X1470" s="592"/>
      <c r="Y1470" s="592"/>
      <c r="Z1470" s="597">
        <v>45196</v>
      </c>
      <c r="AA1470" s="592" t="s">
        <v>4091</v>
      </c>
      <c r="AB1470" s="595"/>
      <c r="AC1470" s="677"/>
      <c r="AD1470" s="592"/>
      <c r="AE1470" s="592"/>
      <c r="AF1470" s="592" t="s">
        <v>398</v>
      </c>
      <c r="AG1470" s="592" t="s">
        <v>488</v>
      </c>
      <c r="AH1470" s="612" t="s">
        <v>4339</v>
      </c>
      <c r="AI1470" s="600" t="str">
        <f>IFERROR(VLOOKUP(cppm_pr[[#This Row],[Order Number]],SPHERE!C:CC,39,0),"")</f>
        <v/>
      </c>
      <c r="AJ1470" s="600" t="str">
        <f>IFERROR(VLOOKUP(cppm_pr[[#This Row],[Order Number]],'DC TM ONE'!B:CN,42,0),"")</f>
        <v/>
      </c>
      <c r="AK1470" s="612"/>
      <c r="AL1470" s="693"/>
      <c r="AM1470" s="592" t="s">
        <v>6134</v>
      </c>
      <c r="AN1470" s="592"/>
      <c r="AO1470" s="737"/>
      <c r="AP1470" s="592"/>
      <c r="AQ1470" s="592"/>
      <c r="AR1470" s="612"/>
      <c r="AS1470" s="592"/>
      <c r="AT1470" s="598"/>
      <c r="AU1470" s="592"/>
      <c r="AV1470" s="592" t="s">
        <v>4096</v>
      </c>
      <c r="AW1470" s="592" t="s">
        <v>4342</v>
      </c>
      <c r="AX1470" s="592" t="s">
        <v>4343</v>
      </c>
      <c r="AY1470" s="592" t="s">
        <v>1579</v>
      </c>
      <c r="AZ1470" s="592"/>
      <c r="BA1470" s="592"/>
      <c r="BB1470" s="592"/>
      <c r="BC1470" s="592"/>
      <c r="BD1470" s="592"/>
      <c r="BE1470" s="592"/>
      <c r="BF1470" s="592"/>
      <c r="BG1470" s="592"/>
      <c r="BH1470" s="592"/>
    </row>
    <row r="1471" spans="1:60" ht="12" customHeight="1">
      <c r="A1471" s="600">
        <v>1469</v>
      </c>
      <c r="B1471" s="600" t="s">
        <v>469</v>
      </c>
      <c r="C1471" s="601" t="s">
        <v>219</v>
      </c>
      <c r="D1471" s="602"/>
      <c r="E1471" s="600" t="s">
        <v>11860</v>
      </c>
      <c r="F1471" s="603" t="s">
        <v>4349</v>
      </c>
      <c r="G1471" s="603" t="s">
        <v>4348</v>
      </c>
      <c r="H1471" s="603" t="s">
        <v>4346</v>
      </c>
      <c r="I1471" s="603"/>
      <c r="J1471" s="600"/>
      <c r="K1471" s="843"/>
      <c r="L1471" s="606" t="s">
        <v>56</v>
      </c>
      <c r="M1471" s="986" t="s">
        <v>10509</v>
      </c>
      <c r="N1471" s="972"/>
      <c r="O1471" s="603"/>
      <c r="P1471" s="605"/>
      <c r="Q1471" s="605"/>
      <c r="R1471" s="603">
        <f t="shared" si="22"/>
        <v>0</v>
      </c>
      <c r="S1471" s="603"/>
      <c r="T1471" s="607" t="str">
        <f>VLOOKUP(cppm_pr[[#This Row],[Status]],'All Link_LOV'!$I$32:$K$72,2,0)</f>
        <v>Queried - Require More Information From NeC/AND</v>
      </c>
      <c r="U1471" s="607" t="s">
        <v>105</v>
      </c>
      <c r="V1471" s="603">
        <v>254</v>
      </c>
      <c r="W1471" s="607"/>
      <c r="X1471" s="603"/>
      <c r="Y1471" s="603"/>
      <c r="Z1471" s="608">
        <v>45196</v>
      </c>
      <c r="AA1471" s="603" t="s">
        <v>4345</v>
      </c>
      <c r="AB1471" s="606"/>
      <c r="AC1471" s="677"/>
      <c r="AD1471" s="603"/>
      <c r="AE1471" s="603"/>
      <c r="AF1471" s="603" t="s">
        <v>397</v>
      </c>
      <c r="AG1471" s="603" t="s">
        <v>493</v>
      </c>
      <c r="AH1471" s="708" t="s">
        <v>4347</v>
      </c>
      <c r="AI1471" s="600" t="str">
        <f>IFERROR(VLOOKUP(cppm_pr[[#This Row],[Order Number]],SPHERE!C:CC,39,0),"")</f>
        <v/>
      </c>
      <c r="AJ1471" s="600" t="str">
        <f>IFERROR(VLOOKUP(cppm_pr[[#This Row],[Order Number]],'DC TM ONE'!B:CN,42,0),"")</f>
        <v/>
      </c>
      <c r="AK1471" s="708"/>
      <c r="AL1471" s="693"/>
      <c r="AM1471" s="603" t="s">
        <v>7734</v>
      </c>
      <c r="AN1471" s="603"/>
      <c r="AO1471" s="737"/>
      <c r="AP1471" s="603"/>
      <c r="AQ1471" s="603"/>
      <c r="AR1471" s="769">
        <v>3400038912</v>
      </c>
      <c r="AS1471" s="603" t="s">
        <v>4353</v>
      </c>
      <c r="AT1471" s="610"/>
      <c r="AU1471" s="603"/>
      <c r="AV1471" s="603" t="s">
        <v>4350</v>
      </c>
      <c r="AW1471" s="603" t="s">
        <v>4351</v>
      </c>
      <c r="AX1471" s="603" t="s">
        <v>4352</v>
      </c>
      <c r="AY1471" s="603" t="s">
        <v>1554</v>
      </c>
      <c r="AZ1471" s="603" t="s">
        <v>4353</v>
      </c>
      <c r="BA1471" s="603" t="s">
        <v>4354</v>
      </c>
      <c r="BB1471" s="603">
        <v>3400038912</v>
      </c>
      <c r="BC1471" s="603" t="s">
        <v>4355</v>
      </c>
      <c r="BD1471" s="603" t="s">
        <v>4356</v>
      </c>
      <c r="BE1471" s="603" t="s">
        <v>4357</v>
      </c>
      <c r="BF1471" s="603" t="s">
        <v>4357</v>
      </c>
      <c r="BG1471" s="603"/>
      <c r="BH1471" s="603"/>
    </row>
    <row r="1472" spans="1:60" ht="12" customHeight="1">
      <c r="A1472" s="589">
        <v>1470</v>
      </c>
      <c r="B1472" s="589" t="s">
        <v>77</v>
      </c>
      <c r="C1472" s="590" t="s">
        <v>260</v>
      </c>
      <c r="D1472" s="591"/>
      <c r="E1472" s="589" t="s">
        <v>6058</v>
      </c>
      <c r="F1472" s="592" t="s">
        <v>11861</v>
      </c>
      <c r="G1472" s="592" t="s">
        <v>11862</v>
      </c>
      <c r="H1472" s="592" t="s">
        <v>11863</v>
      </c>
      <c r="I1472" s="589" t="s">
        <v>11864</v>
      </c>
      <c r="J1472" s="589"/>
      <c r="K1472" s="593"/>
      <c r="L1472" s="595" t="s">
        <v>1691</v>
      </c>
      <c r="M1472" s="985"/>
      <c r="N1472" s="972"/>
      <c r="O1472" s="592"/>
      <c r="P1472" s="655"/>
      <c r="Q1472" s="655"/>
      <c r="R1472" s="589">
        <f t="shared" si="22"/>
        <v>0</v>
      </c>
      <c r="S1472" s="589"/>
      <c r="T1472" s="596" t="str">
        <f>VLOOKUP(cppm_pr[[#This Row],[Status]],'All Link_LOV'!$I$32:$K$72,2,0)</f>
        <v>PR Creation</v>
      </c>
      <c r="U1472" s="596" t="s">
        <v>22</v>
      </c>
      <c r="V1472" s="592">
        <v>724</v>
      </c>
      <c r="W1472" s="596"/>
      <c r="X1472" s="592"/>
      <c r="Y1472" s="592"/>
      <c r="Z1472" s="597">
        <v>45196</v>
      </c>
      <c r="AA1472" s="592" t="s">
        <v>3920</v>
      </c>
      <c r="AB1472" s="595">
        <v>21065.06</v>
      </c>
      <c r="AC1472" s="677">
        <v>1580.97</v>
      </c>
      <c r="AD1472" s="592" t="s">
        <v>6148</v>
      </c>
      <c r="AE1472" s="592" t="s">
        <v>11865</v>
      </c>
      <c r="AF1472" s="592" t="s">
        <v>398</v>
      </c>
      <c r="AG1472" s="592" t="s">
        <v>488</v>
      </c>
      <c r="AH1472" s="612" t="s">
        <v>11866</v>
      </c>
      <c r="AI1472" s="600" t="str">
        <f>IFERROR(VLOOKUP(cppm_pr[[#This Row],[Order Number]],SPHERE!C:CC,39,0),"")</f>
        <v/>
      </c>
      <c r="AJ1472" s="600" t="str">
        <f>IFERROR(VLOOKUP(cppm_pr[[#This Row],[Order Number]],'DC TM ONE'!B:CN,42,0),"")</f>
        <v/>
      </c>
      <c r="AK1472" s="612"/>
      <c r="AL1472" s="693">
        <v>45214</v>
      </c>
      <c r="AM1472" s="592" t="s">
        <v>11867</v>
      </c>
      <c r="AN1472" s="592" t="s">
        <v>4928</v>
      </c>
      <c r="AO1472" s="737"/>
      <c r="AP1472" s="592"/>
      <c r="AQ1472" s="592"/>
      <c r="AR1472" s="612">
        <v>3400038574</v>
      </c>
      <c r="AS1472" s="592"/>
      <c r="AT1472" s="598" t="s">
        <v>11868</v>
      </c>
      <c r="AU1472" s="592"/>
      <c r="AV1472" s="592"/>
      <c r="AW1472" s="592"/>
      <c r="AX1472" s="592"/>
      <c r="AY1472" s="592"/>
      <c r="AZ1472" s="592"/>
      <c r="BA1472" s="592"/>
      <c r="BB1472" s="592"/>
      <c r="BC1472" s="592"/>
      <c r="BD1472" s="592"/>
      <c r="BE1472" s="592"/>
      <c r="BF1472" s="592"/>
      <c r="BG1472" s="592"/>
      <c r="BH1472" s="592"/>
    </row>
    <row r="1473" spans="1:60" ht="12" customHeight="1">
      <c r="A1473" s="600">
        <v>1471</v>
      </c>
      <c r="B1473" s="600"/>
      <c r="C1473" s="601" t="s">
        <v>254</v>
      </c>
      <c r="D1473" s="602"/>
      <c r="E1473" s="600" t="s">
        <v>6058</v>
      </c>
      <c r="F1473" s="603" t="s">
        <v>3821</v>
      </c>
      <c r="G1473" s="603" t="s">
        <v>3820</v>
      </c>
      <c r="H1473" s="603" t="s">
        <v>3818</v>
      </c>
      <c r="I1473" s="603"/>
      <c r="J1473" s="600"/>
      <c r="K1473" s="611"/>
      <c r="L1473" s="659" t="s">
        <v>3189</v>
      </c>
      <c r="M1473" s="986"/>
      <c r="N1473" s="972"/>
      <c r="O1473" s="603"/>
      <c r="P1473" s="605"/>
      <c r="Q1473" s="605"/>
      <c r="R1473" s="603">
        <f t="shared" si="22"/>
        <v>0</v>
      </c>
      <c r="S1473" s="603"/>
      <c r="T1473" s="607" t="str">
        <f>VLOOKUP(cppm_pr[[#This Row],[Status]],'All Link_LOV'!$I$32:$K$72,2,0)</f>
        <v>PO Issued</v>
      </c>
      <c r="U1473" s="607" t="s">
        <v>105</v>
      </c>
      <c r="V1473" s="603">
        <v>255</v>
      </c>
      <c r="W1473" s="607"/>
      <c r="X1473" s="603"/>
      <c r="Y1473" s="603"/>
      <c r="Z1473" s="608">
        <v>45196</v>
      </c>
      <c r="AA1473" s="603" t="s">
        <v>2043</v>
      </c>
      <c r="AB1473" s="606"/>
      <c r="AC1473" s="677"/>
      <c r="AD1473" s="603"/>
      <c r="AE1473" s="603"/>
      <c r="AF1473" s="603" t="s">
        <v>399</v>
      </c>
      <c r="AG1473" s="603" t="s">
        <v>491</v>
      </c>
      <c r="AH1473" s="612" t="s">
        <v>3819</v>
      </c>
      <c r="AI1473" s="600" t="str">
        <f>IFERROR(VLOOKUP(cppm_pr[[#This Row],[Order Number]],SPHERE!C:CC,39,0),"")</f>
        <v/>
      </c>
      <c r="AJ1473" s="600" t="str">
        <f>IFERROR(VLOOKUP(cppm_pr[[#This Row],[Order Number]],'DC TM ONE'!B:CN,42,0),"")</f>
        <v/>
      </c>
      <c r="AK1473" s="612"/>
      <c r="AL1473" s="693"/>
      <c r="AM1473" s="603" t="s">
        <v>9441</v>
      </c>
      <c r="AN1473" s="603"/>
      <c r="AO1473" s="737"/>
      <c r="AP1473" s="603"/>
      <c r="AQ1473" s="603"/>
      <c r="AR1473" s="769">
        <v>3400039039</v>
      </c>
      <c r="AS1473" s="603" t="s">
        <v>1814</v>
      </c>
      <c r="AT1473" s="610"/>
      <c r="AU1473" s="603"/>
      <c r="AV1473" s="603" t="s">
        <v>2133</v>
      </c>
      <c r="AW1473" s="603" t="s">
        <v>4358</v>
      </c>
      <c r="AX1473" s="603" t="s">
        <v>4359</v>
      </c>
      <c r="AY1473" s="603" t="s">
        <v>1554</v>
      </c>
      <c r="AZ1473" s="603" t="s">
        <v>1814</v>
      </c>
      <c r="BA1473" s="603" t="s">
        <v>2480</v>
      </c>
      <c r="BB1473" s="603">
        <v>3400039039</v>
      </c>
      <c r="BC1473" s="603" t="s">
        <v>1171</v>
      </c>
      <c r="BD1473" s="603">
        <v>3400038983</v>
      </c>
      <c r="BE1473" s="603" t="s">
        <v>1646</v>
      </c>
      <c r="BF1473" s="603">
        <v>3400038969</v>
      </c>
      <c r="BG1473" s="603"/>
      <c r="BH1473" s="603"/>
    </row>
    <row r="1474" spans="1:60" ht="12" customHeight="1">
      <c r="A1474" s="589">
        <v>1472</v>
      </c>
      <c r="B1474" s="589" t="s">
        <v>457</v>
      </c>
      <c r="C1474" s="590" t="s">
        <v>208</v>
      </c>
      <c r="D1474" s="591"/>
      <c r="E1474" s="589" t="s">
        <v>6058</v>
      </c>
      <c r="F1474" s="592" t="s">
        <v>4363</v>
      </c>
      <c r="G1474" s="592" t="s">
        <v>4362</v>
      </c>
      <c r="H1474" s="592" t="s">
        <v>4360</v>
      </c>
      <c r="I1474" s="592" t="s">
        <v>11869</v>
      </c>
      <c r="J1474" s="589"/>
      <c r="K1474" s="593"/>
      <c r="L1474" s="657" t="s">
        <v>3189</v>
      </c>
      <c r="M1474" s="985"/>
      <c r="N1474" s="972"/>
      <c r="O1474" s="592"/>
      <c r="P1474" s="594"/>
      <c r="Q1474" s="594"/>
      <c r="R1474" s="592">
        <f t="shared" si="22"/>
        <v>0</v>
      </c>
      <c r="S1474" s="592"/>
      <c r="T1474" s="596" t="str">
        <f>VLOOKUP(cppm_pr[[#This Row],[Status]],'All Link_LOV'!$I$32:$K$72,2,0)</f>
        <v>Pending TP Submission</v>
      </c>
      <c r="U1474" s="596" t="s">
        <v>105</v>
      </c>
      <c r="V1474" s="592">
        <v>256</v>
      </c>
      <c r="W1474" s="596"/>
      <c r="X1474" s="592"/>
      <c r="Y1474" s="592"/>
      <c r="Z1474" s="597">
        <v>45196</v>
      </c>
      <c r="AA1474" s="592" t="s">
        <v>2043</v>
      </c>
      <c r="AB1474" s="595"/>
      <c r="AC1474" s="677"/>
      <c r="AD1474" s="592"/>
      <c r="AE1474" s="592"/>
      <c r="AF1474" s="592" t="s">
        <v>397</v>
      </c>
      <c r="AG1474" s="592" t="s">
        <v>499</v>
      </c>
      <c r="AH1474" s="612" t="s">
        <v>4361</v>
      </c>
      <c r="AI1474" s="600" t="str">
        <f>IFERROR(VLOOKUP(cppm_pr[[#This Row],[Order Number]],SPHERE!C:CC,39,0),"")</f>
        <v/>
      </c>
      <c r="AJ1474" s="600" t="str">
        <f>IFERROR(VLOOKUP(cppm_pr[[#This Row],[Order Number]],'DC TM ONE'!B:CN,42,0),"")</f>
        <v/>
      </c>
      <c r="AK1474" s="612"/>
      <c r="AL1474" s="693"/>
      <c r="AM1474" s="592" t="s">
        <v>9441</v>
      </c>
      <c r="AN1474" s="592"/>
      <c r="AO1474" s="737"/>
      <c r="AP1474" s="592"/>
      <c r="AQ1474" s="592"/>
      <c r="AR1474" s="612">
        <v>3400038969</v>
      </c>
      <c r="AS1474" s="592" t="s">
        <v>1646</v>
      </c>
      <c r="AT1474" s="598"/>
      <c r="AU1474" s="592"/>
      <c r="AV1474" s="592" t="s">
        <v>2133</v>
      </c>
      <c r="AW1474" s="592" t="s">
        <v>4364</v>
      </c>
      <c r="AX1474" s="592" t="s">
        <v>4365</v>
      </c>
      <c r="AY1474" s="592" t="s">
        <v>1554</v>
      </c>
      <c r="AZ1474" s="592" t="s">
        <v>1646</v>
      </c>
      <c r="BA1474" s="592" t="s">
        <v>4366</v>
      </c>
      <c r="BB1474" s="592">
        <v>3400038969</v>
      </c>
      <c r="BC1474" s="592" t="s">
        <v>1171</v>
      </c>
      <c r="BD1474" s="592">
        <v>3400038983</v>
      </c>
      <c r="BE1474" s="592" t="s">
        <v>4367</v>
      </c>
      <c r="BF1474" s="592">
        <v>3400038709</v>
      </c>
      <c r="BG1474" s="592"/>
      <c r="BH1474" s="592"/>
    </row>
    <row r="1475" spans="1:60" ht="12" customHeight="1">
      <c r="A1475" s="600">
        <v>1473</v>
      </c>
      <c r="B1475" s="600" t="s">
        <v>71</v>
      </c>
      <c r="C1475" s="601" t="s">
        <v>267</v>
      </c>
      <c r="D1475" s="602"/>
      <c r="E1475" s="600" t="s">
        <v>6058</v>
      </c>
      <c r="F1475" s="603" t="s">
        <v>11870</v>
      </c>
      <c r="G1475" s="603" t="s">
        <v>11871</v>
      </c>
      <c r="H1475" s="603" t="s">
        <v>11872</v>
      </c>
      <c r="I1475" s="600" t="s">
        <v>11873</v>
      </c>
      <c r="J1475" s="600"/>
      <c r="K1475" s="611" t="s">
        <v>11874</v>
      </c>
      <c r="L1475" s="606" t="s">
        <v>10812</v>
      </c>
      <c r="M1475" s="986"/>
      <c r="N1475" s="972"/>
      <c r="O1475" s="603"/>
      <c r="P1475" s="625"/>
      <c r="Q1475" s="625"/>
      <c r="R1475" s="600">
        <f t="shared" si="22"/>
        <v>0</v>
      </c>
      <c r="S1475" s="600"/>
      <c r="T1475" s="607" t="str">
        <f>VLOOKUP(cppm_pr[[#This Row],[Status]],'All Link_LOV'!$I$32:$K$72,2,0)</f>
        <v>PO Issued</v>
      </c>
      <c r="U1475" s="607" t="s">
        <v>22</v>
      </c>
      <c r="V1475" s="603">
        <v>725</v>
      </c>
      <c r="W1475" s="607"/>
      <c r="X1475" s="603"/>
      <c r="Y1475" s="603"/>
      <c r="Z1475" s="608">
        <v>45196</v>
      </c>
      <c r="AA1475" s="603" t="s">
        <v>7884</v>
      </c>
      <c r="AB1475" s="606">
        <v>6014</v>
      </c>
      <c r="AC1475" s="677">
        <v>5598.86</v>
      </c>
      <c r="AD1475" s="603" t="s">
        <v>6148</v>
      </c>
      <c r="AE1475" s="603" t="s">
        <v>11875</v>
      </c>
      <c r="AF1475" s="603" t="s">
        <v>398</v>
      </c>
      <c r="AG1475" s="603" t="s">
        <v>488</v>
      </c>
      <c r="AH1475" s="736" t="s">
        <v>11876</v>
      </c>
      <c r="AI1475" s="600" t="str">
        <f>IFERROR(VLOOKUP(cppm_pr[[#This Row],[Order Number]],SPHERE!C:CC,39,0),"")</f>
        <v/>
      </c>
      <c r="AJ1475" s="600" t="str">
        <f>IFERROR(VLOOKUP(cppm_pr[[#This Row],[Order Number]],'DC TM ONE'!B:CN,42,0),"")</f>
        <v/>
      </c>
      <c r="AK1475" s="736"/>
      <c r="AL1475" s="693">
        <v>45169</v>
      </c>
      <c r="AM1475" s="603" t="s">
        <v>11877</v>
      </c>
      <c r="AN1475" s="603" t="s">
        <v>4928</v>
      </c>
      <c r="AO1475" s="737"/>
      <c r="AP1475" s="603"/>
      <c r="AQ1475" s="603"/>
      <c r="AR1475" s="769">
        <v>3400038779</v>
      </c>
      <c r="AS1475" s="603"/>
      <c r="AT1475" s="610" t="s">
        <v>11878</v>
      </c>
      <c r="AU1475" s="603"/>
      <c r="AV1475" s="603"/>
      <c r="AW1475" s="603"/>
      <c r="AX1475" s="603"/>
      <c r="AY1475" s="603"/>
      <c r="AZ1475" s="603"/>
      <c r="BA1475" s="603"/>
      <c r="BB1475" s="603"/>
      <c r="BC1475" s="603"/>
      <c r="BD1475" s="603"/>
      <c r="BE1475" s="603"/>
      <c r="BF1475" s="603"/>
      <c r="BG1475" s="603"/>
      <c r="BH1475" s="603"/>
    </row>
    <row r="1476" spans="1:60" ht="12" customHeight="1">
      <c r="A1476" s="770">
        <v>1474</v>
      </c>
      <c r="B1476" s="770" t="s">
        <v>460</v>
      </c>
      <c r="C1476" s="802" t="s">
        <v>267</v>
      </c>
      <c r="D1476" s="591"/>
      <c r="E1476" s="589">
        <v>4902154174</v>
      </c>
      <c r="F1476" s="592" t="s">
        <v>4371</v>
      </c>
      <c r="G1476" s="592" t="s">
        <v>11879</v>
      </c>
      <c r="H1476" s="592" t="s">
        <v>4368</v>
      </c>
      <c r="I1476" s="592" t="s">
        <v>11880</v>
      </c>
      <c r="J1476" s="589"/>
      <c r="K1476" s="593">
        <v>4902154174</v>
      </c>
      <c r="L1476" s="657" t="s">
        <v>3189</v>
      </c>
      <c r="M1476" s="985"/>
      <c r="N1476" s="1055"/>
      <c r="O1476" s="592"/>
      <c r="P1476" s="594"/>
      <c r="Q1476" s="594"/>
      <c r="R1476" s="592">
        <f t="shared" ref="R1476:R1539" si="23">$Q1476-$P1476</f>
        <v>0</v>
      </c>
      <c r="S1476" s="592"/>
      <c r="T1476" s="596" t="str">
        <f>VLOOKUP(cppm_pr[[#This Row],[Status]],'All Link_LOV'!$I$32:$K$72,2,0)</f>
        <v>PO Issued</v>
      </c>
      <c r="U1476" s="596" t="s">
        <v>105</v>
      </c>
      <c r="V1476" s="592">
        <v>257</v>
      </c>
      <c r="W1476" s="596"/>
      <c r="X1476" s="592"/>
      <c r="Y1476" s="592"/>
      <c r="Z1476" s="597">
        <v>45196</v>
      </c>
      <c r="AA1476" s="598" t="s">
        <v>2043</v>
      </c>
      <c r="AB1476" s="595"/>
      <c r="AC1476" s="731"/>
      <c r="AD1476" s="592"/>
      <c r="AE1476" s="592"/>
      <c r="AF1476" s="592" t="s">
        <v>398</v>
      </c>
      <c r="AG1476" s="592" t="s">
        <v>491</v>
      </c>
      <c r="AH1476" s="732" t="s">
        <v>4369</v>
      </c>
      <c r="AI1476" s="600" t="str">
        <f>IFERROR(VLOOKUP(cppm_pr[[#This Row],[Order Number]],SPHERE!C:CC,39,0),"")</f>
        <v/>
      </c>
      <c r="AJ1476" s="600" t="str">
        <f>IFERROR(VLOOKUP(cppm_pr[[#This Row],[Order Number]],'DC TM ONE'!B:CN,42,0),"")</f>
        <v/>
      </c>
      <c r="AK1476" s="732"/>
      <c r="AL1476" s="733"/>
      <c r="AM1476" s="592" t="s">
        <v>11881</v>
      </c>
      <c r="AN1476" s="592"/>
      <c r="AO1476" s="734"/>
      <c r="AP1476" s="592"/>
      <c r="AQ1476" s="592"/>
      <c r="AR1476" s="732">
        <v>3400039039</v>
      </c>
      <c r="AS1476" s="592" t="s">
        <v>1814</v>
      </c>
      <c r="AT1476" s="598"/>
      <c r="AU1476" s="592"/>
      <c r="AV1476" s="592" t="s">
        <v>2133</v>
      </c>
      <c r="AW1476" s="592" t="s">
        <v>4066</v>
      </c>
      <c r="AX1476" s="592" t="s">
        <v>4372</v>
      </c>
      <c r="AY1476" s="592" t="s">
        <v>1554</v>
      </c>
      <c r="AZ1476" s="592" t="s">
        <v>1814</v>
      </c>
      <c r="BA1476" s="592" t="s">
        <v>3825</v>
      </c>
      <c r="BB1476" s="592">
        <v>3400039039</v>
      </c>
      <c r="BC1476" s="592" t="s">
        <v>4373</v>
      </c>
      <c r="BD1476" s="592">
        <v>3400039149</v>
      </c>
      <c r="BE1476" s="592" t="s">
        <v>1171</v>
      </c>
      <c r="BF1476" s="592">
        <v>3400038983</v>
      </c>
      <c r="BG1476" s="592"/>
      <c r="BH1476" s="592">
        <v>1003679691</v>
      </c>
    </row>
    <row r="1477" spans="1:60" ht="12" customHeight="1">
      <c r="A1477" s="600">
        <v>1475</v>
      </c>
      <c r="B1477" s="600" t="s">
        <v>77</v>
      </c>
      <c r="C1477" s="601" t="s">
        <v>260</v>
      </c>
      <c r="D1477" s="602"/>
      <c r="E1477" s="600" t="s">
        <v>6058</v>
      </c>
      <c r="F1477" s="603" t="s">
        <v>11882</v>
      </c>
      <c r="G1477" s="603" t="s">
        <v>11883</v>
      </c>
      <c r="H1477" s="603" t="s">
        <v>11884</v>
      </c>
      <c r="I1477" s="600" t="s">
        <v>11885</v>
      </c>
      <c r="J1477" s="600"/>
      <c r="K1477" s="611"/>
      <c r="L1477" s="595" t="s">
        <v>1691</v>
      </c>
      <c r="M1477" s="986"/>
      <c r="N1477" s="972"/>
      <c r="O1477" s="603"/>
      <c r="P1477" s="625"/>
      <c r="Q1477" s="625"/>
      <c r="R1477" s="600">
        <f t="shared" si="23"/>
        <v>0</v>
      </c>
      <c r="S1477" s="600"/>
      <c r="T1477" s="607" t="str">
        <f>VLOOKUP(cppm_pr[[#This Row],[Status]],'All Link_LOV'!$I$32:$K$72,2,0)</f>
        <v>PR Creation</v>
      </c>
      <c r="U1477" s="607" t="s">
        <v>22</v>
      </c>
      <c r="V1477" s="603">
        <v>726</v>
      </c>
      <c r="W1477" s="607"/>
      <c r="X1477" s="603"/>
      <c r="Y1477" s="603"/>
      <c r="Z1477" s="608">
        <v>45196</v>
      </c>
      <c r="AA1477" s="603" t="s">
        <v>1686</v>
      </c>
      <c r="AB1477" s="606">
        <v>8703</v>
      </c>
      <c r="AC1477" s="677">
        <v>3368.85</v>
      </c>
      <c r="AD1477" s="603" t="s">
        <v>6148</v>
      </c>
      <c r="AE1477" s="603" t="s">
        <v>11886</v>
      </c>
      <c r="AF1477" s="603" t="s">
        <v>6071</v>
      </c>
      <c r="AG1477" s="603" t="s">
        <v>490</v>
      </c>
      <c r="AH1477" s="612" t="s">
        <v>11887</v>
      </c>
      <c r="AI1477" s="600" t="str">
        <f>IFERROR(VLOOKUP(cppm_pr[[#This Row],[Order Number]],SPHERE!C:CC,39,0),"")</f>
        <v/>
      </c>
      <c r="AJ1477" s="600" t="str">
        <f>IFERROR(VLOOKUP(cppm_pr[[#This Row],[Order Number]],'DC TM ONE'!B:CN,42,0),"")</f>
        <v/>
      </c>
      <c r="AK1477" s="612"/>
      <c r="AL1477" s="693">
        <v>45153</v>
      </c>
      <c r="AM1477" s="603" t="s">
        <v>5098</v>
      </c>
      <c r="AN1477" s="603" t="s">
        <v>4928</v>
      </c>
      <c r="AO1477" s="737"/>
      <c r="AP1477" s="603"/>
      <c r="AQ1477" s="603"/>
      <c r="AR1477" s="769">
        <v>3400038640</v>
      </c>
      <c r="AS1477" s="603"/>
      <c r="AT1477" s="610" t="s">
        <v>11888</v>
      </c>
      <c r="AU1477" s="603"/>
      <c r="AV1477" s="603"/>
      <c r="AW1477" s="603"/>
      <c r="AX1477" s="603"/>
      <c r="AY1477" s="603"/>
      <c r="AZ1477" s="603"/>
      <c r="BA1477" s="603"/>
      <c r="BB1477" s="603"/>
      <c r="BC1477" s="603"/>
      <c r="BD1477" s="603"/>
      <c r="BE1477" s="603"/>
      <c r="BF1477" s="603"/>
      <c r="BG1477" s="603"/>
      <c r="BH1477" s="603"/>
    </row>
    <row r="1478" spans="1:60" ht="12" customHeight="1">
      <c r="A1478" s="589">
        <v>1476</v>
      </c>
      <c r="B1478" s="589" t="s">
        <v>457</v>
      </c>
      <c r="C1478" s="590" t="s">
        <v>267</v>
      </c>
      <c r="D1478" s="591"/>
      <c r="E1478" s="589" t="s">
        <v>11889</v>
      </c>
      <c r="F1478" s="592" t="s">
        <v>11890</v>
      </c>
      <c r="G1478" s="592" t="s">
        <v>11891</v>
      </c>
      <c r="H1478" s="592" t="s">
        <v>11892</v>
      </c>
      <c r="I1478" s="592" t="s">
        <v>11893</v>
      </c>
      <c r="J1478" s="589"/>
      <c r="K1478" s="593"/>
      <c r="L1478" s="657" t="s">
        <v>3189</v>
      </c>
      <c r="M1478" s="985"/>
      <c r="N1478" s="972"/>
      <c r="O1478" s="592"/>
      <c r="P1478" s="594"/>
      <c r="Q1478" s="594"/>
      <c r="R1478" s="592">
        <f t="shared" si="23"/>
        <v>0</v>
      </c>
      <c r="S1478" s="592"/>
      <c r="T1478" s="596" t="str">
        <f>VLOOKUP(cppm_pr[[#This Row],[Status]],'All Link_LOV'!$I$32:$K$72,2,0)</f>
        <v>PO Issued</v>
      </c>
      <c r="U1478" s="596" t="s">
        <v>22</v>
      </c>
      <c r="V1478" s="592">
        <v>727</v>
      </c>
      <c r="W1478" s="596" t="s">
        <v>6069</v>
      </c>
      <c r="X1478" s="603" t="s">
        <v>8231</v>
      </c>
      <c r="Y1478" s="592"/>
      <c r="Z1478" s="597">
        <v>45196</v>
      </c>
      <c r="AA1478" s="592" t="s">
        <v>2043</v>
      </c>
      <c r="AB1478" s="595">
        <v>8742</v>
      </c>
      <c r="AC1478" s="677">
        <v>6746.52</v>
      </c>
      <c r="AD1478" s="592" t="s">
        <v>6059</v>
      </c>
      <c r="AE1478" s="592"/>
      <c r="AF1478" s="592" t="s">
        <v>6071</v>
      </c>
      <c r="AG1478" s="592" t="s">
        <v>491</v>
      </c>
      <c r="AH1478" s="612" t="s">
        <v>11894</v>
      </c>
      <c r="AI1478" s="600" t="str">
        <f>IFERROR(VLOOKUP(cppm_pr[[#This Row],[Order Number]],SPHERE!C:CC,39,0),"")</f>
        <v/>
      </c>
      <c r="AJ1478" s="600" t="str">
        <f>IFERROR(VLOOKUP(cppm_pr[[#This Row],[Order Number]],'DC TM ONE'!B:CN,42,0),"")</f>
        <v/>
      </c>
      <c r="AK1478" s="612"/>
      <c r="AL1478" s="693">
        <v>45204</v>
      </c>
      <c r="AM1478" s="592" t="s">
        <v>11895</v>
      </c>
      <c r="AN1478" s="592" t="s">
        <v>4928</v>
      </c>
      <c r="AO1478" s="737"/>
      <c r="AP1478" s="592"/>
      <c r="AQ1478" s="592"/>
      <c r="AR1478" s="612">
        <v>3400039039</v>
      </c>
      <c r="AS1478" s="592"/>
      <c r="AT1478" s="598"/>
      <c r="AU1478" s="592"/>
      <c r="AV1478" s="592"/>
      <c r="AW1478" s="592"/>
      <c r="AX1478" s="592"/>
      <c r="AY1478" s="592"/>
      <c r="AZ1478" s="592"/>
      <c r="BA1478" s="592"/>
      <c r="BB1478" s="592"/>
      <c r="BC1478" s="592"/>
      <c r="BD1478" s="592"/>
      <c r="BE1478" s="592"/>
      <c r="BF1478" s="592"/>
      <c r="BG1478" s="592"/>
      <c r="BH1478" s="592"/>
    </row>
    <row r="1479" spans="1:60" ht="12" customHeight="1">
      <c r="A1479" s="600">
        <v>1477</v>
      </c>
      <c r="B1479" s="600" t="s">
        <v>82</v>
      </c>
      <c r="C1479" s="601" t="s">
        <v>208</v>
      </c>
      <c r="D1479" s="602"/>
      <c r="E1479" s="600" t="s">
        <v>6058</v>
      </c>
      <c r="F1479" s="603" t="s">
        <v>11896</v>
      </c>
      <c r="G1479" s="603" t="s">
        <v>11897</v>
      </c>
      <c r="H1479" s="603" t="s">
        <v>11898</v>
      </c>
      <c r="I1479" s="603" t="s">
        <v>11899</v>
      </c>
      <c r="J1479" s="600"/>
      <c r="K1479" s="611"/>
      <c r="L1479" s="606" t="s">
        <v>1586</v>
      </c>
      <c r="M1479" s="986"/>
      <c r="N1479" s="972"/>
      <c r="O1479" s="603"/>
      <c r="P1479" s="605"/>
      <c r="Q1479" s="605"/>
      <c r="R1479" s="603">
        <f t="shared" si="23"/>
        <v>0</v>
      </c>
      <c r="S1479" s="603"/>
      <c r="T1479" s="607" t="str">
        <f>VLOOKUP(cppm_pr[[#This Row],[Status]],'All Link_LOV'!$I$32:$K$72,2,0)</f>
        <v>Pending TP Submission</v>
      </c>
      <c r="U1479" s="607" t="s">
        <v>22</v>
      </c>
      <c r="V1479" s="603">
        <v>728</v>
      </c>
      <c r="W1479" s="607"/>
      <c r="X1479" s="603"/>
      <c r="Y1479" s="603"/>
      <c r="Z1479" s="608">
        <v>45196</v>
      </c>
      <c r="AA1479" s="603" t="s">
        <v>6727</v>
      </c>
      <c r="AB1479" s="606">
        <v>16848</v>
      </c>
      <c r="AC1479" s="677">
        <v>5956.67</v>
      </c>
      <c r="AD1479" s="603" t="s">
        <v>6148</v>
      </c>
      <c r="AE1479" s="603" t="s">
        <v>11900</v>
      </c>
      <c r="AF1479" s="603" t="s">
        <v>398</v>
      </c>
      <c r="AG1479" s="603" t="s">
        <v>488</v>
      </c>
      <c r="AH1479" s="736" t="s">
        <v>11901</v>
      </c>
      <c r="AI1479" s="600" t="str">
        <f>IFERROR(VLOOKUP(cppm_pr[[#This Row],[Order Number]],SPHERE!C:CC,39,0),"")</f>
        <v/>
      </c>
      <c r="AJ1479" s="600" t="str">
        <f>IFERROR(VLOOKUP(cppm_pr[[#This Row],[Order Number]],'DC TM ONE'!B:CN,42,0),"")</f>
        <v/>
      </c>
      <c r="AK1479" s="736"/>
      <c r="AL1479" s="693">
        <v>45199</v>
      </c>
      <c r="AM1479" s="603" t="s">
        <v>11902</v>
      </c>
      <c r="AN1479" s="603" t="s">
        <v>4928</v>
      </c>
      <c r="AO1479" s="737"/>
      <c r="AP1479" s="603"/>
      <c r="AQ1479" s="603"/>
      <c r="AR1479" s="769">
        <v>3400038940</v>
      </c>
      <c r="AS1479" s="603"/>
      <c r="AT1479" s="610" t="s">
        <v>11903</v>
      </c>
      <c r="AU1479" s="603"/>
      <c r="AV1479" s="603"/>
      <c r="AW1479" s="603"/>
      <c r="AX1479" s="603"/>
      <c r="AY1479" s="603"/>
      <c r="AZ1479" s="603"/>
      <c r="BA1479" s="603"/>
      <c r="BB1479" s="603"/>
      <c r="BC1479" s="603"/>
      <c r="BD1479" s="603"/>
      <c r="BE1479" s="603"/>
      <c r="BF1479" s="603"/>
      <c r="BG1479" s="603"/>
      <c r="BH1479" s="603"/>
    </row>
    <row r="1480" spans="1:60" ht="12" customHeight="1">
      <c r="A1480" s="589">
        <v>1478</v>
      </c>
      <c r="B1480" s="589" t="s">
        <v>84</v>
      </c>
      <c r="C1480" s="590" t="s">
        <v>256</v>
      </c>
      <c r="D1480" s="591"/>
      <c r="E1480" s="589" t="s">
        <v>11904</v>
      </c>
      <c r="F1480" s="592" t="s">
        <v>4377</v>
      </c>
      <c r="G1480" s="592" t="s">
        <v>4376</v>
      </c>
      <c r="H1480" s="592" t="s">
        <v>4374</v>
      </c>
      <c r="I1480" s="592"/>
      <c r="J1480" s="589"/>
      <c r="K1480" s="626"/>
      <c r="L1480" s="595" t="s">
        <v>1564</v>
      </c>
      <c r="M1480" s="987"/>
      <c r="N1480" s="972"/>
      <c r="O1480" s="592"/>
      <c r="P1480" s="594"/>
      <c r="Q1480" s="594"/>
      <c r="R1480" s="592">
        <f t="shared" si="23"/>
        <v>0</v>
      </c>
      <c r="S1480" s="592"/>
      <c r="T1480" s="596" t="str">
        <f>VLOOKUP(cppm_pr[[#This Row],[Status]],'All Link_LOV'!$I$32:$K$72,2,0)</f>
        <v>PO Issued / Not Require LOR</v>
      </c>
      <c r="U1480" s="596" t="s">
        <v>105</v>
      </c>
      <c r="V1480" s="592">
        <v>258</v>
      </c>
      <c r="W1480" s="596" t="s">
        <v>6069</v>
      </c>
      <c r="X1480" s="603" t="s">
        <v>8231</v>
      </c>
      <c r="Y1480" s="592"/>
      <c r="Z1480" s="597">
        <v>45196</v>
      </c>
      <c r="AA1480" s="592" t="s">
        <v>2312</v>
      </c>
      <c r="AB1480" s="595"/>
      <c r="AC1480" s="677"/>
      <c r="AD1480" s="592"/>
      <c r="AE1480" s="592"/>
      <c r="AF1480" s="592" t="s">
        <v>399</v>
      </c>
      <c r="AG1480" s="592" t="s">
        <v>491</v>
      </c>
      <c r="AH1480" s="612" t="s">
        <v>4375</v>
      </c>
      <c r="AI1480" s="600" t="str">
        <f>IFERROR(VLOOKUP(cppm_pr[[#This Row],[Order Number]],SPHERE!C:CC,39,0),"")</f>
        <v/>
      </c>
      <c r="AJ1480" s="600" t="str">
        <f>IFERROR(VLOOKUP(cppm_pr[[#This Row],[Order Number]],'DC TM ONE'!B:CN,42,0),"")</f>
        <v/>
      </c>
      <c r="AK1480" s="612"/>
      <c r="AL1480" s="693"/>
      <c r="AM1480" s="592" t="s">
        <v>9988</v>
      </c>
      <c r="AN1480" s="592"/>
      <c r="AO1480" s="737"/>
      <c r="AP1480" s="592"/>
      <c r="AQ1480" s="592"/>
      <c r="AR1480" s="612">
        <v>3400038998</v>
      </c>
      <c r="AS1480" s="592" t="s">
        <v>1139</v>
      </c>
      <c r="AT1480" s="598"/>
      <c r="AU1480" s="592"/>
      <c r="AV1480" s="592" t="s">
        <v>1134</v>
      </c>
      <c r="AW1480" s="592" t="s">
        <v>2338</v>
      </c>
      <c r="AX1480" s="592" t="s">
        <v>4378</v>
      </c>
      <c r="AY1480" s="592" t="s">
        <v>1554</v>
      </c>
      <c r="AZ1480" s="592" t="s">
        <v>1139</v>
      </c>
      <c r="BA1480" s="592" t="s">
        <v>4379</v>
      </c>
      <c r="BB1480" s="592">
        <v>3400038998</v>
      </c>
      <c r="BC1480" s="592" t="s">
        <v>2434</v>
      </c>
      <c r="BD1480" s="592">
        <v>3400038724</v>
      </c>
      <c r="BE1480" s="592" t="s">
        <v>2077</v>
      </c>
      <c r="BF1480" s="592" t="s">
        <v>2077</v>
      </c>
      <c r="BG1480" s="592"/>
      <c r="BH1480" s="592"/>
    </row>
    <row r="1481" spans="1:60" ht="12" customHeight="1">
      <c r="A1481" s="600">
        <v>1479</v>
      </c>
      <c r="B1481" s="600" t="s">
        <v>83</v>
      </c>
      <c r="C1481" s="601" t="s">
        <v>267</v>
      </c>
      <c r="D1481" s="602">
        <v>45204</v>
      </c>
      <c r="E1481" s="600" t="s">
        <v>11905</v>
      </c>
      <c r="F1481" s="603" t="s">
        <v>1411</v>
      </c>
      <c r="G1481" s="603" t="s">
        <v>11906</v>
      </c>
      <c r="H1481" s="603" t="s">
        <v>1413</v>
      </c>
      <c r="I1481" s="603" t="s">
        <v>6175</v>
      </c>
      <c r="J1481" s="600"/>
      <c r="K1481" s="611" t="s">
        <v>11907</v>
      </c>
      <c r="L1481" s="606" t="s">
        <v>51</v>
      </c>
      <c r="M1481" s="986"/>
      <c r="N1481" s="972"/>
      <c r="O1481" s="603"/>
      <c r="P1481" s="605"/>
      <c r="Q1481" s="605"/>
      <c r="R1481" s="603">
        <f t="shared" si="23"/>
        <v>0</v>
      </c>
      <c r="S1481" s="603"/>
      <c r="T1481" s="607" t="str">
        <f>VLOOKUP(cppm_pr[[#This Row],[Status]],'All Link_LOV'!$I$32:$K$72,2,0)</f>
        <v>PO Issued</v>
      </c>
      <c r="U1481" s="607" t="s">
        <v>22</v>
      </c>
      <c r="V1481" s="603">
        <v>729</v>
      </c>
      <c r="W1481" s="607"/>
      <c r="X1481" s="603"/>
      <c r="Y1481" s="603"/>
      <c r="Z1481" s="608">
        <v>45196</v>
      </c>
      <c r="AA1481" s="603" t="s">
        <v>4107</v>
      </c>
      <c r="AB1481" s="606">
        <v>15269</v>
      </c>
      <c r="AC1481" s="677">
        <v>6580</v>
      </c>
      <c r="AD1481" s="603" t="s">
        <v>6059</v>
      </c>
      <c r="AE1481" s="603"/>
      <c r="AF1481" s="603" t="s">
        <v>398</v>
      </c>
      <c r="AG1481" s="603" t="s">
        <v>488</v>
      </c>
      <c r="AH1481" s="736" t="s">
        <v>1412</v>
      </c>
      <c r="AI1481" s="600" t="str">
        <f>IFERROR(VLOOKUP(cppm_pr[[#This Row],[Order Number]],SPHERE!C:CC,39,0),"")</f>
        <v/>
      </c>
      <c r="AJ1481" s="600" t="str">
        <f>IFERROR(VLOOKUP(cppm_pr[[#This Row],[Order Number]],'DC TM ONE'!B:CN,42,0),"")</f>
        <v/>
      </c>
      <c r="AK1481" s="736"/>
      <c r="AL1481" s="693">
        <v>45214</v>
      </c>
      <c r="AM1481" s="603" t="s">
        <v>11908</v>
      </c>
      <c r="AN1481" s="603" t="s">
        <v>6175</v>
      </c>
      <c r="AO1481" s="737"/>
      <c r="AP1481" s="603">
        <v>3400040248</v>
      </c>
      <c r="AQ1481" s="603"/>
      <c r="AR1481" s="769"/>
      <c r="AS1481" s="603"/>
      <c r="AT1481" s="610" t="s">
        <v>11909</v>
      </c>
      <c r="AU1481" s="603"/>
      <c r="AV1481" s="603"/>
      <c r="AW1481" s="603"/>
      <c r="AX1481" s="603"/>
      <c r="AY1481" s="603"/>
      <c r="AZ1481" s="603"/>
      <c r="BA1481" s="603"/>
      <c r="BB1481" s="603"/>
      <c r="BC1481" s="603"/>
      <c r="BD1481" s="603"/>
      <c r="BE1481" s="603"/>
      <c r="BF1481" s="603"/>
      <c r="BG1481" s="603"/>
      <c r="BH1481" s="603"/>
    </row>
    <row r="1482" spans="1:60" ht="12" customHeight="1">
      <c r="A1482" s="589">
        <v>1480</v>
      </c>
      <c r="B1482" s="589" t="s">
        <v>83</v>
      </c>
      <c r="C1482" s="590" t="s">
        <v>267</v>
      </c>
      <c r="D1482" s="591">
        <v>45204</v>
      </c>
      <c r="E1482" s="589" t="s">
        <v>11905</v>
      </c>
      <c r="F1482" s="592" t="s">
        <v>11910</v>
      </c>
      <c r="G1482" s="592" t="s">
        <v>11911</v>
      </c>
      <c r="H1482" s="592" t="s">
        <v>11912</v>
      </c>
      <c r="I1482" s="592" t="s">
        <v>6175</v>
      </c>
      <c r="J1482" s="589"/>
      <c r="K1482" s="593" t="s">
        <v>11913</v>
      </c>
      <c r="L1482" s="595" t="s">
        <v>51</v>
      </c>
      <c r="M1482" s="985"/>
      <c r="N1482" s="972"/>
      <c r="O1482" s="592"/>
      <c r="P1482" s="594"/>
      <c r="Q1482" s="594"/>
      <c r="R1482" s="592">
        <f t="shared" si="23"/>
        <v>0</v>
      </c>
      <c r="S1482" s="592"/>
      <c r="T1482" s="596" t="str">
        <f>VLOOKUP(cppm_pr[[#This Row],[Status]],'All Link_LOV'!$I$32:$K$72,2,0)</f>
        <v>PO Issued</v>
      </c>
      <c r="U1482" s="596" t="s">
        <v>22</v>
      </c>
      <c r="V1482" s="592">
        <v>730</v>
      </c>
      <c r="W1482" s="596"/>
      <c r="X1482" s="592"/>
      <c r="Y1482" s="592"/>
      <c r="Z1482" s="597">
        <v>45196</v>
      </c>
      <c r="AA1482" s="592" t="s">
        <v>4107</v>
      </c>
      <c r="AB1482" s="595">
        <v>12279</v>
      </c>
      <c r="AC1482" s="677">
        <v>5760</v>
      </c>
      <c r="AD1482" s="592" t="s">
        <v>6059</v>
      </c>
      <c r="AE1482" s="592"/>
      <c r="AF1482" s="592" t="s">
        <v>398</v>
      </c>
      <c r="AG1482" s="592" t="s">
        <v>488</v>
      </c>
      <c r="AH1482" s="736" t="s">
        <v>11914</v>
      </c>
      <c r="AI1482" s="600" t="str">
        <f>IFERROR(VLOOKUP(cppm_pr[[#This Row],[Order Number]],SPHERE!C:CC,39,0),"")</f>
        <v/>
      </c>
      <c r="AJ1482" s="600" t="str">
        <f>IFERROR(VLOOKUP(cppm_pr[[#This Row],[Order Number]],'DC TM ONE'!B:CN,42,0),"")</f>
        <v/>
      </c>
      <c r="AK1482" s="736"/>
      <c r="AL1482" s="693">
        <v>45214</v>
      </c>
      <c r="AM1482" s="592" t="s">
        <v>11915</v>
      </c>
      <c r="AN1482" s="592" t="s">
        <v>6175</v>
      </c>
      <c r="AO1482" s="737"/>
      <c r="AP1482" s="592">
        <v>3400040248</v>
      </c>
      <c r="AQ1482" s="592"/>
      <c r="AR1482" s="612"/>
      <c r="AS1482" s="592"/>
      <c r="AT1482" s="598" t="s">
        <v>11916</v>
      </c>
      <c r="AU1482" s="592"/>
      <c r="AV1482" s="592"/>
      <c r="AW1482" s="592"/>
      <c r="AX1482" s="592"/>
      <c r="AY1482" s="592"/>
      <c r="AZ1482" s="592"/>
      <c r="BA1482" s="592"/>
      <c r="BB1482" s="592"/>
      <c r="BC1482" s="592"/>
      <c r="BD1482" s="592"/>
      <c r="BE1482" s="592"/>
      <c r="BF1482" s="592"/>
      <c r="BG1482" s="592"/>
      <c r="BH1482" s="592"/>
    </row>
    <row r="1483" spans="1:60" ht="12" customHeight="1">
      <c r="A1483" s="600">
        <v>1481</v>
      </c>
      <c r="B1483" s="600" t="s">
        <v>83</v>
      </c>
      <c r="C1483" s="601" t="s">
        <v>267</v>
      </c>
      <c r="D1483" s="602">
        <v>45204</v>
      </c>
      <c r="E1483" s="600" t="s">
        <v>11905</v>
      </c>
      <c r="F1483" s="603" t="s">
        <v>11917</v>
      </c>
      <c r="G1483" s="603" t="s">
        <v>11918</v>
      </c>
      <c r="H1483" s="603" t="s">
        <v>11919</v>
      </c>
      <c r="I1483" s="603" t="s">
        <v>6175</v>
      </c>
      <c r="J1483" s="600"/>
      <c r="K1483" s="611" t="s">
        <v>11920</v>
      </c>
      <c r="L1483" s="606" t="s">
        <v>51</v>
      </c>
      <c r="M1483" s="986"/>
      <c r="N1483" s="972"/>
      <c r="O1483" s="603"/>
      <c r="P1483" s="605"/>
      <c r="Q1483" s="605"/>
      <c r="R1483" s="603">
        <f t="shared" si="23"/>
        <v>0</v>
      </c>
      <c r="S1483" s="603"/>
      <c r="T1483" s="607" t="str">
        <f>VLOOKUP(cppm_pr[[#This Row],[Status]],'All Link_LOV'!$I$32:$K$72,2,0)</f>
        <v>PO Issued</v>
      </c>
      <c r="U1483" s="607" t="s">
        <v>22</v>
      </c>
      <c r="V1483" s="603">
        <v>731</v>
      </c>
      <c r="W1483" s="607"/>
      <c r="X1483" s="603"/>
      <c r="Y1483" s="603"/>
      <c r="Z1483" s="608">
        <v>45196</v>
      </c>
      <c r="AA1483" s="603" t="s">
        <v>4107</v>
      </c>
      <c r="AB1483" s="606">
        <v>43464</v>
      </c>
      <c r="AC1483" s="677">
        <v>5760</v>
      </c>
      <c r="AD1483" s="603" t="s">
        <v>6059</v>
      </c>
      <c r="AE1483" s="603"/>
      <c r="AF1483" s="603" t="s">
        <v>398</v>
      </c>
      <c r="AG1483" s="603" t="s">
        <v>488</v>
      </c>
      <c r="AH1483" s="736" t="s">
        <v>11921</v>
      </c>
      <c r="AI1483" s="600" t="str">
        <f>IFERROR(VLOOKUP(cppm_pr[[#This Row],[Order Number]],SPHERE!C:CC,39,0),"")</f>
        <v/>
      </c>
      <c r="AJ1483" s="600" t="str">
        <f>IFERROR(VLOOKUP(cppm_pr[[#This Row],[Order Number]],'DC TM ONE'!B:CN,42,0),"")</f>
        <v/>
      </c>
      <c r="AK1483" s="736"/>
      <c r="AL1483" s="693">
        <v>45214</v>
      </c>
      <c r="AM1483" s="603" t="s">
        <v>10380</v>
      </c>
      <c r="AN1483" s="603" t="s">
        <v>6175</v>
      </c>
      <c r="AO1483" s="737"/>
      <c r="AP1483" s="603">
        <v>3400040248</v>
      </c>
      <c r="AQ1483" s="603"/>
      <c r="AR1483" s="769"/>
      <c r="AS1483" s="603"/>
      <c r="AT1483" s="610" t="s">
        <v>11922</v>
      </c>
      <c r="AU1483" s="603"/>
      <c r="AV1483" s="603"/>
      <c r="AW1483" s="603"/>
      <c r="AX1483" s="603"/>
      <c r="AY1483" s="603"/>
      <c r="AZ1483" s="603"/>
      <c r="BA1483" s="603"/>
      <c r="BB1483" s="603"/>
      <c r="BC1483" s="603"/>
      <c r="BD1483" s="603"/>
      <c r="BE1483" s="603"/>
      <c r="BF1483" s="603"/>
      <c r="BG1483" s="603"/>
      <c r="BH1483" s="603"/>
    </row>
    <row r="1484" spans="1:60" ht="12" customHeight="1">
      <c r="A1484" s="589">
        <v>1482</v>
      </c>
      <c r="B1484" s="589" t="s">
        <v>74</v>
      </c>
      <c r="C1484" s="590" t="s">
        <v>267</v>
      </c>
      <c r="D1484" s="591"/>
      <c r="E1484" s="589" t="s">
        <v>10638</v>
      </c>
      <c r="F1484" s="592" t="s">
        <v>3958</v>
      </c>
      <c r="G1484" s="592" t="s">
        <v>11923</v>
      </c>
      <c r="H1484" s="592" t="s">
        <v>3955</v>
      </c>
      <c r="I1484" s="592" t="s">
        <v>10639</v>
      </c>
      <c r="J1484" s="589"/>
      <c r="K1484" s="593"/>
      <c r="L1484" s="595" t="s">
        <v>1701</v>
      </c>
      <c r="M1484" s="985"/>
      <c r="N1484" s="972"/>
      <c r="O1484" s="592"/>
      <c r="P1484" s="594"/>
      <c r="Q1484" s="594"/>
      <c r="R1484" s="592">
        <f t="shared" si="23"/>
        <v>0</v>
      </c>
      <c r="S1484" s="592"/>
      <c r="T1484" s="596" t="str">
        <f>VLOOKUP(cppm_pr[[#This Row],[Status]],'All Link_LOV'!$I$32:$K$72,2,0)</f>
        <v>PO Issued</v>
      </c>
      <c r="U1484" s="596" t="s">
        <v>22</v>
      </c>
      <c r="V1484" s="592">
        <v>732</v>
      </c>
      <c r="W1484" s="596" t="s">
        <v>6069</v>
      </c>
      <c r="X1484" s="603" t="s">
        <v>8231</v>
      </c>
      <c r="Y1484" s="592"/>
      <c r="Z1484" s="597">
        <v>45196</v>
      </c>
      <c r="AA1484" s="592" t="s">
        <v>1696</v>
      </c>
      <c r="AB1484" s="595">
        <v>6824</v>
      </c>
      <c r="AC1484" s="677">
        <v>1135.28</v>
      </c>
      <c r="AD1484" s="592" t="s">
        <v>6059</v>
      </c>
      <c r="AE1484" s="592"/>
      <c r="AF1484" s="592" t="s">
        <v>6071</v>
      </c>
      <c r="AG1484" s="592" t="s">
        <v>491</v>
      </c>
      <c r="AH1484" s="612" t="s">
        <v>11924</v>
      </c>
      <c r="AI1484" s="600" t="str">
        <f>IFERROR(VLOOKUP(cppm_pr[[#This Row],[Order Number]],SPHERE!C:CC,39,0),"")</f>
        <v/>
      </c>
      <c r="AJ1484" s="600" t="str">
        <f>IFERROR(VLOOKUP(cppm_pr[[#This Row],[Order Number]],'DC TM ONE'!B:CN,42,0),"")</f>
        <v/>
      </c>
      <c r="AK1484" s="612"/>
      <c r="AL1484" s="693">
        <v>45205</v>
      </c>
      <c r="AM1484" s="592" t="s">
        <v>7316</v>
      </c>
      <c r="AN1484" s="592" t="s">
        <v>4928</v>
      </c>
      <c r="AO1484" s="737"/>
      <c r="AP1484" s="592"/>
      <c r="AQ1484" s="592"/>
      <c r="AR1484" s="612">
        <v>3400038740</v>
      </c>
      <c r="AS1484" s="592"/>
      <c r="AT1484" s="598"/>
      <c r="AU1484" s="592"/>
      <c r="AV1484" s="592"/>
      <c r="AW1484" s="592"/>
      <c r="AX1484" s="592"/>
      <c r="AY1484" s="592"/>
      <c r="AZ1484" s="592"/>
      <c r="BA1484" s="592"/>
      <c r="BB1484" s="592"/>
      <c r="BC1484" s="592"/>
      <c r="BD1484" s="592"/>
      <c r="BE1484" s="592"/>
      <c r="BF1484" s="592"/>
      <c r="BG1484" s="592"/>
      <c r="BH1484" s="592"/>
    </row>
    <row r="1485" spans="1:60" ht="12" customHeight="1">
      <c r="A1485" s="600">
        <v>1483</v>
      </c>
      <c r="B1485" s="600" t="s">
        <v>68</v>
      </c>
      <c r="C1485" s="601" t="s">
        <v>208</v>
      </c>
      <c r="D1485" s="602"/>
      <c r="E1485" s="600" t="s">
        <v>6058</v>
      </c>
      <c r="F1485" s="603" t="s">
        <v>4095</v>
      </c>
      <c r="G1485" s="603" t="s">
        <v>4094</v>
      </c>
      <c r="H1485" s="603" t="s">
        <v>4092</v>
      </c>
      <c r="I1485" s="603"/>
      <c r="J1485" s="600"/>
      <c r="K1485" s="611"/>
      <c r="L1485" s="606" t="s">
        <v>1552</v>
      </c>
      <c r="M1485" s="986"/>
      <c r="N1485" s="972"/>
      <c r="O1485" s="603"/>
      <c r="P1485" s="605"/>
      <c r="Q1485" s="605"/>
      <c r="R1485" s="603">
        <f t="shared" si="23"/>
        <v>0</v>
      </c>
      <c r="S1485" s="603"/>
      <c r="T1485" s="607" t="str">
        <f>VLOOKUP(cppm_pr[[#This Row],[Status]],'All Link_LOV'!$I$32:$K$72,2,0)</f>
        <v>Pending TP Submission</v>
      </c>
      <c r="U1485" s="607" t="s">
        <v>22</v>
      </c>
      <c r="V1485" s="603">
        <v>733</v>
      </c>
      <c r="W1485" s="607" t="s">
        <v>6069</v>
      </c>
      <c r="X1485" s="603" t="s">
        <v>8231</v>
      </c>
      <c r="Y1485" s="603"/>
      <c r="Z1485" s="608">
        <v>45196</v>
      </c>
      <c r="AA1485" s="603" t="s">
        <v>4091</v>
      </c>
      <c r="AB1485" s="606">
        <v>80929</v>
      </c>
      <c r="AC1485" s="677">
        <v>190</v>
      </c>
      <c r="AD1485" s="603" t="s">
        <v>6059</v>
      </c>
      <c r="AE1485" s="603"/>
      <c r="AF1485" s="603" t="s">
        <v>6071</v>
      </c>
      <c r="AG1485" s="603" t="s">
        <v>491</v>
      </c>
      <c r="AH1485" s="612" t="s">
        <v>4093</v>
      </c>
      <c r="AI1485" s="600" t="str">
        <f>IFERROR(VLOOKUP(cppm_pr[[#This Row],[Order Number]],SPHERE!C:CC,39,0),"")</f>
        <v/>
      </c>
      <c r="AJ1485" s="600" t="str">
        <f>IFERROR(VLOOKUP(cppm_pr[[#This Row],[Order Number]],'DC TM ONE'!B:CN,42,0),"")</f>
        <v/>
      </c>
      <c r="AK1485" s="612"/>
      <c r="AL1485" s="693">
        <v>45229</v>
      </c>
      <c r="AM1485" s="603" t="s">
        <v>10871</v>
      </c>
      <c r="AN1485" s="603" t="s">
        <v>6175</v>
      </c>
      <c r="AO1485" s="737"/>
      <c r="AP1485" s="603">
        <v>3400041215</v>
      </c>
      <c r="AQ1485" s="603"/>
      <c r="AR1485" s="769"/>
      <c r="AS1485" s="603"/>
      <c r="AT1485" s="610" t="s">
        <v>11925</v>
      </c>
      <c r="AU1485" s="603"/>
      <c r="AV1485" s="603"/>
      <c r="AW1485" s="603"/>
      <c r="AX1485" s="603"/>
      <c r="AY1485" s="603"/>
      <c r="AZ1485" s="603"/>
      <c r="BA1485" s="603"/>
      <c r="BB1485" s="603"/>
      <c r="BC1485" s="603"/>
      <c r="BD1485" s="603"/>
      <c r="BE1485" s="603"/>
      <c r="BF1485" s="603"/>
      <c r="BG1485" s="603"/>
      <c r="BH1485" s="603"/>
    </row>
    <row r="1486" spans="1:60" ht="12" customHeight="1">
      <c r="A1486" s="589">
        <v>1484</v>
      </c>
      <c r="B1486" s="589" t="s">
        <v>83</v>
      </c>
      <c r="C1486" s="590" t="s">
        <v>267</v>
      </c>
      <c r="D1486" s="591">
        <v>45197</v>
      </c>
      <c r="E1486" s="589" t="s">
        <v>11926</v>
      </c>
      <c r="F1486" s="592" t="s">
        <v>4021</v>
      </c>
      <c r="G1486" s="592" t="s">
        <v>4020</v>
      </c>
      <c r="H1486" s="592" t="s">
        <v>4018</v>
      </c>
      <c r="I1486" s="592" t="s">
        <v>10728</v>
      </c>
      <c r="J1486" s="589"/>
      <c r="K1486" s="596">
        <v>4902151542</v>
      </c>
      <c r="L1486" s="595" t="s">
        <v>51</v>
      </c>
      <c r="M1486" s="992"/>
      <c r="N1486" s="972"/>
      <c r="O1486" s="592"/>
      <c r="P1486" s="594"/>
      <c r="Q1486" s="594"/>
      <c r="R1486" s="592">
        <f t="shared" si="23"/>
        <v>0</v>
      </c>
      <c r="S1486" s="592"/>
      <c r="T1486" s="596" t="str">
        <f>VLOOKUP(cppm_pr[[#This Row],[Status]],'All Link_LOV'!$I$32:$K$72,2,0)</f>
        <v>PO Issued</v>
      </c>
      <c r="U1486" s="596" t="s">
        <v>22</v>
      </c>
      <c r="V1486" s="592">
        <v>734</v>
      </c>
      <c r="W1486" s="596"/>
      <c r="X1486" s="592"/>
      <c r="Y1486" s="592"/>
      <c r="Z1486" s="597">
        <v>45196</v>
      </c>
      <c r="AA1486" s="592" t="s">
        <v>4001</v>
      </c>
      <c r="AB1486" s="595">
        <v>72881</v>
      </c>
      <c r="AC1486" s="677">
        <v>14087.2</v>
      </c>
      <c r="AD1486" s="592" t="s">
        <v>6059</v>
      </c>
      <c r="AE1486" s="592"/>
      <c r="AF1486" s="592" t="s">
        <v>6071</v>
      </c>
      <c r="AG1486" s="592" t="s">
        <v>491</v>
      </c>
      <c r="AH1486" s="736" t="s">
        <v>11927</v>
      </c>
      <c r="AI1486" s="600" t="str">
        <f>IFERROR(VLOOKUP(cppm_pr[[#This Row],[Order Number]],SPHERE!C:CC,39,0),"")</f>
        <v/>
      </c>
      <c r="AJ1486" s="600" t="str">
        <f>IFERROR(VLOOKUP(cppm_pr[[#This Row],[Order Number]],'DC TM ONE'!B:CN,42,0),"")</f>
        <v/>
      </c>
      <c r="AK1486" s="736"/>
      <c r="AL1486" s="693">
        <v>45198</v>
      </c>
      <c r="AM1486" s="592" t="s">
        <v>10715</v>
      </c>
      <c r="AN1486" s="592" t="s">
        <v>4928</v>
      </c>
      <c r="AO1486" s="737"/>
      <c r="AP1486" s="592"/>
      <c r="AQ1486" s="592"/>
      <c r="AR1486" s="612">
        <v>3400038975</v>
      </c>
      <c r="AS1486" s="592"/>
      <c r="AT1486" s="598"/>
      <c r="AU1486" s="592"/>
      <c r="AV1486" s="592"/>
      <c r="AW1486" s="592"/>
      <c r="AX1486" s="592"/>
      <c r="AY1486" s="592"/>
      <c r="AZ1486" s="592"/>
      <c r="BA1486" s="592"/>
      <c r="BB1486" s="592"/>
      <c r="BC1486" s="592"/>
      <c r="BD1486" s="592"/>
      <c r="BE1486" s="592"/>
      <c r="BF1486" s="592"/>
      <c r="BG1486" s="592"/>
      <c r="BH1486" s="592"/>
    </row>
    <row r="1487" spans="1:60" ht="12" customHeight="1">
      <c r="A1487" s="600">
        <v>1485</v>
      </c>
      <c r="B1487" s="600"/>
      <c r="C1487" s="601" t="s">
        <v>219</v>
      </c>
      <c r="D1487" s="602"/>
      <c r="E1487" s="600" t="s">
        <v>6058</v>
      </c>
      <c r="F1487" s="603" t="s">
        <v>4822</v>
      </c>
      <c r="G1487" s="603" t="s">
        <v>4821</v>
      </c>
      <c r="H1487" s="603" t="s">
        <v>4819</v>
      </c>
      <c r="I1487" s="603" t="s">
        <v>11928</v>
      </c>
      <c r="J1487" s="600"/>
      <c r="K1487" s="611"/>
      <c r="L1487" s="606" t="s">
        <v>1552</v>
      </c>
      <c r="M1487" s="986"/>
      <c r="N1487" s="972"/>
      <c r="O1487" s="603"/>
      <c r="P1487" s="605"/>
      <c r="Q1487" s="605"/>
      <c r="R1487" s="603">
        <f t="shared" si="23"/>
        <v>0</v>
      </c>
      <c r="S1487" s="603"/>
      <c r="T1487" s="607" t="str">
        <f>VLOOKUP(cppm_pr[[#This Row],[Status]],'All Link_LOV'!$I$32:$K$72,2,0)</f>
        <v>Queried - Require More Information From NeC/AND</v>
      </c>
      <c r="U1487" s="607" t="s">
        <v>22</v>
      </c>
      <c r="V1487" s="603">
        <v>735</v>
      </c>
      <c r="W1487" s="607"/>
      <c r="X1487" s="603"/>
      <c r="Y1487" s="603"/>
      <c r="Z1487" s="608">
        <v>45196</v>
      </c>
      <c r="AA1487" s="603" t="s">
        <v>4091</v>
      </c>
      <c r="AB1487" s="606">
        <v>27531</v>
      </c>
      <c r="AC1487" s="677">
        <v>178.18</v>
      </c>
      <c r="AD1487" s="603" t="s">
        <v>6148</v>
      </c>
      <c r="AE1487" s="603" t="s">
        <v>9823</v>
      </c>
      <c r="AF1487" s="603" t="s">
        <v>6071</v>
      </c>
      <c r="AG1487" s="603" t="s">
        <v>490</v>
      </c>
      <c r="AH1487" s="612" t="s">
        <v>11929</v>
      </c>
      <c r="AI1487" s="600" t="str">
        <f>IFERROR(VLOOKUP(cppm_pr[[#This Row],[Order Number]],SPHERE!C:CC,39,0),"")</f>
        <v/>
      </c>
      <c r="AJ1487" s="600" t="str">
        <f>IFERROR(VLOOKUP(cppm_pr[[#This Row],[Order Number]],'DC TM ONE'!B:CN,42,0),"")</f>
        <v/>
      </c>
      <c r="AK1487" s="612"/>
      <c r="AL1487" s="693">
        <v>45212</v>
      </c>
      <c r="AM1487" s="603" t="s">
        <v>11930</v>
      </c>
      <c r="AN1487" s="603" t="s">
        <v>4928</v>
      </c>
      <c r="AO1487" s="737"/>
      <c r="AP1487" s="603"/>
      <c r="AQ1487" s="603"/>
      <c r="AR1487" s="769">
        <v>3400038767</v>
      </c>
      <c r="AS1487" s="603"/>
      <c r="AT1487" s="610" t="s">
        <v>11931</v>
      </c>
      <c r="AU1487" s="603"/>
      <c r="AV1487" s="603"/>
      <c r="AW1487" s="603"/>
      <c r="AX1487" s="603"/>
      <c r="AY1487" s="603"/>
      <c r="AZ1487" s="603"/>
      <c r="BA1487" s="603"/>
      <c r="BB1487" s="603"/>
      <c r="BC1487" s="603"/>
      <c r="BD1487" s="603"/>
      <c r="BE1487" s="603"/>
      <c r="BF1487" s="603"/>
      <c r="BG1487" s="603"/>
      <c r="BH1487" s="603"/>
    </row>
    <row r="1488" spans="1:60" ht="12" customHeight="1">
      <c r="A1488" s="589">
        <v>1486</v>
      </c>
      <c r="B1488" s="589" t="s">
        <v>77</v>
      </c>
      <c r="C1488" s="590" t="s">
        <v>260</v>
      </c>
      <c r="D1488" s="591"/>
      <c r="E1488" s="589" t="s">
        <v>6058</v>
      </c>
      <c r="F1488" s="592" t="s">
        <v>11932</v>
      </c>
      <c r="G1488" s="592" t="s">
        <v>11933</v>
      </c>
      <c r="H1488" s="592" t="s">
        <v>11934</v>
      </c>
      <c r="I1488" s="589" t="s">
        <v>11935</v>
      </c>
      <c r="J1488" s="589"/>
      <c r="K1488" s="593"/>
      <c r="L1488" s="595" t="s">
        <v>1691</v>
      </c>
      <c r="M1488" s="985"/>
      <c r="N1488" s="972"/>
      <c r="O1488" s="592"/>
      <c r="P1488" s="655"/>
      <c r="Q1488" s="655"/>
      <c r="R1488" s="589">
        <f t="shared" si="23"/>
        <v>0</v>
      </c>
      <c r="S1488" s="589"/>
      <c r="T1488" s="596" t="str">
        <f>VLOOKUP(cppm_pr[[#This Row],[Status]],'All Link_LOV'!$I$32:$K$72,2,0)</f>
        <v>PR Creation</v>
      </c>
      <c r="U1488" s="596" t="s">
        <v>22</v>
      </c>
      <c r="V1488" s="592">
        <v>736</v>
      </c>
      <c r="W1488" s="596"/>
      <c r="X1488" s="592"/>
      <c r="Y1488" s="592"/>
      <c r="Z1488" s="597">
        <v>45196</v>
      </c>
      <c r="AA1488" s="592" t="s">
        <v>1686</v>
      </c>
      <c r="AB1488" s="595">
        <v>1137</v>
      </c>
      <c r="AC1488" s="677">
        <v>625.33000000000004</v>
      </c>
      <c r="AD1488" s="592" t="s">
        <v>6148</v>
      </c>
      <c r="AE1488" s="592" t="s">
        <v>11936</v>
      </c>
      <c r="AF1488" s="592" t="s">
        <v>6071</v>
      </c>
      <c r="AG1488" s="592" t="s">
        <v>490</v>
      </c>
      <c r="AH1488" s="612" t="s">
        <v>11937</v>
      </c>
      <c r="AI1488" s="600" t="str">
        <f>IFERROR(VLOOKUP(cppm_pr[[#This Row],[Order Number]],SPHERE!C:CC,39,0),"")</f>
        <v/>
      </c>
      <c r="AJ1488" s="600" t="str">
        <f>IFERROR(VLOOKUP(cppm_pr[[#This Row],[Order Number]],'DC TM ONE'!B:CN,42,0),"")</f>
        <v/>
      </c>
      <c r="AK1488" s="612"/>
      <c r="AL1488" s="693">
        <v>45122</v>
      </c>
      <c r="AM1488" s="592" t="s">
        <v>5098</v>
      </c>
      <c r="AN1488" s="592" t="s">
        <v>4928</v>
      </c>
      <c r="AO1488" s="737"/>
      <c r="AP1488" s="592"/>
      <c r="AQ1488" s="592"/>
      <c r="AR1488" s="612">
        <v>3400038640</v>
      </c>
      <c r="AS1488" s="592"/>
      <c r="AT1488" s="598" t="s">
        <v>11938</v>
      </c>
      <c r="AU1488" s="592"/>
      <c r="AV1488" s="592"/>
      <c r="AW1488" s="592"/>
      <c r="AX1488" s="592"/>
      <c r="AY1488" s="592"/>
      <c r="AZ1488" s="592"/>
      <c r="BA1488" s="592"/>
      <c r="BB1488" s="592"/>
      <c r="BC1488" s="592"/>
      <c r="BD1488" s="592"/>
      <c r="BE1488" s="592"/>
      <c r="BF1488" s="592"/>
      <c r="BG1488" s="592"/>
      <c r="BH1488" s="592"/>
    </row>
    <row r="1489" spans="1:60" ht="12" customHeight="1">
      <c r="A1489" s="600">
        <v>1487</v>
      </c>
      <c r="B1489" s="600" t="s">
        <v>83</v>
      </c>
      <c r="C1489" s="601" t="s">
        <v>267</v>
      </c>
      <c r="D1489" s="602">
        <v>45197</v>
      </c>
      <c r="E1489" s="600" t="s">
        <v>11939</v>
      </c>
      <c r="F1489" s="603" t="s">
        <v>4028</v>
      </c>
      <c r="G1489" s="603" t="s">
        <v>4027</v>
      </c>
      <c r="H1489" s="603" t="s">
        <v>4025</v>
      </c>
      <c r="I1489" s="603" t="s">
        <v>10730</v>
      </c>
      <c r="J1489" s="600"/>
      <c r="K1489" s="607">
        <v>4902151497</v>
      </c>
      <c r="L1489" s="606" t="s">
        <v>51</v>
      </c>
      <c r="M1489" s="12"/>
      <c r="N1489" s="972"/>
      <c r="O1489" s="603"/>
      <c r="P1489" s="605"/>
      <c r="Q1489" s="605"/>
      <c r="R1489" s="603">
        <f t="shared" si="23"/>
        <v>0</v>
      </c>
      <c r="S1489" s="603"/>
      <c r="T1489" s="607" t="str">
        <f>VLOOKUP(cppm_pr[[#This Row],[Status]],'All Link_LOV'!$I$32:$K$72,2,0)</f>
        <v>PO Issued</v>
      </c>
      <c r="U1489" s="607" t="s">
        <v>22</v>
      </c>
      <c r="V1489" s="603">
        <v>737</v>
      </c>
      <c r="W1489" s="607" t="s">
        <v>6069</v>
      </c>
      <c r="X1489" s="603" t="s">
        <v>499</v>
      </c>
      <c r="Y1489" s="603"/>
      <c r="Z1489" s="608">
        <v>45196</v>
      </c>
      <c r="AA1489" s="603" t="s">
        <v>4001</v>
      </c>
      <c r="AB1489" s="606">
        <v>101091</v>
      </c>
      <c r="AC1489" s="677">
        <v>30123.46</v>
      </c>
      <c r="AD1489" s="603" t="s">
        <v>6059</v>
      </c>
      <c r="AE1489" s="603"/>
      <c r="AF1489" s="603" t="s">
        <v>6071</v>
      </c>
      <c r="AG1489" s="603" t="s">
        <v>491</v>
      </c>
      <c r="AH1489" s="736" t="s">
        <v>11940</v>
      </c>
      <c r="AI1489" s="600" t="str">
        <f>IFERROR(VLOOKUP(cppm_pr[[#This Row],[Order Number]],SPHERE!C:CC,39,0),"")</f>
        <v/>
      </c>
      <c r="AJ1489" s="600" t="str">
        <f>IFERROR(VLOOKUP(cppm_pr[[#This Row],[Order Number]],'DC TM ONE'!B:CN,42,0),"")</f>
        <v/>
      </c>
      <c r="AK1489" s="736"/>
      <c r="AL1489" s="693">
        <v>45198</v>
      </c>
      <c r="AM1489" s="603" t="s">
        <v>10715</v>
      </c>
      <c r="AN1489" s="603" t="s">
        <v>4928</v>
      </c>
      <c r="AO1489" s="737"/>
      <c r="AP1489" s="603"/>
      <c r="AQ1489" s="603"/>
      <c r="AR1489" s="769">
        <v>3400038975</v>
      </c>
      <c r="AS1489" s="603"/>
      <c r="AT1489" s="610"/>
      <c r="AU1489" s="603"/>
      <c r="AV1489" s="603"/>
      <c r="AW1489" s="603"/>
      <c r="AX1489" s="603"/>
      <c r="AY1489" s="603"/>
      <c r="AZ1489" s="603"/>
      <c r="BA1489" s="603"/>
      <c r="BB1489" s="603"/>
      <c r="BC1489" s="603"/>
      <c r="BD1489" s="603"/>
      <c r="BE1489" s="603"/>
      <c r="BF1489" s="603"/>
      <c r="BG1489" s="603"/>
      <c r="BH1489" s="603"/>
    </row>
    <row r="1490" spans="1:60" ht="12" customHeight="1">
      <c r="A1490" s="589">
        <v>1488</v>
      </c>
      <c r="B1490" s="589" t="s">
        <v>73</v>
      </c>
      <c r="C1490" s="590" t="s">
        <v>267</v>
      </c>
      <c r="D1490" s="591"/>
      <c r="E1490" s="596">
        <v>4902154155</v>
      </c>
      <c r="F1490" s="592" t="s">
        <v>11941</v>
      </c>
      <c r="G1490" s="592" t="s">
        <v>11942</v>
      </c>
      <c r="H1490" s="592" t="s">
        <v>11943</v>
      </c>
      <c r="I1490" s="592" t="s">
        <v>11944</v>
      </c>
      <c r="J1490" s="589"/>
      <c r="K1490" s="842" t="s">
        <v>11945</v>
      </c>
      <c r="L1490" s="595" t="s">
        <v>1564</v>
      </c>
      <c r="M1490" s="842"/>
      <c r="N1490" s="592"/>
      <c r="O1490" s="592"/>
      <c r="P1490" s="594"/>
      <c r="Q1490" s="594"/>
      <c r="R1490" s="592">
        <f t="shared" si="23"/>
        <v>0</v>
      </c>
      <c r="S1490" s="592"/>
      <c r="T1490" s="596" t="str">
        <f>VLOOKUP(cppm_pr[[#This Row],[Status]],'All Link_LOV'!$I$32:$K$72,2,0)</f>
        <v>PO Issued</v>
      </c>
      <c r="U1490" s="596" t="s">
        <v>22</v>
      </c>
      <c r="V1490" s="592">
        <v>738</v>
      </c>
      <c r="W1490" s="596"/>
      <c r="X1490" s="592"/>
      <c r="Y1490" s="592"/>
      <c r="Z1490" s="597">
        <v>45196</v>
      </c>
      <c r="AA1490" s="592" t="s">
        <v>11946</v>
      </c>
      <c r="AB1490" s="595">
        <v>26073</v>
      </c>
      <c r="AC1490" s="677">
        <v>9285</v>
      </c>
      <c r="AD1490" s="592" t="s">
        <v>6148</v>
      </c>
      <c r="AE1490" s="592" t="s">
        <v>11947</v>
      </c>
      <c r="AF1490" s="592" t="s">
        <v>6164</v>
      </c>
      <c r="AG1490" s="592" t="s">
        <v>500</v>
      </c>
      <c r="AH1490" s="612" t="s">
        <v>11948</v>
      </c>
      <c r="AI1490" s="600" t="str">
        <f>IFERROR(VLOOKUP(cppm_pr[[#This Row],[Order Number]],SPHERE!C:CC,39,0),"")</f>
        <v/>
      </c>
      <c r="AJ1490" s="600" t="str">
        <f>IFERROR(VLOOKUP(cppm_pr[[#This Row],[Order Number]],'DC TM ONE'!B:CN,42,0),"")</f>
        <v/>
      </c>
      <c r="AK1490" s="612"/>
      <c r="AL1490" s="693">
        <v>45229</v>
      </c>
      <c r="AM1490" s="592" t="s">
        <v>6300</v>
      </c>
      <c r="AN1490" s="592" t="s">
        <v>4928</v>
      </c>
      <c r="AO1490" s="737"/>
      <c r="AP1490" s="592"/>
      <c r="AQ1490" s="592"/>
      <c r="AR1490" s="612">
        <v>3400038791</v>
      </c>
      <c r="AS1490" s="592"/>
      <c r="AT1490" s="598" t="s">
        <v>11949</v>
      </c>
      <c r="AU1490" s="592"/>
      <c r="AV1490" s="592"/>
      <c r="AW1490" s="592"/>
      <c r="AX1490" s="592"/>
      <c r="AY1490" s="592"/>
      <c r="AZ1490" s="592"/>
      <c r="BA1490" s="592"/>
      <c r="BB1490" s="592"/>
      <c r="BC1490" s="592"/>
      <c r="BD1490" s="592"/>
      <c r="BE1490" s="592"/>
      <c r="BF1490" s="592"/>
      <c r="BG1490" s="592"/>
      <c r="BH1490" s="592"/>
    </row>
    <row r="1491" spans="1:60" ht="12" customHeight="1">
      <c r="A1491" s="600">
        <v>1489</v>
      </c>
      <c r="B1491" s="600"/>
      <c r="C1491" s="601" t="s">
        <v>250</v>
      </c>
      <c r="D1491" s="602"/>
      <c r="E1491" s="600" t="s">
        <v>6058</v>
      </c>
      <c r="F1491" s="603" t="s">
        <v>11950</v>
      </c>
      <c r="G1491" s="603" t="s">
        <v>11951</v>
      </c>
      <c r="H1491" s="603" t="s">
        <v>11952</v>
      </c>
      <c r="I1491" s="603" t="s">
        <v>11953</v>
      </c>
      <c r="J1491" s="600"/>
      <c r="K1491" s="611"/>
      <c r="L1491" s="606" t="s">
        <v>1552</v>
      </c>
      <c r="M1491" s="611"/>
      <c r="N1491" s="603"/>
      <c r="O1491" s="603"/>
      <c r="P1491" s="605"/>
      <c r="Q1491" s="605"/>
      <c r="R1491" s="603">
        <f t="shared" si="23"/>
        <v>0</v>
      </c>
      <c r="S1491" s="603"/>
      <c r="T1491" s="607" t="str">
        <f>VLOOKUP(cppm_pr[[#This Row],[Status]],'All Link_LOV'!$I$32:$K$72,2,0)</f>
        <v>LOR Issued</v>
      </c>
      <c r="U1491" s="607" t="s">
        <v>22</v>
      </c>
      <c r="V1491" s="603">
        <v>739</v>
      </c>
      <c r="W1491" s="607"/>
      <c r="X1491" s="603"/>
      <c r="Y1491" s="603"/>
      <c r="Z1491" s="608">
        <v>45196</v>
      </c>
      <c r="AA1491" s="603" t="s">
        <v>5289</v>
      </c>
      <c r="AB1491" s="606">
        <v>30702</v>
      </c>
      <c r="AC1491" s="677">
        <v>2128</v>
      </c>
      <c r="AD1491" s="603" t="s">
        <v>6148</v>
      </c>
      <c r="AE1491" s="603" t="s">
        <v>11954</v>
      </c>
      <c r="AF1491" s="603" t="s">
        <v>397</v>
      </c>
      <c r="AG1491" s="603" t="s">
        <v>493</v>
      </c>
      <c r="AH1491" s="603" t="s">
        <v>11955</v>
      </c>
      <c r="AI1491" s="600" t="str">
        <f>IFERROR(VLOOKUP(cppm_pr[[#This Row],[Order Number]],SPHERE!C:CC,39,0),"")</f>
        <v/>
      </c>
      <c r="AJ1491" s="600" t="str">
        <f>IFERROR(VLOOKUP(cppm_pr[[#This Row],[Order Number]],'DC TM ONE'!B:CN,42,0),"")</f>
        <v/>
      </c>
      <c r="AK1491" s="603"/>
      <c r="AL1491" s="603">
        <v>45138</v>
      </c>
      <c r="AM1491" s="603" t="s">
        <v>7360</v>
      </c>
      <c r="AN1491" s="603" t="s">
        <v>4928</v>
      </c>
      <c r="AO1491" s="737"/>
      <c r="AP1491" s="603"/>
      <c r="AQ1491" s="603"/>
      <c r="AR1491" s="769">
        <v>3400039097</v>
      </c>
      <c r="AS1491" s="603"/>
      <c r="AT1491" s="610" t="s">
        <v>11956</v>
      </c>
      <c r="AU1491" s="603"/>
      <c r="AV1491" s="603"/>
      <c r="AW1491" s="603"/>
      <c r="AX1491" s="603"/>
      <c r="AY1491" s="603"/>
      <c r="AZ1491" s="603"/>
      <c r="BA1491" s="603"/>
      <c r="BB1491" s="603"/>
      <c r="BC1491" s="603"/>
      <c r="BD1491" s="603"/>
      <c r="BE1491" s="603"/>
      <c r="BF1491" s="603"/>
      <c r="BG1491" s="603"/>
      <c r="BH1491" s="603"/>
    </row>
    <row r="1492" spans="1:60" ht="12" customHeight="1">
      <c r="A1492" s="589">
        <v>1490</v>
      </c>
      <c r="B1492" s="589" t="s">
        <v>83</v>
      </c>
      <c r="C1492" s="590" t="s">
        <v>267</v>
      </c>
      <c r="D1492" s="591">
        <v>45204</v>
      </c>
      <c r="E1492" s="589" t="s">
        <v>11957</v>
      </c>
      <c r="F1492" s="592" t="s">
        <v>11958</v>
      </c>
      <c r="G1492" s="592" t="s">
        <v>11959</v>
      </c>
      <c r="H1492" s="592" t="s">
        <v>11960</v>
      </c>
      <c r="I1492" s="592" t="s">
        <v>11961</v>
      </c>
      <c r="J1492" s="589"/>
      <c r="K1492" s="593" t="s">
        <v>11962</v>
      </c>
      <c r="L1492" s="595" t="s">
        <v>51</v>
      </c>
      <c r="M1492" s="985"/>
      <c r="N1492" s="972"/>
      <c r="O1492" s="592"/>
      <c r="P1492" s="594"/>
      <c r="Q1492" s="594"/>
      <c r="R1492" s="592">
        <f t="shared" si="23"/>
        <v>0</v>
      </c>
      <c r="S1492" s="592"/>
      <c r="T1492" s="596" t="str">
        <f>VLOOKUP(cppm_pr[[#This Row],[Status]],'All Link_LOV'!$I$32:$K$72,2,0)</f>
        <v>PO Issued</v>
      </c>
      <c r="U1492" s="596" t="s">
        <v>22</v>
      </c>
      <c r="V1492" s="592">
        <v>740</v>
      </c>
      <c r="W1492" s="596"/>
      <c r="X1492" s="592"/>
      <c r="Y1492" s="592"/>
      <c r="Z1492" s="597">
        <v>45196</v>
      </c>
      <c r="AA1492" s="592" t="s">
        <v>4107</v>
      </c>
      <c r="AB1492" s="595">
        <v>19170</v>
      </c>
      <c r="AC1492" s="677">
        <v>2968</v>
      </c>
      <c r="AD1492" s="592" t="s">
        <v>6059</v>
      </c>
      <c r="AE1492" s="592"/>
      <c r="AF1492" s="592" t="s">
        <v>6071</v>
      </c>
      <c r="AG1492" s="592" t="s">
        <v>490</v>
      </c>
      <c r="AH1492" s="736" t="s">
        <v>11963</v>
      </c>
      <c r="AI1492" s="600" t="str">
        <f>IFERROR(VLOOKUP(cppm_pr[[#This Row],[Order Number]],SPHERE!C:CC,39,0),"")</f>
        <v/>
      </c>
      <c r="AJ1492" s="600" t="str">
        <f>IFERROR(VLOOKUP(cppm_pr[[#This Row],[Order Number]],'DC TM ONE'!B:CN,42,0),"")</f>
        <v/>
      </c>
      <c r="AK1492" s="736"/>
      <c r="AL1492" s="693">
        <v>45209</v>
      </c>
      <c r="AM1492" s="592" t="s">
        <v>11964</v>
      </c>
      <c r="AN1492" s="592" t="s">
        <v>4928</v>
      </c>
      <c r="AO1492" s="737"/>
      <c r="AP1492" s="592"/>
      <c r="AQ1492" s="592"/>
      <c r="AR1492" s="612">
        <v>3400038975</v>
      </c>
      <c r="AS1492" s="592"/>
      <c r="AT1492" s="598"/>
      <c r="AU1492" s="592"/>
      <c r="AV1492" s="592"/>
      <c r="AW1492" s="592"/>
      <c r="AX1492" s="592"/>
      <c r="AY1492" s="592"/>
      <c r="AZ1492" s="592"/>
      <c r="BA1492" s="592"/>
      <c r="BB1492" s="592"/>
      <c r="BC1492" s="592"/>
      <c r="BD1492" s="592"/>
      <c r="BE1492" s="592"/>
      <c r="BF1492" s="592"/>
      <c r="BG1492" s="592"/>
      <c r="BH1492" s="592"/>
    </row>
    <row r="1493" spans="1:60" ht="12" customHeight="1">
      <c r="A1493" s="600">
        <v>1491</v>
      </c>
      <c r="B1493" s="600" t="s">
        <v>73</v>
      </c>
      <c r="C1493" s="601" t="s">
        <v>267</v>
      </c>
      <c r="D1493" s="602"/>
      <c r="E1493" s="607">
        <v>4902154173</v>
      </c>
      <c r="F1493" s="603" t="s">
        <v>11965</v>
      </c>
      <c r="G1493" s="603" t="s">
        <v>11966</v>
      </c>
      <c r="H1493" s="603" t="s">
        <v>11967</v>
      </c>
      <c r="I1493" s="603" t="s">
        <v>11968</v>
      </c>
      <c r="J1493" s="600"/>
      <c r="K1493" s="843" t="s">
        <v>11969</v>
      </c>
      <c r="L1493" s="606" t="s">
        <v>1564</v>
      </c>
      <c r="M1493" s="843"/>
      <c r="N1493" s="603"/>
      <c r="O1493" s="603"/>
      <c r="P1493" s="605"/>
      <c r="Q1493" s="605"/>
      <c r="R1493" s="603">
        <f t="shared" si="23"/>
        <v>0</v>
      </c>
      <c r="S1493" s="603"/>
      <c r="T1493" s="607" t="str">
        <f>VLOOKUP(cppm_pr[[#This Row],[Status]],'All Link_LOV'!$I$32:$K$72,2,0)</f>
        <v>PO Issued</v>
      </c>
      <c r="U1493" s="607" t="s">
        <v>22</v>
      </c>
      <c r="V1493" s="603">
        <v>741</v>
      </c>
      <c r="W1493" s="607"/>
      <c r="X1493" s="603"/>
      <c r="Y1493" s="603"/>
      <c r="Z1493" s="608">
        <v>45196</v>
      </c>
      <c r="AA1493" s="603" t="s">
        <v>2312</v>
      </c>
      <c r="AB1493" s="606">
        <v>9215</v>
      </c>
      <c r="AC1493" s="677">
        <v>8282.7999999999993</v>
      </c>
      <c r="AD1493" s="603" t="s">
        <v>6148</v>
      </c>
      <c r="AE1493" s="603" t="s">
        <v>11970</v>
      </c>
      <c r="AF1493" s="603" t="s">
        <v>398</v>
      </c>
      <c r="AG1493" s="603" t="s">
        <v>499</v>
      </c>
      <c r="AH1493" s="603" t="s">
        <v>11971</v>
      </c>
      <c r="AI1493" s="600" t="str">
        <f>IFERROR(VLOOKUP(cppm_pr[[#This Row],[Order Number]],SPHERE!C:CC,39,0),"")</f>
        <v/>
      </c>
      <c r="AJ1493" s="600" t="str">
        <f>IFERROR(VLOOKUP(cppm_pr[[#This Row],[Order Number]],'DC TM ONE'!B:CN,42,0),"")</f>
        <v/>
      </c>
      <c r="AK1493" s="603"/>
      <c r="AL1493" s="603">
        <v>45122</v>
      </c>
      <c r="AM1493" s="603" t="s">
        <v>11972</v>
      </c>
      <c r="AN1493" s="603" t="s">
        <v>6868</v>
      </c>
      <c r="AO1493" s="737" t="s">
        <v>11968</v>
      </c>
      <c r="AP1493" s="603">
        <v>3400038983</v>
      </c>
      <c r="AQ1493" s="603"/>
      <c r="AR1493" s="769"/>
      <c r="AS1493" s="603"/>
      <c r="AT1493" s="610" t="s">
        <v>11973</v>
      </c>
      <c r="AU1493" s="603"/>
      <c r="AV1493" s="603"/>
      <c r="AW1493" s="603"/>
      <c r="AX1493" s="603"/>
      <c r="AY1493" s="603"/>
      <c r="AZ1493" s="603"/>
      <c r="BA1493" s="603"/>
      <c r="BB1493" s="603"/>
      <c r="BC1493" s="603"/>
      <c r="BD1493" s="603"/>
      <c r="BE1493" s="603"/>
      <c r="BF1493" s="603"/>
      <c r="BG1493" s="603"/>
      <c r="BH1493" s="603"/>
    </row>
    <row r="1494" spans="1:60" ht="12" customHeight="1">
      <c r="A1494" s="770">
        <v>1492</v>
      </c>
      <c r="B1494" s="770" t="s">
        <v>460</v>
      </c>
      <c r="C1494" s="590" t="s">
        <v>260</v>
      </c>
      <c r="D1494" s="591">
        <v>45210</v>
      </c>
      <c r="E1494" s="589" t="s">
        <v>11974</v>
      </c>
      <c r="F1494" s="592" t="s">
        <v>11975</v>
      </c>
      <c r="G1494" s="592" t="s">
        <v>11976</v>
      </c>
      <c r="H1494" s="592" t="s">
        <v>11977</v>
      </c>
      <c r="I1494" s="592" t="s">
        <v>11978</v>
      </c>
      <c r="J1494" s="589"/>
      <c r="K1494" s="593"/>
      <c r="L1494" s="657" t="s">
        <v>3189</v>
      </c>
      <c r="M1494" s="985"/>
      <c r="N1494" s="972"/>
      <c r="O1494" s="592"/>
      <c r="P1494" s="594"/>
      <c r="Q1494" s="594"/>
      <c r="R1494" s="592">
        <f t="shared" si="23"/>
        <v>0</v>
      </c>
      <c r="S1494" s="592"/>
      <c r="T1494" s="596" t="str">
        <f>VLOOKUP(cppm_pr[[#This Row],[Status]],'All Link_LOV'!$I$32:$K$72,2,0)</f>
        <v>PR Creation</v>
      </c>
      <c r="U1494" s="596" t="s">
        <v>22</v>
      </c>
      <c r="V1494" s="592">
        <v>742</v>
      </c>
      <c r="W1494" s="596"/>
      <c r="X1494" s="592"/>
      <c r="Y1494" s="592"/>
      <c r="Z1494" s="597">
        <v>45196</v>
      </c>
      <c r="AA1494" s="592" t="s">
        <v>11979</v>
      </c>
      <c r="AB1494" s="595">
        <v>181247</v>
      </c>
      <c r="AC1494" s="677">
        <v>139093.26</v>
      </c>
      <c r="AD1494" s="592" t="s">
        <v>6148</v>
      </c>
      <c r="AE1494" s="592" t="s">
        <v>11980</v>
      </c>
      <c r="AF1494" s="592" t="s">
        <v>6164</v>
      </c>
      <c r="AG1494" s="592" t="s">
        <v>494</v>
      </c>
      <c r="AH1494" s="612" t="s">
        <v>11981</v>
      </c>
      <c r="AI1494" s="600" t="str">
        <f>IFERROR(VLOOKUP(cppm_pr[[#This Row],[Order Number]],SPHERE!C:CC,39,0),"")</f>
        <v/>
      </c>
      <c r="AJ1494" s="600" t="str">
        <f>IFERROR(VLOOKUP(cppm_pr[[#This Row],[Order Number]],'DC TM ONE'!B:CN,42,0),"")</f>
        <v/>
      </c>
      <c r="AK1494" s="612"/>
      <c r="AL1494" s="693">
        <v>45229</v>
      </c>
      <c r="AM1494" s="592" t="s">
        <v>6293</v>
      </c>
      <c r="AN1494" s="592" t="s">
        <v>4928</v>
      </c>
      <c r="AO1494" s="737"/>
      <c r="AP1494" s="592"/>
      <c r="AQ1494" s="592"/>
      <c r="AR1494" s="612">
        <v>3400038944</v>
      </c>
      <c r="AS1494" s="592"/>
      <c r="AT1494" s="598" t="s">
        <v>11982</v>
      </c>
      <c r="AU1494" s="592"/>
      <c r="AV1494" s="592"/>
      <c r="AW1494" s="592"/>
      <c r="AX1494" s="592"/>
      <c r="AY1494" s="592"/>
      <c r="AZ1494" s="592"/>
      <c r="BA1494" s="592"/>
      <c r="BB1494" s="592"/>
      <c r="BC1494" s="592"/>
      <c r="BD1494" s="592"/>
      <c r="BE1494" s="592"/>
      <c r="BF1494" s="592"/>
      <c r="BG1494" s="592"/>
      <c r="BH1494" s="592"/>
    </row>
    <row r="1495" spans="1:60" ht="12" customHeight="1">
      <c r="A1495" s="600">
        <v>1493</v>
      </c>
      <c r="B1495" s="600" t="s">
        <v>83</v>
      </c>
      <c r="C1495" s="601" t="s">
        <v>267</v>
      </c>
      <c r="D1495" s="602">
        <v>45197</v>
      </c>
      <c r="E1495" s="600" t="s">
        <v>6058</v>
      </c>
      <c r="F1495" s="603" t="s">
        <v>10717</v>
      </c>
      <c r="G1495" s="603" t="s">
        <v>10718</v>
      </c>
      <c r="H1495" s="603" t="s">
        <v>10719</v>
      </c>
      <c r="I1495" s="603" t="s">
        <v>10716</v>
      </c>
      <c r="J1495" s="600"/>
      <c r="K1495" s="611" t="s">
        <v>10720</v>
      </c>
      <c r="L1495" s="606" t="s">
        <v>51</v>
      </c>
      <c r="M1495" s="611"/>
      <c r="N1495" s="603"/>
      <c r="O1495" s="603"/>
      <c r="P1495" s="605"/>
      <c r="Q1495" s="605"/>
      <c r="R1495" s="603">
        <f t="shared" si="23"/>
        <v>0</v>
      </c>
      <c r="S1495" s="603"/>
      <c r="T1495" s="607" t="str">
        <f>VLOOKUP(cppm_pr[[#This Row],[Status]],'All Link_LOV'!$I$32:$K$72,2,0)</f>
        <v>PO Issued</v>
      </c>
      <c r="U1495" s="607" t="s">
        <v>22</v>
      </c>
      <c r="V1495" s="603">
        <v>743</v>
      </c>
      <c r="W1495" s="607"/>
      <c r="X1495" s="603"/>
      <c r="Y1495" s="603"/>
      <c r="Z1495" s="608">
        <v>45196</v>
      </c>
      <c r="AA1495" s="603" t="s">
        <v>4001</v>
      </c>
      <c r="AB1495" s="606">
        <v>57538</v>
      </c>
      <c r="AC1495" s="677">
        <v>31469.8</v>
      </c>
      <c r="AD1495" s="603" t="s">
        <v>6059</v>
      </c>
      <c r="AE1495" s="603"/>
      <c r="AF1495" s="603" t="s">
        <v>6071</v>
      </c>
      <c r="AG1495" s="603" t="s">
        <v>491</v>
      </c>
      <c r="AH1495" s="600" t="s">
        <v>11983</v>
      </c>
      <c r="AI1495" s="600" t="str">
        <f>IFERROR(VLOOKUP(cppm_pr[[#This Row],[Order Number]],SPHERE!C:CC,39,0),"")</f>
        <v/>
      </c>
      <c r="AJ1495" s="600" t="str">
        <f>IFERROR(VLOOKUP(cppm_pr[[#This Row],[Order Number]],'DC TM ONE'!B:CN,42,0),"")</f>
        <v/>
      </c>
      <c r="AK1495" s="600"/>
      <c r="AL1495" s="603">
        <v>45198</v>
      </c>
      <c r="AM1495" s="603" t="s">
        <v>10715</v>
      </c>
      <c r="AN1495" s="603" t="s">
        <v>4928</v>
      </c>
      <c r="AO1495" s="737"/>
      <c r="AP1495" s="603"/>
      <c r="AQ1495" s="603"/>
      <c r="AR1495" s="769">
        <v>3400038901</v>
      </c>
      <c r="AS1495" s="603"/>
      <c r="AT1495" s="610"/>
      <c r="AU1495" s="603"/>
      <c r="AV1495" s="603"/>
      <c r="AW1495" s="603"/>
      <c r="AX1495" s="603"/>
      <c r="AY1495" s="603"/>
      <c r="AZ1495" s="603"/>
      <c r="BA1495" s="603"/>
      <c r="BB1495" s="603"/>
      <c r="BC1495" s="603"/>
      <c r="BD1495" s="603"/>
      <c r="BE1495" s="603"/>
      <c r="BF1495" s="603"/>
      <c r="BG1495" s="603"/>
      <c r="BH1495" s="603"/>
    </row>
    <row r="1496" spans="1:60" ht="12" customHeight="1">
      <c r="A1496" s="589">
        <v>1494</v>
      </c>
      <c r="B1496" s="589" t="s">
        <v>447</v>
      </c>
      <c r="C1496" s="590" t="s">
        <v>211</v>
      </c>
      <c r="D1496" s="591">
        <v>45197</v>
      </c>
      <c r="E1496" s="589" t="s">
        <v>11984</v>
      </c>
      <c r="F1496" s="592" t="s">
        <v>4384</v>
      </c>
      <c r="G1496" s="592" t="s">
        <v>4383</v>
      </c>
      <c r="H1496" s="592" t="s">
        <v>4381</v>
      </c>
      <c r="I1496" s="592" t="s">
        <v>11985</v>
      </c>
      <c r="J1496" s="589"/>
      <c r="K1496" s="842"/>
      <c r="L1496" s="595" t="s">
        <v>56</v>
      </c>
      <c r="M1496" s="985" t="s">
        <v>7503</v>
      </c>
      <c r="N1496" s="972"/>
      <c r="O1496" s="592"/>
      <c r="P1496" s="594"/>
      <c r="Q1496" s="594"/>
      <c r="R1496" s="592">
        <f t="shared" si="23"/>
        <v>0</v>
      </c>
      <c r="S1496" s="592"/>
      <c r="T1496" s="596" t="str">
        <f>VLOOKUP(cppm_pr[[#This Row],[Status]],'All Link_LOV'!$I$32:$K$72,2,0)</f>
        <v>Queried - Require More Information From NeC/AND</v>
      </c>
      <c r="U1496" s="596" t="s">
        <v>105</v>
      </c>
      <c r="V1496" s="592">
        <v>259</v>
      </c>
      <c r="W1496" s="596"/>
      <c r="X1496" s="592"/>
      <c r="Y1496" s="592"/>
      <c r="Z1496" s="597">
        <v>45196</v>
      </c>
      <c r="AA1496" s="592" t="s">
        <v>4380</v>
      </c>
      <c r="AB1496" s="595"/>
      <c r="AC1496" s="677"/>
      <c r="AD1496" s="592"/>
      <c r="AE1496" s="592"/>
      <c r="AF1496" s="592" t="s">
        <v>1572</v>
      </c>
      <c r="AG1496" s="592" t="s">
        <v>494</v>
      </c>
      <c r="AH1496" s="612" t="s">
        <v>4382</v>
      </c>
      <c r="AI1496" s="600" t="str">
        <f>IFERROR(VLOOKUP(cppm_pr[[#This Row],[Order Number]],SPHERE!C:CC,39,0),"")</f>
        <v/>
      </c>
      <c r="AJ1496" s="600" t="str">
        <f>IFERROR(VLOOKUP(cppm_pr[[#This Row],[Order Number]],'DC TM ONE'!B:CN,42,0),"")</f>
        <v/>
      </c>
      <c r="AK1496" s="612"/>
      <c r="AL1496" s="693"/>
      <c r="AM1496" s="592" t="s">
        <v>9413</v>
      </c>
      <c r="AN1496" s="592"/>
      <c r="AO1496" s="737"/>
      <c r="AP1496" s="592"/>
      <c r="AQ1496" s="592"/>
      <c r="AR1496" s="612">
        <v>3400039002</v>
      </c>
      <c r="AS1496" s="592" t="s">
        <v>2353</v>
      </c>
      <c r="AT1496" s="598"/>
      <c r="AU1496" s="592"/>
      <c r="AV1496" s="592" t="s">
        <v>4385</v>
      </c>
      <c r="AW1496" s="592" t="s">
        <v>4385</v>
      </c>
      <c r="AX1496" s="592" t="s">
        <v>4386</v>
      </c>
      <c r="AY1496" s="592" t="s">
        <v>1554</v>
      </c>
      <c r="AZ1496" s="592" t="s">
        <v>2353</v>
      </c>
      <c r="BA1496" s="592" t="s">
        <v>4387</v>
      </c>
      <c r="BB1496" s="592">
        <v>3400039002</v>
      </c>
      <c r="BC1496" s="592" t="s">
        <v>3930</v>
      </c>
      <c r="BD1496" s="592">
        <v>3400038912</v>
      </c>
      <c r="BE1496" s="592" t="s">
        <v>4388</v>
      </c>
      <c r="BF1496" s="592">
        <v>3400039137</v>
      </c>
      <c r="BG1496" s="592"/>
      <c r="BH1496" s="592"/>
    </row>
    <row r="1497" spans="1:60" ht="12" customHeight="1">
      <c r="A1497" s="600">
        <v>1495</v>
      </c>
      <c r="B1497" s="600" t="s">
        <v>447</v>
      </c>
      <c r="C1497" s="601" t="s">
        <v>211</v>
      </c>
      <c r="D1497" s="602">
        <v>45197</v>
      </c>
      <c r="E1497" s="600" t="s">
        <v>11984</v>
      </c>
      <c r="F1497" s="603" t="s">
        <v>4384</v>
      </c>
      <c r="G1497" s="603" t="s">
        <v>4383</v>
      </c>
      <c r="H1497" s="603" t="s">
        <v>4389</v>
      </c>
      <c r="I1497" s="603" t="s">
        <v>11986</v>
      </c>
      <c r="J1497" s="600"/>
      <c r="K1497" s="843"/>
      <c r="L1497" s="606" t="s">
        <v>56</v>
      </c>
      <c r="M1497" s="986" t="s">
        <v>7503</v>
      </c>
      <c r="N1497" s="972"/>
      <c r="O1497" s="603"/>
      <c r="P1497" s="605"/>
      <c r="Q1497" s="605"/>
      <c r="R1497" s="603">
        <f t="shared" si="23"/>
        <v>0</v>
      </c>
      <c r="S1497" s="603"/>
      <c r="T1497" s="607" t="str">
        <f>VLOOKUP(cppm_pr[[#This Row],[Status]],'All Link_LOV'!$I$32:$K$72,2,0)</f>
        <v>Queried - Require More Information From NeC/AND</v>
      </c>
      <c r="U1497" s="607" t="s">
        <v>105</v>
      </c>
      <c r="V1497" s="603">
        <v>260</v>
      </c>
      <c r="W1497" s="607"/>
      <c r="X1497" s="603"/>
      <c r="Y1497" s="603"/>
      <c r="Z1497" s="608">
        <v>45196</v>
      </c>
      <c r="AA1497" s="603" t="s">
        <v>4380</v>
      </c>
      <c r="AB1497" s="606"/>
      <c r="AC1497" s="677"/>
      <c r="AD1497" s="603"/>
      <c r="AE1497" s="603"/>
      <c r="AF1497" s="603" t="s">
        <v>1572</v>
      </c>
      <c r="AG1497" s="603" t="s">
        <v>494</v>
      </c>
      <c r="AH1497" s="612" t="s">
        <v>4390</v>
      </c>
      <c r="AI1497" s="600" t="str">
        <f>IFERROR(VLOOKUP(cppm_pr[[#This Row],[Order Number]],SPHERE!C:CC,39,0),"")</f>
        <v/>
      </c>
      <c r="AJ1497" s="600" t="str">
        <f>IFERROR(VLOOKUP(cppm_pr[[#This Row],[Order Number]],'DC TM ONE'!B:CN,42,0),"")</f>
        <v/>
      </c>
      <c r="AK1497" s="612"/>
      <c r="AL1497" s="693"/>
      <c r="AM1497" s="603" t="s">
        <v>9413</v>
      </c>
      <c r="AN1497" s="603"/>
      <c r="AO1497" s="737"/>
      <c r="AP1497" s="603"/>
      <c r="AQ1497" s="603"/>
      <c r="AR1497" s="769">
        <v>3400038622</v>
      </c>
      <c r="AS1497" s="603" t="s">
        <v>4394</v>
      </c>
      <c r="AT1497" s="610"/>
      <c r="AU1497" s="603"/>
      <c r="AV1497" s="603" t="s">
        <v>4391</v>
      </c>
      <c r="AW1497" s="603" t="s">
        <v>4392</v>
      </c>
      <c r="AX1497" s="603" t="s">
        <v>4393</v>
      </c>
      <c r="AY1497" s="603" t="s">
        <v>1554</v>
      </c>
      <c r="AZ1497" s="603" t="s">
        <v>4394</v>
      </c>
      <c r="BA1497" s="603" t="s">
        <v>4395</v>
      </c>
      <c r="BB1497" s="603">
        <v>3400038622</v>
      </c>
      <c r="BC1497" s="603" t="s">
        <v>4396</v>
      </c>
      <c r="BD1497" s="603">
        <v>3400038405</v>
      </c>
      <c r="BE1497" s="603" t="s">
        <v>4397</v>
      </c>
      <c r="BF1497" s="603">
        <v>3400038973</v>
      </c>
      <c r="BG1497" s="603"/>
      <c r="BH1497" s="603"/>
    </row>
    <row r="1498" spans="1:60" ht="12" customHeight="1">
      <c r="A1498" s="589">
        <v>1496</v>
      </c>
      <c r="B1498" s="589" t="s">
        <v>457</v>
      </c>
      <c r="C1498" s="590" t="s">
        <v>267</v>
      </c>
      <c r="D1498" s="591"/>
      <c r="E1498" s="589" t="s">
        <v>10571</v>
      </c>
      <c r="F1498" s="592" t="s">
        <v>2446</v>
      </c>
      <c r="G1498" s="592" t="s">
        <v>11987</v>
      </c>
      <c r="H1498" s="592" t="s">
        <v>2443</v>
      </c>
      <c r="I1498" s="592" t="s">
        <v>2442</v>
      </c>
      <c r="J1498" s="589"/>
      <c r="K1498" s="593"/>
      <c r="L1498" s="657" t="s">
        <v>3189</v>
      </c>
      <c r="M1498" s="985"/>
      <c r="N1498" s="972"/>
      <c r="O1498" s="592"/>
      <c r="P1498" s="594"/>
      <c r="Q1498" s="594"/>
      <c r="R1498" s="592">
        <f t="shared" si="23"/>
        <v>0</v>
      </c>
      <c r="S1498" s="592"/>
      <c r="T1498" s="596" t="str">
        <f>VLOOKUP(cppm_pr[[#This Row],[Status]],'All Link_LOV'!$I$32:$K$72,2,0)</f>
        <v>PO Issued</v>
      </c>
      <c r="U1498" s="596" t="s">
        <v>22</v>
      </c>
      <c r="V1498" s="592">
        <v>744</v>
      </c>
      <c r="W1498" s="596"/>
      <c r="X1498" s="592"/>
      <c r="Y1498" s="592"/>
      <c r="Z1498" s="597">
        <v>45196</v>
      </c>
      <c r="AA1498" s="592" t="s">
        <v>2043</v>
      </c>
      <c r="AB1498" s="595">
        <v>20491</v>
      </c>
      <c r="AC1498" s="677">
        <v>3000</v>
      </c>
      <c r="AD1498" s="592" t="s">
        <v>6059</v>
      </c>
      <c r="AE1498" s="592"/>
      <c r="AF1498" s="592" t="s">
        <v>6071</v>
      </c>
      <c r="AG1498" s="592" t="s">
        <v>491</v>
      </c>
      <c r="AH1498" s="612" t="s">
        <v>2444</v>
      </c>
      <c r="AI1498" s="600" t="str">
        <f>IFERROR(VLOOKUP(cppm_pr[[#This Row],[Order Number]],SPHERE!C:CC,39,0),"")</f>
        <v/>
      </c>
      <c r="AJ1498" s="600" t="str">
        <f>IFERROR(VLOOKUP(cppm_pr[[#This Row],[Order Number]],'DC TM ONE'!B:CN,42,0),"")</f>
        <v/>
      </c>
      <c r="AK1498" s="612"/>
      <c r="AL1498" s="693">
        <v>45199</v>
      </c>
      <c r="AM1498" s="592" t="s">
        <v>9450</v>
      </c>
      <c r="AN1498" s="592" t="s">
        <v>4928</v>
      </c>
      <c r="AO1498" s="737"/>
      <c r="AP1498" s="592"/>
      <c r="AQ1498" s="592"/>
      <c r="AR1498" s="612">
        <v>3400039016</v>
      </c>
      <c r="AS1498" s="592"/>
      <c r="AT1498" s="598"/>
      <c r="AU1498" s="592"/>
      <c r="AV1498" s="592"/>
      <c r="AW1498" s="592"/>
      <c r="AX1498" s="592"/>
      <c r="AY1498" s="592"/>
      <c r="AZ1498" s="592"/>
      <c r="BA1498" s="592"/>
      <c r="BB1498" s="592"/>
      <c r="BC1498" s="592"/>
      <c r="BD1498" s="592"/>
      <c r="BE1498" s="592"/>
      <c r="BF1498" s="592"/>
      <c r="BG1498" s="592"/>
      <c r="BH1498" s="592"/>
    </row>
    <row r="1499" spans="1:60" ht="12" customHeight="1">
      <c r="A1499" s="600">
        <v>1497</v>
      </c>
      <c r="B1499" s="600" t="s">
        <v>65</v>
      </c>
      <c r="C1499" s="601" t="s">
        <v>208</v>
      </c>
      <c r="D1499" s="602"/>
      <c r="E1499" s="600" t="s">
        <v>11988</v>
      </c>
      <c r="F1499" s="603" t="s">
        <v>4401</v>
      </c>
      <c r="G1499" s="603" t="s">
        <v>4400</v>
      </c>
      <c r="H1499" s="603" t="s">
        <v>4398</v>
      </c>
      <c r="I1499" s="600" t="s">
        <v>11989</v>
      </c>
      <c r="J1499" s="600"/>
      <c r="K1499" s="611"/>
      <c r="L1499" s="606" t="s">
        <v>1717</v>
      </c>
      <c r="M1499" s="986"/>
      <c r="N1499" s="972"/>
      <c r="O1499" s="603"/>
      <c r="P1499" s="625"/>
      <c r="Q1499" s="625"/>
      <c r="R1499" s="600">
        <f t="shared" si="23"/>
        <v>0</v>
      </c>
      <c r="S1499" s="600"/>
      <c r="T1499" s="607" t="str">
        <f>VLOOKUP(cppm_pr[[#This Row],[Status]],'All Link_LOV'!$I$32:$K$72,2,0)</f>
        <v>Pending TP Submission</v>
      </c>
      <c r="U1499" s="607" t="s">
        <v>105</v>
      </c>
      <c r="V1499" s="603">
        <v>261</v>
      </c>
      <c r="W1499" s="607"/>
      <c r="X1499" s="603"/>
      <c r="Y1499" s="603"/>
      <c r="Z1499" s="608">
        <v>45196</v>
      </c>
      <c r="AA1499" s="603" t="s">
        <v>4243</v>
      </c>
      <c r="AB1499" s="606"/>
      <c r="AC1499" s="677"/>
      <c r="AD1499" s="603"/>
      <c r="AE1499" s="603"/>
      <c r="AF1499" s="603" t="s">
        <v>1572</v>
      </c>
      <c r="AG1499" s="603" t="s">
        <v>498</v>
      </c>
      <c r="AH1499" s="736" t="s">
        <v>4399</v>
      </c>
      <c r="AI1499" s="600" t="str">
        <f>IFERROR(VLOOKUP(cppm_pr[[#This Row],[Order Number]],SPHERE!C:CC,39,0),"")</f>
        <v/>
      </c>
      <c r="AJ1499" s="600" t="str">
        <f>IFERROR(VLOOKUP(cppm_pr[[#This Row],[Order Number]],'DC TM ONE'!B:CN,42,0),"")</f>
        <v/>
      </c>
      <c r="AK1499" s="736"/>
      <c r="AL1499" s="693"/>
      <c r="AM1499" s="603" t="s">
        <v>11990</v>
      </c>
      <c r="AN1499" s="603"/>
      <c r="AO1499" s="737"/>
      <c r="AP1499" s="603"/>
      <c r="AQ1499" s="603"/>
      <c r="AR1499" s="769">
        <v>3400038859</v>
      </c>
      <c r="AS1499" s="603" t="s">
        <v>4403</v>
      </c>
      <c r="AT1499" s="610"/>
      <c r="AU1499" s="603"/>
      <c r="AV1499" s="603" t="s">
        <v>4248</v>
      </c>
      <c r="AW1499" s="603" t="s">
        <v>4249</v>
      </c>
      <c r="AX1499" s="603" t="s">
        <v>4402</v>
      </c>
      <c r="AY1499" s="603" t="s">
        <v>1554</v>
      </c>
      <c r="AZ1499" s="603" t="s">
        <v>4403</v>
      </c>
      <c r="BA1499" s="603" t="s">
        <v>4404</v>
      </c>
      <c r="BB1499" s="603">
        <v>3400038859</v>
      </c>
      <c r="BC1499" s="603" t="s">
        <v>4214</v>
      </c>
      <c r="BD1499" s="603">
        <v>3400039143</v>
      </c>
      <c r="BE1499" s="603" t="s">
        <v>4403</v>
      </c>
      <c r="BF1499" s="603">
        <v>3400038859</v>
      </c>
      <c r="BG1499" s="603"/>
      <c r="BH1499" s="603"/>
    </row>
    <row r="1500" spans="1:60" ht="12" customHeight="1">
      <c r="A1500" s="589">
        <v>1498</v>
      </c>
      <c r="B1500" s="589" t="s">
        <v>73</v>
      </c>
      <c r="C1500" s="590" t="s">
        <v>267</v>
      </c>
      <c r="D1500" s="591"/>
      <c r="E1500" s="596">
        <v>4902152910</v>
      </c>
      <c r="F1500" s="592" t="s">
        <v>11991</v>
      </c>
      <c r="G1500" s="592" t="s">
        <v>11992</v>
      </c>
      <c r="H1500" s="592" t="s">
        <v>11993</v>
      </c>
      <c r="I1500" s="592" t="s">
        <v>11994</v>
      </c>
      <c r="J1500" s="589"/>
      <c r="K1500" s="842" t="s">
        <v>11995</v>
      </c>
      <c r="L1500" s="595" t="s">
        <v>1564</v>
      </c>
      <c r="M1500" s="988"/>
      <c r="N1500" s="972"/>
      <c r="O1500" s="592"/>
      <c r="P1500" s="594"/>
      <c r="Q1500" s="594"/>
      <c r="R1500" s="592">
        <f t="shared" si="23"/>
        <v>0</v>
      </c>
      <c r="S1500" s="592"/>
      <c r="T1500" s="596" t="str">
        <f>VLOOKUP(cppm_pr[[#This Row],[Status]],'All Link_LOV'!$I$32:$K$72,2,0)</f>
        <v>PO Issued</v>
      </c>
      <c r="U1500" s="596" t="s">
        <v>22</v>
      </c>
      <c r="V1500" s="592">
        <v>745</v>
      </c>
      <c r="W1500" s="596"/>
      <c r="X1500" s="592"/>
      <c r="Y1500" s="592"/>
      <c r="Z1500" s="597">
        <v>45196</v>
      </c>
      <c r="AA1500" s="592" t="s">
        <v>2312</v>
      </c>
      <c r="AB1500" s="595">
        <v>9474</v>
      </c>
      <c r="AC1500" s="677">
        <v>3139.38</v>
      </c>
      <c r="AD1500" s="592" t="s">
        <v>6148</v>
      </c>
      <c r="AE1500" s="592" t="s">
        <v>11996</v>
      </c>
      <c r="AF1500" s="592" t="s">
        <v>6071</v>
      </c>
      <c r="AG1500" s="592" t="s">
        <v>491</v>
      </c>
      <c r="AH1500" s="612" t="s">
        <v>11997</v>
      </c>
      <c r="AI1500" s="600" t="str">
        <f>IFERROR(VLOOKUP(cppm_pr[[#This Row],[Order Number]],SPHERE!C:CC,39,0),"")</f>
        <v/>
      </c>
      <c r="AJ1500" s="600" t="str">
        <f>IFERROR(VLOOKUP(cppm_pr[[#This Row],[Order Number]],'DC TM ONE'!B:CN,42,0),"")</f>
        <v/>
      </c>
      <c r="AK1500" s="612"/>
      <c r="AL1500" s="693">
        <v>45148</v>
      </c>
      <c r="AM1500" s="592" t="s">
        <v>11998</v>
      </c>
      <c r="AN1500" s="592" t="s">
        <v>4928</v>
      </c>
      <c r="AO1500" s="737"/>
      <c r="AP1500" s="592"/>
      <c r="AQ1500" s="592"/>
      <c r="AR1500" s="612">
        <v>3400039198</v>
      </c>
      <c r="AS1500" s="592"/>
      <c r="AT1500" s="598" t="s">
        <v>11999</v>
      </c>
      <c r="AU1500" s="592"/>
      <c r="AV1500" s="592"/>
      <c r="AW1500" s="592"/>
      <c r="AX1500" s="592"/>
      <c r="AY1500" s="592"/>
      <c r="AZ1500" s="592"/>
      <c r="BA1500" s="592"/>
      <c r="BB1500" s="592"/>
      <c r="BC1500" s="592"/>
      <c r="BD1500" s="592"/>
      <c r="BE1500" s="592"/>
      <c r="BF1500" s="592"/>
      <c r="BG1500" s="592"/>
      <c r="BH1500" s="592"/>
    </row>
    <row r="1501" spans="1:60" ht="12" customHeight="1">
      <c r="A1501" s="600">
        <v>1499</v>
      </c>
      <c r="B1501" s="600" t="s">
        <v>79</v>
      </c>
      <c r="C1501" s="601" t="s">
        <v>267</v>
      </c>
      <c r="D1501" s="602">
        <v>45196</v>
      </c>
      <c r="E1501" s="600" t="s">
        <v>12000</v>
      </c>
      <c r="F1501" s="603" t="s">
        <v>12001</v>
      </c>
      <c r="G1501" s="603" t="s">
        <v>12002</v>
      </c>
      <c r="H1501" s="603" t="s">
        <v>12003</v>
      </c>
      <c r="I1501" s="603" t="s">
        <v>12004</v>
      </c>
      <c r="J1501" s="600"/>
      <c r="K1501" s="843" t="s">
        <v>12005</v>
      </c>
      <c r="L1501" s="606" t="s">
        <v>2749</v>
      </c>
      <c r="M1501" s="986"/>
      <c r="N1501" s="972"/>
      <c r="O1501" s="603"/>
      <c r="P1501" s="605"/>
      <c r="Q1501" s="605"/>
      <c r="R1501" s="603">
        <f t="shared" si="23"/>
        <v>0</v>
      </c>
      <c r="S1501" s="603"/>
      <c r="T1501" s="607" t="str">
        <f>VLOOKUP(cppm_pr[[#This Row],[Status]],'All Link_LOV'!$I$32:$K$72,2,0)</f>
        <v>PO Issued</v>
      </c>
      <c r="U1501" s="607" t="s">
        <v>22</v>
      </c>
      <c r="V1501" s="603">
        <v>746</v>
      </c>
      <c r="W1501" s="607"/>
      <c r="X1501" s="603"/>
      <c r="Y1501" s="603"/>
      <c r="Z1501" s="608">
        <v>45196</v>
      </c>
      <c r="AA1501" s="603" t="s">
        <v>1748</v>
      </c>
      <c r="AB1501" s="606">
        <v>6159</v>
      </c>
      <c r="AC1501" s="677">
        <v>4856</v>
      </c>
      <c r="AD1501" s="603" t="s">
        <v>6148</v>
      </c>
      <c r="AE1501" s="603" t="s">
        <v>12006</v>
      </c>
      <c r="AF1501" s="603" t="s">
        <v>6071</v>
      </c>
      <c r="AG1501" s="603" t="s">
        <v>490</v>
      </c>
      <c r="AH1501" s="790" t="s">
        <v>12007</v>
      </c>
      <c r="AI1501" s="600" t="str">
        <f>IFERROR(VLOOKUP(cppm_pr[[#This Row],[Order Number]],SPHERE!C:CC,39,0),"")</f>
        <v/>
      </c>
      <c r="AJ1501" s="600" t="str">
        <f>IFERROR(VLOOKUP(cppm_pr[[#This Row],[Order Number]],'DC TM ONE'!B:CN,42,0),"")</f>
        <v/>
      </c>
      <c r="AK1501" s="790"/>
      <c r="AL1501" s="693">
        <v>45199</v>
      </c>
      <c r="AM1501" s="603" t="s">
        <v>9549</v>
      </c>
      <c r="AN1501" s="603" t="s">
        <v>4928</v>
      </c>
      <c r="AO1501" s="737"/>
      <c r="AP1501" s="603"/>
      <c r="AQ1501" s="603"/>
      <c r="AR1501" s="769">
        <v>3400038846</v>
      </c>
      <c r="AS1501" s="603"/>
      <c r="AT1501" s="610" t="s">
        <v>12008</v>
      </c>
      <c r="AU1501" s="603"/>
      <c r="AV1501" s="603"/>
      <c r="AW1501" s="603"/>
      <c r="AX1501" s="603"/>
      <c r="AY1501" s="603"/>
      <c r="AZ1501" s="603"/>
      <c r="BA1501" s="603"/>
      <c r="BB1501" s="603"/>
      <c r="BC1501" s="603"/>
      <c r="BD1501" s="603"/>
      <c r="BE1501" s="603"/>
      <c r="BF1501" s="603"/>
      <c r="BG1501" s="603"/>
      <c r="BH1501" s="603"/>
    </row>
    <row r="1502" spans="1:60" ht="12" customHeight="1">
      <c r="A1502" s="589">
        <v>1500</v>
      </c>
      <c r="B1502" s="589" t="s">
        <v>71</v>
      </c>
      <c r="C1502" s="590" t="s">
        <v>267</v>
      </c>
      <c r="D1502" s="591"/>
      <c r="E1502" s="589" t="s">
        <v>6058</v>
      </c>
      <c r="F1502" s="592" t="s">
        <v>1301</v>
      </c>
      <c r="G1502" s="592" t="s">
        <v>2979</v>
      </c>
      <c r="H1502" s="592" t="s">
        <v>1298</v>
      </c>
      <c r="I1502" s="589" t="s">
        <v>1300</v>
      </c>
      <c r="J1502" s="589"/>
      <c r="K1502" s="593" t="s">
        <v>12009</v>
      </c>
      <c r="L1502" s="595" t="s">
        <v>10812</v>
      </c>
      <c r="M1502" s="985"/>
      <c r="N1502" s="972"/>
      <c r="O1502" s="592"/>
      <c r="P1502" s="655"/>
      <c r="Q1502" s="655"/>
      <c r="R1502" s="589">
        <f t="shared" si="23"/>
        <v>0</v>
      </c>
      <c r="S1502" s="589"/>
      <c r="T1502" s="596" t="str">
        <f>VLOOKUP(cppm_pr[[#This Row],[Status]],'All Link_LOV'!$I$32:$K$72,2,0)</f>
        <v>PO Issued</v>
      </c>
      <c r="U1502" s="596" t="s">
        <v>22</v>
      </c>
      <c r="V1502" s="592">
        <v>747</v>
      </c>
      <c r="W1502" s="596"/>
      <c r="X1502" s="592"/>
      <c r="Y1502" s="592"/>
      <c r="Z1502" s="597">
        <v>45196</v>
      </c>
      <c r="AA1502" s="592" t="s">
        <v>1958</v>
      </c>
      <c r="AB1502" s="595">
        <v>32899</v>
      </c>
      <c r="AC1502" s="677">
        <v>1598</v>
      </c>
      <c r="AD1502" s="592" t="s">
        <v>6148</v>
      </c>
      <c r="AE1502" s="592" t="s">
        <v>9981</v>
      </c>
      <c r="AF1502" s="592" t="s">
        <v>398</v>
      </c>
      <c r="AG1502" s="592" t="s">
        <v>488</v>
      </c>
      <c r="AH1502" s="736" t="s">
        <v>12010</v>
      </c>
      <c r="AI1502" s="600" t="str">
        <f>IFERROR(VLOOKUP(cppm_pr[[#This Row],[Order Number]],SPHERE!C:CC,39,0),"")</f>
        <v/>
      </c>
      <c r="AJ1502" s="600" t="str">
        <f>IFERROR(VLOOKUP(cppm_pr[[#This Row],[Order Number]],'DC TM ONE'!B:CN,42,0),"")</f>
        <v/>
      </c>
      <c r="AK1502" s="736"/>
      <c r="AL1502" s="693">
        <v>45214</v>
      </c>
      <c r="AM1502" s="592" t="s">
        <v>9983</v>
      </c>
      <c r="AN1502" s="592" t="s">
        <v>4928</v>
      </c>
      <c r="AO1502" s="737"/>
      <c r="AP1502" s="592"/>
      <c r="AQ1502" s="592"/>
      <c r="AR1502" s="612">
        <v>3400038758</v>
      </c>
      <c r="AS1502" s="592"/>
      <c r="AT1502" s="598" t="s">
        <v>12011</v>
      </c>
      <c r="AU1502" s="592"/>
      <c r="AV1502" s="592"/>
      <c r="AW1502" s="592"/>
      <c r="AX1502" s="592"/>
      <c r="AY1502" s="592"/>
      <c r="AZ1502" s="592"/>
      <c r="BA1502" s="592"/>
      <c r="BB1502" s="592"/>
      <c r="BC1502" s="592"/>
      <c r="BD1502" s="592"/>
      <c r="BE1502" s="592"/>
      <c r="BF1502" s="592"/>
      <c r="BG1502" s="592"/>
      <c r="BH1502" s="592"/>
    </row>
    <row r="1503" spans="1:60" ht="12" customHeight="1">
      <c r="A1503" s="600">
        <v>1501</v>
      </c>
      <c r="B1503" s="600" t="s">
        <v>428</v>
      </c>
      <c r="C1503" s="601" t="s">
        <v>267</v>
      </c>
      <c r="D1503" s="602"/>
      <c r="E1503" s="600" t="s">
        <v>12012</v>
      </c>
      <c r="F1503" s="603" t="s">
        <v>4409</v>
      </c>
      <c r="G1503" s="603" t="s">
        <v>4408</v>
      </c>
      <c r="H1503" s="603" t="s">
        <v>4406</v>
      </c>
      <c r="I1503" s="600" t="s">
        <v>12013</v>
      </c>
      <c r="J1503" s="600"/>
      <c r="K1503" s="611" t="s">
        <v>12014</v>
      </c>
      <c r="L1503" s="606" t="s">
        <v>1717</v>
      </c>
      <c r="M1503" s="986"/>
      <c r="N1503" s="972"/>
      <c r="O1503" s="603"/>
      <c r="P1503" s="625"/>
      <c r="Q1503" s="625"/>
      <c r="R1503" s="600">
        <f t="shared" si="23"/>
        <v>0</v>
      </c>
      <c r="S1503" s="600"/>
      <c r="T1503" s="607" t="str">
        <f>VLOOKUP(cppm_pr[[#This Row],[Status]],'All Link_LOV'!$I$32:$K$72,2,0)</f>
        <v>PO Issued</v>
      </c>
      <c r="U1503" s="607" t="s">
        <v>105</v>
      </c>
      <c r="V1503" s="603">
        <v>262</v>
      </c>
      <c r="W1503" s="607"/>
      <c r="X1503" s="603"/>
      <c r="Y1503" s="603"/>
      <c r="Z1503" s="608">
        <v>45196</v>
      </c>
      <c r="AA1503" s="603" t="s">
        <v>1712</v>
      </c>
      <c r="AB1503" s="606"/>
      <c r="AC1503" s="677"/>
      <c r="AD1503" s="603"/>
      <c r="AE1503" s="603"/>
      <c r="AF1503" s="603" t="s">
        <v>1572</v>
      </c>
      <c r="AG1503" s="603" t="s">
        <v>498</v>
      </c>
      <c r="AH1503" s="736" t="s">
        <v>4407</v>
      </c>
      <c r="AI1503" s="600" t="str">
        <f>IFERROR(VLOOKUP(cppm_pr[[#This Row],[Order Number]],SPHERE!C:CC,39,0),"")</f>
        <v/>
      </c>
      <c r="AJ1503" s="600" t="str">
        <f>IFERROR(VLOOKUP(cppm_pr[[#This Row],[Order Number]],'DC TM ONE'!B:CN,42,0),"")</f>
        <v/>
      </c>
      <c r="AK1503" s="736"/>
      <c r="AL1503" s="693"/>
      <c r="AM1503" s="603" t="s">
        <v>7509</v>
      </c>
      <c r="AN1503" s="603"/>
      <c r="AO1503" s="737"/>
      <c r="AP1503" s="603"/>
      <c r="AQ1503" s="603"/>
      <c r="AR1503" s="769">
        <v>3400038544</v>
      </c>
      <c r="AS1503" s="603" t="s">
        <v>4411</v>
      </c>
      <c r="AT1503" s="610"/>
      <c r="AU1503" s="603"/>
      <c r="AV1503" s="603" t="s">
        <v>3635</v>
      </c>
      <c r="AW1503" s="603" t="s">
        <v>3636</v>
      </c>
      <c r="AX1503" s="603" t="s">
        <v>4410</v>
      </c>
      <c r="AY1503" s="603" t="s">
        <v>1554</v>
      </c>
      <c r="AZ1503" s="603" t="s">
        <v>4411</v>
      </c>
      <c r="BA1503" s="603" t="s">
        <v>4412</v>
      </c>
      <c r="BB1503" s="603">
        <v>3400038544</v>
      </c>
      <c r="BC1503" s="603" t="s">
        <v>4413</v>
      </c>
      <c r="BD1503" s="603">
        <v>3400038801</v>
      </c>
      <c r="BE1503" s="603" t="s">
        <v>2389</v>
      </c>
      <c r="BF1503" s="603" t="s">
        <v>2389</v>
      </c>
      <c r="BG1503" s="603"/>
      <c r="BH1503" s="603"/>
    </row>
    <row r="1504" spans="1:60" ht="12" customHeight="1">
      <c r="A1504" s="589">
        <v>1502</v>
      </c>
      <c r="B1504" s="589" t="s">
        <v>79</v>
      </c>
      <c r="C1504" s="590" t="s">
        <v>267</v>
      </c>
      <c r="D1504" s="591">
        <v>45198</v>
      </c>
      <c r="E1504" s="589" t="s">
        <v>12015</v>
      </c>
      <c r="F1504" s="592" t="s">
        <v>12016</v>
      </c>
      <c r="G1504" s="592" t="s">
        <v>12017</v>
      </c>
      <c r="H1504" s="592" t="s">
        <v>12018</v>
      </c>
      <c r="I1504" s="592" t="s">
        <v>12019</v>
      </c>
      <c r="J1504" s="589"/>
      <c r="K1504" s="842" t="s">
        <v>12020</v>
      </c>
      <c r="L1504" s="595" t="s">
        <v>2749</v>
      </c>
      <c r="M1504" s="985"/>
      <c r="N1504" s="972"/>
      <c r="O1504" s="592"/>
      <c r="P1504" s="594"/>
      <c r="Q1504" s="594"/>
      <c r="R1504" s="592">
        <f t="shared" si="23"/>
        <v>0</v>
      </c>
      <c r="S1504" s="592"/>
      <c r="T1504" s="596" t="str">
        <f>VLOOKUP(cppm_pr[[#This Row],[Status]],'All Link_LOV'!$I$32:$K$72,2,0)</f>
        <v>PO Issued</v>
      </c>
      <c r="U1504" s="596" t="s">
        <v>22</v>
      </c>
      <c r="V1504" s="592">
        <v>748</v>
      </c>
      <c r="W1504" s="596"/>
      <c r="X1504" s="592"/>
      <c r="Y1504" s="592"/>
      <c r="Z1504" s="597">
        <v>45196</v>
      </c>
      <c r="AA1504" s="592" t="s">
        <v>2079</v>
      </c>
      <c r="AB1504" s="595">
        <v>54944</v>
      </c>
      <c r="AC1504" s="677">
        <v>5500</v>
      </c>
      <c r="AD1504" s="592" t="s">
        <v>6148</v>
      </c>
      <c r="AE1504" s="592" t="s">
        <v>12021</v>
      </c>
      <c r="AF1504" s="592" t="s">
        <v>397</v>
      </c>
      <c r="AG1504" s="592" t="s">
        <v>493</v>
      </c>
      <c r="AH1504" s="612" t="s">
        <v>12022</v>
      </c>
      <c r="AI1504" s="600" t="str">
        <f>IFERROR(VLOOKUP(cppm_pr[[#This Row],[Order Number]],SPHERE!C:CC,39,0),"")</f>
        <v/>
      </c>
      <c r="AJ1504" s="600" t="str">
        <f>IFERROR(VLOOKUP(cppm_pr[[#This Row],[Order Number]],'DC TM ONE'!B:CN,42,0),"")</f>
        <v/>
      </c>
      <c r="AK1504" s="612"/>
      <c r="AL1504" s="693">
        <v>45260</v>
      </c>
      <c r="AM1504" s="592" t="s">
        <v>7590</v>
      </c>
      <c r="AN1504" s="592" t="s">
        <v>4928</v>
      </c>
      <c r="AO1504" s="737"/>
      <c r="AP1504" s="592"/>
      <c r="AQ1504" s="592"/>
      <c r="AR1504" s="612">
        <v>3400039002</v>
      </c>
      <c r="AS1504" s="592"/>
      <c r="AT1504" s="598" t="s">
        <v>12023</v>
      </c>
      <c r="AU1504" s="592"/>
      <c r="AV1504" s="592"/>
      <c r="AW1504" s="592"/>
      <c r="AX1504" s="592"/>
      <c r="AY1504" s="592"/>
      <c r="AZ1504" s="592"/>
      <c r="BA1504" s="592"/>
      <c r="BB1504" s="592"/>
      <c r="BC1504" s="592"/>
      <c r="BD1504" s="592"/>
      <c r="BE1504" s="592"/>
      <c r="BF1504" s="592"/>
      <c r="BG1504" s="592"/>
      <c r="BH1504" s="592"/>
    </row>
    <row r="1505" spans="1:60" ht="12" customHeight="1">
      <c r="A1505" s="600">
        <v>1503</v>
      </c>
      <c r="B1505" s="600" t="s">
        <v>79</v>
      </c>
      <c r="C1505" s="601" t="s">
        <v>267</v>
      </c>
      <c r="D1505" s="602"/>
      <c r="E1505" s="600" t="s">
        <v>12024</v>
      </c>
      <c r="F1505" s="603" t="s">
        <v>12025</v>
      </c>
      <c r="G1505" s="603" t="s">
        <v>12026</v>
      </c>
      <c r="H1505" s="603" t="s">
        <v>12027</v>
      </c>
      <c r="I1505" s="603" t="s">
        <v>12028</v>
      </c>
      <c r="J1505" s="600"/>
      <c r="K1505" s="843" t="s">
        <v>12029</v>
      </c>
      <c r="L1505" s="606" t="s">
        <v>2749</v>
      </c>
      <c r="M1505" s="986"/>
      <c r="N1505" s="972"/>
      <c r="O1505" s="603"/>
      <c r="P1505" s="605"/>
      <c r="Q1505" s="605"/>
      <c r="R1505" s="603">
        <f t="shared" si="23"/>
        <v>0</v>
      </c>
      <c r="S1505" s="603"/>
      <c r="T1505" s="607" t="str">
        <f>VLOOKUP(cppm_pr[[#This Row],[Status]],'All Link_LOV'!$I$32:$K$72,2,0)</f>
        <v>PO Issued</v>
      </c>
      <c r="U1505" s="607" t="s">
        <v>22</v>
      </c>
      <c r="V1505" s="603">
        <v>749</v>
      </c>
      <c r="W1505" s="607"/>
      <c r="X1505" s="603"/>
      <c r="Y1505" s="603"/>
      <c r="Z1505" s="608">
        <v>45196</v>
      </c>
      <c r="AA1505" s="603" t="s">
        <v>1748</v>
      </c>
      <c r="AB1505" s="606">
        <v>18118</v>
      </c>
      <c r="AC1505" s="677">
        <v>2731.5</v>
      </c>
      <c r="AD1505" s="603" t="s">
        <v>6148</v>
      </c>
      <c r="AE1505" s="603" t="s">
        <v>12030</v>
      </c>
      <c r="AF1505" s="603" t="s">
        <v>6071</v>
      </c>
      <c r="AG1505" s="603" t="s">
        <v>490</v>
      </c>
      <c r="AH1505" s="612" t="s">
        <v>12031</v>
      </c>
      <c r="AI1505" s="600" t="str">
        <f>IFERROR(VLOOKUP(cppm_pr[[#This Row],[Order Number]],SPHERE!C:CC,39,0),"")</f>
        <v/>
      </c>
      <c r="AJ1505" s="600" t="str">
        <f>IFERROR(VLOOKUP(cppm_pr[[#This Row],[Order Number]],'DC TM ONE'!B:CN,42,0),"")</f>
        <v/>
      </c>
      <c r="AK1505" s="612"/>
      <c r="AL1505" s="693">
        <v>45199</v>
      </c>
      <c r="AM1505" s="603" t="s">
        <v>12032</v>
      </c>
      <c r="AN1505" s="603" t="s">
        <v>4928</v>
      </c>
      <c r="AO1505" s="737"/>
      <c r="AP1505" s="603"/>
      <c r="AQ1505" s="603"/>
      <c r="AR1505" s="769">
        <v>3400039137</v>
      </c>
      <c r="AS1505" s="603"/>
      <c r="AT1505" s="610" t="s">
        <v>12033</v>
      </c>
      <c r="AU1505" s="603"/>
      <c r="AV1505" s="603"/>
      <c r="AW1505" s="603"/>
      <c r="AX1505" s="603"/>
      <c r="AY1505" s="603"/>
      <c r="AZ1505" s="603"/>
      <c r="BA1505" s="603"/>
      <c r="BB1505" s="603"/>
      <c r="BC1505" s="603"/>
      <c r="BD1505" s="603"/>
      <c r="BE1505" s="603"/>
      <c r="BF1505" s="603"/>
      <c r="BG1505" s="603"/>
      <c r="BH1505" s="603"/>
    </row>
    <row r="1506" spans="1:60" ht="12" customHeight="1">
      <c r="A1506" s="589">
        <v>1504</v>
      </c>
      <c r="B1506" s="589" t="s">
        <v>428</v>
      </c>
      <c r="C1506" s="590" t="s">
        <v>267</v>
      </c>
      <c r="D1506" s="591"/>
      <c r="E1506" s="589" t="s">
        <v>12034</v>
      </c>
      <c r="F1506" s="592" t="s">
        <v>4416</v>
      </c>
      <c r="G1506" s="592" t="s">
        <v>4408</v>
      </c>
      <c r="H1506" s="592" t="s">
        <v>4414</v>
      </c>
      <c r="I1506" s="589" t="s">
        <v>12035</v>
      </c>
      <c r="J1506" s="589"/>
      <c r="K1506" s="593" t="s">
        <v>12036</v>
      </c>
      <c r="L1506" s="595" t="s">
        <v>1717</v>
      </c>
      <c r="M1506" s="985"/>
      <c r="N1506" s="972"/>
      <c r="O1506" s="592"/>
      <c r="P1506" s="655"/>
      <c r="Q1506" s="655"/>
      <c r="R1506" s="589">
        <f t="shared" si="23"/>
        <v>0</v>
      </c>
      <c r="S1506" s="589"/>
      <c r="T1506" s="596" t="str">
        <f>VLOOKUP(cppm_pr[[#This Row],[Status]],'All Link_LOV'!$I$32:$K$72,2,0)</f>
        <v>PO Issued</v>
      </c>
      <c r="U1506" s="596" t="s">
        <v>105</v>
      </c>
      <c r="V1506" s="592">
        <v>263</v>
      </c>
      <c r="W1506" s="596"/>
      <c r="X1506" s="592"/>
      <c r="Y1506" s="592"/>
      <c r="Z1506" s="597">
        <v>45196</v>
      </c>
      <c r="AA1506" s="592" t="s">
        <v>1712</v>
      </c>
      <c r="AB1506" s="595"/>
      <c r="AC1506" s="677"/>
      <c r="AD1506" s="592"/>
      <c r="AE1506" s="592"/>
      <c r="AF1506" s="592" t="s">
        <v>1572</v>
      </c>
      <c r="AG1506" s="592" t="s">
        <v>498</v>
      </c>
      <c r="AH1506" s="736" t="s">
        <v>4415</v>
      </c>
      <c r="AI1506" s="600" t="str">
        <f>IFERROR(VLOOKUP(cppm_pr[[#This Row],[Order Number]],SPHERE!C:CC,39,0),"")</f>
        <v/>
      </c>
      <c r="AJ1506" s="600" t="str">
        <f>IFERROR(VLOOKUP(cppm_pr[[#This Row],[Order Number]],'DC TM ONE'!B:CN,42,0),"")</f>
        <v/>
      </c>
      <c r="AK1506" s="736"/>
      <c r="AL1506" s="693"/>
      <c r="AM1506" s="592" t="s">
        <v>7509</v>
      </c>
      <c r="AN1506" s="592"/>
      <c r="AO1506" s="737"/>
      <c r="AP1506" s="592"/>
      <c r="AQ1506" s="592"/>
      <c r="AR1506" s="612">
        <v>3400038544</v>
      </c>
      <c r="AS1506" s="592" t="s">
        <v>1719</v>
      </c>
      <c r="AT1506" s="598"/>
      <c r="AU1506" s="592"/>
      <c r="AV1506" s="592" t="s">
        <v>3635</v>
      </c>
      <c r="AW1506" s="592" t="s">
        <v>3636</v>
      </c>
      <c r="AX1506" s="592" t="s">
        <v>4417</v>
      </c>
      <c r="AY1506" s="592" t="s">
        <v>1554</v>
      </c>
      <c r="AZ1506" s="592" t="s">
        <v>1719</v>
      </c>
      <c r="BA1506" s="592" t="s">
        <v>4418</v>
      </c>
      <c r="BB1506" s="592">
        <v>3400038544</v>
      </c>
      <c r="BC1506" s="592" t="s">
        <v>4419</v>
      </c>
      <c r="BD1506" s="592">
        <v>3400038801</v>
      </c>
      <c r="BE1506" s="592" t="s">
        <v>2207</v>
      </c>
      <c r="BF1506" s="592" t="s">
        <v>2207</v>
      </c>
      <c r="BG1506" s="592"/>
      <c r="BH1506" s="592"/>
    </row>
    <row r="1507" spans="1:60" ht="12" customHeight="1">
      <c r="A1507" s="600">
        <v>1505</v>
      </c>
      <c r="B1507" s="600" t="s">
        <v>72</v>
      </c>
      <c r="C1507" s="601" t="s">
        <v>267</v>
      </c>
      <c r="D1507" s="602">
        <v>45198</v>
      </c>
      <c r="E1507" s="706">
        <v>4902152054</v>
      </c>
      <c r="F1507" s="603" t="s">
        <v>3762</v>
      </c>
      <c r="G1507" s="603" t="s">
        <v>3761</v>
      </c>
      <c r="H1507" s="603" t="s">
        <v>3759</v>
      </c>
      <c r="I1507" s="603"/>
      <c r="J1507" s="600"/>
      <c r="K1507" s="611"/>
      <c r="L1507" s="606" t="s">
        <v>1654</v>
      </c>
      <c r="M1507" s="986"/>
      <c r="N1507" s="972"/>
      <c r="O1507" s="603"/>
      <c r="P1507" s="605"/>
      <c r="Q1507" s="605"/>
      <c r="R1507" s="603">
        <f t="shared" si="23"/>
        <v>0</v>
      </c>
      <c r="S1507" s="603"/>
      <c r="T1507" s="607" t="str">
        <f>VLOOKUP(cppm_pr[[#This Row],[Status]],'All Link_LOV'!$I$32:$K$72,2,0)</f>
        <v>PO Issued</v>
      </c>
      <c r="U1507" s="607" t="s">
        <v>22</v>
      </c>
      <c r="V1507" s="603">
        <v>750</v>
      </c>
      <c r="W1507" s="607" t="s">
        <v>6069</v>
      </c>
      <c r="X1507" s="603" t="s">
        <v>499</v>
      </c>
      <c r="Y1507" s="603"/>
      <c r="Z1507" s="608">
        <v>45196</v>
      </c>
      <c r="AA1507" s="603" t="s">
        <v>1649</v>
      </c>
      <c r="AB1507" s="606">
        <v>87278</v>
      </c>
      <c r="AC1507" s="677">
        <v>5033.3599999999997</v>
      </c>
      <c r="AD1507" s="603" t="s">
        <v>6059</v>
      </c>
      <c r="AE1507" s="603"/>
      <c r="AF1507" s="603" t="s">
        <v>6071</v>
      </c>
      <c r="AG1507" s="603" t="s">
        <v>491</v>
      </c>
      <c r="AH1507" s="612" t="s">
        <v>10783</v>
      </c>
      <c r="AI1507" s="600" t="str">
        <f>IFERROR(VLOOKUP(cppm_pr[[#This Row],[Order Number]],SPHERE!C:CC,39,0),"")</f>
        <v/>
      </c>
      <c r="AJ1507" s="600" t="str">
        <f>IFERROR(VLOOKUP(cppm_pr[[#This Row],[Order Number]],'DC TM ONE'!B:CN,42,0),"")</f>
        <v/>
      </c>
      <c r="AK1507" s="612"/>
      <c r="AL1507" s="693">
        <v>45223</v>
      </c>
      <c r="AM1507" s="603" t="s">
        <v>10784</v>
      </c>
      <c r="AN1507" s="603" t="s">
        <v>6175</v>
      </c>
      <c r="AO1507" s="737"/>
      <c r="AP1507" s="603">
        <v>3400019031</v>
      </c>
      <c r="AQ1507" s="603"/>
      <c r="AR1507" s="769"/>
      <c r="AS1507" s="603"/>
      <c r="AT1507" s="610" t="s">
        <v>12037</v>
      </c>
      <c r="AU1507" s="603"/>
      <c r="AV1507" s="603"/>
      <c r="AW1507" s="603"/>
      <c r="AX1507" s="603"/>
      <c r="AY1507" s="603"/>
      <c r="AZ1507" s="603"/>
      <c r="BA1507" s="603"/>
      <c r="BB1507" s="603"/>
      <c r="BC1507" s="603"/>
      <c r="BD1507" s="603"/>
      <c r="BE1507" s="603"/>
      <c r="BF1507" s="603"/>
      <c r="BG1507" s="603"/>
      <c r="BH1507" s="603"/>
    </row>
    <row r="1508" spans="1:60" ht="12" customHeight="1">
      <c r="A1508" s="770">
        <v>1506</v>
      </c>
      <c r="B1508" s="770" t="s">
        <v>460</v>
      </c>
      <c r="C1508" s="802" t="s">
        <v>267</v>
      </c>
      <c r="D1508" s="591"/>
      <c r="E1508" s="589">
        <v>4902154738</v>
      </c>
      <c r="F1508" s="592" t="s">
        <v>4423</v>
      </c>
      <c r="G1508" s="592" t="s">
        <v>4422</v>
      </c>
      <c r="H1508" s="592" t="s">
        <v>4420</v>
      </c>
      <c r="I1508" s="592" t="s">
        <v>12038</v>
      </c>
      <c r="J1508" s="589"/>
      <c r="K1508" s="593">
        <v>4902154738</v>
      </c>
      <c r="L1508" s="657" t="s">
        <v>3189</v>
      </c>
      <c r="M1508" s="985"/>
      <c r="N1508" s="972"/>
      <c r="O1508" s="592"/>
      <c r="P1508" s="594"/>
      <c r="Q1508" s="594"/>
      <c r="R1508" s="592">
        <f t="shared" si="23"/>
        <v>0</v>
      </c>
      <c r="S1508" s="592"/>
      <c r="T1508" s="596" t="str">
        <f>VLOOKUP(cppm_pr[[#This Row],[Status]],'All Link_LOV'!$I$32:$K$72,2,0)</f>
        <v>PO Issued</v>
      </c>
      <c r="U1508" s="596" t="s">
        <v>105</v>
      </c>
      <c r="V1508" s="592">
        <v>264</v>
      </c>
      <c r="W1508" s="596"/>
      <c r="X1508" s="592"/>
      <c r="Y1508" s="592"/>
      <c r="Z1508" s="597">
        <v>45196</v>
      </c>
      <c r="AA1508" s="592" t="s">
        <v>1630</v>
      </c>
      <c r="AB1508" s="595"/>
      <c r="AC1508" s="677"/>
      <c r="AD1508" s="592"/>
      <c r="AE1508" s="592"/>
      <c r="AF1508" s="592" t="s">
        <v>398</v>
      </c>
      <c r="AG1508" s="592" t="s">
        <v>491</v>
      </c>
      <c r="AH1508" s="612" t="s">
        <v>4421</v>
      </c>
      <c r="AI1508" s="600" t="str">
        <f>IFERROR(VLOOKUP(cppm_pr[[#This Row],[Order Number]],SPHERE!C:CC,39,0),"")</f>
        <v/>
      </c>
      <c r="AJ1508" s="600" t="str">
        <f>IFERROR(VLOOKUP(cppm_pr[[#This Row],[Order Number]],'DC TM ONE'!B:CN,42,0),"")</f>
        <v/>
      </c>
      <c r="AK1508" s="612"/>
      <c r="AL1508" s="693"/>
      <c r="AM1508" s="592" t="s">
        <v>6482</v>
      </c>
      <c r="AN1508" s="592"/>
      <c r="AO1508" s="737"/>
      <c r="AP1508" s="592"/>
      <c r="AQ1508" s="592"/>
      <c r="AR1508" s="612">
        <v>3400038918</v>
      </c>
      <c r="AS1508" s="592" t="s">
        <v>2249</v>
      </c>
      <c r="AT1508" s="598"/>
      <c r="AU1508" s="592"/>
      <c r="AV1508" s="592" t="s">
        <v>4424</v>
      </c>
      <c r="AW1508" s="592" t="s">
        <v>4425</v>
      </c>
      <c r="AX1508" s="592" t="s">
        <v>4426</v>
      </c>
      <c r="AY1508" s="592" t="s">
        <v>1554</v>
      </c>
      <c r="AZ1508" s="592" t="s">
        <v>2249</v>
      </c>
      <c r="BA1508" s="592" t="s">
        <v>4427</v>
      </c>
      <c r="BB1508" s="592">
        <v>3400038918</v>
      </c>
      <c r="BC1508" s="592" t="s">
        <v>4428</v>
      </c>
      <c r="BD1508" s="592">
        <v>3400039183</v>
      </c>
      <c r="BE1508" s="592" t="s">
        <v>4429</v>
      </c>
      <c r="BF1508" s="592">
        <v>3400039211</v>
      </c>
      <c r="BG1508" s="592"/>
      <c r="BH1508" s="17">
        <v>1003679292</v>
      </c>
    </row>
    <row r="1509" spans="1:60" ht="12" customHeight="1">
      <c r="A1509" s="766">
        <v>1507</v>
      </c>
      <c r="B1509" s="600" t="s">
        <v>82</v>
      </c>
      <c r="C1509" s="601" t="s">
        <v>267</v>
      </c>
      <c r="D1509" s="602"/>
      <c r="E1509" s="600" t="s">
        <v>6058</v>
      </c>
      <c r="F1509" s="603" t="s">
        <v>1236</v>
      </c>
      <c r="G1509" s="603" t="s">
        <v>2834</v>
      </c>
      <c r="H1509" s="603" t="s">
        <v>1234</v>
      </c>
      <c r="I1509" s="603" t="s">
        <v>1235</v>
      </c>
      <c r="J1509" s="600"/>
      <c r="K1509" s="792">
        <v>4902152063</v>
      </c>
      <c r="L1509" s="606" t="s">
        <v>1586</v>
      </c>
      <c r="M1509" s="1004"/>
      <c r="N1509" s="972"/>
      <c r="O1509" s="603"/>
      <c r="P1509" s="605"/>
      <c r="Q1509" s="605"/>
      <c r="R1509" s="603">
        <f t="shared" si="23"/>
        <v>0</v>
      </c>
      <c r="S1509" s="603"/>
      <c r="T1509" s="607" t="str">
        <f>VLOOKUP(cppm_pr[[#This Row],[Status]],'All Link_LOV'!$I$32:$K$72,2,0)</f>
        <v>PO Issued</v>
      </c>
      <c r="U1509" s="607" t="s">
        <v>22</v>
      </c>
      <c r="V1509" s="603">
        <v>751</v>
      </c>
      <c r="W1509" s="607"/>
      <c r="X1509" s="603"/>
      <c r="Y1509" s="603"/>
      <c r="Z1509" s="608">
        <v>45196</v>
      </c>
      <c r="AA1509" s="603" t="s">
        <v>4206</v>
      </c>
      <c r="AB1509" s="606">
        <v>14929</v>
      </c>
      <c r="AC1509" s="677">
        <v>7844</v>
      </c>
      <c r="AD1509" s="603" t="s">
        <v>6148</v>
      </c>
      <c r="AE1509" s="603" t="s">
        <v>12039</v>
      </c>
      <c r="AF1509" s="603" t="s">
        <v>398</v>
      </c>
      <c r="AG1509" s="603" t="s">
        <v>488</v>
      </c>
      <c r="AH1509" s="736" t="s">
        <v>12040</v>
      </c>
      <c r="AI1509" s="600" t="str">
        <f>IFERROR(VLOOKUP(cppm_pr[[#This Row],[Order Number]],SPHERE!C:CC,39,0),"")</f>
        <v/>
      </c>
      <c r="AJ1509" s="600" t="str">
        <f>IFERROR(VLOOKUP(cppm_pr[[#This Row],[Order Number]],'DC TM ONE'!B:CN,42,0),"")</f>
        <v/>
      </c>
      <c r="AK1509" s="736"/>
      <c r="AL1509" s="693">
        <v>45199</v>
      </c>
      <c r="AM1509" s="603" t="s">
        <v>7306</v>
      </c>
      <c r="AN1509" s="603" t="s">
        <v>4928</v>
      </c>
      <c r="AO1509" s="737"/>
      <c r="AP1509" s="603"/>
      <c r="AQ1509" s="603"/>
      <c r="AR1509" s="769">
        <v>3400039436</v>
      </c>
      <c r="AS1509" s="603"/>
      <c r="AT1509" s="610" t="s">
        <v>12041</v>
      </c>
      <c r="AU1509" s="603"/>
      <c r="AV1509" s="603"/>
      <c r="AW1509" s="603"/>
      <c r="AX1509" s="603"/>
      <c r="AY1509" s="603"/>
      <c r="AZ1509" s="603"/>
      <c r="BA1509" s="603"/>
      <c r="BB1509" s="603"/>
      <c r="BC1509" s="603"/>
      <c r="BD1509" s="603"/>
      <c r="BE1509" s="603"/>
      <c r="BF1509" s="603"/>
      <c r="BG1509" s="603"/>
      <c r="BH1509" s="603"/>
    </row>
    <row r="1510" spans="1:60" ht="12" customHeight="1">
      <c r="A1510" s="773">
        <v>1508</v>
      </c>
      <c r="B1510" s="589" t="s">
        <v>71</v>
      </c>
      <c r="C1510" s="590" t="s">
        <v>267</v>
      </c>
      <c r="D1510" s="591"/>
      <c r="E1510" s="589" t="s">
        <v>6058</v>
      </c>
      <c r="F1510" s="592" t="s">
        <v>10131</v>
      </c>
      <c r="G1510" s="592" t="s">
        <v>10132</v>
      </c>
      <c r="H1510" s="592" t="s">
        <v>10133</v>
      </c>
      <c r="I1510" s="589" t="s">
        <v>10134</v>
      </c>
      <c r="J1510" s="589"/>
      <c r="K1510" s="593" t="s">
        <v>12042</v>
      </c>
      <c r="L1510" s="595" t="s">
        <v>10812</v>
      </c>
      <c r="M1510" s="985"/>
      <c r="N1510" s="972"/>
      <c r="O1510" s="592"/>
      <c r="P1510" s="655"/>
      <c r="Q1510" s="655"/>
      <c r="R1510" s="589">
        <f t="shared" si="23"/>
        <v>0</v>
      </c>
      <c r="S1510" s="589"/>
      <c r="T1510" s="596" t="str">
        <f>VLOOKUP(cppm_pr[[#This Row],[Status]],'All Link_LOV'!$I$32:$K$72,2,0)</f>
        <v>PO Issued</v>
      </c>
      <c r="U1510" s="596" t="s">
        <v>22</v>
      </c>
      <c r="V1510" s="592">
        <v>752</v>
      </c>
      <c r="W1510" s="596"/>
      <c r="X1510" s="592"/>
      <c r="Y1510" s="592"/>
      <c r="Z1510" s="597">
        <v>45197</v>
      </c>
      <c r="AA1510" s="592" t="s">
        <v>7884</v>
      </c>
      <c r="AB1510" s="595">
        <v>4771</v>
      </c>
      <c r="AC1510" s="677">
        <v>514.4</v>
      </c>
      <c r="AD1510" s="592" t="s">
        <v>6148</v>
      </c>
      <c r="AE1510" s="592" t="s">
        <v>12043</v>
      </c>
      <c r="AF1510" s="592" t="s">
        <v>398</v>
      </c>
      <c r="AG1510" s="592" t="s">
        <v>488</v>
      </c>
      <c r="AH1510" s="736" t="s">
        <v>12044</v>
      </c>
      <c r="AI1510" s="600" t="str">
        <f>IFERROR(VLOOKUP(cppm_pr[[#This Row],[Order Number]],SPHERE!C:CC,39,0),"")</f>
        <v/>
      </c>
      <c r="AJ1510" s="600" t="str">
        <f>IFERROR(VLOOKUP(cppm_pr[[#This Row],[Order Number]],'DC TM ONE'!B:CN,42,0),"")</f>
        <v/>
      </c>
      <c r="AK1510" s="736"/>
      <c r="AL1510" s="693">
        <v>45199</v>
      </c>
      <c r="AM1510" s="592" t="s">
        <v>7887</v>
      </c>
      <c r="AN1510" s="592" t="s">
        <v>4928</v>
      </c>
      <c r="AO1510" s="737"/>
      <c r="AP1510" s="592"/>
      <c r="AQ1510" s="592"/>
      <c r="AR1510" s="612">
        <v>3400038882</v>
      </c>
      <c r="AS1510" s="592"/>
      <c r="AT1510" s="598" t="s">
        <v>12045</v>
      </c>
      <c r="AU1510" s="592"/>
      <c r="AV1510" s="592"/>
      <c r="AW1510" s="592"/>
      <c r="AX1510" s="592"/>
      <c r="AY1510" s="592"/>
      <c r="AZ1510" s="592"/>
      <c r="BA1510" s="592"/>
      <c r="BB1510" s="592"/>
      <c r="BC1510" s="592"/>
      <c r="BD1510" s="592"/>
      <c r="BE1510" s="592"/>
      <c r="BF1510" s="592"/>
      <c r="BG1510" s="592"/>
      <c r="BH1510" s="592"/>
    </row>
    <row r="1511" spans="1:60" ht="12" customHeight="1">
      <c r="A1511" s="766">
        <v>1509</v>
      </c>
      <c r="B1511" s="600" t="s">
        <v>457</v>
      </c>
      <c r="C1511" s="601" t="s">
        <v>267</v>
      </c>
      <c r="D1511" s="602"/>
      <c r="E1511" s="600" t="s">
        <v>12046</v>
      </c>
      <c r="F1511" s="603" t="s">
        <v>12047</v>
      </c>
      <c r="G1511" s="603" t="s">
        <v>12048</v>
      </c>
      <c r="H1511" s="603" t="s">
        <v>12049</v>
      </c>
      <c r="I1511" s="603" t="s">
        <v>12050</v>
      </c>
      <c r="J1511" s="600"/>
      <c r="K1511" s="611"/>
      <c r="L1511" s="606" t="s">
        <v>1625</v>
      </c>
      <c r="M1511" s="986"/>
      <c r="N1511" s="972"/>
      <c r="O1511" s="603"/>
      <c r="P1511" s="605"/>
      <c r="Q1511" s="605"/>
      <c r="R1511" s="603">
        <f t="shared" si="23"/>
        <v>0</v>
      </c>
      <c r="S1511" s="603"/>
      <c r="T1511" s="607" t="str">
        <f>VLOOKUP(cppm_pr[[#This Row],[Status]],'All Link_LOV'!$I$32:$K$72,2,0)</f>
        <v>PO Issued</v>
      </c>
      <c r="U1511" s="607" t="s">
        <v>22</v>
      </c>
      <c r="V1511" s="603">
        <v>753</v>
      </c>
      <c r="W1511" s="607"/>
      <c r="X1511" s="603"/>
      <c r="Y1511" s="603"/>
      <c r="Z1511" s="608">
        <v>45197</v>
      </c>
      <c r="AA1511" s="603" t="s">
        <v>6708</v>
      </c>
      <c r="AB1511" s="606">
        <v>14833</v>
      </c>
      <c r="AC1511" s="677">
        <v>10754</v>
      </c>
      <c r="AD1511" s="603" t="s">
        <v>6148</v>
      </c>
      <c r="AE1511" s="603" t="s">
        <v>12051</v>
      </c>
      <c r="AF1511" s="603" t="s">
        <v>398</v>
      </c>
      <c r="AG1511" s="603" t="s">
        <v>491</v>
      </c>
      <c r="AH1511" s="612" t="s">
        <v>12052</v>
      </c>
      <c r="AI1511" s="600" t="str">
        <f>IFERROR(VLOOKUP(cppm_pr[[#This Row],[Order Number]],SPHERE!C:CC,39,0),"")</f>
        <v/>
      </c>
      <c r="AJ1511" s="600" t="str">
        <f>IFERROR(VLOOKUP(cppm_pr[[#This Row],[Order Number]],'DC TM ONE'!B:CN,42,0),"")</f>
        <v/>
      </c>
      <c r="AK1511" s="612"/>
      <c r="AL1511" s="693">
        <v>45118</v>
      </c>
      <c r="AM1511" s="603" t="s">
        <v>11832</v>
      </c>
      <c r="AN1511" s="603" t="s">
        <v>4928</v>
      </c>
      <c r="AO1511" s="737"/>
      <c r="AP1511" s="603"/>
      <c r="AQ1511" s="603"/>
      <c r="AR1511" s="769">
        <v>3400038963</v>
      </c>
      <c r="AS1511" s="603" t="s">
        <v>3318</v>
      </c>
      <c r="AT1511" s="610" t="s">
        <v>12053</v>
      </c>
      <c r="AU1511" s="603"/>
      <c r="AV1511" s="603"/>
      <c r="AW1511" s="603"/>
      <c r="AX1511" s="603"/>
      <c r="AY1511" s="603"/>
      <c r="AZ1511" s="603"/>
      <c r="BA1511" s="603"/>
      <c r="BB1511" s="603"/>
      <c r="BC1511" s="603"/>
      <c r="BD1511" s="603"/>
      <c r="BE1511" s="603"/>
      <c r="BF1511" s="603"/>
      <c r="BG1511" s="603"/>
      <c r="BH1511" s="603"/>
    </row>
    <row r="1512" spans="1:60" ht="12" customHeight="1">
      <c r="A1512" s="773">
        <v>1510</v>
      </c>
      <c r="B1512" s="589" t="s">
        <v>77</v>
      </c>
      <c r="C1512" s="590" t="s">
        <v>256</v>
      </c>
      <c r="D1512" s="591"/>
      <c r="E1512" s="589" t="s">
        <v>12054</v>
      </c>
      <c r="F1512" s="592" t="s">
        <v>4433</v>
      </c>
      <c r="G1512" s="592" t="s">
        <v>4432</v>
      </c>
      <c r="H1512" s="592" t="s">
        <v>4430</v>
      </c>
      <c r="I1512" s="589"/>
      <c r="J1512" s="589"/>
      <c r="K1512" s="593"/>
      <c r="L1512" s="595" t="s">
        <v>1691</v>
      </c>
      <c r="M1512" s="985"/>
      <c r="N1512" s="972"/>
      <c r="O1512" s="592"/>
      <c r="P1512" s="655"/>
      <c r="Q1512" s="655"/>
      <c r="R1512" s="589">
        <f t="shared" si="23"/>
        <v>0</v>
      </c>
      <c r="S1512" s="589"/>
      <c r="T1512" s="596" t="str">
        <f>VLOOKUP(cppm_pr[[#This Row],[Status]],'All Link_LOV'!$I$32:$K$72,2,0)</f>
        <v>PO Issued / Not Require LOR</v>
      </c>
      <c r="U1512" s="596" t="s">
        <v>105</v>
      </c>
      <c r="V1512" s="592">
        <v>265</v>
      </c>
      <c r="W1512" s="596"/>
      <c r="X1512" s="592"/>
      <c r="Y1512" s="592"/>
      <c r="Z1512" s="597">
        <v>45197</v>
      </c>
      <c r="AA1512" s="592" t="s">
        <v>3920</v>
      </c>
      <c r="AB1512" s="595"/>
      <c r="AC1512" s="677"/>
      <c r="AD1512" s="592"/>
      <c r="AE1512" s="592"/>
      <c r="AF1512" s="592" t="s">
        <v>398</v>
      </c>
      <c r="AG1512" s="592" t="s">
        <v>491</v>
      </c>
      <c r="AH1512" s="612" t="s">
        <v>4431</v>
      </c>
      <c r="AI1512" s="600" t="str">
        <f>IFERROR(VLOOKUP(cppm_pr[[#This Row],[Order Number]],SPHERE!C:CC,39,0),"")</f>
        <v/>
      </c>
      <c r="AJ1512" s="600" t="str">
        <f>IFERROR(VLOOKUP(cppm_pr[[#This Row],[Order Number]],'DC TM ONE'!B:CN,42,0),"")</f>
        <v/>
      </c>
      <c r="AK1512" s="612"/>
      <c r="AL1512" s="693"/>
      <c r="AM1512" s="592" t="s">
        <v>11657</v>
      </c>
      <c r="AN1512" s="592"/>
      <c r="AO1512" s="737"/>
      <c r="AP1512" s="592"/>
      <c r="AQ1512" s="592"/>
      <c r="AR1512" s="612" t="s">
        <v>4437</v>
      </c>
      <c r="AS1512" s="592" t="s">
        <v>4435</v>
      </c>
      <c r="AT1512" s="598"/>
      <c r="AU1512" s="592"/>
      <c r="AV1512" s="592" t="s">
        <v>4160</v>
      </c>
      <c r="AW1512" s="592" t="s">
        <v>4177</v>
      </c>
      <c r="AX1512" s="592" t="s">
        <v>4434</v>
      </c>
      <c r="AY1512" s="592" t="s">
        <v>1554</v>
      </c>
      <c r="AZ1512" s="592" t="s">
        <v>4435</v>
      </c>
      <c r="BA1512" s="592" t="s">
        <v>4436</v>
      </c>
      <c r="BB1512" s="592" t="s">
        <v>4437</v>
      </c>
      <c r="BC1512" s="592" t="s">
        <v>1683</v>
      </c>
      <c r="BD1512" s="592" t="s">
        <v>4191</v>
      </c>
      <c r="BE1512" s="592" t="s">
        <v>2249</v>
      </c>
      <c r="BF1512" s="592" t="s">
        <v>4181</v>
      </c>
      <c r="BG1512" s="592"/>
      <c r="BH1512" s="592"/>
    </row>
    <row r="1513" spans="1:60" ht="12" customHeight="1">
      <c r="A1513" s="766">
        <v>1511</v>
      </c>
      <c r="B1513" s="600" t="s">
        <v>73</v>
      </c>
      <c r="C1513" s="601" t="s">
        <v>208</v>
      </c>
      <c r="D1513" s="602"/>
      <c r="E1513" s="600" t="s">
        <v>11634</v>
      </c>
      <c r="F1513" s="603" t="s">
        <v>2092</v>
      </c>
      <c r="G1513" s="603" t="s">
        <v>2091</v>
      </c>
      <c r="H1513" s="603" t="s">
        <v>2089</v>
      </c>
      <c r="I1513" s="603" t="s">
        <v>12055</v>
      </c>
      <c r="J1513" s="600"/>
      <c r="K1513" s="650"/>
      <c r="L1513" s="606" t="s">
        <v>1564</v>
      </c>
      <c r="M1513" s="989"/>
      <c r="N1513" s="972"/>
      <c r="O1513" s="603"/>
      <c r="P1513" s="605"/>
      <c r="Q1513" s="605"/>
      <c r="R1513" s="603">
        <f t="shared" si="23"/>
        <v>0</v>
      </c>
      <c r="S1513" s="603"/>
      <c r="T1513" s="607" t="str">
        <f>VLOOKUP(cppm_pr[[#This Row],[Status]],'All Link_LOV'!$I$32:$K$72,2,0)</f>
        <v>Pending TP Submission</v>
      </c>
      <c r="U1513" s="607" t="s">
        <v>105</v>
      </c>
      <c r="V1513" s="603">
        <v>266</v>
      </c>
      <c r="W1513" s="607"/>
      <c r="X1513" s="603"/>
      <c r="Y1513" s="603"/>
      <c r="Z1513" s="608">
        <v>45197</v>
      </c>
      <c r="AA1513" s="603" t="s">
        <v>1559</v>
      </c>
      <c r="AB1513" s="606"/>
      <c r="AC1513" s="677"/>
      <c r="AD1513" s="603"/>
      <c r="AE1513" s="603"/>
      <c r="AF1513" s="603" t="s">
        <v>399</v>
      </c>
      <c r="AG1513" s="603" t="s">
        <v>491</v>
      </c>
      <c r="AH1513" s="612" t="s">
        <v>2090</v>
      </c>
      <c r="AI1513" s="600" t="str">
        <f>IFERROR(VLOOKUP(cppm_pr[[#This Row],[Order Number]],SPHERE!C:CC,39,0),"")</f>
        <v/>
      </c>
      <c r="AJ1513" s="600" t="str">
        <f>IFERROR(VLOOKUP(cppm_pr[[#This Row],[Order Number]],'DC TM ONE'!B:CN,42,0),"")</f>
        <v/>
      </c>
      <c r="AK1513" s="612"/>
      <c r="AL1513" s="693"/>
      <c r="AM1513" s="603" t="s">
        <v>7795</v>
      </c>
      <c r="AN1513" s="603"/>
      <c r="AO1513" s="737"/>
      <c r="AP1513" s="603"/>
      <c r="AQ1513" s="603"/>
      <c r="AR1513" s="769">
        <v>3400039300</v>
      </c>
      <c r="AS1513" s="603" t="s">
        <v>4440</v>
      </c>
      <c r="AT1513" s="610"/>
      <c r="AU1513" s="603"/>
      <c r="AV1513" s="603" t="s">
        <v>4438</v>
      </c>
      <c r="AW1513" s="603" t="s">
        <v>4438</v>
      </c>
      <c r="AX1513" s="603" t="s">
        <v>4439</v>
      </c>
      <c r="AY1513" s="603" t="s">
        <v>1554</v>
      </c>
      <c r="AZ1513" s="603" t="s">
        <v>4440</v>
      </c>
      <c r="BA1513" s="603" t="s">
        <v>4441</v>
      </c>
      <c r="BB1513" s="603">
        <v>3400039300</v>
      </c>
      <c r="BC1513" s="603" t="s">
        <v>4440</v>
      </c>
      <c r="BD1513" s="603">
        <v>3400039300</v>
      </c>
      <c r="BE1513" s="603" t="s">
        <v>2152</v>
      </c>
      <c r="BF1513" s="603" t="s">
        <v>2152</v>
      </c>
      <c r="BG1513" s="603"/>
      <c r="BH1513" s="603"/>
    </row>
    <row r="1514" spans="1:60" ht="12" customHeight="1">
      <c r="A1514" s="772">
        <v>1512</v>
      </c>
      <c r="B1514" s="600" t="s">
        <v>73</v>
      </c>
      <c r="C1514" s="601" t="s">
        <v>254</v>
      </c>
      <c r="D1514" s="602"/>
      <c r="E1514" s="607">
        <v>4902154184</v>
      </c>
      <c r="F1514" s="603" t="s">
        <v>4445</v>
      </c>
      <c r="G1514" s="603" t="s">
        <v>4444</v>
      </c>
      <c r="H1514" s="603" t="s">
        <v>4442</v>
      </c>
      <c r="I1514" s="603" t="s">
        <v>10880</v>
      </c>
      <c r="J1514" s="600"/>
      <c r="K1514" s="843" t="s">
        <v>10881</v>
      </c>
      <c r="L1514" s="606" t="s">
        <v>1564</v>
      </c>
      <c r="M1514" s="996"/>
      <c r="N1514" s="1060"/>
      <c r="O1514" s="603"/>
      <c r="P1514" s="605"/>
      <c r="Q1514" s="605"/>
      <c r="R1514" s="603">
        <f t="shared" si="23"/>
        <v>0</v>
      </c>
      <c r="S1514" s="603"/>
      <c r="T1514" s="607" t="str">
        <f>VLOOKUP(cppm_pr[[#This Row],[Status]],'All Link_LOV'!$I$32:$K$72,2,0)</f>
        <v>PO Issued</v>
      </c>
      <c r="U1514" s="607" t="s">
        <v>105</v>
      </c>
      <c r="V1514" s="603">
        <v>267</v>
      </c>
      <c r="W1514" s="607" t="s">
        <v>6069</v>
      </c>
      <c r="X1514" s="603" t="s">
        <v>499</v>
      </c>
      <c r="Y1514" s="603"/>
      <c r="Z1514" s="608">
        <v>45197</v>
      </c>
      <c r="AA1514" s="603" t="s">
        <v>1559</v>
      </c>
      <c r="AB1514" s="606"/>
      <c r="AC1514" s="767"/>
      <c r="AD1514" s="603"/>
      <c r="AE1514" s="603"/>
      <c r="AF1514" s="603" t="s">
        <v>399</v>
      </c>
      <c r="AG1514" s="603" t="s">
        <v>491</v>
      </c>
      <c r="AH1514" s="769" t="s">
        <v>4443</v>
      </c>
      <c r="AI1514" s="600" t="str">
        <f>IFERROR(VLOOKUP(cppm_pr[[#This Row],[Order Number]],SPHERE!C:CC,39,0),"")</f>
        <v/>
      </c>
      <c r="AJ1514" s="600" t="str">
        <f>IFERROR(VLOOKUP(cppm_pr[[#This Row],[Order Number]],'DC TM ONE'!B:CN,42,0),"")</f>
        <v/>
      </c>
      <c r="AK1514" s="769"/>
      <c r="AL1514" s="768"/>
      <c r="AM1514" s="603" t="s">
        <v>7952</v>
      </c>
      <c r="AN1514" s="603"/>
      <c r="AO1514" s="179"/>
      <c r="AP1514" s="603"/>
      <c r="AQ1514" s="603"/>
      <c r="AR1514" s="769"/>
      <c r="AS1514" s="603"/>
      <c r="AT1514" s="835"/>
      <c r="AU1514" s="603"/>
      <c r="AV1514" s="603" t="s">
        <v>4446</v>
      </c>
      <c r="AW1514" s="603" t="s">
        <v>4446</v>
      </c>
      <c r="AX1514" s="603" t="s">
        <v>4447</v>
      </c>
      <c r="AY1514" s="603" t="s">
        <v>1579</v>
      </c>
      <c r="AZ1514" s="603"/>
      <c r="BA1514" s="603"/>
      <c r="BB1514" s="603"/>
      <c r="BC1514" s="603"/>
      <c r="BD1514" s="603"/>
      <c r="BE1514" s="603"/>
      <c r="BF1514" s="603"/>
      <c r="BG1514" s="603"/>
      <c r="BH1514" s="603"/>
    </row>
    <row r="1515" spans="1:60" ht="12" customHeight="1">
      <c r="A1515" s="766">
        <v>1513</v>
      </c>
      <c r="B1515" s="600"/>
      <c r="C1515" s="601" t="s">
        <v>207</v>
      </c>
      <c r="D1515" s="602"/>
      <c r="E1515" s="600" t="s">
        <v>6058</v>
      </c>
      <c r="F1515" s="603" t="s">
        <v>4451</v>
      </c>
      <c r="G1515" s="603" t="s">
        <v>4450</v>
      </c>
      <c r="H1515" s="603" t="s">
        <v>4448</v>
      </c>
      <c r="I1515" s="603"/>
      <c r="J1515" s="600"/>
      <c r="K1515" s="611"/>
      <c r="L1515" s="606" t="s">
        <v>1552</v>
      </c>
      <c r="M1515" s="986"/>
      <c r="N1515" s="972"/>
      <c r="O1515" s="603"/>
      <c r="P1515" s="605"/>
      <c r="Q1515" s="605"/>
      <c r="R1515" s="603">
        <f t="shared" si="23"/>
        <v>0</v>
      </c>
      <c r="S1515" s="603"/>
      <c r="T1515" s="607" t="str">
        <f>VLOOKUP(cppm_pr[[#This Row],[Status]],'All Link_LOV'!$I$32:$K$72,2,0)</f>
        <v>New Request PR</v>
      </c>
      <c r="U1515" s="607" t="s">
        <v>105</v>
      </c>
      <c r="V1515" s="603">
        <v>268</v>
      </c>
      <c r="W1515" s="607" t="s">
        <v>6069</v>
      </c>
      <c r="X1515" s="603" t="s">
        <v>8231</v>
      </c>
      <c r="Y1515" s="603"/>
      <c r="Z1515" s="608">
        <v>45197</v>
      </c>
      <c r="AA1515" s="603" t="s">
        <v>1549</v>
      </c>
      <c r="AB1515" s="606"/>
      <c r="AC1515" s="677"/>
      <c r="AD1515" s="603"/>
      <c r="AE1515" s="603"/>
      <c r="AF1515" s="603" t="s">
        <v>399</v>
      </c>
      <c r="AG1515" s="603" t="s">
        <v>491</v>
      </c>
      <c r="AH1515" s="612" t="s">
        <v>4449</v>
      </c>
      <c r="AI1515" s="600" t="str">
        <f>IFERROR(VLOOKUP(cppm_pr[[#This Row],[Order Number]],SPHERE!C:CC,39,0),"")</f>
        <v/>
      </c>
      <c r="AJ1515" s="600" t="str">
        <f>IFERROR(VLOOKUP(cppm_pr[[#This Row],[Order Number]],'DC TM ONE'!B:CN,42,0),"")</f>
        <v/>
      </c>
      <c r="AK1515" s="612"/>
      <c r="AL1515" s="693"/>
      <c r="AM1515" s="603" t="s">
        <v>7927</v>
      </c>
      <c r="AN1515" s="603"/>
      <c r="AO1515" s="737"/>
      <c r="AP1515" s="603"/>
      <c r="AQ1515" s="603"/>
      <c r="AR1515" s="769">
        <v>3400039053</v>
      </c>
      <c r="AS1515" s="603" t="s">
        <v>4454</v>
      </c>
      <c r="AT1515" s="610"/>
      <c r="AU1515" s="603"/>
      <c r="AV1515" s="603" t="s">
        <v>4452</v>
      </c>
      <c r="AW1515" s="603" t="s">
        <v>3743</v>
      </c>
      <c r="AX1515" s="603" t="s">
        <v>4453</v>
      </c>
      <c r="AY1515" s="603" t="s">
        <v>1554</v>
      </c>
      <c r="AZ1515" s="603" t="s">
        <v>4454</v>
      </c>
      <c r="BA1515" s="603" t="s">
        <v>4455</v>
      </c>
      <c r="BB1515" s="603">
        <v>3400039053</v>
      </c>
      <c r="BC1515" s="603" t="s">
        <v>4454</v>
      </c>
      <c r="BD1515" s="603">
        <v>3400039053</v>
      </c>
      <c r="BE1515" s="603" t="s">
        <v>4454</v>
      </c>
      <c r="BF1515" s="603">
        <v>3400039053</v>
      </c>
      <c r="BG1515" s="603"/>
      <c r="BH1515" s="603"/>
    </row>
    <row r="1516" spans="1:60" ht="12" customHeight="1">
      <c r="A1516" s="773">
        <v>1514</v>
      </c>
      <c r="B1516" s="589" t="s">
        <v>72</v>
      </c>
      <c r="C1516" s="590" t="s">
        <v>267</v>
      </c>
      <c r="D1516" s="591">
        <v>45198</v>
      </c>
      <c r="E1516" s="589" t="s">
        <v>12056</v>
      </c>
      <c r="F1516" s="592" t="s">
        <v>12057</v>
      </c>
      <c r="G1516" s="592" t="s">
        <v>12058</v>
      </c>
      <c r="H1516" s="592" t="s">
        <v>12059</v>
      </c>
      <c r="I1516" s="592" t="s">
        <v>12060</v>
      </c>
      <c r="J1516" s="589"/>
      <c r="K1516" s="593"/>
      <c r="L1516" s="595" t="s">
        <v>1654</v>
      </c>
      <c r="M1516" s="985"/>
      <c r="N1516" s="972"/>
      <c r="O1516" s="592"/>
      <c r="P1516" s="594"/>
      <c r="Q1516" s="594"/>
      <c r="R1516" s="592">
        <f t="shared" si="23"/>
        <v>0</v>
      </c>
      <c r="S1516" s="592"/>
      <c r="T1516" s="596" t="str">
        <f>VLOOKUP(cppm_pr[[#This Row],[Status]],'All Link_LOV'!$I$32:$K$72,2,0)</f>
        <v>PO Issued</v>
      </c>
      <c r="U1516" s="596" t="s">
        <v>22</v>
      </c>
      <c r="V1516" s="592">
        <v>754</v>
      </c>
      <c r="W1516" s="596"/>
      <c r="X1516" s="592"/>
      <c r="Y1516" s="592"/>
      <c r="Z1516" s="597">
        <v>45197</v>
      </c>
      <c r="AA1516" s="592" t="s">
        <v>1649</v>
      </c>
      <c r="AB1516" s="595">
        <v>7720</v>
      </c>
      <c r="AC1516" s="677">
        <v>3962.54</v>
      </c>
      <c r="AD1516" s="592" t="s">
        <v>6148</v>
      </c>
      <c r="AE1516" s="592" t="s">
        <v>12061</v>
      </c>
      <c r="AF1516" s="592" t="s">
        <v>6071</v>
      </c>
      <c r="AG1516" s="592" t="s">
        <v>491</v>
      </c>
      <c r="AH1516" s="612" t="s">
        <v>12062</v>
      </c>
      <c r="AI1516" s="600" t="str">
        <f>IFERROR(VLOOKUP(cppm_pr[[#This Row],[Order Number]],SPHERE!C:CC,39,0),"")</f>
        <v/>
      </c>
      <c r="AJ1516" s="600" t="str">
        <f>IFERROR(VLOOKUP(cppm_pr[[#This Row],[Order Number]],'DC TM ONE'!B:CN,42,0),"")</f>
        <v/>
      </c>
      <c r="AK1516" s="612"/>
      <c r="AL1516" s="693">
        <v>45205</v>
      </c>
      <c r="AM1516" s="592" t="s">
        <v>6359</v>
      </c>
      <c r="AN1516" s="592" t="s">
        <v>4928</v>
      </c>
      <c r="AO1516" s="737"/>
      <c r="AP1516" s="592"/>
      <c r="AQ1516" s="592"/>
      <c r="AR1516" s="612">
        <v>3400038556</v>
      </c>
      <c r="AS1516" s="592"/>
      <c r="AT1516" s="598" t="s">
        <v>12063</v>
      </c>
      <c r="AU1516" s="592"/>
      <c r="AV1516" s="592"/>
      <c r="AW1516" s="592"/>
      <c r="AX1516" s="592"/>
      <c r="AY1516" s="592"/>
      <c r="AZ1516" s="592"/>
      <c r="BA1516" s="592"/>
      <c r="BB1516" s="592"/>
      <c r="BC1516" s="592"/>
      <c r="BD1516" s="592"/>
      <c r="BE1516" s="592"/>
      <c r="BF1516" s="592"/>
      <c r="BG1516" s="592"/>
      <c r="BH1516" s="592"/>
    </row>
    <row r="1517" spans="1:60" ht="12" customHeight="1">
      <c r="A1517" s="766">
        <v>1515</v>
      </c>
      <c r="B1517" s="600" t="s">
        <v>428</v>
      </c>
      <c r="C1517" s="601" t="s">
        <v>267</v>
      </c>
      <c r="D1517" s="602"/>
      <c r="E1517" s="600" t="s">
        <v>12064</v>
      </c>
      <c r="F1517" s="603" t="s">
        <v>12065</v>
      </c>
      <c r="G1517" s="603" t="s">
        <v>12066</v>
      </c>
      <c r="H1517" s="603" t="s">
        <v>12067</v>
      </c>
      <c r="I1517" s="603" t="s">
        <v>12068</v>
      </c>
      <c r="J1517" s="600"/>
      <c r="K1517" s="611" t="s">
        <v>12069</v>
      </c>
      <c r="L1517" s="606" t="s">
        <v>1264</v>
      </c>
      <c r="M1517" s="986"/>
      <c r="N1517" s="972"/>
      <c r="O1517" s="603"/>
      <c r="P1517" s="605"/>
      <c r="Q1517" s="605"/>
      <c r="R1517" s="603">
        <f t="shared" si="23"/>
        <v>0</v>
      </c>
      <c r="S1517" s="603"/>
      <c r="T1517" s="607" t="str">
        <f>VLOOKUP(cppm_pr[[#This Row],[Status]],'All Link_LOV'!$I$32:$K$72,2,0)</f>
        <v>PO Issued</v>
      </c>
      <c r="U1517" s="607" t="s">
        <v>22</v>
      </c>
      <c r="V1517" s="603">
        <v>755</v>
      </c>
      <c r="W1517" s="607"/>
      <c r="X1517" s="603"/>
      <c r="Y1517" s="603"/>
      <c r="Z1517" s="608">
        <v>45197</v>
      </c>
      <c r="AA1517" s="603" t="s">
        <v>6662</v>
      </c>
      <c r="AB1517" s="606">
        <v>49017.440000000002</v>
      </c>
      <c r="AC1517" s="677">
        <v>20839.900000000001</v>
      </c>
      <c r="AD1517" s="603" t="s">
        <v>6148</v>
      </c>
      <c r="AE1517" s="603" t="s">
        <v>12070</v>
      </c>
      <c r="AF1517" s="603" t="s">
        <v>398</v>
      </c>
      <c r="AG1517" s="603" t="s">
        <v>488</v>
      </c>
      <c r="AH1517" s="612" t="s">
        <v>12071</v>
      </c>
      <c r="AI1517" s="600" t="str">
        <f>IFERROR(VLOOKUP(cppm_pr[[#This Row],[Order Number]],SPHERE!C:CC,39,0),"")</f>
        <v/>
      </c>
      <c r="AJ1517" s="600" t="str">
        <f>IFERROR(VLOOKUP(cppm_pr[[#This Row],[Order Number]],'DC TM ONE'!B:CN,42,0),"")</f>
        <v/>
      </c>
      <c r="AK1517" s="612"/>
      <c r="AL1517" s="693">
        <v>45290</v>
      </c>
      <c r="AM1517" s="603" t="s">
        <v>12072</v>
      </c>
      <c r="AN1517" s="603" t="s">
        <v>4928</v>
      </c>
      <c r="AO1517" s="737"/>
      <c r="AP1517" s="603"/>
      <c r="AQ1517" s="603"/>
      <c r="AR1517" s="769">
        <v>3400038885</v>
      </c>
      <c r="AS1517" s="603"/>
      <c r="AT1517" s="610" t="s">
        <v>12073</v>
      </c>
      <c r="AU1517" s="603"/>
      <c r="AV1517" s="603"/>
      <c r="AW1517" s="603"/>
      <c r="AX1517" s="603"/>
      <c r="AY1517" s="603"/>
      <c r="AZ1517" s="603"/>
      <c r="BA1517" s="603"/>
      <c r="BB1517" s="603"/>
      <c r="BC1517" s="603"/>
      <c r="BD1517" s="603"/>
      <c r="BE1517" s="603"/>
      <c r="BF1517" s="603"/>
      <c r="BG1517" s="603"/>
      <c r="BH1517" s="603"/>
    </row>
    <row r="1518" spans="1:60" ht="12" customHeight="1">
      <c r="A1518" s="773">
        <v>1516</v>
      </c>
      <c r="B1518" s="589" t="s">
        <v>82</v>
      </c>
      <c r="C1518" s="590" t="s">
        <v>267</v>
      </c>
      <c r="D1518" s="591"/>
      <c r="E1518" s="589" t="s">
        <v>6058</v>
      </c>
      <c r="F1518" s="592" t="s">
        <v>12074</v>
      </c>
      <c r="G1518" s="592" t="s">
        <v>12075</v>
      </c>
      <c r="H1518" s="592" t="s">
        <v>12076</v>
      </c>
      <c r="I1518" s="592" t="s">
        <v>12077</v>
      </c>
      <c r="J1518" s="589"/>
      <c r="K1518" s="715">
        <v>4902004938</v>
      </c>
      <c r="L1518" s="595" t="s">
        <v>1586</v>
      </c>
      <c r="M1518" s="1002"/>
      <c r="N1518" s="972"/>
      <c r="O1518" s="592"/>
      <c r="P1518" s="594"/>
      <c r="Q1518" s="594"/>
      <c r="R1518" s="592">
        <f t="shared" si="23"/>
        <v>0</v>
      </c>
      <c r="S1518" s="592"/>
      <c r="T1518" s="596" t="str">
        <f>VLOOKUP(cppm_pr[[#This Row],[Status]],'All Link_LOV'!$I$32:$K$72,2,0)</f>
        <v>PO Issued</v>
      </c>
      <c r="U1518" s="596" t="s">
        <v>22</v>
      </c>
      <c r="V1518" s="592">
        <v>756</v>
      </c>
      <c r="W1518" s="596"/>
      <c r="X1518" s="592"/>
      <c r="Y1518" s="592"/>
      <c r="Z1518" s="597">
        <v>45197</v>
      </c>
      <c r="AA1518" s="592" t="s">
        <v>2155</v>
      </c>
      <c r="AB1518" s="595">
        <v>10629</v>
      </c>
      <c r="AC1518" s="677">
        <v>1598</v>
      </c>
      <c r="AD1518" s="592" t="s">
        <v>6148</v>
      </c>
      <c r="AE1518" s="592" t="s">
        <v>12078</v>
      </c>
      <c r="AF1518" s="592" t="s">
        <v>398</v>
      </c>
      <c r="AG1518" s="592" t="s">
        <v>488</v>
      </c>
      <c r="AH1518" s="736" t="s">
        <v>12079</v>
      </c>
      <c r="AI1518" s="600" t="str">
        <f>IFERROR(VLOOKUP(cppm_pr[[#This Row],[Order Number]],SPHERE!C:CC,39,0),"")</f>
        <v/>
      </c>
      <c r="AJ1518" s="600" t="str">
        <f>IFERROR(VLOOKUP(cppm_pr[[#This Row],[Order Number]],'DC TM ONE'!B:CN,42,0),"")</f>
        <v/>
      </c>
      <c r="AK1518" s="736"/>
      <c r="AL1518" s="693">
        <v>45197</v>
      </c>
      <c r="AM1518" s="592" t="s">
        <v>12080</v>
      </c>
      <c r="AN1518" s="592" t="s">
        <v>4928</v>
      </c>
      <c r="AO1518" s="737"/>
      <c r="AP1518" s="592"/>
      <c r="AQ1518" s="592"/>
      <c r="AR1518" s="612">
        <v>3400038597</v>
      </c>
      <c r="AS1518" s="592"/>
      <c r="AT1518" s="598" t="s">
        <v>12081</v>
      </c>
      <c r="AU1518" s="592"/>
      <c r="AV1518" s="592"/>
      <c r="AW1518" s="592"/>
      <c r="AX1518" s="592"/>
      <c r="AY1518" s="592"/>
      <c r="AZ1518" s="592"/>
      <c r="BA1518" s="592"/>
      <c r="BB1518" s="592"/>
      <c r="BC1518" s="592"/>
      <c r="BD1518" s="592"/>
      <c r="BE1518" s="592"/>
      <c r="BF1518" s="592"/>
      <c r="BG1518" s="592"/>
      <c r="BH1518" s="592"/>
    </row>
    <row r="1519" spans="1:60" ht="12" customHeight="1">
      <c r="A1519" s="766">
        <v>1517</v>
      </c>
      <c r="B1519" s="600" t="s">
        <v>77</v>
      </c>
      <c r="C1519" s="601" t="s">
        <v>219</v>
      </c>
      <c r="D1519" s="602">
        <v>45200</v>
      </c>
      <c r="E1519" s="600" t="s">
        <v>6058</v>
      </c>
      <c r="F1519" s="603" t="s">
        <v>12082</v>
      </c>
      <c r="G1519" s="603" t="s">
        <v>12083</v>
      </c>
      <c r="H1519" s="603" t="s">
        <v>12084</v>
      </c>
      <c r="I1519" s="600" t="s">
        <v>12085</v>
      </c>
      <c r="J1519" s="600"/>
      <c r="K1519" s="611"/>
      <c r="L1519" s="595" t="s">
        <v>1691</v>
      </c>
      <c r="M1519" s="986"/>
      <c r="N1519" s="972"/>
      <c r="O1519" s="603"/>
      <c r="P1519" s="625"/>
      <c r="Q1519" s="625"/>
      <c r="R1519" s="600">
        <f t="shared" si="23"/>
        <v>0</v>
      </c>
      <c r="S1519" s="600"/>
      <c r="T1519" s="607" t="str">
        <f>VLOOKUP(cppm_pr[[#This Row],[Status]],'All Link_LOV'!$I$32:$K$72,2,0)</f>
        <v>Queried - Require More Information From NeC/AND</v>
      </c>
      <c r="U1519" s="607" t="s">
        <v>22</v>
      </c>
      <c r="V1519" s="603">
        <v>757</v>
      </c>
      <c r="W1519" s="607"/>
      <c r="X1519" s="603"/>
      <c r="Y1519" s="603"/>
      <c r="Z1519" s="608">
        <v>45197</v>
      </c>
      <c r="AA1519" s="603" t="s">
        <v>1686</v>
      </c>
      <c r="AB1519" s="606">
        <v>10743</v>
      </c>
      <c r="AC1519" s="677">
        <v>7239.76</v>
      </c>
      <c r="AD1519" s="603" t="s">
        <v>6148</v>
      </c>
      <c r="AE1519" s="603" t="s">
        <v>12086</v>
      </c>
      <c r="AF1519" s="603" t="s">
        <v>6071</v>
      </c>
      <c r="AG1519" s="603" t="s">
        <v>490</v>
      </c>
      <c r="AH1519" s="612" t="s">
        <v>12082</v>
      </c>
      <c r="AI1519" s="600" t="str">
        <f>IFERROR(VLOOKUP(cppm_pr[[#This Row],[Order Number]],SPHERE!C:CC,39,0),"")</f>
        <v/>
      </c>
      <c r="AJ1519" s="600" t="str">
        <f>IFERROR(VLOOKUP(cppm_pr[[#This Row],[Order Number]],'DC TM ONE'!B:CN,42,0),"")</f>
        <v/>
      </c>
      <c r="AK1519" s="612"/>
      <c r="AL1519" s="693">
        <v>45153</v>
      </c>
      <c r="AM1519" s="603" t="s">
        <v>6277</v>
      </c>
      <c r="AN1519" s="603" t="s">
        <v>4928</v>
      </c>
      <c r="AO1519" s="737"/>
      <c r="AP1519" s="603"/>
      <c r="AQ1519" s="603"/>
      <c r="AR1519" s="769">
        <v>3400039025</v>
      </c>
      <c r="AS1519" s="603"/>
      <c r="AT1519" s="610" t="s">
        <v>12087</v>
      </c>
      <c r="AU1519" s="603"/>
      <c r="AV1519" s="603"/>
      <c r="AW1519" s="603"/>
      <c r="AX1519" s="603"/>
      <c r="AY1519" s="603"/>
      <c r="AZ1519" s="603"/>
      <c r="BA1519" s="603"/>
      <c r="BB1519" s="603"/>
      <c r="BC1519" s="603"/>
      <c r="BD1519" s="603"/>
      <c r="BE1519" s="603"/>
      <c r="BF1519" s="603"/>
      <c r="BG1519" s="603"/>
      <c r="BH1519" s="603"/>
    </row>
    <row r="1520" spans="1:60" ht="12" customHeight="1">
      <c r="A1520" s="773">
        <v>1518</v>
      </c>
      <c r="B1520" s="589" t="s">
        <v>77</v>
      </c>
      <c r="C1520" s="590" t="s">
        <v>267</v>
      </c>
      <c r="D1520" s="591">
        <v>45200</v>
      </c>
      <c r="E1520" s="589" t="s">
        <v>6058</v>
      </c>
      <c r="F1520" s="592" t="s">
        <v>10220</v>
      </c>
      <c r="G1520" s="592" t="s">
        <v>10221</v>
      </c>
      <c r="H1520" s="592" t="s">
        <v>10222</v>
      </c>
      <c r="I1520" s="589" t="s">
        <v>12088</v>
      </c>
      <c r="J1520" s="589"/>
      <c r="K1520" s="593" t="s">
        <v>10224</v>
      </c>
      <c r="L1520" s="595" t="s">
        <v>1691</v>
      </c>
      <c r="M1520" s="985"/>
      <c r="N1520" s="972"/>
      <c r="O1520" s="592"/>
      <c r="P1520" s="655"/>
      <c r="Q1520" s="655"/>
      <c r="R1520" s="589">
        <f t="shared" si="23"/>
        <v>0</v>
      </c>
      <c r="S1520" s="589"/>
      <c r="T1520" s="596" t="str">
        <f>VLOOKUP(cppm_pr[[#This Row],[Status]],'All Link_LOV'!$I$32:$K$72,2,0)</f>
        <v>PO Issued</v>
      </c>
      <c r="U1520" s="596" t="s">
        <v>22</v>
      </c>
      <c r="V1520" s="592">
        <v>758</v>
      </c>
      <c r="W1520" s="596"/>
      <c r="X1520" s="592"/>
      <c r="Y1520" s="592"/>
      <c r="Z1520" s="597">
        <v>45197</v>
      </c>
      <c r="AA1520" s="592" t="s">
        <v>1686</v>
      </c>
      <c r="AB1520" s="595">
        <v>8058</v>
      </c>
      <c r="AC1520" s="677">
        <v>7239.76</v>
      </c>
      <c r="AD1520" s="592" t="s">
        <v>6148</v>
      </c>
      <c r="AE1520" s="592" t="s">
        <v>12089</v>
      </c>
      <c r="AF1520" s="592" t="s">
        <v>6071</v>
      </c>
      <c r="AG1520" s="592" t="s">
        <v>490</v>
      </c>
      <c r="AH1520" s="612" t="s">
        <v>10225</v>
      </c>
      <c r="AI1520" s="600" t="str">
        <f>IFERROR(VLOOKUP(cppm_pr[[#This Row],[Order Number]],SPHERE!C:CC,39,0),"")</f>
        <v/>
      </c>
      <c r="AJ1520" s="600" t="str">
        <f>IFERROR(VLOOKUP(cppm_pr[[#This Row],[Order Number]],'DC TM ONE'!B:CN,42,0),"")</f>
        <v/>
      </c>
      <c r="AK1520" s="612"/>
      <c r="AL1520" s="693">
        <v>45153</v>
      </c>
      <c r="AM1520" s="592" t="s">
        <v>6277</v>
      </c>
      <c r="AN1520" s="592" t="s">
        <v>4928</v>
      </c>
      <c r="AO1520" s="737"/>
      <c r="AP1520" s="592"/>
      <c r="AQ1520" s="592"/>
      <c r="AR1520" s="612">
        <v>3400039025</v>
      </c>
      <c r="AS1520" s="592"/>
      <c r="AT1520" s="598" t="s">
        <v>12090</v>
      </c>
      <c r="AU1520" s="592"/>
      <c r="AV1520" s="592"/>
      <c r="AW1520" s="592"/>
      <c r="AX1520" s="592"/>
      <c r="AY1520" s="592"/>
      <c r="AZ1520" s="592"/>
      <c r="BA1520" s="592"/>
      <c r="BB1520" s="592"/>
      <c r="BC1520" s="592"/>
      <c r="BD1520" s="592"/>
      <c r="BE1520" s="592"/>
      <c r="BF1520" s="592"/>
      <c r="BG1520" s="592"/>
      <c r="BH1520" s="592"/>
    </row>
    <row r="1521" spans="1:60" ht="12" customHeight="1">
      <c r="A1521" s="766">
        <v>1519</v>
      </c>
      <c r="B1521" s="600" t="s">
        <v>457</v>
      </c>
      <c r="C1521" s="601" t="s">
        <v>208</v>
      </c>
      <c r="D1521" s="602"/>
      <c r="E1521" s="600" t="s">
        <v>6058</v>
      </c>
      <c r="F1521" s="603" t="s">
        <v>4459</v>
      </c>
      <c r="G1521" s="603" t="s">
        <v>4458</v>
      </c>
      <c r="H1521" s="603" t="s">
        <v>4456</v>
      </c>
      <c r="I1521" s="793" t="s">
        <v>12091</v>
      </c>
      <c r="J1521" s="600"/>
      <c r="K1521" s="611"/>
      <c r="L1521" s="606" t="s">
        <v>1701</v>
      </c>
      <c r="M1521" s="986"/>
      <c r="N1521" s="972"/>
      <c r="O1521" s="603"/>
      <c r="P1521" s="794"/>
      <c r="Q1521" s="794"/>
      <c r="R1521" s="793">
        <f t="shared" si="23"/>
        <v>0</v>
      </c>
      <c r="S1521" s="793"/>
      <c r="T1521" s="607" t="str">
        <f>VLOOKUP(cppm_pr[[#This Row],[Status]],'All Link_LOV'!$I$32:$K$72,2,0)</f>
        <v>Pending TP Submission</v>
      </c>
      <c r="U1521" s="607" t="s">
        <v>105</v>
      </c>
      <c r="V1521" s="603">
        <v>269</v>
      </c>
      <c r="W1521" s="607"/>
      <c r="X1521" s="603"/>
      <c r="Y1521" s="603"/>
      <c r="Z1521" s="608">
        <v>45197</v>
      </c>
      <c r="AA1521" s="603" t="s">
        <v>1696</v>
      </c>
      <c r="AB1521" s="606"/>
      <c r="AC1521" s="677"/>
      <c r="AD1521" s="603"/>
      <c r="AE1521" s="603"/>
      <c r="AF1521" s="603" t="s">
        <v>398</v>
      </c>
      <c r="AG1521" s="603" t="s">
        <v>488</v>
      </c>
      <c r="AH1521" s="612" t="s">
        <v>4457</v>
      </c>
      <c r="AI1521" s="600" t="str">
        <f>IFERROR(VLOOKUP(cppm_pr[[#This Row],[Order Number]],SPHERE!C:CC,39,0),"")</f>
        <v/>
      </c>
      <c r="AJ1521" s="600" t="str">
        <f>IFERROR(VLOOKUP(cppm_pr[[#This Row],[Order Number]],'DC TM ONE'!B:CN,42,0),"")</f>
        <v/>
      </c>
      <c r="AK1521" s="612"/>
      <c r="AL1521" s="693"/>
      <c r="AM1521" s="603" t="s">
        <v>7344</v>
      </c>
      <c r="AN1521" s="603"/>
      <c r="AO1521" s="737"/>
      <c r="AP1521" s="603"/>
      <c r="AQ1521" s="603"/>
      <c r="AR1521" s="769">
        <v>3400038938</v>
      </c>
      <c r="AS1521" s="603" t="s">
        <v>1770</v>
      </c>
      <c r="AT1521" s="610"/>
      <c r="AU1521" s="603"/>
      <c r="AV1521" s="603" t="s">
        <v>4460</v>
      </c>
      <c r="AW1521" s="603" t="s">
        <v>4461</v>
      </c>
      <c r="AX1521" s="603" t="s">
        <v>4462</v>
      </c>
      <c r="AY1521" s="603" t="s">
        <v>1554</v>
      </c>
      <c r="AZ1521" s="603" t="s">
        <v>1770</v>
      </c>
      <c r="BA1521" s="603" t="s">
        <v>4463</v>
      </c>
      <c r="BB1521" s="603">
        <v>3400038938</v>
      </c>
      <c r="BC1521" s="603" t="s">
        <v>1791</v>
      </c>
      <c r="BD1521" s="603">
        <v>3400038740</v>
      </c>
      <c r="BE1521" s="603" t="s">
        <v>2494</v>
      </c>
      <c r="BF1521" s="603">
        <v>3400038889</v>
      </c>
      <c r="BG1521" s="603"/>
      <c r="BH1521" s="603"/>
    </row>
    <row r="1522" spans="1:60" ht="12" customHeight="1">
      <c r="A1522" s="773">
        <v>1520</v>
      </c>
      <c r="B1522" s="589" t="s">
        <v>457</v>
      </c>
      <c r="C1522" s="590" t="s">
        <v>208</v>
      </c>
      <c r="D1522" s="591"/>
      <c r="E1522" s="589" t="s">
        <v>6058</v>
      </c>
      <c r="F1522" s="592" t="s">
        <v>4468</v>
      </c>
      <c r="G1522" s="592" t="s">
        <v>4467</v>
      </c>
      <c r="H1522" s="592" t="s">
        <v>4465</v>
      </c>
      <c r="I1522" s="592" t="s">
        <v>12092</v>
      </c>
      <c r="J1522" s="589"/>
      <c r="K1522" s="593"/>
      <c r="L1522" s="595" t="s">
        <v>1701</v>
      </c>
      <c r="M1522" s="985"/>
      <c r="N1522" s="972"/>
      <c r="O1522" s="592"/>
      <c r="P1522" s="594"/>
      <c r="Q1522" s="594"/>
      <c r="R1522" s="592">
        <f t="shared" si="23"/>
        <v>0</v>
      </c>
      <c r="S1522" s="592"/>
      <c r="T1522" s="596" t="str">
        <f>VLOOKUP(cppm_pr[[#This Row],[Status]],'All Link_LOV'!$I$32:$K$72,2,0)</f>
        <v>Pending TP Submission</v>
      </c>
      <c r="U1522" s="596" t="s">
        <v>105</v>
      </c>
      <c r="V1522" s="592">
        <v>270</v>
      </c>
      <c r="W1522" s="596"/>
      <c r="X1522" s="592"/>
      <c r="Y1522" s="592"/>
      <c r="Z1522" s="597">
        <v>45197</v>
      </c>
      <c r="AA1522" s="592" t="s">
        <v>1696</v>
      </c>
      <c r="AB1522" s="595"/>
      <c r="AC1522" s="677"/>
      <c r="AD1522" s="592"/>
      <c r="AE1522" s="592"/>
      <c r="AF1522" s="592" t="s">
        <v>398</v>
      </c>
      <c r="AG1522" s="592" t="s">
        <v>488</v>
      </c>
      <c r="AH1522" s="612" t="s">
        <v>4466</v>
      </c>
      <c r="AI1522" s="600" t="str">
        <f>IFERROR(VLOOKUP(cppm_pr[[#This Row],[Order Number]],SPHERE!C:CC,39,0),"")</f>
        <v/>
      </c>
      <c r="AJ1522" s="600" t="str">
        <f>IFERROR(VLOOKUP(cppm_pr[[#This Row],[Order Number]],'DC TM ONE'!B:CN,42,0),"")</f>
        <v/>
      </c>
      <c r="AK1522" s="612"/>
      <c r="AL1522" s="693"/>
      <c r="AM1522" s="592" t="s">
        <v>7344</v>
      </c>
      <c r="AN1522" s="592"/>
      <c r="AO1522" s="737"/>
      <c r="AP1522" s="592"/>
      <c r="AQ1522" s="592"/>
      <c r="AR1522" s="612">
        <v>3400038938</v>
      </c>
      <c r="AS1522" s="592" t="s">
        <v>1770</v>
      </c>
      <c r="AT1522" s="598"/>
      <c r="AU1522" s="592"/>
      <c r="AV1522" s="592" t="s">
        <v>4460</v>
      </c>
      <c r="AW1522" s="592" t="s">
        <v>4461</v>
      </c>
      <c r="AX1522" s="592" t="s">
        <v>4469</v>
      </c>
      <c r="AY1522" s="592" t="s">
        <v>1554</v>
      </c>
      <c r="AZ1522" s="592" t="s">
        <v>1770</v>
      </c>
      <c r="BA1522" s="592" t="s">
        <v>4463</v>
      </c>
      <c r="BB1522" s="592">
        <v>3400038938</v>
      </c>
      <c r="BC1522" s="592" t="s">
        <v>1791</v>
      </c>
      <c r="BD1522" s="592">
        <v>3400038740</v>
      </c>
      <c r="BE1522" s="592" t="s">
        <v>1342</v>
      </c>
      <c r="BF1522" s="592">
        <v>3400038963</v>
      </c>
      <c r="BG1522" s="592"/>
      <c r="BH1522" s="592"/>
    </row>
    <row r="1523" spans="1:60" ht="12" customHeight="1">
      <c r="A1523" s="766">
        <v>1521</v>
      </c>
      <c r="B1523" s="600" t="s">
        <v>457</v>
      </c>
      <c r="C1523" s="601" t="s">
        <v>260</v>
      </c>
      <c r="D1523" s="602"/>
      <c r="E1523" s="600" t="s">
        <v>6058</v>
      </c>
      <c r="F1523" s="603" t="s">
        <v>4474</v>
      </c>
      <c r="G1523" s="603" t="s">
        <v>4473</v>
      </c>
      <c r="H1523" s="603" t="s">
        <v>4471</v>
      </c>
      <c r="I1523" s="603" t="s">
        <v>12093</v>
      </c>
      <c r="J1523" s="600"/>
      <c r="K1523" s="611"/>
      <c r="L1523" s="606" t="s">
        <v>1701</v>
      </c>
      <c r="M1523" s="986"/>
      <c r="N1523" s="972"/>
      <c r="O1523" s="603"/>
      <c r="P1523" s="605"/>
      <c r="Q1523" s="605"/>
      <c r="R1523" s="603">
        <f t="shared" si="23"/>
        <v>0</v>
      </c>
      <c r="S1523" s="603"/>
      <c r="T1523" s="607" t="str">
        <f>VLOOKUP(cppm_pr[[#This Row],[Status]],'All Link_LOV'!$I$32:$K$72,2,0)</f>
        <v>PR Creation</v>
      </c>
      <c r="U1523" s="607" t="s">
        <v>105</v>
      </c>
      <c r="V1523" s="603">
        <v>271</v>
      </c>
      <c r="W1523" s="607"/>
      <c r="X1523" s="603"/>
      <c r="Y1523" s="603"/>
      <c r="Z1523" s="608">
        <v>45197</v>
      </c>
      <c r="AA1523" s="603" t="s">
        <v>1696</v>
      </c>
      <c r="AB1523" s="606"/>
      <c r="AC1523" s="677"/>
      <c r="AD1523" s="603"/>
      <c r="AE1523" s="603"/>
      <c r="AF1523" s="603" t="s">
        <v>398</v>
      </c>
      <c r="AG1523" s="603" t="s">
        <v>488</v>
      </c>
      <c r="AH1523" s="612" t="s">
        <v>4472</v>
      </c>
      <c r="AI1523" s="600" t="str">
        <f>IFERROR(VLOOKUP(cppm_pr[[#This Row],[Order Number]],SPHERE!C:CC,39,0),"")</f>
        <v/>
      </c>
      <c r="AJ1523" s="600" t="str">
        <f>IFERROR(VLOOKUP(cppm_pr[[#This Row],[Order Number]],'DC TM ONE'!B:CN,42,0),"")</f>
        <v/>
      </c>
      <c r="AK1523" s="612"/>
      <c r="AL1523" s="693"/>
      <c r="AM1523" s="603" t="s">
        <v>7344</v>
      </c>
      <c r="AN1523" s="603"/>
      <c r="AO1523" s="737"/>
      <c r="AP1523" s="603"/>
      <c r="AQ1523" s="603"/>
      <c r="AR1523" s="769">
        <v>3400038740</v>
      </c>
      <c r="AS1523" s="603" t="s">
        <v>1791</v>
      </c>
      <c r="AT1523" s="610"/>
      <c r="AU1523" s="603"/>
      <c r="AV1523" s="603" t="s">
        <v>4460</v>
      </c>
      <c r="AW1523" s="603" t="s">
        <v>4461</v>
      </c>
      <c r="AX1523" s="603" t="s">
        <v>4475</v>
      </c>
      <c r="AY1523" s="603" t="s">
        <v>1554</v>
      </c>
      <c r="AZ1523" s="603" t="s">
        <v>1791</v>
      </c>
      <c r="BA1523" s="603" t="s">
        <v>3309</v>
      </c>
      <c r="BB1523" s="603">
        <v>3400038740</v>
      </c>
      <c r="BC1523" s="603" t="s">
        <v>2405</v>
      </c>
      <c r="BD1523" s="603">
        <v>3400039428</v>
      </c>
      <c r="BE1523" s="603" t="s">
        <v>1342</v>
      </c>
      <c r="BF1523" s="603">
        <v>3400038963</v>
      </c>
      <c r="BG1523" s="603"/>
      <c r="BH1523" s="603"/>
    </row>
    <row r="1524" spans="1:60" ht="12" customHeight="1">
      <c r="A1524" s="773">
        <v>1522</v>
      </c>
      <c r="B1524" s="589" t="s">
        <v>457</v>
      </c>
      <c r="C1524" s="590" t="s">
        <v>260</v>
      </c>
      <c r="D1524" s="591"/>
      <c r="E1524" s="589" t="s">
        <v>6058</v>
      </c>
      <c r="F1524" s="592" t="s">
        <v>4468</v>
      </c>
      <c r="G1524" s="592" t="s">
        <v>4479</v>
      </c>
      <c r="H1524" s="592" t="s">
        <v>4477</v>
      </c>
      <c r="I1524" s="592" t="s">
        <v>12094</v>
      </c>
      <c r="J1524" s="589"/>
      <c r="K1524" s="593"/>
      <c r="L1524" s="595" t="s">
        <v>1701</v>
      </c>
      <c r="M1524" s="985"/>
      <c r="N1524" s="972"/>
      <c r="O1524" s="592"/>
      <c r="P1524" s="594"/>
      <c r="Q1524" s="594"/>
      <c r="R1524" s="592">
        <f t="shared" si="23"/>
        <v>0</v>
      </c>
      <c r="S1524" s="592"/>
      <c r="T1524" s="596" t="str">
        <f>VLOOKUP(cppm_pr[[#This Row],[Status]],'All Link_LOV'!$I$32:$K$72,2,0)</f>
        <v>PR Creation</v>
      </c>
      <c r="U1524" s="596" t="s">
        <v>105</v>
      </c>
      <c r="V1524" s="592">
        <v>272</v>
      </c>
      <c r="W1524" s="596"/>
      <c r="X1524" s="592"/>
      <c r="Y1524" s="592"/>
      <c r="Z1524" s="597">
        <v>45197</v>
      </c>
      <c r="AA1524" s="592" t="s">
        <v>1696</v>
      </c>
      <c r="AB1524" s="595"/>
      <c r="AC1524" s="677"/>
      <c r="AD1524" s="592"/>
      <c r="AE1524" s="592"/>
      <c r="AF1524" s="592" t="s">
        <v>398</v>
      </c>
      <c r="AG1524" s="592" t="s">
        <v>488</v>
      </c>
      <c r="AH1524" s="612" t="s">
        <v>4478</v>
      </c>
      <c r="AI1524" s="600" t="str">
        <f>IFERROR(VLOOKUP(cppm_pr[[#This Row],[Order Number]],SPHERE!C:CC,39,0),"")</f>
        <v/>
      </c>
      <c r="AJ1524" s="600" t="str">
        <f>IFERROR(VLOOKUP(cppm_pr[[#This Row],[Order Number]],'DC TM ONE'!B:CN,42,0),"")</f>
        <v/>
      </c>
      <c r="AK1524" s="612"/>
      <c r="AL1524" s="693"/>
      <c r="AM1524" s="592" t="s">
        <v>7344</v>
      </c>
      <c r="AN1524" s="592"/>
      <c r="AO1524" s="737"/>
      <c r="AP1524" s="592"/>
      <c r="AQ1524" s="592"/>
      <c r="AR1524" s="612">
        <v>3400038740</v>
      </c>
      <c r="AS1524" s="592" t="s">
        <v>1791</v>
      </c>
      <c r="AT1524" s="598"/>
      <c r="AU1524" s="592"/>
      <c r="AV1524" s="592" t="s">
        <v>4460</v>
      </c>
      <c r="AW1524" s="592" t="s">
        <v>4461</v>
      </c>
      <c r="AX1524" s="592" t="s">
        <v>4480</v>
      </c>
      <c r="AY1524" s="592" t="s">
        <v>1554</v>
      </c>
      <c r="AZ1524" s="592" t="s">
        <v>1791</v>
      </c>
      <c r="BA1524" s="592" t="s">
        <v>3309</v>
      </c>
      <c r="BB1524" s="592">
        <v>3400038740</v>
      </c>
      <c r="BC1524" s="592" t="s">
        <v>1342</v>
      </c>
      <c r="BD1524" s="592">
        <v>3400038963</v>
      </c>
      <c r="BE1524" s="592" t="s">
        <v>1770</v>
      </c>
      <c r="BF1524" s="592">
        <v>3400038938</v>
      </c>
      <c r="BG1524" s="592"/>
      <c r="BH1524" s="592"/>
    </row>
    <row r="1525" spans="1:60" ht="12" customHeight="1">
      <c r="A1525" s="766">
        <v>1523</v>
      </c>
      <c r="B1525" s="600" t="s">
        <v>457</v>
      </c>
      <c r="C1525" s="601" t="s">
        <v>208</v>
      </c>
      <c r="D1525" s="602"/>
      <c r="E1525" s="600" t="s">
        <v>6058</v>
      </c>
      <c r="F1525" s="603" t="s">
        <v>4484</v>
      </c>
      <c r="G1525" s="603" t="s">
        <v>4483</v>
      </c>
      <c r="H1525" s="603" t="s">
        <v>4481</v>
      </c>
      <c r="I1525" s="603" t="s">
        <v>12095</v>
      </c>
      <c r="J1525" s="600"/>
      <c r="K1525" s="611"/>
      <c r="L1525" s="606" t="s">
        <v>1701</v>
      </c>
      <c r="M1525" s="986"/>
      <c r="N1525" s="972"/>
      <c r="O1525" s="603"/>
      <c r="P1525" s="605"/>
      <c r="Q1525" s="605"/>
      <c r="R1525" s="603">
        <f t="shared" si="23"/>
        <v>0</v>
      </c>
      <c r="S1525" s="603"/>
      <c r="T1525" s="607" t="str">
        <f>VLOOKUP(cppm_pr[[#This Row],[Status]],'All Link_LOV'!$I$32:$K$72,2,0)</f>
        <v>Pending TP Submission</v>
      </c>
      <c r="U1525" s="607" t="s">
        <v>105</v>
      </c>
      <c r="V1525" s="603">
        <v>273</v>
      </c>
      <c r="W1525" s="607"/>
      <c r="X1525" s="603"/>
      <c r="Y1525" s="603"/>
      <c r="Z1525" s="608">
        <v>45197</v>
      </c>
      <c r="AA1525" s="603" t="s">
        <v>1696</v>
      </c>
      <c r="AB1525" s="606"/>
      <c r="AC1525" s="677"/>
      <c r="AD1525" s="603"/>
      <c r="AE1525" s="603"/>
      <c r="AF1525" s="603" t="s">
        <v>398</v>
      </c>
      <c r="AG1525" s="603" t="s">
        <v>488</v>
      </c>
      <c r="AH1525" s="612" t="s">
        <v>4482</v>
      </c>
      <c r="AI1525" s="600" t="str">
        <f>IFERROR(VLOOKUP(cppm_pr[[#This Row],[Order Number]],SPHERE!C:CC,39,0),"")</f>
        <v/>
      </c>
      <c r="AJ1525" s="600" t="str">
        <f>IFERROR(VLOOKUP(cppm_pr[[#This Row],[Order Number]],'DC TM ONE'!B:CN,42,0),"")</f>
        <v/>
      </c>
      <c r="AK1525" s="612"/>
      <c r="AL1525" s="693"/>
      <c r="AM1525" s="603" t="s">
        <v>7344</v>
      </c>
      <c r="AN1525" s="603"/>
      <c r="AO1525" s="737"/>
      <c r="AP1525" s="603"/>
      <c r="AQ1525" s="603"/>
      <c r="AR1525" s="769">
        <v>3400038938</v>
      </c>
      <c r="AS1525" s="603" t="s">
        <v>1770</v>
      </c>
      <c r="AT1525" s="610"/>
      <c r="AU1525" s="603"/>
      <c r="AV1525" s="603" t="s">
        <v>4460</v>
      </c>
      <c r="AW1525" s="603" t="s">
        <v>4461</v>
      </c>
      <c r="AX1525" s="603" t="s">
        <v>4485</v>
      </c>
      <c r="AY1525" s="603" t="s">
        <v>1554</v>
      </c>
      <c r="AZ1525" s="603" t="s">
        <v>1770</v>
      </c>
      <c r="BA1525" s="603" t="s">
        <v>4486</v>
      </c>
      <c r="BB1525" s="603">
        <v>3400038938</v>
      </c>
      <c r="BC1525" s="603" t="s">
        <v>1342</v>
      </c>
      <c r="BD1525" s="603">
        <v>3400038963</v>
      </c>
      <c r="BE1525" s="603" t="s">
        <v>1791</v>
      </c>
      <c r="BF1525" s="603" t="s">
        <v>1791</v>
      </c>
      <c r="BG1525" s="603"/>
      <c r="BH1525" s="603"/>
    </row>
    <row r="1526" spans="1:60" ht="12" customHeight="1">
      <c r="A1526" s="773">
        <v>1524</v>
      </c>
      <c r="B1526" s="589" t="s">
        <v>457</v>
      </c>
      <c r="C1526" s="590" t="s">
        <v>260</v>
      </c>
      <c r="D1526" s="591"/>
      <c r="E1526" s="589" t="s">
        <v>6058</v>
      </c>
      <c r="F1526" s="592" t="s">
        <v>4484</v>
      </c>
      <c r="G1526" s="592" t="s">
        <v>4483</v>
      </c>
      <c r="H1526" s="592" t="s">
        <v>4488</v>
      </c>
      <c r="I1526" s="592" t="s">
        <v>12096</v>
      </c>
      <c r="J1526" s="589"/>
      <c r="K1526" s="593"/>
      <c r="L1526" s="595" t="s">
        <v>1701</v>
      </c>
      <c r="M1526" s="985"/>
      <c r="N1526" s="972"/>
      <c r="O1526" s="592"/>
      <c r="P1526" s="594"/>
      <c r="Q1526" s="594"/>
      <c r="R1526" s="592">
        <f t="shared" si="23"/>
        <v>0</v>
      </c>
      <c r="S1526" s="592"/>
      <c r="T1526" s="596" t="str">
        <f>VLOOKUP(cppm_pr[[#This Row],[Status]],'All Link_LOV'!$I$32:$K$72,2,0)</f>
        <v>PR Creation</v>
      </c>
      <c r="U1526" s="596" t="s">
        <v>105</v>
      </c>
      <c r="V1526" s="592">
        <v>274</v>
      </c>
      <c r="W1526" s="596"/>
      <c r="X1526" s="592"/>
      <c r="Y1526" s="592"/>
      <c r="Z1526" s="597">
        <v>45197</v>
      </c>
      <c r="AA1526" s="592" t="s">
        <v>1696</v>
      </c>
      <c r="AB1526" s="595"/>
      <c r="AC1526" s="677"/>
      <c r="AD1526" s="592"/>
      <c r="AE1526" s="592"/>
      <c r="AF1526" s="592" t="s">
        <v>398</v>
      </c>
      <c r="AG1526" s="592" t="s">
        <v>488</v>
      </c>
      <c r="AH1526" s="612" t="s">
        <v>4489</v>
      </c>
      <c r="AI1526" s="600" t="str">
        <f>IFERROR(VLOOKUP(cppm_pr[[#This Row],[Order Number]],SPHERE!C:CC,39,0),"")</f>
        <v/>
      </c>
      <c r="AJ1526" s="600" t="str">
        <f>IFERROR(VLOOKUP(cppm_pr[[#This Row],[Order Number]],'DC TM ONE'!B:CN,42,0),"")</f>
        <v/>
      </c>
      <c r="AK1526" s="612"/>
      <c r="AL1526" s="693"/>
      <c r="AM1526" s="592" t="s">
        <v>7344</v>
      </c>
      <c r="AN1526" s="592"/>
      <c r="AO1526" s="737"/>
      <c r="AP1526" s="592"/>
      <c r="AQ1526" s="592"/>
      <c r="AR1526" s="612">
        <v>3400038740</v>
      </c>
      <c r="AS1526" s="592" t="s">
        <v>1791</v>
      </c>
      <c r="AT1526" s="598"/>
      <c r="AU1526" s="592"/>
      <c r="AV1526" s="592" t="s">
        <v>4460</v>
      </c>
      <c r="AW1526" s="592" t="s">
        <v>4461</v>
      </c>
      <c r="AX1526" s="592" t="s">
        <v>4490</v>
      </c>
      <c r="AY1526" s="592" t="s">
        <v>1554</v>
      </c>
      <c r="AZ1526" s="592" t="s">
        <v>1791</v>
      </c>
      <c r="BA1526" s="592" t="s">
        <v>3309</v>
      </c>
      <c r="BB1526" s="592">
        <v>3400038740</v>
      </c>
      <c r="BC1526" s="592" t="s">
        <v>1770</v>
      </c>
      <c r="BD1526" s="592">
        <v>3400038938</v>
      </c>
      <c r="BE1526" s="592" t="s">
        <v>1342</v>
      </c>
      <c r="BF1526" s="592">
        <v>3400038963</v>
      </c>
      <c r="BG1526" s="592"/>
      <c r="BH1526" s="592"/>
    </row>
    <row r="1527" spans="1:60" ht="12" customHeight="1">
      <c r="A1527" s="766">
        <v>1525</v>
      </c>
      <c r="B1527" s="600" t="s">
        <v>457</v>
      </c>
      <c r="C1527" s="601" t="s">
        <v>208</v>
      </c>
      <c r="D1527" s="602"/>
      <c r="E1527" s="600" t="s">
        <v>6058</v>
      </c>
      <c r="F1527" s="603" t="s">
        <v>4495</v>
      </c>
      <c r="G1527" s="603" t="s">
        <v>4494</v>
      </c>
      <c r="H1527" s="603" t="s">
        <v>4492</v>
      </c>
      <c r="I1527" s="603" t="s">
        <v>12097</v>
      </c>
      <c r="J1527" s="600"/>
      <c r="K1527" s="611"/>
      <c r="L1527" s="606" t="s">
        <v>1701</v>
      </c>
      <c r="M1527" s="986"/>
      <c r="N1527" s="972"/>
      <c r="O1527" s="603"/>
      <c r="P1527" s="605"/>
      <c r="Q1527" s="605"/>
      <c r="R1527" s="603">
        <f t="shared" si="23"/>
        <v>0</v>
      </c>
      <c r="S1527" s="603"/>
      <c r="T1527" s="607" t="str">
        <f>VLOOKUP(cppm_pr[[#This Row],[Status]],'All Link_LOV'!$I$32:$K$72,2,0)</f>
        <v>Pending TP Submission</v>
      </c>
      <c r="U1527" s="607" t="s">
        <v>105</v>
      </c>
      <c r="V1527" s="603">
        <v>275</v>
      </c>
      <c r="W1527" s="607"/>
      <c r="X1527" s="603"/>
      <c r="Y1527" s="603"/>
      <c r="Z1527" s="608">
        <v>45197</v>
      </c>
      <c r="AA1527" s="603" t="s">
        <v>1696</v>
      </c>
      <c r="AB1527" s="606"/>
      <c r="AC1527" s="677"/>
      <c r="AD1527" s="603"/>
      <c r="AE1527" s="603"/>
      <c r="AF1527" s="603" t="s">
        <v>398</v>
      </c>
      <c r="AG1527" s="603" t="s">
        <v>488</v>
      </c>
      <c r="AH1527" s="612" t="s">
        <v>4493</v>
      </c>
      <c r="AI1527" s="600" t="str">
        <f>IFERROR(VLOOKUP(cppm_pr[[#This Row],[Order Number]],SPHERE!C:CC,39,0),"")</f>
        <v/>
      </c>
      <c r="AJ1527" s="600" t="str">
        <f>IFERROR(VLOOKUP(cppm_pr[[#This Row],[Order Number]],'DC TM ONE'!B:CN,42,0),"")</f>
        <v/>
      </c>
      <c r="AK1527" s="612"/>
      <c r="AL1527" s="693"/>
      <c r="AM1527" s="603" t="s">
        <v>7344</v>
      </c>
      <c r="AN1527" s="603"/>
      <c r="AO1527" s="737"/>
      <c r="AP1527" s="603"/>
      <c r="AQ1527" s="603"/>
      <c r="AR1527" s="769">
        <v>3400038938</v>
      </c>
      <c r="AS1527" s="603" t="s">
        <v>1770</v>
      </c>
      <c r="AT1527" s="610"/>
      <c r="AU1527" s="603"/>
      <c r="AV1527" s="603" t="s">
        <v>4460</v>
      </c>
      <c r="AW1527" s="603" t="s">
        <v>4461</v>
      </c>
      <c r="AX1527" s="603" t="s">
        <v>4496</v>
      </c>
      <c r="AY1527" s="603" t="s">
        <v>1554</v>
      </c>
      <c r="AZ1527" s="603" t="s">
        <v>1770</v>
      </c>
      <c r="BA1527" s="603" t="s">
        <v>4497</v>
      </c>
      <c r="BB1527" s="603">
        <v>3400038938</v>
      </c>
      <c r="BC1527" s="603" t="s">
        <v>1342</v>
      </c>
      <c r="BD1527" s="603">
        <v>3400038963</v>
      </c>
      <c r="BE1527" s="603" t="s">
        <v>1791</v>
      </c>
      <c r="BF1527" s="603">
        <v>3400038740</v>
      </c>
      <c r="BG1527" s="603"/>
      <c r="BH1527" s="603"/>
    </row>
    <row r="1528" spans="1:60" ht="12" customHeight="1">
      <c r="A1528" s="773">
        <v>1526</v>
      </c>
      <c r="B1528" s="589" t="s">
        <v>457</v>
      </c>
      <c r="C1528" s="590" t="s">
        <v>208</v>
      </c>
      <c r="D1528" s="591"/>
      <c r="E1528" s="589" t="s">
        <v>6058</v>
      </c>
      <c r="F1528" s="592" t="s">
        <v>4459</v>
      </c>
      <c r="G1528" s="592" t="s">
        <v>4458</v>
      </c>
      <c r="H1528" s="592" t="s">
        <v>4499</v>
      </c>
      <c r="I1528" s="592" t="s">
        <v>12098</v>
      </c>
      <c r="J1528" s="589"/>
      <c r="K1528" s="593"/>
      <c r="L1528" s="595" t="s">
        <v>1701</v>
      </c>
      <c r="M1528" s="985"/>
      <c r="N1528" s="972"/>
      <c r="O1528" s="592"/>
      <c r="P1528" s="594"/>
      <c r="Q1528" s="594"/>
      <c r="R1528" s="592">
        <f t="shared" si="23"/>
        <v>0</v>
      </c>
      <c r="S1528" s="592"/>
      <c r="T1528" s="596" t="str">
        <f>VLOOKUP(cppm_pr[[#This Row],[Status]],'All Link_LOV'!$I$32:$K$72,2,0)</f>
        <v>Pending TP Submission</v>
      </c>
      <c r="U1528" s="596" t="s">
        <v>105</v>
      </c>
      <c r="V1528" s="592">
        <v>276</v>
      </c>
      <c r="W1528" s="596"/>
      <c r="X1528" s="592"/>
      <c r="Y1528" s="592"/>
      <c r="Z1528" s="597">
        <v>45197</v>
      </c>
      <c r="AA1528" s="592" t="s">
        <v>1696</v>
      </c>
      <c r="AB1528" s="595"/>
      <c r="AC1528" s="677"/>
      <c r="AD1528" s="592"/>
      <c r="AE1528" s="592"/>
      <c r="AF1528" s="592" t="s">
        <v>398</v>
      </c>
      <c r="AG1528" s="592" t="s">
        <v>488</v>
      </c>
      <c r="AH1528" s="612" t="s">
        <v>4500</v>
      </c>
      <c r="AI1528" s="600" t="str">
        <f>IFERROR(VLOOKUP(cppm_pr[[#This Row],[Order Number]],SPHERE!C:CC,39,0),"")</f>
        <v/>
      </c>
      <c r="AJ1528" s="600" t="str">
        <f>IFERROR(VLOOKUP(cppm_pr[[#This Row],[Order Number]],'DC TM ONE'!B:CN,42,0),"")</f>
        <v/>
      </c>
      <c r="AK1528" s="612"/>
      <c r="AL1528" s="693"/>
      <c r="AM1528" s="592" t="s">
        <v>7344</v>
      </c>
      <c r="AN1528" s="592"/>
      <c r="AO1528" s="737"/>
      <c r="AP1528" s="592"/>
      <c r="AQ1528" s="592"/>
      <c r="AR1528" s="612">
        <v>3400039428</v>
      </c>
      <c r="AS1528" s="592" t="s">
        <v>2405</v>
      </c>
      <c r="AT1528" s="598"/>
      <c r="AU1528" s="592"/>
      <c r="AV1528" s="592" t="s">
        <v>4460</v>
      </c>
      <c r="AW1528" s="592" t="s">
        <v>4461</v>
      </c>
      <c r="AX1528" s="592" t="s">
        <v>4501</v>
      </c>
      <c r="AY1528" s="592" t="s">
        <v>1554</v>
      </c>
      <c r="AZ1528" s="592" t="s">
        <v>2405</v>
      </c>
      <c r="BA1528" s="592" t="s">
        <v>4502</v>
      </c>
      <c r="BB1528" s="592">
        <v>3400039428</v>
      </c>
      <c r="BC1528" s="592" t="s">
        <v>1791</v>
      </c>
      <c r="BD1528" s="592">
        <v>3400038740</v>
      </c>
      <c r="BE1528" s="592" t="s">
        <v>1770</v>
      </c>
      <c r="BF1528" s="592">
        <v>3400038938</v>
      </c>
      <c r="BG1528" s="592"/>
      <c r="BH1528" s="592"/>
    </row>
    <row r="1529" spans="1:60" ht="12" customHeight="1">
      <c r="A1529" s="766">
        <v>1527</v>
      </c>
      <c r="B1529" s="600" t="s">
        <v>457</v>
      </c>
      <c r="C1529" s="601" t="s">
        <v>208</v>
      </c>
      <c r="D1529" s="602"/>
      <c r="E1529" s="600" t="s">
        <v>6058</v>
      </c>
      <c r="F1529" s="603" t="s">
        <v>4506</v>
      </c>
      <c r="G1529" s="603" t="s">
        <v>4505</v>
      </c>
      <c r="H1529" s="603" t="s">
        <v>4503</v>
      </c>
      <c r="I1529" s="603" t="s">
        <v>12099</v>
      </c>
      <c r="J1529" s="600"/>
      <c r="K1529" s="611"/>
      <c r="L1529" s="606" t="s">
        <v>1701</v>
      </c>
      <c r="M1529" s="986"/>
      <c r="N1529" s="972"/>
      <c r="O1529" s="603"/>
      <c r="P1529" s="605"/>
      <c r="Q1529" s="605"/>
      <c r="R1529" s="603">
        <f t="shared" si="23"/>
        <v>0</v>
      </c>
      <c r="S1529" s="603"/>
      <c r="T1529" s="607" t="str">
        <f>VLOOKUP(cppm_pr[[#This Row],[Status]],'All Link_LOV'!$I$32:$K$72,2,0)</f>
        <v>Pending TP Submission</v>
      </c>
      <c r="U1529" s="607" t="s">
        <v>105</v>
      </c>
      <c r="V1529" s="603">
        <v>277</v>
      </c>
      <c r="W1529" s="607"/>
      <c r="X1529" s="603"/>
      <c r="Y1529" s="603"/>
      <c r="Z1529" s="608">
        <v>45197</v>
      </c>
      <c r="AA1529" s="603" t="s">
        <v>1696</v>
      </c>
      <c r="AB1529" s="606"/>
      <c r="AC1529" s="677"/>
      <c r="AD1529" s="603"/>
      <c r="AE1529" s="603"/>
      <c r="AF1529" s="603" t="s">
        <v>398</v>
      </c>
      <c r="AG1529" s="603" t="s">
        <v>488</v>
      </c>
      <c r="AH1529" s="612" t="s">
        <v>4504</v>
      </c>
      <c r="AI1529" s="600" t="str">
        <f>IFERROR(VLOOKUP(cppm_pr[[#This Row],[Order Number]],SPHERE!C:CC,39,0),"")</f>
        <v/>
      </c>
      <c r="AJ1529" s="600" t="str">
        <f>IFERROR(VLOOKUP(cppm_pr[[#This Row],[Order Number]],'DC TM ONE'!B:CN,42,0),"")</f>
        <v/>
      </c>
      <c r="AK1529" s="612"/>
      <c r="AL1529" s="693"/>
      <c r="AM1529" s="603" t="s">
        <v>7344</v>
      </c>
      <c r="AN1529" s="603"/>
      <c r="AO1529" s="737"/>
      <c r="AP1529" s="603"/>
      <c r="AQ1529" s="603"/>
      <c r="AR1529" s="769">
        <v>3400039428</v>
      </c>
      <c r="AS1529" s="603" t="s">
        <v>2405</v>
      </c>
      <c r="AT1529" s="610"/>
      <c r="AU1529" s="603"/>
      <c r="AV1529" s="603" t="s">
        <v>4460</v>
      </c>
      <c r="AW1529" s="603" t="s">
        <v>4461</v>
      </c>
      <c r="AX1529" s="603" t="s">
        <v>4507</v>
      </c>
      <c r="AY1529" s="603" t="s">
        <v>1554</v>
      </c>
      <c r="AZ1529" s="603" t="s">
        <v>2405</v>
      </c>
      <c r="BA1529" s="603" t="s">
        <v>3309</v>
      </c>
      <c r="BB1529" s="603">
        <v>3400039428</v>
      </c>
      <c r="BC1529" s="603" t="s">
        <v>1342</v>
      </c>
      <c r="BD1529" s="603">
        <v>3400038963</v>
      </c>
      <c r="BE1529" s="603" t="s">
        <v>1791</v>
      </c>
      <c r="BF1529" s="603">
        <v>3400038740</v>
      </c>
      <c r="BG1529" s="603"/>
      <c r="BH1529" s="603"/>
    </row>
    <row r="1530" spans="1:60" ht="12" customHeight="1">
      <c r="A1530" s="773">
        <v>1528</v>
      </c>
      <c r="B1530" s="589" t="s">
        <v>457</v>
      </c>
      <c r="C1530" s="590" t="s">
        <v>208</v>
      </c>
      <c r="D1530" s="591"/>
      <c r="E1530" s="589" t="s">
        <v>6058</v>
      </c>
      <c r="F1530" s="592" t="s">
        <v>4512</v>
      </c>
      <c r="G1530" s="592" t="s">
        <v>4511</v>
      </c>
      <c r="H1530" s="592" t="s">
        <v>4509</v>
      </c>
      <c r="I1530" s="592" t="s">
        <v>12100</v>
      </c>
      <c r="J1530" s="589"/>
      <c r="K1530" s="593"/>
      <c r="L1530" s="595" t="s">
        <v>1701</v>
      </c>
      <c r="M1530" s="985"/>
      <c r="N1530" s="972"/>
      <c r="O1530" s="592"/>
      <c r="P1530" s="594"/>
      <c r="Q1530" s="594"/>
      <c r="R1530" s="592">
        <f t="shared" si="23"/>
        <v>0</v>
      </c>
      <c r="S1530" s="592"/>
      <c r="T1530" s="596" t="str">
        <f>VLOOKUP(cppm_pr[[#This Row],[Status]],'All Link_LOV'!$I$32:$K$72,2,0)</f>
        <v>Pending TP Submission</v>
      </c>
      <c r="U1530" s="596" t="s">
        <v>105</v>
      </c>
      <c r="V1530" s="592">
        <v>278</v>
      </c>
      <c r="W1530" s="596"/>
      <c r="X1530" s="592"/>
      <c r="Y1530" s="592"/>
      <c r="Z1530" s="597">
        <v>45197</v>
      </c>
      <c r="AA1530" s="592" t="s">
        <v>1696</v>
      </c>
      <c r="AB1530" s="595"/>
      <c r="AC1530" s="677"/>
      <c r="AD1530" s="592"/>
      <c r="AE1530" s="592"/>
      <c r="AF1530" s="592" t="s">
        <v>398</v>
      </c>
      <c r="AG1530" s="592" t="s">
        <v>488</v>
      </c>
      <c r="AH1530" s="612" t="s">
        <v>4510</v>
      </c>
      <c r="AI1530" s="600" t="str">
        <f>IFERROR(VLOOKUP(cppm_pr[[#This Row],[Order Number]],SPHERE!C:CC,39,0),"")</f>
        <v/>
      </c>
      <c r="AJ1530" s="600" t="str">
        <f>IFERROR(VLOOKUP(cppm_pr[[#This Row],[Order Number]],'DC TM ONE'!B:CN,42,0),"")</f>
        <v/>
      </c>
      <c r="AK1530" s="612"/>
      <c r="AL1530" s="693"/>
      <c r="AM1530" s="592" t="s">
        <v>7344</v>
      </c>
      <c r="AN1530" s="592"/>
      <c r="AO1530" s="737"/>
      <c r="AP1530" s="592"/>
      <c r="AQ1530" s="592"/>
      <c r="AR1530" s="612">
        <v>3400039428</v>
      </c>
      <c r="AS1530" s="592" t="s">
        <v>2405</v>
      </c>
      <c r="AT1530" s="598"/>
      <c r="AU1530" s="592"/>
      <c r="AV1530" s="592" t="s">
        <v>4460</v>
      </c>
      <c r="AW1530" s="592" t="s">
        <v>4461</v>
      </c>
      <c r="AX1530" s="592" t="s">
        <v>4513</v>
      </c>
      <c r="AY1530" s="592" t="s">
        <v>1554</v>
      </c>
      <c r="AZ1530" s="592" t="s">
        <v>2405</v>
      </c>
      <c r="BA1530" s="592" t="s">
        <v>3309</v>
      </c>
      <c r="BB1530" s="592">
        <v>3400039428</v>
      </c>
      <c r="BC1530" s="592" t="s">
        <v>1342</v>
      </c>
      <c r="BD1530" s="592">
        <v>3400038963</v>
      </c>
      <c r="BE1530" s="592" t="s">
        <v>1791</v>
      </c>
      <c r="BF1530" s="592">
        <v>3400038740</v>
      </c>
      <c r="BG1530" s="592"/>
      <c r="BH1530" s="592"/>
    </row>
    <row r="1531" spans="1:60" ht="12" customHeight="1">
      <c r="A1531" s="766">
        <v>1529</v>
      </c>
      <c r="B1531" s="600" t="s">
        <v>457</v>
      </c>
      <c r="C1531" s="601" t="s">
        <v>260</v>
      </c>
      <c r="D1531" s="602"/>
      <c r="E1531" s="600" t="s">
        <v>6058</v>
      </c>
      <c r="F1531" s="603" t="s">
        <v>4495</v>
      </c>
      <c r="G1531" s="603" t="s">
        <v>4505</v>
      </c>
      <c r="H1531" s="603" t="s">
        <v>4515</v>
      </c>
      <c r="I1531" s="603" t="s">
        <v>12101</v>
      </c>
      <c r="J1531" s="600"/>
      <c r="K1531" s="611"/>
      <c r="L1531" s="606" t="s">
        <v>1701</v>
      </c>
      <c r="M1531" s="986"/>
      <c r="N1531" s="972"/>
      <c r="O1531" s="603"/>
      <c r="P1531" s="605"/>
      <c r="Q1531" s="605"/>
      <c r="R1531" s="603">
        <f t="shared" si="23"/>
        <v>0</v>
      </c>
      <c r="S1531" s="603"/>
      <c r="T1531" s="607" t="str">
        <f>VLOOKUP(cppm_pr[[#This Row],[Status]],'All Link_LOV'!$I$32:$K$72,2,0)</f>
        <v>PR Creation</v>
      </c>
      <c r="U1531" s="607" t="s">
        <v>105</v>
      </c>
      <c r="V1531" s="603">
        <v>279</v>
      </c>
      <c r="W1531" s="607"/>
      <c r="X1531" s="603"/>
      <c r="Y1531" s="603"/>
      <c r="Z1531" s="608">
        <v>45197</v>
      </c>
      <c r="AA1531" s="603" t="s">
        <v>1696</v>
      </c>
      <c r="AB1531" s="606"/>
      <c r="AC1531" s="677"/>
      <c r="AD1531" s="603"/>
      <c r="AE1531" s="603"/>
      <c r="AF1531" s="603" t="s">
        <v>398</v>
      </c>
      <c r="AG1531" s="603" t="s">
        <v>488</v>
      </c>
      <c r="AH1531" s="612" t="s">
        <v>4516</v>
      </c>
      <c r="AI1531" s="600" t="str">
        <f>IFERROR(VLOOKUP(cppm_pr[[#This Row],[Order Number]],SPHERE!C:CC,39,0),"")</f>
        <v/>
      </c>
      <c r="AJ1531" s="600" t="str">
        <f>IFERROR(VLOOKUP(cppm_pr[[#This Row],[Order Number]],'DC TM ONE'!B:CN,42,0),"")</f>
        <v/>
      </c>
      <c r="AK1531" s="612"/>
      <c r="AL1531" s="693"/>
      <c r="AM1531" s="603" t="s">
        <v>7344</v>
      </c>
      <c r="AN1531" s="603"/>
      <c r="AO1531" s="737"/>
      <c r="AP1531" s="603"/>
      <c r="AQ1531" s="603"/>
      <c r="AR1531" s="769">
        <v>3400038740</v>
      </c>
      <c r="AS1531" s="603" t="s">
        <v>1791</v>
      </c>
      <c r="AT1531" s="610"/>
      <c r="AU1531" s="603"/>
      <c r="AV1531" s="603" t="s">
        <v>4460</v>
      </c>
      <c r="AW1531" s="603" t="s">
        <v>4461</v>
      </c>
      <c r="AX1531" s="603" t="s">
        <v>4517</v>
      </c>
      <c r="AY1531" s="603" t="s">
        <v>1554</v>
      </c>
      <c r="AZ1531" s="603" t="s">
        <v>1791</v>
      </c>
      <c r="BA1531" s="603" t="s">
        <v>3309</v>
      </c>
      <c r="BB1531" s="603">
        <v>3400038740</v>
      </c>
      <c r="BC1531" s="603" t="s">
        <v>1770</v>
      </c>
      <c r="BD1531" s="603">
        <v>3400038938</v>
      </c>
      <c r="BE1531" s="603" t="s">
        <v>1342</v>
      </c>
      <c r="BF1531" s="603">
        <v>3400038963</v>
      </c>
      <c r="BG1531" s="603"/>
      <c r="BH1531" s="603"/>
    </row>
    <row r="1532" spans="1:60" ht="12" customHeight="1">
      <c r="A1532" s="773">
        <v>1530</v>
      </c>
      <c r="B1532" s="589"/>
      <c r="C1532" s="601" t="s">
        <v>250</v>
      </c>
      <c r="D1532" s="591"/>
      <c r="E1532" s="589" t="s">
        <v>6058</v>
      </c>
      <c r="F1532" s="592" t="s">
        <v>12102</v>
      </c>
      <c r="G1532" s="592" t="s">
        <v>12103</v>
      </c>
      <c r="H1532" s="592" t="s">
        <v>12104</v>
      </c>
      <c r="I1532" s="592" t="s">
        <v>12105</v>
      </c>
      <c r="J1532" s="589"/>
      <c r="K1532" s="593"/>
      <c r="L1532" s="595" t="s">
        <v>1552</v>
      </c>
      <c r="M1532" s="985"/>
      <c r="N1532" s="972"/>
      <c r="O1532" s="592"/>
      <c r="P1532" s="594"/>
      <c r="Q1532" s="594"/>
      <c r="R1532" s="592">
        <f t="shared" si="23"/>
        <v>0</v>
      </c>
      <c r="S1532" s="592"/>
      <c r="T1532" s="596" t="str">
        <f>VLOOKUP(cppm_pr[[#This Row],[Status]],'All Link_LOV'!$I$32:$K$72,2,0)</f>
        <v>LOR Issued</v>
      </c>
      <c r="U1532" s="596" t="s">
        <v>22</v>
      </c>
      <c r="V1532" s="592">
        <v>759</v>
      </c>
      <c r="W1532" s="596"/>
      <c r="X1532" s="592"/>
      <c r="Y1532" s="592"/>
      <c r="Z1532" s="597">
        <v>45198</v>
      </c>
      <c r="AA1532" s="592" t="s">
        <v>2009</v>
      </c>
      <c r="AB1532" s="595">
        <v>16014</v>
      </c>
      <c r="AC1532" s="677">
        <v>23000</v>
      </c>
      <c r="AD1532" s="592" t="s">
        <v>6148</v>
      </c>
      <c r="AE1532" s="592" t="s">
        <v>12106</v>
      </c>
      <c r="AF1532" s="592" t="s">
        <v>6071</v>
      </c>
      <c r="AG1532" s="592" t="s">
        <v>490</v>
      </c>
      <c r="AH1532" s="612" t="s">
        <v>12107</v>
      </c>
      <c r="AI1532" s="600" t="str">
        <f>IFERROR(VLOOKUP(cppm_pr[[#This Row],[Order Number]],SPHERE!C:CC,39,0),"")</f>
        <v/>
      </c>
      <c r="AJ1532" s="600" t="str">
        <f>IFERROR(VLOOKUP(cppm_pr[[#This Row],[Order Number]],'DC TM ONE'!B:CN,42,0),"")</f>
        <v/>
      </c>
      <c r="AK1532" s="612"/>
      <c r="AL1532" s="693">
        <v>45199</v>
      </c>
      <c r="AM1532" s="592" t="s">
        <v>8233</v>
      </c>
      <c r="AN1532" s="592" t="s">
        <v>4928</v>
      </c>
      <c r="AO1532" s="737"/>
      <c r="AP1532" s="592"/>
      <c r="AQ1532" s="592"/>
      <c r="AR1532" s="612">
        <v>3400039043</v>
      </c>
      <c r="AS1532" s="592"/>
      <c r="AT1532" s="598" t="s">
        <v>12108</v>
      </c>
      <c r="AU1532" s="592"/>
      <c r="AV1532" s="592"/>
      <c r="AW1532" s="592"/>
      <c r="AX1532" s="592"/>
      <c r="AY1532" s="592"/>
      <c r="AZ1532" s="592"/>
      <c r="BA1532" s="592"/>
      <c r="BB1532" s="592"/>
      <c r="BC1532" s="592"/>
      <c r="BD1532" s="592"/>
      <c r="BE1532" s="592"/>
      <c r="BF1532" s="592"/>
      <c r="BG1532" s="592"/>
      <c r="BH1532" s="592"/>
    </row>
    <row r="1533" spans="1:60" ht="12" customHeight="1">
      <c r="A1533" s="766">
        <v>1531</v>
      </c>
      <c r="B1533" s="600"/>
      <c r="C1533" s="601" t="s">
        <v>250</v>
      </c>
      <c r="D1533" s="602"/>
      <c r="E1533" s="600" t="s">
        <v>6058</v>
      </c>
      <c r="F1533" s="603" t="s">
        <v>12109</v>
      </c>
      <c r="G1533" s="603" t="s">
        <v>12110</v>
      </c>
      <c r="H1533" s="603" t="s">
        <v>12111</v>
      </c>
      <c r="I1533" s="603" t="s">
        <v>12112</v>
      </c>
      <c r="J1533" s="600"/>
      <c r="K1533" s="611"/>
      <c r="L1533" s="606" t="s">
        <v>1552</v>
      </c>
      <c r="M1533" s="986"/>
      <c r="N1533" s="972"/>
      <c r="O1533" s="603"/>
      <c r="P1533" s="605"/>
      <c r="Q1533" s="605"/>
      <c r="R1533" s="603">
        <f t="shared" si="23"/>
        <v>0</v>
      </c>
      <c r="S1533" s="603"/>
      <c r="T1533" s="607" t="str">
        <f>VLOOKUP(cppm_pr[[#This Row],[Status]],'All Link_LOV'!$I$32:$K$72,2,0)</f>
        <v>LOR Issued</v>
      </c>
      <c r="U1533" s="607" t="s">
        <v>22</v>
      </c>
      <c r="V1533" s="603">
        <v>760</v>
      </c>
      <c r="W1533" s="607"/>
      <c r="X1533" s="603"/>
      <c r="Y1533" s="603"/>
      <c r="Z1533" s="608">
        <v>45198</v>
      </c>
      <c r="AA1533" s="603" t="s">
        <v>2009</v>
      </c>
      <c r="AB1533" s="606">
        <v>24483</v>
      </c>
      <c r="AC1533" s="677">
        <v>15000</v>
      </c>
      <c r="AD1533" s="603" t="s">
        <v>6148</v>
      </c>
      <c r="AE1533" s="603" t="s">
        <v>12113</v>
      </c>
      <c r="AF1533" s="603" t="s">
        <v>6071</v>
      </c>
      <c r="AG1533" s="603" t="s">
        <v>490</v>
      </c>
      <c r="AH1533" s="612" t="s">
        <v>12114</v>
      </c>
      <c r="AI1533" s="600" t="str">
        <f>IFERROR(VLOOKUP(cppm_pr[[#This Row],[Order Number]],SPHERE!C:CC,39,0),"")</f>
        <v/>
      </c>
      <c r="AJ1533" s="600" t="str">
        <f>IFERROR(VLOOKUP(cppm_pr[[#This Row],[Order Number]],'DC TM ONE'!B:CN,42,0),"")</f>
        <v/>
      </c>
      <c r="AK1533" s="612"/>
      <c r="AL1533" s="693">
        <v>45199</v>
      </c>
      <c r="AM1533" s="603" t="s">
        <v>8233</v>
      </c>
      <c r="AN1533" s="603" t="s">
        <v>4928</v>
      </c>
      <c r="AO1533" s="737"/>
      <c r="AP1533" s="603"/>
      <c r="AQ1533" s="603"/>
      <c r="AR1533" s="769">
        <v>3400039043</v>
      </c>
      <c r="AS1533" s="603"/>
      <c r="AT1533" s="610" t="s">
        <v>12115</v>
      </c>
      <c r="AU1533" s="603"/>
      <c r="AV1533" s="603"/>
      <c r="AW1533" s="603"/>
      <c r="AX1533" s="603"/>
      <c r="AY1533" s="603"/>
      <c r="AZ1533" s="603"/>
      <c r="BA1533" s="603"/>
      <c r="BB1533" s="603"/>
      <c r="BC1533" s="603"/>
      <c r="BD1533" s="603"/>
      <c r="BE1533" s="603"/>
      <c r="BF1533" s="603"/>
      <c r="BG1533" s="603"/>
      <c r="BH1533" s="603"/>
    </row>
    <row r="1534" spans="1:60" ht="12" customHeight="1">
      <c r="A1534" s="773">
        <v>1532</v>
      </c>
      <c r="B1534" s="770" t="s">
        <v>460</v>
      </c>
      <c r="C1534" s="802" t="s">
        <v>267</v>
      </c>
      <c r="D1534" s="591"/>
      <c r="E1534" s="589">
        <v>4902152556</v>
      </c>
      <c r="F1534" s="592" t="s">
        <v>10483</v>
      </c>
      <c r="G1534" s="592" t="s">
        <v>10484</v>
      </c>
      <c r="H1534" s="592" t="s">
        <v>10485</v>
      </c>
      <c r="I1534" s="592" t="s">
        <v>10486</v>
      </c>
      <c r="J1534" s="589"/>
      <c r="K1534" s="593" t="s">
        <v>12116</v>
      </c>
      <c r="L1534" s="657" t="s">
        <v>3189</v>
      </c>
      <c r="M1534" s="985"/>
      <c r="N1534" s="972"/>
      <c r="O1534" s="592"/>
      <c r="P1534" s="594"/>
      <c r="Q1534" s="594"/>
      <c r="R1534" s="592">
        <f t="shared" si="23"/>
        <v>0</v>
      </c>
      <c r="S1534" s="592"/>
      <c r="T1534" s="596" t="str">
        <f>VLOOKUP(cppm_pr[[#This Row],[Status]],'All Link_LOV'!$I$32:$K$72,2,0)</f>
        <v>PO Issued</v>
      </c>
      <c r="U1534" s="596" t="s">
        <v>22</v>
      </c>
      <c r="V1534" s="592">
        <v>761</v>
      </c>
      <c r="W1534" s="596" t="s">
        <v>6069</v>
      </c>
      <c r="X1534" s="603" t="s">
        <v>499</v>
      </c>
      <c r="Y1534" s="592"/>
      <c r="Z1534" s="597">
        <v>45198</v>
      </c>
      <c r="AA1534" s="592" t="s">
        <v>12117</v>
      </c>
      <c r="AB1534" s="595">
        <v>6603</v>
      </c>
      <c r="AC1534" s="677">
        <v>4173</v>
      </c>
      <c r="AD1534" s="592" t="s">
        <v>6148</v>
      </c>
      <c r="AE1534" s="592" t="s">
        <v>12118</v>
      </c>
      <c r="AF1534" s="592" t="s">
        <v>6071</v>
      </c>
      <c r="AG1534" s="592" t="s">
        <v>491</v>
      </c>
      <c r="AH1534" s="612" t="s">
        <v>12119</v>
      </c>
      <c r="AI1534" s="600" t="str">
        <f>IFERROR(VLOOKUP(cppm_pr[[#This Row],[Order Number]],SPHERE!C:CC,39,0),"")</f>
        <v/>
      </c>
      <c r="AJ1534" s="600" t="str">
        <f>IFERROR(VLOOKUP(cppm_pr[[#This Row],[Order Number]],'DC TM ONE'!B:CN,42,0),"")</f>
        <v/>
      </c>
      <c r="AK1534" s="612"/>
      <c r="AL1534" s="733">
        <v>45229</v>
      </c>
      <c r="AM1534" s="592" t="s">
        <v>12120</v>
      </c>
      <c r="AN1534" s="592" t="s">
        <v>4928</v>
      </c>
      <c r="AO1534" s="737"/>
      <c r="AP1534" s="592"/>
      <c r="AQ1534" s="592"/>
      <c r="AR1534" s="612">
        <v>3400039211</v>
      </c>
      <c r="AS1534" s="592"/>
      <c r="AT1534" s="598" t="s">
        <v>12121</v>
      </c>
      <c r="AU1534" s="592"/>
      <c r="AV1534" s="592"/>
      <c r="AW1534" s="592"/>
      <c r="AX1534" s="592"/>
      <c r="AY1534" s="592"/>
      <c r="AZ1534" s="592"/>
      <c r="BA1534" s="592"/>
      <c r="BB1534" s="592"/>
      <c r="BC1534" s="592"/>
      <c r="BD1534" s="592"/>
      <c r="BE1534" s="592"/>
      <c r="BF1534" s="592"/>
      <c r="BG1534" s="592"/>
      <c r="BH1534" s="592">
        <v>1003676726</v>
      </c>
    </row>
    <row r="1535" spans="1:60" ht="12" customHeight="1">
      <c r="A1535" s="766">
        <v>1533</v>
      </c>
      <c r="B1535" s="600"/>
      <c r="C1535" s="601" t="s">
        <v>250</v>
      </c>
      <c r="D1535" s="602"/>
      <c r="E1535" s="600" t="s">
        <v>6058</v>
      </c>
      <c r="F1535" s="603" t="s">
        <v>12122</v>
      </c>
      <c r="G1535" s="603" t="s">
        <v>12123</v>
      </c>
      <c r="H1535" s="603" t="s">
        <v>12124</v>
      </c>
      <c r="I1535" s="603" t="s">
        <v>12125</v>
      </c>
      <c r="J1535" s="600"/>
      <c r="K1535" s="611"/>
      <c r="L1535" s="606" t="s">
        <v>1552</v>
      </c>
      <c r="M1535" s="986"/>
      <c r="N1535" s="972"/>
      <c r="O1535" s="603"/>
      <c r="P1535" s="605"/>
      <c r="Q1535" s="605"/>
      <c r="R1535" s="603">
        <f t="shared" si="23"/>
        <v>0</v>
      </c>
      <c r="S1535" s="603"/>
      <c r="T1535" s="607" t="str">
        <f>VLOOKUP(cppm_pr[[#This Row],[Status]],'All Link_LOV'!$I$32:$K$72,2,0)</f>
        <v>LOR Issued</v>
      </c>
      <c r="U1535" s="607" t="s">
        <v>22</v>
      </c>
      <c r="V1535" s="603">
        <v>762</v>
      </c>
      <c r="W1535" s="607"/>
      <c r="X1535" s="603"/>
      <c r="Y1535" s="603"/>
      <c r="Z1535" s="608">
        <v>45198</v>
      </c>
      <c r="AA1535" s="603" t="s">
        <v>2009</v>
      </c>
      <c r="AB1535" s="606">
        <v>20601</v>
      </c>
      <c r="AC1535" s="677">
        <v>18000</v>
      </c>
      <c r="AD1535" s="603" t="s">
        <v>6148</v>
      </c>
      <c r="AE1535" s="603" t="s">
        <v>12126</v>
      </c>
      <c r="AF1535" s="603" t="s">
        <v>6071</v>
      </c>
      <c r="AG1535" s="603" t="s">
        <v>490</v>
      </c>
      <c r="AH1535" s="612" t="s">
        <v>12127</v>
      </c>
      <c r="AI1535" s="600" t="str">
        <f>IFERROR(VLOOKUP(cppm_pr[[#This Row],[Order Number]],SPHERE!C:CC,39,0),"")</f>
        <v/>
      </c>
      <c r="AJ1535" s="600" t="str">
        <f>IFERROR(VLOOKUP(cppm_pr[[#This Row],[Order Number]],'DC TM ONE'!B:CN,42,0),"")</f>
        <v/>
      </c>
      <c r="AK1535" s="612"/>
      <c r="AL1535" s="693">
        <v>45199</v>
      </c>
      <c r="AM1535" s="603" t="s">
        <v>8233</v>
      </c>
      <c r="AN1535" s="603" t="s">
        <v>4928</v>
      </c>
      <c r="AO1535" s="737"/>
      <c r="AP1535" s="603"/>
      <c r="AQ1535" s="603"/>
      <c r="AR1535" s="769">
        <v>3400039043</v>
      </c>
      <c r="AS1535" s="603"/>
      <c r="AT1535" s="610" t="s">
        <v>12128</v>
      </c>
      <c r="AU1535" s="603"/>
      <c r="AV1535" s="603"/>
      <c r="AW1535" s="603"/>
      <c r="AX1535" s="603"/>
      <c r="AY1535" s="603"/>
      <c r="AZ1535" s="603"/>
      <c r="BA1535" s="603"/>
      <c r="BB1535" s="603"/>
      <c r="BC1535" s="603"/>
      <c r="BD1535" s="603"/>
      <c r="BE1535" s="603"/>
      <c r="BF1535" s="603"/>
      <c r="BG1535" s="603"/>
      <c r="BH1535" s="603"/>
    </row>
    <row r="1536" spans="1:60" ht="12" customHeight="1">
      <c r="A1536" s="773">
        <v>1534</v>
      </c>
      <c r="B1536" s="589"/>
      <c r="C1536" s="601" t="s">
        <v>250</v>
      </c>
      <c r="D1536" s="591"/>
      <c r="E1536" s="589" t="s">
        <v>6058</v>
      </c>
      <c r="F1536" s="592" t="s">
        <v>12129</v>
      </c>
      <c r="G1536" s="592" t="s">
        <v>12130</v>
      </c>
      <c r="H1536" s="592" t="s">
        <v>12131</v>
      </c>
      <c r="I1536" s="592" t="s">
        <v>12132</v>
      </c>
      <c r="J1536" s="589"/>
      <c r="K1536" s="593"/>
      <c r="L1536" s="595" t="s">
        <v>1552</v>
      </c>
      <c r="M1536" s="985"/>
      <c r="N1536" s="972"/>
      <c r="O1536" s="592"/>
      <c r="P1536" s="594"/>
      <c r="Q1536" s="594"/>
      <c r="R1536" s="592">
        <f t="shared" si="23"/>
        <v>0</v>
      </c>
      <c r="S1536" s="592"/>
      <c r="T1536" s="596" t="str">
        <f>VLOOKUP(cppm_pr[[#This Row],[Status]],'All Link_LOV'!$I$32:$K$72,2,0)</f>
        <v>LOR Issued</v>
      </c>
      <c r="U1536" s="596" t="s">
        <v>22</v>
      </c>
      <c r="V1536" s="592">
        <v>763</v>
      </c>
      <c r="W1536" s="596"/>
      <c r="X1536" s="592"/>
      <c r="Y1536" s="592"/>
      <c r="Z1536" s="597">
        <v>45198</v>
      </c>
      <c r="AA1536" s="592" t="s">
        <v>2009</v>
      </c>
      <c r="AB1536" s="595">
        <v>57766</v>
      </c>
      <c r="AC1536" s="677">
        <v>45000</v>
      </c>
      <c r="AD1536" s="592" t="s">
        <v>6148</v>
      </c>
      <c r="AE1536" s="592" t="s">
        <v>12133</v>
      </c>
      <c r="AF1536" s="592" t="s">
        <v>6071</v>
      </c>
      <c r="AG1536" s="592" t="s">
        <v>490</v>
      </c>
      <c r="AH1536" s="612" t="s">
        <v>12134</v>
      </c>
      <c r="AI1536" s="600" t="str">
        <f>IFERROR(VLOOKUP(cppm_pr[[#This Row],[Order Number]],SPHERE!C:CC,39,0),"")</f>
        <v/>
      </c>
      <c r="AJ1536" s="600" t="str">
        <f>IFERROR(VLOOKUP(cppm_pr[[#This Row],[Order Number]],'DC TM ONE'!B:CN,42,0),"")</f>
        <v/>
      </c>
      <c r="AK1536" s="612"/>
      <c r="AL1536" s="693">
        <v>45199</v>
      </c>
      <c r="AM1536" s="592" t="s">
        <v>12135</v>
      </c>
      <c r="AN1536" s="592" t="s">
        <v>4928</v>
      </c>
      <c r="AO1536" s="737"/>
      <c r="AP1536" s="592"/>
      <c r="AQ1536" s="592"/>
      <c r="AR1536" s="612">
        <v>3400039043</v>
      </c>
      <c r="AS1536" s="592"/>
      <c r="AT1536" s="598" t="s">
        <v>12136</v>
      </c>
      <c r="AU1536" s="592"/>
      <c r="AV1536" s="592"/>
      <c r="AW1536" s="592"/>
      <c r="AX1536" s="592"/>
      <c r="AY1536" s="592"/>
      <c r="AZ1536" s="592"/>
      <c r="BA1536" s="592"/>
      <c r="BB1536" s="592"/>
      <c r="BC1536" s="592"/>
      <c r="BD1536" s="592"/>
      <c r="BE1536" s="592"/>
      <c r="BF1536" s="592"/>
      <c r="BG1536" s="592"/>
      <c r="BH1536" s="592"/>
    </row>
    <row r="1537" spans="1:60" ht="12" customHeight="1">
      <c r="A1537" s="826">
        <v>1535</v>
      </c>
      <c r="B1537" s="617" t="s">
        <v>460</v>
      </c>
      <c r="C1537" s="601" t="s">
        <v>256</v>
      </c>
      <c r="D1537" s="602">
        <v>45203</v>
      </c>
      <c r="E1537" s="603" t="s">
        <v>12137</v>
      </c>
      <c r="F1537" s="603" t="s">
        <v>12138</v>
      </c>
      <c r="G1537" s="603" t="s">
        <v>12139</v>
      </c>
      <c r="H1537" s="603" t="s">
        <v>12140</v>
      </c>
      <c r="I1537" s="603"/>
      <c r="J1537" s="600"/>
      <c r="K1537" s="611"/>
      <c r="L1537" s="659" t="s">
        <v>3189</v>
      </c>
      <c r="M1537" s="986"/>
      <c r="N1537" s="1060"/>
      <c r="O1537" s="603"/>
      <c r="P1537" s="605"/>
      <c r="Q1537" s="605"/>
      <c r="R1537" s="603">
        <f t="shared" si="23"/>
        <v>0</v>
      </c>
      <c r="S1537" s="603"/>
      <c r="T1537" s="607" t="str">
        <f>VLOOKUP(cppm_pr[[#This Row],[Status]],'All Link_LOV'!$I$32:$K$72,2,0)</f>
        <v>PO Issued / Not Require LOR</v>
      </c>
      <c r="U1537" s="607" t="s">
        <v>22</v>
      </c>
      <c r="V1537" s="603">
        <v>764</v>
      </c>
      <c r="W1537" s="607"/>
      <c r="X1537" s="603"/>
      <c r="Y1537" s="603"/>
      <c r="Z1537" s="608">
        <v>45198</v>
      </c>
      <c r="AA1537" s="610" t="s">
        <v>2413</v>
      </c>
      <c r="AB1537" s="606">
        <v>1</v>
      </c>
      <c r="AC1537" s="767">
        <v>24780.48</v>
      </c>
      <c r="AD1537" s="603" t="s">
        <v>6059</v>
      </c>
      <c r="AE1537" s="603"/>
      <c r="AF1537" s="603" t="s">
        <v>6071</v>
      </c>
      <c r="AG1537" s="603" t="s">
        <v>491</v>
      </c>
      <c r="AH1537" s="769" t="s">
        <v>12141</v>
      </c>
      <c r="AI1537" s="600" t="str">
        <f>IFERROR(VLOOKUP(cppm_pr[[#This Row],[Order Number]],SPHERE!C:CC,39,0),"")</f>
        <v/>
      </c>
      <c r="AJ1537" s="600" t="str">
        <f>IFERROR(VLOOKUP(cppm_pr[[#This Row],[Order Number]],'DC TM ONE'!B:CN,42,0),"")</f>
        <v/>
      </c>
      <c r="AK1537" s="769"/>
      <c r="AL1537" s="768">
        <v>45290</v>
      </c>
      <c r="AM1537" s="603" t="s">
        <v>10850</v>
      </c>
      <c r="AN1537" s="603" t="s">
        <v>6175</v>
      </c>
      <c r="AO1537" s="179"/>
      <c r="AP1537" s="603" t="s">
        <v>2015</v>
      </c>
      <c r="AQ1537" s="603"/>
      <c r="AR1537" s="769"/>
      <c r="AS1537" s="603"/>
      <c r="AT1537" s="610" t="s">
        <v>12142</v>
      </c>
      <c r="AU1537" s="603"/>
      <c r="AV1537" s="603"/>
      <c r="AW1537" s="603"/>
      <c r="AX1537" s="603"/>
      <c r="AY1537" s="603"/>
      <c r="AZ1537" s="603"/>
      <c r="BA1537" s="603"/>
      <c r="BB1537" s="603"/>
      <c r="BC1537" s="603"/>
      <c r="BD1537" s="603"/>
      <c r="BE1537" s="603"/>
      <c r="BF1537" s="603"/>
      <c r="BG1537" s="603"/>
      <c r="BH1537" s="603"/>
    </row>
    <row r="1538" spans="1:60" ht="12" customHeight="1">
      <c r="A1538" s="773">
        <v>1536</v>
      </c>
      <c r="B1538" s="589"/>
      <c r="C1538" s="590" t="s">
        <v>254</v>
      </c>
      <c r="D1538" s="640">
        <v>45198</v>
      </c>
      <c r="E1538" s="589" t="s">
        <v>10532</v>
      </c>
      <c r="F1538" s="592" t="s">
        <v>1248</v>
      </c>
      <c r="G1538" s="592" t="s">
        <v>1931</v>
      </c>
      <c r="H1538" s="592" t="s">
        <v>1243</v>
      </c>
      <c r="I1538" s="592" t="s">
        <v>2856</v>
      </c>
      <c r="J1538" s="589"/>
      <c r="K1538" s="593"/>
      <c r="L1538" s="595" t="s">
        <v>1728</v>
      </c>
      <c r="M1538" s="985"/>
      <c r="N1538" s="972"/>
      <c r="O1538" s="592"/>
      <c r="P1538" s="594"/>
      <c r="Q1538" s="594"/>
      <c r="R1538" s="592">
        <f t="shared" si="23"/>
        <v>0</v>
      </c>
      <c r="S1538" s="592"/>
      <c r="T1538" s="596" t="str">
        <f>VLOOKUP(cppm_pr[[#This Row],[Status]],'All Link_LOV'!$I$32:$K$72,2,0)</f>
        <v>PO Issued</v>
      </c>
      <c r="U1538" s="596" t="s">
        <v>22</v>
      </c>
      <c r="V1538" s="592">
        <v>765</v>
      </c>
      <c r="W1538" s="596"/>
      <c r="X1538" s="592"/>
      <c r="Y1538" s="592"/>
      <c r="Z1538" s="597">
        <v>45198</v>
      </c>
      <c r="AA1538" s="592" t="s">
        <v>6185</v>
      </c>
      <c r="AB1538" s="595">
        <v>81241</v>
      </c>
      <c r="AC1538" s="677">
        <v>47714.82</v>
      </c>
      <c r="AD1538" s="592" t="s">
        <v>6059</v>
      </c>
      <c r="AE1538" s="592"/>
      <c r="AF1538" s="592" t="s">
        <v>398</v>
      </c>
      <c r="AG1538" s="592" t="s">
        <v>488</v>
      </c>
      <c r="AH1538" s="612" t="s">
        <v>1242</v>
      </c>
      <c r="AI1538" s="600" t="str">
        <f>IFERROR(VLOOKUP(cppm_pr[[#This Row],[Order Number]],SPHERE!C:CC,39,0),"")</f>
        <v/>
      </c>
      <c r="AJ1538" s="600" t="str">
        <f>IFERROR(VLOOKUP(cppm_pr[[#This Row],[Order Number]],'DC TM ONE'!B:CN,42,0),"")</f>
        <v/>
      </c>
      <c r="AK1538" s="612"/>
      <c r="AL1538" s="693">
        <v>45199</v>
      </c>
      <c r="AM1538" s="592" t="s">
        <v>12143</v>
      </c>
      <c r="AN1538" s="592" t="s">
        <v>4928</v>
      </c>
      <c r="AO1538" s="737"/>
      <c r="AP1538" s="592"/>
      <c r="AQ1538" s="592"/>
      <c r="AR1538" s="612">
        <v>3400039091</v>
      </c>
      <c r="AS1538" s="592"/>
      <c r="AT1538" s="598"/>
      <c r="AU1538" s="592"/>
      <c r="AV1538" s="592"/>
      <c r="AW1538" s="592"/>
      <c r="AX1538" s="592"/>
      <c r="AY1538" s="592"/>
      <c r="AZ1538" s="592"/>
      <c r="BA1538" s="592"/>
      <c r="BB1538" s="592"/>
      <c r="BC1538" s="592"/>
      <c r="BD1538" s="592"/>
      <c r="BE1538" s="592"/>
      <c r="BF1538" s="592"/>
      <c r="BG1538" s="592"/>
      <c r="BH1538" s="592"/>
    </row>
    <row r="1539" spans="1:60" ht="12" customHeight="1">
      <c r="A1539" s="766">
        <v>1537</v>
      </c>
      <c r="B1539" s="600"/>
      <c r="C1539" s="601" t="s">
        <v>250</v>
      </c>
      <c r="D1539" s="615"/>
      <c r="E1539" s="600" t="s">
        <v>6058</v>
      </c>
      <c r="F1539" s="603" t="s">
        <v>12144</v>
      </c>
      <c r="G1539" s="603" t="s">
        <v>12145</v>
      </c>
      <c r="H1539" s="603" t="s">
        <v>12146</v>
      </c>
      <c r="I1539" s="603" t="s">
        <v>12147</v>
      </c>
      <c r="J1539" s="600"/>
      <c r="K1539" s="611"/>
      <c r="L1539" s="606" t="s">
        <v>1552</v>
      </c>
      <c r="M1539" s="986"/>
      <c r="N1539" s="972"/>
      <c r="O1539" s="603"/>
      <c r="P1539" s="605"/>
      <c r="Q1539" s="605"/>
      <c r="R1539" s="603">
        <f t="shared" si="23"/>
        <v>0</v>
      </c>
      <c r="S1539" s="603"/>
      <c r="T1539" s="607" t="str">
        <f>VLOOKUP(cppm_pr[[#This Row],[Status]],'All Link_LOV'!$I$32:$K$72,2,0)</f>
        <v>LOR Issued</v>
      </c>
      <c r="U1539" s="607" t="s">
        <v>22</v>
      </c>
      <c r="V1539" s="603">
        <v>766</v>
      </c>
      <c r="W1539" s="607"/>
      <c r="X1539" s="603"/>
      <c r="Y1539" s="603"/>
      <c r="Z1539" s="608">
        <v>45198</v>
      </c>
      <c r="AA1539" s="603" t="s">
        <v>2009</v>
      </c>
      <c r="AB1539" s="606">
        <v>33859</v>
      </c>
      <c r="AC1539" s="677">
        <v>15000</v>
      </c>
      <c r="AD1539" s="603" t="s">
        <v>6148</v>
      </c>
      <c r="AE1539" s="603" t="s">
        <v>12148</v>
      </c>
      <c r="AF1539" s="603" t="s">
        <v>6071</v>
      </c>
      <c r="AG1539" s="603" t="s">
        <v>491</v>
      </c>
      <c r="AH1539" s="612" t="s">
        <v>12149</v>
      </c>
      <c r="AI1539" s="600" t="str">
        <f>IFERROR(VLOOKUP(cppm_pr[[#This Row],[Order Number]],SPHERE!C:CC,39,0),"")</f>
        <v/>
      </c>
      <c r="AJ1539" s="600" t="str">
        <f>IFERROR(VLOOKUP(cppm_pr[[#This Row],[Order Number]],'DC TM ONE'!B:CN,42,0),"")</f>
        <v/>
      </c>
      <c r="AK1539" s="612"/>
      <c r="AL1539" s="693">
        <v>45199</v>
      </c>
      <c r="AM1539" s="603" t="s">
        <v>12150</v>
      </c>
      <c r="AN1539" s="603" t="s">
        <v>4928</v>
      </c>
      <c r="AO1539" s="737"/>
      <c r="AP1539" s="603"/>
      <c r="AQ1539" s="603"/>
      <c r="AR1539" s="769">
        <v>3400041410</v>
      </c>
      <c r="AS1539" s="603"/>
      <c r="AT1539" s="610" t="s">
        <v>12151</v>
      </c>
      <c r="AU1539" s="603"/>
      <c r="AV1539" s="603"/>
      <c r="AW1539" s="603"/>
      <c r="AX1539" s="603"/>
      <c r="AY1539" s="603"/>
      <c r="AZ1539" s="603"/>
      <c r="BA1539" s="603"/>
      <c r="BB1539" s="603"/>
      <c r="BC1539" s="603"/>
      <c r="BD1539" s="603"/>
      <c r="BE1539" s="603"/>
      <c r="BF1539" s="603"/>
      <c r="BG1539" s="603"/>
      <c r="BH1539" s="603"/>
    </row>
    <row r="1540" spans="1:60" ht="12" customHeight="1">
      <c r="A1540" s="773">
        <v>1538</v>
      </c>
      <c r="B1540" s="589"/>
      <c r="C1540" s="601" t="s">
        <v>207</v>
      </c>
      <c r="D1540" s="640"/>
      <c r="E1540" s="589" t="s">
        <v>6058</v>
      </c>
      <c r="F1540" s="592" t="s">
        <v>4522</v>
      </c>
      <c r="G1540" s="592" t="s">
        <v>4521</v>
      </c>
      <c r="H1540" s="592" t="s">
        <v>4519</v>
      </c>
      <c r="I1540" s="592"/>
      <c r="J1540" s="589"/>
      <c r="K1540" s="593"/>
      <c r="L1540" s="595" t="s">
        <v>1552</v>
      </c>
      <c r="M1540" s="985"/>
      <c r="N1540" s="972"/>
      <c r="O1540" s="592"/>
      <c r="P1540" s="594"/>
      <c r="Q1540" s="594"/>
      <c r="R1540" s="592">
        <f t="shared" ref="R1540:R1603" si="24">$Q1540-$P1540</f>
        <v>0</v>
      </c>
      <c r="S1540" s="592"/>
      <c r="T1540" s="596" t="str">
        <f>VLOOKUP(cppm_pr[[#This Row],[Status]],'All Link_LOV'!$I$32:$K$72,2,0)</f>
        <v>New Request PR</v>
      </c>
      <c r="U1540" s="596" t="s">
        <v>105</v>
      </c>
      <c r="V1540" s="592">
        <v>280</v>
      </c>
      <c r="W1540" s="596"/>
      <c r="X1540" s="592"/>
      <c r="Y1540" s="592"/>
      <c r="Z1540" s="597">
        <v>45198</v>
      </c>
      <c r="AA1540" s="592" t="s">
        <v>4091</v>
      </c>
      <c r="AB1540" s="595"/>
      <c r="AC1540" s="677"/>
      <c r="AD1540" s="592"/>
      <c r="AE1540" s="592"/>
      <c r="AF1540" s="592" t="s">
        <v>398</v>
      </c>
      <c r="AG1540" s="592" t="s">
        <v>488</v>
      </c>
      <c r="AH1540" s="612" t="s">
        <v>4520</v>
      </c>
      <c r="AI1540" s="600" t="str">
        <f>IFERROR(VLOOKUP(cppm_pr[[#This Row],[Order Number]],SPHERE!C:CC,39,0),"")</f>
        <v/>
      </c>
      <c r="AJ1540" s="600" t="str">
        <f>IFERROR(VLOOKUP(cppm_pr[[#This Row],[Order Number]],'DC TM ONE'!B:CN,42,0),"")</f>
        <v/>
      </c>
      <c r="AK1540" s="612"/>
      <c r="AL1540" s="693"/>
      <c r="AM1540" s="592" t="s">
        <v>6134</v>
      </c>
      <c r="AN1540" s="592"/>
      <c r="AO1540" s="737"/>
      <c r="AP1540" s="592"/>
      <c r="AQ1540" s="592"/>
      <c r="AR1540" s="612"/>
      <c r="AS1540" s="592"/>
      <c r="AT1540" s="598"/>
      <c r="AU1540" s="592"/>
      <c r="AV1540" s="592" t="s">
        <v>4096</v>
      </c>
      <c r="AW1540" s="592" t="s">
        <v>4342</v>
      </c>
      <c r="AX1540" s="592" t="s">
        <v>4523</v>
      </c>
      <c r="AY1540" s="592" t="s">
        <v>1579</v>
      </c>
      <c r="AZ1540" s="592"/>
      <c r="BA1540" s="592"/>
      <c r="BB1540" s="592"/>
      <c r="BC1540" s="592"/>
      <c r="BD1540" s="592"/>
      <c r="BE1540" s="592"/>
      <c r="BF1540" s="592"/>
      <c r="BG1540" s="592"/>
      <c r="BH1540" s="592"/>
    </row>
    <row r="1541" spans="1:60" ht="12" customHeight="1">
      <c r="A1541" s="766">
        <v>1539</v>
      </c>
      <c r="B1541" s="600"/>
      <c r="C1541" s="601" t="s">
        <v>207</v>
      </c>
      <c r="D1541" s="615"/>
      <c r="E1541" s="600" t="s">
        <v>6058</v>
      </c>
      <c r="F1541" s="603" t="s">
        <v>4528</v>
      </c>
      <c r="G1541" s="603" t="s">
        <v>4527</v>
      </c>
      <c r="H1541" s="603" t="s">
        <v>4525</v>
      </c>
      <c r="I1541" s="603"/>
      <c r="J1541" s="600"/>
      <c r="K1541" s="611"/>
      <c r="L1541" s="606" t="s">
        <v>1552</v>
      </c>
      <c r="M1541" s="986"/>
      <c r="N1541" s="972"/>
      <c r="O1541" s="603"/>
      <c r="P1541" s="605"/>
      <c r="Q1541" s="605"/>
      <c r="R1541" s="603">
        <f t="shared" si="24"/>
        <v>0</v>
      </c>
      <c r="S1541" s="603"/>
      <c r="T1541" s="607" t="str">
        <f>VLOOKUP(cppm_pr[[#This Row],[Status]],'All Link_LOV'!$I$32:$K$72,2,0)</f>
        <v>New Request PR</v>
      </c>
      <c r="U1541" s="607" t="s">
        <v>105</v>
      </c>
      <c r="V1541" s="603">
        <v>281</v>
      </c>
      <c r="W1541" s="607"/>
      <c r="X1541" s="603"/>
      <c r="Y1541" s="603"/>
      <c r="Z1541" s="608">
        <v>45198</v>
      </c>
      <c r="AA1541" s="603" t="s">
        <v>4091</v>
      </c>
      <c r="AB1541" s="606"/>
      <c r="AC1541" s="677"/>
      <c r="AD1541" s="603"/>
      <c r="AE1541" s="603"/>
      <c r="AF1541" s="603" t="s">
        <v>398</v>
      </c>
      <c r="AG1541" s="603" t="s">
        <v>488</v>
      </c>
      <c r="AH1541" s="612" t="s">
        <v>4526</v>
      </c>
      <c r="AI1541" s="600" t="str">
        <f>IFERROR(VLOOKUP(cppm_pr[[#This Row],[Order Number]],SPHERE!C:CC,39,0),"")</f>
        <v/>
      </c>
      <c r="AJ1541" s="600" t="str">
        <f>IFERROR(VLOOKUP(cppm_pr[[#This Row],[Order Number]],'DC TM ONE'!B:CN,42,0),"")</f>
        <v/>
      </c>
      <c r="AK1541" s="612"/>
      <c r="AL1541" s="693"/>
      <c r="AM1541" s="603" t="s">
        <v>6582</v>
      </c>
      <c r="AN1541" s="603"/>
      <c r="AO1541" s="737"/>
      <c r="AP1541" s="603"/>
      <c r="AQ1541" s="603"/>
      <c r="AR1541" s="769">
        <v>3400039063</v>
      </c>
      <c r="AS1541" s="603" t="s">
        <v>4530</v>
      </c>
      <c r="AT1541" s="610"/>
      <c r="AU1541" s="603"/>
      <c r="AV1541" s="603" t="s">
        <v>4096</v>
      </c>
      <c r="AW1541" s="603" t="s">
        <v>4238</v>
      </c>
      <c r="AX1541" s="603" t="s">
        <v>4529</v>
      </c>
      <c r="AY1541" s="603" t="s">
        <v>1554</v>
      </c>
      <c r="AZ1541" s="603" t="s">
        <v>4530</v>
      </c>
      <c r="BA1541" s="603" t="s">
        <v>4106</v>
      </c>
      <c r="BB1541" s="603">
        <v>3400039063</v>
      </c>
      <c r="BC1541" s="603" t="s">
        <v>4530</v>
      </c>
      <c r="BD1541" s="603">
        <v>3400039063</v>
      </c>
      <c r="BE1541" s="603" t="s">
        <v>4530</v>
      </c>
      <c r="BF1541" s="603">
        <v>3400039063</v>
      </c>
      <c r="BG1541" s="603"/>
      <c r="BH1541" s="603"/>
    </row>
    <row r="1542" spans="1:60" ht="12" customHeight="1">
      <c r="A1542" s="773">
        <v>1540</v>
      </c>
      <c r="B1542" s="589"/>
      <c r="C1542" s="601" t="s">
        <v>207</v>
      </c>
      <c r="D1542" s="640"/>
      <c r="E1542" s="589" t="s">
        <v>6058</v>
      </c>
      <c r="F1542" s="592" t="s">
        <v>4535</v>
      </c>
      <c r="G1542" s="592" t="s">
        <v>4534</v>
      </c>
      <c r="H1542" s="592" t="s">
        <v>4532</v>
      </c>
      <c r="I1542" s="592"/>
      <c r="J1542" s="589"/>
      <c r="K1542" s="593"/>
      <c r="L1542" s="595" t="s">
        <v>1552</v>
      </c>
      <c r="M1542" s="985"/>
      <c r="N1542" s="972"/>
      <c r="O1542" s="592"/>
      <c r="P1542" s="594"/>
      <c r="Q1542" s="594"/>
      <c r="R1542" s="592">
        <f t="shared" si="24"/>
        <v>0</v>
      </c>
      <c r="S1542" s="592"/>
      <c r="T1542" s="596" t="str">
        <f>VLOOKUP(cppm_pr[[#This Row],[Status]],'All Link_LOV'!$I$32:$K$72,2,0)</f>
        <v>New Request PR</v>
      </c>
      <c r="U1542" s="596" t="s">
        <v>105</v>
      </c>
      <c r="V1542" s="592">
        <v>282</v>
      </c>
      <c r="W1542" s="596"/>
      <c r="X1542" s="592"/>
      <c r="Y1542" s="592"/>
      <c r="Z1542" s="597">
        <v>45198</v>
      </c>
      <c r="AA1542" s="592" t="s">
        <v>4091</v>
      </c>
      <c r="AB1542" s="595"/>
      <c r="AC1542" s="677"/>
      <c r="AD1542" s="592"/>
      <c r="AE1542" s="592"/>
      <c r="AF1542" s="592" t="s">
        <v>398</v>
      </c>
      <c r="AG1542" s="592" t="s">
        <v>488</v>
      </c>
      <c r="AH1542" s="612" t="s">
        <v>4533</v>
      </c>
      <c r="AI1542" s="600" t="str">
        <f>IFERROR(VLOOKUP(cppm_pr[[#This Row],[Order Number]],SPHERE!C:CC,39,0),"")</f>
        <v/>
      </c>
      <c r="AJ1542" s="600" t="str">
        <f>IFERROR(VLOOKUP(cppm_pr[[#This Row],[Order Number]],'DC TM ONE'!B:CN,42,0),"")</f>
        <v/>
      </c>
      <c r="AK1542" s="612"/>
      <c r="AL1542" s="693"/>
      <c r="AM1542" s="592" t="s">
        <v>11930</v>
      </c>
      <c r="AN1542" s="592"/>
      <c r="AO1542" s="737"/>
      <c r="AP1542" s="592"/>
      <c r="AQ1542" s="592"/>
      <c r="AR1542" s="612">
        <v>3400038897</v>
      </c>
      <c r="AS1542" s="592" t="s">
        <v>4099</v>
      </c>
      <c r="AT1542" s="598"/>
      <c r="AU1542" s="592"/>
      <c r="AV1542" s="592" t="s">
        <v>4096</v>
      </c>
      <c r="AW1542" s="592" t="s">
        <v>4238</v>
      </c>
      <c r="AX1542" s="592" t="s">
        <v>4536</v>
      </c>
      <c r="AY1542" s="592" t="s">
        <v>1554</v>
      </c>
      <c r="AZ1542" s="592" t="s">
        <v>4099</v>
      </c>
      <c r="BA1542" s="592" t="s">
        <v>4106</v>
      </c>
      <c r="BB1542" s="592">
        <v>3400038897</v>
      </c>
      <c r="BC1542" s="592" t="s">
        <v>4099</v>
      </c>
      <c r="BD1542" s="592">
        <v>3400038897</v>
      </c>
      <c r="BE1542" s="592" t="s">
        <v>4099</v>
      </c>
      <c r="BF1542" s="592">
        <v>3400038897</v>
      </c>
      <c r="BG1542" s="592"/>
      <c r="BH1542" s="592"/>
    </row>
    <row r="1543" spans="1:60" ht="12" customHeight="1">
      <c r="A1543" s="766">
        <v>1541</v>
      </c>
      <c r="B1543" s="600"/>
      <c r="C1543" s="601" t="s">
        <v>250</v>
      </c>
      <c r="D1543" s="615"/>
      <c r="E1543" s="600" t="s">
        <v>6058</v>
      </c>
      <c r="F1543" s="603" t="s">
        <v>683</v>
      </c>
      <c r="G1543" s="603" t="s">
        <v>12152</v>
      </c>
      <c r="H1543" s="603" t="s">
        <v>682</v>
      </c>
      <c r="I1543" s="603" t="s">
        <v>685</v>
      </c>
      <c r="J1543" s="600"/>
      <c r="K1543" s="611"/>
      <c r="L1543" s="606" t="s">
        <v>1552</v>
      </c>
      <c r="M1543" s="986"/>
      <c r="N1543" s="972"/>
      <c r="O1543" s="603"/>
      <c r="P1543" s="605"/>
      <c r="Q1543" s="605"/>
      <c r="R1543" s="603">
        <f t="shared" si="24"/>
        <v>0</v>
      </c>
      <c r="S1543" s="603"/>
      <c r="T1543" s="607" t="str">
        <f>VLOOKUP(cppm_pr[[#This Row],[Status]],'All Link_LOV'!$I$32:$K$72,2,0)</f>
        <v>LOR Issued</v>
      </c>
      <c r="U1543" s="607" t="s">
        <v>22</v>
      </c>
      <c r="V1543" s="603">
        <v>767</v>
      </c>
      <c r="W1543" s="607"/>
      <c r="X1543" s="603"/>
      <c r="Y1543" s="603"/>
      <c r="Z1543" s="608">
        <v>45198</v>
      </c>
      <c r="AA1543" s="603" t="s">
        <v>4091</v>
      </c>
      <c r="AB1543" s="606">
        <v>17316</v>
      </c>
      <c r="AC1543" s="677">
        <v>451.85</v>
      </c>
      <c r="AD1543" s="603" t="s">
        <v>6148</v>
      </c>
      <c r="AE1543" s="603" t="s">
        <v>12153</v>
      </c>
      <c r="AF1543" s="603" t="s">
        <v>6071</v>
      </c>
      <c r="AG1543" s="603" t="s">
        <v>5</v>
      </c>
      <c r="AH1543" s="612" t="s">
        <v>12154</v>
      </c>
      <c r="AI1543" s="600" t="str">
        <f>IFERROR(VLOOKUP(cppm_pr[[#This Row],[Order Number]],SPHERE!C:CC,39,0),"")</f>
        <v/>
      </c>
      <c r="AJ1543" s="600" t="str">
        <f>IFERROR(VLOOKUP(cppm_pr[[#This Row],[Order Number]],'DC TM ONE'!B:CN,42,0),"")</f>
        <v/>
      </c>
      <c r="AK1543" s="612"/>
      <c r="AL1543" s="693">
        <v>45230</v>
      </c>
      <c r="AM1543" s="603" t="s">
        <v>12155</v>
      </c>
      <c r="AN1543" s="603" t="s">
        <v>4928</v>
      </c>
      <c r="AO1543" s="737"/>
      <c r="AP1543" s="603"/>
      <c r="AQ1543" s="603"/>
      <c r="AR1543" s="769">
        <v>3400038532</v>
      </c>
      <c r="AS1543" s="603"/>
      <c r="AT1543" s="610" t="s">
        <v>12156</v>
      </c>
      <c r="AU1543" s="603"/>
      <c r="AV1543" s="603"/>
      <c r="AW1543" s="603"/>
      <c r="AX1543" s="603"/>
      <c r="AY1543" s="603"/>
      <c r="AZ1543" s="603"/>
      <c r="BA1543" s="603"/>
      <c r="BB1543" s="603"/>
      <c r="BC1543" s="603"/>
      <c r="BD1543" s="603"/>
      <c r="BE1543" s="603"/>
      <c r="BF1543" s="603"/>
      <c r="BG1543" s="603"/>
      <c r="BH1543" s="603"/>
    </row>
    <row r="1544" spans="1:60" ht="12" customHeight="1">
      <c r="A1544" s="773">
        <v>1542</v>
      </c>
      <c r="B1544" s="589" t="s">
        <v>68</v>
      </c>
      <c r="C1544" s="590" t="s">
        <v>260</v>
      </c>
      <c r="D1544" s="640"/>
      <c r="E1544" s="589" t="s">
        <v>6058</v>
      </c>
      <c r="F1544" s="592" t="s">
        <v>3085</v>
      </c>
      <c r="G1544" s="592" t="s">
        <v>3084</v>
      </c>
      <c r="H1544" s="592" t="s">
        <v>12157</v>
      </c>
      <c r="I1544" s="592" t="s">
        <v>12158</v>
      </c>
      <c r="J1544" s="589"/>
      <c r="K1544" s="593"/>
      <c r="L1544" s="595" t="s">
        <v>1552</v>
      </c>
      <c r="M1544" s="985"/>
      <c r="N1544" s="972"/>
      <c r="O1544" s="592"/>
      <c r="P1544" s="594"/>
      <c r="Q1544" s="594"/>
      <c r="R1544" s="592">
        <f t="shared" si="24"/>
        <v>0</v>
      </c>
      <c r="S1544" s="592"/>
      <c r="T1544" s="596" t="str">
        <f>VLOOKUP(cppm_pr[[#This Row],[Status]],'All Link_LOV'!$I$32:$K$72,2,0)</f>
        <v>PR Creation</v>
      </c>
      <c r="U1544" s="596" t="s">
        <v>22</v>
      </c>
      <c r="V1544" s="592">
        <v>768</v>
      </c>
      <c r="W1544" s="596"/>
      <c r="X1544" s="592"/>
      <c r="Y1544" s="592"/>
      <c r="Z1544" s="597">
        <v>45198</v>
      </c>
      <c r="AA1544" s="592" t="s">
        <v>4091</v>
      </c>
      <c r="AB1544" s="595">
        <v>143484.91</v>
      </c>
      <c r="AC1544" s="677">
        <v>3739.12</v>
      </c>
      <c r="AD1544" s="592" t="s">
        <v>6148</v>
      </c>
      <c r="AE1544" s="592" t="s">
        <v>12159</v>
      </c>
      <c r="AF1544" s="592" t="s">
        <v>398</v>
      </c>
      <c r="AG1544" s="592" t="s">
        <v>488</v>
      </c>
      <c r="AH1544" s="612" t="s">
        <v>12160</v>
      </c>
      <c r="AI1544" s="600" t="str">
        <f>IFERROR(VLOOKUP(cppm_pr[[#This Row],[Order Number]],SPHERE!C:CC,39,0),"")</f>
        <v/>
      </c>
      <c r="AJ1544" s="600" t="str">
        <f>IFERROR(VLOOKUP(cppm_pr[[#This Row],[Order Number]],'DC TM ONE'!B:CN,42,0),"")</f>
        <v/>
      </c>
      <c r="AK1544" s="612"/>
      <c r="AL1544" s="693">
        <v>45230</v>
      </c>
      <c r="AM1544" s="592" t="s">
        <v>6134</v>
      </c>
      <c r="AN1544" s="592" t="s">
        <v>4928</v>
      </c>
      <c r="AO1544" s="737"/>
      <c r="AP1544" s="592"/>
      <c r="AQ1544" s="592"/>
      <c r="AR1544" s="612" t="s">
        <v>12161</v>
      </c>
      <c r="AS1544" s="592"/>
      <c r="AT1544" s="598" t="s">
        <v>12162</v>
      </c>
      <c r="AU1544" s="592"/>
      <c r="AV1544" s="592"/>
      <c r="AW1544" s="592"/>
      <c r="AX1544" s="592"/>
      <c r="AY1544" s="592"/>
      <c r="AZ1544" s="592"/>
      <c r="BA1544" s="592"/>
      <c r="BB1544" s="592"/>
      <c r="BC1544" s="592"/>
      <c r="BD1544" s="592"/>
      <c r="BE1544" s="592"/>
      <c r="BF1544" s="592"/>
      <c r="BG1544" s="592"/>
      <c r="BH1544" s="592"/>
    </row>
    <row r="1545" spans="1:60" ht="12" customHeight="1">
      <c r="A1545" s="766">
        <v>1543</v>
      </c>
      <c r="B1545" s="600" t="s">
        <v>457</v>
      </c>
      <c r="C1545" s="601" t="s">
        <v>267</v>
      </c>
      <c r="D1545" s="615"/>
      <c r="E1545" s="600" t="s">
        <v>12163</v>
      </c>
      <c r="F1545" s="603" t="s">
        <v>3970</v>
      </c>
      <c r="G1545" s="603" t="s">
        <v>3969</v>
      </c>
      <c r="H1545" s="603" t="s">
        <v>3967</v>
      </c>
      <c r="I1545" s="600" t="s">
        <v>10641</v>
      </c>
      <c r="J1545" s="600"/>
      <c r="K1545" s="611"/>
      <c r="L1545" s="606" t="s">
        <v>1625</v>
      </c>
      <c r="M1545" s="986"/>
      <c r="N1545" s="972"/>
      <c r="O1545" s="603"/>
      <c r="P1545" s="625"/>
      <c r="Q1545" s="625"/>
      <c r="R1545" s="600">
        <f t="shared" si="24"/>
        <v>0</v>
      </c>
      <c r="S1545" s="600"/>
      <c r="T1545" s="607" t="str">
        <f>VLOOKUP(cppm_pr[[#This Row],[Status]],'All Link_LOV'!$I$32:$K$72,2,0)</f>
        <v>PO Issued</v>
      </c>
      <c r="U1545" s="607" t="s">
        <v>22</v>
      </c>
      <c r="V1545" s="603">
        <v>769</v>
      </c>
      <c r="W1545" s="607" t="s">
        <v>6069</v>
      </c>
      <c r="X1545" s="603" t="s">
        <v>499</v>
      </c>
      <c r="Y1545" s="603"/>
      <c r="Z1545" s="608">
        <v>45198</v>
      </c>
      <c r="AA1545" s="603" t="s">
        <v>3966</v>
      </c>
      <c r="AB1545" s="606">
        <v>8513</v>
      </c>
      <c r="AC1545" s="677">
        <v>3890.13</v>
      </c>
      <c r="AD1545" s="603" t="s">
        <v>6059</v>
      </c>
      <c r="AE1545" s="603"/>
      <c r="AF1545" s="603" t="s">
        <v>6071</v>
      </c>
      <c r="AG1545" s="603" t="s">
        <v>491</v>
      </c>
      <c r="AH1545" s="612" t="s">
        <v>3968</v>
      </c>
      <c r="AI1545" s="600" t="str">
        <f>IFERROR(VLOOKUP(cppm_pr[[#This Row],[Order Number]],SPHERE!C:CC,39,0),"")</f>
        <v/>
      </c>
      <c r="AJ1545" s="600" t="str">
        <f>IFERROR(VLOOKUP(cppm_pr[[#This Row],[Order Number]],'DC TM ONE'!B:CN,42,0),"")</f>
        <v/>
      </c>
      <c r="AK1545" s="612"/>
      <c r="AL1545" s="693">
        <v>45199</v>
      </c>
      <c r="AM1545" s="603" t="s">
        <v>12164</v>
      </c>
      <c r="AN1545" s="603" t="s">
        <v>6175</v>
      </c>
      <c r="AO1545" s="737"/>
      <c r="AP1545" s="603">
        <v>3400038734</v>
      </c>
      <c r="AQ1545" s="603"/>
      <c r="AR1545" s="769"/>
      <c r="AS1545" s="603"/>
      <c r="AT1545" s="610" t="s">
        <v>12165</v>
      </c>
      <c r="AU1545" s="603"/>
      <c r="AV1545" s="603"/>
      <c r="AW1545" s="603"/>
      <c r="AX1545" s="603"/>
      <c r="AY1545" s="603"/>
      <c r="AZ1545" s="603"/>
      <c r="BA1545" s="603"/>
      <c r="BB1545" s="603"/>
      <c r="BC1545" s="603"/>
      <c r="BD1545" s="603"/>
      <c r="BE1545" s="603"/>
      <c r="BF1545" s="603"/>
      <c r="BG1545" s="603"/>
      <c r="BH1545" s="603"/>
    </row>
    <row r="1546" spans="1:60" ht="12" customHeight="1">
      <c r="A1546" s="773">
        <v>1544</v>
      </c>
      <c r="B1546" s="589" t="s">
        <v>79</v>
      </c>
      <c r="C1546" s="590" t="s">
        <v>267</v>
      </c>
      <c r="D1546" s="591">
        <v>44967</v>
      </c>
      <c r="E1546" s="589" t="s">
        <v>12166</v>
      </c>
      <c r="F1546" s="592" t="s">
        <v>12167</v>
      </c>
      <c r="G1546" s="592" t="s">
        <v>12168</v>
      </c>
      <c r="H1546" s="592" t="s">
        <v>12169</v>
      </c>
      <c r="I1546" s="592" t="s">
        <v>12170</v>
      </c>
      <c r="J1546" s="589"/>
      <c r="K1546" s="842" t="s">
        <v>12171</v>
      </c>
      <c r="L1546" s="595" t="s">
        <v>2749</v>
      </c>
      <c r="M1546" s="985"/>
      <c r="N1546" s="972"/>
      <c r="O1546" s="592"/>
      <c r="P1546" s="594"/>
      <c r="Q1546" s="594"/>
      <c r="R1546" s="592">
        <f t="shared" si="24"/>
        <v>0</v>
      </c>
      <c r="S1546" s="592"/>
      <c r="T1546" s="596" t="str">
        <f>VLOOKUP(cppm_pr[[#This Row],[Status]],'All Link_LOV'!$I$32:$K$72,2,0)</f>
        <v>PO Issued</v>
      </c>
      <c r="U1546" s="596" t="s">
        <v>22</v>
      </c>
      <c r="V1546" s="592">
        <v>770</v>
      </c>
      <c r="W1546" s="596"/>
      <c r="X1546" s="592"/>
      <c r="Y1546" s="592"/>
      <c r="Z1546" s="597">
        <v>45198</v>
      </c>
      <c r="AA1546" s="592" t="s">
        <v>1748</v>
      </c>
      <c r="AB1546" s="595">
        <v>11514</v>
      </c>
      <c r="AC1546" s="677">
        <v>3669.55</v>
      </c>
      <c r="AD1546" s="592" t="s">
        <v>6059</v>
      </c>
      <c r="AE1546" s="592"/>
      <c r="AF1546" s="592" t="s">
        <v>398</v>
      </c>
      <c r="AG1546" s="592" t="s">
        <v>491</v>
      </c>
      <c r="AH1546" s="790" t="s">
        <v>12172</v>
      </c>
      <c r="AI1546" s="600" t="str">
        <f>IFERROR(VLOOKUP(cppm_pr[[#This Row],[Order Number]],SPHERE!C:CC,39,0),"")</f>
        <v/>
      </c>
      <c r="AJ1546" s="600" t="str">
        <f>IFERROR(VLOOKUP(cppm_pr[[#This Row],[Order Number]],'DC TM ONE'!B:CN,42,0),"")</f>
        <v/>
      </c>
      <c r="AK1546" s="790"/>
      <c r="AL1546" s="693">
        <v>45199</v>
      </c>
      <c r="AM1546" s="592" t="s">
        <v>8721</v>
      </c>
      <c r="AN1546" s="592" t="s">
        <v>4928</v>
      </c>
      <c r="AO1546" s="737"/>
      <c r="AP1546" s="592"/>
      <c r="AQ1546" s="592"/>
      <c r="AR1546" s="612">
        <v>3400039025</v>
      </c>
      <c r="AS1546" s="592"/>
      <c r="AT1546" s="598"/>
      <c r="AU1546" s="592"/>
      <c r="AV1546" s="592"/>
      <c r="AW1546" s="592"/>
      <c r="AX1546" s="592"/>
      <c r="AY1546" s="592"/>
      <c r="AZ1546" s="592"/>
      <c r="BA1546" s="592"/>
      <c r="BB1546" s="592"/>
      <c r="BC1546" s="592"/>
      <c r="BD1546" s="592"/>
      <c r="BE1546" s="592"/>
      <c r="BF1546" s="592"/>
      <c r="BG1546" s="592"/>
      <c r="BH1546" s="592"/>
    </row>
    <row r="1547" spans="1:60" ht="12" customHeight="1">
      <c r="A1547" s="766">
        <v>1545</v>
      </c>
      <c r="B1547" s="600" t="s">
        <v>469</v>
      </c>
      <c r="C1547" s="601" t="s">
        <v>267</v>
      </c>
      <c r="D1547" s="615"/>
      <c r="E1547" s="600" t="s">
        <v>12173</v>
      </c>
      <c r="F1547" s="603" t="s">
        <v>4542</v>
      </c>
      <c r="G1547" s="603" t="s">
        <v>4541</v>
      </c>
      <c r="H1547" s="603" t="s">
        <v>4539</v>
      </c>
      <c r="I1547" s="603" t="s">
        <v>12174</v>
      </c>
      <c r="J1547" s="600"/>
      <c r="K1547" s="1124">
        <v>4902155023</v>
      </c>
      <c r="L1547" s="606" t="s">
        <v>56</v>
      </c>
      <c r="M1547" s="935"/>
      <c r="N1547" s="972"/>
      <c r="O1547" s="603"/>
      <c r="P1547" s="605"/>
      <c r="Q1547" s="605"/>
      <c r="R1547" s="603">
        <f t="shared" si="24"/>
        <v>0</v>
      </c>
      <c r="S1547" s="603"/>
      <c r="T1547" s="607" t="str">
        <f>VLOOKUP(cppm_pr[[#This Row],[Status]],'All Link_LOV'!$I$32:$K$72,2,0)</f>
        <v>PO Issued</v>
      </c>
      <c r="U1547" s="607" t="s">
        <v>105</v>
      </c>
      <c r="V1547" s="603">
        <v>283</v>
      </c>
      <c r="W1547" s="607"/>
      <c r="X1547" s="603"/>
      <c r="Y1547" s="603"/>
      <c r="Z1547" s="608">
        <v>45198</v>
      </c>
      <c r="AA1547" s="603" t="s">
        <v>4538</v>
      </c>
      <c r="AB1547" s="606"/>
      <c r="AC1547" s="677"/>
      <c r="AD1547" s="603"/>
      <c r="AE1547" s="603"/>
      <c r="AF1547" s="603" t="s">
        <v>397</v>
      </c>
      <c r="AG1547" s="603" t="s">
        <v>493</v>
      </c>
      <c r="AH1547" s="790" t="s">
        <v>4540</v>
      </c>
      <c r="AI1547" s="600" t="str">
        <f>IFERROR(VLOOKUP(cppm_pr[[#This Row],[Order Number]],SPHERE!C:CC,39,0),"")</f>
        <v/>
      </c>
      <c r="AJ1547" s="600" t="str">
        <f>IFERROR(VLOOKUP(cppm_pr[[#This Row],[Order Number]],'DC TM ONE'!B:CN,42,0),"")</f>
        <v/>
      </c>
      <c r="AK1547" s="790"/>
      <c r="AL1547" s="693"/>
      <c r="AM1547" s="603" t="s">
        <v>9408</v>
      </c>
      <c r="AN1547" s="603"/>
      <c r="AO1547" s="737"/>
      <c r="AP1547" s="603"/>
      <c r="AQ1547" s="603"/>
      <c r="AR1547" s="769">
        <v>3400038912</v>
      </c>
      <c r="AS1547" s="603" t="s">
        <v>1683</v>
      </c>
      <c r="AT1547" s="610"/>
      <c r="AU1547" s="603"/>
      <c r="AV1547" s="603" t="s">
        <v>4543</v>
      </c>
      <c r="AW1547" s="603" t="s">
        <v>4544</v>
      </c>
      <c r="AX1547" s="603" t="s">
        <v>4545</v>
      </c>
      <c r="AY1547" s="603" t="s">
        <v>1554</v>
      </c>
      <c r="AZ1547" s="603" t="s">
        <v>1683</v>
      </c>
      <c r="BA1547" s="603" t="s">
        <v>4546</v>
      </c>
      <c r="BB1547" s="603">
        <v>3400038912</v>
      </c>
      <c r="BC1547" s="603" t="s">
        <v>4547</v>
      </c>
      <c r="BD1547" s="603">
        <v>3400041306</v>
      </c>
      <c r="BE1547" s="603" t="s">
        <v>4548</v>
      </c>
      <c r="BF1547" s="603">
        <v>3400040772</v>
      </c>
      <c r="BG1547" s="603"/>
      <c r="BH1547" s="603"/>
    </row>
    <row r="1548" spans="1:60" ht="12" customHeight="1">
      <c r="A1548" s="773">
        <v>1546</v>
      </c>
      <c r="B1548" s="589" t="s">
        <v>82</v>
      </c>
      <c r="C1548" s="590" t="s">
        <v>267</v>
      </c>
      <c r="D1548" s="640"/>
      <c r="E1548" s="589">
        <v>4902152540</v>
      </c>
      <c r="F1548" s="592" t="s">
        <v>4996</v>
      </c>
      <c r="G1548" s="592" t="s">
        <v>4995</v>
      </c>
      <c r="H1548" s="592" t="s">
        <v>4993</v>
      </c>
      <c r="I1548" s="592" t="s">
        <v>10452</v>
      </c>
      <c r="J1548" s="589"/>
      <c r="K1548" s="593"/>
      <c r="L1548" s="595" t="s">
        <v>1586</v>
      </c>
      <c r="M1548" s="985"/>
      <c r="N1548" s="972"/>
      <c r="O1548" s="592"/>
      <c r="P1548" s="594"/>
      <c r="Q1548" s="594"/>
      <c r="R1548" s="592">
        <f t="shared" si="24"/>
        <v>0</v>
      </c>
      <c r="S1548" s="592"/>
      <c r="T1548" s="596" t="str">
        <f>VLOOKUP(cppm_pr[[#This Row],[Status]],'All Link_LOV'!$I$32:$K$72,2,0)</f>
        <v>PO Issued</v>
      </c>
      <c r="U1548" s="596" t="s">
        <v>22</v>
      </c>
      <c r="V1548" s="592">
        <v>771</v>
      </c>
      <c r="W1548" s="596" t="s">
        <v>6069</v>
      </c>
      <c r="X1548" s="603" t="s">
        <v>8231</v>
      </c>
      <c r="Y1548" s="592"/>
      <c r="Z1548" s="597">
        <v>45198</v>
      </c>
      <c r="AA1548" s="592" t="s">
        <v>3749</v>
      </c>
      <c r="AB1548" s="595">
        <v>6587</v>
      </c>
      <c r="AC1548" s="677">
        <v>804.18</v>
      </c>
      <c r="AD1548" s="592" t="s">
        <v>6148</v>
      </c>
      <c r="AE1548" s="592" t="s">
        <v>12175</v>
      </c>
      <c r="AF1548" s="592" t="s">
        <v>6071</v>
      </c>
      <c r="AG1548" s="592" t="s">
        <v>491</v>
      </c>
      <c r="AH1548" s="736" t="s">
        <v>4994</v>
      </c>
      <c r="AI1548" s="600" t="str">
        <f>IFERROR(VLOOKUP(cppm_pr[[#This Row],[Order Number]],SPHERE!C:CC,39,0),"")</f>
        <v/>
      </c>
      <c r="AJ1548" s="600" t="str">
        <f>IFERROR(VLOOKUP(cppm_pr[[#This Row],[Order Number]],'DC TM ONE'!B:CN,42,0),"")</f>
        <v/>
      </c>
      <c r="AK1548" s="736"/>
      <c r="AL1548" s="693">
        <v>45209</v>
      </c>
      <c r="AM1548" s="592" t="s">
        <v>10453</v>
      </c>
      <c r="AN1548" s="592" t="s">
        <v>4928</v>
      </c>
      <c r="AO1548" s="737"/>
      <c r="AP1548" s="592"/>
      <c r="AQ1548" s="592"/>
      <c r="AR1548" s="612">
        <v>3400038597</v>
      </c>
      <c r="AS1548" s="592"/>
      <c r="AT1548" s="598" t="s">
        <v>12176</v>
      </c>
      <c r="AU1548" s="592"/>
      <c r="AV1548" s="592"/>
      <c r="AW1548" s="592"/>
      <c r="AX1548" s="592"/>
      <c r="AY1548" s="592"/>
      <c r="AZ1548" s="592"/>
      <c r="BA1548" s="592"/>
      <c r="BB1548" s="592"/>
      <c r="BC1548" s="592"/>
      <c r="BD1548" s="592"/>
      <c r="BE1548" s="592"/>
      <c r="BF1548" s="592"/>
      <c r="BG1548" s="592"/>
      <c r="BH1548" s="592"/>
    </row>
    <row r="1549" spans="1:60" ht="12" customHeight="1">
      <c r="A1549" s="772">
        <v>1547</v>
      </c>
      <c r="B1549" s="600" t="s">
        <v>82</v>
      </c>
      <c r="C1549" s="601" t="s">
        <v>267</v>
      </c>
      <c r="D1549" s="615"/>
      <c r="E1549" s="600" t="s">
        <v>6058</v>
      </c>
      <c r="F1549" s="603" t="s">
        <v>10103</v>
      </c>
      <c r="G1549" s="603" t="s">
        <v>12177</v>
      </c>
      <c r="H1549" s="603" t="s">
        <v>12178</v>
      </c>
      <c r="I1549" s="603" t="s">
        <v>12179</v>
      </c>
      <c r="J1549" s="600"/>
      <c r="K1549" s="792">
        <v>4902152929</v>
      </c>
      <c r="L1549" s="606" t="s">
        <v>1586</v>
      </c>
      <c r="M1549" s="1004"/>
      <c r="N1549" s="972"/>
      <c r="O1549" s="603"/>
      <c r="P1549" s="605"/>
      <c r="Q1549" s="605"/>
      <c r="R1549" s="603">
        <f t="shared" si="24"/>
        <v>0</v>
      </c>
      <c r="S1549" s="603"/>
      <c r="T1549" s="607" t="str">
        <f>VLOOKUP(cppm_pr[[#This Row],[Status]],'All Link_LOV'!$I$32:$K$72,2,0)</f>
        <v>PO Issued</v>
      </c>
      <c r="U1549" s="607" t="s">
        <v>22</v>
      </c>
      <c r="V1549" s="603">
        <v>772</v>
      </c>
      <c r="W1549" s="607"/>
      <c r="X1549" s="603"/>
      <c r="Y1549" s="603"/>
      <c r="Z1549" s="608">
        <v>45199</v>
      </c>
      <c r="AA1549" s="603" t="s">
        <v>2155</v>
      </c>
      <c r="AB1549" s="606">
        <v>311718</v>
      </c>
      <c r="AC1549" s="677">
        <v>29400.17</v>
      </c>
      <c r="AD1549" s="603" t="s">
        <v>6148</v>
      </c>
      <c r="AE1549" s="603" t="s">
        <v>12180</v>
      </c>
      <c r="AF1549" s="603" t="s">
        <v>6164</v>
      </c>
      <c r="AG1549" s="603" t="s">
        <v>497</v>
      </c>
      <c r="AH1549" s="736" t="s">
        <v>12181</v>
      </c>
      <c r="AI1549" s="600" t="str">
        <f>IFERROR(VLOOKUP(cppm_pr[[#This Row],[Order Number]],SPHERE!C:CC,39,0),"")</f>
        <v/>
      </c>
      <c r="AJ1549" s="600" t="str">
        <f>IFERROR(VLOOKUP(cppm_pr[[#This Row],[Order Number]],'DC TM ONE'!B:CN,42,0),"")</f>
        <v/>
      </c>
      <c r="AK1549" s="736"/>
      <c r="AL1549" s="693">
        <v>45168</v>
      </c>
      <c r="AM1549" s="603" t="s">
        <v>6729</v>
      </c>
      <c r="AN1549" s="603" t="s">
        <v>4928</v>
      </c>
      <c r="AO1549" s="737"/>
      <c r="AP1549" s="603"/>
      <c r="AQ1549" s="603"/>
      <c r="AR1549" s="769">
        <v>3400039029</v>
      </c>
      <c r="AS1549" s="603"/>
      <c r="AT1549" s="610" t="s">
        <v>12182</v>
      </c>
      <c r="AU1549" s="603"/>
      <c r="AV1549" s="603"/>
      <c r="AW1549" s="603"/>
      <c r="AX1549" s="603"/>
      <c r="AY1549" s="603"/>
      <c r="AZ1549" s="603"/>
      <c r="BA1549" s="603"/>
      <c r="BB1549" s="603"/>
      <c r="BC1549" s="603"/>
      <c r="BD1549" s="603"/>
      <c r="BE1549" s="603"/>
      <c r="BF1549" s="603"/>
      <c r="BG1549" s="603"/>
      <c r="BH1549" s="603"/>
    </row>
    <row r="1550" spans="1:60" ht="12" customHeight="1">
      <c r="A1550" s="773">
        <v>1548</v>
      </c>
      <c r="B1550" s="589" t="s">
        <v>67</v>
      </c>
      <c r="C1550" s="590" t="s">
        <v>260</v>
      </c>
      <c r="D1550" s="640"/>
      <c r="E1550" s="589" t="s">
        <v>6058</v>
      </c>
      <c r="F1550" s="592" t="s">
        <v>4549</v>
      </c>
      <c r="G1550" s="592" t="s">
        <v>12183</v>
      </c>
      <c r="H1550" s="592" t="s">
        <v>174</v>
      </c>
      <c r="I1550" s="592" t="s">
        <v>12184</v>
      </c>
      <c r="J1550" s="589"/>
      <c r="K1550" s="593"/>
      <c r="L1550" s="595" t="s">
        <v>1552</v>
      </c>
      <c r="M1550" s="985"/>
      <c r="N1550" s="972"/>
      <c r="O1550" s="592"/>
      <c r="P1550" s="594"/>
      <c r="Q1550" s="594"/>
      <c r="R1550" s="592">
        <f t="shared" si="24"/>
        <v>0</v>
      </c>
      <c r="S1550" s="592"/>
      <c r="T1550" s="596" t="str">
        <f>VLOOKUP(cppm_pr[[#This Row],[Status]],'All Link_LOV'!$I$32:$K$72,2,0)</f>
        <v>PR Creation</v>
      </c>
      <c r="U1550" s="596" t="s">
        <v>105</v>
      </c>
      <c r="V1550" s="592">
        <v>284</v>
      </c>
      <c r="W1550" s="596"/>
      <c r="X1550" s="592"/>
      <c r="Y1550" s="592"/>
      <c r="Z1550" s="597">
        <v>45199</v>
      </c>
      <c r="AA1550" s="592" t="s">
        <v>2267</v>
      </c>
      <c r="AB1550" s="595"/>
      <c r="AC1550" s="677"/>
      <c r="AD1550" s="592"/>
      <c r="AE1550" s="592"/>
      <c r="AF1550" s="592" t="s">
        <v>398</v>
      </c>
      <c r="AG1550" s="592" t="s">
        <v>488</v>
      </c>
      <c r="AH1550" s="612" t="s">
        <v>1551</v>
      </c>
      <c r="AI1550" s="600" t="str">
        <f>IFERROR(VLOOKUP(cppm_pr[[#This Row],[Order Number]],SPHERE!C:CC,39,0),"")</f>
        <v/>
      </c>
      <c r="AJ1550" s="600" t="str">
        <f>IFERROR(VLOOKUP(cppm_pr[[#This Row],[Order Number]],'DC TM ONE'!B:CN,42,0),"")</f>
        <v/>
      </c>
      <c r="AK1550" s="612"/>
      <c r="AL1550" s="693"/>
      <c r="AM1550" s="592" t="s">
        <v>6993</v>
      </c>
      <c r="AN1550" s="592"/>
      <c r="AO1550" s="737"/>
      <c r="AP1550" s="592"/>
      <c r="AQ1550" s="592"/>
      <c r="AR1550" s="612">
        <v>3400038703</v>
      </c>
      <c r="AS1550" s="592" t="s">
        <v>4551</v>
      </c>
      <c r="AT1550" s="598"/>
      <c r="AU1550" s="592"/>
      <c r="AV1550" s="592" t="s">
        <v>2273</v>
      </c>
      <c r="AW1550" s="592" t="s">
        <v>2274</v>
      </c>
      <c r="AX1550" s="592" t="s">
        <v>4550</v>
      </c>
      <c r="AY1550" s="592" t="s">
        <v>1554</v>
      </c>
      <c r="AZ1550" s="592" t="s">
        <v>4551</v>
      </c>
      <c r="BA1550" s="592" t="s">
        <v>4552</v>
      </c>
      <c r="BB1550" s="592">
        <v>3400038703</v>
      </c>
      <c r="BC1550" s="592" t="s">
        <v>4553</v>
      </c>
      <c r="BD1550" s="592">
        <v>3400039075</v>
      </c>
      <c r="BE1550" s="592" t="s">
        <v>4554</v>
      </c>
      <c r="BF1550" s="592">
        <v>3400027272</v>
      </c>
      <c r="BG1550" s="592"/>
      <c r="BH1550" s="592"/>
    </row>
    <row r="1551" spans="1:60" ht="12" customHeight="1">
      <c r="A1551" s="772">
        <v>1549</v>
      </c>
      <c r="B1551" s="600" t="s">
        <v>62</v>
      </c>
      <c r="C1551" s="601" t="s">
        <v>248</v>
      </c>
      <c r="D1551" s="615"/>
      <c r="E1551" s="600" t="s">
        <v>12185</v>
      </c>
      <c r="F1551" s="603" t="s">
        <v>4559</v>
      </c>
      <c r="G1551" s="603" t="s">
        <v>4558</v>
      </c>
      <c r="H1551" s="603" t="s">
        <v>4556</v>
      </c>
      <c r="I1551" s="600" t="s">
        <v>12185</v>
      </c>
      <c r="J1551" s="600"/>
      <c r="K1551" s="604"/>
      <c r="L1551" s="606" t="s">
        <v>1717</v>
      </c>
      <c r="M1551" s="999"/>
      <c r="N1551" s="972"/>
      <c r="O1551" s="603"/>
      <c r="P1551" s="625"/>
      <c r="Q1551" s="625"/>
      <c r="R1551" s="600">
        <f t="shared" si="24"/>
        <v>0</v>
      </c>
      <c r="S1551" s="600"/>
      <c r="T1551" s="607" t="str">
        <f>VLOOKUP(cppm_pr[[#This Row],[Status]],'All Link_LOV'!$I$32:$K$72,2,0)</f>
        <v>Pending Approval</v>
      </c>
      <c r="U1551" s="607" t="s">
        <v>105</v>
      </c>
      <c r="V1551" s="603">
        <v>285</v>
      </c>
      <c r="W1551" s="607"/>
      <c r="X1551" s="603"/>
      <c r="Y1551" s="603"/>
      <c r="Z1551" s="608">
        <v>45200</v>
      </c>
      <c r="AA1551" s="603" t="s">
        <v>1895</v>
      </c>
      <c r="AB1551" s="606"/>
      <c r="AC1551" s="677"/>
      <c r="AD1551" s="603"/>
      <c r="AE1551" s="603"/>
      <c r="AF1551" s="603" t="s">
        <v>398</v>
      </c>
      <c r="AG1551" s="603" t="s">
        <v>491</v>
      </c>
      <c r="AH1551" s="736" t="s">
        <v>4557</v>
      </c>
      <c r="AI1551" s="600" t="str">
        <f>IFERROR(VLOOKUP(cppm_pr[[#This Row],[Order Number]],SPHERE!C:CC,39,0),"")</f>
        <v/>
      </c>
      <c r="AJ1551" s="600" t="str">
        <f>IFERROR(VLOOKUP(cppm_pr[[#This Row],[Order Number]],'DC TM ONE'!B:CN,42,0),"")</f>
        <v/>
      </c>
      <c r="AK1551" s="736"/>
      <c r="AL1551" s="693"/>
      <c r="AM1551" s="603" t="s">
        <v>12186</v>
      </c>
      <c r="AN1551" s="603"/>
      <c r="AO1551" s="737"/>
      <c r="AP1551" s="603"/>
      <c r="AQ1551" s="603"/>
      <c r="AR1551" s="769">
        <v>3400026292</v>
      </c>
      <c r="AS1551" s="603" t="s">
        <v>4214</v>
      </c>
      <c r="AT1551" s="610"/>
      <c r="AU1551" s="603"/>
      <c r="AV1551" s="603" t="s">
        <v>2525</v>
      </c>
      <c r="AW1551" s="603" t="s">
        <v>2526</v>
      </c>
      <c r="AX1551" s="603" t="s">
        <v>4560</v>
      </c>
      <c r="AY1551" s="603" t="s">
        <v>1554</v>
      </c>
      <c r="AZ1551" s="603" t="s">
        <v>4214</v>
      </c>
      <c r="BA1551" s="603" t="s">
        <v>4561</v>
      </c>
      <c r="BB1551" s="603">
        <v>3400026292</v>
      </c>
      <c r="BC1551" s="603" t="s">
        <v>4251</v>
      </c>
      <c r="BD1551" s="603">
        <v>3400030180</v>
      </c>
      <c r="BE1551" s="603" t="s">
        <v>1901</v>
      </c>
      <c r="BF1551" s="603">
        <v>3400038568</v>
      </c>
      <c r="BG1551" s="603"/>
      <c r="BH1551" s="603"/>
    </row>
    <row r="1552" spans="1:60" ht="12" customHeight="1">
      <c r="A1552" s="773">
        <v>1550</v>
      </c>
      <c r="B1552" s="589" t="s">
        <v>77</v>
      </c>
      <c r="C1552" s="590" t="s">
        <v>260</v>
      </c>
      <c r="D1552" s="640"/>
      <c r="E1552" s="589" t="s">
        <v>6058</v>
      </c>
      <c r="F1552" s="592" t="s">
        <v>12187</v>
      </c>
      <c r="G1552" s="592" t="s">
        <v>12188</v>
      </c>
      <c r="H1552" s="592" t="s">
        <v>12189</v>
      </c>
      <c r="I1552" s="589" t="s">
        <v>12190</v>
      </c>
      <c r="J1552" s="589"/>
      <c r="K1552" s="593"/>
      <c r="L1552" s="595" t="s">
        <v>1691</v>
      </c>
      <c r="M1552" s="985"/>
      <c r="N1552" s="972"/>
      <c r="O1552" s="592"/>
      <c r="P1552" s="655"/>
      <c r="Q1552" s="655"/>
      <c r="R1552" s="589">
        <f t="shared" si="24"/>
        <v>0</v>
      </c>
      <c r="S1552" s="589"/>
      <c r="T1552" s="596" t="str">
        <f>VLOOKUP(cppm_pr[[#This Row],[Status]],'All Link_LOV'!$I$32:$K$72,2,0)</f>
        <v>PR Creation</v>
      </c>
      <c r="U1552" s="596" t="s">
        <v>22</v>
      </c>
      <c r="V1552" s="592">
        <v>773</v>
      </c>
      <c r="W1552" s="596"/>
      <c r="X1552" s="592"/>
      <c r="Y1552" s="592"/>
      <c r="Z1552" s="597">
        <v>45200</v>
      </c>
      <c r="AA1552" s="592" t="s">
        <v>3920</v>
      </c>
      <c r="AB1552" s="595">
        <v>5658.41</v>
      </c>
      <c r="AC1552" s="677">
        <v>2059.3200000000002</v>
      </c>
      <c r="AD1552" s="592" t="s">
        <v>6148</v>
      </c>
      <c r="AE1552" s="592" t="s">
        <v>12191</v>
      </c>
      <c r="AF1552" s="592" t="s">
        <v>6071</v>
      </c>
      <c r="AG1552" s="592" t="s">
        <v>490</v>
      </c>
      <c r="AH1552" s="612" t="s">
        <v>12192</v>
      </c>
      <c r="AI1552" s="600" t="str">
        <f>IFERROR(VLOOKUP(cppm_pr[[#This Row],[Order Number]],SPHERE!C:CC,39,0),"")</f>
        <v/>
      </c>
      <c r="AJ1552" s="600" t="str">
        <f>IFERROR(VLOOKUP(cppm_pr[[#This Row],[Order Number]],'DC TM ONE'!B:CN,42,0),"")</f>
        <v/>
      </c>
      <c r="AK1552" s="612"/>
      <c r="AL1552" s="693">
        <v>45153</v>
      </c>
      <c r="AM1552" s="592" t="s">
        <v>11657</v>
      </c>
      <c r="AN1552" s="592" t="s">
        <v>4928</v>
      </c>
      <c r="AO1552" s="737"/>
      <c r="AP1552" s="592"/>
      <c r="AQ1552" s="592"/>
      <c r="AR1552" s="612">
        <v>3400038891</v>
      </c>
      <c r="AS1552" s="592"/>
      <c r="AT1552" s="598" t="s">
        <v>12193</v>
      </c>
      <c r="AU1552" s="592"/>
      <c r="AV1552" s="592"/>
      <c r="AW1552" s="592"/>
      <c r="AX1552" s="592"/>
      <c r="AY1552" s="592"/>
      <c r="AZ1552" s="592"/>
      <c r="BA1552" s="592"/>
      <c r="BB1552" s="592"/>
      <c r="BC1552" s="592"/>
      <c r="BD1552" s="592"/>
      <c r="BE1552" s="592"/>
      <c r="BF1552" s="592"/>
      <c r="BG1552" s="592"/>
      <c r="BH1552" s="592"/>
    </row>
    <row r="1553" spans="1:60" ht="12" customHeight="1">
      <c r="A1553" s="772">
        <v>1551</v>
      </c>
      <c r="B1553" s="600" t="s">
        <v>77</v>
      </c>
      <c r="C1553" s="601" t="s">
        <v>260</v>
      </c>
      <c r="D1553" s="615"/>
      <c r="E1553" s="600" t="s">
        <v>6058</v>
      </c>
      <c r="F1553" s="603" t="s">
        <v>12194</v>
      </c>
      <c r="G1553" s="603" t="s">
        <v>12195</v>
      </c>
      <c r="H1553" s="603" t="s">
        <v>12196</v>
      </c>
      <c r="I1553" s="600" t="s">
        <v>12197</v>
      </c>
      <c r="J1553" s="600"/>
      <c r="K1553" s="611"/>
      <c r="L1553" s="595" t="s">
        <v>1691</v>
      </c>
      <c r="M1553" s="986"/>
      <c r="N1553" s="972"/>
      <c r="O1553" s="603"/>
      <c r="P1553" s="625"/>
      <c r="Q1553" s="625"/>
      <c r="R1553" s="600">
        <f t="shared" si="24"/>
        <v>0</v>
      </c>
      <c r="S1553" s="600"/>
      <c r="T1553" s="607" t="str">
        <f>VLOOKUP(cppm_pr[[#This Row],[Status]],'All Link_LOV'!$I$32:$K$72,2,0)</f>
        <v>PR Creation</v>
      </c>
      <c r="U1553" s="607" t="s">
        <v>22</v>
      </c>
      <c r="V1553" s="603">
        <v>774</v>
      </c>
      <c r="W1553" s="607"/>
      <c r="X1553" s="603"/>
      <c r="Y1553" s="603"/>
      <c r="Z1553" s="608">
        <v>45200</v>
      </c>
      <c r="AA1553" s="603" t="s">
        <v>3920</v>
      </c>
      <c r="AB1553" s="606">
        <v>10395.94</v>
      </c>
      <c r="AC1553" s="677">
        <v>1777.44</v>
      </c>
      <c r="AD1553" s="603" t="s">
        <v>6148</v>
      </c>
      <c r="AE1553" s="603" t="s">
        <v>12198</v>
      </c>
      <c r="AF1553" s="603" t="s">
        <v>6071</v>
      </c>
      <c r="AG1553" s="603" t="s">
        <v>490</v>
      </c>
      <c r="AH1553" s="612" t="s">
        <v>12192</v>
      </c>
      <c r="AI1553" s="600" t="str">
        <f>IFERROR(VLOOKUP(cppm_pr[[#This Row],[Order Number]],SPHERE!C:CC,39,0),"")</f>
        <v/>
      </c>
      <c r="AJ1553" s="600" t="str">
        <f>IFERROR(VLOOKUP(cppm_pr[[#This Row],[Order Number]],'DC TM ONE'!B:CN,42,0),"")</f>
        <v/>
      </c>
      <c r="AK1553" s="612"/>
      <c r="AL1553" s="693">
        <v>45153</v>
      </c>
      <c r="AM1553" s="603" t="s">
        <v>11657</v>
      </c>
      <c r="AN1553" s="603" t="s">
        <v>4928</v>
      </c>
      <c r="AO1553" s="737"/>
      <c r="AP1553" s="603"/>
      <c r="AQ1553" s="603"/>
      <c r="AR1553" s="769">
        <v>3400038891</v>
      </c>
      <c r="AS1553" s="603"/>
      <c r="AT1553" s="610" t="s">
        <v>12199</v>
      </c>
      <c r="AU1553" s="603"/>
      <c r="AV1553" s="603"/>
      <c r="AW1553" s="603"/>
      <c r="AX1553" s="603"/>
      <c r="AY1553" s="603"/>
      <c r="AZ1553" s="603"/>
      <c r="BA1553" s="603"/>
      <c r="BB1553" s="603"/>
      <c r="BC1553" s="603"/>
      <c r="BD1553" s="603"/>
      <c r="BE1553" s="603"/>
      <c r="BF1553" s="603"/>
      <c r="BG1553" s="603"/>
      <c r="BH1553" s="603"/>
    </row>
    <row r="1554" spans="1:60" ht="12" customHeight="1">
      <c r="A1554" s="773">
        <v>1552</v>
      </c>
      <c r="B1554" s="589" t="s">
        <v>77</v>
      </c>
      <c r="C1554" s="590" t="s">
        <v>260</v>
      </c>
      <c r="D1554" s="640"/>
      <c r="E1554" s="589" t="s">
        <v>6058</v>
      </c>
      <c r="F1554" s="592" t="s">
        <v>12200</v>
      </c>
      <c r="G1554" s="592" t="s">
        <v>12201</v>
      </c>
      <c r="H1554" s="592" t="s">
        <v>12202</v>
      </c>
      <c r="I1554" s="589" t="s">
        <v>12203</v>
      </c>
      <c r="J1554" s="589"/>
      <c r="K1554" s="593"/>
      <c r="L1554" s="595" t="s">
        <v>1691</v>
      </c>
      <c r="M1554" s="985"/>
      <c r="N1554" s="972"/>
      <c r="O1554" s="592"/>
      <c r="P1554" s="655"/>
      <c r="Q1554" s="655"/>
      <c r="R1554" s="589">
        <f t="shared" si="24"/>
        <v>0</v>
      </c>
      <c r="S1554" s="589"/>
      <c r="T1554" s="596" t="str">
        <f>VLOOKUP(cppm_pr[[#This Row],[Status]],'All Link_LOV'!$I$32:$K$72,2,0)</f>
        <v>PR Creation</v>
      </c>
      <c r="U1554" s="596" t="s">
        <v>22</v>
      </c>
      <c r="V1554" s="592">
        <v>775</v>
      </c>
      <c r="W1554" s="596"/>
      <c r="X1554" s="592"/>
      <c r="Y1554" s="592"/>
      <c r="Z1554" s="597">
        <v>45200</v>
      </c>
      <c r="AA1554" s="592" t="s">
        <v>3920</v>
      </c>
      <c r="AB1554" s="595">
        <v>39451</v>
      </c>
      <c r="AC1554" s="677">
        <v>294.5</v>
      </c>
      <c r="AD1554" s="592" t="s">
        <v>6148</v>
      </c>
      <c r="AE1554" s="592" t="s">
        <v>12204</v>
      </c>
      <c r="AF1554" s="592" t="s">
        <v>398</v>
      </c>
      <c r="AG1554" s="592" t="s">
        <v>488</v>
      </c>
      <c r="AH1554" s="612" t="s">
        <v>12205</v>
      </c>
      <c r="AI1554" s="600" t="str">
        <f>IFERROR(VLOOKUP(cppm_pr[[#This Row],[Order Number]],SPHERE!C:CC,39,0),"")</f>
        <v/>
      </c>
      <c r="AJ1554" s="600" t="str">
        <f>IFERROR(VLOOKUP(cppm_pr[[#This Row],[Order Number]],'DC TM ONE'!B:CN,42,0),"")</f>
        <v/>
      </c>
      <c r="AK1554" s="612"/>
      <c r="AL1554" s="693">
        <v>45199</v>
      </c>
      <c r="AM1554" s="592" t="s">
        <v>11657</v>
      </c>
      <c r="AN1554" s="592" t="s">
        <v>4928</v>
      </c>
      <c r="AO1554" s="737"/>
      <c r="AP1554" s="592"/>
      <c r="AQ1554" s="592"/>
      <c r="AR1554" s="612">
        <v>3400039002</v>
      </c>
      <c r="AS1554" s="592"/>
      <c r="AT1554" s="598" t="s">
        <v>12206</v>
      </c>
      <c r="AU1554" s="592"/>
      <c r="AV1554" s="592"/>
      <c r="AW1554" s="592"/>
      <c r="AX1554" s="592"/>
      <c r="AY1554" s="592"/>
      <c r="AZ1554" s="592"/>
      <c r="BA1554" s="592"/>
      <c r="BB1554" s="592"/>
      <c r="BC1554" s="592"/>
      <c r="BD1554" s="592"/>
      <c r="BE1554" s="592"/>
      <c r="BF1554" s="592"/>
      <c r="BG1554" s="592"/>
      <c r="BH1554" s="592"/>
    </row>
    <row r="1555" spans="1:60" ht="12" customHeight="1">
      <c r="A1555" s="772">
        <v>1553</v>
      </c>
      <c r="B1555" s="600" t="s">
        <v>77</v>
      </c>
      <c r="C1555" s="601" t="s">
        <v>260</v>
      </c>
      <c r="D1555" s="615"/>
      <c r="E1555" s="600" t="s">
        <v>6058</v>
      </c>
      <c r="F1555" s="603" t="s">
        <v>4866</v>
      </c>
      <c r="G1555" s="603" t="s">
        <v>12207</v>
      </c>
      <c r="H1555" s="603" t="s">
        <v>12208</v>
      </c>
      <c r="I1555" s="600" t="s">
        <v>12209</v>
      </c>
      <c r="J1555" s="600"/>
      <c r="K1555" s="611"/>
      <c r="L1555" s="595" t="s">
        <v>1691</v>
      </c>
      <c r="M1555" s="611"/>
      <c r="N1555" s="795"/>
      <c r="O1555" s="603"/>
      <c r="P1555" s="625"/>
      <c r="Q1555" s="625"/>
      <c r="R1555" s="600">
        <f t="shared" si="24"/>
        <v>0</v>
      </c>
      <c r="S1555" s="600"/>
      <c r="T1555" s="607" t="str">
        <f>VLOOKUP(cppm_pr[[#This Row],[Status]],'All Link_LOV'!$I$32:$K$72,2,0)</f>
        <v>PR Creation</v>
      </c>
      <c r="U1555" s="607" t="s">
        <v>22</v>
      </c>
      <c r="V1555" s="603">
        <v>776</v>
      </c>
      <c r="W1555" s="607"/>
      <c r="X1555" s="603"/>
      <c r="Y1555" s="603"/>
      <c r="Z1555" s="608">
        <v>45200</v>
      </c>
      <c r="AA1555" s="603" t="s">
        <v>3920</v>
      </c>
      <c r="AB1555" s="606">
        <v>33478.44</v>
      </c>
      <c r="AC1555" s="677">
        <v>715.62</v>
      </c>
      <c r="AD1555" s="603" t="s">
        <v>6148</v>
      </c>
      <c r="AE1555" s="603" t="s">
        <v>12210</v>
      </c>
      <c r="AF1555" s="603" t="s">
        <v>398</v>
      </c>
      <c r="AG1555" s="603" t="s">
        <v>488</v>
      </c>
      <c r="AH1555" s="612" t="s">
        <v>12211</v>
      </c>
      <c r="AI1555" s="600" t="str">
        <f>IFERROR(VLOOKUP(cppm_pr[[#This Row],[Order Number]],SPHERE!C:CC,39,0),"")</f>
        <v/>
      </c>
      <c r="AJ1555" s="600" t="str">
        <f>IFERROR(VLOOKUP(cppm_pr[[#This Row],[Order Number]],'DC TM ONE'!B:CN,42,0),"")</f>
        <v/>
      </c>
      <c r="AK1555" s="612"/>
      <c r="AL1555" s="693">
        <v>45199</v>
      </c>
      <c r="AM1555" s="603" t="s">
        <v>11657</v>
      </c>
      <c r="AN1555" s="603" t="s">
        <v>4928</v>
      </c>
      <c r="AO1555" s="737"/>
      <c r="AP1555" s="603"/>
      <c r="AQ1555" s="603"/>
      <c r="AR1555" s="769">
        <v>3400039002</v>
      </c>
      <c r="AS1555" s="603"/>
      <c r="AT1555" s="610" t="s">
        <v>12212</v>
      </c>
      <c r="AU1555" s="603"/>
      <c r="AV1555" s="603"/>
      <c r="AW1555" s="603"/>
      <c r="AX1555" s="603"/>
      <c r="AY1555" s="603"/>
      <c r="AZ1555" s="603"/>
      <c r="BA1555" s="603"/>
      <c r="BB1555" s="603"/>
      <c r="BC1555" s="603"/>
      <c r="BD1555" s="603"/>
      <c r="BE1555" s="603"/>
      <c r="BF1555" s="603"/>
      <c r="BG1555" s="603"/>
      <c r="BH1555" s="603"/>
    </row>
    <row r="1556" spans="1:60" ht="12" customHeight="1">
      <c r="A1556" s="773">
        <v>1554</v>
      </c>
      <c r="B1556" s="589" t="s">
        <v>457</v>
      </c>
      <c r="C1556" s="590" t="s">
        <v>267</v>
      </c>
      <c r="D1556" s="640"/>
      <c r="E1556" s="589" t="s">
        <v>6058</v>
      </c>
      <c r="F1556" s="592" t="s">
        <v>3970</v>
      </c>
      <c r="G1556" s="592" t="s">
        <v>3969</v>
      </c>
      <c r="H1556" s="592" t="s">
        <v>3967</v>
      </c>
      <c r="I1556" s="592" t="s">
        <v>12213</v>
      </c>
      <c r="J1556" s="589"/>
      <c r="K1556" s="642" t="s">
        <v>12214</v>
      </c>
      <c r="L1556" s="595" t="s">
        <v>1625</v>
      </c>
      <c r="M1556" s="993"/>
      <c r="N1556" s="972"/>
      <c r="O1556" s="592"/>
      <c r="P1556" s="594"/>
      <c r="Q1556" s="594"/>
      <c r="R1556" s="592">
        <f t="shared" si="24"/>
        <v>0</v>
      </c>
      <c r="S1556" s="592"/>
      <c r="T1556" s="596" t="str">
        <f>VLOOKUP(cppm_pr[[#This Row],[Status]],'All Link_LOV'!$I$32:$K$72,2,0)</f>
        <v>PO Issued</v>
      </c>
      <c r="U1556" s="596" t="s">
        <v>105</v>
      </c>
      <c r="V1556" s="592">
        <v>286</v>
      </c>
      <c r="W1556" s="596" t="s">
        <v>6069</v>
      </c>
      <c r="X1556" s="603" t="s">
        <v>499</v>
      </c>
      <c r="Y1556" s="592"/>
      <c r="Z1556" s="597">
        <v>45201</v>
      </c>
      <c r="AA1556" s="592" t="s">
        <v>3966</v>
      </c>
      <c r="AB1556" s="595"/>
      <c r="AC1556" s="677"/>
      <c r="AD1556" s="592"/>
      <c r="AE1556" s="592"/>
      <c r="AF1556" s="592" t="s">
        <v>399</v>
      </c>
      <c r="AG1556" s="592" t="s">
        <v>491</v>
      </c>
      <c r="AH1556" s="612" t="s">
        <v>4562</v>
      </c>
      <c r="AI1556" s="600" t="str">
        <f>IFERROR(VLOOKUP(cppm_pr[[#This Row],[Order Number]],SPHERE!C:CC,39,0),"")</f>
        <v/>
      </c>
      <c r="AJ1556" s="600" t="str">
        <f>IFERROR(VLOOKUP(cppm_pr[[#This Row],[Order Number]],'DC TM ONE'!B:CN,42,0),"")</f>
        <v/>
      </c>
      <c r="AK1556" s="612"/>
      <c r="AL1556" s="693"/>
      <c r="AM1556" s="592" t="s">
        <v>12164</v>
      </c>
      <c r="AN1556" s="592"/>
      <c r="AO1556" s="737"/>
      <c r="AP1556" s="592"/>
      <c r="AQ1556" s="592"/>
      <c r="AR1556" s="612"/>
      <c r="AS1556" s="592"/>
      <c r="AT1556" s="598"/>
      <c r="AU1556" s="592"/>
      <c r="AV1556" s="592" t="s">
        <v>4563</v>
      </c>
      <c r="AW1556" s="592" t="s">
        <v>4564</v>
      </c>
      <c r="AX1556" s="592" t="s">
        <v>4565</v>
      </c>
      <c r="AY1556" s="592" t="s">
        <v>1579</v>
      </c>
      <c r="AZ1556" s="592"/>
      <c r="BA1556" s="592"/>
      <c r="BB1556" s="592"/>
      <c r="BC1556" s="592"/>
      <c r="BD1556" s="592"/>
      <c r="BE1556" s="592"/>
      <c r="BF1556" s="592"/>
      <c r="BG1556" s="592"/>
      <c r="BH1556" s="592"/>
    </row>
    <row r="1557" spans="1:60" ht="12" customHeight="1">
      <c r="A1557" s="772">
        <v>1555</v>
      </c>
      <c r="B1557" s="600" t="s">
        <v>63</v>
      </c>
      <c r="C1557" s="601" t="s">
        <v>211</v>
      </c>
      <c r="D1557" s="796">
        <v>45201</v>
      </c>
      <c r="E1557" s="600" t="s">
        <v>12215</v>
      </c>
      <c r="F1557" s="603" t="s">
        <v>12216</v>
      </c>
      <c r="G1557" s="603" t="s">
        <v>12217</v>
      </c>
      <c r="H1557" s="603" t="s">
        <v>12218</v>
      </c>
      <c r="I1557" s="603" t="s">
        <v>12219</v>
      </c>
      <c r="J1557" s="600"/>
      <c r="K1557" s="616"/>
      <c r="L1557" s="606" t="s">
        <v>1728</v>
      </c>
      <c r="M1557" s="971"/>
      <c r="N1557" s="972"/>
      <c r="O1557" s="603"/>
      <c r="P1557" s="605"/>
      <c r="Q1557" s="605"/>
      <c r="R1557" s="603">
        <f t="shared" si="24"/>
        <v>0</v>
      </c>
      <c r="S1557" s="603"/>
      <c r="T1557" s="607" t="str">
        <f>VLOOKUP(cppm_pr[[#This Row],[Status]],'All Link_LOV'!$I$32:$K$72,2,0)</f>
        <v>Queried - Require More Information From NeC/AND</v>
      </c>
      <c r="U1557" s="607" t="s">
        <v>22</v>
      </c>
      <c r="V1557" s="603">
        <v>777</v>
      </c>
      <c r="W1557" s="607"/>
      <c r="X1557" s="603"/>
      <c r="Y1557" s="603"/>
      <c r="Z1557" s="608">
        <v>45201</v>
      </c>
      <c r="AA1557" s="603" t="s">
        <v>5296</v>
      </c>
      <c r="AB1557" s="606">
        <v>176869</v>
      </c>
      <c r="AC1557" s="677">
        <v>1861.67</v>
      </c>
      <c r="AD1557" s="603" t="s">
        <v>6148</v>
      </c>
      <c r="AE1557" s="603" t="s">
        <v>12220</v>
      </c>
      <c r="AF1557" s="603" t="s">
        <v>398</v>
      </c>
      <c r="AG1557" s="603" t="s">
        <v>491</v>
      </c>
      <c r="AH1557" s="612" t="s">
        <v>12221</v>
      </c>
      <c r="AI1557" s="600" t="str">
        <f>IFERROR(VLOOKUP(cppm_pr[[#This Row],[Order Number]],SPHERE!C:CC,39,0),"")</f>
        <v/>
      </c>
      <c r="AJ1557" s="600" t="str">
        <f>IFERROR(VLOOKUP(cppm_pr[[#This Row],[Order Number]],'DC TM ONE'!B:CN,42,0),"")</f>
        <v/>
      </c>
      <c r="AK1557" s="612"/>
      <c r="AL1557" s="693">
        <v>45230</v>
      </c>
      <c r="AM1557" s="603" t="s">
        <v>8512</v>
      </c>
      <c r="AN1557" s="603" t="s">
        <v>4928</v>
      </c>
      <c r="AO1557" s="737"/>
      <c r="AP1557" s="603"/>
      <c r="AQ1557" s="603"/>
      <c r="AR1557" s="769">
        <v>3400039079</v>
      </c>
      <c r="AS1557" s="600"/>
      <c r="AT1557" s="610" t="s">
        <v>12222</v>
      </c>
      <c r="AU1557" s="603"/>
      <c r="AV1557" s="603"/>
      <c r="AW1557" s="603"/>
      <c r="AX1557" s="603"/>
      <c r="AY1557" s="603"/>
      <c r="AZ1557" s="603"/>
      <c r="BA1557" s="603"/>
      <c r="BB1557" s="603"/>
      <c r="BC1557" s="603"/>
      <c r="BD1557" s="603"/>
      <c r="BE1557" s="603"/>
      <c r="BF1557" s="603"/>
      <c r="BG1557" s="603"/>
      <c r="BH1557" s="603"/>
    </row>
    <row r="1558" spans="1:60" ht="12" customHeight="1">
      <c r="A1558" s="773">
        <v>1556</v>
      </c>
      <c r="B1558" s="589" t="s">
        <v>66</v>
      </c>
      <c r="C1558" s="590" t="s">
        <v>260</v>
      </c>
      <c r="D1558" s="640"/>
      <c r="E1558" s="589"/>
      <c r="F1558" s="592" t="s">
        <v>12223</v>
      </c>
      <c r="G1558" s="592" t="s">
        <v>12224</v>
      </c>
      <c r="H1558" s="592" t="s">
        <v>12225</v>
      </c>
      <c r="I1558" s="592" t="s">
        <v>12226</v>
      </c>
      <c r="J1558" s="589"/>
      <c r="K1558" s="642"/>
      <c r="L1558" s="595" t="s">
        <v>1552</v>
      </c>
      <c r="M1558" s="993"/>
      <c r="N1558" s="972"/>
      <c r="O1558" s="592"/>
      <c r="P1558" s="594"/>
      <c r="Q1558" s="594"/>
      <c r="R1558" s="592">
        <f t="shared" si="24"/>
        <v>0</v>
      </c>
      <c r="S1558" s="592"/>
      <c r="T1558" s="596" t="str">
        <f>VLOOKUP(cppm_pr[[#This Row],[Status]],'All Link_LOV'!$I$32:$K$72,2,0)</f>
        <v>PR Creation</v>
      </c>
      <c r="U1558" s="596" t="s">
        <v>22</v>
      </c>
      <c r="V1558" s="592">
        <v>778</v>
      </c>
      <c r="W1558" s="596"/>
      <c r="X1558" s="592"/>
      <c r="Y1558" s="592"/>
      <c r="Z1558" s="597">
        <v>45201</v>
      </c>
      <c r="AA1558" s="592" t="s">
        <v>1737</v>
      </c>
      <c r="AB1558" s="595">
        <v>10521</v>
      </c>
      <c r="AC1558" s="677">
        <v>3735.42</v>
      </c>
      <c r="AD1558" s="592" t="s">
        <v>6059</v>
      </c>
      <c r="AE1558" s="592"/>
      <c r="AF1558" s="592" t="s">
        <v>6071</v>
      </c>
      <c r="AG1558" s="592" t="s">
        <v>491</v>
      </c>
      <c r="AH1558" s="612" t="s">
        <v>12227</v>
      </c>
      <c r="AI1558" s="600" t="str">
        <f>IFERROR(VLOOKUP(cppm_pr[[#This Row],[Order Number]],SPHERE!C:CC,39,0),"")</f>
        <v/>
      </c>
      <c r="AJ1558" s="600" t="str">
        <f>IFERROR(VLOOKUP(cppm_pr[[#This Row],[Order Number]],'DC TM ONE'!B:CN,42,0),"")</f>
        <v/>
      </c>
      <c r="AK1558" s="612"/>
      <c r="AL1558" s="693">
        <v>45205</v>
      </c>
      <c r="AM1558" s="592" t="s">
        <v>6385</v>
      </c>
      <c r="AN1558" s="592" t="s">
        <v>4928</v>
      </c>
      <c r="AO1558" s="737"/>
      <c r="AP1558" s="592"/>
      <c r="AQ1558" s="592"/>
      <c r="AR1558" s="612">
        <v>3400041410</v>
      </c>
      <c r="AS1558" s="592"/>
      <c r="AT1558" s="598"/>
      <c r="AU1558" s="592"/>
      <c r="AV1558" s="592"/>
      <c r="AW1558" s="592"/>
      <c r="AX1558" s="592"/>
      <c r="AY1558" s="592"/>
      <c r="AZ1558" s="592"/>
      <c r="BA1558" s="592"/>
      <c r="BB1558" s="592"/>
      <c r="BC1558" s="592"/>
      <c r="BD1558" s="592"/>
      <c r="BE1558" s="592"/>
      <c r="BF1558" s="592"/>
      <c r="BG1558" s="592"/>
      <c r="BH1558" s="592"/>
    </row>
    <row r="1559" spans="1:60" ht="12" customHeight="1">
      <c r="A1559" s="772">
        <v>1557</v>
      </c>
      <c r="B1559" s="600" t="s">
        <v>79</v>
      </c>
      <c r="C1559" s="601" t="s">
        <v>267</v>
      </c>
      <c r="D1559" s="615"/>
      <c r="E1559" s="600" t="s">
        <v>12228</v>
      </c>
      <c r="F1559" s="603" t="s">
        <v>12229</v>
      </c>
      <c r="G1559" s="603" t="s">
        <v>12230</v>
      </c>
      <c r="H1559" s="603" t="s">
        <v>12231</v>
      </c>
      <c r="I1559" s="603" t="s">
        <v>12232</v>
      </c>
      <c r="J1559" s="600"/>
      <c r="K1559" s="1125" t="s">
        <v>12233</v>
      </c>
      <c r="L1559" s="606" t="s">
        <v>2749</v>
      </c>
      <c r="M1559" s="971"/>
      <c r="N1559" s="1067"/>
      <c r="O1559" s="603"/>
      <c r="P1559" s="605"/>
      <c r="Q1559" s="605"/>
      <c r="R1559" s="603">
        <f t="shared" si="24"/>
        <v>0</v>
      </c>
      <c r="S1559" s="603"/>
      <c r="T1559" s="607" t="str">
        <f>VLOOKUP(cppm_pr[[#This Row],[Status]],'All Link_LOV'!$I$32:$K$72,2,0)</f>
        <v>PO Issued</v>
      </c>
      <c r="U1559" s="607" t="s">
        <v>22</v>
      </c>
      <c r="V1559" s="603">
        <v>779</v>
      </c>
      <c r="W1559" s="607"/>
      <c r="X1559" s="603"/>
      <c r="Y1559" s="603"/>
      <c r="Z1559" s="608">
        <v>45201</v>
      </c>
      <c r="AA1559" s="603" t="s">
        <v>1748</v>
      </c>
      <c r="AB1559" s="606">
        <v>11874</v>
      </c>
      <c r="AC1559" s="677">
        <v>7238.5</v>
      </c>
      <c r="AD1559" s="603" t="s">
        <v>6059</v>
      </c>
      <c r="AE1559" s="603"/>
      <c r="AF1559" s="603" t="s">
        <v>398</v>
      </c>
      <c r="AG1559" s="603" t="s">
        <v>491</v>
      </c>
      <c r="AH1559" s="790" t="s">
        <v>12234</v>
      </c>
      <c r="AI1559" s="600" t="str">
        <f>IFERROR(VLOOKUP(cppm_pr[[#This Row],[Order Number]],SPHERE!C:CC,39,0),"")</f>
        <v/>
      </c>
      <c r="AJ1559" s="600" t="str">
        <f>IFERROR(VLOOKUP(cppm_pr[[#This Row],[Order Number]],'DC TM ONE'!B:CN,42,0),"")</f>
        <v/>
      </c>
      <c r="AK1559" s="790"/>
      <c r="AL1559" s="693">
        <v>45191</v>
      </c>
      <c r="AM1559" s="603" t="s">
        <v>7590</v>
      </c>
      <c r="AN1559" s="603" t="s">
        <v>4928</v>
      </c>
      <c r="AO1559" s="737"/>
      <c r="AP1559" s="603"/>
      <c r="AQ1559" s="603"/>
      <c r="AR1559" s="769">
        <v>3400039018</v>
      </c>
      <c r="AS1559" s="603"/>
      <c r="AT1559" s="610"/>
      <c r="AU1559" s="603"/>
      <c r="AV1559" s="603"/>
      <c r="AW1559" s="603"/>
      <c r="AX1559" s="603"/>
      <c r="AY1559" s="603"/>
      <c r="AZ1559" s="603"/>
      <c r="BA1559" s="603"/>
      <c r="BB1559" s="603"/>
      <c r="BC1559" s="603"/>
      <c r="BD1559" s="603"/>
      <c r="BE1559" s="603"/>
      <c r="BF1559" s="603"/>
      <c r="BG1559" s="603"/>
      <c r="BH1559" s="603"/>
    </row>
    <row r="1560" spans="1:60" ht="12" customHeight="1">
      <c r="A1560" s="773">
        <v>1558</v>
      </c>
      <c r="B1560" s="589" t="s">
        <v>469</v>
      </c>
      <c r="C1560" s="590" t="s">
        <v>267</v>
      </c>
      <c r="D1560" s="640"/>
      <c r="E1560" s="589" t="s">
        <v>12235</v>
      </c>
      <c r="F1560" s="592" t="s">
        <v>4569</v>
      </c>
      <c r="G1560" s="592" t="s">
        <v>4568</v>
      </c>
      <c r="H1560" s="592" t="s">
        <v>4566</v>
      </c>
      <c r="I1560" s="798" t="s">
        <v>12236</v>
      </c>
      <c r="J1560" s="589"/>
      <c r="K1560" s="1123">
        <v>4902153376</v>
      </c>
      <c r="L1560" s="595" t="s">
        <v>56</v>
      </c>
      <c r="M1560" s="994"/>
      <c r="N1560" s="972"/>
      <c r="O1560" s="592"/>
      <c r="P1560" s="799"/>
      <c r="Q1560" s="799"/>
      <c r="R1560" s="798">
        <f t="shared" si="24"/>
        <v>0</v>
      </c>
      <c r="S1560" s="798"/>
      <c r="T1560" s="596" t="str">
        <f>VLOOKUP(cppm_pr[[#This Row],[Status]],'All Link_LOV'!$I$32:$K$72,2,0)</f>
        <v>PO Issued</v>
      </c>
      <c r="U1560" s="596" t="s">
        <v>105</v>
      </c>
      <c r="V1560" s="592">
        <v>287</v>
      </c>
      <c r="W1560" s="596"/>
      <c r="X1560" s="592"/>
      <c r="Y1560" s="592"/>
      <c r="Z1560" s="597">
        <v>45201</v>
      </c>
      <c r="AA1560" s="592" t="s">
        <v>4538</v>
      </c>
      <c r="AB1560" s="595"/>
      <c r="AC1560" s="677"/>
      <c r="AD1560" s="592"/>
      <c r="AE1560" s="592"/>
      <c r="AF1560" s="592" t="s">
        <v>399</v>
      </c>
      <c r="AG1560" s="592" t="s">
        <v>502</v>
      </c>
      <c r="AH1560" s="790" t="s">
        <v>4567</v>
      </c>
      <c r="AI1560" s="600" t="str">
        <f>IFERROR(VLOOKUP(cppm_pr[[#This Row],[Order Number]],SPHERE!C:CC,39,0),"")</f>
        <v/>
      </c>
      <c r="AJ1560" s="600" t="str">
        <f>IFERROR(VLOOKUP(cppm_pr[[#This Row],[Order Number]],'DC TM ONE'!B:CN,42,0),"")</f>
        <v/>
      </c>
      <c r="AK1560" s="790"/>
      <c r="AL1560" s="693"/>
      <c r="AM1560" s="592" t="s">
        <v>7971</v>
      </c>
      <c r="AN1560" s="592"/>
      <c r="AO1560" s="737"/>
      <c r="AP1560" s="592"/>
      <c r="AQ1560" s="592"/>
      <c r="AR1560" s="612">
        <v>3400041306</v>
      </c>
      <c r="AS1560" s="592" t="s">
        <v>4547</v>
      </c>
      <c r="AT1560" s="598"/>
      <c r="AU1560" s="592"/>
      <c r="AV1560" s="592" t="s">
        <v>4543</v>
      </c>
      <c r="AW1560" s="592" t="s">
        <v>4570</v>
      </c>
      <c r="AX1560" s="592" t="s">
        <v>4571</v>
      </c>
      <c r="AY1560" s="592" t="s">
        <v>1554</v>
      </c>
      <c r="AZ1560" s="592" t="s">
        <v>4547</v>
      </c>
      <c r="BA1560" s="592" t="s">
        <v>4572</v>
      </c>
      <c r="BB1560" s="592">
        <v>3400041306</v>
      </c>
      <c r="BC1560" s="592" t="s">
        <v>4548</v>
      </c>
      <c r="BD1560" s="592">
        <v>3400040772</v>
      </c>
      <c r="BE1560" s="592" t="s">
        <v>1683</v>
      </c>
      <c r="BF1560" s="592">
        <v>3400038912</v>
      </c>
      <c r="BG1560" s="592"/>
      <c r="BH1560" s="592"/>
    </row>
    <row r="1561" spans="1:60" ht="12" customHeight="1">
      <c r="A1561" s="772">
        <v>1559</v>
      </c>
      <c r="B1561" s="600" t="s">
        <v>6009</v>
      </c>
      <c r="C1561" s="601" t="s">
        <v>208</v>
      </c>
      <c r="D1561" s="615"/>
      <c r="E1561" s="600" t="s">
        <v>11634</v>
      </c>
      <c r="F1561" s="603" t="s">
        <v>4576</v>
      </c>
      <c r="G1561" s="603" t="s">
        <v>4575</v>
      </c>
      <c r="H1561" s="603" t="s">
        <v>4573</v>
      </c>
      <c r="I1561" s="603" t="s">
        <v>12237</v>
      </c>
      <c r="J1561" s="600"/>
      <c r="K1561" s="801"/>
      <c r="L1561" s="606" t="s">
        <v>1564</v>
      </c>
      <c r="M1561" s="1005"/>
      <c r="N1561" s="972"/>
      <c r="O1561" s="603"/>
      <c r="P1561" s="605"/>
      <c r="Q1561" s="605"/>
      <c r="R1561" s="603">
        <f t="shared" si="24"/>
        <v>0</v>
      </c>
      <c r="S1561" s="603"/>
      <c r="T1561" s="607" t="str">
        <f>VLOOKUP(cppm_pr[[#This Row],[Status]],'All Link_LOV'!$I$32:$K$72,2,0)</f>
        <v>Pending TP Submission</v>
      </c>
      <c r="U1561" s="607" t="s">
        <v>105</v>
      </c>
      <c r="V1561" s="603">
        <v>288</v>
      </c>
      <c r="W1561" s="607"/>
      <c r="X1561" s="603"/>
      <c r="Y1561" s="603"/>
      <c r="Z1561" s="608">
        <v>45201</v>
      </c>
      <c r="AA1561" s="603" t="s">
        <v>2312</v>
      </c>
      <c r="AB1561" s="606"/>
      <c r="AC1561" s="677"/>
      <c r="AD1561" s="603"/>
      <c r="AE1561" s="603"/>
      <c r="AF1561" s="603" t="s">
        <v>398</v>
      </c>
      <c r="AG1561" s="603" t="s">
        <v>488</v>
      </c>
      <c r="AH1561" s="612" t="s">
        <v>4574</v>
      </c>
      <c r="AI1561" s="600" t="str">
        <f>IFERROR(VLOOKUP(cppm_pr[[#This Row],[Order Number]],SPHERE!C:CC,39,0),"")</f>
        <v/>
      </c>
      <c r="AJ1561" s="600" t="str">
        <f>IFERROR(VLOOKUP(cppm_pr[[#This Row],[Order Number]],'DC TM ONE'!B:CN,42,0),"")</f>
        <v/>
      </c>
      <c r="AK1561" s="612"/>
      <c r="AL1561" s="693"/>
      <c r="AM1561" s="603" t="s">
        <v>10409</v>
      </c>
      <c r="AN1561" s="603"/>
      <c r="AO1561" s="737"/>
      <c r="AP1561" s="603"/>
      <c r="AQ1561" s="603"/>
      <c r="AR1561" s="769">
        <v>3400038930</v>
      </c>
      <c r="AS1561" s="603" t="s">
        <v>2319</v>
      </c>
      <c r="AT1561" s="610"/>
      <c r="AU1561" s="603"/>
      <c r="AV1561" s="603" t="s">
        <v>1134</v>
      </c>
      <c r="AW1561" s="603" t="s">
        <v>2317</v>
      </c>
      <c r="AX1561" s="603" t="s">
        <v>4577</v>
      </c>
      <c r="AY1561" s="603" t="s">
        <v>1554</v>
      </c>
      <c r="AZ1561" s="603" t="s">
        <v>2319</v>
      </c>
      <c r="BA1561" s="603" t="s">
        <v>4578</v>
      </c>
      <c r="BB1561" s="603">
        <v>3400038930</v>
      </c>
      <c r="BC1561" s="603" t="s">
        <v>2249</v>
      </c>
      <c r="BD1561" s="603">
        <v>3400038918</v>
      </c>
      <c r="BE1561" s="603" t="s">
        <v>2077</v>
      </c>
      <c r="BF1561" s="603" t="s">
        <v>2077</v>
      </c>
      <c r="BG1561" s="603"/>
      <c r="BH1561" s="603"/>
    </row>
    <row r="1562" spans="1:60" ht="12" customHeight="1">
      <c r="A1562" s="773">
        <v>1560</v>
      </c>
      <c r="B1562" s="589" t="s">
        <v>63</v>
      </c>
      <c r="C1562" s="590" t="s">
        <v>267</v>
      </c>
      <c r="D1562" s="803">
        <v>45202</v>
      </c>
      <c r="E1562" s="589" t="s">
        <v>12238</v>
      </c>
      <c r="F1562" s="592" t="s">
        <v>12239</v>
      </c>
      <c r="G1562" s="592" t="s">
        <v>12240</v>
      </c>
      <c r="H1562" s="592" t="s">
        <v>12241</v>
      </c>
      <c r="I1562" s="592" t="s">
        <v>12242</v>
      </c>
      <c r="J1562" s="589"/>
      <c r="K1562" s="804" t="s">
        <v>12243</v>
      </c>
      <c r="L1562" s="595" t="s">
        <v>1728</v>
      </c>
      <c r="M1562" s="1006"/>
      <c r="N1562" s="972"/>
      <c r="O1562" s="592"/>
      <c r="P1562" s="594"/>
      <c r="Q1562" s="594"/>
      <c r="R1562" s="592">
        <f t="shared" si="24"/>
        <v>0</v>
      </c>
      <c r="S1562" s="592"/>
      <c r="T1562" s="596" t="str">
        <f>VLOOKUP(cppm_pr[[#This Row],[Status]],'All Link_LOV'!$I$32:$K$72,2,0)</f>
        <v>PO Issued</v>
      </c>
      <c r="U1562" s="596" t="s">
        <v>22</v>
      </c>
      <c r="V1562" s="592">
        <v>780</v>
      </c>
      <c r="W1562" s="596"/>
      <c r="X1562" s="592"/>
      <c r="Y1562" s="592"/>
      <c r="Z1562" s="597">
        <v>45201</v>
      </c>
      <c r="AA1562" s="592" t="s">
        <v>6205</v>
      </c>
      <c r="AB1562" s="595">
        <v>33817</v>
      </c>
      <c r="AC1562" s="677">
        <v>2508.8000000000002</v>
      </c>
      <c r="AD1562" s="592" t="s">
        <v>6148</v>
      </c>
      <c r="AE1562" s="592" t="s">
        <v>12244</v>
      </c>
      <c r="AF1562" s="592" t="s">
        <v>6071</v>
      </c>
      <c r="AG1562" s="592" t="s">
        <v>491</v>
      </c>
      <c r="AH1562" s="612" t="s">
        <v>12245</v>
      </c>
      <c r="AI1562" s="600" t="str">
        <f>IFERROR(VLOOKUP(cppm_pr[[#This Row],[Order Number]],SPHERE!C:CC,39,0),"")</f>
        <v/>
      </c>
      <c r="AJ1562" s="600" t="str">
        <f>IFERROR(VLOOKUP(cppm_pr[[#This Row],[Order Number]],'DC TM ONE'!B:CN,42,0),"")</f>
        <v/>
      </c>
      <c r="AK1562" s="612"/>
      <c r="AL1562" s="693">
        <v>45205</v>
      </c>
      <c r="AM1562" s="592" t="s">
        <v>6207</v>
      </c>
      <c r="AN1562" s="592" t="s">
        <v>4928</v>
      </c>
      <c r="AO1562" s="737"/>
      <c r="AP1562" s="592"/>
      <c r="AQ1562" s="592"/>
      <c r="AR1562" s="612">
        <v>3400038664</v>
      </c>
      <c r="AS1562" s="592"/>
      <c r="AT1562" s="598" t="s">
        <v>12246</v>
      </c>
      <c r="AU1562" s="592"/>
      <c r="AV1562" s="592"/>
      <c r="AW1562" s="592"/>
      <c r="AX1562" s="592"/>
      <c r="AY1562" s="592"/>
      <c r="AZ1562" s="592"/>
      <c r="BA1562" s="592"/>
      <c r="BB1562" s="592"/>
      <c r="BC1562" s="592"/>
      <c r="BD1562" s="592"/>
      <c r="BE1562" s="592"/>
      <c r="BF1562" s="592"/>
      <c r="BG1562" s="592"/>
      <c r="BH1562" s="592"/>
    </row>
    <row r="1563" spans="1:60" ht="12" customHeight="1">
      <c r="A1563" s="772">
        <v>1561</v>
      </c>
      <c r="B1563" s="600" t="s">
        <v>6009</v>
      </c>
      <c r="C1563" s="601" t="s">
        <v>260</v>
      </c>
      <c r="D1563" s="615"/>
      <c r="E1563" s="600" t="s">
        <v>12247</v>
      </c>
      <c r="F1563" s="603" t="s">
        <v>4583</v>
      </c>
      <c r="G1563" s="603" t="s">
        <v>4582</v>
      </c>
      <c r="H1563" s="603" t="s">
        <v>4580</v>
      </c>
      <c r="I1563" s="603" t="s">
        <v>12248</v>
      </c>
      <c r="J1563" s="600"/>
      <c r="K1563" s="801"/>
      <c r="L1563" s="601" t="s">
        <v>1564</v>
      </c>
      <c r="M1563" s="1005"/>
      <c r="N1563" s="972"/>
      <c r="O1563" s="603"/>
      <c r="P1563" s="605"/>
      <c r="Q1563" s="605"/>
      <c r="R1563" s="603">
        <f t="shared" si="24"/>
        <v>0</v>
      </c>
      <c r="S1563" s="603"/>
      <c r="T1563" s="607" t="str">
        <f>VLOOKUP(cppm_pr[[#This Row],[Status]],'All Link_LOV'!$I$32:$K$72,2,0)</f>
        <v>PR Creation</v>
      </c>
      <c r="U1563" s="607" t="s">
        <v>105</v>
      </c>
      <c r="V1563" s="603">
        <v>289</v>
      </c>
      <c r="W1563" s="607"/>
      <c r="X1563" s="603"/>
      <c r="Y1563" s="603"/>
      <c r="Z1563" s="608">
        <v>45201</v>
      </c>
      <c r="AA1563" s="603" t="s">
        <v>2312</v>
      </c>
      <c r="AB1563" s="606"/>
      <c r="AC1563" s="677"/>
      <c r="AD1563" s="603"/>
      <c r="AE1563" s="603"/>
      <c r="AF1563" s="603" t="s">
        <v>398</v>
      </c>
      <c r="AG1563" s="603" t="s">
        <v>491</v>
      </c>
      <c r="AH1563" s="736" t="s">
        <v>4581</v>
      </c>
      <c r="AI1563" s="600" t="str">
        <f>IFERROR(VLOOKUP(cppm_pr[[#This Row],[Order Number]],SPHERE!C:CC,39,0),"")</f>
        <v/>
      </c>
      <c r="AJ1563" s="600" t="str">
        <f>IFERROR(VLOOKUP(cppm_pr[[#This Row],[Order Number]],'DC TM ONE'!B:CN,42,0),"")</f>
        <v/>
      </c>
      <c r="AK1563" s="736"/>
      <c r="AL1563" s="693"/>
      <c r="AM1563" s="603" t="s">
        <v>11998</v>
      </c>
      <c r="AN1563" s="603"/>
      <c r="AO1563" s="737"/>
      <c r="AP1563" s="603"/>
      <c r="AQ1563" s="603"/>
      <c r="AR1563" s="769">
        <v>3400038722</v>
      </c>
      <c r="AS1563" s="603" t="s">
        <v>2434</v>
      </c>
      <c r="AT1563" s="610"/>
      <c r="AU1563" s="603"/>
      <c r="AV1563" s="603" t="s">
        <v>1134</v>
      </c>
      <c r="AW1563" s="603" t="s">
        <v>2439</v>
      </c>
      <c r="AX1563" s="603" t="s">
        <v>4584</v>
      </c>
      <c r="AY1563" s="603" t="s">
        <v>1554</v>
      </c>
      <c r="AZ1563" s="603" t="s">
        <v>2434</v>
      </c>
      <c r="BA1563" s="603" t="s">
        <v>4585</v>
      </c>
      <c r="BB1563" s="603">
        <v>3400038722</v>
      </c>
      <c r="BC1563" s="603" t="s">
        <v>2077</v>
      </c>
      <c r="BD1563" s="603" t="s">
        <v>2077</v>
      </c>
      <c r="BE1563" s="603" t="s">
        <v>2077</v>
      </c>
      <c r="BF1563" s="603" t="s">
        <v>2077</v>
      </c>
      <c r="BG1563" s="603"/>
      <c r="BH1563" s="603"/>
    </row>
    <row r="1564" spans="1:60" ht="12" customHeight="1">
      <c r="A1564" s="773">
        <v>1562</v>
      </c>
      <c r="B1564" s="589" t="s">
        <v>6009</v>
      </c>
      <c r="C1564" s="590" t="s">
        <v>267</v>
      </c>
      <c r="D1564" s="640"/>
      <c r="E1564" s="815">
        <v>4902154752</v>
      </c>
      <c r="F1564" s="592" t="s">
        <v>4589</v>
      </c>
      <c r="G1564" s="592" t="s">
        <v>4588</v>
      </c>
      <c r="H1564" s="592" t="s">
        <v>4586</v>
      </c>
      <c r="I1564" s="592" t="s">
        <v>12249</v>
      </c>
      <c r="J1564" s="589"/>
      <c r="K1564" s="847" t="s">
        <v>12250</v>
      </c>
      <c r="L1564" s="595" t="s">
        <v>1564</v>
      </c>
      <c r="M1564" s="1007"/>
      <c r="N1564" s="972"/>
      <c r="O1564" s="592"/>
      <c r="P1564" s="594"/>
      <c r="Q1564" s="594"/>
      <c r="R1564" s="592">
        <f t="shared" si="24"/>
        <v>0</v>
      </c>
      <c r="S1564" s="592"/>
      <c r="T1564" s="596" t="str">
        <f>VLOOKUP(cppm_pr[[#This Row],[Status]],'All Link_LOV'!$I$32:$K$72,2,0)</f>
        <v>PO Issued</v>
      </c>
      <c r="U1564" s="596" t="s">
        <v>105</v>
      </c>
      <c r="V1564" s="592">
        <v>290</v>
      </c>
      <c r="W1564" s="596"/>
      <c r="X1564" s="592"/>
      <c r="Y1564" s="592"/>
      <c r="Z1564" s="597">
        <v>45201</v>
      </c>
      <c r="AA1564" s="592" t="s">
        <v>2312</v>
      </c>
      <c r="AB1564" s="595"/>
      <c r="AC1564" s="677"/>
      <c r="AD1564" s="592"/>
      <c r="AE1564" s="592"/>
      <c r="AF1564" s="592" t="s">
        <v>398</v>
      </c>
      <c r="AG1564" s="592" t="s">
        <v>491</v>
      </c>
      <c r="AH1564" s="612" t="s">
        <v>4587</v>
      </c>
      <c r="AI1564" s="600" t="str">
        <f>IFERROR(VLOOKUP(cppm_pr[[#This Row],[Order Number]],SPHERE!C:CC,39,0),"")</f>
        <v/>
      </c>
      <c r="AJ1564" s="600" t="str">
        <f>IFERROR(VLOOKUP(cppm_pr[[#This Row],[Order Number]],'DC TM ONE'!B:CN,42,0),"")</f>
        <v/>
      </c>
      <c r="AK1564" s="612"/>
      <c r="AL1564" s="693"/>
      <c r="AM1564" s="592" t="s">
        <v>7952</v>
      </c>
      <c r="AN1564" s="592"/>
      <c r="AO1564" s="737"/>
      <c r="AP1564" s="592"/>
      <c r="AQ1564" s="592"/>
      <c r="AR1564" s="612">
        <v>3400038983</v>
      </c>
      <c r="AS1564" s="592" t="s">
        <v>1171</v>
      </c>
      <c r="AT1564" s="598"/>
      <c r="AU1564" s="592"/>
      <c r="AV1564" s="592" t="s">
        <v>1134</v>
      </c>
      <c r="AW1564" s="592" t="s">
        <v>2439</v>
      </c>
      <c r="AX1564" s="592" t="s">
        <v>4590</v>
      </c>
      <c r="AY1564" s="592" t="s">
        <v>1554</v>
      </c>
      <c r="AZ1564" s="592" t="s">
        <v>1171</v>
      </c>
      <c r="BA1564" s="592" t="s">
        <v>4591</v>
      </c>
      <c r="BB1564" s="592">
        <v>3400038983</v>
      </c>
      <c r="BC1564" s="592" t="s">
        <v>4592</v>
      </c>
      <c r="BD1564" s="592">
        <v>3400039109</v>
      </c>
      <c r="BE1564" s="592" t="s">
        <v>1987</v>
      </c>
      <c r="BF1564" s="592">
        <v>3400038526</v>
      </c>
      <c r="BG1564" s="592"/>
      <c r="BH1564" s="592"/>
    </row>
    <row r="1565" spans="1:60" ht="12" customHeight="1">
      <c r="A1565" s="772">
        <v>1563</v>
      </c>
      <c r="B1565" s="600" t="s">
        <v>71</v>
      </c>
      <c r="C1565" s="601" t="s">
        <v>267</v>
      </c>
      <c r="D1565" s="615"/>
      <c r="E1565" s="600" t="s">
        <v>6058</v>
      </c>
      <c r="F1565" s="603" t="s">
        <v>12251</v>
      </c>
      <c r="G1565" s="603" t="s">
        <v>12252</v>
      </c>
      <c r="H1565" s="603" t="s">
        <v>12253</v>
      </c>
      <c r="I1565" s="600" t="s">
        <v>12254</v>
      </c>
      <c r="J1565" s="600"/>
      <c r="K1565" s="821" t="s">
        <v>12255</v>
      </c>
      <c r="L1565" s="606" t="s">
        <v>10812</v>
      </c>
      <c r="M1565" s="1008"/>
      <c r="N1565" s="972"/>
      <c r="O1565" s="603"/>
      <c r="P1565" s="625"/>
      <c r="Q1565" s="625"/>
      <c r="R1565" s="600">
        <f t="shared" si="24"/>
        <v>0</v>
      </c>
      <c r="S1565" s="600"/>
      <c r="T1565" s="607" t="str">
        <f>VLOOKUP(cppm_pr[[#This Row],[Status]],'All Link_LOV'!$I$32:$K$72,2,0)</f>
        <v>PO Issued</v>
      </c>
      <c r="U1565" s="607" t="s">
        <v>22</v>
      </c>
      <c r="V1565" s="603">
        <v>781</v>
      </c>
      <c r="W1565" s="607"/>
      <c r="X1565" s="603"/>
      <c r="Y1565" s="603"/>
      <c r="Z1565" s="608">
        <v>45201</v>
      </c>
      <c r="AA1565" s="603" t="s">
        <v>1958</v>
      </c>
      <c r="AB1565" s="606">
        <v>11438</v>
      </c>
      <c r="AC1565" s="677">
        <v>6789.51</v>
      </c>
      <c r="AD1565" s="603" t="s">
        <v>6059</v>
      </c>
      <c r="AE1565" s="603"/>
      <c r="AF1565" s="603" t="s">
        <v>398</v>
      </c>
      <c r="AG1565" s="603" t="s">
        <v>491</v>
      </c>
      <c r="AH1565" s="736" t="s">
        <v>12256</v>
      </c>
      <c r="AI1565" s="600" t="str">
        <f>IFERROR(VLOOKUP(cppm_pr[[#This Row],[Order Number]],SPHERE!C:CC,39,0),"")</f>
        <v/>
      </c>
      <c r="AJ1565" s="600" t="str">
        <f>IFERROR(VLOOKUP(cppm_pr[[#This Row],[Order Number]],'DC TM ONE'!B:CN,42,0),"")</f>
        <v/>
      </c>
      <c r="AK1565" s="736"/>
      <c r="AL1565" s="693">
        <v>45199</v>
      </c>
      <c r="AM1565" s="603" t="s">
        <v>9583</v>
      </c>
      <c r="AN1565" s="603" t="s">
        <v>4928</v>
      </c>
      <c r="AO1565" s="737"/>
      <c r="AP1565" s="603"/>
      <c r="AQ1565" s="603"/>
      <c r="AR1565" s="769">
        <v>3400038758</v>
      </c>
      <c r="AS1565" s="603"/>
      <c r="AT1565" s="610"/>
      <c r="AU1565" s="603"/>
      <c r="AV1565" s="603"/>
      <c r="AW1565" s="603"/>
      <c r="AX1565" s="603"/>
      <c r="AY1565" s="603"/>
      <c r="AZ1565" s="603"/>
      <c r="BA1565" s="603"/>
      <c r="BB1565" s="603"/>
      <c r="BC1565" s="603"/>
      <c r="BD1565" s="603"/>
      <c r="BE1565" s="603"/>
      <c r="BF1565" s="603"/>
      <c r="BG1565" s="603"/>
      <c r="BH1565" s="603"/>
    </row>
    <row r="1566" spans="1:60" ht="12" customHeight="1">
      <c r="A1566" s="773">
        <v>1564</v>
      </c>
      <c r="B1566" s="589" t="s">
        <v>64</v>
      </c>
      <c r="C1566" s="590" t="s">
        <v>267</v>
      </c>
      <c r="D1566" s="640">
        <v>45205</v>
      </c>
      <c r="E1566" s="815" t="s">
        <v>2792</v>
      </c>
      <c r="F1566" s="592" t="s">
        <v>12257</v>
      </c>
      <c r="G1566" s="592" t="s">
        <v>12258</v>
      </c>
      <c r="H1566" s="592" t="s">
        <v>12259</v>
      </c>
      <c r="I1566" s="592" t="s">
        <v>12260</v>
      </c>
      <c r="J1566" s="589"/>
      <c r="K1566" s="642" t="s">
        <v>12261</v>
      </c>
      <c r="L1566" s="595" t="s">
        <v>50</v>
      </c>
      <c r="M1566" s="993"/>
      <c r="N1566" s="972"/>
      <c r="O1566" s="592"/>
      <c r="P1566" s="594"/>
      <c r="Q1566" s="594"/>
      <c r="R1566" s="592">
        <f t="shared" si="24"/>
        <v>0</v>
      </c>
      <c r="S1566" s="592"/>
      <c r="T1566" s="596" t="str">
        <f>VLOOKUP(cppm_pr[[#This Row],[Status]],'All Link_LOV'!$I$32:$K$72,2,0)</f>
        <v>PO Issued</v>
      </c>
      <c r="U1566" s="596" t="s">
        <v>22</v>
      </c>
      <c r="V1566" s="592">
        <v>782</v>
      </c>
      <c r="W1566" s="596" t="s">
        <v>6069</v>
      </c>
      <c r="X1566" s="603" t="s">
        <v>499</v>
      </c>
      <c r="Y1566" s="592"/>
      <c r="Z1566" s="597">
        <v>45201</v>
      </c>
      <c r="AA1566" s="592" t="s">
        <v>2035</v>
      </c>
      <c r="AB1566" s="595">
        <v>5740</v>
      </c>
      <c r="AC1566" s="677">
        <v>5339.37</v>
      </c>
      <c r="AD1566" s="592" t="s">
        <v>6059</v>
      </c>
      <c r="AE1566" s="592"/>
      <c r="AF1566" s="592" t="s">
        <v>6071</v>
      </c>
      <c r="AG1566" s="592" t="s">
        <v>491</v>
      </c>
      <c r="AH1566" s="612" t="s">
        <v>12262</v>
      </c>
      <c r="AI1566" s="600" t="str">
        <f>IFERROR(VLOOKUP(cppm_pr[[#This Row],[Order Number]],SPHERE!C:CC,39,0),"")</f>
        <v/>
      </c>
      <c r="AJ1566" s="600" t="str">
        <f>IFERROR(VLOOKUP(cppm_pr[[#This Row],[Order Number]],'DC TM ONE'!B:CN,42,0),"")</f>
        <v/>
      </c>
      <c r="AK1566" s="612"/>
      <c r="AL1566" s="693">
        <v>45169</v>
      </c>
      <c r="AM1566" s="592" t="s">
        <v>10856</v>
      </c>
      <c r="AN1566" s="592" t="s">
        <v>4928</v>
      </c>
      <c r="AO1566" s="737"/>
      <c r="AP1566" s="592"/>
      <c r="AQ1566" s="592"/>
      <c r="AR1566" s="612" t="s">
        <v>2207</v>
      </c>
      <c r="AS1566" s="592"/>
      <c r="AT1566" s="598"/>
      <c r="AU1566" s="592"/>
      <c r="AV1566" s="592"/>
      <c r="AW1566" s="592"/>
      <c r="AX1566" s="592"/>
      <c r="AY1566" s="592"/>
      <c r="AZ1566" s="592"/>
      <c r="BA1566" s="592"/>
      <c r="BB1566" s="592"/>
      <c r="BC1566" s="592"/>
      <c r="BD1566" s="592"/>
      <c r="BE1566" s="592"/>
      <c r="BF1566" s="592"/>
      <c r="BG1566" s="592"/>
      <c r="BH1566" s="592"/>
    </row>
    <row r="1567" spans="1:60" ht="12" customHeight="1">
      <c r="A1567" s="772">
        <v>1565</v>
      </c>
      <c r="B1567" s="600" t="s">
        <v>69</v>
      </c>
      <c r="C1567" s="601" t="s">
        <v>241</v>
      </c>
      <c r="D1567" s="615"/>
      <c r="E1567" s="600" t="s">
        <v>12263</v>
      </c>
      <c r="F1567" s="603" t="s">
        <v>4597</v>
      </c>
      <c r="G1567" s="603" t="s">
        <v>4596</v>
      </c>
      <c r="H1567" s="603" t="s">
        <v>4594</v>
      </c>
      <c r="I1567" s="600"/>
      <c r="J1567" s="600"/>
      <c r="K1567" s="616"/>
      <c r="L1567" s="606" t="s">
        <v>3872</v>
      </c>
      <c r="M1567" s="971"/>
      <c r="N1567" s="972"/>
      <c r="O1567" s="603"/>
      <c r="P1567" s="625"/>
      <c r="Q1567" s="625"/>
      <c r="R1567" s="600">
        <f t="shared" si="24"/>
        <v>0</v>
      </c>
      <c r="S1567" s="600"/>
      <c r="T1567" s="607" t="str">
        <f>VLOOKUP(cppm_pr[[#This Row],[Status]],'All Link_LOV'!$I$32:$K$72,2,0)</f>
        <v>Pending Budget</v>
      </c>
      <c r="U1567" s="607" t="s">
        <v>105</v>
      </c>
      <c r="V1567" s="603">
        <v>291</v>
      </c>
      <c r="W1567" s="607"/>
      <c r="X1567" s="603"/>
      <c r="Y1567" s="603"/>
      <c r="Z1567" s="608">
        <v>45201</v>
      </c>
      <c r="AA1567" s="603" t="s">
        <v>4593</v>
      </c>
      <c r="AB1567" s="606"/>
      <c r="AC1567" s="677"/>
      <c r="AD1567" s="603"/>
      <c r="AE1567" s="603"/>
      <c r="AF1567" s="603" t="s">
        <v>397</v>
      </c>
      <c r="AG1567" s="603" t="s">
        <v>493</v>
      </c>
      <c r="AH1567" s="612" t="s">
        <v>4595</v>
      </c>
      <c r="AI1567" s="600" t="str">
        <f>IFERROR(VLOOKUP(cppm_pr[[#This Row],[Order Number]],SPHERE!C:CC,39,0),"")</f>
        <v/>
      </c>
      <c r="AJ1567" s="600" t="str">
        <f>IFERROR(VLOOKUP(cppm_pr[[#This Row],[Order Number]],'DC TM ONE'!B:CN,42,0),"")</f>
        <v/>
      </c>
      <c r="AK1567" s="612"/>
      <c r="AL1567" s="693"/>
      <c r="AM1567" s="603" t="s">
        <v>7433</v>
      </c>
      <c r="AN1567" s="603"/>
      <c r="AO1567" s="737"/>
      <c r="AP1567" s="603"/>
      <c r="AQ1567" s="603"/>
      <c r="AR1567" s="769">
        <v>1137583146</v>
      </c>
      <c r="AS1567" s="603" t="s">
        <v>4601</v>
      </c>
      <c r="AT1567" s="610"/>
      <c r="AU1567" s="603"/>
      <c r="AV1567" s="603" t="s">
        <v>4598</v>
      </c>
      <c r="AW1567" s="603" t="s">
        <v>4599</v>
      </c>
      <c r="AX1567" s="603" t="s">
        <v>4600</v>
      </c>
      <c r="AY1567" s="603" t="s">
        <v>1554</v>
      </c>
      <c r="AZ1567" s="603" t="s">
        <v>4601</v>
      </c>
      <c r="BA1567" s="603" t="s">
        <v>4602</v>
      </c>
      <c r="BB1567" s="603">
        <v>1137583146</v>
      </c>
      <c r="BC1567" s="603" t="s">
        <v>2077</v>
      </c>
      <c r="BD1567" s="603" t="s">
        <v>2077</v>
      </c>
      <c r="BE1567" s="603" t="s">
        <v>2077</v>
      </c>
      <c r="BF1567" s="603" t="s">
        <v>2077</v>
      </c>
      <c r="BG1567" s="603"/>
      <c r="BH1567" s="603"/>
    </row>
    <row r="1568" spans="1:60" ht="12" customHeight="1">
      <c r="A1568" s="773">
        <v>1566</v>
      </c>
      <c r="B1568" s="589" t="s">
        <v>69</v>
      </c>
      <c r="C1568" s="590" t="s">
        <v>241</v>
      </c>
      <c r="D1568" s="640"/>
      <c r="E1568" s="815" t="s">
        <v>12263</v>
      </c>
      <c r="F1568" s="592" t="s">
        <v>4606</v>
      </c>
      <c r="G1568" s="592" t="s">
        <v>4605</v>
      </c>
      <c r="H1568" s="592" t="s">
        <v>6058</v>
      </c>
      <c r="I1568" s="589"/>
      <c r="J1568" s="589"/>
      <c r="K1568" s="642"/>
      <c r="L1568" s="595" t="s">
        <v>3872</v>
      </c>
      <c r="M1568" s="993"/>
      <c r="N1568" s="972"/>
      <c r="O1568" s="592"/>
      <c r="P1568" s="655"/>
      <c r="Q1568" s="655"/>
      <c r="R1568" s="589">
        <f t="shared" si="24"/>
        <v>0</v>
      </c>
      <c r="S1568" s="589"/>
      <c r="T1568" s="596" t="str">
        <f>VLOOKUP(cppm_pr[[#This Row],[Status]],'All Link_LOV'!$I$32:$K$72,2,0)</f>
        <v>Pending Budget</v>
      </c>
      <c r="U1568" s="596" t="s">
        <v>105</v>
      </c>
      <c r="V1568" s="592">
        <v>292</v>
      </c>
      <c r="W1568" s="596"/>
      <c r="X1568" s="592"/>
      <c r="Y1568" s="592"/>
      <c r="Z1568" s="597">
        <v>45201</v>
      </c>
      <c r="AA1568" s="592" t="s">
        <v>4593</v>
      </c>
      <c r="AB1568" s="595"/>
      <c r="AC1568" s="677"/>
      <c r="AD1568" s="592"/>
      <c r="AE1568" s="592"/>
      <c r="AF1568" s="592" t="s">
        <v>397</v>
      </c>
      <c r="AG1568" s="592" t="s">
        <v>493</v>
      </c>
      <c r="AH1568" s="612" t="s">
        <v>4604</v>
      </c>
      <c r="AI1568" s="600" t="str">
        <f>IFERROR(VLOOKUP(cppm_pr[[#This Row],[Order Number]],SPHERE!C:CC,39,0),"")</f>
        <v/>
      </c>
      <c r="AJ1568" s="600" t="str">
        <f>IFERROR(VLOOKUP(cppm_pr[[#This Row],[Order Number]],'DC TM ONE'!B:CN,42,0),"")</f>
        <v/>
      </c>
      <c r="AK1568" s="612"/>
      <c r="AL1568" s="693"/>
      <c r="AM1568" s="592" t="s">
        <v>7433</v>
      </c>
      <c r="AN1568" s="592"/>
      <c r="AO1568" s="737"/>
      <c r="AP1568" s="592"/>
      <c r="AQ1568" s="592"/>
      <c r="AR1568" s="612">
        <v>3400039137</v>
      </c>
      <c r="AS1568" s="592" t="s">
        <v>4601</v>
      </c>
      <c r="AT1568" s="598"/>
      <c r="AU1568" s="592"/>
      <c r="AV1568" s="592" t="s">
        <v>4598</v>
      </c>
      <c r="AW1568" s="592" t="s">
        <v>4599</v>
      </c>
      <c r="AX1568" s="592" t="s">
        <v>4607</v>
      </c>
      <c r="AY1568" s="592" t="s">
        <v>1554</v>
      </c>
      <c r="AZ1568" s="592" t="s">
        <v>4601</v>
      </c>
      <c r="BA1568" s="592" t="s">
        <v>4602</v>
      </c>
      <c r="BB1568" s="592">
        <v>3400039137</v>
      </c>
      <c r="BC1568" s="592" t="s">
        <v>2077</v>
      </c>
      <c r="BD1568" s="592" t="s">
        <v>2077</v>
      </c>
      <c r="BE1568" s="592" t="s">
        <v>2077</v>
      </c>
      <c r="BF1568" s="592" t="s">
        <v>2077</v>
      </c>
      <c r="BG1568" s="592"/>
      <c r="BH1568" s="592"/>
    </row>
    <row r="1569" spans="1:60" ht="12" customHeight="1">
      <c r="A1569" s="772">
        <v>1567</v>
      </c>
      <c r="B1569" s="600" t="s">
        <v>6009</v>
      </c>
      <c r="C1569" s="601" t="s">
        <v>260</v>
      </c>
      <c r="D1569" s="615"/>
      <c r="E1569" s="603" t="s">
        <v>12264</v>
      </c>
      <c r="F1569" s="603" t="s">
        <v>4611</v>
      </c>
      <c r="G1569" s="603" t="s">
        <v>4610</v>
      </c>
      <c r="H1569" s="603" t="s">
        <v>4608</v>
      </c>
      <c r="I1569" s="603" t="s">
        <v>12265</v>
      </c>
      <c r="J1569" s="600"/>
      <c r="K1569" s="801"/>
      <c r="L1569" s="606" t="s">
        <v>1564</v>
      </c>
      <c r="M1569" s="1005"/>
      <c r="N1569" s="1060"/>
      <c r="O1569" s="603"/>
      <c r="P1569" s="605"/>
      <c r="Q1569" s="605"/>
      <c r="R1569" s="603">
        <f t="shared" si="24"/>
        <v>0</v>
      </c>
      <c r="S1569" s="603"/>
      <c r="T1569" s="607" t="str">
        <f>VLOOKUP(cppm_pr[[#This Row],[Status]],'All Link_LOV'!$I$32:$K$72,2,0)</f>
        <v>PR Creation</v>
      </c>
      <c r="U1569" s="607" t="s">
        <v>105</v>
      </c>
      <c r="V1569" s="603">
        <v>293</v>
      </c>
      <c r="W1569" s="607"/>
      <c r="X1569" s="603"/>
      <c r="Y1569" s="603"/>
      <c r="Z1569" s="608">
        <v>45201</v>
      </c>
      <c r="AA1569" s="603" t="s">
        <v>2312</v>
      </c>
      <c r="AB1569" s="606"/>
      <c r="AC1569" s="767"/>
      <c r="AD1569" s="603"/>
      <c r="AE1569" s="603"/>
      <c r="AF1569" s="603" t="s">
        <v>398</v>
      </c>
      <c r="AG1569" s="603" t="s">
        <v>491</v>
      </c>
      <c r="AH1569" s="769" t="s">
        <v>4609</v>
      </c>
      <c r="AI1569" s="600" t="str">
        <f>IFERROR(VLOOKUP(cppm_pr[[#This Row],[Order Number]],SPHERE!C:CC,39,0),"")</f>
        <v/>
      </c>
      <c r="AJ1569" s="600" t="str">
        <f>IFERROR(VLOOKUP(cppm_pr[[#This Row],[Order Number]],'DC TM ONE'!B:CN,42,0),"")</f>
        <v/>
      </c>
      <c r="AK1569" s="769"/>
      <c r="AL1569" s="768"/>
      <c r="AM1569" s="603" t="s">
        <v>9948</v>
      </c>
      <c r="AN1569" s="603"/>
      <c r="AO1569" s="179"/>
      <c r="AP1569" s="603"/>
      <c r="AQ1569" s="603"/>
      <c r="AR1569" s="769">
        <v>3400038998</v>
      </c>
      <c r="AS1569" s="603" t="s">
        <v>1139</v>
      </c>
      <c r="AT1569" s="835"/>
      <c r="AU1569" s="603"/>
      <c r="AV1569" s="603" t="s">
        <v>1134</v>
      </c>
      <c r="AW1569" s="603" t="s">
        <v>2338</v>
      </c>
      <c r="AX1569" s="603" t="s">
        <v>4612</v>
      </c>
      <c r="AY1569" s="603" t="s">
        <v>1554</v>
      </c>
      <c r="AZ1569" s="603" t="s">
        <v>1139</v>
      </c>
      <c r="BA1569" s="603" t="s">
        <v>4613</v>
      </c>
      <c r="BB1569" s="603">
        <v>3400038998</v>
      </c>
      <c r="BC1569" s="603" t="s">
        <v>2077</v>
      </c>
      <c r="BD1569" s="603" t="s">
        <v>2077</v>
      </c>
      <c r="BE1569" s="603" t="s">
        <v>2077</v>
      </c>
      <c r="BF1569" s="603" t="s">
        <v>2077</v>
      </c>
      <c r="BG1569" s="603"/>
      <c r="BH1569" s="603"/>
    </row>
    <row r="1570" spans="1:60" ht="12" customHeight="1">
      <c r="A1570" s="773">
        <v>1568</v>
      </c>
      <c r="B1570" s="589" t="s">
        <v>69</v>
      </c>
      <c r="C1570" s="590" t="s">
        <v>241</v>
      </c>
      <c r="D1570" s="640"/>
      <c r="E1570" s="815" t="s">
        <v>12263</v>
      </c>
      <c r="F1570" s="592" t="s">
        <v>4617</v>
      </c>
      <c r="G1570" s="592" t="s">
        <v>4616</v>
      </c>
      <c r="H1570" s="592" t="s">
        <v>4614</v>
      </c>
      <c r="I1570" s="589"/>
      <c r="J1570" s="589"/>
      <c r="K1570" s="642"/>
      <c r="L1570" s="595" t="s">
        <v>3872</v>
      </c>
      <c r="M1570" s="993"/>
      <c r="N1570" s="972"/>
      <c r="O1570" s="592"/>
      <c r="P1570" s="655"/>
      <c r="Q1570" s="655"/>
      <c r="R1570" s="589">
        <f t="shared" si="24"/>
        <v>0</v>
      </c>
      <c r="S1570" s="589"/>
      <c r="T1570" s="596" t="str">
        <f>VLOOKUP(cppm_pr[[#This Row],[Status]],'All Link_LOV'!$I$32:$K$72,2,0)</f>
        <v>Pending Budget</v>
      </c>
      <c r="U1570" s="596" t="s">
        <v>105</v>
      </c>
      <c r="V1570" s="592">
        <v>294</v>
      </c>
      <c r="W1570" s="596"/>
      <c r="X1570" s="592"/>
      <c r="Y1570" s="592"/>
      <c r="Z1570" s="597">
        <v>45201</v>
      </c>
      <c r="AA1570" s="592" t="s">
        <v>4593</v>
      </c>
      <c r="AB1570" s="595"/>
      <c r="AC1570" s="677"/>
      <c r="AD1570" s="592"/>
      <c r="AE1570" s="592"/>
      <c r="AF1570" s="592" t="s">
        <v>397</v>
      </c>
      <c r="AG1570" s="592" t="s">
        <v>493</v>
      </c>
      <c r="AH1570" s="612" t="s">
        <v>4615</v>
      </c>
      <c r="AI1570" s="600" t="str">
        <f>IFERROR(VLOOKUP(cppm_pr[[#This Row],[Order Number]],SPHERE!C:CC,39,0),"")</f>
        <v/>
      </c>
      <c r="AJ1570" s="600" t="str">
        <f>IFERROR(VLOOKUP(cppm_pr[[#This Row],[Order Number]],'DC TM ONE'!B:CN,42,0),"")</f>
        <v/>
      </c>
      <c r="AK1570" s="612"/>
      <c r="AL1570" s="693"/>
      <c r="AM1570" s="592" t="s">
        <v>12266</v>
      </c>
      <c r="AN1570" s="592"/>
      <c r="AO1570" s="737"/>
      <c r="AP1570" s="592"/>
      <c r="AQ1570" s="592"/>
      <c r="AR1570" s="612">
        <v>3400039137</v>
      </c>
      <c r="AS1570" s="592" t="s">
        <v>4601</v>
      </c>
      <c r="AT1570" s="598"/>
      <c r="AU1570" s="592"/>
      <c r="AV1570" s="592" t="s">
        <v>4598</v>
      </c>
      <c r="AW1570" s="592" t="s">
        <v>4599</v>
      </c>
      <c r="AX1570" s="592" t="s">
        <v>4618</v>
      </c>
      <c r="AY1570" s="592" t="s">
        <v>1554</v>
      </c>
      <c r="AZ1570" s="592" t="s">
        <v>4601</v>
      </c>
      <c r="BA1570" s="592" t="s">
        <v>4602</v>
      </c>
      <c r="BB1570" s="592">
        <v>3400039137</v>
      </c>
      <c r="BC1570" s="592" t="s">
        <v>2077</v>
      </c>
      <c r="BD1570" s="592" t="s">
        <v>2077</v>
      </c>
      <c r="BE1570" s="592" t="s">
        <v>2077</v>
      </c>
      <c r="BF1570" s="592" t="s">
        <v>2077</v>
      </c>
      <c r="BG1570" s="592"/>
      <c r="BH1570" s="592"/>
    </row>
    <row r="1571" spans="1:60" ht="12" customHeight="1">
      <c r="A1571" s="772">
        <v>1569</v>
      </c>
      <c r="B1571" s="600" t="s">
        <v>65</v>
      </c>
      <c r="C1571" s="601" t="s">
        <v>250</v>
      </c>
      <c r="D1571" s="615"/>
      <c r="E1571" s="600" t="s">
        <v>12267</v>
      </c>
      <c r="F1571" s="603" t="s">
        <v>12268</v>
      </c>
      <c r="G1571" s="603" t="s">
        <v>12269</v>
      </c>
      <c r="H1571" s="603" t="s">
        <v>12270</v>
      </c>
      <c r="I1571" s="600" t="s">
        <v>12271</v>
      </c>
      <c r="J1571" s="600"/>
      <c r="K1571" s="616"/>
      <c r="L1571" s="606" t="s">
        <v>10812</v>
      </c>
      <c r="M1571" s="971"/>
      <c r="N1571" s="972"/>
      <c r="O1571" s="603"/>
      <c r="P1571" s="625"/>
      <c r="Q1571" s="625"/>
      <c r="R1571" s="600">
        <f t="shared" si="24"/>
        <v>0</v>
      </c>
      <c r="S1571" s="600"/>
      <c r="T1571" s="607" t="str">
        <f>VLOOKUP(cppm_pr[[#This Row],[Status]],'All Link_LOV'!$I$32:$K$72,2,0)</f>
        <v>LOR Issued</v>
      </c>
      <c r="U1571" s="607" t="s">
        <v>22</v>
      </c>
      <c r="V1571" s="603">
        <v>783</v>
      </c>
      <c r="W1571" s="607"/>
      <c r="X1571" s="603"/>
      <c r="Y1571" s="603"/>
      <c r="Z1571" s="608">
        <v>45201</v>
      </c>
      <c r="AA1571" s="603" t="s">
        <v>1756</v>
      </c>
      <c r="AB1571" s="606">
        <v>10325</v>
      </c>
      <c r="AC1571" s="677">
        <v>10128.040000000001</v>
      </c>
      <c r="AD1571" s="603" t="s">
        <v>6148</v>
      </c>
      <c r="AE1571" s="603" t="s">
        <v>12272</v>
      </c>
      <c r="AF1571" s="603" t="s">
        <v>6071</v>
      </c>
      <c r="AG1571" s="603" t="s">
        <v>491</v>
      </c>
      <c r="AH1571" s="736" t="s">
        <v>12273</v>
      </c>
      <c r="AI1571" s="600" t="str">
        <f>IFERROR(VLOOKUP(cppm_pr[[#This Row],[Order Number]],SPHERE!C:CC,39,0),"")</f>
        <v/>
      </c>
      <c r="AJ1571" s="600" t="str">
        <f>IFERROR(VLOOKUP(cppm_pr[[#This Row],[Order Number]],'DC TM ONE'!B:CN,42,0),"")</f>
        <v/>
      </c>
      <c r="AK1571" s="736"/>
      <c r="AL1571" s="693">
        <v>45198</v>
      </c>
      <c r="AM1571" s="603" t="s">
        <v>11877</v>
      </c>
      <c r="AN1571" s="603" t="s">
        <v>4928</v>
      </c>
      <c r="AO1571" s="737"/>
      <c r="AP1571" s="603"/>
      <c r="AQ1571" s="603"/>
      <c r="AR1571" s="769">
        <v>3400038940</v>
      </c>
      <c r="AS1571" s="603"/>
      <c r="AT1571" s="610" t="s">
        <v>12274</v>
      </c>
      <c r="AU1571" s="603"/>
      <c r="AV1571" s="603"/>
      <c r="AW1571" s="603"/>
      <c r="AX1571" s="603"/>
      <c r="AY1571" s="603"/>
      <c r="AZ1571" s="603"/>
      <c r="BA1571" s="603"/>
      <c r="BB1571" s="603"/>
      <c r="BC1571" s="603"/>
      <c r="BD1571" s="603"/>
      <c r="BE1571" s="603"/>
      <c r="BF1571" s="603"/>
      <c r="BG1571" s="603"/>
      <c r="BH1571" s="603"/>
    </row>
    <row r="1572" spans="1:60" ht="12" customHeight="1">
      <c r="A1572" s="817">
        <v>1570</v>
      </c>
      <c r="B1572" s="641" t="s">
        <v>460</v>
      </c>
      <c r="C1572" s="590" t="s">
        <v>256</v>
      </c>
      <c r="D1572" s="591">
        <v>45203</v>
      </c>
      <c r="E1572" s="815" t="s">
        <v>12137</v>
      </c>
      <c r="F1572" s="592" t="s">
        <v>12275</v>
      </c>
      <c r="G1572" s="592" t="s">
        <v>12276</v>
      </c>
      <c r="H1572" s="592" t="s">
        <v>12277</v>
      </c>
      <c r="I1572" s="592"/>
      <c r="J1572" s="589"/>
      <c r="K1572" s="642"/>
      <c r="L1572" s="657" t="s">
        <v>3189</v>
      </c>
      <c r="M1572" s="993"/>
      <c r="N1572" s="1055"/>
      <c r="O1572" s="592"/>
      <c r="P1572" s="594"/>
      <c r="Q1572" s="594"/>
      <c r="R1572" s="592">
        <f t="shared" si="24"/>
        <v>0</v>
      </c>
      <c r="S1572" s="592"/>
      <c r="T1572" s="596" t="str">
        <f>VLOOKUP(cppm_pr[[#This Row],[Status]],'All Link_LOV'!$I$32:$K$72,2,0)</f>
        <v>PO Issued / Not Require LOR</v>
      </c>
      <c r="U1572" s="596" t="s">
        <v>22</v>
      </c>
      <c r="V1572" s="592">
        <v>786</v>
      </c>
      <c r="W1572" s="596"/>
      <c r="X1572" s="592"/>
      <c r="Y1572" s="592"/>
      <c r="Z1572" s="597">
        <v>45201</v>
      </c>
      <c r="AA1572" s="592" t="s">
        <v>2413</v>
      </c>
      <c r="AB1572" s="595">
        <v>1</v>
      </c>
      <c r="AC1572" s="731">
        <v>5540.68</v>
      </c>
      <c r="AD1572" s="592" t="s">
        <v>6059</v>
      </c>
      <c r="AE1572" s="592"/>
      <c r="AF1572" s="592" t="s">
        <v>6071</v>
      </c>
      <c r="AG1572" s="592" t="s">
        <v>491</v>
      </c>
      <c r="AH1572" s="732" t="s">
        <v>12278</v>
      </c>
      <c r="AI1572" s="600" t="str">
        <f>IFERROR(VLOOKUP(cppm_pr[[#This Row],[Order Number]],SPHERE!C:CC,39,0),"")</f>
        <v/>
      </c>
      <c r="AJ1572" s="600" t="str">
        <f>IFERROR(VLOOKUP(cppm_pr[[#This Row],[Order Number]],'DC TM ONE'!B:CN,42,0),"")</f>
        <v/>
      </c>
      <c r="AK1572" s="732"/>
      <c r="AL1572" s="733">
        <v>45290</v>
      </c>
      <c r="AM1572" s="592" t="s">
        <v>6395</v>
      </c>
      <c r="AN1572" s="592" t="s">
        <v>6175</v>
      </c>
      <c r="AO1572" s="734"/>
      <c r="AP1572" s="592" t="s">
        <v>12279</v>
      </c>
      <c r="AQ1572" s="592"/>
      <c r="AR1572" s="732"/>
      <c r="AS1572" s="592"/>
      <c r="AT1572" s="598" t="s">
        <v>12280</v>
      </c>
      <c r="AU1572" s="592"/>
      <c r="AV1572" s="592"/>
      <c r="AW1572" s="592"/>
      <c r="AX1572" s="592"/>
      <c r="AY1572" s="592"/>
      <c r="AZ1572" s="592"/>
      <c r="BA1572" s="592"/>
      <c r="BB1572" s="592"/>
      <c r="BC1572" s="592"/>
      <c r="BD1572" s="592"/>
      <c r="BE1572" s="592"/>
      <c r="BF1572" s="592"/>
      <c r="BG1572" s="592"/>
      <c r="BH1572" s="592"/>
    </row>
    <row r="1573" spans="1:60" ht="12" customHeight="1">
      <c r="A1573" s="772">
        <v>1571</v>
      </c>
      <c r="B1573" s="600" t="s">
        <v>5997</v>
      </c>
      <c r="C1573" s="601" t="s">
        <v>267</v>
      </c>
      <c r="D1573" s="615"/>
      <c r="E1573" s="600" t="s">
        <v>6058</v>
      </c>
      <c r="F1573" s="603" t="s">
        <v>10785</v>
      </c>
      <c r="G1573" s="603" t="s">
        <v>10786</v>
      </c>
      <c r="H1573" s="603" t="s">
        <v>10787</v>
      </c>
      <c r="I1573" s="603" t="s">
        <v>10788</v>
      </c>
      <c r="J1573" s="600"/>
      <c r="K1573" s="616"/>
      <c r="L1573" s="606" t="s">
        <v>1264</v>
      </c>
      <c r="M1573" s="971"/>
      <c r="N1573" s="972"/>
      <c r="O1573" s="603"/>
      <c r="P1573" s="605"/>
      <c r="Q1573" s="605"/>
      <c r="R1573" s="603">
        <f t="shared" si="24"/>
        <v>0</v>
      </c>
      <c r="S1573" s="603"/>
      <c r="T1573" s="607" t="str">
        <f>VLOOKUP(cppm_pr[[#This Row],[Status]],'All Link_LOV'!$I$32:$K$72,2,0)</f>
        <v>PO Issued</v>
      </c>
      <c r="U1573" s="607" t="s">
        <v>22</v>
      </c>
      <c r="V1573" s="603">
        <v>787</v>
      </c>
      <c r="W1573" s="607" t="s">
        <v>6069</v>
      </c>
      <c r="X1573" s="603" t="s">
        <v>499</v>
      </c>
      <c r="Y1573" s="603"/>
      <c r="Z1573" s="608">
        <v>45201</v>
      </c>
      <c r="AA1573" s="603" t="s">
        <v>8124</v>
      </c>
      <c r="AB1573" s="606">
        <v>15955</v>
      </c>
      <c r="AC1573" s="677">
        <v>950.2</v>
      </c>
      <c r="AD1573" s="603" t="s">
        <v>6148</v>
      </c>
      <c r="AE1573" s="603" t="s">
        <v>12281</v>
      </c>
      <c r="AF1573" s="603" t="s">
        <v>398</v>
      </c>
      <c r="AG1573" s="603" t="s">
        <v>491</v>
      </c>
      <c r="AH1573" s="612" t="s">
        <v>10789</v>
      </c>
      <c r="AI1573" s="600" t="str">
        <f>IFERROR(VLOOKUP(cppm_pr[[#This Row],[Order Number]],SPHERE!C:CC,39,0),"")</f>
        <v/>
      </c>
      <c r="AJ1573" s="600" t="str">
        <f>IFERROR(VLOOKUP(cppm_pr[[#This Row],[Order Number]],'DC TM ONE'!B:CN,42,0),"")</f>
        <v/>
      </c>
      <c r="AK1573" s="612"/>
      <c r="AL1573" s="693">
        <v>45208</v>
      </c>
      <c r="AM1573" s="603" t="s">
        <v>8127</v>
      </c>
      <c r="AN1573" s="603" t="s">
        <v>4928</v>
      </c>
      <c r="AO1573" s="737"/>
      <c r="AP1573" s="603"/>
      <c r="AQ1573" s="603"/>
      <c r="AR1573" s="769">
        <v>3400038457</v>
      </c>
      <c r="AS1573" s="603"/>
      <c r="AT1573" s="610" t="s">
        <v>12282</v>
      </c>
      <c r="AU1573" s="603"/>
      <c r="AV1573" s="603"/>
      <c r="AW1573" s="603"/>
      <c r="AX1573" s="603"/>
      <c r="AY1573" s="603"/>
      <c r="AZ1573" s="603"/>
      <c r="BA1573" s="603"/>
      <c r="BB1573" s="603"/>
      <c r="BC1573" s="603"/>
      <c r="BD1573" s="603"/>
      <c r="BE1573" s="603"/>
      <c r="BF1573" s="603"/>
      <c r="BG1573" s="603"/>
      <c r="BH1573" s="603"/>
    </row>
    <row r="1574" spans="1:60" ht="12" customHeight="1">
      <c r="A1574" s="773">
        <v>1572</v>
      </c>
      <c r="B1574" s="589" t="s">
        <v>82</v>
      </c>
      <c r="C1574" s="601" t="s">
        <v>250</v>
      </c>
      <c r="D1574" s="640"/>
      <c r="E1574" s="815" t="s">
        <v>6058</v>
      </c>
      <c r="F1574" s="592" t="s">
        <v>2159</v>
      </c>
      <c r="G1574" s="592" t="s">
        <v>12283</v>
      </c>
      <c r="H1574" s="592" t="s">
        <v>2185</v>
      </c>
      <c r="I1574" s="589" t="s">
        <v>2184</v>
      </c>
      <c r="J1574" s="589"/>
      <c r="K1574" s="642"/>
      <c r="L1574" s="595" t="s">
        <v>1586</v>
      </c>
      <c r="M1574" s="993"/>
      <c r="N1574" s="972"/>
      <c r="O1574" s="592"/>
      <c r="P1574" s="655"/>
      <c r="Q1574" s="655"/>
      <c r="R1574" s="589">
        <f t="shared" si="24"/>
        <v>0</v>
      </c>
      <c r="S1574" s="589"/>
      <c r="T1574" s="596" t="str">
        <f>VLOOKUP(cppm_pr[[#This Row],[Status]],'All Link_LOV'!$I$32:$K$72,2,0)</f>
        <v>LOR Issued</v>
      </c>
      <c r="U1574" s="596" t="s">
        <v>22</v>
      </c>
      <c r="V1574" s="592">
        <v>788</v>
      </c>
      <c r="W1574" s="596"/>
      <c r="X1574" s="592"/>
      <c r="Y1574" s="592"/>
      <c r="Z1574" s="597">
        <v>45201</v>
      </c>
      <c r="AA1574" s="592" t="s">
        <v>2155</v>
      </c>
      <c r="AB1574" s="595">
        <v>42579</v>
      </c>
      <c r="AC1574" s="677">
        <v>10903.33</v>
      </c>
      <c r="AD1574" s="592" t="s">
        <v>6059</v>
      </c>
      <c r="AE1574" s="592"/>
      <c r="AF1574" s="592" t="s">
        <v>6164</v>
      </c>
      <c r="AG1574" s="592" t="s">
        <v>500</v>
      </c>
      <c r="AH1574" s="736" t="s">
        <v>2186</v>
      </c>
      <c r="AI1574" s="600" t="str">
        <f>IFERROR(VLOOKUP(cppm_pr[[#This Row],[Order Number]],SPHERE!C:CC,39,0),"")</f>
        <v/>
      </c>
      <c r="AJ1574" s="600" t="str">
        <f>IFERROR(VLOOKUP(cppm_pr[[#This Row],[Order Number]],'DC TM ONE'!B:CN,42,0),"")</f>
        <v/>
      </c>
      <c r="AK1574" s="736"/>
      <c r="AL1574" s="693">
        <v>45290</v>
      </c>
      <c r="AM1574" s="592" t="s">
        <v>7306</v>
      </c>
      <c r="AN1574" s="592" t="s">
        <v>4928</v>
      </c>
      <c r="AO1574" s="737"/>
      <c r="AP1574" s="592"/>
      <c r="AQ1574" s="592"/>
      <c r="AR1574" s="612">
        <v>3400038882</v>
      </c>
      <c r="AS1574" s="592"/>
      <c r="AT1574" s="598"/>
      <c r="AU1574" s="592"/>
      <c r="AV1574" s="592"/>
      <c r="AW1574" s="592"/>
      <c r="AX1574" s="592"/>
      <c r="AY1574" s="592"/>
      <c r="AZ1574" s="592"/>
      <c r="BA1574" s="592"/>
      <c r="BB1574" s="592"/>
      <c r="BC1574" s="592"/>
      <c r="BD1574" s="592"/>
      <c r="BE1574" s="592"/>
      <c r="BF1574" s="592"/>
      <c r="BG1574" s="592"/>
      <c r="BH1574" s="592"/>
    </row>
    <row r="1575" spans="1:60" ht="12" customHeight="1">
      <c r="A1575" s="772">
        <v>1573</v>
      </c>
      <c r="B1575" s="600" t="s">
        <v>83</v>
      </c>
      <c r="C1575" s="601" t="s">
        <v>267</v>
      </c>
      <c r="D1575" s="602">
        <v>45205</v>
      </c>
      <c r="E1575" s="600" t="s">
        <v>12284</v>
      </c>
      <c r="F1575" s="603" t="s">
        <v>4622</v>
      </c>
      <c r="G1575" s="603" t="s">
        <v>4621</v>
      </c>
      <c r="H1575" s="603" t="s">
        <v>4619</v>
      </c>
      <c r="I1575" s="603" t="s">
        <v>10706</v>
      </c>
      <c r="J1575" s="600"/>
      <c r="K1575" s="821" t="s">
        <v>10707</v>
      </c>
      <c r="L1575" s="606" t="s">
        <v>51</v>
      </c>
      <c r="M1575" s="1008"/>
      <c r="N1575" s="972"/>
      <c r="O1575" s="603"/>
      <c r="P1575" s="605"/>
      <c r="Q1575" s="605"/>
      <c r="R1575" s="603">
        <f t="shared" si="24"/>
        <v>0</v>
      </c>
      <c r="S1575" s="603"/>
      <c r="T1575" s="607" t="str">
        <f>VLOOKUP(cppm_pr[[#This Row],[Status]],'All Link_LOV'!$I$32:$K$72,2,0)</f>
        <v>PO Issued</v>
      </c>
      <c r="U1575" s="607" t="s">
        <v>105</v>
      </c>
      <c r="V1575" s="603">
        <v>296</v>
      </c>
      <c r="W1575" s="607"/>
      <c r="X1575" s="603"/>
      <c r="Y1575" s="603"/>
      <c r="Z1575" s="608">
        <v>45201</v>
      </c>
      <c r="AA1575" s="603" t="s">
        <v>3830</v>
      </c>
      <c r="AB1575" s="606"/>
      <c r="AC1575" s="677"/>
      <c r="AD1575" s="603"/>
      <c r="AE1575" s="603"/>
      <c r="AF1575" s="603" t="s">
        <v>398</v>
      </c>
      <c r="AG1575" s="603" t="s">
        <v>488</v>
      </c>
      <c r="AH1575" s="736" t="s">
        <v>4620</v>
      </c>
      <c r="AI1575" s="600" t="str">
        <f>IFERROR(VLOOKUP(cppm_pr[[#This Row],[Order Number]],SPHERE!C:CC,39,0),"")</f>
        <v/>
      </c>
      <c r="AJ1575" s="600" t="str">
        <f>IFERROR(VLOOKUP(cppm_pr[[#This Row],[Order Number]],'DC TM ONE'!B:CN,42,0),"")</f>
        <v/>
      </c>
      <c r="AK1575" s="736"/>
      <c r="AL1575" s="693"/>
      <c r="AM1575" s="603" t="s">
        <v>7467</v>
      </c>
      <c r="AN1575" s="603"/>
      <c r="AO1575" s="737"/>
      <c r="AP1575" s="603"/>
      <c r="AQ1575" s="603"/>
      <c r="AR1575" s="769">
        <v>3400038638</v>
      </c>
      <c r="AS1575" s="603" t="s">
        <v>2460</v>
      </c>
      <c r="AT1575" s="610"/>
      <c r="AU1575" s="603"/>
      <c r="AV1575" s="603" t="s">
        <v>3835</v>
      </c>
      <c r="AW1575" s="603" t="s">
        <v>4623</v>
      </c>
      <c r="AX1575" s="603" t="s">
        <v>4624</v>
      </c>
      <c r="AY1575" s="603" t="s">
        <v>1554</v>
      </c>
      <c r="AZ1575" s="603" t="s">
        <v>2460</v>
      </c>
      <c r="BA1575" s="603" t="s">
        <v>4625</v>
      </c>
      <c r="BB1575" s="603">
        <v>3400038638</v>
      </c>
      <c r="BC1575" s="603" t="s">
        <v>1588</v>
      </c>
      <c r="BD1575" s="603">
        <v>3400039027</v>
      </c>
      <c r="BE1575" s="603" t="s">
        <v>1814</v>
      </c>
      <c r="BF1575" s="603">
        <v>3400039041</v>
      </c>
      <c r="BG1575" s="603"/>
      <c r="BH1575" s="603"/>
    </row>
    <row r="1576" spans="1:60" ht="12" customHeight="1">
      <c r="A1576" s="773">
        <v>1574</v>
      </c>
      <c r="B1576" s="589" t="s">
        <v>84</v>
      </c>
      <c r="C1576" s="601" t="s">
        <v>207</v>
      </c>
      <c r="D1576" s="640"/>
      <c r="E1576" s="815" t="s">
        <v>6058</v>
      </c>
      <c r="F1576" s="592" t="s">
        <v>2226</v>
      </c>
      <c r="G1576" s="592" t="s">
        <v>2225</v>
      </c>
      <c r="H1576" s="592" t="s">
        <v>2223</v>
      </c>
      <c r="I1576" s="592"/>
      <c r="J1576" s="589"/>
      <c r="K1576" s="642"/>
      <c r="L1576" s="595" t="s">
        <v>1654</v>
      </c>
      <c r="M1576" s="993"/>
      <c r="N1576" s="972"/>
      <c r="O1576" s="592"/>
      <c r="P1576" s="594"/>
      <c r="Q1576" s="594"/>
      <c r="R1576" s="592">
        <f t="shared" si="24"/>
        <v>0</v>
      </c>
      <c r="S1576" s="592"/>
      <c r="T1576" s="596" t="str">
        <f>VLOOKUP(cppm_pr[[#This Row],[Status]],'All Link_LOV'!$I$32:$K$72,2,0)</f>
        <v>New Request PR</v>
      </c>
      <c r="U1576" s="596" t="s">
        <v>105</v>
      </c>
      <c r="V1576" s="592">
        <v>297</v>
      </c>
      <c r="W1576" s="596"/>
      <c r="X1576" s="592"/>
      <c r="Y1576" s="592"/>
      <c r="Z1576" s="597">
        <v>45201</v>
      </c>
      <c r="AA1576" s="592" t="s">
        <v>2222</v>
      </c>
      <c r="AB1576" s="595"/>
      <c r="AC1576" s="677"/>
      <c r="AD1576" s="592"/>
      <c r="AE1576" s="592"/>
      <c r="AF1576" s="592" t="s">
        <v>1572</v>
      </c>
      <c r="AG1576" s="592" t="s">
        <v>494</v>
      </c>
      <c r="AH1576" s="612" t="s">
        <v>2224</v>
      </c>
      <c r="AI1576" s="600" t="str">
        <f>IFERROR(VLOOKUP(cppm_pr[[#This Row],[Order Number]],SPHERE!C:CC,39,0),"")</f>
        <v/>
      </c>
      <c r="AJ1576" s="600" t="str">
        <f>IFERROR(VLOOKUP(cppm_pr[[#This Row],[Order Number]],'DC TM ONE'!B:CN,42,0),"")</f>
        <v/>
      </c>
      <c r="AK1576" s="612"/>
      <c r="AL1576" s="693"/>
      <c r="AM1576" s="592" t="s">
        <v>12285</v>
      </c>
      <c r="AN1576" s="592"/>
      <c r="AO1576" s="737"/>
      <c r="AP1576" s="592"/>
      <c r="AQ1576" s="592"/>
      <c r="AR1576" s="612" t="s">
        <v>2233</v>
      </c>
      <c r="AS1576" s="592" t="s">
        <v>3576</v>
      </c>
      <c r="AT1576" s="598"/>
      <c r="AU1576" s="592"/>
      <c r="AV1576" s="592" t="s">
        <v>2228</v>
      </c>
      <c r="AW1576" s="592" t="s">
        <v>4627</v>
      </c>
      <c r="AX1576" s="592" t="s">
        <v>4628</v>
      </c>
      <c r="AY1576" s="592" t="s">
        <v>1554</v>
      </c>
      <c r="AZ1576" s="592" t="s">
        <v>3576</v>
      </c>
      <c r="BA1576" s="592" t="s">
        <v>4629</v>
      </c>
      <c r="BB1576" s="592" t="s">
        <v>2233</v>
      </c>
      <c r="BC1576" s="592" t="s">
        <v>4630</v>
      </c>
      <c r="BD1576" s="592" t="s">
        <v>2235</v>
      </c>
      <c r="BE1576" s="592" t="s">
        <v>4631</v>
      </c>
      <c r="BF1576" s="592" t="s">
        <v>2237</v>
      </c>
      <c r="BG1576" s="592"/>
      <c r="BH1576" s="592"/>
    </row>
    <row r="1577" spans="1:60" ht="12" customHeight="1">
      <c r="A1577" s="772">
        <v>1575</v>
      </c>
      <c r="B1577" s="600" t="s">
        <v>84</v>
      </c>
      <c r="C1577" s="601" t="s">
        <v>207</v>
      </c>
      <c r="D1577" s="615"/>
      <c r="E1577" s="600" t="s">
        <v>6058</v>
      </c>
      <c r="F1577" s="603" t="s">
        <v>4635</v>
      </c>
      <c r="G1577" s="603" t="s">
        <v>4634</v>
      </c>
      <c r="H1577" s="603" t="s">
        <v>4632</v>
      </c>
      <c r="I1577" s="603"/>
      <c r="J1577" s="600"/>
      <c r="K1577" s="616"/>
      <c r="L1577" s="606" t="s">
        <v>1654</v>
      </c>
      <c r="M1577" s="971"/>
      <c r="N1577" s="972"/>
      <c r="O1577" s="603"/>
      <c r="P1577" s="605"/>
      <c r="Q1577" s="605"/>
      <c r="R1577" s="603">
        <f t="shared" si="24"/>
        <v>0</v>
      </c>
      <c r="S1577" s="603"/>
      <c r="T1577" s="607" t="str">
        <f>VLOOKUP(cppm_pr[[#This Row],[Status]],'All Link_LOV'!$I$32:$K$72,2,0)</f>
        <v>New Request PR</v>
      </c>
      <c r="U1577" s="607" t="s">
        <v>105</v>
      </c>
      <c r="V1577" s="603">
        <v>298</v>
      </c>
      <c r="W1577" s="607"/>
      <c r="X1577" s="603"/>
      <c r="Y1577" s="603"/>
      <c r="Z1577" s="608">
        <v>45201</v>
      </c>
      <c r="AA1577" s="603" t="s">
        <v>2222</v>
      </c>
      <c r="AB1577" s="606"/>
      <c r="AC1577" s="677"/>
      <c r="AD1577" s="603"/>
      <c r="AE1577" s="603"/>
      <c r="AF1577" s="603" t="s">
        <v>1572</v>
      </c>
      <c r="AG1577" s="603" t="s">
        <v>494</v>
      </c>
      <c r="AH1577" s="612" t="s">
        <v>4633</v>
      </c>
      <c r="AI1577" s="600" t="str">
        <f>IFERROR(VLOOKUP(cppm_pr[[#This Row],[Order Number]],SPHERE!C:CC,39,0),"")</f>
        <v/>
      </c>
      <c r="AJ1577" s="600" t="str">
        <f>IFERROR(VLOOKUP(cppm_pr[[#This Row],[Order Number]],'DC TM ONE'!B:CN,42,0),"")</f>
        <v/>
      </c>
      <c r="AK1577" s="612"/>
      <c r="AL1577" s="693"/>
      <c r="AM1577" s="603" t="s">
        <v>9954</v>
      </c>
      <c r="AN1577" s="603"/>
      <c r="AO1577" s="737"/>
      <c r="AP1577" s="603"/>
      <c r="AQ1577" s="603"/>
      <c r="AR1577" s="769" t="s">
        <v>2235</v>
      </c>
      <c r="AS1577" s="603" t="s">
        <v>4630</v>
      </c>
      <c r="AT1577" s="610"/>
      <c r="AU1577" s="603"/>
      <c r="AV1577" s="603" t="s">
        <v>2228</v>
      </c>
      <c r="AW1577" s="603" t="s">
        <v>4627</v>
      </c>
      <c r="AX1577" s="603" t="s">
        <v>4636</v>
      </c>
      <c r="AY1577" s="603" t="s">
        <v>1554</v>
      </c>
      <c r="AZ1577" s="603" t="s">
        <v>4630</v>
      </c>
      <c r="BA1577" s="603" t="s">
        <v>4637</v>
      </c>
      <c r="BB1577" s="603" t="s">
        <v>2235</v>
      </c>
      <c r="BC1577" s="603" t="s">
        <v>3576</v>
      </c>
      <c r="BD1577" s="603" t="s">
        <v>2233</v>
      </c>
      <c r="BE1577" s="603" t="s">
        <v>4631</v>
      </c>
      <c r="BF1577" s="603" t="s">
        <v>2237</v>
      </c>
      <c r="BG1577" s="603"/>
      <c r="BH1577" s="603"/>
    </row>
    <row r="1578" spans="1:60" ht="12" customHeight="1">
      <c r="A1578" s="773">
        <v>1576</v>
      </c>
      <c r="B1578" s="589" t="s">
        <v>84</v>
      </c>
      <c r="C1578" s="601" t="s">
        <v>248</v>
      </c>
      <c r="D1578" s="640"/>
      <c r="E1578" s="815" t="s">
        <v>6058</v>
      </c>
      <c r="F1578" s="592" t="s">
        <v>4641</v>
      </c>
      <c r="G1578" s="592" t="s">
        <v>4640</v>
      </c>
      <c r="H1578" s="592" t="s">
        <v>4638</v>
      </c>
      <c r="I1578" s="592"/>
      <c r="J1578" s="589"/>
      <c r="K1578" s="642"/>
      <c r="L1578" s="595" t="s">
        <v>1654</v>
      </c>
      <c r="M1578" s="993"/>
      <c r="N1578" s="972"/>
      <c r="O1578" s="592"/>
      <c r="P1578" s="594"/>
      <c r="Q1578" s="594"/>
      <c r="R1578" s="592">
        <f t="shared" si="24"/>
        <v>0</v>
      </c>
      <c r="S1578" s="592"/>
      <c r="T1578" s="596" t="str">
        <f>VLOOKUP(cppm_pr[[#This Row],[Status]],'All Link_LOV'!$I$32:$K$72,2,0)</f>
        <v>Pending Approval</v>
      </c>
      <c r="U1578" s="596" t="s">
        <v>105</v>
      </c>
      <c r="V1578" s="592">
        <v>299</v>
      </c>
      <c r="W1578" s="596"/>
      <c r="X1578" s="592"/>
      <c r="Y1578" s="592"/>
      <c r="Z1578" s="597">
        <v>45201</v>
      </c>
      <c r="AA1578" s="592" t="s">
        <v>2222</v>
      </c>
      <c r="AB1578" s="595"/>
      <c r="AC1578" s="677"/>
      <c r="AD1578" s="592"/>
      <c r="AE1578" s="592"/>
      <c r="AF1578" s="592" t="s">
        <v>1572</v>
      </c>
      <c r="AG1578" s="592" t="s">
        <v>494</v>
      </c>
      <c r="AH1578" s="612" t="s">
        <v>4639</v>
      </c>
      <c r="AI1578" s="600" t="str">
        <f>IFERROR(VLOOKUP(cppm_pr[[#This Row],[Order Number]],SPHERE!C:CC,39,0),"")</f>
        <v/>
      </c>
      <c r="AJ1578" s="600" t="str">
        <f>IFERROR(VLOOKUP(cppm_pr[[#This Row],[Order Number]],'DC TM ONE'!B:CN,42,0),"")</f>
        <v/>
      </c>
      <c r="AK1578" s="612"/>
      <c r="AL1578" s="693"/>
      <c r="AM1578" s="592" t="s">
        <v>9954</v>
      </c>
      <c r="AN1578" s="592"/>
      <c r="AO1578" s="737"/>
      <c r="AP1578" s="592"/>
      <c r="AQ1578" s="592"/>
      <c r="AR1578" s="612" t="s">
        <v>2235</v>
      </c>
      <c r="AS1578" s="592" t="s">
        <v>4630</v>
      </c>
      <c r="AT1578" s="598"/>
      <c r="AU1578" s="592"/>
      <c r="AV1578" s="592" t="s">
        <v>2228</v>
      </c>
      <c r="AW1578" s="592" t="s">
        <v>4627</v>
      </c>
      <c r="AX1578" s="592" t="s">
        <v>4642</v>
      </c>
      <c r="AY1578" s="592" t="s">
        <v>1554</v>
      </c>
      <c r="AZ1578" s="592" t="s">
        <v>4630</v>
      </c>
      <c r="BA1578" s="592" t="s">
        <v>4643</v>
      </c>
      <c r="BB1578" s="592" t="s">
        <v>2235</v>
      </c>
      <c r="BC1578" s="592" t="s">
        <v>3576</v>
      </c>
      <c r="BD1578" s="592" t="s">
        <v>2233</v>
      </c>
      <c r="BE1578" s="592" t="s">
        <v>4631</v>
      </c>
      <c r="BF1578" s="592" t="s">
        <v>2237</v>
      </c>
      <c r="BG1578" s="592"/>
      <c r="BH1578" s="592"/>
    </row>
    <row r="1579" spans="1:60" ht="12" customHeight="1">
      <c r="A1579" s="772">
        <v>1577</v>
      </c>
      <c r="B1579" s="600" t="s">
        <v>78</v>
      </c>
      <c r="C1579" s="601" t="s">
        <v>267</v>
      </c>
      <c r="D1579" s="615"/>
      <c r="E1579" s="600" t="s">
        <v>6058</v>
      </c>
      <c r="F1579" s="603" t="s">
        <v>7310</v>
      </c>
      <c r="G1579" s="603" t="s">
        <v>7311</v>
      </c>
      <c r="H1579" s="603" t="s">
        <v>7312</v>
      </c>
      <c r="I1579" s="603" t="s">
        <v>7313</v>
      </c>
      <c r="J1579" s="600"/>
      <c r="K1579" s="616"/>
      <c r="L1579" s="606" t="s">
        <v>1701</v>
      </c>
      <c r="M1579" s="971"/>
      <c r="N1579" s="972"/>
      <c r="O1579" s="603"/>
      <c r="P1579" s="605"/>
      <c r="Q1579" s="605"/>
      <c r="R1579" s="603">
        <f t="shared" si="24"/>
        <v>0</v>
      </c>
      <c r="S1579" s="603"/>
      <c r="T1579" s="607" t="str">
        <f>VLOOKUP(cppm_pr[[#This Row],[Status]],'All Link_LOV'!$I$32:$K$72,2,0)</f>
        <v>PO Issued</v>
      </c>
      <c r="U1579" s="607" t="s">
        <v>22</v>
      </c>
      <c r="V1579" s="603">
        <v>789</v>
      </c>
      <c r="W1579" s="607"/>
      <c r="X1579" s="603"/>
      <c r="Y1579" s="603"/>
      <c r="Z1579" s="608">
        <v>45201</v>
      </c>
      <c r="AA1579" s="603" t="s">
        <v>1765</v>
      </c>
      <c r="AB1579" s="606">
        <v>101775</v>
      </c>
      <c r="AC1579" s="677">
        <v>1787.5</v>
      </c>
      <c r="AD1579" s="603" t="s">
        <v>6148</v>
      </c>
      <c r="AE1579" s="603" t="s">
        <v>12286</v>
      </c>
      <c r="AF1579" s="603" t="s">
        <v>398</v>
      </c>
      <c r="AG1579" s="603" t="s">
        <v>503</v>
      </c>
      <c r="AH1579" s="612" t="s">
        <v>7315</v>
      </c>
      <c r="AI1579" s="600" t="str">
        <f>IFERROR(VLOOKUP(cppm_pr[[#This Row],[Order Number]],SPHERE!C:CC,39,0),"")</f>
        <v/>
      </c>
      <c r="AJ1579" s="600" t="str">
        <f>IFERROR(VLOOKUP(cppm_pr[[#This Row],[Order Number]],'DC TM ONE'!B:CN,42,0),"")</f>
        <v/>
      </c>
      <c r="AK1579" s="612"/>
      <c r="AL1579" s="693">
        <v>45290</v>
      </c>
      <c r="AM1579" s="603" t="s">
        <v>7316</v>
      </c>
      <c r="AN1579" s="603" t="s">
        <v>4928</v>
      </c>
      <c r="AO1579" s="737"/>
      <c r="AP1579" s="603"/>
      <c r="AQ1579" s="603"/>
      <c r="AR1579" s="769">
        <v>3400038562</v>
      </c>
      <c r="AS1579" s="603"/>
      <c r="AT1579" s="610" t="s">
        <v>12287</v>
      </c>
      <c r="AU1579" s="603"/>
      <c r="AV1579" s="603"/>
      <c r="AW1579" s="603"/>
      <c r="AX1579" s="603"/>
      <c r="AY1579" s="603"/>
      <c r="AZ1579" s="603"/>
      <c r="BA1579" s="603"/>
      <c r="BB1579" s="603"/>
      <c r="BC1579" s="603"/>
      <c r="BD1579" s="603"/>
      <c r="BE1579" s="603"/>
      <c r="BF1579" s="603"/>
      <c r="BG1579" s="603"/>
      <c r="BH1579" s="603"/>
    </row>
    <row r="1580" spans="1:60" ht="12" customHeight="1">
      <c r="A1580" s="773">
        <v>1578</v>
      </c>
      <c r="B1580" s="589" t="s">
        <v>79</v>
      </c>
      <c r="C1580" s="590" t="s">
        <v>267</v>
      </c>
      <c r="D1580" s="591">
        <v>44967</v>
      </c>
      <c r="E1580" s="815" t="s">
        <v>12288</v>
      </c>
      <c r="F1580" s="1024" t="s">
        <v>12289</v>
      </c>
      <c r="G1580" s="603" t="s">
        <v>12290</v>
      </c>
      <c r="H1580" s="1024" t="s">
        <v>12291</v>
      </c>
      <c r="I1580" s="592" t="s">
        <v>12292</v>
      </c>
      <c r="J1580" s="589"/>
      <c r="K1580" s="1126" t="s">
        <v>12293</v>
      </c>
      <c r="L1580" s="595" t="s">
        <v>2749</v>
      </c>
      <c r="M1580" s="993"/>
      <c r="N1580" s="972"/>
      <c r="O1580" s="592" t="s">
        <v>289</v>
      </c>
      <c r="P1580" s="594"/>
      <c r="Q1580" s="594"/>
      <c r="R1580" s="592">
        <f t="shared" si="24"/>
        <v>0</v>
      </c>
      <c r="S1580" s="592"/>
      <c r="T1580" s="596" t="str">
        <f>VLOOKUP(cppm_pr[[#This Row],[Status]],'All Link_LOV'!$I$32:$K$72,2,0)</f>
        <v>PO Issued</v>
      </c>
      <c r="U1580" s="596" t="s">
        <v>22</v>
      </c>
      <c r="V1580" s="592">
        <v>790</v>
      </c>
      <c r="W1580" s="596"/>
      <c r="X1580" s="592"/>
      <c r="Y1580" s="592"/>
      <c r="Z1580" s="597">
        <v>45201</v>
      </c>
      <c r="AA1580" s="592" t="s">
        <v>1748</v>
      </c>
      <c r="AB1580" s="595">
        <v>11002</v>
      </c>
      <c r="AC1580" s="677">
        <v>9001.08</v>
      </c>
      <c r="AD1580" s="592" t="s">
        <v>6059</v>
      </c>
      <c r="AE1580" s="592"/>
      <c r="AF1580" s="592" t="s">
        <v>398</v>
      </c>
      <c r="AG1580" s="592" t="s">
        <v>491</v>
      </c>
      <c r="AH1580" s="790" t="s">
        <v>12294</v>
      </c>
      <c r="AI1580" s="600" t="str">
        <f>IFERROR(VLOOKUP(cppm_pr[[#This Row],[Order Number]],SPHERE!C:CC,39,0),"")</f>
        <v/>
      </c>
      <c r="AJ1580" s="600" t="str">
        <f>IFERROR(VLOOKUP(cppm_pr[[#This Row],[Order Number]],'DC TM ONE'!B:CN,42,0),"")</f>
        <v/>
      </c>
      <c r="AK1580" s="790"/>
      <c r="AL1580" s="693">
        <v>45229</v>
      </c>
      <c r="AM1580" s="592" t="s">
        <v>12295</v>
      </c>
      <c r="AN1580" s="592" t="s">
        <v>4928</v>
      </c>
      <c r="AO1580" s="737"/>
      <c r="AP1580" s="592"/>
      <c r="AQ1580" s="592"/>
      <c r="AR1580" s="612">
        <v>3400039025</v>
      </c>
      <c r="AS1580" s="592"/>
      <c r="AT1580" s="598"/>
      <c r="AU1580" s="592"/>
      <c r="AV1580" s="592"/>
      <c r="AW1580" s="592"/>
      <c r="AX1580" s="592"/>
      <c r="AY1580" s="592"/>
      <c r="AZ1580" s="592"/>
      <c r="BA1580" s="592"/>
      <c r="BB1580" s="592"/>
      <c r="BC1580" s="592"/>
      <c r="BD1580" s="592"/>
      <c r="BE1580" s="592"/>
      <c r="BF1580" s="592"/>
      <c r="BG1580" s="592"/>
      <c r="BH1580" s="592"/>
    </row>
    <row r="1581" spans="1:60" ht="12" customHeight="1">
      <c r="A1581" s="772">
        <v>1579</v>
      </c>
      <c r="B1581" s="600" t="s">
        <v>83</v>
      </c>
      <c r="C1581" s="601" t="s">
        <v>242</v>
      </c>
      <c r="D1581" s="615">
        <v>45208</v>
      </c>
      <c r="E1581" s="600" t="s">
        <v>6058</v>
      </c>
      <c r="F1581" s="603" t="s">
        <v>4278</v>
      </c>
      <c r="G1581" s="603" t="s">
        <v>4277</v>
      </c>
      <c r="H1581" s="603" t="s">
        <v>4275</v>
      </c>
      <c r="I1581" s="603" t="s">
        <v>12296</v>
      </c>
      <c r="J1581" s="600"/>
      <c r="K1581" s="616"/>
      <c r="L1581" s="606" t="s">
        <v>51</v>
      </c>
      <c r="M1581" s="971"/>
      <c r="N1581" s="972"/>
      <c r="O1581" s="603"/>
      <c r="P1581" s="605"/>
      <c r="Q1581" s="605"/>
      <c r="R1581" s="603">
        <f t="shared" si="24"/>
        <v>0</v>
      </c>
      <c r="S1581" s="603"/>
      <c r="T1581" s="607" t="str">
        <f>VLOOKUP(cppm_pr[[#This Row],[Status]],'All Link_LOV'!$I$32:$K$72,2,0)</f>
        <v>RPKA In Progress</v>
      </c>
      <c r="U1581" s="607" t="s">
        <v>22</v>
      </c>
      <c r="V1581" s="603">
        <v>791</v>
      </c>
      <c r="W1581" s="607" t="s">
        <v>6069</v>
      </c>
      <c r="X1581" s="603" t="s">
        <v>8231</v>
      </c>
      <c r="Y1581" s="603"/>
      <c r="Z1581" s="608">
        <v>45201</v>
      </c>
      <c r="AA1581" s="603" t="s">
        <v>4107</v>
      </c>
      <c r="AB1581" s="606">
        <v>10706</v>
      </c>
      <c r="AC1581" s="677">
        <v>10717.52</v>
      </c>
      <c r="AD1581" s="603" t="s">
        <v>6059</v>
      </c>
      <c r="AE1581" s="603"/>
      <c r="AF1581" s="603" t="s">
        <v>6071</v>
      </c>
      <c r="AG1581" s="603" t="s">
        <v>491</v>
      </c>
      <c r="AH1581" s="736" t="s">
        <v>4276</v>
      </c>
      <c r="AI1581" s="600" t="str">
        <f>IFERROR(VLOOKUP(cppm_pr[[#This Row],[Order Number]],SPHERE!C:CC,39,0),"")</f>
        <v/>
      </c>
      <c r="AJ1581" s="600" t="str">
        <f>IFERROR(VLOOKUP(cppm_pr[[#This Row],[Order Number]],'DC TM ONE'!B:CN,42,0),"")</f>
        <v/>
      </c>
      <c r="AK1581" s="736"/>
      <c r="AL1581" s="693">
        <v>45214</v>
      </c>
      <c r="AM1581" s="603" t="s">
        <v>7104</v>
      </c>
      <c r="AN1581" s="603" t="s">
        <v>4928</v>
      </c>
      <c r="AO1581" s="737"/>
      <c r="AP1581" s="603"/>
      <c r="AQ1581" s="603"/>
      <c r="AR1581" s="769">
        <v>3400039035</v>
      </c>
      <c r="AS1581" s="603"/>
      <c r="AT1581" s="610"/>
      <c r="AU1581" s="603"/>
      <c r="AV1581" s="603"/>
      <c r="AW1581" s="603"/>
      <c r="AX1581" s="603"/>
      <c r="AY1581" s="603"/>
      <c r="AZ1581" s="603"/>
      <c r="BA1581" s="603"/>
      <c r="BB1581" s="603"/>
      <c r="BC1581" s="603"/>
      <c r="BD1581" s="603"/>
      <c r="BE1581" s="603"/>
      <c r="BF1581" s="603"/>
      <c r="BG1581" s="603"/>
      <c r="BH1581" s="603"/>
    </row>
    <row r="1582" spans="1:60" ht="12" customHeight="1">
      <c r="A1582" s="773">
        <v>1580</v>
      </c>
      <c r="B1582" s="589" t="s">
        <v>5997</v>
      </c>
      <c r="C1582" s="590" t="s">
        <v>208</v>
      </c>
      <c r="D1582" s="640"/>
      <c r="E1582" s="815" t="s">
        <v>6058</v>
      </c>
      <c r="F1582" s="592" t="s">
        <v>12297</v>
      </c>
      <c r="G1582" s="592"/>
      <c r="H1582" s="592" t="s">
        <v>12298</v>
      </c>
      <c r="I1582" s="592" t="s">
        <v>12299</v>
      </c>
      <c r="J1582" s="589"/>
      <c r="K1582" s="642"/>
      <c r="L1582" s="595" t="s">
        <v>1264</v>
      </c>
      <c r="M1582" s="993"/>
      <c r="N1582" s="972"/>
      <c r="O1582" s="592"/>
      <c r="P1582" s="594"/>
      <c r="Q1582" s="594"/>
      <c r="R1582" s="592">
        <f t="shared" si="24"/>
        <v>0</v>
      </c>
      <c r="S1582" s="592"/>
      <c r="T1582" s="596" t="str">
        <f>VLOOKUP(cppm_pr[[#This Row],[Status]],'All Link_LOV'!$I$32:$K$72,2,0)</f>
        <v>Pending TP Submission</v>
      </c>
      <c r="U1582" s="596" t="s">
        <v>22</v>
      </c>
      <c r="V1582" s="592">
        <v>792</v>
      </c>
      <c r="W1582" s="596"/>
      <c r="X1582" s="592"/>
      <c r="Y1582" s="592"/>
      <c r="Z1582" s="597">
        <v>45201</v>
      </c>
      <c r="AA1582" s="592" t="s">
        <v>4849</v>
      </c>
      <c r="AB1582" s="595">
        <v>1</v>
      </c>
      <c r="AC1582" s="677">
        <v>3434.96</v>
      </c>
      <c r="AD1582" s="592" t="s">
        <v>6148</v>
      </c>
      <c r="AE1582" s="592" t="s">
        <v>12300</v>
      </c>
      <c r="AF1582" s="592" t="s">
        <v>398</v>
      </c>
      <c r="AG1582" s="592" t="s">
        <v>488</v>
      </c>
      <c r="AH1582" s="806" t="s">
        <v>12301</v>
      </c>
      <c r="AI1582" s="600" t="str">
        <f>IFERROR(VLOOKUP(cppm_pr[[#This Row],[Order Number]],SPHERE!C:CC,39,0),"")</f>
        <v/>
      </c>
      <c r="AJ1582" s="600" t="str">
        <f>IFERROR(VLOOKUP(cppm_pr[[#This Row],[Order Number]],'DC TM ONE'!B:CN,42,0),"")</f>
        <v/>
      </c>
      <c r="AK1582" s="806"/>
      <c r="AL1582" s="693">
        <v>45169</v>
      </c>
      <c r="AM1582" s="592" t="s">
        <v>8193</v>
      </c>
      <c r="AN1582" s="592" t="s">
        <v>4928</v>
      </c>
      <c r="AO1582" s="737"/>
      <c r="AP1582" s="592"/>
      <c r="AQ1582" s="592"/>
      <c r="AR1582" s="612">
        <v>3400038718</v>
      </c>
      <c r="AS1582" s="592"/>
      <c r="AT1582" s="598" t="s">
        <v>12302</v>
      </c>
      <c r="AU1582" s="592"/>
      <c r="AV1582" s="592"/>
      <c r="AW1582" s="592"/>
      <c r="AX1582" s="592"/>
      <c r="AY1582" s="592"/>
      <c r="AZ1582" s="592"/>
      <c r="BA1582" s="592"/>
      <c r="BB1582" s="592"/>
      <c r="BC1582" s="592"/>
      <c r="BD1582" s="592"/>
      <c r="BE1582" s="592"/>
      <c r="BF1582" s="592"/>
      <c r="BG1582" s="592"/>
      <c r="BH1582" s="592"/>
    </row>
    <row r="1583" spans="1:60" ht="12" customHeight="1">
      <c r="A1583" s="772">
        <v>1581</v>
      </c>
      <c r="B1583" s="600" t="s">
        <v>72</v>
      </c>
      <c r="C1583" s="601" t="s">
        <v>267</v>
      </c>
      <c r="D1583" s="615">
        <v>45206</v>
      </c>
      <c r="E1583" s="970">
        <v>4902154961</v>
      </c>
      <c r="F1583" s="603" t="s">
        <v>4647</v>
      </c>
      <c r="G1583" s="603" t="s">
        <v>4646</v>
      </c>
      <c r="H1583" s="603" t="s">
        <v>4644</v>
      </c>
      <c r="I1583" s="603" t="s">
        <v>12303</v>
      </c>
      <c r="J1583" s="600"/>
      <c r="K1583" s="616"/>
      <c r="L1583" s="606" t="s">
        <v>1654</v>
      </c>
      <c r="M1583" s="971"/>
      <c r="N1583" s="972"/>
      <c r="O1583" s="603"/>
      <c r="P1583" s="605"/>
      <c r="Q1583" s="605"/>
      <c r="R1583" s="603">
        <f t="shared" si="24"/>
        <v>0</v>
      </c>
      <c r="S1583" s="603"/>
      <c r="T1583" s="607" t="str">
        <f>VLOOKUP(cppm_pr[[#This Row],[Status]],'All Link_LOV'!$I$32:$K$72,2,0)</f>
        <v>PO Issued</v>
      </c>
      <c r="U1583" s="607" t="s">
        <v>105</v>
      </c>
      <c r="V1583" s="603">
        <v>300</v>
      </c>
      <c r="W1583" s="607"/>
      <c r="X1583" s="603"/>
      <c r="Y1583" s="603"/>
      <c r="Z1583" s="608">
        <v>45201</v>
      </c>
      <c r="AA1583" s="603" t="s">
        <v>2555</v>
      </c>
      <c r="AB1583" s="606"/>
      <c r="AC1583" s="677"/>
      <c r="AD1583" s="603"/>
      <c r="AE1583" s="603"/>
      <c r="AF1583" s="603" t="s">
        <v>398</v>
      </c>
      <c r="AG1583" s="603" t="s">
        <v>488</v>
      </c>
      <c r="AH1583" s="806" t="s">
        <v>4645</v>
      </c>
      <c r="AI1583" s="600" t="str">
        <f>IFERROR(VLOOKUP(cppm_pr[[#This Row],[Order Number]],SPHERE!C:CC,39,0),"")</f>
        <v/>
      </c>
      <c r="AJ1583" s="600" t="str">
        <f>IFERROR(VLOOKUP(cppm_pr[[#This Row],[Order Number]],'DC TM ONE'!B:CN,42,0),"")</f>
        <v/>
      </c>
      <c r="AK1583" s="806"/>
      <c r="AL1583" s="693"/>
      <c r="AM1583" s="603" t="s">
        <v>7936</v>
      </c>
      <c r="AN1583" s="603"/>
      <c r="AO1583" s="737"/>
      <c r="AP1583" s="603"/>
      <c r="AQ1583" s="603"/>
      <c r="AR1583" s="769"/>
      <c r="AS1583" s="603"/>
      <c r="AT1583" s="610"/>
      <c r="AU1583" s="603"/>
      <c r="AV1583" s="603" t="s">
        <v>4648</v>
      </c>
      <c r="AW1583" s="603" t="s">
        <v>3707</v>
      </c>
      <c r="AX1583" s="603" t="s">
        <v>4649</v>
      </c>
      <c r="AY1583" s="603" t="s">
        <v>1579</v>
      </c>
      <c r="AZ1583" s="603"/>
      <c r="BA1583" s="603"/>
      <c r="BB1583" s="603"/>
      <c r="BC1583" s="603"/>
      <c r="BD1583" s="603"/>
      <c r="BE1583" s="603"/>
      <c r="BF1583" s="603"/>
      <c r="BG1583" s="603"/>
      <c r="BH1583" s="603"/>
    </row>
    <row r="1584" spans="1:60" ht="12" customHeight="1">
      <c r="A1584" s="773">
        <v>1582</v>
      </c>
      <c r="B1584" s="589" t="s">
        <v>72</v>
      </c>
      <c r="C1584" s="590" t="s">
        <v>260</v>
      </c>
      <c r="D1584" s="803">
        <v>45203</v>
      </c>
      <c r="E1584" s="815" t="s">
        <v>12304</v>
      </c>
      <c r="F1584" s="592" t="s">
        <v>12305</v>
      </c>
      <c r="G1584" s="592" t="s">
        <v>12306</v>
      </c>
      <c r="H1584" s="592" t="s">
        <v>12307</v>
      </c>
      <c r="I1584" s="592" t="s">
        <v>12308</v>
      </c>
      <c r="J1584" s="589"/>
      <c r="K1584" s="642"/>
      <c r="L1584" s="595" t="s">
        <v>1654</v>
      </c>
      <c r="M1584" s="993"/>
      <c r="N1584" s="972"/>
      <c r="O1584" s="592"/>
      <c r="P1584" s="594"/>
      <c r="Q1584" s="594"/>
      <c r="R1584" s="592">
        <f t="shared" si="24"/>
        <v>0</v>
      </c>
      <c r="S1584" s="592"/>
      <c r="T1584" s="596" t="str">
        <f>VLOOKUP(cppm_pr[[#This Row],[Status]],'All Link_LOV'!$I$32:$K$72,2,0)</f>
        <v>PR Creation</v>
      </c>
      <c r="U1584" s="596" t="s">
        <v>22</v>
      </c>
      <c r="V1584" s="592">
        <v>793</v>
      </c>
      <c r="W1584" s="596"/>
      <c r="X1584" s="592"/>
      <c r="Y1584" s="592"/>
      <c r="Z1584" s="597">
        <v>45201</v>
      </c>
      <c r="AA1584" s="592" t="s">
        <v>2555</v>
      </c>
      <c r="AB1584" s="595">
        <v>10000</v>
      </c>
      <c r="AC1584" s="677">
        <v>1096.5899999999999</v>
      </c>
      <c r="AD1584" s="592" t="s">
        <v>6059</v>
      </c>
      <c r="AE1584" s="592"/>
      <c r="AF1584" s="592" t="s">
        <v>398</v>
      </c>
      <c r="AG1584" s="592" t="s">
        <v>488</v>
      </c>
      <c r="AH1584" s="806" t="s">
        <v>12309</v>
      </c>
      <c r="AI1584" s="600" t="str">
        <f>IFERROR(VLOOKUP(cppm_pr[[#This Row],[Order Number]],SPHERE!C:CC,39,0),"")</f>
        <v/>
      </c>
      <c r="AJ1584" s="600" t="str">
        <f>IFERROR(VLOOKUP(cppm_pr[[#This Row],[Order Number]],'DC TM ONE'!B:CN,42,0),"")</f>
        <v/>
      </c>
      <c r="AK1584" s="806"/>
      <c r="AL1584" s="693">
        <v>45214</v>
      </c>
      <c r="AM1584" s="592" t="s">
        <v>12310</v>
      </c>
      <c r="AN1584" s="592" t="s">
        <v>4928</v>
      </c>
      <c r="AO1584" s="737"/>
      <c r="AP1584" s="592"/>
      <c r="AQ1584" s="592"/>
      <c r="AR1584" s="612">
        <v>3400039858</v>
      </c>
      <c r="AS1584" s="592"/>
      <c r="AT1584" s="598"/>
      <c r="AU1584" s="592"/>
      <c r="AV1584" s="592"/>
      <c r="AW1584" s="592"/>
      <c r="AX1584" s="592"/>
      <c r="AY1584" s="592"/>
      <c r="AZ1584" s="592"/>
      <c r="BA1584" s="592"/>
      <c r="BB1584" s="592"/>
      <c r="BC1584" s="592"/>
      <c r="BD1584" s="592"/>
      <c r="BE1584" s="592"/>
      <c r="BF1584" s="592"/>
      <c r="BG1584" s="592"/>
      <c r="BH1584" s="592"/>
    </row>
    <row r="1585" spans="1:60" ht="12" customHeight="1">
      <c r="A1585" s="772">
        <v>1583</v>
      </c>
      <c r="B1585" s="600"/>
      <c r="C1585" s="601" t="s">
        <v>207</v>
      </c>
      <c r="D1585" s="615"/>
      <c r="E1585" s="600" t="s">
        <v>6058</v>
      </c>
      <c r="F1585" s="603" t="s">
        <v>4535</v>
      </c>
      <c r="G1585" s="603" t="s">
        <v>4534</v>
      </c>
      <c r="H1585" s="603" t="s">
        <v>4652</v>
      </c>
      <c r="I1585" s="603"/>
      <c r="J1585" s="600"/>
      <c r="K1585" s="616"/>
      <c r="L1585" s="606" t="s">
        <v>1552</v>
      </c>
      <c r="M1585" s="971"/>
      <c r="N1585" s="972"/>
      <c r="O1585" s="603"/>
      <c r="P1585" s="605"/>
      <c r="Q1585" s="605"/>
      <c r="R1585" s="603">
        <f t="shared" si="24"/>
        <v>0</v>
      </c>
      <c r="S1585" s="603"/>
      <c r="T1585" s="607" t="str">
        <f>VLOOKUP(cppm_pr[[#This Row],[Status]],'All Link_LOV'!$I$32:$K$72,2,0)</f>
        <v>New Request PR</v>
      </c>
      <c r="U1585" s="607" t="s">
        <v>105</v>
      </c>
      <c r="V1585" s="603">
        <v>301</v>
      </c>
      <c r="W1585" s="607"/>
      <c r="X1585" s="603"/>
      <c r="Y1585" s="603"/>
      <c r="Z1585" s="608">
        <v>45201</v>
      </c>
      <c r="AA1585" s="603" t="s">
        <v>4651</v>
      </c>
      <c r="AB1585" s="606"/>
      <c r="AC1585" s="677"/>
      <c r="AD1585" s="603"/>
      <c r="AE1585" s="603"/>
      <c r="AF1585" s="603" t="s">
        <v>398</v>
      </c>
      <c r="AG1585" s="603" t="s">
        <v>488</v>
      </c>
      <c r="AH1585" s="806" t="s">
        <v>4653</v>
      </c>
      <c r="AI1585" s="600" t="str">
        <f>IFERROR(VLOOKUP(cppm_pr[[#This Row],[Order Number]],SPHERE!C:CC,39,0),"")</f>
        <v/>
      </c>
      <c r="AJ1585" s="600" t="str">
        <f>IFERROR(VLOOKUP(cppm_pr[[#This Row],[Order Number]],'DC TM ONE'!B:CN,42,0),"")</f>
        <v/>
      </c>
      <c r="AK1585" s="806"/>
      <c r="AL1585" s="693"/>
      <c r="AM1585" s="603" t="s">
        <v>11930</v>
      </c>
      <c r="AN1585" s="603"/>
      <c r="AO1585" s="737"/>
      <c r="AP1585" s="603"/>
      <c r="AQ1585" s="603"/>
      <c r="AR1585" s="769">
        <v>3400038897</v>
      </c>
      <c r="AS1585" s="603" t="s">
        <v>4656</v>
      </c>
      <c r="AT1585" s="610"/>
      <c r="AU1585" s="603"/>
      <c r="AV1585" s="603" t="s">
        <v>4096</v>
      </c>
      <c r="AW1585" s="603" t="s">
        <v>4654</v>
      </c>
      <c r="AX1585" s="603" t="s">
        <v>4655</v>
      </c>
      <c r="AY1585" s="603" t="s">
        <v>1554</v>
      </c>
      <c r="AZ1585" s="603" t="s">
        <v>4656</v>
      </c>
      <c r="BA1585" s="603" t="s">
        <v>4657</v>
      </c>
      <c r="BB1585" s="603">
        <v>3400038897</v>
      </c>
      <c r="BC1585" s="603" t="s">
        <v>4656</v>
      </c>
      <c r="BD1585" s="603">
        <v>3400038897</v>
      </c>
      <c r="BE1585" s="603" t="s">
        <v>4656</v>
      </c>
      <c r="BF1585" s="603">
        <v>3400038897</v>
      </c>
      <c r="BG1585" s="603"/>
      <c r="BH1585" s="603"/>
    </row>
    <row r="1586" spans="1:60" ht="12" customHeight="1">
      <c r="A1586" s="773">
        <v>1584</v>
      </c>
      <c r="B1586" s="589" t="s">
        <v>64</v>
      </c>
      <c r="C1586" s="590" t="s">
        <v>260</v>
      </c>
      <c r="D1586" s="640">
        <v>45209</v>
      </c>
      <c r="E1586" s="815" t="s">
        <v>11682</v>
      </c>
      <c r="F1586" s="592" t="s">
        <v>12311</v>
      </c>
      <c r="G1586" s="592" t="s">
        <v>12312</v>
      </c>
      <c r="H1586" s="592" t="s">
        <v>12313</v>
      </c>
      <c r="I1586" s="592" t="s">
        <v>12314</v>
      </c>
      <c r="J1586" s="589"/>
      <c r="K1586" s="642"/>
      <c r="L1586" s="595" t="s">
        <v>50</v>
      </c>
      <c r="M1586" s="993"/>
      <c r="N1586" s="972"/>
      <c r="O1586" s="592"/>
      <c r="P1586" s="594"/>
      <c r="Q1586" s="594"/>
      <c r="R1586" s="592">
        <f t="shared" si="24"/>
        <v>0</v>
      </c>
      <c r="S1586" s="592"/>
      <c r="T1586" s="596" t="str">
        <f>VLOOKUP(cppm_pr[[#This Row],[Status]],'All Link_LOV'!$I$32:$K$72,2,0)</f>
        <v>PR Creation</v>
      </c>
      <c r="U1586" s="596" t="s">
        <v>22</v>
      </c>
      <c r="V1586" s="592">
        <v>794</v>
      </c>
      <c r="W1586" s="596"/>
      <c r="X1586" s="592"/>
      <c r="Y1586" s="592"/>
      <c r="Z1586" s="597">
        <v>45201</v>
      </c>
      <c r="AA1586" s="592" t="s">
        <v>12315</v>
      </c>
      <c r="AB1586" s="595">
        <v>1</v>
      </c>
      <c r="AC1586" s="677">
        <v>15920.38</v>
      </c>
      <c r="AD1586" s="592" t="s">
        <v>6148</v>
      </c>
      <c r="AE1586" s="592" t="s">
        <v>12316</v>
      </c>
      <c r="AF1586" s="592" t="s">
        <v>397</v>
      </c>
      <c r="AG1586" s="592" t="s">
        <v>493</v>
      </c>
      <c r="AH1586" s="806" t="s">
        <v>12317</v>
      </c>
      <c r="AI1586" s="600" t="str">
        <f>IFERROR(VLOOKUP(cppm_pr[[#This Row],[Order Number]],SPHERE!C:CC,39,0),"")</f>
        <v/>
      </c>
      <c r="AJ1586" s="600" t="str">
        <f>IFERROR(VLOOKUP(cppm_pr[[#This Row],[Order Number]],'DC TM ONE'!B:CN,42,0),"")</f>
        <v/>
      </c>
      <c r="AK1586" s="806"/>
      <c r="AL1586" s="693">
        <v>45209</v>
      </c>
      <c r="AM1586" s="592" t="s">
        <v>12318</v>
      </c>
      <c r="AN1586" s="592" t="s">
        <v>4928</v>
      </c>
      <c r="AO1586" s="737"/>
      <c r="AP1586" s="592"/>
      <c r="AQ1586" s="592"/>
      <c r="AR1586" s="612">
        <v>129452102</v>
      </c>
      <c r="AS1586" s="592"/>
      <c r="AT1586" s="598" t="s">
        <v>12319</v>
      </c>
      <c r="AU1586" s="592"/>
      <c r="AV1586" s="592"/>
      <c r="AW1586" s="592"/>
      <c r="AX1586" s="592"/>
      <c r="AY1586" s="592"/>
      <c r="AZ1586" s="592"/>
      <c r="BA1586" s="592"/>
      <c r="BB1586" s="592"/>
      <c r="BC1586" s="592"/>
      <c r="BD1586" s="592"/>
      <c r="BE1586" s="592"/>
      <c r="BF1586" s="592"/>
      <c r="BG1586" s="592"/>
      <c r="BH1586" s="592"/>
    </row>
    <row r="1587" spans="1:60" ht="12" customHeight="1">
      <c r="A1587" s="772">
        <v>1585</v>
      </c>
      <c r="B1587" s="600" t="s">
        <v>77</v>
      </c>
      <c r="C1587" s="601" t="s">
        <v>256</v>
      </c>
      <c r="D1587" s="602"/>
      <c r="E1587" s="600" t="s">
        <v>12320</v>
      </c>
      <c r="F1587" s="603"/>
      <c r="G1587" s="603"/>
      <c r="H1587" s="603" t="s">
        <v>12321</v>
      </c>
      <c r="I1587" s="607" t="s">
        <v>12322</v>
      </c>
      <c r="J1587" s="600" t="s">
        <v>12323</v>
      </c>
      <c r="K1587" s="616"/>
      <c r="L1587" s="595" t="s">
        <v>1691</v>
      </c>
      <c r="M1587" s="971"/>
      <c r="N1587" s="972"/>
      <c r="O1587" s="603"/>
      <c r="P1587" s="665"/>
      <c r="Q1587" s="665"/>
      <c r="R1587" s="607">
        <f t="shared" si="24"/>
        <v>0</v>
      </c>
      <c r="S1587" s="607"/>
      <c r="T1587" s="607" t="str">
        <f>VLOOKUP(cppm_pr[[#This Row],[Status]],'All Link_LOV'!$I$32:$K$72,2,0)</f>
        <v>PO Issued / Not Require LOR</v>
      </c>
      <c r="U1587" s="607" t="s">
        <v>10920</v>
      </c>
      <c r="V1587" s="603">
        <v>156</v>
      </c>
      <c r="W1587" s="607" t="s">
        <v>8026</v>
      </c>
      <c r="X1587" s="603" t="s">
        <v>499</v>
      </c>
      <c r="Y1587" s="603"/>
      <c r="Z1587" s="608">
        <v>45201</v>
      </c>
      <c r="AA1587" s="603"/>
      <c r="AB1587" s="606"/>
      <c r="AC1587" s="677"/>
      <c r="AD1587" s="603"/>
      <c r="AE1587" s="603"/>
      <c r="AF1587" s="603" t="s">
        <v>398</v>
      </c>
      <c r="AG1587" s="603" t="s">
        <v>488</v>
      </c>
      <c r="AH1587" s="806"/>
      <c r="AI1587" s="600" t="str">
        <f>IFERROR(VLOOKUP(cppm_pr[[#This Row],[Order Number]],SPHERE!C:CC,39,0),"")</f>
        <v/>
      </c>
      <c r="AJ1587" s="600" t="str">
        <f>IFERROR(VLOOKUP(cppm_pr[[#This Row],[Order Number]],'DC TM ONE'!B:CN,42,0),"")</f>
        <v/>
      </c>
      <c r="AK1587" s="806"/>
      <c r="AL1587" s="693"/>
      <c r="AM1587" s="603"/>
      <c r="AN1587" s="603"/>
      <c r="AO1587" s="807"/>
      <c r="AP1587" s="603"/>
      <c r="AQ1587" s="603"/>
      <c r="AR1587" s="769"/>
      <c r="AS1587" s="603"/>
      <c r="AT1587" s="610"/>
      <c r="AU1587" s="603"/>
      <c r="AV1587" s="603"/>
      <c r="AW1587" s="603"/>
      <c r="AX1587" s="603"/>
      <c r="AY1587" s="603"/>
      <c r="AZ1587" s="603"/>
      <c r="BA1587" s="603"/>
      <c r="BB1587" s="603"/>
      <c r="BC1587" s="603"/>
      <c r="BD1587" s="603"/>
      <c r="BE1587" s="603"/>
      <c r="BF1587" s="603"/>
      <c r="BG1587" s="603" t="s">
        <v>12324</v>
      </c>
      <c r="BH1587" s="603"/>
    </row>
    <row r="1588" spans="1:60" ht="12" customHeight="1">
      <c r="A1588" s="773">
        <v>1586</v>
      </c>
      <c r="B1588" s="589" t="s">
        <v>76</v>
      </c>
      <c r="C1588" s="590" t="s">
        <v>267</v>
      </c>
      <c r="D1588" s="591"/>
      <c r="E1588" s="815" t="s">
        <v>10963</v>
      </c>
      <c r="F1588" s="592" t="s">
        <v>12325</v>
      </c>
      <c r="G1588" s="603" t="s">
        <v>12326</v>
      </c>
      <c r="H1588" s="592" t="s">
        <v>12327</v>
      </c>
      <c r="I1588" s="681" t="s">
        <v>12328</v>
      </c>
      <c r="J1588" s="589" t="s">
        <v>12329</v>
      </c>
      <c r="K1588" s="804" t="s">
        <v>12330</v>
      </c>
      <c r="L1588" s="595" t="s">
        <v>1264</v>
      </c>
      <c r="M1588" s="993"/>
      <c r="N1588" s="972"/>
      <c r="O1588" s="592"/>
      <c r="P1588" s="698"/>
      <c r="Q1588" s="698"/>
      <c r="R1588" s="681">
        <f t="shared" si="24"/>
        <v>0</v>
      </c>
      <c r="S1588" s="681"/>
      <c r="T1588" s="596" t="str">
        <f>VLOOKUP(cppm_pr[[#This Row],[Status]],'All Link_LOV'!$I$32:$K$72,2,0)</f>
        <v>PO Issued</v>
      </c>
      <c r="U1588" s="596" t="s">
        <v>10920</v>
      </c>
      <c r="V1588" s="773">
        <v>157</v>
      </c>
      <c r="W1588" s="596" t="s">
        <v>8026</v>
      </c>
      <c r="X1588" s="603" t="s">
        <v>499</v>
      </c>
      <c r="Y1588" s="603"/>
      <c r="Z1588" s="597">
        <v>45201</v>
      </c>
      <c r="AA1588" s="592"/>
      <c r="AB1588" s="595"/>
      <c r="AC1588" s="677"/>
      <c r="AD1588" s="592"/>
      <c r="AE1588" s="592"/>
      <c r="AF1588" s="592" t="s">
        <v>398</v>
      </c>
      <c r="AG1588" s="592" t="s">
        <v>488</v>
      </c>
      <c r="AH1588" s="806"/>
      <c r="AI1588" s="600" t="str">
        <f>IFERROR(VLOOKUP(cppm_pr[[#This Row],[Order Number]],SPHERE!C:CC,39,0),"")</f>
        <v/>
      </c>
      <c r="AJ1588" s="600" t="str">
        <f>IFERROR(VLOOKUP(cppm_pr[[#This Row],[Order Number]],'DC TM ONE'!B:CN,42,0),"")</f>
        <v/>
      </c>
      <c r="AK1588" s="806"/>
      <c r="AL1588" s="693"/>
      <c r="AM1588" s="592"/>
      <c r="AN1588" s="592"/>
      <c r="AO1588" s="807"/>
      <c r="AP1588" s="592"/>
      <c r="AQ1588" s="592"/>
      <c r="AR1588" s="612"/>
      <c r="AS1588" s="592"/>
      <c r="AT1588" s="598"/>
      <c r="AU1588" s="592"/>
      <c r="AV1588" s="592"/>
      <c r="AW1588" s="592"/>
      <c r="AX1588" s="592"/>
      <c r="AY1588" s="592"/>
      <c r="AZ1588" s="592"/>
      <c r="BA1588" s="592"/>
      <c r="BB1588" s="592"/>
      <c r="BC1588" s="592"/>
      <c r="BD1588" s="592"/>
      <c r="BE1588" s="592"/>
      <c r="BF1588" s="592"/>
      <c r="BG1588" s="592" t="s">
        <v>12331</v>
      </c>
      <c r="BH1588" s="592"/>
    </row>
    <row r="1589" spans="1:60" ht="12" customHeight="1">
      <c r="A1589" s="772">
        <v>1587</v>
      </c>
      <c r="B1589" s="600" t="s">
        <v>67</v>
      </c>
      <c r="C1589" s="601" t="s">
        <v>263</v>
      </c>
      <c r="D1589" s="602"/>
      <c r="E1589" s="600" t="s">
        <v>12332</v>
      </c>
      <c r="F1589" s="603" t="s">
        <v>12333</v>
      </c>
      <c r="G1589" s="603" t="s">
        <v>4340</v>
      </c>
      <c r="H1589" s="603" t="s">
        <v>12334</v>
      </c>
      <c r="I1589" s="603"/>
      <c r="J1589" s="600" t="s">
        <v>4344</v>
      </c>
      <c r="K1589" s="616"/>
      <c r="L1589" s="606" t="s">
        <v>48</v>
      </c>
      <c r="M1589" s="971"/>
      <c r="N1589" s="972"/>
      <c r="O1589" s="603"/>
      <c r="P1589" s="605"/>
      <c r="Q1589" s="605"/>
      <c r="R1589" s="603">
        <f t="shared" si="24"/>
        <v>0</v>
      </c>
      <c r="S1589" s="603"/>
      <c r="T1589" s="607" t="str">
        <f>VLOOKUP(cppm_pr[[#This Row],[Status]],'All Link_LOV'!$I$32:$K$72,2,0)</f>
        <v>Not Require PO</v>
      </c>
      <c r="U1589" s="607" t="s">
        <v>10920</v>
      </c>
      <c r="V1589" s="772">
        <v>158</v>
      </c>
      <c r="W1589" s="607" t="s">
        <v>8026</v>
      </c>
      <c r="X1589" s="603" t="s">
        <v>9075</v>
      </c>
      <c r="Y1589" s="603"/>
      <c r="Z1589" s="608">
        <v>45201</v>
      </c>
      <c r="AA1589" s="603"/>
      <c r="AB1589" s="606"/>
      <c r="AC1589" s="677"/>
      <c r="AD1589" s="603"/>
      <c r="AE1589" s="603"/>
      <c r="AF1589" s="603" t="s">
        <v>398</v>
      </c>
      <c r="AG1589" s="603" t="s">
        <v>488</v>
      </c>
      <c r="AH1589" s="806"/>
      <c r="AI1589" s="600" t="str">
        <f>IFERROR(VLOOKUP(cppm_pr[[#This Row],[Order Number]],SPHERE!C:CC,39,0),"")</f>
        <v/>
      </c>
      <c r="AJ1589" s="600" t="str">
        <f>IFERROR(VLOOKUP(cppm_pr[[#This Row],[Order Number]],'DC TM ONE'!B:CN,42,0),"")</f>
        <v/>
      </c>
      <c r="AK1589" s="806"/>
      <c r="AL1589" s="693"/>
      <c r="AM1589" s="603"/>
      <c r="AN1589" s="603"/>
      <c r="AO1589" s="807"/>
      <c r="AP1589" s="603"/>
      <c r="AQ1589" s="603"/>
      <c r="AR1589" s="769"/>
      <c r="AS1589" s="603"/>
      <c r="AT1589" s="610"/>
      <c r="AU1589" s="603"/>
      <c r="AV1589" s="603"/>
      <c r="AW1589" s="603"/>
      <c r="AX1589" s="603"/>
      <c r="AY1589" s="603"/>
      <c r="AZ1589" s="603"/>
      <c r="BA1589" s="603"/>
      <c r="BB1589" s="603"/>
      <c r="BC1589" s="603"/>
      <c r="BD1589" s="603"/>
      <c r="BE1589" s="603"/>
      <c r="BF1589" s="603"/>
      <c r="BG1589" s="603" t="s">
        <v>12335</v>
      </c>
      <c r="BH1589" s="603"/>
    </row>
    <row r="1590" spans="1:60" ht="12" customHeight="1">
      <c r="A1590" s="773">
        <v>1588</v>
      </c>
      <c r="B1590" s="589" t="s">
        <v>67</v>
      </c>
      <c r="C1590" s="590" t="s">
        <v>208</v>
      </c>
      <c r="D1590" s="591"/>
      <c r="E1590" s="815"/>
      <c r="F1590" s="592" t="s">
        <v>12336</v>
      </c>
      <c r="G1590" s="592" t="s">
        <v>12337</v>
      </c>
      <c r="H1590" s="592" t="s">
        <v>12338</v>
      </c>
      <c r="I1590" s="681" t="s">
        <v>12339</v>
      </c>
      <c r="J1590" s="589" t="s">
        <v>12340</v>
      </c>
      <c r="K1590" s="642"/>
      <c r="L1590" s="595" t="s">
        <v>48</v>
      </c>
      <c r="M1590" s="993"/>
      <c r="N1590" s="972"/>
      <c r="O1590" s="592"/>
      <c r="P1590" s="698"/>
      <c r="Q1590" s="698"/>
      <c r="R1590" s="681">
        <f t="shared" si="24"/>
        <v>0</v>
      </c>
      <c r="S1590" s="681"/>
      <c r="T1590" s="596" t="str">
        <f>VLOOKUP(cppm_pr[[#This Row],[Status]],'All Link_LOV'!$I$32:$K$72,2,0)</f>
        <v>Pending TP Submission</v>
      </c>
      <c r="U1590" s="596" t="s">
        <v>10920</v>
      </c>
      <c r="V1590" s="773">
        <v>159</v>
      </c>
      <c r="W1590" s="596" t="s">
        <v>8026</v>
      </c>
      <c r="X1590" s="603" t="s">
        <v>499</v>
      </c>
      <c r="Y1590" s="603"/>
      <c r="Z1590" s="597">
        <v>45201</v>
      </c>
      <c r="AA1590" s="592"/>
      <c r="AB1590" s="595"/>
      <c r="AC1590" s="677"/>
      <c r="AD1590" s="592"/>
      <c r="AE1590" s="592"/>
      <c r="AF1590" s="592" t="s">
        <v>398</v>
      </c>
      <c r="AG1590" s="592" t="s">
        <v>488</v>
      </c>
      <c r="AH1590" s="806"/>
      <c r="AI1590" s="600" t="str">
        <f>IFERROR(VLOOKUP(cppm_pr[[#This Row],[Order Number]],SPHERE!C:CC,39,0),"")</f>
        <v/>
      </c>
      <c r="AJ1590" s="600" t="str">
        <f>IFERROR(VLOOKUP(cppm_pr[[#This Row],[Order Number]],'DC TM ONE'!B:CN,42,0),"")</f>
        <v/>
      </c>
      <c r="AK1590" s="806"/>
      <c r="AL1590" s="693"/>
      <c r="AM1590" s="592"/>
      <c r="AN1590" s="592"/>
      <c r="AO1590" s="807"/>
      <c r="AP1590" s="592"/>
      <c r="AQ1590" s="592"/>
      <c r="AR1590" s="612"/>
      <c r="AS1590" s="592"/>
      <c r="AT1590" s="598"/>
      <c r="AU1590" s="592"/>
      <c r="AV1590" s="592"/>
      <c r="AW1590" s="592"/>
      <c r="AX1590" s="592"/>
      <c r="AY1590" s="592"/>
      <c r="AZ1590" s="592"/>
      <c r="BA1590" s="592"/>
      <c r="BB1590" s="592"/>
      <c r="BC1590" s="592"/>
      <c r="BD1590" s="592"/>
      <c r="BE1590" s="592"/>
      <c r="BF1590" s="592"/>
      <c r="BG1590" s="592" t="s">
        <v>12341</v>
      </c>
      <c r="BH1590" s="592"/>
    </row>
    <row r="1591" spans="1:60" ht="12" customHeight="1">
      <c r="A1591" s="772">
        <v>1589</v>
      </c>
      <c r="B1591" s="600" t="s">
        <v>67</v>
      </c>
      <c r="C1591" s="601" t="s">
        <v>208</v>
      </c>
      <c r="D1591" s="602"/>
      <c r="E1591" s="600"/>
      <c r="F1591" s="603" t="s">
        <v>12342</v>
      </c>
      <c r="G1591" s="603" t="s">
        <v>12343</v>
      </c>
      <c r="H1591" s="603" t="s">
        <v>12344</v>
      </c>
      <c r="I1591" s="603" t="s">
        <v>12345</v>
      </c>
      <c r="J1591" s="600" t="s">
        <v>12346</v>
      </c>
      <c r="K1591" s="616"/>
      <c r="L1591" s="606" t="s">
        <v>48</v>
      </c>
      <c r="M1591" s="971"/>
      <c r="N1591" s="972"/>
      <c r="O1591" s="603"/>
      <c r="P1591" s="605"/>
      <c r="Q1591" s="605"/>
      <c r="R1591" s="603">
        <f t="shared" si="24"/>
        <v>0</v>
      </c>
      <c r="S1591" s="603"/>
      <c r="T1591" s="607" t="str">
        <f>VLOOKUP(cppm_pr[[#This Row],[Status]],'All Link_LOV'!$I$32:$K$72,2,0)</f>
        <v>Pending TP Submission</v>
      </c>
      <c r="U1591" s="607" t="s">
        <v>10920</v>
      </c>
      <c r="V1591" s="772">
        <v>160</v>
      </c>
      <c r="W1591" s="607" t="s">
        <v>8026</v>
      </c>
      <c r="X1591" s="603" t="s">
        <v>9075</v>
      </c>
      <c r="Y1591" s="603"/>
      <c r="Z1591" s="608">
        <v>45201</v>
      </c>
      <c r="AA1591" s="603"/>
      <c r="AB1591" s="606"/>
      <c r="AC1591" s="677"/>
      <c r="AD1591" s="603"/>
      <c r="AE1591" s="603"/>
      <c r="AF1591" s="603" t="s">
        <v>398</v>
      </c>
      <c r="AG1591" s="603" t="s">
        <v>488</v>
      </c>
      <c r="AH1591" s="806"/>
      <c r="AI1591" s="600" t="str">
        <f>IFERROR(VLOOKUP(cppm_pr[[#This Row],[Order Number]],SPHERE!C:CC,39,0),"")</f>
        <v/>
      </c>
      <c r="AJ1591" s="600" t="str">
        <f>IFERROR(VLOOKUP(cppm_pr[[#This Row],[Order Number]],'DC TM ONE'!B:CN,42,0),"")</f>
        <v/>
      </c>
      <c r="AK1591" s="806"/>
      <c r="AL1591" s="693"/>
      <c r="AM1591" s="603"/>
      <c r="AN1591" s="603"/>
      <c r="AO1591" s="807"/>
      <c r="AP1591" s="603"/>
      <c r="AQ1591" s="603"/>
      <c r="AR1591" s="769"/>
      <c r="AS1591" s="603"/>
      <c r="AT1591" s="610"/>
      <c r="AU1591" s="603"/>
      <c r="AV1591" s="603"/>
      <c r="AW1591" s="603"/>
      <c r="AX1591" s="603"/>
      <c r="AY1591" s="603"/>
      <c r="AZ1591" s="603"/>
      <c r="BA1591" s="603"/>
      <c r="BB1591" s="603"/>
      <c r="BC1591" s="603"/>
      <c r="BD1591" s="603"/>
      <c r="BE1591" s="603"/>
      <c r="BF1591" s="603"/>
      <c r="BG1591" s="603" t="s">
        <v>12347</v>
      </c>
      <c r="BH1591" s="603"/>
    </row>
    <row r="1592" spans="1:60" ht="12" customHeight="1">
      <c r="A1592" s="773">
        <v>1590</v>
      </c>
      <c r="B1592" s="600" t="s">
        <v>81</v>
      </c>
      <c r="C1592" s="590" t="s">
        <v>267</v>
      </c>
      <c r="D1592" s="591"/>
      <c r="E1592" s="815" t="s">
        <v>12348</v>
      </c>
      <c r="F1592" s="592"/>
      <c r="G1592" s="592"/>
      <c r="H1592" s="592" t="s">
        <v>12349</v>
      </c>
      <c r="I1592" s="681" t="s">
        <v>12350</v>
      </c>
      <c r="J1592" s="589" t="s">
        <v>12351</v>
      </c>
      <c r="K1592" s="642" t="s">
        <v>12352</v>
      </c>
      <c r="L1592" s="595" t="s">
        <v>1728</v>
      </c>
      <c r="M1592" s="993"/>
      <c r="N1592" s="1056"/>
      <c r="O1592" s="592"/>
      <c r="P1592" s="698"/>
      <c r="Q1592" s="698"/>
      <c r="R1592" s="681">
        <f t="shared" si="24"/>
        <v>0</v>
      </c>
      <c r="S1592" s="681"/>
      <c r="T1592" s="596" t="str">
        <f>VLOOKUP(cppm_pr[[#This Row],[Status]],'All Link_LOV'!$I$32:$K$72,2,0)</f>
        <v>PO Issued</v>
      </c>
      <c r="U1592" s="596" t="s">
        <v>10920</v>
      </c>
      <c r="V1592" s="773">
        <v>161</v>
      </c>
      <c r="W1592" s="596" t="s">
        <v>8026</v>
      </c>
      <c r="X1592" s="603" t="s">
        <v>499</v>
      </c>
      <c r="Y1592" s="603"/>
      <c r="Z1592" s="597">
        <v>45201</v>
      </c>
      <c r="AA1592" s="592"/>
      <c r="AB1592" s="595"/>
      <c r="AC1592" s="677"/>
      <c r="AD1592" s="592"/>
      <c r="AE1592" s="592"/>
      <c r="AF1592" s="592" t="s">
        <v>398</v>
      </c>
      <c r="AG1592" s="592" t="s">
        <v>488</v>
      </c>
      <c r="AH1592" s="808" t="s">
        <v>12353</v>
      </c>
      <c r="AI1592" s="600" t="str">
        <f>IFERROR(VLOOKUP(cppm_pr[[#This Row],[Order Number]],SPHERE!C:CC,39,0),"")</f>
        <v/>
      </c>
      <c r="AJ1592" s="600" t="str">
        <f>IFERROR(VLOOKUP(cppm_pr[[#This Row],[Order Number]],'DC TM ONE'!B:CN,42,0),"")</f>
        <v/>
      </c>
      <c r="AK1592" s="808"/>
      <c r="AL1592" s="693"/>
      <c r="AM1592" s="592"/>
      <c r="AN1592" s="592"/>
      <c r="AO1592" s="589" t="s">
        <v>12350</v>
      </c>
      <c r="AP1592" s="592"/>
      <c r="AQ1592" s="592"/>
      <c r="AR1592" s="612"/>
      <c r="AS1592" s="592"/>
      <c r="AT1592" s="598"/>
      <c r="AU1592" s="592"/>
      <c r="AV1592" s="592"/>
      <c r="AW1592" s="592"/>
      <c r="AX1592" s="592"/>
      <c r="AY1592" s="592"/>
      <c r="AZ1592" s="592"/>
      <c r="BA1592" s="592"/>
      <c r="BB1592" s="592"/>
      <c r="BC1592" s="592"/>
      <c r="BD1592" s="592"/>
      <c r="BE1592" s="592"/>
      <c r="BF1592" s="592"/>
      <c r="BG1592" s="592" t="s">
        <v>12354</v>
      </c>
      <c r="BH1592" s="592"/>
    </row>
    <row r="1593" spans="1:60" ht="12" customHeight="1">
      <c r="A1593" s="772">
        <v>1591</v>
      </c>
      <c r="B1593" s="600" t="s">
        <v>81</v>
      </c>
      <c r="C1593" s="601" t="s">
        <v>267</v>
      </c>
      <c r="D1593" s="602"/>
      <c r="E1593" s="600" t="s">
        <v>12355</v>
      </c>
      <c r="F1593" s="603"/>
      <c r="G1593" s="603"/>
      <c r="H1593" s="603" t="s">
        <v>12356</v>
      </c>
      <c r="I1593" s="663" t="s">
        <v>12357</v>
      </c>
      <c r="J1593" s="600" t="s">
        <v>12358</v>
      </c>
      <c r="K1593" s="616" t="s">
        <v>12359</v>
      </c>
      <c r="L1593" s="606" t="s">
        <v>1728</v>
      </c>
      <c r="M1593" s="971"/>
      <c r="N1593" s="1056"/>
      <c r="O1593" s="603"/>
      <c r="P1593" s="664"/>
      <c r="Q1593" s="664"/>
      <c r="R1593" s="663">
        <f t="shared" si="24"/>
        <v>0</v>
      </c>
      <c r="S1593" s="663"/>
      <c r="T1593" s="607" t="str">
        <f>VLOOKUP(cppm_pr[[#This Row],[Status]],'All Link_LOV'!$I$32:$K$72,2,0)</f>
        <v>PO Issued</v>
      </c>
      <c r="U1593" s="607" t="s">
        <v>10920</v>
      </c>
      <c r="V1593" s="772">
        <v>162</v>
      </c>
      <c r="W1593" s="607" t="s">
        <v>8026</v>
      </c>
      <c r="X1593" s="603" t="s">
        <v>499</v>
      </c>
      <c r="Y1593" s="603"/>
      <c r="Z1593" s="608">
        <v>45201</v>
      </c>
      <c r="AA1593" s="603"/>
      <c r="AB1593" s="606"/>
      <c r="AC1593" s="677"/>
      <c r="AD1593" s="603"/>
      <c r="AE1593" s="603"/>
      <c r="AF1593" s="603" t="s">
        <v>398</v>
      </c>
      <c r="AG1593" s="603" t="s">
        <v>488</v>
      </c>
      <c r="AH1593" s="808" t="s">
        <v>12360</v>
      </c>
      <c r="AI1593" s="600" t="str">
        <f>IFERROR(VLOOKUP(cppm_pr[[#This Row],[Order Number]],SPHERE!C:CC,39,0),"")</f>
        <v/>
      </c>
      <c r="AJ1593" s="600" t="str">
        <f>IFERROR(VLOOKUP(cppm_pr[[#This Row],[Order Number]],'DC TM ONE'!B:CN,42,0),"")</f>
        <v/>
      </c>
      <c r="AK1593" s="808"/>
      <c r="AL1593" s="693"/>
      <c r="AM1593" s="603"/>
      <c r="AN1593" s="603"/>
      <c r="AO1593" s="600" t="s">
        <v>12357</v>
      </c>
      <c r="AP1593" s="603"/>
      <c r="AQ1593" s="603"/>
      <c r="AR1593" s="769"/>
      <c r="AS1593" s="603"/>
      <c r="AT1593" s="610"/>
      <c r="AU1593" s="603"/>
      <c r="AV1593" s="603"/>
      <c r="AW1593" s="603"/>
      <c r="AX1593" s="603"/>
      <c r="AY1593" s="603"/>
      <c r="AZ1593" s="603"/>
      <c r="BA1593" s="603"/>
      <c r="BB1593" s="603"/>
      <c r="BC1593" s="603"/>
      <c r="BD1593" s="603"/>
      <c r="BE1593" s="603"/>
      <c r="BF1593" s="603"/>
      <c r="BG1593" s="603" t="s">
        <v>12361</v>
      </c>
      <c r="BH1593" s="603"/>
    </row>
    <row r="1594" spans="1:60" ht="12" customHeight="1">
      <c r="A1594" s="773">
        <v>1592</v>
      </c>
      <c r="B1594" s="589" t="s">
        <v>457</v>
      </c>
      <c r="C1594" s="590" t="s">
        <v>246</v>
      </c>
      <c r="D1594" s="591"/>
      <c r="E1594" s="815" t="s">
        <v>12362</v>
      </c>
      <c r="F1594" s="592" t="s">
        <v>12363</v>
      </c>
      <c r="G1594" s="603" t="s">
        <v>12364</v>
      </c>
      <c r="H1594" s="592" t="s">
        <v>12365</v>
      </c>
      <c r="I1594" s="592" t="s">
        <v>12366</v>
      </c>
      <c r="J1594" s="589" t="s">
        <v>12367</v>
      </c>
      <c r="K1594" s="642"/>
      <c r="L1594" s="595" t="s">
        <v>2603</v>
      </c>
      <c r="M1594" s="993"/>
      <c r="N1594" s="972"/>
      <c r="O1594" s="592"/>
      <c r="P1594" s="594"/>
      <c r="Q1594" s="594"/>
      <c r="R1594" s="592">
        <f t="shared" si="24"/>
        <v>0</v>
      </c>
      <c r="S1594" s="592"/>
      <c r="T1594" s="596" t="str">
        <f>VLOOKUP(cppm_pr[[#This Row],[Status]],'All Link_LOV'!$I$32:$K$72,2,0)</f>
        <v>Insufficient Budget</v>
      </c>
      <c r="U1594" s="596" t="s">
        <v>10920</v>
      </c>
      <c r="V1594" s="773">
        <v>163</v>
      </c>
      <c r="W1594" s="596" t="s">
        <v>8026</v>
      </c>
      <c r="X1594" s="603" t="s">
        <v>8231</v>
      </c>
      <c r="Y1594" s="603"/>
      <c r="Z1594" s="597">
        <v>45201</v>
      </c>
      <c r="AA1594" s="592"/>
      <c r="AB1594" s="595"/>
      <c r="AC1594" s="677"/>
      <c r="AD1594" s="592"/>
      <c r="AE1594" s="592"/>
      <c r="AF1594" s="592" t="s">
        <v>398</v>
      </c>
      <c r="AG1594" s="592" t="s">
        <v>488</v>
      </c>
      <c r="AH1594" s="806"/>
      <c r="AI1594" s="600" t="str">
        <f>IFERROR(VLOOKUP(cppm_pr[[#This Row],[Order Number]],SPHERE!C:CC,39,0),"")</f>
        <v/>
      </c>
      <c r="AJ1594" s="600" t="str">
        <f>IFERROR(VLOOKUP(cppm_pr[[#This Row],[Order Number]],'DC TM ONE'!B:CN,42,0),"")</f>
        <v/>
      </c>
      <c r="AK1594" s="806"/>
      <c r="AL1594" s="693"/>
      <c r="AM1594" s="592"/>
      <c r="AN1594" s="592"/>
      <c r="AO1594" s="807"/>
      <c r="AP1594" s="592"/>
      <c r="AQ1594" s="592"/>
      <c r="AR1594" s="612"/>
      <c r="AS1594" s="592"/>
      <c r="AT1594" s="598"/>
      <c r="AU1594" s="592"/>
      <c r="AV1594" s="592"/>
      <c r="AW1594" s="592"/>
      <c r="AX1594" s="592"/>
      <c r="AY1594" s="592"/>
      <c r="AZ1594" s="592"/>
      <c r="BA1594" s="592"/>
      <c r="BB1594" s="592"/>
      <c r="BC1594" s="592"/>
      <c r="BD1594" s="592"/>
      <c r="BE1594" s="592"/>
      <c r="BF1594" s="592"/>
      <c r="BG1594" s="592" t="s">
        <v>12368</v>
      </c>
      <c r="BH1594" s="592"/>
    </row>
    <row r="1595" spans="1:60" ht="12" customHeight="1">
      <c r="A1595" s="772">
        <v>1593</v>
      </c>
      <c r="B1595" s="600" t="s">
        <v>67</v>
      </c>
      <c r="C1595" s="601" t="s">
        <v>267</v>
      </c>
      <c r="D1595" s="602"/>
      <c r="E1595" s="600" t="s">
        <v>12369</v>
      </c>
      <c r="F1595" s="603" t="s">
        <v>12370</v>
      </c>
      <c r="G1595" s="603" t="s">
        <v>12371</v>
      </c>
      <c r="H1595" s="603" t="s">
        <v>12372</v>
      </c>
      <c r="I1595" s="663" t="s">
        <v>12373</v>
      </c>
      <c r="J1595" s="600" t="s">
        <v>12374</v>
      </c>
      <c r="K1595" s="616"/>
      <c r="L1595" s="606" t="s">
        <v>49</v>
      </c>
      <c r="M1595" s="971"/>
      <c r="N1595" s="972"/>
      <c r="O1595" s="603"/>
      <c r="P1595" s="664"/>
      <c r="Q1595" s="664"/>
      <c r="R1595" s="663">
        <f t="shared" si="24"/>
        <v>0</v>
      </c>
      <c r="S1595" s="663"/>
      <c r="T1595" s="607" t="str">
        <f>VLOOKUP(cppm_pr[[#This Row],[Status]],'All Link_LOV'!$I$32:$K$72,2,0)</f>
        <v>PO Issued</v>
      </c>
      <c r="U1595" s="607" t="s">
        <v>10920</v>
      </c>
      <c r="V1595" s="772">
        <v>164</v>
      </c>
      <c r="W1595" s="607" t="s">
        <v>8026</v>
      </c>
      <c r="X1595" s="603" t="s">
        <v>499</v>
      </c>
      <c r="Y1595" s="603"/>
      <c r="Z1595" s="608">
        <v>45201</v>
      </c>
      <c r="AA1595" s="603"/>
      <c r="AB1595" s="606"/>
      <c r="AC1595" s="677"/>
      <c r="AD1595" s="603"/>
      <c r="AE1595" s="603"/>
      <c r="AF1595" s="603" t="s">
        <v>398</v>
      </c>
      <c r="AG1595" s="603" t="s">
        <v>488</v>
      </c>
      <c r="AH1595" s="806"/>
      <c r="AI1595" s="600" t="str">
        <f>IFERROR(VLOOKUP(cppm_pr[[#This Row],[Order Number]],SPHERE!C:CC,39,0),"")</f>
        <v/>
      </c>
      <c r="AJ1595" s="600" t="str">
        <f>IFERROR(VLOOKUP(cppm_pr[[#This Row],[Order Number]],'DC TM ONE'!B:CN,42,0),"")</f>
        <v/>
      </c>
      <c r="AK1595" s="806"/>
      <c r="AL1595" s="693"/>
      <c r="AM1595" s="603"/>
      <c r="AN1595" s="603"/>
      <c r="AO1595" s="807"/>
      <c r="AP1595" s="603"/>
      <c r="AQ1595" s="603"/>
      <c r="AR1595" s="769"/>
      <c r="AS1595" s="603"/>
      <c r="AT1595" s="610"/>
      <c r="AU1595" s="603"/>
      <c r="AV1595" s="603"/>
      <c r="AW1595" s="603"/>
      <c r="AX1595" s="603"/>
      <c r="AY1595" s="603"/>
      <c r="AZ1595" s="603"/>
      <c r="BA1595" s="603"/>
      <c r="BB1595" s="603"/>
      <c r="BC1595" s="603"/>
      <c r="BD1595" s="603"/>
      <c r="BE1595" s="603"/>
      <c r="BF1595" s="603"/>
      <c r="BG1595" s="603" t="s">
        <v>12375</v>
      </c>
      <c r="BH1595" s="603"/>
    </row>
    <row r="1596" spans="1:60" ht="12" customHeight="1">
      <c r="A1596" s="773">
        <v>1594</v>
      </c>
      <c r="B1596" s="589" t="s">
        <v>67</v>
      </c>
      <c r="C1596" s="590" t="s">
        <v>208</v>
      </c>
      <c r="D1596" s="591"/>
      <c r="E1596" s="815"/>
      <c r="F1596" s="592" t="s">
        <v>12376</v>
      </c>
      <c r="G1596" s="592" t="s">
        <v>12377</v>
      </c>
      <c r="H1596" s="592" t="s">
        <v>12378</v>
      </c>
      <c r="I1596" s="592" t="s">
        <v>12379</v>
      </c>
      <c r="J1596" s="589" t="s">
        <v>12380</v>
      </c>
      <c r="K1596" s="642"/>
      <c r="L1596" s="595" t="s">
        <v>49</v>
      </c>
      <c r="M1596" s="993"/>
      <c r="N1596" s="972"/>
      <c r="O1596" s="592"/>
      <c r="P1596" s="594"/>
      <c r="Q1596" s="594"/>
      <c r="R1596" s="592">
        <f t="shared" si="24"/>
        <v>0</v>
      </c>
      <c r="S1596" s="592"/>
      <c r="T1596" s="596" t="str">
        <f>VLOOKUP(cppm_pr[[#This Row],[Status]],'All Link_LOV'!$I$32:$K$72,2,0)</f>
        <v>Pending TP Submission</v>
      </c>
      <c r="U1596" s="596" t="s">
        <v>10920</v>
      </c>
      <c r="V1596" s="773">
        <v>165</v>
      </c>
      <c r="W1596" s="596" t="s">
        <v>8026</v>
      </c>
      <c r="X1596" s="603" t="s">
        <v>9075</v>
      </c>
      <c r="Y1596" s="603"/>
      <c r="Z1596" s="597">
        <v>45201</v>
      </c>
      <c r="AA1596" s="592"/>
      <c r="AB1596" s="595"/>
      <c r="AC1596" s="677"/>
      <c r="AD1596" s="592"/>
      <c r="AE1596" s="592"/>
      <c r="AF1596" s="592" t="s">
        <v>398</v>
      </c>
      <c r="AG1596" s="592" t="s">
        <v>488</v>
      </c>
      <c r="AH1596" s="806"/>
      <c r="AI1596" s="600" t="str">
        <f>IFERROR(VLOOKUP(cppm_pr[[#This Row],[Order Number]],SPHERE!C:CC,39,0),"")</f>
        <v/>
      </c>
      <c r="AJ1596" s="600" t="str">
        <f>IFERROR(VLOOKUP(cppm_pr[[#This Row],[Order Number]],'DC TM ONE'!B:CN,42,0),"")</f>
        <v/>
      </c>
      <c r="AK1596" s="806"/>
      <c r="AL1596" s="693"/>
      <c r="AM1596" s="592"/>
      <c r="AN1596" s="592"/>
      <c r="AO1596" s="807"/>
      <c r="AP1596" s="592"/>
      <c r="AQ1596" s="592"/>
      <c r="AR1596" s="612"/>
      <c r="AS1596" s="592"/>
      <c r="AT1596" s="598"/>
      <c r="AU1596" s="592"/>
      <c r="AV1596" s="592"/>
      <c r="AW1596" s="592"/>
      <c r="AX1596" s="592"/>
      <c r="AY1596" s="592"/>
      <c r="AZ1596" s="592"/>
      <c r="BA1596" s="592"/>
      <c r="BB1596" s="592"/>
      <c r="BC1596" s="592"/>
      <c r="BD1596" s="592"/>
      <c r="BE1596" s="592"/>
      <c r="BF1596" s="592"/>
      <c r="BG1596" s="592" t="s">
        <v>12381</v>
      </c>
      <c r="BH1596" s="592"/>
    </row>
    <row r="1597" spans="1:60" ht="12" customHeight="1">
      <c r="A1597" s="772">
        <v>1595</v>
      </c>
      <c r="B1597" s="600" t="s">
        <v>67</v>
      </c>
      <c r="C1597" s="601" t="s">
        <v>208</v>
      </c>
      <c r="D1597" s="602"/>
      <c r="E1597" s="600" t="s">
        <v>12382</v>
      </c>
      <c r="F1597" s="603" t="s">
        <v>12383</v>
      </c>
      <c r="G1597" s="603" t="s">
        <v>12384</v>
      </c>
      <c r="H1597" s="603" t="s">
        <v>12385</v>
      </c>
      <c r="I1597" s="603" t="s">
        <v>12386</v>
      </c>
      <c r="J1597" s="600" t="s">
        <v>12387</v>
      </c>
      <c r="K1597" s="616"/>
      <c r="L1597" s="606" t="s">
        <v>49</v>
      </c>
      <c r="M1597" s="971"/>
      <c r="N1597" s="972"/>
      <c r="O1597" s="603"/>
      <c r="P1597" s="605"/>
      <c r="Q1597" s="605"/>
      <c r="R1597" s="603">
        <f t="shared" si="24"/>
        <v>0</v>
      </c>
      <c r="S1597" s="603"/>
      <c r="T1597" s="607" t="str">
        <f>VLOOKUP(cppm_pr[[#This Row],[Status]],'All Link_LOV'!$I$32:$K$72,2,0)</f>
        <v>Pending TP Submission</v>
      </c>
      <c r="U1597" s="607" t="s">
        <v>10920</v>
      </c>
      <c r="V1597" s="772">
        <v>166</v>
      </c>
      <c r="W1597" s="607" t="s">
        <v>8026</v>
      </c>
      <c r="X1597" s="603" t="s">
        <v>9075</v>
      </c>
      <c r="Y1597" s="603"/>
      <c r="Z1597" s="608">
        <v>45201</v>
      </c>
      <c r="AA1597" s="603"/>
      <c r="AB1597" s="606"/>
      <c r="AC1597" s="677"/>
      <c r="AD1597" s="603"/>
      <c r="AE1597" s="603"/>
      <c r="AF1597" s="603" t="s">
        <v>398</v>
      </c>
      <c r="AG1597" s="603" t="s">
        <v>488</v>
      </c>
      <c r="AH1597" s="806"/>
      <c r="AI1597" s="600" t="str">
        <f>IFERROR(VLOOKUP(cppm_pr[[#This Row],[Order Number]],SPHERE!C:CC,39,0),"")</f>
        <v/>
      </c>
      <c r="AJ1597" s="600" t="str">
        <f>IFERROR(VLOOKUP(cppm_pr[[#This Row],[Order Number]],'DC TM ONE'!B:CN,42,0),"")</f>
        <v/>
      </c>
      <c r="AK1597" s="806"/>
      <c r="AL1597" s="693"/>
      <c r="AM1597" s="603"/>
      <c r="AN1597" s="603"/>
      <c r="AO1597" s="807"/>
      <c r="AP1597" s="603"/>
      <c r="AQ1597" s="603"/>
      <c r="AR1597" s="769"/>
      <c r="AS1597" s="603"/>
      <c r="AT1597" s="610"/>
      <c r="AU1597" s="603"/>
      <c r="AV1597" s="603"/>
      <c r="AW1597" s="603"/>
      <c r="AX1597" s="603"/>
      <c r="AY1597" s="603"/>
      <c r="AZ1597" s="603"/>
      <c r="BA1597" s="603"/>
      <c r="BB1597" s="603"/>
      <c r="BC1597" s="603"/>
      <c r="BD1597" s="603"/>
      <c r="BE1597" s="603"/>
      <c r="BF1597" s="603"/>
      <c r="BG1597" s="603" t="s">
        <v>12388</v>
      </c>
      <c r="BH1597" s="603"/>
    </row>
    <row r="1598" spans="1:60" ht="12" customHeight="1">
      <c r="A1598" s="773">
        <v>1596</v>
      </c>
      <c r="B1598" s="589" t="s">
        <v>457</v>
      </c>
      <c r="C1598" s="590" t="s">
        <v>267</v>
      </c>
      <c r="D1598" s="591"/>
      <c r="E1598" s="815" t="s">
        <v>6058</v>
      </c>
      <c r="F1598" s="592" t="s">
        <v>12389</v>
      </c>
      <c r="G1598" s="603" t="s">
        <v>12390</v>
      </c>
      <c r="H1598" s="592" t="s">
        <v>12391</v>
      </c>
      <c r="I1598" s="592" t="s">
        <v>12392</v>
      </c>
      <c r="J1598" s="589" t="s">
        <v>12393</v>
      </c>
      <c r="K1598" s="642" t="s">
        <v>12394</v>
      </c>
      <c r="L1598" s="595" t="s">
        <v>1701</v>
      </c>
      <c r="M1598" s="993"/>
      <c r="N1598" s="972"/>
      <c r="O1598" s="592"/>
      <c r="P1598" s="594"/>
      <c r="Q1598" s="594"/>
      <c r="R1598" s="592">
        <f t="shared" si="24"/>
        <v>0</v>
      </c>
      <c r="S1598" s="592"/>
      <c r="T1598" s="596" t="str">
        <f>VLOOKUP(cppm_pr[[#This Row],[Status]],'All Link_LOV'!$I$32:$K$72,2,0)</f>
        <v>PO Issued</v>
      </c>
      <c r="U1598" s="596" t="s">
        <v>10920</v>
      </c>
      <c r="V1598" s="773">
        <v>167</v>
      </c>
      <c r="W1598" s="596" t="s">
        <v>8026</v>
      </c>
      <c r="X1598" s="603" t="s">
        <v>8231</v>
      </c>
      <c r="Y1598" s="603"/>
      <c r="Z1598" s="597">
        <v>45201</v>
      </c>
      <c r="AA1598" s="592"/>
      <c r="AB1598" s="595"/>
      <c r="AC1598" s="677"/>
      <c r="AD1598" s="592"/>
      <c r="AE1598" s="592"/>
      <c r="AF1598" s="592" t="s">
        <v>398</v>
      </c>
      <c r="AG1598" s="592" t="s">
        <v>488</v>
      </c>
      <c r="AH1598" s="806" t="s">
        <v>12395</v>
      </c>
      <c r="AI1598" s="600" t="str">
        <f>IFERROR(VLOOKUP(cppm_pr[[#This Row],[Order Number]],SPHERE!C:CC,39,0),"")</f>
        <v/>
      </c>
      <c r="AJ1598" s="600" t="str">
        <f>IFERROR(VLOOKUP(cppm_pr[[#This Row],[Order Number]],'DC TM ONE'!B:CN,42,0),"")</f>
        <v/>
      </c>
      <c r="AK1598" s="806"/>
      <c r="AL1598" s="693"/>
      <c r="AM1598" s="592"/>
      <c r="AN1598" s="592"/>
      <c r="AO1598" s="807"/>
      <c r="AP1598" s="592"/>
      <c r="AQ1598" s="592"/>
      <c r="AR1598" s="612"/>
      <c r="AS1598" s="592"/>
      <c r="AT1598" s="598"/>
      <c r="AU1598" s="592"/>
      <c r="AV1598" s="592"/>
      <c r="AW1598" s="592"/>
      <c r="AX1598" s="592"/>
      <c r="AY1598" s="592"/>
      <c r="AZ1598" s="592"/>
      <c r="BA1598" s="592"/>
      <c r="BB1598" s="592"/>
      <c r="BC1598" s="592"/>
      <c r="BD1598" s="592"/>
      <c r="BE1598" s="592"/>
      <c r="BF1598" s="592"/>
      <c r="BG1598" s="592" t="s">
        <v>12396</v>
      </c>
      <c r="BH1598" s="592"/>
    </row>
    <row r="1599" spans="1:60" ht="12" customHeight="1">
      <c r="A1599" s="772">
        <v>1597</v>
      </c>
      <c r="B1599" s="600" t="s">
        <v>457</v>
      </c>
      <c r="C1599" s="601" t="s">
        <v>267</v>
      </c>
      <c r="D1599" s="602"/>
      <c r="E1599" s="600" t="s">
        <v>6058</v>
      </c>
      <c r="F1599" s="603" t="s">
        <v>12397</v>
      </c>
      <c r="G1599" s="603" t="s">
        <v>12398</v>
      </c>
      <c r="H1599" s="603" t="s">
        <v>12399</v>
      </c>
      <c r="I1599" s="603" t="s">
        <v>12400</v>
      </c>
      <c r="J1599" s="600" t="s">
        <v>12401</v>
      </c>
      <c r="K1599" s="616"/>
      <c r="L1599" s="606" t="s">
        <v>1701</v>
      </c>
      <c r="M1599" s="971"/>
      <c r="N1599" s="972"/>
      <c r="O1599" s="603"/>
      <c r="P1599" s="605"/>
      <c r="Q1599" s="605"/>
      <c r="R1599" s="603">
        <f t="shared" si="24"/>
        <v>0</v>
      </c>
      <c r="S1599" s="603"/>
      <c r="T1599" s="607" t="str">
        <f>VLOOKUP(cppm_pr[[#This Row],[Status]],'All Link_LOV'!$I$32:$K$72,2,0)</f>
        <v>PO Issued</v>
      </c>
      <c r="U1599" s="607" t="s">
        <v>10920</v>
      </c>
      <c r="V1599" s="772">
        <v>168</v>
      </c>
      <c r="W1599" s="607" t="s">
        <v>8026</v>
      </c>
      <c r="X1599" s="603" t="s">
        <v>9075</v>
      </c>
      <c r="Y1599" s="603"/>
      <c r="Z1599" s="608">
        <v>45201</v>
      </c>
      <c r="AA1599" s="603"/>
      <c r="AB1599" s="606"/>
      <c r="AC1599" s="677"/>
      <c r="AD1599" s="603"/>
      <c r="AE1599" s="603"/>
      <c r="AF1599" s="603" t="s">
        <v>398</v>
      </c>
      <c r="AG1599" s="603" t="s">
        <v>488</v>
      </c>
      <c r="AH1599" s="806"/>
      <c r="AI1599" s="600" t="str">
        <f>IFERROR(VLOOKUP(cppm_pr[[#This Row],[Order Number]],SPHERE!C:CC,39,0),"")</f>
        <v/>
      </c>
      <c r="AJ1599" s="600" t="str">
        <f>IFERROR(VLOOKUP(cppm_pr[[#This Row],[Order Number]],'DC TM ONE'!B:CN,42,0),"")</f>
        <v/>
      </c>
      <c r="AK1599" s="806"/>
      <c r="AL1599" s="693"/>
      <c r="AM1599" s="603"/>
      <c r="AN1599" s="603"/>
      <c r="AO1599" s="807"/>
      <c r="AP1599" s="603"/>
      <c r="AQ1599" s="603"/>
      <c r="AR1599" s="769"/>
      <c r="AS1599" s="603"/>
      <c r="AT1599" s="610"/>
      <c r="AU1599" s="603"/>
      <c r="AV1599" s="603"/>
      <c r="AW1599" s="603"/>
      <c r="AX1599" s="603"/>
      <c r="AY1599" s="603"/>
      <c r="AZ1599" s="603"/>
      <c r="BA1599" s="603"/>
      <c r="BB1599" s="603"/>
      <c r="BC1599" s="603"/>
      <c r="BD1599" s="603"/>
      <c r="BE1599" s="603"/>
      <c r="BF1599" s="603"/>
      <c r="BG1599" s="603" t="s">
        <v>12402</v>
      </c>
      <c r="BH1599" s="603"/>
    </row>
    <row r="1600" spans="1:60" ht="12" customHeight="1">
      <c r="A1600" s="773">
        <v>1598</v>
      </c>
      <c r="B1600" s="589" t="s">
        <v>457</v>
      </c>
      <c r="C1600" s="590" t="s">
        <v>267</v>
      </c>
      <c r="D1600" s="591"/>
      <c r="E1600" s="815" t="s">
        <v>12403</v>
      </c>
      <c r="F1600" s="592" t="s">
        <v>12404</v>
      </c>
      <c r="G1600" s="603" t="s">
        <v>12405</v>
      </c>
      <c r="H1600" s="592" t="s">
        <v>12406</v>
      </c>
      <c r="I1600" s="592" t="s">
        <v>12407</v>
      </c>
      <c r="J1600" s="589" t="s">
        <v>12408</v>
      </c>
      <c r="K1600" s="642" t="s">
        <v>12409</v>
      </c>
      <c r="L1600" s="595" t="s">
        <v>1701</v>
      </c>
      <c r="M1600" s="993"/>
      <c r="N1600" s="972"/>
      <c r="O1600" s="592"/>
      <c r="P1600" s="594"/>
      <c r="Q1600" s="594"/>
      <c r="R1600" s="592">
        <f t="shared" si="24"/>
        <v>0</v>
      </c>
      <c r="S1600" s="592"/>
      <c r="T1600" s="596" t="str">
        <f>VLOOKUP(cppm_pr[[#This Row],[Status]],'All Link_LOV'!$I$32:$K$72,2,0)</f>
        <v>PO Issued</v>
      </c>
      <c r="U1600" s="596" t="s">
        <v>10920</v>
      </c>
      <c r="V1600" s="773">
        <v>169</v>
      </c>
      <c r="W1600" s="596" t="s">
        <v>8026</v>
      </c>
      <c r="X1600" s="603" t="s">
        <v>9075</v>
      </c>
      <c r="Y1600" s="603"/>
      <c r="Z1600" s="597">
        <v>45201</v>
      </c>
      <c r="AA1600" s="592"/>
      <c r="AB1600" s="595"/>
      <c r="AC1600" s="677"/>
      <c r="AD1600" s="592"/>
      <c r="AE1600" s="592"/>
      <c r="AF1600" s="592" t="s">
        <v>398</v>
      </c>
      <c r="AG1600" s="592" t="s">
        <v>488</v>
      </c>
      <c r="AH1600" s="806" t="s">
        <v>12410</v>
      </c>
      <c r="AI1600" s="600" t="str">
        <f>IFERROR(VLOOKUP(cppm_pr[[#This Row],[Order Number]],SPHERE!C:CC,39,0),"")</f>
        <v/>
      </c>
      <c r="AJ1600" s="600" t="str">
        <f>IFERROR(VLOOKUP(cppm_pr[[#This Row],[Order Number]],'DC TM ONE'!B:CN,42,0),"")</f>
        <v/>
      </c>
      <c r="AK1600" s="806"/>
      <c r="AL1600" s="693"/>
      <c r="AM1600" s="592"/>
      <c r="AN1600" s="592"/>
      <c r="AO1600" s="807"/>
      <c r="AP1600" s="592"/>
      <c r="AQ1600" s="592"/>
      <c r="AR1600" s="612"/>
      <c r="AS1600" s="592"/>
      <c r="AT1600" s="598"/>
      <c r="AU1600" s="592"/>
      <c r="AV1600" s="592"/>
      <c r="AW1600" s="592"/>
      <c r="AX1600" s="592"/>
      <c r="AY1600" s="592"/>
      <c r="AZ1600" s="592"/>
      <c r="BA1600" s="592"/>
      <c r="BB1600" s="592"/>
      <c r="BC1600" s="592"/>
      <c r="BD1600" s="592"/>
      <c r="BE1600" s="592"/>
      <c r="BF1600" s="592"/>
      <c r="BG1600" s="592" t="s">
        <v>12411</v>
      </c>
      <c r="BH1600" s="592"/>
    </row>
    <row r="1601" spans="1:60" ht="12" customHeight="1">
      <c r="A1601" s="772">
        <v>1599</v>
      </c>
      <c r="B1601" s="600" t="s">
        <v>457</v>
      </c>
      <c r="C1601" s="601" t="s">
        <v>267</v>
      </c>
      <c r="D1601" s="602"/>
      <c r="E1601" s="600" t="s">
        <v>12412</v>
      </c>
      <c r="F1601" s="603" t="s">
        <v>12413</v>
      </c>
      <c r="G1601" s="603" t="s">
        <v>12414</v>
      </c>
      <c r="H1601" s="603" t="s">
        <v>12415</v>
      </c>
      <c r="I1601" s="663" t="s">
        <v>12416</v>
      </c>
      <c r="J1601" s="600" t="s">
        <v>12417</v>
      </c>
      <c r="K1601" s="616" t="s">
        <v>12418</v>
      </c>
      <c r="L1601" s="606" t="s">
        <v>1701</v>
      </c>
      <c r="M1601" s="971"/>
      <c r="N1601" s="972"/>
      <c r="O1601" s="603"/>
      <c r="P1601" s="664"/>
      <c r="Q1601" s="664"/>
      <c r="R1601" s="663">
        <f t="shared" si="24"/>
        <v>0</v>
      </c>
      <c r="S1601" s="663"/>
      <c r="T1601" s="607" t="str">
        <f>VLOOKUP(cppm_pr[[#This Row],[Status]],'All Link_LOV'!$I$32:$K$72,2,0)</f>
        <v>PO Issued</v>
      </c>
      <c r="U1601" s="607" t="s">
        <v>10920</v>
      </c>
      <c r="V1601" s="772">
        <v>170</v>
      </c>
      <c r="W1601" s="607" t="s">
        <v>8026</v>
      </c>
      <c r="X1601" s="603" t="s">
        <v>499</v>
      </c>
      <c r="Y1601" s="603"/>
      <c r="Z1601" s="608">
        <v>45201</v>
      </c>
      <c r="AA1601" s="603"/>
      <c r="AB1601" s="606"/>
      <c r="AC1601" s="677"/>
      <c r="AD1601" s="603"/>
      <c r="AE1601" s="603"/>
      <c r="AF1601" s="603" t="s">
        <v>398</v>
      </c>
      <c r="AG1601" s="603" t="s">
        <v>488</v>
      </c>
      <c r="AH1601" s="806" t="s">
        <v>12419</v>
      </c>
      <c r="AI1601" s="600" t="str">
        <f>IFERROR(VLOOKUP(cppm_pr[[#This Row],[Order Number]],SPHERE!C:CC,39,0),"")</f>
        <v/>
      </c>
      <c r="AJ1601" s="600" t="str">
        <f>IFERROR(VLOOKUP(cppm_pr[[#This Row],[Order Number]],'DC TM ONE'!B:CN,42,0),"")</f>
        <v/>
      </c>
      <c r="AK1601" s="806"/>
      <c r="AL1601" s="693"/>
      <c r="AM1601" s="603"/>
      <c r="AN1601" s="603"/>
      <c r="AO1601" s="807"/>
      <c r="AP1601" s="603"/>
      <c r="AQ1601" s="603"/>
      <c r="AR1601" s="769"/>
      <c r="AS1601" s="603"/>
      <c r="AT1601" s="610"/>
      <c r="AU1601" s="603"/>
      <c r="AV1601" s="603"/>
      <c r="AW1601" s="603"/>
      <c r="AX1601" s="603"/>
      <c r="AY1601" s="603"/>
      <c r="AZ1601" s="603"/>
      <c r="BA1601" s="603"/>
      <c r="BB1601" s="603"/>
      <c r="BC1601" s="603"/>
      <c r="BD1601" s="603"/>
      <c r="BE1601" s="603"/>
      <c r="BF1601" s="603"/>
      <c r="BG1601" s="603" t="s">
        <v>12420</v>
      </c>
      <c r="BH1601" s="603"/>
    </row>
    <row r="1602" spans="1:60" ht="12" customHeight="1">
      <c r="A1602" s="773">
        <v>1600</v>
      </c>
      <c r="B1602" s="589" t="s">
        <v>469</v>
      </c>
      <c r="C1602" s="590" t="s">
        <v>267</v>
      </c>
      <c r="D1602" s="591"/>
      <c r="E1602" s="815" t="s">
        <v>6058</v>
      </c>
      <c r="F1602" s="592"/>
      <c r="G1602" s="592"/>
      <c r="H1602" s="592" t="s">
        <v>12421</v>
      </c>
      <c r="I1602" s="592"/>
      <c r="J1602" s="589" t="s">
        <v>12422</v>
      </c>
      <c r="K1602" s="1126"/>
      <c r="L1602" s="595" t="s">
        <v>56</v>
      </c>
      <c r="M1602" s="993"/>
      <c r="N1602" s="972"/>
      <c r="O1602" s="592"/>
      <c r="P1602" s="594"/>
      <c r="Q1602" s="594"/>
      <c r="R1602" s="592">
        <f t="shared" si="24"/>
        <v>0</v>
      </c>
      <c r="S1602" s="592"/>
      <c r="T1602" s="596" t="str">
        <f>VLOOKUP(cppm_pr[[#This Row],[Status]],'All Link_LOV'!$I$32:$K$72,2,0)</f>
        <v>PO Issued</v>
      </c>
      <c r="U1602" s="596" t="s">
        <v>10920</v>
      </c>
      <c r="V1602" s="773">
        <v>171</v>
      </c>
      <c r="W1602" s="596" t="s">
        <v>8026</v>
      </c>
      <c r="X1602" s="603" t="s">
        <v>8231</v>
      </c>
      <c r="Y1602" s="603"/>
      <c r="Z1602" s="597">
        <v>45201</v>
      </c>
      <c r="AA1602" s="592"/>
      <c r="AB1602" s="595"/>
      <c r="AC1602" s="677"/>
      <c r="AD1602" s="592"/>
      <c r="AE1602" s="592"/>
      <c r="AF1602" s="592" t="s">
        <v>398</v>
      </c>
      <c r="AG1602" s="592" t="s">
        <v>488</v>
      </c>
      <c r="AH1602" s="708" t="s">
        <v>12423</v>
      </c>
      <c r="AI1602" s="600" t="str">
        <f>IFERROR(VLOOKUP(cppm_pr[[#This Row],[Order Number]],SPHERE!C:CC,39,0),"")</f>
        <v/>
      </c>
      <c r="AJ1602" s="600" t="str">
        <f>IFERROR(VLOOKUP(cppm_pr[[#This Row],[Order Number]],'DC TM ONE'!B:CN,42,0),"")</f>
        <v/>
      </c>
      <c r="AK1602" s="708"/>
      <c r="AL1602" s="693"/>
      <c r="AM1602" s="592"/>
      <c r="AN1602" s="592"/>
      <c r="AO1602" s="807"/>
      <c r="AP1602" s="592"/>
      <c r="AQ1602" s="592"/>
      <c r="AR1602" s="612"/>
      <c r="AS1602" s="592"/>
      <c r="AT1602" s="598"/>
      <c r="AU1602" s="592"/>
      <c r="AV1602" s="592"/>
      <c r="AW1602" s="592"/>
      <c r="AX1602" s="592"/>
      <c r="AY1602" s="592"/>
      <c r="AZ1602" s="592"/>
      <c r="BA1602" s="592"/>
      <c r="BB1602" s="592"/>
      <c r="BC1602" s="592"/>
      <c r="BD1602" s="592"/>
      <c r="BE1602" s="592"/>
      <c r="BF1602" s="592"/>
      <c r="BG1602" s="592" t="s">
        <v>12424</v>
      </c>
      <c r="BH1602" s="592"/>
    </row>
    <row r="1603" spans="1:60" ht="12" customHeight="1">
      <c r="A1603" s="772">
        <v>1601</v>
      </c>
      <c r="B1603" s="600" t="s">
        <v>469</v>
      </c>
      <c r="C1603" s="601" t="s">
        <v>267</v>
      </c>
      <c r="D1603" s="602"/>
      <c r="E1603" s="600" t="s">
        <v>6058</v>
      </c>
      <c r="F1603" s="603"/>
      <c r="G1603" s="603"/>
      <c r="H1603" s="603" t="s">
        <v>12425</v>
      </c>
      <c r="I1603" s="603"/>
      <c r="J1603" s="600" t="s">
        <v>12426</v>
      </c>
      <c r="K1603" s="1125"/>
      <c r="L1603" s="606" t="s">
        <v>56</v>
      </c>
      <c r="M1603" s="971"/>
      <c r="N1603" s="972"/>
      <c r="O1603" s="603"/>
      <c r="P1603" s="605"/>
      <c r="Q1603" s="605"/>
      <c r="R1603" s="603">
        <f t="shared" si="24"/>
        <v>0</v>
      </c>
      <c r="S1603" s="603"/>
      <c r="T1603" s="607" t="str">
        <f>VLOOKUP(cppm_pr[[#This Row],[Status]],'All Link_LOV'!$I$32:$K$72,2,0)</f>
        <v>PO Issued</v>
      </c>
      <c r="U1603" s="607" t="s">
        <v>10920</v>
      </c>
      <c r="V1603" s="772">
        <v>172</v>
      </c>
      <c r="W1603" s="607" t="s">
        <v>8026</v>
      </c>
      <c r="X1603" s="603" t="s">
        <v>8231</v>
      </c>
      <c r="Y1603" s="603"/>
      <c r="Z1603" s="608">
        <v>45201</v>
      </c>
      <c r="AA1603" s="603"/>
      <c r="AB1603" s="606"/>
      <c r="AC1603" s="677"/>
      <c r="AD1603" s="603"/>
      <c r="AE1603" s="603"/>
      <c r="AF1603" s="603" t="s">
        <v>398</v>
      </c>
      <c r="AG1603" s="603" t="s">
        <v>488</v>
      </c>
      <c r="AH1603" s="708" t="s">
        <v>12427</v>
      </c>
      <c r="AI1603" s="600" t="str">
        <f>IFERROR(VLOOKUP(cppm_pr[[#This Row],[Order Number]],SPHERE!C:CC,39,0),"")</f>
        <v/>
      </c>
      <c r="AJ1603" s="600" t="str">
        <f>IFERROR(VLOOKUP(cppm_pr[[#This Row],[Order Number]],'DC TM ONE'!B:CN,42,0),"")</f>
        <v/>
      </c>
      <c r="AK1603" s="708"/>
      <c r="AL1603" s="693"/>
      <c r="AM1603" s="603"/>
      <c r="AN1603" s="603"/>
      <c r="AO1603" s="807"/>
      <c r="AP1603" s="603"/>
      <c r="AQ1603" s="603"/>
      <c r="AR1603" s="769"/>
      <c r="AS1603" s="603"/>
      <c r="AT1603" s="610"/>
      <c r="AU1603" s="603"/>
      <c r="AV1603" s="603"/>
      <c r="AW1603" s="603"/>
      <c r="AX1603" s="603"/>
      <c r="AY1603" s="603"/>
      <c r="AZ1603" s="603"/>
      <c r="BA1603" s="603"/>
      <c r="BB1603" s="603"/>
      <c r="BC1603" s="603"/>
      <c r="BD1603" s="603"/>
      <c r="BE1603" s="603"/>
      <c r="BF1603" s="603"/>
      <c r="BG1603" s="603" t="s">
        <v>12428</v>
      </c>
      <c r="BH1603" s="603"/>
    </row>
    <row r="1604" spans="1:60" ht="12" customHeight="1">
      <c r="A1604" s="773">
        <v>1602</v>
      </c>
      <c r="B1604" s="589" t="s">
        <v>62</v>
      </c>
      <c r="C1604" s="590" t="s">
        <v>267</v>
      </c>
      <c r="D1604" s="591"/>
      <c r="E1604" s="815" t="s">
        <v>12429</v>
      </c>
      <c r="F1604" s="592" t="s">
        <v>5120</v>
      </c>
      <c r="G1604" s="603" t="s">
        <v>5119</v>
      </c>
      <c r="H1604" s="592" t="s">
        <v>5117</v>
      </c>
      <c r="I1604" s="592"/>
      <c r="J1604" s="589" t="s">
        <v>5123</v>
      </c>
      <c r="K1604" s="852" t="s">
        <v>12430</v>
      </c>
      <c r="L1604" s="595" t="s">
        <v>908</v>
      </c>
      <c r="M1604" s="993"/>
      <c r="N1604" s="1055"/>
      <c r="O1604" s="592"/>
      <c r="P1604" s="594"/>
      <c r="Q1604" s="594"/>
      <c r="R1604" s="592">
        <f t="shared" ref="R1604:R1667" si="25">$Q1604-$P1604</f>
        <v>0</v>
      </c>
      <c r="S1604" s="592"/>
      <c r="T1604" s="596" t="str">
        <f>VLOOKUP(cppm_pr[[#This Row],[Status]],'All Link_LOV'!$I$32:$K$72,2,0)</f>
        <v>PO Issued</v>
      </c>
      <c r="U1604" s="596" t="s">
        <v>10920</v>
      </c>
      <c r="V1604" s="773">
        <v>173</v>
      </c>
      <c r="W1604" s="596" t="s">
        <v>8026</v>
      </c>
      <c r="X1604" s="603" t="s">
        <v>8231</v>
      </c>
      <c r="Y1604" s="603"/>
      <c r="Z1604" s="597">
        <v>45201</v>
      </c>
      <c r="AA1604" s="592"/>
      <c r="AB1604" s="595"/>
      <c r="AC1604" s="731"/>
      <c r="AD1604" s="592"/>
      <c r="AE1604" s="592"/>
      <c r="AF1604" s="592" t="s">
        <v>398</v>
      </c>
      <c r="AG1604" s="592" t="s">
        <v>488</v>
      </c>
      <c r="AH1604" s="809" t="s">
        <v>5118</v>
      </c>
      <c r="AI1604" s="600" t="str">
        <f>IFERROR(VLOOKUP(cppm_pr[[#This Row],[Order Number]],SPHERE!C:CC,39,0),"")</f>
        <v/>
      </c>
      <c r="AJ1604" s="600" t="str">
        <f>IFERROR(VLOOKUP(cppm_pr[[#This Row],[Order Number]],'DC TM ONE'!B:CN,42,0),"")</f>
        <v/>
      </c>
      <c r="AK1604" s="809"/>
      <c r="AL1604" s="733"/>
      <c r="AM1604" s="592"/>
      <c r="AN1604" s="592"/>
      <c r="AO1604" s="810"/>
      <c r="AP1604" s="592"/>
      <c r="AQ1604" s="592"/>
      <c r="AR1604" s="732"/>
      <c r="AS1604" s="592"/>
      <c r="AT1604" s="598"/>
      <c r="AU1604" s="592"/>
      <c r="AV1604" s="592"/>
      <c r="AW1604" s="592"/>
      <c r="AX1604" s="592"/>
      <c r="AY1604" s="592"/>
      <c r="AZ1604" s="592"/>
      <c r="BA1604" s="592"/>
      <c r="BB1604" s="592"/>
      <c r="BC1604" s="592"/>
      <c r="BD1604" s="592"/>
      <c r="BE1604" s="592"/>
      <c r="BF1604" s="592"/>
      <c r="BG1604" s="592" t="s">
        <v>12431</v>
      </c>
      <c r="BH1604" s="592"/>
    </row>
    <row r="1605" spans="1:60" ht="12" customHeight="1">
      <c r="A1605" s="772">
        <v>1603</v>
      </c>
      <c r="B1605" s="600" t="s">
        <v>62</v>
      </c>
      <c r="C1605" s="601" t="s">
        <v>267</v>
      </c>
      <c r="D1605" s="602"/>
      <c r="E1605" s="600" t="s">
        <v>12432</v>
      </c>
      <c r="F1605" s="603" t="s">
        <v>12433</v>
      </c>
      <c r="G1605" s="603" t="s">
        <v>12434</v>
      </c>
      <c r="H1605" s="603" t="s">
        <v>12435</v>
      </c>
      <c r="I1605" s="603"/>
      <c r="J1605" s="600" t="s">
        <v>12436</v>
      </c>
      <c r="K1605" s="1013" t="s">
        <v>12437</v>
      </c>
      <c r="L1605" s="606" t="s">
        <v>908</v>
      </c>
      <c r="M1605" s="971"/>
      <c r="N1605" s="1060"/>
      <c r="O1605" s="603"/>
      <c r="P1605" s="605"/>
      <c r="Q1605" s="605"/>
      <c r="R1605" s="603">
        <f t="shared" si="25"/>
        <v>0</v>
      </c>
      <c r="S1605" s="603"/>
      <c r="T1605" s="607" t="str">
        <f>VLOOKUP(cppm_pr[[#This Row],[Status]],'All Link_LOV'!$I$32:$K$72,2,0)</f>
        <v>PO Issued</v>
      </c>
      <c r="U1605" s="607" t="s">
        <v>10920</v>
      </c>
      <c r="V1605" s="772">
        <v>174</v>
      </c>
      <c r="W1605" s="607" t="s">
        <v>8026</v>
      </c>
      <c r="X1605" s="603" t="s">
        <v>9075</v>
      </c>
      <c r="Y1605" s="603"/>
      <c r="Z1605" s="608">
        <v>45201</v>
      </c>
      <c r="AA1605" s="603"/>
      <c r="AB1605" s="606"/>
      <c r="AC1605" s="767"/>
      <c r="AD1605" s="603"/>
      <c r="AE1605" s="603"/>
      <c r="AF1605" s="603" t="s">
        <v>398</v>
      </c>
      <c r="AG1605" s="603" t="s">
        <v>488</v>
      </c>
      <c r="AH1605" s="811" t="s">
        <v>12438</v>
      </c>
      <c r="AI1605" s="600" t="str">
        <f>IFERROR(VLOOKUP(cppm_pr[[#This Row],[Order Number]],SPHERE!C:CC,39,0),"")</f>
        <v/>
      </c>
      <c r="AJ1605" s="600" t="str">
        <f>IFERROR(VLOOKUP(cppm_pr[[#This Row],[Order Number]],'DC TM ONE'!B:CN,42,0),"")</f>
        <v/>
      </c>
      <c r="AK1605" s="811"/>
      <c r="AL1605" s="768"/>
      <c r="AM1605" s="603"/>
      <c r="AN1605" s="603"/>
      <c r="AO1605" s="812"/>
      <c r="AP1605" s="603"/>
      <c r="AQ1605" s="603"/>
      <c r="AR1605" s="769"/>
      <c r="AS1605" s="603"/>
      <c r="AT1605" s="610"/>
      <c r="AU1605" s="603"/>
      <c r="AV1605" s="603"/>
      <c r="AW1605" s="603"/>
      <c r="AX1605" s="603"/>
      <c r="AY1605" s="603"/>
      <c r="AZ1605" s="603"/>
      <c r="BA1605" s="603"/>
      <c r="BB1605" s="603"/>
      <c r="BC1605" s="603"/>
      <c r="BD1605" s="603"/>
      <c r="BE1605" s="603"/>
      <c r="BF1605" s="603"/>
      <c r="BG1605" s="603" t="s">
        <v>12439</v>
      </c>
      <c r="BH1605" s="603"/>
    </row>
    <row r="1606" spans="1:60" ht="12" customHeight="1">
      <c r="A1606" s="773">
        <v>1604</v>
      </c>
      <c r="B1606" s="589" t="s">
        <v>66</v>
      </c>
      <c r="C1606" s="590" t="s">
        <v>260</v>
      </c>
      <c r="D1606" s="591"/>
      <c r="E1606" s="815" t="s">
        <v>6058</v>
      </c>
      <c r="F1606" s="592" t="s">
        <v>4661</v>
      </c>
      <c r="G1606" s="592" t="s">
        <v>4660</v>
      </c>
      <c r="H1606" s="592" t="s">
        <v>4658</v>
      </c>
      <c r="I1606" s="679" t="s">
        <v>11380</v>
      </c>
      <c r="J1606" s="589"/>
      <c r="K1606" s="642"/>
      <c r="L1606" s="595" t="s">
        <v>1552</v>
      </c>
      <c r="M1606" s="993"/>
      <c r="N1606" s="972"/>
      <c r="O1606" s="592"/>
      <c r="P1606" s="594"/>
      <c r="Q1606" s="594"/>
      <c r="R1606" s="592">
        <f t="shared" si="25"/>
        <v>0</v>
      </c>
      <c r="S1606" s="592"/>
      <c r="T1606" s="596" t="str">
        <f>VLOOKUP(cppm_pr[[#This Row],[Status]],'All Link_LOV'!$I$32:$K$72,2,0)</f>
        <v>PR Creation</v>
      </c>
      <c r="U1606" s="596" t="s">
        <v>105</v>
      </c>
      <c r="V1606" s="773">
        <v>174</v>
      </c>
      <c r="W1606" s="596"/>
      <c r="X1606" s="592"/>
      <c r="Y1606" s="592"/>
      <c r="Z1606" s="597">
        <v>45201</v>
      </c>
      <c r="AA1606" s="592" t="s">
        <v>4651</v>
      </c>
      <c r="AB1606" s="595"/>
      <c r="AC1606" s="677"/>
      <c r="AD1606" s="592"/>
      <c r="AE1606" s="592"/>
      <c r="AF1606" s="592" t="s">
        <v>398</v>
      </c>
      <c r="AG1606" s="592" t="s">
        <v>488</v>
      </c>
      <c r="AH1606" s="806" t="s">
        <v>4659</v>
      </c>
      <c r="AI1606" s="600" t="str">
        <f>IFERROR(VLOOKUP(cppm_pr[[#This Row],[Order Number]],SPHERE!C:CC,39,0),"")</f>
        <v/>
      </c>
      <c r="AJ1606" s="600" t="str">
        <f>IFERROR(VLOOKUP(cppm_pr[[#This Row],[Order Number]],'DC TM ONE'!B:CN,42,0),"")</f>
        <v/>
      </c>
      <c r="AK1606" s="806"/>
      <c r="AL1606" s="693"/>
      <c r="AM1606" s="592" t="s">
        <v>6582</v>
      </c>
      <c r="AN1606" s="592"/>
      <c r="AO1606" s="807"/>
      <c r="AP1606" s="592"/>
      <c r="AQ1606" s="592"/>
      <c r="AR1606" s="612">
        <v>3400038767</v>
      </c>
      <c r="AS1606" s="592" t="s">
        <v>4664</v>
      </c>
      <c r="AT1606" s="598"/>
      <c r="AU1606" s="592"/>
      <c r="AV1606" s="592" t="s">
        <v>4096</v>
      </c>
      <c r="AW1606" s="592" t="s">
        <v>4662</v>
      </c>
      <c r="AX1606" s="592" t="s">
        <v>4663</v>
      </c>
      <c r="AY1606" s="592" t="s">
        <v>1554</v>
      </c>
      <c r="AZ1606" s="592" t="s">
        <v>4664</v>
      </c>
      <c r="BA1606" s="592" t="s">
        <v>4665</v>
      </c>
      <c r="BB1606" s="592">
        <v>3400038767</v>
      </c>
      <c r="BC1606" s="592" t="s">
        <v>4664</v>
      </c>
      <c r="BD1606" s="592">
        <v>3400038767</v>
      </c>
      <c r="BE1606" s="592" t="s">
        <v>4664</v>
      </c>
      <c r="BF1606" s="592">
        <v>3400038767</v>
      </c>
      <c r="BG1606" s="592"/>
      <c r="BH1606" s="592"/>
    </row>
    <row r="1607" spans="1:60" ht="12" customHeight="1">
      <c r="A1607" s="772">
        <v>1605</v>
      </c>
      <c r="B1607" s="600" t="s">
        <v>66</v>
      </c>
      <c r="C1607" s="601" t="s">
        <v>260</v>
      </c>
      <c r="D1607" s="602"/>
      <c r="E1607" s="600" t="s">
        <v>6058</v>
      </c>
      <c r="F1607" s="603" t="s">
        <v>4661</v>
      </c>
      <c r="G1607" s="603" t="s">
        <v>4660</v>
      </c>
      <c r="H1607" s="603" t="s">
        <v>4667</v>
      </c>
      <c r="I1607" s="603" t="s">
        <v>11382</v>
      </c>
      <c r="J1607" s="600"/>
      <c r="K1607" s="616"/>
      <c r="L1607" s="606" t="s">
        <v>1552</v>
      </c>
      <c r="M1607" s="971"/>
      <c r="N1607" s="972"/>
      <c r="O1607" s="603"/>
      <c r="P1607" s="605"/>
      <c r="Q1607" s="605"/>
      <c r="R1607" s="603">
        <f t="shared" si="25"/>
        <v>0</v>
      </c>
      <c r="S1607" s="603"/>
      <c r="T1607" s="607" t="str">
        <f>VLOOKUP(cppm_pr[[#This Row],[Status]],'All Link_LOV'!$I$32:$K$72,2,0)</f>
        <v>PR Creation</v>
      </c>
      <c r="U1607" s="607" t="s">
        <v>105</v>
      </c>
      <c r="V1607" s="772">
        <v>304</v>
      </c>
      <c r="W1607" s="607"/>
      <c r="X1607" s="603"/>
      <c r="Y1607" s="603"/>
      <c r="Z1607" s="608">
        <v>45201</v>
      </c>
      <c r="AA1607" s="603" t="s">
        <v>4651</v>
      </c>
      <c r="AB1607" s="606"/>
      <c r="AC1607" s="677"/>
      <c r="AD1607" s="603"/>
      <c r="AE1607" s="603"/>
      <c r="AF1607" s="603" t="s">
        <v>398</v>
      </c>
      <c r="AG1607" s="603" t="s">
        <v>488</v>
      </c>
      <c r="AH1607" s="806" t="s">
        <v>4668</v>
      </c>
      <c r="AI1607" s="600" t="str">
        <f>IFERROR(VLOOKUP(cppm_pr[[#This Row],[Order Number]],SPHERE!C:CC,39,0),"")</f>
        <v/>
      </c>
      <c r="AJ1607" s="600" t="str">
        <f>IFERROR(VLOOKUP(cppm_pr[[#This Row],[Order Number]],'DC TM ONE'!B:CN,42,0),"")</f>
        <v/>
      </c>
      <c r="AK1607" s="806"/>
      <c r="AL1607" s="693"/>
      <c r="AM1607" s="603" t="s">
        <v>6582</v>
      </c>
      <c r="AN1607" s="603"/>
      <c r="AO1607" s="807"/>
      <c r="AP1607" s="603"/>
      <c r="AQ1607" s="603"/>
      <c r="AR1607" s="769">
        <v>3400038767</v>
      </c>
      <c r="AS1607" s="603" t="s">
        <v>4664</v>
      </c>
      <c r="AT1607" s="610"/>
      <c r="AU1607" s="603"/>
      <c r="AV1607" s="603" t="s">
        <v>4096</v>
      </c>
      <c r="AW1607" s="603" t="s">
        <v>4662</v>
      </c>
      <c r="AX1607" s="603" t="s">
        <v>4669</v>
      </c>
      <c r="AY1607" s="603" t="s">
        <v>1554</v>
      </c>
      <c r="AZ1607" s="603" t="s">
        <v>4664</v>
      </c>
      <c r="BA1607" s="603" t="s">
        <v>4670</v>
      </c>
      <c r="BB1607" s="603">
        <v>3400038767</v>
      </c>
      <c r="BC1607" s="603" t="s">
        <v>4664</v>
      </c>
      <c r="BD1607" s="603">
        <v>3400038767</v>
      </c>
      <c r="BE1607" s="603" t="s">
        <v>4664</v>
      </c>
      <c r="BF1607" s="603">
        <v>3400038767</v>
      </c>
      <c r="BG1607" s="603"/>
      <c r="BH1607" s="603"/>
    </row>
    <row r="1608" spans="1:60" ht="12" customHeight="1">
      <c r="A1608" s="773">
        <v>1606</v>
      </c>
      <c r="B1608" s="589" t="s">
        <v>68</v>
      </c>
      <c r="C1608" s="590" t="s">
        <v>267</v>
      </c>
      <c r="D1608" s="591"/>
      <c r="E1608" s="815" t="s">
        <v>6058</v>
      </c>
      <c r="F1608" s="592" t="s">
        <v>828</v>
      </c>
      <c r="G1608" s="592" t="s">
        <v>12440</v>
      </c>
      <c r="H1608" s="592" t="s">
        <v>331</v>
      </c>
      <c r="I1608" s="592" t="s">
        <v>9494</v>
      </c>
      <c r="J1608" s="589"/>
      <c r="K1608" s="593" t="s">
        <v>12441</v>
      </c>
      <c r="L1608" s="595" t="s">
        <v>1552</v>
      </c>
      <c r="M1608" s="985"/>
      <c r="N1608" s="972"/>
      <c r="O1608" s="592"/>
      <c r="P1608" s="594"/>
      <c r="Q1608" s="594"/>
      <c r="R1608" s="592">
        <f t="shared" si="25"/>
        <v>0</v>
      </c>
      <c r="S1608" s="592"/>
      <c r="T1608" s="596" t="str">
        <f>VLOOKUP(cppm_pr[[#This Row],[Status]],'All Link_LOV'!$I$32:$K$72,2,0)</f>
        <v>PO Issued</v>
      </c>
      <c r="U1608" s="596" t="s">
        <v>22</v>
      </c>
      <c r="V1608" s="773">
        <v>795</v>
      </c>
      <c r="W1608" s="596"/>
      <c r="X1608" s="592"/>
      <c r="Y1608" s="592"/>
      <c r="Z1608" s="597">
        <v>45201</v>
      </c>
      <c r="AA1608" s="592" t="s">
        <v>1737</v>
      </c>
      <c r="AB1608" s="595">
        <v>21431</v>
      </c>
      <c r="AC1608" s="677">
        <v>6118.56</v>
      </c>
      <c r="AD1608" s="592" t="s">
        <v>6148</v>
      </c>
      <c r="AE1608" s="592" t="s">
        <v>12442</v>
      </c>
      <c r="AF1608" s="592" t="s">
        <v>398</v>
      </c>
      <c r="AG1608" s="592" t="s">
        <v>488</v>
      </c>
      <c r="AH1608" s="806" t="s">
        <v>12443</v>
      </c>
      <c r="AI1608" s="600" t="str">
        <f>IFERROR(VLOOKUP(cppm_pr[[#This Row],[Order Number]],SPHERE!C:CC,39,0),"")</f>
        <v/>
      </c>
      <c r="AJ1608" s="600" t="str">
        <f>IFERROR(VLOOKUP(cppm_pr[[#This Row],[Order Number]],'DC TM ONE'!B:CN,42,0),"")</f>
        <v/>
      </c>
      <c r="AK1608" s="806"/>
      <c r="AL1608" s="693">
        <v>45230</v>
      </c>
      <c r="AM1608" s="592" t="s">
        <v>7360</v>
      </c>
      <c r="AN1608" s="592" t="s">
        <v>4928</v>
      </c>
      <c r="AO1608" s="807"/>
      <c r="AP1608" s="592"/>
      <c r="AQ1608" s="592"/>
      <c r="AR1608" s="612">
        <v>3400039047</v>
      </c>
      <c r="AS1608" s="592"/>
      <c r="AT1608" s="598" t="s">
        <v>12444</v>
      </c>
      <c r="AU1608" s="592"/>
      <c r="AV1608" s="592"/>
      <c r="AW1608" s="592"/>
      <c r="AX1608" s="592"/>
      <c r="AY1608" s="592"/>
      <c r="AZ1608" s="592"/>
      <c r="BA1608" s="592"/>
      <c r="BB1608" s="592"/>
      <c r="BC1608" s="592"/>
      <c r="BD1608" s="592"/>
      <c r="BE1608" s="592"/>
      <c r="BF1608" s="592"/>
      <c r="BG1608" s="592"/>
      <c r="BH1608" s="592"/>
    </row>
    <row r="1609" spans="1:60" ht="12" customHeight="1">
      <c r="A1609" s="772">
        <v>1607</v>
      </c>
      <c r="B1609" s="600" t="s">
        <v>66</v>
      </c>
      <c r="C1609" s="601" t="s">
        <v>260</v>
      </c>
      <c r="D1609" s="602"/>
      <c r="E1609" s="600" t="s">
        <v>6058</v>
      </c>
      <c r="F1609" s="603" t="s">
        <v>4528</v>
      </c>
      <c r="G1609" s="603" t="s">
        <v>4527</v>
      </c>
      <c r="H1609" s="603" t="s">
        <v>4671</v>
      </c>
      <c r="I1609" s="44" t="s">
        <v>11390</v>
      </c>
      <c r="J1609" s="600"/>
      <c r="K1609" s="616"/>
      <c r="L1609" s="606" t="s">
        <v>1552</v>
      </c>
      <c r="M1609" s="971"/>
      <c r="N1609" s="972"/>
      <c r="O1609" s="1"/>
      <c r="P1609" s="605"/>
      <c r="Q1609" s="605"/>
      <c r="R1609" s="603">
        <f t="shared" si="25"/>
        <v>0</v>
      </c>
      <c r="S1609" s="603"/>
      <c r="T1609" s="607" t="str">
        <f>VLOOKUP(cppm_pr[[#This Row],[Status]],'All Link_LOV'!$I$32:$K$72,2,0)</f>
        <v>PR Creation</v>
      </c>
      <c r="U1609" s="607" t="s">
        <v>105</v>
      </c>
      <c r="V1609" s="772">
        <v>306</v>
      </c>
      <c r="W1609" s="607"/>
      <c r="X1609" s="603"/>
      <c r="Y1609" s="603"/>
      <c r="Z1609" s="608">
        <v>45201</v>
      </c>
      <c r="AA1609" s="603" t="s">
        <v>4651</v>
      </c>
      <c r="AB1609" s="606"/>
      <c r="AC1609" s="677"/>
      <c r="AD1609" s="603"/>
      <c r="AE1609" s="603"/>
      <c r="AF1609" s="603" t="s">
        <v>398</v>
      </c>
      <c r="AG1609" s="603" t="s">
        <v>488</v>
      </c>
      <c r="AH1609" s="806" t="s">
        <v>4672</v>
      </c>
      <c r="AI1609" s="600" t="str">
        <f>IFERROR(VLOOKUP(cppm_pr[[#This Row],[Order Number]],SPHERE!C:CC,39,0),"")</f>
        <v/>
      </c>
      <c r="AJ1609" s="600" t="str">
        <f>IFERROR(VLOOKUP(cppm_pr[[#This Row],[Order Number]],'DC TM ONE'!B:CN,42,0),"")</f>
        <v/>
      </c>
      <c r="AK1609" s="806"/>
      <c r="AL1609" s="693"/>
      <c r="AM1609" s="603" t="s">
        <v>6582</v>
      </c>
      <c r="AN1609" s="603"/>
      <c r="AO1609" s="807"/>
      <c r="AP1609" s="603"/>
      <c r="AQ1609" s="603"/>
      <c r="AR1609" s="769">
        <v>3400039063</v>
      </c>
      <c r="AS1609" s="603" t="s">
        <v>4675</v>
      </c>
      <c r="AT1609" s="610"/>
      <c r="AU1609" s="603"/>
      <c r="AV1609" s="603" t="s">
        <v>4096</v>
      </c>
      <c r="AW1609" s="603" t="s">
        <v>4673</v>
      </c>
      <c r="AX1609" s="603" t="s">
        <v>4674</v>
      </c>
      <c r="AY1609" s="603" t="s">
        <v>1554</v>
      </c>
      <c r="AZ1609" s="603" t="s">
        <v>4675</v>
      </c>
      <c r="BA1609" s="603" t="s">
        <v>4676</v>
      </c>
      <c r="BB1609" s="603">
        <v>3400039063</v>
      </c>
      <c r="BC1609" s="603" t="s">
        <v>4675</v>
      </c>
      <c r="BD1609" s="603">
        <v>3400039063</v>
      </c>
      <c r="BE1609" s="603" t="s">
        <v>4675</v>
      </c>
      <c r="BF1609" s="603">
        <v>3400039063</v>
      </c>
      <c r="BG1609" s="603"/>
      <c r="BH1609" s="603"/>
    </row>
    <row r="1610" spans="1:60" ht="12" customHeight="1">
      <c r="A1610" s="773">
        <v>1608</v>
      </c>
      <c r="B1610" s="589" t="s">
        <v>5997</v>
      </c>
      <c r="C1610" s="590" t="s">
        <v>208</v>
      </c>
      <c r="D1610" s="591"/>
      <c r="E1610" s="815" t="s">
        <v>6058</v>
      </c>
      <c r="F1610" s="592" t="s">
        <v>12445</v>
      </c>
      <c r="G1610" s="592" t="s">
        <v>12446</v>
      </c>
      <c r="H1610" s="592" t="s">
        <v>12447</v>
      </c>
      <c r="I1610" s="592" t="s">
        <v>12448</v>
      </c>
      <c r="J1610" s="589"/>
      <c r="K1610" s="642"/>
      <c r="L1610" s="595" t="s">
        <v>1264</v>
      </c>
      <c r="M1610" s="993"/>
      <c r="N1610" s="972"/>
      <c r="O1610" s="592"/>
      <c r="P1610" s="594"/>
      <c r="Q1610" s="594"/>
      <c r="R1610" s="592">
        <f t="shared" si="25"/>
        <v>0</v>
      </c>
      <c r="S1610" s="592"/>
      <c r="T1610" s="596" t="str">
        <f>VLOOKUP(cppm_pr[[#This Row],[Status]],'All Link_LOV'!$I$32:$K$72,2,0)</f>
        <v>Pending TP Submission</v>
      </c>
      <c r="U1610" s="596" t="s">
        <v>22</v>
      </c>
      <c r="V1610" s="773">
        <v>796</v>
      </c>
      <c r="W1610" s="596"/>
      <c r="X1610" s="592"/>
      <c r="Y1610" s="592"/>
      <c r="Z1610" s="597">
        <v>45201</v>
      </c>
      <c r="AA1610" s="592" t="s">
        <v>6216</v>
      </c>
      <c r="AB1610" s="595">
        <v>1174.6400000000001</v>
      </c>
      <c r="AC1610" s="677">
        <v>1173.01</v>
      </c>
      <c r="AD1610" s="592" t="s">
        <v>6148</v>
      </c>
      <c r="AE1610" s="592" t="s">
        <v>12449</v>
      </c>
      <c r="AF1610" s="592" t="s">
        <v>397</v>
      </c>
      <c r="AG1610" s="592" t="s">
        <v>493</v>
      </c>
      <c r="AH1610" s="806" t="s">
        <v>12450</v>
      </c>
      <c r="AI1610" s="600" t="str">
        <f>IFERROR(VLOOKUP(cppm_pr[[#This Row],[Order Number]],SPHERE!C:CC,39,0),"")</f>
        <v/>
      </c>
      <c r="AJ1610" s="600" t="str">
        <f>IFERROR(VLOOKUP(cppm_pr[[#This Row],[Order Number]],'DC TM ONE'!B:CN,42,0),"")</f>
        <v/>
      </c>
      <c r="AK1610" s="806"/>
      <c r="AL1610" s="693">
        <v>45260</v>
      </c>
      <c r="AM1610" s="592" t="s">
        <v>8996</v>
      </c>
      <c r="AN1610" s="592" t="s">
        <v>4928</v>
      </c>
      <c r="AO1610" s="807"/>
      <c r="AP1610" s="592"/>
      <c r="AQ1610" s="592"/>
      <c r="AR1610" s="612">
        <v>3400039031</v>
      </c>
      <c r="AS1610" s="592"/>
      <c r="AT1610" s="598" t="s">
        <v>12451</v>
      </c>
      <c r="AU1610" s="592"/>
      <c r="AV1610" s="592"/>
      <c r="AW1610" s="592"/>
      <c r="AX1610" s="592"/>
      <c r="AY1610" s="592"/>
      <c r="AZ1610" s="592"/>
      <c r="BA1610" s="592"/>
      <c r="BB1610" s="592"/>
      <c r="BC1610" s="592"/>
      <c r="BD1610" s="592"/>
      <c r="BE1610" s="592"/>
      <c r="BF1610" s="592"/>
      <c r="BG1610" s="592"/>
      <c r="BH1610" s="592"/>
    </row>
    <row r="1611" spans="1:60" ht="12" customHeight="1">
      <c r="A1611" s="772">
        <v>1609</v>
      </c>
      <c r="B1611" s="600" t="s">
        <v>77</v>
      </c>
      <c r="C1611" s="601" t="s">
        <v>267</v>
      </c>
      <c r="D1611" s="602"/>
      <c r="E1611" s="600" t="s">
        <v>6058</v>
      </c>
      <c r="F1611" s="603" t="s">
        <v>12452</v>
      </c>
      <c r="G1611" s="603" t="s">
        <v>12453</v>
      </c>
      <c r="H1611" s="603" t="s">
        <v>11189</v>
      </c>
      <c r="I1611" s="600" t="s">
        <v>11190</v>
      </c>
      <c r="J1611" s="600"/>
      <c r="K1611" s="616"/>
      <c r="L1611" s="595" t="s">
        <v>1691</v>
      </c>
      <c r="M1611" s="971"/>
      <c r="N1611" s="972"/>
      <c r="O1611" s="603"/>
      <c r="P1611" s="625"/>
      <c r="Q1611" s="625"/>
      <c r="R1611" s="600">
        <f t="shared" si="25"/>
        <v>0</v>
      </c>
      <c r="S1611" s="600"/>
      <c r="T1611" s="607" t="str">
        <f>VLOOKUP(cppm_pr[[#This Row],[Status]],'All Link_LOV'!$I$32:$K$72,2,0)</f>
        <v>PO Issued</v>
      </c>
      <c r="U1611" s="607" t="s">
        <v>10920</v>
      </c>
      <c r="V1611" s="772">
        <v>797</v>
      </c>
      <c r="W1611" s="607" t="s">
        <v>8026</v>
      </c>
      <c r="X1611" s="603" t="s">
        <v>499</v>
      </c>
      <c r="Y1611" s="603"/>
      <c r="Z1611" s="608">
        <v>45201</v>
      </c>
      <c r="AA1611" s="603" t="s">
        <v>1686</v>
      </c>
      <c r="AB1611" s="606">
        <v>77058</v>
      </c>
      <c r="AC1611" s="677">
        <v>17153.490000000002</v>
      </c>
      <c r="AD1611" s="603" t="s">
        <v>6059</v>
      </c>
      <c r="AE1611" s="603"/>
      <c r="AF1611" s="603" t="s">
        <v>398</v>
      </c>
      <c r="AG1611" s="603" t="s">
        <v>488</v>
      </c>
      <c r="AH1611" s="806" t="s">
        <v>12454</v>
      </c>
      <c r="AI1611" s="600" t="str">
        <f>IFERROR(VLOOKUP(cppm_pr[[#This Row],[Order Number]],SPHERE!C:CC,39,0),"")</f>
        <v/>
      </c>
      <c r="AJ1611" s="600" t="str">
        <f>IFERROR(VLOOKUP(cppm_pr[[#This Row],[Order Number]],'DC TM ONE'!B:CN,42,0),"")</f>
        <v/>
      </c>
      <c r="AK1611" s="806"/>
      <c r="AL1611" s="693">
        <v>45199</v>
      </c>
      <c r="AM1611" s="603" t="s">
        <v>6448</v>
      </c>
      <c r="AN1611" s="603" t="s">
        <v>4928</v>
      </c>
      <c r="AO1611" s="807"/>
      <c r="AP1611" s="603"/>
      <c r="AQ1611" s="603"/>
      <c r="AR1611" s="769">
        <v>3400039219</v>
      </c>
      <c r="AS1611" s="603"/>
      <c r="AT1611" s="610"/>
      <c r="AU1611" s="603"/>
      <c r="AV1611" s="603"/>
      <c r="AW1611" s="603"/>
      <c r="AX1611" s="603"/>
      <c r="AY1611" s="603"/>
      <c r="AZ1611" s="603"/>
      <c r="BA1611" s="603"/>
      <c r="BB1611" s="603"/>
      <c r="BC1611" s="603"/>
      <c r="BD1611" s="603"/>
      <c r="BE1611" s="603"/>
      <c r="BF1611" s="603"/>
      <c r="BG1611" s="603"/>
      <c r="BH1611" s="603"/>
    </row>
    <row r="1612" spans="1:60" ht="12" customHeight="1">
      <c r="A1612" s="773">
        <v>1610</v>
      </c>
      <c r="B1612" s="589" t="s">
        <v>62</v>
      </c>
      <c r="C1612" s="590" t="s">
        <v>267</v>
      </c>
      <c r="D1612" s="591"/>
      <c r="E1612" s="815" t="s">
        <v>12455</v>
      </c>
      <c r="F1612" s="592" t="s">
        <v>12456</v>
      </c>
      <c r="G1612" s="603" t="s">
        <v>12457</v>
      </c>
      <c r="H1612" s="592" t="s">
        <v>12458</v>
      </c>
      <c r="I1612" s="592"/>
      <c r="J1612" s="589" t="s">
        <v>12459</v>
      </c>
      <c r="K1612" s="642" t="s">
        <v>12460</v>
      </c>
      <c r="L1612" s="589" t="s">
        <v>908</v>
      </c>
      <c r="M1612" s="993"/>
      <c r="N1612" s="1055"/>
      <c r="O1612" s="592"/>
      <c r="P1612" s="594"/>
      <c r="Q1612" s="594"/>
      <c r="R1612" s="592">
        <f t="shared" si="25"/>
        <v>0</v>
      </c>
      <c r="S1612" s="592"/>
      <c r="T1612" s="596" t="str">
        <f>VLOOKUP(cppm_pr[[#This Row],[Status]],'All Link_LOV'!$I$32:$K$72,2,0)</f>
        <v>PO Issued</v>
      </c>
      <c r="U1612" s="596" t="s">
        <v>10920</v>
      </c>
      <c r="V1612" s="773">
        <v>175</v>
      </c>
      <c r="W1612" s="596" t="s">
        <v>8026</v>
      </c>
      <c r="X1612" s="603" t="s">
        <v>9075</v>
      </c>
      <c r="Y1612" s="603"/>
      <c r="Z1612" s="597">
        <v>45201</v>
      </c>
      <c r="AA1612" s="592"/>
      <c r="AB1612" s="595"/>
      <c r="AC1612" s="731"/>
      <c r="AD1612" s="592"/>
      <c r="AE1612" s="592"/>
      <c r="AF1612" s="592" t="s">
        <v>398</v>
      </c>
      <c r="AG1612" s="592" t="s">
        <v>488</v>
      </c>
      <c r="AH1612" s="809" t="s">
        <v>12461</v>
      </c>
      <c r="AI1612" s="600" t="str">
        <f>IFERROR(VLOOKUP(cppm_pr[[#This Row],[Order Number]],SPHERE!C:CC,39,0),"")</f>
        <v/>
      </c>
      <c r="AJ1612" s="600" t="str">
        <f>IFERROR(VLOOKUP(cppm_pr[[#This Row],[Order Number]],'DC TM ONE'!B:CN,42,0),"")</f>
        <v/>
      </c>
      <c r="AK1612" s="809"/>
      <c r="AL1612" s="733"/>
      <c r="AM1612" s="592"/>
      <c r="AN1612" s="592"/>
      <c r="AO1612" s="810"/>
      <c r="AP1612" s="592"/>
      <c r="AQ1612" s="592"/>
      <c r="AR1612" s="732"/>
      <c r="AS1612" s="592"/>
      <c r="AT1612" s="598"/>
      <c r="AU1612" s="592"/>
      <c r="AV1612" s="592"/>
      <c r="AW1612" s="592"/>
      <c r="AX1612" s="592"/>
      <c r="AY1612" s="592"/>
      <c r="AZ1612" s="592"/>
      <c r="BA1612" s="592"/>
      <c r="BB1612" s="592"/>
      <c r="BC1612" s="592"/>
      <c r="BD1612" s="592"/>
      <c r="BE1612" s="592"/>
      <c r="BF1612" s="592"/>
      <c r="BG1612" s="592" t="s">
        <v>12462</v>
      </c>
      <c r="BH1612" s="592"/>
    </row>
    <row r="1613" spans="1:60" ht="12" customHeight="1">
      <c r="A1613" s="772">
        <v>1611</v>
      </c>
      <c r="B1613" s="600" t="s">
        <v>76</v>
      </c>
      <c r="C1613" s="601" t="s">
        <v>256</v>
      </c>
      <c r="D1613" s="602">
        <v>45203</v>
      </c>
      <c r="E1613" s="600" t="s">
        <v>12463</v>
      </c>
      <c r="F1613" s="603"/>
      <c r="G1613" s="603"/>
      <c r="H1613" s="603" t="s">
        <v>12464</v>
      </c>
      <c r="I1613" s="663" t="s">
        <v>12465</v>
      </c>
      <c r="J1613" s="600" t="s">
        <v>12466</v>
      </c>
      <c r="K1613" s="616" t="s">
        <v>12467</v>
      </c>
      <c r="L1613" s="606" t="s">
        <v>50</v>
      </c>
      <c r="M1613" s="971"/>
      <c r="N1613" s="972"/>
      <c r="O1613" s="603"/>
      <c r="P1613" s="664"/>
      <c r="Q1613" s="664"/>
      <c r="R1613" s="663">
        <f t="shared" si="25"/>
        <v>0</v>
      </c>
      <c r="S1613" s="663"/>
      <c r="T1613" s="607" t="str">
        <f>VLOOKUP(cppm_pr[[#This Row],[Status]],'All Link_LOV'!$I$32:$K$72,2,0)</f>
        <v>PO Issued / Not Require LOR</v>
      </c>
      <c r="U1613" s="607" t="s">
        <v>10920</v>
      </c>
      <c r="V1613" s="772">
        <v>176</v>
      </c>
      <c r="W1613" s="607" t="s">
        <v>8026</v>
      </c>
      <c r="X1613" s="603" t="s">
        <v>499</v>
      </c>
      <c r="Y1613" s="603"/>
      <c r="Z1613" s="608">
        <v>45201</v>
      </c>
      <c r="AA1613" s="603"/>
      <c r="AB1613" s="606"/>
      <c r="AC1613" s="677" t="s">
        <v>12468</v>
      </c>
      <c r="AD1613" s="603"/>
      <c r="AE1613" s="603"/>
      <c r="AF1613" s="603" t="s">
        <v>398</v>
      </c>
      <c r="AG1613" s="603" t="s">
        <v>488</v>
      </c>
      <c r="AH1613" s="806"/>
      <c r="AI1613" s="600" t="str">
        <f>IFERROR(VLOOKUP(cppm_pr[[#This Row],[Order Number]],SPHERE!C:CC,39,0),"")</f>
        <v/>
      </c>
      <c r="AJ1613" s="600" t="str">
        <f>IFERROR(VLOOKUP(cppm_pr[[#This Row],[Order Number]],'DC TM ONE'!B:CN,42,0),"")</f>
        <v/>
      </c>
      <c r="AK1613" s="806"/>
      <c r="AL1613" s="693"/>
      <c r="AM1613" s="603"/>
      <c r="AN1613" s="603"/>
      <c r="AO1613" s="807"/>
      <c r="AP1613" s="603"/>
      <c r="AQ1613" s="603"/>
      <c r="AR1613" s="769"/>
      <c r="AS1613" s="603"/>
      <c r="AT1613" s="610"/>
      <c r="AU1613" s="603"/>
      <c r="AV1613" s="603"/>
      <c r="AW1613" s="603"/>
      <c r="AX1613" s="603"/>
      <c r="AY1613" s="603"/>
      <c r="AZ1613" s="603"/>
      <c r="BA1613" s="603"/>
      <c r="BB1613" s="603"/>
      <c r="BC1613" s="603"/>
      <c r="BD1613" s="603"/>
      <c r="BE1613" s="603"/>
      <c r="BF1613" s="603"/>
      <c r="BG1613" s="603" t="s">
        <v>12469</v>
      </c>
      <c r="BH1613" s="603"/>
    </row>
    <row r="1614" spans="1:60" ht="12" customHeight="1">
      <c r="A1614" s="773">
        <v>1612</v>
      </c>
      <c r="B1614" s="589" t="s">
        <v>76</v>
      </c>
      <c r="C1614" s="590" t="s">
        <v>267</v>
      </c>
      <c r="D1614" s="591">
        <v>45203</v>
      </c>
      <c r="E1614" s="815" t="s">
        <v>2792</v>
      </c>
      <c r="F1614" s="592"/>
      <c r="G1614" s="592"/>
      <c r="H1614" s="592" t="s">
        <v>12470</v>
      </c>
      <c r="I1614" s="592" t="s">
        <v>12471</v>
      </c>
      <c r="J1614" s="589" t="s">
        <v>12472</v>
      </c>
      <c r="K1614" s="642" t="s">
        <v>12473</v>
      </c>
      <c r="L1614" s="595" t="s">
        <v>50</v>
      </c>
      <c r="M1614" s="993"/>
      <c r="N1614" s="1055"/>
      <c r="O1614" s="592"/>
      <c r="P1614" s="594"/>
      <c r="Q1614" s="594"/>
      <c r="R1614" s="592">
        <f t="shared" si="25"/>
        <v>0</v>
      </c>
      <c r="S1614" s="592"/>
      <c r="T1614" s="596" t="str">
        <f>VLOOKUP(cppm_pr[[#This Row],[Status]],'All Link_LOV'!$I$32:$K$72,2,0)</f>
        <v>PO Issued</v>
      </c>
      <c r="U1614" s="596" t="s">
        <v>10920</v>
      </c>
      <c r="V1614" s="773">
        <v>177</v>
      </c>
      <c r="W1614" s="596" t="s">
        <v>8026</v>
      </c>
      <c r="X1614" s="603" t="s">
        <v>9075</v>
      </c>
      <c r="Y1614" s="603"/>
      <c r="Z1614" s="597">
        <v>45201</v>
      </c>
      <c r="AA1614" s="592"/>
      <c r="AB1614" s="595"/>
      <c r="AC1614" s="731" t="s">
        <v>12474</v>
      </c>
      <c r="AD1614" s="592"/>
      <c r="AE1614" s="592"/>
      <c r="AF1614" s="592" t="s">
        <v>398</v>
      </c>
      <c r="AG1614" s="592" t="s">
        <v>488</v>
      </c>
      <c r="AH1614" s="813"/>
      <c r="AI1614" s="600" t="str">
        <f>IFERROR(VLOOKUP(cppm_pr[[#This Row],[Order Number]],SPHERE!C:CC,39,0),"")</f>
        <v/>
      </c>
      <c r="AJ1614" s="600" t="str">
        <f>IFERROR(VLOOKUP(cppm_pr[[#This Row],[Order Number]],'DC TM ONE'!B:CN,42,0),"")</f>
        <v/>
      </c>
      <c r="AK1614" s="813"/>
      <c r="AL1614" s="733"/>
      <c r="AM1614" s="592"/>
      <c r="AN1614" s="592"/>
      <c r="AO1614" s="810"/>
      <c r="AP1614" s="592"/>
      <c r="AQ1614" s="592"/>
      <c r="AR1614" s="732"/>
      <c r="AS1614" s="592"/>
      <c r="AT1614" s="598"/>
      <c r="AU1614" s="592"/>
      <c r="AV1614" s="592"/>
      <c r="AW1614" s="592"/>
      <c r="AX1614" s="592"/>
      <c r="AY1614" s="592"/>
      <c r="AZ1614" s="592"/>
      <c r="BA1614" s="592"/>
      <c r="BB1614" s="592"/>
      <c r="BC1614" s="592"/>
      <c r="BD1614" s="592"/>
      <c r="BE1614" s="592"/>
      <c r="BF1614" s="592"/>
      <c r="BG1614" s="592" t="s">
        <v>12475</v>
      </c>
      <c r="BH1614" s="592"/>
    </row>
    <row r="1615" spans="1:60" ht="12" customHeight="1">
      <c r="A1615" s="772">
        <v>1613</v>
      </c>
      <c r="B1615" s="600" t="s">
        <v>457</v>
      </c>
      <c r="C1615" s="601" t="s">
        <v>267</v>
      </c>
      <c r="D1615" s="602"/>
      <c r="E1615" s="600" t="s">
        <v>12476</v>
      </c>
      <c r="F1615" s="603" t="s">
        <v>12477</v>
      </c>
      <c r="G1615" s="603" t="s">
        <v>12478</v>
      </c>
      <c r="H1615" s="603" t="s">
        <v>12479</v>
      </c>
      <c r="I1615" s="603" t="s">
        <v>12480</v>
      </c>
      <c r="J1615" s="600" t="s">
        <v>12481</v>
      </c>
      <c r="K1615" s="611"/>
      <c r="L1615" s="600" t="s">
        <v>3189</v>
      </c>
      <c r="M1615" s="986"/>
      <c r="N1615" s="972"/>
      <c r="O1615" s="603"/>
      <c r="P1615" s="605"/>
      <c r="Q1615" s="605"/>
      <c r="R1615" s="603">
        <f t="shared" si="25"/>
        <v>0</v>
      </c>
      <c r="S1615" s="603"/>
      <c r="T1615" s="607" t="str">
        <f>VLOOKUP(cppm_pr[[#This Row],[Status]],'All Link_LOV'!$I$32:$K$72,2,0)</f>
        <v>PO Issued</v>
      </c>
      <c r="U1615" s="607" t="s">
        <v>10920</v>
      </c>
      <c r="V1615" s="772">
        <v>178</v>
      </c>
      <c r="W1615" s="607" t="s">
        <v>8026</v>
      </c>
      <c r="X1615" s="603" t="s">
        <v>8231</v>
      </c>
      <c r="Y1615" s="603"/>
      <c r="Z1615" s="608">
        <v>45201</v>
      </c>
      <c r="AA1615" s="603"/>
      <c r="AB1615" s="606"/>
      <c r="AC1615" s="677"/>
      <c r="AD1615" s="603"/>
      <c r="AE1615" s="603"/>
      <c r="AF1615" s="603" t="s">
        <v>398</v>
      </c>
      <c r="AG1615" s="603" t="s">
        <v>488</v>
      </c>
      <c r="AH1615" s="806"/>
      <c r="AI1615" s="600" t="str">
        <f>IFERROR(VLOOKUP(cppm_pr[[#This Row],[Order Number]],SPHERE!C:CC,39,0),"")</f>
        <v/>
      </c>
      <c r="AJ1615" s="600" t="str">
        <f>IFERROR(VLOOKUP(cppm_pr[[#This Row],[Order Number]],'DC TM ONE'!B:CN,42,0),"")</f>
        <v/>
      </c>
      <c r="AK1615" s="806"/>
      <c r="AL1615" s="693"/>
      <c r="AM1615" s="603"/>
      <c r="AN1615" s="603"/>
      <c r="AO1615" s="807"/>
      <c r="AP1615" s="603"/>
      <c r="AQ1615" s="603"/>
      <c r="AR1615" s="769"/>
      <c r="AS1615" s="603"/>
      <c r="AT1615" s="610"/>
      <c r="AU1615" s="603"/>
      <c r="AV1615" s="603" t="s">
        <v>12482</v>
      </c>
      <c r="AW1615" s="603"/>
      <c r="AX1615" s="603"/>
      <c r="AY1615" s="603"/>
      <c r="AZ1615" s="603"/>
      <c r="BA1615" s="603"/>
      <c r="BB1615" s="603"/>
      <c r="BC1615" s="603"/>
      <c r="BD1615" s="603"/>
      <c r="BE1615" s="603"/>
      <c r="BF1615" s="603"/>
      <c r="BG1615" s="603" t="s">
        <v>12483</v>
      </c>
      <c r="BH1615" s="603"/>
    </row>
    <row r="1616" spans="1:60" ht="12" customHeight="1">
      <c r="A1616" s="773">
        <v>1614</v>
      </c>
      <c r="B1616" s="589" t="s">
        <v>457</v>
      </c>
      <c r="C1616" s="590" t="s">
        <v>267</v>
      </c>
      <c r="D1616" s="591"/>
      <c r="E1616" s="815" t="s">
        <v>6058</v>
      </c>
      <c r="F1616" s="592" t="s">
        <v>12484</v>
      </c>
      <c r="G1616" s="603" t="s">
        <v>12485</v>
      </c>
      <c r="H1616" s="592" t="s">
        <v>12486</v>
      </c>
      <c r="I1616" s="592" t="s">
        <v>12487</v>
      </c>
      <c r="J1616" s="589" t="s">
        <v>12488</v>
      </c>
      <c r="K1616" s="642" t="s">
        <v>12489</v>
      </c>
      <c r="L1616" s="589" t="s">
        <v>3189</v>
      </c>
      <c r="M1616" s="993"/>
      <c r="N1616" s="972"/>
      <c r="O1616" s="592"/>
      <c r="P1616" s="594"/>
      <c r="Q1616" s="594"/>
      <c r="R1616" s="592">
        <f t="shared" si="25"/>
        <v>0</v>
      </c>
      <c r="S1616" s="592"/>
      <c r="T1616" s="596" t="str">
        <f>VLOOKUP(cppm_pr[[#This Row],[Status]],'All Link_LOV'!$I$32:$K$72,2,0)</f>
        <v>PO Issued</v>
      </c>
      <c r="U1616" s="596" t="s">
        <v>10920</v>
      </c>
      <c r="V1616" s="773">
        <v>179</v>
      </c>
      <c r="W1616" s="596" t="s">
        <v>8026</v>
      </c>
      <c r="X1616" s="603" t="s">
        <v>9075</v>
      </c>
      <c r="Y1616" s="603"/>
      <c r="Z1616" s="597">
        <v>45201</v>
      </c>
      <c r="AA1616" s="592"/>
      <c r="AB1616" s="595"/>
      <c r="AC1616" s="677"/>
      <c r="AD1616" s="592"/>
      <c r="AE1616" s="592"/>
      <c r="AF1616" s="592" t="s">
        <v>398</v>
      </c>
      <c r="AG1616" s="592" t="s">
        <v>488</v>
      </c>
      <c r="AH1616" s="806"/>
      <c r="AI1616" s="600" t="str">
        <f>IFERROR(VLOOKUP(cppm_pr[[#This Row],[Order Number]],SPHERE!C:CC,39,0),"")</f>
        <v/>
      </c>
      <c r="AJ1616" s="600" t="str">
        <f>IFERROR(VLOOKUP(cppm_pr[[#This Row],[Order Number]],'DC TM ONE'!B:CN,42,0),"")</f>
        <v/>
      </c>
      <c r="AK1616" s="806"/>
      <c r="AL1616" s="693"/>
      <c r="AM1616" s="592"/>
      <c r="AN1616" s="592"/>
      <c r="AO1616" s="807"/>
      <c r="AP1616" s="592"/>
      <c r="AQ1616" s="592"/>
      <c r="AR1616" s="612"/>
      <c r="AS1616" s="592"/>
      <c r="AT1616" s="598"/>
      <c r="AU1616" s="592"/>
      <c r="AV1616" s="592"/>
      <c r="AW1616" s="592"/>
      <c r="AX1616" s="592"/>
      <c r="AY1616" s="592"/>
      <c r="AZ1616" s="592"/>
      <c r="BA1616" s="592"/>
      <c r="BB1616" s="592"/>
      <c r="BC1616" s="592"/>
      <c r="BD1616" s="592"/>
      <c r="BE1616" s="592"/>
      <c r="BF1616" s="592"/>
      <c r="BG1616" s="592" t="s">
        <v>12490</v>
      </c>
      <c r="BH1616" s="592"/>
    </row>
    <row r="1617" spans="1:60" ht="12" customHeight="1">
      <c r="A1617" s="772">
        <v>1615</v>
      </c>
      <c r="B1617" s="600" t="s">
        <v>457</v>
      </c>
      <c r="C1617" s="601" t="s">
        <v>267</v>
      </c>
      <c r="D1617" s="602"/>
      <c r="E1617" s="600" t="s">
        <v>6058</v>
      </c>
      <c r="F1617" s="603" t="s">
        <v>12491</v>
      </c>
      <c r="G1617" s="603" t="s">
        <v>12492</v>
      </c>
      <c r="H1617" s="603" t="s">
        <v>12493</v>
      </c>
      <c r="I1617" s="603" t="s">
        <v>12494</v>
      </c>
      <c r="J1617" s="600" t="s">
        <v>12495</v>
      </c>
      <c r="K1617" s="616" t="s">
        <v>12496</v>
      </c>
      <c r="L1617" s="600" t="s">
        <v>3189</v>
      </c>
      <c r="M1617" s="971"/>
      <c r="N1617" s="972"/>
      <c r="O1617" s="603"/>
      <c r="P1617" s="605"/>
      <c r="Q1617" s="605"/>
      <c r="R1617" s="603">
        <f t="shared" si="25"/>
        <v>0</v>
      </c>
      <c r="S1617" s="603"/>
      <c r="T1617" s="607" t="str">
        <f>VLOOKUP(cppm_pr[[#This Row],[Status]],'All Link_LOV'!$I$32:$K$72,2,0)</f>
        <v>PO Issued</v>
      </c>
      <c r="U1617" s="607" t="s">
        <v>10920</v>
      </c>
      <c r="V1617" s="772">
        <v>180</v>
      </c>
      <c r="W1617" s="607" t="s">
        <v>8026</v>
      </c>
      <c r="X1617" s="603" t="s">
        <v>9075</v>
      </c>
      <c r="Y1617" s="603"/>
      <c r="Z1617" s="608">
        <v>45201</v>
      </c>
      <c r="AA1617" s="603"/>
      <c r="AB1617" s="606"/>
      <c r="AC1617" s="677"/>
      <c r="AD1617" s="603"/>
      <c r="AE1617" s="603"/>
      <c r="AF1617" s="603" t="s">
        <v>398</v>
      </c>
      <c r="AG1617" s="603" t="s">
        <v>488</v>
      </c>
      <c r="AH1617" s="806"/>
      <c r="AI1617" s="600" t="str">
        <f>IFERROR(VLOOKUP(cppm_pr[[#This Row],[Order Number]],SPHERE!C:CC,39,0),"")</f>
        <v/>
      </c>
      <c r="AJ1617" s="600" t="str">
        <f>IFERROR(VLOOKUP(cppm_pr[[#This Row],[Order Number]],'DC TM ONE'!B:CN,42,0),"")</f>
        <v/>
      </c>
      <c r="AK1617" s="806"/>
      <c r="AL1617" s="693"/>
      <c r="AM1617" s="603"/>
      <c r="AN1617" s="603"/>
      <c r="AO1617" s="807"/>
      <c r="AP1617" s="603"/>
      <c r="AQ1617" s="603"/>
      <c r="AR1617" s="769"/>
      <c r="AS1617" s="603"/>
      <c r="AT1617" s="610"/>
      <c r="AU1617" s="603"/>
      <c r="AV1617" s="603"/>
      <c r="AW1617" s="603"/>
      <c r="AX1617" s="603"/>
      <c r="AY1617" s="603"/>
      <c r="AZ1617" s="603"/>
      <c r="BA1617" s="603"/>
      <c r="BB1617" s="603"/>
      <c r="BC1617" s="603"/>
      <c r="BD1617" s="603"/>
      <c r="BE1617" s="603"/>
      <c r="BF1617" s="603"/>
      <c r="BG1617" s="603" t="s">
        <v>12497</v>
      </c>
      <c r="BH1617" s="603"/>
    </row>
    <row r="1618" spans="1:60" ht="12" customHeight="1">
      <c r="A1618" s="773">
        <v>1616</v>
      </c>
      <c r="B1618" s="589" t="s">
        <v>457</v>
      </c>
      <c r="C1618" s="590" t="s">
        <v>267</v>
      </c>
      <c r="D1618" s="591"/>
      <c r="E1618" s="815" t="s">
        <v>12498</v>
      </c>
      <c r="F1618" s="592" t="s">
        <v>12499</v>
      </c>
      <c r="G1618" s="592" t="s">
        <v>12500</v>
      </c>
      <c r="H1618" s="592" t="s">
        <v>12501</v>
      </c>
      <c r="I1618" s="592" t="s">
        <v>12502</v>
      </c>
      <c r="J1618" s="589" t="s">
        <v>12503</v>
      </c>
      <c r="K1618" s="593"/>
      <c r="L1618" s="589" t="s">
        <v>3189</v>
      </c>
      <c r="M1618" s="985"/>
      <c r="N1618" s="972"/>
      <c r="O1618" s="592"/>
      <c r="P1618" s="594"/>
      <c r="Q1618" s="594"/>
      <c r="R1618" s="592">
        <f t="shared" si="25"/>
        <v>0</v>
      </c>
      <c r="S1618" s="592"/>
      <c r="T1618" s="596" t="str">
        <f>VLOOKUP(cppm_pr[[#This Row],[Status]],'All Link_LOV'!$I$32:$K$72,2,0)</f>
        <v>PO Issued</v>
      </c>
      <c r="U1618" s="596" t="s">
        <v>10920</v>
      </c>
      <c r="V1618" s="773">
        <v>181</v>
      </c>
      <c r="W1618" s="596" t="s">
        <v>8026</v>
      </c>
      <c r="X1618" s="603" t="s">
        <v>8231</v>
      </c>
      <c r="Y1618" s="603"/>
      <c r="Z1618" s="597">
        <v>45201</v>
      </c>
      <c r="AA1618" s="592"/>
      <c r="AB1618" s="595"/>
      <c r="AC1618" s="677"/>
      <c r="AD1618" s="592"/>
      <c r="AE1618" s="592"/>
      <c r="AF1618" s="592" t="s">
        <v>398</v>
      </c>
      <c r="AG1618" s="592" t="s">
        <v>488</v>
      </c>
      <c r="AH1618" s="806"/>
      <c r="AI1618" s="600" t="str">
        <f>IFERROR(VLOOKUP(cppm_pr[[#This Row],[Order Number]],SPHERE!C:CC,39,0),"")</f>
        <v/>
      </c>
      <c r="AJ1618" s="600" t="str">
        <f>IFERROR(VLOOKUP(cppm_pr[[#This Row],[Order Number]],'DC TM ONE'!B:CN,42,0),"")</f>
        <v/>
      </c>
      <c r="AK1618" s="806"/>
      <c r="AL1618" s="693"/>
      <c r="AM1618" s="592"/>
      <c r="AN1618" s="592"/>
      <c r="AO1618" s="807"/>
      <c r="AP1618" s="592"/>
      <c r="AQ1618" s="592"/>
      <c r="AR1618" s="612"/>
      <c r="AS1618" s="592"/>
      <c r="AT1618" s="598"/>
      <c r="AU1618" s="592"/>
      <c r="AV1618" s="592" t="s">
        <v>12482</v>
      </c>
      <c r="AW1618" s="592"/>
      <c r="AX1618" s="592"/>
      <c r="AY1618" s="592"/>
      <c r="AZ1618" s="592"/>
      <c r="BA1618" s="592"/>
      <c r="BB1618" s="592"/>
      <c r="BC1618" s="592"/>
      <c r="BD1618" s="592"/>
      <c r="BE1618" s="592"/>
      <c r="BF1618" s="592"/>
      <c r="BG1618" s="592" t="s">
        <v>12504</v>
      </c>
      <c r="BH1618" s="592"/>
    </row>
    <row r="1619" spans="1:60" ht="12" customHeight="1">
      <c r="A1619" s="772">
        <v>1617</v>
      </c>
      <c r="B1619" s="600" t="s">
        <v>457</v>
      </c>
      <c r="C1619" s="601" t="s">
        <v>267</v>
      </c>
      <c r="D1619" s="602"/>
      <c r="E1619" s="600"/>
      <c r="F1619" s="603" t="s">
        <v>12505</v>
      </c>
      <c r="G1619" s="603" t="s">
        <v>12506</v>
      </c>
      <c r="H1619" s="603" t="s">
        <v>12507</v>
      </c>
      <c r="I1619" s="663" t="s">
        <v>12508</v>
      </c>
      <c r="J1619" s="600" t="s">
        <v>12509</v>
      </c>
      <c r="K1619" s="611" t="s">
        <v>12510</v>
      </c>
      <c r="L1619" s="600" t="s">
        <v>3189</v>
      </c>
      <c r="M1619" s="986"/>
      <c r="N1619" s="972"/>
      <c r="O1619" s="603"/>
      <c r="P1619" s="664"/>
      <c r="Q1619" s="664"/>
      <c r="R1619" s="663">
        <f t="shared" si="25"/>
        <v>0</v>
      </c>
      <c r="S1619" s="663"/>
      <c r="T1619" s="607" t="str">
        <f>VLOOKUP(cppm_pr[[#This Row],[Status]],'All Link_LOV'!$I$32:$K$72,2,0)</f>
        <v>PO Issued</v>
      </c>
      <c r="U1619" s="607" t="s">
        <v>10920</v>
      </c>
      <c r="V1619" s="772">
        <v>182</v>
      </c>
      <c r="W1619" s="607" t="s">
        <v>8026</v>
      </c>
      <c r="X1619" s="603" t="s">
        <v>499</v>
      </c>
      <c r="Y1619" s="603"/>
      <c r="Z1619" s="608">
        <v>45201</v>
      </c>
      <c r="AA1619" s="603"/>
      <c r="AB1619" s="606"/>
      <c r="AC1619" s="677"/>
      <c r="AD1619" s="603"/>
      <c r="AE1619" s="603"/>
      <c r="AF1619" s="603" t="s">
        <v>398</v>
      </c>
      <c r="AG1619" s="603" t="s">
        <v>488</v>
      </c>
      <c r="AH1619" s="806"/>
      <c r="AI1619" s="600" t="str">
        <f>IFERROR(VLOOKUP(cppm_pr[[#This Row],[Order Number]],SPHERE!C:CC,39,0),"")</f>
        <v/>
      </c>
      <c r="AJ1619" s="600" t="str">
        <f>IFERROR(VLOOKUP(cppm_pr[[#This Row],[Order Number]],'DC TM ONE'!B:CN,42,0),"")</f>
        <v/>
      </c>
      <c r="AK1619" s="806"/>
      <c r="AL1619" s="693"/>
      <c r="AM1619" s="603"/>
      <c r="AN1619" s="603"/>
      <c r="AO1619" s="807"/>
      <c r="AP1619" s="603"/>
      <c r="AQ1619" s="603"/>
      <c r="AR1619" s="769"/>
      <c r="AS1619" s="603"/>
      <c r="AT1619" s="610"/>
      <c r="AU1619" s="603"/>
      <c r="AV1619" s="603"/>
      <c r="AW1619" s="603"/>
      <c r="AX1619" s="603"/>
      <c r="AY1619" s="603"/>
      <c r="AZ1619" s="603"/>
      <c r="BA1619" s="603"/>
      <c r="BB1619" s="603"/>
      <c r="BC1619" s="603"/>
      <c r="BD1619" s="603"/>
      <c r="BE1619" s="603"/>
      <c r="BF1619" s="603"/>
      <c r="BG1619" s="603" t="s">
        <v>12511</v>
      </c>
      <c r="BH1619" s="603"/>
    </row>
    <row r="1620" spans="1:60" ht="12" customHeight="1">
      <c r="A1620" s="773">
        <v>1618</v>
      </c>
      <c r="B1620" s="770" t="s">
        <v>460</v>
      </c>
      <c r="C1620" s="802" t="s">
        <v>211</v>
      </c>
      <c r="D1620" s="591">
        <v>45210</v>
      </c>
      <c r="E1620" s="815" t="s">
        <v>12512</v>
      </c>
      <c r="F1620" s="814" t="s">
        <v>12513</v>
      </c>
      <c r="G1620" s="814" t="s">
        <v>12514</v>
      </c>
      <c r="H1620" s="814" t="s">
        <v>12515</v>
      </c>
      <c r="I1620" s="592" t="s">
        <v>12516</v>
      </c>
      <c r="J1620" s="589" t="s">
        <v>12517</v>
      </c>
      <c r="K1620" s="642"/>
      <c r="L1620" s="589" t="s">
        <v>3189</v>
      </c>
      <c r="M1620" s="993"/>
      <c r="N1620" s="972"/>
      <c r="O1620" s="814"/>
      <c r="P1620" s="594"/>
      <c r="Q1620" s="594"/>
      <c r="R1620" s="592">
        <f t="shared" si="25"/>
        <v>0</v>
      </c>
      <c r="S1620" s="592"/>
      <c r="T1620" s="596" t="str">
        <f>VLOOKUP(cppm_pr[[#This Row],[Status]],'All Link_LOV'!$I$32:$K$72,2,0)</f>
        <v>Queried - Require More Information From NeC/AND</v>
      </c>
      <c r="U1620" s="596" t="s">
        <v>10920</v>
      </c>
      <c r="V1620" s="773">
        <v>183</v>
      </c>
      <c r="W1620" s="596" t="s">
        <v>8026</v>
      </c>
      <c r="X1620" s="603" t="s">
        <v>8231</v>
      </c>
      <c r="Y1620" s="603"/>
      <c r="Z1620" s="597">
        <v>45201</v>
      </c>
      <c r="AA1620" s="592"/>
      <c r="AB1620" s="595"/>
      <c r="AC1620" s="677"/>
      <c r="AD1620" s="592"/>
      <c r="AE1620" s="592"/>
      <c r="AF1620" s="592" t="s">
        <v>398</v>
      </c>
      <c r="AG1620" s="592" t="s">
        <v>488</v>
      </c>
      <c r="AH1620" s="806" t="s">
        <v>12518</v>
      </c>
      <c r="AI1620" s="600" t="str">
        <f>IFERROR(VLOOKUP(cppm_pr[[#This Row],[Order Number]],SPHERE!C:CC,39,0),"")</f>
        <v/>
      </c>
      <c r="AJ1620" s="600" t="str">
        <f>IFERROR(VLOOKUP(cppm_pr[[#This Row],[Order Number]],'DC TM ONE'!B:CN,42,0),"")</f>
        <v/>
      </c>
      <c r="AK1620" s="806"/>
      <c r="AL1620" s="693"/>
      <c r="AM1620" s="592" t="s">
        <v>10850</v>
      </c>
      <c r="AN1620" s="592"/>
      <c r="AO1620" s="807"/>
      <c r="AP1620" s="592"/>
      <c r="AQ1620" s="592"/>
      <c r="AR1620" s="612">
        <v>3400038542</v>
      </c>
      <c r="AS1620" s="592" t="s">
        <v>12519</v>
      </c>
      <c r="AT1620" s="598"/>
      <c r="AU1620" s="592"/>
      <c r="AV1620" s="592" t="s">
        <v>12520</v>
      </c>
      <c r="AW1620" s="592"/>
      <c r="AX1620" s="592"/>
      <c r="AY1620" s="592"/>
      <c r="AZ1620" s="592"/>
      <c r="BA1620" s="592"/>
      <c r="BB1620" s="592"/>
      <c r="BC1620" s="592"/>
      <c r="BD1620" s="592"/>
      <c r="BE1620" s="592"/>
      <c r="BF1620" s="592"/>
      <c r="BG1620" s="592" t="s">
        <v>12521</v>
      </c>
      <c r="BH1620" s="592"/>
    </row>
    <row r="1621" spans="1:60" ht="12" customHeight="1">
      <c r="A1621" s="772">
        <v>1619</v>
      </c>
      <c r="B1621" s="600" t="s">
        <v>457</v>
      </c>
      <c r="C1621" s="601" t="s">
        <v>267</v>
      </c>
      <c r="D1621" s="602"/>
      <c r="E1621" s="600" t="s">
        <v>6058</v>
      </c>
      <c r="F1621" s="603" t="s">
        <v>12522</v>
      </c>
      <c r="G1621" s="603" t="s">
        <v>12523</v>
      </c>
      <c r="H1621" s="603" t="s">
        <v>12524</v>
      </c>
      <c r="I1621" s="603" t="s">
        <v>12525</v>
      </c>
      <c r="J1621" s="600" t="s">
        <v>12526</v>
      </c>
      <c r="K1621" s="616" t="s">
        <v>12527</v>
      </c>
      <c r="L1621" s="600" t="s">
        <v>3189</v>
      </c>
      <c r="M1621" s="971"/>
      <c r="N1621" s="972"/>
      <c r="O1621" s="603"/>
      <c r="P1621" s="605"/>
      <c r="Q1621" s="605"/>
      <c r="R1621" s="603">
        <f t="shared" si="25"/>
        <v>0</v>
      </c>
      <c r="S1621" s="603"/>
      <c r="T1621" s="607" t="str">
        <f>VLOOKUP(cppm_pr[[#This Row],[Status]],'All Link_LOV'!$I$32:$K$72,2,0)</f>
        <v>PO Issued</v>
      </c>
      <c r="U1621" s="607" t="s">
        <v>10920</v>
      </c>
      <c r="V1621" s="772">
        <v>184</v>
      </c>
      <c r="W1621" s="607" t="s">
        <v>8026</v>
      </c>
      <c r="X1621" s="603" t="s">
        <v>9075</v>
      </c>
      <c r="Y1621" s="603"/>
      <c r="Z1621" s="608">
        <v>45201</v>
      </c>
      <c r="AA1621" s="603"/>
      <c r="AB1621" s="606"/>
      <c r="AC1621" s="677"/>
      <c r="AD1621" s="603"/>
      <c r="AE1621" s="603"/>
      <c r="AF1621" s="603" t="s">
        <v>398</v>
      </c>
      <c r="AG1621" s="603" t="s">
        <v>488</v>
      </c>
      <c r="AH1621" s="806"/>
      <c r="AI1621" s="600" t="str">
        <f>IFERROR(VLOOKUP(cppm_pr[[#This Row],[Order Number]],SPHERE!C:CC,39,0),"")</f>
        <v/>
      </c>
      <c r="AJ1621" s="600" t="str">
        <f>IFERROR(VLOOKUP(cppm_pr[[#This Row],[Order Number]],'DC TM ONE'!B:CN,42,0),"")</f>
        <v/>
      </c>
      <c r="AK1621" s="806"/>
      <c r="AL1621" s="693"/>
      <c r="AM1621" s="603"/>
      <c r="AN1621" s="603"/>
      <c r="AO1621" s="807"/>
      <c r="AP1621" s="603"/>
      <c r="AQ1621" s="603"/>
      <c r="AR1621" s="769"/>
      <c r="AS1621" s="603"/>
      <c r="AT1621" s="610"/>
      <c r="AU1621" s="603"/>
      <c r="AV1621" s="603"/>
      <c r="AW1621" s="603"/>
      <c r="AX1621" s="603"/>
      <c r="AY1621" s="603"/>
      <c r="AZ1621" s="603"/>
      <c r="BA1621" s="603"/>
      <c r="BB1621" s="603"/>
      <c r="BC1621" s="603"/>
      <c r="BD1621" s="603"/>
      <c r="BE1621" s="603"/>
      <c r="BF1621" s="603"/>
      <c r="BG1621" s="603" t="s">
        <v>12528</v>
      </c>
      <c r="BH1621" s="603"/>
    </row>
    <row r="1622" spans="1:60" ht="12" customHeight="1">
      <c r="A1622" s="773">
        <v>1620</v>
      </c>
      <c r="B1622" s="589" t="s">
        <v>83</v>
      </c>
      <c r="C1622" s="590" t="s">
        <v>267</v>
      </c>
      <c r="D1622" s="591">
        <v>45205</v>
      </c>
      <c r="E1622" s="815" t="s">
        <v>12529</v>
      </c>
      <c r="F1622" s="592" t="s">
        <v>12530</v>
      </c>
      <c r="G1622" s="603" t="s">
        <v>12531</v>
      </c>
      <c r="H1622" s="592" t="s">
        <v>12532</v>
      </c>
      <c r="I1622" s="681" t="s">
        <v>12533</v>
      </c>
      <c r="J1622" s="589" t="s">
        <v>12534</v>
      </c>
      <c r="K1622" s="852" t="s">
        <v>12535</v>
      </c>
      <c r="L1622" s="589" t="s">
        <v>51</v>
      </c>
      <c r="M1622" s="1009"/>
      <c r="N1622" s="972"/>
      <c r="O1622" s="592"/>
      <c r="P1622" s="698"/>
      <c r="Q1622" s="698"/>
      <c r="R1622" s="681">
        <f t="shared" si="25"/>
        <v>0</v>
      </c>
      <c r="S1622" s="681"/>
      <c r="T1622" s="596" t="str">
        <f>VLOOKUP(cppm_pr[[#This Row],[Status]],'All Link_LOV'!$I$32:$K$72,2,0)</f>
        <v>PO Issued</v>
      </c>
      <c r="U1622" s="596" t="s">
        <v>10920</v>
      </c>
      <c r="V1622" s="773">
        <v>185</v>
      </c>
      <c r="W1622" s="596" t="s">
        <v>8026</v>
      </c>
      <c r="X1622" s="603" t="s">
        <v>499</v>
      </c>
      <c r="Y1622" s="603"/>
      <c r="Z1622" s="597">
        <v>45201</v>
      </c>
      <c r="AA1622" s="592"/>
      <c r="AB1622" s="595"/>
      <c r="AC1622" s="677"/>
      <c r="AD1622" s="592"/>
      <c r="AE1622" s="592"/>
      <c r="AF1622" s="592" t="s">
        <v>398</v>
      </c>
      <c r="AG1622" s="592" t="s">
        <v>488</v>
      </c>
      <c r="AH1622" s="808" t="s">
        <v>12536</v>
      </c>
      <c r="AI1622" s="600" t="str">
        <f>IFERROR(VLOOKUP(cppm_pr[[#This Row],[Order Number]],SPHERE!C:CC,39,0),"")</f>
        <v/>
      </c>
      <c r="AJ1622" s="600" t="str">
        <f>IFERROR(VLOOKUP(cppm_pr[[#This Row],[Order Number]],'DC TM ONE'!B:CN,42,0),"")</f>
        <v/>
      </c>
      <c r="AK1622" s="808"/>
      <c r="AL1622" s="693"/>
      <c r="AM1622" s="592"/>
      <c r="AN1622" s="592"/>
      <c r="AO1622" s="807"/>
      <c r="AP1622" s="592"/>
      <c r="AQ1622" s="592"/>
      <c r="AR1622" s="612"/>
      <c r="AS1622" s="592"/>
      <c r="AT1622" s="598"/>
      <c r="AU1622" s="592"/>
      <c r="AV1622" s="592"/>
      <c r="AW1622" s="592"/>
      <c r="AX1622" s="592"/>
      <c r="AY1622" s="592"/>
      <c r="AZ1622" s="592"/>
      <c r="BA1622" s="592"/>
      <c r="BB1622" s="592"/>
      <c r="BC1622" s="592"/>
      <c r="BD1622" s="592"/>
      <c r="BE1622" s="592"/>
      <c r="BF1622" s="592"/>
      <c r="BG1622" s="592" t="s">
        <v>12537</v>
      </c>
      <c r="BH1622" s="592"/>
    </row>
    <row r="1623" spans="1:60" ht="12" customHeight="1">
      <c r="A1623" s="772">
        <v>1621</v>
      </c>
      <c r="B1623" s="600" t="s">
        <v>83</v>
      </c>
      <c r="C1623" s="601" t="s">
        <v>267</v>
      </c>
      <c r="D1623" s="602">
        <v>45203</v>
      </c>
      <c r="E1623" s="600" t="s">
        <v>12538</v>
      </c>
      <c r="F1623" s="603" t="s">
        <v>12539</v>
      </c>
      <c r="G1623" s="603" t="s">
        <v>12540</v>
      </c>
      <c r="H1623" s="603" t="s">
        <v>12541</v>
      </c>
      <c r="I1623" s="603" t="s">
        <v>12542</v>
      </c>
      <c r="J1623" s="600" t="s">
        <v>12543</v>
      </c>
      <c r="K1623" s="616" t="s">
        <v>12544</v>
      </c>
      <c r="L1623" s="600" t="s">
        <v>51</v>
      </c>
      <c r="M1623" s="971"/>
      <c r="N1623" s="972"/>
      <c r="O1623" s="603"/>
      <c r="P1623" s="605"/>
      <c r="Q1623" s="605"/>
      <c r="R1623" s="603">
        <f t="shared" si="25"/>
        <v>0</v>
      </c>
      <c r="S1623" s="603"/>
      <c r="T1623" s="607" t="str">
        <f>VLOOKUP(cppm_pr[[#This Row],[Status]],'All Link_LOV'!$I$32:$K$72,2,0)</f>
        <v>PO Issued</v>
      </c>
      <c r="U1623" s="607" t="s">
        <v>10920</v>
      </c>
      <c r="V1623" s="772">
        <v>186</v>
      </c>
      <c r="W1623" s="607" t="s">
        <v>8026</v>
      </c>
      <c r="X1623" s="603" t="s">
        <v>8231</v>
      </c>
      <c r="Y1623" s="603"/>
      <c r="Z1623" s="608">
        <v>45201</v>
      </c>
      <c r="AA1623" s="603"/>
      <c r="AB1623" s="606"/>
      <c r="AC1623" s="677"/>
      <c r="AD1623" s="603"/>
      <c r="AE1623" s="603"/>
      <c r="AF1623" s="603" t="s">
        <v>398</v>
      </c>
      <c r="AG1623" s="603" t="s">
        <v>488</v>
      </c>
      <c r="AH1623" s="808" t="s">
        <v>12545</v>
      </c>
      <c r="AI1623" s="600" t="str">
        <f>IFERROR(VLOOKUP(cppm_pr[[#This Row],[Order Number]],SPHERE!C:CC,39,0),"")</f>
        <v/>
      </c>
      <c r="AJ1623" s="600" t="str">
        <f>IFERROR(VLOOKUP(cppm_pr[[#This Row],[Order Number]],'DC TM ONE'!B:CN,42,0),"")</f>
        <v/>
      </c>
      <c r="AK1623" s="808"/>
      <c r="AL1623" s="693"/>
      <c r="AM1623" s="603"/>
      <c r="AN1623" s="603"/>
      <c r="AO1623" s="807"/>
      <c r="AP1623" s="603"/>
      <c r="AQ1623" s="603"/>
      <c r="AR1623" s="769"/>
      <c r="AS1623" s="603"/>
      <c r="AT1623" s="610"/>
      <c r="AU1623" s="603"/>
      <c r="AV1623" s="603"/>
      <c r="AW1623" s="603"/>
      <c r="AX1623" s="603"/>
      <c r="AY1623" s="603"/>
      <c r="AZ1623" s="603"/>
      <c r="BA1623" s="603"/>
      <c r="BB1623" s="603"/>
      <c r="BC1623" s="603"/>
      <c r="BD1623" s="603"/>
      <c r="BE1623" s="603"/>
      <c r="BF1623" s="603"/>
      <c r="BG1623" s="603" t="s">
        <v>12546</v>
      </c>
      <c r="BH1623" s="603"/>
    </row>
    <row r="1624" spans="1:60" s="174" customFormat="1" ht="12" customHeight="1">
      <c r="A1624" s="773">
        <v>1622</v>
      </c>
      <c r="B1624" s="589" t="s">
        <v>84</v>
      </c>
      <c r="C1624" s="590" t="s">
        <v>267</v>
      </c>
      <c r="D1624" s="591"/>
      <c r="E1624" s="815" t="s">
        <v>12547</v>
      </c>
      <c r="F1624" s="592"/>
      <c r="G1624" s="592"/>
      <c r="H1624" s="592" t="s">
        <v>12548</v>
      </c>
      <c r="I1624" s="681" t="s">
        <v>12549</v>
      </c>
      <c r="J1624" s="589" t="s">
        <v>12550</v>
      </c>
      <c r="K1624" s="596" t="s">
        <v>12547</v>
      </c>
      <c r="L1624" s="589" t="s">
        <v>57</v>
      </c>
      <c r="M1624" s="992"/>
      <c r="N1624" s="972"/>
      <c r="O1624" s="592"/>
      <c r="P1624" s="698"/>
      <c r="Q1624" s="698"/>
      <c r="R1624" s="681">
        <f t="shared" si="25"/>
        <v>0</v>
      </c>
      <c r="S1624" s="681"/>
      <c r="T1624" s="596" t="str">
        <f>VLOOKUP(cppm_pr[[#This Row],[Status]],'All Link_LOV'!$I$32:$K$72,2,0)</f>
        <v>PO Issued</v>
      </c>
      <c r="U1624" s="596" t="s">
        <v>10920</v>
      </c>
      <c r="V1624" s="773">
        <v>187</v>
      </c>
      <c r="W1624" s="596" t="s">
        <v>8026</v>
      </c>
      <c r="X1624" s="603" t="s">
        <v>499</v>
      </c>
      <c r="Y1624" s="603"/>
      <c r="Z1624" s="597">
        <v>45201</v>
      </c>
      <c r="AA1624" s="592"/>
      <c r="AB1624" s="595"/>
      <c r="AC1624" s="677"/>
      <c r="AD1624" s="592"/>
      <c r="AE1624" s="592"/>
      <c r="AF1624" s="592" t="s">
        <v>398</v>
      </c>
      <c r="AG1624" s="592" t="s">
        <v>488</v>
      </c>
      <c r="AH1624" s="806"/>
      <c r="AI1624" s="600" t="str">
        <f>IFERROR(VLOOKUP(cppm_pr[[#This Row],[Order Number]],SPHERE!C:CC,39,0),"")</f>
        <v/>
      </c>
      <c r="AJ1624" s="600" t="str">
        <f>IFERROR(VLOOKUP(cppm_pr[[#This Row],[Order Number]],'DC TM ONE'!B:CN,42,0),"")</f>
        <v/>
      </c>
      <c r="AK1624" s="806"/>
      <c r="AL1624" s="693"/>
      <c r="AM1624" s="592"/>
      <c r="AN1624" s="592"/>
      <c r="AO1624" s="807"/>
      <c r="AP1624" s="592"/>
      <c r="AQ1624" s="592"/>
      <c r="AR1624" s="612"/>
      <c r="AS1624" s="592"/>
      <c r="AT1624" s="598"/>
      <c r="AU1624" s="592"/>
      <c r="AV1624" s="592"/>
      <c r="AW1624" s="592"/>
      <c r="AX1624" s="592"/>
      <c r="AY1624" s="592"/>
      <c r="AZ1624" s="592"/>
      <c r="BA1624" s="592"/>
      <c r="BB1624" s="592"/>
      <c r="BC1624" s="592"/>
      <c r="BD1624" s="592"/>
      <c r="BE1624" s="592"/>
      <c r="BF1624" s="592"/>
      <c r="BG1624" s="592" t="s">
        <v>12551</v>
      </c>
      <c r="BH1624" s="592"/>
    </row>
    <row r="1625" spans="1:60" ht="12" customHeight="1">
      <c r="A1625" s="772">
        <v>1623</v>
      </c>
      <c r="B1625" s="600" t="s">
        <v>84</v>
      </c>
      <c r="C1625" s="601" t="s">
        <v>267</v>
      </c>
      <c r="D1625" s="602"/>
      <c r="E1625" s="600" t="s">
        <v>12552</v>
      </c>
      <c r="F1625" s="603"/>
      <c r="G1625" s="603"/>
      <c r="H1625" s="603" t="s">
        <v>12553</v>
      </c>
      <c r="I1625" s="603" t="s">
        <v>12554</v>
      </c>
      <c r="J1625" s="600" t="s">
        <v>12555</v>
      </c>
      <c r="K1625" s="846" t="s">
        <v>12552</v>
      </c>
      <c r="L1625" s="600" t="s">
        <v>57</v>
      </c>
      <c r="M1625" s="1010"/>
      <c r="N1625" s="972"/>
      <c r="O1625" s="603"/>
      <c r="P1625" s="605"/>
      <c r="Q1625" s="605"/>
      <c r="R1625" s="603">
        <f t="shared" si="25"/>
        <v>0</v>
      </c>
      <c r="S1625" s="603"/>
      <c r="T1625" s="607" t="str">
        <f>VLOOKUP(cppm_pr[[#This Row],[Status]],'All Link_LOV'!$I$32:$K$72,2,0)</f>
        <v>PO Issued</v>
      </c>
      <c r="U1625" s="607" t="s">
        <v>10920</v>
      </c>
      <c r="V1625" s="772">
        <v>188</v>
      </c>
      <c r="W1625" s="607" t="s">
        <v>8026</v>
      </c>
      <c r="X1625" s="603" t="s">
        <v>8231</v>
      </c>
      <c r="Y1625" s="603"/>
      <c r="Z1625" s="608">
        <v>45201</v>
      </c>
      <c r="AA1625" s="603"/>
      <c r="AB1625" s="606"/>
      <c r="AC1625" s="677"/>
      <c r="AD1625" s="603"/>
      <c r="AE1625" s="603"/>
      <c r="AF1625" s="603" t="s">
        <v>398</v>
      </c>
      <c r="AG1625" s="603" t="s">
        <v>488</v>
      </c>
      <c r="AH1625" s="806"/>
      <c r="AI1625" s="600" t="str">
        <f>IFERROR(VLOOKUP(cppm_pr[[#This Row],[Order Number]],SPHERE!C:CC,39,0),"")</f>
        <v/>
      </c>
      <c r="AJ1625" s="600" t="str">
        <f>IFERROR(VLOOKUP(cppm_pr[[#This Row],[Order Number]],'DC TM ONE'!B:CN,42,0),"")</f>
        <v/>
      </c>
      <c r="AK1625" s="806"/>
      <c r="AL1625" s="693"/>
      <c r="AM1625" s="603"/>
      <c r="AN1625" s="603"/>
      <c r="AO1625" s="807"/>
      <c r="AP1625" s="603"/>
      <c r="AQ1625" s="603"/>
      <c r="AR1625" s="769"/>
      <c r="AS1625" s="603"/>
      <c r="AT1625" s="610"/>
      <c r="AU1625" s="603"/>
      <c r="AV1625" s="603"/>
      <c r="AW1625" s="603"/>
      <c r="AX1625" s="603"/>
      <c r="AY1625" s="603"/>
      <c r="AZ1625" s="603"/>
      <c r="BA1625" s="603"/>
      <c r="BB1625" s="603"/>
      <c r="BC1625" s="603"/>
      <c r="BD1625" s="603"/>
      <c r="BE1625" s="603"/>
      <c r="BF1625" s="603"/>
      <c r="BG1625" s="603" t="s">
        <v>12556</v>
      </c>
      <c r="BH1625" s="603"/>
    </row>
    <row r="1626" spans="1:60" ht="12" customHeight="1">
      <c r="A1626" s="773">
        <v>1624</v>
      </c>
      <c r="B1626" s="589" t="s">
        <v>84</v>
      </c>
      <c r="C1626" s="590" t="s">
        <v>267</v>
      </c>
      <c r="D1626" s="591"/>
      <c r="E1626" s="815" t="s">
        <v>12557</v>
      </c>
      <c r="F1626" s="592"/>
      <c r="G1626" s="592"/>
      <c r="H1626" s="592" t="s">
        <v>12558</v>
      </c>
      <c r="I1626" s="592" t="s">
        <v>12559</v>
      </c>
      <c r="J1626" s="589" t="s">
        <v>12560</v>
      </c>
      <c r="K1626" s="847" t="s">
        <v>12557</v>
      </c>
      <c r="L1626" s="589" t="s">
        <v>57</v>
      </c>
      <c r="M1626" s="1007"/>
      <c r="N1626" s="972"/>
      <c r="O1626" s="592"/>
      <c r="P1626" s="594"/>
      <c r="Q1626" s="594"/>
      <c r="R1626" s="592">
        <f t="shared" si="25"/>
        <v>0</v>
      </c>
      <c r="S1626" s="592"/>
      <c r="T1626" s="596" t="str">
        <f>VLOOKUP(cppm_pr[[#This Row],[Status]],'All Link_LOV'!$I$32:$K$72,2,0)</f>
        <v>PO Issued</v>
      </c>
      <c r="U1626" s="596" t="s">
        <v>10920</v>
      </c>
      <c r="V1626" s="773">
        <v>189</v>
      </c>
      <c r="W1626" s="596" t="s">
        <v>8026</v>
      </c>
      <c r="X1626" s="603" t="s">
        <v>9075</v>
      </c>
      <c r="Y1626" s="603"/>
      <c r="Z1626" s="597">
        <v>45201</v>
      </c>
      <c r="AA1626" s="592"/>
      <c r="AB1626" s="595"/>
      <c r="AC1626" s="677"/>
      <c r="AD1626" s="592"/>
      <c r="AE1626" s="592"/>
      <c r="AF1626" s="592" t="s">
        <v>398</v>
      </c>
      <c r="AG1626" s="592" t="s">
        <v>488</v>
      </c>
      <c r="AH1626" s="806"/>
      <c r="AI1626" s="600" t="str">
        <f>IFERROR(VLOOKUP(cppm_pr[[#This Row],[Order Number]],SPHERE!C:CC,39,0),"")</f>
        <v/>
      </c>
      <c r="AJ1626" s="600" t="str">
        <f>IFERROR(VLOOKUP(cppm_pr[[#This Row],[Order Number]],'DC TM ONE'!B:CN,42,0),"")</f>
        <v/>
      </c>
      <c r="AK1626" s="806"/>
      <c r="AL1626" s="693"/>
      <c r="AM1626" s="592"/>
      <c r="AN1626" s="592"/>
      <c r="AO1626" s="807"/>
      <c r="AP1626" s="592"/>
      <c r="AQ1626" s="592"/>
      <c r="AR1626" s="612"/>
      <c r="AS1626" s="592"/>
      <c r="AT1626" s="598"/>
      <c r="AU1626" s="592"/>
      <c r="AV1626" s="592"/>
      <c r="AW1626" s="592"/>
      <c r="AX1626" s="592"/>
      <c r="AY1626" s="592"/>
      <c r="AZ1626" s="592"/>
      <c r="BA1626" s="592"/>
      <c r="BB1626" s="592"/>
      <c r="BC1626" s="592"/>
      <c r="BD1626" s="592"/>
      <c r="BE1626" s="592"/>
      <c r="BF1626" s="592"/>
      <c r="BG1626" s="592" t="s">
        <v>12561</v>
      </c>
      <c r="BH1626" s="592"/>
    </row>
    <row r="1627" spans="1:60" ht="12" customHeight="1">
      <c r="A1627" s="772">
        <v>1625</v>
      </c>
      <c r="B1627" s="600" t="s">
        <v>84</v>
      </c>
      <c r="C1627" s="601" t="s">
        <v>267</v>
      </c>
      <c r="D1627" s="602"/>
      <c r="E1627" s="600" t="s">
        <v>12562</v>
      </c>
      <c r="F1627" s="603"/>
      <c r="G1627" s="603"/>
      <c r="H1627" s="603" t="s">
        <v>12563</v>
      </c>
      <c r="I1627" s="663" t="s">
        <v>12564</v>
      </c>
      <c r="J1627" s="600" t="s">
        <v>12565</v>
      </c>
      <c r="K1627" s="846" t="s">
        <v>12562</v>
      </c>
      <c r="L1627" s="600" t="s">
        <v>57</v>
      </c>
      <c r="M1627" s="1010"/>
      <c r="N1627" s="1060"/>
      <c r="O1627" s="603"/>
      <c r="P1627" s="605"/>
      <c r="Q1627" s="605"/>
      <c r="R1627" s="603">
        <f t="shared" si="25"/>
        <v>0</v>
      </c>
      <c r="S1627" s="603"/>
      <c r="T1627" s="607" t="str">
        <f>VLOOKUP(cppm_pr[[#This Row],[Status]],'All Link_LOV'!$I$32:$K$72,2,0)</f>
        <v>PO Issued</v>
      </c>
      <c r="U1627" s="607" t="s">
        <v>10920</v>
      </c>
      <c r="V1627" s="772">
        <v>190</v>
      </c>
      <c r="W1627" s="607" t="s">
        <v>8026</v>
      </c>
      <c r="X1627" s="603" t="s">
        <v>9075</v>
      </c>
      <c r="Y1627" s="603"/>
      <c r="Z1627" s="608">
        <v>45201</v>
      </c>
      <c r="AA1627" s="603"/>
      <c r="AB1627" s="606"/>
      <c r="AC1627" s="767"/>
      <c r="AD1627" s="603"/>
      <c r="AE1627" s="603"/>
      <c r="AF1627" s="603" t="s">
        <v>398</v>
      </c>
      <c r="AG1627" s="603" t="s">
        <v>488</v>
      </c>
      <c r="AH1627" s="816"/>
      <c r="AI1627" s="600" t="str">
        <f>IFERROR(VLOOKUP(cppm_pr[[#This Row],[Order Number]],SPHERE!C:CC,39,0),"")</f>
        <v/>
      </c>
      <c r="AJ1627" s="600" t="str">
        <f>IFERROR(VLOOKUP(cppm_pr[[#This Row],[Order Number]],'DC TM ONE'!B:CN,42,0),"")</f>
        <v/>
      </c>
      <c r="AK1627" s="816"/>
      <c r="AL1627" s="768"/>
      <c r="AM1627" s="603"/>
      <c r="AN1627" s="603"/>
      <c r="AO1627" s="812"/>
      <c r="AP1627" s="603"/>
      <c r="AQ1627" s="603"/>
      <c r="AR1627" s="769"/>
      <c r="AS1627" s="603"/>
      <c r="AT1627" s="610"/>
      <c r="AU1627" s="603"/>
      <c r="AV1627" s="603"/>
      <c r="AW1627" s="603"/>
      <c r="AX1627" s="603"/>
      <c r="AY1627" s="603"/>
      <c r="AZ1627" s="603"/>
      <c r="BA1627" s="603"/>
      <c r="BB1627" s="603"/>
      <c r="BC1627" s="603"/>
      <c r="BD1627" s="603"/>
      <c r="BE1627" s="603"/>
      <c r="BF1627" s="603"/>
      <c r="BG1627" s="603" t="s">
        <v>12566</v>
      </c>
      <c r="BH1627" s="603"/>
    </row>
    <row r="1628" spans="1:60" ht="12" customHeight="1">
      <c r="A1628" s="773">
        <v>1626</v>
      </c>
      <c r="B1628" s="589" t="s">
        <v>84</v>
      </c>
      <c r="C1628" s="590" t="s">
        <v>208</v>
      </c>
      <c r="D1628" s="591"/>
      <c r="E1628" s="815" t="s">
        <v>10592</v>
      </c>
      <c r="F1628" s="592"/>
      <c r="G1628" s="592"/>
      <c r="H1628" s="592" t="s">
        <v>12567</v>
      </c>
      <c r="I1628" s="592" t="s">
        <v>12568</v>
      </c>
      <c r="J1628" s="589" t="s">
        <v>12569</v>
      </c>
      <c r="K1628" s="642"/>
      <c r="L1628" s="589" t="s">
        <v>52</v>
      </c>
      <c r="M1628" s="993"/>
      <c r="N1628" s="972"/>
      <c r="O1628" s="592"/>
      <c r="P1628" s="594"/>
      <c r="Q1628" s="594"/>
      <c r="R1628" s="592">
        <f t="shared" si="25"/>
        <v>0</v>
      </c>
      <c r="S1628" s="592"/>
      <c r="T1628" s="596" t="str">
        <f>VLOOKUP(cppm_pr[[#This Row],[Status]],'All Link_LOV'!$I$32:$K$72,2,0)</f>
        <v>Pending TP Submission</v>
      </c>
      <c r="U1628" s="596" t="s">
        <v>10920</v>
      </c>
      <c r="V1628" s="773">
        <v>191</v>
      </c>
      <c r="W1628" s="596" t="s">
        <v>8026</v>
      </c>
      <c r="X1628" s="603" t="s">
        <v>8231</v>
      </c>
      <c r="Y1628" s="603"/>
      <c r="Z1628" s="597">
        <v>45201</v>
      </c>
      <c r="AA1628" s="592"/>
      <c r="AB1628" s="595"/>
      <c r="AC1628" s="677"/>
      <c r="AD1628" s="592"/>
      <c r="AE1628" s="592"/>
      <c r="AF1628" s="592" t="s">
        <v>398</v>
      </c>
      <c r="AG1628" s="592" t="s">
        <v>488</v>
      </c>
      <c r="AH1628" s="806"/>
      <c r="AI1628" s="600" t="str">
        <f>IFERROR(VLOOKUP(cppm_pr[[#This Row],[Order Number]],SPHERE!C:CC,39,0),"")</f>
        <v/>
      </c>
      <c r="AJ1628" s="600" t="str">
        <f>IFERROR(VLOOKUP(cppm_pr[[#This Row],[Order Number]],'DC TM ONE'!B:CN,42,0),"")</f>
        <v/>
      </c>
      <c r="AK1628" s="806"/>
      <c r="AL1628" s="693"/>
      <c r="AM1628" s="592"/>
      <c r="AN1628" s="592"/>
      <c r="AO1628" s="807"/>
      <c r="AP1628" s="592"/>
      <c r="AQ1628" s="592"/>
      <c r="AR1628" s="612"/>
      <c r="AS1628" s="592"/>
      <c r="AT1628" s="598"/>
      <c r="AU1628" s="592"/>
      <c r="AV1628" s="592"/>
      <c r="AW1628" s="592"/>
      <c r="AX1628" s="592"/>
      <c r="AY1628" s="592"/>
      <c r="AZ1628" s="592"/>
      <c r="BA1628" s="592"/>
      <c r="BB1628" s="592"/>
      <c r="BC1628" s="592"/>
      <c r="BD1628" s="592"/>
      <c r="BE1628" s="592"/>
      <c r="BF1628" s="592"/>
      <c r="BG1628" s="592" t="s">
        <v>12570</v>
      </c>
      <c r="BH1628" s="592"/>
    </row>
    <row r="1629" spans="1:60" ht="12" customHeight="1">
      <c r="A1629" s="772">
        <v>1627</v>
      </c>
      <c r="B1629" s="600" t="s">
        <v>84</v>
      </c>
      <c r="C1629" s="601" t="s">
        <v>267</v>
      </c>
      <c r="D1629" s="602"/>
      <c r="E1629" s="600" t="s">
        <v>6058</v>
      </c>
      <c r="F1629" s="603"/>
      <c r="G1629" s="603"/>
      <c r="H1629" s="603" t="s">
        <v>12571</v>
      </c>
      <c r="I1629" s="663" t="s">
        <v>12572</v>
      </c>
      <c r="J1629" s="600" t="s">
        <v>12573</v>
      </c>
      <c r="K1629" s="616"/>
      <c r="L1629" s="600" t="s">
        <v>52</v>
      </c>
      <c r="M1629" s="971"/>
      <c r="N1629" s="972"/>
      <c r="O1629" s="603"/>
      <c r="P1629" s="664"/>
      <c r="Q1629" s="664"/>
      <c r="R1629" s="663">
        <f t="shared" si="25"/>
        <v>0</v>
      </c>
      <c r="S1629" s="663"/>
      <c r="T1629" s="607" t="str">
        <f>VLOOKUP(cppm_pr[[#This Row],[Status]],'All Link_LOV'!$I$32:$K$72,2,0)</f>
        <v>PO Issued</v>
      </c>
      <c r="U1629" s="607" t="s">
        <v>10920</v>
      </c>
      <c r="V1629" s="772">
        <v>192</v>
      </c>
      <c r="W1629" s="607" t="s">
        <v>8026</v>
      </c>
      <c r="X1629" s="603" t="s">
        <v>499</v>
      </c>
      <c r="Y1629" s="603"/>
      <c r="Z1629" s="608">
        <v>45201</v>
      </c>
      <c r="AA1629" s="603"/>
      <c r="AB1629" s="606"/>
      <c r="AC1629" s="677"/>
      <c r="AD1629" s="603"/>
      <c r="AE1629" s="603"/>
      <c r="AF1629" s="603" t="s">
        <v>398</v>
      </c>
      <c r="AG1629" s="603" t="s">
        <v>488</v>
      </c>
      <c r="AH1629" s="806"/>
      <c r="AI1629" s="600" t="str">
        <f>IFERROR(VLOOKUP(cppm_pr[[#This Row],[Order Number]],SPHERE!C:CC,39,0),"")</f>
        <v/>
      </c>
      <c r="AJ1629" s="600" t="str">
        <f>IFERROR(VLOOKUP(cppm_pr[[#This Row],[Order Number]],'DC TM ONE'!B:CN,42,0),"")</f>
        <v/>
      </c>
      <c r="AK1629" s="806"/>
      <c r="AL1629" s="693"/>
      <c r="AM1629" s="603"/>
      <c r="AN1629" s="603"/>
      <c r="AO1629" s="807"/>
      <c r="AP1629" s="603"/>
      <c r="AQ1629" s="603"/>
      <c r="AR1629" s="769"/>
      <c r="AS1629" s="603"/>
      <c r="AT1629" s="610"/>
      <c r="AU1629" s="603"/>
      <c r="AV1629" s="603"/>
      <c r="AW1629" s="603"/>
      <c r="AX1629" s="603"/>
      <c r="AY1629" s="603"/>
      <c r="AZ1629" s="603"/>
      <c r="BA1629" s="603"/>
      <c r="BB1629" s="603"/>
      <c r="BC1629" s="603"/>
      <c r="BD1629" s="603"/>
      <c r="BE1629" s="603"/>
      <c r="BF1629" s="603"/>
      <c r="BG1629" s="603" t="s">
        <v>12574</v>
      </c>
      <c r="BH1629" s="603"/>
    </row>
    <row r="1630" spans="1:60" s="180" customFormat="1" ht="12" customHeight="1">
      <c r="A1630" s="817">
        <v>1628</v>
      </c>
      <c r="B1630" s="641" t="s">
        <v>81</v>
      </c>
      <c r="C1630" s="639" t="s">
        <v>263</v>
      </c>
      <c r="D1630" s="640"/>
      <c r="E1630" s="645" t="s">
        <v>12575</v>
      </c>
      <c r="F1630" s="641" t="s">
        <v>12576</v>
      </c>
      <c r="G1630" s="603" t="s">
        <v>12577</v>
      </c>
      <c r="H1630" s="641" t="s">
        <v>12578</v>
      </c>
      <c r="I1630" s="643"/>
      <c r="J1630" s="641" t="s">
        <v>12579</v>
      </c>
      <c r="K1630" s="642"/>
      <c r="L1630" s="648" t="s">
        <v>1728</v>
      </c>
      <c r="M1630" s="993"/>
      <c r="N1630" s="1058"/>
      <c r="O1630" s="1024"/>
      <c r="P1630" s="644"/>
      <c r="Q1630" s="644"/>
      <c r="R1630" s="643">
        <f t="shared" si="25"/>
        <v>0</v>
      </c>
      <c r="S1630" s="643"/>
      <c r="T1630" s="645" t="str">
        <f>VLOOKUP(cppm_pr[[#This Row],[Status]],'All Link_LOV'!$I$32:$K$72,2,0)</f>
        <v>Not Require PO</v>
      </c>
      <c r="U1630" s="645" t="s">
        <v>10920</v>
      </c>
      <c r="V1630" s="817">
        <v>193</v>
      </c>
      <c r="W1630" s="645" t="s">
        <v>8026</v>
      </c>
      <c r="X1630" s="620" t="s">
        <v>9075</v>
      </c>
      <c r="Y1630" s="620"/>
      <c r="Z1630" s="646"/>
      <c r="AA1630" s="643"/>
      <c r="AB1630" s="648"/>
      <c r="AC1630" s="739"/>
      <c r="AD1630" s="643"/>
      <c r="AE1630" s="643"/>
      <c r="AF1630" s="643" t="s">
        <v>398</v>
      </c>
      <c r="AG1630" s="643" t="s">
        <v>488</v>
      </c>
      <c r="AH1630" s="818" t="s">
        <v>12580</v>
      </c>
      <c r="AI1630" s="600" t="str">
        <f>IFERROR(VLOOKUP(cppm_pr[[#This Row],[Order Number]],SPHERE!C:CC,39,0),"")</f>
        <v/>
      </c>
      <c r="AJ1630" s="600" t="str">
        <f>IFERROR(VLOOKUP(cppm_pr[[#This Row],[Order Number]],'DC TM ONE'!B:CN,42,0),"")</f>
        <v/>
      </c>
      <c r="AK1630" s="818"/>
      <c r="AL1630" s="741"/>
      <c r="AM1630" s="643"/>
      <c r="AN1630" s="643"/>
      <c r="AO1630" s="819"/>
      <c r="AP1630" s="643"/>
      <c r="AQ1630" s="643"/>
      <c r="AR1630" s="744"/>
      <c r="AS1630" s="643"/>
      <c r="AT1630" s="647"/>
      <c r="AU1630" s="643"/>
      <c r="AV1630" s="643"/>
      <c r="AW1630" s="643"/>
      <c r="AX1630" s="643"/>
      <c r="AY1630" s="643"/>
      <c r="AZ1630" s="643"/>
      <c r="BA1630" s="643"/>
      <c r="BB1630" s="643"/>
      <c r="BC1630" s="643"/>
      <c r="BD1630" s="643"/>
      <c r="BE1630" s="643"/>
      <c r="BF1630" s="643"/>
      <c r="BG1630" s="643" t="s">
        <v>12581</v>
      </c>
      <c r="BH1630" s="643"/>
    </row>
    <row r="1631" spans="1:60" ht="12" customHeight="1">
      <c r="A1631" s="772">
        <v>1629</v>
      </c>
      <c r="B1631" s="600" t="s">
        <v>469</v>
      </c>
      <c r="C1631" s="601" t="s">
        <v>267</v>
      </c>
      <c r="D1631" s="602"/>
      <c r="E1631" s="600" t="s">
        <v>12582</v>
      </c>
      <c r="F1631" s="603" t="s">
        <v>4680</v>
      </c>
      <c r="G1631" s="603" t="s">
        <v>4679</v>
      </c>
      <c r="H1631" s="603" t="s">
        <v>4677</v>
      </c>
      <c r="I1631" s="603" t="s">
        <v>12583</v>
      </c>
      <c r="J1631" s="600"/>
      <c r="K1631" s="1124">
        <v>4902155130</v>
      </c>
      <c r="L1631" s="606" t="s">
        <v>56</v>
      </c>
      <c r="M1631" s="935"/>
      <c r="N1631" s="972"/>
      <c r="O1631" s="603"/>
      <c r="P1631" s="605"/>
      <c r="Q1631" s="605"/>
      <c r="R1631" s="603">
        <f t="shared" si="25"/>
        <v>0</v>
      </c>
      <c r="S1631" s="603"/>
      <c r="T1631" s="607" t="str">
        <f>VLOOKUP(cppm_pr[[#This Row],[Status]],'All Link_LOV'!$I$32:$K$72,2,0)</f>
        <v>PO Issued</v>
      </c>
      <c r="U1631" s="607" t="s">
        <v>105</v>
      </c>
      <c r="V1631" s="772">
        <v>305</v>
      </c>
      <c r="W1631" s="607"/>
      <c r="X1631" s="603"/>
      <c r="Y1631" s="603"/>
      <c r="Z1631" s="608">
        <v>45201</v>
      </c>
      <c r="AA1631" s="603" t="s">
        <v>4538</v>
      </c>
      <c r="AB1631" s="606"/>
      <c r="AC1631" s="677"/>
      <c r="AD1631" s="603"/>
      <c r="AE1631" s="603"/>
      <c r="AF1631" s="603" t="s">
        <v>398</v>
      </c>
      <c r="AG1631" s="603" t="s">
        <v>488</v>
      </c>
      <c r="AH1631" s="708" t="s">
        <v>4678</v>
      </c>
      <c r="AI1631" s="600" t="str">
        <f>IFERROR(VLOOKUP(cppm_pr[[#This Row],[Order Number]],SPHERE!C:CC,39,0),"")</f>
        <v/>
      </c>
      <c r="AJ1631" s="600" t="str">
        <f>IFERROR(VLOOKUP(cppm_pr[[#This Row],[Order Number]],'DC TM ONE'!B:CN,42,0),"")</f>
        <v/>
      </c>
      <c r="AK1631" s="708"/>
      <c r="AL1631" s="693"/>
      <c r="AM1631" s="603" t="s">
        <v>10502</v>
      </c>
      <c r="AN1631" s="603"/>
      <c r="AO1631" s="807"/>
      <c r="AP1631" s="603"/>
      <c r="AQ1631" s="603"/>
      <c r="AR1631" s="769">
        <v>3400038912</v>
      </c>
      <c r="AS1631" s="603" t="s">
        <v>1683</v>
      </c>
      <c r="AT1631" s="610"/>
      <c r="AU1631" s="603"/>
      <c r="AV1631" s="603" t="s">
        <v>3994</v>
      </c>
      <c r="AW1631" s="603" t="s">
        <v>4681</v>
      </c>
      <c r="AX1631" s="603" t="s">
        <v>4682</v>
      </c>
      <c r="AY1631" s="603" t="s">
        <v>1554</v>
      </c>
      <c r="AZ1631" s="603" t="s">
        <v>1683</v>
      </c>
      <c r="BA1631" s="603" t="s">
        <v>4683</v>
      </c>
      <c r="BB1631" s="603">
        <v>3400038912</v>
      </c>
      <c r="BC1631" s="603" t="s">
        <v>4547</v>
      </c>
      <c r="BD1631" s="603">
        <v>3400041306</v>
      </c>
      <c r="BE1631" s="603" t="s">
        <v>4548</v>
      </c>
      <c r="BF1631" s="603">
        <v>3400040772</v>
      </c>
      <c r="BG1631" s="603"/>
      <c r="BH1631" s="603"/>
    </row>
    <row r="1632" spans="1:60" ht="12" customHeight="1">
      <c r="A1632" s="773">
        <v>1630</v>
      </c>
      <c r="B1632" s="589" t="s">
        <v>84</v>
      </c>
      <c r="C1632" s="590" t="s">
        <v>208</v>
      </c>
      <c r="D1632" s="591"/>
      <c r="E1632" s="815" t="s">
        <v>6058</v>
      </c>
      <c r="F1632" s="592" t="s">
        <v>4647</v>
      </c>
      <c r="G1632" s="592" t="s">
        <v>4646</v>
      </c>
      <c r="H1632" s="592" t="s">
        <v>4644</v>
      </c>
      <c r="I1632" s="592" t="s">
        <v>12584</v>
      </c>
      <c r="J1632" s="589"/>
      <c r="K1632" s="642"/>
      <c r="L1632" s="595" t="s">
        <v>1654</v>
      </c>
      <c r="M1632" s="993"/>
      <c r="N1632" s="972"/>
      <c r="O1632" s="592"/>
      <c r="P1632" s="594"/>
      <c r="Q1632" s="594"/>
      <c r="R1632" s="592">
        <f t="shared" si="25"/>
        <v>0</v>
      </c>
      <c r="S1632" s="592"/>
      <c r="T1632" s="596" t="str">
        <f>VLOOKUP(cppm_pr[[#This Row],[Status]],'All Link_LOV'!$I$32:$K$72,2,0)</f>
        <v>Pending TP Submission</v>
      </c>
      <c r="U1632" s="596" t="s">
        <v>105</v>
      </c>
      <c r="V1632" s="773">
        <v>307</v>
      </c>
      <c r="W1632" s="596"/>
      <c r="X1632" s="592"/>
      <c r="Y1632" s="592"/>
      <c r="Z1632" s="597">
        <v>45201</v>
      </c>
      <c r="AA1632" s="592" t="s">
        <v>1649</v>
      </c>
      <c r="AB1632" s="595"/>
      <c r="AC1632" s="677"/>
      <c r="AD1632" s="592"/>
      <c r="AE1632" s="592"/>
      <c r="AF1632" s="592" t="s">
        <v>398</v>
      </c>
      <c r="AG1632" s="592" t="s">
        <v>488</v>
      </c>
      <c r="AH1632" s="806" t="s">
        <v>4685</v>
      </c>
      <c r="AI1632" s="600" t="str">
        <f>IFERROR(VLOOKUP(cppm_pr[[#This Row],[Order Number]],SPHERE!C:CC,39,0),"")</f>
        <v/>
      </c>
      <c r="AJ1632" s="600" t="str">
        <f>IFERROR(VLOOKUP(cppm_pr[[#This Row],[Order Number]],'DC TM ONE'!B:CN,42,0),"")</f>
        <v/>
      </c>
      <c r="AK1632" s="806"/>
      <c r="AL1632" s="693"/>
      <c r="AM1632" s="592" t="s">
        <v>7936</v>
      </c>
      <c r="AN1632" s="592"/>
      <c r="AO1632" s="807"/>
      <c r="AP1632" s="592"/>
      <c r="AQ1632" s="592"/>
      <c r="AR1632" s="612">
        <v>3400038730</v>
      </c>
      <c r="AS1632" s="592" t="s">
        <v>3711</v>
      </c>
      <c r="AT1632" s="598"/>
      <c r="AU1632" s="592"/>
      <c r="AV1632" s="592" t="s">
        <v>3601</v>
      </c>
      <c r="AW1632" s="592" t="s">
        <v>3602</v>
      </c>
      <c r="AX1632" s="592" t="s">
        <v>4686</v>
      </c>
      <c r="AY1632" s="592" t="s">
        <v>1554</v>
      </c>
      <c r="AZ1632" s="592" t="s">
        <v>3711</v>
      </c>
      <c r="BA1632" s="592" t="s">
        <v>3718</v>
      </c>
      <c r="BB1632" s="592">
        <v>3400038730</v>
      </c>
      <c r="BC1632" s="592" t="s">
        <v>2252</v>
      </c>
      <c r="BD1632" s="592">
        <v>3400039045</v>
      </c>
      <c r="BE1632" s="592" t="s">
        <v>3719</v>
      </c>
      <c r="BF1632" s="592">
        <v>3400038781</v>
      </c>
      <c r="BG1632" s="592"/>
      <c r="BH1632" s="592"/>
    </row>
    <row r="1633" spans="1:60" ht="12" customHeight="1">
      <c r="A1633" s="772">
        <v>1631</v>
      </c>
      <c r="B1633" s="600" t="s">
        <v>62</v>
      </c>
      <c r="C1633" s="601" t="s">
        <v>207</v>
      </c>
      <c r="D1633" s="602"/>
      <c r="E1633" s="600" t="s">
        <v>10491</v>
      </c>
      <c r="F1633" s="603" t="s">
        <v>4690</v>
      </c>
      <c r="G1633" s="603" t="s">
        <v>4689</v>
      </c>
      <c r="H1633" s="603" t="s">
        <v>12585</v>
      </c>
      <c r="I1633" s="603"/>
      <c r="J1633" s="600"/>
      <c r="K1633" s="616"/>
      <c r="L1633" s="606" t="s">
        <v>51</v>
      </c>
      <c r="M1633" s="971"/>
      <c r="N1633" s="972"/>
      <c r="O1633" s="603"/>
      <c r="P1633" s="605"/>
      <c r="Q1633" s="605"/>
      <c r="R1633" s="603">
        <f t="shared" si="25"/>
        <v>0</v>
      </c>
      <c r="S1633" s="603"/>
      <c r="T1633" s="607" t="str">
        <f>VLOOKUP(cppm_pr[[#This Row],[Status]],'All Link_LOV'!$I$32:$K$72,2,0)</f>
        <v>New Request PR</v>
      </c>
      <c r="U1633" s="607" t="s">
        <v>105</v>
      </c>
      <c r="V1633" s="772">
        <v>308</v>
      </c>
      <c r="W1633" s="607"/>
      <c r="X1633" s="603"/>
      <c r="Y1633" s="603"/>
      <c r="Z1633" s="608">
        <v>45201</v>
      </c>
      <c r="AA1633" s="603" t="s">
        <v>4687</v>
      </c>
      <c r="AB1633" s="606"/>
      <c r="AC1633" s="677"/>
      <c r="AD1633" s="603"/>
      <c r="AE1633" s="603"/>
      <c r="AF1633" s="603" t="s">
        <v>1572</v>
      </c>
      <c r="AG1633" s="603" t="s">
        <v>500</v>
      </c>
      <c r="AH1633" s="808" t="s">
        <v>4688</v>
      </c>
      <c r="AI1633" s="600" t="str">
        <f>IFERROR(VLOOKUP(cppm_pr[[#This Row],[Order Number]],SPHERE!C:CC,39,0),"")</f>
        <v/>
      </c>
      <c r="AJ1633" s="600" t="str">
        <f>IFERROR(VLOOKUP(cppm_pr[[#This Row],[Order Number]],'DC TM ONE'!B:CN,42,0),"")</f>
        <v/>
      </c>
      <c r="AK1633" s="808"/>
      <c r="AL1633" s="693"/>
      <c r="AM1633" s="603" t="s">
        <v>12586</v>
      </c>
      <c r="AN1633" s="603"/>
      <c r="AO1633" s="807"/>
      <c r="AP1633" s="603"/>
      <c r="AQ1633" s="603"/>
      <c r="AR1633" s="769">
        <v>3400039107</v>
      </c>
      <c r="AS1633" s="603" t="s">
        <v>4251</v>
      </c>
      <c r="AT1633" s="610"/>
      <c r="AU1633" s="603"/>
      <c r="AV1633" s="603" t="s">
        <v>4691</v>
      </c>
      <c r="AW1633" s="603" t="s">
        <v>4692</v>
      </c>
      <c r="AX1633" s="603" t="s">
        <v>4693</v>
      </c>
      <c r="AY1633" s="603" t="s">
        <v>1554</v>
      </c>
      <c r="AZ1633" s="603" t="s">
        <v>4251</v>
      </c>
      <c r="BA1633" s="603" t="s">
        <v>4694</v>
      </c>
      <c r="BB1633" s="603">
        <v>3400039107</v>
      </c>
      <c r="BC1633" s="603" t="s">
        <v>97</v>
      </c>
      <c r="BD1633" s="603" t="s">
        <v>97</v>
      </c>
      <c r="BE1633" s="603" t="s">
        <v>97</v>
      </c>
      <c r="BF1633" s="603" t="s">
        <v>97</v>
      </c>
      <c r="BG1633" s="603"/>
      <c r="BH1633" s="603"/>
    </row>
    <row r="1634" spans="1:60" ht="12" customHeight="1">
      <c r="A1634" s="773">
        <v>1632</v>
      </c>
      <c r="B1634" s="589" t="s">
        <v>447</v>
      </c>
      <c r="C1634" s="590" t="s">
        <v>254</v>
      </c>
      <c r="D1634" s="591"/>
      <c r="E1634" s="815" t="s">
        <v>12587</v>
      </c>
      <c r="F1634" s="592" t="s">
        <v>4869</v>
      </c>
      <c r="G1634" s="592" t="s">
        <v>4868</v>
      </c>
      <c r="H1634" s="592" t="s">
        <v>4866</v>
      </c>
      <c r="I1634" s="589" t="s">
        <v>12588</v>
      </c>
      <c r="J1634" s="589"/>
      <c r="K1634" s="642"/>
      <c r="L1634" s="595" t="s">
        <v>1691</v>
      </c>
      <c r="M1634" s="993" t="s">
        <v>7503</v>
      </c>
      <c r="N1634" s="972"/>
      <c r="O1634" s="592"/>
      <c r="P1634" s="655"/>
      <c r="Q1634" s="655"/>
      <c r="R1634" s="589">
        <f t="shared" si="25"/>
        <v>0</v>
      </c>
      <c r="S1634" s="589"/>
      <c r="T1634" s="596" t="str">
        <f>VLOOKUP(cppm_pr[[#This Row],[Status]],'All Link_LOV'!$I$32:$K$72,2,0)</f>
        <v>PO Issued</v>
      </c>
      <c r="U1634" s="596" t="s">
        <v>22</v>
      </c>
      <c r="V1634" s="773">
        <v>798</v>
      </c>
      <c r="W1634" s="596"/>
      <c r="X1634" s="592"/>
      <c r="Y1634" s="592"/>
      <c r="Z1634" s="597">
        <v>45201</v>
      </c>
      <c r="AA1634" s="592" t="s">
        <v>2484</v>
      </c>
      <c r="AB1634" s="595">
        <v>35650.33</v>
      </c>
      <c r="AC1634" s="677">
        <v>7371.78</v>
      </c>
      <c r="AD1634" s="592" t="s">
        <v>6148</v>
      </c>
      <c r="AE1634" s="592" t="s">
        <v>12589</v>
      </c>
      <c r="AF1634" s="592" t="s">
        <v>398</v>
      </c>
      <c r="AG1634" s="592" t="s">
        <v>488</v>
      </c>
      <c r="AH1634" s="806" t="s">
        <v>4867</v>
      </c>
      <c r="AI1634" s="600" t="str">
        <f>IFERROR(VLOOKUP(cppm_pr[[#This Row],[Order Number]],SPHERE!C:CC,39,0),"")</f>
        <v/>
      </c>
      <c r="AJ1634" s="600" t="str">
        <f>IFERROR(VLOOKUP(cppm_pr[[#This Row],[Order Number]],'DC TM ONE'!B:CN,42,0),"")</f>
        <v/>
      </c>
      <c r="AK1634" s="806"/>
      <c r="AL1634" s="693">
        <v>45290</v>
      </c>
      <c r="AM1634" s="592" t="s">
        <v>4874</v>
      </c>
      <c r="AN1634" s="592" t="s">
        <v>4928</v>
      </c>
      <c r="AO1634" s="807"/>
      <c r="AP1634" s="592"/>
      <c r="AQ1634" s="592"/>
      <c r="AR1634" s="612">
        <v>3400039137</v>
      </c>
      <c r="AS1634" s="592"/>
      <c r="AT1634" s="598" t="s">
        <v>12590</v>
      </c>
      <c r="AU1634" s="592"/>
      <c r="AV1634" s="592"/>
      <c r="AW1634" s="592"/>
      <c r="AX1634" s="592"/>
      <c r="AY1634" s="592"/>
      <c r="AZ1634" s="592"/>
      <c r="BA1634" s="592"/>
      <c r="BB1634" s="592"/>
      <c r="BC1634" s="592"/>
      <c r="BD1634" s="592"/>
      <c r="BE1634" s="592"/>
      <c r="BF1634" s="592"/>
      <c r="BG1634" s="592"/>
      <c r="BH1634" s="592"/>
    </row>
    <row r="1635" spans="1:60" ht="12" customHeight="1">
      <c r="A1635" s="772">
        <v>1633</v>
      </c>
      <c r="B1635" s="600" t="s">
        <v>5997</v>
      </c>
      <c r="C1635" s="601" t="s">
        <v>267</v>
      </c>
      <c r="D1635" s="602"/>
      <c r="E1635" s="600" t="s">
        <v>6058</v>
      </c>
      <c r="F1635" s="603" t="s">
        <v>12591</v>
      </c>
      <c r="G1635" s="603" t="s">
        <v>12592</v>
      </c>
      <c r="H1635" s="603" t="s">
        <v>12593</v>
      </c>
      <c r="I1635" s="603" t="s">
        <v>12594</v>
      </c>
      <c r="J1635" s="600"/>
      <c r="K1635" s="616"/>
      <c r="L1635" s="606" t="s">
        <v>1264</v>
      </c>
      <c r="M1635" s="971"/>
      <c r="N1635" s="972"/>
      <c r="O1635" s="603"/>
      <c r="P1635" s="605"/>
      <c r="Q1635" s="605"/>
      <c r="R1635" s="603">
        <f t="shared" si="25"/>
        <v>0</v>
      </c>
      <c r="S1635" s="603"/>
      <c r="T1635" s="607" t="str">
        <f>VLOOKUP(cppm_pr[[#This Row],[Status]],'All Link_LOV'!$I$32:$K$72,2,0)</f>
        <v>PO Issued</v>
      </c>
      <c r="U1635" s="607" t="s">
        <v>22</v>
      </c>
      <c r="V1635" s="772">
        <v>799</v>
      </c>
      <c r="W1635" s="607"/>
      <c r="X1635" s="603"/>
      <c r="Y1635" s="603"/>
      <c r="Z1635" s="608">
        <v>45201</v>
      </c>
      <c r="AA1635" s="603" t="s">
        <v>7523</v>
      </c>
      <c r="AB1635" s="606">
        <v>12000</v>
      </c>
      <c r="AC1635" s="677">
        <v>3008.82</v>
      </c>
      <c r="AD1635" s="603" t="s">
        <v>6148</v>
      </c>
      <c r="AE1635" s="603" t="s">
        <v>12595</v>
      </c>
      <c r="AF1635" s="603" t="s">
        <v>397</v>
      </c>
      <c r="AG1635" s="603" t="s">
        <v>493</v>
      </c>
      <c r="AH1635" s="806" t="s">
        <v>12596</v>
      </c>
      <c r="AI1635" s="600" t="str">
        <f>IFERROR(VLOOKUP(cppm_pr[[#This Row],[Order Number]],SPHERE!C:CC,39,0),"")</f>
        <v/>
      </c>
      <c r="AJ1635" s="600" t="str">
        <f>IFERROR(VLOOKUP(cppm_pr[[#This Row],[Order Number]],'DC TM ONE'!B:CN,42,0),"")</f>
        <v/>
      </c>
      <c r="AK1635" s="806"/>
      <c r="AL1635" s="693">
        <v>45046</v>
      </c>
      <c r="AM1635" s="603" t="s">
        <v>7526</v>
      </c>
      <c r="AN1635" s="603" t="s">
        <v>4928</v>
      </c>
      <c r="AO1635" s="807"/>
      <c r="AP1635" s="603"/>
      <c r="AQ1635" s="603"/>
      <c r="AR1635" s="769">
        <v>3400039135</v>
      </c>
      <c r="AS1635" s="603"/>
      <c r="AT1635" s="610" t="s">
        <v>12597</v>
      </c>
      <c r="AU1635" s="603"/>
      <c r="AV1635" s="603"/>
      <c r="AW1635" s="603"/>
      <c r="AX1635" s="603"/>
      <c r="AY1635" s="603"/>
      <c r="AZ1635" s="603"/>
      <c r="BA1635" s="603"/>
      <c r="BB1635" s="603"/>
      <c r="BC1635" s="603"/>
      <c r="BD1635" s="603"/>
      <c r="BE1635" s="603"/>
      <c r="BF1635" s="603"/>
      <c r="BG1635" s="603"/>
      <c r="BH1635" s="603"/>
    </row>
    <row r="1636" spans="1:60" ht="12" customHeight="1">
      <c r="A1636" s="773">
        <v>1634</v>
      </c>
      <c r="B1636" s="589" t="s">
        <v>5997</v>
      </c>
      <c r="C1636" s="590" t="s">
        <v>267</v>
      </c>
      <c r="D1636" s="591">
        <v>45202</v>
      </c>
      <c r="E1636" s="815" t="s">
        <v>6058</v>
      </c>
      <c r="F1636" s="592" t="s">
        <v>12598</v>
      </c>
      <c r="G1636" s="592" t="s">
        <v>12599</v>
      </c>
      <c r="H1636" s="592" t="s">
        <v>12600</v>
      </c>
      <c r="I1636" s="592" t="s">
        <v>12601</v>
      </c>
      <c r="J1636" s="589"/>
      <c r="K1636" s="642"/>
      <c r="L1636" s="595" t="s">
        <v>1264</v>
      </c>
      <c r="M1636" s="993"/>
      <c r="N1636" s="972"/>
      <c r="O1636" s="592"/>
      <c r="P1636" s="594"/>
      <c r="Q1636" s="594"/>
      <c r="R1636" s="592">
        <f t="shared" si="25"/>
        <v>0</v>
      </c>
      <c r="S1636" s="592"/>
      <c r="T1636" s="596" t="str">
        <f>VLOOKUP(cppm_pr[[#This Row],[Status]],'All Link_LOV'!$I$32:$K$72,2,0)</f>
        <v>PO Issued</v>
      </c>
      <c r="U1636" s="596" t="s">
        <v>22</v>
      </c>
      <c r="V1636" s="773">
        <v>800</v>
      </c>
      <c r="W1636" s="596"/>
      <c r="X1636" s="592"/>
      <c r="Y1636" s="592"/>
      <c r="Z1636" s="597">
        <v>45202</v>
      </c>
      <c r="AA1636" s="592" t="s">
        <v>7523</v>
      </c>
      <c r="AB1636" s="595">
        <v>1500</v>
      </c>
      <c r="AC1636" s="677">
        <v>1234.68</v>
      </c>
      <c r="AD1636" s="592" t="s">
        <v>6148</v>
      </c>
      <c r="AE1636" s="592" t="s">
        <v>12602</v>
      </c>
      <c r="AF1636" s="592" t="s">
        <v>397</v>
      </c>
      <c r="AG1636" s="592" t="s">
        <v>493</v>
      </c>
      <c r="AH1636" s="806" t="s">
        <v>12603</v>
      </c>
      <c r="AI1636" s="600" t="str">
        <f>IFERROR(VLOOKUP(cppm_pr[[#This Row],[Order Number]],SPHERE!C:CC,39,0),"")</f>
        <v/>
      </c>
      <c r="AJ1636" s="600" t="str">
        <f>IFERROR(VLOOKUP(cppm_pr[[#This Row],[Order Number]],'DC TM ONE'!B:CN,42,0),"")</f>
        <v/>
      </c>
      <c r="AK1636" s="806"/>
      <c r="AL1636" s="693">
        <v>45291</v>
      </c>
      <c r="AM1636" s="592" t="s">
        <v>7537</v>
      </c>
      <c r="AN1636" s="592" t="s">
        <v>4928</v>
      </c>
      <c r="AO1636" s="807"/>
      <c r="AP1636" s="592"/>
      <c r="AQ1636" s="592"/>
      <c r="AR1636" s="612">
        <v>3400038928</v>
      </c>
      <c r="AS1636" s="592"/>
      <c r="AT1636" s="598" t="s">
        <v>12604</v>
      </c>
      <c r="AU1636" s="592"/>
      <c r="AV1636" s="592"/>
      <c r="AW1636" s="592"/>
      <c r="AX1636" s="592"/>
      <c r="AY1636" s="592"/>
      <c r="AZ1636" s="592"/>
      <c r="BA1636" s="592"/>
      <c r="BB1636" s="592"/>
      <c r="BC1636" s="592"/>
      <c r="BD1636" s="592"/>
      <c r="BE1636" s="592"/>
      <c r="BF1636" s="592"/>
      <c r="BG1636" s="592"/>
      <c r="BH1636" s="592"/>
    </row>
    <row r="1637" spans="1:60" ht="12" customHeight="1">
      <c r="A1637" s="772">
        <v>1635</v>
      </c>
      <c r="B1637" s="600" t="s">
        <v>63</v>
      </c>
      <c r="C1637" s="601" t="s">
        <v>267</v>
      </c>
      <c r="D1637" s="602">
        <v>45204</v>
      </c>
      <c r="E1637" s="600" t="s">
        <v>12605</v>
      </c>
      <c r="F1637" s="603" t="s">
        <v>12606</v>
      </c>
      <c r="G1637" s="603" t="s">
        <v>12607</v>
      </c>
      <c r="H1637" s="603" t="s">
        <v>12608</v>
      </c>
      <c r="I1637" s="600" t="s">
        <v>12609</v>
      </c>
      <c r="J1637" s="600"/>
      <c r="K1637" s="821" t="s">
        <v>12610</v>
      </c>
      <c r="L1637" s="606" t="s">
        <v>1728</v>
      </c>
      <c r="M1637" s="1008"/>
      <c r="N1637" s="972"/>
      <c r="O1637" s="603"/>
      <c r="P1637" s="625"/>
      <c r="Q1637" s="625"/>
      <c r="R1637" s="600">
        <f t="shared" si="25"/>
        <v>0</v>
      </c>
      <c r="S1637" s="600"/>
      <c r="T1637" s="607" t="str">
        <f>VLOOKUP(cppm_pr[[#This Row],[Status]],'All Link_LOV'!$I$32:$K$72,2,0)</f>
        <v>PO Issued</v>
      </c>
      <c r="U1637" s="607" t="s">
        <v>22</v>
      </c>
      <c r="V1637" s="772">
        <v>801</v>
      </c>
      <c r="W1637" s="607"/>
      <c r="X1637" s="603"/>
      <c r="Y1637" s="603"/>
      <c r="Z1637" s="608">
        <v>45202</v>
      </c>
      <c r="AA1637" s="603" t="s">
        <v>1841</v>
      </c>
      <c r="AB1637" s="606">
        <v>168</v>
      </c>
      <c r="AC1637" s="677">
        <v>6836.75</v>
      </c>
      <c r="AD1637" s="603" t="s">
        <v>6148</v>
      </c>
      <c r="AE1637" s="603" t="s">
        <v>12611</v>
      </c>
      <c r="AF1637" s="603" t="s">
        <v>6071</v>
      </c>
      <c r="AG1637" s="603" t="s">
        <v>490</v>
      </c>
      <c r="AH1637" s="808" t="s">
        <v>12612</v>
      </c>
      <c r="AI1637" s="600" t="str">
        <f>IFERROR(VLOOKUP(cppm_pr[[#This Row],[Order Number]],SPHERE!C:CC,39,0),"")</f>
        <v/>
      </c>
      <c r="AJ1637" s="600" t="str">
        <f>IFERROR(VLOOKUP(cppm_pr[[#This Row],[Order Number]],'DC TM ONE'!B:CN,42,0),"")</f>
        <v/>
      </c>
      <c r="AK1637" s="808"/>
      <c r="AL1637" s="693">
        <v>45169</v>
      </c>
      <c r="AM1637" s="603" t="s">
        <v>8837</v>
      </c>
      <c r="AN1637" s="603" t="s">
        <v>4928</v>
      </c>
      <c r="AO1637" s="807"/>
      <c r="AP1637" s="603"/>
      <c r="AQ1637" s="603"/>
      <c r="AR1637" s="769">
        <v>3400040205</v>
      </c>
      <c r="AS1637" s="603"/>
      <c r="AT1637" s="610" t="s">
        <v>12613</v>
      </c>
      <c r="AU1637" s="603"/>
      <c r="AV1637" s="603"/>
      <c r="AW1637" s="603"/>
      <c r="AX1637" s="603"/>
      <c r="AY1637" s="603"/>
      <c r="AZ1637" s="603"/>
      <c r="BA1637" s="603"/>
      <c r="BB1637" s="603"/>
      <c r="BC1637" s="603"/>
      <c r="BD1637" s="603"/>
      <c r="BE1637" s="603"/>
      <c r="BF1637" s="603"/>
      <c r="BG1637" s="603"/>
      <c r="BH1637" s="603"/>
    </row>
    <row r="1638" spans="1:60" ht="12" customHeight="1">
      <c r="A1638" s="773">
        <v>1636</v>
      </c>
      <c r="B1638" s="589" t="s">
        <v>83</v>
      </c>
      <c r="C1638" s="590" t="s">
        <v>208</v>
      </c>
      <c r="D1638" s="591">
        <v>45204</v>
      </c>
      <c r="E1638" s="815" t="s">
        <v>6058</v>
      </c>
      <c r="F1638" s="592" t="s">
        <v>4699</v>
      </c>
      <c r="G1638" s="592" t="s">
        <v>4698</v>
      </c>
      <c r="H1638" s="592" t="s">
        <v>4696</v>
      </c>
      <c r="I1638" s="822" t="s">
        <v>12614</v>
      </c>
      <c r="J1638" s="589"/>
      <c r="K1638" s="642"/>
      <c r="L1638" s="595" t="s">
        <v>51</v>
      </c>
      <c r="M1638" s="993"/>
      <c r="N1638" s="972"/>
      <c r="O1638" s="592"/>
      <c r="P1638" s="823"/>
      <c r="Q1638" s="823"/>
      <c r="R1638" s="822">
        <f t="shared" si="25"/>
        <v>0</v>
      </c>
      <c r="S1638" s="822"/>
      <c r="T1638" s="596" t="str">
        <f>VLOOKUP(cppm_pr[[#This Row],[Status]],'All Link_LOV'!$I$32:$K$72,2,0)</f>
        <v>Pending TP Submission</v>
      </c>
      <c r="U1638" s="596" t="s">
        <v>105</v>
      </c>
      <c r="V1638" s="773">
        <v>309</v>
      </c>
      <c r="W1638" s="596"/>
      <c r="X1638" s="592"/>
      <c r="Y1638" s="592"/>
      <c r="Z1638" s="597">
        <v>45202</v>
      </c>
      <c r="AA1638" s="592" t="s">
        <v>4107</v>
      </c>
      <c r="AB1638" s="595"/>
      <c r="AC1638" s="677"/>
      <c r="AD1638" s="592"/>
      <c r="AE1638" s="592"/>
      <c r="AF1638" s="592" t="s">
        <v>399</v>
      </c>
      <c r="AG1638" s="592" t="s">
        <v>491</v>
      </c>
      <c r="AH1638" s="808" t="s">
        <v>4697</v>
      </c>
      <c r="AI1638" s="600" t="str">
        <f>IFERROR(VLOOKUP(cppm_pr[[#This Row],[Order Number]],SPHERE!C:CC,39,0),"")</f>
        <v/>
      </c>
      <c r="AJ1638" s="600" t="str">
        <f>IFERROR(VLOOKUP(cppm_pr[[#This Row],[Order Number]],'DC TM ONE'!B:CN,42,0),"")</f>
        <v/>
      </c>
      <c r="AK1638" s="808"/>
      <c r="AL1638" s="693"/>
      <c r="AM1638" s="592" t="s">
        <v>7104</v>
      </c>
      <c r="AN1638" s="592"/>
      <c r="AO1638" s="807"/>
      <c r="AP1638" s="592"/>
      <c r="AQ1638" s="592"/>
      <c r="AR1638" s="612">
        <v>3400038591</v>
      </c>
      <c r="AS1638" s="592" t="s">
        <v>4702</v>
      </c>
      <c r="AT1638" s="598"/>
      <c r="AU1638" s="592"/>
      <c r="AV1638" s="592" t="s">
        <v>4279</v>
      </c>
      <c r="AW1638" s="592" t="s">
        <v>4700</v>
      </c>
      <c r="AX1638" s="592" t="s">
        <v>4701</v>
      </c>
      <c r="AY1638" s="592" t="s">
        <v>1554</v>
      </c>
      <c r="AZ1638" s="592" t="s">
        <v>4702</v>
      </c>
      <c r="BA1638" s="592" t="s">
        <v>4703</v>
      </c>
      <c r="BB1638" s="592">
        <v>3400038591</v>
      </c>
      <c r="BC1638" s="592" t="s">
        <v>4702</v>
      </c>
      <c r="BD1638" s="592" t="s">
        <v>4702</v>
      </c>
      <c r="BE1638" s="592" t="s">
        <v>4702</v>
      </c>
      <c r="BF1638" s="592" t="s">
        <v>4702</v>
      </c>
      <c r="BG1638" s="592"/>
      <c r="BH1638" s="592"/>
    </row>
    <row r="1639" spans="1:60" ht="12" customHeight="1">
      <c r="A1639" s="772">
        <v>1637</v>
      </c>
      <c r="B1639" s="600" t="s">
        <v>83</v>
      </c>
      <c r="C1639" s="601" t="s">
        <v>208</v>
      </c>
      <c r="D1639" s="602">
        <v>45204</v>
      </c>
      <c r="E1639" s="600" t="s">
        <v>6058</v>
      </c>
      <c r="F1639" s="603" t="s">
        <v>4707</v>
      </c>
      <c r="G1639" s="603" t="s">
        <v>4706</v>
      </c>
      <c r="H1639" s="603" t="s">
        <v>4704</v>
      </c>
      <c r="I1639" s="603" t="s">
        <v>12615</v>
      </c>
      <c r="J1639" s="600"/>
      <c r="K1639" s="616"/>
      <c r="L1639" s="606" t="s">
        <v>51</v>
      </c>
      <c r="M1639" s="971"/>
      <c r="N1639" s="972"/>
      <c r="O1639" s="603"/>
      <c r="P1639" s="605"/>
      <c r="Q1639" s="605"/>
      <c r="R1639" s="603">
        <f t="shared" si="25"/>
        <v>0</v>
      </c>
      <c r="S1639" s="603"/>
      <c r="T1639" s="607" t="str">
        <f>VLOOKUP(cppm_pr[[#This Row],[Status]],'All Link_LOV'!$I$32:$K$72,2,0)</f>
        <v>Pending TP Submission</v>
      </c>
      <c r="U1639" s="607" t="s">
        <v>105</v>
      </c>
      <c r="V1639" s="772">
        <v>310</v>
      </c>
      <c r="W1639" s="607"/>
      <c r="X1639" s="603"/>
      <c r="Y1639" s="603"/>
      <c r="Z1639" s="608">
        <v>45202</v>
      </c>
      <c r="AA1639" s="603" t="s">
        <v>4107</v>
      </c>
      <c r="AB1639" s="606"/>
      <c r="AC1639" s="677"/>
      <c r="AD1639" s="603"/>
      <c r="AE1639" s="603"/>
      <c r="AF1639" s="603" t="s">
        <v>399</v>
      </c>
      <c r="AG1639" s="603" t="s">
        <v>491</v>
      </c>
      <c r="AH1639" s="808" t="s">
        <v>4705</v>
      </c>
      <c r="AI1639" s="600" t="str">
        <f>IFERROR(VLOOKUP(cppm_pr[[#This Row],[Order Number]],SPHERE!C:CC,39,0),"")</f>
        <v/>
      </c>
      <c r="AJ1639" s="600" t="str">
        <f>IFERROR(VLOOKUP(cppm_pr[[#This Row],[Order Number]],'DC TM ONE'!B:CN,42,0),"")</f>
        <v/>
      </c>
      <c r="AK1639" s="808"/>
      <c r="AL1639" s="693"/>
      <c r="AM1639" s="603" t="s">
        <v>7104</v>
      </c>
      <c r="AN1639" s="603"/>
      <c r="AO1639" s="807"/>
      <c r="AP1639" s="603"/>
      <c r="AQ1639" s="603"/>
      <c r="AR1639" s="769">
        <v>3400038591</v>
      </c>
      <c r="AS1639" s="603" t="s">
        <v>4709</v>
      </c>
      <c r="AT1639" s="610"/>
      <c r="AU1639" s="603"/>
      <c r="AV1639" s="603" t="s">
        <v>4279</v>
      </c>
      <c r="AW1639" s="603" t="s">
        <v>4280</v>
      </c>
      <c r="AX1639" s="603" t="s">
        <v>4708</v>
      </c>
      <c r="AY1639" s="603" t="s">
        <v>1554</v>
      </c>
      <c r="AZ1639" s="603" t="s">
        <v>4709</v>
      </c>
      <c r="BA1639" s="603" t="s">
        <v>4710</v>
      </c>
      <c r="BB1639" s="603">
        <v>3400038591</v>
      </c>
      <c r="BC1639" s="603" t="s">
        <v>4709</v>
      </c>
      <c r="BD1639" s="603" t="s">
        <v>4709</v>
      </c>
      <c r="BE1639" s="603" t="s">
        <v>4709</v>
      </c>
      <c r="BF1639" s="603" t="s">
        <v>4709</v>
      </c>
      <c r="BG1639" s="603"/>
      <c r="BH1639" s="603"/>
    </row>
    <row r="1640" spans="1:60" ht="12" customHeight="1">
      <c r="A1640" s="773">
        <v>1638</v>
      </c>
      <c r="B1640" s="589" t="s">
        <v>82</v>
      </c>
      <c r="C1640" s="590" t="s">
        <v>267</v>
      </c>
      <c r="D1640" s="591"/>
      <c r="E1640" s="815"/>
      <c r="F1640" s="592" t="s">
        <v>2159</v>
      </c>
      <c r="G1640" s="592" t="s">
        <v>12283</v>
      </c>
      <c r="H1640" s="592" t="s">
        <v>2190</v>
      </c>
      <c r="I1640" s="592" t="s">
        <v>2189</v>
      </c>
      <c r="J1640" s="589"/>
      <c r="K1640" s="642"/>
      <c r="L1640" s="595" t="s">
        <v>1586</v>
      </c>
      <c r="M1640" s="993"/>
      <c r="N1640" s="972"/>
      <c r="O1640" s="592"/>
      <c r="P1640" s="594"/>
      <c r="Q1640" s="594"/>
      <c r="R1640" s="592">
        <f t="shared" si="25"/>
        <v>0</v>
      </c>
      <c r="S1640" s="592"/>
      <c r="T1640" s="596" t="str">
        <f>VLOOKUP(cppm_pr[[#This Row],[Status]],'All Link_LOV'!$I$32:$K$72,2,0)</f>
        <v>PO Issued</v>
      </c>
      <c r="U1640" s="596" t="s">
        <v>22</v>
      </c>
      <c r="V1640" s="773">
        <v>802</v>
      </c>
      <c r="W1640" s="596"/>
      <c r="X1640" s="592"/>
      <c r="Y1640" s="592"/>
      <c r="Z1640" s="597">
        <v>45202</v>
      </c>
      <c r="AA1640" s="592" t="s">
        <v>2155</v>
      </c>
      <c r="AB1640" s="595">
        <v>48577</v>
      </c>
      <c r="AC1640" s="677">
        <v>12302.09</v>
      </c>
      <c r="AD1640" s="592" t="s">
        <v>6059</v>
      </c>
      <c r="AE1640" s="592"/>
      <c r="AF1640" s="592" t="s">
        <v>6164</v>
      </c>
      <c r="AG1640" s="592" t="s">
        <v>5214</v>
      </c>
      <c r="AH1640" s="808" t="s">
        <v>2191</v>
      </c>
      <c r="AI1640" s="600" t="str">
        <f>IFERROR(VLOOKUP(cppm_pr[[#This Row],[Order Number]],SPHERE!C:CC,39,0),"")</f>
        <v/>
      </c>
      <c r="AJ1640" s="600" t="str">
        <f>IFERROR(VLOOKUP(cppm_pr[[#This Row],[Order Number]],'DC TM ONE'!B:CN,42,0),"")</f>
        <v/>
      </c>
      <c r="AK1640" s="808"/>
      <c r="AL1640" s="693">
        <v>45290</v>
      </c>
      <c r="AM1640" s="592" t="s">
        <v>7306</v>
      </c>
      <c r="AN1640" s="592" t="s">
        <v>4928</v>
      </c>
      <c r="AO1640" s="807"/>
      <c r="AP1640" s="592"/>
      <c r="AQ1640" s="592"/>
      <c r="AR1640" s="612">
        <v>3400038588</v>
      </c>
      <c r="AS1640" s="592"/>
      <c r="AT1640" s="598"/>
      <c r="AU1640" s="592"/>
      <c r="AV1640" s="592"/>
      <c r="AW1640" s="592"/>
      <c r="AX1640" s="592"/>
      <c r="AY1640" s="592"/>
      <c r="AZ1640" s="592"/>
      <c r="BA1640" s="592"/>
      <c r="BB1640" s="592"/>
      <c r="BC1640" s="592"/>
      <c r="BD1640" s="592"/>
      <c r="BE1640" s="592"/>
      <c r="BF1640" s="592"/>
      <c r="BG1640" s="592"/>
      <c r="BH1640" s="592"/>
    </row>
    <row r="1641" spans="1:60" ht="12" customHeight="1">
      <c r="A1641" s="772">
        <v>1639</v>
      </c>
      <c r="B1641" s="600" t="s">
        <v>66</v>
      </c>
      <c r="C1641" s="601" t="s">
        <v>260</v>
      </c>
      <c r="D1641" s="602"/>
      <c r="E1641" s="600"/>
      <c r="F1641" s="603" t="s">
        <v>12616</v>
      </c>
      <c r="G1641" s="603" t="s">
        <v>8532</v>
      </c>
      <c r="H1641" s="603" t="s">
        <v>8533</v>
      </c>
      <c r="I1641" s="603" t="s">
        <v>8534</v>
      </c>
      <c r="J1641" s="600"/>
      <c r="K1641" s="616"/>
      <c r="L1641" s="606" t="s">
        <v>1552</v>
      </c>
      <c r="M1641" s="971"/>
      <c r="N1641" s="972"/>
      <c r="O1641" s="603"/>
      <c r="P1641" s="605"/>
      <c r="Q1641" s="605"/>
      <c r="R1641" s="603">
        <f t="shared" si="25"/>
        <v>0</v>
      </c>
      <c r="S1641" s="603"/>
      <c r="T1641" s="607" t="str">
        <f>VLOOKUP(cppm_pr[[#This Row],[Status]],'All Link_LOV'!$I$32:$K$72,2,0)</f>
        <v>PR Creation</v>
      </c>
      <c r="U1641" s="607" t="s">
        <v>22</v>
      </c>
      <c r="V1641" s="772">
        <v>803</v>
      </c>
      <c r="W1641" s="607"/>
      <c r="X1641" s="603"/>
      <c r="Y1641" s="603"/>
      <c r="Z1641" s="608">
        <v>45202</v>
      </c>
      <c r="AA1641" s="603" t="s">
        <v>1737</v>
      </c>
      <c r="AB1641" s="606">
        <v>55545</v>
      </c>
      <c r="AC1641" s="677">
        <v>2886.92</v>
      </c>
      <c r="AD1641" s="603" t="s">
        <v>6148</v>
      </c>
      <c r="AE1641" s="603" t="s">
        <v>12617</v>
      </c>
      <c r="AF1641" s="603" t="s">
        <v>6071</v>
      </c>
      <c r="AG1641" s="603" t="s">
        <v>5</v>
      </c>
      <c r="AH1641" s="808" t="s">
        <v>12618</v>
      </c>
      <c r="AI1641" s="600" t="str">
        <f>IFERROR(VLOOKUP(cppm_pr[[#This Row],[Order Number]],SPHERE!C:CC,39,0),"")</f>
        <v/>
      </c>
      <c r="AJ1641" s="600" t="str">
        <f>IFERROR(VLOOKUP(cppm_pr[[#This Row],[Order Number]],'DC TM ONE'!B:CN,42,0),"")</f>
        <v/>
      </c>
      <c r="AK1641" s="808"/>
      <c r="AL1641" s="693">
        <v>45221</v>
      </c>
      <c r="AM1641" s="603" t="s">
        <v>8537</v>
      </c>
      <c r="AN1641" s="603" t="s">
        <v>4928</v>
      </c>
      <c r="AO1641" s="807"/>
      <c r="AP1641" s="603"/>
      <c r="AQ1641" s="603"/>
      <c r="AR1641" s="769">
        <v>3400039073</v>
      </c>
      <c r="AS1641" s="603"/>
      <c r="AT1641" s="610" t="s">
        <v>12619</v>
      </c>
      <c r="AU1641" s="603"/>
      <c r="AV1641" s="603"/>
      <c r="AW1641" s="603"/>
      <c r="AX1641" s="603"/>
      <c r="AY1641" s="603"/>
      <c r="AZ1641" s="603"/>
      <c r="BA1641" s="603"/>
      <c r="BB1641" s="603"/>
      <c r="BC1641" s="603"/>
      <c r="BD1641" s="603"/>
      <c r="BE1641" s="603"/>
      <c r="BF1641" s="603"/>
      <c r="BG1641" s="603"/>
      <c r="BH1641" s="603"/>
    </row>
    <row r="1642" spans="1:60" ht="12" customHeight="1">
      <c r="A1642" s="773">
        <v>1640</v>
      </c>
      <c r="B1642" s="589"/>
      <c r="C1642" s="590" t="s">
        <v>256</v>
      </c>
      <c r="D1642" s="591"/>
      <c r="E1642" s="815" t="s">
        <v>12620</v>
      </c>
      <c r="F1642" s="592" t="s">
        <v>8394</v>
      </c>
      <c r="G1642" s="603" t="s">
        <v>8395</v>
      </c>
      <c r="H1642" s="592" t="s">
        <v>8396</v>
      </c>
      <c r="I1642" s="592" t="s">
        <v>8397</v>
      </c>
      <c r="J1642" s="589"/>
      <c r="K1642" s="642"/>
      <c r="L1642" s="595" t="s">
        <v>1264</v>
      </c>
      <c r="M1642" s="993"/>
      <c r="N1642" s="972"/>
      <c r="O1642" s="592"/>
      <c r="P1642" s="594"/>
      <c r="Q1642" s="594"/>
      <c r="R1642" s="592">
        <f t="shared" si="25"/>
        <v>0</v>
      </c>
      <c r="S1642" s="592"/>
      <c r="T1642" s="596" t="str">
        <f>VLOOKUP(cppm_pr[[#This Row],[Status]],'All Link_LOV'!$I$32:$K$72,2,0)</f>
        <v>PO Issued / Not Require LOR</v>
      </c>
      <c r="U1642" s="596" t="s">
        <v>22</v>
      </c>
      <c r="V1642" s="773">
        <v>804</v>
      </c>
      <c r="W1642" s="596"/>
      <c r="X1642" s="592"/>
      <c r="Y1642" s="592"/>
      <c r="Z1642" s="597">
        <v>45202</v>
      </c>
      <c r="AA1642" s="592" t="s">
        <v>4849</v>
      </c>
      <c r="AB1642" s="595">
        <v>18835</v>
      </c>
      <c r="AC1642" s="677">
        <v>2149</v>
      </c>
      <c r="AD1642" s="592" t="s">
        <v>6148</v>
      </c>
      <c r="AE1642" s="592" t="s">
        <v>12621</v>
      </c>
      <c r="AF1642" s="592" t="s">
        <v>6071</v>
      </c>
      <c r="AG1642" s="592" t="s">
        <v>491</v>
      </c>
      <c r="AH1642" s="808" t="s">
        <v>8399</v>
      </c>
      <c r="AI1642" s="600" t="str">
        <f>IFERROR(VLOOKUP(cppm_pr[[#This Row],[Order Number]],SPHERE!C:CC,39,0),"")</f>
        <v/>
      </c>
      <c r="AJ1642" s="600" t="str">
        <f>IFERROR(VLOOKUP(cppm_pr[[#This Row],[Order Number]],'DC TM ONE'!B:CN,42,0),"")</f>
        <v/>
      </c>
      <c r="AK1642" s="808"/>
      <c r="AL1642" s="693">
        <v>45169</v>
      </c>
      <c r="AM1642" s="592" t="s">
        <v>8193</v>
      </c>
      <c r="AN1642" s="592" t="s">
        <v>4928</v>
      </c>
      <c r="AO1642" s="807"/>
      <c r="AP1642" s="592"/>
      <c r="AQ1642" s="592"/>
      <c r="AR1642" s="612">
        <v>3400038524</v>
      </c>
      <c r="AS1642" s="592"/>
      <c r="AT1642" s="598" t="s">
        <v>12622</v>
      </c>
      <c r="AU1642" s="592"/>
      <c r="AV1642" s="592"/>
      <c r="AW1642" s="592"/>
      <c r="AX1642" s="592"/>
      <c r="AY1642" s="592"/>
      <c r="AZ1642" s="592"/>
      <c r="BA1642" s="592"/>
      <c r="BB1642" s="592"/>
      <c r="BC1642" s="592"/>
      <c r="BD1642" s="592"/>
      <c r="BE1642" s="592"/>
      <c r="BF1642" s="592"/>
      <c r="BG1642" s="592"/>
      <c r="BH1642" s="592"/>
    </row>
    <row r="1643" spans="1:60" ht="12" customHeight="1">
      <c r="A1643" s="772">
        <v>1641</v>
      </c>
      <c r="B1643" s="600" t="s">
        <v>62</v>
      </c>
      <c r="C1643" s="601" t="s">
        <v>250</v>
      </c>
      <c r="D1643" s="602"/>
      <c r="E1643" s="600"/>
      <c r="F1643" s="603" t="s">
        <v>4714</v>
      </c>
      <c r="G1643" s="603" t="s">
        <v>4713</v>
      </c>
      <c r="H1643" s="603" t="s">
        <v>4711</v>
      </c>
      <c r="I1643" s="603" t="s">
        <v>12623</v>
      </c>
      <c r="J1643" s="600"/>
      <c r="K1643" s="616"/>
      <c r="L1643" s="606" t="s">
        <v>1586</v>
      </c>
      <c r="M1643" s="971"/>
      <c r="N1643" s="972"/>
      <c r="O1643" s="603"/>
      <c r="P1643" s="605"/>
      <c r="Q1643" s="605"/>
      <c r="R1643" s="603">
        <f t="shared" si="25"/>
        <v>0</v>
      </c>
      <c r="S1643" s="603"/>
      <c r="T1643" s="607" t="str">
        <f>VLOOKUP(cppm_pr[[#This Row],[Status]],'All Link_LOV'!$I$32:$K$72,2,0)</f>
        <v>LOR Issued</v>
      </c>
      <c r="U1643" s="607" t="s">
        <v>105</v>
      </c>
      <c r="V1643" s="772">
        <v>311</v>
      </c>
      <c r="W1643" s="607"/>
      <c r="X1643" s="603"/>
      <c r="Y1643" s="603"/>
      <c r="Z1643" s="608">
        <v>45202</v>
      </c>
      <c r="AA1643" s="603" t="s">
        <v>1581</v>
      </c>
      <c r="AB1643" s="606"/>
      <c r="AC1643" s="677"/>
      <c r="AD1643" s="603"/>
      <c r="AE1643" s="603"/>
      <c r="AF1643" s="603" t="s">
        <v>398</v>
      </c>
      <c r="AG1643" s="603" t="s">
        <v>491</v>
      </c>
      <c r="AH1643" s="808" t="s">
        <v>4712</v>
      </c>
      <c r="AI1643" s="600" t="str">
        <f>IFERROR(VLOOKUP(cppm_pr[[#This Row],[Order Number]],SPHERE!C:CC,39,0),"")</f>
        <v/>
      </c>
      <c r="AJ1643" s="600" t="str">
        <f>IFERROR(VLOOKUP(cppm_pr[[#This Row],[Order Number]],'DC TM ONE'!B:CN,42,0),"")</f>
        <v/>
      </c>
      <c r="AK1643" s="808"/>
      <c r="AL1643" s="693"/>
      <c r="AM1643" s="603" t="s">
        <v>12624</v>
      </c>
      <c r="AN1643" s="603"/>
      <c r="AO1643" s="807"/>
      <c r="AP1643" s="603"/>
      <c r="AQ1643" s="603"/>
      <c r="AR1643" s="769">
        <v>3400039436</v>
      </c>
      <c r="AS1643" s="603" t="s">
        <v>3917</v>
      </c>
      <c r="AT1643" s="610"/>
      <c r="AU1643" s="603"/>
      <c r="AV1643" s="603" t="s">
        <v>1226</v>
      </c>
      <c r="AW1643" s="603" t="s">
        <v>4715</v>
      </c>
      <c r="AX1643" s="603" t="s">
        <v>4716</v>
      </c>
      <c r="AY1643" s="603" t="s">
        <v>1554</v>
      </c>
      <c r="AZ1643" s="603" t="s">
        <v>3917</v>
      </c>
      <c r="BA1643" s="603" t="s">
        <v>4717</v>
      </c>
      <c r="BB1643" s="603">
        <v>3400039436</v>
      </c>
      <c r="BC1643" s="603" t="s">
        <v>1588</v>
      </c>
      <c r="BD1643" s="603">
        <v>3400039027</v>
      </c>
      <c r="BE1643" s="603" t="s">
        <v>1389</v>
      </c>
      <c r="BF1643" s="603">
        <v>3400039035</v>
      </c>
      <c r="BG1643" s="603"/>
      <c r="BH1643" s="603"/>
    </row>
    <row r="1644" spans="1:60" ht="12" customHeight="1">
      <c r="A1644" s="773">
        <v>1642</v>
      </c>
      <c r="B1644" s="589" t="s">
        <v>62</v>
      </c>
      <c r="C1644" s="590" t="s">
        <v>267</v>
      </c>
      <c r="D1644" s="591"/>
      <c r="E1644" s="815"/>
      <c r="F1644" s="592" t="s">
        <v>4721</v>
      </c>
      <c r="G1644" s="592" t="s">
        <v>4720</v>
      </c>
      <c r="H1644" s="592" t="s">
        <v>4718</v>
      </c>
      <c r="I1644" s="592" t="s">
        <v>12625</v>
      </c>
      <c r="J1644" s="589"/>
      <c r="K1644" s="804" t="s">
        <v>12626</v>
      </c>
      <c r="L1644" s="595" t="s">
        <v>1586</v>
      </c>
      <c r="M1644" s="1006"/>
      <c r="N1644" s="972"/>
      <c r="O1644" s="592"/>
      <c r="P1644" s="594"/>
      <c r="Q1644" s="594"/>
      <c r="R1644" s="592">
        <f t="shared" si="25"/>
        <v>0</v>
      </c>
      <c r="S1644" s="592"/>
      <c r="T1644" s="596" t="str">
        <f>VLOOKUP(cppm_pr[[#This Row],[Status]],'All Link_LOV'!$I$32:$K$72,2,0)</f>
        <v>PO Issued</v>
      </c>
      <c r="U1644" s="596" t="s">
        <v>105</v>
      </c>
      <c r="V1644" s="773">
        <v>312</v>
      </c>
      <c r="W1644" s="596"/>
      <c r="X1644" s="592"/>
      <c r="Y1644" s="592"/>
      <c r="Z1644" s="597">
        <v>45202</v>
      </c>
      <c r="AA1644" s="592" t="s">
        <v>1581</v>
      </c>
      <c r="AB1644" s="595"/>
      <c r="AC1644" s="677"/>
      <c r="AD1644" s="592"/>
      <c r="AE1644" s="592"/>
      <c r="AF1644" s="592" t="s">
        <v>398</v>
      </c>
      <c r="AG1644" s="592" t="s">
        <v>491</v>
      </c>
      <c r="AH1644" s="808" t="s">
        <v>4719</v>
      </c>
      <c r="AI1644" s="600" t="str">
        <f>IFERROR(VLOOKUP(cppm_pr[[#This Row],[Order Number]],SPHERE!C:CC,39,0),"")</f>
        <v/>
      </c>
      <c r="AJ1644" s="600" t="str">
        <f>IFERROR(VLOOKUP(cppm_pr[[#This Row],[Order Number]],'DC TM ONE'!B:CN,42,0),"")</f>
        <v/>
      </c>
      <c r="AK1644" s="808"/>
      <c r="AL1644" s="693"/>
      <c r="AM1644" s="592" t="s">
        <v>12624</v>
      </c>
      <c r="AN1644" s="592"/>
      <c r="AO1644" s="807"/>
      <c r="AP1644" s="592"/>
      <c r="AQ1644" s="592"/>
      <c r="AR1644" s="612">
        <v>3400039436</v>
      </c>
      <c r="AS1644" s="592" t="s">
        <v>3917</v>
      </c>
      <c r="AT1644" s="598"/>
      <c r="AU1644" s="592"/>
      <c r="AV1644" s="592" t="s">
        <v>1226</v>
      </c>
      <c r="AW1644" s="592" t="s">
        <v>4722</v>
      </c>
      <c r="AX1644" s="592" t="s">
        <v>4723</v>
      </c>
      <c r="AY1644" s="592" t="s">
        <v>1554</v>
      </c>
      <c r="AZ1644" s="592" t="s">
        <v>3917</v>
      </c>
      <c r="BA1644" s="592" t="s">
        <v>4717</v>
      </c>
      <c r="BB1644" s="592">
        <v>3400039436</v>
      </c>
      <c r="BC1644" s="592" t="s">
        <v>1588</v>
      </c>
      <c r="BD1644" s="592">
        <v>3400039027</v>
      </c>
      <c r="BE1644" s="592" t="s">
        <v>1389</v>
      </c>
      <c r="BF1644" s="592">
        <v>3400039035</v>
      </c>
      <c r="BG1644" s="592"/>
      <c r="BH1644" s="592"/>
    </row>
    <row r="1645" spans="1:60" ht="12" customHeight="1">
      <c r="A1645" s="772">
        <v>1643</v>
      </c>
      <c r="B1645" s="600" t="s">
        <v>447</v>
      </c>
      <c r="C1645" s="601" t="s">
        <v>267</v>
      </c>
      <c r="D1645" s="602"/>
      <c r="E1645" s="600"/>
      <c r="F1645" s="603" t="s">
        <v>7585</v>
      </c>
      <c r="G1645" s="603" t="s">
        <v>12627</v>
      </c>
      <c r="H1645" s="603" t="s">
        <v>12628</v>
      </c>
      <c r="I1645" s="603" t="s">
        <v>12629</v>
      </c>
      <c r="J1645" s="600"/>
      <c r="K1645" s="1125" t="s">
        <v>12630</v>
      </c>
      <c r="L1645" s="606" t="s">
        <v>56</v>
      </c>
      <c r="M1645" s="971"/>
      <c r="N1645" s="972"/>
      <c r="O1645" s="603"/>
      <c r="P1645" s="605"/>
      <c r="Q1645" s="605"/>
      <c r="R1645" s="603">
        <f t="shared" si="25"/>
        <v>0</v>
      </c>
      <c r="S1645" s="603"/>
      <c r="T1645" s="607" t="str">
        <f>VLOOKUP(cppm_pr[[#This Row],[Status]],'All Link_LOV'!$I$32:$K$72,2,0)</f>
        <v>PO Issued</v>
      </c>
      <c r="U1645" s="607" t="s">
        <v>22</v>
      </c>
      <c r="V1645" s="772">
        <v>805</v>
      </c>
      <c r="W1645" s="607"/>
      <c r="X1645" s="603"/>
      <c r="Y1645" s="603"/>
      <c r="Z1645" s="608">
        <v>45202</v>
      </c>
      <c r="AA1645" s="603" t="s">
        <v>4380</v>
      </c>
      <c r="AB1645" s="606">
        <v>940</v>
      </c>
      <c r="AC1645" s="677">
        <v>700.7</v>
      </c>
      <c r="AD1645" s="603" t="s">
        <v>6148</v>
      </c>
      <c r="AE1645" s="603" t="s">
        <v>12631</v>
      </c>
      <c r="AF1645" s="603" t="s">
        <v>398</v>
      </c>
      <c r="AG1645" s="603" t="s">
        <v>491</v>
      </c>
      <c r="AH1645" s="808" t="s">
        <v>12632</v>
      </c>
      <c r="AI1645" s="600" t="str">
        <f>IFERROR(VLOOKUP(cppm_pr[[#This Row],[Order Number]],SPHERE!C:CC,39,0),"")</f>
        <v/>
      </c>
      <c r="AJ1645" s="600" t="str">
        <f>IFERROR(VLOOKUP(cppm_pr[[#This Row],[Order Number]],'DC TM ONE'!B:CN,42,0),"")</f>
        <v/>
      </c>
      <c r="AK1645" s="808"/>
      <c r="AL1645" s="693">
        <v>45230</v>
      </c>
      <c r="AM1645" s="603" t="s">
        <v>7868</v>
      </c>
      <c r="AN1645" s="603" t="s">
        <v>4928</v>
      </c>
      <c r="AO1645" s="807"/>
      <c r="AP1645" s="603"/>
      <c r="AQ1645" s="603"/>
      <c r="AR1645" s="769">
        <v>3400038846</v>
      </c>
      <c r="AS1645" s="603"/>
      <c r="AT1645" s="610" t="s">
        <v>12633</v>
      </c>
      <c r="AU1645" s="603"/>
      <c r="AV1645" s="603"/>
      <c r="AW1645" s="603"/>
      <c r="AX1645" s="603"/>
      <c r="AY1645" s="603"/>
      <c r="AZ1645" s="603"/>
      <c r="BA1645" s="603"/>
      <c r="BB1645" s="603"/>
      <c r="BC1645" s="603"/>
      <c r="BD1645" s="603"/>
      <c r="BE1645" s="603"/>
      <c r="BF1645" s="603"/>
      <c r="BG1645" s="603"/>
      <c r="BH1645" s="603"/>
    </row>
    <row r="1646" spans="1:60" ht="12" customHeight="1">
      <c r="A1646" s="773">
        <v>1644</v>
      </c>
      <c r="B1646" s="589" t="s">
        <v>83</v>
      </c>
      <c r="C1646" s="590" t="s">
        <v>267</v>
      </c>
      <c r="D1646" s="591">
        <v>45203</v>
      </c>
      <c r="E1646" s="815"/>
      <c r="F1646" s="592" t="s">
        <v>4005</v>
      </c>
      <c r="G1646" s="592" t="s">
        <v>4004</v>
      </c>
      <c r="H1646" s="592" t="s">
        <v>4002</v>
      </c>
      <c r="I1646" s="592" t="s">
        <v>10723</v>
      </c>
      <c r="J1646" s="589"/>
      <c r="K1646" s="642" t="s">
        <v>12634</v>
      </c>
      <c r="L1646" s="595" t="s">
        <v>51</v>
      </c>
      <c r="M1646" s="993"/>
      <c r="N1646" s="972"/>
      <c r="O1646" s="592"/>
      <c r="P1646" s="594"/>
      <c r="Q1646" s="594"/>
      <c r="R1646" s="592">
        <f t="shared" si="25"/>
        <v>0</v>
      </c>
      <c r="S1646" s="592"/>
      <c r="T1646" s="596" t="str">
        <f>VLOOKUP(cppm_pr[[#This Row],[Status]],'All Link_LOV'!$I$32:$K$72,2,0)</f>
        <v>PO Issued</v>
      </c>
      <c r="U1646" s="596" t="s">
        <v>22</v>
      </c>
      <c r="V1646" s="773">
        <v>806</v>
      </c>
      <c r="W1646" s="596"/>
      <c r="X1646" s="592"/>
      <c r="Y1646" s="592"/>
      <c r="Z1646" s="597">
        <v>45202</v>
      </c>
      <c r="AA1646" s="592" t="s">
        <v>4001</v>
      </c>
      <c r="AB1646" s="595">
        <v>10718</v>
      </c>
      <c r="AC1646" s="677">
        <v>10717.52</v>
      </c>
      <c r="AD1646" s="592" t="s">
        <v>6059</v>
      </c>
      <c r="AE1646" s="592"/>
      <c r="AF1646" s="592" t="s">
        <v>6071</v>
      </c>
      <c r="AG1646" s="592" t="s">
        <v>491</v>
      </c>
      <c r="AH1646" s="808" t="s">
        <v>4003</v>
      </c>
      <c r="AI1646" s="600" t="str">
        <f>IFERROR(VLOOKUP(cppm_pr[[#This Row],[Order Number]],SPHERE!C:CC,39,0),"")</f>
        <v/>
      </c>
      <c r="AJ1646" s="600" t="str">
        <f>IFERROR(VLOOKUP(cppm_pr[[#This Row],[Order Number]],'DC TM ONE'!B:CN,42,0),"")</f>
        <v/>
      </c>
      <c r="AK1646" s="808"/>
      <c r="AL1646" s="693">
        <v>45229</v>
      </c>
      <c r="AM1646" s="592" t="s">
        <v>10715</v>
      </c>
      <c r="AN1646" s="592" t="s">
        <v>4928</v>
      </c>
      <c r="AO1646" s="807"/>
      <c r="AP1646" s="592"/>
      <c r="AQ1646" s="592"/>
      <c r="AR1646" s="612">
        <v>3400038901</v>
      </c>
      <c r="AS1646" s="592"/>
      <c r="AT1646" s="598"/>
      <c r="AU1646" s="592"/>
      <c r="AV1646" s="592"/>
      <c r="AW1646" s="592"/>
      <c r="AX1646" s="592"/>
      <c r="AY1646" s="592"/>
      <c r="AZ1646" s="592"/>
      <c r="BA1646" s="592"/>
      <c r="BB1646" s="592"/>
      <c r="BC1646" s="592"/>
      <c r="BD1646" s="592"/>
      <c r="BE1646" s="592"/>
      <c r="BF1646" s="592"/>
      <c r="BG1646" s="592"/>
      <c r="BH1646" s="592"/>
    </row>
    <row r="1647" spans="1:60" ht="12" customHeight="1">
      <c r="A1647" s="772">
        <v>1645</v>
      </c>
      <c r="B1647" s="600" t="s">
        <v>62</v>
      </c>
      <c r="C1647" s="601" t="s">
        <v>267</v>
      </c>
      <c r="D1647" s="602"/>
      <c r="E1647" s="600" t="s">
        <v>3389</v>
      </c>
      <c r="F1647" s="603" t="s">
        <v>4727</v>
      </c>
      <c r="G1647" s="603" t="s">
        <v>4726</v>
      </c>
      <c r="H1647" s="603" t="s">
        <v>4724</v>
      </c>
      <c r="I1647" s="603" t="s">
        <v>12635</v>
      </c>
      <c r="J1647" s="600"/>
      <c r="K1647" s="821" t="s">
        <v>12636</v>
      </c>
      <c r="L1647" s="606" t="s">
        <v>1586</v>
      </c>
      <c r="M1647" s="1008"/>
      <c r="N1647" s="972"/>
      <c r="O1647" s="603"/>
      <c r="P1647" s="605"/>
      <c r="Q1647" s="605"/>
      <c r="R1647" s="603">
        <f t="shared" si="25"/>
        <v>0</v>
      </c>
      <c r="S1647" s="603"/>
      <c r="T1647" s="607" t="str">
        <f>VLOOKUP(cppm_pr[[#This Row],[Status]],'All Link_LOV'!$I$32:$K$72,2,0)</f>
        <v>PO Issued</v>
      </c>
      <c r="U1647" s="607" t="s">
        <v>105</v>
      </c>
      <c r="V1647" s="772">
        <v>313</v>
      </c>
      <c r="W1647" s="607"/>
      <c r="X1647" s="603"/>
      <c r="Y1647" s="603"/>
      <c r="Z1647" s="608">
        <v>45202</v>
      </c>
      <c r="AA1647" s="603" t="s">
        <v>3749</v>
      </c>
      <c r="AB1647" s="606"/>
      <c r="AC1647" s="677"/>
      <c r="AD1647" s="603"/>
      <c r="AE1647" s="603"/>
      <c r="AF1647" s="603" t="s">
        <v>399</v>
      </c>
      <c r="AG1647" s="603" t="s">
        <v>491</v>
      </c>
      <c r="AH1647" s="808" t="s">
        <v>4725</v>
      </c>
      <c r="AI1647" s="600" t="str">
        <f>IFERROR(VLOOKUP(cppm_pr[[#This Row],[Order Number]],SPHERE!C:CC,39,0),"")</f>
        <v/>
      </c>
      <c r="AJ1647" s="600" t="str">
        <f>IFERROR(VLOOKUP(cppm_pr[[#This Row],[Order Number]],'DC TM ONE'!B:CN,42,0),"")</f>
        <v/>
      </c>
      <c r="AK1647" s="808"/>
      <c r="AL1647" s="693"/>
      <c r="AM1647" s="603" t="s">
        <v>10453</v>
      </c>
      <c r="AN1647" s="603"/>
      <c r="AO1647" s="807"/>
      <c r="AP1647" s="603"/>
      <c r="AQ1647" s="603"/>
      <c r="AR1647" s="769">
        <v>3400039436</v>
      </c>
      <c r="AS1647" s="603" t="s">
        <v>4729</v>
      </c>
      <c r="AT1647" s="610"/>
      <c r="AU1647" s="603"/>
      <c r="AV1647" s="603" t="s">
        <v>1501</v>
      </c>
      <c r="AW1647" s="603" t="s">
        <v>4133</v>
      </c>
      <c r="AX1647" s="603" t="s">
        <v>4728</v>
      </c>
      <c r="AY1647" s="603" t="s">
        <v>1554</v>
      </c>
      <c r="AZ1647" s="603" t="s">
        <v>4729</v>
      </c>
      <c r="BA1647" s="603" t="s">
        <v>4730</v>
      </c>
      <c r="BB1647" s="603">
        <v>3400039436</v>
      </c>
      <c r="BC1647" s="603" t="s">
        <v>4731</v>
      </c>
      <c r="BD1647" s="603" t="s">
        <v>4731</v>
      </c>
      <c r="BE1647" s="603" t="s">
        <v>4731</v>
      </c>
      <c r="BF1647" s="603" t="s">
        <v>4731</v>
      </c>
      <c r="BG1647" s="603"/>
      <c r="BH1647" s="603"/>
    </row>
    <row r="1648" spans="1:60" ht="12" customHeight="1">
      <c r="A1648" s="773">
        <v>1646</v>
      </c>
      <c r="B1648" s="589" t="s">
        <v>65</v>
      </c>
      <c r="C1648" s="601" t="s">
        <v>250</v>
      </c>
      <c r="D1648" s="591">
        <v>45202</v>
      </c>
      <c r="E1648" s="815" t="s">
        <v>12637</v>
      </c>
      <c r="F1648" s="592" t="s">
        <v>5396</v>
      </c>
      <c r="G1648" s="592" t="s">
        <v>5395</v>
      </c>
      <c r="H1648" s="592" t="s">
        <v>5393</v>
      </c>
      <c r="I1648" s="592" t="s">
        <v>12638</v>
      </c>
      <c r="J1648" s="589"/>
      <c r="K1648" s="642"/>
      <c r="L1648" s="595" t="s">
        <v>10812</v>
      </c>
      <c r="M1648" s="993"/>
      <c r="N1648" s="972"/>
      <c r="O1648" s="592"/>
      <c r="P1648" s="594"/>
      <c r="Q1648" s="594"/>
      <c r="R1648" s="592">
        <f t="shared" si="25"/>
        <v>0</v>
      </c>
      <c r="S1648" s="592"/>
      <c r="T1648" s="596" t="str">
        <f>VLOOKUP(cppm_pr[[#This Row],[Status]],'All Link_LOV'!$I$32:$K$72,2,0)</f>
        <v>LOR Issued</v>
      </c>
      <c r="U1648" s="596" t="s">
        <v>22</v>
      </c>
      <c r="V1648" s="773">
        <v>807</v>
      </c>
      <c r="W1648" s="596"/>
      <c r="X1648" s="592"/>
      <c r="Y1648" s="592"/>
      <c r="Z1648" s="597">
        <v>45202</v>
      </c>
      <c r="AA1648" s="592" t="s">
        <v>1958</v>
      </c>
      <c r="AB1648" s="595">
        <v>42928</v>
      </c>
      <c r="AC1648" s="677">
        <v>2889</v>
      </c>
      <c r="AD1648" s="592" t="s">
        <v>6148</v>
      </c>
      <c r="AE1648" s="592" t="s">
        <v>12639</v>
      </c>
      <c r="AF1648" s="592" t="s">
        <v>398</v>
      </c>
      <c r="AG1648" s="592" t="s">
        <v>491</v>
      </c>
      <c r="AH1648" s="808" t="s">
        <v>5394</v>
      </c>
      <c r="AI1648" s="600" t="str">
        <f>IFERROR(VLOOKUP(cppm_pr[[#This Row],[Order Number]],SPHERE!C:CC,39,0),"")</f>
        <v/>
      </c>
      <c r="AJ1648" s="600" t="str">
        <f>IFERROR(VLOOKUP(cppm_pr[[#This Row],[Order Number]],'DC TM ONE'!B:CN,42,0),"")</f>
        <v/>
      </c>
      <c r="AK1648" s="808"/>
      <c r="AL1648" s="693">
        <v>45169</v>
      </c>
      <c r="AM1648" s="592" t="s">
        <v>9583</v>
      </c>
      <c r="AN1648" s="592" t="s">
        <v>4928</v>
      </c>
      <c r="AO1648" s="807"/>
      <c r="AP1648" s="592"/>
      <c r="AQ1648" s="592"/>
      <c r="AR1648" s="612">
        <v>3400039143</v>
      </c>
      <c r="AS1648" s="592"/>
      <c r="AT1648" s="850" t="s">
        <v>12640</v>
      </c>
      <c r="AU1648" s="592"/>
      <c r="AV1648" s="592"/>
      <c r="AW1648" s="592"/>
      <c r="AX1648" s="592"/>
      <c r="AY1648" s="592"/>
      <c r="AZ1648" s="592"/>
      <c r="BA1648" s="592"/>
      <c r="BB1648" s="592"/>
      <c r="BC1648" s="592"/>
      <c r="BD1648" s="592"/>
      <c r="BE1648" s="592"/>
      <c r="BF1648" s="592"/>
      <c r="BG1648" s="592"/>
      <c r="BH1648" s="592"/>
    </row>
    <row r="1649" spans="1:60" ht="12" customHeight="1">
      <c r="A1649" s="772">
        <v>1647</v>
      </c>
      <c r="B1649" s="600"/>
      <c r="C1649" s="601" t="s">
        <v>250</v>
      </c>
      <c r="D1649" s="602"/>
      <c r="E1649" s="600"/>
      <c r="F1649" s="603" t="s">
        <v>12641</v>
      </c>
      <c r="G1649" s="603" t="s">
        <v>12642</v>
      </c>
      <c r="H1649" s="603" t="s">
        <v>12643</v>
      </c>
      <c r="I1649" s="603" t="s">
        <v>12644</v>
      </c>
      <c r="J1649" s="600"/>
      <c r="K1649" s="616"/>
      <c r="L1649" s="606" t="s">
        <v>1552</v>
      </c>
      <c r="M1649" s="971"/>
      <c r="N1649" s="972"/>
      <c r="O1649" s="603"/>
      <c r="P1649" s="605"/>
      <c r="Q1649" s="605"/>
      <c r="R1649" s="603">
        <f t="shared" si="25"/>
        <v>0</v>
      </c>
      <c r="S1649" s="603"/>
      <c r="T1649" s="607" t="str">
        <f>VLOOKUP(cppm_pr[[#This Row],[Status]],'All Link_LOV'!$I$32:$K$72,2,0)</f>
        <v>LOR Issued</v>
      </c>
      <c r="U1649" s="607" t="s">
        <v>22</v>
      </c>
      <c r="V1649" s="772">
        <v>808</v>
      </c>
      <c r="W1649" s="607"/>
      <c r="X1649" s="603"/>
      <c r="Y1649" s="603"/>
      <c r="Z1649" s="608">
        <v>45202</v>
      </c>
      <c r="AA1649" s="603" t="s">
        <v>12645</v>
      </c>
      <c r="AB1649" s="606">
        <v>171102</v>
      </c>
      <c r="AC1649" s="677">
        <v>93389.18</v>
      </c>
      <c r="AD1649" s="603" t="s">
        <v>6059</v>
      </c>
      <c r="AE1649" s="603"/>
      <c r="AF1649" s="603" t="s">
        <v>397</v>
      </c>
      <c r="AG1649" s="603" t="s">
        <v>493</v>
      </c>
      <c r="AH1649" s="808" t="s">
        <v>12646</v>
      </c>
      <c r="AI1649" s="600" t="str">
        <f>IFERROR(VLOOKUP(cppm_pr[[#This Row],[Order Number]],SPHERE!C:CC,39,0),"")</f>
        <v/>
      </c>
      <c r="AJ1649" s="600" t="str">
        <f>IFERROR(VLOOKUP(cppm_pr[[#This Row],[Order Number]],'DC TM ONE'!B:CN,42,0),"")</f>
        <v/>
      </c>
      <c r="AK1649" s="808"/>
      <c r="AL1649" s="693">
        <v>45260</v>
      </c>
      <c r="AM1649" s="603" t="s">
        <v>12647</v>
      </c>
      <c r="AN1649" s="603" t="s">
        <v>4928</v>
      </c>
      <c r="AO1649" s="807"/>
      <c r="AP1649" s="603"/>
      <c r="AQ1649" s="603"/>
      <c r="AR1649" s="769" t="s">
        <v>9161</v>
      </c>
      <c r="AS1649" s="603"/>
      <c r="AT1649" s="610"/>
      <c r="AU1649" s="603"/>
      <c r="AV1649" s="603"/>
      <c r="AW1649" s="603"/>
      <c r="AX1649" s="603"/>
      <c r="AY1649" s="603"/>
      <c r="AZ1649" s="603"/>
      <c r="BA1649" s="603"/>
      <c r="BB1649" s="603"/>
      <c r="BC1649" s="603"/>
      <c r="BD1649" s="603"/>
      <c r="BE1649" s="603"/>
      <c r="BF1649" s="603"/>
      <c r="BG1649" s="603"/>
      <c r="BH1649" s="603"/>
    </row>
    <row r="1650" spans="1:60" ht="12" customHeight="1">
      <c r="A1650" s="773">
        <v>1648</v>
      </c>
      <c r="B1650" s="589" t="s">
        <v>62</v>
      </c>
      <c r="C1650" s="601" t="s">
        <v>248</v>
      </c>
      <c r="D1650" s="591"/>
      <c r="E1650" s="815" t="s">
        <v>11989</v>
      </c>
      <c r="F1650" s="592" t="s">
        <v>4401</v>
      </c>
      <c r="G1650" s="592" t="s">
        <v>4400</v>
      </c>
      <c r="H1650" s="592" t="s">
        <v>4398</v>
      </c>
      <c r="I1650" s="592" t="s">
        <v>11989</v>
      </c>
      <c r="J1650" s="589"/>
      <c r="K1650" s="642"/>
      <c r="L1650" s="595" t="s">
        <v>1717</v>
      </c>
      <c r="M1650" s="993"/>
      <c r="N1650" s="972"/>
      <c r="O1650" s="592"/>
      <c r="P1650" s="594"/>
      <c r="Q1650" s="594"/>
      <c r="R1650" s="592">
        <f t="shared" si="25"/>
        <v>0</v>
      </c>
      <c r="S1650" s="592"/>
      <c r="T1650" s="596" t="str">
        <f>VLOOKUP(cppm_pr[[#This Row],[Status]],'All Link_LOV'!$I$32:$K$72,2,0)</f>
        <v>Pending Approval</v>
      </c>
      <c r="U1650" s="596" t="s">
        <v>105</v>
      </c>
      <c r="V1650" s="773">
        <v>314</v>
      </c>
      <c r="W1650" s="596"/>
      <c r="X1650" s="592"/>
      <c r="Y1650" s="592"/>
      <c r="Z1650" s="597">
        <v>45202</v>
      </c>
      <c r="AA1650" s="592" t="s">
        <v>4243</v>
      </c>
      <c r="AB1650" s="595"/>
      <c r="AC1650" s="677"/>
      <c r="AD1650" s="592"/>
      <c r="AE1650" s="592"/>
      <c r="AF1650" s="592" t="s">
        <v>1572</v>
      </c>
      <c r="AG1650" s="592" t="s">
        <v>498</v>
      </c>
      <c r="AH1650" s="808" t="s">
        <v>4399</v>
      </c>
      <c r="AI1650" s="600" t="str">
        <f>IFERROR(VLOOKUP(cppm_pr[[#This Row],[Order Number]],SPHERE!C:CC,39,0),"")</f>
        <v/>
      </c>
      <c r="AJ1650" s="600" t="str">
        <f>IFERROR(VLOOKUP(cppm_pr[[#This Row],[Order Number]],'DC TM ONE'!B:CN,42,0),"")</f>
        <v/>
      </c>
      <c r="AK1650" s="808"/>
      <c r="AL1650" s="693"/>
      <c r="AM1650" s="592" t="s">
        <v>11990</v>
      </c>
      <c r="AN1650" s="592"/>
      <c r="AO1650" s="807"/>
      <c r="AP1650" s="592"/>
      <c r="AQ1650" s="592"/>
      <c r="AR1650" s="612">
        <v>3400038882</v>
      </c>
      <c r="AS1650" s="592" t="s">
        <v>4016</v>
      </c>
      <c r="AT1650" s="598"/>
      <c r="AU1650" s="592"/>
      <c r="AV1650" s="592" t="s">
        <v>4248</v>
      </c>
      <c r="AW1650" s="592" t="s">
        <v>4249</v>
      </c>
      <c r="AX1650" s="592" t="s">
        <v>4732</v>
      </c>
      <c r="AY1650" s="592" t="s">
        <v>1554</v>
      </c>
      <c r="AZ1650" s="592" t="s">
        <v>4016</v>
      </c>
      <c r="BA1650" s="592" t="s">
        <v>4733</v>
      </c>
      <c r="BB1650" s="592">
        <v>3400038882</v>
      </c>
      <c r="BC1650" s="592" t="s">
        <v>4214</v>
      </c>
      <c r="BD1650" s="592">
        <v>3400039143</v>
      </c>
      <c r="BE1650" s="592" t="s">
        <v>4016</v>
      </c>
      <c r="BF1650" s="592">
        <v>3400038882</v>
      </c>
      <c r="BG1650" s="592"/>
      <c r="BH1650" s="592"/>
    </row>
    <row r="1651" spans="1:60" ht="12" customHeight="1">
      <c r="A1651" s="772">
        <v>1649</v>
      </c>
      <c r="B1651" s="600" t="s">
        <v>5997</v>
      </c>
      <c r="C1651" s="601" t="s">
        <v>219</v>
      </c>
      <c r="D1651" s="602"/>
      <c r="E1651" s="600" t="s">
        <v>12648</v>
      </c>
      <c r="F1651" s="603" t="s">
        <v>4853</v>
      </c>
      <c r="G1651" s="603"/>
      <c r="H1651" s="603" t="s">
        <v>4850</v>
      </c>
      <c r="I1651" s="603" t="s">
        <v>12649</v>
      </c>
      <c r="J1651" s="600"/>
      <c r="K1651" s="616"/>
      <c r="L1651" s="606" t="s">
        <v>1264</v>
      </c>
      <c r="M1651" s="971"/>
      <c r="N1651" s="972"/>
      <c r="O1651" s="603"/>
      <c r="P1651" s="605"/>
      <c r="Q1651" s="605"/>
      <c r="R1651" s="603">
        <f t="shared" si="25"/>
        <v>0</v>
      </c>
      <c r="S1651" s="603"/>
      <c r="T1651" s="607" t="str">
        <f>VLOOKUP(cppm_pr[[#This Row],[Status]],'All Link_LOV'!$I$32:$K$72,2,0)</f>
        <v>Queried - Require More Information From NeC/AND</v>
      </c>
      <c r="U1651" s="607" t="s">
        <v>22</v>
      </c>
      <c r="V1651" s="772">
        <v>809</v>
      </c>
      <c r="W1651" s="607"/>
      <c r="X1651" s="603"/>
      <c r="Y1651" s="603"/>
      <c r="Z1651" s="608">
        <v>45202</v>
      </c>
      <c r="AA1651" s="603" t="s">
        <v>4849</v>
      </c>
      <c r="AB1651" s="606">
        <v>10992</v>
      </c>
      <c r="AC1651" s="677">
        <v>26028.73</v>
      </c>
      <c r="AD1651" s="603" t="s">
        <v>6148</v>
      </c>
      <c r="AE1651" s="603" t="s">
        <v>12650</v>
      </c>
      <c r="AF1651" s="603" t="s">
        <v>397</v>
      </c>
      <c r="AG1651" s="603" t="s">
        <v>493</v>
      </c>
      <c r="AH1651" s="808" t="s">
        <v>4851</v>
      </c>
      <c r="AI1651" s="600" t="str">
        <f>IFERROR(VLOOKUP(cppm_pr[[#This Row],[Order Number]],SPHERE!C:CC,39,0),"")</f>
        <v/>
      </c>
      <c r="AJ1651" s="600" t="str">
        <f>IFERROR(VLOOKUP(cppm_pr[[#This Row],[Order Number]],'DC TM ONE'!B:CN,42,0),"")</f>
        <v/>
      </c>
      <c r="AK1651" s="808"/>
      <c r="AL1651" s="693">
        <v>45169</v>
      </c>
      <c r="AM1651" s="603" t="s">
        <v>8193</v>
      </c>
      <c r="AN1651" s="603" t="s">
        <v>4928</v>
      </c>
      <c r="AO1651" s="807"/>
      <c r="AP1651" s="603"/>
      <c r="AQ1651" s="603"/>
      <c r="AR1651" s="769">
        <v>3400038524</v>
      </c>
      <c r="AS1651" s="603"/>
      <c r="AT1651" s="610" t="s">
        <v>12651</v>
      </c>
      <c r="AU1651" s="603"/>
      <c r="AV1651" s="603"/>
      <c r="AW1651" s="603"/>
      <c r="AX1651" s="603"/>
      <c r="AY1651" s="603"/>
      <c r="AZ1651" s="603"/>
      <c r="BA1651" s="603"/>
      <c r="BB1651" s="603"/>
      <c r="BC1651" s="603"/>
      <c r="BD1651" s="603"/>
      <c r="BE1651" s="603"/>
      <c r="BF1651" s="603"/>
      <c r="BG1651" s="603"/>
      <c r="BH1651" s="603"/>
    </row>
    <row r="1652" spans="1:60" ht="12" customHeight="1">
      <c r="A1652" s="773">
        <v>1650</v>
      </c>
      <c r="B1652" s="589" t="s">
        <v>83</v>
      </c>
      <c r="C1652" s="590" t="s">
        <v>267</v>
      </c>
      <c r="D1652" s="591">
        <v>45209</v>
      </c>
      <c r="E1652" s="815" t="s">
        <v>12652</v>
      </c>
      <c r="F1652" s="592" t="s">
        <v>4737</v>
      </c>
      <c r="G1652" s="592" t="s">
        <v>4736</v>
      </c>
      <c r="H1652" s="592" t="s">
        <v>4734</v>
      </c>
      <c r="I1652" s="592" t="s">
        <v>12652</v>
      </c>
      <c r="J1652" s="589"/>
      <c r="K1652" s="642" t="s">
        <v>12653</v>
      </c>
      <c r="L1652" s="595" t="s">
        <v>51</v>
      </c>
      <c r="M1652" s="993"/>
      <c r="N1652" s="972"/>
      <c r="O1652" s="592"/>
      <c r="P1652" s="594"/>
      <c r="Q1652" s="594"/>
      <c r="R1652" s="592">
        <f t="shared" si="25"/>
        <v>0</v>
      </c>
      <c r="S1652" s="592"/>
      <c r="T1652" s="596" t="str">
        <f>VLOOKUP(cppm_pr[[#This Row],[Status]],'All Link_LOV'!$I$32:$K$72,2,0)</f>
        <v>PO Issued</v>
      </c>
      <c r="U1652" s="596" t="s">
        <v>105</v>
      </c>
      <c r="V1652" s="773">
        <v>315</v>
      </c>
      <c r="W1652" s="596"/>
      <c r="X1652" s="592"/>
      <c r="Y1652" s="592"/>
      <c r="Z1652" s="597">
        <v>45202</v>
      </c>
      <c r="AA1652" s="592" t="s">
        <v>3680</v>
      </c>
      <c r="AB1652" s="595"/>
      <c r="AC1652" s="677"/>
      <c r="AD1652" s="592"/>
      <c r="AE1652" s="592"/>
      <c r="AF1652" s="592" t="s">
        <v>399</v>
      </c>
      <c r="AG1652" s="592" t="s">
        <v>491</v>
      </c>
      <c r="AH1652" s="808" t="s">
        <v>4735</v>
      </c>
      <c r="AI1652" s="600" t="str">
        <f>IFERROR(VLOOKUP(cppm_pr[[#This Row],[Order Number]],SPHERE!C:CC,39,0),"")</f>
        <v/>
      </c>
      <c r="AJ1652" s="600" t="str">
        <f>IFERROR(VLOOKUP(cppm_pr[[#This Row],[Order Number]],'DC TM ONE'!B:CN,42,0),"")</f>
        <v/>
      </c>
      <c r="AK1652" s="808"/>
      <c r="AL1652" s="693"/>
      <c r="AM1652" s="592" t="s">
        <v>9904</v>
      </c>
      <c r="AN1652" s="592"/>
      <c r="AO1652" s="807"/>
      <c r="AP1652" s="592"/>
      <c r="AQ1652" s="592"/>
      <c r="AR1652" s="612">
        <v>3400038901</v>
      </c>
      <c r="AS1652" s="592" t="s">
        <v>3688</v>
      </c>
      <c r="AT1652" s="598"/>
      <c r="AU1652" s="592"/>
      <c r="AV1652" s="592" t="s">
        <v>3685</v>
      </c>
      <c r="AW1652" s="592" t="s">
        <v>4738</v>
      </c>
      <c r="AX1652" s="592" t="s">
        <v>4739</v>
      </c>
      <c r="AY1652" s="592" t="s">
        <v>1554</v>
      </c>
      <c r="AZ1652" s="592" t="s">
        <v>3688</v>
      </c>
      <c r="BA1652" s="592" t="s">
        <v>4740</v>
      </c>
      <c r="BB1652" s="592">
        <v>3400038901</v>
      </c>
      <c r="BC1652" s="592" t="s">
        <v>2207</v>
      </c>
      <c r="BD1652" s="592" t="s">
        <v>2207</v>
      </c>
      <c r="BE1652" s="592" t="s">
        <v>2207</v>
      </c>
      <c r="BF1652" s="592" t="s">
        <v>2207</v>
      </c>
      <c r="BG1652" s="592"/>
      <c r="BH1652" s="592"/>
    </row>
    <row r="1653" spans="1:60" ht="12" customHeight="1">
      <c r="A1653" s="772">
        <v>1651</v>
      </c>
      <c r="B1653" s="600" t="s">
        <v>72</v>
      </c>
      <c r="C1653" s="601" t="s">
        <v>260</v>
      </c>
      <c r="D1653" s="602">
        <v>45202</v>
      </c>
      <c r="E1653" s="600" t="s">
        <v>10623</v>
      </c>
      <c r="F1653" s="603" t="s">
        <v>10648</v>
      </c>
      <c r="G1653" s="603" t="s">
        <v>10649</v>
      </c>
      <c r="H1653" s="603" t="s">
        <v>10650</v>
      </c>
      <c r="I1653" s="603" t="s">
        <v>10651</v>
      </c>
      <c r="J1653" s="600"/>
      <c r="K1653" s="616"/>
      <c r="L1653" s="606" t="s">
        <v>1654</v>
      </c>
      <c r="M1653" s="971"/>
      <c r="N1653" s="972"/>
      <c r="O1653" s="603"/>
      <c r="P1653" s="605"/>
      <c r="Q1653" s="605"/>
      <c r="R1653" s="603">
        <f t="shared" si="25"/>
        <v>0</v>
      </c>
      <c r="S1653" s="603"/>
      <c r="T1653" s="607" t="str">
        <f>VLOOKUP(cppm_pr[[#This Row],[Status]],'All Link_LOV'!$I$32:$K$72,2,0)</f>
        <v>PR Creation</v>
      </c>
      <c r="U1653" s="607" t="s">
        <v>22</v>
      </c>
      <c r="V1653" s="772">
        <v>810</v>
      </c>
      <c r="W1653" s="607" t="s">
        <v>6069</v>
      </c>
      <c r="X1653" s="603" t="s">
        <v>499</v>
      </c>
      <c r="Y1653" s="603"/>
      <c r="Z1653" s="608">
        <v>45202</v>
      </c>
      <c r="AA1653" s="603" t="s">
        <v>1649</v>
      </c>
      <c r="AB1653" s="606">
        <v>9289</v>
      </c>
      <c r="AC1653" s="677">
        <v>1545.92</v>
      </c>
      <c r="AD1653" s="603" t="s">
        <v>6148</v>
      </c>
      <c r="AE1653" s="603" t="s">
        <v>12654</v>
      </c>
      <c r="AF1653" s="603" t="s">
        <v>6071</v>
      </c>
      <c r="AG1653" s="603" t="s">
        <v>491</v>
      </c>
      <c r="AH1653" s="808" t="s">
        <v>10652</v>
      </c>
      <c r="AI1653" s="600" t="str">
        <f>IFERROR(VLOOKUP(cppm_pr[[#This Row],[Order Number]],SPHERE!C:CC,39,0),"")</f>
        <v/>
      </c>
      <c r="AJ1653" s="600" t="str">
        <f>IFERROR(VLOOKUP(cppm_pr[[#This Row],[Order Number]],'DC TM ONE'!B:CN,42,0),"")</f>
        <v/>
      </c>
      <c r="AK1653" s="808"/>
      <c r="AL1653" s="693">
        <v>45214</v>
      </c>
      <c r="AM1653" s="603" t="s">
        <v>10004</v>
      </c>
      <c r="AN1653" s="603" t="s">
        <v>4928</v>
      </c>
      <c r="AO1653" s="807"/>
      <c r="AP1653" s="603"/>
      <c r="AQ1653" s="603"/>
      <c r="AR1653" s="769">
        <v>3400038783</v>
      </c>
      <c r="AS1653" s="603"/>
      <c r="AT1653" s="610" t="s">
        <v>12655</v>
      </c>
      <c r="AU1653" s="603"/>
      <c r="AV1653" s="603"/>
      <c r="AW1653" s="603"/>
      <c r="AX1653" s="603"/>
      <c r="AY1653" s="603"/>
      <c r="AZ1653" s="603"/>
      <c r="BA1653" s="603"/>
      <c r="BB1653" s="603"/>
      <c r="BC1653" s="603"/>
      <c r="BD1653" s="603"/>
      <c r="BE1653" s="603"/>
      <c r="BF1653" s="603"/>
      <c r="BG1653" s="603"/>
      <c r="BH1653" s="603"/>
    </row>
    <row r="1654" spans="1:60" ht="12" customHeight="1">
      <c r="A1654" s="773">
        <v>1652</v>
      </c>
      <c r="B1654" s="589" t="s">
        <v>65</v>
      </c>
      <c r="C1654" s="601" t="s">
        <v>250</v>
      </c>
      <c r="D1654" s="591"/>
      <c r="E1654" s="815" t="s">
        <v>12656</v>
      </c>
      <c r="F1654" s="592" t="s">
        <v>12657</v>
      </c>
      <c r="G1654" s="592" t="s">
        <v>12658</v>
      </c>
      <c r="H1654" s="592" t="s">
        <v>12659</v>
      </c>
      <c r="I1654" s="592"/>
      <c r="J1654" s="589"/>
      <c r="K1654" s="642"/>
      <c r="L1654" s="595" t="s">
        <v>10812</v>
      </c>
      <c r="M1654" s="993"/>
      <c r="N1654" s="972"/>
      <c r="O1654" s="592"/>
      <c r="P1654" s="594"/>
      <c r="Q1654" s="594"/>
      <c r="R1654" s="592">
        <f t="shared" si="25"/>
        <v>0</v>
      </c>
      <c r="S1654" s="592"/>
      <c r="T1654" s="596" t="str">
        <f>VLOOKUP(cppm_pr[[#This Row],[Status]],'All Link_LOV'!$I$32:$K$72,2,0)</f>
        <v>LOR Issued</v>
      </c>
      <c r="U1654" s="596" t="s">
        <v>22</v>
      </c>
      <c r="V1654" s="773">
        <v>811</v>
      </c>
      <c r="W1654" s="596"/>
      <c r="X1654" s="592"/>
      <c r="Y1654" s="592"/>
      <c r="Z1654" s="597">
        <v>45202</v>
      </c>
      <c r="AA1654" s="592" t="s">
        <v>7884</v>
      </c>
      <c r="AB1654" s="595">
        <v>14669</v>
      </c>
      <c r="AC1654" s="677">
        <v>1862.4</v>
      </c>
      <c r="AD1654" s="592" t="s">
        <v>6148</v>
      </c>
      <c r="AE1654" s="592" t="s">
        <v>12660</v>
      </c>
      <c r="AF1654" s="592" t="s">
        <v>6071</v>
      </c>
      <c r="AG1654" s="592" t="s">
        <v>490</v>
      </c>
      <c r="AH1654" s="808" t="s">
        <v>12661</v>
      </c>
      <c r="AI1654" s="600" t="str">
        <f>IFERROR(VLOOKUP(cppm_pr[[#This Row],[Order Number]],SPHERE!C:CC,39,0),"")</f>
        <v/>
      </c>
      <c r="AJ1654" s="600" t="str">
        <f>IFERROR(VLOOKUP(cppm_pr[[#This Row],[Order Number]],'DC TM ONE'!B:CN,42,0),"")</f>
        <v/>
      </c>
      <c r="AK1654" s="808"/>
      <c r="AL1654" s="693">
        <v>45199</v>
      </c>
      <c r="AM1654" s="592" t="s">
        <v>6648</v>
      </c>
      <c r="AN1654" s="592" t="s">
        <v>6175</v>
      </c>
      <c r="AO1654" s="807"/>
      <c r="AP1654" s="592">
        <v>3400040246</v>
      </c>
      <c r="AQ1654" s="592"/>
      <c r="AR1654" s="612"/>
      <c r="AS1654" s="592"/>
      <c r="AT1654" s="598" t="s">
        <v>12662</v>
      </c>
      <c r="AU1654" s="592"/>
      <c r="AV1654" s="592"/>
      <c r="AW1654" s="592"/>
      <c r="AX1654" s="592"/>
      <c r="AY1654" s="592"/>
      <c r="AZ1654" s="592"/>
      <c r="BA1654" s="592"/>
      <c r="BB1654" s="592"/>
      <c r="BC1654" s="592"/>
      <c r="BD1654" s="592"/>
      <c r="BE1654" s="592"/>
      <c r="BF1654" s="592"/>
      <c r="BG1654" s="592"/>
      <c r="BH1654" s="592"/>
    </row>
    <row r="1655" spans="1:60" ht="12" customHeight="1">
      <c r="A1655" s="772">
        <v>1653</v>
      </c>
      <c r="B1655" s="600" t="s">
        <v>5997</v>
      </c>
      <c r="C1655" s="601" t="s">
        <v>267</v>
      </c>
      <c r="D1655" s="602">
        <v>45202</v>
      </c>
      <c r="E1655" s="600"/>
      <c r="F1655" s="603" t="s">
        <v>12663</v>
      </c>
      <c r="G1655" s="603" t="s">
        <v>12664</v>
      </c>
      <c r="H1655" s="603" t="s">
        <v>12665</v>
      </c>
      <c r="I1655" s="603" t="s">
        <v>12666</v>
      </c>
      <c r="J1655" s="600"/>
      <c r="K1655" s="821" t="s">
        <v>12667</v>
      </c>
      <c r="L1655" s="606" t="s">
        <v>1264</v>
      </c>
      <c r="M1655" s="971"/>
      <c r="N1655" s="972"/>
      <c r="O1655" s="603"/>
      <c r="P1655" s="605"/>
      <c r="Q1655" s="605"/>
      <c r="R1655" s="603">
        <f t="shared" si="25"/>
        <v>0</v>
      </c>
      <c r="S1655" s="603"/>
      <c r="T1655" s="607" t="str">
        <f>VLOOKUP(cppm_pr[[#This Row],[Status]],'All Link_LOV'!$I$32:$K$72,2,0)</f>
        <v>PO Issued</v>
      </c>
      <c r="U1655" s="607" t="s">
        <v>22</v>
      </c>
      <c r="V1655" s="772">
        <v>812</v>
      </c>
      <c r="W1655" s="607"/>
      <c r="X1655" s="603"/>
      <c r="Y1655" s="603"/>
      <c r="Z1655" s="608">
        <v>45202</v>
      </c>
      <c r="AA1655" s="603" t="s">
        <v>12668</v>
      </c>
      <c r="AB1655" s="606">
        <v>3500</v>
      </c>
      <c r="AC1655" s="677">
        <v>3593.51</v>
      </c>
      <c r="AD1655" s="603" t="s">
        <v>6148</v>
      </c>
      <c r="AE1655" s="603" t="s">
        <v>12669</v>
      </c>
      <c r="AF1655" s="603" t="s">
        <v>397</v>
      </c>
      <c r="AG1655" s="603" t="s">
        <v>493</v>
      </c>
      <c r="AH1655" s="808" t="s">
        <v>12670</v>
      </c>
      <c r="AI1655" s="600" t="str">
        <f>IFERROR(VLOOKUP(cppm_pr[[#This Row],[Order Number]],SPHERE!C:CC,39,0),"")</f>
        <v/>
      </c>
      <c r="AJ1655" s="600" t="str">
        <f>IFERROR(VLOOKUP(cppm_pr[[#This Row],[Order Number]],'DC TM ONE'!B:CN,42,0),"")</f>
        <v/>
      </c>
      <c r="AK1655" s="808"/>
      <c r="AL1655" s="693">
        <v>45046</v>
      </c>
      <c r="AM1655" s="603" t="s">
        <v>7025</v>
      </c>
      <c r="AN1655" s="603" t="s">
        <v>4928</v>
      </c>
      <c r="AO1655" s="807"/>
      <c r="AP1655" s="603"/>
      <c r="AQ1655" s="603"/>
      <c r="AR1655" s="769">
        <v>3400038885</v>
      </c>
      <c r="AS1655" s="603"/>
      <c r="AT1655" s="610" t="s">
        <v>12671</v>
      </c>
      <c r="AU1655" s="603"/>
      <c r="AV1655" s="603"/>
      <c r="AW1655" s="603"/>
      <c r="AX1655" s="603"/>
      <c r="AY1655" s="603"/>
      <c r="AZ1655" s="603"/>
      <c r="BA1655" s="603"/>
      <c r="BB1655" s="603"/>
      <c r="BC1655" s="603"/>
      <c r="BD1655" s="603"/>
      <c r="BE1655" s="603"/>
      <c r="BF1655" s="603"/>
      <c r="BG1655" s="603"/>
      <c r="BH1655" s="603"/>
    </row>
    <row r="1656" spans="1:60" ht="12" customHeight="1">
      <c r="A1656" s="773">
        <v>1654</v>
      </c>
      <c r="B1656" s="589" t="s">
        <v>74</v>
      </c>
      <c r="C1656" s="590" t="s">
        <v>267</v>
      </c>
      <c r="D1656" s="591"/>
      <c r="E1656" s="815" t="s">
        <v>12672</v>
      </c>
      <c r="F1656" s="592" t="s">
        <v>4299</v>
      </c>
      <c r="G1656" s="592" t="s">
        <v>4298</v>
      </c>
      <c r="H1656" s="592" t="s">
        <v>4296</v>
      </c>
      <c r="I1656" s="592" t="s">
        <v>11781</v>
      </c>
      <c r="J1656" s="589"/>
      <c r="K1656" s="642"/>
      <c r="L1656" s="595" t="s">
        <v>1701</v>
      </c>
      <c r="M1656" s="993"/>
      <c r="N1656" s="972"/>
      <c r="O1656" s="592"/>
      <c r="P1656" s="594"/>
      <c r="Q1656" s="594"/>
      <c r="R1656" s="592">
        <f t="shared" si="25"/>
        <v>0</v>
      </c>
      <c r="S1656" s="592"/>
      <c r="T1656" s="596" t="str">
        <f>VLOOKUP(cppm_pr[[#This Row],[Status]],'All Link_LOV'!$I$32:$K$72,2,0)</f>
        <v>PO Issued</v>
      </c>
      <c r="U1656" s="596" t="s">
        <v>22</v>
      </c>
      <c r="V1656" s="773">
        <v>813</v>
      </c>
      <c r="W1656" s="596"/>
      <c r="X1656" s="592"/>
      <c r="Y1656" s="592"/>
      <c r="Z1656" s="597">
        <v>45202</v>
      </c>
      <c r="AA1656" s="592" t="s">
        <v>1696</v>
      </c>
      <c r="AB1656" s="595">
        <v>14891</v>
      </c>
      <c r="AC1656" s="677">
        <v>5065.6899999999996</v>
      </c>
      <c r="AD1656" s="592" t="s">
        <v>6059</v>
      </c>
      <c r="AE1656" s="592"/>
      <c r="AF1656" s="592" t="s">
        <v>398</v>
      </c>
      <c r="AG1656" s="592" t="s">
        <v>488</v>
      </c>
      <c r="AH1656" s="808" t="s">
        <v>12673</v>
      </c>
      <c r="AI1656" s="600" t="str">
        <f>IFERROR(VLOOKUP(cppm_pr[[#This Row],[Order Number]],SPHERE!C:CC,39,0),"")</f>
        <v/>
      </c>
      <c r="AJ1656" s="600" t="str">
        <f>IFERROR(VLOOKUP(cppm_pr[[#This Row],[Order Number]],'DC TM ONE'!B:CN,42,0),"")</f>
        <v/>
      </c>
      <c r="AK1656" s="808"/>
      <c r="AL1656" s="693">
        <v>45219</v>
      </c>
      <c r="AM1656" s="592" t="s">
        <v>6816</v>
      </c>
      <c r="AN1656" s="592" t="s">
        <v>4928</v>
      </c>
      <c r="AO1656" s="807"/>
      <c r="AP1656" s="592"/>
      <c r="AQ1656" s="592"/>
      <c r="AR1656" s="612" t="s">
        <v>4302</v>
      </c>
      <c r="AS1656" s="592"/>
      <c r="AT1656" s="598"/>
      <c r="AU1656" s="592"/>
      <c r="AV1656" s="592"/>
      <c r="AW1656" s="592"/>
      <c r="AX1656" s="592"/>
      <c r="AY1656" s="592"/>
      <c r="AZ1656" s="592"/>
      <c r="BA1656" s="592"/>
      <c r="BB1656" s="592"/>
      <c r="BC1656" s="592"/>
      <c r="BD1656" s="592"/>
      <c r="BE1656" s="592"/>
      <c r="BF1656" s="592"/>
      <c r="BG1656" s="592"/>
      <c r="BH1656" s="592"/>
    </row>
    <row r="1657" spans="1:60" ht="12" customHeight="1">
      <c r="A1657" s="772">
        <v>1655</v>
      </c>
      <c r="B1657" s="600" t="s">
        <v>74</v>
      </c>
      <c r="C1657" s="601" t="s">
        <v>267</v>
      </c>
      <c r="D1657" s="602"/>
      <c r="E1657" s="600" t="s">
        <v>12674</v>
      </c>
      <c r="F1657" s="603" t="s">
        <v>12675</v>
      </c>
      <c r="G1657" s="603" t="s">
        <v>12676</v>
      </c>
      <c r="H1657" s="603" t="s">
        <v>12677</v>
      </c>
      <c r="I1657" s="603" t="s">
        <v>12678</v>
      </c>
      <c r="J1657" s="600"/>
      <c r="K1657" s="616"/>
      <c r="L1657" s="606" t="s">
        <v>1625</v>
      </c>
      <c r="M1657" s="971"/>
      <c r="N1657" s="972"/>
      <c r="O1657" s="603"/>
      <c r="P1657" s="605"/>
      <c r="Q1657" s="605"/>
      <c r="R1657" s="603">
        <f t="shared" si="25"/>
        <v>0</v>
      </c>
      <c r="S1657" s="603"/>
      <c r="T1657" s="607" t="str">
        <f>VLOOKUP(cppm_pr[[#This Row],[Status]],'All Link_LOV'!$I$32:$K$72,2,0)</f>
        <v>PO Issued</v>
      </c>
      <c r="U1657" s="607" t="s">
        <v>22</v>
      </c>
      <c r="V1657" s="772">
        <v>814</v>
      </c>
      <c r="W1657" s="607" t="s">
        <v>6069</v>
      </c>
      <c r="X1657" s="603" t="s">
        <v>8231</v>
      </c>
      <c r="Y1657" s="603"/>
      <c r="Z1657" s="608">
        <v>45202</v>
      </c>
      <c r="AA1657" s="603" t="s">
        <v>6708</v>
      </c>
      <c r="AB1657" s="606">
        <v>7320</v>
      </c>
      <c r="AC1657" s="677">
        <v>1201</v>
      </c>
      <c r="AD1657" s="603" t="s">
        <v>6059</v>
      </c>
      <c r="AE1657" s="603"/>
      <c r="AF1657" s="603" t="s">
        <v>6071</v>
      </c>
      <c r="AG1657" s="603" t="s">
        <v>491</v>
      </c>
      <c r="AH1657" s="808" t="s">
        <v>12679</v>
      </c>
      <c r="AI1657" s="600" t="str">
        <f>IFERROR(VLOOKUP(cppm_pr[[#This Row],[Order Number]],SPHERE!C:CC,39,0),"")</f>
        <v/>
      </c>
      <c r="AJ1657" s="600" t="str">
        <f>IFERROR(VLOOKUP(cppm_pr[[#This Row],[Order Number]],'DC TM ONE'!B:CN,42,0),"")</f>
        <v/>
      </c>
      <c r="AK1657" s="808"/>
      <c r="AL1657" s="693">
        <v>45229</v>
      </c>
      <c r="AM1657" s="603" t="s">
        <v>11815</v>
      </c>
      <c r="AN1657" s="603" t="s">
        <v>4928</v>
      </c>
      <c r="AO1657" s="807"/>
      <c r="AP1657" s="603"/>
      <c r="AQ1657" s="603"/>
      <c r="AR1657" s="769">
        <v>3400032727</v>
      </c>
      <c r="AS1657" s="603"/>
      <c r="AT1657" s="610"/>
      <c r="AU1657" s="603"/>
      <c r="AV1657" s="603"/>
      <c r="AW1657" s="603"/>
      <c r="AX1657" s="603"/>
      <c r="AY1657" s="603"/>
      <c r="AZ1657" s="603"/>
      <c r="BA1657" s="603"/>
      <c r="BB1657" s="603"/>
      <c r="BC1657" s="603"/>
      <c r="BD1657" s="603"/>
      <c r="BE1657" s="603"/>
      <c r="BF1657" s="603"/>
      <c r="BG1657" s="603"/>
      <c r="BH1657" s="603"/>
    </row>
    <row r="1658" spans="1:60" ht="12" customHeight="1">
      <c r="A1658" s="773">
        <v>1656</v>
      </c>
      <c r="B1658" s="589" t="s">
        <v>428</v>
      </c>
      <c r="C1658" s="590" t="s">
        <v>254</v>
      </c>
      <c r="D1658" s="591"/>
      <c r="E1658" s="815" t="s">
        <v>12680</v>
      </c>
      <c r="F1658" s="592" t="s">
        <v>4409</v>
      </c>
      <c r="G1658" s="592" t="s">
        <v>4408</v>
      </c>
      <c r="H1658" s="592" t="s">
        <v>4414</v>
      </c>
      <c r="I1658" s="592" t="s">
        <v>12035</v>
      </c>
      <c r="J1658" s="589"/>
      <c r="K1658" s="642"/>
      <c r="L1658" s="595" t="s">
        <v>10812</v>
      </c>
      <c r="M1658" s="993"/>
      <c r="N1658" s="972"/>
      <c r="O1658" s="592"/>
      <c r="P1658" s="594"/>
      <c r="Q1658" s="594"/>
      <c r="R1658" s="592">
        <f t="shared" si="25"/>
        <v>0</v>
      </c>
      <c r="S1658" s="592"/>
      <c r="T1658" s="596" t="str">
        <f>VLOOKUP(cppm_pr[[#This Row],[Status]],'All Link_LOV'!$I$32:$K$72,2,0)</f>
        <v>PO Issued</v>
      </c>
      <c r="U1658" s="596" t="s">
        <v>22</v>
      </c>
      <c r="V1658" s="773">
        <v>815</v>
      </c>
      <c r="W1658" s="596"/>
      <c r="X1658" s="592"/>
      <c r="Y1658" s="592"/>
      <c r="Z1658" s="597">
        <v>45202</v>
      </c>
      <c r="AA1658" s="592" t="s">
        <v>1712</v>
      </c>
      <c r="AB1658" s="595">
        <v>66502</v>
      </c>
      <c r="AC1658" s="677">
        <v>24977</v>
      </c>
      <c r="AD1658" s="592" t="s">
        <v>6059</v>
      </c>
      <c r="AE1658" s="592"/>
      <c r="AF1658" s="592" t="s">
        <v>6164</v>
      </c>
      <c r="AG1658" s="592" t="s">
        <v>498</v>
      </c>
      <c r="AH1658" s="808" t="s">
        <v>4415</v>
      </c>
      <c r="AI1658" s="600" t="str">
        <f>IFERROR(VLOOKUP(cppm_pr[[#This Row],[Order Number]],SPHERE!C:CC,39,0),"")</f>
        <v/>
      </c>
      <c r="AJ1658" s="600" t="str">
        <f>IFERROR(VLOOKUP(cppm_pr[[#This Row],[Order Number]],'DC TM ONE'!B:CN,42,0),"")</f>
        <v/>
      </c>
      <c r="AK1658" s="808"/>
      <c r="AL1658" s="693">
        <v>45229</v>
      </c>
      <c r="AM1658" s="592" t="s">
        <v>7509</v>
      </c>
      <c r="AN1658" s="592" t="s">
        <v>4928</v>
      </c>
      <c r="AO1658" s="807"/>
      <c r="AP1658" s="592"/>
      <c r="AQ1658" s="592"/>
      <c r="AR1658" s="612" t="s">
        <v>12681</v>
      </c>
      <c r="AS1658" s="592"/>
      <c r="AT1658" s="598"/>
      <c r="AU1658" s="592"/>
      <c r="AV1658" s="592"/>
      <c r="AW1658" s="592"/>
      <c r="AX1658" s="592"/>
      <c r="AY1658" s="592"/>
      <c r="AZ1658" s="592"/>
      <c r="BA1658" s="592"/>
      <c r="BB1658" s="592"/>
      <c r="BC1658" s="592"/>
      <c r="BD1658" s="592"/>
      <c r="BE1658" s="592"/>
      <c r="BF1658" s="592"/>
      <c r="BG1658" s="592"/>
      <c r="BH1658" s="592"/>
    </row>
    <row r="1659" spans="1:60" ht="12" customHeight="1">
      <c r="A1659" s="772">
        <v>1657</v>
      </c>
      <c r="B1659" s="600" t="s">
        <v>68</v>
      </c>
      <c r="C1659" s="601" t="s">
        <v>260</v>
      </c>
      <c r="D1659" s="602"/>
      <c r="E1659" s="600"/>
      <c r="F1659" s="603" t="s">
        <v>2922</v>
      </c>
      <c r="G1659" s="603" t="s">
        <v>2921</v>
      </c>
      <c r="H1659" s="603" t="s">
        <v>2920</v>
      </c>
      <c r="I1659" s="603"/>
      <c r="J1659" s="600"/>
      <c r="K1659" s="616"/>
      <c r="L1659" s="606" t="s">
        <v>1552</v>
      </c>
      <c r="M1659" s="971"/>
      <c r="N1659" s="972"/>
      <c r="O1659" s="603"/>
      <c r="P1659" s="605"/>
      <c r="Q1659" s="605"/>
      <c r="R1659" s="603">
        <f t="shared" si="25"/>
        <v>0</v>
      </c>
      <c r="S1659" s="603"/>
      <c r="T1659" s="607" t="str">
        <f>VLOOKUP(cppm_pr[[#This Row],[Status]],'All Link_LOV'!$I$32:$K$72,2,0)</f>
        <v>PR Creation</v>
      </c>
      <c r="U1659" s="607" t="s">
        <v>22</v>
      </c>
      <c r="V1659" s="772">
        <v>816</v>
      </c>
      <c r="W1659" s="607"/>
      <c r="X1659" s="603"/>
      <c r="Y1659" s="603"/>
      <c r="Z1659" s="608">
        <v>45202</v>
      </c>
      <c r="AA1659" s="603" t="s">
        <v>1662</v>
      </c>
      <c r="AB1659" s="606">
        <v>17603</v>
      </c>
      <c r="AC1659" s="677">
        <v>9856</v>
      </c>
      <c r="AD1659" s="603" t="s">
        <v>6148</v>
      </c>
      <c r="AE1659" s="603" t="s">
        <v>12682</v>
      </c>
      <c r="AF1659" s="603" t="s">
        <v>398</v>
      </c>
      <c r="AG1659" s="603" t="s">
        <v>488</v>
      </c>
      <c r="AH1659" s="808" t="s">
        <v>12683</v>
      </c>
      <c r="AI1659" s="600" t="str">
        <f>IFERROR(VLOOKUP(cppm_pr[[#This Row],[Order Number]],SPHERE!C:CC,39,0),"")</f>
        <v/>
      </c>
      <c r="AJ1659" s="600" t="str">
        <f>IFERROR(VLOOKUP(cppm_pr[[#This Row],[Order Number]],'DC TM ONE'!B:CN,42,0),"")</f>
        <v/>
      </c>
      <c r="AK1659" s="808"/>
      <c r="AL1659" s="693">
        <v>45209</v>
      </c>
      <c r="AM1659" s="603" t="s">
        <v>57</v>
      </c>
      <c r="AN1659" s="603" t="s">
        <v>4928</v>
      </c>
      <c r="AO1659" s="807"/>
      <c r="AP1659" s="603"/>
      <c r="AQ1659" s="603"/>
      <c r="AR1659" s="769">
        <v>3400039087</v>
      </c>
      <c r="AS1659" s="603"/>
      <c r="AT1659" s="610" t="s">
        <v>12684</v>
      </c>
      <c r="AU1659" s="603"/>
      <c r="AV1659" s="603"/>
      <c r="AW1659" s="603"/>
      <c r="AX1659" s="603"/>
      <c r="AY1659" s="603"/>
      <c r="AZ1659" s="603"/>
      <c r="BA1659" s="603"/>
      <c r="BB1659" s="603"/>
      <c r="BC1659" s="603"/>
      <c r="BD1659" s="603"/>
      <c r="BE1659" s="603"/>
      <c r="BF1659" s="603"/>
      <c r="BG1659" s="603"/>
      <c r="BH1659" s="603"/>
    </row>
    <row r="1660" spans="1:60" ht="12" customHeight="1">
      <c r="A1660" s="773">
        <v>1658</v>
      </c>
      <c r="B1660" s="589" t="s">
        <v>428</v>
      </c>
      <c r="C1660" s="590" t="s">
        <v>254</v>
      </c>
      <c r="D1660" s="591"/>
      <c r="E1660" s="815" t="s">
        <v>12685</v>
      </c>
      <c r="F1660" s="592" t="s">
        <v>4409</v>
      </c>
      <c r="G1660" s="592" t="s">
        <v>4408</v>
      </c>
      <c r="H1660" s="592" t="s">
        <v>4406</v>
      </c>
      <c r="I1660" s="592" t="s">
        <v>12013</v>
      </c>
      <c r="J1660" s="589"/>
      <c r="K1660" s="642"/>
      <c r="L1660" s="595" t="s">
        <v>10812</v>
      </c>
      <c r="M1660" s="993"/>
      <c r="N1660" s="972"/>
      <c r="O1660" s="592"/>
      <c r="P1660" s="594"/>
      <c r="Q1660" s="594"/>
      <c r="R1660" s="592">
        <f t="shared" si="25"/>
        <v>0</v>
      </c>
      <c r="S1660" s="592"/>
      <c r="T1660" s="596" t="str">
        <f>VLOOKUP(cppm_pr[[#This Row],[Status]],'All Link_LOV'!$I$32:$K$72,2,0)</f>
        <v>PO Issued</v>
      </c>
      <c r="U1660" s="596" t="s">
        <v>22</v>
      </c>
      <c r="V1660" s="773">
        <v>817</v>
      </c>
      <c r="W1660" s="596"/>
      <c r="X1660" s="592"/>
      <c r="Y1660" s="592"/>
      <c r="Z1660" s="597">
        <v>45202</v>
      </c>
      <c r="AA1660" s="592" t="s">
        <v>1712</v>
      </c>
      <c r="AB1660" s="595">
        <v>41146</v>
      </c>
      <c r="AC1660" s="677">
        <v>24981</v>
      </c>
      <c r="AD1660" s="592" t="s">
        <v>6059</v>
      </c>
      <c r="AE1660" s="592"/>
      <c r="AF1660" s="592" t="s">
        <v>6164</v>
      </c>
      <c r="AG1660" s="592" t="s">
        <v>498</v>
      </c>
      <c r="AH1660" s="808" t="s">
        <v>4407</v>
      </c>
      <c r="AI1660" s="600" t="str">
        <f>IFERROR(VLOOKUP(cppm_pr[[#This Row],[Order Number]],SPHERE!C:CC,39,0),"")</f>
        <v/>
      </c>
      <c r="AJ1660" s="600" t="str">
        <f>IFERROR(VLOOKUP(cppm_pr[[#This Row],[Order Number]],'DC TM ONE'!B:CN,42,0),"")</f>
        <v/>
      </c>
      <c r="AK1660" s="808"/>
      <c r="AL1660" s="693">
        <v>45229</v>
      </c>
      <c r="AM1660" s="592" t="s">
        <v>7509</v>
      </c>
      <c r="AN1660" s="592" t="s">
        <v>4928</v>
      </c>
      <c r="AO1660" s="807"/>
      <c r="AP1660" s="592"/>
      <c r="AQ1660" s="592"/>
      <c r="AR1660" s="612">
        <v>3400038544</v>
      </c>
      <c r="AS1660" s="592"/>
      <c r="AT1660" s="598"/>
      <c r="AU1660" s="592"/>
      <c r="AV1660" s="592"/>
      <c r="AW1660" s="592"/>
      <c r="AX1660" s="592"/>
      <c r="AY1660" s="592"/>
      <c r="AZ1660" s="592"/>
      <c r="BA1660" s="592"/>
      <c r="BB1660" s="592"/>
      <c r="BC1660" s="592"/>
      <c r="BD1660" s="592"/>
      <c r="BE1660" s="592"/>
      <c r="BF1660" s="592"/>
      <c r="BG1660" s="592"/>
      <c r="BH1660" s="592"/>
    </row>
    <row r="1661" spans="1:60" ht="12" customHeight="1">
      <c r="A1661" s="772">
        <v>1659</v>
      </c>
      <c r="B1661" s="793" t="s">
        <v>460</v>
      </c>
      <c r="C1661" s="800" t="s">
        <v>267</v>
      </c>
      <c r="D1661" s="602"/>
      <c r="E1661" s="589">
        <v>4902154174</v>
      </c>
      <c r="F1661" s="603" t="s">
        <v>2477</v>
      </c>
      <c r="G1661" s="603" t="s">
        <v>2476</v>
      </c>
      <c r="H1661" s="603" t="s">
        <v>2474</v>
      </c>
      <c r="I1661" s="603" t="s">
        <v>2473</v>
      </c>
      <c r="J1661" s="600"/>
      <c r="K1661" s="593">
        <v>4902154174</v>
      </c>
      <c r="L1661" s="659" t="s">
        <v>3189</v>
      </c>
      <c r="M1661" s="985"/>
      <c r="N1661" s="972"/>
      <c r="O1661" s="603"/>
      <c r="P1661" s="605"/>
      <c r="Q1661" s="605"/>
      <c r="R1661" s="603">
        <f t="shared" si="25"/>
        <v>0</v>
      </c>
      <c r="S1661" s="603"/>
      <c r="T1661" s="607" t="str">
        <f>VLOOKUP(cppm_pr[[#This Row],[Status]],'All Link_LOV'!$I$32:$K$72,2,0)</f>
        <v>PO Issued</v>
      </c>
      <c r="U1661" s="607" t="s">
        <v>22</v>
      </c>
      <c r="V1661" s="772">
        <v>818</v>
      </c>
      <c r="W1661" s="607"/>
      <c r="X1661" s="603"/>
      <c r="Y1661" s="603"/>
      <c r="Z1661" s="608">
        <v>45202</v>
      </c>
      <c r="AA1661" s="603" t="s">
        <v>2043</v>
      </c>
      <c r="AB1661" s="606">
        <v>12003</v>
      </c>
      <c r="AC1661" s="677">
        <v>7000</v>
      </c>
      <c r="AD1661" s="603" t="s">
        <v>6059</v>
      </c>
      <c r="AE1661" s="603"/>
      <c r="AF1661" s="603" t="s">
        <v>6071</v>
      </c>
      <c r="AG1661" s="603" t="s">
        <v>491</v>
      </c>
      <c r="AH1661" s="808" t="s">
        <v>12686</v>
      </c>
      <c r="AI1661" s="600" t="str">
        <f>IFERROR(VLOOKUP(cppm_pr[[#This Row],[Order Number]],SPHERE!C:CC,39,0),"")</f>
        <v/>
      </c>
      <c r="AJ1661" s="600" t="str">
        <f>IFERROR(VLOOKUP(cppm_pr[[#This Row],[Order Number]],'DC TM ONE'!B:CN,42,0),"")</f>
        <v/>
      </c>
      <c r="AK1661" s="808"/>
      <c r="AL1661" s="693">
        <v>45205</v>
      </c>
      <c r="AM1661" s="603" t="s">
        <v>9450</v>
      </c>
      <c r="AN1661" s="603" t="s">
        <v>4928</v>
      </c>
      <c r="AO1661" s="807"/>
      <c r="AP1661" s="603"/>
      <c r="AQ1661" s="603"/>
      <c r="AR1661" s="769">
        <v>3400039039</v>
      </c>
      <c r="AS1661" s="603"/>
      <c r="AT1661" s="610"/>
      <c r="AU1661" s="603"/>
      <c r="AV1661" s="603"/>
      <c r="AW1661" s="603"/>
      <c r="AX1661" s="603"/>
      <c r="AY1661" s="603"/>
      <c r="AZ1661" s="603"/>
      <c r="BA1661" s="603"/>
      <c r="BB1661" s="603"/>
      <c r="BC1661" s="603"/>
      <c r="BD1661" s="603"/>
      <c r="BE1661" s="603"/>
      <c r="BF1661" s="603"/>
      <c r="BG1661" s="603"/>
      <c r="BH1661" s="592">
        <v>1003678001</v>
      </c>
    </row>
    <row r="1662" spans="1:60" ht="12" customHeight="1">
      <c r="A1662" s="773">
        <v>1660</v>
      </c>
      <c r="B1662" s="589" t="s">
        <v>66</v>
      </c>
      <c r="C1662" s="590" t="s">
        <v>260</v>
      </c>
      <c r="D1662" s="591"/>
      <c r="E1662" s="815"/>
      <c r="F1662" s="592" t="s">
        <v>12687</v>
      </c>
      <c r="G1662" s="592" t="s">
        <v>12688</v>
      </c>
      <c r="H1662" s="592" t="s">
        <v>12689</v>
      </c>
      <c r="I1662" s="592" t="s">
        <v>12690</v>
      </c>
      <c r="J1662" s="589"/>
      <c r="K1662" s="642"/>
      <c r="L1662" s="595" t="s">
        <v>1552</v>
      </c>
      <c r="M1662" s="993"/>
      <c r="N1662" s="972"/>
      <c r="O1662" s="592"/>
      <c r="P1662" s="594"/>
      <c r="Q1662" s="594"/>
      <c r="R1662" s="592">
        <f t="shared" si="25"/>
        <v>0</v>
      </c>
      <c r="S1662" s="592"/>
      <c r="T1662" s="596" t="str">
        <f>VLOOKUP(cppm_pr[[#This Row],[Status]],'All Link_LOV'!$I$32:$K$72,2,0)</f>
        <v>PR Creation</v>
      </c>
      <c r="U1662" s="596" t="s">
        <v>22</v>
      </c>
      <c r="V1662" s="773">
        <v>819</v>
      </c>
      <c r="W1662" s="596"/>
      <c r="X1662" s="592"/>
      <c r="Y1662" s="592"/>
      <c r="Z1662" s="597">
        <v>45202</v>
      </c>
      <c r="AA1662" s="592" t="s">
        <v>2009</v>
      </c>
      <c r="AB1662" s="595">
        <v>7073</v>
      </c>
      <c r="AC1662" s="677">
        <v>1118.08</v>
      </c>
      <c r="AD1662" s="592" t="s">
        <v>6148</v>
      </c>
      <c r="AE1662" s="592" t="s">
        <v>12691</v>
      </c>
      <c r="AF1662" s="592" t="s">
        <v>6071</v>
      </c>
      <c r="AG1662" s="592" t="s">
        <v>5</v>
      </c>
      <c r="AH1662" s="808" t="s">
        <v>12692</v>
      </c>
      <c r="AI1662" s="600" t="str">
        <f>IFERROR(VLOOKUP(cppm_pr[[#This Row],[Order Number]],SPHERE!C:CC,39,0),"")</f>
        <v/>
      </c>
      <c r="AJ1662" s="600" t="str">
        <f>IFERROR(VLOOKUP(cppm_pr[[#This Row],[Order Number]],'DC TM ONE'!B:CN,42,0),"")</f>
        <v/>
      </c>
      <c r="AK1662" s="808"/>
      <c r="AL1662" s="693">
        <v>45221</v>
      </c>
      <c r="AM1662" s="592" t="s">
        <v>8233</v>
      </c>
      <c r="AN1662" s="592" t="s">
        <v>4928</v>
      </c>
      <c r="AO1662" s="807"/>
      <c r="AP1662" s="592"/>
      <c r="AQ1662" s="592"/>
      <c r="AR1662" s="612">
        <v>34000039021</v>
      </c>
      <c r="AS1662" s="592"/>
      <c r="AT1662" s="598" t="s">
        <v>12693</v>
      </c>
      <c r="AU1662" s="592"/>
      <c r="AV1662" s="592"/>
      <c r="AW1662" s="592"/>
      <c r="AX1662" s="592"/>
      <c r="AY1662" s="592"/>
      <c r="AZ1662" s="592"/>
      <c r="BA1662" s="592"/>
      <c r="BB1662" s="592"/>
      <c r="BC1662" s="592"/>
      <c r="BD1662" s="592"/>
      <c r="BE1662" s="592"/>
      <c r="BF1662" s="592"/>
      <c r="BG1662" s="592"/>
      <c r="BH1662" s="592"/>
    </row>
    <row r="1663" spans="1:60" ht="12" customHeight="1">
      <c r="A1663" s="772">
        <v>1661</v>
      </c>
      <c r="B1663" s="600" t="s">
        <v>5997</v>
      </c>
      <c r="C1663" s="601" t="s">
        <v>260</v>
      </c>
      <c r="D1663" s="602">
        <v>45208</v>
      </c>
      <c r="E1663" s="600" t="s">
        <v>12694</v>
      </c>
      <c r="F1663" s="603" t="s">
        <v>5384</v>
      </c>
      <c r="G1663" s="603" t="s">
        <v>5383</v>
      </c>
      <c r="H1663" s="603" t="s">
        <v>5381</v>
      </c>
      <c r="I1663" s="603" t="s">
        <v>12695</v>
      </c>
      <c r="J1663" s="600"/>
      <c r="K1663" s="616"/>
      <c r="L1663" s="606" t="s">
        <v>1264</v>
      </c>
      <c r="M1663" s="971"/>
      <c r="N1663" s="972"/>
      <c r="O1663" s="603"/>
      <c r="P1663" s="605"/>
      <c r="Q1663" s="605"/>
      <c r="R1663" s="603">
        <f t="shared" si="25"/>
        <v>0</v>
      </c>
      <c r="S1663" s="603"/>
      <c r="T1663" s="607" t="str">
        <f>VLOOKUP(cppm_pr[[#This Row],[Status]],'All Link_LOV'!$I$32:$K$72,2,0)</f>
        <v>PR Creation</v>
      </c>
      <c r="U1663" s="607" t="s">
        <v>22</v>
      </c>
      <c r="V1663" s="772">
        <v>820</v>
      </c>
      <c r="W1663" s="607"/>
      <c r="X1663" s="603"/>
      <c r="Y1663" s="603"/>
      <c r="Z1663" s="608">
        <v>45202</v>
      </c>
      <c r="AA1663" s="603" t="s">
        <v>4849</v>
      </c>
      <c r="AB1663" s="606">
        <v>19504</v>
      </c>
      <c r="AC1663" s="677">
        <v>3445.2</v>
      </c>
      <c r="AD1663" s="603" t="s">
        <v>6148</v>
      </c>
      <c r="AE1663" s="603" t="s">
        <v>12696</v>
      </c>
      <c r="AF1663" s="603" t="s">
        <v>397</v>
      </c>
      <c r="AG1663" s="603" t="s">
        <v>493</v>
      </c>
      <c r="AH1663" s="808" t="s">
        <v>12697</v>
      </c>
      <c r="AI1663" s="600" t="str">
        <f>IFERROR(VLOOKUP(cppm_pr[[#This Row],[Order Number]],SPHERE!C:CC,39,0),"")</f>
        <v/>
      </c>
      <c r="AJ1663" s="600" t="str">
        <f>IFERROR(VLOOKUP(cppm_pr[[#This Row],[Order Number]],'DC TM ONE'!B:CN,42,0),"")</f>
        <v/>
      </c>
      <c r="AK1663" s="808"/>
      <c r="AL1663" s="693">
        <v>45169</v>
      </c>
      <c r="AM1663" s="603" t="s">
        <v>8193</v>
      </c>
      <c r="AN1663" s="603" t="s">
        <v>4928</v>
      </c>
      <c r="AO1663" s="807"/>
      <c r="AP1663" s="603"/>
      <c r="AQ1663" s="603"/>
      <c r="AR1663" s="769">
        <v>3400038524</v>
      </c>
      <c r="AS1663" s="603"/>
      <c r="AT1663" s="610" t="s">
        <v>12698</v>
      </c>
      <c r="AU1663" s="603"/>
      <c r="AV1663" s="603"/>
      <c r="AW1663" s="603"/>
      <c r="AX1663" s="603"/>
      <c r="AY1663" s="603"/>
      <c r="AZ1663" s="603"/>
      <c r="BA1663" s="603"/>
      <c r="BB1663" s="603"/>
      <c r="BC1663" s="603"/>
      <c r="BD1663" s="603"/>
      <c r="BE1663" s="603"/>
      <c r="BF1663" s="603"/>
      <c r="BG1663" s="603"/>
      <c r="BH1663" s="603"/>
    </row>
    <row r="1664" spans="1:60" s="180" customFormat="1" ht="12" customHeight="1">
      <c r="A1664" s="817">
        <v>1662</v>
      </c>
      <c r="B1664" s="641"/>
      <c r="C1664" s="639" t="s">
        <v>254</v>
      </c>
      <c r="D1664" s="640"/>
      <c r="E1664" s="645" t="s">
        <v>12699</v>
      </c>
      <c r="F1664" s="641" t="s">
        <v>4744</v>
      </c>
      <c r="G1664" s="641" t="s">
        <v>4743</v>
      </c>
      <c r="H1664" s="641" t="s">
        <v>4741</v>
      </c>
      <c r="I1664" s="643"/>
      <c r="J1664" s="641"/>
      <c r="K1664" s="642"/>
      <c r="L1664" s="648" t="s">
        <v>1492</v>
      </c>
      <c r="M1664" s="993"/>
      <c r="N1664" s="1057"/>
      <c r="O1664" s="641"/>
      <c r="P1664" s="644"/>
      <c r="Q1664" s="644"/>
      <c r="R1664" s="643">
        <f t="shared" si="25"/>
        <v>0</v>
      </c>
      <c r="S1664" s="643"/>
      <c r="T1664" s="645" t="str">
        <f>VLOOKUP(cppm_pr[[#This Row],[Status]],'All Link_LOV'!$I$32:$K$72,2,0)</f>
        <v>PO Issued</v>
      </c>
      <c r="U1664" s="645" t="s">
        <v>105</v>
      </c>
      <c r="V1664" s="817">
        <v>316</v>
      </c>
      <c r="W1664" s="645"/>
      <c r="X1664" s="643"/>
      <c r="Y1664" s="643"/>
      <c r="Z1664" s="646">
        <v>45202</v>
      </c>
      <c r="AA1664" s="643" t="s">
        <v>2124</v>
      </c>
      <c r="AB1664" s="648"/>
      <c r="AC1664" s="739"/>
      <c r="AD1664" s="643"/>
      <c r="AE1664" s="643"/>
      <c r="AF1664" s="643" t="s">
        <v>398</v>
      </c>
      <c r="AG1664" s="643" t="s">
        <v>488</v>
      </c>
      <c r="AH1664" s="818" t="s">
        <v>4742</v>
      </c>
      <c r="AI1664" s="600" t="str">
        <f>IFERROR(VLOOKUP(cppm_pr[[#This Row],[Order Number]],SPHERE!C:CC,39,0),"")</f>
        <v/>
      </c>
      <c r="AJ1664" s="600" t="str">
        <f>IFERROR(VLOOKUP(cppm_pr[[#This Row],[Order Number]],'DC TM ONE'!B:CN,42,0),"")</f>
        <v/>
      </c>
      <c r="AK1664" s="818"/>
      <c r="AL1664" s="741"/>
      <c r="AM1664" s="643" t="s">
        <v>12700</v>
      </c>
      <c r="AN1664" s="643"/>
      <c r="AO1664" s="819"/>
      <c r="AP1664" s="643"/>
      <c r="AQ1664" s="643"/>
      <c r="AR1664" s="744">
        <v>3400038604</v>
      </c>
      <c r="AS1664" s="641" t="s">
        <v>4748</v>
      </c>
      <c r="AT1664" s="647"/>
      <c r="AU1664" s="643"/>
      <c r="AV1664" s="643" t="s">
        <v>4745</v>
      </c>
      <c r="AW1664" s="643" t="s">
        <v>4746</v>
      </c>
      <c r="AX1664" s="643" t="s">
        <v>4747</v>
      </c>
      <c r="AY1664" s="643" t="s">
        <v>1554</v>
      </c>
      <c r="AZ1664" s="643" t="s">
        <v>4748</v>
      </c>
      <c r="BA1664" s="643" t="s">
        <v>4749</v>
      </c>
      <c r="BB1664" s="643">
        <v>3400038604</v>
      </c>
      <c r="BC1664" s="643" t="s">
        <v>4357</v>
      </c>
      <c r="BD1664" s="643" t="s">
        <v>4357</v>
      </c>
      <c r="BE1664" s="643" t="s">
        <v>4357</v>
      </c>
      <c r="BF1664" s="643" t="s">
        <v>4357</v>
      </c>
      <c r="BG1664" s="643"/>
      <c r="BH1664" s="643"/>
    </row>
    <row r="1665" spans="1:60" ht="12" customHeight="1">
      <c r="A1665" s="772">
        <v>1663</v>
      </c>
      <c r="B1665" s="600" t="s">
        <v>81</v>
      </c>
      <c r="C1665" s="601" t="s">
        <v>267</v>
      </c>
      <c r="D1665" s="602">
        <v>45203</v>
      </c>
      <c r="E1665" s="600" t="s">
        <v>12701</v>
      </c>
      <c r="F1665" s="603" t="s">
        <v>3862</v>
      </c>
      <c r="G1665" s="603" t="s">
        <v>3861</v>
      </c>
      <c r="H1665" s="603" t="s">
        <v>3859</v>
      </c>
      <c r="I1665" s="603" t="s">
        <v>12702</v>
      </c>
      <c r="J1665" s="600"/>
      <c r="K1665" s="616" t="s">
        <v>12703</v>
      </c>
      <c r="L1665" s="606" t="s">
        <v>1492</v>
      </c>
      <c r="M1665" s="971"/>
      <c r="N1665" s="972"/>
      <c r="O1665" s="603"/>
      <c r="P1665" s="605"/>
      <c r="Q1665" s="605"/>
      <c r="R1665" s="603">
        <f t="shared" si="25"/>
        <v>0</v>
      </c>
      <c r="S1665" s="603"/>
      <c r="T1665" s="607" t="str">
        <f>VLOOKUP(cppm_pr[[#This Row],[Status]],'All Link_LOV'!$I$32:$K$72,2,0)</f>
        <v>PO Issued</v>
      </c>
      <c r="U1665" s="607" t="s">
        <v>22</v>
      </c>
      <c r="V1665" s="772">
        <v>821</v>
      </c>
      <c r="W1665" s="607" t="s">
        <v>6069</v>
      </c>
      <c r="X1665" s="603" t="s">
        <v>499</v>
      </c>
      <c r="Y1665" s="603"/>
      <c r="Z1665" s="608">
        <v>45202</v>
      </c>
      <c r="AA1665" s="603" t="s">
        <v>7555</v>
      </c>
      <c r="AB1665" s="606">
        <v>14765</v>
      </c>
      <c r="AC1665" s="677">
        <v>13623.46</v>
      </c>
      <c r="AD1665" s="603" t="s">
        <v>6059</v>
      </c>
      <c r="AE1665" s="603"/>
      <c r="AF1665" s="603" t="s">
        <v>6071</v>
      </c>
      <c r="AG1665" s="603" t="s">
        <v>491</v>
      </c>
      <c r="AH1665" s="808" t="s">
        <v>3860</v>
      </c>
      <c r="AI1665" s="600" t="str">
        <f>IFERROR(VLOOKUP(cppm_pr[[#This Row],[Order Number]],SPHERE!C:CC,39,0),"")</f>
        <v/>
      </c>
      <c r="AJ1665" s="600" t="str">
        <f>IFERROR(VLOOKUP(cppm_pr[[#This Row],[Order Number]],'DC TM ONE'!B:CN,42,0),"")</f>
        <v/>
      </c>
      <c r="AK1665" s="808"/>
      <c r="AL1665" s="693">
        <v>45209</v>
      </c>
      <c r="AM1665" s="603" t="s">
        <v>10456</v>
      </c>
      <c r="AN1665" s="603" t="s">
        <v>4928</v>
      </c>
      <c r="AO1665" s="807"/>
      <c r="AP1665" s="603"/>
      <c r="AQ1665" s="603"/>
      <c r="AR1665" s="769">
        <v>3400038958</v>
      </c>
      <c r="AS1665" s="603"/>
      <c r="AT1665" s="610"/>
      <c r="AU1665" s="603"/>
      <c r="AV1665" s="603"/>
      <c r="AW1665" s="603"/>
      <c r="AX1665" s="603"/>
      <c r="AY1665" s="603"/>
      <c r="AZ1665" s="603"/>
      <c r="BA1665" s="603"/>
      <c r="BB1665" s="603"/>
      <c r="BC1665" s="603"/>
      <c r="BD1665" s="603"/>
      <c r="BE1665" s="603"/>
      <c r="BF1665" s="603"/>
      <c r="BG1665" s="603"/>
      <c r="BH1665" s="603"/>
    </row>
    <row r="1666" spans="1:60" ht="12" customHeight="1">
      <c r="A1666" s="773">
        <v>1664</v>
      </c>
      <c r="B1666" s="589" t="s">
        <v>83</v>
      </c>
      <c r="C1666" s="590" t="s">
        <v>267</v>
      </c>
      <c r="D1666" s="591">
        <v>45203</v>
      </c>
      <c r="E1666" s="815"/>
      <c r="F1666" s="592" t="s">
        <v>3834</v>
      </c>
      <c r="G1666" s="592" t="s">
        <v>3833</v>
      </c>
      <c r="H1666" s="592" t="s">
        <v>3831</v>
      </c>
      <c r="I1666" s="592" t="s">
        <v>3829</v>
      </c>
      <c r="J1666" s="589"/>
      <c r="K1666" s="642" t="s">
        <v>10620</v>
      </c>
      <c r="L1666" s="595" t="s">
        <v>51</v>
      </c>
      <c r="M1666" s="993"/>
      <c r="N1666" s="972"/>
      <c r="O1666" s="592"/>
      <c r="P1666" s="594"/>
      <c r="Q1666" s="594"/>
      <c r="R1666" s="592">
        <f t="shared" si="25"/>
        <v>0</v>
      </c>
      <c r="S1666" s="592"/>
      <c r="T1666" s="596" t="str">
        <f>VLOOKUP(cppm_pr[[#This Row],[Status]],'All Link_LOV'!$I$32:$K$72,2,0)</f>
        <v>PO Issued</v>
      </c>
      <c r="U1666" s="596" t="s">
        <v>22</v>
      </c>
      <c r="V1666" s="773">
        <v>823</v>
      </c>
      <c r="W1666" s="596"/>
      <c r="X1666" s="592"/>
      <c r="Y1666" s="592"/>
      <c r="Z1666" s="597">
        <v>45202</v>
      </c>
      <c r="AA1666" s="592" t="s">
        <v>3830</v>
      </c>
      <c r="AB1666" s="595">
        <v>20712</v>
      </c>
      <c r="AC1666" s="677">
        <v>10415</v>
      </c>
      <c r="AD1666" s="592" t="s">
        <v>6059</v>
      </c>
      <c r="AE1666" s="592"/>
      <c r="AF1666" s="592" t="s">
        <v>6071</v>
      </c>
      <c r="AG1666" s="592" t="s">
        <v>491</v>
      </c>
      <c r="AH1666" s="808" t="s">
        <v>12704</v>
      </c>
      <c r="AI1666" s="600" t="str">
        <f>IFERROR(VLOOKUP(cppm_pr[[#This Row],[Order Number]],SPHERE!C:CC,39,0),"")</f>
        <v/>
      </c>
      <c r="AJ1666" s="600" t="str">
        <f>IFERROR(VLOOKUP(cppm_pr[[#This Row],[Order Number]],'DC TM ONE'!B:CN,42,0),"")</f>
        <v/>
      </c>
      <c r="AK1666" s="808"/>
      <c r="AL1666" s="693">
        <v>45214</v>
      </c>
      <c r="AM1666" s="592" t="s">
        <v>6779</v>
      </c>
      <c r="AN1666" s="592" t="s">
        <v>4928</v>
      </c>
      <c r="AO1666" s="807"/>
      <c r="AP1666" s="592"/>
      <c r="AQ1666" s="592"/>
      <c r="AR1666" s="612">
        <v>3400038660</v>
      </c>
      <c r="AS1666" s="592"/>
      <c r="AT1666" s="598"/>
      <c r="AU1666" s="592"/>
      <c r="AV1666" s="592"/>
      <c r="AW1666" s="592"/>
      <c r="AX1666" s="592"/>
      <c r="AY1666" s="592"/>
      <c r="AZ1666" s="592"/>
      <c r="BA1666" s="592"/>
      <c r="BB1666" s="592"/>
      <c r="BC1666" s="592"/>
      <c r="BD1666" s="592"/>
      <c r="BE1666" s="592"/>
      <c r="BF1666" s="592"/>
      <c r="BG1666" s="592"/>
      <c r="BH1666" s="592"/>
    </row>
    <row r="1667" spans="1:60" ht="12" customHeight="1">
      <c r="A1667" s="772">
        <v>1665</v>
      </c>
      <c r="B1667" s="600" t="s">
        <v>65</v>
      </c>
      <c r="C1667" s="601" t="s">
        <v>253</v>
      </c>
      <c r="D1667" s="602"/>
      <c r="E1667" s="600" t="s">
        <v>12705</v>
      </c>
      <c r="F1667" s="603" t="s">
        <v>4754</v>
      </c>
      <c r="G1667" s="603" t="s">
        <v>4753</v>
      </c>
      <c r="H1667" s="603" t="s">
        <v>4751</v>
      </c>
      <c r="I1667" s="603"/>
      <c r="J1667" s="600"/>
      <c r="K1667" s="616"/>
      <c r="L1667" s="606" t="s">
        <v>1717</v>
      </c>
      <c r="M1667" s="971"/>
      <c r="N1667" s="972"/>
      <c r="O1667" s="603"/>
      <c r="P1667" s="605"/>
      <c r="Q1667" s="605"/>
      <c r="R1667" s="603">
        <f t="shared" si="25"/>
        <v>0</v>
      </c>
      <c r="S1667" s="603"/>
      <c r="T1667" s="607" t="str">
        <f>VLOOKUP(cppm_pr[[#This Row],[Status]],'All Link_LOV'!$I$32:$K$72,2,0)</f>
        <v>Queried - Require More Information From AND</v>
      </c>
      <c r="U1667" s="607" t="s">
        <v>105</v>
      </c>
      <c r="V1667" s="772">
        <v>317</v>
      </c>
      <c r="W1667" s="607"/>
      <c r="X1667" s="603"/>
      <c r="Y1667" s="603"/>
      <c r="Z1667" s="608">
        <v>45202</v>
      </c>
      <c r="AA1667" s="603" t="s">
        <v>2282</v>
      </c>
      <c r="AB1667" s="606"/>
      <c r="AC1667" s="677"/>
      <c r="AD1667" s="603"/>
      <c r="AE1667" s="603"/>
      <c r="AF1667" s="603" t="s">
        <v>1572</v>
      </c>
      <c r="AG1667" s="603" t="s">
        <v>494</v>
      </c>
      <c r="AH1667" s="808" t="s">
        <v>4752</v>
      </c>
      <c r="AI1667" s="600" t="str">
        <f>IFERROR(VLOOKUP(cppm_pr[[#This Row],[Order Number]],SPHERE!C:CC,39,0),"")</f>
        <v/>
      </c>
      <c r="AJ1667" s="600" t="str">
        <f>IFERROR(VLOOKUP(cppm_pr[[#This Row],[Order Number]],'DC TM ONE'!B:CN,42,0),"")</f>
        <v/>
      </c>
      <c r="AK1667" s="808"/>
      <c r="AL1667" s="693"/>
      <c r="AM1667" s="603" t="s">
        <v>12706</v>
      </c>
      <c r="AN1667" s="603"/>
      <c r="AO1667" s="807"/>
      <c r="AP1667" s="603"/>
      <c r="AQ1667" s="603"/>
      <c r="AR1667" s="769"/>
      <c r="AS1667" s="603"/>
      <c r="AT1667" s="610"/>
      <c r="AU1667" s="603"/>
      <c r="AV1667" s="603" t="s">
        <v>4755</v>
      </c>
      <c r="AW1667" s="603" t="s">
        <v>4756</v>
      </c>
      <c r="AX1667" s="603" t="s">
        <v>4757</v>
      </c>
      <c r="AY1667" s="603" t="s">
        <v>1579</v>
      </c>
      <c r="AZ1667" s="603"/>
      <c r="BA1667" s="603"/>
      <c r="BB1667" s="603"/>
      <c r="BC1667" s="603"/>
      <c r="BD1667" s="603"/>
      <c r="BE1667" s="603"/>
      <c r="BF1667" s="603"/>
      <c r="BG1667" s="603"/>
      <c r="BH1667" s="603"/>
    </row>
    <row r="1668" spans="1:60" ht="12" customHeight="1">
      <c r="A1668" s="773">
        <v>1666</v>
      </c>
      <c r="B1668" s="589" t="s">
        <v>77</v>
      </c>
      <c r="C1668" s="601" t="s">
        <v>208</v>
      </c>
      <c r="D1668" s="591"/>
      <c r="E1668" s="815"/>
      <c r="F1668" s="592" t="s">
        <v>4761</v>
      </c>
      <c r="G1668" s="592" t="s">
        <v>4760</v>
      </c>
      <c r="H1668" s="592" t="s">
        <v>4758</v>
      </c>
      <c r="I1668" s="592" t="s">
        <v>12707</v>
      </c>
      <c r="J1668" s="589"/>
      <c r="K1668" s="642"/>
      <c r="L1668" s="595" t="s">
        <v>1691</v>
      </c>
      <c r="M1668" s="993"/>
      <c r="N1668" s="972"/>
      <c r="O1668" s="592"/>
      <c r="P1668" s="594"/>
      <c r="Q1668" s="594"/>
      <c r="R1668" s="592">
        <f t="shared" ref="R1668:R1731" si="26">$Q1668-$P1668</f>
        <v>0</v>
      </c>
      <c r="S1668" s="592"/>
      <c r="T1668" s="596" t="str">
        <f>VLOOKUP(cppm_pr[[#This Row],[Status]],'All Link_LOV'!$I$32:$K$72,2,0)</f>
        <v>Pending TP Submission</v>
      </c>
      <c r="U1668" s="596" t="s">
        <v>105</v>
      </c>
      <c r="V1668" s="773">
        <v>318</v>
      </c>
      <c r="W1668" s="596"/>
      <c r="X1668" s="592"/>
      <c r="Y1668" s="592"/>
      <c r="Z1668" s="597">
        <v>45202</v>
      </c>
      <c r="AA1668" s="592" t="s">
        <v>3920</v>
      </c>
      <c r="AB1668" s="595"/>
      <c r="AC1668" s="677"/>
      <c r="AD1668" s="592"/>
      <c r="AE1668" s="592"/>
      <c r="AF1668" s="592" t="s">
        <v>397</v>
      </c>
      <c r="AG1668" s="592" t="s">
        <v>491</v>
      </c>
      <c r="AH1668" s="808" t="s">
        <v>4759</v>
      </c>
      <c r="AI1668" s="600" t="str">
        <f>IFERROR(VLOOKUP(cppm_pr[[#This Row],[Order Number]],SPHERE!C:CC,39,0),"")</f>
        <v/>
      </c>
      <c r="AJ1668" s="600" t="str">
        <f>IFERROR(VLOOKUP(cppm_pr[[#This Row],[Order Number]],'DC TM ONE'!B:CN,42,0),"")</f>
        <v/>
      </c>
      <c r="AK1668" s="808"/>
      <c r="AL1668" s="693"/>
      <c r="AM1668" s="592" t="s">
        <v>11657</v>
      </c>
      <c r="AN1668" s="592"/>
      <c r="AO1668" s="807"/>
      <c r="AP1668" s="592"/>
      <c r="AQ1668" s="592"/>
      <c r="AR1668" s="612"/>
      <c r="AS1668" s="592"/>
      <c r="AT1668" s="598"/>
      <c r="AU1668" s="592"/>
      <c r="AV1668" s="592" t="s">
        <v>3925</v>
      </c>
      <c r="AW1668" s="592" t="s">
        <v>4177</v>
      </c>
      <c r="AX1668" s="592" t="s">
        <v>4762</v>
      </c>
      <c r="AY1668" s="592" t="s">
        <v>1579</v>
      </c>
      <c r="AZ1668" s="592"/>
      <c r="BA1668" s="592"/>
      <c r="BB1668" s="592"/>
      <c r="BC1668" s="592"/>
      <c r="BD1668" s="592"/>
      <c r="BE1668" s="592"/>
      <c r="BF1668" s="592"/>
      <c r="BG1668" s="592"/>
      <c r="BH1668" s="592"/>
    </row>
    <row r="1669" spans="1:60" ht="12" customHeight="1">
      <c r="A1669" s="772">
        <v>1667</v>
      </c>
      <c r="B1669" s="600" t="s">
        <v>428</v>
      </c>
      <c r="C1669" s="601" t="s">
        <v>254</v>
      </c>
      <c r="D1669" s="602"/>
      <c r="E1669" s="600" t="s">
        <v>12708</v>
      </c>
      <c r="F1669" s="603" t="s">
        <v>1716</v>
      </c>
      <c r="G1669" s="603" t="s">
        <v>1715</v>
      </c>
      <c r="H1669" s="603" t="s">
        <v>1713</v>
      </c>
      <c r="I1669" s="603" t="s">
        <v>1711</v>
      </c>
      <c r="J1669" s="600"/>
      <c r="K1669" s="616"/>
      <c r="L1669" s="606" t="s">
        <v>10812</v>
      </c>
      <c r="M1669" s="971"/>
      <c r="N1669" s="972"/>
      <c r="O1669" s="603"/>
      <c r="P1669" s="605"/>
      <c r="Q1669" s="605"/>
      <c r="R1669" s="603">
        <f t="shared" si="26"/>
        <v>0</v>
      </c>
      <c r="S1669" s="603"/>
      <c r="T1669" s="607" t="str">
        <f>VLOOKUP(cppm_pr[[#This Row],[Status]],'All Link_LOV'!$I$32:$K$72,2,0)</f>
        <v>PO Issued</v>
      </c>
      <c r="U1669" s="607" t="s">
        <v>22</v>
      </c>
      <c r="V1669" s="772">
        <v>824</v>
      </c>
      <c r="W1669" s="607"/>
      <c r="X1669" s="603"/>
      <c r="Y1669" s="603"/>
      <c r="Z1669" s="608">
        <v>45202</v>
      </c>
      <c r="AA1669" s="603" t="s">
        <v>1712</v>
      </c>
      <c r="AB1669" s="606">
        <v>47266</v>
      </c>
      <c r="AC1669" s="677">
        <v>41061</v>
      </c>
      <c r="AD1669" s="603" t="s">
        <v>6059</v>
      </c>
      <c r="AE1669" s="603"/>
      <c r="AF1669" s="603" t="s">
        <v>6164</v>
      </c>
      <c r="AG1669" s="603" t="s">
        <v>494</v>
      </c>
      <c r="AH1669" s="808" t="s">
        <v>12709</v>
      </c>
      <c r="AI1669" s="600" t="str">
        <f>IFERROR(VLOOKUP(cppm_pr[[#This Row],[Order Number]],SPHERE!C:CC,39,0),"")</f>
        <v/>
      </c>
      <c r="AJ1669" s="600" t="str">
        <f>IFERROR(VLOOKUP(cppm_pr[[#This Row],[Order Number]],'DC TM ONE'!B:CN,42,0),"")</f>
        <v/>
      </c>
      <c r="AK1669" s="808"/>
      <c r="AL1669" s="693">
        <v>45229</v>
      </c>
      <c r="AM1669" s="603" t="s">
        <v>7509</v>
      </c>
      <c r="AN1669" s="603" t="s">
        <v>4928</v>
      </c>
      <c r="AO1669" s="807"/>
      <c r="AP1669" s="603"/>
      <c r="AQ1669" s="603"/>
      <c r="AR1669" s="769">
        <v>3400038544</v>
      </c>
      <c r="AS1669" s="603"/>
      <c r="AT1669" s="610"/>
      <c r="AU1669" s="603"/>
      <c r="AV1669" s="603"/>
      <c r="AW1669" s="603"/>
      <c r="AX1669" s="603"/>
      <c r="AY1669" s="603"/>
      <c r="AZ1669" s="603"/>
      <c r="BA1669" s="603"/>
      <c r="BB1669" s="603"/>
      <c r="BC1669" s="603"/>
      <c r="BD1669" s="603"/>
      <c r="BE1669" s="603"/>
      <c r="BF1669" s="603"/>
      <c r="BG1669" s="603"/>
      <c r="BH1669" s="603"/>
    </row>
    <row r="1670" spans="1:60" ht="12" customHeight="1">
      <c r="A1670" s="773">
        <v>1668</v>
      </c>
      <c r="B1670" s="589" t="s">
        <v>77</v>
      </c>
      <c r="C1670" s="601" t="s">
        <v>208</v>
      </c>
      <c r="D1670" s="591"/>
      <c r="E1670" s="815"/>
      <c r="F1670" s="592" t="s">
        <v>4766</v>
      </c>
      <c r="G1670" s="592" t="s">
        <v>4765</v>
      </c>
      <c r="H1670" s="592" t="s">
        <v>4763</v>
      </c>
      <c r="I1670" s="592" t="s">
        <v>12710</v>
      </c>
      <c r="J1670" s="589"/>
      <c r="K1670" s="642"/>
      <c r="L1670" s="595" t="s">
        <v>1691</v>
      </c>
      <c r="M1670" s="993"/>
      <c r="N1670" s="972"/>
      <c r="O1670" s="592"/>
      <c r="P1670" s="594"/>
      <c r="Q1670" s="594"/>
      <c r="R1670" s="592">
        <f t="shared" si="26"/>
        <v>0</v>
      </c>
      <c r="S1670" s="592"/>
      <c r="T1670" s="596" t="str">
        <f>VLOOKUP(cppm_pr[[#This Row],[Status]],'All Link_LOV'!$I$32:$K$72,2,0)</f>
        <v>Pending TP Submission</v>
      </c>
      <c r="U1670" s="596" t="s">
        <v>105</v>
      </c>
      <c r="V1670" s="773">
        <v>319</v>
      </c>
      <c r="W1670" s="596"/>
      <c r="X1670" s="592"/>
      <c r="Y1670" s="592"/>
      <c r="Z1670" s="597">
        <v>45202</v>
      </c>
      <c r="AA1670" s="592" t="s">
        <v>3920</v>
      </c>
      <c r="AB1670" s="595"/>
      <c r="AC1670" s="677"/>
      <c r="AD1670" s="592"/>
      <c r="AE1670" s="592"/>
      <c r="AF1670" s="592" t="s">
        <v>399</v>
      </c>
      <c r="AG1670" s="592" t="s">
        <v>491</v>
      </c>
      <c r="AH1670" s="808" t="s">
        <v>4764</v>
      </c>
      <c r="AI1670" s="600" t="str">
        <f>IFERROR(VLOOKUP(cppm_pr[[#This Row],[Order Number]],SPHERE!C:CC,39,0),"")</f>
        <v/>
      </c>
      <c r="AJ1670" s="600" t="str">
        <f>IFERROR(VLOOKUP(cppm_pr[[#This Row],[Order Number]],'DC TM ONE'!B:CN,42,0),"")</f>
        <v/>
      </c>
      <c r="AK1670" s="808"/>
      <c r="AL1670" s="693"/>
      <c r="AM1670" s="592" t="s">
        <v>12711</v>
      </c>
      <c r="AN1670" s="592"/>
      <c r="AO1670" s="807"/>
      <c r="AP1670" s="592"/>
      <c r="AQ1670" s="592"/>
      <c r="AR1670" s="612"/>
      <c r="AS1670" s="592"/>
      <c r="AT1670" s="598"/>
      <c r="AU1670" s="592"/>
      <c r="AV1670" s="592" t="s">
        <v>4767</v>
      </c>
      <c r="AW1670" s="592" t="s">
        <v>4768</v>
      </c>
      <c r="AX1670" s="592" t="s">
        <v>4769</v>
      </c>
      <c r="AY1670" s="592" t="s">
        <v>1579</v>
      </c>
      <c r="AZ1670" s="592"/>
      <c r="BA1670" s="592"/>
      <c r="BB1670" s="592"/>
      <c r="BC1670" s="592"/>
      <c r="BD1670" s="592"/>
      <c r="BE1670" s="592"/>
      <c r="BF1670" s="592"/>
      <c r="BG1670" s="592"/>
      <c r="BH1670" s="592"/>
    </row>
    <row r="1671" spans="1:60" ht="12" customHeight="1">
      <c r="A1671" s="772">
        <v>1669</v>
      </c>
      <c r="B1671" s="600" t="s">
        <v>69</v>
      </c>
      <c r="C1671" s="601" t="s">
        <v>265</v>
      </c>
      <c r="D1671" s="602"/>
      <c r="E1671" s="600" t="s">
        <v>12712</v>
      </c>
      <c r="F1671" s="603" t="s">
        <v>4774</v>
      </c>
      <c r="G1671" s="603" t="s">
        <v>4773</v>
      </c>
      <c r="H1671" s="603" t="s">
        <v>4771</v>
      </c>
      <c r="I1671" s="603" t="s">
        <v>12713</v>
      </c>
      <c r="J1671" s="600"/>
      <c r="K1671" s="616"/>
      <c r="L1671" s="606" t="s">
        <v>3872</v>
      </c>
      <c r="M1671" s="971"/>
      <c r="N1671" s="972"/>
      <c r="O1671" s="603"/>
      <c r="P1671" s="605"/>
      <c r="Q1671" s="605"/>
      <c r="R1671" s="603">
        <f t="shared" si="26"/>
        <v>0</v>
      </c>
      <c r="S1671" s="603"/>
      <c r="T1671" s="607" t="str">
        <f>VLOOKUP(cppm_pr[[#This Row],[Status]],'All Link_LOV'!$I$32:$K$72,2,0)</f>
        <v>Pending PR Release</v>
      </c>
      <c r="U1671" s="607" t="s">
        <v>105</v>
      </c>
      <c r="V1671" s="772">
        <v>320</v>
      </c>
      <c r="W1671" s="607"/>
      <c r="X1671" s="603"/>
      <c r="Y1671" s="603"/>
      <c r="Z1671" s="608">
        <v>45202</v>
      </c>
      <c r="AA1671" s="603" t="s">
        <v>4770</v>
      </c>
      <c r="AB1671" s="606"/>
      <c r="AC1671" s="677"/>
      <c r="AD1671" s="603"/>
      <c r="AE1671" s="603"/>
      <c r="AF1671" s="603" t="s">
        <v>398</v>
      </c>
      <c r="AG1671" s="603" t="s">
        <v>504</v>
      </c>
      <c r="AH1671" s="808" t="s">
        <v>4772</v>
      </c>
      <c r="AI1671" s="600" t="str">
        <f>IFERROR(VLOOKUP(cppm_pr[[#This Row],[Order Number]],SPHERE!C:CC,39,0),"")</f>
        <v/>
      </c>
      <c r="AJ1671" s="600" t="str">
        <f>IFERROR(VLOOKUP(cppm_pr[[#This Row],[Order Number]],'DC TM ONE'!B:CN,42,0),"")</f>
        <v/>
      </c>
      <c r="AK1671" s="808"/>
      <c r="AL1671" s="693"/>
      <c r="AM1671" s="603" t="s">
        <v>12714</v>
      </c>
      <c r="AN1671" s="603"/>
      <c r="AO1671" s="807"/>
      <c r="AP1671" s="603"/>
      <c r="AQ1671" s="603"/>
      <c r="AR1671" s="769">
        <v>3400039025</v>
      </c>
      <c r="AS1671" s="603" t="s">
        <v>4778</v>
      </c>
      <c r="AT1671" s="610"/>
      <c r="AU1671" s="603"/>
      <c r="AV1671" s="603" t="s">
        <v>4775</v>
      </c>
      <c r="AW1671" s="603" t="s">
        <v>4776</v>
      </c>
      <c r="AX1671" s="603" t="s">
        <v>4777</v>
      </c>
      <c r="AY1671" s="603" t="s">
        <v>1554</v>
      </c>
      <c r="AZ1671" s="603" t="s">
        <v>4778</v>
      </c>
      <c r="BA1671" s="603" t="s">
        <v>4779</v>
      </c>
      <c r="BB1671" s="603">
        <v>3400039025</v>
      </c>
      <c r="BC1671" s="603" t="s">
        <v>4780</v>
      </c>
      <c r="BD1671" s="603">
        <v>3400038405</v>
      </c>
      <c r="BE1671" s="603" t="s">
        <v>4781</v>
      </c>
      <c r="BF1671" s="603">
        <v>3400038498</v>
      </c>
      <c r="BG1671" s="603"/>
      <c r="BH1671" s="603"/>
    </row>
    <row r="1672" spans="1:60" ht="12" customHeight="1">
      <c r="A1672" s="773">
        <v>1670</v>
      </c>
      <c r="B1672" s="589" t="s">
        <v>71</v>
      </c>
      <c r="C1672" s="590" t="s">
        <v>267</v>
      </c>
      <c r="D1672" s="591"/>
      <c r="E1672" s="815"/>
      <c r="F1672" s="592" t="s">
        <v>4247</v>
      </c>
      <c r="G1672" s="592" t="s">
        <v>4246</v>
      </c>
      <c r="H1672" s="592" t="s">
        <v>4244</v>
      </c>
      <c r="I1672" s="592" t="s">
        <v>11732</v>
      </c>
      <c r="J1672" s="589"/>
      <c r="K1672">
        <v>4902153931</v>
      </c>
      <c r="L1672" s="595" t="s">
        <v>10812</v>
      </c>
      <c r="M1672"/>
      <c r="N1672" s="972"/>
      <c r="O1672" s="592"/>
      <c r="P1672" s="594"/>
      <c r="Q1672" s="594"/>
      <c r="R1672" s="592">
        <f t="shared" si="26"/>
        <v>0</v>
      </c>
      <c r="S1672" s="592"/>
      <c r="T1672" s="596" t="str">
        <f>VLOOKUP(cppm_pr[[#This Row],[Status]],'All Link_LOV'!$I$32:$K$72,2,0)</f>
        <v>PO Issued</v>
      </c>
      <c r="U1672" s="596" t="s">
        <v>22</v>
      </c>
      <c r="V1672" s="773">
        <v>825</v>
      </c>
      <c r="W1672" s="596"/>
      <c r="X1672" s="592"/>
      <c r="Y1672" s="592"/>
      <c r="Z1672" s="597">
        <v>45202</v>
      </c>
      <c r="AA1672" s="592" t="s">
        <v>4243</v>
      </c>
      <c r="AB1672" s="595">
        <v>16967</v>
      </c>
      <c r="AC1672" s="677">
        <v>8073.78</v>
      </c>
      <c r="AD1672" s="592" t="s">
        <v>6059</v>
      </c>
      <c r="AE1672" s="592"/>
      <c r="AF1672" s="592" t="s">
        <v>6164</v>
      </c>
      <c r="AG1672" s="592" t="s">
        <v>498</v>
      </c>
      <c r="AH1672" s="808" t="s">
        <v>4245</v>
      </c>
      <c r="AI1672" s="600" t="str">
        <f>IFERROR(VLOOKUP(cppm_pr[[#This Row],[Order Number]],SPHERE!C:CC,39,0),"")</f>
        <v/>
      </c>
      <c r="AJ1672" s="600" t="str">
        <f>IFERROR(VLOOKUP(cppm_pr[[#This Row],[Order Number]],'DC TM ONE'!B:CN,42,0),"")</f>
        <v/>
      </c>
      <c r="AK1672" s="808"/>
      <c r="AL1672" s="693">
        <v>45211</v>
      </c>
      <c r="AM1672" s="592" t="s">
        <v>11734</v>
      </c>
      <c r="AN1672" s="592" t="s">
        <v>4928</v>
      </c>
      <c r="AO1672" s="807"/>
      <c r="AP1672" s="592"/>
      <c r="AQ1672" s="592"/>
      <c r="AR1672" s="612">
        <v>3400039107</v>
      </c>
      <c r="AS1672" s="592"/>
      <c r="AT1672" s="598"/>
      <c r="AU1672" s="592"/>
      <c r="AV1672" s="592"/>
      <c r="AW1672" s="592"/>
      <c r="AX1672" s="592"/>
      <c r="AY1672" s="592"/>
      <c r="AZ1672" s="592"/>
      <c r="BA1672" s="592"/>
      <c r="BB1672" s="592"/>
      <c r="BC1672" s="592"/>
      <c r="BD1672" s="592"/>
      <c r="BE1672" s="592"/>
      <c r="BF1672" s="592"/>
      <c r="BG1672" s="592"/>
      <c r="BH1672" s="592"/>
    </row>
    <row r="1673" spans="1:60" ht="12" customHeight="1">
      <c r="A1673" s="772">
        <v>1671</v>
      </c>
      <c r="B1673" s="600" t="s">
        <v>69</v>
      </c>
      <c r="C1673" s="601" t="s">
        <v>260</v>
      </c>
      <c r="D1673" s="602"/>
      <c r="E1673" s="600" t="s">
        <v>12715</v>
      </c>
      <c r="F1673" s="603" t="s">
        <v>4785</v>
      </c>
      <c r="G1673" s="603" t="s">
        <v>4784</v>
      </c>
      <c r="H1673" s="603" t="s">
        <v>4782</v>
      </c>
      <c r="I1673" s="603" t="s">
        <v>12716</v>
      </c>
      <c r="J1673" s="600"/>
      <c r="K1673" s="616"/>
      <c r="L1673" s="606" t="s">
        <v>3872</v>
      </c>
      <c r="M1673" s="971"/>
      <c r="N1673" s="972"/>
      <c r="O1673" s="603"/>
      <c r="P1673" s="605"/>
      <c r="Q1673" s="605"/>
      <c r="R1673" s="603">
        <f t="shared" si="26"/>
        <v>0</v>
      </c>
      <c r="S1673" s="603"/>
      <c r="T1673" s="607" t="str">
        <f>VLOOKUP(cppm_pr[[#This Row],[Status]],'All Link_LOV'!$I$32:$K$72,2,0)</f>
        <v>PR Creation</v>
      </c>
      <c r="U1673" s="607" t="s">
        <v>105</v>
      </c>
      <c r="V1673" s="772">
        <v>321</v>
      </c>
      <c r="W1673" s="607"/>
      <c r="X1673" s="603"/>
      <c r="Y1673" s="603"/>
      <c r="Z1673" s="608">
        <v>45202</v>
      </c>
      <c r="AA1673" s="603" t="s">
        <v>4770</v>
      </c>
      <c r="AB1673" s="606"/>
      <c r="AC1673" s="677"/>
      <c r="AD1673" s="603"/>
      <c r="AE1673" s="603"/>
      <c r="AF1673" s="603" t="s">
        <v>399</v>
      </c>
      <c r="AG1673" s="603" t="s">
        <v>490</v>
      </c>
      <c r="AH1673" s="808" t="s">
        <v>4783</v>
      </c>
      <c r="AI1673" s="600" t="str">
        <f>IFERROR(VLOOKUP(cppm_pr[[#This Row],[Order Number]],SPHERE!C:CC,39,0),"")</f>
        <v/>
      </c>
      <c r="AJ1673" s="600" t="str">
        <f>IFERROR(VLOOKUP(cppm_pr[[#This Row],[Order Number]],'DC TM ONE'!B:CN,42,0),"")</f>
        <v/>
      </c>
      <c r="AK1673" s="808"/>
      <c r="AL1673" s="693"/>
      <c r="AM1673" s="603" t="s">
        <v>12717</v>
      </c>
      <c r="AN1673" s="603"/>
      <c r="AO1673" s="807"/>
      <c r="AP1673" s="603"/>
      <c r="AQ1673" s="603"/>
      <c r="AR1673" s="769">
        <v>3400038826</v>
      </c>
      <c r="AS1673" s="603" t="s">
        <v>4788</v>
      </c>
      <c r="AT1673" s="610"/>
      <c r="AU1673" s="603"/>
      <c r="AV1673" s="603" t="s">
        <v>4786</v>
      </c>
      <c r="AW1673" s="603" t="s">
        <v>3874</v>
      </c>
      <c r="AX1673" s="603" t="s">
        <v>4787</v>
      </c>
      <c r="AY1673" s="603" t="s">
        <v>1554</v>
      </c>
      <c r="AZ1673" s="603" t="s">
        <v>4788</v>
      </c>
      <c r="BA1673" s="603" t="s">
        <v>4789</v>
      </c>
      <c r="BB1673" s="603">
        <v>3400038826</v>
      </c>
      <c r="BC1673" s="603" t="s">
        <v>4790</v>
      </c>
      <c r="BD1673" s="603">
        <v>3400038815</v>
      </c>
      <c r="BE1673" s="603" t="s">
        <v>4791</v>
      </c>
      <c r="BF1673" s="603">
        <v>3400039018</v>
      </c>
      <c r="BG1673" s="603"/>
      <c r="BH1673" s="603"/>
    </row>
    <row r="1674" spans="1:60" ht="12" customHeight="1">
      <c r="A1674" s="773">
        <v>1672</v>
      </c>
      <c r="B1674" s="589" t="s">
        <v>77</v>
      </c>
      <c r="C1674" s="601" t="s">
        <v>250</v>
      </c>
      <c r="D1674" s="591"/>
      <c r="E1674" s="815"/>
      <c r="F1674" s="592" t="s">
        <v>4219</v>
      </c>
      <c r="G1674" s="592" t="s">
        <v>4794</v>
      </c>
      <c r="H1674" s="592" t="s">
        <v>4792</v>
      </c>
      <c r="I1674" s="592"/>
      <c r="J1674" s="589"/>
      <c r="K1674" s="642"/>
      <c r="L1674" s="595" t="s">
        <v>3872</v>
      </c>
      <c r="M1674" s="993"/>
      <c r="N1674" s="972"/>
      <c r="O1674" s="592"/>
      <c r="P1674" s="594"/>
      <c r="Q1674" s="594"/>
      <c r="R1674" s="592">
        <f t="shared" si="26"/>
        <v>0</v>
      </c>
      <c r="S1674" s="592"/>
      <c r="T1674" s="596" t="str">
        <f>VLOOKUP(cppm_pr[[#This Row],[Status]],'All Link_LOV'!$I$32:$K$72,2,0)</f>
        <v>LOR Issued</v>
      </c>
      <c r="U1674" s="596" t="s">
        <v>105</v>
      </c>
      <c r="V1674" s="773">
        <v>322</v>
      </c>
      <c r="W1674" s="596"/>
      <c r="X1674" s="592"/>
      <c r="Y1674" s="592"/>
      <c r="Z1674" s="597">
        <v>45203</v>
      </c>
      <c r="AA1674" s="592" t="s">
        <v>4770</v>
      </c>
      <c r="AB1674" s="595"/>
      <c r="AC1674" s="677"/>
      <c r="AD1674" s="592"/>
      <c r="AE1674" s="592"/>
      <c r="AF1674" s="592" t="s">
        <v>1572</v>
      </c>
      <c r="AG1674" s="592" t="s">
        <v>494</v>
      </c>
      <c r="AH1674" s="808" t="s">
        <v>4793</v>
      </c>
      <c r="AI1674" s="600" t="str">
        <f>IFERROR(VLOOKUP(cppm_pr[[#This Row],[Order Number]],SPHERE!C:CC,39,0),"")</f>
        <v/>
      </c>
      <c r="AJ1674" s="600" t="str">
        <f>IFERROR(VLOOKUP(cppm_pr[[#This Row],[Order Number]],'DC TM ONE'!B:CN,42,0),"")</f>
        <v/>
      </c>
      <c r="AK1674" s="808"/>
      <c r="AL1674" s="693"/>
      <c r="AM1674" s="592" t="s">
        <v>11680</v>
      </c>
      <c r="AN1674" s="592"/>
      <c r="AO1674" s="807"/>
      <c r="AP1674" s="592"/>
      <c r="AQ1674" s="592"/>
      <c r="AR1674" s="612">
        <v>3400038595</v>
      </c>
      <c r="AS1674" s="592" t="s">
        <v>4798</v>
      </c>
      <c r="AT1674" s="598"/>
      <c r="AU1674" s="592"/>
      <c r="AV1674" s="592" t="s">
        <v>4795</v>
      </c>
      <c r="AW1674" s="592" t="s">
        <v>4796</v>
      </c>
      <c r="AX1674" s="592" t="s">
        <v>4797</v>
      </c>
      <c r="AY1674" s="592" t="s">
        <v>1554</v>
      </c>
      <c r="AZ1674" s="592" t="s">
        <v>4798</v>
      </c>
      <c r="BA1674" s="592" t="s">
        <v>4789</v>
      </c>
      <c r="BB1674" s="592">
        <v>3400038595</v>
      </c>
      <c r="BC1674" s="592" t="s">
        <v>4790</v>
      </c>
      <c r="BD1674" s="592">
        <v>3400038815</v>
      </c>
      <c r="BE1674" s="592" t="s">
        <v>4791</v>
      </c>
      <c r="BF1674" s="592">
        <v>3400039018</v>
      </c>
      <c r="BG1674" s="592"/>
      <c r="BH1674" s="592"/>
    </row>
    <row r="1675" spans="1:60" ht="12" customHeight="1">
      <c r="A1675" s="772">
        <v>1673</v>
      </c>
      <c r="B1675" s="600" t="s">
        <v>77</v>
      </c>
      <c r="C1675" s="601" t="s">
        <v>250</v>
      </c>
      <c r="D1675" s="602"/>
      <c r="E1675" s="600"/>
      <c r="F1675" s="603" t="s">
        <v>4197</v>
      </c>
      <c r="G1675" s="603" t="s">
        <v>4802</v>
      </c>
      <c r="H1675" s="603" t="s">
        <v>4800</v>
      </c>
      <c r="I1675" s="603"/>
      <c r="J1675" s="600"/>
      <c r="K1675" s="616"/>
      <c r="L1675" s="606" t="s">
        <v>3872</v>
      </c>
      <c r="M1675" s="971"/>
      <c r="N1675" s="972"/>
      <c r="O1675" s="603"/>
      <c r="P1675" s="605"/>
      <c r="Q1675" s="605"/>
      <c r="R1675" s="603">
        <f t="shared" si="26"/>
        <v>0</v>
      </c>
      <c r="S1675" s="603"/>
      <c r="T1675" s="607" t="str">
        <f>VLOOKUP(cppm_pr[[#This Row],[Status]],'All Link_LOV'!$I$32:$K$72,2,0)</f>
        <v>LOR Issued</v>
      </c>
      <c r="U1675" s="607" t="s">
        <v>105</v>
      </c>
      <c r="V1675" s="772">
        <v>323</v>
      </c>
      <c r="W1675" s="607"/>
      <c r="X1675" s="603"/>
      <c r="Y1675" s="603"/>
      <c r="Z1675" s="608">
        <v>45203</v>
      </c>
      <c r="AA1675" s="603" t="s">
        <v>4770</v>
      </c>
      <c r="AB1675" s="606"/>
      <c r="AC1675" s="677"/>
      <c r="AD1675" s="603"/>
      <c r="AE1675" s="603"/>
      <c r="AF1675" s="603" t="s">
        <v>1572</v>
      </c>
      <c r="AG1675" s="603" t="s">
        <v>494</v>
      </c>
      <c r="AH1675" s="808" t="s">
        <v>4801</v>
      </c>
      <c r="AI1675" s="600" t="str">
        <f>IFERROR(VLOOKUP(cppm_pr[[#This Row],[Order Number]],SPHERE!C:CC,39,0),"")</f>
        <v/>
      </c>
      <c r="AJ1675" s="600" t="str">
        <f>IFERROR(VLOOKUP(cppm_pr[[#This Row],[Order Number]],'DC TM ONE'!B:CN,42,0),"")</f>
        <v/>
      </c>
      <c r="AK1675" s="808"/>
      <c r="AL1675" s="693"/>
      <c r="AM1675" s="603" t="s">
        <v>11667</v>
      </c>
      <c r="AN1675" s="603"/>
      <c r="AO1675" s="807"/>
      <c r="AP1675" s="603"/>
      <c r="AQ1675" s="603"/>
      <c r="AR1675" s="769">
        <v>3400038488</v>
      </c>
      <c r="AS1675" s="603" t="s">
        <v>4804</v>
      </c>
      <c r="AT1675" s="610"/>
      <c r="AU1675" s="603"/>
      <c r="AV1675" s="603" t="s">
        <v>4795</v>
      </c>
      <c r="AW1675" s="603" t="s">
        <v>4796</v>
      </c>
      <c r="AX1675" s="603" t="s">
        <v>4803</v>
      </c>
      <c r="AY1675" s="603" t="s">
        <v>1554</v>
      </c>
      <c r="AZ1675" s="603" t="s">
        <v>4804</v>
      </c>
      <c r="BA1675" s="603" t="s">
        <v>4805</v>
      </c>
      <c r="BB1675" s="603">
        <v>3400038488</v>
      </c>
      <c r="BC1675" s="603" t="s">
        <v>4791</v>
      </c>
      <c r="BD1675" s="603">
        <v>3400039018</v>
      </c>
      <c r="BE1675" s="603" t="s">
        <v>4798</v>
      </c>
      <c r="BF1675" s="603">
        <v>3400038595</v>
      </c>
      <c r="BG1675" s="603"/>
      <c r="BH1675" s="603"/>
    </row>
    <row r="1676" spans="1:60" ht="12" customHeight="1">
      <c r="A1676" s="773">
        <v>1674</v>
      </c>
      <c r="B1676" s="589"/>
      <c r="C1676" s="601" t="s">
        <v>207</v>
      </c>
      <c r="D1676" s="591"/>
      <c r="E1676" s="815"/>
      <c r="F1676" s="592" t="s">
        <v>4522</v>
      </c>
      <c r="G1676" s="592" t="s">
        <v>4521</v>
      </c>
      <c r="H1676" s="592" t="s">
        <v>4807</v>
      </c>
      <c r="I1676" s="592"/>
      <c r="J1676" s="589"/>
      <c r="K1676" s="642"/>
      <c r="L1676" s="595" t="s">
        <v>1552</v>
      </c>
      <c r="M1676" s="993"/>
      <c r="N1676" s="972"/>
      <c r="O1676" s="592"/>
      <c r="P1676" s="594"/>
      <c r="Q1676" s="594"/>
      <c r="R1676" s="592">
        <f t="shared" si="26"/>
        <v>0</v>
      </c>
      <c r="S1676" s="592"/>
      <c r="T1676" s="596" t="str">
        <f>VLOOKUP(cppm_pr[[#This Row],[Status]],'All Link_LOV'!$I$32:$K$72,2,0)</f>
        <v>New Request PR</v>
      </c>
      <c r="U1676" s="596" t="s">
        <v>105</v>
      </c>
      <c r="V1676" s="773">
        <v>324</v>
      </c>
      <c r="W1676" s="596"/>
      <c r="X1676" s="592"/>
      <c r="Y1676" s="592"/>
      <c r="Z1676" s="597">
        <v>45203</v>
      </c>
      <c r="AA1676" s="592" t="s">
        <v>4091</v>
      </c>
      <c r="AB1676" s="595"/>
      <c r="AC1676" s="677"/>
      <c r="AD1676" s="592"/>
      <c r="AE1676" s="592"/>
      <c r="AF1676" s="592" t="s">
        <v>398</v>
      </c>
      <c r="AG1676" s="592" t="s">
        <v>488</v>
      </c>
      <c r="AH1676" s="808" t="s">
        <v>4808</v>
      </c>
      <c r="AI1676" s="600" t="str">
        <f>IFERROR(VLOOKUP(cppm_pr[[#This Row],[Order Number]],SPHERE!C:CC,39,0),"")</f>
        <v/>
      </c>
      <c r="AJ1676" s="600" t="str">
        <f>IFERROR(VLOOKUP(cppm_pr[[#This Row],[Order Number]],'DC TM ONE'!B:CN,42,0),"")</f>
        <v/>
      </c>
      <c r="AK1676" s="808"/>
      <c r="AL1676" s="693"/>
      <c r="AM1676" s="592" t="s">
        <v>6134</v>
      </c>
      <c r="AN1676" s="592"/>
      <c r="AO1676" s="807"/>
      <c r="AP1676" s="592"/>
      <c r="AQ1676" s="592"/>
      <c r="AR1676" s="612"/>
      <c r="AS1676" s="592"/>
      <c r="AT1676" s="598"/>
      <c r="AU1676" s="592"/>
      <c r="AV1676" s="592" t="s">
        <v>4096</v>
      </c>
      <c r="AW1676" s="592" t="s">
        <v>4342</v>
      </c>
      <c r="AX1676" s="592" t="s">
        <v>4809</v>
      </c>
      <c r="AY1676" s="592" t="s">
        <v>1579</v>
      </c>
      <c r="AZ1676" s="592"/>
      <c r="BA1676" s="592"/>
      <c r="BB1676" s="592"/>
      <c r="BC1676" s="592"/>
      <c r="BD1676" s="592"/>
      <c r="BE1676" s="592"/>
      <c r="BF1676" s="592"/>
      <c r="BG1676" s="592"/>
      <c r="BH1676" s="592"/>
    </row>
    <row r="1677" spans="1:60" ht="12" customHeight="1">
      <c r="A1677" s="772">
        <v>1675</v>
      </c>
      <c r="B1677" s="600"/>
      <c r="C1677" s="601" t="s">
        <v>207</v>
      </c>
      <c r="D1677" s="602"/>
      <c r="E1677" s="600"/>
      <c r="F1677" s="603" t="s">
        <v>4522</v>
      </c>
      <c r="G1677" s="603" t="s">
        <v>4521</v>
      </c>
      <c r="H1677" s="603" t="s">
        <v>4810</v>
      </c>
      <c r="I1677" s="603"/>
      <c r="J1677" s="600"/>
      <c r="K1677" s="616"/>
      <c r="L1677" s="606" t="s">
        <v>1552</v>
      </c>
      <c r="M1677" s="971"/>
      <c r="N1677" s="972"/>
      <c r="O1677" s="603"/>
      <c r="P1677" s="605"/>
      <c r="Q1677" s="605"/>
      <c r="R1677" s="603">
        <f t="shared" si="26"/>
        <v>0</v>
      </c>
      <c r="S1677" s="603"/>
      <c r="T1677" s="607" t="str">
        <f>VLOOKUP(cppm_pr[[#This Row],[Status]],'All Link_LOV'!$I$32:$K$72,2,0)</f>
        <v>New Request PR</v>
      </c>
      <c r="U1677" s="607" t="s">
        <v>105</v>
      </c>
      <c r="V1677" s="772">
        <v>325</v>
      </c>
      <c r="W1677" s="607"/>
      <c r="X1677" s="603"/>
      <c r="Y1677" s="603"/>
      <c r="Z1677" s="608">
        <v>45203</v>
      </c>
      <c r="AA1677" s="603" t="s">
        <v>4091</v>
      </c>
      <c r="AB1677" s="606"/>
      <c r="AC1677" s="677"/>
      <c r="AD1677" s="603"/>
      <c r="AE1677" s="603"/>
      <c r="AF1677" s="603" t="s">
        <v>398</v>
      </c>
      <c r="AG1677" s="603" t="s">
        <v>488</v>
      </c>
      <c r="AH1677" s="808" t="s">
        <v>4811</v>
      </c>
      <c r="AI1677" s="600" t="str">
        <f>IFERROR(VLOOKUP(cppm_pr[[#This Row],[Order Number]],SPHERE!C:CC,39,0),"")</f>
        <v/>
      </c>
      <c r="AJ1677" s="600" t="str">
        <f>IFERROR(VLOOKUP(cppm_pr[[#This Row],[Order Number]],'DC TM ONE'!B:CN,42,0),"")</f>
        <v/>
      </c>
      <c r="AK1677" s="808"/>
      <c r="AL1677" s="693"/>
      <c r="AM1677" s="603" t="s">
        <v>6134</v>
      </c>
      <c r="AN1677" s="603"/>
      <c r="AO1677" s="807"/>
      <c r="AP1677" s="603"/>
      <c r="AQ1677" s="603"/>
      <c r="AR1677" s="769"/>
      <c r="AS1677" s="603"/>
      <c r="AT1677" s="610"/>
      <c r="AU1677" s="603"/>
      <c r="AV1677" s="603" t="s">
        <v>4096</v>
      </c>
      <c r="AW1677" s="603" t="s">
        <v>4342</v>
      </c>
      <c r="AX1677" s="603" t="s">
        <v>4812</v>
      </c>
      <c r="AY1677" s="603" t="s">
        <v>1579</v>
      </c>
      <c r="AZ1677" s="603"/>
      <c r="BA1677" s="603"/>
      <c r="BB1677" s="603"/>
      <c r="BC1677" s="603"/>
      <c r="BD1677" s="603"/>
      <c r="BE1677" s="603"/>
      <c r="BF1677" s="603"/>
      <c r="BG1677" s="603"/>
      <c r="BH1677" s="603"/>
    </row>
    <row r="1678" spans="1:60" ht="12" customHeight="1">
      <c r="A1678" s="773">
        <v>1676</v>
      </c>
      <c r="B1678" s="589"/>
      <c r="C1678" s="601" t="s">
        <v>207</v>
      </c>
      <c r="D1678" s="591"/>
      <c r="E1678" s="815"/>
      <c r="F1678" s="592" t="s">
        <v>3107</v>
      </c>
      <c r="G1678" s="592" t="s">
        <v>3106</v>
      </c>
      <c r="H1678" s="592" t="s">
        <v>3105</v>
      </c>
      <c r="I1678" s="592"/>
      <c r="J1678" s="589"/>
      <c r="K1678" s="642"/>
      <c r="L1678" s="595" t="s">
        <v>1552</v>
      </c>
      <c r="M1678" s="993"/>
      <c r="N1678" s="972"/>
      <c r="O1678" s="592"/>
      <c r="P1678" s="594"/>
      <c r="Q1678" s="594"/>
      <c r="R1678" s="592">
        <f t="shared" si="26"/>
        <v>0</v>
      </c>
      <c r="S1678" s="592"/>
      <c r="T1678" s="596" t="str">
        <f>VLOOKUP(cppm_pr[[#This Row],[Status]],'All Link_LOV'!$I$32:$K$72,2,0)</f>
        <v>New Request PR</v>
      </c>
      <c r="U1678" s="596" t="s">
        <v>105</v>
      </c>
      <c r="V1678" s="773">
        <v>326</v>
      </c>
      <c r="W1678" s="596"/>
      <c r="X1678" s="592"/>
      <c r="Y1678" s="592"/>
      <c r="Z1678" s="597">
        <v>45203</v>
      </c>
      <c r="AA1678" s="592" t="s">
        <v>4091</v>
      </c>
      <c r="AB1678" s="595"/>
      <c r="AC1678" s="677"/>
      <c r="AD1678" s="592"/>
      <c r="AE1678" s="592"/>
      <c r="AF1678" s="592" t="s">
        <v>398</v>
      </c>
      <c r="AG1678" s="592" t="s">
        <v>488</v>
      </c>
      <c r="AH1678" s="808" t="s">
        <v>4813</v>
      </c>
      <c r="AI1678" s="600" t="str">
        <f>IFERROR(VLOOKUP(cppm_pr[[#This Row],[Order Number]],SPHERE!C:CC,39,0),"")</f>
        <v/>
      </c>
      <c r="AJ1678" s="600" t="str">
        <f>IFERROR(VLOOKUP(cppm_pr[[#This Row],[Order Number]],'DC TM ONE'!B:CN,42,0),"")</f>
        <v/>
      </c>
      <c r="AK1678" s="808"/>
      <c r="AL1678" s="693"/>
      <c r="AM1678" s="592" t="s">
        <v>6582</v>
      </c>
      <c r="AN1678" s="592"/>
      <c r="AO1678" s="807"/>
      <c r="AP1678" s="592"/>
      <c r="AQ1678" s="592"/>
      <c r="AR1678" s="612">
        <v>3400038767</v>
      </c>
      <c r="AS1678" s="592" t="s">
        <v>4240</v>
      </c>
      <c r="AT1678" s="598"/>
      <c r="AU1678" s="592"/>
      <c r="AV1678" s="592" t="s">
        <v>4096</v>
      </c>
      <c r="AW1678" s="592" t="s">
        <v>4814</v>
      </c>
      <c r="AX1678" s="592" t="s">
        <v>4815</v>
      </c>
      <c r="AY1678" s="592" t="s">
        <v>1554</v>
      </c>
      <c r="AZ1678" s="592" t="s">
        <v>4240</v>
      </c>
      <c r="BA1678" s="592" t="s">
        <v>4106</v>
      </c>
      <c r="BB1678" s="592">
        <v>3400038767</v>
      </c>
      <c r="BC1678" s="592" t="s">
        <v>4240</v>
      </c>
      <c r="BD1678" s="592">
        <v>3400038767</v>
      </c>
      <c r="BE1678" s="592" t="s">
        <v>4240</v>
      </c>
      <c r="BF1678" s="592">
        <v>3400038767</v>
      </c>
      <c r="BG1678" s="592"/>
      <c r="BH1678" s="592"/>
    </row>
    <row r="1679" spans="1:60" ht="12" customHeight="1">
      <c r="A1679" s="772">
        <v>1677</v>
      </c>
      <c r="B1679" s="600" t="s">
        <v>66</v>
      </c>
      <c r="C1679" s="601" t="s">
        <v>260</v>
      </c>
      <c r="D1679" s="602"/>
      <c r="E1679" s="600"/>
      <c r="F1679" s="603" t="s">
        <v>3107</v>
      </c>
      <c r="G1679" s="603" t="s">
        <v>3106</v>
      </c>
      <c r="H1679" s="603" t="s">
        <v>3111</v>
      </c>
      <c r="I1679" s="44" t="s">
        <v>12718</v>
      </c>
      <c r="J1679" s="600"/>
      <c r="K1679" s="616"/>
      <c r="L1679" s="606" t="s">
        <v>1552</v>
      </c>
      <c r="M1679" s="971"/>
      <c r="N1679" s="972"/>
      <c r="O1679" s="1"/>
      <c r="P1679" s="605"/>
      <c r="Q1679" s="605"/>
      <c r="R1679" s="603">
        <f t="shared" si="26"/>
        <v>0</v>
      </c>
      <c r="S1679" s="603"/>
      <c r="T1679" s="607" t="str">
        <f>VLOOKUP(cppm_pr[[#This Row],[Status]],'All Link_LOV'!$I$32:$K$72,2,0)</f>
        <v>PR Creation</v>
      </c>
      <c r="U1679" s="607" t="s">
        <v>105</v>
      </c>
      <c r="V1679" s="772">
        <v>327</v>
      </c>
      <c r="W1679" s="607"/>
      <c r="X1679" s="603"/>
      <c r="Y1679" s="603"/>
      <c r="Z1679" s="608">
        <v>45203</v>
      </c>
      <c r="AA1679" s="603" t="s">
        <v>4091</v>
      </c>
      <c r="AB1679" s="606"/>
      <c r="AC1679" s="677"/>
      <c r="AD1679" s="603"/>
      <c r="AE1679" s="603"/>
      <c r="AF1679" s="603" t="s">
        <v>398</v>
      </c>
      <c r="AG1679" s="603" t="s">
        <v>488</v>
      </c>
      <c r="AH1679" s="808" t="s">
        <v>4816</v>
      </c>
      <c r="AI1679" s="600" t="str">
        <f>IFERROR(VLOOKUP(cppm_pr[[#This Row],[Order Number]],SPHERE!C:CC,39,0),"")</f>
        <v/>
      </c>
      <c r="AJ1679" s="600" t="str">
        <f>IFERROR(VLOOKUP(cppm_pr[[#This Row],[Order Number]],'DC TM ONE'!B:CN,42,0),"")</f>
        <v/>
      </c>
      <c r="AK1679" s="808"/>
      <c r="AL1679" s="693"/>
      <c r="AM1679" s="603" t="s">
        <v>6582</v>
      </c>
      <c r="AN1679" s="603"/>
      <c r="AO1679" s="807"/>
      <c r="AP1679" s="603"/>
      <c r="AQ1679" s="603"/>
      <c r="AR1679" s="769">
        <v>3400039069</v>
      </c>
      <c r="AS1679" s="603" t="s">
        <v>4818</v>
      </c>
      <c r="AT1679" s="610"/>
      <c r="AU1679" s="603"/>
      <c r="AV1679" s="603" t="s">
        <v>4096</v>
      </c>
      <c r="AW1679" s="603" t="s">
        <v>4814</v>
      </c>
      <c r="AX1679" s="603" t="s">
        <v>4817</v>
      </c>
      <c r="AY1679" s="603" t="s">
        <v>1554</v>
      </c>
      <c r="AZ1679" s="603" t="s">
        <v>4818</v>
      </c>
      <c r="BA1679" s="603" t="s">
        <v>4106</v>
      </c>
      <c r="BB1679" s="603">
        <v>3400039069</v>
      </c>
      <c r="BC1679" s="603" t="s">
        <v>4818</v>
      </c>
      <c r="BD1679" s="603">
        <v>3400039069</v>
      </c>
      <c r="BE1679" s="603" t="s">
        <v>4818</v>
      </c>
      <c r="BF1679" s="603">
        <v>3400039069</v>
      </c>
      <c r="BG1679" s="603"/>
      <c r="BH1679" s="603"/>
    </row>
    <row r="1680" spans="1:60" ht="12" customHeight="1">
      <c r="A1680" s="773">
        <v>1678</v>
      </c>
      <c r="B1680" s="589"/>
      <c r="C1680" s="601" t="s">
        <v>207</v>
      </c>
      <c r="D1680" s="591"/>
      <c r="E1680" s="815"/>
      <c r="F1680" s="592" t="s">
        <v>4822</v>
      </c>
      <c r="G1680" s="592" t="s">
        <v>4821</v>
      </c>
      <c r="H1680" s="592" t="s">
        <v>4819</v>
      </c>
      <c r="I1680" s="592"/>
      <c r="J1680" s="589"/>
      <c r="K1680" s="642"/>
      <c r="L1680" s="595" t="s">
        <v>1552</v>
      </c>
      <c r="M1680" s="993"/>
      <c r="N1680" s="972"/>
      <c r="O1680" s="592"/>
      <c r="P1680" s="594"/>
      <c r="Q1680" s="594"/>
      <c r="R1680" s="592">
        <f t="shared" si="26"/>
        <v>0</v>
      </c>
      <c r="S1680" s="592"/>
      <c r="T1680" s="596" t="str">
        <f>VLOOKUP(cppm_pr[[#This Row],[Status]],'All Link_LOV'!$I$32:$K$72,2,0)</f>
        <v>New Request PR</v>
      </c>
      <c r="U1680" s="596" t="s">
        <v>105</v>
      </c>
      <c r="V1680" s="773">
        <v>328</v>
      </c>
      <c r="W1680" s="596"/>
      <c r="X1680" s="592"/>
      <c r="Y1680" s="592"/>
      <c r="Z1680" s="597">
        <v>45203</v>
      </c>
      <c r="AA1680" s="592" t="s">
        <v>4091</v>
      </c>
      <c r="AB1680" s="595"/>
      <c r="AC1680" s="677"/>
      <c r="AD1680" s="592"/>
      <c r="AE1680" s="592"/>
      <c r="AF1680" s="592" t="s">
        <v>399</v>
      </c>
      <c r="AG1680" s="592" t="s">
        <v>490</v>
      </c>
      <c r="AH1680" s="808" t="s">
        <v>4820</v>
      </c>
      <c r="AI1680" s="600" t="str">
        <f>IFERROR(VLOOKUP(cppm_pr[[#This Row],[Order Number]],SPHERE!C:CC,39,0),"")</f>
        <v/>
      </c>
      <c r="AJ1680" s="600" t="str">
        <f>IFERROR(VLOOKUP(cppm_pr[[#This Row],[Order Number]],'DC TM ONE'!B:CN,42,0),"")</f>
        <v/>
      </c>
      <c r="AK1680" s="808"/>
      <c r="AL1680" s="693"/>
      <c r="AM1680" s="592" t="s">
        <v>11930</v>
      </c>
      <c r="AN1680" s="592"/>
      <c r="AO1680" s="807"/>
      <c r="AP1680" s="592"/>
      <c r="AQ1680" s="592"/>
      <c r="AR1680" s="612">
        <v>3400038767</v>
      </c>
      <c r="AS1680" s="592" t="s">
        <v>4240</v>
      </c>
      <c r="AT1680" s="598"/>
      <c r="AU1680" s="592"/>
      <c r="AV1680" s="592" t="s">
        <v>4096</v>
      </c>
      <c r="AW1680" s="592" t="s">
        <v>4342</v>
      </c>
      <c r="AX1680" s="592" t="s">
        <v>4823</v>
      </c>
      <c r="AY1680" s="592" t="s">
        <v>1554</v>
      </c>
      <c r="AZ1680" s="592" t="s">
        <v>4240</v>
      </c>
      <c r="BA1680" s="592" t="s">
        <v>4106</v>
      </c>
      <c r="BB1680" s="592">
        <v>3400038767</v>
      </c>
      <c r="BC1680" s="592" t="s">
        <v>4240</v>
      </c>
      <c r="BD1680" s="592">
        <v>3400038767</v>
      </c>
      <c r="BE1680" s="592" t="s">
        <v>4240</v>
      </c>
      <c r="BF1680" s="592">
        <v>3400038767</v>
      </c>
      <c r="BG1680" s="592"/>
      <c r="BH1680" s="592"/>
    </row>
    <row r="1681" spans="1:60" ht="12" customHeight="1">
      <c r="A1681" s="772">
        <v>1679</v>
      </c>
      <c r="B1681" s="600" t="s">
        <v>5759</v>
      </c>
      <c r="C1681" s="601" t="s">
        <v>208</v>
      </c>
      <c r="D1681" s="602"/>
      <c r="E1681" s="600"/>
      <c r="F1681" s="603" t="s">
        <v>4828</v>
      </c>
      <c r="G1681" s="603" t="s">
        <v>4827</v>
      </c>
      <c r="H1681" s="603" t="s">
        <v>4825</v>
      </c>
      <c r="I1681" s="824" t="s">
        <v>12719</v>
      </c>
      <c r="J1681" s="600"/>
      <c r="K1681" s="616"/>
      <c r="L1681" s="595" t="s">
        <v>1691</v>
      </c>
      <c r="M1681" s="971"/>
      <c r="N1681" s="972"/>
      <c r="O1681" s="603"/>
      <c r="P1681" s="825"/>
      <c r="Q1681" s="825"/>
      <c r="R1681" s="824">
        <f t="shared" si="26"/>
        <v>0</v>
      </c>
      <c r="S1681" s="824"/>
      <c r="T1681" s="607" t="str">
        <f>VLOOKUP(cppm_pr[[#This Row],[Status]],'All Link_LOV'!$I$32:$K$72,2,0)</f>
        <v>Pending TP Submission</v>
      </c>
      <c r="U1681" s="607" t="s">
        <v>105</v>
      </c>
      <c r="V1681" s="772">
        <v>329</v>
      </c>
      <c r="W1681" s="607"/>
      <c r="X1681" s="603"/>
      <c r="Y1681" s="603"/>
      <c r="Z1681" s="608">
        <v>45203</v>
      </c>
      <c r="AA1681" s="603" t="s">
        <v>4824</v>
      </c>
      <c r="AB1681" s="606"/>
      <c r="AC1681" s="677"/>
      <c r="AD1681" s="603"/>
      <c r="AE1681" s="603"/>
      <c r="AF1681" s="603" t="s">
        <v>397</v>
      </c>
      <c r="AG1681" s="603" t="s">
        <v>493</v>
      </c>
      <c r="AH1681" s="808" t="s">
        <v>4826</v>
      </c>
      <c r="AI1681" s="600" t="str">
        <f>IFERROR(VLOOKUP(cppm_pr[[#This Row],[Order Number]],SPHERE!C:CC,39,0),"")</f>
        <v/>
      </c>
      <c r="AJ1681" s="600" t="str">
        <f>IFERROR(VLOOKUP(cppm_pr[[#This Row],[Order Number]],'DC TM ONE'!B:CN,42,0),"")</f>
        <v/>
      </c>
      <c r="AK1681" s="808"/>
      <c r="AL1681" s="693"/>
      <c r="AM1681" s="603" t="s">
        <v>11737</v>
      </c>
      <c r="AN1681" s="603"/>
      <c r="AO1681" s="807"/>
      <c r="AP1681" s="603"/>
      <c r="AQ1681" s="603"/>
      <c r="AR1681" s="769"/>
      <c r="AS1681" s="603"/>
      <c r="AT1681" s="610"/>
      <c r="AU1681" s="603"/>
      <c r="AV1681" s="603" t="s">
        <v>4263</v>
      </c>
      <c r="AW1681" s="603" t="s">
        <v>4829</v>
      </c>
      <c r="AX1681" s="603" t="s">
        <v>4830</v>
      </c>
      <c r="AY1681" s="603" t="s">
        <v>1579</v>
      </c>
      <c r="AZ1681" s="603"/>
      <c r="BA1681" s="603"/>
      <c r="BB1681" s="603"/>
      <c r="BC1681" s="603"/>
      <c r="BD1681" s="603"/>
      <c r="BE1681" s="603"/>
      <c r="BF1681" s="603"/>
      <c r="BG1681" s="603"/>
      <c r="BH1681" s="603"/>
    </row>
    <row r="1682" spans="1:60" ht="12" customHeight="1">
      <c r="A1682" s="773">
        <v>1680</v>
      </c>
      <c r="B1682" s="589" t="s">
        <v>6009</v>
      </c>
      <c r="C1682" s="590" t="s">
        <v>260</v>
      </c>
      <c r="D1682" s="591"/>
      <c r="E1682" s="815" t="s">
        <v>12720</v>
      </c>
      <c r="F1682" s="592" t="s">
        <v>4834</v>
      </c>
      <c r="G1682" s="592" t="s">
        <v>4833</v>
      </c>
      <c r="H1682" s="592" t="s">
        <v>4831</v>
      </c>
      <c r="I1682" s="592" t="s">
        <v>12721</v>
      </c>
      <c r="J1682" s="589"/>
      <c r="K1682" s="805"/>
      <c r="L1682" s="595" t="s">
        <v>1564</v>
      </c>
      <c r="M1682" s="1011"/>
      <c r="N1682" s="972"/>
      <c r="O1682" s="592"/>
      <c r="P1682" s="594"/>
      <c r="Q1682" s="594"/>
      <c r="R1682" s="592">
        <f t="shared" si="26"/>
        <v>0</v>
      </c>
      <c r="S1682" s="592"/>
      <c r="T1682" s="596" t="str">
        <f>VLOOKUP(cppm_pr[[#This Row],[Status]],'All Link_LOV'!$I$32:$K$72,2,0)</f>
        <v>PR Creation</v>
      </c>
      <c r="U1682" s="596" t="s">
        <v>105</v>
      </c>
      <c r="V1682" s="773">
        <v>295</v>
      </c>
      <c r="W1682" s="596"/>
      <c r="X1682" s="592"/>
      <c r="Y1682" s="592"/>
      <c r="Z1682" s="597">
        <v>45203</v>
      </c>
      <c r="AA1682" s="592" t="s">
        <v>2312</v>
      </c>
      <c r="AB1682" s="595"/>
      <c r="AC1682" s="677"/>
      <c r="AD1682" s="592"/>
      <c r="AE1682" s="592"/>
      <c r="AF1682" s="592" t="s">
        <v>398</v>
      </c>
      <c r="AG1682" s="592" t="s">
        <v>491</v>
      </c>
      <c r="AH1682" s="808" t="s">
        <v>4832</v>
      </c>
      <c r="AI1682" s="600" t="str">
        <f>IFERROR(VLOOKUP(cppm_pr[[#This Row],[Order Number]],SPHERE!C:CC,39,0),"")</f>
        <v/>
      </c>
      <c r="AJ1682" s="600" t="str">
        <f>IFERROR(VLOOKUP(cppm_pr[[#This Row],[Order Number]],'DC TM ONE'!B:CN,42,0),"")</f>
        <v/>
      </c>
      <c r="AK1682" s="808"/>
      <c r="AL1682" s="693"/>
      <c r="AM1682" s="592" t="s">
        <v>11972</v>
      </c>
      <c r="AN1682" s="592"/>
      <c r="AO1682" s="807"/>
      <c r="AP1682" s="592"/>
      <c r="AQ1682" s="592"/>
      <c r="AR1682" s="612">
        <v>3400038722</v>
      </c>
      <c r="AS1682" s="592" t="s">
        <v>2434</v>
      </c>
      <c r="AT1682" s="598"/>
      <c r="AU1682" s="592"/>
      <c r="AV1682" s="592" t="s">
        <v>1134</v>
      </c>
      <c r="AW1682" s="592" t="s">
        <v>2338</v>
      </c>
      <c r="AX1682" s="592" t="s">
        <v>4835</v>
      </c>
      <c r="AY1682" s="592" t="s">
        <v>1554</v>
      </c>
      <c r="AZ1682" s="592" t="s">
        <v>2434</v>
      </c>
      <c r="BA1682" s="592" t="s">
        <v>4836</v>
      </c>
      <c r="BB1682" s="592">
        <v>3400038722</v>
      </c>
      <c r="BC1682" s="592" t="s">
        <v>2077</v>
      </c>
      <c r="BD1682" s="592" t="s">
        <v>2077</v>
      </c>
      <c r="BE1682" s="592" t="s">
        <v>2077</v>
      </c>
      <c r="BF1682" s="592" t="s">
        <v>2077</v>
      </c>
      <c r="BG1682" s="592"/>
      <c r="BH1682" s="592"/>
    </row>
    <row r="1683" spans="1:60" ht="12" customHeight="1">
      <c r="A1683" s="772">
        <v>1681</v>
      </c>
      <c r="B1683" s="600" t="s">
        <v>72</v>
      </c>
      <c r="C1683" s="601" t="s">
        <v>267</v>
      </c>
      <c r="D1683" s="602">
        <v>45207</v>
      </c>
      <c r="E1683" s="600">
        <v>4902155198</v>
      </c>
      <c r="F1683" s="603" t="s">
        <v>4840</v>
      </c>
      <c r="G1683" s="603" t="s">
        <v>4839</v>
      </c>
      <c r="H1683" s="603" t="s">
        <v>4837</v>
      </c>
      <c r="I1683" s="603" t="s">
        <v>12722</v>
      </c>
      <c r="J1683" s="600"/>
      <c r="K1683" s="616"/>
      <c r="L1683" s="606" t="s">
        <v>1654</v>
      </c>
      <c r="M1683" s="971"/>
      <c r="N1683" s="972"/>
      <c r="O1683" s="603"/>
      <c r="P1683" s="605"/>
      <c r="Q1683" s="605"/>
      <c r="R1683" s="603">
        <f t="shared" si="26"/>
        <v>0</v>
      </c>
      <c r="S1683" s="603"/>
      <c r="T1683" s="607" t="str">
        <f>VLOOKUP(cppm_pr[[#This Row],[Status]],'All Link_LOV'!$I$32:$K$72,2,0)</f>
        <v>PO Issued</v>
      </c>
      <c r="U1683" s="607" t="s">
        <v>105</v>
      </c>
      <c r="V1683" s="772">
        <v>330</v>
      </c>
      <c r="W1683" s="607"/>
      <c r="X1683" s="603"/>
      <c r="Y1683" s="603"/>
      <c r="Z1683" s="608">
        <v>45203</v>
      </c>
      <c r="AA1683" s="603" t="s">
        <v>1649</v>
      </c>
      <c r="AB1683" s="606"/>
      <c r="AC1683" s="677"/>
      <c r="AD1683" s="603"/>
      <c r="AE1683" s="603"/>
      <c r="AF1683" s="603" t="s">
        <v>399</v>
      </c>
      <c r="AG1683" s="603" t="s">
        <v>491</v>
      </c>
      <c r="AH1683" s="808" t="s">
        <v>4838</v>
      </c>
      <c r="AI1683" s="600" t="str">
        <f>IFERROR(VLOOKUP(cppm_pr[[#This Row],[Order Number]],SPHERE!C:CC,39,0),"")</f>
        <v/>
      </c>
      <c r="AJ1683" s="600" t="str">
        <f>IFERROR(VLOOKUP(cppm_pr[[#This Row],[Order Number]],'DC TM ONE'!B:CN,42,0),"")</f>
        <v/>
      </c>
      <c r="AK1683" s="808"/>
      <c r="AL1683" s="693"/>
      <c r="AM1683" s="603" t="s">
        <v>10004</v>
      </c>
      <c r="AN1683" s="603"/>
      <c r="AO1683" s="807"/>
      <c r="AP1683" s="603"/>
      <c r="AQ1683" s="603"/>
      <c r="AR1683" s="769">
        <v>3400038983</v>
      </c>
      <c r="AS1683" s="603" t="s">
        <v>1171</v>
      </c>
      <c r="AT1683" s="610"/>
      <c r="AU1683" s="603"/>
      <c r="AV1683" s="603" t="s">
        <v>3601</v>
      </c>
      <c r="AW1683" s="603" t="s">
        <v>3613</v>
      </c>
      <c r="AX1683" s="603" t="s">
        <v>4841</v>
      </c>
      <c r="AY1683" s="603" t="s">
        <v>1554</v>
      </c>
      <c r="AZ1683" s="603" t="s">
        <v>1171</v>
      </c>
      <c r="BA1683" s="603" t="s">
        <v>4842</v>
      </c>
      <c r="BB1683" s="603">
        <v>3400038983</v>
      </c>
      <c r="BC1683" s="603" t="s">
        <v>2249</v>
      </c>
      <c r="BD1683" s="603">
        <v>3400038918</v>
      </c>
      <c r="BE1683" s="603" t="s">
        <v>3616</v>
      </c>
      <c r="BF1683" s="603">
        <v>3400038556</v>
      </c>
      <c r="BG1683" s="603"/>
      <c r="BH1683" s="603"/>
    </row>
    <row r="1684" spans="1:60" ht="12" customHeight="1">
      <c r="A1684" s="773">
        <v>1682</v>
      </c>
      <c r="B1684" s="589" t="s">
        <v>72</v>
      </c>
      <c r="C1684" s="590" t="s">
        <v>267</v>
      </c>
      <c r="D1684" s="591">
        <v>45207</v>
      </c>
      <c r="E1684" s="815">
        <v>4902155169</v>
      </c>
      <c r="F1684" s="592" t="s">
        <v>4846</v>
      </c>
      <c r="G1684" s="592" t="s">
        <v>4845</v>
      </c>
      <c r="H1684" s="592" t="s">
        <v>4843</v>
      </c>
      <c r="I1684" s="592" t="s">
        <v>12723</v>
      </c>
      <c r="J1684" s="589"/>
      <c r="K1684" s="642"/>
      <c r="L1684" s="595" t="s">
        <v>1654</v>
      </c>
      <c r="M1684" s="993"/>
      <c r="N1684" s="972"/>
      <c r="O1684" s="592"/>
      <c r="P1684" s="594"/>
      <c r="Q1684" s="594"/>
      <c r="R1684" s="592">
        <f t="shared" si="26"/>
        <v>0</v>
      </c>
      <c r="S1684" s="592"/>
      <c r="T1684" s="596" t="str">
        <f>VLOOKUP(cppm_pr[[#This Row],[Status]],'All Link_LOV'!$I$32:$K$72,2,0)</f>
        <v>PO Issued</v>
      </c>
      <c r="U1684" s="596" t="s">
        <v>105</v>
      </c>
      <c r="V1684" s="773">
        <v>331</v>
      </c>
      <c r="W1684" s="596"/>
      <c r="X1684" s="592"/>
      <c r="Y1684" s="592"/>
      <c r="Z1684" s="597">
        <v>45203</v>
      </c>
      <c r="AA1684" s="592" t="s">
        <v>1649</v>
      </c>
      <c r="AB1684" s="595"/>
      <c r="AC1684" s="677"/>
      <c r="AD1684" s="592"/>
      <c r="AE1684" s="592"/>
      <c r="AF1684" s="592" t="s">
        <v>399</v>
      </c>
      <c r="AG1684" s="592" t="s">
        <v>491</v>
      </c>
      <c r="AH1684" s="808" t="s">
        <v>4844</v>
      </c>
      <c r="AI1684" s="600" t="str">
        <f>IFERROR(VLOOKUP(cppm_pr[[#This Row],[Order Number]],SPHERE!C:CC,39,0),"")</f>
        <v/>
      </c>
      <c r="AJ1684" s="600" t="str">
        <f>IFERROR(VLOOKUP(cppm_pr[[#This Row],[Order Number]],'DC TM ONE'!B:CN,42,0),"")</f>
        <v/>
      </c>
      <c r="AK1684" s="808"/>
      <c r="AL1684" s="693"/>
      <c r="AM1684" s="592" t="s">
        <v>10879</v>
      </c>
      <c r="AN1684" s="592"/>
      <c r="AO1684" s="807"/>
      <c r="AP1684" s="592"/>
      <c r="AQ1684" s="592"/>
      <c r="AR1684" s="612">
        <v>3400038983</v>
      </c>
      <c r="AS1684" s="592" t="s">
        <v>1171</v>
      </c>
      <c r="AT1684" s="598"/>
      <c r="AU1684" s="592"/>
      <c r="AV1684" s="592" t="s">
        <v>3601</v>
      </c>
      <c r="AW1684" s="592" t="s">
        <v>3613</v>
      </c>
      <c r="AX1684" s="592" t="s">
        <v>4847</v>
      </c>
      <c r="AY1684" s="592" t="s">
        <v>1554</v>
      </c>
      <c r="AZ1684" s="592" t="s">
        <v>1171</v>
      </c>
      <c r="BA1684" s="592" t="s">
        <v>4848</v>
      </c>
      <c r="BB1684" s="592">
        <v>3400038983</v>
      </c>
      <c r="BC1684" s="592" t="s">
        <v>2249</v>
      </c>
      <c r="BD1684" s="592">
        <v>3400038918</v>
      </c>
      <c r="BE1684" s="592" t="s">
        <v>3616</v>
      </c>
      <c r="BF1684" s="592">
        <v>3400038556</v>
      </c>
      <c r="BG1684" s="592"/>
      <c r="BH1684" s="592"/>
    </row>
    <row r="1685" spans="1:60" ht="12" customHeight="1">
      <c r="A1685" s="960">
        <v>1683</v>
      </c>
      <c r="B1685" s="600" t="s">
        <v>82</v>
      </c>
      <c r="C1685" s="601" t="s">
        <v>211</v>
      </c>
      <c r="D1685" s="602"/>
      <c r="E1685" s="600" t="s">
        <v>12724</v>
      </c>
      <c r="F1685" s="603" t="s">
        <v>12725</v>
      </c>
      <c r="G1685" s="603" t="s">
        <v>12726</v>
      </c>
      <c r="H1685" s="603" t="s">
        <v>12727</v>
      </c>
      <c r="I1685" s="603" t="s">
        <v>12728</v>
      </c>
      <c r="J1685" s="600"/>
      <c r="K1685" s="616"/>
      <c r="L1685" s="606" t="s">
        <v>1586</v>
      </c>
      <c r="M1685" s="971"/>
      <c r="N1685" s="972"/>
      <c r="O1685" s="603"/>
      <c r="P1685" s="605"/>
      <c r="Q1685" s="605"/>
      <c r="R1685" s="603">
        <f t="shared" si="26"/>
        <v>0</v>
      </c>
      <c r="S1685" s="603"/>
      <c r="T1685" s="607" t="str">
        <f>VLOOKUP(cppm_pr[[#This Row],[Status]],'All Link_LOV'!$I$32:$K$72,2,0)</f>
        <v>Queried - Require More Information From NeC/AND</v>
      </c>
      <c r="U1685" s="607" t="s">
        <v>22</v>
      </c>
      <c r="V1685" s="960">
        <v>826</v>
      </c>
      <c r="W1685" s="607"/>
      <c r="X1685" s="603"/>
      <c r="Y1685" s="603"/>
      <c r="Z1685" s="608">
        <v>45203</v>
      </c>
      <c r="AA1685" s="603" t="s">
        <v>1581</v>
      </c>
      <c r="AB1685" s="606">
        <v>3823.87</v>
      </c>
      <c r="AC1685" s="677">
        <v>677.74</v>
      </c>
      <c r="AD1685" s="603" t="s">
        <v>6148</v>
      </c>
      <c r="AE1685" s="603" t="s">
        <v>12729</v>
      </c>
      <c r="AF1685" s="603" t="s">
        <v>6071</v>
      </c>
      <c r="AG1685" s="603" t="s">
        <v>491</v>
      </c>
      <c r="AH1685" s="808" t="s">
        <v>12730</v>
      </c>
      <c r="AI1685" s="600" t="str">
        <f>IFERROR(VLOOKUP(cppm_pr[[#This Row],[Order Number]],SPHERE!C:CC,39,0),"")</f>
        <v/>
      </c>
      <c r="AJ1685" s="600" t="str">
        <f>IFERROR(VLOOKUP(cppm_pr[[#This Row],[Order Number]],'DC TM ONE'!B:CN,42,0),"")</f>
        <v/>
      </c>
      <c r="AK1685" s="808"/>
      <c r="AL1685" s="693">
        <v>45203</v>
      </c>
      <c r="AM1685" s="603" t="s">
        <v>12731</v>
      </c>
      <c r="AN1685" s="603" t="s">
        <v>4928</v>
      </c>
      <c r="AO1685" s="961"/>
      <c r="AP1685" s="603"/>
      <c r="AQ1685" s="603"/>
      <c r="AR1685" s="769">
        <v>3400038907</v>
      </c>
      <c r="AS1685" s="603"/>
      <c r="AT1685" s="610" t="s">
        <v>12732</v>
      </c>
      <c r="AU1685" s="603"/>
      <c r="AV1685" s="603"/>
      <c r="AW1685" s="603"/>
      <c r="AX1685" s="603"/>
      <c r="AY1685" s="603"/>
      <c r="AZ1685" s="603"/>
      <c r="BA1685" s="603"/>
      <c r="BB1685" s="603"/>
      <c r="BC1685" s="603"/>
      <c r="BD1685" s="603"/>
      <c r="BE1685" s="603"/>
      <c r="BF1685" s="603"/>
      <c r="BG1685" s="603"/>
      <c r="BH1685" s="603"/>
    </row>
    <row r="1686" spans="1:60" ht="12" customHeight="1">
      <c r="A1686" s="959">
        <v>1684</v>
      </c>
      <c r="B1686" s="589" t="s">
        <v>74</v>
      </c>
      <c r="C1686" s="590" t="s">
        <v>267</v>
      </c>
      <c r="D1686" s="591"/>
      <c r="E1686" s="815" t="s">
        <v>12733</v>
      </c>
      <c r="F1686" s="592" t="s">
        <v>12734</v>
      </c>
      <c r="G1686" s="592" t="s">
        <v>12735</v>
      </c>
      <c r="H1686" s="592" t="s">
        <v>12736</v>
      </c>
      <c r="I1686" s="592"/>
      <c r="J1686" s="589"/>
      <c r="K1686" s="642"/>
      <c r="L1686" s="595" t="s">
        <v>1701</v>
      </c>
      <c r="M1686" s="993"/>
      <c r="N1686" s="972"/>
      <c r="O1686" s="592"/>
      <c r="P1686" s="594"/>
      <c r="Q1686" s="594"/>
      <c r="R1686" s="592">
        <f t="shared" si="26"/>
        <v>0</v>
      </c>
      <c r="S1686" s="592"/>
      <c r="T1686" s="596" t="str">
        <f>VLOOKUP(cppm_pr[[#This Row],[Status]],'All Link_LOV'!$I$32:$K$72,2,0)</f>
        <v>PO Issued</v>
      </c>
      <c r="U1686" s="596" t="s">
        <v>22</v>
      </c>
      <c r="V1686" s="959">
        <v>827</v>
      </c>
      <c r="W1686" s="596"/>
      <c r="X1686" s="592"/>
      <c r="Y1686" s="592"/>
      <c r="Z1686" s="597">
        <v>45203</v>
      </c>
      <c r="AA1686" s="592" t="s">
        <v>1696</v>
      </c>
      <c r="AB1686" s="595">
        <v>2609</v>
      </c>
      <c r="AC1686" s="677">
        <v>2511.21</v>
      </c>
      <c r="AD1686" s="592" t="s">
        <v>6059</v>
      </c>
      <c r="AE1686" s="592"/>
      <c r="AF1686" s="592" t="s">
        <v>6164</v>
      </c>
      <c r="AG1686" s="592" t="s">
        <v>493</v>
      </c>
      <c r="AH1686" s="808" t="s">
        <v>12737</v>
      </c>
      <c r="AI1686" s="600" t="str">
        <f>IFERROR(VLOOKUP(cppm_pr[[#This Row],[Order Number]],SPHERE!C:CC,39,0),"")</f>
        <v/>
      </c>
      <c r="AJ1686" s="600" t="str">
        <f>IFERROR(VLOOKUP(cppm_pr[[#This Row],[Order Number]],'DC TM ONE'!B:CN,42,0),"")</f>
        <v/>
      </c>
      <c r="AK1686" s="808"/>
      <c r="AL1686" s="693">
        <v>45219</v>
      </c>
      <c r="AM1686" s="592" t="s">
        <v>7316</v>
      </c>
      <c r="AN1686" s="592" t="s">
        <v>6868</v>
      </c>
      <c r="AO1686" s="961" t="s">
        <v>12738</v>
      </c>
      <c r="AP1686" s="592">
        <v>3400016813</v>
      </c>
      <c r="AQ1686" s="592"/>
      <c r="AR1686" s="612"/>
      <c r="AS1686" s="592"/>
      <c r="AT1686" s="598" t="s">
        <v>12739</v>
      </c>
      <c r="AU1686" s="592"/>
      <c r="AV1686" s="592"/>
      <c r="AW1686" s="592"/>
      <c r="AX1686" s="592"/>
      <c r="AY1686" s="592"/>
      <c r="AZ1686" s="592"/>
      <c r="BA1686" s="592"/>
      <c r="BB1686" s="592"/>
      <c r="BC1686" s="592"/>
      <c r="BD1686" s="592"/>
      <c r="BE1686" s="592"/>
      <c r="BF1686" s="592"/>
      <c r="BG1686" s="592"/>
      <c r="BH1686" s="592"/>
    </row>
    <row r="1687" spans="1:60" ht="12" customHeight="1">
      <c r="A1687" s="960">
        <v>1685</v>
      </c>
      <c r="B1687" s="600"/>
      <c r="C1687" s="601" t="s">
        <v>207</v>
      </c>
      <c r="D1687" s="602"/>
      <c r="E1687" s="600"/>
      <c r="F1687" s="603" t="s">
        <v>4853</v>
      </c>
      <c r="G1687" s="603" t="s">
        <v>4852</v>
      </c>
      <c r="H1687" s="603" t="s">
        <v>4850</v>
      </c>
      <c r="I1687" s="603"/>
      <c r="J1687" s="600"/>
      <c r="K1687" s="616"/>
      <c r="L1687" s="606" t="s">
        <v>1264</v>
      </c>
      <c r="M1687" s="971"/>
      <c r="N1687" s="972"/>
      <c r="O1687" s="603"/>
      <c r="P1687" s="605"/>
      <c r="Q1687" s="605"/>
      <c r="R1687" s="603">
        <f t="shared" si="26"/>
        <v>0</v>
      </c>
      <c r="S1687" s="603"/>
      <c r="T1687" s="607" t="str">
        <f>VLOOKUP(cppm_pr[[#This Row],[Status]],'All Link_LOV'!$I$32:$K$72,2,0)</f>
        <v>New Request PR</v>
      </c>
      <c r="U1687" s="607" t="s">
        <v>105</v>
      </c>
      <c r="V1687" s="960">
        <v>332</v>
      </c>
      <c r="W1687" s="607"/>
      <c r="X1687" s="603"/>
      <c r="Y1687" s="603"/>
      <c r="Z1687" s="608">
        <v>45203</v>
      </c>
      <c r="AA1687" s="603" t="s">
        <v>4849</v>
      </c>
      <c r="AB1687" s="606"/>
      <c r="AC1687" s="677"/>
      <c r="AD1687" s="603"/>
      <c r="AE1687" s="603"/>
      <c r="AF1687" s="603" t="s">
        <v>397</v>
      </c>
      <c r="AG1687" s="603" t="s">
        <v>493</v>
      </c>
      <c r="AH1687" s="808" t="s">
        <v>4851</v>
      </c>
      <c r="AI1687" s="600" t="str">
        <f>IFERROR(VLOOKUP(cppm_pr[[#This Row],[Order Number]],SPHERE!C:CC,39,0),"")</f>
        <v/>
      </c>
      <c r="AJ1687" s="600" t="str">
        <f>IFERROR(VLOOKUP(cppm_pr[[#This Row],[Order Number]],'DC TM ONE'!B:CN,42,0),"")</f>
        <v/>
      </c>
      <c r="AK1687" s="808"/>
      <c r="AL1687" s="693"/>
      <c r="AM1687" s="603" t="s">
        <v>8193</v>
      </c>
      <c r="AN1687" s="603"/>
      <c r="AO1687" s="961"/>
      <c r="AP1687" s="603"/>
      <c r="AQ1687" s="603"/>
      <c r="AR1687" s="769"/>
      <c r="AS1687" s="603"/>
      <c r="AT1687" s="610"/>
      <c r="AU1687" s="603"/>
      <c r="AV1687" s="603" t="s">
        <v>4854</v>
      </c>
      <c r="AW1687" s="603" t="s">
        <v>4855</v>
      </c>
      <c r="AX1687" s="603" t="s">
        <v>4856</v>
      </c>
      <c r="AY1687" s="603" t="s">
        <v>1579</v>
      </c>
      <c r="AZ1687" s="603"/>
      <c r="BA1687" s="603"/>
      <c r="BB1687" s="603"/>
      <c r="BC1687" s="603"/>
      <c r="BD1687" s="603"/>
      <c r="BE1687" s="603"/>
      <c r="BF1687" s="603"/>
      <c r="BG1687" s="603"/>
      <c r="BH1687" s="603"/>
    </row>
    <row r="1688" spans="1:60" ht="12" customHeight="1">
      <c r="A1688" s="959">
        <v>1686</v>
      </c>
      <c r="B1688" s="589" t="s">
        <v>72</v>
      </c>
      <c r="C1688" s="590" t="s">
        <v>260</v>
      </c>
      <c r="D1688" s="591">
        <v>45203</v>
      </c>
      <c r="E1688" s="815" t="s">
        <v>10623</v>
      </c>
      <c r="F1688" s="592" t="s">
        <v>6890</v>
      </c>
      <c r="G1688" s="592" t="s">
        <v>6891</v>
      </c>
      <c r="H1688" s="592" t="s">
        <v>6892</v>
      </c>
      <c r="I1688" s="592" t="s">
        <v>6893</v>
      </c>
      <c r="J1688" s="589"/>
      <c r="K1688" s="642"/>
      <c r="L1688" s="595" t="s">
        <v>1654</v>
      </c>
      <c r="M1688" s="993"/>
      <c r="N1688" s="972"/>
      <c r="O1688" s="592"/>
      <c r="P1688" s="594"/>
      <c r="Q1688" s="594"/>
      <c r="R1688" s="592">
        <f t="shared" si="26"/>
        <v>0</v>
      </c>
      <c r="S1688" s="592"/>
      <c r="T1688" s="596" t="str">
        <f>VLOOKUP(cppm_pr[[#This Row],[Status]],'All Link_LOV'!$I$32:$K$72,2,0)</f>
        <v>PR Creation</v>
      </c>
      <c r="U1688" s="596" t="s">
        <v>22</v>
      </c>
      <c r="V1688" s="959">
        <v>828</v>
      </c>
      <c r="W1688" s="596" t="s">
        <v>6069</v>
      </c>
      <c r="X1688" s="592" t="s">
        <v>499</v>
      </c>
      <c r="Y1688" s="592"/>
      <c r="Z1688" s="597">
        <v>45203</v>
      </c>
      <c r="AA1688" s="592" t="s">
        <v>1649</v>
      </c>
      <c r="AB1688" s="595">
        <v>4566</v>
      </c>
      <c r="AC1688" s="677">
        <v>2000</v>
      </c>
      <c r="AD1688" s="592" t="s">
        <v>6148</v>
      </c>
      <c r="AE1688" s="592" t="s">
        <v>12740</v>
      </c>
      <c r="AF1688" s="592" t="s">
        <v>6071</v>
      </c>
      <c r="AG1688" s="592" t="s">
        <v>491</v>
      </c>
      <c r="AH1688" s="808" t="s">
        <v>10911</v>
      </c>
      <c r="AI1688" s="600" t="str">
        <f>IFERROR(VLOOKUP(cppm_pr[[#This Row],[Order Number]],SPHERE!C:CC,39,0),"")</f>
        <v/>
      </c>
      <c r="AJ1688" s="600" t="str">
        <f>IFERROR(VLOOKUP(cppm_pr[[#This Row],[Order Number]],'DC TM ONE'!B:CN,42,0),"")</f>
        <v/>
      </c>
      <c r="AK1688" s="808"/>
      <c r="AL1688" s="693">
        <v>45214</v>
      </c>
      <c r="AM1688" s="592" t="s">
        <v>6797</v>
      </c>
      <c r="AN1688" s="592" t="s">
        <v>4928</v>
      </c>
      <c r="AO1688" s="961"/>
      <c r="AP1688" s="592"/>
      <c r="AQ1688" s="592"/>
      <c r="AR1688" s="612">
        <v>3400039014</v>
      </c>
      <c r="AS1688" s="592"/>
      <c r="AT1688" s="598" t="s">
        <v>12741</v>
      </c>
      <c r="AU1688" s="592"/>
      <c r="AV1688" s="592"/>
      <c r="AW1688" s="592"/>
      <c r="AX1688" s="592"/>
      <c r="AY1688" s="592"/>
      <c r="AZ1688" s="592"/>
      <c r="BA1688" s="592"/>
      <c r="BB1688" s="592"/>
      <c r="BC1688" s="592"/>
      <c r="BD1688" s="592"/>
      <c r="BE1688" s="592"/>
      <c r="BF1688" s="592"/>
      <c r="BG1688" s="592"/>
      <c r="BH1688" s="592"/>
    </row>
    <row r="1689" spans="1:60" ht="12" customHeight="1">
      <c r="A1689" s="960">
        <v>1687</v>
      </c>
      <c r="B1689" s="600" t="s">
        <v>69</v>
      </c>
      <c r="C1689" s="601" t="s">
        <v>256</v>
      </c>
      <c r="D1689" s="602">
        <v>45204</v>
      </c>
      <c r="E1689" s="600" t="s">
        <v>12742</v>
      </c>
      <c r="F1689" s="603" t="s">
        <v>4860</v>
      </c>
      <c r="G1689" s="603" t="s">
        <v>4859</v>
      </c>
      <c r="H1689" s="603" t="s">
        <v>4857</v>
      </c>
      <c r="I1689" s="603"/>
      <c r="J1689" s="600"/>
      <c r="K1689" s="616"/>
      <c r="L1689" s="606" t="s">
        <v>3872</v>
      </c>
      <c r="M1689" s="971"/>
      <c r="N1689" s="972"/>
      <c r="O1689" s="603"/>
      <c r="P1689" s="605"/>
      <c r="Q1689" s="605"/>
      <c r="R1689" s="603">
        <f t="shared" si="26"/>
        <v>0</v>
      </c>
      <c r="S1689" s="603"/>
      <c r="T1689" s="607" t="str">
        <f>VLOOKUP(cppm_pr[[#This Row],[Status]],'All Link_LOV'!$I$32:$K$72,2,0)</f>
        <v>PO Issued / Not Require LOR</v>
      </c>
      <c r="U1689" s="607" t="s">
        <v>105</v>
      </c>
      <c r="V1689" s="960">
        <v>333</v>
      </c>
      <c r="W1689" s="607"/>
      <c r="X1689" s="603"/>
      <c r="Y1689" s="603"/>
      <c r="Z1689" s="608">
        <v>45203</v>
      </c>
      <c r="AA1689" s="603" t="s">
        <v>3867</v>
      </c>
      <c r="AB1689" s="606"/>
      <c r="AC1689" s="677"/>
      <c r="AD1689" s="603"/>
      <c r="AE1689" s="603"/>
      <c r="AF1689" s="603" t="s">
        <v>398</v>
      </c>
      <c r="AG1689" s="603" t="s">
        <v>488</v>
      </c>
      <c r="AH1689" s="808" t="s">
        <v>4858</v>
      </c>
      <c r="AI1689" s="600" t="str">
        <f>IFERROR(VLOOKUP(cppm_pr[[#This Row],[Order Number]],SPHERE!C:CC,39,0),"")</f>
        <v/>
      </c>
      <c r="AJ1689" s="600" t="str">
        <f>IFERROR(VLOOKUP(cppm_pr[[#This Row],[Order Number]],'DC TM ONE'!B:CN,42,0),"")</f>
        <v/>
      </c>
      <c r="AK1689" s="808"/>
      <c r="AL1689" s="693"/>
      <c r="AM1689" s="603" t="s">
        <v>7403</v>
      </c>
      <c r="AN1689" s="603"/>
      <c r="AO1689" s="961"/>
      <c r="AP1689" s="603"/>
      <c r="AQ1689" s="603"/>
      <c r="AR1689" s="769">
        <v>3400039137</v>
      </c>
      <c r="AS1689" s="603" t="s">
        <v>4863</v>
      </c>
      <c r="AT1689" s="610"/>
      <c r="AU1689" s="603"/>
      <c r="AV1689" s="603" t="s">
        <v>3873</v>
      </c>
      <c r="AW1689" s="603" t="s">
        <v>4861</v>
      </c>
      <c r="AX1689" s="603" t="s">
        <v>4862</v>
      </c>
      <c r="AY1689" s="603" t="s">
        <v>1554</v>
      </c>
      <c r="AZ1689" s="603" t="s">
        <v>4863</v>
      </c>
      <c r="BA1689" s="603" t="s">
        <v>4864</v>
      </c>
      <c r="BB1689" s="603">
        <v>3400039137</v>
      </c>
      <c r="BC1689" s="603" t="s">
        <v>4863</v>
      </c>
      <c r="BD1689" s="603" t="s">
        <v>4863</v>
      </c>
      <c r="BE1689" s="603" t="s">
        <v>4863</v>
      </c>
      <c r="BF1689" s="603" t="s">
        <v>4863</v>
      </c>
      <c r="BG1689" s="603"/>
      <c r="BH1689" s="603"/>
    </row>
    <row r="1690" spans="1:60" ht="12" customHeight="1">
      <c r="A1690" s="959">
        <v>1688</v>
      </c>
      <c r="B1690" s="589" t="s">
        <v>66</v>
      </c>
      <c r="C1690" s="590" t="s">
        <v>260</v>
      </c>
      <c r="D1690" s="591"/>
      <c r="E1690" s="815"/>
      <c r="F1690" s="592" t="s">
        <v>3085</v>
      </c>
      <c r="G1690" s="592" t="s">
        <v>3084</v>
      </c>
      <c r="H1690" s="592" t="s">
        <v>4253</v>
      </c>
      <c r="I1690" s="592" t="s">
        <v>11735</v>
      </c>
      <c r="J1690" s="589"/>
      <c r="K1690" s="642"/>
      <c r="L1690" s="595" t="s">
        <v>1552</v>
      </c>
      <c r="M1690" s="993"/>
      <c r="N1690" s="972"/>
      <c r="O1690" s="592"/>
      <c r="P1690" s="594"/>
      <c r="Q1690" s="594"/>
      <c r="R1690" s="592">
        <f t="shared" si="26"/>
        <v>0</v>
      </c>
      <c r="S1690" s="592"/>
      <c r="T1690" s="596" t="str">
        <f>VLOOKUP(cppm_pr[[#This Row],[Status]],'All Link_LOV'!$I$32:$K$72,2,0)</f>
        <v>PR Creation</v>
      </c>
      <c r="U1690" s="596" t="s">
        <v>22</v>
      </c>
      <c r="V1690" s="959">
        <v>829</v>
      </c>
      <c r="W1690" s="596"/>
      <c r="X1690" s="592"/>
      <c r="Y1690" s="592"/>
      <c r="Z1690" s="597">
        <v>45203</v>
      </c>
      <c r="AA1690" s="592" t="s">
        <v>4651</v>
      </c>
      <c r="AB1690" s="595">
        <v>51507</v>
      </c>
      <c r="AC1690" s="677">
        <v>25914</v>
      </c>
      <c r="AD1690" s="592" t="s">
        <v>6148</v>
      </c>
      <c r="AE1690" s="592" t="s">
        <v>12743</v>
      </c>
      <c r="AF1690" s="592" t="s">
        <v>398</v>
      </c>
      <c r="AG1690" s="592" t="s">
        <v>488</v>
      </c>
      <c r="AH1690" s="808" t="s">
        <v>12744</v>
      </c>
      <c r="AI1690" s="600" t="str">
        <f>IFERROR(VLOOKUP(cppm_pr[[#This Row],[Order Number]],SPHERE!C:CC,39,0),"")</f>
        <v/>
      </c>
      <c r="AJ1690" s="600" t="str">
        <f>IFERROR(VLOOKUP(cppm_pr[[#This Row],[Order Number]],'DC TM ONE'!B:CN,42,0),"")</f>
        <v/>
      </c>
      <c r="AK1690" s="808"/>
      <c r="AL1690" s="693">
        <v>45219</v>
      </c>
      <c r="AM1690" s="592" t="s">
        <v>6134</v>
      </c>
      <c r="AN1690" s="592" t="s">
        <v>4928</v>
      </c>
      <c r="AO1690" s="961"/>
      <c r="AP1690" s="592"/>
      <c r="AQ1690" s="592"/>
      <c r="AR1690" s="612">
        <v>3400038703</v>
      </c>
      <c r="AS1690" s="592"/>
      <c r="AT1690" s="598" t="s">
        <v>12745</v>
      </c>
      <c r="AU1690" s="592"/>
      <c r="AV1690" s="592"/>
      <c r="AW1690" s="592"/>
      <c r="AX1690" s="592"/>
      <c r="AY1690" s="592"/>
      <c r="AZ1690" s="592"/>
      <c r="BA1690" s="592"/>
      <c r="BB1690" s="592"/>
      <c r="BC1690" s="592"/>
      <c r="BD1690" s="592"/>
      <c r="BE1690" s="592"/>
      <c r="BF1690" s="592"/>
      <c r="BG1690" s="592"/>
      <c r="BH1690" s="592"/>
    </row>
    <row r="1691" spans="1:60" ht="12" customHeight="1">
      <c r="A1691" s="960">
        <v>1689</v>
      </c>
      <c r="B1691" s="600" t="s">
        <v>447</v>
      </c>
      <c r="C1691" s="601" t="s">
        <v>208</v>
      </c>
      <c r="D1691" s="602">
        <v>45209</v>
      </c>
      <c r="E1691" s="600" t="s">
        <v>11676</v>
      </c>
      <c r="F1691" s="603" t="s">
        <v>4869</v>
      </c>
      <c r="G1691" s="603" t="s">
        <v>4868</v>
      </c>
      <c r="H1691" s="603" t="s">
        <v>4866</v>
      </c>
      <c r="I1691" s="603" t="s">
        <v>12746</v>
      </c>
      <c r="J1691" s="600"/>
      <c r="K1691" s="616"/>
      <c r="L1691" s="595" t="s">
        <v>1691</v>
      </c>
      <c r="M1691" s="971" t="s">
        <v>7503</v>
      </c>
      <c r="N1691" s="972"/>
      <c r="O1691" s="603"/>
      <c r="P1691" s="605"/>
      <c r="Q1691" s="605"/>
      <c r="R1691" s="603">
        <f t="shared" si="26"/>
        <v>0</v>
      </c>
      <c r="S1691" s="603"/>
      <c r="T1691" s="607" t="str">
        <f>VLOOKUP(cppm_pr[[#This Row],[Status]],'All Link_LOV'!$I$32:$K$72,2,0)</f>
        <v>Pending TP Submission</v>
      </c>
      <c r="U1691" s="607" t="s">
        <v>105</v>
      </c>
      <c r="V1691" s="960">
        <v>334</v>
      </c>
      <c r="W1691" s="607"/>
      <c r="X1691" s="603"/>
      <c r="Y1691" s="603"/>
      <c r="Z1691" s="608">
        <v>45203</v>
      </c>
      <c r="AA1691" s="603" t="s">
        <v>2484</v>
      </c>
      <c r="AB1691" s="606"/>
      <c r="AC1691" s="677"/>
      <c r="AD1691" s="603"/>
      <c r="AE1691" s="603"/>
      <c r="AF1691" s="603" t="s">
        <v>398</v>
      </c>
      <c r="AG1691" s="603" t="s">
        <v>488</v>
      </c>
      <c r="AH1691" s="808" t="s">
        <v>4867</v>
      </c>
      <c r="AI1691" s="600" t="str">
        <f>IFERROR(VLOOKUP(cppm_pr[[#This Row],[Order Number]],SPHERE!C:CC,39,0),"")</f>
        <v/>
      </c>
      <c r="AJ1691" s="600" t="str">
        <f>IFERROR(VLOOKUP(cppm_pr[[#This Row],[Order Number]],'DC TM ONE'!B:CN,42,0),"")</f>
        <v/>
      </c>
      <c r="AK1691" s="808"/>
      <c r="AL1691" s="693"/>
      <c r="AM1691" s="603" t="s">
        <v>4874</v>
      </c>
      <c r="AN1691" s="603"/>
      <c r="AO1691" s="961"/>
      <c r="AP1691" s="603"/>
      <c r="AQ1691" s="603"/>
      <c r="AR1691" s="769">
        <v>3400039137</v>
      </c>
      <c r="AS1691" s="603" t="s">
        <v>4863</v>
      </c>
      <c r="AT1691" s="610"/>
      <c r="AU1691" s="603"/>
      <c r="AV1691" s="603" t="s">
        <v>4870</v>
      </c>
      <c r="AW1691" s="603" t="s">
        <v>4871</v>
      </c>
      <c r="AX1691" s="603" t="s">
        <v>4872</v>
      </c>
      <c r="AY1691" s="603" t="s">
        <v>1554</v>
      </c>
      <c r="AZ1691" s="603" t="s">
        <v>4863</v>
      </c>
      <c r="BA1691" s="603" t="s">
        <v>4873</v>
      </c>
      <c r="BB1691" s="603">
        <v>3400039137</v>
      </c>
      <c r="BC1691" s="603" t="s">
        <v>2207</v>
      </c>
      <c r="BD1691" s="603" t="s">
        <v>2207</v>
      </c>
      <c r="BE1691" s="603" t="s">
        <v>2207</v>
      </c>
      <c r="BF1691" s="603" t="s">
        <v>2207</v>
      </c>
      <c r="BG1691" s="603"/>
      <c r="BH1691" s="603"/>
    </row>
    <row r="1692" spans="1:60" ht="12" customHeight="1">
      <c r="A1692" s="959">
        <v>1690</v>
      </c>
      <c r="B1692" s="589" t="s">
        <v>64</v>
      </c>
      <c r="C1692" s="590" t="s">
        <v>267</v>
      </c>
      <c r="D1692" s="591">
        <v>45208</v>
      </c>
      <c r="E1692" s="815" t="s">
        <v>11104</v>
      </c>
      <c r="F1692" s="592" t="s">
        <v>4879</v>
      </c>
      <c r="G1692" s="592" t="s">
        <v>4878</v>
      </c>
      <c r="H1692" s="592" t="s">
        <v>4876</v>
      </c>
      <c r="I1692" s="592" t="s">
        <v>12747</v>
      </c>
      <c r="J1692" s="589"/>
      <c r="K1692" s="642">
        <v>4902155999</v>
      </c>
      <c r="L1692" s="595" t="s">
        <v>50</v>
      </c>
      <c r="M1692" s="993"/>
      <c r="N1692" s="972"/>
      <c r="O1692" s="592"/>
      <c r="P1692" s="594"/>
      <c r="Q1692" s="594"/>
      <c r="R1692" s="592">
        <f t="shared" si="26"/>
        <v>0</v>
      </c>
      <c r="S1692" s="592"/>
      <c r="T1692" s="596" t="str">
        <f>VLOOKUP(cppm_pr[[#This Row],[Status]],'All Link_LOV'!$I$32:$K$72,2,0)</f>
        <v>PO Issued</v>
      </c>
      <c r="U1692" s="596" t="s">
        <v>105</v>
      </c>
      <c r="V1692" s="959">
        <v>335</v>
      </c>
      <c r="W1692" s="596"/>
      <c r="X1692" s="592"/>
      <c r="Y1692" s="592"/>
      <c r="Z1692" s="597">
        <v>45203</v>
      </c>
      <c r="AA1692" s="592" t="s">
        <v>4875</v>
      </c>
      <c r="AB1692" s="595"/>
      <c r="AC1692" s="677"/>
      <c r="AD1692" s="592"/>
      <c r="AE1692" s="592"/>
      <c r="AF1692" s="592" t="s">
        <v>397</v>
      </c>
      <c r="AG1692" s="592" t="s">
        <v>493</v>
      </c>
      <c r="AH1692" s="808" t="s">
        <v>4877</v>
      </c>
      <c r="AI1692" s="600" t="str">
        <f>IFERROR(VLOOKUP(cppm_pr[[#This Row],[Order Number]],SPHERE!C:CC,39,0),"")</f>
        <v/>
      </c>
      <c r="AJ1692" s="600" t="str">
        <f>IFERROR(VLOOKUP(cppm_pr[[#This Row],[Order Number]],'DC TM ONE'!B:CN,42,0),"")</f>
        <v/>
      </c>
      <c r="AK1692" s="808"/>
      <c r="AL1692" s="693"/>
      <c r="AM1692" s="592" t="s">
        <v>11689</v>
      </c>
      <c r="AN1692" s="592"/>
      <c r="AO1692" s="961"/>
      <c r="AP1692" s="592"/>
      <c r="AQ1692" s="592"/>
      <c r="AR1692" s="612"/>
      <c r="AS1692" s="592"/>
      <c r="AT1692" s="598"/>
      <c r="AU1692" s="592"/>
      <c r="AV1692" s="592" t="s">
        <v>4880</v>
      </c>
      <c r="AW1692" s="592" t="s">
        <v>3570</v>
      </c>
      <c r="AX1692" s="592" t="s">
        <v>4881</v>
      </c>
      <c r="AY1692" s="592" t="s">
        <v>1579</v>
      </c>
      <c r="AZ1692" s="592"/>
      <c r="BA1692" s="592"/>
      <c r="BB1692" s="592"/>
      <c r="BC1692" s="592"/>
      <c r="BD1692" s="592"/>
      <c r="BE1692" s="592"/>
      <c r="BF1692" s="592"/>
      <c r="BG1692" s="592"/>
      <c r="BH1692" s="592"/>
    </row>
    <row r="1693" spans="1:60" ht="12" customHeight="1">
      <c r="A1693" s="960">
        <v>1691</v>
      </c>
      <c r="B1693" s="600" t="s">
        <v>69</v>
      </c>
      <c r="C1693" s="601" t="s">
        <v>256</v>
      </c>
      <c r="D1693" s="602">
        <v>45204</v>
      </c>
      <c r="E1693" s="600" t="s">
        <v>12742</v>
      </c>
      <c r="F1693" s="603" t="s">
        <v>4885</v>
      </c>
      <c r="G1693" s="603" t="s">
        <v>4884</v>
      </c>
      <c r="H1693" s="603" t="s">
        <v>4882</v>
      </c>
      <c r="I1693" s="603"/>
      <c r="J1693" s="600"/>
      <c r="K1693" s="616"/>
      <c r="L1693" s="606" t="s">
        <v>3872</v>
      </c>
      <c r="M1693" s="971"/>
      <c r="N1693" s="972"/>
      <c r="O1693" s="603"/>
      <c r="P1693" s="605"/>
      <c r="Q1693" s="605"/>
      <c r="R1693" s="603">
        <f t="shared" si="26"/>
        <v>0</v>
      </c>
      <c r="S1693" s="603"/>
      <c r="T1693" s="607" t="str">
        <f>VLOOKUP(cppm_pr[[#This Row],[Status]],'All Link_LOV'!$I$32:$K$72,2,0)</f>
        <v>PO Issued / Not Require LOR</v>
      </c>
      <c r="U1693" s="607" t="s">
        <v>105</v>
      </c>
      <c r="V1693" s="960">
        <v>336</v>
      </c>
      <c r="W1693" s="607"/>
      <c r="X1693" s="603"/>
      <c r="Y1693" s="603"/>
      <c r="Z1693" s="608">
        <v>45203</v>
      </c>
      <c r="AA1693" s="603" t="s">
        <v>3867</v>
      </c>
      <c r="AB1693" s="606"/>
      <c r="AC1693" s="677"/>
      <c r="AD1693" s="603"/>
      <c r="AE1693" s="603"/>
      <c r="AF1693" s="603" t="s">
        <v>398</v>
      </c>
      <c r="AG1693" s="603" t="s">
        <v>488</v>
      </c>
      <c r="AH1693" s="808" t="s">
        <v>4883</v>
      </c>
      <c r="AI1693" s="600" t="str">
        <f>IFERROR(VLOOKUP(cppm_pr[[#This Row],[Order Number]],SPHERE!C:CC,39,0),"")</f>
        <v/>
      </c>
      <c r="AJ1693" s="600" t="str">
        <f>IFERROR(VLOOKUP(cppm_pr[[#This Row],[Order Number]],'DC TM ONE'!B:CN,42,0),"")</f>
        <v/>
      </c>
      <c r="AK1693" s="808"/>
      <c r="AL1693" s="693"/>
      <c r="AM1693" s="603" t="s">
        <v>12748</v>
      </c>
      <c r="AN1693" s="603"/>
      <c r="AO1693" s="961"/>
      <c r="AP1693" s="603"/>
      <c r="AQ1693" s="603"/>
      <c r="AR1693" s="769">
        <v>3400038595</v>
      </c>
      <c r="AS1693" s="603" t="s">
        <v>4887</v>
      </c>
      <c r="AT1693" s="610"/>
      <c r="AU1693" s="603"/>
      <c r="AV1693" s="603" t="s">
        <v>3873</v>
      </c>
      <c r="AW1693" s="603" t="s">
        <v>3874</v>
      </c>
      <c r="AX1693" s="603" t="s">
        <v>4886</v>
      </c>
      <c r="AY1693" s="603" t="s">
        <v>1554</v>
      </c>
      <c r="AZ1693" s="603" t="s">
        <v>4887</v>
      </c>
      <c r="BA1693" s="603" t="s">
        <v>4888</v>
      </c>
      <c r="BB1693" s="603">
        <v>3400038595</v>
      </c>
      <c r="BC1693" s="603" t="s">
        <v>4887</v>
      </c>
      <c r="BD1693" s="603">
        <v>3400038595</v>
      </c>
      <c r="BE1693" s="603" t="s">
        <v>4887</v>
      </c>
      <c r="BF1693" s="603">
        <v>3400038595</v>
      </c>
      <c r="BG1693" s="603"/>
      <c r="BH1693" s="603"/>
    </row>
    <row r="1694" spans="1:60" ht="12" customHeight="1">
      <c r="A1694" s="959">
        <v>1692</v>
      </c>
      <c r="B1694" s="589" t="s">
        <v>69</v>
      </c>
      <c r="C1694" s="590" t="s">
        <v>256</v>
      </c>
      <c r="D1694" s="591">
        <v>45204</v>
      </c>
      <c r="E1694" s="815" t="s">
        <v>12742</v>
      </c>
      <c r="F1694" s="592" t="s">
        <v>4893</v>
      </c>
      <c r="G1694" s="592" t="s">
        <v>4892</v>
      </c>
      <c r="H1694" s="592" t="s">
        <v>4890</v>
      </c>
      <c r="I1694" s="592"/>
      <c r="J1694" s="589"/>
      <c r="K1694" s="642"/>
      <c r="L1694" s="595" t="s">
        <v>3872</v>
      </c>
      <c r="M1694" s="993"/>
      <c r="N1694" s="972"/>
      <c r="O1694" s="592"/>
      <c r="P1694" s="594"/>
      <c r="Q1694" s="594"/>
      <c r="R1694" s="592">
        <f t="shared" si="26"/>
        <v>0</v>
      </c>
      <c r="S1694" s="592"/>
      <c r="T1694" s="596" t="str">
        <f>VLOOKUP(cppm_pr[[#This Row],[Status]],'All Link_LOV'!$I$32:$K$72,2,0)</f>
        <v>PO Issued / Not Require LOR</v>
      </c>
      <c r="U1694" s="596" t="s">
        <v>105</v>
      </c>
      <c r="V1694" s="959">
        <v>337</v>
      </c>
      <c r="W1694" s="596"/>
      <c r="X1694" s="592"/>
      <c r="Y1694" s="592"/>
      <c r="Z1694" s="597">
        <v>45203</v>
      </c>
      <c r="AA1694" s="592" t="s">
        <v>3867</v>
      </c>
      <c r="AB1694" s="595"/>
      <c r="AC1694" s="677"/>
      <c r="AD1694" s="592"/>
      <c r="AE1694" s="592"/>
      <c r="AF1694" s="592" t="s">
        <v>398</v>
      </c>
      <c r="AG1694" s="592" t="s">
        <v>488</v>
      </c>
      <c r="AH1694" s="808" t="s">
        <v>4891</v>
      </c>
      <c r="AI1694" s="600" t="str">
        <f>IFERROR(VLOOKUP(cppm_pr[[#This Row],[Order Number]],SPHERE!C:CC,39,0),"")</f>
        <v/>
      </c>
      <c r="AJ1694" s="600" t="str">
        <f>IFERROR(VLOOKUP(cppm_pr[[#This Row],[Order Number]],'DC TM ONE'!B:CN,42,0),"")</f>
        <v/>
      </c>
      <c r="AK1694" s="808"/>
      <c r="AL1694" s="693"/>
      <c r="AM1694" s="592" t="s">
        <v>12266</v>
      </c>
      <c r="AN1694" s="592"/>
      <c r="AO1694" s="961"/>
      <c r="AP1694" s="592"/>
      <c r="AQ1694" s="592"/>
      <c r="AR1694" s="612">
        <v>3400039137</v>
      </c>
      <c r="AS1694" s="592" t="s">
        <v>4863</v>
      </c>
      <c r="AT1694" s="598"/>
      <c r="AU1694" s="592"/>
      <c r="AV1694" s="592" t="s">
        <v>3873</v>
      </c>
      <c r="AW1694" s="592" t="s">
        <v>4861</v>
      </c>
      <c r="AX1694" s="592" t="s">
        <v>4894</v>
      </c>
      <c r="AY1694" s="592" t="s">
        <v>1554</v>
      </c>
      <c r="AZ1694" s="592" t="s">
        <v>4863</v>
      </c>
      <c r="BA1694" s="592" t="s">
        <v>4895</v>
      </c>
      <c r="BB1694" s="592">
        <v>3400039137</v>
      </c>
      <c r="BC1694" s="592" t="s">
        <v>4863</v>
      </c>
      <c r="BD1694" s="592">
        <v>3400039137</v>
      </c>
      <c r="BE1694" s="592" t="s">
        <v>4863</v>
      </c>
      <c r="BF1694" s="592">
        <v>3400039137</v>
      </c>
      <c r="BG1694" s="592"/>
      <c r="BH1694" s="592"/>
    </row>
    <row r="1695" spans="1:60" ht="12" customHeight="1">
      <c r="A1695" s="960">
        <v>1693</v>
      </c>
      <c r="B1695" s="600" t="s">
        <v>69</v>
      </c>
      <c r="C1695" s="601" t="s">
        <v>256</v>
      </c>
      <c r="D1695" s="602">
        <v>45204</v>
      </c>
      <c r="E1695" s="600" t="s">
        <v>12742</v>
      </c>
      <c r="F1695" s="603" t="s">
        <v>4900</v>
      </c>
      <c r="G1695" s="603" t="s">
        <v>4899</v>
      </c>
      <c r="H1695" s="603" t="s">
        <v>4897</v>
      </c>
      <c r="I1695" s="603"/>
      <c r="J1695" s="600"/>
      <c r="K1695" s="616"/>
      <c r="L1695" s="606" t="s">
        <v>3872</v>
      </c>
      <c r="M1695" s="971"/>
      <c r="N1695" s="972"/>
      <c r="O1695" s="603"/>
      <c r="P1695" s="605"/>
      <c r="Q1695" s="605"/>
      <c r="R1695" s="603">
        <f t="shared" si="26"/>
        <v>0</v>
      </c>
      <c r="S1695" s="603"/>
      <c r="T1695" s="607" t="str">
        <f>VLOOKUP(cppm_pr[[#This Row],[Status]],'All Link_LOV'!$I$32:$K$72,2,0)</f>
        <v>PO Issued / Not Require LOR</v>
      </c>
      <c r="U1695" s="607" t="s">
        <v>105</v>
      </c>
      <c r="V1695" s="960">
        <v>338</v>
      </c>
      <c r="W1695" s="607"/>
      <c r="X1695" s="603"/>
      <c r="Y1695" s="603"/>
      <c r="Z1695" s="608">
        <v>45203</v>
      </c>
      <c r="AA1695" s="603" t="s">
        <v>3867</v>
      </c>
      <c r="AB1695" s="606"/>
      <c r="AC1695" s="677"/>
      <c r="AD1695" s="603"/>
      <c r="AE1695" s="603"/>
      <c r="AF1695" s="603" t="s">
        <v>398</v>
      </c>
      <c r="AG1695" s="603" t="s">
        <v>488</v>
      </c>
      <c r="AH1695" s="808" t="s">
        <v>4898</v>
      </c>
      <c r="AI1695" s="600" t="str">
        <f>IFERROR(VLOOKUP(cppm_pr[[#This Row],[Order Number]],SPHERE!C:CC,39,0),"")</f>
        <v/>
      </c>
      <c r="AJ1695" s="600" t="str">
        <f>IFERROR(VLOOKUP(cppm_pr[[#This Row],[Order Number]],'DC TM ONE'!B:CN,42,0),"")</f>
        <v/>
      </c>
      <c r="AK1695" s="808"/>
      <c r="AL1695" s="693"/>
      <c r="AM1695" s="603" t="s">
        <v>12266</v>
      </c>
      <c r="AN1695" s="603"/>
      <c r="AO1695" s="961"/>
      <c r="AP1695" s="603"/>
      <c r="AQ1695" s="603"/>
      <c r="AR1695" s="769">
        <v>3400039137</v>
      </c>
      <c r="AS1695" s="603" t="s">
        <v>4863</v>
      </c>
      <c r="AT1695" s="610"/>
      <c r="AU1695" s="603"/>
      <c r="AV1695" s="603" t="s">
        <v>3873</v>
      </c>
      <c r="AW1695" s="603" t="s">
        <v>4861</v>
      </c>
      <c r="AX1695" s="603" t="s">
        <v>4901</v>
      </c>
      <c r="AY1695" s="603" t="s">
        <v>1554</v>
      </c>
      <c r="AZ1695" s="603" t="s">
        <v>4863</v>
      </c>
      <c r="BA1695" s="603" t="s">
        <v>4902</v>
      </c>
      <c r="BB1695" s="603">
        <v>3400039137</v>
      </c>
      <c r="BC1695" s="603" t="s">
        <v>4863</v>
      </c>
      <c r="BD1695" s="603">
        <v>3400039137</v>
      </c>
      <c r="BE1695" s="603" t="s">
        <v>4863</v>
      </c>
      <c r="BF1695" s="603">
        <v>3400039137</v>
      </c>
      <c r="BG1695" s="603"/>
      <c r="BH1695" s="603"/>
    </row>
    <row r="1696" spans="1:60" ht="12" customHeight="1">
      <c r="A1696" s="959">
        <v>1694</v>
      </c>
      <c r="B1696" s="589" t="s">
        <v>69</v>
      </c>
      <c r="C1696" s="590" t="s">
        <v>256</v>
      </c>
      <c r="D1696" s="591"/>
      <c r="E1696" s="815" t="s">
        <v>4910</v>
      </c>
      <c r="F1696" s="592" t="s">
        <v>4907</v>
      </c>
      <c r="G1696" s="592" t="s">
        <v>4906</v>
      </c>
      <c r="H1696" s="592" t="s">
        <v>4904</v>
      </c>
      <c r="I1696" s="592" t="s">
        <v>12749</v>
      </c>
      <c r="J1696" s="589"/>
      <c r="K1696" s="642"/>
      <c r="L1696" s="595" t="s">
        <v>3872</v>
      </c>
      <c r="M1696" s="993"/>
      <c r="N1696" s="972"/>
      <c r="O1696" s="592"/>
      <c r="P1696" s="594"/>
      <c r="Q1696" s="594"/>
      <c r="R1696" s="592">
        <f t="shared" si="26"/>
        <v>0</v>
      </c>
      <c r="S1696" s="592"/>
      <c r="T1696" s="596" t="str">
        <f>VLOOKUP(cppm_pr[[#This Row],[Status]],'All Link_LOV'!$I$32:$K$72,2,0)</f>
        <v>PO Issued / Not Require LOR</v>
      </c>
      <c r="U1696" s="596" t="s">
        <v>105</v>
      </c>
      <c r="V1696" s="959">
        <v>339</v>
      </c>
      <c r="W1696" s="596"/>
      <c r="X1696" s="592"/>
      <c r="Y1696" s="592"/>
      <c r="Z1696" s="597">
        <v>45203</v>
      </c>
      <c r="AA1696" s="592" t="s">
        <v>3867</v>
      </c>
      <c r="AB1696" s="595"/>
      <c r="AC1696" s="677"/>
      <c r="AD1696" s="592"/>
      <c r="AE1696" s="592"/>
      <c r="AF1696" s="592" t="s">
        <v>399</v>
      </c>
      <c r="AG1696" s="592" t="s">
        <v>490</v>
      </c>
      <c r="AH1696" s="808" t="s">
        <v>4905</v>
      </c>
      <c r="AI1696" s="600" t="str">
        <f>IFERROR(VLOOKUP(cppm_pr[[#This Row],[Order Number]],SPHERE!C:CC,39,0),"")</f>
        <v/>
      </c>
      <c r="AJ1696" s="600" t="str">
        <f>IFERROR(VLOOKUP(cppm_pr[[#This Row],[Order Number]],'DC TM ONE'!B:CN,42,0),"")</f>
        <v/>
      </c>
      <c r="AK1696" s="808"/>
      <c r="AL1696" s="693"/>
      <c r="AM1696" s="592" t="s">
        <v>12266</v>
      </c>
      <c r="AN1696" s="592"/>
      <c r="AO1696" s="961"/>
      <c r="AP1696" s="592"/>
      <c r="AQ1696" s="592"/>
      <c r="AR1696" s="612">
        <v>3400038488</v>
      </c>
      <c r="AS1696" s="592" t="s">
        <v>4909</v>
      </c>
      <c r="AT1696" s="598"/>
      <c r="AU1696" s="592"/>
      <c r="AV1696" s="592" t="s">
        <v>3873</v>
      </c>
      <c r="AW1696" s="592" t="s">
        <v>4861</v>
      </c>
      <c r="AX1696" s="592" t="s">
        <v>4908</v>
      </c>
      <c r="AY1696" s="592" t="s">
        <v>1554</v>
      </c>
      <c r="AZ1696" s="592" t="s">
        <v>4909</v>
      </c>
      <c r="BA1696" s="592" t="s">
        <v>4910</v>
      </c>
      <c r="BB1696" s="592">
        <v>3400038488</v>
      </c>
      <c r="BC1696" s="592" t="s">
        <v>4909</v>
      </c>
      <c r="BD1696" s="592">
        <v>3400038488</v>
      </c>
      <c r="BE1696" s="592" t="s">
        <v>4909</v>
      </c>
      <c r="BF1696" s="592">
        <v>3400038488</v>
      </c>
      <c r="BG1696" s="592"/>
      <c r="BH1696" s="592"/>
    </row>
    <row r="1697" spans="1:60" ht="12" customHeight="1">
      <c r="A1697" s="960">
        <v>1695</v>
      </c>
      <c r="B1697" s="600" t="s">
        <v>69</v>
      </c>
      <c r="C1697" s="601" t="s">
        <v>256</v>
      </c>
      <c r="D1697" s="602">
        <v>45204</v>
      </c>
      <c r="E1697" s="600" t="s">
        <v>12750</v>
      </c>
      <c r="F1697" s="603" t="s">
        <v>4914</v>
      </c>
      <c r="G1697" s="603" t="s">
        <v>4913</v>
      </c>
      <c r="H1697" s="603" t="s">
        <v>4911</v>
      </c>
      <c r="I1697" s="603"/>
      <c r="J1697" s="600"/>
      <c r="K1697" s="616"/>
      <c r="L1697" s="606" t="s">
        <v>3872</v>
      </c>
      <c r="M1697" s="971"/>
      <c r="N1697" s="972"/>
      <c r="O1697" s="603"/>
      <c r="P1697" s="605"/>
      <c r="Q1697" s="605"/>
      <c r="R1697" s="603">
        <f t="shared" si="26"/>
        <v>0</v>
      </c>
      <c r="S1697" s="603"/>
      <c r="T1697" s="607" t="str">
        <f>VLOOKUP(cppm_pr[[#This Row],[Status]],'All Link_LOV'!$I$32:$K$72,2,0)</f>
        <v>PO Issued / Not Require LOR</v>
      </c>
      <c r="U1697" s="607" t="s">
        <v>105</v>
      </c>
      <c r="V1697" s="960">
        <v>340</v>
      </c>
      <c r="W1697" s="607"/>
      <c r="X1697" s="603"/>
      <c r="Y1697" s="603"/>
      <c r="Z1697" s="608">
        <v>45203</v>
      </c>
      <c r="AA1697" s="603" t="s">
        <v>3867</v>
      </c>
      <c r="AB1697" s="606"/>
      <c r="AC1697" s="677"/>
      <c r="AD1697" s="603"/>
      <c r="AE1697" s="603"/>
      <c r="AF1697" s="603" t="s">
        <v>399</v>
      </c>
      <c r="AG1697" s="603" t="s">
        <v>490</v>
      </c>
      <c r="AH1697" s="808" t="s">
        <v>4912</v>
      </c>
      <c r="AI1697" s="600" t="str">
        <f>IFERROR(VLOOKUP(cppm_pr[[#This Row],[Order Number]],SPHERE!C:CC,39,0),"")</f>
        <v/>
      </c>
      <c r="AJ1697" s="600" t="str">
        <f>IFERROR(VLOOKUP(cppm_pr[[#This Row],[Order Number]],'DC TM ONE'!B:CN,42,0),"")</f>
        <v/>
      </c>
      <c r="AK1697" s="808"/>
      <c r="AL1697" s="693"/>
      <c r="AM1697" s="603" t="s">
        <v>12751</v>
      </c>
      <c r="AN1697" s="603"/>
      <c r="AO1697" s="961"/>
      <c r="AP1697" s="603"/>
      <c r="AQ1697" s="603"/>
      <c r="AR1697" s="769">
        <v>3400038595</v>
      </c>
      <c r="AS1697" s="603" t="s">
        <v>4887</v>
      </c>
      <c r="AT1697" s="610"/>
      <c r="AU1697" s="603"/>
      <c r="AV1697" s="603" t="s">
        <v>3873</v>
      </c>
      <c r="AW1697" s="603" t="s">
        <v>3874</v>
      </c>
      <c r="AX1697" s="603" t="s">
        <v>4915</v>
      </c>
      <c r="AY1697" s="603" t="s">
        <v>1554</v>
      </c>
      <c r="AZ1697" s="603" t="s">
        <v>4887</v>
      </c>
      <c r="BA1697" s="603" t="s">
        <v>4910</v>
      </c>
      <c r="BB1697" s="603">
        <v>3400038595</v>
      </c>
      <c r="BC1697" s="603" t="s">
        <v>4887</v>
      </c>
      <c r="BD1697" s="603">
        <v>3400038595</v>
      </c>
      <c r="BE1697" s="603" t="s">
        <v>4887</v>
      </c>
      <c r="BF1697" s="603">
        <v>3400038595</v>
      </c>
      <c r="BG1697" s="603"/>
      <c r="BH1697" s="603"/>
    </row>
    <row r="1698" spans="1:60" ht="12" customHeight="1">
      <c r="A1698" s="959">
        <v>1696</v>
      </c>
      <c r="B1698" s="589" t="s">
        <v>6009</v>
      </c>
      <c r="C1698" s="590" t="s">
        <v>267</v>
      </c>
      <c r="D1698" s="591"/>
      <c r="E1698" s="815">
        <v>4902154205</v>
      </c>
      <c r="F1698" s="592" t="s">
        <v>12752</v>
      </c>
      <c r="G1698" s="592" t="s">
        <v>12753</v>
      </c>
      <c r="H1698" s="592" t="s">
        <v>12754</v>
      </c>
      <c r="I1698" s="592" t="s">
        <v>12755</v>
      </c>
      <c r="J1698" s="589"/>
      <c r="K1698" s="642" t="s">
        <v>12756</v>
      </c>
      <c r="L1698" s="595" t="s">
        <v>1564</v>
      </c>
      <c r="M1698" s="993"/>
      <c r="N1698" s="972"/>
      <c r="O1698" s="592"/>
      <c r="P1698" s="594"/>
      <c r="Q1698" s="594"/>
      <c r="R1698" s="592">
        <f t="shared" si="26"/>
        <v>0</v>
      </c>
      <c r="S1698" s="592"/>
      <c r="T1698" s="596" t="str">
        <f>VLOOKUP(cppm_pr[[#This Row],[Status]],'All Link_LOV'!$I$32:$K$72,2,0)</f>
        <v>PO Issued</v>
      </c>
      <c r="U1698" s="596" t="s">
        <v>22</v>
      </c>
      <c r="V1698" s="959">
        <v>830</v>
      </c>
      <c r="W1698" s="596"/>
      <c r="X1698" s="592"/>
      <c r="Y1698" s="592"/>
      <c r="Z1698" s="597">
        <v>45203</v>
      </c>
      <c r="AA1698" s="592" t="s">
        <v>2312</v>
      </c>
      <c r="AB1698" s="595">
        <v>8125</v>
      </c>
      <c r="AC1698" s="677">
        <v>8612.1200000000008</v>
      </c>
      <c r="AD1698" s="592" t="s">
        <v>6148</v>
      </c>
      <c r="AE1698" s="592" t="s">
        <v>12757</v>
      </c>
      <c r="AF1698" s="592" t="s">
        <v>398</v>
      </c>
      <c r="AG1698" s="592" t="s">
        <v>488</v>
      </c>
      <c r="AH1698" s="808" t="s">
        <v>12758</v>
      </c>
      <c r="AI1698" s="600" t="str">
        <f>IFERROR(VLOOKUP(cppm_pr[[#This Row],[Order Number]],SPHERE!C:CC,39,0),"")</f>
        <v/>
      </c>
      <c r="AJ1698" s="600" t="str">
        <f>IFERROR(VLOOKUP(cppm_pr[[#This Row],[Order Number]],'DC TM ONE'!B:CN,42,0),"")</f>
        <v/>
      </c>
      <c r="AK1698" s="808"/>
      <c r="AL1698" s="693">
        <v>45156</v>
      </c>
      <c r="AM1698" s="592" t="s">
        <v>12752</v>
      </c>
      <c r="AN1698" s="592" t="s">
        <v>4928</v>
      </c>
      <c r="AO1698" s="961"/>
      <c r="AP1698" s="592"/>
      <c r="AQ1698" s="592"/>
      <c r="AR1698" s="612">
        <v>3400040139</v>
      </c>
      <c r="AS1698" s="592"/>
      <c r="AT1698" s="598" t="s">
        <v>12759</v>
      </c>
      <c r="AU1698" s="592"/>
      <c r="AV1698" s="592"/>
      <c r="AW1698" s="592"/>
      <c r="AX1698" s="592"/>
      <c r="AY1698" s="592"/>
      <c r="AZ1698" s="592"/>
      <c r="BA1698" s="592"/>
      <c r="BB1698" s="592"/>
      <c r="BC1698" s="592"/>
      <c r="BD1698" s="592"/>
      <c r="BE1698" s="592"/>
      <c r="BF1698" s="592"/>
      <c r="BG1698" s="592"/>
      <c r="BH1698" s="592"/>
    </row>
    <row r="1699" spans="1:60" ht="12" customHeight="1">
      <c r="A1699" s="960">
        <v>1697</v>
      </c>
      <c r="B1699" s="600" t="s">
        <v>69</v>
      </c>
      <c r="C1699" s="601" t="s">
        <v>256</v>
      </c>
      <c r="D1699" s="602"/>
      <c r="E1699" s="600" t="s">
        <v>4910</v>
      </c>
      <c r="F1699" s="603" t="s">
        <v>3642</v>
      </c>
      <c r="G1699" s="603" t="s">
        <v>4918</v>
      </c>
      <c r="H1699" s="603" t="s">
        <v>4916</v>
      </c>
      <c r="I1699" s="603" t="s">
        <v>12760</v>
      </c>
      <c r="J1699" s="600"/>
      <c r="K1699" s="616"/>
      <c r="L1699" s="606" t="s">
        <v>3872</v>
      </c>
      <c r="M1699" s="971"/>
      <c r="N1699" s="972"/>
      <c r="O1699" s="603"/>
      <c r="P1699" s="605"/>
      <c r="Q1699" s="605"/>
      <c r="R1699" s="603">
        <f t="shared" si="26"/>
        <v>0</v>
      </c>
      <c r="S1699" s="603"/>
      <c r="T1699" s="607" t="str">
        <f>VLOOKUP(cppm_pr[[#This Row],[Status]],'All Link_LOV'!$I$32:$K$72,2,0)</f>
        <v>PO Issued / Not Require LOR</v>
      </c>
      <c r="U1699" s="607" t="s">
        <v>105</v>
      </c>
      <c r="V1699" s="960">
        <v>341</v>
      </c>
      <c r="W1699" s="607"/>
      <c r="X1699" s="603"/>
      <c r="Y1699" s="603"/>
      <c r="Z1699" s="608">
        <v>45203</v>
      </c>
      <c r="AA1699" s="603" t="s">
        <v>3867</v>
      </c>
      <c r="AB1699" s="606"/>
      <c r="AC1699" s="677"/>
      <c r="AD1699" s="603"/>
      <c r="AE1699" s="603"/>
      <c r="AF1699" s="603" t="s">
        <v>399</v>
      </c>
      <c r="AG1699" s="603" t="s">
        <v>490</v>
      </c>
      <c r="AH1699" s="808" t="s">
        <v>4917</v>
      </c>
      <c r="AI1699" s="600" t="str">
        <f>IFERROR(VLOOKUP(cppm_pr[[#This Row],[Order Number]],SPHERE!C:CC,39,0),"")</f>
        <v/>
      </c>
      <c r="AJ1699" s="600" t="str">
        <f>IFERROR(VLOOKUP(cppm_pr[[#This Row],[Order Number]],'DC TM ONE'!B:CN,42,0),"")</f>
        <v/>
      </c>
      <c r="AK1699" s="808"/>
      <c r="AL1699" s="693"/>
      <c r="AM1699" s="603" t="s">
        <v>7403</v>
      </c>
      <c r="AN1699" s="603"/>
      <c r="AO1699" s="961"/>
      <c r="AP1699" s="603"/>
      <c r="AQ1699" s="603"/>
      <c r="AR1699" s="769">
        <v>3400039137</v>
      </c>
      <c r="AS1699" s="603" t="s">
        <v>4863</v>
      </c>
      <c r="AT1699" s="610"/>
      <c r="AU1699" s="603"/>
      <c r="AV1699" s="603" t="s">
        <v>3873</v>
      </c>
      <c r="AW1699" s="603" t="s">
        <v>4861</v>
      </c>
      <c r="AX1699" s="603" t="s">
        <v>4919</v>
      </c>
      <c r="AY1699" s="603" t="s">
        <v>1554</v>
      </c>
      <c r="AZ1699" s="603" t="s">
        <v>4863</v>
      </c>
      <c r="BA1699" s="603" t="s">
        <v>4920</v>
      </c>
      <c r="BB1699" s="603">
        <v>3400039137</v>
      </c>
      <c r="BC1699" s="603" t="s">
        <v>4863</v>
      </c>
      <c r="BD1699" s="603">
        <v>3400039137</v>
      </c>
      <c r="BE1699" s="603" t="s">
        <v>4863</v>
      </c>
      <c r="BF1699" s="603">
        <v>3400039137</v>
      </c>
      <c r="BG1699" s="603"/>
      <c r="BH1699" s="603"/>
    </row>
    <row r="1700" spans="1:60" ht="12" customHeight="1">
      <c r="A1700" s="959">
        <v>1698</v>
      </c>
      <c r="B1700" s="589" t="s">
        <v>83</v>
      </c>
      <c r="C1700" s="590" t="s">
        <v>267</v>
      </c>
      <c r="D1700" s="591">
        <v>45204</v>
      </c>
      <c r="E1700" s="815" t="s">
        <v>12761</v>
      </c>
      <c r="F1700" s="592" t="s">
        <v>1411</v>
      </c>
      <c r="G1700" s="592" t="s">
        <v>3144</v>
      </c>
      <c r="H1700" s="592" t="s">
        <v>1413</v>
      </c>
      <c r="I1700" s="592" t="s">
        <v>6175</v>
      </c>
      <c r="J1700" s="589"/>
      <c r="K1700" s="642" t="s">
        <v>12762</v>
      </c>
      <c r="L1700" s="595" t="s">
        <v>51</v>
      </c>
      <c r="M1700" s="993"/>
      <c r="N1700" s="972"/>
      <c r="O1700" s="592"/>
      <c r="P1700" s="594"/>
      <c r="Q1700" s="594"/>
      <c r="R1700" s="592">
        <f t="shared" si="26"/>
        <v>0</v>
      </c>
      <c r="S1700" s="592"/>
      <c r="T1700" s="596" t="str">
        <f>VLOOKUP(cppm_pr[[#This Row],[Status]],'All Link_LOV'!$I$32:$K$72,2,0)</f>
        <v>PO Issued</v>
      </c>
      <c r="U1700" s="596" t="s">
        <v>22</v>
      </c>
      <c r="V1700" s="959">
        <v>831</v>
      </c>
      <c r="W1700" s="596"/>
      <c r="X1700" s="592"/>
      <c r="Y1700" s="592"/>
      <c r="Z1700" s="597">
        <v>45203</v>
      </c>
      <c r="AA1700" s="592" t="s">
        <v>2453</v>
      </c>
      <c r="AB1700" s="595">
        <v>15269</v>
      </c>
      <c r="AC1700" s="677">
        <v>6655.6</v>
      </c>
      <c r="AD1700" s="592" t="s">
        <v>6059</v>
      </c>
      <c r="AE1700" s="592"/>
      <c r="AF1700" s="592" t="s">
        <v>398</v>
      </c>
      <c r="AG1700" s="592" t="s">
        <v>488</v>
      </c>
      <c r="AH1700" s="808" t="s">
        <v>12763</v>
      </c>
      <c r="AI1700" s="600" t="str">
        <f>IFERROR(VLOOKUP(cppm_pr[[#This Row],[Order Number]],SPHERE!C:CC,39,0),"")</f>
        <v/>
      </c>
      <c r="AJ1700" s="600" t="str">
        <f>IFERROR(VLOOKUP(cppm_pr[[#This Row],[Order Number]],'DC TM ONE'!B:CN,42,0),"")</f>
        <v/>
      </c>
      <c r="AK1700" s="808"/>
      <c r="AL1700" s="693">
        <v>45230</v>
      </c>
      <c r="AM1700" s="592" t="s">
        <v>11908</v>
      </c>
      <c r="AN1700" s="592" t="s">
        <v>6175</v>
      </c>
      <c r="AO1700" s="961"/>
      <c r="AP1700" s="592">
        <v>3400036859</v>
      </c>
      <c r="AQ1700" s="592"/>
      <c r="AR1700" s="612"/>
      <c r="AS1700" s="592"/>
      <c r="AT1700" s="598" t="s">
        <v>12764</v>
      </c>
      <c r="AU1700" s="592"/>
      <c r="AV1700" s="592"/>
      <c r="AW1700" s="592"/>
      <c r="AX1700" s="592"/>
      <c r="AY1700" s="592"/>
      <c r="AZ1700" s="592"/>
      <c r="BA1700" s="592"/>
      <c r="BB1700" s="592"/>
      <c r="BC1700" s="592"/>
      <c r="BD1700" s="592"/>
      <c r="BE1700" s="592"/>
      <c r="BF1700" s="592"/>
      <c r="BG1700" s="592"/>
      <c r="BH1700" s="592"/>
    </row>
    <row r="1701" spans="1:60" ht="12" customHeight="1">
      <c r="A1701" s="960">
        <v>1699</v>
      </c>
      <c r="B1701" s="600" t="s">
        <v>71</v>
      </c>
      <c r="C1701" s="601" t="s">
        <v>267</v>
      </c>
      <c r="D1701" s="602"/>
      <c r="E1701" s="600"/>
      <c r="F1701" s="603" t="s">
        <v>4035</v>
      </c>
      <c r="G1701" s="603" t="s">
        <v>4034</v>
      </c>
      <c r="H1701" s="603" t="s">
        <v>4032</v>
      </c>
      <c r="I1701" s="603" t="s">
        <v>10747</v>
      </c>
      <c r="J1701" s="600"/>
      <c r="K1701" s="616" t="s">
        <v>12765</v>
      </c>
      <c r="L1701" s="606" t="s">
        <v>10812</v>
      </c>
      <c r="M1701" s="971"/>
      <c r="N1701" s="972"/>
      <c r="O1701" s="603"/>
      <c r="P1701" s="605"/>
      <c r="Q1701" s="605"/>
      <c r="R1701" s="603">
        <f t="shared" si="26"/>
        <v>0</v>
      </c>
      <c r="S1701" s="603"/>
      <c r="T1701" s="607" t="str">
        <f>VLOOKUP(cppm_pr[[#This Row],[Status]],'All Link_LOV'!$I$32:$K$72,2,0)</f>
        <v>PO Issued</v>
      </c>
      <c r="U1701" s="607" t="s">
        <v>22</v>
      </c>
      <c r="V1701" s="960">
        <v>832</v>
      </c>
      <c r="W1701" s="607" t="s">
        <v>6069</v>
      </c>
      <c r="X1701" s="603" t="s">
        <v>8231</v>
      </c>
      <c r="Y1701" s="603"/>
      <c r="Z1701" s="608">
        <v>45203</v>
      </c>
      <c r="AA1701" s="603" t="s">
        <v>1958</v>
      </c>
      <c r="AB1701" s="606">
        <v>12962</v>
      </c>
      <c r="AC1701" s="677">
        <v>7681.3</v>
      </c>
      <c r="AD1701" s="603" t="s">
        <v>6059</v>
      </c>
      <c r="AE1701" s="603"/>
      <c r="AF1701" s="603" t="s">
        <v>6071</v>
      </c>
      <c r="AG1701" s="603" t="s">
        <v>491</v>
      </c>
      <c r="AH1701" s="808" t="s">
        <v>12766</v>
      </c>
      <c r="AI1701" s="600" t="str">
        <f>IFERROR(VLOOKUP(cppm_pr[[#This Row],[Order Number]],SPHERE!C:CC,39,0),"")</f>
        <v/>
      </c>
      <c r="AJ1701" s="600" t="str">
        <f>IFERROR(VLOOKUP(cppm_pr[[#This Row],[Order Number]],'DC TM ONE'!B:CN,42,0),"")</f>
        <v/>
      </c>
      <c r="AK1701" s="808"/>
      <c r="AL1701" s="693">
        <v>45229</v>
      </c>
      <c r="AM1701" s="603" t="s">
        <v>9583</v>
      </c>
      <c r="AN1701" s="603" t="s">
        <v>4928</v>
      </c>
      <c r="AO1701" s="961"/>
      <c r="AP1701" s="603"/>
      <c r="AQ1701" s="603"/>
      <c r="AR1701" s="769">
        <v>3400038758</v>
      </c>
      <c r="AS1701" s="603"/>
      <c r="AT1701" s="610"/>
      <c r="AU1701" s="603"/>
      <c r="AV1701" s="603"/>
      <c r="AW1701" s="603"/>
      <c r="AX1701" s="603"/>
      <c r="AY1701" s="603"/>
      <c r="AZ1701" s="603"/>
      <c r="BA1701" s="603"/>
      <c r="BB1701" s="603"/>
      <c r="BC1701" s="603"/>
      <c r="BD1701" s="603"/>
      <c r="BE1701" s="603"/>
      <c r="BF1701" s="603"/>
      <c r="BG1701" s="603"/>
      <c r="BH1701" s="603"/>
    </row>
    <row r="1702" spans="1:60" ht="12" customHeight="1">
      <c r="A1702" s="959">
        <v>1700</v>
      </c>
      <c r="B1702" s="770" t="s">
        <v>460</v>
      </c>
      <c r="C1702" s="802" t="s">
        <v>219</v>
      </c>
      <c r="D1702" s="591">
        <v>45203</v>
      </c>
      <c r="E1702" s="815" t="s">
        <v>12767</v>
      </c>
      <c r="F1702" s="592" t="s">
        <v>4925</v>
      </c>
      <c r="G1702" s="592" t="s">
        <v>4924</v>
      </c>
      <c r="H1702" s="592" t="s">
        <v>4922</v>
      </c>
      <c r="I1702" s="592"/>
      <c r="J1702" s="589"/>
      <c r="K1702" s="642"/>
      <c r="L1702" s="595" t="s">
        <v>3189</v>
      </c>
      <c r="M1702" s="993"/>
      <c r="N1702" s="972"/>
      <c r="O1702" s="592"/>
      <c r="P1702" s="594"/>
      <c r="Q1702" s="594"/>
      <c r="R1702" s="592">
        <f t="shared" si="26"/>
        <v>0</v>
      </c>
      <c r="S1702" s="592"/>
      <c r="T1702" s="596" t="str">
        <f>VLOOKUP(cppm_pr[[#This Row],[Status]],'All Link_LOV'!$I$32:$K$72,2,0)</f>
        <v>Queried - Require More Information From NeC/AND</v>
      </c>
      <c r="U1702" s="596" t="s">
        <v>105</v>
      </c>
      <c r="V1702" s="959">
        <v>342</v>
      </c>
      <c r="W1702" s="596"/>
      <c r="X1702" s="592"/>
      <c r="Y1702" s="592"/>
      <c r="Z1702" s="597">
        <v>45203</v>
      </c>
      <c r="AA1702" s="592" t="s">
        <v>4921</v>
      </c>
      <c r="AB1702" s="595" t="s">
        <v>7735</v>
      </c>
      <c r="AC1702" s="677"/>
      <c r="AD1702" s="592"/>
      <c r="AE1702" s="592"/>
      <c r="AF1702" s="592" t="s">
        <v>399</v>
      </c>
      <c r="AG1702" s="592" t="s">
        <v>490</v>
      </c>
      <c r="AH1702" s="808" t="s">
        <v>4923</v>
      </c>
      <c r="AI1702" s="600" t="str">
        <f>IFERROR(VLOOKUP(cppm_pr[[#This Row],[Order Number]],SPHERE!C:CC,39,0),"")</f>
        <v/>
      </c>
      <c r="AJ1702" s="600" t="str">
        <f>IFERROR(VLOOKUP(cppm_pr[[#This Row],[Order Number]],'DC TM ONE'!B:CN,42,0),"")</f>
        <v/>
      </c>
      <c r="AK1702" s="808"/>
      <c r="AL1702" s="693"/>
      <c r="AM1702" s="592" t="s">
        <v>3189</v>
      </c>
      <c r="AN1702" s="592"/>
      <c r="AO1702" s="961"/>
      <c r="AP1702" s="592"/>
      <c r="AQ1702" s="592"/>
      <c r="AR1702" s="612" t="s">
        <v>4929</v>
      </c>
      <c r="AS1702" s="592" t="s">
        <v>4283</v>
      </c>
      <c r="AT1702" s="598"/>
      <c r="AU1702" s="592"/>
      <c r="AV1702" s="592" t="s">
        <v>2417</v>
      </c>
      <c r="AW1702" s="592" t="s">
        <v>4926</v>
      </c>
      <c r="AX1702" s="592" t="s">
        <v>4927</v>
      </c>
      <c r="AY1702" s="592" t="s">
        <v>1554</v>
      </c>
      <c r="AZ1702" s="592" t="s">
        <v>4283</v>
      </c>
      <c r="BA1702" s="592" t="s">
        <v>4928</v>
      </c>
      <c r="BB1702" s="592" t="s">
        <v>4929</v>
      </c>
      <c r="BC1702" s="592" t="s">
        <v>4930</v>
      </c>
      <c r="BD1702" s="592" t="s">
        <v>4931</v>
      </c>
      <c r="BE1702" s="592" t="s">
        <v>4932</v>
      </c>
      <c r="BF1702" s="592" t="s">
        <v>4933</v>
      </c>
      <c r="BG1702" s="592"/>
      <c r="BH1702" s="592"/>
    </row>
    <row r="1703" spans="1:60" ht="12" customHeight="1">
      <c r="A1703" s="960">
        <v>1701</v>
      </c>
      <c r="B1703" s="600" t="s">
        <v>72</v>
      </c>
      <c r="C1703" s="601" t="s">
        <v>260</v>
      </c>
      <c r="D1703" s="602">
        <v>45205</v>
      </c>
      <c r="E1703" s="600" t="s">
        <v>2107</v>
      </c>
      <c r="F1703" s="603" t="s">
        <v>1015</v>
      </c>
      <c r="G1703" s="603" t="s">
        <v>9095</v>
      </c>
      <c r="H1703" s="603" t="s">
        <v>199</v>
      </c>
      <c r="I1703" s="603" t="s">
        <v>9096</v>
      </c>
      <c r="J1703" s="600"/>
      <c r="K1703" s="616"/>
      <c r="L1703" s="606" t="s">
        <v>1654</v>
      </c>
      <c r="M1703" s="971"/>
      <c r="N1703" s="972"/>
      <c r="O1703" s="603"/>
      <c r="P1703" s="605"/>
      <c r="Q1703" s="605"/>
      <c r="R1703" s="603">
        <f t="shared" si="26"/>
        <v>0</v>
      </c>
      <c r="S1703" s="603"/>
      <c r="T1703" s="607" t="str">
        <f>VLOOKUP(cppm_pr[[#This Row],[Status]],'All Link_LOV'!$I$32:$K$72,2,0)</f>
        <v>PR Creation</v>
      </c>
      <c r="U1703" s="607" t="s">
        <v>22</v>
      </c>
      <c r="V1703" s="960">
        <v>833</v>
      </c>
      <c r="W1703" s="607"/>
      <c r="X1703" s="603"/>
      <c r="Y1703" s="603"/>
      <c r="Z1703" s="608">
        <v>45203</v>
      </c>
      <c r="AA1703" s="603" t="s">
        <v>2542</v>
      </c>
      <c r="AB1703" s="606">
        <v>50092</v>
      </c>
      <c r="AC1703" s="677">
        <v>31852.27</v>
      </c>
      <c r="AD1703" s="603" t="s">
        <v>6059</v>
      </c>
      <c r="AE1703" s="603"/>
      <c r="AF1703" s="603" t="s">
        <v>398</v>
      </c>
      <c r="AG1703" s="603" t="s">
        <v>488</v>
      </c>
      <c r="AH1703" s="808" t="s">
        <v>12768</v>
      </c>
      <c r="AI1703" s="600" t="str">
        <f>IFERROR(VLOOKUP(cppm_pr[[#This Row],[Order Number]],SPHERE!C:CC,39,0),"")</f>
        <v/>
      </c>
      <c r="AJ1703" s="600" t="str">
        <f>IFERROR(VLOOKUP(cppm_pr[[#This Row],[Order Number]],'DC TM ONE'!B:CN,42,0),"")</f>
        <v/>
      </c>
      <c r="AK1703" s="808"/>
      <c r="AL1703" s="693">
        <v>45229</v>
      </c>
      <c r="AM1703" s="603" t="s">
        <v>10004</v>
      </c>
      <c r="AN1703" s="603" t="s">
        <v>4928</v>
      </c>
      <c r="AO1703" s="961"/>
      <c r="AP1703" s="603"/>
      <c r="AQ1703" s="603"/>
      <c r="AR1703" s="769" t="s">
        <v>12769</v>
      </c>
      <c r="AS1703" s="603"/>
      <c r="AT1703" s="610"/>
      <c r="AU1703" s="603"/>
      <c r="AV1703" s="603"/>
      <c r="AW1703" s="603"/>
      <c r="AX1703" s="603"/>
      <c r="AY1703" s="603"/>
      <c r="AZ1703" s="603"/>
      <c r="BA1703" s="603"/>
      <c r="BB1703" s="603"/>
      <c r="BC1703" s="603"/>
      <c r="BD1703" s="603"/>
      <c r="BE1703" s="603"/>
      <c r="BF1703" s="603"/>
      <c r="BG1703" s="603"/>
      <c r="BH1703" s="603"/>
    </row>
    <row r="1704" spans="1:60" ht="12" customHeight="1">
      <c r="A1704" s="959">
        <v>1702</v>
      </c>
      <c r="B1704" s="589" t="s">
        <v>62</v>
      </c>
      <c r="C1704" s="601" t="s">
        <v>207</v>
      </c>
      <c r="D1704" s="591"/>
      <c r="E1704" s="815"/>
      <c r="F1704" s="592" t="s">
        <v>4937</v>
      </c>
      <c r="G1704" s="592" t="s">
        <v>4936</v>
      </c>
      <c r="H1704" s="592" t="s">
        <v>4934</v>
      </c>
      <c r="I1704" s="592" t="s">
        <v>12770</v>
      </c>
      <c r="J1704" s="589"/>
      <c r="K1704" s="642"/>
      <c r="L1704" s="595" t="s">
        <v>1586</v>
      </c>
      <c r="M1704" s="993"/>
      <c r="N1704" s="972"/>
      <c r="O1704" s="592"/>
      <c r="P1704" s="594"/>
      <c r="Q1704" s="594"/>
      <c r="R1704" s="592">
        <f t="shared" si="26"/>
        <v>0</v>
      </c>
      <c r="S1704" s="592"/>
      <c r="T1704" s="596" t="str">
        <f>VLOOKUP(cppm_pr[[#This Row],[Status]],'All Link_LOV'!$I$32:$K$72,2,0)</f>
        <v>New Request PR</v>
      </c>
      <c r="U1704" s="596" t="s">
        <v>105</v>
      </c>
      <c r="V1704" s="959">
        <v>344</v>
      </c>
      <c r="W1704" s="596"/>
      <c r="X1704" s="592"/>
      <c r="Y1704" s="592"/>
      <c r="Z1704" s="597">
        <v>45203</v>
      </c>
      <c r="AA1704" s="592" t="s">
        <v>4206</v>
      </c>
      <c r="AB1704" s="595"/>
      <c r="AC1704" s="677"/>
      <c r="AD1704" s="592"/>
      <c r="AE1704" s="592"/>
      <c r="AF1704" s="592" t="s">
        <v>399</v>
      </c>
      <c r="AG1704" s="592" t="s">
        <v>491</v>
      </c>
      <c r="AH1704" s="808" t="s">
        <v>4935</v>
      </c>
      <c r="AI1704" s="600" t="str">
        <f>IFERROR(VLOOKUP(cppm_pr[[#This Row],[Order Number]],SPHERE!C:CC,39,0),"")</f>
        <v/>
      </c>
      <c r="AJ1704" s="600" t="str">
        <f>IFERROR(VLOOKUP(cppm_pr[[#This Row],[Order Number]],'DC TM ONE'!B:CN,42,0),"")</f>
        <v/>
      </c>
      <c r="AK1704" s="808"/>
      <c r="AL1704" s="693"/>
      <c r="AM1704" s="592" t="s">
        <v>7705</v>
      </c>
      <c r="AN1704" s="592"/>
      <c r="AO1704" s="961"/>
      <c r="AP1704" s="592"/>
      <c r="AQ1704" s="592"/>
      <c r="AR1704" s="612">
        <v>3400039029</v>
      </c>
      <c r="AS1704" s="592" t="s">
        <v>3640</v>
      </c>
      <c r="AT1704" s="598"/>
      <c r="AU1704" s="592"/>
      <c r="AV1704" s="592" t="s">
        <v>1124</v>
      </c>
      <c r="AW1704" s="592" t="s">
        <v>4938</v>
      </c>
      <c r="AX1704" s="592" t="s">
        <v>4939</v>
      </c>
      <c r="AY1704" s="592" t="s">
        <v>1554</v>
      </c>
      <c r="AZ1704" s="592" t="s">
        <v>3640</v>
      </c>
      <c r="BA1704" s="592" t="s">
        <v>4940</v>
      </c>
      <c r="BB1704" s="592">
        <v>3400039029</v>
      </c>
      <c r="BC1704" s="592" t="s">
        <v>1506</v>
      </c>
      <c r="BD1704" s="592">
        <v>3400038496</v>
      </c>
      <c r="BE1704" s="592" t="s">
        <v>4941</v>
      </c>
      <c r="BF1704" s="592">
        <v>3400038940</v>
      </c>
      <c r="BG1704" s="592"/>
      <c r="BH1704" s="592"/>
    </row>
    <row r="1705" spans="1:60" ht="12" customHeight="1">
      <c r="A1705" s="960">
        <v>1703</v>
      </c>
      <c r="B1705" s="600" t="s">
        <v>71</v>
      </c>
      <c r="C1705" s="601" t="s">
        <v>267</v>
      </c>
      <c r="D1705" s="602"/>
      <c r="E1705" s="600"/>
      <c r="F1705" s="603" t="s">
        <v>1254</v>
      </c>
      <c r="G1705" s="603" t="s">
        <v>2867</v>
      </c>
      <c r="H1705" s="603" t="s">
        <v>1250</v>
      </c>
      <c r="I1705" s="603" t="s">
        <v>1253</v>
      </c>
      <c r="J1705" s="600"/>
      <c r="K1705" s="616" t="s">
        <v>12771</v>
      </c>
      <c r="L1705" s="606" t="s">
        <v>10812</v>
      </c>
      <c r="M1705" s="971"/>
      <c r="N1705" s="972"/>
      <c r="O1705" s="603"/>
      <c r="P1705" s="605"/>
      <c r="Q1705" s="605"/>
      <c r="R1705" s="603">
        <f t="shared" si="26"/>
        <v>0</v>
      </c>
      <c r="S1705" s="603"/>
      <c r="T1705" s="607" t="str">
        <f>VLOOKUP(cppm_pr[[#This Row],[Status]],'All Link_LOV'!$I$32:$K$72,2,0)</f>
        <v>PO Issued</v>
      </c>
      <c r="U1705" s="607" t="s">
        <v>22</v>
      </c>
      <c r="V1705" s="960">
        <v>835</v>
      </c>
      <c r="W1705" s="607"/>
      <c r="X1705" s="603"/>
      <c r="Y1705" s="603"/>
      <c r="Z1705" s="608">
        <v>45203</v>
      </c>
      <c r="AA1705" s="603" t="s">
        <v>7884</v>
      </c>
      <c r="AB1705" s="606">
        <v>21095</v>
      </c>
      <c r="AC1705" s="677">
        <v>7725.55</v>
      </c>
      <c r="AD1705" s="603" t="s">
        <v>6148</v>
      </c>
      <c r="AE1705" s="603" t="s">
        <v>12772</v>
      </c>
      <c r="AF1705" s="603" t="s">
        <v>398</v>
      </c>
      <c r="AG1705" s="603" t="s">
        <v>488</v>
      </c>
      <c r="AH1705" s="808" t="s">
        <v>12773</v>
      </c>
      <c r="AI1705" s="600" t="str">
        <f>IFERROR(VLOOKUP(cppm_pr[[#This Row],[Order Number]],SPHERE!C:CC,39,0),"")</f>
        <v/>
      </c>
      <c r="AJ1705" s="600" t="str">
        <f>IFERROR(VLOOKUP(cppm_pr[[#This Row],[Order Number]],'DC TM ONE'!B:CN,42,0),"")</f>
        <v/>
      </c>
      <c r="AK1705" s="808"/>
      <c r="AL1705" s="693">
        <v>45208</v>
      </c>
      <c r="AM1705" s="603" t="s">
        <v>11768</v>
      </c>
      <c r="AN1705" s="603" t="s">
        <v>4928</v>
      </c>
      <c r="AO1705" s="961"/>
      <c r="AP1705" s="603"/>
      <c r="AQ1705" s="603"/>
      <c r="AR1705" s="769">
        <v>3400039143</v>
      </c>
      <c r="AS1705" s="603"/>
      <c r="AT1705" s="610" t="s">
        <v>12774</v>
      </c>
      <c r="AU1705" s="603"/>
      <c r="AV1705" s="603"/>
      <c r="AW1705" s="603"/>
      <c r="AX1705" s="603"/>
      <c r="AY1705" s="603"/>
      <c r="AZ1705" s="603"/>
      <c r="BA1705" s="603"/>
      <c r="BB1705" s="603"/>
      <c r="BC1705" s="603"/>
      <c r="BD1705" s="603"/>
      <c r="BE1705" s="603"/>
      <c r="BF1705" s="603"/>
      <c r="BG1705" s="603"/>
      <c r="BH1705" s="603"/>
    </row>
    <row r="1706" spans="1:60" ht="12" customHeight="1">
      <c r="A1706" s="959">
        <v>1704</v>
      </c>
      <c r="B1706" s="589" t="s">
        <v>73</v>
      </c>
      <c r="C1706" s="590" t="s">
        <v>267</v>
      </c>
      <c r="D1706" s="591"/>
      <c r="E1706" s="815">
        <v>4902155033</v>
      </c>
      <c r="F1706" s="592" t="s">
        <v>12775</v>
      </c>
      <c r="G1706" s="592" t="s">
        <v>12776</v>
      </c>
      <c r="H1706" s="592" t="s">
        <v>12777</v>
      </c>
      <c r="I1706" s="592" t="s">
        <v>12778</v>
      </c>
      <c r="J1706" s="589"/>
      <c r="K1706" s="642" t="s">
        <v>12779</v>
      </c>
      <c r="L1706" s="595" t="s">
        <v>1564</v>
      </c>
      <c r="M1706" s="993"/>
      <c r="N1706" s="972"/>
      <c r="O1706" s="592"/>
      <c r="P1706" s="594"/>
      <c r="Q1706" s="594"/>
      <c r="R1706" s="592">
        <f t="shared" si="26"/>
        <v>0</v>
      </c>
      <c r="S1706" s="592"/>
      <c r="T1706" s="596" t="str">
        <f>VLOOKUP(cppm_pr[[#This Row],[Status]],'All Link_LOV'!$I$32:$K$72,2,0)</f>
        <v>PO Issued</v>
      </c>
      <c r="U1706" s="596" t="s">
        <v>22</v>
      </c>
      <c r="V1706" s="959">
        <v>836</v>
      </c>
      <c r="W1706" s="596"/>
      <c r="X1706" s="592"/>
      <c r="Y1706" s="592"/>
      <c r="Z1706" s="597">
        <v>45203</v>
      </c>
      <c r="AA1706" s="592" t="s">
        <v>2312</v>
      </c>
      <c r="AB1706" s="595">
        <v>15240</v>
      </c>
      <c r="AC1706" s="677">
        <v>9476.77</v>
      </c>
      <c r="AD1706" s="592" t="s">
        <v>6148</v>
      </c>
      <c r="AE1706" s="592" t="s">
        <v>12780</v>
      </c>
      <c r="AF1706" s="592" t="s">
        <v>398</v>
      </c>
      <c r="AG1706" s="592" t="s">
        <v>488</v>
      </c>
      <c r="AH1706" s="808" t="s">
        <v>12781</v>
      </c>
      <c r="AI1706" s="600" t="str">
        <f>IFERROR(VLOOKUP(cppm_pr[[#This Row],[Order Number]],SPHERE!C:CC,39,0),"")</f>
        <v/>
      </c>
      <c r="AJ1706" s="600" t="str">
        <f>IFERROR(VLOOKUP(cppm_pr[[#This Row],[Order Number]],'DC TM ONE'!B:CN,42,0),"")</f>
        <v/>
      </c>
      <c r="AK1706" s="808"/>
      <c r="AL1706" s="693">
        <v>44681</v>
      </c>
      <c r="AM1706" s="592" t="s">
        <v>12782</v>
      </c>
      <c r="AN1706" s="592" t="s">
        <v>4928</v>
      </c>
      <c r="AO1706" s="961"/>
      <c r="AP1706" s="592"/>
      <c r="AQ1706" s="592"/>
      <c r="AR1706" s="612">
        <v>3400038998</v>
      </c>
      <c r="AS1706" s="592"/>
      <c r="AT1706" s="598" t="s">
        <v>12783</v>
      </c>
      <c r="AU1706" s="592"/>
      <c r="AV1706" s="592"/>
      <c r="AW1706" s="592"/>
      <c r="AX1706" s="592"/>
      <c r="AY1706" s="592"/>
      <c r="AZ1706" s="592"/>
      <c r="BA1706" s="592"/>
      <c r="BB1706" s="592"/>
      <c r="BC1706" s="592"/>
      <c r="BD1706" s="592"/>
      <c r="BE1706" s="592"/>
      <c r="BF1706" s="592"/>
      <c r="BG1706" s="592"/>
      <c r="BH1706" s="592"/>
    </row>
    <row r="1707" spans="1:60" ht="12" customHeight="1">
      <c r="A1707" s="960">
        <v>1705</v>
      </c>
      <c r="B1707" s="600"/>
      <c r="C1707" s="601" t="s">
        <v>208</v>
      </c>
      <c r="D1707" s="602">
        <v>45205</v>
      </c>
      <c r="E1707" s="600"/>
      <c r="F1707" s="603" t="s">
        <v>4945</v>
      </c>
      <c r="G1707" s="603" t="s">
        <v>4944</v>
      </c>
      <c r="H1707" s="603" t="s">
        <v>4942</v>
      </c>
      <c r="I1707" s="603" t="s">
        <v>12784</v>
      </c>
      <c r="J1707" s="600"/>
      <c r="K1707" s="616"/>
      <c r="L1707" s="606" t="s">
        <v>1728</v>
      </c>
      <c r="M1707" s="971"/>
      <c r="N1707" s="972"/>
      <c r="O1707" s="603"/>
      <c r="P1707" s="605"/>
      <c r="Q1707" s="605"/>
      <c r="R1707" s="603">
        <f t="shared" si="26"/>
        <v>0</v>
      </c>
      <c r="S1707" s="603"/>
      <c r="T1707" s="607" t="str">
        <f>VLOOKUP(cppm_pr[[#This Row],[Status]],'All Link_LOV'!$I$32:$K$72,2,0)</f>
        <v>Pending TP Submission</v>
      </c>
      <c r="U1707" s="607" t="s">
        <v>105</v>
      </c>
      <c r="V1707" s="960">
        <v>345</v>
      </c>
      <c r="W1707" s="607"/>
      <c r="X1707" s="603"/>
      <c r="Y1707" s="603"/>
      <c r="Z1707" s="608">
        <v>45203</v>
      </c>
      <c r="AA1707" s="603" t="s">
        <v>1723</v>
      </c>
      <c r="AB1707" s="606">
        <v>33442</v>
      </c>
      <c r="AC1707" s="677"/>
      <c r="AD1707" s="603"/>
      <c r="AE1707" s="603"/>
      <c r="AF1707" s="603" t="s">
        <v>398</v>
      </c>
      <c r="AG1707" s="603" t="s">
        <v>491</v>
      </c>
      <c r="AH1707" s="808" t="s">
        <v>4943</v>
      </c>
      <c r="AI1707" s="600" t="str">
        <f>IFERROR(VLOOKUP(cppm_pr[[#This Row],[Order Number]],SPHERE!C:CC,39,0),"")</f>
        <v/>
      </c>
      <c r="AJ1707" s="600" t="str">
        <f>IFERROR(VLOOKUP(cppm_pr[[#This Row],[Order Number]],'DC TM ONE'!B:CN,42,0),"")</f>
        <v/>
      </c>
      <c r="AK1707" s="808"/>
      <c r="AL1707" s="693"/>
      <c r="AM1707" s="603" t="s">
        <v>6681</v>
      </c>
      <c r="AN1707" s="603"/>
      <c r="AO1707" s="961"/>
      <c r="AP1707" s="603"/>
      <c r="AQ1707" s="603"/>
      <c r="AR1707" s="769">
        <v>3400039085</v>
      </c>
      <c r="AS1707" s="600" t="s">
        <v>12785</v>
      </c>
      <c r="AT1707" s="610"/>
      <c r="AU1707" s="603">
        <v>30046</v>
      </c>
      <c r="AV1707" s="603" t="s">
        <v>2146</v>
      </c>
      <c r="AW1707" s="603" t="s">
        <v>4946</v>
      </c>
      <c r="AX1707" s="603" t="s">
        <v>4947</v>
      </c>
      <c r="AY1707" s="603" t="s">
        <v>1579</v>
      </c>
      <c r="AZ1707" s="603" t="s">
        <v>12786</v>
      </c>
      <c r="BA1707" s="603"/>
      <c r="BB1707" s="603"/>
      <c r="BC1707" s="603"/>
      <c r="BD1707" s="603"/>
      <c r="BE1707" s="603"/>
      <c r="BF1707" s="603"/>
      <c r="BG1707" s="603"/>
      <c r="BH1707" s="603"/>
    </row>
    <row r="1708" spans="1:60" ht="12" customHeight="1">
      <c r="A1708" s="959">
        <v>1706</v>
      </c>
      <c r="B1708" s="589"/>
      <c r="C1708" s="590" t="s">
        <v>208</v>
      </c>
      <c r="D1708" s="591">
        <v>45205</v>
      </c>
      <c r="E1708" s="815"/>
      <c r="F1708" s="592" t="s">
        <v>4951</v>
      </c>
      <c r="G1708" s="592" t="s">
        <v>4950</v>
      </c>
      <c r="H1708" s="592" t="s">
        <v>4948</v>
      </c>
      <c r="I1708" s="592" t="s">
        <v>12787</v>
      </c>
      <c r="J1708" s="589"/>
      <c r="K1708" s="642"/>
      <c r="L1708" s="595" t="s">
        <v>1728</v>
      </c>
      <c r="M1708" s="993"/>
      <c r="N1708" s="972"/>
      <c r="O1708" s="592"/>
      <c r="P1708" s="594"/>
      <c r="Q1708" s="594"/>
      <c r="R1708" s="592">
        <f t="shared" si="26"/>
        <v>0</v>
      </c>
      <c r="S1708" s="592"/>
      <c r="T1708" s="596" t="str">
        <f>VLOOKUP(cppm_pr[[#This Row],[Status]],'All Link_LOV'!$I$32:$K$72,2,0)</f>
        <v>Pending TP Submission</v>
      </c>
      <c r="U1708" s="596" t="s">
        <v>105</v>
      </c>
      <c r="V1708" s="959">
        <v>346</v>
      </c>
      <c r="W1708" s="596"/>
      <c r="X1708" s="592"/>
      <c r="Y1708" s="592"/>
      <c r="Z1708" s="597">
        <v>45203</v>
      </c>
      <c r="AA1708" s="592" t="s">
        <v>1723</v>
      </c>
      <c r="AB1708" s="595">
        <v>36015</v>
      </c>
      <c r="AC1708" s="677"/>
      <c r="AD1708" s="592"/>
      <c r="AE1708" s="592"/>
      <c r="AF1708" s="592" t="s">
        <v>399</v>
      </c>
      <c r="AG1708" s="592" t="s">
        <v>491</v>
      </c>
      <c r="AH1708" s="808" t="s">
        <v>4949</v>
      </c>
      <c r="AI1708" s="600" t="str">
        <f>IFERROR(VLOOKUP(cppm_pr[[#This Row],[Order Number]],SPHERE!C:CC,39,0),"")</f>
        <v/>
      </c>
      <c r="AJ1708" s="600" t="str">
        <f>IFERROR(VLOOKUP(cppm_pr[[#This Row],[Order Number]],'DC TM ONE'!B:CN,42,0),"")</f>
        <v/>
      </c>
      <c r="AK1708" s="808"/>
      <c r="AL1708" s="693"/>
      <c r="AM1708" s="592" t="s">
        <v>6681</v>
      </c>
      <c r="AN1708" s="592"/>
      <c r="AO1708" s="961"/>
      <c r="AP1708" s="592"/>
      <c r="AQ1708" s="592"/>
      <c r="AR1708" s="612">
        <v>3400038508</v>
      </c>
      <c r="AS1708" s="589" t="s">
        <v>12788</v>
      </c>
      <c r="AT1708" s="598"/>
      <c r="AU1708" s="592">
        <v>32620</v>
      </c>
      <c r="AV1708" s="592" t="s">
        <v>2146</v>
      </c>
      <c r="AW1708" s="592" t="s">
        <v>4952</v>
      </c>
      <c r="AX1708" s="592" t="s">
        <v>4953</v>
      </c>
      <c r="AY1708" s="592" t="s">
        <v>1579</v>
      </c>
      <c r="AZ1708" s="592" t="s">
        <v>10518</v>
      </c>
      <c r="BA1708" s="592"/>
      <c r="BB1708" s="592"/>
      <c r="BC1708" s="592"/>
      <c r="BD1708" s="592"/>
      <c r="BE1708" s="592"/>
      <c r="BF1708" s="592"/>
      <c r="BG1708" s="592"/>
      <c r="BH1708" s="592"/>
    </row>
    <row r="1709" spans="1:60" ht="12" customHeight="1">
      <c r="A1709" s="960">
        <v>1707</v>
      </c>
      <c r="B1709" s="600" t="s">
        <v>73</v>
      </c>
      <c r="C1709" s="601" t="s">
        <v>267</v>
      </c>
      <c r="D1709" s="602"/>
      <c r="E1709" s="600">
        <v>4902154242</v>
      </c>
      <c r="F1709" s="603" t="s">
        <v>12789</v>
      </c>
      <c r="G1709" s="603" t="s">
        <v>12790</v>
      </c>
      <c r="H1709" s="603" t="s">
        <v>12791</v>
      </c>
      <c r="I1709" s="603" t="s">
        <v>12792</v>
      </c>
      <c r="J1709" s="600"/>
      <c r="K1709" s="616" t="s">
        <v>12793</v>
      </c>
      <c r="L1709" s="606" t="s">
        <v>1564</v>
      </c>
      <c r="M1709" s="971"/>
      <c r="N1709" s="972"/>
      <c r="O1709" s="603"/>
      <c r="P1709" s="605"/>
      <c r="Q1709" s="605"/>
      <c r="R1709" s="603">
        <f t="shared" si="26"/>
        <v>0</v>
      </c>
      <c r="S1709" s="603"/>
      <c r="T1709" s="607" t="str">
        <f>VLOOKUP(cppm_pr[[#This Row],[Status]],'All Link_LOV'!$I$32:$K$72,2,0)</f>
        <v>PO Issued</v>
      </c>
      <c r="U1709" s="607" t="s">
        <v>22</v>
      </c>
      <c r="V1709" s="960">
        <v>837</v>
      </c>
      <c r="W1709" s="607"/>
      <c r="X1709" s="603"/>
      <c r="Y1709" s="603"/>
      <c r="Z1709" s="608">
        <v>45203</v>
      </c>
      <c r="AA1709" s="603" t="s">
        <v>12794</v>
      </c>
      <c r="AB1709" s="606">
        <v>6663</v>
      </c>
      <c r="AC1709" s="677">
        <v>1802</v>
      </c>
      <c r="AD1709" s="603" t="s">
        <v>6148</v>
      </c>
      <c r="AE1709" s="603" t="s">
        <v>12795</v>
      </c>
      <c r="AF1709" s="603" t="s">
        <v>397</v>
      </c>
      <c r="AG1709" s="603" t="s">
        <v>493</v>
      </c>
      <c r="AH1709" s="808" t="s">
        <v>12796</v>
      </c>
      <c r="AI1709" s="600" t="str">
        <f>IFERROR(VLOOKUP(cppm_pr[[#This Row],[Order Number]],SPHERE!C:CC,39,0),"")</f>
        <v/>
      </c>
      <c r="AJ1709" s="600" t="str">
        <f>IFERROR(VLOOKUP(cppm_pr[[#This Row],[Order Number]],'DC TM ONE'!B:CN,42,0),"")</f>
        <v/>
      </c>
      <c r="AK1709" s="808"/>
      <c r="AL1709" s="693">
        <v>45169</v>
      </c>
      <c r="AM1709" s="603" t="s">
        <v>12797</v>
      </c>
      <c r="AN1709" s="603" t="s">
        <v>4928</v>
      </c>
      <c r="AO1709" s="961"/>
      <c r="AP1709" s="603"/>
      <c r="AQ1709" s="603"/>
      <c r="AR1709" s="769">
        <v>3400040139</v>
      </c>
      <c r="AS1709" s="603"/>
      <c r="AT1709" s="610" t="s">
        <v>12798</v>
      </c>
      <c r="AU1709" s="603"/>
      <c r="AV1709" s="603"/>
      <c r="AW1709" s="603"/>
      <c r="AX1709" s="603"/>
      <c r="AY1709" s="603"/>
      <c r="AZ1709" s="603"/>
      <c r="BA1709" s="603"/>
      <c r="BB1709" s="603"/>
      <c r="BC1709" s="603"/>
      <c r="BD1709" s="603"/>
      <c r="BE1709" s="603"/>
      <c r="BF1709" s="603"/>
      <c r="BG1709" s="603"/>
      <c r="BH1709" s="603"/>
    </row>
    <row r="1710" spans="1:60" ht="12" customHeight="1">
      <c r="A1710" s="959">
        <v>1708</v>
      </c>
      <c r="B1710" s="589" t="s">
        <v>82</v>
      </c>
      <c r="C1710" s="590" t="s">
        <v>267</v>
      </c>
      <c r="D1710" s="591"/>
      <c r="E1710" s="815"/>
      <c r="F1710" s="592" t="s">
        <v>11339</v>
      </c>
      <c r="G1710" s="592" t="s">
        <v>11340</v>
      </c>
      <c r="H1710" s="592" t="s">
        <v>11341</v>
      </c>
      <c r="I1710" s="592" t="s">
        <v>12799</v>
      </c>
      <c r="J1710" s="589"/>
      <c r="K1710" s="642">
        <v>4902154164</v>
      </c>
      <c r="L1710" s="595" t="s">
        <v>1586</v>
      </c>
      <c r="M1710" s="993"/>
      <c r="N1710" s="972"/>
      <c r="O1710" s="592"/>
      <c r="P1710" s="594"/>
      <c r="Q1710" s="594"/>
      <c r="R1710" s="592">
        <f t="shared" si="26"/>
        <v>0</v>
      </c>
      <c r="S1710" s="592"/>
      <c r="T1710" s="596" t="str">
        <f>VLOOKUP(cppm_pr[[#This Row],[Status]],'All Link_LOV'!$I$32:$K$72,2,0)</f>
        <v>PO Issued</v>
      </c>
      <c r="U1710" s="596" t="s">
        <v>22</v>
      </c>
      <c r="V1710" s="959">
        <v>838</v>
      </c>
      <c r="W1710" s="596"/>
      <c r="X1710" s="592"/>
      <c r="Y1710" s="592"/>
      <c r="Z1710" s="597">
        <v>45203</v>
      </c>
      <c r="AA1710" s="592" t="s">
        <v>4206</v>
      </c>
      <c r="AB1710" s="595">
        <v>29378</v>
      </c>
      <c r="AC1710" s="677">
        <v>28175.98</v>
      </c>
      <c r="AD1710" s="592" t="s">
        <v>6059</v>
      </c>
      <c r="AE1710" s="592"/>
      <c r="AF1710" s="592" t="s">
        <v>398</v>
      </c>
      <c r="AG1710" s="592" t="s">
        <v>488</v>
      </c>
      <c r="AH1710" s="808" t="s">
        <v>12800</v>
      </c>
      <c r="AI1710" s="600" t="str">
        <f>IFERROR(VLOOKUP(cppm_pr[[#This Row],[Order Number]],SPHERE!C:CC,39,0),"")</f>
        <v/>
      </c>
      <c r="AJ1710" s="600" t="str">
        <f>IFERROR(VLOOKUP(cppm_pr[[#This Row],[Order Number]],'DC TM ONE'!B:CN,42,0),"")</f>
        <v/>
      </c>
      <c r="AK1710" s="808"/>
      <c r="AL1710" s="693">
        <v>45230</v>
      </c>
      <c r="AM1710" s="592" t="s">
        <v>7306</v>
      </c>
      <c r="AN1710" s="592" t="s">
        <v>4928</v>
      </c>
      <c r="AO1710" s="961"/>
      <c r="AP1710" s="592"/>
      <c r="AQ1710" s="592"/>
      <c r="AR1710" s="612">
        <v>3400038882</v>
      </c>
      <c r="AS1710" s="592"/>
      <c r="AT1710" s="598"/>
      <c r="AU1710" s="592"/>
      <c r="AV1710" s="592"/>
      <c r="AW1710" s="592"/>
      <c r="AX1710" s="592"/>
      <c r="AY1710" s="592"/>
      <c r="AZ1710" s="592"/>
      <c r="BA1710" s="592"/>
      <c r="BB1710" s="592"/>
      <c r="BC1710" s="592"/>
      <c r="BD1710" s="592"/>
      <c r="BE1710" s="592"/>
      <c r="BF1710" s="592"/>
      <c r="BG1710" s="592"/>
      <c r="BH1710" s="592"/>
    </row>
    <row r="1711" spans="1:60" ht="12" customHeight="1">
      <c r="A1711" s="960">
        <v>1709</v>
      </c>
      <c r="B1711" s="600" t="s">
        <v>82</v>
      </c>
      <c r="C1711" s="601" t="s">
        <v>207</v>
      </c>
      <c r="D1711" s="602"/>
      <c r="E1711" s="600"/>
      <c r="F1711" s="603" t="s">
        <v>4721</v>
      </c>
      <c r="G1711" s="603" t="s">
        <v>4720</v>
      </c>
      <c r="H1711" s="603" t="s">
        <v>4718</v>
      </c>
      <c r="I1711" s="603" t="s">
        <v>12625</v>
      </c>
      <c r="J1711" s="600"/>
      <c r="K1711" s="616"/>
      <c r="L1711" s="606" t="s">
        <v>1586</v>
      </c>
      <c r="M1711" s="971"/>
      <c r="N1711" s="972"/>
      <c r="O1711" s="603"/>
      <c r="P1711" s="605"/>
      <c r="Q1711" s="605"/>
      <c r="R1711" s="603">
        <f t="shared" si="26"/>
        <v>0</v>
      </c>
      <c r="S1711" s="603"/>
      <c r="T1711" s="607" t="str">
        <f>VLOOKUP(cppm_pr[[#This Row],[Status]],'All Link_LOV'!$I$32:$K$72,2,0)</f>
        <v>New Request PR</v>
      </c>
      <c r="U1711" s="607" t="s">
        <v>105</v>
      </c>
      <c r="V1711" s="960">
        <v>347</v>
      </c>
      <c r="W1711" s="607"/>
      <c r="X1711" s="603"/>
      <c r="Y1711" s="603"/>
      <c r="Z1711" s="608">
        <v>45203</v>
      </c>
      <c r="AA1711" s="603" t="s">
        <v>1581</v>
      </c>
      <c r="AB1711" s="606"/>
      <c r="AC1711" s="677"/>
      <c r="AD1711" s="603"/>
      <c r="AE1711" s="603"/>
      <c r="AF1711" s="603" t="s">
        <v>398</v>
      </c>
      <c r="AG1711" s="603" t="s">
        <v>491</v>
      </c>
      <c r="AH1711" s="808" t="s">
        <v>4719</v>
      </c>
      <c r="AI1711" s="600" t="str">
        <f>IFERROR(VLOOKUP(cppm_pr[[#This Row],[Order Number]],SPHERE!C:CC,39,0),"")</f>
        <v/>
      </c>
      <c r="AJ1711" s="600" t="str">
        <f>IFERROR(VLOOKUP(cppm_pr[[#This Row],[Order Number]],'DC TM ONE'!B:CN,42,0),"")</f>
        <v/>
      </c>
      <c r="AK1711" s="808"/>
      <c r="AL1711" s="693"/>
      <c r="AM1711" s="603" t="s">
        <v>12624</v>
      </c>
      <c r="AN1711" s="603"/>
      <c r="AO1711" s="961"/>
      <c r="AP1711" s="603"/>
      <c r="AQ1711" s="603"/>
      <c r="AR1711" s="769">
        <v>3400039436</v>
      </c>
      <c r="AS1711" s="603" t="s">
        <v>3917</v>
      </c>
      <c r="AT1711" s="610"/>
      <c r="AU1711" s="603"/>
      <c r="AV1711" s="603" t="s">
        <v>1226</v>
      </c>
      <c r="AW1711" s="603" t="s">
        <v>4954</v>
      </c>
      <c r="AX1711" s="603" t="s">
        <v>4955</v>
      </c>
      <c r="AY1711" s="603" t="s">
        <v>1554</v>
      </c>
      <c r="AZ1711" s="603" t="s">
        <v>3917</v>
      </c>
      <c r="BA1711" s="603" t="s">
        <v>4956</v>
      </c>
      <c r="BB1711" s="603">
        <v>3400039436</v>
      </c>
      <c r="BC1711" s="603" t="s">
        <v>4957</v>
      </c>
      <c r="BD1711" s="603">
        <v>3400039027</v>
      </c>
      <c r="BE1711" s="603" t="s">
        <v>1389</v>
      </c>
      <c r="BF1711" s="603">
        <v>3400039035</v>
      </c>
      <c r="BG1711" s="603"/>
      <c r="BH1711" s="603"/>
    </row>
    <row r="1712" spans="1:60" ht="12" customHeight="1">
      <c r="A1712" s="959">
        <v>1710</v>
      </c>
      <c r="B1712" s="589" t="s">
        <v>83</v>
      </c>
      <c r="C1712" s="590" t="s">
        <v>267</v>
      </c>
      <c r="D1712" s="591">
        <v>45205</v>
      </c>
      <c r="E1712" s="815"/>
      <c r="F1712" s="592" t="s">
        <v>4013</v>
      </c>
      <c r="G1712" s="592" t="s">
        <v>4012</v>
      </c>
      <c r="H1712" s="592" t="s">
        <v>4010</v>
      </c>
      <c r="I1712" s="592" t="s">
        <v>10725</v>
      </c>
      <c r="J1712" s="589"/>
      <c r="K1712" s="642" t="s">
        <v>10726</v>
      </c>
      <c r="L1712" s="595" t="s">
        <v>51</v>
      </c>
      <c r="M1712" s="993"/>
      <c r="N1712" s="972"/>
      <c r="O1712" s="592"/>
      <c r="P1712" s="594"/>
      <c r="Q1712" s="594"/>
      <c r="R1712" s="592">
        <f t="shared" si="26"/>
        <v>0</v>
      </c>
      <c r="S1712" s="592"/>
      <c r="T1712" s="596" t="str">
        <f>VLOOKUP(cppm_pr[[#This Row],[Status]],'All Link_LOV'!$I$32:$K$72,2,0)</f>
        <v>PO Issued</v>
      </c>
      <c r="U1712" s="596" t="s">
        <v>22</v>
      </c>
      <c r="V1712" s="959">
        <v>839</v>
      </c>
      <c r="W1712" s="596"/>
      <c r="X1712" s="592"/>
      <c r="Y1712" s="592"/>
      <c r="Z1712" s="597">
        <v>45203</v>
      </c>
      <c r="AA1712" s="592" t="s">
        <v>4001</v>
      </c>
      <c r="AB1712" s="595">
        <v>22468</v>
      </c>
      <c r="AC1712" s="677">
        <v>10180.68</v>
      </c>
      <c r="AD1712" s="592" t="s">
        <v>6059</v>
      </c>
      <c r="AE1712" s="592"/>
      <c r="AF1712" s="592" t="s">
        <v>6071</v>
      </c>
      <c r="AG1712" s="592" t="s">
        <v>491</v>
      </c>
      <c r="AH1712" s="808" t="s">
        <v>12801</v>
      </c>
      <c r="AI1712" s="600" t="str">
        <f>IFERROR(VLOOKUP(cppm_pr[[#This Row],[Order Number]],SPHERE!C:CC,39,0),"")</f>
        <v/>
      </c>
      <c r="AJ1712" s="600" t="str">
        <f>IFERROR(VLOOKUP(cppm_pr[[#This Row],[Order Number]],'DC TM ONE'!B:CN,42,0),"")</f>
        <v/>
      </c>
      <c r="AK1712" s="808"/>
      <c r="AL1712" s="693">
        <v>45229</v>
      </c>
      <c r="AM1712" s="592" t="s">
        <v>10715</v>
      </c>
      <c r="AN1712" s="592" t="s">
        <v>4928</v>
      </c>
      <c r="AO1712" s="961"/>
      <c r="AP1712" s="592"/>
      <c r="AQ1712" s="592"/>
      <c r="AR1712" s="612">
        <v>3400038882</v>
      </c>
      <c r="AS1712" s="592"/>
      <c r="AT1712" s="598"/>
      <c r="AU1712" s="592"/>
      <c r="AV1712" s="592"/>
      <c r="AW1712" s="592"/>
      <c r="AX1712" s="592"/>
      <c r="AY1712" s="592"/>
      <c r="AZ1712" s="592"/>
      <c r="BA1712" s="592"/>
      <c r="BB1712" s="592"/>
      <c r="BC1712" s="592"/>
      <c r="BD1712" s="592"/>
      <c r="BE1712" s="592"/>
      <c r="BF1712" s="592"/>
      <c r="BG1712" s="592"/>
      <c r="BH1712" s="592"/>
    </row>
    <row r="1713" spans="1:60" ht="12" customHeight="1">
      <c r="A1713" s="960">
        <v>1711</v>
      </c>
      <c r="B1713" s="600" t="s">
        <v>5997</v>
      </c>
      <c r="C1713" s="601" t="s">
        <v>267</v>
      </c>
      <c r="D1713" s="602"/>
      <c r="E1713" s="600"/>
      <c r="F1713" s="603" t="s">
        <v>4962</v>
      </c>
      <c r="G1713" s="603" t="s">
        <v>4961</v>
      </c>
      <c r="H1713" s="603" t="s">
        <v>4959</v>
      </c>
      <c r="I1713" s="603" t="s">
        <v>12802</v>
      </c>
      <c r="J1713" s="600"/>
      <c r="K1713" s="616"/>
      <c r="L1713" s="606" t="s">
        <v>1264</v>
      </c>
      <c r="M1713" s="971"/>
      <c r="N1713" s="972"/>
      <c r="O1713" s="603"/>
      <c r="P1713" s="605"/>
      <c r="Q1713" s="605"/>
      <c r="R1713" s="603">
        <f t="shared" si="26"/>
        <v>0</v>
      </c>
      <c r="S1713" s="603"/>
      <c r="T1713" s="607" t="str">
        <f>VLOOKUP(cppm_pr[[#This Row],[Status]],'All Link_LOV'!$I$32:$K$72,2,0)</f>
        <v>PO Issued</v>
      </c>
      <c r="U1713" s="607" t="s">
        <v>105</v>
      </c>
      <c r="V1713" s="960">
        <v>348</v>
      </c>
      <c r="W1713" s="607"/>
      <c r="X1713" s="603"/>
      <c r="Y1713" s="603"/>
      <c r="Z1713" s="608">
        <v>45203</v>
      </c>
      <c r="AA1713" s="603" t="s">
        <v>4958</v>
      </c>
      <c r="AB1713" s="606"/>
      <c r="AC1713" s="677"/>
      <c r="AD1713" s="603"/>
      <c r="AE1713" s="603"/>
      <c r="AF1713" s="603" t="s">
        <v>398</v>
      </c>
      <c r="AG1713" s="603" t="s">
        <v>505</v>
      </c>
      <c r="AH1713" s="808" t="s">
        <v>4960</v>
      </c>
      <c r="AI1713" s="600" t="str">
        <f>IFERROR(VLOOKUP(cppm_pr[[#This Row],[Order Number]],SPHERE!C:CC,39,0),"")</f>
        <v/>
      </c>
      <c r="AJ1713" s="600" t="str">
        <f>IFERROR(VLOOKUP(cppm_pr[[#This Row],[Order Number]],'DC TM ONE'!B:CN,42,0),"")</f>
        <v/>
      </c>
      <c r="AK1713" s="808"/>
      <c r="AL1713" s="693"/>
      <c r="AM1713" s="603" t="s">
        <v>8996</v>
      </c>
      <c r="AN1713" s="603"/>
      <c r="AO1713" s="961"/>
      <c r="AP1713" s="603"/>
      <c r="AQ1713" s="603"/>
      <c r="AR1713" s="769">
        <v>3400034917</v>
      </c>
      <c r="AS1713" s="603" t="s">
        <v>4965</v>
      </c>
      <c r="AT1713" s="610"/>
      <c r="AU1713" s="603"/>
      <c r="AV1713" s="603" t="s">
        <v>1322</v>
      </c>
      <c r="AW1713" s="603" t="s">
        <v>4963</v>
      </c>
      <c r="AX1713" s="603" t="s">
        <v>4964</v>
      </c>
      <c r="AY1713" s="603" t="s">
        <v>1554</v>
      </c>
      <c r="AZ1713" s="603" t="s">
        <v>4965</v>
      </c>
      <c r="BA1713" s="603" t="s">
        <v>4966</v>
      </c>
      <c r="BB1713" s="603">
        <v>3400034917</v>
      </c>
      <c r="BC1713" s="603" t="s">
        <v>4965</v>
      </c>
      <c r="BD1713" s="603">
        <v>3400034917</v>
      </c>
      <c r="BE1713" s="603" t="s">
        <v>4965</v>
      </c>
      <c r="BF1713" s="603">
        <v>3400034917</v>
      </c>
      <c r="BG1713" s="603"/>
      <c r="BH1713" s="603"/>
    </row>
    <row r="1714" spans="1:60" ht="12" customHeight="1">
      <c r="A1714" s="959">
        <v>1712</v>
      </c>
      <c r="B1714" s="589" t="s">
        <v>62</v>
      </c>
      <c r="C1714" s="590" t="s">
        <v>248</v>
      </c>
      <c r="D1714" s="591"/>
      <c r="E1714" s="815"/>
      <c r="F1714" s="592" t="s">
        <v>4971</v>
      </c>
      <c r="G1714" s="592" t="s">
        <v>4970</v>
      </c>
      <c r="H1714" s="592" t="s">
        <v>4968</v>
      </c>
      <c r="I1714" s="592" t="s">
        <v>12803</v>
      </c>
      <c r="J1714" s="589"/>
      <c r="K1714" s="642"/>
      <c r="L1714" s="595" t="s">
        <v>51</v>
      </c>
      <c r="M1714" s="993"/>
      <c r="N1714" s="972"/>
      <c r="O1714" s="592"/>
      <c r="P1714" s="594"/>
      <c r="Q1714" s="594"/>
      <c r="R1714" s="592">
        <f t="shared" si="26"/>
        <v>0</v>
      </c>
      <c r="S1714" s="592"/>
      <c r="T1714" s="596" t="str">
        <f>VLOOKUP(cppm_pr[[#This Row],[Status]],'All Link_LOV'!$I$32:$K$72,2,0)</f>
        <v>Pending Approval</v>
      </c>
      <c r="U1714" s="596" t="s">
        <v>105</v>
      </c>
      <c r="V1714" s="959">
        <v>349</v>
      </c>
      <c r="W1714" s="596" t="s">
        <v>6069</v>
      </c>
      <c r="X1714" s="592" t="s">
        <v>8231</v>
      </c>
      <c r="Y1714" s="592"/>
      <c r="Z1714" s="597">
        <v>45203</v>
      </c>
      <c r="AA1714" s="592" t="s">
        <v>4967</v>
      </c>
      <c r="AB1714" s="595"/>
      <c r="AC1714" s="677"/>
      <c r="AD1714" s="592"/>
      <c r="AE1714" s="592"/>
      <c r="AF1714" s="592" t="s">
        <v>399</v>
      </c>
      <c r="AG1714" s="592" t="s">
        <v>491</v>
      </c>
      <c r="AH1714" s="808" t="s">
        <v>4969</v>
      </c>
      <c r="AI1714" s="600" t="str">
        <f>IFERROR(VLOOKUP(cppm_pr[[#This Row],[Order Number]],SPHERE!C:CC,39,0),"")</f>
        <v/>
      </c>
      <c r="AJ1714" s="600" t="str">
        <f>IFERROR(VLOOKUP(cppm_pr[[#This Row],[Order Number]],'DC TM ONE'!B:CN,42,0),"")</f>
        <v/>
      </c>
      <c r="AK1714" s="808"/>
      <c r="AL1714" s="693"/>
      <c r="AM1714" s="592" t="s">
        <v>7071</v>
      </c>
      <c r="AN1714" s="592"/>
      <c r="AO1714" s="961"/>
      <c r="AP1714" s="592"/>
      <c r="AQ1714" s="592"/>
      <c r="AR1714" s="612"/>
      <c r="AS1714" s="592"/>
      <c r="AT1714" s="598"/>
      <c r="AU1714" s="592"/>
      <c r="AV1714" s="592" t="s">
        <v>83</v>
      </c>
      <c r="AW1714" s="592" t="s">
        <v>475</v>
      </c>
      <c r="AX1714" s="592" t="s">
        <v>4972</v>
      </c>
      <c r="AY1714" s="592" t="s">
        <v>1579</v>
      </c>
      <c r="AZ1714" s="592"/>
      <c r="BA1714" s="592"/>
      <c r="BB1714" s="592"/>
      <c r="BC1714" s="592"/>
      <c r="BD1714" s="592"/>
      <c r="BE1714" s="592"/>
      <c r="BF1714" s="592"/>
      <c r="BG1714" s="592"/>
      <c r="BH1714" s="592"/>
    </row>
    <row r="1715" spans="1:60" ht="12" customHeight="1">
      <c r="A1715" s="960">
        <v>1713</v>
      </c>
      <c r="B1715" s="600" t="s">
        <v>5997</v>
      </c>
      <c r="C1715" s="601" t="s">
        <v>267</v>
      </c>
      <c r="D1715" s="602"/>
      <c r="E1715" s="600"/>
      <c r="F1715" s="603" t="s">
        <v>12804</v>
      </c>
      <c r="G1715" s="603" t="s">
        <v>12805</v>
      </c>
      <c r="H1715" s="603" t="s">
        <v>12806</v>
      </c>
      <c r="I1715" s="603" t="s">
        <v>12807</v>
      </c>
      <c r="J1715" s="600"/>
      <c r="K1715" s="616"/>
      <c r="L1715" s="606" t="s">
        <v>1264</v>
      </c>
      <c r="M1715" s="971"/>
      <c r="N1715" s="972"/>
      <c r="O1715" s="603"/>
      <c r="P1715" s="605"/>
      <c r="Q1715" s="605"/>
      <c r="R1715" s="603">
        <f t="shared" si="26"/>
        <v>0</v>
      </c>
      <c r="S1715" s="603"/>
      <c r="T1715" s="607" t="str">
        <f>VLOOKUP(cppm_pr[[#This Row],[Status]],'All Link_LOV'!$I$32:$K$72,2,0)</f>
        <v>PO Issued</v>
      </c>
      <c r="U1715" s="607" t="s">
        <v>22</v>
      </c>
      <c r="V1715" s="960">
        <v>840</v>
      </c>
      <c r="W1715" s="607"/>
      <c r="X1715" s="603"/>
      <c r="Y1715" s="603"/>
      <c r="Z1715" s="608">
        <v>45204</v>
      </c>
      <c r="AA1715" s="603" t="s">
        <v>6216</v>
      </c>
      <c r="AB1715" s="606">
        <v>1324.25</v>
      </c>
      <c r="AC1715" s="677">
        <v>435.63</v>
      </c>
      <c r="AD1715" s="603" t="s">
        <v>6148</v>
      </c>
      <c r="AE1715" s="603" t="s">
        <v>12808</v>
      </c>
      <c r="AF1715" s="603" t="s">
        <v>6071</v>
      </c>
      <c r="AG1715" s="603" t="s">
        <v>490</v>
      </c>
      <c r="AH1715" s="808" t="s">
        <v>12809</v>
      </c>
      <c r="AI1715" s="600" t="str">
        <f>IFERROR(VLOOKUP(cppm_pr[[#This Row],[Order Number]],SPHERE!C:CC,39,0),"")</f>
        <v/>
      </c>
      <c r="AJ1715" s="600" t="str">
        <f>IFERROR(VLOOKUP(cppm_pr[[#This Row],[Order Number]],'DC TM ONE'!B:CN,42,0),"")</f>
        <v/>
      </c>
      <c r="AK1715" s="808"/>
      <c r="AL1715" s="693">
        <v>45011</v>
      </c>
      <c r="AM1715" s="603" t="s">
        <v>8996</v>
      </c>
      <c r="AN1715" s="603" t="s">
        <v>4928</v>
      </c>
      <c r="AO1715" s="961"/>
      <c r="AP1715" s="603"/>
      <c r="AQ1715" s="603"/>
      <c r="AR1715" s="769">
        <v>3400039031</v>
      </c>
      <c r="AS1715" s="603"/>
      <c r="AT1715" s="610" t="s">
        <v>12810</v>
      </c>
      <c r="AU1715" s="603"/>
      <c r="AV1715" s="603"/>
      <c r="AW1715" s="603"/>
      <c r="AX1715" s="603"/>
      <c r="AY1715" s="603"/>
      <c r="AZ1715" s="603"/>
      <c r="BA1715" s="603"/>
      <c r="BB1715" s="603"/>
      <c r="BC1715" s="603"/>
      <c r="BD1715" s="603"/>
      <c r="BE1715" s="603"/>
      <c r="BF1715" s="603"/>
      <c r="BG1715" s="603"/>
      <c r="BH1715" s="603"/>
    </row>
    <row r="1716" spans="1:60" ht="12" customHeight="1">
      <c r="A1716" s="959">
        <v>1714</v>
      </c>
      <c r="B1716" s="589" t="s">
        <v>84</v>
      </c>
      <c r="C1716" s="590" t="s">
        <v>208</v>
      </c>
      <c r="D1716" s="591"/>
      <c r="E1716" s="815" t="s">
        <v>11634</v>
      </c>
      <c r="F1716" s="592" t="s">
        <v>4976</v>
      </c>
      <c r="G1716" s="592" t="s">
        <v>4975</v>
      </c>
      <c r="H1716" s="592" t="s">
        <v>4973</v>
      </c>
      <c r="I1716" s="592" t="s">
        <v>12811</v>
      </c>
      <c r="J1716" s="589"/>
      <c r="K1716" s="642"/>
      <c r="L1716" s="595" t="s">
        <v>1564</v>
      </c>
      <c r="M1716" s="993"/>
      <c r="N1716" s="972"/>
      <c r="O1716" s="592"/>
      <c r="P1716" s="594"/>
      <c r="Q1716" s="594"/>
      <c r="R1716" s="592">
        <f t="shared" si="26"/>
        <v>0</v>
      </c>
      <c r="S1716" s="592"/>
      <c r="T1716" s="596" t="str">
        <f>VLOOKUP(cppm_pr[[#This Row],[Status]],'All Link_LOV'!$I$32:$K$72,2,0)</f>
        <v>Pending TP Submission</v>
      </c>
      <c r="U1716" s="596" t="s">
        <v>105</v>
      </c>
      <c r="V1716" s="959">
        <v>350</v>
      </c>
      <c r="W1716" s="596"/>
      <c r="X1716" s="592"/>
      <c r="Y1716" s="592"/>
      <c r="Z1716" s="597">
        <v>45204</v>
      </c>
      <c r="AA1716" s="592" t="s">
        <v>1559</v>
      </c>
      <c r="AB1716" s="595"/>
      <c r="AC1716" s="677"/>
      <c r="AD1716" s="592"/>
      <c r="AE1716" s="592"/>
      <c r="AF1716" s="592" t="s">
        <v>399</v>
      </c>
      <c r="AG1716" s="592" t="s">
        <v>491</v>
      </c>
      <c r="AH1716" s="808" t="s">
        <v>4974</v>
      </c>
      <c r="AI1716" s="600" t="str">
        <f>IFERROR(VLOOKUP(cppm_pr[[#This Row],[Order Number]],SPHERE!C:CC,39,0),"")</f>
        <v/>
      </c>
      <c r="AJ1716" s="600" t="str">
        <f>IFERROR(VLOOKUP(cppm_pr[[#This Row],[Order Number]],'DC TM ONE'!B:CN,42,0),"")</f>
        <v/>
      </c>
      <c r="AK1716" s="808"/>
      <c r="AL1716" s="693"/>
      <c r="AM1716" s="592" t="s">
        <v>12812</v>
      </c>
      <c r="AN1716" s="592"/>
      <c r="AO1716" s="961"/>
      <c r="AP1716" s="592"/>
      <c r="AQ1716" s="592"/>
      <c r="AR1716" s="612">
        <v>3400039225</v>
      </c>
      <c r="AS1716" s="592" t="s">
        <v>4980</v>
      </c>
      <c r="AT1716" s="598"/>
      <c r="AU1716" s="592"/>
      <c r="AV1716" s="592" t="s">
        <v>4977</v>
      </c>
      <c r="AW1716" s="592" t="s">
        <v>4978</v>
      </c>
      <c r="AX1716" s="592" t="s">
        <v>4979</v>
      </c>
      <c r="AY1716" s="592" t="s">
        <v>1554</v>
      </c>
      <c r="AZ1716" s="592" t="s">
        <v>4980</v>
      </c>
      <c r="BA1716" s="592" t="s">
        <v>4981</v>
      </c>
      <c r="BB1716" s="592">
        <v>3400039225</v>
      </c>
      <c r="BC1716" s="592" t="s">
        <v>4980</v>
      </c>
      <c r="BD1716" s="592">
        <v>3400039225</v>
      </c>
      <c r="BE1716" s="592" t="s">
        <v>4982</v>
      </c>
      <c r="BF1716" s="592">
        <v>3400039300</v>
      </c>
      <c r="BG1716" s="592"/>
      <c r="BH1716" s="592"/>
    </row>
    <row r="1717" spans="1:60" ht="12" customHeight="1">
      <c r="A1717" s="960">
        <v>1715</v>
      </c>
      <c r="B1717" s="600" t="s">
        <v>82</v>
      </c>
      <c r="C1717" s="601" t="s">
        <v>267</v>
      </c>
      <c r="D1717" s="602"/>
      <c r="E1717" s="600"/>
      <c r="F1717" s="603" t="s">
        <v>5120</v>
      </c>
      <c r="G1717" s="603" t="s">
        <v>5119</v>
      </c>
      <c r="H1717" s="603" t="s">
        <v>5117</v>
      </c>
      <c r="I1717" s="603" t="s">
        <v>12813</v>
      </c>
      <c r="J1717" s="600"/>
      <c r="K1717" s="616">
        <v>4901992096</v>
      </c>
      <c r="L1717" s="606" t="s">
        <v>1586</v>
      </c>
      <c r="M1717" s="971"/>
      <c r="N1717" s="972"/>
      <c r="O1717" s="603"/>
      <c r="P1717" s="605"/>
      <c r="Q1717" s="605"/>
      <c r="R1717" s="603">
        <f t="shared" si="26"/>
        <v>0</v>
      </c>
      <c r="S1717" s="603"/>
      <c r="T1717" s="607" t="str">
        <f>VLOOKUP(cppm_pr[[#This Row],[Status]],'All Link_LOV'!$I$32:$K$72,2,0)</f>
        <v>PO Issued</v>
      </c>
      <c r="U1717" s="607" t="s">
        <v>22</v>
      </c>
      <c r="V1717" s="960">
        <v>841</v>
      </c>
      <c r="W1717" s="607"/>
      <c r="X1717" s="603"/>
      <c r="Y1717" s="603"/>
      <c r="Z1717" s="608">
        <v>45204</v>
      </c>
      <c r="AA1717" s="603" t="s">
        <v>1581</v>
      </c>
      <c r="AB1717" s="606">
        <v>4210</v>
      </c>
      <c r="AC1717" s="677">
        <v>4190</v>
      </c>
      <c r="AD1717" s="603" t="s">
        <v>6148</v>
      </c>
      <c r="AE1717" s="603" t="s">
        <v>12814</v>
      </c>
      <c r="AF1717" s="603" t="s">
        <v>398</v>
      </c>
      <c r="AG1717" s="603" t="s">
        <v>488</v>
      </c>
      <c r="AH1717" s="808" t="s">
        <v>5118</v>
      </c>
      <c r="AI1717" s="600" t="str">
        <f>IFERROR(VLOOKUP(cppm_pr[[#This Row],[Order Number]],SPHERE!C:CC,39,0),"")</f>
        <v/>
      </c>
      <c r="AJ1717" s="600" t="str">
        <f>IFERROR(VLOOKUP(cppm_pr[[#This Row],[Order Number]],'DC TM ONE'!B:CN,42,0),"")</f>
        <v/>
      </c>
      <c r="AK1717" s="808"/>
      <c r="AL1717" s="693">
        <v>45230</v>
      </c>
      <c r="AM1717" s="603" t="s">
        <v>12624</v>
      </c>
      <c r="AN1717" s="603" t="s">
        <v>4928</v>
      </c>
      <c r="AO1717" s="961"/>
      <c r="AP1717" s="603"/>
      <c r="AQ1717" s="603"/>
      <c r="AR1717" s="769">
        <v>3400038600</v>
      </c>
      <c r="AS1717" s="603"/>
      <c r="AT1717" s="610" t="s">
        <v>12815</v>
      </c>
      <c r="AU1717" s="603"/>
      <c r="AV1717" s="603"/>
      <c r="AW1717" s="603"/>
      <c r="AX1717" s="603"/>
      <c r="AY1717" s="603"/>
      <c r="AZ1717" s="603"/>
      <c r="BA1717" s="603"/>
      <c r="BB1717" s="603"/>
      <c r="BC1717" s="603"/>
      <c r="BD1717" s="603"/>
      <c r="BE1717" s="603"/>
      <c r="BF1717" s="603"/>
      <c r="BG1717" s="603"/>
      <c r="BH1717" s="603"/>
    </row>
    <row r="1718" spans="1:60" ht="12" customHeight="1">
      <c r="A1718" s="959">
        <v>1716</v>
      </c>
      <c r="B1718" s="589" t="s">
        <v>65</v>
      </c>
      <c r="C1718" s="590" t="s">
        <v>219</v>
      </c>
      <c r="D1718" s="591"/>
      <c r="E1718" s="815" t="s">
        <v>12816</v>
      </c>
      <c r="F1718" s="592" t="s">
        <v>12817</v>
      </c>
      <c r="G1718" s="592" t="s">
        <v>12818</v>
      </c>
      <c r="H1718" s="592" t="s">
        <v>12819</v>
      </c>
      <c r="I1718" s="592" t="s">
        <v>12820</v>
      </c>
      <c r="J1718" s="589"/>
      <c r="K1718" s="642"/>
      <c r="L1718" s="595" t="s">
        <v>1252</v>
      </c>
      <c r="M1718" s="993"/>
      <c r="N1718" s="972"/>
      <c r="O1718" s="592"/>
      <c r="P1718" s="594"/>
      <c r="Q1718" s="594"/>
      <c r="R1718" s="592">
        <f t="shared" si="26"/>
        <v>0</v>
      </c>
      <c r="S1718" s="592"/>
      <c r="T1718" s="596" t="str">
        <f>VLOOKUP(cppm_pr[[#This Row],[Status]],'All Link_LOV'!$I$32:$K$72,2,0)</f>
        <v>Queried - Require More Information From NeC/AND</v>
      </c>
      <c r="U1718" s="596"/>
      <c r="V1718" s="959"/>
      <c r="W1718" s="596" t="s">
        <v>6069</v>
      </c>
      <c r="X1718" s="592" t="s">
        <v>499</v>
      </c>
      <c r="Y1718" s="592"/>
      <c r="Z1718" s="597"/>
      <c r="AA1718" s="592"/>
      <c r="AB1718" s="595"/>
      <c r="AC1718" s="677"/>
      <c r="AD1718" s="592"/>
      <c r="AE1718" s="592"/>
      <c r="AF1718" s="592" t="s">
        <v>12821</v>
      </c>
      <c r="AG1718" s="592" t="e">
        <v>#N/A</v>
      </c>
      <c r="AH1718" s="808" t="s">
        <v>12822</v>
      </c>
      <c r="AI1718" s="600" t="str">
        <f>IFERROR(VLOOKUP(cppm_pr[[#This Row],[Order Number]],SPHERE!C:CC,39,0),"")</f>
        <v/>
      </c>
      <c r="AJ1718" s="600" t="str">
        <f>IFERROR(VLOOKUP(cppm_pr[[#This Row],[Order Number]],'DC TM ONE'!B:CN,42,0),"")</f>
        <v/>
      </c>
      <c r="AK1718" s="808"/>
      <c r="AL1718" s="693"/>
      <c r="AM1718" s="592"/>
      <c r="AN1718" s="592"/>
      <c r="AO1718" s="961"/>
      <c r="AP1718" s="592"/>
      <c r="AQ1718" s="592"/>
      <c r="AR1718" s="612"/>
      <c r="AS1718" s="592"/>
      <c r="AT1718" s="598"/>
      <c r="AU1718" s="592"/>
      <c r="AV1718" s="592"/>
      <c r="AW1718" s="592"/>
      <c r="AX1718" s="592"/>
      <c r="AY1718" s="592"/>
      <c r="AZ1718" s="592"/>
      <c r="BA1718" s="592"/>
      <c r="BB1718" s="592"/>
      <c r="BC1718" s="592"/>
      <c r="BD1718" s="592"/>
      <c r="BE1718" s="592"/>
      <c r="BF1718" s="592"/>
      <c r="BG1718" s="592"/>
      <c r="BH1718" s="592"/>
    </row>
    <row r="1719" spans="1:60" ht="12" customHeight="1">
      <c r="A1719" s="960">
        <v>1717</v>
      </c>
      <c r="B1719" s="600"/>
      <c r="C1719" s="601" t="s">
        <v>208</v>
      </c>
      <c r="D1719" s="602">
        <v>45209</v>
      </c>
      <c r="E1719" s="600" t="s">
        <v>12823</v>
      </c>
      <c r="F1719" s="603" t="s">
        <v>12824</v>
      </c>
      <c r="G1719" s="603" t="s">
        <v>12825</v>
      </c>
      <c r="H1719" s="603" t="s">
        <v>12826</v>
      </c>
      <c r="I1719" s="603" t="s">
        <v>12827</v>
      </c>
      <c r="J1719" s="600"/>
      <c r="K1719" s="616"/>
      <c r="L1719" s="606" t="s">
        <v>1492</v>
      </c>
      <c r="M1719" s="971"/>
      <c r="N1719" s="972"/>
      <c r="O1719" s="603"/>
      <c r="P1719" s="605"/>
      <c r="Q1719" s="605"/>
      <c r="R1719" s="603">
        <f t="shared" si="26"/>
        <v>0</v>
      </c>
      <c r="S1719" s="603"/>
      <c r="T1719" s="607" t="str">
        <f>VLOOKUP(cppm_pr[[#This Row],[Status]],'All Link_LOV'!$I$32:$K$72,2,0)</f>
        <v>Pending TP Submission</v>
      </c>
      <c r="U1719" s="607"/>
      <c r="V1719" s="960"/>
      <c r="W1719" s="607" t="s">
        <v>6069</v>
      </c>
      <c r="X1719" s="603" t="s">
        <v>12828</v>
      </c>
      <c r="Y1719" s="603"/>
      <c r="Z1719" s="608"/>
      <c r="AA1719" s="603"/>
      <c r="AB1719" s="606">
        <v>34357</v>
      </c>
      <c r="AC1719" s="677"/>
      <c r="AD1719" s="603"/>
      <c r="AE1719" s="603"/>
      <c r="AF1719" s="603" t="s">
        <v>12821</v>
      </c>
      <c r="AG1719" s="603" t="s">
        <v>491</v>
      </c>
      <c r="AH1719" s="808" t="s">
        <v>12829</v>
      </c>
      <c r="AI1719" s="600" t="str">
        <f>IFERROR(VLOOKUP(cppm_pr[[#This Row],[Order Number]],SPHERE!C:CC,39,0),"")</f>
        <v/>
      </c>
      <c r="AJ1719" s="600" t="str">
        <f>IFERROR(VLOOKUP(cppm_pr[[#This Row],[Order Number]],'DC TM ONE'!B:CN,42,0),"")</f>
        <v/>
      </c>
      <c r="AK1719" s="808"/>
      <c r="AL1719" s="693"/>
      <c r="AM1719" s="603"/>
      <c r="AN1719" s="603"/>
      <c r="AO1719" s="961"/>
      <c r="AP1719" s="603"/>
      <c r="AQ1719" s="603"/>
      <c r="AR1719" s="769">
        <v>3400041285</v>
      </c>
      <c r="AS1719" s="600" t="s">
        <v>12830</v>
      </c>
      <c r="AT1719" s="610"/>
      <c r="AU1719" s="603">
        <f>9171+11143</f>
        <v>20314</v>
      </c>
      <c r="AV1719" s="603"/>
      <c r="AW1719" s="603"/>
      <c r="AX1719" s="603"/>
      <c r="AY1719" s="603" t="s">
        <v>10518</v>
      </c>
      <c r="AZ1719" s="603"/>
      <c r="BA1719" s="603"/>
      <c r="BB1719" s="603"/>
      <c r="BC1719" s="603"/>
      <c r="BD1719" s="603"/>
      <c r="BE1719" s="603"/>
      <c r="BF1719" s="603"/>
      <c r="BG1719" s="603"/>
      <c r="BH1719" s="603"/>
    </row>
    <row r="1720" spans="1:60" ht="12" customHeight="1">
      <c r="A1720" s="959">
        <v>1718</v>
      </c>
      <c r="B1720" s="589" t="s">
        <v>5997</v>
      </c>
      <c r="C1720" s="590" t="s">
        <v>208</v>
      </c>
      <c r="D1720" s="591">
        <v>45204</v>
      </c>
      <c r="E1720" s="815"/>
      <c r="F1720" s="592" t="s">
        <v>5041</v>
      </c>
      <c r="G1720" s="592" t="s">
        <v>12831</v>
      </c>
      <c r="H1720" s="592" t="s">
        <v>5039</v>
      </c>
      <c r="I1720" s="592" t="s">
        <v>12832</v>
      </c>
      <c r="J1720" s="589"/>
      <c r="K1720" s="642"/>
      <c r="L1720" s="595" t="s">
        <v>1264</v>
      </c>
      <c r="M1720" s="993"/>
      <c r="N1720" s="972"/>
      <c r="O1720" s="592"/>
      <c r="P1720" s="594"/>
      <c r="Q1720" s="594"/>
      <c r="R1720" s="592">
        <f t="shared" si="26"/>
        <v>0</v>
      </c>
      <c r="S1720" s="592"/>
      <c r="T1720" s="596" t="str">
        <f>VLOOKUP(cppm_pr[[#This Row],[Status]],'All Link_LOV'!$I$32:$K$72,2,0)</f>
        <v>Pending TP Submission</v>
      </c>
      <c r="U1720" s="596"/>
      <c r="V1720" s="959"/>
      <c r="W1720" s="596" t="s">
        <v>6069</v>
      </c>
      <c r="X1720" s="592" t="s">
        <v>8231</v>
      </c>
      <c r="Y1720" s="592"/>
      <c r="Z1720" s="597"/>
      <c r="AA1720" s="592"/>
      <c r="AB1720" s="595"/>
      <c r="AC1720" s="677"/>
      <c r="AD1720" s="592"/>
      <c r="AE1720" s="592"/>
      <c r="AF1720" s="592" t="s">
        <v>12821</v>
      </c>
      <c r="AG1720" s="592" t="s">
        <v>491</v>
      </c>
      <c r="AH1720" s="808" t="s">
        <v>12833</v>
      </c>
      <c r="AI1720" s="600" t="str">
        <f>IFERROR(VLOOKUP(cppm_pr[[#This Row],[Order Number]],SPHERE!C:CC,39,0),"")</f>
        <v/>
      </c>
      <c r="AJ1720" s="600" t="str">
        <f>IFERROR(VLOOKUP(cppm_pr[[#This Row],[Order Number]],'DC TM ONE'!B:CN,42,0),"")</f>
        <v/>
      </c>
      <c r="AK1720" s="808"/>
      <c r="AL1720" s="693"/>
      <c r="AM1720" s="592"/>
      <c r="AN1720" s="592"/>
      <c r="AO1720" s="961"/>
      <c r="AP1720" s="592"/>
      <c r="AQ1720" s="592"/>
      <c r="AR1720" s="612"/>
      <c r="AS1720" s="589"/>
      <c r="AT1720" s="598"/>
      <c r="AU1720" s="592"/>
      <c r="AV1720" s="592"/>
      <c r="AW1720" s="592"/>
      <c r="AX1720" s="592"/>
      <c r="AY1720" s="592"/>
      <c r="AZ1720" s="592"/>
      <c r="BA1720" s="592"/>
      <c r="BB1720" s="592"/>
      <c r="BC1720" s="592"/>
      <c r="BD1720" s="592"/>
      <c r="BE1720" s="592"/>
      <c r="BF1720" s="592"/>
      <c r="BG1720" s="592"/>
      <c r="BH1720" s="592"/>
    </row>
    <row r="1721" spans="1:60" ht="12" customHeight="1">
      <c r="A1721" s="960">
        <v>1719</v>
      </c>
      <c r="B1721" s="600" t="s">
        <v>76</v>
      </c>
      <c r="C1721" s="601" t="s">
        <v>254</v>
      </c>
      <c r="D1721" s="602">
        <v>45208</v>
      </c>
      <c r="E1721" s="600"/>
      <c r="F1721" s="603" t="s">
        <v>5350</v>
      </c>
      <c r="G1721" s="603" t="s">
        <v>5349</v>
      </c>
      <c r="H1721" s="603" t="s">
        <v>5347</v>
      </c>
      <c r="I1721" s="603"/>
      <c r="J1721" s="600"/>
      <c r="K1721" s="616"/>
      <c r="L1721" s="606" t="s">
        <v>1264</v>
      </c>
      <c r="M1721" s="971"/>
      <c r="N1721" s="972"/>
      <c r="O1721" s="603"/>
      <c r="P1721" s="605"/>
      <c r="Q1721" s="605"/>
      <c r="R1721" s="603">
        <f t="shared" si="26"/>
        <v>0</v>
      </c>
      <c r="S1721" s="603"/>
      <c r="T1721" s="607" t="str">
        <f>VLOOKUP(cppm_pr[[#This Row],[Status]],'All Link_LOV'!$I$32:$K$72,2,0)</f>
        <v>PO Issued</v>
      </c>
      <c r="U1721" s="607"/>
      <c r="V1721" s="960"/>
      <c r="W1721" s="607" t="s">
        <v>6069</v>
      </c>
      <c r="X1721" s="603" t="s">
        <v>8231</v>
      </c>
      <c r="Y1721" s="603"/>
      <c r="Z1721" s="608"/>
      <c r="AA1721" s="603"/>
      <c r="AB1721" s="606"/>
      <c r="AC1721" s="677"/>
      <c r="AD1721" s="603"/>
      <c r="AE1721" s="603"/>
      <c r="AF1721" s="603" t="s">
        <v>12821</v>
      </c>
      <c r="AG1721" s="603" t="s">
        <v>491</v>
      </c>
      <c r="AH1721" s="808" t="s">
        <v>12834</v>
      </c>
      <c r="AI1721" s="600" t="str">
        <f>IFERROR(VLOOKUP(cppm_pr[[#This Row],[Order Number]],SPHERE!C:CC,39,0),"")</f>
        <v/>
      </c>
      <c r="AJ1721" s="600" t="str">
        <f>IFERROR(VLOOKUP(cppm_pr[[#This Row],[Order Number]],'DC TM ONE'!B:CN,42,0),"")</f>
        <v/>
      </c>
      <c r="AK1721" s="808"/>
      <c r="AL1721" s="693"/>
      <c r="AM1721" s="603"/>
      <c r="AN1721" s="603"/>
      <c r="AO1721" s="961"/>
      <c r="AP1721" s="603"/>
      <c r="AQ1721" s="603"/>
      <c r="AR1721" s="769"/>
      <c r="AS1721" s="600"/>
      <c r="AT1721" s="610"/>
      <c r="AU1721" s="603"/>
      <c r="AV1721" s="603"/>
      <c r="AW1721" s="603"/>
      <c r="AX1721" s="603"/>
      <c r="AY1721" s="603"/>
      <c r="AZ1721" s="603"/>
      <c r="BA1721" s="603"/>
      <c r="BB1721" s="603"/>
      <c r="BC1721" s="603"/>
      <c r="BD1721" s="603"/>
      <c r="BE1721" s="603"/>
      <c r="BF1721" s="603"/>
      <c r="BG1721" s="603"/>
      <c r="BH1721" s="603"/>
    </row>
    <row r="1722" spans="1:60" ht="12" customHeight="1">
      <c r="A1722" s="959">
        <v>1720</v>
      </c>
      <c r="B1722" s="589" t="s">
        <v>2744</v>
      </c>
      <c r="C1722" s="590" t="s">
        <v>256</v>
      </c>
      <c r="D1722" s="591"/>
      <c r="E1722" s="815" t="s">
        <v>12835</v>
      </c>
      <c r="F1722" s="592" t="s">
        <v>12836</v>
      </c>
      <c r="G1722" s="592" t="s">
        <v>12837</v>
      </c>
      <c r="H1722" s="592" t="s">
        <v>12838</v>
      </c>
      <c r="I1722" s="592" t="s">
        <v>2015</v>
      </c>
      <c r="J1722" s="589"/>
      <c r="K1722" s="1126"/>
      <c r="L1722" s="595" t="s">
        <v>56</v>
      </c>
      <c r="M1722" s="993"/>
      <c r="N1722" s="972"/>
      <c r="O1722" s="592"/>
      <c r="P1722" s="594"/>
      <c r="Q1722" s="594"/>
      <c r="R1722" s="592">
        <f t="shared" si="26"/>
        <v>0</v>
      </c>
      <c r="S1722" s="592"/>
      <c r="T1722" s="596" t="str">
        <f>VLOOKUP(cppm_pr[[#This Row],[Status]],'All Link_LOV'!$I$32:$K$72,2,0)</f>
        <v>PO Issued / Not Require LOR</v>
      </c>
      <c r="U1722" s="596"/>
      <c r="V1722" s="959"/>
      <c r="W1722" s="596" t="s">
        <v>6069</v>
      </c>
      <c r="X1722" s="592" t="s">
        <v>8231</v>
      </c>
      <c r="Y1722" s="592"/>
      <c r="Z1722" s="597"/>
      <c r="AA1722" s="592"/>
      <c r="AB1722" s="595"/>
      <c r="AC1722" s="677"/>
      <c r="AD1722" s="592"/>
      <c r="AE1722" s="592"/>
      <c r="AF1722" s="592" t="s">
        <v>12821</v>
      </c>
      <c r="AG1722" s="592" t="e">
        <v>#N/A</v>
      </c>
      <c r="AH1722" s="808" t="s">
        <v>12839</v>
      </c>
      <c r="AI1722" s="600" t="str">
        <f>IFERROR(VLOOKUP(cppm_pr[[#This Row],[Order Number]],SPHERE!C:CC,39,0),"")</f>
        <v/>
      </c>
      <c r="AJ1722" s="600" t="str">
        <f>IFERROR(VLOOKUP(cppm_pr[[#This Row],[Order Number]],'DC TM ONE'!B:CN,42,0),"")</f>
        <v/>
      </c>
      <c r="AK1722" s="808"/>
      <c r="AL1722" s="693"/>
      <c r="AM1722" s="592" t="s">
        <v>7725</v>
      </c>
      <c r="AN1722" s="592"/>
      <c r="AO1722" s="961"/>
      <c r="AP1722" s="592"/>
      <c r="AQ1722" s="592"/>
      <c r="AR1722" s="612"/>
      <c r="AS1722" s="589"/>
      <c r="AT1722" s="598"/>
      <c r="AU1722" s="592"/>
      <c r="AV1722" s="592"/>
      <c r="AW1722" s="592"/>
      <c r="AX1722" s="592"/>
      <c r="AY1722" s="592"/>
      <c r="AZ1722" s="592"/>
      <c r="BA1722" s="592"/>
      <c r="BB1722" s="592"/>
      <c r="BC1722" s="592"/>
      <c r="BD1722" s="592"/>
      <c r="BE1722" s="592"/>
      <c r="BF1722" s="592"/>
      <c r="BG1722" s="592"/>
      <c r="BH1722" s="592"/>
    </row>
    <row r="1723" spans="1:60" ht="12" customHeight="1">
      <c r="A1723" s="960">
        <v>1721</v>
      </c>
      <c r="B1723" s="600" t="s">
        <v>62</v>
      </c>
      <c r="C1723" s="601" t="s">
        <v>244</v>
      </c>
      <c r="D1723" s="602"/>
      <c r="E1723" s="600" t="s">
        <v>282</v>
      </c>
      <c r="F1723" s="603" t="s">
        <v>12840</v>
      </c>
      <c r="G1723" s="603" t="s">
        <v>12841</v>
      </c>
      <c r="H1723" s="603" t="s">
        <v>12842</v>
      </c>
      <c r="I1723" s="603"/>
      <c r="J1723" s="600"/>
      <c r="K1723" s="616"/>
      <c r="L1723" s="606" t="s">
        <v>51</v>
      </c>
      <c r="M1723" s="971"/>
      <c r="N1723" s="972"/>
      <c r="O1723" s="603"/>
      <c r="P1723" s="605"/>
      <c r="Q1723" s="605"/>
      <c r="R1723" s="603">
        <f t="shared" si="26"/>
        <v>0</v>
      </c>
      <c r="S1723" s="603"/>
      <c r="T1723" s="607" t="str">
        <f>VLOOKUP(cppm_pr[[#This Row],[Status]],'All Link_LOV'!$I$32:$K$72,2,0)</f>
        <v>LOR in progress</v>
      </c>
      <c r="U1723" s="607"/>
      <c r="V1723" s="960"/>
      <c r="W1723" s="607" t="s">
        <v>6069</v>
      </c>
      <c r="X1723" s="603" t="s">
        <v>499</v>
      </c>
      <c r="Y1723" s="603"/>
      <c r="Z1723" s="608"/>
      <c r="AA1723" s="603"/>
      <c r="AB1723" s="606"/>
      <c r="AC1723" s="677"/>
      <c r="AD1723" s="603"/>
      <c r="AE1723" s="603"/>
      <c r="AF1723" s="603" t="s">
        <v>12821</v>
      </c>
      <c r="AG1723" s="592" t="e">
        <v>#N/A</v>
      </c>
      <c r="AH1723" s="808" t="s">
        <v>12843</v>
      </c>
      <c r="AI1723" s="600" t="str">
        <f>IFERROR(VLOOKUP(cppm_pr[[#This Row],[Order Number]],SPHERE!C:CC,39,0),"")</f>
        <v/>
      </c>
      <c r="AJ1723" s="600" t="str">
        <f>IFERROR(VLOOKUP(cppm_pr[[#This Row],[Order Number]],'DC TM ONE'!B:CN,42,0),"")</f>
        <v/>
      </c>
      <c r="AK1723" s="808"/>
      <c r="AL1723" s="693"/>
      <c r="AM1723" s="603"/>
      <c r="AN1723" s="603"/>
      <c r="AO1723" s="961"/>
      <c r="AP1723" s="603"/>
      <c r="AQ1723" s="603"/>
      <c r="AR1723" s="769"/>
      <c r="AS1723" s="600"/>
      <c r="AT1723" s="610"/>
      <c r="AU1723" s="603"/>
      <c r="AV1723" s="603"/>
      <c r="AW1723" s="603"/>
      <c r="AX1723" s="603"/>
      <c r="AY1723" s="603"/>
      <c r="AZ1723" s="603"/>
      <c r="BA1723" s="603"/>
      <c r="BB1723" s="603"/>
      <c r="BC1723" s="603"/>
      <c r="BD1723" s="603"/>
      <c r="BE1723" s="603"/>
      <c r="BF1723" s="603"/>
      <c r="BG1723" s="603"/>
      <c r="BH1723" s="603"/>
    </row>
    <row r="1724" spans="1:60" ht="12" customHeight="1">
      <c r="A1724" s="959">
        <v>1722</v>
      </c>
      <c r="B1724" s="589"/>
      <c r="C1724" s="601" t="s">
        <v>207</v>
      </c>
      <c r="D1724" s="591"/>
      <c r="E1724" s="815"/>
      <c r="F1724" s="592" t="s">
        <v>12844</v>
      </c>
      <c r="G1724" s="592" t="s">
        <v>12845</v>
      </c>
      <c r="H1724" s="592" t="s">
        <v>12846</v>
      </c>
      <c r="I1724" s="592"/>
      <c r="J1724" s="589"/>
      <c r="K1724" s="642"/>
      <c r="L1724" s="595" t="s">
        <v>49</v>
      </c>
      <c r="M1724" s="993"/>
      <c r="N1724" s="972"/>
      <c r="O1724" s="592"/>
      <c r="P1724" s="594"/>
      <c r="Q1724" s="594"/>
      <c r="R1724" s="592">
        <f t="shared" si="26"/>
        <v>0</v>
      </c>
      <c r="S1724" s="592"/>
      <c r="T1724" s="596" t="str">
        <f>VLOOKUP(cppm_pr[[#This Row],[Status]],'All Link_LOV'!$I$32:$K$72,2,0)</f>
        <v>New Request PR</v>
      </c>
      <c r="U1724" s="596"/>
      <c r="V1724" s="959"/>
      <c r="W1724" s="596" t="s">
        <v>6069</v>
      </c>
      <c r="X1724" s="592" t="s">
        <v>499</v>
      </c>
      <c r="Y1724" s="592"/>
      <c r="Z1724" s="597"/>
      <c r="AA1724" s="592"/>
      <c r="AB1724" s="595"/>
      <c r="AC1724" s="677"/>
      <c r="AD1724" s="592"/>
      <c r="AE1724" s="592"/>
      <c r="AF1724" s="592" t="s">
        <v>12821</v>
      </c>
      <c r="AG1724" s="592" t="e">
        <v>#N/A</v>
      </c>
      <c r="AH1724" s="808" t="s">
        <v>12847</v>
      </c>
      <c r="AI1724" s="600" t="str">
        <f>IFERROR(VLOOKUP(cppm_pr[[#This Row],[Order Number]],SPHERE!C:CC,39,0),"")</f>
        <v/>
      </c>
      <c r="AJ1724" s="600" t="str">
        <f>IFERROR(VLOOKUP(cppm_pr[[#This Row],[Order Number]],'DC TM ONE'!B:CN,42,0),"")</f>
        <v/>
      </c>
      <c r="AK1724" s="808"/>
      <c r="AL1724" s="693"/>
      <c r="AM1724" s="592"/>
      <c r="AN1724" s="592"/>
      <c r="AO1724" s="961"/>
      <c r="AP1724" s="592"/>
      <c r="AQ1724" s="592"/>
      <c r="AR1724" s="612"/>
      <c r="AS1724" s="589"/>
      <c r="AT1724" s="598"/>
      <c r="AU1724" s="592"/>
      <c r="AV1724" s="592"/>
      <c r="AW1724" s="592"/>
      <c r="AX1724" s="592"/>
      <c r="AY1724" s="592"/>
      <c r="AZ1724" s="592"/>
      <c r="BA1724" s="592"/>
      <c r="BB1724" s="592"/>
      <c r="BC1724" s="592"/>
      <c r="BD1724" s="592"/>
      <c r="BE1724" s="592"/>
      <c r="BF1724" s="592"/>
      <c r="BG1724" s="592"/>
      <c r="BH1724" s="592"/>
    </row>
    <row r="1725" spans="1:60" ht="12" customHeight="1">
      <c r="A1725" s="960">
        <v>1723</v>
      </c>
      <c r="B1725" s="600"/>
      <c r="C1725" s="601" t="s">
        <v>207</v>
      </c>
      <c r="D1725" s="602"/>
      <c r="E1725" s="600"/>
      <c r="F1725" s="603" t="s">
        <v>12848</v>
      </c>
      <c r="G1725" s="603" t="s">
        <v>12849</v>
      </c>
      <c r="H1725" s="603" t="s">
        <v>12850</v>
      </c>
      <c r="I1725" s="603"/>
      <c r="J1725" s="600"/>
      <c r="K1725" s="616"/>
      <c r="L1725" s="606" t="s">
        <v>49</v>
      </c>
      <c r="M1725" s="971"/>
      <c r="N1725" s="972"/>
      <c r="O1725" s="603"/>
      <c r="P1725" s="605"/>
      <c r="Q1725" s="605"/>
      <c r="R1725" s="603">
        <f t="shared" si="26"/>
        <v>0</v>
      </c>
      <c r="S1725" s="603"/>
      <c r="T1725" s="607" t="str">
        <f>VLOOKUP(cppm_pr[[#This Row],[Status]],'All Link_LOV'!$I$32:$K$72,2,0)</f>
        <v>New Request PR</v>
      </c>
      <c r="U1725" s="607"/>
      <c r="V1725" s="960"/>
      <c r="W1725" s="607" t="s">
        <v>6069</v>
      </c>
      <c r="X1725" s="603" t="s">
        <v>499</v>
      </c>
      <c r="Y1725" s="603"/>
      <c r="Z1725" s="608"/>
      <c r="AA1725" s="603"/>
      <c r="AB1725" s="606"/>
      <c r="AC1725" s="677"/>
      <c r="AD1725" s="603"/>
      <c r="AE1725" s="603"/>
      <c r="AF1725" s="603" t="s">
        <v>12821</v>
      </c>
      <c r="AG1725" s="592" t="e">
        <v>#N/A</v>
      </c>
      <c r="AH1725" s="808" t="s">
        <v>12851</v>
      </c>
      <c r="AI1725" s="600" t="str">
        <f>IFERROR(VLOOKUP(cppm_pr[[#This Row],[Order Number]],SPHERE!C:CC,39,0),"")</f>
        <v/>
      </c>
      <c r="AJ1725" s="600" t="str">
        <f>IFERROR(VLOOKUP(cppm_pr[[#This Row],[Order Number]],'DC TM ONE'!B:CN,42,0),"")</f>
        <v/>
      </c>
      <c r="AK1725" s="808"/>
      <c r="AL1725" s="693"/>
      <c r="AM1725" s="603"/>
      <c r="AN1725" s="603"/>
      <c r="AO1725" s="961"/>
      <c r="AP1725" s="603"/>
      <c r="AQ1725" s="603"/>
      <c r="AR1725" s="769"/>
      <c r="AS1725" s="600"/>
      <c r="AT1725" s="610"/>
      <c r="AU1725" s="603"/>
      <c r="AV1725" s="603"/>
      <c r="AW1725" s="603"/>
      <c r="AX1725" s="603"/>
      <c r="AY1725" s="603"/>
      <c r="AZ1725" s="603"/>
      <c r="BA1725" s="603"/>
      <c r="BB1725" s="603"/>
      <c r="BC1725" s="603"/>
      <c r="BD1725" s="603"/>
      <c r="BE1725" s="603"/>
      <c r="BF1725" s="603"/>
      <c r="BG1725" s="603"/>
      <c r="BH1725" s="603"/>
    </row>
    <row r="1726" spans="1:60" ht="12" customHeight="1">
      <c r="A1726" s="959">
        <v>1724</v>
      </c>
      <c r="B1726" s="589" t="s">
        <v>72</v>
      </c>
      <c r="C1726" s="590" t="s">
        <v>256</v>
      </c>
      <c r="D1726" s="591">
        <v>45208</v>
      </c>
      <c r="E1726" s="815" t="s">
        <v>12852</v>
      </c>
      <c r="F1726" s="592" t="s">
        <v>12853</v>
      </c>
      <c r="G1726" s="592" t="s">
        <v>12854</v>
      </c>
      <c r="H1726" s="592" t="s">
        <v>12855</v>
      </c>
      <c r="I1726" s="592"/>
      <c r="J1726" s="589"/>
      <c r="K1726" s="642"/>
      <c r="L1726" s="595" t="s">
        <v>52</v>
      </c>
      <c r="M1726" s="993"/>
      <c r="N1726" s="972"/>
      <c r="O1726" s="592"/>
      <c r="P1726" s="594"/>
      <c r="Q1726" s="594"/>
      <c r="R1726" s="592">
        <f t="shared" si="26"/>
        <v>0</v>
      </c>
      <c r="S1726" s="592"/>
      <c r="T1726" s="596" t="str">
        <f>VLOOKUP(cppm_pr[[#This Row],[Status]],'All Link_LOV'!$I$32:$K$72,2,0)</f>
        <v>PO Issued / Not Require LOR</v>
      </c>
      <c r="U1726" s="596"/>
      <c r="V1726" s="959"/>
      <c r="W1726" s="596" t="s">
        <v>6069</v>
      </c>
      <c r="X1726" s="592" t="s">
        <v>8231</v>
      </c>
      <c r="Y1726" s="592"/>
      <c r="Z1726" s="597"/>
      <c r="AA1726" s="592"/>
      <c r="AB1726" s="595"/>
      <c r="AC1726" s="677"/>
      <c r="AD1726" s="592"/>
      <c r="AE1726" s="592"/>
      <c r="AF1726" s="592" t="s">
        <v>12821</v>
      </c>
      <c r="AG1726" s="592" t="e">
        <v>#N/A</v>
      </c>
      <c r="AH1726" s="808" t="s">
        <v>12856</v>
      </c>
      <c r="AI1726" s="600" t="str">
        <f>IFERROR(VLOOKUP(cppm_pr[[#This Row],[Order Number]],SPHERE!C:CC,39,0),"")</f>
        <v/>
      </c>
      <c r="AJ1726" s="600" t="str">
        <f>IFERROR(VLOOKUP(cppm_pr[[#This Row],[Order Number]],'DC TM ONE'!B:CN,42,0),"")</f>
        <v/>
      </c>
      <c r="AK1726" s="808"/>
      <c r="AL1726" s="693"/>
      <c r="AM1726" s="592"/>
      <c r="AN1726" s="592"/>
      <c r="AO1726" s="961"/>
      <c r="AP1726" s="592"/>
      <c r="AQ1726" s="592"/>
      <c r="AR1726" s="612"/>
      <c r="AS1726" s="589"/>
      <c r="AT1726" s="598"/>
      <c r="AU1726" s="592"/>
      <c r="AV1726" s="592"/>
      <c r="AW1726" s="592"/>
      <c r="AX1726" s="592"/>
      <c r="AY1726" s="592"/>
      <c r="AZ1726" s="592"/>
      <c r="BA1726" s="592"/>
      <c r="BB1726" s="592"/>
      <c r="BC1726" s="592"/>
      <c r="BD1726" s="592"/>
      <c r="BE1726" s="592"/>
      <c r="BF1726" s="592"/>
      <c r="BG1726" s="592"/>
      <c r="BH1726" s="592"/>
    </row>
    <row r="1727" spans="1:60" ht="12" customHeight="1">
      <c r="A1727" s="960">
        <v>1725</v>
      </c>
      <c r="B1727" s="600"/>
      <c r="C1727" s="601" t="s">
        <v>208</v>
      </c>
      <c r="D1727" s="602">
        <v>45205</v>
      </c>
      <c r="E1727" s="600"/>
      <c r="F1727" s="603" t="s">
        <v>12857</v>
      </c>
      <c r="G1727" s="603" t="s">
        <v>12858</v>
      </c>
      <c r="H1727" s="603" t="s">
        <v>12859</v>
      </c>
      <c r="I1727" s="603" t="s">
        <v>12860</v>
      </c>
      <c r="J1727" s="600"/>
      <c r="K1727" s="616"/>
      <c r="L1727" s="606" t="s">
        <v>1492</v>
      </c>
      <c r="M1727" s="971"/>
      <c r="N1727" s="972"/>
      <c r="O1727" s="603"/>
      <c r="P1727" s="605"/>
      <c r="Q1727" s="605"/>
      <c r="R1727" s="603">
        <f t="shared" si="26"/>
        <v>0</v>
      </c>
      <c r="S1727" s="603"/>
      <c r="T1727" s="607" t="str">
        <f>VLOOKUP(cppm_pr[[#This Row],[Status]],'All Link_LOV'!$I$32:$K$72,2,0)</f>
        <v>Pending TP Submission</v>
      </c>
      <c r="U1727" s="607"/>
      <c r="V1727" s="960"/>
      <c r="W1727" s="607" t="s">
        <v>6069</v>
      </c>
      <c r="X1727" s="603" t="s">
        <v>8231</v>
      </c>
      <c r="Y1727" s="603"/>
      <c r="Z1727" s="608"/>
      <c r="AA1727" s="603"/>
      <c r="AB1727" s="606">
        <v>10765</v>
      </c>
      <c r="AC1727" s="677"/>
      <c r="AD1727" s="603"/>
      <c r="AE1727" s="603"/>
      <c r="AF1727" s="603" t="s">
        <v>12821</v>
      </c>
      <c r="AG1727" s="603" t="s">
        <v>491</v>
      </c>
      <c r="AH1727" s="808" t="s">
        <v>12861</v>
      </c>
      <c r="AI1727" s="600" t="str">
        <f>IFERROR(VLOOKUP(cppm_pr[[#This Row],[Order Number]],SPHERE!C:CC,39,0),"")</f>
        <v/>
      </c>
      <c r="AJ1727" s="600" t="str">
        <f>IFERROR(VLOOKUP(cppm_pr[[#This Row],[Order Number]],'DC TM ONE'!B:CN,42,0),"")</f>
        <v/>
      </c>
      <c r="AK1727" s="808"/>
      <c r="AL1727" s="693"/>
      <c r="AM1727" s="603"/>
      <c r="AN1727" s="603"/>
      <c r="AO1727" s="961"/>
      <c r="AP1727" s="603"/>
      <c r="AQ1727" s="603"/>
      <c r="AR1727" s="769">
        <v>3400038604</v>
      </c>
      <c r="AS1727" s="600" t="s">
        <v>4748</v>
      </c>
      <c r="AT1727" s="610"/>
      <c r="AU1727" s="603">
        <v>4954</v>
      </c>
      <c r="AV1727" s="603"/>
      <c r="AW1727" s="603"/>
      <c r="AX1727" s="603"/>
      <c r="AY1727" s="603" t="s">
        <v>12786</v>
      </c>
      <c r="AZ1727" s="603"/>
      <c r="BA1727" s="603"/>
      <c r="BB1727" s="603"/>
      <c r="BC1727" s="603"/>
      <c r="BD1727" s="603"/>
      <c r="BE1727" s="603"/>
      <c r="BF1727" s="603"/>
      <c r="BG1727" s="603"/>
      <c r="BH1727" s="603"/>
    </row>
    <row r="1728" spans="1:60" ht="12" customHeight="1">
      <c r="A1728" s="959">
        <v>1726</v>
      </c>
      <c r="B1728" s="589" t="s">
        <v>64</v>
      </c>
      <c r="C1728" s="590" t="s">
        <v>256</v>
      </c>
      <c r="D1728" s="591">
        <v>45204</v>
      </c>
      <c r="E1728" s="815" t="s">
        <v>12862</v>
      </c>
      <c r="F1728" s="592" t="s">
        <v>12863</v>
      </c>
      <c r="G1728" s="592" t="s">
        <v>12864</v>
      </c>
      <c r="H1728" s="592" t="s">
        <v>12865</v>
      </c>
      <c r="I1728" s="592" t="s">
        <v>12866</v>
      </c>
      <c r="J1728" s="589"/>
      <c r="K1728" s="642"/>
      <c r="L1728" s="595" t="s">
        <v>50</v>
      </c>
      <c r="M1728" s="993"/>
      <c r="N1728" s="972"/>
      <c r="O1728" s="592"/>
      <c r="P1728" s="594"/>
      <c r="Q1728" s="594"/>
      <c r="R1728" s="592">
        <f t="shared" si="26"/>
        <v>0</v>
      </c>
      <c r="S1728" s="592"/>
      <c r="T1728" s="596" t="str">
        <f>VLOOKUP(cppm_pr[[#This Row],[Status]],'All Link_LOV'!$I$32:$K$72,2,0)</f>
        <v>PO Issued / Not Require LOR</v>
      </c>
      <c r="U1728" s="596"/>
      <c r="V1728" s="959"/>
      <c r="W1728" s="596" t="s">
        <v>6069</v>
      </c>
      <c r="X1728" s="592" t="s">
        <v>8231</v>
      </c>
      <c r="Y1728" s="592"/>
      <c r="Z1728" s="597"/>
      <c r="AA1728" s="592"/>
      <c r="AB1728" s="595"/>
      <c r="AC1728" s="677"/>
      <c r="AD1728" s="592"/>
      <c r="AE1728" s="592"/>
      <c r="AF1728" s="592" t="s">
        <v>12821</v>
      </c>
      <c r="AG1728" s="592" t="e">
        <v>#N/A</v>
      </c>
      <c r="AH1728" s="808" t="s">
        <v>12867</v>
      </c>
      <c r="AI1728" s="600" t="str">
        <f>IFERROR(VLOOKUP(cppm_pr[[#This Row],[Order Number]],SPHERE!C:CC,39,0),"")</f>
        <v/>
      </c>
      <c r="AJ1728" s="600" t="str">
        <f>IFERROR(VLOOKUP(cppm_pr[[#This Row],[Order Number]],'DC TM ONE'!B:CN,42,0),"")</f>
        <v/>
      </c>
      <c r="AK1728" s="808"/>
      <c r="AL1728" s="693"/>
      <c r="AM1728" s="592"/>
      <c r="AN1728" s="592"/>
      <c r="AO1728" s="961"/>
      <c r="AP1728" s="592"/>
      <c r="AQ1728" s="592"/>
      <c r="AR1728" s="612"/>
      <c r="AS1728" s="589"/>
      <c r="AT1728" s="598"/>
      <c r="AU1728" s="592"/>
      <c r="AV1728" s="592"/>
      <c r="AW1728" s="592"/>
      <c r="AX1728" s="592"/>
      <c r="AY1728" s="592"/>
      <c r="AZ1728" s="592"/>
      <c r="BA1728" s="592"/>
      <c r="BB1728" s="592"/>
      <c r="BC1728" s="592"/>
      <c r="BD1728" s="592"/>
      <c r="BE1728" s="592"/>
      <c r="BF1728" s="592"/>
      <c r="BG1728" s="592"/>
      <c r="BH1728" s="592"/>
    </row>
    <row r="1729" spans="1:60" ht="12" customHeight="1">
      <c r="A1729" s="960">
        <v>1727</v>
      </c>
      <c r="B1729" s="600"/>
      <c r="C1729" s="601" t="s">
        <v>208</v>
      </c>
      <c r="D1729" s="602">
        <v>45209</v>
      </c>
      <c r="E1729" s="600" t="s">
        <v>12823</v>
      </c>
      <c r="F1729" s="603" t="s">
        <v>12868</v>
      </c>
      <c r="G1729" s="603" t="s">
        <v>12869</v>
      </c>
      <c r="H1729" s="603" t="s">
        <v>12870</v>
      </c>
      <c r="I1729" s="603" t="s">
        <v>12871</v>
      </c>
      <c r="J1729" s="600"/>
      <c r="K1729" s="616"/>
      <c r="L1729" s="606" t="s">
        <v>1492</v>
      </c>
      <c r="M1729" s="971"/>
      <c r="N1729" s="972"/>
      <c r="O1729" s="603"/>
      <c r="P1729" s="605"/>
      <c r="Q1729" s="605"/>
      <c r="R1729" s="603">
        <f t="shared" si="26"/>
        <v>0</v>
      </c>
      <c r="S1729" s="603"/>
      <c r="T1729" s="607" t="str">
        <f>VLOOKUP(cppm_pr[[#This Row],[Status]],'All Link_LOV'!$I$32:$K$72,2,0)</f>
        <v>Pending TP Submission</v>
      </c>
      <c r="U1729" s="607"/>
      <c r="V1729" s="960"/>
      <c r="W1729" s="607" t="s">
        <v>6069</v>
      </c>
      <c r="X1729" s="603" t="s">
        <v>12828</v>
      </c>
      <c r="Y1729" s="603"/>
      <c r="Z1729" s="608"/>
      <c r="AA1729" s="603"/>
      <c r="AB1729" s="606">
        <v>25423</v>
      </c>
      <c r="AC1729" s="677"/>
      <c r="AD1729" s="603"/>
      <c r="AE1729" s="603"/>
      <c r="AF1729" s="603" t="s">
        <v>12821</v>
      </c>
      <c r="AG1729" s="603" t="s">
        <v>491</v>
      </c>
      <c r="AH1729" s="808" t="s">
        <v>12872</v>
      </c>
      <c r="AI1729" s="600" t="str">
        <f>IFERROR(VLOOKUP(cppm_pr[[#This Row],[Order Number]],SPHERE!C:CC,39,0),"")</f>
        <v/>
      </c>
      <c r="AJ1729" s="600" t="str">
        <f>IFERROR(VLOOKUP(cppm_pr[[#This Row],[Order Number]],'DC TM ONE'!B:CN,42,0),"")</f>
        <v/>
      </c>
      <c r="AK1729" s="808"/>
      <c r="AL1729" s="693"/>
      <c r="AM1729" s="603"/>
      <c r="AN1729" s="603"/>
      <c r="AO1729" s="961"/>
      <c r="AP1729" s="603"/>
      <c r="AQ1729" s="603"/>
      <c r="AR1729" s="769">
        <v>3400038903</v>
      </c>
      <c r="AS1729" s="600" t="s">
        <v>3536</v>
      </c>
      <c r="AT1729" s="610"/>
      <c r="AU1729" s="603">
        <v>13225</v>
      </c>
      <c r="AV1729" s="603"/>
      <c r="AW1729" s="603"/>
      <c r="AX1729" s="603"/>
      <c r="AY1729" s="603" t="s">
        <v>12786</v>
      </c>
      <c r="AZ1729" s="603"/>
      <c r="BA1729" s="603"/>
      <c r="BB1729" s="603"/>
      <c r="BC1729" s="603"/>
      <c r="BD1729" s="603"/>
      <c r="BE1729" s="603"/>
      <c r="BF1729" s="603"/>
      <c r="BG1729" s="603"/>
      <c r="BH1729" s="603"/>
    </row>
    <row r="1730" spans="1:60" ht="12" customHeight="1">
      <c r="A1730" s="959">
        <v>1728</v>
      </c>
      <c r="B1730" s="589" t="s">
        <v>447</v>
      </c>
      <c r="C1730" s="590" t="s">
        <v>254</v>
      </c>
      <c r="D1730" s="591"/>
      <c r="E1730" s="815"/>
      <c r="F1730" s="592" t="s">
        <v>5136</v>
      </c>
      <c r="G1730" s="592" t="s">
        <v>5135</v>
      </c>
      <c r="H1730" s="592" t="s">
        <v>5133</v>
      </c>
      <c r="I1730" s="592"/>
      <c r="J1730" s="589"/>
      <c r="K1730" s="642"/>
      <c r="L1730" s="595" t="s">
        <v>1728</v>
      </c>
      <c r="M1730" s="993"/>
      <c r="N1730" s="972"/>
      <c r="O1730" s="592"/>
      <c r="P1730" s="594"/>
      <c r="Q1730" s="594"/>
      <c r="R1730" s="592">
        <f t="shared" si="26"/>
        <v>0</v>
      </c>
      <c r="S1730" s="592"/>
      <c r="T1730" s="596" t="str">
        <f>VLOOKUP(cppm_pr[[#This Row],[Status]],'All Link_LOV'!$I$32:$K$72,2,0)</f>
        <v>PO Issued</v>
      </c>
      <c r="U1730" s="596"/>
      <c r="V1730" s="959"/>
      <c r="W1730" s="596" t="s">
        <v>6069</v>
      </c>
      <c r="X1730" s="592" t="s">
        <v>8231</v>
      </c>
      <c r="Y1730" s="592"/>
      <c r="Z1730" s="597"/>
      <c r="AA1730" s="592"/>
      <c r="AB1730" s="595">
        <v>155496</v>
      </c>
      <c r="AC1730" s="677"/>
      <c r="AD1730" s="592"/>
      <c r="AE1730" s="592"/>
      <c r="AF1730" s="592" t="s">
        <v>12821</v>
      </c>
      <c r="AG1730" s="592" t="e">
        <v>#N/A</v>
      </c>
      <c r="AH1730" s="808" t="s">
        <v>12873</v>
      </c>
      <c r="AI1730" s="600" t="str">
        <f>IFERROR(VLOOKUP(cppm_pr[[#This Row],[Order Number]],SPHERE!C:CC,39,0),"")</f>
        <v/>
      </c>
      <c r="AJ1730" s="600" t="str">
        <f>IFERROR(VLOOKUP(cppm_pr[[#This Row],[Order Number]],'DC TM ONE'!B:CN,42,0),"")</f>
        <v/>
      </c>
      <c r="AK1730" s="808"/>
      <c r="AL1730" s="693"/>
      <c r="AM1730" s="592"/>
      <c r="AN1730" s="592"/>
      <c r="AO1730" s="961"/>
      <c r="AP1730" s="592"/>
      <c r="AQ1730" s="592"/>
      <c r="AR1730" s="612"/>
      <c r="AS1730" s="592"/>
      <c r="AT1730" s="598"/>
      <c r="AU1730" s="592"/>
      <c r="AV1730" s="592"/>
      <c r="AW1730" s="592"/>
      <c r="AX1730" s="592"/>
      <c r="AY1730" s="592"/>
      <c r="AZ1730" s="592"/>
      <c r="BA1730" s="592"/>
      <c r="BB1730" s="592"/>
      <c r="BC1730" s="592"/>
      <c r="BD1730" s="592"/>
      <c r="BE1730" s="592"/>
      <c r="BF1730" s="592"/>
      <c r="BG1730" s="592"/>
      <c r="BH1730" s="592"/>
    </row>
    <row r="1731" spans="1:60" ht="12" customHeight="1">
      <c r="A1731" s="960">
        <v>1729</v>
      </c>
      <c r="B1731" s="600"/>
      <c r="C1731" s="601" t="s">
        <v>207</v>
      </c>
      <c r="D1731" s="602"/>
      <c r="E1731" s="600"/>
      <c r="F1731" s="603" t="s">
        <v>12874</v>
      </c>
      <c r="G1731" s="603" t="s">
        <v>12875</v>
      </c>
      <c r="H1731" s="603" t="s">
        <v>12876</v>
      </c>
      <c r="I1731" s="603"/>
      <c r="J1731" s="600"/>
      <c r="K1731" s="616"/>
      <c r="L1731" s="606" t="s">
        <v>49</v>
      </c>
      <c r="M1731" s="971"/>
      <c r="N1731" s="972"/>
      <c r="O1731" s="603"/>
      <c r="P1731" s="605"/>
      <c r="Q1731" s="605"/>
      <c r="R1731" s="603">
        <f t="shared" si="26"/>
        <v>0</v>
      </c>
      <c r="S1731" s="603"/>
      <c r="T1731" s="607" t="str">
        <f>VLOOKUP(cppm_pr[[#This Row],[Status]],'All Link_LOV'!$I$32:$K$72,2,0)</f>
        <v>New Request PR</v>
      </c>
      <c r="U1731" s="607"/>
      <c r="V1731" s="960"/>
      <c r="W1731" s="607" t="s">
        <v>6069</v>
      </c>
      <c r="X1731" s="603" t="s">
        <v>499</v>
      </c>
      <c r="Y1731" s="603"/>
      <c r="Z1731" s="608"/>
      <c r="AA1731" s="603"/>
      <c r="AB1731" s="606"/>
      <c r="AC1731" s="677"/>
      <c r="AD1731" s="603"/>
      <c r="AE1731" s="603"/>
      <c r="AF1731" s="603" t="s">
        <v>12821</v>
      </c>
      <c r="AG1731" s="592" t="e">
        <v>#N/A</v>
      </c>
      <c r="AH1731" s="808" t="s">
        <v>12847</v>
      </c>
      <c r="AI1731" s="600" t="str">
        <f>IFERROR(VLOOKUP(cppm_pr[[#This Row],[Order Number]],SPHERE!C:CC,39,0),"")</f>
        <v/>
      </c>
      <c r="AJ1731" s="600" t="str">
        <f>IFERROR(VLOOKUP(cppm_pr[[#This Row],[Order Number]],'DC TM ONE'!B:CN,42,0),"")</f>
        <v/>
      </c>
      <c r="AK1731" s="808"/>
      <c r="AL1731" s="693"/>
      <c r="AM1731" s="603"/>
      <c r="AN1731" s="603"/>
      <c r="AO1731" s="961"/>
      <c r="AP1731" s="603"/>
      <c r="AQ1731" s="603"/>
      <c r="AR1731" s="769"/>
      <c r="AS1731" s="603"/>
      <c r="AT1731" s="610"/>
      <c r="AU1731" s="603"/>
      <c r="AV1731" s="603"/>
      <c r="AW1731" s="603"/>
      <c r="AX1731" s="603"/>
      <c r="AY1731" s="603"/>
      <c r="AZ1731" s="603"/>
      <c r="BA1731" s="603"/>
      <c r="BB1731" s="603"/>
      <c r="BC1731" s="603"/>
      <c r="BD1731" s="603"/>
      <c r="BE1731" s="603"/>
      <c r="BF1731" s="603"/>
      <c r="BG1731" s="603"/>
      <c r="BH1731" s="603"/>
    </row>
    <row r="1732" spans="1:60" ht="12" customHeight="1">
      <c r="A1732" s="959">
        <v>1730</v>
      </c>
      <c r="B1732" s="589" t="s">
        <v>64</v>
      </c>
      <c r="C1732" s="590" t="s">
        <v>267</v>
      </c>
      <c r="D1732" s="591">
        <v>45204</v>
      </c>
      <c r="E1732" s="815" t="s">
        <v>2792</v>
      </c>
      <c r="F1732" s="592" t="s">
        <v>12877</v>
      </c>
      <c r="G1732" s="592" t="s">
        <v>12878</v>
      </c>
      <c r="H1732" s="592" t="s">
        <v>12879</v>
      </c>
      <c r="I1732" s="592" t="s">
        <v>12880</v>
      </c>
      <c r="J1732" s="589"/>
      <c r="K1732" s="642" t="s">
        <v>12881</v>
      </c>
      <c r="L1732" s="595" t="s">
        <v>50</v>
      </c>
      <c r="M1732" s="993"/>
      <c r="N1732" s="972"/>
      <c r="O1732" s="592"/>
      <c r="P1732" s="594"/>
      <c r="Q1732" s="594"/>
      <c r="R1732" s="592">
        <f t="shared" ref="R1732:R1789" si="27">$Q1732-$P1732</f>
        <v>0</v>
      </c>
      <c r="S1732" s="592"/>
      <c r="T1732" s="596" t="str">
        <f>VLOOKUP(cppm_pr[[#This Row],[Status]],'All Link_LOV'!$I$32:$K$72,2,0)</f>
        <v>PO Issued</v>
      </c>
      <c r="U1732" s="596" t="s">
        <v>22</v>
      </c>
      <c r="V1732" s="959">
        <v>842</v>
      </c>
      <c r="W1732" s="596"/>
      <c r="X1732" s="592"/>
      <c r="Y1732" s="592"/>
      <c r="Z1732" s="597">
        <v>45204</v>
      </c>
      <c r="AA1732" s="592" t="s">
        <v>6323</v>
      </c>
      <c r="AB1732" s="595">
        <v>1001</v>
      </c>
      <c r="AC1732" s="677">
        <v>711</v>
      </c>
      <c r="AD1732" s="592" t="s">
        <v>6148</v>
      </c>
      <c r="AE1732" s="592" t="s">
        <v>10798</v>
      </c>
      <c r="AF1732" s="592" t="s">
        <v>397</v>
      </c>
      <c r="AG1732" s="592" t="s">
        <v>493</v>
      </c>
      <c r="AH1732" s="808" t="s">
        <v>12882</v>
      </c>
      <c r="AI1732" s="600" t="str">
        <f>IFERROR(VLOOKUP(cppm_pr[[#This Row],[Order Number]],SPHERE!C:CC,39,0),"")</f>
        <v/>
      </c>
      <c r="AJ1732" s="600" t="str">
        <f>IFERROR(VLOOKUP(cppm_pr[[#This Row],[Order Number]],'DC TM ONE'!B:CN,42,0),"")</f>
        <v/>
      </c>
      <c r="AK1732" s="808"/>
      <c r="AL1732" s="693">
        <v>45212</v>
      </c>
      <c r="AM1732" s="592" t="s">
        <v>12883</v>
      </c>
      <c r="AN1732" s="592" t="s">
        <v>4928</v>
      </c>
      <c r="AO1732" s="961"/>
      <c r="AP1732" s="592"/>
      <c r="AQ1732" s="592"/>
      <c r="AR1732" s="612">
        <v>3400038453</v>
      </c>
      <c r="AS1732" s="592"/>
      <c r="AT1732" s="598" t="s">
        <v>12884</v>
      </c>
      <c r="AU1732" s="592"/>
      <c r="AV1732" s="592"/>
      <c r="AW1732" s="592"/>
      <c r="AX1732" s="592"/>
      <c r="AY1732" s="592"/>
      <c r="AZ1732" s="592"/>
      <c r="BA1732" s="592"/>
      <c r="BB1732" s="592"/>
      <c r="BC1732" s="592"/>
      <c r="BD1732" s="592"/>
      <c r="BE1732" s="592"/>
      <c r="BF1732" s="592"/>
      <c r="BG1732" s="592"/>
      <c r="BH1732" s="592"/>
    </row>
    <row r="1733" spans="1:60" ht="12" customHeight="1">
      <c r="A1733" s="960">
        <v>1731</v>
      </c>
      <c r="B1733" s="600"/>
      <c r="C1733" s="601" t="s">
        <v>207</v>
      </c>
      <c r="D1733" s="602"/>
      <c r="E1733" s="600"/>
      <c r="F1733" s="603" t="s">
        <v>4986</v>
      </c>
      <c r="G1733" s="603" t="s">
        <v>4985</v>
      </c>
      <c r="H1733" s="603" t="s">
        <v>4983</v>
      </c>
      <c r="I1733" s="603"/>
      <c r="J1733" s="600"/>
      <c r="K1733" s="616"/>
      <c r="L1733" s="606" t="s">
        <v>1552</v>
      </c>
      <c r="M1733" s="971"/>
      <c r="N1733" s="972"/>
      <c r="O1733" s="603"/>
      <c r="P1733" s="605"/>
      <c r="Q1733" s="605"/>
      <c r="R1733" s="603">
        <f t="shared" si="27"/>
        <v>0</v>
      </c>
      <c r="S1733" s="603"/>
      <c r="T1733" s="607" t="str">
        <f>VLOOKUP(cppm_pr[[#This Row],[Status]],'All Link_LOV'!$I$32:$K$72,2,0)</f>
        <v>New Request PR</v>
      </c>
      <c r="U1733" s="607" t="s">
        <v>105</v>
      </c>
      <c r="V1733" s="960">
        <v>351</v>
      </c>
      <c r="W1733" s="607"/>
      <c r="X1733" s="603"/>
      <c r="Y1733" s="603"/>
      <c r="Z1733" s="608">
        <v>45204</v>
      </c>
      <c r="AA1733" s="603" t="s">
        <v>4091</v>
      </c>
      <c r="AB1733" s="606"/>
      <c r="AC1733" s="677"/>
      <c r="AD1733" s="603"/>
      <c r="AE1733" s="603"/>
      <c r="AF1733" s="603" t="s">
        <v>398</v>
      </c>
      <c r="AG1733" s="603" t="s">
        <v>488</v>
      </c>
      <c r="AH1733" s="808" t="s">
        <v>4984</v>
      </c>
      <c r="AI1733" s="600" t="str">
        <f>IFERROR(VLOOKUP(cppm_pr[[#This Row],[Order Number]],SPHERE!C:CC,39,0),"")</f>
        <v/>
      </c>
      <c r="AJ1733" s="600" t="str">
        <f>IFERROR(VLOOKUP(cppm_pr[[#This Row],[Order Number]],'DC TM ONE'!B:CN,42,0),"")</f>
        <v/>
      </c>
      <c r="AK1733" s="808"/>
      <c r="AL1733" s="693"/>
      <c r="AM1733" s="603" t="s">
        <v>6582</v>
      </c>
      <c r="AN1733" s="603"/>
      <c r="AO1733" s="961"/>
      <c r="AP1733" s="603"/>
      <c r="AQ1733" s="603"/>
      <c r="AR1733" s="769">
        <v>3400039063</v>
      </c>
      <c r="AS1733" s="603" t="s">
        <v>4530</v>
      </c>
      <c r="AT1733" s="610"/>
      <c r="AU1733" s="603"/>
      <c r="AV1733" s="603" t="s">
        <v>4096</v>
      </c>
      <c r="AW1733" s="603" t="s">
        <v>4987</v>
      </c>
      <c r="AX1733" s="603" t="s">
        <v>4988</v>
      </c>
      <c r="AY1733" s="603" t="s">
        <v>1554</v>
      </c>
      <c r="AZ1733" s="603" t="s">
        <v>4530</v>
      </c>
      <c r="BA1733" s="603" t="s">
        <v>4106</v>
      </c>
      <c r="BB1733" s="603">
        <v>3400039063</v>
      </c>
      <c r="BC1733" s="603" t="s">
        <v>4530</v>
      </c>
      <c r="BD1733" s="603">
        <v>3400039063</v>
      </c>
      <c r="BE1733" s="603" t="s">
        <v>4530</v>
      </c>
      <c r="BF1733" s="603">
        <v>3400039063</v>
      </c>
      <c r="BG1733" s="603"/>
      <c r="BH1733" s="603"/>
    </row>
    <row r="1734" spans="1:60" ht="12" customHeight="1">
      <c r="A1734" s="959">
        <v>1732</v>
      </c>
      <c r="B1734" s="589"/>
      <c r="C1734" s="601" t="s">
        <v>207</v>
      </c>
      <c r="D1734" s="591"/>
      <c r="E1734" s="815"/>
      <c r="F1734" s="592" t="s">
        <v>4986</v>
      </c>
      <c r="G1734" s="592" t="s">
        <v>4985</v>
      </c>
      <c r="H1734" s="592" t="s">
        <v>4990</v>
      </c>
      <c r="I1734" s="592"/>
      <c r="J1734" s="589"/>
      <c r="K1734" s="642"/>
      <c r="L1734" s="595" t="s">
        <v>1552</v>
      </c>
      <c r="M1734" s="993"/>
      <c r="N1734" s="972"/>
      <c r="O1734" s="592"/>
      <c r="P1734" s="594"/>
      <c r="Q1734" s="594"/>
      <c r="R1734" s="592">
        <f t="shared" si="27"/>
        <v>0</v>
      </c>
      <c r="S1734" s="592"/>
      <c r="T1734" s="596" t="str">
        <f>VLOOKUP(cppm_pr[[#This Row],[Status]],'All Link_LOV'!$I$32:$K$72,2,0)</f>
        <v>New Request PR</v>
      </c>
      <c r="U1734" s="596" t="s">
        <v>105</v>
      </c>
      <c r="V1734" s="959">
        <v>352</v>
      </c>
      <c r="W1734" s="596"/>
      <c r="X1734" s="592"/>
      <c r="Y1734" s="592"/>
      <c r="Z1734" s="597">
        <v>45204</v>
      </c>
      <c r="AA1734" s="592" t="s">
        <v>4091</v>
      </c>
      <c r="AB1734" s="595"/>
      <c r="AC1734" s="677"/>
      <c r="AD1734" s="592"/>
      <c r="AE1734" s="592"/>
      <c r="AF1734" s="592" t="s">
        <v>398</v>
      </c>
      <c r="AG1734" s="592" t="s">
        <v>488</v>
      </c>
      <c r="AH1734" s="808" t="s">
        <v>4991</v>
      </c>
      <c r="AI1734" s="600" t="str">
        <f>IFERROR(VLOOKUP(cppm_pr[[#This Row],[Order Number]],SPHERE!C:CC,39,0),"")</f>
        <v/>
      </c>
      <c r="AJ1734" s="600" t="str">
        <f>IFERROR(VLOOKUP(cppm_pr[[#This Row],[Order Number]],'DC TM ONE'!B:CN,42,0),"")</f>
        <v/>
      </c>
      <c r="AK1734" s="808"/>
      <c r="AL1734" s="693"/>
      <c r="AM1734" s="592" t="s">
        <v>6582</v>
      </c>
      <c r="AN1734" s="592"/>
      <c r="AO1734" s="961"/>
      <c r="AP1734" s="592"/>
      <c r="AQ1734" s="592"/>
      <c r="AR1734" s="612">
        <v>3400038767</v>
      </c>
      <c r="AS1734" s="592" t="s">
        <v>4240</v>
      </c>
      <c r="AT1734" s="598"/>
      <c r="AU1734" s="592"/>
      <c r="AV1734" s="592" t="s">
        <v>4096</v>
      </c>
      <c r="AW1734" s="592" t="s">
        <v>4987</v>
      </c>
      <c r="AX1734" s="592" t="s">
        <v>4992</v>
      </c>
      <c r="AY1734" s="592" t="s">
        <v>1554</v>
      </c>
      <c r="AZ1734" s="592" t="s">
        <v>4240</v>
      </c>
      <c r="BA1734" s="592" t="s">
        <v>4106</v>
      </c>
      <c r="BB1734" s="592">
        <v>3400038767</v>
      </c>
      <c r="BC1734" s="592" t="s">
        <v>4240</v>
      </c>
      <c r="BD1734" s="592">
        <v>3400038767</v>
      </c>
      <c r="BE1734" s="592" t="s">
        <v>4240</v>
      </c>
      <c r="BF1734" s="592">
        <v>3400038767</v>
      </c>
      <c r="BG1734" s="592"/>
      <c r="BH1734" s="592"/>
    </row>
    <row r="1735" spans="1:60" ht="12" customHeight="1">
      <c r="A1735" s="960">
        <v>1733</v>
      </c>
      <c r="B1735" s="600" t="s">
        <v>82</v>
      </c>
      <c r="C1735" s="601" t="s">
        <v>207</v>
      </c>
      <c r="D1735" s="602"/>
      <c r="E1735" s="600"/>
      <c r="F1735" s="603" t="s">
        <v>4996</v>
      </c>
      <c r="G1735" s="603" t="s">
        <v>4995</v>
      </c>
      <c r="H1735" s="603" t="s">
        <v>4993</v>
      </c>
      <c r="I1735" s="603"/>
      <c r="J1735" s="600"/>
      <c r="K1735" s="616" t="s">
        <v>12885</v>
      </c>
      <c r="L1735" s="606" t="s">
        <v>1586</v>
      </c>
      <c r="M1735" s="971"/>
      <c r="N1735" s="972"/>
      <c r="O1735" s="603"/>
      <c r="P1735" s="605"/>
      <c r="Q1735" s="605"/>
      <c r="R1735" s="603">
        <f t="shared" si="27"/>
        <v>0</v>
      </c>
      <c r="S1735" s="603"/>
      <c r="T1735" s="607" t="str">
        <f>VLOOKUP(cppm_pr[[#This Row],[Status]],'All Link_LOV'!$I$32:$K$72,2,0)</f>
        <v>New Request PR</v>
      </c>
      <c r="U1735" s="607" t="s">
        <v>105</v>
      </c>
      <c r="V1735" s="960">
        <v>353</v>
      </c>
      <c r="W1735" s="607" t="s">
        <v>6069</v>
      </c>
      <c r="X1735" s="603" t="s">
        <v>8231</v>
      </c>
      <c r="Y1735" s="603"/>
      <c r="Z1735" s="608">
        <v>45204</v>
      </c>
      <c r="AA1735" s="603" t="s">
        <v>3749</v>
      </c>
      <c r="AB1735" s="606"/>
      <c r="AC1735" s="677"/>
      <c r="AD1735" s="603"/>
      <c r="AE1735" s="603"/>
      <c r="AF1735" s="603" t="s">
        <v>399</v>
      </c>
      <c r="AG1735" s="603" t="s">
        <v>491</v>
      </c>
      <c r="AH1735" s="808" t="s">
        <v>4994</v>
      </c>
      <c r="AI1735" s="600" t="str">
        <f>IFERROR(VLOOKUP(cppm_pr[[#This Row],[Order Number]],SPHERE!C:CC,39,0),"")</f>
        <v/>
      </c>
      <c r="AJ1735" s="600" t="str">
        <f>IFERROR(VLOOKUP(cppm_pr[[#This Row],[Order Number]],'DC TM ONE'!B:CN,42,0),"")</f>
        <v/>
      </c>
      <c r="AK1735" s="808"/>
      <c r="AL1735" s="693"/>
      <c r="AM1735" s="603" t="s">
        <v>10453</v>
      </c>
      <c r="AN1735" s="603"/>
      <c r="AO1735" s="961"/>
      <c r="AP1735" s="603"/>
      <c r="AQ1735" s="603"/>
      <c r="AR1735" s="769">
        <v>3400039436</v>
      </c>
      <c r="AS1735" s="603" t="s">
        <v>4729</v>
      </c>
      <c r="AT1735" s="610"/>
      <c r="AU1735" s="603"/>
      <c r="AV1735" s="603" t="s">
        <v>1501</v>
      </c>
      <c r="AW1735" s="603" t="s">
        <v>1501</v>
      </c>
      <c r="AX1735" s="603" t="s">
        <v>4997</v>
      </c>
      <c r="AY1735" s="603" t="s">
        <v>1554</v>
      </c>
      <c r="AZ1735" s="603" t="s">
        <v>4729</v>
      </c>
      <c r="BA1735" s="603" t="s">
        <v>4998</v>
      </c>
      <c r="BB1735" s="603">
        <v>3400039436</v>
      </c>
      <c r="BC1735" s="603" t="s">
        <v>2015</v>
      </c>
      <c r="BD1735" s="603" t="s">
        <v>2015</v>
      </c>
      <c r="BE1735" s="603" t="s">
        <v>2015</v>
      </c>
      <c r="BF1735" s="603" t="s">
        <v>2015</v>
      </c>
      <c r="BG1735" s="603"/>
      <c r="BH1735" s="603"/>
    </row>
    <row r="1736" spans="1:60" ht="12" customHeight="1">
      <c r="A1736" s="959">
        <v>1734</v>
      </c>
      <c r="B1736" s="589" t="s">
        <v>5997</v>
      </c>
      <c r="C1736" s="590" t="s">
        <v>208</v>
      </c>
      <c r="D1736" s="591">
        <v>45205</v>
      </c>
      <c r="E1736" s="815"/>
      <c r="F1736" s="592" t="s">
        <v>12886</v>
      </c>
      <c r="G1736" s="592" t="s">
        <v>12887</v>
      </c>
      <c r="H1736" s="592" t="s">
        <v>12888</v>
      </c>
      <c r="I1736" s="592" t="s">
        <v>12889</v>
      </c>
      <c r="J1736" s="589"/>
      <c r="K1736" s="642"/>
      <c r="L1736" s="595" t="s">
        <v>1264</v>
      </c>
      <c r="M1736" s="993"/>
      <c r="N1736" s="972"/>
      <c r="O1736" s="592"/>
      <c r="P1736" s="594"/>
      <c r="Q1736" s="594"/>
      <c r="R1736" s="592">
        <f t="shared" si="27"/>
        <v>0</v>
      </c>
      <c r="S1736" s="592"/>
      <c r="T1736" s="596" t="str">
        <f>VLOOKUP(cppm_pr[[#This Row],[Status]],'All Link_LOV'!$I$32:$K$72,2,0)</f>
        <v>Pending TP Submission</v>
      </c>
      <c r="U1736" s="596" t="s">
        <v>22</v>
      </c>
      <c r="V1736" s="959">
        <v>843</v>
      </c>
      <c r="W1736" s="596"/>
      <c r="X1736" s="592"/>
      <c r="Y1736" s="592"/>
      <c r="Z1736" s="597">
        <v>45204</v>
      </c>
      <c r="AA1736" s="592" t="s">
        <v>8124</v>
      </c>
      <c r="AB1736" s="595">
        <v>4480</v>
      </c>
      <c r="AC1736" s="677">
        <v>1637.13</v>
      </c>
      <c r="AD1736" s="592" t="s">
        <v>6148</v>
      </c>
      <c r="AE1736" s="592" t="s">
        <v>12890</v>
      </c>
      <c r="AF1736" s="592" t="s">
        <v>397</v>
      </c>
      <c r="AG1736" s="592" t="s">
        <v>493</v>
      </c>
      <c r="AH1736" s="808" t="s">
        <v>12891</v>
      </c>
      <c r="AI1736" s="600" t="str">
        <f>IFERROR(VLOOKUP(cppm_pr[[#This Row],[Order Number]],SPHERE!C:CC,39,0),"")</f>
        <v/>
      </c>
      <c r="AJ1736" s="600" t="str">
        <f>IFERROR(VLOOKUP(cppm_pr[[#This Row],[Order Number]],'DC TM ONE'!B:CN,42,0),"")</f>
        <v/>
      </c>
      <c r="AK1736" s="808"/>
      <c r="AL1736" s="693">
        <v>45211</v>
      </c>
      <c r="AM1736" s="592" t="s">
        <v>12892</v>
      </c>
      <c r="AN1736" s="592" t="s">
        <v>4928</v>
      </c>
      <c r="AO1736" s="961"/>
      <c r="AP1736" s="592"/>
      <c r="AQ1736" s="592"/>
      <c r="AR1736" s="612">
        <v>3400039135</v>
      </c>
      <c r="AS1736" s="592"/>
      <c r="AT1736" s="598" t="s">
        <v>12893</v>
      </c>
      <c r="AU1736" s="592"/>
      <c r="AV1736" s="592"/>
      <c r="AW1736" s="592"/>
      <c r="AX1736" s="592"/>
      <c r="AY1736" s="592"/>
      <c r="AZ1736" s="592"/>
      <c r="BA1736" s="592"/>
      <c r="BB1736" s="592"/>
      <c r="BC1736" s="592"/>
      <c r="BD1736" s="592"/>
      <c r="BE1736" s="592"/>
      <c r="BF1736" s="592"/>
      <c r="BG1736" s="592"/>
      <c r="BH1736" s="592"/>
    </row>
    <row r="1737" spans="1:60" ht="12" customHeight="1">
      <c r="A1737" s="960">
        <v>1735</v>
      </c>
      <c r="B1737" s="600" t="s">
        <v>5627</v>
      </c>
      <c r="C1737" s="601" t="s">
        <v>260</v>
      </c>
      <c r="D1737" s="602">
        <v>45205</v>
      </c>
      <c r="E1737" s="600" t="s">
        <v>12894</v>
      </c>
      <c r="F1737" s="603" t="s">
        <v>5002</v>
      </c>
      <c r="G1737" s="603" t="s">
        <v>5001</v>
      </c>
      <c r="H1737" s="603" t="s">
        <v>4999</v>
      </c>
      <c r="I1737" s="603" t="s">
        <v>12895</v>
      </c>
      <c r="J1737" s="600"/>
      <c r="K1737" s="616"/>
      <c r="L1737" s="595" t="s">
        <v>1691</v>
      </c>
      <c r="M1737" s="971"/>
      <c r="N1737" s="972"/>
      <c r="O1737" s="603"/>
      <c r="P1737" s="605"/>
      <c r="Q1737" s="605"/>
      <c r="R1737" s="603">
        <f t="shared" si="27"/>
        <v>0</v>
      </c>
      <c r="S1737" s="603"/>
      <c r="T1737" s="607" t="str">
        <f>VLOOKUP(cppm_pr[[#This Row],[Status]],'All Link_LOV'!$I$32:$K$72,2,0)</f>
        <v>PR Creation</v>
      </c>
      <c r="U1737" s="607" t="s">
        <v>105</v>
      </c>
      <c r="V1737" s="960">
        <v>354</v>
      </c>
      <c r="W1737" s="607"/>
      <c r="X1737" s="603"/>
      <c r="Y1737" s="603"/>
      <c r="Z1737" s="608">
        <v>45204</v>
      </c>
      <c r="AA1737" s="603" t="s">
        <v>1686</v>
      </c>
      <c r="AB1737" s="606"/>
      <c r="AC1737" s="677"/>
      <c r="AD1737" s="603"/>
      <c r="AE1737" s="603"/>
      <c r="AF1737" s="603" t="s">
        <v>399</v>
      </c>
      <c r="AG1737" s="603" t="s">
        <v>490</v>
      </c>
      <c r="AH1737" s="808" t="s">
        <v>5000</v>
      </c>
      <c r="AI1737" s="600" t="str">
        <f>IFERROR(VLOOKUP(cppm_pr[[#This Row],[Order Number]],SPHERE!C:CC,39,0),"")</f>
        <v/>
      </c>
      <c r="AJ1737" s="600" t="str">
        <f>IFERROR(VLOOKUP(cppm_pr[[#This Row],[Order Number]],'DC TM ONE'!B:CN,42,0),"")</f>
        <v/>
      </c>
      <c r="AK1737" s="808"/>
      <c r="AL1737" s="693"/>
      <c r="AM1737" s="603" t="s">
        <v>6377</v>
      </c>
      <c r="AN1737" s="603"/>
      <c r="AO1737" s="961"/>
      <c r="AP1737" s="603"/>
      <c r="AQ1737" s="603"/>
      <c r="AR1737" s="769">
        <v>3400039219</v>
      </c>
      <c r="AS1737" s="603" t="s">
        <v>5004</v>
      </c>
      <c r="AT1737" s="610"/>
      <c r="AU1737" s="603"/>
      <c r="AV1737" s="603" t="s">
        <v>4048</v>
      </c>
      <c r="AW1737" s="603" t="s">
        <v>4049</v>
      </c>
      <c r="AX1737" s="603" t="s">
        <v>5003</v>
      </c>
      <c r="AY1737" s="603" t="s">
        <v>1554</v>
      </c>
      <c r="AZ1737" s="603" t="s">
        <v>5004</v>
      </c>
      <c r="BA1737" s="603" t="s">
        <v>5005</v>
      </c>
      <c r="BB1737" s="603">
        <v>3400039219</v>
      </c>
      <c r="BC1737" s="603" t="s">
        <v>2077</v>
      </c>
      <c r="BD1737" s="603" t="s">
        <v>2077</v>
      </c>
      <c r="BE1737" s="603" t="s">
        <v>2077</v>
      </c>
      <c r="BF1737" s="603" t="s">
        <v>2077</v>
      </c>
      <c r="BG1737" s="603"/>
      <c r="BH1737" s="603"/>
    </row>
    <row r="1738" spans="1:60" ht="12" customHeight="1">
      <c r="A1738" s="959">
        <v>1736</v>
      </c>
      <c r="B1738" s="589" t="s">
        <v>457</v>
      </c>
      <c r="C1738" s="590" t="s">
        <v>250</v>
      </c>
      <c r="D1738" s="591"/>
      <c r="E1738" s="815"/>
      <c r="F1738" s="592" t="s">
        <v>5010</v>
      </c>
      <c r="G1738" s="592" t="s">
        <v>5009</v>
      </c>
      <c r="H1738" s="592" t="s">
        <v>5007</v>
      </c>
      <c r="I1738" s="592" t="s">
        <v>12896</v>
      </c>
      <c r="J1738" s="589"/>
      <c r="K1738" s="642"/>
      <c r="L1738" s="595" t="s">
        <v>1625</v>
      </c>
      <c r="M1738" s="993"/>
      <c r="N1738" s="972"/>
      <c r="O1738" s="592"/>
      <c r="P1738" s="594"/>
      <c r="Q1738" s="594"/>
      <c r="R1738" s="592">
        <f t="shared" si="27"/>
        <v>0</v>
      </c>
      <c r="S1738" s="592"/>
      <c r="T1738" s="596" t="str">
        <f>VLOOKUP(cppm_pr[[#This Row],[Status]],'All Link_LOV'!$I$32:$K$72,2,0)</f>
        <v>LOR Issued</v>
      </c>
      <c r="U1738" s="596" t="s">
        <v>105</v>
      </c>
      <c r="V1738" s="959">
        <v>355</v>
      </c>
      <c r="W1738" s="596"/>
      <c r="X1738" s="592"/>
      <c r="Y1738" s="592"/>
      <c r="Z1738" s="597">
        <v>45204</v>
      </c>
      <c r="AA1738" s="592" t="s">
        <v>5006</v>
      </c>
      <c r="AB1738" s="595"/>
      <c r="AC1738" s="677"/>
      <c r="AD1738" s="592"/>
      <c r="AE1738" s="592"/>
      <c r="AF1738" s="592" t="s">
        <v>398</v>
      </c>
      <c r="AG1738" s="592" t="s">
        <v>491</v>
      </c>
      <c r="AH1738" s="808" t="s">
        <v>5008</v>
      </c>
      <c r="AI1738" s="600" t="str">
        <f>IFERROR(VLOOKUP(cppm_pr[[#This Row],[Order Number]],SPHERE!C:CC,39,0),"")</f>
        <v/>
      </c>
      <c r="AJ1738" s="600" t="str">
        <f>IFERROR(VLOOKUP(cppm_pr[[#This Row],[Order Number]],'DC TM ONE'!B:CN,42,0),"")</f>
        <v/>
      </c>
      <c r="AK1738" s="808"/>
      <c r="AL1738" s="693"/>
      <c r="AM1738" s="592" t="s">
        <v>11832</v>
      </c>
      <c r="AN1738" s="592"/>
      <c r="AO1738" s="961"/>
      <c r="AP1738" s="592"/>
      <c r="AQ1738" s="592"/>
      <c r="AR1738" s="612"/>
      <c r="AS1738" s="592"/>
      <c r="AT1738" s="598"/>
      <c r="AU1738" s="592"/>
      <c r="AV1738" s="592" t="s">
        <v>5011</v>
      </c>
      <c r="AW1738" s="592" t="s">
        <v>5012</v>
      </c>
      <c r="AX1738" s="592" t="s">
        <v>5013</v>
      </c>
      <c r="AY1738" s="592" t="s">
        <v>1579</v>
      </c>
      <c r="AZ1738" s="592"/>
      <c r="BA1738" s="592"/>
      <c r="BB1738" s="592"/>
      <c r="BC1738" s="592"/>
      <c r="BD1738" s="592"/>
      <c r="BE1738" s="592"/>
      <c r="BF1738" s="592"/>
      <c r="BG1738" s="592"/>
      <c r="BH1738" s="592"/>
    </row>
    <row r="1739" spans="1:60" ht="12" customHeight="1">
      <c r="A1739" s="960">
        <v>1737</v>
      </c>
      <c r="B1739" s="600" t="s">
        <v>69</v>
      </c>
      <c r="C1739" s="601" t="s">
        <v>265</v>
      </c>
      <c r="D1739" s="602">
        <v>45208</v>
      </c>
      <c r="E1739" s="600" t="s">
        <v>12897</v>
      </c>
      <c r="F1739" s="603" t="s">
        <v>5017</v>
      </c>
      <c r="G1739" s="603" t="s">
        <v>5016</v>
      </c>
      <c r="H1739" s="603" t="s">
        <v>5014</v>
      </c>
      <c r="I1739" s="603" t="s">
        <v>12898</v>
      </c>
      <c r="J1739" s="600"/>
      <c r="K1739" s="616"/>
      <c r="L1739" s="606" t="s">
        <v>3872</v>
      </c>
      <c r="M1739" s="971"/>
      <c r="N1739" s="972"/>
      <c r="O1739" s="603"/>
      <c r="P1739" s="605"/>
      <c r="Q1739" s="605"/>
      <c r="R1739" s="603">
        <f t="shared" si="27"/>
        <v>0</v>
      </c>
      <c r="S1739" s="603"/>
      <c r="T1739" s="607" t="str">
        <f>VLOOKUP(cppm_pr[[#This Row],[Status]],'All Link_LOV'!$I$32:$K$72,2,0)</f>
        <v>Pending PR Release</v>
      </c>
      <c r="U1739" s="607" t="s">
        <v>105</v>
      </c>
      <c r="V1739" s="960">
        <v>356</v>
      </c>
      <c r="W1739" s="607"/>
      <c r="X1739" s="603"/>
      <c r="Y1739" s="603"/>
      <c r="Z1739" s="608">
        <v>45204</v>
      </c>
      <c r="AA1739" s="603" t="s">
        <v>3867</v>
      </c>
      <c r="AB1739" s="606"/>
      <c r="AC1739" s="677"/>
      <c r="AD1739" s="603"/>
      <c r="AE1739" s="603"/>
      <c r="AF1739" s="603" t="s">
        <v>398</v>
      </c>
      <c r="AG1739" s="603" t="s">
        <v>488</v>
      </c>
      <c r="AH1739" s="808" t="s">
        <v>5015</v>
      </c>
      <c r="AI1739" s="600" t="str">
        <f>IFERROR(VLOOKUP(cppm_pr[[#This Row],[Order Number]],SPHERE!C:CC,39,0),"")</f>
        <v/>
      </c>
      <c r="AJ1739" s="600" t="str">
        <f>IFERROR(VLOOKUP(cppm_pr[[#This Row],[Order Number]],'DC TM ONE'!B:CN,42,0),"")</f>
        <v/>
      </c>
      <c r="AK1739" s="808"/>
      <c r="AL1739" s="693"/>
      <c r="AM1739" s="603" t="s">
        <v>12748</v>
      </c>
      <c r="AN1739" s="603"/>
      <c r="AO1739" s="961"/>
      <c r="AP1739" s="603"/>
      <c r="AQ1739" s="603"/>
      <c r="AR1739" s="769"/>
      <c r="AS1739" s="603"/>
      <c r="AT1739" s="610"/>
      <c r="AU1739" s="603"/>
      <c r="AV1739" s="603" t="s">
        <v>3873</v>
      </c>
      <c r="AW1739" s="603" t="s">
        <v>3874</v>
      </c>
      <c r="AX1739" s="603" t="s">
        <v>5018</v>
      </c>
      <c r="AY1739" s="603" t="s">
        <v>1579</v>
      </c>
      <c r="AZ1739" s="603"/>
      <c r="BA1739" s="603"/>
      <c r="BB1739" s="603"/>
      <c r="BC1739" s="603"/>
      <c r="BD1739" s="603"/>
      <c r="BE1739" s="603"/>
      <c r="BF1739" s="603"/>
      <c r="BG1739" s="603"/>
      <c r="BH1739" s="603"/>
    </row>
    <row r="1740" spans="1:60" ht="12" customHeight="1">
      <c r="A1740" s="959">
        <v>1738</v>
      </c>
      <c r="B1740" s="589" t="s">
        <v>65</v>
      </c>
      <c r="C1740" s="590" t="s">
        <v>250</v>
      </c>
      <c r="D1740" s="591"/>
      <c r="E1740" s="815" t="s">
        <v>12899</v>
      </c>
      <c r="F1740" s="592" t="s">
        <v>12657</v>
      </c>
      <c r="G1740" s="592" t="s">
        <v>12658</v>
      </c>
      <c r="H1740" s="592" t="s">
        <v>12659</v>
      </c>
      <c r="I1740" s="592" t="s">
        <v>12900</v>
      </c>
      <c r="J1740" s="589"/>
      <c r="K1740" s="642"/>
      <c r="L1740" s="595" t="s">
        <v>10812</v>
      </c>
      <c r="M1740" s="993"/>
      <c r="N1740" s="972"/>
      <c r="O1740" s="592"/>
      <c r="P1740" s="594"/>
      <c r="Q1740" s="594"/>
      <c r="R1740" s="592">
        <f t="shared" si="27"/>
        <v>0</v>
      </c>
      <c r="S1740" s="592"/>
      <c r="T1740" s="596" t="str">
        <f>VLOOKUP(cppm_pr[[#This Row],[Status]],'All Link_LOV'!$I$32:$K$72,2,0)</f>
        <v>LOR Issued</v>
      </c>
      <c r="U1740" s="596" t="s">
        <v>22</v>
      </c>
      <c r="V1740" s="959">
        <v>844</v>
      </c>
      <c r="W1740" s="596"/>
      <c r="X1740" s="592"/>
      <c r="Y1740" s="592"/>
      <c r="Z1740" s="597">
        <v>45204</v>
      </c>
      <c r="AA1740" s="592" t="s">
        <v>7884</v>
      </c>
      <c r="AB1740" s="595">
        <v>14184</v>
      </c>
      <c r="AC1740" s="677">
        <v>105.3</v>
      </c>
      <c r="AD1740" s="592" t="s">
        <v>6148</v>
      </c>
      <c r="AE1740" s="592" t="s">
        <v>12901</v>
      </c>
      <c r="AF1740" s="592" t="s">
        <v>6071</v>
      </c>
      <c r="AG1740" s="592" t="s">
        <v>490</v>
      </c>
      <c r="AH1740" s="808" t="s">
        <v>12902</v>
      </c>
      <c r="AI1740" s="600" t="str">
        <f>IFERROR(VLOOKUP(cppm_pr[[#This Row],[Order Number]],SPHERE!C:CC,39,0),"")</f>
        <v/>
      </c>
      <c r="AJ1740" s="600" t="str">
        <f>IFERROR(VLOOKUP(cppm_pr[[#This Row],[Order Number]],'DC TM ONE'!B:CN,42,0),"")</f>
        <v/>
      </c>
      <c r="AK1740" s="808"/>
      <c r="AL1740" s="693">
        <v>45199</v>
      </c>
      <c r="AM1740" s="592" t="s">
        <v>6648</v>
      </c>
      <c r="AN1740" s="592" t="s">
        <v>4928</v>
      </c>
      <c r="AO1740" s="961"/>
      <c r="AP1740" s="592"/>
      <c r="AQ1740" s="592"/>
      <c r="AR1740" s="612">
        <v>3400038980</v>
      </c>
      <c r="AS1740" s="592"/>
      <c r="AT1740" s="598" t="s">
        <v>12903</v>
      </c>
      <c r="AU1740" s="592"/>
      <c r="AV1740" s="592"/>
      <c r="AW1740" s="592"/>
      <c r="AX1740" s="592"/>
      <c r="AY1740" s="592"/>
      <c r="AZ1740" s="592"/>
      <c r="BA1740" s="592"/>
      <c r="BB1740" s="592"/>
      <c r="BC1740" s="592"/>
      <c r="BD1740" s="592"/>
      <c r="BE1740" s="592"/>
      <c r="BF1740" s="592"/>
      <c r="BG1740" s="592"/>
      <c r="BH1740" s="592"/>
    </row>
    <row r="1741" spans="1:60" ht="12" customHeight="1">
      <c r="A1741" s="960">
        <v>1739</v>
      </c>
      <c r="B1741" s="600" t="s">
        <v>76</v>
      </c>
      <c r="C1741" s="601" t="s">
        <v>267</v>
      </c>
      <c r="D1741" s="602">
        <v>45204</v>
      </c>
      <c r="E1741" s="600" t="s">
        <v>12904</v>
      </c>
      <c r="F1741" s="603" t="s">
        <v>5024</v>
      </c>
      <c r="G1741" s="603" t="s">
        <v>5023</v>
      </c>
      <c r="H1741" s="603" t="s">
        <v>5021</v>
      </c>
      <c r="I1741" s="603" t="s">
        <v>12905</v>
      </c>
      <c r="J1741" s="600"/>
      <c r="K1741" s="821" t="s">
        <v>12906</v>
      </c>
      <c r="L1741" s="606" t="s">
        <v>1264</v>
      </c>
      <c r="M1741" s="971"/>
      <c r="N1741" s="972"/>
      <c r="O1741" s="603"/>
      <c r="P1741" s="605"/>
      <c r="Q1741" s="605"/>
      <c r="R1741" s="603">
        <f t="shared" si="27"/>
        <v>0</v>
      </c>
      <c r="S1741" s="603"/>
      <c r="T1741" s="607" t="str">
        <f>VLOOKUP(cppm_pr[[#This Row],[Status]],'All Link_LOV'!$I$32:$K$72,2,0)</f>
        <v>PO Issued</v>
      </c>
      <c r="U1741" s="607" t="s">
        <v>105</v>
      </c>
      <c r="V1741" s="960">
        <v>357</v>
      </c>
      <c r="W1741" s="607"/>
      <c r="X1741" s="603"/>
      <c r="Y1741" s="603"/>
      <c r="Z1741" s="608">
        <v>45204</v>
      </c>
      <c r="AA1741" s="603" t="s">
        <v>5020</v>
      </c>
      <c r="AB1741" s="606"/>
      <c r="AC1741" s="677"/>
      <c r="AD1741" s="603"/>
      <c r="AE1741" s="603"/>
      <c r="AF1741" s="603" t="s">
        <v>399</v>
      </c>
      <c r="AG1741" s="603" t="s">
        <v>491</v>
      </c>
      <c r="AH1741" s="808" t="s">
        <v>5022</v>
      </c>
      <c r="AI1741" s="600" t="str">
        <f>IFERROR(VLOOKUP(cppm_pr[[#This Row],[Order Number]],SPHERE!C:CC,39,0),"")</f>
        <v/>
      </c>
      <c r="AJ1741" s="600" t="str">
        <f>IFERROR(VLOOKUP(cppm_pr[[#This Row],[Order Number]],'DC TM ONE'!B:CN,42,0),"")</f>
        <v/>
      </c>
      <c r="AK1741" s="808"/>
      <c r="AL1741" s="693"/>
      <c r="AM1741" s="603" t="s">
        <v>8127</v>
      </c>
      <c r="AN1741" s="603"/>
      <c r="AO1741" s="961"/>
      <c r="AP1741" s="603"/>
      <c r="AQ1741" s="603"/>
      <c r="AR1741" s="769"/>
      <c r="AS1741" s="603"/>
      <c r="AT1741" s="610"/>
      <c r="AU1741" s="603"/>
      <c r="AV1741" s="603" t="s">
        <v>1261</v>
      </c>
      <c r="AW1741" s="603" t="s">
        <v>5025</v>
      </c>
      <c r="AX1741" s="603" t="s">
        <v>5026</v>
      </c>
      <c r="AY1741" s="603" t="s">
        <v>1579</v>
      </c>
      <c r="AZ1741" s="603"/>
      <c r="BA1741" s="603"/>
      <c r="BB1741" s="603"/>
      <c r="BC1741" s="603"/>
      <c r="BD1741" s="603"/>
      <c r="BE1741" s="603"/>
      <c r="BF1741" s="603"/>
      <c r="BG1741" s="603"/>
      <c r="BH1741" s="603"/>
    </row>
    <row r="1742" spans="1:60" ht="12" customHeight="1">
      <c r="A1742" s="959">
        <v>1740</v>
      </c>
      <c r="B1742" s="589"/>
      <c r="C1742" s="590" t="s">
        <v>250</v>
      </c>
      <c r="D1742" s="591"/>
      <c r="E1742" s="815"/>
      <c r="F1742" s="592" t="s">
        <v>12907</v>
      </c>
      <c r="G1742" s="592" t="s">
        <v>12908</v>
      </c>
      <c r="H1742" s="592" t="s">
        <v>12909</v>
      </c>
      <c r="I1742" s="592" t="s">
        <v>12910</v>
      </c>
      <c r="J1742" s="589"/>
      <c r="K1742" s="642"/>
      <c r="L1742" s="595" t="s">
        <v>10812</v>
      </c>
      <c r="M1742" s="993"/>
      <c r="N1742" s="972"/>
      <c r="O1742" s="592"/>
      <c r="P1742" s="594"/>
      <c r="Q1742" s="594"/>
      <c r="R1742" s="592">
        <f t="shared" si="27"/>
        <v>0</v>
      </c>
      <c r="S1742" s="592"/>
      <c r="T1742" s="596" t="str">
        <f>VLOOKUP(cppm_pr[[#This Row],[Status]],'All Link_LOV'!$I$32:$K$72,2,0)</f>
        <v>LOR Issued</v>
      </c>
      <c r="U1742" s="596" t="s">
        <v>22</v>
      </c>
      <c r="V1742" s="959">
        <v>845</v>
      </c>
      <c r="W1742" s="596"/>
      <c r="X1742" s="592"/>
      <c r="Y1742" s="592"/>
      <c r="Z1742" s="597">
        <v>45204</v>
      </c>
      <c r="AA1742" s="592" t="s">
        <v>7884</v>
      </c>
      <c r="AB1742" s="595">
        <v>10266</v>
      </c>
      <c r="AC1742" s="677">
        <v>700.4</v>
      </c>
      <c r="AD1742" s="592" t="s">
        <v>6148</v>
      </c>
      <c r="AE1742" s="592" t="s">
        <v>12911</v>
      </c>
      <c r="AF1742" s="592" t="s">
        <v>6071</v>
      </c>
      <c r="AG1742" s="592" t="s">
        <v>490</v>
      </c>
      <c r="AH1742" s="808" t="s">
        <v>12912</v>
      </c>
      <c r="AI1742" s="600" t="str">
        <f>IFERROR(VLOOKUP(cppm_pr[[#This Row],[Order Number]],SPHERE!C:CC,39,0),"")</f>
        <v/>
      </c>
      <c r="AJ1742" s="600" t="str">
        <f>IFERROR(VLOOKUP(cppm_pr[[#This Row],[Order Number]],'DC TM ONE'!B:CN,42,0),"")</f>
        <v/>
      </c>
      <c r="AK1742" s="808"/>
      <c r="AL1742" s="693">
        <v>45199</v>
      </c>
      <c r="AM1742" s="592" t="s">
        <v>11744</v>
      </c>
      <c r="AN1742" s="592" t="s">
        <v>4928</v>
      </c>
      <c r="AO1742" s="961"/>
      <c r="AP1742" s="592"/>
      <c r="AQ1742" s="592"/>
      <c r="AR1742" s="612">
        <v>3400038940</v>
      </c>
      <c r="AS1742" s="592"/>
      <c r="AT1742" s="598" t="s">
        <v>12913</v>
      </c>
      <c r="AU1742" s="592"/>
      <c r="AV1742" s="592"/>
      <c r="AW1742" s="592"/>
      <c r="AX1742" s="592"/>
      <c r="AY1742" s="592"/>
      <c r="AZ1742" s="592"/>
      <c r="BA1742" s="592"/>
      <c r="BB1742" s="592"/>
      <c r="BC1742" s="592"/>
      <c r="BD1742" s="592"/>
      <c r="BE1742" s="592"/>
      <c r="BF1742" s="592"/>
      <c r="BG1742" s="592"/>
      <c r="BH1742" s="592"/>
    </row>
    <row r="1743" spans="1:60" ht="12" customHeight="1">
      <c r="A1743" s="960">
        <v>1741</v>
      </c>
      <c r="B1743" s="600"/>
      <c r="C1743" s="601" t="s">
        <v>250</v>
      </c>
      <c r="D1743" s="602"/>
      <c r="E1743" s="600"/>
      <c r="F1743" s="603" t="s">
        <v>5030</v>
      </c>
      <c r="G1743" s="603" t="s">
        <v>5029</v>
      </c>
      <c r="H1743" s="603" t="s">
        <v>5027</v>
      </c>
      <c r="I1743" s="603" t="s">
        <v>12914</v>
      </c>
      <c r="J1743" s="600"/>
      <c r="K1743" s="616"/>
      <c r="L1743" s="606" t="s">
        <v>1264</v>
      </c>
      <c r="M1743" s="971"/>
      <c r="N1743" s="972"/>
      <c r="O1743" s="603"/>
      <c r="P1743" s="605"/>
      <c r="Q1743" s="605"/>
      <c r="R1743" s="603">
        <f t="shared" si="27"/>
        <v>0</v>
      </c>
      <c r="S1743" s="603"/>
      <c r="T1743" s="607" t="str">
        <f>VLOOKUP(cppm_pr[[#This Row],[Status]],'All Link_LOV'!$I$32:$K$72,2,0)</f>
        <v>LOR Issued</v>
      </c>
      <c r="U1743" s="607" t="s">
        <v>22</v>
      </c>
      <c r="V1743" s="960">
        <v>846</v>
      </c>
      <c r="W1743" s="607"/>
      <c r="X1743" s="603"/>
      <c r="Y1743" s="603"/>
      <c r="Z1743" s="608">
        <v>45204</v>
      </c>
      <c r="AA1743" s="603" t="s">
        <v>4849</v>
      </c>
      <c r="AB1743" s="606">
        <v>10898</v>
      </c>
      <c r="AC1743" s="677">
        <v>2148.34</v>
      </c>
      <c r="AD1743" s="603" t="s">
        <v>6148</v>
      </c>
      <c r="AE1743" s="603" t="s">
        <v>12915</v>
      </c>
      <c r="AF1743" s="603" t="s">
        <v>6071</v>
      </c>
      <c r="AG1743" s="603" t="s">
        <v>490</v>
      </c>
      <c r="AH1743" s="808" t="s">
        <v>5028</v>
      </c>
      <c r="AI1743" s="600" t="str">
        <f>IFERROR(VLOOKUP(cppm_pr[[#This Row],[Order Number]],SPHERE!C:CC,39,0),"")</f>
        <v/>
      </c>
      <c r="AJ1743" s="600" t="str">
        <f>IFERROR(VLOOKUP(cppm_pr[[#This Row],[Order Number]],'DC TM ONE'!B:CN,42,0),"")</f>
        <v/>
      </c>
      <c r="AK1743" s="808"/>
      <c r="AL1743" s="693">
        <v>45169</v>
      </c>
      <c r="AM1743" s="603" t="s">
        <v>12916</v>
      </c>
      <c r="AN1743" s="603" t="s">
        <v>4928</v>
      </c>
      <c r="AO1743" s="961"/>
      <c r="AP1743" s="603"/>
      <c r="AQ1743" s="603"/>
      <c r="AR1743" s="769">
        <v>3400038958</v>
      </c>
      <c r="AS1743" s="603"/>
      <c r="AT1743" s="610" t="s">
        <v>12917</v>
      </c>
      <c r="AU1743" s="603"/>
      <c r="AV1743" s="603"/>
      <c r="AW1743" s="603"/>
      <c r="AX1743" s="603"/>
      <c r="AY1743" s="603"/>
      <c r="AZ1743" s="603"/>
      <c r="BA1743" s="603"/>
      <c r="BB1743" s="603"/>
      <c r="BC1743" s="603"/>
      <c r="BD1743" s="603"/>
      <c r="BE1743" s="603"/>
      <c r="BF1743" s="603"/>
      <c r="BG1743" s="603"/>
      <c r="BH1743" s="603"/>
    </row>
    <row r="1744" spans="1:60" ht="12" customHeight="1">
      <c r="A1744" s="959">
        <v>1742</v>
      </c>
      <c r="B1744" s="589" t="s">
        <v>76</v>
      </c>
      <c r="C1744" s="601" t="s">
        <v>207</v>
      </c>
      <c r="D1744" s="591">
        <v>45204</v>
      </c>
      <c r="E1744" s="815"/>
      <c r="F1744" s="592" t="s">
        <v>5030</v>
      </c>
      <c r="G1744" s="592" t="s">
        <v>5029</v>
      </c>
      <c r="H1744" s="592" t="s">
        <v>5027</v>
      </c>
      <c r="I1744" s="592" t="s">
        <v>12918</v>
      </c>
      <c r="J1744" s="589"/>
      <c r="K1744" s="642"/>
      <c r="L1744" s="595" t="s">
        <v>1264</v>
      </c>
      <c r="M1744" s="993"/>
      <c r="N1744" s="972"/>
      <c r="O1744" s="592"/>
      <c r="P1744" s="594"/>
      <c r="Q1744" s="594"/>
      <c r="R1744" s="592">
        <f t="shared" si="27"/>
        <v>0</v>
      </c>
      <c r="S1744" s="592"/>
      <c r="T1744" s="596" t="str">
        <f>VLOOKUP(cppm_pr[[#This Row],[Status]],'All Link_LOV'!$I$32:$K$72,2,0)</f>
        <v>New Request PR</v>
      </c>
      <c r="U1744" s="596" t="s">
        <v>105</v>
      </c>
      <c r="V1744" s="959">
        <v>358</v>
      </c>
      <c r="W1744" s="596"/>
      <c r="X1744" s="592"/>
      <c r="Y1744" s="592"/>
      <c r="Z1744" s="597">
        <v>45204</v>
      </c>
      <c r="AA1744" s="592" t="s">
        <v>4849</v>
      </c>
      <c r="AB1744" s="595"/>
      <c r="AC1744" s="677"/>
      <c r="AD1744" s="592"/>
      <c r="AE1744" s="592"/>
      <c r="AF1744" s="592" t="s">
        <v>399</v>
      </c>
      <c r="AG1744" s="592" t="s">
        <v>490</v>
      </c>
      <c r="AH1744" s="808" t="s">
        <v>5028</v>
      </c>
      <c r="AI1744" s="600" t="str">
        <f>IFERROR(VLOOKUP(cppm_pr[[#This Row],[Order Number]],SPHERE!C:CC,39,0),"")</f>
        <v/>
      </c>
      <c r="AJ1744" s="600" t="str">
        <f>IFERROR(VLOOKUP(cppm_pr[[#This Row],[Order Number]],'DC TM ONE'!B:CN,42,0),"")</f>
        <v/>
      </c>
      <c r="AK1744" s="808"/>
      <c r="AL1744" s="693"/>
      <c r="AM1744" s="592" t="s">
        <v>12916</v>
      </c>
      <c r="AN1744" s="592"/>
      <c r="AO1744" s="961"/>
      <c r="AP1744" s="592"/>
      <c r="AQ1744" s="592"/>
      <c r="AR1744" s="612"/>
      <c r="AS1744" s="592"/>
      <c r="AT1744" s="598"/>
      <c r="AU1744" s="592"/>
      <c r="AV1744" s="592" t="s">
        <v>4854</v>
      </c>
      <c r="AW1744" s="592" t="s">
        <v>5031</v>
      </c>
      <c r="AX1744" s="592" t="s">
        <v>5032</v>
      </c>
      <c r="AY1744" s="592" t="s">
        <v>1579</v>
      </c>
      <c r="AZ1744" s="592"/>
      <c r="BA1744" s="592"/>
      <c r="BB1744" s="592"/>
      <c r="BC1744" s="592"/>
      <c r="BD1744" s="592"/>
      <c r="BE1744" s="592"/>
      <c r="BF1744" s="592"/>
      <c r="BG1744" s="592"/>
      <c r="BH1744" s="592"/>
    </row>
    <row r="1745" spans="1:60" ht="12" customHeight="1">
      <c r="A1745" s="960">
        <v>1743</v>
      </c>
      <c r="B1745" s="600" t="s">
        <v>83</v>
      </c>
      <c r="C1745" s="601" t="s">
        <v>208</v>
      </c>
      <c r="D1745" s="602">
        <v>45206</v>
      </c>
      <c r="E1745" s="600" t="s">
        <v>1570</v>
      </c>
      <c r="F1745" s="603" t="s">
        <v>5036</v>
      </c>
      <c r="G1745" s="603" t="s">
        <v>5035</v>
      </c>
      <c r="H1745" s="603" t="s">
        <v>5033</v>
      </c>
      <c r="I1745" s="603" t="s">
        <v>12919</v>
      </c>
      <c r="J1745" s="600"/>
      <c r="K1745" s="616"/>
      <c r="L1745" s="606" t="s">
        <v>51</v>
      </c>
      <c r="M1745" s="971"/>
      <c r="N1745" s="972"/>
      <c r="O1745" s="603"/>
      <c r="P1745" s="605"/>
      <c r="Q1745" s="605"/>
      <c r="R1745" s="603">
        <f t="shared" si="27"/>
        <v>0</v>
      </c>
      <c r="S1745" s="603"/>
      <c r="T1745" s="607" t="str">
        <f>VLOOKUP(cppm_pr[[#This Row],[Status]],'All Link_LOV'!$I$32:$K$72,2,0)</f>
        <v>Pending TP Submission</v>
      </c>
      <c r="U1745" s="607" t="s">
        <v>105</v>
      </c>
      <c r="V1745" s="960">
        <v>359</v>
      </c>
      <c r="W1745" s="607"/>
      <c r="X1745" s="603"/>
      <c r="Y1745" s="603"/>
      <c r="Z1745" s="608">
        <v>45204</v>
      </c>
      <c r="AA1745" s="603" t="s">
        <v>3680</v>
      </c>
      <c r="AB1745" s="606"/>
      <c r="AC1745" s="677"/>
      <c r="AD1745" s="603"/>
      <c r="AE1745" s="603"/>
      <c r="AF1745" s="603" t="s">
        <v>399</v>
      </c>
      <c r="AG1745" s="603" t="s">
        <v>491</v>
      </c>
      <c r="AH1745" s="808" t="s">
        <v>5034</v>
      </c>
      <c r="AI1745" s="600" t="str">
        <f>IFERROR(VLOOKUP(cppm_pr[[#This Row],[Order Number]],SPHERE!C:CC,39,0),"")</f>
        <v/>
      </c>
      <c r="AJ1745" s="600" t="str">
        <f>IFERROR(VLOOKUP(cppm_pr[[#This Row],[Order Number]],'DC TM ONE'!B:CN,42,0),"")</f>
        <v/>
      </c>
      <c r="AK1745" s="808"/>
      <c r="AL1745" s="693"/>
      <c r="AM1745" s="603" t="s">
        <v>12920</v>
      </c>
      <c r="AN1745" s="603"/>
      <c r="AO1745" s="961"/>
      <c r="AP1745" s="603"/>
      <c r="AQ1745" s="603"/>
      <c r="AR1745" s="769">
        <v>3400038948</v>
      </c>
      <c r="AS1745" s="603" t="s">
        <v>3690</v>
      </c>
      <c r="AT1745" s="610"/>
      <c r="AU1745" s="603"/>
      <c r="AV1745" s="603" t="s">
        <v>3685</v>
      </c>
      <c r="AW1745" s="603" t="s">
        <v>3686</v>
      </c>
      <c r="AX1745" s="603" t="s">
        <v>5037</v>
      </c>
      <c r="AY1745" s="603" t="s">
        <v>1554</v>
      </c>
      <c r="AZ1745" s="603" t="s">
        <v>3690</v>
      </c>
      <c r="BA1745" s="603" t="s">
        <v>5038</v>
      </c>
      <c r="BB1745" s="603">
        <v>3400038948</v>
      </c>
      <c r="BC1745" s="603" t="s">
        <v>2207</v>
      </c>
      <c r="BD1745" s="603" t="s">
        <v>2207</v>
      </c>
      <c r="BE1745" s="603" t="s">
        <v>2207</v>
      </c>
      <c r="BF1745" s="603" t="s">
        <v>2207</v>
      </c>
      <c r="BG1745" s="603"/>
      <c r="BH1745" s="603"/>
    </row>
    <row r="1746" spans="1:60" ht="12" customHeight="1">
      <c r="A1746" s="959">
        <v>1744</v>
      </c>
      <c r="B1746" s="589" t="s">
        <v>72</v>
      </c>
      <c r="C1746" s="590" t="s">
        <v>260</v>
      </c>
      <c r="D1746" s="591"/>
      <c r="E1746" s="815" t="s">
        <v>10623</v>
      </c>
      <c r="F1746" s="592" t="s">
        <v>7487</v>
      </c>
      <c r="G1746" s="592" t="s">
        <v>7488</v>
      </c>
      <c r="H1746" s="592" t="s">
        <v>7489</v>
      </c>
      <c r="I1746" s="592" t="s">
        <v>7490</v>
      </c>
      <c r="J1746" s="589"/>
      <c r="K1746" s="642"/>
      <c r="L1746" s="595" t="s">
        <v>1654</v>
      </c>
      <c r="M1746" s="993"/>
      <c r="N1746" s="972"/>
      <c r="O1746" s="592"/>
      <c r="P1746" s="594"/>
      <c r="Q1746" s="594"/>
      <c r="R1746" s="592">
        <f t="shared" si="27"/>
        <v>0</v>
      </c>
      <c r="S1746" s="592"/>
      <c r="T1746" s="596" t="str">
        <f>VLOOKUP(cppm_pr[[#This Row],[Status]],'All Link_LOV'!$I$32:$K$72,2,0)</f>
        <v>PR Creation</v>
      </c>
      <c r="U1746" s="596" t="s">
        <v>22</v>
      </c>
      <c r="V1746" s="959">
        <v>847</v>
      </c>
      <c r="W1746" s="596"/>
      <c r="X1746" s="592"/>
      <c r="Y1746" s="592"/>
      <c r="Z1746" s="597">
        <v>45204</v>
      </c>
      <c r="AA1746" s="592" t="s">
        <v>1649</v>
      </c>
      <c r="AB1746" s="595">
        <v>12744</v>
      </c>
      <c r="AC1746" s="677">
        <v>1890.08</v>
      </c>
      <c r="AD1746" s="592" t="s">
        <v>6148</v>
      </c>
      <c r="AE1746" s="592" t="s">
        <v>12921</v>
      </c>
      <c r="AF1746" s="592" t="s">
        <v>398</v>
      </c>
      <c r="AG1746" s="592" t="s">
        <v>507</v>
      </c>
      <c r="AH1746" s="808" t="s">
        <v>12922</v>
      </c>
      <c r="AI1746" s="600" t="str">
        <f>IFERROR(VLOOKUP(cppm_pr[[#This Row],[Order Number]],SPHERE!C:CC,39,0),"")</f>
        <v/>
      </c>
      <c r="AJ1746" s="600" t="str">
        <f>IFERROR(VLOOKUP(cppm_pr[[#This Row],[Order Number]],'DC TM ONE'!B:CN,42,0),"")</f>
        <v/>
      </c>
      <c r="AK1746" s="808"/>
      <c r="AL1746" s="693">
        <v>45214</v>
      </c>
      <c r="AM1746" s="592" t="s">
        <v>7492</v>
      </c>
      <c r="AN1746" s="592" t="s">
        <v>4928</v>
      </c>
      <c r="AO1746" s="961"/>
      <c r="AP1746" s="592"/>
      <c r="AQ1746" s="592"/>
      <c r="AR1746" s="612">
        <v>3400038726</v>
      </c>
      <c r="AS1746" s="592"/>
      <c r="AT1746" s="598" t="s">
        <v>12923</v>
      </c>
      <c r="AU1746" s="592"/>
      <c r="AV1746" s="592"/>
      <c r="AW1746" s="592"/>
      <c r="AX1746" s="592"/>
      <c r="AY1746" s="592"/>
      <c r="AZ1746" s="592"/>
      <c r="BA1746" s="592"/>
      <c r="BB1746" s="592"/>
      <c r="BC1746" s="592"/>
      <c r="BD1746" s="592"/>
      <c r="BE1746" s="592"/>
      <c r="BF1746" s="592"/>
      <c r="BG1746" s="592"/>
      <c r="BH1746" s="592"/>
    </row>
    <row r="1747" spans="1:60" ht="12" customHeight="1">
      <c r="A1747" s="960">
        <v>1745</v>
      </c>
      <c r="B1747" s="600" t="s">
        <v>76</v>
      </c>
      <c r="C1747" s="601" t="s">
        <v>207</v>
      </c>
      <c r="D1747" s="602">
        <v>45204</v>
      </c>
      <c r="E1747" s="600"/>
      <c r="F1747" s="603" t="s">
        <v>5041</v>
      </c>
      <c r="G1747" s="603" t="s">
        <v>5039</v>
      </c>
      <c r="H1747" s="603" t="s">
        <v>5039</v>
      </c>
      <c r="I1747" s="603"/>
      <c r="J1747" s="600"/>
      <c r="K1747" s="616"/>
      <c r="L1747" s="606" t="s">
        <v>1264</v>
      </c>
      <c r="M1747" s="971"/>
      <c r="N1747" s="972"/>
      <c r="O1747" s="603"/>
      <c r="P1747" s="605"/>
      <c r="Q1747" s="605"/>
      <c r="R1747" s="603">
        <f t="shared" si="27"/>
        <v>0</v>
      </c>
      <c r="S1747" s="603"/>
      <c r="T1747" s="607" t="str">
        <f>VLOOKUP(cppm_pr[[#This Row],[Status]],'All Link_LOV'!$I$32:$K$72,2,0)</f>
        <v>New Request PR</v>
      </c>
      <c r="U1747" s="607" t="s">
        <v>105</v>
      </c>
      <c r="V1747" s="960">
        <v>360</v>
      </c>
      <c r="W1747" s="607" t="s">
        <v>6069</v>
      </c>
      <c r="X1747" s="603" t="s">
        <v>8231</v>
      </c>
      <c r="Y1747" s="603"/>
      <c r="Z1747" s="608">
        <v>45204</v>
      </c>
      <c r="AA1747" s="603" t="s">
        <v>5020</v>
      </c>
      <c r="AB1747" s="606"/>
      <c r="AC1747" s="677"/>
      <c r="AD1747" s="603"/>
      <c r="AE1747" s="603"/>
      <c r="AF1747" s="603" t="s">
        <v>399</v>
      </c>
      <c r="AG1747" s="603" t="s">
        <v>491</v>
      </c>
      <c r="AH1747" s="808" t="s">
        <v>5040</v>
      </c>
      <c r="AI1747" s="600" t="str">
        <f>IFERROR(VLOOKUP(cppm_pr[[#This Row],[Order Number]],SPHERE!C:CC,39,0),"")</f>
        <v/>
      </c>
      <c r="AJ1747" s="600" t="str">
        <f>IFERROR(VLOOKUP(cppm_pr[[#This Row],[Order Number]],'DC TM ONE'!B:CN,42,0),"")</f>
        <v/>
      </c>
      <c r="AK1747" s="808"/>
      <c r="AL1747" s="693"/>
      <c r="AM1747" s="603" t="s">
        <v>8183</v>
      </c>
      <c r="AN1747" s="603"/>
      <c r="AO1747" s="961"/>
      <c r="AP1747" s="603"/>
      <c r="AQ1747" s="603"/>
      <c r="AR1747" s="769"/>
      <c r="AS1747" s="603"/>
      <c r="AT1747" s="610"/>
      <c r="AU1747" s="603"/>
      <c r="AV1747" s="603" t="s">
        <v>5042</v>
      </c>
      <c r="AW1747" s="603" t="s">
        <v>5043</v>
      </c>
      <c r="AX1747" s="603" t="s">
        <v>5044</v>
      </c>
      <c r="AY1747" s="603" t="s">
        <v>1579</v>
      </c>
      <c r="AZ1747" s="603"/>
      <c r="BA1747" s="603"/>
      <c r="BB1747" s="603"/>
      <c r="BC1747" s="603"/>
      <c r="BD1747" s="603"/>
      <c r="BE1747" s="603"/>
      <c r="BF1747" s="603"/>
      <c r="BG1747" s="603"/>
      <c r="BH1747" s="603"/>
    </row>
    <row r="1748" spans="1:60" ht="12" customHeight="1">
      <c r="A1748" s="959">
        <v>1746</v>
      </c>
      <c r="B1748" s="589" t="s">
        <v>69</v>
      </c>
      <c r="C1748" s="590" t="s">
        <v>208</v>
      </c>
      <c r="D1748" s="591"/>
      <c r="E1748" s="815" t="s">
        <v>12924</v>
      </c>
      <c r="F1748" s="592" t="s">
        <v>5048</v>
      </c>
      <c r="G1748" s="592" t="s">
        <v>5047</v>
      </c>
      <c r="H1748" s="592" t="s">
        <v>5045</v>
      </c>
      <c r="I1748" s="592" t="s">
        <v>12925</v>
      </c>
      <c r="J1748" s="589"/>
      <c r="K1748" s="642"/>
      <c r="L1748" s="595" t="s">
        <v>3872</v>
      </c>
      <c r="M1748" s="993"/>
      <c r="N1748" s="972"/>
      <c r="O1748" s="592"/>
      <c r="P1748" s="594"/>
      <c r="Q1748" s="594"/>
      <c r="R1748" s="592">
        <f t="shared" si="27"/>
        <v>0</v>
      </c>
      <c r="S1748" s="592"/>
      <c r="T1748" s="596" t="str">
        <f>VLOOKUP(cppm_pr[[#This Row],[Status]],'All Link_LOV'!$I$32:$K$72,2,0)</f>
        <v>Pending TP Submission</v>
      </c>
      <c r="U1748" s="596" t="s">
        <v>105</v>
      </c>
      <c r="V1748" s="959">
        <v>361</v>
      </c>
      <c r="W1748" s="596"/>
      <c r="X1748" s="592"/>
      <c r="Y1748" s="592"/>
      <c r="Z1748" s="597">
        <v>45204</v>
      </c>
      <c r="AA1748" s="592" t="s">
        <v>3867</v>
      </c>
      <c r="AB1748" s="595"/>
      <c r="AC1748" s="677"/>
      <c r="AD1748" s="592"/>
      <c r="AE1748" s="592"/>
      <c r="AF1748" s="592" t="s">
        <v>398</v>
      </c>
      <c r="AG1748" s="592" t="s">
        <v>491</v>
      </c>
      <c r="AH1748" s="808" t="s">
        <v>5046</v>
      </c>
      <c r="AI1748" s="600" t="str">
        <f>IFERROR(VLOOKUP(cppm_pr[[#This Row],[Order Number]],SPHERE!C:CC,39,0),"")</f>
        <v/>
      </c>
      <c r="AJ1748" s="600" t="str">
        <f>IFERROR(VLOOKUP(cppm_pr[[#This Row],[Order Number]],'DC TM ONE'!B:CN,42,0),"")</f>
        <v/>
      </c>
      <c r="AK1748" s="808"/>
      <c r="AL1748" s="693"/>
      <c r="AM1748" s="592" t="s">
        <v>12926</v>
      </c>
      <c r="AN1748" s="592"/>
      <c r="AO1748" s="961"/>
      <c r="AP1748" s="592"/>
      <c r="AQ1748" s="592"/>
      <c r="AR1748" s="612"/>
      <c r="AS1748" s="592"/>
      <c r="AT1748" s="598"/>
      <c r="AU1748" s="592"/>
      <c r="AV1748" s="592" t="s">
        <v>3873</v>
      </c>
      <c r="AW1748" s="592" t="s">
        <v>4776</v>
      </c>
      <c r="AX1748" s="592" t="s">
        <v>5049</v>
      </c>
      <c r="AY1748" s="592" t="s">
        <v>1579</v>
      </c>
      <c r="AZ1748" s="592"/>
      <c r="BA1748" s="592"/>
      <c r="BB1748" s="592"/>
      <c r="BC1748" s="592"/>
      <c r="BD1748" s="592"/>
      <c r="BE1748" s="592"/>
      <c r="BF1748" s="592"/>
      <c r="BG1748" s="592"/>
      <c r="BH1748" s="592"/>
    </row>
    <row r="1749" spans="1:60" ht="12" customHeight="1">
      <c r="A1749" s="960">
        <v>1747</v>
      </c>
      <c r="B1749" s="600"/>
      <c r="C1749" s="601" t="s">
        <v>235</v>
      </c>
      <c r="D1749" s="602"/>
      <c r="E1749" s="600"/>
      <c r="F1749" s="603" t="s">
        <v>12370</v>
      </c>
      <c r="G1749" s="603" t="s">
        <v>12371</v>
      </c>
      <c r="H1749" s="603" t="s">
        <v>12372</v>
      </c>
      <c r="I1749" s="603" t="s">
        <v>12373</v>
      </c>
      <c r="J1749" s="600"/>
      <c r="K1749" s="616"/>
      <c r="L1749" s="606" t="s">
        <v>1552</v>
      </c>
      <c r="M1749" s="971"/>
      <c r="N1749" s="972"/>
      <c r="O1749" s="603"/>
      <c r="P1749" s="605"/>
      <c r="Q1749" s="605"/>
      <c r="R1749" s="603">
        <f t="shared" si="27"/>
        <v>0</v>
      </c>
      <c r="S1749" s="603"/>
      <c r="T1749" s="607" t="str">
        <f>VLOOKUP(cppm_pr[[#This Row],[Status]],'All Link_LOV'!$I$32:$K$72,2,0)</f>
        <v>In WWPO</v>
      </c>
      <c r="U1749" s="607" t="s">
        <v>22</v>
      </c>
      <c r="V1749" s="960">
        <v>848</v>
      </c>
      <c r="W1749" s="607"/>
      <c r="X1749" s="603"/>
      <c r="Y1749" s="603"/>
      <c r="Z1749" s="608">
        <v>45204</v>
      </c>
      <c r="AA1749" s="603" t="s">
        <v>4091</v>
      </c>
      <c r="AB1749" s="606">
        <v>7956.48</v>
      </c>
      <c r="AC1749" s="677">
        <v>1699.6</v>
      </c>
      <c r="AD1749" s="603" t="s">
        <v>6148</v>
      </c>
      <c r="AE1749" s="603" t="s">
        <v>12927</v>
      </c>
      <c r="AF1749" s="603" t="s">
        <v>398</v>
      </c>
      <c r="AG1749" s="603" t="s">
        <v>488</v>
      </c>
      <c r="AH1749" s="808" t="s">
        <v>12928</v>
      </c>
      <c r="AI1749" s="600" t="str">
        <f>IFERROR(VLOOKUP(cppm_pr[[#This Row],[Order Number]],SPHERE!C:CC,39,0),"")</f>
        <v/>
      </c>
      <c r="AJ1749" s="600" t="str">
        <f>IFERROR(VLOOKUP(cppm_pr[[#This Row],[Order Number]],'DC TM ONE'!B:CN,42,0),"")</f>
        <v/>
      </c>
      <c r="AK1749" s="808"/>
      <c r="AL1749" s="693">
        <v>45230</v>
      </c>
      <c r="AM1749" s="603" t="s">
        <v>6134</v>
      </c>
      <c r="AN1749" s="603" t="s">
        <v>4928</v>
      </c>
      <c r="AO1749" s="961"/>
      <c r="AP1749" s="603"/>
      <c r="AQ1749" s="603"/>
      <c r="AR1749" s="769">
        <v>3400039069</v>
      </c>
      <c r="AS1749" s="603"/>
      <c r="AT1749" s="610" t="s">
        <v>12929</v>
      </c>
      <c r="AU1749" s="603"/>
      <c r="AV1749" s="603"/>
      <c r="AW1749" s="603"/>
      <c r="AX1749" s="603"/>
      <c r="AY1749" s="603"/>
      <c r="AZ1749" s="603"/>
      <c r="BA1749" s="603"/>
      <c r="BB1749" s="603"/>
      <c r="BC1749" s="603"/>
      <c r="BD1749" s="603"/>
      <c r="BE1749" s="603"/>
      <c r="BF1749" s="603"/>
      <c r="BG1749" s="603"/>
      <c r="BH1749" s="603"/>
    </row>
    <row r="1750" spans="1:60" ht="12" customHeight="1">
      <c r="A1750" s="959">
        <v>1748</v>
      </c>
      <c r="B1750" s="589"/>
      <c r="C1750" s="590" t="s">
        <v>244</v>
      </c>
      <c r="D1750" s="591"/>
      <c r="E1750" s="815"/>
      <c r="F1750" s="592" t="s">
        <v>5053</v>
      </c>
      <c r="G1750" s="592" t="s">
        <v>5052</v>
      </c>
      <c r="H1750" s="592" t="s">
        <v>5050</v>
      </c>
      <c r="I1750" s="592"/>
      <c r="J1750" s="589"/>
      <c r="K1750" s="642"/>
      <c r="L1750" s="595" t="s">
        <v>1552</v>
      </c>
      <c r="M1750" s="993"/>
      <c r="N1750" s="972"/>
      <c r="O1750" s="592"/>
      <c r="P1750" s="594"/>
      <c r="Q1750" s="594"/>
      <c r="R1750" s="592">
        <f t="shared" si="27"/>
        <v>0</v>
      </c>
      <c r="S1750" s="592"/>
      <c r="T1750" s="596" t="str">
        <f>VLOOKUP(cppm_pr[[#This Row],[Status]],'All Link_LOV'!$I$32:$K$72,2,0)</f>
        <v>LOR in progress</v>
      </c>
      <c r="U1750" s="596" t="s">
        <v>105</v>
      </c>
      <c r="V1750" s="959">
        <v>362</v>
      </c>
      <c r="W1750" s="596"/>
      <c r="X1750" s="592"/>
      <c r="Y1750" s="592"/>
      <c r="Z1750" s="597">
        <v>45204</v>
      </c>
      <c r="AA1750" s="592" t="s">
        <v>1737</v>
      </c>
      <c r="AB1750" s="595"/>
      <c r="AC1750" s="677"/>
      <c r="AD1750" s="592"/>
      <c r="AE1750" s="592"/>
      <c r="AF1750" s="592" t="s">
        <v>398</v>
      </c>
      <c r="AG1750" s="592" t="s">
        <v>488</v>
      </c>
      <c r="AH1750" s="808" t="s">
        <v>5051</v>
      </c>
      <c r="AI1750" s="600" t="str">
        <f>IFERROR(VLOOKUP(cppm_pr[[#This Row],[Order Number]],SPHERE!C:CC,39,0),"")</f>
        <v/>
      </c>
      <c r="AJ1750" s="600" t="str">
        <f>IFERROR(VLOOKUP(cppm_pr[[#This Row],[Order Number]],'DC TM ONE'!B:CN,42,0),"")</f>
        <v/>
      </c>
      <c r="AK1750" s="808"/>
      <c r="AL1750" s="693"/>
      <c r="AM1750" s="592" t="s">
        <v>7360</v>
      </c>
      <c r="AN1750" s="592"/>
      <c r="AO1750" s="961"/>
      <c r="AP1750" s="592"/>
      <c r="AQ1750" s="592"/>
      <c r="AR1750" s="612">
        <v>3400039047</v>
      </c>
      <c r="AS1750" s="592" t="s">
        <v>5056</v>
      </c>
      <c r="AT1750" s="598"/>
      <c r="AU1750" s="592"/>
      <c r="AV1750" s="592" t="s">
        <v>2365</v>
      </c>
      <c r="AW1750" s="592" t="s">
        <v>5054</v>
      </c>
      <c r="AX1750" s="592" t="s">
        <v>5055</v>
      </c>
      <c r="AY1750" s="592" t="s">
        <v>1554</v>
      </c>
      <c r="AZ1750" s="592" t="s">
        <v>5056</v>
      </c>
      <c r="BA1750" s="592" t="s">
        <v>5057</v>
      </c>
      <c r="BB1750" s="592">
        <v>3400039047</v>
      </c>
      <c r="BC1750" s="592" t="s">
        <v>5058</v>
      </c>
      <c r="BD1750" s="592">
        <v>3400041410</v>
      </c>
      <c r="BE1750" s="592" t="s">
        <v>5059</v>
      </c>
      <c r="BF1750" s="592">
        <v>3400039057</v>
      </c>
      <c r="BG1750" s="592"/>
      <c r="BH1750" s="592"/>
    </row>
    <row r="1751" spans="1:60" ht="12" customHeight="1">
      <c r="A1751" s="960">
        <v>1749</v>
      </c>
      <c r="B1751" s="600"/>
      <c r="C1751" s="601" t="s">
        <v>250</v>
      </c>
      <c r="D1751" s="602"/>
      <c r="E1751" s="600"/>
      <c r="F1751" s="603" t="s">
        <v>4451</v>
      </c>
      <c r="G1751" s="603" t="s">
        <v>4450</v>
      </c>
      <c r="H1751" s="603" t="s">
        <v>10257</v>
      </c>
      <c r="I1751" s="603"/>
      <c r="J1751" s="600"/>
      <c r="K1751" s="616"/>
      <c r="L1751" s="606" t="s">
        <v>1552</v>
      </c>
      <c r="M1751" s="971"/>
      <c r="N1751" s="972"/>
      <c r="O1751" s="603"/>
      <c r="P1751" s="605"/>
      <c r="Q1751" s="605"/>
      <c r="R1751" s="603">
        <f t="shared" si="27"/>
        <v>0</v>
      </c>
      <c r="S1751" s="603"/>
      <c r="T1751" s="607" t="str">
        <f>VLOOKUP(cppm_pr[[#This Row],[Status]],'All Link_LOV'!$I$32:$K$72,2,0)</f>
        <v>LOR Issued</v>
      </c>
      <c r="U1751" s="607" t="s">
        <v>22</v>
      </c>
      <c r="V1751" s="960">
        <v>849</v>
      </c>
      <c r="W1751" s="607" t="s">
        <v>6069</v>
      </c>
      <c r="X1751" s="603" t="s">
        <v>8231</v>
      </c>
      <c r="Y1751" s="603"/>
      <c r="Z1751" s="608">
        <v>45204</v>
      </c>
      <c r="AA1751" s="603" t="s">
        <v>1549</v>
      </c>
      <c r="AB1751" s="606">
        <v>1021</v>
      </c>
      <c r="AC1751" s="677">
        <v>10697.12</v>
      </c>
      <c r="AD1751" s="603" t="s">
        <v>6059</v>
      </c>
      <c r="AE1751" s="603"/>
      <c r="AF1751" s="603" t="s">
        <v>398</v>
      </c>
      <c r="AG1751" s="603" t="s">
        <v>491</v>
      </c>
      <c r="AH1751" s="808" t="s">
        <v>10258</v>
      </c>
      <c r="AI1751" s="600" t="str">
        <f>IFERROR(VLOOKUP(cppm_pr[[#This Row],[Order Number]],SPHERE!C:CC,39,0),"")</f>
        <v/>
      </c>
      <c r="AJ1751" s="600" t="str">
        <f>IFERROR(VLOOKUP(cppm_pr[[#This Row],[Order Number]],'DC TM ONE'!B:CN,42,0),"")</f>
        <v/>
      </c>
      <c r="AK1751" s="808"/>
      <c r="AL1751" s="693">
        <v>45230</v>
      </c>
      <c r="AM1751" s="603" t="s">
        <v>7927</v>
      </c>
      <c r="AN1751" s="603" t="s">
        <v>6175</v>
      </c>
      <c r="AO1751" s="961"/>
      <c r="AP1751" s="603">
        <v>3400039053</v>
      </c>
      <c r="AQ1751" s="603"/>
      <c r="AR1751" s="769"/>
      <c r="AS1751" s="603"/>
      <c r="AT1751" s="610" t="s">
        <v>12930</v>
      </c>
      <c r="AU1751" s="603"/>
      <c r="AV1751" s="603"/>
      <c r="AW1751" s="603"/>
      <c r="AX1751" s="603"/>
      <c r="AY1751" s="603"/>
      <c r="AZ1751" s="603"/>
      <c r="BA1751" s="603"/>
      <c r="BB1751" s="603"/>
      <c r="BC1751" s="603"/>
      <c r="BD1751" s="603"/>
      <c r="BE1751" s="603"/>
      <c r="BF1751" s="603"/>
      <c r="BG1751" s="603"/>
      <c r="BH1751" s="603"/>
    </row>
    <row r="1752" spans="1:60" ht="12" customHeight="1">
      <c r="A1752" s="959">
        <v>1750</v>
      </c>
      <c r="B1752" s="589"/>
      <c r="C1752" s="590" t="s">
        <v>250</v>
      </c>
      <c r="D1752" s="591"/>
      <c r="E1752" s="815"/>
      <c r="F1752" s="592" t="s">
        <v>10270</v>
      </c>
      <c r="G1752" s="592" t="s">
        <v>10271</v>
      </c>
      <c r="H1752" s="592" t="s">
        <v>10272</v>
      </c>
      <c r="I1752" s="592"/>
      <c r="J1752" s="589"/>
      <c r="K1752" s="642"/>
      <c r="L1752" s="595" t="s">
        <v>1552</v>
      </c>
      <c r="M1752" s="993"/>
      <c r="N1752" s="972"/>
      <c r="O1752" s="592"/>
      <c r="P1752" s="594"/>
      <c r="Q1752" s="594"/>
      <c r="R1752" s="592">
        <f t="shared" si="27"/>
        <v>0</v>
      </c>
      <c r="S1752" s="592"/>
      <c r="T1752" s="596" t="str">
        <f>VLOOKUP(cppm_pr[[#This Row],[Status]],'All Link_LOV'!$I$32:$K$72,2,0)</f>
        <v>LOR Issued</v>
      </c>
      <c r="U1752" s="596" t="s">
        <v>22</v>
      </c>
      <c r="V1752" s="959">
        <v>852</v>
      </c>
      <c r="W1752" s="596"/>
      <c r="X1752" s="592"/>
      <c r="Y1752" s="592"/>
      <c r="Z1752" s="597">
        <v>45204</v>
      </c>
      <c r="AA1752" s="592" t="s">
        <v>1549</v>
      </c>
      <c r="AB1752" s="595">
        <v>43219</v>
      </c>
      <c r="AC1752" s="677">
        <v>27219.58</v>
      </c>
      <c r="AD1752" s="592" t="s">
        <v>6059</v>
      </c>
      <c r="AE1752" s="592"/>
      <c r="AF1752" s="592" t="s">
        <v>6071</v>
      </c>
      <c r="AG1752" s="592" t="s">
        <v>491</v>
      </c>
      <c r="AH1752" s="808" t="s">
        <v>12931</v>
      </c>
      <c r="AI1752" s="600" t="str">
        <f>IFERROR(VLOOKUP(cppm_pr[[#This Row],[Order Number]],SPHERE!C:CC,39,0),"")</f>
        <v/>
      </c>
      <c r="AJ1752" s="600" t="str">
        <f>IFERROR(VLOOKUP(cppm_pr[[#This Row],[Order Number]],'DC TM ONE'!B:CN,42,0),"")</f>
        <v/>
      </c>
      <c r="AK1752" s="808"/>
      <c r="AL1752" s="693">
        <v>45229</v>
      </c>
      <c r="AM1752" s="592" t="s">
        <v>7916</v>
      </c>
      <c r="AN1752" s="592" t="s">
        <v>6175</v>
      </c>
      <c r="AO1752" s="961"/>
      <c r="AP1752" s="592">
        <v>3400038869</v>
      </c>
      <c r="AQ1752" s="592"/>
      <c r="AR1752" s="612"/>
      <c r="AS1752" s="592"/>
      <c r="AT1752" s="598" t="s">
        <v>12932</v>
      </c>
      <c r="AU1752" s="592"/>
      <c r="AV1752" s="592"/>
      <c r="AW1752" s="592"/>
      <c r="AX1752" s="592"/>
      <c r="AY1752" s="592"/>
      <c r="AZ1752" s="592"/>
      <c r="BA1752" s="592"/>
      <c r="BB1752" s="592"/>
      <c r="BC1752" s="592"/>
      <c r="BD1752" s="592"/>
      <c r="BE1752" s="592"/>
      <c r="BF1752" s="592"/>
      <c r="BG1752" s="592"/>
      <c r="BH1752" s="592"/>
    </row>
    <row r="1753" spans="1:60" ht="12" customHeight="1">
      <c r="A1753" s="960">
        <v>1751</v>
      </c>
      <c r="B1753" s="600"/>
      <c r="C1753" s="601" t="s">
        <v>250</v>
      </c>
      <c r="D1753" s="602"/>
      <c r="E1753" s="600"/>
      <c r="F1753" s="603" t="s">
        <v>10276</v>
      </c>
      <c r="G1753" s="603" t="s">
        <v>10277</v>
      </c>
      <c r="H1753" s="603" t="s">
        <v>12933</v>
      </c>
      <c r="I1753" s="603"/>
      <c r="J1753" s="600"/>
      <c r="K1753" s="616"/>
      <c r="L1753" s="606" t="s">
        <v>1552</v>
      </c>
      <c r="M1753" s="971"/>
      <c r="N1753" s="972"/>
      <c r="O1753" s="603"/>
      <c r="P1753" s="605"/>
      <c r="Q1753" s="605"/>
      <c r="R1753" s="603">
        <f t="shared" si="27"/>
        <v>0</v>
      </c>
      <c r="S1753" s="603"/>
      <c r="T1753" s="607" t="str">
        <f>VLOOKUP(cppm_pr[[#This Row],[Status]],'All Link_LOV'!$I$32:$K$72,2,0)</f>
        <v>LOR Issued</v>
      </c>
      <c r="U1753" s="607" t="s">
        <v>22</v>
      </c>
      <c r="V1753" s="960">
        <v>853</v>
      </c>
      <c r="W1753" s="607"/>
      <c r="X1753" s="603"/>
      <c r="Y1753" s="603"/>
      <c r="Z1753" s="608">
        <v>45204</v>
      </c>
      <c r="AA1753" s="603" t="s">
        <v>1549</v>
      </c>
      <c r="AB1753" s="606">
        <v>42591</v>
      </c>
      <c r="AC1753" s="677">
        <v>27937.45</v>
      </c>
      <c r="AD1753" s="603" t="s">
        <v>6059</v>
      </c>
      <c r="AE1753" s="603"/>
      <c r="AF1753" s="603" t="s">
        <v>6071</v>
      </c>
      <c r="AG1753" s="603" t="s">
        <v>491</v>
      </c>
      <c r="AH1753" s="808" t="s">
        <v>10279</v>
      </c>
      <c r="AI1753" s="600" t="str">
        <f>IFERROR(VLOOKUP(cppm_pr[[#This Row],[Order Number]],SPHERE!C:CC,39,0),"")</f>
        <v/>
      </c>
      <c r="AJ1753" s="600" t="str">
        <f>IFERROR(VLOOKUP(cppm_pr[[#This Row],[Order Number]],'DC TM ONE'!B:CN,42,0),"")</f>
        <v/>
      </c>
      <c r="AK1753" s="808"/>
      <c r="AL1753" s="693">
        <v>45229</v>
      </c>
      <c r="AM1753" s="603" t="s">
        <v>12934</v>
      </c>
      <c r="AN1753" s="603" t="s">
        <v>6175</v>
      </c>
      <c r="AO1753" s="961"/>
      <c r="AP1753" s="603">
        <v>3400038869</v>
      </c>
      <c r="AQ1753" s="603"/>
      <c r="AR1753" s="769"/>
      <c r="AS1753" s="603"/>
      <c r="AT1753" s="610" t="s">
        <v>12935</v>
      </c>
      <c r="AU1753" s="603"/>
      <c r="AV1753" s="603"/>
      <c r="AW1753" s="603"/>
      <c r="AX1753" s="603"/>
      <c r="AY1753" s="603"/>
      <c r="AZ1753" s="603"/>
      <c r="BA1753" s="603"/>
      <c r="BB1753" s="603"/>
      <c r="BC1753" s="603"/>
      <c r="BD1753" s="603"/>
      <c r="BE1753" s="603"/>
      <c r="BF1753" s="603"/>
      <c r="BG1753" s="603"/>
      <c r="BH1753" s="603"/>
    </row>
    <row r="1754" spans="1:60" ht="12" customHeight="1">
      <c r="A1754" s="959">
        <v>1752</v>
      </c>
      <c r="B1754" s="589" t="s">
        <v>77</v>
      </c>
      <c r="C1754" s="590" t="s">
        <v>260</v>
      </c>
      <c r="D1754" s="591"/>
      <c r="E1754" s="815"/>
      <c r="F1754" s="592" t="s">
        <v>5064</v>
      </c>
      <c r="G1754" s="592" t="s">
        <v>5063</v>
      </c>
      <c r="H1754" s="592" t="s">
        <v>5061</v>
      </c>
      <c r="I1754" s="592" t="s">
        <v>12936</v>
      </c>
      <c r="J1754" s="589"/>
      <c r="K1754" s="642"/>
      <c r="L1754" s="595" t="s">
        <v>1691</v>
      </c>
      <c r="M1754" s="993"/>
      <c r="N1754" s="972"/>
      <c r="O1754" s="592"/>
      <c r="P1754" s="594"/>
      <c r="Q1754" s="594"/>
      <c r="R1754" s="592">
        <f t="shared" si="27"/>
        <v>0</v>
      </c>
      <c r="S1754" s="592"/>
      <c r="T1754" s="596" t="str">
        <f>VLOOKUP(cppm_pr[[#This Row],[Status]],'All Link_LOV'!$I$32:$K$72,2,0)</f>
        <v>PR Creation</v>
      </c>
      <c r="U1754" s="596" t="s">
        <v>105</v>
      </c>
      <c r="V1754" s="959">
        <v>363</v>
      </c>
      <c r="W1754" s="596"/>
      <c r="X1754" s="592"/>
      <c r="Y1754" s="592"/>
      <c r="Z1754" s="597">
        <v>45204</v>
      </c>
      <c r="AA1754" s="592" t="s">
        <v>1686</v>
      </c>
      <c r="AB1754" s="595"/>
      <c r="AC1754" s="677"/>
      <c r="AD1754" s="592"/>
      <c r="AE1754" s="592"/>
      <c r="AF1754" s="592" t="s">
        <v>398</v>
      </c>
      <c r="AG1754" s="592" t="s">
        <v>491</v>
      </c>
      <c r="AH1754" s="808" t="s">
        <v>5062</v>
      </c>
      <c r="AI1754" s="600" t="str">
        <f>IFERROR(VLOOKUP(cppm_pr[[#This Row],[Order Number]],SPHERE!C:CC,39,0),"")</f>
        <v/>
      </c>
      <c r="AJ1754" s="600" t="str">
        <f>IFERROR(VLOOKUP(cppm_pr[[#This Row],[Order Number]],'DC TM ONE'!B:CN,42,0),"")</f>
        <v/>
      </c>
      <c r="AK1754" s="808"/>
      <c r="AL1754" s="693"/>
      <c r="AM1754" s="592" t="s">
        <v>6413</v>
      </c>
      <c r="AN1754" s="592"/>
      <c r="AO1754" s="961"/>
      <c r="AP1754" s="592"/>
      <c r="AQ1754" s="592"/>
      <c r="AR1754" s="612">
        <v>3400039219</v>
      </c>
      <c r="AS1754" s="592" t="s">
        <v>5004</v>
      </c>
      <c r="AT1754" s="598"/>
      <c r="AU1754" s="592"/>
      <c r="AV1754" s="592" t="s">
        <v>4048</v>
      </c>
      <c r="AW1754" s="592" t="s">
        <v>4049</v>
      </c>
      <c r="AX1754" s="592" t="s">
        <v>5065</v>
      </c>
      <c r="AY1754" s="592" t="s">
        <v>1554</v>
      </c>
      <c r="AZ1754" s="592" t="s">
        <v>5004</v>
      </c>
      <c r="BA1754" s="592" t="s">
        <v>5066</v>
      </c>
      <c r="BB1754" s="592">
        <v>3400039219</v>
      </c>
      <c r="BC1754" s="592" t="s">
        <v>2077</v>
      </c>
      <c r="BD1754" s="592" t="s">
        <v>2077</v>
      </c>
      <c r="BE1754" s="592" t="s">
        <v>2077</v>
      </c>
      <c r="BF1754" s="592" t="s">
        <v>2077</v>
      </c>
      <c r="BG1754" s="592"/>
      <c r="BH1754" s="592"/>
    </row>
    <row r="1755" spans="1:60" ht="12" customHeight="1">
      <c r="A1755" s="960">
        <v>1753</v>
      </c>
      <c r="B1755" s="600" t="s">
        <v>79</v>
      </c>
      <c r="C1755" s="601" t="s">
        <v>208</v>
      </c>
      <c r="D1755" s="602"/>
      <c r="E1755" s="600" t="s">
        <v>12937</v>
      </c>
      <c r="F1755" s="603" t="s">
        <v>5071</v>
      </c>
      <c r="G1755" s="603" t="s">
        <v>5070</v>
      </c>
      <c r="H1755" s="603" t="s">
        <v>5068</v>
      </c>
      <c r="I1755" s="603" t="s">
        <v>12938</v>
      </c>
      <c r="J1755" s="600"/>
      <c r="K1755" s="1125"/>
      <c r="L1755" s="606" t="s">
        <v>2749</v>
      </c>
      <c r="M1755" s="986" t="s">
        <v>10509</v>
      </c>
      <c r="N1755" s="972"/>
      <c r="O1755" s="603"/>
      <c r="P1755" s="605"/>
      <c r="Q1755" s="605"/>
      <c r="R1755" s="603">
        <f t="shared" si="27"/>
        <v>0</v>
      </c>
      <c r="S1755" s="603"/>
      <c r="T1755" s="607" t="str">
        <f>VLOOKUP(cppm_pr[[#This Row],[Status]],'All Link_LOV'!$I$32:$K$72,2,0)</f>
        <v>Pending TP Submission</v>
      </c>
      <c r="U1755" s="607" t="s">
        <v>105</v>
      </c>
      <c r="V1755" s="960">
        <v>364</v>
      </c>
      <c r="W1755" s="607"/>
      <c r="X1755" s="603"/>
      <c r="Y1755" s="603"/>
      <c r="Z1755" s="608">
        <v>45204</v>
      </c>
      <c r="AA1755" s="603" t="s">
        <v>5067</v>
      </c>
      <c r="AB1755" s="606"/>
      <c r="AC1755" s="677"/>
      <c r="AD1755" s="603"/>
      <c r="AE1755" s="603"/>
      <c r="AF1755" s="603" t="s">
        <v>398</v>
      </c>
      <c r="AG1755" s="603" t="s">
        <v>488</v>
      </c>
      <c r="AH1755" s="808" t="s">
        <v>5069</v>
      </c>
      <c r="AI1755" s="600" t="str">
        <f>IFERROR(VLOOKUP(cppm_pr[[#This Row],[Order Number]],SPHERE!C:CC,39,0),"")</f>
        <v/>
      </c>
      <c r="AJ1755" s="600" t="str">
        <f>IFERROR(VLOOKUP(cppm_pr[[#This Row],[Order Number]],'DC TM ONE'!B:CN,42,0),"")</f>
        <v/>
      </c>
      <c r="AK1755" s="808"/>
      <c r="AL1755" s="693"/>
      <c r="AM1755" s="603" t="s">
        <v>12939</v>
      </c>
      <c r="AN1755" s="603"/>
      <c r="AO1755" s="961"/>
      <c r="AP1755" s="603"/>
      <c r="AQ1755" s="603"/>
      <c r="AR1755" s="769"/>
      <c r="AS1755" s="603" t="s">
        <v>5439</v>
      </c>
      <c r="AT1755" s="610"/>
      <c r="AU1755" s="603"/>
      <c r="AV1755" s="603" t="s">
        <v>5072</v>
      </c>
      <c r="AW1755" s="603" t="s">
        <v>5073</v>
      </c>
      <c r="AX1755" s="603" t="s">
        <v>5074</v>
      </c>
      <c r="AY1755" s="603" t="s">
        <v>1579</v>
      </c>
      <c r="AZ1755" s="603"/>
      <c r="BA1755" s="603"/>
      <c r="BB1755" s="603"/>
      <c r="BC1755" s="603"/>
      <c r="BD1755" s="603"/>
      <c r="BE1755" s="603"/>
      <c r="BF1755" s="603"/>
      <c r="BG1755" s="603"/>
      <c r="BH1755" s="603"/>
    </row>
    <row r="1756" spans="1:60" ht="12" customHeight="1">
      <c r="A1756" s="959">
        <v>1754</v>
      </c>
      <c r="B1756" s="589" t="s">
        <v>79</v>
      </c>
      <c r="C1756" s="590" t="s">
        <v>211</v>
      </c>
      <c r="D1756" s="591"/>
      <c r="E1756" s="815" t="s">
        <v>12940</v>
      </c>
      <c r="F1756" s="592" t="s">
        <v>5079</v>
      </c>
      <c r="G1756" s="592" t="s">
        <v>5078</v>
      </c>
      <c r="H1756" s="592" t="s">
        <v>5076</v>
      </c>
      <c r="I1756" s="592" t="s">
        <v>12941</v>
      </c>
      <c r="J1756" s="589"/>
      <c r="K1756" s="1126"/>
      <c r="L1756" s="595" t="s">
        <v>2749</v>
      </c>
      <c r="M1756" s="986" t="s">
        <v>10509</v>
      </c>
      <c r="N1756" s="972"/>
      <c r="O1756" s="592"/>
      <c r="P1756" s="594"/>
      <c r="Q1756" s="594"/>
      <c r="R1756" s="592">
        <f t="shared" si="27"/>
        <v>0</v>
      </c>
      <c r="S1756" s="592"/>
      <c r="T1756" s="596" t="str">
        <f>VLOOKUP(cppm_pr[[#This Row],[Status]],'All Link_LOV'!$I$32:$K$72,2,0)</f>
        <v>Queried - Require More Information From NeC/AND</v>
      </c>
      <c r="U1756" s="596" t="s">
        <v>105</v>
      </c>
      <c r="V1756" s="959">
        <v>365</v>
      </c>
      <c r="W1756" s="596"/>
      <c r="X1756" s="592"/>
      <c r="Y1756" s="592"/>
      <c r="Z1756" s="597">
        <v>45204</v>
      </c>
      <c r="AA1756" s="592" t="s">
        <v>1748</v>
      </c>
      <c r="AB1756" s="595"/>
      <c r="AC1756" s="677"/>
      <c r="AD1756" s="592"/>
      <c r="AE1756" s="592"/>
      <c r="AF1756" s="592" t="s">
        <v>399</v>
      </c>
      <c r="AG1756" s="592" t="s">
        <v>491</v>
      </c>
      <c r="AH1756" s="808" t="s">
        <v>5077</v>
      </c>
      <c r="AI1756" s="600" t="str">
        <f>IFERROR(VLOOKUP(cppm_pr[[#This Row],[Order Number]],SPHERE!C:CC,39,0),"")</f>
        <v/>
      </c>
      <c r="AJ1756" s="600" t="str">
        <f>IFERROR(VLOOKUP(cppm_pr[[#This Row],[Order Number]],'DC TM ONE'!B:CN,42,0),"")</f>
        <v/>
      </c>
      <c r="AK1756" s="808"/>
      <c r="AL1756" s="693"/>
      <c r="AM1756" s="592" t="s">
        <v>9265</v>
      </c>
      <c r="AN1756" s="592"/>
      <c r="AO1756" s="961"/>
      <c r="AP1756" s="592"/>
      <c r="AQ1756" s="592"/>
      <c r="AR1756" s="612">
        <v>3400039018</v>
      </c>
      <c r="AS1756" s="592" t="s">
        <v>5083</v>
      </c>
      <c r="AT1756" s="598"/>
      <c r="AU1756" s="592"/>
      <c r="AV1756" s="592" t="s">
        <v>5080</v>
      </c>
      <c r="AW1756" s="592" t="s">
        <v>5081</v>
      </c>
      <c r="AX1756" s="592" t="s">
        <v>5082</v>
      </c>
      <c r="AY1756" s="592" t="s">
        <v>1554</v>
      </c>
      <c r="AZ1756" s="592" t="s">
        <v>5083</v>
      </c>
      <c r="BA1756" s="592" t="s">
        <v>5084</v>
      </c>
      <c r="BB1756" s="592">
        <v>3400039018</v>
      </c>
      <c r="BC1756" s="592" t="s">
        <v>2207</v>
      </c>
      <c r="BD1756" s="592" t="s">
        <v>2207</v>
      </c>
      <c r="BE1756" s="592" t="s">
        <v>2207</v>
      </c>
      <c r="BF1756" s="592" t="s">
        <v>2207</v>
      </c>
      <c r="BG1756" s="592"/>
      <c r="BH1756" s="592"/>
    </row>
    <row r="1757" spans="1:60" ht="12" customHeight="1">
      <c r="A1757" s="960">
        <v>1755</v>
      </c>
      <c r="B1757" s="600" t="s">
        <v>64</v>
      </c>
      <c r="C1757" s="601" t="s">
        <v>267</v>
      </c>
      <c r="D1757" s="602">
        <v>45205</v>
      </c>
      <c r="E1757" s="600" t="s">
        <v>2792</v>
      </c>
      <c r="F1757" s="603" t="s">
        <v>12942</v>
      </c>
      <c r="G1757" s="603" t="s">
        <v>12943</v>
      </c>
      <c r="H1757" s="603" t="s">
        <v>12944</v>
      </c>
      <c r="I1757" s="603" t="s">
        <v>12945</v>
      </c>
      <c r="J1757" s="600"/>
      <c r="K1757" s="616" t="s">
        <v>12946</v>
      </c>
      <c r="L1757" s="606" t="s">
        <v>50</v>
      </c>
      <c r="M1757" s="971"/>
      <c r="N1757" s="972"/>
      <c r="O1757" s="603"/>
      <c r="P1757" s="605"/>
      <c r="Q1757" s="605"/>
      <c r="R1757" s="603">
        <f t="shared" si="27"/>
        <v>0</v>
      </c>
      <c r="S1757" s="603"/>
      <c r="T1757" s="607" t="str">
        <f>VLOOKUP(cppm_pr[[#This Row],[Status]],'All Link_LOV'!$I$32:$K$72,2,0)</f>
        <v>PO Issued</v>
      </c>
      <c r="U1757" s="607" t="s">
        <v>22</v>
      </c>
      <c r="V1757" s="960">
        <v>854</v>
      </c>
      <c r="W1757" s="607"/>
      <c r="X1757" s="603"/>
      <c r="Y1757" s="603"/>
      <c r="Z1757" s="608">
        <v>45204</v>
      </c>
      <c r="AA1757" s="603" t="s">
        <v>1793</v>
      </c>
      <c r="AB1757" s="606">
        <v>53611</v>
      </c>
      <c r="AC1757" s="677">
        <v>636.88</v>
      </c>
      <c r="AD1757" s="603" t="s">
        <v>6148</v>
      </c>
      <c r="AE1757" s="603" t="s">
        <v>12947</v>
      </c>
      <c r="AF1757" s="603" t="s">
        <v>6071</v>
      </c>
      <c r="AG1757" s="603" t="s">
        <v>490</v>
      </c>
      <c r="AH1757" s="808" t="s">
        <v>12948</v>
      </c>
      <c r="AI1757" s="600" t="str">
        <f>IFERROR(VLOOKUP(cppm_pr[[#This Row],[Order Number]],SPHERE!C:CC,39,0),"")</f>
        <v/>
      </c>
      <c r="AJ1757" s="600" t="str">
        <f>IFERROR(VLOOKUP(cppm_pr[[#This Row],[Order Number]],'DC TM ONE'!B:CN,42,0),"")</f>
        <v/>
      </c>
      <c r="AK1757" s="808"/>
      <c r="AL1757" s="693">
        <v>45229</v>
      </c>
      <c r="AM1757" s="603" t="s">
        <v>6127</v>
      </c>
      <c r="AN1757" s="603" t="s">
        <v>4928</v>
      </c>
      <c r="AO1757" s="961"/>
      <c r="AP1757" s="603"/>
      <c r="AQ1757" s="603"/>
      <c r="AR1757" s="769">
        <v>3400038564</v>
      </c>
      <c r="AS1757" s="603"/>
      <c r="AT1757" s="610" t="s">
        <v>12949</v>
      </c>
      <c r="AU1757" s="603"/>
      <c r="AV1757" s="603"/>
      <c r="AW1757" s="603"/>
      <c r="AX1757" s="603"/>
      <c r="AY1757" s="603"/>
      <c r="AZ1757" s="603"/>
      <c r="BA1757" s="603"/>
      <c r="BB1757" s="603"/>
      <c r="BC1757" s="603"/>
      <c r="BD1757" s="603"/>
      <c r="BE1757" s="603"/>
      <c r="BF1757" s="603"/>
      <c r="BG1757" s="603"/>
      <c r="BH1757" s="603"/>
    </row>
    <row r="1758" spans="1:60" ht="12" customHeight="1">
      <c r="A1758" s="959">
        <v>1756</v>
      </c>
      <c r="B1758" s="589"/>
      <c r="C1758" s="590" t="s">
        <v>244</v>
      </c>
      <c r="D1758" s="591"/>
      <c r="E1758" s="815"/>
      <c r="F1758" s="592" t="s">
        <v>5088</v>
      </c>
      <c r="G1758" s="592" t="s">
        <v>5087</v>
      </c>
      <c r="H1758" s="592" t="s">
        <v>5085</v>
      </c>
      <c r="I1758" s="592"/>
      <c r="J1758" s="589"/>
      <c r="K1758" s="642"/>
      <c r="L1758" s="595" t="s">
        <v>1654</v>
      </c>
      <c r="M1758" s="993"/>
      <c r="N1758" s="972"/>
      <c r="O1758" s="592"/>
      <c r="P1758" s="594"/>
      <c r="Q1758" s="594"/>
      <c r="R1758" s="592">
        <f t="shared" si="27"/>
        <v>0</v>
      </c>
      <c r="S1758" s="592"/>
      <c r="T1758" s="596" t="str">
        <f>VLOOKUP(cppm_pr[[#This Row],[Status]],'All Link_LOV'!$I$32:$K$72,2,0)</f>
        <v>LOR in progress</v>
      </c>
      <c r="U1758" s="596" t="s">
        <v>105</v>
      </c>
      <c r="V1758" s="959">
        <v>367</v>
      </c>
      <c r="W1758" s="596"/>
      <c r="X1758" s="592"/>
      <c r="Y1758" s="592"/>
      <c r="Z1758" s="597">
        <v>45204</v>
      </c>
      <c r="AA1758" s="592" t="s">
        <v>2222</v>
      </c>
      <c r="AB1758" s="595"/>
      <c r="AC1758" s="677"/>
      <c r="AD1758" s="592"/>
      <c r="AE1758" s="592"/>
      <c r="AF1758" s="592" t="s">
        <v>1572</v>
      </c>
      <c r="AG1758" s="592" t="s">
        <v>500</v>
      </c>
      <c r="AH1758" s="808" t="s">
        <v>5086</v>
      </c>
      <c r="AI1758" s="600" t="str">
        <f>IFERROR(VLOOKUP(cppm_pr[[#This Row],[Order Number]],SPHERE!C:CC,39,0),"")</f>
        <v/>
      </c>
      <c r="AJ1758" s="600" t="str">
        <f>IFERROR(VLOOKUP(cppm_pr[[#This Row],[Order Number]],'DC TM ONE'!B:CN,42,0),"")</f>
        <v/>
      </c>
      <c r="AK1758" s="808"/>
      <c r="AL1758" s="693"/>
      <c r="AM1758" s="592" t="s">
        <v>12950</v>
      </c>
      <c r="AN1758" s="592"/>
      <c r="AO1758" s="961"/>
      <c r="AP1758" s="592"/>
      <c r="AQ1758" s="592"/>
      <c r="AR1758" s="612"/>
      <c r="AS1758" s="592"/>
      <c r="AT1758" s="598"/>
      <c r="AU1758" s="592"/>
      <c r="AV1758" s="592" t="s">
        <v>5089</v>
      </c>
      <c r="AW1758" s="592" t="s">
        <v>5090</v>
      </c>
      <c r="AX1758" s="592" t="s">
        <v>5091</v>
      </c>
      <c r="AY1758" s="592" t="s">
        <v>1579</v>
      </c>
      <c r="AZ1758" s="592"/>
      <c r="BA1758" s="592"/>
      <c r="BB1758" s="592"/>
      <c r="BC1758" s="592"/>
      <c r="BD1758" s="592"/>
      <c r="BE1758" s="592"/>
      <c r="BF1758" s="592"/>
      <c r="BG1758" s="592"/>
      <c r="BH1758" s="592"/>
    </row>
    <row r="1759" spans="1:60" ht="12" customHeight="1">
      <c r="A1759" s="960">
        <v>1757</v>
      </c>
      <c r="B1759" s="600" t="s">
        <v>447</v>
      </c>
      <c r="C1759" s="601" t="s">
        <v>254</v>
      </c>
      <c r="D1759" s="602"/>
      <c r="E1759" s="600"/>
      <c r="F1759" s="603" t="s">
        <v>5095</v>
      </c>
      <c r="G1759" s="603" t="s">
        <v>5094</v>
      </c>
      <c r="H1759" s="603" t="s">
        <v>12951</v>
      </c>
      <c r="I1759" s="603" t="s">
        <v>12952</v>
      </c>
      <c r="J1759" s="600"/>
      <c r="K1759" s="616"/>
      <c r="L1759" s="595" t="s">
        <v>1691</v>
      </c>
      <c r="M1759" s="971"/>
      <c r="N1759" s="972"/>
      <c r="O1759" s="603"/>
      <c r="P1759" s="605"/>
      <c r="Q1759" s="605"/>
      <c r="R1759" s="603">
        <f t="shared" si="27"/>
        <v>0</v>
      </c>
      <c r="S1759" s="603"/>
      <c r="T1759" s="607" t="str">
        <f>VLOOKUP(cppm_pr[[#This Row],[Status]],'All Link_LOV'!$I$32:$K$72,2,0)</f>
        <v>PO Issued</v>
      </c>
      <c r="U1759" s="607" t="s">
        <v>105</v>
      </c>
      <c r="V1759" s="960">
        <v>368</v>
      </c>
      <c r="W1759" s="607"/>
      <c r="X1759" s="603"/>
      <c r="Y1759" s="603"/>
      <c r="Z1759" s="608">
        <v>45204</v>
      </c>
      <c r="AA1759" s="603" t="s">
        <v>2484</v>
      </c>
      <c r="AB1759" s="606"/>
      <c r="AC1759" s="677"/>
      <c r="AD1759" s="603"/>
      <c r="AE1759" s="603"/>
      <c r="AF1759" s="603" t="s">
        <v>1572</v>
      </c>
      <c r="AG1759" s="603" t="s">
        <v>498</v>
      </c>
      <c r="AH1759" s="808" t="s">
        <v>5093</v>
      </c>
      <c r="AI1759" s="600" t="str">
        <f>IFERROR(VLOOKUP(cppm_pr[[#This Row],[Order Number]],SPHERE!C:CC,39,0),"")</f>
        <v/>
      </c>
      <c r="AJ1759" s="600" t="str">
        <f>IFERROR(VLOOKUP(cppm_pr[[#This Row],[Order Number]],'DC TM ONE'!B:CN,42,0),"")</f>
        <v/>
      </c>
      <c r="AK1759" s="808"/>
      <c r="AL1759" s="693"/>
      <c r="AM1759" s="603" t="s">
        <v>5098</v>
      </c>
      <c r="AN1759" s="603"/>
      <c r="AO1759" s="961"/>
      <c r="AP1759" s="603"/>
      <c r="AQ1759" s="603"/>
      <c r="AR1759" s="769">
        <v>3400038912</v>
      </c>
      <c r="AS1759" s="603" t="s">
        <v>1683</v>
      </c>
      <c r="AT1759" s="610"/>
      <c r="AU1759" s="603"/>
      <c r="AV1759" s="603" t="s">
        <v>2489</v>
      </c>
      <c r="AW1759" s="603" t="s">
        <v>2499</v>
      </c>
      <c r="AX1759" s="603" t="s">
        <v>5096</v>
      </c>
      <c r="AY1759" s="603" t="s">
        <v>1554</v>
      </c>
      <c r="AZ1759" s="603" t="s">
        <v>1683</v>
      </c>
      <c r="BA1759" s="603" t="s">
        <v>5097</v>
      </c>
      <c r="BB1759" s="603">
        <v>3400038912</v>
      </c>
      <c r="BC1759" s="603" t="s">
        <v>2492</v>
      </c>
      <c r="BD1759" s="603">
        <v>3400041247</v>
      </c>
      <c r="BE1759" s="603" t="s">
        <v>1646</v>
      </c>
      <c r="BF1759" s="603">
        <v>3400038968</v>
      </c>
      <c r="BG1759" s="603"/>
      <c r="BH1759" s="603"/>
    </row>
    <row r="1760" spans="1:60" ht="12" customHeight="1">
      <c r="A1760" s="959">
        <v>1758</v>
      </c>
      <c r="B1760" s="589" t="s">
        <v>5997</v>
      </c>
      <c r="C1760" s="590" t="s">
        <v>267</v>
      </c>
      <c r="D1760" s="591">
        <v>45208</v>
      </c>
      <c r="E1760" s="815"/>
      <c r="F1760" s="592" t="s">
        <v>12953</v>
      </c>
      <c r="G1760" s="592" t="s">
        <v>12954</v>
      </c>
      <c r="H1760" s="592" t="s">
        <v>12955</v>
      </c>
      <c r="I1760" s="592" t="s">
        <v>12956</v>
      </c>
      <c r="J1760" s="589"/>
      <c r="K1760" s="804" t="s">
        <v>12957</v>
      </c>
      <c r="L1760" s="595" t="s">
        <v>1264</v>
      </c>
      <c r="M1760" s="993"/>
      <c r="N1760" s="972"/>
      <c r="O1760" s="592"/>
      <c r="P1760" s="594"/>
      <c r="Q1760" s="594"/>
      <c r="R1760" s="592">
        <f t="shared" si="27"/>
        <v>0</v>
      </c>
      <c r="S1760" s="592"/>
      <c r="T1760" s="596" t="str">
        <f>VLOOKUP(cppm_pr[[#This Row],[Status]],'All Link_LOV'!$I$32:$K$72,2,0)</f>
        <v>PO Issued</v>
      </c>
      <c r="U1760" s="596" t="s">
        <v>22</v>
      </c>
      <c r="V1760" s="959">
        <v>855</v>
      </c>
      <c r="W1760" s="596"/>
      <c r="X1760" s="592"/>
      <c r="Y1760" s="592"/>
      <c r="Z1760" s="597">
        <v>45204</v>
      </c>
      <c r="AA1760" s="592" t="s">
        <v>4849</v>
      </c>
      <c r="AB1760" s="595">
        <v>207472</v>
      </c>
      <c r="AC1760" s="677">
        <v>10537.33</v>
      </c>
      <c r="AD1760" s="592" t="s">
        <v>6148</v>
      </c>
      <c r="AE1760" s="592" t="s">
        <v>12958</v>
      </c>
      <c r="AF1760" s="592" t="s">
        <v>6071</v>
      </c>
      <c r="AG1760" s="592" t="s">
        <v>490</v>
      </c>
      <c r="AH1760" s="808" t="s">
        <v>12959</v>
      </c>
      <c r="AI1760" s="600" t="str">
        <f>IFERROR(VLOOKUP(cppm_pr[[#This Row],[Order Number]],SPHERE!C:CC,39,0),"")</f>
        <v/>
      </c>
      <c r="AJ1760" s="600" t="str">
        <f>IFERROR(VLOOKUP(cppm_pr[[#This Row],[Order Number]],'DC TM ONE'!B:CN,42,0),"")</f>
        <v/>
      </c>
      <c r="AK1760" s="808"/>
      <c r="AL1760" s="693">
        <v>45169</v>
      </c>
      <c r="AM1760" s="592" t="s">
        <v>12960</v>
      </c>
      <c r="AN1760" s="592" t="s">
        <v>4928</v>
      </c>
      <c r="AO1760" s="961"/>
      <c r="AP1760" s="592"/>
      <c r="AQ1760" s="592"/>
      <c r="AR1760" s="612">
        <v>3400041268</v>
      </c>
      <c r="AS1760" s="592"/>
      <c r="AT1760" s="598" t="s">
        <v>12961</v>
      </c>
      <c r="AU1760" s="592"/>
      <c r="AV1760" s="592"/>
      <c r="AW1760" s="592"/>
      <c r="AX1760" s="592"/>
      <c r="AY1760" s="592"/>
      <c r="AZ1760" s="592"/>
      <c r="BA1760" s="592"/>
      <c r="BB1760" s="592"/>
      <c r="BC1760" s="592"/>
      <c r="BD1760" s="592"/>
      <c r="BE1760" s="592"/>
      <c r="BF1760" s="592"/>
      <c r="BG1760" s="592"/>
      <c r="BH1760" s="592"/>
    </row>
    <row r="1761" spans="1:60" ht="12" customHeight="1">
      <c r="A1761" s="960">
        <v>1759</v>
      </c>
      <c r="B1761" s="600" t="s">
        <v>5759</v>
      </c>
      <c r="C1761" s="601" t="s">
        <v>248</v>
      </c>
      <c r="D1761" s="602"/>
      <c r="E1761" s="600"/>
      <c r="F1761" s="603" t="s">
        <v>5102</v>
      </c>
      <c r="G1761" s="603" t="s">
        <v>5101</v>
      </c>
      <c r="H1761" s="603" t="s">
        <v>5099</v>
      </c>
      <c r="I1761" s="603" t="s">
        <v>12962</v>
      </c>
      <c r="J1761" s="600"/>
      <c r="K1761" s="616"/>
      <c r="L1761" s="595" t="s">
        <v>1691</v>
      </c>
      <c r="M1761" s="971"/>
      <c r="N1761" s="972"/>
      <c r="O1761" s="603"/>
      <c r="P1761" s="605"/>
      <c r="Q1761" s="605"/>
      <c r="R1761" s="603">
        <f t="shared" si="27"/>
        <v>0</v>
      </c>
      <c r="S1761" s="603"/>
      <c r="T1761" s="607" t="str">
        <f>VLOOKUP(cppm_pr[[#This Row],[Status]],'All Link_LOV'!$I$32:$K$72,2,0)</f>
        <v>Pending Approval</v>
      </c>
      <c r="U1761" s="607" t="s">
        <v>105</v>
      </c>
      <c r="V1761" s="960">
        <v>369</v>
      </c>
      <c r="W1761" s="607"/>
      <c r="X1761" s="603"/>
      <c r="Y1761" s="603"/>
      <c r="Z1761" s="608">
        <v>45204</v>
      </c>
      <c r="AA1761" s="603" t="s">
        <v>1686</v>
      </c>
      <c r="AB1761" s="606"/>
      <c r="AC1761" s="677"/>
      <c r="AD1761" s="603"/>
      <c r="AE1761" s="603"/>
      <c r="AF1761" s="603" t="s">
        <v>399</v>
      </c>
      <c r="AG1761" s="603" t="s">
        <v>490</v>
      </c>
      <c r="AH1761" s="808" t="s">
        <v>5100</v>
      </c>
      <c r="AI1761" s="600" t="str">
        <f>IFERROR(VLOOKUP(cppm_pr[[#This Row],[Order Number]],SPHERE!C:CC,39,0),"")</f>
        <v/>
      </c>
      <c r="AJ1761" s="600" t="str">
        <f>IFERROR(VLOOKUP(cppm_pr[[#This Row],[Order Number]],'DC TM ONE'!B:CN,42,0),"")</f>
        <v/>
      </c>
      <c r="AK1761" s="808"/>
      <c r="AL1761" s="693"/>
      <c r="AM1761" s="603" t="s">
        <v>5098</v>
      </c>
      <c r="AN1761" s="603"/>
      <c r="AO1761" s="961" t="s">
        <v>12963</v>
      </c>
      <c r="AP1761" s="603"/>
      <c r="AQ1761" s="603"/>
      <c r="AR1761" s="769">
        <v>3400038920</v>
      </c>
      <c r="AS1761" s="603" t="s">
        <v>3576</v>
      </c>
      <c r="AT1761" s="610"/>
      <c r="AU1761" s="603"/>
      <c r="AV1761" s="603" t="s">
        <v>4048</v>
      </c>
      <c r="AW1761" s="603" t="s">
        <v>4049</v>
      </c>
      <c r="AX1761" s="603" t="s">
        <v>5103</v>
      </c>
      <c r="AY1761" s="603" t="s">
        <v>1554</v>
      </c>
      <c r="AZ1761" s="603" t="s">
        <v>3576</v>
      </c>
      <c r="BA1761" s="603" t="s">
        <v>5104</v>
      </c>
      <c r="BB1761" s="603">
        <v>3400038920</v>
      </c>
      <c r="BC1761" s="603" t="s">
        <v>2077</v>
      </c>
      <c r="BD1761" s="603" t="s">
        <v>2077</v>
      </c>
      <c r="BE1761" s="603" t="s">
        <v>2077</v>
      </c>
      <c r="BF1761" s="603" t="s">
        <v>2077</v>
      </c>
      <c r="BG1761" s="603"/>
      <c r="BH1761" s="603"/>
    </row>
    <row r="1762" spans="1:60" ht="12" customHeight="1">
      <c r="A1762" s="959">
        <v>1760</v>
      </c>
      <c r="B1762" s="589" t="s">
        <v>5759</v>
      </c>
      <c r="C1762" s="590" t="s">
        <v>244</v>
      </c>
      <c r="D1762" s="591"/>
      <c r="E1762" s="815"/>
      <c r="F1762" s="592" t="s">
        <v>5108</v>
      </c>
      <c r="G1762" s="592" t="s">
        <v>5107</v>
      </c>
      <c r="H1762" s="592" t="s">
        <v>5105</v>
      </c>
      <c r="I1762" s="592"/>
      <c r="J1762" s="589"/>
      <c r="K1762" s="642"/>
      <c r="L1762" s="595" t="s">
        <v>1691</v>
      </c>
      <c r="M1762" s="993"/>
      <c r="N1762" s="972"/>
      <c r="O1762" s="592"/>
      <c r="P1762" s="594"/>
      <c r="Q1762" s="594"/>
      <c r="R1762" s="592">
        <f t="shared" si="27"/>
        <v>0</v>
      </c>
      <c r="S1762" s="592"/>
      <c r="T1762" s="596" t="str">
        <f>VLOOKUP(cppm_pr[[#This Row],[Status]],'All Link_LOV'!$I$32:$K$72,2,0)</f>
        <v>LOR in progress</v>
      </c>
      <c r="U1762" s="596" t="s">
        <v>105</v>
      </c>
      <c r="V1762" s="959">
        <v>370</v>
      </c>
      <c r="W1762" s="596"/>
      <c r="X1762" s="592"/>
      <c r="Y1762" s="592"/>
      <c r="Z1762" s="597">
        <v>45204</v>
      </c>
      <c r="AA1762" s="592" t="s">
        <v>1686</v>
      </c>
      <c r="AB1762" s="595"/>
      <c r="AC1762" s="677"/>
      <c r="AD1762" s="592"/>
      <c r="AE1762" s="592"/>
      <c r="AF1762" s="592" t="s">
        <v>399</v>
      </c>
      <c r="AG1762" s="592" t="s">
        <v>490</v>
      </c>
      <c r="AH1762" s="808" t="s">
        <v>5106</v>
      </c>
      <c r="AI1762" s="600" t="str">
        <f>IFERROR(VLOOKUP(cppm_pr[[#This Row],[Order Number]],SPHERE!C:CC,39,0),"")</f>
        <v/>
      </c>
      <c r="AJ1762" s="600" t="str">
        <f>IFERROR(VLOOKUP(cppm_pr[[#This Row],[Order Number]],'DC TM ONE'!B:CN,42,0),"")</f>
        <v/>
      </c>
      <c r="AK1762" s="808"/>
      <c r="AL1762" s="693"/>
      <c r="AM1762" s="592" t="s">
        <v>5098</v>
      </c>
      <c r="AN1762" s="592"/>
      <c r="AO1762" s="961"/>
      <c r="AP1762" s="592"/>
      <c r="AQ1762" s="592"/>
      <c r="AR1762" s="612">
        <v>3400038920</v>
      </c>
      <c r="AS1762" s="592" t="s">
        <v>5110</v>
      </c>
      <c r="AT1762" s="598"/>
      <c r="AU1762" s="592"/>
      <c r="AV1762" s="592" t="s">
        <v>4048</v>
      </c>
      <c r="AW1762" s="592" t="s">
        <v>4049</v>
      </c>
      <c r="AX1762" s="592" t="s">
        <v>5109</v>
      </c>
      <c r="AY1762" s="592" t="s">
        <v>1554</v>
      </c>
      <c r="AZ1762" s="592" t="s">
        <v>5110</v>
      </c>
      <c r="BA1762" s="592" t="s">
        <v>5104</v>
      </c>
      <c r="BB1762" s="592">
        <v>3400038920</v>
      </c>
      <c r="BC1762" s="592" t="s">
        <v>2077</v>
      </c>
      <c r="BD1762" s="592" t="s">
        <v>2077</v>
      </c>
      <c r="BE1762" s="592" t="s">
        <v>2077</v>
      </c>
      <c r="BF1762" s="592" t="s">
        <v>2077</v>
      </c>
      <c r="BG1762" s="592"/>
      <c r="BH1762" s="592"/>
    </row>
    <row r="1763" spans="1:60" ht="12" customHeight="1">
      <c r="A1763" s="960">
        <v>1761</v>
      </c>
      <c r="B1763" s="600"/>
      <c r="C1763" s="601" t="s">
        <v>250</v>
      </c>
      <c r="D1763" s="602"/>
      <c r="E1763" s="600"/>
      <c r="F1763" s="603" t="s">
        <v>11357</v>
      </c>
      <c r="G1763" s="603" t="s">
        <v>11358</v>
      </c>
      <c r="H1763" s="603" t="s">
        <v>11359</v>
      </c>
      <c r="I1763" s="603" t="s">
        <v>11360</v>
      </c>
      <c r="J1763" s="600"/>
      <c r="K1763" s="616"/>
      <c r="L1763" s="606" t="s">
        <v>1552</v>
      </c>
      <c r="M1763" s="971"/>
      <c r="N1763" s="972"/>
      <c r="O1763" s="603"/>
      <c r="P1763" s="605"/>
      <c r="Q1763" s="605"/>
      <c r="R1763" s="603">
        <f t="shared" si="27"/>
        <v>0</v>
      </c>
      <c r="S1763" s="603"/>
      <c r="T1763" s="607" t="str">
        <f>VLOOKUP(cppm_pr[[#This Row],[Status]],'All Link_LOV'!$I$32:$K$72,2,0)</f>
        <v>LOR Issued</v>
      </c>
      <c r="U1763" s="607" t="s">
        <v>22</v>
      </c>
      <c r="V1763" s="960">
        <v>856</v>
      </c>
      <c r="W1763" s="607"/>
      <c r="X1763" s="603"/>
      <c r="Y1763" s="603"/>
      <c r="Z1763" s="608">
        <v>45204</v>
      </c>
      <c r="AA1763" s="603" t="s">
        <v>1737</v>
      </c>
      <c r="AB1763" s="606">
        <v>21227</v>
      </c>
      <c r="AC1763" s="677">
        <v>15333.04</v>
      </c>
      <c r="AD1763" s="603" t="s">
        <v>6059</v>
      </c>
      <c r="AE1763" s="603"/>
      <c r="AF1763" s="603" t="s">
        <v>398</v>
      </c>
      <c r="AG1763" s="603" t="s">
        <v>488</v>
      </c>
      <c r="AH1763" s="808" t="s">
        <v>12964</v>
      </c>
      <c r="AI1763" s="600" t="str">
        <f>IFERROR(VLOOKUP(cppm_pr[[#This Row],[Order Number]],SPHERE!C:CC,39,0),"")</f>
        <v/>
      </c>
      <c r="AJ1763" s="600" t="str">
        <f>IFERROR(VLOOKUP(cppm_pr[[#This Row],[Order Number]],'DC TM ONE'!B:CN,42,0),"")</f>
        <v/>
      </c>
      <c r="AK1763" s="808"/>
      <c r="AL1763" s="693">
        <v>45227</v>
      </c>
      <c r="AM1763" s="603" t="s">
        <v>6385</v>
      </c>
      <c r="AN1763" s="603" t="s">
        <v>4928</v>
      </c>
      <c r="AO1763" s="961"/>
      <c r="AP1763" s="603"/>
      <c r="AQ1763" s="603"/>
      <c r="AR1763" s="769">
        <v>3400039043</v>
      </c>
      <c r="AS1763" s="603"/>
      <c r="AT1763" s="610"/>
      <c r="AU1763" s="603"/>
      <c r="AV1763" s="603"/>
      <c r="AW1763" s="603"/>
      <c r="AX1763" s="603"/>
      <c r="AY1763" s="603"/>
      <c r="AZ1763" s="603"/>
      <c r="BA1763" s="603"/>
      <c r="BB1763" s="603"/>
      <c r="BC1763" s="603"/>
      <c r="BD1763" s="603"/>
      <c r="BE1763" s="603"/>
      <c r="BF1763" s="603"/>
      <c r="BG1763" s="603"/>
      <c r="BH1763" s="603"/>
    </row>
    <row r="1764" spans="1:60" ht="12" customHeight="1">
      <c r="A1764" s="959">
        <v>1762</v>
      </c>
      <c r="B1764" s="589" t="s">
        <v>5997</v>
      </c>
      <c r="C1764" s="590" t="s">
        <v>244</v>
      </c>
      <c r="D1764" s="591"/>
      <c r="E1764" s="815" t="s">
        <v>12965</v>
      </c>
      <c r="F1764" s="592" t="s">
        <v>5225</v>
      </c>
      <c r="G1764" s="592" t="s">
        <v>5224</v>
      </c>
      <c r="H1764" s="592" t="s">
        <v>5222</v>
      </c>
      <c r="I1764" s="592" t="s">
        <v>12966</v>
      </c>
      <c r="J1764" s="589"/>
      <c r="K1764" s="642"/>
      <c r="L1764" s="595" t="s">
        <v>1264</v>
      </c>
      <c r="M1764" s="993"/>
      <c r="N1764" s="972"/>
      <c r="O1764" s="592"/>
      <c r="P1764" s="594"/>
      <c r="Q1764" s="594"/>
      <c r="R1764" s="592">
        <f t="shared" si="27"/>
        <v>0</v>
      </c>
      <c r="S1764" s="592"/>
      <c r="T1764" s="596" t="str">
        <f>VLOOKUP(cppm_pr[[#This Row],[Status]],'All Link_LOV'!$I$32:$K$72,2,0)</f>
        <v>LOR in progress</v>
      </c>
      <c r="U1764" s="596" t="s">
        <v>22</v>
      </c>
      <c r="V1764" s="959">
        <v>857</v>
      </c>
      <c r="W1764" s="596"/>
      <c r="X1764" s="592"/>
      <c r="Y1764" s="592"/>
      <c r="Z1764" s="597">
        <v>45204</v>
      </c>
      <c r="AA1764" s="592" t="s">
        <v>4849</v>
      </c>
      <c r="AB1764" s="595">
        <v>14934</v>
      </c>
      <c r="AC1764" s="677">
        <v>6852.85</v>
      </c>
      <c r="AD1764" s="592" t="s">
        <v>6148</v>
      </c>
      <c r="AE1764" s="592" t="s">
        <v>12967</v>
      </c>
      <c r="AF1764" s="592" t="s">
        <v>398</v>
      </c>
      <c r="AG1764" s="592" t="s">
        <v>488</v>
      </c>
      <c r="AH1764" s="808" t="s">
        <v>5223</v>
      </c>
      <c r="AI1764" s="600" t="str">
        <f>IFERROR(VLOOKUP(cppm_pr[[#This Row],[Order Number]],SPHERE!C:CC,39,0),"")</f>
        <v/>
      </c>
      <c r="AJ1764" s="600" t="str">
        <f>IFERROR(VLOOKUP(cppm_pr[[#This Row],[Order Number]],'DC TM ONE'!B:CN,42,0),"")</f>
        <v/>
      </c>
      <c r="AK1764" s="808"/>
      <c r="AL1764" s="693">
        <v>45169</v>
      </c>
      <c r="AM1764" s="592" t="s">
        <v>6423</v>
      </c>
      <c r="AN1764" s="592" t="s">
        <v>4928</v>
      </c>
      <c r="AO1764" s="961"/>
      <c r="AP1764" s="592"/>
      <c r="AQ1764" s="592"/>
      <c r="AR1764" s="612">
        <v>17591</v>
      </c>
      <c r="AS1764" s="592"/>
      <c r="AT1764" s="598" t="s">
        <v>12968</v>
      </c>
      <c r="AU1764" s="592"/>
      <c r="AV1764" s="592"/>
      <c r="AW1764" s="592"/>
      <c r="AX1764" s="592"/>
      <c r="AY1764" s="592"/>
      <c r="AZ1764" s="592"/>
      <c r="BA1764" s="592"/>
      <c r="BB1764" s="592"/>
      <c r="BC1764" s="592"/>
      <c r="BD1764" s="592"/>
      <c r="BE1764" s="592"/>
      <c r="BF1764" s="592"/>
      <c r="BG1764" s="592"/>
      <c r="BH1764" s="592"/>
    </row>
    <row r="1765" spans="1:60" ht="12" customHeight="1">
      <c r="A1765" s="960">
        <v>1763</v>
      </c>
      <c r="B1765" s="600"/>
      <c r="C1765" s="601" t="s">
        <v>219</v>
      </c>
      <c r="D1765" s="602"/>
      <c r="E1765" s="600" t="s">
        <v>12969</v>
      </c>
      <c r="F1765" s="603" t="s">
        <v>12970</v>
      </c>
      <c r="G1765" s="603" t="s">
        <v>12971</v>
      </c>
      <c r="H1765" s="603" t="s">
        <v>12972</v>
      </c>
      <c r="I1765" s="603" t="s">
        <v>12973</v>
      </c>
      <c r="J1765" s="600"/>
      <c r="K1765" s="616"/>
      <c r="L1765" s="606" t="s">
        <v>10812</v>
      </c>
      <c r="M1765" s="971"/>
      <c r="N1765" s="972"/>
      <c r="O1765" s="603"/>
      <c r="P1765" s="605"/>
      <c r="Q1765" s="605"/>
      <c r="R1765" s="603">
        <f t="shared" si="27"/>
        <v>0</v>
      </c>
      <c r="S1765" s="603"/>
      <c r="T1765" s="607" t="str">
        <f>VLOOKUP(cppm_pr[[#This Row],[Status]],'All Link_LOV'!$I$32:$K$72,2,0)</f>
        <v>Queried - Require More Information From NeC/AND</v>
      </c>
      <c r="U1765" s="607" t="s">
        <v>22</v>
      </c>
      <c r="V1765" s="960">
        <v>858</v>
      </c>
      <c r="W1765" s="607"/>
      <c r="X1765" s="603"/>
      <c r="Y1765" s="603"/>
      <c r="Z1765" s="608">
        <v>45204</v>
      </c>
      <c r="AA1765" s="603" t="s">
        <v>7884</v>
      </c>
      <c r="AB1765" s="606">
        <v>23600</v>
      </c>
      <c r="AC1765" s="677">
        <v>10559.57</v>
      </c>
      <c r="AD1765" s="603" t="s">
        <v>6148</v>
      </c>
      <c r="AE1765" s="603" t="s">
        <v>12974</v>
      </c>
      <c r="AF1765" s="603" t="s">
        <v>398</v>
      </c>
      <c r="AG1765" s="603" t="s">
        <v>488</v>
      </c>
      <c r="AH1765" s="808" t="s">
        <v>12975</v>
      </c>
      <c r="AI1765" s="600" t="str">
        <f>IFERROR(VLOOKUP(cppm_pr[[#This Row],[Order Number]],SPHERE!C:CC,39,0),"")</f>
        <v/>
      </c>
      <c r="AJ1765" s="600" t="str">
        <f>IFERROR(VLOOKUP(cppm_pr[[#This Row],[Order Number]],'DC TM ONE'!B:CN,42,0),"")</f>
        <v/>
      </c>
      <c r="AK1765" s="808"/>
      <c r="AL1765" s="693">
        <v>45199</v>
      </c>
      <c r="AM1765" s="603" t="s">
        <v>6699</v>
      </c>
      <c r="AN1765" s="603" t="s">
        <v>4928</v>
      </c>
      <c r="AO1765" s="961"/>
      <c r="AP1765" s="603"/>
      <c r="AQ1765" s="603"/>
      <c r="AR1765" s="769">
        <v>3400038779</v>
      </c>
      <c r="AS1765" s="603"/>
      <c r="AT1765" s="610" t="s">
        <v>12976</v>
      </c>
      <c r="AU1765" s="603"/>
      <c r="AV1765" s="603"/>
      <c r="AW1765" s="603"/>
      <c r="AX1765" s="603"/>
      <c r="AY1765" s="603"/>
      <c r="AZ1765" s="603"/>
      <c r="BA1765" s="603"/>
      <c r="BB1765" s="603"/>
      <c r="BC1765" s="603"/>
      <c r="BD1765" s="603"/>
      <c r="BE1765" s="603"/>
      <c r="BF1765" s="603"/>
      <c r="BG1765" s="603"/>
      <c r="BH1765" s="603"/>
    </row>
    <row r="1766" spans="1:60" ht="12" customHeight="1">
      <c r="A1766" s="959">
        <v>1764</v>
      </c>
      <c r="B1766" s="589" t="s">
        <v>79</v>
      </c>
      <c r="C1766" s="590" t="s">
        <v>208</v>
      </c>
      <c r="D1766" s="591"/>
      <c r="E1766" s="815" t="s">
        <v>12977</v>
      </c>
      <c r="F1766" s="592" t="s">
        <v>5114</v>
      </c>
      <c r="G1766" s="592" t="s">
        <v>5113</v>
      </c>
      <c r="H1766" s="592" t="s">
        <v>5111</v>
      </c>
      <c r="I1766" s="592" t="s">
        <v>12978</v>
      </c>
      <c r="J1766" s="589" t="s">
        <v>5116</v>
      </c>
      <c r="K1766" s="1126"/>
      <c r="L1766" s="595" t="s">
        <v>2749</v>
      </c>
      <c r="M1766" s="986" t="s">
        <v>10509</v>
      </c>
      <c r="N1766" s="972"/>
      <c r="O1766" s="592"/>
      <c r="P1766" s="594"/>
      <c r="Q1766" s="594"/>
      <c r="R1766" s="592">
        <f t="shared" si="27"/>
        <v>0</v>
      </c>
      <c r="S1766" s="592"/>
      <c r="T1766" s="596" t="str">
        <f>VLOOKUP(cppm_pr[[#This Row],[Status]],'All Link_LOV'!$I$32:$K$72,2,0)</f>
        <v>Pending TP Submission</v>
      </c>
      <c r="U1766" s="596" t="s">
        <v>105</v>
      </c>
      <c r="V1766" s="959">
        <v>371</v>
      </c>
      <c r="W1766" s="596"/>
      <c r="X1766" s="592"/>
      <c r="Y1766" s="592"/>
      <c r="Z1766" s="597">
        <v>45204</v>
      </c>
      <c r="AA1766" s="592" t="s">
        <v>5067</v>
      </c>
      <c r="AB1766" s="595"/>
      <c r="AC1766" s="677"/>
      <c r="AD1766" s="592"/>
      <c r="AE1766" s="592"/>
      <c r="AF1766" s="592" t="s">
        <v>398</v>
      </c>
      <c r="AG1766" s="592" t="s">
        <v>488</v>
      </c>
      <c r="AH1766" s="808" t="s">
        <v>5112</v>
      </c>
      <c r="AI1766" s="600" t="str">
        <f>IFERROR(VLOOKUP(cppm_pr[[#This Row],[Order Number]],SPHERE!C:CC,39,0),"")</f>
        <v/>
      </c>
      <c r="AJ1766" s="600" t="str">
        <f>IFERROR(VLOOKUP(cppm_pr[[#This Row],[Order Number]],'DC TM ONE'!B:CN,42,0),"")</f>
        <v/>
      </c>
      <c r="AK1766" s="808"/>
      <c r="AL1766" s="693"/>
      <c r="AM1766" s="592" t="s">
        <v>12939</v>
      </c>
      <c r="AN1766" s="592"/>
      <c r="AO1766" s="961"/>
      <c r="AP1766" s="592"/>
      <c r="AQ1766" s="592"/>
      <c r="AR1766" s="612"/>
      <c r="AS1766" s="592" t="s">
        <v>12979</v>
      </c>
      <c r="AT1766" s="598"/>
      <c r="AU1766" s="592"/>
      <c r="AV1766" s="592" t="s">
        <v>5072</v>
      </c>
      <c r="AW1766" s="592" t="s">
        <v>5073</v>
      </c>
      <c r="AX1766" s="592" t="s">
        <v>5115</v>
      </c>
      <c r="AY1766" s="592" t="s">
        <v>1579</v>
      </c>
      <c r="AZ1766" s="592"/>
      <c r="BA1766" s="592"/>
      <c r="BB1766" s="592"/>
      <c r="BC1766" s="592"/>
      <c r="BD1766" s="592"/>
      <c r="BE1766" s="592"/>
      <c r="BF1766" s="592"/>
      <c r="BG1766" s="592"/>
      <c r="BH1766" s="592"/>
    </row>
    <row r="1767" spans="1:60" ht="12" customHeight="1">
      <c r="A1767" s="960">
        <v>1765</v>
      </c>
      <c r="B1767" s="600" t="s">
        <v>82</v>
      </c>
      <c r="C1767" s="601" t="s">
        <v>250</v>
      </c>
      <c r="D1767" s="602"/>
      <c r="E1767" s="600"/>
      <c r="F1767" s="603" t="s">
        <v>5120</v>
      </c>
      <c r="G1767" s="603" t="s">
        <v>5119</v>
      </c>
      <c r="H1767" s="603" t="s">
        <v>5117</v>
      </c>
      <c r="I1767" s="603" t="s">
        <v>12980</v>
      </c>
      <c r="J1767" s="600"/>
      <c r="K1767" s="616"/>
      <c r="L1767" s="606" t="s">
        <v>1586</v>
      </c>
      <c r="M1767" s="971"/>
      <c r="N1767" s="972"/>
      <c r="O1767" s="603"/>
      <c r="P1767" s="605"/>
      <c r="Q1767" s="605"/>
      <c r="R1767" s="603">
        <f t="shared" si="27"/>
        <v>0</v>
      </c>
      <c r="S1767" s="603"/>
      <c r="T1767" s="607" t="str">
        <f>VLOOKUP(cppm_pr[[#This Row],[Status]],'All Link_LOV'!$I$32:$K$72,2,0)</f>
        <v>LOR Issued</v>
      </c>
      <c r="U1767" s="607" t="s">
        <v>105</v>
      </c>
      <c r="V1767" s="960">
        <v>372</v>
      </c>
      <c r="W1767" s="607"/>
      <c r="X1767" s="603"/>
      <c r="Y1767" s="603"/>
      <c r="Z1767" s="608">
        <v>45204</v>
      </c>
      <c r="AA1767" s="603" t="s">
        <v>1581</v>
      </c>
      <c r="AB1767" s="606"/>
      <c r="AC1767" s="677"/>
      <c r="AD1767" s="603"/>
      <c r="AE1767" s="603"/>
      <c r="AF1767" s="603" t="s">
        <v>398</v>
      </c>
      <c r="AG1767" s="603" t="s">
        <v>488</v>
      </c>
      <c r="AH1767" s="808" t="s">
        <v>5118</v>
      </c>
      <c r="AI1767" s="600" t="str">
        <f>IFERROR(VLOOKUP(cppm_pr[[#This Row],[Order Number]],SPHERE!C:CC,39,0),"")</f>
        <v/>
      </c>
      <c r="AJ1767" s="600" t="str">
        <f>IFERROR(VLOOKUP(cppm_pr[[#This Row],[Order Number]],'DC TM ONE'!B:CN,42,0),"")</f>
        <v/>
      </c>
      <c r="AK1767" s="808"/>
      <c r="AL1767" s="693"/>
      <c r="AM1767" s="603" t="s">
        <v>12624</v>
      </c>
      <c r="AN1767" s="603"/>
      <c r="AO1767" s="961"/>
      <c r="AP1767" s="603"/>
      <c r="AQ1767" s="603"/>
      <c r="AR1767" s="769">
        <v>3400039436</v>
      </c>
      <c r="AS1767" s="603" t="s">
        <v>3917</v>
      </c>
      <c r="AT1767" s="610"/>
      <c r="AU1767" s="603"/>
      <c r="AV1767" s="603" t="s">
        <v>1226</v>
      </c>
      <c r="AW1767" s="603" t="s">
        <v>4954</v>
      </c>
      <c r="AX1767" s="603" t="s">
        <v>5121</v>
      </c>
      <c r="AY1767" s="603" t="s">
        <v>1554</v>
      </c>
      <c r="AZ1767" s="603" t="s">
        <v>3917</v>
      </c>
      <c r="BA1767" s="603" t="s">
        <v>5122</v>
      </c>
      <c r="BB1767" s="603">
        <v>3400039436</v>
      </c>
      <c r="BC1767" s="603" t="s">
        <v>1588</v>
      </c>
      <c r="BD1767" s="603">
        <v>3400039027</v>
      </c>
      <c r="BE1767" s="603" t="s">
        <v>1389</v>
      </c>
      <c r="BF1767" s="603">
        <v>3400039035</v>
      </c>
      <c r="BG1767" s="603"/>
      <c r="BH1767" s="603"/>
    </row>
    <row r="1768" spans="1:60" ht="12" customHeight="1">
      <c r="A1768" s="959">
        <v>1766</v>
      </c>
      <c r="B1768" s="589" t="s">
        <v>447</v>
      </c>
      <c r="C1768" s="590" t="s">
        <v>254</v>
      </c>
      <c r="D1768" s="591"/>
      <c r="E1768" s="815"/>
      <c r="F1768" s="592" t="s">
        <v>1624</v>
      </c>
      <c r="G1768" s="592" t="s">
        <v>1623</v>
      </c>
      <c r="H1768" s="592" t="s">
        <v>1621</v>
      </c>
      <c r="I1768" s="592" t="s">
        <v>1619</v>
      </c>
      <c r="J1768" s="589"/>
      <c r="K1768" s="642"/>
      <c r="L1768" s="595" t="s">
        <v>1625</v>
      </c>
      <c r="M1768" s="993"/>
      <c r="N1768" s="972"/>
      <c r="O1768" s="592"/>
      <c r="P1768" s="594"/>
      <c r="Q1768" s="594"/>
      <c r="R1768" s="592">
        <f t="shared" si="27"/>
        <v>0</v>
      </c>
      <c r="S1768" s="592"/>
      <c r="T1768" s="596" t="str">
        <f>VLOOKUP(cppm_pr[[#This Row],[Status]],'All Link_LOV'!$I$32:$K$72,2,0)</f>
        <v>PO Issued</v>
      </c>
      <c r="U1768" s="596" t="s">
        <v>22</v>
      </c>
      <c r="V1768" s="959">
        <v>859</v>
      </c>
      <c r="W1768" s="596"/>
      <c r="X1768" s="592"/>
      <c r="Y1768" s="592"/>
      <c r="Z1768" s="597">
        <v>45204</v>
      </c>
      <c r="AA1768" s="592" t="s">
        <v>1620</v>
      </c>
      <c r="AB1768" s="595">
        <v>142039</v>
      </c>
      <c r="AC1768" s="677">
        <v>114951.98</v>
      </c>
      <c r="AD1768" s="592" t="s">
        <v>6059</v>
      </c>
      <c r="AE1768" s="592"/>
      <c r="AF1768" s="592" t="s">
        <v>6164</v>
      </c>
      <c r="AG1768" s="592" t="s">
        <v>500</v>
      </c>
      <c r="AH1768" s="808" t="s">
        <v>12981</v>
      </c>
      <c r="AI1768" s="600" t="str">
        <f>IFERROR(VLOOKUP(cppm_pr[[#This Row],[Order Number]],SPHERE!C:CC,39,0),"")</f>
        <v/>
      </c>
      <c r="AJ1768" s="600" t="str">
        <f>IFERROR(VLOOKUP(cppm_pr[[#This Row],[Order Number]],'DC TM ONE'!B:CN,42,0),"")</f>
        <v/>
      </c>
      <c r="AK1768" s="808"/>
      <c r="AL1768" s="693">
        <v>45290</v>
      </c>
      <c r="AM1768" s="592" t="s">
        <v>12164</v>
      </c>
      <c r="AN1768" s="592" t="s">
        <v>4928</v>
      </c>
      <c r="AO1768" s="961"/>
      <c r="AP1768" s="592"/>
      <c r="AQ1768" s="592"/>
      <c r="AR1768" s="612">
        <v>3400038969</v>
      </c>
      <c r="AS1768" s="592"/>
      <c r="AT1768" s="598"/>
      <c r="AU1768" s="592"/>
      <c r="AV1768" s="592"/>
      <c r="AW1768" s="592"/>
      <c r="AX1768" s="592"/>
      <c r="AY1768" s="592"/>
      <c r="AZ1768" s="592"/>
      <c r="BA1768" s="592"/>
      <c r="BB1768" s="592"/>
      <c r="BC1768" s="592"/>
      <c r="BD1768" s="592"/>
      <c r="BE1768" s="592"/>
      <c r="BF1768" s="592"/>
      <c r="BG1768" s="592"/>
      <c r="BH1768" s="592"/>
    </row>
    <row r="1769" spans="1:60" ht="12" customHeight="1">
      <c r="A1769" s="960">
        <v>1767</v>
      </c>
      <c r="B1769" s="600" t="s">
        <v>83</v>
      </c>
      <c r="C1769" s="601" t="s">
        <v>267</v>
      </c>
      <c r="D1769" s="602">
        <v>45205</v>
      </c>
      <c r="E1769" s="600"/>
      <c r="F1769" s="603" t="s">
        <v>10376</v>
      </c>
      <c r="G1769" s="603" t="s">
        <v>10377</v>
      </c>
      <c r="H1769" s="603" t="s">
        <v>10378</v>
      </c>
      <c r="I1769" s="603" t="s">
        <v>10379</v>
      </c>
      <c r="J1769" s="600"/>
      <c r="K1769" s="616" t="s">
        <v>12982</v>
      </c>
      <c r="L1769" s="606" t="s">
        <v>12983</v>
      </c>
      <c r="M1769" s="971"/>
      <c r="N1769" s="972"/>
      <c r="O1769" s="603"/>
      <c r="P1769" s="605"/>
      <c r="Q1769" s="605"/>
      <c r="R1769" s="603">
        <f t="shared" si="27"/>
        <v>0</v>
      </c>
      <c r="S1769" s="603"/>
      <c r="T1769" s="607" t="str">
        <f>VLOOKUP(cppm_pr[[#This Row],[Status]],'All Link_LOV'!$I$32:$K$72,2,0)</f>
        <v>PO Issued</v>
      </c>
      <c r="U1769" s="607" t="s">
        <v>22</v>
      </c>
      <c r="V1769" s="960">
        <v>860</v>
      </c>
      <c r="W1769" s="607"/>
      <c r="X1769" s="603"/>
      <c r="Y1769" s="603"/>
      <c r="Z1769" s="608">
        <v>45204</v>
      </c>
      <c r="AA1769" s="603" t="s">
        <v>4967</v>
      </c>
      <c r="AB1769" s="606">
        <v>14337</v>
      </c>
      <c r="AC1769" s="677">
        <v>10717.52</v>
      </c>
      <c r="AD1769" s="603" t="s">
        <v>6059</v>
      </c>
      <c r="AE1769" s="603"/>
      <c r="AF1769" s="603" t="s">
        <v>6071</v>
      </c>
      <c r="AG1769" s="603" t="s">
        <v>491</v>
      </c>
      <c r="AH1769" s="808" t="s">
        <v>4969</v>
      </c>
      <c r="AI1769" s="600" t="str">
        <f>IFERROR(VLOOKUP(cppm_pr[[#This Row],[Order Number]],SPHERE!C:CC,39,0),"")</f>
        <v/>
      </c>
      <c r="AJ1769" s="600" t="str">
        <f>IFERROR(VLOOKUP(cppm_pr[[#This Row],[Order Number]],'DC TM ONE'!B:CN,42,0),"")</f>
        <v/>
      </c>
      <c r="AK1769" s="808"/>
      <c r="AL1769" s="693">
        <v>45229</v>
      </c>
      <c r="AM1769" s="603" t="s">
        <v>10380</v>
      </c>
      <c r="AN1769" s="603" t="s">
        <v>4928</v>
      </c>
      <c r="AO1769" s="961"/>
      <c r="AP1769" s="603"/>
      <c r="AQ1769" s="603"/>
      <c r="AR1769" s="769">
        <v>3400038907</v>
      </c>
      <c r="AS1769" s="603"/>
      <c r="AT1769" s="610"/>
      <c r="AU1769" s="603"/>
      <c r="AV1769" s="603"/>
      <c r="AW1769" s="603"/>
      <c r="AX1769" s="603"/>
      <c r="AY1769" s="603"/>
      <c r="AZ1769" s="603"/>
      <c r="BA1769" s="603"/>
      <c r="BB1769" s="603"/>
      <c r="BC1769" s="603"/>
      <c r="BD1769" s="603"/>
      <c r="BE1769" s="603"/>
      <c r="BF1769" s="603"/>
      <c r="BG1769" s="603"/>
      <c r="BH1769" s="603"/>
    </row>
    <row r="1770" spans="1:60" ht="12" customHeight="1">
      <c r="A1770" s="959">
        <v>1768</v>
      </c>
      <c r="B1770" s="589" t="s">
        <v>62</v>
      </c>
      <c r="C1770" s="590" t="s">
        <v>250</v>
      </c>
      <c r="D1770" s="591"/>
      <c r="E1770" s="815"/>
      <c r="F1770" s="592" t="s">
        <v>5127</v>
      </c>
      <c r="G1770" s="592" t="s">
        <v>5126</v>
      </c>
      <c r="H1770" s="592" t="s">
        <v>5124</v>
      </c>
      <c r="I1770" s="592" t="s">
        <v>12984</v>
      </c>
      <c r="J1770" s="589"/>
      <c r="K1770" s="642"/>
      <c r="L1770" s="606" t="s">
        <v>12983</v>
      </c>
      <c r="M1770" s="993"/>
      <c r="N1770" s="972"/>
      <c r="O1770" s="592"/>
      <c r="P1770" s="594"/>
      <c r="Q1770" s="594"/>
      <c r="R1770" s="592">
        <f t="shared" si="27"/>
        <v>0</v>
      </c>
      <c r="S1770" s="592"/>
      <c r="T1770" s="596" t="str">
        <f>VLOOKUP(cppm_pr[[#This Row],[Status]],'All Link_LOV'!$I$32:$K$72,2,0)</f>
        <v>LOR Issued</v>
      </c>
      <c r="U1770" s="596" t="s">
        <v>105</v>
      </c>
      <c r="V1770" s="959">
        <v>373</v>
      </c>
      <c r="W1770" s="596"/>
      <c r="X1770" s="592"/>
      <c r="Y1770" s="592"/>
      <c r="Z1770" s="597">
        <v>45204</v>
      </c>
      <c r="AA1770" s="592" t="s">
        <v>2453</v>
      </c>
      <c r="AB1770" s="595"/>
      <c r="AC1770" s="677"/>
      <c r="AD1770" s="592"/>
      <c r="AE1770" s="592"/>
      <c r="AF1770" s="592" t="s">
        <v>399</v>
      </c>
      <c r="AG1770" s="592" t="s">
        <v>491</v>
      </c>
      <c r="AH1770" s="808" t="s">
        <v>5125</v>
      </c>
      <c r="AI1770" s="600" t="str">
        <f>IFERROR(VLOOKUP(cppm_pr[[#This Row],[Order Number]],SPHERE!C:CC,39,0),"")</f>
        <v/>
      </c>
      <c r="AJ1770" s="600" t="str">
        <f>IFERROR(VLOOKUP(cppm_pr[[#This Row],[Order Number]],'DC TM ONE'!B:CN,42,0),"")</f>
        <v/>
      </c>
      <c r="AK1770" s="808"/>
      <c r="AL1770" s="693"/>
      <c r="AM1770" s="592" t="s">
        <v>12985</v>
      </c>
      <c r="AN1770" s="592"/>
      <c r="AO1770" s="961"/>
      <c r="AP1770" s="592"/>
      <c r="AQ1770" s="592"/>
      <c r="AR1770" s="612">
        <v>3400038552</v>
      </c>
      <c r="AS1770" s="592" t="s">
        <v>5130</v>
      </c>
      <c r="AT1770" s="598"/>
      <c r="AU1770" s="592"/>
      <c r="AV1770" s="592" t="s">
        <v>2457</v>
      </c>
      <c r="AW1770" s="592" t="s">
        <v>5128</v>
      </c>
      <c r="AX1770" s="592" t="s">
        <v>5129</v>
      </c>
      <c r="AY1770" s="592" t="s">
        <v>1554</v>
      </c>
      <c r="AZ1770" s="592" t="s">
        <v>5130</v>
      </c>
      <c r="BA1770" s="592" t="s">
        <v>5131</v>
      </c>
      <c r="BB1770" s="592">
        <v>3400038552</v>
      </c>
      <c r="BC1770" s="592" t="s">
        <v>4251</v>
      </c>
      <c r="BD1770" s="592">
        <v>3400039107</v>
      </c>
      <c r="BE1770" s="592" t="s">
        <v>1409</v>
      </c>
      <c r="BF1770" s="592">
        <v>3400038948</v>
      </c>
      <c r="BG1770" s="592"/>
      <c r="BH1770" s="592"/>
    </row>
    <row r="1771" spans="1:60" ht="12" customHeight="1">
      <c r="A1771" s="960">
        <v>1769</v>
      </c>
      <c r="B1771" s="600" t="s">
        <v>5759</v>
      </c>
      <c r="C1771" s="601" t="s">
        <v>219</v>
      </c>
      <c r="D1771" s="602">
        <v>45208</v>
      </c>
      <c r="E1771" s="600" t="s">
        <v>12986</v>
      </c>
      <c r="F1771" s="603" t="s">
        <v>12987</v>
      </c>
      <c r="G1771" s="603" t="s">
        <v>12988</v>
      </c>
      <c r="H1771" s="603" t="s">
        <v>12989</v>
      </c>
      <c r="I1771" s="603" t="s">
        <v>12990</v>
      </c>
      <c r="J1771" s="600"/>
      <c r="K1771" s="616"/>
      <c r="L1771" s="595" t="s">
        <v>1691</v>
      </c>
      <c r="M1771" s="971"/>
      <c r="N1771" s="972"/>
      <c r="O1771" s="603"/>
      <c r="P1771" s="605"/>
      <c r="Q1771" s="605"/>
      <c r="R1771" s="603">
        <f t="shared" si="27"/>
        <v>0</v>
      </c>
      <c r="S1771" s="603"/>
      <c r="T1771" s="607" t="str">
        <f>VLOOKUP(cppm_pr[[#This Row],[Status]],'All Link_LOV'!$I$32:$K$72,2,0)</f>
        <v>Queried - Require More Information From NeC/AND</v>
      </c>
      <c r="U1771" s="607" t="s">
        <v>22</v>
      </c>
      <c r="V1771" s="960">
        <v>861</v>
      </c>
      <c r="W1771" s="607"/>
      <c r="X1771" s="603"/>
      <c r="Y1771" s="603"/>
      <c r="Z1771" s="608">
        <v>45204</v>
      </c>
      <c r="AA1771" s="603" t="s">
        <v>1686</v>
      </c>
      <c r="AB1771" s="606">
        <v>16434</v>
      </c>
      <c r="AC1771" s="677">
        <v>5751.56</v>
      </c>
      <c r="AD1771" s="603" t="s">
        <v>6148</v>
      </c>
      <c r="AE1771" s="603" t="s">
        <v>12991</v>
      </c>
      <c r="AF1771" s="603" t="s">
        <v>6071</v>
      </c>
      <c r="AG1771" s="603" t="s">
        <v>490</v>
      </c>
      <c r="AH1771" s="808" t="s">
        <v>12992</v>
      </c>
      <c r="AI1771" s="600" t="str">
        <f>IFERROR(VLOOKUP(cppm_pr[[#This Row],[Order Number]],SPHERE!C:CC,39,0),"")</f>
        <v/>
      </c>
      <c r="AJ1771" s="600" t="str">
        <f>IFERROR(VLOOKUP(cppm_pr[[#This Row],[Order Number]],'DC TM ONE'!B:CN,42,0),"")</f>
        <v/>
      </c>
      <c r="AK1771" s="808"/>
      <c r="AL1771" s="693">
        <v>45138</v>
      </c>
      <c r="AM1771" s="603" t="s">
        <v>10056</v>
      </c>
      <c r="AN1771" s="603" t="s">
        <v>4928</v>
      </c>
      <c r="AO1771" s="961"/>
      <c r="AP1771" s="603"/>
      <c r="AQ1771" s="603"/>
      <c r="AR1771" s="769">
        <v>3400038799</v>
      </c>
      <c r="AS1771" s="603"/>
      <c r="AT1771" s="610" t="s">
        <v>12993</v>
      </c>
      <c r="AU1771" s="603"/>
      <c r="AV1771" s="603"/>
      <c r="AW1771" s="603"/>
      <c r="AX1771" s="603"/>
      <c r="AY1771" s="603"/>
      <c r="AZ1771" s="603"/>
      <c r="BA1771" s="603"/>
      <c r="BB1771" s="603"/>
      <c r="BC1771" s="603"/>
      <c r="BD1771" s="603"/>
      <c r="BE1771" s="603"/>
      <c r="BF1771" s="603"/>
      <c r="BG1771" s="603"/>
      <c r="BH1771" s="603"/>
    </row>
    <row r="1772" spans="1:60" ht="12" customHeight="1">
      <c r="A1772" s="959">
        <v>1770</v>
      </c>
      <c r="B1772" s="589"/>
      <c r="C1772" s="590" t="s">
        <v>250</v>
      </c>
      <c r="D1772" s="591"/>
      <c r="E1772" s="815"/>
      <c r="F1772" s="592" t="s">
        <v>12994</v>
      </c>
      <c r="G1772" s="592" t="s">
        <v>12995</v>
      </c>
      <c r="H1772" s="592" t="s">
        <v>12996</v>
      </c>
      <c r="I1772" s="592" t="s">
        <v>12997</v>
      </c>
      <c r="J1772" s="589"/>
      <c r="K1772" s="642"/>
      <c r="L1772" s="595" t="s">
        <v>1552</v>
      </c>
      <c r="M1772" s="993"/>
      <c r="N1772" s="972"/>
      <c r="O1772" s="592"/>
      <c r="P1772" s="594"/>
      <c r="Q1772" s="594"/>
      <c r="R1772" s="592">
        <f t="shared" si="27"/>
        <v>0</v>
      </c>
      <c r="S1772" s="592"/>
      <c r="T1772" s="596" t="str">
        <f>VLOOKUP(cppm_pr[[#This Row],[Status]],'All Link_LOV'!$I$32:$K$72,2,0)</f>
        <v>LOR Issued</v>
      </c>
      <c r="U1772" s="596" t="s">
        <v>22</v>
      </c>
      <c r="V1772" s="959">
        <v>862</v>
      </c>
      <c r="W1772" s="596"/>
      <c r="X1772" s="592"/>
      <c r="Y1772" s="592"/>
      <c r="Z1772" s="597">
        <v>45204</v>
      </c>
      <c r="AA1772" s="592" t="s">
        <v>5289</v>
      </c>
      <c r="AB1772" s="595">
        <v>200</v>
      </c>
      <c r="AC1772" s="677">
        <v>128</v>
      </c>
      <c r="AD1772" s="592" t="s">
        <v>6148</v>
      </c>
      <c r="AE1772" s="592" t="s">
        <v>12998</v>
      </c>
      <c r="AF1772" s="592" t="s">
        <v>397</v>
      </c>
      <c r="AG1772" s="592" t="s">
        <v>493</v>
      </c>
      <c r="AH1772" s="808" t="s">
        <v>12999</v>
      </c>
      <c r="AI1772" s="600" t="str">
        <f>IFERROR(VLOOKUP(cppm_pr[[#This Row],[Order Number]],SPHERE!C:CC,39,0),"")</f>
        <v/>
      </c>
      <c r="AJ1772" s="600" t="str">
        <f>IFERROR(VLOOKUP(cppm_pr[[#This Row],[Order Number]],'DC TM ONE'!B:CN,42,0),"")</f>
        <v/>
      </c>
      <c r="AK1772" s="808"/>
      <c r="AL1772" s="693">
        <v>45230</v>
      </c>
      <c r="AM1772" s="592" t="s">
        <v>13000</v>
      </c>
      <c r="AN1772" s="592" t="s">
        <v>4928</v>
      </c>
      <c r="AO1772" s="961"/>
      <c r="AP1772" s="592"/>
      <c r="AQ1772" s="592"/>
      <c r="AR1772" s="612">
        <v>3400039087</v>
      </c>
      <c r="AS1772" s="592"/>
      <c r="AT1772" s="598" t="s">
        <v>13001</v>
      </c>
      <c r="AU1772" s="592"/>
      <c r="AV1772" s="592"/>
      <c r="AW1772" s="592"/>
      <c r="AX1772" s="592"/>
      <c r="AY1772" s="592"/>
      <c r="AZ1772" s="592"/>
      <c r="BA1772" s="592"/>
      <c r="BB1772" s="592"/>
      <c r="BC1772" s="592"/>
      <c r="BD1772" s="592"/>
      <c r="BE1772" s="592"/>
      <c r="BF1772" s="592"/>
      <c r="BG1772" s="592"/>
      <c r="BH1772" s="592"/>
    </row>
    <row r="1773" spans="1:60" ht="12" customHeight="1">
      <c r="A1773" s="960">
        <v>1771</v>
      </c>
      <c r="B1773" s="600"/>
      <c r="C1773" s="601" t="s">
        <v>201</v>
      </c>
      <c r="D1773" s="602"/>
      <c r="E1773" s="600"/>
      <c r="F1773" s="603" t="s">
        <v>13002</v>
      </c>
      <c r="G1773" s="603" t="s">
        <v>13003</v>
      </c>
      <c r="H1773" s="603" t="s">
        <v>13004</v>
      </c>
      <c r="I1773" s="603" t="s">
        <v>13005</v>
      </c>
      <c r="J1773" s="600"/>
      <c r="K1773" s="616"/>
      <c r="L1773" s="606" t="s">
        <v>10812</v>
      </c>
      <c r="M1773" s="971"/>
      <c r="N1773" s="972"/>
      <c r="O1773" s="603"/>
      <c r="P1773" s="605"/>
      <c r="Q1773" s="605"/>
      <c r="R1773" s="603">
        <f t="shared" si="27"/>
        <v>0</v>
      </c>
      <c r="S1773" s="603"/>
      <c r="T1773" s="607" t="str">
        <f>VLOOKUP(cppm_pr[[#This Row],[Status]],'All Link_LOV'!$I$32:$K$72,2,0)</f>
        <v>Queried - Require More Information From NeC/AND</v>
      </c>
      <c r="U1773" s="607" t="s">
        <v>22</v>
      </c>
      <c r="V1773" s="960">
        <v>863</v>
      </c>
      <c r="W1773" s="607"/>
      <c r="X1773" s="603"/>
      <c r="Y1773" s="603"/>
      <c r="Z1773" s="608">
        <v>45204</v>
      </c>
      <c r="AA1773" s="603" t="s">
        <v>7884</v>
      </c>
      <c r="AB1773" s="606">
        <v>8431</v>
      </c>
      <c r="AC1773" s="677">
        <v>6459.74</v>
      </c>
      <c r="AD1773" s="603" t="s">
        <v>6148</v>
      </c>
      <c r="AE1773" s="603" t="s">
        <v>13006</v>
      </c>
      <c r="AF1773" s="603" t="s">
        <v>398</v>
      </c>
      <c r="AG1773" s="603" t="s">
        <v>488</v>
      </c>
      <c r="AH1773" s="808" t="s">
        <v>13007</v>
      </c>
      <c r="AI1773" s="600" t="str">
        <f>IFERROR(VLOOKUP(cppm_pr[[#This Row],[Order Number]],SPHERE!C:CC,39,0),"")</f>
        <v/>
      </c>
      <c r="AJ1773" s="600" t="str">
        <f>IFERROR(VLOOKUP(cppm_pr[[#This Row],[Order Number]],'DC TM ONE'!B:CN,42,0),"")</f>
        <v/>
      </c>
      <c r="AK1773" s="808"/>
      <c r="AL1773" s="693">
        <v>45199</v>
      </c>
      <c r="AM1773" s="603" t="s">
        <v>11877</v>
      </c>
      <c r="AN1773" s="603" t="s">
        <v>4928</v>
      </c>
      <c r="AO1773" s="961"/>
      <c r="AP1773" s="603"/>
      <c r="AQ1773" s="603"/>
      <c r="AR1773" s="769">
        <v>3400038656</v>
      </c>
      <c r="AS1773" s="603"/>
      <c r="AT1773" s="610" t="s">
        <v>13008</v>
      </c>
      <c r="AU1773" s="603"/>
      <c r="AV1773" s="603"/>
      <c r="AW1773" s="603"/>
      <c r="AX1773" s="603"/>
      <c r="AY1773" s="603"/>
      <c r="AZ1773" s="603"/>
      <c r="BA1773" s="603"/>
      <c r="BB1773" s="603"/>
      <c r="BC1773" s="603"/>
      <c r="BD1773" s="603"/>
      <c r="BE1773" s="603"/>
      <c r="BF1773" s="603"/>
      <c r="BG1773" s="603"/>
      <c r="BH1773" s="603"/>
    </row>
    <row r="1774" spans="1:60" ht="12" customHeight="1">
      <c r="A1774" s="959">
        <v>1772</v>
      </c>
      <c r="B1774" s="589"/>
      <c r="C1774" s="590" t="s">
        <v>250</v>
      </c>
      <c r="D1774" s="591"/>
      <c r="E1774" s="815"/>
      <c r="F1774" s="592" t="s">
        <v>13009</v>
      </c>
      <c r="G1774" s="592" t="s">
        <v>13010</v>
      </c>
      <c r="H1774" s="592" t="s">
        <v>13011</v>
      </c>
      <c r="I1774" s="592" t="s">
        <v>13012</v>
      </c>
      <c r="J1774" s="589"/>
      <c r="K1774" s="642"/>
      <c r="L1774" s="595" t="s">
        <v>1552</v>
      </c>
      <c r="M1774" s="993"/>
      <c r="N1774" s="972"/>
      <c r="O1774" s="592"/>
      <c r="P1774" s="594"/>
      <c r="Q1774" s="594"/>
      <c r="R1774" s="592">
        <f t="shared" si="27"/>
        <v>0</v>
      </c>
      <c r="S1774" s="592"/>
      <c r="T1774" s="596" t="str">
        <f>VLOOKUP(cppm_pr[[#This Row],[Status]],'All Link_LOV'!$I$32:$K$72,2,0)</f>
        <v>LOR Issued</v>
      </c>
      <c r="U1774" s="596" t="s">
        <v>22</v>
      </c>
      <c r="V1774" s="959">
        <v>864</v>
      </c>
      <c r="W1774" s="596"/>
      <c r="X1774" s="592"/>
      <c r="Y1774" s="592"/>
      <c r="Z1774" s="597">
        <v>45204</v>
      </c>
      <c r="AA1774" s="592" t="s">
        <v>5289</v>
      </c>
      <c r="AB1774" s="595">
        <v>6422</v>
      </c>
      <c r="AC1774" s="677">
        <v>4914.5600000000004</v>
      </c>
      <c r="AD1774" s="592" t="s">
        <v>6148</v>
      </c>
      <c r="AE1774" s="592" t="s">
        <v>13013</v>
      </c>
      <c r="AF1774" s="592" t="s">
        <v>397</v>
      </c>
      <c r="AG1774" s="592" t="s">
        <v>493</v>
      </c>
      <c r="AH1774" s="808" t="s">
        <v>13014</v>
      </c>
      <c r="AI1774" s="600" t="str">
        <f>IFERROR(VLOOKUP(cppm_pr[[#This Row],[Order Number]],SPHERE!C:CC,39,0),"")</f>
        <v/>
      </c>
      <c r="AJ1774" s="600" t="str">
        <f>IFERROR(VLOOKUP(cppm_pr[[#This Row],[Order Number]],'DC TM ONE'!B:CN,42,0),"")</f>
        <v/>
      </c>
      <c r="AK1774" s="808"/>
      <c r="AL1774" s="693">
        <v>45230</v>
      </c>
      <c r="AM1774" s="592" t="s">
        <v>7360</v>
      </c>
      <c r="AN1774" s="592" t="s">
        <v>4928</v>
      </c>
      <c r="AO1774" s="961"/>
      <c r="AP1774" s="592"/>
      <c r="AQ1774" s="592"/>
      <c r="AR1774" s="612">
        <v>3400038518</v>
      </c>
      <c r="AS1774" s="592"/>
      <c r="AT1774" s="598" t="s">
        <v>13015</v>
      </c>
      <c r="AU1774" s="592"/>
      <c r="AV1774" s="592"/>
      <c r="AW1774" s="592"/>
      <c r="AX1774" s="592"/>
      <c r="AY1774" s="592"/>
      <c r="AZ1774" s="592"/>
      <c r="BA1774" s="592"/>
      <c r="BB1774" s="592"/>
      <c r="BC1774" s="592"/>
      <c r="BD1774" s="592"/>
      <c r="BE1774" s="592"/>
      <c r="BF1774" s="592"/>
      <c r="BG1774" s="592"/>
      <c r="BH1774" s="592"/>
    </row>
    <row r="1775" spans="1:60" ht="12" customHeight="1">
      <c r="A1775" s="960">
        <v>1773</v>
      </c>
      <c r="B1775" s="600" t="s">
        <v>447</v>
      </c>
      <c r="C1775" s="601" t="s">
        <v>211</v>
      </c>
      <c r="D1775" s="591">
        <v>45210</v>
      </c>
      <c r="E1775" s="815" t="s">
        <v>13016</v>
      </c>
      <c r="F1775" s="603" t="s">
        <v>5136</v>
      </c>
      <c r="G1775" s="603" t="s">
        <v>5135</v>
      </c>
      <c r="H1775" s="603" t="s">
        <v>5133</v>
      </c>
      <c r="I1775" s="592" t="s">
        <v>13017</v>
      </c>
      <c r="J1775" s="600"/>
      <c r="K1775" s="616"/>
      <c r="L1775" s="606" t="s">
        <v>1728</v>
      </c>
      <c r="M1775" s="971"/>
      <c r="N1775" s="972"/>
      <c r="O1775" s="603"/>
      <c r="P1775" s="605"/>
      <c r="Q1775" s="605"/>
      <c r="R1775" s="603">
        <f t="shared" si="27"/>
        <v>0</v>
      </c>
      <c r="S1775" s="603"/>
      <c r="T1775" s="607" t="str">
        <f>VLOOKUP(cppm_pr[[#This Row],[Status]],'All Link_LOV'!$I$32:$K$72,2,0)</f>
        <v>Queried - Require More Information From NeC/AND</v>
      </c>
      <c r="U1775" s="607" t="s">
        <v>105</v>
      </c>
      <c r="V1775" s="960">
        <v>374</v>
      </c>
      <c r="W1775" s="607"/>
      <c r="X1775" s="603"/>
      <c r="Y1775" s="603"/>
      <c r="Z1775" s="608">
        <v>45205</v>
      </c>
      <c r="AA1775" s="603" t="s">
        <v>5132</v>
      </c>
      <c r="AB1775" s="606"/>
      <c r="AC1775" s="677"/>
      <c r="AD1775" s="603"/>
      <c r="AE1775" s="603"/>
      <c r="AF1775" s="603" t="s">
        <v>399</v>
      </c>
      <c r="AG1775" s="603" t="s">
        <v>491</v>
      </c>
      <c r="AH1775" s="808" t="s">
        <v>5134</v>
      </c>
      <c r="AI1775" s="600" t="str">
        <f>IFERROR(VLOOKUP(cppm_pr[[#This Row],[Order Number]],SPHERE!C:CC,39,0),"")</f>
        <v/>
      </c>
      <c r="AJ1775" s="600" t="str">
        <f>IFERROR(VLOOKUP(cppm_pr[[#This Row],[Order Number]],'DC TM ONE'!B:CN,42,0),"")</f>
        <v/>
      </c>
      <c r="AK1775" s="808"/>
      <c r="AL1775" s="693"/>
      <c r="AM1775" s="603" t="s">
        <v>6499</v>
      </c>
      <c r="AN1775" s="603"/>
      <c r="AO1775" s="961"/>
      <c r="AP1775" s="603"/>
      <c r="AQ1775" s="603"/>
      <c r="AR1775" s="769">
        <v>3400042808</v>
      </c>
      <c r="AS1775" s="600" t="s">
        <v>5140</v>
      </c>
      <c r="AT1775" s="610"/>
      <c r="AU1775" s="603"/>
      <c r="AV1775" s="603" t="s">
        <v>5137</v>
      </c>
      <c r="AW1775" s="603" t="s">
        <v>5138</v>
      </c>
      <c r="AX1775" s="603" t="s">
        <v>5139</v>
      </c>
      <c r="AY1775" s="603" t="s">
        <v>1554</v>
      </c>
      <c r="AZ1775" s="600" t="s">
        <v>5140</v>
      </c>
      <c r="BA1775" s="603" t="s">
        <v>5141</v>
      </c>
      <c r="BB1775" s="603">
        <v>3400042808</v>
      </c>
      <c r="BC1775" s="603" t="s">
        <v>5142</v>
      </c>
      <c r="BD1775" s="603">
        <v>3400040205</v>
      </c>
      <c r="BE1775" s="603" t="s">
        <v>5143</v>
      </c>
      <c r="BF1775" s="603">
        <v>3400039083</v>
      </c>
      <c r="BG1775" s="603"/>
      <c r="BH1775" s="603"/>
    </row>
    <row r="1776" spans="1:60" ht="12" customHeight="1">
      <c r="A1776" s="959">
        <v>1774</v>
      </c>
      <c r="B1776" s="589" t="s">
        <v>79</v>
      </c>
      <c r="C1776" s="590" t="s">
        <v>208</v>
      </c>
      <c r="D1776" s="591"/>
      <c r="E1776" s="815" t="s">
        <v>13018</v>
      </c>
      <c r="F1776" s="592" t="s">
        <v>5147</v>
      </c>
      <c r="G1776" s="592" t="s">
        <v>5146</v>
      </c>
      <c r="H1776" s="592" t="s">
        <v>5144</v>
      </c>
      <c r="I1776" s="592" t="s">
        <v>13019</v>
      </c>
      <c r="J1776" s="589"/>
      <c r="K1776" s="1126"/>
      <c r="L1776" s="595" t="s">
        <v>2749</v>
      </c>
      <c r="M1776" s="986" t="s">
        <v>10509</v>
      </c>
      <c r="N1776" s="972"/>
      <c r="O1776" s="592"/>
      <c r="P1776" s="594"/>
      <c r="Q1776" s="594"/>
      <c r="R1776" s="592">
        <f t="shared" si="27"/>
        <v>0</v>
      </c>
      <c r="S1776" s="592"/>
      <c r="T1776" s="596" t="str">
        <f>VLOOKUP(cppm_pr[[#This Row],[Status]],'All Link_LOV'!$I$32:$K$72,2,0)</f>
        <v>Pending TP Submission</v>
      </c>
      <c r="U1776" s="596" t="s">
        <v>105</v>
      </c>
      <c r="V1776" s="959">
        <v>375</v>
      </c>
      <c r="W1776" s="596"/>
      <c r="X1776" s="592"/>
      <c r="Y1776" s="592"/>
      <c r="Z1776" s="597">
        <v>45205</v>
      </c>
      <c r="AA1776" s="592" t="s">
        <v>2079</v>
      </c>
      <c r="AB1776" s="595"/>
      <c r="AC1776" s="677"/>
      <c r="AD1776" s="592"/>
      <c r="AE1776" s="592"/>
      <c r="AF1776" s="592" t="s">
        <v>398</v>
      </c>
      <c r="AG1776" s="592" t="s">
        <v>488</v>
      </c>
      <c r="AH1776" s="808" t="s">
        <v>5145</v>
      </c>
      <c r="AI1776" s="600" t="str">
        <f>IFERROR(VLOOKUP(cppm_pr[[#This Row],[Order Number]],SPHERE!C:CC,39,0),"")</f>
        <v/>
      </c>
      <c r="AJ1776" s="600" t="str">
        <f>IFERROR(VLOOKUP(cppm_pr[[#This Row],[Order Number]],'DC TM ONE'!B:CN,42,0),"")</f>
        <v/>
      </c>
      <c r="AK1776" s="808"/>
      <c r="AL1776" s="693"/>
      <c r="AM1776" s="592" t="s">
        <v>7590</v>
      </c>
      <c r="AN1776" s="592"/>
      <c r="AO1776" s="961"/>
      <c r="AP1776" s="592"/>
      <c r="AQ1776" s="592"/>
      <c r="AR1776" s="612">
        <v>3400039018</v>
      </c>
      <c r="AS1776" s="592" t="s">
        <v>3460</v>
      </c>
      <c r="AT1776" s="598"/>
      <c r="AU1776" s="592"/>
      <c r="AV1776" s="592" t="s">
        <v>5072</v>
      </c>
      <c r="AW1776" s="592" t="s">
        <v>5148</v>
      </c>
      <c r="AX1776" s="592" t="s">
        <v>5149</v>
      </c>
      <c r="AY1776" s="592" t="s">
        <v>1554</v>
      </c>
      <c r="AZ1776" s="592" t="s">
        <v>3460</v>
      </c>
      <c r="BA1776" s="592" t="s">
        <v>5150</v>
      </c>
      <c r="BB1776" s="592">
        <v>3400039018</v>
      </c>
      <c r="BC1776" s="592" t="s">
        <v>5151</v>
      </c>
      <c r="BD1776" s="592">
        <v>3400038916</v>
      </c>
      <c r="BE1776" s="592" t="s">
        <v>1588</v>
      </c>
      <c r="BF1776" s="592">
        <v>3400039025</v>
      </c>
      <c r="BG1776" s="592"/>
      <c r="BH1776" s="592"/>
    </row>
    <row r="1777" spans="1:60" ht="12" customHeight="1">
      <c r="A1777" s="960">
        <v>1775</v>
      </c>
      <c r="B1777" s="600" t="s">
        <v>5627</v>
      </c>
      <c r="C1777" s="601" t="s">
        <v>219</v>
      </c>
      <c r="D1777" s="602">
        <v>45211</v>
      </c>
      <c r="E1777" s="600" t="s">
        <v>12894</v>
      </c>
      <c r="F1777" s="603" t="s">
        <v>6914</v>
      </c>
      <c r="G1777" s="603" t="s">
        <v>6915</v>
      </c>
      <c r="H1777" s="603" t="s">
        <v>6916</v>
      </c>
      <c r="I1777" s="603" t="s">
        <v>6917</v>
      </c>
      <c r="J1777" s="600"/>
      <c r="K1777" s="616"/>
      <c r="L1777" s="595" t="s">
        <v>1691</v>
      </c>
      <c r="M1777" s="971"/>
      <c r="N1777" s="972"/>
      <c r="O1777" s="603"/>
      <c r="P1777" s="605"/>
      <c r="Q1777" s="605"/>
      <c r="R1777" s="603">
        <f t="shared" si="27"/>
        <v>0</v>
      </c>
      <c r="S1777" s="603"/>
      <c r="T1777" s="607" t="str">
        <f>VLOOKUP(cppm_pr[[#This Row],[Status]],'All Link_LOV'!$I$32:$K$72,2,0)</f>
        <v>Queried - Require More Information From NeC/AND</v>
      </c>
      <c r="U1777" s="607" t="s">
        <v>22</v>
      </c>
      <c r="V1777" s="960">
        <v>865</v>
      </c>
      <c r="W1777" s="607"/>
      <c r="X1777" s="603"/>
      <c r="Y1777" s="603"/>
      <c r="Z1777" s="608">
        <v>45205</v>
      </c>
      <c r="AA1777" s="603" t="s">
        <v>1686</v>
      </c>
      <c r="AB1777" s="606">
        <v>10239</v>
      </c>
      <c r="AC1777" s="677">
        <v>10205.27</v>
      </c>
      <c r="AD1777" s="603" t="s">
        <v>6148</v>
      </c>
      <c r="AE1777" s="603" t="s">
        <v>13020</v>
      </c>
      <c r="AF1777" s="603" t="s">
        <v>6071</v>
      </c>
      <c r="AG1777" s="603" t="s">
        <v>490</v>
      </c>
      <c r="AH1777" s="808" t="s">
        <v>13021</v>
      </c>
      <c r="AI1777" s="600" t="str">
        <f>IFERROR(VLOOKUP(cppm_pr[[#This Row],[Order Number]],SPHERE!C:CC,39,0),"")</f>
        <v/>
      </c>
      <c r="AJ1777" s="600" t="str">
        <f>IFERROR(VLOOKUP(cppm_pr[[#This Row],[Order Number]],'DC TM ONE'!B:CN,42,0),"")</f>
        <v/>
      </c>
      <c r="AK1777" s="808"/>
      <c r="AL1777" s="693">
        <v>45138</v>
      </c>
      <c r="AM1777" s="603" t="s">
        <v>6448</v>
      </c>
      <c r="AN1777" s="603" t="s">
        <v>4928</v>
      </c>
      <c r="AO1777" s="961"/>
      <c r="AP1777" s="603"/>
      <c r="AQ1777" s="603"/>
      <c r="AR1777" s="769">
        <v>3400041308</v>
      </c>
      <c r="AS1777" s="603"/>
      <c r="AT1777" s="610" t="s">
        <v>13022</v>
      </c>
      <c r="AU1777" s="603"/>
      <c r="AV1777" s="603"/>
      <c r="AW1777" s="603"/>
      <c r="AX1777" s="603"/>
      <c r="AY1777" s="603"/>
      <c r="AZ1777" s="603"/>
      <c r="BA1777" s="603"/>
      <c r="BB1777" s="603"/>
      <c r="BC1777" s="603"/>
      <c r="BD1777" s="603"/>
      <c r="BE1777" s="603"/>
      <c r="BF1777" s="603"/>
      <c r="BG1777" s="603"/>
      <c r="BH1777" s="603"/>
    </row>
    <row r="1778" spans="1:60" ht="12" customHeight="1">
      <c r="A1778" s="959">
        <v>1776</v>
      </c>
      <c r="B1778" s="589"/>
      <c r="C1778" s="590" t="s">
        <v>250</v>
      </c>
      <c r="D1778" s="591"/>
      <c r="E1778" s="815"/>
      <c r="F1778" s="592" t="s">
        <v>13023</v>
      </c>
      <c r="G1778" s="592" t="s">
        <v>13024</v>
      </c>
      <c r="H1778" s="592" t="s">
        <v>13025</v>
      </c>
      <c r="I1778" s="592" t="s">
        <v>13026</v>
      </c>
      <c r="J1778" s="589"/>
      <c r="K1778" s="642"/>
      <c r="L1778" s="595" t="s">
        <v>1691</v>
      </c>
      <c r="M1778" s="993"/>
      <c r="N1778" s="972"/>
      <c r="O1778" s="592"/>
      <c r="P1778" s="594"/>
      <c r="Q1778" s="594"/>
      <c r="R1778" s="592">
        <f t="shared" si="27"/>
        <v>0</v>
      </c>
      <c r="S1778" s="592"/>
      <c r="T1778" s="596" t="str">
        <f>VLOOKUP(cppm_pr[[#This Row],[Status]],'All Link_LOV'!$I$32:$K$72,2,0)</f>
        <v>LOR Issued</v>
      </c>
      <c r="U1778" s="596" t="s">
        <v>22</v>
      </c>
      <c r="V1778" s="959">
        <v>866</v>
      </c>
      <c r="W1778" s="596"/>
      <c r="X1778" s="592"/>
      <c r="Y1778" s="592"/>
      <c r="Z1778" s="597">
        <v>45205</v>
      </c>
      <c r="AA1778" s="592" t="s">
        <v>1686</v>
      </c>
      <c r="AB1778" s="595">
        <v>5623</v>
      </c>
      <c r="AC1778" s="677">
        <v>3711.01</v>
      </c>
      <c r="AD1778" s="592" t="s">
        <v>6148</v>
      </c>
      <c r="AE1778" s="592" t="s">
        <v>13020</v>
      </c>
      <c r="AF1778" s="592" t="s">
        <v>6071</v>
      </c>
      <c r="AG1778" s="592" t="s">
        <v>490</v>
      </c>
      <c r="AH1778" s="808" t="s">
        <v>13027</v>
      </c>
      <c r="AI1778" s="600" t="str">
        <f>IFERROR(VLOOKUP(cppm_pr[[#This Row],[Order Number]],SPHERE!C:CC,39,0),"")</f>
        <v/>
      </c>
      <c r="AJ1778" s="600" t="str">
        <f>IFERROR(VLOOKUP(cppm_pr[[#This Row],[Order Number]],'DC TM ONE'!B:CN,42,0),"")</f>
        <v/>
      </c>
      <c r="AK1778" s="808"/>
      <c r="AL1778" s="693">
        <v>45153</v>
      </c>
      <c r="AM1778" s="592" t="s">
        <v>6448</v>
      </c>
      <c r="AN1778" s="592" t="s">
        <v>4928</v>
      </c>
      <c r="AO1778" s="961"/>
      <c r="AP1778" s="592"/>
      <c r="AQ1778" s="592"/>
      <c r="AR1778" s="612">
        <v>3400041308</v>
      </c>
      <c r="AS1778" s="592"/>
      <c r="AT1778" s="598" t="s">
        <v>13028</v>
      </c>
      <c r="AU1778" s="592"/>
      <c r="AV1778" s="592"/>
      <c r="AW1778" s="592"/>
      <c r="AX1778" s="592"/>
      <c r="AY1778" s="592"/>
      <c r="AZ1778" s="592"/>
      <c r="BA1778" s="592"/>
      <c r="BB1778" s="592"/>
      <c r="BC1778" s="592"/>
      <c r="BD1778" s="592"/>
      <c r="BE1778" s="592"/>
      <c r="BF1778" s="592"/>
      <c r="BG1778" s="592"/>
      <c r="BH1778" s="592"/>
    </row>
    <row r="1779" spans="1:60" ht="12" customHeight="1">
      <c r="A1779" s="960">
        <v>1777</v>
      </c>
      <c r="B1779" s="600" t="s">
        <v>66</v>
      </c>
      <c r="C1779" s="601" t="s">
        <v>260</v>
      </c>
      <c r="D1779" s="602"/>
      <c r="E1779" s="600"/>
      <c r="F1779" s="603" t="s">
        <v>13029</v>
      </c>
      <c r="G1779" s="603" t="s">
        <v>13030</v>
      </c>
      <c r="H1779" s="603" t="s">
        <v>13031</v>
      </c>
      <c r="I1779" s="603"/>
      <c r="J1779" s="600"/>
      <c r="K1779" s="616"/>
      <c r="L1779" s="606" t="s">
        <v>1552</v>
      </c>
      <c r="M1779" s="971"/>
      <c r="N1779" s="972"/>
      <c r="O1779" s="603"/>
      <c r="P1779" s="605"/>
      <c r="Q1779" s="605"/>
      <c r="R1779" s="603">
        <f t="shared" si="27"/>
        <v>0</v>
      </c>
      <c r="S1779" s="603"/>
      <c r="T1779" s="607" t="str">
        <f>VLOOKUP(cppm_pr[[#This Row],[Status]],'All Link_LOV'!$I$32:$K$72,2,0)</f>
        <v>PR Creation</v>
      </c>
      <c r="U1779" s="607" t="s">
        <v>22</v>
      </c>
      <c r="V1779" s="960">
        <v>867</v>
      </c>
      <c r="W1779" s="607"/>
      <c r="X1779" s="603"/>
      <c r="Y1779" s="603"/>
      <c r="Z1779" s="608">
        <v>45205</v>
      </c>
      <c r="AA1779" s="603" t="s">
        <v>1549</v>
      </c>
      <c r="AB1779" s="606">
        <v>207468</v>
      </c>
      <c r="AC1779" s="677">
        <v>1848.65</v>
      </c>
      <c r="AD1779" s="603" t="s">
        <v>6059</v>
      </c>
      <c r="AE1779" s="603"/>
      <c r="AF1779" s="603" t="s">
        <v>6071</v>
      </c>
      <c r="AG1779" s="603" t="s">
        <v>5</v>
      </c>
      <c r="AH1779" s="808" t="s">
        <v>13032</v>
      </c>
      <c r="AI1779" s="600" t="str">
        <f>IFERROR(VLOOKUP(cppm_pr[[#This Row],[Order Number]],SPHERE!C:CC,39,0),"")</f>
        <v/>
      </c>
      <c r="AJ1779" s="600" t="str">
        <f>IFERROR(VLOOKUP(cppm_pr[[#This Row],[Order Number]],'DC TM ONE'!B:CN,42,0),"")</f>
        <v/>
      </c>
      <c r="AK1779" s="808"/>
      <c r="AL1779" s="693">
        <v>45230</v>
      </c>
      <c r="AM1779" s="603" t="s">
        <v>6971</v>
      </c>
      <c r="AN1779" s="603" t="s">
        <v>6175</v>
      </c>
      <c r="AO1779" s="961"/>
      <c r="AP1779" s="603">
        <v>3400038869</v>
      </c>
      <c r="AQ1779" s="603"/>
      <c r="AR1779" s="769"/>
      <c r="AS1779" s="603"/>
      <c r="AT1779" s="610" t="s">
        <v>13033</v>
      </c>
      <c r="AU1779" s="603"/>
      <c r="AV1779" s="603"/>
      <c r="AW1779" s="603"/>
      <c r="AX1779" s="603"/>
      <c r="AY1779" s="603"/>
      <c r="AZ1779" s="603"/>
      <c r="BA1779" s="603"/>
      <c r="BB1779" s="603"/>
      <c r="BC1779" s="603"/>
      <c r="BD1779" s="603"/>
      <c r="BE1779" s="603"/>
      <c r="BF1779" s="603"/>
      <c r="BG1779" s="603"/>
      <c r="BH1779" s="603"/>
    </row>
    <row r="1780" spans="1:60" ht="12" customHeight="1">
      <c r="A1780" s="959">
        <v>1778</v>
      </c>
      <c r="B1780" s="589" t="s">
        <v>72</v>
      </c>
      <c r="C1780" s="590" t="s">
        <v>260</v>
      </c>
      <c r="D1780" s="591">
        <v>45205</v>
      </c>
      <c r="E1780" s="815" t="s">
        <v>10598</v>
      </c>
      <c r="F1780" s="592" t="s">
        <v>13034</v>
      </c>
      <c r="G1780" s="592" t="s">
        <v>13035</v>
      </c>
      <c r="H1780" s="592" t="s">
        <v>13036</v>
      </c>
      <c r="I1780" s="592" t="s">
        <v>13037</v>
      </c>
      <c r="J1780" s="589"/>
      <c r="K1780" s="642"/>
      <c r="L1780" s="595" t="s">
        <v>1654</v>
      </c>
      <c r="M1780" s="993"/>
      <c r="N1780" s="972"/>
      <c r="O1780" s="592"/>
      <c r="P1780" s="594"/>
      <c r="Q1780" s="594"/>
      <c r="R1780" s="592">
        <f t="shared" si="27"/>
        <v>0</v>
      </c>
      <c r="S1780" s="592"/>
      <c r="T1780" s="596" t="str">
        <f>VLOOKUP(cppm_pr[[#This Row],[Status]],'All Link_LOV'!$I$32:$K$72,2,0)</f>
        <v>PR Creation</v>
      </c>
      <c r="U1780" s="596" t="s">
        <v>22</v>
      </c>
      <c r="V1780" s="959">
        <v>868</v>
      </c>
      <c r="W1780" s="596"/>
      <c r="X1780" s="592"/>
      <c r="Y1780" s="592"/>
      <c r="Z1780" s="597">
        <v>45205</v>
      </c>
      <c r="AA1780" s="592" t="s">
        <v>2542</v>
      </c>
      <c r="AB1780" s="595">
        <v>36262</v>
      </c>
      <c r="AC1780" s="677">
        <v>3938.4</v>
      </c>
      <c r="AD1780" s="592" t="s">
        <v>6148</v>
      </c>
      <c r="AE1780" s="592" t="s">
        <v>13038</v>
      </c>
      <c r="AF1780" s="592" t="s">
        <v>397</v>
      </c>
      <c r="AG1780" s="592" t="s">
        <v>493</v>
      </c>
      <c r="AH1780" s="808" t="s">
        <v>13039</v>
      </c>
      <c r="AI1780" s="600" t="str">
        <f>IFERROR(VLOOKUP(cppm_pr[[#This Row],[Order Number]],SPHERE!C:CC,39,0),"")</f>
        <v/>
      </c>
      <c r="AJ1780" s="600" t="str">
        <f>IFERROR(VLOOKUP(cppm_pr[[#This Row],[Order Number]],'DC TM ONE'!B:CN,42,0),"")</f>
        <v/>
      </c>
      <c r="AK1780" s="808"/>
      <c r="AL1780" s="693">
        <v>45214</v>
      </c>
      <c r="AM1780" s="592" t="s">
        <v>13040</v>
      </c>
      <c r="AN1780" s="592" t="s">
        <v>4928</v>
      </c>
      <c r="AO1780" s="961"/>
      <c r="AP1780" s="592"/>
      <c r="AQ1780" s="592"/>
      <c r="AR1780" s="612">
        <v>3400038795</v>
      </c>
      <c r="AS1780" s="592"/>
      <c r="AT1780" s="598" t="s">
        <v>13041</v>
      </c>
      <c r="AU1780" s="592"/>
      <c r="AV1780" s="592"/>
      <c r="AW1780" s="592"/>
      <c r="AX1780" s="592"/>
      <c r="AY1780" s="592"/>
      <c r="AZ1780" s="592"/>
      <c r="BA1780" s="592"/>
      <c r="BB1780" s="592"/>
      <c r="BC1780" s="592"/>
      <c r="BD1780" s="592"/>
      <c r="BE1780" s="592"/>
      <c r="BF1780" s="592"/>
      <c r="BG1780" s="592"/>
      <c r="BH1780" s="592"/>
    </row>
    <row r="1781" spans="1:60" ht="12" customHeight="1">
      <c r="A1781" s="960">
        <v>1779</v>
      </c>
      <c r="B1781" s="600" t="s">
        <v>447</v>
      </c>
      <c r="C1781" s="601" t="s">
        <v>260</v>
      </c>
      <c r="D1781" s="602">
        <v>45209</v>
      </c>
      <c r="E1781" s="600" t="s">
        <v>13042</v>
      </c>
      <c r="F1781" s="603" t="s">
        <v>4197</v>
      </c>
      <c r="G1781" s="603" t="s">
        <v>4196</v>
      </c>
      <c r="H1781" s="603" t="s">
        <v>13043</v>
      </c>
      <c r="I1781" s="603" t="s">
        <v>13044</v>
      </c>
      <c r="J1781" s="600"/>
      <c r="K1781" s="1125"/>
      <c r="L1781" s="606" t="s">
        <v>2749</v>
      </c>
      <c r="M1781" s="971" t="s">
        <v>7503</v>
      </c>
      <c r="N1781" s="972"/>
      <c r="O1781" s="603"/>
      <c r="P1781" s="605"/>
      <c r="Q1781" s="605"/>
      <c r="R1781" s="603">
        <f t="shared" si="27"/>
        <v>0</v>
      </c>
      <c r="S1781" s="603"/>
      <c r="T1781" s="607" t="str">
        <f>VLOOKUP(cppm_pr[[#This Row],[Status]],'All Link_LOV'!$I$32:$K$72,2,0)</f>
        <v>PR Creation</v>
      </c>
      <c r="U1781" s="607" t="s">
        <v>22</v>
      </c>
      <c r="V1781" s="960">
        <v>869</v>
      </c>
      <c r="W1781" s="607"/>
      <c r="X1781" s="603"/>
      <c r="Y1781" s="603"/>
      <c r="Z1781" s="608">
        <v>45205</v>
      </c>
      <c r="AA1781" s="603" t="s">
        <v>2343</v>
      </c>
      <c r="AB1781" s="606">
        <v>169095</v>
      </c>
      <c r="AC1781" s="677">
        <v>113216.96000000001</v>
      </c>
      <c r="AD1781" s="603" t="s">
        <v>6059</v>
      </c>
      <c r="AE1781" s="603"/>
      <c r="AF1781" s="603" t="s">
        <v>6164</v>
      </c>
      <c r="AG1781" s="603" t="s">
        <v>4193</v>
      </c>
      <c r="AH1781" s="808" t="s">
        <v>4195</v>
      </c>
      <c r="AI1781" s="600" t="str">
        <f>IFERROR(VLOOKUP(cppm_pr[[#This Row],[Order Number]],SPHERE!C:CC,39,0),"")</f>
        <v/>
      </c>
      <c r="AJ1781" s="600" t="str">
        <f>IFERROR(VLOOKUP(cppm_pr[[#This Row],[Order Number]],'DC TM ONE'!B:CN,42,0),"")</f>
        <v/>
      </c>
      <c r="AK1781" s="808"/>
      <c r="AL1781" s="693">
        <v>45290</v>
      </c>
      <c r="AM1781" s="603" t="s">
        <v>11667</v>
      </c>
      <c r="AN1781" s="603" t="s">
        <v>4928</v>
      </c>
      <c r="AO1781" s="961"/>
      <c r="AP1781" s="603"/>
      <c r="AQ1781" s="603"/>
      <c r="AR1781" s="769">
        <v>3400038912</v>
      </c>
      <c r="AS1781" s="603"/>
      <c r="AT1781" s="610"/>
      <c r="AU1781" s="603"/>
      <c r="AV1781" s="603"/>
      <c r="AW1781" s="603"/>
      <c r="AX1781" s="603"/>
      <c r="AY1781" s="603"/>
      <c r="AZ1781" s="603"/>
      <c r="BA1781" s="603"/>
      <c r="BB1781" s="603"/>
      <c r="BC1781" s="603"/>
      <c r="BD1781" s="603"/>
      <c r="BE1781" s="603"/>
      <c r="BF1781" s="603"/>
      <c r="BG1781" s="603"/>
      <c r="BH1781" s="603"/>
    </row>
    <row r="1782" spans="1:60" ht="12" customHeight="1">
      <c r="A1782" s="959">
        <v>1780</v>
      </c>
      <c r="B1782" s="589" t="s">
        <v>82</v>
      </c>
      <c r="C1782" s="590" t="s">
        <v>267</v>
      </c>
      <c r="D1782" s="591"/>
      <c r="E1782" s="815"/>
      <c r="F1782" s="592" t="s">
        <v>1428</v>
      </c>
      <c r="G1782" s="592" t="s">
        <v>3173</v>
      </c>
      <c r="H1782" s="592" t="s">
        <v>1425</v>
      </c>
      <c r="I1782" s="592" t="s">
        <v>1427</v>
      </c>
      <c r="J1782" s="589"/>
      <c r="K1782" s="642">
        <v>4902151482</v>
      </c>
      <c r="L1782" s="595" t="s">
        <v>1586</v>
      </c>
      <c r="M1782" s="993"/>
      <c r="N1782" s="972"/>
      <c r="O1782" s="592"/>
      <c r="P1782" s="594"/>
      <c r="Q1782" s="594"/>
      <c r="R1782" s="592">
        <f t="shared" si="27"/>
        <v>0</v>
      </c>
      <c r="S1782" s="592"/>
      <c r="T1782" s="596" t="str">
        <f>VLOOKUP(cppm_pr[[#This Row],[Status]],'All Link_LOV'!$I$32:$K$72,2,0)</f>
        <v>PO Issued</v>
      </c>
      <c r="U1782" s="596" t="s">
        <v>22</v>
      </c>
      <c r="V1782" s="959">
        <v>870</v>
      </c>
      <c r="W1782" s="596"/>
      <c r="X1782" s="592"/>
      <c r="Y1782" s="592"/>
      <c r="Z1782" s="597">
        <v>45205</v>
      </c>
      <c r="AA1782" s="592" t="s">
        <v>6727</v>
      </c>
      <c r="AB1782" s="595">
        <v>18508</v>
      </c>
      <c r="AC1782" s="677">
        <v>5501.93</v>
      </c>
      <c r="AD1782" s="592" t="s">
        <v>6148</v>
      </c>
      <c r="AE1782" s="592" t="s">
        <v>13045</v>
      </c>
      <c r="AF1782" s="592" t="s">
        <v>398</v>
      </c>
      <c r="AG1782" s="592" t="s">
        <v>488</v>
      </c>
      <c r="AH1782" s="808" t="s">
        <v>1424</v>
      </c>
      <c r="AI1782" s="600" t="str">
        <f>IFERROR(VLOOKUP(cppm_pr[[#This Row],[Order Number]],SPHERE!C:CC,39,0),"")</f>
        <v/>
      </c>
      <c r="AJ1782" s="600" t="str">
        <f>IFERROR(VLOOKUP(cppm_pr[[#This Row],[Order Number]],'DC TM ONE'!B:CN,42,0),"")</f>
        <v/>
      </c>
      <c r="AK1782" s="808"/>
      <c r="AL1782" s="693">
        <v>45230</v>
      </c>
      <c r="AM1782" s="592" t="s">
        <v>9927</v>
      </c>
      <c r="AN1782" s="592" t="s">
        <v>4928</v>
      </c>
      <c r="AO1782" s="961"/>
      <c r="AP1782" s="592"/>
      <c r="AQ1782" s="592"/>
      <c r="AR1782" s="612" t="s">
        <v>4215</v>
      </c>
      <c r="AS1782" s="592"/>
      <c r="AT1782" s="598" t="s">
        <v>13046</v>
      </c>
      <c r="AU1782" s="592"/>
      <c r="AV1782" s="592"/>
      <c r="AW1782" s="592"/>
      <c r="AX1782" s="592"/>
      <c r="AY1782" s="592"/>
      <c r="AZ1782" s="592"/>
      <c r="BA1782" s="592"/>
      <c r="BB1782" s="592"/>
      <c r="BC1782" s="592"/>
      <c r="BD1782" s="592"/>
      <c r="BE1782" s="592"/>
      <c r="BF1782" s="592"/>
      <c r="BG1782" s="592"/>
      <c r="BH1782" s="592"/>
    </row>
    <row r="1783" spans="1:60" ht="12" customHeight="1">
      <c r="A1783" s="960">
        <v>1781</v>
      </c>
      <c r="B1783" s="600" t="s">
        <v>73</v>
      </c>
      <c r="C1783" s="601" t="s">
        <v>267</v>
      </c>
      <c r="D1783" s="602"/>
      <c r="E1783" s="600">
        <v>4902154960</v>
      </c>
      <c r="F1783" s="603" t="s">
        <v>13047</v>
      </c>
      <c r="G1783" s="603" t="s">
        <v>13048</v>
      </c>
      <c r="H1783" s="603" t="s">
        <v>13049</v>
      </c>
      <c r="I1783" s="603" t="s">
        <v>13050</v>
      </c>
      <c r="J1783" s="600"/>
      <c r="K1783" s="616" t="s">
        <v>13051</v>
      </c>
      <c r="L1783" s="606" t="s">
        <v>1564</v>
      </c>
      <c r="M1783" s="971"/>
      <c r="N1783" s="972"/>
      <c r="O1783" s="603"/>
      <c r="P1783" s="605"/>
      <c r="Q1783" s="605"/>
      <c r="R1783" s="603">
        <f t="shared" si="27"/>
        <v>0</v>
      </c>
      <c r="S1783" s="603"/>
      <c r="T1783" s="607" t="str">
        <f>VLOOKUP(cppm_pr[[#This Row],[Status]],'All Link_LOV'!$I$32:$K$72,2,0)</f>
        <v>PO Issued</v>
      </c>
      <c r="U1783" s="607" t="s">
        <v>22</v>
      </c>
      <c r="V1783" s="960">
        <v>871</v>
      </c>
      <c r="W1783" s="607"/>
      <c r="X1783" s="603"/>
      <c r="Y1783" s="603"/>
      <c r="Z1783" s="608">
        <v>45205</v>
      </c>
      <c r="AA1783" s="603" t="s">
        <v>2312</v>
      </c>
      <c r="AB1783" s="606">
        <v>10451</v>
      </c>
      <c r="AC1783" s="677">
        <v>377.8</v>
      </c>
      <c r="AD1783" s="603" t="s">
        <v>6059</v>
      </c>
      <c r="AE1783" s="603"/>
      <c r="AF1783" s="603" t="s">
        <v>6071</v>
      </c>
      <c r="AG1783" s="603" t="s">
        <v>490</v>
      </c>
      <c r="AH1783" s="808" t="s">
        <v>13052</v>
      </c>
      <c r="AI1783" s="600" t="str">
        <f>IFERROR(VLOOKUP(cppm_pr[[#This Row],[Order Number]],SPHERE!C:CC,39,0),"")</f>
        <v/>
      </c>
      <c r="AJ1783" s="600" t="str">
        <f>IFERROR(VLOOKUP(cppm_pr[[#This Row],[Order Number]],'DC TM ONE'!B:CN,42,0),"")</f>
        <v/>
      </c>
      <c r="AK1783" s="808"/>
      <c r="AL1783" s="693">
        <v>45011</v>
      </c>
      <c r="AM1783" s="603" t="s">
        <v>9988</v>
      </c>
      <c r="AN1783" s="603" t="s">
        <v>4928</v>
      </c>
      <c r="AO1783" s="961"/>
      <c r="AP1783" s="603"/>
      <c r="AQ1783" s="603"/>
      <c r="AR1783" s="769">
        <v>3400038998</v>
      </c>
      <c r="AS1783" s="603"/>
      <c r="AT1783" s="610"/>
      <c r="AU1783" s="603"/>
      <c r="AV1783" s="603"/>
      <c r="AW1783" s="603"/>
      <c r="AX1783" s="603"/>
      <c r="AY1783" s="603"/>
      <c r="AZ1783" s="603"/>
      <c r="BA1783" s="603"/>
      <c r="BB1783" s="603"/>
      <c r="BC1783" s="603"/>
      <c r="BD1783" s="603"/>
      <c r="BE1783" s="603"/>
      <c r="BF1783" s="603"/>
      <c r="BG1783" s="603"/>
      <c r="BH1783" s="603"/>
    </row>
    <row r="1784" spans="1:60" ht="12" customHeight="1">
      <c r="A1784" s="959">
        <v>1782</v>
      </c>
      <c r="B1784" s="589" t="s">
        <v>6009</v>
      </c>
      <c r="C1784" s="590" t="s">
        <v>254</v>
      </c>
      <c r="D1784" s="591"/>
      <c r="E1784" s="815">
        <v>4902154752</v>
      </c>
      <c r="F1784" s="592" t="s">
        <v>4589</v>
      </c>
      <c r="G1784" s="592" t="s">
        <v>4588</v>
      </c>
      <c r="H1784" s="592" t="s">
        <v>4586</v>
      </c>
      <c r="I1784" s="592" t="s">
        <v>12249</v>
      </c>
      <c r="J1784" s="589"/>
      <c r="K1784" s="642">
        <v>4902154752</v>
      </c>
      <c r="L1784" s="595" t="s">
        <v>1564</v>
      </c>
      <c r="M1784" s="993"/>
      <c r="N1784" s="972"/>
      <c r="O1784" s="592"/>
      <c r="P1784" s="594"/>
      <c r="Q1784" s="594"/>
      <c r="R1784" s="592">
        <f t="shared" si="27"/>
        <v>0</v>
      </c>
      <c r="S1784" s="592"/>
      <c r="T1784" s="596" t="str">
        <f>VLOOKUP(cppm_pr[[#This Row],[Status]],'All Link_LOV'!$I$32:$K$72,2,0)</f>
        <v>PO Issued</v>
      </c>
      <c r="U1784" s="596" t="s">
        <v>22</v>
      </c>
      <c r="V1784" s="959">
        <v>872</v>
      </c>
      <c r="W1784" s="596"/>
      <c r="X1784" s="592"/>
      <c r="Y1784" s="592"/>
      <c r="Z1784" s="597">
        <v>45205</v>
      </c>
      <c r="AA1784" s="592" t="s">
        <v>2312</v>
      </c>
      <c r="AB1784" s="595">
        <v>9531</v>
      </c>
      <c r="AC1784" s="677">
        <v>6662.52</v>
      </c>
      <c r="AD1784" s="592" t="s">
        <v>6059</v>
      </c>
      <c r="AE1784" s="592"/>
      <c r="AF1784" s="592" t="s">
        <v>398</v>
      </c>
      <c r="AG1784" s="592" t="s">
        <v>491</v>
      </c>
      <c r="AH1784" s="808" t="s">
        <v>4587</v>
      </c>
      <c r="AI1784" s="600" t="str">
        <f>IFERROR(VLOOKUP(cppm_pr[[#This Row],[Order Number]],SPHERE!C:CC,39,0),"")</f>
        <v/>
      </c>
      <c r="AJ1784" s="600" t="str">
        <f>IFERROR(VLOOKUP(cppm_pr[[#This Row],[Order Number]],'DC TM ONE'!B:CN,42,0),"")</f>
        <v/>
      </c>
      <c r="AK1784" s="808"/>
      <c r="AL1784" s="693">
        <v>45163</v>
      </c>
      <c r="AM1784" s="592" t="s">
        <v>7952</v>
      </c>
      <c r="AN1784" s="592" t="s">
        <v>4928</v>
      </c>
      <c r="AO1784" s="961"/>
      <c r="AP1784" s="592"/>
      <c r="AQ1784" s="592"/>
      <c r="AR1784" s="612">
        <v>3400038983</v>
      </c>
      <c r="AS1784" s="592"/>
      <c r="AT1784" s="598"/>
      <c r="AU1784" s="592"/>
      <c r="AV1784" s="592"/>
      <c r="AW1784" s="592"/>
      <c r="AX1784" s="592"/>
      <c r="AY1784" s="592"/>
      <c r="AZ1784" s="592"/>
      <c r="BA1784" s="592"/>
      <c r="BB1784" s="592"/>
      <c r="BC1784" s="592"/>
      <c r="BD1784" s="592"/>
      <c r="BE1784" s="592"/>
      <c r="BF1784" s="592"/>
      <c r="BG1784" s="592"/>
      <c r="BH1784" s="592"/>
    </row>
    <row r="1785" spans="1:60" ht="12" customHeight="1">
      <c r="A1785" s="960">
        <v>1783</v>
      </c>
      <c r="B1785" s="600" t="s">
        <v>72</v>
      </c>
      <c r="C1785" s="601" t="s">
        <v>211</v>
      </c>
      <c r="D1785" s="602">
        <v>45205</v>
      </c>
      <c r="E1785" s="600" t="s">
        <v>13053</v>
      </c>
      <c r="F1785" s="603" t="s">
        <v>13054</v>
      </c>
      <c r="G1785" s="603" t="s">
        <v>13055</v>
      </c>
      <c r="H1785" s="603" t="s">
        <v>13056</v>
      </c>
      <c r="I1785" s="603" t="s">
        <v>13057</v>
      </c>
      <c r="J1785" s="600"/>
      <c r="K1785" s="616"/>
      <c r="L1785" s="606" t="s">
        <v>1654</v>
      </c>
      <c r="M1785" s="971"/>
      <c r="N1785" s="972"/>
      <c r="O1785" s="603"/>
      <c r="P1785" s="605"/>
      <c r="Q1785" s="605"/>
      <c r="R1785" s="603">
        <f t="shared" si="27"/>
        <v>0</v>
      </c>
      <c r="S1785" s="603"/>
      <c r="T1785" s="607" t="str">
        <f>VLOOKUP(cppm_pr[[#This Row],[Status]],'All Link_LOV'!$I$32:$K$72,2,0)</f>
        <v>Queried - Require More Information From NeC/AND</v>
      </c>
      <c r="U1785" s="607" t="s">
        <v>22</v>
      </c>
      <c r="V1785" s="960">
        <v>873</v>
      </c>
      <c r="W1785" s="607"/>
      <c r="X1785" s="603"/>
      <c r="Y1785" s="603"/>
      <c r="Z1785" s="608">
        <v>45205</v>
      </c>
      <c r="AA1785" s="603" t="s">
        <v>1649</v>
      </c>
      <c r="AB1785" s="606">
        <v>9984</v>
      </c>
      <c r="AC1785" s="677">
        <v>5411.79</v>
      </c>
      <c r="AD1785" s="603" t="s">
        <v>6059</v>
      </c>
      <c r="AE1785" s="603"/>
      <c r="AF1785" s="603" t="s">
        <v>6071</v>
      </c>
      <c r="AG1785" s="603" t="s">
        <v>491</v>
      </c>
      <c r="AH1785" s="808" t="s">
        <v>13058</v>
      </c>
      <c r="AI1785" s="600" t="str">
        <f>IFERROR(VLOOKUP(cppm_pr[[#This Row],[Order Number]],SPHERE!C:CC,39,0),"")</f>
        <v/>
      </c>
      <c r="AJ1785" s="600" t="str">
        <f>IFERROR(VLOOKUP(cppm_pr[[#This Row],[Order Number]],'DC TM ONE'!B:CN,42,0),"")</f>
        <v/>
      </c>
      <c r="AK1785" s="808"/>
      <c r="AL1785" s="693">
        <v>45230</v>
      </c>
      <c r="AM1785" s="603" t="s">
        <v>9892</v>
      </c>
      <c r="AN1785" s="603" t="s">
        <v>4928</v>
      </c>
      <c r="AO1785" s="961"/>
      <c r="AP1785" s="603"/>
      <c r="AQ1785" s="603"/>
      <c r="AR1785" s="769">
        <v>3400038771</v>
      </c>
      <c r="AS1785" s="603"/>
      <c r="AT1785" s="610"/>
      <c r="AU1785" s="603"/>
      <c r="AV1785" s="603"/>
      <c r="AW1785" s="603"/>
      <c r="AX1785" s="603"/>
      <c r="AY1785" s="603"/>
      <c r="AZ1785" s="603"/>
      <c r="BA1785" s="603"/>
      <c r="BB1785" s="603"/>
      <c r="BC1785" s="603"/>
      <c r="BD1785" s="603"/>
      <c r="BE1785" s="603"/>
      <c r="BF1785" s="603"/>
      <c r="BG1785" s="603"/>
      <c r="BH1785" s="603"/>
    </row>
    <row r="1786" spans="1:60" ht="12" customHeight="1">
      <c r="A1786" s="959">
        <v>1784</v>
      </c>
      <c r="B1786" s="589" t="s">
        <v>63</v>
      </c>
      <c r="C1786" s="590" t="s">
        <v>208</v>
      </c>
      <c r="D1786" s="591">
        <v>45205</v>
      </c>
      <c r="E1786" s="815"/>
      <c r="F1786" s="592" t="s">
        <v>5157</v>
      </c>
      <c r="G1786" s="592" t="s">
        <v>5156</v>
      </c>
      <c r="H1786" s="592" t="s">
        <v>5154</v>
      </c>
      <c r="I1786" s="592" t="s">
        <v>13059</v>
      </c>
      <c r="J1786" s="589"/>
      <c r="K1786" s="642"/>
      <c r="L1786" s="595" t="s">
        <v>1728</v>
      </c>
      <c r="M1786" s="993"/>
      <c r="N1786" s="972"/>
      <c r="O1786" s="592"/>
      <c r="P1786" s="594"/>
      <c r="Q1786" s="594"/>
      <c r="R1786" s="592">
        <f t="shared" si="27"/>
        <v>0</v>
      </c>
      <c r="S1786" s="592"/>
      <c r="T1786" s="596" t="str">
        <f>VLOOKUP(cppm_pr[[#This Row],[Status]],'All Link_LOV'!$I$32:$K$72,2,0)</f>
        <v>Pending TP Submission</v>
      </c>
      <c r="U1786" s="596" t="s">
        <v>105</v>
      </c>
      <c r="V1786" s="959">
        <v>376</v>
      </c>
      <c r="W1786" s="596"/>
      <c r="X1786" s="592"/>
      <c r="Y1786" s="592"/>
      <c r="Z1786" s="597">
        <v>45205</v>
      </c>
      <c r="AA1786" s="592" t="s">
        <v>5153</v>
      </c>
      <c r="AB1786" s="595"/>
      <c r="AC1786" s="677"/>
      <c r="AD1786" s="592"/>
      <c r="AE1786" s="592"/>
      <c r="AF1786" s="592" t="s">
        <v>399</v>
      </c>
      <c r="AG1786" s="592" t="s">
        <v>491</v>
      </c>
      <c r="AH1786" s="808" t="s">
        <v>5155</v>
      </c>
      <c r="AI1786" s="600" t="str">
        <f>IFERROR(VLOOKUP(cppm_pr[[#This Row],[Order Number]],SPHERE!C:CC,39,0),"")</f>
        <v/>
      </c>
      <c r="AJ1786" s="600" t="str">
        <f>IFERROR(VLOOKUP(cppm_pr[[#This Row],[Order Number]],'DC TM ONE'!B:CN,42,0),"")</f>
        <v/>
      </c>
      <c r="AK1786" s="808"/>
      <c r="AL1786" s="693"/>
      <c r="AM1786" s="592" t="s">
        <v>11798</v>
      </c>
      <c r="AN1786" s="592"/>
      <c r="AO1786" s="961"/>
      <c r="AP1786" s="592"/>
      <c r="AQ1786" s="592"/>
      <c r="AR1786" s="612">
        <v>3400038508</v>
      </c>
      <c r="AS1786" s="589" t="s">
        <v>12788</v>
      </c>
      <c r="AT1786" s="598"/>
      <c r="AU1786" s="592">
        <v>12200</v>
      </c>
      <c r="AV1786" s="592" t="s">
        <v>5158</v>
      </c>
      <c r="AW1786" s="592" t="s">
        <v>5159</v>
      </c>
      <c r="AX1786" s="592" t="s">
        <v>5160</v>
      </c>
      <c r="AY1786" s="592" t="s">
        <v>1579</v>
      </c>
      <c r="AZ1786" s="592"/>
      <c r="BA1786" s="592"/>
      <c r="BB1786" s="592"/>
      <c r="BC1786" s="592"/>
      <c r="BD1786" s="592"/>
      <c r="BE1786" s="592"/>
      <c r="BF1786" s="592"/>
      <c r="BG1786" s="592"/>
      <c r="BH1786" s="592"/>
    </row>
    <row r="1787" spans="1:60" ht="12" customHeight="1">
      <c r="A1787" s="960">
        <v>1785</v>
      </c>
      <c r="B1787" s="600" t="s">
        <v>73</v>
      </c>
      <c r="C1787" s="601" t="s">
        <v>239</v>
      </c>
      <c r="D1787" s="602">
        <v>45205</v>
      </c>
      <c r="E1787" s="600" t="s">
        <v>13060</v>
      </c>
      <c r="F1787" s="603" t="s">
        <v>6597</v>
      </c>
      <c r="G1787" s="603" t="s">
        <v>6598</v>
      </c>
      <c r="H1787" s="603" t="s">
        <v>6599</v>
      </c>
      <c r="I1787" s="603" t="s">
        <v>6600</v>
      </c>
      <c r="J1787" s="600"/>
      <c r="K1787" s="616"/>
      <c r="L1787" s="606" t="s">
        <v>1564</v>
      </c>
      <c r="M1787" s="971"/>
      <c r="N1787" s="972"/>
      <c r="O1787" s="603"/>
      <c r="P1787" s="605"/>
      <c r="Q1787" s="605"/>
      <c r="R1787" s="603">
        <f t="shared" si="27"/>
        <v>0</v>
      </c>
      <c r="S1787" s="603"/>
      <c r="T1787" s="607" t="str">
        <f>VLOOKUP(cppm_pr[[#This Row],[Status]],'All Link_LOV'!$I$32:$K$72,2,0)</f>
        <v>Insufficient Budget</v>
      </c>
      <c r="U1787" s="607" t="s">
        <v>22</v>
      </c>
      <c r="V1787" s="960">
        <v>874</v>
      </c>
      <c r="W1787" s="607"/>
      <c r="X1787" s="603"/>
      <c r="Y1787" s="603"/>
      <c r="Z1787" s="608">
        <v>45205</v>
      </c>
      <c r="AA1787" s="603" t="s">
        <v>2312</v>
      </c>
      <c r="AB1787" s="606">
        <v>591</v>
      </c>
      <c r="AC1787" s="677">
        <v>8247.5</v>
      </c>
      <c r="AD1787" s="603" t="s">
        <v>6148</v>
      </c>
      <c r="AE1787" s="603" t="s">
        <v>13061</v>
      </c>
      <c r="AF1787" s="603" t="s">
        <v>398</v>
      </c>
      <c r="AG1787" s="603" t="s">
        <v>491</v>
      </c>
      <c r="AH1787" s="808" t="s">
        <v>13062</v>
      </c>
      <c r="AI1787" s="600" t="str">
        <f>IFERROR(VLOOKUP(cppm_pr[[#This Row],[Order Number]],SPHERE!C:CC,39,0),"")</f>
        <v/>
      </c>
      <c r="AJ1787" s="600" t="str">
        <f>IFERROR(VLOOKUP(cppm_pr[[#This Row],[Order Number]],'DC TM ONE'!B:CN,42,0),"")</f>
        <v/>
      </c>
      <c r="AK1787" s="808"/>
      <c r="AL1787" s="693">
        <v>45089</v>
      </c>
      <c r="AM1787" s="603" t="s">
        <v>6284</v>
      </c>
      <c r="AN1787" s="603" t="s">
        <v>4928</v>
      </c>
      <c r="AO1787" s="961"/>
      <c r="AP1787" s="603"/>
      <c r="AQ1787" s="603"/>
      <c r="AR1787" s="769">
        <v>3400038789</v>
      </c>
      <c r="AS1787" s="603"/>
      <c r="AT1787" s="610" t="s">
        <v>13063</v>
      </c>
      <c r="AU1787" s="603"/>
      <c r="AV1787" s="603"/>
      <c r="AW1787" s="603"/>
      <c r="AX1787" s="603"/>
      <c r="AY1787" s="603"/>
      <c r="AZ1787" s="603"/>
      <c r="BA1787" s="603"/>
      <c r="BB1787" s="603"/>
      <c r="BC1787" s="603"/>
      <c r="BD1787" s="603"/>
      <c r="BE1787" s="603"/>
      <c r="BF1787" s="603"/>
      <c r="BG1787" s="603"/>
      <c r="BH1787" s="603"/>
    </row>
    <row r="1788" spans="1:60" ht="12" customHeight="1">
      <c r="A1788" s="959">
        <v>1786</v>
      </c>
      <c r="B1788" s="589" t="s">
        <v>62</v>
      </c>
      <c r="C1788" s="590" t="s">
        <v>248</v>
      </c>
      <c r="D1788" s="591"/>
      <c r="E1788" s="815"/>
      <c r="F1788" s="592" t="s">
        <v>5163</v>
      </c>
      <c r="G1788" s="592" t="s">
        <v>5163</v>
      </c>
      <c r="H1788" s="592" t="s">
        <v>5161</v>
      </c>
      <c r="I1788" s="592" t="s">
        <v>13064</v>
      </c>
      <c r="J1788" s="589"/>
      <c r="K1788" s="642"/>
      <c r="L1788" s="606" t="s">
        <v>12983</v>
      </c>
      <c r="M1788" s="993"/>
      <c r="N1788" s="972"/>
      <c r="O1788" s="592"/>
      <c r="P1788" s="594"/>
      <c r="Q1788" s="594"/>
      <c r="R1788" s="592">
        <f t="shared" si="27"/>
        <v>0</v>
      </c>
      <c r="S1788" s="592"/>
      <c r="T1788" s="596" t="str">
        <f>VLOOKUP(cppm_pr[[#This Row],[Status]],'All Link_LOV'!$I$32:$K$72,2,0)</f>
        <v>Pending Approval</v>
      </c>
      <c r="U1788" s="596" t="s">
        <v>105</v>
      </c>
      <c r="V1788" s="959">
        <v>377</v>
      </c>
      <c r="W1788" s="596"/>
      <c r="X1788" s="592"/>
      <c r="Y1788" s="592"/>
      <c r="Z1788" s="597">
        <v>45205</v>
      </c>
      <c r="AA1788" s="592" t="s">
        <v>4001</v>
      </c>
      <c r="AB1788" s="595"/>
      <c r="AC1788" s="677"/>
      <c r="AD1788" s="592"/>
      <c r="AE1788" s="592"/>
      <c r="AF1788" s="592" t="s">
        <v>399</v>
      </c>
      <c r="AG1788" s="592" t="s">
        <v>491</v>
      </c>
      <c r="AH1788" s="808" t="s">
        <v>5162</v>
      </c>
      <c r="AI1788" s="600" t="str">
        <f>IFERROR(VLOOKUP(cppm_pr[[#This Row],[Order Number]],SPHERE!C:CC,39,0),"")</f>
        <v/>
      </c>
      <c r="AJ1788" s="600" t="str">
        <f>IFERROR(VLOOKUP(cppm_pr[[#This Row],[Order Number]],'DC TM ONE'!B:CN,42,0),"")</f>
        <v/>
      </c>
      <c r="AK1788" s="808"/>
      <c r="AL1788" s="693"/>
      <c r="AM1788" s="592" t="s">
        <v>13065</v>
      </c>
      <c r="AN1788" s="592"/>
      <c r="AO1788" s="961"/>
      <c r="AP1788" s="592"/>
      <c r="AQ1788" s="592"/>
      <c r="AR1788" s="612">
        <v>3400038638</v>
      </c>
      <c r="AS1788" s="592" t="s">
        <v>5166</v>
      </c>
      <c r="AT1788" s="598"/>
      <c r="AU1788" s="592"/>
      <c r="AV1788" s="592" t="s">
        <v>4014</v>
      </c>
      <c r="AW1788" s="592" t="s">
        <v>5164</v>
      </c>
      <c r="AX1788" s="592" t="s">
        <v>5165</v>
      </c>
      <c r="AY1788" s="592" t="s">
        <v>1554</v>
      </c>
      <c r="AZ1788" s="592" t="s">
        <v>5166</v>
      </c>
      <c r="BA1788" s="592" t="s">
        <v>5167</v>
      </c>
      <c r="BB1788" s="592">
        <v>3400038638</v>
      </c>
      <c r="BC1788" s="592" t="s">
        <v>2207</v>
      </c>
      <c r="BD1788" s="592" t="s">
        <v>2207</v>
      </c>
      <c r="BE1788" s="592" t="s">
        <v>2207</v>
      </c>
      <c r="BF1788" s="592" t="s">
        <v>2207</v>
      </c>
      <c r="BG1788" s="592"/>
      <c r="BH1788" s="592"/>
    </row>
    <row r="1789" spans="1:60" ht="12" customHeight="1">
      <c r="A1789" s="960">
        <v>1787</v>
      </c>
      <c r="B1789" s="600" t="s">
        <v>83</v>
      </c>
      <c r="C1789" s="601" t="s">
        <v>242</v>
      </c>
      <c r="D1789" s="602">
        <v>45205</v>
      </c>
      <c r="E1789" s="600"/>
      <c r="F1789" s="603" t="s">
        <v>13066</v>
      </c>
      <c r="G1789" s="603" t="s">
        <v>13067</v>
      </c>
      <c r="H1789" s="603" t="s">
        <v>13068</v>
      </c>
      <c r="I1789" s="603" t="s">
        <v>13069</v>
      </c>
      <c r="J1789" s="600"/>
      <c r="K1789" s="616"/>
      <c r="L1789" s="606" t="s">
        <v>12983</v>
      </c>
      <c r="M1789" s="971"/>
      <c r="N1789" s="972"/>
      <c r="O1789" s="603"/>
      <c r="P1789" s="605"/>
      <c r="Q1789" s="605"/>
      <c r="R1789" s="603">
        <f t="shared" si="27"/>
        <v>0</v>
      </c>
      <c r="S1789" s="603"/>
      <c r="T1789" s="607" t="str">
        <f>VLOOKUP(cppm_pr[[#This Row],[Status]],'All Link_LOV'!$I$32:$K$72,2,0)</f>
        <v>RPKA In Progress</v>
      </c>
      <c r="U1789" s="607" t="s">
        <v>22</v>
      </c>
      <c r="V1789" s="960">
        <v>875</v>
      </c>
      <c r="W1789" s="607"/>
      <c r="X1789" s="603"/>
      <c r="Y1789" s="603"/>
      <c r="Z1789" s="608">
        <v>45205</v>
      </c>
      <c r="AA1789" s="603" t="s">
        <v>4001</v>
      </c>
      <c r="AB1789" s="606">
        <v>25074</v>
      </c>
      <c r="AC1789" s="677">
        <v>29370.1</v>
      </c>
      <c r="AD1789" s="603" t="s">
        <v>6059</v>
      </c>
      <c r="AE1789" s="603"/>
      <c r="AF1789" s="603" t="s">
        <v>6071</v>
      </c>
      <c r="AG1789" s="603" t="s">
        <v>491</v>
      </c>
      <c r="AH1789" s="808" t="s">
        <v>13070</v>
      </c>
      <c r="AI1789" s="600" t="str">
        <f>IFERROR(VLOOKUP(cppm_pr[[#This Row],[Order Number]],SPHERE!C:CC,39,0),"")</f>
        <v/>
      </c>
      <c r="AJ1789" s="600" t="str">
        <f>IFERROR(VLOOKUP(cppm_pr[[#This Row],[Order Number]],'DC TM ONE'!B:CN,42,0),"")</f>
        <v/>
      </c>
      <c r="AK1789" s="808"/>
      <c r="AL1789" s="693">
        <v>45229</v>
      </c>
      <c r="AM1789" s="603" t="s">
        <v>10715</v>
      </c>
      <c r="AN1789" s="603" t="s">
        <v>4928</v>
      </c>
      <c r="AO1789" s="961"/>
      <c r="AP1789" s="603"/>
      <c r="AQ1789" s="603"/>
      <c r="AR1789" s="769" t="s">
        <v>13067</v>
      </c>
      <c r="AS1789" s="603"/>
      <c r="AT1789" s="610"/>
      <c r="AU1789" s="603"/>
      <c r="AV1789" s="603"/>
      <c r="AW1789" s="603"/>
      <c r="AX1789" s="603"/>
      <c r="AY1789" s="603"/>
      <c r="AZ1789" s="603"/>
      <c r="BA1789" s="603"/>
      <c r="BB1789" s="603"/>
      <c r="BC1789" s="603"/>
      <c r="BD1789" s="603"/>
      <c r="BE1789" s="603"/>
      <c r="BF1789" s="603"/>
      <c r="BG1789" s="603"/>
      <c r="BH1789" s="603"/>
    </row>
    <row r="1790" spans="1:60" ht="12" customHeight="1">
      <c r="A1790" s="959">
        <v>1788</v>
      </c>
      <c r="B1790" s="589" t="s">
        <v>457</v>
      </c>
      <c r="C1790" s="590" t="s">
        <v>244</v>
      </c>
      <c r="D1790" s="591"/>
      <c r="E1790" s="815"/>
      <c r="F1790" s="592" t="s">
        <v>5171</v>
      </c>
      <c r="G1790" s="592" t="s">
        <v>5170</v>
      </c>
      <c r="H1790" s="592" t="s">
        <v>5168</v>
      </c>
      <c r="I1790" s="592" t="s">
        <v>13071</v>
      </c>
      <c r="J1790" s="589"/>
      <c r="K1790" s="642"/>
      <c r="L1790" s="595" t="s">
        <v>3189</v>
      </c>
      <c r="M1790" s="993"/>
      <c r="N1790" s="972"/>
      <c r="O1790" s="592"/>
      <c r="P1790" s="594"/>
      <c r="Q1790" s="594"/>
      <c r="R1790" s="592"/>
      <c r="S1790" s="592"/>
      <c r="T1790" s="596" t="str">
        <f>VLOOKUP(cppm_pr[[#This Row],[Status]],'All Link_LOV'!$I$32:$K$72,2,0)</f>
        <v>LOR in progress</v>
      </c>
      <c r="U1790" s="596" t="s">
        <v>105</v>
      </c>
      <c r="V1790" s="959">
        <v>378</v>
      </c>
      <c r="W1790" s="596"/>
      <c r="X1790" s="592"/>
      <c r="Y1790" s="592"/>
      <c r="Z1790" s="597">
        <v>45205</v>
      </c>
      <c r="AA1790" s="592" t="s">
        <v>1630</v>
      </c>
      <c r="AB1790" s="595"/>
      <c r="AC1790" s="677"/>
      <c r="AD1790" s="592"/>
      <c r="AE1790" s="592"/>
      <c r="AF1790" s="592" t="s">
        <v>399</v>
      </c>
      <c r="AG1790" s="592" t="s">
        <v>491</v>
      </c>
      <c r="AH1790" s="808" t="s">
        <v>5169</v>
      </c>
      <c r="AI1790" s="600" t="str">
        <f>IFERROR(VLOOKUP(cppm_pr[[#This Row],[Order Number]],SPHERE!C:CC,39,0),"")</f>
        <v/>
      </c>
      <c r="AJ1790" s="600" t="str">
        <f>IFERROR(VLOOKUP(cppm_pr[[#This Row],[Order Number]],'DC TM ONE'!B:CN,42,0),"")</f>
        <v/>
      </c>
      <c r="AK1790" s="808"/>
      <c r="AL1790" s="693"/>
      <c r="AM1790" s="592" t="s">
        <v>6482</v>
      </c>
      <c r="AN1790" s="592"/>
      <c r="AO1790" s="961"/>
      <c r="AP1790" s="592"/>
      <c r="AQ1790" s="592"/>
      <c r="AR1790" s="612">
        <v>3400039211</v>
      </c>
      <c r="AS1790" s="592" t="s">
        <v>4429</v>
      </c>
      <c r="AT1790" s="598"/>
      <c r="AU1790" s="592"/>
      <c r="AV1790" s="592" t="s">
        <v>5172</v>
      </c>
      <c r="AW1790" s="592" t="s">
        <v>4425</v>
      </c>
      <c r="AX1790" s="592" t="s">
        <v>5173</v>
      </c>
      <c r="AY1790" s="592" t="s">
        <v>1554</v>
      </c>
      <c r="AZ1790" s="592" t="s">
        <v>4429</v>
      </c>
      <c r="BA1790" s="592" t="s">
        <v>5174</v>
      </c>
      <c r="BB1790" s="592">
        <v>3400039211</v>
      </c>
      <c r="BC1790" s="592" t="s">
        <v>3719</v>
      </c>
      <c r="BD1790" s="592">
        <v>3400038781</v>
      </c>
      <c r="BE1790" s="592" t="s">
        <v>5175</v>
      </c>
      <c r="BF1790" s="592">
        <v>3400039274</v>
      </c>
      <c r="BG1790" s="592"/>
      <c r="BH1790" s="592"/>
    </row>
    <row r="1791" spans="1:60" ht="12" customHeight="1">
      <c r="A1791" s="960">
        <v>1789</v>
      </c>
      <c r="B1791" s="600"/>
      <c r="C1791" s="601" t="s">
        <v>250</v>
      </c>
      <c r="D1791" s="602"/>
      <c r="E1791" s="600"/>
      <c r="F1791" s="603" t="s">
        <v>13072</v>
      </c>
      <c r="G1791" s="603" t="s">
        <v>13073</v>
      </c>
      <c r="H1791" s="603" t="s">
        <v>13074</v>
      </c>
      <c r="I1791" s="603" t="s">
        <v>13075</v>
      </c>
      <c r="J1791" s="600"/>
      <c r="K1791" s="616"/>
      <c r="L1791" s="606" t="s">
        <v>1552</v>
      </c>
      <c r="M1791" s="971"/>
      <c r="N1791" s="972"/>
      <c r="O1791" s="603"/>
      <c r="P1791" s="605"/>
      <c r="Q1791" s="605"/>
      <c r="R1791" s="603">
        <f t="shared" ref="R1791:R1803" si="28">$Q1791-$P1791</f>
        <v>0</v>
      </c>
      <c r="S1791" s="603"/>
      <c r="T1791" s="607" t="str">
        <f>VLOOKUP(cppm_pr[[#This Row],[Status]],'All Link_LOV'!$I$32:$K$72,2,0)</f>
        <v>LOR Issued</v>
      </c>
      <c r="U1791" s="607" t="s">
        <v>22</v>
      </c>
      <c r="V1791" s="960">
        <v>876</v>
      </c>
      <c r="W1791" s="607"/>
      <c r="X1791" s="603"/>
      <c r="Y1791" s="603"/>
      <c r="Z1791" s="608">
        <v>45205</v>
      </c>
      <c r="AA1791" s="603" t="s">
        <v>4091</v>
      </c>
      <c r="AB1791" s="606">
        <v>14805.4</v>
      </c>
      <c r="AC1791" s="677">
        <v>1615.6</v>
      </c>
      <c r="AD1791" s="603" t="s">
        <v>6148</v>
      </c>
      <c r="AE1791" s="603" t="s">
        <v>13076</v>
      </c>
      <c r="AF1791" s="603" t="s">
        <v>6071</v>
      </c>
      <c r="AG1791" s="603" t="s">
        <v>491</v>
      </c>
      <c r="AH1791" s="808" t="s">
        <v>13077</v>
      </c>
      <c r="AI1791" s="600" t="str">
        <f>IFERROR(VLOOKUP(cppm_pr[[#This Row],[Order Number]],SPHERE!C:CC,39,0),"")</f>
        <v/>
      </c>
      <c r="AJ1791" s="600" t="str">
        <f>IFERROR(VLOOKUP(cppm_pr[[#This Row],[Order Number]],'DC TM ONE'!B:CN,42,0),"")</f>
        <v/>
      </c>
      <c r="AK1791" s="808"/>
      <c r="AL1791" s="693">
        <v>45230</v>
      </c>
      <c r="AM1791" s="603" t="s">
        <v>13078</v>
      </c>
      <c r="AN1791" s="603" t="s">
        <v>4928</v>
      </c>
      <c r="AO1791" s="961"/>
      <c r="AP1791" s="603"/>
      <c r="AQ1791" s="603"/>
      <c r="AR1791" s="769">
        <v>3400038532</v>
      </c>
      <c r="AS1791" s="603"/>
      <c r="AT1791" s="610" t="s">
        <v>13079</v>
      </c>
      <c r="AU1791" s="603"/>
      <c r="AV1791" s="603"/>
      <c r="AW1791" s="603"/>
      <c r="AX1791" s="603"/>
      <c r="AY1791" s="603"/>
      <c r="AZ1791" s="603"/>
      <c r="BA1791" s="603"/>
      <c r="BB1791" s="603"/>
      <c r="BC1791" s="603"/>
      <c r="BD1791" s="603"/>
      <c r="BE1791" s="603"/>
      <c r="BF1791" s="603"/>
      <c r="BG1791" s="603"/>
      <c r="BH1791" s="603"/>
    </row>
    <row r="1792" spans="1:60" ht="12" customHeight="1">
      <c r="A1792" s="959">
        <v>1790</v>
      </c>
      <c r="B1792" s="589" t="s">
        <v>447</v>
      </c>
      <c r="C1792" s="590" t="s">
        <v>254</v>
      </c>
      <c r="D1792" s="591"/>
      <c r="E1792" s="815"/>
      <c r="F1792" s="592" t="s">
        <v>5095</v>
      </c>
      <c r="G1792" s="592" t="s">
        <v>5094</v>
      </c>
      <c r="H1792" s="592" t="s">
        <v>12951</v>
      </c>
      <c r="I1792" s="592" t="s">
        <v>13080</v>
      </c>
      <c r="J1792" s="589"/>
      <c r="K1792" s="642"/>
      <c r="L1792" s="595" t="s">
        <v>1691</v>
      </c>
      <c r="M1792" s="993"/>
      <c r="N1792" s="972"/>
      <c r="O1792" s="592"/>
      <c r="P1792" s="594"/>
      <c r="Q1792" s="594"/>
      <c r="R1792" s="592">
        <f t="shared" si="28"/>
        <v>0</v>
      </c>
      <c r="S1792" s="592"/>
      <c r="T1792" s="596" t="str">
        <f>VLOOKUP(cppm_pr[[#This Row],[Status]],'All Link_LOV'!$I$32:$K$72,2,0)</f>
        <v>PO Issued</v>
      </c>
      <c r="U1792" s="596" t="s">
        <v>22</v>
      </c>
      <c r="V1792" s="959">
        <v>877</v>
      </c>
      <c r="W1792" s="596"/>
      <c r="X1792" s="592"/>
      <c r="Y1792" s="592"/>
      <c r="Z1792" s="597">
        <v>45205</v>
      </c>
      <c r="AA1792" s="592" t="s">
        <v>2484</v>
      </c>
      <c r="AB1792" s="595">
        <v>226327</v>
      </c>
      <c r="AC1792" s="677">
        <v>3670.69</v>
      </c>
      <c r="AD1792" s="592" t="s">
        <v>6059</v>
      </c>
      <c r="AE1792" s="592"/>
      <c r="AF1792" s="592" t="s">
        <v>6164</v>
      </c>
      <c r="AG1792" s="592" t="s">
        <v>498</v>
      </c>
      <c r="AH1792" s="808" t="s">
        <v>13081</v>
      </c>
      <c r="AI1792" s="600" t="str">
        <f>IFERROR(VLOOKUP(cppm_pr[[#This Row],[Order Number]],SPHERE!C:CC,39,0),"")</f>
        <v/>
      </c>
      <c r="AJ1792" s="600" t="str">
        <f>IFERROR(VLOOKUP(cppm_pr[[#This Row],[Order Number]],'DC TM ONE'!B:CN,42,0),"")</f>
        <v/>
      </c>
      <c r="AK1792" s="808"/>
      <c r="AL1792" s="693">
        <v>45412</v>
      </c>
      <c r="AM1792" s="592" t="s">
        <v>5098</v>
      </c>
      <c r="AN1792" s="592" t="s">
        <v>4928</v>
      </c>
      <c r="AO1792" s="961"/>
      <c r="AP1792" s="592"/>
      <c r="AQ1792" s="592"/>
      <c r="AR1792" s="612">
        <v>3400038912</v>
      </c>
      <c r="AS1792" s="592"/>
      <c r="AT1792" s="598"/>
      <c r="AU1792" s="592"/>
      <c r="AV1792" s="592"/>
      <c r="AW1792" s="592"/>
      <c r="AX1792" s="592"/>
      <c r="AY1792" s="592"/>
      <c r="AZ1792" s="592"/>
      <c r="BA1792" s="592"/>
      <c r="BB1792" s="592"/>
      <c r="BC1792" s="592"/>
      <c r="BD1792" s="592"/>
      <c r="BE1792" s="592"/>
      <c r="BF1792" s="592"/>
      <c r="BG1792" s="592"/>
      <c r="BH1792" s="592"/>
    </row>
    <row r="1793" spans="1:60" ht="12" customHeight="1">
      <c r="A1793" s="960">
        <v>1791</v>
      </c>
      <c r="B1793" s="600"/>
      <c r="C1793" s="601" t="s">
        <v>250</v>
      </c>
      <c r="D1793" s="602"/>
      <c r="E1793" s="600"/>
      <c r="F1793" s="603" t="s">
        <v>13082</v>
      </c>
      <c r="G1793" s="603" t="s">
        <v>13083</v>
      </c>
      <c r="H1793" s="603" t="s">
        <v>13084</v>
      </c>
      <c r="I1793" s="603" t="s">
        <v>13085</v>
      </c>
      <c r="J1793" s="600"/>
      <c r="K1793" s="616"/>
      <c r="L1793" s="606" t="s">
        <v>1552</v>
      </c>
      <c r="M1793" s="971"/>
      <c r="N1793" s="972"/>
      <c r="O1793" s="603"/>
      <c r="P1793" s="605"/>
      <c r="Q1793" s="605"/>
      <c r="R1793" s="603">
        <f t="shared" si="28"/>
        <v>0</v>
      </c>
      <c r="S1793" s="603"/>
      <c r="T1793" s="607" t="str">
        <f>VLOOKUP(cppm_pr[[#This Row],[Status]],'All Link_LOV'!$I$32:$K$72,2,0)</f>
        <v>LOR Issued</v>
      </c>
      <c r="U1793" s="607" t="s">
        <v>22</v>
      </c>
      <c r="V1793" s="960">
        <v>886</v>
      </c>
      <c r="W1793" s="607"/>
      <c r="X1793" s="603"/>
      <c r="Y1793" s="603"/>
      <c r="Z1793" s="608">
        <v>45205</v>
      </c>
      <c r="AA1793" s="603" t="s">
        <v>2009</v>
      </c>
      <c r="AB1793" s="606">
        <v>50377</v>
      </c>
      <c r="AC1793" s="677">
        <v>25231</v>
      </c>
      <c r="AD1793" s="603" t="s">
        <v>6148</v>
      </c>
      <c r="AE1793" s="603" t="s">
        <v>13086</v>
      </c>
      <c r="AF1793" s="603" t="s">
        <v>6071</v>
      </c>
      <c r="AG1793" s="603" t="s">
        <v>490</v>
      </c>
      <c r="AH1793" s="808" t="s">
        <v>13087</v>
      </c>
      <c r="AI1793" s="600" t="str">
        <f>IFERROR(VLOOKUP(cppm_pr[[#This Row],[Order Number]],SPHERE!C:CC,39,0),"")</f>
        <v/>
      </c>
      <c r="AJ1793" s="600" t="str">
        <f>IFERROR(VLOOKUP(cppm_pr[[#This Row],[Order Number]],'DC TM ONE'!B:CN,42,0),"")</f>
        <v/>
      </c>
      <c r="AK1793" s="808"/>
      <c r="AL1793" s="693">
        <v>45153</v>
      </c>
      <c r="AM1793" s="603" t="s">
        <v>8233</v>
      </c>
      <c r="AN1793" s="603" t="s">
        <v>4928</v>
      </c>
      <c r="AO1793" s="961"/>
      <c r="AP1793" s="603"/>
      <c r="AQ1793" s="603"/>
      <c r="AR1793" s="769">
        <v>3400039043</v>
      </c>
      <c r="AS1793" s="603"/>
      <c r="AT1793" s="610" t="s">
        <v>13088</v>
      </c>
      <c r="AU1793" s="603"/>
      <c r="AV1793" s="603"/>
      <c r="AW1793" s="603"/>
      <c r="AX1793" s="603"/>
      <c r="AY1793" s="603"/>
      <c r="AZ1793" s="603"/>
      <c r="BA1793" s="603"/>
      <c r="BB1793" s="603"/>
      <c r="BC1793" s="603"/>
      <c r="BD1793" s="603"/>
      <c r="BE1793" s="603"/>
      <c r="BF1793" s="603"/>
      <c r="BG1793" s="603"/>
      <c r="BH1793" s="603"/>
    </row>
    <row r="1794" spans="1:60" ht="12" customHeight="1">
      <c r="A1794" s="959">
        <v>1792</v>
      </c>
      <c r="B1794" s="589" t="s">
        <v>447</v>
      </c>
      <c r="C1794" s="590" t="s">
        <v>267</v>
      </c>
      <c r="D1794" s="591"/>
      <c r="E1794" s="815"/>
      <c r="F1794" s="592" t="s">
        <v>5095</v>
      </c>
      <c r="G1794" s="592" t="s">
        <v>5094</v>
      </c>
      <c r="H1794" s="592" t="s">
        <v>13089</v>
      </c>
      <c r="I1794" s="592" t="s">
        <v>12952</v>
      </c>
      <c r="J1794" s="589"/>
      <c r="K1794" s="642" t="s">
        <v>13090</v>
      </c>
      <c r="L1794" s="595" t="s">
        <v>1691</v>
      </c>
      <c r="M1794" s="993"/>
      <c r="N1794" s="972"/>
      <c r="O1794" s="592"/>
      <c r="P1794" s="594"/>
      <c r="Q1794" s="594"/>
      <c r="R1794" s="592">
        <f t="shared" si="28"/>
        <v>0</v>
      </c>
      <c r="S1794" s="592"/>
      <c r="T1794" s="596" t="str">
        <f>VLOOKUP(cppm_pr[[#This Row],[Status]],'All Link_LOV'!$I$32:$K$72,2,0)</f>
        <v>PO Issued</v>
      </c>
      <c r="U1794" s="596" t="s">
        <v>22</v>
      </c>
      <c r="V1794" s="959">
        <v>885</v>
      </c>
      <c r="W1794" s="596"/>
      <c r="X1794" s="592"/>
      <c r="Y1794" s="592"/>
      <c r="Z1794" s="597">
        <v>45205</v>
      </c>
      <c r="AA1794" s="592" t="s">
        <v>2484</v>
      </c>
      <c r="AB1794" s="595">
        <v>34902</v>
      </c>
      <c r="AC1794" s="677">
        <v>30664.79</v>
      </c>
      <c r="AD1794" s="592" t="s">
        <v>6059</v>
      </c>
      <c r="AE1794" s="592"/>
      <c r="AF1794" s="592" t="s">
        <v>6164</v>
      </c>
      <c r="AG1794" s="592" t="s">
        <v>498</v>
      </c>
      <c r="AH1794" s="808" t="s">
        <v>5093</v>
      </c>
      <c r="AI1794" s="600" t="str">
        <f>IFERROR(VLOOKUP(cppm_pr[[#This Row],[Order Number]],SPHERE!C:CC,39,0),"")</f>
        <v/>
      </c>
      <c r="AJ1794" s="600" t="str">
        <f>IFERROR(VLOOKUP(cppm_pr[[#This Row],[Order Number]],'DC TM ONE'!B:CN,42,0),"")</f>
        <v/>
      </c>
      <c r="AK1794" s="808"/>
      <c r="AL1794" s="693">
        <v>45412</v>
      </c>
      <c r="AM1794" s="592" t="s">
        <v>5098</v>
      </c>
      <c r="AN1794" s="592" t="s">
        <v>4928</v>
      </c>
      <c r="AO1794" s="961"/>
      <c r="AP1794" s="592"/>
      <c r="AQ1794" s="592"/>
      <c r="AR1794" s="612">
        <v>3400038912</v>
      </c>
      <c r="AS1794" s="592"/>
      <c r="AT1794" s="598"/>
      <c r="AU1794" s="592"/>
      <c r="AV1794" s="592"/>
      <c r="AW1794" s="592"/>
      <c r="AX1794" s="592"/>
      <c r="AY1794" s="592"/>
      <c r="AZ1794" s="592"/>
      <c r="BA1794" s="592"/>
      <c r="BB1794" s="592"/>
      <c r="BC1794" s="592"/>
      <c r="BD1794" s="592"/>
      <c r="BE1794" s="592"/>
      <c r="BF1794" s="592"/>
      <c r="BG1794" s="592"/>
      <c r="BH1794" s="592"/>
    </row>
    <row r="1795" spans="1:60" ht="12" customHeight="1">
      <c r="A1795" s="960">
        <v>1793</v>
      </c>
      <c r="B1795" s="600"/>
      <c r="C1795" s="601" t="s">
        <v>250</v>
      </c>
      <c r="D1795" s="602"/>
      <c r="E1795" s="600"/>
      <c r="F1795" s="603" t="s">
        <v>6993</v>
      </c>
      <c r="G1795" s="603" t="s">
        <v>13091</v>
      </c>
      <c r="H1795" s="603" t="s">
        <v>13092</v>
      </c>
      <c r="I1795" s="603"/>
      <c r="J1795" s="600"/>
      <c r="K1795" s="616"/>
      <c r="L1795" s="606" t="s">
        <v>1552</v>
      </c>
      <c r="M1795" s="971"/>
      <c r="N1795" s="972"/>
      <c r="O1795" s="603"/>
      <c r="P1795" s="605"/>
      <c r="Q1795" s="605"/>
      <c r="R1795" s="603">
        <f t="shared" si="28"/>
        <v>0</v>
      </c>
      <c r="S1795" s="603"/>
      <c r="T1795" s="607" t="str">
        <f>VLOOKUP(cppm_pr[[#This Row],[Status]],'All Link_LOV'!$I$32:$K$72,2,0)</f>
        <v>LOR Issued</v>
      </c>
      <c r="U1795" s="607" t="s">
        <v>22</v>
      </c>
      <c r="V1795" s="960">
        <v>884</v>
      </c>
      <c r="W1795" s="607"/>
      <c r="X1795" s="603"/>
      <c r="Y1795" s="603"/>
      <c r="Z1795" s="608">
        <v>45205</v>
      </c>
      <c r="AA1795" s="603" t="s">
        <v>1549</v>
      </c>
      <c r="AB1795" s="606">
        <v>266</v>
      </c>
      <c r="AC1795" s="677">
        <v>1120.3800000000001</v>
      </c>
      <c r="AD1795" s="603" t="s">
        <v>6148</v>
      </c>
      <c r="AE1795" s="603" t="s">
        <v>13093</v>
      </c>
      <c r="AF1795" s="603" t="s">
        <v>6071</v>
      </c>
      <c r="AG1795" s="603" t="s">
        <v>491</v>
      </c>
      <c r="AH1795" s="808" t="s">
        <v>13094</v>
      </c>
      <c r="AI1795" s="600" t="str">
        <f>IFERROR(VLOOKUP(cppm_pr[[#This Row],[Order Number]],SPHERE!C:CC,39,0),"")</f>
        <v/>
      </c>
      <c r="AJ1795" s="600" t="str">
        <f>IFERROR(VLOOKUP(cppm_pr[[#This Row],[Order Number]],'DC TM ONE'!B:CN,42,0),"")</f>
        <v/>
      </c>
      <c r="AK1795" s="808"/>
      <c r="AL1795" s="693">
        <v>45229</v>
      </c>
      <c r="AM1795" s="603" t="s">
        <v>6993</v>
      </c>
      <c r="AN1795" s="603" t="s">
        <v>6175</v>
      </c>
      <c r="AO1795" s="961"/>
      <c r="AP1795" s="603">
        <v>3400039075</v>
      </c>
      <c r="AQ1795" s="603"/>
      <c r="AR1795" s="769"/>
      <c r="AS1795" s="603"/>
      <c r="AT1795" s="610" t="s">
        <v>13095</v>
      </c>
      <c r="AU1795" s="603"/>
      <c r="AV1795" s="603"/>
      <c r="AW1795" s="603"/>
      <c r="AX1795" s="603"/>
      <c r="AY1795" s="603"/>
      <c r="AZ1795" s="603"/>
      <c r="BA1795" s="603"/>
      <c r="BB1795" s="603"/>
      <c r="BC1795" s="603"/>
      <c r="BD1795" s="603"/>
      <c r="BE1795" s="603"/>
      <c r="BF1795" s="603"/>
      <c r="BG1795" s="603"/>
      <c r="BH1795" s="603"/>
    </row>
    <row r="1796" spans="1:60" ht="12" customHeight="1">
      <c r="A1796" s="959">
        <v>1794</v>
      </c>
      <c r="B1796" s="589"/>
      <c r="C1796" s="590" t="s">
        <v>250</v>
      </c>
      <c r="D1796" s="591"/>
      <c r="E1796" s="815"/>
      <c r="F1796" s="592" t="s">
        <v>13096</v>
      </c>
      <c r="G1796" s="592" t="s">
        <v>13097</v>
      </c>
      <c r="H1796" s="592" t="s">
        <v>13098</v>
      </c>
      <c r="I1796" s="592"/>
      <c r="J1796" s="589"/>
      <c r="K1796" s="642"/>
      <c r="L1796" s="595" t="s">
        <v>1552</v>
      </c>
      <c r="M1796" s="993"/>
      <c r="N1796" s="972"/>
      <c r="O1796" s="592"/>
      <c r="P1796" s="594"/>
      <c r="Q1796" s="594"/>
      <c r="R1796" s="592">
        <f t="shared" si="28"/>
        <v>0</v>
      </c>
      <c r="S1796" s="592"/>
      <c r="T1796" s="596" t="str">
        <f>VLOOKUP(cppm_pr[[#This Row],[Status]],'All Link_LOV'!$I$32:$K$72,2,0)</f>
        <v>LOR Issued</v>
      </c>
      <c r="U1796" s="596" t="s">
        <v>22</v>
      </c>
      <c r="V1796" s="959">
        <v>883</v>
      </c>
      <c r="W1796" s="596"/>
      <c r="X1796" s="592"/>
      <c r="Y1796" s="592"/>
      <c r="Z1796" s="597">
        <v>45205</v>
      </c>
      <c r="AA1796" s="592" t="s">
        <v>1549</v>
      </c>
      <c r="AB1796" s="595">
        <v>5036</v>
      </c>
      <c r="AC1796" s="677">
        <v>3157.5</v>
      </c>
      <c r="AD1796" s="592" t="s">
        <v>6148</v>
      </c>
      <c r="AE1796" s="592" t="s">
        <v>13093</v>
      </c>
      <c r="AF1796" s="592" t="s">
        <v>6071</v>
      </c>
      <c r="AG1796" s="592" t="s">
        <v>491</v>
      </c>
      <c r="AH1796" s="808" t="s">
        <v>13099</v>
      </c>
      <c r="AI1796" s="600" t="str">
        <f>IFERROR(VLOOKUP(cppm_pr[[#This Row],[Order Number]],SPHERE!C:CC,39,0),"")</f>
        <v/>
      </c>
      <c r="AJ1796" s="600" t="str">
        <f>IFERROR(VLOOKUP(cppm_pr[[#This Row],[Order Number]],'DC TM ONE'!B:CN,42,0),"")</f>
        <v/>
      </c>
      <c r="AK1796" s="808"/>
      <c r="AL1796" s="693">
        <v>45230</v>
      </c>
      <c r="AM1796" s="592" t="s">
        <v>7916</v>
      </c>
      <c r="AN1796" s="592" t="s">
        <v>6175</v>
      </c>
      <c r="AO1796" s="961"/>
      <c r="AP1796" s="592">
        <v>3400039075</v>
      </c>
      <c r="AQ1796" s="592"/>
      <c r="AR1796" s="612"/>
      <c r="AS1796" s="592"/>
      <c r="AT1796" s="598" t="s">
        <v>13100</v>
      </c>
      <c r="AU1796" s="592"/>
      <c r="AV1796" s="592"/>
      <c r="AW1796" s="592"/>
      <c r="AX1796" s="592"/>
      <c r="AY1796" s="592"/>
      <c r="AZ1796" s="592"/>
      <c r="BA1796" s="592"/>
      <c r="BB1796" s="592"/>
      <c r="BC1796" s="592"/>
      <c r="BD1796" s="592"/>
      <c r="BE1796" s="592"/>
      <c r="BF1796" s="592"/>
      <c r="BG1796" s="592"/>
      <c r="BH1796" s="592"/>
    </row>
    <row r="1797" spans="1:60" ht="12" customHeight="1">
      <c r="A1797" s="960">
        <v>1795</v>
      </c>
      <c r="B1797" s="600" t="s">
        <v>65</v>
      </c>
      <c r="C1797" s="601" t="s">
        <v>250</v>
      </c>
      <c r="D1797" s="602"/>
      <c r="E1797" s="600"/>
      <c r="F1797" s="603" t="s">
        <v>13101</v>
      </c>
      <c r="G1797" s="603" t="s">
        <v>13102</v>
      </c>
      <c r="H1797" s="603" t="s">
        <v>13103</v>
      </c>
      <c r="I1797" s="603" t="s">
        <v>13104</v>
      </c>
      <c r="J1797" s="600"/>
      <c r="K1797" s="616"/>
      <c r="L1797" s="606" t="s">
        <v>10812</v>
      </c>
      <c r="M1797" s="971"/>
      <c r="N1797" s="972"/>
      <c r="O1797" s="603"/>
      <c r="P1797" s="605"/>
      <c r="Q1797" s="605"/>
      <c r="R1797" s="603">
        <f t="shared" si="28"/>
        <v>0</v>
      </c>
      <c r="S1797" s="603"/>
      <c r="T1797" s="607" t="str">
        <f>VLOOKUP(cppm_pr[[#This Row],[Status]],'All Link_LOV'!$I$32:$K$72,2,0)</f>
        <v>LOR Issued</v>
      </c>
      <c r="U1797" s="607" t="s">
        <v>22</v>
      </c>
      <c r="V1797" s="960">
        <v>882</v>
      </c>
      <c r="W1797" s="607"/>
      <c r="X1797" s="603"/>
      <c r="Y1797" s="603"/>
      <c r="Z1797" s="608">
        <v>45205</v>
      </c>
      <c r="AA1797" s="603" t="s">
        <v>1958</v>
      </c>
      <c r="AB1797" s="606">
        <v>9957</v>
      </c>
      <c r="AC1797" s="677">
        <v>5342.67</v>
      </c>
      <c r="AD1797" s="603" t="s">
        <v>6059</v>
      </c>
      <c r="AE1797" s="603"/>
      <c r="AF1797" s="603" t="s">
        <v>6071</v>
      </c>
      <c r="AG1797" s="603" t="s">
        <v>491</v>
      </c>
      <c r="AH1797" s="808" t="s">
        <v>13105</v>
      </c>
      <c r="AI1797" s="600" t="str">
        <f>IFERROR(VLOOKUP(cppm_pr[[#This Row],[Order Number]],SPHERE!C:CC,39,0),"")</f>
        <v/>
      </c>
      <c r="AJ1797" s="600" t="str">
        <f>IFERROR(VLOOKUP(cppm_pr[[#This Row],[Order Number]],'DC TM ONE'!B:CN,42,0),"")</f>
        <v/>
      </c>
      <c r="AK1797" s="808"/>
      <c r="AL1797" s="693">
        <v>45229</v>
      </c>
      <c r="AM1797" s="603" t="s">
        <v>9583</v>
      </c>
      <c r="AN1797" s="603" t="s">
        <v>4928</v>
      </c>
      <c r="AO1797" s="961"/>
      <c r="AP1797" s="603"/>
      <c r="AQ1797" s="603"/>
      <c r="AR1797" s="769">
        <v>3400038758</v>
      </c>
      <c r="AS1797" s="603"/>
      <c r="AT1797" s="610"/>
      <c r="AU1797" s="603"/>
      <c r="AV1797" s="603"/>
      <c r="AW1797" s="603"/>
      <c r="AX1797" s="603"/>
      <c r="AY1797" s="603"/>
      <c r="AZ1797" s="603"/>
      <c r="BA1797" s="603"/>
      <c r="BB1797" s="603"/>
      <c r="BC1797" s="603"/>
      <c r="BD1797" s="603"/>
      <c r="BE1797" s="603"/>
      <c r="BF1797" s="603"/>
      <c r="BG1797" s="603"/>
      <c r="BH1797" s="603"/>
    </row>
    <row r="1798" spans="1:60" ht="12" customHeight="1">
      <c r="A1798" s="959">
        <v>1796</v>
      </c>
      <c r="B1798" s="589"/>
      <c r="C1798" s="590" t="s">
        <v>250</v>
      </c>
      <c r="D1798" s="591"/>
      <c r="E1798" s="815"/>
      <c r="F1798" s="592" t="s">
        <v>13106</v>
      </c>
      <c r="G1798" s="592" t="s">
        <v>13107</v>
      </c>
      <c r="H1798" s="592" t="s">
        <v>13108</v>
      </c>
      <c r="I1798" s="592"/>
      <c r="J1798" s="589"/>
      <c r="K1798" s="642"/>
      <c r="L1798" s="595" t="s">
        <v>1552</v>
      </c>
      <c r="M1798" s="993"/>
      <c r="N1798" s="972"/>
      <c r="O1798" s="592"/>
      <c r="P1798" s="594"/>
      <c r="Q1798" s="594"/>
      <c r="R1798" s="592">
        <f t="shared" si="28"/>
        <v>0</v>
      </c>
      <c r="S1798" s="592"/>
      <c r="T1798" s="596" t="str">
        <f>VLOOKUP(cppm_pr[[#This Row],[Status]],'All Link_LOV'!$I$32:$K$72,2,0)</f>
        <v>LOR Issued</v>
      </c>
      <c r="U1798" s="596" t="s">
        <v>22</v>
      </c>
      <c r="V1798" s="959">
        <v>881</v>
      </c>
      <c r="W1798" s="596"/>
      <c r="X1798" s="592"/>
      <c r="Y1798" s="592"/>
      <c r="Z1798" s="597">
        <v>45205</v>
      </c>
      <c r="AA1798" s="592" t="s">
        <v>1549</v>
      </c>
      <c r="AB1798" s="595">
        <v>1</v>
      </c>
      <c r="AC1798" s="677">
        <v>5885.15</v>
      </c>
      <c r="AD1798" s="592" t="s">
        <v>6148</v>
      </c>
      <c r="AE1798" s="592" t="s">
        <v>13109</v>
      </c>
      <c r="AF1798" s="592" t="s">
        <v>6071</v>
      </c>
      <c r="AG1798" s="592" t="s">
        <v>491</v>
      </c>
      <c r="AH1798" s="808" t="s">
        <v>13110</v>
      </c>
      <c r="AI1798" s="600" t="str">
        <f>IFERROR(VLOOKUP(cppm_pr[[#This Row],[Order Number]],SPHERE!C:CC,39,0),"")</f>
        <v/>
      </c>
      <c r="AJ1798" s="600" t="str">
        <f>IFERROR(VLOOKUP(cppm_pr[[#This Row],[Order Number]],'DC TM ONE'!B:CN,42,0),"")</f>
        <v/>
      </c>
      <c r="AK1798" s="808"/>
      <c r="AL1798" s="693">
        <v>45229</v>
      </c>
      <c r="AM1798" s="592" t="s">
        <v>13111</v>
      </c>
      <c r="AN1798" s="592" t="s">
        <v>6175</v>
      </c>
      <c r="AO1798" s="961"/>
      <c r="AP1798" s="592">
        <v>3400039075</v>
      </c>
      <c r="AQ1798" s="592"/>
      <c r="AR1798" s="612"/>
      <c r="AS1798" s="592"/>
      <c r="AT1798" s="598" t="s">
        <v>13112</v>
      </c>
      <c r="AU1798" s="592"/>
      <c r="AV1798" s="592"/>
      <c r="AW1798" s="592"/>
      <c r="AX1798" s="592"/>
      <c r="AY1798" s="592"/>
      <c r="AZ1798" s="592"/>
      <c r="BA1798" s="592"/>
      <c r="BB1798" s="592"/>
      <c r="BC1798" s="592"/>
      <c r="BD1798" s="592"/>
      <c r="BE1798" s="592"/>
      <c r="BF1798" s="592"/>
      <c r="BG1798" s="592"/>
      <c r="BH1798" s="592"/>
    </row>
    <row r="1799" spans="1:60" ht="12" customHeight="1">
      <c r="A1799" s="960">
        <v>1797</v>
      </c>
      <c r="B1799" s="600"/>
      <c r="C1799" s="601" t="s">
        <v>250</v>
      </c>
      <c r="D1799" s="602"/>
      <c r="E1799" s="600"/>
      <c r="F1799" s="603" t="s">
        <v>13096</v>
      </c>
      <c r="G1799" s="603" t="s">
        <v>13097</v>
      </c>
      <c r="H1799" s="603" t="s">
        <v>13113</v>
      </c>
      <c r="I1799" s="603"/>
      <c r="J1799" s="600"/>
      <c r="K1799" s="616"/>
      <c r="L1799" s="606" t="s">
        <v>1552</v>
      </c>
      <c r="M1799" s="971"/>
      <c r="N1799" s="972"/>
      <c r="O1799" s="603"/>
      <c r="P1799" s="605"/>
      <c r="Q1799" s="605"/>
      <c r="R1799" s="603">
        <f t="shared" si="28"/>
        <v>0</v>
      </c>
      <c r="S1799" s="603"/>
      <c r="T1799" s="607" t="str">
        <f>VLOOKUP(cppm_pr[[#This Row],[Status]],'All Link_LOV'!$I$32:$K$72,2,0)</f>
        <v>LOR Issued</v>
      </c>
      <c r="U1799" s="607" t="s">
        <v>22</v>
      </c>
      <c r="V1799" s="960">
        <v>880</v>
      </c>
      <c r="W1799" s="607"/>
      <c r="X1799" s="603"/>
      <c r="Y1799" s="603"/>
      <c r="Z1799" s="608">
        <v>45205</v>
      </c>
      <c r="AA1799" s="603" t="s">
        <v>1549</v>
      </c>
      <c r="AB1799" s="606">
        <v>5036</v>
      </c>
      <c r="AC1799" s="677">
        <v>5885.15</v>
      </c>
      <c r="AD1799" s="603" t="s">
        <v>6148</v>
      </c>
      <c r="AE1799" s="603" t="s">
        <v>13114</v>
      </c>
      <c r="AF1799" s="603" t="s">
        <v>6071</v>
      </c>
      <c r="AG1799" s="603" t="s">
        <v>491</v>
      </c>
      <c r="AH1799" s="808" t="s">
        <v>13099</v>
      </c>
      <c r="AI1799" s="600" t="str">
        <f>IFERROR(VLOOKUP(cppm_pr[[#This Row],[Order Number]],SPHERE!C:CC,39,0),"")</f>
        <v/>
      </c>
      <c r="AJ1799" s="600" t="str">
        <f>IFERROR(VLOOKUP(cppm_pr[[#This Row],[Order Number]],'DC TM ONE'!B:CN,42,0),"")</f>
        <v/>
      </c>
      <c r="AK1799" s="808"/>
      <c r="AL1799" s="693">
        <v>45229</v>
      </c>
      <c r="AM1799" s="603" t="s">
        <v>7916</v>
      </c>
      <c r="AN1799" s="603" t="s">
        <v>6175</v>
      </c>
      <c r="AO1799" s="961"/>
      <c r="AP1799" s="603">
        <v>3400039075</v>
      </c>
      <c r="AQ1799" s="603"/>
      <c r="AR1799" s="769"/>
      <c r="AS1799" s="603"/>
      <c r="AT1799" s="610" t="s">
        <v>13115</v>
      </c>
      <c r="AU1799" s="603"/>
      <c r="AV1799" s="603"/>
      <c r="AW1799" s="603"/>
      <c r="AX1799" s="603"/>
      <c r="AY1799" s="603"/>
      <c r="AZ1799" s="603"/>
      <c r="BA1799" s="603"/>
      <c r="BB1799" s="603"/>
      <c r="BC1799" s="603"/>
      <c r="BD1799" s="603"/>
      <c r="BE1799" s="603"/>
      <c r="BF1799" s="603"/>
      <c r="BG1799" s="603"/>
      <c r="BH1799" s="603"/>
    </row>
    <row r="1800" spans="1:60" ht="12" customHeight="1">
      <c r="A1800" s="959">
        <v>1798</v>
      </c>
      <c r="B1800" s="589" t="s">
        <v>2744</v>
      </c>
      <c r="C1800" s="590" t="s">
        <v>254</v>
      </c>
      <c r="D1800" s="591"/>
      <c r="E1800" s="815" t="s">
        <v>13116</v>
      </c>
      <c r="F1800" s="592" t="s">
        <v>3165</v>
      </c>
      <c r="G1800" s="592" t="s">
        <v>3164</v>
      </c>
      <c r="H1800" s="592" t="s">
        <v>3163</v>
      </c>
      <c r="I1800" s="592" t="s">
        <v>9405</v>
      </c>
      <c r="J1800" s="589"/>
      <c r="K1800" s="1126"/>
      <c r="L1800" s="595" t="s">
        <v>56</v>
      </c>
      <c r="M1800" s="993"/>
      <c r="N1800" s="972"/>
      <c r="O1800" s="592"/>
      <c r="P1800" s="594"/>
      <c r="Q1800" s="594"/>
      <c r="R1800" s="592">
        <f t="shared" si="28"/>
        <v>0</v>
      </c>
      <c r="S1800" s="592"/>
      <c r="T1800" s="596" t="str">
        <f>VLOOKUP(cppm_pr[[#This Row],[Status]],'All Link_LOV'!$I$32:$K$72,2,0)</f>
        <v>PO Issued</v>
      </c>
      <c r="U1800" s="596" t="s">
        <v>22</v>
      </c>
      <c r="V1800" s="959">
        <v>879</v>
      </c>
      <c r="W1800" s="596"/>
      <c r="X1800" s="592"/>
      <c r="Y1800" s="592"/>
      <c r="Z1800" s="597">
        <v>45205</v>
      </c>
      <c r="AA1800" s="592" t="s">
        <v>4538</v>
      </c>
      <c r="AB1800" s="595">
        <v>37434.61</v>
      </c>
      <c r="AC1800" s="677">
        <v>37434.61</v>
      </c>
      <c r="AD1800" s="592" t="s">
        <v>6148</v>
      </c>
      <c r="AE1800" s="592" t="s">
        <v>13117</v>
      </c>
      <c r="AF1800" s="592" t="s">
        <v>398</v>
      </c>
      <c r="AG1800" s="592" t="s">
        <v>488</v>
      </c>
      <c r="AH1800" s="808" t="s">
        <v>9407</v>
      </c>
      <c r="AI1800" s="600" t="str">
        <f>IFERROR(VLOOKUP(cppm_pr[[#This Row],[Order Number]],SPHERE!C:CC,39,0),"")</f>
        <v/>
      </c>
      <c r="AJ1800" s="600" t="str">
        <f>IFERROR(VLOOKUP(cppm_pr[[#This Row],[Order Number]],'DC TM ONE'!B:CN,42,0),"")</f>
        <v/>
      </c>
      <c r="AK1800" s="808"/>
      <c r="AL1800" s="693">
        <v>45230</v>
      </c>
      <c r="AM1800" s="592" t="s">
        <v>9408</v>
      </c>
      <c r="AN1800" s="592" t="s">
        <v>4928</v>
      </c>
      <c r="AO1800" s="961"/>
      <c r="AP1800" s="592"/>
      <c r="AQ1800" s="592"/>
      <c r="AR1800" s="612">
        <v>3400038912</v>
      </c>
      <c r="AS1800" s="592"/>
      <c r="AT1800" s="598" t="s">
        <v>13118</v>
      </c>
      <c r="AU1800" s="592"/>
      <c r="AV1800" s="592"/>
      <c r="AW1800" s="592"/>
      <c r="AX1800" s="592"/>
      <c r="AY1800" s="592"/>
      <c r="AZ1800" s="592"/>
      <c r="BA1800" s="592"/>
      <c r="BB1800" s="592"/>
      <c r="BC1800" s="592"/>
      <c r="BD1800" s="592"/>
      <c r="BE1800" s="592"/>
      <c r="BF1800" s="592"/>
      <c r="BG1800" s="592"/>
      <c r="BH1800" s="592"/>
    </row>
    <row r="1801" spans="1:60" ht="12" customHeight="1">
      <c r="A1801" s="960">
        <v>1799</v>
      </c>
      <c r="B1801" s="600" t="s">
        <v>447</v>
      </c>
      <c r="C1801" s="601" t="s">
        <v>267</v>
      </c>
      <c r="D1801" s="602"/>
      <c r="E1801" s="600"/>
      <c r="F1801" s="603" t="s">
        <v>5095</v>
      </c>
      <c r="G1801" s="603" t="s">
        <v>5094</v>
      </c>
      <c r="H1801" s="603" t="s">
        <v>12951</v>
      </c>
      <c r="I1801" s="603" t="s">
        <v>13080</v>
      </c>
      <c r="J1801" s="600"/>
      <c r="K1801" s="616" t="s">
        <v>13119</v>
      </c>
      <c r="L1801" s="595" t="s">
        <v>1691</v>
      </c>
      <c r="M1801" s="971"/>
      <c r="N1801" s="972"/>
      <c r="O1801" s="603"/>
      <c r="P1801" s="605"/>
      <c r="Q1801" s="605"/>
      <c r="R1801" s="603">
        <f t="shared" si="28"/>
        <v>0</v>
      </c>
      <c r="S1801" s="603"/>
      <c r="T1801" s="607" t="str">
        <f>VLOOKUP(cppm_pr[[#This Row],[Status]],'All Link_LOV'!$I$32:$K$72,2,0)</f>
        <v>PO Issued</v>
      </c>
      <c r="U1801" s="607" t="s">
        <v>22</v>
      </c>
      <c r="V1801" s="960">
        <v>878</v>
      </c>
      <c r="W1801" s="607"/>
      <c r="X1801" s="603"/>
      <c r="Y1801" s="603"/>
      <c r="Z1801" s="608">
        <v>45205</v>
      </c>
      <c r="AA1801" s="603" t="s">
        <v>2484</v>
      </c>
      <c r="AB1801" s="606">
        <v>226327</v>
      </c>
      <c r="AC1801" s="677">
        <v>199905.64</v>
      </c>
      <c r="AD1801" s="603" t="s">
        <v>6059</v>
      </c>
      <c r="AE1801" s="603"/>
      <c r="AF1801" s="603" t="s">
        <v>6164</v>
      </c>
      <c r="AG1801" s="603" t="s">
        <v>498</v>
      </c>
      <c r="AH1801" s="808" t="s">
        <v>13081</v>
      </c>
      <c r="AI1801" s="600" t="str">
        <f>IFERROR(VLOOKUP(cppm_pr[[#This Row],[Order Number]],SPHERE!C:CC,39,0),"")</f>
        <v/>
      </c>
      <c r="AJ1801" s="600" t="str">
        <f>IFERROR(VLOOKUP(cppm_pr[[#This Row],[Order Number]],'DC TM ONE'!B:CN,42,0),"")</f>
        <v/>
      </c>
      <c r="AK1801" s="808"/>
      <c r="AL1801" s="693">
        <v>45412</v>
      </c>
      <c r="AM1801" s="603" t="s">
        <v>5098</v>
      </c>
      <c r="AN1801" s="603" t="s">
        <v>4928</v>
      </c>
      <c r="AO1801" s="961"/>
      <c r="AP1801" s="603"/>
      <c r="AQ1801" s="603"/>
      <c r="AR1801" s="769">
        <v>3400038912</v>
      </c>
      <c r="AS1801" s="603"/>
      <c r="AT1801" s="610"/>
      <c r="AU1801" s="603"/>
      <c r="AV1801" s="603"/>
      <c r="AW1801" s="603"/>
      <c r="AX1801" s="603"/>
      <c r="AY1801" s="603"/>
      <c r="AZ1801" s="603"/>
      <c r="BA1801" s="603"/>
      <c r="BB1801" s="603"/>
      <c r="BC1801" s="603"/>
      <c r="BD1801" s="603"/>
      <c r="BE1801" s="603"/>
      <c r="BF1801" s="603"/>
      <c r="BG1801" s="603"/>
      <c r="BH1801" s="603"/>
    </row>
    <row r="1802" spans="1:60" ht="12" customHeight="1">
      <c r="A1802" s="959">
        <v>1800</v>
      </c>
      <c r="B1802" s="589" t="s">
        <v>74</v>
      </c>
      <c r="C1802" s="590" t="s">
        <v>267</v>
      </c>
      <c r="D1802" s="591"/>
      <c r="E1802" s="815" t="s">
        <v>13120</v>
      </c>
      <c r="F1802" s="592" t="s">
        <v>3970</v>
      </c>
      <c r="G1802" s="592" t="s">
        <v>3969</v>
      </c>
      <c r="H1802" s="592" t="s">
        <v>3967</v>
      </c>
      <c r="I1802" s="592" t="s">
        <v>12213</v>
      </c>
      <c r="J1802" s="589"/>
      <c r="K1802" s="642"/>
      <c r="L1802" s="595" t="s">
        <v>1625</v>
      </c>
      <c r="M1802" s="993"/>
      <c r="N1802" s="972"/>
      <c r="O1802" s="592"/>
      <c r="P1802" s="594"/>
      <c r="Q1802" s="594"/>
      <c r="R1802" s="592">
        <f t="shared" si="28"/>
        <v>0</v>
      </c>
      <c r="S1802" s="592"/>
      <c r="T1802" s="596" t="str">
        <f>VLOOKUP(cppm_pr[[#This Row],[Status]],'All Link_LOV'!$I$32:$K$72,2,0)</f>
        <v>PO Issued</v>
      </c>
      <c r="U1802" s="596" t="s">
        <v>22</v>
      </c>
      <c r="V1802" s="959">
        <v>887</v>
      </c>
      <c r="W1802" s="596"/>
      <c r="X1802" s="592"/>
      <c r="Y1802" s="592"/>
      <c r="Z1802" s="597">
        <v>45205</v>
      </c>
      <c r="AA1802" s="592" t="s">
        <v>3966</v>
      </c>
      <c r="AB1802" s="595">
        <v>4623</v>
      </c>
      <c r="AC1802" s="677">
        <v>3735</v>
      </c>
      <c r="AD1802" s="592" t="s">
        <v>6059</v>
      </c>
      <c r="AE1802" s="592"/>
      <c r="AF1802" s="592" t="s">
        <v>6071</v>
      </c>
      <c r="AG1802" s="592" t="s">
        <v>491</v>
      </c>
      <c r="AH1802" s="808" t="s">
        <v>13121</v>
      </c>
      <c r="AI1802" s="600" t="str">
        <f>IFERROR(VLOOKUP(cppm_pr[[#This Row],[Order Number]],SPHERE!C:CC,39,0),"")</f>
        <v/>
      </c>
      <c r="AJ1802" s="600" t="str">
        <f>IFERROR(VLOOKUP(cppm_pr[[#This Row],[Order Number]],'DC TM ONE'!B:CN,42,0),"")</f>
        <v/>
      </c>
      <c r="AK1802" s="808"/>
      <c r="AL1802" s="693">
        <v>45219</v>
      </c>
      <c r="AM1802" s="592" t="s">
        <v>12164</v>
      </c>
      <c r="AN1802" s="592" t="s">
        <v>4928</v>
      </c>
      <c r="AO1802" s="961"/>
      <c r="AP1802" s="592"/>
      <c r="AQ1802" s="592"/>
      <c r="AR1802" s="612">
        <v>3400039145</v>
      </c>
      <c r="AS1802" s="592"/>
      <c r="AT1802" s="598"/>
      <c r="AU1802" s="592"/>
      <c r="AV1802" s="592"/>
      <c r="AW1802" s="592"/>
      <c r="AX1802" s="592"/>
      <c r="AY1802" s="592"/>
      <c r="AZ1802" s="592"/>
      <c r="BA1802" s="592"/>
      <c r="BB1802" s="592"/>
      <c r="BC1802" s="592"/>
      <c r="BD1802" s="592"/>
      <c r="BE1802" s="592"/>
      <c r="BF1802" s="592"/>
      <c r="BG1802" s="592"/>
      <c r="BH1802" s="592"/>
    </row>
    <row r="1803" spans="1:60" s="180" customFormat="1" ht="12" customHeight="1">
      <c r="A1803" s="982">
        <v>1801</v>
      </c>
      <c r="B1803" s="617"/>
      <c r="C1803" s="614" t="s">
        <v>254</v>
      </c>
      <c r="D1803" s="615"/>
      <c r="E1803" s="645" t="s">
        <v>13122</v>
      </c>
      <c r="F1803" s="620" t="s">
        <v>11487</v>
      </c>
      <c r="G1803" s="620" t="s">
        <v>11488</v>
      </c>
      <c r="H1803" s="620" t="s">
        <v>11489</v>
      </c>
      <c r="I1803" s="620" t="s">
        <v>11490</v>
      </c>
      <c r="J1803" s="617"/>
      <c r="K1803" s="616" t="s">
        <v>13122</v>
      </c>
      <c r="L1803" s="622" t="s">
        <v>1728</v>
      </c>
      <c r="M1803" s="971"/>
      <c r="N1803" s="1057"/>
      <c r="O1803" s="620"/>
      <c r="P1803" s="658"/>
      <c r="Q1803" s="658"/>
      <c r="R1803" s="620">
        <f t="shared" si="28"/>
        <v>0</v>
      </c>
      <c r="S1803" s="620"/>
      <c r="T1803" s="619" t="str">
        <f>VLOOKUP(cppm_pr[[#This Row],[Status]],'All Link_LOV'!$I$32:$K$72,2,0)</f>
        <v>PO Issued</v>
      </c>
      <c r="U1803" s="619" t="s">
        <v>22</v>
      </c>
      <c r="V1803" s="982">
        <v>888</v>
      </c>
      <c r="W1803" s="619"/>
      <c r="X1803" s="620"/>
      <c r="Y1803" s="620"/>
      <c r="Z1803" s="621">
        <v>45205</v>
      </c>
      <c r="AA1803" s="620" t="s">
        <v>13123</v>
      </c>
      <c r="AB1803" s="622">
        <v>68337</v>
      </c>
      <c r="AC1803" s="739">
        <v>53492.54</v>
      </c>
      <c r="AD1803" s="620" t="s">
        <v>6059</v>
      </c>
      <c r="AE1803" s="620"/>
      <c r="AF1803" s="620" t="s">
        <v>398</v>
      </c>
      <c r="AG1803" s="620" t="s">
        <v>488</v>
      </c>
      <c r="AH1803" s="818" t="s">
        <v>13124</v>
      </c>
      <c r="AI1803" s="617" t="str">
        <f>IFERROR(VLOOKUP(cppm_pr[[#This Row],[Order Number]],SPHERE!C:CC,39,0),"")</f>
        <v/>
      </c>
      <c r="AJ1803" s="617" t="str">
        <f>IFERROR(VLOOKUP(cppm_pr[[#This Row],[Order Number]],'DC TM ONE'!B:CN,42,0),"")</f>
        <v/>
      </c>
      <c r="AK1803" s="818"/>
      <c r="AL1803" s="741">
        <v>45229</v>
      </c>
      <c r="AM1803" s="620" t="s">
        <v>9577</v>
      </c>
      <c r="AN1803" s="620" t="s">
        <v>4928</v>
      </c>
      <c r="AO1803" s="1301"/>
      <c r="AP1803" s="620"/>
      <c r="AQ1803" s="620"/>
      <c r="AR1803" s="1302">
        <v>3400038554</v>
      </c>
      <c r="AS1803" s="620"/>
      <c r="AT1803" s="624"/>
      <c r="AU1803" s="620"/>
      <c r="AV1803" s="620"/>
      <c r="AW1803" s="620"/>
      <c r="AX1803" s="620"/>
      <c r="AY1803" s="620"/>
      <c r="AZ1803" s="620"/>
      <c r="BA1803" s="620"/>
      <c r="BB1803" s="620"/>
      <c r="BC1803" s="620"/>
      <c r="BD1803" s="620"/>
      <c r="BE1803" s="620"/>
      <c r="BF1803" s="620"/>
      <c r="BG1803" s="620"/>
      <c r="BH1803" s="620"/>
    </row>
    <row r="1804" spans="1:60" ht="12" customHeight="1">
      <c r="A1804" s="959">
        <v>1802</v>
      </c>
      <c r="B1804" s="589" t="s">
        <v>82</v>
      </c>
      <c r="C1804" s="590" t="s">
        <v>250</v>
      </c>
      <c r="D1804" s="591"/>
      <c r="E1804" s="815"/>
      <c r="F1804" s="592" t="s">
        <v>5210</v>
      </c>
      <c r="G1804" s="592" t="s">
        <v>5209</v>
      </c>
      <c r="H1804" s="592" t="s">
        <v>5207</v>
      </c>
      <c r="I1804" s="1020" t="s">
        <v>13125</v>
      </c>
      <c r="J1804" s="589"/>
      <c r="K1804" s="642"/>
      <c r="L1804" s="595" t="s">
        <v>1586</v>
      </c>
      <c r="M1804" s="993"/>
      <c r="N1804" s="972"/>
      <c r="O1804" s="592"/>
      <c r="P1804" s="594"/>
      <c r="Q1804" s="594"/>
      <c r="R1804" s="592">
        <f t="shared" ref="R1804:R1805" si="29">$Q1804-$P1804</f>
        <v>0</v>
      </c>
      <c r="S1804" s="592"/>
      <c r="T1804" s="596" t="str">
        <f>VLOOKUP(cppm_pr[[#This Row],[Status]],'All Link_LOV'!$I$32:$K$72,2,0)</f>
        <v>LOR Issued</v>
      </c>
      <c r="U1804" s="596" t="s">
        <v>105</v>
      </c>
      <c r="V1804" s="959">
        <v>385</v>
      </c>
      <c r="W1804" s="596"/>
      <c r="X1804" s="592"/>
      <c r="Y1804" s="592"/>
      <c r="Z1804" s="597">
        <v>45206</v>
      </c>
      <c r="AA1804" s="592" t="s">
        <v>1581</v>
      </c>
      <c r="AB1804" s="595"/>
      <c r="AC1804" s="677"/>
      <c r="AD1804" s="592"/>
      <c r="AE1804" s="592"/>
      <c r="AF1804" s="592" t="s">
        <v>399</v>
      </c>
      <c r="AG1804" s="592" t="s">
        <v>490</v>
      </c>
      <c r="AH1804" s="808" t="s">
        <v>5208</v>
      </c>
      <c r="AI1804" s="600" t="str">
        <f>IFERROR(VLOOKUP(cppm_pr[[#This Row],[Order Number]],SPHERE!C:CC,39,0),"")</f>
        <v/>
      </c>
      <c r="AJ1804" s="600" t="str">
        <f>IFERROR(VLOOKUP(cppm_pr[[#This Row],[Order Number]],'DC TM ONE'!B:CN,42,0),"")</f>
        <v/>
      </c>
      <c r="AK1804" s="808"/>
      <c r="AL1804" s="693"/>
      <c r="AM1804" s="592" t="s">
        <v>12731</v>
      </c>
      <c r="AN1804" s="592"/>
      <c r="AO1804" s="961"/>
      <c r="AP1804" s="592"/>
      <c r="AQ1804" s="592"/>
      <c r="AR1804" s="612">
        <v>3400038882</v>
      </c>
      <c r="AS1804" s="592" t="s">
        <v>4016</v>
      </c>
      <c r="AT1804" s="598"/>
      <c r="AU1804" s="592"/>
      <c r="AV1804" s="592" t="s">
        <v>1226</v>
      </c>
      <c r="AW1804" s="592" t="s">
        <v>4954</v>
      </c>
      <c r="AX1804" s="592" t="s">
        <v>5211</v>
      </c>
      <c r="AY1804" s="592" t="s">
        <v>1554</v>
      </c>
      <c r="AZ1804" s="592" t="s">
        <v>4016</v>
      </c>
      <c r="BA1804" s="592" t="s">
        <v>5212</v>
      </c>
      <c r="BB1804" s="592">
        <v>3400038882</v>
      </c>
      <c r="BC1804" s="592" t="s">
        <v>1389</v>
      </c>
      <c r="BD1804" s="592">
        <v>3400039035</v>
      </c>
      <c r="BE1804" s="592" t="s">
        <v>1588</v>
      </c>
      <c r="BF1804" s="592">
        <v>3400039027</v>
      </c>
      <c r="BG1804" s="592"/>
      <c r="BH1804" s="592"/>
    </row>
    <row r="1805" spans="1:60" ht="12" customHeight="1">
      <c r="A1805" s="960">
        <v>1803</v>
      </c>
      <c r="B1805" s="589" t="s">
        <v>82</v>
      </c>
      <c r="C1805" s="601" t="s">
        <v>250</v>
      </c>
      <c r="D1805" s="602"/>
      <c r="E1805" s="600" t="s">
        <v>13126</v>
      </c>
      <c r="F1805" s="603" t="s">
        <v>5210</v>
      </c>
      <c r="G1805" s="603" t="s">
        <v>5209</v>
      </c>
      <c r="H1805" s="603" t="s">
        <v>5207</v>
      </c>
      <c r="I1805" s="592" t="s">
        <v>13127</v>
      </c>
      <c r="J1805" s="600"/>
      <c r="K1805" s="616"/>
      <c r="L1805" s="606" t="s">
        <v>1586</v>
      </c>
      <c r="M1805" s="971"/>
      <c r="N1805" s="972"/>
      <c r="O1805" s="603"/>
      <c r="P1805" s="605"/>
      <c r="Q1805" s="605"/>
      <c r="R1805" s="603">
        <f t="shared" si="29"/>
        <v>0</v>
      </c>
      <c r="S1805" s="603"/>
      <c r="T1805" s="607" t="str">
        <f>VLOOKUP(cppm_pr[[#This Row],[Status]],'All Link_LOV'!$I$32:$K$72,2,0)</f>
        <v>LOR Issued</v>
      </c>
      <c r="U1805" s="607" t="s">
        <v>105</v>
      </c>
      <c r="V1805" s="960">
        <v>386</v>
      </c>
      <c r="W1805" s="607"/>
      <c r="X1805" s="603"/>
      <c r="Y1805" s="603"/>
      <c r="Z1805" s="608">
        <v>45206</v>
      </c>
      <c r="AA1805" s="603" t="s">
        <v>1581</v>
      </c>
      <c r="AB1805" s="606"/>
      <c r="AC1805" s="677"/>
      <c r="AD1805" s="603"/>
      <c r="AE1805" s="603"/>
      <c r="AF1805" s="603" t="s">
        <v>399</v>
      </c>
      <c r="AG1805" s="603" t="s">
        <v>490</v>
      </c>
      <c r="AH1805" s="808" t="s">
        <v>5208</v>
      </c>
      <c r="AI1805" s="600" t="str">
        <f>IFERROR(VLOOKUP(cppm_pr[[#This Row],[Order Number]],SPHERE!C:CC,39,0),"")</f>
        <v/>
      </c>
      <c r="AJ1805" s="600" t="str">
        <f>IFERROR(VLOOKUP(cppm_pr[[#This Row],[Order Number]],'DC TM ONE'!B:CN,42,0),"")</f>
        <v/>
      </c>
      <c r="AK1805" s="808"/>
      <c r="AL1805" s="693"/>
      <c r="AM1805" s="603" t="s">
        <v>12731</v>
      </c>
      <c r="AN1805" s="603"/>
      <c r="AO1805" s="961"/>
      <c r="AP1805" s="603"/>
      <c r="AQ1805" s="603"/>
      <c r="AR1805" s="769">
        <v>3400039436</v>
      </c>
      <c r="AS1805" s="603" t="s">
        <v>3917</v>
      </c>
      <c r="AT1805" s="610"/>
      <c r="AU1805" s="603"/>
      <c r="AV1805" s="603" t="s">
        <v>1226</v>
      </c>
      <c r="AW1805" s="603" t="s">
        <v>4954</v>
      </c>
      <c r="AX1805" s="603" t="s">
        <v>5213</v>
      </c>
      <c r="AY1805" s="603" t="s">
        <v>1554</v>
      </c>
      <c r="AZ1805" s="603" t="s">
        <v>3917</v>
      </c>
      <c r="BA1805" s="603" t="s">
        <v>4717</v>
      </c>
      <c r="BB1805" s="603">
        <v>3400039436</v>
      </c>
      <c r="BC1805" s="603" t="s">
        <v>1588</v>
      </c>
      <c r="BD1805" s="603">
        <v>3400039027</v>
      </c>
      <c r="BE1805" s="603" t="s">
        <v>1389</v>
      </c>
      <c r="BF1805" s="603">
        <v>3400039035</v>
      </c>
      <c r="BG1805" s="603"/>
      <c r="BH1805" s="603"/>
    </row>
    <row r="1806" spans="1:60" ht="12" customHeight="1">
      <c r="A1806" s="959">
        <v>1804</v>
      </c>
      <c r="B1806" s="589" t="s">
        <v>84</v>
      </c>
      <c r="C1806" s="590" t="s">
        <v>267</v>
      </c>
      <c r="D1806" s="591"/>
      <c r="E1806" s="815">
        <v>4902155156</v>
      </c>
      <c r="F1806" s="592" t="s">
        <v>5179</v>
      </c>
      <c r="G1806" s="592" t="s">
        <v>5178</v>
      </c>
      <c r="H1806" s="592" t="s">
        <v>5176</v>
      </c>
      <c r="I1806" s="592" t="s">
        <v>13128</v>
      </c>
      <c r="J1806" s="589"/>
      <c r="K1806" s="642">
        <v>4902155156</v>
      </c>
      <c r="L1806" s="595" t="s">
        <v>57</v>
      </c>
      <c r="M1806" s="985" t="s">
        <v>10509</v>
      </c>
      <c r="N1806" s="972" t="str">
        <f>VLOOKUP(cppm_pr[[#This Row],[Order Number]],SPHERE!C:CC,13,0)</f>
        <v>IN PROGRESS</v>
      </c>
      <c r="O1806" s="592" t="str">
        <f>VLOOKUP(cppm_pr[[#This Row],[Order Number]],SPHERE!C:CC,6,0)</f>
        <v>APPROVED</v>
      </c>
      <c r="P1806" s="594"/>
      <c r="Q1806" s="594"/>
      <c r="R1806" s="592">
        <f t="shared" ref="R1806:R1810" si="30">$Q1806-$P1806</f>
        <v>0</v>
      </c>
      <c r="S1806" s="592"/>
      <c r="T1806" s="596" t="str">
        <f>VLOOKUP(cppm_pr[[#This Row],[Status]],'All Link_LOV'!$I$32:$K$72,2,0)</f>
        <v>PO Issued</v>
      </c>
      <c r="U1806" s="596" t="s">
        <v>105</v>
      </c>
      <c r="V1806" s="959">
        <v>382</v>
      </c>
      <c r="W1806" s="596"/>
      <c r="X1806" s="592"/>
      <c r="Y1806" s="592"/>
      <c r="Z1806" s="597">
        <v>45206</v>
      </c>
      <c r="AA1806" s="592" t="s">
        <v>1559</v>
      </c>
      <c r="AB1806" s="595"/>
      <c r="AC1806" s="677"/>
      <c r="AD1806" s="592"/>
      <c r="AE1806" s="592"/>
      <c r="AF1806" s="592" t="s">
        <v>13129</v>
      </c>
      <c r="AG1806" s="592" t="s">
        <v>4193</v>
      </c>
      <c r="AH1806" s="808" t="s">
        <v>5195</v>
      </c>
      <c r="AI1806" s="600">
        <f>IFERROR(VLOOKUP(cppm_pr[[#This Row],[Order Number]],SPHERE!C:CC,39,0),"")</f>
        <v>0</v>
      </c>
      <c r="AJ1806" s="600" t="str">
        <f>IFERROR(VLOOKUP(cppm_pr[[#This Row],[Order Number]],'DC TM ONE'!B:CN,42,0),"")</f>
        <v/>
      </c>
      <c r="AK1806" s="808"/>
      <c r="AL1806" s="693"/>
      <c r="AM1806" s="592" t="s">
        <v>13130</v>
      </c>
      <c r="AN1806" s="592"/>
      <c r="AO1806" s="961"/>
      <c r="AP1806" s="592"/>
      <c r="AQ1806" s="592"/>
      <c r="AR1806" s="612">
        <v>3400038918</v>
      </c>
      <c r="AS1806" s="592" t="s">
        <v>5198</v>
      </c>
      <c r="AT1806" s="598"/>
      <c r="AU1806" s="592"/>
      <c r="AV1806" s="592" t="s">
        <v>4977</v>
      </c>
      <c r="AW1806" s="592" t="s">
        <v>5196</v>
      </c>
      <c r="AX1806" s="592" t="s">
        <v>5197</v>
      </c>
      <c r="AY1806" s="592" t="s">
        <v>1554</v>
      </c>
      <c r="AZ1806" s="592" t="s">
        <v>5198</v>
      </c>
      <c r="BA1806" s="592" t="s">
        <v>5199</v>
      </c>
      <c r="BB1806" s="592">
        <v>3400038918</v>
      </c>
      <c r="BC1806" s="592" t="s">
        <v>5198</v>
      </c>
      <c r="BD1806" s="592">
        <v>3400038918</v>
      </c>
      <c r="BE1806" s="592" t="s">
        <v>5198</v>
      </c>
      <c r="BF1806" s="592">
        <v>3400038918</v>
      </c>
      <c r="BG1806" s="592"/>
      <c r="BH1806" s="592"/>
    </row>
    <row r="1807" spans="1:60" ht="12" customHeight="1">
      <c r="A1807" s="960">
        <v>1805</v>
      </c>
      <c r="B1807" s="600" t="s">
        <v>64</v>
      </c>
      <c r="C1807" s="601" t="s">
        <v>208</v>
      </c>
      <c r="D1807" s="602">
        <v>45208</v>
      </c>
      <c r="E1807" s="600" t="s">
        <v>8766</v>
      </c>
      <c r="F1807" s="603" t="s">
        <v>5186</v>
      </c>
      <c r="G1807" s="603" t="s">
        <v>5185</v>
      </c>
      <c r="H1807" s="603" t="s">
        <v>5183</v>
      </c>
      <c r="I1807" s="603" t="s">
        <v>13131</v>
      </c>
      <c r="J1807" s="600"/>
      <c r="K1807" s="616"/>
      <c r="L1807" s="606" t="s">
        <v>1795</v>
      </c>
      <c r="M1807" s="971"/>
      <c r="N1807" s="972"/>
      <c r="O1807" s="603"/>
      <c r="P1807" s="605"/>
      <c r="Q1807" s="605"/>
      <c r="R1807" s="603">
        <f t="shared" si="30"/>
        <v>0</v>
      </c>
      <c r="S1807" s="603"/>
      <c r="T1807" s="607" t="str">
        <f>VLOOKUP(cppm_pr[[#This Row],[Status]],'All Link_LOV'!$I$32:$K$72,2,0)</f>
        <v>Pending TP Submission</v>
      </c>
      <c r="U1807" s="607" t="s">
        <v>105</v>
      </c>
      <c r="V1807" s="960">
        <v>380</v>
      </c>
      <c r="W1807" s="607"/>
      <c r="X1807" s="603"/>
      <c r="Y1807" s="603"/>
      <c r="Z1807" s="608">
        <v>45206</v>
      </c>
      <c r="AA1807" s="603" t="s">
        <v>2035</v>
      </c>
      <c r="AB1807" s="606"/>
      <c r="AC1807" s="677"/>
      <c r="AD1807" s="603"/>
      <c r="AE1807" s="603"/>
      <c r="AF1807" s="603" t="s">
        <v>399</v>
      </c>
      <c r="AG1807" s="603" t="s">
        <v>490</v>
      </c>
      <c r="AH1807" s="808" t="s">
        <v>5184</v>
      </c>
      <c r="AI1807" s="600" t="str">
        <f>IFERROR(VLOOKUP(cppm_pr[[#This Row],[Order Number]],SPHERE!C:CC,39,0),"")</f>
        <v/>
      </c>
      <c r="AJ1807" s="600" t="str">
        <f>IFERROR(VLOOKUP(cppm_pr[[#This Row],[Order Number]],'DC TM ONE'!B:CN,42,0),"")</f>
        <v/>
      </c>
      <c r="AK1807" s="808"/>
      <c r="AL1807" s="693"/>
      <c r="AM1807" s="603" t="s">
        <v>10856</v>
      </c>
      <c r="AN1807" s="603"/>
      <c r="AO1807" s="961"/>
      <c r="AP1807" s="603"/>
      <c r="AQ1807" s="603"/>
      <c r="AR1807" s="769"/>
      <c r="AS1807" s="603"/>
      <c r="AT1807" s="610"/>
      <c r="AU1807" s="603"/>
      <c r="AV1807" s="603" t="s">
        <v>4880</v>
      </c>
      <c r="AW1807" s="603" t="s">
        <v>5187</v>
      </c>
      <c r="AX1807" s="603" t="s">
        <v>5188</v>
      </c>
      <c r="AY1807" s="603" t="s">
        <v>1579</v>
      </c>
      <c r="AZ1807" s="603"/>
      <c r="BA1807" s="603"/>
      <c r="BB1807" s="603"/>
      <c r="BC1807" s="603"/>
      <c r="BD1807" s="603"/>
      <c r="BE1807" s="603"/>
      <c r="BF1807" s="603"/>
      <c r="BG1807" s="603"/>
      <c r="BH1807" s="603"/>
    </row>
    <row r="1808" spans="1:60" ht="12" customHeight="1">
      <c r="A1808" s="959">
        <v>1806</v>
      </c>
      <c r="B1808" s="589" t="s">
        <v>62</v>
      </c>
      <c r="C1808" s="590" t="s">
        <v>267</v>
      </c>
      <c r="D1808" s="591"/>
      <c r="E1808" s="815"/>
      <c r="F1808" s="592" t="s">
        <v>5192</v>
      </c>
      <c r="G1808" s="592" t="s">
        <v>5191</v>
      </c>
      <c r="H1808" s="592" t="s">
        <v>5189</v>
      </c>
      <c r="I1808" s="592" t="s">
        <v>13132</v>
      </c>
      <c r="J1808" s="589"/>
      <c r="K1808" s="642" t="s">
        <v>13133</v>
      </c>
      <c r="L1808" s="595" t="s">
        <v>1586</v>
      </c>
      <c r="M1808" s="993"/>
      <c r="N1808" s="972"/>
      <c r="O1808" s="592"/>
      <c r="P1808" s="594"/>
      <c r="Q1808" s="594"/>
      <c r="R1808" s="592">
        <f t="shared" si="30"/>
        <v>0</v>
      </c>
      <c r="S1808" s="592"/>
      <c r="T1808" s="596" t="str">
        <f>VLOOKUP(cppm_pr[[#This Row],[Status]],'All Link_LOV'!$I$32:$K$72,2,0)</f>
        <v>PO Issued</v>
      </c>
      <c r="U1808" s="596" t="s">
        <v>105</v>
      </c>
      <c r="V1808" s="959">
        <v>381</v>
      </c>
      <c r="W1808" s="596"/>
      <c r="X1808" s="592"/>
      <c r="Y1808" s="592"/>
      <c r="Z1808" s="597">
        <v>45206</v>
      </c>
      <c r="AA1808" s="592" t="s">
        <v>2053</v>
      </c>
      <c r="AB1808" s="595"/>
      <c r="AC1808" s="677"/>
      <c r="AD1808" s="592"/>
      <c r="AE1808" s="592"/>
      <c r="AF1808" s="592" t="s">
        <v>397</v>
      </c>
      <c r="AG1808" s="592" t="s">
        <v>491</v>
      </c>
      <c r="AH1808" s="808" t="s">
        <v>5190</v>
      </c>
      <c r="AI1808" s="600" t="str">
        <f>IFERROR(VLOOKUP(cppm_pr[[#This Row],[Order Number]],SPHERE!C:CC,39,0),"")</f>
        <v/>
      </c>
      <c r="AJ1808" s="600" t="str">
        <f>IFERROR(VLOOKUP(cppm_pr[[#This Row],[Order Number]],'DC TM ONE'!B:CN,42,0),"")</f>
        <v/>
      </c>
      <c r="AK1808" s="808"/>
      <c r="AL1808" s="693"/>
      <c r="AM1808" s="592" t="s">
        <v>9927</v>
      </c>
      <c r="AN1808" s="592"/>
      <c r="AO1808" s="961"/>
      <c r="AP1808" s="592"/>
      <c r="AQ1808" s="592"/>
      <c r="AR1808" s="612"/>
      <c r="AS1808" s="592"/>
      <c r="AT1808" s="598"/>
      <c r="AU1808" s="592"/>
      <c r="AV1808" s="592" t="s">
        <v>2059</v>
      </c>
      <c r="AW1808" s="592" t="s">
        <v>5193</v>
      </c>
      <c r="AX1808" s="592" t="s">
        <v>5194</v>
      </c>
      <c r="AY1808" s="592" t="s">
        <v>1579</v>
      </c>
      <c r="AZ1808" s="592"/>
      <c r="BA1808" s="592"/>
      <c r="BB1808" s="592"/>
      <c r="BC1808" s="592"/>
      <c r="BD1808" s="592"/>
      <c r="BE1808" s="592"/>
      <c r="BF1808" s="592"/>
      <c r="BG1808" s="592"/>
      <c r="BH1808" s="592"/>
    </row>
    <row r="1809" spans="1:60" ht="12" customHeight="1">
      <c r="A1809" s="960">
        <v>1807</v>
      </c>
      <c r="B1809" s="600" t="s">
        <v>82</v>
      </c>
      <c r="C1809" s="601" t="s">
        <v>250</v>
      </c>
      <c r="D1809" s="602"/>
      <c r="E1809" s="600" t="s">
        <v>13126</v>
      </c>
      <c r="F1809" s="603" t="s">
        <v>5203</v>
      </c>
      <c r="G1809" s="603" t="s">
        <v>5202</v>
      </c>
      <c r="H1809" s="603" t="s">
        <v>5200</v>
      </c>
      <c r="I1809" s="603" t="s">
        <v>13134</v>
      </c>
      <c r="J1809" s="600"/>
      <c r="K1809" s="616"/>
      <c r="L1809" s="606" t="s">
        <v>1586</v>
      </c>
      <c r="M1809" s="971"/>
      <c r="N1809" s="972"/>
      <c r="O1809" s="603"/>
      <c r="P1809" s="605"/>
      <c r="Q1809" s="605"/>
      <c r="R1809" s="603">
        <f t="shared" si="30"/>
        <v>0</v>
      </c>
      <c r="S1809" s="603"/>
      <c r="T1809" s="607" t="str">
        <f>VLOOKUP(cppm_pr[[#This Row],[Status]],'All Link_LOV'!$I$32:$K$72,2,0)</f>
        <v>LOR Issued</v>
      </c>
      <c r="U1809" s="607" t="s">
        <v>105</v>
      </c>
      <c r="V1809" s="960">
        <v>384</v>
      </c>
      <c r="W1809" s="607"/>
      <c r="X1809" s="603"/>
      <c r="Y1809" s="603"/>
      <c r="Z1809" s="608">
        <v>45206</v>
      </c>
      <c r="AA1809" s="603" t="s">
        <v>1581</v>
      </c>
      <c r="AB1809" s="606"/>
      <c r="AC1809" s="677"/>
      <c r="AD1809" s="603"/>
      <c r="AE1809" s="603"/>
      <c r="AF1809" s="603" t="s">
        <v>399</v>
      </c>
      <c r="AG1809" s="603" t="s">
        <v>490</v>
      </c>
      <c r="AH1809" s="808" t="s">
        <v>5201</v>
      </c>
      <c r="AI1809" s="600" t="str">
        <f>IFERROR(VLOOKUP(cppm_pr[[#This Row],[Order Number]],SPHERE!C:CC,39,0),"")</f>
        <v/>
      </c>
      <c r="AJ1809" s="600" t="str">
        <f>IFERROR(VLOOKUP(cppm_pr[[#This Row],[Order Number]],'DC TM ONE'!B:CN,42,0),"")</f>
        <v/>
      </c>
      <c r="AK1809" s="808"/>
      <c r="AL1809" s="693"/>
      <c r="AM1809" s="603" t="s">
        <v>12731</v>
      </c>
      <c r="AN1809" s="603"/>
      <c r="AO1809" s="961"/>
      <c r="AP1809" s="603"/>
      <c r="AQ1809" s="603"/>
      <c r="AR1809" s="769">
        <v>3400039436</v>
      </c>
      <c r="AS1809" s="603" t="s">
        <v>3917</v>
      </c>
      <c r="AT1809" s="610"/>
      <c r="AU1809" s="603"/>
      <c r="AV1809" s="603" t="s">
        <v>1226</v>
      </c>
      <c r="AW1809" s="603" t="s">
        <v>4954</v>
      </c>
      <c r="AX1809" s="603" t="s">
        <v>5206</v>
      </c>
      <c r="AY1809" s="603" t="s">
        <v>1554</v>
      </c>
      <c r="AZ1809" s="603" t="s">
        <v>3917</v>
      </c>
      <c r="BA1809" s="603" t="s">
        <v>4717</v>
      </c>
      <c r="BB1809" s="603">
        <v>3400039436</v>
      </c>
      <c r="BC1809" s="603" t="s">
        <v>1588</v>
      </c>
      <c r="BD1809" s="603">
        <v>3400039027</v>
      </c>
      <c r="BE1809" s="603" t="s">
        <v>1389</v>
      </c>
      <c r="BF1809" s="603">
        <v>3400039035</v>
      </c>
      <c r="BG1809" s="603"/>
      <c r="BH1809" s="603"/>
    </row>
    <row r="1810" spans="1:60" ht="12" customHeight="1">
      <c r="A1810" s="959">
        <v>1808</v>
      </c>
      <c r="B1810" s="589" t="s">
        <v>82</v>
      </c>
      <c r="C1810" s="590" t="s">
        <v>250</v>
      </c>
      <c r="D1810" s="591"/>
      <c r="E1810" s="815"/>
      <c r="F1810" s="592" t="s">
        <v>5203</v>
      </c>
      <c r="G1810" s="592" t="s">
        <v>5202</v>
      </c>
      <c r="H1810" s="592" t="s">
        <v>5200</v>
      </c>
      <c r="I1810" s="592" t="s">
        <v>13135</v>
      </c>
      <c r="J1810" s="589"/>
      <c r="K1810" s="642"/>
      <c r="L1810" s="595" t="s">
        <v>1586</v>
      </c>
      <c r="M1810" s="993"/>
      <c r="N1810" s="972"/>
      <c r="O1810" s="592"/>
      <c r="P1810" s="594"/>
      <c r="Q1810" s="594"/>
      <c r="R1810" s="592">
        <f t="shared" si="30"/>
        <v>0</v>
      </c>
      <c r="S1810" s="592"/>
      <c r="T1810" s="596" t="str">
        <f>VLOOKUP(cppm_pr[[#This Row],[Status]],'All Link_LOV'!$I$32:$K$72,2,0)</f>
        <v>LOR Issued</v>
      </c>
      <c r="U1810" s="596" t="s">
        <v>105</v>
      </c>
      <c r="V1810" s="959">
        <v>383</v>
      </c>
      <c r="W1810" s="596"/>
      <c r="X1810" s="592"/>
      <c r="Y1810" s="592"/>
      <c r="Z1810" s="597">
        <v>45206</v>
      </c>
      <c r="AA1810" s="592" t="s">
        <v>1581</v>
      </c>
      <c r="AB1810" s="595"/>
      <c r="AC1810" s="677"/>
      <c r="AD1810" s="592"/>
      <c r="AE1810" s="592"/>
      <c r="AF1810" s="592" t="s">
        <v>399</v>
      </c>
      <c r="AG1810" s="592" t="s">
        <v>490</v>
      </c>
      <c r="AH1810" s="808" t="s">
        <v>5201</v>
      </c>
      <c r="AI1810" s="600" t="str">
        <f>IFERROR(VLOOKUP(cppm_pr[[#This Row],[Order Number]],SPHERE!C:CC,39,0),"")</f>
        <v/>
      </c>
      <c r="AJ1810" s="600" t="str">
        <f>IFERROR(VLOOKUP(cppm_pr[[#This Row],[Order Number]],'DC TM ONE'!B:CN,42,0),"")</f>
        <v/>
      </c>
      <c r="AK1810" s="808"/>
      <c r="AL1810" s="693"/>
      <c r="AM1810" s="592" t="s">
        <v>12731</v>
      </c>
      <c r="AN1810" s="592"/>
      <c r="AO1810" s="961"/>
      <c r="AP1810" s="592"/>
      <c r="AQ1810" s="592"/>
      <c r="AR1810" s="612">
        <v>3400038882</v>
      </c>
      <c r="AS1810" s="592" t="s">
        <v>4016</v>
      </c>
      <c r="AT1810" s="598"/>
      <c r="AU1810" s="592"/>
      <c r="AV1810" s="592" t="s">
        <v>1226</v>
      </c>
      <c r="AW1810" s="592" t="s">
        <v>4954</v>
      </c>
      <c r="AX1810" s="592" t="s">
        <v>5204</v>
      </c>
      <c r="AY1810" s="592" t="s">
        <v>1554</v>
      </c>
      <c r="AZ1810" s="592" t="s">
        <v>4016</v>
      </c>
      <c r="BA1810" s="592" t="s">
        <v>5205</v>
      </c>
      <c r="BB1810" s="592">
        <v>3400038882</v>
      </c>
      <c r="BC1810" s="592" t="s">
        <v>1389</v>
      </c>
      <c r="BD1810" s="592">
        <v>3400039035</v>
      </c>
      <c r="BE1810" s="592" t="s">
        <v>1588</v>
      </c>
      <c r="BF1810" s="592">
        <v>3400039027</v>
      </c>
      <c r="BG1810" s="592"/>
      <c r="BH1810" s="592"/>
    </row>
    <row r="1811" spans="1:60" ht="12" customHeight="1">
      <c r="A1811" s="960">
        <v>1809</v>
      </c>
      <c r="B1811" s="600" t="s">
        <v>84</v>
      </c>
      <c r="C1811" s="601" t="s">
        <v>254</v>
      </c>
      <c r="D1811" s="602"/>
      <c r="E1811" s="600" t="s">
        <v>13136</v>
      </c>
      <c r="F1811" s="603" t="s">
        <v>5179</v>
      </c>
      <c r="G1811" s="603" t="s">
        <v>5178</v>
      </c>
      <c r="H1811" s="603" t="s">
        <v>5176</v>
      </c>
      <c r="I1811" s="603"/>
      <c r="J1811" s="600"/>
      <c r="K1811" s="616"/>
      <c r="L1811" s="595" t="s">
        <v>57</v>
      </c>
      <c r="M1811" s="985" t="s">
        <v>10509</v>
      </c>
      <c r="N1811" s="972" t="str">
        <f>VLOOKUP(cppm_pr[[#This Row],[Order Number]],SPHERE!C:CC,13,0)</f>
        <v>IN PROGRESS</v>
      </c>
      <c r="O1811" s="592" t="str">
        <f>VLOOKUP(cppm_pr[[#This Row],[Order Number]],SPHERE!C:CC,6,0)</f>
        <v>APPROVED</v>
      </c>
      <c r="P1811" s="605"/>
      <c r="Q1811" s="605"/>
      <c r="R1811" s="603">
        <f t="shared" ref="R1811:R1848" si="31">$Q1811-$P1811</f>
        <v>0</v>
      </c>
      <c r="S1811" s="603"/>
      <c r="T1811" s="607" t="str">
        <f>VLOOKUP(cppm_pr[[#This Row],[Status]],'All Link_LOV'!$I$32:$K$72,2,0)</f>
        <v>PO Issued</v>
      </c>
      <c r="U1811" s="607" t="s">
        <v>105</v>
      </c>
      <c r="V1811" s="960">
        <v>379</v>
      </c>
      <c r="W1811" s="607"/>
      <c r="X1811" s="603"/>
      <c r="Y1811" s="603"/>
      <c r="Z1811" s="608">
        <v>45206</v>
      </c>
      <c r="AA1811" s="603" t="s">
        <v>1559</v>
      </c>
      <c r="AB1811" s="606"/>
      <c r="AC1811" s="677"/>
      <c r="AD1811" s="603"/>
      <c r="AE1811" s="603"/>
      <c r="AF1811" s="592" t="s">
        <v>13129</v>
      </c>
      <c r="AG1811" s="603" t="s">
        <v>508</v>
      </c>
      <c r="AH1811" s="808" t="s">
        <v>5177</v>
      </c>
      <c r="AI1811" s="600">
        <f>IFERROR(VLOOKUP(cppm_pr[[#This Row],[Order Number]],SPHERE!C:CC,39,0),"")</f>
        <v>0</v>
      </c>
      <c r="AJ1811" s="600" t="str">
        <f>IFERROR(VLOOKUP(cppm_pr[[#This Row],[Order Number]],'DC TM ONE'!B:CN,42,0),"")</f>
        <v/>
      </c>
      <c r="AK1811" s="808"/>
      <c r="AL1811" s="693"/>
      <c r="AM1811" s="603" t="s">
        <v>13130</v>
      </c>
      <c r="AN1811" s="603"/>
      <c r="AO1811" s="961"/>
      <c r="AP1811" s="603"/>
      <c r="AQ1811" s="603"/>
      <c r="AR1811" s="769">
        <v>3400038910</v>
      </c>
      <c r="AS1811" s="603" t="s">
        <v>5182</v>
      </c>
      <c r="AT1811" s="610"/>
      <c r="AU1811" s="603"/>
      <c r="AV1811" s="603" t="s">
        <v>4977</v>
      </c>
      <c r="AW1811" s="603" t="s">
        <v>5180</v>
      </c>
      <c r="AX1811" s="603" t="s">
        <v>5181</v>
      </c>
      <c r="AY1811" s="603" t="s">
        <v>1554</v>
      </c>
      <c r="AZ1811" s="603" t="s">
        <v>5182</v>
      </c>
      <c r="BA1811" s="603" t="s">
        <v>5182</v>
      </c>
      <c r="BB1811" s="603">
        <v>3400038910</v>
      </c>
      <c r="BC1811" s="603" t="s">
        <v>5182</v>
      </c>
      <c r="BD1811" s="603">
        <v>3400038910</v>
      </c>
      <c r="BE1811" s="603" t="s">
        <v>5182</v>
      </c>
      <c r="BF1811" s="603">
        <v>3400038910</v>
      </c>
      <c r="BG1811" s="603"/>
      <c r="BH1811" s="603"/>
    </row>
    <row r="1812" spans="1:60" ht="12" customHeight="1">
      <c r="A1812" s="959">
        <v>1810</v>
      </c>
      <c r="B1812" s="589"/>
      <c r="C1812" s="590" t="s">
        <v>250</v>
      </c>
      <c r="D1812" s="591"/>
      <c r="E1812" s="815"/>
      <c r="F1812" s="592" t="s">
        <v>10483</v>
      </c>
      <c r="G1812" s="592" t="s">
        <v>10484</v>
      </c>
      <c r="H1812" s="592" t="s">
        <v>10485</v>
      </c>
      <c r="I1812" s="592" t="s">
        <v>10486</v>
      </c>
      <c r="J1812" s="589"/>
      <c r="K1812" s="642"/>
      <c r="L1812" s="595" t="s">
        <v>3189</v>
      </c>
      <c r="M1812" s="993"/>
      <c r="N1812" s="972"/>
      <c r="O1812" s="592"/>
      <c r="P1812" s="594"/>
      <c r="Q1812" s="594"/>
      <c r="R1812" s="592">
        <f t="shared" si="31"/>
        <v>0</v>
      </c>
      <c r="S1812" s="592"/>
      <c r="T1812" s="596" t="str">
        <f>VLOOKUP(cppm_pr[[#This Row],[Status]],'All Link_LOV'!$I$32:$K$72,2,0)</f>
        <v>LOR Issued</v>
      </c>
      <c r="U1812" s="596" t="s">
        <v>22</v>
      </c>
      <c r="V1812" s="959">
        <v>889</v>
      </c>
      <c r="W1812" s="596"/>
      <c r="X1812" s="592"/>
      <c r="Y1812" s="592"/>
      <c r="Z1812" s="597">
        <v>45206</v>
      </c>
      <c r="AA1812" s="592" t="s">
        <v>1630</v>
      </c>
      <c r="AB1812" s="595">
        <v>5728</v>
      </c>
      <c r="AC1812" s="677">
        <v>4086.8</v>
      </c>
      <c r="AD1812" s="592" t="s">
        <v>6148</v>
      </c>
      <c r="AE1812" s="592" t="s">
        <v>13137</v>
      </c>
      <c r="AF1812" s="592" t="s">
        <v>398</v>
      </c>
      <c r="AG1812" s="592" t="s">
        <v>491</v>
      </c>
      <c r="AH1812" s="808" t="s">
        <v>12119</v>
      </c>
      <c r="AI1812" s="600" t="str">
        <f>IFERROR(VLOOKUP(cppm_pr[[#This Row],[Order Number]],SPHERE!C:CC,39,0),"")</f>
        <v/>
      </c>
      <c r="AJ1812" s="600" t="str">
        <f>IFERROR(VLOOKUP(cppm_pr[[#This Row],[Order Number]],'DC TM ONE'!B:CN,42,0),"")</f>
        <v/>
      </c>
      <c r="AK1812" s="808"/>
      <c r="AL1812" s="693">
        <v>45229</v>
      </c>
      <c r="AM1812" s="592" t="s">
        <v>12120</v>
      </c>
      <c r="AN1812" s="592" t="s">
        <v>4928</v>
      </c>
      <c r="AO1812" s="961"/>
      <c r="AP1812" s="592"/>
      <c r="AQ1812" s="592"/>
      <c r="AR1812" s="612">
        <v>3400039211</v>
      </c>
      <c r="AS1812" s="592"/>
      <c r="AT1812" s="598" t="s">
        <v>13138</v>
      </c>
      <c r="AU1812" s="592"/>
      <c r="AV1812" s="592"/>
      <c r="AW1812" s="592"/>
      <c r="AX1812" s="592"/>
      <c r="AY1812" s="592"/>
      <c r="AZ1812" s="592"/>
      <c r="BA1812" s="592"/>
      <c r="BB1812" s="592"/>
      <c r="BC1812" s="592"/>
      <c r="BD1812" s="592"/>
      <c r="BE1812" s="592"/>
      <c r="BF1812" s="592"/>
      <c r="BG1812" s="592"/>
      <c r="BH1812" s="592"/>
    </row>
    <row r="1813" spans="1:60" ht="12" customHeight="1">
      <c r="A1813" s="960">
        <v>1811</v>
      </c>
      <c r="B1813" s="600" t="s">
        <v>83</v>
      </c>
      <c r="C1813" s="601" t="s">
        <v>267</v>
      </c>
      <c r="D1813" s="602">
        <v>45206</v>
      </c>
      <c r="E1813" s="600"/>
      <c r="F1813" s="603" t="s">
        <v>13139</v>
      </c>
      <c r="G1813" s="603" t="s">
        <v>13140</v>
      </c>
      <c r="H1813" s="603" t="s">
        <v>13141</v>
      </c>
      <c r="I1813" s="603" t="s">
        <v>13142</v>
      </c>
      <c r="J1813" s="600"/>
      <c r="K1813" s="616" t="s">
        <v>13143</v>
      </c>
      <c r="L1813" s="606" t="s">
        <v>12983</v>
      </c>
      <c r="M1813" s="971"/>
      <c r="N1813" s="972"/>
      <c r="O1813" s="603"/>
      <c r="P1813" s="605"/>
      <c r="Q1813" s="605"/>
      <c r="R1813" s="603">
        <f t="shared" si="31"/>
        <v>0</v>
      </c>
      <c r="S1813" s="603"/>
      <c r="T1813" s="607" t="str">
        <f>VLOOKUP(cppm_pr[[#This Row],[Status]],'All Link_LOV'!$I$32:$K$72,2,0)</f>
        <v>PO Issued</v>
      </c>
      <c r="U1813" s="607" t="s">
        <v>22</v>
      </c>
      <c r="V1813" s="960">
        <v>890</v>
      </c>
      <c r="W1813" s="607"/>
      <c r="X1813" s="603"/>
      <c r="Y1813" s="603"/>
      <c r="Z1813" s="608">
        <v>45206</v>
      </c>
      <c r="AA1813" s="603" t="s">
        <v>3830</v>
      </c>
      <c r="AB1813" s="606">
        <v>133048</v>
      </c>
      <c r="AC1813" s="677">
        <v>49045</v>
      </c>
      <c r="AD1813" s="603" t="s">
        <v>6059</v>
      </c>
      <c r="AE1813" s="603"/>
      <c r="AF1813" s="603" t="s">
        <v>6071</v>
      </c>
      <c r="AG1813" s="603" t="s">
        <v>509</v>
      </c>
      <c r="AH1813" s="808" t="s">
        <v>13144</v>
      </c>
      <c r="AI1813" s="600" t="str">
        <f>IFERROR(VLOOKUP(cppm_pr[[#This Row],[Order Number]],SPHERE!C:CC,39,0),"")</f>
        <v/>
      </c>
      <c r="AJ1813" s="600" t="str">
        <f>IFERROR(VLOOKUP(cppm_pr[[#This Row],[Order Number]],'DC TM ONE'!B:CN,42,0),"")</f>
        <v/>
      </c>
      <c r="AK1813" s="808"/>
      <c r="AL1813" s="693">
        <v>45230</v>
      </c>
      <c r="AM1813" s="603" t="s">
        <v>7166</v>
      </c>
      <c r="AN1813" s="603" t="s">
        <v>4928</v>
      </c>
      <c r="AO1813" s="961"/>
      <c r="AP1813" s="603"/>
      <c r="AQ1813" s="603"/>
      <c r="AR1813" s="769">
        <v>3400038793</v>
      </c>
      <c r="AS1813" s="603"/>
      <c r="AT1813" s="610"/>
      <c r="AU1813" s="603"/>
      <c r="AV1813" s="603"/>
      <c r="AW1813" s="603"/>
      <c r="AX1813" s="603"/>
      <c r="AY1813" s="603"/>
      <c r="AZ1813" s="603"/>
      <c r="BA1813" s="603"/>
      <c r="BB1813" s="603"/>
      <c r="BC1813" s="603"/>
      <c r="BD1813" s="603"/>
      <c r="BE1813" s="603"/>
      <c r="BF1813" s="603"/>
      <c r="BG1813" s="603"/>
      <c r="BH1813" s="603"/>
    </row>
    <row r="1814" spans="1:60" ht="12" customHeight="1">
      <c r="A1814" s="959">
        <v>1812</v>
      </c>
      <c r="B1814" s="589" t="s">
        <v>73</v>
      </c>
      <c r="C1814" s="590" t="s">
        <v>254</v>
      </c>
      <c r="D1814" s="591"/>
      <c r="E1814" s="815">
        <v>4902155156</v>
      </c>
      <c r="F1814" s="592" t="s">
        <v>5179</v>
      </c>
      <c r="G1814" s="592" t="s">
        <v>5178</v>
      </c>
      <c r="H1814" s="592" t="s">
        <v>5176</v>
      </c>
      <c r="I1814" s="592" t="s">
        <v>13145</v>
      </c>
      <c r="J1814" s="589"/>
      <c r="K1814" s="642">
        <v>4902155156</v>
      </c>
      <c r="L1814" s="595" t="s">
        <v>57</v>
      </c>
      <c r="M1814" s="985" t="s">
        <v>10509</v>
      </c>
      <c r="N1814" s="972" t="str">
        <f>VLOOKUP(cppm_pr[[#This Row],[Order Number]],SPHERE!C:CC,13,0)</f>
        <v>IN PROGRESS</v>
      </c>
      <c r="O1814" s="592" t="str">
        <f>VLOOKUP(cppm_pr[[#This Row],[Order Number]],SPHERE!C:CC,6,0)</f>
        <v>APPROVED</v>
      </c>
      <c r="P1814" s="594"/>
      <c r="Q1814" s="594"/>
      <c r="R1814" s="592">
        <f t="shared" si="31"/>
        <v>0</v>
      </c>
      <c r="S1814" s="592"/>
      <c r="T1814" s="596" t="str">
        <f>VLOOKUP(cppm_pr[[#This Row],[Status]],'All Link_LOV'!$I$32:$K$72,2,0)</f>
        <v>PO Issued</v>
      </c>
      <c r="U1814" s="596" t="s">
        <v>22</v>
      </c>
      <c r="V1814" s="959">
        <v>891</v>
      </c>
      <c r="W1814" s="596"/>
      <c r="X1814" s="592"/>
      <c r="Y1814" s="592"/>
      <c r="Z1814" s="597">
        <v>45206</v>
      </c>
      <c r="AA1814" s="592" t="s">
        <v>1559</v>
      </c>
      <c r="AB1814" s="595">
        <v>25000</v>
      </c>
      <c r="AC1814" s="677">
        <v>13500</v>
      </c>
      <c r="AD1814" s="592" t="s">
        <v>6059</v>
      </c>
      <c r="AE1814" s="592"/>
      <c r="AF1814" s="592" t="s">
        <v>13129</v>
      </c>
      <c r="AG1814" s="592" t="s">
        <v>4193</v>
      </c>
      <c r="AH1814" s="808" t="s">
        <v>5195</v>
      </c>
      <c r="AI1814" s="600">
        <f>IFERROR(VLOOKUP(cppm_pr[[#This Row],[Order Number]],SPHERE!C:CC,39,0),"")</f>
        <v>0</v>
      </c>
      <c r="AJ1814" s="600" t="str">
        <f>IFERROR(VLOOKUP(cppm_pr[[#This Row],[Order Number]],'DC TM ONE'!B:CN,42,0),"")</f>
        <v/>
      </c>
      <c r="AK1814" s="808"/>
      <c r="AL1814" s="693">
        <v>45228</v>
      </c>
      <c r="AM1814" s="592" t="s">
        <v>13130</v>
      </c>
      <c r="AN1814" s="592" t="s">
        <v>4928</v>
      </c>
      <c r="AO1814" s="961"/>
      <c r="AP1814" s="592"/>
      <c r="AQ1814" s="592"/>
      <c r="AR1814" s="612">
        <v>3400038918</v>
      </c>
      <c r="AS1814" s="592"/>
      <c r="AT1814" s="598"/>
      <c r="AU1814" s="592"/>
      <c r="AV1814" s="592"/>
      <c r="AW1814" s="592"/>
      <c r="AX1814" s="592"/>
      <c r="AY1814" s="592"/>
      <c r="AZ1814" s="592"/>
      <c r="BA1814" s="592"/>
      <c r="BB1814" s="592"/>
      <c r="BC1814" s="592"/>
      <c r="BD1814" s="592"/>
      <c r="BE1814" s="592"/>
      <c r="BF1814" s="592"/>
      <c r="BG1814" s="592"/>
      <c r="BH1814" s="592"/>
    </row>
    <row r="1815" spans="1:60" ht="12" customHeight="1">
      <c r="A1815" s="960">
        <v>1813</v>
      </c>
      <c r="B1815" s="600" t="s">
        <v>82</v>
      </c>
      <c r="C1815" s="601" t="s">
        <v>250</v>
      </c>
      <c r="D1815" s="602"/>
      <c r="E1815" s="600"/>
      <c r="F1815" s="603" t="s">
        <v>4721</v>
      </c>
      <c r="G1815" s="603" t="s">
        <v>4720</v>
      </c>
      <c r="H1815" s="603" t="s">
        <v>4718</v>
      </c>
      <c r="I1815" s="603" t="s">
        <v>12625</v>
      </c>
      <c r="J1815" s="600"/>
      <c r="K1815" s="616"/>
      <c r="L1815" s="606" t="s">
        <v>1586</v>
      </c>
      <c r="M1815" s="971"/>
      <c r="N1815" s="972"/>
      <c r="O1815" s="603"/>
      <c r="P1815" s="605"/>
      <c r="Q1815" s="605"/>
      <c r="R1815" s="603">
        <f t="shared" si="31"/>
        <v>0</v>
      </c>
      <c r="S1815" s="603"/>
      <c r="T1815" s="607" t="str">
        <f>VLOOKUP(cppm_pr[[#This Row],[Status]],'All Link_LOV'!$I$32:$K$72,2,0)</f>
        <v>LOR Issued</v>
      </c>
      <c r="U1815" s="607" t="s">
        <v>22</v>
      </c>
      <c r="V1815" s="960">
        <v>892</v>
      </c>
      <c r="W1815" s="607"/>
      <c r="X1815" s="603"/>
      <c r="Y1815" s="603"/>
      <c r="Z1815" s="608">
        <v>45206</v>
      </c>
      <c r="AA1815" s="603" t="s">
        <v>1581</v>
      </c>
      <c r="AB1815" s="606">
        <v>18852</v>
      </c>
      <c r="AC1815" s="677">
        <v>560</v>
      </c>
      <c r="AD1815" s="603" t="s">
        <v>6059</v>
      </c>
      <c r="AE1815" s="603"/>
      <c r="AF1815" s="603" t="s">
        <v>398</v>
      </c>
      <c r="AG1815" s="603" t="s">
        <v>491</v>
      </c>
      <c r="AH1815" s="808" t="s">
        <v>4719</v>
      </c>
      <c r="AI1815" s="600" t="str">
        <f>IFERROR(VLOOKUP(cppm_pr[[#This Row],[Order Number]],SPHERE!C:CC,39,0),"")</f>
        <v/>
      </c>
      <c r="AJ1815" s="600" t="str">
        <f>IFERROR(VLOOKUP(cppm_pr[[#This Row],[Order Number]],'DC TM ONE'!B:CN,42,0),"")</f>
        <v/>
      </c>
      <c r="AK1815" s="808"/>
      <c r="AL1815" s="693">
        <v>45230</v>
      </c>
      <c r="AM1815" s="603" t="s">
        <v>12624</v>
      </c>
      <c r="AN1815" s="603" t="s">
        <v>4928</v>
      </c>
      <c r="AO1815" s="961"/>
      <c r="AP1815" s="603"/>
      <c r="AQ1815" s="603"/>
      <c r="AR1815" s="769">
        <v>3400039436</v>
      </c>
      <c r="AS1815" s="603"/>
      <c r="AT1815" s="610"/>
      <c r="AU1815" s="603"/>
      <c r="AV1815" s="603"/>
      <c r="AW1815" s="603"/>
      <c r="AX1815" s="603"/>
      <c r="AY1815" s="603"/>
      <c r="AZ1815" s="603"/>
      <c r="BA1815" s="603"/>
      <c r="BB1815" s="603"/>
      <c r="BC1815" s="603"/>
      <c r="BD1815" s="603"/>
      <c r="BE1815" s="603"/>
      <c r="BF1815" s="603"/>
      <c r="BG1815" s="603"/>
      <c r="BH1815" s="603"/>
    </row>
    <row r="1816" spans="1:60" ht="12" customHeight="1">
      <c r="A1816" s="959">
        <v>1814</v>
      </c>
      <c r="B1816" s="589" t="s">
        <v>65</v>
      </c>
      <c r="C1816" s="590" t="s">
        <v>248</v>
      </c>
      <c r="D1816" s="591"/>
      <c r="E1816" s="815"/>
      <c r="F1816" s="592" t="s">
        <v>4409</v>
      </c>
      <c r="G1816" s="592" t="s">
        <v>5217</v>
      </c>
      <c r="H1816" s="592" t="s">
        <v>5215</v>
      </c>
      <c r="I1816" s="592" t="s">
        <v>13146</v>
      </c>
      <c r="J1816" s="589"/>
      <c r="K1816" s="642"/>
      <c r="L1816" s="595" t="s">
        <v>1717</v>
      </c>
      <c r="M1816" s="993"/>
      <c r="N1816" s="972"/>
      <c r="O1816" s="592"/>
      <c r="P1816" s="594"/>
      <c r="Q1816" s="594"/>
      <c r="R1816" s="592">
        <f t="shared" si="31"/>
        <v>0</v>
      </c>
      <c r="S1816" s="592"/>
      <c r="T1816" s="596" t="str">
        <f>VLOOKUP(cppm_pr[[#This Row],[Status]],'All Link_LOV'!$I$32:$K$72,2,0)</f>
        <v>Pending Approval</v>
      </c>
      <c r="U1816" s="596" t="s">
        <v>105</v>
      </c>
      <c r="V1816" s="959">
        <v>387</v>
      </c>
      <c r="W1816" s="596"/>
      <c r="X1816" s="592"/>
      <c r="Y1816" s="592"/>
      <c r="Z1816" s="597">
        <v>45206</v>
      </c>
      <c r="AA1816" s="592" t="s">
        <v>2282</v>
      </c>
      <c r="AB1816" s="595">
        <v>6759</v>
      </c>
      <c r="AC1816" s="677"/>
      <c r="AD1816" s="592"/>
      <c r="AE1816" s="592"/>
      <c r="AF1816" s="592" t="s">
        <v>1572</v>
      </c>
      <c r="AG1816" s="592" t="s">
        <v>5214</v>
      </c>
      <c r="AH1816" s="808" t="s">
        <v>5216</v>
      </c>
      <c r="AI1816" s="600" t="str">
        <f>IFERROR(VLOOKUP(cppm_pr[[#This Row],[Order Number]],SPHERE!C:CC,39,0),"")</f>
        <v/>
      </c>
      <c r="AJ1816" s="600" t="str">
        <f>IFERROR(VLOOKUP(cppm_pr[[#This Row],[Order Number]],'DC TM ONE'!B:CN,42,0),"")</f>
        <v/>
      </c>
      <c r="AK1816" s="808"/>
      <c r="AL1816" s="693"/>
      <c r="AM1816" s="592" t="s">
        <v>7509</v>
      </c>
      <c r="AN1816" s="592"/>
      <c r="AO1816" s="961"/>
      <c r="AP1816" s="592"/>
      <c r="AQ1816" s="592"/>
      <c r="AR1816" s="612">
        <v>3400038544</v>
      </c>
      <c r="AS1816" s="592" t="s">
        <v>1719</v>
      </c>
      <c r="AT1816" s="598"/>
      <c r="AU1816" s="592"/>
      <c r="AV1816" s="592" t="s">
        <v>4755</v>
      </c>
      <c r="AW1816" s="592" t="s">
        <v>5218</v>
      </c>
      <c r="AX1816" s="592" t="s">
        <v>5219</v>
      </c>
      <c r="AY1816" s="592" t="s">
        <v>1554</v>
      </c>
      <c r="AZ1816" s="592" t="s">
        <v>1719</v>
      </c>
      <c r="BA1816" s="592" t="s">
        <v>5220</v>
      </c>
      <c r="BB1816" s="592">
        <v>3400038544</v>
      </c>
      <c r="BC1816" s="592" t="s">
        <v>1378</v>
      </c>
      <c r="BD1816" s="592">
        <v>3400038600</v>
      </c>
      <c r="BE1816" s="592" t="s">
        <v>5221</v>
      </c>
      <c r="BF1816" s="592">
        <v>3400041545</v>
      </c>
      <c r="BG1816" s="592"/>
      <c r="BH1816" s="592"/>
    </row>
    <row r="1817" spans="1:60" ht="12" customHeight="1">
      <c r="A1817" s="960">
        <v>1815</v>
      </c>
      <c r="B1817" s="600"/>
      <c r="C1817" s="601" t="s">
        <v>244</v>
      </c>
      <c r="D1817" s="602"/>
      <c r="E1817" s="600"/>
      <c r="F1817" s="603" t="s">
        <v>5225</v>
      </c>
      <c r="G1817" s="603" t="s">
        <v>5224</v>
      </c>
      <c r="H1817" s="603" t="s">
        <v>5222</v>
      </c>
      <c r="I1817" s="603"/>
      <c r="J1817" s="600"/>
      <c r="K1817" s="616"/>
      <c r="L1817" s="606" t="s">
        <v>4271</v>
      </c>
      <c r="M1817" s="971"/>
      <c r="N1817" s="972"/>
      <c r="O1817" s="603"/>
      <c r="P1817" s="605"/>
      <c r="Q1817" s="605"/>
      <c r="R1817" s="603">
        <f t="shared" si="31"/>
        <v>0</v>
      </c>
      <c r="S1817" s="603"/>
      <c r="T1817" s="607" t="str">
        <f>VLOOKUP(cppm_pr[[#This Row],[Status]],'All Link_LOV'!$I$32:$K$72,2,0)</f>
        <v>LOR in progress</v>
      </c>
      <c r="U1817" s="607" t="s">
        <v>105</v>
      </c>
      <c r="V1817" s="960">
        <v>388</v>
      </c>
      <c r="W1817" s="607"/>
      <c r="X1817" s="603"/>
      <c r="Y1817" s="603"/>
      <c r="Z1817" s="608">
        <v>45207</v>
      </c>
      <c r="AA1817" s="603" t="s">
        <v>4849</v>
      </c>
      <c r="AB1817" s="606"/>
      <c r="AC1817" s="677"/>
      <c r="AD1817" s="603"/>
      <c r="AE1817" s="603"/>
      <c r="AF1817" s="603" t="s">
        <v>398</v>
      </c>
      <c r="AG1817" s="603" t="s">
        <v>488</v>
      </c>
      <c r="AH1817" s="808" t="s">
        <v>5223</v>
      </c>
      <c r="AI1817" s="600" t="str">
        <f>IFERROR(VLOOKUP(cppm_pr[[#This Row],[Order Number]],SPHERE!C:CC,39,0),"")</f>
        <v/>
      </c>
      <c r="AJ1817" s="600" t="str">
        <f>IFERROR(VLOOKUP(cppm_pr[[#This Row],[Order Number]],'DC TM ONE'!B:CN,42,0),"")</f>
        <v/>
      </c>
      <c r="AK1817" s="808"/>
      <c r="AL1817" s="693"/>
      <c r="AM1817" s="603" t="s">
        <v>6423</v>
      </c>
      <c r="AN1817" s="603"/>
      <c r="AO1817" s="961"/>
      <c r="AP1817" s="603"/>
      <c r="AQ1817" s="603"/>
      <c r="AR1817" s="769"/>
      <c r="AS1817" s="603"/>
      <c r="AT1817" s="610"/>
      <c r="AU1817" s="603"/>
      <c r="AV1817" s="603" t="s">
        <v>4854</v>
      </c>
      <c r="AW1817" s="603" t="s">
        <v>5226</v>
      </c>
      <c r="AX1817" s="603" t="s">
        <v>5227</v>
      </c>
      <c r="AY1817" s="603" t="s">
        <v>1579</v>
      </c>
      <c r="AZ1817" s="603"/>
      <c r="BA1817" s="603"/>
      <c r="BB1817" s="603"/>
      <c r="BC1817" s="603"/>
      <c r="BD1817" s="603"/>
      <c r="BE1817" s="603"/>
      <c r="BF1817" s="603"/>
      <c r="BG1817" s="603"/>
      <c r="BH1817" s="603"/>
    </row>
    <row r="1818" spans="1:60" ht="12" customHeight="1">
      <c r="A1818" s="959">
        <v>1816</v>
      </c>
      <c r="B1818" s="589" t="s">
        <v>65</v>
      </c>
      <c r="C1818" s="590" t="s">
        <v>248</v>
      </c>
      <c r="D1818" s="591"/>
      <c r="E1818" s="815"/>
      <c r="F1818" s="592" t="s">
        <v>5232</v>
      </c>
      <c r="G1818" s="592" t="s">
        <v>5231</v>
      </c>
      <c r="H1818" s="592" t="s">
        <v>5229</v>
      </c>
      <c r="I1818" s="592" t="s">
        <v>13147</v>
      </c>
      <c r="J1818" s="589"/>
      <c r="K1818" s="642"/>
      <c r="L1818" s="595" t="s">
        <v>1717</v>
      </c>
      <c r="M1818" s="993"/>
      <c r="N1818" s="972"/>
      <c r="O1818" s="592"/>
      <c r="P1818" s="594"/>
      <c r="Q1818" s="594"/>
      <c r="R1818" s="592">
        <f t="shared" si="31"/>
        <v>0</v>
      </c>
      <c r="S1818" s="592"/>
      <c r="T1818" s="596" t="str">
        <f>VLOOKUP(cppm_pr[[#This Row],[Status]],'All Link_LOV'!$I$32:$K$72,2,0)</f>
        <v>Pending Approval</v>
      </c>
      <c r="U1818" s="596" t="s">
        <v>105</v>
      </c>
      <c r="V1818" s="959">
        <v>389</v>
      </c>
      <c r="W1818" s="596"/>
      <c r="X1818" s="592"/>
      <c r="Y1818" s="592"/>
      <c r="Z1818" s="597">
        <v>45207</v>
      </c>
      <c r="AA1818" s="592" t="s">
        <v>1958</v>
      </c>
      <c r="AB1818" s="595">
        <v>71474</v>
      </c>
      <c r="AC1818" s="677"/>
      <c r="AD1818" s="592"/>
      <c r="AE1818" s="592"/>
      <c r="AF1818" s="592" t="s">
        <v>398</v>
      </c>
      <c r="AG1818" s="592" t="s">
        <v>488</v>
      </c>
      <c r="AH1818" s="808" t="s">
        <v>13148</v>
      </c>
      <c r="AI1818" s="600" t="str">
        <f>IFERROR(VLOOKUP(cppm_pr[[#This Row],[Order Number]],SPHERE!C:CC,39,0),"")</f>
        <v/>
      </c>
      <c r="AJ1818" s="600" t="str">
        <f>IFERROR(VLOOKUP(cppm_pr[[#This Row],[Order Number]],'DC TM ONE'!B:CN,42,0),"")</f>
        <v/>
      </c>
      <c r="AK1818" s="808"/>
      <c r="AL1818" s="693"/>
      <c r="AM1818" s="592" t="s">
        <v>8203</v>
      </c>
      <c r="AN1818" s="592"/>
      <c r="AO1818" s="961"/>
      <c r="AP1818" s="592"/>
      <c r="AQ1818" s="592"/>
      <c r="AR1818" s="612">
        <v>3400038960</v>
      </c>
      <c r="AS1818" s="592" t="s">
        <v>5234</v>
      </c>
      <c r="AT1818" s="598"/>
      <c r="AU1818" s="592"/>
      <c r="AV1818" s="592" t="s">
        <v>4036</v>
      </c>
      <c r="AW1818" s="592" t="s">
        <v>4037</v>
      </c>
      <c r="AX1818" s="592" t="s">
        <v>5233</v>
      </c>
      <c r="AY1818" s="592" t="s">
        <v>1554</v>
      </c>
      <c r="AZ1818" s="592" t="s">
        <v>5234</v>
      </c>
      <c r="BA1818" s="592" t="s">
        <v>5235</v>
      </c>
      <c r="BB1818" s="592">
        <v>3400038960</v>
      </c>
      <c r="BC1818" s="592" t="s">
        <v>5236</v>
      </c>
      <c r="BD1818" s="592">
        <v>3400038656</v>
      </c>
      <c r="BE1818" s="592" t="s">
        <v>5237</v>
      </c>
      <c r="BF1818" s="592">
        <v>3400039143</v>
      </c>
      <c r="BG1818" s="592"/>
      <c r="BH1818" s="592"/>
    </row>
    <row r="1819" spans="1:60" ht="12" customHeight="1">
      <c r="A1819" s="960">
        <v>1817</v>
      </c>
      <c r="B1819" s="600"/>
      <c r="C1819" s="601" t="s">
        <v>250</v>
      </c>
      <c r="D1819" s="602"/>
      <c r="E1819" s="600"/>
      <c r="F1819" s="603" t="s">
        <v>13149</v>
      </c>
      <c r="G1819" s="603" t="s">
        <v>13150</v>
      </c>
      <c r="H1819" s="603" t="s">
        <v>13151</v>
      </c>
      <c r="I1819" s="603" t="s">
        <v>13152</v>
      </c>
      <c r="J1819" s="600"/>
      <c r="K1819" s="616"/>
      <c r="L1819" s="606" t="s">
        <v>1552</v>
      </c>
      <c r="M1819" s="971"/>
      <c r="N1819" s="972"/>
      <c r="O1819" s="603"/>
      <c r="P1819" s="605"/>
      <c r="Q1819" s="605"/>
      <c r="R1819" s="603">
        <f t="shared" si="31"/>
        <v>0</v>
      </c>
      <c r="S1819" s="603"/>
      <c r="T1819" s="607" t="str">
        <f>VLOOKUP(cppm_pr[[#This Row],[Status]],'All Link_LOV'!$I$32:$K$72,2,0)</f>
        <v>LOR Issued</v>
      </c>
      <c r="U1819" s="607" t="s">
        <v>22</v>
      </c>
      <c r="V1819" s="960">
        <v>893</v>
      </c>
      <c r="W1819" s="607"/>
      <c r="X1819" s="603"/>
      <c r="Y1819" s="603"/>
      <c r="Z1819" s="608">
        <v>45207</v>
      </c>
      <c r="AA1819" s="603" t="s">
        <v>2009</v>
      </c>
      <c r="AB1819" s="606">
        <v>2818</v>
      </c>
      <c r="AC1819" s="677">
        <v>27000</v>
      </c>
      <c r="AD1819" s="603" t="s">
        <v>6148</v>
      </c>
      <c r="AE1819" s="603" t="s">
        <v>13153</v>
      </c>
      <c r="AF1819" s="603" t="s">
        <v>398</v>
      </c>
      <c r="AG1819" s="603" t="s">
        <v>488</v>
      </c>
      <c r="AH1819" s="808" t="s">
        <v>13154</v>
      </c>
      <c r="AI1819" s="600" t="str">
        <f>IFERROR(VLOOKUP(cppm_pr[[#This Row],[Order Number]],SPHERE!C:CC,39,0),"")</f>
        <v/>
      </c>
      <c r="AJ1819" s="600" t="str">
        <f>IFERROR(VLOOKUP(cppm_pr[[#This Row],[Order Number]],'DC TM ONE'!B:CN,42,0),"")</f>
        <v/>
      </c>
      <c r="AK1819" s="808"/>
      <c r="AL1819" s="693">
        <v>45217</v>
      </c>
      <c r="AM1819" s="603" t="s">
        <v>13155</v>
      </c>
      <c r="AN1819" s="603" t="s">
        <v>4928</v>
      </c>
      <c r="AO1819" s="961"/>
      <c r="AP1819" s="603"/>
      <c r="AQ1819" s="603"/>
      <c r="AR1819" s="769">
        <v>3400038720</v>
      </c>
      <c r="AS1819" s="603"/>
      <c r="AT1819" s="610" t="s">
        <v>13156</v>
      </c>
      <c r="AU1819" s="603"/>
      <c r="AV1819" s="603"/>
      <c r="AW1819" s="603"/>
      <c r="AX1819" s="603"/>
      <c r="AY1819" s="603"/>
      <c r="AZ1819" s="603"/>
      <c r="BA1819" s="603"/>
      <c r="BB1819" s="603"/>
      <c r="BC1819" s="603"/>
      <c r="BD1819" s="603"/>
      <c r="BE1819" s="603"/>
      <c r="BF1819" s="603"/>
      <c r="BG1819" s="603"/>
      <c r="BH1819" s="603"/>
    </row>
    <row r="1820" spans="1:60" ht="12" customHeight="1">
      <c r="A1820" s="959">
        <v>1818</v>
      </c>
      <c r="B1820" s="589" t="s">
        <v>76</v>
      </c>
      <c r="C1820" s="590" t="s">
        <v>260</v>
      </c>
      <c r="D1820" s="591">
        <v>45210</v>
      </c>
      <c r="E1820" s="815"/>
      <c r="F1820" s="592" t="s">
        <v>13157</v>
      </c>
      <c r="G1820" s="592" t="s">
        <v>13158</v>
      </c>
      <c r="H1820" s="592" t="s">
        <v>6620</v>
      </c>
      <c r="I1820" s="592" t="s">
        <v>13159</v>
      </c>
      <c r="J1820" s="589"/>
      <c r="K1820" s="642"/>
      <c r="L1820" s="595" t="s">
        <v>4271</v>
      </c>
      <c r="M1820" s="993"/>
      <c r="N1820" s="972"/>
      <c r="O1820" s="592"/>
      <c r="P1820" s="594"/>
      <c r="Q1820" s="594"/>
      <c r="R1820" s="592">
        <f t="shared" si="31"/>
        <v>0</v>
      </c>
      <c r="S1820" s="592"/>
      <c r="T1820" s="596" t="str">
        <f>VLOOKUP(cppm_pr[[#This Row],[Status]],'All Link_LOV'!$I$32:$K$72,2,0)</f>
        <v>PR Creation</v>
      </c>
      <c r="U1820" s="596" t="s">
        <v>22</v>
      </c>
      <c r="V1820" s="959">
        <v>894</v>
      </c>
      <c r="W1820" s="596"/>
      <c r="X1820" s="592"/>
      <c r="Y1820" s="592"/>
      <c r="Z1820" s="597">
        <v>45207</v>
      </c>
      <c r="AA1820" s="592" t="s">
        <v>7523</v>
      </c>
      <c r="AB1820" s="595">
        <v>3001</v>
      </c>
      <c r="AC1820" s="677">
        <v>1168.74</v>
      </c>
      <c r="AD1820" s="592" t="s">
        <v>6148</v>
      </c>
      <c r="AE1820" s="592" t="s">
        <v>13160</v>
      </c>
      <c r="AF1820" s="592" t="s">
        <v>397</v>
      </c>
      <c r="AG1820" s="592" t="s">
        <v>493</v>
      </c>
      <c r="AH1820" s="808" t="s">
        <v>13161</v>
      </c>
      <c r="AI1820" s="600" t="str">
        <f>IFERROR(VLOOKUP(cppm_pr[[#This Row],[Order Number]],SPHERE!C:CC,39,0),"")</f>
        <v/>
      </c>
      <c r="AJ1820" s="600" t="str">
        <f>IFERROR(VLOOKUP(cppm_pr[[#This Row],[Order Number]],'DC TM ONE'!B:CN,42,0),"")</f>
        <v/>
      </c>
      <c r="AK1820" s="808"/>
      <c r="AL1820" s="693">
        <v>45291</v>
      </c>
      <c r="AM1820" s="592" t="s">
        <v>13162</v>
      </c>
      <c r="AN1820" s="592" t="s">
        <v>4928</v>
      </c>
      <c r="AO1820" s="961"/>
      <c r="AP1820" s="592"/>
      <c r="AQ1820" s="592"/>
      <c r="AR1820" s="612">
        <v>3400039660</v>
      </c>
      <c r="AS1820" s="592"/>
      <c r="AT1820" s="598" t="s">
        <v>13163</v>
      </c>
      <c r="AU1820" s="592"/>
      <c r="AV1820" s="592"/>
      <c r="AW1820" s="592"/>
      <c r="AX1820" s="592"/>
      <c r="AY1820" s="592"/>
      <c r="AZ1820" s="592"/>
      <c r="BA1820" s="592"/>
      <c r="BB1820" s="592"/>
      <c r="BC1820" s="592"/>
      <c r="BD1820" s="592"/>
      <c r="BE1820" s="592"/>
      <c r="BF1820" s="592"/>
      <c r="BG1820" s="592"/>
      <c r="BH1820" s="592"/>
    </row>
    <row r="1821" spans="1:60" ht="12" customHeight="1">
      <c r="A1821" s="960">
        <v>1819</v>
      </c>
      <c r="B1821" s="600" t="s">
        <v>69</v>
      </c>
      <c r="C1821" s="601" t="s">
        <v>248</v>
      </c>
      <c r="D1821" s="602"/>
      <c r="E1821" s="600"/>
      <c r="F1821" s="603" t="s">
        <v>5242</v>
      </c>
      <c r="G1821" s="603" t="s">
        <v>5241</v>
      </c>
      <c r="H1821" s="603" t="s">
        <v>5239</v>
      </c>
      <c r="I1821" s="592" t="s">
        <v>13164</v>
      </c>
      <c r="J1821" s="600"/>
      <c r="K1821" s="616"/>
      <c r="L1821" s="606" t="s">
        <v>3872</v>
      </c>
      <c r="M1821" s="971"/>
      <c r="N1821" s="972"/>
      <c r="O1821" s="603"/>
      <c r="P1821" s="605"/>
      <c r="Q1821" s="605"/>
      <c r="R1821" s="603">
        <f t="shared" si="31"/>
        <v>0</v>
      </c>
      <c r="S1821" s="603"/>
      <c r="T1821" s="607" t="str">
        <f>VLOOKUP(cppm_pr[[#This Row],[Status]],'All Link_LOV'!$I$32:$K$72,2,0)</f>
        <v>Pending Approval</v>
      </c>
      <c r="U1821" s="607" t="s">
        <v>105</v>
      </c>
      <c r="V1821" s="960">
        <v>390</v>
      </c>
      <c r="W1821" s="607"/>
      <c r="X1821" s="603"/>
      <c r="Y1821" s="603"/>
      <c r="Z1821" s="608">
        <v>45207</v>
      </c>
      <c r="AA1821" s="603" t="s">
        <v>3867</v>
      </c>
      <c r="AB1821" s="606"/>
      <c r="AC1821" s="677"/>
      <c r="AD1821" s="603"/>
      <c r="AE1821" s="603"/>
      <c r="AF1821" s="603" t="s">
        <v>398</v>
      </c>
      <c r="AG1821" s="603" t="s">
        <v>488</v>
      </c>
      <c r="AH1821" s="808" t="s">
        <v>5240</v>
      </c>
      <c r="AI1821" s="600" t="str">
        <f>IFERROR(VLOOKUP(cppm_pr[[#This Row],[Order Number]],SPHERE!C:CC,39,0),"")</f>
        <v/>
      </c>
      <c r="AJ1821" s="600" t="str">
        <f>IFERROR(VLOOKUP(cppm_pr[[#This Row],[Order Number]],'DC TM ONE'!B:CN,42,0),"")</f>
        <v/>
      </c>
      <c r="AK1821" s="808"/>
      <c r="AL1821" s="693"/>
      <c r="AM1821" s="603" t="s">
        <v>12748</v>
      </c>
      <c r="AN1821" s="603"/>
      <c r="AO1821" s="961"/>
      <c r="AP1821" s="603"/>
      <c r="AQ1821" s="603"/>
      <c r="AR1821" s="769">
        <v>3400039025</v>
      </c>
      <c r="AS1821" s="603" t="s">
        <v>4122</v>
      </c>
      <c r="AT1821" s="610"/>
      <c r="AU1821" s="603"/>
      <c r="AV1821" s="603" t="s">
        <v>3873</v>
      </c>
      <c r="AW1821" s="603" t="s">
        <v>5243</v>
      </c>
      <c r="AX1821" s="603" t="s">
        <v>5244</v>
      </c>
      <c r="AY1821" s="603" t="s">
        <v>1554</v>
      </c>
      <c r="AZ1821" s="603" t="s">
        <v>4122</v>
      </c>
      <c r="BA1821" s="603" t="s">
        <v>5245</v>
      </c>
      <c r="BB1821" s="603">
        <v>3400039025</v>
      </c>
      <c r="BC1821" s="603" t="s">
        <v>4122</v>
      </c>
      <c r="BD1821" s="603">
        <v>3400039025</v>
      </c>
      <c r="BE1821" s="603" t="s">
        <v>4122</v>
      </c>
      <c r="BF1821" s="603">
        <v>3400039025</v>
      </c>
      <c r="BG1821" s="603"/>
      <c r="BH1821" s="603"/>
    </row>
    <row r="1822" spans="1:60" ht="12" customHeight="1">
      <c r="A1822" s="959">
        <v>1820</v>
      </c>
      <c r="B1822" s="589" t="s">
        <v>69</v>
      </c>
      <c r="C1822" s="590" t="s">
        <v>248</v>
      </c>
      <c r="D1822" s="591"/>
      <c r="E1822" s="815"/>
      <c r="F1822" s="592" t="s">
        <v>5250</v>
      </c>
      <c r="G1822" s="592" t="s">
        <v>5249</v>
      </c>
      <c r="H1822" s="592" t="s">
        <v>5247</v>
      </c>
      <c r="I1822" s="592" t="s">
        <v>13165</v>
      </c>
      <c r="J1822" s="589"/>
      <c r="K1822" s="642"/>
      <c r="L1822" s="595" t="s">
        <v>3872</v>
      </c>
      <c r="M1822" s="993"/>
      <c r="N1822" s="972"/>
      <c r="O1822" s="592"/>
      <c r="P1822" s="594"/>
      <c r="Q1822" s="594"/>
      <c r="R1822" s="592">
        <f t="shared" si="31"/>
        <v>0</v>
      </c>
      <c r="S1822" s="592"/>
      <c r="T1822" s="596" t="str">
        <f>VLOOKUP(cppm_pr[[#This Row],[Status]],'All Link_LOV'!$I$32:$K$72,2,0)</f>
        <v>Pending Approval</v>
      </c>
      <c r="U1822" s="596" t="s">
        <v>105</v>
      </c>
      <c r="V1822" s="959">
        <v>391</v>
      </c>
      <c r="W1822" s="596"/>
      <c r="X1822" s="592"/>
      <c r="Y1822" s="592"/>
      <c r="Z1822" s="597">
        <v>45207</v>
      </c>
      <c r="AA1822" s="592" t="s">
        <v>3867</v>
      </c>
      <c r="AB1822" s="595"/>
      <c r="AC1822" s="677"/>
      <c r="AD1822" s="592"/>
      <c r="AE1822" s="592"/>
      <c r="AF1822" s="592" t="s">
        <v>398</v>
      </c>
      <c r="AG1822" s="592" t="s">
        <v>488</v>
      </c>
      <c r="AH1822" s="808" t="s">
        <v>5248</v>
      </c>
      <c r="AI1822" s="600" t="str">
        <f>IFERROR(VLOOKUP(cppm_pr[[#This Row],[Order Number]],SPHERE!C:CC,39,0),"")</f>
        <v/>
      </c>
      <c r="AJ1822" s="600" t="str">
        <f>IFERROR(VLOOKUP(cppm_pr[[#This Row],[Order Number]],'DC TM ONE'!B:CN,42,0),"")</f>
        <v/>
      </c>
      <c r="AK1822" s="808"/>
      <c r="AL1822" s="693"/>
      <c r="AM1822" s="592" t="s">
        <v>12926</v>
      </c>
      <c r="AN1822" s="592"/>
      <c r="AO1822" s="961"/>
      <c r="AP1822" s="592"/>
      <c r="AQ1822" s="592"/>
      <c r="AR1822" s="612">
        <v>3400039025</v>
      </c>
      <c r="AS1822" s="592" t="s">
        <v>4122</v>
      </c>
      <c r="AT1822" s="598"/>
      <c r="AU1822" s="592"/>
      <c r="AV1822" s="592" t="s">
        <v>3873</v>
      </c>
      <c r="AW1822" s="592" t="s">
        <v>4776</v>
      </c>
      <c r="AX1822" s="592" t="s">
        <v>5251</v>
      </c>
      <c r="AY1822" s="592" t="s">
        <v>1554</v>
      </c>
      <c r="AZ1822" s="592" t="s">
        <v>4122</v>
      </c>
      <c r="BA1822" s="592" t="s">
        <v>5252</v>
      </c>
      <c r="BB1822" s="592">
        <v>3400039025</v>
      </c>
      <c r="BC1822" s="592" t="s">
        <v>4122</v>
      </c>
      <c r="BD1822" s="592">
        <v>3400039025</v>
      </c>
      <c r="BE1822" s="592" t="s">
        <v>4122</v>
      </c>
      <c r="BF1822" s="592">
        <v>3400039025</v>
      </c>
      <c r="BG1822" s="592"/>
      <c r="BH1822" s="592"/>
    </row>
    <row r="1823" spans="1:60" ht="12" customHeight="1">
      <c r="A1823" s="960">
        <v>1821</v>
      </c>
      <c r="B1823" s="600" t="s">
        <v>5759</v>
      </c>
      <c r="C1823" s="601" t="s">
        <v>219</v>
      </c>
      <c r="D1823" s="602">
        <v>45208</v>
      </c>
      <c r="E1823" s="600" t="s">
        <v>13166</v>
      </c>
      <c r="F1823" s="603" t="s">
        <v>13167</v>
      </c>
      <c r="G1823" s="603" t="s">
        <v>13168</v>
      </c>
      <c r="H1823" s="603" t="s">
        <v>13169</v>
      </c>
      <c r="I1823" s="603" t="s">
        <v>13170</v>
      </c>
      <c r="J1823" s="600"/>
      <c r="K1823" s="616"/>
      <c r="L1823" s="595" t="s">
        <v>1691</v>
      </c>
      <c r="M1823" s="971"/>
      <c r="N1823" s="972"/>
      <c r="O1823" s="603"/>
      <c r="P1823" s="605"/>
      <c r="Q1823" s="605"/>
      <c r="R1823" s="603">
        <f t="shared" si="31"/>
        <v>0</v>
      </c>
      <c r="S1823" s="603"/>
      <c r="T1823" s="607" t="str">
        <f>VLOOKUP(cppm_pr[[#This Row],[Status]],'All Link_LOV'!$I$32:$K$72,2,0)</f>
        <v>Queried - Require More Information From NeC/AND</v>
      </c>
      <c r="U1823" s="607" t="s">
        <v>22</v>
      </c>
      <c r="V1823" s="960">
        <v>895</v>
      </c>
      <c r="W1823" s="607"/>
      <c r="X1823" s="603"/>
      <c r="Y1823" s="603"/>
      <c r="Z1823" s="608">
        <v>45207</v>
      </c>
      <c r="AA1823" s="603" t="s">
        <v>1686</v>
      </c>
      <c r="AB1823" s="606">
        <v>18625</v>
      </c>
      <c r="AC1823" s="677">
        <v>10714.15</v>
      </c>
      <c r="AD1823" s="603" t="s">
        <v>6059</v>
      </c>
      <c r="AE1823" s="603"/>
      <c r="AF1823" s="603" t="s">
        <v>398</v>
      </c>
      <c r="AG1823" s="603" t="s">
        <v>491</v>
      </c>
      <c r="AH1823" s="808" t="s">
        <v>13171</v>
      </c>
      <c r="AI1823" s="600" t="str">
        <f>IFERROR(VLOOKUP(cppm_pr[[#This Row],[Order Number]],SPHERE!C:CC,39,0),"")</f>
        <v/>
      </c>
      <c r="AJ1823" s="600" t="str">
        <f>IFERROR(VLOOKUP(cppm_pr[[#This Row],[Order Number]],'DC TM ONE'!B:CN,42,0),"")</f>
        <v/>
      </c>
      <c r="AK1823" s="808"/>
      <c r="AL1823" s="693">
        <v>45061</v>
      </c>
      <c r="AM1823" s="603" t="s">
        <v>6470</v>
      </c>
      <c r="AN1823" s="603" t="s">
        <v>4928</v>
      </c>
      <c r="AO1823" s="961"/>
      <c r="AP1823" s="603"/>
      <c r="AQ1823" s="603"/>
      <c r="AR1823" s="769">
        <v>3400039025</v>
      </c>
      <c r="AS1823" s="603"/>
      <c r="AT1823" s="610"/>
      <c r="AU1823" s="603"/>
      <c r="AV1823" s="603"/>
      <c r="AW1823" s="603"/>
      <c r="AX1823" s="603"/>
      <c r="AY1823" s="603"/>
      <c r="AZ1823" s="603"/>
      <c r="BA1823" s="603"/>
      <c r="BB1823" s="603"/>
      <c r="BC1823" s="603"/>
      <c r="BD1823" s="603"/>
      <c r="BE1823" s="603"/>
      <c r="BF1823" s="603"/>
      <c r="BG1823" s="603"/>
      <c r="BH1823" s="603"/>
    </row>
    <row r="1824" spans="1:60" ht="12" customHeight="1">
      <c r="A1824" s="959">
        <v>1822</v>
      </c>
      <c r="B1824" s="589"/>
      <c r="C1824" s="590" t="s">
        <v>250</v>
      </c>
      <c r="D1824" s="591"/>
      <c r="E1824" s="815"/>
      <c r="F1824" s="592" t="s">
        <v>13172</v>
      </c>
      <c r="G1824" s="592" t="s">
        <v>13173</v>
      </c>
      <c r="H1824" s="592" t="s">
        <v>13174</v>
      </c>
      <c r="I1824" s="592" t="s">
        <v>13175</v>
      </c>
      <c r="J1824" s="589"/>
      <c r="K1824" s="642"/>
      <c r="L1824" s="595" t="s">
        <v>10812</v>
      </c>
      <c r="M1824" s="993"/>
      <c r="N1824" s="972"/>
      <c r="O1824" s="592"/>
      <c r="P1824" s="594"/>
      <c r="Q1824" s="594"/>
      <c r="R1824" s="592">
        <f t="shared" si="31"/>
        <v>0</v>
      </c>
      <c r="S1824" s="592"/>
      <c r="T1824" s="596" t="str">
        <f>VLOOKUP(cppm_pr[[#This Row],[Status]],'All Link_LOV'!$I$32:$K$72,2,0)</f>
        <v>LOR Issued</v>
      </c>
      <c r="U1824" s="596" t="s">
        <v>22</v>
      </c>
      <c r="V1824" s="959">
        <v>896</v>
      </c>
      <c r="W1824" s="596"/>
      <c r="X1824" s="592"/>
      <c r="Y1824" s="592"/>
      <c r="Z1824" s="597">
        <v>45207</v>
      </c>
      <c r="AA1824" s="592" t="s">
        <v>7884</v>
      </c>
      <c r="AB1824" s="595">
        <v>4840</v>
      </c>
      <c r="AC1824" s="677">
        <v>4837.66</v>
      </c>
      <c r="AD1824" s="592" t="s">
        <v>6148</v>
      </c>
      <c r="AE1824" s="592" t="s">
        <v>13176</v>
      </c>
      <c r="AF1824" s="592" t="s">
        <v>398</v>
      </c>
      <c r="AG1824" s="592" t="s">
        <v>488</v>
      </c>
      <c r="AH1824" s="808" t="s">
        <v>13177</v>
      </c>
      <c r="AI1824" s="600" t="str">
        <f>IFERROR(VLOOKUP(cppm_pr[[#This Row],[Order Number]],SPHERE!C:CC,39,0),"")</f>
        <v/>
      </c>
      <c r="AJ1824" s="600" t="str">
        <f>IFERROR(VLOOKUP(cppm_pr[[#This Row],[Order Number]],'DC TM ONE'!B:CN,42,0),"")</f>
        <v/>
      </c>
      <c r="AK1824" s="808"/>
      <c r="AL1824" s="693">
        <v>45199</v>
      </c>
      <c r="AM1824" s="592" t="s">
        <v>6699</v>
      </c>
      <c r="AN1824" s="592" t="s">
        <v>4928</v>
      </c>
      <c r="AO1824" s="961"/>
      <c r="AP1824" s="592"/>
      <c r="AQ1824" s="592"/>
      <c r="AR1824" s="612">
        <v>3400038779</v>
      </c>
      <c r="AS1824" s="592"/>
      <c r="AT1824" s="598" t="s">
        <v>13178</v>
      </c>
      <c r="AU1824" s="592"/>
      <c r="AV1824" s="592"/>
      <c r="AW1824" s="592"/>
      <c r="AX1824" s="592"/>
      <c r="AY1824" s="592"/>
      <c r="AZ1824" s="592"/>
      <c r="BA1824" s="592"/>
      <c r="BB1824" s="592"/>
      <c r="BC1824" s="592"/>
      <c r="BD1824" s="592"/>
      <c r="BE1824" s="592"/>
      <c r="BF1824" s="592"/>
      <c r="BG1824" s="592"/>
      <c r="BH1824" s="592"/>
    </row>
    <row r="1825" spans="1:60" ht="12" customHeight="1">
      <c r="A1825" s="960">
        <v>1823</v>
      </c>
      <c r="B1825" s="600" t="s">
        <v>69</v>
      </c>
      <c r="C1825" s="601" t="s">
        <v>248</v>
      </c>
      <c r="D1825" s="602"/>
      <c r="E1825" s="600"/>
      <c r="F1825" s="603" t="s">
        <v>5257</v>
      </c>
      <c r="G1825" s="603" t="s">
        <v>5256</v>
      </c>
      <c r="H1825" s="603" t="s">
        <v>5254</v>
      </c>
      <c r="I1825" s="603" t="s">
        <v>13179</v>
      </c>
      <c r="J1825" s="600"/>
      <c r="K1825" s="616"/>
      <c r="L1825" s="606" t="s">
        <v>3872</v>
      </c>
      <c r="M1825" s="971"/>
      <c r="N1825" s="972"/>
      <c r="O1825" s="603"/>
      <c r="P1825" s="605"/>
      <c r="Q1825" s="605"/>
      <c r="R1825" s="603">
        <f t="shared" si="31"/>
        <v>0</v>
      </c>
      <c r="S1825" s="603"/>
      <c r="T1825" s="607" t="str">
        <f>VLOOKUP(cppm_pr[[#This Row],[Status]],'All Link_LOV'!$I$32:$K$72,2,0)</f>
        <v>Pending Approval</v>
      </c>
      <c r="U1825" s="607" t="s">
        <v>105</v>
      </c>
      <c r="V1825" s="960">
        <v>392</v>
      </c>
      <c r="W1825" s="607"/>
      <c r="X1825" s="603"/>
      <c r="Y1825" s="603"/>
      <c r="Z1825" s="608">
        <v>45207</v>
      </c>
      <c r="AA1825" s="603" t="s">
        <v>3867</v>
      </c>
      <c r="AB1825" s="606"/>
      <c r="AC1825" s="677"/>
      <c r="AD1825" s="603"/>
      <c r="AE1825" s="603"/>
      <c r="AF1825" s="603" t="s">
        <v>398</v>
      </c>
      <c r="AG1825" s="603" t="s">
        <v>488</v>
      </c>
      <c r="AH1825" s="808" t="s">
        <v>5255</v>
      </c>
      <c r="AI1825" s="600" t="str">
        <f>IFERROR(VLOOKUP(cppm_pr[[#This Row],[Order Number]],SPHERE!C:CC,39,0),"")</f>
        <v/>
      </c>
      <c r="AJ1825" s="600" t="str">
        <f>IFERROR(VLOOKUP(cppm_pr[[#This Row],[Order Number]],'DC TM ONE'!B:CN,42,0),"")</f>
        <v/>
      </c>
      <c r="AK1825" s="808"/>
      <c r="AL1825" s="693"/>
      <c r="AM1825" s="603" t="s">
        <v>10868</v>
      </c>
      <c r="AN1825" s="603"/>
      <c r="AO1825" s="961"/>
      <c r="AP1825" s="603"/>
      <c r="AQ1825" s="603"/>
      <c r="AR1825" s="769">
        <v>3400038405</v>
      </c>
      <c r="AS1825" s="603" t="s">
        <v>5259</v>
      </c>
      <c r="AT1825" s="610"/>
      <c r="AU1825" s="603"/>
      <c r="AV1825" s="603" t="s">
        <v>3873</v>
      </c>
      <c r="AW1825" s="603" t="s">
        <v>5243</v>
      </c>
      <c r="AX1825" s="603" t="s">
        <v>5258</v>
      </c>
      <c r="AY1825" s="603" t="s">
        <v>1554</v>
      </c>
      <c r="AZ1825" s="603" t="s">
        <v>5259</v>
      </c>
      <c r="BA1825" s="603" t="s">
        <v>5260</v>
      </c>
      <c r="BB1825" s="603">
        <v>3400038405</v>
      </c>
      <c r="BC1825" s="603" t="s">
        <v>5259</v>
      </c>
      <c r="BD1825" s="603">
        <v>3400038405</v>
      </c>
      <c r="BE1825" s="603" t="s">
        <v>5259</v>
      </c>
      <c r="BF1825" s="603">
        <v>3400038405</v>
      </c>
      <c r="BG1825" s="603"/>
      <c r="BH1825" s="603"/>
    </row>
    <row r="1826" spans="1:60" ht="12" customHeight="1">
      <c r="A1826" s="959">
        <v>1824</v>
      </c>
      <c r="B1826" s="589" t="s">
        <v>69</v>
      </c>
      <c r="C1826" s="590" t="s">
        <v>248</v>
      </c>
      <c r="D1826" s="591"/>
      <c r="E1826" s="815"/>
      <c r="F1826" s="592" t="s">
        <v>5265</v>
      </c>
      <c r="G1826" s="592" t="s">
        <v>5264</v>
      </c>
      <c r="H1826" s="592" t="s">
        <v>5262</v>
      </c>
      <c r="I1826" s="592" t="s">
        <v>13180</v>
      </c>
      <c r="J1826" s="589"/>
      <c r="K1826" s="642"/>
      <c r="L1826" s="595" t="s">
        <v>3872</v>
      </c>
      <c r="M1826" s="993"/>
      <c r="N1826" s="972"/>
      <c r="O1826" s="592"/>
      <c r="P1826" s="594"/>
      <c r="Q1826" s="594"/>
      <c r="R1826" s="592">
        <f t="shared" si="31"/>
        <v>0</v>
      </c>
      <c r="S1826" s="592"/>
      <c r="T1826" s="596" t="str">
        <f>VLOOKUP(cppm_pr[[#This Row],[Status]],'All Link_LOV'!$I$32:$K$72,2,0)</f>
        <v>Pending Approval</v>
      </c>
      <c r="U1826" s="596" t="s">
        <v>105</v>
      </c>
      <c r="V1826" s="959">
        <v>393</v>
      </c>
      <c r="W1826" s="596"/>
      <c r="X1826" s="592"/>
      <c r="Y1826" s="592"/>
      <c r="Z1826" s="597">
        <v>45207</v>
      </c>
      <c r="AA1826" s="592" t="s">
        <v>3867</v>
      </c>
      <c r="AB1826" s="595"/>
      <c r="AC1826" s="677"/>
      <c r="AD1826" s="592"/>
      <c r="AE1826" s="592"/>
      <c r="AF1826" s="592" t="s">
        <v>398</v>
      </c>
      <c r="AG1826" s="592" t="s">
        <v>488</v>
      </c>
      <c r="AH1826" s="808" t="s">
        <v>5263</v>
      </c>
      <c r="AI1826" s="600" t="str">
        <f>IFERROR(VLOOKUP(cppm_pr[[#This Row],[Order Number]],SPHERE!C:CC,39,0),"")</f>
        <v/>
      </c>
      <c r="AJ1826" s="600" t="str">
        <f>IFERROR(VLOOKUP(cppm_pr[[#This Row],[Order Number]],'DC TM ONE'!B:CN,42,0),"")</f>
        <v/>
      </c>
      <c r="AK1826" s="808"/>
      <c r="AL1826" s="693"/>
      <c r="AM1826" s="592" t="s">
        <v>13181</v>
      </c>
      <c r="AN1826" s="592"/>
      <c r="AO1826" s="961"/>
      <c r="AP1826" s="592"/>
      <c r="AQ1826" s="592"/>
      <c r="AR1826" s="612">
        <v>3400039018</v>
      </c>
      <c r="AS1826" s="592" t="s">
        <v>3460</v>
      </c>
      <c r="AT1826" s="598"/>
      <c r="AU1826" s="592"/>
      <c r="AV1826" s="592" t="s">
        <v>3873</v>
      </c>
      <c r="AW1826" s="592" t="s">
        <v>3874</v>
      </c>
      <c r="AX1826" s="592" t="s">
        <v>5266</v>
      </c>
      <c r="AY1826" s="592" t="s">
        <v>1554</v>
      </c>
      <c r="AZ1826" s="592" t="s">
        <v>3460</v>
      </c>
      <c r="BA1826" s="592" t="s">
        <v>5267</v>
      </c>
      <c r="BB1826" s="592">
        <v>3400039018</v>
      </c>
      <c r="BC1826" s="592" t="s">
        <v>3460</v>
      </c>
      <c r="BD1826" s="592">
        <v>3400039018</v>
      </c>
      <c r="BE1826" s="592" t="s">
        <v>3460</v>
      </c>
      <c r="BF1826" s="592">
        <v>3400039018</v>
      </c>
      <c r="BG1826" s="592"/>
      <c r="BH1826" s="592"/>
    </row>
    <row r="1827" spans="1:60" ht="12" customHeight="1">
      <c r="A1827" s="960">
        <v>1825</v>
      </c>
      <c r="B1827" s="600" t="s">
        <v>69</v>
      </c>
      <c r="C1827" s="601" t="s">
        <v>256</v>
      </c>
      <c r="D1827" s="602"/>
      <c r="E1827" s="600" t="s">
        <v>13182</v>
      </c>
      <c r="F1827" s="603" t="s">
        <v>5272</v>
      </c>
      <c r="G1827" s="603" t="s">
        <v>5271</v>
      </c>
      <c r="H1827" s="603" t="s">
        <v>5269</v>
      </c>
      <c r="I1827" s="603"/>
      <c r="J1827" s="600"/>
      <c r="K1827" s="616"/>
      <c r="L1827" s="606" t="s">
        <v>3872</v>
      </c>
      <c r="M1827" s="971"/>
      <c r="N1827" s="972"/>
      <c r="O1827" s="603"/>
      <c r="P1827" s="605"/>
      <c r="Q1827" s="605"/>
      <c r="R1827" s="603">
        <f t="shared" si="31"/>
        <v>0</v>
      </c>
      <c r="S1827" s="603"/>
      <c r="T1827" s="607" t="str">
        <f>VLOOKUP(cppm_pr[[#This Row],[Status]],'All Link_LOV'!$I$32:$K$72,2,0)</f>
        <v>PO Issued / Not Require LOR</v>
      </c>
      <c r="U1827" s="607" t="s">
        <v>105</v>
      </c>
      <c r="V1827" s="960">
        <v>394</v>
      </c>
      <c r="W1827" s="607"/>
      <c r="X1827" s="603"/>
      <c r="Y1827" s="603"/>
      <c r="Z1827" s="608">
        <v>45207</v>
      </c>
      <c r="AA1827" s="603" t="s">
        <v>3867</v>
      </c>
      <c r="AB1827" s="606"/>
      <c r="AC1827" s="677"/>
      <c r="AD1827" s="603"/>
      <c r="AE1827" s="603"/>
      <c r="AF1827" s="603" t="s">
        <v>399</v>
      </c>
      <c r="AG1827" s="603" t="s">
        <v>490</v>
      </c>
      <c r="AH1827" s="808" t="s">
        <v>5270</v>
      </c>
      <c r="AI1827" s="600" t="str">
        <f>IFERROR(VLOOKUP(cppm_pr[[#This Row],[Order Number]],SPHERE!C:CC,39,0),"")</f>
        <v/>
      </c>
      <c r="AJ1827" s="600" t="str">
        <f>IFERROR(VLOOKUP(cppm_pr[[#This Row],[Order Number]],'DC TM ONE'!B:CN,42,0),"")</f>
        <v/>
      </c>
      <c r="AK1827" s="808"/>
      <c r="AL1827" s="693"/>
      <c r="AM1827" s="603" t="s">
        <v>13183</v>
      </c>
      <c r="AN1827" s="603"/>
      <c r="AO1827" s="961"/>
      <c r="AP1827" s="603"/>
      <c r="AQ1827" s="603"/>
      <c r="AR1827" s="769">
        <v>3400039018</v>
      </c>
      <c r="AS1827" s="603" t="s">
        <v>3460</v>
      </c>
      <c r="AT1827" s="610"/>
      <c r="AU1827" s="603"/>
      <c r="AV1827" s="603" t="s">
        <v>3873</v>
      </c>
      <c r="AW1827" s="603" t="s">
        <v>3874</v>
      </c>
      <c r="AX1827" s="603" t="s">
        <v>5273</v>
      </c>
      <c r="AY1827" s="603" t="s">
        <v>1554</v>
      </c>
      <c r="AZ1827" s="603" t="s">
        <v>3460</v>
      </c>
      <c r="BA1827" s="603" t="s">
        <v>5274</v>
      </c>
      <c r="BB1827" s="603">
        <v>3400039018</v>
      </c>
      <c r="BC1827" s="603" t="s">
        <v>3460</v>
      </c>
      <c r="BD1827" s="603">
        <v>3400039018</v>
      </c>
      <c r="BE1827" s="603" t="s">
        <v>3460</v>
      </c>
      <c r="BF1827" s="603">
        <v>3400039018</v>
      </c>
      <c r="BG1827" s="603"/>
      <c r="BH1827" s="603"/>
    </row>
    <row r="1828" spans="1:60" ht="12" customHeight="1">
      <c r="A1828" s="959">
        <v>1826</v>
      </c>
      <c r="B1828" s="589" t="s">
        <v>66</v>
      </c>
      <c r="C1828" s="590" t="s">
        <v>250</v>
      </c>
      <c r="D1828" s="591">
        <v>45208</v>
      </c>
      <c r="E1828" s="815" t="s">
        <v>13184</v>
      </c>
      <c r="F1828" s="592" t="s">
        <v>13185</v>
      </c>
      <c r="G1828" s="592" t="s">
        <v>13186</v>
      </c>
      <c r="H1828" s="592" t="s">
        <v>13187</v>
      </c>
      <c r="I1828" s="592" t="s">
        <v>13188</v>
      </c>
      <c r="J1828" s="589"/>
      <c r="K1828" s="642"/>
      <c r="L1828" s="595" t="s">
        <v>1552</v>
      </c>
      <c r="M1828" s="993"/>
      <c r="N1828" s="972"/>
      <c r="O1828" s="592"/>
      <c r="P1828" s="594"/>
      <c r="Q1828" s="594"/>
      <c r="R1828" s="592">
        <f t="shared" si="31"/>
        <v>0</v>
      </c>
      <c r="S1828" s="592"/>
      <c r="T1828" s="596" t="str">
        <f>VLOOKUP(cppm_pr[[#This Row],[Status]],'All Link_LOV'!$I$32:$K$72,2,0)</f>
        <v>LOR Issued</v>
      </c>
      <c r="U1828" s="596" t="s">
        <v>22</v>
      </c>
      <c r="V1828" s="959">
        <v>897</v>
      </c>
      <c r="W1828" s="596"/>
      <c r="X1828" s="592"/>
      <c r="Y1828" s="592"/>
      <c r="Z1828" s="597">
        <v>45207</v>
      </c>
      <c r="AA1828" s="592" t="s">
        <v>5289</v>
      </c>
      <c r="AB1828" s="595">
        <v>6715</v>
      </c>
      <c r="AC1828" s="677">
        <v>1238.54</v>
      </c>
      <c r="AD1828" s="592" t="s">
        <v>6148</v>
      </c>
      <c r="AE1828" s="592" t="s">
        <v>13189</v>
      </c>
      <c r="AF1828" s="592" t="s">
        <v>6071</v>
      </c>
      <c r="AG1828" s="592" t="s">
        <v>4</v>
      </c>
      <c r="AH1828" s="808" t="s">
        <v>13190</v>
      </c>
      <c r="AI1828" s="600" t="str">
        <f>IFERROR(VLOOKUP(cppm_pr[[#This Row],[Order Number]],SPHERE!C:CC,39,0),"")</f>
        <v/>
      </c>
      <c r="AJ1828" s="600" t="str">
        <f>IFERROR(VLOOKUP(cppm_pr[[#This Row],[Order Number]],'DC TM ONE'!B:CN,42,0),"")</f>
        <v/>
      </c>
      <c r="AK1828" s="808"/>
      <c r="AL1828" s="693">
        <v>45230</v>
      </c>
      <c r="AM1828" s="592" t="s">
        <v>7360</v>
      </c>
      <c r="AN1828" s="592" t="s">
        <v>4928</v>
      </c>
      <c r="AO1828" s="961"/>
      <c r="AP1828" s="592"/>
      <c r="AQ1828" s="592"/>
      <c r="AR1828" s="612">
        <v>3400038767</v>
      </c>
      <c r="AS1828" s="592"/>
      <c r="AT1828" s="598" t="s">
        <v>13191</v>
      </c>
      <c r="AU1828" s="592"/>
      <c r="AV1828" s="592"/>
      <c r="AW1828" s="592"/>
      <c r="AX1828" s="592"/>
      <c r="AY1828" s="592"/>
      <c r="AZ1828" s="592"/>
      <c r="BA1828" s="592"/>
      <c r="BB1828" s="592"/>
      <c r="BC1828" s="592"/>
      <c r="BD1828" s="592"/>
      <c r="BE1828" s="592"/>
      <c r="BF1828" s="592"/>
      <c r="BG1828" s="592"/>
      <c r="BH1828" s="592"/>
    </row>
    <row r="1829" spans="1:60" ht="12" customHeight="1">
      <c r="A1829" s="960">
        <v>1827</v>
      </c>
      <c r="B1829" s="600"/>
      <c r="C1829" s="601" t="s">
        <v>250</v>
      </c>
      <c r="D1829" s="602"/>
      <c r="E1829" s="600"/>
      <c r="F1829" s="603" t="s">
        <v>13192</v>
      </c>
      <c r="G1829" s="603" t="s">
        <v>13193</v>
      </c>
      <c r="H1829" s="603" t="s">
        <v>13194</v>
      </c>
      <c r="I1829" s="603" t="s">
        <v>13195</v>
      </c>
      <c r="J1829" s="600"/>
      <c r="K1829" s="616"/>
      <c r="L1829" s="606" t="s">
        <v>10812</v>
      </c>
      <c r="M1829" s="971"/>
      <c r="N1829" s="972"/>
      <c r="O1829" s="603"/>
      <c r="P1829" s="605"/>
      <c r="Q1829" s="605"/>
      <c r="R1829" s="603">
        <f t="shared" si="31"/>
        <v>0</v>
      </c>
      <c r="S1829" s="603"/>
      <c r="T1829" s="607" t="str">
        <f>VLOOKUP(cppm_pr[[#This Row],[Status]],'All Link_LOV'!$I$32:$K$72,2,0)</f>
        <v>LOR Issued</v>
      </c>
      <c r="U1829" s="607" t="s">
        <v>22</v>
      </c>
      <c r="V1829" s="960">
        <v>898</v>
      </c>
      <c r="W1829" s="607"/>
      <c r="X1829" s="603"/>
      <c r="Y1829" s="603"/>
      <c r="Z1829" s="608">
        <v>45207</v>
      </c>
      <c r="AA1829" s="603" t="s">
        <v>7884</v>
      </c>
      <c r="AB1829" s="606">
        <v>1196</v>
      </c>
      <c r="AC1829" s="677">
        <v>1193.76</v>
      </c>
      <c r="AD1829" s="603" t="s">
        <v>6148</v>
      </c>
      <c r="AE1829" s="603" t="s">
        <v>13196</v>
      </c>
      <c r="AF1829" s="603" t="s">
        <v>398</v>
      </c>
      <c r="AG1829" s="603" t="s">
        <v>488</v>
      </c>
      <c r="AH1829" s="808" t="s">
        <v>13197</v>
      </c>
      <c r="AI1829" s="600" t="str">
        <f>IFERROR(VLOOKUP(cppm_pr[[#This Row],[Order Number]],SPHERE!C:CC,39,0),"")</f>
        <v/>
      </c>
      <c r="AJ1829" s="600" t="str">
        <f>IFERROR(VLOOKUP(cppm_pr[[#This Row],[Order Number]],'DC TM ONE'!B:CN,42,0),"")</f>
        <v/>
      </c>
      <c r="AK1829" s="808"/>
      <c r="AL1829" s="693">
        <v>45199</v>
      </c>
      <c r="AM1829" s="603" t="s">
        <v>6699</v>
      </c>
      <c r="AN1829" s="603" t="s">
        <v>4928</v>
      </c>
      <c r="AO1829" s="961"/>
      <c r="AP1829" s="603"/>
      <c r="AQ1829" s="603"/>
      <c r="AR1829" s="769">
        <v>3400038779</v>
      </c>
      <c r="AS1829" s="603"/>
      <c r="AT1829" s="610" t="s">
        <v>13198</v>
      </c>
      <c r="AU1829" s="603"/>
      <c r="AV1829" s="603"/>
      <c r="AW1829" s="603"/>
      <c r="AX1829" s="603"/>
      <c r="AY1829" s="603"/>
      <c r="AZ1829" s="603"/>
      <c r="BA1829" s="603"/>
      <c r="BB1829" s="603"/>
      <c r="BC1829" s="603"/>
      <c r="BD1829" s="603"/>
      <c r="BE1829" s="603"/>
      <c r="BF1829" s="603"/>
      <c r="BG1829" s="603"/>
      <c r="BH1829" s="603"/>
    </row>
    <row r="1830" spans="1:60" ht="12" customHeight="1">
      <c r="A1830" s="959">
        <v>1828</v>
      </c>
      <c r="B1830" s="589" t="s">
        <v>447</v>
      </c>
      <c r="C1830" s="590" t="s">
        <v>208</v>
      </c>
      <c r="D1830" s="591">
        <v>45210</v>
      </c>
      <c r="E1830" s="815" t="s">
        <v>13199</v>
      </c>
      <c r="F1830" s="592" t="s">
        <v>5278</v>
      </c>
      <c r="G1830" s="592" t="s">
        <v>5277</v>
      </c>
      <c r="H1830" s="592" t="s">
        <v>5275</v>
      </c>
      <c r="I1830" s="592" t="s">
        <v>13200</v>
      </c>
      <c r="J1830" s="589"/>
      <c r="K1830" s="1126"/>
      <c r="L1830" s="595" t="s">
        <v>56</v>
      </c>
      <c r="M1830" s="993" t="s">
        <v>7503</v>
      </c>
      <c r="N1830" s="972"/>
      <c r="O1830" s="592"/>
      <c r="P1830" s="594"/>
      <c r="Q1830" s="594"/>
      <c r="R1830" s="592">
        <f t="shared" si="31"/>
        <v>0</v>
      </c>
      <c r="S1830" s="592"/>
      <c r="T1830" s="596" t="str">
        <f>VLOOKUP(cppm_pr[[#This Row],[Status]],'All Link_LOV'!$I$32:$K$72,2,0)</f>
        <v>Pending TP Submission</v>
      </c>
      <c r="U1830" s="596" t="s">
        <v>105</v>
      </c>
      <c r="V1830" s="959">
        <v>395</v>
      </c>
      <c r="W1830" s="596"/>
      <c r="X1830" s="592"/>
      <c r="Y1830" s="592"/>
      <c r="Z1830" s="597">
        <v>45207</v>
      </c>
      <c r="AA1830" s="592" t="s">
        <v>4380</v>
      </c>
      <c r="AB1830" s="595"/>
      <c r="AC1830" s="677"/>
      <c r="AD1830" s="592"/>
      <c r="AE1830" s="592"/>
      <c r="AF1830" s="592" t="s">
        <v>1572</v>
      </c>
      <c r="AG1830" s="592" t="s">
        <v>494</v>
      </c>
      <c r="AH1830" s="808" t="s">
        <v>5276</v>
      </c>
      <c r="AI1830" s="600" t="str">
        <f>IFERROR(VLOOKUP(cppm_pr[[#This Row],[Order Number]],SPHERE!C:CC,39,0),"")</f>
        <v/>
      </c>
      <c r="AJ1830" s="600" t="str">
        <f>IFERROR(VLOOKUP(cppm_pr[[#This Row],[Order Number]],'DC TM ONE'!B:CN,42,0),"")</f>
        <v/>
      </c>
      <c r="AK1830" s="808"/>
      <c r="AL1830" s="693"/>
      <c r="AM1830" s="592" t="s">
        <v>13201</v>
      </c>
      <c r="AN1830" s="592"/>
      <c r="AO1830" s="961"/>
      <c r="AP1830" s="592"/>
      <c r="AQ1830" s="592"/>
      <c r="AR1830" s="612">
        <v>3400038968</v>
      </c>
      <c r="AS1830" s="592" t="s">
        <v>5282</v>
      </c>
      <c r="AT1830" s="598"/>
      <c r="AU1830" s="592"/>
      <c r="AV1830" s="592" t="s">
        <v>5279</v>
      </c>
      <c r="AW1830" s="592" t="s">
        <v>5280</v>
      </c>
      <c r="AX1830" s="592" t="s">
        <v>5281</v>
      </c>
      <c r="AY1830" s="592" t="s">
        <v>1554</v>
      </c>
      <c r="AZ1830" s="592" t="s">
        <v>5282</v>
      </c>
      <c r="BA1830" s="592" t="s">
        <v>5283</v>
      </c>
      <c r="BB1830" s="592">
        <v>3400038968</v>
      </c>
      <c r="BC1830" s="592" t="s">
        <v>5284</v>
      </c>
      <c r="BD1830" s="592">
        <v>3400039219</v>
      </c>
      <c r="BE1830" s="592" t="s">
        <v>3639</v>
      </c>
      <c r="BF1830" s="592">
        <v>3400039025</v>
      </c>
      <c r="BG1830" s="592"/>
      <c r="BH1830" s="592"/>
    </row>
    <row r="1831" spans="1:60" ht="12" customHeight="1">
      <c r="A1831" s="960">
        <v>1829</v>
      </c>
      <c r="B1831" s="600" t="s">
        <v>447</v>
      </c>
      <c r="C1831" s="601" t="s">
        <v>208</v>
      </c>
      <c r="D1831" s="602">
        <v>45210</v>
      </c>
      <c r="E1831" s="600" t="s">
        <v>13202</v>
      </c>
      <c r="F1831" s="603" t="s">
        <v>5278</v>
      </c>
      <c r="G1831" s="603" t="s">
        <v>5277</v>
      </c>
      <c r="H1831" s="603" t="s">
        <v>5285</v>
      </c>
      <c r="I1831" s="603" t="s">
        <v>13203</v>
      </c>
      <c r="J1831" s="600"/>
      <c r="K1831" s="1125"/>
      <c r="L1831" s="606" t="s">
        <v>56</v>
      </c>
      <c r="M1831" s="971" t="s">
        <v>7503</v>
      </c>
      <c r="N1831" s="972"/>
      <c r="O1831" s="603"/>
      <c r="P1831" s="605"/>
      <c r="Q1831" s="605"/>
      <c r="R1831" s="603">
        <f t="shared" si="31"/>
        <v>0</v>
      </c>
      <c r="S1831" s="603"/>
      <c r="T1831" s="607" t="str">
        <f>VLOOKUP(cppm_pr[[#This Row],[Status]],'All Link_LOV'!$I$32:$K$72,2,0)</f>
        <v>Pending TP Submission</v>
      </c>
      <c r="U1831" s="607" t="s">
        <v>105</v>
      </c>
      <c r="V1831" s="960">
        <v>396</v>
      </c>
      <c r="W1831" s="607"/>
      <c r="X1831" s="603"/>
      <c r="Y1831" s="603"/>
      <c r="Z1831" s="608">
        <v>45207</v>
      </c>
      <c r="AA1831" s="603" t="s">
        <v>4380</v>
      </c>
      <c r="AB1831" s="606"/>
      <c r="AC1831" s="677"/>
      <c r="AD1831" s="603"/>
      <c r="AE1831" s="603"/>
      <c r="AF1831" s="603" t="s">
        <v>1572</v>
      </c>
      <c r="AG1831" s="603" t="s">
        <v>494</v>
      </c>
      <c r="AH1831" s="808" t="s">
        <v>5286</v>
      </c>
      <c r="AI1831" s="600" t="str">
        <f>IFERROR(VLOOKUP(cppm_pr[[#This Row],[Order Number]],SPHERE!C:CC,39,0),"")</f>
        <v/>
      </c>
      <c r="AJ1831" s="600" t="str">
        <f>IFERROR(VLOOKUP(cppm_pr[[#This Row],[Order Number]],'DC TM ONE'!B:CN,42,0),"")</f>
        <v/>
      </c>
      <c r="AK1831" s="808"/>
      <c r="AL1831" s="693"/>
      <c r="AM1831" s="603" t="s">
        <v>13201</v>
      </c>
      <c r="AN1831" s="603"/>
      <c r="AO1831" s="961"/>
      <c r="AP1831" s="603"/>
      <c r="AQ1831" s="603"/>
      <c r="AR1831" s="769">
        <v>3400038968</v>
      </c>
      <c r="AS1831" s="603" t="s">
        <v>5282</v>
      </c>
      <c r="AT1831" s="610"/>
      <c r="AU1831" s="603"/>
      <c r="AV1831" s="603" t="s">
        <v>5279</v>
      </c>
      <c r="AW1831" s="603" t="s">
        <v>5280</v>
      </c>
      <c r="AX1831" s="603" t="s">
        <v>5287</v>
      </c>
      <c r="AY1831" s="603" t="s">
        <v>1554</v>
      </c>
      <c r="AZ1831" s="603" t="s">
        <v>5282</v>
      </c>
      <c r="BA1831" s="603" t="s">
        <v>5288</v>
      </c>
      <c r="BB1831" s="603">
        <v>3400038968</v>
      </c>
      <c r="BC1831" s="603" t="s">
        <v>5284</v>
      </c>
      <c r="BD1831" s="603">
        <v>3400039219</v>
      </c>
      <c r="BE1831" s="603" t="s">
        <v>3639</v>
      </c>
      <c r="BF1831" s="603">
        <v>3400039025</v>
      </c>
      <c r="BG1831" s="603"/>
      <c r="BH1831" s="603"/>
    </row>
    <row r="1832" spans="1:60" ht="12" customHeight="1">
      <c r="A1832" s="959">
        <v>1830</v>
      </c>
      <c r="B1832" s="589"/>
      <c r="C1832" s="590" t="s">
        <v>244</v>
      </c>
      <c r="D1832" s="591"/>
      <c r="E1832" s="815"/>
      <c r="F1832" s="592" t="s">
        <v>5293</v>
      </c>
      <c r="G1832" s="592" t="s">
        <v>5292</v>
      </c>
      <c r="H1832" s="592" t="s">
        <v>5290</v>
      </c>
      <c r="I1832" s="592"/>
      <c r="J1832" s="589"/>
      <c r="K1832" s="642"/>
      <c r="L1832" s="595" t="s">
        <v>1552</v>
      </c>
      <c r="M1832" s="993"/>
      <c r="N1832" s="972"/>
      <c r="O1832" s="592"/>
      <c r="P1832" s="594"/>
      <c r="Q1832" s="594"/>
      <c r="R1832" s="592">
        <f t="shared" si="31"/>
        <v>0</v>
      </c>
      <c r="S1832" s="592"/>
      <c r="T1832" s="596" t="str">
        <f>VLOOKUP(cppm_pr[[#This Row],[Status]],'All Link_LOV'!$I$32:$K$72,2,0)</f>
        <v>LOR in progress</v>
      </c>
      <c r="U1832" s="596" t="s">
        <v>105</v>
      </c>
      <c r="V1832" s="959">
        <v>397</v>
      </c>
      <c r="W1832" s="596"/>
      <c r="X1832" s="592"/>
      <c r="Y1832" s="592"/>
      <c r="Z1832" s="597">
        <v>45207</v>
      </c>
      <c r="AA1832" s="592" t="s">
        <v>5289</v>
      </c>
      <c r="AB1832" s="595"/>
      <c r="AC1832" s="677"/>
      <c r="AD1832" s="592"/>
      <c r="AE1832" s="592"/>
      <c r="AF1832" s="592" t="s">
        <v>399</v>
      </c>
      <c r="AG1832" s="592" t="s">
        <v>510</v>
      </c>
      <c r="AH1832" s="808" t="s">
        <v>5291</v>
      </c>
      <c r="AI1832" s="600" t="str">
        <f>IFERROR(VLOOKUP(cppm_pr[[#This Row],[Order Number]],SPHERE!C:CC,39,0),"")</f>
        <v/>
      </c>
      <c r="AJ1832" s="600" t="str">
        <f>IFERROR(VLOOKUP(cppm_pr[[#This Row],[Order Number]],'DC TM ONE'!B:CN,42,0),"")</f>
        <v/>
      </c>
      <c r="AK1832" s="808"/>
      <c r="AL1832" s="693"/>
      <c r="AM1832" s="592" t="s">
        <v>13204</v>
      </c>
      <c r="AN1832" s="592"/>
      <c r="AO1832" s="961"/>
      <c r="AP1832" s="592"/>
      <c r="AQ1832" s="592"/>
      <c r="AR1832" s="612"/>
      <c r="AS1832" s="592"/>
      <c r="AT1832" s="598"/>
      <c r="AU1832" s="592"/>
      <c r="AV1832" s="592" t="s">
        <v>5294</v>
      </c>
      <c r="AW1832" s="592" t="s">
        <v>5294</v>
      </c>
      <c r="AX1832" s="592" t="s">
        <v>5295</v>
      </c>
      <c r="AY1832" s="592" t="s">
        <v>1579</v>
      </c>
      <c r="AZ1832" s="592"/>
      <c r="BA1832" s="592"/>
      <c r="BB1832" s="592"/>
      <c r="BC1832" s="592"/>
      <c r="BD1832" s="592"/>
      <c r="BE1832" s="592"/>
      <c r="BF1832" s="592"/>
      <c r="BG1832" s="592"/>
      <c r="BH1832" s="592"/>
    </row>
    <row r="1833" spans="1:60" ht="12" customHeight="1">
      <c r="A1833" s="960">
        <v>1831</v>
      </c>
      <c r="B1833" s="600"/>
      <c r="C1833" s="601" t="s">
        <v>250</v>
      </c>
      <c r="D1833" s="602"/>
      <c r="E1833" s="600"/>
      <c r="F1833" s="603" t="s">
        <v>6201</v>
      </c>
      <c r="G1833" s="603" t="s">
        <v>6202</v>
      </c>
      <c r="H1833" s="603" t="s">
        <v>6203</v>
      </c>
      <c r="I1833" s="603" t="s">
        <v>6204</v>
      </c>
      <c r="J1833" s="600"/>
      <c r="K1833" s="616"/>
      <c r="L1833" s="606" t="s">
        <v>1728</v>
      </c>
      <c r="M1833" s="971"/>
      <c r="N1833" s="972"/>
      <c r="O1833" s="603"/>
      <c r="P1833" s="605"/>
      <c r="Q1833" s="605"/>
      <c r="R1833" s="603">
        <f t="shared" si="31"/>
        <v>0</v>
      </c>
      <c r="S1833" s="603"/>
      <c r="T1833" s="607" t="str">
        <f>VLOOKUP(cppm_pr[[#This Row],[Status]],'All Link_LOV'!$I$32:$K$72,2,0)</f>
        <v>LOR Issued</v>
      </c>
      <c r="U1833" s="607" t="s">
        <v>22</v>
      </c>
      <c r="V1833" s="960">
        <v>899</v>
      </c>
      <c r="W1833" s="607"/>
      <c r="X1833" s="603"/>
      <c r="Y1833" s="603"/>
      <c r="Z1833" s="608">
        <v>45208</v>
      </c>
      <c r="AA1833" s="603" t="s">
        <v>6205</v>
      </c>
      <c r="AB1833" s="606">
        <v>19371</v>
      </c>
      <c r="AC1833" s="677">
        <v>2828.63</v>
      </c>
      <c r="AD1833" s="603" t="s">
        <v>6148</v>
      </c>
      <c r="AE1833" s="603" t="s">
        <v>13205</v>
      </c>
      <c r="AF1833" s="603" t="s">
        <v>397</v>
      </c>
      <c r="AG1833" s="603" t="s">
        <v>493</v>
      </c>
      <c r="AH1833" s="808" t="s">
        <v>13206</v>
      </c>
      <c r="AI1833" s="600" t="str">
        <f>IFERROR(VLOOKUP(cppm_pr[[#This Row],[Order Number]],SPHERE!C:CC,39,0),"")</f>
        <v/>
      </c>
      <c r="AJ1833" s="600" t="str">
        <f>IFERROR(VLOOKUP(cppm_pr[[#This Row],[Order Number]],'DC TM ONE'!B:CN,42,0),"")</f>
        <v/>
      </c>
      <c r="AK1833" s="808"/>
      <c r="AL1833" s="693">
        <v>45214</v>
      </c>
      <c r="AM1833" s="603" t="s">
        <v>13207</v>
      </c>
      <c r="AN1833" s="603" t="s">
        <v>4928</v>
      </c>
      <c r="AO1833" s="961"/>
      <c r="AP1833" s="603"/>
      <c r="AQ1833" s="603"/>
      <c r="AR1833" s="769">
        <v>3400039091</v>
      </c>
      <c r="AS1833" s="603"/>
      <c r="AT1833" s="610" t="s">
        <v>13208</v>
      </c>
      <c r="AU1833" s="603"/>
      <c r="AV1833" s="603"/>
      <c r="AW1833" s="603"/>
      <c r="AX1833" s="603"/>
      <c r="AY1833" s="603"/>
      <c r="AZ1833" s="603"/>
      <c r="BA1833" s="603"/>
      <c r="BB1833" s="603"/>
      <c r="BC1833" s="603"/>
      <c r="BD1833" s="603"/>
      <c r="BE1833" s="603"/>
      <c r="BF1833" s="603"/>
      <c r="BG1833" s="603"/>
      <c r="BH1833" s="603"/>
    </row>
    <row r="1834" spans="1:60" ht="12" customHeight="1">
      <c r="A1834" s="959">
        <v>1832</v>
      </c>
      <c r="B1834" s="589" t="s">
        <v>63</v>
      </c>
      <c r="C1834" s="590" t="s">
        <v>244</v>
      </c>
      <c r="D1834" s="591">
        <v>45210</v>
      </c>
      <c r="E1834" s="815"/>
      <c r="F1834" s="592" t="s">
        <v>5300</v>
      </c>
      <c r="G1834" s="592" t="s">
        <v>5299</v>
      </c>
      <c r="H1834" s="592" t="s">
        <v>5297</v>
      </c>
      <c r="I1834" s="592"/>
      <c r="J1834" s="589"/>
      <c r="K1834" s="642"/>
      <c r="L1834" s="595" t="s">
        <v>1728</v>
      </c>
      <c r="M1834" s="993"/>
      <c r="N1834" s="972"/>
      <c r="O1834" s="592"/>
      <c r="P1834" s="594"/>
      <c r="Q1834" s="594"/>
      <c r="R1834" s="592">
        <f t="shared" si="31"/>
        <v>0</v>
      </c>
      <c r="S1834" s="592"/>
      <c r="T1834" s="596" t="str">
        <f>VLOOKUP(cppm_pr[[#This Row],[Status]],'All Link_LOV'!$I$32:$K$72,2,0)</f>
        <v>LOR in progress</v>
      </c>
      <c r="U1834" s="596" t="s">
        <v>105</v>
      </c>
      <c r="V1834" s="959">
        <v>398</v>
      </c>
      <c r="W1834" s="596"/>
      <c r="X1834" s="592"/>
      <c r="Y1834" s="592"/>
      <c r="Z1834" s="597">
        <v>45208</v>
      </c>
      <c r="AA1834" s="592" t="s">
        <v>5296</v>
      </c>
      <c r="AB1834" s="595"/>
      <c r="AC1834" s="677"/>
      <c r="AD1834" s="592"/>
      <c r="AE1834" s="592"/>
      <c r="AF1834" s="592" t="s">
        <v>399</v>
      </c>
      <c r="AG1834" s="592" t="s">
        <v>490</v>
      </c>
      <c r="AH1834" s="808" t="s">
        <v>5298</v>
      </c>
      <c r="AI1834" s="600" t="str">
        <f>IFERROR(VLOOKUP(cppm_pr[[#This Row],[Order Number]],SPHERE!C:CC,39,0),"")</f>
        <v/>
      </c>
      <c r="AJ1834" s="600" t="str">
        <f>IFERROR(VLOOKUP(cppm_pr[[#This Row],[Order Number]],'DC TM ONE'!B:CN,42,0),"")</f>
        <v/>
      </c>
      <c r="AK1834" s="808"/>
      <c r="AL1834" s="693"/>
      <c r="AM1834" s="592" t="s">
        <v>10196</v>
      </c>
      <c r="AN1834" s="592"/>
      <c r="AO1834" s="961"/>
      <c r="AP1834" s="592"/>
      <c r="AQ1834" s="592"/>
      <c r="AR1834" s="612"/>
      <c r="AS1834" s="592"/>
      <c r="AT1834" s="598"/>
      <c r="AU1834" s="592"/>
      <c r="AV1834" s="592" t="s">
        <v>5301</v>
      </c>
      <c r="AW1834" s="592" t="s">
        <v>5302</v>
      </c>
      <c r="AX1834" s="592" t="s">
        <v>5303</v>
      </c>
      <c r="AY1834" s="592" t="s">
        <v>1579</v>
      </c>
      <c r="AZ1834" s="592"/>
      <c r="BA1834" s="592"/>
      <c r="BB1834" s="592"/>
      <c r="BC1834" s="592"/>
      <c r="BD1834" s="592"/>
      <c r="BE1834" s="592"/>
      <c r="BF1834" s="592"/>
      <c r="BG1834" s="592"/>
      <c r="BH1834" s="592"/>
    </row>
    <row r="1835" spans="1:60" ht="12" customHeight="1">
      <c r="A1835" s="960">
        <v>1833</v>
      </c>
      <c r="B1835" s="600"/>
      <c r="C1835" s="601" t="s">
        <v>250</v>
      </c>
      <c r="D1835" s="602"/>
      <c r="E1835" s="600"/>
      <c r="F1835" s="603" t="s">
        <v>6085</v>
      </c>
      <c r="G1835" s="603" t="s">
        <v>6086</v>
      </c>
      <c r="H1835" s="603" t="s">
        <v>6087</v>
      </c>
      <c r="I1835" s="603" t="s">
        <v>6088</v>
      </c>
      <c r="J1835" s="600"/>
      <c r="K1835" s="616"/>
      <c r="L1835" s="595" t="s">
        <v>3189</v>
      </c>
      <c r="M1835" s="971"/>
      <c r="N1835" s="972"/>
      <c r="O1835" s="603"/>
      <c r="P1835" s="605"/>
      <c r="Q1835" s="605"/>
      <c r="R1835" s="603">
        <f t="shared" si="31"/>
        <v>0</v>
      </c>
      <c r="S1835" s="603"/>
      <c r="T1835" s="607" t="str">
        <f>VLOOKUP(cppm_pr[[#This Row],[Status]],'All Link_LOV'!$I$32:$K$72,2,0)</f>
        <v>LOR Issued</v>
      </c>
      <c r="U1835" s="607" t="s">
        <v>22</v>
      </c>
      <c r="V1835" s="960">
        <v>900</v>
      </c>
      <c r="W1835" s="607"/>
      <c r="X1835" s="603"/>
      <c r="Y1835" s="603"/>
      <c r="Z1835" s="608">
        <v>45208</v>
      </c>
      <c r="AA1835" s="603" t="s">
        <v>2043</v>
      </c>
      <c r="AB1835" s="606">
        <v>18118</v>
      </c>
      <c r="AC1835" s="677">
        <v>21544.62</v>
      </c>
      <c r="AD1835" s="603" t="s">
        <v>6148</v>
      </c>
      <c r="AE1835" s="603" t="s">
        <v>13209</v>
      </c>
      <c r="AF1835" s="603" t="s">
        <v>6071</v>
      </c>
      <c r="AG1835" s="603" t="s">
        <v>491</v>
      </c>
      <c r="AH1835" s="808" t="s">
        <v>6089</v>
      </c>
      <c r="AI1835" s="600" t="str">
        <f>IFERROR(VLOOKUP(cppm_pr[[#This Row],[Order Number]],SPHERE!C:CC,39,0),"")</f>
        <v/>
      </c>
      <c r="AJ1835" s="600" t="str">
        <f>IFERROR(VLOOKUP(cppm_pr[[#This Row],[Order Number]],'DC TM ONE'!B:CN,42,0),"")</f>
        <v/>
      </c>
      <c r="AK1835" s="808"/>
      <c r="AL1835" s="693">
        <v>45212</v>
      </c>
      <c r="AM1835" s="603" t="s">
        <v>6395</v>
      </c>
      <c r="AN1835" s="603" t="s">
        <v>4928</v>
      </c>
      <c r="AO1835" s="961"/>
      <c r="AP1835" s="603"/>
      <c r="AQ1835" s="603"/>
      <c r="AR1835" s="769">
        <v>3400039045</v>
      </c>
      <c r="AS1835" s="603"/>
      <c r="AT1835" s="610" t="s">
        <v>13210</v>
      </c>
      <c r="AU1835" s="603"/>
      <c r="AV1835" s="603"/>
      <c r="AW1835" s="603"/>
      <c r="AX1835" s="603"/>
      <c r="AY1835" s="603"/>
      <c r="AZ1835" s="603"/>
      <c r="BA1835" s="603"/>
      <c r="BB1835" s="603"/>
      <c r="BC1835" s="603"/>
      <c r="BD1835" s="603"/>
      <c r="BE1835" s="603"/>
      <c r="BF1835" s="603"/>
      <c r="BG1835" s="603"/>
      <c r="BH1835" s="603"/>
    </row>
    <row r="1836" spans="1:60" ht="12" customHeight="1">
      <c r="A1836" s="959">
        <v>1834</v>
      </c>
      <c r="B1836" s="589" t="s">
        <v>6009</v>
      </c>
      <c r="C1836" s="590" t="s">
        <v>208</v>
      </c>
      <c r="D1836" s="591"/>
      <c r="E1836" s="815" t="s">
        <v>10592</v>
      </c>
      <c r="F1836" s="592" t="s">
        <v>5307</v>
      </c>
      <c r="G1836" s="592" t="s">
        <v>5306</v>
      </c>
      <c r="H1836" s="592" t="s">
        <v>5304</v>
      </c>
      <c r="I1836" s="592" t="s">
        <v>13211</v>
      </c>
      <c r="J1836" s="589"/>
      <c r="K1836" s="642"/>
      <c r="L1836" s="595" t="s">
        <v>1564</v>
      </c>
      <c r="M1836" s="993"/>
      <c r="N1836" s="972"/>
      <c r="O1836" s="592"/>
      <c r="P1836" s="594"/>
      <c r="Q1836" s="594"/>
      <c r="R1836" s="592">
        <f t="shared" si="31"/>
        <v>0</v>
      </c>
      <c r="S1836" s="592"/>
      <c r="T1836" s="596" t="str">
        <f>VLOOKUP(cppm_pr[[#This Row],[Status]],'All Link_LOV'!$I$32:$K$72,2,0)</f>
        <v>Pending TP Submission</v>
      </c>
      <c r="U1836" s="596" t="s">
        <v>105</v>
      </c>
      <c r="V1836" s="959">
        <v>399</v>
      </c>
      <c r="W1836" s="596"/>
      <c r="X1836" s="592"/>
      <c r="Y1836" s="592"/>
      <c r="Z1836" s="597">
        <v>45208</v>
      </c>
      <c r="AA1836" s="592" t="s">
        <v>2333</v>
      </c>
      <c r="AB1836" s="595"/>
      <c r="AC1836" s="677"/>
      <c r="AD1836" s="592"/>
      <c r="AE1836" s="592"/>
      <c r="AF1836" s="592" t="s">
        <v>398</v>
      </c>
      <c r="AG1836" s="592" t="s">
        <v>488</v>
      </c>
      <c r="AH1836" s="808" t="s">
        <v>5305</v>
      </c>
      <c r="AI1836" s="600" t="str">
        <f>IFERROR(VLOOKUP(cppm_pr[[#This Row],[Order Number]],SPHERE!C:CC,39,0),"")</f>
        <v/>
      </c>
      <c r="AJ1836" s="600" t="str">
        <f>IFERROR(VLOOKUP(cppm_pr[[#This Row],[Order Number]],'DC TM ONE'!B:CN,42,0),"")</f>
        <v/>
      </c>
      <c r="AK1836" s="808"/>
      <c r="AL1836" s="693"/>
      <c r="AM1836" s="592" t="s">
        <v>13212</v>
      </c>
      <c r="AN1836" s="592"/>
      <c r="AO1836" s="961"/>
      <c r="AP1836" s="592"/>
      <c r="AQ1836" s="592"/>
      <c r="AR1836" s="612">
        <v>3400038813</v>
      </c>
      <c r="AS1836" s="592" t="s">
        <v>2589</v>
      </c>
      <c r="AT1836" s="598"/>
      <c r="AU1836" s="592"/>
      <c r="AV1836" s="592" t="s">
        <v>1134</v>
      </c>
      <c r="AW1836" s="592" t="s">
        <v>2338</v>
      </c>
      <c r="AX1836" s="592" t="s">
        <v>5308</v>
      </c>
      <c r="AY1836" s="592" t="s">
        <v>1554</v>
      </c>
      <c r="AZ1836" s="592" t="s">
        <v>2589</v>
      </c>
      <c r="BA1836" s="592" t="s">
        <v>5309</v>
      </c>
      <c r="BB1836" s="592">
        <v>3400038813</v>
      </c>
      <c r="BC1836" s="592" t="s">
        <v>2077</v>
      </c>
      <c r="BD1836" s="592" t="s">
        <v>2077</v>
      </c>
      <c r="BE1836" s="592" t="s">
        <v>2077</v>
      </c>
      <c r="BF1836" s="592" t="s">
        <v>2077</v>
      </c>
      <c r="BG1836" s="592"/>
      <c r="BH1836" s="592"/>
    </row>
    <row r="1837" spans="1:60" ht="12" customHeight="1">
      <c r="A1837" s="960">
        <v>1835</v>
      </c>
      <c r="B1837" s="600"/>
      <c r="C1837" s="601" t="s">
        <v>208</v>
      </c>
      <c r="D1837" s="602">
        <v>45209</v>
      </c>
      <c r="E1837" s="600" t="s">
        <v>13213</v>
      </c>
      <c r="F1837" s="603" t="s">
        <v>5314</v>
      </c>
      <c r="G1837" s="603" t="s">
        <v>5313</v>
      </c>
      <c r="H1837" s="603" t="s">
        <v>5311</v>
      </c>
      <c r="I1837" s="603" t="s">
        <v>13214</v>
      </c>
      <c r="J1837" s="600"/>
      <c r="K1837" s="616"/>
      <c r="L1837" s="606" t="s">
        <v>1492</v>
      </c>
      <c r="M1837" s="971"/>
      <c r="N1837" s="972"/>
      <c r="O1837" s="603"/>
      <c r="P1837" s="605"/>
      <c r="Q1837" s="605"/>
      <c r="R1837" s="603">
        <f t="shared" si="31"/>
        <v>0</v>
      </c>
      <c r="S1837" s="603"/>
      <c r="T1837" s="607" t="str">
        <f>VLOOKUP(cppm_pr[[#This Row],[Status]],'All Link_LOV'!$I$32:$K$72,2,0)</f>
        <v>Pending TP Submission</v>
      </c>
      <c r="U1837" s="607" t="s">
        <v>105</v>
      </c>
      <c r="V1837" s="960">
        <v>400</v>
      </c>
      <c r="W1837" s="607"/>
      <c r="X1837" s="603"/>
      <c r="Y1837" s="603"/>
      <c r="Z1837" s="608">
        <v>45208</v>
      </c>
      <c r="AA1837" s="603" t="s">
        <v>2124</v>
      </c>
      <c r="AB1837" s="606"/>
      <c r="AC1837" s="677"/>
      <c r="AD1837" s="603"/>
      <c r="AE1837" s="603"/>
      <c r="AF1837" s="603" t="s">
        <v>399</v>
      </c>
      <c r="AG1837" s="603" t="s">
        <v>490</v>
      </c>
      <c r="AH1837" s="808" t="s">
        <v>5312</v>
      </c>
      <c r="AI1837" s="600" t="str">
        <f>IFERROR(VLOOKUP(cppm_pr[[#This Row],[Order Number]],SPHERE!C:CC,39,0),"")</f>
        <v/>
      </c>
      <c r="AJ1837" s="600" t="str">
        <f>IFERROR(VLOOKUP(cppm_pr[[#This Row],[Order Number]],'DC TM ONE'!B:CN,42,0),"")</f>
        <v/>
      </c>
      <c r="AK1837" s="808"/>
      <c r="AL1837" s="693"/>
      <c r="AM1837" s="603" t="s">
        <v>13215</v>
      </c>
      <c r="AN1837" s="603"/>
      <c r="AO1837" s="961"/>
      <c r="AP1837" s="603"/>
      <c r="AQ1837" s="603"/>
      <c r="AR1837" s="769">
        <v>3400038510</v>
      </c>
      <c r="AS1837" s="600" t="s">
        <v>13216</v>
      </c>
      <c r="AT1837" s="610"/>
      <c r="AU1837" s="603">
        <v>6385</v>
      </c>
      <c r="AV1837" s="603" t="s">
        <v>3522</v>
      </c>
      <c r="AW1837" s="600" t="s">
        <v>5315</v>
      </c>
      <c r="AX1837" s="603" t="s">
        <v>5316</v>
      </c>
      <c r="AY1837" s="603" t="s">
        <v>1579</v>
      </c>
      <c r="AZ1837" s="603"/>
      <c r="BA1837" s="603"/>
      <c r="BB1837" s="603"/>
      <c r="BC1837" s="603"/>
      <c r="BD1837" s="603"/>
      <c r="BE1837" s="603"/>
      <c r="BF1837" s="603"/>
      <c r="BG1837" s="603"/>
      <c r="BH1837" s="603"/>
    </row>
    <row r="1838" spans="1:60" ht="12" customHeight="1">
      <c r="A1838" s="959">
        <v>1836</v>
      </c>
      <c r="B1838" s="589" t="s">
        <v>82</v>
      </c>
      <c r="C1838" s="590" t="s">
        <v>250</v>
      </c>
      <c r="D1838" s="591"/>
      <c r="E1838" s="815" t="s">
        <v>13126</v>
      </c>
      <c r="F1838" s="592" t="s">
        <v>5320</v>
      </c>
      <c r="G1838" s="592" t="s">
        <v>5319</v>
      </c>
      <c r="H1838" s="592" t="s">
        <v>5317</v>
      </c>
      <c r="I1838" s="592" t="s">
        <v>13217</v>
      </c>
      <c r="J1838" s="589"/>
      <c r="K1838" s="642"/>
      <c r="L1838" s="595" t="s">
        <v>1586</v>
      </c>
      <c r="M1838" s="993"/>
      <c r="N1838" s="972"/>
      <c r="O1838" s="592"/>
      <c r="P1838" s="594"/>
      <c r="Q1838" s="594"/>
      <c r="R1838" s="592">
        <f t="shared" si="31"/>
        <v>0</v>
      </c>
      <c r="S1838" s="592"/>
      <c r="T1838" s="596" t="str">
        <f>VLOOKUP(cppm_pr[[#This Row],[Status]],'All Link_LOV'!$I$32:$K$72,2,0)</f>
        <v>LOR Issued</v>
      </c>
      <c r="U1838" s="596" t="s">
        <v>105</v>
      </c>
      <c r="V1838" s="959">
        <v>401</v>
      </c>
      <c r="W1838" s="596"/>
      <c r="X1838" s="592"/>
      <c r="Y1838" s="592"/>
      <c r="Z1838" s="597">
        <v>45208</v>
      </c>
      <c r="AA1838" s="592" t="s">
        <v>3749</v>
      </c>
      <c r="AB1838" s="595"/>
      <c r="AC1838" s="677"/>
      <c r="AD1838" s="592"/>
      <c r="AE1838" s="592"/>
      <c r="AF1838" s="592" t="s">
        <v>398</v>
      </c>
      <c r="AG1838" s="592" t="s">
        <v>488</v>
      </c>
      <c r="AH1838" s="808" t="s">
        <v>5318</v>
      </c>
      <c r="AI1838" s="600" t="str">
        <f>IFERROR(VLOOKUP(cppm_pr[[#This Row],[Order Number]],SPHERE!C:CC,39,0),"")</f>
        <v/>
      </c>
      <c r="AJ1838" s="600" t="str">
        <f>IFERROR(VLOOKUP(cppm_pr[[#This Row],[Order Number]],'DC TM ONE'!B:CN,42,0),"")</f>
        <v/>
      </c>
      <c r="AK1838" s="808"/>
      <c r="AL1838" s="693"/>
      <c r="AM1838" s="592" t="s">
        <v>10453</v>
      </c>
      <c r="AN1838" s="592"/>
      <c r="AO1838" s="961"/>
      <c r="AP1838" s="592"/>
      <c r="AQ1838" s="592"/>
      <c r="AR1838" s="612">
        <v>3400039436</v>
      </c>
      <c r="AS1838" s="592" t="s">
        <v>4729</v>
      </c>
      <c r="AT1838" s="598"/>
      <c r="AU1838" s="592"/>
      <c r="AV1838" s="592" t="s">
        <v>1501</v>
      </c>
      <c r="AW1838" s="592" t="s">
        <v>5321</v>
      </c>
      <c r="AX1838" s="592" t="s">
        <v>5322</v>
      </c>
      <c r="AY1838" s="592" t="s">
        <v>1554</v>
      </c>
      <c r="AZ1838" s="592" t="s">
        <v>4729</v>
      </c>
      <c r="BA1838" s="592" t="s">
        <v>5323</v>
      </c>
      <c r="BB1838" s="592">
        <v>3400039436</v>
      </c>
      <c r="BC1838" s="592" t="s">
        <v>4731</v>
      </c>
      <c r="BD1838" s="592" t="s">
        <v>4731</v>
      </c>
      <c r="BE1838" s="592" t="s">
        <v>4731</v>
      </c>
      <c r="BF1838" s="592" t="s">
        <v>4731</v>
      </c>
      <c r="BG1838" s="592"/>
      <c r="BH1838" s="592"/>
    </row>
    <row r="1839" spans="1:60" ht="12" customHeight="1">
      <c r="A1839" s="960">
        <v>1837</v>
      </c>
      <c r="B1839" s="600"/>
      <c r="C1839" s="601" t="s">
        <v>208</v>
      </c>
      <c r="D1839" s="602">
        <v>45209</v>
      </c>
      <c r="E1839" s="600" t="s">
        <v>13213</v>
      </c>
      <c r="F1839" s="603" t="s">
        <v>5328</v>
      </c>
      <c r="G1839" s="603" t="s">
        <v>5327</v>
      </c>
      <c r="H1839" s="603" t="s">
        <v>5325</v>
      </c>
      <c r="I1839" s="603" t="s">
        <v>13218</v>
      </c>
      <c r="J1839" s="600"/>
      <c r="K1839" s="616"/>
      <c r="L1839" s="606" t="s">
        <v>1492</v>
      </c>
      <c r="M1839" s="971"/>
      <c r="N1839" s="972"/>
      <c r="O1839" s="603"/>
      <c r="P1839" s="605"/>
      <c r="Q1839" s="605"/>
      <c r="R1839" s="603">
        <f t="shared" si="31"/>
        <v>0</v>
      </c>
      <c r="S1839" s="603"/>
      <c r="T1839" s="607" t="str">
        <f>VLOOKUP(cppm_pr[[#This Row],[Status]],'All Link_LOV'!$I$32:$K$72,2,0)</f>
        <v>Pending TP Submission</v>
      </c>
      <c r="U1839" s="607" t="s">
        <v>105</v>
      </c>
      <c r="V1839" s="960">
        <v>402</v>
      </c>
      <c r="W1839" s="607"/>
      <c r="X1839" s="603"/>
      <c r="Y1839" s="603"/>
      <c r="Z1839" s="608">
        <v>45208</v>
      </c>
      <c r="AA1839" s="603" t="s">
        <v>2124</v>
      </c>
      <c r="AB1839" s="606"/>
      <c r="AC1839" s="677"/>
      <c r="AD1839" s="603"/>
      <c r="AE1839" s="603"/>
      <c r="AF1839" s="603" t="s">
        <v>399</v>
      </c>
      <c r="AG1839" s="603" t="s">
        <v>490</v>
      </c>
      <c r="AH1839" s="808" t="s">
        <v>5326</v>
      </c>
      <c r="AI1839" s="600" t="str">
        <f>IFERROR(VLOOKUP(cppm_pr[[#This Row],[Order Number]],SPHERE!C:CC,39,0),"")</f>
        <v/>
      </c>
      <c r="AJ1839" s="600" t="str">
        <f>IFERROR(VLOOKUP(cppm_pr[[#This Row],[Order Number]],'DC TM ONE'!B:CN,42,0),"")</f>
        <v/>
      </c>
      <c r="AK1839" s="808"/>
      <c r="AL1839" s="693"/>
      <c r="AM1839" s="603" t="s">
        <v>13219</v>
      </c>
      <c r="AN1839" s="603"/>
      <c r="AO1839" s="961"/>
      <c r="AP1839" s="603"/>
      <c r="AQ1839" s="603"/>
      <c r="AR1839" s="769">
        <v>3400038903</v>
      </c>
      <c r="AS1839" s="600" t="s">
        <v>3536</v>
      </c>
      <c r="AT1839" s="610"/>
      <c r="AU1839" s="603">
        <v>10852</v>
      </c>
      <c r="AV1839" s="603" t="s">
        <v>3732</v>
      </c>
      <c r="AW1839" s="600" t="s">
        <v>3523</v>
      </c>
      <c r="AX1839" s="603" t="s">
        <v>5329</v>
      </c>
      <c r="AY1839" s="603" t="s">
        <v>1579</v>
      </c>
      <c r="AZ1839" s="603"/>
      <c r="BA1839" s="603"/>
      <c r="BB1839" s="603"/>
      <c r="BC1839" s="603"/>
      <c r="BD1839" s="603"/>
      <c r="BE1839" s="603"/>
      <c r="BF1839" s="603"/>
      <c r="BG1839" s="603"/>
      <c r="BH1839" s="603"/>
    </row>
    <row r="1840" spans="1:60" ht="12" customHeight="1">
      <c r="A1840" s="959">
        <v>1838</v>
      </c>
      <c r="B1840" s="589" t="s">
        <v>67</v>
      </c>
      <c r="C1840" s="590" t="s">
        <v>205</v>
      </c>
      <c r="D1840" s="591"/>
      <c r="E1840" s="815"/>
      <c r="F1840" s="592" t="s">
        <v>3155</v>
      </c>
      <c r="G1840" s="592" t="s">
        <v>5332</v>
      </c>
      <c r="H1840" s="592" t="s">
        <v>5330</v>
      </c>
      <c r="I1840" s="592"/>
      <c r="J1840" s="589"/>
      <c r="K1840" s="642"/>
      <c r="L1840" s="595" t="s">
        <v>1552</v>
      </c>
      <c r="M1840" s="993"/>
      <c r="N1840" s="972"/>
      <c r="O1840" s="592"/>
      <c r="P1840" s="594"/>
      <c r="Q1840" s="594"/>
      <c r="R1840" s="592">
        <f t="shared" si="31"/>
        <v>0</v>
      </c>
      <c r="S1840" s="592"/>
      <c r="T1840" s="596" t="str">
        <f>VLOOKUP(cppm_pr[[#This Row],[Status]],'All Link_LOV'!$I$32:$K$72,2,0)</f>
        <v>High Cost</v>
      </c>
      <c r="U1840" s="596" t="s">
        <v>105</v>
      </c>
      <c r="V1840" s="959">
        <v>403</v>
      </c>
      <c r="W1840" s="596"/>
      <c r="X1840" s="592"/>
      <c r="Y1840" s="592"/>
      <c r="Z1840" s="597">
        <v>45208</v>
      </c>
      <c r="AA1840" s="592" t="s">
        <v>1549</v>
      </c>
      <c r="AB1840" s="595"/>
      <c r="AC1840" s="677"/>
      <c r="AD1840" s="592"/>
      <c r="AE1840" s="592"/>
      <c r="AF1840" s="592" t="s">
        <v>398</v>
      </c>
      <c r="AG1840" s="592" t="s">
        <v>488</v>
      </c>
      <c r="AH1840" s="808" t="s">
        <v>5331</v>
      </c>
      <c r="AI1840" s="600" t="str">
        <f>IFERROR(VLOOKUP(cppm_pr[[#This Row],[Order Number]],SPHERE!C:CC,39,0),"")</f>
        <v/>
      </c>
      <c r="AJ1840" s="600" t="str">
        <f>IFERROR(VLOOKUP(cppm_pr[[#This Row],[Order Number]],'DC TM ONE'!B:CN,42,0),"")</f>
        <v/>
      </c>
      <c r="AK1840" s="808"/>
      <c r="AL1840" s="693"/>
      <c r="AM1840" s="592" t="s">
        <v>13220</v>
      </c>
      <c r="AN1840" s="592"/>
      <c r="AO1840" s="961"/>
      <c r="AP1840" s="592"/>
      <c r="AQ1840" s="592"/>
      <c r="AR1840" s="612">
        <v>3400039055</v>
      </c>
      <c r="AS1840" s="592" t="s">
        <v>5335</v>
      </c>
      <c r="AT1840" s="598"/>
      <c r="AU1840" s="592"/>
      <c r="AV1840" s="592" t="s">
        <v>2273</v>
      </c>
      <c r="AW1840" s="592" t="s">
        <v>5333</v>
      </c>
      <c r="AX1840" s="592" t="s">
        <v>5334</v>
      </c>
      <c r="AY1840" s="592" t="s">
        <v>1554</v>
      </c>
      <c r="AZ1840" s="592" t="s">
        <v>5335</v>
      </c>
      <c r="BA1840" s="592" t="s">
        <v>3746</v>
      </c>
      <c r="BB1840" s="592">
        <v>3400039055</v>
      </c>
      <c r="BC1840" s="592" t="s">
        <v>5336</v>
      </c>
      <c r="BD1840" s="592">
        <v>3400039055</v>
      </c>
      <c r="BE1840" s="592" t="s">
        <v>5336</v>
      </c>
      <c r="BF1840" s="592">
        <v>3400039055</v>
      </c>
      <c r="BG1840" s="592"/>
      <c r="BH1840" s="592"/>
    </row>
    <row r="1841" spans="1:60" ht="12" customHeight="1">
      <c r="A1841" s="960">
        <v>1839</v>
      </c>
      <c r="B1841" s="600" t="s">
        <v>2744</v>
      </c>
      <c r="C1841" s="601" t="s">
        <v>208</v>
      </c>
      <c r="D1841" s="602"/>
      <c r="E1841" s="600" t="s">
        <v>13221</v>
      </c>
      <c r="F1841" s="603" t="s">
        <v>13222</v>
      </c>
      <c r="G1841" s="603" t="s">
        <v>13223</v>
      </c>
      <c r="H1841" s="603" t="s">
        <v>13224</v>
      </c>
      <c r="I1841" s="603" t="s">
        <v>13225</v>
      </c>
      <c r="J1841" s="600"/>
      <c r="K1841" s="1125"/>
      <c r="L1841" s="606" t="s">
        <v>2749</v>
      </c>
      <c r="M1841" s="986" t="s">
        <v>10509</v>
      </c>
      <c r="N1841" s="972"/>
      <c r="O1841" s="603"/>
      <c r="P1841" s="605"/>
      <c r="Q1841" s="605"/>
      <c r="R1841" s="603">
        <f t="shared" si="31"/>
        <v>0</v>
      </c>
      <c r="S1841" s="603"/>
      <c r="T1841" s="607" t="str">
        <f>VLOOKUP(cppm_pr[[#This Row],[Status]],'All Link_LOV'!$I$32:$K$72,2,0)</f>
        <v>Pending TP Submission</v>
      </c>
      <c r="U1841" s="607" t="s">
        <v>22</v>
      </c>
      <c r="V1841" s="960">
        <v>901</v>
      </c>
      <c r="W1841" s="607"/>
      <c r="X1841" s="603"/>
      <c r="Y1841" s="603"/>
      <c r="Z1841" s="608">
        <v>45208</v>
      </c>
      <c r="AA1841" s="603" t="s">
        <v>1748</v>
      </c>
      <c r="AB1841" s="606">
        <v>49517</v>
      </c>
      <c r="AC1841" s="677">
        <v>30000</v>
      </c>
      <c r="AD1841" s="603" t="s">
        <v>6059</v>
      </c>
      <c r="AE1841" s="603"/>
      <c r="AF1841" s="603" t="s">
        <v>397</v>
      </c>
      <c r="AG1841" s="603" t="s">
        <v>499</v>
      </c>
      <c r="AH1841" s="808" t="s">
        <v>13226</v>
      </c>
      <c r="AI1841" s="600" t="str">
        <f>IFERROR(VLOOKUP(cppm_pr[[#This Row],[Order Number]],SPHERE!C:CC,39,0),"")</f>
        <v/>
      </c>
      <c r="AJ1841" s="600" t="str">
        <f>IFERROR(VLOOKUP(cppm_pr[[#This Row],[Order Number]],'DC TM ONE'!B:CN,42,0),"")</f>
        <v/>
      </c>
      <c r="AK1841" s="808"/>
      <c r="AL1841" s="693">
        <v>45230</v>
      </c>
      <c r="AM1841" s="603" t="s">
        <v>9265</v>
      </c>
      <c r="AN1841" s="603" t="s">
        <v>4928</v>
      </c>
      <c r="AO1841" s="961"/>
      <c r="AP1841" s="603"/>
      <c r="AQ1841" s="603"/>
      <c r="AR1841" s="769">
        <v>3400039002</v>
      </c>
      <c r="AS1841" s="603"/>
      <c r="AT1841" s="610"/>
      <c r="AU1841" s="603"/>
      <c r="AV1841" s="603"/>
      <c r="AW1841" s="603"/>
      <c r="AX1841" s="603"/>
      <c r="AY1841" s="603"/>
      <c r="AZ1841" s="603"/>
      <c r="BA1841" s="603"/>
      <c r="BB1841" s="603"/>
      <c r="BC1841" s="603"/>
      <c r="BD1841" s="603"/>
      <c r="BE1841" s="603"/>
      <c r="BF1841" s="603"/>
      <c r="BG1841" s="603"/>
      <c r="BH1841" s="603"/>
    </row>
    <row r="1842" spans="1:60" ht="12" customHeight="1">
      <c r="A1842" s="959">
        <v>1840</v>
      </c>
      <c r="B1842" s="589" t="s">
        <v>457</v>
      </c>
      <c r="C1842" s="590" t="s">
        <v>244</v>
      </c>
      <c r="D1842" s="591"/>
      <c r="E1842" s="815"/>
      <c r="F1842" s="592" t="s">
        <v>5341</v>
      </c>
      <c r="G1842" s="592" t="s">
        <v>5340</v>
      </c>
      <c r="H1842" s="592" t="s">
        <v>5338</v>
      </c>
      <c r="I1842" s="592" t="s">
        <v>13227</v>
      </c>
      <c r="J1842" s="589"/>
      <c r="K1842" s="642"/>
      <c r="L1842" s="595" t="s">
        <v>3189</v>
      </c>
      <c r="M1842" s="993"/>
      <c r="N1842" s="972"/>
      <c r="O1842" s="592"/>
      <c r="P1842" s="594"/>
      <c r="Q1842" s="594"/>
      <c r="R1842" s="592">
        <f t="shared" si="31"/>
        <v>0</v>
      </c>
      <c r="S1842" s="592"/>
      <c r="T1842" s="596" t="str">
        <f>VLOOKUP(cppm_pr[[#This Row],[Status]],'All Link_LOV'!$I$32:$K$72,2,0)</f>
        <v>LOR in progress</v>
      </c>
      <c r="U1842" s="596" t="s">
        <v>105</v>
      </c>
      <c r="V1842" s="959">
        <v>404</v>
      </c>
      <c r="W1842" s="596"/>
      <c r="X1842" s="592"/>
      <c r="Y1842" s="592"/>
      <c r="Z1842" s="597">
        <v>45208</v>
      </c>
      <c r="AA1842" s="592" t="s">
        <v>1630</v>
      </c>
      <c r="AB1842" s="595"/>
      <c r="AC1842" s="677"/>
      <c r="AD1842" s="592"/>
      <c r="AE1842" s="592"/>
      <c r="AF1842" s="592" t="s">
        <v>399</v>
      </c>
      <c r="AG1842" s="592" t="s">
        <v>490</v>
      </c>
      <c r="AH1842" s="808" t="s">
        <v>5339</v>
      </c>
      <c r="AI1842" s="600" t="str">
        <f>IFERROR(VLOOKUP(cppm_pr[[#This Row],[Order Number]],SPHERE!C:CC,39,0),"")</f>
        <v/>
      </c>
      <c r="AJ1842" s="600" t="str">
        <f>IFERROR(VLOOKUP(cppm_pr[[#This Row],[Order Number]],'DC TM ONE'!B:CN,42,0),"")</f>
        <v/>
      </c>
      <c r="AK1842" s="808"/>
      <c r="AL1842" s="693"/>
      <c r="AM1842" s="592" t="s">
        <v>6315</v>
      </c>
      <c r="AN1842" s="592"/>
      <c r="AO1842" s="961"/>
      <c r="AP1842" s="592"/>
      <c r="AQ1842" s="592"/>
      <c r="AR1842" s="612">
        <v>3400038985</v>
      </c>
      <c r="AS1842" s="592" t="s">
        <v>5344</v>
      </c>
      <c r="AT1842" s="598"/>
      <c r="AU1842" s="592"/>
      <c r="AV1842" s="592" t="s">
        <v>4424</v>
      </c>
      <c r="AW1842" s="592" t="s">
        <v>5342</v>
      </c>
      <c r="AX1842" s="592" t="s">
        <v>5343</v>
      </c>
      <c r="AY1842" s="592" t="s">
        <v>1554</v>
      </c>
      <c r="AZ1842" s="592" t="s">
        <v>5344</v>
      </c>
      <c r="BA1842" s="592" t="s">
        <v>5345</v>
      </c>
      <c r="BB1842" s="592">
        <v>3400038985</v>
      </c>
      <c r="BC1842" s="592" t="s">
        <v>2571</v>
      </c>
      <c r="BD1842" s="592">
        <v>3400038944</v>
      </c>
      <c r="BE1842" s="592" t="s">
        <v>5346</v>
      </c>
      <c r="BF1842" s="592">
        <v>3400038889</v>
      </c>
      <c r="BG1842" s="592"/>
      <c r="BH1842" s="592"/>
    </row>
    <row r="1843" spans="1:60" ht="12" customHeight="1">
      <c r="A1843" s="960">
        <v>1841</v>
      </c>
      <c r="B1843" s="600"/>
      <c r="C1843" s="601" t="s">
        <v>250</v>
      </c>
      <c r="D1843" s="602"/>
      <c r="E1843" s="600"/>
      <c r="F1843" s="603" t="s">
        <v>6630</v>
      </c>
      <c r="G1843" s="603" t="s">
        <v>6631</v>
      </c>
      <c r="H1843" s="603" t="s">
        <v>6632</v>
      </c>
      <c r="I1843" s="603"/>
      <c r="J1843" s="600"/>
      <c r="K1843" s="616"/>
      <c r="L1843" s="606" t="s">
        <v>1552</v>
      </c>
      <c r="M1843" s="971"/>
      <c r="N1843" s="972"/>
      <c r="O1843" s="603"/>
      <c r="P1843" s="605"/>
      <c r="Q1843" s="605"/>
      <c r="R1843" s="603">
        <f t="shared" si="31"/>
        <v>0</v>
      </c>
      <c r="S1843" s="603"/>
      <c r="T1843" s="607" t="str">
        <f>VLOOKUP(cppm_pr[[#This Row],[Status]],'All Link_LOV'!$I$32:$K$72,2,0)</f>
        <v>LOR Issued</v>
      </c>
      <c r="U1843" s="607" t="s">
        <v>22</v>
      </c>
      <c r="V1843" s="960">
        <v>902</v>
      </c>
      <c r="W1843" s="607"/>
      <c r="X1843" s="603"/>
      <c r="Y1843" s="603"/>
      <c r="Z1843" s="608">
        <v>45208</v>
      </c>
      <c r="AA1843" s="603" t="s">
        <v>4091</v>
      </c>
      <c r="AB1843" s="606">
        <v>1233.3399999999999</v>
      </c>
      <c r="AC1843" s="677">
        <v>835.9</v>
      </c>
      <c r="AD1843" s="603" t="s">
        <v>6148</v>
      </c>
      <c r="AE1843" s="603" t="s">
        <v>13228</v>
      </c>
      <c r="AF1843" s="603" t="s">
        <v>6071</v>
      </c>
      <c r="AG1843" s="603" t="s">
        <v>490</v>
      </c>
      <c r="AH1843" s="808" t="s">
        <v>13229</v>
      </c>
      <c r="AI1843" s="600" t="str">
        <f>IFERROR(VLOOKUP(cppm_pr[[#This Row],[Order Number]],SPHERE!C:CC,39,0),"")</f>
        <v/>
      </c>
      <c r="AJ1843" s="600" t="str">
        <f>IFERROR(VLOOKUP(cppm_pr[[#This Row],[Order Number]],'DC TM ONE'!B:CN,42,0),"")</f>
        <v/>
      </c>
      <c r="AK1843" s="808"/>
      <c r="AL1843" s="693">
        <v>45230</v>
      </c>
      <c r="AM1843" s="603" t="s">
        <v>6582</v>
      </c>
      <c r="AN1843" s="603" t="s">
        <v>6175</v>
      </c>
      <c r="AO1843" s="961"/>
      <c r="AP1843" s="603">
        <v>3400023532</v>
      </c>
      <c r="AQ1843" s="603"/>
      <c r="AR1843" s="769"/>
      <c r="AS1843" s="603"/>
      <c r="AT1843" s="610" t="s">
        <v>13230</v>
      </c>
      <c r="AU1843" s="603"/>
      <c r="AV1843" s="603"/>
      <c r="AW1843" s="603"/>
      <c r="AX1843" s="603"/>
      <c r="AY1843" s="603"/>
      <c r="AZ1843" s="603"/>
      <c r="BA1843" s="603"/>
      <c r="BB1843" s="603"/>
      <c r="BC1843" s="603"/>
      <c r="BD1843" s="603"/>
      <c r="BE1843" s="603"/>
      <c r="BF1843" s="603"/>
      <c r="BG1843" s="603"/>
      <c r="BH1843" s="603"/>
    </row>
    <row r="1844" spans="1:60" ht="12" customHeight="1">
      <c r="A1844" s="959">
        <v>1842</v>
      </c>
      <c r="B1844" s="589" t="s">
        <v>76</v>
      </c>
      <c r="C1844" s="590" t="s">
        <v>208</v>
      </c>
      <c r="D1844" s="591">
        <v>45208</v>
      </c>
      <c r="E1844" s="815" t="s">
        <v>13231</v>
      </c>
      <c r="F1844" s="592" t="s">
        <v>5350</v>
      </c>
      <c r="G1844" s="592" t="s">
        <v>5349</v>
      </c>
      <c r="H1844" s="592" t="s">
        <v>5347</v>
      </c>
      <c r="I1844" s="592" t="s">
        <v>13232</v>
      </c>
      <c r="J1844" s="589"/>
      <c r="K1844" s="642"/>
      <c r="L1844" s="595" t="s">
        <v>4271</v>
      </c>
      <c r="M1844" s="993"/>
      <c r="N1844" s="972"/>
      <c r="O1844" s="592"/>
      <c r="P1844" s="594"/>
      <c r="Q1844" s="594"/>
      <c r="R1844" s="592">
        <f t="shared" si="31"/>
        <v>0</v>
      </c>
      <c r="S1844" s="592"/>
      <c r="T1844" s="596" t="str">
        <f>VLOOKUP(cppm_pr[[#This Row],[Status]],'All Link_LOV'!$I$32:$K$72,2,0)</f>
        <v>Pending TP Submission</v>
      </c>
      <c r="U1844" s="596" t="s">
        <v>105</v>
      </c>
      <c r="V1844" s="959">
        <v>405</v>
      </c>
      <c r="W1844" s="596"/>
      <c r="X1844" s="592"/>
      <c r="Y1844" s="592"/>
      <c r="Z1844" s="597">
        <v>45208</v>
      </c>
      <c r="AA1844" s="592" t="s">
        <v>5020</v>
      </c>
      <c r="AB1844" s="595"/>
      <c r="AC1844" s="677"/>
      <c r="AD1844" s="592"/>
      <c r="AE1844" s="592"/>
      <c r="AF1844" s="592" t="s">
        <v>399</v>
      </c>
      <c r="AG1844" s="592" t="s">
        <v>491</v>
      </c>
      <c r="AH1844" s="808" t="s">
        <v>5348</v>
      </c>
      <c r="AI1844" s="600" t="str">
        <f>IFERROR(VLOOKUP(cppm_pr[[#This Row],[Order Number]],SPHERE!C:CC,39,0),"")</f>
        <v/>
      </c>
      <c r="AJ1844" s="600" t="str">
        <f>IFERROR(VLOOKUP(cppm_pr[[#This Row],[Order Number]],'DC TM ONE'!B:CN,42,0),"")</f>
        <v/>
      </c>
      <c r="AK1844" s="808"/>
      <c r="AL1844" s="693"/>
      <c r="AM1844" s="592" t="s">
        <v>8127</v>
      </c>
      <c r="AN1844" s="592"/>
      <c r="AO1844" s="961"/>
      <c r="AP1844" s="592"/>
      <c r="AQ1844" s="592"/>
      <c r="AR1844" s="612"/>
      <c r="AS1844" s="592"/>
      <c r="AT1844" s="598"/>
      <c r="AU1844" s="592"/>
      <c r="AV1844" s="592" t="s">
        <v>1261</v>
      </c>
      <c r="AW1844" s="592" t="s">
        <v>5025</v>
      </c>
      <c r="AX1844" s="592" t="s">
        <v>5351</v>
      </c>
      <c r="AY1844" s="592" t="s">
        <v>1579</v>
      </c>
      <c r="AZ1844" s="592"/>
      <c r="BA1844" s="592"/>
      <c r="BB1844" s="592"/>
      <c r="BC1844" s="592"/>
      <c r="BD1844" s="592"/>
      <c r="BE1844" s="592"/>
      <c r="BF1844" s="592"/>
      <c r="BG1844" s="592"/>
      <c r="BH1844" s="592"/>
    </row>
    <row r="1845" spans="1:60" ht="12" customHeight="1">
      <c r="A1845" s="960">
        <v>1843</v>
      </c>
      <c r="B1845" s="600" t="s">
        <v>66</v>
      </c>
      <c r="C1845" s="601" t="s">
        <v>219</v>
      </c>
      <c r="D1845" s="602">
        <v>45208</v>
      </c>
      <c r="E1845" s="600" t="s">
        <v>13233</v>
      </c>
      <c r="F1845" s="603" t="s">
        <v>6652</v>
      </c>
      <c r="G1845" s="603" t="s">
        <v>6653</v>
      </c>
      <c r="H1845" s="603" t="s">
        <v>6652</v>
      </c>
      <c r="I1845" s="603"/>
      <c r="J1845" s="600"/>
      <c r="K1845" s="616"/>
      <c r="L1845" s="606" t="s">
        <v>1552</v>
      </c>
      <c r="M1845" s="971"/>
      <c r="N1845" s="972"/>
      <c r="O1845" s="603"/>
      <c r="P1845" s="605"/>
      <c r="Q1845" s="605"/>
      <c r="R1845" s="603">
        <f t="shared" si="31"/>
        <v>0</v>
      </c>
      <c r="S1845" s="603"/>
      <c r="T1845" s="607" t="str">
        <f>VLOOKUP(cppm_pr[[#This Row],[Status]],'All Link_LOV'!$I$32:$K$72,2,0)</f>
        <v>Queried - Require More Information From NeC/AND</v>
      </c>
      <c r="U1845" s="607" t="s">
        <v>22</v>
      </c>
      <c r="V1845" s="960">
        <v>903</v>
      </c>
      <c r="W1845" s="607"/>
      <c r="X1845" s="603"/>
      <c r="Y1845" s="603"/>
      <c r="Z1845" s="608">
        <v>45208</v>
      </c>
      <c r="AA1845" s="603" t="s">
        <v>4091</v>
      </c>
      <c r="AB1845" s="606">
        <v>1284.55</v>
      </c>
      <c r="AC1845" s="677">
        <v>835.9</v>
      </c>
      <c r="AD1845" s="603" t="s">
        <v>6148</v>
      </c>
      <c r="AE1845" s="603" t="s">
        <v>13234</v>
      </c>
      <c r="AF1845" s="603" t="s">
        <v>6071</v>
      </c>
      <c r="AG1845" s="603" t="s">
        <v>490</v>
      </c>
      <c r="AH1845" s="808" t="s">
        <v>6652</v>
      </c>
      <c r="AI1845" s="600" t="str">
        <f>IFERROR(VLOOKUP(cppm_pr[[#This Row],[Order Number]],SPHERE!C:CC,39,0),"")</f>
        <v/>
      </c>
      <c r="AJ1845" s="600" t="str">
        <f>IFERROR(VLOOKUP(cppm_pr[[#This Row],[Order Number]],'DC TM ONE'!B:CN,42,0),"")</f>
        <v/>
      </c>
      <c r="AK1845" s="808"/>
      <c r="AL1845" s="693">
        <v>45230</v>
      </c>
      <c r="AM1845" s="603" t="s">
        <v>6582</v>
      </c>
      <c r="AN1845" s="603" t="s">
        <v>6175</v>
      </c>
      <c r="AO1845" s="961"/>
      <c r="AP1845" s="603">
        <v>3400023532</v>
      </c>
      <c r="AQ1845" s="603"/>
      <c r="AR1845" s="769"/>
      <c r="AS1845" s="603"/>
      <c r="AT1845" s="610" t="s">
        <v>13235</v>
      </c>
      <c r="AU1845" s="603"/>
      <c r="AV1845" s="603"/>
      <c r="AW1845" s="603"/>
      <c r="AX1845" s="603"/>
      <c r="AY1845" s="603"/>
      <c r="AZ1845" s="603"/>
      <c r="BA1845" s="603"/>
      <c r="BB1845" s="603"/>
      <c r="BC1845" s="603"/>
      <c r="BD1845" s="603"/>
      <c r="BE1845" s="603"/>
      <c r="BF1845" s="603"/>
      <c r="BG1845" s="603"/>
      <c r="BH1845" s="603"/>
    </row>
    <row r="1846" spans="1:60" ht="12" customHeight="1">
      <c r="A1846" s="959">
        <v>1844</v>
      </c>
      <c r="B1846" s="589"/>
      <c r="C1846" s="590" t="s">
        <v>250</v>
      </c>
      <c r="D1846" s="591"/>
      <c r="E1846" s="815"/>
      <c r="F1846" s="592" t="s">
        <v>6652</v>
      </c>
      <c r="G1846" s="592" t="s">
        <v>6653</v>
      </c>
      <c r="H1846" s="592" t="s">
        <v>6654</v>
      </c>
      <c r="I1846" s="592"/>
      <c r="J1846" s="589"/>
      <c r="K1846" s="642"/>
      <c r="L1846" s="595" t="s">
        <v>1552</v>
      </c>
      <c r="M1846" s="993"/>
      <c r="N1846" s="972"/>
      <c r="O1846" s="592"/>
      <c r="P1846" s="594"/>
      <c r="Q1846" s="594"/>
      <c r="R1846" s="592">
        <f t="shared" si="31"/>
        <v>0</v>
      </c>
      <c r="S1846" s="592"/>
      <c r="T1846" s="596" t="str">
        <f>VLOOKUP(cppm_pr[[#This Row],[Status]],'All Link_LOV'!$I$32:$K$72,2,0)</f>
        <v>LOR Issued</v>
      </c>
      <c r="U1846" s="596" t="s">
        <v>22</v>
      </c>
      <c r="V1846" s="959">
        <v>904</v>
      </c>
      <c r="W1846" s="596"/>
      <c r="X1846" s="592"/>
      <c r="Y1846" s="592"/>
      <c r="Z1846" s="597">
        <v>45208</v>
      </c>
      <c r="AA1846" s="592" t="s">
        <v>4091</v>
      </c>
      <c r="AB1846" s="595">
        <v>1284.55</v>
      </c>
      <c r="AC1846" s="677">
        <v>835.9</v>
      </c>
      <c r="AD1846" s="592" t="s">
        <v>6148</v>
      </c>
      <c r="AE1846" s="592" t="s">
        <v>13236</v>
      </c>
      <c r="AF1846" s="592" t="s">
        <v>6071</v>
      </c>
      <c r="AG1846" s="592" t="s">
        <v>490</v>
      </c>
      <c r="AH1846" s="808" t="s">
        <v>13237</v>
      </c>
      <c r="AI1846" s="600" t="str">
        <f>IFERROR(VLOOKUP(cppm_pr[[#This Row],[Order Number]],SPHERE!C:CC,39,0),"")</f>
        <v/>
      </c>
      <c r="AJ1846" s="600" t="str">
        <f>IFERROR(VLOOKUP(cppm_pr[[#This Row],[Order Number]],'DC TM ONE'!B:CN,42,0),"")</f>
        <v/>
      </c>
      <c r="AK1846" s="808"/>
      <c r="AL1846" s="693">
        <v>45230</v>
      </c>
      <c r="AM1846" s="592" t="s">
        <v>6582</v>
      </c>
      <c r="AN1846" s="592" t="s">
        <v>6175</v>
      </c>
      <c r="AO1846" s="961"/>
      <c r="AP1846" s="592">
        <v>3400023532</v>
      </c>
      <c r="AQ1846" s="592"/>
      <c r="AR1846" s="612"/>
      <c r="AS1846" s="592"/>
      <c r="AT1846" s="598" t="s">
        <v>13238</v>
      </c>
      <c r="AU1846" s="592"/>
      <c r="AV1846" s="592"/>
      <c r="AW1846" s="592"/>
      <c r="AX1846" s="592"/>
      <c r="AY1846" s="592"/>
      <c r="AZ1846" s="592"/>
      <c r="BA1846" s="592"/>
      <c r="BB1846" s="592"/>
      <c r="BC1846" s="592"/>
      <c r="BD1846" s="592"/>
      <c r="BE1846" s="592"/>
      <c r="BF1846" s="592"/>
      <c r="BG1846" s="592"/>
      <c r="BH1846" s="592"/>
    </row>
    <row r="1847" spans="1:60" ht="12" customHeight="1">
      <c r="A1847" s="960">
        <v>1845</v>
      </c>
      <c r="B1847" s="600"/>
      <c r="C1847" s="601" t="s">
        <v>244</v>
      </c>
      <c r="D1847" s="602"/>
      <c r="E1847" s="600"/>
      <c r="F1847" s="603" t="s">
        <v>5355</v>
      </c>
      <c r="G1847" s="603" t="s">
        <v>5354</v>
      </c>
      <c r="H1847" s="603" t="s">
        <v>5352</v>
      </c>
      <c r="I1847" s="603"/>
      <c r="J1847" s="600"/>
      <c r="K1847" s="616"/>
      <c r="L1847" s="606" t="s">
        <v>1552</v>
      </c>
      <c r="M1847" s="971"/>
      <c r="N1847" s="972"/>
      <c r="O1847" s="603"/>
      <c r="P1847" s="605"/>
      <c r="Q1847" s="605"/>
      <c r="R1847" s="603">
        <f t="shared" si="31"/>
        <v>0</v>
      </c>
      <c r="S1847" s="603"/>
      <c r="T1847" s="607" t="str">
        <f>VLOOKUP(cppm_pr[[#This Row],[Status]],'All Link_LOV'!$I$32:$K$72,2,0)</f>
        <v>LOR in progress</v>
      </c>
      <c r="U1847" s="607" t="s">
        <v>105</v>
      </c>
      <c r="V1847" s="960">
        <v>406</v>
      </c>
      <c r="W1847" s="607"/>
      <c r="X1847" s="603"/>
      <c r="Y1847" s="603"/>
      <c r="Z1847" s="608">
        <v>45208</v>
      </c>
      <c r="AA1847" s="603" t="s">
        <v>4091</v>
      </c>
      <c r="AB1847" s="606"/>
      <c r="AC1847" s="677"/>
      <c r="AD1847" s="603"/>
      <c r="AE1847" s="603"/>
      <c r="AF1847" s="603" t="s">
        <v>399</v>
      </c>
      <c r="AG1847" s="603" t="s">
        <v>491</v>
      </c>
      <c r="AH1847" s="808" t="s">
        <v>5353</v>
      </c>
      <c r="AI1847" s="600" t="str">
        <f>IFERROR(VLOOKUP(cppm_pr[[#This Row],[Order Number]],SPHERE!C:CC,39,0),"")</f>
        <v/>
      </c>
      <c r="AJ1847" s="600" t="str">
        <f>IFERROR(VLOOKUP(cppm_pr[[#This Row],[Order Number]],'DC TM ONE'!B:CN,42,0),"")</f>
        <v/>
      </c>
      <c r="AK1847" s="808"/>
      <c r="AL1847" s="693"/>
      <c r="AM1847" s="603" t="s">
        <v>11930</v>
      </c>
      <c r="AN1847" s="603"/>
      <c r="AO1847" s="961"/>
      <c r="AP1847" s="603"/>
      <c r="AQ1847" s="603"/>
      <c r="AR1847" s="769">
        <v>3400039069</v>
      </c>
      <c r="AS1847" s="603" t="s">
        <v>4818</v>
      </c>
      <c r="AT1847" s="610"/>
      <c r="AU1847" s="603"/>
      <c r="AV1847" s="603" t="s">
        <v>4096</v>
      </c>
      <c r="AW1847" s="603" t="s">
        <v>4814</v>
      </c>
      <c r="AX1847" s="603" t="s">
        <v>5356</v>
      </c>
      <c r="AY1847" s="603" t="s">
        <v>1554</v>
      </c>
      <c r="AZ1847" s="603" t="s">
        <v>4818</v>
      </c>
      <c r="BA1847" s="603" t="s">
        <v>4106</v>
      </c>
      <c r="BB1847" s="603">
        <v>3400039069</v>
      </c>
      <c r="BC1847" s="603" t="s">
        <v>4818</v>
      </c>
      <c r="BD1847" s="603">
        <v>3400039069</v>
      </c>
      <c r="BE1847" s="603" t="s">
        <v>4818</v>
      </c>
      <c r="BF1847" s="603">
        <v>3400039069</v>
      </c>
      <c r="BG1847" s="603"/>
      <c r="BH1847" s="603"/>
    </row>
    <row r="1848" spans="1:60" ht="12" customHeight="1">
      <c r="A1848" s="959">
        <v>1846</v>
      </c>
      <c r="B1848" s="589"/>
      <c r="C1848" s="590" t="s">
        <v>244</v>
      </c>
      <c r="D1848" s="591"/>
      <c r="E1848" s="815"/>
      <c r="F1848" s="592" t="s">
        <v>5355</v>
      </c>
      <c r="G1848" s="592" t="s">
        <v>5354</v>
      </c>
      <c r="H1848" s="592" t="s">
        <v>5357</v>
      </c>
      <c r="I1848" s="592"/>
      <c r="J1848" s="589"/>
      <c r="K1848" s="642"/>
      <c r="L1848" s="595" t="s">
        <v>1552</v>
      </c>
      <c r="M1848" s="993"/>
      <c r="N1848" s="972"/>
      <c r="O1848" s="592"/>
      <c r="P1848" s="594"/>
      <c r="Q1848" s="594"/>
      <c r="R1848" s="592">
        <f t="shared" si="31"/>
        <v>0</v>
      </c>
      <c r="S1848" s="592"/>
      <c r="T1848" s="596" t="str">
        <f>VLOOKUP(cppm_pr[[#This Row],[Status]],'All Link_LOV'!$I$32:$K$72,2,0)</f>
        <v>LOR in progress</v>
      </c>
      <c r="U1848" s="596" t="s">
        <v>105</v>
      </c>
      <c r="V1848" s="959">
        <v>407</v>
      </c>
      <c r="W1848" s="596"/>
      <c r="X1848" s="592"/>
      <c r="Y1848" s="592"/>
      <c r="Z1848" s="597">
        <v>45208</v>
      </c>
      <c r="AA1848" s="592" t="s">
        <v>4091</v>
      </c>
      <c r="AB1848" s="595"/>
      <c r="AC1848" s="677"/>
      <c r="AD1848" s="592"/>
      <c r="AE1848" s="592"/>
      <c r="AF1848" s="592" t="s">
        <v>399</v>
      </c>
      <c r="AG1848" s="592" t="s">
        <v>491</v>
      </c>
      <c r="AH1848" s="808" t="s">
        <v>5358</v>
      </c>
      <c r="AI1848" s="600" t="str">
        <f>IFERROR(VLOOKUP(cppm_pr[[#This Row],[Order Number]],SPHERE!C:CC,39,0),"")</f>
        <v/>
      </c>
      <c r="AJ1848" s="600" t="str">
        <f>IFERROR(VLOOKUP(cppm_pr[[#This Row],[Order Number]],'DC TM ONE'!B:CN,42,0),"")</f>
        <v/>
      </c>
      <c r="AK1848" s="808"/>
      <c r="AL1848" s="693"/>
      <c r="AM1848" s="592" t="s">
        <v>11930</v>
      </c>
      <c r="AN1848" s="592"/>
      <c r="AO1848" s="961"/>
      <c r="AP1848" s="592"/>
      <c r="AQ1848" s="592"/>
      <c r="AR1848" s="612">
        <v>3400039069</v>
      </c>
      <c r="AS1848" s="592" t="s">
        <v>4818</v>
      </c>
      <c r="AT1848" s="598"/>
      <c r="AU1848" s="592"/>
      <c r="AV1848" s="592" t="s">
        <v>4096</v>
      </c>
      <c r="AW1848" s="592" t="s">
        <v>4814</v>
      </c>
      <c r="AX1848" s="592" t="s">
        <v>5359</v>
      </c>
      <c r="AY1848" s="592" t="s">
        <v>1554</v>
      </c>
      <c r="AZ1848" s="592" t="s">
        <v>4818</v>
      </c>
      <c r="BA1848" s="592" t="s">
        <v>4106</v>
      </c>
      <c r="BB1848" s="592">
        <v>3400039069</v>
      </c>
      <c r="BC1848" s="592" t="s">
        <v>4818</v>
      </c>
      <c r="BD1848" s="592">
        <v>3400039069</v>
      </c>
      <c r="BE1848" s="592" t="s">
        <v>4818</v>
      </c>
      <c r="BF1848" s="592">
        <v>3400039069</v>
      </c>
      <c r="BG1848" s="592"/>
      <c r="BH1848" s="592"/>
    </row>
    <row r="1849" spans="1:60" ht="12" customHeight="1">
      <c r="A1849" s="960">
        <v>1847</v>
      </c>
      <c r="B1849" s="600"/>
      <c r="C1849" s="601" t="s">
        <v>250</v>
      </c>
      <c r="D1849" s="602"/>
      <c r="E1849" s="600"/>
      <c r="F1849" s="603" t="s">
        <v>13239</v>
      </c>
      <c r="G1849" s="603" t="s">
        <v>13240</v>
      </c>
      <c r="H1849" s="603" t="s">
        <v>13241</v>
      </c>
      <c r="I1849" s="603" t="s">
        <v>13242</v>
      </c>
      <c r="J1849" s="600"/>
      <c r="K1849" s="616"/>
      <c r="L1849" s="606" t="s">
        <v>4271</v>
      </c>
      <c r="M1849" s="971"/>
      <c r="N1849" s="972"/>
      <c r="O1849" s="603"/>
      <c r="P1849" s="605"/>
      <c r="Q1849" s="605"/>
      <c r="R1849" s="603">
        <f t="shared" ref="R1849:R1880" si="32">$Q1849-$P1849</f>
        <v>0</v>
      </c>
      <c r="S1849" s="603"/>
      <c r="T1849" s="607" t="str">
        <f>VLOOKUP(cppm_pr[[#This Row],[Status]],'All Link_LOV'!$I$32:$K$72,2,0)</f>
        <v>LOR Issued</v>
      </c>
      <c r="U1849" s="607" t="s">
        <v>22</v>
      </c>
      <c r="V1849" s="960">
        <v>905</v>
      </c>
      <c r="W1849" s="607"/>
      <c r="X1849" s="603"/>
      <c r="Y1849" s="603"/>
      <c r="Z1849" s="608">
        <v>45208</v>
      </c>
      <c r="AA1849" s="603" t="s">
        <v>8124</v>
      </c>
      <c r="AB1849" s="606">
        <v>7965</v>
      </c>
      <c r="AC1849" s="677">
        <v>6727.69</v>
      </c>
      <c r="AD1849" s="603" t="s">
        <v>6148</v>
      </c>
      <c r="AE1849" s="603" t="s">
        <v>13243</v>
      </c>
      <c r="AF1849" s="603" t="s">
        <v>398</v>
      </c>
      <c r="AG1849" s="603" t="s">
        <v>488</v>
      </c>
      <c r="AH1849" s="808" t="s">
        <v>13244</v>
      </c>
      <c r="AI1849" s="600" t="str">
        <f>IFERROR(VLOOKUP(cppm_pr[[#This Row],[Order Number]],SPHERE!C:CC,39,0),"")</f>
        <v/>
      </c>
      <c r="AJ1849" s="600" t="str">
        <f>IFERROR(VLOOKUP(cppm_pr[[#This Row],[Order Number]],'DC TM ONE'!B:CN,42,0),"")</f>
        <v/>
      </c>
      <c r="AK1849" s="808"/>
      <c r="AL1849" s="693">
        <v>45204</v>
      </c>
      <c r="AM1849" s="603" t="s">
        <v>8274</v>
      </c>
      <c r="AN1849" s="603" t="s">
        <v>4928</v>
      </c>
      <c r="AO1849" s="961"/>
      <c r="AP1849" s="603"/>
      <c r="AQ1849" s="603"/>
      <c r="AR1849" s="769">
        <v>3400038958</v>
      </c>
      <c r="AS1849" s="603"/>
      <c r="AT1849" s="610" t="s">
        <v>13245</v>
      </c>
      <c r="AU1849" s="603"/>
      <c r="AV1849" s="603"/>
      <c r="AW1849" s="603"/>
      <c r="AX1849" s="603"/>
      <c r="AY1849" s="603"/>
      <c r="AZ1849" s="603"/>
      <c r="BA1849" s="603"/>
      <c r="BB1849" s="603"/>
      <c r="BC1849" s="603"/>
      <c r="BD1849" s="603"/>
      <c r="BE1849" s="603"/>
      <c r="BF1849" s="603"/>
      <c r="BG1849" s="603"/>
      <c r="BH1849" s="603"/>
    </row>
    <row r="1850" spans="1:60" ht="12" customHeight="1">
      <c r="A1850" s="959">
        <v>1848</v>
      </c>
      <c r="B1850" s="589" t="s">
        <v>66</v>
      </c>
      <c r="C1850" s="590" t="s">
        <v>250</v>
      </c>
      <c r="D1850" s="591"/>
      <c r="E1850" s="815"/>
      <c r="F1850" s="592" t="s">
        <v>869</v>
      </c>
      <c r="G1850" s="592" t="s">
        <v>13246</v>
      </c>
      <c r="H1850" s="592" t="s">
        <v>13247</v>
      </c>
      <c r="I1850" s="592" t="s">
        <v>13248</v>
      </c>
      <c r="J1850" s="589"/>
      <c r="K1850" s="642"/>
      <c r="L1850" s="595" t="s">
        <v>1552</v>
      </c>
      <c r="M1850" s="993"/>
      <c r="N1850" s="972"/>
      <c r="O1850" s="592"/>
      <c r="P1850" s="594"/>
      <c r="Q1850" s="594"/>
      <c r="R1850" s="592">
        <f t="shared" si="32"/>
        <v>0</v>
      </c>
      <c r="S1850" s="592"/>
      <c r="T1850" s="596" t="str">
        <f>VLOOKUP(cppm_pr[[#This Row],[Status]],'All Link_LOV'!$I$32:$K$72,2,0)</f>
        <v>LOR Issued</v>
      </c>
      <c r="U1850" s="596" t="s">
        <v>22</v>
      </c>
      <c r="V1850" s="959">
        <v>906</v>
      </c>
      <c r="W1850" s="596"/>
      <c r="X1850" s="592"/>
      <c r="Y1850" s="592"/>
      <c r="Z1850" s="597">
        <v>45208</v>
      </c>
      <c r="AA1850" s="592" t="s">
        <v>4091</v>
      </c>
      <c r="AB1850" s="595">
        <v>7694.25</v>
      </c>
      <c r="AC1850" s="677">
        <v>2656.05</v>
      </c>
      <c r="AD1850" s="592" t="s">
        <v>6148</v>
      </c>
      <c r="AE1850" s="592" t="s">
        <v>13249</v>
      </c>
      <c r="AF1850" s="592" t="s">
        <v>398</v>
      </c>
      <c r="AG1850" s="592" t="s">
        <v>488</v>
      </c>
      <c r="AH1850" s="808" t="s">
        <v>13250</v>
      </c>
      <c r="AI1850" s="600" t="str">
        <f>IFERROR(VLOOKUP(cppm_pr[[#This Row],[Order Number]],SPHERE!C:CC,39,0),"")</f>
        <v/>
      </c>
      <c r="AJ1850" s="600" t="str">
        <f>IFERROR(VLOOKUP(cppm_pr[[#This Row],[Order Number]],'DC TM ONE'!B:CN,42,0),"")</f>
        <v/>
      </c>
      <c r="AK1850" s="808"/>
      <c r="AL1850" s="693">
        <v>45230</v>
      </c>
      <c r="AM1850" s="592" t="s">
        <v>6134</v>
      </c>
      <c r="AN1850" s="592" t="s">
        <v>4928</v>
      </c>
      <c r="AO1850" s="961"/>
      <c r="AP1850" s="592"/>
      <c r="AQ1850" s="592"/>
      <c r="AR1850" s="612">
        <v>3400039069</v>
      </c>
      <c r="AS1850" s="592"/>
      <c r="AT1850" s="598" t="s">
        <v>13251</v>
      </c>
      <c r="AU1850" s="592"/>
      <c r="AV1850" s="592"/>
      <c r="AW1850" s="592"/>
      <c r="AX1850" s="592"/>
      <c r="AY1850" s="592"/>
      <c r="AZ1850" s="592"/>
      <c r="BA1850" s="592"/>
      <c r="BB1850" s="592"/>
      <c r="BC1850" s="592"/>
      <c r="BD1850" s="592"/>
      <c r="BE1850" s="592"/>
      <c r="BF1850" s="592"/>
      <c r="BG1850" s="592"/>
      <c r="BH1850" s="592"/>
    </row>
    <row r="1851" spans="1:60" ht="12" customHeight="1">
      <c r="A1851" s="960">
        <v>1849</v>
      </c>
      <c r="B1851" s="600" t="s">
        <v>62</v>
      </c>
      <c r="C1851" s="601" t="s">
        <v>254</v>
      </c>
      <c r="D1851" s="602"/>
      <c r="E1851" s="600"/>
      <c r="F1851" s="603" t="s">
        <v>4937</v>
      </c>
      <c r="G1851" s="603" t="s">
        <v>4936</v>
      </c>
      <c r="H1851" s="603" t="s">
        <v>4934</v>
      </c>
      <c r="I1851" s="603"/>
      <c r="J1851" s="600"/>
      <c r="K1851" s="616"/>
      <c r="L1851" s="606" t="s">
        <v>1586</v>
      </c>
      <c r="M1851" s="971"/>
      <c r="N1851" s="972"/>
      <c r="O1851" s="603"/>
      <c r="P1851" s="605"/>
      <c r="Q1851" s="605"/>
      <c r="R1851" s="603">
        <f t="shared" si="32"/>
        <v>0</v>
      </c>
      <c r="S1851" s="603"/>
      <c r="T1851" s="607" t="str">
        <f>VLOOKUP(cppm_pr[[#This Row],[Status]],'All Link_LOV'!$I$32:$K$72,2,0)</f>
        <v>PO Issued</v>
      </c>
      <c r="U1851" s="607" t="s">
        <v>105</v>
      </c>
      <c r="V1851" s="960">
        <v>408</v>
      </c>
      <c r="W1851" s="607"/>
      <c r="X1851" s="603"/>
      <c r="Y1851" s="603"/>
      <c r="Z1851" s="608">
        <v>45208</v>
      </c>
      <c r="AA1851" s="603" t="s">
        <v>4206</v>
      </c>
      <c r="AB1851" s="606"/>
      <c r="AC1851" s="677"/>
      <c r="AD1851" s="603"/>
      <c r="AE1851" s="603"/>
      <c r="AF1851" s="603" t="s">
        <v>398</v>
      </c>
      <c r="AG1851" s="603" t="s">
        <v>491</v>
      </c>
      <c r="AH1851" s="808" t="s">
        <v>4935</v>
      </c>
      <c r="AI1851" s="600" t="str">
        <f>IFERROR(VLOOKUP(cppm_pr[[#This Row],[Order Number]],SPHERE!C:CC,39,0),"")</f>
        <v/>
      </c>
      <c r="AJ1851" s="600" t="str">
        <f>IFERROR(VLOOKUP(cppm_pr[[#This Row],[Order Number]],'DC TM ONE'!B:CN,42,0),"")</f>
        <v/>
      </c>
      <c r="AK1851" s="808"/>
      <c r="AL1851" s="693"/>
      <c r="AM1851" s="603" t="s">
        <v>7705</v>
      </c>
      <c r="AN1851" s="603"/>
      <c r="AO1851" s="961"/>
      <c r="AP1851" s="603"/>
      <c r="AQ1851" s="603"/>
      <c r="AR1851" s="769">
        <v>3400038922</v>
      </c>
      <c r="AS1851" s="603" t="s">
        <v>2249</v>
      </c>
      <c r="AT1851" s="610"/>
      <c r="AU1851" s="603"/>
      <c r="AV1851" s="603" t="s">
        <v>1124</v>
      </c>
      <c r="AW1851" s="603" t="s">
        <v>4938</v>
      </c>
      <c r="AX1851" s="603" t="s">
        <v>5360</v>
      </c>
      <c r="AY1851" s="603" t="s">
        <v>1554</v>
      </c>
      <c r="AZ1851" s="603" t="s">
        <v>2249</v>
      </c>
      <c r="BA1851" s="603" t="s">
        <v>5361</v>
      </c>
      <c r="BB1851" s="603">
        <v>3400038922</v>
      </c>
      <c r="BC1851" s="603" t="s">
        <v>2165</v>
      </c>
      <c r="BD1851" s="603">
        <v>3400038907</v>
      </c>
      <c r="BE1851" s="603" t="s">
        <v>5362</v>
      </c>
      <c r="BF1851" s="603">
        <v>3400038496</v>
      </c>
      <c r="BG1851" s="603"/>
      <c r="BH1851" s="603"/>
    </row>
    <row r="1852" spans="1:60" ht="12" customHeight="1">
      <c r="A1852" s="959">
        <v>1850</v>
      </c>
      <c r="B1852" s="589" t="s">
        <v>66</v>
      </c>
      <c r="C1852" s="590" t="s">
        <v>260</v>
      </c>
      <c r="D1852" s="591"/>
      <c r="E1852" s="815"/>
      <c r="F1852" s="592" t="s">
        <v>4528</v>
      </c>
      <c r="G1852" s="592" t="s">
        <v>4527</v>
      </c>
      <c r="H1852" s="592" t="s">
        <v>4671</v>
      </c>
      <c r="I1852" s="592" t="s">
        <v>11390</v>
      </c>
      <c r="J1852" s="589"/>
      <c r="K1852" s="642"/>
      <c r="L1852" s="595" t="s">
        <v>1552</v>
      </c>
      <c r="M1852" s="993"/>
      <c r="N1852" s="972"/>
      <c r="O1852" s="592"/>
      <c r="P1852" s="594"/>
      <c r="Q1852" s="594"/>
      <c r="R1852" s="592">
        <f t="shared" si="32"/>
        <v>0</v>
      </c>
      <c r="S1852" s="592"/>
      <c r="T1852" s="596" t="str">
        <f>VLOOKUP(cppm_pr[[#This Row],[Status]],'All Link_LOV'!$I$32:$K$72,2,0)</f>
        <v>PR Creation</v>
      </c>
      <c r="U1852" s="596" t="s">
        <v>22</v>
      </c>
      <c r="V1852" s="959">
        <v>907</v>
      </c>
      <c r="W1852" s="596"/>
      <c r="X1852" s="592"/>
      <c r="Y1852" s="592"/>
      <c r="Z1852" s="597">
        <v>45208</v>
      </c>
      <c r="AA1852" s="592" t="s">
        <v>4091</v>
      </c>
      <c r="AB1852" s="595">
        <v>69483</v>
      </c>
      <c r="AC1852" s="677">
        <v>12036.08</v>
      </c>
      <c r="AD1852" s="592" t="s">
        <v>6059</v>
      </c>
      <c r="AE1852" s="592"/>
      <c r="AF1852" s="592" t="s">
        <v>398</v>
      </c>
      <c r="AG1852" s="592" t="s">
        <v>488</v>
      </c>
      <c r="AH1852" s="808" t="s">
        <v>4672</v>
      </c>
      <c r="AI1852" s="600" t="str">
        <f>IFERROR(VLOOKUP(cppm_pr[[#This Row],[Order Number]],SPHERE!C:CC,39,0),"")</f>
        <v/>
      </c>
      <c r="AJ1852" s="600" t="str">
        <f>IFERROR(VLOOKUP(cppm_pr[[#This Row],[Order Number]],'DC TM ONE'!B:CN,42,0),"")</f>
        <v/>
      </c>
      <c r="AK1852" s="808"/>
      <c r="AL1852" s="693">
        <v>45230</v>
      </c>
      <c r="AM1852" s="592" t="s">
        <v>6582</v>
      </c>
      <c r="AN1852" s="592" t="s">
        <v>4928</v>
      </c>
      <c r="AO1852" s="961"/>
      <c r="AP1852" s="592"/>
      <c r="AQ1852" s="592"/>
      <c r="AR1852" s="612">
        <v>3400039063</v>
      </c>
      <c r="AS1852" s="592"/>
      <c r="AT1852" s="598"/>
      <c r="AU1852" s="592"/>
      <c r="AV1852" s="592"/>
      <c r="AW1852" s="592"/>
      <c r="AX1852" s="592"/>
      <c r="AY1852" s="592"/>
      <c r="AZ1852" s="592"/>
      <c r="BA1852" s="592"/>
      <c r="BB1852" s="592"/>
      <c r="BC1852" s="592"/>
      <c r="BD1852" s="592"/>
      <c r="BE1852" s="592"/>
      <c r="BF1852" s="592"/>
      <c r="BG1852" s="592"/>
      <c r="BH1852" s="592"/>
    </row>
    <row r="1853" spans="1:60" ht="12" customHeight="1">
      <c r="A1853" s="960">
        <v>1851</v>
      </c>
      <c r="B1853" s="600"/>
      <c r="C1853" s="601" t="s">
        <v>265</v>
      </c>
      <c r="D1853" s="602"/>
      <c r="E1853" s="600"/>
      <c r="F1853" s="603" t="s">
        <v>1760</v>
      </c>
      <c r="G1853" s="603" t="s">
        <v>1759</v>
      </c>
      <c r="H1853" s="603" t="s">
        <v>1757</v>
      </c>
      <c r="I1853" s="603" t="s">
        <v>1755</v>
      </c>
      <c r="J1853" s="600"/>
      <c r="K1853" s="616"/>
      <c r="L1853" s="606" t="s">
        <v>10812</v>
      </c>
      <c r="M1853" s="971"/>
      <c r="N1853" s="972"/>
      <c r="O1853" s="603"/>
      <c r="P1853" s="605"/>
      <c r="Q1853" s="605"/>
      <c r="R1853" s="603">
        <f t="shared" si="32"/>
        <v>0</v>
      </c>
      <c r="S1853" s="603"/>
      <c r="T1853" s="607" t="str">
        <f>VLOOKUP(cppm_pr[[#This Row],[Status]],'All Link_LOV'!$I$32:$K$72,2,0)</f>
        <v>Pending PR Release</v>
      </c>
      <c r="U1853" s="607" t="s">
        <v>22</v>
      </c>
      <c r="V1853" s="960">
        <v>908</v>
      </c>
      <c r="W1853" s="607"/>
      <c r="X1853" s="603"/>
      <c r="Y1853" s="603"/>
      <c r="Z1853" s="608">
        <v>45208</v>
      </c>
      <c r="AA1853" s="603" t="s">
        <v>1756</v>
      </c>
      <c r="AB1853" s="606">
        <v>183617</v>
      </c>
      <c r="AC1853" s="677">
        <v>74220.7</v>
      </c>
      <c r="AD1853" s="603" t="s">
        <v>6059</v>
      </c>
      <c r="AE1853" s="603"/>
      <c r="AF1853" s="603" t="s">
        <v>6071</v>
      </c>
      <c r="AG1853" s="603" t="s">
        <v>491</v>
      </c>
      <c r="AH1853" s="808" t="s">
        <v>1758</v>
      </c>
      <c r="AI1853" s="600" t="str">
        <f>IFERROR(VLOOKUP(cppm_pr[[#This Row],[Order Number]],SPHERE!C:CC,39,0),"")</f>
        <v/>
      </c>
      <c r="AJ1853" s="600" t="str">
        <f>IFERROR(VLOOKUP(cppm_pr[[#This Row],[Order Number]],'DC TM ONE'!B:CN,42,0),"")</f>
        <v/>
      </c>
      <c r="AK1853" s="808"/>
      <c r="AL1853" s="693">
        <v>45233</v>
      </c>
      <c r="AM1853" s="603" t="s">
        <v>7887</v>
      </c>
      <c r="AN1853" s="603" t="s">
        <v>4928</v>
      </c>
      <c r="AO1853" s="961"/>
      <c r="AP1853" s="603"/>
      <c r="AQ1853" s="603"/>
      <c r="AR1853" s="769">
        <v>3400038940</v>
      </c>
      <c r="AS1853" s="603"/>
      <c r="AT1853" s="610"/>
      <c r="AU1853" s="603"/>
      <c r="AV1853" s="603"/>
      <c r="AW1853" s="603"/>
      <c r="AX1853" s="603"/>
      <c r="AY1853" s="603"/>
      <c r="AZ1853" s="603"/>
      <c r="BA1853" s="603"/>
      <c r="BB1853" s="603"/>
      <c r="BC1853" s="603"/>
      <c r="BD1853" s="603"/>
      <c r="BE1853" s="603"/>
      <c r="BF1853" s="603"/>
      <c r="BG1853" s="603"/>
      <c r="BH1853" s="603"/>
    </row>
    <row r="1854" spans="1:60" ht="12" customHeight="1">
      <c r="A1854" s="959">
        <v>1852</v>
      </c>
      <c r="B1854" s="589"/>
      <c r="C1854" s="590" t="s">
        <v>219</v>
      </c>
      <c r="D1854" s="591"/>
      <c r="E1854" s="815" t="s">
        <v>13252</v>
      </c>
      <c r="F1854" s="592" t="s">
        <v>13253</v>
      </c>
      <c r="G1854" s="592" t="s">
        <v>13254</v>
      </c>
      <c r="H1854" s="592" t="s">
        <v>13255</v>
      </c>
      <c r="I1854" s="592" t="s">
        <v>13256</v>
      </c>
      <c r="J1854" s="589"/>
      <c r="K1854" s="642"/>
      <c r="L1854" s="595" t="s">
        <v>10812</v>
      </c>
      <c r="M1854" s="993"/>
      <c r="N1854" s="972"/>
      <c r="O1854" s="592"/>
      <c r="P1854" s="594"/>
      <c r="Q1854" s="594"/>
      <c r="R1854" s="592">
        <f t="shared" si="32"/>
        <v>0</v>
      </c>
      <c r="S1854" s="592"/>
      <c r="T1854" s="596" t="str">
        <f>VLOOKUP(cppm_pr[[#This Row],[Status]],'All Link_LOV'!$I$32:$K$72,2,0)</f>
        <v>Queried - Require More Information From NeC/AND</v>
      </c>
      <c r="U1854" s="596" t="s">
        <v>22</v>
      </c>
      <c r="V1854" s="959">
        <v>909</v>
      </c>
      <c r="W1854" s="596"/>
      <c r="X1854" s="592"/>
      <c r="Y1854" s="592"/>
      <c r="Z1854" s="597">
        <v>45208</v>
      </c>
      <c r="AA1854" s="592" t="s">
        <v>1756</v>
      </c>
      <c r="AB1854" s="595">
        <v>20570</v>
      </c>
      <c r="AC1854" s="677">
        <v>1731.24</v>
      </c>
      <c r="AD1854" s="592" t="s">
        <v>6148</v>
      </c>
      <c r="AE1854" s="592" t="s">
        <v>13257</v>
      </c>
      <c r="AF1854" s="592" t="s">
        <v>397</v>
      </c>
      <c r="AG1854" s="592" t="s">
        <v>493</v>
      </c>
      <c r="AH1854" s="808" t="s">
        <v>13258</v>
      </c>
      <c r="AI1854" s="600" t="str">
        <f>IFERROR(VLOOKUP(cppm_pr[[#This Row],[Order Number]],SPHERE!C:CC,39,0),"")</f>
        <v/>
      </c>
      <c r="AJ1854" s="600" t="str">
        <f>IFERROR(VLOOKUP(cppm_pr[[#This Row],[Order Number]],'DC TM ONE'!B:CN,42,0),"")</f>
        <v/>
      </c>
      <c r="AK1854" s="808"/>
      <c r="AL1854" s="693">
        <v>45291</v>
      </c>
      <c r="AM1854" s="592" t="s">
        <v>11768</v>
      </c>
      <c r="AN1854" s="592" t="s">
        <v>4928</v>
      </c>
      <c r="AO1854" s="961"/>
      <c r="AP1854" s="592"/>
      <c r="AQ1854" s="592"/>
      <c r="AR1854" s="612">
        <v>3400039037</v>
      </c>
      <c r="AS1854" s="592"/>
      <c r="AT1854" s="598" t="s">
        <v>13259</v>
      </c>
      <c r="AU1854" s="592"/>
      <c r="AV1854" s="592"/>
      <c r="AW1854" s="592"/>
      <c r="AX1854" s="592"/>
      <c r="AY1854" s="592"/>
      <c r="AZ1854" s="592"/>
      <c r="BA1854" s="592"/>
      <c r="BB1854" s="592"/>
      <c r="BC1854" s="592"/>
      <c r="BD1854" s="592"/>
      <c r="BE1854" s="592"/>
      <c r="BF1854" s="592"/>
      <c r="BG1854" s="592"/>
      <c r="BH1854" s="592"/>
    </row>
    <row r="1855" spans="1:60" ht="12" customHeight="1">
      <c r="A1855" s="960">
        <v>1853</v>
      </c>
      <c r="B1855" s="600" t="s">
        <v>6009</v>
      </c>
      <c r="C1855" s="601" t="s">
        <v>208</v>
      </c>
      <c r="D1855" s="602"/>
      <c r="E1855" s="600" t="s">
        <v>13260</v>
      </c>
      <c r="F1855" s="603" t="s">
        <v>5366</v>
      </c>
      <c r="G1855" s="603" t="s">
        <v>5365</v>
      </c>
      <c r="H1855" s="603" t="s">
        <v>5363</v>
      </c>
      <c r="I1855" s="603" t="s">
        <v>13261</v>
      </c>
      <c r="J1855" s="600"/>
      <c r="K1855" s="616"/>
      <c r="L1855" s="606" t="s">
        <v>1564</v>
      </c>
      <c r="M1855" s="971"/>
      <c r="N1855" s="972"/>
      <c r="O1855" s="603"/>
      <c r="P1855" s="605"/>
      <c r="Q1855" s="605"/>
      <c r="R1855" s="603">
        <f t="shared" si="32"/>
        <v>0</v>
      </c>
      <c r="S1855" s="603"/>
      <c r="T1855" s="607" t="str">
        <f>VLOOKUP(cppm_pr[[#This Row],[Status]],'All Link_LOV'!$I$32:$K$72,2,0)</f>
        <v>Pending TP Submission</v>
      </c>
      <c r="U1855" s="607" t="s">
        <v>105</v>
      </c>
      <c r="V1855" s="960">
        <v>409</v>
      </c>
      <c r="W1855" s="607"/>
      <c r="X1855" s="603"/>
      <c r="Y1855" s="603"/>
      <c r="Z1855" s="608">
        <v>45208</v>
      </c>
      <c r="AA1855" s="603" t="s">
        <v>1559</v>
      </c>
      <c r="AB1855" s="606"/>
      <c r="AC1855" s="677"/>
      <c r="AD1855" s="603"/>
      <c r="AE1855" s="603"/>
      <c r="AF1855" s="603" t="s">
        <v>399</v>
      </c>
      <c r="AG1855" s="603" t="s">
        <v>491</v>
      </c>
      <c r="AH1855" s="808" t="s">
        <v>5364</v>
      </c>
      <c r="AI1855" s="600" t="str">
        <f>IFERROR(VLOOKUP(cppm_pr[[#This Row],[Order Number]],SPHERE!C:CC,39,0),"")</f>
        <v/>
      </c>
      <c r="AJ1855" s="600" t="str">
        <f>IFERROR(VLOOKUP(cppm_pr[[#This Row],[Order Number]],'DC TM ONE'!B:CN,42,0),"")</f>
        <v/>
      </c>
      <c r="AK1855" s="808"/>
      <c r="AL1855" s="693"/>
      <c r="AM1855" s="603" t="s">
        <v>6340</v>
      </c>
      <c r="AN1855" s="603"/>
      <c r="AO1855" s="961"/>
      <c r="AP1855" s="603"/>
      <c r="AQ1855" s="603"/>
      <c r="AR1855" s="769">
        <v>3400039300</v>
      </c>
      <c r="AS1855" s="603" t="s">
        <v>5368</v>
      </c>
      <c r="AT1855" s="610"/>
      <c r="AU1855" s="603"/>
      <c r="AV1855" s="603" t="s">
        <v>2094</v>
      </c>
      <c r="AW1855" s="603" t="s">
        <v>4978</v>
      </c>
      <c r="AX1855" s="603" t="s">
        <v>5367</v>
      </c>
      <c r="AY1855" s="603" t="s">
        <v>1554</v>
      </c>
      <c r="AZ1855" s="603" t="s">
        <v>5368</v>
      </c>
      <c r="BA1855" s="603" t="s">
        <v>5369</v>
      </c>
      <c r="BB1855" s="603">
        <v>3400039300</v>
      </c>
      <c r="BC1855" s="603" t="s">
        <v>5368</v>
      </c>
      <c r="BD1855" s="603">
        <v>3400039300</v>
      </c>
      <c r="BE1855" s="603" t="s">
        <v>5368</v>
      </c>
      <c r="BF1855" s="603">
        <v>3400039300</v>
      </c>
      <c r="BG1855" s="603"/>
      <c r="BH1855" s="603"/>
    </row>
    <row r="1856" spans="1:60" ht="12" customHeight="1">
      <c r="A1856" s="959">
        <v>1854</v>
      </c>
      <c r="B1856" s="589" t="s">
        <v>62</v>
      </c>
      <c r="C1856" s="590" t="s">
        <v>250</v>
      </c>
      <c r="D1856" s="591"/>
      <c r="E1856" s="815"/>
      <c r="F1856" s="592" t="s">
        <v>5374</v>
      </c>
      <c r="G1856" s="592" t="s">
        <v>5373</v>
      </c>
      <c r="H1856" s="592" t="s">
        <v>5371</v>
      </c>
      <c r="I1856" s="592" t="s">
        <v>13262</v>
      </c>
      <c r="J1856" s="589"/>
      <c r="K1856" s="642"/>
      <c r="L1856" s="606" t="s">
        <v>12983</v>
      </c>
      <c r="M1856" s="993"/>
      <c r="N1856" s="972"/>
      <c r="O1856" s="592"/>
      <c r="P1856" s="594"/>
      <c r="Q1856" s="594"/>
      <c r="R1856" s="592">
        <f t="shared" si="32"/>
        <v>0</v>
      </c>
      <c r="S1856" s="592"/>
      <c r="T1856" s="596" t="str">
        <f>VLOOKUP(cppm_pr[[#This Row],[Status]],'All Link_LOV'!$I$32:$K$72,2,0)</f>
        <v>LOR Issued</v>
      </c>
      <c r="U1856" s="596" t="s">
        <v>105</v>
      </c>
      <c r="V1856" s="959">
        <v>410</v>
      </c>
      <c r="W1856" s="596"/>
      <c r="X1856" s="592"/>
      <c r="Y1856" s="592"/>
      <c r="Z1856" s="597">
        <v>45208</v>
      </c>
      <c r="AA1856" s="592" t="s">
        <v>5370</v>
      </c>
      <c r="AB1856" s="595"/>
      <c r="AC1856" s="677"/>
      <c r="AD1856" s="592"/>
      <c r="AE1856" s="592"/>
      <c r="AF1856" s="592" t="s">
        <v>399</v>
      </c>
      <c r="AG1856" s="592" t="s">
        <v>490</v>
      </c>
      <c r="AH1856" s="808" t="s">
        <v>5372</v>
      </c>
      <c r="AI1856" s="600" t="str">
        <f>IFERROR(VLOOKUP(cppm_pr[[#This Row],[Order Number]],SPHERE!C:CC,39,0),"")</f>
        <v/>
      </c>
      <c r="AJ1856" s="600" t="str">
        <f>IFERROR(VLOOKUP(cppm_pr[[#This Row],[Order Number]],'DC TM ONE'!B:CN,42,0),"")</f>
        <v/>
      </c>
      <c r="AK1856" s="808"/>
      <c r="AL1856" s="693"/>
      <c r="AM1856" s="592" t="s">
        <v>13263</v>
      </c>
      <c r="AN1856" s="592"/>
      <c r="AO1856" s="961"/>
      <c r="AP1856" s="592"/>
      <c r="AQ1856" s="592"/>
      <c r="AR1856" s="612">
        <v>3400038769</v>
      </c>
      <c r="AS1856" s="592" t="s">
        <v>5378</v>
      </c>
      <c r="AT1856" s="598"/>
      <c r="AU1856" s="592"/>
      <c r="AV1856" s="592" t="s">
        <v>5375</v>
      </c>
      <c r="AW1856" s="592" t="s">
        <v>5376</v>
      </c>
      <c r="AX1856" s="592" t="s">
        <v>5377</v>
      </c>
      <c r="AY1856" s="592" t="s">
        <v>1554</v>
      </c>
      <c r="AZ1856" s="592" t="s">
        <v>5378</v>
      </c>
      <c r="BA1856" s="592" t="s">
        <v>5379</v>
      </c>
      <c r="BB1856" s="592">
        <v>3400038769</v>
      </c>
      <c r="BC1856" s="592" t="s">
        <v>4215</v>
      </c>
      <c r="BD1856" s="592">
        <v>3400039037</v>
      </c>
      <c r="BE1856" s="592" t="s">
        <v>5380</v>
      </c>
      <c r="BF1856" s="592">
        <v>3400038775</v>
      </c>
      <c r="BG1856" s="592"/>
      <c r="BH1856" s="592"/>
    </row>
    <row r="1857" spans="1:60" ht="12" customHeight="1">
      <c r="A1857" s="960">
        <v>1855</v>
      </c>
      <c r="B1857" s="600" t="s">
        <v>66</v>
      </c>
      <c r="C1857" s="601" t="s">
        <v>260</v>
      </c>
      <c r="D1857" s="602"/>
      <c r="E1857" s="600"/>
      <c r="F1857" s="603" t="s">
        <v>2653</v>
      </c>
      <c r="G1857" s="603" t="s">
        <v>2652</v>
      </c>
      <c r="H1857" s="603" t="s">
        <v>2651</v>
      </c>
      <c r="I1857" s="603" t="s">
        <v>9286</v>
      </c>
      <c r="J1857" s="600"/>
      <c r="K1857" s="616"/>
      <c r="L1857" s="606" t="s">
        <v>1552</v>
      </c>
      <c r="M1857" s="971"/>
      <c r="N1857" s="972"/>
      <c r="O1857" s="603"/>
      <c r="P1857" s="605"/>
      <c r="Q1857" s="605"/>
      <c r="R1857" s="603">
        <f t="shared" si="32"/>
        <v>0</v>
      </c>
      <c r="S1857" s="603"/>
      <c r="T1857" s="607" t="str">
        <f>VLOOKUP(cppm_pr[[#This Row],[Status]],'All Link_LOV'!$I$32:$K$72,2,0)</f>
        <v>PR Creation</v>
      </c>
      <c r="U1857" s="607" t="s">
        <v>22</v>
      </c>
      <c r="V1857" s="960">
        <v>910</v>
      </c>
      <c r="W1857" s="607"/>
      <c r="X1857" s="603"/>
      <c r="Y1857" s="603"/>
      <c r="Z1857" s="608">
        <v>45208</v>
      </c>
      <c r="AA1857" s="603" t="s">
        <v>1549</v>
      </c>
      <c r="AB1857" s="606">
        <v>114109</v>
      </c>
      <c r="AC1857" s="677">
        <v>98588.81</v>
      </c>
      <c r="AD1857" s="603" t="s">
        <v>6059</v>
      </c>
      <c r="AE1857" s="603"/>
      <c r="AF1857" s="603" t="s">
        <v>398</v>
      </c>
      <c r="AG1857" s="603" t="s">
        <v>488</v>
      </c>
      <c r="AH1857" s="808" t="s">
        <v>9287</v>
      </c>
      <c r="AI1857" s="600" t="str">
        <f>IFERROR(VLOOKUP(cppm_pr[[#This Row],[Order Number]],SPHERE!C:CC,39,0),"")</f>
        <v/>
      </c>
      <c r="AJ1857" s="600" t="str">
        <f>IFERROR(VLOOKUP(cppm_pr[[#This Row],[Order Number]],'DC TM ONE'!B:CN,42,0),"")</f>
        <v/>
      </c>
      <c r="AK1857" s="808"/>
      <c r="AL1857" s="693">
        <v>45230</v>
      </c>
      <c r="AM1857" s="603" t="s">
        <v>7015</v>
      </c>
      <c r="AN1857" s="603" t="s">
        <v>6175</v>
      </c>
      <c r="AO1857" s="961"/>
      <c r="AP1857" s="603">
        <v>34000039021</v>
      </c>
      <c r="AQ1857" s="603"/>
      <c r="AR1857" s="769"/>
      <c r="AS1857" s="603"/>
      <c r="AT1857" s="610" t="s">
        <v>13264</v>
      </c>
      <c r="AU1857" s="603"/>
      <c r="AV1857" s="603"/>
      <c r="AW1857" s="603"/>
      <c r="AX1857" s="603"/>
      <c r="AY1857" s="603"/>
      <c r="AZ1857" s="603"/>
      <c r="BA1857" s="603"/>
      <c r="BB1857" s="603"/>
      <c r="BC1857" s="603"/>
      <c r="BD1857" s="603"/>
      <c r="BE1857" s="603"/>
      <c r="BF1857" s="603"/>
      <c r="BG1857" s="603"/>
      <c r="BH1857" s="603"/>
    </row>
    <row r="1858" spans="1:60" ht="12" customHeight="1">
      <c r="A1858" s="959">
        <v>1856</v>
      </c>
      <c r="B1858" s="589" t="s">
        <v>6009</v>
      </c>
      <c r="C1858" s="590" t="s">
        <v>260</v>
      </c>
      <c r="D1858" s="591"/>
      <c r="E1858" s="815" t="s">
        <v>13265</v>
      </c>
      <c r="F1858" s="592" t="s">
        <v>13266</v>
      </c>
      <c r="G1858" s="592" t="s">
        <v>13267</v>
      </c>
      <c r="H1858" s="592" t="s">
        <v>13268</v>
      </c>
      <c r="I1858" s="592" t="s">
        <v>13269</v>
      </c>
      <c r="J1858" s="589"/>
      <c r="K1858" s="642"/>
      <c r="L1858" s="595" t="s">
        <v>1564</v>
      </c>
      <c r="M1858" s="993"/>
      <c r="N1858" s="972"/>
      <c r="O1858" s="592"/>
      <c r="P1858" s="594"/>
      <c r="Q1858" s="594"/>
      <c r="R1858" s="592">
        <f t="shared" si="32"/>
        <v>0</v>
      </c>
      <c r="S1858" s="592"/>
      <c r="T1858" s="596" t="str">
        <f>VLOOKUP(cppm_pr[[#This Row],[Status]],'All Link_LOV'!$I$32:$K$72,2,0)</f>
        <v>PR Creation</v>
      </c>
      <c r="U1858" s="596" t="s">
        <v>22</v>
      </c>
      <c r="V1858" s="959">
        <v>911</v>
      </c>
      <c r="W1858" s="596"/>
      <c r="X1858" s="592"/>
      <c r="Y1858" s="592"/>
      <c r="Z1858" s="597">
        <v>45208</v>
      </c>
      <c r="AA1858" s="592" t="s">
        <v>1559</v>
      </c>
      <c r="AB1858" s="595">
        <v>80000</v>
      </c>
      <c r="AC1858" s="677">
        <v>38000</v>
      </c>
      <c r="AD1858" s="592" t="s">
        <v>6059</v>
      </c>
      <c r="AE1858" s="592"/>
      <c r="AF1858" s="592" t="s">
        <v>6071</v>
      </c>
      <c r="AG1858" s="592" t="s">
        <v>489</v>
      </c>
      <c r="AH1858" s="808" t="s">
        <v>13270</v>
      </c>
      <c r="AI1858" s="600" t="str">
        <f>IFERROR(VLOOKUP(cppm_pr[[#This Row],[Order Number]],SPHERE!C:CC,39,0),"")</f>
        <v/>
      </c>
      <c r="AJ1858" s="600" t="str">
        <f>IFERROR(VLOOKUP(cppm_pr[[#This Row],[Order Number]],'DC TM ONE'!B:CN,42,0),"")</f>
        <v/>
      </c>
      <c r="AK1858" s="808"/>
      <c r="AL1858" s="693">
        <v>45230</v>
      </c>
      <c r="AM1858" s="592" t="s">
        <v>7795</v>
      </c>
      <c r="AN1858" s="592" t="s">
        <v>4928</v>
      </c>
      <c r="AO1858" s="961"/>
      <c r="AP1858" s="592"/>
      <c r="AQ1858" s="592"/>
      <c r="AR1858" s="612">
        <v>3400038811</v>
      </c>
      <c r="AS1858" s="592"/>
      <c r="AT1858" s="598"/>
      <c r="AU1858" s="592"/>
      <c r="AV1858" s="592"/>
      <c r="AW1858" s="592"/>
      <c r="AX1858" s="592"/>
      <c r="AY1858" s="592"/>
      <c r="AZ1858" s="592"/>
      <c r="BA1858" s="592"/>
      <c r="BB1858" s="592"/>
      <c r="BC1858" s="592"/>
      <c r="BD1858" s="592"/>
      <c r="BE1858" s="592"/>
      <c r="BF1858" s="592"/>
      <c r="BG1858" s="592"/>
      <c r="BH1858" s="592"/>
    </row>
    <row r="1859" spans="1:60" ht="12" customHeight="1">
      <c r="A1859" s="960">
        <v>1857</v>
      </c>
      <c r="B1859" s="600" t="s">
        <v>5997</v>
      </c>
      <c r="C1859" s="601" t="s">
        <v>267</v>
      </c>
      <c r="D1859" s="602">
        <v>45208</v>
      </c>
      <c r="E1859" s="600"/>
      <c r="F1859" s="603" t="s">
        <v>13271</v>
      </c>
      <c r="G1859" s="603" t="s">
        <v>13272</v>
      </c>
      <c r="H1859" s="603" t="s">
        <v>13273</v>
      </c>
      <c r="I1859" s="603" t="s">
        <v>13274</v>
      </c>
      <c r="J1859" s="600"/>
      <c r="K1859" s="821" t="s">
        <v>13275</v>
      </c>
      <c r="L1859" s="606" t="s">
        <v>4271</v>
      </c>
      <c r="M1859" s="971"/>
      <c r="N1859" s="972"/>
      <c r="O1859" s="603"/>
      <c r="P1859" s="605"/>
      <c r="Q1859" s="605"/>
      <c r="R1859" s="603">
        <f t="shared" si="32"/>
        <v>0</v>
      </c>
      <c r="S1859" s="603"/>
      <c r="T1859" s="607" t="str">
        <f>VLOOKUP(cppm_pr[[#This Row],[Status]],'All Link_LOV'!$I$32:$K$72,2,0)</f>
        <v>PO Issued</v>
      </c>
      <c r="U1859" s="607" t="s">
        <v>22</v>
      </c>
      <c r="V1859" s="960">
        <v>912</v>
      </c>
      <c r="W1859" s="607"/>
      <c r="X1859" s="603"/>
      <c r="Y1859" s="603"/>
      <c r="Z1859" s="608">
        <v>45208</v>
      </c>
      <c r="AA1859" s="603" t="s">
        <v>7693</v>
      </c>
      <c r="AB1859" s="606">
        <v>3000</v>
      </c>
      <c r="AC1859" s="677">
        <v>2814.73</v>
      </c>
      <c r="AD1859" s="603" t="s">
        <v>6148</v>
      </c>
      <c r="AE1859" s="603" t="s">
        <v>13276</v>
      </c>
      <c r="AF1859" s="603" t="s">
        <v>397</v>
      </c>
      <c r="AG1859" s="603" t="s">
        <v>493</v>
      </c>
      <c r="AH1859" s="808" t="s">
        <v>13277</v>
      </c>
      <c r="AI1859" s="600" t="str">
        <f>IFERROR(VLOOKUP(cppm_pr[[#This Row],[Order Number]],SPHERE!C:CC,39,0),"")</f>
        <v/>
      </c>
      <c r="AJ1859" s="600" t="str">
        <f>IFERROR(VLOOKUP(cppm_pr[[#This Row],[Order Number]],'DC TM ONE'!B:CN,42,0),"")</f>
        <v/>
      </c>
      <c r="AK1859" s="808"/>
      <c r="AL1859" s="693">
        <v>45260</v>
      </c>
      <c r="AM1859" s="603" t="s">
        <v>9961</v>
      </c>
      <c r="AN1859" s="603" t="s">
        <v>4928</v>
      </c>
      <c r="AO1859" s="961"/>
      <c r="AP1859" s="603"/>
      <c r="AQ1859" s="603"/>
      <c r="AR1859" s="769">
        <v>3400038885</v>
      </c>
      <c r="AS1859" s="603"/>
      <c r="AT1859" s="610" t="s">
        <v>13278</v>
      </c>
      <c r="AU1859" s="603"/>
      <c r="AV1859" s="603"/>
      <c r="AW1859" s="603"/>
      <c r="AX1859" s="603"/>
      <c r="AY1859" s="603"/>
      <c r="AZ1859" s="603"/>
      <c r="BA1859" s="603"/>
      <c r="BB1859" s="603"/>
      <c r="BC1859" s="603"/>
      <c r="BD1859" s="603"/>
      <c r="BE1859" s="603"/>
      <c r="BF1859" s="603"/>
      <c r="BG1859" s="603"/>
      <c r="BH1859" s="603"/>
    </row>
    <row r="1860" spans="1:60" ht="12" customHeight="1">
      <c r="A1860" s="959">
        <v>1858</v>
      </c>
      <c r="B1860" s="589"/>
      <c r="C1860" s="571" t="s">
        <v>210</v>
      </c>
      <c r="D1860" s="591"/>
      <c r="E1860" s="815"/>
      <c r="F1860" s="592" t="s">
        <v>13279</v>
      </c>
      <c r="G1860" s="592" t="s">
        <v>13280</v>
      </c>
      <c r="H1860" s="592" t="s">
        <v>13281</v>
      </c>
      <c r="I1860" s="592" t="s">
        <v>13282</v>
      </c>
      <c r="J1860" s="589"/>
      <c r="K1860" s="642"/>
      <c r="L1860" s="595" t="s">
        <v>4271</v>
      </c>
      <c r="M1860" s="993"/>
      <c r="N1860" s="972"/>
      <c r="O1860" s="592"/>
      <c r="P1860" s="594"/>
      <c r="Q1860" s="594"/>
      <c r="R1860" s="592">
        <f t="shared" si="32"/>
        <v>0</v>
      </c>
      <c r="S1860" s="592"/>
      <c r="T1860" s="596" t="str">
        <f>VLOOKUP(cppm_pr[[#This Row],[Status]],'All Link_LOV'!$I$32:$K$72,2,0)</f>
        <v>New Request PR</v>
      </c>
      <c r="U1860" s="596" t="s">
        <v>22</v>
      </c>
      <c r="V1860" s="959">
        <v>913</v>
      </c>
      <c r="W1860" s="596"/>
      <c r="X1860" s="592"/>
      <c r="Y1860" s="592"/>
      <c r="Z1860" s="597">
        <v>45208</v>
      </c>
      <c r="AA1860" s="592" t="s">
        <v>8124</v>
      </c>
      <c r="AB1860" s="595">
        <v>3927</v>
      </c>
      <c r="AC1860" s="677">
        <v>1420</v>
      </c>
      <c r="AD1860" s="592" t="s">
        <v>6059</v>
      </c>
      <c r="AE1860" s="592"/>
      <c r="AF1860" s="592" t="s">
        <v>398</v>
      </c>
      <c r="AG1860" s="592" t="s">
        <v>511</v>
      </c>
      <c r="AH1860" s="808" t="s">
        <v>13283</v>
      </c>
      <c r="AI1860" s="600" t="str">
        <f>IFERROR(VLOOKUP(cppm_pr[[#This Row],[Order Number]],SPHERE!C:CC,39,0),"")</f>
        <v/>
      </c>
      <c r="AJ1860" s="600" t="str">
        <f>IFERROR(VLOOKUP(cppm_pr[[#This Row],[Order Number]],'DC TM ONE'!B:CN,42,0),"")</f>
        <v/>
      </c>
      <c r="AK1860" s="808"/>
      <c r="AL1860" s="693">
        <v>45117</v>
      </c>
      <c r="AM1860" s="592" t="s">
        <v>8127</v>
      </c>
      <c r="AN1860" s="592" t="s">
        <v>4928</v>
      </c>
      <c r="AO1860" s="961"/>
      <c r="AP1860" s="592"/>
      <c r="AQ1860" s="592"/>
      <c r="AR1860" s="612">
        <v>3400038754</v>
      </c>
      <c r="AS1860" s="592"/>
      <c r="AT1860" s="598"/>
      <c r="AU1860" s="592"/>
      <c r="AV1860" s="592"/>
      <c r="AW1860" s="592"/>
      <c r="AX1860" s="592"/>
      <c r="AY1860" s="592"/>
      <c r="AZ1860" s="592"/>
      <c r="BA1860" s="592"/>
      <c r="BB1860" s="592"/>
      <c r="BC1860" s="592"/>
      <c r="BD1860" s="592"/>
      <c r="BE1860" s="592"/>
      <c r="BF1860" s="592"/>
      <c r="BG1860" s="592"/>
      <c r="BH1860" s="592"/>
    </row>
    <row r="1861" spans="1:60" ht="12" customHeight="1">
      <c r="A1861" s="960">
        <v>1859</v>
      </c>
      <c r="B1861" s="600"/>
      <c r="C1861" s="601" t="s">
        <v>207</v>
      </c>
      <c r="D1861" s="602"/>
      <c r="E1861" s="600"/>
      <c r="F1861" s="603" t="s">
        <v>5384</v>
      </c>
      <c r="G1861" s="603" t="s">
        <v>5383</v>
      </c>
      <c r="H1861" s="603" t="s">
        <v>5381</v>
      </c>
      <c r="I1861" s="603"/>
      <c r="J1861" s="600"/>
      <c r="K1861" s="616"/>
      <c r="L1861" s="606" t="s">
        <v>4271</v>
      </c>
      <c r="M1861" s="971"/>
      <c r="N1861" s="972"/>
      <c r="O1861" s="603"/>
      <c r="P1861" s="605"/>
      <c r="Q1861" s="605"/>
      <c r="R1861" s="603">
        <f t="shared" si="32"/>
        <v>0</v>
      </c>
      <c r="S1861" s="603"/>
      <c r="T1861" s="607" t="str">
        <f>VLOOKUP(cppm_pr[[#This Row],[Status]],'All Link_LOV'!$I$32:$K$72,2,0)</f>
        <v>New Request PR</v>
      </c>
      <c r="U1861" s="607" t="s">
        <v>105</v>
      </c>
      <c r="V1861" s="960">
        <v>411</v>
      </c>
      <c r="W1861" s="607"/>
      <c r="X1861" s="603"/>
      <c r="Y1861" s="603"/>
      <c r="Z1861" s="608">
        <v>45208</v>
      </c>
      <c r="AA1861" s="603" t="s">
        <v>4849</v>
      </c>
      <c r="AB1861" s="606"/>
      <c r="AC1861" s="677"/>
      <c r="AD1861" s="603"/>
      <c r="AE1861" s="603"/>
      <c r="AF1861" s="603" t="s">
        <v>397</v>
      </c>
      <c r="AG1861" s="603" t="s">
        <v>493</v>
      </c>
      <c r="AH1861" s="808" t="s">
        <v>5382</v>
      </c>
      <c r="AI1861" s="600" t="str">
        <f>IFERROR(VLOOKUP(cppm_pr[[#This Row],[Order Number]],SPHERE!C:CC,39,0),"")</f>
        <v/>
      </c>
      <c r="AJ1861" s="600" t="str">
        <f>IFERROR(VLOOKUP(cppm_pr[[#This Row],[Order Number]],'DC TM ONE'!B:CN,42,0),"")</f>
        <v/>
      </c>
      <c r="AK1861" s="808"/>
      <c r="AL1861" s="693"/>
      <c r="AM1861" s="603" t="s">
        <v>8193</v>
      </c>
      <c r="AN1861" s="603"/>
      <c r="AO1861" s="961"/>
      <c r="AP1861" s="603"/>
      <c r="AQ1861" s="603"/>
      <c r="AR1861" s="769"/>
      <c r="AS1861" s="603"/>
      <c r="AT1861" s="610"/>
      <c r="AU1861" s="603"/>
      <c r="AV1861" s="603" t="s">
        <v>4854</v>
      </c>
      <c r="AW1861" s="603" t="s">
        <v>5385</v>
      </c>
      <c r="AX1861" s="603" t="s">
        <v>5386</v>
      </c>
      <c r="AY1861" s="603" t="s">
        <v>1579</v>
      </c>
      <c r="AZ1861" s="603"/>
      <c r="BA1861" s="603"/>
      <c r="BB1861" s="603"/>
      <c r="BC1861" s="603"/>
      <c r="BD1861" s="603"/>
      <c r="BE1861" s="603"/>
      <c r="BF1861" s="603"/>
      <c r="BG1861" s="603"/>
      <c r="BH1861" s="603"/>
    </row>
    <row r="1862" spans="1:60" ht="12" customHeight="1">
      <c r="A1862" s="959">
        <v>1860</v>
      </c>
      <c r="B1862" s="589" t="s">
        <v>5759</v>
      </c>
      <c r="C1862" s="590" t="s">
        <v>241</v>
      </c>
      <c r="D1862" s="591">
        <v>45209</v>
      </c>
      <c r="E1862" s="815" t="s">
        <v>13284</v>
      </c>
      <c r="F1862" s="592" t="s">
        <v>13285</v>
      </c>
      <c r="G1862" s="592" t="s">
        <v>13286</v>
      </c>
      <c r="H1862" s="592" t="s">
        <v>13287</v>
      </c>
      <c r="I1862" s="592"/>
      <c r="J1862" s="589"/>
      <c r="K1862" s="642"/>
      <c r="L1862" s="595" t="s">
        <v>1691</v>
      </c>
      <c r="M1862" s="993"/>
      <c r="N1862" s="972"/>
      <c r="O1862" s="592"/>
      <c r="P1862" s="594"/>
      <c r="Q1862" s="594"/>
      <c r="R1862" s="592">
        <f t="shared" si="32"/>
        <v>0</v>
      </c>
      <c r="S1862" s="592"/>
      <c r="T1862" s="596" t="str">
        <f>VLOOKUP(cppm_pr[[#This Row],[Status]],'All Link_LOV'!$I$32:$K$72,2,0)</f>
        <v>Pending Budget</v>
      </c>
      <c r="U1862" s="596"/>
      <c r="V1862" s="959"/>
      <c r="W1862" s="596" t="s">
        <v>13288</v>
      </c>
      <c r="X1862" s="592"/>
      <c r="Y1862" s="592"/>
      <c r="Z1862" s="597">
        <v>45208</v>
      </c>
      <c r="AA1862" s="592"/>
      <c r="AB1862" s="595"/>
      <c r="AC1862" s="677"/>
      <c r="AD1862" s="592"/>
      <c r="AE1862" s="592"/>
      <c r="AF1862" s="592" t="s">
        <v>399</v>
      </c>
      <c r="AG1862" s="592" t="s">
        <v>512</v>
      </c>
      <c r="AH1862" s="808" t="s">
        <v>13289</v>
      </c>
      <c r="AI1862" s="600" t="str">
        <f>IFERROR(VLOOKUP(cppm_pr[[#This Row],[Order Number]],SPHERE!C:CC,39,0),"")</f>
        <v/>
      </c>
      <c r="AJ1862" s="600" t="str">
        <f>IFERROR(VLOOKUP(cppm_pr[[#This Row],[Order Number]],'DC TM ONE'!B:CN,42,0),"")</f>
        <v/>
      </c>
      <c r="AK1862" s="808"/>
      <c r="AL1862" s="693"/>
      <c r="AM1862" s="592" t="s">
        <v>6377</v>
      </c>
      <c r="AN1862" s="592"/>
      <c r="AO1862" s="961"/>
      <c r="AP1862" s="592"/>
      <c r="AQ1862" s="592"/>
      <c r="AR1862" s="612"/>
      <c r="AS1862" s="592"/>
      <c r="AT1862" s="598"/>
      <c r="AU1862" s="592"/>
      <c r="AV1862" s="592"/>
      <c r="AW1862" s="592"/>
      <c r="AX1862" s="592"/>
      <c r="AY1862" s="592"/>
      <c r="AZ1862" s="592"/>
      <c r="BA1862" s="592"/>
      <c r="BB1862" s="592"/>
      <c r="BC1862" s="592"/>
      <c r="BD1862" s="592"/>
      <c r="BE1862" s="592"/>
      <c r="BF1862" s="592"/>
      <c r="BG1862" s="592"/>
      <c r="BH1862" s="592"/>
    </row>
    <row r="1863" spans="1:60" ht="12" customHeight="1">
      <c r="A1863" s="960">
        <v>1861</v>
      </c>
      <c r="B1863" s="600" t="s">
        <v>5759</v>
      </c>
      <c r="C1863" s="601" t="s">
        <v>241</v>
      </c>
      <c r="D1863" s="591">
        <v>45209</v>
      </c>
      <c r="E1863" s="815" t="s">
        <v>13284</v>
      </c>
      <c r="F1863" s="603" t="s">
        <v>13290</v>
      </c>
      <c r="G1863" s="603" t="s">
        <v>13291</v>
      </c>
      <c r="H1863" s="603" t="s">
        <v>13292</v>
      </c>
      <c r="I1863" s="603"/>
      <c r="J1863" s="600"/>
      <c r="K1863" s="616"/>
      <c r="L1863" s="595" t="s">
        <v>1691</v>
      </c>
      <c r="M1863" s="971"/>
      <c r="N1863" s="972"/>
      <c r="O1863" s="603"/>
      <c r="P1863" s="605"/>
      <c r="Q1863" s="605"/>
      <c r="R1863" s="603">
        <f t="shared" si="32"/>
        <v>0</v>
      </c>
      <c r="S1863" s="603"/>
      <c r="T1863" s="607" t="str">
        <f>VLOOKUP(cppm_pr[[#This Row],[Status]],'All Link_LOV'!$I$32:$K$72,2,0)</f>
        <v>Pending Budget</v>
      </c>
      <c r="U1863" s="607"/>
      <c r="V1863" s="960"/>
      <c r="W1863" s="607" t="s">
        <v>13288</v>
      </c>
      <c r="X1863" s="603"/>
      <c r="Y1863" s="603"/>
      <c r="Z1863" s="608">
        <v>45208</v>
      </c>
      <c r="AA1863" s="603"/>
      <c r="AB1863" s="606"/>
      <c r="AC1863" s="677"/>
      <c r="AD1863" s="603"/>
      <c r="AE1863" s="603"/>
      <c r="AF1863" s="603" t="s">
        <v>399</v>
      </c>
      <c r="AG1863" s="603" t="s">
        <v>512</v>
      </c>
      <c r="AH1863" s="808" t="s">
        <v>13293</v>
      </c>
      <c r="AI1863" s="600" t="str">
        <f>IFERROR(VLOOKUP(cppm_pr[[#This Row],[Order Number]],SPHERE!C:CC,39,0),"")</f>
        <v/>
      </c>
      <c r="AJ1863" s="600" t="str">
        <f>IFERROR(VLOOKUP(cppm_pr[[#This Row],[Order Number]],'DC TM ONE'!B:CN,42,0),"")</f>
        <v/>
      </c>
      <c r="AK1863" s="808"/>
      <c r="AL1863" s="693"/>
      <c r="AM1863" s="603" t="s">
        <v>13294</v>
      </c>
      <c r="AN1863" s="603"/>
      <c r="AO1863" s="961"/>
      <c r="AP1863" s="603"/>
      <c r="AQ1863" s="603"/>
      <c r="AR1863" s="769"/>
      <c r="AS1863" s="603"/>
      <c r="AT1863" s="610"/>
      <c r="AU1863" s="603"/>
      <c r="AV1863" s="603"/>
      <c r="AW1863" s="603"/>
      <c r="AX1863" s="603"/>
      <c r="AY1863" s="603"/>
      <c r="AZ1863" s="603"/>
      <c r="BA1863" s="603"/>
      <c r="BB1863" s="603"/>
      <c r="BC1863" s="603"/>
      <c r="BD1863" s="603"/>
      <c r="BE1863" s="603"/>
      <c r="BF1863" s="603"/>
      <c r="BG1863" s="603"/>
      <c r="BH1863" s="603"/>
    </row>
    <row r="1864" spans="1:60" ht="12" customHeight="1">
      <c r="A1864" s="959">
        <v>1862</v>
      </c>
      <c r="B1864" s="589" t="s">
        <v>5759</v>
      </c>
      <c r="C1864" s="601" t="s">
        <v>241</v>
      </c>
      <c r="D1864" s="591">
        <v>45209</v>
      </c>
      <c r="E1864" s="815" t="s">
        <v>13284</v>
      </c>
      <c r="F1864" s="592" t="s">
        <v>13295</v>
      </c>
      <c r="G1864" s="592" t="s">
        <v>13296</v>
      </c>
      <c r="H1864" s="592" t="s">
        <v>13297</v>
      </c>
      <c r="I1864" s="592"/>
      <c r="J1864" s="589"/>
      <c r="K1864" s="642"/>
      <c r="L1864" s="595" t="s">
        <v>1691</v>
      </c>
      <c r="M1864" s="993"/>
      <c r="N1864" s="972"/>
      <c r="O1864" s="592"/>
      <c r="P1864" s="594"/>
      <c r="Q1864" s="594"/>
      <c r="R1864" s="592">
        <f t="shared" si="32"/>
        <v>0</v>
      </c>
      <c r="S1864" s="592"/>
      <c r="T1864" s="596" t="str">
        <f>VLOOKUP(cppm_pr[[#This Row],[Status]],'All Link_LOV'!$I$32:$K$72,2,0)</f>
        <v>Pending Budget</v>
      </c>
      <c r="U1864" s="596"/>
      <c r="V1864" s="959"/>
      <c r="W1864" s="596" t="s">
        <v>13288</v>
      </c>
      <c r="X1864" s="592"/>
      <c r="Y1864" s="592"/>
      <c r="Z1864" s="597">
        <v>45208</v>
      </c>
      <c r="AA1864" s="592"/>
      <c r="AB1864" s="595"/>
      <c r="AC1864" s="677"/>
      <c r="AD1864" s="592"/>
      <c r="AE1864" s="592"/>
      <c r="AF1864" s="592" t="s">
        <v>399</v>
      </c>
      <c r="AG1864" s="592" t="s">
        <v>512</v>
      </c>
      <c r="AH1864" s="808" t="s">
        <v>13298</v>
      </c>
      <c r="AI1864" s="600" t="str">
        <f>IFERROR(VLOOKUP(cppm_pr[[#This Row],[Order Number]],SPHERE!C:CC,39,0),"")</f>
        <v/>
      </c>
      <c r="AJ1864" s="600" t="str">
        <f>IFERROR(VLOOKUP(cppm_pr[[#This Row],[Order Number]],'DC TM ONE'!B:CN,42,0),"")</f>
        <v/>
      </c>
      <c r="AK1864" s="808"/>
      <c r="AL1864" s="693"/>
      <c r="AM1864" s="592" t="s">
        <v>6432</v>
      </c>
      <c r="AN1864" s="592"/>
      <c r="AO1864" s="961"/>
      <c r="AP1864" s="592"/>
      <c r="AQ1864" s="592"/>
      <c r="AR1864" s="612"/>
      <c r="AS1864" s="592"/>
      <c r="AT1864" s="598"/>
      <c r="AU1864" s="592"/>
      <c r="AV1864" s="592"/>
      <c r="AW1864" s="592"/>
      <c r="AX1864" s="592"/>
      <c r="AY1864" s="592"/>
      <c r="AZ1864" s="592"/>
      <c r="BA1864" s="592"/>
      <c r="BB1864" s="592"/>
      <c r="BC1864" s="592"/>
      <c r="BD1864" s="592"/>
      <c r="BE1864" s="592"/>
      <c r="BF1864" s="592"/>
      <c r="BG1864" s="592"/>
      <c r="BH1864" s="592"/>
    </row>
    <row r="1865" spans="1:60" ht="12" customHeight="1">
      <c r="A1865" s="960">
        <v>1863</v>
      </c>
      <c r="B1865" s="589" t="s">
        <v>5759</v>
      </c>
      <c r="C1865" s="601" t="s">
        <v>241</v>
      </c>
      <c r="D1865" s="591">
        <v>45209</v>
      </c>
      <c r="E1865" s="815" t="s">
        <v>13284</v>
      </c>
      <c r="F1865" s="603" t="s">
        <v>13299</v>
      </c>
      <c r="G1865" s="603" t="s">
        <v>13300</v>
      </c>
      <c r="H1865" s="603" t="s">
        <v>13301</v>
      </c>
      <c r="I1865" s="603"/>
      <c r="J1865" s="600"/>
      <c r="K1865" s="616"/>
      <c r="L1865" s="595" t="s">
        <v>1691</v>
      </c>
      <c r="M1865" s="971"/>
      <c r="N1865" s="972"/>
      <c r="O1865" s="603"/>
      <c r="P1865" s="605"/>
      <c r="Q1865" s="605"/>
      <c r="R1865" s="603">
        <f t="shared" si="32"/>
        <v>0</v>
      </c>
      <c r="S1865" s="603"/>
      <c r="T1865" s="607" t="str">
        <f>VLOOKUP(cppm_pr[[#This Row],[Status]],'All Link_LOV'!$I$32:$K$72,2,0)</f>
        <v>Pending Budget</v>
      </c>
      <c r="U1865" s="607"/>
      <c r="V1865" s="960"/>
      <c r="W1865" s="607" t="s">
        <v>13288</v>
      </c>
      <c r="X1865" s="603"/>
      <c r="Y1865" s="603"/>
      <c r="Z1865" s="608">
        <v>45208</v>
      </c>
      <c r="AA1865" s="603"/>
      <c r="AB1865" s="606"/>
      <c r="AC1865" s="677"/>
      <c r="AD1865" s="603"/>
      <c r="AE1865" s="603"/>
      <c r="AF1865" s="603" t="s">
        <v>399</v>
      </c>
      <c r="AG1865" s="603" t="s">
        <v>512</v>
      </c>
      <c r="AH1865" s="808" t="s">
        <v>13302</v>
      </c>
      <c r="AI1865" s="600" t="str">
        <f>IFERROR(VLOOKUP(cppm_pr[[#This Row],[Order Number]],SPHERE!C:CC,39,0),"")</f>
        <v/>
      </c>
      <c r="AJ1865" s="600" t="str">
        <f>IFERROR(VLOOKUP(cppm_pr[[#This Row],[Order Number]],'DC TM ONE'!B:CN,42,0),"")</f>
        <v/>
      </c>
      <c r="AK1865" s="808"/>
      <c r="AL1865" s="693"/>
      <c r="AM1865" s="603" t="s">
        <v>13303</v>
      </c>
      <c r="AN1865" s="603"/>
      <c r="AO1865" s="961"/>
      <c r="AP1865" s="603"/>
      <c r="AQ1865" s="603"/>
      <c r="AR1865" s="769"/>
      <c r="AS1865" s="603"/>
      <c r="AT1865" s="610"/>
      <c r="AU1865" s="603"/>
      <c r="AV1865" s="603"/>
      <c r="AW1865" s="603"/>
      <c r="AX1865" s="603"/>
      <c r="AY1865" s="603"/>
      <c r="AZ1865" s="603"/>
      <c r="BA1865" s="603"/>
      <c r="BB1865" s="603"/>
      <c r="BC1865" s="603"/>
      <c r="BD1865" s="603"/>
      <c r="BE1865" s="603"/>
      <c r="BF1865" s="603"/>
      <c r="BG1865" s="603"/>
      <c r="BH1865" s="603"/>
    </row>
    <row r="1866" spans="1:60" ht="12" customHeight="1">
      <c r="A1866" s="959">
        <v>1864</v>
      </c>
      <c r="B1866" s="589" t="s">
        <v>69</v>
      </c>
      <c r="C1866" s="590" t="s">
        <v>256</v>
      </c>
      <c r="D1866" s="591"/>
      <c r="E1866" s="815"/>
      <c r="F1866" s="592" t="s">
        <v>13304</v>
      </c>
      <c r="G1866" s="592" t="s">
        <v>13305</v>
      </c>
      <c r="H1866" s="592" t="s">
        <v>13306</v>
      </c>
      <c r="I1866" s="592"/>
      <c r="J1866" s="589"/>
      <c r="K1866" s="642"/>
      <c r="L1866" s="595" t="s">
        <v>2773</v>
      </c>
      <c r="M1866" s="993"/>
      <c r="N1866" s="972"/>
      <c r="O1866" s="592"/>
      <c r="P1866" s="594"/>
      <c r="Q1866" s="594"/>
      <c r="R1866" s="592">
        <f t="shared" si="32"/>
        <v>0</v>
      </c>
      <c r="S1866" s="592"/>
      <c r="T1866" s="596" t="str">
        <f>VLOOKUP(cppm_pr[[#This Row],[Status]],'All Link_LOV'!$I$32:$K$72,2,0)</f>
        <v>PO Issued / Not Require LOR</v>
      </c>
      <c r="U1866" s="596"/>
      <c r="V1866" s="959"/>
      <c r="W1866" s="596" t="s">
        <v>13288</v>
      </c>
      <c r="X1866" s="592"/>
      <c r="Y1866" s="592"/>
      <c r="Z1866" s="597">
        <v>45208</v>
      </c>
      <c r="AA1866" s="592"/>
      <c r="AB1866" s="595"/>
      <c r="AC1866" s="677"/>
      <c r="AD1866" s="592"/>
      <c r="AE1866" s="592"/>
      <c r="AF1866" s="592" t="s">
        <v>399</v>
      </c>
      <c r="AG1866" s="592" t="s">
        <v>512</v>
      </c>
      <c r="AH1866" s="808" t="s">
        <v>13307</v>
      </c>
      <c r="AI1866" s="600" t="str">
        <f>IFERROR(VLOOKUP(cppm_pr[[#This Row],[Order Number]],SPHERE!C:CC,39,0),"")</f>
        <v/>
      </c>
      <c r="AJ1866" s="600" t="str">
        <f>IFERROR(VLOOKUP(cppm_pr[[#This Row],[Order Number]],'DC TM ONE'!B:CN,42,0),"")</f>
        <v/>
      </c>
      <c r="AK1866" s="808"/>
      <c r="AL1866" s="693"/>
      <c r="AM1866" s="592" t="s">
        <v>13183</v>
      </c>
      <c r="AN1866" s="592"/>
      <c r="AO1866" s="961"/>
      <c r="AP1866" s="592"/>
      <c r="AQ1866" s="592"/>
      <c r="AR1866" s="612"/>
      <c r="AS1866" s="592"/>
      <c r="AT1866" s="598"/>
      <c r="AU1866" s="592"/>
      <c r="AV1866" s="592"/>
      <c r="AW1866" s="592"/>
      <c r="AX1866" s="592"/>
      <c r="AY1866" s="592"/>
      <c r="AZ1866" s="592"/>
      <c r="BA1866" s="592"/>
      <c r="BB1866" s="592"/>
      <c r="BC1866" s="592"/>
      <c r="BD1866" s="592"/>
      <c r="BE1866" s="592"/>
      <c r="BF1866" s="592"/>
      <c r="BG1866" s="592"/>
      <c r="BH1866" s="592"/>
    </row>
    <row r="1867" spans="1:60" ht="12" customHeight="1">
      <c r="A1867" s="960">
        <v>1865</v>
      </c>
      <c r="B1867" s="600"/>
      <c r="C1867" s="601" t="s">
        <v>200</v>
      </c>
      <c r="D1867" s="602"/>
      <c r="E1867" s="600"/>
      <c r="F1867" s="603" t="s">
        <v>13308</v>
      </c>
      <c r="G1867" s="603" t="s">
        <v>13309</v>
      </c>
      <c r="H1867" s="603" t="s">
        <v>13310</v>
      </c>
      <c r="I1867" s="603"/>
      <c r="J1867" s="600"/>
      <c r="K1867" s="616"/>
      <c r="L1867" s="606" t="s">
        <v>1252</v>
      </c>
      <c r="M1867" s="971"/>
      <c r="N1867" s="972"/>
      <c r="O1867" s="603"/>
      <c r="P1867" s="605"/>
      <c r="Q1867" s="605"/>
      <c r="R1867" s="603">
        <f t="shared" si="32"/>
        <v>0</v>
      </c>
      <c r="S1867" s="603"/>
      <c r="T1867" s="607" t="str">
        <f>VLOOKUP(cppm_pr[[#This Row],[Status]],'All Link_LOV'!$I$32:$K$72,2,0)</f>
        <v>New Request PR</v>
      </c>
      <c r="U1867" s="607"/>
      <c r="V1867" s="960"/>
      <c r="W1867" s="607" t="s">
        <v>13288</v>
      </c>
      <c r="X1867" s="603"/>
      <c r="Y1867" s="603"/>
      <c r="Z1867" s="608">
        <v>45208</v>
      </c>
      <c r="AA1867" s="603"/>
      <c r="AB1867" s="606"/>
      <c r="AC1867" s="677"/>
      <c r="AD1867" s="603"/>
      <c r="AE1867" s="603"/>
      <c r="AF1867" s="603" t="s">
        <v>399</v>
      </c>
      <c r="AG1867" s="603" t="s">
        <v>512</v>
      </c>
      <c r="AH1867" s="808" t="s">
        <v>13311</v>
      </c>
      <c r="AI1867" s="600" t="str">
        <f>IFERROR(VLOOKUP(cppm_pr[[#This Row],[Order Number]],SPHERE!C:CC,39,0),"")</f>
        <v/>
      </c>
      <c r="AJ1867" s="600" t="str">
        <f>IFERROR(VLOOKUP(cppm_pr[[#This Row],[Order Number]],'DC TM ONE'!B:CN,42,0),"")</f>
        <v/>
      </c>
      <c r="AK1867" s="808"/>
      <c r="AL1867" s="693"/>
      <c r="AM1867" s="603" t="s">
        <v>9594</v>
      </c>
      <c r="AN1867" s="603"/>
      <c r="AO1867" s="961"/>
      <c r="AP1867" s="603"/>
      <c r="AQ1867" s="603"/>
      <c r="AR1867" s="769"/>
      <c r="AS1867" s="603"/>
      <c r="AT1867" s="610"/>
      <c r="AU1867" s="603"/>
      <c r="AV1867" s="603"/>
      <c r="AW1867" s="603"/>
      <c r="AX1867" s="603"/>
      <c r="AY1867" s="603"/>
      <c r="AZ1867" s="603"/>
      <c r="BA1867" s="603"/>
      <c r="BB1867" s="603"/>
      <c r="BC1867" s="603"/>
      <c r="BD1867" s="603"/>
      <c r="BE1867" s="603"/>
      <c r="BF1867" s="603"/>
      <c r="BG1867" s="603"/>
      <c r="BH1867" s="603"/>
    </row>
    <row r="1868" spans="1:60" ht="12" customHeight="1">
      <c r="A1868" s="959">
        <v>1866</v>
      </c>
      <c r="B1868" s="589"/>
      <c r="C1868" s="590" t="s">
        <v>200</v>
      </c>
      <c r="D1868" s="591"/>
      <c r="E1868" s="815"/>
      <c r="F1868" s="592" t="s">
        <v>13312</v>
      </c>
      <c r="G1868" s="592" t="s">
        <v>13313</v>
      </c>
      <c r="H1868" s="592" t="s">
        <v>13314</v>
      </c>
      <c r="I1868" s="592"/>
      <c r="J1868" s="589"/>
      <c r="K1868" s="642"/>
      <c r="L1868" s="595" t="s">
        <v>48</v>
      </c>
      <c r="M1868" s="993"/>
      <c r="N1868" s="972"/>
      <c r="O1868" s="592"/>
      <c r="P1868" s="594"/>
      <c r="Q1868" s="594"/>
      <c r="R1868" s="592">
        <f t="shared" si="32"/>
        <v>0</v>
      </c>
      <c r="S1868" s="592"/>
      <c r="T1868" s="596" t="str">
        <f>VLOOKUP(cppm_pr[[#This Row],[Status]],'All Link_LOV'!$I$32:$K$72,2,0)</f>
        <v>New Request PR</v>
      </c>
      <c r="U1868" s="596"/>
      <c r="V1868" s="959"/>
      <c r="W1868" s="596" t="s">
        <v>13288</v>
      </c>
      <c r="X1868" s="592"/>
      <c r="Y1868" s="592"/>
      <c r="Z1868" s="597">
        <v>45208</v>
      </c>
      <c r="AA1868" s="592"/>
      <c r="AB1868" s="595"/>
      <c r="AC1868" s="677"/>
      <c r="AD1868" s="592"/>
      <c r="AE1868" s="592"/>
      <c r="AF1868" s="592" t="s">
        <v>399</v>
      </c>
      <c r="AG1868" s="592" t="s">
        <v>512</v>
      </c>
      <c r="AH1868" s="808" t="s">
        <v>13315</v>
      </c>
      <c r="AI1868" s="600" t="str">
        <f>IFERROR(VLOOKUP(cppm_pr[[#This Row],[Order Number]],SPHERE!C:CC,39,0),"")</f>
        <v/>
      </c>
      <c r="AJ1868" s="600" t="str">
        <f>IFERROR(VLOOKUP(cppm_pr[[#This Row],[Order Number]],'DC TM ONE'!B:CN,42,0),"")</f>
        <v/>
      </c>
      <c r="AK1868" s="808"/>
      <c r="AL1868" s="693"/>
      <c r="AM1868" s="592" t="s">
        <v>6385</v>
      </c>
      <c r="AN1868" s="592"/>
      <c r="AO1868" s="961"/>
      <c r="AP1868" s="592"/>
      <c r="AQ1868" s="592"/>
      <c r="AR1868" s="612"/>
      <c r="AS1868" s="592"/>
      <c r="AT1868" s="598"/>
      <c r="AU1868" s="592"/>
      <c r="AV1868" s="592"/>
      <c r="AW1868" s="592"/>
      <c r="AX1868" s="592"/>
      <c r="AY1868" s="592"/>
      <c r="AZ1868" s="592"/>
      <c r="BA1868" s="592"/>
      <c r="BB1868" s="592"/>
      <c r="BC1868" s="592"/>
      <c r="BD1868" s="592"/>
      <c r="BE1868" s="592"/>
      <c r="BF1868" s="592"/>
      <c r="BG1868" s="592"/>
      <c r="BH1868" s="592"/>
    </row>
    <row r="1869" spans="1:60" ht="12" customHeight="1">
      <c r="A1869" s="960">
        <v>1867</v>
      </c>
      <c r="B1869" s="600" t="s">
        <v>469</v>
      </c>
      <c r="C1869" s="601" t="s">
        <v>250</v>
      </c>
      <c r="D1869" s="602"/>
      <c r="E1869" s="600" t="s">
        <v>13316</v>
      </c>
      <c r="F1869" s="603" t="s">
        <v>13317</v>
      </c>
      <c r="G1869" s="603" t="s">
        <v>13318</v>
      </c>
      <c r="H1869" s="603" t="s">
        <v>13319</v>
      </c>
      <c r="I1869" s="603" t="s">
        <v>13320</v>
      </c>
      <c r="J1869" s="600"/>
      <c r="K1869" s="1125"/>
      <c r="L1869" s="606" t="s">
        <v>56</v>
      </c>
      <c r="M1869" s="986" t="s">
        <v>10509</v>
      </c>
      <c r="N1869" s="972"/>
      <c r="O1869" s="603"/>
      <c r="P1869" s="605"/>
      <c r="Q1869" s="605"/>
      <c r="R1869" s="603">
        <f t="shared" si="32"/>
        <v>0</v>
      </c>
      <c r="S1869" s="603"/>
      <c r="T1869" s="607" t="str">
        <f>VLOOKUP(cppm_pr[[#This Row],[Status]],'All Link_LOV'!$I$32:$K$72,2,0)</f>
        <v>LOR Issued</v>
      </c>
      <c r="U1869" s="607"/>
      <c r="V1869" s="960"/>
      <c r="W1869" s="607" t="s">
        <v>13288</v>
      </c>
      <c r="X1869" s="603"/>
      <c r="Y1869" s="603"/>
      <c r="Z1869" s="608">
        <v>45208</v>
      </c>
      <c r="AA1869" s="603"/>
      <c r="AB1869" s="606"/>
      <c r="AC1869" s="677"/>
      <c r="AD1869" s="603"/>
      <c r="AE1869" s="603"/>
      <c r="AF1869" s="603" t="s">
        <v>399</v>
      </c>
      <c r="AG1869" s="603" t="s">
        <v>512</v>
      </c>
      <c r="AH1869" s="808" t="s">
        <v>13321</v>
      </c>
      <c r="AI1869" s="600" t="str">
        <f>IFERROR(VLOOKUP(cppm_pr[[#This Row],[Order Number]],SPHERE!C:CC,39,0),"")</f>
        <v/>
      </c>
      <c r="AJ1869" s="600" t="str">
        <f>IFERROR(VLOOKUP(cppm_pr[[#This Row],[Order Number]],'DC TM ONE'!B:CN,42,0),"")</f>
        <v/>
      </c>
      <c r="AK1869" s="808"/>
      <c r="AL1869" s="693"/>
      <c r="AM1869" s="603" t="s">
        <v>13322</v>
      </c>
      <c r="AN1869" s="603"/>
      <c r="AO1869" s="961"/>
      <c r="AP1869" s="603"/>
      <c r="AQ1869" s="603"/>
      <c r="AR1869" s="769"/>
      <c r="AS1869" s="603"/>
      <c r="AT1869" s="610"/>
      <c r="AU1869" s="603"/>
      <c r="AV1869" s="603"/>
      <c r="AW1869" s="603"/>
      <c r="AX1869" s="603"/>
      <c r="AY1869" s="603"/>
      <c r="AZ1869" s="603"/>
      <c r="BA1869" s="603"/>
      <c r="BB1869" s="603"/>
      <c r="BC1869" s="603"/>
      <c r="BD1869" s="603"/>
      <c r="BE1869" s="603"/>
      <c r="BF1869" s="603"/>
      <c r="BG1869" s="603"/>
      <c r="BH1869" s="603"/>
    </row>
    <row r="1870" spans="1:60" ht="12" customHeight="1">
      <c r="A1870" s="959">
        <v>1868</v>
      </c>
      <c r="B1870" s="589" t="s">
        <v>64</v>
      </c>
      <c r="C1870" s="590" t="s">
        <v>208</v>
      </c>
      <c r="D1870" s="591">
        <v>45210</v>
      </c>
      <c r="E1870" s="600" t="s">
        <v>8766</v>
      </c>
      <c r="F1870" s="592" t="s">
        <v>13323</v>
      </c>
      <c r="G1870" s="592" t="s">
        <v>13324</v>
      </c>
      <c r="H1870" s="592" t="s">
        <v>13325</v>
      </c>
      <c r="I1870" s="592" t="s">
        <v>13326</v>
      </c>
      <c r="J1870" s="589"/>
      <c r="K1870" s="642"/>
      <c r="L1870" s="595" t="s">
        <v>50</v>
      </c>
      <c r="M1870" s="993"/>
      <c r="N1870" s="972"/>
      <c r="O1870" s="592"/>
      <c r="P1870" s="594"/>
      <c r="Q1870" s="594"/>
      <c r="R1870" s="592">
        <f t="shared" si="32"/>
        <v>0</v>
      </c>
      <c r="S1870" s="592"/>
      <c r="T1870" s="596" t="str">
        <f>VLOOKUP(cppm_pr[[#This Row],[Status]],'All Link_LOV'!$I$32:$K$72,2,0)</f>
        <v>Pending TP Submission</v>
      </c>
      <c r="U1870" s="596"/>
      <c r="V1870" s="959"/>
      <c r="W1870" s="596" t="s">
        <v>13288</v>
      </c>
      <c r="X1870" s="592"/>
      <c r="Y1870" s="592"/>
      <c r="Z1870" s="597">
        <v>45208</v>
      </c>
      <c r="AA1870" s="592"/>
      <c r="AB1870" s="595"/>
      <c r="AC1870" s="677"/>
      <c r="AD1870" s="592"/>
      <c r="AE1870" s="592"/>
      <c r="AF1870" s="592" t="s">
        <v>399</v>
      </c>
      <c r="AG1870" s="592" t="s">
        <v>512</v>
      </c>
      <c r="AH1870" s="808" t="s">
        <v>13327</v>
      </c>
      <c r="AI1870" s="600" t="str">
        <f>IFERROR(VLOOKUP(cppm_pr[[#This Row],[Order Number]],SPHERE!C:CC,39,0),"")</f>
        <v/>
      </c>
      <c r="AJ1870" s="600" t="str">
        <f>IFERROR(VLOOKUP(cppm_pr[[#This Row],[Order Number]],'DC TM ONE'!B:CN,42,0),"")</f>
        <v/>
      </c>
      <c r="AK1870" s="808"/>
      <c r="AL1870" s="693"/>
      <c r="AM1870" s="592" t="s">
        <v>10682</v>
      </c>
      <c r="AN1870" s="592"/>
      <c r="AO1870" s="961"/>
      <c r="AP1870" s="592"/>
      <c r="AQ1870" s="592"/>
      <c r="AR1870" s="612"/>
      <c r="AS1870" s="592"/>
      <c r="AT1870" s="598"/>
      <c r="AU1870" s="592"/>
      <c r="AV1870" s="592"/>
      <c r="AW1870" s="592"/>
      <c r="AX1870" s="592"/>
      <c r="AY1870" s="592"/>
      <c r="AZ1870" s="592"/>
      <c r="BA1870" s="592"/>
      <c r="BB1870" s="592"/>
      <c r="BC1870" s="592"/>
      <c r="BD1870" s="592"/>
      <c r="BE1870" s="592"/>
      <c r="BF1870" s="592"/>
      <c r="BG1870" s="592"/>
      <c r="BH1870" s="592"/>
    </row>
    <row r="1871" spans="1:60" ht="12" customHeight="1">
      <c r="A1871" s="960">
        <v>1869</v>
      </c>
      <c r="B1871" s="600" t="s">
        <v>62</v>
      </c>
      <c r="C1871" s="590" t="s">
        <v>248</v>
      </c>
      <c r="D1871" s="602"/>
      <c r="E1871" s="600"/>
      <c r="F1871" s="603" t="s">
        <v>13328</v>
      </c>
      <c r="G1871" s="603" t="s">
        <v>13329</v>
      </c>
      <c r="H1871" s="603" t="s">
        <v>13330</v>
      </c>
      <c r="I1871" s="603" t="s">
        <v>13331</v>
      </c>
      <c r="J1871" s="600"/>
      <c r="K1871" s="616"/>
      <c r="L1871" s="606" t="s">
        <v>51</v>
      </c>
      <c r="M1871" s="971"/>
      <c r="N1871" s="972"/>
      <c r="O1871" s="603"/>
      <c r="P1871" s="605"/>
      <c r="Q1871" s="605"/>
      <c r="R1871" s="603">
        <f t="shared" si="32"/>
        <v>0</v>
      </c>
      <c r="S1871" s="603"/>
      <c r="T1871" s="607" t="str">
        <f>VLOOKUP(cppm_pr[[#This Row],[Status]],'All Link_LOV'!$I$32:$K$72,2,0)</f>
        <v>Pending Approval</v>
      </c>
      <c r="U1871" s="607"/>
      <c r="V1871" s="960"/>
      <c r="W1871" s="607" t="s">
        <v>13288</v>
      </c>
      <c r="X1871" s="603"/>
      <c r="Y1871" s="603"/>
      <c r="Z1871" s="608">
        <v>45208</v>
      </c>
      <c r="AA1871" s="603"/>
      <c r="AB1871" s="606"/>
      <c r="AC1871" s="677"/>
      <c r="AD1871" s="603"/>
      <c r="AE1871" s="603"/>
      <c r="AF1871" s="603" t="s">
        <v>399</v>
      </c>
      <c r="AG1871" s="603" t="s">
        <v>512</v>
      </c>
      <c r="AH1871" s="808" t="s">
        <v>13332</v>
      </c>
      <c r="AI1871" s="600" t="str">
        <f>IFERROR(VLOOKUP(cppm_pr[[#This Row],[Order Number]],SPHERE!C:CC,39,0),"")</f>
        <v/>
      </c>
      <c r="AJ1871" s="600" t="str">
        <f>IFERROR(VLOOKUP(cppm_pr[[#This Row],[Order Number]],'DC TM ONE'!B:CN,42,0),"")</f>
        <v/>
      </c>
      <c r="AK1871" s="808"/>
      <c r="AL1871" s="693"/>
      <c r="AM1871" s="603" t="s">
        <v>7648</v>
      </c>
      <c r="AN1871" s="603"/>
      <c r="AO1871" s="961"/>
      <c r="AP1871" s="603"/>
      <c r="AQ1871" s="603"/>
      <c r="AR1871" s="769"/>
      <c r="AS1871" s="603"/>
      <c r="AT1871" s="610"/>
      <c r="AU1871" s="603"/>
      <c r="AV1871" s="603"/>
      <c r="AW1871" s="603"/>
      <c r="AX1871" s="603"/>
      <c r="AY1871" s="603"/>
      <c r="AZ1871" s="603"/>
      <c r="BA1871" s="603"/>
      <c r="BB1871" s="603"/>
      <c r="BC1871" s="603"/>
      <c r="BD1871" s="603"/>
      <c r="BE1871" s="603"/>
      <c r="BF1871" s="603"/>
      <c r="BG1871" s="603"/>
      <c r="BH1871" s="603"/>
    </row>
    <row r="1872" spans="1:60" ht="12" customHeight="1">
      <c r="A1872" s="959">
        <v>1870</v>
      </c>
      <c r="B1872" s="589"/>
      <c r="C1872" s="601" t="s">
        <v>207</v>
      </c>
      <c r="D1872" s="591"/>
      <c r="E1872" s="815"/>
      <c r="F1872" s="592" t="s">
        <v>13333</v>
      </c>
      <c r="G1872" s="592" t="s">
        <v>13334</v>
      </c>
      <c r="H1872" s="592" t="s">
        <v>13335</v>
      </c>
      <c r="I1872" s="592"/>
      <c r="J1872" s="589"/>
      <c r="K1872" s="642"/>
      <c r="L1872" s="595" t="s">
        <v>51</v>
      </c>
      <c r="M1872" s="993"/>
      <c r="N1872" s="972"/>
      <c r="O1872" s="592"/>
      <c r="P1872" s="594"/>
      <c r="Q1872" s="594"/>
      <c r="R1872" s="592">
        <f t="shared" si="32"/>
        <v>0</v>
      </c>
      <c r="S1872" s="592"/>
      <c r="T1872" s="596" t="str">
        <f>VLOOKUP(cppm_pr[[#This Row],[Status]],'All Link_LOV'!$I$32:$K$72,2,0)</f>
        <v>New Request PR</v>
      </c>
      <c r="U1872" s="596"/>
      <c r="V1872" s="959"/>
      <c r="W1872" s="596" t="s">
        <v>13288</v>
      </c>
      <c r="X1872" s="592"/>
      <c r="Y1872" s="592"/>
      <c r="Z1872" s="597">
        <v>45208</v>
      </c>
      <c r="AA1872" s="592"/>
      <c r="AB1872" s="595"/>
      <c r="AC1872" s="677"/>
      <c r="AD1872" s="592"/>
      <c r="AE1872" s="592"/>
      <c r="AF1872" s="592" t="s">
        <v>399</v>
      </c>
      <c r="AG1872" s="592" t="s">
        <v>512</v>
      </c>
      <c r="AH1872" s="808" t="s">
        <v>13336</v>
      </c>
      <c r="AI1872" s="600" t="str">
        <f>IFERROR(VLOOKUP(cppm_pr[[#This Row],[Order Number]],SPHERE!C:CC,39,0),"")</f>
        <v/>
      </c>
      <c r="AJ1872" s="600" t="str">
        <f>IFERROR(VLOOKUP(cppm_pr[[#This Row],[Order Number]],'DC TM ONE'!B:CN,42,0),"")</f>
        <v/>
      </c>
      <c r="AK1872" s="808"/>
      <c r="AL1872" s="693"/>
      <c r="AM1872" s="592" t="s">
        <v>9904</v>
      </c>
      <c r="AN1872" s="592"/>
      <c r="AO1872" s="961"/>
      <c r="AP1872" s="592"/>
      <c r="AQ1872" s="592"/>
      <c r="AR1872" s="612"/>
      <c r="AS1872" s="592"/>
      <c r="AT1872" s="598"/>
      <c r="AU1872" s="592"/>
      <c r="AV1872" s="592"/>
      <c r="AW1872" s="592"/>
      <c r="AX1872" s="592"/>
      <c r="AY1872" s="592"/>
      <c r="AZ1872" s="592"/>
      <c r="BA1872" s="592"/>
      <c r="BB1872" s="592"/>
      <c r="BC1872" s="592"/>
      <c r="BD1872" s="592"/>
      <c r="BE1872" s="592"/>
      <c r="BF1872" s="592"/>
      <c r="BG1872" s="592"/>
      <c r="BH1872" s="592"/>
    </row>
    <row r="1873" spans="1:60" ht="12" customHeight="1">
      <c r="A1873" s="960">
        <v>1871</v>
      </c>
      <c r="B1873" s="600"/>
      <c r="C1873" s="601" t="s">
        <v>200</v>
      </c>
      <c r="D1873" s="602"/>
      <c r="E1873" s="600"/>
      <c r="F1873" s="603" t="s">
        <v>13337</v>
      </c>
      <c r="G1873" s="603" t="s">
        <v>13338</v>
      </c>
      <c r="H1873" s="603" t="s">
        <v>13339</v>
      </c>
      <c r="I1873" s="603"/>
      <c r="J1873" s="600"/>
      <c r="K1873" s="616"/>
      <c r="L1873" s="606" t="s">
        <v>53</v>
      </c>
      <c r="M1873" s="971"/>
      <c r="N1873" s="972"/>
      <c r="O1873" s="603"/>
      <c r="P1873" s="605"/>
      <c r="Q1873" s="605"/>
      <c r="R1873" s="603">
        <f t="shared" si="32"/>
        <v>0</v>
      </c>
      <c r="S1873" s="603"/>
      <c r="T1873" s="607" t="str">
        <f>VLOOKUP(cppm_pr[[#This Row],[Status]],'All Link_LOV'!$I$32:$K$72,2,0)</f>
        <v>New Request PR</v>
      </c>
      <c r="U1873" s="607"/>
      <c r="V1873" s="960"/>
      <c r="W1873" s="607" t="s">
        <v>13288</v>
      </c>
      <c r="X1873" s="603"/>
      <c r="Y1873" s="603"/>
      <c r="Z1873" s="608">
        <v>45208</v>
      </c>
      <c r="AA1873" s="603"/>
      <c r="AB1873" s="606"/>
      <c r="AC1873" s="677"/>
      <c r="AD1873" s="603"/>
      <c r="AE1873" s="603"/>
      <c r="AF1873" s="603" t="s">
        <v>399</v>
      </c>
      <c r="AG1873" s="603" t="s">
        <v>512</v>
      </c>
      <c r="AH1873" s="808" t="s">
        <v>13340</v>
      </c>
      <c r="AI1873" s="600" t="str">
        <f>IFERROR(VLOOKUP(cppm_pr[[#This Row],[Order Number]],SPHERE!C:CC,39,0),"")</f>
        <v/>
      </c>
      <c r="AJ1873" s="600" t="str">
        <f>IFERROR(VLOOKUP(cppm_pr[[#This Row],[Order Number]],'DC TM ONE'!B:CN,42,0),"")</f>
        <v/>
      </c>
      <c r="AK1873" s="808"/>
      <c r="AL1873" s="693"/>
      <c r="AM1873" s="603" t="s">
        <v>8892</v>
      </c>
      <c r="AN1873" s="603"/>
      <c r="AO1873" s="961"/>
      <c r="AP1873" s="603"/>
      <c r="AQ1873" s="603"/>
      <c r="AR1873" s="769"/>
      <c r="AS1873" s="603"/>
      <c r="AT1873" s="610"/>
      <c r="AU1873" s="603"/>
      <c r="AV1873" s="603"/>
      <c r="AW1873" s="603"/>
      <c r="AX1873" s="603"/>
      <c r="AY1873" s="603"/>
      <c r="AZ1873" s="603"/>
      <c r="BA1873" s="603"/>
      <c r="BB1873" s="603"/>
      <c r="BC1873" s="603"/>
      <c r="BD1873" s="603"/>
      <c r="BE1873" s="603"/>
      <c r="BF1873" s="603"/>
      <c r="BG1873" s="603"/>
      <c r="BH1873" s="603"/>
    </row>
    <row r="1874" spans="1:60" ht="12" customHeight="1">
      <c r="A1874" s="959">
        <v>1872</v>
      </c>
      <c r="B1874" s="589" t="s">
        <v>76</v>
      </c>
      <c r="C1874" s="590" t="s">
        <v>250</v>
      </c>
      <c r="D1874" s="591">
        <v>45209</v>
      </c>
      <c r="E1874" s="815" t="s">
        <v>13341</v>
      </c>
      <c r="F1874" s="592" t="s">
        <v>13342</v>
      </c>
      <c r="G1874" s="592" t="s">
        <v>13343</v>
      </c>
      <c r="H1874" s="592" t="s">
        <v>13344</v>
      </c>
      <c r="I1874" s="592" t="s">
        <v>13345</v>
      </c>
      <c r="J1874" s="589"/>
      <c r="K1874" s="642"/>
      <c r="L1874" s="595" t="s">
        <v>1264</v>
      </c>
      <c r="M1874" s="993"/>
      <c r="N1874" s="972"/>
      <c r="O1874" s="592"/>
      <c r="P1874" s="594">
        <v>45209</v>
      </c>
      <c r="Q1874" s="594"/>
      <c r="R1874" s="592">
        <f t="shared" si="32"/>
        <v>-45209</v>
      </c>
      <c r="S1874" s="592"/>
      <c r="T1874" s="596" t="str">
        <f>VLOOKUP(cppm_pr[[#This Row],[Status]],'All Link_LOV'!$I$32:$K$72,2,0)</f>
        <v>LOR Issued</v>
      </c>
      <c r="U1874" s="596"/>
      <c r="V1874" s="959"/>
      <c r="W1874" s="596" t="s">
        <v>13288</v>
      </c>
      <c r="X1874" s="592"/>
      <c r="Y1874" s="592"/>
      <c r="Z1874" s="597">
        <v>45208</v>
      </c>
      <c r="AA1874" s="592"/>
      <c r="AB1874" s="595"/>
      <c r="AC1874" s="677"/>
      <c r="AD1874" s="592"/>
      <c r="AE1874" s="592"/>
      <c r="AF1874" s="592" t="s">
        <v>399</v>
      </c>
      <c r="AG1874" s="592" t="s">
        <v>512</v>
      </c>
      <c r="AH1874" s="808" t="s">
        <v>13346</v>
      </c>
      <c r="AI1874" s="600" t="str">
        <f>IFERROR(VLOOKUP(cppm_pr[[#This Row],[Order Number]],SPHERE!C:CC,39,0),"")</f>
        <v/>
      </c>
      <c r="AJ1874" s="600" t="str">
        <f>IFERROR(VLOOKUP(cppm_pr[[#This Row],[Order Number]],'DC TM ONE'!B:CN,42,0),"")</f>
        <v/>
      </c>
      <c r="AK1874" s="808"/>
      <c r="AL1874" s="693"/>
      <c r="AM1874" s="592" t="s">
        <v>8996</v>
      </c>
      <c r="AN1874" s="592"/>
      <c r="AO1874" s="961"/>
      <c r="AP1874" s="592"/>
      <c r="AQ1874" s="592"/>
      <c r="AR1874" s="612"/>
      <c r="AS1874" s="592"/>
      <c r="AT1874" s="598"/>
      <c r="AU1874" s="592"/>
      <c r="AV1874" s="592"/>
      <c r="AW1874" s="592"/>
      <c r="AX1874" s="592"/>
      <c r="AY1874" s="592"/>
      <c r="AZ1874" s="592"/>
      <c r="BA1874" s="592"/>
      <c r="BB1874" s="592"/>
      <c r="BC1874" s="592"/>
      <c r="BD1874" s="592"/>
      <c r="BE1874" s="592"/>
      <c r="BF1874" s="592"/>
      <c r="BG1874" s="592"/>
      <c r="BH1874" s="592"/>
    </row>
    <row r="1875" spans="1:60" ht="12" customHeight="1">
      <c r="A1875" s="960">
        <v>1873</v>
      </c>
      <c r="B1875" s="600"/>
      <c r="C1875" s="601" t="s">
        <v>200</v>
      </c>
      <c r="D1875" s="602"/>
      <c r="E1875" s="600"/>
      <c r="F1875" s="603" t="s">
        <v>13347</v>
      </c>
      <c r="G1875" s="603" t="s">
        <v>13348</v>
      </c>
      <c r="H1875" s="603" t="s">
        <v>13349</v>
      </c>
      <c r="I1875" s="603"/>
      <c r="J1875" s="600"/>
      <c r="K1875" s="616"/>
      <c r="L1875" s="606" t="s">
        <v>1104</v>
      </c>
      <c r="M1875" s="971"/>
      <c r="N1875" s="972"/>
      <c r="O1875" s="603"/>
      <c r="P1875" s="605"/>
      <c r="Q1875" s="605"/>
      <c r="R1875" s="603">
        <f t="shared" si="32"/>
        <v>0</v>
      </c>
      <c r="S1875" s="603"/>
      <c r="T1875" s="607" t="str">
        <f>VLOOKUP(cppm_pr[[#This Row],[Status]],'All Link_LOV'!$I$32:$K$72,2,0)</f>
        <v>New Request PR</v>
      </c>
      <c r="U1875" s="607"/>
      <c r="V1875" s="960"/>
      <c r="W1875" s="607" t="s">
        <v>13288</v>
      </c>
      <c r="X1875" s="603"/>
      <c r="Y1875" s="603"/>
      <c r="Z1875" s="608">
        <v>45208</v>
      </c>
      <c r="AA1875" s="603"/>
      <c r="AB1875" s="606"/>
      <c r="AC1875" s="677"/>
      <c r="AD1875" s="603"/>
      <c r="AE1875" s="603"/>
      <c r="AF1875" s="603" t="s">
        <v>399</v>
      </c>
      <c r="AG1875" s="603" t="s">
        <v>512</v>
      </c>
      <c r="AH1875" s="808" t="s">
        <v>13350</v>
      </c>
      <c r="AI1875" s="600" t="str">
        <f>IFERROR(VLOOKUP(cppm_pr[[#This Row],[Order Number]],SPHERE!C:CC,39,0),"")</f>
        <v/>
      </c>
      <c r="AJ1875" s="600" t="str">
        <f>IFERROR(VLOOKUP(cppm_pr[[#This Row],[Order Number]],'DC TM ONE'!B:CN,42,0),"")</f>
        <v/>
      </c>
      <c r="AK1875" s="808"/>
      <c r="AL1875" s="693"/>
      <c r="AM1875" s="603" t="s">
        <v>6533</v>
      </c>
      <c r="AN1875" s="603"/>
      <c r="AO1875" s="961"/>
      <c r="AP1875" s="603"/>
      <c r="AQ1875" s="603"/>
      <c r="AR1875" s="769"/>
      <c r="AS1875" s="603"/>
      <c r="AT1875" s="610"/>
      <c r="AU1875" s="603"/>
      <c r="AV1875" s="603"/>
      <c r="AW1875" s="603"/>
      <c r="AX1875" s="603"/>
      <c r="AY1875" s="603"/>
      <c r="AZ1875" s="603"/>
      <c r="BA1875" s="603"/>
      <c r="BB1875" s="603"/>
      <c r="BC1875" s="603"/>
      <c r="BD1875" s="603"/>
      <c r="BE1875" s="603"/>
      <c r="BF1875" s="603"/>
      <c r="BG1875" s="603"/>
      <c r="BH1875" s="603"/>
    </row>
    <row r="1876" spans="1:60" ht="12" customHeight="1">
      <c r="A1876" s="959">
        <v>1874</v>
      </c>
      <c r="B1876" s="589"/>
      <c r="C1876" s="601" t="s">
        <v>207</v>
      </c>
      <c r="D1876" s="591"/>
      <c r="E1876" s="815"/>
      <c r="F1876" s="592" t="s">
        <v>5454</v>
      </c>
      <c r="G1876" s="592" t="s">
        <v>5453</v>
      </c>
      <c r="H1876" s="592" t="s">
        <v>5451</v>
      </c>
      <c r="I1876" s="592"/>
      <c r="J1876" s="589"/>
      <c r="K1876" s="642"/>
      <c r="L1876" s="595" t="s">
        <v>51</v>
      </c>
      <c r="M1876" s="993"/>
      <c r="N1876" s="972"/>
      <c r="O1876" s="592"/>
      <c r="P1876" s="594"/>
      <c r="Q1876" s="594"/>
      <c r="R1876" s="592">
        <f t="shared" si="32"/>
        <v>0</v>
      </c>
      <c r="S1876" s="592"/>
      <c r="T1876" s="596" t="str">
        <f>VLOOKUP(cppm_pr[[#This Row],[Status]],'All Link_LOV'!$I$32:$K$72,2,0)</f>
        <v>New Request PR</v>
      </c>
      <c r="U1876" s="596"/>
      <c r="V1876" s="959"/>
      <c r="W1876" s="596" t="s">
        <v>13288</v>
      </c>
      <c r="X1876" s="592"/>
      <c r="Y1876" s="592"/>
      <c r="Z1876" s="597">
        <v>45208</v>
      </c>
      <c r="AA1876" s="592"/>
      <c r="AB1876" s="595"/>
      <c r="AC1876" s="677"/>
      <c r="AD1876" s="592"/>
      <c r="AE1876" s="592"/>
      <c r="AF1876" s="592" t="s">
        <v>399</v>
      </c>
      <c r="AG1876" s="592" t="s">
        <v>512</v>
      </c>
      <c r="AH1876" s="808" t="s">
        <v>13351</v>
      </c>
      <c r="AI1876" s="600" t="str">
        <f>IFERROR(VLOOKUP(cppm_pr[[#This Row],[Order Number]],SPHERE!C:CC,39,0),"")</f>
        <v/>
      </c>
      <c r="AJ1876" s="600" t="str">
        <f>IFERROR(VLOOKUP(cppm_pr[[#This Row],[Order Number]],'DC TM ONE'!B:CN,42,0),"")</f>
        <v/>
      </c>
      <c r="AK1876" s="808"/>
      <c r="AL1876" s="693"/>
      <c r="AM1876" s="592" t="s">
        <v>13352</v>
      </c>
      <c r="AN1876" s="592"/>
      <c r="AO1876" s="961"/>
      <c r="AP1876" s="592"/>
      <c r="AQ1876" s="592"/>
      <c r="AR1876" s="612"/>
      <c r="AS1876" s="592"/>
      <c r="AT1876" s="598"/>
      <c r="AU1876" s="592"/>
      <c r="AV1876" s="592"/>
      <c r="AW1876" s="592"/>
      <c r="AX1876" s="592"/>
      <c r="AY1876" s="592"/>
      <c r="AZ1876" s="592"/>
      <c r="BA1876" s="592"/>
      <c r="BB1876" s="592"/>
      <c r="BC1876" s="592"/>
      <c r="BD1876" s="592"/>
      <c r="BE1876" s="592"/>
      <c r="BF1876" s="592"/>
      <c r="BG1876" s="592"/>
      <c r="BH1876" s="592"/>
    </row>
    <row r="1877" spans="1:60" ht="12" customHeight="1">
      <c r="A1877" s="960">
        <v>1875</v>
      </c>
      <c r="B1877" s="600"/>
      <c r="C1877" s="601" t="s">
        <v>200</v>
      </c>
      <c r="D1877" s="602"/>
      <c r="E1877" s="600"/>
      <c r="F1877" s="603" t="s">
        <v>13353</v>
      </c>
      <c r="G1877" s="603" t="s">
        <v>13354</v>
      </c>
      <c r="H1877" s="603" t="s">
        <v>13355</v>
      </c>
      <c r="I1877" s="603"/>
      <c r="J1877" s="600"/>
      <c r="K1877" s="616"/>
      <c r="L1877" s="606" t="s">
        <v>48</v>
      </c>
      <c r="M1877" s="971"/>
      <c r="N1877" s="972"/>
      <c r="O1877" s="603"/>
      <c r="P1877" s="605"/>
      <c r="Q1877" s="605"/>
      <c r="R1877" s="603">
        <f t="shared" si="32"/>
        <v>0</v>
      </c>
      <c r="S1877" s="603"/>
      <c r="T1877" s="607" t="str">
        <f>VLOOKUP(cppm_pr[[#This Row],[Status]],'All Link_LOV'!$I$32:$K$72,2,0)</f>
        <v>New Request PR</v>
      </c>
      <c r="U1877" s="607"/>
      <c r="V1877" s="960"/>
      <c r="W1877" s="607" t="s">
        <v>13288</v>
      </c>
      <c r="X1877" s="603"/>
      <c r="Y1877" s="603"/>
      <c r="Z1877" s="608">
        <v>45208</v>
      </c>
      <c r="AA1877" s="603"/>
      <c r="AB1877" s="606"/>
      <c r="AC1877" s="677"/>
      <c r="AD1877" s="603"/>
      <c r="AE1877" s="603"/>
      <c r="AF1877" s="603" t="s">
        <v>399</v>
      </c>
      <c r="AG1877" s="603" t="s">
        <v>512</v>
      </c>
      <c r="AH1877" s="808" t="s">
        <v>13356</v>
      </c>
      <c r="AI1877" s="600" t="str">
        <f>IFERROR(VLOOKUP(cppm_pr[[#This Row],[Order Number]],SPHERE!C:CC,39,0),"")</f>
        <v/>
      </c>
      <c r="AJ1877" s="600" t="str">
        <f>IFERROR(VLOOKUP(cppm_pr[[#This Row],[Order Number]],'DC TM ONE'!B:CN,42,0),"")</f>
        <v/>
      </c>
      <c r="AK1877" s="808"/>
      <c r="AL1877" s="693"/>
      <c r="AM1877" s="603" t="s">
        <v>9695</v>
      </c>
      <c r="AN1877" s="603"/>
      <c r="AO1877" s="961"/>
      <c r="AP1877" s="603"/>
      <c r="AQ1877" s="603"/>
      <c r="AR1877" s="769"/>
      <c r="AS1877" s="603"/>
      <c r="AT1877" s="610"/>
      <c r="AU1877" s="603"/>
      <c r="AV1877" s="603"/>
      <c r="AW1877" s="603"/>
      <c r="AX1877" s="603"/>
      <c r="AY1877" s="603"/>
      <c r="AZ1877" s="603"/>
      <c r="BA1877" s="603"/>
      <c r="BB1877" s="603"/>
      <c r="BC1877" s="603"/>
      <c r="BD1877" s="603"/>
      <c r="BE1877" s="603"/>
      <c r="BF1877" s="603"/>
      <c r="BG1877" s="603"/>
      <c r="BH1877" s="603"/>
    </row>
    <row r="1878" spans="1:60" ht="12" customHeight="1">
      <c r="A1878" s="959">
        <v>1876</v>
      </c>
      <c r="B1878" s="589"/>
      <c r="C1878" s="571" t="s">
        <v>210</v>
      </c>
      <c r="D1878" s="591"/>
      <c r="E1878" s="815"/>
      <c r="F1878" s="592" t="s">
        <v>5390</v>
      </c>
      <c r="G1878" s="592" t="s">
        <v>5389</v>
      </c>
      <c r="H1878" s="592" t="s">
        <v>5387</v>
      </c>
      <c r="I1878" s="592"/>
      <c r="J1878" s="589"/>
      <c r="K1878" s="642"/>
      <c r="L1878" s="595" t="s">
        <v>4271</v>
      </c>
      <c r="M1878" s="993"/>
      <c r="N1878" s="972"/>
      <c r="O1878" s="592"/>
      <c r="P1878" s="594"/>
      <c r="Q1878" s="594"/>
      <c r="R1878" s="592">
        <f t="shared" si="32"/>
        <v>0</v>
      </c>
      <c r="S1878" s="592"/>
      <c r="T1878" s="596" t="str">
        <f>VLOOKUP(cppm_pr[[#This Row],[Status]],'All Link_LOV'!$I$32:$K$72,2,0)</f>
        <v>New Request PR</v>
      </c>
      <c r="U1878" s="596" t="s">
        <v>22</v>
      </c>
      <c r="V1878" s="959">
        <v>914</v>
      </c>
      <c r="W1878" s="596"/>
      <c r="X1878" s="592"/>
      <c r="Y1878" s="592"/>
      <c r="Z1878" s="597">
        <v>45208</v>
      </c>
      <c r="AA1878" s="592" t="s">
        <v>4849</v>
      </c>
      <c r="AB1878" s="595">
        <v>39870</v>
      </c>
      <c r="AC1878" s="677">
        <v>3413.16</v>
      </c>
      <c r="AD1878" s="592" t="s">
        <v>6059</v>
      </c>
      <c r="AE1878" s="592"/>
      <c r="AF1878" s="592" t="s">
        <v>398</v>
      </c>
      <c r="AG1878" s="592" t="s">
        <v>488</v>
      </c>
      <c r="AH1878" s="808" t="s">
        <v>13357</v>
      </c>
      <c r="AI1878" s="600" t="str">
        <f>IFERROR(VLOOKUP(cppm_pr[[#This Row],[Order Number]],SPHERE!C:CC,39,0),"")</f>
        <v/>
      </c>
      <c r="AJ1878" s="600" t="str">
        <f>IFERROR(VLOOKUP(cppm_pr[[#This Row],[Order Number]],'DC TM ONE'!B:CN,42,0),"")</f>
        <v/>
      </c>
      <c r="AK1878" s="808"/>
      <c r="AL1878" s="693">
        <v>45169</v>
      </c>
      <c r="AM1878" s="592" t="s">
        <v>8193</v>
      </c>
      <c r="AN1878" s="592" t="s">
        <v>4928</v>
      </c>
      <c r="AO1878" s="961"/>
      <c r="AP1878" s="592"/>
      <c r="AQ1878" s="592"/>
      <c r="AR1878" s="612">
        <v>3400039849</v>
      </c>
      <c r="AS1878" s="592"/>
      <c r="AT1878" s="598"/>
      <c r="AU1878" s="592"/>
      <c r="AV1878" s="592"/>
      <c r="AW1878" s="592"/>
      <c r="AX1878" s="592"/>
      <c r="AY1878" s="592"/>
      <c r="AZ1878" s="592"/>
      <c r="BA1878" s="592"/>
      <c r="BB1878" s="592"/>
      <c r="BC1878" s="592"/>
      <c r="BD1878" s="592"/>
      <c r="BE1878" s="592"/>
      <c r="BF1878" s="592"/>
      <c r="BG1878" s="592"/>
      <c r="BH1878" s="592"/>
    </row>
    <row r="1879" spans="1:60" ht="12" customHeight="1">
      <c r="A1879" s="960">
        <v>1877</v>
      </c>
      <c r="B1879" s="600" t="s">
        <v>66</v>
      </c>
      <c r="C1879" s="601" t="s">
        <v>260</v>
      </c>
      <c r="D1879" s="602"/>
      <c r="E1879" s="600"/>
      <c r="F1879" s="603" t="s">
        <v>11429</v>
      </c>
      <c r="G1879" s="603" t="s">
        <v>11430</v>
      </c>
      <c r="H1879" s="603" t="s">
        <v>11431</v>
      </c>
      <c r="I1879" s="663" t="s">
        <v>11432</v>
      </c>
      <c r="J1879" s="600"/>
      <c r="K1879" s="616"/>
      <c r="L1879" s="606" t="s">
        <v>1552</v>
      </c>
      <c r="M1879" s="971"/>
      <c r="N1879" s="972"/>
      <c r="O1879" s="603"/>
      <c r="P1879" s="605"/>
      <c r="Q1879" s="605"/>
      <c r="R1879" s="603">
        <f t="shared" si="32"/>
        <v>0</v>
      </c>
      <c r="S1879" s="603"/>
      <c r="T1879" s="607" t="str">
        <f>VLOOKUP(cppm_pr[[#This Row],[Status]],'All Link_LOV'!$I$32:$K$72,2,0)</f>
        <v>PR Creation</v>
      </c>
      <c r="U1879" s="607" t="s">
        <v>22</v>
      </c>
      <c r="V1879" s="960">
        <v>915</v>
      </c>
      <c r="W1879" s="607"/>
      <c r="X1879" s="603"/>
      <c r="Y1879" s="603"/>
      <c r="Z1879" s="608">
        <v>45208</v>
      </c>
      <c r="AA1879" s="603" t="s">
        <v>1662</v>
      </c>
      <c r="AB1879" s="606">
        <v>38588</v>
      </c>
      <c r="AC1879" s="677">
        <v>1635.85</v>
      </c>
      <c r="AD1879" s="603" t="s">
        <v>6148</v>
      </c>
      <c r="AE1879" s="603" t="s">
        <v>13358</v>
      </c>
      <c r="AF1879" s="603" t="s">
        <v>398</v>
      </c>
      <c r="AG1879" s="603" t="s">
        <v>488</v>
      </c>
      <c r="AH1879" s="808" t="s">
        <v>13359</v>
      </c>
      <c r="AI1879" s="600" t="str">
        <f>IFERROR(VLOOKUP(cppm_pr[[#This Row],[Order Number]],SPHERE!C:CC,39,0),"")</f>
        <v/>
      </c>
      <c r="AJ1879" s="600" t="str">
        <f>IFERROR(VLOOKUP(cppm_pr[[#This Row],[Order Number]],'DC TM ONE'!B:CN,42,0),"")</f>
        <v/>
      </c>
      <c r="AK1879" s="808"/>
      <c r="AL1879" s="693">
        <v>45230</v>
      </c>
      <c r="AM1879" s="603" t="s">
        <v>57</v>
      </c>
      <c r="AN1879" s="603" t="s">
        <v>4928</v>
      </c>
      <c r="AO1879" s="961"/>
      <c r="AP1879" s="603"/>
      <c r="AQ1879" s="603"/>
      <c r="AR1879" s="769">
        <v>3400039069</v>
      </c>
      <c r="AS1879" s="603"/>
      <c r="AT1879" s="610" t="s">
        <v>13360</v>
      </c>
      <c r="AU1879" s="603"/>
      <c r="AV1879" s="603"/>
      <c r="AW1879" s="603"/>
      <c r="AX1879" s="603"/>
      <c r="AY1879" s="603"/>
      <c r="AZ1879" s="603"/>
      <c r="BA1879" s="603"/>
      <c r="BB1879" s="603"/>
      <c r="BC1879" s="603"/>
      <c r="BD1879" s="603"/>
      <c r="BE1879" s="603"/>
      <c r="BF1879" s="603"/>
      <c r="BG1879" s="603"/>
      <c r="BH1879" s="603"/>
    </row>
    <row r="1880" spans="1:60" ht="12" customHeight="1">
      <c r="A1880" s="959">
        <v>1878</v>
      </c>
      <c r="B1880" s="589"/>
      <c r="C1880" s="590" t="s">
        <v>207</v>
      </c>
      <c r="D1880" s="591"/>
      <c r="E1880" s="815"/>
      <c r="F1880" s="592" t="s">
        <v>5390</v>
      </c>
      <c r="G1880" s="592" t="s">
        <v>5389</v>
      </c>
      <c r="H1880" s="592" t="s">
        <v>5387</v>
      </c>
      <c r="I1880" s="592"/>
      <c r="J1880" s="589"/>
      <c r="K1880" s="642"/>
      <c r="L1880" s="595" t="s">
        <v>4271</v>
      </c>
      <c r="M1880" s="993"/>
      <c r="N1880" s="972"/>
      <c r="O1880" s="592"/>
      <c r="P1880" s="594"/>
      <c r="Q1880" s="594"/>
      <c r="R1880" s="592">
        <f t="shared" si="32"/>
        <v>0</v>
      </c>
      <c r="S1880" s="592"/>
      <c r="T1880" s="596" t="str">
        <f>VLOOKUP(cppm_pr[[#This Row],[Status]],'All Link_LOV'!$I$32:$K$72,2,0)</f>
        <v>New Request PR</v>
      </c>
      <c r="U1880" s="596" t="s">
        <v>105</v>
      </c>
      <c r="V1880" s="959">
        <v>412</v>
      </c>
      <c r="W1880" s="596"/>
      <c r="X1880" s="592"/>
      <c r="Y1880" s="592"/>
      <c r="Z1880" s="597">
        <v>45208</v>
      </c>
      <c r="AA1880" s="592" t="s">
        <v>4849</v>
      </c>
      <c r="AB1880" s="595"/>
      <c r="AC1880" s="677"/>
      <c r="AD1880" s="592"/>
      <c r="AE1880" s="592"/>
      <c r="AF1880" s="592" t="s">
        <v>398</v>
      </c>
      <c r="AG1880" s="592" t="s">
        <v>488</v>
      </c>
      <c r="AH1880" s="808" t="s">
        <v>5388</v>
      </c>
      <c r="AI1880" s="600" t="str">
        <f>IFERROR(VLOOKUP(cppm_pr[[#This Row],[Order Number]],SPHERE!C:CC,39,0),"")</f>
        <v/>
      </c>
      <c r="AJ1880" s="600" t="str">
        <f>IFERROR(VLOOKUP(cppm_pr[[#This Row],[Order Number]],'DC TM ONE'!B:CN,42,0),"")</f>
        <v/>
      </c>
      <c r="AK1880" s="808"/>
      <c r="AL1880" s="693"/>
      <c r="AM1880" s="592" t="s">
        <v>8193</v>
      </c>
      <c r="AN1880" s="592"/>
      <c r="AO1880" s="961"/>
      <c r="AP1880" s="592"/>
      <c r="AQ1880" s="592"/>
      <c r="AR1880" s="612"/>
      <c r="AS1880" s="592"/>
      <c r="AT1880" s="598"/>
      <c r="AU1880" s="592"/>
      <c r="AV1880" s="592" t="s">
        <v>4854</v>
      </c>
      <c r="AW1880" s="592" t="s">
        <v>5385</v>
      </c>
      <c r="AX1880" s="592" t="s">
        <v>5391</v>
      </c>
      <c r="AY1880" s="592" t="s">
        <v>1579</v>
      </c>
      <c r="AZ1880" s="592"/>
      <c r="BA1880" s="592"/>
      <c r="BB1880" s="592"/>
      <c r="BC1880" s="592"/>
      <c r="BD1880" s="592"/>
      <c r="BE1880" s="592"/>
      <c r="BF1880" s="592"/>
      <c r="BG1880" s="592"/>
      <c r="BH1880" s="592"/>
    </row>
    <row r="1881" spans="1:60" ht="12" customHeight="1">
      <c r="A1881" s="960">
        <v>1879</v>
      </c>
      <c r="B1881" s="600" t="s">
        <v>81</v>
      </c>
      <c r="C1881" s="601" t="s">
        <v>267</v>
      </c>
      <c r="D1881" s="591">
        <v>45208</v>
      </c>
      <c r="E1881" s="600" t="s">
        <v>13361</v>
      </c>
      <c r="F1881" s="603" t="s">
        <v>1419</v>
      </c>
      <c r="G1881" s="603" t="s">
        <v>1943</v>
      </c>
      <c r="H1881" s="603" t="s">
        <v>1416</v>
      </c>
      <c r="I1881" s="603" t="s">
        <v>1418</v>
      </c>
      <c r="J1881" s="600"/>
      <c r="K1881" s="616" t="s">
        <v>13362</v>
      </c>
      <c r="L1881" s="606" t="s">
        <v>1728</v>
      </c>
      <c r="M1881" s="971"/>
      <c r="N1881" s="972"/>
      <c r="O1881" s="603"/>
      <c r="P1881" s="605"/>
      <c r="Q1881" s="605"/>
      <c r="R1881" s="603">
        <f t="shared" ref="R1881:R1912" si="33">$Q1881-$P1881</f>
        <v>0</v>
      </c>
      <c r="S1881" s="603"/>
      <c r="T1881" s="607" t="str">
        <f>VLOOKUP(cppm_pr[[#This Row],[Status]],'All Link_LOV'!$I$32:$K$72,2,0)</f>
        <v>PO Issued</v>
      </c>
      <c r="U1881" s="607" t="s">
        <v>22</v>
      </c>
      <c r="V1881" s="960">
        <v>916</v>
      </c>
      <c r="W1881" s="607"/>
      <c r="X1881" s="603"/>
      <c r="Y1881" s="603"/>
      <c r="Z1881" s="608">
        <v>45208</v>
      </c>
      <c r="AA1881" s="603" t="s">
        <v>6205</v>
      </c>
      <c r="AB1881" s="606">
        <v>6499</v>
      </c>
      <c r="AC1881" s="677">
        <v>1267.25</v>
      </c>
      <c r="AD1881" s="603" t="s">
        <v>6148</v>
      </c>
      <c r="AE1881" s="603" t="s">
        <v>13363</v>
      </c>
      <c r="AF1881" s="603" t="s">
        <v>398</v>
      </c>
      <c r="AG1881" s="603" t="s">
        <v>488</v>
      </c>
      <c r="AH1881" s="808" t="s">
        <v>1415</v>
      </c>
      <c r="AI1881" s="600" t="str">
        <f>IFERROR(VLOOKUP(cppm_pr[[#This Row],[Order Number]],SPHERE!C:CC,39,0),"")</f>
        <v/>
      </c>
      <c r="AJ1881" s="600" t="str">
        <f>IFERROR(VLOOKUP(cppm_pr[[#This Row],[Order Number]],'DC TM ONE'!B:CN,42,0),"")</f>
        <v/>
      </c>
      <c r="AK1881" s="808"/>
      <c r="AL1881" s="693">
        <v>45207</v>
      </c>
      <c r="AM1881" s="603" t="s">
        <v>13364</v>
      </c>
      <c r="AN1881" s="603" t="s">
        <v>4928</v>
      </c>
      <c r="AO1881" s="961"/>
      <c r="AP1881" s="603"/>
      <c r="AQ1881" s="603"/>
      <c r="AR1881" s="769">
        <v>3400038664</v>
      </c>
      <c r="AS1881" s="603"/>
      <c r="AT1881" s="610" t="s">
        <v>13365</v>
      </c>
      <c r="AU1881" s="603"/>
      <c r="AV1881" s="603"/>
      <c r="AW1881" s="603"/>
      <c r="AX1881" s="603"/>
      <c r="AY1881" s="603"/>
      <c r="AZ1881" s="603"/>
      <c r="BA1881" s="603"/>
      <c r="BB1881" s="603"/>
      <c r="BC1881" s="603"/>
      <c r="BD1881" s="603"/>
      <c r="BE1881" s="603"/>
      <c r="BF1881" s="603"/>
      <c r="BG1881" s="603"/>
      <c r="BH1881" s="603"/>
    </row>
    <row r="1882" spans="1:60" ht="12" customHeight="1">
      <c r="A1882" s="959">
        <v>1880</v>
      </c>
      <c r="B1882" s="589"/>
      <c r="C1882" s="590" t="s">
        <v>254</v>
      </c>
      <c r="D1882" s="591"/>
      <c r="E1882" s="815"/>
      <c r="F1882" s="592" t="s">
        <v>11586</v>
      </c>
      <c r="G1882" s="592" t="s">
        <v>11587</v>
      </c>
      <c r="H1882" s="592" t="s">
        <v>11588</v>
      </c>
      <c r="I1882" s="592"/>
      <c r="J1882" s="589"/>
      <c r="K1882" s="642"/>
      <c r="L1882" s="595" t="s">
        <v>10812</v>
      </c>
      <c r="M1882" s="993"/>
      <c r="N1882" s="972"/>
      <c r="O1882" s="592"/>
      <c r="P1882" s="594"/>
      <c r="Q1882" s="594"/>
      <c r="R1882" s="592">
        <f t="shared" si="33"/>
        <v>0</v>
      </c>
      <c r="S1882" s="592"/>
      <c r="T1882" s="596" t="str">
        <f>VLOOKUP(cppm_pr[[#This Row],[Status]],'All Link_LOV'!$I$32:$K$72,2,0)</f>
        <v>PO Issued</v>
      </c>
      <c r="U1882" s="596" t="s">
        <v>22</v>
      </c>
      <c r="V1882" s="959">
        <v>917</v>
      </c>
      <c r="W1882" s="596"/>
      <c r="X1882" s="592"/>
      <c r="Y1882" s="592"/>
      <c r="Z1882" s="597">
        <v>45208</v>
      </c>
      <c r="AA1882" s="592" t="s">
        <v>6718</v>
      </c>
      <c r="AB1882" s="595">
        <v>1248</v>
      </c>
      <c r="AC1882" s="677">
        <v>3948.35</v>
      </c>
      <c r="AD1882" s="592" t="s">
        <v>6148</v>
      </c>
      <c r="AE1882" s="592" t="s">
        <v>11614</v>
      </c>
      <c r="AF1882" s="592" t="s">
        <v>398</v>
      </c>
      <c r="AG1882" s="592" t="s">
        <v>488</v>
      </c>
      <c r="AH1882" s="808" t="s">
        <v>11591</v>
      </c>
      <c r="AI1882" s="600" t="str">
        <f>IFERROR(VLOOKUP(cppm_pr[[#This Row],[Order Number]],SPHERE!C:CC,39,0),"")</f>
        <v/>
      </c>
      <c r="AJ1882" s="600" t="str">
        <f>IFERROR(VLOOKUP(cppm_pr[[#This Row],[Order Number]],'DC TM ONE'!B:CN,42,0),"")</f>
        <v/>
      </c>
      <c r="AK1882" s="808"/>
      <c r="AL1882" s="693">
        <v>45243</v>
      </c>
      <c r="AM1882" s="592" t="s">
        <v>13366</v>
      </c>
      <c r="AN1882" s="592" t="s">
        <v>4928</v>
      </c>
      <c r="AO1882" s="961"/>
      <c r="AP1882" s="592"/>
      <c r="AQ1882" s="592"/>
      <c r="AR1882" s="612">
        <v>3400038859</v>
      </c>
      <c r="AS1882" s="592"/>
      <c r="AT1882" s="598" t="s">
        <v>13367</v>
      </c>
      <c r="AU1882" s="592"/>
      <c r="AV1882" s="592"/>
      <c r="AW1882" s="592"/>
      <c r="AX1882" s="592"/>
      <c r="AY1882" s="592"/>
      <c r="AZ1882" s="592"/>
      <c r="BA1882" s="592"/>
      <c r="BB1882" s="592"/>
      <c r="BC1882" s="592"/>
      <c r="BD1882" s="592"/>
      <c r="BE1882" s="592"/>
      <c r="BF1882" s="592"/>
      <c r="BG1882" s="592"/>
      <c r="BH1882" s="592"/>
    </row>
    <row r="1883" spans="1:60" ht="12" customHeight="1">
      <c r="A1883" s="960">
        <v>1881</v>
      </c>
      <c r="B1883" s="600" t="s">
        <v>76</v>
      </c>
      <c r="C1883" s="601" t="s">
        <v>260</v>
      </c>
      <c r="D1883" s="602">
        <v>45210</v>
      </c>
      <c r="E1883" s="600"/>
      <c r="F1883" s="603" t="s">
        <v>13368</v>
      </c>
      <c r="G1883" s="603" t="s">
        <v>13369</v>
      </c>
      <c r="H1883" s="603" t="s">
        <v>13370</v>
      </c>
      <c r="I1883" s="603"/>
      <c r="J1883" s="600"/>
      <c r="K1883" s="616"/>
      <c r="L1883" s="606" t="s">
        <v>4271</v>
      </c>
      <c r="M1883" s="971"/>
      <c r="N1883" s="972"/>
      <c r="O1883" s="603"/>
      <c r="P1883" s="605"/>
      <c r="Q1883" s="605"/>
      <c r="R1883" s="603">
        <f t="shared" si="33"/>
        <v>0</v>
      </c>
      <c r="S1883" s="603"/>
      <c r="T1883" s="607" t="str">
        <f>VLOOKUP(cppm_pr[[#This Row],[Status]],'All Link_LOV'!$I$32:$K$72,2,0)</f>
        <v>PR Creation</v>
      </c>
      <c r="U1883" s="607" t="s">
        <v>22</v>
      </c>
      <c r="V1883" s="960">
        <v>918</v>
      </c>
      <c r="W1883" s="607"/>
      <c r="X1883" s="603"/>
      <c r="Y1883" s="603"/>
      <c r="Z1883" s="608">
        <v>45208</v>
      </c>
      <c r="AA1883" s="603" t="s">
        <v>7523</v>
      </c>
      <c r="AB1883" s="606">
        <v>4001</v>
      </c>
      <c r="AC1883" s="677">
        <v>3291.85</v>
      </c>
      <c r="AD1883" s="603" t="s">
        <v>6148</v>
      </c>
      <c r="AE1883" s="603" t="s">
        <v>13371</v>
      </c>
      <c r="AF1883" s="603" t="s">
        <v>397</v>
      </c>
      <c r="AG1883" s="603" t="s">
        <v>493</v>
      </c>
      <c r="AH1883" s="808" t="s">
        <v>13372</v>
      </c>
      <c r="AI1883" s="600" t="str">
        <f>IFERROR(VLOOKUP(cppm_pr[[#This Row],[Order Number]],SPHERE!C:CC,39,0),"")</f>
        <v/>
      </c>
      <c r="AJ1883" s="600" t="str">
        <f>IFERROR(VLOOKUP(cppm_pr[[#This Row],[Order Number]],'DC TM ONE'!B:CN,42,0),"")</f>
        <v/>
      </c>
      <c r="AK1883" s="808"/>
      <c r="AL1883" s="693">
        <v>45291</v>
      </c>
      <c r="AM1883" s="603" t="s">
        <v>7537</v>
      </c>
      <c r="AN1883" s="603" t="s">
        <v>6868</v>
      </c>
      <c r="AO1883" s="961" t="s">
        <v>13373</v>
      </c>
      <c r="AP1883" s="603">
        <v>3400010921</v>
      </c>
      <c r="AQ1883" s="603"/>
      <c r="AR1883" s="769"/>
      <c r="AS1883" s="603"/>
      <c r="AT1883" s="610" t="s">
        <v>13374</v>
      </c>
      <c r="AU1883" s="603"/>
      <c r="AV1883" s="603"/>
      <c r="AW1883" s="603"/>
      <c r="AX1883" s="603"/>
      <c r="AY1883" s="603"/>
      <c r="AZ1883" s="603"/>
      <c r="BA1883" s="603"/>
      <c r="BB1883" s="603"/>
      <c r="BC1883" s="603"/>
      <c r="BD1883" s="603"/>
      <c r="BE1883" s="603"/>
      <c r="BF1883" s="603"/>
      <c r="BG1883" s="603"/>
      <c r="BH1883" s="603"/>
    </row>
    <row r="1884" spans="1:60" ht="12" customHeight="1">
      <c r="A1884" s="959">
        <v>1882</v>
      </c>
      <c r="B1884" s="589"/>
      <c r="C1884" s="571" t="s">
        <v>210</v>
      </c>
      <c r="D1884" s="591"/>
      <c r="E1884" s="815"/>
      <c r="F1884" s="592" t="s">
        <v>13375</v>
      </c>
      <c r="G1884" s="592" t="s">
        <v>13376</v>
      </c>
      <c r="H1884" s="592" t="s">
        <v>13377</v>
      </c>
      <c r="I1884" s="592"/>
      <c r="J1884" s="589"/>
      <c r="K1884" s="642"/>
      <c r="L1884" s="595" t="s">
        <v>4271</v>
      </c>
      <c r="M1884" s="993"/>
      <c r="N1884" s="972"/>
      <c r="O1884" s="592"/>
      <c r="P1884" s="594"/>
      <c r="Q1884" s="594"/>
      <c r="R1884" s="592">
        <f t="shared" si="33"/>
        <v>0</v>
      </c>
      <c r="S1884" s="592"/>
      <c r="T1884" s="596" t="str">
        <f>VLOOKUP(cppm_pr[[#This Row],[Status]],'All Link_LOV'!$I$32:$K$72,2,0)</f>
        <v>New Request PR</v>
      </c>
      <c r="U1884" s="596" t="s">
        <v>22</v>
      </c>
      <c r="V1884" s="959">
        <v>919</v>
      </c>
      <c r="W1884" s="596"/>
      <c r="X1884" s="592"/>
      <c r="Y1884" s="592"/>
      <c r="Z1884" s="597">
        <v>45208</v>
      </c>
      <c r="AA1884" s="592" t="s">
        <v>4849</v>
      </c>
      <c r="AB1884" s="595">
        <v>6073</v>
      </c>
      <c r="AC1884" s="677">
        <v>6073</v>
      </c>
      <c r="AD1884" s="592" t="s">
        <v>6148</v>
      </c>
      <c r="AE1884" s="592" t="s">
        <v>13378</v>
      </c>
      <c r="AF1884" s="592" t="s">
        <v>397</v>
      </c>
      <c r="AG1884" s="592" t="s">
        <v>493</v>
      </c>
      <c r="AH1884" s="808" t="s">
        <v>13379</v>
      </c>
      <c r="AI1884" s="600" t="str">
        <f>IFERROR(VLOOKUP(cppm_pr[[#This Row],[Order Number]],SPHERE!C:CC,39,0),"")</f>
        <v/>
      </c>
      <c r="AJ1884" s="600" t="str">
        <f>IFERROR(VLOOKUP(cppm_pr[[#This Row],[Order Number]],'DC TM ONE'!B:CN,42,0),"")</f>
        <v/>
      </c>
      <c r="AK1884" s="808"/>
      <c r="AL1884" s="693">
        <v>45169</v>
      </c>
      <c r="AM1884" s="592" t="s">
        <v>8193</v>
      </c>
      <c r="AN1884" s="592" t="s">
        <v>4928</v>
      </c>
      <c r="AO1884" s="961"/>
      <c r="AP1884" s="592"/>
      <c r="AQ1884" s="592"/>
      <c r="AR1884" s="612">
        <v>3400038524</v>
      </c>
      <c r="AS1884" s="592"/>
      <c r="AT1884" s="598" t="s">
        <v>13380</v>
      </c>
      <c r="AU1884" s="592"/>
      <c r="AV1884" s="592"/>
      <c r="AW1884" s="592"/>
      <c r="AX1884" s="592"/>
      <c r="AY1884" s="592"/>
      <c r="AZ1884" s="592"/>
      <c r="BA1884" s="592"/>
      <c r="BB1884" s="592"/>
      <c r="BC1884" s="592"/>
      <c r="BD1884" s="592"/>
      <c r="BE1884" s="592"/>
      <c r="BF1884" s="592"/>
      <c r="BG1884" s="592"/>
      <c r="BH1884" s="592"/>
    </row>
    <row r="1885" spans="1:60" ht="12" customHeight="1">
      <c r="A1885" s="960">
        <v>1883</v>
      </c>
      <c r="B1885" s="600"/>
      <c r="C1885" s="601" t="s">
        <v>239</v>
      </c>
      <c r="D1885" s="602"/>
      <c r="E1885" s="600"/>
      <c r="F1885" s="603" t="s">
        <v>13381</v>
      </c>
      <c r="G1885" s="603" t="s">
        <v>13382</v>
      </c>
      <c r="H1885" s="603" t="s">
        <v>13383</v>
      </c>
      <c r="I1885" s="603"/>
      <c r="J1885" s="600"/>
      <c r="K1885" s="616"/>
      <c r="L1885" s="606" t="s">
        <v>10812</v>
      </c>
      <c r="M1885" s="971"/>
      <c r="N1885" s="972"/>
      <c r="O1885" s="603"/>
      <c r="P1885" s="605"/>
      <c r="Q1885" s="605"/>
      <c r="R1885" s="603">
        <f t="shared" si="33"/>
        <v>0</v>
      </c>
      <c r="S1885" s="603"/>
      <c r="T1885" s="607" t="str">
        <f>VLOOKUP(cppm_pr[[#This Row],[Status]],'All Link_LOV'!$I$32:$K$72,2,0)</f>
        <v>Insufficient Budget</v>
      </c>
      <c r="U1885" s="607" t="s">
        <v>22</v>
      </c>
      <c r="V1885" s="960">
        <v>920</v>
      </c>
      <c r="W1885" s="607"/>
      <c r="X1885" s="603"/>
      <c r="Y1885" s="603"/>
      <c r="Z1885" s="608">
        <v>45208</v>
      </c>
      <c r="AA1885" s="603" t="s">
        <v>6718</v>
      </c>
      <c r="AB1885" s="606">
        <v>1248</v>
      </c>
      <c r="AC1885" s="677">
        <v>3948.45</v>
      </c>
      <c r="AD1885" s="603" t="s">
        <v>6148</v>
      </c>
      <c r="AE1885" s="603" t="s">
        <v>8482</v>
      </c>
      <c r="AF1885" s="603" t="s">
        <v>398</v>
      </c>
      <c r="AG1885" s="603" t="s">
        <v>488</v>
      </c>
      <c r="AH1885" s="808" t="s">
        <v>13384</v>
      </c>
      <c r="AI1885" s="600" t="str">
        <f>IFERROR(VLOOKUP(cppm_pr[[#This Row],[Order Number]],SPHERE!C:CC,39,0),"")</f>
        <v/>
      </c>
      <c r="AJ1885" s="600" t="str">
        <f>IFERROR(VLOOKUP(cppm_pr[[#This Row],[Order Number]],'DC TM ONE'!B:CN,42,0),"")</f>
        <v/>
      </c>
      <c r="AK1885" s="808"/>
      <c r="AL1885" s="693">
        <v>45107</v>
      </c>
      <c r="AM1885" s="603" t="s">
        <v>6790</v>
      </c>
      <c r="AN1885" s="603" t="s">
        <v>4928</v>
      </c>
      <c r="AO1885" s="961"/>
      <c r="AP1885" s="603"/>
      <c r="AQ1885" s="603"/>
      <c r="AR1885" s="769">
        <v>3400038859</v>
      </c>
      <c r="AS1885" s="603"/>
      <c r="AT1885" s="610" t="s">
        <v>13385</v>
      </c>
      <c r="AU1885" s="603"/>
      <c r="AV1885" s="603"/>
      <c r="AW1885" s="603"/>
      <c r="AX1885" s="603"/>
      <c r="AY1885" s="603"/>
      <c r="AZ1885" s="603"/>
      <c r="BA1885" s="603"/>
      <c r="BB1885" s="603"/>
      <c r="BC1885" s="603"/>
      <c r="BD1885" s="603"/>
      <c r="BE1885" s="603"/>
      <c r="BF1885" s="603"/>
      <c r="BG1885" s="603"/>
      <c r="BH1885" s="603"/>
    </row>
    <row r="1886" spans="1:60" ht="12" customHeight="1">
      <c r="A1886" s="959">
        <v>1884</v>
      </c>
      <c r="B1886" s="589" t="s">
        <v>2744</v>
      </c>
      <c r="C1886" s="590" t="s">
        <v>201</v>
      </c>
      <c r="D1886" s="591"/>
      <c r="E1886" s="815" t="s">
        <v>13386</v>
      </c>
      <c r="F1886" s="592" t="s">
        <v>7561</v>
      </c>
      <c r="G1886" s="592" t="s">
        <v>7562</v>
      </c>
      <c r="H1886" s="592" t="s">
        <v>7563</v>
      </c>
      <c r="I1886" s="592" t="s">
        <v>2015</v>
      </c>
      <c r="J1886" s="589"/>
      <c r="K1886" s="1126"/>
      <c r="L1886" s="595" t="s">
        <v>56</v>
      </c>
      <c r="M1886" s="986" t="s">
        <v>10509</v>
      </c>
      <c r="N1886" s="972"/>
      <c r="O1886" s="592"/>
      <c r="P1886" s="594"/>
      <c r="Q1886" s="594"/>
      <c r="R1886" s="592">
        <f t="shared" si="33"/>
        <v>0</v>
      </c>
      <c r="S1886" s="592"/>
      <c r="T1886" s="596" t="str">
        <f>VLOOKUP(cppm_pr[[#This Row],[Status]],'All Link_LOV'!$I$32:$K$72,2,0)</f>
        <v>Queried - Require More Information From NeC/AND</v>
      </c>
      <c r="U1886" s="596" t="s">
        <v>22</v>
      </c>
      <c r="V1886" s="959">
        <v>921</v>
      </c>
      <c r="W1886" s="596"/>
      <c r="X1886" s="592"/>
      <c r="Y1886" s="592"/>
      <c r="Z1886" s="597">
        <v>45208</v>
      </c>
      <c r="AA1886" s="592" t="s">
        <v>4538</v>
      </c>
      <c r="AB1886" s="595">
        <v>4806.6400000000003</v>
      </c>
      <c r="AC1886" s="677">
        <v>550</v>
      </c>
      <c r="AD1886" s="592" t="s">
        <v>6148</v>
      </c>
      <c r="AE1886" s="592" t="s">
        <v>13387</v>
      </c>
      <c r="AF1886" s="592" t="s">
        <v>6071</v>
      </c>
      <c r="AG1886" s="592" t="s">
        <v>490</v>
      </c>
      <c r="AH1886" s="808" t="s">
        <v>7566</v>
      </c>
      <c r="AI1886" s="600" t="str">
        <f>IFERROR(VLOOKUP(cppm_pr[[#This Row],[Order Number]],SPHERE!C:CC,39,0),"")</f>
        <v/>
      </c>
      <c r="AJ1886" s="600" t="str">
        <f>IFERROR(VLOOKUP(cppm_pr[[#This Row],[Order Number]],'DC TM ONE'!B:CN,42,0),"")</f>
        <v/>
      </c>
      <c r="AK1886" s="808"/>
      <c r="AL1886" s="693">
        <v>45230</v>
      </c>
      <c r="AM1886" s="592" t="s">
        <v>7567</v>
      </c>
      <c r="AN1886" s="592" t="s">
        <v>6175</v>
      </c>
      <c r="AO1886" s="961"/>
      <c r="AP1886" s="592">
        <v>3400044211</v>
      </c>
      <c r="AQ1886" s="592"/>
      <c r="AR1886" s="612"/>
      <c r="AS1886" s="592"/>
      <c r="AT1886" s="598" t="s">
        <v>13388</v>
      </c>
      <c r="AU1886" s="592"/>
      <c r="AV1886" s="592"/>
      <c r="AW1886" s="592"/>
      <c r="AX1886" s="592"/>
      <c r="AY1886" s="592"/>
      <c r="AZ1886" s="592"/>
      <c r="BA1886" s="592"/>
      <c r="BB1886" s="592"/>
      <c r="BC1886" s="592"/>
      <c r="BD1886" s="592"/>
      <c r="BE1886" s="592"/>
      <c r="BF1886" s="592"/>
      <c r="BG1886" s="592"/>
      <c r="BH1886" s="592"/>
    </row>
    <row r="1887" spans="1:60" ht="12" customHeight="1">
      <c r="A1887" s="960">
        <v>1885</v>
      </c>
      <c r="B1887" s="600"/>
      <c r="C1887" s="571" t="s">
        <v>210</v>
      </c>
      <c r="D1887" s="602"/>
      <c r="E1887" s="600"/>
      <c r="F1887" s="603" t="s">
        <v>13389</v>
      </c>
      <c r="G1887" s="603" t="s">
        <v>13390</v>
      </c>
      <c r="H1887" s="603" t="s">
        <v>13391</v>
      </c>
      <c r="I1887" s="603"/>
      <c r="J1887" s="600"/>
      <c r="K1887" s="616"/>
      <c r="L1887" s="606" t="s">
        <v>1492</v>
      </c>
      <c r="M1887" s="971"/>
      <c r="N1887" s="972"/>
      <c r="O1887" s="603"/>
      <c r="P1887" s="605"/>
      <c r="Q1887" s="605"/>
      <c r="R1887" s="603">
        <f t="shared" si="33"/>
        <v>0</v>
      </c>
      <c r="S1887" s="603"/>
      <c r="T1887" s="607" t="str">
        <f>VLOOKUP(cppm_pr[[#This Row],[Status]],'All Link_LOV'!$I$32:$K$72,2,0)</f>
        <v>New Request PR</v>
      </c>
      <c r="U1887" s="607" t="s">
        <v>22</v>
      </c>
      <c r="V1887" s="960">
        <v>922</v>
      </c>
      <c r="W1887" s="607"/>
      <c r="X1887" s="603"/>
      <c r="Y1887" s="603"/>
      <c r="Z1887" s="608">
        <v>45208</v>
      </c>
      <c r="AA1887" s="603" t="s">
        <v>6876</v>
      </c>
      <c r="AB1887" s="606">
        <v>6730</v>
      </c>
      <c r="AC1887" s="677">
        <v>6389.85</v>
      </c>
      <c r="AD1887" s="603" t="s">
        <v>6148</v>
      </c>
      <c r="AE1887" s="603" t="s">
        <v>13392</v>
      </c>
      <c r="AF1887" s="603" t="s">
        <v>398</v>
      </c>
      <c r="AG1887" s="603" t="s">
        <v>488</v>
      </c>
      <c r="AH1887" s="808" t="s">
        <v>13393</v>
      </c>
      <c r="AI1887" s="600" t="str">
        <f>IFERROR(VLOOKUP(cppm_pr[[#This Row],[Order Number]],SPHERE!C:CC,39,0),"")</f>
        <v/>
      </c>
      <c r="AJ1887" s="600" t="str">
        <f>IFERROR(VLOOKUP(cppm_pr[[#This Row],[Order Number]],'DC TM ONE'!B:CN,42,0),"")</f>
        <v/>
      </c>
      <c r="AK1887" s="808"/>
      <c r="AL1887" s="693">
        <v>45230</v>
      </c>
      <c r="AM1887" s="603" t="s">
        <v>13394</v>
      </c>
      <c r="AN1887" s="603" t="s">
        <v>4928</v>
      </c>
      <c r="AO1887" s="961"/>
      <c r="AP1887" s="603"/>
      <c r="AQ1887" s="603"/>
      <c r="AR1887" s="769">
        <v>3400038958</v>
      </c>
      <c r="AS1887" s="603"/>
      <c r="AT1887" s="610" t="s">
        <v>13395</v>
      </c>
      <c r="AU1887" s="603"/>
      <c r="AV1887" s="603"/>
      <c r="AW1887" s="603"/>
      <c r="AX1887" s="603"/>
      <c r="AY1887" s="603"/>
      <c r="AZ1887" s="603"/>
      <c r="BA1887" s="603"/>
      <c r="BB1887" s="603"/>
      <c r="BC1887" s="603"/>
      <c r="BD1887" s="603"/>
      <c r="BE1887" s="603"/>
      <c r="BF1887" s="603"/>
      <c r="BG1887" s="603"/>
      <c r="BH1887" s="603"/>
    </row>
    <row r="1888" spans="1:60" ht="12" customHeight="1">
      <c r="A1888" s="959">
        <v>1886</v>
      </c>
      <c r="B1888" s="589"/>
      <c r="C1888" s="590" t="s">
        <v>260</v>
      </c>
      <c r="D1888" s="591"/>
      <c r="E1888" s="815"/>
      <c r="F1888" s="592" t="s">
        <v>5396</v>
      </c>
      <c r="G1888" s="592" t="s">
        <v>5395</v>
      </c>
      <c r="H1888" s="592" t="s">
        <v>5393</v>
      </c>
      <c r="I1888" s="592"/>
      <c r="J1888" s="589"/>
      <c r="K1888" s="642"/>
      <c r="L1888" s="595" t="s">
        <v>1717</v>
      </c>
      <c r="M1888" s="993"/>
      <c r="N1888" s="972"/>
      <c r="O1888" s="592"/>
      <c r="P1888" s="594"/>
      <c r="Q1888" s="594"/>
      <c r="R1888" s="592">
        <f t="shared" si="33"/>
        <v>0</v>
      </c>
      <c r="S1888" s="592"/>
      <c r="T1888" s="596" t="str">
        <f>VLOOKUP(cppm_pr[[#This Row],[Status]],'All Link_LOV'!$I$32:$K$72,2,0)</f>
        <v>PR Creation</v>
      </c>
      <c r="U1888" s="596" t="s">
        <v>105</v>
      </c>
      <c r="V1888" s="959">
        <v>414</v>
      </c>
      <c r="W1888" s="596"/>
      <c r="X1888" s="592"/>
      <c r="Y1888" s="592"/>
      <c r="Z1888" s="597">
        <v>45208</v>
      </c>
      <c r="AA1888" s="592" t="s">
        <v>1958</v>
      </c>
      <c r="AB1888" s="595"/>
      <c r="AC1888" s="677"/>
      <c r="AD1888" s="592"/>
      <c r="AE1888" s="592"/>
      <c r="AF1888" s="592" t="s">
        <v>398</v>
      </c>
      <c r="AG1888" s="592" t="s">
        <v>491</v>
      </c>
      <c r="AH1888" s="808" t="s">
        <v>5394</v>
      </c>
      <c r="AI1888" s="600" t="str">
        <f>IFERROR(VLOOKUP(cppm_pr[[#This Row],[Order Number]],SPHERE!C:CC,39,0),"")</f>
        <v/>
      </c>
      <c r="AJ1888" s="600" t="str">
        <f>IFERROR(VLOOKUP(cppm_pr[[#This Row],[Order Number]],'DC TM ONE'!B:CN,42,0),"")</f>
        <v/>
      </c>
      <c r="AK1888" s="808"/>
      <c r="AL1888" s="693"/>
      <c r="AM1888" s="592" t="s">
        <v>9583</v>
      </c>
      <c r="AN1888" s="592"/>
      <c r="AO1888" s="961"/>
      <c r="AP1888" s="592"/>
      <c r="AQ1888" s="592"/>
      <c r="AR1888" s="612">
        <v>3400039143</v>
      </c>
      <c r="AS1888" s="592">
        <v>3400039143</v>
      </c>
      <c r="AT1888" s="598"/>
      <c r="AU1888" s="592"/>
      <c r="AV1888" s="592" t="s">
        <v>4036</v>
      </c>
      <c r="AW1888" s="592" t="s">
        <v>4037</v>
      </c>
      <c r="AX1888" s="592" t="s">
        <v>5397</v>
      </c>
      <c r="AY1888" s="592" t="s">
        <v>1554</v>
      </c>
      <c r="AZ1888" s="592">
        <v>3400039143</v>
      </c>
      <c r="BA1888" s="592" t="s">
        <v>5398</v>
      </c>
      <c r="BB1888" s="592">
        <v>3400039143</v>
      </c>
      <c r="BC1888" s="592" t="s">
        <v>4043</v>
      </c>
      <c r="BD1888" s="592" t="s">
        <v>5399</v>
      </c>
      <c r="BE1888" s="592" t="s">
        <v>5400</v>
      </c>
      <c r="BF1888" s="592" t="s">
        <v>5399</v>
      </c>
      <c r="BG1888" s="592"/>
      <c r="BH1888" s="592"/>
    </row>
    <row r="1889" spans="1:60" ht="12" customHeight="1">
      <c r="A1889" s="960">
        <v>1887</v>
      </c>
      <c r="B1889" s="600" t="s">
        <v>5759</v>
      </c>
      <c r="C1889" s="601" t="s">
        <v>211</v>
      </c>
      <c r="D1889" s="602"/>
      <c r="E1889" s="600" t="s">
        <v>13396</v>
      </c>
      <c r="F1889" s="603" t="s">
        <v>5404</v>
      </c>
      <c r="G1889" s="603" t="s">
        <v>5403</v>
      </c>
      <c r="H1889" s="603" t="s">
        <v>5401</v>
      </c>
      <c r="I1889" s="984" t="s">
        <v>13397</v>
      </c>
      <c r="J1889" s="600"/>
      <c r="K1889" s="616"/>
      <c r="L1889" s="595" t="s">
        <v>1691</v>
      </c>
      <c r="M1889" s="971"/>
      <c r="N1889" s="972"/>
      <c r="O1889" s="1"/>
      <c r="P1889" s="605"/>
      <c r="Q1889" s="605"/>
      <c r="R1889" s="603">
        <f t="shared" si="33"/>
        <v>0</v>
      </c>
      <c r="S1889" s="603"/>
      <c r="T1889" s="607" t="str">
        <f>VLOOKUP(cppm_pr[[#This Row],[Status]],'All Link_LOV'!$I$32:$K$72,2,0)</f>
        <v>Queried - Require More Information From NeC/AND</v>
      </c>
      <c r="U1889" s="607" t="s">
        <v>105</v>
      </c>
      <c r="V1889" s="960">
        <v>415</v>
      </c>
      <c r="W1889" s="607"/>
      <c r="X1889" s="603"/>
      <c r="Y1889" s="603"/>
      <c r="Z1889" s="608">
        <v>45208</v>
      </c>
      <c r="AA1889" s="603" t="s">
        <v>4824</v>
      </c>
      <c r="AB1889" s="606"/>
      <c r="AC1889" s="677"/>
      <c r="AD1889" s="603"/>
      <c r="AE1889" s="603"/>
      <c r="AF1889" s="603" t="s">
        <v>399</v>
      </c>
      <c r="AG1889" s="603" t="s">
        <v>491</v>
      </c>
      <c r="AH1889" s="808" t="s">
        <v>5402</v>
      </c>
      <c r="AI1889" s="600" t="str">
        <f>IFERROR(VLOOKUP(cppm_pr[[#This Row],[Order Number]],SPHERE!C:CC,39,0),"")</f>
        <v/>
      </c>
      <c r="AJ1889" s="600" t="str">
        <f>IFERROR(VLOOKUP(cppm_pr[[#This Row],[Order Number]],'DC TM ONE'!B:CN,42,0),"")</f>
        <v/>
      </c>
      <c r="AK1889" s="808"/>
      <c r="AL1889" s="693"/>
      <c r="AM1889" s="603" t="s">
        <v>11737</v>
      </c>
      <c r="AN1889" s="603"/>
      <c r="AO1889" s="961"/>
      <c r="AP1889" s="603"/>
      <c r="AQ1889" s="603"/>
      <c r="AR1889" s="769"/>
      <c r="AS1889" s="603"/>
      <c r="AT1889" s="610"/>
      <c r="AU1889" s="603"/>
      <c r="AV1889" s="603">
        <v>20977.01</v>
      </c>
      <c r="AW1889" s="603" t="s">
        <v>4829</v>
      </c>
      <c r="AX1889" s="603" t="s">
        <v>5405</v>
      </c>
      <c r="AY1889" s="603" t="s">
        <v>1579</v>
      </c>
      <c r="AZ1889" s="603"/>
      <c r="BA1889" s="603"/>
      <c r="BB1889" s="603"/>
      <c r="BC1889" s="603"/>
      <c r="BD1889" s="603"/>
      <c r="BE1889" s="603"/>
      <c r="BF1889" s="603"/>
      <c r="BG1889" s="603"/>
      <c r="BH1889" s="603"/>
    </row>
    <row r="1890" spans="1:60" ht="12" customHeight="1">
      <c r="A1890" s="959">
        <v>1888</v>
      </c>
      <c r="B1890" s="589"/>
      <c r="C1890" s="590" t="s">
        <v>269</v>
      </c>
      <c r="D1890" s="591"/>
      <c r="E1890" s="815" t="s">
        <v>13398</v>
      </c>
      <c r="F1890" s="592" t="s">
        <v>13399</v>
      </c>
      <c r="G1890" s="592"/>
      <c r="H1890" s="592"/>
      <c r="I1890" s="592"/>
      <c r="J1890" s="589"/>
      <c r="K1890" s="642"/>
      <c r="L1890" s="595" t="s">
        <v>50</v>
      </c>
      <c r="M1890" s="985" t="s">
        <v>10509</v>
      </c>
      <c r="N1890" s="972" t="str">
        <f>VLOOKUP(cppm_pr[[#This Row],[Order Number]],SPHERE!C:CC,13,0)</f>
        <v>CONFIRMED</v>
      </c>
      <c r="O1890" s="592"/>
      <c r="P1890" s="594"/>
      <c r="Q1890" s="594"/>
      <c r="R1890" s="592">
        <f t="shared" si="33"/>
        <v>0</v>
      </c>
      <c r="S1890" s="592"/>
      <c r="T1890" s="596" t="str">
        <f>VLOOKUP(cppm_pr[[#This Row],[Status]],'All Link_LOV'!$I$32:$K$72,2,0)</f>
        <v>Insufficient Budget</v>
      </c>
      <c r="U1890" s="596" t="s">
        <v>13400</v>
      </c>
      <c r="V1890" s="959">
        <v>1</v>
      </c>
      <c r="W1890" s="596"/>
      <c r="X1890" s="592"/>
      <c r="Y1890" s="592"/>
      <c r="Z1890" s="597"/>
      <c r="AA1890" s="592"/>
      <c r="AB1890" s="595"/>
      <c r="AC1890" s="677"/>
      <c r="AD1890" s="592"/>
      <c r="AE1890" s="592"/>
      <c r="AF1890" s="592" t="s">
        <v>13401</v>
      </c>
      <c r="AG1890" s="592" t="s">
        <v>513</v>
      </c>
      <c r="AH1890" s="808" t="s">
        <v>13402</v>
      </c>
      <c r="AI1890" s="600" t="str">
        <f>IFERROR(VLOOKUP(cppm_pr[[#This Row],[Order Number]],SPHERE!C:CC,39,0),"")</f>
        <v>Unifi Port</v>
      </c>
      <c r="AJ1890" s="600" t="str">
        <f>IFERROR(VLOOKUP(cppm_pr[[#This Row],[Order Number]],'DC TM ONE'!B:CN,42,0),"")</f>
        <v/>
      </c>
      <c r="AK1890" s="808"/>
      <c r="AL1890" s="693">
        <v>44969</v>
      </c>
      <c r="AM1890" s="592" t="s">
        <v>13403</v>
      </c>
      <c r="AN1890" s="592"/>
      <c r="AO1890" s="961"/>
      <c r="AP1890" s="592"/>
      <c r="AQ1890" s="592"/>
      <c r="AR1890" s="612"/>
      <c r="AS1890" s="592"/>
      <c r="AT1890" s="598"/>
      <c r="AU1890" s="592"/>
      <c r="AV1890" s="592"/>
      <c r="AW1890" s="592"/>
      <c r="AX1890" s="592"/>
      <c r="AY1890" s="592"/>
      <c r="AZ1890" s="592"/>
      <c r="BA1890" s="592"/>
      <c r="BB1890" s="592"/>
      <c r="BC1890" s="592"/>
      <c r="BD1890" s="592"/>
      <c r="BE1890" s="592"/>
      <c r="BF1890" s="592"/>
      <c r="BG1890" s="592"/>
      <c r="BH1890" s="592"/>
    </row>
    <row r="1891" spans="1:60" ht="12" customHeight="1">
      <c r="A1891" s="960">
        <v>1889</v>
      </c>
      <c r="B1891" s="600" t="s">
        <v>457</v>
      </c>
      <c r="C1891" s="601" t="s">
        <v>269</v>
      </c>
      <c r="D1891" s="602"/>
      <c r="E1891" s="600"/>
      <c r="F1891" s="603" t="s">
        <v>13404</v>
      </c>
      <c r="G1891" s="603"/>
      <c r="H1891" s="603"/>
      <c r="I1891" s="603"/>
      <c r="J1891" s="600"/>
      <c r="K1891" s="616"/>
      <c r="L1891" s="606" t="s">
        <v>1701</v>
      </c>
      <c r="M1891" s="985" t="s">
        <v>10509</v>
      </c>
      <c r="N1891" s="972" t="str">
        <f>VLOOKUP(cppm_pr[[#This Row],[Order Number]],SPHERE!C:CC,13,0)</f>
        <v>CONFIRMED</v>
      </c>
      <c r="O1891" s="603"/>
      <c r="P1891" s="605"/>
      <c r="Q1891" s="605"/>
      <c r="R1891" s="603">
        <f t="shared" si="33"/>
        <v>0</v>
      </c>
      <c r="S1891" s="603"/>
      <c r="T1891" s="607" t="str">
        <f>VLOOKUP(cppm_pr[[#This Row],[Status]],'All Link_LOV'!$I$32:$K$72,2,0)</f>
        <v>Insufficient Budget</v>
      </c>
      <c r="U1891" s="607" t="s">
        <v>13400</v>
      </c>
      <c r="V1891" s="960">
        <v>2</v>
      </c>
      <c r="W1891" s="607"/>
      <c r="X1891" s="603"/>
      <c r="Y1891" s="603"/>
      <c r="Z1891" s="608"/>
      <c r="AA1891" s="603"/>
      <c r="AB1891" s="606"/>
      <c r="AC1891" s="677"/>
      <c r="AD1891" s="603"/>
      <c r="AE1891" s="603"/>
      <c r="AF1891" s="592" t="s">
        <v>13401</v>
      </c>
      <c r="AG1891" s="603" t="s">
        <v>513</v>
      </c>
      <c r="AH1891" s="808" t="s">
        <v>13405</v>
      </c>
      <c r="AI1891" s="600" t="str">
        <f>IFERROR(VLOOKUP(cppm_pr[[#This Row],[Order Number]],SPHERE!C:CC,39,0),"")</f>
        <v>Unifi Port</v>
      </c>
      <c r="AJ1891" s="600" t="str">
        <f>IFERROR(VLOOKUP(cppm_pr[[#This Row],[Order Number]],'DC TM ONE'!B:CN,42,0),"")</f>
        <v/>
      </c>
      <c r="AK1891" s="808"/>
      <c r="AL1891" s="693" t="s">
        <v>13406</v>
      </c>
      <c r="AM1891" s="603" t="s">
        <v>7344</v>
      </c>
      <c r="AN1891" s="603"/>
      <c r="AO1891" s="961"/>
      <c r="AP1891" s="603"/>
      <c r="AQ1891" s="603"/>
      <c r="AR1891" s="769"/>
      <c r="AS1891" s="603"/>
      <c r="AT1891" s="610"/>
      <c r="AU1891" s="603"/>
      <c r="AV1891" s="603"/>
      <c r="AW1891" s="603"/>
      <c r="AX1891" s="603"/>
      <c r="AY1891" s="603"/>
      <c r="AZ1891" s="603"/>
      <c r="BA1891" s="603"/>
      <c r="BB1891" s="603"/>
      <c r="BC1891" s="603"/>
      <c r="BD1891" s="603"/>
      <c r="BE1891" s="603"/>
      <c r="BF1891" s="603"/>
      <c r="BG1891" s="603"/>
      <c r="BH1891" s="603"/>
    </row>
    <row r="1892" spans="1:60" ht="12" customHeight="1">
      <c r="A1892" s="959">
        <v>1890</v>
      </c>
      <c r="B1892" s="600" t="s">
        <v>457</v>
      </c>
      <c r="C1892" s="601" t="s">
        <v>269</v>
      </c>
      <c r="D1892" s="591"/>
      <c r="E1892" s="815"/>
      <c r="F1892" s="592" t="s">
        <v>13407</v>
      </c>
      <c r="G1892" s="592"/>
      <c r="H1892" s="592"/>
      <c r="I1892" s="592"/>
      <c r="J1892" s="589"/>
      <c r="K1892" s="642"/>
      <c r="L1892" s="595" t="s">
        <v>2603</v>
      </c>
      <c r="M1892" s="985" t="s">
        <v>10509</v>
      </c>
      <c r="N1892" s="972" t="str">
        <f>VLOOKUP(cppm_pr[[#This Row],[Order Number]],SPHERE!C:CC,13,0)</f>
        <v>CONFIRMED</v>
      </c>
      <c r="O1892" s="592"/>
      <c r="P1892" s="594"/>
      <c r="Q1892" s="594"/>
      <c r="R1892" s="592">
        <f t="shared" si="33"/>
        <v>0</v>
      </c>
      <c r="S1892" s="592"/>
      <c r="T1892" s="596" t="str">
        <f>VLOOKUP(cppm_pr[[#This Row],[Status]],'All Link_LOV'!$I$32:$K$72,2,0)</f>
        <v>Insufficient Budget</v>
      </c>
      <c r="U1892" s="596" t="s">
        <v>13400</v>
      </c>
      <c r="V1892" s="959">
        <v>3</v>
      </c>
      <c r="W1892" s="596"/>
      <c r="X1892" s="592"/>
      <c r="Y1892" s="592"/>
      <c r="Z1892" s="597"/>
      <c r="AA1892" s="592"/>
      <c r="AB1892" s="595"/>
      <c r="AC1892" s="677"/>
      <c r="AD1892" s="592"/>
      <c r="AE1892" s="592"/>
      <c r="AF1892" s="592" t="s">
        <v>13401</v>
      </c>
      <c r="AG1892" s="592" t="s">
        <v>513</v>
      </c>
      <c r="AH1892" s="808" t="s">
        <v>13408</v>
      </c>
      <c r="AI1892" s="600" t="str">
        <f>IFERROR(VLOOKUP(cppm_pr[[#This Row],[Order Number]],SPHERE!C:CC,39,0),"")</f>
        <v>Unifi Port</v>
      </c>
      <c r="AJ1892" s="600" t="str">
        <f>IFERROR(VLOOKUP(cppm_pr[[#This Row],[Order Number]],'DC TM ONE'!B:CN,42,0),"")</f>
        <v/>
      </c>
      <c r="AK1892" s="808"/>
      <c r="AL1892" s="693">
        <v>44969</v>
      </c>
      <c r="AM1892" s="592" t="s">
        <v>13409</v>
      </c>
      <c r="AN1892" s="592"/>
      <c r="AO1892" s="961"/>
      <c r="AP1892" s="592"/>
      <c r="AQ1892" s="592"/>
      <c r="AR1892" s="612"/>
      <c r="AS1892" s="592"/>
      <c r="AT1892" s="598"/>
      <c r="AU1892" s="592"/>
      <c r="AV1892" s="592"/>
      <c r="AW1892" s="592"/>
      <c r="AX1892" s="592"/>
      <c r="AY1892" s="592"/>
      <c r="AZ1892" s="592"/>
      <c r="BA1892" s="592"/>
      <c r="BB1892" s="592"/>
      <c r="BC1892" s="592"/>
      <c r="BD1892" s="592"/>
      <c r="BE1892" s="592"/>
      <c r="BF1892" s="592"/>
      <c r="BG1892" s="592"/>
      <c r="BH1892" s="592"/>
    </row>
    <row r="1893" spans="1:60" ht="12" customHeight="1">
      <c r="A1893" s="960">
        <v>1891</v>
      </c>
      <c r="B1893" s="600"/>
      <c r="C1893" s="590" t="s">
        <v>269</v>
      </c>
      <c r="D1893" s="602"/>
      <c r="E1893" s="815" t="s">
        <v>13398</v>
      </c>
      <c r="F1893" s="603" t="s">
        <v>13410</v>
      </c>
      <c r="G1893" s="603"/>
      <c r="H1893" s="603"/>
      <c r="I1893" s="603"/>
      <c r="J1893" s="600"/>
      <c r="K1893" s="616"/>
      <c r="L1893" s="606" t="s">
        <v>50</v>
      </c>
      <c r="M1893" s="985" t="s">
        <v>10509</v>
      </c>
      <c r="N1893" s="972" t="str">
        <f>VLOOKUP(cppm_pr[[#This Row],[Order Number]],SPHERE!C:CC,13,0)</f>
        <v>CONFIRMED</v>
      </c>
      <c r="O1893" s="603"/>
      <c r="P1893" s="605"/>
      <c r="Q1893" s="605"/>
      <c r="R1893" s="603">
        <f t="shared" si="33"/>
        <v>0</v>
      </c>
      <c r="S1893" s="603"/>
      <c r="T1893" s="607" t="str">
        <f>VLOOKUP(cppm_pr[[#This Row],[Status]],'All Link_LOV'!$I$32:$K$72,2,0)</f>
        <v>Insufficient Budget</v>
      </c>
      <c r="U1893" s="607" t="s">
        <v>13400</v>
      </c>
      <c r="V1893" s="960">
        <v>4</v>
      </c>
      <c r="W1893" s="607"/>
      <c r="X1893" s="603"/>
      <c r="Y1893" s="603"/>
      <c r="Z1893" s="608"/>
      <c r="AA1893" s="603"/>
      <c r="AB1893" s="606"/>
      <c r="AC1893" s="677"/>
      <c r="AD1893" s="603"/>
      <c r="AE1893" s="603"/>
      <c r="AF1893" s="592" t="s">
        <v>13401</v>
      </c>
      <c r="AG1893" s="603" t="s">
        <v>513</v>
      </c>
      <c r="AH1893" s="808" t="s">
        <v>13411</v>
      </c>
      <c r="AI1893" s="600" t="str">
        <f>IFERROR(VLOOKUP(cppm_pr[[#This Row],[Order Number]],SPHERE!C:CC,39,0),"")</f>
        <v>Unifi Port</v>
      </c>
      <c r="AJ1893" s="600" t="str">
        <f>IFERROR(VLOOKUP(cppm_pr[[#This Row],[Order Number]],'DC TM ONE'!B:CN,42,0),"")</f>
        <v/>
      </c>
      <c r="AK1893" s="808"/>
      <c r="AL1893" s="693">
        <v>45150</v>
      </c>
      <c r="AM1893" s="603" t="s">
        <v>13412</v>
      </c>
      <c r="AN1893" s="603"/>
      <c r="AO1893" s="961"/>
      <c r="AP1893" s="603"/>
      <c r="AQ1893" s="603"/>
      <c r="AR1893" s="769"/>
      <c r="AS1893" s="603"/>
      <c r="AT1893" s="610"/>
      <c r="AU1893" s="603"/>
      <c r="AV1893" s="603"/>
      <c r="AW1893" s="603"/>
      <c r="AX1893" s="603"/>
      <c r="AY1893" s="603"/>
      <c r="AZ1893" s="603"/>
      <c r="BA1893" s="603"/>
      <c r="BB1893" s="603"/>
      <c r="BC1893" s="603"/>
      <c r="BD1893" s="603"/>
      <c r="BE1893" s="603"/>
      <c r="BF1893" s="603"/>
      <c r="BG1893" s="603"/>
      <c r="BH1893" s="603"/>
    </row>
    <row r="1894" spans="1:60" ht="12" customHeight="1">
      <c r="A1894" s="959">
        <v>1892</v>
      </c>
      <c r="B1894" s="589"/>
      <c r="C1894" s="590" t="s">
        <v>269</v>
      </c>
      <c r="D1894" s="591"/>
      <c r="E1894" s="815" t="s">
        <v>13398</v>
      </c>
      <c r="F1894" s="592" t="s">
        <v>13413</v>
      </c>
      <c r="G1894" s="592"/>
      <c r="H1894" s="592"/>
      <c r="I1894" s="592"/>
      <c r="J1894" s="589"/>
      <c r="K1894" s="642"/>
      <c r="L1894" s="595" t="s">
        <v>50</v>
      </c>
      <c r="M1894" s="985" t="s">
        <v>10509</v>
      </c>
      <c r="N1894" s="972" t="str">
        <f>VLOOKUP(cppm_pr[[#This Row],[Order Number]],SPHERE!C:CC,13,0)</f>
        <v>CONFIRMED</v>
      </c>
      <c r="O1894" s="592"/>
      <c r="P1894" s="594"/>
      <c r="Q1894" s="594"/>
      <c r="R1894" s="592">
        <f t="shared" si="33"/>
        <v>0</v>
      </c>
      <c r="S1894" s="592"/>
      <c r="T1894" s="596" t="str">
        <f>VLOOKUP(cppm_pr[[#This Row],[Status]],'All Link_LOV'!$I$32:$K$72,2,0)</f>
        <v>Insufficient Budget</v>
      </c>
      <c r="U1894" s="596" t="s">
        <v>13400</v>
      </c>
      <c r="V1894" s="959">
        <v>5</v>
      </c>
      <c r="W1894" s="596"/>
      <c r="X1894" s="592"/>
      <c r="Y1894" s="592"/>
      <c r="Z1894" s="597"/>
      <c r="AA1894" s="592"/>
      <c r="AB1894" s="595"/>
      <c r="AC1894" s="677"/>
      <c r="AD1894" s="592"/>
      <c r="AE1894" s="592"/>
      <c r="AF1894" s="592" t="s">
        <v>13401</v>
      </c>
      <c r="AG1894" s="592" t="s">
        <v>513</v>
      </c>
      <c r="AH1894" s="808" t="s">
        <v>13414</v>
      </c>
      <c r="AI1894" s="600" t="str">
        <f>IFERROR(VLOOKUP(cppm_pr[[#This Row],[Order Number]],SPHERE!C:CC,39,0),"")</f>
        <v>Unifi Port</v>
      </c>
      <c r="AJ1894" s="600" t="str">
        <f>IFERROR(VLOOKUP(cppm_pr[[#This Row],[Order Number]],'DC TM ONE'!B:CN,42,0),"")</f>
        <v/>
      </c>
      <c r="AK1894" s="808"/>
      <c r="AL1894" s="693">
        <v>45150</v>
      </c>
      <c r="AM1894" s="592" t="s">
        <v>6127</v>
      </c>
      <c r="AN1894" s="592"/>
      <c r="AO1894" s="961"/>
      <c r="AP1894" s="592"/>
      <c r="AQ1894" s="592"/>
      <c r="AR1894" s="612"/>
      <c r="AS1894" s="592"/>
      <c r="AT1894" s="598"/>
      <c r="AU1894" s="592"/>
      <c r="AV1894" s="592"/>
      <c r="AW1894" s="592"/>
      <c r="AX1894" s="592"/>
      <c r="AY1894" s="592"/>
      <c r="AZ1894" s="592"/>
      <c r="BA1894" s="592"/>
      <c r="BB1894" s="592"/>
      <c r="BC1894" s="592"/>
      <c r="BD1894" s="592"/>
      <c r="BE1894" s="592"/>
      <c r="BF1894" s="592"/>
      <c r="BG1894" s="592"/>
      <c r="BH1894" s="592"/>
    </row>
    <row r="1895" spans="1:60" ht="12" customHeight="1">
      <c r="A1895" s="960">
        <v>1893</v>
      </c>
      <c r="B1895" s="600"/>
      <c r="C1895" s="590" t="s">
        <v>269</v>
      </c>
      <c r="D1895" s="602"/>
      <c r="E1895" s="815" t="s">
        <v>13398</v>
      </c>
      <c r="F1895" s="603" t="s">
        <v>13415</v>
      </c>
      <c r="G1895" s="603"/>
      <c r="H1895" s="603"/>
      <c r="I1895" s="603"/>
      <c r="J1895" s="600"/>
      <c r="K1895" s="616"/>
      <c r="L1895" s="606" t="s">
        <v>50</v>
      </c>
      <c r="M1895" s="985" t="s">
        <v>10509</v>
      </c>
      <c r="N1895" s="972" t="str">
        <f>VLOOKUP(cppm_pr[[#This Row],[Order Number]],SPHERE!C:CC,13,0)</f>
        <v>CONFIRMED</v>
      </c>
      <c r="O1895" s="603"/>
      <c r="P1895" s="605"/>
      <c r="Q1895" s="605"/>
      <c r="R1895" s="603">
        <f t="shared" si="33"/>
        <v>0</v>
      </c>
      <c r="S1895" s="603"/>
      <c r="T1895" s="607" t="str">
        <f>VLOOKUP(cppm_pr[[#This Row],[Status]],'All Link_LOV'!$I$32:$K$72,2,0)</f>
        <v>Insufficient Budget</v>
      </c>
      <c r="U1895" s="607" t="s">
        <v>13400</v>
      </c>
      <c r="V1895" s="960">
        <v>6</v>
      </c>
      <c r="W1895" s="607"/>
      <c r="X1895" s="603"/>
      <c r="Y1895" s="603"/>
      <c r="Z1895" s="608"/>
      <c r="AA1895" s="603"/>
      <c r="AB1895" s="606"/>
      <c r="AC1895" s="677"/>
      <c r="AD1895" s="603"/>
      <c r="AE1895" s="603"/>
      <c r="AF1895" s="592" t="s">
        <v>13401</v>
      </c>
      <c r="AG1895" s="603" t="s">
        <v>513</v>
      </c>
      <c r="AH1895" s="808" t="s">
        <v>13416</v>
      </c>
      <c r="AI1895" s="600" t="str">
        <f>IFERROR(VLOOKUP(cppm_pr[[#This Row],[Order Number]],SPHERE!C:CC,39,0),"")</f>
        <v>Unifi Port</v>
      </c>
      <c r="AJ1895" s="600" t="str">
        <f>IFERROR(VLOOKUP(cppm_pr[[#This Row],[Order Number]],'DC TM ONE'!B:CN,42,0),"")</f>
        <v/>
      </c>
      <c r="AK1895" s="808"/>
      <c r="AL1895" s="693" t="s">
        <v>13417</v>
      </c>
      <c r="AM1895" s="603" t="s">
        <v>13403</v>
      </c>
      <c r="AN1895" s="603"/>
      <c r="AO1895" s="961"/>
      <c r="AP1895" s="603"/>
      <c r="AQ1895" s="603"/>
      <c r="AR1895" s="769"/>
      <c r="AS1895" s="603"/>
      <c r="AT1895" s="610"/>
      <c r="AU1895" s="603"/>
      <c r="AV1895" s="603"/>
      <c r="AW1895" s="603"/>
      <c r="AX1895" s="603"/>
      <c r="AY1895" s="603"/>
      <c r="AZ1895" s="603"/>
      <c r="BA1895" s="603"/>
      <c r="BB1895" s="603"/>
      <c r="BC1895" s="603"/>
      <c r="BD1895" s="603"/>
      <c r="BE1895" s="603"/>
      <c r="BF1895" s="603"/>
      <c r="BG1895" s="603"/>
      <c r="BH1895" s="603"/>
    </row>
    <row r="1896" spans="1:60" ht="12" customHeight="1">
      <c r="A1896" s="959">
        <v>1894</v>
      </c>
      <c r="B1896" s="589"/>
      <c r="C1896" s="590" t="s">
        <v>203</v>
      </c>
      <c r="D1896" s="591"/>
      <c r="E1896" s="815"/>
      <c r="F1896" s="592" t="s">
        <v>13418</v>
      </c>
      <c r="G1896" s="592"/>
      <c r="H1896" s="592" t="s">
        <v>13419</v>
      </c>
      <c r="I1896" s="592"/>
      <c r="J1896" s="589"/>
      <c r="K1896" s="642"/>
      <c r="L1896" s="595" t="s">
        <v>50</v>
      </c>
      <c r="M1896" s="985" t="s">
        <v>10509</v>
      </c>
      <c r="N1896" s="972" t="str">
        <f>VLOOKUP(cppm_pr[[#This Row],[Order Number]],SPHERE!C:CC,13,0)</f>
        <v>CONFIRMED</v>
      </c>
      <c r="O1896" s="592"/>
      <c r="P1896" s="594"/>
      <c r="Q1896" s="594"/>
      <c r="R1896" s="592">
        <f t="shared" si="33"/>
        <v>0</v>
      </c>
      <c r="S1896" s="592"/>
      <c r="T1896" s="596" t="str">
        <f>VLOOKUP(cppm_pr[[#This Row],[Status]],'All Link_LOV'!$I$32:$K$72,2,0)</f>
        <v>New order</v>
      </c>
      <c r="U1896" s="596" t="s">
        <v>13400</v>
      </c>
      <c r="V1896" s="959">
        <v>7</v>
      </c>
      <c r="W1896" s="596"/>
      <c r="X1896" s="592"/>
      <c r="Y1896" s="592"/>
      <c r="Z1896" s="597"/>
      <c r="AA1896" s="592"/>
      <c r="AB1896" s="595"/>
      <c r="AC1896" s="677"/>
      <c r="AD1896" s="592"/>
      <c r="AE1896" s="592"/>
      <c r="AF1896" s="592" t="s">
        <v>13420</v>
      </c>
      <c r="AG1896" s="592" t="s">
        <v>493</v>
      </c>
      <c r="AH1896" s="808" t="s">
        <v>13421</v>
      </c>
      <c r="AI1896" s="600">
        <f>IFERROR(VLOOKUP(cppm_pr[[#This Row],[Order Number]],SPHERE!C:CC,39,0),"")</f>
        <v>0</v>
      </c>
      <c r="AJ1896" s="600" t="str">
        <f>IFERROR(VLOOKUP(cppm_pr[[#This Row],[Order Number]],'DC TM ONE'!B:CN,42,0),"")</f>
        <v/>
      </c>
      <c r="AK1896" s="808"/>
      <c r="AL1896" s="693" t="s">
        <v>13422</v>
      </c>
      <c r="AM1896" s="592" t="s">
        <v>13423</v>
      </c>
      <c r="AN1896" s="592"/>
      <c r="AO1896" s="961"/>
      <c r="AP1896" s="592"/>
      <c r="AQ1896" s="592"/>
      <c r="AR1896" s="612"/>
      <c r="AS1896" s="592"/>
      <c r="AT1896" s="598"/>
      <c r="AU1896" s="592"/>
      <c r="AV1896" s="592"/>
      <c r="AW1896" s="592"/>
      <c r="AX1896" s="592"/>
      <c r="AY1896" s="592"/>
      <c r="AZ1896" s="592"/>
      <c r="BA1896" s="592"/>
      <c r="BB1896" s="592"/>
      <c r="BC1896" s="592"/>
      <c r="BD1896" s="592"/>
      <c r="BE1896" s="592"/>
      <c r="BF1896" s="592"/>
      <c r="BG1896" s="592"/>
      <c r="BH1896" s="592"/>
    </row>
    <row r="1897" spans="1:60" ht="12" customHeight="1">
      <c r="A1897" s="960">
        <v>1895</v>
      </c>
      <c r="B1897" s="600"/>
      <c r="C1897" s="601" t="s">
        <v>269</v>
      </c>
      <c r="D1897" s="602"/>
      <c r="E1897" s="600"/>
      <c r="F1897" s="603" t="s">
        <v>13424</v>
      </c>
      <c r="G1897" s="603"/>
      <c r="H1897" s="603"/>
      <c r="I1897" s="603"/>
      <c r="J1897" s="600"/>
      <c r="K1897" s="616"/>
      <c r="L1897" s="606" t="s">
        <v>1264</v>
      </c>
      <c r="M1897" s="985" t="s">
        <v>10509</v>
      </c>
      <c r="N1897" s="972" t="str">
        <f>VLOOKUP(cppm_pr[[#This Row],[Order Number]],SPHERE!C:CC,13,0)</f>
        <v>CONFIRMED</v>
      </c>
      <c r="O1897" s="603"/>
      <c r="P1897" s="605"/>
      <c r="Q1897" s="605"/>
      <c r="R1897" s="603">
        <f t="shared" si="33"/>
        <v>0</v>
      </c>
      <c r="S1897" s="603"/>
      <c r="T1897" s="607" t="str">
        <f>VLOOKUP(cppm_pr[[#This Row],[Status]],'All Link_LOV'!$I$32:$K$72,2,0)</f>
        <v>Insufficient Budget</v>
      </c>
      <c r="U1897" s="607" t="s">
        <v>13400</v>
      </c>
      <c r="V1897" s="960">
        <v>8</v>
      </c>
      <c r="W1897" s="607"/>
      <c r="X1897" s="603"/>
      <c r="Y1897" s="603"/>
      <c r="Z1897" s="608"/>
      <c r="AA1897" s="603"/>
      <c r="AB1897" s="606"/>
      <c r="AC1897" s="677"/>
      <c r="AD1897" s="603"/>
      <c r="AE1897" s="603"/>
      <c r="AF1897" s="592" t="s">
        <v>13401</v>
      </c>
      <c r="AG1897" s="603" t="s">
        <v>513</v>
      </c>
      <c r="AH1897" s="808" t="s">
        <v>13425</v>
      </c>
      <c r="AI1897" s="600" t="str">
        <f>IFERROR(VLOOKUP(cppm_pr[[#This Row],[Order Number]],SPHERE!C:CC,39,0),"")</f>
        <v>Unifi Port</v>
      </c>
      <c r="AJ1897" s="600" t="str">
        <f>IFERROR(VLOOKUP(cppm_pr[[#This Row],[Order Number]],'DC TM ONE'!B:CN,42,0),"")</f>
        <v/>
      </c>
      <c r="AK1897" s="808"/>
      <c r="AL1897" s="693" t="s">
        <v>13426</v>
      </c>
      <c r="AM1897" s="603" t="s">
        <v>8127</v>
      </c>
      <c r="AN1897" s="603"/>
      <c r="AO1897" s="961"/>
      <c r="AP1897" s="603"/>
      <c r="AQ1897" s="603"/>
      <c r="AR1897" s="769"/>
      <c r="AS1897" s="603"/>
      <c r="AT1897" s="610"/>
      <c r="AU1897" s="603"/>
      <c r="AV1897" s="603"/>
      <c r="AW1897" s="603"/>
      <c r="AX1897" s="603"/>
      <c r="AY1897" s="603"/>
      <c r="AZ1897" s="603"/>
      <c r="BA1897" s="603"/>
      <c r="BB1897" s="603"/>
      <c r="BC1897" s="603"/>
      <c r="BD1897" s="603"/>
      <c r="BE1897" s="603"/>
      <c r="BF1897" s="603"/>
      <c r="BG1897" s="603"/>
      <c r="BH1897" s="603"/>
    </row>
    <row r="1898" spans="1:60" ht="12" customHeight="1">
      <c r="A1898" s="959">
        <v>1896</v>
      </c>
      <c r="B1898" s="600" t="s">
        <v>457</v>
      </c>
      <c r="C1898" s="601" t="s">
        <v>269</v>
      </c>
      <c r="D1898" s="591"/>
      <c r="E1898" s="815"/>
      <c r="F1898" s="592" t="s">
        <v>13427</v>
      </c>
      <c r="G1898" s="592"/>
      <c r="H1898" s="592"/>
      <c r="I1898" s="592"/>
      <c r="J1898" s="589"/>
      <c r="K1898" s="642"/>
      <c r="L1898" s="595" t="s">
        <v>2603</v>
      </c>
      <c r="M1898" s="985" t="s">
        <v>10509</v>
      </c>
      <c r="N1898" s="972" t="str">
        <f>VLOOKUP(cppm_pr[[#This Row],[Order Number]],SPHERE!C:CC,13,0)</f>
        <v>CONFIRMED</v>
      </c>
      <c r="O1898" s="592"/>
      <c r="P1898" s="594"/>
      <c r="Q1898" s="594"/>
      <c r="R1898" s="592">
        <f t="shared" si="33"/>
        <v>0</v>
      </c>
      <c r="S1898" s="592"/>
      <c r="T1898" s="596" t="str">
        <f>VLOOKUP(cppm_pr[[#This Row],[Status]],'All Link_LOV'!$I$32:$K$72,2,0)</f>
        <v>Insufficient Budget</v>
      </c>
      <c r="U1898" s="596" t="s">
        <v>13400</v>
      </c>
      <c r="V1898" s="959">
        <v>9</v>
      </c>
      <c r="W1898" s="596"/>
      <c r="X1898" s="592"/>
      <c r="Y1898" s="592"/>
      <c r="Z1898" s="597"/>
      <c r="AA1898" s="592"/>
      <c r="AB1898" s="595"/>
      <c r="AC1898" s="677"/>
      <c r="AD1898" s="592"/>
      <c r="AE1898" s="592"/>
      <c r="AF1898" s="592" t="s">
        <v>13401</v>
      </c>
      <c r="AG1898" s="592" t="s">
        <v>513</v>
      </c>
      <c r="AH1898" s="808" t="s">
        <v>13428</v>
      </c>
      <c r="AI1898" s="600" t="str">
        <f>IFERROR(VLOOKUP(cppm_pr[[#This Row],[Order Number]],SPHERE!C:CC,39,0),"")</f>
        <v>Unifi Port</v>
      </c>
      <c r="AJ1898" s="600" t="str">
        <f>IFERROR(VLOOKUP(cppm_pr[[#This Row],[Order Number]],'DC TM ONE'!B:CN,42,0),"")</f>
        <v/>
      </c>
      <c r="AK1898" s="808"/>
      <c r="AL1898" s="693">
        <v>45028</v>
      </c>
      <c r="AM1898" s="592" t="s">
        <v>13429</v>
      </c>
      <c r="AN1898" s="592"/>
      <c r="AO1898" s="961"/>
      <c r="AP1898" s="592"/>
      <c r="AQ1898" s="592"/>
      <c r="AR1898" s="612"/>
      <c r="AS1898" s="592"/>
      <c r="AT1898" s="598"/>
      <c r="AU1898" s="592"/>
      <c r="AV1898" s="592"/>
      <c r="AW1898" s="592"/>
      <c r="AX1898" s="592"/>
      <c r="AY1898" s="592"/>
      <c r="AZ1898" s="592"/>
      <c r="BA1898" s="592"/>
      <c r="BB1898" s="592"/>
      <c r="BC1898" s="592"/>
      <c r="BD1898" s="592"/>
      <c r="BE1898" s="592"/>
      <c r="BF1898" s="592"/>
      <c r="BG1898" s="592"/>
      <c r="BH1898" s="592"/>
    </row>
    <row r="1899" spans="1:60" ht="12" customHeight="1">
      <c r="A1899" s="960">
        <v>1897</v>
      </c>
      <c r="B1899" s="600" t="s">
        <v>457</v>
      </c>
      <c r="C1899" s="601" t="s">
        <v>269</v>
      </c>
      <c r="D1899" s="602"/>
      <c r="E1899" s="600"/>
      <c r="F1899" s="603" t="s">
        <v>13430</v>
      </c>
      <c r="G1899" s="603"/>
      <c r="H1899" s="603"/>
      <c r="I1899" s="603"/>
      <c r="J1899" s="600"/>
      <c r="K1899" s="616"/>
      <c r="L1899" s="606" t="s">
        <v>2603</v>
      </c>
      <c r="M1899" s="985" t="s">
        <v>10509</v>
      </c>
      <c r="N1899" s="972" t="str">
        <f>VLOOKUP(cppm_pr[[#This Row],[Order Number]],SPHERE!C:CC,13,0)</f>
        <v>CONFIRMED</v>
      </c>
      <c r="O1899" s="603"/>
      <c r="P1899" s="605"/>
      <c r="Q1899" s="605"/>
      <c r="R1899" s="603">
        <f t="shared" si="33"/>
        <v>0</v>
      </c>
      <c r="S1899" s="603"/>
      <c r="T1899" s="607" t="str">
        <f>VLOOKUP(cppm_pr[[#This Row],[Status]],'All Link_LOV'!$I$32:$K$72,2,0)</f>
        <v>Insufficient Budget</v>
      </c>
      <c r="U1899" s="607" t="s">
        <v>13400</v>
      </c>
      <c r="V1899" s="960">
        <v>10</v>
      </c>
      <c r="W1899" s="607"/>
      <c r="X1899" s="603"/>
      <c r="Y1899" s="603"/>
      <c r="Z1899" s="608"/>
      <c r="AA1899" s="603"/>
      <c r="AB1899" s="606"/>
      <c r="AC1899" s="677"/>
      <c r="AD1899" s="603"/>
      <c r="AE1899" s="603"/>
      <c r="AF1899" s="592" t="s">
        <v>13401</v>
      </c>
      <c r="AG1899" s="603" t="s">
        <v>513</v>
      </c>
      <c r="AH1899" s="808" t="s">
        <v>13431</v>
      </c>
      <c r="AI1899" s="600" t="str">
        <f>IFERROR(VLOOKUP(cppm_pr[[#This Row],[Order Number]],SPHERE!C:CC,39,0),"")</f>
        <v>Unifi Port</v>
      </c>
      <c r="AJ1899" s="600" t="str">
        <f>IFERROR(VLOOKUP(cppm_pr[[#This Row],[Order Number]],'DC TM ONE'!B:CN,42,0),"")</f>
        <v/>
      </c>
      <c r="AK1899" s="808"/>
      <c r="AL1899" s="693">
        <v>45028</v>
      </c>
      <c r="AM1899" s="603" t="s">
        <v>13432</v>
      </c>
      <c r="AN1899" s="603"/>
      <c r="AO1899" s="961"/>
      <c r="AP1899" s="603"/>
      <c r="AQ1899" s="603"/>
      <c r="AR1899" s="769"/>
      <c r="AS1899" s="603"/>
      <c r="AT1899" s="610"/>
      <c r="AU1899" s="603"/>
      <c r="AV1899" s="603"/>
      <c r="AW1899" s="603"/>
      <c r="AX1899" s="603"/>
      <c r="AY1899" s="603"/>
      <c r="AZ1899" s="603"/>
      <c r="BA1899" s="603"/>
      <c r="BB1899" s="603"/>
      <c r="BC1899" s="603"/>
      <c r="BD1899" s="603"/>
      <c r="BE1899" s="603"/>
      <c r="BF1899" s="603"/>
      <c r="BG1899" s="603"/>
      <c r="BH1899" s="603"/>
    </row>
    <row r="1900" spans="1:60" ht="12" customHeight="1">
      <c r="A1900" s="959">
        <v>1898</v>
      </c>
      <c r="B1900" s="589"/>
      <c r="C1900" s="590" t="s">
        <v>237</v>
      </c>
      <c r="D1900" s="591">
        <v>45210</v>
      </c>
      <c r="E1900" s="815" t="s">
        <v>13433</v>
      </c>
      <c r="F1900" s="592" t="s">
        <v>13434</v>
      </c>
      <c r="G1900" s="592" t="s">
        <v>13435</v>
      </c>
      <c r="H1900" s="592" t="s">
        <v>13436</v>
      </c>
      <c r="I1900" s="592"/>
      <c r="J1900" s="589"/>
      <c r="K1900" s="642"/>
      <c r="L1900" s="595" t="s">
        <v>50</v>
      </c>
      <c r="M1900" s="985" t="s">
        <v>10509</v>
      </c>
      <c r="N1900" s="592" t="str">
        <f>VLOOKUP(cppm_pr[[#This Row],[Order Number]],SPHERE!C:CC,13,0)</f>
        <v>IN PROGRESS</v>
      </c>
      <c r="O1900" s="592"/>
      <c r="P1900" s="594"/>
      <c r="Q1900" s="594"/>
      <c r="R1900" s="592">
        <f t="shared" si="33"/>
        <v>0</v>
      </c>
      <c r="S1900" s="592"/>
      <c r="T1900" s="596" t="str">
        <f>VLOOKUP(cppm_pr[[#This Row],[Status]],'All Link_LOV'!$I$32:$K$72,2,0)</f>
        <v>PAC Approval</v>
      </c>
      <c r="U1900" s="596" t="s">
        <v>13400</v>
      </c>
      <c r="V1900" s="959">
        <v>11</v>
      </c>
      <c r="W1900" s="596"/>
      <c r="X1900" s="592"/>
      <c r="Y1900" s="592"/>
      <c r="Z1900" s="597"/>
      <c r="AA1900" s="592"/>
      <c r="AB1900" s="595"/>
      <c r="AC1900" s="677"/>
      <c r="AD1900" s="592"/>
      <c r="AE1900" s="592"/>
      <c r="AF1900" s="592" t="s">
        <v>13437</v>
      </c>
      <c r="AG1900" s="592" t="s">
        <v>514</v>
      </c>
      <c r="AH1900" s="808" t="s">
        <v>13438</v>
      </c>
      <c r="AI1900" s="600" t="str">
        <f>IFERROR(VLOOKUP(cppm_pr[[#This Row],[Order Number]],SPHERE!C:CC,39,0),"")</f>
        <v>4 core + 1 IUC/ CSR</v>
      </c>
      <c r="AJ1900" s="600" t="str">
        <f>IFERROR(VLOOKUP(cppm_pr[[#This Row],[Order Number]],'DC TM ONE'!B:CN,42,0),"")</f>
        <v/>
      </c>
      <c r="AK1900" s="808"/>
      <c r="AL1900" s="693">
        <v>44938</v>
      </c>
      <c r="AM1900" s="592" t="s">
        <v>7777</v>
      </c>
      <c r="AN1900" s="592"/>
      <c r="AO1900" s="961"/>
      <c r="AP1900" s="592"/>
      <c r="AQ1900" s="592"/>
      <c r="AR1900" s="612"/>
      <c r="AS1900" s="592"/>
      <c r="AT1900" s="598"/>
      <c r="AU1900" s="592"/>
      <c r="AV1900" s="592"/>
      <c r="AW1900" s="592"/>
      <c r="AX1900" s="592"/>
      <c r="AY1900" s="592"/>
      <c r="AZ1900" s="592"/>
      <c r="BA1900" s="592"/>
      <c r="BB1900" s="592"/>
      <c r="BC1900" s="592"/>
      <c r="BD1900" s="592"/>
      <c r="BE1900" s="592"/>
      <c r="BF1900" s="592"/>
      <c r="BG1900" s="592"/>
      <c r="BH1900" s="592"/>
    </row>
    <row r="1901" spans="1:60" ht="12" customHeight="1">
      <c r="A1901" s="960">
        <v>1899</v>
      </c>
      <c r="B1901" s="600" t="s">
        <v>79</v>
      </c>
      <c r="C1901" s="601" t="s">
        <v>244</v>
      </c>
      <c r="D1901" s="602"/>
      <c r="E1901" s="600" t="s">
        <v>13439</v>
      </c>
      <c r="F1901" s="603" t="s">
        <v>13440</v>
      </c>
      <c r="G1901" s="603" t="s">
        <v>13441</v>
      </c>
      <c r="H1901" s="603" t="s">
        <v>13442</v>
      </c>
      <c r="I1901" s="603"/>
      <c r="J1901" s="600"/>
      <c r="K1901" s="1125"/>
      <c r="L1901" s="606" t="s">
        <v>2749</v>
      </c>
      <c r="M1901" s="985" t="s">
        <v>10509</v>
      </c>
      <c r="N1901" s="592" t="str">
        <f>VLOOKUP(cppm_pr[[#This Row],[Order Number]],SPHERE!C:CC,13,0)</f>
        <v>IN PROGRESS</v>
      </c>
      <c r="O1901" s="592" t="str">
        <f>VLOOKUP(cppm_pr[[#This Row],[Order Number]],SPHERE!C:CC,6,0)</f>
        <v>WAITING APPROVAL</v>
      </c>
      <c r="P1901" s="605"/>
      <c r="Q1901" s="605"/>
      <c r="R1901" s="603">
        <f t="shared" si="33"/>
        <v>0</v>
      </c>
      <c r="S1901" s="603"/>
      <c r="T1901" s="607" t="str">
        <f>VLOOKUP(cppm_pr[[#This Row],[Status]],'All Link_LOV'!$I$32:$K$72,2,0)</f>
        <v>LOR in progress</v>
      </c>
      <c r="U1901" s="607" t="s">
        <v>13400</v>
      </c>
      <c r="V1901" s="960">
        <v>12</v>
      </c>
      <c r="W1901" s="607"/>
      <c r="X1901" s="603"/>
      <c r="Y1901" s="603"/>
      <c r="Z1901" s="608"/>
      <c r="AA1901" s="603"/>
      <c r="AB1901" s="606"/>
      <c r="AC1901" s="677"/>
      <c r="AD1901" s="603"/>
      <c r="AE1901" s="603"/>
      <c r="AF1901" s="592" t="s">
        <v>13437</v>
      </c>
      <c r="AG1901" s="603" t="s">
        <v>514</v>
      </c>
      <c r="AH1901" s="808" t="s">
        <v>13443</v>
      </c>
      <c r="AI1901" s="600" t="str">
        <f>IFERROR(VLOOKUP(cppm_pr[[#This Row],[Order Number]],SPHERE!C:CC,39,0),"")</f>
        <v>4 core + 1 IUC/ CSR</v>
      </c>
      <c r="AJ1901" s="600" t="str">
        <f>IFERROR(VLOOKUP(cppm_pr[[#This Row],[Order Number]],'DC TM ONE'!B:CN,42,0),"")</f>
        <v/>
      </c>
      <c r="AK1901" s="808"/>
      <c r="AL1901" s="693">
        <v>44938</v>
      </c>
      <c r="AM1901" s="603" t="s">
        <v>8029</v>
      </c>
      <c r="AN1901" s="603"/>
      <c r="AO1901" s="961"/>
      <c r="AP1901" s="603"/>
      <c r="AQ1901" s="603"/>
      <c r="AR1901" s="769"/>
      <c r="AS1901" s="603"/>
      <c r="AT1901" s="610"/>
      <c r="AU1901" s="603"/>
      <c r="AV1901" s="603"/>
      <c r="AW1901" s="603"/>
      <c r="AX1901" s="603"/>
      <c r="AY1901" s="603"/>
      <c r="AZ1901" s="603"/>
      <c r="BA1901" s="603"/>
      <c r="BB1901" s="603"/>
      <c r="BC1901" s="603"/>
      <c r="BD1901" s="603"/>
      <c r="BE1901" s="603"/>
      <c r="BF1901" s="603"/>
      <c r="BG1901" s="603"/>
      <c r="BH1901" s="603"/>
    </row>
    <row r="1902" spans="1:60" ht="12" customHeight="1">
      <c r="A1902" s="959">
        <v>1900</v>
      </c>
      <c r="B1902" s="600" t="s">
        <v>79</v>
      </c>
      <c r="C1902" s="590" t="s">
        <v>256</v>
      </c>
      <c r="D1902" s="591"/>
      <c r="E1902" s="815" t="s">
        <v>13444</v>
      </c>
      <c r="F1902" s="592" t="s">
        <v>13445</v>
      </c>
      <c r="G1902" s="592"/>
      <c r="H1902" s="592"/>
      <c r="I1902" s="592"/>
      <c r="J1902" s="589"/>
      <c r="K1902" s="1126"/>
      <c r="L1902" s="595" t="s">
        <v>2749</v>
      </c>
      <c r="M1902" s="985" t="s">
        <v>10509</v>
      </c>
      <c r="N1902" s="592" t="str">
        <f>VLOOKUP(cppm_pr[[#This Row],[Order Number]],SPHERE!C:CC,13,0)</f>
        <v>IN PROGRESS</v>
      </c>
      <c r="O1902" s="592"/>
      <c r="P1902" s="594"/>
      <c r="Q1902" s="594"/>
      <c r="R1902" s="592">
        <f t="shared" si="33"/>
        <v>0</v>
      </c>
      <c r="S1902" s="592"/>
      <c r="T1902" s="596" t="str">
        <f>VLOOKUP(cppm_pr[[#This Row],[Status]],'All Link_LOV'!$I$32:$K$72,2,0)</f>
        <v>PO Issued / Not Require LOR</v>
      </c>
      <c r="U1902" s="596" t="s">
        <v>13400</v>
      </c>
      <c r="V1902" s="959">
        <v>13</v>
      </c>
      <c r="W1902" s="596"/>
      <c r="X1902" s="592"/>
      <c r="Y1902" s="592"/>
      <c r="Z1902" s="597"/>
      <c r="AA1902" s="592"/>
      <c r="AB1902" s="595"/>
      <c r="AC1902" s="677"/>
      <c r="AD1902" s="592"/>
      <c r="AE1902" s="592"/>
      <c r="AF1902" s="592" t="s">
        <v>13437</v>
      </c>
      <c r="AG1902" s="592" t="s">
        <v>514</v>
      </c>
      <c r="AH1902" s="808" t="s">
        <v>13446</v>
      </c>
      <c r="AI1902" s="600" t="str">
        <f>IFERROR(VLOOKUP(cppm_pr[[#This Row],[Order Number]],SPHERE!C:CC,39,0),"")</f>
        <v>4 core + 1 IUC/ CSR</v>
      </c>
      <c r="AJ1902" s="600" t="str">
        <f>IFERROR(VLOOKUP(cppm_pr[[#This Row],[Order Number]],'DC TM ONE'!B:CN,42,0),"")</f>
        <v/>
      </c>
      <c r="AK1902" s="808"/>
      <c r="AL1902" s="693">
        <v>44938</v>
      </c>
      <c r="AM1902" s="592" t="s">
        <v>12295</v>
      </c>
      <c r="AN1902" s="592"/>
      <c r="AO1902" s="961"/>
      <c r="AP1902" s="592"/>
      <c r="AQ1902" s="592"/>
      <c r="AR1902" s="612"/>
      <c r="AS1902" s="592"/>
      <c r="AT1902" s="598"/>
      <c r="AU1902" s="592"/>
      <c r="AV1902" s="592"/>
      <c r="AW1902" s="592"/>
      <c r="AX1902" s="592"/>
      <c r="AY1902" s="592"/>
      <c r="AZ1902" s="592"/>
      <c r="BA1902" s="592"/>
      <c r="BB1902" s="592"/>
      <c r="BC1902" s="592"/>
      <c r="BD1902" s="592"/>
      <c r="BE1902" s="592"/>
      <c r="BF1902" s="592"/>
      <c r="BG1902" s="592"/>
      <c r="BH1902" s="592"/>
    </row>
    <row r="1903" spans="1:60" ht="12" customHeight="1">
      <c r="A1903" s="960">
        <v>1901</v>
      </c>
      <c r="B1903" s="600"/>
      <c r="C1903" s="601" t="s">
        <v>269</v>
      </c>
      <c r="D1903" s="602"/>
      <c r="E1903" s="600"/>
      <c r="F1903" s="603" t="s">
        <v>13447</v>
      </c>
      <c r="G1903" s="603"/>
      <c r="H1903" s="603"/>
      <c r="I1903" s="603"/>
      <c r="J1903" s="600"/>
      <c r="K1903" s="616"/>
      <c r="L1903" s="606" t="s">
        <v>1252</v>
      </c>
      <c r="M1903" s="985" t="s">
        <v>10509</v>
      </c>
      <c r="N1903" s="972" t="str">
        <f>VLOOKUP(cppm_pr[[#This Row],[Order Number]],SPHERE!C:CC,13,0)</f>
        <v>CONFIRMED</v>
      </c>
      <c r="O1903" s="603"/>
      <c r="P1903" s="605"/>
      <c r="Q1903" s="605"/>
      <c r="R1903" s="603">
        <f t="shared" si="33"/>
        <v>0</v>
      </c>
      <c r="S1903" s="603"/>
      <c r="T1903" s="607" t="str">
        <f>VLOOKUP(cppm_pr[[#This Row],[Status]],'All Link_LOV'!$I$32:$K$72,2,0)</f>
        <v>Insufficient Budget</v>
      </c>
      <c r="U1903" s="607" t="s">
        <v>13400</v>
      </c>
      <c r="V1903" s="960">
        <v>14</v>
      </c>
      <c r="W1903" s="607"/>
      <c r="X1903" s="603"/>
      <c r="Y1903" s="603"/>
      <c r="Z1903" s="608"/>
      <c r="AA1903" s="603"/>
      <c r="AB1903" s="606"/>
      <c r="AC1903" s="677"/>
      <c r="AD1903" s="603"/>
      <c r="AE1903" s="603"/>
      <c r="AF1903" s="592" t="s">
        <v>13401</v>
      </c>
      <c r="AG1903" s="603" t="s">
        <v>513</v>
      </c>
      <c r="AH1903" s="808" t="s">
        <v>13448</v>
      </c>
      <c r="AI1903" s="600" t="str">
        <f>IFERROR(VLOOKUP(cppm_pr[[#This Row],[Order Number]],SPHERE!C:CC,39,0),"")</f>
        <v>Unifi Port</v>
      </c>
      <c r="AJ1903" s="600" t="str">
        <f>IFERROR(VLOOKUP(cppm_pr[[#This Row],[Order Number]],'DC TM ONE'!B:CN,42,0),"")</f>
        <v/>
      </c>
      <c r="AK1903" s="808"/>
      <c r="AL1903" s="693">
        <v>44997</v>
      </c>
      <c r="AM1903" s="603" t="s">
        <v>7509</v>
      </c>
      <c r="AN1903" s="603"/>
      <c r="AO1903" s="961"/>
      <c r="AP1903" s="603"/>
      <c r="AQ1903" s="603"/>
      <c r="AR1903" s="769"/>
      <c r="AS1903" s="603"/>
      <c r="AT1903" s="610"/>
      <c r="AU1903" s="603"/>
      <c r="AV1903" s="603"/>
      <c r="AW1903" s="603"/>
      <c r="AX1903" s="603"/>
      <c r="AY1903" s="603"/>
      <c r="AZ1903" s="603"/>
      <c r="BA1903" s="603"/>
      <c r="BB1903" s="603"/>
      <c r="BC1903" s="603"/>
      <c r="BD1903" s="603"/>
      <c r="BE1903" s="603"/>
      <c r="BF1903" s="603"/>
      <c r="BG1903" s="603"/>
      <c r="BH1903" s="603"/>
    </row>
    <row r="1904" spans="1:60" ht="12" customHeight="1">
      <c r="A1904" s="959">
        <v>1902</v>
      </c>
      <c r="B1904" s="600" t="s">
        <v>457</v>
      </c>
      <c r="C1904" s="601" t="s">
        <v>269</v>
      </c>
      <c r="D1904" s="591"/>
      <c r="E1904" s="815"/>
      <c r="F1904" s="592" t="s">
        <v>13449</v>
      </c>
      <c r="G1904" s="592"/>
      <c r="H1904" s="592"/>
      <c r="I1904" s="592"/>
      <c r="J1904" s="589"/>
      <c r="K1904" s="642"/>
      <c r="L1904" s="595" t="s">
        <v>2603</v>
      </c>
      <c r="M1904" s="985" t="s">
        <v>10509</v>
      </c>
      <c r="N1904" s="972" t="str">
        <f>VLOOKUP(cppm_pr[[#This Row],[Order Number]],SPHERE!C:CC,13,0)</f>
        <v>CONFIRMED</v>
      </c>
      <c r="O1904" s="592"/>
      <c r="P1904" s="594"/>
      <c r="Q1904" s="594"/>
      <c r="R1904" s="592">
        <f t="shared" si="33"/>
        <v>0</v>
      </c>
      <c r="S1904" s="592"/>
      <c r="T1904" s="596" t="str">
        <f>VLOOKUP(cppm_pr[[#This Row],[Status]],'All Link_LOV'!$I$32:$K$72,2,0)</f>
        <v>Insufficient Budget</v>
      </c>
      <c r="U1904" s="596" t="s">
        <v>13400</v>
      </c>
      <c r="V1904" s="959">
        <v>15</v>
      </c>
      <c r="W1904" s="596"/>
      <c r="X1904" s="592"/>
      <c r="Y1904" s="592"/>
      <c r="Z1904" s="597"/>
      <c r="AA1904" s="592"/>
      <c r="AB1904" s="595"/>
      <c r="AC1904" s="677"/>
      <c r="AD1904" s="592"/>
      <c r="AE1904" s="592"/>
      <c r="AF1904" s="592" t="s">
        <v>13401</v>
      </c>
      <c r="AG1904" s="592" t="s">
        <v>513</v>
      </c>
      <c r="AH1904" s="808" t="s">
        <v>13450</v>
      </c>
      <c r="AI1904" s="600" t="str">
        <f>IFERROR(VLOOKUP(cppm_pr[[#This Row],[Order Number]],SPHERE!C:CC,39,0),"")</f>
        <v>Unifi Port</v>
      </c>
      <c r="AJ1904" s="600" t="str">
        <f>IFERROR(VLOOKUP(cppm_pr[[#This Row],[Order Number]],'DC TM ONE'!B:CN,42,0),"")</f>
        <v/>
      </c>
      <c r="AK1904" s="808"/>
      <c r="AL1904" s="693">
        <v>44968</v>
      </c>
      <c r="AM1904" s="592" t="s">
        <v>13451</v>
      </c>
      <c r="AN1904" s="592"/>
      <c r="AO1904" s="961"/>
      <c r="AP1904" s="592"/>
      <c r="AQ1904" s="592"/>
      <c r="AR1904" s="612"/>
      <c r="AS1904" s="592"/>
      <c r="AT1904" s="598"/>
      <c r="AU1904" s="592"/>
      <c r="AV1904" s="592"/>
      <c r="AW1904" s="592"/>
      <c r="AX1904" s="592"/>
      <c r="AY1904" s="592"/>
      <c r="AZ1904" s="592"/>
      <c r="BA1904" s="592"/>
      <c r="BB1904" s="592"/>
      <c r="BC1904" s="592"/>
      <c r="BD1904" s="592"/>
      <c r="BE1904" s="592"/>
      <c r="BF1904" s="592"/>
      <c r="BG1904" s="592"/>
      <c r="BH1904" s="592"/>
    </row>
    <row r="1905" spans="1:96" ht="12" customHeight="1">
      <c r="A1905" s="960">
        <v>1903</v>
      </c>
      <c r="B1905" s="600"/>
      <c r="C1905" s="601" t="s">
        <v>203</v>
      </c>
      <c r="D1905" s="602"/>
      <c r="E1905" s="600"/>
      <c r="F1905" s="603" t="s">
        <v>13452</v>
      </c>
      <c r="G1905" s="603"/>
      <c r="H1905" s="603"/>
      <c r="I1905" s="603"/>
      <c r="J1905" s="600"/>
      <c r="K1905" s="616"/>
      <c r="L1905" s="606" t="s">
        <v>48</v>
      </c>
      <c r="M1905" s="985" t="s">
        <v>10509</v>
      </c>
      <c r="N1905" s="592" t="str">
        <f>VLOOKUP(cppm_pr[[#This Row],[Order Number]],SPHERE!C:CC,13,0)</f>
        <v>IN PROGRESS</v>
      </c>
      <c r="O1905" s="603"/>
      <c r="P1905" s="605"/>
      <c r="Q1905" s="605"/>
      <c r="R1905" s="603">
        <f t="shared" si="33"/>
        <v>0</v>
      </c>
      <c r="S1905" s="603"/>
      <c r="T1905" s="607" t="str">
        <f>VLOOKUP(cppm_pr[[#This Row],[Status]],'All Link_LOV'!$I$32:$K$72,2,0)</f>
        <v>New order</v>
      </c>
      <c r="U1905" s="607" t="s">
        <v>13400</v>
      </c>
      <c r="V1905" s="960">
        <v>16</v>
      </c>
      <c r="W1905" s="607"/>
      <c r="X1905" s="603"/>
      <c r="Y1905" s="603"/>
      <c r="Z1905" s="608"/>
      <c r="AA1905" s="603"/>
      <c r="AB1905" s="606"/>
      <c r="AC1905" s="677"/>
      <c r="AD1905" s="603"/>
      <c r="AE1905" s="603"/>
      <c r="AF1905" s="592" t="s">
        <v>12821</v>
      </c>
      <c r="AG1905" s="603" t="s">
        <v>491</v>
      </c>
      <c r="AH1905" s="808" t="s">
        <v>13453</v>
      </c>
      <c r="AI1905" s="600" t="str">
        <f>IFERROR(VLOOKUP(cppm_pr[[#This Row],[Order Number]],SPHERE!C:CC,39,0),"")</f>
        <v>Fiber Only</v>
      </c>
      <c r="AJ1905" s="600" t="str">
        <f>IFERROR(VLOOKUP(cppm_pr[[#This Row],[Order Number]],'DC TM ONE'!B:CN,42,0),"")</f>
        <v/>
      </c>
      <c r="AK1905" s="808"/>
      <c r="AL1905" s="693">
        <v>44996</v>
      </c>
      <c r="AM1905" s="603" t="s">
        <v>6385</v>
      </c>
      <c r="AN1905" s="603"/>
      <c r="AO1905" s="961"/>
      <c r="AP1905" s="603"/>
      <c r="AQ1905" s="603"/>
      <c r="AR1905" s="769"/>
      <c r="AS1905" s="603"/>
      <c r="AT1905" s="610"/>
      <c r="AU1905" s="603"/>
      <c r="AV1905" s="603"/>
      <c r="AW1905" s="603"/>
      <c r="AX1905" s="603"/>
      <c r="AY1905" s="603"/>
      <c r="AZ1905" s="603"/>
      <c r="BA1905" s="603"/>
      <c r="BB1905" s="603"/>
      <c r="BC1905" s="603"/>
      <c r="BD1905" s="603"/>
      <c r="BE1905" s="603"/>
      <c r="BF1905" s="603"/>
      <c r="BG1905" s="603"/>
      <c r="BH1905" s="603"/>
    </row>
    <row r="1906" spans="1:96" ht="12" customHeight="1">
      <c r="A1906" s="959">
        <v>1904</v>
      </c>
      <c r="B1906" s="589"/>
      <c r="C1906" s="590" t="s">
        <v>269</v>
      </c>
      <c r="D1906" s="591"/>
      <c r="E1906" s="815" t="s">
        <v>13398</v>
      </c>
      <c r="F1906" s="592" t="s">
        <v>13454</v>
      </c>
      <c r="G1906" s="592"/>
      <c r="H1906" s="592"/>
      <c r="I1906" s="592"/>
      <c r="J1906" s="589"/>
      <c r="K1906" s="642"/>
      <c r="L1906" s="595" t="s">
        <v>50</v>
      </c>
      <c r="M1906" s="985" t="s">
        <v>10509</v>
      </c>
      <c r="N1906" s="972" t="str">
        <f>VLOOKUP(cppm_pr[[#This Row],[Order Number]],SPHERE!C:CC,13,0)</f>
        <v>CONFIRMED</v>
      </c>
      <c r="O1906" s="592"/>
      <c r="P1906" s="594"/>
      <c r="Q1906" s="594"/>
      <c r="R1906" s="592">
        <f t="shared" si="33"/>
        <v>0</v>
      </c>
      <c r="S1906" s="592"/>
      <c r="T1906" s="596" t="str">
        <f>VLOOKUP(cppm_pr[[#This Row],[Status]],'All Link_LOV'!$I$32:$K$72,2,0)</f>
        <v>Insufficient Budget</v>
      </c>
      <c r="U1906" s="596" t="s">
        <v>13400</v>
      </c>
      <c r="V1906" s="959">
        <v>17</v>
      </c>
      <c r="W1906" s="596"/>
      <c r="X1906" s="592"/>
      <c r="Y1906" s="592"/>
      <c r="Z1906" s="597"/>
      <c r="AA1906" s="592"/>
      <c r="AB1906" s="595"/>
      <c r="AC1906" s="677"/>
      <c r="AD1906" s="592"/>
      <c r="AE1906" s="592"/>
      <c r="AF1906" s="592" t="s">
        <v>13401</v>
      </c>
      <c r="AG1906" s="592" t="s">
        <v>513</v>
      </c>
      <c r="AH1906" s="808" t="s">
        <v>13455</v>
      </c>
      <c r="AI1906" s="600" t="str">
        <f>IFERROR(VLOOKUP(cppm_pr[[#This Row],[Order Number]],SPHERE!C:CC,39,0),"")</f>
        <v>Unifi Port</v>
      </c>
      <c r="AJ1906" s="600" t="str">
        <f>IFERROR(VLOOKUP(cppm_pr[[#This Row],[Order Number]],'DC TM ONE'!B:CN,42,0),"")</f>
        <v/>
      </c>
      <c r="AK1906" s="808"/>
      <c r="AL1906" s="693">
        <v>45150</v>
      </c>
      <c r="AM1906" s="592" t="s">
        <v>13412</v>
      </c>
      <c r="AN1906" s="592"/>
      <c r="AO1906" s="961"/>
      <c r="AP1906" s="592"/>
      <c r="AQ1906" s="592"/>
      <c r="AR1906" s="612"/>
      <c r="AS1906" s="592"/>
      <c r="AT1906" s="598"/>
      <c r="AU1906" s="592"/>
      <c r="AV1906" s="592"/>
      <c r="AW1906" s="592"/>
      <c r="AX1906" s="592"/>
      <c r="AY1906" s="592"/>
      <c r="AZ1906" s="592"/>
      <c r="BA1906" s="592"/>
      <c r="BB1906" s="592"/>
      <c r="BC1906" s="592"/>
      <c r="BD1906" s="592"/>
      <c r="BE1906" s="592"/>
      <c r="BF1906" s="592"/>
      <c r="BG1906" s="592"/>
      <c r="BH1906" s="592"/>
    </row>
    <row r="1907" spans="1:96" ht="12" customHeight="1">
      <c r="A1907" s="960">
        <v>1905</v>
      </c>
      <c r="B1907" s="600"/>
      <c r="C1907" s="601" t="s">
        <v>269</v>
      </c>
      <c r="D1907" s="602"/>
      <c r="E1907" s="600"/>
      <c r="F1907" s="603" t="s">
        <v>13456</v>
      </c>
      <c r="G1907" s="603"/>
      <c r="H1907" s="603"/>
      <c r="I1907" s="603"/>
      <c r="J1907" s="600"/>
      <c r="K1907" s="616"/>
      <c r="L1907" s="606" t="s">
        <v>48</v>
      </c>
      <c r="M1907" s="985" t="s">
        <v>10509</v>
      </c>
      <c r="N1907" s="972" t="str">
        <f>VLOOKUP(cppm_pr[[#This Row],[Order Number]],SPHERE!C:CC,13,0)</f>
        <v>CONFIRMED</v>
      </c>
      <c r="O1907" s="603"/>
      <c r="P1907" s="605"/>
      <c r="Q1907" s="605"/>
      <c r="R1907" s="603">
        <f t="shared" si="33"/>
        <v>0</v>
      </c>
      <c r="S1907" s="603"/>
      <c r="T1907" s="607" t="str">
        <f>VLOOKUP(cppm_pr[[#This Row],[Status]],'All Link_LOV'!$I$32:$K$72,2,0)</f>
        <v>Insufficient Budget</v>
      </c>
      <c r="U1907" s="607" t="s">
        <v>13400</v>
      </c>
      <c r="V1907" s="960">
        <v>18</v>
      </c>
      <c r="W1907" s="607"/>
      <c r="X1907" s="603"/>
      <c r="Y1907" s="603"/>
      <c r="Z1907" s="608"/>
      <c r="AA1907" s="603"/>
      <c r="AB1907" s="606"/>
      <c r="AC1907" s="677"/>
      <c r="AD1907" s="603"/>
      <c r="AE1907" s="603"/>
      <c r="AF1907" s="592" t="s">
        <v>13401</v>
      </c>
      <c r="AG1907" s="603" t="s">
        <v>513</v>
      </c>
      <c r="AH1907" s="808" t="s">
        <v>13457</v>
      </c>
      <c r="AI1907" s="600" t="str">
        <f>IFERROR(VLOOKUP(cppm_pr[[#This Row],[Order Number]],SPHERE!C:CC,39,0),"")</f>
        <v>Unifi Port</v>
      </c>
      <c r="AJ1907" s="600" t="str">
        <f>IFERROR(VLOOKUP(cppm_pr[[#This Row],[Order Number]],'DC TM ONE'!B:CN,42,0),"")</f>
        <v/>
      </c>
      <c r="AK1907" s="808"/>
      <c r="AL1907" s="693" t="s">
        <v>13458</v>
      </c>
      <c r="AM1907" s="603" t="s">
        <v>57</v>
      </c>
      <c r="AN1907" s="603"/>
      <c r="AO1907" s="961"/>
      <c r="AP1907" s="603"/>
      <c r="AQ1907" s="603"/>
      <c r="AR1907" s="769"/>
      <c r="AS1907" s="603"/>
      <c r="AT1907" s="610"/>
      <c r="AU1907" s="603"/>
      <c r="AV1907" s="603"/>
      <c r="AW1907" s="603"/>
      <c r="AX1907" s="603"/>
      <c r="AY1907" s="603"/>
      <c r="AZ1907" s="603"/>
      <c r="BA1907" s="603"/>
      <c r="BB1907" s="603"/>
      <c r="BC1907" s="603"/>
      <c r="BD1907" s="603"/>
      <c r="BE1907" s="603"/>
      <c r="BF1907" s="603"/>
      <c r="BG1907" s="603"/>
      <c r="BH1907" s="603"/>
    </row>
    <row r="1908" spans="1:96" ht="12" customHeight="1">
      <c r="A1908" s="959">
        <v>1906</v>
      </c>
      <c r="B1908" s="589"/>
      <c r="C1908" s="601" t="s">
        <v>269</v>
      </c>
      <c r="D1908" s="591"/>
      <c r="E1908" s="815"/>
      <c r="F1908" s="592" t="s">
        <v>13459</v>
      </c>
      <c r="G1908" s="592"/>
      <c r="H1908" s="592"/>
      <c r="I1908" s="592"/>
      <c r="J1908" s="589"/>
      <c r="K1908" s="642"/>
      <c r="L1908" s="595" t="s">
        <v>49</v>
      </c>
      <c r="M1908" s="985" t="s">
        <v>10509</v>
      </c>
      <c r="N1908" s="972" t="str">
        <f>VLOOKUP(cppm_pr[[#This Row],[Order Number]],SPHERE!C:CC,13,0)</f>
        <v>CONFIRMED</v>
      </c>
      <c r="O1908" s="592"/>
      <c r="P1908" s="594"/>
      <c r="Q1908" s="594"/>
      <c r="R1908" s="592">
        <f t="shared" si="33"/>
        <v>0</v>
      </c>
      <c r="S1908" s="592"/>
      <c r="T1908" s="596" t="str">
        <f>VLOOKUP(cppm_pr[[#This Row],[Status]],'All Link_LOV'!$I$32:$K$72,2,0)</f>
        <v>Insufficient Budget</v>
      </c>
      <c r="U1908" s="596" t="s">
        <v>13400</v>
      </c>
      <c r="V1908" s="959">
        <v>19</v>
      </c>
      <c r="W1908" s="596"/>
      <c r="X1908" s="592"/>
      <c r="Y1908" s="592"/>
      <c r="Z1908" s="597"/>
      <c r="AA1908" s="592"/>
      <c r="AB1908" s="595"/>
      <c r="AC1908" s="677"/>
      <c r="AD1908" s="592"/>
      <c r="AE1908" s="592"/>
      <c r="AF1908" s="592" t="s">
        <v>13401</v>
      </c>
      <c r="AG1908" s="592" t="s">
        <v>513</v>
      </c>
      <c r="AH1908" s="808" t="s">
        <v>13460</v>
      </c>
      <c r="AI1908" s="600" t="str">
        <f>IFERROR(VLOOKUP(cppm_pr[[#This Row],[Order Number]],SPHERE!C:CC,39,0),"")</f>
        <v>Unifi Port</v>
      </c>
      <c r="AJ1908" s="600" t="str">
        <f>IFERROR(VLOOKUP(cppm_pr[[#This Row],[Order Number]],'DC TM ONE'!B:CN,42,0),"")</f>
        <v/>
      </c>
      <c r="AK1908" s="808"/>
      <c r="AL1908" s="693" t="s">
        <v>13458</v>
      </c>
      <c r="AM1908" s="592" t="s">
        <v>6582</v>
      </c>
      <c r="AN1908" s="592"/>
      <c r="AO1908" s="961"/>
      <c r="AP1908" s="592"/>
      <c r="AQ1908" s="592"/>
      <c r="AR1908" s="612"/>
      <c r="AS1908" s="592"/>
      <c r="AT1908" s="598"/>
      <c r="AU1908" s="592"/>
      <c r="AV1908" s="592"/>
      <c r="AW1908" s="592"/>
      <c r="AX1908" s="592"/>
      <c r="AY1908" s="592"/>
      <c r="AZ1908" s="592"/>
      <c r="BA1908" s="592"/>
      <c r="BB1908" s="592"/>
      <c r="BC1908" s="592"/>
      <c r="BD1908" s="592"/>
      <c r="BE1908" s="592"/>
      <c r="BF1908" s="592"/>
      <c r="BG1908" s="592"/>
      <c r="BH1908" s="592"/>
    </row>
    <row r="1909" spans="1:96" ht="12" customHeight="1">
      <c r="A1909" s="960">
        <v>1907</v>
      </c>
      <c r="B1909" s="600"/>
      <c r="C1909" s="601" t="s">
        <v>269</v>
      </c>
      <c r="D1909" s="602"/>
      <c r="E1909" s="600"/>
      <c r="F1909" s="603" t="s">
        <v>13461</v>
      </c>
      <c r="G1909" s="603"/>
      <c r="H1909" s="603"/>
      <c r="I1909" s="603"/>
      <c r="J1909" s="600"/>
      <c r="K1909" s="616"/>
      <c r="L1909" s="606" t="s">
        <v>1264</v>
      </c>
      <c r="M1909" s="985" t="s">
        <v>10509</v>
      </c>
      <c r="N1909" s="972" t="str">
        <f>VLOOKUP(cppm_pr[[#This Row],[Order Number]],SPHERE!C:CC,13,0)</f>
        <v>COMPLETED</v>
      </c>
      <c r="O1909" s="603"/>
      <c r="P1909" s="605"/>
      <c r="Q1909" s="605"/>
      <c r="R1909" s="603">
        <f t="shared" si="33"/>
        <v>0</v>
      </c>
      <c r="S1909" s="603"/>
      <c r="T1909" s="607" t="str">
        <f>VLOOKUP(cppm_pr[[#This Row],[Status]],'All Link_LOV'!$I$32:$K$72,2,0)</f>
        <v>Insufficient Budget</v>
      </c>
      <c r="U1909" s="607" t="s">
        <v>13400</v>
      </c>
      <c r="V1909" s="960">
        <v>20</v>
      </c>
      <c r="W1909" s="607"/>
      <c r="X1909" s="603"/>
      <c r="Y1909" s="603"/>
      <c r="Z1909" s="608"/>
      <c r="AA1909" s="603"/>
      <c r="AB1909" s="606"/>
      <c r="AC1909" s="677"/>
      <c r="AD1909" s="603"/>
      <c r="AE1909" s="603"/>
      <c r="AF1909" s="592" t="s">
        <v>13401</v>
      </c>
      <c r="AG1909" s="603" t="s">
        <v>513</v>
      </c>
      <c r="AH1909" s="808" t="s">
        <v>13462</v>
      </c>
      <c r="AI1909" s="600" t="str">
        <f>IFERROR(VLOOKUP(cppm_pr[[#This Row],[Order Number]],SPHERE!C:CC,39,0),"")</f>
        <v>Unifi Port</v>
      </c>
      <c r="AJ1909" s="600" t="str">
        <f>IFERROR(VLOOKUP(cppm_pr[[#This Row],[Order Number]],'DC TM ONE'!B:CN,42,0),"")</f>
        <v/>
      </c>
      <c r="AK1909" s="808"/>
      <c r="AL1909" s="693">
        <v>45027</v>
      </c>
      <c r="AM1909" s="603" t="s">
        <v>13463</v>
      </c>
      <c r="AN1909" s="603"/>
      <c r="AO1909" s="961"/>
      <c r="AP1909" s="603"/>
      <c r="AQ1909" s="603"/>
      <c r="AR1909" s="769"/>
      <c r="AS1909" s="603"/>
      <c r="AT1909" s="610"/>
      <c r="AU1909" s="603"/>
      <c r="AV1909" s="603"/>
      <c r="AW1909" s="603"/>
      <c r="AX1909" s="603"/>
      <c r="AY1909" s="603"/>
      <c r="AZ1909" s="603"/>
      <c r="BA1909" s="603"/>
      <c r="BB1909" s="603"/>
      <c r="BC1909" s="603"/>
      <c r="BD1909" s="603"/>
      <c r="BE1909" s="603"/>
      <c r="BF1909" s="603"/>
      <c r="BG1909" s="603"/>
      <c r="BH1909" s="603"/>
    </row>
    <row r="1910" spans="1:96" ht="12" customHeight="1">
      <c r="A1910" s="959">
        <v>1908</v>
      </c>
      <c r="B1910" s="589"/>
      <c r="C1910" s="601" t="s">
        <v>269</v>
      </c>
      <c r="D1910" s="591"/>
      <c r="E1910" s="815"/>
      <c r="F1910" s="592" t="s">
        <v>13464</v>
      </c>
      <c r="G1910" s="592"/>
      <c r="H1910" s="592"/>
      <c r="I1910" s="592"/>
      <c r="J1910" s="589"/>
      <c r="K1910" s="642"/>
      <c r="L1910" s="595" t="s">
        <v>1104</v>
      </c>
      <c r="M1910" s="985" t="s">
        <v>10509</v>
      </c>
      <c r="N1910" s="972" t="str">
        <f>VLOOKUP(cppm_pr[[#This Row],[Order Number]],SPHERE!C:CC,13,0)</f>
        <v>CONFIRMED</v>
      </c>
      <c r="O1910" s="592"/>
      <c r="P1910" s="594"/>
      <c r="Q1910" s="594"/>
      <c r="R1910" s="592">
        <f t="shared" si="33"/>
        <v>0</v>
      </c>
      <c r="S1910" s="592"/>
      <c r="T1910" s="596" t="str">
        <f>VLOOKUP(cppm_pr[[#This Row],[Status]],'All Link_LOV'!$I$32:$K$72,2,0)</f>
        <v>Insufficient Budget</v>
      </c>
      <c r="U1910" s="596" t="s">
        <v>13400</v>
      </c>
      <c r="V1910" s="959">
        <v>21</v>
      </c>
      <c r="W1910" s="596"/>
      <c r="X1910" s="592"/>
      <c r="Y1910" s="592"/>
      <c r="Z1910" s="597"/>
      <c r="AA1910" s="592"/>
      <c r="AB1910" s="595"/>
      <c r="AC1910" s="677"/>
      <c r="AD1910" s="592"/>
      <c r="AE1910" s="592"/>
      <c r="AF1910" s="592" t="s">
        <v>13401</v>
      </c>
      <c r="AG1910" s="592" t="s">
        <v>513</v>
      </c>
      <c r="AH1910" s="808" t="s">
        <v>13465</v>
      </c>
      <c r="AI1910" s="600" t="str">
        <f>IFERROR(VLOOKUP(cppm_pr[[#This Row],[Order Number]],SPHERE!C:CC,39,0),"")</f>
        <v>Unifi Port</v>
      </c>
      <c r="AJ1910" s="600" t="str">
        <f>IFERROR(VLOOKUP(cppm_pr[[#This Row],[Order Number]],'DC TM ONE'!B:CN,42,0),"")</f>
        <v/>
      </c>
      <c r="AK1910" s="808"/>
      <c r="AL1910" s="693" t="s">
        <v>13417</v>
      </c>
      <c r="AM1910" s="592" t="s">
        <v>8858</v>
      </c>
      <c r="AN1910" s="592"/>
      <c r="AO1910" s="961"/>
      <c r="AP1910" s="592"/>
      <c r="AQ1910" s="592"/>
      <c r="AR1910" s="612"/>
      <c r="AS1910" s="592"/>
      <c r="AT1910" s="598"/>
      <c r="AU1910" s="592"/>
      <c r="AV1910" s="592"/>
      <c r="AW1910" s="592"/>
      <c r="AX1910" s="592"/>
      <c r="AY1910" s="592"/>
      <c r="AZ1910" s="592"/>
      <c r="BA1910" s="592"/>
      <c r="BB1910" s="592"/>
      <c r="BC1910" s="592"/>
      <c r="BD1910" s="592"/>
      <c r="BE1910" s="592"/>
      <c r="BF1910" s="592"/>
      <c r="BG1910" s="592"/>
      <c r="BH1910" s="592"/>
    </row>
    <row r="1911" spans="1:96" ht="12" customHeight="1">
      <c r="A1911" s="960">
        <v>1909</v>
      </c>
      <c r="B1911" s="600"/>
      <c r="C1911" s="601" t="s">
        <v>269</v>
      </c>
      <c r="D1911" s="602"/>
      <c r="E1911" s="600"/>
      <c r="F1911" s="603" t="s">
        <v>13466</v>
      </c>
      <c r="G1911" s="603"/>
      <c r="H1911" s="603"/>
      <c r="I1911" s="603"/>
      <c r="J1911" s="600"/>
      <c r="K1911" s="616"/>
      <c r="L1911" s="606" t="s">
        <v>1104</v>
      </c>
      <c r="M1911" s="985" t="s">
        <v>10509</v>
      </c>
      <c r="N1911" s="972" t="str">
        <f>VLOOKUP(cppm_pr[[#This Row],[Order Number]],SPHERE!C:CC,13,0)</f>
        <v>CONFIRMED</v>
      </c>
      <c r="O1911" s="603"/>
      <c r="P1911" s="605"/>
      <c r="Q1911" s="605"/>
      <c r="R1911" s="603">
        <f t="shared" si="33"/>
        <v>0</v>
      </c>
      <c r="S1911" s="603"/>
      <c r="T1911" s="607" t="str">
        <f>VLOOKUP(cppm_pr[[#This Row],[Status]],'All Link_LOV'!$I$32:$K$72,2,0)</f>
        <v>Insufficient Budget</v>
      </c>
      <c r="U1911" s="607" t="s">
        <v>13400</v>
      </c>
      <c r="V1911" s="960">
        <v>22</v>
      </c>
      <c r="W1911" s="607"/>
      <c r="X1911" s="603"/>
      <c r="Y1911" s="603"/>
      <c r="Z1911" s="608"/>
      <c r="AA1911" s="603"/>
      <c r="AB1911" s="606"/>
      <c r="AC1911" s="677"/>
      <c r="AD1911" s="603"/>
      <c r="AE1911" s="603"/>
      <c r="AF1911" s="592" t="s">
        <v>13401</v>
      </c>
      <c r="AG1911" s="603" t="s">
        <v>513</v>
      </c>
      <c r="AH1911" s="808" t="s">
        <v>13467</v>
      </c>
      <c r="AI1911" s="600" t="str">
        <f>IFERROR(VLOOKUP(cppm_pr[[#This Row],[Order Number]],SPHERE!C:CC,39,0),"")</f>
        <v>Unifi Port</v>
      </c>
      <c r="AJ1911" s="600" t="str">
        <f>IFERROR(VLOOKUP(cppm_pr[[#This Row],[Order Number]],'DC TM ONE'!B:CN,42,0),"")</f>
        <v/>
      </c>
      <c r="AK1911" s="808"/>
      <c r="AL1911" s="693" t="s">
        <v>13417</v>
      </c>
      <c r="AM1911" s="603" t="s">
        <v>10469</v>
      </c>
      <c r="AN1911" s="603"/>
      <c r="AO1911" s="961"/>
      <c r="AP1911" s="603"/>
      <c r="AQ1911" s="603"/>
      <c r="AR1911" s="769"/>
      <c r="AS1911" s="603"/>
      <c r="AT1911" s="610"/>
      <c r="AU1911" s="603"/>
      <c r="AV1911" s="603"/>
      <c r="AW1911" s="603"/>
      <c r="AX1911" s="603"/>
      <c r="AY1911" s="603"/>
      <c r="AZ1911" s="603"/>
      <c r="BA1911" s="603"/>
      <c r="BB1911" s="603"/>
      <c r="BC1911" s="603"/>
      <c r="BD1911" s="603"/>
      <c r="BE1911" s="603"/>
      <c r="BF1911" s="603"/>
      <c r="BG1911" s="603"/>
      <c r="BH1911" s="603"/>
    </row>
    <row r="1912" spans="1:96" ht="12" customHeight="1">
      <c r="A1912" s="959">
        <v>1910</v>
      </c>
      <c r="B1912" s="589"/>
      <c r="C1912" s="601" t="s">
        <v>269</v>
      </c>
      <c r="D1912" s="591"/>
      <c r="E1912" s="815"/>
      <c r="F1912" s="592" t="s">
        <v>13468</v>
      </c>
      <c r="G1912" s="592"/>
      <c r="H1912" s="592"/>
      <c r="I1912" s="592"/>
      <c r="J1912" s="589"/>
      <c r="K1912" s="642"/>
      <c r="L1912" s="595" t="s">
        <v>1104</v>
      </c>
      <c r="M1912" s="985" t="s">
        <v>10509</v>
      </c>
      <c r="N1912" s="972" t="str">
        <f>VLOOKUP(cppm_pr[[#This Row],[Order Number]],SPHERE!C:CC,13,0)</f>
        <v>CONFIRMED</v>
      </c>
      <c r="O1912" s="592"/>
      <c r="P1912" s="594"/>
      <c r="Q1912" s="594"/>
      <c r="R1912" s="592">
        <f t="shared" si="33"/>
        <v>0</v>
      </c>
      <c r="S1912" s="592"/>
      <c r="T1912" s="596" t="str">
        <f>VLOOKUP(cppm_pr[[#This Row],[Status]],'All Link_LOV'!$I$32:$K$72,2,0)</f>
        <v>Insufficient Budget</v>
      </c>
      <c r="U1912" s="596" t="s">
        <v>13400</v>
      </c>
      <c r="V1912" s="959">
        <v>23</v>
      </c>
      <c r="W1912" s="596"/>
      <c r="X1912" s="592"/>
      <c r="Y1912" s="592"/>
      <c r="Z1912" s="597"/>
      <c r="AA1912" s="592"/>
      <c r="AB1912" s="595"/>
      <c r="AC1912" s="677"/>
      <c r="AD1912" s="592"/>
      <c r="AE1912" s="592"/>
      <c r="AF1912" s="592" t="s">
        <v>13401</v>
      </c>
      <c r="AG1912" s="592" t="s">
        <v>513</v>
      </c>
      <c r="AH1912" s="808" t="s">
        <v>13469</v>
      </c>
      <c r="AI1912" s="600" t="str">
        <f>IFERROR(VLOOKUP(cppm_pr[[#This Row],[Order Number]],SPHERE!C:CC,39,0),"")</f>
        <v>Unifi Port</v>
      </c>
      <c r="AJ1912" s="600" t="str">
        <f>IFERROR(VLOOKUP(cppm_pr[[#This Row],[Order Number]],'DC TM ONE'!B:CN,42,0),"")</f>
        <v/>
      </c>
      <c r="AK1912" s="808"/>
      <c r="AL1912" s="693" t="s">
        <v>13417</v>
      </c>
      <c r="AM1912" s="592" t="s">
        <v>10469</v>
      </c>
      <c r="AN1912" s="592"/>
      <c r="AO1912" s="961"/>
      <c r="AP1912" s="592"/>
      <c r="AQ1912" s="592"/>
      <c r="AR1912" s="612"/>
      <c r="AS1912" s="592"/>
      <c r="AT1912" s="598"/>
      <c r="AU1912" s="592"/>
      <c r="AV1912" s="592"/>
      <c r="AW1912" s="592"/>
      <c r="AX1912" s="592"/>
      <c r="AY1912" s="592"/>
      <c r="AZ1912" s="592"/>
      <c r="BA1912" s="592"/>
      <c r="BB1912" s="592"/>
      <c r="BC1912" s="592"/>
      <c r="BD1912" s="592"/>
      <c r="BE1912" s="592"/>
      <c r="BF1912" s="592"/>
      <c r="BG1912" s="592"/>
      <c r="BH1912" s="592"/>
    </row>
    <row r="1913" spans="1:96" ht="12" customHeight="1">
      <c r="A1913" s="960">
        <v>1911</v>
      </c>
      <c r="B1913" s="600"/>
      <c r="C1913" s="601" t="s">
        <v>269</v>
      </c>
      <c r="D1913" s="602"/>
      <c r="E1913" s="600"/>
      <c r="F1913" s="603" t="s">
        <v>13470</v>
      </c>
      <c r="G1913" s="603"/>
      <c r="H1913" s="603"/>
      <c r="I1913" s="603"/>
      <c r="J1913" s="600"/>
      <c r="K1913" s="616"/>
      <c r="L1913" s="606" t="s">
        <v>1104</v>
      </c>
      <c r="M1913" s="985" t="s">
        <v>10509</v>
      </c>
      <c r="N1913" s="972" t="str">
        <f>VLOOKUP(cppm_pr[[#This Row],[Order Number]],SPHERE!C:CC,13,0)</f>
        <v>CONFIRMED</v>
      </c>
      <c r="O1913" s="603"/>
      <c r="P1913" s="605"/>
      <c r="Q1913" s="605"/>
      <c r="R1913" s="603">
        <f t="shared" ref="R1913:R1944" si="34">$Q1913-$P1913</f>
        <v>0</v>
      </c>
      <c r="S1913" s="603"/>
      <c r="T1913" s="607" t="str">
        <f>VLOOKUP(cppm_pr[[#This Row],[Status]],'All Link_LOV'!$I$32:$K$72,2,0)</f>
        <v>Insufficient Budget</v>
      </c>
      <c r="U1913" s="607" t="s">
        <v>13400</v>
      </c>
      <c r="V1913" s="960">
        <v>24</v>
      </c>
      <c r="W1913" s="607"/>
      <c r="X1913" s="603"/>
      <c r="Y1913" s="603"/>
      <c r="Z1913" s="608"/>
      <c r="AA1913" s="603"/>
      <c r="AB1913" s="606"/>
      <c r="AC1913" s="677"/>
      <c r="AD1913" s="603"/>
      <c r="AE1913" s="603"/>
      <c r="AF1913" s="592" t="s">
        <v>13401</v>
      </c>
      <c r="AG1913" s="603" t="s">
        <v>513</v>
      </c>
      <c r="AH1913" s="808" t="s">
        <v>13471</v>
      </c>
      <c r="AI1913" s="600" t="str">
        <f>IFERROR(VLOOKUP(cppm_pr[[#This Row],[Order Number]],SPHERE!C:CC,39,0),"")</f>
        <v>Unifi Port</v>
      </c>
      <c r="AJ1913" s="600" t="str">
        <f>IFERROR(VLOOKUP(cppm_pr[[#This Row],[Order Number]],'DC TM ONE'!B:CN,42,0),"")</f>
        <v/>
      </c>
      <c r="AK1913" s="808"/>
      <c r="AL1913" s="693" t="s">
        <v>13417</v>
      </c>
      <c r="AM1913" s="603" t="s">
        <v>13364</v>
      </c>
      <c r="AN1913" s="603"/>
      <c r="AO1913" s="961"/>
      <c r="AP1913" s="603"/>
      <c r="AQ1913" s="603"/>
      <c r="AR1913" s="769"/>
      <c r="AS1913" s="603"/>
      <c r="AT1913" s="610"/>
      <c r="AU1913" s="603"/>
      <c r="AV1913" s="603"/>
      <c r="AW1913" s="603"/>
      <c r="AX1913" s="603"/>
      <c r="AY1913" s="603"/>
      <c r="AZ1913" s="603"/>
      <c r="BA1913" s="603"/>
      <c r="BB1913" s="603"/>
      <c r="BC1913" s="603"/>
      <c r="BD1913" s="603"/>
      <c r="BE1913" s="603"/>
      <c r="BF1913" s="603"/>
      <c r="BG1913" s="603"/>
      <c r="BH1913" s="603"/>
    </row>
    <row r="1914" spans="1:96" ht="12" customHeight="1">
      <c r="A1914" s="959">
        <v>1912</v>
      </c>
      <c r="B1914" s="589"/>
      <c r="C1914" s="601" t="s">
        <v>269</v>
      </c>
      <c r="D1914" s="591"/>
      <c r="E1914" s="815"/>
      <c r="F1914" s="592" t="s">
        <v>13472</v>
      </c>
      <c r="G1914" s="592"/>
      <c r="H1914" s="592"/>
      <c r="I1914" s="592"/>
      <c r="J1914" s="589"/>
      <c r="K1914" s="642"/>
      <c r="L1914" s="595" t="s">
        <v>1104</v>
      </c>
      <c r="M1914" s="985" t="s">
        <v>10509</v>
      </c>
      <c r="N1914" s="972" t="str">
        <f>VLOOKUP(cppm_pr[[#This Row],[Order Number]],SPHERE!C:CC,13,0)</f>
        <v>CONFIRMED</v>
      </c>
      <c r="O1914" s="592"/>
      <c r="P1914" s="594"/>
      <c r="Q1914" s="594"/>
      <c r="R1914" s="592">
        <f t="shared" si="34"/>
        <v>0</v>
      </c>
      <c r="S1914" s="592"/>
      <c r="T1914" s="596" t="str">
        <f>VLOOKUP(cppm_pr[[#This Row],[Status]],'All Link_LOV'!$I$32:$K$72,2,0)</f>
        <v>Insufficient Budget</v>
      </c>
      <c r="U1914" s="596" t="s">
        <v>13400</v>
      </c>
      <c r="V1914" s="959">
        <v>25</v>
      </c>
      <c r="W1914" s="596"/>
      <c r="X1914" s="592"/>
      <c r="Y1914" s="592"/>
      <c r="Z1914" s="597"/>
      <c r="AA1914" s="592"/>
      <c r="AB1914" s="595"/>
      <c r="AC1914" s="677"/>
      <c r="AD1914" s="592"/>
      <c r="AE1914" s="592"/>
      <c r="AF1914" s="592" t="s">
        <v>13401</v>
      </c>
      <c r="AG1914" s="592" t="s">
        <v>513</v>
      </c>
      <c r="AH1914" s="808" t="s">
        <v>13473</v>
      </c>
      <c r="AI1914" s="600" t="str">
        <f>IFERROR(VLOOKUP(cppm_pr[[#This Row],[Order Number]],SPHERE!C:CC,39,0),"")</f>
        <v>Unifi Port</v>
      </c>
      <c r="AJ1914" s="600" t="str">
        <f>IFERROR(VLOOKUP(cppm_pr[[#This Row],[Order Number]],'DC TM ONE'!B:CN,42,0),"")</f>
        <v/>
      </c>
      <c r="AK1914" s="808"/>
      <c r="AL1914" s="693" t="s">
        <v>13417</v>
      </c>
      <c r="AM1914" s="592" t="s">
        <v>10469</v>
      </c>
      <c r="AN1914" s="592"/>
      <c r="AO1914" s="961"/>
      <c r="AP1914" s="592"/>
      <c r="AQ1914" s="592"/>
      <c r="AR1914" s="612"/>
      <c r="AS1914" s="592"/>
      <c r="AT1914" s="598"/>
      <c r="AU1914" s="592"/>
      <c r="AV1914" s="592"/>
      <c r="AW1914" s="592"/>
      <c r="AX1914" s="592"/>
      <c r="AY1914" s="592"/>
      <c r="AZ1914" s="592"/>
      <c r="BA1914" s="592"/>
      <c r="BB1914" s="592"/>
      <c r="BC1914" s="592"/>
      <c r="BD1914" s="592"/>
      <c r="BE1914" s="592"/>
      <c r="BF1914" s="592"/>
      <c r="BG1914" s="592"/>
      <c r="BH1914" s="592"/>
    </row>
    <row r="1915" spans="1:96" ht="12" customHeight="1">
      <c r="A1915" s="960">
        <v>1913</v>
      </c>
      <c r="B1915" s="600"/>
      <c r="C1915" s="601" t="s">
        <v>269</v>
      </c>
      <c r="D1915" s="602"/>
      <c r="E1915" s="600"/>
      <c r="F1915" s="603" t="s">
        <v>13474</v>
      </c>
      <c r="G1915" s="603"/>
      <c r="H1915" s="603"/>
      <c r="I1915" s="603"/>
      <c r="J1915" s="600"/>
      <c r="K1915" s="616"/>
      <c r="L1915" s="606" t="s">
        <v>1104</v>
      </c>
      <c r="M1915" s="985" t="s">
        <v>10509</v>
      </c>
      <c r="N1915" s="972" t="str">
        <f>VLOOKUP(cppm_pr[[#This Row],[Order Number]],SPHERE!C:CC,13,0)</f>
        <v>CONFIRMED</v>
      </c>
      <c r="O1915" s="603"/>
      <c r="P1915" s="605"/>
      <c r="Q1915" s="605"/>
      <c r="R1915" s="603">
        <f t="shared" si="34"/>
        <v>0</v>
      </c>
      <c r="S1915" s="603"/>
      <c r="T1915" s="607" t="str">
        <f>VLOOKUP(cppm_pr[[#This Row],[Status]],'All Link_LOV'!$I$32:$K$72,2,0)</f>
        <v>Insufficient Budget</v>
      </c>
      <c r="U1915" s="607" t="s">
        <v>13400</v>
      </c>
      <c r="V1915" s="960">
        <v>26</v>
      </c>
      <c r="W1915" s="607"/>
      <c r="X1915" s="603"/>
      <c r="Y1915" s="603"/>
      <c r="Z1915" s="608"/>
      <c r="AA1915" s="603"/>
      <c r="AB1915" s="606"/>
      <c r="AC1915" s="677"/>
      <c r="AD1915" s="603"/>
      <c r="AE1915" s="603"/>
      <c r="AF1915" s="592" t="s">
        <v>13401</v>
      </c>
      <c r="AG1915" s="603" t="s">
        <v>513</v>
      </c>
      <c r="AH1915" s="808" t="s">
        <v>13475</v>
      </c>
      <c r="AI1915" s="600" t="str">
        <f>IFERROR(VLOOKUP(cppm_pr[[#This Row],[Order Number]],SPHERE!C:CC,39,0),"")</f>
        <v>Unifi Port</v>
      </c>
      <c r="AJ1915" s="600" t="str">
        <f>IFERROR(VLOOKUP(cppm_pr[[#This Row],[Order Number]],'DC TM ONE'!B:CN,42,0),"")</f>
        <v/>
      </c>
      <c r="AK1915" s="808"/>
      <c r="AL1915" s="693" t="s">
        <v>13417</v>
      </c>
      <c r="AM1915" s="603" t="s">
        <v>8858</v>
      </c>
      <c r="AN1915" s="603"/>
      <c r="AO1915" s="961"/>
      <c r="AP1915" s="603"/>
      <c r="AQ1915" s="603"/>
      <c r="AR1915" s="769"/>
      <c r="AS1915" s="603"/>
      <c r="AT1915" s="610"/>
      <c r="AU1915" s="603"/>
      <c r="AV1915" s="603"/>
      <c r="AW1915" s="603"/>
      <c r="AX1915" s="603"/>
      <c r="AY1915" s="603"/>
      <c r="AZ1915" s="603"/>
      <c r="BA1915" s="603"/>
      <c r="BB1915" s="603"/>
      <c r="BC1915" s="603"/>
      <c r="BD1915" s="603"/>
      <c r="BE1915" s="603"/>
      <c r="BF1915" s="603"/>
      <c r="BG1915" s="603"/>
      <c r="BH1915" s="603"/>
    </row>
    <row r="1916" spans="1:96" ht="12" customHeight="1">
      <c r="A1916" s="959">
        <v>1914</v>
      </c>
      <c r="B1916" s="600" t="s">
        <v>457</v>
      </c>
      <c r="C1916" s="601" t="s">
        <v>269</v>
      </c>
      <c r="D1916" s="591"/>
      <c r="E1916" s="815"/>
      <c r="F1916" s="592" t="s">
        <v>13476</v>
      </c>
      <c r="G1916" s="592"/>
      <c r="H1916" s="592"/>
      <c r="I1916" s="592"/>
      <c r="J1916" s="589"/>
      <c r="K1916" s="642"/>
      <c r="L1916" s="595" t="s">
        <v>2603</v>
      </c>
      <c r="M1916" s="985" t="s">
        <v>10509</v>
      </c>
      <c r="N1916" s="972" t="str">
        <f>VLOOKUP(cppm_pr[[#This Row],[Order Number]],SPHERE!C:CC,13,0)</f>
        <v>CONFIRMED</v>
      </c>
      <c r="O1916" s="592"/>
      <c r="P1916" s="594"/>
      <c r="Q1916" s="594"/>
      <c r="R1916" s="592">
        <f t="shared" si="34"/>
        <v>0</v>
      </c>
      <c r="S1916" s="592"/>
      <c r="T1916" s="596" t="str">
        <f>VLOOKUP(cppm_pr[[#This Row],[Status]],'All Link_LOV'!$I$32:$K$72,2,0)</f>
        <v>Insufficient Budget</v>
      </c>
      <c r="U1916" s="596" t="s">
        <v>13400</v>
      </c>
      <c r="V1916" s="959">
        <v>27</v>
      </c>
      <c r="W1916" s="596"/>
      <c r="X1916" s="592"/>
      <c r="Y1916" s="592"/>
      <c r="Z1916" s="597"/>
      <c r="AA1916" s="592"/>
      <c r="AB1916" s="595"/>
      <c r="AC1916" s="677"/>
      <c r="AD1916" s="592"/>
      <c r="AE1916" s="592"/>
      <c r="AF1916" s="592" t="s">
        <v>13401</v>
      </c>
      <c r="AG1916" s="592" t="s">
        <v>513</v>
      </c>
      <c r="AH1916" s="808" t="s">
        <v>13477</v>
      </c>
      <c r="AI1916" s="600" t="str">
        <f>IFERROR(VLOOKUP(cppm_pr[[#This Row],[Order Number]],SPHERE!C:CC,39,0),"")</f>
        <v>Unifi Port</v>
      </c>
      <c r="AJ1916" s="600" t="str">
        <f>IFERROR(VLOOKUP(cppm_pr[[#This Row],[Order Number]],'DC TM ONE'!B:CN,42,0),"")</f>
        <v/>
      </c>
      <c r="AK1916" s="808"/>
      <c r="AL1916" s="693">
        <v>45150</v>
      </c>
      <c r="AM1916" s="592" t="s">
        <v>13432</v>
      </c>
      <c r="AN1916" s="592"/>
      <c r="AO1916" s="961"/>
      <c r="AP1916" s="592"/>
      <c r="AQ1916" s="592"/>
      <c r="AR1916" s="612"/>
      <c r="AS1916" s="592"/>
      <c r="AT1916" s="598"/>
      <c r="AU1916" s="592"/>
      <c r="AV1916" s="592"/>
      <c r="AW1916" s="592"/>
      <c r="AX1916" s="592"/>
      <c r="AY1916" s="592"/>
      <c r="AZ1916" s="592"/>
      <c r="BA1916" s="592"/>
      <c r="BB1916" s="592"/>
      <c r="BC1916" s="592"/>
      <c r="BD1916" s="592"/>
      <c r="BE1916" s="592"/>
      <c r="BF1916" s="592"/>
      <c r="BG1916" s="592"/>
      <c r="BH1916" s="592"/>
      <c r="CR1916" s="176" t="s">
        <v>13478</v>
      </c>
    </row>
    <row r="1917" spans="1:96" ht="12" customHeight="1">
      <c r="A1917" s="960">
        <v>1915</v>
      </c>
      <c r="B1917" s="600" t="s">
        <v>457</v>
      </c>
      <c r="C1917" s="601" t="s">
        <v>269</v>
      </c>
      <c r="D1917" s="602"/>
      <c r="E1917" s="600"/>
      <c r="F1917" s="603" t="s">
        <v>13479</v>
      </c>
      <c r="G1917" s="603"/>
      <c r="H1917" s="603"/>
      <c r="I1917" s="603"/>
      <c r="J1917" s="600"/>
      <c r="K1917" s="616"/>
      <c r="L1917" s="606" t="s">
        <v>1701</v>
      </c>
      <c r="M1917" s="985" t="s">
        <v>10509</v>
      </c>
      <c r="N1917" s="972" t="str">
        <f>VLOOKUP(cppm_pr[[#This Row],[Order Number]],SPHERE!C:CC,13,0)</f>
        <v>CONFIRMED</v>
      </c>
      <c r="O1917" s="603"/>
      <c r="P1917" s="605"/>
      <c r="Q1917" s="605"/>
      <c r="R1917" s="603">
        <f t="shared" si="34"/>
        <v>0</v>
      </c>
      <c r="S1917" s="603"/>
      <c r="T1917" s="607" t="str">
        <f>VLOOKUP(cppm_pr[[#This Row],[Status]],'All Link_LOV'!$I$32:$K$72,2,0)</f>
        <v>Insufficient Budget</v>
      </c>
      <c r="U1917" s="607" t="s">
        <v>13400</v>
      </c>
      <c r="V1917" s="960">
        <v>28</v>
      </c>
      <c r="W1917" s="607"/>
      <c r="X1917" s="603"/>
      <c r="Y1917" s="603"/>
      <c r="Z1917" s="608"/>
      <c r="AA1917" s="603"/>
      <c r="AB1917" s="606"/>
      <c r="AC1917" s="677"/>
      <c r="AD1917" s="603"/>
      <c r="AE1917" s="603"/>
      <c r="AF1917" s="592" t="s">
        <v>13401</v>
      </c>
      <c r="AG1917" s="603" t="s">
        <v>513</v>
      </c>
      <c r="AH1917" s="808" t="s">
        <v>13480</v>
      </c>
      <c r="AI1917" s="600" t="str">
        <f>IFERROR(VLOOKUP(cppm_pr[[#This Row],[Order Number]],SPHERE!C:CC,39,0),"")</f>
        <v>Unifi Port</v>
      </c>
      <c r="AJ1917" s="600" t="str">
        <f>IFERROR(VLOOKUP(cppm_pr[[#This Row],[Order Number]],'DC TM ONE'!B:CN,42,0),"")</f>
        <v/>
      </c>
      <c r="AK1917" s="808"/>
      <c r="AL1917" s="693" t="s">
        <v>2883</v>
      </c>
      <c r="AM1917" s="603" t="s">
        <v>13481</v>
      </c>
      <c r="AN1917" s="603"/>
      <c r="AO1917" s="961"/>
      <c r="AP1917" s="603"/>
      <c r="AQ1917" s="603"/>
      <c r="AR1917" s="769"/>
      <c r="AS1917" s="603"/>
      <c r="AT1917" s="610"/>
      <c r="AU1917" s="603"/>
      <c r="AV1917" s="603"/>
      <c r="AW1917" s="603"/>
      <c r="AX1917" s="603"/>
      <c r="AY1917" s="603"/>
      <c r="AZ1917" s="603"/>
      <c r="BA1917" s="603"/>
      <c r="BB1917" s="603"/>
      <c r="BC1917" s="603"/>
      <c r="BD1917" s="603"/>
      <c r="BE1917" s="603"/>
      <c r="BF1917" s="603"/>
      <c r="BG1917" s="603"/>
      <c r="BH1917" s="603"/>
    </row>
    <row r="1918" spans="1:96" ht="12" customHeight="1">
      <c r="A1918" s="959">
        <v>1916</v>
      </c>
      <c r="B1918" s="589"/>
      <c r="C1918" s="601" t="s">
        <v>269</v>
      </c>
      <c r="D1918" s="591"/>
      <c r="E1918" s="815"/>
      <c r="F1918" s="592" t="s">
        <v>13482</v>
      </c>
      <c r="G1918" s="592"/>
      <c r="H1918" s="592"/>
      <c r="I1918" s="592"/>
      <c r="J1918" s="589"/>
      <c r="K1918" s="642"/>
      <c r="L1918" s="595" t="s">
        <v>1104</v>
      </c>
      <c r="M1918" s="985" t="s">
        <v>10509</v>
      </c>
      <c r="N1918" s="972" t="str">
        <f>VLOOKUP(cppm_pr[[#This Row],[Order Number]],SPHERE!C:CC,13,0)</f>
        <v>CONFIRMED</v>
      </c>
      <c r="O1918" s="592"/>
      <c r="P1918" s="594"/>
      <c r="Q1918" s="594"/>
      <c r="R1918" s="592">
        <f t="shared" si="34"/>
        <v>0</v>
      </c>
      <c r="S1918" s="592"/>
      <c r="T1918" s="596" t="str">
        <f>VLOOKUP(cppm_pr[[#This Row],[Status]],'All Link_LOV'!$I$32:$K$72,2,0)</f>
        <v>Insufficient Budget</v>
      </c>
      <c r="U1918" s="596" t="s">
        <v>13400</v>
      </c>
      <c r="V1918" s="959">
        <v>29</v>
      </c>
      <c r="W1918" s="596"/>
      <c r="X1918" s="592"/>
      <c r="Y1918" s="592"/>
      <c r="Z1918" s="597"/>
      <c r="AA1918" s="592"/>
      <c r="AB1918" s="595"/>
      <c r="AC1918" s="677"/>
      <c r="AD1918" s="592"/>
      <c r="AE1918" s="592"/>
      <c r="AF1918" s="592" t="s">
        <v>13401</v>
      </c>
      <c r="AG1918" s="592" t="s">
        <v>513</v>
      </c>
      <c r="AH1918" s="808" t="s">
        <v>13483</v>
      </c>
      <c r="AI1918" s="600" t="str">
        <f>IFERROR(VLOOKUP(cppm_pr[[#This Row],[Order Number]],SPHERE!C:CC,39,0),"")</f>
        <v>Unifi Port</v>
      </c>
      <c r="AJ1918" s="600" t="str">
        <f>IFERROR(VLOOKUP(cppm_pr[[#This Row],[Order Number]],'DC TM ONE'!B:CN,42,0),"")</f>
        <v/>
      </c>
      <c r="AK1918" s="808"/>
      <c r="AL1918" s="693" t="s">
        <v>13417</v>
      </c>
      <c r="AM1918" s="592" t="s">
        <v>8858</v>
      </c>
      <c r="AN1918" s="592"/>
      <c r="AO1918" s="961"/>
      <c r="AP1918" s="592"/>
      <c r="AQ1918" s="592"/>
      <c r="AR1918" s="612"/>
      <c r="AS1918" s="592"/>
      <c r="AT1918" s="598"/>
      <c r="AU1918" s="592"/>
      <c r="AV1918" s="592"/>
      <c r="AW1918" s="592"/>
      <c r="AX1918" s="592"/>
      <c r="AY1918" s="592"/>
      <c r="AZ1918" s="592"/>
      <c r="BA1918" s="592"/>
      <c r="BB1918" s="592"/>
      <c r="BC1918" s="592"/>
      <c r="BD1918" s="592"/>
      <c r="BE1918" s="592"/>
      <c r="BF1918" s="592"/>
      <c r="BG1918" s="592"/>
      <c r="BH1918" s="592"/>
    </row>
    <row r="1919" spans="1:96" s="1094" customFormat="1" ht="12" customHeight="1">
      <c r="A1919" s="960">
        <v>1917</v>
      </c>
      <c r="B1919" s="793"/>
      <c r="C1919" s="802" t="s">
        <v>203</v>
      </c>
      <c r="D1919" s="796"/>
      <c r="E1919" s="793"/>
      <c r="F1919" s="680" t="s">
        <v>13484</v>
      </c>
      <c r="G1919" s="680"/>
      <c r="H1919" s="592" t="s">
        <v>13485</v>
      </c>
      <c r="I1919" s="680"/>
      <c r="J1919" s="793"/>
      <c r="K1919" s="821"/>
      <c r="L1919" s="1090" t="s">
        <v>1492</v>
      </c>
      <c r="M1919" s="985" t="s">
        <v>10509</v>
      </c>
      <c r="N1919" s="972" t="str">
        <f>VLOOKUP(cppm_pr[[#This Row],[Order Number]],SPHERE!C:CC,13,0)</f>
        <v>CONFIRMED</v>
      </c>
      <c r="O1919" s="680"/>
      <c r="P1919" s="1091"/>
      <c r="Q1919" s="1091"/>
      <c r="R1919" s="680">
        <f t="shared" si="34"/>
        <v>0</v>
      </c>
      <c r="S1919" s="680"/>
      <c r="T1919" s="613" t="str">
        <f>VLOOKUP(cppm_pr[[#This Row],[Status]],'All Link_LOV'!$I$32:$K$72,2,0)</f>
        <v>New order</v>
      </c>
      <c r="U1919" s="613" t="s">
        <v>13400</v>
      </c>
      <c r="V1919" s="960">
        <v>30</v>
      </c>
      <c r="W1919" s="613"/>
      <c r="X1919" s="680"/>
      <c r="Y1919" s="680"/>
      <c r="Z1919" s="1092"/>
      <c r="AA1919" s="680"/>
      <c r="AB1919" s="1090"/>
      <c r="AC1919" s="677"/>
      <c r="AD1919" s="680"/>
      <c r="AE1919" s="680"/>
      <c r="AF1919" s="592" t="s">
        <v>12821</v>
      </c>
      <c r="AG1919" s="680" t="s">
        <v>491</v>
      </c>
      <c r="AH1919" s="808" t="s">
        <v>13486</v>
      </c>
      <c r="AI1919" s="600" t="str">
        <f>IFERROR(VLOOKUP(cppm_pr[[#This Row],[Order Number]],SPHERE!C:CC,39,0),"")</f>
        <v>2 core FOC + 1 NID (NRP)</v>
      </c>
      <c r="AJ1919" s="600" t="str">
        <f>IFERROR(VLOOKUP(cppm_pr[[#This Row],[Order Number]],'DC TM ONE'!B:CN,42,0),"")</f>
        <v>SLA 99.7%</v>
      </c>
      <c r="AK1919" s="808"/>
      <c r="AL1919" s="693" t="s">
        <v>13487</v>
      </c>
      <c r="AM1919" s="680" t="s">
        <v>13488</v>
      </c>
      <c r="AN1919" s="680"/>
      <c r="AO1919" s="961"/>
      <c r="AP1919" s="680"/>
      <c r="AQ1919" s="680"/>
      <c r="AR1919" s="769"/>
      <c r="AS1919" s="680"/>
      <c r="AT1919" s="1093"/>
      <c r="AU1919" s="680"/>
      <c r="AV1919" s="680"/>
      <c r="AW1919" s="680"/>
      <c r="AX1919" s="680"/>
      <c r="AY1919" s="680"/>
      <c r="AZ1919" s="680"/>
      <c r="BA1919" s="680"/>
      <c r="BB1919" s="680"/>
      <c r="BC1919" s="680"/>
      <c r="BD1919" s="680"/>
      <c r="BE1919" s="680"/>
      <c r="BF1919" s="680"/>
      <c r="BG1919" s="680"/>
      <c r="BH1919" s="680"/>
    </row>
    <row r="1920" spans="1:96" ht="12" customHeight="1">
      <c r="A1920" s="959">
        <v>1918</v>
      </c>
      <c r="B1920" s="589"/>
      <c r="C1920" s="601" t="s">
        <v>269</v>
      </c>
      <c r="D1920" s="591"/>
      <c r="E1920" s="815"/>
      <c r="F1920" s="592" t="s">
        <v>13489</v>
      </c>
      <c r="G1920" s="592"/>
      <c r="H1920" s="592"/>
      <c r="I1920" s="592"/>
      <c r="J1920" s="589"/>
      <c r="K1920" s="642"/>
      <c r="L1920" s="595" t="s">
        <v>1104</v>
      </c>
      <c r="M1920" s="985" t="s">
        <v>10509</v>
      </c>
      <c r="N1920" s="972" t="str">
        <f>VLOOKUP(cppm_pr[[#This Row],[Order Number]],SPHERE!C:CC,13,0)</f>
        <v>CONFIRMED</v>
      </c>
      <c r="O1920" s="592"/>
      <c r="P1920" s="594"/>
      <c r="Q1920" s="594"/>
      <c r="R1920" s="592">
        <f t="shared" si="34"/>
        <v>0</v>
      </c>
      <c r="S1920" s="592"/>
      <c r="T1920" s="596" t="str">
        <f>VLOOKUP(cppm_pr[[#This Row],[Status]],'All Link_LOV'!$I$32:$K$72,2,0)</f>
        <v>Insufficient Budget</v>
      </c>
      <c r="U1920" s="596" t="s">
        <v>13400</v>
      </c>
      <c r="V1920" s="959">
        <v>31</v>
      </c>
      <c r="W1920" s="596"/>
      <c r="X1920" s="592"/>
      <c r="Y1920" s="592"/>
      <c r="Z1920" s="597"/>
      <c r="AA1920" s="592"/>
      <c r="AB1920" s="595"/>
      <c r="AC1920" s="677"/>
      <c r="AD1920" s="592"/>
      <c r="AE1920" s="592"/>
      <c r="AF1920" s="592" t="s">
        <v>13401</v>
      </c>
      <c r="AG1920" s="592" t="s">
        <v>513</v>
      </c>
      <c r="AH1920" s="808" t="s">
        <v>13490</v>
      </c>
      <c r="AI1920" s="600" t="str">
        <f>IFERROR(VLOOKUP(cppm_pr[[#This Row],[Order Number]],SPHERE!C:CC,39,0),"")</f>
        <v>Unifi Port</v>
      </c>
      <c r="AJ1920" s="600" t="str">
        <f>IFERROR(VLOOKUP(cppm_pr[[#This Row],[Order Number]],'DC TM ONE'!B:CN,42,0),"")</f>
        <v/>
      </c>
      <c r="AK1920" s="808"/>
      <c r="AL1920" s="693" t="s">
        <v>13417</v>
      </c>
      <c r="AM1920" s="592" t="s">
        <v>10469</v>
      </c>
      <c r="AN1920" s="592"/>
      <c r="AO1920" s="961"/>
      <c r="AP1920" s="592"/>
      <c r="AQ1920" s="592"/>
      <c r="AR1920" s="612"/>
      <c r="AS1920" s="592"/>
      <c r="AT1920" s="598"/>
      <c r="AU1920" s="592"/>
      <c r="AV1920" s="592"/>
      <c r="AW1920" s="592"/>
      <c r="AX1920" s="592"/>
      <c r="AY1920" s="592"/>
      <c r="AZ1920" s="592"/>
      <c r="BA1920" s="592"/>
      <c r="BB1920" s="592"/>
      <c r="BC1920" s="592"/>
      <c r="BD1920" s="592"/>
      <c r="BE1920" s="592"/>
      <c r="BF1920" s="592"/>
      <c r="BG1920" s="592"/>
      <c r="BH1920" s="592"/>
    </row>
    <row r="1921" spans="1:60" ht="12" customHeight="1">
      <c r="A1921" s="960">
        <v>1919</v>
      </c>
      <c r="B1921" s="600"/>
      <c r="C1921" s="601" t="s">
        <v>269</v>
      </c>
      <c r="D1921" s="602"/>
      <c r="E1921" s="600"/>
      <c r="F1921" s="603" t="s">
        <v>13491</v>
      </c>
      <c r="G1921" s="603"/>
      <c r="H1921" s="603"/>
      <c r="I1921" s="603"/>
      <c r="J1921" s="600"/>
      <c r="K1921" s="616"/>
      <c r="L1921" s="606" t="s">
        <v>1104</v>
      </c>
      <c r="M1921" s="985" t="s">
        <v>10509</v>
      </c>
      <c r="N1921" s="972" t="str">
        <f>VLOOKUP(cppm_pr[[#This Row],[Order Number]],SPHERE!C:CC,13,0)</f>
        <v>CONFIRMED</v>
      </c>
      <c r="O1921" s="603"/>
      <c r="P1921" s="605"/>
      <c r="Q1921" s="605"/>
      <c r="R1921" s="603">
        <f t="shared" si="34"/>
        <v>0</v>
      </c>
      <c r="S1921" s="603"/>
      <c r="T1921" s="607" t="str">
        <f>VLOOKUP(cppm_pr[[#This Row],[Status]],'All Link_LOV'!$I$32:$K$72,2,0)</f>
        <v>Insufficient Budget</v>
      </c>
      <c r="U1921" s="607" t="s">
        <v>13400</v>
      </c>
      <c r="V1921" s="960">
        <v>32</v>
      </c>
      <c r="W1921" s="607"/>
      <c r="X1921" s="603"/>
      <c r="Y1921" s="603"/>
      <c r="Z1921" s="608"/>
      <c r="AA1921" s="603"/>
      <c r="AB1921" s="606"/>
      <c r="AC1921" s="677"/>
      <c r="AD1921" s="603"/>
      <c r="AE1921" s="603"/>
      <c r="AF1921" s="592" t="s">
        <v>13401</v>
      </c>
      <c r="AG1921" s="603" t="s">
        <v>513</v>
      </c>
      <c r="AH1921" s="808" t="s">
        <v>13492</v>
      </c>
      <c r="AI1921" s="600" t="str">
        <f>IFERROR(VLOOKUP(cppm_pr[[#This Row],[Order Number]],SPHERE!C:CC,39,0),"")</f>
        <v>Unifi Port</v>
      </c>
      <c r="AJ1921" s="600" t="str">
        <f>IFERROR(VLOOKUP(cppm_pr[[#This Row],[Order Number]],'DC TM ONE'!B:CN,42,0),"")</f>
        <v/>
      </c>
      <c r="AK1921" s="808"/>
      <c r="AL1921" s="693" t="s">
        <v>13417</v>
      </c>
      <c r="AM1921" s="603" t="s">
        <v>13493</v>
      </c>
      <c r="AN1921" s="603"/>
      <c r="AO1921" s="961"/>
      <c r="AP1921" s="603"/>
      <c r="AQ1921" s="603"/>
      <c r="AR1921" s="769"/>
      <c r="AS1921" s="603"/>
      <c r="AT1921" s="610"/>
      <c r="AU1921" s="603"/>
      <c r="AV1921" s="603"/>
      <c r="AW1921" s="603"/>
      <c r="AX1921" s="603"/>
      <c r="AY1921" s="603"/>
      <c r="AZ1921" s="603"/>
      <c r="BA1921" s="603"/>
      <c r="BB1921" s="603"/>
      <c r="BC1921" s="603"/>
      <c r="BD1921" s="603"/>
      <c r="BE1921" s="603"/>
      <c r="BF1921" s="603"/>
      <c r="BG1921" s="603"/>
      <c r="BH1921" s="603"/>
    </row>
    <row r="1922" spans="1:60" ht="12" customHeight="1">
      <c r="A1922" s="959">
        <v>1920</v>
      </c>
      <c r="B1922" s="589"/>
      <c r="C1922" s="601" t="s">
        <v>269</v>
      </c>
      <c r="D1922" s="591"/>
      <c r="E1922" s="815"/>
      <c r="F1922" s="592" t="s">
        <v>13494</v>
      </c>
      <c r="G1922" s="592"/>
      <c r="H1922" s="592"/>
      <c r="I1922" s="592"/>
      <c r="J1922" s="589"/>
      <c r="K1922" s="642"/>
      <c r="L1922" s="595" t="s">
        <v>1104</v>
      </c>
      <c r="M1922" s="985" t="s">
        <v>10509</v>
      </c>
      <c r="N1922" s="972" t="str">
        <f>VLOOKUP(cppm_pr[[#This Row],[Order Number]],SPHERE!C:CC,13,0)</f>
        <v>CONFIRMED</v>
      </c>
      <c r="O1922" s="592"/>
      <c r="P1922" s="594"/>
      <c r="Q1922" s="594"/>
      <c r="R1922" s="592">
        <f t="shared" si="34"/>
        <v>0</v>
      </c>
      <c r="S1922" s="592"/>
      <c r="T1922" s="596" t="str">
        <f>VLOOKUP(cppm_pr[[#This Row],[Status]],'All Link_LOV'!$I$32:$K$72,2,0)</f>
        <v>Insufficient Budget</v>
      </c>
      <c r="U1922" s="596" t="s">
        <v>13400</v>
      </c>
      <c r="V1922" s="959">
        <v>33</v>
      </c>
      <c r="W1922" s="596"/>
      <c r="X1922" s="592"/>
      <c r="Y1922" s="592"/>
      <c r="Z1922" s="597"/>
      <c r="AA1922" s="592"/>
      <c r="AB1922" s="595"/>
      <c r="AC1922" s="677"/>
      <c r="AD1922" s="592"/>
      <c r="AE1922" s="592"/>
      <c r="AF1922" s="592" t="s">
        <v>13401</v>
      </c>
      <c r="AG1922" s="592" t="s">
        <v>513</v>
      </c>
      <c r="AH1922" s="808" t="s">
        <v>13495</v>
      </c>
      <c r="AI1922" s="600" t="str">
        <f>IFERROR(VLOOKUP(cppm_pr[[#This Row],[Order Number]],SPHERE!C:CC,39,0),"")</f>
        <v>Unifi Port</v>
      </c>
      <c r="AJ1922" s="600" t="str">
        <f>IFERROR(VLOOKUP(cppm_pr[[#This Row],[Order Number]],'DC TM ONE'!B:CN,42,0),"")</f>
        <v/>
      </c>
      <c r="AK1922" s="808"/>
      <c r="AL1922" s="693" t="s">
        <v>13417</v>
      </c>
      <c r="AM1922" s="592" t="s">
        <v>8858</v>
      </c>
      <c r="AN1922" s="592"/>
      <c r="AO1922" s="961"/>
      <c r="AP1922" s="592"/>
      <c r="AQ1922" s="592"/>
      <c r="AR1922" s="612"/>
      <c r="AS1922" s="592"/>
      <c r="AT1922" s="598"/>
      <c r="AU1922" s="592"/>
      <c r="AV1922" s="592"/>
      <c r="AW1922" s="592"/>
      <c r="AX1922" s="592"/>
      <c r="AY1922" s="592"/>
      <c r="AZ1922" s="592"/>
      <c r="BA1922" s="592"/>
      <c r="BB1922" s="592"/>
      <c r="BC1922" s="592"/>
      <c r="BD1922" s="592"/>
      <c r="BE1922" s="592"/>
      <c r="BF1922" s="592"/>
      <c r="BG1922" s="592"/>
      <c r="BH1922" s="592"/>
    </row>
    <row r="1923" spans="1:60" ht="12" customHeight="1">
      <c r="A1923" s="960">
        <v>1921</v>
      </c>
      <c r="B1923" s="600" t="s">
        <v>62</v>
      </c>
      <c r="C1923" s="601" t="s">
        <v>269</v>
      </c>
      <c r="D1923" s="602"/>
      <c r="E1923" s="600"/>
      <c r="F1923" s="603" t="s">
        <v>13496</v>
      </c>
      <c r="G1923" s="603"/>
      <c r="H1923" s="603"/>
      <c r="I1923" s="603"/>
      <c r="J1923" s="600"/>
      <c r="K1923" s="616"/>
      <c r="L1923" s="606" t="s">
        <v>908</v>
      </c>
      <c r="M1923" s="985" t="s">
        <v>10509</v>
      </c>
      <c r="N1923" s="972" t="str">
        <f>VLOOKUP(cppm_pr[[#This Row],[Order Number]],SPHERE!C:CC,13,0)</f>
        <v>CONFIRMED</v>
      </c>
      <c r="O1923" s="603"/>
      <c r="P1923" s="605"/>
      <c r="Q1923" s="605"/>
      <c r="R1923" s="603">
        <f t="shared" si="34"/>
        <v>0</v>
      </c>
      <c r="S1923" s="603"/>
      <c r="T1923" s="607" t="str">
        <f>VLOOKUP(cppm_pr[[#This Row],[Status]],'All Link_LOV'!$I$32:$K$72,2,0)</f>
        <v>Insufficient Budget</v>
      </c>
      <c r="U1923" s="607" t="s">
        <v>13400</v>
      </c>
      <c r="V1923" s="960">
        <v>34</v>
      </c>
      <c r="W1923" s="607"/>
      <c r="X1923" s="603"/>
      <c r="Y1923" s="603"/>
      <c r="Z1923" s="608"/>
      <c r="AA1923" s="603"/>
      <c r="AB1923" s="606"/>
      <c r="AC1923" s="677"/>
      <c r="AD1923" s="603"/>
      <c r="AE1923" s="603"/>
      <c r="AF1923" s="592" t="s">
        <v>13401</v>
      </c>
      <c r="AG1923" s="603" t="s">
        <v>513</v>
      </c>
      <c r="AH1923" s="808" t="s">
        <v>13497</v>
      </c>
      <c r="AI1923" s="600" t="str">
        <f>IFERROR(VLOOKUP(cppm_pr[[#This Row],[Order Number]],SPHERE!C:CC,39,0),"")</f>
        <v>Unifi Port</v>
      </c>
      <c r="AJ1923" s="600" t="str">
        <f>IFERROR(VLOOKUP(cppm_pr[[#This Row],[Order Number]],'DC TM ONE'!B:CN,42,0),"")</f>
        <v/>
      </c>
      <c r="AK1923" s="808"/>
      <c r="AL1923" s="693" t="s">
        <v>13426</v>
      </c>
      <c r="AM1923" s="603" t="s">
        <v>7745</v>
      </c>
      <c r="AN1923" s="603"/>
      <c r="AO1923" s="961"/>
      <c r="AP1923" s="603"/>
      <c r="AQ1923" s="603"/>
      <c r="AR1923" s="769"/>
      <c r="AS1923" s="603"/>
      <c r="AT1923" s="610"/>
      <c r="AU1923" s="603"/>
      <c r="AV1923" s="603"/>
      <c r="AW1923" s="603"/>
      <c r="AX1923" s="603"/>
      <c r="AY1923" s="603"/>
      <c r="AZ1923" s="603"/>
      <c r="BA1923" s="603"/>
      <c r="BB1923" s="603"/>
      <c r="BC1923" s="603"/>
      <c r="BD1923" s="603"/>
      <c r="BE1923" s="603"/>
      <c r="BF1923" s="603"/>
      <c r="BG1923" s="603"/>
      <c r="BH1923" s="603"/>
    </row>
    <row r="1924" spans="1:60" ht="12" customHeight="1">
      <c r="A1924" s="959">
        <v>1922</v>
      </c>
      <c r="B1924" s="600" t="s">
        <v>457</v>
      </c>
      <c r="C1924" s="601" t="s">
        <v>269</v>
      </c>
      <c r="D1924" s="591"/>
      <c r="E1924" s="815"/>
      <c r="F1924" s="592" t="s">
        <v>13498</v>
      </c>
      <c r="G1924" s="592"/>
      <c r="H1924" s="592"/>
      <c r="I1924" s="592"/>
      <c r="J1924" s="589"/>
      <c r="K1924" s="642"/>
      <c r="L1924" s="595" t="s">
        <v>1701</v>
      </c>
      <c r="M1924" s="985" t="s">
        <v>10509</v>
      </c>
      <c r="N1924" s="972" t="str">
        <f>VLOOKUP(cppm_pr[[#This Row],[Order Number]],SPHERE!C:CC,13,0)</f>
        <v>CONFIRMED</v>
      </c>
      <c r="O1924" s="592"/>
      <c r="P1924" s="594"/>
      <c r="Q1924" s="594"/>
      <c r="R1924" s="592">
        <f t="shared" si="34"/>
        <v>0</v>
      </c>
      <c r="S1924" s="592"/>
      <c r="T1924" s="596" t="str">
        <f>VLOOKUP(cppm_pr[[#This Row],[Status]],'All Link_LOV'!$I$32:$K$72,2,0)</f>
        <v>Insufficient Budget</v>
      </c>
      <c r="U1924" s="596" t="s">
        <v>13400</v>
      </c>
      <c r="V1924" s="959">
        <v>35</v>
      </c>
      <c r="W1924" s="596"/>
      <c r="X1924" s="592"/>
      <c r="Y1924" s="592"/>
      <c r="Z1924" s="597"/>
      <c r="AA1924" s="592"/>
      <c r="AB1924" s="595"/>
      <c r="AC1924" s="677"/>
      <c r="AD1924" s="592"/>
      <c r="AE1924" s="592"/>
      <c r="AF1924" s="592" t="s">
        <v>13401</v>
      </c>
      <c r="AG1924" s="592" t="s">
        <v>513</v>
      </c>
      <c r="AH1924" s="808" t="s">
        <v>13499</v>
      </c>
      <c r="AI1924" s="600" t="str">
        <f>IFERROR(VLOOKUP(cppm_pr[[#This Row],[Order Number]],SPHERE!C:CC,39,0),"")</f>
        <v>Unifi Port</v>
      </c>
      <c r="AJ1924" s="600" t="str">
        <f>IFERROR(VLOOKUP(cppm_pr[[#This Row],[Order Number]],'DC TM ONE'!B:CN,42,0),"")</f>
        <v/>
      </c>
      <c r="AK1924" s="808"/>
      <c r="AL1924" s="693">
        <v>45058</v>
      </c>
      <c r="AM1924" s="592" t="s">
        <v>6816</v>
      </c>
      <c r="AN1924" s="592"/>
      <c r="AO1924" s="961"/>
      <c r="AP1924" s="592"/>
      <c r="AQ1924" s="592"/>
      <c r="AR1924" s="612"/>
      <c r="AS1924" s="592"/>
      <c r="AT1924" s="598"/>
      <c r="AU1924" s="592"/>
      <c r="AV1924" s="592"/>
      <c r="AW1924" s="592"/>
      <c r="AX1924" s="592"/>
      <c r="AY1924" s="592"/>
      <c r="AZ1924" s="592"/>
      <c r="BA1924" s="592"/>
      <c r="BB1924" s="592"/>
      <c r="BC1924" s="592"/>
      <c r="BD1924" s="592"/>
      <c r="BE1924" s="592"/>
      <c r="BF1924" s="592"/>
      <c r="BG1924" s="592"/>
      <c r="BH1924" s="592"/>
    </row>
    <row r="1925" spans="1:60" ht="12" customHeight="1">
      <c r="A1925" s="960">
        <v>1923</v>
      </c>
      <c r="B1925" s="600" t="s">
        <v>457</v>
      </c>
      <c r="C1925" s="601" t="s">
        <v>269</v>
      </c>
      <c r="D1925" s="602"/>
      <c r="E1925" s="600"/>
      <c r="F1925" s="603" t="s">
        <v>13500</v>
      </c>
      <c r="G1925" s="603"/>
      <c r="H1925" s="603"/>
      <c r="I1925" s="603"/>
      <c r="J1925" s="600"/>
      <c r="K1925" s="616"/>
      <c r="L1925" s="606" t="s">
        <v>1701</v>
      </c>
      <c r="M1925" s="985" t="s">
        <v>10509</v>
      </c>
      <c r="N1925" s="972" t="str">
        <f>VLOOKUP(cppm_pr[[#This Row],[Order Number]],SPHERE!C:CC,13,0)</f>
        <v>CONFIRMED</v>
      </c>
      <c r="O1925" s="603"/>
      <c r="P1925" s="605"/>
      <c r="Q1925" s="605"/>
      <c r="R1925" s="603">
        <f t="shared" si="34"/>
        <v>0</v>
      </c>
      <c r="S1925" s="603"/>
      <c r="T1925" s="607" t="str">
        <f>VLOOKUP(cppm_pr[[#This Row],[Status]],'All Link_LOV'!$I$32:$K$72,2,0)</f>
        <v>Insufficient Budget</v>
      </c>
      <c r="U1925" s="607" t="s">
        <v>13400</v>
      </c>
      <c r="V1925" s="960">
        <v>36</v>
      </c>
      <c r="W1925" s="607"/>
      <c r="X1925" s="603"/>
      <c r="Y1925" s="603"/>
      <c r="Z1925" s="608"/>
      <c r="AA1925" s="603"/>
      <c r="AB1925" s="606"/>
      <c r="AC1925" s="677"/>
      <c r="AD1925" s="603"/>
      <c r="AE1925" s="603"/>
      <c r="AF1925" s="592" t="s">
        <v>13401</v>
      </c>
      <c r="AG1925" s="603" t="s">
        <v>513</v>
      </c>
      <c r="AH1925" s="808" t="s">
        <v>13501</v>
      </c>
      <c r="AI1925" s="600" t="str">
        <f>IFERROR(VLOOKUP(cppm_pr[[#This Row],[Order Number]],SPHERE!C:CC,39,0),"")</f>
        <v>Unifi Port</v>
      </c>
      <c r="AJ1925" s="600" t="str">
        <f>IFERROR(VLOOKUP(cppm_pr[[#This Row],[Order Number]],'DC TM ONE'!B:CN,42,0),"")</f>
        <v/>
      </c>
      <c r="AK1925" s="808"/>
      <c r="AL1925" s="693">
        <v>45058</v>
      </c>
      <c r="AM1925" s="603" t="s">
        <v>6816</v>
      </c>
      <c r="AN1925" s="603"/>
      <c r="AO1925" s="961"/>
      <c r="AP1925" s="603"/>
      <c r="AQ1925" s="603"/>
      <c r="AR1925" s="769"/>
      <c r="AS1925" s="603"/>
      <c r="AT1925" s="610"/>
      <c r="AU1925" s="603"/>
      <c r="AV1925" s="603"/>
      <c r="AW1925" s="603"/>
      <c r="AX1925" s="603"/>
      <c r="AY1925" s="603"/>
      <c r="AZ1925" s="603"/>
      <c r="BA1925" s="603"/>
      <c r="BB1925" s="603"/>
      <c r="BC1925" s="603"/>
      <c r="BD1925" s="603"/>
      <c r="BE1925" s="603"/>
      <c r="BF1925" s="603"/>
      <c r="BG1925" s="603"/>
      <c r="BH1925" s="603"/>
    </row>
    <row r="1926" spans="1:60" ht="12" customHeight="1">
      <c r="A1926" s="959">
        <v>1924</v>
      </c>
      <c r="B1926" s="589"/>
      <c r="C1926" s="590" t="s">
        <v>269</v>
      </c>
      <c r="D1926" s="591"/>
      <c r="E1926" s="815" t="s">
        <v>13398</v>
      </c>
      <c r="F1926" s="592" t="s">
        <v>13502</v>
      </c>
      <c r="G1926" s="592"/>
      <c r="H1926" s="592"/>
      <c r="I1926" s="592"/>
      <c r="J1926" s="589"/>
      <c r="K1926" s="642"/>
      <c r="L1926" s="595" t="s">
        <v>50</v>
      </c>
      <c r="M1926" s="985" t="s">
        <v>10509</v>
      </c>
      <c r="N1926" s="972" t="str">
        <f>VLOOKUP(cppm_pr[[#This Row],[Order Number]],SPHERE!C:CC,13,0)</f>
        <v>CONFIRMED</v>
      </c>
      <c r="O1926" s="592"/>
      <c r="P1926" s="594"/>
      <c r="Q1926" s="594"/>
      <c r="R1926" s="592">
        <f t="shared" si="34"/>
        <v>0</v>
      </c>
      <c r="S1926" s="592"/>
      <c r="T1926" s="596" t="str">
        <f>VLOOKUP(cppm_pr[[#This Row],[Status]],'All Link_LOV'!$I$32:$K$72,2,0)</f>
        <v>Insufficient Budget</v>
      </c>
      <c r="U1926" s="596" t="s">
        <v>13400</v>
      </c>
      <c r="V1926" s="959">
        <v>37</v>
      </c>
      <c r="W1926" s="596"/>
      <c r="X1926" s="592"/>
      <c r="Y1926" s="592"/>
      <c r="Z1926" s="597"/>
      <c r="AA1926" s="592"/>
      <c r="AB1926" s="595"/>
      <c r="AC1926" s="677"/>
      <c r="AD1926" s="592"/>
      <c r="AE1926" s="592"/>
      <c r="AF1926" s="592" t="s">
        <v>13401</v>
      </c>
      <c r="AG1926" s="592" t="s">
        <v>513</v>
      </c>
      <c r="AH1926" s="808" t="s">
        <v>13503</v>
      </c>
      <c r="AI1926" s="600" t="str">
        <f>IFERROR(VLOOKUP(cppm_pr[[#This Row],[Order Number]],SPHERE!C:CC,39,0),"")</f>
        <v>Unifi Port</v>
      </c>
      <c r="AJ1926" s="600" t="str">
        <f>IFERROR(VLOOKUP(cppm_pr[[#This Row],[Order Number]],'DC TM ONE'!B:CN,42,0),"")</f>
        <v/>
      </c>
      <c r="AK1926" s="808"/>
      <c r="AL1926" s="693">
        <v>45150</v>
      </c>
      <c r="AM1926" s="592" t="s">
        <v>11689</v>
      </c>
      <c r="AN1926" s="592"/>
      <c r="AO1926" s="961"/>
      <c r="AP1926" s="592"/>
      <c r="AQ1926" s="592"/>
      <c r="AR1926" s="612"/>
      <c r="AS1926" s="592"/>
      <c r="AT1926" s="598"/>
      <c r="AU1926" s="592"/>
      <c r="AV1926" s="592"/>
      <c r="AW1926" s="592"/>
      <c r="AX1926" s="592"/>
      <c r="AY1926" s="592"/>
      <c r="AZ1926" s="592"/>
      <c r="BA1926" s="592"/>
      <c r="BB1926" s="592"/>
      <c r="BC1926" s="592"/>
      <c r="BD1926" s="592"/>
      <c r="BE1926" s="592"/>
      <c r="BF1926" s="592"/>
      <c r="BG1926" s="592"/>
      <c r="BH1926" s="592"/>
    </row>
    <row r="1927" spans="1:60" ht="12" customHeight="1">
      <c r="A1927" s="960">
        <v>1925</v>
      </c>
      <c r="B1927" s="600"/>
      <c r="C1927" s="601" t="s">
        <v>203</v>
      </c>
      <c r="D1927" s="602"/>
      <c r="E1927" s="600"/>
      <c r="F1927" s="603" t="s">
        <v>13504</v>
      </c>
      <c r="G1927" s="603"/>
      <c r="H1927" s="603"/>
      <c r="I1927" s="603"/>
      <c r="J1927" s="600"/>
      <c r="K1927" s="616"/>
      <c r="L1927" s="606" t="s">
        <v>48</v>
      </c>
      <c r="M1927" s="971"/>
      <c r="N1927" s="972"/>
      <c r="O1927" s="603"/>
      <c r="P1927" s="605"/>
      <c r="Q1927" s="605"/>
      <c r="R1927" s="603">
        <f t="shared" si="34"/>
        <v>0</v>
      </c>
      <c r="S1927" s="603"/>
      <c r="T1927" s="607" t="str">
        <f>VLOOKUP(cppm_pr[[#This Row],[Status]],'All Link_LOV'!$I$32:$K$72,2,0)</f>
        <v>New order</v>
      </c>
      <c r="U1927" s="607" t="s">
        <v>13400</v>
      </c>
      <c r="V1927" s="960">
        <v>38</v>
      </c>
      <c r="W1927" s="607"/>
      <c r="X1927" s="603"/>
      <c r="Y1927" s="603"/>
      <c r="Z1927" s="608"/>
      <c r="AA1927" s="603"/>
      <c r="AB1927" s="606"/>
      <c r="AC1927" s="677"/>
      <c r="AD1927" s="603"/>
      <c r="AE1927" s="603"/>
      <c r="AF1927" s="592" t="s">
        <v>13437</v>
      </c>
      <c r="AG1927" s="603" t="s">
        <v>514</v>
      </c>
      <c r="AH1927" s="808" t="s">
        <v>13505</v>
      </c>
      <c r="AI1927" s="600" t="str">
        <f>IFERROR(VLOOKUP(cppm_pr[[#This Row],[Order Number]],SPHERE!C:CC,39,0),"")</f>
        <v/>
      </c>
      <c r="AJ1927" s="600" t="str">
        <f>IFERROR(VLOOKUP(cppm_pr[[#This Row],[Order Number]],'DC TM ONE'!B:CN,42,0),"")</f>
        <v/>
      </c>
      <c r="AK1927" s="808"/>
      <c r="AL1927" s="693">
        <v>0</v>
      </c>
      <c r="AM1927" s="603" t="s">
        <v>13204</v>
      </c>
      <c r="AN1927" s="603"/>
      <c r="AO1927" s="961"/>
      <c r="AP1927" s="603"/>
      <c r="AQ1927" s="603"/>
      <c r="AR1927" s="769"/>
      <c r="AS1927" s="603"/>
      <c r="AT1927" s="610"/>
      <c r="AU1927" s="603"/>
      <c r="AV1927" s="603"/>
      <c r="AW1927" s="603"/>
      <c r="AX1927" s="603"/>
      <c r="AY1927" s="603"/>
      <c r="AZ1927" s="603"/>
      <c r="BA1927" s="603"/>
      <c r="BB1927" s="603"/>
      <c r="BC1927" s="603"/>
      <c r="BD1927" s="603"/>
      <c r="BE1927" s="603"/>
      <c r="BF1927" s="603"/>
      <c r="BG1927" s="603"/>
      <c r="BH1927" s="603"/>
    </row>
    <row r="1928" spans="1:60" ht="12" customHeight="1">
      <c r="A1928" s="959">
        <v>1926</v>
      </c>
      <c r="B1928" s="589"/>
      <c r="C1928" s="590" t="s">
        <v>203</v>
      </c>
      <c r="D1928" s="591"/>
      <c r="E1928" s="815"/>
      <c r="F1928" s="592" t="s">
        <v>13506</v>
      </c>
      <c r="G1928" s="592"/>
      <c r="H1928" s="592"/>
      <c r="I1928" s="592"/>
      <c r="J1928" s="589"/>
      <c r="K1928" s="642"/>
      <c r="L1928" s="595" t="s">
        <v>48</v>
      </c>
      <c r="M1928" s="993"/>
      <c r="N1928" s="972"/>
      <c r="O1928" s="592"/>
      <c r="P1928" s="594"/>
      <c r="Q1928" s="594"/>
      <c r="R1928" s="592">
        <f t="shared" si="34"/>
        <v>0</v>
      </c>
      <c r="S1928" s="592"/>
      <c r="T1928" s="596" t="str">
        <f>VLOOKUP(cppm_pr[[#This Row],[Status]],'All Link_LOV'!$I$32:$K$72,2,0)</f>
        <v>New order</v>
      </c>
      <c r="U1928" s="596" t="s">
        <v>13400</v>
      </c>
      <c r="V1928" s="959">
        <v>39</v>
      </c>
      <c r="W1928" s="596"/>
      <c r="X1928" s="592"/>
      <c r="Y1928" s="592"/>
      <c r="Z1928" s="597"/>
      <c r="AA1928" s="592"/>
      <c r="AB1928" s="595"/>
      <c r="AC1928" s="677"/>
      <c r="AD1928" s="592"/>
      <c r="AE1928" s="592"/>
      <c r="AF1928" s="592" t="s">
        <v>13437</v>
      </c>
      <c r="AG1928" s="592" t="s">
        <v>514</v>
      </c>
      <c r="AH1928" s="808" t="s">
        <v>13507</v>
      </c>
      <c r="AI1928" s="600" t="str">
        <f>IFERROR(VLOOKUP(cppm_pr[[#This Row],[Order Number]],SPHERE!C:CC,39,0),"")</f>
        <v/>
      </c>
      <c r="AJ1928" s="600" t="str">
        <f>IFERROR(VLOOKUP(cppm_pr[[#This Row],[Order Number]],'DC TM ONE'!B:CN,42,0),"")</f>
        <v/>
      </c>
      <c r="AK1928" s="808"/>
      <c r="AL1928" s="693">
        <v>0</v>
      </c>
      <c r="AM1928" s="592" t="s">
        <v>13155</v>
      </c>
      <c r="AN1928" s="592"/>
      <c r="AO1928" s="961"/>
      <c r="AP1928" s="592"/>
      <c r="AQ1928" s="592"/>
      <c r="AR1928" s="612"/>
      <c r="AS1928" s="592"/>
      <c r="AT1928" s="598"/>
      <c r="AU1928" s="592"/>
      <c r="AV1928" s="592"/>
      <c r="AW1928" s="592"/>
      <c r="AX1928" s="592"/>
      <c r="AY1928" s="592"/>
      <c r="AZ1928" s="592"/>
      <c r="BA1928" s="592"/>
      <c r="BB1928" s="592"/>
      <c r="BC1928" s="592"/>
      <c r="BD1928" s="592"/>
      <c r="BE1928" s="592"/>
      <c r="BF1928" s="592"/>
      <c r="BG1928" s="592"/>
      <c r="BH1928" s="592"/>
    </row>
    <row r="1929" spans="1:60" ht="12" customHeight="1">
      <c r="A1929" s="960">
        <v>1927</v>
      </c>
      <c r="B1929" s="600" t="s">
        <v>457</v>
      </c>
      <c r="C1929" s="601" t="s">
        <v>269</v>
      </c>
      <c r="D1929" s="602"/>
      <c r="E1929" s="600"/>
      <c r="F1929" s="603" t="s">
        <v>13508</v>
      </c>
      <c r="G1929" s="603"/>
      <c r="H1929" s="603"/>
      <c r="I1929" s="603"/>
      <c r="J1929" s="600"/>
      <c r="K1929" s="616"/>
      <c r="L1929" s="606" t="s">
        <v>2603</v>
      </c>
      <c r="M1929" s="985" t="s">
        <v>10509</v>
      </c>
      <c r="N1929" s="972" t="str">
        <f>VLOOKUP(cppm_pr[[#This Row],[Order Number]],SPHERE!C:CC,13,0)</f>
        <v>CONFIRMED</v>
      </c>
      <c r="O1929" s="603"/>
      <c r="P1929" s="605"/>
      <c r="Q1929" s="605"/>
      <c r="R1929" s="603">
        <f t="shared" si="34"/>
        <v>0</v>
      </c>
      <c r="S1929" s="603"/>
      <c r="T1929" s="607" t="str">
        <f>VLOOKUP(cppm_pr[[#This Row],[Status]],'All Link_LOV'!$I$32:$K$72,2,0)</f>
        <v>Insufficient Budget</v>
      </c>
      <c r="U1929" s="607" t="s">
        <v>13400</v>
      </c>
      <c r="V1929" s="960">
        <v>40</v>
      </c>
      <c r="W1929" s="607"/>
      <c r="X1929" s="603"/>
      <c r="Y1929" s="603"/>
      <c r="Z1929" s="608"/>
      <c r="AA1929" s="603"/>
      <c r="AB1929" s="606"/>
      <c r="AC1929" s="677"/>
      <c r="AD1929" s="603"/>
      <c r="AE1929" s="603"/>
      <c r="AF1929" s="592" t="s">
        <v>13401</v>
      </c>
      <c r="AG1929" s="603" t="s">
        <v>513</v>
      </c>
      <c r="AH1929" s="808" t="s">
        <v>13509</v>
      </c>
      <c r="AI1929" s="600" t="str">
        <f>IFERROR(VLOOKUP(cppm_pr[[#This Row],[Order Number]],SPHERE!C:CC,39,0),"")</f>
        <v>Unifi Port</v>
      </c>
      <c r="AJ1929" s="600" t="str">
        <f>IFERROR(VLOOKUP(cppm_pr[[#This Row],[Order Number]],'DC TM ONE'!B:CN,42,0),"")</f>
        <v/>
      </c>
      <c r="AK1929" s="808"/>
      <c r="AL1929" s="693">
        <v>45386</v>
      </c>
      <c r="AM1929" s="603" t="s">
        <v>13432</v>
      </c>
      <c r="AN1929" s="603"/>
      <c r="AO1929" s="961"/>
      <c r="AP1929" s="603"/>
      <c r="AQ1929" s="603"/>
      <c r="AR1929" s="769"/>
      <c r="AS1929" s="603"/>
      <c r="AT1929" s="610"/>
      <c r="AU1929" s="603"/>
      <c r="AV1929" s="603"/>
      <c r="AW1929" s="603"/>
      <c r="AX1929" s="603"/>
      <c r="AY1929" s="603"/>
      <c r="AZ1929" s="603"/>
      <c r="BA1929" s="603"/>
      <c r="BB1929" s="603"/>
      <c r="BC1929" s="603"/>
      <c r="BD1929" s="603"/>
      <c r="BE1929" s="603"/>
      <c r="BF1929" s="603"/>
      <c r="BG1929" s="603"/>
      <c r="BH1929" s="603"/>
    </row>
    <row r="1930" spans="1:60" ht="12" customHeight="1">
      <c r="A1930" s="959">
        <v>1928</v>
      </c>
      <c r="B1930" s="589"/>
      <c r="C1930" s="601" t="s">
        <v>269</v>
      </c>
      <c r="D1930" s="591"/>
      <c r="E1930" s="815"/>
      <c r="F1930" s="592" t="s">
        <v>13510</v>
      </c>
      <c r="G1930" s="592"/>
      <c r="H1930" s="592"/>
      <c r="I1930" s="592"/>
      <c r="J1930" s="589"/>
      <c r="K1930" s="642"/>
      <c r="L1930" s="595" t="s">
        <v>1264</v>
      </c>
      <c r="M1930" s="985" t="s">
        <v>10509</v>
      </c>
      <c r="N1930" s="972" t="str">
        <f>VLOOKUP(cppm_pr[[#This Row],[Order Number]],SPHERE!C:CC,13,0)</f>
        <v>CONFIRMED</v>
      </c>
      <c r="O1930" s="592"/>
      <c r="P1930" s="594"/>
      <c r="Q1930" s="594"/>
      <c r="R1930" s="592">
        <f t="shared" si="34"/>
        <v>0</v>
      </c>
      <c r="S1930" s="592"/>
      <c r="T1930" s="596" t="str">
        <f>VLOOKUP(cppm_pr[[#This Row],[Status]],'All Link_LOV'!$I$32:$K$72,2,0)</f>
        <v>Insufficient Budget</v>
      </c>
      <c r="U1930" s="596" t="s">
        <v>13400</v>
      </c>
      <c r="V1930" s="959">
        <v>41</v>
      </c>
      <c r="W1930" s="596"/>
      <c r="X1930" s="592"/>
      <c r="Y1930" s="592"/>
      <c r="Z1930" s="597"/>
      <c r="AA1930" s="592"/>
      <c r="AB1930" s="595"/>
      <c r="AC1930" s="677"/>
      <c r="AD1930" s="592"/>
      <c r="AE1930" s="592"/>
      <c r="AF1930" s="592" t="s">
        <v>13401</v>
      </c>
      <c r="AG1930" s="592" t="s">
        <v>513</v>
      </c>
      <c r="AH1930" s="808" t="s">
        <v>13511</v>
      </c>
      <c r="AI1930" s="600" t="str">
        <f>IFERROR(VLOOKUP(cppm_pr[[#This Row],[Order Number]],SPHERE!C:CC,39,0),"")</f>
        <v>Unifi Port</v>
      </c>
      <c r="AJ1930" s="600" t="str">
        <f>IFERROR(VLOOKUP(cppm_pr[[#This Row],[Order Number]],'DC TM ONE'!B:CN,42,0),"")</f>
        <v/>
      </c>
      <c r="AK1930" s="808"/>
      <c r="AL1930" s="693">
        <v>45058</v>
      </c>
      <c r="AM1930" s="592" t="s">
        <v>7658</v>
      </c>
      <c r="AN1930" s="592"/>
      <c r="AO1930" s="961"/>
      <c r="AP1930" s="592"/>
      <c r="AQ1930" s="592"/>
      <c r="AR1930" s="612"/>
      <c r="AS1930" s="592"/>
      <c r="AT1930" s="598"/>
      <c r="AU1930" s="592"/>
      <c r="AV1930" s="592"/>
      <c r="AW1930" s="592"/>
      <c r="AX1930" s="592"/>
      <c r="AY1930" s="592"/>
      <c r="AZ1930" s="592"/>
      <c r="BA1930" s="592"/>
      <c r="BB1930" s="592"/>
      <c r="BC1930" s="592"/>
      <c r="BD1930" s="592"/>
      <c r="BE1930" s="592"/>
      <c r="BF1930" s="592"/>
      <c r="BG1930" s="592"/>
      <c r="BH1930" s="592"/>
    </row>
    <row r="1931" spans="1:60" ht="12" customHeight="1">
      <c r="A1931" s="960">
        <v>1929</v>
      </c>
      <c r="B1931" s="600"/>
      <c r="C1931" s="601" t="s">
        <v>269</v>
      </c>
      <c r="D1931" s="602"/>
      <c r="E1931" s="600"/>
      <c r="F1931" s="603" t="s">
        <v>13512</v>
      </c>
      <c r="G1931" s="603"/>
      <c r="H1931" s="603"/>
      <c r="I1931" s="603"/>
      <c r="J1931" s="600"/>
      <c r="K1931" s="616"/>
      <c r="L1931" s="606" t="s">
        <v>1252</v>
      </c>
      <c r="M1931" s="985" t="s">
        <v>10509</v>
      </c>
      <c r="N1931" s="972" t="str">
        <f>VLOOKUP(cppm_pr[[#This Row],[Order Number]],SPHERE!C:CC,13,0)</f>
        <v>CONFIRMED</v>
      </c>
      <c r="O1931" s="603"/>
      <c r="P1931" s="605"/>
      <c r="Q1931" s="605"/>
      <c r="R1931" s="603">
        <f t="shared" si="34"/>
        <v>0</v>
      </c>
      <c r="S1931" s="603"/>
      <c r="T1931" s="607" t="str">
        <f>VLOOKUP(cppm_pr[[#This Row],[Status]],'All Link_LOV'!$I$32:$K$72,2,0)</f>
        <v>Insufficient Budget</v>
      </c>
      <c r="U1931" s="607" t="s">
        <v>13400</v>
      </c>
      <c r="V1931" s="960">
        <v>42</v>
      </c>
      <c r="W1931" s="607"/>
      <c r="X1931" s="603"/>
      <c r="Y1931" s="603"/>
      <c r="Z1931" s="608"/>
      <c r="AA1931" s="603"/>
      <c r="AB1931" s="606"/>
      <c r="AC1931" s="677"/>
      <c r="AD1931" s="603"/>
      <c r="AE1931" s="603"/>
      <c r="AF1931" s="592" t="s">
        <v>13401</v>
      </c>
      <c r="AG1931" s="603" t="s">
        <v>513</v>
      </c>
      <c r="AH1931" s="808" t="s">
        <v>13513</v>
      </c>
      <c r="AI1931" s="600" t="str">
        <f>IFERROR(VLOOKUP(cppm_pr[[#This Row],[Order Number]],SPHERE!C:CC,39,0),"")</f>
        <v>Unifi Port</v>
      </c>
      <c r="AJ1931" s="600" t="str">
        <f>IFERROR(VLOOKUP(cppm_pr[[#This Row],[Order Number]],'DC TM ONE'!B:CN,42,0),"")</f>
        <v/>
      </c>
      <c r="AK1931" s="808"/>
      <c r="AL1931" s="693" t="s">
        <v>13514</v>
      </c>
      <c r="AM1931" s="603" t="s">
        <v>9594</v>
      </c>
      <c r="AN1931" s="603"/>
      <c r="AO1931" s="961"/>
      <c r="AP1931" s="603"/>
      <c r="AQ1931" s="603"/>
      <c r="AR1931" s="769"/>
      <c r="AS1931" s="603"/>
      <c r="AT1931" s="610"/>
      <c r="AU1931" s="603"/>
      <c r="AV1931" s="603"/>
      <c r="AW1931" s="603"/>
      <c r="AX1931" s="603"/>
      <c r="AY1931" s="603"/>
      <c r="AZ1931" s="603"/>
      <c r="BA1931" s="603"/>
      <c r="BB1931" s="603"/>
      <c r="BC1931" s="603"/>
      <c r="BD1931" s="603"/>
      <c r="BE1931" s="603"/>
      <c r="BF1931" s="603"/>
      <c r="BG1931" s="603"/>
      <c r="BH1931" s="603"/>
    </row>
    <row r="1932" spans="1:60" ht="12" customHeight="1">
      <c r="A1932" s="959">
        <v>1930</v>
      </c>
      <c r="B1932" s="589"/>
      <c r="C1932" s="590" t="s">
        <v>269</v>
      </c>
      <c r="D1932" s="591"/>
      <c r="E1932" s="815" t="s">
        <v>13398</v>
      </c>
      <c r="F1932" s="592" t="s">
        <v>13515</v>
      </c>
      <c r="G1932" s="592"/>
      <c r="H1932" s="592"/>
      <c r="I1932" s="592"/>
      <c r="J1932" s="589"/>
      <c r="K1932" s="642"/>
      <c r="L1932" s="595" t="s">
        <v>50</v>
      </c>
      <c r="M1932" s="985" t="s">
        <v>10509</v>
      </c>
      <c r="N1932" s="972" t="str">
        <f>VLOOKUP(cppm_pr[[#This Row],[Order Number]],SPHERE!C:CC,13,0)</f>
        <v>CONFIRMED</v>
      </c>
      <c r="O1932" s="592"/>
      <c r="P1932" s="594"/>
      <c r="Q1932" s="594"/>
      <c r="R1932" s="592">
        <f t="shared" si="34"/>
        <v>0</v>
      </c>
      <c r="S1932" s="592"/>
      <c r="T1932" s="596" t="str">
        <f>VLOOKUP(cppm_pr[[#This Row],[Status]],'All Link_LOV'!$I$32:$K$72,2,0)</f>
        <v>Insufficient Budget</v>
      </c>
      <c r="U1932" s="596" t="s">
        <v>13400</v>
      </c>
      <c r="V1932" s="959">
        <v>43</v>
      </c>
      <c r="W1932" s="596"/>
      <c r="X1932" s="592"/>
      <c r="Y1932" s="592"/>
      <c r="Z1932" s="597"/>
      <c r="AA1932" s="592"/>
      <c r="AB1932" s="595"/>
      <c r="AC1932" s="677"/>
      <c r="AD1932" s="592"/>
      <c r="AE1932" s="592"/>
      <c r="AF1932" s="592" t="s">
        <v>13401</v>
      </c>
      <c r="AG1932" s="592" t="s">
        <v>513</v>
      </c>
      <c r="AH1932" s="808" t="s">
        <v>13516</v>
      </c>
      <c r="AI1932" s="600" t="str">
        <f>IFERROR(VLOOKUP(cppm_pr[[#This Row],[Order Number]],SPHERE!C:CC,39,0),"")</f>
        <v>Unifi Port</v>
      </c>
      <c r="AJ1932" s="600" t="str">
        <f>IFERROR(VLOOKUP(cppm_pr[[#This Row],[Order Number]],'DC TM ONE'!B:CN,42,0),"")</f>
        <v/>
      </c>
      <c r="AK1932" s="808"/>
      <c r="AL1932" s="693">
        <v>45058</v>
      </c>
      <c r="AM1932" s="592" t="s">
        <v>11689</v>
      </c>
      <c r="AN1932" s="592"/>
      <c r="AO1932" s="961"/>
      <c r="AP1932" s="592"/>
      <c r="AQ1932" s="592"/>
      <c r="AR1932" s="612"/>
      <c r="AS1932" s="592"/>
      <c r="AT1932" s="598"/>
      <c r="AU1932" s="592"/>
      <c r="AV1932" s="592"/>
      <c r="AW1932" s="592"/>
      <c r="AX1932" s="592"/>
      <c r="AY1932" s="592"/>
      <c r="AZ1932" s="592"/>
      <c r="BA1932" s="592"/>
      <c r="BB1932" s="592"/>
      <c r="BC1932" s="592"/>
      <c r="BD1932" s="592"/>
      <c r="BE1932" s="592"/>
      <c r="BF1932" s="592"/>
      <c r="BG1932" s="592"/>
      <c r="BH1932" s="592"/>
    </row>
    <row r="1933" spans="1:60" ht="12" customHeight="1">
      <c r="A1933" s="960">
        <v>1931</v>
      </c>
      <c r="B1933" s="600"/>
      <c r="C1933" s="601" t="s">
        <v>269</v>
      </c>
      <c r="D1933" s="602"/>
      <c r="E1933" s="600"/>
      <c r="F1933" s="603" t="s">
        <v>13517</v>
      </c>
      <c r="G1933" s="603"/>
      <c r="H1933" s="603"/>
      <c r="I1933" s="603"/>
      <c r="J1933" s="600"/>
      <c r="K1933" s="616"/>
      <c r="L1933" s="606" t="s">
        <v>1264</v>
      </c>
      <c r="M1933" s="985" t="s">
        <v>10509</v>
      </c>
      <c r="N1933" s="972" t="str">
        <f>VLOOKUP(cppm_pr[[#This Row],[Order Number]],SPHERE!C:CC,13,0)</f>
        <v>CONFIRMED</v>
      </c>
      <c r="O1933" s="603"/>
      <c r="P1933" s="605"/>
      <c r="Q1933" s="605"/>
      <c r="R1933" s="603">
        <f t="shared" si="34"/>
        <v>0</v>
      </c>
      <c r="S1933" s="603"/>
      <c r="T1933" s="607" t="str">
        <f>VLOOKUP(cppm_pr[[#This Row],[Status]],'All Link_LOV'!$I$32:$K$72,2,0)</f>
        <v>Insufficient Budget</v>
      </c>
      <c r="U1933" s="607" t="s">
        <v>13400</v>
      </c>
      <c r="V1933" s="960">
        <v>44</v>
      </c>
      <c r="W1933" s="607"/>
      <c r="X1933" s="603"/>
      <c r="Y1933" s="603"/>
      <c r="Z1933" s="608"/>
      <c r="AA1933" s="603"/>
      <c r="AB1933" s="606"/>
      <c r="AC1933" s="677"/>
      <c r="AD1933" s="603"/>
      <c r="AE1933" s="603"/>
      <c r="AF1933" s="592" t="s">
        <v>13401</v>
      </c>
      <c r="AG1933" s="603" t="s">
        <v>513</v>
      </c>
      <c r="AH1933" s="808" t="s">
        <v>13518</v>
      </c>
      <c r="AI1933" s="600" t="str">
        <f>IFERROR(VLOOKUP(cppm_pr[[#This Row],[Order Number]],SPHERE!C:CC,39,0),"")</f>
        <v>Unifi Port</v>
      </c>
      <c r="AJ1933" s="600" t="str">
        <f>IFERROR(VLOOKUP(cppm_pr[[#This Row],[Order Number]],'DC TM ONE'!B:CN,42,0),"")</f>
        <v/>
      </c>
      <c r="AK1933" s="808"/>
      <c r="AL1933" s="693">
        <v>45058</v>
      </c>
      <c r="AM1933" s="603" t="s">
        <v>8193</v>
      </c>
      <c r="AN1933" s="603"/>
      <c r="AO1933" s="961"/>
      <c r="AP1933" s="603"/>
      <c r="AQ1933" s="603"/>
      <c r="AR1933" s="769"/>
      <c r="AS1933" s="603"/>
      <c r="AT1933" s="610"/>
      <c r="AU1933" s="603"/>
      <c r="AV1933" s="603"/>
      <c r="AW1933" s="603"/>
      <c r="AX1933" s="603"/>
      <c r="AY1933" s="603"/>
      <c r="AZ1933" s="603"/>
      <c r="BA1933" s="603"/>
      <c r="BB1933" s="603"/>
      <c r="BC1933" s="603"/>
      <c r="BD1933" s="603"/>
      <c r="BE1933" s="603"/>
      <c r="BF1933" s="603"/>
      <c r="BG1933" s="603"/>
      <c r="BH1933" s="603"/>
    </row>
    <row r="1934" spans="1:60" ht="12" customHeight="1">
      <c r="A1934" s="959">
        <v>1932</v>
      </c>
      <c r="B1934" s="589"/>
      <c r="C1934" s="590" t="s">
        <v>203</v>
      </c>
      <c r="D1934" s="591"/>
      <c r="E1934" s="815"/>
      <c r="F1934" s="592" t="s">
        <v>13519</v>
      </c>
      <c r="G1934" s="592"/>
      <c r="H1934" s="592"/>
      <c r="I1934" s="592"/>
      <c r="J1934" s="589"/>
      <c r="K1934" s="642"/>
      <c r="L1934" s="595" t="s">
        <v>57</v>
      </c>
      <c r="M1934" s="985" t="s">
        <v>10509</v>
      </c>
      <c r="N1934" s="972" t="str">
        <f>VLOOKUP(cppm_pr[[#This Row],[Order Number]],SPHERE!C:CC,13,0)</f>
        <v>CONFIRMED</v>
      </c>
      <c r="O1934" s="592"/>
      <c r="P1934" s="594"/>
      <c r="Q1934" s="594"/>
      <c r="R1934" s="592">
        <f t="shared" si="34"/>
        <v>0</v>
      </c>
      <c r="S1934" s="592"/>
      <c r="T1934" s="596" t="str">
        <f>VLOOKUP(cppm_pr[[#This Row],[Status]],'All Link_LOV'!$I$32:$K$72,2,0)</f>
        <v>New order</v>
      </c>
      <c r="U1934" s="596" t="s">
        <v>13400</v>
      </c>
      <c r="V1934" s="959">
        <v>45</v>
      </c>
      <c r="W1934" s="596"/>
      <c r="X1934" s="592"/>
      <c r="Y1934" s="592"/>
      <c r="Z1934" s="597"/>
      <c r="AA1934" s="592"/>
      <c r="AB1934" s="595"/>
      <c r="AC1934" s="677"/>
      <c r="AD1934" s="592"/>
      <c r="AE1934" s="592"/>
      <c r="AF1934" s="592" t="s">
        <v>12821</v>
      </c>
      <c r="AG1934" s="592" t="s">
        <v>515</v>
      </c>
      <c r="AH1934" s="808" t="s">
        <v>13520</v>
      </c>
      <c r="AI1934" s="600" t="str">
        <f>IFERROR(VLOOKUP(cppm_pr[[#This Row],[Order Number]],SPHERE!C:CC,39,0),"")</f>
        <v>Unifi Port</v>
      </c>
      <c r="AJ1934" s="600">
        <f>IFERROR(VLOOKUP(cppm_pr[[#This Row],[Order Number]],'DC TM ONE'!B:CN,42,0),"")</f>
        <v>0</v>
      </c>
      <c r="AK1934" s="808"/>
      <c r="AL1934" s="1039">
        <v>45027</v>
      </c>
      <c r="AM1934" s="592" t="s">
        <v>13521</v>
      </c>
      <c r="AN1934" s="592"/>
      <c r="AO1934" s="961"/>
      <c r="AP1934" s="592"/>
      <c r="AQ1934" s="592"/>
      <c r="AR1934" s="612"/>
      <c r="AS1934" s="592"/>
      <c r="AT1934" s="598"/>
      <c r="AU1934" s="592"/>
      <c r="AV1934" s="592"/>
      <c r="AW1934" s="592"/>
      <c r="AX1934" s="592"/>
      <c r="AY1934" s="592"/>
      <c r="AZ1934" s="592"/>
      <c r="BA1934" s="592"/>
      <c r="BB1934" s="592"/>
      <c r="BC1934" s="592"/>
      <c r="BD1934" s="592"/>
      <c r="BE1934" s="592"/>
      <c r="BF1934" s="592"/>
      <c r="BG1934" s="592"/>
      <c r="BH1934" s="592"/>
    </row>
    <row r="1935" spans="1:60" ht="12" customHeight="1">
      <c r="A1935" s="960">
        <v>1933</v>
      </c>
      <c r="B1935" s="600"/>
      <c r="C1935" s="601" t="s">
        <v>203</v>
      </c>
      <c r="D1935" s="602"/>
      <c r="E1935" s="600"/>
      <c r="F1935" s="603" t="s">
        <v>13522</v>
      </c>
      <c r="G1935" s="603"/>
      <c r="H1935" s="603"/>
      <c r="I1935" s="603"/>
      <c r="J1935" s="600"/>
      <c r="K1935" s="616"/>
      <c r="L1935" s="606" t="s">
        <v>1104</v>
      </c>
      <c r="M1935" s="985" t="s">
        <v>10509</v>
      </c>
      <c r="N1935" s="972" t="str">
        <f>VLOOKUP(cppm_pr[[#This Row],[Order Number]],SPHERE!C:CC,13,0)</f>
        <v>CONFIRMED</v>
      </c>
      <c r="O1935" s="603"/>
      <c r="P1935" s="605"/>
      <c r="Q1935" s="605"/>
      <c r="R1935" s="603">
        <f t="shared" si="34"/>
        <v>0</v>
      </c>
      <c r="S1935" s="603"/>
      <c r="T1935" s="607" t="str">
        <f>VLOOKUP(cppm_pr[[#This Row],[Status]],'All Link_LOV'!$I$32:$K$72,2,0)</f>
        <v>New order</v>
      </c>
      <c r="U1935" s="607" t="s">
        <v>13400</v>
      </c>
      <c r="V1935" s="960">
        <v>46</v>
      </c>
      <c r="W1935" s="607"/>
      <c r="X1935" s="603"/>
      <c r="Y1935" s="603"/>
      <c r="Z1935" s="608"/>
      <c r="AA1935" s="603"/>
      <c r="AB1935" s="606"/>
      <c r="AC1935" s="677"/>
      <c r="AD1935" s="603"/>
      <c r="AE1935" s="603"/>
      <c r="AF1935" s="592" t="s">
        <v>12821</v>
      </c>
      <c r="AG1935" s="603" t="s">
        <v>515</v>
      </c>
      <c r="AH1935" s="808" t="s">
        <v>13523</v>
      </c>
      <c r="AI1935" s="600" t="str">
        <f>IFERROR(VLOOKUP(cppm_pr[[#This Row],[Order Number]],SPHERE!C:CC,39,0),"")</f>
        <v>Unifi Port</v>
      </c>
      <c r="AJ1935" s="600">
        <f>IFERROR(VLOOKUP(cppm_pr[[#This Row],[Order Number]],'DC TM ONE'!B:CN,42,0),"")</f>
        <v>0</v>
      </c>
      <c r="AK1935" s="808"/>
      <c r="AL1935" s="693">
        <v>45027</v>
      </c>
      <c r="AM1935" s="603" t="s">
        <v>13364</v>
      </c>
      <c r="AN1935" s="603"/>
      <c r="AO1935" s="961"/>
      <c r="AP1935" s="603"/>
      <c r="AQ1935" s="603"/>
      <c r="AR1935" s="769"/>
      <c r="AS1935" s="603"/>
      <c r="AT1935" s="610"/>
      <c r="AU1935" s="603"/>
      <c r="AV1935" s="603"/>
      <c r="AW1935" s="603"/>
      <c r="AX1935" s="603"/>
      <c r="AY1935" s="603"/>
      <c r="AZ1935" s="603"/>
      <c r="BA1935" s="603"/>
      <c r="BB1935" s="603"/>
      <c r="BC1935" s="603"/>
      <c r="BD1935" s="603"/>
      <c r="BE1935" s="603"/>
      <c r="BF1935" s="603"/>
      <c r="BG1935" s="603"/>
      <c r="BH1935" s="603"/>
    </row>
    <row r="1936" spans="1:60" ht="12" customHeight="1">
      <c r="A1936" s="959">
        <v>1934</v>
      </c>
      <c r="B1936" s="589"/>
      <c r="C1936" s="590" t="s">
        <v>203</v>
      </c>
      <c r="D1936" s="591"/>
      <c r="E1936" s="815"/>
      <c r="F1936" s="592" t="s">
        <v>13524</v>
      </c>
      <c r="G1936" s="592"/>
      <c r="H1936" s="592"/>
      <c r="I1936" s="592"/>
      <c r="J1936" s="589"/>
      <c r="K1936" s="642"/>
      <c r="L1936" s="595" t="s">
        <v>1492</v>
      </c>
      <c r="M1936" s="985" t="s">
        <v>10509</v>
      </c>
      <c r="N1936" s="972" t="str">
        <f>VLOOKUP(cppm_pr[[#This Row],[Order Number]],SPHERE!C:CC,13,0)</f>
        <v>CONFIRMED</v>
      </c>
      <c r="O1936" s="592"/>
      <c r="P1936" s="594"/>
      <c r="Q1936" s="594"/>
      <c r="R1936" s="592">
        <f t="shared" si="34"/>
        <v>0</v>
      </c>
      <c r="S1936" s="592"/>
      <c r="T1936" s="596" t="str">
        <f>VLOOKUP(cppm_pr[[#This Row],[Status]],'All Link_LOV'!$I$32:$K$72,2,0)</f>
        <v>New order</v>
      </c>
      <c r="U1936" s="596" t="s">
        <v>13400</v>
      </c>
      <c r="V1936" s="959">
        <v>47</v>
      </c>
      <c r="W1936" s="596"/>
      <c r="X1936" s="592"/>
      <c r="Y1936" s="592"/>
      <c r="Z1936" s="597"/>
      <c r="AA1936" s="592"/>
      <c r="AB1936" s="595"/>
      <c r="AC1936" s="677"/>
      <c r="AD1936" s="592"/>
      <c r="AE1936" s="592"/>
      <c r="AF1936" s="592" t="s">
        <v>12821</v>
      </c>
      <c r="AG1936" s="592" t="s">
        <v>512</v>
      </c>
      <c r="AH1936" s="808" t="s">
        <v>13525</v>
      </c>
      <c r="AI1936" s="600" t="str">
        <f>IFERROR(VLOOKUP(cppm_pr[[#This Row],[Order Number]],SPHERE!C:CC,39,0),"")</f>
        <v>Unifi Port</v>
      </c>
      <c r="AJ1936" s="600" t="str">
        <f>IFERROR(VLOOKUP(cppm_pr[[#This Row],[Order Number]],'DC TM ONE'!B:CN,42,0),"")</f>
        <v/>
      </c>
      <c r="AK1936" s="808"/>
      <c r="AL1936" s="693">
        <v>45027</v>
      </c>
      <c r="AM1936" s="592" t="s">
        <v>7557</v>
      </c>
      <c r="AN1936" s="592"/>
      <c r="AO1936" s="961"/>
      <c r="AP1936" s="592"/>
      <c r="AQ1936" s="592"/>
      <c r="AR1936" s="612"/>
      <c r="AS1936" s="592"/>
      <c r="AT1936" s="598"/>
      <c r="AU1936" s="592"/>
      <c r="AV1936" s="592"/>
      <c r="AW1936" s="592"/>
      <c r="AX1936" s="592"/>
      <c r="AY1936" s="592"/>
      <c r="AZ1936" s="592"/>
      <c r="BA1936" s="592"/>
      <c r="BB1936" s="592"/>
      <c r="BC1936" s="592"/>
      <c r="BD1936" s="592"/>
      <c r="BE1936" s="592"/>
      <c r="BF1936" s="592"/>
      <c r="BG1936" s="592"/>
      <c r="BH1936" s="592"/>
    </row>
    <row r="1937" spans="1:60" ht="12" customHeight="1">
      <c r="A1937" s="960">
        <v>1935</v>
      </c>
      <c r="B1937" s="600"/>
      <c r="C1937" s="601" t="s">
        <v>203</v>
      </c>
      <c r="D1937" s="602"/>
      <c r="E1937" s="600"/>
      <c r="F1937" s="603" t="s">
        <v>13526</v>
      </c>
      <c r="G1937" s="603"/>
      <c r="H1937" s="592" t="s">
        <v>13527</v>
      </c>
      <c r="I1937" s="603"/>
      <c r="J1937" s="600"/>
      <c r="K1937" s="616"/>
      <c r="L1937" s="606" t="s">
        <v>2603</v>
      </c>
      <c r="M1937" s="985" t="s">
        <v>10509</v>
      </c>
      <c r="N1937" s="972" t="str">
        <f>VLOOKUP(cppm_pr[[#This Row],[Order Number]],SPHERE!C:CC,13,0)</f>
        <v>CONFIRMED</v>
      </c>
      <c r="O1937" s="603"/>
      <c r="P1937" s="605"/>
      <c r="Q1937" s="605"/>
      <c r="R1937" s="603">
        <f t="shared" si="34"/>
        <v>0</v>
      </c>
      <c r="S1937" s="603"/>
      <c r="T1937" s="607" t="str">
        <f>VLOOKUP(cppm_pr[[#This Row],[Status]],'All Link_LOV'!$I$32:$K$72,2,0)</f>
        <v>New order</v>
      </c>
      <c r="U1937" s="607" t="s">
        <v>13400</v>
      </c>
      <c r="V1937" s="960">
        <v>48</v>
      </c>
      <c r="W1937" s="607"/>
      <c r="X1937" s="603"/>
      <c r="Y1937" s="603"/>
      <c r="Z1937" s="608"/>
      <c r="AA1937" s="603"/>
      <c r="AB1937" s="606"/>
      <c r="AC1937" s="677"/>
      <c r="AD1937" s="603"/>
      <c r="AE1937" s="603"/>
      <c r="AF1937" s="592" t="s">
        <v>13528</v>
      </c>
      <c r="AG1937" s="603" t="s">
        <v>491</v>
      </c>
      <c r="AH1937" s="808" t="s">
        <v>13529</v>
      </c>
      <c r="AI1937" s="600" t="str">
        <f>IFERROR(VLOOKUP(cppm_pr[[#This Row],[Order Number]],SPHERE!C:CC,39,0),"")</f>
        <v>2 core FOC + 1 NID</v>
      </c>
      <c r="AJ1937" s="600" t="str">
        <f>IFERROR(VLOOKUP(cppm_pr[[#This Row],[Order Number]],'DC TM ONE'!B:CN,42,0),"")</f>
        <v/>
      </c>
      <c r="AK1937" s="808"/>
      <c r="AL1937" s="693" t="s">
        <v>13487</v>
      </c>
      <c r="AM1937" s="603" t="s">
        <v>13530</v>
      </c>
      <c r="AN1937" s="603"/>
      <c r="AO1937" s="961"/>
      <c r="AP1937" s="603"/>
      <c r="AQ1937" s="603"/>
      <c r="AR1937" s="769"/>
      <c r="AS1937" s="603"/>
      <c r="AT1937" s="610"/>
      <c r="AU1937" s="603"/>
      <c r="AV1937" s="603"/>
      <c r="AW1937" s="603"/>
      <c r="AX1937" s="603"/>
      <c r="AY1937" s="603"/>
      <c r="AZ1937" s="603"/>
      <c r="BA1937" s="603"/>
      <c r="BB1937" s="603"/>
      <c r="BC1937" s="603"/>
      <c r="BD1937" s="603"/>
      <c r="BE1937" s="603"/>
      <c r="BF1937" s="603"/>
      <c r="BG1937" s="603"/>
      <c r="BH1937" s="603"/>
    </row>
    <row r="1938" spans="1:60" ht="12" customHeight="1">
      <c r="A1938" s="959">
        <v>1936</v>
      </c>
      <c r="B1938" s="589"/>
      <c r="C1938" s="590" t="s">
        <v>203</v>
      </c>
      <c r="D1938" s="591"/>
      <c r="E1938" s="815"/>
      <c r="F1938" s="592" t="s">
        <v>13531</v>
      </c>
      <c r="G1938" s="592"/>
      <c r="H1938" s="592"/>
      <c r="I1938" s="592"/>
      <c r="J1938" s="589"/>
      <c r="K1938" s="642"/>
      <c r="L1938" s="595" t="s">
        <v>57</v>
      </c>
      <c r="M1938" s="985" t="s">
        <v>10509</v>
      </c>
      <c r="N1938" s="972" t="str">
        <f>VLOOKUP(cppm_pr[[#This Row],[Order Number]],SPHERE!C:CC,13,0)</f>
        <v>CONFIRMED</v>
      </c>
      <c r="O1938" s="592"/>
      <c r="P1938" s="594"/>
      <c r="Q1938" s="594"/>
      <c r="R1938" s="592">
        <f t="shared" si="34"/>
        <v>0</v>
      </c>
      <c r="S1938" s="592"/>
      <c r="T1938" s="596" t="str">
        <f>VLOOKUP(cppm_pr[[#This Row],[Status]],'All Link_LOV'!$I$32:$K$72,2,0)</f>
        <v>New order</v>
      </c>
      <c r="U1938" s="596" t="s">
        <v>13400</v>
      </c>
      <c r="V1938" s="959">
        <v>49</v>
      </c>
      <c r="W1938" s="596"/>
      <c r="X1938" s="592"/>
      <c r="Y1938" s="592"/>
      <c r="Z1938" s="597"/>
      <c r="AA1938" s="592"/>
      <c r="AB1938" s="595"/>
      <c r="AC1938" s="677"/>
      <c r="AD1938" s="592"/>
      <c r="AE1938" s="592"/>
      <c r="AF1938" s="592" t="s">
        <v>12821</v>
      </c>
      <c r="AG1938" s="592" t="s">
        <v>515</v>
      </c>
      <c r="AH1938" s="808" t="s">
        <v>13532</v>
      </c>
      <c r="AI1938" s="600" t="str">
        <f>IFERROR(VLOOKUP(cppm_pr[[#This Row],[Order Number]],SPHERE!C:CC,39,0),"")</f>
        <v>Unifi Port</v>
      </c>
      <c r="AJ1938" s="600" t="str">
        <f>IFERROR(VLOOKUP(cppm_pr[[#This Row],[Order Number]],'DC TM ONE'!B:CN,42,0),"")</f>
        <v>SLA 99.0%</v>
      </c>
      <c r="AK1938" s="808"/>
      <c r="AL1938" s="1039">
        <v>45027</v>
      </c>
      <c r="AM1938" s="592" t="s">
        <v>13533</v>
      </c>
      <c r="AN1938" s="592"/>
      <c r="AO1938" s="961"/>
      <c r="AP1938" s="592"/>
      <c r="AQ1938" s="592"/>
      <c r="AR1938" s="612"/>
      <c r="AS1938" s="592"/>
      <c r="AT1938" s="598"/>
      <c r="AU1938" s="592"/>
      <c r="AV1938" s="592"/>
      <c r="AW1938" s="592"/>
      <c r="AX1938" s="592"/>
      <c r="AY1938" s="592"/>
      <c r="AZ1938" s="592"/>
      <c r="BA1938" s="592"/>
      <c r="BB1938" s="592"/>
      <c r="BC1938" s="592"/>
      <c r="BD1938" s="592"/>
      <c r="BE1938" s="592"/>
      <c r="BF1938" s="592"/>
      <c r="BG1938" s="592"/>
      <c r="BH1938" s="592"/>
    </row>
    <row r="1939" spans="1:60" ht="12" customHeight="1">
      <c r="A1939" s="960">
        <v>1937</v>
      </c>
      <c r="B1939" s="600"/>
      <c r="C1939" s="601" t="s">
        <v>203</v>
      </c>
      <c r="D1939" s="602"/>
      <c r="E1939" s="600"/>
      <c r="F1939" s="603" t="s">
        <v>13534</v>
      </c>
      <c r="G1939" s="603"/>
      <c r="H1939" s="592" t="s">
        <v>13535</v>
      </c>
      <c r="I1939" s="603"/>
      <c r="J1939" s="600"/>
      <c r="K1939" s="616"/>
      <c r="L1939" s="606" t="s">
        <v>57</v>
      </c>
      <c r="M1939" s="985" t="s">
        <v>10509</v>
      </c>
      <c r="N1939" s="972" t="str">
        <f>VLOOKUP(cppm_pr[[#This Row],[Order Number]],SPHERE!C:CC,13,0)</f>
        <v>CONFIRMED</v>
      </c>
      <c r="O1939" s="603"/>
      <c r="P1939" s="605"/>
      <c r="Q1939" s="605"/>
      <c r="R1939" s="603">
        <f t="shared" si="34"/>
        <v>0</v>
      </c>
      <c r="S1939" s="603"/>
      <c r="T1939" s="607" t="str">
        <f>VLOOKUP(cppm_pr[[#This Row],[Status]],'All Link_LOV'!$I$32:$K$72,2,0)</f>
        <v>New order</v>
      </c>
      <c r="U1939" s="607" t="s">
        <v>13400</v>
      </c>
      <c r="V1939" s="960">
        <v>50</v>
      </c>
      <c r="W1939" s="607"/>
      <c r="X1939" s="603"/>
      <c r="Y1939" s="603"/>
      <c r="Z1939" s="608"/>
      <c r="AA1939" s="603"/>
      <c r="AB1939" s="606"/>
      <c r="AC1939" s="677"/>
      <c r="AD1939" s="603"/>
      <c r="AE1939" s="603"/>
      <c r="AF1939" s="592" t="s">
        <v>12821</v>
      </c>
      <c r="AG1939" s="603" t="s">
        <v>512</v>
      </c>
      <c r="AH1939" s="808" t="s">
        <v>13536</v>
      </c>
      <c r="AI1939" s="600" t="str">
        <f>IFERROR(VLOOKUP(cppm_pr[[#This Row],[Order Number]],SPHERE!C:CC,39,0),"")</f>
        <v>2 core FOC + 1 NID</v>
      </c>
      <c r="AJ1939" s="600" t="str">
        <f>IFERROR(VLOOKUP(cppm_pr[[#This Row],[Order Number]],'DC TM ONE'!B:CN,42,0),"")</f>
        <v/>
      </c>
      <c r="AK1939" s="808"/>
      <c r="AL1939" s="1039" t="s">
        <v>13537</v>
      </c>
      <c r="AM1939" s="603" t="s">
        <v>9988</v>
      </c>
      <c r="AN1939" s="603"/>
      <c r="AO1939" s="961"/>
      <c r="AP1939" s="603"/>
      <c r="AQ1939" s="603"/>
      <c r="AR1939" s="769"/>
      <c r="AS1939" s="603"/>
      <c r="AT1939" s="610"/>
      <c r="AU1939" s="603"/>
      <c r="AV1939" s="603"/>
      <c r="AW1939" s="603"/>
      <c r="AX1939" s="603"/>
      <c r="AY1939" s="603"/>
      <c r="AZ1939" s="603"/>
      <c r="BA1939" s="603"/>
      <c r="BB1939" s="603"/>
      <c r="BC1939" s="603"/>
      <c r="BD1939" s="603"/>
      <c r="BE1939" s="603"/>
      <c r="BF1939" s="603"/>
      <c r="BG1939" s="603"/>
      <c r="BH1939" s="603"/>
    </row>
    <row r="1940" spans="1:60" ht="12" customHeight="1">
      <c r="A1940" s="959">
        <v>1938</v>
      </c>
      <c r="B1940" s="589"/>
      <c r="C1940" s="590" t="s">
        <v>203</v>
      </c>
      <c r="D1940" s="591"/>
      <c r="E1940" s="815"/>
      <c r="F1940" s="592" t="s">
        <v>13538</v>
      </c>
      <c r="G1940" s="592"/>
      <c r="H1940" s="592"/>
      <c r="I1940" s="592"/>
      <c r="J1940" s="589"/>
      <c r="K1940" s="642"/>
      <c r="L1940" s="595" t="s">
        <v>48</v>
      </c>
      <c r="M1940" s="985" t="s">
        <v>10509</v>
      </c>
      <c r="N1940" s="972" t="str">
        <f>VLOOKUP(cppm_pr[[#This Row],[Order Number]],SPHERE!C:CC,13,0)</f>
        <v>CONFIRMED</v>
      </c>
      <c r="O1940" s="592"/>
      <c r="P1940" s="594"/>
      <c r="Q1940" s="594"/>
      <c r="R1940" s="592">
        <f t="shared" si="34"/>
        <v>0</v>
      </c>
      <c r="S1940" s="592"/>
      <c r="T1940" s="596" t="str">
        <f>VLOOKUP(cppm_pr[[#This Row],[Status]],'All Link_LOV'!$I$32:$K$72,2,0)</f>
        <v>New order</v>
      </c>
      <c r="U1940" s="596" t="s">
        <v>13400</v>
      </c>
      <c r="V1940" s="959">
        <v>51</v>
      </c>
      <c r="W1940" s="596"/>
      <c r="X1940" s="592"/>
      <c r="Y1940" s="592"/>
      <c r="Z1940" s="597"/>
      <c r="AA1940" s="592"/>
      <c r="AB1940" s="595"/>
      <c r="AC1940" s="677"/>
      <c r="AD1940" s="592"/>
      <c r="AE1940" s="592"/>
      <c r="AF1940" s="592" t="s">
        <v>12821</v>
      </c>
      <c r="AG1940" s="592" t="s">
        <v>512</v>
      </c>
      <c r="AH1940" s="808" t="s">
        <v>13539</v>
      </c>
      <c r="AI1940" s="600" t="str">
        <f>IFERROR(VLOOKUP(cppm_pr[[#This Row],[Order Number]],SPHERE!C:CC,39,0),"")</f>
        <v>Unifi Port</v>
      </c>
      <c r="AJ1940" s="600" t="str">
        <f>IFERROR(VLOOKUP(cppm_pr[[#This Row],[Order Number]],'DC TM ONE'!B:CN,42,0),"")</f>
        <v/>
      </c>
      <c r="AK1940" s="808"/>
      <c r="AL1940" s="693">
        <v>45027</v>
      </c>
      <c r="AM1940" s="592" t="s">
        <v>7360</v>
      </c>
      <c r="AN1940" s="592"/>
      <c r="AO1940" s="961"/>
      <c r="AP1940" s="592"/>
      <c r="AQ1940" s="592"/>
      <c r="AR1940" s="612"/>
      <c r="AS1940" s="592"/>
      <c r="AT1940" s="598"/>
      <c r="AU1940" s="592"/>
      <c r="AV1940" s="592"/>
      <c r="AW1940" s="592"/>
      <c r="AX1940" s="592"/>
      <c r="AY1940" s="592"/>
      <c r="AZ1940" s="592"/>
      <c r="BA1940" s="592"/>
      <c r="BB1940" s="592"/>
      <c r="BC1940" s="592"/>
      <c r="BD1940" s="592"/>
      <c r="BE1940" s="592"/>
      <c r="BF1940" s="592"/>
      <c r="BG1940" s="592"/>
      <c r="BH1940" s="592"/>
    </row>
    <row r="1941" spans="1:60" ht="12" customHeight="1">
      <c r="A1941" s="960">
        <v>1939</v>
      </c>
      <c r="B1941" s="600"/>
      <c r="C1941" s="601" t="s">
        <v>203</v>
      </c>
      <c r="D1941" s="602"/>
      <c r="E1941" s="600"/>
      <c r="F1941" s="603" t="s">
        <v>13540</v>
      </c>
      <c r="G1941" s="603"/>
      <c r="H1941" s="603"/>
      <c r="I1941" s="603"/>
      <c r="J1941" s="600"/>
      <c r="K1941" s="616"/>
      <c r="L1941" s="606" t="s">
        <v>1492</v>
      </c>
      <c r="M1941" s="985" t="s">
        <v>10509</v>
      </c>
      <c r="N1941" s="972" t="str">
        <f>VLOOKUP(cppm_pr[[#This Row],[Order Number]],SPHERE!C:CC,13,0)</f>
        <v>CONFIRMED</v>
      </c>
      <c r="O1941" s="603"/>
      <c r="P1941" s="605"/>
      <c r="Q1941" s="605"/>
      <c r="R1941" s="603">
        <f t="shared" si="34"/>
        <v>0</v>
      </c>
      <c r="S1941" s="603"/>
      <c r="T1941" s="607" t="str">
        <f>VLOOKUP(cppm_pr[[#This Row],[Status]],'All Link_LOV'!$I$32:$K$72,2,0)</f>
        <v>New order</v>
      </c>
      <c r="U1941" s="607" t="s">
        <v>13400</v>
      </c>
      <c r="V1941" s="960">
        <v>52</v>
      </c>
      <c r="W1941" s="607"/>
      <c r="X1941" s="603"/>
      <c r="Y1941" s="603"/>
      <c r="Z1941" s="608"/>
      <c r="AA1941" s="603"/>
      <c r="AB1941" s="606"/>
      <c r="AC1941" s="677"/>
      <c r="AD1941" s="603"/>
      <c r="AE1941" s="603"/>
      <c r="AF1941" s="592" t="s">
        <v>12821</v>
      </c>
      <c r="AG1941" s="603" t="s">
        <v>512</v>
      </c>
      <c r="AH1941" s="808" t="s">
        <v>13541</v>
      </c>
      <c r="AI1941" s="600" t="str">
        <f>IFERROR(VLOOKUP(cppm_pr[[#This Row],[Order Number]],SPHERE!C:CC,39,0),"")</f>
        <v>Unifi Port</v>
      </c>
      <c r="AJ1941" s="600" t="str">
        <f>IFERROR(VLOOKUP(cppm_pr[[#This Row],[Order Number]],'DC TM ONE'!B:CN,42,0),"")</f>
        <v/>
      </c>
      <c r="AK1941" s="808"/>
      <c r="AL1941" s="693">
        <v>45027</v>
      </c>
      <c r="AM1941" s="603" t="s">
        <v>7557</v>
      </c>
      <c r="AN1941" s="603"/>
      <c r="AO1941" s="961"/>
      <c r="AP1941" s="603"/>
      <c r="AQ1941" s="603"/>
      <c r="AR1941" s="769"/>
      <c r="AS1941" s="603"/>
      <c r="AT1941" s="610"/>
      <c r="AU1941" s="603"/>
      <c r="AV1941" s="603"/>
      <c r="AW1941" s="603"/>
      <c r="AX1941" s="603"/>
      <c r="AY1941" s="603"/>
      <c r="AZ1941" s="603"/>
      <c r="BA1941" s="603"/>
      <c r="BB1941" s="603"/>
      <c r="BC1941" s="603"/>
      <c r="BD1941" s="603"/>
      <c r="BE1941" s="603"/>
      <c r="BF1941" s="603"/>
      <c r="BG1941" s="603"/>
      <c r="BH1941" s="603"/>
    </row>
    <row r="1942" spans="1:60" ht="12" customHeight="1">
      <c r="A1942" s="959">
        <v>1940</v>
      </c>
      <c r="B1942" s="589" t="s">
        <v>62</v>
      </c>
      <c r="C1942" s="590" t="s">
        <v>203</v>
      </c>
      <c r="D1942" s="591"/>
      <c r="E1942" s="815" t="s">
        <v>13542</v>
      </c>
      <c r="F1942" s="592" t="s">
        <v>5496</v>
      </c>
      <c r="G1942" s="592" t="s">
        <v>5495</v>
      </c>
      <c r="H1942" s="592" t="s">
        <v>5493</v>
      </c>
      <c r="I1942" s="592"/>
      <c r="J1942" s="589"/>
      <c r="K1942" s="642"/>
      <c r="L1942" s="595" t="s">
        <v>908</v>
      </c>
      <c r="M1942" s="985" t="s">
        <v>10509</v>
      </c>
      <c r="N1942" s="972" t="str">
        <f>VLOOKUP(cppm_pr[[#This Row],[Order Number]],SPHERE!C:CC,13,0)</f>
        <v>CONFIRMED</v>
      </c>
      <c r="O1942" s="592" t="str">
        <f>VLOOKUP(cppm_pr[[#This Row],[Order Number]],SPHERE!C:CC,6,0)</f>
        <v>APPROVED</v>
      </c>
      <c r="P1942" s="594"/>
      <c r="Q1942" s="594"/>
      <c r="R1942" s="592">
        <f t="shared" si="34"/>
        <v>0</v>
      </c>
      <c r="S1942" s="592"/>
      <c r="T1942" s="596" t="str">
        <f>VLOOKUP(cppm_pr[[#This Row],[Status]],'All Link_LOV'!$I$32:$K$72,2,0)</f>
        <v>New order</v>
      </c>
      <c r="U1942" s="596" t="s">
        <v>13400</v>
      </c>
      <c r="V1942" s="959">
        <v>53</v>
      </c>
      <c r="W1942" s="596"/>
      <c r="X1942" s="592"/>
      <c r="Y1942" s="592"/>
      <c r="Z1942" s="597"/>
      <c r="AA1942" s="592"/>
      <c r="AB1942" s="595"/>
      <c r="AC1942" s="677"/>
      <c r="AD1942" s="592"/>
      <c r="AE1942" s="592"/>
      <c r="AF1942" s="592" t="s">
        <v>13129</v>
      </c>
      <c r="AG1942" s="592" t="s">
        <v>4193</v>
      </c>
      <c r="AH1942" s="808" t="s">
        <v>13543</v>
      </c>
      <c r="AI1942" s="600">
        <f>IFERROR(VLOOKUP(cppm_pr[[#This Row],[Order Number]],SPHERE!C:CC,39,0),"")</f>
        <v>0</v>
      </c>
      <c r="AJ1942" s="600" t="str">
        <f>IFERROR(VLOOKUP(cppm_pr[[#This Row],[Order Number]],'DC TM ONE'!B:CN,42,0),"")</f>
        <v/>
      </c>
      <c r="AK1942" s="808"/>
      <c r="AL1942" s="693" t="s">
        <v>13426</v>
      </c>
      <c r="AM1942" s="592" t="s">
        <v>8870</v>
      </c>
      <c r="AN1942" s="592"/>
      <c r="AO1942" s="961"/>
      <c r="AP1942" s="592"/>
      <c r="AQ1942" s="592"/>
      <c r="AR1942" s="612"/>
      <c r="AS1942" s="592"/>
      <c r="AT1942" s="598"/>
      <c r="AU1942" s="592"/>
      <c r="AV1942" s="592"/>
      <c r="AW1942" s="592"/>
      <c r="AX1942" s="592"/>
      <c r="AY1942" s="592"/>
      <c r="AZ1942" s="592"/>
      <c r="BA1942" s="592"/>
      <c r="BB1942" s="592"/>
      <c r="BC1942" s="592"/>
      <c r="BD1942" s="592"/>
      <c r="BE1942" s="592"/>
      <c r="BF1942" s="592"/>
      <c r="BG1942" s="592"/>
      <c r="BH1942" s="592"/>
    </row>
    <row r="1943" spans="1:60" ht="12" customHeight="1">
      <c r="A1943" s="960">
        <v>1941</v>
      </c>
      <c r="B1943" s="600"/>
      <c r="C1943" s="601" t="s">
        <v>203</v>
      </c>
      <c r="D1943" s="602"/>
      <c r="E1943" s="600"/>
      <c r="F1943" s="603" t="s">
        <v>13544</v>
      </c>
      <c r="G1943" s="603"/>
      <c r="H1943" s="592" t="s">
        <v>13545</v>
      </c>
      <c r="I1943" s="603"/>
      <c r="J1943" s="600"/>
      <c r="K1943" s="616"/>
      <c r="L1943" s="606" t="s">
        <v>1104</v>
      </c>
      <c r="M1943" s="985" t="s">
        <v>10509</v>
      </c>
      <c r="N1943" s="972" t="str">
        <f>VLOOKUP(cppm_pr[[#This Row],[Order Number]],SPHERE!C:CC,13,0)</f>
        <v>CONFIRMED</v>
      </c>
      <c r="O1943" s="603"/>
      <c r="P1943" s="605"/>
      <c r="Q1943" s="605"/>
      <c r="R1943" s="603">
        <f t="shared" si="34"/>
        <v>0</v>
      </c>
      <c r="S1943" s="603"/>
      <c r="T1943" s="607" t="str">
        <f>VLOOKUP(cppm_pr[[#This Row],[Status]],'All Link_LOV'!$I$32:$K$72,2,0)</f>
        <v>New order</v>
      </c>
      <c r="U1943" s="607" t="s">
        <v>13400</v>
      </c>
      <c r="V1943" s="960">
        <v>54</v>
      </c>
      <c r="W1943" s="607"/>
      <c r="X1943" s="603"/>
      <c r="Y1943" s="603"/>
      <c r="Z1943" s="608"/>
      <c r="AA1943" s="603"/>
      <c r="AB1943" s="606"/>
      <c r="AC1943" s="677"/>
      <c r="AD1943" s="603"/>
      <c r="AE1943" s="603"/>
      <c r="AF1943" s="592" t="s">
        <v>13437</v>
      </c>
      <c r="AG1943" s="603" t="s">
        <v>514</v>
      </c>
      <c r="AH1943" s="808" t="s">
        <v>13546</v>
      </c>
      <c r="AI1943" s="600" t="str">
        <f>IFERROR(VLOOKUP(cppm_pr[[#This Row],[Order Number]],SPHERE!C:CC,39,0),"")</f>
        <v>4 core + 1 IUC/ CSR</v>
      </c>
      <c r="AJ1943" s="600" t="str">
        <f>IFERROR(VLOOKUP(cppm_pr[[#This Row],[Order Number]],'DC TM ONE'!B:CN,42,0),"")</f>
        <v/>
      </c>
      <c r="AK1943" s="808"/>
      <c r="AL1943" s="693">
        <v>44938</v>
      </c>
      <c r="AM1943" s="603" t="s">
        <v>13547</v>
      </c>
      <c r="AN1943" s="603"/>
      <c r="AO1943" s="961"/>
      <c r="AP1943" s="603"/>
      <c r="AQ1943" s="603"/>
      <c r="AR1943" s="769"/>
      <c r="AS1943" s="603"/>
      <c r="AT1943" s="610"/>
      <c r="AU1943" s="603"/>
      <c r="AV1943" s="603"/>
      <c r="AW1943" s="603"/>
      <c r="AX1943" s="603"/>
      <c r="AY1943" s="603"/>
      <c r="AZ1943" s="603"/>
      <c r="BA1943" s="603"/>
      <c r="BB1943" s="603"/>
      <c r="BC1943" s="603"/>
      <c r="BD1943" s="603"/>
      <c r="BE1943" s="603"/>
      <c r="BF1943" s="603"/>
      <c r="BG1943" s="603"/>
      <c r="BH1943" s="603"/>
    </row>
    <row r="1944" spans="1:60" ht="12" customHeight="1">
      <c r="A1944" s="959">
        <v>1942</v>
      </c>
      <c r="B1944" s="589"/>
      <c r="C1944" s="590" t="s">
        <v>203</v>
      </c>
      <c r="D1944" s="591"/>
      <c r="E1944" s="815"/>
      <c r="F1944" s="592" t="s">
        <v>13548</v>
      </c>
      <c r="G1944" s="592"/>
      <c r="H1944" s="592" t="s">
        <v>13549</v>
      </c>
      <c r="I1944" s="592"/>
      <c r="J1944" s="589"/>
      <c r="K1944" s="642"/>
      <c r="L1944" s="595" t="s">
        <v>48</v>
      </c>
      <c r="M1944" s="985" t="s">
        <v>10509</v>
      </c>
      <c r="N1944" s="972" t="str">
        <f>VLOOKUP(cppm_pr[[#This Row],[Order Number]],SPHERE!C:CC,13,0)</f>
        <v>CONFIRMED</v>
      </c>
      <c r="O1944" s="592"/>
      <c r="P1944" s="594"/>
      <c r="Q1944" s="594"/>
      <c r="R1944" s="592">
        <f t="shared" si="34"/>
        <v>0</v>
      </c>
      <c r="S1944" s="592"/>
      <c r="T1944" s="596" t="str">
        <f>VLOOKUP(cppm_pr[[#This Row],[Status]],'All Link_LOV'!$I$32:$K$72,2,0)</f>
        <v>New order</v>
      </c>
      <c r="U1944" s="596" t="s">
        <v>13400</v>
      </c>
      <c r="V1944" s="959">
        <v>55</v>
      </c>
      <c r="W1944" s="596"/>
      <c r="X1944" s="592"/>
      <c r="Y1944" s="592"/>
      <c r="Z1944" s="597"/>
      <c r="AA1944" s="592"/>
      <c r="AB1944" s="595"/>
      <c r="AC1944" s="677"/>
      <c r="AD1944" s="592"/>
      <c r="AE1944" s="592"/>
      <c r="AF1944" s="592" t="s">
        <v>13437</v>
      </c>
      <c r="AG1944" s="592" t="s">
        <v>516</v>
      </c>
      <c r="AH1944" s="808" t="s">
        <v>13550</v>
      </c>
      <c r="AI1944" s="600" t="str">
        <f>IFERROR(VLOOKUP(cppm_pr[[#This Row],[Order Number]],SPHERE!C:CC,39,0),"")</f>
        <v>2 core FOC + 1 NID</v>
      </c>
      <c r="AJ1944" s="600" t="str">
        <f>IFERROR(VLOOKUP(cppm_pr[[#This Row],[Order Number]],'DC TM ONE'!B:CN,42,0),"")</f>
        <v/>
      </c>
      <c r="AK1944" s="808"/>
      <c r="AL1944" s="693" t="s">
        <v>13487</v>
      </c>
      <c r="AM1944" s="592" t="s">
        <v>13155</v>
      </c>
      <c r="AN1944" s="592"/>
      <c r="AO1944" s="961"/>
      <c r="AP1944" s="592"/>
      <c r="AQ1944" s="592"/>
      <c r="AR1944" s="612"/>
      <c r="AS1944" s="592"/>
      <c r="AT1944" s="598"/>
      <c r="AU1944" s="592"/>
      <c r="AV1944" s="592"/>
      <c r="AW1944" s="592"/>
      <c r="AX1944" s="592"/>
      <c r="AY1944" s="592"/>
      <c r="AZ1944" s="592"/>
      <c r="BA1944" s="592"/>
      <c r="BB1944" s="592"/>
      <c r="BC1944" s="592"/>
      <c r="BD1944" s="592"/>
      <c r="BE1944" s="592"/>
      <c r="BF1944" s="592"/>
      <c r="BG1944" s="592"/>
      <c r="BH1944" s="592"/>
    </row>
    <row r="1945" spans="1:60" ht="12" customHeight="1">
      <c r="A1945" s="960">
        <v>1943</v>
      </c>
      <c r="B1945" s="600" t="s">
        <v>74</v>
      </c>
      <c r="C1945" s="601" t="s">
        <v>237</v>
      </c>
      <c r="D1945" s="602"/>
      <c r="E1945" s="600"/>
      <c r="F1945" s="603" t="s">
        <v>13551</v>
      </c>
      <c r="G1945" s="603"/>
      <c r="H1945" s="592" t="s">
        <v>13552</v>
      </c>
      <c r="I1945" s="603"/>
      <c r="J1945" s="600"/>
      <c r="K1945" s="616"/>
      <c r="L1945" s="606" t="s">
        <v>2603</v>
      </c>
      <c r="M1945" s="985" t="s">
        <v>10509</v>
      </c>
      <c r="N1945" s="972" t="str">
        <f>VLOOKUP(cppm_pr[[#This Row],[Order Number]],SPHERE!C:CC,13,0)</f>
        <v>CONFIRMED</v>
      </c>
      <c r="O1945" s="603"/>
      <c r="P1945" s="605"/>
      <c r="Q1945" s="605"/>
      <c r="R1945" s="603">
        <f t="shared" ref="R1945:R1976" si="35">$Q1945-$P1945</f>
        <v>0</v>
      </c>
      <c r="S1945" s="603"/>
      <c r="T1945" s="607" t="str">
        <f>VLOOKUP(cppm_pr[[#This Row],[Status]],'All Link_LOV'!$I$32:$K$72,2,0)</f>
        <v>PAC Approval</v>
      </c>
      <c r="U1945" s="607" t="s">
        <v>13400</v>
      </c>
      <c r="V1945" s="960">
        <v>56</v>
      </c>
      <c r="W1945" s="607"/>
      <c r="X1945" s="603"/>
      <c r="Y1945" s="603"/>
      <c r="Z1945" s="608"/>
      <c r="AA1945" s="603"/>
      <c r="AB1945" s="606"/>
      <c r="AC1945" s="677"/>
      <c r="AD1945" s="603"/>
      <c r="AE1945" s="603"/>
      <c r="AF1945" s="592" t="s">
        <v>13437</v>
      </c>
      <c r="AG1945" s="603" t="s">
        <v>499</v>
      </c>
      <c r="AH1945" s="808" t="s">
        <v>13553</v>
      </c>
      <c r="AI1945" s="600" t="str">
        <f>IFERROR(VLOOKUP(cppm_pr[[#This Row],[Order Number]],SPHERE!C:CC,39,0),"")</f>
        <v>2 core FOC + 1 IUC</v>
      </c>
      <c r="AJ1945" s="600" t="str">
        <f>IFERROR(VLOOKUP(cppm_pr[[#This Row],[Order Number]],'DC TM ONE'!B:CN,42,0),"")</f>
        <v/>
      </c>
      <c r="AK1945" s="808"/>
      <c r="AL1945" s="693">
        <v>0</v>
      </c>
      <c r="AM1945" s="603" t="s">
        <v>6710</v>
      </c>
      <c r="AN1945" s="603"/>
      <c r="AO1945" s="961"/>
      <c r="AP1945" s="603"/>
      <c r="AQ1945" s="603"/>
      <c r="AR1945" s="769"/>
      <c r="AS1945" s="603"/>
      <c r="AT1945" s="610"/>
      <c r="AU1945" s="603"/>
      <c r="AV1945" s="603"/>
      <c r="AW1945" s="603"/>
      <c r="AX1945" s="603"/>
      <c r="AY1945" s="603"/>
      <c r="AZ1945" s="603"/>
      <c r="BA1945" s="603"/>
      <c r="BB1945" s="603"/>
      <c r="BC1945" s="603"/>
      <c r="BD1945" s="603"/>
      <c r="BE1945" s="603"/>
      <c r="BF1945" s="603"/>
      <c r="BG1945" s="603"/>
      <c r="BH1945" s="603"/>
    </row>
    <row r="1946" spans="1:60" ht="12" customHeight="1">
      <c r="A1946" s="959">
        <v>1944</v>
      </c>
      <c r="B1946" s="589"/>
      <c r="C1946" s="590" t="s">
        <v>203</v>
      </c>
      <c r="D1946" s="591"/>
      <c r="E1946" s="815" t="s">
        <v>13554</v>
      </c>
      <c r="F1946" s="592" t="s">
        <v>13555</v>
      </c>
      <c r="G1946" s="592"/>
      <c r="H1946" s="592" t="s">
        <v>13556</v>
      </c>
      <c r="I1946" s="592"/>
      <c r="J1946" s="589"/>
      <c r="K1946" s="642"/>
      <c r="L1946" s="595" t="s">
        <v>3189</v>
      </c>
      <c r="M1946" s="985" t="s">
        <v>10509</v>
      </c>
      <c r="N1946" s="972" t="str">
        <f>VLOOKUP(cppm_pr[[#This Row],[Order Number]],SPHERE!C:CC,13,0)</f>
        <v>CONFIRMED</v>
      </c>
      <c r="O1946" s="592"/>
      <c r="P1946" s="594"/>
      <c r="Q1946" s="594"/>
      <c r="R1946" s="592">
        <f t="shared" si="35"/>
        <v>0</v>
      </c>
      <c r="S1946" s="592"/>
      <c r="T1946" s="596" t="str">
        <f>VLOOKUP(cppm_pr[[#This Row],[Status]],'All Link_LOV'!$I$32:$K$72,2,0)</f>
        <v>New order</v>
      </c>
      <c r="U1946" s="596" t="s">
        <v>13400</v>
      </c>
      <c r="V1946" s="959">
        <v>57</v>
      </c>
      <c r="W1946" s="596"/>
      <c r="X1946" s="592"/>
      <c r="Y1946" s="592"/>
      <c r="Z1946" s="597"/>
      <c r="AA1946" s="592"/>
      <c r="AB1946" s="595"/>
      <c r="AC1946" s="677"/>
      <c r="AD1946" s="592"/>
      <c r="AE1946" s="592"/>
      <c r="AF1946" s="592" t="s">
        <v>13437</v>
      </c>
      <c r="AG1946" s="592" t="s">
        <v>499</v>
      </c>
      <c r="AH1946" s="808" t="s">
        <v>13557</v>
      </c>
      <c r="AI1946" s="600" t="str">
        <f>IFERROR(VLOOKUP(cppm_pr[[#This Row],[Order Number]],SPHERE!C:CC,39,0),"")</f>
        <v>2 core FOC + 1 IUC</v>
      </c>
      <c r="AJ1946" s="600" t="str">
        <f>IFERROR(VLOOKUP(cppm_pr[[#This Row],[Order Number]],'DC TM ONE'!B:CN,42,0),"")</f>
        <v/>
      </c>
      <c r="AK1946" s="808"/>
      <c r="AL1946" s="693" t="s">
        <v>13487</v>
      </c>
      <c r="AM1946" s="592" t="s">
        <v>6482</v>
      </c>
      <c r="AN1946" s="592"/>
      <c r="AO1946" s="961"/>
      <c r="AP1946" s="592"/>
      <c r="AQ1946" s="592"/>
      <c r="AR1946" s="612"/>
      <c r="AS1946" s="592"/>
      <c r="AT1946" s="598"/>
      <c r="AU1946" s="592"/>
      <c r="AV1946" s="592"/>
      <c r="AW1946" s="592"/>
      <c r="AX1946" s="592"/>
      <c r="AY1946" s="592"/>
      <c r="AZ1946" s="592"/>
      <c r="BA1946" s="592"/>
      <c r="BB1946" s="592"/>
      <c r="BC1946" s="592"/>
      <c r="BD1946" s="592"/>
      <c r="BE1946" s="592"/>
      <c r="BF1946" s="592"/>
      <c r="BG1946" s="592"/>
      <c r="BH1946" s="592"/>
    </row>
    <row r="1947" spans="1:60" ht="12" customHeight="1">
      <c r="A1947" s="960">
        <v>1945</v>
      </c>
      <c r="B1947" s="600"/>
      <c r="C1947" s="601" t="s">
        <v>203</v>
      </c>
      <c r="D1947" s="602"/>
      <c r="E1947" s="600"/>
      <c r="F1947" s="603" t="s">
        <v>13558</v>
      </c>
      <c r="G1947" s="603"/>
      <c r="H1947" s="592" t="s">
        <v>13559</v>
      </c>
      <c r="I1947" s="603"/>
      <c r="J1947" s="600"/>
      <c r="K1947" s="616"/>
      <c r="L1947" s="606" t="s">
        <v>2603</v>
      </c>
      <c r="M1947" s="985" t="s">
        <v>10509</v>
      </c>
      <c r="N1947" s="972" t="str">
        <f>VLOOKUP(cppm_pr[[#This Row],[Order Number]],SPHERE!C:CC,13,0)</f>
        <v>CONFIRMED</v>
      </c>
      <c r="O1947" s="603"/>
      <c r="P1947" s="605"/>
      <c r="Q1947" s="605"/>
      <c r="R1947" s="603">
        <f t="shared" si="35"/>
        <v>0</v>
      </c>
      <c r="S1947" s="603"/>
      <c r="T1947" s="607" t="str">
        <f>VLOOKUP(cppm_pr[[#This Row],[Status]],'All Link_LOV'!$I$32:$K$72,2,0)</f>
        <v>New order</v>
      </c>
      <c r="U1947" s="607" t="s">
        <v>13400</v>
      </c>
      <c r="V1947" s="960">
        <v>58</v>
      </c>
      <c r="W1947" s="607"/>
      <c r="X1947" s="603"/>
      <c r="Y1947" s="603"/>
      <c r="Z1947" s="608"/>
      <c r="AA1947" s="603"/>
      <c r="AB1947" s="606"/>
      <c r="AC1947" s="677"/>
      <c r="AD1947" s="603"/>
      <c r="AE1947" s="603"/>
      <c r="AF1947" s="592" t="s">
        <v>12821</v>
      </c>
      <c r="AG1947" s="603" t="s">
        <v>491</v>
      </c>
      <c r="AH1947" s="808" t="s">
        <v>13560</v>
      </c>
      <c r="AI1947" s="600" t="str">
        <f>IFERROR(VLOOKUP(cppm_pr[[#This Row],[Order Number]],SPHERE!C:CC,39,0),"")</f>
        <v>4 core FOC + 1 NID (NRP)</v>
      </c>
      <c r="AJ1947" s="600" t="str">
        <f>IFERROR(VLOOKUP(cppm_pr[[#This Row],[Order Number]],'DC TM ONE'!B:CN,42,0),"")</f>
        <v>SLG 99.5%</v>
      </c>
      <c r="AK1947" s="808"/>
      <c r="AL1947" s="693" t="s">
        <v>13537</v>
      </c>
      <c r="AM1947" s="603" t="s">
        <v>6710</v>
      </c>
      <c r="AN1947" s="603"/>
      <c r="AO1947" s="961"/>
      <c r="AP1947" s="603"/>
      <c r="AQ1947" s="603"/>
      <c r="AR1947" s="769"/>
      <c r="AS1947" s="603"/>
      <c r="AT1947" s="610"/>
      <c r="AU1947" s="603"/>
      <c r="AV1947" s="603"/>
      <c r="AW1947" s="603"/>
      <c r="AX1947" s="603"/>
      <c r="AY1947" s="603"/>
      <c r="AZ1947" s="603"/>
      <c r="BA1947" s="603"/>
      <c r="BB1947" s="603"/>
      <c r="BC1947" s="603"/>
      <c r="BD1947" s="603"/>
      <c r="BE1947" s="603"/>
      <c r="BF1947" s="603"/>
      <c r="BG1947" s="603"/>
      <c r="BH1947" s="603"/>
    </row>
    <row r="1948" spans="1:60" ht="12" customHeight="1">
      <c r="A1948" s="959">
        <v>1946</v>
      </c>
      <c r="B1948" s="589"/>
      <c r="C1948" s="590" t="s">
        <v>203</v>
      </c>
      <c r="D1948" s="591"/>
      <c r="E1948" s="815" t="s">
        <v>13554</v>
      </c>
      <c r="F1948" s="592" t="s">
        <v>13561</v>
      </c>
      <c r="G1948" s="592"/>
      <c r="H1948" s="592" t="s">
        <v>13562</v>
      </c>
      <c r="I1948" s="592"/>
      <c r="J1948" s="589"/>
      <c r="K1948" s="642"/>
      <c r="L1948" s="595" t="s">
        <v>3189</v>
      </c>
      <c r="M1948" s="985" t="s">
        <v>10509</v>
      </c>
      <c r="N1948" s="972" t="str">
        <f>VLOOKUP(cppm_pr[[#This Row],[Order Number]],SPHERE!C:CC,13,0)</f>
        <v>CONFIRMED</v>
      </c>
      <c r="O1948" s="592"/>
      <c r="P1948" s="594"/>
      <c r="Q1948" s="594"/>
      <c r="R1948" s="592">
        <f t="shared" si="35"/>
        <v>0</v>
      </c>
      <c r="S1948" s="592"/>
      <c r="T1948" s="596" t="str">
        <f>VLOOKUP(cppm_pr[[#This Row],[Status]],'All Link_LOV'!$I$32:$K$72,2,0)</f>
        <v>New order</v>
      </c>
      <c r="U1948" s="596" t="s">
        <v>13400</v>
      </c>
      <c r="V1948" s="959">
        <v>59</v>
      </c>
      <c r="W1948" s="596"/>
      <c r="X1948" s="592"/>
      <c r="Y1948" s="592"/>
      <c r="Z1948" s="597"/>
      <c r="AA1948" s="592"/>
      <c r="AB1948" s="595"/>
      <c r="AC1948" s="677"/>
      <c r="AD1948" s="592"/>
      <c r="AE1948" s="592"/>
      <c r="AF1948" s="592" t="s">
        <v>12821</v>
      </c>
      <c r="AG1948" s="592" t="s">
        <v>491</v>
      </c>
      <c r="AH1948" s="808" t="s">
        <v>13563</v>
      </c>
      <c r="AI1948" s="600" t="str">
        <f>IFERROR(VLOOKUP(cppm_pr[[#This Row],[Order Number]],SPHERE!C:CC,39,0),"")</f>
        <v>4 core FOC + 2 NID (NRP)</v>
      </c>
      <c r="AJ1948" s="600" t="str">
        <f>IFERROR(VLOOKUP(cppm_pr[[#This Row],[Order Number]],'DC TM ONE'!B:CN,42,0),"")</f>
        <v>SLG 99.9%</v>
      </c>
      <c r="AK1948" s="808"/>
      <c r="AL1948" s="693" t="s">
        <v>13537</v>
      </c>
      <c r="AM1948" s="592" t="s">
        <v>10850</v>
      </c>
      <c r="AN1948" s="592"/>
      <c r="AO1948" s="961"/>
      <c r="AP1948" s="592"/>
      <c r="AQ1948" s="592"/>
      <c r="AR1948" s="612"/>
      <c r="AS1948" s="592"/>
      <c r="AT1948" s="598"/>
      <c r="AU1948" s="592"/>
      <c r="AV1948" s="592"/>
      <c r="AW1948" s="592"/>
      <c r="AX1948" s="592"/>
      <c r="AY1948" s="592"/>
      <c r="AZ1948" s="592"/>
      <c r="BA1948" s="592"/>
      <c r="BB1948" s="592"/>
      <c r="BC1948" s="592"/>
      <c r="BD1948" s="592"/>
      <c r="BE1948" s="592"/>
      <c r="BF1948" s="592"/>
      <c r="BG1948" s="592"/>
      <c r="BH1948" s="592"/>
    </row>
    <row r="1949" spans="1:60" ht="12" customHeight="1">
      <c r="A1949" s="960">
        <v>1947</v>
      </c>
      <c r="B1949" s="600"/>
      <c r="C1949" s="601" t="s">
        <v>203</v>
      </c>
      <c r="D1949" s="602"/>
      <c r="E1949" s="600"/>
      <c r="F1949" s="603" t="s">
        <v>13564</v>
      </c>
      <c r="G1949" s="603"/>
      <c r="H1949" s="592" t="s">
        <v>13565</v>
      </c>
      <c r="I1949" s="603"/>
      <c r="J1949" s="600"/>
      <c r="K1949" s="616"/>
      <c r="L1949" s="606" t="s">
        <v>52</v>
      </c>
      <c r="M1949" s="985" t="s">
        <v>10509</v>
      </c>
      <c r="N1949" s="972" t="str">
        <f>VLOOKUP(cppm_pr[[#This Row],[Order Number]],SPHERE!C:CC,13,0)</f>
        <v>CONFIRMED</v>
      </c>
      <c r="O1949" s="603"/>
      <c r="P1949" s="605"/>
      <c r="Q1949" s="605"/>
      <c r="R1949" s="603">
        <f t="shared" si="35"/>
        <v>0</v>
      </c>
      <c r="S1949" s="603"/>
      <c r="T1949" s="607" t="str">
        <f>VLOOKUP(cppm_pr[[#This Row],[Status]],'All Link_LOV'!$I$32:$K$72,2,0)</f>
        <v>New order</v>
      </c>
      <c r="U1949" s="607" t="s">
        <v>13400</v>
      </c>
      <c r="V1949" s="960">
        <v>60</v>
      </c>
      <c r="W1949" s="607"/>
      <c r="X1949" s="603"/>
      <c r="Y1949" s="603"/>
      <c r="Z1949" s="608"/>
      <c r="AA1949" s="603"/>
      <c r="AB1949" s="606"/>
      <c r="AC1949" s="677"/>
      <c r="AD1949" s="603"/>
      <c r="AE1949" s="603"/>
      <c r="AF1949" s="592" t="s">
        <v>12821</v>
      </c>
      <c r="AG1949" s="603" t="s">
        <v>491</v>
      </c>
      <c r="AH1949" s="808" t="s">
        <v>13566</v>
      </c>
      <c r="AI1949" s="600" t="str">
        <f>IFERROR(VLOOKUP(cppm_pr[[#This Row],[Order Number]],SPHERE!C:CC,39,0),"")</f>
        <v>2 core FOC + 1 NID (NRP)</v>
      </c>
      <c r="AJ1949" s="600" t="str">
        <f>IFERROR(VLOOKUP(cppm_pr[[#This Row],[Order Number]],'DC TM ONE'!B:CN,42,0),"")</f>
        <v>SLA 99.0%</v>
      </c>
      <c r="AK1949" s="808"/>
      <c r="AL1949" s="693" t="s">
        <v>13537</v>
      </c>
      <c r="AM1949" s="603" t="s">
        <v>6359</v>
      </c>
      <c r="AN1949" s="603"/>
      <c r="AO1949" s="961"/>
      <c r="AP1949" s="603"/>
      <c r="AQ1949" s="603"/>
      <c r="AR1949" s="769"/>
      <c r="AS1949" s="603"/>
      <c r="AT1949" s="610"/>
      <c r="AU1949" s="603"/>
      <c r="AV1949" s="603"/>
      <c r="AW1949" s="603"/>
      <c r="AX1949" s="603"/>
      <c r="AY1949" s="603"/>
      <c r="AZ1949" s="603"/>
      <c r="BA1949" s="603"/>
      <c r="BB1949" s="603"/>
      <c r="BC1949" s="603"/>
      <c r="BD1949" s="603"/>
      <c r="BE1949" s="603"/>
      <c r="BF1949" s="603"/>
      <c r="BG1949" s="603"/>
      <c r="BH1949" s="603"/>
    </row>
    <row r="1950" spans="1:60" ht="12" customHeight="1">
      <c r="A1950" s="959">
        <v>1948</v>
      </c>
      <c r="B1950" s="589"/>
      <c r="C1950" s="590" t="s">
        <v>237</v>
      </c>
      <c r="D1950" s="591">
        <v>45210</v>
      </c>
      <c r="E1950" s="815" t="s">
        <v>13567</v>
      </c>
      <c r="F1950" s="592" t="s">
        <v>13568</v>
      </c>
      <c r="G1950" s="592" t="s">
        <v>13569</v>
      </c>
      <c r="H1950" s="592" t="s">
        <v>13570</v>
      </c>
      <c r="I1950" s="592"/>
      <c r="J1950" s="589"/>
      <c r="K1950" s="642"/>
      <c r="L1950" s="595" t="s">
        <v>50</v>
      </c>
      <c r="M1950" s="985" t="s">
        <v>10509</v>
      </c>
      <c r="N1950" s="592" t="str">
        <f>VLOOKUP(cppm_pr[[#This Row],[Order Number]],SPHERE!C:CC,13,0)</f>
        <v>IN PROGRESS</v>
      </c>
      <c r="O1950" s="592"/>
      <c r="P1950" s="594"/>
      <c r="Q1950" s="594"/>
      <c r="R1950" s="592">
        <f t="shared" si="35"/>
        <v>0</v>
      </c>
      <c r="S1950" s="592"/>
      <c r="T1950" s="596" t="str">
        <f>VLOOKUP(cppm_pr[[#This Row],[Status]],'All Link_LOV'!$I$32:$K$72,2,0)</f>
        <v>PAC Approval</v>
      </c>
      <c r="U1950" s="596" t="s">
        <v>13400</v>
      </c>
      <c r="V1950" s="959">
        <v>61</v>
      </c>
      <c r="W1950" s="596"/>
      <c r="X1950" s="592"/>
      <c r="Y1950" s="592"/>
      <c r="Z1950" s="597"/>
      <c r="AA1950" s="592"/>
      <c r="AB1950" s="595"/>
      <c r="AC1950" s="677"/>
      <c r="AD1950" s="592"/>
      <c r="AE1950" s="592"/>
      <c r="AF1950" s="592" t="s">
        <v>13437</v>
      </c>
      <c r="AG1950" s="592" t="s">
        <v>514</v>
      </c>
      <c r="AH1950" s="808" t="s">
        <v>13571</v>
      </c>
      <c r="AI1950" s="600" t="str">
        <f>IFERROR(VLOOKUP(cppm_pr[[#This Row],[Order Number]],SPHERE!C:CC,39,0),"")</f>
        <v>4 core + 1 IUC/ CSR</v>
      </c>
      <c r="AJ1950" s="600" t="str">
        <f>IFERROR(VLOOKUP(cppm_pr[[#This Row],[Order Number]],'DC TM ONE'!B:CN,42,0),"")</f>
        <v/>
      </c>
      <c r="AK1950" s="808"/>
      <c r="AL1950" s="693" t="s">
        <v>13572</v>
      </c>
      <c r="AM1950" s="592" t="s">
        <v>6127</v>
      </c>
      <c r="AN1950" s="592"/>
      <c r="AO1950" s="961"/>
      <c r="AP1950" s="592"/>
      <c r="AQ1950" s="592"/>
      <c r="AR1950" s="612"/>
      <c r="AS1950" s="592"/>
      <c r="AT1950" s="598"/>
      <c r="AU1950" s="592"/>
      <c r="AV1950" s="592"/>
      <c r="AW1950" s="592"/>
      <c r="AX1950" s="592"/>
      <c r="AY1950" s="592"/>
      <c r="AZ1950" s="592"/>
      <c r="BA1950" s="592"/>
      <c r="BB1950" s="592"/>
      <c r="BC1950" s="592"/>
      <c r="BD1950" s="592"/>
      <c r="BE1950" s="592"/>
      <c r="BF1950" s="592"/>
      <c r="BG1950" s="592"/>
      <c r="BH1950" s="592"/>
    </row>
    <row r="1951" spans="1:60" ht="12" customHeight="1">
      <c r="A1951" s="960">
        <v>1949</v>
      </c>
      <c r="B1951" s="600"/>
      <c r="C1951" s="601" t="s">
        <v>237</v>
      </c>
      <c r="D1951" s="602">
        <v>45210</v>
      </c>
      <c r="E1951" s="815" t="s">
        <v>13573</v>
      </c>
      <c r="F1951" s="603" t="s">
        <v>13574</v>
      </c>
      <c r="G1951" s="603" t="s">
        <v>13575</v>
      </c>
      <c r="H1951" s="603" t="s">
        <v>13576</v>
      </c>
      <c r="I1951" s="603"/>
      <c r="J1951" s="600"/>
      <c r="K1951" s="616"/>
      <c r="L1951" s="606" t="s">
        <v>50</v>
      </c>
      <c r="M1951" s="985" t="s">
        <v>10509</v>
      </c>
      <c r="N1951" s="592" t="str">
        <f>VLOOKUP(cppm_pr[[#This Row],[Order Number]],SPHERE!C:CC,13,0)</f>
        <v>IN PROGRESS</v>
      </c>
      <c r="O1951" s="603"/>
      <c r="P1951" s="605"/>
      <c r="Q1951" s="605"/>
      <c r="R1951" s="603">
        <f t="shared" si="35"/>
        <v>0</v>
      </c>
      <c r="S1951" s="603"/>
      <c r="T1951" s="607" t="str">
        <f>VLOOKUP(cppm_pr[[#This Row],[Status]],'All Link_LOV'!$I$32:$K$72,2,0)</f>
        <v>PAC Approval</v>
      </c>
      <c r="U1951" s="607" t="s">
        <v>13400</v>
      </c>
      <c r="V1951" s="960">
        <v>62</v>
      </c>
      <c r="W1951" s="607"/>
      <c r="X1951" s="603"/>
      <c r="Y1951" s="603"/>
      <c r="Z1951" s="608"/>
      <c r="AA1951" s="603"/>
      <c r="AB1951" s="606"/>
      <c r="AC1951" s="677"/>
      <c r="AD1951" s="603"/>
      <c r="AE1951" s="603"/>
      <c r="AF1951" s="592" t="s">
        <v>13437</v>
      </c>
      <c r="AG1951" s="603" t="s">
        <v>514</v>
      </c>
      <c r="AH1951" s="808" t="s">
        <v>13577</v>
      </c>
      <c r="AI1951" s="600" t="str">
        <f>IFERROR(VLOOKUP(cppm_pr[[#This Row],[Order Number]],SPHERE!C:CC,39,0),"")</f>
        <v>4 core + 1 IUC/ CSR</v>
      </c>
      <c r="AJ1951" s="600" t="str">
        <f>IFERROR(VLOOKUP(cppm_pr[[#This Row],[Order Number]],'DC TM ONE'!B:CN,42,0),"")</f>
        <v/>
      </c>
      <c r="AK1951" s="808"/>
      <c r="AL1951" s="693" t="s">
        <v>13572</v>
      </c>
      <c r="AM1951" s="603" t="s">
        <v>13578</v>
      </c>
      <c r="AN1951" s="603"/>
      <c r="AO1951" s="961"/>
      <c r="AP1951" s="603"/>
      <c r="AQ1951" s="603"/>
      <c r="AR1951" s="769"/>
      <c r="AS1951" s="603"/>
      <c r="AT1951" s="610"/>
      <c r="AU1951" s="603"/>
      <c r="AV1951" s="603"/>
      <c r="AW1951" s="603"/>
      <c r="AX1951" s="603"/>
      <c r="AY1951" s="603"/>
      <c r="AZ1951" s="603"/>
      <c r="BA1951" s="603"/>
      <c r="BB1951" s="603"/>
      <c r="BC1951" s="603"/>
      <c r="BD1951" s="603"/>
      <c r="BE1951" s="603"/>
      <c r="BF1951" s="603"/>
      <c r="BG1951" s="603"/>
      <c r="BH1951" s="603"/>
    </row>
    <row r="1952" spans="1:60" ht="12" customHeight="1">
      <c r="A1952" s="959">
        <v>1950</v>
      </c>
      <c r="B1952" s="589"/>
      <c r="C1952" s="590" t="s">
        <v>203</v>
      </c>
      <c r="D1952" s="591"/>
      <c r="E1952" s="815"/>
      <c r="F1952" s="592" t="s">
        <v>13579</v>
      </c>
      <c r="G1952" s="592"/>
      <c r="H1952" s="592" t="s">
        <v>13580</v>
      </c>
      <c r="I1952" s="592"/>
      <c r="J1952" s="589"/>
      <c r="K1952" s="642"/>
      <c r="L1952" s="595" t="s">
        <v>1252</v>
      </c>
      <c r="M1952" s="985" t="s">
        <v>10509</v>
      </c>
      <c r="N1952" s="592" t="str">
        <f>VLOOKUP(cppm_pr[[#This Row],[Order Number]],SPHERE!C:CC,13,0)</f>
        <v>IN PROGRESS</v>
      </c>
      <c r="O1952" s="592"/>
      <c r="P1952" s="594"/>
      <c r="Q1952" s="594"/>
      <c r="R1952" s="592">
        <f t="shared" si="35"/>
        <v>0</v>
      </c>
      <c r="S1952" s="592"/>
      <c r="T1952" s="596" t="str">
        <f>VLOOKUP(cppm_pr[[#This Row],[Status]],'All Link_LOV'!$I$32:$K$72,2,0)</f>
        <v>New order</v>
      </c>
      <c r="U1952" s="596" t="s">
        <v>13400</v>
      </c>
      <c r="V1952" s="959">
        <v>63</v>
      </c>
      <c r="W1952" s="596"/>
      <c r="X1952" s="592"/>
      <c r="Y1952" s="592"/>
      <c r="Z1952" s="597"/>
      <c r="AA1952" s="592"/>
      <c r="AB1952" s="595"/>
      <c r="AC1952" s="677"/>
      <c r="AD1952" s="592"/>
      <c r="AE1952" s="592"/>
      <c r="AF1952" s="592" t="s">
        <v>13437</v>
      </c>
      <c r="AG1952" s="592" t="s">
        <v>514</v>
      </c>
      <c r="AH1952" s="808" t="s">
        <v>13581</v>
      </c>
      <c r="AI1952" s="600" t="str">
        <f>IFERROR(VLOOKUP(cppm_pr[[#This Row],[Order Number]],SPHERE!C:CC,39,0),"")</f>
        <v>4 core + 1 IUC/ CSR</v>
      </c>
      <c r="AJ1952" s="600" t="str">
        <f>IFERROR(VLOOKUP(cppm_pr[[#This Row],[Order Number]],'DC TM ONE'!B:CN,42,0),"")</f>
        <v/>
      </c>
      <c r="AK1952" s="808"/>
      <c r="AL1952" s="693" t="s">
        <v>13572</v>
      </c>
      <c r="AM1952" s="592" t="s">
        <v>10218</v>
      </c>
      <c r="AN1952" s="592"/>
      <c r="AO1952" s="961"/>
      <c r="AP1952" s="592"/>
      <c r="AQ1952" s="592"/>
      <c r="AR1952" s="612"/>
      <c r="AS1952" s="592"/>
      <c r="AT1952" s="598"/>
      <c r="AU1952" s="592"/>
      <c r="AV1952" s="592"/>
      <c r="AW1952" s="592"/>
      <c r="AX1952" s="592"/>
      <c r="AY1952" s="592"/>
      <c r="AZ1952" s="592"/>
      <c r="BA1952" s="592"/>
      <c r="BB1952" s="592"/>
      <c r="BC1952" s="592"/>
      <c r="BD1952" s="592"/>
      <c r="BE1952" s="592"/>
      <c r="BF1952" s="592"/>
      <c r="BG1952" s="592"/>
      <c r="BH1952" s="592"/>
    </row>
    <row r="1953" spans="1:60" ht="12" customHeight="1">
      <c r="A1953" s="960">
        <v>1951</v>
      </c>
      <c r="B1953" s="600" t="s">
        <v>69</v>
      </c>
      <c r="C1953" s="1040" t="s">
        <v>221</v>
      </c>
      <c r="D1953" s="602"/>
      <c r="E1953" s="600" t="s">
        <v>13582</v>
      </c>
      <c r="F1953" s="603" t="s">
        <v>13583</v>
      </c>
      <c r="G1953" s="603"/>
      <c r="H1953" s="603" t="s">
        <v>13584</v>
      </c>
      <c r="I1953" s="603"/>
      <c r="J1953" s="600"/>
      <c r="K1953" s="616"/>
      <c r="L1953" s="606" t="s">
        <v>2773</v>
      </c>
      <c r="M1953" s="985" t="s">
        <v>10509</v>
      </c>
      <c r="N1953" s="972" t="str">
        <f>VLOOKUP(cppm_pr[[#This Row],[Order Number]],SPHERE!C:CC,13,0)</f>
        <v>CONFIRMED</v>
      </c>
      <c r="O1953" s="603"/>
      <c r="P1953" s="605"/>
      <c r="Q1953" s="605"/>
      <c r="R1953" s="603">
        <f t="shared" si="35"/>
        <v>0</v>
      </c>
      <c r="S1953" s="603"/>
      <c r="T1953" s="607" t="str">
        <f>VLOOKUP(cppm_pr[[#This Row],[Status]],'All Link_LOV'!$I$32:$K$72,2,0)</f>
        <v>Planning Stage</v>
      </c>
      <c r="U1953" s="607" t="s">
        <v>13400</v>
      </c>
      <c r="V1953" s="960">
        <v>64</v>
      </c>
      <c r="W1953" s="607"/>
      <c r="X1953" s="603"/>
      <c r="Y1953" s="603"/>
      <c r="Z1953" s="608"/>
      <c r="AA1953" s="603"/>
      <c r="AB1953" s="606"/>
      <c r="AC1953" s="677"/>
      <c r="AD1953" s="603"/>
      <c r="AE1953" s="603"/>
      <c r="AF1953" s="592" t="s">
        <v>13437</v>
      </c>
      <c r="AG1953" s="603" t="s">
        <v>514</v>
      </c>
      <c r="AH1953" s="808" t="s">
        <v>13585</v>
      </c>
      <c r="AI1953" s="600" t="str">
        <f>IFERROR(VLOOKUP(cppm_pr[[#This Row],[Order Number]],SPHERE!C:CC,39,0),"")</f>
        <v>4 core + 1 IUC/ CSR</v>
      </c>
      <c r="AJ1953" s="600" t="str">
        <f>IFERROR(VLOOKUP(cppm_pr[[#This Row],[Order Number]],'DC TM ONE'!B:CN,42,0),"")</f>
        <v/>
      </c>
      <c r="AK1953" s="808"/>
      <c r="AL1953" s="693" t="s">
        <v>13572</v>
      </c>
      <c r="AM1953" s="603" t="s">
        <v>12717</v>
      </c>
      <c r="AN1953" s="603"/>
      <c r="AO1953" s="961"/>
      <c r="AP1953" s="603"/>
      <c r="AQ1953" s="603"/>
      <c r="AR1953" s="769"/>
      <c r="AS1953" s="603"/>
      <c r="AT1953" s="610"/>
      <c r="AU1953" s="603"/>
      <c r="AV1953" s="603"/>
      <c r="AW1953" s="603"/>
      <c r="AX1953" s="603"/>
      <c r="AY1953" s="603"/>
      <c r="AZ1953" s="603"/>
      <c r="BA1953" s="603"/>
      <c r="BB1953" s="603"/>
      <c r="BC1953" s="603"/>
      <c r="BD1953" s="603"/>
      <c r="BE1953" s="603"/>
      <c r="BF1953" s="603"/>
      <c r="BG1953" s="603"/>
      <c r="BH1953" s="603"/>
    </row>
    <row r="1954" spans="1:60" ht="12" customHeight="1">
      <c r="A1954" s="959">
        <v>1952</v>
      </c>
      <c r="B1954" s="589"/>
      <c r="C1954" s="590" t="s">
        <v>203</v>
      </c>
      <c r="D1954" s="591"/>
      <c r="E1954" s="815"/>
      <c r="F1954" s="592" t="s">
        <v>13586</v>
      </c>
      <c r="G1954" s="603" t="s">
        <v>13587</v>
      </c>
      <c r="H1954" s="592" t="s">
        <v>13588</v>
      </c>
      <c r="I1954" s="592"/>
      <c r="J1954" s="589"/>
      <c r="K1954" s="642"/>
      <c r="L1954" s="595" t="s">
        <v>1264</v>
      </c>
      <c r="M1954" s="985" t="s">
        <v>10509</v>
      </c>
      <c r="N1954" s="972" t="str">
        <f>VLOOKUP(cppm_pr[[#This Row],[Order Number]],SPHERE!C:CC,13,0)</f>
        <v>CONFIRMED</v>
      </c>
      <c r="O1954" s="592"/>
      <c r="P1954" s="594"/>
      <c r="Q1954" s="594"/>
      <c r="R1954" s="592">
        <f t="shared" si="35"/>
        <v>0</v>
      </c>
      <c r="S1954" s="592"/>
      <c r="T1954" s="596" t="str">
        <f>VLOOKUP(cppm_pr[[#This Row],[Status]],'All Link_LOV'!$I$32:$K$72,2,0)</f>
        <v>New order</v>
      </c>
      <c r="U1954" s="596" t="s">
        <v>13400</v>
      </c>
      <c r="V1954" s="959">
        <v>65</v>
      </c>
      <c r="W1954" s="596"/>
      <c r="X1954" s="592"/>
      <c r="Y1954" s="592"/>
      <c r="Z1954" s="597"/>
      <c r="AA1954" s="592"/>
      <c r="AB1954" s="595"/>
      <c r="AC1954" s="677"/>
      <c r="AD1954" s="592"/>
      <c r="AE1954" s="592"/>
      <c r="AF1954" s="592" t="s">
        <v>13437</v>
      </c>
      <c r="AG1954" s="592" t="s">
        <v>514</v>
      </c>
      <c r="AH1954" s="808" t="s">
        <v>13589</v>
      </c>
      <c r="AI1954" s="600" t="str">
        <f>IFERROR(VLOOKUP(cppm_pr[[#This Row],[Order Number]],SPHERE!C:CC,39,0),"")</f>
        <v>4 core + 1 IUC/ CSR</v>
      </c>
      <c r="AJ1954" s="600" t="str">
        <f>IFERROR(VLOOKUP(cppm_pr[[#This Row],[Order Number]],'DC TM ONE'!B:CN,42,0),"")</f>
        <v/>
      </c>
      <c r="AK1954" s="808"/>
      <c r="AL1954" s="693" t="s">
        <v>13572</v>
      </c>
      <c r="AM1954" s="592" t="s">
        <v>8193</v>
      </c>
      <c r="AN1954" s="592"/>
      <c r="AO1954" s="961"/>
      <c r="AP1954" s="592"/>
      <c r="AQ1954" s="592"/>
      <c r="AR1954" s="612"/>
      <c r="AS1954" s="592"/>
      <c r="AT1954" s="598"/>
      <c r="AU1954" s="592"/>
      <c r="AV1954" s="592"/>
      <c r="AW1954" s="592"/>
      <c r="AX1954" s="592"/>
      <c r="AY1954" s="592"/>
      <c r="AZ1954" s="592"/>
      <c r="BA1954" s="592"/>
      <c r="BB1954" s="592"/>
      <c r="BC1954" s="592"/>
      <c r="BD1954" s="592"/>
      <c r="BE1954" s="592"/>
      <c r="BF1954" s="592"/>
      <c r="BG1954" s="592"/>
      <c r="BH1954" s="592"/>
    </row>
    <row r="1955" spans="1:60" ht="12" customHeight="1">
      <c r="A1955" s="960">
        <v>1953</v>
      </c>
      <c r="B1955" s="600"/>
      <c r="C1955" s="601" t="s">
        <v>203</v>
      </c>
      <c r="D1955" s="602"/>
      <c r="E1955" s="600"/>
      <c r="F1955" s="603" t="s">
        <v>13590</v>
      </c>
      <c r="G1955" s="603"/>
      <c r="H1955" s="603"/>
      <c r="I1955" s="603"/>
      <c r="J1955" s="600"/>
      <c r="K1955" s="616"/>
      <c r="L1955" s="606" t="s">
        <v>51</v>
      </c>
      <c r="M1955" s="985" t="s">
        <v>10509</v>
      </c>
      <c r="N1955" s="592" t="str">
        <f>VLOOKUP(cppm_pr[[#This Row],[Order Number]],SPHERE!C:CC,13,0)</f>
        <v>IN PROGRESS</v>
      </c>
      <c r="O1955" s="603"/>
      <c r="P1955" s="605"/>
      <c r="Q1955" s="605"/>
      <c r="R1955" s="603">
        <f t="shared" si="35"/>
        <v>0</v>
      </c>
      <c r="S1955" s="603"/>
      <c r="T1955" s="607" t="str">
        <f>VLOOKUP(cppm_pr[[#This Row],[Status]],'All Link_LOV'!$I$32:$K$72,2,0)</f>
        <v>New order</v>
      </c>
      <c r="U1955" s="607" t="s">
        <v>13400</v>
      </c>
      <c r="V1955" s="960">
        <v>66</v>
      </c>
      <c r="W1955" s="607"/>
      <c r="X1955" s="603"/>
      <c r="Y1955" s="603"/>
      <c r="Z1955" s="608"/>
      <c r="AA1955" s="603"/>
      <c r="AB1955" s="606"/>
      <c r="AC1955" s="677"/>
      <c r="AD1955" s="603"/>
      <c r="AE1955" s="603"/>
      <c r="AF1955" s="592" t="s">
        <v>13437</v>
      </c>
      <c r="AG1955" s="603" t="s">
        <v>514</v>
      </c>
      <c r="AH1955" s="808" t="s">
        <v>13591</v>
      </c>
      <c r="AI1955" s="600" t="str">
        <f>IFERROR(VLOOKUP(cppm_pr[[#This Row],[Order Number]],SPHERE!C:CC,39,0),"")</f>
        <v>4 core + 1 IUC/ CSR</v>
      </c>
      <c r="AJ1955" s="600" t="str">
        <f>IFERROR(VLOOKUP(cppm_pr[[#This Row],[Order Number]],'DC TM ONE'!B:CN,42,0),"")</f>
        <v/>
      </c>
      <c r="AK1955" s="808"/>
      <c r="AL1955" s="693" t="s">
        <v>13572</v>
      </c>
      <c r="AM1955" s="603" t="s">
        <v>13592</v>
      </c>
      <c r="AN1955" s="603"/>
      <c r="AO1955" s="961"/>
      <c r="AP1955" s="603"/>
      <c r="AQ1955" s="603"/>
      <c r="AR1955" s="769"/>
      <c r="AS1955" s="603"/>
      <c r="AT1955" s="610"/>
      <c r="AU1955" s="603"/>
      <c r="AV1955" s="603"/>
      <c r="AW1955" s="603"/>
      <c r="AX1955" s="603"/>
      <c r="AY1955" s="603"/>
      <c r="AZ1955" s="603"/>
      <c r="BA1955" s="603"/>
      <c r="BB1955" s="603"/>
      <c r="BC1955" s="603"/>
      <c r="BD1955" s="603"/>
      <c r="BE1955" s="603"/>
      <c r="BF1955" s="603"/>
      <c r="BG1955" s="603"/>
      <c r="BH1955" s="603"/>
    </row>
    <row r="1956" spans="1:60" ht="12" customHeight="1">
      <c r="A1956" s="959">
        <v>1954</v>
      </c>
      <c r="B1956" s="589"/>
      <c r="C1956" s="590" t="s">
        <v>203</v>
      </c>
      <c r="D1956" s="591"/>
      <c r="E1956" s="815"/>
      <c r="F1956" s="592" t="s">
        <v>13593</v>
      </c>
      <c r="G1956" s="592"/>
      <c r="H1956" s="592" t="s">
        <v>13594</v>
      </c>
      <c r="I1956" s="592"/>
      <c r="J1956" s="589"/>
      <c r="K1956" s="642"/>
      <c r="L1956" s="595" t="s">
        <v>51</v>
      </c>
      <c r="M1956" s="985" t="s">
        <v>10509</v>
      </c>
      <c r="N1956" s="972" t="str">
        <f>VLOOKUP(cppm_pr[[#This Row],[Order Number]],SPHERE!C:CC,13,0)</f>
        <v>CONFIRMED</v>
      </c>
      <c r="O1956" s="592"/>
      <c r="P1956" s="594"/>
      <c r="Q1956" s="594"/>
      <c r="R1956" s="592">
        <f t="shared" si="35"/>
        <v>0</v>
      </c>
      <c r="S1956" s="592"/>
      <c r="T1956" s="596" t="str">
        <f>VLOOKUP(cppm_pr[[#This Row],[Status]],'All Link_LOV'!$I$32:$K$72,2,0)</f>
        <v>New order</v>
      </c>
      <c r="U1956" s="596" t="s">
        <v>13400</v>
      </c>
      <c r="V1956" s="959">
        <v>67</v>
      </c>
      <c r="W1956" s="596"/>
      <c r="X1956" s="592"/>
      <c r="Y1956" s="592"/>
      <c r="Z1956" s="597"/>
      <c r="AA1956" s="592"/>
      <c r="AB1956" s="595"/>
      <c r="AC1956" s="677"/>
      <c r="AD1956" s="592"/>
      <c r="AE1956" s="592"/>
      <c r="AF1956" s="592" t="s">
        <v>13437</v>
      </c>
      <c r="AG1956" s="592" t="s">
        <v>514</v>
      </c>
      <c r="AH1956" s="808" t="s">
        <v>13595</v>
      </c>
      <c r="AI1956" s="600" t="str">
        <f>IFERROR(VLOOKUP(cppm_pr[[#This Row],[Order Number]],SPHERE!C:CC,39,0),"")</f>
        <v>4 core + 1 IUC/ CSR</v>
      </c>
      <c r="AJ1956" s="600" t="str">
        <f>IFERROR(VLOOKUP(cppm_pr[[#This Row],[Order Number]],'DC TM ONE'!B:CN,42,0),"")</f>
        <v/>
      </c>
      <c r="AK1956" s="808"/>
      <c r="AL1956" s="693" t="s">
        <v>13572</v>
      </c>
      <c r="AM1956" s="592" t="s">
        <v>12586</v>
      </c>
      <c r="AN1956" s="592"/>
      <c r="AO1956" s="961"/>
      <c r="AP1956" s="592"/>
      <c r="AQ1956" s="592"/>
      <c r="AR1956" s="612"/>
      <c r="AS1956" s="592"/>
      <c r="AT1956" s="598"/>
      <c r="AU1956" s="592"/>
      <c r="AV1956" s="592"/>
      <c r="AW1956" s="592"/>
      <c r="AX1956" s="592"/>
      <c r="AY1956" s="592"/>
      <c r="AZ1956" s="592"/>
      <c r="BA1956" s="592"/>
      <c r="BB1956" s="592"/>
      <c r="BC1956" s="592"/>
      <c r="BD1956" s="592"/>
      <c r="BE1956" s="592"/>
      <c r="BF1956" s="592"/>
      <c r="BG1956" s="592"/>
      <c r="BH1956" s="592"/>
    </row>
    <row r="1957" spans="1:60" ht="12" customHeight="1">
      <c r="A1957" s="960">
        <v>1955</v>
      </c>
      <c r="B1957" s="600"/>
      <c r="C1957" s="601" t="s">
        <v>205</v>
      </c>
      <c r="D1957" s="602">
        <v>45210</v>
      </c>
      <c r="E1957" s="600" t="s">
        <v>13596</v>
      </c>
      <c r="F1957" s="603" t="s">
        <v>13597</v>
      </c>
      <c r="G1957" s="603" t="s">
        <v>13598</v>
      </c>
      <c r="H1957" s="603" t="s">
        <v>13599</v>
      </c>
      <c r="I1957" s="603"/>
      <c r="J1957" s="600"/>
      <c r="K1957" s="616"/>
      <c r="L1957" s="606" t="s">
        <v>50</v>
      </c>
      <c r="M1957" s="985" t="s">
        <v>10509</v>
      </c>
      <c r="N1957" s="592" t="str">
        <f>VLOOKUP(cppm_pr[[#This Row],[Order Number]],SPHERE!C:CC,13,0)</f>
        <v>IN PROGRESS</v>
      </c>
      <c r="O1957" s="603"/>
      <c r="P1957" s="605"/>
      <c r="Q1957" s="605"/>
      <c r="R1957" s="603">
        <f t="shared" si="35"/>
        <v>0</v>
      </c>
      <c r="S1957" s="603"/>
      <c r="T1957" s="607" t="str">
        <f>VLOOKUP(cppm_pr[[#This Row],[Status]],'All Link_LOV'!$I$32:$K$72,2,0)</f>
        <v>High Cost</v>
      </c>
      <c r="U1957" s="607" t="s">
        <v>13400</v>
      </c>
      <c r="V1957" s="960">
        <v>68</v>
      </c>
      <c r="W1957" s="607"/>
      <c r="X1957" s="603"/>
      <c r="Y1957" s="603"/>
      <c r="Z1957" s="608"/>
      <c r="AA1957" s="603"/>
      <c r="AB1957" s="606"/>
      <c r="AC1957" s="677"/>
      <c r="AD1957" s="603"/>
      <c r="AE1957" s="603"/>
      <c r="AF1957" s="592" t="s">
        <v>13437</v>
      </c>
      <c r="AG1957" s="603" t="s">
        <v>514</v>
      </c>
      <c r="AH1957" s="808" t="s">
        <v>13600</v>
      </c>
      <c r="AI1957" s="600" t="str">
        <f>IFERROR(VLOOKUP(cppm_pr[[#This Row],[Order Number]],SPHERE!C:CC,39,0),"")</f>
        <v>4 core + 1 IUC/ CSR</v>
      </c>
      <c r="AJ1957" s="600" t="str">
        <f>IFERROR(VLOOKUP(cppm_pr[[#This Row],[Order Number]],'DC TM ONE'!B:CN,42,0),"")</f>
        <v/>
      </c>
      <c r="AK1957" s="808"/>
      <c r="AL1957" s="693" t="s">
        <v>13572</v>
      </c>
      <c r="AM1957" s="603" t="s">
        <v>6325</v>
      </c>
      <c r="AN1957" s="603"/>
      <c r="AO1957" s="961"/>
      <c r="AP1957" s="603"/>
      <c r="AQ1957" s="603"/>
      <c r="AR1957" s="769"/>
      <c r="AS1957" s="603"/>
      <c r="AT1957" s="610"/>
      <c r="AU1957" s="603"/>
      <c r="AV1957" s="603"/>
      <c r="AW1957" s="603"/>
      <c r="AX1957" s="603"/>
      <c r="AY1957" s="603"/>
      <c r="AZ1957" s="603"/>
      <c r="BA1957" s="603"/>
      <c r="BB1957" s="603"/>
      <c r="BC1957" s="603"/>
      <c r="BD1957" s="603"/>
      <c r="BE1957" s="603"/>
      <c r="BF1957" s="603"/>
      <c r="BG1957" s="603"/>
      <c r="BH1957" s="603"/>
    </row>
    <row r="1958" spans="1:60" ht="12" customHeight="1">
      <c r="A1958" s="959">
        <v>1956</v>
      </c>
      <c r="B1958" s="589"/>
      <c r="C1958" s="590" t="s">
        <v>203</v>
      </c>
      <c r="D1958" s="591"/>
      <c r="E1958" s="815"/>
      <c r="F1958" s="592" t="s">
        <v>13601</v>
      </c>
      <c r="G1958" s="592"/>
      <c r="H1958" s="592" t="s">
        <v>13602</v>
      </c>
      <c r="I1958" s="592"/>
      <c r="J1958" s="589"/>
      <c r="K1958" s="642"/>
      <c r="L1958" s="595" t="s">
        <v>57</v>
      </c>
      <c r="M1958" s="985" t="s">
        <v>10509</v>
      </c>
      <c r="N1958" s="972" t="str">
        <f>VLOOKUP(cppm_pr[[#This Row],[Order Number]],SPHERE!C:CC,13,0)</f>
        <v>CONFIRMED</v>
      </c>
      <c r="O1958" s="592"/>
      <c r="P1958" s="594"/>
      <c r="Q1958" s="594"/>
      <c r="R1958" s="592">
        <f t="shared" si="35"/>
        <v>0</v>
      </c>
      <c r="S1958" s="592"/>
      <c r="T1958" s="596" t="str">
        <f>VLOOKUP(cppm_pr[[#This Row],[Status]],'All Link_LOV'!$I$32:$K$72,2,0)</f>
        <v>New order</v>
      </c>
      <c r="U1958" s="596" t="s">
        <v>13400</v>
      </c>
      <c r="V1958" s="959">
        <v>69</v>
      </c>
      <c r="W1958" s="596"/>
      <c r="X1958" s="592"/>
      <c r="Y1958" s="592"/>
      <c r="Z1958" s="597"/>
      <c r="AA1958" s="592"/>
      <c r="AB1958" s="595"/>
      <c r="AC1958" s="677"/>
      <c r="AD1958" s="592"/>
      <c r="AE1958" s="592"/>
      <c r="AF1958" s="592" t="s">
        <v>13437</v>
      </c>
      <c r="AG1958" s="592" t="s">
        <v>514</v>
      </c>
      <c r="AH1958" s="808" t="s">
        <v>13603</v>
      </c>
      <c r="AI1958" s="600" t="str">
        <f>IFERROR(VLOOKUP(cppm_pr[[#This Row],[Order Number]],SPHERE!C:CC,39,0),"")</f>
        <v>4 core + 1 IUC/ CSR</v>
      </c>
      <c r="AJ1958" s="600" t="str">
        <f>IFERROR(VLOOKUP(cppm_pr[[#This Row],[Order Number]],'DC TM ONE'!B:CN,42,0),"")</f>
        <v/>
      </c>
      <c r="AK1958" s="808"/>
      <c r="AL1958" s="1039" t="s">
        <v>13572</v>
      </c>
      <c r="AM1958" s="592" t="s">
        <v>6284</v>
      </c>
      <c r="AN1958" s="592"/>
      <c r="AO1958" s="961"/>
      <c r="AP1958" s="592"/>
      <c r="AQ1958" s="592"/>
      <c r="AR1958" s="612"/>
      <c r="AS1958" s="592"/>
      <c r="AT1958" s="598"/>
      <c r="AU1958" s="592"/>
      <c r="AV1958" s="592"/>
      <c r="AW1958" s="592"/>
      <c r="AX1958" s="592"/>
      <c r="AY1958" s="592"/>
      <c r="AZ1958" s="592"/>
      <c r="BA1958" s="592"/>
      <c r="BB1958" s="592"/>
      <c r="BC1958" s="592"/>
      <c r="BD1958" s="592"/>
      <c r="BE1958" s="592"/>
      <c r="BF1958" s="592"/>
      <c r="BG1958" s="592"/>
      <c r="BH1958" s="592"/>
    </row>
    <row r="1959" spans="1:60" ht="12" customHeight="1">
      <c r="A1959" s="960">
        <v>1957</v>
      </c>
      <c r="B1959" s="600"/>
      <c r="C1959" s="601" t="s">
        <v>203</v>
      </c>
      <c r="D1959" s="602"/>
      <c r="E1959" s="600"/>
      <c r="F1959" s="603" t="s">
        <v>13604</v>
      </c>
      <c r="G1959" s="603"/>
      <c r="H1959" s="592" t="s">
        <v>13605</v>
      </c>
      <c r="I1959" s="603"/>
      <c r="J1959" s="600"/>
      <c r="K1959" s="616"/>
      <c r="L1959" s="606" t="s">
        <v>1104</v>
      </c>
      <c r="M1959" s="985" t="s">
        <v>10509</v>
      </c>
      <c r="N1959" s="972" t="str">
        <f>VLOOKUP(cppm_pr[[#This Row],[Order Number]],SPHERE!C:CC,13,0)</f>
        <v>CONFIRMED</v>
      </c>
      <c r="O1959" s="603"/>
      <c r="P1959" s="605"/>
      <c r="Q1959" s="605"/>
      <c r="R1959" s="603">
        <f t="shared" si="35"/>
        <v>0</v>
      </c>
      <c r="S1959" s="603"/>
      <c r="T1959" s="607" t="str">
        <f>VLOOKUP(cppm_pr[[#This Row],[Status]],'All Link_LOV'!$I$32:$K$72,2,0)</f>
        <v>New order</v>
      </c>
      <c r="U1959" s="607" t="s">
        <v>13400</v>
      </c>
      <c r="V1959" s="960">
        <v>70</v>
      </c>
      <c r="W1959" s="607"/>
      <c r="X1959" s="603"/>
      <c r="Y1959" s="603"/>
      <c r="Z1959" s="608"/>
      <c r="AA1959" s="603"/>
      <c r="AB1959" s="606"/>
      <c r="AC1959" s="677"/>
      <c r="AD1959" s="603"/>
      <c r="AE1959" s="603"/>
      <c r="AF1959" s="592" t="s">
        <v>13437</v>
      </c>
      <c r="AG1959" s="603" t="s">
        <v>514</v>
      </c>
      <c r="AH1959" s="808" t="s">
        <v>13606</v>
      </c>
      <c r="AI1959" s="600" t="str">
        <f>IFERROR(VLOOKUP(cppm_pr[[#This Row],[Order Number]],SPHERE!C:CC,39,0),"")</f>
        <v>4 core + 1 IUC/ CSR</v>
      </c>
      <c r="AJ1959" s="600" t="str">
        <f>IFERROR(VLOOKUP(cppm_pr[[#This Row],[Order Number]],'DC TM ONE'!B:CN,42,0),"")</f>
        <v/>
      </c>
      <c r="AK1959" s="808"/>
      <c r="AL1959" s="693" t="s">
        <v>13572</v>
      </c>
      <c r="AM1959" s="603" t="s">
        <v>13207</v>
      </c>
      <c r="AN1959" s="603"/>
      <c r="AO1959" s="961"/>
      <c r="AP1959" s="603"/>
      <c r="AQ1959" s="603"/>
      <c r="AR1959" s="769"/>
      <c r="AS1959" s="603"/>
      <c r="AT1959" s="610"/>
      <c r="AU1959" s="603"/>
      <c r="AV1959" s="603"/>
      <c r="AW1959" s="603"/>
      <c r="AX1959" s="603"/>
      <c r="AY1959" s="603"/>
      <c r="AZ1959" s="603"/>
      <c r="BA1959" s="603"/>
      <c r="BB1959" s="603"/>
      <c r="BC1959" s="603"/>
      <c r="BD1959" s="603"/>
      <c r="BE1959" s="603"/>
      <c r="BF1959" s="603"/>
      <c r="BG1959" s="603"/>
      <c r="BH1959" s="603"/>
    </row>
    <row r="1960" spans="1:60" ht="12" customHeight="1">
      <c r="A1960" s="959">
        <v>1958</v>
      </c>
      <c r="B1960" s="589"/>
      <c r="C1960" s="590" t="s">
        <v>237</v>
      </c>
      <c r="D1960" s="591">
        <v>45210</v>
      </c>
      <c r="E1960" s="815" t="s">
        <v>13433</v>
      </c>
      <c r="F1960" s="592" t="s">
        <v>13607</v>
      </c>
      <c r="G1960" s="592" t="s">
        <v>13608</v>
      </c>
      <c r="H1960" s="592" t="s">
        <v>13609</v>
      </c>
      <c r="I1960" s="592"/>
      <c r="J1960" s="589"/>
      <c r="K1960" s="642"/>
      <c r="L1960" s="595" t="s">
        <v>50</v>
      </c>
      <c r="M1960" s="985" t="s">
        <v>10509</v>
      </c>
      <c r="N1960" s="592" t="str">
        <f>VLOOKUP(cppm_pr[[#This Row],[Order Number]],SPHERE!C:CC,13,0)</f>
        <v>IN PROGRESS</v>
      </c>
      <c r="O1960" s="592"/>
      <c r="P1960" s="594"/>
      <c r="Q1960" s="594"/>
      <c r="R1960" s="592">
        <f t="shared" si="35"/>
        <v>0</v>
      </c>
      <c r="S1960" s="592"/>
      <c r="T1960" s="596" t="str">
        <f>VLOOKUP(cppm_pr[[#This Row],[Status]],'All Link_LOV'!$I$32:$K$72,2,0)</f>
        <v>PAC Approval</v>
      </c>
      <c r="U1960" s="596" t="s">
        <v>13400</v>
      </c>
      <c r="V1960" s="959">
        <v>71</v>
      </c>
      <c r="W1960" s="596"/>
      <c r="X1960" s="592"/>
      <c r="Y1960" s="592"/>
      <c r="Z1960" s="597"/>
      <c r="AA1960" s="592"/>
      <c r="AB1960" s="595"/>
      <c r="AC1960" s="677"/>
      <c r="AD1960" s="592"/>
      <c r="AE1960" s="592"/>
      <c r="AF1960" s="592" t="s">
        <v>13437</v>
      </c>
      <c r="AG1960" s="592" t="s">
        <v>514</v>
      </c>
      <c r="AH1960" s="808" t="s">
        <v>13610</v>
      </c>
      <c r="AI1960" s="600" t="str">
        <f>IFERROR(VLOOKUP(cppm_pr[[#This Row],[Order Number]],SPHERE!C:CC,39,0),"")</f>
        <v>4 core + 1 IUC/ CSR</v>
      </c>
      <c r="AJ1960" s="600" t="str">
        <f>IFERROR(VLOOKUP(cppm_pr[[#This Row],[Order Number]],'DC TM ONE'!B:CN,42,0),"")</f>
        <v/>
      </c>
      <c r="AK1960" s="808"/>
      <c r="AL1960" s="693" t="s">
        <v>13572</v>
      </c>
      <c r="AM1960" s="592" t="s">
        <v>8045</v>
      </c>
      <c r="AN1960" s="592"/>
      <c r="AO1960" s="961"/>
      <c r="AP1960" s="592"/>
      <c r="AQ1960" s="592"/>
      <c r="AR1960" s="612"/>
      <c r="AS1960" s="592"/>
      <c r="AT1960" s="598"/>
      <c r="AU1960" s="592"/>
      <c r="AV1960" s="592"/>
      <c r="AW1960" s="592"/>
      <c r="AX1960" s="592"/>
      <c r="AY1960" s="592"/>
      <c r="AZ1960" s="592"/>
      <c r="BA1960" s="592"/>
      <c r="BB1960" s="592"/>
      <c r="BC1960" s="592"/>
      <c r="BD1960" s="592"/>
      <c r="BE1960" s="592"/>
      <c r="BF1960" s="592"/>
      <c r="BG1960" s="592"/>
      <c r="BH1960" s="592"/>
    </row>
    <row r="1961" spans="1:60" ht="12" customHeight="1">
      <c r="A1961" s="960">
        <v>1959</v>
      </c>
      <c r="B1961" s="600"/>
      <c r="C1961" s="601" t="s">
        <v>203</v>
      </c>
      <c r="D1961" s="602"/>
      <c r="E1961" s="600"/>
      <c r="F1961" s="603" t="s">
        <v>13611</v>
      </c>
      <c r="G1961" s="603"/>
      <c r="H1961" s="592" t="s">
        <v>13612</v>
      </c>
      <c r="I1961" s="603"/>
      <c r="J1961" s="600"/>
      <c r="K1961" s="616"/>
      <c r="L1961" s="606" t="s">
        <v>1252</v>
      </c>
      <c r="M1961" s="985" t="s">
        <v>10509</v>
      </c>
      <c r="N1961" s="972" t="str">
        <f>VLOOKUP(cppm_pr[[#This Row],[Order Number]],SPHERE!C:CC,13,0)</f>
        <v>CONFIRMED</v>
      </c>
      <c r="O1961" s="603"/>
      <c r="P1961" s="605"/>
      <c r="Q1961" s="605"/>
      <c r="R1961" s="603">
        <f t="shared" si="35"/>
        <v>0</v>
      </c>
      <c r="S1961" s="603"/>
      <c r="T1961" s="607" t="str">
        <f>VLOOKUP(cppm_pr[[#This Row],[Status]],'All Link_LOV'!$I$32:$K$72,2,0)</f>
        <v>New order</v>
      </c>
      <c r="U1961" s="607" t="s">
        <v>13400</v>
      </c>
      <c r="V1961" s="960">
        <v>72</v>
      </c>
      <c r="W1961" s="607"/>
      <c r="X1961" s="603"/>
      <c r="Y1961" s="603"/>
      <c r="Z1961" s="608"/>
      <c r="AA1961" s="603"/>
      <c r="AB1961" s="606"/>
      <c r="AC1961" s="677"/>
      <c r="AD1961" s="603"/>
      <c r="AE1961" s="603"/>
      <c r="AF1961" s="592" t="s">
        <v>13437</v>
      </c>
      <c r="AG1961" s="603" t="s">
        <v>514</v>
      </c>
      <c r="AH1961" s="808" t="s">
        <v>13613</v>
      </c>
      <c r="AI1961" s="600" t="str">
        <f>IFERROR(VLOOKUP(cppm_pr[[#This Row],[Order Number]],SPHERE!C:CC,39,0),"")</f>
        <v>4 core + 1 IUC/ CSR</v>
      </c>
      <c r="AJ1961" s="600" t="str">
        <f>IFERROR(VLOOKUP(cppm_pr[[#This Row],[Order Number]],'DC TM ONE'!B:CN,42,0),"")</f>
        <v/>
      </c>
      <c r="AK1961" s="808"/>
      <c r="AL1961" s="693" t="s">
        <v>13572</v>
      </c>
      <c r="AM1961" s="603" t="s">
        <v>11734</v>
      </c>
      <c r="AN1961" s="603"/>
      <c r="AO1961" s="961"/>
      <c r="AP1961" s="603"/>
      <c r="AQ1961" s="603"/>
      <c r="AR1961" s="769"/>
      <c r="AS1961" s="603"/>
      <c r="AT1961" s="610"/>
      <c r="AU1961" s="603"/>
      <c r="AV1961" s="603"/>
      <c r="AW1961" s="603"/>
      <c r="AX1961" s="603"/>
      <c r="AY1961" s="603"/>
      <c r="AZ1961" s="603"/>
      <c r="BA1961" s="603"/>
      <c r="BB1961" s="603"/>
      <c r="BC1961" s="603"/>
      <c r="BD1961" s="603"/>
      <c r="BE1961" s="603"/>
      <c r="BF1961" s="603"/>
      <c r="BG1961" s="603"/>
      <c r="BH1961" s="603"/>
    </row>
    <row r="1962" spans="1:60" ht="12" customHeight="1">
      <c r="A1962" s="959">
        <v>1960</v>
      </c>
      <c r="B1962" s="589"/>
      <c r="C1962" s="590" t="s">
        <v>203</v>
      </c>
      <c r="D1962" s="591"/>
      <c r="E1962" s="815"/>
      <c r="F1962" s="592" t="s">
        <v>13614</v>
      </c>
      <c r="G1962" s="592"/>
      <c r="H1962" s="592" t="s">
        <v>13615</v>
      </c>
      <c r="I1962" s="592"/>
      <c r="J1962" s="589"/>
      <c r="K1962" s="642"/>
      <c r="L1962" s="595" t="s">
        <v>1252</v>
      </c>
      <c r="M1962" s="985" t="s">
        <v>10509</v>
      </c>
      <c r="N1962" s="972" t="str">
        <f>VLOOKUP(cppm_pr[[#This Row],[Order Number]],SPHERE!C:CC,13,0)</f>
        <v>CONFIRMED</v>
      </c>
      <c r="O1962" s="592"/>
      <c r="P1962" s="594"/>
      <c r="Q1962" s="594"/>
      <c r="R1962" s="592">
        <f t="shared" si="35"/>
        <v>0</v>
      </c>
      <c r="S1962" s="592"/>
      <c r="T1962" s="596" t="str">
        <f>VLOOKUP(cppm_pr[[#This Row],[Status]],'All Link_LOV'!$I$32:$K$72,2,0)</f>
        <v>New order</v>
      </c>
      <c r="U1962" s="596" t="s">
        <v>13400</v>
      </c>
      <c r="V1962" s="959">
        <v>73</v>
      </c>
      <c r="W1962" s="596"/>
      <c r="X1962" s="592"/>
      <c r="Y1962" s="592"/>
      <c r="Z1962" s="597"/>
      <c r="AA1962" s="592"/>
      <c r="AB1962" s="595"/>
      <c r="AC1962" s="677"/>
      <c r="AD1962" s="592"/>
      <c r="AE1962" s="592"/>
      <c r="AF1962" s="592" t="s">
        <v>13437</v>
      </c>
      <c r="AG1962" s="592" t="s">
        <v>514</v>
      </c>
      <c r="AH1962" s="808" t="s">
        <v>13616</v>
      </c>
      <c r="AI1962" s="600" t="str">
        <f>IFERROR(VLOOKUP(cppm_pr[[#This Row],[Order Number]],SPHERE!C:CC,39,0),"")</f>
        <v>4 core + 1 IUC/ CSR</v>
      </c>
      <c r="AJ1962" s="600" t="str">
        <f>IFERROR(VLOOKUP(cppm_pr[[#This Row],[Order Number]],'DC TM ONE'!B:CN,42,0),"")</f>
        <v/>
      </c>
      <c r="AK1962" s="808"/>
      <c r="AL1962" s="693" t="s">
        <v>13572</v>
      </c>
      <c r="AM1962" s="592" t="s">
        <v>7887</v>
      </c>
      <c r="AN1962" s="592"/>
      <c r="AO1962" s="961"/>
      <c r="AP1962" s="592"/>
      <c r="AQ1962" s="592"/>
      <c r="AR1962" s="612"/>
      <c r="AS1962" s="592"/>
      <c r="AT1962" s="598"/>
      <c r="AU1962" s="592"/>
      <c r="AV1962" s="592"/>
      <c r="AW1962" s="592"/>
      <c r="AX1962" s="592"/>
      <c r="AY1962" s="592"/>
      <c r="AZ1962" s="592"/>
      <c r="BA1962" s="592"/>
      <c r="BB1962" s="592"/>
      <c r="BC1962" s="592"/>
      <c r="BD1962" s="592"/>
      <c r="BE1962" s="592"/>
      <c r="BF1962" s="592"/>
      <c r="BG1962" s="592"/>
      <c r="BH1962" s="592"/>
    </row>
    <row r="1963" spans="1:60" ht="12" customHeight="1">
      <c r="A1963" s="960">
        <v>1961</v>
      </c>
      <c r="B1963" s="600"/>
      <c r="C1963" s="601" t="s">
        <v>203</v>
      </c>
      <c r="D1963" s="602"/>
      <c r="E1963" s="600"/>
      <c r="F1963" s="603" t="s">
        <v>13617</v>
      </c>
      <c r="G1963" s="603"/>
      <c r="H1963" s="603"/>
      <c r="I1963" s="603"/>
      <c r="J1963" s="600"/>
      <c r="K1963" s="616"/>
      <c r="L1963" s="606" t="s">
        <v>2603</v>
      </c>
      <c r="M1963" s="985" t="s">
        <v>10509</v>
      </c>
      <c r="N1963" s="592" t="str">
        <f>VLOOKUP(cppm_pr[[#This Row],[Order Number]],SPHERE!C:CC,13,0)</f>
        <v>IN PROGRESS</v>
      </c>
      <c r="O1963" s="603"/>
      <c r="P1963" s="605"/>
      <c r="Q1963" s="605"/>
      <c r="R1963" s="603">
        <f t="shared" si="35"/>
        <v>0</v>
      </c>
      <c r="S1963" s="603"/>
      <c r="T1963" s="607" t="str">
        <f>VLOOKUP(cppm_pr[[#This Row],[Status]],'All Link_LOV'!$I$32:$K$72,2,0)</f>
        <v>New order</v>
      </c>
      <c r="U1963" s="607" t="s">
        <v>13400</v>
      </c>
      <c r="V1963" s="960">
        <v>74</v>
      </c>
      <c r="W1963" s="607"/>
      <c r="X1963" s="603"/>
      <c r="Y1963" s="603"/>
      <c r="Z1963" s="608"/>
      <c r="AA1963" s="603"/>
      <c r="AB1963" s="606"/>
      <c r="AC1963" s="677"/>
      <c r="AD1963" s="603"/>
      <c r="AE1963" s="603"/>
      <c r="AF1963" s="592" t="s">
        <v>13437</v>
      </c>
      <c r="AG1963" s="603" t="s">
        <v>514</v>
      </c>
      <c r="AH1963" s="808" t="s">
        <v>13618</v>
      </c>
      <c r="AI1963" s="600" t="str">
        <f>IFERROR(VLOOKUP(cppm_pr[[#This Row],[Order Number]],SPHERE!C:CC,39,0),"")</f>
        <v>4 core + 1 IUC/ CSR</v>
      </c>
      <c r="AJ1963" s="600" t="str">
        <f>IFERROR(VLOOKUP(cppm_pr[[#This Row],[Order Number]],'DC TM ONE'!B:CN,42,0),"")</f>
        <v/>
      </c>
      <c r="AK1963" s="808"/>
      <c r="AL1963" s="693" t="s">
        <v>13417</v>
      </c>
      <c r="AM1963" s="603" t="s">
        <v>13409</v>
      </c>
      <c r="AN1963" s="603"/>
      <c r="AO1963" s="961"/>
      <c r="AP1963" s="603"/>
      <c r="AQ1963" s="603"/>
      <c r="AR1963" s="769"/>
      <c r="AS1963" s="603"/>
      <c r="AT1963" s="610"/>
      <c r="AU1963" s="603"/>
      <c r="AV1963" s="603"/>
      <c r="AW1963" s="603"/>
      <c r="AX1963" s="603"/>
      <c r="AY1963" s="603"/>
      <c r="AZ1963" s="603"/>
      <c r="BA1963" s="603"/>
      <c r="BB1963" s="603"/>
      <c r="BC1963" s="603"/>
      <c r="BD1963" s="603"/>
      <c r="BE1963" s="603"/>
      <c r="BF1963" s="603"/>
      <c r="BG1963" s="603"/>
      <c r="BH1963" s="603"/>
    </row>
    <row r="1964" spans="1:60" ht="12" customHeight="1">
      <c r="A1964" s="959">
        <v>1962</v>
      </c>
      <c r="B1964" s="589"/>
      <c r="C1964" s="590" t="s">
        <v>203</v>
      </c>
      <c r="D1964" s="591"/>
      <c r="E1964" s="815"/>
      <c r="F1964" s="592" t="s">
        <v>13619</v>
      </c>
      <c r="G1964" s="592"/>
      <c r="H1964" s="592" t="s">
        <v>13620</v>
      </c>
      <c r="I1964" s="592"/>
      <c r="J1964" s="589"/>
      <c r="K1964" s="642"/>
      <c r="L1964" s="595" t="s">
        <v>57</v>
      </c>
      <c r="M1964" s="985" t="s">
        <v>10509</v>
      </c>
      <c r="N1964" s="972" t="str">
        <f>VLOOKUP(cppm_pr[[#This Row],[Order Number]],SPHERE!C:CC,13,0)</f>
        <v>CONFIRMED</v>
      </c>
      <c r="O1964" s="592"/>
      <c r="P1964" s="594"/>
      <c r="Q1964" s="594"/>
      <c r="R1964" s="592">
        <f t="shared" si="35"/>
        <v>0</v>
      </c>
      <c r="S1964" s="592"/>
      <c r="T1964" s="596" t="str">
        <f>VLOOKUP(cppm_pr[[#This Row],[Status]],'All Link_LOV'!$I$32:$K$72,2,0)</f>
        <v>New order</v>
      </c>
      <c r="U1964" s="596" t="s">
        <v>13400</v>
      </c>
      <c r="V1964" s="959">
        <v>75</v>
      </c>
      <c r="W1964" s="596"/>
      <c r="X1964" s="592"/>
      <c r="Y1964" s="592"/>
      <c r="Z1964" s="597"/>
      <c r="AA1964" s="592"/>
      <c r="AB1964" s="595"/>
      <c r="AC1964" s="677"/>
      <c r="AD1964" s="592"/>
      <c r="AE1964" s="592"/>
      <c r="AF1964" s="592" t="s">
        <v>13437</v>
      </c>
      <c r="AG1964" s="592" t="s">
        <v>514</v>
      </c>
      <c r="AH1964" s="808" t="s">
        <v>13621</v>
      </c>
      <c r="AI1964" s="600" t="str">
        <f>IFERROR(VLOOKUP(cppm_pr[[#This Row],[Order Number]],SPHERE!C:CC,39,0),"")</f>
        <v>4 core + 1 IUC/ CSR</v>
      </c>
      <c r="AJ1964" s="600" t="str">
        <f>IFERROR(VLOOKUP(cppm_pr[[#This Row],[Order Number]],'DC TM ONE'!B:CN,42,0),"")</f>
        <v/>
      </c>
      <c r="AK1964" s="808"/>
      <c r="AL1964" s="1039" t="s">
        <v>13417</v>
      </c>
      <c r="AM1964" s="592" t="s">
        <v>13521</v>
      </c>
      <c r="AN1964" s="592"/>
      <c r="AO1964" s="961"/>
      <c r="AP1964" s="592"/>
      <c r="AQ1964" s="592"/>
      <c r="AR1964" s="612"/>
      <c r="AS1964" s="592"/>
      <c r="AT1964" s="598"/>
      <c r="AU1964" s="592"/>
      <c r="AV1964" s="592"/>
      <c r="AW1964" s="592"/>
      <c r="AX1964" s="592"/>
      <c r="AY1964" s="592"/>
      <c r="AZ1964" s="592"/>
      <c r="BA1964" s="592"/>
      <c r="BB1964" s="592"/>
      <c r="BC1964" s="592"/>
      <c r="BD1964" s="592"/>
      <c r="BE1964" s="592"/>
      <c r="BF1964" s="592"/>
      <c r="BG1964" s="592"/>
      <c r="BH1964" s="592"/>
    </row>
    <row r="1965" spans="1:60" ht="12" customHeight="1">
      <c r="A1965" s="960">
        <v>1963</v>
      </c>
      <c r="B1965" s="600"/>
      <c r="C1965" s="1040" t="s">
        <v>203</v>
      </c>
      <c r="D1965" s="602"/>
      <c r="E1965" s="600"/>
      <c r="F1965" s="603" t="s">
        <v>13622</v>
      </c>
      <c r="G1965" s="603"/>
      <c r="H1965" s="592" t="s">
        <v>13623</v>
      </c>
      <c r="I1965" s="603"/>
      <c r="J1965" s="600"/>
      <c r="K1965" s="616"/>
      <c r="L1965" s="595" t="s">
        <v>54</v>
      </c>
      <c r="M1965" s="985" t="s">
        <v>10509</v>
      </c>
      <c r="N1965" s="972" t="str">
        <f>VLOOKUP(cppm_pr[[#This Row],[Order Number]],SPHERE!C:CC,13,0)</f>
        <v>CONFIRMED</v>
      </c>
      <c r="O1965" s="603"/>
      <c r="P1965" s="605"/>
      <c r="Q1965" s="605"/>
      <c r="R1965" s="603">
        <f t="shared" si="35"/>
        <v>0</v>
      </c>
      <c r="S1965" s="603"/>
      <c r="T1965" s="607" t="str">
        <f>VLOOKUP(cppm_pr[[#This Row],[Status]],'All Link_LOV'!$I$32:$K$72,2,0)</f>
        <v>New order</v>
      </c>
      <c r="U1965" s="607" t="s">
        <v>13400</v>
      </c>
      <c r="V1965" s="960">
        <v>76</v>
      </c>
      <c r="W1965" s="607"/>
      <c r="X1965" s="603"/>
      <c r="Y1965" s="603"/>
      <c r="Z1965" s="608"/>
      <c r="AA1965" s="603"/>
      <c r="AB1965" s="606"/>
      <c r="AC1965" s="677"/>
      <c r="AD1965" s="603"/>
      <c r="AE1965" s="603"/>
      <c r="AF1965" s="592" t="s">
        <v>13437</v>
      </c>
      <c r="AG1965" s="603" t="s">
        <v>514</v>
      </c>
      <c r="AH1965" s="808" t="s">
        <v>13624</v>
      </c>
      <c r="AI1965" s="600" t="str">
        <f>IFERROR(VLOOKUP(cppm_pr[[#This Row],[Order Number]],SPHERE!C:CC,39,0),"")</f>
        <v>4 core + 1 IUC/ CSR</v>
      </c>
      <c r="AJ1965" s="600" t="str">
        <f>IFERROR(VLOOKUP(cppm_pr[[#This Row],[Order Number]],'DC TM ONE'!B:CN,42,0),"")</f>
        <v/>
      </c>
      <c r="AK1965" s="808"/>
      <c r="AL1965" s="693" t="s">
        <v>13572</v>
      </c>
      <c r="AM1965" s="603" t="s">
        <v>11867</v>
      </c>
      <c r="AN1965" s="603"/>
      <c r="AO1965" s="961"/>
      <c r="AP1965" s="603"/>
      <c r="AQ1965" s="603"/>
      <c r="AR1965" s="769"/>
      <c r="AS1965" s="603"/>
      <c r="AT1965" s="610"/>
      <c r="AU1965" s="603"/>
      <c r="AV1965" s="603"/>
      <c r="AW1965" s="603"/>
      <c r="AX1965" s="603"/>
      <c r="AY1965" s="603"/>
      <c r="AZ1965" s="603"/>
      <c r="BA1965" s="603"/>
      <c r="BB1965" s="603"/>
      <c r="BC1965" s="603"/>
      <c r="BD1965" s="603"/>
      <c r="BE1965" s="603"/>
      <c r="BF1965" s="603"/>
      <c r="BG1965" s="603"/>
      <c r="BH1965" s="603"/>
    </row>
    <row r="1966" spans="1:60" ht="12" customHeight="1">
      <c r="A1966" s="959">
        <v>1964</v>
      </c>
      <c r="B1966" s="589"/>
      <c r="C1966" s="590" t="s">
        <v>203</v>
      </c>
      <c r="D1966" s="591"/>
      <c r="E1966" s="815"/>
      <c r="F1966" s="592" t="s">
        <v>13625</v>
      </c>
      <c r="G1966" s="592"/>
      <c r="H1966" s="592" t="s">
        <v>13626</v>
      </c>
      <c r="I1966" s="592"/>
      <c r="J1966" s="589"/>
      <c r="K1966" s="642"/>
      <c r="L1966" s="595" t="s">
        <v>1104</v>
      </c>
      <c r="M1966" s="985" t="s">
        <v>10509</v>
      </c>
      <c r="N1966" s="972" t="str">
        <f>VLOOKUP(cppm_pr[[#This Row],[Order Number]],SPHERE!C:CC,13,0)</f>
        <v>CONFIRMED</v>
      </c>
      <c r="O1966" s="592"/>
      <c r="P1966" s="594"/>
      <c r="Q1966" s="594"/>
      <c r="R1966" s="592">
        <f t="shared" si="35"/>
        <v>0</v>
      </c>
      <c r="S1966" s="592"/>
      <c r="T1966" s="596" t="str">
        <f>VLOOKUP(cppm_pr[[#This Row],[Status]],'All Link_LOV'!$I$32:$K$72,2,0)</f>
        <v>New order</v>
      </c>
      <c r="U1966" s="596" t="s">
        <v>13400</v>
      </c>
      <c r="V1966" s="959">
        <v>77</v>
      </c>
      <c r="W1966" s="596"/>
      <c r="X1966" s="592"/>
      <c r="Y1966" s="592"/>
      <c r="Z1966" s="597"/>
      <c r="AA1966" s="592"/>
      <c r="AB1966" s="595"/>
      <c r="AC1966" s="677"/>
      <c r="AD1966" s="592"/>
      <c r="AE1966" s="592"/>
      <c r="AF1966" s="592" t="s">
        <v>13437</v>
      </c>
      <c r="AG1966" s="592" t="s">
        <v>514</v>
      </c>
      <c r="AH1966" s="808" t="s">
        <v>13627</v>
      </c>
      <c r="AI1966" s="600" t="str">
        <f>IFERROR(VLOOKUP(cppm_pr[[#This Row],[Order Number]],SPHERE!C:CC,39,0),"")</f>
        <v>4 core + 1 IUC/ CSR</v>
      </c>
      <c r="AJ1966" s="600" t="str">
        <f>IFERROR(VLOOKUP(cppm_pr[[#This Row],[Order Number]],'DC TM ONE'!B:CN,42,0),"")</f>
        <v/>
      </c>
      <c r="AK1966" s="808"/>
      <c r="AL1966" s="693" t="s">
        <v>13417</v>
      </c>
      <c r="AM1966" s="592" t="s">
        <v>13493</v>
      </c>
      <c r="AN1966" s="592"/>
      <c r="AO1966" s="961"/>
      <c r="AP1966" s="592"/>
      <c r="AQ1966" s="592"/>
      <c r="AR1966" s="612"/>
      <c r="AS1966" s="592"/>
      <c r="AT1966" s="598"/>
      <c r="AU1966" s="592"/>
      <c r="AV1966" s="592"/>
      <c r="AW1966" s="592"/>
      <c r="AX1966" s="592"/>
      <c r="AY1966" s="592"/>
      <c r="AZ1966" s="592"/>
      <c r="BA1966" s="592"/>
      <c r="BB1966" s="592"/>
      <c r="BC1966" s="592"/>
      <c r="BD1966" s="592"/>
      <c r="BE1966" s="592"/>
      <c r="BF1966" s="592"/>
      <c r="BG1966" s="592"/>
      <c r="BH1966" s="592"/>
    </row>
    <row r="1967" spans="1:60" ht="12" customHeight="1">
      <c r="A1967" s="960">
        <v>1965</v>
      </c>
      <c r="B1967" s="600"/>
      <c r="C1967" s="601" t="s">
        <v>269</v>
      </c>
      <c r="D1967" s="602"/>
      <c r="E1967" s="600"/>
      <c r="F1967" s="603" t="s">
        <v>13628</v>
      </c>
      <c r="G1967" s="603"/>
      <c r="H1967" s="603"/>
      <c r="I1967" s="603"/>
      <c r="J1967" s="600"/>
      <c r="K1967" s="616"/>
      <c r="L1967" s="606" t="s">
        <v>52</v>
      </c>
      <c r="M1967" s="985" t="s">
        <v>10509</v>
      </c>
      <c r="N1967" s="972" t="str">
        <f>VLOOKUP(cppm_pr[[#This Row],[Order Number]],SPHERE!C:CC,13,0)</f>
        <v>CONFIRMED</v>
      </c>
      <c r="O1967" s="603"/>
      <c r="P1967" s="605"/>
      <c r="Q1967" s="605"/>
      <c r="R1967" s="603">
        <f t="shared" si="35"/>
        <v>0</v>
      </c>
      <c r="S1967" s="603"/>
      <c r="T1967" s="607" t="str">
        <f>VLOOKUP(cppm_pr[[#This Row],[Status]],'All Link_LOV'!$I$32:$K$72,2,0)</f>
        <v>Insufficient Budget</v>
      </c>
      <c r="U1967" s="607" t="s">
        <v>13400</v>
      </c>
      <c r="V1967" s="960">
        <v>78</v>
      </c>
      <c r="W1967" s="607"/>
      <c r="X1967" s="603"/>
      <c r="Y1967" s="603"/>
      <c r="Z1967" s="608"/>
      <c r="AA1967" s="603"/>
      <c r="AB1967" s="606"/>
      <c r="AC1967" s="677"/>
      <c r="AD1967" s="603"/>
      <c r="AE1967" s="603"/>
      <c r="AF1967" s="592" t="s">
        <v>13420</v>
      </c>
      <c r="AG1967" s="603" t="s">
        <v>517</v>
      </c>
      <c r="AH1967" s="808" t="s">
        <v>13629</v>
      </c>
      <c r="AI1967" s="600">
        <f>IFERROR(VLOOKUP(cppm_pr[[#This Row],[Order Number]],SPHERE!C:CC,39,0),"")</f>
        <v>0</v>
      </c>
      <c r="AJ1967" s="600" t="str">
        <f>IFERROR(VLOOKUP(cppm_pr[[#This Row],[Order Number]],'DC TM ONE'!B:CN,42,0),"")</f>
        <v/>
      </c>
      <c r="AK1967" s="808"/>
      <c r="AL1967" s="693" t="s">
        <v>13417</v>
      </c>
      <c r="AM1967" s="603" t="s">
        <v>7936</v>
      </c>
      <c r="AN1967" s="603"/>
      <c r="AO1967" s="961"/>
      <c r="AP1967" s="603"/>
      <c r="AQ1967" s="603"/>
      <c r="AR1967" s="769"/>
      <c r="AS1967" s="603"/>
      <c r="AT1967" s="610"/>
      <c r="AU1967" s="603"/>
      <c r="AV1967" s="603"/>
      <c r="AW1967" s="603"/>
      <c r="AX1967" s="603"/>
      <c r="AY1967" s="603"/>
      <c r="AZ1967" s="603"/>
      <c r="BA1967" s="603"/>
      <c r="BB1967" s="603"/>
      <c r="BC1967" s="603"/>
      <c r="BD1967" s="603"/>
      <c r="BE1967" s="603"/>
      <c r="BF1967" s="603"/>
      <c r="BG1967" s="603"/>
      <c r="BH1967" s="603"/>
    </row>
    <row r="1968" spans="1:60" ht="12" customHeight="1">
      <c r="A1968" s="959">
        <v>1966</v>
      </c>
      <c r="B1968" s="589" t="s">
        <v>469</v>
      </c>
      <c r="C1968" s="590" t="s">
        <v>233</v>
      </c>
      <c r="D1968" s="591"/>
      <c r="E1968" s="600" t="s">
        <v>13630</v>
      </c>
      <c r="F1968" s="592" t="s">
        <v>13631</v>
      </c>
      <c r="G1968" s="592"/>
      <c r="H1968" s="592" t="s">
        <v>13632</v>
      </c>
      <c r="I1968" s="592"/>
      <c r="J1968" s="589"/>
      <c r="K1968" s="1126"/>
      <c r="L1968" s="595" t="s">
        <v>56</v>
      </c>
      <c r="M1968" s="985" t="s">
        <v>10509</v>
      </c>
      <c r="N1968" s="972" t="str">
        <f>VLOOKUP(cppm_pr[[#This Row],[Order Number]],SPHERE!C:CC,13,0)</f>
        <v>CONFIRMED</v>
      </c>
      <c r="O1968" s="592"/>
      <c r="P1968" s="594"/>
      <c r="Q1968" s="594"/>
      <c r="R1968" s="592">
        <f t="shared" si="35"/>
        <v>0</v>
      </c>
      <c r="S1968" s="592"/>
      <c r="T1968" s="596" t="str">
        <f>VLOOKUP(cppm_pr[[#This Row],[Status]],'All Link_LOV'!$I$32:$K$72,2,0)</f>
        <v>PAC Draft</v>
      </c>
      <c r="U1968" s="596" t="s">
        <v>13400</v>
      </c>
      <c r="V1968" s="959">
        <v>79</v>
      </c>
      <c r="W1968" s="596"/>
      <c r="X1968" s="592"/>
      <c r="Y1968" s="592"/>
      <c r="Z1968" s="597"/>
      <c r="AA1968" s="592"/>
      <c r="AB1968" s="595"/>
      <c r="AC1968" s="677"/>
      <c r="AD1968" s="592"/>
      <c r="AE1968" s="592"/>
      <c r="AF1968" s="592" t="s">
        <v>13528</v>
      </c>
      <c r="AG1968" s="592" t="s">
        <v>491</v>
      </c>
      <c r="AH1968" s="808" t="s">
        <v>13633</v>
      </c>
      <c r="AI1968" s="600" t="str">
        <f>IFERROR(VLOOKUP(cppm_pr[[#This Row],[Order Number]],SPHERE!C:CC,39,0),"")</f>
        <v>2 core FOC + 1 NID</v>
      </c>
      <c r="AJ1968" s="600" t="str">
        <f>IFERROR(VLOOKUP(cppm_pr[[#This Row],[Order Number]],'DC TM ONE'!B:CN,42,0),"")</f>
        <v/>
      </c>
      <c r="AK1968" s="808"/>
      <c r="AL1968" s="693" t="s">
        <v>13487</v>
      </c>
      <c r="AM1968" s="592" t="s">
        <v>7971</v>
      </c>
      <c r="AN1968" s="592"/>
      <c r="AO1968" s="961"/>
      <c r="AP1968" s="592"/>
      <c r="AQ1968" s="592"/>
      <c r="AR1968" s="612"/>
      <c r="AS1968" s="592"/>
      <c r="AT1968" s="598"/>
      <c r="AU1968" s="592"/>
      <c r="AV1968" s="592"/>
      <c r="AW1968" s="592"/>
      <c r="AX1968" s="592"/>
      <c r="AY1968" s="592"/>
      <c r="AZ1968" s="592"/>
      <c r="BA1968" s="592"/>
      <c r="BB1968" s="592"/>
      <c r="BC1968" s="592"/>
      <c r="BD1968" s="592"/>
      <c r="BE1968" s="592"/>
      <c r="BF1968" s="592"/>
      <c r="BG1968" s="592"/>
      <c r="BH1968" s="592"/>
    </row>
    <row r="1969" spans="1:60" s="1094" customFormat="1" ht="12" customHeight="1">
      <c r="A1969" s="960">
        <v>1967</v>
      </c>
      <c r="B1969" s="793" t="s">
        <v>70</v>
      </c>
      <c r="C1969" s="800" t="s">
        <v>237</v>
      </c>
      <c r="D1969" s="796"/>
      <c r="E1969" s="793" t="s">
        <v>13634</v>
      </c>
      <c r="F1969" s="73" t="s">
        <v>13635</v>
      </c>
      <c r="G1969" s="984" t="s">
        <v>13636</v>
      </c>
      <c r="H1969" s="73" t="s">
        <v>13637</v>
      </c>
      <c r="I1969" s="680"/>
      <c r="J1969" s="793"/>
      <c r="K1969" s="821"/>
      <c r="L1969" s="1090" t="s">
        <v>1492</v>
      </c>
      <c r="M1969" s="985" t="s">
        <v>10509</v>
      </c>
      <c r="N1969" s="972" t="s">
        <v>2609</v>
      </c>
      <c r="O1969" s="592" t="str">
        <f>VLOOKUP(cppm_pr[[#This Row],[Order Number]],SPHERE!C:CC,6,0)</f>
        <v>DRAFT</v>
      </c>
      <c r="P1969" s="1091"/>
      <c r="Q1969" s="1091"/>
      <c r="R1969" s="680">
        <f t="shared" si="35"/>
        <v>0</v>
      </c>
      <c r="S1969" s="680"/>
      <c r="T1969" s="613" t="str">
        <f>VLOOKUP(cppm_pr[[#This Row],[Status]],'All Link_LOV'!$I$32:$K$72,2,0)</f>
        <v>PAC Approval</v>
      </c>
      <c r="U1969" s="613" t="s">
        <v>13400</v>
      </c>
      <c r="V1969" s="960">
        <v>80</v>
      </c>
      <c r="W1969" s="613"/>
      <c r="X1969" s="680"/>
      <c r="Y1969" s="680"/>
      <c r="Z1969" s="1092"/>
      <c r="AA1969" s="680"/>
      <c r="AB1969" s="1090"/>
      <c r="AC1969" s="677"/>
      <c r="AD1969" s="680"/>
      <c r="AE1969" s="680"/>
      <c r="AF1969" s="592" t="s">
        <v>12821</v>
      </c>
      <c r="AG1969" s="680" t="s">
        <v>512</v>
      </c>
      <c r="AH1969" s="808" t="s">
        <v>13638</v>
      </c>
      <c r="AI1969" s="600" t="str">
        <f>IFERROR(VLOOKUP(cppm_pr[[#This Row],[Order Number]],SPHERE!C:CC,39,0),"")</f>
        <v>2 core FOC + 1 NID</v>
      </c>
      <c r="AJ1969" s="600" t="str">
        <f>IFERROR(VLOOKUP(cppm_pr[[#This Row],[Order Number]],'DC TM ONE'!B:CN,42,0),"")</f>
        <v/>
      </c>
      <c r="AK1969" s="808"/>
      <c r="AL1969" s="693" t="s">
        <v>13639</v>
      </c>
      <c r="AM1969" s="680" t="s">
        <v>13488</v>
      </c>
      <c r="AN1969" s="680"/>
      <c r="AO1969" s="961"/>
      <c r="AP1969" s="680"/>
      <c r="AQ1969" s="680"/>
      <c r="AR1969" s="769"/>
      <c r="AS1969" s="680"/>
      <c r="AT1969" s="1093"/>
      <c r="AU1969" s="680"/>
      <c r="AV1969" s="680"/>
      <c r="AW1969" s="680"/>
      <c r="AX1969" s="680"/>
      <c r="AY1969" s="680"/>
      <c r="AZ1969" s="680"/>
      <c r="BA1969" s="680"/>
      <c r="BB1969" s="680"/>
      <c r="BC1969" s="680"/>
      <c r="BD1969" s="680"/>
      <c r="BE1969" s="680"/>
      <c r="BF1969" s="680"/>
      <c r="BG1969" s="680"/>
      <c r="BH1969" s="680"/>
    </row>
    <row r="1970" spans="1:60" ht="12" customHeight="1">
      <c r="A1970" s="959">
        <v>1968</v>
      </c>
      <c r="B1970" s="589"/>
      <c r="C1970" s="590" t="s">
        <v>203</v>
      </c>
      <c r="D1970" s="591"/>
      <c r="E1970" s="815"/>
      <c r="F1970" s="592" t="s">
        <v>13640</v>
      </c>
      <c r="G1970" s="592"/>
      <c r="H1970" s="592" t="s">
        <v>13641</v>
      </c>
      <c r="I1970" s="592"/>
      <c r="J1970" s="589"/>
      <c r="K1970" s="642"/>
      <c r="L1970" s="595" t="s">
        <v>53</v>
      </c>
      <c r="M1970" s="985" t="s">
        <v>10509</v>
      </c>
      <c r="N1970" s="972" t="str">
        <f>VLOOKUP(cppm_pr[[#This Row],[Order Number]],SPHERE!C:CC,13,0)</f>
        <v>CONFIRMED</v>
      </c>
      <c r="O1970" s="592"/>
      <c r="P1970" s="594"/>
      <c r="Q1970" s="594"/>
      <c r="R1970" s="592">
        <f t="shared" si="35"/>
        <v>0</v>
      </c>
      <c r="S1970" s="592"/>
      <c r="T1970" s="596" t="str">
        <f>VLOOKUP(cppm_pr[[#This Row],[Status]],'All Link_LOV'!$I$32:$K$72,2,0)</f>
        <v>New order</v>
      </c>
      <c r="U1970" s="596" t="s">
        <v>13400</v>
      </c>
      <c r="V1970" s="959">
        <v>81</v>
      </c>
      <c r="W1970" s="596"/>
      <c r="X1970" s="592"/>
      <c r="Y1970" s="592"/>
      <c r="Z1970" s="597"/>
      <c r="AA1970" s="592"/>
      <c r="AB1970" s="595"/>
      <c r="AC1970" s="677"/>
      <c r="AD1970" s="592"/>
      <c r="AE1970" s="592"/>
      <c r="AF1970" s="592" t="s">
        <v>12821</v>
      </c>
      <c r="AG1970" s="592" t="s">
        <v>491</v>
      </c>
      <c r="AH1970" s="808" t="s">
        <v>13642</v>
      </c>
      <c r="AI1970" s="600" t="str">
        <f>IFERROR(VLOOKUP(cppm_pr[[#This Row],[Order Number]],SPHERE!C:CC,39,0),"")</f>
        <v>4 core FOC + 1 NID (NRP)</v>
      </c>
      <c r="AJ1970" s="600" t="str">
        <f>IFERROR(VLOOKUP(cppm_pr[[#This Row],[Order Number]],'DC TM ONE'!B:CN,42,0),"")</f>
        <v>SLG 99.7%</v>
      </c>
      <c r="AK1970" s="808"/>
      <c r="AL1970" s="693">
        <v>45180</v>
      </c>
      <c r="AM1970" s="592" t="s">
        <v>8892</v>
      </c>
      <c r="AN1970" s="592"/>
      <c r="AO1970" s="961"/>
      <c r="AP1970" s="592"/>
      <c r="AQ1970" s="592"/>
      <c r="AR1970" s="612"/>
      <c r="AS1970" s="592"/>
      <c r="AT1970" s="598"/>
      <c r="AU1970" s="592"/>
      <c r="AV1970" s="592"/>
      <c r="AW1970" s="592"/>
      <c r="AX1970" s="592"/>
      <c r="AY1970" s="592"/>
      <c r="AZ1970" s="592"/>
      <c r="BA1970" s="592"/>
      <c r="BB1970" s="592"/>
      <c r="BC1970" s="592"/>
      <c r="BD1970" s="592"/>
      <c r="BE1970" s="592"/>
      <c r="BF1970" s="592"/>
      <c r="BG1970" s="592"/>
      <c r="BH1970" s="592"/>
    </row>
    <row r="1971" spans="1:60" ht="12" customHeight="1">
      <c r="A1971" s="960">
        <v>1969</v>
      </c>
      <c r="B1971" s="600"/>
      <c r="C1971" s="601" t="s">
        <v>203</v>
      </c>
      <c r="D1971" s="602"/>
      <c r="E1971" s="600"/>
      <c r="F1971" s="603" t="s">
        <v>13643</v>
      </c>
      <c r="G1971" s="603"/>
      <c r="H1971" s="592" t="s">
        <v>13644</v>
      </c>
      <c r="I1971" s="603"/>
      <c r="J1971" s="600"/>
      <c r="K1971" s="616"/>
      <c r="L1971" s="606" t="s">
        <v>1104</v>
      </c>
      <c r="M1971" s="985" t="s">
        <v>10509</v>
      </c>
      <c r="N1971" s="972" t="str">
        <f>VLOOKUP(cppm_pr[[#This Row],[Order Number]],SPHERE!C:CC,13,0)</f>
        <v>CONFIRMED</v>
      </c>
      <c r="O1971" s="603"/>
      <c r="P1971" s="605"/>
      <c r="Q1971" s="605"/>
      <c r="R1971" s="603">
        <f t="shared" si="35"/>
        <v>0</v>
      </c>
      <c r="S1971" s="603"/>
      <c r="T1971" s="607" t="str">
        <f>VLOOKUP(cppm_pr[[#This Row],[Status]],'All Link_LOV'!$I$32:$K$72,2,0)</f>
        <v>New order</v>
      </c>
      <c r="U1971" s="607" t="s">
        <v>13400</v>
      </c>
      <c r="V1971" s="960">
        <v>82</v>
      </c>
      <c r="W1971" s="607"/>
      <c r="X1971" s="603"/>
      <c r="Y1971" s="603"/>
      <c r="Z1971" s="608"/>
      <c r="AA1971" s="603"/>
      <c r="AB1971" s="606"/>
      <c r="AC1971" s="677"/>
      <c r="AD1971" s="603"/>
      <c r="AE1971" s="603"/>
      <c r="AF1971" s="592" t="s">
        <v>12821</v>
      </c>
      <c r="AG1971" s="603" t="s">
        <v>512</v>
      </c>
      <c r="AH1971" s="808" t="s">
        <v>13645</v>
      </c>
      <c r="AI1971" s="600" t="str">
        <f>IFERROR(VLOOKUP(cppm_pr[[#This Row],[Order Number]],SPHERE!C:CC,39,0),"")</f>
        <v>2 core FOC + 1 NID</v>
      </c>
      <c r="AJ1971" s="600" t="str">
        <f>IFERROR(VLOOKUP(cppm_pr[[#This Row],[Order Number]],'DC TM ONE'!B:CN,42,0),"")</f>
        <v/>
      </c>
      <c r="AK1971" s="808"/>
      <c r="AL1971" s="693" t="s">
        <v>13537</v>
      </c>
      <c r="AM1971" s="603" t="s">
        <v>8858</v>
      </c>
      <c r="AN1971" s="603"/>
      <c r="AO1971" s="961"/>
      <c r="AP1971" s="603"/>
      <c r="AQ1971" s="603"/>
      <c r="AR1971" s="769"/>
      <c r="AS1971" s="603"/>
      <c r="AT1971" s="610"/>
      <c r="AU1971" s="603"/>
      <c r="AV1971" s="603"/>
      <c r="AW1971" s="603"/>
      <c r="AX1971" s="603"/>
      <c r="AY1971" s="603"/>
      <c r="AZ1971" s="603"/>
      <c r="BA1971" s="603"/>
      <c r="BB1971" s="603"/>
      <c r="BC1971" s="603"/>
      <c r="BD1971" s="603"/>
      <c r="BE1971" s="603"/>
      <c r="BF1971" s="603"/>
      <c r="BG1971" s="603"/>
      <c r="BH1971" s="603"/>
    </row>
    <row r="1972" spans="1:60" ht="12" customHeight="1">
      <c r="A1972" s="959">
        <v>1970</v>
      </c>
      <c r="B1972" s="589" t="s">
        <v>78</v>
      </c>
      <c r="C1972" s="590" t="s">
        <v>241</v>
      </c>
      <c r="D1972" s="591"/>
      <c r="E1972" s="815" t="s">
        <v>13646</v>
      </c>
      <c r="F1972" s="592" t="s">
        <v>13647</v>
      </c>
      <c r="G1972" s="592"/>
      <c r="H1972" s="592"/>
      <c r="I1972" s="592"/>
      <c r="J1972" s="589"/>
      <c r="K1972" s="642"/>
      <c r="L1972" s="595" t="s">
        <v>1701</v>
      </c>
      <c r="M1972" s="985" t="s">
        <v>10509</v>
      </c>
      <c r="N1972" s="592" t="str">
        <f>VLOOKUP(cppm_pr[[#This Row],[Order Number]],SPHERE!C:CC,13,0)</f>
        <v>IN PROGRESS</v>
      </c>
      <c r="O1972" s="592"/>
      <c r="P1972" s="594"/>
      <c r="Q1972" s="594"/>
      <c r="R1972" s="592">
        <f t="shared" si="35"/>
        <v>0</v>
      </c>
      <c r="S1972" s="592"/>
      <c r="T1972" s="596" t="str">
        <f>VLOOKUP(cppm_pr[[#This Row],[Status]],'All Link_LOV'!$I$32:$K$72,2,0)</f>
        <v>Pending Budget</v>
      </c>
      <c r="U1972" s="596" t="s">
        <v>13400</v>
      </c>
      <c r="V1972" s="959">
        <v>83</v>
      </c>
      <c r="W1972" s="596"/>
      <c r="X1972" s="592"/>
      <c r="Y1972" s="592"/>
      <c r="Z1972" s="597"/>
      <c r="AA1972" s="592"/>
      <c r="AB1972" s="595"/>
      <c r="AC1972" s="677"/>
      <c r="AD1972" s="592"/>
      <c r="AE1972" s="592"/>
      <c r="AF1972" s="592" t="s">
        <v>12821</v>
      </c>
      <c r="AG1972" s="592" t="s">
        <v>512</v>
      </c>
      <c r="AH1972" s="808" t="s">
        <v>13648</v>
      </c>
      <c r="AI1972" s="600" t="str">
        <f>IFERROR(VLOOKUP(cppm_pr[[#This Row],[Order Number]],SPHERE!C:CC,39,0),"")</f>
        <v>2 core FOC + 1 NID</v>
      </c>
      <c r="AJ1972" s="600" t="str">
        <f>IFERROR(VLOOKUP(cppm_pr[[#This Row],[Order Number]],'DC TM ONE'!B:CN,42,0),"")</f>
        <v/>
      </c>
      <c r="AK1972" s="808"/>
      <c r="AL1972" s="693" t="s">
        <v>13537</v>
      </c>
      <c r="AM1972" s="592" t="s">
        <v>13649</v>
      </c>
      <c r="AN1972" s="592"/>
      <c r="AO1972" s="961"/>
      <c r="AP1972" s="592"/>
      <c r="AQ1972" s="592"/>
      <c r="AR1972" s="612"/>
      <c r="AS1972" s="592"/>
      <c r="AT1972" s="598"/>
      <c r="AU1972" s="592"/>
      <c r="AV1972" s="592"/>
      <c r="AW1972" s="592"/>
      <c r="AX1972" s="592"/>
      <c r="AY1972" s="592"/>
      <c r="AZ1972" s="592"/>
      <c r="BA1972" s="592"/>
      <c r="BB1972" s="592"/>
      <c r="BC1972" s="592"/>
      <c r="BD1972" s="592"/>
      <c r="BE1972" s="592"/>
      <c r="BF1972" s="592"/>
      <c r="BG1972" s="592"/>
      <c r="BH1972" s="592"/>
    </row>
    <row r="1973" spans="1:60" ht="12" customHeight="1">
      <c r="A1973" s="960">
        <v>1971</v>
      </c>
      <c r="B1973" s="600"/>
      <c r="C1973" s="601" t="s">
        <v>203</v>
      </c>
      <c r="D1973" s="602"/>
      <c r="E1973" s="600"/>
      <c r="F1973" s="603" t="s">
        <v>13650</v>
      </c>
      <c r="G1973" s="603"/>
      <c r="H1973" s="592" t="s">
        <v>13651</v>
      </c>
      <c r="I1973" s="603"/>
      <c r="J1973" s="600"/>
      <c r="K1973" s="616"/>
      <c r="L1973" s="606" t="s">
        <v>2603</v>
      </c>
      <c r="M1973" s="971"/>
      <c r="N1973" s="972"/>
      <c r="O1973" s="603"/>
      <c r="P1973" s="605"/>
      <c r="Q1973" s="605"/>
      <c r="R1973" s="603">
        <f t="shared" si="35"/>
        <v>0</v>
      </c>
      <c r="S1973" s="603"/>
      <c r="T1973" s="607" t="str">
        <f>VLOOKUP(cppm_pr[[#This Row],[Status]],'All Link_LOV'!$I$32:$K$72,2,0)</f>
        <v>New order</v>
      </c>
      <c r="U1973" s="607" t="s">
        <v>13400</v>
      </c>
      <c r="V1973" s="960">
        <v>84</v>
      </c>
      <c r="W1973" s="607"/>
      <c r="X1973" s="603"/>
      <c r="Y1973" s="603"/>
      <c r="Z1973" s="608"/>
      <c r="AA1973" s="603"/>
      <c r="AB1973" s="606"/>
      <c r="AC1973" s="677"/>
      <c r="AD1973" s="603"/>
      <c r="AE1973" s="603"/>
      <c r="AF1973" s="592" t="s">
        <v>13528</v>
      </c>
      <c r="AG1973" s="603" t="s">
        <v>491</v>
      </c>
      <c r="AH1973" s="808" t="s">
        <v>13652</v>
      </c>
      <c r="AI1973" s="600" t="str">
        <f>IFERROR(VLOOKUP(cppm_pr[[#This Row],[Order Number]],SPHERE!C:CC,39,0),"")</f>
        <v/>
      </c>
      <c r="AJ1973" s="600" t="str">
        <f>IFERROR(VLOOKUP(cppm_pr[[#This Row],[Order Number]],'DC TM ONE'!B:CN,42,0),"")</f>
        <v/>
      </c>
      <c r="AK1973" s="808"/>
      <c r="AL1973" s="693" t="s">
        <v>13487</v>
      </c>
      <c r="AM1973" s="603" t="s">
        <v>11832</v>
      </c>
      <c r="AN1973" s="603"/>
      <c r="AO1973" s="961"/>
      <c r="AP1973" s="603"/>
      <c r="AQ1973" s="603"/>
      <c r="AR1973" s="769"/>
      <c r="AS1973" s="603"/>
      <c r="AT1973" s="610"/>
      <c r="AU1973" s="603"/>
      <c r="AV1973" s="603"/>
      <c r="AW1973" s="603"/>
      <c r="AX1973" s="603"/>
      <c r="AY1973" s="603"/>
      <c r="AZ1973" s="603"/>
      <c r="BA1973" s="603"/>
      <c r="BB1973" s="603"/>
      <c r="BC1973" s="603"/>
      <c r="BD1973" s="603"/>
      <c r="BE1973" s="603"/>
      <c r="BF1973" s="603"/>
      <c r="BG1973" s="603"/>
      <c r="BH1973" s="603"/>
    </row>
    <row r="1974" spans="1:60" ht="12" customHeight="1">
      <c r="A1974" s="959">
        <v>1972</v>
      </c>
      <c r="B1974" s="589" t="s">
        <v>79</v>
      </c>
      <c r="C1974" s="590" t="s">
        <v>241</v>
      </c>
      <c r="D1974" s="591"/>
      <c r="E1974" s="600" t="s">
        <v>13653</v>
      </c>
      <c r="F1974" s="592" t="s">
        <v>13654</v>
      </c>
      <c r="G1974" s="592" t="s">
        <v>13655</v>
      </c>
      <c r="H1974" s="592" t="s">
        <v>13656</v>
      </c>
      <c r="I1974" s="592"/>
      <c r="J1974" s="589"/>
      <c r="K1974" s="1126"/>
      <c r="L1974" s="595" t="s">
        <v>2749</v>
      </c>
      <c r="M1974" s="985" t="s">
        <v>10509</v>
      </c>
      <c r="N1974" s="972" t="str">
        <f>VLOOKUP(cppm_pr[[#This Row],[Order Number]],SPHERE!C:CC,13,0)</f>
        <v>CONFIRMED</v>
      </c>
      <c r="O1974" s="592" t="str">
        <f>VLOOKUP(cppm_pr[[#This Row],[Order Number]],SPHERE!C:CC,6,0)</f>
        <v>WAITING APPROVAL</v>
      </c>
      <c r="P1974" s="594"/>
      <c r="Q1974" s="594"/>
      <c r="R1974" s="592">
        <f t="shared" si="35"/>
        <v>0</v>
      </c>
      <c r="S1974" s="592"/>
      <c r="T1974" s="596" t="str">
        <f>VLOOKUP(cppm_pr[[#This Row],[Status]],'All Link_LOV'!$I$32:$K$72,2,0)</f>
        <v>Pending Budget</v>
      </c>
      <c r="U1974" s="596" t="s">
        <v>13400</v>
      </c>
      <c r="V1974" s="959">
        <v>85</v>
      </c>
      <c r="W1974" s="596"/>
      <c r="X1974" s="592"/>
      <c r="Y1974" s="592"/>
      <c r="Z1974" s="597"/>
      <c r="AA1974" s="592"/>
      <c r="AB1974" s="595"/>
      <c r="AC1974" s="677"/>
      <c r="AD1974" s="592"/>
      <c r="AE1974" s="592"/>
      <c r="AF1974" s="592" t="s">
        <v>12821</v>
      </c>
      <c r="AG1974" s="592" t="s">
        <v>512</v>
      </c>
      <c r="AH1974" s="808" t="s">
        <v>13657</v>
      </c>
      <c r="AI1974" s="600" t="str">
        <f>IFERROR(VLOOKUP(cppm_pr[[#This Row],[Order Number]],SPHERE!C:CC,39,0),"")</f>
        <v>2 core FOC + 1 NID</v>
      </c>
      <c r="AJ1974" s="600" t="str">
        <f>IFERROR(VLOOKUP(cppm_pr[[#This Row],[Order Number]],'DC TM ONE'!B:CN,42,0),"")</f>
        <v/>
      </c>
      <c r="AK1974" s="808"/>
      <c r="AL1974" s="693" t="s">
        <v>13537</v>
      </c>
      <c r="AM1974" s="592" t="s">
        <v>13658</v>
      </c>
      <c r="AN1974" s="592"/>
      <c r="AO1974" s="961"/>
      <c r="AP1974" s="592"/>
      <c r="AQ1974" s="592"/>
      <c r="AR1974" s="612"/>
      <c r="AS1974" s="592"/>
      <c r="AT1974" s="598"/>
      <c r="AU1974" s="592"/>
      <c r="AV1974" s="592"/>
      <c r="AW1974" s="592"/>
      <c r="AX1974" s="592"/>
      <c r="AY1974" s="592"/>
      <c r="AZ1974" s="592"/>
      <c r="BA1974" s="592"/>
      <c r="BB1974" s="592"/>
      <c r="BC1974" s="592"/>
      <c r="BD1974" s="592"/>
      <c r="BE1974" s="592"/>
      <c r="BF1974" s="592"/>
      <c r="BG1974" s="592"/>
      <c r="BH1974" s="592"/>
    </row>
    <row r="1975" spans="1:60" ht="12" customHeight="1">
      <c r="A1975" s="960">
        <v>1973</v>
      </c>
      <c r="B1975" s="600"/>
      <c r="C1975" s="601" t="s">
        <v>203</v>
      </c>
      <c r="D1975" s="602"/>
      <c r="E1975" s="600"/>
      <c r="F1975" s="603" t="s">
        <v>13659</v>
      </c>
      <c r="G1975" s="603"/>
      <c r="H1975" s="592" t="s">
        <v>13660</v>
      </c>
      <c r="I1975" s="603"/>
      <c r="J1975" s="600"/>
      <c r="K1975" s="616"/>
      <c r="L1975" s="606" t="s">
        <v>3189</v>
      </c>
      <c r="M1975" s="985" t="s">
        <v>10509</v>
      </c>
      <c r="N1975" s="972" t="str">
        <f>VLOOKUP(cppm_pr[[#This Row],[Order Number]],SPHERE!C:CC,13,0)</f>
        <v>CONFIRMED</v>
      </c>
      <c r="O1975" s="603"/>
      <c r="P1975" s="605"/>
      <c r="Q1975" s="605"/>
      <c r="R1975" s="603">
        <f t="shared" si="35"/>
        <v>0</v>
      </c>
      <c r="S1975" s="603"/>
      <c r="T1975" s="607" t="str">
        <f>VLOOKUP(cppm_pr[[#This Row],[Status]],'All Link_LOV'!$I$32:$K$72,2,0)</f>
        <v>New order</v>
      </c>
      <c r="U1975" s="607" t="s">
        <v>13400</v>
      </c>
      <c r="V1975" s="960">
        <v>86</v>
      </c>
      <c r="W1975" s="607"/>
      <c r="X1975" s="603"/>
      <c r="Y1975" s="603"/>
      <c r="Z1975" s="608"/>
      <c r="AA1975" s="603"/>
      <c r="AB1975" s="606"/>
      <c r="AC1975" s="677"/>
      <c r="AD1975" s="603"/>
      <c r="AE1975" s="603"/>
      <c r="AF1975" s="592" t="s">
        <v>13528</v>
      </c>
      <c r="AG1975" s="603" t="s">
        <v>491</v>
      </c>
      <c r="AH1975" s="808" t="s">
        <v>13661</v>
      </c>
      <c r="AI1975" s="600" t="str">
        <f>IFERROR(VLOOKUP(cppm_pr[[#This Row],[Order Number]],SPHERE!C:CC,39,0),"")</f>
        <v>2 core FOC + 1 NID</v>
      </c>
      <c r="AJ1975" s="600" t="str">
        <f>IFERROR(VLOOKUP(cppm_pr[[#This Row],[Order Number]],'DC TM ONE'!B:CN,42,0),"")</f>
        <v/>
      </c>
      <c r="AK1975" s="808"/>
      <c r="AL1975" s="693" t="s">
        <v>13662</v>
      </c>
      <c r="AM1975" s="603" t="s">
        <v>6395</v>
      </c>
      <c r="AN1975" s="603"/>
      <c r="AO1975" s="961"/>
      <c r="AP1975" s="603"/>
      <c r="AQ1975" s="603"/>
      <c r="AR1975" s="769"/>
      <c r="AS1975" s="603"/>
      <c r="AT1975" s="610"/>
      <c r="AU1975" s="603"/>
      <c r="AV1975" s="603"/>
      <c r="AW1975" s="603"/>
      <c r="AX1975" s="603"/>
      <c r="AY1975" s="603"/>
      <c r="AZ1975" s="603"/>
      <c r="BA1975" s="603"/>
      <c r="BB1975" s="603"/>
      <c r="BC1975" s="603"/>
      <c r="BD1975" s="603"/>
      <c r="BE1975" s="603"/>
      <c r="BF1975" s="603"/>
      <c r="BG1975" s="603"/>
      <c r="BH1975" s="603"/>
    </row>
    <row r="1976" spans="1:60" ht="12" customHeight="1">
      <c r="A1976" s="959">
        <v>1974</v>
      </c>
      <c r="B1976" s="589" t="s">
        <v>469</v>
      </c>
      <c r="C1976" s="590" t="s">
        <v>254</v>
      </c>
      <c r="D1976" s="591"/>
      <c r="E1976" s="815" t="s">
        <v>13663</v>
      </c>
      <c r="F1976" s="592" t="s">
        <v>13664</v>
      </c>
      <c r="G1976" s="592"/>
      <c r="H1976" s="592" t="s">
        <v>13665</v>
      </c>
      <c r="I1976" s="592"/>
      <c r="J1976" s="589"/>
      <c r="K1976" s="1126"/>
      <c r="L1976" s="595" t="s">
        <v>56</v>
      </c>
      <c r="M1976" s="985" t="s">
        <v>10509</v>
      </c>
      <c r="N1976" s="972" t="str">
        <f>VLOOKUP(cppm_pr[[#This Row],[Order Number]],SPHERE!C:CC,13,0)</f>
        <v>CONFIRMED</v>
      </c>
      <c r="O1976" s="592"/>
      <c r="P1976" s="594"/>
      <c r="Q1976" s="594"/>
      <c r="R1976" s="592">
        <f t="shared" si="35"/>
        <v>0</v>
      </c>
      <c r="S1976" s="592"/>
      <c r="T1976" s="596" t="str">
        <f>VLOOKUP(cppm_pr[[#This Row],[Status]],'All Link_LOV'!$I$32:$K$72,2,0)</f>
        <v>PO Issued</v>
      </c>
      <c r="U1976" s="596" t="s">
        <v>13400</v>
      </c>
      <c r="V1976" s="959">
        <v>87</v>
      </c>
      <c r="W1976" s="596"/>
      <c r="X1976" s="592"/>
      <c r="Y1976" s="592"/>
      <c r="Z1976" s="597"/>
      <c r="AA1976" s="592"/>
      <c r="AB1976" s="595"/>
      <c r="AC1976" s="677"/>
      <c r="AD1976" s="592"/>
      <c r="AE1976" s="592"/>
      <c r="AF1976" s="592" t="s">
        <v>12821</v>
      </c>
      <c r="AG1976" s="592" t="s">
        <v>515</v>
      </c>
      <c r="AH1976" s="808" t="s">
        <v>13666</v>
      </c>
      <c r="AI1976" s="600" t="str">
        <f>IFERROR(VLOOKUP(cppm_pr[[#This Row],[Order Number]],SPHERE!C:CC,39,0),"")</f>
        <v>Unifi Port</v>
      </c>
      <c r="AJ1976" s="600" t="str">
        <f>IFERROR(VLOOKUP(cppm_pr[[#This Row],[Order Number]],'DC TM ONE'!B:CN,42,0),"")</f>
        <v>SLA 99.0%</v>
      </c>
      <c r="AK1976" s="808"/>
      <c r="AL1976" s="693" t="s">
        <v>13667</v>
      </c>
      <c r="AM1976" s="592" t="s">
        <v>7725</v>
      </c>
      <c r="AN1976" s="592"/>
      <c r="AO1976" s="961"/>
      <c r="AP1976" s="592"/>
      <c r="AQ1976" s="592"/>
      <c r="AR1976" s="612"/>
      <c r="AS1976" s="592"/>
      <c r="AT1976" s="598"/>
      <c r="AU1976" s="592"/>
      <c r="AV1976" s="592"/>
      <c r="AW1976" s="592"/>
      <c r="AX1976" s="592"/>
      <c r="AY1976" s="592"/>
      <c r="AZ1976" s="592"/>
      <c r="BA1976" s="592"/>
      <c r="BB1976" s="592"/>
      <c r="BC1976" s="592"/>
      <c r="BD1976" s="592"/>
      <c r="BE1976" s="592"/>
      <c r="BF1976" s="592"/>
      <c r="BG1976" s="592"/>
      <c r="BH1976" s="592"/>
    </row>
    <row r="1977" spans="1:60" ht="12" customHeight="1">
      <c r="A1977" s="960">
        <v>1975</v>
      </c>
      <c r="B1977" s="600" t="s">
        <v>78</v>
      </c>
      <c r="C1977" s="601" t="s">
        <v>221</v>
      </c>
      <c r="D1977" s="602"/>
      <c r="E1977" s="600" t="s">
        <v>13668</v>
      </c>
      <c r="F1977" s="603" t="s">
        <v>13669</v>
      </c>
      <c r="G1977" s="603"/>
      <c r="H1977" s="592" t="s">
        <v>13670</v>
      </c>
      <c r="I1977" s="603"/>
      <c r="J1977" s="600"/>
      <c r="K1977" s="616"/>
      <c r="L1977" s="606" t="s">
        <v>1701</v>
      </c>
      <c r="M1977" s="985" t="s">
        <v>10509</v>
      </c>
      <c r="N1977" s="972" t="str">
        <f>VLOOKUP(cppm_pr[[#This Row],[Order Number]],SPHERE!C:CC,13,0)</f>
        <v>CONFIRMED</v>
      </c>
      <c r="O1977" s="603"/>
      <c r="P1977" s="605"/>
      <c r="Q1977" s="605"/>
      <c r="R1977" s="603">
        <f t="shared" ref="R1977:R2008" si="36">$Q1977-$P1977</f>
        <v>0</v>
      </c>
      <c r="S1977" s="603"/>
      <c r="T1977" s="607" t="str">
        <f>VLOOKUP(cppm_pr[[#This Row],[Status]],'All Link_LOV'!$I$32:$K$72,2,0)</f>
        <v>Planning Stage</v>
      </c>
      <c r="U1977" s="607" t="s">
        <v>13400</v>
      </c>
      <c r="V1977" s="960">
        <v>88</v>
      </c>
      <c r="W1977" s="607"/>
      <c r="X1977" s="603"/>
      <c r="Y1977" s="603"/>
      <c r="Z1977" s="608"/>
      <c r="AA1977" s="603"/>
      <c r="AB1977" s="606"/>
      <c r="AC1977" s="677"/>
      <c r="AD1977" s="603"/>
      <c r="AE1977" s="603"/>
      <c r="AF1977" s="592" t="s">
        <v>12821</v>
      </c>
      <c r="AG1977" s="603" t="s">
        <v>491</v>
      </c>
      <c r="AH1977" s="808" t="s">
        <v>13671</v>
      </c>
      <c r="AI1977" s="600" t="str">
        <f>IFERROR(VLOOKUP(cppm_pr[[#This Row],[Order Number]],SPHERE!C:CC,39,0),"")</f>
        <v>2 core FOC + 1 NID (NRP)</v>
      </c>
      <c r="AJ1977" s="600" t="str">
        <f>IFERROR(VLOOKUP(cppm_pr[[#This Row],[Order Number]],'DC TM ONE'!B:CN,42,0),"")</f>
        <v>SLA 99.0%</v>
      </c>
      <c r="AK1977" s="808"/>
      <c r="AL1977" s="693">
        <v>45180</v>
      </c>
      <c r="AM1977" s="603" t="s">
        <v>7316</v>
      </c>
      <c r="AN1977" s="603"/>
      <c r="AO1977" s="961"/>
      <c r="AP1977" s="603"/>
      <c r="AQ1977" s="603"/>
      <c r="AR1977" s="769"/>
      <c r="AS1977" s="603"/>
      <c r="AT1977" s="610"/>
      <c r="AU1977" s="603"/>
      <c r="AV1977" s="603"/>
      <c r="AW1977" s="603"/>
      <c r="AX1977" s="603"/>
      <c r="AY1977" s="603"/>
      <c r="AZ1977" s="603"/>
      <c r="BA1977" s="603"/>
      <c r="BB1977" s="603"/>
      <c r="BC1977" s="603"/>
      <c r="BD1977" s="603"/>
      <c r="BE1977" s="603"/>
      <c r="BF1977" s="603"/>
      <c r="BG1977" s="603"/>
      <c r="BH1977" s="603"/>
    </row>
    <row r="1978" spans="1:60" ht="12" customHeight="1">
      <c r="A1978" s="959">
        <v>1976</v>
      </c>
      <c r="B1978" s="600" t="s">
        <v>78</v>
      </c>
      <c r="C1978" s="590" t="s">
        <v>229</v>
      </c>
      <c r="D1978" s="591"/>
      <c r="E1978" s="815"/>
      <c r="F1978" s="592" t="s">
        <v>13672</v>
      </c>
      <c r="G1978" s="592"/>
      <c r="H1978" s="592" t="s">
        <v>13673</v>
      </c>
      <c r="I1978" s="592"/>
      <c r="J1978" s="589"/>
      <c r="K1978" s="642"/>
      <c r="L1978" s="595" t="s">
        <v>1701</v>
      </c>
      <c r="M1978" s="985" t="s">
        <v>10509</v>
      </c>
      <c r="N1978" s="972" t="str">
        <f>VLOOKUP(cppm_pr[[#This Row],[Order Number]],SPHERE!C:CC,13,0)</f>
        <v>CONFIRMED</v>
      </c>
      <c r="O1978" s="592"/>
      <c r="P1978" s="594"/>
      <c r="Q1978" s="594"/>
      <c r="R1978" s="592">
        <f t="shared" si="36"/>
        <v>0</v>
      </c>
      <c r="S1978" s="592"/>
      <c r="T1978" s="596" t="str">
        <f>VLOOKUP(cppm_pr[[#This Row],[Status]],'All Link_LOV'!$I$32:$K$72,2,0)</f>
        <v>Project Creation</v>
      </c>
      <c r="U1978" s="596" t="s">
        <v>13400</v>
      </c>
      <c r="V1978" s="959">
        <v>89</v>
      </c>
      <c r="W1978" s="596"/>
      <c r="X1978" s="592"/>
      <c r="Y1978" s="592"/>
      <c r="Z1978" s="597"/>
      <c r="AA1978" s="592"/>
      <c r="AB1978" s="595"/>
      <c r="AC1978" s="677"/>
      <c r="AD1978" s="592"/>
      <c r="AE1978" s="592"/>
      <c r="AF1978" s="592" t="s">
        <v>12821</v>
      </c>
      <c r="AG1978" s="592" t="s">
        <v>491</v>
      </c>
      <c r="AH1978" s="808" t="s">
        <v>13674</v>
      </c>
      <c r="AI1978" s="600" t="str">
        <f>IFERROR(VLOOKUP(cppm_pr[[#This Row],[Order Number]],SPHERE!C:CC,39,0),"")</f>
        <v>2 core FOC + 1 NID (NRP)</v>
      </c>
      <c r="AJ1978" s="600" t="str">
        <f>IFERROR(VLOOKUP(cppm_pr[[#This Row],[Order Number]],'DC TM ONE'!B:CN,42,0),"")</f>
        <v>SLA 99.0%</v>
      </c>
      <c r="AK1978" s="808"/>
      <c r="AL1978" s="693">
        <v>45180</v>
      </c>
      <c r="AM1978" s="592" t="s">
        <v>10127</v>
      </c>
      <c r="AN1978" s="592"/>
      <c r="AO1978" s="961"/>
      <c r="AP1978" s="592"/>
      <c r="AQ1978" s="592"/>
      <c r="AR1978" s="612"/>
      <c r="AS1978" s="592"/>
      <c r="AT1978" s="598"/>
      <c r="AU1978" s="592"/>
      <c r="AV1978" s="592"/>
      <c r="AW1978" s="592"/>
      <c r="AX1978" s="592"/>
      <c r="AY1978" s="592"/>
      <c r="AZ1978" s="592"/>
      <c r="BA1978" s="592"/>
      <c r="BB1978" s="592"/>
      <c r="BC1978" s="592"/>
      <c r="BD1978" s="592"/>
      <c r="BE1978" s="592"/>
      <c r="BF1978" s="592"/>
      <c r="BG1978" s="592"/>
      <c r="BH1978" s="592"/>
    </row>
    <row r="1979" spans="1:60" ht="12" customHeight="1">
      <c r="A1979" s="960">
        <v>1977</v>
      </c>
      <c r="B1979" s="600"/>
      <c r="C1979" s="601" t="s">
        <v>203</v>
      </c>
      <c r="D1979" s="602"/>
      <c r="E1979" s="600"/>
      <c r="F1979" s="603" t="s">
        <v>13675</v>
      </c>
      <c r="G1979" s="603"/>
      <c r="H1979" s="603"/>
      <c r="I1979" s="603"/>
      <c r="J1979" s="600"/>
      <c r="K1979" s="616"/>
      <c r="L1979" s="606" t="s">
        <v>48</v>
      </c>
      <c r="M1979" s="985" t="s">
        <v>10509</v>
      </c>
      <c r="N1979" s="592" t="str">
        <f>VLOOKUP(cppm_pr[[#This Row],[Order Number]],SPHERE!C:CC,13,0)</f>
        <v>IN PROGRESS</v>
      </c>
      <c r="O1979" s="603"/>
      <c r="P1979" s="605"/>
      <c r="Q1979" s="605"/>
      <c r="R1979" s="603">
        <f t="shared" si="36"/>
        <v>0</v>
      </c>
      <c r="S1979" s="603"/>
      <c r="T1979" s="607" t="str">
        <f>VLOOKUP(cppm_pr[[#This Row],[Status]],'All Link_LOV'!$I$32:$K$72,2,0)</f>
        <v>New order</v>
      </c>
      <c r="U1979" s="607" t="s">
        <v>13400</v>
      </c>
      <c r="V1979" s="960">
        <v>90</v>
      </c>
      <c r="W1979" s="607"/>
      <c r="X1979" s="603"/>
      <c r="Y1979" s="603"/>
      <c r="Z1979" s="608"/>
      <c r="AA1979" s="603"/>
      <c r="AB1979" s="606"/>
      <c r="AC1979" s="677"/>
      <c r="AD1979" s="603"/>
      <c r="AE1979" s="603"/>
      <c r="AF1979" s="592" t="s">
        <v>12821</v>
      </c>
      <c r="AG1979" s="603" t="s">
        <v>491</v>
      </c>
      <c r="AH1979" s="808" t="s">
        <v>13676</v>
      </c>
      <c r="AI1979" s="600" t="str">
        <f>IFERROR(VLOOKUP(cppm_pr[[#This Row],[Order Number]],SPHERE!C:CC,39,0),"")</f>
        <v>4 core FOC + 1 NID (NRP)</v>
      </c>
      <c r="AJ1979" s="600" t="str">
        <f>IFERROR(VLOOKUP(cppm_pr[[#This Row],[Order Number]],'DC TM ONE'!B:CN,42,0),"")</f>
        <v>SLG 99.7%</v>
      </c>
      <c r="AK1979" s="808"/>
      <c r="AL1979" s="693">
        <v>45180</v>
      </c>
      <c r="AM1979" s="603" t="s">
        <v>13204</v>
      </c>
      <c r="AN1979" s="603"/>
      <c r="AO1979" s="961"/>
      <c r="AP1979" s="603"/>
      <c r="AQ1979" s="603"/>
      <c r="AR1979" s="769"/>
      <c r="AS1979" s="603"/>
      <c r="AT1979" s="610"/>
      <c r="AU1979" s="603"/>
      <c r="AV1979" s="603"/>
      <c r="AW1979" s="603"/>
      <c r="AX1979" s="603"/>
      <c r="AY1979" s="603"/>
      <c r="AZ1979" s="603"/>
      <c r="BA1979" s="603"/>
      <c r="BB1979" s="603"/>
      <c r="BC1979" s="603"/>
      <c r="BD1979" s="603"/>
      <c r="BE1979" s="603"/>
      <c r="BF1979" s="603"/>
      <c r="BG1979" s="603"/>
      <c r="BH1979" s="603"/>
    </row>
    <row r="1980" spans="1:60" ht="12" customHeight="1">
      <c r="A1980" s="959">
        <v>1978</v>
      </c>
      <c r="B1980" s="589"/>
      <c r="C1980" s="590" t="s">
        <v>203</v>
      </c>
      <c r="D1980" s="591"/>
      <c r="E1980" s="815"/>
      <c r="F1980" s="592" t="s">
        <v>13677</v>
      </c>
      <c r="G1980" s="592"/>
      <c r="H1980" s="592"/>
      <c r="I1980" s="592"/>
      <c r="J1980" s="589"/>
      <c r="K1980" s="642"/>
      <c r="L1980" s="595" t="s">
        <v>49</v>
      </c>
      <c r="M1980" s="985" t="s">
        <v>10509</v>
      </c>
      <c r="N1980" s="592" t="str">
        <f>VLOOKUP(cppm_pr[[#This Row],[Order Number]],SPHERE!C:CC,13,0)</f>
        <v>IN PROGRESS</v>
      </c>
      <c r="O1980" s="592"/>
      <c r="P1980" s="594"/>
      <c r="Q1980" s="594"/>
      <c r="R1980" s="592">
        <f t="shared" si="36"/>
        <v>0</v>
      </c>
      <c r="S1980" s="592"/>
      <c r="T1980" s="596" t="str">
        <f>VLOOKUP(cppm_pr[[#This Row],[Status]],'All Link_LOV'!$I$32:$K$72,2,0)</f>
        <v>New order</v>
      </c>
      <c r="U1980" s="596" t="s">
        <v>13400</v>
      </c>
      <c r="V1980" s="959">
        <v>91</v>
      </c>
      <c r="W1980" s="596"/>
      <c r="X1980" s="592"/>
      <c r="Y1980" s="592"/>
      <c r="Z1980" s="597"/>
      <c r="AA1980" s="592"/>
      <c r="AB1980" s="595"/>
      <c r="AC1980" s="677"/>
      <c r="AD1980" s="592"/>
      <c r="AE1980" s="592"/>
      <c r="AF1980" s="592" t="s">
        <v>12821</v>
      </c>
      <c r="AG1980" s="592" t="s">
        <v>491</v>
      </c>
      <c r="AH1980" s="808" t="s">
        <v>13678</v>
      </c>
      <c r="AI1980" s="600" t="str">
        <f>IFERROR(VLOOKUP(cppm_pr[[#This Row],[Order Number]],SPHERE!C:CC,39,0),"")</f>
        <v>4 core FOC + 1 NID (NRP)</v>
      </c>
      <c r="AJ1980" s="600" t="str">
        <f>IFERROR(VLOOKUP(cppm_pr[[#This Row],[Order Number]],'DC TM ONE'!B:CN,42,0),"")</f>
        <v>SLG 99.7%</v>
      </c>
      <c r="AK1980" s="808"/>
      <c r="AL1980" s="693">
        <v>45180</v>
      </c>
      <c r="AM1980" s="592" t="s">
        <v>6993</v>
      </c>
      <c r="AN1980" s="592"/>
      <c r="AO1980" s="961"/>
      <c r="AP1980" s="592"/>
      <c r="AQ1980" s="592"/>
      <c r="AR1980" s="612"/>
      <c r="AS1980" s="592"/>
      <c r="AT1980" s="598"/>
      <c r="AU1980" s="592"/>
      <c r="AV1980" s="592"/>
      <c r="AW1980" s="592"/>
      <c r="AX1980" s="592"/>
      <c r="AY1980" s="592"/>
      <c r="AZ1980" s="592"/>
      <c r="BA1980" s="592"/>
      <c r="BB1980" s="592"/>
      <c r="BC1980" s="592"/>
      <c r="BD1980" s="592"/>
      <c r="BE1980" s="592"/>
      <c r="BF1980" s="592"/>
      <c r="BG1980" s="592"/>
      <c r="BH1980" s="592"/>
    </row>
    <row r="1981" spans="1:60" ht="12" customHeight="1">
      <c r="A1981" s="960">
        <v>1979</v>
      </c>
      <c r="B1981" s="600" t="s">
        <v>74</v>
      </c>
      <c r="C1981" s="601" t="s">
        <v>237</v>
      </c>
      <c r="D1981" s="602"/>
      <c r="E1981" s="600" t="s">
        <v>13679</v>
      </c>
      <c r="F1981" s="603" t="s">
        <v>13680</v>
      </c>
      <c r="G1981" s="603"/>
      <c r="H1981" s="603"/>
      <c r="I1981" s="603"/>
      <c r="J1981" s="600"/>
      <c r="K1981" s="616"/>
      <c r="L1981" s="606" t="s">
        <v>2603</v>
      </c>
      <c r="M1981" s="985" t="s">
        <v>10509</v>
      </c>
      <c r="N1981" s="592" t="str">
        <f>VLOOKUP(cppm_pr[[#This Row],[Order Number]],SPHERE!C:CC,13,0)</f>
        <v>IN PROGRESS</v>
      </c>
      <c r="O1981" s="603"/>
      <c r="P1981" s="605"/>
      <c r="Q1981" s="605"/>
      <c r="R1981" s="603">
        <f t="shared" si="36"/>
        <v>0</v>
      </c>
      <c r="S1981" s="603"/>
      <c r="T1981" s="607" t="str">
        <f>VLOOKUP(cppm_pr[[#This Row],[Status]],'All Link_LOV'!$I$32:$K$72,2,0)</f>
        <v>PAC Approval</v>
      </c>
      <c r="U1981" s="607" t="s">
        <v>13400</v>
      </c>
      <c r="V1981" s="960">
        <v>92</v>
      </c>
      <c r="W1981" s="607"/>
      <c r="X1981" s="603"/>
      <c r="Y1981" s="603"/>
      <c r="Z1981" s="608"/>
      <c r="AA1981" s="603"/>
      <c r="AB1981" s="606"/>
      <c r="AC1981" s="677"/>
      <c r="AD1981" s="603"/>
      <c r="AE1981" s="603"/>
      <c r="AF1981" s="592" t="s">
        <v>12821</v>
      </c>
      <c r="AG1981" s="603" t="s">
        <v>491</v>
      </c>
      <c r="AH1981" s="808" t="s">
        <v>13681</v>
      </c>
      <c r="AI1981" s="600" t="str">
        <f>IFERROR(VLOOKUP(cppm_pr[[#This Row],[Order Number]],SPHERE!C:CC,39,0),"")</f>
        <v>2 core FOC + 1 NID (NRP)</v>
      </c>
      <c r="AJ1981" s="600" t="str">
        <f>IFERROR(VLOOKUP(cppm_pr[[#This Row],[Order Number]],'DC TM ONE'!B:CN,42,0),"")</f>
        <v>SLA 99.0%</v>
      </c>
      <c r="AK1981" s="808"/>
      <c r="AL1981" s="693" t="s">
        <v>13682</v>
      </c>
      <c r="AM1981" s="603" t="s">
        <v>6710</v>
      </c>
      <c r="AN1981" s="603"/>
      <c r="AO1981" s="961"/>
      <c r="AP1981" s="603"/>
      <c r="AQ1981" s="603"/>
      <c r="AR1981" s="769"/>
      <c r="AS1981" s="603"/>
      <c r="AT1981" s="610"/>
      <c r="AU1981" s="603"/>
      <c r="AV1981" s="603"/>
      <c r="AW1981" s="603"/>
      <c r="AX1981" s="603"/>
      <c r="AY1981" s="603"/>
      <c r="AZ1981" s="603"/>
      <c r="BA1981" s="603"/>
      <c r="BB1981" s="603"/>
      <c r="BC1981" s="603"/>
      <c r="BD1981" s="603"/>
      <c r="BE1981" s="603"/>
      <c r="BF1981" s="603"/>
      <c r="BG1981" s="603"/>
      <c r="BH1981" s="603"/>
    </row>
    <row r="1982" spans="1:60" ht="12" customHeight="1">
      <c r="A1982" s="959">
        <v>1980</v>
      </c>
      <c r="B1982" s="589"/>
      <c r="C1982" s="590" t="s">
        <v>203</v>
      </c>
      <c r="D1982" s="591"/>
      <c r="E1982" s="815"/>
      <c r="F1982" s="592" t="s">
        <v>13683</v>
      </c>
      <c r="G1982" s="592"/>
      <c r="H1982" s="592"/>
      <c r="I1982" s="592"/>
      <c r="J1982" s="589"/>
      <c r="K1982" s="642"/>
      <c r="L1982" s="595" t="s">
        <v>53</v>
      </c>
      <c r="M1982" s="985" t="s">
        <v>10509</v>
      </c>
      <c r="N1982" s="972" t="str">
        <f>VLOOKUP(cppm_pr[[#This Row],[Order Number]],SPHERE!C:CC,13,0)</f>
        <v>CONFIRMED</v>
      </c>
      <c r="O1982" s="592"/>
      <c r="P1982" s="594"/>
      <c r="Q1982" s="594"/>
      <c r="R1982" s="592">
        <f t="shared" si="36"/>
        <v>0</v>
      </c>
      <c r="S1982" s="592"/>
      <c r="T1982" s="596" t="str">
        <f>VLOOKUP(cppm_pr[[#This Row],[Status]],'All Link_LOV'!$I$32:$K$72,2,0)</f>
        <v>New order</v>
      </c>
      <c r="U1982" s="596" t="s">
        <v>13400</v>
      </c>
      <c r="V1982" s="959">
        <v>93</v>
      </c>
      <c r="W1982" s="596"/>
      <c r="X1982" s="592"/>
      <c r="Y1982" s="592"/>
      <c r="Z1982" s="597"/>
      <c r="AA1982" s="592"/>
      <c r="AB1982" s="595"/>
      <c r="AC1982" s="677"/>
      <c r="AD1982" s="592"/>
      <c r="AE1982" s="592"/>
      <c r="AF1982" s="592" t="s">
        <v>12821</v>
      </c>
      <c r="AG1982" s="592" t="s">
        <v>491</v>
      </c>
      <c r="AH1982" s="808" t="s">
        <v>13684</v>
      </c>
      <c r="AI1982" s="600" t="str">
        <f>IFERROR(VLOOKUP(cppm_pr[[#This Row],[Order Number]],SPHERE!C:CC,39,0),"")</f>
        <v>SFP Electrical</v>
      </c>
      <c r="AJ1982" s="600" t="str">
        <f>IFERROR(VLOOKUP(cppm_pr[[#This Row],[Order Number]],'DC TM ONE'!B:CN,42,0),"")</f>
        <v>SLA 99.0%</v>
      </c>
      <c r="AK1982" s="808"/>
      <c r="AL1982" s="693">
        <v>44969</v>
      </c>
      <c r="AM1982" s="592" t="s">
        <v>6490</v>
      </c>
      <c r="AN1982" s="592"/>
      <c r="AO1982" s="961"/>
      <c r="AP1982" s="592"/>
      <c r="AQ1982" s="592"/>
      <c r="AR1982" s="612"/>
      <c r="AS1982" s="592"/>
      <c r="AT1982" s="598"/>
      <c r="AU1982" s="592"/>
      <c r="AV1982" s="592"/>
      <c r="AW1982" s="592"/>
      <c r="AX1982" s="592"/>
      <c r="AY1982" s="592"/>
      <c r="AZ1982" s="592"/>
      <c r="BA1982" s="592"/>
      <c r="BB1982" s="592"/>
      <c r="BC1982" s="592"/>
      <c r="BD1982" s="592"/>
      <c r="BE1982" s="592"/>
      <c r="BF1982" s="592"/>
      <c r="BG1982" s="592"/>
      <c r="BH1982" s="592"/>
    </row>
    <row r="1983" spans="1:60" ht="12" customHeight="1">
      <c r="A1983" s="960">
        <v>1981</v>
      </c>
      <c r="B1983" s="600" t="s">
        <v>69</v>
      </c>
      <c r="C1983" s="601" t="s">
        <v>207</v>
      </c>
      <c r="D1983" s="602"/>
      <c r="E1983" s="600"/>
      <c r="F1983" s="603" t="s">
        <v>13685</v>
      </c>
      <c r="G1983" s="603" t="s">
        <v>13686</v>
      </c>
      <c r="H1983" s="603" t="s">
        <v>13687</v>
      </c>
      <c r="I1983" s="603"/>
      <c r="J1983" s="600"/>
      <c r="K1983" s="616"/>
      <c r="L1983" s="606" t="s">
        <v>2773</v>
      </c>
      <c r="M1983" s="985" t="s">
        <v>10509</v>
      </c>
      <c r="N1983" s="592" t="str">
        <f>VLOOKUP(cppm_pr[[#This Row],[Order Number]],SPHERE!C:CC,13,0)</f>
        <v>IN PROGRESS</v>
      </c>
      <c r="O1983" s="592" t="str">
        <f>VLOOKUP(cppm_pr[[#This Row],[Order Number]],SPHERE!C:CC,6,0)</f>
        <v>APPROVED</v>
      </c>
      <c r="P1983" s="605"/>
      <c r="Q1983" s="605"/>
      <c r="R1983" s="603">
        <f t="shared" si="36"/>
        <v>0</v>
      </c>
      <c r="S1983" s="603"/>
      <c r="T1983" s="607" t="str">
        <f>VLOOKUP(cppm_pr[[#This Row],[Status]],'All Link_LOV'!$I$32:$K$72,2,0)</f>
        <v>New Request PR</v>
      </c>
      <c r="U1983" s="607" t="s">
        <v>13400</v>
      </c>
      <c r="V1983" s="960">
        <v>94</v>
      </c>
      <c r="W1983" s="607"/>
      <c r="X1983" s="603"/>
      <c r="Y1983" s="603"/>
      <c r="Z1983" s="608"/>
      <c r="AA1983" s="603"/>
      <c r="AB1983" s="606"/>
      <c r="AC1983" s="677"/>
      <c r="AD1983" s="603"/>
      <c r="AE1983" s="603"/>
      <c r="AF1983" s="592" t="s">
        <v>12821</v>
      </c>
      <c r="AG1983" s="603" t="s">
        <v>512</v>
      </c>
      <c r="AH1983" s="808" t="s">
        <v>13688</v>
      </c>
      <c r="AI1983" s="600" t="str">
        <f>IFERROR(VLOOKUP(cppm_pr[[#This Row],[Order Number]],SPHERE!C:CC,39,0),"")</f>
        <v>Unifi Port</v>
      </c>
      <c r="AJ1983" s="600" t="str">
        <f>IFERROR(VLOOKUP(cppm_pr[[#This Row],[Order Number]],'DC TM ONE'!B:CN,42,0),"")</f>
        <v/>
      </c>
      <c r="AK1983" s="808"/>
      <c r="AL1983" s="693" t="s">
        <v>13406</v>
      </c>
      <c r="AM1983" s="603" t="s">
        <v>13689</v>
      </c>
      <c r="AN1983" s="603"/>
      <c r="AO1983" s="961"/>
      <c r="AP1983" s="603"/>
      <c r="AQ1983" s="603"/>
      <c r="AR1983" s="769"/>
      <c r="AS1983" s="603"/>
      <c r="AT1983" s="610"/>
      <c r="AU1983" s="603"/>
      <c r="AV1983" s="603"/>
      <c r="AW1983" s="603"/>
      <c r="AX1983" s="603"/>
      <c r="AY1983" s="603"/>
      <c r="AZ1983" s="603"/>
      <c r="BA1983" s="603"/>
      <c r="BB1983" s="603"/>
      <c r="BC1983" s="603"/>
      <c r="BD1983" s="603"/>
      <c r="BE1983" s="603"/>
      <c r="BF1983" s="603"/>
      <c r="BG1983" s="603"/>
      <c r="BH1983" s="603"/>
    </row>
    <row r="1984" spans="1:60" ht="12" customHeight="1">
      <c r="A1984" s="959">
        <v>1982</v>
      </c>
      <c r="B1984" s="600" t="s">
        <v>78</v>
      </c>
      <c r="C1984" s="590" t="s">
        <v>296</v>
      </c>
      <c r="D1984" s="591"/>
      <c r="E1984" s="815" t="s">
        <v>13690</v>
      </c>
      <c r="F1984" s="592" t="s">
        <v>13691</v>
      </c>
      <c r="G1984" s="592"/>
      <c r="H1984" s="592"/>
      <c r="I1984" s="592"/>
      <c r="J1984" s="589"/>
      <c r="K1984" s="642"/>
      <c r="L1984" s="595" t="s">
        <v>1701</v>
      </c>
      <c r="M1984" s="993"/>
      <c r="N1984" s="972"/>
      <c r="O1984" s="592"/>
      <c r="P1984" s="594"/>
      <c r="Q1984" s="594"/>
      <c r="R1984" s="592">
        <f t="shared" si="36"/>
        <v>0</v>
      </c>
      <c r="S1984" s="592"/>
      <c r="T1984" s="596" t="str">
        <f>VLOOKUP(cppm_pr[[#This Row],[Status]],'All Link_LOV'!$I$32:$K$72,2,0)</f>
        <v>Not Viable</v>
      </c>
      <c r="U1984" s="596" t="s">
        <v>13400</v>
      </c>
      <c r="V1984" s="959">
        <v>95</v>
      </c>
      <c r="W1984" s="596"/>
      <c r="X1984" s="592"/>
      <c r="Y1984" s="592"/>
      <c r="Z1984" s="597"/>
      <c r="AA1984" s="592"/>
      <c r="AB1984" s="595"/>
      <c r="AC1984" s="677"/>
      <c r="AD1984" s="592"/>
      <c r="AE1984" s="592"/>
      <c r="AF1984" s="592" t="s">
        <v>12821</v>
      </c>
      <c r="AG1984" s="592" t="s">
        <v>515</v>
      </c>
      <c r="AH1984" s="808" t="s">
        <v>13692</v>
      </c>
      <c r="AI1984" s="600" t="str">
        <f>IFERROR(VLOOKUP(cppm_pr[[#This Row],[Order Number]],SPHERE!C:CC,39,0),"")</f>
        <v/>
      </c>
      <c r="AJ1984" s="600">
        <f>IFERROR(VLOOKUP(cppm_pr[[#This Row],[Order Number]],'DC TM ONE'!B:CN,42,0),"")</f>
        <v>0</v>
      </c>
      <c r="AK1984" s="808"/>
      <c r="AL1984" s="693" t="s">
        <v>13667</v>
      </c>
      <c r="AM1984" s="592" t="s">
        <v>9369</v>
      </c>
      <c r="AN1984" s="592"/>
      <c r="AO1984" s="961"/>
      <c r="AP1984" s="592"/>
      <c r="AQ1984" s="592"/>
      <c r="AR1984" s="612"/>
      <c r="AS1984" s="592"/>
      <c r="AT1984" s="598"/>
      <c r="AU1984" s="592"/>
      <c r="AV1984" s="592"/>
      <c r="AW1984" s="592"/>
      <c r="AX1984" s="592"/>
      <c r="AY1984" s="592"/>
      <c r="AZ1984" s="592"/>
      <c r="BA1984" s="592"/>
      <c r="BB1984" s="592"/>
      <c r="BC1984" s="592"/>
      <c r="BD1984" s="592"/>
      <c r="BE1984" s="592"/>
      <c r="BF1984" s="592"/>
      <c r="BG1984" s="592"/>
      <c r="BH1984" s="592"/>
    </row>
    <row r="1985" spans="1:60" ht="12" customHeight="1">
      <c r="A1985" s="960">
        <v>1983</v>
      </c>
      <c r="B1985" s="600" t="s">
        <v>78</v>
      </c>
      <c r="C1985" s="601" t="s">
        <v>229</v>
      </c>
      <c r="D1985" s="602"/>
      <c r="E1985" s="600"/>
      <c r="F1985" s="603" t="s">
        <v>13693</v>
      </c>
      <c r="G1985" s="603"/>
      <c r="H1985" s="592" t="s">
        <v>13694</v>
      </c>
      <c r="I1985" s="603"/>
      <c r="J1985" s="600"/>
      <c r="K1985" s="616"/>
      <c r="L1985" s="606" t="s">
        <v>1701</v>
      </c>
      <c r="M1985" s="985" t="s">
        <v>10509</v>
      </c>
      <c r="N1985" s="972" t="str">
        <f>VLOOKUP(cppm_pr[[#This Row],[Order Number]],SPHERE!C:CC,13,0)</f>
        <v>CONFIRMED</v>
      </c>
      <c r="O1985" s="603"/>
      <c r="P1985" s="605"/>
      <c r="Q1985" s="605"/>
      <c r="R1985" s="603">
        <f t="shared" si="36"/>
        <v>0</v>
      </c>
      <c r="S1985" s="603"/>
      <c r="T1985" s="607" t="str">
        <f>VLOOKUP(cppm_pr[[#This Row],[Status]],'All Link_LOV'!$I$32:$K$72,2,0)</f>
        <v>Project Creation</v>
      </c>
      <c r="U1985" s="607" t="s">
        <v>13400</v>
      </c>
      <c r="V1985" s="960">
        <v>96</v>
      </c>
      <c r="W1985" s="607"/>
      <c r="X1985" s="603"/>
      <c r="Y1985" s="603"/>
      <c r="Z1985" s="608"/>
      <c r="AA1985" s="603"/>
      <c r="AB1985" s="606"/>
      <c r="AC1985" s="677"/>
      <c r="AD1985" s="603"/>
      <c r="AE1985" s="603"/>
      <c r="AF1985" s="592" t="s">
        <v>12821</v>
      </c>
      <c r="AG1985" s="603" t="s">
        <v>491</v>
      </c>
      <c r="AH1985" s="808" t="s">
        <v>13695</v>
      </c>
      <c r="AI1985" s="600" t="str">
        <f>IFERROR(VLOOKUP(cppm_pr[[#This Row],[Order Number]],SPHERE!C:CC,39,0),"")</f>
        <v>2 core FOC + 1 NID (NRP)</v>
      </c>
      <c r="AJ1985" s="600" t="str">
        <f>IFERROR(VLOOKUP(cppm_pr[[#This Row],[Order Number]],'DC TM ONE'!B:CN,42,0),"")</f>
        <v>SLA 99.0%</v>
      </c>
      <c r="AK1985" s="808"/>
      <c r="AL1985" s="693">
        <v>45149</v>
      </c>
      <c r="AM1985" s="603" t="s">
        <v>7316</v>
      </c>
      <c r="AN1985" s="603"/>
      <c r="AO1985" s="961"/>
      <c r="AP1985" s="603"/>
      <c r="AQ1985" s="603"/>
      <c r="AR1985" s="769"/>
      <c r="AS1985" s="603"/>
      <c r="AT1985" s="610"/>
      <c r="AU1985" s="603"/>
      <c r="AV1985" s="603"/>
      <c r="AW1985" s="603"/>
      <c r="AX1985" s="603"/>
      <c r="AY1985" s="603"/>
      <c r="AZ1985" s="603"/>
      <c r="BA1985" s="603"/>
      <c r="BB1985" s="603"/>
      <c r="BC1985" s="603"/>
      <c r="BD1985" s="603"/>
      <c r="BE1985" s="603"/>
      <c r="BF1985" s="603"/>
      <c r="BG1985" s="603"/>
      <c r="BH1985" s="603"/>
    </row>
    <row r="1986" spans="1:60" ht="12" customHeight="1">
      <c r="A1986" s="959">
        <v>1984</v>
      </c>
      <c r="B1986" s="589" t="s">
        <v>70</v>
      </c>
      <c r="C1986" s="590" t="s">
        <v>237</v>
      </c>
      <c r="D1986" s="591"/>
      <c r="E1986" s="815" t="s">
        <v>13696</v>
      </c>
      <c r="F1986" s="592" t="s">
        <v>13697</v>
      </c>
      <c r="G1986" s="592" t="s">
        <v>13698</v>
      </c>
      <c r="H1986" s="592" t="s">
        <v>13699</v>
      </c>
      <c r="I1986" s="592"/>
      <c r="J1986" s="589"/>
      <c r="K1986" s="642"/>
      <c r="L1986" s="595" t="s">
        <v>1492</v>
      </c>
      <c r="M1986" s="985" t="s">
        <v>10509</v>
      </c>
      <c r="N1986" s="972" t="s">
        <v>2609</v>
      </c>
      <c r="O1986" s="592" t="str">
        <f>VLOOKUP(cppm_pr[[#This Row],[Order Number]],SPHERE!C:CC,6,0)</f>
        <v>APPROVED</v>
      </c>
      <c r="P1986" s="594"/>
      <c r="Q1986" s="594"/>
      <c r="R1986" s="592">
        <f t="shared" si="36"/>
        <v>0</v>
      </c>
      <c r="S1986" s="592"/>
      <c r="T1986" s="596" t="str">
        <f>VLOOKUP(cppm_pr[[#This Row],[Status]],'All Link_LOV'!$I$32:$K$72,2,0)</f>
        <v>PAC Approval</v>
      </c>
      <c r="U1986" s="596" t="s">
        <v>13400</v>
      </c>
      <c r="V1986" s="959">
        <v>97</v>
      </c>
      <c r="W1986" s="596"/>
      <c r="X1986" s="592"/>
      <c r="Y1986" s="592"/>
      <c r="Z1986" s="597"/>
      <c r="AA1986" s="592"/>
      <c r="AB1986" s="595"/>
      <c r="AC1986" s="677"/>
      <c r="AD1986" s="592"/>
      <c r="AE1986" s="592"/>
      <c r="AF1986" s="592" t="s">
        <v>12821</v>
      </c>
      <c r="AG1986" s="592" t="s">
        <v>512</v>
      </c>
      <c r="AH1986" s="808" t="s">
        <v>13700</v>
      </c>
      <c r="AI1986" s="600" t="str">
        <f>IFERROR(VLOOKUP(cppm_pr[[#This Row],[Order Number]],SPHERE!C:CC,39,0),"")</f>
        <v>2 core FOC + 1 NID</v>
      </c>
      <c r="AJ1986" s="600" t="str">
        <f>IFERROR(VLOOKUP(cppm_pr[[#This Row],[Order Number]],'DC TM ONE'!B:CN,42,0),"")</f>
        <v/>
      </c>
      <c r="AK1986" s="808"/>
      <c r="AL1986" s="693" t="s">
        <v>13639</v>
      </c>
      <c r="AM1986" s="592" t="s">
        <v>7557</v>
      </c>
      <c r="AN1986" s="592"/>
      <c r="AO1986" s="961"/>
      <c r="AP1986" s="592"/>
      <c r="AQ1986" s="592"/>
      <c r="AR1986" s="612"/>
      <c r="AS1986" s="592"/>
      <c r="AT1986" s="598"/>
      <c r="AU1986" s="592"/>
      <c r="AV1986" s="592"/>
      <c r="AW1986" s="592"/>
      <c r="AX1986" s="592"/>
      <c r="AY1986" s="592"/>
      <c r="AZ1986" s="592"/>
      <c r="BA1986" s="592"/>
      <c r="BB1986" s="592"/>
      <c r="BC1986" s="592"/>
      <c r="BD1986" s="592"/>
      <c r="BE1986" s="592"/>
      <c r="BF1986" s="592"/>
      <c r="BG1986" s="592"/>
      <c r="BH1986" s="592"/>
    </row>
    <row r="1987" spans="1:60" ht="12" customHeight="1">
      <c r="A1987" s="960">
        <v>1985</v>
      </c>
      <c r="B1987" s="600" t="s">
        <v>70</v>
      </c>
      <c r="C1987" s="601" t="s">
        <v>237</v>
      </c>
      <c r="D1987" s="602"/>
      <c r="E1987" s="600" t="s">
        <v>13696</v>
      </c>
      <c r="F1987" s="603" t="s">
        <v>13701</v>
      </c>
      <c r="G1987" s="603" t="s">
        <v>13702</v>
      </c>
      <c r="H1987" s="603" t="s">
        <v>13703</v>
      </c>
      <c r="I1987" s="603"/>
      <c r="J1987" s="600"/>
      <c r="K1987" s="616"/>
      <c r="L1987" s="606" t="s">
        <v>1492</v>
      </c>
      <c r="M1987" s="985" t="s">
        <v>10509</v>
      </c>
      <c r="N1987" s="972" t="s">
        <v>2609</v>
      </c>
      <c r="O1987" s="592" t="str">
        <f>VLOOKUP(cppm_pr[[#This Row],[Order Number]],SPHERE!C:CC,6,0)</f>
        <v>APPROVED</v>
      </c>
      <c r="P1987" s="605"/>
      <c r="Q1987" s="605"/>
      <c r="R1987" s="603">
        <f t="shared" si="36"/>
        <v>0</v>
      </c>
      <c r="S1987" s="603"/>
      <c r="T1987" s="607" t="str">
        <f>VLOOKUP(cppm_pr[[#This Row],[Status]],'All Link_LOV'!$I$32:$K$72,2,0)</f>
        <v>PAC Approval</v>
      </c>
      <c r="U1987" s="607" t="s">
        <v>13400</v>
      </c>
      <c r="V1987" s="960">
        <v>98</v>
      </c>
      <c r="W1987" s="607"/>
      <c r="X1987" s="603"/>
      <c r="Y1987" s="603"/>
      <c r="Z1987" s="608"/>
      <c r="AA1987" s="603"/>
      <c r="AB1987" s="606"/>
      <c r="AC1987" s="677"/>
      <c r="AD1987" s="603"/>
      <c r="AE1987" s="603"/>
      <c r="AF1987" s="592" t="s">
        <v>12821</v>
      </c>
      <c r="AG1987" s="603" t="s">
        <v>512</v>
      </c>
      <c r="AH1987" s="808" t="s">
        <v>13704</v>
      </c>
      <c r="AI1987" s="600" t="str">
        <f>IFERROR(VLOOKUP(cppm_pr[[#This Row],[Order Number]],SPHERE!C:CC,39,0),"")</f>
        <v>2 core FOC + 1 NID</v>
      </c>
      <c r="AJ1987" s="600" t="str">
        <f>IFERROR(VLOOKUP(cppm_pr[[#This Row],[Order Number]],'DC TM ONE'!B:CN,42,0),"")</f>
        <v/>
      </c>
      <c r="AK1987" s="808"/>
      <c r="AL1987" s="693" t="s">
        <v>13639</v>
      </c>
      <c r="AM1987" s="603" t="s">
        <v>7557</v>
      </c>
      <c r="AN1987" s="603"/>
      <c r="AO1987" s="961"/>
      <c r="AP1987" s="603"/>
      <c r="AQ1987" s="603"/>
      <c r="AR1987" s="769"/>
      <c r="AS1987" s="603"/>
      <c r="AT1987" s="610"/>
      <c r="AU1987" s="603"/>
      <c r="AV1987" s="603"/>
      <c r="AW1987" s="603"/>
      <c r="AX1987" s="603"/>
      <c r="AY1987" s="603"/>
      <c r="AZ1987" s="603"/>
      <c r="BA1987" s="603"/>
      <c r="BB1987" s="603"/>
      <c r="BC1987" s="603"/>
      <c r="BD1987" s="603"/>
      <c r="BE1987" s="603"/>
      <c r="BF1987" s="603"/>
      <c r="BG1987" s="603"/>
      <c r="BH1987" s="603"/>
    </row>
    <row r="1988" spans="1:60" ht="12" customHeight="1">
      <c r="A1988" s="959">
        <v>1986</v>
      </c>
      <c r="B1988" s="589" t="s">
        <v>5627</v>
      </c>
      <c r="C1988" s="1040" t="s">
        <v>229</v>
      </c>
      <c r="D1988" s="591"/>
      <c r="E1988" s="815"/>
      <c r="F1988" s="592" t="s">
        <v>13705</v>
      </c>
      <c r="G1988" s="592"/>
      <c r="H1988" s="592" t="s">
        <v>13706</v>
      </c>
      <c r="I1988" s="592"/>
      <c r="J1988" s="589"/>
      <c r="K1988" s="642"/>
      <c r="L1988" s="595" t="s">
        <v>54</v>
      </c>
      <c r="M1988" s="985" t="s">
        <v>10509</v>
      </c>
      <c r="N1988" s="972" t="str">
        <f>VLOOKUP(cppm_pr[[#This Row],[Order Number]],SPHERE!C:CC,13,0)</f>
        <v>CONFIRMED</v>
      </c>
      <c r="O1988" s="592"/>
      <c r="P1988" s="594"/>
      <c r="Q1988" s="594"/>
      <c r="R1988" s="592">
        <f t="shared" si="36"/>
        <v>0</v>
      </c>
      <c r="S1988" s="592"/>
      <c r="T1988" s="596" t="str">
        <f>VLOOKUP(cppm_pr[[#This Row],[Status]],'All Link_LOV'!$I$32:$K$72,2,0)</f>
        <v>Project Creation</v>
      </c>
      <c r="U1988" s="596" t="s">
        <v>13400</v>
      </c>
      <c r="V1988" s="959">
        <v>99</v>
      </c>
      <c r="W1988" s="596"/>
      <c r="X1988" s="592"/>
      <c r="Y1988" s="592"/>
      <c r="Z1988" s="597"/>
      <c r="AA1988" s="592"/>
      <c r="AB1988" s="595"/>
      <c r="AC1988" s="677"/>
      <c r="AD1988" s="592"/>
      <c r="AE1988" s="592"/>
      <c r="AF1988" s="592" t="s">
        <v>12821</v>
      </c>
      <c r="AG1988" s="592" t="s">
        <v>491</v>
      </c>
      <c r="AH1988" s="808" t="s">
        <v>13707</v>
      </c>
      <c r="AI1988" s="600" t="str">
        <f>IFERROR(VLOOKUP(cppm_pr[[#This Row],[Order Number]],SPHERE!C:CC,39,0),"")</f>
        <v>2 core FOC + 1 NID (NRP)</v>
      </c>
      <c r="AJ1988" s="600" t="str">
        <f>IFERROR(VLOOKUP(cppm_pr[[#This Row],[Order Number]],'DC TM ONE'!B:CN,42,0),"")</f>
        <v>SLA 99.7%</v>
      </c>
      <c r="AK1988" s="808"/>
      <c r="AL1988" s="693" t="s">
        <v>13682</v>
      </c>
      <c r="AM1988" s="592" t="s">
        <v>11737</v>
      </c>
      <c r="AN1988" s="592"/>
      <c r="AO1988" s="961"/>
      <c r="AP1988" s="592"/>
      <c r="AQ1988" s="592"/>
      <c r="AR1988" s="612"/>
      <c r="AS1988" s="592"/>
      <c r="AT1988" s="598"/>
      <c r="AU1988" s="592"/>
      <c r="AV1988" s="592"/>
      <c r="AW1988" s="592"/>
      <c r="AX1988" s="592"/>
      <c r="AY1988" s="592"/>
      <c r="AZ1988" s="592"/>
      <c r="BA1988" s="592"/>
      <c r="BB1988" s="592"/>
      <c r="BC1988" s="592"/>
      <c r="BD1988" s="592"/>
      <c r="BE1988" s="592"/>
      <c r="BF1988" s="592"/>
      <c r="BG1988" s="592"/>
      <c r="BH1988" s="592"/>
    </row>
    <row r="1989" spans="1:60" ht="12" customHeight="1">
      <c r="A1989" s="960">
        <v>1987</v>
      </c>
      <c r="B1989" s="600" t="s">
        <v>469</v>
      </c>
      <c r="C1989" s="601" t="s">
        <v>254</v>
      </c>
      <c r="D1989" s="602"/>
      <c r="E1989" s="600" t="s">
        <v>13708</v>
      </c>
      <c r="F1989" s="603" t="s">
        <v>13709</v>
      </c>
      <c r="G1989" s="603" t="s">
        <v>13710</v>
      </c>
      <c r="H1989" s="603" t="s">
        <v>13711</v>
      </c>
      <c r="I1989" s="603" t="s">
        <v>13712</v>
      </c>
      <c r="J1989" s="600"/>
      <c r="K1989" s="1125"/>
      <c r="L1989" s="606" t="s">
        <v>56</v>
      </c>
      <c r="M1989" s="985" t="s">
        <v>10509</v>
      </c>
      <c r="N1989" s="972" t="str">
        <f>VLOOKUP(cppm_pr[[#This Row],[Order Number]],SPHERE!C:CC,13,0)</f>
        <v>CONFIRMED</v>
      </c>
      <c r="O1989" s="603"/>
      <c r="P1989" s="605"/>
      <c r="Q1989" s="605"/>
      <c r="R1989" s="603">
        <f t="shared" si="36"/>
        <v>0</v>
      </c>
      <c r="S1989" s="603"/>
      <c r="T1989" s="607" t="str">
        <f>VLOOKUP(cppm_pr[[#This Row],[Status]],'All Link_LOV'!$I$32:$K$72,2,0)</f>
        <v>PO Issued</v>
      </c>
      <c r="U1989" s="607" t="s">
        <v>13400</v>
      </c>
      <c r="V1989" s="960">
        <v>100</v>
      </c>
      <c r="W1989" s="607"/>
      <c r="X1989" s="603"/>
      <c r="Y1989" s="603"/>
      <c r="Z1989" s="608"/>
      <c r="AA1989" s="603"/>
      <c r="AB1989" s="606"/>
      <c r="AC1989" s="677"/>
      <c r="AD1989" s="603"/>
      <c r="AE1989" s="603"/>
      <c r="AF1989" s="592" t="s">
        <v>12821</v>
      </c>
      <c r="AG1989" s="603" t="s">
        <v>491</v>
      </c>
      <c r="AH1989" s="808" t="s">
        <v>13713</v>
      </c>
      <c r="AI1989" s="600" t="str">
        <f>IFERROR(VLOOKUP(cppm_pr[[#This Row],[Order Number]],SPHERE!C:CC,39,0),"")</f>
        <v>2 core FOC + 1 NID (NRP)</v>
      </c>
      <c r="AJ1989" s="600" t="str">
        <f>IFERROR(VLOOKUP(cppm_pr[[#This Row],[Order Number]],'DC TM ONE'!B:CN,42,0),"")</f>
        <v>SLA 99.7%</v>
      </c>
      <c r="AK1989" s="808">
        <v>8819.7199999999993</v>
      </c>
      <c r="AL1989" s="693" t="s">
        <v>13682</v>
      </c>
      <c r="AM1989" s="603" t="s">
        <v>11298</v>
      </c>
      <c r="AN1989" s="603"/>
      <c r="AO1989" s="961"/>
      <c r="AP1989" s="603"/>
      <c r="AQ1989" s="603"/>
      <c r="AR1989" s="769"/>
      <c r="AS1989" s="603"/>
      <c r="AT1989" s="610"/>
      <c r="AU1989" s="603"/>
      <c r="AV1989" s="603"/>
      <c r="AW1989" s="603"/>
      <c r="AX1989" s="603"/>
      <c r="AY1989" s="603"/>
      <c r="AZ1989" s="603"/>
      <c r="BA1989" s="603"/>
      <c r="BB1989" s="603"/>
      <c r="BC1989" s="603"/>
      <c r="BD1989" s="603"/>
      <c r="BE1989" s="603"/>
      <c r="BF1989" s="603"/>
      <c r="BG1989" s="603"/>
      <c r="BH1989" s="603"/>
    </row>
    <row r="1990" spans="1:60" ht="12" customHeight="1">
      <c r="A1990" s="959">
        <v>1988</v>
      </c>
      <c r="B1990" s="589"/>
      <c r="C1990" s="590" t="s">
        <v>203</v>
      </c>
      <c r="D1990" s="591"/>
      <c r="E1990" s="815"/>
      <c r="F1990" s="592" t="s">
        <v>13714</v>
      </c>
      <c r="G1990" s="592"/>
      <c r="H1990" s="592" t="s">
        <v>13715</v>
      </c>
      <c r="I1990" s="592"/>
      <c r="J1990" s="589"/>
      <c r="K1990" s="642"/>
      <c r="L1990" s="595" t="s">
        <v>1492</v>
      </c>
      <c r="M1990" s="985" t="s">
        <v>10509</v>
      </c>
      <c r="N1990" s="972" t="str">
        <f>VLOOKUP(cppm_pr[[#This Row],[Order Number]],SPHERE!C:CC,13,0)</f>
        <v>CONFIRMED</v>
      </c>
      <c r="O1990" s="592"/>
      <c r="P1990" s="594"/>
      <c r="Q1990" s="594"/>
      <c r="R1990" s="592">
        <f t="shared" si="36"/>
        <v>0</v>
      </c>
      <c r="S1990" s="592"/>
      <c r="T1990" s="596" t="str">
        <f>VLOOKUP(cppm_pr[[#This Row],[Status]],'All Link_LOV'!$I$32:$K$72,2,0)</f>
        <v>New order</v>
      </c>
      <c r="U1990" s="596" t="s">
        <v>13400</v>
      </c>
      <c r="V1990" s="959">
        <v>101</v>
      </c>
      <c r="W1990" s="596"/>
      <c r="X1990" s="592"/>
      <c r="Y1990" s="592"/>
      <c r="Z1990" s="597"/>
      <c r="AA1990" s="592"/>
      <c r="AB1990" s="595"/>
      <c r="AC1990" s="677"/>
      <c r="AD1990" s="592"/>
      <c r="AE1990" s="592"/>
      <c r="AF1990" s="592" t="s">
        <v>12821</v>
      </c>
      <c r="AG1990" s="592" t="s">
        <v>491</v>
      </c>
      <c r="AH1990" s="808" t="s">
        <v>13716</v>
      </c>
      <c r="AI1990" s="600" t="str">
        <f>IFERROR(VLOOKUP(cppm_pr[[#This Row],[Order Number]],SPHERE!C:CC,39,0),"")</f>
        <v>2 core FOC + 1 NID (NRP)</v>
      </c>
      <c r="AJ1990" s="600" t="str">
        <f>IFERROR(VLOOKUP(cppm_pr[[#This Row],[Order Number]],'DC TM ONE'!B:CN,42,0),"")</f>
        <v>SLA 99.7%</v>
      </c>
      <c r="AK1990" s="808"/>
      <c r="AL1990" s="693" t="s">
        <v>13682</v>
      </c>
      <c r="AM1990" s="592" t="s">
        <v>7557</v>
      </c>
      <c r="AN1990" s="592"/>
      <c r="AO1990" s="961"/>
      <c r="AP1990" s="592"/>
      <c r="AQ1990" s="592"/>
      <c r="AR1990" s="612"/>
      <c r="AS1990" s="592"/>
      <c r="AT1990" s="598"/>
      <c r="AU1990" s="592"/>
      <c r="AV1990" s="592"/>
      <c r="AW1990" s="592"/>
      <c r="AX1990" s="592"/>
      <c r="AY1990" s="592"/>
      <c r="AZ1990" s="592"/>
      <c r="BA1990" s="592"/>
      <c r="BB1990" s="592"/>
      <c r="BC1990" s="592"/>
      <c r="BD1990" s="592"/>
      <c r="BE1990" s="592"/>
      <c r="BF1990" s="592"/>
      <c r="BG1990" s="592"/>
      <c r="BH1990" s="592"/>
    </row>
    <row r="1991" spans="1:60" ht="12" customHeight="1">
      <c r="A1991" s="960">
        <v>1989</v>
      </c>
      <c r="B1991" s="600" t="s">
        <v>73</v>
      </c>
      <c r="C1991" s="601" t="s">
        <v>233</v>
      </c>
      <c r="D1991" s="602"/>
      <c r="E1991" s="600" t="s">
        <v>13717</v>
      </c>
      <c r="F1991" s="603" t="s">
        <v>13718</v>
      </c>
      <c r="G1991" s="603"/>
      <c r="H1991" s="592" t="s">
        <v>13719</v>
      </c>
      <c r="I1991" s="603"/>
      <c r="J1991" s="600"/>
      <c r="K1991" s="616"/>
      <c r="L1991" s="606" t="s">
        <v>57</v>
      </c>
      <c r="M1991" s="985" t="s">
        <v>10509</v>
      </c>
      <c r="N1991" s="972" t="str">
        <f>VLOOKUP(cppm_pr[[#This Row],[Order Number]],SPHERE!C:CC,13,0)</f>
        <v>CONFIRMED</v>
      </c>
      <c r="O1991" s="603"/>
      <c r="P1991" s="605"/>
      <c r="Q1991" s="605"/>
      <c r="R1991" s="603">
        <f t="shared" si="36"/>
        <v>0</v>
      </c>
      <c r="S1991" s="603"/>
      <c r="T1991" s="607" t="str">
        <f>VLOOKUP(cppm_pr[[#This Row],[Status]],'All Link_LOV'!$I$32:$K$72,2,0)</f>
        <v>PAC Draft</v>
      </c>
      <c r="U1991" s="607" t="s">
        <v>13400</v>
      </c>
      <c r="V1991" s="960">
        <v>102</v>
      </c>
      <c r="W1991" s="607"/>
      <c r="X1991" s="603"/>
      <c r="Y1991" s="603"/>
      <c r="Z1991" s="608"/>
      <c r="AA1991" s="603"/>
      <c r="AB1991" s="606"/>
      <c r="AC1991" s="677"/>
      <c r="AD1991" s="603"/>
      <c r="AE1991" s="603"/>
      <c r="AF1991" s="592" t="s">
        <v>12821</v>
      </c>
      <c r="AG1991" s="603" t="s">
        <v>491</v>
      </c>
      <c r="AH1991" s="808" t="s">
        <v>13720</v>
      </c>
      <c r="AI1991" s="600" t="str">
        <f>IFERROR(VLOOKUP(cppm_pr[[#This Row],[Order Number]],SPHERE!C:CC,39,0),"")</f>
        <v>2 core FOC + 1 NID (NRP)</v>
      </c>
      <c r="AJ1991" s="600" t="str">
        <f>IFERROR(VLOOKUP(cppm_pr[[#This Row],[Order Number]],'DC TM ONE'!B:CN,42,0),"")</f>
        <v>SLA 99.7%</v>
      </c>
      <c r="AK1991" s="808"/>
      <c r="AL1991" s="1039" t="s">
        <v>13682</v>
      </c>
      <c r="AM1991" s="603" t="s">
        <v>6300</v>
      </c>
      <c r="AN1991" s="603"/>
      <c r="AO1991" s="961"/>
      <c r="AP1991" s="603"/>
      <c r="AQ1991" s="603"/>
      <c r="AR1991" s="769"/>
      <c r="AS1991" s="603"/>
      <c r="AT1991" s="610"/>
      <c r="AU1991" s="603"/>
      <c r="AV1991" s="603"/>
      <c r="AW1991" s="603"/>
      <c r="AX1991" s="603"/>
      <c r="AY1991" s="603"/>
      <c r="AZ1991" s="603"/>
      <c r="BA1991" s="603"/>
      <c r="BB1991" s="603"/>
      <c r="BC1991" s="603"/>
      <c r="BD1991" s="603"/>
      <c r="BE1991" s="603"/>
      <c r="BF1991" s="603"/>
      <c r="BG1991" s="603"/>
      <c r="BH1991" s="603"/>
    </row>
    <row r="1992" spans="1:60" ht="12" customHeight="1">
      <c r="A1992" s="959">
        <v>1990</v>
      </c>
      <c r="B1992" s="589" t="s">
        <v>69</v>
      </c>
      <c r="C1992" s="1040" t="s">
        <v>229</v>
      </c>
      <c r="D1992" s="591"/>
      <c r="E1992" s="815" t="s">
        <v>13721</v>
      </c>
      <c r="F1992" s="592" t="s">
        <v>13722</v>
      </c>
      <c r="G1992" s="592"/>
      <c r="H1992" s="592" t="s">
        <v>13723</v>
      </c>
      <c r="I1992" s="592"/>
      <c r="J1992" s="589"/>
      <c r="K1992" s="642"/>
      <c r="L1992" s="595" t="s">
        <v>2773</v>
      </c>
      <c r="M1992" s="985" t="s">
        <v>10509</v>
      </c>
      <c r="N1992" s="972" t="str">
        <f>VLOOKUP(cppm_pr[[#This Row],[Order Number]],SPHERE!C:CC,13,0)</f>
        <v>CONFIRMED</v>
      </c>
      <c r="O1992" s="592"/>
      <c r="P1992" s="594"/>
      <c r="Q1992" s="594"/>
      <c r="R1992" s="592">
        <f t="shared" si="36"/>
        <v>0</v>
      </c>
      <c r="S1992" s="592"/>
      <c r="T1992" s="596" t="str">
        <f>VLOOKUP(cppm_pr[[#This Row],[Status]],'All Link_LOV'!$I$32:$K$72,2,0)</f>
        <v>Project Creation</v>
      </c>
      <c r="U1992" s="596" t="s">
        <v>13400</v>
      </c>
      <c r="V1992" s="959">
        <v>103</v>
      </c>
      <c r="W1992" s="596"/>
      <c r="X1992" s="592"/>
      <c r="Y1992" s="592"/>
      <c r="Z1992" s="597"/>
      <c r="AA1992" s="592"/>
      <c r="AB1992" s="595"/>
      <c r="AC1992" s="677"/>
      <c r="AD1992" s="592"/>
      <c r="AE1992" s="592"/>
      <c r="AF1992" s="592" t="s">
        <v>12821</v>
      </c>
      <c r="AG1992" s="592" t="s">
        <v>491</v>
      </c>
      <c r="AH1992" s="808" t="s">
        <v>13724</v>
      </c>
      <c r="AI1992" s="600" t="str">
        <f>IFERROR(VLOOKUP(cppm_pr[[#This Row],[Order Number]],SPHERE!C:CC,39,0),"")</f>
        <v>2 core FOC + 1 NID (NRP)</v>
      </c>
      <c r="AJ1992" s="600" t="str">
        <f>IFERROR(VLOOKUP(cppm_pr[[#This Row],[Order Number]],'DC TM ONE'!B:CN,42,0),"")</f>
        <v>SLA 99.7%</v>
      </c>
      <c r="AK1992" s="808"/>
      <c r="AL1992" s="693" t="s">
        <v>13537</v>
      </c>
      <c r="AM1992" s="592" t="s">
        <v>12266</v>
      </c>
      <c r="AN1992" s="592"/>
      <c r="AO1992" s="961"/>
      <c r="AP1992" s="592"/>
      <c r="AQ1992" s="592"/>
      <c r="AR1992" s="612"/>
      <c r="AS1992" s="592"/>
      <c r="AT1992" s="598"/>
      <c r="AU1992" s="592"/>
      <c r="AV1992" s="592"/>
      <c r="AW1992" s="592"/>
      <c r="AX1992" s="592"/>
      <c r="AY1992" s="592"/>
      <c r="AZ1992" s="592"/>
      <c r="BA1992" s="592"/>
      <c r="BB1992" s="592"/>
      <c r="BC1992" s="592"/>
      <c r="BD1992" s="592"/>
      <c r="BE1992" s="592"/>
      <c r="BF1992" s="592"/>
      <c r="BG1992" s="592"/>
      <c r="BH1992" s="592"/>
    </row>
    <row r="1993" spans="1:60" ht="12" customHeight="1">
      <c r="A1993" s="960">
        <v>1991</v>
      </c>
      <c r="B1993" s="600"/>
      <c r="C1993" s="601" t="s">
        <v>203</v>
      </c>
      <c r="D1993" s="602"/>
      <c r="E1993" s="600"/>
      <c r="F1993" s="603" t="s">
        <v>13725</v>
      </c>
      <c r="G1993" s="603"/>
      <c r="H1993" s="603"/>
      <c r="I1993" s="603"/>
      <c r="J1993" s="600"/>
      <c r="K1993" s="616"/>
      <c r="L1993" s="606" t="s">
        <v>51</v>
      </c>
      <c r="M1993" s="985" t="s">
        <v>10509</v>
      </c>
      <c r="N1993" s="592" t="str">
        <f>VLOOKUP(cppm_pr[[#This Row],[Order Number]],SPHERE!C:CC,13,0)</f>
        <v>IN PROGRESS</v>
      </c>
      <c r="O1993" s="603"/>
      <c r="P1993" s="605"/>
      <c r="Q1993" s="605"/>
      <c r="R1993" s="603">
        <f t="shared" si="36"/>
        <v>0</v>
      </c>
      <c r="S1993" s="603"/>
      <c r="T1993" s="607" t="str">
        <f>VLOOKUP(cppm_pr[[#This Row],[Status]],'All Link_LOV'!$I$32:$K$72,2,0)</f>
        <v>New order</v>
      </c>
      <c r="U1993" s="607" t="s">
        <v>13400</v>
      </c>
      <c r="V1993" s="960">
        <v>104</v>
      </c>
      <c r="W1993" s="607"/>
      <c r="X1993" s="603"/>
      <c r="Y1993" s="603"/>
      <c r="Z1993" s="608"/>
      <c r="AA1993" s="603"/>
      <c r="AB1993" s="606"/>
      <c r="AC1993" s="677"/>
      <c r="AD1993" s="603"/>
      <c r="AE1993" s="603"/>
      <c r="AF1993" s="592" t="s">
        <v>12821</v>
      </c>
      <c r="AG1993" s="603" t="s">
        <v>491</v>
      </c>
      <c r="AH1993" s="808" t="s">
        <v>13726</v>
      </c>
      <c r="AI1993" s="600" t="str">
        <f>IFERROR(VLOOKUP(cppm_pr[[#This Row],[Order Number]],SPHERE!C:CC,39,0),"")</f>
        <v>2 core FOC + 1 NID (NRP)</v>
      </c>
      <c r="AJ1993" s="600" t="str">
        <f>IFERROR(VLOOKUP(cppm_pr[[#This Row],[Order Number]],'DC TM ONE'!B:CN,42,0),"")</f>
        <v>SLA 99.7%</v>
      </c>
      <c r="AK1993" s="808"/>
      <c r="AL1993" s="693" t="s">
        <v>13682</v>
      </c>
      <c r="AM1993" s="603" t="s">
        <v>13727</v>
      </c>
      <c r="AN1993" s="603"/>
      <c r="AO1993" s="961"/>
      <c r="AP1993" s="603"/>
      <c r="AQ1993" s="603"/>
      <c r="AR1993" s="769"/>
      <c r="AS1993" s="603"/>
      <c r="AT1993" s="610"/>
      <c r="AU1993" s="603"/>
      <c r="AV1993" s="603"/>
      <c r="AW1993" s="603"/>
      <c r="AX1993" s="603"/>
      <c r="AY1993" s="603"/>
      <c r="AZ1993" s="603"/>
      <c r="BA1993" s="603"/>
      <c r="BB1993" s="603"/>
      <c r="BC1993" s="603"/>
      <c r="BD1993" s="603"/>
      <c r="BE1993" s="603"/>
      <c r="BF1993" s="603"/>
      <c r="BG1993" s="603"/>
      <c r="BH1993" s="603"/>
    </row>
    <row r="1994" spans="1:60" ht="12" customHeight="1">
      <c r="A1994" s="959">
        <v>1992</v>
      </c>
      <c r="B1994" s="589" t="s">
        <v>79</v>
      </c>
      <c r="C1994" s="590" t="s">
        <v>254</v>
      </c>
      <c r="D1994" s="591"/>
      <c r="E1994" s="600" t="s">
        <v>13728</v>
      </c>
      <c r="F1994" s="592" t="s">
        <v>13729</v>
      </c>
      <c r="G1994" s="592" t="s">
        <v>13730</v>
      </c>
      <c r="H1994" s="592" t="s">
        <v>13731</v>
      </c>
      <c r="I1994" s="592"/>
      <c r="J1994" s="589"/>
      <c r="K1994" s="1126"/>
      <c r="L1994" s="595" t="s">
        <v>2749</v>
      </c>
      <c r="M1994" s="985" t="s">
        <v>10509</v>
      </c>
      <c r="N1994" s="972" t="str">
        <f>VLOOKUP(cppm_pr[[#This Row],[Order Number]],SPHERE!C:CC,13,0)</f>
        <v>CONFIRMED</v>
      </c>
      <c r="O1994" s="592" t="str">
        <f>VLOOKUP(cppm_pr[[#This Row],[Order Number]],SPHERE!C:CC,6,0)</f>
        <v>WAITING APPROVAL</v>
      </c>
      <c r="P1994" s="594"/>
      <c r="Q1994" s="594"/>
      <c r="R1994" s="592">
        <f t="shared" si="36"/>
        <v>0</v>
      </c>
      <c r="S1994" s="592"/>
      <c r="T1994" s="596" t="str">
        <f>VLOOKUP(cppm_pr[[#This Row],[Status]],'All Link_LOV'!$I$32:$K$72,2,0)</f>
        <v>PO Issued</v>
      </c>
      <c r="U1994" s="596" t="s">
        <v>13400</v>
      </c>
      <c r="V1994" s="959">
        <v>105</v>
      </c>
      <c r="W1994" s="596"/>
      <c r="X1994" s="592"/>
      <c r="Y1994" s="592"/>
      <c r="Z1994" s="597"/>
      <c r="AA1994" s="592"/>
      <c r="AB1994" s="595"/>
      <c r="AC1994" s="677"/>
      <c r="AD1994" s="592"/>
      <c r="AE1994" s="592"/>
      <c r="AF1994" s="592" t="s">
        <v>12821</v>
      </c>
      <c r="AG1994" s="592" t="s">
        <v>491</v>
      </c>
      <c r="AH1994" s="808" t="s">
        <v>13732</v>
      </c>
      <c r="AI1994" s="600" t="str">
        <f>IFERROR(VLOOKUP(cppm_pr[[#This Row],[Order Number]],SPHERE!C:CC,39,0),"")</f>
        <v>2 core FOC + 1 NID (NRP)</v>
      </c>
      <c r="AJ1994" s="600" t="str">
        <f>IFERROR(VLOOKUP(cppm_pr[[#This Row],[Order Number]],'DC TM ONE'!B:CN,42,0),"")</f>
        <v>SLA 99.7%</v>
      </c>
      <c r="AK1994" s="1197">
        <v>10200.57</v>
      </c>
      <c r="AL1994" s="693" t="s">
        <v>13537</v>
      </c>
      <c r="AM1994" s="592" t="s">
        <v>12295</v>
      </c>
      <c r="AN1994" s="592"/>
      <c r="AO1994" s="961"/>
      <c r="AP1994" s="592"/>
      <c r="AQ1994" s="592"/>
      <c r="AR1994" s="612"/>
      <c r="AS1994" s="592"/>
      <c r="AT1994" s="598"/>
      <c r="AU1994" s="592"/>
      <c r="AV1994" s="592"/>
      <c r="AW1994" s="592"/>
      <c r="AX1994" s="592"/>
      <c r="AY1994" s="592"/>
      <c r="AZ1994" s="592"/>
      <c r="BA1994" s="592"/>
      <c r="BB1994" s="592"/>
      <c r="BC1994" s="592"/>
      <c r="BD1994" s="592"/>
      <c r="BE1994" s="592"/>
      <c r="BF1994" s="592"/>
      <c r="BG1994" s="592"/>
      <c r="BH1994" s="592"/>
    </row>
    <row r="1995" spans="1:60" ht="12" customHeight="1">
      <c r="A1995" s="960">
        <v>1993</v>
      </c>
      <c r="B1995" s="600" t="s">
        <v>469</v>
      </c>
      <c r="C1995" s="601" t="s">
        <v>254</v>
      </c>
      <c r="D1995" s="602"/>
      <c r="E1995" s="600" t="s">
        <v>13733</v>
      </c>
      <c r="F1995" s="603" t="s">
        <v>13734</v>
      </c>
      <c r="G1995" s="603"/>
      <c r="H1995" s="603"/>
      <c r="I1995" s="603"/>
      <c r="J1995" s="600"/>
      <c r="K1995" s="1125"/>
      <c r="L1995" s="606" t="s">
        <v>56</v>
      </c>
      <c r="M1995" s="971" t="s">
        <v>10509</v>
      </c>
      <c r="N1995" s="972"/>
      <c r="O1995" s="603"/>
      <c r="P1995" s="605"/>
      <c r="Q1995" s="605"/>
      <c r="R1995" s="603">
        <f t="shared" si="36"/>
        <v>0</v>
      </c>
      <c r="S1995" s="603"/>
      <c r="T1995" s="607" t="str">
        <f>VLOOKUP(cppm_pr[[#This Row],[Status]],'All Link_LOV'!$I$32:$K$72,2,0)</f>
        <v>PO Issued</v>
      </c>
      <c r="U1995" s="607" t="s">
        <v>13400</v>
      </c>
      <c r="V1995" s="960">
        <v>106</v>
      </c>
      <c r="W1995" s="607"/>
      <c r="X1995" s="603"/>
      <c r="Y1995" s="603"/>
      <c r="Z1995" s="608"/>
      <c r="AA1995" s="603"/>
      <c r="AB1995" s="606"/>
      <c r="AC1995" s="677"/>
      <c r="AD1995" s="603"/>
      <c r="AE1995" s="603"/>
      <c r="AF1995" s="592" t="s">
        <v>12821</v>
      </c>
      <c r="AG1995" s="603" t="s">
        <v>515</v>
      </c>
      <c r="AH1995" s="808" t="s">
        <v>13735</v>
      </c>
      <c r="AI1995" s="600" t="str">
        <f>IFERROR(VLOOKUP(cppm_pr[[#This Row],[Order Number]],SPHERE!C:CC,39,0),"")</f>
        <v/>
      </c>
      <c r="AJ1995" s="600">
        <f>IFERROR(VLOOKUP(cppm_pr[[#This Row],[Order Number]],'DC TM ONE'!B:CN,42,0),"")</f>
        <v>0</v>
      </c>
      <c r="AK1995" s="808"/>
      <c r="AL1995" s="693" t="s">
        <v>13667</v>
      </c>
      <c r="AM1995" s="603" t="s">
        <v>10502</v>
      </c>
      <c r="AN1995" s="603"/>
      <c r="AO1995" s="961"/>
      <c r="AP1995" s="603"/>
      <c r="AQ1995" s="603"/>
      <c r="AR1995" s="769"/>
      <c r="AS1995" s="603"/>
      <c r="AT1995" s="610"/>
      <c r="AU1995" s="603"/>
      <c r="AV1995" s="603"/>
      <c r="AW1995" s="603"/>
      <c r="AX1995" s="603"/>
      <c r="AY1995" s="603"/>
      <c r="AZ1995" s="603"/>
      <c r="BA1995" s="603"/>
      <c r="BB1995" s="603"/>
      <c r="BC1995" s="603"/>
      <c r="BD1995" s="603"/>
      <c r="BE1995" s="603"/>
      <c r="BF1995" s="603"/>
      <c r="BG1995" s="603"/>
      <c r="BH1995" s="603"/>
    </row>
    <row r="1996" spans="1:60" ht="12" customHeight="1">
      <c r="A1996" s="959">
        <v>1994</v>
      </c>
      <c r="B1996" s="589" t="s">
        <v>5627</v>
      </c>
      <c r="C1996" s="1040" t="s">
        <v>229</v>
      </c>
      <c r="D1996" s="591"/>
      <c r="E1996" s="815"/>
      <c r="F1996" s="592" t="s">
        <v>13736</v>
      </c>
      <c r="G1996" s="592"/>
      <c r="H1996" s="592" t="s">
        <v>13737</v>
      </c>
      <c r="I1996" s="592"/>
      <c r="J1996" s="589"/>
      <c r="K1996" s="642"/>
      <c r="L1996" s="595" t="s">
        <v>54</v>
      </c>
      <c r="M1996" s="985" t="s">
        <v>10509</v>
      </c>
      <c r="N1996" s="972" t="str">
        <f>VLOOKUP(cppm_pr[[#This Row],[Order Number]],SPHERE!C:CC,13,0)</f>
        <v>CONFIRMED</v>
      </c>
      <c r="O1996" s="592"/>
      <c r="P1996" s="594"/>
      <c r="Q1996" s="594"/>
      <c r="R1996" s="592">
        <f t="shared" si="36"/>
        <v>0</v>
      </c>
      <c r="S1996" s="592"/>
      <c r="T1996" s="596" t="str">
        <f>VLOOKUP(cppm_pr[[#This Row],[Status]],'All Link_LOV'!$I$32:$K$72,2,0)</f>
        <v>Project Creation</v>
      </c>
      <c r="U1996" s="596" t="s">
        <v>13400</v>
      </c>
      <c r="V1996" s="959">
        <v>107</v>
      </c>
      <c r="W1996" s="596"/>
      <c r="X1996" s="592"/>
      <c r="Y1996" s="592"/>
      <c r="Z1996" s="597"/>
      <c r="AA1996" s="592"/>
      <c r="AB1996" s="595"/>
      <c r="AC1996" s="677"/>
      <c r="AD1996" s="592"/>
      <c r="AE1996" s="592"/>
      <c r="AF1996" s="592" t="s">
        <v>12821</v>
      </c>
      <c r="AG1996" s="592" t="s">
        <v>491</v>
      </c>
      <c r="AH1996" s="808" t="s">
        <v>13738</v>
      </c>
      <c r="AI1996" s="600" t="str">
        <f>IFERROR(VLOOKUP(cppm_pr[[#This Row],[Order Number]],SPHERE!C:CC,39,0),"")</f>
        <v>2 core FOC + 1 NID (NRP)</v>
      </c>
      <c r="AJ1996" s="600" t="str">
        <f>IFERROR(VLOOKUP(cppm_pr[[#This Row],[Order Number]],'DC TM ONE'!B:CN,42,0),"")</f>
        <v>SLA 99.7%</v>
      </c>
      <c r="AK1996" s="808"/>
      <c r="AL1996" s="693" t="s">
        <v>13682</v>
      </c>
      <c r="AM1996" s="592" t="s">
        <v>6377</v>
      </c>
      <c r="AN1996" s="592"/>
      <c r="AO1996" s="961"/>
      <c r="AP1996" s="592"/>
      <c r="AQ1996" s="592"/>
      <c r="AR1996" s="612"/>
      <c r="AS1996" s="592"/>
      <c r="AT1996" s="598"/>
      <c r="AU1996" s="592"/>
      <c r="AV1996" s="592"/>
      <c r="AW1996" s="592"/>
      <c r="AX1996" s="592"/>
      <c r="AY1996" s="592"/>
      <c r="AZ1996" s="592"/>
      <c r="BA1996" s="592"/>
      <c r="BB1996" s="592"/>
      <c r="BC1996" s="592"/>
      <c r="BD1996" s="592"/>
      <c r="BE1996" s="592"/>
      <c r="BF1996" s="592"/>
      <c r="BG1996" s="592"/>
      <c r="BH1996" s="592"/>
    </row>
    <row r="1997" spans="1:60" ht="12" customHeight="1">
      <c r="A1997" s="960">
        <v>1995</v>
      </c>
      <c r="B1997" s="600"/>
      <c r="C1997" s="601" t="s">
        <v>203</v>
      </c>
      <c r="D1997" s="602"/>
      <c r="E1997" s="600"/>
      <c r="F1997" s="603" t="s">
        <v>13739</v>
      </c>
      <c r="G1997" s="603"/>
      <c r="H1997" s="603"/>
      <c r="I1997" s="603"/>
      <c r="J1997" s="600"/>
      <c r="K1997" s="616"/>
      <c r="L1997" s="606" t="s">
        <v>1264</v>
      </c>
      <c r="M1997" s="985" t="s">
        <v>10509</v>
      </c>
      <c r="N1997" s="972" t="str">
        <f>VLOOKUP(cppm_pr[[#This Row],[Order Number]],SPHERE!C:CC,13,0)</f>
        <v>CONFIRMED</v>
      </c>
      <c r="O1997" s="603"/>
      <c r="P1997" s="605"/>
      <c r="Q1997" s="605"/>
      <c r="R1997" s="603">
        <f t="shared" si="36"/>
        <v>0</v>
      </c>
      <c r="S1997" s="603"/>
      <c r="T1997" s="607" t="str">
        <f>VLOOKUP(cppm_pr[[#This Row],[Status]],'All Link_LOV'!$I$32:$K$72,2,0)</f>
        <v>New order</v>
      </c>
      <c r="U1997" s="607" t="s">
        <v>13400</v>
      </c>
      <c r="V1997" s="960">
        <v>108</v>
      </c>
      <c r="W1997" s="607"/>
      <c r="X1997" s="603"/>
      <c r="Y1997" s="603"/>
      <c r="Z1997" s="608"/>
      <c r="AA1997" s="603"/>
      <c r="AB1997" s="606"/>
      <c r="AC1997" s="677"/>
      <c r="AD1997" s="603"/>
      <c r="AE1997" s="603"/>
      <c r="AF1997" s="592" t="s">
        <v>12821</v>
      </c>
      <c r="AG1997" s="603" t="s">
        <v>515</v>
      </c>
      <c r="AH1997" s="808" t="s">
        <v>13740</v>
      </c>
      <c r="AI1997" s="600" t="str">
        <f>IFERROR(VLOOKUP(cppm_pr[[#This Row],[Order Number]],SPHERE!C:CC,39,0),"")</f>
        <v>Unifi Port</v>
      </c>
      <c r="AJ1997" s="600" t="str">
        <f>IFERROR(VLOOKUP(cppm_pr[[#This Row],[Order Number]],'DC TM ONE'!B:CN,42,0),"")</f>
        <v>SLA 99.0%</v>
      </c>
      <c r="AK1997" s="808"/>
      <c r="AL1997" s="693" t="s">
        <v>13667</v>
      </c>
      <c r="AM1997" s="603" t="s">
        <v>8193</v>
      </c>
      <c r="AN1997" s="603"/>
      <c r="AO1997" s="961"/>
      <c r="AP1997" s="603"/>
      <c r="AQ1997" s="603"/>
      <c r="AR1997" s="769"/>
      <c r="AS1997" s="603"/>
      <c r="AT1997" s="610"/>
      <c r="AU1997" s="603"/>
      <c r="AV1997" s="603"/>
      <c r="AW1997" s="603"/>
      <c r="AX1997" s="603"/>
      <c r="AY1997" s="603"/>
      <c r="AZ1997" s="603"/>
      <c r="BA1997" s="603"/>
      <c r="BB1997" s="603"/>
      <c r="BC1997" s="603"/>
      <c r="BD1997" s="603"/>
      <c r="BE1997" s="603"/>
      <c r="BF1997" s="603"/>
      <c r="BG1997" s="603"/>
      <c r="BH1997" s="603"/>
    </row>
    <row r="1998" spans="1:60" ht="12" customHeight="1">
      <c r="A1998" s="959">
        <v>1996</v>
      </c>
      <c r="B1998" s="589"/>
      <c r="C1998" s="590" t="s">
        <v>203</v>
      </c>
      <c r="D1998" s="591"/>
      <c r="E1998" s="815"/>
      <c r="F1998" s="592" t="s">
        <v>13741</v>
      </c>
      <c r="G1998" s="592"/>
      <c r="H1998" s="592"/>
      <c r="I1998" s="592"/>
      <c r="J1998" s="589"/>
      <c r="K1998" s="642"/>
      <c r="L1998" s="595" t="s">
        <v>1104</v>
      </c>
      <c r="M1998" s="985" t="s">
        <v>10509</v>
      </c>
      <c r="N1998" s="972" t="str">
        <f>VLOOKUP(cppm_pr[[#This Row],[Order Number]],SPHERE!C:CC,13,0)</f>
        <v>CONFIRMED</v>
      </c>
      <c r="O1998" s="592"/>
      <c r="P1998" s="594"/>
      <c r="Q1998" s="594"/>
      <c r="R1998" s="592">
        <f t="shared" si="36"/>
        <v>0</v>
      </c>
      <c r="S1998" s="592"/>
      <c r="T1998" s="596" t="str">
        <f>VLOOKUP(cppm_pr[[#This Row],[Status]],'All Link_LOV'!$I$32:$K$72,2,0)</f>
        <v>New order</v>
      </c>
      <c r="U1998" s="596" t="s">
        <v>13400</v>
      </c>
      <c r="V1998" s="959">
        <v>109</v>
      </c>
      <c r="W1998" s="596"/>
      <c r="X1998" s="592"/>
      <c r="Y1998" s="592"/>
      <c r="Z1998" s="597"/>
      <c r="AA1998" s="592"/>
      <c r="AB1998" s="595"/>
      <c r="AC1998" s="677"/>
      <c r="AD1998" s="592"/>
      <c r="AE1998" s="592"/>
      <c r="AF1998" s="592" t="s">
        <v>12821</v>
      </c>
      <c r="AG1998" s="592" t="s">
        <v>515</v>
      </c>
      <c r="AH1998" s="808" t="s">
        <v>13742</v>
      </c>
      <c r="AI1998" s="600" t="str">
        <f>IFERROR(VLOOKUP(cppm_pr[[#This Row],[Order Number]],SPHERE!C:CC,39,0),"")</f>
        <v>Unifi Port</v>
      </c>
      <c r="AJ1998" s="600" t="str">
        <f>IFERROR(VLOOKUP(cppm_pr[[#This Row],[Order Number]],'DC TM ONE'!B:CN,42,0),"")</f>
        <v>SLA 99.0%</v>
      </c>
      <c r="AK1998" s="808"/>
      <c r="AL1998" s="693" t="s">
        <v>13667</v>
      </c>
      <c r="AM1998" s="592" t="s">
        <v>13207</v>
      </c>
      <c r="AN1998" s="592"/>
      <c r="AO1998" s="961"/>
      <c r="AP1998" s="592"/>
      <c r="AQ1998" s="592"/>
      <c r="AR1998" s="612"/>
      <c r="AS1998" s="592"/>
      <c r="AT1998" s="598"/>
      <c r="AU1998" s="592"/>
      <c r="AV1998" s="592"/>
      <c r="AW1998" s="592"/>
      <c r="AX1998" s="592"/>
      <c r="AY1998" s="592"/>
      <c r="AZ1998" s="592"/>
      <c r="BA1998" s="592"/>
      <c r="BB1998" s="592"/>
      <c r="BC1998" s="592"/>
      <c r="BD1998" s="592"/>
      <c r="BE1998" s="592"/>
      <c r="BF1998" s="592"/>
      <c r="BG1998" s="592"/>
      <c r="BH1998" s="592"/>
    </row>
    <row r="1999" spans="1:60" ht="12" customHeight="1">
      <c r="A1999" s="960">
        <v>1997</v>
      </c>
      <c r="B1999" s="600"/>
      <c r="C1999" s="601" t="s">
        <v>269</v>
      </c>
      <c r="D1999" s="602"/>
      <c r="E1999" s="600"/>
      <c r="F1999" s="603" t="s">
        <v>13743</v>
      </c>
      <c r="G1999" s="603"/>
      <c r="H1999" s="603"/>
      <c r="I1999" s="603"/>
      <c r="J1999" s="600"/>
      <c r="K1999" s="616"/>
      <c r="L1999" s="606" t="s">
        <v>52</v>
      </c>
      <c r="M1999" s="985" t="s">
        <v>10509</v>
      </c>
      <c r="N1999" s="972" t="str">
        <f>VLOOKUP(cppm_pr[[#This Row],[Order Number]],SPHERE!C:CC,13,0)</f>
        <v>CONFIRMED</v>
      </c>
      <c r="O1999" s="603"/>
      <c r="P1999" s="605"/>
      <c r="Q1999" s="605"/>
      <c r="R1999" s="603">
        <f t="shared" si="36"/>
        <v>0</v>
      </c>
      <c r="S1999" s="603"/>
      <c r="T1999" s="607" t="str">
        <f>VLOOKUP(cppm_pr[[#This Row],[Status]],'All Link_LOV'!$I$32:$K$72,2,0)</f>
        <v>Insufficient Budget</v>
      </c>
      <c r="U1999" s="607" t="s">
        <v>13400</v>
      </c>
      <c r="V1999" s="960">
        <v>110</v>
      </c>
      <c r="W1999" s="607"/>
      <c r="X1999" s="603"/>
      <c r="Y1999" s="603"/>
      <c r="Z1999" s="608"/>
      <c r="AA1999" s="603"/>
      <c r="AB1999" s="606"/>
      <c r="AC1999" s="677"/>
      <c r="AD1999" s="603"/>
      <c r="AE1999" s="603"/>
      <c r="AF1999" s="592" t="s">
        <v>13420</v>
      </c>
      <c r="AG1999" s="603" t="s">
        <v>517</v>
      </c>
      <c r="AH1999" s="808" t="s">
        <v>13744</v>
      </c>
      <c r="AI1999" s="600">
        <f>IFERROR(VLOOKUP(cppm_pr[[#This Row],[Order Number]],SPHERE!C:CC,39,0),"")</f>
        <v>0</v>
      </c>
      <c r="AJ1999" s="600" t="str">
        <f>IFERROR(VLOOKUP(cppm_pr[[#This Row],[Order Number]],'DC TM ONE'!B:CN,42,0),"")</f>
        <v/>
      </c>
      <c r="AK1999" s="808"/>
      <c r="AL1999" s="693" t="s">
        <v>7832</v>
      </c>
      <c r="AM1999" s="603" t="s">
        <v>10879</v>
      </c>
      <c r="AN1999" s="603"/>
      <c r="AO1999" s="961"/>
      <c r="AP1999" s="603"/>
      <c r="AQ1999" s="603"/>
      <c r="AR1999" s="769"/>
      <c r="AS1999" s="603"/>
      <c r="AT1999" s="610"/>
      <c r="AU1999" s="603"/>
      <c r="AV1999" s="603"/>
      <c r="AW1999" s="603"/>
      <c r="AX1999" s="603"/>
      <c r="AY1999" s="603"/>
      <c r="AZ1999" s="603"/>
      <c r="BA1999" s="603"/>
      <c r="BB1999" s="603"/>
      <c r="BC1999" s="603"/>
      <c r="BD1999" s="603"/>
      <c r="BE1999" s="603"/>
      <c r="BF1999" s="603"/>
      <c r="BG1999" s="603"/>
      <c r="BH1999" s="603"/>
    </row>
    <row r="2000" spans="1:60" ht="12" customHeight="1">
      <c r="A2000" s="959">
        <v>1998</v>
      </c>
      <c r="B2000" s="589"/>
      <c r="C2000" s="601" t="s">
        <v>269</v>
      </c>
      <c r="D2000" s="591"/>
      <c r="E2000" s="815"/>
      <c r="F2000" s="592" t="s">
        <v>13745</v>
      </c>
      <c r="G2000" s="592"/>
      <c r="H2000" s="592"/>
      <c r="I2000" s="592"/>
      <c r="J2000" s="589"/>
      <c r="K2000" s="642"/>
      <c r="L2000" s="595" t="s">
        <v>52</v>
      </c>
      <c r="M2000" s="985" t="s">
        <v>10509</v>
      </c>
      <c r="N2000" s="972" t="str">
        <f>VLOOKUP(cppm_pr[[#This Row],[Order Number]],SPHERE!C:CC,13,0)</f>
        <v>CONFIRMED</v>
      </c>
      <c r="O2000" s="592"/>
      <c r="P2000" s="594"/>
      <c r="Q2000" s="594"/>
      <c r="R2000" s="592">
        <f t="shared" si="36"/>
        <v>0</v>
      </c>
      <c r="S2000" s="592"/>
      <c r="T2000" s="596" t="str">
        <f>VLOOKUP(cppm_pr[[#This Row],[Status]],'All Link_LOV'!$I$32:$K$72,2,0)</f>
        <v>Insufficient Budget</v>
      </c>
      <c r="U2000" s="596" t="s">
        <v>13400</v>
      </c>
      <c r="V2000" s="959">
        <v>111</v>
      </c>
      <c r="W2000" s="596"/>
      <c r="X2000" s="592"/>
      <c r="Y2000" s="592"/>
      <c r="Z2000" s="597"/>
      <c r="AA2000" s="592"/>
      <c r="AB2000" s="595"/>
      <c r="AC2000" s="677"/>
      <c r="AD2000" s="592"/>
      <c r="AE2000" s="592"/>
      <c r="AF2000" s="592" t="s">
        <v>13420</v>
      </c>
      <c r="AG2000" s="592" t="s">
        <v>517</v>
      </c>
      <c r="AH2000" s="808" t="s">
        <v>13746</v>
      </c>
      <c r="AI2000" s="600">
        <f>IFERROR(VLOOKUP(cppm_pr[[#This Row],[Order Number]],SPHERE!C:CC,39,0),"")</f>
        <v>0</v>
      </c>
      <c r="AJ2000" s="600" t="str">
        <f>IFERROR(VLOOKUP(cppm_pr[[#This Row],[Order Number]],'DC TM ONE'!B:CN,42,0),"")</f>
        <v/>
      </c>
      <c r="AK2000" s="808"/>
      <c r="AL2000" s="693" t="s">
        <v>13747</v>
      </c>
      <c r="AM2000" s="592" t="s">
        <v>8344</v>
      </c>
      <c r="AN2000" s="592"/>
      <c r="AO2000" s="961"/>
      <c r="AP2000" s="592"/>
      <c r="AQ2000" s="592"/>
      <c r="AR2000" s="612"/>
      <c r="AS2000" s="592"/>
      <c r="AT2000" s="598"/>
      <c r="AU2000" s="592"/>
      <c r="AV2000" s="592"/>
      <c r="AW2000" s="592"/>
      <c r="AX2000" s="592"/>
      <c r="AY2000" s="592"/>
      <c r="AZ2000" s="592"/>
      <c r="BA2000" s="592"/>
      <c r="BB2000" s="592"/>
      <c r="BC2000" s="592"/>
      <c r="BD2000" s="592"/>
      <c r="BE2000" s="592"/>
      <c r="BF2000" s="592"/>
      <c r="BG2000" s="592"/>
      <c r="BH2000" s="592"/>
    </row>
    <row r="2001" spans="1:60" ht="12" customHeight="1">
      <c r="A2001" s="960">
        <v>1999</v>
      </c>
      <c r="B2001" s="600"/>
      <c r="C2001" s="601" t="s">
        <v>203</v>
      </c>
      <c r="D2001" s="602"/>
      <c r="E2001" s="600"/>
      <c r="F2001" s="603" t="s">
        <v>13748</v>
      </c>
      <c r="G2001" s="603" t="s">
        <v>13749</v>
      </c>
      <c r="H2001" s="592" t="s">
        <v>13750</v>
      </c>
      <c r="I2001" s="603"/>
      <c r="J2001" s="600"/>
      <c r="K2001" s="616"/>
      <c r="L2001" s="606" t="s">
        <v>2603</v>
      </c>
      <c r="M2001" s="985" t="s">
        <v>10509</v>
      </c>
      <c r="N2001" s="972" t="str">
        <f>VLOOKUP(cppm_pr[[#This Row],[Order Number]],SPHERE!C:CC,13,0)</f>
        <v>CONFIRMED</v>
      </c>
      <c r="O2001" s="603"/>
      <c r="P2001" s="605"/>
      <c r="Q2001" s="605"/>
      <c r="R2001" s="603">
        <f t="shared" si="36"/>
        <v>0</v>
      </c>
      <c r="S2001" s="603"/>
      <c r="T2001" s="607" t="str">
        <f>VLOOKUP(cppm_pr[[#This Row],[Status]],'All Link_LOV'!$I$32:$K$72,2,0)</f>
        <v>New order</v>
      </c>
      <c r="U2001" s="607" t="s">
        <v>13400</v>
      </c>
      <c r="V2001" s="960">
        <v>112</v>
      </c>
      <c r="W2001" s="607"/>
      <c r="X2001" s="603"/>
      <c r="Y2001" s="603"/>
      <c r="Z2001" s="608"/>
      <c r="AA2001" s="603"/>
      <c r="AB2001" s="606"/>
      <c r="AC2001" s="677"/>
      <c r="AD2001" s="603"/>
      <c r="AE2001" s="603"/>
      <c r="AF2001" s="592" t="s">
        <v>12821</v>
      </c>
      <c r="AG2001" s="603" t="s">
        <v>512</v>
      </c>
      <c r="AH2001" s="808" t="s">
        <v>13751</v>
      </c>
      <c r="AI2001" s="600" t="str">
        <f>IFERROR(VLOOKUP(cppm_pr[[#This Row],[Order Number]],SPHERE!C:CC,39,0),"")</f>
        <v>2 core FOC + 1 NID</v>
      </c>
      <c r="AJ2001" s="600" t="str">
        <f>IFERROR(VLOOKUP(cppm_pr[[#This Row],[Order Number]],'DC TM ONE'!B:CN,42,0),"")</f>
        <v/>
      </c>
      <c r="AK2001" s="808"/>
      <c r="AL2001" s="693" t="s">
        <v>13662</v>
      </c>
      <c r="AM2001" s="603" t="s">
        <v>13409</v>
      </c>
      <c r="AN2001" s="603"/>
      <c r="AO2001" s="961"/>
      <c r="AP2001" s="603"/>
      <c r="AQ2001" s="603"/>
      <c r="AR2001" s="769"/>
      <c r="AS2001" s="603"/>
      <c r="AT2001" s="610"/>
      <c r="AU2001" s="603"/>
      <c r="AV2001" s="603"/>
      <c r="AW2001" s="603"/>
      <c r="AX2001" s="603"/>
      <c r="AY2001" s="603"/>
      <c r="AZ2001" s="603"/>
      <c r="BA2001" s="603"/>
      <c r="BB2001" s="603"/>
      <c r="BC2001" s="603"/>
      <c r="BD2001" s="603"/>
      <c r="BE2001" s="603"/>
      <c r="BF2001" s="603"/>
      <c r="BG2001" s="603"/>
      <c r="BH2001" s="603"/>
    </row>
    <row r="2002" spans="1:60" ht="12" customHeight="1">
      <c r="A2002" s="959">
        <v>2000</v>
      </c>
      <c r="B2002" s="589" t="s">
        <v>5627</v>
      </c>
      <c r="C2002" s="1040" t="s">
        <v>237</v>
      </c>
      <c r="D2002" s="591"/>
      <c r="E2002" s="815"/>
      <c r="F2002" s="592" t="s">
        <v>13752</v>
      </c>
      <c r="G2002" s="592"/>
      <c r="H2002" s="592" t="s">
        <v>13753</v>
      </c>
      <c r="I2002" s="592"/>
      <c r="J2002" s="589"/>
      <c r="K2002" s="642"/>
      <c r="L2002" s="595" t="s">
        <v>54</v>
      </c>
      <c r="M2002" s="985" t="s">
        <v>10509</v>
      </c>
      <c r="N2002" s="592" t="str">
        <f>VLOOKUP(cppm_pr[[#This Row],[Order Number]],SPHERE!C:CC,13,0)</f>
        <v>IN PROGRESS</v>
      </c>
      <c r="O2002" s="592"/>
      <c r="P2002" s="594"/>
      <c r="Q2002" s="594"/>
      <c r="R2002" s="592">
        <f t="shared" si="36"/>
        <v>0</v>
      </c>
      <c r="S2002" s="592"/>
      <c r="T2002" s="596" t="str">
        <f>VLOOKUP(cppm_pr[[#This Row],[Status]],'All Link_LOV'!$I$32:$K$72,2,0)</f>
        <v>PAC Approval</v>
      </c>
      <c r="U2002" s="596" t="s">
        <v>13400</v>
      </c>
      <c r="V2002" s="959">
        <v>113</v>
      </c>
      <c r="W2002" s="596"/>
      <c r="X2002" s="592"/>
      <c r="Y2002" s="592"/>
      <c r="Z2002" s="597"/>
      <c r="AA2002" s="592"/>
      <c r="AB2002" s="595"/>
      <c r="AC2002" s="677"/>
      <c r="AD2002" s="592"/>
      <c r="AE2002" s="592"/>
      <c r="AF2002" s="592" t="s">
        <v>13754</v>
      </c>
      <c r="AG2002" s="592" t="s">
        <v>491</v>
      </c>
      <c r="AH2002" s="808" t="s">
        <v>13755</v>
      </c>
      <c r="AI2002" s="600" t="str">
        <f>IFERROR(VLOOKUP(cppm_pr[[#This Row],[Order Number]],SPHERE!C:CC,39,0),"")</f>
        <v>2 core FOC + 1 NID (NRP)</v>
      </c>
      <c r="AJ2002" s="600" t="str">
        <f>IFERROR(VLOOKUP(cppm_pr[[#This Row],[Order Number]],'DC TM ONE'!B:CN,42,0),"")</f>
        <v/>
      </c>
      <c r="AK2002" s="808"/>
      <c r="AL2002" s="693">
        <v>45149</v>
      </c>
      <c r="AM2002" s="592" t="s">
        <v>6448</v>
      </c>
      <c r="AN2002" s="592"/>
      <c r="AO2002" s="961"/>
      <c r="AP2002" s="592"/>
      <c r="AQ2002" s="592"/>
      <c r="AR2002" s="612"/>
      <c r="AS2002" s="592"/>
      <c r="AT2002" s="598"/>
      <c r="AU2002" s="592"/>
      <c r="AV2002" s="592"/>
      <c r="AW2002" s="592"/>
      <c r="AX2002" s="592"/>
      <c r="AY2002" s="592"/>
      <c r="AZ2002" s="592"/>
      <c r="BA2002" s="592"/>
      <c r="BB2002" s="592"/>
      <c r="BC2002" s="592"/>
      <c r="BD2002" s="592"/>
      <c r="BE2002" s="592"/>
      <c r="BF2002" s="592"/>
      <c r="BG2002" s="592"/>
      <c r="BH2002" s="592"/>
    </row>
    <row r="2003" spans="1:60" ht="12" customHeight="1">
      <c r="A2003" s="960">
        <v>2001</v>
      </c>
      <c r="B2003" s="600"/>
      <c r="C2003" s="601" t="s">
        <v>203</v>
      </c>
      <c r="D2003" s="602"/>
      <c r="E2003" s="600"/>
      <c r="F2003" s="603" t="s">
        <v>13756</v>
      </c>
      <c r="G2003" s="603"/>
      <c r="H2003" s="592" t="s">
        <v>13757</v>
      </c>
      <c r="I2003" s="603"/>
      <c r="J2003" s="600"/>
      <c r="K2003" s="616"/>
      <c r="L2003" s="606" t="s">
        <v>49</v>
      </c>
      <c r="M2003" s="985" t="s">
        <v>10509</v>
      </c>
      <c r="N2003" s="972" t="str">
        <f>VLOOKUP(cppm_pr[[#This Row],[Order Number]],SPHERE!C:CC,13,0)</f>
        <v>CONFIRMED</v>
      </c>
      <c r="O2003" s="603"/>
      <c r="P2003" s="605"/>
      <c r="Q2003" s="605"/>
      <c r="R2003" s="603">
        <f t="shared" si="36"/>
        <v>0</v>
      </c>
      <c r="S2003" s="603"/>
      <c r="T2003" s="607" t="str">
        <f>VLOOKUP(cppm_pr[[#This Row],[Status]],'All Link_LOV'!$I$32:$K$72,2,0)</f>
        <v>New order</v>
      </c>
      <c r="U2003" s="607" t="s">
        <v>13400</v>
      </c>
      <c r="V2003" s="960">
        <v>114</v>
      </c>
      <c r="W2003" s="607"/>
      <c r="X2003" s="603"/>
      <c r="Y2003" s="603"/>
      <c r="Z2003" s="608"/>
      <c r="AA2003" s="603"/>
      <c r="AB2003" s="606"/>
      <c r="AC2003" s="677"/>
      <c r="AD2003" s="603"/>
      <c r="AE2003" s="603"/>
      <c r="AF2003" s="592" t="s">
        <v>13437</v>
      </c>
      <c r="AG2003" s="603" t="s">
        <v>491</v>
      </c>
      <c r="AH2003" s="808" t="s">
        <v>13758</v>
      </c>
      <c r="AI2003" s="600" t="str">
        <f>IFERROR(VLOOKUP(cppm_pr[[#This Row],[Order Number]],SPHERE!C:CC,39,0),"")</f>
        <v>2 core FOC + 1 NID</v>
      </c>
      <c r="AJ2003" s="600" t="str">
        <f>IFERROR(VLOOKUP(cppm_pr[[#This Row],[Order Number]],'DC TM ONE'!B:CN,42,0),"")</f>
        <v/>
      </c>
      <c r="AK2003" s="808"/>
      <c r="AL2003" s="693" t="s">
        <v>13487</v>
      </c>
      <c r="AM2003" s="603" t="s">
        <v>6150</v>
      </c>
      <c r="AN2003" s="603"/>
      <c r="AO2003" s="961"/>
      <c r="AP2003" s="603"/>
      <c r="AQ2003" s="603"/>
      <c r="AR2003" s="769"/>
      <c r="AS2003" s="603"/>
      <c r="AT2003" s="610"/>
      <c r="AU2003" s="603"/>
      <c r="AV2003" s="603"/>
      <c r="AW2003" s="603"/>
      <c r="AX2003" s="603"/>
      <c r="AY2003" s="603"/>
      <c r="AZ2003" s="603"/>
      <c r="BA2003" s="603"/>
      <c r="BB2003" s="603"/>
      <c r="BC2003" s="603"/>
      <c r="BD2003" s="603"/>
      <c r="BE2003" s="603"/>
      <c r="BF2003" s="603"/>
      <c r="BG2003" s="603"/>
      <c r="BH2003" s="603"/>
    </row>
    <row r="2004" spans="1:60" ht="12" customHeight="1">
      <c r="A2004" s="959">
        <v>2002</v>
      </c>
      <c r="B2004" s="589"/>
      <c r="C2004" s="1040" t="s">
        <v>203</v>
      </c>
      <c r="D2004" s="591"/>
      <c r="E2004" s="815"/>
      <c r="F2004" s="592" t="s">
        <v>13759</v>
      </c>
      <c r="G2004" s="592"/>
      <c r="H2004" s="592" t="s">
        <v>13760</v>
      </c>
      <c r="I2004" s="592"/>
      <c r="J2004" s="589"/>
      <c r="K2004" s="642"/>
      <c r="L2004" s="595" t="s">
        <v>54</v>
      </c>
      <c r="M2004" s="985" t="s">
        <v>10509</v>
      </c>
      <c r="N2004" s="972" t="str">
        <f>VLOOKUP(cppm_pr[[#This Row],[Order Number]],SPHERE!C:CC,13,0)</f>
        <v>CONFIRMED</v>
      </c>
      <c r="O2004" s="592"/>
      <c r="P2004" s="594"/>
      <c r="Q2004" s="594"/>
      <c r="R2004" s="592">
        <f t="shared" si="36"/>
        <v>0</v>
      </c>
      <c r="S2004" s="592"/>
      <c r="T2004" s="596" t="str">
        <f>VLOOKUP(cppm_pr[[#This Row],[Status]],'All Link_LOV'!$I$32:$K$72,2,0)</f>
        <v>New order</v>
      </c>
      <c r="U2004" s="596" t="s">
        <v>13400</v>
      </c>
      <c r="V2004" s="959">
        <v>115</v>
      </c>
      <c r="W2004" s="596"/>
      <c r="X2004" s="592"/>
      <c r="Y2004" s="592"/>
      <c r="Z2004" s="597"/>
      <c r="AA2004" s="592"/>
      <c r="AB2004" s="595"/>
      <c r="AC2004" s="677"/>
      <c r="AD2004" s="592"/>
      <c r="AE2004" s="592"/>
      <c r="AF2004" s="592" t="s">
        <v>13437</v>
      </c>
      <c r="AG2004" s="592" t="s">
        <v>491</v>
      </c>
      <c r="AH2004" s="808" t="s">
        <v>13761</v>
      </c>
      <c r="AI2004" s="600" t="str">
        <f>IFERROR(VLOOKUP(cppm_pr[[#This Row],[Order Number]],SPHERE!C:CC,39,0),"")</f>
        <v>2 core FOC + 1 NID</v>
      </c>
      <c r="AJ2004" s="600" t="str">
        <f>IFERROR(VLOOKUP(cppm_pr[[#This Row],[Order Number]],'DC TM ONE'!B:CN,42,0),"")</f>
        <v/>
      </c>
      <c r="AK2004" s="808"/>
      <c r="AL2004" s="693" t="s">
        <v>13487</v>
      </c>
      <c r="AM2004" s="592" t="s">
        <v>11737</v>
      </c>
      <c r="AN2004" s="592"/>
      <c r="AO2004" s="961"/>
      <c r="AP2004" s="592"/>
      <c r="AQ2004" s="592"/>
      <c r="AR2004" s="612"/>
      <c r="AS2004" s="592"/>
      <c r="AT2004" s="598"/>
      <c r="AU2004" s="592"/>
      <c r="AV2004" s="592"/>
      <c r="AW2004" s="592"/>
      <c r="AX2004" s="592"/>
      <c r="AY2004" s="592"/>
      <c r="AZ2004" s="592"/>
      <c r="BA2004" s="592"/>
      <c r="BB2004" s="592"/>
      <c r="BC2004" s="592"/>
      <c r="BD2004" s="592"/>
      <c r="BE2004" s="592"/>
      <c r="BF2004" s="592"/>
      <c r="BG2004" s="592"/>
      <c r="BH2004" s="592"/>
    </row>
    <row r="2005" spans="1:60" ht="12" customHeight="1">
      <c r="A2005" s="960">
        <v>2003</v>
      </c>
      <c r="B2005" s="600" t="s">
        <v>74</v>
      </c>
      <c r="C2005" s="601" t="s">
        <v>237</v>
      </c>
      <c r="D2005" s="602"/>
      <c r="E2005" s="600" t="s">
        <v>13762</v>
      </c>
      <c r="F2005" s="603" t="s">
        <v>13763</v>
      </c>
      <c r="G2005" s="603"/>
      <c r="H2005" s="603"/>
      <c r="I2005" s="603"/>
      <c r="J2005" s="600"/>
      <c r="K2005" s="616"/>
      <c r="L2005" s="606" t="s">
        <v>2603</v>
      </c>
      <c r="M2005" s="985" t="s">
        <v>10509</v>
      </c>
      <c r="N2005" s="592" t="str">
        <f>VLOOKUP(cppm_pr[[#This Row],[Order Number]],SPHERE!C:CC,13,0)</f>
        <v>IN PROGRESS</v>
      </c>
      <c r="O2005" s="603"/>
      <c r="P2005" s="605"/>
      <c r="Q2005" s="605"/>
      <c r="R2005" s="603">
        <f t="shared" si="36"/>
        <v>0</v>
      </c>
      <c r="S2005" s="603"/>
      <c r="T2005" s="607" t="str">
        <f>VLOOKUP(cppm_pr[[#This Row],[Status]],'All Link_LOV'!$I$32:$K$72,2,0)</f>
        <v>PAC Approval</v>
      </c>
      <c r="U2005" s="607" t="s">
        <v>13400</v>
      </c>
      <c r="V2005" s="960">
        <v>116</v>
      </c>
      <c r="W2005" s="607"/>
      <c r="X2005" s="603"/>
      <c r="Y2005" s="603"/>
      <c r="Z2005" s="608"/>
      <c r="AA2005" s="603"/>
      <c r="AB2005" s="606"/>
      <c r="AC2005" s="677"/>
      <c r="AD2005" s="603"/>
      <c r="AE2005" s="603"/>
      <c r="AF2005" s="592" t="s">
        <v>12821</v>
      </c>
      <c r="AG2005" s="603" t="s">
        <v>491</v>
      </c>
      <c r="AH2005" s="808" t="s">
        <v>13764</v>
      </c>
      <c r="AI2005" s="600" t="str">
        <f>IFERROR(VLOOKUP(cppm_pr[[#This Row],[Order Number]],SPHERE!C:CC,39,0),"")</f>
        <v>4 core FOC + 1 10GE NID</v>
      </c>
      <c r="AJ2005" s="600" t="str">
        <f>IFERROR(VLOOKUP(cppm_pr[[#This Row],[Order Number]],'DC TM ONE'!B:CN,42,0),"")</f>
        <v>SLA 99.7%</v>
      </c>
      <c r="AK2005" s="808"/>
      <c r="AL2005" s="693" t="s">
        <v>13765</v>
      </c>
      <c r="AM2005" s="603" t="s">
        <v>13530</v>
      </c>
      <c r="AN2005" s="603"/>
      <c r="AO2005" s="961"/>
      <c r="AP2005" s="603"/>
      <c r="AQ2005" s="603"/>
      <c r="AR2005" s="769"/>
      <c r="AS2005" s="603"/>
      <c r="AT2005" s="610"/>
      <c r="AU2005" s="603"/>
      <c r="AV2005" s="603"/>
      <c r="AW2005" s="603"/>
      <c r="AX2005" s="603"/>
      <c r="AY2005" s="603"/>
      <c r="AZ2005" s="603"/>
      <c r="BA2005" s="603"/>
      <c r="BB2005" s="603"/>
      <c r="BC2005" s="603"/>
      <c r="BD2005" s="603"/>
      <c r="BE2005" s="603"/>
      <c r="BF2005" s="603"/>
      <c r="BG2005" s="603"/>
      <c r="BH2005" s="603"/>
    </row>
    <row r="2006" spans="1:60" ht="12" customHeight="1">
      <c r="A2006" s="959">
        <v>2004</v>
      </c>
      <c r="B2006" s="589" t="s">
        <v>69</v>
      </c>
      <c r="C2006" s="1040" t="s">
        <v>225</v>
      </c>
      <c r="D2006" s="591"/>
      <c r="E2006" s="815" t="s">
        <v>13766</v>
      </c>
      <c r="F2006" s="592" t="s">
        <v>13767</v>
      </c>
      <c r="G2006" s="592"/>
      <c r="H2006" s="592"/>
      <c r="I2006" s="592"/>
      <c r="J2006" s="589"/>
      <c r="K2006" s="642"/>
      <c r="L2006" s="595" t="s">
        <v>2773</v>
      </c>
      <c r="M2006" s="993"/>
      <c r="N2006" s="972"/>
      <c r="O2006" s="592"/>
      <c r="P2006" s="594"/>
      <c r="Q2006" s="594"/>
      <c r="R2006" s="592">
        <f t="shared" si="36"/>
        <v>0</v>
      </c>
      <c r="S2006" s="592"/>
      <c r="T2006" s="596" t="str">
        <f>VLOOKUP(cppm_pr[[#This Row],[Status]],'All Link_LOV'!$I$32:$K$72,2,0)</f>
        <v>Not required Project</v>
      </c>
      <c r="U2006" s="596" t="s">
        <v>13400</v>
      </c>
      <c r="V2006" s="959">
        <v>117</v>
      </c>
      <c r="W2006" s="596"/>
      <c r="X2006" s="592"/>
      <c r="Y2006" s="592"/>
      <c r="Z2006" s="597"/>
      <c r="AA2006" s="592"/>
      <c r="AB2006" s="595"/>
      <c r="AC2006" s="677"/>
      <c r="AD2006" s="592"/>
      <c r="AE2006" s="592"/>
      <c r="AF2006" s="592" t="s">
        <v>12821</v>
      </c>
      <c r="AG2006" s="592" t="s">
        <v>512</v>
      </c>
      <c r="AH2006" s="808" t="s">
        <v>13768</v>
      </c>
      <c r="AI2006" s="600" t="str">
        <f>IFERROR(VLOOKUP(cppm_pr[[#This Row],[Order Number]],SPHERE!C:CC,39,0),"")</f>
        <v/>
      </c>
      <c r="AJ2006" s="600" t="str">
        <f>IFERROR(VLOOKUP(cppm_pr[[#This Row],[Order Number]],'DC TM ONE'!B:CN,42,0),"")</f>
        <v/>
      </c>
      <c r="AK2006" s="808"/>
      <c r="AL2006" s="693" t="s">
        <v>13406</v>
      </c>
      <c r="AM2006" s="592" t="s">
        <v>13769</v>
      </c>
      <c r="AN2006" s="592"/>
      <c r="AO2006" s="961"/>
      <c r="AP2006" s="592"/>
      <c r="AQ2006" s="592"/>
      <c r="AR2006" s="612"/>
      <c r="AS2006" s="592"/>
      <c r="AT2006" s="598"/>
      <c r="AU2006" s="592"/>
      <c r="AV2006" s="592"/>
      <c r="AW2006" s="592"/>
      <c r="AX2006" s="592"/>
      <c r="AY2006" s="592"/>
      <c r="AZ2006" s="592"/>
      <c r="BA2006" s="592"/>
      <c r="BB2006" s="592"/>
      <c r="BC2006" s="592"/>
      <c r="BD2006" s="592"/>
      <c r="BE2006" s="592"/>
      <c r="BF2006" s="592"/>
      <c r="BG2006" s="592"/>
      <c r="BH2006" s="592"/>
    </row>
    <row r="2007" spans="1:60" ht="12" customHeight="1">
      <c r="A2007" s="960">
        <v>2005</v>
      </c>
      <c r="B2007" s="600"/>
      <c r="C2007" s="601" t="s">
        <v>203</v>
      </c>
      <c r="D2007" s="602"/>
      <c r="E2007" s="600"/>
      <c r="F2007" s="603" t="s">
        <v>13770</v>
      </c>
      <c r="G2007" s="603"/>
      <c r="H2007" s="592" t="s">
        <v>13771</v>
      </c>
      <c r="I2007" s="603"/>
      <c r="J2007" s="600"/>
      <c r="K2007" s="616"/>
      <c r="L2007" s="606" t="s">
        <v>1252</v>
      </c>
      <c r="M2007" s="985" t="s">
        <v>10509</v>
      </c>
      <c r="N2007" s="972" t="str">
        <f>VLOOKUP(cppm_pr[[#This Row],[Order Number]],SPHERE!C:CC,13,0)</f>
        <v>CONFIRMED</v>
      </c>
      <c r="O2007" s="603"/>
      <c r="P2007" s="605"/>
      <c r="Q2007" s="605"/>
      <c r="R2007" s="603">
        <f t="shared" si="36"/>
        <v>0</v>
      </c>
      <c r="S2007" s="603"/>
      <c r="T2007" s="607" t="str">
        <f>VLOOKUP(cppm_pr[[#This Row],[Status]],'All Link_LOV'!$I$32:$K$72,2,0)</f>
        <v>New order</v>
      </c>
      <c r="U2007" s="607" t="s">
        <v>13400</v>
      </c>
      <c r="V2007" s="960">
        <v>118</v>
      </c>
      <c r="W2007" s="607"/>
      <c r="X2007" s="603"/>
      <c r="Y2007" s="603"/>
      <c r="Z2007" s="608"/>
      <c r="AA2007" s="603"/>
      <c r="AB2007" s="606"/>
      <c r="AC2007" s="677"/>
      <c r="AD2007" s="603"/>
      <c r="AE2007" s="603"/>
      <c r="AF2007" s="592" t="s">
        <v>13437</v>
      </c>
      <c r="AG2007" s="603" t="s">
        <v>499</v>
      </c>
      <c r="AH2007" s="808" t="s">
        <v>13772</v>
      </c>
      <c r="AI2007" s="600" t="str">
        <f>IFERROR(VLOOKUP(cppm_pr[[#This Row],[Order Number]],SPHERE!C:CC,39,0),"")</f>
        <v>2 core FOC + 1 IUC</v>
      </c>
      <c r="AJ2007" s="600" t="str">
        <f>IFERROR(VLOOKUP(cppm_pr[[#This Row],[Order Number]],'DC TM ONE'!B:CN,42,0),"")</f>
        <v/>
      </c>
      <c r="AK2007" s="808"/>
      <c r="AL2007" s="693" t="s">
        <v>13537</v>
      </c>
      <c r="AM2007" s="603" t="s">
        <v>7039</v>
      </c>
      <c r="AN2007" s="603"/>
      <c r="AO2007" s="961"/>
      <c r="AP2007" s="603"/>
      <c r="AQ2007" s="603"/>
      <c r="AR2007" s="769"/>
      <c r="AS2007" s="603"/>
      <c r="AT2007" s="610"/>
      <c r="AU2007" s="603"/>
      <c r="AV2007" s="603"/>
      <c r="AW2007" s="603"/>
      <c r="AX2007" s="603"/>
      <c r="AY2007" s="603"/>
      <c r="AZ2007" s="603"/>
      <c r="BA2007" s="603"/>
      <c r="BB2007" s="603"/>
      <c r="BC2007" s="603"/>
      <c r="BD2007" s="603"/>
      <c r="BE2007" s="603"/>
      <c r="BF2007" s="603"/>
      <c r="BG2007" s="603"/>
      <c r="BH2007" s="603"/>
    </row>
    <row r="2008" spans="1:60" ht="12" customHeight="1">
      <c r="A2008" s="959">
        <v>2006</v>
      </c>
      <c r="B2008" s="589"/>
      <c r="C2008" s="590" t="s">
        <v>203</v>
      </c>
      <c r="D2008" s="591"/>
      <c r="E2008" s="815"/>
      <c r="F2008" s="592" t="s">
        <v>13773</v>
      </c>
      <c r="G2008" s="592"/>
      <c r="H2008" s="592"/>
      <c r="I2008" s="592"/>
      <c r="J2008" s="589"/>
      <c r="K2008" s="642"/>
      <c r="L2008" s="595" t="s">
        <v>52</v>
      </c>
      <c r="M2008" s="985" t="s">
        <v>10509</v>
      </c>
      <c r="N2008" s="972" t="str">
        <f>VLOOKUP(cppm_pr[[#This Row],[Order Number]],SPHERE!C:CC,13,0)</f>
        <v>CONFIRMED</v>
      </c>
      <c r="O2008" s="592"/>
      <c r="P2008" s="594"/>
      <c r="Q2008" s="594"/>
      <c r="R2008" s="592">
        <f t="shared" si="36"/>
        <v>0</v>
      </c>
      <c r="S2008" s="592"/>
      <c r="T2008" s="596" t="str">
        <f>VLOOKUP(cppm_pr[[#This Row],[Status]],'All Link_LOV'!$I$32:$K$72,2,0)</f>
        <v>New order</v>
      </c>
      <c r="U2008" s="596" t="s">
        <v>13400</v>
      </c>
      <c r="V2008" s="959">
        <v>119</v>
      </c>
      <c r="W2008" s="596"/>
      <c r="X2008" s="592"/>
      <c r="Y2008" s="592"/>
      <c r="Z2008" s="597"/>
      <c r="AA2008" s="592"/>
      <c r="AB2008" s="595"/>
      <c r="AC2008" s="677"/>
      <c r="AD2008" s="592"/>
      <c r="AE2008" s="592"/>
      <c r="AF2008" s="592" t="s">
        <v>12821</v>
      </c>
      <c r="AG2008" s="592" t="s">
        <v>515</v>
      </c>
      <c r="AH2008" s="808" t="s">
        <v>13774</v>
      </c>
      <c r="AI2008" s="600" t="str">
        <f>IFERROR(VLOOKUP(cppm_pr[[#This Row],[Order Number]],SPHERE!C:CC,39,0),"")</f>
        <v>Unifi Port</v>
      </c>
      <c r="AJ2008" s="600">
        <f>IFERROR(VLOOKUP(cppm_pr[[#This Row],[Order Number]],'DC TM ONE'!B:CN,42,0),"")</f>
        <v>0</v>
      </c>
      <c r="AK2008" s="808"/>
      <c r="AL2008" s="693" t="s">
        <v>13775</v>
      </c>
      <c r="AM2008" s="592" t="s">
        <v>6238</v>
      </c>
      <c r="AN2008" s="592"/>
      <c r="AO2008" s="961"/>
      <c r="AP2008" s="592"/>
      <c r="AQ2008" s="592"/>
      <c r="AR2008" s="612"/>
      <c r="AS2008" s="592"/>
      <c r="AT2008" s="598"/>
      <c r="AU2008" s="592"/>
      <c r="AV2008" s="592"/>
      <c r="AW2008" s="592"/>
      <c r="AX2008" s="592"/>
      <c r="AY2008" s="592"/>
      <c r="AZ2008" s="592"/>
      <c r="BA2008" s="592"/>
      <c r="BB2008" s="592"/>
      <c r="BC2008" s="592"/>
      <c r="BD2008" s="592"/>
      <c r="BE2008" s="592"/>
      <c r="BF2008" s="592"/>
      <c r="BG2008" s="592"/>
      <c r="BH2008" s="592"/>
    </row>
    <row r="2009" spans="1:60" ht="12" customHeight="1">
      <c r="A2009" s="960">
        <v>2007</v>
      </c>
      <c r="B2009" s="600"/>
      <c r="C2009" s="601" t="s">
        <v>203</v>
      </c>
      <c r="D2009" s="602"/>
      <c r="E2009" s="600"/>
      <c r="F2009" s="603" t="s">
        <v>13776</v>
      </c>
      <c r="G2009" s="603"/>
      <c r="H2009" s="592" t="s">
        <v>13777</v>
      </c>
      <c r="I2009" s="603"/>
      <c r="J2009" s="600"/>
      <c r="K2009" s="616"/>
      <c r="L2009" s="606" t="s">
        <v>1104</v>
      </c>
      <c r="M2009" s="985" t="s">
        <v>10509</v>
      </c>
      <c r="N2009" s="972" t="str">
        <f>VLOOKUP(cppm_pr[[#This Row],[Order Number]],SPHERE!C:CC,13,0)</f>
        <v>CONFIRMED</v>
      </c>
      <c r="O2009" s="603"/>
      <c r="P2009" s="605"/>
      <c r="Q2009" s="605"/>
      <c r="R2009" s="603">
        <f t="shared" ref="R2009:R2017" si="37">$Q2009-$P2009</f>
        <v>0</v>
      </c>
      <c r="S2009" s="603"/>
      <c r="T2009" s="607" t="str">
        <f>VLOOKUP(cppm_pr[[#This Row],[Status]],'All Link_LOV'!$I$32:$K$72,2,0)</f>
        <v>New order</v>
      </c>
      <c r="U2009" s="607" t="s">
        <v>13400</v>
      </c>
      <c r="V2009" s="960">
        <v>120</v>
      </c>
      <c r="W2009" s="607"/>
      <c r="X2009" s="603"/>
      <c r="Y2009" s="603"/>
      <c r="Z2009" s="608"/>
      <c r="AA2009" s="603"/>
      <c r="AB2009" s="606"/>
      <c r="AC2009" s="677"/>
      <c r="AD2009" s="603"/>
      <c r="AE2009" s="603"/>
      <c r="AF2009" s="592" t="s">
        <v>13437</v>
      </c>
      <c r="AG2009" s="603" t="s">
        <v>491</v>
      </c>
      <c r="AH2009" s="808" t="s">
        <v>13778</v>
      </c>
      <c r="AI2009" s="600" t="str">
        <f>IFERROR(VLOOKUP(cppm_pr[[#This Row],[Order Number]],SPHERE!C:CC,39,0),"")</f>
        <v>2 core FOC + 1 NID (NRP)</v>
      </c>
      <c r="AJ2009" s="600" t="str">
        <f>IFERROR(VLOOKUP(cppm_pr[[#This Row],[Order Number]],'DC TM ONE'!B:CN,42,0),"")</f>
        <v/>
      </c>
      <c r="AK2009" s="808"/>
      <c r="AL2009" s="693" t="s">
        <v>13487</v>
      </c>
      <c r="AM2009" s="603" t="s">
        <v>13207</v>
      </c>
      <c r="AN2009" s="603"/>
      <c r="AO2009" s="961"/>
      <c r="AP2009" s="603"/>
      <c r="AQ2009" s="603"/>
      <c r="AR2009" s="769"/>
      <c r="AS2009" s="603"/>
      <c r="AT2009" s="610"/>
      <c r="AU2009" s="603"/>
      <c r="AV2009" s="603"/>
      <c r="AW2009" s="603"/>
      <c r="AX2009" s="603"/>
      <c r="AY2009" s="603"/>
      <c r="AZ2009" s="603"/>
      <c r="BA2009" s="603"/>
      <c r="BB2009" s="603"/>
      <c r="BC2009" s="603"/>
      <c r="BD2009" s="603"/>
      <c r="BE2009" s="603"/>
      <c r="BF2009" s="603"/>
      <c r="BG2009" s="603"/>
      <c r="BH2009" s="603"/>
    </row>
    <row r="2010" spans="1:60" ht="12" customHeight="1">
      <c r="A2010" s="959">
        <v>2008</v>
      </c>
      <c r="B2010" s="589" t="s">
        <v>69</v>
      </c>
      <c r="C2010" s="1040" t="s">
        <v>221</v>
      </c>
      <c r="D2010" s="591"/>
      <c r="E2010" s="815" t="s">
        <v>13779</v>
      </c>
      <c r="F2010" s="592" t="s">
        <v>13780</v>
      </c>
      <c r="G2010" s="592"/>
      <c r="H2010" s="592" t="s">
        <v>13781</v>
      </c>
      <c r="I2010" s="592"/>
      <c r="J2010" s="589"/>
      <c r="K2010" s="642"/>
      <c r="L2010" s="595" t="s">
        <v>2773</v>
      </c>
      <c r="M2010" s="985" t="s">
        <v>10509</v>
      </c>
      <c r="N2010" s="972" t="str">
        <f>VLOOKUP(cppm_pr[[#This Row],[Order Number]],SPHERE!C:CC,13,0)</f>
        <v>CONFIRMED</v>
      </c>
      <c r="O2010" s="592"/>
      <c r="P2010" s="594"/>
      <c r="Q2010" s="594"/>
      <c r="R2010" s="592">
        <f t="shared" si="37"/>
        <v>0</v>
      </c>
      <c r="S2010" s="592"/>
      <c r="T2010" s="596" t="str">
        <f>VLOOKUP(cppm_pr[[#This Row],[Status]],'All Link_LOV'!$I$32:$K$72,2,0)</f>
        <v>Planning Stage</v>
      </c>
      <c r="U2010" s="596" t="s">
        <v>13400</v>
      </c>
      <c r="V2010" s="959">
        <v>121</v>
      </c>
      <c r="W2010" s="596"/>
      <c r="X2010" s="592"/>
      <c r="Y2010" s="592"/>
      <c r="Z2010" s="597"/>
      <c r="AA2010" s="592"/>
      <c r="AB2010" s="595"/>
      <c r="AC2010" s="677"/>
      <c r="AD2010" s="592"/>
      <c r="AE2010" s="592"/>
      <c r="AF2010" s="592" t="s">
        <v>12821</v>
      </c>
      <c r="AG2010" s="592" t="s">
        <v>518</v>
      </c>
      <c r="AH2010" s="808" t="s">
        <v>13782</v>
      </c>
      <c r="AI2010" s="600" t="str">
        <f>IFERROR(VLOOKUP(cppm_pr[[#This Row],[Order Number]],SPHERE!C:CC,39,0),"")</f>
        <v>Unifi Port</v>
      </c>
      <c r="AJ2010" s="600">
        <f>IFERROR(VLOOKUP(cppm_pr[[#This Row],[Order Number]],'DC TM ONE'!B:CN,42,0),"")</f>
        <v>0</v>
      </c>
      <c r="AK2010" s="808"/>
      <c r="AL2010" s="693" t="s">
        <v>2743</v>
      </c>
      <c r="AM2010" s="592" t="s">
        <v>13783</v>
      </c>
      <c r="AN2010" s="592"/>
      <c r="AO2010" s="961"/>
      <c r="AP2010" s="592"/>
      <c r="AQ2010" s="592"/>
      <c r="AR2010" s="612"/>
      <c r="AS2010" s="592"/>
      <c r="AT2010" s="598"/>
      <c r="AU2010" s="592"/>
      <c r="AV2010" s="592"/>
      <c r="AW2010" s="592"/>
      <c r="AX2010" s="592"/>
      <c r="AY2010" s="592"/>
      <c r="AZ2010" s="592"/>
      <c r="BA2010" s="592"/>
      <c r="BB2010" s="592"/>
      <c r="BC2010" s="592"/>
      <c r="BD2010" s="592"/>
      <c r="BE2010" s="592"/>
      <c r="BF2010" s="592"/>
      <c r="BG2010" s="592"/>
      <c r="BH2010" s="592"/>
    </row>
    <row r="2011" spans="1:60" ht="12" customHeight="1">
      <c r="A2011" s="960">
        <v>2009</v>
      </c>
      <c r="B2011" s="600"/>
      <c r="C2011" s="601" t="s">
        <v>203</v>
      </c>
      <c r="D2011" s="602"/>
      <c r="E2011" s="600"/>
      <c r="F2011" s="603" t="s">
        <v>13784</v>
      </c>
      <c r="G2011" s="603"/>
      <c r="H2011" s="603"/>
      <c r="I2011" s="603"/>
      <c r="J2011" s="600"/>
      <c r="K2011" s="616"/>
      <c r="L2011" s="606" t="s">
        <v>51</v>
      </c>
      <c r="M2011" s="985" t="s">
        <v>10509</v>
      </c>
      <c r="N2011" s="592" t="str">
        <f>VLOOKUP(cppm_pr[[#This Row],[Order Number]],SPHERE!C:CC,13,0)</f>
        <v>IN PROGRESS</v>
      </c>
      <c r="O2011" s="603"/>
      <c r="P2011" s="605"/>
      <c r="Q2011" s="605"/>
      <c r="R2011" s="603">
        <f t="shared" si="37"/>
        <v>0</v>
      </c>
      <c r="S2011" s="603"/>
      <c r="T2011" s="607" t="str">
        <f>VLOOKUP(cppm_pr[[#This Row],[Status]],'All Link_LOV'!$I$32:$K$72,2,0)</f>
        <v>New order</v>
      </c>
      <c r="U2011" s="607" t="s">
        <v>13400</v>
      </c>
      <c r="V2011" s="960">
        <v>122</v>
      </c>
      <c r="W2011" s="607"/>
      <c r="X2011" s="603"/>
      <c r="Y2011" s="603"/>
      <c r="Z2011" s="608"/>
      <c r="AA2011" s="603"/>
      <c r="AB2011" s="606"/>
      <c r="AC2011" s="677"/>
      <c r="AD2011" s="603"/>
      <c r="AE2011" s="603"/>
      <c r="AF2011" s="592" t="s">
        <v>12821</v>
      </c>
      <c r="AG2011" s="603" t="s">
        <v>491</v>
      </c>
      <c r="AH2011" s="808" t="s">
        <v>13785</v>
      </c>
      <c r="AI2011" s="600" t="str">
        <f>IFERROR(VLOOKUP(cppm_pr[[#This Row],[Order Number]],SPHERE!C:CC,39,0),"")</f>
        <v>4 core FOC + 1 NID (NRP)</v>
      </c>
      <c r="AJ2011" s="600" t="str">
        <f>IFERROR(VLOOKUP(cppm_pr[[#This Row],[Order Number]],'DC TM ONE'!B:CN,42,0),"")</f>
        <v>SLG 99.5%</v>
      </c>
      <c r="AK2011" s="808"/>
      <c r="AL2011" s="693" t="s">
        <v>13537</v>
      </c>
      <c r="AM2011" s="603" t="s">
        <v>11964</v>
      </c>
      <c r="AN2011" s="603"/>
      <c r="AO2011" s="961"/>
      <c r="AP2011" s="603"/>
      <c r="AQ2011" s="603"/>
      <c r="AR2011" s="769"/>
      <c r="AS2011" s="603"/>
      <c r="AT2011" s="610"/>
      <c r="AU2011" s="603"/>
      <c r="AV2011" s="603"/>
      <c r="AW2011" s="603"/>
      <c r="AX2011" s="603"/>
      <c r="AY2011" s="603"/>
      <c r="AZ2011" s="603"/>
      <c r="BA2011" s="603"/>
      <c r="BB2011" s="603"/>
      <c r="BC2011" s="603"/>
      <c r="BD2011" s="603"/>
      <c r="BE2011" s="603"/>
      <c r="BF2011" s="603"/>
      <c r="BG2011" s="603"/>
      <c r="BH2011" s="603"/>
    </row>
    <row r="2012" spans="1:60" ht="12" customHeight="1">
      <c r="A2012" s="959">
        <v>2010</v>
      </c>
      <c r="B2012" s="589"/>
      <c r="C2012" s="590" t="s">
        <v>203</v>
      </c>
      <c r="D2012" s="591"/>
      <c r="E2012" s="815"/>
      <c r="F2012" s="592" t="s">
        <v>13786</v>
      </c>
      <c r="G2012" s="592"/>
      <c r="H2012" s="592" t="s">
        <v>13787</v>
      </c>
      <c r="I2012" s="592"/>
      <c r="J2012" s="589"/>
      <c r="K2012" s="642"/>
      <c r="L2012" s="595" t="s">
        <v>1252</v>
      </c>
      <c r="M2012" s="985" t="s">
        <v>10509</v>
      </c>
      <c r="N2012" s="972" t="str">
        <f>VLOOKUP(cppm_pr[[#This Row],[Order Number]],SPHERE!C:CC,13,0)</f>
        <v>CONFIRMED</v>
      </c>
      <c r="O2012" s="592"/>
      <c r="P2012" s="594"/>
      <c r="Q2012" s="594"/>
      <c r="R2012" s="592">
        <f t="shared" si="37"/>
        <v>0</v>
      </c>
      <c r="S2012" s="592"/>
      <c r="T2012" s="596" t="str">
        <f>VLOOKUP(cppm_pr[[#This Row],[Status]],'All Link_LOV'!$I$32:$K$72,2,0)</f>
        <v>New order</v>
      </c>
      <c r="U2012" s="596" t="s">
        <v>13400</v>
      </c>
      <c r="V2012" s="959">
        <v>123</v>
      </c>
      <c r="W2012" s="596"/>
      <c r="X2012" s="592"/>
      <c r="Y2012" s="592"/>
      <c r="Z2012" s="597"/>
      <c r="AA2012" s="592"/>
      <c r="AB2012" s="595"/>
      <c r="AC2012" s="677"/>
      <c r="AD2012" s="592"/>
      <c r="AE2012" s="592"/>
      <c r="AF2012" s="592" t="s">
        <v>12821</v>
      </c>
      <c r="AG2012" s="592" t="s">
        <v>491</v>
      </c>
      <c r="AH2012" s="808" t="s">
        <v>13788</v>
      </c>
      <c r="AI2012" s="600" t="str">
        <f>IFERROR(VLOOKUP(cppm_pr[[#This Row],[Order Number]],SPHERE!C:CC,39,0),"")</f>
        <v>4 core FOC + 2 NID</v>
      </c>
      <c r="AJ2012" s="600" t="str">
        <f>IFERROR(VLOOKUP(cppm_pr[[#This Row],[Order Number]],'DC TM ONE'!B:CN,42,0),"")</f>
        <v>SLG 99.99%</v>
      </c>
      <c r="AK2012" s="808"/>
      <c r="AL2012" s="693" t="s">
        <v>13682</v>
      </c>
      <c r="AM2012" s="592" t="s">
        <v>8882</v>
      </c>
      <c r="AN2012" s="592"/>
      <c r="AO2012" s="961"/>
      <c r="AP2012" s="592"/>
      <c r="AQ2012" s="592"/>
      <c r="AR2012" s="612"/>
      <c r="AS2012" s="592"/>
      <c r="AT2012" s="598"/>
      <c r="AU2012" s="592"/>
      <c r="AV2012" s="592"/>
      <c r="AW2012" s="592"/>
      <c r="AX2012" s="592"/>
      <c r="AY2012" s="592"/>
      <c r="AZ2012" s="592"/>
      <c r="BA2012" s="592"/>
      <c r="BB2012" s="592"/>
      <c r="BC2012" s="592"/>
      <c r="BD2012" s="592"/>
      <c r="BE2012" s="592"/>
      <c r="BF2012" s="592"/>
      <c r="BG2012" s="592"/>
      <c r="BH2012" s="592"/>
    </row>
    <row r="2013" spans="1:60" ht="12" customHeight="1">
      <c r="A2013" s="960">
        <v>2011</v>
      </c>
      <c r="B2013" s="600"/>
      <c r="C2013" s="601" t="s">
        <v>203</v>
      </c>
      <c r="D2013" s="602"/>
      <c r="E2013" s="600"/>
      <c r="F2013" s="603" t="s">
        <v>13789</v>
      </c>
      <c r="G2013" s="603"/>
      <c r="H2013" s="592" t="s">
        <v>13790</v>
      </c>
      <c r="I2013" s="603"/>
      <c r="J2013" s="600"/>
      <c r="K2013" s="616"/>
      <c r="L2013" s="606" t="s">
        <v>52</v>
      </c>
      <c r="M2013" s="985" t="s">
        <v>10509</v>
      </c>
      <c r="N2013" s="972" t="str">
        <f>VLOOKUP(cppm_pr[[#This Row],[Order Number]],SPHERE!C:CC,13,0)</f>
        <v>CONFIRMED</v>
      </c>
      <c r="O2013" s="603"/>
      <c r="P2013" s="605"/>
      <c r="Q2013" s="605"/>
      <c r="R2013" s="603">
        <f t="shared" si="37"/>
        <v>0</v>
      </c>
      <c r="S2013" s="603"/>
      <c r="T2013" s="607" t="str">
        <f>VLOOKUP(cppm_pr[[#This Row],[Status]],'All Link_LOV'!$I$32:$K$72,2,0)</f>
        <v>New order</v>
      </c>
      <c r="U2013" s="607" t="s">
        <v>13400</v>
      </c>
      <c r="V2013" s="960">
        <v>124</v>
      </c>
      <c r="W2013" s="607"/>
      <c r="X2013" s="603"/>
      <c r="Y2013" s="603"/>
      <c r="Z2013" s="608"/>
      <c r="AA2013" s="603"/>
      <c r="AB2013" s="606"/>
      <c r="AC2013" s="677"/>
      <c r="AD2013" s="603"/>
      <c r="AE2013" s="603"/>
      <c r="AF2013" s="592" t="s">
        <v>13437</v>
      </c>
      <c r="AG2013" s="603" t="s">
        <v>499</v>
      </c>
      <c r="AH2013" s="808" t="s">
        <v>13791</v>
      </c>
      <c r="AI2013" s="600" t="str">
        <f>IFERROR(VLOOKUP(cppm_pr[[#This Row],[Order Number]],SPHERE!C:CC,39,0),"")</f>
        <v>2 core FOC + 1 IUC</v>
      </c>
      <c r="AJ2013" s="600" t="str">
        <f>IFERROR(VLOOKUP(cppm_pr[[#This Row],[Order Number]],'DC TM ONE'!B:CN,42,0),"")</f>
        <v/>
      </c>
      <c r="AK2013" s="808"/>
      <c r="AL2013" s="693" t="s">
        <v>13487</v>
      </c>
      <c r="AM2013" s="603" t="s">
        <v>6359</v>
      </c>
      <c r="AN2013" s="603"/>
      <c r="AO2013" s="961"/>
      <c r="AP2013" s="603"/>
      <c r="AQ2013" s="603"/>
      <c r="AR2013" s="769"/>
      <c r="AS2013" s="603"/>
      <c r="AT2013" s="610"/>
      <c r="AU2013" s="603"/>
      <c r="AV2013" s="603"/>
      <c r="AW2013" s="603"/>
      <c r="AX2013" s="603"/>
      <c r="AY2013" s="603"/>
      <c r="AZ2013" s="603"/>
      <c r="BA2013" s="603"/>
      <c r="BB2013" s="603"/>
      <c r="BC2013" s="603"/>
      <c r="BD2013" s="603"/>
      <c r="BE2013" s="603"/>
      <c r="BF2013" s="603"/>
      <c r="BG2013" s="603"/>
      <c r="BH2013" s="603"/>
    </row>
    <row r="2014" spans="1:60" ht="12" customHeight="1">
      <c r="A2014" s="959">
        <v>2012</v>
      </c>
      <c r="B2014" s="600" t="s">
        <v>78</v>
      </c>
      <c r="C2014" s="590" t="s">
        <v>221</v>
      </c>
      <c r="D2014" s="591"/>
      <c r="E2014" s="815" t="s">
        <v>13792</v>
      </c>
      <c r="F2014" s="592" t="s">
        <v>13793</v>
      </c>
      <c r="G2014" s="592"/>
      <c r="H2014" s="592" t="s">
        <v>13794</v>
      </c>
      <c r="I2014" s="592"/>
      <c r="J2014" s="589"/>
      <c r="K2014" s="642"/>
      <c r="L2014" s="595" t="s">
        <v>1701</v>
      </c>
      <c r="M2014" s="985" t="s">
        <v>10509</v>
      </c>
      <c r="N2014" s="972" t="str">
        <f>VLOOKUP(cppm_pr[[#This Row],[Order Number]],SPHERE!C:CC,13,0)</f>
        <v>CONFIRMED</v>
      </c>
      <c r="O2014" s="592"/>
      <c r="P2014" s="594"/>
      <c r="Q2014" s="594"/>
      <c r="R2014" s="592">
        <f t="shared" si="37"/>
        <v>0</v>
      </c>
      <c r="S2014" s="592"/>
      <c r="T2014" s="596" t="str">
        <f>VLOOKUP(cppm_pr[[#This Row],[Status]],'All Link_LOV'!$I$32:$K$72,2,0)</f>
        <v>Planning Stage</v>
      </c>
      <c r="U2014" s="596" t="s">
        <v>13400</v>
      </c>
      <c r="V2014" s="959">
        <v>125</v>
      </c>
      <c r="W2014" s="596"/>
      <c r="X2014" s="592"/>
      <c r="Y2014" s="592"/>
      <c r="Z2014" s="597"/>
      <c r="AA2014" s="592"/>
      <c r="AB2014" s="595"/>
      <c r="AC2014" s="677"/>
      <c r="AD2014" s="592"/>
      <c r="AE2014" s="592"/>
      <c r="AF2014" s="592" t="s">
        <v>13437</v>
      </c>
      <c r="AG2014" s="592" t="s">
        <v>491</v>
      </c>
      <c r="AH2014" s="808" t="s">
        <v>13795</v>
      </c>
      <c r="AI2014" s="600" t="str">
        <f>IFERROR(VLOOKUP(cppm_pr[[#This Row],[Order Number]],SPHERE!C:CC,39,0),"")</f>
        <v>Fiber Only</v>
      </c>
      <c r="AJ2014" s="600" t="str">
        <f>IFERROR(VLOOKUP(cppm_pr[[#This Row],[Order Number]],'DC TM ONE'!B:CN,42,0),"")</f>
        <v/>
      </c>
      <c r="AK2014" s="808"/>
      <c r="AL2014" s="693">
        <v>45057</v>
      </c>
      <c r="AM2014" s="592" t="s">
        <v>13796</v>
      </c>
      <c r="AN2014" s="592"/>
      <c r="AO2014" s="961"/>
      <c r="AP2014" s="592"/>
      <c r="AQ2014" s="592"/>
      <c r="AR2014" s="612"/>
      <c r="AS2014" s="592"/>
      <c r="AT2014" s="598"/>
      <c r="AU2014" s="592"/>
      <c r="AV2014" s="592"/>
      <c r="AW2014" s="592"/>
      <c r="AX2014" s="592"/>
      <c r="AY2014" s="592"/>
      <c r="AZ2014" s="592"/>
      <c r="BA2014" s="592"/>
      <c r="BB2014" s="592"/>
      <c r="BC2014" s="592"/>
      <c r="BD2014" s="592"/>
      <c r="BE2014" s="592"/>
      <c r="BF2014" s="592"/>
      <c r="BG2014" s="592"/>
      <c r="BH2014" s="592"/>
    </row>
    <row r="2015" spans="1:60" ht="12" customHeight="1">
      <c r="A2015" s="960">
        <v>2013</v>
      </c>
      <c r="B2015" s="600" t="s">
        <v>469</v>
      </c>
      <c r="C2015" s="601" t="s">
        <v>254</v>
      </c>
      <c r="D2015" s="602"/>
      <c r="E2015" s="600" t="s">
        <v>13797</v>
      </c>
      <c r="F2015" s="603" t="s">
        <v>13798</v>
      </c>
      <c r="G2015" s="603" t="s">
        <v>13799</v>
      </c>
      <c r="H2015" s="603" t="s">
        <v>13800</v>
      </c>
      <c r="I2015" s="603"/>
      <c r="J2015" s="600"/>
      <c r="K2015" s="1125"/>
      <c r="L2015" s="606" t="s">
        <v>56</v>
      </c>
      <c r="M2015" s="985" t="s">
        <v>10509</v>
      </c>
      <c r="N2015" s="972" t="str">
        <f>VLOOKUP(cppm_pr[[#This Row],[Order Number]],SPHERE!C:CC,13,0)</f>
        <v>CONFIRMED</v>
      </c>
      <c r="O2015" s="592" t="str">
        <f>VLOOKUP(cppm_pr[[#This Row],[Order Number]],SPHERE!C:CC,6,0)</f>
        <v>WAITING APPROVAL</v>
      </c>
      <c r="P2015" s="605"/>
      <c r="Q2015" s="605"/>
      <c r="R2015" s="603">
        <f t="shared" si="37"/>
        <v>0</v>
      </c>
      <c r="S2015" s="603"/>
      <c r="T2015" s="607" t="str">
        <f>VLOOKUP(cppm_pr[[#This Row],[Status]],'All Link_LOV'!$I$32:$K$72,2,0)</f>
        <v>PO Issued</v>
      </c>
      <c r="U2015" s="607" t="s">
        <v>13400</v>
      </c>
      <c r="V2015" s="960">
        <v>126</v>
      </c>
      <c r="W2015" s="607"/>
      <c r="X2015" s="603"/>
      <c r="Y2015" s="603"/>
      <c r="Z2015" s="608"/>
      <c r="AA2015" s="603"/>
      <c r="AB2015" s="606"/>
      <c r="AC2015" s="677"/>
      <c r="AD2015" s="603"/>
      <c r="AE2015" s="603"/>
      <c r="AF2015" s="592" t="s">
        <v>12821</v>
      </c>
      <c r="AG2015" s="603" t="s">
        <v>519</v>
      </c>
      <c r="AH2015" s="808" t="s">
        <v>13801</v>
      </c>
      <c r="AI2015" s="600" t="str">
        <f>IFERROR(VLOOKUP(cppm_pr[[#This Row],[Order Number]],SPHERE!C:CC,39,0),"")</f>
        <v>Unifi Port</v>
      </c>
      <c r="AJ2015" s="600" t="str">
        <f>IFERROR(VLOOKUP(cppm_pr[[#This Row],[Order Number]],'DC TM ONE'!B:CN,42,0),"")</f>
        <v>SLA 99.0%</v>
      </c>
      <c r="AK2015" s="808">
        <v>13172.77</v>
      </c>
      <c r="AL2015" s="693">
        <v>45027</v>
      </c>
      <c r="AM2015" s="603" t="s">
        <v>11298</v>
      </c>
      <c r="AN2015" s="603"/>
      <c r="AO2015" s="961"/>
      <c r="AP2015" s="603"/>
      <c r="AQ2015" s="603"/>
      <c r="AR2015" s="769"/>
      <c r="AS2015" s="603"/>
      <c r="AT2015" s="610"/>
      <c r="AU2015" s="603"/>
      <c r="AV2015" s="603"/>
      <c r="AW2015" s="603"/>
      <c r="AX2015" s="603"/>
      <c r="AY2015" s="603"/>
      <c r="AZ2015" s="603"/>
      <c r="BA2015" s="603"/>
      <c r="BB2015" s="603"/>
      <c r="BC2015" s="603"/>
      <c r="BD2015" s="603"/>
      <c r="BE2015" s="603"/>
      <c r="BF2015" s="603"/>
      <c r="BG2015" s="603"/>
      <c r="BH2015" s="603"/>
    </row>
    <row r="2016" spans="1:60" ht="12" customHeight="1">
      <c r="A2016" s="959">
        <v>2014</v>
      </c>
      <c r="B2016" s="589"/>
      <c r="C2016" s="590" t="s">
        <v>203</v>
      </c>
      <c r="D2016" s="591"/>
      <c r="E2016" s="815"/>
      <c r="F2016" s="592" t="s">
        <v>13802</v>
      </c>
      <c r="G2016" s="592"/>
      <c r="H2016" s="592" t="s">
        <v>13803</v>
      </c>
      <c r="I2016" s="592"/>
      <c r="J2016" s="589"/>
      <c r="K2016" s="642"/>
      <c r="L2016" s="595" t="s">
        <v>1252</v>
      </c>
      <c r="M2016" s="985" t="s">
        <v>10509</v>
      </c>
      <c r="N2016" s="972" t="str">
        <f>VLOOKUP(cppm_pr[[#This Row],[Order Number]],SPHERE!C:CC,13,0)</f>
        <v>CONFIRMED</v>
      </c>
      <c r="O2016" s="592"/>
      <c r="P2016" s="594"/>
      <c r="Q2016" s="594"/>
      <c r="R2016" s="592">
        <f t="shared" si="37"/>
        <v>0</v>
      </c>
      <c r="S2016" s="592"/>
      <c r="T2016" s="596" t="str">
        <f>VLOOKUP(cppm_pr[[#This Row],[Status]],'All Link_LOV'!$I$32:$K$72,2,0)</f>
        <v>New order</v>
      </c>
      <c r="U2016" s="596" t="s">
        <v>13400</v>
      </c>
      <c r="V2016" s="959">
        <v>127</v>
      </c>
      <c r="W2016" s="596"/>
      <c r="X2016" s="592"/>
      <c r="Y2016" s="592"/>
      <c r="Z2016" s="597"/>
      <c r="AA2016" s="592"/>
      <c r="AB2016" s="595"/>
      <c r="AC2016" s="677"/>
      <c r="AD2016" s="592"/>
      <c r="AE2016" s="592"/>
      <c r="AF2016" s="592" t="s">
        <v>12821</v>
      </c>
      <c r="AG2016" s="592" t="s">
        <v>491</v>
      </c>
      <c r="AH2016" s="808" t="s">
        <v>13804</v>
      </c>
      <c r="AI2016" s="600" t="str">
        <f>IFERROR(VLOOKUP(cppm_pr[[#This Row],[Order Number]],SPHERE!C:CC,39,0),"")</f>
        <v>2 core FOC + 1 NID (NRP)</v>
      </c>
      <c r="AJ2016" s="600" t="str">
        <f>IFERROR(VLOOKUP(cppm_pr[[#This Row],[Order Number]],'DC TM ONE'!B:CN,42,0),"")</f>
        <v>SLA 99.7%</v>
      </c>
      <c r="AK2016" s="808"/>
      <c r="AL2016" s="693">
        <v>45149</v>
      </c>
      <c r="AM2016" s="592" t="s">
        <v>6567</v>
      </c>
      <c r="AN2016" s="592"/>
      <c r="AO2016" s="961"/>
      <c r="AP2016" s="592"/>
      <c r="AQ2016" s="592"/>
      <c r="AR2016" s="612"/>
      <c r="AS2016" s="592"/>
      <c r="AT2016" s="598"/>
      <c r="AU2016" s="592"/>
      <c r="AV2016" s="592"/>
      <c r="AW2016" s="592"/>
      <c r="AX2016" s="592"/>
      <c r="AY2016" s="592"/>
      <c r="AZ2016" s="592"/>
      <c r="BA2016" s="592"/>
      <c r="BB2016" s="592"/>
      <c r="BC2016" s="592"/>
      <c r="BD2016" s="592"/>
      <c r="BE2016" s="592"/>
      <c r="BF2016" s="592"/>
      <c r="BG2016" s="592"/>
      <c r="BH2016" s="592"/>
    </row>
    <row r="2017" spans="1:60" ht="12" customHeight="1">
      <c r="A2017" s="960">
        <v>2015</v>
      </c>
      <c r="B2017" s="600"/>
      <c r="C2017" s="571" t="s">
        <v>210</v>
      </c>
      <c r="D2017" s="602"/>
      <c r="E2017" s="600"/>
      <c r="F2017" s="603" t="s">
        <v>8293</v>
      </c>
      <c r="G2017" s="603" t="s">
        <v>8294</v>
      </c>
      <c r="H2017" s="603" t="s">
        <v>8295</v>
      </c>
      <c r="I2017" s="603" t="s">
        <v>8296</v>
      </c>
      <c r="J2017" s="600"/>
      <c r="K2017" s="616"/>
      <c r="L2017" s="606" t="s">
        <v>10812</v>
      </c>
      <c r="M2017" s="971"/>
      <c r="N2017" s="972"/>
      <c r="O2017" s="603"/>
      <c r="P2017" s="605"/>
      <c r="Q2017" s="605"/>
      <c r="R2017" s="603">
        <f t="shared" si="37"/>
        <v>0</v>
      </c>
      <c r="S2017" s="603"/>
      <c r="T2017" s="607" t="str">
        <f>VLOOKUP(cppm_pr[[#This Row],[Status]],'All Link_LOV'!$I$32:$K$72,2,0)</f>
        <v>New Request PR</v>
      </c>
      <c r="U2017" s="607" t="s">
        <v>22</v>
      </c>
      <c r="V2017" s="960">
        <v>923</v>
      </c>
      <c r="W2017" s="607"/>
      <c r="X2017" s="603"/>
      <c r="Y2017" s="603"/>
      <c r="Z2017" s="608">
        <v>45208</v>
      </c>
      <c r="AA2017" s="603" t="s">
        <v>1895</v>
      </c>
      <c r="AB2017" s="606">
        <v>12551</v>
      </c>
      <c r="AC2017" s="677">
        <v>1971.48</v>
      </c>
      <c r="AD2017" s="603" t="s">
        <v>6148</v>
      </c>
      <c r="AE2017" s="603" t="s">
        <v>13805</v>
      </c>
      <c r="AF2017" s="603" t="s">
        <v>6071</v>
      </c>
      <c r="AG2017" s="603" t="s">
        <v>490</v>
      </c>
      <c r="AH2017" s="808" t="s">
        <v>8298</v>
      </c>
      <c r="AI2017" s="600" t="str">
        <f>IFERROR(VLOOKUP(cppm_pr[[#This Row],[Order Number]],SPHERE!C:CC,39,0),"")</f>
        <v/>
      </c>
      <c r="AJ2017" s="600" t="str">
        <f>IFERROR(VLOOKUP(cppm_pr[[#This Row],[Order Number]],'DC TM ONE'!B:CN,42,0),"")</f>
        <v/>
      </c>
      <c r="AK2017" s="808"/>
      <c r="AL2017" s="693">
        <v>45224</v>
      </c>
      <c r="AM2017" s="603" t="s">
        <v>7449</v>
      </c>
      <c r="AN2017" s="603" t="s">
        <v>4928</v>
      </c>
      <c r="AO2017" s="961"/>
      <c r="AP2017" s="603"/>
      <c r="AQ2017" s="603"/>
      <c r="AR2017" s="769">
        <v>3400038882</v>
      </c>
      <c r="AS2017" s="603"/>
      <c r="AT2017" s="610" t="s">
        <v>13806</v>
      </c>
      <c r="AU2017" s="603"/>
      <c r="AV2017" s="603"/>
      <c r="AW2017" s="603"/>
      <c r="AX2017" s="603"/>
      <c r="AY2017" s="603"/>
      <c r="AZ2017" s="603"/>
      <c r="BA2017" s="603"/>
      <c r="BB2017" s="603"/>
      <c r="BC2017" s="603"/>
      <c r="BD2017" s="603"/>
      <c r="BE2017" s="603"/>
      <c r="BF2017" s="603"/>
      <c r="BG2017" s="603"/>
      <c r="BH2017" s="603"/>
    </row>
    <row r="2018" spans="1:60" ht="12" customHeight="1">
      <c r="A2018" s="959">
        <v>2016</v>
      </c>
      <c r="B2018" s="600" t="s">
        <v>66</v>
      </c>
      <c r="C2018" s="601" t="s">
        <v>260</v>
      </c>
      <c r="D2018" s="602"/>
      <c r="E2018" s="600"/>
      <c r="F2018" s="680" t="s">
        <v>2271</v>
      </c>
      <c r="G2018" s="680" t="s">
        <v>13807</v>
      </c>
      <c r="H2018" s="680" t="s">
        <v>13808</v>
      </c>
      <c r="I2018" s="600" t="s">
        <v>10553</v>
      </c>
      <c r="J2018" s="600"/>
      <c r="K2018" s="616"/>
      <c r="L2018" s="606" t="s">
        <v>1552</v>
      </c>
      <c r="M2018" s="971"/>
      <c r="N2018" s="972"/>
      <c r="O2018" s="680"/>
      <c r="P2018" s="605"/>
      <c r="Q2018" s="605"/>
      <c r="R2018" s="603">
        <f t="shared" ref="R2018:R2043" si="38">$Q2018-$P2018</f>
        <v>0</v>
      </c>
      <c r="S2018" s="603"/>
      <c r="T2018" s="607" t="str">
        <f>VLOOKUP(cppm_pr[[#This Row],[Status]],'All Link_LOV'!$I$32:$K$72,2,0)</f>
        <v>PR Creation</v>
      </c>
      <c r="U2018" s="607" t="s">
        <v>22</v>
      </c>
      <c r="V2018" s="772">
        <v>924</v>
      </c>
      <c r="W2018" s="607"/>
      <c r="Y2018" s="603"/>
      <c r="Z2018" s="608">
        <v>45208</v>
      </c>
      <c r="AA2018" s="603" t="s">
        <v>1549</v>
      </c>
      <c r="AB2018" s="606">
        <v>417064</v>
      </c>
      <c r="AC2018" s="677">
        <v>127201.31</v>
      </c>
      <c r="AD2018" s="603" t="s">
        <v>6059</v>
      </c>
      <c r="AE2018" s="603"/>
      <c r="AF2018" s="680" t="s">
        <v>6071</v>
      </c>
      <c r="AG2018" s="603" t="s">
        <v>491</v>
      </c>
      <c r="AH2018" s="808" t="s">
        <v>13809</v>
      </c>
      <c r="AI2018" s="600" t="str">
        <f>IFERROR(VLOOKUP(cppm_pr[[#This Row],[Order Number]],SPHERE!C:CC,39,0),"")</f>
        <v/>
      </c>
      <c r="AJ2018" s="600" t="str">
        <f>IFERROR(VLOOKUP(cppm_pr[[#This Row],[Order Number]],'DC TM ONE'!B:CN,42,0),"")</f>
        <v/>
      </c>
      <c r="AK2018" s="808"/>
      <c r="AL2018" s="693">
        <v>45230</v>
      </c>
      <c r="AM2018" s="603" t="s">
        <v>13810</v>
      </c>
      <c r="AN2018" s="603" t="s">
        <v>6175</v>
      </c>
      <c r="AO2018" s="807"/>
      <c r="AP2018" s="603">
        <v>340039075</v>
      </c>
      <c r="AQ2018" s="603"/>
      <c r="AR2018" s="612"/>
      <c r="AS2018" s="603"/>
      <c r="AT2018" s="738" t="s">
        <v>13811</v>
      </c>
      <c r="AU2018" s="603"/>
      <c r="AV2018" s="738"/>
      <c r="AW2018" s="738"/>
      <c r="AX2018" s="738"/>
      <c r="AY2018" s="738"/>
      <c r="AZ2018" s="738"/>
      <c r="BA2018" s="738"/>
      <c r="BB2018" s="738"/>
      <c r="BC2018" s="738"/>
      <c r="BD2018" s="738"/>
      <c r="BE2018" s="738"/>
      <c r="BF2018" s="738"/>
      <c r="BG2018" s="603"/>
      <c r="BH2018" s="603"/>
    </row>
    <row r="2019" spans="1:60" ht="12" customHeight="1">
      <c r="A2019" s="960">
        <v>2017</v>
      </c>
      <c r="B2019" s="600" t="s">
        <v>6009</v>
      </c>
      <c r="C2019" s="601" t="s">
        <v>260</v>
      </c>
      <c r="D2019" s="602"/>
      <c r="E2019" s="600" t="s">
        <v>13812</v>
      </c>
      <c r="F2019" s="680" t="s">
        <v>13813</v>
      </c>
      <c r="G2019" s="680" t="s">
        <v>13814</v>
      </c>
      <c r="H2019" s="680" t="s">
        <v>13815</v>
      </c>
      <c r="I2019" s="603" t="s">
        <v>13816</v>
      </c>
      <c r="J2019" s="600"/>
      <c r="K2019" s="616"/>
      <c r="L2019" s="606" t="s">
        <v>1564</v>
      </c>
      <c r="M2019" s="971"/>
      <c r="N2019" s="972"/>
      <c r="O2019" s="680"/>
      <c r="P2019" s="605"/>
      <c r="Q2019" s="605"/>
      <c r="R2019" s="603">
        <f t="shared" si="38"/>
        <v>0</v>
      </c>
      <c r="S2019" s="603"/>
      <c r="T2019" s="607" t="str">
        <f>VLOOKUP(cppm_pr[[#This Row],[Status]],'All Link_LOV'!$I$32:$K$72,2,0)</f>
        <v>PR Creation</v>
      </c>
      <c r="U2019" s="607" t="s">
        <v>22</v>
      </c>
      <c r="V2019" s="772">
        <v>925</v>
      </c>
      <c r="W2019" s="607"/>
      <c r="Y2019" s="603"/>
      <c r="Z2019" s="608">
        <v>45208</v>
      </c>
      <c r="AA2019" s="603" t="s">
        <v>1559</v>
      </c>
      <c r="AB2019" s="606">
        <v>70000</v>
      </c>
      <c r="AC2019" s="677">
        <v>35000</v>
      </c>
      <c r="AD2019" s="603" t="s">
        <v>6148</v>
      </c>
      <c r="AE2019" s="603" t="s">
        <v>13817</v>
      </c>
      <c r="AF2019" s="680" t="s">
        <v>6071</v>
      </c>
      <c r="AG2019" s="603" t="s">
        <v>489</v>
      </c>
      <c r="AH2019" s="808" t="s">
        <v>13818</v>
      </c>
      <c r="AI2019" s="600" t="str">
        <f>IFERROR(VLOOKUP(cppm_pr[[#This Row],[Order Number]],SPHERE!C:CC,39,0),"")</f>
        <v/>
      </c>
      <c r="AJ2019" s="600" t="str">
        <f>IFERROR(VLOOKUP(cppm_pr[[#This Row],[Order Number]],'DC TM ONE'!B:CN,42,0),"")</f>
        <v/>
      </c>
      <c r="AK2019" s="808"/>
      <c r="AL2019" s="693">
        <v>45198</v>
      </c>
      <c r="AM2019" s="603" t="s">
        <v>6405</v>
      </c>
      <c r="AN2019" s="603" t="s">
        <v>4928</v>
      </c>
      <c r="AO2019" s="807"/>
      <c r="AP2019" s="603"/>
      <c r="AQ2019" s="603"/>
      <c r="AR2019" s="612">
        <v>3400039012</v>
      </c>
      <c r="AS2019" s="603"/>
      <c r="AT2019" s="738" t="s">
        <v>13819</v>
      </c>
      <c r="AU2019" s="603"/>
      <c r="AV2019" s="738"/>
      <c r="AW2019" s="738"/>
      <c r="AX2019" s="738"/>
      <c r="AY2019" s="738"/>
      <c r="AZ2019" s="738"/>
      <c r="BA2019" s="738"/>
      <c r="BB2019" s="738"/>
      <c r="BC2019" s="738"/>
      <c r="BD2019" s="738"/>
      <c r="BE2019" s="738"/>
      <c r="BF2019" s="738"/>
      <c r="BG2019" s="603"/>
      <c r="BH2019" s="603"/>
    </row>
    <row r="2020" spans="1:60" ht="12" customHeight="1">
      <c r="A2020" s="959">
        <v>2018</v>
      </c>
      <c r="B2020" s="600" t="s">
        <v>6009</v>
      </c>
      <c r="C2020" s="601" t="s">
        <v>260</v>
      </c>
      <c r="D2020" s="602"/>
      <c r="E2020" s="603" t="s">
        <v>13820</v>
      </c>
      <c r="F2020" s="680" t="s">
        <v>13821</v>
      </c>
      <c r="G2020" s="680" t="s">
        <v>13822</v>
      </c>
      <c r="H2020" s="680" t="s">
        <v>13823</v>
      </c>
      <c r="I2020" s="603" t="s">
        <v>13824</v>
      </c>
      <c r="J2020" s="600"/>
      <c r="K2020" s="616"/>
      <c r="L2020" s="606" t="s">
        <v>1564</v>
      </c>
      <c r="M2020" s="971"/>
      <c r="N2020" s="972"/>
      <c r="O2020" s="680"/>
      <c r="P2020" s="605"/>
      <c r="Q2020" s="605"/>
      <c r="R2020" s="603">
        <f t="shared" si="38"/>
        <v>0</v>
      </c>
      <c r="S2020" s="603"/>
      <c r="T2020" s="607" t="str">
        <f>VLOOKUP(cppm_pr[[#This Row],[Status]],'All Link_LOV'!$I$32:$K$72,2,0)</f>
        <v>PR Creation</v>
      </c>
      <c r="U2020" s="607" t="s">
        <v>22</v>
      </c>
      <c r="V2020" s="772">
        <v>926</v>
      </c>
      <c r="W2020" s="607"/>
      <c r="Y2020" s="603"/>
      <c r="Z2020" s="608">
        <v>45208</v>
      </c>
      <c r="AA2020" s="603" t="s">
        <v>1559</v>
      </c>
      <c r="AB2020" s="606">
        <v>40700</v>
      </c>
      <c r="AC2020" s="677">
        <v>40300</v>
      </c>
      <c r="AD2020" s="603" t="s">
        <v>6148</v>
      </c>
      <c r="AE2020" s="603" t="s">
        <v>13825</v>
      </c>
      <c r="AF2020" s="680" t="s">
        <v>6071</v>
      </c>
      <c r="AG2020" s="603" t="s">
        <v>489</v>
      </c>
      <c r="AH2020" s="808" t="s">
        <v>13826</v>
      </c>
      <c r="AI2020" s="600" t="str">
        <f>IFERROR(VLOOKUP(cppm_pr[[#This Row],[Order Number]],SPHERE!C:CC,39,0),"")</f>
        <v/>
      </c>
      <c r="AJ2020" s="600" t="str">
        <f>IFERROR(VLOOKUP(cppm_pr[[#This Row],[Order Number]],'DC TM ONE'!B:CN,42,0),"")</f>
        <v/>
      </c>
      <c r="AK2020" s="808"/>
      <c r="AL2020" s="693">
        <v>45196</v>
      </c>
      <c r="AM2020" s="603" t="s">
        <v>6405</v>
      </c>
      <c r="AN2020" s="603" t="s">
        <v>4928</v>
      </c>
      <c r="AO2020" s="807"/>
      <c r="AP2020" s="603"/>
      <c r="AQ2020" s="603"/>
      <c r="AR2020" s="612">
        <v>3400039012</v>
      </c>
      <c r="AS2020" s="603"/>
      <c r="AT2020" s="738" t="s">
        <v>13827</v>
      </c>
      <c r="AU2020" s="603"/>
      <c r="AV2020" s="738"/>
      <c r="AW2020" s="738"/>
      <c r="AX2020" s="738"/>
      <c r="AY2020" s="738"/>
      <c r="AZ2020" s="738"/>
      <c r="BA2020" s="738"/>
      <c r="BB2020" s="738"/>
      <c r="BC2020" s="738"/>
      <c r="BD2020" s="738"/>
      <c r="BE2020" s="738"/>
      <c r="BF2020" s="738"/>
      <c r="BG2020" s="603"/>
      <c r="BH2020" s="603"/>
    </row>
    <row r="2021" spans="1:60" ht="12" customHeight="1">
      <c r="A2021" s="960">
        <v>2019</v>
      </c>
      <c r="B2021" s="600"/>
      <c r="C2021" s="601" t="s">
        <v>207</v>
      </c>
      <c r="D2021" s="602"/>
      <c r="E2021" s="600"/>
      <c r="F2021" s="680" t="s">
        <v>5409</v>
      </c>
      <c r="G2021" s="603" t="s">
        <v>13828</v>
      </c>
      <c r="H2021" s="680" t="s">
        <v>5406</v>
      </c>
      <c r="I2021" s="603"/>
      <c r="J2021" s="600"/>
      <c r="K2021" s="616"/>
      <c r="L2021" s="606" t="s">
        <v>12983</v>
      </c>
      <c r="M2021" s="971"/>
      <c r="N2021" s="972"/>
      <c r="O2021" s="680"/>
      <c r="P2021" s="605"/>
      <c r="Q2021" s="605"/>
      <c r="R2021" s="603">
        <f t="shared" si="38"/>
        <v>0</v>
      </c>
      <c r="S2021" s="603"/>
      <c r="T2021" s="607" t="str">
        <f>VLOOKUP(cppm_pr[[#This Row],[Status]],'All Link_LOV'!$I$32:$K$72,2,0)</f>
        <v>New Request PR</v>
      </c>
      <c r="U2021" s="607" t="s">
        <v>105</v>
      </c>
      <c r="V2021" s="772">
        <v>416</v>
      </c>
      <c r="W2021" s="607"/>
      <c r="Y2021" s="603"/>
      <c r="Z2021" s="608">
        <v>45208</v>
      </c>
      <c r="AA2021" s="603" t="s">
        <v>5370</v>
      </c>
      <c r="AB2021" s="606"/>
      <c r="AC2021" s="677"/>
      <c r="AD2021" s="603"/>
      <c r="AE2021" s="603"/>
      <c r="AF2021" s="680" t="s">
        <v>1572</v>
      </c>
      <c r="AG2021" s="603" t="s">
        <v>494</v>
      </c>
      <c r="AH2021" s="806" t="s">
        <v>5407</v>
      </c>
      <c r="AI2021" s="600" t="str">
        <f>IFERROR(VLOOKUP(cppm_pr[[#This Row],[Order Number]],SPHERE!C:CC,39,0),"")</f>
        <v/>
      </c>
      <c r="AJ2021" s="600" t="str">
        <f>IFERROR(VLOOKUP(cppm_pr[[#This Row],[Order Number]],'DC TM ONE'!B:CN,42,0),"")</f>
        <v/>
      </c>
      <c r="AK2021" s="806"/>
      <c r="AL2021" s="693"/>
      <c r="AM2021" s="603" t="s">
        <v>13829</v>
      </c>
      <c r="AN2021" s="603"/>
      <c r="AO2021" s="807"/>
      <c r="AP2021" s="603"/>
      <c r="AQ2021" s="603"/>
      <c r="AR2021" s="612">
        <v>3400038775</v>
      </c>
      <c r="AS2021" s="603" t="s">
        <v>1825</v>
      </c>
      <c r="AT2021" s="738"/>
      <c r="AU2021" s="603"/>
      <c r="AV2021" s="738" t="s">
        <v>5375</v>
      </c>
      <c r="AW2021" s="738" t="s">
        <v>5410</v>
      </c>
      <c r="AX2021" s="738" t="s">
        <v>5411</v>
      </c>
      <c r="AY2021" s="738" t="s">
        <v>1554</v>
      </c>
      <c r="AZ2021" s="738" t="s">
        <v>1825</v>
      </c>
      <c r="BA2021" s="738" t="s">
        <v>5412</v>
      </c>
      <c r="BB2021" s="738">
        <v>3400038775</v>
      </c>
      <c r="BC2021" s="738" t="s">
        <v>4215</v>
      </c>
      <c r="BD2021" s="738">
        <v>3400039037</v>
      </c>
      <c r="BE2021" s="738" t="s">
        <v>5378</v>
      </c>
      <c r="BF2021" s="738">
        <v>3400038769</v>
      </c>
      <c r="BG2021" s="603"/>
      <c r="BH2021" s="603"/>
    </row>
    <row r="2022" spans="1:60" ht="12" customHeight="1">
      <c r="A2022" s="959">
        <v>2020</v>
      </c>
      <c r="B2022" s="600" t="s">
        <v>72</v>
      </c>
      <c r="C2022" s="601" t="s">
        <v>260</v>
      </c>
      <c r="D2022" s="602">
        <v>45209</v>
      </c>
      <c r="E2022" s="600" t="s">
        <v>10598</v>
      </c>
      <c r="F2022" s="680" t="s">
        <v>4647</v>
      </c>
      <c r="G2022" s="680" t="s">
        <v>4646</v>
      </c>
      <c r="H2022" s="680" t="s">
        <v>4644</v>
      </c>
      <c r="I2022" s="603" t="s">
        <v>12584</v>
      </c>
      <c r="J2022" s="600"/>
      <c r="K2022" s="616"/>
      <c r="L2022" s="606" t="s">
        <v>1654</v>
      </c>
      <c r="M2022" s="971"/>
      <c r="N2022" s="972"/>
      <c r="O2022" s="680"/>
      <c r="P2022" s="605"/>
      <c r="Q2022" s="605"/>
      <c r="R2022" s="603">
        <f t="shared" si="38"/>
        <v>0</v>
      </c>
      <c r="S2022" s="603"/>
      <c r="T2022" s="607" t="str">
        <f>VLOOKUP(cppm_pr[[#This Row],[Status]],'All Link_LOV'!$I$32:$K$72,2,0)</f>
        <v>PR Creation</v>
      </c>
      <c r="U2022" s="607" t="s">
        <v>22</v>
      </c>
      <c r="V2022" s="772">
        <v>927</v>
      </c>
      <c r="W2022" s="607"/>
      <c r="Y2022" s="603"/>
      <c r="Z2022" s="608">
        <v>45209</v>
      </c>
      <c r="AA2022" s="603" t="s">
        <v>1649</v>
      </c>
      <c r="AB2022" s="606">
        <v>5086</v>
      </c>
      <c r="AC2022" s="677">
        <v>560</v>
      </c>
      <c r="AD2022" s="603" t="s">
        <v>6059</v>
      </c>
      <c r="AE2022" s="603"/>
      <c r="AF2022" s="680" t="s">
        <v>398</v>
      </c>
      <c r="AG2022" s="603" t="s">
        <v>488</v>
      </c>
      <c r="AH2022" s="808" t="s">
        <v>4685</v>
      </c>
      <c r="AI2022" s="600" t="str">
        <f>IFERROR(VLOOKUP(cppm_pr[[#This Row],[Order Number]],SPHERE!C:CC,39,0),"")</f>
        <v/>
      </c>
      <c r="AJ2022" s="600" t="str">
        <f>IFERROR(VLOOKUP(cppm_pr[[#This Row],[Order Number]],'DC TM ONE'!B:CN,42,0),"")</f>
        <v/>
      </c>
      <c r="AK2022" s="808"/>
      <c r="AL2022" s="693">
        <v>45211</v>
      </c>
      <c r="AM2022" s="603" t="s">
        <v>7936</v>
      </c>
      <c r="AN2022" s="603" t="s">
        <v>4928</v>
      </c>
      <c r="AO2022" s="807"/>
      <c r="AP2022" s="603"/>
      <c r="AQ2022" s="603"/>
      <c r="AR2022" s="612">
        <v>3400038730</v>
      </c>
      <c r="AS2022" s="603"/>
      <c r="AT2022" s="738"/>
      <c r="AU2022" s="603"/>
      <c r="AV2022" s="738"/>
      <c r="AW2022" s="738"/>
      <c r="AX2022" s="738"/>
      <c r="AY2022" s="738"/>
      <c r="AZ2022" s="738"/>
      <c r="BA2022" s="738"/>
      <c r="BB2022" s="738"/>
      <c r="BC2022" s="738"/>
      <c r="BD2022" s="738"/>
      <c r="BE2022" s="738"/>
      <c r="BF2022" s="738"/>
      <c r="BG2022" s="603"/>
      <c r="BH2022" s="603"/>
    </row>
    <row r="2023" spans="1:60" ht="12" customHeight="1">
      <c r="A2023" s="960">
        <v>2021</v>
      </c>
      <c r="B2023" s="600" t="s">
        <v>72</v>
      </c>
      <c r="C2023" s="571" t="s">
        <v>210</v>
      </c>
      <c r="D2023" s="602">
        <v>45209</v>
      </c>
      <c r="E2023" s="600" t="s">
        <v>2107</v>
      </c>
      <c r="F2023" s="680" t="s">
        <v>1040</v>
      </c>
      <c r="G2023" s="680" t="s">
        <v>3797</v>
      </c>
      <c r="H2023" s="680" t="s">
        <v>349</v>
      </c>
      <c r="I2023" s="603" t="s">
        <v>10615</v>
      </c>
      <c r="J2023" s="600"/>
      <c r="K2023" s="616"/>
      <c r="L2023" s="606" t="s">
        <v>1654</v>
      </c>
      <c r="M2023" s="971"/>
      <c r="N2023" s="972"/>
      <c r="O2023" s="680"/>
      <c r="P2023" s="605"/>
      <c r="Q2023" s="605"/>
      <c r="R2023" s="603">
        <f t="shared" si="38"/>
        <v>0</v>
      </c>
      <c r="S2023" s="603"/>
      <c r="T2023" s="607" t="str">
        <f>VLOOKUP(cppm_pr[[#This Row],[Status]],'All Link_LOV'!$I$32:$K$72,2,0)</f>
        <v>New Request PR</v>
      </c>
      <c r="U2023" s="607" t="s">
        <v>22</v>
      </c>
      <c r="V2023" s="772">
        <v>928</v>
      </c>
      <c r="W2023" s="607"/>
      <c r="Y2023" s="603"/>
      <c r="Z2023" s="608">
        <v>45209</v>
      </c>
      <c r="AA2023" s="603" t="s">
        <v>1649</v>
      </c>
      <c r="AB2023" s="606">
        <v>50625</v>
      </c>
      <c r="AC2023" s="677">
        <v>560</v>
      </c>
      <c r="AD2023" s="603" t="s">
        <v>6059</v>
      </c>
      <c r="AE2023" s="603"/>
      <c r="AF2023" s="680" t="s">
        <v>398</v>
      </c>
      <c r="AG2023" s="603" t="s">
        <v>488</v>
      </c>
      <c r="AH2023" s="808" t="s">
        <v>3796</v>
      </c>
      <c r="AI2023" s="600" t="str">
        <f>IFERROR(VLOOKUP(cppm_pr[[#This Row],[Order Number]],SPHERE!C:CC,39,0),"")</f>
        <v/>
      </c>
      <c r="AJ2023" s="600" t="str">
        <f>IFERROR(VLOOKUP(cppm_pr[[#This Row],[Order Number]],'DC TM ONE'!B:CN,42,0),"")</f>
        <v/>
      </c>
      <c r="AK2023" s="808"/>
      <c r="AL2023" s="693">
        <v>45230</v>
      </c>
      <c r="AM2023" s="603" t="s">
        <v>8344</v>
      </c>
      <c r="AN2023" s="603" t="s">
        <v>4928</v>
      </c>
      <c r="AO2023" s="807"/>
      <c r="AP2023" s="603"/>
      <c r="AQ2023" s="603"/>
      <c r="AR2023" s="612">
        <v>3400038730</v>
      </c>
      <c r="AS2023" s="603"/>
      <c r="AT2023" s="738"/>
      <c r="AU2023" s="603"/>
      <c r="AV2023" s="738"/>
      <c r="AW2023" s="738"/>
      <c r="AX2023" s="738"/>
      <c r="AY2023" s="738"/>
      <c r="AZ2023" s="738"/>
      <c r="BA2023" s="738"/>
      <c r="BB2023" s="738"/>
      <c r="BC2023" s="738"/>
      <c r="BD2023" s="738"/>
      <c r="BE2023" s="738"/>
      <c r="BF2023" s="738"/>
      <c r="BG2023" s="603"/>
      <c r="BH2023" s="603"/>
    </row>
    <row r="2024" spans="1:60" ht="12" customHeight="1">
      <c r="A2024" s="959">
        <v>2022</v>
      </c>
      <c r="B2024" s="589" t="s">
        <v>77</v>
      </c>
      <c r="C2024" s="601" t="s">
        <v>260</v>
      </c>
      <c r="D2024" s="602"/>
      <c r="E2024" s="600"/>
      <c r="F2024" s="680" t="s">
        <v>5108</v>
      </c>
      <c r="G2024" s="680" t="s">
        <v>5107</v>
      </c>
      <c r="H2024" s="680" t="s">
        <v>5105</v>
      </c>
      <c r="I2024" s="603" t="s">
        <v>13830</v>
      </c>
      <c r="J2024" s="600"/>
      <c r="K2024" s="616"/>
      <c r="L2024" s="595" t="s">
        <v>1691</v>
      </c>
      <c r="M2024" s="971"/>
      <c r="N2024" s="972"/>
      <c r="O2024" s="680"/>
      <c r="P2024" s="605"/>
      <c r="Q2024" s="605"/>
      <c r="R2024" s="603">
        <f t="shared" si="38"/>
        <v>0</v>
      </c>
      <c r="S2024" s="603"/>
      <c r="T2024" s="607" t="str">
        <f>VLOOKUP(cppm_pr[[#This Row],[Status]],'All Link_LOV'!$I$32:$K$72,2,0)</f>
        <v>PR Creation</v>
      </c>
      <c r="U2024" s="607" t="s">
        <v>22</v>
      </c>
      <c r="V2024" s="772">
        <v>929</v>
      </c>
      <c r="W2024" s="607"/>
      <c r="Y2024" s="603"/>
      <c r="Z2024" s="608">
        <v>45209</v>
      </c>
      <c r="AA2024" s="603" t="s">
        <v>1686</v>
      </c>
      <c r="AB2024" s="606">
        <v>10518</v>
      </c>
      <c r="AC2024" s="677">
        <v>6490.47</v>
      </c>
      <c r="AD2024" s="603" t="s">
        <v>6148</v>
      </c>
      <c r="AE2024" s="603" t="s">
        <v>13831</v>
      </c>
      <c r="AF2024" s="680" t="s">
        <v>6071</v>
      </c>
      <c r="AG2024" s="603" t="s">
        <v>490</v>
      </c>
      <c r="AH2024" s="808" t="s">
        <v>5106</v>
      </c>
      <c r="AI2024" s="600" t="str">
        <f>IFERROR(VLOOKUP(cppm_pr[[#This Row],[Order Number]],SPHERE!C:CC,39,0),"")</f>
        <v/>
      </c>
      <c r="AJ2024" s="600" t="str">
        <f>IFERROR(VLOOKUP(cppm_pr[[#This Row],[Order Number]],'DC TM ONE'!B:CN,42,0),"")</f>
        <v/>
      </c>
      <c r="AK2024" s="808"/>
      <c r="AL2024" s="693">
        <v>45138</v>
      </c>
      <c r="AM2024" s="603" t="s">
        <v>5098</v>
      </c>
      <c r="AN2024" s="603" t="s">
        <v>4928</v>
      </c>
      <c r="AO2024" s="807"/>
      <c r="AP2024" s="603"/>
      <c r="AQ2024" s="603"/>
      <c r="AR2024" s="612">
        <v>3400038920</v>
      </c>
      <c r="AS2024" s="603"/>
      <c r="AT2024" s="738" t="s">
        <v>13832</v>
      </c>
      <c r="AU2024" s="603"/>
      <c r="AV2024" s="738"/>
      <c r="AW2024" s="738"/>
      <c r="AX2024" s="738"/>
      <c r="AY2024" s="738"/>
      <c r="AZ2024" s="738"/>
      <c r="BA2024" s="738"/>
      <c r="BB2024" s="738"/>
      <c r="BC2024" s="738"/>
      <c r="BD2024" s="738"/>
      <c r="BE2024" s="738"/>
      <c r="BF2024" s="738"/>
      <c r="BG2024" s="603"/>
      <c r="BH2024" s="603"/>
    </row>
    <row r="2025" spans="1:60" s="180" customFormat="1" ht="12" customHeight="1">
      <c r="A2025" s="982">
        <v>2023</v>
      </c>
      <c r="B2025" s="617"/>
      <c r="C2025" s="639" t="s">
        <v>254</v>
      </c>
      <c r="D2025" s="640"/>
      <c r="E2025" s="645" t="s">
        <v>12699</v>
      </c>
      <c r="F2025" s="620" t="s">
        <v>4744</v>
      </c>
      <c r="G2025" s="620" t="s">
        <v>4743</v>
      </c>
      <c r="H2025" s="620" t="s">
        <v>4741</v>
      </c>
      <c r="I2025" s="620" t="s">
        <v>11565</v>
      </c>
      <c r="J2025" s="617"/>
      <c r="K2025" s="616"/>
      <c r="L2025" s="622" t="s">
        <v>1614</v>
      </c>
      <c r="M2025" s="971"/>
      <c r="N2025" s="1057"/>
      <c r="O2025" s="620"/>
      <c r="P2025" s="658"/>
      <c r="Q2025" s="658"/>
      <c r="R2025" s="620">
        <f t="shared" si="38"/>
        <v>0</v>
      </c>
      <c r="S2025" s="620"/>
      <c r="T2025" s="619" t="str">
        <f>VLOOKUP(cppm_pr[[#This Row],[Status]],'All Link_LOV'!$I$32:$K$72,2,0)</f>
        <v>PO Issued</v>
      </c>
      <c r="U2025" s="619" t="s">
        <v>22</v>
      </c>
      <c r="V2025" s="826">
        <v>930</v>
      </c>
      <c r="W2025" s="619"/>
      <c r="X2025" s="983"/>
      <c r="Y2025" s="620"/>
      <c r="Z2025" s="621">
        <v>45209</v>
      </c>
      <c r="AA2025" s="620" t="s">
        <v>6876</v>
      </c>
      <c r="AB2025" s="622">
        <v>70030</v>
      </c>
      <c r="AC2025" s="739">
        <v>48101.25</v>
      </c>
      <c r="AD2025" s="620" t="s">
        <v>6059</v>
      </c>
      <c r="AE2025" s="620"/>
      <c r="AF2025" s="620" t="s">
        <v>398</v>
      </c>
      <c r="AG2025" s="620" t="s">
        <v>488</v>
      </c>
      <c r="AH2025" s="818" t="s">
        <v>13833</v>
      </c>
      <c r="AI2025" s="600" t="str">
        <f>IFERROR(VLOOKUP(cppm_pr[[#This Row],[Order Number]],SPHERE!C:CC,39,0),"")</f>
        <v/>
      </c>
      <c r="AJ2025" s="600" t="str">
        <f>IFERROR(VLOOKUP(cppm_pr[[#This Row],[Order Number]],'DC TM ONE'!B:CN,42,0),"")</f>
        <v/>
      </c>
      <c r="AK2025" s="818"/>
      <c r="AL2025" s="741">
        <v>45222</v>
      </c>
      <c r="AM2025" s="620" t="s">
        <v>12700</v>
      </c>
      <c r="AN2025" s="620" t="s">
        <v>4928</v>
      </c>
      <c r="AO2025" s="819"/>
      <c r="AP2025" s="620"/>
      <c r="AQ2025" s="620"/>
      <c r="AR2025" s="744">
        <v>3400038903</v>
      </c>
      <c r="AS2025" s="620"/>
      <c r="AT2025" s="745"/>
      <c r="AU2025" s="620"/>
      <c r="AV2025" s="745"/>
      <c r="AW2025" s="745"/>
      <c r="AX2025" s="745"/>
      <c r="AY2025" s="745"/>
      <c r="AZ2025" s="745"/>
      <c r="BA2025" s="745"/>
      <c r="BB2025" s="745"/>
      <c r="BC2025" s="745"/>
      <c r="BD2025" s="745"/>
      <c r="BE2025" s="745"/>
      <c r="BF2025" s="745"/>
      <c r="BG2025" s="620"/>
      <c r="BH2025" s="620"/>
    </row>
    <row r="2026" spans="1:60" s="180" customFormat="1" ht="12" customHeight="1">
      <c r="A2026" s="1170">
        <v>2024</v>
      </c>
      <c r="B2026" s="641" t="s">
        <v>77</v>
      </c>
      <c r="C2026" s="614" t="s">
        <v>254</v>
      </c>
      <c r="D2026" s="615"/>
      <c r="E2026" s="617"/>
      <c r="F2026" s="620" t="s">
        <v>4336</v>
      </c>
      <c r="G2026" s="620" t="s">
        <v>4335</v>
      </c>
      <c r="H2026" s="620" t="s">
        <v>4333</v>
      </c>
      <c r="I2026" s="620" t="s">
        <v>11851</v>
      </c>
      <c r="J2026" s="617"/>
      <c r="K2026" s="616"/>
      <c r="L2026" s="648" t="s">
        <v>1691</v>
      </c>
      <c r="M2026" s="971"/>
      <c r="N2026" s="1057"/>
      <c r="O2026" s="620"/>
      <c r="P2026" s="658"/>
      <c r="Q2026" s="658"/>
      <c r="R2026" s="620">
        <f t="shared" si="38"/>
        <v>0</v>
      </c>
      <c r="S2026" s="620"/>
      <c r="T2026" s="619" t="str">
        <f>VLOOKUP(cppm_pr[[#This Row],[Status]],'All Link_LOV'!$I$32:$K$72,2,0)</f>
        <v>PO Issued</v>
      </c>
      <c r="U2026" s="619" t="s">
        <v>22</v>
      </c>
      <c r="V2026" s="826">
        <v>931</v>
      </c>
      <c r="W2026" s="619"/>
      <c r="X2026" s="983"/>
      <c r="Y2026" s="620"/>
      <c r="Z2026" s="621">
        <v>45209</v>
      </c>
      <c r="AA2026" s="620" t="s">
        <v>1686</v>
      </c>
      <c r="AB2026" s="622">
        <v>35272</v>
      </c>
      <c r="AC2026" s="739">
        <v>14562.08</v>
      </c>
      <c r="AD2026" s="620" t="s">
        <v>6059</v>
      </c>
      <c r="AE2026" s="620"/>
      <c r="AF2026" s="620" t="s">
        <v>6071</v>
      </c>
      <c r="AG2026" s="620" t="s">
        <v>491</v>
      </c>
      <c r="AH2026" s="818" t="s">
        <v>4334</v>
      </c>
      <c r="AI2026" s="600" t="str">
        <f>IFERROR(VLOOKUP(cppm_pr[[#This Row],[Order Number]],SPHERE!C:CC,39,0),"")</f>
        <v/>
      </c>
      <c r="AJ2026" s="600" t="str">
        <f>IFERROR(VLOOKUP(cppm_pr[[#This Row],[Order Number]],'DC TM ONE'!B:CN,42,0),"")</f>
        <v/>
      </c>
      <c r="AK2026" s="818"/>
      <c r="AL2026" s="741">
        <v>45229</v>
      </c>
      <c r="AM2026" s="620" t="s">
        <v>6277</v>
      </c>
      <c r="AN2026" s="620" t="s">
        <v>4928</v>
      </c>
      <c r="AO2026" s="819"/>
      <c r="AP2026" s="620"/>
      <c r="AQ2026" s="620"/>
      <c r="AR2026" s="744">
        <v>3400039025</v>
      </c>
      <c r="AS2026" s="620"/>
      <c r="AT2026" s="745"/>
      <c r="AU2026" s="620"/>
      <c r="AV2026" s="745"/>
      <c r="AW2026" s="745"/>
      <c r="AX2026" s="745"/>
      <c r="AY2026" s="745"/>
      <c r="AZ2026" s="745"/>
      <c r="BA2026" s="745"/>
      <c r="BB2026" s="745"/>
      <c r="BC2026" s="745"/>
      <c r="BD2026" s="745"/>
      <c r="BE2026" s="745"/>
      <c r="BF2026" s="745"/>
      <c r="BG2026" s="620"/>
      <c r="BH2026" s="620"/>
    </row>
    <row r="2027" spans="1:60" s="180" customFormat="1" ht="12" customHeight="1">
      <c r="A2027" s="982">
        <v>2025</v>
      </c>
      <c r="B2027" s="641" t="s">
        <v>77</v>
      </c>
      <c r="C2027" s="614" t="s">
        <v>254</v>
      </c>
      <c r="D2027" s="615"/>
      <c r="E2027" s="617"/>
      <c r="F2027" s="620" t="s">
        <v>4330</v>
      </c>
      <c r="G2027" s="620" t="s">
        <v>4329</v>
      </c>
      <c r="H2027" s="620" t="s">
        <v>4327</v>
      </c>
      <c r="I2027" s="620" t="s">
        <v>11850</v>
      </c>
      <c r="J2027" s="617"/>
      <c r="K2027" s="616"/>
      <c r="L2027" s="648" t="s">
        <v>1691</v>
      </c>
      <c r="M2027" s="971"/>
      <c r="N2027" s="1057"/>
      <c r="O2027" s="620"/>
      <c r="P2027" s="658"/>
      <c r="Q2027" s="658"/>
      <c r="R2027" s="620">
        <f t="shared" si="38"/>
        <v>0</v>
      </c>
      <c r="S2027" s="620"/>
      <c r="T2027" s="619" t="str">
        <f>VLOOKUP(cppm_pr[[#This Row],[Status]],'All Link_LOV'!$I$32:$K$72,2,0)</f>
        <v>PO Issued</v>
      </c>
      <c r="U2027" s="619" t="s">
        <v>22</v>
      </c>
      <c r="V2027" s="826">
        <v>932</v>
      </c>
      <c r="W2027" s="619"/>
      <c r="X2027" s="983"/>
      <c r="Y2027" s="620"/>
      <c r="Z2027" s="621">
        <v>45209</v>
      </c>
      <c r="AA2027" s="620" t="s">
        <v>1686</v>
      </c>
      <c r="AB2027" s="622">
        <v>14366</v>
      </c>
      <c r="AC2027" s="739">
        <v>1757.61</v>
      </c>
      <c r="AD2027" s="620" t="s">
        <v>6059</v>
      </c>
      <c r="AE2027" s="620"/>
      <c r="AF2027" s="620" t="s">
        <v>398</v>
      </c>
      <c r="AG2027" s="620" t="s">
        <v>491</v>
      </c>
      <c r="AH2027" s="818" t="s">
        <v>4316</v>
      </c>
      <c r="AI2027" s="600" t="str">
        <f>IFERROR(VLOOKUP(cppm_pr[[#This Row],[Order Number]],SPHERE!C:CC,39,0),"")</f>
        <v/>
      </c>
      <c r="AJ2027" s="600" t="str">
        <f>IFERROR(VLOOKUP(cppm_pr[[#This Row],[Order Number]],'DC TM ONE'!B:CN,42,0),"")</f>
        <v/>
      </c>
      <c r="AK2027" s="818"/>
      <c r="AL2027" s="741">
        <v>45230</v>
      </c>
      <c r="AM2027" s="620" t="s">
        <v>10084</v>
      </c>
      <c r="AN2027" s="620" t="s">
        <v>4928</v>
      </c>
      <c r="AO2027" s="819"/>
      <c r="AP2027" s="620"/>
      <c r="AQ2027" s="620"/>
      <c r="AR2027" s="744">
        <v>3400038920</v>
      </c>
      <c r="AS2027" s="620"/>
      <c r="AT2027" s="745"/>
      <c r="AU2027" s="620"/>
      <c r="AV2027" s="745"/>
      <c r="AW2027" s="745"/>
      <c r="AX2027" s="745"/>
      <c r="AY2027" s="745"/>
      <c r="AZ2027" s="745"/>
      <c r="BA2027" s="745"/>
      <c r="BB2027" s="745"/>
      <c r="BC2027" s="745"/>
      <c r="BD2027" s="745"/>
      <c r="BE2027" s="745"/>
      <c r="BF2027" s="745"/>
      <c r="BG2027" s="620"/>
      <c r="BH2027" s="620"/>
    </row>
    <row r="2028" spans="1:60" s="180" customFormat="1" ht="12" customHeight="1">
      <c r="A2028" s="1170">
        <v>2026</v>
      </c>
      <c r="B2028" s="641" t="s">
        <v>77</v>
      </c>
      <c r="C2028" s="614" t="s">
        <v>254</v>
      </c>
      <c r="D2028" s="615"/>
      <c r="E2028" s="617"/>
      <c r="F2028" s="620" t="s">
        <v>4318</v>
      </c>
      <c r="G2028" s="620" t="s">
        <v>4317</v>
      </c>
      <c r="H2028" s="620" t="s">
        <v>4315</v>
      </c>
      <c r="I2028" s="620" t="s">
        <v>11839</v>
      </c>
      <c r="J2028" s="617"/>
      <c r="K2028" s="616"/>
      <c r="L2028" s="648" t="s">
        <v>1691</v>
      </c>
      <c r="M2028" s="971"/>
      <c r="N2028" s="1057"/>
      <c r="O2028" s="620"/>
      <c r="P2028" s="658"/>
      <c r="Q2028" s="658"/>
      <c r="R2028" s="620">
        <f t="shared" si="38"/>
        <v>0</v>
      </c>
      <c r="S2028" s="620"/>
      <c r="T2028" s="619" t="str">
        <f>VLOOKUP(cppm_pr[[#This Row],[Status]],'All Link_LOV'!$I$32:$K$72,2,0)</f>
        <v>PO Issued</v>
      </c>
      <c r="U2028" s="619" t="s">
        <v>22</v>
      </c>
      <c r="V2028" s="826">
        <v>933</v>
      </c>
      <c r="W2028" s="619"/>
      <c r="X2028" s="983"/>
      <c r="Y2028" s="620"/>
      <c r="Z2028" s="621">
        <v>45209</v>
      </c>
      <c r="AA2028" s="620" t="s">
        <v>1686</v>
      </c>
      <c r="AB2028" s="622">
        <v>13772</v>
      </c>
      <c r="AC2028" s="739">
        <v>1757.61</v>
      </c>
      <c r="AD2028" s="620" t="s">
        <v>6059</v>
      </c>
      <c r="AE2028" s="620"/>
      <c r="AF2028" s="620" t="s">
        <v>398</v>
      </c>
      <c r="AG2028" s="620" t="s">
        <v>491</v>
      </c>
      <c r="AH2028" s="818" t="s">
        <v>4316</v>
      </c>
      <c r="AI2028" s="600" t="str">
        <f>IFERROR(VLOOKUP(cppm_pr[[#This Row],[Order Number]],SPHERE!C:CC,39,0),"")</f>
        <v/>
      </c>
      <c r="AJ2028" s="600" t="str">
        <f>IFERROR(VLOOKUP(cppm_pr[[#This Row],[Order Number]],'DC TM ONE'!B:CN,42,0),"")</f>
        <v/>
      </c>
      <c r="AK2028" s="818"/>
      <c r="AL2028" s="741">
        <v>45229</v>
      </c>
      <c r="AM2028" s="620" t="s">
        <v>10084</v>
      </c>
      <c r="AN2028" s="620" t="s">
        <v>4928</v>
      </c>
      <c r="AO2028" s="819"/>
      <c r="AP2028" s="620"/>
      <c r="AQ2028" s="620"/>
      <c r="AR2028" s="744">
        <v>3400038920</v>
      </c>
      <c r="AS2028" s="620"/>
      <c r="AT2028" s="745"/>
      <c r="AU2028" s="620"/>
      <c r="AV2028" s="745"/>
      <c r="AW2028" s="745"/>
      <c r="AX2028" s="745"/>
      <c r="AY2028" s="745"/>
      <c r="AZ2028" s="745"/>
      <c r="BA2028" s="745"/>
      <c r="BB2028" s="745"/>
      <c r="BC2028" s="745"/>
      <c r="BD2028" s="745"/>
      <c r="BE2028" s="745"/>
      <c r="BF2028" s="745"/>
      <c r="BG2028" s="620"/>
      <c r="BH2028" s="620"/>
    </row>
    <row r="2029" spans="1:60" ht="12" customHeight="1">
      <c r="A2029" s="960">
        <v>2027</v>
      </c>
      <c r="B2029" s="600" t="s">
        <v>82</v>
      </c>
      <c r="C2029" s="601" t="s">
        <v>260</v>
      </c>
      <c r="D2029" s="602"/>
      <c r="E2029" s="600"/>
      <c r="F2029" s="680" t="s">
        <v>13834</v>
      </c>
      <c r="G2029" s="680" t="s">
        <v>13835</v>
      </c>
      <c r="H2029" s="680" t="s">
        <v>13836</v>
      </c>
      <c r="I2029" s="603" t="s">
        <v>13837</v>
      </c>
      <c r="J2029" s="600"/>
      <c r="K2029" s="616"/>
      <c r="L2029" s="606" t="s">
        <v>1586</v>
      </c>
      <c r="M2029" s="971"/>
      <c r="N2029" s="972"/>
      <c r="O2029" s="680"/>
      <c r="P2029" s="605"/>
      <c r="Q2029" s="605"/>
      <c r="R2029" s="603">
        <f t="shared" si="38"/>
        <v>0</v>
      </c>
      <c r="S2029" s="603"/>
      <c r="T2029" s="607" t="str">
        <f>VLOOKUP(cppm_pr[[#This Row],[Status]],'All Link_LOV'!$I$32:$K$72,2,0)</f>
        <v>PR Creation</v>
      </c>
      <c r="U2029" s="607" t="s">
        <v>22</v>
      </c>
      <c r="V2029" s="772">
        <v>934</v>
      </c>
      <c r="W2029" s="607"/>
      <c r="Y2029" s="603"/>
      <c r="Z2029" s="608">
        <v>45209</v>
      </c>
      <c r="AA2029" s="603" t="s">
        <v>2155</v>
      </c>
      <c r="AB2029" s="606">
        <v>327015</v>
      </c>
      <c r="AC2029" s="677">
        <v>269758.36</v>
      </c>
      <c r="AD2029" s="603" t="s">
        <v>6059</v>
      </c>
      <c r="AE2029" s="603"/>
      <c r="AF2029" s="680" t="s">
        <v>6164</v>
      </c>
      <c r="AG2029" s="603" t="s">
        <v>5214</v>
      </c>
      <c r="AH2029" s="806" t="s">
        <v>13838</v>
      </c>
      <c r="AI2029" s="600" t="str">
        <f>IFERROR(VLOOKUP(cppm_pr[[#This Row],[Order Number]],SPHERE!C:CC,39,0),"")</f>
        <v/>
      </c>
      <c r="AJ2029" s="600" t="str">
        <f>IFERROR(VLOOKUP(cppm_pr[[#This Row],[Order Number]],'DC TM ONE'!B:CN,42,0),"")</f>
        <v/>
      </c>
      <c r="AK2029" s="806"/>
      <c r="AL2029" s="693">
        <v>45290</v>
      </c>
      <c r="AM2029" s="603" t="s">
        <v>6729</v>
      </c>
      <c r="AN2029" s="603" t="s">
        <v>4928</v>
      </c>
      <c r="AO2029" s="807"/>
      <c r="AP2029" s="603"/>
      <c r="AQ2029" s="603"/>
      <c r="AR2029" s="612">
        <v>3400039035</v>
      </c>
      <c r="AS2029" s="603"/>
      <c r="AT2029" s="738"/>
      <c r="AU2029" s="603"/>
      <c r="AV2029" s="738"/>
      <c r="AW2029" s="738"/>
      <c r="AX2029" s="738"/>
      <c r="AY2029" s="738"/>
      <c r="AZ2029" s="738"/>
      <c r="BA2029" s="738"/>
      <c r="BB2029" s="738"/>
      <c r="BC2029" s="738"/>
      <c r="BD2029" s="738"/>
      <c r="BE2029" s="738"/>
      <c r="BF2029" s="738"/>
      <c r="BG2029" s="603"/>
      <c r="BH2029" s="603"/>
    </row>
    <row r="2030" spans="1:60" ht="12" customHeight="1">
      <c r="A2030" s="959">
        <v>2028</v>
      </c>
      <c r="B2030" s="589" t="s">
        <v>77</v>
      </c>
      <c r="C2030" s="601" t="s">
        <v>260</v>
      </c>
      <c r="D2030" s="602"/>
      <c r="E2030" s="600"/>
      <c r="F2030" s="680" t="s">
        <v>4120</v>
      </c>
      <c r="G2030" s="680" t="s">
        <v>4119</v>
      </c>
      <c r="H2030" s="680" t="s">
        <v>4117</v>
      </c>
      <c r="I2030" s="603" t="s">
        <v>10905</v>
      </c>
      <c r="J2030" s="600"/>
      <c r="K2030" s="616"/>
      <c r="L2030" s="595" t="s">
        <v>1691</v>
      </c>
      <c r="M2030" s="971"/>
      <c r="N2030" s="972"/>
      <c r="O2030" s="680"/>
      <c r="P2030" s="605"/>
      <c r="Q2030" s="605"/>
      <c r="R2030" s="603">
        <f t="shared" si="38"/>
        <v>0</v>
      </c>
      <c r="S2030" s="603"/>
      <c r="T2030" s="607" t="str">
        <f>VLOOKUP(cppm_pr[[#This Row],[Status]],'All Link_LOV'!$I$32:$K$72,2,0)</f>
        <v>PR Creation</v>
      </c>
      <c r="U2030" s="607" t="s">
        <v>22</v>
      </c>
      <c r="V2030" s="772">
        <v>935</v>
      </c>
      <c r="W2030" s="607"/>
      <c r="Y2030" s="603"/>
      <c r="Z2030" s="608">
        <v>45209</v>
      </c>
      <c r="AA2030" s="603" t="s">
        <v>1686</v>
      </c>
      <c r="AB2030" s="606">
        <v>12538</v>
      </c>
      <c r="AC2030" s="677">
        <v>5480.13</v>
      </c>
      <c r="AD2030" s="603" t="s">
        <v>6059</v>
      </c>
      <c r="AE2030" s="603"/>
      <c r="AF2030" s="680" t="s">
        <v>6071</v>
      </c>
      <c r="AG2030" s="603" t="s">
        <v>491</v>
      </c>
      <c r="AH2030" s="808" t="s">
        <v>4118</v>
      </c>
      <c r="AI2030" s="600" t="str">
        <f>IFERROR(VLOOKUP(cppm_pr[[#This Row],[Order Number]],SPHERE!C:CC,39,0),"")</f>
        <v/>
      </c>
      <c r="AJ2030" s="600" t="str">
        <f>IFERROR(VLOOKUP(cppm_pr[[#This Row],[Order Number]],'DC TM ONE'!B:CN,42,0),"")</f>
        <v/>
      </c>
      <c r="AK2030" s="808"/>
      <c r="AL2030" s="693">
        <v>45214</v>
      </c>
      <c r="AM2030" s="603" t="s">
        <v>6432</v>
      </c>
      <c r="AN2030" s="603" t="s">
        <v>4928</v>
      </c>
      <c r="AO2030" s="807"/>
      <c r="AP2030" s="603"/>
      <c r="AQ2030" s="603"/>
      <c r="AR2030" s="612">
        <v>3400039025</v>
      </c>
      <c r="AS2030" s="603"/>
      <c r="AT2030" s="738"/>
      <c r="AU2030" s="603"/>
      <c r="AV2030" s="738"/>
      <c r="AW2030" s="738"/>
      <c r="AX2030" s="738"/>
      <c r="AY2030" s="738"/>
      <c r="AZ2030" s="738"/>
      <c r="BA2030" s="738"/>
      <c r="BB2030" s="738"/>
      <c r="BC2030" s="738"/>
      <c r="BD2030" s="738"/>
      <c r="BE2030" s="738"/>
      <c r="BF2030" s="738"/>
      <c r="BG2030" s="603"/>
      <c r="BH2030" s="603"/>
    </row>
    <row r="2031" spans="1:60" ht="12" customHeight="1">
      <c r="A2031" s="960">
        <v>2029</v>
      </c>
      <c r="B2031" s="600"/>
      <c r="C2031" s="601" t="s">
        <v>260</v>
      </c>
      <c r="D2031" s="602"/>
      <c r="E2031" s="600"/>
      <c r="F2031" s="680" t="s">
        <v>8301</v>
      </c>
      <c r="G2031" s="680" t="s">
        <v>8302</v>
      </c>
      <c r="H2031" s="680" t="s">
        <v>8303</v>
      </c>
      <c r="I2031" s="603" t="s">
        <v>8304</v>
      </c>
      <c r="J2031" s="600"/>
      <c r="K2031" s="616"/>
      <c r="L2031" s="606" t="s">
        <v>10812</v>
      </c>
      <c r="M2031" s="971"/>
      <c r="N2031" s="972"/>
      <c r="O2031" s="680"/>
      <c r="P2031" s="605"/>
      <c r="Q2031" s="605"/>
      <c r="R2031" s="603">
        <f t="shared" si="38"/>
        <v>0</v>
      </c>
      <c r="S2031" s="603"/>
      <c r="T2031" s="607" t="str">
        <f>VLOOKUP(cppm_pr[[#This Row],[Status]],'All Link_LOV'!$I$32:$K$72,2,0)</f>
        <v>PR Creation</v>
      </c>
      <c r="U2031" s="607" t="s">
        <v>22</v>
      </c>
      <c r="V2031" s="772">
        <v>936</v>
      </c>
      <c r="W2031" s="607"/>
      <c r="Y2031" s="603"/>
      <c r="Z2031" s="608">
        <v>45209</v>
      </c>
      <c r="AA2031" s="603" t="s">
        <v>1895</v>
      </c>
      <c r="AB2031" s="606">
        <v>20064</v>
      </c>
      <c r="AC2031" s="677">
        <v>1971.48</v>
      </c>
      <c r="AD2031" s="603" t="s">
        <v>6148</v>
      </c>
      <c r="AE2031" s="603" t="s">
        <v>13839</v>
      </c>
      <c r="AF2031" s="680" t="s">
        <v>6071</v>
      </c>
      <c r="AG2031" s="603" t="s">
        <v>490</v>
      </c>
      <c r="AH2031" s="808" t="s">
        <v>8306</v>
      </c>
      <c r="AI2031" s="600" t="str">
        <f>IFERROR(VLOOKUP(cppm_pr[[#This Row],[Order Number]],SPHERE!C:CC,39,0),"")</f>
        <v/>
      </c>
      <c r="AJ2031" s="600" t="str">
        <f>IFERROR(VLOOKUP(cppm_pr[[#This Row],[Order Number]],'DC TM ONE'!B:CN,42,0),"")</f>
        <v/>
      </c>
      <c r="AK2031" s="808"/>
      <c r="AL2031" s="693">
        <v>45224</v>
      </c>
      <c r="AM2031" s="603" t="s">
        <v>7449</v>
      </c>
      <c r="AN2031" s="603" t="s">
        <v>4928</v>
      </c>
      <c r="AO2031" s="807"/>
      <c r="AP2031" s="603"/>
      <c r="AQ2031" s="603"/>
      <c r="AR2031" s="612">
        <v>3400038882</v>
      </c>
      <c r="AS2031" s="603"/>
      <c r="AT2031" s="738" t="s">
        <v>13840</v>
      </c>
      <c r="AU2031" s="603"/>
      <c r="AV2031" s="738"/>
      <c r="AW2031" s="738"/>
      <c r="AX2031" s="738"/>
      <c r="AY2031" s="738"/>
      <c r="AZ2031" s="738"/>
      <c r="BA2031" s="738"/>
      <c r="BB2031" s="738"/>
      <c r="BC2031" s="738"/>
      <c r="BD2031" s="738"/>
      <c r="BE2031" s="738"/>
      <c r="BF2031" s="738"/>
      <c r="BG2031" s="603"/>
      <c r="BH2031" s="603"/>
    </row>
    <row r="2032" spans="1:60" ht="12" customHeight="1">
      <c r="A2032" s="959">
        <v>2030</v>
      </c>
      <c r="B2032" t="s">
        <v>82</v>
      </c>
      <c r="C2032" s="115" t="s">
        <v>260</v>
      </c>
      <c r="D2032" s="36"/>
      <c r="E2032"/>
      <c r="F2032" s="973" t="s">
        <v>2159</v>
      </c>
      <c r="G2032" s="973" t="s">
        <v>12283</v>
      </c>
      <c r="H2032" s="973" t="s">
        <v>2185</v>
      </c>
      <c r="I2032" s="1" t="s">
        <v>2184</v>
      </c>
      <c r="J2032"/>
      <c r="K2032" s="971"/>
      <c r="L2032" s="979" t="s">
        <v>1586</v>
      </c>
      <c r="M2032" s="971"/>
      <c r="N2032" s="972"/>
      <c r="O2032" s="973"/>
      <c r="P2032" s="978"/>
      <c r="Q2032" s="978"/>
      <c r="R2032" s="1">
        <f t="shared" si="38"/>
        <v>0</v>
      </c>
      <c r="S2032" s="1"/>
      <c r="T2032" s="12" t="str">
        <f>VLOOKUP(cppm_pr[[#This Row],[Status]],'All Link_LOV'!$I$32:$K$72,2,0)</f>
        <v>PR Creation</v>
      </c>
      <c r="U2032" s="12" t="s">
        <v>22</v>
      </c>
      <c r="V2032" s="27">
        <v>937</v>
      </c>
      <c r="W2032" s="12"/>
      <c r="Y2032" s="1"/>
      <c r="Z2032" s="980">
        <v>45209</v>
      </c>
      <c r="AA2032" s="1" t="s">
        <v>2155</v>
      </c>
      <c r="AB2032" s="979">
        <v>17597</v>
      </c>
      <c r="AC2032" s="972">
        <v>10903.33</v>
      </c>
      <c r="AD2032" s="1" t="s">
        <v>6059</v>
      </c>
      <c r="AE2032" s="1"/>
      <c r="AF2032" s="973" t="s">
        <v>6164</v>
      </c>
      <c r="AG2032" s="1" t="s">
        <v>5214</v>
      </c>
      <c r="AH2032" s="974" t="s">
        <v>2186</v>
      </c>
      <c r="AI2032" s="600" t="str">
        <f>IFERROR(VLOOKUP(cppm_pr[[#This Row],[Order Number]],SPHERE!C:CC,39,0),"")</f>
        <v/>
      </c>
      <c r="AJ2032" s="600" t="str">
        <f>IFERROR(VLOOKUP(cppm_pr[[#This Row],[Order Number]],'DC TM ONE'!B:CN,42,0),"")</f>
        <v/>
      </c>
      <c r="AK2032" s="974"/>
      <c r="AL2032" s="975">
        <v>45290</v>
      </c>
      <c r="AM2032" s="1" t="s">
        <v>7306</v>
      </c>
      <c r="AN2032" s="1" t="s">
        <v>4928</v>
      </c>
      <c r="AO2032" s="976"/>
      <c r="AP2032" s="1"/>
      <c r="AQ2032" s="1"/>
      <c r="AR2032" s="977">
        <v>3400038882</v>
      </c>
      <c r="AS2032" s="1"/>
      <c r="AT2032" s="981"/>
      <c r="AU2032" s="1"/>
      <c r="AV2032" s="981"/>
      <c r="AW2032" s="981"/>
      <c r="AX2032" s="981"/>
      <c r="AY2032" s="981"/>
      <c r="AZ2032" s="981"/>
      <c r="BA2032" s="981"/>
      <c r="BB2032" s="981"/>
      <c r="BC2032" s="981"/>
      <c r="BD2032" s="981"/>
      <c r="BE2032" s="981"/>
      <c r="BF2032" s="981"/>
      <c r="BG2032" s="1"/>
      <c r="BH2032" s="1"/>
    </row>
    <row r="2033" spans="1:60" ht="12" customHeight="1">
      <c r="A2033" s="960">
        <v>2031</v>
      </c>
      <c r="B2033" s="600" t="s">
        <v>82</v>
      </c>
      <c r="C2033" s="601" t="s">
        <v>267</v>
      </c>
      <c r="D2033" s="602"/>
      <c r="E2033" s="600"/>
      <c r="F2033" s="680" t="s">
        <v>11300</v>
      </c>
      <c r="G2033" s="680" t="s">
        <v>11301</v>
      </c>
      <c r="H2033" s="680" t="s">
        <v>11302</v>
      </c>
      <c r="I2033" s="603" t="s">
        <v>13841</v>
      </c>
      <c r="J2033" s="600"/>
      <c r="K2033" s="616" t="s">
        <v>13842</v>
      </c>
      <c r="L2033" s="606" t="s">
        <v>1586</v>
      </c>
      <c r="M2033" s="971"/>
      <c r="N2033" s="972"/>
      <c r="O2033" s="680"/>
      <c r="P2033" s="605"/>
      <c r="Q2033" s="605"/>
      <c r="R2033" s="603">
        <f t="shared" si="38"/>
        <v>0</v>
      </c>
      <c r="S2033" s="603"/>
      <c r="T2033" s="607" t="str">
        <f>VLOOKUP(cppm_pr[[#This Row],[Status]],'All Link_LOV'!$I$32:$K$72,2,0)</f>
        <v>PO Issued</v>
      </c>
      <c r="U2033" s="607" t="s">
        <v>22</v>
      </c>
      <c r="V2033" s="772">
        <v>938</v>
      </c>
      <c r="W2033" s="607"/>
      <c r="Y2033" s="603"/>
      <c r="Z2033" s="608">
        <v>45209</v>
      </c>
      <c r="AA2033" s="603" t="s">
        <v>4206</v>
      </c>
      <c r="AB2033" s="606">
        <v>25902</v>
      </c>
      <c r="AC2033" s="677">
        <v>14626.57</v>
      </c>
      <c r="AD2033" s="603" t="s">
        <v>6059</v>
      </c>
      <c r="AE2033" s="603"/>
      <c r="AF2033" s="680" t="s">
        <v>398</v>
      </c>
      <c r="AG2033" s="603" t="s">
        <v>488</v>
      </c>
      <c r="AH2033" s="806" t="s">
        <v>13843</v>
      </c>
      <c r="AI2033" s="600" t="str">
        <f>IFERROR(VLOOKUP(cppm_pr[[#This Row],[Order Number]],SPHERE!C:CC,39,0),"")</f>
        <v/>
      </c>
      <c r="AJ2033" s="600" t="str">
        <f>IFERROR(VLOOKUP(cppm_pr[[#This Row],[Order Number]],'DC TM ONE'!B:CN,42,0),"")</f>
        <v/>
      </c>
      <c r="AK2033" s="806"/>
      <c r="AL2033" s="693">
        <v>45237</v>
      </c>
      <c r="AM2033" s="603" t="s">
        <v>7705</v>
      </c>
      <c r="AN2033" s="603" t="s">
        <v>4928</v>
      </c>
      <c r="AO2033" s="807"/>
      <c r="AP2033" s="603"/>
      <c r="AQ2033" s="603"/>
      <c r="AR2033" s="612">
        <v>3400038940</v>
      </c>
      <c r="AS2033" s="603"/>
      <c r="AT2033" s="738"/>
      <c r="AU2033" s="603"/>
      <c r="AV2033" s="738"/>
      <c r="AW2033" s="738"/>
      <c r="AX2033" s="738"/>
      <c r="AY2033" s="738"/>
      <c r="AZ2033" s="738"/>
      <c r="BA2033" s="738"/>
      <c r="BB2033" s="738"/>
      <c r="BC2033" s="738"/>
      <c r="BD2033" s="738"/>
      <c r="BE2033" s="738"/>
      <c r="BF2033" s="738"/>
      <c r="BG2033" s="603"/>
      <c r="BH2033" s="603"/>
    </row>
    <row r="2034" spans="1:60" ht="12" customHeight="1">
      <c r="A2034" s="959">
        <v>2032</v>
      </c>
      <c r="B2034" s="600"/>
      <c r="C2034" s="601" t="s">
        <v>260</v>
      </c>
      <c r="D2034" s="602"/>
      <c r="E2034" s="600"/>
      <c r="F2034" s="680" t="s">
        <v>13844</v>
      </c>
      <c r="G2034" s="680" t="s">
        <v>13845</v>
      </c>
      <c r="H2034" s="680" t="s">
        <v>13846</v>
      </c>
      <c r="I2034" s="603" t="s">
        <v>13847</v>
      </c>
      <c r="J2034" s="600"/>
      <c r="K2034" s="616"/>
      <c r="L2034" s="606" t="s">
        <v>10812</v>
      </c>
      <c r="M2034" s="971"/>
      <c r="N2034" s="972"/>
      <c r="O2034" s="680"/>
      <c r="P2034" s="605"/>
      <c r="Q2034" s="605"/>
      <c r="R2034" s="603">
        <f t="shared" si="38"/>
        <v>0</v>
      </c>
      <c r="S2034" s="603"/>
      <c r="T2034" s="607" t="str">
        <f>VLOOKUP(cppm_pr[[#This Row],[Status]],'All Link_LOV'!$I$32:$K$72,2,0)</f>
        <v>PR Creation</v>
      </c>
      <c r="U2034" s="607" t="s">
        <v>22</v>
      </c>
      <c r="V2034" s="772">
        <v>939</v>
      </c>
      <c r="W2034" s="607"/>
      <c r="Y2034" s="603"/>
      <c r="Z2034" s="608">
        <v>45209</v>
      </c>
      <c r="AA2034" s="603" t="s">
        <v>1895</v>
      </c>
      <c r="AB2034" s="606">
        <v>27879</v>
      </c>
      <c r="AC2034" s="677">
        <v>4767.24</v>
      </c>
      <c r="AD2034" s="603" t="s">
        <v>6148</v>
      </c>
      <c r="AE2034" s="603" t="s">
        <v>13848</v>
      </c>
      <c r="AF2034" s="680" t="s">
        <v>6071</v>
      </c>
      <c r="AG2034" s="603" t="s">
        <v>490</v>
      </c>
      <c r="AH2034" s="808" t="s">
        <v>13849</v>
      </c>
      <c r="AI2034" s="600" t="str">
        <f>IFERROR(VLOOKUP(cppm_pr[[#This Row],[Order Number]],SPHERE!C:CC,39,0),"")</f>
        <v/>
      </c>
      <c r="AJ2034" s="600" t="str">
        <f>IFERROR(VLOOKUP(cppm_pr[[#This Row],[Order Number]],'DC TM ONE'!B:CN,42,0),"")</f>
        <v/>
      </c>
      <c r="AK2034" s="808"/>
      <c r="AL2034" s="693">
        <v>45224</v>
      </c>
      <c r="AM2034" s="603" t="s">
        <v>7449</v>
      </c>
      <c r="AN2034" s="603" t="s">
        <v>4928</v>
      </c>
      <c r="AO2034" s="807"/>
      <c r="AP2034" s="603"/>
      <c r="AQ2034" s="603"/>
      <c r="AR2034" s="612">
        <v>3400038882</v>
      </c>
      <c r="AS2034" s="603"/>
      <c r="AT2034" s="738" t="s">
        <v>13850</v>
      </c>
      <c r="AU2034" s="603"/>
      <c r="AV2034" s="738"/>
      <c r="AW2034" s="738"/>
      <c r="AX2034" s="738"/>
      <c r="AY2034" s="738"/>
      <c r="AZ2034" s="738"/>
      <c r="BA2034" s="738"/>
      <c r="BB2034" s="738"/>
      <c r="BC2034" s="738"/>
      <c r="BD2034" s="738"/>
      <c r="BE2034" s="738"/>
      <c r="BF2034" s="738"/>
      <c r="BG2034" s="603"/>
      <c r="BH2034" s="603"/>
    </row>
    <row r="2035" spans="1:60" ht="12" customHeight="1">
      <c r="A2035" s="960">
        <v>2033</v>
      </c>
      <c r="B2035" s="600" t="s">
        <v>64</v>
      </c>
      <c r="C2035" s="601" t="s">
        <v>260</v>
      </c>
      <c r="D2035" s="602">
        <v>45210</v>
      </c>
      <c r="E2035" s="600" t="s">
        <v>11682</v>
      </c>
      <c r="F2035" s="680" t="s">
        <v>13851</v>
      </c>
      <c r="G2035" s="680" t="s">
        <v>13852</v>
      </c>
      <c r="H2035" s="680" t="s">
        <v>13853</v>
      </c>
      <c r="I2035" s="603" t="s">
        <v>13854</v>
      </c>
      <c r="J2035" s="600"/>
      <c r="K2035" s="616"/>
      <c r="L2035" s="606" t="s">
        <v>1795</v>
      </c>
      <c r="M2035" s="971"/>
      <c r="N2035" s="972"/>
      <c r="O2035" s="680"/>
      <c r="P2035" s="605"/>
      <c r="Q2035" s="605"/>
      <c r="R2035" s="603">
        <f t="shared" si="38"/>
        <v>0</v>
      </c>
      <c r="S2035" s="603"/>
      <c r="T2035" s="607" t="str">
        <f>VLOOKUP(cppm_pr[[#This Row],[Status]],'All Link_LOV'!$I$32:$K$72,2,0)</f>
        <v>PR Creation</v>
      </c>
      <c r="U2035" s="607" t="s">
        <v>22</v>
      </c>
      <c r="V2035" s="772">
        <v>940</v>
      </c>
      <c r="W2035" s="607"/>
      <c r="Y2035" s="603"/>
      <c r="Z2035" s="608">
        <v>45209</v>
      </c>
      <c r="AA2035" s="603" t="s">
        <v>1793</v>
      </c>
      <c r="AB2035" s="606">
        <v>16690</v>
      </c>
      <c r="AC2035" s="677">
        <v>2296.0500000000002</v>
      </c>
      <c r="AD2035" s="603" t="s">
        <v>6148</v>
      </c>
      <c r="AE2035" s="603" t="s">
        <v>13855</v>
      </c>
      <c r="AF2035" s="680" t="s">
        <v>6071</v>
      </c>
      <c r="AG2035" s="603" t="s">
        <v>490</v>
      </c>
      <c r="AH2035" s="806" t="s">
        <v>13856</v>
      </c>
      <c r="AI2035" s="600" t="str">
        <f>IFERROR(VLOOKUP(cppm_pr[[#This Row],[Order Number]],SPHERE!C:CC,39,0),"")</f>
        <v/>
      </c>
      <c r="AJ2035" s="600" t="str">
        <f>IFERROR(VLOOKUP(cppm_pr[[#This Row],[Order Number]],'DC TM ONE'!B:CN,42,0),"")</f>
        <v/>
      </c>
      <c r="AK2035" s="806"/>
      <c r="AL2035" s="693">
        <v>45214</v>
      </c>
      <c r="AM2035" s="603" t="s">
        <v>10682</v>
      </c>
      <c r="AN2035" s="603" t="s">
        <v>4928</v>
      </c>
      <c r="AO2035" s="807"/>
      <c r="AP2035" s="603"/>
      <c r="AQ2035" s="603"/>
      <c r="AR2035" s="612">
        <v>3400041266</v>
      </c>
      <c r="AS2035" s="603"/>
      <c r="AT2035" s="738" t="s">
        <v>13857</v>
      </c>
      <c r="AU2035" s="603"/>
      <c r="AV2035" s="738"/>
      <c r="AW2035" s="738"/>
      <c r="AX2035" s="738"/>
      <c r="AY2035" s="738"/>
      <c r="AZ2035" s="738"/>
      <c r="BA2035" s="738"/>
      <c r="BB2035" s="738"/>
      <c r="BC2035" s="738"/>
      <c r="BD2035" s="738"/>
      <c r="BE2035" s="738"/>
      <c r="BF2035" s="738"/>
      <c r="BG2035" s="603"/>
      <c r="BH2035" s="603"/>
    </row>
    <row r="2036" spans="1:60" ht="12" customHeight="1">
      <c r="A2036" s="959">
        <v>2034</v>
      </c>
      <c r="B2036" s="600"/>
      <c r="C2036" s="601" t="s">
        <v>260</v>
      </c>
      <c r="D2036" s="602"/>
      <c r="E2036" s="600"/>
      <c r="F2036" s="680" t="s">
        <v>8286</v>
      </c>
      <c r="G2036" s="680" t="s">
        <v>8287</v>
      </c>
      <c r="H2036" s="680" t="s">
        <v>8288</v>
      </c>
      <c r="I2036" s="603" t="s">
        <v>8289</v>
      </c>
      <c r="J2036" s="600"/>
      <c r="K2036" s="616"/>
      <c r="L2036" s="606" t="s">
        <v>10812</v>
      </c>
      <c r="M2036" s="971"/>
      <c r="N2036" s="972"/>
      <c r="O2036" s="680"/>
      <c r="P2036" s="605"/>
      <c r="Q2036" s="605"/>
      <c r="R2036" s="603">
        <f t="shared" si="38"/>
        <v>0</v>
      </c>
      <c r="S2036" s="603"/>
      <c r="T2036" s="607" t="str">
        <f>VLOOKUP(cppm_pr[[#This Row],[Status]],'All Link_LOV'!$I$32:$K$72,2,0)</f>
        <v>PR Creation</v>
      </c>
      <c r="U2036" s="607" t="s">
        <v>22</v>
      </c>
      <c r="V2036" s="772">
        <v>941</v>
      </c>
      <c r="W2036" s="607"/>
      <c r="Y2036" s="603"/>
      <c r="Z2036" s="608">
        <v>45209</v>
      </c>
      <c r="AA2036" s="603" t="s">
        <v>1895</v>
      </c>
      <c r="AB2036" s="606">
        <v>9637</v>
      </c>
      <c r="AC2036" s="677">
        <v>4243.95</v>
      </c>
      <c r="AD2036" s="603" t="s">
        <v>6148</v>
      </c>
      <c r="AE2036" s="603" t="s">
        <v>13858</v>
      </c>
      <c r="AF2036" s="680" t="s">
        <v>6071</v>
      </c>
      <c r="AG2036" s="603" t="s">
        <v>490</v>
      </c>
      <c r="AH2036" s="808" t="s">
        <v>8290</v>
      </c>
      <c r="AI2036" s="600" t="str">
        <f>IFERROR(VLOOKUP(cppm_pr[[#This Row],[Order Number]],SPHERE!C:CC,39,0),"")</f>
        <v/>
      </c>
      <c r="AJ2036" s="600" t="str">
        <f>IFERROR(VLOOKUP(cppm_pr[[#This Row],[Order Number]],'DC TM ONE'!B:CN,42,0),"")</f>
        <v/>
      </c>
      <c r="AK2036" s="808"/>
      <c r="AL2036" s="693">
        <v>45224</v>
      </c>
      <c r="AM2036" s="603" t="s">
        <v>7449</v>
      </c>
      <c r="AN2036" s="603" t="s">
        <v>4928</v>
      </c>
      <c r="AO2036" s="807"/>
      <c r="AP2036" s="603"/>
      <c r="AQ2036" s="603"/>
      <c r="AR2036" s="612">
        <v>3400038882</v>
      </c>
      <c r="AS2036" s="603"/>
      <c r="AT2036" s="738" t="s">
        <v>13859</v>
      </c>
      <c r="AU2036" s="603"/>
      <c r="AV2036" s="738"/>
      <c r="AW2036" s="738"/>
      <c r="AX2036" s="738"/>
      <c r="AY2036" s="738"/>
      <c r="AZ2036" s="738"/>
      <c r="BA2036" s="738"/>
      <c r="BB2036" s="738"/>
      <c r="BC2036" s="738"/>
      <c r="BD2036" s="738"/>
      <c r="BE2036" s="738"/>
      <c r="BF2036" s="738"/>
      <c r="BG2036" s="603"/>
      <c r="BH2036" s="603"/>
    </row>
    <row r="2037" spans="1:60" ht="12" customHeight="1">
      <c r="A2037" s="960">
        <v>2035</v>
      </c>
      <c r="B2037" s="600"/>
      <c r="C2037" s="601" t="s">
        <v>207</v>
      </c>
      <c r="D2037" s="602"/>
      <c r="E2037" s="600"/>
      <c r="F2037" s="680" t="s">
        <v>5416</v>
      </c>
      <c r="G2037" s="680" t="s">
        <v>5415</v>
      </c>
      <c r="H2037" s="680" t="s">
        <v>5413</v>
      </c>
      <c r="I2037" s="603"/>
      <c r="J2037" s="600"/>
      <c r="K2037" s="616"/>
      <c r="L2037" s="606" t="s">
        <v>12983</v>
      </c>
      <c r="M2037" s="971"/>
      <c r="N2037" s="972"/>
      <c r="O2037" s="680"/>
      <c r="P2037" s="605"/>
      <c r="Q2037" s="605"/>
      <c r="R2037" s="603">
        <f t="shared" si="38"/>
        <v>0</v>
      </c>
      <c r="S2037" s="603"/>
      <c r="T2037" s="607" t="str">
        <f>VLOOKUP(cppm_pr[[#This Row],[Status]],'All Link_LOV'!$I$32:$K$72,2,0)</f>
        <v>New Request PR</v>
      </c>
      <c r="U2037" s="607" t="s">
        <v>105</v>
      </c>
      <c r="V2037" s="772">
        <v>417</v>
      </c>
      <c r="W2037" s="607"/>
      <c r="Y2037" s="603"/>
      <c r="Z2037" s="608">
        <v>45209</v>
      </c>
      <c r="AA2037" s="603" t="s">
        <v>2453</v>
      </c>
      <c r="AB2037" s="606"/>
      <c r="AC2037" s="677"/>
      <c r="AD2037" s="603"/>
      <c r="AE2037" s="603"/>
      <c r="AF2037" s="680" t="s">
        <v>399</v>
      </c>
      <c r="AG2037" s="603" t="s">
        <v>491</v>
      </c>
      <c r="AH2037" s="808" t="s">
        <v>5414</v>
      </c>
      <c r="AI2037" s="600" t="str">
        <f>IFERROR(VLOOKUP(cppm_pr[[#This Row],[Order Number]],SPHERE!C:CC,39,0),"")</f>
        <v/>
      </c>
      <c r="AJ2037" s="600" t="str">
        <f>IFERROR(VLOOKUP(cppm_pr[[#This Row],[Order Number]],'DC TM ONE'!B:CN,42,0),"")</f>
        <v/>
      </c>
      <c r="AK2037" s="808"/>
      <c r="AL2037" s="693"/>
      <c r="AM2037" s="603" t="s">
        <v>13860</v>
      </c>
      <c r="AN2037" s="603"/>
      <c r="AO2037" s="807"/>
      <c r="AP2037" s="603"/>
      <c r="AQ2037" s="603"/>
      <c r="AR2037" s="612">
        <v>3400038948</v>
      </c>
      <c r="AS2037" s="603" t="s">
        <v>1409</v>
      </c>
      <c r="AT2037" s="738"/>
      <c r="AU2037" s="603"/>
      <c r="AV2037" s="738" t="s">
        <v>5417</v>
      </c>
      <c r="AW2037" s="738" t="s">
        <v>5418</v>
      </c>
      <c r="AX2037" s="738" t="s">
        <v>5419</v>
      </c>
      <c r="AY2037" s="738" t="s">
        <v>1554</v>
      </c>
      <c r="AZ2037" s="738" t="s">
        <v>1409</v>
      </c>
      <c r="BA2037" s="738" t="s">
        <v>5420</v>
      </c>
      <c r="BB2037" s="738">
        <v>3400038948</v>
      </c>
      <c r="BC2037" s="738" t="s">
        <v>5130</v>
      </c>
      <c r="BD2037" s="738">
        <v>3400038552</v>
      </c>
      <c r="BE2037" s="738" t="s">
        <v>1814</v>
      </c>
      <c r="BF2037" s="738">
        <v>3400039041</v>
      </c>
      <c r="BG2037" s="603"/>
      <c r="BH2037" s="603"/>
    </row>
    <row r="2038" spans="1:60" ht="12" customHeight="1">
      <c r="A2038" s="959">
        <v>2036</v>
      </c>
      <c r="B2038" s="600"/>
      <c r="C2038" s="601" t="s">
        <v>260</v>
      </c>
      <c r="D2038" s="602"/>
      <c r="E2038" s="600"/>
      <c r="F2038" s="680" t="s">
        <v>8320</v>
      </c>
      <c r="G2038" s="680" t="s">
        <v>8321</v>
      </c>
      <c r="H2038" s="680" t="s">
        <v>8322</v>
      </c>
      <c r="I2038" s="603" t="s">
        <v>8323</v>
      </c>
      <c r="J2038" s="600"/>
      <c r="K2038" s="616"/>
      <c r="L2038" s="606" t="s">
        <v>10812</v>
      </c>
      <c r="M2038" s="971"/>
      <c r="N2038" s="972"/>
      <c r="O2038" s="680"/>
      <c r="P2038" s="605"/>
      <c r="Q2038" s="605"/>
      <c r="R2038" s="603">
        <f t="shared" si="38"/>
        <v>0</v>
      </c>
      <c r="S2038" s="603"/>
      <c r="T2038" s="607" t="str">
        <f>VLOOKUP(cppm_pr[[#This Row],[Status]],'All Link_LOV'!$I$32:$K$72,2,0)</f>
        <v>PR Creation</v>
      </c>
      <c r="U2038" s="607" t="s">
        <v>22</v>
      </c>
      <c r="V2038" s="772">
        <v>942</v>
      </c>
      <c r="W2038" s="607"/>
      <c r="Y2038" s="603"/>
      <c r="Z2038" s="608">
        <v>45209</v>
      </c>
      <c r="AA2038" s="603" t="s">
        <v>1895</v>
      </c>
      <c r="AB2038" s="606">
        <v>10064</v>
      </c>
      <c r="AC2038" s="677">
        <v>5136.29</v>
      </c>
      <c r="AD2038" s="603" t="s">
        <v>6148</v>
      </c>
      <c r="AE2038" s="603" t="s">
        <v>13858</v>
      </c>
      <c r="AF2038" s="680" t="s">
        <v>6071</v>
      </c>
      <c r="AG2038" s="603" t="s">
        <v>490</v>
      </c>
      <c r="AH2038" s="808" t="s">
        <v>8325</v>
      </c>
      <c r="AI2038" s="600" t="str">
        <f>IFERROR(VLOOKUP(cppm_pr[[#This Row],[Order Number]],SPHERE!C:CC,39,0),"")</f>
        <v/>
      </c>
      <c r="AJ2038" s="600" t="str">
        <f>IFERROR(VLOOKUP(cppm_pr[[#This Row],[Order Number]],'DC TM ONE'!B:CN,42,0),"")</f>
        <v/>
      </c>
      <c r="AK2038" s="808"/>
      <c r="AL2038" s="693">
        <v>45224</v>
      </c>
      <c r="AM2038" s="603" t="s">
        <v>7052</v>
      </c>
      <c r="AN2038" s="603" t="s">
        <v>4928</v>
      </c>
      <c r="AO2038" s="807"/>
      <c r="AP2038" s="603"/>
      <c r="AQ2038" s="603"/>
      <c r="AR2038" s="612">
        <v>3400038882</v>
      </c>
      <c r="AS2038" s="603"/>
      <c r="AT2038" s="738" t="s">
        <v>13861</v>
      </c>
      <c r="AU2038" s="603"/>
      <c r="AV2038" s="738"/>
      <c r="AW2038" s="738"/>
      <c r="AX2038" s="738"/>
      <c r="AY2038" s="738"/>
      <c r="AZ2038" s="738"/>
      <c r="BA2038" s="738"/>
      <c r="BB2038" s="738"/>
      <c r="BC2038" s="738"/>
      <c r="BD2038" s="738"/>
      <c r="BE2038" s="738"/>
      <c r="BF2038" s="738"/>
      <c r="BG2038" s="603"/>
      <c r="BH2038" s="603"/>
    </row>
    <row r="2039" spans="1:60" ht="12" customHeight="1">
      <c r="A2039" s="960">
        <v>2037</v>
      </c>
      <c r="B2039" s="600"/>
      <c r="C2039" s="601" t="s">
        <v>207</v>
      </c>
      <c r="D2039" s="602"/>
      <c r="E2039" s="600"/>
      <c r="F2039" s="680" t="s">
        <v>5425</v>
      </c>
      <c r="G2039" s="680" t="s">
        <v>5424</v>
      </c>
      <c r="H2039" s="680" t="s">
        <v>5422</v>
      </c>
      <c r="I2039" s="603"/>
      <c r="J2039" s="600"/>
      <c r="K2039" s="616"/>
      <c r="L2039" s="606" t="s">
        <v>1552</v>
      </c>
      <c r="M2039" s="971"/>
      <c r="N2039" s="972"/>
      <c r="O2039" s="680"/>
      <c r="P2039" s="605"/>
      <c r="Q2039" s="605"/>
      <c r="R2039" s="603">
        <f t="shared" si="38"/>
        <v>0</v>
      </c>
      <c r="S2039" s="603"/>
      <c r="T2039" s="607" t="str">
        <f>VLOOKUP(cppm_pr[[#This Row],[Status]],'All Link_LOV'!$I$32:$K$72,2,0)</f>
        <v>New Request PR</v>
      </c>
      <c r="U2039" s="607" t="s">
        <v>105</v>
      </c>
      <c r="V2039" s="772">
        <v>418</v>
      </c>
      <c r="W2039" s="607"/>
      <c r="Y2039" s="603"/>
      <c r="Z2039" s="608">
        <v>45209</v>
      </c>
      <c r="AA2039" s="603" t="s">
        <v>5421</v>
      </c>
      <c r="AB2039" s="606"/>
      <c r="AC2039" s="677"/>
      <c r="AD2039" s="603"/>
      <c r="AE2039" s="603"/>
      <c r="AF2039" s="680" t="s">
        <v>397</v>
      </c>
      <c r="AG2039" s="603" t="s">
        <v>493</v>
      </c>
      <c r="AH2039" s="808" t="s">
        <v>5423</v>
      </c>
      <c r="AI2039" s="600" t="str">
        <f>IFERROR(VLOOKUP(cppm_pr[[#This Row],[Order Number]],SPHERE!C:CC,39,0),"")</f>
        <v/>
      </c>
      <c r="AJ2039" s="600" t="str">
        <f>IFERROR(VLOOKUP(cppm_pr[[#This Row],[Order Number]],'DC TM ONE'!B:CN,42,0),"")</f>
        <v/>
      </c>
      <c r="AK2039" s="808"/>
      <c r="AL2039" s="693"/>
      <c r="AM2039" s="603" t="s">
        <v>7360</v>
      </c>
      <c r="AN2039" s="603"/>
      <c r="AO2039" s="807"/>
      <c r="AP2039" s="603"/>
      <c r="AQ2039" s="603"/>
      <c r="AR2039" s="612"/>
      <c r="AS2039" s="603"/>
      <c r="AT2039" s="738"/>
      <c r="AU2039" s="603"/>
      <c r="AV2039" s="738" t="s">
        <v>595</v>
      </c>
      <c r="AW2039" s="738" t="s">
        <v>5426</v>
      </c>
      <c r="AX2039" s="738" t="s">
        <v>5427</v>
      </c>
      <c r="AY2039" s="738" t="s">
        <v>1579</v>
      </c>
      <c r="AZ2039" s="738"/>
      <c r="BA2039" s="738"/>
      <c r="BB2039" s="738"/>
      <c r="BC2039" s="738"/>
      <c r="BD2039" s="738"/>
      <c r="BE2039" s="738"/>
      <c r="BF2039" s="738"/>
      <c r="BG2039" s="603"/>
      <c r="BH2039" s="603"/>
    </row>
    <row r="2040" spans="1:60" ht="12" customHeight="1">
      <c r="A2040" s="959">
        <v>2038</v>
      </c>
      <c r="B2040" s="600"/>
      <c r="C2040" s="601" t="s">
        <v>260</v>
      </c>
      <c r="D2040" s="602"/>
      <c r="E2040" s="600" t="s">
        <v>13862</v>
      </c>
      <c r="F2040" s="680" t="s">
        <v>8411</v>
      </c>
      <c r="G2040" s="680" t="s">
        <v>8412</v>
      </c>
      <c r="H2040" s="680" t="s">
        <v>8413</v>
      </c>
      <c r="I2040" s="603" t="s">
        <v>8414</v>
      </c>
      <c r="J2040" s="600"/>
      <c r="K2040" s="616"/>
      <c r="L2040" s="606" t="s">
        <v>10812</v>
      </c>
      <c r="M2040" s="971"/>
      <c r="N2040" s="972"/>
      <c r="O2040" s="680"/>
      <c r="P2040" s="605"/>
      <c r="Q2040" s="605"/>
      <c r="R2040" s="603">
        <f t="shared" si="38"/>
        <v>0</v>
      </c>
      <c r="S2040" s="603"/>
      <c r="T2040" s="607" t="str">
        <f>VLOOKUP(cppm_pr[[#This Row],[Status]],'All Link_LOV'!$I$32:$K$72,2,0)</f>
        <v>PR Creation</v>
      </c>
      <c r="U2040" s="607" t="s">
        <v>22</v>
      </c>
      <c r="V2040" s="772">
        <v>943</v>
      </c>
      <c r="W2040" s="607"/>
      <c r="Y2040" s="603"/>
      <c r="Z2040" s="608">
        <v>45209</v>
      </c>
      <c r="AA2040" s="603" t="s">
        <v>1895</v>
      </c>
      <c r="AB2040" s="606">
        <v>9411</v>
      </c>
      <c r="AC2040" s="677">
        <v>2547.06</v>
      </c>
      <c r="AD2040" s="603" t="s">
        <v>6148</v>
      </c>
      <c r="AE2040" s="603" t="s">
        <v>13863</v>
      </c>
      <c r="AF2040" s="680" t="s">
        <v>6071</v>
      </c>
      <c r="AG2040" s="603" t="s">
        <v>490</v>
      </c>
      <c r="AH2040" s="808" t="s">
        <v>8416</v>
      </c>
      <c r="AI2040" s="600" t="str">
        <f>IFERROR(VLOOKUP(cppm_pr[[#This Row],[Order Number]],SPHERE!C:CC,39,0),"")</f>
        <v/>
      </c>
      <c r="AJ2040" s="600" t="str">
        <f>IFERROR(VLOOKUP(cppm_pr[[#This Row],[Order Number]],'DC TM ONE'!B:CN,42,0),"")</f>
        <v/>
      </c>
      <c r="AK2040" s="808"/>
      <c r="AL2040" s="693">
        <v>45224</v>
      </c>
      <c r="AM2040" s="603" t="s">
        <v>6541</v>
      </c>
      <c r="AN2040" s="603" t="s">
        <v>4928</v>
      </c>
      <c r="AO2040" s="807"/>
      <c r="AP2040" s="603"/>
      <c r="AQ2040" s="603"/>
      <c r="AR2040" s="612">
        <v>3400038882</v>
      </c>
      <c r="AS2040" s="603"/>
      <c r="AT2040" s="738" t="s">
        <v>13864</v>
      </c>
      <c r="AU2040" s="603"/>
      <c r="AV2040" s="738"/>
      <c r="AW2040" s="738"/>
      <c r="AX2040" s="738"/>
      <c r="AY2040" s="738"/>
      <c r="AZ2040" s="738"/>
      <c r="BA2040" s="738"/>
      <c r="BB2040" s="738"/>
      <c r="BC2040" s="738"/>
      <c r="BD2040" s="738"/>
      <c r="BE2040" s="738"/>
      <c r="BF2040" s="738"/>
      <c r="BG2040" s="603"/>
      <c r="BH2040" s="603"/>
    </row>
    <row r="2041" spans="1:60" ht="12" customHeight="1">
      <c r="A2041" s="960">
        <v>2039</v>
      </c>
      <c r="B2041" s="600"/>
      <c r="C2041" s="601" t="s">
        <v>260</v>
      </c>
      <c r="D2041" s="602"/>
      <c r="E2041" s="600"/>
      <c r="F2041" s="680" t="s">
        <v>13865</v>
      </c>
      <c r="G2041" s="680" t="s">
        <v>8309</v>
      </c>
      <c r="H2041" s="680" t="s">
        <v>8310</v>
      </c>
      <c r="I2041" s="603" t="s">
        <v>8311</v>
      </c>
      <c r="J2041" s="600"/>
      <c r="K2041" s="616"/>
      <c r="L2041" s="606" t="s">
        <v>10812</v>
      </c>
      <c r="M2041" s="971"/>
      <c r="N2041" s="972"/>
      <c r="O2041" s="680"/>
      <c r="P2041" s="605"/>
      <c r="Q2041" s="605"/>
      <c r="R2041" s="603">
        <f t="shared" si="38"/>
        <v>0</v>
      </c>
      <c r="S2041" s="603"/>
      <c r="T2041" s="607" t="str">
        <f>VLOOKUP(cppm_pr[[#This Row],[Status]],'All Link_LOV'!$I$32:$K$72,2,0)</f>
        <v>PR Creation</v>
      </c>
      <c r="U2041" s="607" t="s">
        <v>22</v>
      </c>
      <c r="V2041" s="772">
        <v>944</v>
      </c>
      <c r="W2041" s="607"/>
      <c r="Y2041" s="603"/>
      <c r="Z2041" s="608">
        <v>45209</v>
      </c>
      <c r="AA2041" s="603" t="s">
        <v>1895</v>
      </c>
      <c r="AB2041" s="606">
        <v>6370</v>
      </c>
      <c r="AC2041" s="677">
        <v>4311.93</v>
      </c>
      <c r="AD2041" s="603" t="s">
        <v>6148</v>
      </c>
      <c r="AE2041" s="603" t="s">
        <v>13866</v>
      </c>
      <c r="AF2041" s="680" t="s">
        <v>6071</v>
      </c>
      <c r="AG2041" s="603" t="s">
        <v>490</v>
      </c>
      <c r="AH2041" s="808" t="s">
        <v>8312</v>
      </c>
      <c r="AI2041" s="600" t="str">
        <f>IFERROR(VLOOKUP(cppm_pr[[#This Row],[Order Number]],SPHERE!C:CC,39,0),"")</f>
        <v/>
      </c>
      <c r="AJ2041" s="600" t="str">
        <f>IFERROR(VLOOKUP(cppm_pr[[#This Row],[Order Number]],'DC TM ONE'!B:CN,42,0),"")</f>
        <v/>
      </c>
      <c r="AK2041" s="808"/>
      <c r="AL2041" s="693">
        <v>45224</v>
      </c>
      <c r="AM2041" s="603" t="s">
        <v>7052</v>
      </c>
      <c r="AN2041" s="603" t="s">
        <v>4928</v>
      </c>
      <c r="AO2041" s="807"/>
      <c r="AP2041" s="603"/>
      <c r="AQ2041" s="603"/>
      <c r="AR2041" s="612">
        <v>3400038882</v>
      </c>
      <c r="AS2041" s="603"/>
      <c r="AT2041" s="738" t="s">
        <v>13867</v>
      </c>
      <c r="AU2041" s="603"/>
      <c r="AV2041" s="738"/>
      <c r="AW2041" s="738"/>
      <c r="AX2041" s="738"/>
      <c r="AY2041" s="738"/>
      <c r="AZ2041" s="738"/>
      <c r="BA2041" s="738"/>
      <c r="BB2041" s="738"/>
      <c r="BC2041" s="738"/>
      <c r="BD2041" s="738"/>
      <c r="BE2041" s="738"/>
      <c r="BF2041" s="738"/>
      <c r="BG2041" s="603"/>
      <c r="BH2041" s="603"/>
    </row>
    <row r="2042" spans="1:60" ht="12" customHeight="1">
      <c r="A2042" s="959">
        <v>2040</v>
      </c>
      <c r="B2042" s="600"/>
      <c r="C2042" s="601" t="s">
        <v>265</v>
      </c>
      <c r="D2042" s="602"/>
      <c r="E2042" s="600"/>
      <c r="F2042" s="680" t="s">
        <v>13868</v>
      </c>
      <c r="G2042" s="680" t="s">
        <v>13869</v>
      </c>
      <c r="H2042" s="680" t="s">
        <v>13870</v>
      </c>
      <c r="I2042" s="603" t="s">
        <v>13871</v>
      </c>
      <c r="J2042" s="600"/>
      <c r="K2042" s="616"/>
      <c r="L2042" s="606" t="s">
        <v>10812</v>
      </c>
      <c r="M2042" s="971"/>
      <c r="N2042" s="972"/>
      <c r="O2042" s="680"/>
      <c r="P2042" s="605"/>
      <c r="Q2042" s="605"/>
      <c r="R2042" s="603">
        <f t="shared" si="38"/>
        <v>0</v>
      </c>
      <c r="S2042" s="603"/>
      <c r="T2042" s="607" t="str">
        <f>VLOOKUP(cppm_pr[[#This Row],[Status]],'All Link_LOV'!$I$32:$K$72,2,0)</f>
        <v>Pending PR Release</v>
      </c>
      <c r="U2042" s="607" t="s">
        <v>22</v>
      </c>
      <c r="V2042" s="772">
        <v>945</v>
      </c>
      <c r="W2042" s="607"/>
      <c r="Y2042" s="603"/>
      <c r="Z2042" s="608">
        <v>45209</v>
      </c>
      <c r="AA2042" s="603" t="s">
        <v>1895</v>
      </c>
      <c r="AB2042" s="606">
        <v>27819</v>
      </c>
      <c r="AC2042" s="677">
        <v>1612</v>
      </c>
      <c r="AD2042" s="603" t="s">
        <v>6148</v>
      </c>
      <c r="AE2042" s="603" t="s">
        <v>13872</v>
      </c>
      <c r="AF2042" s="680" t="s">
        <v>6071</v>
      </c>
      <c r="AG2042" s="603" t="s">
        <v>491</v>
      </c>
      <c r="AH2042" s="808" t="s">
        <v>13873</v>
      </c>
      <c r="AI2042" s="600" t="str">
        <f>IFERROR(VLOOKUP(cppm_pr[[#This Row],[Order Number]],SPHERE!C:CC,39,0),"")</f>
        <v/>
      </c>
      <c r="AJ2042" s="600" t="str">
        <f>IFERROR(VLOOKUP(cppm_pr[[#This Row],[Order Number]],'DC TM ONE'!B:CN,42,0),"")</f>
        <v/>
      </c>
      <c r="AK2042" s="808"/>
      <c r="AL2042" s="693">
        <v>45224</v>
      </c>
      <c r="AM2042" s="603" t="s">
        <v>13874</v>
      </c>
      <c r="AN2042" s="603" t="s">
        <v>4928</v>
      </c>
      <c r="AO2042" s="807"/>
      <c r="AP2042" s="603"/>
      <c r="AQ2042" s="603"/>
      <c r="AR2042" s="612">
        <v>3400038779</v>
      </c>
      <c r="AS2042" s="603"/>
      <c r="AT2042" s="738" t="s">
        <v>13875</v>
      </c>
      <c r="AU2042" s="603"/>
      <c r="AV2042" s="738"/>
      <c r="AW2042" s="738"/>
      <c r="AX2042" s="738"/>
      <c r="AY2042" s="738"/>
      <c r="AZ2042" s="738"/>
      <c r="BA2042" s="738"/>
      <c r="BB2042" s="738"/>
      <c r="BC2042" s="738"/>
      <c r="BD2042" s="738"/>
      <c r="BE2042" s="738"/>
      <c r="BF2042" s="738"/>
      <c r="BG2042" s="603"/>
      <c r="BH2042" s="603"/>
    </row>
    <row r="2043" spans="1:60" ht="12" customHeight="1">
      <c r="A2043" s="960">
        <v>2041</v>
      </c>
      <c r="B2043" s="600"/>
      <c r="C2043" s="601" t="s">
        <v>200</v>
      </c>
      <c r="D2043" s="602"/>
      <c r="E2043" s="600"/>
      <c r="F2043" s="821" t="s">
        <v>5431</v>
      </c>
      <c r="G2043" s="821" t="s">
        <v>5430</v>
      </c>
      <c r="H2043" s="821" t="s">
        <v>5428</v>
      </c>
      <c r="I2043" s="603"/>
      <c r="J2043" s="616"/>
      <c r="K2043" s="616"/>
      <c r="L2043" s="622" t="s">
        <v>4271</v>
      </c>
      <c r="M2043" s="971"/>
      <c r="N2043" s="972"/>
      <c r="O2043" s="821"/>
      <c r="P2043" s="605"/>
      <c r="Q2043" s="605"/>
      <c r="R2043" s="603">
        <f t="shared" si="38"/>
        <v>0</v>
      </c>
      <c r="S2043" s="603"/>
      <c r="T2043" s="607" t="str">
        <f>VLOOKUP(cppm_pr[[#This Row],[Status]],'All Link_LOV'!$I$32:$K$72,2,0)</f>
        <v>New Request PR</v>
      </c>
      <c r="U2043" s="607" t="s">
        <v>105</v>
      </c>
      <c r="V2043" s="772">
        <v>419</v>
      </c>
      <c r="W2043" s="607"/>
      <c r="Y2043" s="603"/>
      <c r="Z2043" s="608">
        <v>45209</v>
      </c>
      <c r="AA2043" s="603" t="s">
        <v>4849</v>
      </c>
      <c r="AB2043" s="606"/>
      <c r="AC2043" s="677"/>
      <c r="AD2043" s="603"/>
      <c r="AE2043" s="603"/>
      <c r="AF2043" s="680" t="s">
        <v>397</v>
      </c>
      <c r="AG2043" s="603" t="s">
        <v>493</v>
      </c>
      <c r="AH2043" s="808" t="s">
        <v>5429</v>
      </c>
      <c r="AI2043" s="600" t="str">
        <f>IFERROR(VLOOKUP(cppm_pr[[#This Row],[Order Number]],SPHERE!C:CC,39,0),"")</f>
        <v/>
      </c>
      <c r="AJ2043" s="600" t="str">
        <f>IFERROR(VLOOKUP(cppm_pr[[#This Row],[Order Number]],'DC TM ONE'!B:CN,42,0),"")</f>
        <v/>
      </c>
      <c r="AK2043" s="808"/>
      <c r="AL2043" s="693"/>
      <c r="AM2043" s="603" t="s">
        <v>8193</v>
      </c>
      <c r="AN2043" s="603"/>
      <c r="AO2043" s="807"/>
      <c r="AP2043" s="603"/>
      <c r="AQ2043" s="603"/>
      <c r="AR2043" s="612"/>
      <c r="AS2043" s="603"/>
      <c r="AT2043" s="738"/>
      <c r="AU2043" s="603"/>
      <c r="AV2043" s="738" t="s">
        <v>5432</v>
      </c>
      <c r="AW2043" s="738" t="s">
        <v>5385</v>
      </c>
      <c r="AX2043" s="738" t="s">
        <v>5433</v>
      </c>
      <c r="AY2043" s="738" t="s">
        <v>1579</v>
      </c>
      <c r="AZ2043" s="738"/>
      <c r="BA2043" s="738"/>
      <c r="BB2043" s="738"/>
      <c r="BC2043" s="738"/>
      <c r="BD2043" s="738"/>
      <c r="BE2043" s="738"/>
      <c r="BF2043" s="738"/>
      <c r="BG2043" s="603"/>
      <c r="BH2043" s="603"/>
    </row>
    <row r="2044" spans="1:60" ht="12" customHeight="1">
      <c r="A2044" s="959">
        <v>2042</v>
      </c>
      <c r="B2044" s="600"/>
      <c r="C2044" s="601" t="s">
        <v>200</v>
      </c>
      <c r="D2044" s="602"/>
      <c r="E2044" s="600"/>
      <c r="F2044" s="821" t="s">
        <v>5431</v>
      </c>
      <c r="G2044" s="821" t="s">
        <v>5430</v>
      </c>
      <c r="H2044" s="821" t="s">
        <v>5428</v>
      </c>
      <c r="I2044" s="603" t="s">
        <v>13876</v>
      </c>
      <c r="J2044" s="616"/>
      <c r="K2044" s="616"/>
      <c r="L2044" s="622" t="s">
        <v>4271</v>
      </c>
      <c r="M2044" s="971"/>
      <c r="N2044" s="972"/>
      <c r="O2044" s="821"/>
      <c r="P2044" s="605"/>
      <c r="Q2044" s="605"/>
      <c r="R2044" s="603">
        <f>$Q2044-$P2044</f>
        <v>0</v>
      </c>
      <c r="S2044" s="603"/>
      <c r="T2044" s="607" t="str">
        <f>VLOOKUP(cppm_pr[[#This Row],[Status]],'All Link_LOV'!$I$32:$K$72,2,0)</f>
        <v>New Request PR</v>
      </c>
      <c r="U2044" s="607" t="s">
        <v>22</v>
      </c>
      <c r="V2044" s="772">
        <v>946</v>
      </c>
      <c r="W2044" s="607"/>
      <c r="Y2044" s="603"/>
      <c r="Z2044" s="608">
        <v>45209</v>
      </c>
      <c r="AA2044" s="603" t="s">
        <v>4849</v>
      </c>
      <c r="AB2044" s="606">
        <v>5367</v>
      </c>
      <c r="AC2044" s="677">
        <v>2508</v>
      </c>
      <c r="AD2044" s="603" t="s">
        <v>6148</v>
      </c>
      <c r="AE2044" s="603" t="s">
        <v>13877</v>
      </c>
      <c r="AF2044" s="680" t="s">
        <v>397</v>
      </c>
      <c r="AG2044" s="603" t="s">
        <v>493</v>
      </c>
      <c r="AH2044" s="808" t="s">
        <v>5429</v>
      </c>
      <c r="AI2044" s="600" t="str">
        <f>IFERROR(VLOOKUP(cppm_pr[[#This Row],[Order Number]],SPHERE!C:CC,39,0),"")</f>
        <v/>
      </c>
      <c r="AJ2044" s="600" t="str">
        <f>IFERROR(VLOOKUP(cppm_pr[[#This Row],[Order Number]],'DC TM ONE'!B:CN,42,0),"")</f>
        <v/>
      </c>
      <c r="AK2044" s="808"/>
      <c r="AL2044" s="693">
        <v>45169</v>
      </c>
      <c r="AM2044" s="603" t="s">
        <v>8193</v>
      </c>
      <c r="AN2044" s="603" t="s">
        <v>4928</v>
      </c>
      <c r="AO2044" s="807"/>
      <c r="AP2044" s="603"/>
      <c r="AQ2044" s="603"/>
      <c r="AR2044" s="612">
        <v>3400033554</v>
      </c>
      <c r="AS2044" s="603"/>
      <c r="AT2044" s="738" t="s">
        <v>13878</v>
      </c>
      <c r="AU2044" s="603"/>
      <c r="AV2044" s="738"/>
      <c r="AW2044" s="738"/>
      <c r="AX2044" s="738"/>
      <c r="AY2044" s="738"/>
      <c r="AZ2044" s="738"/>
      <c r="BA2044" s="738"/>
      <c r="BB2044" s="738"/>
      <c r="BC2044" s="738"/>
      <c r="BD2044" s="738"/>
      <c r="BE2044" s="738"/>
      <c r="BF2044" s="738"/>
      <c r="BG2044" s="603"/>
      <c r="BH2044" s="603"/>
    </row>
    <row r="2045" spans="1:60" ht="12" customHeight="1">
      <c r="A2045" s="960">
        <v>2043</v>
      </c>
      <c r="B2045" s="600"/>
      <c r="C2045" s="601" t="s">
        <v>200</v>
      </c>
      <c r="D2045" s="602"/>
      <c r="E2045" s="600"/>
      <c r="F2045" s="821" t="s">
        <v>5437</v>
      </c>
      <c r="G2045" s="821" t="s">
        <v>5436</v>
      </c>
      <c r="H2045" s="821" t="s">
        <v>5434</v>
      </c>
      <c r="I2045" s="603"/>
      <c r="J2045" s="616"/>
      <c r="K2045" s="616"/>
      <c r="L2045" s="622" t="s">
        <v>1586</v>
      </c>
      <c r="M2045" s="971"/>
      <c r="N2045" s="972"/>
      <c r="O2045" s="821"/>
      <c r="P2045" s="605"/>
      <c r="Q2045" s="605"/>
      <c r="R2045" s="603">
        <f>$Q2045-$P2045</f>
        <v>0</v>
      </c>
      <c r="S2045" s="603"/>
      <c r="T2045" s="607" t="str">
        <f>VLOOKUP(cppm_pr[[#This Row],[Status]],'All Link_LOV'!$I$32:$K$72,2,0)</f>
        <v>New Request PR</v>
      </c>
      <c r="U2045" s="607" t="s">
        <v>105</v>
      </c>
      <c r="V2045" s="772">
        <v>420</v>
      </c>
      <c r="W2045" s="607"/>
      <c r="Y2045" s="603"/>
      <c r="Z2045" s="608">
        <v>45209</v>
      </c>
      <c r="AA2045" s="603" t="s">
        <v>2155</v>
      </c>
      <c r="AB2045" s="606"/>
      <c r="AC2045" s="677"/>
      <c r="AD2045" s="603"/>
      <c r="AE2045" s="603"/>
      <c r="AF2045" s="680" t="s">
        <v>1572</v>
      </c>
      <c r="AG2045" s="603" t="s">
        <v>5214</v>
      </c>
      <c r="AH2045" s="806" t="s">
        <v>5435</v>
      </c>
      <c r="AI2045" s="600" t="str">
        <f>IFERROR(VLOOKUP(cppm_pr[[#This Row],[Order Number]],SPHERE!C:CC,39,0),"")</f>
        <v/>
      </c>
      <c r="AJ2045" s="600" t="str">
        <f>IFERROR(VLOOKUP(cppm_pr[[#This Row],[Order Number]],'DC TM ONE'!B:CN,42,0),"")</f>
        <v/>
      </c>
      <c r="AK2045" s="806"/>
      <c r="AL2045" s="693"/>
      <c r="AM2045" s="603" t="s">
        <v>10450</v>
      </c>
      <c r="AN2045" s="603"/>
      <c r="AO2045" s="807"/>
      <c r="AP2045" s="603"/>
      <c r="AQ2045" s="603"/>
      <c r="AR2045" s="612">
        <v>3400039027</v>
      </c>
      <c r="AS2045" s="603" t="s">
        <v>5439</v>
      </c>
      <c r="AT2045" s="738"/>
      <c r="AU2045" s="603"/>
      <c r="AV2045" s="738" t="s">
        <v>1272</v>
      </c>
      <c r="AW2045" s="738" t="s">
        <v>2161</v>
      </c>
      <c r="AX2045" s="738" t="s">
        <v>5438</v>
      </c>
      <c r="AY2045" s="738" t="s">
        <v>1554</v>
      </c>
      <c r="AZ2045" s="738" t="s">
        <v>5439</v>
      </c>
      <c r="BA2045" s="738" t="s">
        <v>5440</v>
      </c>
      <c r="BB2045" s="738">
        <v>3400039027</v>
      </c>
      <c r="BC2045" s="738" t="s">
        <v>4283</v>
      </c>
      <c r="BD2045" s="738">
        <v>1010093</v>
      </c>
      <c r="BE2045" s="738" t="s">
        <v>5441</v>
      </c>
      <c r="BF2045" s="738">
        <v>3400038907</v>
      </c>
      <c r="BG2045" s="603"/>
      <c r="BH2045" s="603"/>
    </row>
    <row r="2046" spans="1:60" ht="12" customHeight="1">
      <c r="A2046" s="959">
        <v>2044</v>
      </c>
      <c r="B2046" s="600" t="s">
        <v>447</v>
      </c>
      <c r="C2046" s="601" t="s">
        <v>260</v>
      </c>
      <c r="D2046" s="602">
        <v>45209</v>
      </c>
      <c r="E2046" s="600" t="s">
        <v>13042</v>
      </c>
      <c r="F2046" s="821" t="s">
        <v>4219</v>
      </c>
      <c r="G2046" s="821" t="s">
        <v>4218</v>
      </c>
      <c r="H2046" s="821" t="s">
        <v>4216</v>
      </c>
      <c r="I2046" s="603" t="s">
        <v>11679</v>
      </c>
      <c r="J2046" s="616"/>
      <c r="K2046" s="1125"/>
      <c r="L2046" s="622" t="s">
        <v>2749</v>
      </c>
      <c r="M2046" s="971" t="s">
        <v>7503</v>
      </c>
      <c r="N2046" s="972"/>
      <c r="O2046" s="821"/>
      <c r="P2046" s="605"/>
      <c r="Q2046" s="605"/>
      <c r="R2046" s="603">
        <f>$Q2046-$P2046</f>
        <v>0</v>
      </c>
      <c r="S2046" s="603"/>
      <c r="T2046" s="607" t="str">
        <f>VLOOKUP(cppm_pr[[#This Row],[Status]],'All Link_LOV'!$I$32:$K$72,2,0)</f>
        <v>PR Creation</v>
      </c>
      <c r="U2046" s="607" t="s">
        <v>22</v>
      </c>
      <c r="V2046" s="772">
        <v>947</v>
      </c>
      <c r="W2046" s="607"/>
      <c r="Y2046" s="603"/>
      <c r="Z2046" s="608">
        <v>45209</v>
      </c>
      <c r="AA2046" s="603" t="s">
        <v>2343</v>
      </c>
      <c r="AB2046" s="606">
        <v>169095</v>
      </c>
      <c r="AC2046" s="677">
        <v>167768.14000000001</v>
      </c>
      <c r="AD2046" s="603" t="s">
        <v>6059</v>
      </c>
      <c r="AE2046" s="603"/>
      <c r="AF2046" s="680" t="s">
        <v>6164</v>
      </c>
      <c r="AG2046" s="603" t="s">
        <v>494</v>
      </c>
      <c r="AH2046" s="808" t="s">
        <v>4217</v>
      </c>
      <c r="AI2046" s="600" t="str">
        <f>IFERROR(VLOOKUP(cppm_pr[[#This Row],[Order Number]],SPHERE!C:CC,39,0),"")</f>
        <v/>
      </c>
      <c r="AJ2046" s="600" t="str">
        <f>IFERROR(VLOOKUP(cppm_pr[[#This Row],[Order Number]],'DC TM ONE'!B:CN,42,0),"")</f>
        <v/>
      </c>
      <c r="AK2046" s="808"/>
      <c r="AL2046" s="693">
        <v>45275</v>
      </c>
      <c r="AM2046" s="603" t="s">
        <v>11680</v>
      </c>
      <c r="AN2046" s="603" t="s">
        <v>4928</v>
      </c>
      <c r="AO2046" s="807"/>
      <c r="AP2046" s="603"/>
      <c r="AQ2046" s="603"/>
      <c r="AR2046" s="612">
        <v>3400038968</v>
      </c>
      <c r="AS2046" s="603"/>
      <c r="AT2046" s="738"/>
      <c r="AU2046" s="603"/>
      <c r="AV2046" s="738"/>
      <c r="AW2046" s="738"/>
      <c r="AX2046" s="738"/>
      <c r="AY2046" s="738"/>
      <c r="AZ2046" s="738"/>
      <c r="BA2046" s="738"/>
      <c r="BB2046" s="738"/>
      <c r="BC2046" s="738"/>
      <c r="BD2046" s="738"/>
      <c r="BE2046" s="738"/>
      <c r="BF2046" s="738"/>
      <c r="BG2046" s="603"/>
      <c r="BH2046" s="603"/>
    </row>
    <row r="2047" spans="1:60" ht="12" customHeight="1">
      <c r="A2047" s="960">
        <v>2045</v>
      </c>
      <c r="B2047" s="600" t="s">
        <v>66</v>
      </c>
      <c r="C2047" s="601" t="s">
        <v>260</v>
      </c>
      <c r="D2047" s="602"/>
      <c r="E2047" s="600"/>
      <c r="F2047" s="821" t="s">
        <v>13879</v>
      </c>
      <c r="G2047" s="821" t="s">
        <v>13880</v>
      </c>
      <c r="H2047" s="821" t="s">
        <v>13881</v>
      </c>
      <c r="I2047" s="603" t="s">
        <v>13882</v>
      </c>
      <c r="J2047" s="616"/>
      <c r="K2047" s="616"/>
      <c r="L2047" s="622" t="s">
        <v>1552</v>
      </c>
      <c r="M2047" s="971"/>
      <c r="N2047" s="972"/>
      <c r="O2047" s="821"/>
      <c r="P2047" s="605"/>
      <c r="Q2047" s="605"/>
      <c r="R2047" s="603">
        <f>$Q2047-$P2047</f>
        <v>0</v>
      </c>
      <c r="S2047" s="603"/>
      <c r="T2047" s="607" t="str">
        <f>VLOOKUP(cppm_pr[[#This Row],[Status]],'All Link_LOV'!$I$32:$K$72,2,0)</f>
        <v>PR Creation</v>
      </c>
      <c r="U2047" s="607" t="s">
        <v>22</v>
      </c>
      <c r="V2047" s="772">
        <v>948</v>
      </c>
      <c r="W2047" s="607"/>
      <c r="Y2047" s="603"/>
      <c r="Z2047" s="608">
        <v>45209</v>
      </c>
      <c r="AA2047" s="603" t="s">
        <v>6163</v>
      </c>
      <c r="AB2047" s="606">
        <v>49245</v>
      </c>
      <c r="AC2047" s="677">
        <v>4778.72</v>
      </c>
      <c r="AD2047" s="603" t="s">
        <v>6148</v>
      </c>
      <c r="AE2047" s="603" t="s">
        <v>13883</v>
      </c>
      <c r="AF2047" s="680" t="s">
        <v>398</v>
      </c>
      <c r="AG2047" s="603" t="s">
        <v>4</v>
      </c>
      <c r="AH2047" s="808" t="s">
        <v>13884</v>
      </c>
      <c r="AI2047" s="600" t="str">
        <f>IFERROR(VLOOKUP(cppm_pr[[#This Row],[Order Number]],SPHERE!C:CC,39,0),"")</f>
        <v/>
      </c>
      <c r="AJ2047" s="600" t="str">
        <f>IFERROR(VLOOKUP(cppm_pr[[#This Row],[Order Number]],'DC TM ONE'!B:CN,42,0),"")</f>
        <v/>
      </c>
      <c r="AK2047" s="808"/>
      <c r="AL2047" s="693">
        <v>45214</v>
      </c>
      <c r="AM2047" s="603" t="s">
        <v>6574</v>
      </c>
      <c r="AN2047" s="603" t="s">
        <v>4928</v>
      </c>
      <c r="AO2047" s="807"/>
      <c r="AP2047" s="603"/>
      <c r="AQ2047" s="603"/>
      <c r="AR2047" s="612">
        <v>3400039063</v>
      </c>
      <c r="AS2047" s="603"/>
      <c r="AT2047" s="738" t="s">
        <v>13885</v>
      </c>
      <c r="AU2047" s="603"/>
      <c r="AV2047" s="738"/>
      <c r="AW2047" s="738"/>
      <c r="AX2047" s="738"/>
      <c r="AY2047" s="738"/>
      <c r="AZ2047" s="738"/>
      <c r="BA2047" s="738"/>
      <c r="BB2047" s="738"/>
      <c r="BC2047" s="738"/>
      <c r="BD2047" s="738"/>
      <c r="BE2047" s="738"/>
      <c r="BF2047" s="738"/>
      <c r="BG2047" s="603"/>
      <c r="BH2047" s="603"/>
    </row>
    <row r="2048" spans="1:60" ht="12" customHeight="1">
      <c r="A2048" s="959">
        <v>2046</v>
      </c>
      <c r="B2048" s="600"/>
      <c r="C2048" s="601" t="s">
        <v>200</v>
      </c>
      <c r="D2048" s="602"/>
      <c r="E2048" s="600"/>
      <c r="F2048" s="821" t="s">
        <v>13886</v>
      </c>
      <c r="G2048" s="821" t="s">
        <v>13887</v>
      </c>
      <c r="H2048" s="821" t="s">
        <v>13886</v>
      </c>
      <c r="I2048" s="603" t="s">
        <v>13888</v>
      </c>
      <c r="J2048" s="616"/>
      <c r="K2048" s="616"/>
      <c r="L2048" s="622" t="s">
        <v>4271</v>
      </c>
      <c r="M2048" s="971"/>
      <c r="N2048" s="972"/>
      <c r="O2048" s="821"/>
      <c r="P2048" s="605"/>
      <c r="Q2048" s="605"/>
      <c r="R2048" s="603">
        <f>$Q2048-$P2048</f>
        <v>0</v>
      </c>
      <c r="S2048" s="603"/>
      <c r="T2048" s="607" t="str">
        <f>VLOOKUP(cppm_pr[[#This Row],[Status]],'All Link_LOV'!$I$32:$K$72,2,0)</f>
        <v>New Request PR</v>
      </c>
      <c r="U2048" s="607" t="s">
        <v>22</v>
      </c>
      <c r="V2048" s="772">
        <v>949</v>
      </c>
      <c r="W2048" s="607"/>
      <c r="Y2048" s="603"/>
      <c r="Z2048" s="608">
        <v>45209</v>
      </c>
      <c r="AA2048" s="603" t="s">
        <v>4849</v>
      </c>
      <c r="AB2048" s="606">
        <v>9769</v>
      </c>
      <c r="AC2048" s="677">
        <v>9769</v>
      </c>
      <c r="AD2048" s="603" t="s">
        <v>6148</v>
      </c>
      <c r="AE2048" s="603" t="s">
        <v>13889</v>
      </c>
      <c r="AF2048" s="680" t="s">
        <v>6071</v>
      </c>
      <c r="AG2048" s="603" t="s">
        <v>491</v>
      </c>
      <c r="AH2048" s="806" t="s">
        <v>13890</v>
      </c>
      <c r="AI2048" s="600" t="str">
        <f>IFERROR(VLOOKUP(cppm_pr[[#This Row],[Order Number]],SPHERE!C:CC,39,0),"")</f>
        <v/>
      </c>
      <c r="AJ2048" s="600" t="str">
        <f>IFERROR(VLOOKUP(cppm_pr[[#This Row],[Order Number]],'DC TM ONE'!B:CN,42,0),"")</f>
        <v/>
      </c>
      <c r="AK2048" s="806"/>
      <c r="AL2048" s="693">
        <v>45169</v>
      </c>
      <c r="AM2048" s="603" t="s">
        <v>8193</v>
      </c>
      <c r="AN2048" s="603" t="s">
        <v>4928</v>
      </c>
      <c r="AO2048" s="807"/>
      <c r="AP2048" s="603"/>
      <c r="AQ2048" s="603"/>
      <c r="AR2048" s="612">
        <v>3400038524</v>
      </c>
      <c r="AS2048" s="603"/>
      <c r="AT2048" s="738" t="s">
        <v>13891</v>
      </c>
      <c r="AU2048" s="603"/>
      <c r="AV2048" s="738"/>
      <c r="AW2048" s="738"/>
      <c r="AX2048" s="738"/>
      <c r="AY2048" s="738"/>
      <c r="AZ2048" s="738"/>
      <c r="BA2048" s="738"/>
      <c r="BB2048" s="738"/>
      <c r="BC2048" s="738"/>
      <c r="BD2048" s="738"/>
      <c r="BE2048" s="738"/>
      <c r="BF2048" s="738"/>
      <c r="BG2048" s="603"/>
      <c r="BH2048" s="603"/>
    </row>
    <row r="2049" spans="1:60" ht="12" customHeight="1">
      <c r="A2049" s="960">
        <v>2047</v>
      </c>
      <c r="B2049" s="600"/>
      <c r="C2049" s="601" t="s">
        <v>200</v>
      </c>
      <c r="D2049" s="602"/>
      <c r="E2049" s="600"/>
      <c r="F2049" s="821" t="s">
        <v>5445</v>
      </c>
      <c r="G2049" s="821" t="s">
        <v>5444</v>
      </c>
      <c r="H2049" s="821" t="s">
        <v>5442</v>
      </c>
      <c r="I2049" s="603"/>
      <c r="J2049" s="616"/>
      <c r="K2049" s="616"/>
      <c r="L2049" s="622" t="s">
        <v>1654</v>
      </c>
      <c r="M2049" s="971"/>
      <c r="N2049" s="972"/>
      <c r="O2049" s="821"/>
      <c r="P2049" s="605"/>
      <c r="Q2049" s="605"/>
      <c r="R2049" s="603">
        <f>$Q2049-$P2049</f>
        <v>0</v>
      </c>
      <c r="S2049" s="603"/>
      <c r="T2049" s="607" t="str">
        <f>VLOOKUP(cppm_pr[[#This Row],[Status]],'All Link_LOV'!$I$32:$K$72,2,0)</f>
        <v>New Request PR</v>
      </c>
      <c r="U2049" s="607" t="s">
        <v>105</v>
      </c>
      <c r="V2049" s="772">
        <v>421</v>
      </c>
      <c r="W2049" s="607"/>
      <c r="Y2049" s="603"/>
      <c r="Z2049" s="608">
        <v>45209</v>
      </c>
      <c r="AA2049" s="603" t="s">
        <v>1649</v>
      </c>
      <c r="AB2049" s="606"/>
      <c r="AC2049" s="677"/>
      <c r="AD2049" s="603"/>
      <c r="AE2049" s="603"/>
      <c r="AF2049" s="680" t="s">
        <v>398</v>
      </c>
      <c r="AG2049" s="603" t="s">
        <v>488</v>
      </c>
      <c r="AH2049" s="808" t="s">
        <v>5443</v>
      </c>
      <c r="AI2049" s="600" t="str">
        <f>IFERROR(VLOOKUP(cppm_pr[[#This Row],[Order Number]],SPHERE!C:CC,39,0),"")</f>
        <v/>
      </c>
      <c r="AJ2049" s="600" t="str">
        <f>IFERROR(VLOOKUP(cppm_pr[[#This Row],[Order Number]],'DC TM ONE'!B:CN,42,0),"")</f>
        <v/>
      </c>
      <c r="AK2049" s="808"/>
      <c r="AL2049" s="693"/>
      <c r="AM2049" s="603" t="s">
        <v>10879</v>
      </c>
      <c r="AN2049" s="603"/>
      <c r="AO2049" s="807"/>
      <c r="AP2049" s="603"/>
      <c r="AQ2049" s="603"/>
      <c r="AR2049" s="612">
        <v>3400038730</v>
      </c>
      <c r="AS2049" s="603" t="s">
        <v>3711</v>
      </c>
      <c r="AT2049" s="738"/>
      <c r="AU2049" s="603"/>
      <c r="AV2049" s="738" t="s">
        <v>3601</v>
      </c>
      <c r="AW2049" s="738" t="s">
        <v>5446</v>
      </c>
      <c r="AX2049" s="738" t="s">
        <v>5447</v>
      </c>
      <c r="AY2049" s="738" t="s">
        <v>1554</v>
      </c>
      <c r="AZ2049" s="738" t="s">
        <v>3711</v>
      </c>
      <c r="BA2049" s="738" t="s">
        <v>5448</v>
      </c>
      <c r="BB2049" s="738">
        <v>3400038730</v>
      </c>
      <c r="BC2049" s="738" t="s">
        <v>2252</v>
      </c>
      <c r="BD2049" s="738">
        <v>3400039045</v>
      </c>
      <c r="BE2049" s="738" t="s">
        <v>3719</v>
      </c>
      <c r="BF2049" s="738">
        <v>3400038781</v>
      </c>
      <c r="BG2049" s="603"/>
      <c r="BH2049" s="603"/>
    </row>
    <row r="2050" spans="1:60" ht="12" customHeight="1">
      <c r="A2050" s="959">
        <v>2048</v>
      </c>
      <c r="B2050" s="600"/>
      <c r="C2050" s="601" t="s">
        <v>200</v>
      </c>
      <c r="D2050" s="602"/>
      <c r="E2050" s="600"/>
      <c r="F2050" s="821" t="s">
        <v>5445</v>
      </c>
      <c r="G2050" s="821" t="s">
        <v>5444</v>
      </c>
      <c r="H2050" s="821" t="s">
        <v>5442</v>
      </c>
      <c r="I2050" s="603"/>
      <c r="J2050" s="616"/>
      <c r="K2050" s="616"/>
      <c r="L2050" s="622" t="s">
        <v>1654</v>
      </c>
      <c r="M2050" s="971"/>
      <c r="N2050" s="972"/>
      <c r="O2050" s="821"/>
      <c r="P2050" s="605"/>
      <c r="Q2050" s="605"/>
      <c r="R2050" s="603">
        <f>$Q2050-$P2050</f>
        <v>0</v>
      </c>
      <c r="S2050" s="603"/>
      <c r="T2050" s="607" t="str">
        <f>VLOOKUP(cppm_pr[[#This Row],[Status]],'All Link_LOV'!$I$32:$K$72,2,0)</f>
        <v>New Request PR</v>
      </c>
      <c r="U2050" s="607" t="s">
        <v>105</v>
      </c>
      <c r="V2050" s="772">
        <v>422</v>
      </c>
      <c r="W2050" s="607"/>
      <c r="Y2050" s="603"/>
      <c r="Z2050" s="608">
        <v>45209</v>
      </c>
      <c r="AA2050" s="603" t="s">
        <v>1649</v>
      </c>
      <c r="AB2050" s="606"/>
      <c r="AC2050" s="677"/>
      <c r="AD2050" s="603"/>
      <c r="AE2050" s="603"/>
      <c r="AF2050" s="680" t="s">
        <v>398</v>
      </c>
      <c r="AG2050" s="603" t="s">
        <v>488</v>
      </c>
      <c r="AH2050" s="808" t="s">
        <v>5443</v>
      </c>
      <c r="AI2050" s="600" t="str">
        <f>IFERROR(VLOOKUP(cppm_pr[[#This Row],[Order Number]],SPHERE!C:CC,39,0),"")</f>
        <v/>
      </c>
      <c r="AJ2050" s="600" t="str">
        <f>IFERROR(VLOOKUP(cppm_pr[[#This Row],[Order Number]],'DC TM ONE'!B:CN,42,0),"")</f>
        <v/>
      </c>
      <c r="AK2050" s="808"/>
      <c r="AL2050" s="693"/>
      <c r="AM2050" s="603" t="s">
        <v>10879</v>
      </c>
      <c r="AN2050" s="603"/>
      <c r="AO2050" s="807"/>
      <c r="AP2050" s="603"/>
      <c r="AQ2050" s="603"/>
      <c r="AR2050" s="612">
        <v>3400038730</v>
      </c>
      <c r="AS2050" s="603" t="s">
        <v>3711</v>
      </c>
      <c r="AT2050" s="738"/>
      <c r="AU2050" s="603"/>
      <c r="AV2050" s="738" t="s">
        <v>3601</v>
      </c>
      <c r="AW2050" s="738" t="s">
        <v>5446</v>
      </c>
      <c r="AX2050" s="738" t="s">
        <v>5450</v>
      </c>
      <c r="AY2050" s="738" t="s">
        <v>1554</v>
      </c>
      <c r="AZ2050" s="738" t="s">
        <v>3711</v>
      </c>
      <c r="BA2050" s="738" t="s">
        <v>5448</v>
      </c>
      <c r="BB2050" s="738">
        <v>3400038730</v>
      </c>
      <c r="BC2050" s="738" t="s">
        <v>2252</v>
      </c>
      <c r="BD2050" s="738">
        <v>3400039045</v>
      </c>
      <c r="BE2050" s="738" t="s">
        <v>3719</v>
      </c>
      <c r="BF2050" s="738">
        <v>3400038781</v>
      </c>
      <c r="BG2050" s="603"/>
      <c r="BH2050" s="603"/>
    </row>
    <row r="2051" spans="1:60" ht="12" customHeight="1">
      <c r="A2051" s="960">
        <v>2049</v>
      </c>
      <c r="B2051" s="600"/>
      <c r="C2051" s="601" t="s">
        <v>207</v>
      </c>
      <c r="D2051" s="602"/>
      <c r="E2051" s="600"/>
      <c r="F2051" s="821" t="s">
        <v>5454</v>
      </c>
      <c r="G2051" s="821" t="s">
        <v>5453</v>
      </c>
      <c r="H2051" s="821" t="s">
        <v>5451</v>
      </c>
      <c r="I2051" s="603"/>
      <c r="J2051" s="616"/>
      <c r="K2051" s="616"/>
      <c r="L2051" s="606" t="s">
        <v>12983</v>
      </c>
      <c r="M2051" s="971"/>
      <c r="N2051" s="972"/>
      <c r="O2051" s="821"/>
      <c r="P2051" s="605"/>
      <c r="Q2051" s="605"/>
      <c r="R2051" s="603">
        <f>$Q2051-$P2051</f>
        <v>0</v>
      </c>
      <c r="S2051" s="603"/>
      <c r="T2051" s="607" t="str">
        <f>VLOOKUP(cppm_pr[[#This Row],[Status]],'All Link_LOV'!$I$32:$K$72,2,0)</f>
        <v>New Request PR</v>
      </c>
      <c r="U2051" s="607" t="s">
        <v>105</v>
      </c>
      <c r="V2051" s="772">
        <v>423</v>
      </c>
      <c r="W2051" s="607"/>
      <c r="Y2051" s="603"/>
      <c r="Z2051" s="608">
        <v>45209</v>
      </c>
      <c r="AA2051" s="603" t="s">
        <v>4001</v>
      </c>
      <c r="AB2051" s="606"/>
      <c r="AC2051" s="677"/>
      <c r="AD2051" s="603"/>
      <c r="AE2051" s="603"/>
      <c r="AF2051" s="680" t="s">
        <v>399</v>
      </c>
      <c r="AG2051" s="603" t="s">
        <v>490</v>
      </c>
      <c r="AH2051" s="808" t="s">
        <v>5452</v>
      </c>
      <c r="AI2051" s="600" t="str">
        <f>IFERROR(VLOOKUP(cppm_pr[[#This Row],[Order Number]],SPHERE!C:CC,39,0),"")</f>
        <v/>
      </c>
      <c r="AJ2051" s="600" t="str">
        <f>IFERROR(VLOOKUP(cppm_pr[[#This Row],[Order Number]],'DC TM ONE'!B:CN,42,0),"")</f>
        <v/>
      </c>
      <c r="AK2051" s="808"/>
      <c r="AL2051" s="693"/>
      <c r="AM2051" s="603" t="s">
        <v>13892</v>
      </c>
      <c r="AN2051" s="603"/>
      <c r="AO2051" s="807"/>
      <c r="AP2051" s="603"/>
      <c r="AQ2051" s="603"/>
      <c r="AR2051" s="612">
        <v>3400038975</v>
      </c>
      <c r="AS2051" s="603" t="s">
        <v>4023</v>
      </c>
      <c r="AT2051" s="738"/>
      <c r="AU2051" s="603"/>
      <c r="AV2051" s="738" t="s">
        <v>4014</v>
      </c>
      <c r="AW2051" s="738" t="s">
        <v>4007</v>
      </c>
      <c r="AX2051" s="738" t="s">
        <v>5455</v>
      </c>
      <c r="AY2051" s="738" t="s">
        <v>1554</v>
      </c>
      <c r="AZ2051" s="738" t="s">
        <v>4023</v>
      </c>
      <c r="BA2051" s="738" t="s">
        <v>5456</v>
      </c>
      <c r="BB2051" s="738">
        <v>3400038975</v>
      </c>
      <c r="BC2051" s="738" t="s">
        <v>2207</v>
      </c>
      <c r="BD2051" s="738" t="s">
        <v>2207</v>
      </c>
      <c r="BE2051" s="738" t="s">
        <v>2207</v>
      </c>
      <c r="BF2051" s="738" t="s">
        <v>2207</v>
      </c>
      <c r="BG2051" s="603"/>
      <c r="BH2051" s="603"/>
    </row>
    <row r="2052" spans="1:60" ht="12" customHeight="1">
      <c r="A2052" s="959">
        <v>2050</v>
      </c>
      <c r="B2052" s="600" t="s">
        <v>428</v>
      </c>
      <c r="C2052" s="601" t="s">
        <v>254</v>
      </c>
      <c r="D2052" s="602"/>
      <c r="E2052" s="600" t="s">
        <v>13893</v>
      </c>
      <c r="F2052" s="821" t="s">
        <v>3987</v>
      </c>
      <c r="G2052" s="821" t="s">
        <v>3986</v>
      </c>
      <c r="H2052" s="821" t="s">
        <v>3984</v>
      </c>
      <c r="I2052" s="603" t="s">
        <v>10646</v>
      </c>
      <c r="J2052" s="616"/>
      <c r="K2052" s="616"/>
      <c r="L2052" s="622" t="s">
        <v>10812</v>
      </c>
      <c r="M2052" s="971"/>
      <c r="N2052" s="972"/>
      <c r="O2052" s="821"/>
      <c r="P2052" s="605"/>
      <c r="Q2052" s="605"/>
      <c r="R2052" s="603">
        <f>$Q2052-$P2052</f>
        <v>0</v>
      </c>
      <c r="S2052" s="603"/>
      <c r="T2052" s="607" t="str">
        <f>VLOOKUP(cppm_pr[[#This Row],[Status]],'All Link_LOV'!$I$32:$K$72,2,0)</f>
        <v>PO Issued</v>
      </c>
      <c r="U2052" s="607" t="s">
        <v>22</v>
      </c>
      <c r="V2052" s="772">
        <v>950</v>
      </c>
      <c r="W2052" s="607"/>
      <c r="Y2052" s="603"/>
      <c r="Z2052" s="608">
        <v>45209</v>
      </c>
      <c r="AA2052" s="603" t="s">
        <v>1712</v>
      </c>
      <c r="AB2052" s="606">
        <v>215660</v>
      </c>
      <c r="AC2052" s="677">
        <v>92195</v>
      </c>
      <c r="AD2052" s="603" t="s">
        <v>6059</v>
      </c>
      <c r="AE2052" s="603"/>
      <c r="AF2052" s="680" t="s">
        <v>6164</v>
      </c>
      <c r="AG2052" s="603" t="s">
        <v>498</v>
      </c>
      <c r="AH2052" s="808" t="s">
        <v>13894</v>
      </c>
      <c r="AI2052" s="600" t="str">
        <f>IFERROR(VLOOKUP(cppm_pr[[#This Row],[Order Number]],SPHERE!C:CC,39,0),"")</f>
        <v/>
      </c>
      <c r="AJ2052" s="600" t="str">
        <f>IFERROR(VLOOKUP(cppm_pr[[#This Row],[Order Number]],'DC TM ONE'!B:CN,42,0),"")</f>
        <v/>
      </c>
      <c r="AK2052" s="808"/>
      <c r="AL2052" s="693">
        <v>45260</v>
      </c>
      <c r="AM2052" s="603" t="s">
        <v>6729</v>
      </c>
      <c r="AN2052" s="603" t="s">
        <v>4928</v>
      </c>
      <c r="AO2052" s="807"/>
      <c r="AP2052" s="603"/>
      <c r="AQ2052" s="603"/>
      <c r="AR2052" s="612">
        <v>3400038496</v>
      </c>
      <c r="AS2052" s="603"/>
      <c r="AT2052" s="738"/>
      <c r="AU2052" s="603"/>
      <c r="AV2052" s="738"/>
      <c r="AW2052" s="738"/>
      <c r="AX2052" s="738"/>
      <c r="AY2052" s="738"/>
      <c r="AZ2052" s="738"/>
      <c r="BA2052" s="738"/>
      <c r="BB2052" s="738"/>
      <c r="BC2052" s="738"/>
      <c r="BD2052" s="738"/>
      <c r="BE2052" s="738"/>
      <c r="BF2052" s="738"/>
      <c r="BG2052" s="603"/>
      <c r="BH2052" s="603"/>
    </row>
    <row r="2053" spans="1:60" ht="12" customHeight="1">
      <c r="A2053" s="960">
        <v>2051</v>
      </c>
      <c r="B2053" s="600" t="s">
        <v>64</v>
      </c>
      <c r="C2053" s="601" t="s">
        <v>260</v>
      </c>
      <c r="D2053" s="602">
        <v>45209</v>
      </c>
      <c r="E2053" s="600" t="s">
        <v>11682</v>
      </c>
      <c r="F2053" s="821" t="s">
        <v>13895</v>
      </c>
      <c r="G2053" s="821" t="s">
        <v>13896</v>
      </c>
      <c r="H2053" s="821" t="s">
        <v>13897</v>
      </c>
      <c r="I2053" s="603" t="s">
        <v>2207</v>
      </c>
      <c r="J2053" s="616"/>
      <c r="K2053" s="616"/>
      <c r="L2053" s="622" t="s">
        <v>1795</v>
      </c>
      <c r="M2053" s="971"/>
      <c r="N2053" s="972"/>
      <c r="O2053" s="821"/>
      <c r="P2053" s="605"/>
      <c r="Q2053" s="605"/>
      <c r="R2053" s="603">
        <f>$Q2053-$P2053</f>
        <v>0</v>
      </c>
      <c r="S2053" s="603"/>
      <c r="T2053" s="607" t="str">
        <f>VLOOKUP(cppm_pr[[#This Row],[Status]],'All Link_LOV'!$I$32:$K$72,2,0)</f>
        <v>PR Creation</v>
      </c>
      <c r="U2053" s="607" t="s">
        <v>22</v>
      </c>
      <c r="V2053" s="772">
        <v>951</v>
      </c>
      <c r="W2053" s="607"/>
      <c r="Y2053" s="603"/>
      <c r="Z2053" s="608">
        <v>45209</v>
      </c>
      <c r="AA2053" s="603" t="s">
        <v>6323</v>
      </c>
      <c r="AB2053" s="606">
        <v>5000</v>
      </c>
      <c r="AC2053" s="677">
        <v>4462.6000000000004</v>
      </c>
      <c r="AD2053" s="603" t="s">
        <v>6059</v>
      </c>
      <c r="AE2053" s="603"/>
      <c r="AF2053" s="680" t="s">
        <v>397</v>
      </c>
      <c r="AG2053" s="603" t="s">
        <v>493</v>
      </c>
      <c r="AH2053" s="808" t="s">
        <v>13898</v>
      </c>
      <c r="AI2053" s="600" t="str">
        <f>IFERROR(VLOOKUP(cppm_pr[[#This Row],[Order Number]],SPHERE!C:CC,39,0),"")</f>
        <v/>
      </c>
      <c r="AJ2053" s="600" t="str">
        <f>IFERROR(VLOOKUP(cppm_pr[[#This Row],[Order Number]],'DC TM ONE'!B:CN,42,0),"")</f>
        <v/>
      </c>
      <c r="AK2053" s="808"/>
      <c r="AL2053" s="693">
        <v>45230</v>
      </c>
      <c r="AM2053" s="603" t="s">
        <v>13412</v>
      </c>
      <c r="AN2053" s="603" t="s">
        <v>4928</v>
      </c>
      <c r="AO2053" s="807"/>
      <c r="AP2053" s="603"/>
      <c r="AQ2053" s="603"/>
      <c r="AR2053" s="612">
        <v>1106286</v>
      </c>
      <c r="AS2053" s="603"/>
      <c r="AT2053" s="738"/>
      <c r="AU2053" s="603"/>
      <c r="AV2053" s="738"/>
      <c r="AW2053" s="738"/>
      <c r="AX2053" s="738"/>
      <c r="AY2053" s="738"/>
      <c r="AZ2053" s="738"/>
      <c r="BA2053" s="738"/>
      <c r="BB2053" s="738"/>
      <c r="BC2053" s="738"/>
      <c r="BD2053" s="738"/>
      <c r="BE2053" s="738"/>
      <c r="BF2053" s="738"/>
      <c r="BG2053" s="603"/>
      <c r="BH2053" s="603"/>
    </row>
    <row r="2054" spans="1:60" ht="12" customHeight="1">
      <c r="A2054" s="959">
        <v>2052</v>
      </c>
      <c r="B2054" s="600"/>
      <c r="C2054" s="601" t="s">
        <v>200</v>
      </c>
      <c r="D2054" s="602"/>
      <c r="E2054" s="600"/>
      <c r="F2054" s="821" t="s">
        <v>5460</v>
      </c>
      <c r="G2054" s="821" t="s">
        <v>5459</v>
      </c>
      <c r="H2054" s="821" t="s">
        <v>5457</v>
      </c>
      <c r="I2054" s="603"/>
      <c r="J2054" s="616"/>
      <c r="K2054" s="616"/>
      <c r="L2054" s="622" t="s">
        <v>4271</v>
      </c>
      <c r="M2054" s="971"/>
      <c r="N2054" s="972"/>
      <c r="O2054" s="821"/>
      <c r="P2054" s="605"/>
      <c r="Q2054" s="605"/>
      <c r="R2054" s="603">
        <f>$Q2054-$P2054</f>
        <v>0</v>
      </c>
      <c r="S2054" s="603"/>
      <c r="T2054" s="607" t="str">
        <f>VLOOKUP(cppm_pr[[#This Row],[Status]],'All Link_LOV'!$I$32:$K$72,2,0)</f>
        <v>New Request PR</v>
      </c>
      <c r="U2054" s="607" t="s">
        <v>105</v>
      </c>
      <c r="V2054" s="772">
        <v>424</v>
      </c>
      <c r="W2054" s="607"/>
      <c r="Y2054" s="603"/>
      <c r="Z2054" s="608">
        <v>45209</v>
      </c>
      <c r="AA2054" s="603" t="s">
        <v>4849</v>
      </c>
      <c r="AB2054" s="606"/>
      <c r="AC2054" s="677"/>
      <c r="AD2054" s="603"/>
      <c r="AE2054" s="603"/>
      <c r="AF2054" s="680" t="s">
        <v>398</v>
      </c>
      <c r="AG2054" s="603" t="s">
        <v>488</v>
      </c>
      <c r="AH2054" s="808" t="s">
        <v>5458</v>
      </c>
      <c r="AI2054" s="600" t="str">
        <f>IFERROR(VLOOKUP(cppm_pr[[#This Row],[Order Number]],SPHERE!C:CC,39,0),"")</f>
        <v/>
      </c>
      <c r="AJ2054" s="600" t="str">
        <f>IFERROR(VLOOKUP(cppm_pr[[#This Row],[Order Number]],'DC TM ONE'!B:CN,42,0),"")</f>
        <v/>
      </c>
      <c r="AK2054" s="808"/>
      <c r="AL2054" s="693"/>
      <c r="AM2054" s="603" t="s">
        <v>8193</v>
      </c>
      <c r="AN2054" s="603"/>
      <c r="AO2054" s="807"/>
      <c r="AP2054" s="603"/>
      <c r="AQ2054" s="603"/>
      <c r="AR2054" s="612"/>
      <c r="AS2054" s="603"/>
      <c r="AT2054" s="738"/>
      <c r="AU2054" s="603"/>
      <c r="AV2054" s="738" t="s">
        <v>4854</v>
      </c>
      <c r="AW2054" s="738" t="s">
        <v>5385</v>
      </c>
      <c r="AX2054" s="738" t="s">
        <v>5461</v>
      </c>
      <c r="AY2054" s="738" t="s">
        <v>1579</v>
      </c>
      <c r="AZ2054" s="738"/>
      <c r="BA2054" s="738"/>
      <c r="BB2054" s="738"/>
      <c r="BC2054" s="738"/>
      <c r="BD2054" s="738"/>
      <c r="BE2054" s="738"/>
      <c r="BF2054" s="738"/>
      <c r="BG2054" s="603"/>
      <c r="BH2054" s="603"/>
    </row>
    <row r="2055" spans="1:60" ht="12" customHeight="1">
      <c r="A2055" s="960">
        <v>2053</v>
      </c>
      <c r="B2055" s="600" t="s">
        <v>429</v>
      </c>
      <c r="C2055" s="601" t="s">
        <v>200</v>
      </c>
      <c r="D2055" s="602"/>
      <c r="E2055" s="600" t="s">
        <v>7503</v>
      </c>
      <c r="F2055" s="821" t="s">
        <v>5467</v>
      </c>
      <c r="G2055" s="821" t="s">
        <v>5466</v>
      </c>
      <c r="H2055" s="821" t="s">
        <v>5464</v>
      </c>
      <c r="I2055" s="603"/>
      <c r="J2055" s="616"/>
      <c r="K2055" s="616"/>
      <c r="L2055" s="622" t="s">
        <v>1795</v>
      </c>
      <c r="M2055" s="971"/>
      <c r="N2055" s="972"/>
      <c r="O2055" s="821"/>
      <c r="P2055" s="605"/>
      <c r="Q2055" s="605"/>
      <c r="R2055" s="603">
        <f>$Q2055-$P2055</f>
        <v>0</v>
      </c>
      <c r="S2055" s="603"/>
      <c r="T2055" s="607" t="str">
        <f>VLOOKUP(cppm_pr[[#This Row],[Status]],'All Link_LOV'!$I$32:$K$72,2,0)</f>
        <v>New Request PR</v>
      </c>
      <c r="U2055" s="607" t="s">
        <v>105</v>
      </c>
      <c r="V2055" s="772">
        <v>425</v>
      </c>
      <c r="W2055" s="607"/>
      <c r="Y2055" s="603"/>
      <c r="Z2055" s="608">
        <v>45209</v>
      </c>
      <c r="AA2055" s="603" t="s">
        <v>5463</v>
      </c>
      <c r="AB2055" s="606"/>
      <c r="AC2055" s="677"/>
      <c r="AD2055" s="603"/>
      <c r="AE2055" s="603"/>
      <c r="AF2055" s="680" t="s">
        <v>1572</v>
      </c>
      <c r="AG2055" s="603" t="s">
        <v>498</v>
      </c>
      <c r="AH2055" s="806" t="s">
        <v>5465</v>
      </c>
      <c r="AI2055" s="600" t="str">
        <f>IFERROR(VLOOKUP(cppm_pr[[#This Row],[Order Number]],SPHERE!C:CC,39,0),"")</f>
        <v/>
      </c>
      <c r="AJ2055" s="600" t="str">
        <f>IFERROR(VLOOKUP(cppm_pr[[#This Row],[Order Number]],'DC TM ONE'!B:CN,42,0),"")</f>
        <v/>
      </c>
      <c r="AK2055" s="806"/>
      <c r="AL2055" s="693"/>
      <c r="AM2055" s="603" t="s">
        <v>13899</v>
      </c>
      <c r="AN2055" s="603"/>
      <c r="AO2055" s="807"/>
      <c r="AP2055" s="603"/>
      <c r="AQ2055" s="603"/>
      <c r="AR2055" s="612"/>
      <c r="AS2055" s="603"/>
      <c r="AT2055" s="738"/>
      <c r="AU2055" s="603"/>
      <c r="AV2055" s="738" t="s">
        <v>4392</v>
      </c>
      <c r="AW2055" s="738" t="s">
        <v>5468</v>
      </c>
      <c r="AX2055" s="738" t="s">
        <v>5469</v>
      </c>
      <c r="AY2055" s="738" t="s">
        <v>1579</v>
      </c>
      <c r="AZ2055" s="738"/>
      <c r="BA2055" s="738"/>
      <c r="BB2055" s="738"/>
      <c r="BC2055" s="738"/>
      <c r="BD2055" s="738"/>
      <c r="BE2055" s="738"/>
      <c r="BF2055" s="738"/>
      <c r="BG2055" s="603"/>
      <c r="BH2055" s="603"/>
    </row>
    <row r="2056" spans="1:60" ht="12" customHeight="1">
      <c r="A2056" s="959">
        <v>2054</v>
      </c>
      <c r="B2056" s="600" t="s">
        <v>82</v>
      </c>
      <c r="C2056" s="601" t="s">
        <v>200</v>
      </c>
      <c r="D2056" s="602"/>
      <c r="E2056" s="600"/>
      <c r="F2056" s="821" t="s">
        <v>5120</v>
      </c>
      <c r="G2056" s="821" t="s">
        <v>5119</v>
      </c>
      <c r="H2056" s="821" t="s">
        <v>5117</v>
      </c>
      <c r="I2056" s="603" t="s">
        <v>12980</v>
      </c>
      <c r="J2056" s="616"/>
      <c r="K2056" s="616" t="s">
        <v>13900</v>
      </c>
      <c r="L2056" s="622" t="s">
        <v>1586</v>
      </c>
      <c r="M2056" s="971"/>
      <c r="N2056" s="972"/>
      <c r="O2056" s="821"/>
      <c r="P2056" s="605"/>
      <c r="Q2056" s="605"/>
      <c r="R2056" s="603">
        <f>$Q2056-$P2056</f>
        <v>0</v>
      </c>
      <c r="S2056" s="603"/>
      <c r="T2056" s="607" t="str">
        <f>VLOOKUP(cppm_pr[[#This Row],[Status]],'All Link_LOV'!$I$32:$K$72,2,0)</f>
        <v>New Request PR</v>
      </c>
      <c r="U2056" s="607" t="s">
        <v>22</v>
      </c>
      <c r="V2056" s="772">
        <v>952</v>
      </c>
      <c r="W2056" s="607"/>
      <c r="Y2056" s="603"/>
      <c r="Z2056" s="608">
        <v>45209</v>
      </c>
      <c r="AA2056" s="603" t="s">
        <v>1581</v>
      </c>
      <c r="AB2056" s="606">
        <v>6220</v>
      </c>
      <c r="AC2056" s="677">
        <v>560</v>
      </c>
      <c r="AD2056" s="603" t="s">
        <v>6059</v>
      </c>
      <c r="AE2056" s="603"/>
      <c r="AF2056" s="680" t="s">
        <v>398</v>
      </c>
      <c r="AG2056" s="603" t="s">
        <v>488</v>
      </c>
      <c r="AH2056" s="808" t="s">
        <v>5118</v>
      </c>
      <c r="AI2056" s="600" t="str">
        <f>IFERROR(VLOOKUP(cppm_pr[[#This Row],[Order Number]],SPHERE!C:CC,39,0),"")</f>
        <v/>
      </c>
      <c r="AJ2056" s="600" t="str">
        <f>IFERROR(VLOOKUP(cppm_pr[[#This Row],[Order Number]],'DC TM ONE'!B:CN,42,0),"")</f>
        <v/>
      </c>
      <c r="AK2056" s="808"/>
      <c r="AL2056" s="693">
        <v>45230</v>
      </c>
      <c r="AM2056" s="603" t="s">
        <v>12624</v>
      </c>
      <c r="AN2056" s="603" t="s">
        <v>4928</v>
      </c>
      <c r="AO2056" s="807"/>
      <c r="AP2056" s="603"/>
      <c r="AQ2056" s="603"/>
      <c r="AR2056" s="612">
        <v>3400039436</v>
      </c>
      <c r="AS2056" s="603"/>
      <c r="AT2056" s="738"/>
      <c r="AU2056" s="603"/>
      <c r="AV2056" s="738"/>
      <c r="AW2056" s="738"/>
      <c r="AX2056" s="738"/>
      <c r="AY2056" s="738"/>
      <c r="AZ2056" s="738"/>
      <c r="BA2056" s="738"/>
      <c r="BB2056" s="738"/>
      <c r="BC2056" s="738"/>
      <c r="BD2056" s="738"/>
      <c r="BE2056" s="738"/>
      <c r="BF2056" s="738"/>
      <c r="BG2056" s="603"/>
      <c r="BH2056" s="603"/>
    </row>
    <row r="2057" spans="1:60" ht="12" customHeight="1">
      <c r="A2057" s="960">
        <v>2055</v>
      </c>
      <c r="B2057" s="600" t="s">
        <v>66</v>
      </c>
      <c r="C2057" s="601" t="s">
        <v>260</v>
      </c>
      <c r="D2057" s="602"/>
      <c r="E2057" s="600"/>
      <c r="F2057" s="821" t="s">
        <v>13901</v>
      </c>
      <c r="G2057" s="821" t="s">
        <v>13902</v>
      </c>
      <c r="H2057" s="821" t="s">
        <v>13903</v>
      </c>
      <c r="I2057" s="603" t="s">
        <v>13904</v>
      </c>
      <c r="J2057" s="616"/>
      <c r="K2057" s="616"/>
      <c r="L2057" s="622" t="s">
        <v>1552</v>
      </c>
      <c r="M2057" s="971"/>
      <c r="N2057" s="972"/>
      <c r="O2057" s="821"/>
      <c r="P2057" s="605"/>
      <c r="Q2057" s="605"/>
      <c r="R2057" s="603">
        <f>$Q2057-$P2057</f>
        <v>0</v>
      </c>
      <c r="S2057" s="603"/>
      <c r="T2057" s="607" t="str">
        <f>VLOOKUP(cppm_pr[[#This Row],[Status]],'All Link_LOV'!$I$32:$K$72,2,0)</f>
        <v>PR Creation</v>
      </c>
      <c r="U2057" s="607" t="s">
        <v>22</v>
      </c>
      <c r="V2057" s="772">
        <v>953</v>
      </c>
      <c r="W2057" s="607"/>
      <c r="Y2057" s="603"/>
      <c r="Z2057" s="608">
        <v>45209</v>
      </c>
      <c r="AA2057" s="603" t="s">
        <v>6163</v>
      </c>
      <c r="AB2057" s="606">
        <v>77138</v>
      </c>
      <c r="AC2057" s="677">
        <v>10124.799999999999</v>
      </c>
      <c r="AD2057" s="603" t="s">
        <v>6148</v>
      </c>
      <c r="AE2057" s="603" t="s">
        <v>13905</v>
      </c>
      <c r="AF2057" s="680" t="s">
        <v>398</v>
      </c>
      <c r="AG2057" s="603" t="s">
        <v>4</v>
      </c>
      <c r="AH2057" s="808" t="s">
        <v>13906</v>
      </c>
      <c r="AI2057" s="600" t="str">
        <f>IFERROR(VLOOKUP(cppm_pr[[#This Row],[Order Number]],SPHERE!C:CC,39,0),"")</f>
        <v/>
      </c>
      <c r="AJ2057" s="600" t="str">
        <f>IFERROR(VLOOKUP(cppm_pr[[#This Row],[Order Number]],'DC TM ONE'!B:CN,42,0),"")</f>
        <v/>
      </c>
      <c r="AK2057" s="808"/>
      <c r="AL2057" s="693">
        <v>45214</v>
      </c>
      <c r="AM2057" s="603" t="s">
        <v>13907</v>
      </c>
      <c r="AN2057" s="603" t="s">
        <v>4928</v>
      </c>
      <c r="AO2057" s="807"/>
      <c r="AP2057" s="603"/>
      <c r="AQ2057" s="603"/>
      <c r="AR2057" s="612">
        <v>3400039077</v>
      </c>
      <c r="AS2057" s="603"/>
      <c r="AT2057" s="738" t="s">
        <v>13908</v>
      </c>
      <c r="AU2057" s="603"/>
      <c r="AV2057" s="738"/>
      <c r="AW2057" s="738"/>
      <c r="AX2057" s="738"/>
      <c r="AY2057" s="738"/>
      <c r="AZ2057" s="738"/>
      <c r="BA2057" s="738"/>
      <c r="BB2057" s="738"/>
      <c r="BC2057" s="738"/>
      <c r="BD2057" s="738"/>
      <c r="BE2057" s="738"/>
      <c r="BF2057" s="738"/>
      <c r="BG2057" s="603"/>
      <c r="BH2057" s="603"/>
    </row>
    <row r="2058" spans="1:60" ht="12" customHeight="1">
      <c r="A2058" s="959">
        <v>2056</v>
      </c>
      <c r="B2058" s="600" t="s">
        <v>64</v>
      </c>
      <c r="C2058" s="601" t="s">
        <v>260</v>
      </c>
      <c r="D2058" s="602">
        <v>45209</v>
      </c>
      <c r="E2058" s="600" t="s">
        <v>11682</v>
      </c>
      <c r="F2058" s="821" t="s">
        <v>13909</v>
      </c>
      <c r="G2058" s="821" t="s">
        <v>13910</v>
      </c>
      <c r="H2058" s="821" t="s">
        <v>13911</v>
      </c>
      <c r="I2058" s="603" t="s">
        <v>13912</v>
      </c>
      <c r="J2058" s="616"/>
      <c r="K2058" s="616"/>
      <c r="L2058" s="622" t="s">
        <v>1795</v>
      </c>
      <c r="M2058" s="971"/>
      <c r="N2058" s="972"/>
      <c r="O2058" s="821"/>
      <c r="P2058" s="605"/>
      <c r="Q2058" s="605"/>
      <c r="R2058" s="603">
        <f>$Q2058-$P2058</f>
        <v>0</v>
      </c>
      <c r="S2058" s="603"/>
      <c r="T2058" s="607" t="str">
        <f>VLOOKUP(cppm_pr[[#This Row],[Status]],'All Link_LOV'!$I$32:$K$72,2,0)</f>
        <v>PR Creation</v>
      </c>
      <c r="U2058" s="607" t="s">
        <v>22</v>
      </c>
      <c r="V2058" s="772">
        <v>954</v>
      </c>
      <c r="W2058" s="607"/>
      <c r="Y2058" s="603"/>
      <c r="Z2058" s="608">
        <v>45209</v>
      </c>
      <c r="AA2058" s="603" t="s">
        <v>2035</v>
      </c>
      <c r="AB2058" s="606">
        <v>46301</v>
      </c>
      <c r="AC2058" s="677">
        <v>40795</v>
      </c>
      <c r="AD2058" s="603" t="s">
        <v>6059</v>
      </c>
      <c r="AE2058" s="603"/>
      <c r="AF2058" s="680" t="s">
        <v>398</v>
      </c>
      <c r="AG2058" s="603" t="s">
        <v>491</v>
      </c>
      <c r="AH2058" s="806" t="s">
        <v>13913</v>
      </c>
      <c r="AI2058" s="600" t="str">
        <f>IFERROR(VLOOKUP(cppm_pr[[#This Row],[Order Number]],SPHERE!C:CC,39,0),"")</f>
        <v/>
      </c>
      <c r="AJ2058" s="600" t="str">
        <f>IFERROR(VLOOKUP(cppm_pr[[#This Row],[Order Number]],'DC TM ONE'!B:CN,42,0),"")</f>
        <v/>
      </c>
      <c r="AK2058" s="806"/>
      <c r="AL2058" s="693">
        <v>45230</v>
      </c>
      <c r="AM2058" s="603" t="s">
        <v>13914</v>
      </c>
      <c r="AN2058" s="603" t="s">
        <v>4928</v>
      </c>
      <c r="AO2058" s="807"/>
      <c r="AP2058" s="603"/>
      <c r="AQ2058" s="603"/>
      <c r="AR2058" s="612" t="s">
        <v>2207</v>
      </c>
      <c r="AS2058" s="603"/>
      <c r="AT2058" s="738"/>
      <c r="AU2058" s="603"/>
      <c r="AV2058" s="738"/>
      <c r="AW2058" s="738"/>
      <c r="AX2058" s="738"/>
      <c r="AY2058" s="738"/>
      <c r="AZ2058" s="738"/>
      <c r="BA2058" s="738"/>
      <c r="BB2058" s="738"/>
      <c r="BC2058" s="738"/>
      <c r="BD2058" s="738"/>
      <c r="BE2058" s="738"/>
      <c r="BF2058" s="738"/>
      <c r="BG2058" s="603"/>
      <c r="BH2058" s="603"/>
    </row>
    <row r="2059" spans="1:60" ht="12" customHeight="1">
      <c r="A2059" s="960">
        <v>2057</v>
      </c>
      <c r="B2059" s="600" t="s">
        <v>64</v>
      </c>
      <c r="C2059" s="601" t="s">
        <v>211</v>
      </c>
      <c r="D2059" s="602">
        <v>45209</v>
      </c>
      <c r="E2059" s="600" t="s">
        <v>13915</v>
      </c>
      <c r="F2059" s="821" t="s">
        <v>13916</v>
      </c>
      <c r="G2059" s="821" t="s">
        <v>13917</v>
      </c>
      <c r="H2059" s="821" t="s">
        <v>13918</v>
      </c>
      <c r="I2059" s="603" t="s">
        <v>13919</v>
      </c>
      <c r="J2059" s="616"/>
      <c r="K2059" s="616"/>
      <c r="L2059" s="622" t="s">
        <v>1795</v>
      </c>
      <c r="M2059" s="971"/>
      <c r="N2059" s="972"/>
      <c r="O2059" s="821"/>
      <c r="P2059" s="605"/>
      <c r="Q2059" s="605"/>
      <c r="R2059" s="603">
        <f>$Q2059-$P2059</f>
        <v>0</v>
      </c>
      <c r="S2059" s="603"/>
      <c r="T2059" s="607" t="str">
        <f>VLOOKUP(cppm_pr[[#This Row],[Status]],'All Link_LOV'!$I$32:$K$72,2,0)</f>
        <v>Queried - Require More Information From NeC/AND</v>
      </c>
      <c r="U2059" s="607" t="s">
        <v>22</v>
      </c>
      <c r="V2059" s="772">
        <v>955</v>
      </c>
      <c r="W2059" s="607"/>
      <c r="Y2059" s="603"/>
      <c r="Z2059" s="608">
        <v>45209</v>
      </c>
      <c r="AA2059" s="603" t="s">
        <v>2035</v>
      </c>
      <c r="AB2059" s="606">
        <v>34073</v>
      </c>
      <c r="AC2059" s="677">
        <v>25819</v>
      </c>
      <c r="AD2059" s="603" t="s">
        <v>6059</v>
      </c>
      <c r="AE2059" s="603"/>
      <c r="AF2059" s="680" t="s">
        <v>398</v>
      </c>
      <c r="AG2059" s="603" t="s">
        <v>491</v>
      </c>
      <c r="AH2059" s="808" t="s">
        <v>13920</v>
      </c>
      <c r="AI2059" s="600" t="str">
        <f>IFERROR(VLOOKUP(cppm_pr[[#This Row],[Order Number]],SPHERE!C:CC,39,0),"")</f>
        <v/>
      </c>
      <c r="AJ2059" s="600" t="str">
        <f>IFERROR(VLOOKUP(cppm_pr[[#This Row],[Order Number]],'DC TM ONE'!B:CN,42,0),"")</f>
        <v/>
      </c>
      <c r="AK2059" s="808"/>
      <c r="AL2059" s="693">
        <v>45230</v>
      </c>
      <c r="AM2059" s="603" t="s">
        <v>10856</v>
      </c>
      <c r="AN2059" s="603" t="s">
        <v>4928</v>
      </c>
      <c r="AO2059" s="807"/>
      <c r="AP2059" s="603"/>
      <c r="AQ2059" s="603"/>
      <c r="AR2059" s="612" t="s">
        <v>2207</v>
      </c>
      <c r="AS2059" s="603"/>
      <c r="AT2059" s="738"/>
      <c r="AU2059" s="603"/>
      <c r="AV2059" s="738"/>
      <c r="AW2059" s="738"/>
      <c r="AX2059" s="738"/>
      <c r="AY2059" s="738"/>
      <c r="AZ2059" s="738"/>
      <c r="BA2059" s="738"/>
      <c r="BB2059" s="738"/>
      <c r="BC2059" s="738"/>
      <c r="BD2059" s="738"/>
      <c r="BE2059" s="738"/>
      <c r="BF2059" s="738"/>
      <c r="BG2059" s="603"/>
      <c r="BH2059" s="603"/>
    </row>
    <row r="2060" spans="1:60" ht="12" customHeight="1">
      <c r="A2060" s="959">
        <v>2058</v>
      </c>
      <c r="B2060" s="600" t="s">
        <v>66</v>
      </c>
      <c r="C2060" s="601" t="s">
        <v>260</v>
      </c>
      <c r="D2060" s="602"/>
      <c r="E2060" s="600"/>
      <c r="F2060" s="821" t="s">
        <v>13921</v>
      </c>
      <c r="G2060" s="821" t="s">
        <v>13922</v>
      </c>
      <c r="H2060" s="821" t="s">
        <v>13923</v>
      </c>
      <c r="I2060" s="603" t="s">
        <v>13924</v>
      </c>
      <c r="J2060" s="616"/>
      <c r="K2060" s="616"/>
      <c r="L2060" s="622" t="s">
        <v>1552</v>
      </c>
      <c r="M2060" s="971"/>
      <c r="N2060" s="972"/>
      <c r="O2060" s="821"/>
      <c r="P2060" s="605"/>
      <c r="Q2060" s="605"/>
      <c r="R2060" s="603">
        <f>$Q2060-$P2060</f>
        <v>0</v>
      </c>
      <c r="S2060" s="603"/>
      <c r="T2060" s="607" t="str">
        <f>VLOOKUP(cppm_pr[[#This Row],[Status]],'All Link_LOV'!$I$32:$K$72,2,0)</f>
        <v>PR Creation</v>
      </c>
      <c r="U2060" s="607" t="s">
        <v>22</v>
      </c>
      <c r="V2060" s="772">
        <v>956</v>
      </c>
      <c r="W2060" s="607"/>
      <c r="Y2060" s="603"/>
      <c r="Z2060" s="608">
        <v>45209</v>
      </c>
      <c r="AA2060" s="603" t="s">
        <v>6163</v>
      </c>
      <c r="AB2060" s="606">
        <v>70429</v>
      </c>
      <c r="AC2060" s="677">
        <v>19379.810000000001</v>
      </c>
      <c r="AD2060" s="603" t="s">
        <v>6148</v>
      </c>
      <c r="AE2060" s="603" t="s">
        <v>13925</v>
      </c>
      <c r="AF2060" s="680" t="s">
        <v>398</v>
      </c>
      <c r="AG2060" s="603" t="s">
        <v>4</v>
      </c>
      <c r="AH2060" s="808" t="s">
        <v>13926</v>
      </c>
      <c r="AI2060" s="600" t="str">
        <f>IFERROR(VLOOKUP(cppm_pr[[#This Row],[Order Number]],SPHERE!C:CC,39,0),"")</f>
        <v/>
      </c>
      <c r="AJ2060" s="600" t="str">
        <f>IFERROR(VLOOKUP(cppm_pr[[#This Row],[Order Number]],'DC TM ONE'!B:CN,42,0),"")</f>
        <v/>
      </c>
      <c r="AK2060" s="808"/>
      <c r="AL2060" s="693">
        <v>45214</v>
      </c>
      <c r="AM2060" s="603" t="s">
        <v>13907</v>
      </c>
      <c r="AN2060" s="603" t="s">
        <v>4928</v>
      </c>
      <c r="AO2060" s="807"/>
      <c r="AP2060" s="603"/>
      <c r="AQ2060" s="603"/>
      <c r="AR2060" s="612">
        <v>3400039077</v>
      </c>
      <c r="AS2060" s="603"/>
      <c r="AT2060" s="738" t="s">
        <v>13927</v>
      </c>
      <c r="AU2060" s="603"/>
      <c r="AV2060" s="738"/>
      <c r="AW2060" s="738"/>
      <c r="AX2060" s="738"/>
      <c r="AY2060" s="738"/>
      <c r="AZ2060" s="738"/>
      <c r="BA2060" s="738"/>
      <c r="BB2060" s="738"/>
      <c r="BC2060" s="738"/>
      <c r="BD2060" s="738"/>
      <c r="BE2060" s="738"/>
      <c r="BF2060" s="738"/>
      <c r="BG2060" s="603"/>
      <c r="BH2060" s="603"/>
    </row>
    <row r="2061" spans="1:60" ht="12" customHeight="1">
      <c r="A2061" s="960">
        <v>2059</v>
      </c>
      <c r="B2061" s="600" t="s">
        <v>6009</v>
      </c>
      <c r="C2061" s="601" t="s">
        <v>260</v>
      </c>
      <c r="D2061" s="602"/>
      <c r="E2061" s="600" t="s">
        <v>13928</v>
      </c>
      <c r="F2061" s="821" t="s">
        <v>13929</v>
      </c>
      <c r="G2061" s="821" t="s">
        <v>13930</v>
      </c>
      <c r="H2061" s="821" t="s">
        <v>13931</v>
      </c>
      <c r="I2061" s="603"/>
      <c r="J2061" s="616"/>
      <c r="K2061" s="616"/>
      <c r="L2061" s="622" t="s">
        <v>1564</v>
      </c>
      <c r="M2061" s="971"/>
      <c r="N2061" s="972"/>
      <c r="O2061" s="821"/>
      <c r="P2061" s="605"/>
      <c r="Q2061" s="605"/>
      <c r="R2061" s="603">
        <f>$Q2061-$P2061</f>
        <v>0</v>
      </c>
      <c r="S2061" s="603"/>
      <c r="T2061" s="607" t="str">
        <f>VLOOKUP(cppm_pr[[#This Row],[Status]],'All Link_LOV'!$I$32:$K$72,2,0)</f>
        <v>PR Creation</v>
      </c>
      <c r="U2061" s="607" t="s">
        <v>22</v>
      </c>
      <c r="V2061" s="772">
        <v>957</v>
      </c>
      <c r="W2061" s="607"/>
      <c r="Y2061" s="603"/>
      <c r="Z2061" s="608">
        <v>45209</v>
      </c>
      <c r="AA2061" s="603" t="s">
        <v>2333</v>
      </c>
      <c r="AB2061" s="606">
        <v>22510.46</v>
      </c>
      <c r="AC2061" s="677">
        <v>3998.5</v>
      </c>
      <c r="AD2061" s="603" t="s">
        <v>6059</v>
      </c>
      <c r="AE2061" s="603"/>
      <c r="AF2061" s="680" t="s">
        <v>6071</v>
      </c>
      <c r="AG2061" s="603" t="s">
        <v>490</v>
      </c>
      <c r="AH2061" s="808" t="s">
        <v>13932</v>
      </c>
      <c r="AI2061" s="600" t="str">
        <f>IFERROR(VLOOKUP(cppm_pr[[#This Row],[Order Number]],SPHERE!C:CC,39,0),"")</f>
        <v/>
      </c>
      <c r="AJ2061" s="600" t="str">
        <f>IFERROR(VLOOKUP(cppm_pr[[#This Row],[Order Number]],'DC TM ONE'!B:CN,42,0),"")</f>
        <v/>
      </c>
      <c r="AK2061" s="808"/>
      <c r="AL2061" s="693">
        <v>45045</v>
      </c>
      <c r="AM2061" s="603" t="s">
        <v>13933</v>
      </c>
      <c r="AN2061" s="603" t="s">
        <v>6175</v>
      </c>
      <c r="AO2061" s="807"/>
      <c r="AP2061" s="603">
        <v>3400036859</v>
      </c>
      <c r="AQ2061" s="603"/>
      <c r="AR2061" s="612"/>
      <c r="AS2061" s="603"/>
      <c r="AT2061" s="738" t="s">
        <v>13934</v>
      </c>
      <c r="AU2061" s="603"/>
      <c r="AV2061" s="738"/>
      <c r="AW2061" s="738"/>
      <c r="AX2061" s="738"/>
      <c r="AY2061" s="738"/>
      <c r="AZ2061" s="738"/>
      <c r="BA2061" s="738"/>
      <c r="BB2061" s="738"/>
      <c r="BC2061" s="738"/>
      <c r="BD2061" s="738"/>
      <c r="BE2061" s="738"/>
      <c r="BF2061" s="738"/>
      <c r="BG2061" s="603"/>
      <c r="BH2061" s="603"/>
    </row>
    <row r="2062" spans="1:60" ht="12" customHeight="1">
      <c r="A2062" s="959">
        <v>2060</v>
      </c>
      <c r="B2062" s="600" t="s">
        <v>6009</v>
      </c>
      <c r="C2062" s="601" t="s">
        <v>260</v>
      </c>
      <c r="D2062" s="602"/>
      <c r="E2062" s="600" t="s">
        <v>13928</v>
      </c>
      <c r="F2062" s="821" t="s">
        <v>13935</v>
      </c>
      <c r="G2062" s="821" t="s">
        <v>13936</v>
      </c>
      <c r="H2062" s="821" t="s">
        <v>13937</v>
      </c>
      <c r="I2062" s="603"/>
      <c r="J2062" s="616"/>
      <c r="K2062" s="616"/>
      <c r="L2062" s="622" t="s">
        <v>1564</v>
      </c>
      <c r="M2062" s="971"/>
      <c r="N2062" s="972"/>
      <c r="O2062" s="821"/>
      <c r="P2062" s="605"/>
      <c r="Q2062" s="605"/>
      <c r="R2062" s="603">
        <f>$Q2062-$P2062</f>
        <v>0</v>
      </c>
      <c r="S2062" s="603"/>
      <c r="T2062" s="607" t="str">
        <f>VLOOKUP(cppm_pr[[#This Row],[Status]],'All Link_LOV'!$I$32:$K$72,2,0)</f>
        <v>PR Creation</v>
      </c>
      <c r="U2062" s="607" t="s">
        <v>22</v>
      </c>
      <c r="V2062" s="772">
        <v>958</v>
      </c>
      <c r="W2062" s="607"/>
      <c r="Y2062" s="603"/>
      <c r="Z2062" s="608">
        <v>45209</v>
      </c>
      <c r="AA2062" s="603" t="s">
        <v>2333</v>
      </c>
      <c r="AB2062" s="606">
        <v>24091.52</v>
      </c>
      <c r="AC2062" s="677">
        <v>6607.6</v>
      </c>
      <c r="AD2062" s="603" t="s">
        <v>6059</v>
      </c>
      <c r="AE2062" s="603"/>
      <c r="AF2062" s="680" t="s">
        <v>6071</v>
      </c>
      <c r="AG2062" s="603" t="s">
        <v>490</v>
      </c>
      <c r="AH2062" s="808" t="s">
        <v>13938</v>
      </c>
      <c r="AI2062" s="600" t="str">
        <f>IFERROR(VLOOKUP(cppm_pr[[#This Row],[Order Number]],SPHERE!C:CC,39,0),"")</f>
        <v/>
      </c>
      <c r="AJ2062" s="600" t="str">
        <f>IFERROR(VLOOKUP(cppm_pr[[#This Row],[Order Number]],'DC TM ONE'!B:CN,42,0),"")</f>
        <v/>
      </c>
      <c r="AK2062" s="808"/>
      <c r="AL2062" s="693">
        <v>45171</v>
      </c>
      <c r="AM2062" s="603" t="s">
        <v>9990</v>
      </c>
      <c r="AN2062" s="603" t="s">
        <v>6175</v>
      </c>
      <c r="AO2062" s="807"/>
      <c r="AP2062" s="603">
        <v>3400036859</v>
      </c>
      <c r="AQ2062" s="603"/>
      <c r="AR2062" s="612"/>
      <c r="AS2062" s="603"/>
      <c r="AT2062" s="738" t="s">
        <v>13939</v>
      </c>
      <c r="AU2062" s="603"/>
      <c r="AV2062" s="738"/>
      <c r="AW2062" s="738"/>
      <c r="AX2062" s="738"/>
      <c r="AY2062" s="738"/>
      <c r="AZ2062" s="738"/>
      <c r="BA2062" s="738"/>
      <c r="BB2062" s="738"/>
      <c r="BC2062" s="738"/>
      <c r="BD2062" s="738"/>
      <c r="BE2062" s="738"/>
      <c r="BF2062" s="738"/>
      <c r="BG2062" s="603"/>
      <c r="BH2062" s="603"/>
    </row>
    <row r="2063" spans="1:60" ht="12" customHeight="1">
      <c r="A2063" s="960">
        <v>2061</v>
      </c>
      <c r="B2063" s="600" t="s">
        <v>6009</v>
      </c>
      <c r="C2063" s="601" t="s">
        <v>260</v>
      </c>
      <c r="D2063" s="602"/>
      <c r="E2063" s="600" t="s">
        <v>13928</v>
      </c>
      <c r="F2063" s="821" t="s">
        <v>13940</v>
      </c>
      <c r="G2063" s="821" t="s">
        <v>13941</v>
      </c>
      <c r="H2063" s="821" t="s">
        <v>13942</v>
      </c>
      <c r="I2063" s="603"/>
      <c r="J2063" s="616"/>
      <c r="K2063" s="616"/>
      <c r="L2063" s="622" t="s">
        <v>1564</v>
      </c>
      <c r="M2063" s="971"/>
      <c r="N2063" s="972"/>
      <c r="O2063" s="821"/>
      <c r="P2063" s="605"/>
      <c r="Q2063" s="605"/>
      <c r="R2063" s="603">
        <f>$Q2063-$P2063</f>
        <v>0</v>
      </c>
      <c r="S2063" s="603"/>
      <c r="T2063" s="607" t="str">
        <f>VLOOKUP(cppm_pr[[#This Row],[Status]],'All Link_LOV'!$I$32:$K$72,2,0)</f>
        <v>PR Creation</v>
      </c>
      <c r="U2063" s="607" t="s">
        <v>22</v>
      </c>
      <c r="V2063" s="772">
        <v>959</v>
      </c>
      <c r="W2063" s="607"/>
      <c r="Y2063" s="603"/>
      <c r="Z2063" s="608">
        <v>45209</v>
      </c>
      <c r="AA2063" s="603" t="s">
        <v>2333</v>
      </c>
      <c r="AB2063" s="606">
        <v>23434.54</v>
      </c>
      <c r="AC2063" s="677">
        <v>7678</v>
      </c>
      <c r="AD2063" s="603" t="s">
        <v>6059</v>
      </c>
      <c r="AE2063" s="603"/>
      <c r="AF2063" s="680" t="s">
        <v>398</v>
      </c>
      <c r="AG2063" s="603" t="s">
        <v>499</v>
      </c>
      <c r="AH2063" s="808" t="s">
        <v>13943</v>
      </c>
      <c r="AI2063" s="600" t="str">
        <f>IFERROR(VLOOKUP(cppm_pr[[#This Row],[Order Number]],SPHERE!C:CC,39,0),"")</f>
        <v/>
      </c>
      <c r="AJ2063" s="600" t="str">
        <f>IFERROR(VLOOKUP(cppm_pr[[#This Row],[Order Number]],'DC TM ONE'!B:CN,42,0),"")</f>
        <v/>
      </c>
      <c r="AK2063" s="808"/>
      <c r="AL2063" s="693">
        <v>45100</v>
      </c>
      <c r="AM2063" s="603" t="s">
        <v>9948</v>
      </c>
      <c r="AN2063" s="603" t="s">
        <v>6175</v>
      </c>
      <c r="AO2063" s="807"/>
      <c r="AP2063" s="603">
        <v>3400036859</v>
      </c>
      <c r="AQ2063" s="603"/>
      <c r="AR2063" s="612"/>
      <c r="AS2063" s="603"/>
      <c r="AT2063" s="738" t="s">
        <v>13944</v>
      </c>
      <c r="AU2063" s="603"/>
      <c r="AV2063" s="738"/>
      <c r="AW2063" s="738"/>
      <c r="AX2063" s="738"/>
      <c r="AY2063" s="738"/>
      <c r="AZ2063" s="738"/>
      <c r="BA2063" s="738"/>
      <c r="BB2063" s="738"/>
      <c r="BC2063" s="738"/>
      <c r="BD2063" s="738"/>
      <c r="BE2063" s="738"/>
      <c r="BF2063" s="738"/>
      <c r="BG2063" s="603"/>
      <c r="BH2063" s="603"/>
    </row>
    <row r="2064" spans="1:60" ht="12" customHeight="1">
      <c r="A2064" s="959">
        <v>2062</v>
      </c>
      <c r="B2064" s="600" t="s">
        <v>6009</v>
      </c>
      <c r="C2064" s="601" t="s">
        <v>260</v>
      </c>
      <c r="D2064" s="602"/>
      <c r="E2064" s="600" t="s">
        <v>13945</v>
      </c>
      <c r="F2064" s="821" t="s">
        <v>13946</v>
      </c>
      <c r="G2064" s="821" t="s">
        <v>13947</v>
      </c>
      <c r="H2064" s="821" t="s">
        <v>13948</v>
      </c>
      <c r="I2064" s="603"/>
      <c r="J2064" s="616"/>
      <c r="K2064" s="616"/>
      <c r="L2064" s="622" t="s">
        <v>1564</v>
      </c>
      <c r="M2064" s="971"/>
      <c r="N2064" s="972"/>
      <c r="O2064" s="821"/>
      <c r="P2064" s="605"/>
      <c r="Q2064" s="605"/>
      <c r="R2064" s="603">
        <f>$Q2064-$P2064</f>
        <v>0</v>
      </c>
      <c r="S2064" s="603"/>
      <c r="T2064" s="607" t="str">
        <f>VLOOKUP(cppm_pr[[#This Row],[Status]],'All Link_LOV'!$I$32:$K$72,2,0)</f>
        <v>PR Creation</v>
      </c>
      <c r="U2064" s="607" t="s">
        <v>22</v>
      </c>
      <c r="V2064" s="772">
        <v>960</v>
      </c>
      <c r="W2064" s="607"/>
      <c r="Y2064" s="603"/>
      <c r="Z2064" s="608">
        <v>45209</v>
      </c>
      <c r="AA2064" s="603" t="s">
        <v>2333</v>
      </c>
      <c r="AB2064" s="606">
        <v>22564.240000000002</v>
      </c>
      <c r="AC2064" s="677">
        <v>4117.3</v>
      </c>
      <c r="AD2064" s="603" t="s">
        <v>6059</v>
      </c>
      <c r="AE2064" s="603"/>
      <c r="AF2064" s="680" t="s">
        <v>398</v>
      </c>
      <c r="AG2064" s="603" t="s">
        <v>499</v>
      </c>
      <c r="AH2064" s="806" t="s">
        <v>13949</v>
      </c>
      <c r="AI2064" s="600" t="str">
        <f>IFERROR(VLOOKUP(cppm_pr[[#This Row],[Order Number]],SPHERE!C:CC,39,0),"")</f>
        <v/>
      </c>
      <c r="AJ2064" s="600" t="str">
        <f>IFERROR(VLOOKUP(cppm_pr[[#This Row],[Order Number]],'DC TM ONE'!B:CN,42,0),"")</f>
        <v/>
      </c>
      <c r="AK2064" s="806"/>
      <c r="AL2064" s="693">
        <v>45071</v>
      </c>
      <c r="AM2064" s="603" t="s">
        <v>6340</v>
      </c>
      <c r="AN2064" s="603" t="s">
        <v>6175</v>
      </c>
      <c r="AO2064" s="807"/>
      <c r="AP2064" s="603">
        <v>3400036859</v>
      </c>
      <c r="AQ2064" s="603"/>
      <c r="AR2064" s="612"/>
      <c r="AS2064" s="603"/>
      <c r="AT2064" s="738" t="s">
        <v>13950</v>
      </c>
      <c r="AU2064" s="603"/>
      <c r="AV2064" s="738"/>
      <c r="AW2064" s="738"/>
      <c r="AX2064" s="738"/>
      <c r="AY2064" s="738"/>
      <c r="AZ2064" s="738"/>
      <c r="BA2064" s="738"/>
      <c r="BB2064" s="738"/>
      <c r="BC2064" s="738"/>
      <c r="BD2064" s="738"/>
      <c r="BE2064" s="738"/>
      <c r="BF2064" s="738"/>
      <c r="BG2064" s="603"/>
      <c r="BH2064" s="603"/>
    </row>
    <row r="2065" spans="1:60" ht="12" customHeight="1">
      <c r="A2065" s="960">
        <v>2063</v>
      </c>
      <c r="B2065" s="600" t="s">
        <v>6009</v>
      </c>
      <c r="C2065" s="601" t="s">
        <v>260</v>
      </c>
      <c r="D2065" s="602"/>
      <c r="E2065" s="600" t="s">
        <v>13945</v>
      </c>
      <c r="F2065" s="821" t="s">
        <v>13951</v>
      </c>
      <c r="G2065" s="821" t="s">
        <v>13952</v>
      </c>
      <c r="H2065" s="821" t="s">
        <v>13953</v>
      </c>
      <c r="I2065" s="603"/>
      <c r="J2065" s="616"/>
      <c r="K2065" s="616"/>
      <c r="L2065" s="622" t="s">
        <v>1564</v>
      </c>
      <c r="M2065" s="971"/>
      <c r="N2065" s="972"/>
      <c r="O2065" s="821"/>
      <c r="P2065" s="605"/>
      <c r="Q2065" s="605"/>
      <c r="R2065" s="603">
        <f>$Q2065-$P2065</f>
        <v>0</v>
      </c>
      <c r="S2065" s="603"/>
      <c r="T2065" s="607" t="str">
        <f>VLOOKUP(cppm_pr[[#This Row],[Status]],'All Link_LOV'!$I$32:$K$72,2,0)</f>
        <v>PR Creation</v>
      </c>
      <c r="U2065" s="607" t="s">
        <v>22</v>
      </c>
      <c r="V2065" s="772">
        <v>961</v>
      </c>
      <c r="W2065" s="607"/>
      <c r="Y2065" s="603"/>
      <c r="Z2065" s="608">
        <v>45209</v>
      </c>
      <c r="AA2065" s="603" t="s">
        <v>2333</v>
      </c>
      <c r="AB2065" s="606">
        <v>22213.82</v>
      </c>
      <c r="AC2065" s="677">
        <v>3235.5</v>
      </c>
      <c r="AD2065" s="603" t="s">
        <v>6059</v>
      </c>
      <c r="AE2065" s="603"/>
      <c r="AF2065" s="680" t="s">
        <v>398</v>
      </c>
      <c r="AG2065" s="603" t="s">
        <v>488</v>
      </c>
      <c r="AH2065" s="808" t="s">
        <v>13954</v>
      </c>
      <c r="AI2065" s="600" t="str">
        <f>IFERROR(VLOOKUP(cppm_pr[[#This Row],[Order Number]],SPHERE!C:CC,39,0),"")</f>
        <v/>
      </c>
      <c r="AJ2065" s="600" t="str">
        <f>IFERROR(VLOOKUP(cppm_pr[[#This Row],[Order Number]],'DC TM ONE'!B:CN,42,0),"")</f>
        <v/>
      </c>
      <c r="AK2065" s="808"/>
      <c r="AL2065" s="693">
        <v>44895</v>
      </c>
      <c r="AM2065" s="603" t="s">
        <v>9795</v>
      </c>
      <c r="AN2065" s="603" t="s">
        <v>6175</v>
      </c>
      <c r="AO2065" s="807"/>
      <c r="AP2065" s="603">
        <v>3400036859</v>
      </c>
      <c r="AQ2065" s="603"/>
      <c r="AR2065" s="612"/>
      <c r="AS2065" s="603"/>
      <c r="AT2065" s="738" t="s">
        <v>13955</v>
      </c>
      <c r="AU2065" s="603"/>
      <c r="AV2065" s="738"/>
      <c r="AW2065" s="738"/>
      <c r="AX2065" s="738"/>
      <c r="AY2065" s="738"/>
      <c r="AZ2065" s="738"/>
      <c r="BA2065" s="738"/>
      <c r="BB2065" s="738"/>
      <c r="BC2065" s="738"/>
      <c r="BD2065" s="738"/>
      <c r="BE2065" s="738"/>
      <c r="BF2065" s="738"/>
      <c r="BG2065" s="603"/>
      <c r="BH2065" s="603"/>
    </row>
    <row r="2066" spans="1:60" ht="12" customHeight="1">
      <c r="A2066" s="959">
        <v>2064</v>
      </c>
      <c r="B2066" s="600" t="s">
        <v>6009</v>
      </c>
      <c r="C2066" s="601" t="s">
        <v>260</v>
      </c>
      <c r="D2066" s="602"/>
      <c r="E2066" s="600" t="s">
        <v>13945</v>
      </c>
      <c r="F2066" s="821" t="s">
        <v>13956</v>
      </c>
      <c r="G2066" s="821" t="s">
        <v>13957</v>
      </c>
      <c r="H2066" s="821" t="s">
        <v>13958</v>
      </c>
      <c r="I2066" s="603"/>
      <c r="J2066" s="616"/>
      <c r="K2066" s="616"/>
      <c r="L2066" s="622" t="s">
        <v>1564</v>
      </c>
      <c r="M2066" s="971"/>
      <c r="N2066" s="972"/>
      <c r="O2066" s="821"/>
      <c r="P2066" s="605"/>
      <c r="Q2066" s="605"/>
      <c r="R2066" s="603">
        <f>$Q2066-$P2066</f>
        <v>0</v>
      </c>
      <c r="S2066" s="603"/>
      <c r="T2066" s="607" t="str">
        <f>VLOOKUP(cppm_pr[[#This Row],[Status]],'All Link_LOV'!$I$32:$K$72,2,0)</f>
        <v>PR Creation</v>
      </c>
      <c r="U2066" s="607" t="s">
        <v>22</v>
      </c>
      <c r="V2066" s="772">
        <v>962</v>
      </c>
      <c r="W2066" s="607"/>
      <c r="Y2066" s="603"/>
      <c r="Z2066" s="608">
        <v>45209</v>
      </c>
      <c r="AA2066" s="603" t="s">
        <v>2333</v>
      </c>
      <c r="AB2066" s="606">
        <v>21480.26</v>
      </c>
      <c r="AC2066" s="677">
        <v>2775</v>
      </c>
      <c r="AD2066" s="603" t="s">
        <v>6059</v>
      </c>
      <c r="AE2066" s="603"/>
      <c r="AF2066" s="680" t="s">
        <v>398</v>
      </c>
      <c r="AG2066" s="603" t="s">
        <v>488</v>
      </c>
      <c r="AH2066" s="806" t="s">
        <v>13959</v>
      </c>
      <c r="AI2066" s="600" t="str">
        <f>IFERROR(VLOOKUP(cppm_pr[[#This Row],[Order Number]],SPHERE!C:CC,39,0),"")</f>
        <v/>
      </c>
      <c r="AJ2066" s="600" t="str">
        <f>IFERROR(VLOOKUP(cppm_pr[[#This Row],[Order Number]],'DC TM ONE'!B:CN,42,0),"")</f>
        <v/>
      </c>
      <c r="AK2066" s="806"/>
      <c r="AL2066" s="693">
        <v>44855</v>
      </c>
      <c r="AM2066" s="603" t="s">
        <v>9787</v>
      </c>
      <c r="AN2066" s="603" t="s">
        <v>6175</v>
      </c>
      <c r="AO2066" s="807"/>
      <c r="AP2066" s="603">
        <v>3400036859</v>
      </c>
      <c r="AQ2066" s="603"/>
      <c r="AR2066" s="612"/>
      <c r="AS2066" s="603"/>
      <c r="AT2066" s="738" t="s">
        <v>13960</v>
      </c>
      <c r="AU2066" s="603"/>
      <c r="AV2066" s="738"/>
      <c r="AW2066" s="738"/>
      <c r="AX2066" s="738"/>
      <c r="AY2066" s="738"/>
      <c r="AZ2066" s="738"/>
      <c r="BA2066" s="738"/>
      <c r="BB2066" s="738"/>
      <c r="BC2066" s="738"/>
      <c r="BD2066" s="738"/>
      <c r="BE2066" s="738"/>
      <c r="BF2066" s="738"/>
      <c r="BG2066" s="603"/>
      <c r="BH2066" s="603"/>
    </row>
    <row r="2067" spans="1:60" ht="12" customHeight="1">
      <c r="A2067" s="960">
        <v>2065</v>
      </c>
      <c r="B2067" s="600" t="s">
        <v>6009</v>
      </c>
      <c r="C2067" s="601" t="s">
        <v>260</v>
      </c>
      <c r="D2067" s="602"/>
      <c r="E2067" s="600" t="s">
        <v>13945</v>
      </c>
      <c r="F2067" s="821" t="s">
        <v>13961</v>
      </c>
      <c r="G2067" s="821" t="s">
        <v>13962</v>
      </c>
      <c r="H2067" s="821" t="s">
        <v>13963</v>
      </c>
      <c r="I2067" s="603"/>
      <c r="J2067" s="616"/>
      <c r="K2067" s="616"/>
      <c r="L2067" s="622" t="s">
        <v>1564</v>
      </c>
      <c r="M2067" s="971"/>
      <c r="N2067" s="972"/>
      <c r="O2067" s="821"/>
      <c r="P2067" s="605"/>
      <c r="Q2067" s="605"/>
      <c r="R2067" s="603">
        <f>$Q2067-$P2067</f>
        <v>0</v>
      </c>
      <c r="S2067" s="603"/>
      <c r="T2067" s="607" t="str">
        <f>VLOOKUP(cppm_pr[[#This Row],[Status]],'All Link_LOV'!$I$32:$K$72,2,0)</f>
        <v>PR Creation</v>
      </c>
      <c r="U2067" s="607" t="s">
        <v>22</v>
      </c>
      <c r="V2067" s="772">
        <v>963</v>
      </c>
      <c r="W2067" s="607"/>
      <c r="Y2067" s="603"/>
      <c r="Z2067" s="608">
        <v>45209</v>
      </c>
      <c r="AA2067" s="603" t="s">
        <v>2333</v>
      </c>
      <c r="AB2067" s="606">
        <v>21123.59</v>
      </c>
      <c r="AC2067" s="677">
        <v>2617.1</v>
      </c>
      <c r="AD2067" s="603" t="s">
        <v>6059</v>
      </c>
      <c r="AE2067" s="603"/>
      <c r="AF2067" s="680" t="s">
        <v>398</v>
      </c>
      <c r="AG2067" s="603" t="s">
        <v>488</v>
      </c>
      <c r="AH2067" s="806" t="s">
        <v>13964</v>
      </c>
      <c r="AI2067" s="600" t="str">
        <f>IFERROR(VLOOKUP(cppm_pr[[#This Row],[Order Number]],SPHERE!C:CC,39,0),"")</f>
        <v/>
      </c>
      <c r="AJ2067" s="600" t="str">
        <f>IFERROR(VLOOKUP(cppm_pr[[#This Row],[Order Number]],'DC TM ONE'!B:CN,42,0),"")</f>
        <v/>
      </c>
      <c r="AK2067" s="806"/>
      <c r="AL2067" s="693">
        <v>44861</v>
      </c>
      <c r="AM2067" s="603" t="s">
        <v>9787</v>
      </c>
      <c r="AN2067" s="603" t="s">
        <v>6175</v>
      </c>
      <c r="AO2067" s="807"/>
      <c r="AP2067" s="603">
        <v>3400036859</v>
      </c>
      <c r="AQ2067" s="603"/>
      <c r="AR2067" s="612"/>
      <c r="AS2067" s="603"/>
      <c r="AT2067" s="738" t="s">
        <v>13965</v>
      </c>
      <c r="AU2067" s="603"/>
      <c r="AV2067" s="738"/>
      <c r="AW2067" s="738"/>
      <c r="AX2067" s="738"/>
      <c r="AY2067" s="738"/>
      <c r="AZ2067" s="738"/>
      <c r="BA2067" s="738"/>
      <c r="BB2067" s="738"/>
      <c r="BC2067" s="738"/>
      <c r="BD2067" s="738"/>
      <c r="BE2067" s="738"/>
      <c r="BF2067" s="738"/>
      <c r="BG2067" s="603"/>
      <c r="BH2067" s="603"/>
    </row>
    <row r="2068" spans="1:60" ht="12" customHeight="1">
      <c r="A2068" s="959">
        <v>2066</v>
      </c>
      <c r="B2068" s="1017"/>
      <c r="C2068" s="601" t="s">
        <v>260</v>
      </c>
      <c r="D2068" s="1019"/>
      <c r="E2068" s="1017"/>
      <c r="F2068" s="1024" t="s">
        <v>10829</v>
      </c>
      <c r="G2068" s="1024" t="s">
        <v>10830</v>
      </c>
      <c r="H2068" s="1024" t="s">
        <v>10831</v>
      </c>
      <c r="I2068" s="1020" t="s">
        <v>10832</v>
      </c>
      <c r="J2068" s="1023"/>
      <c r="K2068" s="616"/>
      <c r="L2068" s="1021" t="s">
        <v>10812</v>
      </c>
      <c r="M2068" s="971"/>
      <c r="N2068" s="972"/>
      <c r="O2068" s="1024"/>
      <c r="P2068" s="1025"/>
      <c r="Q2068" s="1025"/>
      <c r="R2068" s="1020">
        <f>$Q2068-$P2068</f>
        <v>0</v>
      </c>
      <c r="S2068" s="1020"/>
      <c r="T2068" s="1026" t="str">
        <f>VLOOKUP(cppm_pr[[#This Row],[Status]],'All Link_LOV'!$I$32:$K$72,2,0)</f>
        <v>PR Creation</v>
      </c>
      <c r="U2068" s="1026" t="s">
        <v>22</v>
      </c>
      <c r="V2068" s="1027">
        <v>964</v>
      </c>
      <c r="W2068" s="1026"/>
      <c r="Y2068" s="1020"/>
      <c r="Z2068" s="1028">
        <v>45209</v>
      </c>
      <c r="AA2068" s="1020" t="s">
        <v>1958</v>
      </c>
      <c r="AB2068" s="1029">
        <v>28072</v>
      </c>
      <c r="AC2068" s="1022">
        <v>7920.4</v>
      </c>
      <c r="AD2068" s="1029" t="s">
        <v>6148</v>
      </c>
      <c r="AE2068" s="1029" t="s">
        <v>13966</v>
      </c>
      <c r="AF2068" s="1030" t="s">
        <v>398</v>
      </c>
      <c r="AG2068" s="1020" t="s">
        <v>491</v>
      </c>
      <c r="AH2068" s="806" t="s">
        <v>10834</v>
      </c>
      <c r="AI2068" s="600" t="str">
        <f>IFERROR(VLOOKUP(cppm_pr[[#This Row],[Order Number]],SPHERE!C:CC,39,0),"")</f>
        <v/>
      </c>
      <c r="AJ2068" s="600" t="str">
        <f>IFERROR(VLOOKUP(cppm_pr[[#This Row],[Order Number]],'DC TM ONE'!B:CN,42,0),"")</f>
        <v/>
      </c>
      <c r="AK2068" s="806"/>
      <c r="AL2068" s="1031">
        <v>45230</v>
      </c>
      <c r="AM2068" s="1032" t="s">
        <v>9583</v>
      </c>
      <c r="AN2068" s="1020" t="s">
        <v>4928</v>
      </c>
      <c r="AO2068" s="1033"/>
      <c r="AP2068" s="1020"/>
      <c r="AQ2068" s="1020"/>
      <c r="AR2068" s="1034">
        <v>3400041545</v>
      </c>
      <c r="AS2068" s="1020"/>
      <c r="AT2068" s="1035" t="s">
        <v>13967</v>
      </c>
      <c r="AU2068" s="603"/>
      <c r="AV2068" s="1035"/>
      <c r="AW2068" s="1035"/>
      <c r="AX2068" s="1035"/>
      <c r="AY2068" s="1035"/>
      <c r="AZ2068" s="1035"/>
      <c r="BA2068" s="1035"/>
      <c r="BB2068" s="1035"/>
      <c r="BC2068" s="1035"/>
      <c r="BD2068" s="1035"/>
      <c r="BE2068" s="1035"/>
      <c r="BF2068" s="1035"/>
      <c r="BG2068" s="1020"/>
      <c r="BH2068" s="1020"/>
    </row>
    <row r="2069" spans="1:60" ht="12" customHeight="1">
      <c r="A2069" s="960">
        <v>2067</v>
      </c>
      <c r="B2069" s="589" t="s">
        <v>5759</v>
      </c>
      <c r="C2069" s="601" t="s">
        <v>256</v>
      </c>
      <c r="D2069" s="466">
        <v>45210</v>
      </c>
      <c r="E2069" s="176" t="s">
        <v>13968</v>
      </c>
      <c r="F2069" s="1016" t="s">
        <v>13969</v>
      </c>
      <c r="G2069" s="1016" t="s">
        <v>13970</v>
      </c>
      <c r="H2069" s="1016" t="s">
        <v>13971</v>
      </c>
      <c r="I2069" s="177"/>
      <c r="J2069" s="1043"/>
      <c r="K2069" s="1043"/>
      <c r="L2069" s="595" t="s">
        <v>1691</v>
      </c>
      <c r="M2069" s="1043"/>
      <c r="N2069" s="1016"/>
      <c r="O2069" s="1016"/>
      <c r="P2069" s="1045"/>
      <c r="Q2069" s="1045"/>
      <c r="R2069" s="177">
        <f>$Q2069-$P2069</f>
        <v>0</v>
      </c>
      <c r="S2069" s="177"/>
      <c r="T2069" s="471" t="str">
        <f>VLOOKUP(cppm_pr[[#This Row],[Status]],'All Link_LOV'!$I$32:$K$72,2,0)</f>
        <v>PO Issued / Not Require LOR</v>
      </c>
      <c r="V2069" s="1041"/>
      <c r="W2069" s="471" t="s">
        <v>13972</v>
      </c>
      <c r="Z2069" s="1028">
        <v>45209</v>
      </c>
      <c r="AA2069" s="177"/>
      <c r="AB2069" s="468"/>
      <c r="AC2069" s="1048"/>
      <c r="AD2069" s="177"/>
      <c r="AE2069" s="177"/>
      <c r="AF2069" s="1016" t="s">
        <v>13437</v>
      </c>
      <c r="AG2069" s="177" t="s">
        <v>491</v>
      </c>
      <c r="AH2069" s="1016" t="s">
        <v>13973</v>
      </c>
      <c r="AI2069" s="600" t="str">
        <f>IFERROR(VLOOKUP(cppm_pr[[#This Row],[Order Number]],SPHERE!C:CC,39,0),"")</f>
        <v/>
      </c>
      <c r="AJ2069" s="600" t="str">
        <f>IFERROR(VLOOKUP(cppm_pr[[#This Row],[Order Number]],'DC TM ONE'!B:CN,42,0),"")</f>
        <v/>
      </c>
      <c r="AK2069" s="1016"/>
      <c r="AL2069" s="1049"/>
      <c r="AM2069" s="1016" t="s">
        <v>7280</v>
      </c>
      <c r="AO2069" s="1050"/>
      <c r="AR2069" s="1051"/>
      <c r="AT2069" s="1037"/>
      <c r="AU2069" s="177"/>
      <c r="AV2069" s="1037"/>
      <c r="AW2069" s="1037"/>
      <c r="AX2069" s="1037"/>
      <c r="AY2069" s="1037"/>
      <c r="AZ2069" s="1037"/>
      <c r="BA2069" s="1037"/>
      <c r="BB2069" s="1037"/>
      <c r="BC2069" s="1037"/>
      <c r="BD2069" s="1037"/>
      <c r="BE2069" s="1037"/>
      <c r="BF2069" s="1037"/>
    </row>
    <row r="2070" spans="1:60" ht="12" customHeight="1">
      <c r="A2070" s="959">
        <v>2068</v>
      </c>
      <c r="B2070" s="176" t="s">
        <v>2744</v>
      </c>
      <c r="C2070" s="601" t="s">
        <v>260</v>
      </c>
      <c r="E2070" s="176" t="s">
        <v>13974</v>
      </c>
      <c r="F2070" s="1016" t="s">
        <v>13975</v>
      </c>
      <c r="G2070" s="1016" t="s">
        <v>13976</v>
      </c>
      <c r="H2070" s="1016" t="s">
        <v>13977</v>
      </c>
      <c r="I2070" s="177" t="s">
        <v>2015</v>
      </c>
      <c r="J2070" s="1043"/>
      <c r="K2070" s="1127"/>
      <c r="L2070" s="1052" t="s">
        <v>56</v>
      </c>
      <c r="M2070" s="986" t="s">
        <v>10509</v>
      </c>
      <c r="N2070" s="1016"/>
      <c r="O2070" s="1016"/>
      <c r="P2070" s="1045"/>
      <c r="Q2070" s="1045"/>
      <c r="R2070" s="177">
        <f>$Q2070-$P2070</f>
        <v>0</v>
      </c>
      <c r="S2070" s="177"/>
      <c r="T2070" s="471" t="str">
        <f>VLOOKUP(cppm_pr[[#This Row],[Status]],'All Link_LOV'!$I$32:$K$72,2,0)</f>
        <v>PR Creation</v>
      </c>
      <c r="V2070" s="1046"/>
      <c r="W2070" s="471" t="s">
        <v>13972</v>
      </c>
      <c r="Z2070" s="1028">
        <v>45209</v>
      </c>
      <c r="AA2070" s="177"/>
      <c r="AB2070" s="468"/>
      <c r="AC2070" s="1048"/>
      <c r="AF2070" s="1016" t="s">
        <v>13437</v>
      </c>
      <c r="AG2070" s="177" t="s">
        <v>491</v>
      </c>
      <c r="AH2070" s="1016" t="s">
        <v>13978</v>
      </c>
      <c r="AI2070" s="600" t="str">
        <f>IFERROR(VLOOKUP(cppm_pr[[#This Row],[Order Number]],SPHERE!C:CC,39,0),"")</f>
        <v/>
      </c>
      <c r="AJ2070" s="600" t="str">
        <f>IFERROR(VLOOKUP(cppm_pr[[#This Row],[Order Number]],'DC TM ONE'!B:CN,42,0),"")</f>
        <v/>
      </c>
      <c r="AK2070" s="1016"/>
      <c r="AL2070" s="1049"/>
      <c r="AM2070" s="1016" t="s">
        <v>6196</v>
      </c>
      <c r="AO2070" s="1050"/>
      <c r="AR2070" s="1051"/>
      <c r="AT2070" s="1037"/>
      <c r="AU2070" s="1"/>
      <c r="AV2070" s="1037"/>
      <c r="AW2070" s="1037"/>
      <c r="AX2070" s="1037"/>
      <c r="AY2070" s="1037"/>
      <c r="AZ2070" s="1037"/>
      <c r="BA2070" s="1037"/>
      <c r="BB2070" s="1037"/>
      <c r="BC2070" s="1037"/>
      <c r="BD2070" s="1037"/>
      <c r="BE2070" s="1037"/>
      <c r="BF2070" s="1037"/>
    </row>
    <row r="2071" spans="1:60" ht="12" customHeight="1">
      <c r="A2071" s="960">
        <v>2069</v>
      </c>
      <c r="B2071" s="176" t="s">
        <v>5759</v>
      </c>
      <c r="C2071" s="601" t="s">
        <v>256</v>
      </c>
      <c r="D2071" s="466">
        <v>45210</v>
      </c>
      <c r="E2071" s="176" t="s">
        <v>13979</v>
      </c>
      <c r="F2071" s="1016" t="s">
        <v>13980</v>
      </c>
      <c r="G2071" s="1016" t="s">
        <v>13981</v>
      </c>
      <c r="H2071" s="1016" t="s">
        <v>13982</v>
      </c>
      <c r="I2071" s="177"/>
      <c r="J2071" s="1043"/>
      <c r="K2071" s="971"/>
      <c r="L2071" s="595" t="s">
        <v>1691</v>
      </c>
      <c r="M2071" s="971"/>
      <c r="N2071" s="1016"/>
      <c r="O2071" s="1016"/>
      <c r="P2071" s="1045"/>
      <c r="Q2071" s="1045"/>
      <c r="R2071" s="177">
        <f>$Q2071-$P2071</f>
        <v>0</v>
      </c>
      <c r="S2071" s="177"/>
      <c r="T2071" s="471" t="str">
        <f>VLOOKUP(cppm_pr[[#This Row],[Status]],'All Link_LOV'!$I$32:$K$72,2,0)</f>
        <v>PO Issued / Not Require LOR</v>
      </c>
      <c r="V2071" s="1046"/>
      <c r="W2071" s="471" t="s">
        <v>13972</v>
      </c>
      <c r="Z2071" s="1028">
        <v>45209</v>
      </c>
      <c r="AA2071" s="177"/>
      <c r="AB2071" s="468"/>
      <c r="AC2071" s="1048"/>
      <c r="AF2071" s="1016" t="s">
        <v>13437</v>
      </c>
      <c r="AG2071" s="177" t="s">
        <v>491</v>
      </c>
      <c r="AH2071" s="1016" t="s">
        <v>13983</v>
      </c>
      <c r="AI2071" s="600" t="str">
        <f>IFERROR(VLOOKUP(cppm_pr[[#This Row],[Order Number]],SPHERE!C:CC,39,0),"")</f>
        <v/>
      </c>
      <c r="AJ2071" s="600" t="str">
        <f>IFERROR(VLOOKUP(cppm_pr[[#This Row],[Order Number]],'DC TM ONE'!B:CN,42,0),"")</f>
        <v/>
      </c>
      <c r="AK2071" s="1016"/>
      <c r="AL2071" s="1049"/>
      <c r="AM2071" s="1016" t="s">
        <v>6413</v>
      </c>
      <c r="AO2071" s="1050"/>
      <c r="AR2071" s="1051"/>
      <c r="AT2071" s="1037"/>
      <c r="AU2071" s="1"/>
      <c r="AV2071" s="1037"/>
      <c r="AW2071" s="1037"/>
      <c r="AX2071" s="1037"/>
      <c r="AY2071" s="1037"/>
      <c r="AZ2071" s="1037"/>
      <c r="BA2071" s="1037"/>
      <c r="BB2071" s="1037"/>
      <c r="BC2071" s="1037"/>
      <c r="BD2071" s="1037"/>
      <c r="BE2071" s="1037"/>
      <c r="BF2071" s="1037"/>
    </row>
    <row r="2072" spans="1:60" ht="12" customHeight="1">
      <c r="A2072" s="959">
        <v>2070</v>
      </c>
      <c r="C2072" s="601" t="s">
        <v>200</v>
      </c>
      <c r="F2072" s="1016" t="s">
        <v>13984</v>
      </c>
      <c r="G2072" s="1016" t="s">
        <v>13985</v>
      </c>
      <c r="H2072" s="1016" t="s">
        <v>13986</v>
      </c>
      <c r="I2072" s="177"/>
      <c r="J2072" s="1043"/>
      <c r="K2072" s="971"/>
      <c r="L2072" s="1016" t="s">
        <v>13987</v>
      </c>
      <c r="M2072" s="971"/>
      <c r="N2072" s="1016"/>
      <c r="O2072" s="1016"/>
      <c r="P2072" s="1045"/>
      <c r="Q2072" s="1045"/>
      <c r="R2072" s="177">
        <f>$Q2072-$P2072</f>
        <v>0</v>
      </c>
      <c r="S2072" s="177"/>
      <c r="T2072" s="471" t="str">
        <f>VLOOKUP(cppm_pr[[#This Row],[Status]],'All Link_LOV'!$I$32:$K$72,2,0)</f>
        <v>New Request PR</v>
      </c>
      <c r="V2072" s="1046"/>
      <c r="W2072" s="471" t="s">
        <v>13972</v>
      </c>
      <c r="Z2072" s="1028">
        <v>45209</v>
      </c>
      <c r="AA2072" s="177"/>
      <c r="AB2072" s="468"/>
      <c r="AC2072" s="1048"/>
      <c r="AF2072" s="1016" t="s">
        <v>13528</v>
      </c>
      <c r="AG2072" s="177" t="s">
        <v>491</v>
      </c>
      <c r="AH2072" s="1016" t="s">
        <v>13988</v>
      </c>
      <c r="AI2072" s="600" t="str">
        <f>IFERROR(VLOOKUP(cppm_pr[[#This Row],[Order Number]],SPHERE!C:CC,39,0),"")</f>
        <v/>
      </c>
      <c r="AJ2072" s="600" t="str">
        <f>IFERROR(VLOOKUP(cppm_pr[[#This Row],[Order Number]],'DC TM ONE'!B:CN,42,0),"")</f>
        <v/>
      </c>
      <c r="AK2072" s="1016"/>
      <c r="AL2072" s="1049"/>
      <c r="AM2072" s="1016" t="s">
        <v>6971</v>
      </c>
      <c r="AO2072" s="1050"/>
      <c r="AR2072" s="1051"/>
      <c r="AT2072" s="1037"/>
      <c r="AU2072" s="1"/>
      <c r="AV2072" s="1037"/>
      <c r="AW2072" s="1037"/>
      <c r="AX2072" s="1037"/>
      <c r="AY2072" s="1037"/>
      <c r="AZ2072" s="1037"/>
      <c r="BA2072" s="1037"/>
      <c r="BB2072" s="1037"/>
      <c r="BC2072" s="1037"/>
      <c r="BD2072" s="1037"/>
      <c r="BE2072" s="1037"/>
      <c r="BF2072" s="1037"/>
    </row>
    <row r="2073" spans="1:60" ht="12" customHeight="1">
      <c r="A2073" s="960">
        <v>2071</v>
      </c>
      <c r="C2073" s="601" t="s">
        <v>200</v>
      </c>
      <c r="F2073" s="1016" t="s">
        <v>13989</v>
      </c>
      <c r="G2073" s="1016" t="s">
        <v>13990</v>
      </c>
      <c r="H2073" s="1016" t="s">
        <v>13991</v>
      </c>
      <c r="I2073" s="177"/>
      <c r="J2073" s="1043"/>
      <c r="K2073" s="971"/>
      <c r="L2073" s="1052" t="s">
        <v>13992</v>
      </c>
      <c r="M2073" s="971"/>
      <c r="N2073" s="1016"/>
      <c r="O2073" s="1016"/>
      <c r="P2073" s="1045"/>
      <c r="Q2073" s="1045"/>
      <c r="R2073" s="177">
        <f>$Q2073-$P2073</f>
        <v>0</v>
      </c>
      <c r="S2073" s="177"/>
      <c r="T2073" s="471" t="str">
        <f>VLOOKUP(cppm_pr[[#This Row],[Status]],'All Link_LOV'!$I$32:$K$72,2,0)</f>
        <v>New Request PR</v>
      </c>
      <c r="V2073" s="1046"/>
      <c r="W2073" s="471" t="s">
        <v>13972</v>
      </c>
      <c r="Z2073" s="1028">
        <v>45209</v>
      </c>
      <c r="AA2073" s="177"/>
      <c r="AB2073" s="468"/>
      <c r="AC2073" s="1048"/>
      <c r="AF2073" s="1016" t="s">
        <v>13437</v>
      </c>
      <c r="AG2073" s="177" t="s">
        <v>491</v>
      </c>
      <c r="AH2073" s="1016" t="s">
        <v>13993</v>
      </c>
      <c r="AI2073" s="600" t="str">
        <f>IFERROR(VLOOKUP(cppm_pr[[#This Row],[Order Number]],SPHERE!C:CC,39,0),"")</f>
        <v/>
      </c>
      <c r="AJ2073" s="600" t="str">
        <f>IFERROR(VLOOKUP(cppm_pr[[#This Row],[Order Number]],'DC TM ONE'!B:CN,42,0),"")</f>
        <v/>
      </c>
      <c r="AK2073" s="1016"/>
      <c r="AL2073" s="1049"/>
      <c r="AM2073" s="1016" t="s">
        <v>6238</v>
      </c>
      <c r="AO2073" s="1050"/>
      <c r="AR2073" s="1051"/>
      <c r="AT2073" s="1037"/>
      <c r="AU2073" s="1"/>
      <c r="AV2073" s="1037"/>
      <c r="AW2073" s="1037"/>
      <c r="AX2073" s="1037"/>
      <c r="AY2073" s="1037"/>
      <c r="AZ2073" s="1037"/>
      <c r="BA2073" s="1037"/>
      <c r="BB2073" s="1037"/>
      <c r="BC2073" s="1037"/>
      <c r="BD2073" s="1037"/>
      <c r="BE2073" s="1037"/>
      <c r="BF2073" s="1037"/>
    </row>
    <row r="2074" spans="1:60" ht="12" customHeight="1">
      <c r="A2074" s="959">
        <v>2072</v>
      </c>
      <c r="B2074" s="176" t="s">
        <v>74</v>
      </c>
      <c r="C2074" s="601" t="s">
        <v>267</v>
      </c>
      <c r="E2074" s="176" t="s">
        <v>13994</v>
      </c>
      <c r="F2074" s="1016" t="s">
        <v>13995</v>
      </c>
      <c r="G2074" s="1016" t="s">
        <v>13996</v>
      </c>
      <c r="H2074" s="1016" t="s">
        <v>13997</v>
      </c>
      <c r="I2074" s="177"/>
      <c r="J2074" s="1043"/>
      <c r="K2074" s="971"/>
      <c r="L2074" s="1052" t="s">
        <v>13998</v>
      </c>
      <c r="M2074" s="971"/>
      <c r="N2074" s="1016"/>
      <c r="O2074" s="1016"/>
      <c r="P2074" s="1045"/>
      <c r="Q2074" s="1045"/>
      <c r="R2074" s="177">
        <f>$Q2074-$P2074</f>
        <v>0</v>
      </c>
      <c r="S2074" s="177"/>
      <c r="T2074" s="471" t="str">
        <f>VLOOKUP(cppm_pr[[#This Row],[Status]],'All Link_LOV'!$I$32:$K$72,2,0)</f>
        <v>PO Issued</v>
      </c>
      <c r="V2074" s="1046"/>
      <c r="W2074" s="471" t="s">
        <v>13972</v>
      </c>
      <c r="Z2074" s="1028">
        <v>45209</v>
      </c>
      <c r="AA2074" s="177"/>
      <c r="AB2074" s="468"/>
      <c r="AC2074" s="1048"/>
      <c r="AF2074" s="1016" t="s">
        <v>13528</v>
      </c>
      <c r="AG2074" s="177" t="s">
        <v>491</v>
      </c>
      <c r="AH2074" s="1016" t="s">
        <v>13999</v>
      </c>
      <c r="AI2074" s="600" t="str">
        <f>IFERROR(VLOOKUP(cppm_pr[[#This Row],[Order Number]],SPHERE!C:CC,39,0),"")</f>
        <v/>
      </c>
      <c r="AJ2074" s="600" t="str">
        <f>IFERROR(VLOOKUP(cppm_pr[[#This Row],[Order Number]],'DC TM ONE'!B:CN,42,0),"")</f>
        <v/>
      </c>
      <c r="AK2074" s="1016"/>
      <c r="AL2074" s="1049"/>
      <c r="AM2074" s="1016" t="s">
        <v>14000</v>
      </c>
      <c r="AO2074" s="1050"/>
      <c r="AR2074" s="1051"/>
      <c r="AT2074" s="1037"/>
      <c r="AU2074" s="1"/>
      <c r="AV2074" s="1037"/>
      <c r="AW2074" s="1037"/>
      <c r="AX2074" s="1037"/>
      <c r="AY2074" s="1037"/>
      <c r="AZ2074" s="1037"/>
      <c r="BA2074" s="1037"/>
      <c r="BB2074" s="1037"/>
      <c r="BC2074" s="1037"/>
      <c r="BD2074" s="1037"/>
      <c r="BE2074" s="1037"/>
      <c r="BF2074" s="1037"/>
    </row>
    <row r="2075" spans="1:60" ht="12" customHeight="1">
      <c r="A2075" s="960">
        <v>2073</v>
      </c>
      <c r="C2075" s="601" t="s">
        <v>260</v>
      </c>
      <c r="F2075" s="1016" t="s">
        <v>14001</v>
      </c>
      <c r="G2075" s="1016" t="s">
        <v>14002</v>
      </c>
      <c r="H2075" s="1016" t="s">
        <v>14003</v>
      </c>
      <c r="I2075" s="177"/>
      <c r="J2075" s="1043"/>
      <c r="K2075" s="971"/>
      <c r="L2075" s="1052" t="s">
        <v>14004</v>
      </c>
      <c r="M2075" s="971"/>
      <c r="N2075" s="1016"/>
      <c r="O2075" s="1016"/>
      <c r="P2075" s="1045"/>
      <c r="Q2075" s="1045"/>
      <c r="R2075" s="177">
        <f>$Q2075-$P2075</f>
        <v>0</v>
      </c>
      <c r="S2075" s="177"/>
      <c r="T2075" s="471" t="str">
        <f>VLOOKUP(cppm_pr[[#This Row],[Status]],'All Link_LOV'!$I$32:$K$72,2,0)</f>
        <v>PR Creation</v>
      </c>
      <c r="V2075" s="1046"/>
      <c r="W2075" s="471" t="s">
        <v>13972</v>
      </c>
      <c r="Z2075" s="1028">
        <v>45209</v>
      </c>
      <c r="AA2075" s="177"/>
      <c r="AB2075" s="468"/>
      <c r="AC2075" s="1048"/>
      <c r="AF2075" s="1016" t="s">
        <v>13437</v>
      </c>
      <c r="AG2075" s="177" t="s">
        <v>491</v>
      </c>
      <c r="AH2075" s="1016" t="s">
        <v>14005</v>
      </c>
      <c r="AI2075" s="600" t="str">
        <f>IFERROR(VLOOKUP(cppm_pr[[#This Row],[Order Number]],SPHERE!C:CC,39,0),"")</f>
        <v/>
      </c>
      <c r="AJ2075" s="600" t="str">
        <f>IFERROR(VLOOKUP(cppm_pr[[#This Row],[Order Number]],'DC TM ONE'!B:CN,42,0),"")</f>
        <v/>
      </c>
      <c r="AK2075" s="1016"/>
      <c r="AL2075" s="1049"/>
      <c r="AM2075" s="1016" t="s">
        <v>7263</v>
      </c>
      <c r="AO2075" s="1050"/>
      <c r="AR2075" s="1051"/>
      <c r="AT2075" s="1037"/>
      <c r="AU2075" s="1"/>
      <c r="AV2075" s="1037"/>
      <c r="AW2075" s="1037"/>
      <c r="AX2075" s="1037"/>
      <c r="AY2075" s="1037"/>
      <c r="AZ2075" s="1037"/>
      <c r="BA2075" s="1037"/>
      <c r="BB2075" s="1037"/>
      <c r="BC2075" s="1037"/>
      <c r="BD2075" s="1037"/>
      <c r="BE2075" s="1037"/>
      <c r="BF2075" s="1037"/>
    </row>
    <row r="2076" spans="1:60" ht="12" customHeight="1">
      <c r="A2076" s="959">
        <v>2074</v>
      </c>
      <c r="C2076" s="601" t="s">
        <v>207</v>
      </c>
      <c r="F2076" s="1016" t="s">
        <v>14006</v>
      </c>
      <c r="G2076" s="1016" t="s">
        <v>14007</v>
      </c>
      <c r="H2076" s="1016" t="s">
        <v>14008</v>
      </c>
      <c r="I2076" s="177"/>
      <c r="J2076" s="1043"/>
      <c r="K2076" s="971"/>
      <c r="L2076" s="606" t="s">
        <v>12983</v>
      </c>
      <c r="M2076" s="971"/>
      <c r="N2076" s="1016"/>
      <c r="O2076" s="1016"/>
      <c r="P2076" s="1045"/>
      <c r="Q2076" s="1045"/>
      <c r="R2076" s="177">
        <f>$Q2076-$P2076</f>
        <v>0</v>
      </c>
      <c r="S2076" s="177"/>
      <c r="T2076" s="471" t="str">
        <f>VLOOKUP(cppm_pr[[#This Row],[Status]],'All Link_LOV'!$I$32:$K$72,2,0)</f>
        <v>New Request PR</v>
      </c>
      <c r="V2076" s="1046"/>
      <c r="W2076" s="471" t="s">
        <v>13972</v>
      </c>
      <c r="Z2076" s="1028">
        <v>45209</v>
      </c>
      <c r="AA2076" s="177"/>
      <c r="AB2076" s="468"/>
      <c r="AC2076" s="1048"/>
      <c r="AF2076" s="1016" t="s">
        <v>13437</v>
      </c>
      <c r="AG2076" s="177" t="s">
        <v>491</v>
      </c>
      <c r="AH2076" s="1016" t="s">
        <v>14009</v>
      </c>
      <c r="AI2076" s="600" t="str">
        <f>IFERROR(VLOOKUP(cppm_pr[[#This Row],[Order Number]],SPHERE!C:CC,39,0),"")</f>
        <v/>
      </c>
      <c r="AJ2076" s="600" t="str">
        <f>IFERROR(VLOOKUP(cppm_pr[[#This Row],[Order Number]],'DC TM ONE'!B:CN,42,0),"")</f>
        <v/>
      </c>
      <c r="AK2076" s="1016"/>
      <c r="AL2076" s="1049"/>
      <c r="AM2076" s="1016" t="s">
        <v>9906</v>
      </c>
      <c r="AO2076" s="1050"/>
      <c r="AR2076" s="1051"/>
      <c r="AT2076" s="1037"/>
      <c r="AU2076" s="1"/>
      <c r="AV2076" s="1037"/>
      <c r="AW2076" s="1037"/>
      <c r="AX2076" s="1037"/>
      <c r="AY2076" s="1037"/>
      <c r="AZ2076" s="1037"/>
      <c r="BA2076" s="1037"/>
      <c r="BB2076" s="1037"/>
      <c r="BC2076" s="1037"/>
      <c r="BD2076" s="1037"/>
      <c r="BE2076" s="1037"/>
      <c r="BF2076" s="1037"/>
    </row>
    <row r="2077" spans="1:60" ht="12" customHeight="1">
      <c r="A2077" s="960">
        <v>2075</v>
      </c>
      <c r="C2077" s="601" t="s">
        <v>200</v>
      </c>
      <c r="F2077" s="1016" t="s">
        <v>14010</v>
      </c>
      <c r="G2077" s="1016" t="s">
        <v>14011</v>
      </c>
      <c r="H2077" s="1016" t="s">
        <v>14012</v>
      </c>
      <c r="I2077" s="177"/>
      <c r="J2077" s="1043"/>
      <c r="K2077" s="971"/>
      <c r="L2077" s="1052" t="s">
        <v>14013</v>
      </c>
      <c r="M2077" s="971"/>
      <c r="N2077" s="1016"/>
      <c r="O2077" s="1016"/>
      <c r="P2077" s="1045"/>
      <c r="Q2077" s="1045"/>
      <c r="R2077" s="177">
        <f>$Q2077-$P2077</f>
        <v>0</v>
      </c>
      <c r="S2077" s="177"/>
      <c r="T2077" s="471" t="str">
        <f>VLOOKUP(cppm_pr[[#This Row],[Status]],'All Link_LOV'!$I$32:$K$72,2,0)</f>
        <v>New Request PR</v>
      </c>
      <c r="V2077" s="1046"/>
      <c r="W2077" s="471" t="s">
        <v>13972</v>
      </c>
      <c r="Z2077" s="1028">
        <v>45209</v>
      </c>
      <c r="AA2077" s="177"/>
      <c r="AB2077" s="468"/>
      <c r="AC2077" s="1048"/>
      <c r="AF2077" s="1016" t="s">
        <v>13437</v>
      </c>
      <c r="AG2077" s="177" t="s">
        <v>491</v>
      </c>
      <c r="AH2077" s="1016" t="s">
        <v>14014</v>
      </c>
      <c r="AI2077" s="600" t="str">
        <f>IFERROR(VLOOKUP(cppm_pr[[#This Row],[Order Number]],SPHERE!C:CC,39,0),"")</f>
        <v/>
      </c>
      <c r="AJ2077" s="600" t="str">
        <f>IFERROR(VLOOKUP(cppm_pr[[#This Row],[Order Number]],'DC TM ONE'!B:CN,42,0),"")</f>
        <v/>
      </c>
      <c r="AK2077" s="1016"/>
      <c r="AL2077" s="1049"/>
      <c r="AM2077" s="1016" t="s">
        <v>7705</v>
      </c>
      <c r="AO2077" s="1050"/>
      <c r="AR2077" s="1051"/>
      <c r="AT2077" s="1037"/>
      <c r="AU2077" s="1"/>
      <c r="AV2077" s="1037"/>
      <c r="AW2077" s="1037"/>
      <c r="AX2077" s="1037"/>
      <c r="AY2077" s="1037"/>
      <c r="AZ2077" s="1037"/>
      <c r="BA2077" s="1037"/>
      <c r="BB2077" s="1037"/>
      <c r="BC2077" s="1037"/>
      <c r="BD2077" s="1037"/>
      <c r="BE2077" s="1037"/>
      <c r="BF2077" s="1037"/>
    </row>
    <row r="2078" spans="1:60" ht="12" customHeight="1">
      <c r="A2078" s="959">
        <v>2076</v>
      </c>
      <c r="B2078" s="176" t="s">
        <v>5759</v>
      </c>
      <c r="C2078" s="601" t="s">
        <v>256</v>
      </c>
      <c r="D2078" s="466">
        <v>45210</v>
      </c>
      <c r="E2078" s="176" t="s">
        <v>14015</v>
      </c>
      <c r="F2078" s="1016" t="s">
        <v>14016</v>
      </c>
      <c r="G2078" s="1016" t="s">
        <v>14017</v>
      </c>
      <c r="H2078" s="1016" t="s">
        <v>14018</v>
      </c>
      <c r="I2078" s="177"/>
      <c r="J2078" s="1043"/>
      <c r="K2078" s="971"/>
      <c r="L2078" s="595" t="s">
        <v>1691</v>
      </c>
      <c r="M2078" s="971"/>
      <c r="N2078" s="1016"/>
      <c r="O2078" s="1016"/>
      <c r="P2078" s="1045"/>
      <c r="Q2078" s="1045"/>
      <c r="R2078" s="177">
        <f>$Q2078-$P2078</f>
        <v>0</v>
      </c>
      <c r="S2078" s="177"/>
      <c r="T2078" s="471" t="str">
        <f>VLOOKUP(cppm_pr[[#This Row],[Status]],'All Link_LOV'!$I$32:$K$72,2,0)</f>
        <v>PO Issued / Not Require LOR</v>
      </c>
      <c r="V2078" s="1046"/>
      <c r="W2078" s="471" t="s">
        <v>13972</v>
      </c>
      <c r="Z2078" s="1028">
        <v>45209</v>
      </c>
      <c r="AA2078" s="177"/>
      <c r="AB2078" s="468"/>
      <c r="AC2078" s="1048"/>
      <c r="AF2078" s="1016" t="s">
        <v>13528</v>
      </c>
      <c r="AG2078" s="177" t="s">
        <v>491</v>
      </c>
      <c r="AH2078" s="1016" t="s">
        <v>14019</v>
      </c>
      <c r="AI2078" s="600" t="str">
        <f>IFERROR(VLOOKUP(cppm_pr[[#This Row],[Order Number]],SPHERE!C:CC,39,0),"")</f>
        <v/>
      </c>
      <c r="AJ2078" s="600" t="str">
        <f>IFERROR(VLOOKUP(cppm_pr[[#This Row],[Order Number]],'DC TM ONE'!B:CN,42,0),"")</f>
        <v/>
      </c>
      <c r="AK2078" s="1016"/>
      <c r="AL2078" s="1049"/>
      <c r="AM2078" s="1016" t="s">
        <v>14020</v>
      </c>
      <c r="AO2078" s="1050"/>
      <c r="AR2078" s="1051"/>
      <c r="AT2078" s="1037"/>
      <c r="AU2078" s="1"/>
      <c r="AV2078" s="1037"/>
      <c r="AW2078" s="1037"/>
      <c r="AX2078" s="1037"/>
      <c r="AY2078" s="1037"/>
      <c r="AZ2078" s="1037"/>
      <c r="BA2078" s="1037"/>
      <c r="BB2078" s="1037"/>
      <c r="BC2078" s="1037"/>
      <c r="BD2078" s="1037"/>
      <c r="BE2078" s="1037"/>
      <c r="BF2078" s="1037"/>
    </row>
    <row r="2079" spans="1:60" ht="12" customHeight="1">
      <c r="A2079" s="960">
        <v>2077</v>
      </c>
      <c r="B2079" s="176" t="s">
        <v>5759</v>
      </c>
      <c r="C2079" s="601" t="s">
        <v>256</v>
      </c>
      <c r="D2079" s="466">
        <v>45210</v>
      </c>
      <c r="E2079" s="176" t="s">
        <v>14021</v>
      </c>
      <c r="F2079" s="1016" t="s">
        <v>14022</v>
      </c>
      <c r="G2079" s="1016" t="s">
        <v>14023</v>
      </c>
      <c r="H2079" s="1016" t="s">
        <v>14024</v>
      </c>
      <c r="I2079" s="177"/>
      <c r="J2079" s="1043"/>
      <c r="K2079" s="971"/>
      <c r="L2079" s="595" t="s">
        <v>1691</v>
      </c>
      <c r="M2079" s="971"/>
      <c r="N2079" s="1016"/>
      <c r="O2079" s="1016"/>
      <c r="P2079" s="1045"/>
      <c r="Q2079" s="1045"/>
      <c r="R2079" s="177">
        <f>$Q2079-$P2079</f>
        <v>0</v>
      </c>
      <c r="S2079" s="177"/>
      <c r="T2079" s="471" t="str">
        <f>VLOOKUP(cppm_pr[[#This Row],[Status]],'All Link_LOV'!$I$32:$K$72,2,0)</f>
        <v>PO Issued / Not Require LOR</v>
      </c>
      <c r="V2079" s="1046"/>
      <c r="W2079" s="471" t="s">
        <v>13972</v>
      </c>
      <c r="Z2079" s="1028">
        <v>45209</v>
      </c>
      <c r="AA2079" s="177"/>
      <c r="AB2079" s="468"/>
      <c r="AC2079" s="1048"/>
      <c r="AF2079" s="1016" t="s">
        <v>13528</v>
      </c>
      <c r="AG2079" s="177" t="s">
        <v>491</v>
      </c>
      <c r="AH2079" s="1016" t="s">
        <v>14025</v>
      </c>
      <c r="AI2079" s="600" t="str">
        <f>IFERROR(VLOOKUP(cppm_pr[[#This Row],[Order Number]],SPHERE!C:CC,39,0),"")</f>
        <v/>
      </c>
      <c r="AJ2079" s="600" t="str">
        <f>IFERROR(VLOOKUP(cppm_pr[[#This Row],[Order Number]],'DC TM ONE'!B:CN,42,0),"")</f>
        <v/>
      </c>
      <c r="AK2079" s="1016"/>
      <c r="AL2079" s="1049"/>
      <c r="AM2079" s="1016" t="s">
        <v>6413</v>
      </c>
      <c r="AO2079" s="1050"/>
      <c r="AR2079" s="1051"/>
      <c r="AT2079" s="1037"/>
      <c r="AU2079" s="1"/>
      <c r="AV2079" s="1037"/>
      <c r="AW2079" s="1037"/>
      <c r="AX2079" s="1037"/>
      <c r="AY2079" s="1037"/>
      <c r="AZ2079" s="1037"/>
      <c r="BA2079" s="1037"/>
      <c r="BB2079" s="1037"/>
      <c r="BC2079" s="1037"/>
      <c r="BD2079" s="1037"/>
      <c r="BE2079" s="1037"/>
      <c r="BF2079" s="1037"/>
    </row>
    <row r="2080" spans="1:60" ht="12" customHeight="1">
      <c r="A2080" s="959">
        <v>2078</v>
      </c>
      <c r="C2080" s="601" t="s">
        <v>200</v>
      </c>
      <c r="F2080" s="1016" t="s">
        <v>14026</v>
      </c>
      <c r="G2080" s="1016" t="s">
        <v>14027</v>
      </c>
      <c r="H2080" s="1016" t="s">
        <v>14028</v>
      </c>
      <c r="I2080" s="177"/>
      <c r="J2080" s="1043"/>
      <c r="K2080" s="971"/>
      <c r="L2080" s="1052" t="s">
        <v>14004</v>
      </c>
      <c r="M2080" s="971"/>
      <c r="N2080" s="1016"/>
      <c r="O2080" s="1016"/>
      <c r="P2080" s="1045"/>
      <c r="Q2080" s="1045"/>
      <c r="R2080" s="177">
        <f>$Q2080-$P2080</f>
        <v>0</v>
      </c>
      <c r="S2080" s="177"/>
      <c r="T2080" s="471" t="str">
        <f>VLOOKUP(cppm_pr[[#This Row],[Status]],'All Link_LOV'!$I$32:$K$72,2,0)</f>
        <v>New Request PR</v>
      </c>
      <c r="V2080" s="1046"/>
      <c r="W2080" s="471" t="s">
        <v>13972</v>
      </c>
      <c r="Z2080" s="1028">
        <v>45209</v>
      </c>
      <c r="AA2080" s="177"/>
      <c r="AB2080" s="468"/>
      <c r="AC2080" s="1048"/>
      <c r="AF2080" s="1016" t="s">
        <v>13437</v>
      </c>
      <c r="AG2080" s="177" t="s">
        <v>491</v>
      </c>
      <c r="AH2080" s="1016" t="s">
        <v>14029</v>
      </c>
      <c r="AI2080" s="600" t="str">
        <f>IFERROR(VLOOKUP(cppm_pr[[#This Row],[Order Number]],SPHERE!C:CC,39,0),"")</f>
        <v/>
      </c>
      <c r="AJ2080" s="600" t="str">
        <f>IFERROR(VLOOKUP(cppm_pr[[#This Row],[Order Number]],'DC TM ONE'!B:CN,42,0),"")</f>
        <v/>
      </c>
      <c r="AK2080" s="1016"/>
      <c r="AL2080" s="1049"/>
      <c r="AM2080" s="1016" t="s">
        <v>13155</v>
      </c>
      <c r="AO2080" s="1050"/>
      <c r="AR2080" s="1051"/>
      <c r="AT2080" s="1037"/>
      <c r="AU2080" s="1"/>
      <c r="AV2080" s="1037"/>
      <c r="AW2080" s="1037"/>
      <c r="AX2080" s="1037"/>
      <c r="AY2080" s="1037"/>
      <c r="AZ2080" s="1037"/>
      <c r="BA2080" s="1037"/>
      <c r="BB2080" s="1037"/>
      <c r="BC2080" s="1037"/>
      <c r="BD2080" s="1037"/>
      <c r="BE2080" s="1037"/>
      <c r="BF2080" s="1037"/>
    </row>
    <row r="2081" spans="1:60" ht="12" customHeight="1">
      <c r="A2081" s="960">
        <v>2079</v>
      </c>
      <c r="C2081" s="601" t="s">
        <v>200</v>
      </c>
      <c r="F2081" s="1016" t="s">
        <v>14030</v>
      </c>
      <c r="G2081" s="1016" t="s">
        <v>14031</v>
      </c>
      <c r="H2081" s="1016" t="s">
        <v>14032</v>
      </c>
      <c r="I2081" s="177"/>
      <c r="J2081" s="1043"/>
      <c r="K2081" s="971"/>
      <c r="L2081" s="1052" t="s">
        <v>14013</v>
      </c>
      <c r="M2081" s="971"/>
      <c r="N2081" s="1016"/>
      <c r="O2081" s="1016"/>
      <c r="P2081" s="1045"/>
      <c r="Q2081" s="1045"/>
      <c r="R2081" s="177">
        <f>$Q2081-$P2081</f>
        <v>0</v>
      </c>
      <c r="S2081" s="177"/>
      <c r="T2081" s="471" t="str">
        <f>VLOOKUP(cppm_pr[[#This Row],[Status]],'All Link_LOV'!$I$32:$K$72,2,0)</f>
        <v>New Request PR</v>
      </c>
      <c r="V2081" s="1046"/>
      <c r="W2081" s="471" t="s">
        <v>13972</v>
      </c>
      <c r="Z2081" s="1028">
        <v>45209</v>
      </c>
      <c r="AA2081" s="177"/>
      <c r="AB2081" s="468"/>
      <c r="AC2081" s="1048"/>
      <c r="AF2081" s="1016" t="s">
        <v>13528</v>
      </c>
      <c r="AG2081" s="177" t="s">
        <v>491</v>
      </c>
      <c r="AH2081" s="1016" t="s">
        <v>14033</v>
      </c>
      <c r="AI2081" s="600" t="str">
        <f>IFERROR(VLOOKUP(cppm_pr[[#This Row],[Order Number]],SPHERE!C:CC,39,0),"")</f>
        <v/>
      </c>
      <c r="AJ2081" s="600" t="str">
        <f>IFERROR(VLOOKUP(cppm_pr[[#This Row],[Order Number]],'DC TM ONE'!B:CN,42,0),"")</f>
        <v/>
      </c>
      <c r="AK2081" s="1016"/>
      <c r="AL2081" s="1049"/>
      <c r="AM2081" s="1016" t="s">
        <v>7705</v>
      </c>
      <c r="AO2081" s="1050"/>
      <c r="AR2081" s="1051"/>
      <c r="AT2081" s="1037"/>
      <c r="AU2081" s="1"/>
      <c r="AV2081" s="1037"/>
      <c r="AW2081" s="1037"/>
      <c r="AX2081" s="1037"/>
      <c r="AY2081" s="1037"/>
      <c r="AZ2081" s="1037"/>
      <c r="BA2081" s="1037"/>
      <c r="BB2081" s="1037"/>
      <c r="BC2081" s="1037"/>
      <c r="BD2081" s="1037"/>
      <c r="BE2081" s="1037"/>
      <c r="BF2081" s="1037"/>
    </row>
    <row r="2082" spans="1:60" ht="12" customHeight="1">
      <c r="A2082" s="959">
        <v>2080</v>
      </c>
      <c r="C2082" s="601" t="s">
        <v>260</v>
      </c>
      <c r="F2082" s="1044" t="s">
        <v>4401</v>
      </c>
      <c r="G2082" s="1044" t="s">
        <v>4400</v>
      </c>
      <c r="H2082" s="1044" t="s">
        <v>4398</v>
      </c>
      <c r="I2082" s="177" t="s">
        <v>11989</v>
      </c>
      <c r="J2082" s="1043"/>
      <c r="K2082" s="971"/>
      <c r="L2082" s="1042" t="s">
        <v>10812</v>
      </c>
      <c r="M2082" s="971"/>
      <c r="N2082" s="972"/>
      <c r="O2082" s="1044"/>
      <c r="P2082" s="1045"/>
      <c r="Q2082" s="1045"/>
      <c r="R2082" s="177">
        <f>$Q2082-$P2082</f>
        <v>0</v>
      </c>
      <c r="S2082" s="177"/>
      <c r="T2082" s="471" t="str">
        <f>VLOOKUP(cppm_pr[[#This Row],[Status]],'All Link_LOV'!$I$32:$K$72,2,0)</f>
        <v>PR Creation</v>
      </c>
      <c r="U2082" s="471" t="s">
        <v>22</v>
      </c>
      <c r="V2082" s="1046">
        <v>965</v>
      </c>
      <c r="Z2082" s="1047">
        <v>45209</v>
      </c>
      <c r="AA2082" s="177" t="s">
        <v>4243</v>
      </c>
      <c r="AB2082" s="468">
        <v>48132</v>
      </c>
      <c r="AC2082" s="1048">
        <v>16572.55</v>
      </c>
      <c r="AD2082" s="468" t="s">
        <v>6059</v>
      </c>
      <c r="AF2082" s="962" t="s">
        <v>6164</v>
      </c>
      <c r="AG2082" s="177" t="s">
        <v>498</v>
      </c>
      <c r="AH2082" s="1015" t="s">
        <v>4399</v>
      </c>
      <c r="AI2082" s="600" t="str">
        <f>IFERROR(VLOOKUP(cppm_pr[[#This Row],[Order Number]],SPHERE!C:CC,39,0),"")</f>
        <v/>
      </c>
      <c r="AJ2082" s="600" t="str">
        <f>IFERROR(VLOOKUP(cppm_pr[[#This Row],[Order Number]],'DC TM ONE'!B:CN,42,0),"")</f>
        <v/>
      </c>
      <c r="AK2082" s="1015"/>
      <c r="AL2082" s="1049">
        <v>45280</v>
      </c>
      <c r="AM2082" s="178" t="s">
        <v>11990</v>
      </c>
      <c r="AN2082" s="177" t="s">
        <v>4928</v>
      </c>
      <c r="AO2082" s="1050"/>
      <c r="AR2082" s="1051">
        <v>3400038882</v>
      </c>
      <c r="AT2082" s="1037"/>
      <c r="AU2082" s="1"/>
      <c r="AV2082" s="1037"/>
      <c r="AW2082" s="1037"/>
      <c r="AX2082" s="1037"/>
      <c r="AY2082" s="1037"/>
      <c r="AZ2082" s="1037"/>
      <c r="BA2082" s="1037"/>
      <c r="BB2082" s="1037"/>
      <c r="BC2082" s="1037"/>
      <c r="BD2082" s="1037"/>
      <c r="BE2082" s="1037"/>
      <c r="BF2082" s="1037"/>
    </row>
    <row r="2083" spans="1:60" ht="12" customHeight="1">
      <c r="A2083" s="960">
        <v>2081</v>
      </c>
      <c r="B2083" s="1017" t="s">
        <v>69</v>
      </c>
      <c r="C2083" s="601" t="s">
        <v>260</v>
      </c>
      <c r="D2083" s="1019"/>
      <c r="E2083" s="1017" t="s">
        <v>14034</v>
      </c>
      <c r="F2083" s="1024" t="s">
        <v>5250</v>
      </c>
      <c r="G2083" s="1024" t="s">
        <v>5249</v>
      </c>
      <c r="H2083" s="1024" t="s">
        <v>5247</v>
      </c>
      <c r="I2083" s="1020" t="s">
        <v>11203</v>
      </c>
      <c r="J2083" s="1023"/>
      <c r="K2083" s="616"/>
      <c r="L2083" s="1021" t="s">
        <v>3872</v>
      </c>
      <c r="M2083" s="971"/>
      <c r="N2083" s="972"/>
      <c r="O2083" s="1024"/>
      <c r="P2083" s="1025"/>
      <c r="Q2083" s="1025"/>
      <c r="R2083" s="1020">
        <f>$Q2083-$P2083</f>
        <v>0</v>
      </c>
      <c r="S2083" s="1020"/>
      <c r="T2083" s="1026" t="str">
        <f>VLOOKUP(cppm_pr[[#This Row],[Status]],'All Link_LOV'!$I$32:$K$72,2,0)</f>
        <v>PR Creation</v>
      </c>
      <c r="U2083" s="1026" t="s">
        <v>22</v>
      </c>
      <c r="V2083" s="1027">
        <v>966</v>
      </c>
      <c r="W2083" s="1026"/>
      <c r="Y2083" s="1020"/>
      <c r="Z2083" s="1028">
        <v>45209</v>
      </c>
      <c r="AA2083" s="1020" t="s">
        <v>4770</v>
      </c>
      <c r="AB2083" s="1029">
        <v>27329</v>
      </c>
      <c r="AC2083" s="1022">
        <v>7702.7</v>
      </c>
      <c r="AD2083" s="1029" t="s">
        <v>6148</v>
      </c>
      <c r="AE2083" s="1029" t="s">
        <v>14035</v>
      </c>
      <c r="AF2083" s="1030" t="s">
        <v>398</v>
      </c>
      <c r="AG2083" s="1020" t="s">
        <v>488</v>
      </c>
      <c r="AH2083" s="808" t="s">
        <v>14036</v>
      </c>
      <c r="AI2083" s="600" t="str">
        <f>IFERROR(VLOOKUP(cppm_pr[[#This Row],[Order Number]],SPHERE!C:CC,39,0),"")</f>
        <v/>
      </c>
      <c r="AJ2083" s="600" t="str">
        <f>IFERROR(VLOOKUP(cppm_pr[[#This Row],[Order Number]],'DC TM ONE'!B:CN,42,0),"")</f>
        <v/>
      </c>
      <c r="AK2083" s="808"/>
      <c r="AL2083" s="1031">
        <v>45211</v>
      </c>
      <c r="AM2083" s="1032" t="s">
        <v>12926</v>
      </c>
      <c r="AN2083" s="1020" t="s">
        <v>4928</v>
      </c>
      <c r="AO2083" s="1033"/>
      <c r="AP2083" s="1020"/>
      <c r="AQ2083" s="1020"/>
      <c r="AR2083" s="1034" t="s">
        <v>14037</v>
      </c>
      <c r="AS2083" s="1020"/>
      <c r="AT2083" s="1035" t="s">
        <v>14038</v>
      </c>
      <c r="AU2083" s="603"/>
      <c r="AV2083" s="1035"/>
      <c r="AW2083" s="1035"/>
      <c r="AX2083" s="1035"/>
      <c r="AY2083" s="1035"/>
      <c r="AZ2083" s="1035"/>
      <c r="BA2083" s="1035"/>
      <c r="BB2083" s="1035"/>
      <c r="BC2083" s="1035"/>
      <c r="BD2083" s="1035"/>
      <c r="BE2083" s="1035"/>
      <c r="BF2083" s="1035"/>
      <c r="BG2083" s="1020"/>
      <c r="BH2083" s="1020"/>
    </row>
    <row r="2084" spans="1:60" ht="12" customHeight="1">
      <c r="A2084" s="959">
        <v>2082</v>
      </c>
      <c r="B2084" s="1017" t="s">
        <v>69</v>
      </c>
      <c r="C2084" s="601" t="s">
        <v>256</v>
      </c>
      <c r="D2084" s="1019">
        <v>45210</v>
      </c>
      <c r="E2084" s="1017" t="s">
        <v>14039</v>
      </c>
      <c r="F2084" s="1024" t="s">
        <v>5048</v>
      </c>
      <c r="G2084" s="1024" t="s">
        <v>5047</v>
      </c>
      <c r="H2084" s="1024" t="s">
        <v>5470</v>
      </c>
      <c r="I2084" s="1020"/>
      <c r="J2084" s="1023"/>
      <c r="K2084" s="616"/>
      <c r="L2084" s="1021" t="s">
        <v>3872</v>
      </c>
      <c r="M2084" s="971"/>
      <c r="N2084" s="972"/>
      <c r="O2084" s="1024"/>
      <c r="P2084" s="1025"/>
      <c r="Q2084" s="1025"/>
      <c r="R2084" s="1020">
        <f>$Q2084-$P2084</f>
        <v>0</v>
      </c>
      <c r="S2084" s="1020"/>
      <c r="T2084" s="1026" t="str">
        <f>VLOOKUP(cppm_pr[[#This Row],[Status]],'All Link_LOV'!$I$32:$K$72,2,0)</f>
        <v>PO Issued / Not Require LOR</v>
      </c>
      <c r="U2084" s="1026" t="s">
        <v>105</v>
      </c>
      <c r="V2084" s="1027">
        <v>426</v>
      </c>
      <c r="W2084" s="1026"/>
      <c r="Y2084" s="1020"/>
      <c r="Z2084" s="1028">
        <v>45209</v>
      </c>
      <c r="AA2084" s="1020" t="s">
        <v>3867</v>
      </c>
      <c r="AB2084" s="1029"/>
      <c r="AC2084" s="1022"/>
      <c r="AD2084" s="1029"/>
      <c r="AE2084" s="1029"/>
      <c r="AF2084" s="1030" t="s">
        <v>398</v>
      </c>
      <c r="AG2084" s="1020" t="s">
        <v>491</v>
      </c>
      <c r="AH2084" s="808" t="s">
        <v>5471</v>
      </c>
      <c r="AI2084" s="600" t="str">
        <f>IFERROR(VLOOKUP(cppm_pr[[#This Row],[Order Number]],SPHERE!C:CC,39,0),"")</f>
        <v/>
      </c>
      <c r="AJ2084" s="600" t="str">
        <f>IFERROR(VLOOKUP(cppm_pr[[#This Row],[Order Number]],'DC TM ONE'!B:CN,42,0),"")</f>
        <v/>
      </c>
      <c r="AK2084" s="808"/>
      <c r="AL2084" s="1031"/>
      <c r="AM2084" s="1032" t="s">
        <v>12926</v>
      </c>
      <c r="AN2084" s="1020"/>
      <c r="AO2084" s="1033"/>
      <c r="AP2084" s="1020"/>
      <c r="AQ2084" s="1020"/>
      <c r="AR2084" s="1034">
        <v>3400044397</v>
      </c>
      <c r="AS2084" s="1020" t="s">
        <v>5473</v>
      </c>
      <c r="AT2084" s="1035"/>
      <c r="AU2084" s="603"/>
      <c r="AV2084" s="1035" t="s">
        <v>3873</v>
      </c>
      <c r="AW2084" s="1035" t="s">
        <v>4776</v>
      </c>
      <c r="AX2084" s="1035" t="s">
        <v>5472</v>
      </c>
      <c r="AY2084" s="1035" t="s">
        <v>1554</v>
      </c>
      <c r="AZ2084" s="1035" t="s">
        <v>5473</v>
      </c>
      <c r="BA2084" s="1035" t="s">
        <v>5474</v>
      </c>
      <c r="BB2084" s="1035">
        <v>3400044397</v>
      </c>
      <c r="BC2084" s="1035" t="s">
        <v>5473</v>
      </c>
      <c r="BD2084" s="1035">
        <v>3400044397</v>
      </c>
      <c r="BE2084" s="1035" t="s">
        <v>5473</v>
      </c>
      <c r="BF2084" s="1035">
        <v>3400044397</v>
      </c>
      <c r="BG2084" s="1020"/>
      <c r="BH2084" s="1020"/>
    </row>
    <row r="2085" spans="1:60" ht="12" customHeight="1">
      <c r="A2085" s="960">
        <v>2083</v>
      </c>
      <c r="B2085" s="1017" t="s">
        <v>69</v>
      </c>
      <c r="C2085" s="601" t="s">
        <v>256</v>
      </c>
      <c r="D2085" s="1019">
        <v>45210</v>
      </c>
      <c r="E2085" s="1017" t="s">
        <v>14039</v>
      </c>
      <c r="F2085" s="1024" t="s">
        <v>4774</v>
      </c>
      <c r="G2085" s="603" t="s">
        <v>14040</v>
      </c>
      <c r="H2085" s="1024" t="s">
        <v>4771</v>
      </c>
      <c r="I2085" s="1020"/>
      <c r="J2085" s="1023"/>
      <c r="K2085" s="616"/>
      <c r="L2085" s="1021" t="s">
        <v>3872</v>
      </c>
      <c r="M2085" s="971"/>
      <c r="N2085" s="972"/>
      <c r="O2085" s="1024"/>
      <c r="P2085" s="1025"/>
      <c r="Q2085" s="1025"/>
      <c r="R2085" s="1020">
        <f>$Q2085-$P2085</f>
        <v>0</v>
      </c>
      <c r="S2085" s="1020"/>
      <c r="T2085" s="1026" t="str">
        <f>VLOOKUP(cppm_pr[[#This Row],[Status]],'All Link_LOV'!$I$32:$K$72,2,0)</f>
        <v>PO Issued / Not Require LOR</v>
      </c>
      <c r="U2085" s="1026" t="s">
        <v>105</v>
      </c>
      <c r="V2085" s="1027">
        <v>427</v>
      </c>
      <c r="W2085" s="1026"/>
      <c r="Y2085" s="1020"/>
      <c r="Z2085" s="1028">
        <v>45209</v>
      </c>
      <c r="AA2085" s="1020" t="s">
        <v>3867</v>
      </c>
      <c r="AB2085" s="1029"/>
      <c r="AC2085" s="1022"/>
      <c r="AD2085" s="1029"/>
      <c r="AE2085" s="1029"/>
      <c r="AF2085" s="1030" t="s">
        <v>398</v>
      </c>
      <c r="AG2085" s="1020" t="s">
        <v>491</v>
      </c>
      <c r="AH2085" s="808" t="s">
        <v>5475</v>
      </c>
      <c r="AI2085" s="600" t="str">
        <f>IFERROR(VLOOKUP(cppm_pr[[#This Row],[Order Number]],SPHERE!C:CC,39,0),"")</f>
        <v/>
      </c>
      <c r="AJ2085" s="600" t="str">
        <f>IFERROR(VLOOKUP(cppm_pr[[#This Row],[Order Number]],'DC TM ONE'!B:CN,42,0),"")</f>
        <v/>
      </c>
      <c r="AK2085" s="808"/>
      <c r="AL2085" s="1031"/>
      <c r="AM2085" s="1032" t="s">
        <v>12714</v>
      </c>
      <c r="AN2085" s="1020"/>
      <c r="AO2085" s="1033"/>
      <c r="AP2085" s="1020"/>
      <c r="AQ2085" s="1020"/>
      <c r="AR2085" s="1034">
        <v>3400044397</v>
      </c>
      <c r="AS2085" s="1020" t="s">
        <v>5473</v>
      </c>
      <c r="AT2085" s="1035"/>
      <c r="AU2085" s="603"/>
      <c r="AV2085" s="1035" t="s">
        <v>3873</v>
      </c>
      <c r="AW2085" s="1035" t="s">
        <v>4776</v>
      </c>
      <c r="AX2085" s="1035" t="s">
        <v>5476</v>
      </c>
      <c r="AY2085" s="1035" t="s">
        <v>1554</v>
      </c>
      <c r="AZ2085" s="1035" t="s">
        <v>5473</v>
      </c>
      <c r="BA2085" s="1035" t="s">
        <v>5477</v>
      </c>
      <c r="BB2085" s="1035">
        <v>3400044397</v>
      </c>
      <c r="BC2085" s="1035" t="s">
        <v>5473</v>
      </c>
      <c r="BD2085" s="1035">
        <v>3400044397</v>
      </c>
      <c r="BE2085" s="1035" t="s">
        <v>5473</v>
      </c>
      <c r="BF2085" s="1035">
        <v>3400044397</v>
      </c>
      <c r="BG2085" s="1020"/>
      <c r="BH2085" s="1020"/>
    </row>
    <row r="2086" spans="1:60" s="174" customFormat="1" ht="12" customHeight="1">
      <c r="A2086" s="959">
        <v>2084</v>
      </c>
      <c r="B2086" s="1070"/>
      <c r="C2086" s="601" t="s">
        <v>207</v>
      </c>
      <c r="D2086" s="1072"/>
      <c r="E2086" s="1070"/>
      <c r="F2086" s="1077" t="s">
        <v>14041</v>
      </c>
      <c r="G2086" s="1077"/>
      <c r="H2086" s="1077"/>
      <c r="I2086" s="1073"/>
      <c r="J2086" s="1076"/>
      <c r="K2086" s="1074"/>
      <c r="L2086" s="611" t="s">
        <v>908</v>
      </c>
      <c r="M2086" s="985" t="s">
        <v>10509</v>
      </c>
      <c r="N2086" s="972" t="str">
        <f>VLOOKUP(cppm_pr[[#This Row],[Order Number]],SPHERE!C:CC,13,0)</f>
        <v>IN PROGRESS</v>
      </c>
      <c r="O2086" s="1077"/>
      <c r="P2086" s="1078"/>
      <c r="Q2086" s="1078"/>
      <c r="R2086" s="1073">
        <f>$Q2086-$P2086</f>
        <v>0</v>
      </c>
      <c r="S2086" s="1073"/>
      <c r="T2086" s="1079" t="str">
        <f>VLOOKUP(cppm_pr[[#This Row],[Status]],'All Link_LOV'!$I$32:$K$72,2,0)</f>
        <v>New Request PR</v>
      </c>
      <c r="U2086" s="1079"/>
      <c r="V2086" s="1080"/>
      <c r="W2086" s="1079"/>
      <c r="X2086" s="175"/>
      <c r="Y2086" s="1073"/>
      <c r="Z2086" s="1081"/>
      <c r="AA2086" s="1073"/>
      <c r="AB2086" s="1082"/>
      <c r="AC2086" s="1022"/>
      <c r="AD2086" s="1082"/>
      <c r="AE2086" s="1082"/>
      <c r="AF2086" s="592" t="s">
        <v>13420</v>
      </c>
      <c r="AG2086" s="592" t="s">
        <v>520</v>
      </c>
      <c r="AH2086" s="808"/>
      <c r="AI2086" s="600" t="str">
        <f>IFERROR(VLOOKUP(cppm_pr[[#This Row],[Order Number]],SPHERE!C:CC,39,0),"")</f>
        <v>Unifi Port</v>
      </c>
      <c r="AJ2086" s="600" t="str">
        <f>IFERROR(VLOOKUP(cppm_pr[[#This Row],[Order Number]],'DC TM ONE'!B:CN,42,0),"")</f>
        <v/>
      </c>
      <c r="AK2086" s="808"/>
      <c r="AL2086" s="1031"/>
      <c r="AM2086" s="1084" t="s">
        <v>12624</v>
      </c>
      <c r="AN2086" s="1073"/>
      <c r="AO2086" s="1033"/>
      <c r="AP2086" s="1073"/>
      <c r="AQ2086" s="1073"/>
      <c r="AR2086" s="1034"/>
      <c r="AS2086" s="1073"/>
      <c r="AT2086" s="1085"/>
      <c r="AU2086" s="672"/>
      <c r="AV2086" s="1085"/>
      <c r="AW2086" s="1085"/>
      <c r="AX2086" s="1085"/>
      <c r="AY2086" s="1085"/>
      <c r="AZ2086" s="1085"/>
      <c r="BA2086" s="1085"/>
      <c r="BB2086" s="1085"/>
      <c r="BC2086" s="1085"/>
      <c r="BD2086" s="1085"/>
      <c r="BE2086" s="1085"/>
      <c r="BF2086" s="1085"/>
      <c r="BG2086" s="1073"/>
      <c r="BH2086" s="1073"/>
    </row>
    <row r="2087" spans="1:60" ht="12" customHeight="1">
      <c r="A2087" s="960">
        <v>2085</v>
      </c>
      <c r="B2087" s="1017"/>
      <c r="C2087" s="601" t="s">
        <v>207</v>
      </c>
      <c r="D2087" s="1019"/>
      <c r="E2087" s="1017"/>
      <c r="F2087" s="1024" t="s">
        <v>14042</v>
      </c>
      <c r="G2087" s="1024"/>
      <c r="H2087" s="1024"/>
      <c r="I2087" s="1020"/>
      <c r="J2087" s="1023"/>
      <c r="K2087" s="616"/>
      <c r="L2087" s="611" t="s">
        <v>908</v>
      </c>
      <c r="M2087" s="985" t="s">
        <v>10509</v>
      </c>
      <c r="N2087" s="972" t="str">
        <f>VLOOKUP(cppm_pr[[#This Row],[Order Number]],SPHERE!C:CC,13,0)</f>
        <v>IN PROGRESS</v>
      </c>
      <c r="O2087" s="1024"/>
      <c r="P2087" s="1025"/>
      <c r="Q2087" s="1025"/>
      <c r="R2087" s="1020">
        <f>$Q2087-$P2087</f>
        <v>0</v>
      </c>
      <c r="S2087" s="1020"/>
      <c r="T2087" s="1026" t="str">
        <f>VLOOKUP(cppm_pr[[#This Row],[Status]],'All Link_LOV'!$I$32:$K$72,2,0)</f>
        <v>New Request PR</v>
      </c>
      <c r="U2087" s="1026"/>
      <c r="V2087" s="1027"/>
      <c r="W2087" s="1026"/>
      <c r="Y2087" s="1020"/>
      <c r="Z2087" s="1028"/>
      <c r="AA2087" s="1020"/>
      <c r="AB2087" s="1029"/>
      <c r="AC2087" s="1022"/>
      <c r="AD2087" s="1029"/>
      <c r="AE2087" s="1029"/>
      <c r="AF2087" s="592" t="s">
        <v>13420</v>
      </c>
      <c r="AG2087" s="592" t="s">
        <v>520</v>
      </c>
      <c r="AH2087" s="808"/>
      <c r="AI2087" s="600" t="str">
        <f>IFERROR(VLOOKUP(cppm_pr[[#This Row],[Order Number]],SPHERE!C:CC,39,0),"")</f>
        <v>Unifi Port</v>
      </c>
      <c r="AJ2087" s="600" t="str">
        <f>IFERROR(VLOOKUP(cppm_pr[[#This Row],[Order Number]],'DC TM ONE'!B:CN,42,0),"")</f>
        <v/>
      </c>
      <c r="AK2087" s="808"/>
      <c r="AL2087" s="1031"/>
      <c r="AM2087" s="1084" t="s">
        <v>9818</v>
      </c>
      <c r="AN2087" s="1020"/>
      <c r="AO2087" s="1033"/>
      <c r="AP2087" s="1020"/>
      <c r="AQ2087" s="1020"/>
      <c r="AR2087" s="1034"/>
      <c r="AS2087" s="1020"/>
      <c r="AT2087" s="1035"/>
      <c r="AU2087" s="603"/>
      <c r="AV2087" s="1035"/>
      <c r="AW2087" s="1035"/>
      <c r="AX2087" s="1035"/>
      <c r="AY2087" s="1035"/>
      <c r="AZ2087" s="1035"/>
      <c r="BA2087" s="1035"/>
      <c r="BB2087" s="1035"/>
      <c r="BC2087" s="1035"/>
      <c r="BD2087" s="1035"/>
      <c r="BE2087" s="1035"/>
      <c r="BF2087" s="1035"/>
      <c r="BG2087" s="1020"/>
      <c r="BH2087" s="1020"/>
    </row>
    <row r="2088" spans="1:60" ht="12" customHeight="1">
      <c r="A2088" s="959">
        <v>2086</v>
      </c>
      <c r="B2088" s="1017"/>
      <c r="C2088" s="601" t="s">
        <v>207</v>
      </c>
      <c r="D2088" s="1019"/>
      <c r="E2088" s="1017"/>
      <c r="F2088" s="1024" t="s">
        <v>14043</v>
      </c>
      <c r="G2088" s="1024"/>
      <c r="H2088" s="1024"/>
      <c r="I2088" s="1020"/>
      <c r="J2088" s="1023"/>
      <c r="K2088" s="616"/>
      <c r="L2088" s="604" t="s">
        <v>53</v>
      </c>
      <c r="M2088" s="985" t="s">
        <v>10509</v>
      </c>
      <c r="N2088" s="972" t="str">
        <f>VLOOKUP(cppm_pr[[#This Row],[Order Number]],SPHERE!C:CC,13,0)</f>
        <v>CONFIRMED</v>
      </c>
      <c r="O2088" s="1024"/>
      <c r="P2088" s="1025"/>
      <c r="Q2088" s="1025"/>
      <c r="R2088" s="1020">
        <f>$Q2088-$P2088</f>
        <v>0</v>
      </c>
      <c r="S2088" s="1020"/>
      <c r="T2088" s="1026" t="str">
        <f>VLOOKUP(cppm_pr[[#This Row],[Status]],'All Link_LOV'!$I$32:$K$72,2,0)</f>
        <v>New Request PR</v>
      </c>
      <c r="U2088" s="1026"/>
      <c r="V2088" s="1027"/>
      <c r="W2088" s="1026"/>
      <c r="Y2088" s="1020"/>
      <c r="Z2088" s="1028"/>
      <c r="AA2088" s="1020"/>
      <c r="AB2088" s="1029"/>
      <c r="AC2088" s="1022"/>
      <c r="AD2088" s="1029"/>
      <c r="AE2088" s="1029"/>
      <c r="AF2088" s="589" t="s">
        <v>13437</v>
      </c>
      <c r="AG2088" s="592" t="s">
        <v>514</v>
      </c>
      <c r="AH2088" s="808"/>
      <c r="AI2088" s="600" t="str">
        <f>IFERROR(VLOOKUP(cppm_pr[[#This Row],[Order Number]],SPHERE!C:CC,39,0),"")</f>
        <v>4 core + 1 IUC/ CSR</v>
      </c>
      <c r="AJ2088" s="600" t="str">
        <f>IFERROR(VLOOKUP(cppm_pr[[#This Row],[Order Number]],'DC TM ONE'!B:CN,42,0),"")</f>
        <v/>
      </c>
      <c r="AK2088" s="808"/>
      <c r="AL2088" s="1031"/>
      <c r="AM2088" s="1084" t="s">
        <v>6681</v>
      </c>
      <c r="AN2088" s="1020"/>
      <c r="AO2088" s="1033"/>
      <c r="AP2088" s="1020"/>
      <c r="AQ2088" s="1020"/>
      <c r="AR2088" s="1034"/>
      <c r="AS2088" s="1020"/>
      <c r="AT2088" s="1035"/>
      <c r="AU2088" s="603"/>
      <c r="AV2088" s="1035"/>
      <c r="AW2088" s="1035"/>
      <c r="AX2088" s="1035"/>
      <c r="AY2088" s="1035"/>
      <c r="AZ2088" s="1035"/>
      <c r="BA2088" s="1035"/>
      <c r="BB2088" s="1035"/>
      <c r="BC2088" s="1035"/>
      <c r="BD2088" s="1035"/>
      <c r="BE2088" s="1035"/>
      <c r="BF2088" s="1035"/>
      <c r="BG2088" s="1020"/>
      <c r="BH2088" s="1020"/>
    </row>
    <row r="2089" spans="1:60" ht="12" customHeight="1">
      <c r="A2089" s="960">
        <v>2087</v>
      </c>
      <c r="B2089" s="1017"/>
      <c r="C2089" s="601" t="s">
        <v>207</v>
      </c>
      <c r="D2089" s="1019"/>
      <c r="E2089" s="1017"/>
      <c r="F2089" s="1024" t="s">
        <v>14044</v>
      </c>
      <c r="G2089" s="1024"/>
      <c r="H2089" s="1024"/>
      <c r="I2089" s="1020"/>
      <c r="J2089" s="1023"/>
      <c r="K2089" s="616"/>
      <c r="L2089" s="611" t="s">
        <v>908</v>
      </c>
      <c r="M2089" s="985" t="s">
        <v>10509</v>
      </c>
      <c r="N2089" s="972" t="str">
        <f>VLOOKUP(cppm_pr[[#This Row],[Order Number]],SPHERE!C:CC,13,0)</f>
        <v>IN PROGRESS</v>
      </c>
      <c r="O2089" s="1024"/>
      <c r="P2089" s="1025"/>
      <c r="Q2089" s="1025"/>
      <c r="R2089" s="1020">
        <f>$Q2089-$P2089</f>
        <v>0</v>
      </c>
      <c r="S2089" s="1020"/>
      <c r="T2089" s="1026" t="str">
        <f>VLOOKUP(cppm_pr[[#This Row],[Status]],'All Link_LOV'!$I$32:$K$72,2,0)</f>
        <v>New Request PR</v>
      </c>
      <c r="U2089" s="1026"/>
      <c r="V2089" s="1027"/>
      <c r="W2089" s="1026"/>
      <c r="Y2089" s="1020"/>
      <c r="Z2089" s="1028"/>
      <c r="AA2089" s="1020"/>
      <c r="AB2089" s="1029"/>
      <c r="AC2089" s="1022"/>
      <c r="AD2089" s="1029"/>
      <c r="AE2089" s="1029"/>
      <c r="AF2089" s="592" t="s">
        <v>13437</v>
      </c>
      <c r="AG2089" s="592" t="s">
        <v>514</v>
      </c>
      <c r="AH2089" s="808"/>
      <c r="AI2089" s="600" t="str">
        <f>IFERROR(VLOOKUP(cppm_pr[[#This Row],[Order Number]],SPHERE!C:CC,39,0),"")</f>
        <v>4 core + 1 IUC/ CSR</v>
      </c>
      <c r="AJ2089" s="600" t="str">
        <f>IFERROR(VLOOKUP(cppm_pr[[#This Row],[Order Number]],'DC TM ONE'!B:CN,42,0),"")</f>
        <v/>
      </c>
      <c r="AK2089" s="808"/>
      <c r="AL2089" s="1031"/>
      <c r="AM2089" s="1032" t="s">
        <v>908</v>
      </c>
      <c r="AN2089" s="1020"/>
      <c r="AO2089" s="1033"/>
      <c r="AP2089" s="1020"/>
      <c r="AQ2089" s="1020"/>
      <c r="AR2089" s="1034"/>
      <c r="AS2089" s="1020"/>
      <c r="AT2089" s="1035"/>
      <c r="AU2089" s="603"/>
      <c r="AV2089" s="1035"/>
      <c r="AW2089" s="1035"/>
      <c r="AX2089" s="1035"/>
      <c r="AY2089" s="1035"/>
      <c r="AZ2089" s="1035"/>
      <c r="BA2089" s="1035"/>
      <c r="BB2089" s="1035"/>
      <c r="BC2089" s="1035"/>
      <c r="BD2089" s="1035"/>
      <c r="BE2089" s="1035"/>
      <c r="BF2089" s="1035"/>
      <c r="BG2089" s="1020"/>
      <c r="BH2089" s="1020"/>
    </row>
    <row r="2090" spans="1:60" ht="12" customHeight="1">
      <c r="A2090" s="959">
        <v>2088</v>
      </c>
      <c r="B2090" s="176" t="s">
        <v>469</v>
      </c>
      <c r="C2090" s="601" t="s">
        <v>254</v>
      </c>
      <c r="E2090" s="176" t="s">
        <v>14045</v>
      </c>
      <c r="F2090" s="1044" t="s">
        <v>14046</v>
      </c>
      <c r="G2090" s="1044"/>
      <c r="H2090" s="1044" t="s">
        <v>14047</v>
      </c>
      <c r="I2090" s="177"/>
      <c r="J2090" s="1043"/>
      <c r="K2090" s="1127"/>
      <c r="L2090" s="611" t="s">
        <v>56</v>
      </c>
      <c r="M2090" s="985" t="s">
        <v>10509</v>
      </c>
      <c r="N2090" s="972" t="str">
        <f>VLOOKUP(cppm_pr[[#This Row],[Order Number]],SPHERE!C:CC,13,0)</f>
        <v>CONFIRMED</v>
      </c>
      <c r="O2090" s="1044"/>
      <c r="P2090" s="1045"/>
      <c r="Q2090" s="1045"/>
      <c r="R2090" s="177">
        <f>$Q2090-$P2090</f>
        <v>0</v>
      </c>
      <c r="S2090" s="177"/>
      <c r="T2090" s="471" t="str">
        <f>VLOOKUP(cppm_pr[[#This Row],[Status]],'All Link_LOV'!$I$32:$K$72,2,0)</f>
        <v>PO Issued</v>
      </c>
      <c r="V2090" s="1046"/>
      <c r="Z2090" s="1047"/>
      <c r="AA2090" s="177"/>
      <c r="AB2090" s="468"/>
      <c r="AC2090" s="1048"/>
      <c r="AF2090" s="592" t="s">
        <v>12821</v>
      </c>
      <c r="AG2090" s="592" t="s">
        <v>518</v>
      </c>
      <c r="AH2090" s="1015"/>
      <c r="AI2090" s="600" t="str">
        <f>IFERROR(VLOOKUP(cppm_pr[[#This Row],[Order Number]],SPHERE!C:CC,39,0),"")</f>
        <v>Unifi Port</v>
      </c>
      <c r="AJ2090" s="600">
        <f>IFERROR(VLOOKUP(cppm_pr[[#This Row],[Order Number]],'DC TM ONE'!B:CN,42,0),"")</f>
        <v>0</v>
      </c>
      <c r="AK2090" s="1015"/>
      <c r="AL2090" s="1049"/>
      <c r="AM2090" s="1032" t="s">
        <v>9408</v>
      </c>
      <c r="AO2090" s="1050"/>
      <c r="AR2090" s="1051"/>
      <c r="AT2090" s="1037"/>
      <c r="AU2090" s="1"/>
      <c r="AV2090" s="1037"/>
      <c r="AW2090" s="1037"/>
      <c r="AX2090" s="1037"/>
      <c r="AY2090" s="1037"/>
      <c r="AZ2090" s="1037"/>
      <c r="BA2090" s="1037"/>
      <c r="BB2090" s="1037"/>
      <c r="BC2090" s="1037"/>
      <c r="BD2090" s="1037"/>
      <c r="BE2090" s="1037"/>
      <c r="BF2090" s="1037"/>
    </row>
    <row r="2091" spans="1:60" ht="12" customHeight="1">
      <c r="A2091" s="960">
        <v>2089</v>
      </c>
      <c r="C2091" s="601" t="s">
        <v>207</v>
      </c>
      <c r="F2091" s="1044" t="s">
        <v>14048</v>
      </c>
      <c r="G2091" s="1044"/>
      <c r="H2091" s="592" t="s">
        <v>14049</v>
      </c>
      <c r="I2091" s="177"/>
      <c r="J2091" s="1043"/>
      <c r="K2091" s="971"/>
      <c r="L2091" s="604" t="s">
        <v>1492</v>
      </c>
      <c r="M2091" s="985" t="s">
        <v>10509</v>
      </c>
      <c r="N2091" s="972" t="str">
        <f>VLOOKUP(cppm_pr[[#This Row],[Order Number]],SPHERE!C:CC,13,0)</f>
        <v>CONFIRMED</v>
      </c>
      <c r="O2091" s="1044"/>
      <c r="P2091" s="1045"/>
      <c r="Q2091" s="1045"/>
      <c r="R2091" s="177">
        <f>$Q2091-$P2091</f>
        <v>0</v>
      </c>
      <c r="S2091" s="177"/>
      <c r="T2091" s="471" t="str">
        <f>VLOOKUP(cppm_pr[[#This Row],[Status]],'All Link_LOV'!$I$32:$K$72,2,0)</f>
        <v>New Request PR</v>
      </c>
      <c r="V2091" s="1046"/>
      <c r="Z2091" s="1047"/>
      <c r="AA2091" s="177"/>
      <c r="AB2091" s="468"/>
      <c r="AC2091" s="1048"/>
      <c r="AF2091" s="589" t="s">
        <v>12821</v>
      </c>
      <c r="AG2091" s="592" t="s">
        <v>491</v>
      </c>
      <c r="AH2091" s="1015"/>
      <c r="AI2091" s="600" t="str">
        <f>IFERROR(VLOOKUP(cppm_pr[[#This Row],[Order Number]],SPHERE!C:CC,39,0),"")</f>
        <v>4 core FOC + 1 NID (NRP)</v>
      </c>
      <c r="AJ2091" s="600" t="str">
        <f>IFERROR(VLOOKUP(cppm_pr[[#This Row],[Order Number]],'DC TM ONE'!B:CN,42,0),"")</f>
        <v>SLG 99.5%</v>
      </c>
      <c r="AK2091" s="1015"/>
      <c r="AL2091" s="1049"/>
      <c r="AM2091" s="1032" t="s">
        <v>13219</v>
      </c>
      <c r="AO2091" s="1050"/>
      <c r="AR2091" s="1051"/>
      <c r="AT2091" s="1037"/>
      <c r="AU2091" s="1"/>
      <c r="AV2091" s="1037"/>
      <c r="AW2091" s="1037"/>
      <c r="AX2091" s="1037"/>
      <c r="AY2091" s="1037"/>
      <c r="AZ2091" s="1037"/>
      <c r="BA2091" s="1037"/>
      <c r="BB2091" s="1037"/>
      <c r="BC2091" s="1037"/>
      <c r="BD2091" s="1037"/>
      <c r="BE2091" s="1037"/>
      <c r="BF2091" s="1037"/>
    </row>
    <row r="2092" spans="1:60" ht="12" customHeight="1">
      <c r="A2092" s="959">
        <v>2090</v>
      </c>
      <c r="B2092" s="176" t="s">
        <v>64</v>
      </c>
      <c r="C2092" s="601" t="s">
        <v>254</v>
      </c>
      <c r="D2092" s="466">
        <v>45210</v>
      </c>
      <c r="E2092" s="176" t="s">
        <v>14050</v>
      </c>
      <c r="F2092" s="1044" t="s">
        <v>14051</v>
      </c>
      <c r="G2092" s="1044"/>
      <c r="H2092" s="592" t="s">
        <v>14052</v>
      </c>
      <c r="I2092" s="177"/>
      <c r="J2092" s="1043"/>
      <c r="K2092" s="971"/>
      <c r="L2092" s="611" t="s">
        <v>50</v>
      </c>
      <c r="M2092" s="985" t="s">
        <v>10509</v>
      </c>
      <c r="N2092" s="972" t="str">
        <f>VLOOKUP(cppm_pr[[#This Row],[Order Number]],SPHERE!C:CC,13,0)</f>
        <v>CONFIRMED</v>
      </c>
      <c r="O2092" s="1044"/>
      <c r="P2092" s="1045"/>
      <c r="Q2092" s="1045"/>
      <c r="R2092" s="177">
        <f>$Q2092-$P2092</f>
        <v>0</v>
      </c>
      <c r="S2092" s="177"/>
      <c r="T2092" s="471" t="str">
        <f>VLOOKUP(cppm_pr[[#This Row],[Status]],'All Link_LOV'!$I$32:$K$72,2,0)</f>
        <v>PO Issued</v>
      </c>
      <c r="V2092" s="1046"/>
      <c r="Z2092" s="1047"/>
      <c r="AA2092" s="177"/>
      <c r="AB2092" s="468"/>
      <c r="AC2092" s="1048"/>
      <c r="AF2092" s="592" t="s">
        <v>12821</v>
      </c>
      <c r="AG2092" s="592" t="s">
        <v>491</v>
      </c>
      <c r="AH2092" s="1015"/>
      <c r="AI2092" s="600" t="str">
        <f>IFERROR(VLOOKUP(cppm_pr[[#This Row],[Order Number]],SPHERE!C:CC,39,0),"")</f>
        <v>4 core FOC + 1 NID (NRP)</v>
      </c>
      <c r="AJ2092" s="600" t="str">
        <f>IFERROR(VLOOKUP(cppm_pr[[#This Row],[Order Number]],'DC TM ONE'!B:CN,42,0),"")</f>
        <v>SLG 99.5%</v>
      </c>
      <c r="AK2092" s="1015"/>
      <c r="AL2092" s="1049"/>
      <c r="AM2092" s="1032" t="s">
        <v>13403</v>
      </c>
      <c r="AO2092" s="1050"/>
      <c r="AR2092" s="1051"/>
      <c r="AT2092" s="1037"/>
      <c r="AU2092" s="1"/>
      <c r="AV2092" s="1037"/>
      <c r="AW2092" s="1037"/>
      <c r="AX2092" s="1037"/>
      <c r="AY2092" s="1037"/>
      <c r="AZ2092" s="1037"/>
      <c r="BA2092" s="1037"/>
      <c r="BB2092" s="1037"/>
      <c r="BC2092" s="1037"/>
      <c r="BD2092" s="1037"/>
      <c r="BE2092" s="1037"/>
      <c r="BF2092" s="1037"/>
    </row>
    <row r="2093" spans="1:60" ht="12" customHeight="1">
      <c r="A2093" s="960">
        <v>2091</v>
      </c>
      <c r="B2093" s="176" t="s">
        <v>64</v>
      </c>
      <c r="C2093" s="601" t="s">
        <v>237</v>
      </c>
      <c r="D2093" s="466">
        <v>45209</v>
      </c>
      <c r="E2093" s="176" t="s">
        <v>13433</v>
      </c>
      <c r="F2093" s="1044" t="s">
        <v>14053</v>
      </c>
      <c r="G2093" s="1044" t="s">
        <v>14054</v>
      </c>
      <c r="H2093" s="592" t="s">
        <v>14055</v>
      </c>
      <c r="I2093" s="177"/>
      <c r="J2093" s="1043"/>
      <c r="K2093" s="971"/>
      <c r="L2093" s="611" t="s">
        <v>50</v>
      </c>
      <c r="M2093" s="985" t="s">
        <v>10509</v>
      </c>
      <c r="N2093" s="972" t="str">
        <f>VLOOKUP(cppm_pr[[#This Row],[Order Number]],SPHERE!C:CC,13,0)</f>
        <v>CONFIRMED</v>
      </c>
      <c r="O2093" s="1044"/>
      <c r="P2093" s="1045"/>
      <c r="Q2093" s="1045"/>
      <c r="R2093" s="177">
        <f>$Q2093-$P2093</f>
        <v>0</v>
      </c>
      <c r="S2093" s="177"/>
      <c r="T2093" s="471" t="str">
        <f>VLOOKUP(cppm_pr[[#This Row],[Status]],'All Link_LOV'!$I$32:$K$72,2,0)</f>
        <v>PAC Approval</v>
      </c>
      <c r="V2093" s="1046"/>
      <c r="Z2093" s="1047"/>
      <c r="AA2093" s="177"/>
      <c r="AB2093" s="468"/>
      <c r="AC2093" s="1048"/>
      <c r="AF2093" s="592" t="s">
        <v>12821</v>
      </c>
      <c r="AG2093" s="592" t="s">
        <v>491</v>
      </c>
      <c r="AH2093" s="1015"/>
      <c r="AI2093" s="600" t="str">
        <f>IFERROR(VLOOKUP(cppm_pr[[#This Row],[Order Number]],SPHERE!C:CC,39,0),"")</f>
        <v>4 core FOC + 1 NID (NRP)</v>
      </c>
      <c r="AJ2093" s="600" t="str">
        <f>IFERROR(VLOOKUP(cppm_pr[[#This Row],[Order Number]],'DC TM ONE'!B:CN,42,0),"")</f>
        <v>SLG 99.5%</v>
      </c>
      <c r="AK2093" s="1015" t="s">
        <v>14056</v>
      </c>
      <c r="AL2093" s="1049"/>
      <c r="AM2093" s="1032" t="s">
        <v>13412</v>
      </c>
      <c r="AO2093" s="1050"/>
      <c r="AR2093" s="1051"/>
      <c r="AT2093" s="1037"/>
      <c r="AU2093" s="1"/>
      <c r="AV2093" s="1037"/>
      <c r="AW2093" s="1037"/>
      <c r="AX2093" s="1037"/>
      <c r="AY2093" s="1037"/>
      <c r="AZ2093" s="1037"/>
      <c r="BA2093" s="1037"/>
      <c r="BB2093" s="1037"/>
      <c r="BC2093" s="1037"/>
      <c r="BD2093" s="1037"/>
      <c r="BE2093" s="1037"/>
      <c r="BF2093" s="1037"/>
    </row>
    <row r="2094" spans="1:60" ht="12" customHeight="1">
      <c r="A2094" s="959">
        <v>2092</v>
      </c>
      <c r="B2094" s="176" t="s">
        <v>64</v>
      </c>
      <c r="C2094" s="601" t="s">
        <v>254</v>
      </c>
      <c r="D2094" s="466">
        <v>45210</v>
      </c>
      <c r="E2094" s="176" t="s">
        <v>14057</v>
      </c>
      <c r="F2094" s="1044" t="s">
        <v>14058</v>
      </c>
      <c r="G2094" s="1044"/>
      <c r="H2094" s="592" t="s">
        <v>14059</v>
      </c>
      <c r="I2094" s="177"/>
      <c r="J2094" s="1043"/>
      <c r="K2094" s="971"/>
      <c r="L2094" s="611" t="s">
        <v>50</v>
      </c>
      <c r="M2094" s="985" t="s">
        <v>10509</v>
      </c>
      <c r="N2094" s="972" t="str">
        <f>VLOOKUP(cppm_pr[[#This Row],[Order Number]],SPHERE!C:CC,13,0)</f>
        <v>CONFIRMED</v>
      </c>
      <c r="O2094" s="1044"/>
      <c r="P2094" s="1045"/>
      <c r="Q2094" s="1045"/>
      <c r="R2094" s="177">
        <f>$Q2094-$P2094</f>
        <v>0</v>
      </c>
      <c r="S2094" s="177"/>
      <c r="T2094" s="471" t="str">
        <f>VLOOKUP(cppm_pr[[#This Row],[Status]],'All Link_LOV'!$I$32:$K$72,2,0)</f>
        <v>PO Issued</v>
      </c>
      <c r="V2094" s="1046"/>
      <c r="Z2094" s="1047"/>
      <c r="AA2094" s="177"/>
      <c r="AB2094" s="468"/>
      <c r="AC2094" s="1048"/>
      <c r="AF2094" s="592" t="s">
        <v>12821</v>
      </c>
      <c r="AG2094" s="592" t="s">
        <v>491</v>
      </c>
      <c r="AH2094" s="1015"/>
      <c r="AI2094" s="600" t="str">
        <f>IFERROR(VLOOKUP(cppm_pr[[#This Row],[Order Number]],SPHERE!C:CC,39,0),"")</f>
        <v>4 core FOC + 1 NID (NRP)</v>
      </c>
      <c r="AJ2094" s="600" t="str">
        <f>IFERROR(VLOOKUP(cppm_pr[[#This Row],[Order Number]],'DC TM ONE'!B:CN,42,0),"")</f>
        <v>SLG 99.5%</v>
      </c>
      <c r="AK2094" s="1015"/>
      <c r="AL2094" s="1049"/>
      <c r="AM2094" s="1032" t="s">
        <v>8045</v>
      </c>
      <c r="AO2094" s="1050"/>
      <c r="AR2094" s="1051"/>
      <c r="AT2094" s="1037"/>
      <c r="AU2094" s="1"/>
      <c r="AV2094" s="1037"/>
      <c r="AW2094" s="1037"/>
      <c r="AX2094" s="1037"/>
      <c r="AY2094" s="1037"/>
      <c r="AZ2094" s="1037"/>
      <c r="BA2094" s="1037"/>
      <c r="BB2094" s="1037"/>
      <c r="BC2094" s="1037"/>
      <c r="BD2094" s="1037"/>
      <c r="BE2094" s="1037"/>
      <c r="BF2094" s="1037"/>
    </row>
    <row r="2095" spans="1:60" ht="12" customHeight="1">
      <c r="A2095" s="960">
        <v>2093</v>
      </c>
      <c r="C2095" s="601" t="s">
        <v>207</v>
      </c>
      <c r="F2095" s="1044" t="s">
        <v>14060</v>
      </c>
      <c r="G2095" s="603" t="s">
        <v>14061</v>
      </c>
      <c r="H2095" s="592" t="s">
        <v>14062</v>
      </c>
      <c r="I2095" s="177"/>
      <c r="J2095" s="1043"/>
      <c r="K2095" s="971"/>
      <c r="L2095" s="611" t="s">
        <v>908</v>
      </c>
      <c r="M2095" s="985" t="s">
        <v>10509</v>
      </c>
      <c r="N2095" s="972" t="str">
        <f>VLOOKUP(cppm_pr[[#This Row],[Order Number]],SPHERE!C:CC,13,0)</f>
        <v>IN PROGRESS</v>
      </c>
      <c r="O2095" s="1044"/>
      <c r="P2095" s="1045"/>
      <c r="Q2095" s="1045"/>
      <c r="R2095" s="177">
        <f>$Q2095-$P2095</f>
        <v>0</v>
      </c>
      <c r="S2095" s="177"/>
      <c r="T2095" s="471" t="str">
        <f>VLOOKUP(cppm_pr[[#This Row],[Status]],'All Link_LOV'!$I$32:$K$72,2,0)</f>
        <v>New Request PR</v>
      </c>
      <c r="V2095" s="1046"/>
      <c r="Z2095" s="1047"/>
      <c r="AA2095" s="177"/>
      <c r="AB2095" s="468"/>
      <c r="AC2095" s="1048"/>
      <c r="AF2095" s="592" t="s">
        <v>12821</v>
      </c>
      <c r="AG2095" s="592" t="s">
        <v>491</v>
      </c>
      <c r="AH2095" s="1015"/>
      <c r="AI2095" s="600" t="str">
        <f>IFERROR(VLOOKUP(cppm_pr[[#This Row],[Order Number]],SPHERE!C:CC,39,0),"")</f>
        <v>4 core FOC + 1 NID (NRP)</v>
      </c>
      <c r="AJ2095" s="600" t="str">
        <f>IFERROR(VLOOKUP(cppm_pr[[#This Row],[Order Number]],'DC TM ONE'!B:CN,42,0),"")</f>
        <v>SLG 99.5%</v>
      </c>
      <c r="AK2095" s="1015"/>
      <c r="AL2095" s="1049"/>
      <c r="AM2095" s="1032" t="s">
        <v>7745</v>
      </c>
      <c r="AO2095" s="1050"/>
      <c r="AR2095" s="1051"/>
      <c r="AT2095" s="1037"/>
      <c r="AU2095" s="1"/>
      <c r="AV2095" s="1037"/>
      <c r="AW2095" s="1037"/>
      <c r="AX2095" s="1037"/>
      <c r="AY2095" s="1037"/>
      <c r="AZ2095" s="1037"/>
      <c r="BA2095" s="1037"/>
      <c r="BB2095" s="1037"/>
      <c r="BC2095" s="1037"/>
      <c r="BD2095" s="1037"/>
      <c r="BE2095" s="1037"/>
      <c r="BF2095" s="1037"/>
    </row>
    <row r="2096" spans="1:60" ht="12" customHeight="1">
      <c r="A2096" s="959">
        <v>2094</v>
      </c>
      <c r="C2096" s="601" t="s">
        <v>207</v>
      </c>
      <c r="F2096" s="1044" t="s">
        <v>14063</v>
      </c>
      <c r="G2096" s="1044"/>
      <c r="H2096" s="592" t="s">
        <v>14064</v>
      </c>
      <c r="I2096" s="177"/>
      <c r="J2096" s="1043"/>
      <c r="K2096" s="971"/>
      <c r="L2096" s="611" t="s">
        <v>51</v>
      </c>
      <c r="M2096" s="985" t="s">
        <v>10509</v>
      </c>
      <c r="N2096" s="972" t="str">
        <f>VLOOKUP(cppm_pr[[#This Row],[Order Number]],SPHERE!C:CC,13,0)</f>
        <v>IN PROGRESS</v>
      </c>
      <c r="O2096" s="1044"/>
      <c r="P2096" s="1045"/>
      <c r="Q2096" s="1045"/>
      <c r="R2096" s="177">
        <f>$Q2096-$P2096</f>
        <v>0</v>
      </c>
      <c r="S2096" s="177"/>
      <c r="T2096" s="471" t="str">
        <f>VLOOKUP(cppm_pr[[#This Row],[Status]],'All Link_LOV'!$I$32:$K$72,2,0)</f>
        <v>New Request PR</v>
      </c>
      <c r="V2096" s="1046"/>
      <c r="Z2096" s="1047"/>
      <c r="AA2096" s="177"/>
      <c r="AB2096" s="468"/>
      <c r="AC2096" s="1048"/>
      <c r="AF2096" s="592" t="s">
        <v>12821</v>
      </c>
      <c r="AG2096" s="592" t="s">
        <v>491</v>
      </c>
      <c r="AH2096" s="1015"/>
      <c r="AI2096" s="600" t="str">
        <f>IFERROR(VLOOKUP(cppm_pr[[#This Row],[Order Number]],SPHERE!C:CC,39,0),"")</f>
        <v>4 core FOC + 1 NID (NRP)</v>
      </c>
      <c r="AJ2096" s="600" t="str">
        <f>IFERROR(VLOOKUP(cppm_pr[[#This Row],[Order Number]],'DC TM ONE'!B:CN,42,0),"")</f>
        <v>SLG 99.5%</v>
      </c>
      <c r="AK2096" s="1015"/>
      <c r="AL2096" s="1049"/>
      <c r="AM2096" s="1032" t="s">
        <v>9906</v>
      </c>
      <c r="AO2096" s="1050"/>
      <c r="AR2096" s="1051"/>
      <c r="AT2096" s="1037"/>
      <c r="AU2096" s="1"/>
      <c r="AV2096" s="1037"/>
      <c r="AW2096" s="1037"/>
      <c r="AX2096" s="1037"/>
      <c r="AY2096" s="1037"/>
      <c r="AZ2096" s="1037"/>
      <c r="BA2096" s="1037"/>
      <c r="BB2096" s="1037"/>
      <c r="BC2096" s="1037"/>
      <c r="BD2096" s="1037"/>
      <c r="BE2096" s="1037"/>
      <c r="BF2096" s="1037"/>
    </row>
    <row r="2097" spans="1:60" ht="12" customHeight="1">
      <c r="A2097" s="960">
        <v>2095</v>
      </c>
      <c r="C2097" s="601" t="s">
        <v>207</v>
      </c>
      <c r="F2097" s="1044" t="s">
        <v>14065</v>
      </c>
      <c r="G2097" s="603" t="s">
        <v>14066</v>
      </c>
      <c r="H2097" s="592" t="s">
        <v>14067</v>
      </c>
      <c r="I2097" s="177"/>
      <c r="J2097" s="1043"/>
      <c r="K2097" s="971"/>
      <c r="L2097" s="611" t="s">
        <v>908</v>
      </c>
      <c r="M2097" s="985" t="s">
        <v>10509</v>
      </c>
      <c r="N2097" s="972" t="str">
        <f>VLOOKUP(cppm_pr[[#This Row],[Order Number]],SPHERE!C:CC,13,0)</f>
        <v>IN PROGRESS</v>
      </c>
      <c r="O2097" s="1044"/>
      <c r="P2097" s="1045"/>
      <c r="Q2097" s="1045"/>
      <c r="R2097" s="177">
        <f>$Q2097-$P2097</f>
        <v>0</v>
      </c>
      <c r="S2097" s="177"/>
      <c r="T2097" s="471" t="str">
        <f>VLOOKUP(cppm_pr[[#This Row],[Status]],'All Link_LOV'!$I$32:$K$72,2,0)</f>
        <v>New Request PR</v>
      </c>
      <c r="V2097" s="1046"/>
      <c r="Z2097" s="1047"/>
      <c r="AA2097" s="177"/>
      <c r="AB2097" s="468"/>
      <c r="AC2097" s="1048"/>
      <c r="AF2097" s="592" t="s">
        <v>12821</v>
      </c>
      <c r="AG2097" s="592" t="s">
        <v>491</v>
      </c>
      <c r="AH2097" s="1015"/>
      <c r="AI2097" s="600" t="str">
        <f>IFERROR(VLOOKUP(cppm_pr[[#This Row],[Order Number]],SPHERE!C:CC,39,0),"")</f>
        <v>4 core FOC + 1 NID (NRP)</v>
      </c>
      <c r="AJ2097" s="600" t="str">
        <f>IFERROR(VLOOKUP(cppm_pr[[#This Row],[Order Number]],'DC TM ONE'!B:CN,42,0),"")</f>
        <v>SLG 99.5%</v>
      </c>
      <c r="AK2097" s="1015"/>
      <c r="AL2097" s="1049"/>
      <c r="AM2097" s="1032" t="s">
        <v>14068</v>
      </c>
      <c r="AO2097" s="1050"/>
      <c r="AR2097" s="1051"/>
      <c r="AT2097" s="1037"/>
      <c r="AU2097" s="1"/>
      <c r="AV2097" s="1037"/>
      <c r="AW2097" s="1037"/>
      <c r="AX2097" s="1037"/>
      <c r="AY2097" s="1037"/>
      <c r="AZ2097" s="1037"/>
      <c r="BA2097" s="1037"/>
      <c r="BB2097" s="1037"/>
      <c r="BC2097" s="1037"/>
      <c r="BD2097" s="1037"/>
      <c r="BE2097" s="1037"/>
      <c r="BF2097" s="1037"/>
    </row>
    <row r="2098" spans="1:60" ht="12" customHeight="1">
      <c r="A2098" s="959">
        <v>2096</v>
      </c>
      <c r="C2098" s="601" t="s">
        <v>207</v>
      </c>
      <c r="F2098" s="1044" t="s">
        <v>14069</v>
      </c>
      <c r="G2098" s="1044"/>
      <c r="H2098" s="592" t="s">
        <v>14070</v>
      </c>
      <c r="I2098" s="177"/>
      <c r="J2098" s="1043"/>
      <c r="K2098" s="971"/>
      <c r="L2098" s="611" t="s">
        <v>908</v>
      </c>
      <c r="M2098" s="985" t="s">
        <v>10509</v>
      </c>
      <c r="N2098" s="972" t="str">
        <f>VLOOKUP(cppm_pr[[#This Row],[Order Number]],SPHERE!C:CC,13,0)</f>
        <v>IN PROGRESS</v>
      </c>
      <c r="O2098" s="1044"/>
      <c r="P2098" s="1045"/>
      <c r="Q2098" s="1045"/>
      <c r="R2098" s="177">
        <f>$Q2098-$P2098</f>
        <v>0</v>
      </c>
      <c r="S2098" s="177"/>
      <c r="T2098" s="471" t="str">
        <f>VLOOKUP(cppm_pr[[#This Row],[Status]],'All Link_LOV'!$I$32:$K$72,2,0)</f>
        <v>New Request PR</v>
      </c>
      <c r="V2098" s="1046"/>
      <c r="Z2098" s="1047"/>
      <c r="AA2098" s="177"/>
      <c r="AB2098" s="468"/>
      <c r="AC2098" s="1048"/>
      <c r="AF2098" s="592" t="s">
        <v>12821</v>
      </c>
      <c r="AG2098" s="592" t="s">
        <v>491</v>
      </c>
      <c r="AH2098" s="1015"/>
      <c r="AI2098" s="600" t="str">
        <f>IFERROR(VLOOKUP(cppm_pr[[#This Row],[Order Number]],SPHERE!C:CC,39,0),"")</f>
        <v>4 core FOC + 1 NID (NRP)</v>
      </c>
      <c r="AJ2098" s="600" t="str">
        <f>IFERROR(VLOOKUP(cppm_pr[[#This Row],[Order Number]],'DC TM ONE'!B:CN,42,0),"")</f>
        <v>SLG 99.5%</v>
      </c>
      <c r="AK2098" s="1015"/>
      <c r="AL2098" s="1049"/>
      <c r="AM2098" s="1032" t="s">
        <v>7705</v>
      </c>
      <c r="AO2098" s="1050"/>
      <c r="AR2098" s="1051"/>
      <c r="AT2098" s="1037"/>
      <c r="AU2098" s="1"/>
      <c r="AV2098" s="1037"/>
      <c r="AW2098" s="1037"/>
      <c r="AX2098" s="1037"/>
      <c r="AY2098" s="1037"/>
      <c r="AZ2098" s="1037"/>
      <c r="BA2098" s="1037"/>
      <c r="BB2098" s="1037"/>
      <c r="BC2098" s="1037"/>
      <c r="BD2098" s="1037"/>
      <c r="BE2098" s="1037"/>
      <c r="BF2098" s="1037"/>
    </row>
    <row r="2099" spans="1:60" ht="12" customHeight="1">
      <c r="A2099" s="960">
        <v>2097</v>
      </c>
      <c r="C2099" s="601" t="s">
        <v>207</v>
      </c>
      <c r="F2099" s="1044" t="s">
        <v>14071</v>
      </c>
      <c r="G2099" s="1044"/>
      <c r="H2099" s="592" t="s">
        <v>14072</v>
      </c>
      <c r="I2099" s="177"/>
      <c r="J2099" s="1043"/>
      <c r="K2099" s="971"/>
      <c r="L2099" s="611" t="s">
        <v>1252</v>
      </c>
      <c r="M2099" s="985" t="s">
        <v>10509</v>
      </c>
      <c r="N2099" s="972" t="str">
        <f>VLOOKUP(cppm_pr[[#This Row],[Order Number]],SPHERE!C:CC,13,0)</f>
        <v>CONFIRMED</v>
      </c>
      <c r="O2099" s="1044"/>
      <c r="P2099" s="1045"/>
      <c r="Q2099" s="1045"/>
      <c r="R2099" s="177">
        <f>$Q2099-$P2099</f>
        <v>0</v>
      </c>
      <c r="S2099" s="177"/>
      <c r="T2099" s="471" t="str">
        <f>VLOOKUP(cppm_pr[[#This Row],[Status]],'All Link_LOV'!$I$32:$K$72,2,0)</f>
        <v>New Request PR</v>
      </c>
      <c r="V2099" s="1046"/>
      <c r="Z2099" s="1047"/>
      <c r="AA2099" s="177"/>
      <c r="AB2099" s="468"/>
      <c r="AC2099" s="1048"/>
      <c r="AF2099" s="592" t="s">
        <v>12821</v>
      </c>
      <c r="AG2099" s="592" t="s">
        <v>491</v>
      </c>
      <c r="AH2099" s="1015"/>
      <c r="AI2099" s="600" t="str">
        <f>IFERROR(VLOOKUP(cppm_pr[[#This Row],[Order Number]],SPHERE!C:CC,39,0),"")</f>
        <v>4 core FOC + 1 NID (NRP)</v>
      </c>
      <c r="AJ2099" s="600" t="str">
        <f>IFERROR(VLOOKUP(cppm_pr[[#This Row],[Order Number]],'DC TM ONE'!B:CN,42,0),"")</f>
        <v>SLG 99.5%</v>
      </c>
      <c r="AK2099" s="1015"/>
      <c r="AL2099" s="1049"/>
      <c r="AM2099" s="1032" t="s">
        <v>11616</v>
      </c>
      <c r="AO2099" s="1050"/>
      <c r="AR2099" s="1051"/>
      <c r="AT2099" s="1037"/>
      <c r="AU2099" s="1"/>
      <c r="AV2099" s="1037"/>
      <c r="AW2099" s="1037"/>
      <c r="AX2099" s="1037"/>
      <c r="AY2099" s="1037"/>
      <c r="AZ2099" s="1037"/>
      <c r="BA2099" s="1037"/>
      <c r="BB2099" s="1037"/>
      <c r="BC2099" s="1037"/>
      <c r="BD2099" s="1037"/>
      <c r="BE2099" s="1037"/>
      <c r="BF2099" s="1037"/>
    </row>
    <row r="2100" spans="1:60" ht="12" customHeight="1">
      <c r="A2100" s="959">
        <v>2098</v>
      </c>
      <c r="B2100" s="1017" t="s">
        <v>78</v>
      </c>
      <c r="C2100" s="601" t="s">
        <v>203</v>
      </c>
      <c r="D2100" s="1019"/>
      <c r="E2100" s="1017"/>
      <c r="F2100" s="1024" t="s">
        <v>14073</v>
      </c>
      <c r="G2100" s="1024"/>
      <c r="H2100" s="592" t="s">
        <v>13660</v>
      </c>
      <c r="I2100" s="1020"/>
      <c r="J2100" s="1023"/>
      <c r="K2100" s="616"/>
      <c r="L2100" s="611" t="s">
        <v>1701</v>
      </c>
      <c r="M2100" s="611" t="s">
        <v>10509</v>
      </c>
      <c r="N2100" s="611" t="s">
        <v>2634</v>
      </c>
      <c r="O2100" s="1024"/>
      <c r="P2100" s="1025"/>
      <c r="Q2100" s="1025"/>
      <c r="R2100" s="1020">
        <f>$Q2100-$P2100</f>
        <v>0</v>
      </c>
      <c r="S2100" s="1020"/>
      <c r="T2100" s="596" t="str">
        <f>VLOOKUP(cppm_pr[[#This Row],[Status]],'All Link_LOV'!$I$32:$K$72,2,0)</f>
        <v>New order</v>
      </c>
      <c r="U2100" s="596" t="s">
        <v>13400</v>
      </c>
      <c r="V2100" s="1027">
        <v>128</v>
      </c>
      <c r="W2100" s="596"/>
      <c r="Y2100" s="1020"/>
      <c r="Z2100" s="1028"/>
      <c r="AA2100" s="1020"/>
      <c r="AB2100" s="1029"/>
      <c r="AC2100" s="1022"/>
      <c r="AD2100" s="1029"/>
      <c r="AE2100" s="1029"/>
      <c r="AF2100" s="592" t="s">
        <v>12821</v>
      </c>
      <c r="AG2100" s="592" t="s">
        <v>491</v>
      </c>
      <c r="AH2100" s="808" t="s">
        <v>14074</v>
      </c>
      <c r="AI2100" s="600" t="str">
        <f>IFERROR(VLOOKUP(cppm_pr[[#This Row],[Order Number]],SPHERE!C:CC,39,0),"")</f>
        <v/>
      </c>
      <c r="AJ2100" s="600" t="str">
        <f>IFERROR(VLOOKUP(cppm_pr[[#This Row],[Order Number]],'DC TM ONE'!B:CN,42,0),"")</f>
        <v>SLG 99.9%</v>
      </c>
      <c r="AK2100" s="808"/>
      <c r="AL2100" s="1031"/>
      <c r="AM2100" s="1032"/>
      <c r="AN2100" s="1020"/>
      <c r="AO2100" s="1033"/>
      <c r="AP2100" s="1020"/>
      <c r="AQ2100" s="1020"/>
      <c r="AR2100" s="1034"/>
      <c r="AS2100" s="1020"/>
      <c r="AT2100" s="1035"/>
      <c r="AU2100" s="603"/>
      <c r="AV2100" s="1035"/>
      <c r="AW2100" s="1035"/>
      <c r="AX2100" s="1035"/>
      <c r="AY2100" s="1035"/>
      <c r="AZ2100" s="1035"/>
      <c r="BA2100" s="1035"/>
      <c r="BB2100" s="1035"/>
      <c r="BC2100" s="1035"/>
      <c r="BD2100" s="1035"/>
      <c r="BE2100" s="1035"/>
      <c r="BF2100" s="1035"/>
      <c r="BG2100" s="1020"/>
      <c r="BH2100" s="1020"/>
    </row>
    <row r="2101" spans="1:60" ht="12" customHeight="1">
      <c r="A2101" s="960">
        <v>2099</v>
      </c>
      <c r="B2101" s="176" t="s">
        <v>5627</v>
      </c>
      <c r="C2101" s="1040" t="s">
        <v>217</v>
      </c>
      <c r="E2101" s="176" t="s">
        <v>14075</v>
      </c>
      <c r="F2101" s="1044" t="s">
        <v>14076</v>
      </c>
      <c r="G2101" s="1044"/>
      <c r="H2101" s="1044"/>
      <c r="I2101" s="177"/>
      <c r="J2101" s="1043"/>
      <c r="K2101" s="971"/>
      <c r="L2101" s="595" t="s">
        <v>54</v>
      </c>
      <c r="M2101" s="985" t="s">
        <v>10509</v>
      </c>
      <c r="N2101" s="972" t="str">
        <f>VLOOKUP(cppm_pr[[#This Row],[Order Number]],SPHERE!C:CC,13,0)</f>
        <v>CONFIRMED</v>
      </c>
      <c r="O2101" s="1044"/>
      <c r="P2101" s="1045"/>
      <c r="Q2101" s="1045"/>
      <c r="R2101" s="177">
        <f>$Q2101-$P2101</f>
        <v>0</v>
      </c>
      <c r="S2101" s="177"/>
      <c r="T2101" s="596" t="str">
        <f>VLOOKUP(cppm_pr[[#This Row],[Status]],'All Link_LOV'!$I$32:$K$72,2,0)</f>
        <v>Desktop Cost Done</v>
      </c>
      <c r="U2101" s="596" t="s">
        <v>13400</v>
      </c>
      <c r="V2101" s="1046">
        <v>129</v>
      </c>
      <c r="W2101" s="596"/>
      <c r="Z2101" s="1047"/>
      <c r="AA2101" s="177"/>
      <c r="AB2101" s="468"/>
      <c r="AC2101" s="1048"/>
      <c r="AF2101" s="592" t="s">
        <v>12821</v>
      </c>
      <c r="AG2101" s="592" t="s">
        <v>515</v>
      </c>
      <c r="AH2101" s="1015"/>
      <c r="AI2101" s="600" t="str">
        <f>IFERROR(VLOOKUP(cppm_pr[[#This Row],[Order Number]],SPHERE!C:CC,39,0),"")</f>
        <v>Unifi Port</v>
      </c>
      <c r="AJ2101" s="600" t="str">
        <f>IFERROR(VLOOKUP(cppm_pr[[#This Row],[Order Number]],'DC TM ONE'!B:CN,42,0),"")</f>
        <v>SLA 99.0%</v>
      </c>
      <c r="AK2101" s="1297">
        <v>3352</v>
      </c>
      <c r="AL2101" s="1049"/>
      <c r="AM2101" s="1032" t="s">
        <v>6413</v>
      </c>
      <c r="AO2101" s="1050"/>
      <c r="AR2101" s="1051"/>
      <c r="AT2101" s="1037"/>
      <c r="AU2101" s="1"/>
      <c r="AV2101" s="1037"/>
      <c r="AW2101" s="1037"/>
      <c r="AX2101" s="1037"/>
      <c r="AY2101" s="1037"/>
      <c r="AZ2101" s="1037"/>
      <c r="BA2101" s="1037"/>
      <c r="BB2101" s="1037"/>
      <c r="BC2101" s="1037"/>
      <c r="BD2101" s="1037"/>
      <c r="BE2101" s="1037"/>
      <c r="BF2101" s="1037"/>
    </row>
    <row r="2102" spans="1:60" ht="12" customHeight="1">
      <c r="A2102" s="959">
        <v>2100</v>
      </c>
      <c r="C2102" s="601" t="s">
        <v>200</v>
      </c>
      <c r="F2102" s="1044" t="s">
        <v>14077</v>
      </c>
      <c r="G2102" s="1044"/>
      <c r="H2102" s="592" t="s">
        <v>14078</v>
      </c>
      <c r="I2102" s="177"/>
      <c r="J2102" s="1043"/>
      <c r="K2102" s="971"/>
      <c r="L2102" s="611" t="s">
        <v>1252</v>
      </c>
      <c r="M2102" s="985" t="s">
        <v>10509</v>
      </c>
      <c r="N2102" s="972" t="str">
        <f>VLOOKUP(cppm_pr[[#This Row],[Order Number]],SPHERE!C:CC,13,0)</f>
        <v>CONFIRMED</v>
      </c>
      <c r="O2102" s="1044"/>
      <c r="P2102" s="1045"/>
      <c r="Q2102" s="1045"/>
      <c r="R2102" s="177">
        <f>$Q2102-$P2102</f>
        <v>0</v>
      </c>
      <c r="S2102" s="177"/>
      <c r="T2102" s="471" t="str">
        <f>VLOOKUP(cppm_pr[[#This Row],[Status]],'All Link_LOV'!$I$32:$K$72,2,0)</f>
        <v>New Request PR</v>
      </c>
      <c r="V2102" s="1046"/>
      <c r="Z2102" s="1047"/>
      <c r="AA2102" s="177"/>
      <c r="AB2102" s="468"/>
      <c r="AC2102" s="1048"/>
      <c r="AF2102" s="592" t="s">
        <v>12821</v>
      </c>
      <c r="AG2102" s="592" t="s">
        <v>491</v>
      </c>
      <c r="AH2102" s="1015"/>
      <c r="AI2102" s="600" t="str">
        <f>IFERROR(VLOOKUP(cppm_pr[[#This Row],[Order Number]],SPHERE!C:CC,39,0),"")</f>
        <v>4 core FOC + 1 NID (NRP)</v>
      </c>
      <c r="AJ2102" s="600" t="str">
        <f>IFERROR(VLOOKUP(cppm_pr[[#This Row],[Order Number]],'DC TM ONE'!B:CN,42,0),"")</f>
        <v/>
      </c>
      <c r="AK2102" s="1015"/>
      <c r="AL2102" s="1049"/>
      <c r="AM2102" s="1032" t="s">
        <v>9583</v>
      </c>
      <c r="AO2102" s="1050"/>
      <c r="AR2102" s="1051"/>
      <c r="AT2102" s="1037"/>
      <c r="AU2102" s="1"/>
      <c r="AV2102" s="1037"/>
      <c r="AW2102" s="1037"/>
      <c r="AX2102" s="1037"/>
      <c r="AY2102" s="1037"/>
      <c r="AZ2102" s="1037"/>
      <c r="BA2102" s="1037"/>
      <c r="BB2102" s="1037"/>
      <c r="BC2102" s="1037"/>
      <c r="BD2102" s="1037"/>
      <c r="BE2102" s="1037"/>
      <c r="BF2102" s="1037"/>
    </row>
    <row r="2103" spans="1:60" ht="12" customHeight="1">
      <c r="A2103" s="960">
        <v>2101</v>
      </c>
      <c r="B2103" s="176" t="s">
        <v>79</v>
      </c>
      <c r="C2103" s="601" t="s">
        <v>254</v>
      </c>
      <c r="D2103" s="466">
        <v>45210</v>
      </c>
      <c r="E2103" s="176" t="s">
        <v>14079</v>
      </c>
      <c r="F2103" s="1190" t="s">
        <v>14080</v>
      </c>
      <c r="G2103" s="1190" t="s">
        <v>14081</v>
      </c>
      <c r="H2103" s="1190" t="s">
        <v>14082</v>
      </c>
      <c r="I2103" s="177"/>
      <c r="J2103" s="1043"/>
      <c r="K2103" s="1127"/>
      <c r="L2103" s="611" t="s">
        <v>2749</v>
      </c>
      <c r="M2103" s="985" t="s">
        <v>10509</v>
      </c>
      <c r="N2103" s="972" t="str">
        <f>VLOOKUP(cppm_pr[[#This Row],[Order Number]],SPHERE!C:CC,13,0)</f>
        <v>CONFIRMED</v>
      </c>
      <c r="O2103" s="1044" t="s">
        <v>294</v>
      </c>
      <c r="P2103" s="1045"/>
      <c r="Q2103" s="1045"/>
      <c r="R2103" s="177">
        <f>$Q2103-$P2103</f>
        <v>0</v>
      </c>
      <c r="S2103" s="177"/>
      <c r="T2103" s="471" t="str">
        <f>VLOOKUP(cppm_pr[[#This Row],[Status]],'All Link_LOV'!$I$32:$K$72,2,0)</f>
        <v>PO Issued</v>
      </c>
      <c r="V2103" s="1046"/>
      <c r="Z2103" s="1047"/>
      <c r="AA2103" s="177"/>
      <c r="AB2103" s="468"/>
      <c r="AC2103" s="1048"/>
      <c r="AF2103" s="592" t="s">
        <v>12821</v>
      </c>
      <c r="AG2103" s="592" t="s">
        <v>515</v>
      </c>
      <c r="AH2103" s="1015"/>
      <c r="AI2103" s="600" t="str">
        <f>IFERROR(VLOOKUP(cppm_pr[[#This Row],[Order Number]],SPHERE!C:CC,39,0),"")</f>
        <v>Unifi Port</v>
      </c>
      <c r="AJ2103" s="600">
        <f>IFERROR(VLOOKUP(cppm_pr[[#This Row],[Order Number]],'DC TM ONE'!B:CN,42,0),"")</f>
        <v>0</v>
      </c>
      <c r="AK2103" s="1274">
        <v>4736.09</v>
      </c>
      <c r="AL2103" s="1049"/>
      <c r="AM2103" s="1032" t="s">
        <v>7590</v>
      </c>
      <c r="AO2103" s="1050"/>
      <c r="AR2103" s="1051"/>
      <c r="AT2103" s="1037"/>
      <c r="AU2103" s="1"/>
      <c r="AV2103" s="1037"/>
      <c r="AW2103" s="1037"/>
      <c r="AX2103" s="1037"/>
      <c r="AY2103" s="1037"/>
      <c r="AZ2103" s="1037"/>
      <c r="BA2103" s="1037"/>
      <c r="BB2103" s="1037"/>
      <c r="BC2103" s="1037"/>
      <c r="BD2103" s="1037"/>
      <c r="BE2103" s="1037"/>
      <c r="BF2103" s="1037"/>
    </row>
    <row r="2104" spans="1:60" ht="12" customHeight="1">
      <c r="A2104" s="959">
        <v>2102</v>
      </c>
      <c r="C2104" s="601" t="s">
        <v>200</v>
      </c>
      <c r="F2104" s="1044" t="s">
        <v>14083</v>
      </c>
      <c r="G2104" s="1044"/>
      <c r="H2104" s="1044"/>
      <c r="I2104" s="177"/>
      <c r="J2104" s="1043"/>
      <c r="K2104" s="971"/>
      <c r="L2104" s="611" t="s">
        <v>908</v>
      </c>
      <c r="M2104" s="985" t="s">
        <v>10509</v>
      </c>
      <c r="N2104" s="972" t="str">
        <f>VLOOKUP(cppm_pr[[#This Row],[Order Number]],SPHERE!C:CC,13,0)</f>
        <v>IN PROGRESS</v>
      </c>
      <c r="O2104" s="1044"/>
      <c r="P2104" s="1045"/>
      <c r="Q2104" s="1045"/>
      <c r="R2104" s="177">
        <f>$Q2104-$P2104</f>
        <v>0</v>
      </c>
      <c r="S2104" s="177"/>
      <c r="T2104" s="471" t="str">
        <f>VLOOKUP(cppm_pr[[#This Row],[Status]],'All Link_LOV'!$I$32:$K$72,2,0)</f>
        <v>New Request PR</v>
      </c>
      <c r="V2104" s="1046"/>
      <c r="Z2104" s="1047"/>
      <c r="AA2104" s="177"/>
      <c r="AB2104" s="468"/>
      <c r="AC2104" s="1048"/>
      <c r="AF2104" s="592" t="s">
        <v>12821</v>
      </c>
      <c r="AG2104" s="592" t="s">
        <v>515</v>
      </c>
      <c r="AH2104" s="1015"/>
      <c r="AI2104" s="600" t="str">
        <f>IFERROR(VLOOKUP(cppm_pr[[#This Row],[Order Number]],SPHERE!C:CC,39,0),"")</f>
        <v>Unifi Port</v>
      </c>
      <c r="AJ2104" s="600" t="str">
        <f>IFERROR(VLOOKUP(cppm_pr[[#This Row],[Order Number]],'DC TM ONE'!B:CN,42,0),"")</f>
        <v/>
      </c>
      <c r="AK2104" s="1015"/>
      <c r="AL2104" s="1049"/>
      <c r="AM2104" s="1032" t="s">
        <v>7705</v>
      </c>
      <c r="AO2104" s="1050"/>
      <c r="AR2104" s="1051"/>
      <c r="AT2104" s="1037"/>
      <c r="AU2104" s="1"/>
      <c r="AV2104" s="1037"/>
      <c r="AW2104" s="1037"/>
      <c r="AX2104" s="1037"/>
      <c r="AY2104" s="1037"/>
      <c r="AZ2104" s="1037"/>
      <c r="BA2104" s="1037"/>
      <c r="BB2104" s="1037"/>
      <c r="BC2104" s="1037"/>
      <c r="BD2104" s="1037"/>
      <c r="BE2104" s="1037"/>
      <c r="BF2104" s="1037"/>
    </row>
    <row r="2105" spans="1:60" ht="12" customHeight="1">
      <c r="A2105" s="960">
        <v>2103</v>
      </c>
      <c r="C2105" s="601" t="s">
        <v>200</v>
      </c>
      <c r="F2105" s="1044" t="s">
        <v>14084</v>
      </c>
      <c r="G2105" s="1044"/>
      <c r="H2105" s="592" t="s">
        <v>14085</v>
      </c>
      <c r="I2105" s="177"/>
      <c r="J2105" s="1043"/>
      <c r="K2105" s="971"/>
      <c r="L2105" s="611" t="s">
        <v>57</v>
      </c>
      <c r="M2105" s="985" t="s">
        <v>10509</v>
      </c>
      <c r="N2105" s="972" t="str">
        <f>VLOOKUP(cppm_pr[[#This Row],[Order Number]],SPHERE!C:CC,13,0)</f>
        <v>CONFIRMED</v>
      </c>
      <c r="O2105" s="1044"/>
      <c r="P2105" s="1045"/>
      <c r="Q2105" s="1045"/>
      <c r="R2105" s="177">
        <f>$Q2105-$P2105</f>
        <v>0</v>
      </c>
      <c r="S2105" s="177"/>
      <c r="T2105" s="471" t="str">
        <f>VLOOKUP(cppm_pr[[#This Row],[Status]],'All Link_LOV'!$I$32:$K$72,2,0)</f>
        <v>New Request PR</v>
      </c>
      <c r="V2105" s="1046"/>
      <c r="Z2105" s="1047"/>
      <c r="AA2105" s="177"/>
      <c r="AB2105" s="468"/>
      <c r="AC2105" s="1048"/>
      <c r="AF2105" s="592" t="s">
        <v>12821</v>
      </c>
      <c r="AG2105" s="592" t="s">
        <v>512</v>
      </c>
      <c r="AH2105" s="1015"/>
      <c r="AI2105" s="600" t="str">
        <f>IFERROR(VLOOKUP(cppm_pr[[#This Row],[Order Number]],SPHERE!C:CC,39,0),"")</f>
        <v>2 core FOC + 1 NID</v>
      </c>
      <c r="AJ2105" s="600" t="str">
        <f>IFERROR(VLOOKUP(cppm_pr[[#This Row],[Order Number]],'DC TM ONE'!B:CN,42,0),"")</f>
        <v/>
      </c>
      <c r="AK2105" s="1015"/>
      <c r="AL2105" s="1049"/>
      <c r="AM2105" s="1032" t="s">
        <v>9948</v>
      </c>
      <c r="AO2105" s="1050"/>
      <c r="AR2105" s="1051"/>
      <c r="AT2105" s="1037"/>
      <c r="AU2105" s="1"/>
      <c r="AV2105" s="1037"/>
      <c r="AW2105" s="1037"/>
      <c r="AX2105" s="1037"/>
      <c r="AY2105" s="1037"/>
      <c r="AZ2105" s="1037"/>
      <c r="BA2105" s="1037"/>
      <c r="BB2105" s="1037"/>
      <c r="BC2105" s="1037"/>
      <c r="BD2105" s="1037"/>
      <c r="BE2105" s="1037"/>
      <c r="BF2105" s="1037"/>
    </row>
    <row r="2106" spans="1:60" s="174" customFormat="1" ht="12" customHeight="1">
      <c r="A2106" s="1105">
        <v>2104</v>
      </c>
      <c r="B2106" s="174" t="s">
        <v>78</v>
      </c>
      <c r="C2106" s="601" t="s">
        <v>203</v>
      </c>
      <c r="D2106" s="543"/>
      <c r="E2106" s="174" t="s">
        <v>13792</v>
      </c>
      <c r="F2106" s="1107" t="s">
        <v>14086</v>
      </c>
      <c r="G2106" s="1107"/>
      <c r="H2106" s="592" t="s">
        <v>14087</v>
      </c>
      <c r="I2106" s="175"/>
      <c r="J2106" s="1106"/>
      <c r="K2106" s="1075"/>
      <c r="L2106" s="669" t="s">
        <v>1701</v>
      </c>
      <c r="M2106" s="669" t="s">
        <v>10509</v>
      </c>
      <c r="N2106" s="669" t="s">
        <v>2634</v>
      </c>
      <c r="O2106" s="1107"/>
      <c r="P2106" s="1108"/>
      <c r="Q2106" s="1108"/>
      <c r="R2106" s="175">
        <f>$Q2106-$P2106</f>
        <v>0</v>
      </c>
      <c r="S2106" s="175"/>
      <c r="T2106" s="596" t="str">
        <f>VLOOKUP(cppm_pr[[#This Row],[Status]],'All Link_LOV'!$I$32:$K$72,2,0)</f>
        <v>New order</v>
      </c>
      <c r="U2106" s="596" t="s">
        <v>13400</v>
      </c>
      <c r="V2106" s="1110">
        <v>130</v>
      </c>
      <c r="W2106" s="596"/>
      <c r="X2106" s="175"/>
      <c r="Y2106" s="175"/>
      <c r="Z2106" s="1111"/>
      <c r="AA2106" s="175"/>
      <c r="AB2106" s="467"/>
      <c r="AC2106" s="1112"/>
      <c r="AD2106" s="467"/>
      <c r="AE2106" s="467"/>
      <c r="AF2106" s="592" t="s">
        <v>12821</v>
      </c>
      <c r="AG2106" s="592" t="s">
        <v>512</v>
      </c>
      <c r="AH2106" s="1113"/>
      <c r="AI2106" s="600" t="str">
        <f>IFERROR(VLOOKUP(cppm_pr[[#This Row],[Order Number]],SPHERE!C:CC,39,0),"")</f>
        <v/>
      </c>
      <c r="AJ2106" s="600" t="str">
        <f>IFERROR(VLOOKUP(cppm_pr[[#This Row],[Order Number]],'DC TM ONE'!B:CN,42,0),"")</f>
        <v/>
      </c>
      <c r="AK2106" s="1113"/>
      <c r="AL2106" s="1114"/>
      <c r="AM2106" s="1115"/>
      <c r="AN2106" s="175"/>
      <c r="AO2106" s="1116"/>
      <c r="AP2106" s="175"/>
      <c r="AQ2106" s="175"/>
      <c r="AR2106" s="1083"/>
      <c r="AS2106" s="175"/>
      <c r="AT2106" s="1038"/>
      <c r="AU2106" s="1109"/>
      <c r="AV2106" s="1038"/>
      <c r="AW2106" s="1038"/>
      <c r="AX2106" s="1038"/>
      <c r="AY2106" s="1038"/>
      <c r="AZ2106" s="1038"/>
      <c r="BA2106" s="1038"/>
      <c r="BB2106" s="1038"/>
      <c r="BC2106" s="1038"/>
      <c r="BD2106" s="1038"/>
      <c r="BE2106" s="1038"/>
      <c r="BF2106" s="1038"/>
      <c r="BG2106" s="175"/>
      <c r="BH2106" s="175"/>
    </row>
    <row r="2107" spans="1:60" ht="12" customHeight="1">
      <c r="A2107" s="960">
        <v>2105</v>
      </c>
      <c r="B2107" s="1017"/>
      <c r="C2107" s="601" t="s">
        <v>207</v>
      </c>
      <c r="D2107" s="1019"/>
      <c r="E2107" s="1017"/>
      <c r="F2107" s="1024" t="s">
        <v>2456</v>
      </c>
      <c r="G2107" s="1024" t="s">
        <v>5479</v>
      </c>
      <c r="H2107" s="1024" t="s">
        <v>14088</v>
      </c>
      <c r="I2107" s="1020"/>
      <c r="J2107" s="1023"/>
      <c r="K2107" s="616"/>
      <c r="L2107" s="611" t="s">
        <v>12983</v>
      </c>
      <c r="M2107" s="611"/>
      <c r="N2107" s="611"/>
      <c r="O2107" s="1024"/>
      <c r="P2107" s="1025"/>
      <c r="Q2107" s="1025"/>
      <c r="R2107" s="1020">
        <f>$Q2107-$P2107</f>
        <v>0</v>
      </c>
      <c r="S2107" s="1020"/>
      <c r="T2107" s="1026" t="str">
        <f>VLOOKUP(cppm_pr[[#This Row],[Status]],'All Link_LOV'!$I$32:$K$72,2,0)</f>
        <v>New Request PR</v>
      </c>
      <c r="U2107" s="1026" t="s">
        <v>105</v>
      </c>
      <c r="V2107" s="1027">
        <v>428</v>
      </c>
      <c r="W2107" s="1026"/>
      <c r="Y2107" s="1020"/>
      <c r="Z2107" s="1028">
        <v>45209</v>
      </c>
      <c r="AA2107" s="1020" t="s">
        <v>3830</v>
      </c>
      <c r="AB2107" s="1029"/>
      <c r="AC2107" s="1022"/>
      <c r="AD2107" s="1029"/>
      <c r="AE2107" s="1029"/>
      <c r="AF2107" s="1030" t="s">
        <v>1572</v>
      </c>
      <c r="AG2107" s="1020" t="s">
        <v>500</v>
      </c>
      <c r="AH2107" s="808" t="s">
        <v>5478</v>
      </c>
      <c r="AI2107" s="600" t="str">
        <f>IFERROR(VLOOKUP(cppm_pr[[#This Row],[Order Number]],SPHERE!C:CC,39,0),"")</f>
        <v/>
      </c>
      <c r="AJ2107" s="600" t="str">
        <f>IFERROR(VLOOKUP(cppm_pr[[#This Row],[Order Number]],'DC TM ONE'!B:CN,42,0),"")</f>
        <v/>
      </c>
      <c r="AK2107" s="808"/>
      <c r="AL2107" s="1031"/>
      <c r="AM2107" s="1032" t="s">
        <v>7648</v>
      </c>
      <c r="AN2107" s="1020"/>
      <c r="AO2107" s="1033"/>
      <c r="AP2107" s="1020"/>
      <c r="AQ2107" s="1020"/>
      <c r="AR2107" s="1034">
        <v>3400038638</v>
      </c>
      <c r="AS2107" s="1020" t="s">
        <v>2460</v>
      </c>
      <c r="AT2107" s="1035"/>
      <c r="AU2107" s="603"/>
      <c r="AV2107" s="1035" t="s">
        <v>3835</v>
      </c>
      <c r="AW2107" s="1035" t="s">
        <v>5480</v>
      </c>
      <c r="AX2107" s="1035" t="s">
        <v>5481</v>
      </c>
      <c r="AY2107" s="1035" t="s">
        <v>1554</v>
      </c>
      <c r="AZ2107" s="1035" t="s">
        <v>2460</v>
      </c>
      <c r="BA2107" s="1035" t="s">
        <v>5482</v>
      </c>
      <c r="BB2107" s="1035">
        <v>3400038638</v>
      </c>
      <c r="BC2107" s="1035" t="s">
        <v>4023</v>
      </c>
      <c r="BD2107" s="1035">
        <v>3400038975</v>
      </c>
      <c r="BE2107" s="1035" t="s">
        <v>4251</v>
      </c>
      <c r="BF2107" s="1035">
        <v>3400039107</v>
      </c>
      <c r="BG2107" s="1020"/>
      <c r="BH2107" s="1020"/>
    </row>
    <row r="2108" spans="1:60" ht="12" customHeight="1">
      <c r="A2108" s="959">
        <v>2106</v>
      </c>
      <c r="B2108" s="1017" t="s">
        <v>469</v>
      </c>
      <c r="C2108" s="601" t="s">
        <v>208</v>
      </c>
      <c r="D2108" s="1019"/>
      <c r="E2108" s="1017" t="s">
        <v>14089</v>
      </c>
      <c r="F2108" s="1024" t="s">
        <v>5486</v>
      </c>
      <c r="G2108" s="1024" t="s">
        <v>5485</v>
      </c>
      <c r="H2108" s="1024" t="s">
        <v>5483</v>
      </c>
      <c r="I2108" s="1020" t="s">
        <v>14090</v>
      </c>
      <c r="J2108" s="1023"/>
      <c r="K2108" s="1125"/>
      <c r="L2108" s="611" t="s">
        <v>56</v>
      </c>
      <c r="M2108" s="986" t="s">
        <v>10509</v>
      </c>
      <c r="N2108" s="611"/>
      <c r="O2108" s="1024"/>
      <c r="P2108" s="1025"/>
      <c r="Q2108" s="1025"/>
      <c r="R2108" s="1020">
        <f>$Q2108-$P2108</f>
        <v>0</v>
      </c>
      <c r="S2108" s="1020"/>
      <c r="T2108" s="1026" t="str">
        <f>VLOOKUP(cppm_pr[[#This Row],[Status]],'All Link_LOV'!$I$32:$K$72,2,0)</f>
        <v>Pending TP Submission</v>
      </c>
      <c r="U2108" s="1026" t="s">
        <v>105</v>
      </c>
      <c r="V2108" s="1027">
        <v>429</v>
      </c>
      <c r="W2108" s="1026"/>
      <c r="Y2108" s="1020"/>
      <c r="Z2108" s="1028">
        <v>45209</v>
      </c>
      <c r="AA2108" s="1020" t="s">
        <v>4538</v>
      </c>
      <c r="AB2108" s="1029"/>
      <c r="AC2108" s="1022"/>
      <c r="AD2108" s="1029"/>
      <c r="AE2108" s="1029"/>
      <c r="AF2108" s="1030" t="s">
        <v>399</v>
      </c>
      <c r="AG2108" s="1020" t="s">
        <v>491</v>
      </c>
      <c r="AH2108" s="806" t="s">
        <v>5484</v>
      </c>
      <c r="AI2108" s="600" t="str">
        <f>IFERROR(VLOOKUP(cppm_pr[[#This Row],[Order Number]],SPHERE!C:CC,39,0),"")</f>
        <v/>
      </c>
      <c r="AJ2108" s="600" t="str">
        <f>IFERROR(VLOOKUP(cppm_pr[[#This Row],[Order Number]],'DC TM ONE'!B:CN,42,0),"")</f>
        <v/>
      </c>
      <c r="AK2108" s="806"/>
      <c r="AL2108" s="1031"/>
      <c r="AM2108" s="1032" t="s">
        <v>9385</v>
      </c>
      <c r="AN2108" s="1020"/>
      <c r="AO2108" s="1033"/>
      <c r="AP2108" s="1020"/>
      <c r="AQ2108" s="1020"/>
      <c r="AR2108" s="1034">
        <v>3400038673</v>
      </c>
      <c r="AS2108" s="1020" t="s">
        <v>5489</v>
      </c>
      <c r="AT2108" s="1035"/>
      <c r="AU2108" s="603"/>
      <c r="AV2108" s="1035" t="s">
        <v>4543</v>
      </c>
      <c r="AW2108" s="1035" t="s">
        <v>5487</v>
      </c>
      <c r="AX2108" s="1035" t="s">
        <v>5488</v>
      </c>
      <c r="AY2108" s="1035" t="s">
        <v>1554</v>
      </c>
      <c r="AZ2108" s="1035" t="s">
        <v>5489</v>
      </c>
      <c r="BA2108" s="1035" t="s">
        <v>5490</v>
      </c>
      <c r="BB2108" s="1035">
        <v>3400038673</v>
      </c>
      <c r="BC2108" s="1035" t="s">
        <v>5491</v>
      </c>
      <c r="BD2108" s="1035">
        <v>3400039444</v>
      </c>
      <c r="BE2108" s="1035" t="s">
        <v>5492</v>
      </c>
      <c r="BF2108" s="1035">
        <v>3400041405</v>
      </c>
      <c r="BG2108" s="1020"/>
      <c r="BH2108" s="1020"/>
    </row>
    <row r="2109" spans="1:60" ht="12" customHeight="1">
      <c r="A2109" s="960">
        <v>2107</v>
      </c>
      <c r="B2109" s="1017" t="s">
        <v>2744</v>
      </c>
      <c r="C2109" s="590" t="s">
        <v>219</v>
      </c>
      <c r="D2109" s="1019"/>
      <c r="E2109" s="1017" t="s">
        <v>14091</v>
      </c>
      <c r="F2109" s="1024" t="s">
        <v>14092</v>
      </c>
      <c r="G2109" s="1024" t="s">
        <v>14093</v>
      </c>
      <c r="H2109" s="1024" t="s">
        <v>14094</v>
      </c>
      <c r="I2109" s="1020" t="s">
        <v>14095</v>
      </c>
      <c r="J2109" s="1023"/>
      <c r="K2109" s="1125"/>
      <c r="L2109" s="611" t="s">
        <v>56</v>
      </c>
      <c r="M2109" s="986" t="s">
        <v>10509</v>
      </c>
      <c r="N2109" s="611"/>
      <c r="O2109" s="1024"/>
      <c r="P2109" s="1025"/>
      <c r="Q2109" s="1025"/>
      <c r="R2109" s="1020">
        <f>$Q2109-$P2109</f>
        <v>0</v>
      </c>
      <c r="S2109" s="1020"/>
      <c r="T2109" s="1026" t="str">
        <f>VLOOKUP(cppm_pr[[#This Row],[Status]],'All Link_LOV'!$I$32:$K$72,2,0)</f>
        <v>Queried - Require More Information From NeC/AND</v>
      </c>
      <c r="U2109" s="1026" t="s">
        <v>22</v>
      </c>
      <c r="V2109" s="1027">
        <v>967</v>
      </c>
      <c r="W2109" s="1026"/>
      <c r="Y2109" s="1020"/>
      <c r="Z2109" s="1028">
        <v>45209</v>
      </c>
      <c r="AA2109" s="1020" t="s">
        <v>4538</v>
      </c>
      <c r="AB2109" s="1029">
        <v>24447</v>
      </c>
      <c r="AC2109" s="1022">
        <v>1704589</v>
      </c>
      <c r="AD2109" s="1029" t="s">
        <v>6148</v>
      </c>
      <c r="AE2109" s="1029" t="s">
        <v>14096</v>
      </c>
      <c r="AF2109" s="1030" t="s">
        <v>397</v>
      </c>
      <c r="AG2109" s="1020" t="s">
        <v>520</v>
      </c>
      <c r="AH2109" s="808" t="s">
        <v>14097</v>
      </c>
      <c r="AI2109" s="600" t="str">
        <f>IFERROR(VLOOKUP(cppm_pr[[#This Row],[Order Number]],SPHERE!C:CC,39,0),"")</f>
        <v/>
      </c>
      <c r="AJ2109" s="600" t="str">
        <f>IFERROR(VLOOKUP(cppm_pr[[#This Row],[Order Number]],'DC TM ONE'!B:CN,42,0),"")</f>
        <v/>
      </c>
      <c r="AK2109" s="808"/>
      <c r="AL2109" s="1031">
        <v>45230</v>
      </c>
      <c r="AM2109" s="1032" t="s">
        <v>9408</v>
      </c>
      <c r="AN2109" s="1020" t="s">
        <v>4928</v>
      </c>
      <c r="AO2109" s="1033"/>
      <c r="AP2109" s="1020"/>
      <c r="AQ2109" s="1020"/>
      <c r="AR2109" s="1034">
        <v>3400041306</v>
      </c>
      <c r="AS2109" s="1020"/>
      <c r="AT2109" s="1035" t="s">
        <v>14098</v>
      </c>
      <c r="AU2109" s="603"/>
      <c r="AV2109" s="1035"/>
      <c r="AW2109" s="1035"/>
      <c r="AX2109" s="1035"/>
      <c r="AY2109" s="1035"/>
      <c r="AZ2109" s="1035"/>
      <c r="BA2109" s="1035"/>
      <c r="BB2109" s="1035"/>
      <c r="BC2109" s="1035"/>
      <c r="BD2109" s="1035"/>
      <c r="BE2109" s="1035"/>
      <c r="BF2109" s="1035"/>
      <c r="BG2109" s="1020"/>
      <c r="BH2109" s="1020"/>
    </row>
    <row r="2110" spans="1:60" ht="12" customHeight="1">
      <c r="A2110" s="959">
        <v>2108</v>
      </c>
      <c r="B2110" s="1017"/>
      <c r="C2110" s="571" t="s">
        <v>210</v>
      </c>
      <c r="D2110" s="1019"/>
      <c r="E2110" s="1017"/>
      <c r="F2110" s="1024" t="s">
        <v>5171</v>
      </c>
      <c r="G2110" s="1024" t="s">
        <v>5170</v>
      </c>
      <c r="H2110" s="1024" t="s">
        <v>5168</v>
      </c>
      <c r="I2110" s="1020" t="s">
        <v>13071</v>
      </c>
      <c r="J2110" s="1023"/>
      <c r="K2110" s="616"/>
      <c r="L2110" s="611" t="s">
        <v>1635</v>
      </c>
      <c r="M2110" s="611"/>
      <c r="N2110" s="611"/>
      <c r="O2110" s="1024"/>
      <c r="P2110" s="1025"/>
      <c r="Q2110" s="1025"/>
      <c r="R2110" s="1020">
        <f>$Q2110-$P2110</f>
        <v>0</v>
      </c>
      <c r="S2110" s="1020"/>
      <c r="T2110" s="1026" t="str">
        <f>VLOOKUP(cppm_pr[[#This Row],[Status]],'All Link_LOV'!$I$32:$K$72,2,0)</f>
        <v>New Request PR</v>
      </c>
      <c r="U2110" s="1026" t="s">
        <v>22</v>
      </c>
      <c r="V2110" s="1027">
        <v>968</v>
      </c>
      <c r="W2110" s="1026"/>
      <c r="Y2110" s="1020"/>
      <c r="Z2110" s="1028">
        <v>45209</v>
      </c>
      <c r="AA2110" s="1020" t="s">
        <v>1630</v>
      </c>
      <c r="AB2110" s="1029">
        <v>6188</v>
      </c>
      <c r="AC2110" s="1022">
        <v>1019.33</v>
      </c>
      <c r="AD2110" s="1029" t="s">
        <v>6059</v>
      </c>
      <c r="AE2110" s="1029"/>
      <c r="AF2110" s="1030" t="s">
        <v>6071</v>
      </c>
      <c r="AG2110" s="1020" t="s">
        <v>491</v>
      </c>
      <c r="AH2110" s="808" t="s">
        <v>5169</v>
      </c>
      <c r="AI2110" s="600" t="str">
        <f>IFERROR(VLOOKUP(cppm_pr[[#This Row],[Order Number]],SPHERE!C:CC,39,0),"")</f>
        <v/>
      </c>
      <c r="AJ2110" s="600" t="str">
        <f>IFERROR(VLOOKUP(cppm_pr[[#This Row],[Order Number]],'DC TM ONE'!B:CN,42,0),"")</f>
        <v/>
      </c>
      <c r="AK2110" s="808"/>
      <c r="AL2110" s="1031">
        <v>45260</v>
      </c>
      <c r="AM2110" s="1032" t="s">
        <v>6482</v>
      </c>
      <c r="AN2110" s="1020" t="s">
        <v>4928</v>
      </c>
      <c r="AO2110" s="1033"/>
      <c r="AP2110" s="1020"/>
      <c r="AQ2110" s="1020"/>
      <c r="AR2110" s="1034">
        <v>3400039211</v>
      </c>
      <c r="AS2110" s="1020"/>
      <c r="AT2110" s="1035"/>
      <c r="AU2110" s="603"/>
      <c r="AV2110" s="1035"/>
      <c r="AW2110" s="1035"/>
      <c r="AX2110" s="1035"/>
      <c r="AY2110" s="1035"/>
      <c r="AZ2110" s="1035"/>
      <c r="BA2110" s="1035"/>
      <c r="BB2110" s="1035"/>
      <c r="BC2110" s="1035"/>
      <c r="BD2110" s="1035"/>
      <c r="BE2110" s="1035"/>
      <c r="BF2110" s="1035"/>
      <c r="BG2110" s="1020"/>
      <c r="BH2110" s="1020"/>
    </row>
    <row r="2111" spans="1:60" ht="12" customHeight="1">
      <c r="A2111" s="960">
        <v>2109</v>
      </c>
      <c r="B2111" s="1017"/>
      <c r="C2111" s="571" t="s">
        <v>210</v>
      </c>
      <c r="D2111" s="1019"/>
      <c r="E2111" s="1017"/>
      <c r="F2111" s="1024" t="s">
        <v>5341</v>
      </c>
      <c r="G2111" s="1024" t="s">
        <v>5340</v>
      </c>
      <c r="H2111" s="1024" t="s">
        <v>5338</v>
      </c>
      <c r="I2111" s="1020" t="s">
        <v>13227</v>
      </c>
      <c r="J2111" s="1023"/>
      <c r="K2111" s="616"/>
      <c r="L2111" s="611" t="s">
        <v>1635</v>
      </c>
      <c r="M2111" s="611"/>
      <c r="N2111" s="611"/>
      <c r="O2111" s="1024"/>
      <c r="P2111" s="1025"/>
      <c r="Q2111" s="1025"/>
      <c r="R2111" s="1020">
        <f>$Q2111-$P2111</f>
        <v>0</v>
      </c>
      <c r="S2111" s="1020"/>
      <c r="T2111" s="1026" t="str">
        <f>VLOOKUP(cppm_pr[[#This Row],[Status]],'All Link_LOV'!$I$32:$K$72,2,0)</f>
        <v>New Request PR</v>
      </c>
      <c r="U2111" s="1026" t="s">
        <v>22</v>
      </c>
      <c r="V2111" s="1027">
        <v>969</v>
      </c>
      <c r="W2111" s="1026"/>
      <c r="Y2111" s="1020"/>
      <c r="Z2111" s="1028">
        <v>45209</v>
      </c>
      <c r="AA2111" s="1020" t="s">
        <v>1630</v>
      </c>
      <c r="AB2111" s="1029">
        <v>10086</v>
      </c>
      <c r="AC2111" s="1022">
        <v>7015.9</v>
      </c>
      <c r="AD2111" s="1029" t="s">
        <v>6059</v>
      </c>
      <c r="AE2111" s="1029"/>
      <c r="AF2111" s="1030" t="s">
        <v>6071</v>
      </c>
      <c r="AG2111" s="1020" t="s">
        <v>490</v>
      </c>
      <c r="AH2111" s="806" t="s">
        <v>5339</v>
      </c>
      <c r="AI2111" s="600" t="str">
        <f>IFERROR(VLOOKUP(cppm_pr[[#This Row],[Order Number]],SPHERE!C:CC,39,0),"")</f>
        <v/>
      </c>
      <c r="AJ2111" s="600" t="str">
        <f>IFERROR(VLOOKUP(cppm_pr[[#This Row],[Order Number]],'DC TM ONE'!B:CN,42,0),"")</f>
        <v/>
      </c>
      <c r="AK2111" s="806"/>
      <c r="AL2111" s="1031">
        <v>45226</v>
      </c>
      <c r="AM2111" s="1032" t="s">
        <v>6315</v>
      </c>
      <c r="AN2111" s="1020" t="s">
        <v>4928</v>
      </c>
      <c r="AO2111" s="1033"/>
      <c r="AP2111" s="1020"/>
      <c r="AQ2111" s="1020"/>
      <c r="AR2111" s="1034">
        <v>3400038985</v>
      </c>
      <c r="AS2111" s="1020"/>
      <c r="AT2111" s="1035"/>
      <c r="AU2111" s="603"/>
      <c r="AV2111" s="1035"/>
      <c r="AW2111" s="1035"/>
      <c r="AX2111" s="1035"/>
      <c r="AY2111" s="1035"/>
      <c r="AZ2111" s="1035"/>
      <c r="BA2111" s="1035"/>
      <c r="BB2111" s="1035"/>
      <c r="BC2111" s="1035"/>
      <c r="BD2111" s="1035"/>
      <c r="BE2111" s="1035"/>
      <c r="BF2111" s="1035"/>
      <c r="BG2111" s="1020"/>
      <c r="BH2111" s="1020"/>
    </row>
    <row r="2112" spans="1:60" ht="12" customHeight="1">
      <c r="A2112" s="959">
        <v>2110</v>
      </c>
      <c r="B2112" s="1017" t="s">
        <v>83</v>
      </c>
      <c r="C2112" s="1018" t="s">
        <v>208</v>
      </c>
      <c r="D2112" s="1019">
        <v>45210</v>
      </c>
      <c r="E2112" s="1017" t="s">
        <v>14099</v>
      </c>
      <c r="F2112" s="1024" t="s">
        <v>1823</v>
      </c>
      <c r="G2112" s="1024" t="s">
        <v>1822</v>
      </c>
      <c r="H2112" s="1024" t="s">
        <v>1820</v>
      </c>
      <c r="I2112" s="1020" t="s">
        <v>1818</v>
      </c>
      <c r="J2112" s="1023"/>
      <c r="K2112" s="616"/>
      <c r="L2112" s="611" t="s">
        <v>12983</v>
      </c>
      <c r="M2112" s="611"/>
      <c r="N2112" s="611"/>
      <c r="O2112" s="1024"/>
      <c r="P2112" s="1025"/>
      <c r="Q2112" s="1025"/>
      <c r="R2112" s="1020">
        <f>$Q2112-$P2112</f>
        <v>0</v>
      </c>
      <c r="S2112" s="1020"/>
      <c r="T2112" s="1026" t="str">
        <f>VLOOKUP(cppm_pr[[#This Row],[Status]],'All Link_LOV'!$I$32:$K$72,2,0)</f>
        <v>Pending TP Submission</v>
      </c>
      <c r="U2112" s="1026" t="s">
        <v>22</v>
      </c>
      <c r="V2112" s="1027">
        <v>970</v>
      </c>
      <c r="W2112" s="1026"/>
      <c r="Y2112" s="1020"/>
      <c r="Z2112" s="1028">
        <v>45209</v>
      </c>
      <c r="AA2112" s="1020" t="s">
        <v>4687</v>
      </c>
      <c r="AB2112" s="1029">
        <v>82300</v>
      </c>
      <c r="AC2112" s="1022">
        <v>71015.37</v>
      </c>
      <c r="AD2112" s="1029" t="s">
        <v>6059</v>
      </c>
      <c r="AE2112" s="1029"/>
      <c r="AF2112" s="1030" t="s">
        <v>6164</v>
      </c>
      <c r="AG2112" s="1020" t="s">
        <v>500</v>
      </c>
      <c r="AH2112" s="808" t="s">
        <v>1821</v>
      </c>
      <c r="AI2112" s="600" t="str">
        <f>IFERROR(VLOOKUP(cppm_pr[[#This Row],[Order Number]],SPHERE!C:CC,39,0),"")</f>
        <v/>
      </c>
      <c r="AJ2112" s="600" t="str">
        <f>IFERROR(VLOOKUP(cppm_pr[[#This Row],[Order Number]],'DC TM ONE'!B:CN,42,0),"")</f>
        <v/>
      </c>
      <c r="AK2112" s="808"/>
      <c r="AL2112" s="1031">
        <v>45275</v>
      </c>
      <c r="AM2112" s="1032" t="s">
        <v>13727</v>
      </c>
      <c r="AN2112" s="1020" t="s">
        <v>4928</v>
      </c>
      <c r="AO2112" s="1033"/>
      <c r="AP2112" s="1020"/>
      <c r="AQ2112" s="1020"/>
      <c r="AR2112" s="1034">
        <v>3400038775</v>
      </c>
      <c r="AS2112" s="1020"/>
      <c r="AT2112" s="1035"/>
      <c r="AU2112" s="603"/>
      <c r="AV2112" s="1035"/>
      <c r="AW2112" s="1035"/>
      <c r="AX2112" s="1035"/>
      <c r="AY2112" s="1035"/>
      <c r="AZ2112" s="1035"/>
      <c r="BA2112" s="1035"/>
      <c r="BB2112" s="1035"/>
      <c r="BC2112" s="1035"/>
      <c r="BD2112" s="1035"/>
      <c r="BE2112" s="1035"/>
      <c r="BF2112" s="1035"/>
      <c r="BG2112" s="1020"/>
      <c r="BH2112" s="1020"/>
    </row>
    <row r="2113" spans="1:60" ht="12" customHeight="1">
      <c r="A2113" s="960">
        <v>2111</v>
      </c>
      <c r="B2113" s="1017"/>
      <c r="C2113" s="571" t="s">
        <v>210</v>
      </c>
      <c r="D2113" s="1019"/>
      <c r="E2113" s="1017"/>
      <c r="F2113" s="1024" t="s">
        <v>14100</v>
      </c>
      <c r="G2113" s="1024" t="s">
        <v>14101</v>
      </c>
      <c r="H2113" s="1024" t="s">
        <v>14102</v>
      </c>
      <c r="I2113" s="1020" t="s">
        <v>14103</v>
      </c>
      <c r="J2113" s="1023"/>
      <c r="K2113" s="616"/>
      <c r="L2113" s="611" t="s">
        <v>4271</v>
      </c>
      <c r="M2113" s="611"/>
      <c r="N2113" s="611"/>
      <c r="O2113" s="1024"/>
      <c r="P2113" s="1025"/>
      <c r="Q2113" s="1025"/>
      <c r="R2113" s="1020">
        <f>$Q2113-$P2113</f>
        <v>0</v>
      </c>
      <c r="S2113" s="1020"/>
      <c r="T2113" s="1026" t="str">
        <f>VLOOKUP(cppm_pr[[#This Row],[Status]],'All Link_LOV'!$I$32:$K$72,2,0)</f>
        <v>New Request PR</v>
      </c>
      <c r="U2113" s="1026" t="s">
        <v>22</v>
      </c>
      <c r="V2113" s="1027">
        <v>971</v>
      </c>
      <c r="W2113" s="1026"/>
      <c r="Y2113" s="1020"/>
      <c r="Z2113" s="1028">
        <v>45210</v>
      </c>
      <c r="AA2113" s="1020" t="s">
        <v>6216</v>
      </c>
      <c r="AB2113" s="1029">
        <v>7851.32</v>
      </c>
      <c r="AC2113" s="1022">
        <v>7850.28</v>
      </c>
      <c r="AD2113" s="1029" t="s">
        <v>6148</v>
      </c>
      <c r="AE2113" s="1029" t="s">
        <v>14104</v>
      </c>
      <c r="AF2113" s="1030" t="s">
        <v>397</v>
      </c>
      <c r="AG2113" s="1020" t="s">
        <v>493</v>
      </c>
      <c r="AH2113" s="806" t="s">
        <v>14105</v>
      </c>
      <c r="AI2113" s="600" t="str">
        <f>IFERROR(VLOOKUP(cppm_pr[[#This Row],[Order Number]],SPHERE!C:CC,39,0),"")</f>
        <v/>
      </c>
      <c r="AJ2113" s="600" t="str">
        <f>IFERROR(VLOOKUP(cppm_pr[[#This Row],[Order Number]],'DC TM ONE'!B:CN,42,0),"")</f>
        <v/>
      </c>
      <c r="AK2113" s="806"/>
      <c r="AL2113" s="1031">
        <v>45138</v>
      </c>
      <c r="AM2113" s="1032" t="s">
        <v>10754</v>
      </c>
      <c r="AN2113" s="1020" t="s">
        <v>4928</v>
      </c>
      <c r="AO2113" s="1033"/>
      <c r="AP2113" s="1020"/>
      <c r="AQ2113" s="1020"/>
      <c r="AR2113" s="1034">
        <v>3400038754</v>
      </c>
      <c r="AS2113" s="1020"/>
      <c r="AT2113" s="1035" t="s">
        <v>14106</v>
      </c>
      <c r="AU2113" s="603"/>
      <c r="AV2113" s="1035"/>
      <c r="AW2113" s="1035"/>
      <c r="AX2113" s="1035"/>
      <c r="AY2113" s="1035"/>
      <c r="AZ2113" s="1035"/>
      <c r="BA2113" s="1035"/>
      <c r="BB2113" s="1035"/>
      <c r="BC2113" s="1035"/>
      <c r="BD2113" s="1035"/>
      <c r="BE2113" s="1035"/>
      <c r="BF2113" s="1035"/>
      <c r="BG2113" s="1020"/>
      <c r="BH2113" s="1020"/>
    </row>
    <row r="2114" spans="1:60" ht="12" customHeight="1">
      <c r="A2114" s="959">
        <v>2112</v>
      </c>
      <c r="B2114" s="1017"/>
      <c r="C2114" s="571" t="s">
        <v>210</v>
      </c>
      <c r="D2114" s="1019"/>
      <c r="E2114" s="1017"/>
      <c r="F2114" s="1024" t="s">
        <v>14107</v>
      </c>
      <c r="G2114" s="1024" t="s">
        <v>14108</v>
      </c>
      <c r="H2114" s="1024" t="s">
        <v>14109</v>
      </c>
      <c r="I2114" s="1020" t="s">
        <v>14110</v>
      </c>
      <c r="J2114" s="1023"/>
      <c r="K2114" s="616"/>
      <c r="L2114" s="611" t="s">
        <v>4271</v>
      </c>
      <c r="M2114" s="611"/>
      <c r="N2114" s="611"/>
      <c r="O2114" s="1024"/>
      <c r="P2114" s="1025"/>
      <c r="Q2114" s="1025"/>
      <c r="R2114" s="1020">
        <f>$Q2114-$P2114</f>
        <v>0</v>
      </c>
      <c r="S2114" s="1020"/>
      <c r="T2114" s="1026" t="str">
        <f>VLOOKUP(cppm_pr[[#This Row],[Status]],'All Link_LOV'!$I$32:$K$72,2,0)</f>
        <v>New Request PR</v>
      </c>
      <c r="U2114" s="1026" t="s">
        <v>22</v>
      </c>
      <c r="V2114" s="1027">
        <v>972</v>
      </c>
      <c r="W2114" s="1026"/>
      <c r="Y2114" s="1020"/>
      <c r="Z2114" s="1028">
        <v>45210</v>
      </c>
      <c r="AA2114" s="1020" t="s">
        <v>6216</v>
      </c>
      <c r="AB2114" s="1029">
        <v>1399.03</v>
      </c>
      <c r="AC2114" s="1022">
        <v>1398.94</v>
      </c>
      <c r="AD2114" s="1029" t="s">
        <v>6148</v>
      </c>
      <c r="AE2114" s="1029" t="s">
        <v>14111</v>
      </c>
      <c r="AF2114" s="1030" t="s">
        <v>398</v>
      </c>
      <c r="AG2114" s="1020" t="s">
        <v>488</v>
      </c>
      <c r="AH2114" s="806" t="s">
        <v>14112</v>
      </c>
      <c r="AI2114" s="600" t="str">
        <f>IFERROR(VLOOKUP(cppm_pr[[#This Row],[Order Number]],SPHERE!C:CC,39,0),"")</f>
        <v/>
      </c>
      <c r="AJ2114" s="600" t="str">
        <f>IFERROR(VLOOKUP(cppm_pr[[#This Row],[Order Number]],'DC TM ONE'!B:CN,42,0),"")</f>
        <v/>
      </c>
      <c r="AK2114" s="806"/>
      <c r="AL2114" s="1031">
        <v>44926</v>
      </c>
      <c r="AM2114" s="1032" t="s">
        <v>14113</v>
      </c>
      <c r="AN2114" s="1020" t="s">
        <v>4928</v>
      </c>
      <c r="AO2114" s="1033"/>
      <c r="AP2114" s="1020"/>
      <c r="AQ2114" s="1020"/>
      <c r="AR2114" s="1034">
        <v>3400038490</v>
      </c>
      <c r="AS2114" s="1020"/>
      <c r="AT2114" s="1035" t="s">
        <v>14114</v>
      </c>
      <c r="AU2114" s="603"/>
      <c r="AV2114" s="1035"/>
      <c r="AW2114" s="1035"/>
      <c r="AX2114" s="1035"/>
      <c r="AY2114" s="1035"/>
      <c r="AZ2114" s="1035"/>
      <c r="BA2114" s="1035"/>
      <c r="BB2114" s="1035"/>
      <c r="BC2114" s="1035"/>
      <c r="BD2114" s="1035"/>
      <c r="BE2114" s="1035"/>
      <c r="BF2114" s="1035"/>
      <c r="BG2114" s="1020"/>
      <c r="BH2114" s="1020"/>
    </row>
    <row r="2115" spans="1:60" ht="12" customHeight="1">
      <c r="A2115" s="960">
        <v>2113</v>
      </c>
      <c r="B2115" s="1017" t="s">
        <v>79</v>
      </c>
      <c r="C2115" s="601" t="s">
        <v>254</v>
      </c>
      <c r="D2115" s="1019"/>
      <c r="E2115" s="1017" t="s">
        <v>14115</v>
      </c>
      <c r="F2115" s="1024" t="s">
        <v>1752</v>
      </c>
      <c r="G2115" s="1024" t="s">
        <v>1751</v>
      </c>
      <c r="H2115" s="1024" t="s">
        <v>1749</v>
      </c>
      <c r="I2115" s="1020" t="s">
        <v>1746</v>
      </c>
      <c r="J2115" s="1023"/>
      <c r="K2115" s="1125"/>
      <c r="L2115" s="622" t="s">
        <v>2749</v>
      </c>
      <c r="M2115" s="971"/>
      <c r="N2115" s="972"/>
      <c r="O2115" s="1024"/>
      <c r="P2115" s="1025"/>
      <c r="Q2115" s="1025"/>
      <c r="R2115" s="1020">
        <f>$Q2115-$P2115</f>
        <v>0</v>
      </c>
      <c r="S2115" s="1020"/>
      <c r="T2115" s="1026" t="str">
        <f>VLOOKUP(cppm_pr[[#This Row],[Status]],'All Link_LOV'!$I$32:$K$72,2,0)</f>
        <v>PO Issued</v>
      </c>
      <c r="U2115" s="1026" t="s">
        <v>22</v>
      </c>
      <c r="V2115" s="1027">
        <v>973</v>
      </c>
      <c r="W2115" s="1026"/>
      <c r="Y2115" s="1020"/>
      <c r="Z2115" s="1028">
        <v>45210</v>
      </c>
      <c r="AA2115" s="1020" t="s">
        <v>1748</v>
      </c>
      <c r="AB2115" s="1029">
        <v>5099</v>
      </c>
      <c r="AC2115" s="1022">
        <v>5000</v>
      </c>
      <c r="AD2115" s="1029" t="s">
        <v>6059</v>
      </c>
      <c r="AE2115" s="1029"/>
      <c r="AF2115" s="1030" t="s">
        <v>6071</v>
      </c>
      <c r="AG2115" s="1020" t="s">
        <v>490</v>
      </c>
      <c r="AH2115" s="808" t="s">
        <v>14116</v>
      </c>
      <c r="AI2115" s="600" t="str">
        <f>IFERROR(VLOOKUP(cppm_pr[[#This Row],[Order Number]],SPHERE!C:CC,39,0),"")</f>
        <v/>
      </c>
      <c r="AJ2115" s="600" t="str">
        <f>IFERROR(VLOOKUP(cppm_pr[[#This Row],[Order Number]],'DC TM ONE'!B:CN,42,0),"")</f>
        <v/>
      </c>
      <c r="AK2115" s="808"/>
      <c r="AL2115" s="1031">
        <v>45199</v>
      </c>
      <c r="AM2115" s="1032" t="s">
        <v>10510</v>
      </c>
      <c r="AN2115" s="1020" t="s">
        <v>4928</v>
      </c>
      <c r="AO2115" s="1033"/>
      <c r="AP2115" s="1020"/>
      <c r="AQ2115" s="1020"/>
      <c r="AR2115" s="1034">
        <v>3400039025</v>
      </c>
      <c r="AS2115" s="1020"/>
      <c r="AT2115" s="1035"/>
      <c r="AU2115" s="603"/>
      <c r="AV2115" s="1035"/>
      <c r="AW2115" s="1035"/>
      <c r="AX2115" s="1035"/>
      <c r="AY2115" s="1035"/>
      <c r="AZ2115" s="1035"/>
      <c r="BA2115" s="1035"/>
      <c r="BB2115" s="1035"/>
      <c r="BC2115" s="1035"/>
      <c r="BD2115" s="1035"/>
      <c r="BE2115" s="1035"/>
      <c r="BF2115" s="1035"/>
      <c r="BG2115" s="1020"/>
      <c r="BH2115" s="1020"/>
    </row>
    <row r="2116" spans="1:60" ht="12" customHeight="1">
      <c r="A2116" s="959">
        <v>2114</v>
      </c>
      <c r="B2116" s="1017" t="s">
        <v>63</v>
      </c>
      <c r="C2116" s="571" t="s">
        <v>210</v>
      </c>
      <c r="D2116" s="1019">
        <v>45210</v>
      </c>
      <c r="E2116" s="1017"/>
      <c r="F2116" s="1024" t="s">
        <v>1195</v>
      </c>
      <c r="G2116" s="1024" t="s">
        <v>2788</v>
      </c>
      <c r="H2116" s="1024" t="s">
        <v>1191</v>
      </c>
      <c r="I2116" s="1020" t="s">
        <v>1194</v>
      </c>
      <c r="J2116" s="1023"/>
      <c r="K2116" s="616"/>
      <c r="L2116" s="622" t="s">
        <v>1728</v>
      </c>
      <c r="M2116" s="971"/>
      <c r="N2116" s="972"/>
      <c r="O2116" s="1024"/>
      <c r="P2116" s="1025"/>
      <c r="Q2116" s="1025"/>
      <c r="R2116" s="1020">
        <f>$Q2116-$P2116</f>
        <v>0</v>
      </c>
      <c r="S2116" s="1020"/>
      <c r="T2116" s="1026" t="str">
        <f>VLOOKUP(cppm_pr[[#This Row],[Status]],'All Link_LOV'!$I$32:$K$72,2,0)</f>
        <v>New Request PR</v>
      </c>
      <c r="U2116" s="1026" t="s">
        <v>22</v>
      </c>
      <c r="V2116" s="1027">
        <v>974</v>
      </c>
      <c r="W2116" s="1026"/>
      <c r="Y2116" s="1020"/>
      <c r="Z2116" s="1028">
        <v>45210</v>
      </c>
      <c r="AA2116" s="1020" t="s">
        <v>8887</v>
      </c>
      <c r="AB2116" s="1029">
        <v>22273</v>
      </c>
      <c r="AC2116" s="1022">
        <v>280</v>
      </c>
      <c r="AD2116" s="1029" t="s">
        <v>6148</v>
      </c>
      <c r="AE2116" s="1029" t="s">
        <v>14117</v>
      </c>
      <c r="AF2116" s="1030" t="s">
        <v>398</v>
      </c>
      <c r="AG2116" s="1020" t="s">
        <v>488</v>
      </c>
      <c r="AH2116" s="808" t="s">
        <v>1190</v>
      </c>
      <c r="AI2116" s="600" t="str">
        <f>IFERROR(VLOOKUP(cppm_pr[[#This Row],[Order Number]],SPHERE!C:CC,39,0),"")</f>
        <v/>
      </c>
      <c r="AJ2116" s="600" t="str">
        <f>IFERROR(VLOOKUP(cppm_pr[[#This Row],[Order Number]],'DC TM ONE'!B:CN,42,0),"")</f>
        <v/>
      </c>
      <c r="AK2116" s="808"/>
      <c r="AL2116" s="1031">
        <v>45230</v>
      </c>
      <c r="AM2116" s="1032" t="s">
        <v>8892</v>
      </c>
      <c r="AN2116" s="1020" t="s">
        <v>4928</v>
      </c>
      <c r="AO2116" s="1033"/>
      <c r="AP2116" s="1020"/>
      <c r="AQ2116" s="1020"/>
      <c r="AR2116" s="1034">
        <v>3400039079</v>
      </c>
      <c r="AS2116" s="1020"/>
      <c r="AT2116" s="1035" t="s">
        <v>14118</v>
      </c>
      <c r="AU2116" s="603"/>
      <c r="AV2116" s="1035"/>
      <c r="AW2116" s="1035"/>
      <c r="AX2116" s="1035"/>
      <c r="AY2116" s="1035"/>
      <c r="AZ2116" s="1035"/>
      <c r="BA2116" s="1035"/>
      <c r="BB2116" s="1035"/>
      <c r="BC2116" s="1035"/>
      <c r="BD2116" s="1035"/>
      <c r="BE2116" s="1035"/>
      <c r="BF2116" s="1035"/>
      <c r="BG2116" s="1020"/>
      <c r="BH2116" s="1020"/>
    </row>
    <row r="2117" spans="1:60" ht="12" customHeight="1">
      <c r="A2117" s="960">
        <v>2115</v>
      </c>
      <c r="B2117" s="1017" t="s">
        <v>83</v>
      </c>
      <c r="C2117" s="601" t="s">
        <v>260</v>
      </c>
      <c r="D2117" s="1019">
        <v>45210</v>
      </c>
      <c r="E2117" s="1017" t="s">
        <v>14119</v>
      </c>
      <c r="F2117" s="1024" t="s">
        <v>6923</v>
      </c>
      <c r="G2117" s="1024" t="s">
        <v>6924</v>
      </c>
      <c r="H2117" s="1024" t="s">
        <v>6925</v>
      </c>
      <c r="I2117" s="1020" t="s">
        <v>6926</v>
      </c>
      <c r="J2117" s="1023"/>
      <c r="K2117" s="616"/>
      <c r="L2117" s="622" t="s">
        <v>12983</v>
      </c>
      <c r="M2117" s="971"/>
      <c r="N2117" s="972"/>
      <c r="O2117" s="1024"/>
      <c r="P2117" s="1025"/>
      <c r="Q2117" s="1025"/>
      <c r="R2117" s="1020">
        <f>$Q2117-$P2117</f>
        <v>0</v>
      </c>
      <c r="S2117" s="1020"/>
      <c r="T2117" s="1026" t="str">
        <f>VLOOKUP(cppm_pr[[#This Row],[Status]],'All Link_LOV'!$I$32:$K$72,2,0)</f>
        <v>PR Creation</v>
      </c>
      <c r="U2117" s="1026" t="s">
        <v>22</v>
      </c>
      <c r="V2117" s="1027">
        <v>975</v>
      </c>
      <c r="W2117" s="1026"/>
      <c r="Y2117" s="1020"/>
      <c r="Z2117" s="1028">
        <v>45210</v>
      </c>
      <c r="AA2117" s="1020" t="s">
        <v>4967</v>
      </c>
      <c r="AB2117" s="1029">
        <v>40813</v>
      </c>
      <c r="AC2117" s="1022">
        <v>6161.06</v>
      </c>
      <c r="AD2117" s="1029" t="s">
        <v>6148</v>
      </c>
      <c r="AE2117" s="1029" t="s">
        <v>14120</v>
      </c>
      <c r="AF2117" s="1030" t="s">
        <v>397</v>
      </c>
      <c r="AG2117" s="1020" t="s">
        <v>493</v>
      </c>
      <c r="AH2117" s="808" t="s">
        <v>14121</v>
      </c>
      <c r="AI2117" s="600" t="str">
        <f>IFERROR(VLOOKUP(cppm_pr[[#This Row],[Order Number]],SPHERE!C:CC,39,0),"")</f>
        <v/>
      </c>
      <c r="AJ2117" s="600" t="str">
        <f>IFERROR(VLOOKUP(cppm_pr[[#This Row],[Order Number]],'DC TM ONE'!B:CN,42,0),"")</f>
        <v/>
      </c>
      <c r="AK2117" s="808"/>
      <c r="AL2117" s="1031">
        <v>45229</v>
      </c>
      <c r="AM2117" s="1032" t="s">
        <v>6928</v>
      </c>
      <c r="AN2117" s="1020" t="s">
        <v>4928</v>
      </c>
      <c r="AO2117" s="1033"/>
      <c r="AP2117" s="1020"/>
      <c r="AQ2117" s="1020"/>
      <c r="AR2117" s="1034">
        <v>1002054</v>
      </c>
      <c r="AS2117" s="1020"/>
      <c r="AT2117" s="1035" t="s">
        <v>14122</v>
      </c>
      <c r="AU2117" s="603"/>
      <c r="AV2117" s="1035"/>
      <c r="AW2117" s="1035"/>
      <c r="AX2117" s="1035"/>
      <c r="AY2117" s="1035"/>
      <c r="AZ2117" s="1035"/>
      <c r="BA2117" s="1035"/>
      <c r="BB2117" s="1035"/>
      <c r="BC2117" s="1035"/>
      <c r="BD2117" s="1035"/>
      <c r="BE2117" s="1035"/>
      <c r="BF2117" s="1035"/>
      <c r="BG2117" s="1020"/>
      <c r="BH2117" s="1020"/>
    </row>
    <row r="2118" spans="1:60" ht="12" customHeight="1">
      <c r="A2118" s="959">
        <v>2116</v>
      </c>
      <c r="B2118" s="176" t="s">
        <v>5759</v>
      </c>
      <c r="C2118" s="601" t="s">
        <v>219</v>
      </c>
      <c r="D2118" s="1019">
        <v>45210</v>
      </c>
      <c r="E2118" s="1017" t="s">
        <v>14123</v>
      </c>
      <c r="F2118" s="1024" t="s">
        <v>5102</v>
      </c>
      <c r="G2118" s="1024" t="s">
        <v>5101</v>
      </c>
      <c r="H2118" s="1024" t="s">
        <v>5099</v>
      </c>
      <c r="I2118" s="1020" t="s">
        <v>14124</v>
      </c>
      <c r="J2118" s="1023"/>
      <c r="K2118" s="616"/>
      <c r="L2118" s="595" t="s">
        <v>1691</v>
      </c>
      <c r="M2118" s="971"/>
      <c r="N2118" s="972"/>
      <c r="O2118" s="1024"/>
      <c r="P2118" s="1025"/>
      <c r="Q2118" s="1025"/>
      <c r="R2118" s="1020">
        <f>$Q2118-$P2118</f>
        <v>0</v>
      </c>
      <c r="S2118" s="1020"/>
      <c r="T2118" s="1026" t="str">
        <f>VLOOKUP(cppm_pr[[#This Row],[Status]],'All Link_LOV'!$I$32:$K$72,2,0)</f>
        <v>Queried - Require More Information From NeC/AND</v>
      </c>
      <c r="U2118" s="1026" t="s">
        <v>22</v>
      </c>
      <c r="V2118" s="1027">
        <v>976</v>
      </c>
      <c r="W2118" s="1026"/>
      <c r="Y2118" s="1020"/>
      <c r="Z2118" s="1028">
        <v>45210</v>
      </c>
      <c r="AA2118" s="1020" t="s">
        <v>1686</v>
      </c>
      <c r="AB2118" s="1029">
        <v>4497</v>
      </c>
      <c r="AC2118" s="1022">
        <v>3972.44</v>
      </c>
      <c r="AD2118" s="1029" t="s">
        <v>6148</v>
      </c>
      <c r="AE2118" s="1029" t="s">
        <v>14125</v>
      </c>
      <c r="AF2118" s="1030" t="s">
        <v>6071</v>
      </c>
      <c r="AG2118" s="1020" t="s">
        <v>490</v>
      </c>
      <c r="AH2118" s="808" t="s">
        <v>5100</v>
      </c>
      <c r="AI2118" s="600" t="str">
        <f>IFERROR(VLOOKUP(cppm_pr[[#This Row],[Order Number]],SPHERE!C:CC,39,0),"")</f>
        <v/>
      </c>
      <c r="AJ2118" s="600" t="str">
        <f>IFERROR(VLOOKUP(cppm_pr[[#This Row],[Order Number]],'DC TM ONE'!B:CN,42,0),"")</f>
        <v/>
      </c>
      <c r="AK2118" s="808"/>
      <c r="AL2118" s="1031">
        <v>45138</v>
      </c>
      <c r="AM2118" s="1032" t="s">
        <v>5098</v>
      </c>
      <c r="AN2118" s="1020" t="s">
        <v>4928</v>
      </c>
      <c r="AO2118" s="1033"/>
      <c r="AP2118" s="1020"/>
      <c r="AQ2118" s="1020"/>
      <c r="AR2118" s="1034">
        <v>3400038920</v>
      </c>
      <c r="AS2118" s="1020"/>
      <c r="AT2118" s="1035" t="s">
        <v>14126</v>
      </c>
      <c r="AU2118" s="603"/>
      <c r="AV2118" s="1035"/>
      <c r="AW2118" s="1035"/>
      <c r="AX2118" s="1035"/>
      <c r="AY2118" s="1035"/>
      <c r="AZ2118" s="1035"/>
      <c r="BA2118" s="1035"/>
      <c r="BB2118" s="1035"/>
      <c r="BC2118" s="1035"/>
      <c r="BD2118" s="1035"/>
      <c r="BE2118" s="1035"/>
      <c r="BF2118" s="1035"/>
      <c r="BG2118" s="1020"/>
      <c r="BH2118" s="1020"/>
    </row>
    <row r="2119" spans="1:60" ht="12" customHeight="1">
      <c r="A2119" s="960">
        <v>2117</v>
      </c>
      <c r="B2119" s="1017"/>
      <c r="C2119" s="571" t="s">
        <v>210</v>
      </c>
      <c r="D2119" s="1019"/>
      <c r="E2119" s="1017"/>
      <c r="F2119" s="1024" t="s">
        <v>14127</v>
      </c>
      <c r="G2119" s="1024" t="s">
        <v>14128</v>
      </c>
      <c r="H2119" s="1024" t="s">
        <v>14129</v>
      </c>
      <c r="I2119" s="1020" t="s">
        <v>14130</v>
      </c>
      <c r="J2119" s="1023"/>
      <c r="K2119" s="616"/>
      <c r="L2119" s="595" t="s">
        <v>1691</v>
      </c>
      <c r="M2119" s="971"/>
      <c r="N2119" s="972"/>
      <c r="O2119" s="1024"/>
      <c r="P2119" s="1025"/>
      <c r="Q2119" s="1025"/>
      <c r="R2119" s="1020">
        <f>$Q2119-$P2119</f>
        <v>0</v>
      </c>
      <c r="S2119" s="1020"/>
      <c r="T2119" s="1026" t="str">
        <f>VLOOKUP(cppm_pr[[#This Row],[Status]],'All Link_LOV'!$I$32:$K$72,2,0)</f>
        <v>New Request PR</v>
      </c>
      <c r="U2119" s="1026" t="s">
        <v>22</v>
      </c>
      <c r="V2119" s="1027">
        <v>977</v>
      </c>
      <c r="W2119" s="1026"/>
      <c r="Y2119" s="1020"/>
      <c r="Z2119" s="1028">
        <v>45210</v>
      </c>
      <c r="AA2119" s="1020" t="s">
        <v>1686</v>
      </c>
      <c r="AB2119" s="1029">
        <v>14457</v>
      </c>
      <c r="AC2119" s="1022">
        <v>1214</v>
      </c>
      <c r="AD2119" s="1029" t="s">
        <v>6148</v>
      </c>
      <c r="AE2119" s="1029" t="s">
        <v>14131</v>
      </c>
      <c r="AF2119" s="1030" t="s">
        <v>6071</v>
      </c>
      <c r="AG2119" s="1020" t="s">
        <v>491</v>
      </c>
      <c r="AH2119" s="808" t="s">
        <v>14132</v>
      </c>
      <c r="AI2119" s="600" t="str">
        <f>IFERROR(VLOOKUP(cppm_pr[[#This Row],[Order Number]],SPHERE!C:CC,39,0),"")</f>
        <v/>
      </c>
      <c r="AJ2119" s="600" t="str">
        <f>IFERROR(VLOOKUP(cppm_pr[[#This Row],[Order Number]],'DC TM ONE'!B:CN,42,0),"")</f>
        <v/>
      </c>
      <c r="AK2119" s="808"/>
      <c r="AL2119" s="1031">
        <v>45179</v>
      </c>
      <c r="AM2119" s="1032" t="s">
        <v>6413</v>
      </c>
      <c r="AN2119" s="1020" t="s">
        <v>4928</v>
      </c>
      <c r="AO2119" s="1033"/>
      <c r="AP2119" s="1020"/>
      <c r="AQ2119" s="1020"/>
      <c r="AR2119" s="1034">
        <v>3400038799</v>
      </c>
      <c r="AS2119" s="1020"/>
      <c r="AT2119" s="1035" t="s">
        <v>14133</v>
      </c>
      <c r="AU2119" s="603"/>
      <c r="AV2119" s="1035"/>
      <c r="AW2119" s="1035"/>
      <c r="AX2119" s="1035"/>
      <c r="AY2119" s="1035"/>
      <c r="AZ2119" s="1035"/>
      <c r="BA2119" s="1035"/>
      <c r="BB2119" s="1035"/>
      <c r="BC2119" s="1035"/>
      <c r="BD2119" s="1035"/>
      <c r="BE2119" s="1035"/>
      <c r="BF2119" s="1035"/>
      <c r="BG2119" s="1020"/>
      <c r="BH2119" s="1020"/>
    </row>
    <row r="2120" spans="1:60" ht="12" customHeight="1">
      <c r="A2120" s="959">
        <v>2118</v>
      </c>
      <c r="B2120" s="1017"/>
      <c r="C2120" s="571" t="s">
        <v>210</v>
      </c>
      <c r="D2120" s="1019"/>
      <c r="E2120" s="1017"/>
      <c r="F2120" s="1024" t="s">
        <v>14134</v>
      </c>
      <c r="G2120" s="1024" t="s">
        <v>14135</v>
      </c>
      <c r="H2120" s="1024" t="s">
        <v>14136</v>
      </c>
      <c r="I2120" s="1020" t="s">
        <v>14137</v>
      </c>
      <c r="J2120" s="1023"/>
      <c r="K2120" s="616"/>
      <c r="L2120" s="595" t="s">
        <v>1691</v>
      </c>
      <c r="M2120" s="971"/>
      <c r="N2120" s="972"/>
      <c r="O2120" s="1024"/>
      <c r="P2120" s="1025"/>
      <c r="Q2120" s="1025"/>
      <c r="R2120" s="1020">
        <f>$Q2120-$P2120</f>
        <v>0</v>
      </c>
      <c r="S2120" s="1020"/>
      <c r="T2120" s="1026" t="str">
        <f>VLOOKUP(cppm_pr[[#This Row],[Status]],'All Link_LOV'!$I$32:$K$72,2,0)</f>
        <v>New Request PR</v>
      </c>
      <c r="U2120" s="1026" t="s">
        <v>22</v>
      </c>
      <c r="V2120" s="1027">
        <v>978</v>
      </c>
      <c r="W2120" s="1026"/>
      <c r="Y2120" s="1020"/>
      <c r="Z2120" s="1028">
        <v>45210</v>
      </c>
      <c r="AA2120" s="1020" t="s">
        <v>1686</v>
      </c>
      <c r="AB2120" s="1029">
        <v>4652</v>
      </c>
      <c r="AC2120" s="1022">
        <v>4479.3</v>
      </c>
      <c r="AD2120" s="1029" t="s">
        <v>6148</v>
      </c>
      <c r="AE2120" s="1029" t="s">
        <v>14138</v>
      </c>
      <c r="AF2120" s="1030" t="s">
        <v>6071</v>
      </c>
      <c r="AG2120" s="1020" t="s">
        <v>491</v>
      </c>
      <c r="AH2120" s="808" t="s">
        <v>14139</v>
      </c>
      <c r="AI2120" s="600" t="str">
        <f>IFERROR(VLOOKUP(cppm_pr[[#This Row],[Order Number]],SPHERE!C:CC,39,0),"")</f>
        <v/>
      </c>
      <c r="AJ2120" s="600" t="str">
        <f>IFERROR(VLOOKUP(cppm_pr[[#This Row],[Order Number]],'DC TM ONE'!B:CN,42,0),"")</f>
        <v/>
      </c>
      <c r="AK2120" s="808"/>
      <c r="AL2120" s="1031">
        <v>45161</v>
      </c>
      <c r="AM2120" s="1032" t="s">
        <v>10366</v>
      </c>
      <c r="AN2120" s="1020" t="s">
        <v>4928</v>
      </c>
      <c r="AO2120" s="1033"/>
      <c r="AP2120" s="1020"/>
      <c r="AQ2120" s="1020"/>
      <c r="AR2120" s="1034">
        <v>3400038799</v>
      </c>
      <c r="AS2120" s="1020"/>
      <c r="AT2120" s="1035" t="s">
        <v>14140</v>
      </c>
      <c r="AU2120" s="603"/>
      <c r="AV2120" s="1035"/>
      <c r="AW2120" s="1035"/>
      <c r="AX2120" s="1035"/>
      <c r="AY2120" s="1035"/>
      <c r="AZ2120" s="1035"/>
      <c r="BA2120" s="1035"/>
      <c r="BB2120" s="1035"/>
      <c r="BC2120" s="1035"/>
      <c r="BD2120" s="1035"/>
      <c r="BE2120" s="1035"/>
      <c r="BF2120" s="1035"/>
      <c r="BG2120" s="1020"/>
      <c r="BH2120" s="1020"/>
    </row>
    <row r="2121" spans="1:60" ht="12" customHeight="1">
      <c r="A2121" s="960">
        <v>2119</v>
      </c>
      <c r="B2121" s="1017" t="s">
        <v>63</v>
      </c>
      <c r="C2121" s="571" t="s">
        <v>210</v>
      </c>
      <c r="D2121" s="1019">
        <v>45210</v>
      </c>
      <c r="E2121" s="1017"/>
      <c r="F2121" s="1024" t="s">
        <v>9930</v>
      </c>
      <c r="G2121" s="1024" t="s">
        <v>9931</v>
      </c>
      <c r="H2121" s="1024" t="s">
        <v>9932</v>
      </c>
      <c r="I2121" s="1020" t="s">
        <v>9933</v>
      </c>
      <c r="J2121" s="1023"/>
      <c r="K2121" s="616"/>
      <c r="L2121" s="622" t="s">
        <v>1728</v>
      </c>
      <c r="M2121" s="971"/>
      <c r="N2121" s="972"/>
      <c r="O2121" s="1024"/>
      <c r="P2121" s="1025"/>
      <c r="Q2121" s="1025"/>
      <c r="R2121" s="1020">
        <f>$Q2121-$P2121</f>
        <v>0</v>
      </c>
      <c r="S2121" s="1020"/>
      <c r="T2121" s="1026" t="str">
        <f>VLOOKUP(cppm_pr[[#This Row],[Status]],'All Link_LOV'!$I$32:$K$72,2,0)</f>
        <v>New Request PR</v>
      </c>
      <c r="U2121" s="1026" t="s">
        <v>22</v>
      </c>
      <c r="V2121" s="1027">
        <v>979</v>
      </c>
      <c r="W2121" s="1026"/>
      <c r="Y2121" s="1020"/>
      <c r="Z2121" s="1028">
        <v>45210</v>
      </c>
      <c r="AA2121" s="1020" t="s">
        <v>1841</v>
      </c>
      <c r="AB2121" s="1029">
        <v>4101</v>
      </c>
      <c r="AC2121" s="1022">
        <v>784.49</v>
      </c>
      <c r="AD2121" s="1029" t="s">
        <v>6148</v>
      </c>
      <c r="AE2121" s="1029" t="s">
        <v>14141</v>
      </c>
      <c r="AF2121" s="1030" t="s">
        <v>6071</v>
      </c>
      <c r="AG2121" s="1020" t="s">
        <v>490</v>
      </c>
      <c r="AH2121" s="808" t="s">
        <v>9936</v>
      </c>
      <c r="AI2121" s="600" t="str">
        <f>IFERROR(VLOOKUP(cppm_pr[[#This Row],[Order Number]],SPHERE!C:CC,39,0),"")</f>
        <v/>
      </c>
      <c r="AJ2121" s="600" t="str">
        <f>IFERROR(VLOOKUP(cppm_pr[[#This Row],[Order Number]],'DC TM ONE'!B:CN,42,0),"")</f>
        <v/>
      </c>
      <c r="AK2121" s="808"/>
      <c r="AL2121" s="1031">
        <v>45199</v>
      </c>
      <c r="AM2121" s="1032" t="s">
        <v>6533</v>
      </c>
      <c r="AN2121" s="1020" t="s">
        <v>4928</v>
      </c>
      <c r="AO2121" s="1033"/>
      <c r="AP2121" s="1020"/>
      <c r="AQ2121" s="1020"/>
      <c r="AR2121" s="1034">
        <v>3400038956</v>
      </c>
      <c r="AS2121" s="1020"/>
      <c r="AT2121" s="1035" t="s">
        <v>14142</v>
      </c>
      <c r="AU2121" s="603"/>
      <c r="AV2121" s="1035"/>
      <c r="AW2121" s="1035"/>
      <c r="AX2121" s="1035"/>
      <c r="AY2121" s="1035"/>
      <c r="AZ2121" s="1035"/>
      <c r="BA2121" s="1035"/>
      <c r="BB2121" s="1035"/>
      <c r="BC2121" s="1035"/>
      <c r="BD2121" s="1035"/>
      <c r="BE2121" s="1035"/>
      <c r="BF2121" s="1035"/>
      <c r="BG2121" s="1020"/>
      <c r="BH2121" s="1020"/>
    </row>
    <row r="2122" spans="1:60" ht="12" customHeight="1">
      <c r="A2122" s="959">
        <v>2120</v>
      </c>
      <c r="B2122" s="1017"/>
      <c r="C2122" s="601" t="s">
        <v>207</v>
      </c>
      <c r="D2122" s="1019"/>
      <c r="E2122" s="1017"/>
      <c r="F2122" s="1024" t="s">
        <v>5496</v>
      </c>
      <c r="G2122" s="1024" t="s">
        <v>5495</v>
      </c>
      <c r="H2122" s="1024" t="s">
        <v>5493</v>
      </c>
      <c r="I2122" s="1020"/>
      <c r="J2122" s="1023"/>
      <c r="K2122" s="616"/>
      <c r="L2122" s="595" t="s">
        <v>908</v>
      </c>
      <c r="M2122" s="985" t="s">
        <v>10509</v>
      </c>
      <c r="N2122" s="972" t="str">
        <f>VLOOKUP(cppm_pr[[#This Row],[Order Number]],SPHERE!C:CC,13,0)</f>
        <v>CONFIRMED</v>
      </c>
      <c r="O2122" s="592" t="str">
        <f>VLOOKUP(cppm_pr[[#This Row],[Order Number]],SPHERE!C:CC,6,0)</f>
        <v>APPROVED</v>
      </c>
      <c r="P2122" s="1025"/>
      <c r="Q2122" s="1025"/>
      <c r="R2122" s="1020">
        <f>$Q2122-$P2122</f>
        <v>0</v>
      </c>
      <c r="S2122" s="1020"/>
      <c r="T2122" s="1026" t="str">
        <f>VLOOKUP(cppm_pr[[#This Row],[Status]],'All Link_LOV'!$I$32:$K$72,2,0)</f>
        <v>New Request PR</v>
      </c>
      <c r="U2122" s="1026" t="s">
        <v>105</v>
      </c>
      <c r="V2122" s="1027">
        <v>430</v>
      </c>
      <c r="W2122" s="1026"/>
      <c r="Y2122" s="1020"/>
      <c r="Z2122" s="1028">
        <v>45210</v>
      </c>
      <c r="AA2122" s="1020" t="s">
        <v>4206</v>
      </c>
      <c r="AB2122" s="1029"/>
      <c r="AC2122" s="1022"/>
      <c r="AD2122" s="1029"/>
      <c r="AE2122" s="1029"/>
      <c r="AF2122" s="592" t="s">
        <v>13129</v>
      </c>
      <c r="AG2122" s="1020" t="s">
        <v>494</v>
      </c>
      <c r="AH2122" s="806" t="s">
        <v>5494</v>
      </c>
      <c r="AI2122" s="600">
        <f>IFERROR(VLOOKUP(cppm_pr[[#This Row],[Order Number]],SPHERE!C:CC,39,0),"")</f>
        <v>0</v>
      </c>
      <c r="AJ2122" s="600" t="str">
        <f>IFERROR(VLOOKUP(cppm_pr[[#This Row],[Order Number]],'DC TM ONE'!B:CN,42,0),"")</f>
        <v/>
      </c>
      <c r="AK2122" s="806"/>
      <c r="AL2122" s="1031"/>
      <c r="AM2122" s="1032" t="s">
        <v>8870</v>
      </c>
      <c r="AN2122" s="1020"/>
      <c r="AO2122" s="1033"/>
      <c r="AP2122" s="1020"/>
      <c r="AQ2122" s="1020"/>
      <c r="AR2122" s="1034">
        <v>3400038496</v>
      </c>
      <c r="AS2122" s="1020" t="s">
        <v>1506</v>
      </c>
      <c r="AT2122" s="1035"/>
      <c r="AU2122" s="603"/>
      <c r="AV2122" s="1035" t="s">
        <v>1124</v>
      </c>
      <c r="AW2122" s="1035" t="s">
        <v>4211</v>
      </c>
      <c r="AX2122" s="1035" t="s">
        <v>5497</v>
      </c>
      <c r="AY2122" s="1035" t="s">
        <v>1554</v>
      </c>
      <c r="AZ2122" s="1035" t="s">
        <v>1506</v>
      </c>
      <c r="BA2122" s="1035" t="s">
        <v>5498</v>
      </c>
      <c r="BB2122" s="1035">
        <v>3400038496</v>
      </c>
      <c r="BC2122" s="1035" t="s">
        <v>1588</v>
      </c>
      <c r="BD2122" s="1035">
        <v>3400039027</v>
      </c>
      <c r="BE2122" s="1035" t="s">
        <v>1389</v>
      </c>
      <c r="BF2122" s="1035">
        <v>3400039225</v>
      </c>
      <c r="BG2122" s="1020"/>
      <c r="BH2122" s="1020"/>
    </row>
    <row r="2123" spans="1:60" ht="12" customHeight="1">
      <c r="A2123" s="960">
        <v>2121</v>
      </c>
      <c r="B2123" s="1017"/>
      <c r="C2123" s="601" t="s">
        <v>207</v>
      </c>
      <c r="D2123" s="1019"/>
      <c r="E2123" s="1017"/>
      <c r="F2123" s="1024" t="s">
        <v>5502</v>
      </c>
      <c r="G2123" s="1024" t="s">
        <v>5501</v>
      </c>
      <c r="H2123" s="1024" t="s">
        <v>5499</v>
      </c>
      <c r="I2123" s="1020"/>
      <c r="J2123" s="1023"/>
      <c r="K2123" s="616"/>
      <c r="L2123" s="622" t="s">
        <v>1625</v>
      </c>
      <c r="M2123" s="971"/>
      <c r="N2123" s="972"/>
      <c r="O2123" s="1024"/>
      <c r="P2123" s="1025"/>
      <c r="Q2123" s="1025"/>
      <c r="R2123" s="1020">
        <f>$Q2123-$P2123</f>
        <v>0</v>
      </c>
      <c r="S2123" s="1020"/>
      <c r="T2123" s="1026" t="str">
        <f>VLOOKUP(cppm_pr[[#This Row],[Status]],'All Link_LOV'!$I$32:$K$72,2,0)</f>
        <v>New Request PR</v>
      </c>
      <c r="U2123" s="1026" t="s">
        <v>105</v>
      </c>
      <c r="V2123" s="1027">
        <v>431</v>
      </c>
      <c r="W2123" s="1026"/>
      <c r="Y2123" s="1020"/>
      <c r="Z2123" s="1028">
        <v>45210</v>
      </c>
      <c r="AA2123" s="1020" t="s">
        <v>5006</v>
      </c>
      <c r="AB2123" s="1029"/>
      <c r="AC2123" s="1022"/>
      <c r="AD2123" s="1029"/>
      <c r="AE2123" s="1029"/>
      <c r="AF2123" s="1030" t="s">
        <v>399</v>
      </c>
      <c r="AG2123" s="1020" t="s">
        <v>491</v>
      </c>
      <c r="AH2123" s="806" t="s">
        <v>5500</v>
      </c>
      <c r="AI2123" s="600" t="str">
        <f>IFERROR(VLOOKUP(cppm_pr[[#This Row],[Order Number]],SPHERE!C:CC,39,0),"")</f>
        <v/>
      </c>
      <c r="AJ2123" s="600" t="str">
        <f>IFERROR(VLOOKUP(cppm_pr[[#This Row],[Order Number]],'DC TM ONE'!B:CN,42,0),"")</f>
        <v/>
      </c>
      <c r="AK2123" s="806"/>
      <c r="AL2123" s="1031"/>
      <c r="AM2123" s="1032" t="s">
        <v>11832</v>
      </c>
      <c r="AN2123" s="1020"/>
      <c r="AO2123" s="1033"/>
      <c r="AP2123" s="1020"/>
      <c r="AQ2123" s="1020"/>
      <c r="AR2123" s="1034"/>
      <c r="AS2123" s="1020"/>
      <c r="AT2123" s="1035"/>
      <c r="AU2123" s="603"/>
      <c r="AV2123" s="1035" t="s">
        <v>5503</v>
      </c>
      <c r="AW2123" s="1035" t="s">
        <v>5012</v>
      </c>
      <c r="AX2123" s="1035" t="s">
        <v>5504</v>
      </c>
      <c r="AY2123" s="1035" t="s">
        <v>1579</v>
      </c>
      <c r="AZ2123" s="1035"/>
      <c r="BA2123" s="1035"/>
      <c r="BB2123" s="1035"/>
      <c r="BC2123" s="1035"/>
      <c r="BD2123" s="1035"/>
      <c r="BE2123" s="1035"/>
      <c r="BF2123" s="1035"/>
      <c r="BG2123" s="1020"/>
      <c r="BH2123" s="1020"/>
    </row>
    <row r="2124" spans="1:60" ht="12" customHeight="1">
      <c r="A2124" s="959">
        <v>2122</v>
      </c>
      <c r="B2124" s="1017" t="s">
        <v>14143</v>
      </c>
      <c r="C2124" s="1018" t="s">
        <v>260</v>
      </c>
      <c r="D2124" s="1019"/>
      <c r="E2124" s="1017" t="s">
        <v>14144</v>
      </c>
      <c r="F2124" s="1024" t="s">
        <v>14145</v>
      </c>
      <c r="G2124" s="1024"/>
      <c r="H2124" s="1024" t="s">
        <v>14146</v>
      </c>
      <c r="I2124" s="1020" t="s">
        <v>14147</v>
      </c>
      <c r="J2124" s="1023"/>
      <c r="K2124" s="616"/>
      <c r="L2124" s="622" t="s">
        <v>1564</v>
      </c>
      <c r="M2124" s="971"/>
      <c r="N2124" s="972"/>
      <c r="O2124" s="1024"/>
      <c r="P2124" s="1025"/>
      <c r="Q2124" s="1025"/>
      <c r="R2124" s="1020">
        <f>$Q2124-$P2124</f>
        <v>0</v>
      </c>
      <c r="S2124" s="1020"/>
      <c r="T2124" s="1026" t="str">
        <f>VLOOKUP(cppm_pr[[#This Row],[Status]],'All Link_LOV'!$I$32:$K$72,2,0)</f>
        <v>PR Creation</v>
      </c>
      <c r="U2124" s="1026" t="s">
        <v>22</v>
      </c>
      <c r="V2124" s="1027">
        <v>980</v>
      </c>
      <c r="W2124" s="1026"/>
      <c r="Y2124" s="1020"/>
      <c r="Z2124" s="1028">
        <v>45210</v>
      </c>
      <c r="AA2124" s="1020" t="s">
        <v>5747</v>
      </c>
      <c r="AB2124" s="1029">
        <v>11347.41</v>
      </c>
      <c r="AC2124" s="1022">
        <v>4508</v>
      </c>
      <c r="AD2124" s="1029" t="s">
        <v>6148</v>
      </c>
      <c r="AE2124" s="1029" t="s">
        <v>14148</v>
      </c>
      <c r="AF2124" s="1030" t="s">
        <v>6071</v>
      </c>
      <c r="AG2124" s="1020" t="s">
        <v>489</v>
      </c>
      <c r="AH2124" s="808" t="s">
        <v>14149</v>
      </c>
      <c r="AI2124" s="600" t="str">
        <f>IFERROR(VLOOKUP(cppm_pr[[#This Row],[Order Number]],SPHERE!C:CC,39,0),"")</f>
        <v/>
      </c>
      <c r="AJ2124" s="600" t="str">
        <f>IFERROR(VLOOKUP(cppm_pr[[#This Row],[Order Number]],'DC TM ONE'!B:CN,42,0),"")</f>
        <v/>
      </c>
      <c r="AK2124" s="808"/>
      <c r="AL2124" s="1031">
        <v>45198</v>
      </c>
      <c r="AM2124" s="1032" t="s">
        <v>13533</v>
      </c>
      <c r="AN2124" s="1020" t="s">
        <v>4928</v>
      </c>
      <c r="AO2124" s="1033"/>
      <c r="AP2124" s="1020"/>
      <c r="AQ2124" s="1020"/>
      <c r="AR2124" s="1034">
        <v>3400038969</v>
      </c>
      <c r="AS2124" s="1020"/>
      <c r="AT2124" s="1035" t="s">
        <v>14150</v>
      </c>
      <c r="AU2124" s="603"/>
      <c r="AV2124" s="1035"/>
      <c r="AW2124" s="1035"/>
      <c r="AX2124" s="1035"/>
      <c r="AY2124" s="1035"/>
      <c r="AZ2124" s="1035"/>
      <c r="BA2124" s="1035"/>
      <c r="BB2124" s="1035"/>
      <c r="BC2124" s="1035"/>
      <c r="BD2124" s="1035"/>
      <c r="BE2124" s="1035"/>
      <c r="BF2124" s="1035"/>
      <c r="BG2124" s="1020"/>
      <c r="BH2124" s="1020"/>
    </row>
    <row r="2125" spans="1:60" ht="12" customHeight="1">
      <c r="A2125" s="960">
        <v>2123</v>
      </c>
      <c r="B2125" s="1017" t="s">
        <v>5759</v>
      </c>
      <c r="C2125" s="1018" t="s">
        <v>254</v>
      </c>
      <c r="D2125" s="1019">
        <v>45210</v>
      </c>
      <c r="E2125" s="1017" t="s">
        <v>14151</v>
      </c>
      <c r="F2125" s="1024" t="s">
        <v>5064</v>
      </c>
      <c r="G2125" s="1024" t="s">
        <v>5063</v>
      </c>
      <c r="H2125" s="1024" t="s">
        <v>5061</v>
      </c>
      <c r="I2125" s="1020" t="s">
        <v>12936</v>
      </c>
      <c r="J2125" s="1023"/>
      <c r="K2125" s="616"/>
      <c r="L2125" s="595" t="s">
        <v>1691</v>
      </c>
      <c r="M2125" s="971"/>
      <c r="N2125" s="972"/>
      <c r="O2125" s="1024"/>
      <c r="P2125" s="1025"/>
      <c r="Q2125" s="1025"/>
      <c r="R2125" s="1020">
        <f>$Q2125-$P2125</f>
        <v>0</v>
      </c>
      <c r="S2125" s="1020"/>
      <c r="T2125" s="1026" t="str">
        <f>VLOOKUP(cppm_pr[[#This Row],[Status]],'All Link_LOV'!$I$32:$K$72,2,0)</f>
        <v>PO Issued</v>
      </c>
      <c r="U2125" s="1026" t="s">
        <v>22</v>
      </c>
      <c r="V2125" s="1027">
        <v>981</v>
      </c>
      <c r="W2125" s="1026"/>
      <c r="Y2125" s="1020"/>
      <c r="Z2125" s="1028">
        <v>45210</v>
      </c>
      <c r="AA2125" s="1020" t="s">
        <v>1686</v>
      </c>
      <c r="AB2125" s="1029">
        <v>9060</v>
      </c>
      <c r="AC2125" s="1022">
        <v>1442.7</v>
      </c>
      <c r="AD2125" s="1029" t="s">
        <v>6059</v>
      </c>
      <c r="AE2125" s="1029"/>
      <c r="AF2125" s="1030" t="s">
        <v>398</v>
      </c>
      <c r="AG2125" s="1020" t="s">
        <v>491</v>
      </c>
      <c r="AH2125" s="808" t="s">
        <v>5062</v>
      </c>
      <c r="AI2125" s="600" t="str">
        <f>IFERROR(VLOOKUP(cppm_pr[[#This Row],[Order Number]],SPHERE!C:CC,39,0),"")</f>
        <v/>
      </c>
      <c r="AJ2125" s="600" t="str">
        <f>IFERROR(VLOOKUP(cppm_pr[[#This Row],[Order Number]],'DC TM ONE'!B:CN,42,0),"")</f>
        <v/>
      </c>
      <c r="AK2125" s="808"/>
      <c r="AL2125" s="1031">
        <v>45205</v>
      </c>
      <c r="AM2125" s="1032" t="s">
        <v>6413</v>
      </c>
      <c r="AN2125" s="1020" t="s">
        <v>4928</v>
      </c>
      <c r="AO2125" s="1033"/>
      <c r="AP2125" s="1020"/>
      <c r="AQ2125" s="1020"/>
      <c r="AR2125" s="1034">
        <v>3400039219</v>
      </c>
      <c r="AS2125" s="1020"/>
      <c r="AT2125" s="1035"/>
      <c r="AU2125" s="603"/>
      <c r="AV2125" s="1035"/>
      <c r="AW2125" s="1035"/>
      <c r="AX2125" s="1035"/>
      <c r="AY2125" s="1035"/>
      <c r="AZ2125" s="1035"/>
      <c r="BA2125" s="1035"/>
      <c r="BB2125" s="1035"/>
      <c r="BC2125" s="1035"/>
      <c r="BD2125" s="1035"/>
      <c r="BE2125" s="1035"/>
      <c r="BF2125" s="1035"/>
      <c r="BG2125" s="1020"/>
      <c r="BH2125" s="1020"/>
    </row>
    <row r="2126" spans="1:60" s="174" customFormat="1" ht="12" customHeight="1">
      <c r="A2126" s="959">
        <v>2124</v>
      </c>
      <c r="B2126" s="1017"/>
      <c r="C2126" s="571" t="s">
        <v>210</v>
      </c>
      <c r="D2126" s="1019"/>
      <c r="E2126" s="1017"/>
      <c r="F2126" s="1024" t="s">
        <v>14152</v>
      </c>
      <c r="G2126" s="1024" t="s">
        <v>14153</v>
      </c>
      <c r="H2126" s="1024" t="s">
        <v>14154</v>
      </c>
      <c r="I2126" s="1020" t="s">
        <v>14155</v>
      </c>
      <c r="J2126" s="1023"/>
      <c r="K2126" s="616"/>
      <c r="L2126" s="622" t="s">
        <v>1586</v>
      </c>
      <c r="M2126" s="971"/>
      <c r="N2126" s="972"/>
      <c r="O2126" s="1024"/>
      <c r="P2126" s="1025"/>
      <c r="Q2126" s="1025"/>
      <c r="R2126" s="1020">
        <f>$Q2126-$P2126</f>
        <v>0</v>
      </c>
      <c r="S2126" s="1020"/>
      <c r="T2126" s="1026" t="str">
        <f>VLOOKUP(cppm_pr[[#This Row],[Status]],'All Link_LOV'!$I$32:$K$72,2,0)</f>
        <v>New Request PR</v>
      </c>
      <c r="U2126" s="1026" t="s">
        <v>22</v>
      </c>
      <c r="V2126" s="1027">
        <v>982</v>
      </c>
      <c r="W2126" s="1026"/>
      <c r="X2126" s="177"/>
      <c r="Y2126" s="1020"/>
      <c r="Z2126" s="1028">
        <v>45210</v>
      </c>
      <c r="AA2126" s="1020" t="s">
        <v>4206</v>
      </c>
      <c r="AB2126" s="1029">
        <v>5090</v>
      </c>
      <c r="AC2126" s="1022">
        <v>4520</v>
      </c>
      <c r="AD2126" s="1029" t="s">
        <v>6148</v>
      </c>
      <c r="AE2126" s="1029" t="s">
        <v>14156</v>
      </c>
      <c r="AF2126" s="1030" t="s">
        <v>398</v>
      </c>
      <c r="AG2126" s="1020" t="s">
        <v>488</v>
      </c>
      <c r="AH2126" s="806" t="s">
        <v>14157</v>
      </c>
      <c r="AI2126" s="600" t="str">
        <f>IFERROR(VLOOKUP(cppm_pr[[#This Row],[Order Number]],SPHERE!C:CC,39,0),"")</f>
        <v/>
      </c>
      <c r="AJ2126" s="600" t="str">
        <f>IFERROR(VLOOKUP(cppm_pr[[#This Row],[Order Number]],'DC TM ONE'!B:CN,42,0),"")</f>
        <v/>
      </c>
      <c r="AK2126" s="806"/>
      <c r="AL2126" s="1031">
        <v>45169</v>
      </c>
      <c r="AM2126" s="1032" t="s">
        <v>8870</v>
      </c>
      <c r="AN2126" s="1020" t="s">
        <v>4928</v>
      </c>
      <c r="AO2126" s="1033"/>
      <c r="AP2126" s="1020"/>
      <c r="AQ2126" s="1020"/>
      <c r="AR2126" s="1034">
        <v>3400039143</v>
      </c>
      <c r="AS2126" s="1020"/>
      <c r="AT2126" s="1035" t="s">
        <v>14158</v>
      </c>
      <c r="AU2126" s="603"/>
      <c r="AV2126" s="1035"/>
      <c r="AW2126" s="1035"/>
      <c r="AX2126" s="1035"/>
      <c r="AY2126" s="1035"/>
      <c r="AZ2126" s="1035"/>
      <c r="BA2126" s="1035"/>
      <c r="BB2126" s="1035"/>
      <c r="BC2126" s="1035"/>
      <c r="BD2126" s="1035"/>
      <c r="BE2126" s="1035"/>
      <c r="BF2126" s="1035"/>
      <c r="BG2126" s="1020"/>
      <c r="BH2126" s="1020"/>
    </row>
    <row r="2127" spans="1:60" ht="12" customHeight="1">
      <c r="A2127" s="960">
        <v>2125</v>
      </c>
      <c r="B2127" s="1017" t="s">
        <v>2744</v>
      </c>
      <c r="C2127" s="571" t="s">
        <v>260</v>
      </c>
      <c r="D2127" s="1019"/>
      <c r="E2127" s="1017" t="s">
        <v>14159</v>
      </c>
      <c r="F2127" s="1024" t="s">
        <v>14160</v>
      </c>
      <c r="G2127" s="1024" t="s">
        <v>14161</v>
      </c>
      <c r="H2127" s="1024" t="s">
        <v>14162</v>
      </c>
      <c r="I2127" s="1020" t="s">
        <v>14163</v>
      </c>
      <c r="J2127" s="1023"/>
      <c r="K2127" s="616"/>
      <c r="L2127" s="622" t="s">
        <v>56</v>
      </c>
      <c r="M2127" s="971"/>
      <c r="N2127" s="972"/>
      <c r="O2127" s="1024"/>
      <c r="P2127" s="1025"/>
      <c r="Q2127" s="1025"/>
      <c r="R2127" s="1020">
        <f>$Q2127-$P2127</f>
        <v>0</v>
      </c>
      <c r="S2127" s="1020"/>
      <c r="T2127" s="1026" t="str">
        <f>VLOOKUP(cppm_pr[[#This Row],[Status]],'All Link_LOV'!$I$32:$K$72,2,0)</f>
        <v>PR Creation</v>
      </c>
      <c r="U2127" s="1026" t="s">
        <v>22</v>
      </c>
      <c r="V2127" s="1027">
        <v>983</v>
      </c>
      <c r="W2127" s="1026"/>
      <c r="Y2127" s="1020"/>
      <c r="Z2127" s="1028">
        <v>45210</v>
      </c>
      <c r="AA2127" s="1020" t="s">
        <v>1670</v>
      </c>
      <c r="AB2127" s="1029">
        <v>11322</v>
      </c>
      <c r="AC2127" s="1022">
        <v>7514.5</v>
      </c>
      <c r="AD2127" s="1029" t="s">
        <v>6148</v>
      </c>
      <c r="AE2127" s="1029" t="s">
        <v>14164</v>
      </c>
      <c r="AF2127" s="1030" t="s">
        <v>398</v>
      </c>
      <c r="AG2127" s="1020" t="s">
        <v>488</v>
      </c>
      <c r="AH2127" s="808" t="s">
        <v>14165</v>
      </c>
      <c r="AI2127" s="600" t="str">
        <f>IFERROR(VLOOKUP(cppm_pr[[#This Row],[Order Number]],SPHERE!C:CC,39,0),"")</f>
        <v/>
      </c>
      <c r="AJ2127" s="600" t="str">
        <f>IFERROR(VLOOKUP(cppm_pr[[#This Row],[Order Number]],'DC TM ONE'!B:CN,42,0),"")</f>
        <v/>
      </c>
      <c r="AK2127" s="808"/>
      <c r="AL2127" s="1031">
        <v>45191</v>
      </c>
      <c r="AM2127" s="1032" t="s">
        <v>13658</v>
      </c>
      <c r="AN2127" s="1020" t="s">
        <v>4928</v>
      </c>
      <c r="AO2127" s="1033"/>
      <c r="AP2127" s="1020"/>
      <c r="AQ2127" s="1020"/>
      <c r="AR2127" s="1034">
        <v>3400041405</v>
      </c>
      <c r="AS2127" s="1020"/>
      <c r="AT2127" s="1035" t="s">
        <v>14166</v>
      </c>
      <c r="AU2127" s="603"/>
      <c r="AV2127" s="1035"/>
      <c r="AW2127" s="1035"/>
      <c r="AX2127" s="1035"/>
      <c r="AY2127" s="1035"/>
      <c r="AZ2127" s="1035"/>
      <c r="BA2127" s="1035"/>
      <c r="BB2127" s="1035"/>
      <c r="BC2127" s="1035"/>
      <c r="BD2127" s="1035"/>
      <c r="BE2127" s="1035"/>
      <c r="BF2127" s="1035"/>
      <c r="BG2127" s="1020"/>
      <c r="BH2127" s="1020"/>
    </row>
    <row r="2128" spans="1:60" ht="12" customHeight="1">
      <c r="A2128" s="960">
        <v>2126</v>
      </c>
      <c r="B2128" s="1017" t="s">
        <v>6009</v>
      </c>
      <c r="C2128" s="1018" t="s">
        <v>260</v>
      </c>
      <c r="D2128" s="1019"/>
      <c r="E2128" s="1017" t="s">
        <v>14144</v>
      </c>
      <c r="F2128" s="1024" t="s">
        <v>9840</v>
      </c>
      <c r="G2128" s="592" t="s">
        <v>9841</v>
      </c>
      <c r="H2128" s="1024" t="s">
        <v>9842</v>
      </c>
      <c r="I2128" s="1020" t="s">
        <v>9843</v>
      </c>
      <c r="J2128" s="1023"/>
      <c r="K2128" s="616"/>
      <c r="L2128" s="622" t="s">
        <v>1564</v>
      </c>
      <c r="M2128" s="971"/>
      <c r="N2128" s="1060"/>
      <c r="O2128" s="1024"/>
      <c r="P2128" s="1025"/>
      <c r="Q2128" s="1025"/>
      <c r="R2128" s="1020">
        <f>$Q2128-$P2128</f>
        <v>0</v>
      </c>
      <c r="S2128" s="1020"/>
      <c r="T2128" s="1026" t="str">
        <f>VLOOKUP(cppm_pr[[#This Row],[Status]],'All Link_LOV'!$I$32:$K$72,2,0)</f>
        <v>PR Creation</v>
      </c>
      <c r="U2128" s="1026" t="s">
        <v>22</v>
      </c>
      <c r="V2128" s="1027">
        <v>984</v>
      </c>
      <c r="W2128" s="1026"/>
      <c r="Y2128" s="1020"/>
      <c r="Z2128" s="1028">
        <v>45210</v>
      </c>
      <c r="AA2128" s="1020" t="s">
        <v>5747</v>
      </c>
      <c r="AB2128" s="1029">
        <v>78233.63</v>
      </c>
      <c r="AC2128" s="1290">
        <v>76987</v>
      </c>
      <c r="AD2128" s="1029" t="s">
        <v>6148</v>
      </c>
      <c r="AE2128" s="1029" t="s">
        <v>14167</v>
      </c>
      <c r="AF2128" s="1030" t="s">
        <v>6071</v>
      </c>
      <c r="AG2128" s="1020" t="s">
        <v>489</v>
      </c>
      <c r="AH2128" s="811" t="s">
        <v>9844</v>
      </c>
      <c r="AI2128" s="600" t="str">
        <f>IFERROR(VLOOKUP(cppm_pr[[#This Row],[Order Number]],SPHERE!C:CC,39,0),"")</f>
        <v/>
      </c>
      <c r="AJ2128" s="600" t="str">
        <f>IFERROR(VLOOKUP(cppm_pr[[#This Row],[Order Number]],'DC TM ONE'!B:CN,42,0),"")</f>
        <v/>
      </c>
      <c r="AK2128" s="811"/>
      <c r="AL2128" s="1291">
        <v>45198</v>
      </c>
      <c r="AM2128" s="1032" t="s">
        <v>9627</v>
      </c>
      <c r="AN2128" s="1020" t="s">
        <v>4928</v>
      </c>
      <c r="AO2128" s="1292"/>
      <c r="AP2128" s="1020"/>
      <c r="AQ2128" s="1020"/>
      <c r="AR2128" s="1293">
        <v>34000038910</v>
      </c>
      <c r="AS2128" s="1020"/>
      <c r="AT2128" s="1294" t="s">
        <v>14168</v>
      </c>
      <c r="AU2128" s="603"/>
      <c r="AV2128" s="1294"/>
      <c r="AW2128" s="1294"/>
      <c r="AX2128" s="1294"/>
      <c r="AY2128" s="1294"/>
      <c r="AZ2128" s="1294"/>
      <c r="BA2128" s="1294"/>
      <c r="BB2128" s="1294"/>
      <c r="BC2128" s="1294"/>
      <c r="BD2128" s="1294"/>
      <c r="BE2128" s="1294"/>
      <c r="BF2128" s="1294"/>
      <c r="BG2128" s="1020"/>
      <c r="BH2128" s="1020"/>
    </row>
    <row r="2129" spans="1:60" ht="12" customHeight="1">
      <c r="A2129" s="960">
        <v>2127</v>
      </c>
      <c r="B2129" s="1017" t="s">
        <v>78</v>
      </c>
      <c r="C2129" s="601" t="s">
        <v>213</v>
      </c>
      <c r="D2129" s="1019"/>
      <c r="E2129" s="1017"/>
      <c r="F2129" s="1024" t="s">
        <v>14169</v>
      </c>
      <c r="G2129" s="1024"/>
      <c r="H2129" s="1024"/>
      <c r="I2129" s="1020"/>
      <c r="J2129" s="1023"/>
      <c r="K2129" s="616"/>
      <c r="L2129" s="1029" t="s">
        <v>1701</v>
      </c>
      <c r="M2129" s="1029" t="s">
        <v>10509</v>
      </c>
      <c r="N2129" s="1029" t="str">
        <f>VLOOKUP(cppm_pr[[#This Row],[Order Number]],'DC TM ONE'!B:CN,89,0)</f>
        <v>WAITING APPROVAL</v>
      </c>
      <c r="O2129" s="1024"/>
      <c r="P2129" s="1025"/>
      <c r="Q2129" s="1025"/>
      <c r="R2129" s="1020">
        <f>$Q2129-$P2129</f>
        <v>0</v>
      </c>
      <c r="S2129" s="1020"/>
      <c r="T2129" s="1026" t="str">
        <f>VLOOKUP(cppm_pr[[#This Row],[Status]],'All Link_LOV'!$I$32:$K$72,2,0)</f>
        <v>Pending Desktop Costing</v>
      </c>
      <c r="U2129" s="1026" t="s">
        <v>14170</v>
      </c>
      <c r="V2129" s="1027">
        <f>VLOOKUP(cppm_pr[[#This Row],[Order Number]],'DC TM ONE'!B:CO,92,0)</f>
        <v>1731</v>
      </c>
      <c r="W2129" s="1026" t="s">
        <v>14170</v>
      </c>
      <c r="X2129" s="177">
        <f>VLOOKUP(cppm_pr[[#This Row],[Order Number]],'DC TM ONE'!B:CO,28,0)</f>
        <v>1</v>
      </c>
      <c r="Y2129" s="1020"/>
      <c r="Z2129" s="1028">
        <v>45210</v>
      </c>
      <c r="AA2129" s="1020"/>
      <c r="AB2129" s="1029"/>
      <c r="AC2129" s="1022"/>
      <c r="AD2129" s="1029"/>
      <c r="AE2129" s="1029"/>
      <c r="AF2129" s="1020" t="s">
        <v>12821</v>
      </c>
      <c r="AG2129" s="1020" t="s">
        <v>491</v>
      </c>
      <c r="AH2129" s="1020" t="str">
        <f>VLOOKUP(cppm_pr[[#This Row],[Order Number]],'DC TM ONE'!B:CN,2,0)</f>
        <v>MALAYSIA AIRLINES - RELOCATE CX2 TO KVDC (METRO-E P2P) - CBJ</v>
      </c>
      <c r="AI2129" s="600" t="str">
        <f>IFERROR(VLOOKUP(cppm_pr[[#This Row],[Order Number]],SPHERE!C:CC,39,0),"")</f>
        <v/>
      </c>
      <c r="AJ2129" s="600" t="str">
        <f>IFERROR(VLOOKUP(cppm_pr[[#This Row],[Order Number]],'DC TM ONE'!B:CN,42,0),"")</f>
        <v>SLG 99.99%</v>
      </c>
      <c r="AK2129" s="177"/>
      <c r="AL2129" s="1031"/>
      <c r="AM2129" s="1032"/>
      <c r="AN2129" s="1020"/>
      <c r="AO2129" s="1033"/>
      <c r="AP2129" s="1020"/>
      <c r="AQ2129" s="1020"/>
      <c r="AR2129" s="1034"/>
      <c r="AS2129" s="1020"/>
      <c r="AT2129" s="1035"/>
      <c r="AU2129" s="603"/>
      <c r="AV2129" s="1035"/>
      <c r="AW2129" s="1035"/>
      <c r="AX2129" s="1035"/>
      <c r="AY2129" s="1035"/>
      <c r="AZ2129" s="1035"/>
      <c r="BA2129" s="1035"/>
      <c r="BB2129" s="1035"/>
      <c r="BC2129" s="1035"/>
      <c r="BD2129" s="1035"/>
      <c r="BE2129" s="1035"/>
      <c r="BF2129" s="1035"/>
      <c r="BG2129" s="1020"/>
      <c r="BH2129" s="1020"/>
    </row>
    <row r="2130" spans="1:60" ht="12" customHeight="1">
      <c r="A2130" s="959">
        <v>2128</v>
      </c>
      <c r="B2130" s="1017"/>
      <c r="C2130" s="601" t="s">
        <v>213</v>
      </c>
      <c r="D2130" s="1019"/>
      <c r="E2130" s="1017"/>
      <c r="F2130" s="1024" t="s">
        <v>14171</v>
      </c>
      <c r="G2130" s="1024"/>
      <c r="H2130" s="1024"/>
      <c r="I2130" s="1020"/>
      <c r="J2130" s="1023"/>
      <c r="K2130" s="616"/>
      <c r="L2130" s="1029" t="s">
        <v>2749</v>
      </c>
      <c r="M2130" s="985" t="s">
        <v>10509</v>
      </c>
      <c r="N2130" s="972" t="str">
        <f>VLOOKUP(cppm_pr[[#This Row],[Order Number]],SPHERE!C:CC,13,0)</f>
        <v>CONFIRMED</v>
      </c>
      <c r="O2130" s="1024"/>
      <c r="P2130" s="1025"/>
      <c r="Q2130" s="1025"/>
      <c r="R2130" s="1020">
        <f>$Q2130-$P2130</f>
        <v>0</v>
      </c>
      <c r="S2130" s="1020"/>
      <c r="T2130" s="1026" t="str">
        <f>VLOOKUP(cppm_pr[[#This Row],[Status]],'All Link_LOV'!$I$32:$K$72,2,0)</f>
        <v>Pending Desktop Costing</v>
      </c>
      <c r="U2130" s="1026" t="s">
        <v>14170</v>
      </c>
      <c r="V2130" s="1027">
        <f>VLOOKUP(cppm_pr[[#This Row],[Order Number]],'DC TM ONE'!B:CO,92,0)</f>
        <v>427</v>
      </c>
      <c r="W2130" s="1026" t="s">
        <v>14170</v>
      </c>
      <c r="X2130" s="177">
        <f>VLOOKUP(cppm_pr[[#This Row],[Order Number]],'DC TM ONE'!B:CO,28,0)</f>
        <v>1</v>
      </c>
      <c r="Y2130" s="1020"/>
      <c r="Z2130" s="1028">
        <v>45210</v>
      </c>
      <c r="AA2130" s="1020"/>
      <c r="AB2130" s="1029"/>
      <c r="AC2130" s="1022"/>
      <c r="AD2130" s="1029"/>
      <c r="AE2130" s="1029"/>
      <c r="AF2130" s="592" t="s">
        <v>12821</v>
      </c>
      <c r="AG2130" s="1020" t="s">
        <v>491</v>
      </c>
      <c r="AH2130" s="1020" t="str">
        <f>VLOOKUP(cppm_pr[[#This Row],[Order Number]],'DC TM ONE'!B:CN,2,0)</f>
        <v>SYARIKAT AIR MELAKA BERHAD (Contact Centre)-BANGUNAN GRAHA MAJU(IPME)-MC</v>
      </c>
      <c r="AI2130" s="600" t="str">
        <f>IFERROR(VLOOKUP(cppm_pr[[#This Row],[Order Number]],SPHERE!C:CC,39,0),"")</f>
        <v>2 core FOC + 1 NID (NRP)</v>
      </c>
      <c r="AJ2130" s="600" t="str">
        <f>IFERROR(VLOOKUP(cppm_pr[[#This Row],[Order Number]],'DC TM ONE'!B:CN,42,0),"")</f>
        <v>SLA 99.0%</v>
      </c>
      <c r="AK2130" s="177"/>
      <c r="AL2130" s="1031"/>
      <c r="AM2130" s="1032" t="s">
        <v>7590</v>
      </c>
      <c r="AN2130" s="1020"/>
      <c r="AO2130" s="1033"/>
      <c r="AP2130" s="1020"/>
      <c r="AQ2130" s="1020"/>
      <c r="AR2130" s="1034"/>
      <c r="AS2130" s="1020"/>
      <c r="AT2130" s="1035"/>
      <c r="AU2130" s="603"/>
      <c r="AV2130" s="1035"/>
      <c r="AW2130" s="1035"/>
      <c r="AX2130" s="1035"/>
      <c r="AY2130" s="1035"/>
      <c r="AZ2130" s="1035"/>
      <c r="BA2130" s="1035"/>
      <c r="BB2130" s="1035"/>
      <c r="BC2130" s="1035"/>
      <c r="BD2130" s="1035"/>
      <c r="BE2130" s="1035"/>
      <c r="BF2130" s="1035"/>
      <c r="BG2130" s="1020"/>
      <c r="BH2130" s="1020"/>
    </row>
    <row r="2131" spans="1:60" ht="12" customHeight="1">
      <c r="A2131" s="960">
        <v>2129</v>
      </c>
      <c r="B2131" s="1017"/>
      <c r="C2131" s="601" t="s">
        <v>213</v>
      </c>
      <c r="D2131" s="1019"/>
      <c r="E2131" s="1017"/>
      <c r="F2131" s="1024" t="s">
        <v>14172</v>
      </c>
      <c r="G2131" s="1024"/>
      <c r="H2131" s="1024"/>
      <c r="I2131" s="1020"/>
      <c r="J2131" s="1023"/>
      <c r="K2131" s="616"/>
      <c r="L2131" s="1029" t="s">
        <v>49</v>
      </c>
      <c r="M2131" s="985" t="s">
        <v>10509</v>
      </c>
      <c r="N2131" s="972" t="str">
        <f>VLOOKUP(cppm_pr[[#This Row],[Order Number]],SPHERE!C:CC,13,0)</f>
        <v>CONFIRMED</v>
      </c>
      <c r="O2131" s="1024"/>
      <c r="P2131" s="1025"/>
      <c r="Q2131" s="1025"/>
      <c r="R2131" s="1020">
        <f>$Q2131-$P2131</f>
        <v>0</v>
      </c>
      <c r="S2131" s="1020"/>
      <c r="T2131" s="1026" t="str">
        <f>VLOOKUP(cppm_pr[[#This Row],[Status]],'All Link_LOV'!$I$32:$K$72,2,0)</f>
        <v>Pending Desktop Costing</v>
      </c>
      <c r="U2131" s="1026" t="s">
        <v>14170</v>
      </c>
      <c r="V2131" s="1027">
        <f>VLOOKUP(cppm_pr[[#This Row],[Order Number]],'DC TM ONE'!B:CO,92,0)</f>
        <v>11303</v>
      </c>
      <c r="W2131" s="1026" t="s">
        <v>14170</v>
      </c>
      <c r="X2131" s="177">
        <f>VLOOKUP(cppm_pr[[#This Row],[Order Number]],'DC TM ONE'!B:CO,28,0)</f>
        <v>1</v>
      </c>
      <c r="Y2131" s="1020"/>
      <c r="Z2131" s="1028">
        <v>45210</v>
      </c>
      <c r="AA2131" s="1020"/>
      <c r="AB2131" s="1029"/>
      <c r="AC2131" s="1022"/>
      <c r="AD2131" s="1029"/>
      <c r="AE2131" s="1029"/>
      <c r="AF2131" s="592" t="s">
        <v>12821</v>
      </c>
      <c r="AG2131" s="1020" t="s">
        <v>502</v>
      </c>
      <c r="AH2131" s="1020" t="str">
        <f>VLOOKUP(cppm_pr[[#This Row],[Order Number]],'DC TM ONE'!B:CN,2,0)</f>
        <v>JABATAN KERJA RAYA SARAWAK- SK ORANG KAYA MOHAMAD BINTULU (UNIFI)- BTU</v>
      </c>
      <c r="AI2131" s="600" t="str">
        <f>IFERROR(VLOOKUP(cppm_pr[[#This Row],[Order Number]],SPHERE!C:CC,39,0),"")</f>
        <v>Unifi Port</v>
      </c>
      <c r="AJ2131" s="600">
        <f>IFERROR(VLOOKUP(cppm_pr[[#This Row],[Order Number]],'DC TM ONE'!B:CN,42,0),"")</f>
        <v>0</v>
      </c>
      <c r="AK2131" s="177"/>
      <c r="AL2131" s="1031"/>
      <c r="AM2131" s="1032" t="s">
        <v>6582</v>
      </c>
      <c r="AN2131" s="1020"/>
      <c r="AO2131" s="1033"/>
      <c r="AP2131" s="1020"/>
      <c r="AQ2131" s="1020"/>
      <c r="AR2131" s="1034"/>
      <c r="AS2131" s="1020"/>
      <c r="AT2131" s="1035"/>
      <c r="AU2131" s="603"/>
      <c r="AV2131" s="1035"/>
      <c r="AW2131" s="1035"/>
      <c r="AX2131" s="1035"/>
      <c r="AY2131" s="1035"/>
      <c r="AZ2131" s="1035"/>
      <c r="BA2131" s="1035"/>
      <c r="BB2131" s="1035"/>
      <c r="BC2131" s="1035"/>
      <c r="BD2131" s="1035"/>
      <c r="BE2131" s="1035"/>
      <c r="BF2131" s="1035"/>
      <c r="BG2131" s="1020"/>
      <c r="BH2131" s="1020"/>
    </row>
    <row r="2132" spans="1:60" ht="12" customHeight="1">
      <c r="A2132" s="959">
        <v>2130</v>
      </c>
      <c r="B2132" s="176" t="s">
        <v>74</v>
      </c>
      <c r="C2132" s="601" t="s">
        <v>213</v>
      </c>
      <c r="F2132" s="1044" t="s">
        <v>14173</v>
      </c>
      <c r="G2132" s="1044"/>
      <c r="H2132" s="1044"/>
      <c r="I2132" s="177"/>
      <c r="J2132" s="1043"/>
      <c r="K2132" s="971"/>
      <c r="L2132" s="1029" t="s">
        <v>2603</v>
      </c>
      <c r="M2132" s="1029" t="s">
        <v>10509</v>
      </c>
      <c r="N2132" s="1029" t="str">
        <f>VLOOKUP(cppm_pr[[#This Row],[Order Number]],'DC TM ONE'!B:CN,89,0)</f>
        <v>WAITING APPROVAL</v>
      </c>
      <c r="O2132" s="1044"/>
      <c r="P2132" s="1045"/>
      <c r="Q2132" s="1045"/>
      <c r="R2132" s="177">
        <f>$Q2132-$P2132</f>
        <v>0</v>
      </c>
      <c r="S2132" s="177"/>
      <c r="T2132" s="1026" t="str">
        <f>VLOOKUP(cppm_pr[[#This Row],[Status]],'All Link_LOV'!$I$32:$K$72,2,0)</f>
        <v>Pending Desktop Costing</v>
      </c>
      <c r="U2132" s="1026" t="s">
        <v>14170</v>
      </c>
      <c r="V2132" s="1160">
        <f>VLOOKUP(cppm_pr[[#This Row],[Order Number]],'DC TM ONE'!B:CO,92,0)</f>
        <v>2992</v>
      </c>
      <c r="W2132" s="1026" t="s">
        <v>14170</v>
      </c>
      <c r="X2132" s="177">
        <f>VLOOKUP(cppm_pr[[#This Row],[Order Number]],'DC TM ONE'!B:CO,28,0)</f>
        <v>1</v>
      </c>
      <c r="Z2132" s="1028">
        <v>45210</v>
      </c>
      <c r="AA2132" s="177"/>
      <c r="AB2132" s="468"/>
      <c r="AC2132" s="1048"/>
      <c r="AF2132" s="1020" t="s">
        <v>12821</v>
      </c>
      <c r="AG2132" s="1020" t="s">
        <v>491</v>
      </c>
      <c r="AH2132" s="1020" t="str">
        <f>VLOOKUP(cppm_pr[[#This Row],[Order Number]],'DC TM ONE'!B:CN,2,0)</f>
        <v>KEBABANGAN PETROLEUM OPERATION COMPANY -  MENARA AIMS ( IPME) - PEG</v>
      </c>
      <c r="AI2132" s="600" t="str">
        <f>IFERROR(VLOOKUP(cppm_pr[[#This Row],[Order Number]],SPHERE!C:CC,39,0),"")</f>
        <v/>
      </c>
      <c r="AJ2132" s="600" t="str">
        <f>IFERROR(VLOOKUP(cppm_pr[[#This Row],[Order Number]],'DC TM ONE'!B:CN,42,0),"")</f>
        <v>SLG 99.9%</v>
      </c>
      <c r="AK2132" s="177"/>
      <c r="AL2132" s="1049"/>
      <c r="AO2132" s="1050"/>
      <c r="AR2132" s="1051"/>
      <c r="AT2132" s="1037"/>
      <c r="AU2132" s="1"/>
      <c r="AV2132" s="1037"/>
      <c r="AW2132" s="1037"/>
      <c r="AX2132" s="1037"/>
      <c r="AY2132" s="1037"/>
      <c r="AZ2132" s="1037"/>
      <c r="BA2132" s="1037"/>
      <c r="BB2132" s="1037"/>
      <c r="BC2132" s="1037"/>
      <c r="BD2132" s="1037"/>
      <c r="BE2132" s="1037"/>
      <c r="BF2132" s="1037"/>
    </row>
    <row r="2133" spans="1:60" ht="12" customHeight="1">
      <c r="A2133" s="960">
        <v>2131</v>
      </c>
      <c r="B2133" s="176" t="s">
        <v>82</v>
      </c>
      <c r="C2133" s="601" t="s">
        <v>217</v>
      </c>
      <c r="F2133" s="1044" t="s">
        <v>14174</v>
      </c>
      <c r="G2133" s="1044"/>
      <c r="H2133" s="1044"/>
      <c r="I2133" s="177"/>
      <c r="J2133" s="1043"/>
      <c r="K2133" s="971"/>
      <c r="L2133" s="1029" t="s">
        <v>908</v>
      </c>
      <c r="M2133" s="1029" t="s">
        <v>10509</v>
      </c>
      <c r="N2133" s="1029" t="str">
        <f>VLOOKUP(cppm_pr[[#This Row],[Order Number]],'DC TM ONE'!B:CN,89,0)</f>
        <v>WAITING APPROVAL</v>
      </c>
      <c r="O2133" s="1044"/>
      <c r="P2133" s="1045"/>
      <c r="Q2133" s="1045"/>
      <c r="R2133" s="177">
        <f>$Q2133-$P2133</f>
        <v>0</v>
      </c>
      <c r="S2133" s="177"/>
      <c r="T2133" s="1026" t="str">
        <f>VLOOKUP(cppm_pr[[#This Row],[Status]],'All Link_LOV'!$I$32:$K$72,2,0)</f>
        <v>Desktop Cost Done</v>
      </c>
      <c r="U2133" s="1026" t="s">
        <v>14170</v>
      </c>
      <c r="V2133" s="1160">
        <f>VLOOKUP(cppm_pr[[#This Row],[Order Number]],'DC TM ONE'!B:CO,92,0)</f>
        <v>2722</v>
      </c>
      <c r="W2133" s="1026" t="s">
        <v>14170</v>
      </c>
      <c r="X2133" s="177">
        <f>VLOOKUP(cppm_pr[[#This Row],[Order Number]],'DC TM ONE'!B:CO,28,0)</f>
        <v>1</v>
      </c>
      <c r="Z2133" s="1028">
        <v>45210</v>
      </c>
      <c r="AA2133" s="177"/>
      <c r="AB2133" s="468"/>
      <c r="AC2133" s="1048"/>
      <c r="AF2133" s="1020" t="s">
        <v>12821</v>
      </c>
      <c r="AG2133" s="1020" t="s">
        <v>515</v>
      </c>
      <c r="AH2133" s="1020" t="str">
        <f>VLOOKUP(cppm_pr[[#This Row],[Order Number]],'DC TM ONE'!B:CN,2,0)</f>
        <v>WATSONS PERSONAL CARE STORES SDN BHD - JALAN RAJA UDA BUTTERWORTH (UNIFI) - BW</v>
      </c>
      <c r="AI2133" s="600" t="str">
        <f>IFERROR(VLOOKUP(cppm_pr[[#This Row],[Order Number]],SPHERE!C:CC,39,0),"")</f>
        <v/>
      </c>
      <c r="AJ2133" s="600">
        <f>IFERROR(VLOOKUP(cppm_pr[[#This Row],[Order Number]],'DC TM ONE'!B:CN,42,0),"")</f>
        <v>0</v>
      </c>
      <c r="AK2133" s="177"/>
      <c r="AL2133" s="1049"/>
      <c r="AO2133" s="1050"/>
      <c r="AR2133" s="1051"/>
      <c r="AT2133" s="1037"/>
      <c r="AU2133" s="1"/>
      <c r="AV2133" s="1037"/>
      <c r="AW2133" s="1037"/>
      <c r="AX2133" s="1037"/>
      <c r="AY2133" s="1037"/>
      <c r="AZ2133" s="1037"/>
      <c r="BA2133" s="1037"/>
      <c r="BB2133" s="1037"/>
      <c r="BC2133" s="1037"/>
      <c r="BD2133" s="1037"/>
      <c r="BE2133" s="1037"/>
      <c r="BF2133" s="1037"/>
    </row>
    <row r="2134" spans="1:60" ht="12" customHeight="1">
      <c r="A2134" s="959">
        <v>2132</v>
      </c>
      <c r="B2134" s="176" t="s">
        <v>77</v>
      </c>
      <c r="C2134" s="1040" t="s">
        <v>225</v>
      </c>
      <c r="E2134" s="176" t="s">
        <v>14175</v>
      </c>
      <c r="F2134" s="1044" t="s">
        <v>14176</v>
      </c>
      <c r="G2134" s="1044"/>
      <c r="H2134" s="1044"/>
      <c r="I2134" s="177"/>
      <c r="J2134" s="1043"/>
      <c r="K2134" s="971"/>
      <c r="L2134" s="1029" t="s">
        <v>2773</v>
      </c>
      <c r="M2134" s="1029" t="s">
        <v>10509</v>
      </c>
      <c r="N2134" s="1029" t="str">
        <f>VLOOKUP(cppm_pr[[#This Row],[Order Number]],'DC TM ONE'!B:CN,89,0)</f>
        <v>WAITING APPROVAL</v>
      </c>
      <c r="O2134" s="1044"/>
      <c r="P2134" s="1045"/>
      <c r="Q2134" s="1045"/>
      <c r="R2134" s="177">
        <f>$Q2134-$P2134</f>
        <v>0</v>
      </c>
      <c r="S2134" s="177"/>
      <c r="T2134" s="1026" t="str">
        <f>VLOOKUP(cppm_pr[[#This Row],[Status]],'All Link_LOV'!$I$32:$K$72,2,0)</f>
        <v>Not required Project</v>
      </c>
      <c r="U2134" s="1026" t="s">
        <v>14170</v>
      </c>
      <c r="V2134" s="1160">
        <f>VLOOKUP(cppm_pr[[#This Row],[Order Number]],'DC TM ONE'!B:CO,92,0)</f>
        <v>2657</v>
      </c>
      <c r="W2134" s="1026" t="s">
        <v>14170</v>
      </c>
      <c r="X2134" s="177">
        <f>VLOOKUP(cppm_pr[[#This Row],[Order Number]],'DC TM ONE'!B:CO,28,0)</f>
        <v>1</v>
      </c>
      <c r="Z2134" s="1028">
        <v>45210</v>
      </c>
      <c r="AA2134" s="177"/>
      <c r="AB2134" s="468"/>
      <c r="AC2134" s="1048"/>
      <c r="AF2134" s="1020" t="s">
        <v>12821</v>
      </c>
      <c r="AG2134" s="1020" t="s">
        <v>515</v>
      </c>
      <c r="AH2134" s="1020" t="str">
        <f>VLOOKUP(cppm_pr[[#This Row],[Order Number]],'DC TM ONE'!B:CN,2,0)</f>
        <v>RHB BANK - JALAN ABDULLAH, MUAR (IP CENTREX) - MUR</v>
      </c>
      <c r="AI2134" s="600" t="str">
        <f>IFERROR(VLOOKUP(cppm_pr[[#This Row],[Order Number]],SPHERE!C:CC,39,0),"")</f>
        <v/>
      </c>
      <c r="AJ2134" s="600">
        <f>IFERROR(VLOOKUP(cppm_pr[[#This Row],[Order Number]],'DC TM ONE'!B:CN,42,0),"")</f>
        <v>0</v>
      </c>
      <c r="AK2134" s="177" t="s">
        <v>14177</v>
      </c>
      <c r="AL2134" s="1049"/>
      <c r="AO2134" s="1050"/>
      <c r="AR2134" s="1051"/>
      <c r="AT2134" s="1037"/>
      <c r="AU2134" s="1"/>
      <c r="AV2134" s="1037"/>
      <c r="AW2134" s="1037"/>
      <c r="AX2134" s="1037"/>
      <c r="AY2134" s="1037"/>
      <c r="AZ2134" s="1037"/>
      <c r="BA2134" s="1037"/>
      <c r="BB2134" s="1037"/>
      <c r="BC2134" s="1037"/>
      <c r="BD2134" s="1037"/>
      <c r="BE2134" s="1037"/>
      <c r="BF2134" s="1037"/>
    </row>
    <row r="2135" spans="1:60" ht="12" customHeight="1">
      <c r="A2135" s="960">
        <v>2133</v>
      </c>
      <c r="B2135" s="176" t="s">
        <v>73</v>
      </c>
      <c r="C2135" s="601" t="s">
        <v>217</v>
      </c>
      <c r="F2135" s="1044" t="s">
        <v>14178</v>
      </c>
      <c r="G2135" s="1044"/>
      <c r="H2135" s="1044"/>
      <c r="I2135" s="177"/>
      <c r="J2135" s="1043"/>
      <c r="K2135" s="971"/>
      <c r="L2135" s="1029" t="s">
        <v>57</v>
      </c>
      <c r="M2135" s="1029" t="s">
        <v>10509</v>
      </c>
      <c r="N2135" s="1029" t="str">
        <f>VLOOKUP(cppm_pr[[#This Row],[Order Number]],'DC TM ONE'!B:CN,89,0)</f>
        <v>WAITING APPROVAL</v>
      </c>
      <c r="O2135" s="1044"/>
      <c r="P2135" s="1045"/>
      <c r="Q2135" s="1045"/>
      <c r="R2135" s="177">
        <f>$Q2135-$P2135</f>
        <v>0</v>
      </c>
      <c r="S2135" s="177"/>
      <c r="T2135" s="1026" t="str">
        <f>VLOOKUP(cppm_pr[[#This Row],[Status]],'All Link_LOV'!$I$32:$K$72,2,0)</f>
        <v>Desktop Cost Done</v>
      </c>
      <c r="U2135" s="1026" t="s">
        <v>14170</v>
      </c>
      <c r="V2135" s="1160">
        <f>VLOOKUP(cppm_pr[[#This Row],[Order Number]],'DC TM ONE'!B:CO,92,0)</f>
        <v>2017</v>
      </c>
      <c r="W2135" s="1026" t="s">
        <v>14170</v>
      </c>
      <c r="X2135" s="177">
        <f>VLOOKUP(cppm_pr[[#This Row],[Order Number]],'DC TM ONE'!B:CO,28,0)</f>
        <v>1</v>
      </c>
      <c r="Z2135" s="1028">
        <v>45210</v>
      </c>
      <c r="AA2135" s="177"/>
      <c r="AB2135" s="468"/>
      <c r="AC2135" s="1182"/>
      <c r="AF2135" s="1020" t="s">
        <v>12821</v>
      </c>
      <c r="AG2135" s="1020" t="s">
        <v>515</v>
      </c>
      <c r="AH2135" s="1020" t="str">
        <f>VLOOKUP(cppm_pr[[#This Row],[Order Number]],'DC TM ONE'!B:CN,2,0)</f>
        <v>GCH RETAIL (MALAYSIA) SDN.BHD. - SHAH ALAM (UNIFI) - BUK</v>
      </c>
      <c r="AI2135" s="600" t="str">
        <f>IFERROR(VLOOKUP(cppm_pr[[#This Row],[Order Number]],SPHERE!C:CC,39,0),"")</f>
        <v/>
      </c>
      <c r="AJ2135" s="600" t="str">
        <f>IFERROR(VLOOKUP(cppm_pr[[#This Row],[Order Number]],'DC TM ONE'!B:CN,42,0),"")</f>
        <v>SLA 99.0%</v>
      </c>
      <c r="AK2135" s="1186" t="s">
        <v>14179</v>
      </c>
      <c r="AL2135" s="1183"/>
      <c r="AO2135" s="1184"/>
      <c r="AR2135" s="962"/>
      <c r="AT2135" s="1185"/>
      <c r="AU2135" s="1"/>
      <c r="AV2135" s="1185"/>
      <c r="AW2135" s="1185"/>
      <c r="AX2135" s="1185"/>
      <c r="AY2135" s="1185"/>
      <c r="AZ2135" s="1185"/>
      <c r="BA2135" s="1185"/>
      <c r="BB2135" s="1185"/>
      <c r="BC2135" s="1185"/>
      <c r="BD2135" s="1185"/>
      <c r="BE2135" s="1185"/>
      <c r="BF2135" s="1185"/>
    </row>
    <row r="2136" spans="1:60" ht="12" customHeight="1">
      <c r="A2136" s="959">
        <v>2134</v>
      </c>
      <c r="B2136" s="176" t="s">
        <v>73</v>
      </c>
      <c r="C2136" s="601" t="s">
        <v>217</v>
      </c>
      <c r="F2136" s="1044" t="s">
        <v>14180</v>
      </c>
      <c r="G2136" s="1044"/>
      <c r="H2136" s="1044"/>
      <c r="I2136" s="177"/>
      <c r="J2136" s="1043"/>
      <c r="K2136" s="971"/>
      <c r="L2136" s="1029" t="s">
        <v>57</v>
      </c>
      <c r="M2136" s="1029" t="s">
        <v>10509</v>
      </c>
      <c r="N2136" s="1029" t="str">
        <f>VLOOKUP(cppm_pr[[#This Row],[Order Number]],'DC TM ONE'!B:CN,89,0)</f>
        <v>WAITING APPROVAL</v>
      </c>
      <c r="O2136" s="1044"/>
      <c r="P2136" s="1045"/>
      <c r="Q2136" s="1045"/>
      <c r="R2136" s="177">
        <f>$Q2136-$P2136</f>
        <v>0</v>
      </c>
      <c r="S2136" s="177"/>
      <c r="T2136" s="1026" t="str">
        <f>VLOOKUP(cppm_pr[[#This Row],[Status]],'All Link_LOV'!$I$32:$K$72,2,0)</f>
        <v>Desktop Cost Done</v>
      </c>
      <c r="U2136" s="1026" t="s">
        <v>14170</v>
      </c>
      <c r="V2136" s="1160">
        <f>VLOOKUP(cppm_pr[[#This Row],[Order Number]],'DC TM ONE'!B:CO,92,0)</f>
        <v>1749</v>
      </c>
      <c r="W2136" s="1026" t="s">
        <v>14170</v>
      </c>
      <c r="X2136" s="177">
        <f>VLOOKUP(cppm_pr[[#This Row],[Order Number]],'DC TM ONE'!B:CO,28,0)</f>
        <v>1</v>
      </c>
      <c r="Z2136" s="1028">
        <v>45210</v>
      </c>
      <c r="AA2136" s="177"/>
      <c r="AB2136" s="468"/>
      <c r="AC2136" s="1048"/>
      <c r="AF2136" s="1020" t="s">
        <v>12821</v>
      </c>
      <c r="AG2136" s="1020" t="s">
        <v>515</v>
      </c>
      <c r="AH2136" s="1020" t="str">
        <f>VLOOKUP(cppm_pr[[#This Row],[Order Number]],'DC TM ONE'!B:CN,2,0)</f>
        <v>QSR STORES SDN. BHD.-PELABUHAN KLANG  (IPCENTREX)-PKG</v>
      </c>
      <c r="AI2136" s="600" t="str">
        <f>IFERROR(VLOOKUP(cppm_pr[[#This Row],[Order Number]],SPHERE!C:CC,39,0),"")</f>
        <v/>
      </c>
      <c r="AJ2136" s="600">
        <f>IFERROR(VLOOKUP(cppm_pr[[#This Row],[Order Number]],'DC TM ONE'!B:CN,42,0),"")</f>
        <v>0</v>
      </c>
      <c r="AK2136" s="1186" t="s">
        <v>14179</v>
      </c>
      <c r="AL2136" s="1049"/>
      <c r="AO2136" s="1050"/>
      <c r="AR2136" s="1051"/>
      <c r="AT2136" s="1037"/>
      <c r="AU2136" s="1"/>
      <c r="AV2136" s="1037"/>
      <c r="AW2136" s="1037"/>
      <c r="AX2136" s="1037"/>
      <c r="AY2136" s="1037"/>
      <c r="AZ2136" s="1037"/>
      <c r="BA2136" s="1037"/>
      <c r="BB2136" s="1037"/>
      <c r="BC2136" s="1037"/>
      <c r="BD2136" s="1037"/>
      <c r="BE2136" s="1037"/>
      <c r="BF2136" s="1037"/>
    </row>
    <row r="2137" spans="1:60" ht="12" customHeight="1">
      <c r="A2137" s="960">
        <v>2135</v>
      </c>
      <c r="B2137" s="176" t="s">
        <v>73</v>
      </c>
      <c r="C2137" s="601" t="s">
        <v>217</v>
      </c>
      <c r="F2137" s="1044" t="s">
        <v>14181</v>
      </c>
      <c r="G2137" s="1044"/>
      <c r="H2137" s="1044"/>
      <c r="I2137" s="177"/>
      <c r="J2137" s="1043"/>
      <c r="K2137" s="971"/>
      <c r="L2137" s="1029" t="s">
        <v>57</v>
      </c>
      <c r="M2137" s="1029" t="s">
        <v>10509</v>
      </c>
      <c r="N2137" s="1029" t="str">
        <f>VLOOKUP(cppm_pr[[#This Row],[Order Number]],'DC TM ONE'!B:CN,89,0)</f>
        <v>WAITING APPROVAL</v>
      </c>
      <c r="O2137" s="1044"/>
      <c r="P2137" s="1045"/>
      <c r="Q2137" s="1045"/>
      <c r="R2137" s="177">
        <f>$Q2137-$P2137</f>
        <v>0</v>
      </c>
      <c r="S2137" s="177"/>
      <c r="T2137" s="1026" t="str">
        <f>VLOOKUP(cppm_pr[[#This Row],[Status]],'All Link_LOV'!$I$32:$K$72,2,0)</f>
        <v>Desktop Cost Done</v>
      </c>
      <c r="U2137" s="1026" t="s">
        <v>14170</v>
      </c>
      <c r="V2137" s="1160">
        <f>VLOOKUP(cppm_pr[[#This Row],[Order Number]],'DC TM ONE'!B:CO,92,0)</f>
        <v>1459</v>
      </c>
      <c r="W2137" s="1026" t="s">
        <v>14170</v>
      </c>
      <c r="X2137" s="177">
        <f>VLOOKUP(cppm_pr[[#This Row],[Order Number]],'DC TM ONE'!B:CO,28,0)</f>
        <v>1</v>
      </c>
      <c r="Z2137" s="1028">
        <v>45210</v>
      </c>
      <c r="AA2137" s="177"/>
      <c r="AB2137" s="468"/>
      <c r="AC2137" s="1048"/>
      <c r="AF2137" s="1020" t="s">
        <v>12821</v>
      </c>
      <c r="AG2137" s="1020" t="s">
        <v>515</v>
      </c>
      <c r="AH2137" s="1020" t="str">
        <f>VLOOKUP(cppm_pr[[#This Row],[Order Number]],'DC TM ONE'!B:CN,2,0)</f>
        <v>TRANSACTION NETWORK SERVICES - PETRON PASIR PENAMBANG (UNIFI) - KS</v>
      </c>
      <c r="AI2137" s="600" t="str">
        <f>IFERROR(VLOOKUP(cppm_pr[[#This Row],[Order Number]],SPHERE!C:CC,39,0),"")</f>
        <v/>
      </c>
      <c r="AJ2137" s="600">
        <f>IFERROR(VLOOKUP(cppm_pr[[#This Row],[Order Number]],'DC TM ONE'!B:CN,42,0),"")</f>
        <v>0</v>
      </c>
      <c r="AK2137" s="1186" t="s">
        <v>14182</v>
      </c>
      <c r="AL2137" s="1049"/>
      <c r="AO2137" s="1050"/>
      <c r="AR2137" s="1051"/>
      <c r="AT2137" s="1037"/>
      <c r="AU2137" s="1"/>
      <c r="AV2137" s="1037"/>
      <c r="AW2137" s="1037"/>
      <c r="AX2137" s="1037"/>
      <c r="AY2137" s="1037"/>
      <c r="AZ2137" s="1037"/>
      <c r="BA2137" s="1037"/>
      <c r="BB2137" s="1037"/>
      <c r="BC2137" s="1037"/>
      <c r="BD2137" s="1037"/>
      <c r="BE2137" s="1037"/>
      <c r="BF2137" s="1037"/>
    </row>
    <row r="2138" spans="1:60" ht="12" customHeight="1">
      <c r="A2138" s="959">
        <v>2136</v>
      </c>
      <c r="B2138" s="176" t="s">
        <v>74</v>
      </c>
      <c r="C2138" s="601" t="s">
        <v>213</v>
      </c>
      <c r="F2138" s="1044" t="s">
        <v>14183</v>
      </c>
      <c r="G2138" s="1044"/>
      <c r="H2138" s="1044"/>
      <c r="I2138" s="177"/>
      <c r="J2138" s="1043"/>
      <c r="K2138" s="971"/>
      <c r="L2138" s="1029" t="s">
        <v>2603</v>
      </c>
      <c r="M2138" s="1029" t="s">
        <v>10509</v>
      </c>
      <c r="N2138" s="1029" t="str">
        <f>VLOOKUP(cppm_pr[[#This Row],[Order Number]],'DC TM ONE'!B:CN,89,0)</f>
        <v>WAITING APPROVAL</v>
      </c>
      <c r="O2138" s="1044"/>
      <c r="P2138" s="1045"/>
      <c r="Q2138" s="1045"/>
      <c r="R2138" s="177">
        <f>$Q2138-$P2138</f>
        <v>0</v>
      </c>
      <c r="S2138" s="177"/>
      <c r="T2138" s="1026" t="str">
        <f>VLOOKUP(cppm_pr[[#This Row],[Status]],'All Link_LOV'!$I$32:$K$72,2,0)</f>
        <v>Pending Desktop Costing</v>
      </c>
      <c r="U2138" s="1026" t="s">
        <v>14170</v>
      </c>
      <c r="V2138" s="1160">
        <f>VLOOKUP(cppm_pr[[#This Row],[Order Number]],'DC TM ONE'!B:CO,92,0)</f>
        <v>1357</v>
      </c>
      <c r="W2138" s="1026" t="s">
        <v>14170</v>
      </c>
      <c r="X2138" s="177">
        <f>VLOOKUP(cppm_pr[[#This Row],[Order Number]],'DC TM ONE'!B:CO,28,0)</f>
        <v>1</v>
      </c>
      <c r="Z2138" s="1028">
        <v>45210</v>
      </c>
      <c r="AA2138" s="177"/>
      <c r="AB2138" s="468"/>
      <c r="AC2138" s="1048"/>
      <c r="AF2138" s="1020" t="s">
        <v>12821</v>
      </c>
      <c r="AG2138" s="1020" t="s">
        <v>515</v>
      </c>
      <c r="AH2138" s="1020" t="str">
        <f>VLOOKUP(cppm_pr[[#This Row],[Order Number]],'DC TM ONE'!B:CN,2,0)</f>
        <v>MSE DOTNET SDN BHD-MENARA MAXIS KLCC (UNIFI)-PEG</v>
      </c>
      <c r="AI2138" s="600" t="str">
        <f>IFERROR(VLOOKUP(cppm_pr[[#This Row],[Order Number]],SPHERE!C:CC,39,0),"")</f>
        <v/>
      </c>
      <c r="AJ2138" s="600">
        <f>IFERROR(VLOOKUP(cppm_pr[[#This Row],[Order Number]],'DC TM ONE'!B:CN,42,0),"")</f>
        <v>0</v>
      </c>
      <c r="AK2138" s="177"/>
      <c r="AL2138" s="1049"/>
      <c r="AO2138" s="1050"/>
      <c r="AR2138" s="1051"/>
      <c r="AT2138" s="1037"/>
      <c r="AU2138" s="1"/>
      <c r="AV2138" s="1037"/>
      <c r="AW2138" s="1037"/>
      <c r="AX2138" s="1037"/>
      <c r="AY2138" s="1037"/>
      <c r="AZ2138" s="1037"/>
      <c r="BA2138" s="1037"/>
      <c r="BB2138" s="1037"/>
      <c r="BC2138" s="1037"/>
      <c r="BD2138" s="1037"/>
      <c r="BE2138" s="1037"/>
      <c r="BF2138" s="1037"/>
    </row>
    <row r="2139" spans="1:60" ht="12" customHeight="1">
      <c r="A2139" s="960">
        <v>2137</v>
      </c>
      <c r="C2139" s="601" t="s">
        <v>217</v>
      </c>
      <c r="F2139" s="1044" t="s">
        <v>14184</v>
      </c>
      <c r="G2139" s="1044"/>
      <c r="H2139" s="1044"/>
      <c r="I2139" s="177"/>
      <c r="J2139" s="1043"/>
      <c r="K2139" s="971"/>
      <c r="L2139" s="1029" t="s">
        <v>52</v>
      </c>
      <c r="M2139" s="1029" t="s">
        <v>10509</v>
      </c>
      <c r="N2139" s="1029" t="str">
        <f>VLOOKUP(cppm_pr[[#This Row],[Order Number]],'DC TM ONE'!B:CN,89,0)</f>
        <v>WAITING APPROVAL</v>
      </c>
      <c r="O2139" s="1044"/>
      <c r="P2139" s="1045"/>
      <c r="Q2139" s="1045"/>
      <c r="R2139" s="177">
        <f>$Q2139-$P2139</f>
        <v>0</v>
      </c>
      <c r="S2139" s="177"/>
      <c r="T2139" s="1026" t="str">
        <f>VLOOKUP(cppm_pr[[#This Row],[Status]],'All Link_LOV'!$I$32:$K$72,2,0)</f>
        <v>Desktop Cost Done</v>
      </c>
      <c r="U2139" s="1026" t="s">
        <v>14170</v>
      </c>
      <c r="V2139" s="1160">
        <f>VLOOKUP(cppm_pr[[#This Row],[Order Number]],'DC TM ONE'!B:CO,92,0)</f>
        <v>967</v>
      </c>
      <c r="W2139" s="1026" t="s">
        <v>14170</v>
      </c>
      <c r="X2139" s="177">
        <f>VLOOKUP(cppm_pr[[#This Row],[Order Number]],'DC TM ONE'!B:CO,28,0)</f>
        <v>1</v>
      </c>
      <c r="Z2139" s="1028">
        <v>45210</v>
      </c>
      <c r="AA2139" s="177"/>
      <c r="AB2139" s="468"/>
      <c r="AC2139" s="1048"/>
      <c r="AF2139" s="1020" t="s">
        <v>12821</v>
      </c>
      <c r="AG2139" s="1020" t="s">
        <v>515</v>
      </c>
      <c r="AH2139" s="1020" t="str">
        <f>VLOOKUP(cppm_pr[[#This Row],[Order Number]],'DC TM ONE'!B:CN,2,0)</f>
        <v>TRANSACTION NETWORK SERVICES - PETRON WANGSA MAJU  1 (UNIFI) - WMU</v>
      </c>
      <c r="AI2139" s="600" t="str">
        <f>IFERROR(VLOOKUP(cppm_pr[[#This Row],[Order Number]],SPHERE!C:CC,39,0),"")</f>
        <v/>
      </c>
      <c r="AJ2139" s="600">
        <f>IFERROR(VLOOKUP(cppm_pr[[#This Row],[Order Number]],'DC TM ONE'!B:CN,42,0),"")</f>
        <v>0</v>
      </c>
      <c r="AK2139" s="1191" t="s">
        <v>14185</v>
      </c>
      <c r="AL2139" s="1049"/>
      <c r="AO2139" s="1050"/>
      <c r="AR2139" s="1051"/>
      <c r="AT2139" s="1037"/>
      <c r="AU2139" s="1"/>
      <c r="AV2139" s="1037"/>
      <c r="AW2139" s="1037"/>
      <c r="AX2139" s="1037"/>
      <c r="AY2139" s="1037"/>
      <c r="AZ2139" s="1037"/>
      <c r="BA2139" s="1037"/>
      <c r="BB2139" s="1037"/>
      <c r="BC2139" s="1037"/>
      <c r="BD2139" s="1037"/>
      <c r="BE2139" s="1037"/>
      <c r="BF2139" s="1037"/>
    </row>
    <row r="2140" spans="1:60" ht="12" customHeight="1">
      <c r="A2140" s="959">
        <v>2138</v>
      </c>
      <c r="B2140" s="176" t="s">
        <v>73</v>
      </c>
      <c r="C2140" s="601" t="s">
        <v>217</v>
      </c>
      <c r="F2140" s="1044" t="s">
        <v>14186</v>
      </c>
      <c r="G2140" s="1044"/>
      <c r="H2140" s="1044"/>
      <c r="I2140" s="177"/>
      <c r="J2140" s="1043"/>
      <c r="K2140" s="971"/>
      <c r="L2140" s="1029" t="s">
        <v>57</v>
      </c>
      <c r="M2140" s="1029" t="s">
        <v>10509</v>
      </c>
      <c r="N2140" s="1029" t="str">
        <f>VLOOKUP(cppm_pr[[#This Row],[Order Number]],'DC TM ONE'!B:CN,89,0)</f>
        <v>WAITING APPROVAL</v>
      </c>
      <c r="O2140" s="1044"/>
      <c r="P2140" s="1045"/>
      <c r="Q2140" s="1045"/>
      <c r="R2140" s="177">
        <f>$Q2140-$P2140</f>
        <v>0</v>
      </c>
      <c r="S2140" s="177"/>
      <c r="T2140" s="1026" t="str">
        <f>VLOOKUP(cppm_pr[[#This Row],[Status]],'All Link_LOV'!$I$32:$K$72,2,0)</f>
        <v>Desktop Cost Done</v>
      </c>
      <c r="U2140" s="1026" t="s">
        <v>14170</v>
      </c>
      <c r="V2140" s="1160">
        <f>VLOOKUP(cppm_pr[[#This Row],[Order Number]],'DC TM ONE'!B:CO,92,0)</f>
        <v>945</v>
      </c>
      <c r="W2140" s="1026" t="s">
        <v>14170</v>
      </c>
      <c r="X2140" s="177">
        <f>VLOOKUP(cppm_pr[[#This Row],[Order Number]],'DC TM ONE'!B:CO,28,0)</f>
        <v>1</v>
      </c>
      <c r="Z2140" s="1028">
        <v>45210</v>
      </c>
      <c r="AA2140" s="177"/>
      <c r="AB2140" s="468"/>
      <c r="AC2140" s="1048"/>
      <c r="AF2140" s="1020" t="s">
        <v>12821</v>
      </c>
      <c r="AG2140" s="1020" t="s">
        <v>491</v>
      </c>
      <c r="AH2140" s="1020" t="str">
        <f>VLOOKUP(cppm_pr[[#This Row],[Order Number]],'DC TM ONE'!B:CN,2,0)</f>
        <v>SIME DARBY PLANTATION BERHAD - KILANG KELAPA SAWIT TENNAMARAN - UNIFI ( BB)</v>
      </c>
      <c r="AI2140" s="600" t="str">
        <f>IFERROR(VLOOKUP(cppm_pr[[#This Row],[Order Number]],SPHERE!C:CC,39,0),"")</f>
        <v/>
      </c>
      <c r="AJ2140" s="600">
        <f>IFERROR(VLOOKUP(cppm_pr[[#This Row],[Order Number]],'DC TM ONE'!B:CN,42,0),"")</f>
        <v>0</v>
      </c>
      <c r="AK2140" s="1186" t="s">
        <v>14187</v>
      </c>
      <c r="AL2140" s="1049"/>
      <c r="AO2140" s="1050"/>
      <c r="AR2140" s="1051"/>
      <c r="AT2140" s="1037"/>
      <c r="AU2140" s="1"/>
      <c r="AV2140" s="1037"/>
      <c r="AW2140" s="1037"/>
      <c r="AX2140" s="1037"/>
      <c r="AY2140" s="1037"/>
      <c r="AZ2140" s="1037"/>
      <c r="BA2140" s="1037"/>
      <c r="BB2140" s="1037"/>
      <c r="BC2140" s="1037"/>
      <c r="BD2140" s="1037"/>
      <c r="BE2140" s="1037"/>
      <c r="BF2140" s="1037"/>
    </row>
    <row r="2141" spans="1:60" ht="12" customHeight="1">
      <c r="A2141" s="960">
        <v>2139</v>
      </c>
      <c r="B2141" s="176" t="s">
        <v>77</v>
      </c>
      <c r="C2141" s="1040" t="s">
        <v>213</v>
      </c>
      <c r="E2141" s="176" t="s">
        <v>14188</v>
      </c>
      <c r="F2141" s="1044" t="s">
        <v>14189</v>
      </c>
      <c r="G2141" s="1044"/>
      <c r="H2141" s="1044"/>
      <c r="I2141" s="177"/>
      <c r="J2141" s="1043"/>
      <c r="K2141" s="971"/>
      <c r="L2141" s="595" t="s">
        <v>1691</v>
      </c>
      <c r="M2141" s="1029" t="s">
        <v>10509</v>
      </c>
      <c r="N2141" s="1029" t="str">
        <f>VLOOKUP(cppm_pr[[#This Row],[Order Number]],'DC TM ONE'!B:CN,89,0)</f>
        <v>WAITING APPROVAL</v>
      </c>
      <c r="O2141" s="1044"/>
      <c r="P2141" s="1045"/>
      <c r="Q2141" s="1045"/>
      <c r="R2141" s="177">
        <f>$Q2141-$P2141</f>
        <v>0</v>
      </c>
      <c r="S2141" s="177"/>
      <c r="T2141" s="1026" t="str">
        <f>VLOOKUP(cppm_pr[[#This Row],[Status]],'All Link_LOV'!$I$32:$K$72,2,0)</f>
        <v>Pending Desktop Costing</v>
      </c>
      <c r="U2141" s="1026" t="s">
        <v>14170</v>
      </c>
      <c r="V2141" s="1160">
        <f>VLOOKUP(cppm_pr[[#This Row],[Order Number]],'DC TM ONE'!B:CO,92,0)</f>
        <v>683</v>
      </c>
      <c r="W2141" s="1026" t="s">
        <v>14170</v>
      </c>
      <c r="X2141" s="177">
        <f>VLOOKUP(cppm_pr[[#This Row],[Order Number]],'DC TM ONE'!B:CO,28,0)</f>
        <v>1</v>
      </c>
      <c r="Z2141" s="1028">
        <v>45210</v>
      </c>
      <c r="AA2141" s="177"/>
      <c r="AB2141" s="468"/>
      <c r="AC2141" s="1048"/>
      <c r="AF2141" s="1020" t="s">
        <v>12821</v>
      </c>
      <c r="AG2141" s="1020" t="s">
        <v>515</v>
      </c>
      <c r="AH2141" s="1020" t="str">
        <f>VLOOKUP(cppm_pr[[#This Row],[Order Number]],'DC TM ONE'!B:CN,2,0)</f>
        <v>MSE DOTNET SDN BHD-JALAN KELAPA SAWIT(SDWAN UNIFI)-KST</v>
      </c>
      <c r="AI2141" s="600" t="str">
        <f>IFERROR(VLOOKUP(cppm_pr[[#This Row],[Order Number]],SPHERE!C:CC,39,0),"")</f>
        <v/>
      </c>
      <c r="AJ2141" s="600">
        <f>IFERROR(VLOOKUP(cppm_pr[[#This Row],[Order Number]],'DC TM ONE'!B:CN,42,0),"")</f>
        <v>0</v>
      </c>
      <c r="AK2141" s="177"/>
      <c r="AL2141" s="1049"/>
      <c r="AO2141" s="1050"/>
      <c r="AR2141" s="1051"/>
      <c r="AT2141" s="1037"/>
      <c r="AU2141" s="1"/>
      <c r="AV2141" s="1037"/>
      <c r="AW2141" s="1037"/>
      <c r="AX2141" s="1037"/>
      <c r="AY2141" s="1037"/>
      <c r="AZ2141" s="1037"/>
      <c r="BA2141" s="1037"/>
      <c r="BB2141" s="1037"/>
      <c r="BC2141" s="1037"/>
      <c r="BD2141" s="1037"/>
      <c r="BE2141" s="1037"/>
      <c r="BF2141" s="1037"/>
    </row>
    <row r="2142" spans="1:60" ht="12" customHeight="1">
      <c r="A2142" s="959">
        <v>2140</v>
      </c>
      <c r="C2142" s="601" t="s">
        <v>213</v>
      </c>
      <c r="F2142" s="1044" t="s">
        <v>14190</v>
      </c>
      <c r="G2142" s="1044"/>
      <c r="H2142" s="1044"/>
      <c r="I2142" s="177"/>
      <c r="J2142" s="1043"/>
      <c r="K2142" s="971"/>
      <c r="L2142" s="1029" t="s">
        <v>1104</v>
      </c>
      <c r="M2142" s="1029" t="s">
        <v>10509</v>
      </c>
      <c r="N2142" s="1029" t="str">
        <f>VLOOKUP(cppm_pr[[#This Row],[Order Number]],'DC TM ONE'!B:CN,89,0)</f>
        <v>WAITING APPROVAL</v>
      </c>
      <c r="O2142" s="1044"/>
      <c r="P2142" s="1045"/>
      <c r="Q2142" s="1045"/>
      <c r="R2142" s="177">
        <f>$Q2142-$P2142</f>
        <v>0</v>
      </c>
      <c r="S2142" s="177"/>
      <c r="T2142" s="1026" t="str">
        <f>VLOOKUP(cppm_pr[[#This Row],[Status]],'All Link_LOV'!$I$32:$K$72,2,0)</f>
        <v>Pending Desktop Costing</v>
      </c>
      <c r="U2142" s="1026" t="s">
        <v>14170</v>
      </c>
      <c r="V2142" s="1160">
        <f>VLOOKUP(cppm_pr[[#This Row],[Order Number]],'DC TM ONE'!B:CO,92,0)</f>
        <v>680</v>
      </c>
      <c r="W2142" s="1026" t="s">
        <v>14170</v>
      </c>
      <c r="X2142" s="177">
        <f>VLOOKUP(cppm_pr[[#This Row],[Order Number]],'DC TM ONE'!B:CO,28,0)</f>
        <v>1</v>
      </c>
      <c r="Z2142" s="1028">
        <v>45210</v>
      </c>
      <c r="AA2142" s="177"/>
      <c r="AB2142" s="468"/>
      <c r="AC2142" s="1048"/>
      <c r="AF2142" s="1020" t="s">
        <v>12821</v>
      </c>
      <c r="AG2142" s="1020" t="s">
        <v>515</v>
      </c>
      <c r="AH2142" s="1020" t="str">
        <f>VLOOKUP(cppm_pr[[#This Row],[Order Number]],'DC TM ONE'!B:CN,2,0)</f>
        <v>MSE DOTNET SDN BHD-RANAU SABAH (SDWAN UNIFI)-KDS</v>
      </c>
      <c r="AI2142" s="600" t="str">
        <f>IFERROR(VLOOKUP(cppm_pr[[#This Row],[Order Number]],SPHERE!C:CC,39,0),"")</f>
        <v/>
      </c>
      <c r="AJ2142" s="600">
        <f>IFERROR(VLOOKUP(cppm_pr[[#This Row],[Order Number]],'DC TM ONE'!B:CN,42,0),"")</f>
        <v>0</v>
      </c>
      <c r="AK2142" s="177"/>
      <c r="AL2142" s="1049"/>
      <c r="AO2142" s="1050"/>
      <c r="AR2142" s="1051"/>
      <c r="AT2142" s="1037"/>
      <c r="AU2142" s="1"/>
      <c r="AV2142" s="1037"/>
      <c r="AW2142" s="1037"/>
      <c r="AX2142" s="1037"/>
      <c r="AY2142" s="1037"/>
      <c r="AZ2142" s="1037"/>
      <c r="BA2142" s="1037"/>
      <c r="BB2142" s="1037"/>
      <c r="BC2142" s="1037"/>
      <c r="BD2142" s="1037"/>
      <c r="BE2142" s="1037"/>
      <c r="BF2142" s="1037"/>
    </row>
    <row r="2143" spans="1:60" ht="12" customHeight="1">
      <c r="A2143" s="960">
        <v>2141</v>
      </c>
      <c r="C2143" s="601" t="s">
        <v>213</v>
      </c>
      <c r="F2143" s="1044" t="s">
        <v>14191</v>
      </c>
      <c r="G2143" s="1044"/>
      <c r="H2143" s="1044"/>
      <c r="I2143" s="177"/>
      <c r="J2143" s="1043"/>
      <c r="K2143" s="971"/>
      <c r="L2143" s="1029" t="s">
        <v>52</v>
      </c>
      <c r="M2143" s="1029" t="s">
        <v>10509</v>
      </c>
      <c r="N2143" s="1029" t="str">
        <f>VLOOKUP(cppm_pr[[#This Row],[Order Number]],'DC TM ONE'!B:CN,89,0)</f>
        <v>WAITING APPROVAL</v>
      </c>
      <c r="O2143" s="1044"/>
      <c r="P2143" s="1045"/>
      <c r="Q2143" s="1045"/>
      <c r="R2143" s="177">
        <f>$Q2143-$P2143</f>
        <v>0</v>
      </c>
      <c r="S2143" s="177"/>
      <c r="T2143" s="1026" t="str">
        <f>VLOOKUP(cppm_pr[[#This Row],[Status]],'All Link_LOV'!$I$32:$K$72,2,0)</f>
        <v>Pending Desktop Costing</v>
      </c>
      <c r="U2143" s="1026" t="s">
        <v>14170</v>
      </c>
      <c r="V2143" s="1160">
        <f>VLOOKUP(cppm_pr[[#This Row],[Order Number]],'DC TM ONE'!B:CO,92,0)</f>
        <v>679</v>
      </c>
      <c r="W2143" s="1026" t="s">
        <v>14170</v>
      </c>
      <c r="X2143" s="177">
        <f>VLOOKUP(cppm_pr[[#This Row],[Order Number]],'DC TM ONE'!B:CO,28,0)</f>
        <v>1</v>
      </c>
      <c r="Z2143" s="1028">
        <v>45210</v>
      </c>
      <c r="AA2143" s="177"/>
      <c r="AB2143" s="468"/>
      <c r="AC2143" s="1048"/>
      <c r="AF2143" s="1020" t="s">
        <v>12821</v>
      </c>
      <c r="AG2143" s="1020" t="s">
        <v>515</v>
      </c>
      <c r="AH2143" s="1020" t="str">
        <f>VLOOKUP(cppm_pr[[#This Row],[Order Number]],'DC TM ONE'!B:CN,2,0)</f>
        <v>MSE DOTNET SDN BHD-METRO PRIMA KEPONG -(SDWAN UNIFI)-BAT</v>
      </c>
      <c r="AI2143" s="600" t="str">
        <f>IFERROR(VLOOKUP(cppm_pr[[#This Row],[Order Number]],SPHERE!C:CC,39,0),"")</f>
        <v/>
      </c>
      <c r="AJ2143" s="600">
        <f>IFERROR(VLOOKUP(cppm_pr[[#This Row],[Order Number]],'DC TM ONE'!B:CN,42,0),"")</f>
        <v>0</v>
      </c>
      <c r="AK2143" s="177"/>
      <c r="AL2143" s="1049"/>
      <c r="AO2143" s="1050"/>
      <c r="AR2143" s="1051"/>
      <c r="AT2143" s="1037"/>
      <c r="AU2143" s="1"/>
      <c r="AV2143" s="1037"/>
      <c r="AW2143" s="1037"/>
      <c r="AX2143" s="1037"/>
      <c r="AY2143" s="1037"/>
      <c r="AZ2143" s="1037"/>
      <c r="BA2143" s="1037"/>
      <c r="BB2143" s="1037"/>
      <c r="BC2143" s="1037"/>
      <c r="BD2143" s="1037"/>
      <c r="BE2143" s="1037"/>
      <c r="BF2143" s="1037"/>
    </row>
    <row r="2144" spans="1:60" ht="12" customHeight="1">
      <c r="A2144" s="959">
        <v>2142</v>
      </c>
      <c r="C2144" s="601" t="s">
        <v>213</v>
      </c>
      <c r="F2144" s="1044" t="s">
        <v>14192</v>
      </c>
      <c r="G2144" s="1044"/>
      <c r="H2144" s="1044"/>
      <c r="I2144" s="177"/>
      <c r="J2144" s="1043"/>
      <c r="K2144" s="971"/>
      <c r="L2144" s="1029" t="s">
        <v>51</v>
      </c>
      <c r="M2144" s="1029" t="s">
        <v>10509</v>
      </c>
      <c r="N2144" s="1029" t="str">
        <f>VLOOKUP(cppm_pr[[#This Row],[Order Number]],'DC TM ONE'!B:CN,89,0)</f>
        <v>WAITING APPROVAL</v>
      </c>
      <c r="O2144" s="1044"/>
      <c r="P2144" s="1045"/>
      <c r="Q2144" s="1045"/>
      <c r="R2144" s="177">
        <f>$Q2144-$P2144</f>
        <v>0</v>
      </c>
      <c r="S2144" s="177"/>
      <c r="T2144" s="1026" t="str">
        <f>VLOOKUP(cppm_pr[[#This Row],[Status]],'All Link_LOV'!$I$32:$K$72,2,0)</f>
        <v>Pending Desktop Costing</v>
      </c>
      <c r="U2144" s="1026" t="s">
        <v>14170</v>
      </c>
      <c r="V2144" s="1160">
        <f>VLOOKUP(cppm_pr[[#This Row],[Order Number]],'DC TM ONE'!B:CO,92,0)</f>
        <v>655</v>
      </c>
      <c r="W2144" s="1026" t="s">
        <v>14170</v>
      </c>
      <c r="X2144" s="177">
        <f>VLOOKUP(cppm_pr[[#This Row],[Order Number]],'DC TM ONE'!B:CO,28,0)</f>
        <v>2</v>
      </c>
      <c r="Z2144" s="1028">
        <v>45210</v>
      </c>
      <c r="AA2144" s="177"/>
      <c r="AB2144" s="468"/>
      <c r="AC2144" s="1048"/>
      <c r="AF2144" s="1020" t="s">
        <v>12821</v>
      </c>
      <c r="AG2144" s="1020" t="s">
        <v>515</v>
      </c>
      <c r="AH2144" s="1020" t="str">
        <f>VLOOKUP(cppm_pr[[#This Row],[Order Number]],'DC TM ONE'!B:CN,2,0)</f>
        <v>JABATAN PENYIARAN MALAYSIA,STESEN PEMANCAR RTM FELDA TROLAK (SDWAN UNIFI)-SK</v>
      </c>
      <c r="AI2144" s="600" t="str">
        <f>IFERROR(VLOOKUP(cppm_pr[[#This Row],[Order Number]],SPHERE!C:CC,39,0),"")</f>
        <v/>
      </c>
      <c r="AJ2144" s="600">
        <f>IFERROR(VLOOKUP(cppm_pr[[#This Row],[Order Number]],'DC TM ONE'!B:CN,42,0),"")</f>
        <v>0</v>
      </c>
      <c r="AK2144" s="177"/>
      <c r="AL2144" s="1049"/>
      <c r="AO2144" s="1050"/>
      <c r="AR2144" s="1051"/>
      <c r="AT2144" s="1037"/>
      <c r="AU2144" s="1"/>
      <c r="AV2144" s="1037"/>
      <c r="AW2144" s="1037"/>
      <c r="AX2144" s="1037"/>
      <c r="AY2144" s="1037"/>
      <c r="AZ2144" s="1037"/>
      <c r="BA2144" s="1037"/>
      <c r="BB2144" s="1037"/>
      <c r="BC2144" s="1037"/>
      <c r="BD2144" s="1037"/>
      <c r="BE2144" s="1037"/>
      <c r="BF2144" s="1037"/>
    </row>
    <row r="2145" spans="1:58" ht="12" customHeight="1">
      <c r="A2145" s="960">
        <v>2143</v>
      </c>
      <c r="C2145" s="601" t="s">
        <v>213</v>
      </c>
      <c r="F2145" s="1044" t="s">
        <v>14193</v>
      </c>
      <c r="G2145" s="1044"/>
      <c r="H2145" s="1044"/>
      <c r="I2145" s="177"/>
      <c r="J2145" s="1043"/>
      <c r="K2145" s="971"/>
      <c r="L2145" s="1029" t="s">
        <v>51</v>
      </c>
      <c r="M2145" s="1029" t="s">
        <v>10509</v>
      </c>
      <c r="N2145" s="1029" t="str">
        <f>VLOOKUP(cppm_pr[[#This Row],[Order Number]],'DC TM ONE'!B:CN,89,0)</f>
        <v>WAITING APPROVAL</v>
      </c>
      <c r="O2145" s="1044"/>
      <c r="P2145" s="1045"/>
      <c r="Q2145" s="1045"/>
      <c r="R2145" s="177">
        <f>$Q2145-$P2145</f>
        <v>0</v>
      </c>
      <c r="S2145" s="177"/>
      <c r="T2145" s="1026" t="str">
        <f>VLOOKUP(cppm_pr[[#This Row],[Status]],'All Link_LOV'!$I$32:$K$72,2,0)</f>
        <v>Pending Desktop Costing</v>
      </c>
      <c r="U2145" s="1026" t="s">
        <v>14170</v>
      </c>
      <c r="V2145" s="1160">
        <f>VLOOKUP(cppm_pr[[#This Row],[Order Number]],'DC TM ONE'!B:CO,92,0)</f>
        <v>654</v>
      </c>
      <c r="W2145" s="1026" t="s">
        <v>14170</v>
      </c>
      <c r="X2145" s="177">
        <f>VLOOKUP(cppm_pr[[#This Row],[Order Number]],'DC TM ONE'!B:CO,28,0)</f>
        <v>2</v>
      </c>
      <c r="Z2145" s="1028">
        <v>45210</v>
      </c>
      <c r="AA2145" s="177"/>
      <c r="AB2145" s="468"/>
      <c r="AC2145" s="1048"/>
      <c r="AF2145" s="1020" t="s">
        <v>12821</v>
      </c>
      <c r="AG2145" s="1020" t="s">
        <v>515</v>
      </c>
      <c r="AH2145" s="1020" t="str">
        <f>VLOOKUP(cppm_pr[[#This Row],[Order Number]],'DC TM ONE'!B:CN,2,0)</f>
        <v>JABATAN PENYIARAN MALAYSIA,STESEN PEMANCAR RTM ULU SLIM (SDWAN UNIFI)-SLI</v>
      </c>
      <c r="AI2145" s="600" t="str">
        <f>IFERROR(VLOOKUP(cppm_pr[[#This Row],[Order Number]],SPHERE!C:CC,39,0),"")</f>
        <v/>
      </c>
      <c r="AJ2145" s="600">
        <f>IFERROR(VLOOKUP(cppm_pr[[#This Row],[Order Number]],'DC TM ONE'!B:CN,42,0),"")</f>
        <v>0</v>
      </c>
      <c r="AK2145" s="177"/>
      <c r="AL2145" s="1049"/>
      <c r="AO2145" s="1050"/>
      <c r="AR2145" s="1051"/>
      <c r="AT2145" s="1037"/>
      <c r="AU2145" s="1"/>
      <c r="AV2145" s="1037"/>
      <c r="AW2145" s="1037"/>
      <c r="AX2145" s="1037"/>
      <c r="AY2145" s="1037"/>
      <c r="AZ2145" s="1037"/>
      <c r="BA2145" s="1037"/>
      <c r="BB2145" s="1037"/>
      <c r="BC2145" s="1037"/>
      <c r="BD2145" s="1037"/>
      <c r="BE2145" s="1037"/>
      <c r="BF2145" s="1037"/>
    </row>
    <row r="2146" spans="1:58" ht="12" customHeight="1">
      <c r="A2146" s="959">
        <v>2144</v>
      </c>
      <c r="B2146" s="176" t="s">
        <v>79</v>
      </c>
      <c r="C2146" s="601" t="s">
        <v>237</v>
      </c>
      <c r="E2146" s="176" t="s">
        <v>14194</v>
      </c>
      <c r="F2146" s="1044" t="s">
        <v>14080</v>
      </c>
      <c r="G2146" s="1044" t="s">
        <v>14081</v>
      </c>
      <c r="H2146" s="1044" t="s">
        <v>14082</v>
      </c>
      <c r="I2146" s="177"/>
      <c r="J2146" s="1043"/>
      <c r="K2146" s="971"/>
      <c r="L2146" s="1029" t="s">
        <v>2749</v>
      </c>
      <c r="M2146" s="985" t="s">
        <v>10509</v>
      </c>
      <c r="N2146" s="972" t="str">
        <f>VLOOKUP(cppm_pr[[#This Row],[Order Number]],SPHERE!C:CC,13,0)</f>
        <v>CONFIRMED</v>
      </c>
      <c r="O2146" s="1044"/>
      <c r="P2146" s="1045"/>
      <c r="Q2146" s="1045"/>
      <c r="R2146" s="177">
        <f>$Q2146-$P2146</f>
        <v>0</v>
      </c>
      <c r="S2146" s="177"/>
      <c r="T2146" s="1026" t="str">
        <f>VLOOKUP(cppm_pr[[#This Row],[Status]],'All Link_LOV'!$I$32:$K$72,2,0)</f>
        <v>PAC Approval</v>
      </c>
      <c r="U2146" s="1026" t="s">
        <v>14170</v>
      </c>
      <c r="V2146" s="1160">
        <f>VLOOKUP(cppm_pr[[#This Row],[Order Number]],'DC TM ONE'!B:CO,92,0)</f>
        <v>510</v>
      </c>
      <c r="W2146" s="1026" t="s">
        <v>14170</v>
      </c>
      <c r="X2146" s="177">
        <f>VLOOKUP(cppm_pr[[#This Row],[Order Number]],'DC TM ONE'!B:CO,28,0)</f>
        <v>1</v>
      </c>
      <c r="Z2146" s="1028">
        <v>45210</v>
      </c>
      <c r="AA2146" s="177"/>
      <c r="AB2146" s="468"/>
      <c r="AC2146" s="1048"/>
      <c r="AF2146" s="592" t="s">
        <v>12821</v>
      </c>
      <c r="AG2146" s="1020" t="s">
        <v>515</v>
      </c>
      <c r="AH2146" s="1020" t="str">
        <f>VLOOKUP(cppm_pr[[#This Row],[Order Number]],'DC TM ONE'!B:CN,2,0)</f>
        <v>JABATAN KESIHATAN NEGERI MELAKA- FARMASI STOR PERINGGIT, PANGSAPURI KOLEJ KEJURURAWATAN MELAKA(UNIFI)-MC</v>
      </c>
      <c r="AI2146" s="600" t="str">
        <f>IFERROR(VLOOKUP(cppm_pr[[#This Row],[Order Number]],SPHERE!C:CC,39,0),"")</f>
        <v>Unifi Port</v>
      </c>
      <c r="AJ2146" s="600">
        <f>IFERROR(VLOOKUP(cppm_pr[[#This Row],[Order Number]],'DC TM ONE'!B:CN,42,0),"")</f>
        <v>0</v>
      </c>
      <c r="AK2146" s="1187">
        <v>4736.09</v>
      </c>
      <c r="AL2146" s="1049"/>
      <c r="AM2146" s="1032" t="s">
        <v>7590</v>
      </c>
      <c r="AO2146" s="1050"/>
      <c r="AR2146" s="1051"/>
      <c r="AT2146" s="1037"/>
      <c r="AU2146" s="1"/>
      <c r="AV2146" s="1037"/>
      <c r="AW2146" s="1037"/>
      <c r="AX2146" s="1037"/>
      <c r="AY2146" s="1037"/>
      <c r="AZ2146" s="1037"/>
      <c r="BA2146" s="1037"/>
      <c r="BB2146" s="1037"/>
      <c r="BC2146" s="1037"/>
      <c r="BD2146" s="1037"/>
      <c r="BE2146" s="1037"/>
      <c r="BF2146" s="1037"/>
    </row>
    <row r="2147" spans="1:58" ht="12" customHeight="1">
      <c r="A2147" s="960">
        <v>2145</v>
      </c>
      <c r="C2147" s="601" t="s">
        <v>213</v>
      </c>
      <c r="F2147" s="1044" t="s">
        <v>14195</v>
      </c>
      <c r="G2147" s="1044"/>
      <c r="H2147" s="1044"/>
      <c r="I2147" s="177"/>
      <c r="J2147" s="1043"/>
      <c r="K2147" s="971"/>
      <c r="L2147" s="1029" t="s">
        <v>51</v>
      </c>
      <c r="M2147" s="1029" t="s">
        <v>10509</v>
      </c>
      <c r="N2147" s="1029" t="str">
        <f>VLOOKUP(cppm_pr[[#This Row],[Order Number]],'DC TM ONE'!B:CN,89,0)</f>
        <v>WAITING APPROVAL</v>
      </c>
      <c r="O2147" s="1044"/>
      <c r="P2147" s="1045"/>
      <c r="Q2147" s="1045"/>
      <c r="R2147" s="177">
        <f>$Q2147-$P2147</f>
        <v>0</v>
      </c>
      <c r="S2147" s="177"/>
      <c r="T2147" s="1026" t="str">
        <f>VLOOKUP(cppm_pr[[#This Row],[Status]],'All Link_LOV'!$I$32:$K$72,2,0)</f>
        <v>Pending Desktop Costing</v>
      </c>
      <c r="U2147" s="1026" t="s">
        <v>14170</v>
      </c>
      <c r="V2147" s="1160">
        <f>VLOOKUP(cppm_pr[[#This Row],[Order Number]],'DC TM ONE'!B:CO,92,0)</f>
        <v>480</v>
      </c>
      <c r="W2147" s="1026" t="s">
        <v>14170</v>
      </c>
      <c r="X2147" s="177">
        <f>VLOOKUP(cppm_pr[[#This Row],[Order Number]],'DC TM ONE'!B:CO,28,0)</f>
        <v>2</v>
      </c>
      <c r="Z2147" s="1028">
        <v>45210</v>
      </c>
      <c r="AA2147" s="177"/>
      <c r="AB2147" s="468"/>
      <c r="AC2147" s="1048"/>
      <c r="AF2147" s="1020" t="s">
        <v>12821</v>
      </c>
      <c r="AG2147" s="1020" t="s">
        <v>515</v>
      </c>
      <c r="AH2147" s="1020" t="str">
        <f>VLOOKUP(cppm_pr[[#This Row],[Order Number]],'DC TM ONE'!B:CN,2,0)</f>
        <v>ECO-SHOP MARKETING SDN BHD-JALAN RESIDEN 1 BEHRANG RESIDEN(UNIFI)-BHG</v>
      </c>
      <c r="AI2147" s="600" t="str">
        <f>IFERROR(VLOOKUP(cppm_pr[[#This Row],[Order Number]],SPHERE!C:CC,39,0),"")</f>
        <v/>
      </c>
      <c r="AJ2147" s="600">
        <f>IFERROR(VLOOKUP(cppm_pr[[#This Row],[Order Number]],'DC TM ONE'!B:CN,42,0),"")</f>
        <v>0</v>
      </c>
      <c r="AK2147" s="177"/>
      <c r="AL2147" s="1049"/>
      <c r="AO2147" s="1050"/>
      <c r="AR2147" s="1051"/>
      <c r="AT2147" s="1037"/>
      <c r="AU2147" s="1"/>
      <c r="AV2147" s="1037"/>
      <c r="AW2147" s="1037"/>
      <c r="AX2147" s="1037"/>
      <c r="AY2147" s="1037"/>
      <c r="AZ2147" s="1037"/>
      <c r="BA2147" s="1037"/>
      <c r="BB2147" s="1037"/>
      <c r="BC2147" s="1037"/>
      <c r="BD2147" s="1037"/>
      <c r="BE2147" s="1037"/>
      <c r="BF2147" s="1037"/>
    </row>
    <row r="2148" spans="1:58" ht="12" customHeight="1">
      <c r="A2148" s="959">
        <v>2146</v>
      </c>
      <c r="B2148" s="176" t="s">
        <v>77</v>
      </c>
      <c r="C2148" s="1040" t="s">
        <v>225</v>
      </c>
      <c r="E2148" s="176" t="s">
        <v>14196</v>
      </c>
      <c r="F2148" s="1044" t="s">
        <v>14197</v>
      </c>
      <c r="G2148" s="1044"/>
      <c r="H2148" s="1044"/>
      <c r="I2148" s="177"/>
      <c r="J2148" s="1043"/>
      <c r="K2148" s="971"/>
      <c r="L2148" s="1029" t="s">
        <v>2773</v>
      </c>
      <c r="M2148" s="1029" t="s">
        <v>10509</v>
      </c>
      <c r="N2148" s="1029" t="str">
        <f>VLOOKUP(cppm_pr[[#This Row],[Order Number]],'DC TM ONE'!B:CN,89,0)</f>
        <v>WAITING APPROVAL</v>
      </c>
      <c r="O2148" s="1044"/>
      <c r="P2148" s="1045"/>
      <c r="Q2148" s="1045"/>
      <c r="R2148" s="177">
        <f>$Q2148-$P2148</f>
        <v>0</v>
      </c>
      <c r="S2148" s="177"/>
      <c r="T2148" s="1026" t="str">
        <f>VLOOKUP(cppm_pr[[#This Row],[Status]],'All Link_LOV'!$I$32:$K$72,2,0)</f>
        <v>Not required Project</v>
      </c>
      <c r="U2148" s="1026" t="s">
        <v>14170</v>
      </c>
      <c r="V2148" s="1160">
        <f>VLOOKUP(cppm_pr[[#This Row],[Order Number]],'DC TM ONE'!B:CO,92,0)</f>
        <v>468</v>
      </c>
      <c r="W2148" s="1026" t="s">
        <v>14170</v>
      </c>
      <c r="X2148" s="177">
        <f>VLOOKUP(cppm_pr[[#This Row],[Order Number]],'DC TM ONE'!B:CO,28,0)</f>
        <v>1</v>
      </c>
      <c r="Z2148" s="1028">
        <v>45210</v>
      </c>
      <c r="AA2148" s="177"/>
      <c r="AB2148" s="468"/>
      <c r="AC2148" s="1048"/>
      <c r="AF2148" s="1020" t="s">
        <v>12821</v>
      </c>
      <c r="AG2148" s="1020" t="s">
        <v>515</v>
      </c>
      <c r="AH2148" s="1020" t="str">
        <f>VLOOKUP(cppm_pr[[#This Row],[Order Number]],'DC TM ONE'!B:CN,2,0)</f>
        <v>SEKOLAH AGAMA SERI LAKSANA - PARIT SULONG (UNIFI) - SRS</v>
      </c>
      <c r="AI2148" s="600" t="str">
        <f>IFERROR(VLOOKUP(cppm_pr[[#This Row],[Order Number]],SPHERE!C:CC,39,0),"")</f>
        <v/>
      </c>
      <c r="AJ2148" s="600">
        <f>IFERROR(VLOOKUP(cppm_pr[[#This Row],[Order Number]],'DC TM ONE'!B:CN,42,0),"")</f>
        <v>0</v>
      </c>
      <c r="AK2148" s="177"/>
      <c r="AL2148" s="1049"/>
      <c r="AO2148" s="1050"/>
      <c r="AR2148" s="1051"/>
      <c r="AT2148" s="1037"/>
      <c r="AU2148" s="1"/>
      <c r="AV2148" s="1037"/>
      <c r="AW2148" s="1037"/>
      <c r="AX2148" s="1037"/>
      <c r="AY2148" s="1037"/>
      <c r="AZ2148" s="1037"/>
      <c r="BA2148" s="1037"/>
      <c r="BB2148" s="1037"/>
      <c r="BC2148" s="1037"/>
      <c r="BD2148" s="1037"/>
      <c r="BE2148" s="1037"/>
      <c r="BF2148" s="1037"/>
    </row>
    <row r="2149" spans="1:58" ht="12" customHeight="1">
      <c r="A2149" s="960">
        <v>2147</v>
      </c>
      <c r="C2149" s="601" t="s">
        <v>213</v>
      </c>
      <c r="F2149" s="1044" t="s">
        <v>14198</v>
      </c>
      <c r="G2149" s="1044"/>
      <c r="H2149" s="1044"/>
      <c r="I2149" s="177"/>
      <c r="J2149" s="1043"/>
      <c r="K2149" s="971"/>
      <c r="L2149" s="1029" t="s">
        <v>1104</v>
      </c>
      <c r="M2149" s="985" t="s">
        <v>10509</v>
      </c>
      <c r="N2149" s="972" t="str">
        <f>VLOOKUP(cppm_pr[[#This Row],[Order Number]],SPHERE!C:CC,13,0)</f>
        <v>CONFIRMED</v>
      </c>
      <c r="O2149" s="1044"/>
      <c r="P2149" s="1045"/>
      <c r="Q2149" s="1045"/>
      <c r="R2149" s="177">
        <f>$Q2149-$P2149</f>
        <v>0</v>
      </c>
      <c r="S2149" s="177"/>
      <c r="T2149" s="1026" t="str">
        <f>VLOOKUP(cppm_pr[[#This Row],[Status]],'All Link_LOV'!$I$32:$K$72,2,0)</f>
        <v>Pending Desktop Costing</v>
      </c>
      <c r="U2149" s="1026" t="s">
        <v>14170</v>
      </c>
      <c r="V2149" s="1160">
        <f>VLOOKUP(cppm_pr[[#This Row],[Order Number]],'DC TM ONE'!B:CO,92,0)</f>
        <v>421</v>
      </c>
      <c r="W2149" s="1026" t="s">
        <v>14170</v>
      </c>
      <c r="X2149" s="177">
        <f>VLOOKUP(cppm_pr[[#This Row],[Order Number]],'DC TM ONE'!B:CO,28,0)</f>
        <v>2</v>
      </c>
      <c r="Z2149" s="1028">
        <v>45210</v>
      </c>
      <c r="AA2149" s="177"/>
      <c r="AB2149" s="468"/>
      <c r="AC2149" s="1048"/>
      <c r="AF2149" s="592" t="s">
        <v>12821</v>
      </c>
      <c r="AG2149" s="1020" t="s">
        <v>491</v>
      </c>
      <c r="AH2149" s="1020" t="str">
        <f>VLOOKUP(cppm_pr[[#This Row],[Order Number]],'DC TM ONE'!B:CN,2,0)</f>
        <v>VELESTO DRILLING SDN BHD- LABUAN  (SD WAN UNIFI )-LBN</v>
      </c>
      <c r="AI2149" s="600" t="str">
        <f>IFERROR(VLOOKUP(cppm_pr[[#This Row],[Order Number]],SPHERE!C:CC,39,0),"")</f>
        <v>Unifi Port</v>
      </c>
      <c r="AJ2149" s="600">
        <f>IFERROR(VLOOKUP(cppm_pr[[#This Row],[Order Number]],'DC TM ONE'!B:CN,42,0),"")</f>
        <v>0</v>
      </c>
      <c r="AK2149" s="177"/>
      <c r="AL2149" s="1049"/>
      <c r="AM2149" s="1032" t="s">
        <v>13207</v>
      </c>
      <c r="AO2149" s="1050"/>
      <c r="AR2149" s="1051"/>
      <c r="AT2149" s="1037"/>
      <c r="AU2149" s="1"/>
      <c r="AV2149" s="1037"/>
      <c r="AW2149" s="1037"/>
      <c r="AX2149" s="1037"/>
      <c r="AY2149" s="1037"/>
      <c r="AZ2149" s="1037"/>
      <c r="BA2149" s="1037"/>
      <c r="BB2149" s="1037"/>
      <c r="BC2149" s="1037"/>
      <c r="BD2149" s="1037"/>
      <c r="BE2149" s="1037"/>
      <c r="BF2149" s="1037"/>
    </row>
    <row r="2150" spans="1:58" ht="12" customHeight="1">
      <c r="A2150" s="959">
        <v>2148</v>
      </c>
      <c r="C2150" s="601" t="s">
        <v>213</v>
      </c>
      <c r="F2150" s="1044" t="s">
        <v>14199</v>
      </c>
      <c r="G2150" s="1044"/>
      <c r="H2150" s="1044"/>
      <c r="I2150" s="177"/>
      <c r="J2150" s="1043"/>
      <c r="K2150" s="971"/>
      <c r="L2150" s="1029" t="s">
        <v>1264</v>
      </c>
      <c r="M2150" s="985" t="s">
        <v>10509</v>
      </c>
      <c r="N2150" s="972" t="str">
        <f>VLOOKUP(cppm_pr[[#This Row],[Order Number]],SPHERE!C:CC,13,0)</f>
        <v>CONFIRMED</v>
      </c>
      <c r="O2150" s="1044"/>
      <c r="P2150" s="1045"/>
      <c r="Q2150" s="1045"/>
      <c r="R2150" s="177">
        <f>$Q2150-$P2150</f>
        <v>0</v>
      </c>
      <c r="S2150" s="177"/>
      <c r="T2150" s="1026" t="str">
        <f>VLOOKUP(cppm_pr[[#This Row],[Status]],'All Link_LOV'!$I$32:$K$72,2,0)</f>
        <v>Pending Desktop Costing</v>
      </c>
      <c r="U2150" s="1026" t="s">
        <v>14170</v>
      </c>
      <c r="V2150" s="1160">
        <f>VLOOKUP(cppm_pr[[#This Row],[Order Number]],'DC TM ONE'!B:CO,92,0)</f>
        <v>420</v>
      </c>
      <c r="W2150" s="1026" t="s">
        <v>14170</v>
      </c>
      <c r="X2150" s="177">
        <f>VLOOKUP(cppm_pr[[#This Row],[Order Number]],'DC TM ONE'!B:CO,28,0)</f>
        <v>1</v>
      </c>
      <c r="Z2150" s="1028">
        <v>45210</v>
      </c>
      <c r="AA2150" s="177"/>
      <c r="AB2150" s="468"/>
      <c r="AC2150" s="1048"/>
      <c r="AF2150" s="592" t="s">
        <v>12821</v>
      </c>
      <c r="AG2150" s="1020" t="s">
        <v>491</v>
      </c>
      <c r="AH2150" s="1020" t="str">
        <f>VLOOKUP(cppm_pr[[#This Row],[Order Number]],'DC TM ONE'!B:CN,2,0)</f>
        <v>TALISMAN MALAYSIA LIMITED- TOK BALI (IPME)-BCK</v>
      </c>
      <c r="AI2150" s="600" t="str">
        <f>IFERROR(VLOOKUP(cppm_pr[[#This Row],[Order Number]],SPHERE!C:CC,39,0),"")</f>
        <v>4 core FOC + 1 NID (NRP)</v>
      </c>
      <c r="AJ2150" s="600" t="str">
        <f>IFERROR(VLOOKUP(cppm_pr[[#This Row],[Order Number]],'DC TM ONE'!B:CN,42,0),"")</f>
        <v>SLG 99.7%</v>
      </c>
      <c r="AK2150" s="177"/>
      <c r="AL2150" s="1049"/>
      <c r="AM2150" s="1032" t="s">
        <v>8996</v>
      </c>
      <c r="AO2150" s="1050"/>
      <c r="AR2150" s="1051"/>
      <c r="AT2150" s="1037"/>
      <c r="AU2150" s="1"/>
      <c r="AV2150" s="1037"/>
      <c r="AW2150" s="1037"/>
      <c r="AX2150" s="1037"/>
      <c r="AY2150" s="1037"/>
      <c r="AZ2150" s="1037"/>
      <c r="BA2150" s="1037"/>
      <c r="BB2150" s="1037"/>
      <c r="BC2150" s="1037"/>
      <c r="BD2150" s="1037"/>
      <c r="BE2150" s="1037"/>
      <c r="BF2150" s="1037"/>
    </row>
    <row r="2151" spans="1:58" ht="12" customHeight="1">
      <c r="A2151" s="960">
        <v>2149</v>
      </c>
      <c r="B2151" s="176" t="s">
        <v>74</v>
      </c>
      <c r="C2151" s="601" t="s">
        <v>213</v>
      </c>
      <c r="F2151" s="1044" t="s">
        <v>14200</v>
      </c>
      <c r="G2151" s="1044"/>
      <c r="H2151" s="1044"/>
      <c r="I2151" s="177"/>
      <c r="J2151" s="1043"/>
      <c r="K2151" s="971"/>
      <c r="L2151" s="1029" t="s">
        <v>2603</v>
      </c>
      <c r="M2151" s="1029" t="s">
        <v>10509</v>
      </c>
      <c r="N2151" s="1029" t="str">
        <f>VLOOKUP(cppm_pr[[#This Row],[Order Number]],'DC TM ONE'!B:CN,89,0)</f>
        <v>WAITING APPROVAL</v>
      </c>
      <c r="O2151" s="1044"/>
      <c r="P2151" s="1045"/>
      <c r="Q2151" s="1045"/>
      <c r="R2151" s="177">
        <f>$Q2151-$P2151</f>
        <v>0</v>
      </c>
      <c r="S2151" s="177"/>
      <c r="T2151" s="1026" t="str">
        <f>VLOOKUP(cppm_pr[[#This Row],[Status]],'All Link_LOV'!$I$32:$K$72,2,0)</f>
        <v>Pending Desktop Costing</v>
      </c>
      <c r="U2151" s="1026" t="s">
        <v>14170</v>
      </c>
      <c r="V2151" s="1160">
        <f>VLOOKUP(cppm_pr[[#This Row],[Order Number]],'DC TM ONE'!B:CO,92,0)</f>
        <v>419</v>
      </c>
      <c r="W2151" s="1026" t="s">
        <v>14170</v>
      </c>
      <c r="X2151" s="177">
        <f>VLOOKUP(cppm_pr[[#This Row],[Order Number]],'DC TM ONE'!B:CO,28,0)</f>
        <v>1</v>
      </c>
      <c r="Z2151" s="1028">
        <v>45210</v>
      </c>
      <c r="AA2151" s="177"/>
      <c r="AB2151" s="468"/>
      <c r="AC2151" s="1048"/>
      <c r="AF2151" s="1020" t="s">
        <v>12821</v>
      </c>
      <c r="AG2151" s="1020" t="s">
        <v>491</v>
      </c>
      <c r="AH2151" s="1020" t="str">
        <f>VLOOKUP(cppm_pr[[#This Row],[Order Number]],'DC TM ONE'!B:CN,2,0)</f>
        <v>EU YAN SANG (1959) SDN BHD - TRX (TUN RAZAK EXCHANGE) - BIN</v>
      </c>
      <c r="AI2151" s="600" t="str">
        <f>IFERROR(VLOOKUP(cppm_pr[[#This Row],[Order Number]],SPHERE!C:CC,39,0),"")</f>
        <v/>
      </c>
      <c r="AJ2151" s="600" t="str">
        <f>IFERROR(VLOOKUP(cppm_pr[[#This Row],[Order Number]],'DC TM ONE'!B:CN,42,0),"")</f>
        <v>SLA 99.0%</v>
      </c>
      <c r="AK2151" s="177"/>
      <c r="AL2151" s="1049"/>
      <c r="AO2151" s="1050"/>
      <c r="AR2151" s="1051"/>
      <c r="AT2151" s="1037"/>
      <c r="AU2151" s="1"/>
      <c r="AV2151" s="1037"/>
      <c r="AW2151" s="1037"/>
      <c r="AX2151" s="1037"/>
      <c r="AY2151" s="1037"/>
      <c r="AZ2151" s="1037"/>
      <c r="BA2151" s="1037"/>
      <c r="BB2151" s="1037"/>
      <c r="BC2151" s="1037"/>
      <c r="BD2151" s="1037"/>
      <c r="BE2151" s="1037"/>
      <c r="BF2151" s="1037"/>
    </row>
    <row r="2152" spans="1:58" ht="12" customHeight="1">
      <c r="A2152" s="959">
        <v>2150</v>
      </c>
      <c r="C2152" s="601" t="s">
        <v>213</v>
      </c>
      <c r="F2152" s="1044" t="s">
        <v>14201</v>
      </c>
      <c r="G2152" s="1044"/>
      <c r="H2152" s="1044"/>
      <c r="I2152" s="177"/>
      <c r="J2152" s="1043"/>
      <c r="K2152" s="971"/>
      <c r="L2152" s="1029" t="s">
        <v>908</v>
      </c>
      <c r="M2152" s="1029" t="s">
        <v>10509</v>
      </c>
      <c r="N2152" s="1029" t="str">
        <f>VLOOKUP(cppm_pr[[#This Row],[Order Number]],'DC TM ONE'!B:CN,89,0)</f>
        <v>WAITING APPROVAL</v>
      </c>
      <c r="O2152" s="1044"/>
      <c r="P2152" s="1045"/>
      <c r="Q2152" s="1045"/>
      <c r="R2152" s="177">
        <f>$Q2152-$P2152</f>
        <v>0</v>
      </c>
      <c r="S2152" s="177"/>
      <c r="T2152" s="1026" t="str">
        <f>VLOOKUP(cppm_pr[[#This Row],[Status]],'All Link_LOV'!$I$32:$K$72,2,0)</f>
        <v>Pending Desktop Costing</v>
      </c>
      <c r="U2152" s="1026" t="s">
        <v>14170</v>
      </c>
      <c r="V2152" s="1160">
        <f>VLOOKUP(cppm_pr[[#This Row],[Order Number]],'DC TM ONE'!B:CO,92,0)</f>
        <v>410</v>
      </c>
      <c r="W2152" s="1026" t="s">
        <v>14170</v>
      </c>
      <c r="X2152" s="177">
        <f>VLOOKUP(cppm_pr[[#This Row],[Order Number]],'DC TM ONE'!B:CO,28,0)</f>
        <v>1</v>
      </c>
      <c r="Z2152" s="1028">
        <v>45210</v>
      </c>
      <c r="AA2152" s="177"/>
      <c r="AB2152" s="468"/>
      <c r="AC2152" s="1048"/>
      <c r="AF2152" s="1020" t="s">
        <v>12821</v>
      </c>
      <c r="AG2152" s="1020" t="s">
        <v>491</v>
      </c>
      <c r="AH2152" s="1020" t="str">
        <f>VLOOKUP(cppm_pr[[#This Row],[Order Number]],'DC TM ONE'!B:CN,2,0)</f>
        <v>DEWAN BAHASA DAN PUSTAKA WILAYAH UTARA  (MLS OVER IPME) BM</v>
      </c>
      <c r="AI2152" s="600" t="str">
        <f>IFERROR(VLOOKUP(cppm_pr[[#This Row],[Order Number]],SPHERE!C:CC,39,0),"")</f>
        <v/>
      </c>
      <c r="AJ2152" s="600" t="str">
        <f>IFERROR(VLOOKUP(cppm_pr[[#This Row],[Order Number]],'DC TM ONE'!B:CN,42,0),"")</f>
        <v>SLG 99.5%</v>
      </c>
      <c r="AK2152" s="177"/>
      <c r="AL2152" s="1049"/>
      <c r="AO2152" s="1050"/>
      <c r="AR2152" s="1051"/>
      <c r="AT2152" s="1037"/>
      <c r="AU2152" s="1"/>
      <c r="AV2152" s="1037"/>
      <c r="AW2152" s="1037"/>
      <c r="AX2152" s="1037"/>
      <c r="AY2152" s="1037"/>
      <c r="AZ2152" s="1037"/>
      <c r="BA2152" s="1037"/>
      <c r="BB2152" s="1037"/>
      <c r="BC2152" s="1037"/>
      <c r="BD2152" s="1037"/>
      <c r="BE2152" s="1037"/>
      <c r="BF2152" s="1037"/>
    </row>
    <row r="2153" spans="1:58" ht="12" customHeight="1">
      <c r="A2153" s="960">
        <v>2151</v>
      </c>
      <c r="C2153" s="601" t="s">
        <v>213</v>
      </c>
      <c r="F2153" s="1044" t="s">
        <v>14202</v>
      </c>
      <c r="G2153" s="1044"/>
      <c r="H2153" s="1044"/>
      <c r="I2153" s="177"/>
      <c r="J2153" s="1043"/>
      <c r="K2153" s="971"/>
      <c r="L2153" s="1029" t="s">
        <v>3189</v>
      </c>
      <c r="M2153" s="1029" t="s">
        <v>10509</v>
      </c>
      <c r="N2153" s="1029" t="str">
        <f>VLOOKUP(cppm_pr[[#This Row],[Order Number]],'DC TM ONE'!B:CN,89,0)</f>
        <v>WAITING APPROVAL</v>
      </c>
      <c r="O2153" s="1044"/>
      <c r="P2153" s="1045"/>
      <c r="Q2153" s="1045"/>
      <c r="R2153" s="177">
        <f>$Q2153-$P2153</f>
        <v>0</v>
      </c>
      <c r="S2153" s="177"/>
      <c r="T2153" s="1026" t="str">
        <f>VLOOKUP(cppm_pr[[#This Row],[Status]],'All Link_LOV'!$I$32:$K$72,2,0)</f>
        <v>Pending Desktop Costing</v>
      </c>
      <c r="U2153" s="1026" t="s">
        <v>14170</v>
      </c>
      <c r="V2153" s="1160">
        <f>VLOOKUP(cppm_pr[[#This Row],[Order Number]],'DC TM ONE'!B:CO,92,0)</f>
        <v>408</v>
      </c>
      <c r="W2153" s="1026" t="s">
        <v>14170</v>
      </c>
      <c r="X2153" s="177">
        <f>VLOOKUP(cppm_pr[[#This Row],[Order Number]],'DC TM ONE'!B:CO,28,0)</f>
        <v>2</v>
      </c>
      <c r="Z2153" s="1028">
        <v>45210</v>
      </c>
      <c r="AA2153" s="177"/>
      <c r="AB2153" s="468"/>
      <c r="AC2153" s="1048"/>
      <c r="AF2153" s="1020" t="s">
        <v>12821</v>
      </c>
      <c r="AG2153" s="1020" t="s">
        <v>491</v>
      </c>
      <c r="AH2153" s="1020" t="str">
        <f>VLOOKUP(cppm_pr[[#This Row],[Order Number]],'DC TM ONE'!B:CN,2,0)</f>
        <v>MAJLIS BANDARAYA PETALING JAYA -MENARA MBPJ(DOME)-PJC</v>
      </c>
      <c r="AI2153" s="600" t="str">
        <f>IFERROR(VLOOKUP(cppm_pr[[#This Row],[Order Number]],SPHERE!C:CC,39,0),"")</f>
        <v/>
      </c>
      <c r="AJ2153" s="600" t="str">
        <f>IFERROR(VLOOKUP(cppm_pr[[#This Row],[Order Number]],'DC TM ONE'!B:CN,42,0),"")</f>
        <v>SLA 99.7%</v>
      </c>
      <c r="AK2153" s="177"/>
      <c r="AL2153" s="1049"/>
      <c r="AO2153" s="1050"/>
      <c r="AR2153" s="1051"/>
      <c r="AT2153" s="1037"/>
      <c r="AU2153" s="1"/>
      <c r="AV2153" s="1037"/>
      <c r="AW2153" s="1037"/>
      <c r="AX2153" s="1037"/>
      <c r="AY2153" s="1037"/>
      <c r="AZ2153" s="1037"/>
      <c r="BA2153" s="1037"/>
      <c r="BB2153" s="1037"/>
      <c r="BC2153" s="1037"/>
      <c r="BD2153" s="1037"/>
      <c r="BE2153" s="1037"/>
      <c r="BF2153" s="1037"/>
    </row>
    <row r="2154" spans="1:58" ht="12" customHeight="1">
      <c r="A2154" s="959">
        <v>2152</v>
      </c>
      <c r="B2154" s="176" t="s">
        <v>5627</v>
      </c>
      <c r="C2154" s="1040" t="s">
        <v>213</v>
      </c>
      <c r="E2154" s="176" t="s">
        <v>14203</v>
      </c>
      <c r="F2154" s="1044" t="s">
        <v>14204</v>
      </c>
      <c r="G2154" s="1044"/>
      <c r="H2154" s="1044"/>
      <c r="I2154" s="177"/>
      <c r="J2154" s="1043"/>
      <c r="K2154" s="971"/>
      <c r="L2154" s="595" t="s">
        <v>1691</v>
      </c>
      <c r="M2154" s="1029" t="s">
        <v>10509</v>
      </c>
      <c r="N2154" s="1029" t="str">
        <f>VLOOKUP(cppm_pr[[#This Row],[Order Number]],'DC TM ONE'!B:CN,89,0)</f>
        <v>WAITING APPROVAL</v>
      </c>
      <c r="O2154" s="1044"/>
      <c r="P2154" s="1045"/>
      <c r="Q2154" s="1045"/>
      <c r="R2154" s="177">
        <f>$Q2154-$P2154</f>
        <v>0</v>
      </c>
      <c r="S2154" s="177"/>
      <c r="T2154" s="1026" t="str">
        <f>VLOOKUP(cppm_pr[[#This Row],[Status]],'All Link_LOV'!$I$32:$K$72,2,0)</f>
        <v>Pending Desktop Costing</v>
      </c>
      <c r="U2154" s="1026" t="s">
        <v>14170</v>
      </c>
      <c r="V2154" s="1160">
        <f>VLOOKUP(cppm_pr[[#This Row],[Order Number]],'DC TM ONE'!B:CO,92,0)</f>
        <v>406</v>
      </c>
      <c r="W2154" s="1026" t="s">
        <v>14170</v>
      </c>
      <c r="X2154" s="177">
        <f>VLOOKUP(cppm_pr[[#This Row],[Order Number]],'DC TM ONE'!B:CO,28,0)</f>
        <v>1</v>
      </c>
      <c r="Z2154" s="1028">
        <v>45210</v>
      </c>
      <c r="AA2154" s="177"/>
      <c r="AB2154" s="468"/>
      <c r="AC2154" s="1048"/>
      <c r="AF2154" s="1020" t="s">
        <v>12821</v>
      </c>
      <c r="AG2154" s="1020" t="s">
        <v>518</v>
      </c>
      <c r="AH2154" s="1020" t="str">
        <f>VLOOKUP(cppm_pr[[#This Row],[Order Number]],'DC TM ONE'!B:CN,2,0)</f>
        <v>JKR - TAMAN UNGKU TUN AMINAH (UNIFI)- SKUDAI</v>
      </c>
      <c r="AI2154" s="600" t="str">
        <f>IFERROR(VLOOKUP(cppm_pr[[#This Row],[Order Number]],SPHERE!C:CC,39,0),"")</f>
        <v/>
      </c>
      <c r="AJ2154" s="600">
        <f>IFERROR(VLOOKUP(cppm_pr[[#This Row],[Order Number]],'DC TM ONE'!B:CN,42,0),"")</f>
        <v>0</v>
      </c>
      <c r="AK2154" s="177"/>
      <c r="AL2154" s="1049"/>
      <c r="AO2154" s="1050"/>
      <c r="AR2154" s="1051"/>
      <c r="AT2154" s="1037"/>
      <c r="AU2154" s="1"/>
      <c r="AV2154" s="1037"/>
      <c r="AW2154" s="1037"/>
      <c r="AX2154" s="1037"/>
      <c r="AY2154" s="1037"/>
      <c r="AZ2154" s="1037"/>
      <c r="BA2154" s="1037"/>
      <c r="BB2154" s="1037"/>
      <c r="BC2154" s="1037"/>
      <c r="BD2154" s="1037"/>
      <c r="BE2154" s="1037"/>
      <c r="BF2154" s="1037"/>
    </row>
    <row r="2155" spans="1:58" ht="12" customHeight="1">
      <c r="A2155" s="960">
        <v>2153</v>
      </c>
      <c r="C2155" s="601" t="s">
        <v>213</v>
      </c>
      <c r="F2155" s="1044" t="s">
        <v>14205</v>
      </c>
      <c r="G2155" s="1044"/>
      <c r="H2155" s="1044"/>
      <c r="I2155" s="177"/>
      <c r="J2155" s="1043"/>
      <c r="K2155" s="971"/>
      <c r="L2155" s="1029" t="s">
        <v>57</v>
      </c>
      <c r="M2155" s="1029" t="s">
        <v>10509</v>
      </c>
      <c r="N2155" s="1029" t="str">
        <f>VLOOKUP(cppm_pr[[#This Row],[Order Number]],'DC TM ONE'!B:CN,89,0)</f>
        <v>WAITING APPROVAL</v>
      </c>
      <c r="O2155" s="1044"/>
      <c r="P2155" s="1045"/>
      <c r="Q2155" s="1045"/>
      <c r="R2155" s="177">
        <f>$Q2155-$P2155</f>
        <v>0</v>
      </c>
      <c r="S2155" s="177"/>
      <c r="T2155" s="1026" t="str">
        <f>VLOOKUP(cppm_pr[[#This Row],[Status]],'All Link_LOV'!$I$32:$K$72,2,0)</f>
        <v>Pending Desktop Costing</v>
      </c>
      <c r="U2155" s="1026" t="s">
        <v>14170</v>
      </c>
      <c r="V2155" s="1160">
        <f>VLOOKUP(cppm_pr[[#This Row],[Order Number]],'DC TM ONE'!B:CO,92,0)</f>
        <v>400</v>
      </c>
      <c r="W2155" s="1026" t="s">
        <v>14170</v>
      </c>
      <c r="X2155" s="177">
        <f>VLOOKUP(cppm_pr[[#This Row],[Order Number]],'DC TM ONE'!B:CO,28,0)</f>
        <v>2</v>
      </c>
      <c r="Z2155" s="1028">
        <v>45210</v>
      </c>
      <c r="AA2155" s="177"/>
      <c r="AB2155" s="468"/>
      <c r="AC2155" s="1048"/>
      <c r="AF2155" s="1020" t="s">
        <v>12821</v>
      </c>
      <c r="AG2155" s="1020" t="s">
        <v>515</v>
      </c>
      <c r="AH2155" s="1020" t="str">
        <f>VLOOKUP(cppm_pr[[#This Row],[Order Number]],'DC TM ONE'!B:CN,2,0)</f>
        <v>PERBENDAHARAAN NEGERI SELANGOR-JPS KUALA LANGAT  (UNIFI)-BN</v>
      </c>
      <c r="AI2155" s="600" t="str">
        <f>IFERROR(VLOOKUP(cppm_pr[[#This Row],[Order Number]],SPHERE!C:CC,39,0),"")</f>
        <v/>
      </c>
      <c r="AJ2155" s="600" t="str">
        <f>IFERROR(VLOOKUP(cppm_pr[[#This Row],[Order Number]],'DC TM ONE'!B:CN,42,0),"")</f>
        <v>SLA 99.0%</v>
      </c>
      <c r="AK2155" s="177"/>
      <c r="AL2155" s="1049"/>
      <c r="AO2155" s="1050"/>
      <c r="AR2155" s="1051"/>
      <c r="AT2155" s="1037"/>
      <c r="AU2155" s="1"/>
      <c r="AV2155" s="1037"/>
      <c r="AW2155" s="1037"/>
      <c r="AX2155" s="1037"/>
      <c r="AY2155" s="1037"/>
      <c r="AZ2155" s="1037"/>
      <c r="BA2155" s="1037"/>
      <c r="BB2155" s="1037"/>
      <c r="BC2155" s="1037"/>
      <c r="BD2155" s="1037"/>
      <c r="BE2155" s="1037"/>
      <c r="BF2155" s="1037"/>
    </row>
    <row r="2156" spans="1:58" ht="12" customHeight="1">
      <c r="A2156" s="959">
        <v>2154</v>
      </c>
      <c r="C2156" s="601" t="s">
        <v>213</v>
      </c>
      <c r="F2156" s="1044" t="s">
        <v>14206</v>
      </c>
      <c r="G2156" s="1044"/>
      <c r="H2156" s="1044"/>
      <c r="I2156" s="177"/>
      <c r="J2156" s="1043"/>
      <c r="K2156" s="971"/>
      <c r="L2156" s="1029" t="s">
        <v>57</v>
      </c>
      <c r="M2156" s="1029" t="s">
        <v>10509</v>
      </c>
      <c r="N2156" s="1029" t="str">
        <f>VLOOKUP(cppm_pr[[#This Row],[Order Number]],'DC TM ONE'!B:CN,89,0)</f>
        <v>WAITING APPROVAL</v>
      </c>
      <c r="O2156" s="1044"/>
      <c r="P2156" s="1045"/>
      <c r="Q2156" s="1045"/>
      <c r="R2156" s="177">
        <f>$Q2156-$P2156</f>
        <v>0</v>
      </c>
      <c r="S2156" s="177"/>
      <c r="T2156" s="1026" t="str">
        <f>VLOOKUP(cppm_pr[[#This Row],[Status]],'All Link_LOV'!$I$32:$K$72,2,0)</f>
        <v>Pending Desktop Costing</v>
      </c>
      <c r="U2156" s="1026" t="s">
        <v>14170</v>
      </c>
      <c r="V2156" s="1160">
        <f>VLOOKUP(cppm_pr[[#This Row],[Order Number]],'DC TM ONE'!B:CO,92,0)</f>
        <v>399</v>
      </c>
      <c r="W2156" s="1026" t="s">
        <v>14170</v>
      </c>
      <c r="X2156" s="177">
        <f>VLOOKUP(cppm_pr[[#This Row],[Order Number]],'DC TM ONE'!B:CO,28,0)</f>
        <v>2</v>
      </c>
      <c r="Z2156" s="1028">
        <v>45210</v>
      </c>
      <c r="AA2156" s="177"/>
      <c r="AB2156" s="468"/>
      <c r="AC2156" s="1048"/>
      <c r="AF2156" s="1020" t="s">
        <v>12821</v>
      </c>
      <c r="AG2156" s="1020" t="s">
        <v>515</v>
      </c>
      <c r="AH2156" s="1020" t="str">
        <f>VLOOKUP(cppm_pr[[#This Row],[Order Number]],'DC TM ONE'!B:CN,2,0)</f>
        <v>PERBENDAHARAAN NEGERI SELANGOR-JKR KUALA SELANGOR (UNIFI)-KS</v>
      </c>
      <c r="AI2156" s="600" t="str">
        <f>IFERROR(VLOOKUP(cppm_pr[[#This Row],[Order Number]],SPHERE!C:CC,39,0),"")</f>
        <v/>
      </c>
      <c r="AJ2156" s="600" t="str">
        <f>IFERROR(VLOOKUP(cppm_pr[[#This Row],[Order Number]],'DC TM ONE'!B:CN,42,0),"")</f>
        <v>SLA 99.0%</v>
      </c>
      <c r="AK2156" s="177"/>
      <c r="AL2156" s="1049"/>
      <c r="AO2156" s="1050"/>
      <c r="AR2156" s="1051"/>
      <c r="AT2156" s="1037"/>
      <c r="AU2156" s="1"/>
      <c r="AV2156" s="1037"/>
      <c r="AW2156" s="1037"/>
      <c r="AX2156" s="1037"/>
      <c r="AY2156" s="1037"/>
      <c r="AZ2156" s="1037"/>
      <c r="BA2156" s="1037"/>
      <c r="BB2156" s="1037"/>
      <c r="BC2156" s="1037"/>
      <c r="BD2156" s="1037"/>
      <c r="BE2156" s="1037"/>
      <c r="BF2156" s="1037"/>
    </row>
    <row r="2157" spans="1:58" ht="12" customHeight="1">
      <c r="A2157" s="960">
        <v>2155</v>
      </c>
      <c r="C2157" s="601" t="s">
        <v>213</v>
      </c>
      <c r="F2157" s="1044" t="s">
        <v>14207</v>
      </c>
      <c r="G2157" s="1044"/>
      <c r="H2157" s="1044"/>
      <c r="I2157" s="177"/>
      <c r="J2157" s="1043"/>
      <c r="K2157" s="971"/>
      <c r="L2157" s="1029" t="s">
        <v>57</v>
      </c>
      <c r="M2157" s="1029" t="s">
        <v>10509</v>
      </c>
      <c r="N2157" s="1029" t="str">
        <f>VLOOKUP(cppm_pr[[#This Row],[Order Number]],'DC TM ONE'!B:CN,89,0)</f>
        <v>WAITING APPROVAL</v>
      </c>
      <c r="O2157" s="1044"/>
      <c r="P2157" s="1045"/>
      <c r="Q2157" s="1045"/>
      <c r="R2157" s="177">
        <f>$Q2157-$P2157</f>
        <v>0</v>
      </c>
      <c r="S2157" s="177"/>
      <c r="T2157" s="1026" t="str">
        <f>VLOOKUP(cppm_pr[[#This Row],[Status]],'All Link_LOV'!$I$32:$K$72,2,0)</f>
        <v>Pending Desktop Costing</v>
      </c>
      <c r="U2157" s="1026" t="s">
        <v>14170</v>
      </c>
      <c r="V2157" s="1160">
        <f>VLOOKUP(cppm_pr[[#This Row],[Order Number]],'DC TM ONE'!B:CO,92,0)</f>
        <v>398</v>
      </c>
      <c r="W2157" s="1026" t="s">
        <v>14170</v>
      </c>
      <c r="X2157" s="177">
        <f>VLOOKUP(cppm_pr[[#This Row],[Order Number]],'DC TM ONE'!B:CO,28,0)</f>
        <v>2</v>
      </c>
      <c r="Z2157" s="1028">
        <v>45210</v>
      </c>
      <c r="AA2157" s="177"/>
      <c r="AB2157" s="468"/>
      <c r="AC2157" s="1048"/>
      <c r="AF2157" s="1020" t="s">
        <v>12821</v>
      </c>
      <c r="AG2157" s="1020" t="s">
        <v>515</v>
      </c>
      <c r="AH2157" s="1020" t="str">
        <f>VLOOKUP(cppm_pr[[#This Row],[Order Number]],'DC TM ONE'!B:CN,2,0)</f>
        <v>PERBENDAHARAAN NEGERI SELANGOR-KOMPLEKS ISLAM  DAERAH KUALA SELANGORUNIFI)-KS</v>
      </c>
      <c r="AI2157" s="600" t="str">
        <f>IFERROR(VLOOKUP(cppm_pr[[#This Row],[Order Number]],SPHERE!C:CC,39,0),"")</f>
        <v/>
      </c>
      <c r="AJ2157" s="600" t="str">
        <f>IFERROR(VLOOKUP(cppm_pr[[#This Row],[Order Number]],'DC TM ONE'!B:CN,42,0),"")</f>
        <v>SLA 99.0%</v>
      </c>
      <c r="AK2157" s="177"/>
      <c r="AL2157" s="1049"/>
      <c r="AO2157" s="1050"/>
      <c r="AR2157" s="1051"/>
      <c r="AT2157" s="1037"/>
      <c r="AU2157" s="1"/>
      <c r="AV2157" s="1037"/>
      <c r="AW2157" s="1037"/>
      <c r="AX2157" s="1037"/>
      <c r="AY2157" s="1037"/>
      <c r="AZ2157" s="1037"/>
      <c r="BA2157" s="1037"/>
      <c r="BB2157" s="1037"/>
      <c r="BC2157" s="1037"/>
      <c r="BD2157" s="1037"/>
      <c r="BE2157" s="1037"/>
      <c r="BF2157" s="1037"/>
    </row>
    <row r="2158" spans="1:58" ht="12" customHeight="1">
      <c r="A2158" s="959">
        <v>2156</v>
      </c>
      <c r="C2158" s="601" t="s">
        <v>213</v>
      </c>
      <c r="F2158" s="1044" t="s">
        <v>14208</v>
      </c>
      <c r="G2158" s="1044"/>
      <c r="H2158" s="1044"/>
      <c r="I2158" s="177"/>
      <c r="J2158" s="1043"/>
      <c r="K2158" s="971"/>
      <c r="L2158" s="1029" t="s">
        <v>52</v>
      </c>
      <c r="M2158" s="1029" t="s">
        <v>10509</v>
      </c>
      <c r="N2158" s="1029" t="str">
        <f>VLOOKUP(cppm_pr[[#This Row],[Order Number]],'DC TM ONE'!B:CN,89,0)</f>
        <v>WAITING APPROVAL</v>
      </c>
      <c r="O2158" s="1044"/>
      <c r="P2158" s="1045"/>
      <c r="Q2158" s="1045"/>
      <c r="R2158" s="177">
        <f>$Q2158-$P2158</f>
        <v>0</v>
      </c>
      <c r="S2158" s="177"/>
      <c r="T2158" s="1026" t="str">
        <f>VLOOKUP(cppm_pr[[#This Row],[Status]],'All Link_LOV'!$I$32:$K$72,2,0)</f>
        <v>Pending Desktop Costing</v>
      </c>
      <c r="U2158" s="1026" t="s">
        <v>14170</v>
      </c>
      <c r="V2158" s="1160">
        <f>VLOOKUP(cppm_pr[[#This Row],[Order Number]],'DC TM ONE'!B:CO,92,0)</f>
        <v>397</v>
      </c>
      <c r="W2158" s="1026" t="s">
        <v>14170</v>
      </c>
      <c r="X2158" s="177">
        <f>VLOOKUP(cppm_pr[[#This Row],[Order Number]],'DC TM ONE'!B:CO,28,0)</f>
        <v>1</v>
      </c>
      <c r="Z2158" s="1028">
        <v>45210</v>
      </c>
      <c r="AA2158" s="177"/>
      <c r="AB2158" s="468"/>
      <c r="AC2158" s="1048"/>
      <c r="AF2158" s="1020" t="s">
        <v>12821</v>
      </c>
      <c r="AG2158" s="1020" t="s">
        <v>515</v>
      </c>
      <c r="AH2158" s="1020" t="str">
        <f>VLOOKUP(cppm_pr[[#This Row],[Order Number]],'DC TM ONE'!B:CN,2,0)</f>
        <v>PERBENDAHARAAN NEGERI SELANGOR-JKR HULU SELANGOR (UNIFI)-KKB</v>
      </c>
      <c r="AI2158" s="600" t="str">
        <f>IFERROR(VLOOKUP(cppm_pr[[#This Row],[Order Number]],SPHERE!C:CC,39,0),"")</f>
        <v/>
      </c>
      <c r="AJ2158" s="600" t="str">
        <f>IFERROR(VLOOKUP(cppm_pr[[#This Row],[Order Number]],'DC TM ONE'!B:CN,42,0),"")</f>
        <v>SLA 99.0%</v>
      </c>
      <c r="AK2158" s="177"/>
      <c r="AL2158" s="1049"/>
      <c r="AO2158" s="1050"/>
      <c r="AR2158" s="1051"/>
      <c r="AT2158" s="1037"/>
      <c r="AU2158" s="1"/>
      <c r="AV2158" s="1037"/>
      <c r="AW2158" s="1037"/>
      <c r="AX2158" s="1037"/>
      <c r="AY2158" s="1037"/>
      <c r="AZ2158" s="1037"/>
      <c r="BA2158" s="1037"/>
      <c r="BB2158" s="1037"/>
      <c r="BC2158" s="1037"/>
      <c r="BD2158" s="1037"/>
      <c r="BE2158" s="1037"/>
      <c r="BF2158" s="1037"/>
    </row>
    <row r="2159" spans="1:58" ht="12" customHeight="1">
      <c r="A2159" s="960">
        <v>2157</v>
      </c>
      <c r="C2159" s="601" t="s">
        <v>213</v>
      </c>
      <c r="F2159" s="1044" t="s">
        <v>14209</v>
      </c>
      <c r="G2159" s="1044"/>
      <c r="H2159" s="1044"/>
      <c r="I2159" s="177"/>
      <c r="J2159" s="1043"/>
      <c r="K2159" s="971"/>
      <c r="L2159" s="1029" t="s">
        <v>52</v>
      </c>
      <c r="M2159" s="1029" t="s">
        <v>10509</v>
      </c>
      <c r="N2159" s="1029" t="str">
        <f>VLOOKUP(cppm_pr[[#This Row],[Order Number]],'DC TM ONE'!B:CN,89,0)</f>
        <v>WAITING APPROVAL</v>
      </c>
      <c r="O2159" s="1044"/>
      <c r="P2159" s="1045"/>
      <c r="Q2159" s="1045"/>
      <c r="R2159" s="177">
        <f>$Q2159-$P2159</f>
        <v>0</v>
      </c>
      <c r="S2159" s="177"/>
      <c r="T2159" s="1026" t="str">
        <f>VLOOKUP(cppm_pr[[#This Row],[Status]],'All Link_LOV'!$I$32:$K$72,2,0)</f>
        <v>Pending Desktop Costing</v>
      </c>
      <c r="U2159" s="1026" t="s">
        <v>14170</v>
      </c>
      <c r="V2159" s="1160">
        <f>VLOOKUP(cppm_pr[[#This Row],[Order Number]],'DC TM ONE'!B:CO,92,0)</f>
        <v>396</v>
      </c>
      <c r="W2159" s="1026" t="s">
        <v>14170</v>
      </c>
      <c r="X2159" s="177">
        <f>VLOOKUP(cppm_pr[[#This Row],[Order Number]],'DC TM ONE'!B:CO,28,0)</f>
        <v>2</v>
      </c>
      <c r="Z2159" s="1028">
        <v>45210</v>
      </c>
      <c r="AA2159" s="177"/>
      <c r="AB2159" s="468"/>
      <c r="AC2159" s="1048"/>
      <c r="AF2159" s="1020" t="s">
        <v>12821</v>
      </c>
      <c r="AG2159" s="1020" t="s">
        <v>515</v>
      </c>
      <c r="AH2159" s="1020" t="str">
        <f>VLOOKUP(cppm_pr[[#This Row],[Order Number]],'DC TM ONE'!B:CN,2,0)</f>
        <v>PERBENDAHARAAN NEGERI SELANGOR-JPS HULU SELANGOR(UNIFI)-KKB</v>
      </c>
      <c r="AI2159" s="600" t="str">
        <f>IFERROR(VLOOKUP(cppm_pr[[#This Row],[Order Number]],SPHERE!C:CC,39,0),"")</f>
        <v/>
      </c>
      <c r="AJ2159" s="600" t="str">
        <f>IFERROR(VLOOKUP(cppm_pr[[#This Row],[Order Number]],'DC TM ONE'!B:CN,42,0),"")</f>
        <v>SLA 99.0%</v>
      </c>
      <c r="AK2159" s="177"/>
      <c r="AL2159" s="1049"/>
      <c r="AO2159" s="1050"/>
      <c r="AR2159" s="1051"/>
      <c r="AT2159" s="1037"/>
      <c r="AU2159" s="1"/>
      <c r="AV2159" s="1037"/>
      <c r="AW2159" s="1037"/>
      <c r="AX2159" s="1037"/>
      <c r="AY2159" s="1037"/>
      <c r="AZ2159" s="1037"/>
      <c r="BA2159" s="1037"/>
      <c r="BB2159" s="1037"/>
      <c r="BC2159" s="1037"/>
      <c r="BD2159" s="1037"/>
      <c r="BE2159" s="1037"/>
      <c r="BF2159" s="1037"/>
    </row>
    <row r="2160" spans="1:58" ht="12" customHeight="1">
      <c r="A2160" s="959">
        <v>2158</v>
      </c>
      <c r="C2160" s="601" t="s">
        <v>213</v>
      </c>
      <c r="F2160" s="1044" t="s">
        <v>14210</v>
      </c>
      <c r="G2160" s="1044"/>
      <c r="H2160" s="1044"/>
      <c r="I2160" s="177"/>
      <c r="J2160" s="1043"/>
      <c r="K2160" s="971"/>
      <c r="L2160" s="1029" t="s">
        <v>52</v>
      </c>
      <c r="M2160" s="1029" t="s">
        <v>10509</v>
      </c>
      <c r="N2160" s="1029" t="str">
        <f>VLOOKUP(cppm_pr[[#This Row],[Order Number]],'DC TM ONE'!B:CN,89,0)</f>
        <v>WAITING APPROVAL</v>
      </c>
      <c r="O2160" s="1044"/>
      <c r="P2160" s="1045"/>
      <c r="Q2160" s="1045"/>
      <c r="R2160" s="177">
        <f>$Q2160-$P2160</f>
        <v>0</v>
      </c>
      <c r="S2160" s="177"/>
      <c r="T2160" s="1026" t="str">
        <f>VLOOKUP(cppm_pr[[#This Row],[Status]],'All Link_LOV'!$I$32:$K$72,2,0)</f>
        <v>Pending Desktop Costing</v>
      </c>
      <c r="U2160" s="1026" t="s">
        <v>14170</v>
      </c>
      <c r="V2160" s="1160">
        <f>VLOOKUP(cppm_pr[[#This Row],[Order Number]],'DC TM ONE'!B:CO,92,0)</f>
        <v>395</v>
      </c>
      <c r="W2160" s="1026" t="s">
        <v>14170</v>
      </c>
      <c r="X2160" s="177">
        <f>VLOOKUP(cppm_pr[[#This Row],[Order Number]],'DC TM ONE'!B:CO,28,0)</f>
        <v>2</v>
      </c>
      <c r="Z2160" s="1028">
        <v>45210</v>
      </c>
      <c r="AA2160" s="177"/>
      <c r="AB2160" s="468"/>
      <c r="AC2160" s="1048"/>
      <c r="AF2160" s="1020" t="s">
        <v>12821</v>
      </c>
      <c r="AG2160" s="1020" t="s">
        <v>515</v>
      </c>
      <c r="AH2160" s="1020" t="str">
        <f>VLOOKUP(cppm_pr[[#This Row],[Order Number]],'DC TM ONE'!B:CN,2,0)</f>
        <v>PERBENDAHARAAN NEGERI SELANGOR-PEJABAT VETERINAR DAERAH HULU SELANGOR  (UNIFI)-KKB</v>
      </c>
      <c r="AI2160" s="600" t="str">
        <f>IFERROR(VLOOKUP(cppm_pr[[#This Row],[Order Number]],SPHERE!C:CC,39,0),"")</f>
        <v/>
      </c>
      <c r="AJ2160" s="600" t="str">
        <f>IFERROR(VLOOKUP(cppm_pr[[#This Row],[Order Number]],'DC TM ONE'!B:CN,42,0),"")</f>
        <v>SLA 99.0%</v>
      </c>
      <c r="AK2160" s="177"/>
      <c r="AL2160" s="1049"/>
      <c r="AO2160" s="1050"/>
      <c r="AR2160" s="1051"/>
      <c r="AT2160" s="1037"/>
      <c r="AU2160" s="1"/>
      <c r="AV2160" s="1037"/>
      <c r="AW2160" s="1037"/>
      <c r="AX2160" s="1037"/>
      <c r="AY2160" s="1037"/>
      <c r="AZ2160" s="1037"/>
      <c r="BA2160" s="1037"/>
      <c r="BB2160" s="1037"/>
      <c r="BC2160" s="1037"/>
      <c r="BD2160" s="1037"/>
      <c r="BE2160" s="1037"/>
      <c r="BF2160" s="1037"/>
    </row>
    <row r="2161" spans="1:58" ht="12" customHeight="1">
      <c r="A2161" s="960">
        <v>2159</v>
      </c>
      <c r="C2161" s="601" t="s">
        <v>213</v>
      </c>
      <c r="F2161" s="1044" t="s">
        <v>14211</v>
      </c>
      <c r="G2161" s="1044"/>
      <c r="H2161" s="1044"/>
      <c r="I2161" s="177"/>
      <c r="J2161" s="1043"/>
      <c r="K2161" s="971"/>
      <c r="L2161" s="1029" t="s">
        <v>3189</v>
      </c>
      <c r="M2161" s="1029" t="s">
        <v>10509</v>
      </c>
      <c r="N2161" s="1029" t="str">
        <f>VLOOKUP(cppm_pr[[#This Row],[Order Number]],'DC TM ONE'!B:CN,89,0)</f>
        <v>WAITING APPROVAL</v>
      </c>
      <c r="O2161" s="1044"/>
      <c r="P2161" s="1045"/>
      <c r="Q2161" s="1045"/>
      <c r="R2161" s="177">
        <f>$Q2161-$P2161</f>
        <v>0</v>
      </c>
      <c r="S2161" s="177"/>
      <c r="T2161" s="1026" t="str">
        <f>VLOOKUP(cppm_pr[[#This Row],[Status]],'All Link_LOV'!$I$32:$K$72,2,0)</f>
        <v>Pending Desktop Costing</v>
      </c>
      <c r="U2161" s="1026" t="s">
        <v>14170</v>
      </c>
      <c r="V2161" s="1160">
        <f>VLOOKUP(cppm_pr[[#This Row],[Order Number]],'DC TM ONE'!B:CO,92,0)</f>
        <v>394</v>
      </c>
      <c r="W2161" s="1026" t="s">
        <v>14170</v>
      </c>
      <c r="X2161" s="177">
        <f>VLOOKUP(cppm_pr[[#This Row],[Order Number]],'DC TM ONE'!B:CO,28,0)</f>
        <v>1</v>
      </c>
      <c r="Z2161" s="1028">
        <v>45210</v>
      </c>
      <c r="AA2161" s="177"/>
      <c r="AB2161" s="468"/>
      <c r="AC2161" s="1048"/>
      <c r="AF2161" s="1020" t="s">
        <v>12821</v>
      </c>
      <c r="AG2161" s="1020" t="s">
        <v>515</v>
      </c>
      <c r="AH2161" s="1020" t="str">
        <f>VLOOKUP(cppm_pr[[#This Row],[Order Number]],'DC TM ONE'!B:CN,2,0)</f>
        <v>PERBENDAHARAAN NEGERI SELANGOR-JKR HULU LANGAT (UNIFI)-BGI</v>
      </c>
      <c r="AI2161" s="600" t="str">
        <f>IFERROR(VLOOKUP(cppm_pr[[#This Row],[Order Number]],SPHERE!C:CC,39,0),"")</f>
        <v/>
      </c>
      <c r="AJ2161" s="600" t="str">
        <f>IFERROR(VLOOKUP(cppm_pr[[#This Row],[Order Number]],'DC TM ONE'!B:CN,42,0),"")</f>
        <v>SLA 99.0%</v>
      </c>
      <c r="AK2161" s="177"/>
      <c r="AL2161" s="1049"/>
      <c r="AO2161" s="1050"/>
      <c r="AR2161" s="1051"/>
      <c r="AT2161" s="1037"/>
      <c r="AU2161" s="1"/>
      <c r="AV2161" s="1037"/>
      <c r="AW2161" s="1037"/>
      <c r="AX2161" s="1037"/>
      <c r="AY2161" s="1037"/>
      <c r="AZ2161" s="1037"/>
      <c r="BA2161" s="1037"/>
      <c r="BB2161" s="1037"/>
      <c r="BC2161" s="1037"/>
      <c r="BD2161" s="1037"/>
      <c r="BE2161" s="1037"/>
      <c r="BF2161" s="1037"/>
    </row>
    <row r="2162" spans="1:58" ht="12" customHeight="1">
      <c r="A2162" s="959">
        <v>2160</v>
      </c>
      <c r="C2162" s="601" t="s">
        <v>213</v>
      </c>
      <c r="F2162" s="1044" t="s">
        <v>14212</v>
      </c>
      <c r="G2162" s="1044"/>
      <c r="H2162" s="1044"/>
      <c r="I2162" s="177"/>
      <c r="J2162" s="1043"/>
      <c r="K2162" s="971"/>
      <c r="L2162" s="1029" t="s">
        <v>3189</v>
      </c>
      <c r="M2162" s="1029" t="s">
        <v>10509</v>
      </c>
      <c r="N2162" s="1029" t="str">
        <f>VLOOKUP(cppm_pr[[#This Row],[Order Number]],'DC TM ONE'!B:CN,89,0)</f>
        <v>WAITING APPROVAL</v>
      </c>
      <c r="O2162" s="1044"/>
      <c r="P2162" s="1045"/>
      <c r="Q2162" s="1045"/>
      <c r="R2162" s="177">
        <f>$Q2162-$P2162</f>
        <v>0</v>
      </c>
      <c r="S2162" s="177"/>
      <c r="T2162" s="1026" t="str">
        <f>VLOOKUP(cppm_pr[[#This Row],[Status]],'All Link_LOV'!$I$32:$K$72,2,0)</f>
        <v>Pending Desktop Costing</v>
      </c>
      <c r="U2162" s="1026" t="s">
        <v>14170</v>
      </c>
      <c r="V2162" s="1160">
        <f>VLOOKUP(cppm_pr[[#This Row],[Order Number]],'DC TM ONE'!B:CO,92,0)</f>
        <v>393</v>
      </c>
      <c r="W2162" s="1026" t="s">
        <v>14170</v>
      </c>
      <c r="X2162" s="177">
        <f>VLOOKUP(cppm_pr[[#This Row],[Order Number]],'DC TM ONE'!B:CO,28,0)</f>
        <v>1</v>
      </c>
      <c r="Z2162" s="1028">
        <v>45210</v>
      </c>
      <c r="AA2162" s="177"/>
      <c r="AB2162" s="468"/>
      <c r="AC2162" s="1048"/>
      <c r="AF2162" s="1020" t="s">
        <v>12821</v>
      </c>
      <c r="AG2162" s="1020" t="s">
        <v>515</v>
      </c>
      <c r="AH2162" s="1020" t="str">
        <f>VLOOKUP(cppm_pr[[#This Row],[Order Number]],'DC TM ONE'!B:CN,2,0)</f>
        <v>PERBENDAHARAAN NEGERI SELANGOR-JPS HULU LANGAT  (UNIFI)-BGI</v>
      </c>
      <c r="AI2162" s="600" t="str">
        <f>IFERROR(VLOOKUP(cppm_pr[[#This Row],[Order Number]],SPHERE!C:CC,39,0),"")</f>
        <v/>
      </c>
      <c r="AJ2162" s="600" t="str">
        <f>IFERROR(VLOOKUP(cppm_pr[[#This Row],[Order Number]],'DC TM ONE'!B:CN,42,0),"")</f>
        <v>SLA 99.0%</v>
      </c>
      <c r="AK2162" s="177"/>
      <c r="AL2162" s="1049"/>
      <c r="AO2162" s="1050"/>
      <c r="AR2162" s="1051"/>
      <c r="AT2162" s="1037"/>
      <c r="AU2162" s="1"/>
      <c r="AV2162" s="1037"/>
      <c r="AW2162" s="1037"/>
      <c r="AX2162" s="1037"/>
      <c r="AY2162" s="1037"/>
      <c r="AZ2162" s="1037"/>
      <c r="BA2162" s="1037"/>
      <c r="BB2162" s="1037"/>
      <c r="BC2162" s="1037"/>
      <c r="BD2162" s="1037"/>
      <c r="BE2162" s="1037"/>
      <c r="BF2162" s="1037"/>
    </row>
    <row r="2163" spans="1:58" ht="12" customHeight="1">
      <c r="A2163" s="960">
        <v>2161</v>
      </c>
      <c r="C2163" s="601" t="s">
        <v>213</v>
      </c>
      <c r="F2163" s="1044" t="s">
        <v>14213</v>
      </c>
      <c r="G2163" s="1044"/>
      <c r="H2163" s="1044"/>
      <c r="I2163" s="177"/>
      <c r="J2163" s="1043"/>
      <c r="K2163" s="971"/>
      <c r="L2163" s="1029" t="s">
        <v>57</v>
      </c>
      <c r="M2163" s="1029" t="s">
        <v>10509</v>
      </c>
      <c r="N2163" s="1029" t="str">
        <f>VLOOKUP(cppm_pr[[#This Row],[Order Number]],'DC TM ONE'!B:CN,89,0)</f>
        <v>WAITING APPROVAL</v>
      </c>
      <c r="O2163" s="1044"/>
      <c r="P2163" s="1045"/>
      <c r="Q2163" s="1045"/>
      <c r="R2163" s="177">
        <f>$Q2163-$P2163</f>
        <v>0</v>
      </c>
      <c r="S2163" s="177"/>
      <c r="T2163" s="1026" t="str">
        <f>VLOOKUP(cppm_pr[[#This Row],[Status]],'All Link_LOV'!$I$32:$K$72,2,0)</f>
        <v>Pending Desktop Costing</v>
      </c>
      <c r="U2163" s="1026" t="s">
        <v>14170</v>
      </c>
      <c r="V2163" s="1160">
        <f>VLOOKUP(cppm_pr[[#This Row],[Order Number]],'DC TM ONE'!B:CO,92,0)</f>
        <v>392</v>
      </c>
      <c r="W2163" s="1026" t="s">
        <v>14170</v>
      </c>
      <c r="X2163" s="177">
        <f>VLOOKUP(cppm_pr[[#This Row],[Order Number]],'DC TM ONE'!B:CO,28,0)</f>
        <v>2</v>
      </c>
      <c r="Z2163" s="1028">
        <v>45210</v>
      </c>
      <c r="AA2163" s="177"/>
      <c r="AB2163" s="468"/>
      <c r="AC2163" s="1048"/>
      <c r="AF2163" s="1020" t="s">
        <v>12821</v>
      </c>
      <c r="AG2163" s="1020" t="s">
        <v>515</v>
      </c>
      <c r="AH2163" s="1020" t="str">
        <f>VLOOKUP(cppm_pr[[#This Row],[Order Number]],'DC TM ONE'!B:CN,2,0)</f>
        <v>PERBENDAHARAAN NEGERI SELANGOR-PEJABAT PERTANIAN NEGERI (UNIFI)-SAL</v>
      </c>
      <c r="AI2163" s="600" t="str">
        <f>IFERROR(VLOOKUP(cppm_pr[[#This Row],[Order Number]],SPHERE!C:CC,39,0),"")</f>
        <v/>
      </c>
      <c r="AJ2163" s="600" t="str">
        <f>IFERROR(VLOOKUP(cppm_pr[[#This Row],[Order Number]],'DC TM ONE'!B:CN,42,0),"")</f>
        <v>SLA 99.0%</v>
      </c>
      <c r="AK2163" s="177"/>
      <c r="AL2163" s="1049"/>
      <c r="AO2163" s="1050"/>
      <c r="AR2163" s="1051"/>
      <c r="AT2163" s="1037"/>
      <c r="AU2163" s="1"/>
      <c r="AV2163" s="1037"/>
      <c r="AW2163" s="1037"/>
      <c r="AX2163" s="1037"/>
      <c r="AY2163" s="1037"/>
      <c r="AZ2163" s="1037"/>
      <c r="BA2163" s="1037"/>
      <c r="BB2163" s="1037"/>
      <c r="BC2163" s="1037"/>
      <c r="BD2163" s="1037"/>
      <c r="BE2163" s="1037"/>
      <c r="BF2163" s="1037"/>
    </row>
    <row r="2164" spans="1:58" ht="12" customHeight="1">
      <c r="A2164" s="959">
        <v>2162</v>
      </c>
      <c r="C2164" s="601" t="s">
        <v>213</v>
      </c>
      <c r="F2164" s="1044" t="s">
        <v>14214</v>
      </c>
      <c r="G2164" s="1044"/>
      <c r="H2164" s="1044"/>
      <c r="I2164" s="177"/>
      <c r="J2164" s="1043"/>
      <c r="K2164" s="971"/>
      <c r="L2164" s="1029" t="s">
        <v>48</v>
      </c>
      <c r="M2164" s="1029" t="s">
        <v>10509</v>
      </c>
      <c r="N2164" s="1029" t="str">
        <f>VLOOKUP(cppm_pr[[#This Row],[Order Number]],'DC TM ONE'!B:CN,89,0)</f>
        <v>SUBMITTED</v>
      </c>
      <c r="O2164" s="1044"/>
      <c r="P2164" s="1045"/>
      <c r="Q2164" s="1045"/>
      <c r="R2164" s="177">
        <f>$Q2164-$P2164</f>
        <v>0</v>
      </c>
      <c r="S2164" s="177"/>
      <c r="T2164" s="1026" t="str">
        <f>VLOOKUP(cppm_pr[[#This Row],[Status]],'All Link_LOV'!$I$32:$K$72,2,0)</f>
        <v>Pending Desktop Costing</v>
      </c>
      <c r="U2164" s="1026" t="s">
        <v>14170</v>
      </c>
      <c r="V2164" s="1160">
        <f>VLOOKUP(cppm_pr[[#This Row],[Order Number]],'DC TM ONE'!B:CO,92,0)</f>
        <v>379</v>
      </c>
      <c r="W2164" s="1026" t="s">
        <v>14170</v>
      </c>
      <c r="X2164" s="177">
        <f>VLOOKUP(cppm_pr[[#This Row],[Order Number]],'DC TM ONE'!B:CO,28,0)</f>
        <v>1</v>
      </c>
      <c r="Z2164" s="1028">
        <v>45210</v>
      </c>
      <c r="AA2164" s="177"/>
      <c r="AB2164" s="468"/>
      <c r="AC2164" s="1048"/>
      <c r="AF2164" s="1020" t="s">
        <v>12821</v>
      </c>
      <c r="AG2164" s="1020" t="s">
        <v>491</v>
      </c>
      <c r="AH2164" s="1020" t="str">
        <f>VLOOKUP(cppm_pr[[#This Row],[Order Number]],'DC TM ONE'!B:CN,2,0)</f>
        <v>KPJ HEALTHCARE BERHAD-KPJ SIBU(IPME)-SB</v>
      </c>
      <c r="AI2164" s="600" t="str">
        <f>IFERROR(VLOOKUP(cppm_pr[[#This Row],[Order Number]],SPHERE!C:CC,39,0),"")</f>
        <v/>
      </c>
      <c r="AJ2164" s="600" t="str">
        <f>IFERROR(VLOOKUP(cppm_pr[[#This Row],[Order Number]],'DC TM ONE'!B:CN,42,0),"")</f>
        <v>SLG 99.9%</v>
      </c>
      <c r="AK2164" s="177"/>
      <c r="AL2164" s="1049"/>
      <c r="AO2164" s="1050"/>
      <c r="AR2164" s="1051"/>
      <c r="AT2164" s="1037"/>
      <c r="AU2164" s="1"/>
      <c r="AV2164" s="1037"/>
      <c r="AW2164" s="1037"/>
      <c r="AX2164" s="1037"/>
      <c r="AY2164" s="1037"/>
      <c r="AZ2164" s="1037"/>
      <c r="BA2164" s="1037"/>
      <c r="BB2164" s="1037"/>
      <c r="BC2164" s="1037"/>
      <c r="BD2164" s="1037"/>
      <c r="BE2164" s="1037"/>
      <c r="BF2164" s="1037"/>
    </row>
    <row r="2165" spans="1:58" ht="12" customHeight="1">
      <c r="A2165" s="960">
        <v>2163</v>
      </c>
      <c r="C2165" s="601" t="s">
        <v>213</v>
      </c>
      <c r="F2165" s="1044" t="s">
        <v>14215</v>
      </c>
      <c r="G2165" s="1044"/>
      <c r="H2165" s="1044"/>
      <c r="I2165" s="177"/>
      <c r="J2165" s="1043"/>
      <c r="K2165" s="971"/>
      <c r="L2165" s="1029" t="s">
        <v>48</v>
      </c>
      <c r="M2165" s="1029" t="s">
        <v>10509</v>
      </c>
      <c r="N2165" s="1029" t="str">
        <f>VLOOKUP(cppm_pr[[#This Row],[Order Number]],'DC TM ONE'!B:CN,89,0)</f>
        <v>SUBMITTED</v>
      </c>
      <c r="O2165" s="1044"/>
      <c r="P2165" s="1045"/>
      <c r="Q2165" s="1045"/>
      <c r="R2165" s="177">
        <f>$Q2165-$P2165</f>
        <v>0</v>
      </c>
      <c r="S2165" s="177"/>
      <c r="T2165" s="1026" t="str">
        <f>VLOOKUP(cppm_pr[[#This Row],[Status]],'All Link_LOV'!$I$32:$K$72,2,0)</f>
        <v>Pending Desktop Costing</v>
      </c>
      <c r="U2165" s="1026" t="s">
        <v>14170</v>
      </c>
      <c r="V2165" s="1160">
        <f>VLOOKUP(cppm_pr[[#This Row],[Order Number]],'DC TM ONE'!B:CO,92,0)</f>
        <v>378</v>
      </c>
      <c r="W2165" s="1026" t="s">
        <v>14170</v>
      </c>
      <c r="X2165" s="177">
        <f>VLOOKUP(cppm_pr[[#This Row],[Order Number]],'DC TM ONE'!B:CO,28,0)</f>
        <v>1</v>
      </c>
      <c r="Z2165" s="1028">
        <v>45210</v>
      </c>
      <c r="AA2165" s="177"/>
      <c r="AB2165" s="468"/>
      <c r="AC2165" s="1048"/>
      <c r="AF2165" s="1020" t="s">
        <v>12821</v>
      </c>
      <c r="AG2165" s="1020" t="s">
        <v>491</v>
      </c>
      <c r="AH2165" s="1020" t="str">
        <f>VLOOKUP(cppm_pr[[#This Row],[Order Number]],'DC TM ONE'!B:CN,2,0)</f>
        <v>KPJ HEALTHCARE BERHAD-KPJ BDC KUCHING(IPME)-STM</v>
      </c>
      <c r="AI2165" s="600" t="str">
        <f>IFERROR(VLOOKUP(cppm_pr[[#This Row],[Order Number]],SPHERE!C:CC,39,0),"")</f>
        <v/>
      </c>
      <c r="AJ2165" s="600" t="str">
        <f>IFERROR(VLOOKUP(cppm_pr[[#This Row],[Order Number]],'DC TM ONE'!B:CN,42,0),"")</f>
        <v>SLG 99.9%</v>
      </c>
      <c r="AK2165" s="177"/>
      <c r="AL2165" s="1049"/>
      <c r="AO2165" s="1050"/>
      <c r="AR2165" s="1051"/>
      <c r="AT2165" s="1037"/>
      <c r="AU2165" s="1"/>
      <c r="AV2165" s="1037"/>
      <c r="AW2165" s="1037"/>
      <c r="AX2165" s="1037"/>
      <c r="AY2165" s="1037"/>
      <c r="AZ2165" s="1037"/>
      <c r="BA2165" s="1037"/>
      <c r="BB2165" s="1037"/>
      <c r="BC2165" s="1037"/>
      <c r="BD2165" s="1037"/>
      <c r="BE2165" s="1037"/>
      <c r="BF2165" s="1037"/>
    </row>
    <row r="2166" spans="1:58" ht="12" customHeight="1">
      <c r="A2166" s="959">
        <v>2164</v>
      </c>
      <c r="C2166" s="601" t="s">
        <v>213</v>
      </c>
      <c r="F2166" s="1044" t="s">
        <v>14216</v>
      </c>
      <c r="G2166" s="1044"/>
      <c r="H2166" s="1044"/>
      <c r="I2166" s="177"/>
      <c r="J2166" s="1043"/>
      <c r="K2166" s="971"/>
      <c r="L2166" s="1029" t="s">
        <v>49</v>
      </c>
      <c r="M2166" s="1029" t="s">
        <v>10509</v>
      </c>
      <c r="N2166" s="1029" t="str">
        <f>VLOOKUP(cppm_pr[[#This Row],[Order Number]],'DC TM ONE'!B:CN,89,0)</f>
        <v>WAITING APPROVAL</v>
      </c>
      <c r="O2166" s="1044"/>
      <c r="P2166" s="1045"/>
      <c r="Q2166" s="1045"/>
      <c r="R2166" s="177">
        <f>$Q2166-$P2166</f>
        <v>0</v>
      </c>
      <c r="S2166" s="177"/>
      <c r="T2166" s="1026" t="str">
        <f>VLOOKUP(cppm_pr[[#This Row],[Status]],'All Link_LOV'!$I$32:$K$72,2,0)</f>
        <v>Pending Desktop Costing</v>
      </c>
      <c r="U2166" s="1026" t="s">
        <v>14170</v>
      </c>
      <c r="V2166" s="1160">
        <f>VLOOKUP(cppm_pr[[#This Row],[Order Number]],'DC TM ONE'!B:CO,92,0)</f>
        <v>377</v>
      </c>
      <c r="W2166" s="1026" t="s">
        <v>14170</v>
      </c>
      <c r="X2166" s="177">
        <f>VLOOKUP(cppm_pr[[#This Row],[Order Number]],'DC TM ONE'!B:CO,28,0)</f>
        <v>1</v>
      </c>
      <c r="Z2166" s="1028">
        <v>45210</v>
      </c>
      <c r="AA2166" s="177"/>
      <c r="AB2166" s="468"/>
      <c r="AC2166" s="1048"/>
      <c r="AF2166" s="1020" t="s">
        <v>12821</v>
      </c>
      <c r="AG2166" s="1020" t="s">
        <v>518</v>
      </c>
      <c r="AH2166" s="1020" t="str">
        <f>VLOOKUP(cppm_pr[[#This Row],[Order Number]],'DC TM ONE'!B:CN,2,0)</f>
        <v>JABATAN KERJA RAYA SARAWAK- INSTITUT KEMAHIRAN MARA(UNIFI)- BTU</v>
      </c>
      <c r="AI2166" s="600" t="str">
        <f>IFERROR(VLOOKUP(cppm_pr[[#This Row],[Order Number]],SPHERE!C:CC,39,0),"")</f>
        <v/>
      </c>
      <c r="AJ2166" s="600">
        <f>IFERROR(VLOOKUP(cppm_pr[[#This Row],[Order Number]],'DC TM ONE'!B:CN,42,0),"")</f>
        <v>0</v>
      </c>
      <c r="AK2166" s="177"/>
      <c r="AL2166" s="1049"/>
      <c r="AO2166" s="1050"/>
      <c r="AR2166" s="1051"/>
      <c r="AT2166" s="1037"/>
      <c r="AU2166" s="1"/>
      <c r="AV2166" s="1037"/>
      <c r="AW2166" s="1037"/>
      <c r="AX2166" s="1037"/>
      <c r="AY2166" s="1037"/>
      <c r="AZ2166" s="1037"/>
      <c r="BA2166" s="1037"/>
      <c r="BB2166" s="1037"/>
      <c r="BC2166" s="1037"/>
      <c r="BD2166" s="1037"/>
      <c r="BE2166" s="1037"/>
      <c r="BF2166" s="1037"/>
    </row>
    <row r="2167" spans="1:58" ht="12" customHeight="1">
      <c r="A2167" s="960">
        <v>2165</v>
      </c>
      <c r="C2167" s="601" t="s">
        <v>213</v>
      </c>
      <c r="F2167" s="1044" t="s">
        <v>14217</v>
      </c>
      <c r="G2167" s="1044"/>
      <c r="H2167" s="1044"/>
      <c r="I2167" s="177"/>
      <c r="J2167" s="1043"/>
      <c r="K2167" s="971"/>
      <c r="L2167" s="1029" t="s">
        <v>49</v>
      </c>
      <c r="M2167" s="1029" t="s">
        <v>10509</v>
      </c>
      <c r="N2167" s="1029" t="str">
        <f>VLOOKUP(cppm_pr[[#This Row],[Order Number]],'DC TM ONE'!B:CN,89,0)</f>
        <v>WAITING APPROVAL</v>
      </c>
      <c r="O2167" s="1044"/>
      <c r="P2167" s="1045"/>
      <c r="Q2167" s="1045"/>
      <c r="R2167" s="177">
        <f>$Q2167-$P2167</f>
        <v>0</v>
      </c>
      <c r="S2167" s="177"/>
      <c r="T2167" s="1026" t="str">
        <f>VLOOKUP(cppm_pr[[#This Row],[Status]],'All Link_LOV'!$I$32:$K$72,2,0)</f>
        <v>Pending Desktop Costing</v>
      </c>
      <c r="U2167" s="1026" t="s">
        <v>14170</v>
      </c>
      <c r="V2167" s="1160">
        <f>VLOOKUP(cppm_pr[[#This Row],[Order Number]],'DC TM ONE'!B:CO,92,0)</f>
        <v>376</v>
      </c>
      <c r="W2167" s="1026" t="s">
        <v>14170</v>
      </c>
      <c r="X2167" s="177">
        <f>VLOOKUP(cppm_pr[[#This Row],[Order Number]],'DC TM ONE'!B:CO,28,0)</f>
        <v>2</v>
      </c>
      <c r="Z2167" s="1028">
        <v>45210</v>
      </c>
      <c r="AA2167" s="177"/>
      <c r="AB2167" s="468"/>
      <c r="AC2167" s="1048"/>
      <c r="AF2167" s="1020" t="s">
        <v>12821</v>
      </c>
      <c r="AG2167" s="1020" t="s">
        <v>518</v>
      </c>
      <c r="AH2167" s="1020" t="str">
        <f>VLOOKUP(cppm_pr[[#This Row],[Order Number]],'DC TM ONE'!B:CN,2,0)</f>
        <v>JABATAN KERJA RAYA SARAWAK- MARDI BINTULU(UNIFI)- BTU</v>
      </c>
      <c r="AI2167" s="600" t="str">
        <f>IFERROR(VLOOKUP(cppm_pr[[#This Row],[Order Number]],SPHERE!C:CC,39,0),"")</f>
        <v/>
      </c>
      <c r="AJ2167" s="600">
        <f>IFERROR(VLOOKUP(cppm_pr[[#This Row],[Order Number]],'DC TM ONE'!B:CN,42,0),"")</f>
        <v>0</v>
      </c>
      <c r="AK2167" s="177"/>
      <c r="AL2167" s="1049"/>
      <c r="AO2167" s="1050"/>
      <c r="AR2167" s="1051"/>
      <c r="AT2167" s="1037"/>
      <c r="AU2167" s="1"/>
      <c r="AV2167" s="1037"/>
      <c r="AW2167" s="1037"/>
      <c r="AX2167" s="1037"/>
      <c r="AY2167" s="1037"/>
      <c r="AZ2167" s="1037"/>
      <c r="BA2167" s="1037"/>
      <c r="BB2167" s="1037"/>
      <c r="BC2167" s="1037"/>
      <c r="BD2167" s="1037"/>
      <c r="BE2167" s="1037"/>
      <c r="BF2167" s="1037"/>
    </row>
    <row r="2168" spans="1:58" ht="12" customHeight="1">
      <c r="A2168" s="959">
        <v>2166</v>
      </c>
      <c r="C2168" s="601" t="s">
        <v>213</v>
      </c>
      <c r="F2168" s="1044" t="s">
        <v>14218</v>
      </c>
      <c r="G2168" s="1044"/>
      <c r="H2168" s="1044"/>
      <c r="I2168" s="177"/>
      <c r="J2168" s="1043"/>
      <c r="K2168" s="971"/>
      <c r="L2168" s="1029" t="s">
        <v>49</v>
      </c>
      <c r="M2168" s="1029" t="s">
        <v>10509</v>
      </c>
      <c r="N2168" s="1029" t="str">
        <f>VLOOKUP(cppm_pr[[#This Row],[Order Number]],'DC TM ONE'!B:CN,89,0)</f>
        <v>WAITING APPROVAL</v>
      </c>
      <c r="O2168" s="1044"/>
      <c r="P2168" s="1045"/>
      <c r="Q2168" s="1045"/>
      <c r="R2168" s="177">
        <f>$Q2168-$P2168</f>
        <v>0</v>
      </c>
      <c r="S2168" s="177"/>
      <c r="T2168" s="1026" t="str">
        <f>VLOOKUP(cppm_pr[[#This Row],[Status]],'All Link_LOV'!$I$32:$K$72,2,0)</f>
        <v>Pending Desktop Costing</v>
      </c>
      <c r="U2168" s="1026" t="s">
        <v>14170</v>
      </c>
      <c r="V2168" s="1160">
        <f>VLOOKUP(cppm_pr[[#This Row],[Order Number]],'DC TM ONE'!B:CO,92,0)</f>
        <v>375</v>
      </c>
      <c r="W2168" s="1026" t="s">
        <v>14170</v>
      </c>
      <c r="X2168" s="177">
        <f>VLOOKUP(cppm_pr[[#This Row],[Order Number]],'DC TM ONE'!B:CO,28,0)</f>
        <v>2</v>
      </c>
      <c r="Z2168" s="1028">
        <v>45210</v>
      </c>
      <c r="AA2168" s="177"/>
      <c r="AB2168" s="468"/>
      <c r="AC2168" s="1048"/>
      <c r="AF2168" s="1020" t="s">
        <v>12821</v>
      </c>
      <c r="AG2168" s="1020" t="s">
        <v>518</v>
      </c>
      <c r="AH2168" s="1020" t="str">
        <f>VLOOKUP(cppm_pr[[#This Row],[Order Number]],'DC TM ONE'!B:CN,2,0)</f>
        <v>JABATAN KERJA RAYA SARAWAK- MARDI BINTULU(FIBER ONLY)- BTU</v>
      </c>
      <c r="AI2168" s="600" t="str">
        <f>IFERROR(VLOOKUP(cppm_pr[[#This Row],[Order Number]],SPHERE!C:CC,39,0),"")</f>
        <v/>
      </c>
      <c r="AJ2168" s="600">
        <f>IFERROR(VLOOKUP(cppm_pr[[#This Row],[Order Number]],'DC TM ONE'!B:CN,42,0),"")</f>
        <v>0</v>
      </c>
      <c r="AK2168" s="177"/>
      <c r="AL2168" s="1049"/>
      <c r="AO2168" s="1050"/>
      <c r="AR2168" s="1051"/>
      <c r="AT2168" s="1037"/>
      <c r="AU2168" s="1"/>
      <c r="AV2168" s="1037"/>
      <c r="AW2168" s="1037"/>
      <c r="AX2168" s="1037"/>
      <c r="AY2168" s="1037"/>
      <c r="AZ2168" s="1037"/>
      <c r="BA2168" s="1037"/>
      <c r="BB2168" s="1037"/>
      <c r="BC2168" s="1037"/>
      <c r="BD2168" s="1037"/>
      <c r="BE2168" s="1037"/>
      <c r="BF2168" s="1037"/>
    </row>
    <row r="2169" spans="1:58" ht="12" customHeight="1">
      <c r="A2169" s="960">
        <v>2167</v>
      </c>
      <c r="C2169" s="601" t="s">
        <v>213</v>
      </c>
      <c r="F2169" s="1044" t="s">
        <v>14219</v>
      </c>
      <c r="G2169" s="1044"/>
      <c r="H2169" s="1044"/>
      <c r="I2169" s="177"/>
      <c r="J2169" s="1043"/>
      <c r="K2169" s="971"/>
      <c r="L2169" s="1029" t="s">
        <v>53</v>
      </c>
      <c r="M2169" s="985" t="s">
        <v>10509</v>
      </c>
      <c r="N2169" s="972" t="str">
        <f>VLOOKUP(cppm_pr[[#This Row],[Order Number]],SPHERE!C:CC,13,0)</f>
        <v>CONFIRMED</v>
      </c>
      <c r="O2169" s="1044"/>
      <c r="P2169" s="1045"/>
      <c r="Q2169" s="1045"/>
      <c r="R2169" s="177">
        <f>$Q2169-$P2169</f>
        <v>0</v>
      </c>
      <c r="S2169" s="177"/>
      <c r="T2169" s="1026" t="str">
        <f>VLOOKUP(cppm_pr[[#This Row],[Status]],'All Link_LOV'!$I$32:$K$72,2,0)</f>
        <v>Pending Desktop Costing</v>
      </c>
      <c r="U2169" s="1026" t="s">
        <v>14170</v>
      </c>
      <c r="V2169" s="1160">
        <f>VLOOKUP(cppm_pr[[#This Row],[Order Number]],'DC TM ONE'!B:CO,92,0)</f>
        <v>432</v>
      </c>
      <c r="W2169" s="1026" t="s">
        <v>14170</v>
      </c>
      <c r="X2169" s="177">
        <f>VLOOKUP(cppm_pr[[#This Row],[Order Number]],'DC TM ONE'!B:CO,28,0)</f>
        <v>1</v>
      </c>
      <c r="Z2169" s="1028">
        <v>45210</v>
      </c>
      <c r="AA2169" s="177"/>
      <c r="AB2169" s="468"/>
      <c r="AC2169" s="1048"/>
      <c r="AF2169" s="592" t="s">
        <v>12821</v>
      </c>
      <c r="AG2169" s="1020" t="s">
        <v>515</v>
      </c>
      <c r="AH2169" s="1020" t="str">
        <f>VLOOKUP(cppm_pr[[#This Row],[Order Number]],'DC TM ONE'!B:CN,2,0)</f>
        <v>JABATAN PERHUTANAN SABAH-PEJABAT PERHUTANAN KEBUN CINA(UNIFI)-ERA</v>
      </c>
      <c r="AI2169" s="600" t="str">
        <f>IFERROR(VLOOKUP(cppm_pr[[#This Row],[Order Number]],SPHERE!C:CC,39,0),"")</f>
        <v>Unifi Port</v>
      </c>
      <c r="AJ2169" s="600">
        <f>IFERROR(VLOOKUP(cppm_pr[[#This Row],[Order Number]],'DC TM ONE'!B:CN,42,0),"")</f>
        <v>0</v>
      </c>
      <c r="AK2169" s="177"/>
      <c r="AL2169" s="1049"/>
      <c r="AM2169" s="1032" t="s">
        <v>8892</v>
      </c>
      <c r="AO2169" s="1050"/>
      <c r="AR2169" s="1051"/>
      <c r="AT2169" s="1037"/>
      <c r="AU2169" s="1"/>
      <c r="AV2169" s="1037"/>
      <c r="AW2169" s="1037"/>
      <c r="AX2169" s="1037"/>
      <c r="AY2169" s="1037"/>
      <c r="AZ2169" s="1037"/>
      <c r="BA2169" s="1037"/>
      <c r="BB2169" s="1037"/>
      <c r="BC2169" s="1037"/>
      <c r="BD2169" s="1037"/>
      <c r="BE2169" s="1037"/>
      <c r="BF2169" s="1037"/>
    </row>
    <row r="2170" spans="1:58" ht="12" customHeight="1">
      <c r="A2170" s="959">
        <v>2168</v>
      </c>
      <c r="C2170" s="1040" t="s">
        <v>213</v>
      </c>
      <c r="E2170" s="176" t="s">
        <v>14220</v>
      </c>
      <c r="F2170" s="1044" t="s">
        <v>14221</v>
      </c>
      <c r="G2170" s="1044"/>
      <c r="H2170" s="1044"/>
      <c r="I2170" s="177"/>
      <c r="J2170" s="1043"/>
      <c r="K2170" s="971"/>
      <c r="L2170" s="595" t="s">
        <v>1691</v>
      </c>
      <c r="M2170" s="1029" t="s">
        <v>10509</v>
      </c>
      <c r="N2170" s="1029" t="str">
        <f>VLOOKUP(cppm_pr[[#This Row],[Order Number]],'DC TM ONE'!B:CN,89,0)</f>
        <v>IN PROGRESS</v>
      </c>
      <c r="O2170" s="1044"/>
      <c r="P2170" s="1045"/>
      <c r="Q2170" s="1045"/>
      <c r="R2170" s="177">
        <f>$Q2170-$P2170</f>
        <v>0</v>
      </c>
      <c r="S2170" s="177"/>
      <c r="T2170" s="1026" t="str">
        <f>VLOOKUP(cppm_pr[[#This Row],[Status]],'All Link_LOV'!$I$32:$K$72,2,0)</f>
        <v>Pending Desktop Costing</v>
      </c>
      <c r="U2170" s="1026" t="s">
        <v>14170</v>
      </c>
      <c r="V2170" s="1160">
        <f>VLOOKUP(cppm_pr[[#This Row],[Order Number]],'DC TM ONE'!B:CO,92,0)</f>
        <v>11419</v>
      </c>
      <c r="W2170" s="1026" t="s">
        <v>14170</v>
      </c>
      <c r="X2170" s="177">
        <f>VLOOKUP(cppm_pr[[#This Row],[Order Number]],'DC TM ONE'!B:CO,28,0)</f>
        <v>2</v>
      </c>
      <c r="Z2170" s="1028">
        <v>45210</v>
      </c>
      <c r="AA2170" s="177"/>
      <c r="AB2170" s="468"/>
      <c r="AC2170" s="1048"/>
      <c r="AF2170" s="1020" t="s">
        <v>12821</v>
      </c>
      <c r="AG2170" s="1020" t="s">
        <v>502</v>
      </c>
      <c r="AH2170" s="1020" t="str">
        <f>VLOOKUP(cppm_pr[[#This Row],[Order Number]],'DC TM ONE'!B:CN,2,0)</f>
        <v>VIRIDEA LAKESIDE-GH-APARTMENT PHASE 1A-MEDINI</v>
      </c>
      <c r="AI2170" s="600" t="str">
        <f>IFERROR(VLOOKUP(cppm_pr[[#This Row],[Order Number]],SPHERE!C:CC,39,0),"")</f>
        <v/>
      </c>
      <c r="AJ2170" s="600">
        <f>IFERROR(VLOOKUP(cppm_pr[[#This Row],[Order Number]],'DC TM ONE'!B:CN,42,0),"")</f>
        <v>0</v>
      </c>
      <c r="AK2170" s="177"/>
      <c r="AL2170" s="1049"/>
      <c r="AO2170" s="1050"/>
      <c r="AR2170" s="1051"/>
      <c r="AT2170" s="1037"/>
      <c r="AU2170" s="1"/>
      <c r="AV2170" s="1037"/>
      <c r="AW2170" s="1037"/>
      <c r="AX2170" s="1037"/>
      <c r="AY2170" s="1037"/>
      <c r="AZ2170" s="1037"/>
      <c r="BA2170" s="1037"/>
      <c r="BB2170" s="1037"/>
      <c r="BC2170" s="1037"/>
      <c r="BD2170" s="1037"/>
      <c r="BE2170" s="1037"/>
      <c r="BF2170" s="1037"/>
    </row>
    <row r="2171" spans="1:58" ht="12" customHeight="1">
      <c r="A2171" s="960">
        <v>2169</v>
      </c>
      <c r="C2171" s="1040" t="s">
        <v>213</v>
      </c>
      <c r="E2171" s="176" t="s">
        <v>14220</v>
      </c>
      <c r="F2171" s="1044" t="s">
        <v>14222</v>
      </c>
      <c r="G2171" s="1044"/>
      <c r="H2171" s="1044"/>
      <c r="I2171" s="177"/>
      <c r="J2171" s="1043"/>
      <c r="K2171" s="971"/>
      <c r="L2171" s="595" t="s">
        <v>1691</v>
      </c>
      <c r="M2171" s="1029" t="s">
        <v>10509</v>
      </c>
      <c r="N2171" s="1029" t="str">
        <f>VLOOKUP(cppm_pr[[#This Row],[Order Number]],'DC TM ONE'!B:CN,89,0)</f>
        <v>IN PROGRESS</v>
      </c>
      <c r="O2171" s="1044"/>
      <c r="P2171" s="1045"/>
      <c r="Q2171" s="1045"/>
      <c r="R2171" s="177">
        <f>$Q2171-$P2171</f>
        <v>0</v>
      </c>
      <c r="S2171" s="177"/>
      <c r="T2171" s="1026" t="str">
        <f>VLOOKUP(cppm_pr[[#This Row],[Status]],'All Link_LOV'!$I$32:$K$72,2,0)</f>
        <v>Pending Desktop Costing</v>
      </c>
      <c r="U2171" s="1026" t="s">
        <v>14170</v>
      </c>
      <c r="V2171" s="1160">
        <f>VLOOKUP(cppm_pr[[#This Row],[Order Number]],'DC TM ONE'!B:CO,92,0)</f>
        <v>11418</v>
      </c>
      <c r="W2171" s="1026" t="s">
        <v>14170</v>
      </c>
      <c r="X2171" s="177">
        <f>VLOOKUP(cppm_pr[[#This Row],[Order Number]],'DC TM ONE'!B:CO,28,0)</f>
        <v>2</v>
      </c>
      <c r="Z2171" s="1028">
        <v>45210</v>
      </c>
      <c r="AA2171" s="177"/>
      <c r="AB2171" s="468"/>
      <c r="AC2171" s="1048"/>
      <c r="AF2171" s="1020" t="s">
        <v>12821</v>
      </c>
      <c r="AG2171" s="1020" t="s">
        <v>502</v>
      </c>
      <c r="AH2171" s="1020" t="str">
        <f>VLOOKUP(cppm_pr[[#This Row],[Order Number]],'DC TM ONE'!B:CN,2,0)</f>
        <v>VIRIDEA LAKESIDE-GH-SHOP OFFICE PHASE 2-MEDINI</v>
      </c>
      <c r="AI2171" s="600" t="str">
        <f>IFERROR(VLOOKUP(cppm_pr[[#This Row],[Order Number]],SPHERE!C:CC,39,0),"")</f>
        <v/>
      </c>
      <c r="AJ2171" s="600">
        <f>IFERROR(VLOOKUP(cppm_pr[[#This Row],[Order Number]],'DC TM ONE'!B:CN,42,0),"")</f>
        <v>0</v>
      </c>
      <c r="AK2171" s="177"/>
      <c r="AL2171" s="1049"/>
      <c r="AO2171" s="1050"/>
      <c r="AR2171" s="1051"/>
      <c r="AT2171" s="1037"/>
      <c r="AU2171" s="1"/>
      <c r="AV2171" s="1037"/>
      <c r="AW2171" s="1037"/>
      <c r="AX2171" s="1037"/>
      <c r="AY2171" s="1037"/>
      <c r="AZ2171" s="1037"/>
      <c r="BA2171" s="1037"/>
      <c r="BB2171" s="1037"/>
      <c r="BC2171" s="1037"/>
      <c r="BD2171" s="1037"/>
      <c r="BE2171" s="1037"/>
      <c r="BF2171" s="1037"/>
    </row>
    <row r="2172" spans="1:58" ht="12" customHeight="1">
      <c r="A2172" s="959">
        <v>2170</v>
      </c>
      <c r="C2172" s="1040" t="s">
        <v>213</v>
      </c>
      <c r="E2172" s="176" t="s">
        <v>14220</v>
      </c>
      <c r="F2172" s="1044" t="s">
        <v>14223</v>
      </c>
      <c r="G2172" s="1044"/>
      <c r="H2172" s="1044"/>
      <c r="I2172" s="177"/>
      <c r="J2172" s="1043"/>
      <c r="K2172" s="971"/>
      <c r="L2172" s="595" t="s">
        <v>1691</v>
      </c>
      <c r="M2172" s="1029" t="s">
        <v>10509</v>
      </c>
      <c r="N2172" s="1029" t="str">
        <f>VLOOKUP(cppm_pr[[#This Row],[Order Number]],'DC TM ONE'!B:CN,89,0)</f>
        <v>IN PROGRESS</v>
      </c>
      <c r="O2172" s="1044"/>
      <c r="P2172" s="1045"/>
      <c r="Q2172" s="1045"/>
      <c r="R2172" s="177">
        <f>$Q2172-$P2172</f>
        <v>0</v>
      </c>
      <c r="S2172" s="177"/>
      <c r="T2172" s="1026" t="str">
        <f>VLOOKUP(cppm_pr[[#This Row],[Status]],'All Link_LOV'!$I$32:$K$72,2,0)</f>
        <v>Pending Desktop Costing</v>
      </c>
      <c r="U2172" s="1026" t="s">
        <v>14170</v>
      </c>
      <c r="V2172" s="1160">
        <f>VLOOKUP(cppm_pr[[#This Row],[Order Number]],'DC TM ONE'!B:CO,92,0)</f>
        <v>11358</v>
      </c>
      <c r="W2172" s="1026" t="s">
        <v>14170</v>
      </c>
      <c r="X2172" s="177">
        <f>VLOOKUP(cppm_pr[[#This Row],[Order Number]],'DC TM ONE'!B:CO,28,0)</f>
        <v>2</v>
      </c>
      <c r="Z2172" s="1028">
        <v>45210</v>
      </c>
      <c r="AA2172" s="177"/>
      <c r="AB2172" s="468"/>
      <c r="AC2172" s="1048"/>
      <c r="AF2172" s="1020" t="s">
        <v>12821</v>
      </c>
      <c r="AG2172" s="1020" t="s">
        <v>502</v>
      </c>
      <c r="AH2172" s="1020" t="str">
        <f>VLOOKUP(cppm_pr[[#This Row],[Order Number]],'DC TM ONE'!B:CN,2,0)</f>
        <v>IJM LAND-NASA CITY PHASE 2-PN</v>
      </c>
      <c r="AI2172" s="600" t="str">
        <f>IFERROR(VLOOKUP(cppm_pr[[#This Row],[Order Number]],SPHERE!C:CC,39,0),"")</f>
        <v/>
      </c>
      <c r="AJ2172" s="600">
        <f>IFERROR(VLOOKUP(cppm_pr[[#This Row],[Order Number]],'DC TM ONE'!B:CN,42,0),"")</f>
        <v>0</v>
      </c>
      <c r="AK2172" s="177"/>
      <c r="AL2172" s="1049"/>
      <c r="AO2172" s="1050"/>
      <c r="AR2172" s="1051"/>
      <c r="AT2172" s="1037"/>
      <c r="AU2172" s="1"/>
      <c r="AV2172" s="1037"/>
      <c r="AW2172" s="1037"/>
      <c r="AX2172" s="1037"/>
      <c r="AY2172" s="1037"/>
      <c r="AZ2172" s="1037"/>
      <c r="BA2172" s="1037"/>
      <c r="BB2172" s="1037"/>
      <c r="BC2172" s="1037"/>
      <c r="BD2172" s="1037"/>
      <c r="BE2172" s="1037"/>
      <c r="BF2172" s="1037"/>
    </row>
    <row r="2173" spans="1:58" ht="12" customHeight="1">
      <c r="A2173" s="960">
        <v>2171</v>
      </c>
      <c r="C2173" s="1040" t="s">
        <v>213</v>
      </c>
      <c r="E2173" s="176" t="s">
        <v>14220</v>
      </c>
      <c r="F2173" s="1044" t="s">
        <v>14224</v>
      </c>
      <c r="G2173" s="1044"/>
      <c r="H2173" s="1044"/>
      <c r="I2173" s="177"/>
      <c r="J2173" s="1043"/>
      <c r="K2173" s="971"/>
      <c r="L2173" s="595" t="s">
        <v>1691</v>
      </c>
      <c r="M2173" s="1029" t="s">
        <v>10509</v>
      </c>
      <c r="N2173" s="1029" t="str">
        <f>VLOOKUP(cppm_pr[[#This Row],[Order Number]],'DC TM ONE'!B:CN,89,0)</f>
        <v>IN PROGRESS</v>
      </c>
      <c r="O2173" s="1044"/>
      <c r="P2173" s="1045"/>
      <c r="Q2173" s="1045"/>
      <c r="R2173" s="177">
        <f>$Q2173-$P2173</f>
        <v>0</v>
      </c>
      <c r="S2173" s="177"/>
      <c r="T2173" s="1026" t="str">
        <f>VLOOKUP(cppm_pr[[#This Row],[Status]],'All Link_LOV'!$I$32:$K$72,2,0)</f>
        <v>Pending Desktop Costing</v>
      </c>
      <c r="U2173" s="1026" t="s">
        <v>14170</v>
      </c>
      <c r="V2173" s="1160">
        <f>VLOOKUP(cppm_pr[[#This Row],[Order Number]],'DC TM ONE'!B:CO,92,0)</f>
        <v>11325</v>
      </c>
      <c r="W2173" s="1026" t="s">
        <v>14170</v>
      </c>
      <c r="X2173" s="177">
        <f>VLOOKUP(cppm_pr[[#This Row],[Order Number]],'DC TM ONE'!B:CO,28,0)</f>
        <v>2</v>
      </c>
      <c r="Z2173" s="1028">
        <v>45210</v>
      </c>
      <c r="AA2173" s="177"/>
      <c r="AB2173" s="468"/>
      <c r="AC2173" s="1048"/>
      <c r="AF2173" s="1020" t="s">
        <v>12821</v>
      </c>
      <c r="AG2173" s="1020" t="s">
        <v>502</v>
      </c>
      <c r="AH2173" s="1017" t="str">
        <f>VLOOKUP(cppm_pr[[#This Row],[Order Number]],'DC TM ONE'!B:CN,2,0)</f>
        <v>GENTING PROPERTY SDN BHD SERVICE CENTRE 10 UNIT (UNIFI) - KLI</v>
      </c>
      <c r="AI2173" s="600" t="str">
        <f>IFERROR(VLOOKUP(cppm_pr[[#This Row],[Order Number]],SPHERE!C:CC,39,0),"")</f>
        <v/>
      </c>
      <c r="AJ2173" s="600">
        <f>IFERROR(VLOOKUP(cppm_pr[[#This Row],[Order Number]],'DC TM ONE'!B:CN,42,0),"")</f>
        <v>0</v>
      </c>
      <c r="AK2173" s="177"/>
      <c r="AL2173" s="1049"/>
      <c r="AO2173" s="1050"/>
      <c r="AR2173" s="1051"/>
      <c r="AT2173" s="1037"/>
      <c r="AU2173" s="1"/>
      <c r="AV2173" s="1037"/>
      <c r="AW2173" s="1037"/>
      <c r="AX2173" s="1037"/>
      <c r="AY2173" s="1037"/>
      <c r="AZ2173" s="1037"/>
      <c r="BA2173" s="1037"/>
      <c r="BB2173" s="1037"/>
      <c r="BC2173" s="1037"/>
      <c r="BD2173" s="1037"/>
      <c r="BE2173" s="1037"/>
      <c r="BF2173" s="1037"/>
    </row>
    <row r="2174" spans="1:58" ht="12" customHeight="1">
      <c r="A2174" s="959">
        <v>2172</v>
      </c>
      <c r="C2174" s="601" t="s">
        <v>213</v>
      </c>
      <c r="F2174" s="1044" t="s">
        <v>14225</v>
      </c>
      <c r="G2174" s="1044"/>
      <c r="H2174" s="1044"/>
      <c r="I2174" s="177"/>
      <c r="J2174" s="1043"/>
      <c r="K2174" s="971"/>
      <c r="L2174" s="1029" t="s">
        <v>51</v>
      </c>
      <c r="M2174" s="1029" t="s">
        <v>10509</v>
      </c>
      <c r="N2174" s="1029" t="str">
        <f>VLOOKUP(cppm_pr[[#This Row],[Order Number]],'DC TM ONE'!B:CN,89,0)</f>
        <v>IN PROGRESS</v>
      </c>
      <c r="O2174" s="1044"/>
      <c r="P2174" s="1045"/>
      <c r="Q2174" s="1045"/>
      <c r="R2174" s="177">
        <f>$Q2174-$P2174</f>
        <v>0</v>
      </c>
      <c r="S2174" s="177"/>
      <c r="T2174" s="1026" t="str">
        <f>VLOOKUP(cppm_pr[[#This Row],[Status]],'All Link_LOV'!$I$32:$K$72,2,0)</f>
        <v>Pending Desktop Costing</v>
      </c>
      <c r="U2174" s="1026" t="s">
        <v>14170</v>
      </c>
      <c r="V2174" s="1160">
        <f>VLOOKUP(cppm_pr[[#This Row],[Order Number]],'DC TM ONE'!B:CO,92,0)</f>
        <v>1493</v>
      </c>
      <c r="W2174" s="1026" t="s">
        <v>14170</v>
      </c>
      <c r="X2174" s="177">
        <f>VLOOKUP(cppm_pr[[#This Row],[Order Number]],'DC TM ONE'!B:CO,28,0)</f>
        <v>2</v>
      </c>
      <c r="Z2174" s="1028">
        <v>45210</v>
      </c>
      <c r="AA2174" s="177"/>
      <c r="AB2174" s="468"/>
      <c r="AC2174" s="1048"/>
      <c r="AF2174" s="1020" t="s">
        <v>12821</v>
      </c>
      <c r="AG2174" s="1020" t="s">
        <v>515</v>
      </c>
      <c r="AH2174" s="1020" t="str">
        <f>VLOOKUP(cppm_pr[[#This Row],[Order Number]],'DC TM ONE'!B:CN,2,0)</f>
        <v>UNISEM (M) SDN BHD - GOPENG INDUSTRIAL PARK (UNIFI) - PUL</v>
      </c>
      <c r="AI2174" s="600" t="str">
        <f>IFERROR(VLOOKUP(cppm_pr[[#This Row],[Order Number]],SPHERE!C:CC,39,0),"")</f>
        <v/>
      </c>
      <c r="AJ2174" s="600">
        <f>IFERROR(VLOOKUP(cppm_pr[[#This Row],[Order Number]],'DC TM ONE'!B:CN,42,0),"")</f>
        <v>0</v>
      </c>
      <c r="AK2174" s="177"/>
      <c r="AL2174" s="1049"/>
      <c r="AO2174" s="1050"/>
      <c r="AR2174" s="1051"/>
      <c r="AT2174" s="1037"/>
      <c r="AU2174" s="1"/>
      <c r="AV2174" s="1037"/>
      <c r="AW2174" s="1037"/>
      <c r="AX2174" s="1037"/>
      <c r="AY2174" s="1037"/>
      <c r="AZ2174" s="1037"/>
      <c r="BA2174" s="1037"/>
      <c r="BB2174" s="1037"/>
      <c r="BC2174" s="1037"/>
      <c r="BD2174" s="1037"/>
      <c r="BE2174" s="1037"/>
      <c r="BF2174" s="1037"/>
    </row>
    <row r="2175" spans="1:58" ht="12" customHeight="1">
      <c r="A2175" s="960">
        <v>2173</v>
      </c>
      <c r="B2175" s="176" t="s">
        <v>74</v>
      </c>
      <c r="C2175" s="601" t="s">
        <v>217</v>
      </c>
      <c r="E2175" s="1188" t="s">
        <v>14226</v>
      </c>
      <c r="F2175" s="1044" t="s">
        <v>14227</v>
      </c>
      <c r="G2175" s="1044"/>
      <c r="H2175" s="1044"/>
      <c r="I2175" s="177"/>
      <c r="J2175" s="1043"/>
      <c r="K2175" s="971"/>
      <c r="L2175" s="1029" t="s">
        <v>2603</v>
      </c>
      <c r="M2175" s="1029" t="s">
        <v>10509</v>
      </c>
      <c r="N2175" s="1029" t="str">
        <f>VLOOKUP(cppm_pr[[#This Row],[Order Number]],'DC TM ONE'!B:CN,89,0)</f>
        <v>CONFIRMED</v>
      </c>
      <c r="O2175" s="1044"/>
      <c r="P2175" s="1045"/>
      <c r="Q2175" s="1045"/>
      <c r="R2175" s="177">
        <f>$Q2175-$P2175</f>
        <v>0</v>
      </c>
      <c r="S2175" s="177"/>
      <c r="T2175" s="1026" t="str">
        <f>VLOOKUP(cppm_pr[[#This Row],[Status]],'All Link_LOV'!$I$32:$K$72,2,0)</f>
        <v>Desktop Cost Done</v>
      </c>
      <c r="U2175" s="1026" t="s">
        <v>14170</v>
      </c>
      <c r="V2175" s="1160">
        <f>VLOOKUP(cppm_pr[[#This Row],[Order Number]],'DC TM ONE'!B:CO,92,0)</f>
        <v>1467</v>
      </c>
      <c r="W2175" s="1026" t="s">
        <v>14170</v>
      </c>
      <c r="X2175" s="177">
        <f>VLOOKUP(cppm_pr[[#This Row],[Order Number]],'DC TM ONE'!B:CO,28,0)</f>
        <v>1</v>
      </c>
      <c r="Z2175" s="1028">
        <v>45210</v>
      </c>
      <c r="AA2175" s="177"/>
      <c r="AB2175" s="468"/>
      <c r="AC2175" s="1048"/>
      <c r="AF2175" s="1020" t="s">
        <v>12821</v>
      </c>
      <c r="AG2175" s="1020" t="s">
        <v>491</v>
      </c>
      <c r="AH2175" s="1020" t="str">
        <f>VLOOKUP(cppm_pr[[#This Row],[Order Number]],'DC TM ONE'!B:CN,2,0)</f>
        <v>FPSO VENTURES SDN BHD- MENARA ILHAM (MLS IPME )-PEG</v>
      </c>
      <c r="AI2175" s="600" t="str">
        <f>IFERROR(VLOOKUP(cppm_pr[[#This Row],[Order Number]],SPHERE!C:CC,39,0),"")</f>
        <v/>
      </c>
      <c r="AJ2175" s="600" t="str">
        <f>IFERROR(VLOOKUP(cppm_pr[[#This Row],[Order Number]],'DC TM ONE'!B:CN,42,0),"")</f>
        <v>SLG 99.5%</v>
      </c>
      <c r="AK2175" s="177">
        <v>2991</v>
      </c>
      <c r="AL2175" s="1049"/>
      <c r="AO2175" s="1050"/>
      <c r="AR2175" s="1051"/>
      <c r="AT2175" s="1037"/>
      <c r="AU2175" s="1"/>
      <c r="AV2175" s="1037"/>
      <c r="AW2175" s="1037"/>
      <c r="AX2175" s="1037"/>
      <c r="AY2175" s="1037"/>
      <c r="AZ2175" s="1037"/>
      <c r="BA2175" s="1037"/>
      <c r="BB2175" s="1037"/>
      <c r="BC2175" s="1037"/>
      <c r="BD2175" s="1037"/>
      <c r="BE2175" s="1037"/>
      <c r="BF2175" s="1037"/>
    </row>
    <row r="2176" spans="1:58" ht="12" customHeight="1">
      <c r="A2176" s="959">
        <v>2174</v>
      </c>
      <c r="B2176" s="176" t="s">
        <v>64</v>
      </c>
      <c r="C2176" s="601" t="s">
        <v>225</v>
      </c>
      <c r="D2176" s="466">
        <v>45210</v>
      </c>
      <c r="E2176" s="176" t="s">
        <v>14228</v>
      </c>
      <c r="F2176" s="1044" t="s">
        <v>14229</v>
      </c>
      <c r="G2176" s="1044"/>
      <c r="H2176" s="1044"/>
      <c r="I2176" s="177"/>
      <c r="J2176" s="1043"/>
      <c r="K2176" s="971"/>
      <c r="L2176" s="1029" t="s">
        <v>50</v>
      </c>
      <c r="M2176" s="1029" t="s">
        <v>10509</v>
      </c>
      <c r="N2176" s="1029" t="str">
        <f>VLOOKUP(cppm_pr[[#This Row],[Order Number]],'DC TM ONE'!B:CN,89,0)</f>
        <v>CONFIRMED</v>
      </c>
      <c r="O2176" s="1044"/>
      <c r="P2176" s="1045"/>
      <c r="Q2176" s="1045"/>
      <c r="R2176" s="177">
        <f>$Q2176-$P2176</f>
        <v>0</v>
      </c>
      <c r="S2176" s="177"/>
      <c r="T2176" s="1026" t="str">
        <f>VLOOKUP(cppm_pr[[#This Row],[Status]],'All Link_LOV'!$I$32:$K$72,2,0)</f>
        <v>Not required Project</v>
      </c>
      <c r="U2176" s="1026" t="s">
        <v>14170</v>
      </c>
      <c r="V2176" s="1160">
        <f>VLOOKUP(cppm_pr[[#This Row],[Order Number]],'DC TM ONE'!B:CO,92,0)</f>
        <v>1234</v>
      </c>
      <c r="W2176" s="1026" t="s">
        <v>14170</v>
      </c>
      <c r="X2176" s="177">
        <f>VLOOKUP(cppm_pr[[#This Row],[Order Number]],'DC TM ONE'!B:CO,28,0)</f>
        <v>1</v>
      </c>
      <c r="Z2176" s="1028">
        <v>45210</v>
      </c>
      <c r="AA2176" s="177"/>
      <c r="AB2176" s="468"/>
      <c r="AC2176" s="1048"/>
      <c r="AF2176" s="1020" t="s">
        <v>12821</v>
      </c>
      <c r="AG2176" s="1020" t="s">
        <v>491</v>
      </c>
      <c r="AH2176" s="1020" t="str">
        <f>VLOOKUP(cppm_pr[[#This Row],[Order Number]],'DC TM ONE'!B:CN,2,0)</f>
        <v>EASTMAN INTERLAYERS (M) SDN.BHD - JLN GEBENG 2/4 (MULTI LINE SIP OVER IPME) - GEB</v>
      </c>
      <c r="AI2176" s="600" t="str">
        <f>IFERROR(VLOOKUP(cppm_pr[[#This Row],[Order Number]],SPHERE!C:CC,39,0),"")</f>
        <v/>
      </c>
      <c r="AJ2176" s="600" t="str">
        <f>IFERROR(VLOOKUP(cppm_pr[[#This Row],[Order Number]],'DC TM ONE'!B:CN,42,0),"")</f>
        <v>SLA 99.0%</v>
      </c>
      <c r="AK2176" s="177"/>
      <c r="AL2176" s="1049"/>
      <c r="AO2176" s="1050"/>
      <c r="AR2176" s="1051"/>
      <c r="AT2176" s="1037"/>
      <c r="AU2176" s="1"/>
      <c r="AV2176" s="1037"/>
      <c r="AW2176" s="1037"/>
      <c r="AX2176" s="1037"/>
      <c r="AY2176" s="1037"/>
      <c r="AZ2176" s="1037"/>
      <c r="BA2176" s="1037"/>
      <c r="BB2176" s="1037"/>
      <c r="BC2176" s="1037"/>
      <c r="BD2176" s="1037"/>
      <c r="BE2176" s="1037"/>
      <c r="BF2176" s="1037"/>
    </row>
    <row r="2177" spans="1:60" ht="12" customHeight="1">
      <c r="A2177" s="960">
        <v>2175</v>
      </c>
      <c r="B2177" s="176" t="s">
        <v>74</v>
      </c>
      <c r="C2177" s="601" t="s">
        <v>217</v>
      </c>
      <c r="E2177" s="1189" t="s">
        <v>14226</v>
      </c>
      <c r="F2177" s="1044" t="s">
        <v>14230</v>
      </c>
      <c r="G2177" s="1044"/>
      <c r="H2177" s="1044"/>
      <c r="I2177" s="177"/>
      <c r="J2177" s="1043"/>
      <c r="K2177" s="971"/>
      <c r="L2177" s="1029" t="s">
        <v>2603</v>
      </c>
      <c r="M2177" s="1029" t="s">
        <v>10509</v>
      </c>
      <c r="N2177" s="1029" t="str">
        <f>VLOOKUP(cppm_pr[[#This Row],[Order Number]],'DC TM ONE'!B:CN,89,0)</f>
        <v>CONFIRMED</v>
      </c>
      <c r="O2177" s="1044"/>
      <c r="P2177" s="1045"/>
      <c r="Q2177" s="1045"/>
      <c r="R2177" s="177">
        <f>$Q2177-$P2177</f>
        <v>0</v>
      </c>
      <c r="S2177" s="177"/>
      <c r="T2177" s="1026" t="str">
        <f>VLOOKUP(cppm_pr[[#This Row],[Status]],'All Link_LOV'!$I$32:$K$72,2,0)</f>
        <v>Desktop Cost Done</v>
      </c>
      <c r="U2177" s="1026" t="s">
        <v>14170</v>
      </c>
      <c r="V2177" s="1160">
        <f>VLOOKUP(cppm_pr[[#This Row],[Order Number]],'DC TM ONE'!B:CO,92,0)</f>
        <v>1087</v>
      </c>
      <c r="W2177" s="1026" t="s">
        <v>14170</v>
      </c>
      <c r="X2177" s="177">
        <f>VLOOKUP(cppm_pr[[#This Row],[Order Number]],'DC TM ONE'!B:CO,28,0)</f>
        <v>2</v>
      </c>
      <c r="Z2177" s="1028">
        <v>45210</v>
      </c>
      <c r="AA2177" s="177"/>
      <c r="AB2177" s="468"/>
      <c r="AC2177" s="1048"/>
      <c r="AF2177" s="1020" t="s">
        <v>12821</v>
      </c>
      <c r="AG2177" s="1020" t="s">
        <v>491</v>
      </c>
      <c r="AH2177" s="1020" t="str">
        <f>VLOOKUP(cppm_pr[[#This Row],[Order Number]],'DC TM ONE'!B:CN,2,0)</f>
        <v>ALLIANZ GENERAL INSURANCE - MENARA ALLIANZ SENTRAL (MLS IPME) - BRF</v>
      </c>
      <c r="AI2177" s="600" t="str">
        <f>IFERROR(VLOOKUP(cppm_pr[[#This Row],[Order Number]],SPHERE!C:CC,39,0),"")</f>
        <v/>
      </c>
      <c r="AJ2177" s="600" t="str">
        <f>IFERROR(VLOOKUP(cppm_pr[[#This Row],[Order Number]],'DC TM ONE'!B:CN,42,0),"")</f>
        <v>SLG 99.9%</v>
      </c>
      <c r="AK2177" s="177">
        <v>2991</v>
      </c>
      <c r="AL2177" s="1049"/>
      <c r="AO2177" s="1050"/>
      <c r="AR2177" s="1051"/>
      <c r="AT2177" s="1037"/>
      <c r="AU2177" s="1"/>
      <c r="AV2177" s="1037"/>
      <c r="AW2177" s="1037"/>
      <c r="AX2177" s="1037"/>
      <c r="AY2177" s="1037"/>
      <c r="AZ2177" s="1037"/>
      <c r="BA2177" s="1037"/>
      <c r="BB2177" s="1037"/>
      <c r="BC2177" s="1037"/>
      <c r="BD2177" s="1037"/>
      <c r="BE2177" s="1037"/>
      <c r="BF2177" s="1037"/>
    </row>
    <row r="2178" spans="1:60" ht="12" customHeight="1">
      <c r="A2178" s="959">
        <v>2176</v>
      </c>
      <c r="B2178" s="1017" t="s">
        <v>469</v>
      </c>
      <c r="C2178" s="601" t="s">
        <v>241</v>
      </c>
      <c r="D2178" s="1019"/>
      <c r="E2178" s="600" t="s">
        <v>14231</v>
      </c>
      <c r="F2178" s="1024" t="s">
        <v>13798</v>
      </c>
      <c r="G2178" s="1024" t="s">
        <v>13799</v>
      </c>
      <c r="H2178" s="1024" t="s">
        <v>13800</v>
      </c>
      <c r="I2178" s="1020"/>
      <c r="J2178" s="1023"/>
      <c r="K2178" s="616"/>
      <c r="L2178" s="1029" t="s">
        <v>56</v>
      </c>
      <c r="M2178" s="985" t="s">
        <v>10509</v>
      </c>
      <c r="N2178" s="972" t="str">
        <f>VLOOKUP(cppm_pr[[#This Row],[Order Number]],SPHERE!C:CC,13,0)</f>
        <v>CONFIRMED</v>
      </c>
      <c r="O2178" s="592" t="str">
        <f>VLOOKUP(cppm_pr[[#This Row],[Order Number]],SPHERE!C:CC,6,0)</f>
        <v>WAITING APPROVAL</v>
      </c>
      <c r="P2178" s="1025"/>
      <c r="Q2178" s="1025"/>
      <c r="R2178" s="1020">
        <f>$Q2178-$P2178</f>
        <v>0</v>
      </c>
      <c r="S2178" s="1020"/>
      <c r="T2178" s="1026" t="str">
        <f>VLOOKUP(cppm_pr[[#This Row],[Status]],'All Link_LOV'!$I$32:$K$72,2,0)</f>
        <v>Pending Budget</v>
      </c>
      <c r="U2178" s="1026" t="s">
        <v>14170</v>
      </c>
      <c r="V2178" s="1027">
        <f>VLOOKUP(cppm_pr[[#This Row],[Order Number]],'DC TM ONE'!B:CO,92,0)</f>
        <v>950</v>
      </c>
      <c r="W2178" s="1026" t="s">
        <v>14170</v>
      </c>
      <c r="X2178" s="177">
        <f>VLOOKUP(cppm_pr[[#This Row],[Order Number]],'DC TM ONE'!B:CO,28,0)</f>
        <v>1</v>
      </c>
      <c r="Y2178" s="1020"/>
      <c r="Z2178" s="1028">
        <v>45210</v>
      </c>
      <c r="AA2178" s="1020"/>
      <c r="AB2178" s="1029"/>
      <c r="AC2178" s="1022"/>
      <c r="AD2178" s="1029"/>
      <c r="AE2178" s="1029"/>
      <c r="AF2178" s="592" t="s">
        <v>12821</v>
      </c>
      <c r="AG2178" s="1020" t="s">
        <v>519</v>
      </c>
      <c r="AH2178" s="1020" t="str">
        <f>VLOOKUP(cppm_pr[[#This Row],[Order Number]],'DC TM ONE'!B:CN,2,0)</f>
        <v>POS MALAYSIA - PP RAHANG (SDWAN OVER FTTH)- RSH</v>
      </c>
      <c r="AI2178" s="600" t="str">
        <f>IFERROR(VLOOKUP(cppm_pr[[#This Row],[Order Number]],SPHERE!C:CC,39,0),"")</f>
        <v>Unifi Port</v>
      </c>
      <c r="AJ2178" s="600" t="str">
        <f>IFERROR(VLOOKUP(cppm_pr[[#This Row],[Order Number]],'DC TM ONE'!B:CN,42,0),"")</f>
        <v>SLA 99.0%</v>
      </c>
      <c r="AK2178" s="1187">
        <v>13172.77</v>
      </c>
      <c r="AL2178" s="1031"/>
      <c r="AM2178" s="1032" t="s">
        <v>11298</v>
      </c>
      <c r="AN2178" s="1020"/>
      <c r="AO2178" s="1033"/>
      <c r="AP2178" s="1020"/>
      <c r="AQ2178" s="1020"/>
      <c r="AR2178" s="1034"/>
      <c r="AS2178" s="1020"/>
      <c r="AT2178" s="1035"/>
      <c r="AU2178" s="603"/>
      <c r="AV2178" s="1035"/>
      <c r="AW2178" s="1035"/>
      <c r="AX2178" s="1035"/>
      <c r="AY2178" s="1035"/>
      <c r="AZ2178" s="1035"/>
      <c r="BA2178" s="1035"/>
      <c r="BB2178" s="1035"/>
      <c r="BC2178" s="1035"/>
      <c r="BD2178" s="1035"/>
      <c r="BE2178" s="1035"/>
      <c r="BF2178" s="1035"/>
      <c r="BG2178" s="1020"/>
      <c r="BH2178" s="1020"/>
    </row>
    <row r="2179" spans="1:60" ht="12" customHeight="1">
      <c r="A2179" s="960">
        <v>2177</v>
      </c>
      <c r="B2179" s="176" t="s">
        <v>74</v>
      </c>
      <c r="C2179" s="601" t="s">
        <v>241</v>
      </c>
      <c r="F2179" s="1044" t="s">
        <v>14232</v>
      </c>
      <c r="G2179" s="1044"/>
      <c r="H2179" s="1044" t="s">
        <v>14233</v>
      </c>
      <c r="I2179" s="177"/>
      <c r="J2179" s="1043"/>
      <c r="K2179" s="971"/>
      <c r="L2179" s="1029" t="s">
        <v>2603</v>
      </c>
      <c r="M2179" s="1029" t="s">
        <v>10509</v>
      </c>
      <c r="N2179" s="1029" t="str">
        <f>VLOOKUP(cppm_pr[[#This Row],[Order Number]],'DC TM ONE'!B:CN,89,0)</f>
        <v>CONFIRMED</v>
      </c>
      <c r="O2179" s="1044"/>
      <c r="P2179" s="1045"/>
      <c r="Q2179" s="1045"/>
      <c r="R2179" s="177">
        <f>$Q2179-$P2179</f>
        <v>0</v>
      </c>
      <c r="S2179" s="177"/>
      <c r="T2179" s="1026" t="str">
        <f>VLOOKUP(cppm_pr[[#This Row],[Status]],'All Link_LOV'!$I$32:$K$72,2,0)</f>
        <v>Pending Budget</v>
      </c>
      <c r="U2179" s="1026" t="s">
        <v>14170</v>
      </c>
      <c r="V2179" s="1160">
        <f>VLOOKUP(cppm_pr[[#This Row],[Order Number]],'DC TM ONE'!B:CO,92,0)</f>
        <v>629</v>
      </c>
      <c r="W2179" s="1026" t="s">
        <v>14170</v>
      </c>
      <c r="X2179" s="177">
        <f>VLOOKUP(cppm_pr[[#This Row],[Order Number]],'DC TM ONE'!B:CO,28,0)</f>
        <v>2</v>
      </c>
      <c r="Z2179" s="1028">
        <v>45210</v>
      </c>
      <c r="AA2179" s="177"/>
      <c r="AB2179" s="468"/>
      <c r="AC2179" s="1048"/>
      <c r="AF2179" s="1020" t="s">
        <v>12821</v>
      </c>
      <c r="AG2179" s="1020" t="s">
        <v>491</v>
      </c>
      <c r="AH2179" s="1020" t="str">
        <f>VLOOKUP(cppm_pr[[#This Row],[Order Number]],'DC TM ONE'!B:CN,2,0)</f>
        <v>SILVERLAKE CLOUD COMPUTING SDN BHD - WISMA BANDAR (MLS IPME) - TAR</v>
      </c>
      <c r="AI2179" s="600" t="str">
        <f>IFERROR(VLOOKUP(cppm_pr[[#This Row],[Order Number]],SPHERE!C:CC,39,0),"")</f>
        <v/>
      </c>
      <c r="AJ2179" s="600" t="str">
        <f>IFERROR(VLOOKUP(cppm_pr[[#This Row],[Order Number]],'DC TM ONE'!B:CN,42,0),"")</f>
        <v>SLG 99.5%</v>
      </c>
      <c r="AK2179" s="177">
        <v>4341</v>
      </c>
      <c r="AL2179" s="1049"/>
      <c r="AO2179" s="1050"/>
      <c r="AR2179" s="1051"/>
      <c r="AT2179" s="1037"/>
      <c r="AU2179" s="1"/>
      <c r="AV2179" s="1037"/>
      <c r="AW2179" s="1037"/>
      <c r="AX2179" s="1037"/>
      <c r="AY2179" s="1037"/>
      <c r="AZ2179" s="1037"/>
      <c r="BA2179" s="1037"/>
      <c r="BB2179" s="1037"/>
      <c r="BC2179" s="1037"/>
      <c r="BD2179" s="1037"/>
      <c r="BE2179" s="1037"/>
      <c r="BF2179" s="1037"/>
    </row>
    <row r="2180" spans="1:60" ht="12" customHeight="1">
      <c r="A2180" s="959">
        <v>2178</v>
      </c>
      <c r="B2180" s="176" t="s">
        <v>78</v>
      </c>
      <c r="C2180" s="601" t="s">
        <v>217</v>
      </c>
      <c r="E2180" s="176" t="s">
        <v>14234</v>
      </c>
      <c r="F2180" s="1044" t="s">
        <v>14235</v>
      </c>
      <c r="G2180" s="1044"/>
      <c r="H2180" s="1044"/>
      <c r="I2180" s="177"/>
      <c r="J2180" s="1043"/>
      <c r="K2180" s="971"/>
      <c r="L2180" s="1029" t="s">
        <v>1701</v>
      </c>
      <c r="M2180" s="1029" t="s">
        <v>10509</v>
      </c>
      <c r="N2180" s="1029" t="str">
        <f>VLOOKUP(cppm_pr[[#This Row],[Order Number]],'DC TM ONE'!B:CN,89,0)</f>
        <v>CONFIRMED</v>
      </c>
      <c r="O2180" s="1044"/>
      <c r="P2180" s="1045"/>
      <c r="Q2180" s="1045"/>
      <c r="R2180" s="177">
        <f>$Q2180-$P2180</f>
        <v>0</v>
      </c>
      <c r="S2180" s="177"/>
      <c r="T2180" s="1026" t="str">
        <f>VLOOKUP(cppm_pr[[#This Row],[Status]],'All Link_LOV'!$I$32:$K$72,2,0)</f>
        <v>Desktop Cost Done</v>
      </c>
      <c r="U2180" s="1026" t="s">
        <v>14170</v>
      </c>
      <c r="V2180" s="1160">
        <f>VLOOKUP(cppm_pr[[#This Row],[Order Number]],'DC TM ONE'!B:CO,92,0)</f>
        <v>626</v>
      </c>
      <c r="W2180" s="1026" t="s">
        <v>14170</v>
      </c>
      <c r="X2180" s="177">
        <f>VLOOKUP(cppm_pr[[#This Row],[Order Number]],'DC TM ONE'!B:CO,28,0)</f>
        <v>1</v>
      </c>
      <c r="Z2180" s="1028">
        <v>45210</v>
      </c>
      <c r="AA2180" s="177"/>
      <c r="AB2180" s="468"/>
      <c r="AC2180" s="1048"/>
      <c r="AF2180" s="1020" t="s">
        <v>12821</v>
      </c>
      <c r="AG2180" s="1020" t="s">
        <v>491</v>
      </c>
      <c r="AH2180" s="1020" t="str">
        <f>VLOOKUP(cppm_pr[[#This Row],[Order Number]],'DC TM ONE'!B:CN,2,0)</f>
        <v>KYNDRYL (M) SDN BHD - NTTC DC (ME P2P)-CBJ</v>
      </c>
      <c r="AI2180" s="600" t="str">
        <f>IFERROR(VLOOKUP(cppm_pr[[#This Row],[Order Number]],SPHERE!C:CC,39,0),"")</f>
        <v/>
      </c>
      <c r="AJ2180" s="600" t="str">
        <f>IFERROR(VLOOKUP(cppm_pr[[#This Row],[Order Number]],'DC TM ONE'!B:CN,42,0),"")</f>
        <v>SLG 99.99%</v>
      </c>
      <c r="AK2180" s="177">
        <v>2690</v>
      </c>
      <c r="AL2180" s="1049"/>
      <c r="AO2180" s="1050"/>
      <c r="AR2180" s="1051"/>
      <c r="AT2180" s="1037"/>
      <c r="AU2180" s="1"/>
      <c r="AV2180" s="1037"/>
      <c r="AW2180" s="1037"/>
      <c r="AX2180" s="1037"/>
      <c r="AY2180" s="1037"/>
      <c r="AZ2180" s="1037"/>
      <c r="BA2180" s="1037"/>
      <c r="BB2180" s="1037"/>
      <c r="BC2180" s="1037"/>
      <c r="BD2180" s="1037"/>
      <c r="BE2180" s="1037"/>
      <c r="BF2180" s="1037"/>
    </row>
    <row r="2181" spans="1:60" ht="12" customHeight="1">
      <c r="A2181" s="960">
        <v>2179</v>
      </c>
      <c r="B2181" s="176" t="s">
        <v>74</v>
      </c>
      <c r="C2181" s="601" t="s">
        <v>217</v>
      </c>
      <c r="F2181" s="1044" t="s">
        <v>14236</v>
      </c>
      <c r="G2181" s="1044"/>
      <c r="H2181" s="1044"/>
      <c r="I2181" s="177"/>
      <c r="J2181" s="1043"/>
      <c r="K2181" s="971"/>
      <c r="L2181" s="1029" t="s">
        <v>2603</v>
      </c>
      <c r="M2181" s="1029" t="s">
        <v>10509</v>
      </c>
      <c r="N2181" s="1029" t="str">
        <f>VLOOKUP(cppm_pr[[#This Row],[Order Number]],'DC TM ONE'!B:CN,89,0)</f>
        <v>CONFIRMED</v>
      </c>
      <c r="O2181" s="1044"/>
      <c r="P2181" s="1045"/>
      <c r="Q2181" s="1045"/>
      <c r="R2181" s="177">
        <f>$Q2181-$P2181</f>
        <v>0</v>
      </c>
      <c r="S2181" s="177"/>
      <c r="T2181" s="1026" t="str">
        <f>VLOOKUP(cppm_pr[[#This Row],[Status]],'All Link_LOV'!$I$32:$K$72,2,0)</f>
        <v>Desktop Cost Done</v>
      </c>
      <c r="U2181" s="1026" t="s">
        <v>14170</v>
      </c>
      <c r="V2181" s="1160">
        <f>VLOOKUP(cppm_pr[[#This Row],[Order Number]],'DC TM ONE'!B:CO,92,0)</f>
        <v>623</v>
      </c>
      <c r="W2181" s="1026" t="s">
        <v>14170</v>
      </c>
      <c r="X2181" s="177">
        <f>VLOOKUP(cppm_pr[[#This Row],[Order Number]],'DC TM ONE'!B:CO,28,0)</f>
        <v>2</v>
      </c>
      <c r="Z2181" s="1028">
        <v>45210</v>
      </c>
      <c r="AA2181" s="177"/>
      <c r="AB2181" s="468"/>
      <c r="AC2181" s="1048"/>
      <c r="AF2181" s="1020" t="s">
        <v>12821</v>
      </c>
      <c r="AG2181" s="1020" t="s">
        <v>491</v>
      </c>
      <c r="AH2181" s="1020" t="str">
        <f>VLOOKUP(cppm_pr[[#This Row],[Order Number]],'DC TM ONE'!B:CN,2,0)</f>
        <v>MISSION FOODS MALAYSIA SDN BHD- TM BRICKFIELD DATA CENTER (MLS OVER IPME)-BRF</v>
      </c>
      <c r="AI2181" s="600" t="str">
        <f>IFERROR(VLOOKUP(cppm_pr[[#This Row],[Order Number]],SPHERE!C:CC,39,0),"")</f>
        <v/>
      </c>
      <c r="AJ2181" s="600" t="str">
        <f>IFERROR(VLOOKUP(cppm_pr[[#This Row],[Order Number]],'DC TM ONE'!B:CN,42,0),"")</f>
        <v>SLG 99.5%</v>
      </c>
      <c r="AK2181" s="177">
        <v>2991</v>
      </c>
      <c r="AL2181" s="1049"/>
      <c r="AO2181" s="1050"/>
      <c r="AR2181" s="1051"/>
      <c r="AT2181" s="1037"/>
      <c r="AU2181" s="1"/>
      <c r="AV2181" s="1037"/>
      <c r="AW2181" s="1037"/>
      <c r="AX2181" s="1037"/>
      <c r="AY2181" s="1037"/>
      <c r="AZ2181" s="1037"/>
      <c r="BA2181" s="1037"/>
      <c r="BB2181" s="1037"/>
      <c r="BC2181" s="1037"/>
      <c r="BD2181" s="1037"/>
      <c r="BE2181" s="1037"/>
      <c r="BF2181" s="1037"/>
    </row>
    <row r="2182" spans="1:60" ht="12" customHeight="1">
      <c r="A2182" s="959">
        <v>2180</v>
      </c>
      <c r="C2182" s="601" t="s">
        <v>213</v>
      </c>
      <c r="F2182" s="1044" t="s">
        <v>14237</v>
      </c>
      <c r="G2182" s="1044"/>
      <c r="H2182" s="1044"/>
      <c r="I2182" s="177"/>
      <c r="J2182" s="1043"/>
      <c r="K2182" s="971"/>
      <c r="L2182" s="1029" t="s">
        <v>57</v>
      </c>
      <c r="M2182" s="1029" t="s">
        <v>10509</v>
      </c>
      <c r="N2182" s="1029" t="str">
        <f>VLOOKUP(cppm_pr[[#This Row],[Order Number]],'DC TM ONE'!B:CN,89,0)</f>
        <v>IN PROGRESS</v>
      </c>
      <c r="O2182" s="1044"/>
      <c r="P2182" s="1045"/>
      <c r="Q2182" s="1045"/>
      <c r="R2182" s="177">
        <f>$Q2182-$P2182</f>
        <v>0</v>
      </c>
      <c r="S2182" s="177"/>
      <c r="T2182" s="1026" t="str">
        <f>VLOOKUP(cppm_pr[[#This Row],[Status]],'All Link_LOV'!$I$32:$K$72,2,0)</f>
        <v>Pending Desktop Costing</v>
      </c>
      <c r="U2182" s="1026" t="s">
        <v>14170</v>
      </c>
      <c r="V2182" s="1160">
        <f>VLOOKUP(cppm_pr[[#This Row],[Order Number]],'DC TM ONE'!B:CO,92,0)</f>
        <v>617</v>
      </c>
      <c r="W2182" s="1026" t="s">
        <v>14170</v>
      </c>
      <c r="X2182" s="177">
        <f>VLOOKUP(cppm_pr[[#This Row],[Order Number]],'DC TM ONE'!B:CO,28,0)</f>
        <v>2</v>
      </c>
      <c r="Z2182" s="1028">
        <v>45210</v>
      </c>
      <c r="AA2182" s="177"/>
      <c r="AB2182" s="468"/>
      <c r="AC2182" s="1048"/>
      <c r="AF2182" s="1020" t="s">
        <v>12821</v>
      </c>
      <c r="AG2182" s="1020" t="s">
        <v>515</v>
      </c>
      <c r="AH2182" s="1020" t="str">
        <f>VLOOKUP(cppm_pr[[#This Row],[Order Number]],'DC TM ONE'!B:CN,2,0)</f>
        <v>GERBANG ALAF RESTAURANTS-MCDONALD'S #213 SEKSYEN 22 (UNIFI)-SAG</v>
      </c>
      <c r="AI2182" s="600" t="str">
        <f>IFERROR(VLOOKUP(cppm_pr[[#This Row],[Order Number]],SPHERE!C:CC,39,0),"")</f>
        <v/>
      </c>
      <c r="AJ2182" s="600">
        <f>IFERROR(VLOOKUP(cppm_pr[[#This Row],[Order Number]],'DC TM ONE'!B:CN,42,0),"")</f>
        <v>0</v>
      </c>
      <c r="AK2182" s="177"/>
      <c r="AL2182" s="1049"/>
      <c r="AO2182" s="1050"/>
      <c r="AR2182" s="1051"/>
      <c r="AT2182" s="1037"/>
      <c r="AU2182" s="1"/>
      <c r="AV2182" s="1037"/>
      <c r="AW2182" s="1037"/>
      <c r="AX2182" s="1037"/>
      <c r="AY2182" s="1037"/>
      <c r="AZ2182" s="1037"/>
      <c r="BA2182" s="1037"/>
      <c r="BB2182" s="1037"/>
      <c r="BC2182" s="1037"/>
      <c r="BD2182" s="1037"/>
      <c r="BE2182" s="1037"/>
      <c r="BF2182" s="1037"/>
    </row>
    <row r="2183" spans="1:60" ht="12" customHeight="1">
      <c r="A2183" s="960">
        <v>2181</v>
      </c>
      <c r="C2183" s="601" t="s">
        <v>213</v>
      </c>
      <c r="F2183" s="1044" t="s">
        <v>14238</v>
      </c>
      <c r="G2183" s="1044"/>
      <c r="H2183" s="1044"/>
      <c r="I2183" s="177"/>
      <c r="J2183" s="1043"/>
      <c r="K2183" s="971"/>
      <c r="L2183" s="1029" t="s">
        <v>1492</v>
      </c>
      <c r="M2183" s="1029" t="s">
        <v>10509</v>
      </c>
      <c r="N2183" s="1029" t="str">
        <f>VLOOKUP(cppm_pr[[#This Row],[Order Number]],'DC TM ONE'!B:CN,89,0)</f>
        <v>CONFIRMED</v>
      </c>
      <c r="O2183" s="1044"/>
      <c r="P2183" s="1045"/>
      <c r="Q2183" s="1045"/>
      <c r="R2183" s="177">
        <f>$Q2183-$P2183</f>
        <v>0</v>
      </c>
      <c r="S2183" s="177"/>
      <c r="T2183" s="1026" t="str">
        <f>VLOOKUP(cppm_pr[[#This Row],[Status]],'All Link_LOV'!$I$32:$K$72,2,0)</f>
        <v>Pending Desktop Costing</v>
      </c>
      <c r="U2183" s="1026" t="s">
        <v>14170</v>
      </c>
      <c r="V2183" s="1160">
        <f>VLOOKUP(cppm_pr[[#This Row],[Order Number]],'DC TM ONE'!B:CO,92,0)</f>
        <v>613</v>
      </c>
      <c r="W2183" s="1026" t="s">
        <v>14170</v>
      </c>
      <c r="X2183" s="177">
        <f>VLOOKUP(cppm_pr[[#This Row],[Order Number]],'DC TM ONE'!B:CO,28,0)</f>
        <v>1</v>
      </c>
      <c r="Z2183" s="1028">
        <v>45210</v>
      </c>
      <c r="AA2183" s="177"/>
      <c r="AB2183" s="468"/>
      <c r="AC2183" s="1048"/>
      <c r="AF2183" s="1020" t="s">
        <v>12821</v>
      </c>
      <c r="AG2183" s="1020" t="s">
        <v>518</v>
      </c>
      <c r="AH2183" s="1020" t="str">
        <f>VLOOKUP(cppm_pr[[#This Row],[Order Number]],'DC TM ONE'!B:CN,2,0)</f>
        <v>KEMENTERIAN PEMBANGUNAN KERAJAAN TEMPATAN-PASAR PAYANG KUALA TERENGGANU (UNIFI)-TG</v>
      </c>
      <c r="AI2183" s="600" t="str">
        <f>IFERROR(VLOOKUP(cppm_pr[[#This Row],[Order Number]],SPHERE!C:CC,39,0),"")</f>
        <v/>
      </c>
      <c r="AJ2183" s="600">
        <f>IFERROR(VLOOKUP(cppm_pr[[#This Row],[Order Number]],'DC TM ONE'!B:CN,42,0),"")</f>
        <v>0</v>
      </c>
      <c r="AK2183" s="177"/>
      <c r="AL2183" s="1049"/>
      <c r="AO2183" s="1050"/>
      <c r="AR2183" s="1051"/>
      <c r="AT2183" s="1037"/>
      <c r="AU2183" s="1"/>
      <c r="AV2183" s="1037"/>
      <c r="AW2183" s="1037"/>
      <c r="AX2183" s="1037"/>
      <c r="AY2183" s="1037"/>
      <c r="AZ2183" s="1037"/>
      <c r="BA2183" s="1037"/>
      <c r="BB2183" s="1037"/>
      <c r="BC2183" s="1037"/>
      <c r="BD2183" s="1037"/>
      <c r="BE2183" s="1037"/>
      <c r="BF2183" s="1037"/>
    </row>
    <row r="2184" spans="1:60" ht="12" customHeight="1">
      <c r="A2184" s="959">
        <v>2182</v>
      </c>
      <c r="C2184" s="1040" t="s">
        <v>225</v>
      </c>
      <c r="E2184" s="176" t="s">
        <v>14239</v>
      </c>
      <c r="F2184" s="1044" t="s">
        <v>14240</v>
      </c>
      <c r="G2184" s="1044"/>
      <c r="H2184" s="1044"/>
      <c r="I2184" s="177"/>
      <c r="J2184" s="1043"/>
      <c r="K2184" s="971"/>
      <c r="L2184" s="1029" t="s">
        <v>2773</v>
      </c>
      <c r="M2184" s="1029" t="s">
        <v>10509</v>
      </c>
      <c r="N2184" s="1029" t="str">
        <f>VLOOKUP(cppm_pr[[#This Row],[Order Number]],'DC TM ONE'!B:CN,89,0)</f>
        <v>IN PROGRESS</v>
      </c>
      <c r="O2184" s="1044"/>
      <c r="P2184" s="1045"/>
      <c r="Q2184" s="1045"/>
      <c r="R2184" s="177">
        <f>$Q2184-$P2184</f>
        <v>0</v>
      </c>
      <c r="S2184" s="177"/>
      <c r="T2184" s="1026" t="str">
        <f>VLOOKUP(cppm_pr[[#This Row],[Status]],'All Link_LOV'!$I$32:$K$72,2,0)</f>
        <v>Not required Project</v>
      </c>
      <c r="U2184" s="1026" t="s">
        <v>14170</v>
      </c>
      <c r="V2184" s="1160">
        <f>VLOOKUP(cppm_pr[[#This Row],[Order Number]],'DC TM ONE'!B:CO,92,0)</f>
        <v>603</v>
      </c>
      <c r="W2184" s="1026" t="s">
        <v>14170</v>
      </c>
      <c r="X2184" s="177">
        <f>VLOOKUP(cppm_pr[[#This Row],[Order Number]],'DC TM ONE'!B:CO,28,0)</f>
        <v>2</v>
      </c>
      <c r="Z2184" s="1028">
        <v>45210</v>
      </c>
      <c r="AA2184" s="177"/>
      <c r="AB2184" s="468"/>
      <c r="AC2184" s="1048"/>
      <c r="AF2184" s="1020" t="s">
        <v>12821</v>
      </c>
      <c r="AG2184" s="1020" t="s">
        <v>518</v>
      </c>
      <c r="AH2184" s="1020" t="str">
        <f>VLOOKUP(cppm_pr[[#This Row],[Order Number]],'DC TM ONE'!B:CN,2,0)</f>
        <v>METRO DIRECT CARRIER (M) SDN BHD-JALAN LIM SWEE SIM KLUANG BARU(UNIFI)-KU</v>
      </c>
      <c r="AI2184" s="600" t="str">
        <f>IFERROR(VLOOKUP(cppm_pr[[#This Row],[Order Number]],SPHERE!C:CC,39,0),"")</f>
        <v/>
      </c>
      <c r="AJ2184" s="600">
        <f>IFERROR(VLOOKUP(cppm_pr[[#This Row],[Order Number]],'DC TM ONE'!B:CN,42,0),"")</f>
        <v>0</v>
      </c>
      <c r="AK2184" s="177"/>
      <c r="AL2184" s="1049"/>
      <c r="AO2184" s="1050"/>
      <c r="AR2184" s="1051"/>
      <c r="AT2184" s="1037"/>
      <c r="AU2184" s="1"/>
      <c r="AV2184" s="1037"/>
      <c r="AW2184" s="1037"/>
      <c r="AX2184" s="1037"/>
      <c r="AY2184" s="1037"/>
      <c r="AZ2184" s="1037"/>
      <c r="BA2184" s="1037"/>
      <c r="BB2184" s="1037"/>
      <c r="BC2184" s="1037"/>
      <c r="BD2184" s="1037"/>
      <c r="BE2184" s="1037"/>
      <c r="BF2184" s="1037"/>
    </row>
    <row r="2185" spans="1:60" ht="12" customHeight="1">
      <c r="A2185" s="960">
        <v>2183</v>
      </c>
      <c r="B2185" s="176" t="s">
        <v>74</v>
      </c>
      <c r="C2185" s="601" t="s">
        <v>217</v>
      </c>
      <c r="F2185" s="1044" t="s">
        <v>14241</v>
      </c>
      <c r="G2185" s="1044"/>
      <c r="H2185" s="1044"/>
      <c r="I2185" s="177"/>
      <c r="J2185" s="1043"/>
      <c r="K2185" s="971"/>
      <c r="L2185" s="1029" t="s">
        <v>2603</v>
      </c>
      <c r="M2185" s="1029" t="s">
        <v>10509</v>
      </c>
      <c r="N2185" s="1029" t="str">
        <f>VLOOKUP(cppm_pr[[#This Row],[Order Number]],'DC TM ONE'!B:CN,89,0)</f>
        <v>CONFIRMED</v>
      </c>
      <c r="O2185" s="1044"/>
      <c r="P2185" s="1045"/>
      <c r="Q2185" s="1045"/>
      <c r="R2185" s="177">
        <f>$Q2185-$P2185</f>
        <v>0</v>
      </c>
      <c r="S2185" s="177"/>
      <c r="T2185" s="1026" t="str">
        <f>VLOOKUP(cppm_pr[[#This Row],[Status]],'All Link_LOV'!$I$32:$K$72,2,0)</f>
        <v>Desktop Cost Done</v>
      </c>
      <c r="U2185" s="1026" t="s">
        <v>14170</v>
      </c>
      <c r="V2185" s="1160">
        <f>VLOOKUP(cppm_pr[[#This Row],[Order Number]],'DC TM ONE'!B:CO,92,0)</f>
        <v>597</v>
      </c>
      <c r="W2185" s="1026" t="s">
        <v>14170</v>
      </c>
      <c r="X2185" s="177">
        <f>VLOOKUP(cppm_pr[[#This Row],[Order Number]],'DC TM ONE'!B:CO,28,0)</f>
        <v>2</v>
      </c>
      <c r="Z2185" s="1028">
        <v>45210</v>
      </c>
      <c r="AA2185" s="177"/>
      <c r="AB2185" s="468"/>
      <c r="AC2185" s="1048"/>
      <c r="AF2185" s="1020" t="s">
        <v>12821</v>
      </c>
      <c r="AG2185" s="1020" t="s">
        <v>491</v>
      </c>
      <c r="AH2185" s="1020" t="str">
        <f>VLOOKUP(cppm_pr[[#This Row],[Order Number]],'DC TM ONE'!B:CN,2,0)</f>
        <v>INSTITUTE OF TECHNOLOGY PETRONAS SDN BHD-TM BRICKFIELD DATA CENTRE (MUC OVER IPME SLG 99.99)-BRF</v>
      </c>
      <c r="AI2185" s="600" t="str">
        <f>IFERROR(VLOOKUP(cppm_pr[[#This Row],[Order Number]],SPHERE!C:CC,39,0),"")</f>
        <v/>
      </c>
      <c r="AJ2185" s="600" t="str">
        <f>IFERROR(VLOOKUP(cppm_pr[[#This Row],[Order Number]],'DC TM ONE'!B:CN,42,0),"")</f>
        <v>SLG 99.99%</v>
      </c>
      <c r="AK2185" s="177">
        <v>2991</v>
      </c>
      <c r="AL2185" s="1049"/>
      <c r="AO2185" s="1050"/>
      <c r="AR2185" s="1051"/>
      <c r="AT2185" s="1037"/>
      <c r="AU2185" s="1"/>
      <c r="AV2185" s="1037"/>
      <c r="AW2185" s="1037"/>
      <c r="AX2185" s="1037"/>
      <c r="AY2185" s="1037"/>
      <c r="AZ2185" s="1037"/>
      <c r="BA2185" s="1037"/>
      <c r="BB2185" s="1037"/>
      <c r="BC2185" s="1037"/>
      <c r="BD2185" s="1037"/>
      <c r="BE2185" s="1037"/>
      <c r="BF2185" s="1037"/>
    </row>
    <row r="2186" spans="1:60" ht="12" customHeight="1">
      <c r="A2186" s="959">
        <v>2184</v>
      </c>
      <c r="C2186" s="601" t="s">
        <v>213</v>
      </c>
      <c r="F2186" s="1044" t="s">
        <v>14242</v>
      </c>
      <c r="G2186" s="1044"/>
      <c r="H2186" s="1044"/>
      <c r="I2186" s="177"/>
      <c r="J2186" s="1043"/>
      <c r="K2186" s="971"/>
      <c r="L2186" s="1029" t="s">
        <v>51</v>
      </c>
      <c r="M2186" s="1029" t="s">
        <v>10509</v>
      </c>
      <c r="N2186" s="1029" t="str">
        <f>VLOOKUP(cppm_pr[[#This Row],[Order Number]],'DC TM ONE'!B:CN,89,0)</f>
        <v>IN PROGRESS</v>
      </c>
      <c r="O2186" s="1044"/>
      <c r="P2186" s="1045"/>
      <c r="Q2186" s="1045"/>
      <c r="R2186" s="177">
        <f>$Q2186-$P2186</f>
        <v>0</v>
      </c>
      <c r="S2186" s="177"/>
      <c r="T2186" s="1026" t="str">
        <f>VLOOKUP(cppm_pr[[#This Row],[Status]],'All Link_LOV'!$I$32:$K$72,2,0)</f>
        <v>Pending Desktop Costing</v>
      </c>
      <c r="U2186" s="1026" t="s">
        <v>14170</v>
      </c>
      <c r="V2186" s="1160">
        <f>VLOOKUP(cppm_pr[[#This Row],[Order Number]],'DC TM ONE'!B:CO,92,0)</f>
        <v>593</v>
      </c>
      <c r="W2186" s="1026" t="s">
        <v>14170</v>
      </c>
      <c r="X2186" s="177">
        <f>VLOOKUP(cppm_pr[[#This Row],[Order Number]],'DC TM ONE'!B:CO,28,0)</f>
        <v>2</v>
      </c>
      <c r="Z2186" s="1028">
        <v>45210</v>
      </c>
      <c r="AA2186" s="177"/>
      <c r="AB2186" s="468"/>
      <c r="AC2186" s="1048"/>
      <c r="AF2186" s="1020" t="s">
        <v>12821</v>
      </c>
      <c r="AG2186" s="1020" t="s">
        <v>518</v>
      </c>
      <c r="AH2186" s="1020" t="str">
        <f>VLOOKUP(cppm_pr[[#This Row],[Order Number]],'DC TM ONE'!B:CN,2,0)</f>
        <v>METRO DIRECT CARRIER (M) SDN BHD- JALAN TAIPING TAMAN TALANG PERAK(UNIFI)-KK</v>
      </c>
      <c r="AI2186" s="600" t="str">
        <f>IFERROR(VLOOKUP(cppm_pr[[#This Row],[Order Number]],SPHERE!C:CC,39,0),"")</f>
        <v/>
      </c>
      <c r="AJ2186" s="600">
        <f>IFERROR(VLOOKUP(cppm_pr[[#This Row],[Order Number]],'DC TM ONE'!B:CN,42,0),"")</f>
        <v>0</v>
      </c>
      <c r="AK2186" s="177"/>
      <c r="AL2186" s="1049"/>
      <c r="AO2186" s="1050"/>
      <c r="AR2186" s="1051"/>
      <c r="AT2186" s="1037"/>
      <c r="AU2186" s="1"/>
      <c r="AV2186" s="1037"/>
      <c r="AW2186" s="1037"/>
      <c r="AX2186" s="1037"/>
      <c r="AY2186" s="1037"/>
      <c r="AZ2186" s="1037"/>
      <c r="BA2186" s="1037"/>
      <c r="BB2186" s="1037"/>
      <c r="BC2186" s="1037"/>
      <c r="BD2186" s="1037"/>
      <c r="BE2186" s="1037"/>
      <c r="BF2186" s="1037"/>
    </row>
    <row r="2187" spans="1:60" ht="12" customHeight="1">
      <c r="A2187" s="960">
        <v>2185</v>
      </c>
      <c r="C2187" s="601" t="s">
        <v>213</v>
      </c>
      <c r="F2187" s="1044" t="s">
        <v>3951</v>
      </c>
      <c r="G2187" s="1044"/>
      <c r="H2187" s="1044"/>
      <c r="I2187" s="177"/>
      <c r="J2187" s="1043"/>
      <c r="K2187" s="971"/>
      <c r="L2187" s="1029" t="s">
        <v>1104</v>
      </c>
      <c r="M2187" s="1029" t="s">
        <v>10509</v>
      </c>
      <c r="N2187" s="1029" t="str">
        <f>VLOOKUP(cppm_pr[[#This Row],[Order Number]],'DC TM ONE'!B:CN,89,0)</f>
        <v>CONFIRMED</v>
      </c>
      <c r="O2187" s="1044"/>
      <c r="P2187" s="1045"/>
      <c r="Q2187" s="1045"/>
      <c r="R2187" s="177">
        <f>$Q2187-$P2187</f>
        <v>0</v>
      </c>
      <c r="S2187" s="177"/>
      <c r="T2187" s="1026" t="str">
        <f>VLOOKUP(cppm_pr[[#This Row],[Status]],'All Link_LOV'!$I$32:$K$72,2,0)</f>
        <v>Pending Desktop Costing</v>
      </c>
      <c r="U2187" s="1026" t="s">
        <v>14170</v>
      </c>
      <c r="V2187" s="1160">
        <f>VLOOKUP(cppm_pr[[#This Row],[Order Number]],'DC TM ONE'!B:CO,92,0)</f>
        <v>581</v>
      </c>
      <c r="W2187" s="1026" t="s">
        <v>14170</v>
      </c>
      <c r="X2187" s="177">
        <f>VLOOKUP(cppm_pr[[#This Row],[Order Number]],'DC TM ONE'!B:CO,28,0)</f>
        <v>2</v>
      </c>
      <c r="Z2187" s="1028">
        <v>45210</v>
      </c>
      <c r="AA2187" s="177"/>
      <c r="AB2187" s="468"/>
      <c r="AC2187" s="1048"/>
      <c r="AF2187" s="1020" t="s">
        <v>12821</v>
      </c>
      <c r="AG2187" s="1020" t="s">
        <v>518</v>
      </c>
      <c r="AH2187" s="1020" t="str">
        <f>VLOOKUP(cppm_pr[[#This Row],[Order Number]],'DC TM ONE'!B:CN,2,0)</f>
        <v>JABATAN HAL EHWAL AGAMA ISLAM NEGERI SABAH-PERPUSTAKAAN BAITULHIKMAH(UNIFI)-KBU</v>
      </c>
      <c r="AI2187" s="600" t="str">
        <f>IFERROR(VLOOKUP(cppm_pr[[#This Row],[Order Number]],SPHERE!C:CC,39,0),"")</f>
        <v/>
      </c>
      <c r="AJ2187" s="600">
        <f>IFERROR(VLOOKUP(cppm_pr[[#This Row],[Order Number]],'DC TM ONE'!B:CN,42,0),"")</f>
        <v>0</v>
      </c>
      <c r="AK2187" s="177"/>
      <c r="AL2187" s="1049"/>
      <c r="AO2187" s="1050"/>
      <c r="AR2187" s="1051"/>
      <c r="AT2187" s="1037"/>
      <c r="AU2187" s="1"/>
      <c r="AV2187" s="1037"/>
      <c r="AW2187" s="1037"/>
      <c r="AX2187" s="1037"/>
      <c r="AY2187" s="1037"/>
      <c r="AZ2187" s="1037"/>
      <c r="BA2187" s="1037"/>
      <c r="BB2187" s="1037"/>
      <c r="BC2187" s="1037"/>
      <c r="BD2187" s="1037"/>
      <c r="BE2187" s="1037"/>
      <c r="BF2187" s="1037"/>
    </row>
    <row r="2188" spans="1:60" ht="12" customHeight="1">
      <c r="A2188" s="959">
        <v>2186</v>
      </c>
      <c r="C2188" s="601" t="s">
        <v>213</v>
      </c>
      <c r="F2188" s="1044" t="s">
        <v>3935</v>
      </c>
      <c r="G2188" s="1044"/>
      <c r="H2188" s="1044"/>
      <c r="I2188" s="177"/>
      <c r="J2188" s="1043"/>
      <c r="K2188" s="971"/>
      <c r="L2188" s="1029" t="s">
        <v>1104</v>
      </c>
      <c r="M2188" s="1029" t="s">
        <v>10509</v>
      </c>
      <c r="N2188" s="1029" t="str">
        <f>VLOOKUP(cppm_pr[[#This Row],[Order Number]],'DC TM ONE'!B:CN,89,0)</f>
        <v>CONFIRMED</v>
      </c>
      <c r="O2188" s="1044"/>
      <c r="P2188" s="1045"/>
      <c r="Q2188" s="1045"/>
      <c r="R2188" s="177">
        <f>$Q2188-$P2188</f>
        <v>0</v>
      </c>
      <c r="S2188" s="177"/>
      <c r="T2188" s="1026" t="str">
        <f>VLOOKUP(cppm_pr[[#This Row],[Status]],'All Link_LOV'!$I$32:$K$72,2,0)</f>
        <v>Pending Desktop Costing</v>
      </c>
      <c r="U2188" s="1026" t="s">
        <v>14170</v>
      </c>
      <c r="V2188" s="1160">
        <f>VLOOKUP(cppm_pr[[#This Row],[Order Number]],'DC TM ONE'!B:CO,92,0)</f>
        <v>580</v>
      </c>
      <c r="W2188" s="1026" t="s">
        <v>14170</v>
      </c>
      <c r="X2188" s="177">
        <f>VLOOKUP(cppm_pr[[#This Row],[Order Number]],'DC TM ONE'!B:CO,28,0)</f>
        <v>2</v>
      </c>
      <c r="Z2188" s="1028">
        <v>45210</v>
      </c>
      <c r="AA2188" s="177"/>
      <c r="AB2188" s="468"/>
      <c r="AC2188" s="1048"/>
      <c r="AF2188" s="1020" t="s">
        <v>12821</v>
      </c>
      <c r="AG2188" s="1020" t="s">
        <v>518</v>
      </c>
      <c r="AH2188" s="1020" t="str">
        <f>VLOOKUP(cppm_pr[[#This Row],[Order Number]],'DC TM ONE'!B:CN,2,0)</f>
        <v>JABATAN HAL EHWAL AGAMA ISLAM NEGERI SABAH-MASJID NEGERI SABAH(UNIFI)-KBU</v>
      </c>
      <c r="AI2188" s="600" t="str">
        <f>IFERROR(VLOOKUP(cppm_pr[[#This Row],[Order Number]],SPHERE!C:CC,39,0),"")</f>
        <v/>
      </c>
      <c r="AJ2188" s="600">
        <f>IFERROR(VLOOKUP(cppm_pr[[#This Row],[Order Number]],'DC TM ONE'!B:CN,42,0),"")</f>
        <v>0</v>
      </c>
      <c r="AK2188" s="177"/>
      <c r="AL2188" s="1049"/>
      <c r="AO2188" s="1050"/>
      <c r="AR2188" s="1051"/>
      <c r="AT2188" s="1037"/>
      <c r="AU2188" s="1"/>
      <c r="AV2188" s="1037"/>
      <c r="AW2188" s="1037"/>
      <c r="AX2188" s="1037"/>
      <c r="AY2188" s="1037"/>
      <c r="AZ2188" s="1037"/>
      <c r="BA2188" s="1037"/>
      <c r="BB2188" s="1037"/>
      <c r="BC2188" s="1037"/>
      <c r="BD2188" s="1037"/>
      <c r="BE2188" s="1037"/>
      <c r="BF2188" s="1037"/>
    </row>
    <row r="2189" spans="1:60" ht="12" customHeight="1">
      <c r="A2189" s="960">
        <v>2187</v>
      </c>
      <c r="B2189" s="176" t="s">
        <v>74</v>
      </c>
      <c r="C2189" s="601" t="s">
        <v>217</v>
      </c>
      <c r="F2189" s="1044" t="s">
        <v>14243</v>
      </c>
      <c r="G2189" s="1044"/>
      <c r="H2189" s="1044"/>
      <c r="I2189" s="177"/>
      <c r="J2189" s="1043"/>
      <c r="K2189" s="971"/>
      <c r="L2189" s="1029" t="s">
        <v>2603</v>
      </c>
      <c r="M2189" s="1029" t="s">
        <v>10509</v>
      </c>
      <c r="N2189" s="1029" t="str">
        <f>VLOOKUP(cppm_pr[[#This Row],[Order Number]],'DC TM ONE'!B:CN,89,0)</f>
        <v>CONFIRMED</v>
      </c>
      <c r="O2189" s="1044"/>
      <c r="P2189" s="1045"/>
      <c r="Q2189" s="1045"/>
      <c r="R2189" s="177">
        <f>$Q2189-$P2189</f>
        <v>0</v>
      </c>
      <c r="S2189" s="177"/>
      <c r="T2189" s="1026" t="str">
        <f>VLOOKUP(cppm_pr[[#This Row],[Status]],'All Link_LOV'!$I$32:$K$72,2,0)</f>
        <v>Desktop Cost Done</v>
      </c>
      <c r="U2189" s="1026" t="s">
        <v>14170</v>
      </c>
      <c r="V2189" s="1160">
        <f>VLOOKUP(cppm_pr[[#This Row],[Order Number]],'DC TM ONE'!B:CO,92,0)</f>
        <v>558</v>
      </c>
      <c r="W2189" s="1026" t="s">
        <v>14170</v>
      </c>
      <c r="X2189" s="177">
        <f>VLOOKUP(cppm_pr[[#This Row],[Order Number]],'DC TM ONE'!B:CO,28,0)</f>
        <v>2</v>
      </c>
      <c r="Z2189" s="1028">
        <v>45210</v>
      </c>
      <c r="AA2189" s="177"/>
      <c r="AB2189" s="468"/>
      <c r="AC2189" s="1048"/>
      <c r="AF2189" s="1020" t="s">
        <v>12821</v>
      </c>
      <c r="AG2189" s="1020" t="s">
        <v>491</v>
      </c>
      <c r="AH2189" s="1020" t="str">
        <f>VLOOKUP(cppm_pr[[#This Row],[Order Number]],'DC TM ONE'!B:CN,2,0)</f>
        <v>THE PHOENIX PARTNERSHIP (LEEDS) LTD-TM BRICKFIELD(IPME P2P)-BRF</v>
      </c>
      <c r="AI2189" s="600" t="str">
        <f>IFERROR(VLOOKUP(cppm_pr[[#This Row],[Order Number]],SPHERE!C:CC,39,0),"")</f>
        <v/>
      </c>
      <c r="AJ2189" s="600" t="str">
        <f>IFERROR(VLOOKUP(cppm_pr[[#This Row],[Order Number]],'DC TM ONE'!B:CN,42,0),"")</f>
        <v>SLG 99.9%</v>
      </c>
      <c r="AK2189" s="177">
        <v>2991</v>
      </c>
      <c r="AL2189" s="1049"/>
      <c r="AO2189" s="1050"/>
      <c r="AR2189" s="1051"/>
      <c r="AT2189" s="1037"/>
      <c r="AU2189" s="1"/>
      <c r="AV2189" s="1037"/>
      <c r="AW2189" s="1037"/>
      <c r="AX2189" s="1037"/>
      <c r="AY2189" s="1037"/>
      <c r="AZ2189" s="1037"/>
      <c r="BA2189" s="1037"/>
      <c r="BB2189" s="1037"/>
      <c r="BC2189" s="1037"/>
      <c r="BD2189" s="1037"/>
      <c r="BE2189" s="1037"/>
      <c r="BF2189" s="1037"/>
    </row>
    <row r="2190" spans="1:60" ht="12" customHeight="1">
      <c r="A2190" s="959">
        <v>2188</v>
      </c>
      <c r="B2190" s="176" t="s">
        <v>78</v>
      </c>
      <c r="C2190" s="601" t="s">
        <v>217</v>
      </c>
      <c r="E2190" s="1198" t="s">
        <v>14234</v>
      </c>
      <c r="F2190" s="1044" t="s">
        <v>14244</v>
      </c>
      <c r="G2190" s="1044"/>
      <c r="H2190" s="1044"/>
      <c r="I2190" s="177"/>
      <c r="J2190" s="1043"/>
      <c r="K2190" s="971"/>
      <c r="L2190" s="1029" t="s">
        <v>1701</v>
      </c>
      <c r="M2190" s="1029" t="s">
        <v>10509</v>
      </c>
      <c r="N2190" s="1029" t="str">
        <f>VLOOKUP(cppm_pr[[#This Row],[Order Number]],'DC TM ONE'!B:CN,89,0)</f>
        <v>CONFIRMED</v>
      </c>
      <c r="O2190" s="1044"/>
      <c r="P2190" s="1045"/>
      <c r="Q2190" s="1045"/>
      <c r="R2190" s="177">
        <f>$Q2190-$P2190</f>
        <v>0</v>
      </c>
      <c r="S2190" s="177"/>
      <c r="T2190" s="1026" t="str">
        <f>VLOOKUP(cppm_pr[[#This Row],[Status]],'All Link_LOV'!$I$32:$K$72,2,0)</f>
        <v>Desktop Cost Done</v>
      </c>
      <c r="U2190" s="1026" t="s">
        <v>14170</v>
      </c>
      <c r="V2190" s="1160">
        <f>VLOOKUP(cppm_pr[[#This Row],[Order Number]],'DC TM ONE'!B:CO,92,0)</f>
        <v>557</v>
      </c>
      <c r="W2190" s="1026" t="s">
        <v>14170</v>
      </c>
      <c r="X2190" s="177">
        <f>VLOOKUP(cppm_pr[[#This Row],[Order Number]],'DC TM ONE'!B:CO,28,0)</f>
        <v>1</v>
      </c>
      <c r="Z2190" s="1028">
        <v>45210</v>
      </c>
      <c r="AA2190" s="177"/>
      <c r="AB2190" s="468"/>
      <c r="AC2190" s="1048"/>
      <c r="AF2190" s="1020" t="s">
        <v>12821</v>
      </c>
      <c r="AG2190" s="1020" t="s">
        <v>491</v>
      </c>
      <c r="AH2190" s="1020" t="str">
        <f>VLOOKUP(cppm_pr[[#This Row],[Order Number]],'DC TM ONE'!B:CN,2,0)</f>
        <v>THE PHOENIX PARTNERSHIP (LEEDS) LTD-TM BRICKFIELD(IPME P2P)-CBJ</v>
      </c>
      <c r="AI2190" s="600" t="str">
        <f>IFERROR(VLOOKUP(cppm_pr[[#This Row],[Order Number]],SPHERE!C:CC,39,0),"")</f>
        <v/>
      </c>
      <c r="AJ2190" s="600" t="str">
        <f>IFERROR(VLOOKUP(cppm_pr[[#This Row],[Order Number]],'DC TM ONE'!B:CN,42,0),"")</f>
        <v>SLG 99.9%</v>
      </c>
      <c r="AK2190" s="177">
        <v>2690</v>
      </c>
      <c r="AL2190" s="1049"/>
      <c r="AO2190" s="1050"/>
      <c r="AR2190" s="1051"/>
      <c r="AT2190" s="1037"/>
      <c r="AU2190" s="1"/>
      <c r="AV2190" s="1037"/>
      <c r="AW2190" s="1037"/>
      <c r="AX2190" s="1037"/>
      <c r="AY2190" s="1037"/>
      <c r="AZ2190" s="1037"/>
      <c r="BA2190" s="1037"/>
      <c r="BB2190" s="1037"/>
      <c r="BC2190" s="1037"/>
      <c r="BD2190" s="1037"/>
      <c r="BE2190" s="1037"/>
      <c r="BF2190" s="1037"/>
    </row>
    <row r="2191" spans="1:60" ht="12" customHeight="1">
      <c r="A2191" s="960">
        <v>2189</v>
      </c>
      <c r="C2191" s="601" t="s">
        <v>213</v>
      </c>
      <c r="F2191" s="1044" t="s">
        <v>14245</v>
      </c>
      <c r="G2191" s="1044"/>
      <c r="H2191" s="1044"/>
      <c r="I2191" s="177"/>
      <c r="J2191" s="1043"/>
      <c r="K2191" s="971"/>
      <c r="L2191" s="1029" t="s">
        <v>3189</v>
      </c>
      <c r="M2191" s="1029" t="s">
        <v>10509</v>
      </c>
      <c r="N2191" s="1029" t="str">
        <f>VLOOKUP(cppm_pr[[#This Row],[Order Number]],'DC TM ONE'!B:CN,89,0)</f>
        <v>CONFIRMED</v>
      </c>
      <c r="O2191" s="1044"/>
      <c r="P2191" s="1045"/>
      <c r="Q2191" s="1045"/>
      <c r="R2191" s="177">
        <f>$Q2191-$P2191</f>
        <v>0</v>
      </c>
      <c r="S2191" s="177"/>
      <c r="T2191" s="1026" t="str">
        <f>VLOOKUP(cppm_pr[[#This Row],[Status]],'All Link_LOV'!$I$32:$K$72,2,0)</f>
        <v>Pending Desktop Costing</v>
      </c>
      <c r="U2191" s="1026" t="s">
        <v>14170</v>
      </c>
      <c r="V2191" s="1160">
        <f>VLOOKUP(cppm_pr[[#This Row],[Order Number]],'DC TM ONE'!B:CO,92,0)</f>
        <v>550</v>
      </c>
      <c r="W2191" s="1026" t="s">
        <v>14170</v>
      </c>
      <c r="X2191" s="177">
        <f>VLOOKUP(cppm_pr[[#This Row],[Order Number]],'DC TM ONE'!B:CO,28,0)</f>
        <v>2</v>
      </c>
      <c r="Z2191" s="1028">
        <v>45210</v>
      </c>
      <c r="AA2191" s="177"/>
      <c r="AB2191" s="468"/>
      <c r="AC2191" s="1048"/>
      <c r="AF2191" s="1020" t="s">
        <v>12821</v>
      </c>
      <c r="AG2191" s="1020" t="s">
        <v>491</v>
      </c>
      <c r="AH2191" s="1020" t="str">
        <f>VLOOKUP(cppm_pr[[#This Row],[Order Number]],'DC TM ONE'!B:CN,2,0)</f>
        <v>PERODUA SALES SDN BHD- JALAN BERSATU 13/4,SECTION 13(SDWAN DOME)-PJC</v>
      </c>
      <c r="AI2191" s="600" t="str">
        <f>IFERROR(VLOOKUP(cppm_pr[[#This Row],[Order Number]],SPHERE!C:CC,39,0),"")</f>
        <v/>
      </c>
      <c r="AJ2191" s="600" t="str">
        <f>IFERROR(VLOOKUP(cppm_pr[[#This Row],[Order Number]],'DC TM ONE'!B:CN,42,0),"")</f>
        <v>SLA 99.7%</v>
      </c>
      <c r="AK2191" s="177"/>
      <c r="AL2191" s="1049"/>
      <c r="AO2191" s="1050"/>
      <c r="AR2191" s="1051"/>
      <c r="AT2191" s="1037"/>
      <c r="AU2191" s="1"/>
      <c r="AV2191" s="1037"/>
      <c r="AW2191" s="1037"/>
      <c r="AX2191" s="1037"/>
      <c r="AY2191" s="1037"/>
      <c r="AZ2191" s="1037"/>
      <c r="BA2191" s="1037"/>
      <c r="BB2191" s="1037"/>
      <c r="BC2191" s="1037"/>
      <c r="BD2191" s="1037"/>
      <c r="BE2191" s="1037"/>
      <c r="BF2191" s="1037"/>
    </row>
    <row r="2192" spans="1:60" ht="12" customHeight="1">
      <c r="A2192" s="959">
        <v>2190</v>
      </c>
      <c r="B2192" s="176" t="s">
        <v>2744</v>
      </c>
      <c r="C2192" s="601" t="s">
        <v>213</v>
      </c>
      <c r="E2192" s="176" t="s">
        <v>14246</v>
      </c>
      <c r="F2192" s="1044" t="s">
        <v>14247</v>
      </c>
      <c r="G2192" s="1044"/>
      <c r="H2192" s="1044"/>
      <c r="I2192" s="177"/>
      <c r="J2192" s="1043"/>
      <c r="K2192" s="971"/>
      <c r="L2192" s="1029" t="s">
        <v>56</v>
      </c>
      <c r="M2192" s="1029" t="s">
        <v>10509</v>
      </c>
      <c r="N2192" s="1029" t="str">
        <f>VLOOKUP(cppm_pr[[#This Row],[Order Number]],'DC TM ONE'!B:CN,89,0)</f>
        <v>IN PROGRESS</v>
      </c>
      <c r="O2192" s="1044"/>
      <c r="P2192" s="1045"/>
      <c r="Q2192" s="1045"/>
      <c r="R2192" s="177">
        <f>$Q2192-$P2192</f>
        <v>0</v>
      </c>
      <c r="S2192" s="177"/>
      <c r="T2192" s="1026" t="str">
        <f>VLOOKUP(cppm_pr[[#This Row],[Status]],'All Link_LOV'!$I$32:$K$72,2,0)</f>
        <v>Pending Desktop Costing</v>
      </c>
      <c r="U2192" s="1026" t="s">
        <v>14170</v>
      </c>
      <c r="V2192" s="1160">
        <f>VLOOKUP(cppm_pr[[#This Row],[Order Number]],'DC TM ONE'!B:CO,92,0)</f>
        <v>546</v>
      </c>
      <c r="W2192" s="1026" t="s">
        <v>14170</v>
      </c>
      <c r="X2192" s="177">
        <f>VLOOKUP(cppm_pr[[#This Row],[Order Number]],'DC TM ONE'!B:CO,28,0)</f>
        <v>1</v>
      </c>
      <c r="Z2192" s="1028">
        <v>45210</v>
      </c>
      <c r="AA2192" s="177"/>
      <c r="AB2192" s="468"/>
      <c r="AC2192" s="1048"/>
      <c r="AF2192" s="1020" t="s">
        <v>12821</v>
      </c>
      <c r="AG2192" s="1020" t="s">
        <v>519</v>
      </c>
      <c r="AH2192" s="1020" t="str">
        <f>VLOOKUP(cppm_pr[[#This Row],[Order Number]],'DC TM ONE'!B:CN,2,0)</f>
        <v>POS MALAYSIA BERHAD- V (SDWAN OVER FTTH)- BIR</v>
      </c>
      <c r="AI2192" s="600" t="str">
        <f>IFERROR(VLOOKUP(cppm_pr[[#This Row],[Order Number]],SPHERE!C:CC,39,0),"")</f>
        <v/>
      </c>
      <c r="AJ2192" s="600" t="str">
        <f>IFERROR(VLOOKUP(cppm_pr[[#This Row],[Order Number]],'DC TM ONE'!B:CN,42,0),"")</f>
        <v>SLA 99.0%</v>
      </c>
      <c r="AK2192" s="177"/>
      <c r="AL2192" s="1049"/>
      <c r="AO2192" s="1050"/>
      <c r="AR2192" s="1051"/>
      <c r="AT2192" s="1037"/>
      <c r="AU2192" s="1"/>
      <c r="AV2192" s="1037"/>
      <c r="AW2192" s="1037"/>
      <c r="AX2192" s="1037"/>
      <c r="AY2192" s="1037"/>
      <c r="AZ2192" s="1037"/>
      <c r="BA2192" s="1037"/>
      <c r="BB2192" s="1037"/>
      <c r="BC2192" s="1037"/>
      <c r="BD2192" s="1037"/>
      <c r="BE2192" s="1037"/>
      <c r="BF2192" s="1037"/>
    </row>
    <row r="2193" spans="1:60" ht="12" customHeight="1">
      <c r="A2193" s="960">
        <v>2191</v>
      </c>
      <c r="B2193" s="176" t="s">
        <v>64</v>
      </c>
      <c r="C2193" s="601" t="s">
        <v>237</v>
      </c>
      <c r="D2193" s="466">
        <v>45210</v>
      </c>
      <c r="E2193" s="176" t="s">
        <v>13433</v>
      </c>
      <c r="F2193" s="1044" t="s">
        <v>14248</v>
      </c>
      <c r="G2193" s="1044" t="s">
        <v>14249</v>
      </c>
      <c r="H2193" s="1044"/>
      <c r="I2193" s="177"/>
      <c r="J2193" s="1043"/>
      <c r="K2193" s="971"/>
      <c r="L2193" s="1029" t="s">
        <v>50</v>
      </c>
      <c r="M2193" s="1029" t="s">
        <v>10509</v>
      </c>
      <c r="N2193" s="1029" t="str">
        <f>VLOOKUP(cppm_pr[[#This Row],[Order Number]],'DC TM ONE'!B:CN,89,0)</f>
        <v>IN PROGRESS</v>
      </c>
      <c r="O2193" s="1044"/>
      <c r="P2193" s="1045"/>
      <c r="Q2193" s="1045"/>
      <c r="R2193" s="177">
        <f>$Q2193-$P2193</f>
        <v>0</v>
      </c>
      <c r="S2193" s="177"/>
      <c r="T2193" s="1026" t="str">
        <f>VLOOKUP(cppm_pr[[#This Row],[Status]],'All Link_LOV'!$I$32:$K$72,2,0)</f>
        <v>PAC Approval</v>
      </c>
      <c r="U2193" s="1026" t="s">
        <v>14170</v>
      </c>
      <c r="V2193" s="1160">
        <f>VLOOKUP(cppm_pr[[#This Row],[Order Number]],'DC TM ONE'!B:CO,92,0)</f>
        <v>545</v>
      </c>
      <c r="W2193" s="1026" t="s">
        <v>14170</v>
      </c>
      <c r="X2193" s="177">
        <f>VLOOKUP(cppm_pr[[#This Row],[Order Number]],'DC TM ONE'!B:CO,28,0)</f>
        <v>1</v>
      </c>
      <c r="Z2193" s="1028">
        <v>45210</v>
      </c>
      <c r="AA2193" s="177"/>
      <c r="AB2193" s="468"/>
      <c r="AC2193" s="1048"/>
      <c r="AF2193" s="1020" t="s">
        <v>12821</v>
      </c>
      <c r="AG2193" s="1020" t="s">
        <v>519</v>
      </c>
      <c r="AH2193" s="1020" t="str">
        <f>VLOOKUP(cppm_pr[[#This Row],[Order Number]],'DC TM ONE'!B:CN,2,0)</f>
        <v>POS MALAYSIA BERHAD- PP MARAN (SDWAN OVER FTTH)- MRN</v>
      </c>
      <c r="AI2193" s="600" t="str">
        <f>IFERROR(VLOOKUP(cppm_pr[[#This Row],[Order Number]],SPHERE!C:CC,39,0),"")</f>
        <v/>
      </c>
      <c r="AJ2193" s="600" t="str">
        <f>IFERROR(VLOOKUP(cppm_pr[[#This Row],[Order Number]],'DC TM ONE'!B:CN,42,0),"")</f>
        <v>SLA 99.0%</v>
      </c>
      <c r="AK2193" s="177" t="s">
        <v>14250</v>
      </c>
      <c r="AL2193" s="1049"/>
      <c r="AO2193" s="1050"/>
      <c r="AR2193" s="1051"/>
      <c r="AT2193" s="1037"/>
      <c r="AU2193" s="1"/>
      <c r="AV2193" s="1037"/>
      <c r="AW2193" s="1037"/>
      <c r="AX2193" s="1037"/>
      <c r="AY2193" s="1037"/>
      <c r="AZ2193" s="1037"/>
      <c r="BA2193" s="1037"/>
      <c r="BB2193" s="1037"/>
      <c r="BC2193" s="1037"/>
      <c r="BD2193" s="1037"/>
      <c r="BE2193" s="1037"/>
      <c r="BF2193" s="1037"/>
    </row>
    <row r="2194" spans="1:60" ht="12" customHeight="1">
      <c r="A2194" s="959">
        <v>2192</v>
      </c>
      <c r="B2194" s="176" t="s">
        <v>64</v>
      </c>
      <c r="C2194" s="601" t="s">
        <v>225</v>
      </c>
      <c r="D2194" s="466">
        <v>45210</v>
      </c>
      <c r="E2194" s="176" t="s">
        <v>14251</v>
      </c>
      <c r="F2194" s="1044" t="s">
        <v>14252</v>
      </c>
      <c r="G2194" s="1044"/>
      <c r="H2194" s="1044"/>
      <c r="I2194" s="177"/>
      <c r="J2194" s="1043"/>
      <c r="K2194" s="971"/>
      <c r="L2194" s="1029" t="s">
        <v>50</v>
      </c>
      <c r="M2194" s="1029" t="s">
        <v>10509</v>
      </c>
      <c r="N2194" s="1029" t="str">
        <f>VLOOKUP(cppm_pr[[#This Row],[Order Number]],'DC TM ONE'!B:CN,89,0)</f>
        <v>CONFIRMED</v>
      </c>
      <c r="O2194" s="1044"/>
      <c r="P2194" s="1045"/>
      <c r="Q2194" s="1045"/>
      <c r="R2194" s="177">
        <f>$Q2194-$P2194</f>
        <v>0</v>
      </c>
      <c r="S2194" s="177"/>
      <c r="T2194" s="1026" t="str">
        <f>VLOOKUP(cppm_pr[[#This Row],[Status]],'All Link_LOV'!$I$32:$K$72,2,0)</f>
        <v>Not required Project</v>
      </c>
      <c r="U2194" s="1026" t="s">
        <v>14170</v>
      </c>
      <c r="V2194" s="1160">
        <f>VLOOKUP(cppm_pr[[#This Row],[Order Number]],'DC TM ONE'!B:CO,92,0)</f>
        <v>544</v>
      </c>
      <c r="W2194" s="1026" t="s">
        <v>14170</v>
      </c>
      <c r="X2194" s="177">
        <f>VLOOKUP(cppm_pr[[#This Row],[Order Number]],'DC TM ONE'!B:CO,28,0)</f>
        <v>2</v>
      </c>
      <c r="Z2194" s="1028">
        <v>45210</v>
      </c>
      <c r="AA2194" s="177"/>
      <c r="AB2194" s="468"/>
      <c r="AC2194" s="1048"/>
      <c r="AF2194" s="1020" t="s">
        <v>12821</v>
      </c>
      <c r="AG2194" s="1020" t="s">
        <v>519</v>
      </c>
      <c r="AH2194" s="1020" t="str">
        <f>VLOOKUP(cppm_pr[[#This Row],[Order Number]],'DC TM ONE'!B:CN,2,0)</f>
        <v>POS MALAYSIA BERHAD- PP BUKIT GOH (SDWAN OVER FTTH)- BGH</v>
      </c>
      <c r="AI2194" s="600" t="str">
        <f>IFERROR(VLOOKUP(cppm_pr[[#This Row],[Order Number]],SPHERE!C:CC,39,0),"")</f>
        <v/>
      </c>
      <c r="AJ2194" s="600" t="str">
        <f>IFERROR(VLOOKUP(cppm_pr[[#This Row],[Order Number]],'DC TM ONE'!B:CN,42,0),"")</f>
        <v>SLA 99.0%</v>
      </c>
      <c r="AK2194" s="177"/>
      <c r="AL2194" s="1049"/>
      <c r="AO2194" s="1050"/>
      <c r="AR2194" s="1051"/>
      <c r="AT2194" s="1037"/>
      <c r="AU2194" s="1"/>
      <c r="AV2194" s="1037"/>
      <c r="AW2194" s="1037"/>
      <c r="AX2194" s="1037"/>
      <c r="AY2194" s="1037"/>
      <c r="AZ2194" s="1037"/>
      <c r="BA2194" s="1037"/>
      <c r="BB2194" s="1037"/>
      <c r="BC2194" s="1037"/>
      <c r="BD2194" s="1037"/>
      <c r="BE2194" s="1037"/>
      <c r="BF2194" s="1037"/>
    </row>
    <row r="2195" spans="1:60" ht="12" customHeight="1">
      <c r="A2195" s="960">
        <v>2193</v>
      </c>
      <c r="C2195" s="601" t="s">
        <v>213</v>
      </c>
      <c r="F2195" s="1044" t="s">
        <v>14253</v>
      </c>
      <c r="G2195" s="1044"/>
      <c r="H2195" s="1044"/>
      <c r="I2195" s="177"/>
      <c r="J2195" s="1043"/>
      <c r="K2195" s="971"/>
      <c r="L2195" s="1029" t="s">
        <v>48</v>
      </c>
      <c r="M2195" s="1029" t="s">
        <v>10509</v>
      </c>
      <c r="N2195" s="1029" t="str">
        <f>VLOOKUP(cppm_pr[[#This Row],[Order Number]],'DC TM ONE'!B:CN,89,0)</f>
        <v>IN PROGRESS</v>
      </c>
      <c r="O2195" s="1044"/>
      <c r="P2195" s="1045"/>
      <c r="Q2195" s="1045"/>
      <c r="R2195" s="177">
        <f>$Q2195-$P2195</f>
        <v>0</v>
      </c>
      <c r="S2195" s="177"/>
      <c r="T2195" s="1026" t="str">
        <f>VLOOKUP(cppm_pr[[#This Row],[Status]],'All Link_LOV'!$I$32:$K$72,2,0)</f>
        <v>Pending Desktop Costing</v>
      </c>
      <c r="U2195" s="1026" t="s">
        <v>14170</v>
      </c>
      <c r="V2195" s="1160">
        <f>VLOOKUP(cppm_pr[[#This Row],[Order Number]],'DC TM ONE'!B:CO,92,0)</f>
        <v>542</v>
      </c>
      <c r="W2195" s="1026" t="s">
        <v>14170</v>
      </c>
      <c r="X2195" s="177">
        <f>VLOOKUP(cppm_pr[[#This Row],[Order Number]],'DC TM ONE'!B:CO,28,0)</f>
        <v>2</v>
      </c>
      <c r="Z2195" s="1028">
        <v>45210</v>
      </c>
      <c r="AA2195" s="177"/>
      <c r="AB2195" s="468"/>
      <c r="AC2195" s="1048"/>
      <c r="AF2195" s="1020" t="s">
        <v>12821</v>
      </c>
      <c r="AG2195" s="1020" t="s">
        <v>519</v>
      </c>
      <c r="AH2195" s="1020" t="str">
        <f>VLOOKUP(cppm_pr[[#This Row],[Order Number]],'DC TM ONE'!B:CN,2,0)</f>
        <v>POS MALAYSIA BERHAD- PP MUKAH (SDWAN OVER FTTH)- MKH</v>
      </c>
      <c r="AI2195" s="600" t="str">
        <f>IFERROR(VLOOKUP(cppm_pr[[#This Row],[Order Number]],SPHERE!C:CC,39,0),"")</f>
        <v/>
      </c>
      <c r="AJ2195" s="600" t="str">
        <f>IFERROR(VLOOKUP(cppm_pr[[#This Row],[Order Number]],'DC TM ONE'!B:CN,42,0),"")</f>
        <v>SLA 99.0%</v>
      </c>
      <c r="AK2195" s="177"/>
      <c r="AL2195" s="1049"/>
      <c r="AO2195" s="1050"/>
      <c r="AR2195" s="1051"/>
      <c r="AT2195" s="1037"/>
      <c r="AU2195" s="1"/>
      <c r="AV2195" s="1037"/>
      <c r="AW2195" s="1037"/>
      <c r="AX2195" s="1037"/>
      <c r="AY2195" s="1037"/>
      <c r="AZ2195" s="1037"/>
      <c r="BA2195" s="1037"/>
      <c r="BB2195" s="1037"/>
      <c r="BC2195" s="1037"/>
      <c r="BD2195" s="1037"/>
      <c r="BE2195" s="1037"/>
      <c r="BF2195" s="1037"/>
    </row>
    <row r="2196" spans="1:60" ht="12" customHeight="1">
      <c r="A2196" s="959">
        <v>2194</v>
      </c>
      <c r="C2196" s="601" t="s">
        <v>213</v>
      </c>
      <c r="F2196" s="1044" t="s">
        <v>14254</v>
      </c>
      <c r="G2196" s="1044"/>
      <c r="H2196" s="1044"/>
      <c r="I2196" s="177"/>
      <c r="J2196" s="1043"/>
      <c r="K2196" s="971"/>
      <c r="L2196" s="1029" t="s">
        <v>48</v>
      </c>
      <c r="M2196" s="1029" t="s">
        <v>10509</v>
      </c>
      <c r="N2196" s="1029" t="str">
        <f>VLOOKUP(cppm_pr[[#This Row],[Order Number]],'DC TM ONE'!B:CN,89,0)</f>
        <v>IN PROGRESS</v>
      </c>
      <c r="O2196" s="1044"/>
      <c r="P2196" s="1045"/>
      <c r="Q2196" s="1045"/>
      <c r="R2196" s="177">
        <f>$Q2196-$P2196</f>
        <v>0</v>
      </c>
      <c r="S2196" s="177"/>
      <c r="T2196" s="1026" t="str">
        <f>VLOOKUP(cppm_pr[[#This Row],[Status]],'All Link_LOV'!$I$32:$K$72,2,0)</f>
        <v>Pending Desktop Costing</v>
      </c>
      <c r="U2196" s="1026" t="s">
        <v>14170</v>
      </c>
      <c r="V2196" s="1160">
        <f>VLOOKUP(cppm_pr[[#This Row],[Order Number]],'DC TM ONE'!B:CO,92,0)</f>
        <v>541</v>
      </c>
      <c r="W2196" s="1026" t="s">
        <v>14170</v>
      </c>
      <c r="X2196" s="177">
        <f>VLOOKUP(cppm_pr[[#This Row],[Order Number]],'DC TM ONE'!B:CO,28,0)</f>
        <v>2</v>
      </c>
      <c r="Z2196" s="1028">
        <v>45210</v>
      </c>
      <c r="AA2196" s="177"/>
      <c r="AB2196" s="468"/>
      <c r="AC2196" s="1048"/>
      <c r="AF2196" s="1020" t="s">
        <v>12821</v>
      </c>
      <c r="AG2196" s="1020" t="s">
        <v>519</v>
      </c>
      <c r="AH2196" s="1020" t="str">
        <f>VLOOKUP(cppm_pr[[#This Row],[Order Number]],'DC TM ONE'!B:CN,2,0)</f>
        <v>POS MALAYSIA BERHAD- PP DALAT (SDWAN OVER FTTH)- DLT</v>
      </c>
      <c r="AI2196" s="600" t="str">
        <f>IFERROR(VLOOKUP(cppm_pr[[#This Row],[Order Number]],SPHERE!C:CC,39,0),"")</f>
        <v/>
      </c>
      <c r="AJ2196" s="600" t="str">
        <f>IFERROR(VLOOKUP(cppm_pr[[#This Row],[Order Number]],'DC TM ONE'!B:CN,42,0),"")</f>
        <v>SLA 99.0%</v>
      </c>
      <c r="AK2196" s="177"/>
      <c r="AL2196" s="1049"/>
      <c r="AO2196" s="1050"/>
      <c r="AR2196" s="1051"/>
      <c r="AT2196" s="1037"/>
      <c r="AU2196" s="1"/>
      <c r="AV2196" s="1037"/>
      <c r="AW2196" s="1037"/>
      <c r="AX2196" s="1037"/>
      <c r="AY2196" s="1037"/>
      <c r="AZ2196" s="1037"/>
      <c r="BA2196" s="1037"/>
      <c r="BB2196" s="1037"/>
      <c r="BC2196" s="1037"/>
      <c r="BD2196" s="1037"/>
      <c r="BE2196" s="1037"/>
      <c r="BF2196" s="1037"/>
    </row>
    <row r="2197" spans="1:60" ht="12" customHeight="1">
      <c r="A2197" s="960">
        <v>2195</v>
      </c>
      <c r="C2197" s="601" t="s">
        <v>213</v>
      </c>
      <c r="F2197" s="1044" t="s">
        <v>14255</v>
      </c>
      <c r="G2197" s="1044"/>
      <c r="H2197" s="1044"/>
      <c r="I2197" s="177"/>
      <c r="J2197" s="1043"/>
      <c r="K2197" s="971"/>
      <c r="L2197" s="1029" t="s">
        <v>3189</v>
      </c>
      <c r="M2197" s="1029" t="s">
        <v>10509</v>
      </c>
      <c r="N2197" s="1029" t="str">
        <f>VLOOKUP(cppm_pr[[#This Row],[Order Number]],'DC TM ONE'!B:CN,89,0)</f>
        <v>IN PROGRESS</v>
      </c>
      <c r="O2197" s="1044"/>
      <c r="P2197" s="1045"/>
      <c r="Q2197" s="1045"/>
      <c r="R2197" s="177">
        <f>$Q2197-$P2197</f>
        <v>0</v>
      </c>
      <c r="S2197" s="177"/>
      <c r="T2197" s="1026" t="str">
        <f>VLOOKUP(cppm_pr[[#This Row],[Status]],'All Link_LOV'!$I$32:$K$72,2,0)</f>
        <v>Pending Desktop Costing</v>
      </c>
      <c r="U2197" s="1026" t="s">
        <v>14170</v>
      </c>
      <c r="V2197" s="1160">
        <f>VLOOKUP(cppm_pr[[#This Row],[Order Number]],'DC TM ONE'!B:CO,92,0)</f>
        <v>540</v>
      </c>
      <c r="W2197" s="1026" t="s">
        <v>14170</v>
      </c>
      <c r="X2197" s="177">
        <f>VLOOKUP(cppm_pr[[#This Row],[Order Number]],'DC TM ONE'!B:CO,28,0)</f>
        <v>2</v>
      </c>
      <c r="Z2197" s="1028">
        <v>45210</v>
      </c>
      <c r="AA2197" s="177"/>
      <c r="AB2197" s="468"/>
      <c r="AC2197" s="1048"/>
      <c r="AF2197" s="1020" t="s">
        <v>12821</v>
      </c>
      <c r="AG2197" s="1020" t="s">
        <v>519</v>
      </c>
      <c r="AH2197" s="1020" t="str">
        <f>VLOOKUP(cppm_pr[[#This Row],[Order Number]],'DC TM ONE'!B:CN,2,0)</f>
        <v>POS MALAYSIA BERHAD- PPL KELANA JAYA (SDWAN OVER FTTH)- KLJ</v>
      </c>
      <c r="AI2197" s="600" t="str">
        <f>IFERROR(VLOOKUP(cppm_pr[[#This Row],[Order Number]],SPHERE!C:CC,39,0),"")</f>
        <v/>
      </c>
      <c r="AJ2197" s="600" t="str">
        <f>IFERROR(VLOOKUP(cppm_pr[[#This Row],[Order Number]],'DC TM ONE'!B:CN,42,0),"")</f>
        <v>SLA 99.0%</v>
      </c>
      <c r="AK2197" s="177"/>
      <c r="AL2197" s="1049"/>
      <c r="AO2197" s="1050"/>
      <c r="AR2197" s="1051"/>
      <c r="AT2197" s="1037"/>
      <c r="AU2197" s="1"/>
      <c r="AV2197" s="1037"/>
      <c r="AW2197" s="1037"/>
      <c r="AX2197" s="1037"/>
      <c r="AY2197" s="1037"/>
      <c r="AZ2197" s="1037"/>
      <c r="BA2197" s="1037"/>
      <c r="BB2197" s="1037"/>
      <c r="BC2197" s="1037"/>
      <c r="BD2197" s="1037"/>
      <c r="BE2197" s="1037"/>
      <c r="BF2197" s="1037"/>
    </row>
    <row r="2198" spans="1:60" ht="12" customHeight="1">
      <c r="A2198" s="959">
        <v>2196</v>
      </c>
      <c r="C2198" s="601" t="s">
        <v>213</v>
      </c>
      <c r="F2198" s="1044" t="s">
        <v>14256</v>
      </c>
      <c r="G2198" s="1044"/>
      <c r="H2198" s="1044"/>
      <c r="I2198" s="177"/>
      <c r="J2198" s="1043"/>
      <c r="K2198" s="971"/>
      <c r="L2198" s="1029" t="s">
        <v>2603</v>
      </c>
      <c r="M2198" s="1029" t="s">
        <v>10509</v>
      </c>
      <c r="N2198" s="1029" t="str">
        <f>VLOOKUP(cppm_pr[[#This Row],[Order Number]],'DC TM ONE'!B:CN,89,0)</f>
        <v>CONFIRMED</v>
      </c>
      <c r="O2198" s="1044"/>
      <c r="P2198" s="1045"/>
      <c r="Q2198" s="1045"/>
      <c r="R2198" s="177">
        <f>$Q2198-$P2198</f>
        <v>0</v>
      </c>
      <c r="S2198" s="177"/>
      <c r="T2198" s="1026" t="str">
        <f>VLOOKUP(cppm_pr[[#This Row],[Status]],'All Link_LOV'!$I$32:$K$72,2,0)</f>
        <v>Pending Desktop Costing</v>
      </c>
      <c r="U2198" s="1026" t="s">
        <v>14170</v>
      </c>
      <c r="V2198" s="1160">
        <f>VLOOKUP(cppm_pr[[#This Row],[Order Number]],'DC TM ONE'!B:CO,92,0)</f>
        <v>523</v>
      </c>
      <c r="W2198" s="1026" t="s">
        <v>14170</v>
      </c>
      <c r="X2198" s="177">
        <f>VLOOKUP(cppm_pr[[#This Row],[Order Number]],'DC TM ONE'!B:CO,28,0)</f>
        <v>2</v>
      </c>
      <c r="Z2198" s="1028">
        <v>45210</v>
      </c>
      <c r="AA2198" s="177"/>
      <c r="AB2198" s="468"/>
      <c r="AC2198" s="1048"/>
      <c r="AF2198" s="1020" t="s">
        <v>12821</v>
      </c>
      <c r="AG2198" s="1020" t="s">
        <v>491</v>
      </c>
      <c r="AH2198" s="1020" t="str">
        <f>VLOOKUP(cppm_pr[[#This Row],[Order Number]],'DC TM ONE'!B:CN,2,0)</f>
        <v>PERODUA SALES SDN BHD-TKT 2, MENARA AIK HUA, CKT RAJA  CHULAN(SDWAN DOME)-KLC</v>
      </c>
      <c r="AI2198" s="600" t="str">
        <f>IFERROR(VLOOKUP(cppm_pr[[#This Row],[Order Number]],SPHERE!C:CC,39,0),"")</f>
        <v/>
      </c>
      <c r="AJ2198" s="600" t="str">
        <f>IFERROR(VLOOKUP(cppm_pr[[#This Row],[Order Number]],'DC TM ONE'!B:CN,42,0),"")</f>
        <v>SLA 99.7%</v>
      </c>
      <c r="AK2198" s="177"/>
      <c r="AL2198" s="1049"/>
      <c r="AO2198" s="1050"/>
      <c r="AR2198" s="1051"/>
      <c r="AT2198" s="1037"/>
      <c r="AU2198" s="1"/>
      <c r="AV2198" s="1037"/>
      <c r="AW2198" s="1037"/>
      <c r="AX2198" s="1037"/>
      <c r="AY2198" s="1037"/>
      <c r="AZ2198" s="1037"/>
      <c r="BA2198" s="1037"/>
      <c r="BB2198" s="1037"/>
      <c r="BC2198" s="1037"/>
      <c r="BD2198" s="1037"/>
      <c r="BE2198" s="1037"/>
      <c r="BF2198" s="1037"/>
    </row>
    <row r="2199" spans="1:60" ht="12" customHeight="1">
      <c r="A2199" s="960">
        <v>2197</v>
      </c>
      <c r="C2199" s="601" t="s">
        <v>213</v>
      </c>
      <c r="F2199" s="1044" t="s">
        <v>14257</v>
      </c>
      <c r="G2199" s="1044"/>
      <c r="H2199" s="1044"/>
      <c r="I2199" s="177"/>
      <c r="J2199" s="1043"/>
      <c r="K2199" s="971"/>
      <c r="L2199" s="1029" t="s">
        <v>908</v>
      </c>
      <c r="M2199" s="1029" t="s">
        <v>10509</v>
      </c>
      <c r="N2199" s="1029" t="str">
        <f>VLOOKUP(cppm_pr[[#This Row],[Order Number]],'DC TM ONE'!B:CN,89,0)</f>
        <v>IN PROGRESS</v>
      </c>
      <c r="O2199" s="1044"/>
      <c r="P2199" s="1045"/>
      <c r="Q2199" s="1045"/>
      <c r="R2199" s="177">
        <f>$Q2199-$P2199</f>
        <v>0</v>
      </c>
      <c r="S2199" s="177"/>
      <c r="T2199" s="1026" t="str">
        <f>VLOOKUP(cppm_pr[[#This Row],[Status]],'All Link_LOV'!$I$32:$K$72,2,0)</f>
        <v>Pending Desktop Costing</v>
      </c>
      <c r="U2199" s="1026" t="s">
        <v>14170</v>
      </c>
      <c r="V2199" s="1160">
        <f>VLOOKUP(cppm_pr[[#This Row],[Order Number]],'DC TM ONE'!B:CO,92,0)</f>
        <v>513</v>
      </c>
      <c r="W2199" s="1026" t="s">
        <v>14170</v>
      </c>
      <c r="X2199" s="177">
        <f>VLOOKUP(cppm_pr[[#This Row],[Order Number]],'DC TM ONE'!B:CO,28,0)</f>
        <v>2</v>
      </c>
      <c r="Z2199" s="1028">
        <v>45210</v>
      </c>
      <c r="AA2199" s="177"/>
      <c r="AB2199" s="468"/>
      <c r="AC2199" s="1048"/>
      <c r="AF2199" s="1020" t="s">
        <v>12821</v>
      </c>
      <c r="AG2199" s="1020" t="s">
        <v>518</v>
      </c>
      <c r="AH2199" s="1020" t="str">
        <f>VLOOKUP(cppm_pr[[#This Row],[Order Number]],'DC TM ONE'!B:CN,2,0)</f>
        <v>PERMODALAN NASIONAL BERHAD - BANDAR SETIA FONTAINES MSAM (UNIFI) - KBS</v>
      </c>
      <c r="AI2199" s="600" t="str">
        <f>IFERROR(VLOOKUP(cppm_pr[[#This Row],[Order Number]],SPHERE!C:CC,39,0),"")</f>
        <v/>
      </c>
      <c r="AJ2199" s="600">
        <f>IFERROR(VLOOKUP(cppm_pr[[#This Row],[Order Number]],'DC TM ONE'!B:CN,42,0),"")</f>
        <v>0</v>
      </c>
      <c r="AK2199" s="177"/>
      <c r="AL2199" s="1049"/>
      <c r="AO2199" s="1050"/>
      <c r="AR2199" s="1051"/>
      <c r="AT2199" s="1037"/>
      <c r="AU2199" s="1"/>
      <c r="AV2199" s="1037"/>
      <c r="AW2199" s="1037"/>
      <c r="AX2199" s="1037"/>
      <c r="AY2199" s="1037"/>
      <c r="AZ2199" s="1037"/>
      <c r="BA2199" s="1037"/>
      <c r="BB2199" s="1037"/>
      <c r="BC2199" s="1037"/>
      <c r="BD2199" s="1037"/>
      <c r="BE2199" s="1037"/>
      <c r="BF2199" s="1037"/>
    </row>
    <row r="2200" spans="1:60" ht="12" customHeight="1">
      <c r="A2200" s="959">
        <v>2198</v>
      </c>
      <c r="C2200" s="601" t="s">
        <v>213</v>
      </c>
      <c r="F2200" s="1044" t="s">
        <v>3783</v>
      </c>
      <c r="G2200" s="1044"/>
      <c r="H2200" s="1044"/>
      <c r="I2200" s="177"/>
      <c r="J2200" s="1043"/>
      <c r="K2200" s="971"/>
      <c r="L2200" s="1029" t="s">
        <v>908</v>
      </c>
      <c r="M2200" s="1029" t="s">
        <v>10509</v>
      </c>
      <c r="N2200" s="1029" t="str">
        <f>VLOOKUP(cppm_pr[[#This Row],[Order Number]],'DC TM ONE'!B:CN,89,0)</f>
        <v>IN PROGRESS</v>
      </c>
      <c r="O2200" s="1044"/>
      <c r="P2200" s="1045"/>
      <c r="Q2200" s="1045"/>
      <c r="R2200" s="177">
        <f>$Q2200-$P2200</f>
        <v>0</v>
      </c>
      <c r="S2200" s="177"/>
      <c r="T2200" s="1026" t="str">
        <f>VLOOKUP(cppm_pr[[#This Row],[Status]],'All Link_LOV'!$I$32:$K$72,2,0)</f>
        <v>Pending Desktop Costing</v>
      </c>
      <c r="U2200" s="1026" t="s">
        <v>14170</v>
      </c>
      <c r="V2200" s="1160">
        <f>VLOOKUP(cppm_pr[[#This Row],[Order Number]],'DC TM ONE'!B:CO,92,0)</f>
        <v>511</v>
      </c>
      <c r="W2200" s="1026" t="s">
        <v>14170</v>
      </c>
      <c r="X2200" s="177">
        <f>VLOOKUP(cppm_pr[[#This Row],[Order Number]],'DC TM ONE'!B:CO,28,0)</f>
        <v>2</v>
      </c>
      <c r="Z2200" s="1028">
        <v>45210</v>
      </c>
      <c r="AA2200" s="177"/>
      <c r="AB2200" s="468"/>
      <c r="AC2200" s="1048"/>
      <c r="AF2200" s="1020" t="s">
        <v>12821</v>
      </c>
      <c r="AG2200" s="1020" t="s">
        <v>518</v>
      </c>
      <c r="AH2200" s="1020" t="str">
        <f>VLOOKUP(cppm_pr[[#This Row],[Order Number]],'DC TM ONE'!B:CN,2,0)</f>
        <v>PERMODALAN NASIONAL BERHAD - BANDAR SETIA FONTAINES CP (DOME) - KBS</v>
      </c>
      <c r="AI2200" s="600" t="str">
        <f>IFERROR(VLOOKUP(cppm_pr[[#This Row],[Order Number]],SPHERE!C:CC,39,0),"")</f>
        <v/>
      </c>
      <c r="AJ2200" s="600" t="str">
        <f>IFERROR(VLOOKUP(cppm_pr[[#This Row],[Order Number]],'DC TM ONE'!B:CN,42,0),"")</f>
        <v>SLA 99.7%</v>
      </c>
      <c r="AK2200" s="177"/>
      <c r="AL2200" s="1049"/>
      <c r="AO2200" s="1050"/>
      <c r="AR2200" s="1051"/>
      <c r="AT2200" s="1037"/>
      <c r="AU2200" s="1"/>
      <c r="AV2200" s="1037"/>
      <c r="AW2200" s="1037"/>
      <c r="AX2200" s="1037"/>
      <c r="AY2200" s="1037"/>
      <c r="AZ2200" s="1037"/>
      <c r="BA2200" s="1037"/>
      <c r="BB2200" s="1037"/>
      <c r="BC2200" s="1037"/>
      <c r="BD2200" s="1037"/>
      <c r="BE2200" s="1037"/>
      <c r="BF2200" s="1037"/>
    </row>
    <row r="2201" spans="1:60" ht="12" customHeight="1">
      <c r="A2201" s="960">
        <v>2199</v>
      </c>
      <c r="B2201" s="176" t="s">
        <v>78</v>
      </c>
      <c r="C2201" s="601" t="s">
        <v>217</v>
      </c>
      <c r="E2201" s="176" t="s">
        <v>14234</v>
      </c>
      <c r="F2201" s="1044" t="s">
        <v>14258</v>
      </c>
      <c r="G2201" s="1044"/>
      <c r="H2201" s="1044"/>
      <c r="I2201" s="177"/>
      <c r="J2201" s="1043"/>
      <c r="K2201" s="971"/>
      <c r="L2201" s="1029" t="s">
        <v>1701</v>
      </c>
      <c r="M2201" s="1029" t="s">
        <v>10509</v>
      </c>
      <c r="N2201" s="1029" t="str">
        <f>VLOOKUP(cppm_pr[[#This Row],[Order Number]],'DC TM ONE'!B:CN,89,0)</f>
        <v>CONFIRMED</v>
      </c>
      <c r="O2201" s="1044"/>
      <c r="P2201" s="1045"/>
      <c r="Q2201" s="1045"/>
      <c r="R2201" s="177">
        <f>$Q2201-$P2201</f>
        <v>0</v>
      </c>
      <c r="S2201" s="177"/>
      <c r="T2201" s="1026" t="str">
        <f>VLOOKUP(cppm_pr[[#This Row],[Status]],'All Link_LOV'!$I$32:$K$72,2,0)</f>
        <v>Desktop Cost Done</v>
      </c>
      <c r="U2201" s="1026" t="s">
        <v>14170</v>
      </c>
      <c r="V2201" s="1160">
        <f>VLOOKUP(cppm_pr[[#This Row],[Order Number]],'DC TM ONE'!B:CO,92,0)</f>
        <v>507</v>
      </c>
      <c r="W2201" s="1026" t="s">
        <v>14170</v>
      </c>
      <c r="X2201" s="177">
        <f>VLOOKUP(cppm_pr[[#This Row],[Order Number]],'DC TM ONE'!B:CO,28,0)</f>
        <v>2</v>
      </c>
      <c r="Z2201" s="1028">
        <v>45210</v>
      </c>
      <c r="AA2201" s="177"/>
      <c r="AB2201" s="468"/>
      <c r="AC2201" s="1048"/>
      <c r="AF2201" s="1020" t="s">
        <v>12821</v>
      </c>
      <c r="AG2201" s="1020" t="s">
        <v>491</v>
      </c>
      <c r="AH2201" s="1020" t="str">
        <f>VLOOKUP(cppm_pr[[#This Row],[Order Number]],'DC TM ONE'!B:CN,2,0)</f>
        <v>PERODUA SALES SDN BHD- JPJ MALAYSIA JALAN TEKNOKRAT 5 BANGUNAN JPJ(SDWAN DOME)-CBJ</v>
      </c>
      <c r="AI2201" s="600" t="str">
        <f>IFERROR(VLOOKUP(cppm_pr[[#This Row],[Order Number]],SPHERE!C:CC,39,0),"")</f>
        <v/>
      </c>
      <c r="AJ2201" s="600" t="str">
        <f>IFERROR(VLOOKUP(cppm_pr[[#This Row],[Order Number]],'DC TM ONE'!B:CN,42,0),"")</f>
        <v>SLA 99.7%</v>
      </c>
      <c r="AK2201" s="177">
        <v>2690</v>
      </c>
      <c r="AL2201" s="1049"/>
      <c r="AO2201" s="1050"/>
      <c r="AR2201" s="1051"/>
      <c r="AT2201" s="1037"/>
      <c r="AU2201" s="1"/>
      <c r="AV2201" s="1037"/>
      <c r="AW2201" s="1037"/>
      <c r="AX2201" s="1037"/>
      <c r="AY2201" s="1037"/>
      <c r="AZ2201" s="1037"/>
      <c r="BA2201" s="1037"/>
      <c r="BB2201" s="1037"/>
      <c r="BC2201" s="1037"/>
      <c r="BD2201" s="1037"/>
      <c r="BE2201" s="1037"/>
      <c r="BF2201" s="1037"/>
    </row>
    <row r="2202" spans="1:60" ht="12" customHeight="1">
      <c r="A2202" s="959">
        <v>2200</v>
      </c>
      <c r="B2202" s="176" t="s">
        <v>78</v>
      </c>
      <c r="C2202" s="601" t="s">
        <v>217</v>
      </c>
      <c r="E2202" s="1198" t="s">
        <v>14234</v>
      </c>
      <c r="F2202" s="1044" t="s">
        <v>14259</v>
      </c>
      <c r="G2202" s="1044"/>
      <c r="H2202" s="1044"/>
      <c r="I2202" s="177"/>
      <c r="J2202" s="1043"/>
      <c r="K2202" s="971"/>
      <c r="L2202" s="1029" t="s">
        <v>1701</v>
      </c>
      <c r="M2202" s="1029" t="s">
        <v>10509</v>
      </c>
      <c r="N2202" s="1029" t="str">
        <f>VLOOKUP(cppm_pr[[#This Row],[Order Number]],'DC TM ONE'!B:CN,89,0)</f>
        <v>CONFIRMED</v>
      </c>
      <c r="O2202" s="1044"/>
      <c r="P2202" s="1045"/>
      <c r="Q2202" s="1045"/>
      <c r="R2202" s="177">
        <f>$Q2202-$P2202</f>
        <v>0</v>
      </c>
      <c r="S2202" s="177"/>
      <c r="T2202" s="1026" t="str">
        <f>VLOOKUP(cppm_pr[[#This Row],[Status]],'All Link_LOV'!$I$32:$K$72,2,0)</f>
        <v>Desktop Cost Done</v>
      </c>
      <c r="U2202" s="1026" t="s">
        <v>14170</v>
      </c>
      <c r="V2202" s="1160">
        <f>VLOOKUP(cppm_pr[[#This Row],[Order Number]],'DC TM ONE'!B:CO,92,0)</f>
        <v>506</v>
      </c>
      <c r="W2202" s="1026" t="s">
        <v>14170</v>
      </c>
      <c r="X2202" s="177">
        <f>VLOOKUP(cppm_pr[[#This Row],[Order Number]],'DC TM ONE'!B:CO,28,0)</f>
        <v>2</v>
      </c>
      <c r="Z2202" s="1028">
        <v>45210</v>
      </c>
      <c r="AA2202" s="177"/>
      <c r="AB2202" s="468"/>
      <c r="AC2202" s="1048"/>
      <c r="AF2202" s="1020" t="s">
        <v>12821</v>
      </c>
      <c r="AG2202" s="1020" t="s">
        <v>491</v>
      </c>
      <c r="AH2202" s="1020" t="str">
        <f>VLOOKUP(cppm_pr[[#This Row],[Order Number]],'DC TM ONE'!B:CN,2,0)</f>
        <v>PERODUA SALES SDN BHD- JAB KASTAM MALAYSIA  LOT 2G1 PRESINT 2(SDWAN DOME)-PUJ</v>
      </c>
      <c r="AI2202" s="600" t="str">
        <f>IFERROR(VLOOKUP(cppm_pr[[#This Row],[Order Number]],SPHERE!C:CC,39,0),"")</f>
        <v/>
      </c>
      <c r="AJ2202" s="600" t="str">
        <f>IFERROR(VLOOKUP(cppm_pr[[#This Row],[Order Number]],'DC TM ONE'!B:CN,42,0),"")</f>
        <v>SLA 99.7%</v>
      </c>
      <c r="AK2202" s="177">
        <v>2690</v>
      </c>
      <c r="AL2202" s="1049"/>
      <c r="AO2202" s="1050"/>
      <c r="AR2202" s="1051"/>
      <c r="AT2202" s="1037"/>
      <c r="AU2202" s="1"/>
      <c r="AV2202" s="1037"/>
      <c r="AW2202" s="1037"/>
      <c r="AX2202" s="1037"/>
      <c r="AY2202" s="1037"/>
      <c r="AZ2202" s="1037"/>
      <c r="BA2202" s="1037"/>
      <c r="BB2202" s="1037"/>
      <c r="BC2202" s="1037"/>
      <c r="BD2202" s="1037"/>
      <c r="BE2202" s="1037"/>
      <c r="BF2202" s="1037"/>
    </row>
    <row r="2203" spans="1:60" ht="12" customHeight="1">
      <c r="A2203" s="960">
        <v>2201</v>
      </c>
      <c r="C2203" s="601" t="s">
        <v>213</v>
      </c>
      <c r="F2203" s="1044" t="s">
        <v>14260</v>
      </c>
      <c r="G2203" s="1044"/>
      <c r="H2203" s="1044"/>
      <c r="I2203" s="177"/>
      <c r="J2203" s="1043"/>
      <c r="K2203" s="971"/>
      <c r="L2203" s="1029" t="s">
        <v>52</v>
      </c>
      <c r="M2203" s="1029" t="s">
        <v>10509</v>
      </c>
      <c r="N2203" s="1029" t="str">
        <f>VLOOKUP(cppm_pr[[#This Row],[Order Number]],'DC TM ONE'!B:CN,89,0)</f>
        <v>IN PROGRESS</v>
      </c>
      <c r="O2203" s="1044"/>
      <c r="P2203" s="1045"/>
      <c r="Q2203" s="1045"/>
      <c r="R2203" s="177">
        <f>$Q2203-$P2203</f>
        <v>0</v>
      </c>
      <c r="S2203" s="177"/>
      <c r="T2203" s="1026" t="str">
        <f>VLOOKUP(cppm_pr[[#This Row],[Status]],'All Link_LOV'!$I$32:$K$72,2,0)</f>
        <v>Pending Desktop Costing</v>
      </c>
      <c r="U2203" s="1026" t="s">
        <v>14170</v>
      </c>
      <c r="V2203" s="1160">
        <f>VLOOKUP(cppm_pr[[#This Row],[Order Number]],'DC TM ONE'!B:CO,92,0)</f>
        <v>505</v>
      </c>
      <c r="W2203" s="1026" t="s">
        <v>14170</v>
      </c>
      <c r="X2203" s="177">
        <f>VLOOKUP(cppm_pr[[#This Row],[Order Number]],'DC TM ONE'!B:CO,28,0)</f>
        <v>2</v>
      </c>
      <c r="Z2203" s="1028">
        <v>45210</v>
      </c>
      <c r="AA2203" s="177"/>
      <c r="AB2203" s="468"/>
      <c r="AC2203" s="1048"/>
      <c r="AF2203" s="1020" t="s">
        <v>12821</v>
      </c>
      <c r="AG2203" s="1020" t="s">
        <v>491</v>
      </c>
      <c r="AH2203" s="1020" t="str">
        <f>VLOOKUP(cppm_pr[[#This Row],[Order Number]],'DC TM ONE'!B:CN,2,0)</f>
        <v>PERODUA SALES SDN BHD- PERODUA AUTOMOTIVE CENTRE, SUNGAI CHOH(METRO E P2P)-RG</v>
      </c>
      <c r="AI2203" s="600" t="str">
        <f>IFERROR(VLOOKUP(cppm_pr[[#This Row],[Order Number]],SPHERE!C:CC,39,0),"")</f>
        <v/>
      </c>
      <c r="AJ2203" s="600" t="str">
        <f>IFERROR(VLOOKUP(cppm_pr[[#This Row],[Order Number]],'DC TM ONE'!B:CN,42,0),"")</f>
        <v>SLG 99.99%</v>
      </c>
      <c r="AK2203" s="177"/>
      <c r="AL2203" s="1049"/>
      <c r="AO2203" s="1050"/>
      <c r="AR2203" s="1051"/>
      <c r="AT2203" s="1037"/>
      <c r="AU2203" s="1"/>
      <c r="AV2203" s="1037"/>
      <c r="AW2203" s="1037"/>
      <c r="AX2203" s="1037"/>
      <c r="AY2203" s="1037"/>
      <c r="AZ2203" s="1037"/>
      <c r="BA2203" s="1037"/>
      <c r="BB2203" s="1037"/>
      <c r="BC2203" s="1037"/>
      <c r="BD2203" s="1037"/>
      <c r="BE2203" s="1037"/>
      <c r="BF2203" s="1037"/>
    </row>
    <row r="2204" spans="1:60" ht="12" customHeight="1">
      <c r="A2204" s="959">
        <v>2202</v>
      </c>
      <c r="B2204" s="1017"/>
      <c r="C2204" s="601" t="s">
        <v>213</v>
      </c>
      <c r="D2204" s="1019"/>
      <c r="E2204" s="1017"/>
      <c r="F2204" s="1024" t="s">
        <v>14261</v>
      </c>
      <c r="G2204" s="1024"/>
      <c r="H2204" s="1024"/>
      <c r="I2204" s="1020"/>
      <c r="J2204" s="1023"/>
      <c r="K2204" s="616"/>
      <c r="L2204" s="1029" t="s">
        <v>51</v>
      </c>
      <c r="M2204" s="1029" t="s">
        <v>10509</v>
      </c>
      <c r="N2204" s="1029" t="str">
        <f>VLOOKUP(cppm_pr[[#This Row],[Order Number]],'DC TM ONE'!B:CN,89,0)</f>
        <v>IN PROGRESS</v>
      </c>
      <c r="O2204" s="1024"/>
      <c r="P2204" s="1025"/>
      <c r="Q2204" s="1025"/>
      <c r="R2204" s="1020">
        <f>$Q2204-$P2204</f>
        <v>0</v>
      </c>
      <c r="S2204" s="1020"/>
      <c r="T2204" s="1026" t="str">
        <f>VLOOKUP(cppm_pr[[#This Row],[Status]],'All Link_LOV'!$I$32:$K$72,2,0)</f>
        <v>Pending Desktop Costing</v>
      </c>
      <c r="U2204" s="1026" t="s">
        <v>14170</v>
      </c>
      <c r="V2204" s="1027">
        <f>VLOOKUP(cppm_pr[[#This Row],[Order Number]],'DC TM ONE'!B:CO,92,0)</f>
        <v>495</v>
      </c>
      <c r="W2204" s="1026" t="s">
        <v>14170</v>
      </c>
      <c r="X2204" s="177">
        <f>VLOOKUP(cppm_pr[[#This Row],[Order Number]],'DC TM ONE'!B:CO,28,0)</f>
        <v>1</v>
      </c>
      <c r="Y2204" s="1020"/>
      <c r="Z2204" s="1028">
        <v>45210</v>
      </c>
      <c r="AA2204" s="1020"/>
      <c r="AB2204" s="1029"/>
      <c r="AC2204" s="1022"/>
      <c r="AD2204" s="1029"/>
      <c r="AE2204" s="1029"/>
      <c r="AF2204" s="1020" t="s">
        <v>12821</v>
      </c>
      <c r="AG2204" s="1020" t="s">
        <v>491</v>
      </c>
      <c r="AH2204" s="1020" t="str">
        <f>VLOOKUP(cppm_pr[[#This Row],[Order Number]],'DC TM ONE'!B:CN,2,0)</f>
        <v>UNISEM (M) SDN BHD - GOPENG INDUSTRIAL PARK (DOME 100M SLG 99.99) - PUL</v>
      </c>
      <c r="AI2204" s="600" t="str">
        <f>IFERROR(VLOOKUP(cppm_pr[[#This Row],[Order Number]],SPHERE!C:CC,39,0),"")</f>
        <v/>
      </c>
      <c r="AJ2204" s="600" t="str">
        <f>IFERROR(VLOOKUP(cppm_pr[[#This Row],[Order Number]],'DC TM ONE'!B:CN,42,0),"")</f>
        <v>SLG 99.99%</v>
      </c>
      <c r="AK2204" s="177"/>
      <c r="AL2204" s="1031"/>
      <c r="AM2204" s="1032"/>
      <c r="AN2204" s="1020"/>
      <c r="AO2204" s="1033"/>
      <c r="AP2204" s="1020"/>
      <c r="AQ2204" s="1020"/>
      <c r="AR2204" s="1034"/>
      <c r="AS2204" s="1020"/>
      <c r="AT2204" s="1035"/>
      <c r="AU2204" s="603"/>
      <c r="AV2204" s="1035"/>
      <c r="AW2204" s="1035"/>
      <c r="AX2204" s="1035"/>
      <c r="AY2204" s="1035"/>
      <c r="AZ2204" s="1035"/>
      <c r="BA2204" s="1035"/>
      <c r="BB2204" s="1035"/>
      <c r="BC2204" s="1035"/>
      <c r="BD2204" s="1035"/>
      <c r="BE2204" s="1035"/>
      <c r="BF2204" s="1035"/>
      <c r="BG2204" s="1020"/>
      <c r="BH2204" s="1020"/>
    </row>
    <row r="2205" spans="1:60" ht="12" customHeight="1">
      <c r="A2205" s="960">
        <v>2203</v>
      </c>
      <c r="C2205" s="601" t="s">
        <v>213</v>
      </c>
      <c r="F2205" s="1044" t="s">
        <v>14262</v>
      </c>
      <c r="G2205" s="1044"/>
      <c r="H2205" s="1044"/>
      <c r="I2205" s="177"/>
      <c r="J2205" s="1043"/>
      <c r="K2205" s="971"/>
      <c r="L2205" s="1029" t="s">
        <v>51</v>
      </c>
      <c r="M2205" s="1029" t="s">
        <v>10509</v>
      </c>
      <c r="N2205" s="1029" t="str">
        <f>VLOOKUP(cppm_pr[[#This Row],[Order Number]],'DC TM ONE'!B:CN,89,0)</f>
        <v>IN PROGRESS</v>
      </c>
      <c r="O2205" s="1044"/>
      <c r="P2205" s="1045"/>
      <c r="Q2205" s="1045"/>
      <c r="R2205" s="177">
        <f>$Q2205-$P2205</f>
        <v>0</v>
      </c>
      <c r="S2205" s="177"/>
      <c r="T2205" s="1026" t="str">
        <f>VLOOKUP(cppm_pr[[#This Row],[Status]],'All Link_LOV'!$I$32:$K$72,2,0)</f>
        <v>Pending Desktop Costing</v>
      </c>
      <c r="U2205" s="1026" t="s">
        <v>14170</v>
      </c>
      <c r="V2205" s="1160">
        <f>VLOOKUP(cppm_pr[[#This Row],[Order Number]],'DC TM ONE'!B:CO,92,0)</f>
        <v>494</v>
      </c>
      <c r="W2205" s="1026" t="s">
        <v>14170</v>
      </c>
      <c r="X2205" s="177">
        <f>VLOOKUP(cppm_pr[[#This Row],[Order Number]],'DC TM ONE'!B:CO,28,0)</f>
        <v>1</v>
      </c>
      <c r="Z2205" s="1028">
        <v>45210</v>
      </c>
      <c r="AA2205" s="177"/>
      <c r="AB2205" s="468"/>
      <c r="AC2205" s="1048"/>
      <c r="AF2205" s="1020" t="s">
        <v>12821</v>
      </c>
      <c r="AG2205" s="1020" t="s">
        <v>491</v>
      </c>
      <c r="AH2205" s="1020" t="str">
        <f>VLOOKUP(cppm_pr[[#This Row],[Order Number]],'DC TM ONE'!B:CN,2,0)</f>
        <v>UNISEM (M) SDN BHD - BANDAR PULAI JAYA (ME P2P LEG A) - PUL</v>
      </c>
      <c r="AI2205" s="600" t="str">
        <f>IFERROR(VLOOKUP(cppm_pr[[#This Row],[Order Number]],SPHERE!C:CC,39,0),"")</f>
        <v/>
      </c>
      <c r="AJ2205" s="600" t="str">
        <f>IFERROR(VLOOKUP(cppm_pr[[#This Row],[Order Number]],'DC TM ONE'!B:CN,42,0),"")</f>
        <v>SLA 99.0%</v>
      </c>
      <c r="AK2205" s="177"/>
      <c r="AL2205" s="1049"/>
      <c r="AO2205" s="1050"/>
      <c r="AR2205" s="1051"/>
      <c r="AT2205" s="1037"/>
      <c r="AU2205" s="1"/>
      <c r="AV2205" s="1037"/>
      <c r="AW2205" s="1037"/>
      <c r="AX2205" s="1037"/>
      <c r="AY2205" s="1037"/>
      <c r="AZ2205" s="1037"/>
      <c r="BA2205" s="1037"/>
      <c r="BB2205" s="1037"/>
      <c r="BC2205" s="1037"/>
      <c r="BD2205" s="1037"/>
      <c r="BE2205" s="1037"/>
      <c r="BF2205" s="1037"/>
    </row>
    <row r="2206" spans="1:60" ht="12" customHeight="1">
      <c r="A2206" s="959">
        <v>2204</v>
      </c>
      <c r="C2206" s="601" t="s">
        <v>213</v>
      </c>
      <c r="F2206" s="1044" t="s">
        <v>14263</v>
      </c>
      <c r="G2206" s="1044"/>
      <c r="H2206" s="1044"/>
      <c r="I2206" s="177"/>
      <c r="J2206" s="1043"/>
      <c r="K2206" s="971"/>
      <c r="L2206" s="1029" t="s">
        <v>51</v>
      </c>
      <c r="M2206" s="1029" t="s">
        <v>10509</v>
      </c>
      <c r="N2206" s="1029" t="str">
        <f>VLOOKUP(cppm_pr[[#This Row],[Order Number]],'DC TM ONE'!B:CN,89,0)</f>
        <v>IN PROGRESS</v>
      </c>
      <c r="O2206" s="1044"/>
      <c r="P2206" s="1045"/>
      <c r="Q2206" s="1045"/>
      <c r="R2206" s="177">
        <f>$Q2206-$P2206</f>
        <v>0</v>
      </c>
      <c r="S2206" s="177"/>
      <c r="T2206" s="1026" t="str">
        <f>VLOOKUP(cppm_pr[[#This Row],[Status]],'All Link_LOV'!$I$32:$K$72,2,0)</f>
        <v>Pending Desktop Costing</v>
      </c>
      <c r="U2206" s="1026" t="s">
        <v>14170</v>
      </c>
      <c r="V2206" s="1160">
        <f>VLOOKUP(cppm_pr[[#This Row],[Order Number]],'DC TM ONE'!B:CO,92,0)</f>
        <v>493</v>
      </c>
      <c r="W2206" s="1026" t="s">
        <v>14170</v>
      </c>
      <c r="X2206" s="177">
        <f>VLOOKUP(cppm_pr[[#This Row],[Order Number]],'DC TM ONE'!B:CO,28,0)</f>
        <v>2</v>
      </c>
      <c r="Z2206" s="1028">
        <v>45210</v>
      </c>
      <c r="AA2206" s="177"/>
      <c r="AB2206" s="468"/>
      <c r="AC2206" s="1048"/>
      <c r="AF2206" s="1020" t="s">
        <v>12821</v>
      </c>
      <c r="AG2206" s="1020" t="s">
        <v>491</v>
      </c>
      <c r="AH2206" s="1020" t="str">
        <f>VLOOKUP(cppm_pr[[#This Row],[Order Number]],'DC TM ONE'!B:CN,2,0)</f>
        <v>UNISEM (M) SDN BHD - GOPENG INDUSTRIAL PARK (MEP2P LEG B) - GG</v>
      </c>
      <c r="AI2206" s="600" t="str">
        <f>IFERROR(VLOOKUP(cppm_pr[[#This Row],[Order Number]],SPHERE!C:CC,39,0),"")</f>
        <v/>
      </c>
      <c r="AJ2206" s="600" t="str">
        <f>IFERROR(VLOOKUP(cppm_pr[[#This Row],[Order Number]],'DC TM ONE'!B:CN,42,0),"")</f>
        <v>SLA 99.0%</v>
      </c>
      <c r="AK2206" s="177"/>
      <c r="AL2206" s="1049"/>
      <c r="AO2206" s="1050"/>
      <c r="AR2206" s="1051"/>
      <c r="AT2206" s="1037"/>
      <c r="AU2206" s="1"/>
      <c r="AV2206" s="1037"/>
      <c r="AW2206" s="1037"/>
      <c r="AX2206" s="1037"/>
      <c r="AY2206" s="1037"/>
      <c r="AZ2206" s="1037"/>
      <c r="BA2206" s="1037"/>
      <c r="BB2206" s="1037"/>
      <c r="BC2206" s="1037"/>
      <c r="BD2206" s="1037"/>
      <c r="BE2206" s="1037"/>
      <c r="BF2206" s="1037"/>
    </row>
    <row r="2207" spans="1:60" ht="12" customHeight="1">
      <c r="A2207" s="960">
        <v>2205</v>
      </c>
      <c r="C2207" s="601" t="s">
        <v>213</v>
      </c>
      <c r="F2207" s="1044" t="s">
        <v>14264</v>
      </c>
      <c r="G2207" s="1044"/>
      <c r="H2207" s="1044"/>
      <c r="I2207" s="177"/>
      <c r="J2207" s="1043"/>
      <c r="K2207" s="971"/>
      <c r="L2207" s="1029" t="s">
        <v>908</v>
      </c>
      <c r="M2207" s="1029" t="s">
        <v>10509</v>
      </c>
      <c r="N2207" s="1029" t="str">
        <f>VLOOKUP(cppm_pr[[#This Row],[Order Number]],'DC TM ONE'!B:CN,89,0)</f>
        <v>COMPLETED</v>
      </c>
      <c r="O2207" s="1044"/>
      <c r="P2207" s="1045"/>
      <c r="Q2207" s="1045"/>
      <c r="R2207" s="177">
        <f>$Q2207-$P2207</f>
        <v>0</v>
      </c>
      <c r="S2207" s="177"/>
      <c r="T2207" s="1026" t="str">
        <f>VLOOKUP(cppm_pr[[#This Row],[Status]],'All Link_LOV'!$I$32:$K$72,2,0)</f>
        <v>Pending Desktop Costing</v>
      </c>
      <c r="U2207" s="1026" t="s">
        <v>14170</v>
      </c>
      <c r="V2207" s="1160">
        <f>VLOOKUP(cppm_pr[[#This Row],[Order Number]],'DC TM ONE'!B:CO,92,0)</f>
        <v>486</v>
      </c>
      <c r="W2207" s="1026" t="s">
        <v>14170</v>
      </c>
      <c r="X2207" s="177">
        <f>VLOOKUP(cppm_pr[[#This Row],[Order Number]],'DC TM ONE'!B:CO,28,0)</f>
        <v>2</v>
      </c>
      <c r="Z2207" s="1028">
        <v>45210</v>
      </c>
      <c r="AA2207" s="177"/>
      <c r="AB2207" s="468"/>
      <c r="AC2207" s="1048"/>
      <c r="AF2207" s="1020" t="s">
        <v>12821</v>
      </c>
      <c r="AG2207" s="1020" t="s">
        <v>515</v>
      </c>
      <c r="AH2207" s="1020" t="str">
        <f>VLOOKUP(cppm_pr[[#This Row],[Order Number]],'DC TM ONE'!B:CN,2,0)</f>
        <v>TF AMD MICROELECTRONICS-BAYAN LEPAS(UNIFI)-BYB</v>
      </c>
      <c r="AI2207" s="600" t="str">
        <f>IFERROR(VLOOKUP(cppm_pr[[#This Row],[Order Number]],SPHERE!C:CC,39,0),"")</f>
        <v/>
      </c>
      <c r="AJ2207" s="600">
        <f>IFERROR(VLOOKUP(cppm_pr[[#This Row],[Order Number]],'DC TM ONE'!B:CN,42,0),"")</f>
        <v>0</v>
      </c>
      <c r="AK2207" s="177"/>
      <c r="AL2207" s="1049"/>
      <c r="AO2207" s="1050"/>
      <c r="AR2207" s="1051"/>
      <c r="AT2207" s="1037"/>
      <c r="AU2207" s="1"/>
      <c r="AV2207" s="1037"/>
      <c r="AW2207" s="1037"/>
      <c r="AX2207" s="1037"/>
      <c r="AY2207" s="1037"/>
      <c r="AZ2207" s="1037"/>
      <c r="BA2207" s="1037"/>
      <c r="BB2207" s="1037"/>
      <c r="BC2207" s="1037"/>
      <c r="BD2207" s="1037"/>
      <c r="BE2207" s="1037"/>
      <c r="BF2207" s="1037"/>
    </row>
    <row r="2208" spans="1:60" ht="12" customHeight="1">
      <c r="A2208" s="959">
        <v>2206</v>
      </c>
      <c r="C2208" s="601" t="s">
        <v>213</v>
      </c>
      <c r="F2208" s="1044" t="s">
        <v>14265</v>
      </c>
      <c r="G2208" s="1044"/>
      <c r="H2208" s="1044"/>
      <c r="I2208" s="177"/>
      <c r="J2208" s="1043"/>
      <c r="K2208" s="971"/>
      <c r="L2208" s="1029" t="s">
        <v>48</v>
      </c>
      <c r="M2208" s="1029" t="s">
        <v>10509</v>
      </c>
      <c r="N2208" s="1029" t="str">
        <f>VLOOKUP(cppm_pr[[#This Row],[Order Number]],'DC TM ONE'!B:CN,89,0)</f>
        <v>CONFIRMED</v>
      </c>
      <c r="O2208" s="1044"/>
      <c r="P2208" s="1045"/>
      <c r="Q2208" s="1045"/>
      <c r="R2208" s="177">
        <f>$Q2208-$P2208</f>
        <v>0</v>
      </c>
      <c r="S2208" s="177"/>
      <c r="T2208" s="1026" t="str">
        <f>VLOOKUP(cppm_pr[[#This Row],[Status]],'All Link_LOV'!$I$32:$K$72,2,0)</f>
        <v>Pending Desktop Costing</v>
      </c>
      <c r="U2208" s="1026" t="s">
        <v>14170</v>
      </c>
      <c r="V2208" s="1160">
        <f>VLOOKUP(cppm_pr[[#This Row],[Order Number]],'DC TM ONE'!B:CO,92,0)</f>
        <v>477</v>
      </c>
      <c r="W2208" s="1026" t="s">
        <v>14170</v>
      </c>
      <c r="X2208" s="177">
        <f>VLOOKUP(cppm_pr[[#This Row],[Order Number]],'DC TM ONE'!B:CO,28,0)</f>
        <v>2</v>
      </c>
      <c r="Z2208" s="1028">
        <v>45210</v>
      </c>
      <c r="AA2208" s="177"/>
      <c r="AB2208" s="468"/>
      <c r="AC2208" s="1048"/>
      <c r="AF2208" s="1020" t="s">
        <v>12821</v>
      </c>
      <c r="AG2208" s="1020" t="s">
        <v>518</v>
      </c>
      <c r="AH2208" s="1020" t="str">
        <f>VLOOKUP(cppm_pr[[#This Row],[Order Number]],'DC TM ONE'!B:CN,2,0)</f>
        <v>KEMENTERIAN SUMBER MANUSIA-INSTITUT LATIHAN PERIDUNSTRIAN SERIAN(UNIFI)-SRN</v>
      </c>
      <c r="AI2208" s="600" t="str">
        <f>IFERROR(VLOOKUP(cppm_pr[[#This Row],[Order Number]],SPHERE!C:CC,39,0),"")</f>
        <v/>
      </c>
      <c r="AJ2208" s="600">
        <f>IFERROR(VLOOKUP(cppm_pr[[#This Row],[Order Number]],'DC TM ONE'!B:CN,42,0),"")</f>
        <v>0</v>
      </c>
      <c r="AK2208" s="177"/>
      <c r="AL2208" s="1049"/>
      <c r="AO2208" s="1050"/>
      <c r="AR2208" s="1051"/>
      <c r="AT2208" s="1037"/>
      <c r="AU2208" s="1"/>
      <c r="AV2208" s="1037"/>
      <c r="AW2208" s="1037"/>
      <c r="AX2208" s="1037"/>
      <c r="AY2208" s="1037"/>
      <c r="AZ2208" s="1037"/>
      <c r="BA2208" s="1037"/>
      <c r="BB2208" s="1037"/>
      <c r="BC2208" s="1037"/>
      <c r="BD2208" s="1037"/>
      <c r="BE2208" s="1037"/>
      <c r="BF2208" s="1037"/>
    </row>
    <row r="2209" spans="1:60" s="180" customFormat="1" ht="12" customHeight="1">
      <c r="A2209" s="982">
        <v>2207</v>
      </c>
      <c r="B2209" s="180" t="s">
        <v>77</v>
      </c>
      <c r="C2209" s="1171" t="s">
        <v>254</v>
      </c>
      <c r="D2209" s="1172"/>
      <c r="F2209" s="1043" t="s">
        <v>13736</v>
      </c>
      <c r="G2209" s="1043"/>
      <c r="H2209" s="592" t="s">
        <v>13737</v>
      </c>
      <c r="I2209" s="983"/>
      <c r="J2209" s="1043"/>
      <c r="K2209" s="971"/>
      <c r="L2209" s="595" t="s">
        <v>54</v>
      </c>
      <c r="M2209" s="985" t="s">
        <v>10509</v>
      </c>
      <c r="N2209" s="972" t="str">
        <f>VLOOKUP(cppm_pr[[#This Row],[Order Number]],SPHERE!C:CC,13,0)</f>
        <v>CONFIRMED</v>
      </c>
      <c r="O2209" s="1043"/>
      <c r="P2209" s="1173"/>
      <c r="Q2209" s="1173"/>
      <c r="R2209" s="983">
        <f>$Q2209-$P2209</f>
        <v>0</v>
      </c>
      <c r="S2209" s="983"/>
      <c r="T2209" s="1174" t="str">
        <f>VLOOKUP(cppm_pr[[#This Row],[Status]],'All Link_LOV'!$I$32:$K$72,2,0)</f>
        <v>PO Issued</v>
      </c>
      <c r="U2209" s="1174" t="s">
        <v>14170</v>
      </c>
      <c r="V2209" s="1175">
        <f>VLOOKUP(cppm_pr[[#This Row],[Order Number]],'DC TM ONE'!B:CO,92,0)</f>
        <v>449</v>
      </c>
      <c r="W2209" s="1174" t="s">
        <v>14170</v>
      </c>
      <c r="X2209" s="983">
        <f>VLOOKUP(cppm_pr[[#This Row],[Order Number]],'DC TM ONE'!B:CO,28,0)</f>
        <v>2</v>
      </c>
      <c r="Y2209" s="983"/>
      <c r="Z2209" s="1028">
        <v>45210</v>
      </c>
      <c r="AA2209" s="983"/>
      <c r="AB2209" s="1042"/>
      <c r="AC2209" s="1177"/>
      <c r="AD2209" s="1042"/>
      <c r="AE2209" s="1042"/>
      <c r="AF2209" s="592" t="s">
        <v>12821</v>
      </c>
      <c r="AG2209" s="1176" t="s">
        <v>491</v>
      </c>
      <c r="AH2209" s="1176" t="str">
        <f>VLOOKUP(cppm_pr[[#This Row],[Order Number]],'DC TM ONE'!B:CN,2,0)</f>
        <v>PERODUA SALES SDN BHD-NO 75 JALAN TAMPOI  81200 JOHOR BAHARU JOHOR(SDWAN DOME)-TMP</v>
      </c>
      <c r="AI2209" s="600" t="str">
        <f>IFERROR(VLOOKUP(cppm_pr[[#This Row],[Order Number]],SPHERE!C:CC,39,0),"")</f>
        <v>2 core FOC + 1 NID (NRP)</v>
      </c>
      <c r="AJ2209" s="600" t="str">
        <f>IFERROR(VLOOKUP(cppm_pr[[#This Row],[Order Number]],'DC TM ONE'!B:CN,42,0),"")</f>
        <v>SLA 99.7%</v>
      </c>
      <c r="AK2209" s="983"/>
      <c r="AL2209" s="1178"/>
      <c r="AM2209" s="1032" t="s">
        <v>6377</v>
      </c>
      <c r="AN2209" s="983"/>
      <c r="AO2209" s="1179"/>
      <c r="AP2209" s="983"/>
      <c r="AQ2209" s="983"/>
      <c r="AR2209" s="1180"/>
      <c r="AS2209" s="983"/>
      <c r="AT2209" s="1181"/>
      <c r="AU2209" s="1069"/>
      <c r="AV2209" s="1181"/>
      <c r="AW2209" s="1181"/>
      <c r="AX2209" s="1181"/>
      <c r="AY2209" s="1181"/>
      <c r="AZ2209" s="1181"/>
      <c r="BA2209" s="1181"/>
      <c r="BB2209" s="1181"/>
      <c r="BC2209" s="1181"/>
      <c r="BD2209" s="1181"/>
      <c r="BE2209" s="1181"/>
      <c r="BF2209" s="1181"/>
      <c r="BG2209" s="983"/>
      <c r="BH2209" s="983"/>
    </row>
    <row r="2210" spans="1:60" ht="12" customHeight="1">
      <c r="A2210" s="959">
        <v>2208</v>
      </c>
      <c r="C2210" s="601" t="s">
        <v>213</v>
      </c>
      <c r="F2210" s="1044" t="s">
        <v>14266</v>
      </c>
      <c r="G2210" s="1044"/>
      <c r="H2210" s="1044"/>
      <c r="I2210" s="177"/>
      <c r="J2210" s="1043"/>
      <c r="K2210" s="971"/>
      <c r="L2210" s="1029" t="s">
        <v>908</v>
      </c>
      <c r="M2210" s="985" t="s">
        <v>10509</v>
      </c>
      <c r="N2210" s="1029" t="str">
        <f>VLOOKUP(cppm_pr[[#This Row],[Order Number]],'DC TM ONE'!B:CN,89,0)</f>
        <v>IN PROGRESS</v>
      </c>
      <c r="O2210" s="1044"/>
      <c r="P2210" s="1045"/>
      <c r="Q2210" s="1045"/>
      <c r="R2210" s="177">
        <f>$Q2210-$P2210</f>
        <v>0</v>
      </c>
      <c r="S2210" s="177"/>
      <c r="T2210" s="1026" t="str">
        <f>VLOOKUP(cppm_pr[[#This Row],[Status]],'All Link_LOV'!$I$32:$K$72,2,0)</f>
        <v>Pending Desktop Costing</v>
      </c>
      <c r="U2210" s="1026" t="s">
        <v>14170</v>
      </c>
      <c r="V2210" s="1160">
        <f>VLOOKUP(cppm_pr[[#This Row],[Order Number]],'DC TM ONE'!B:CO,92,0)</f>
        <v>446</v>
      </c>
      <c r="W2210" s="1026" t="s">
        <v>14170</v>
      </c>
      <c r="X2210" s="177">
        <f>VLOOKUP(cppm_pr[[#This Row],[Order Number]],'DC TM ONE'!B:CO,28,0)</f>
        <v>2</v>
      </c>
      <c r="Z2210" s="1028">
        <v>45210</v>
      </c>
      <c r="AA2210" s="177"/>
      <c r="AB2210" s="468"/>
      <c r="AC2210" s="1048"/>
      <c r="AF2210" s="592" t="s">
        <v>12821</v>
      </c>
      <c r="AG2210" s="1020" t="s">
        <v>491</v>
      </c>
      <c r="AH2210" s="1020" t="str">
        <f>VLOOKUP(cppm_pr[[#This Row],[Order Number]],'DC TM ONE'!B:CN,2,0)</f>
        <v>PERODUA SALES SDN BHD-ONE STOP CENTRE NO 1678, JALAN PERUSAHAAN HIGHWAY AUTO CITY NORTH-SOUTH JURU(SDWAN DOME)-BTH</v>
      </c>
      <c r="AI2210" s="600" t="str">
        <f>IFERROR(VLOOKUP(cppm_pr[[#This Row],[Order Number]],SPHERE!C:CC,39,0),"")</f>
        <v>2 core FOC + 1 NID (NRP)</v>
      </c>
      <c r="AJ2210" s="600" t="str">
        <f>IFERROR(VLOOKUP(cppm_pr[[#This Row],[Order Number]],'DC TM ONE'!B:CN,42,0),"")</f>
        <v>SLA 99.7%</v>
      </c>
      <c r="AK2210" s="177"/>
      <c r="AL2210" s="1049"/>
      <c r="AM2210" s="1032" t="s">
        <v>9818</v>
      </c>
      <c r="AO2210" s="1050"/>
      <c r="AR2210" s="1051"/>
      <c r="AT2210" s="1037"/>
      <c r="AU2210" s="1"/>
      <c r="AV2210" s="1037"/>
      <c r="AW2210" s="1037"/>
      <c r="AX2210" s="1037"/>
      <c r="AY2210" s="1037"/>
      <c r="AZ2210" s="1037"/>
      <c r="BA2210" s="1037"/>
      <c r="BB2210" s="1037"/>
      <c r="BC2210" s="1037"/>
      <c r="BD2210" s="1037"/>
      <c r="BE2210" s="1037"/>
      <c r="BF2210" s="1037"/>
    </row>
    <row r="2211" spans="1:60" ht="12" customHeight="1">
      <c r="A2211" s="960">
        <v>2209</v>
      </c>
      <c r="B2211" s="589" t="s">
        <v>79</v>
      </c>
      <c r="C2211" s="601" t="s">
        <v>241</v>
      </c>
      <c r="E2211" s="176" t="s">
        <v>14267</v>
      </c>
      <c r="F2211" s="1044" t="s">
        <v>13729</v>
      </c>
      <c r="G2211" s="1044" t="s">
        <v>13730</v>
      </c>
      <c r="H2211" s="1044" t="s">
        <v>13731</v>
      </c>
      <c r="I2211" s="177"/>
      <c r="J2211" s="1043"/>
      <c r="K2211" s="971"/>
      <c r="L2211" s="1029" t="s">
        <v>2749</v>
      </c>
      <c r="M2211" s="985" t="s">
        <v>10509</v>
      </c>
      <c r="N2211" s="972" t="str">
        <f>VLOOKUP(cppm_pr[[#This Row],[Order Number]],SPHERE!C:CC,13,0)</f>
        <v>CONFIRMED</v>
      </c>
      <c r="O2211" s="592" t="str">
        <f>VLOOKUP(cppm_pr[[#This Row],[Order Number]],SPHERE!C:CC,6,0)</f>
        <v>WAITING APPROVAL</v>
      </c>
      <c r="P2211" s="1045"/>
      <c r="Q2211" s="1045"/>
      <c r="R2211" s="177">
        <f>$Q2211-$P2211</f>
        <v>0</v>
      </c>
      <c r="S2211" s="177"/>
      <c r="T2211" s="1026" t="str">
        <f>VLOOKUP(cppm_pr[[#This Row],[Status]],'All Link_LOV'!$I$32:$K$72,2,0)</f>
        <v>Pending Budget</v>
      </c>
      <c r="U2211" s="1026" t="s">
        <v>14170</v>
      </c>
      <c r="V2211" s="1160">
        <f>VLOOKUP(cppm_pr[[#This Row],[Order Number]],'DC TM ONE'!B:CO,92,0)</f>
        <v>444</v>
      </c>
      <c r="W2211" s="1026" t="s">
        <v>14170</v>
      </c>
      <c r="X2211" s="177">
        <f>VLOOKUP(cppm_pr[[#This Row],[Order Number]],'DC TM ONE'!B:CO,28,0)</f>
        <v>2</v>
      </c>
      <c r="Z2211" s="1028">
        <v>45210</v>
      </c>
      <c r="AA2211" s="177"/>
      <c r="AB2211" s="468"/>
      <c r="AC2211" s="1048"/>
      <c r="AF2211" s="592" t="s">
        <v>12821</v>
      </c>
      <c r="AG2211" s="1020" t="s">
        <v>491</v>
      </c>
      <c r="AH2211" s="1020" t="str">
        <f>VLOOKUP(cppm_pr[[#This Row],[Order Number]],'DC TM ONE'!B:CN,2,0)</f>
        <v>PERODUA SALES SDN BHD-5369 C, JALAN MALIM BACANG MELAKA(SDWAN DOME)-MAM</v>
      </c>
      <c r="AI2211" s="600" t="str">
        <f>IFERROR(VLOOKUP(cppm_pr[[#This Row],[Order Number]],SPHERE!C:CC,39,0),"")</f>
        <v>2 core FOC + 1 NID (NRP)</v>
      </c>
      <c r="AJ2211" s="600" t="str">
        <f>IFERROR(VLOOKUP(cppm_pr[[#This Row],[Order Number]],'DC TM ONE'!B:CN,42,0),"")</f>
        <v>SLA 99.7%</v>
      </c>
      <c r="AK2211" s="1187">
        <v>10200.57</v>
      </c>
      <c r="AL2211" s="1049"/>
      <c r="AM2211" s="1032" t="s">
        <v>12295</v>
      </c>
      <c r="AO2211" s="1050"/>
      <c r="AR2211" s="1051"/>
      <c r="AT2211" s="1037"/>
      <c r="AU2211" s="1"/>
      <c r="AV2211" s="1037"/>
      <c r="AW2211" s="1037"/>
      <c r="AX2211" s="1037"/>
      <c r="AY2211" s="1037"/>
      <c r="AZ2211" s="1037"/>
      <c r="BA2211" s="1037"/>
      <c r="BB2211" s="1037"/>
      <c r="BC2211" s="1037"/>
      <c r="BD2211" s="1037"/>
      <c r="BE2211" s="1037"/>
      <c r="BF2211" s="1037"/>
    </row>
    <row r="2212" spans="1:60" ht="12" customHeight="1">
      <c r="A2212" s="959">
        <v>2210</v>
      </c>
      <c r="C2212" s="601" t="s">
        <v>213</v>
      </c>
      <c r="F2212" s="1044" t="s">
        <v>13725</v>
      </c>
      <c r="G2212" s="1044"/>
      <c r="H2212" s="1044"/>
      <c r="I2212" s="177"/>
      <c r="J2212" s="1043"/>
      <c r="K2212" s="971"/>
      <c r="L2212" s="1029" t="s">
        <v>51</v>
      </c>
      <c r="M2212" s="985" t="s">
        <v>10509</v>
      </c>
      <c r="N2212" s="1029" t="str">
        <f>VLOOKUP(cppm_pr[[#This Row],[Order Number]],'DC TM ONE'!B:CN,89,0)</f>
        <v>IN PROGRESS</v>
      </c>
      <c r="O2212" s="1044"/>
      <c r="P2212" s="1045"/>
      <c r="Q2212" s="1045"/>
      <c r="R2212" s="177">
        <f>$Q2212-$P2212</f>
        <v>0</v>
      </c>
      <c r="S2212" s="177"/>
      <c r="T2212" s="1026" t="str">
        <f>VLOOKUP(cppm_pr[[#This Row],[Status]],'All Link_LOV'!$I$32:$K$72,2,0)</f>
        <v>Pending Desktop Costing</v>
      </c>
      <c r="U2212" s="1026" t="s">
        <v>14170</v>
      </c>
      <c r="V2212" s="1160">
        <f>VLOOKUP(cppm_pr[[#This Row],[Order Number]],'DC TM ONE'!B:CO,92,0)</f>
        <v>442</v>
      </c>
      <c r="W2212" s="1026" t="s">
        <v>14170</v>
      </c>
      <c r="X2212" s="177">
        <f>VLOOKUP(cppm_pr[[#This Row],[Order Number]],'DC TM ONE'!B:CO,28,0)</f>
        <v>2</v>
      </c>
      <c r="Z2212" s="1028">
        <v>45210</v>
      </c>
      <c r="AA2212" s="177"/>
      <c r="AB2212" s="468"/>
      <c r="AC2212" s="1048"/>
      <c r="AF2212" s="592" t="s">
        <v>12821</v>
      </c>
      <c r="AG2212" s="1020" t="s">
        <v>491</v>
      </c>
      <c r="AH2212" s="1020" t="str">
        <f>VLOOKUP(cppm_pr[[#This Row],[Order Number]],'DC TM ONE'!B:CN,2,0)</f>
        <v>PERODUA SALES SDN BHD-LOT PT10292 JALAN MEDAN KAMUNTING JAYA 2 KAMUNTING PERAK(SDWAN DOME)-KMT</v>
      </c>
      <c r="AI2212" s="600" t="str">
        <f>IFERROR(VLOOKUP(cppm_pr[[#This Row],[Order Number]],SPHERE!C:CC,39,0),"")</f>
        <v>2 core FOC + 1 NID (NRP)</v>
      </c>
      <c r="AJ2212" s="600" t="str">
        <f>IFERROR(VLOOKUP(cppm_pr[[#This Row],[Order Number]],'DC TM ONE'!B:CN,42,0),"")</f>
        <v>SLA 99.7%</v>
      </c>
      <c r="AK2212" s="177"/>
      <c r="AL2212" s="1049"/>
      <c r="AM2212" s="1032" t="s">
        <v>13727</v>
      </c>
      <c r="AO2212" s="1050"/>
      <c r="AR2212" s="1051"/>
      <c r="AT2212" s="1037"/>
      <c r="AU2212" s="1"/>
      <c r="AV2212" s="1037"/>
      <c r="AW2212" s="1037"/>
      <c r="AX2212" s="1037"/>
      <c r="AY2212" s="1037"/>
      <c r="AZ2212" s="1037"/>
      <c r="BA2212" s="1037"/>
      <c r="BB2212" s="1037"/>
      <c r="BC2212" s="1037"/>
      <c r="BD2212" s="1037"/>
      <c r="BE2212" s="1037"/>
      <c r="BF2212" s="1037"/>
    </row>
    <row r="2213" spans="1:60" s="180" customFormat="1" ht="12" customHeight="1">
      <c r="A2213" s="982">
        <v>2211</v>
      </c>
      <c r="B2213" s="180" t="s">
        <v>77</v>
      </c>
      <c r="C2213" s="1171" t="s">
        <v>254</v>
      </c>
      <c r="D2213" s="1172"/>
      <c r="F2213" s="1043" t="s">
        <v>13722</v>
      </c>
      <c r="G2213" s="1043"/>
      <c r="H2213" s="592" t="s">
        <v>13723</v>
      </c>
      <c r="I2213" s="983"/>
      <c r="J2213" s="1043"/>
      <c r="K2213" s="971"/>
      <c r="L2213" s="1021" t="s">
        <v>2773</v>
      </c>
      <c r="M2213" s="985" t="s">
        <v>10509</v>
      </c>
      <c r="N2213" s="972" t="str">
        <f>VLOOKUP(cppm_pr[[#This Row],[Order Number]],SPHERE!C:CC,13,0)</f>
        <v>CONFIRMED</v>
      </c>
      <c r="O2213" s="1043"/>
      <c r="P2213" s="1173"/>
      <c r="Q2213" s="1173"/>
      <c r="R2213" s="983">
        <f>$Q2213-$P2213</f>
        <v>0</v>
      </c>
      <c r="S2213" s="983"/>
      <c r="T2213" s="1174" t="str">
        <f>VLOOKUP(cppm_pr[[#This Row],[Status]],'All Link_LOV'!$I$32:$K$72,2,0)</f>
        <v>PO Issued</v>
      </c>
      <c r="U2213" s="1174" t="s">
        <v>14170</v>
      </c>
      <c r="V2213" s="1175">
        <f>VLOOKUP(cppm_pr[[#This Row],[Order Number]],'DC TM ONE'!B:CO,92,0)</f>
        <v>441</v>
      </c>
      <c r="W2213" s="1174" t="s">
        <v>14170</v>
      </c>
      <c r="X2213" s="983">
        <f>VLOOKUP(cppm_pr[[#This Row],[Order Number]],'DC TM ONE'!B:CO,28,0)</f>
        <v>2</v>
      </c>
      <c r="Y2213" s="983"/>
      <c r="Z2213" s="1028">
        <v>45210</v>
      </c>
      <c r="AA2213" s="983"/>
      <c r="AB2213" s="1042"/>
      <c r="AC2213" s="1177"/>
      <c r="AD2213" s="1042"/>
      <c r="AE2213" s="1042"/>
      <c r="AF2213" s="592" t="s">
        <v>12821</v>
      </c>
      <c r="AG2213" s="1176" t="s">
        <v>491</v>
      </c>
      <c r="AH2213" s="1176" t="str">
        <f>VLOOKUP(cppm_pr[[#This Row],[Order Number]],'DC TM ONE'!B:CN,2,0)</f>
        <v>PERODUA SALES SDN BHD-E - 49 BATU 2 JALAN BAKRI MUAR  JOHOR(SDWAN DOME)-MUR</v>
      </c>
      <c r="AI2213" s="600" t="str">
        <f>IFERROR(VLOOKUP(cppm_pr[[#This Row],[Order Number]],SPHERE!C:CC,39,0),"")</f>
        <v>2 core FOC + 1 NID (NRP)</v>
      </c>
      <c r="AJ2213" s="600" t="str">
        <f>IFERROR(VLOOKUP(cppm_pr[[#This Row],[Order Number]],'DC TM ONE'!B:CN,42,0),"")</f>
        <v>SLA 99.7%</v>
      </c>
      <c r="AK2213" s="983"/>
      <c r="AL2213" s="1178"/>
      <c r="AM2213" s="1032" t="s">
        <v>12266</v>
      </c>
      <c r="AN2213" s="983"/>
      <c r="AO2213" s="1179"/>
      <c r="AP2213" s="983"/>
      <c r="AQ2213" s="983"/>
      <c r="AR2213" s="1180"/>
      <c r="AS2213" s="983"/>
      <c r="AT2213" s="1181"/>
      <c r="AU2213" s="1069"/>
      <c r="AV2213" s="1181"/>
      <c r="AW2213" s="1181"/>
      <c r="AX2213" s="1181"/>
      <c r="AY2213" s="1181"/>
      <c r="AZ2213" s="1181"/>
      <c r="BA2213" s="1181"/>
      <c r="BB2213" s="1181"/>
      <c r="BC2213" s="1181"/>
      <c r="BD2213" s="1181"/>
      <c r="BE2213" s="1181"/>
      <c r="BF2213" s="1181"/>
      <c r="BG2213" s="983"/>
      <c r="BH2213" s="983"/>
    </row>
    <row r="2214" spans="1:60" ht="12" customHeight="1">
      <c r="A2214" s="960">
        <v>2212</v>
      </c>
      <c r="B2214" s="176" t="s">
        <v>73</v>
      </c>
      <c r="C2214" s="601" t="s">
        <v>233</v>
      </c>
      <c r="E2214" s="177" t="s">
        <v>14268</v>
      </c>
      <c r="F2214" s="1044" t="s">
        <v>13718</v>
      </c>
      <c r="G2214" s="1044"/>
      <c r="H2214" s="592" t="s">
        <v>13719</v>
      </c>
      <c r="I2214" s="177"/>
      <c r="J2214" s="1043"/>
      <c r="K2214" s="971"/>
      <c r="L2214" s="1029" t="s">
        <v>57</v>
      </c>
      <c r="M2214" s="985" t="s">
        <v>10509</v>
      </c>
      <c r="N2214" s="972" t="str">
        <f>VLOOKUP(cppm_pr[[#This Row],[Order Number]],SPHERE!C:CC,13,0)</f>
        <v>CONFIRMED</v>
      </c>
      <c r="O2214" s="1044"/>
      <c r="P2214" s="1045"/>
      <c r="Q2214" s="1045"/>
      <c r="R2214" s="177">
        <f>$Q2214-$P2214</f>
        <v>0</v>
      </c>
      <c r="S2214" s="177"/>
      <c r="T2214" s="1026" t="str">
        <f>VLOOKUP(cppm_pr[[#This Row],[Status]],'All Link_LOV'!$I$32:$K$72,2,0)</f>
        <v>PAC Draft</v>
      </c>
      <c r="U2214" s="1026" t="s">
        <v>14170</v>
      </c>
      <c r="V2214" s="1160">
        <f>VLOOKUP(cppm_pr[[#This Row],[Order Number]],'DC TM ONE'!B:CO,92,0)</f>
        <v>440</v>
      </c>
      <c r="W2214" s="1026" t="s">
        <v>14170</v>
      </c>
      <c r="X2214" s="177">
        <f>VLOOKUP(cppm_pr[[#This Row],[Order Number]],'DC TM ONE'!B:CO,28,0)</f>
        <v>2</v>
      </c>
      <c r="Z2214" s="1028">
        <v>45210</v>
      </c>
      <c r="AA2214" s="177"/>
      <c r="AB2214" s="468"/>
      <c r="AC2214" s="1182"/>
      <c r="AF2214" s="592" t="s">
        <v>12821</v>
      </c>
      <c r="AG2214" s="1020" t="s">
        <v>491</v>
      </c>
      <c r="AH2214" s="1020" t="str">
        <f>VLOOKUP(cppm_pr[[#This Row],[Order Number]],'DC TM ONE'!B:CN,2,0)</f>
        <v>PERODUA SALES SDN BHD-BLOCK B  LOT 21 LORONG KELULI 1C  KAWASAN PERINDUSTRIAN BUKUT RAJA, SEKSYEN 7(SDWAN DOME)-BRA</v>
      </c>
      <c r="AI2214" s="600" t="str">
        <f>IFERROR(VLOOKUP(cppm_pr[[#This Row],[Order Number]],SPHERE!C:CC,39,0),"")</f>
        <v>2 core FOC + 1 NID (NRP)</v>
      </c>
      <c r="AJ2214" s="600" t="str">
        <f>IFERROR(VLOOKUP(cppm_pr[[#This Row],[Order Number]],'DC TM ONE'!B:CN,42,0),"")</f>
        <v>SLA 99.7%</v>
      </c>
      <c r="AK2214" s="177" t="s">
        <v>14269</v>
      </c>
      <c r="AL2214" s="1183"/>
      <c r="AM2214" s="1032" t="s">
        <v>6300</v>
      </c>
      <c r="AO2214" s="1184"/>
      <c r="AR2214" s="962"/>
      <c r="AT2214" s="1185"/>
      <c r="AU2214" s="1"/>
      <c r="AV2214" s="1185"/>
      <c r="AW2214" s="1185"/>
      <c r="AX2214" s="1185"/>
      <c r="AY2214" s="1185"/>
      <c r="AZ2214" s="1185"/>
      <c r="BA2214" s="1185"/>
      <c r="BB2214" s="1185"/>
      <c r="BC2214" s="1185"/>
      <c r="BD2214" s="1185"/>
      <c r="BE2214" s="1185"/>
      <c r="BF2214" s="1185"/>
    </row>
    <row r="2215" spans="1:60" ht="12" customHeight="1">
      <c r="A2215" s="960">
        <v>2213</v>
      </c>
      <c r="C2215" s="601" t="s">
        <v>213</v>
      </c>
      <c r="F2215" s="1044" t="s">
        <v>13714</v>
      </c>
      <c r="G2215" s="1044"/>
      <c r="H2215" s="592" t="s">
        <v>13715</v>
      </c>
      <c r="I2215" s="177"/>
      <c r="J2215" s="1043"/>
      <c r="K2215" s="971"/>
      <c r="L2215" s="1029" t="s">
        <v>1492</v>
      </c>
      <c r="M2215" s="985" t="s">
        <v>10509</v>
      </c>
      <c r="N2215" s="972" t="str">
        <f>VLOOKUP(cppm_pr[[#This Row],[Order Number]],SPHERE!C:CC,13,0)</f>
        <v>CONFIRMED</v>
      </c>
      <c r="O2215" s="1044"/>
      <c r="P2215" s="1045"/>
      <c r="Q2215" s="1045"/>
      <c r="R2215" s="177">
        <f>$Q2215-$P2215</f>
        <v>0</v>
      </c>
      <c r="S2215" s="177"/>
      <c r="T2215" s="1026" t="str">
        <f>VLOOKUP(cppm_pr[[#This Row],[Status]],'All Link_LOV'!$I$32:$K$72,2,0)</f>
        <v>Pending Desktop Costing</v>
      </c>
      <c r="U2215" s="1026" t="s">
        <v>14170</v>
      </c>
      <c r="V2215" s="1160">
        <f>VLOOKUP(cppm_pr[[#This Row],[Order Number]],'DC TM ONE'!B:CO,92,0)</f>
        <v>439</v>
      </c>
      <c r="W2215" s="1026" t="s">
        <v>14170</v>
      </c>
      <c r="X2215" s="177">
        <f>VLOOKUP(cppm_pr[[#This Row],[Order Number]],'DC TM ONE'!B:CO,28,0)</f>
        <v>1</v>
      </c>
      <c r="Z2215" s="1028">
        <v>45210</v>
      </c>
      <c r="AA2215" s="177"/>
      <c r="AB2215" s="468"/>
      <c r="AC2215" s="1048"/>
      <c r="AF2215" s="592" t="s">
        <v>12821</v>
      </c>
      <c r="AG2215" s="1020" t="s">
        <v>491</v>
      </c>
      <c r="AH2215" s="1020" t="str">
        <f>VLOOKUP(cppm_pr[[#This Row],[Order Number]],'DC TM ONE'!B:CN,2,0)</f>
        <v>PERODUA SALES SDN BHD-LOT 110 &amp; 2179, JALAN HILIRAN MASJID 21000(SDWAN DOME)-TG</v>
      </c>
      <c r="AI2215" s="600" t="str">
        <f>IFERROR(VLOOKUP(cppm_pr[[#This Row],[Order Number]],SPHERE!C:CC,39,0),"")</f>
        <v>2 core FOC + 1 NID (NRP)</v>
      </c>
      <c r="AJ2215" s="600" t="str">
        <f>IFERROR(VLOOKUP(cppm_pr[[#This Row],[Order Number]],'DC TM ONE'!B:CN,42,0),"")</f>
        <v>SLA 99.7%</v>
      </c>
      <c r="AK2215" s="177"/>
      <c r="AL2215" s="1049"/>
      <c r="AM2215" s="1032" t="s">
        <v>7557</v>
      </c>
      <c r="AO2215" s="1050"/>
      <c r="AR2215" s="1051"/>
      <c r="AT2215" s="1037"/>
      <c r="AU2215" s="1"/>
      <c r="AV2215" s="1037"/>
      <c r="AW2215" s="1037"/>
      <c r="AX2215" s="1037"/>
      <c r="AY2215" s="1037"/>
      <c r="AZ2215" s="1037"/>
      <c r="BA2215" s="1037"/>
      <c r="BB2215" s="1037"/>
      <c r="BC2215" s="1037"/>
      <c r="BD2215" s="1037"/>
      <c r="BE2215" s="1037"/>
      <c r="BF2215" s="1037"/>
    </row>
    <row r="2216" spans="1:60" ht="12" customHeight="1">
      <c r="A2216" s="959">
        <v>2214</v>
      </c>
      <c r="B2216" s="176" t="s">
        <v>469</v>
      </c>
      <c r="C2216" s="601" t="s">
        <v>208</v>
      </c>
      <c r="E2216" s="176" t="s">
        <v>14270</v>
      </c>
      <c r="F2216" s="1044" t="s">
        <v>13709</v>
      </c>
      <c r="G2216" s="1044" t="s">
        <v>13710</v>
      </c>
      <c r="H2216" s="1044" t="s">
        <v>13711</v>
      </c>
      <c r="I2216" s="177" t="s">
        <v>13712</v>
      </c>
      <c r="J2216" s="1043"/>
      <c r="K2216" s="971"/>
      <c r="L2216" s="1029" t="s">
        <v>56</v>
      </c>
      <c r="M2216" s="985" t="s">
        <v>10509</v>
      </c>
      <c r="N2216" s="972" t="str">
        <f>VLOOKUP(cppm_pr[[#This Row],[Order Number]],SPHERE!C:CC,13,0)</f>
        <v>CONFIRMED</v>
      </c>
      <c r="O2216" s="1044"/>
      <c r="P2216" s="1045"/>
      <c r="Q2216" s="1045"/>
      <c r="R2216" s="177">
        <f>$Q2216-$P2216</f>
        <v>0</v>
      </c>
      <c r="S2216" s="177"/>
      <c r="T2216" s="1026" t="str">
        <f>VLOOKUP(cppm_pr[[#This Row],[Status]],'All Link_LOV'!$I$32:$K$72,2,0)</f>
        <v>Pending TP Submission</v>
      </c>
      <c r="U2216" s="1026" t="s">
        <v>14170</v>
      </c>
      <c r="V2216" s="1160">
        <f>VLOOKUP(cppm_pr[[#This Row],[Order Number]],'DC TM ONE'!B:CO,92,0)</f>
        <v>438</v>
      </c>
      <c r="W2216" s="1026" t="s">
        <v>14170</v>
      </c>
      <c r="X2216" s="177">
        <f>VLOOKUP(cppm_pr[[#This Row],[Order Number]],'DC TM ONE'!B:CO,28,0)</f>
        <v>2</v>
      </c>
      <c r="Z2216" s="1028">
        <v>45210</v>
      </c>
      <c r="AA2216" s="177"/>
      <c r="AB2216" s="468"/>
      <c r="AC2216" s="1048"/>
      <c r="AF2216" s="592" t="s">
        <v>12821</v>
      </c>
      <c r="AG2216" s="1020" t="s">
        <v>491</v>
      </c>
      <c r="AH2216" s="1020" t="str">
        <f>VLOOKUP(cppm_pr[[#This Row],[Order Number]],'DC TM ONE'!B:CN,2,0)</f>
        <v>PERODUA SALES SDN BHD-LOT 500 &amp; 1123  BATU 2 1/2  JALAN RASAH SEREMBAN  (SDWAN DOME)-RSH</v>
      </c>
      <c r="AI2216" s="600" t="str">
        <f>IFERROR(VLOOKUP(cppm_pr[[#This Row],[Order Number]],SPHERE!C:CC,39,0),"")</f>
        <v>2 core FOC + 1 NID (NRP)</v>
      </c>
      <c r="AJ2216" s="600" t="str">
        <f>IFERROR(VLOOKUP(cppm_pr[[#This Row],[Order Number]],'DC TM ONE'!B:CN,42,0),"")</f>
        <v>SLA 99.7%</v>
      </c>
      <c r="AK2216" s="1187">
        <v>8819.7199999999993</v>
      </c>
      <c r="AL2216" s="1049"/>
      <c r="AM2216" s="1032" t="s">
        <v>11298</v>
      </c>
      <c r="AO2216" s="1050"/>
      <c r="AR2216" s="1051"/>
      <c r="AT2216" s="1037"/>
      <c r="AU2216" s="1"/>
      <c r="AV2216" s="1037"/>
      <c r="AW2216" s="1037"/>
      <c r="AX2216" s="1037"/>
      <c r="AY2216" s="1037"/>
      <c r="AZ2216" s="1037"/>
      <c r="BA2216" s="1037"/>
      <c r="BB2216" s="1037"/>
      <c r="BC2216" s="1037"/>
      <c r="BD2216" s="1037"/>
      <c r="BE2216" s="1037"/>
      <c r="BF2216" s="1037"/>
    </row>
    <row r="2217" spans="1:60" s="180" customFormat="1" ht="12" customHeight="1">
      <c r="A2217" s="982">
        <v>2215</v>
      </c>
      <c r="B2217" s="180" t="s">
        <v>77</v>
      </c>
      <c r="C2217" s="1171" t="s">
        <v>254</v>
      </c>
      <c r="D2217" s="1172"/>
      <c r="F2217" s="1043" t="s">
        <v>13705</v>
      </c>
      <c r="G2217" s="1043"/>
      <c r="H2217" s="592" t="s">
        <v>13706</v>
      </c>
      <c r="I2217" s="983"/>
      <c r="J2217" s="1043"/>
      <c r="K2217" s="971"/>
      <c r="L2217" s="595" t="s">
        <v>54</v>
      </c>
      <c r="M2217" s="985" t="s">
        <v>10509</v>
      </c>
      <c r="N2217" s="972" t="str">
        <f>VLOOKUP(cppm_pr[[#This Row],[Order Number]],SPHERE!C:CC,13,0)</f>
        <v>CONFIRMED</v>
      </c>
      <c r="O2217" s="1043"/>
      <c r="P2217" s="1173"/>
      <c r="Q2217" s="1173"/>
      <c r="R2217" s="983">
        <f>$Q2217-$P2217</f>
        <v>0</v>
      </c>
      <c r="S2217" s="983"/>
      <c r="T2217" s="1174" t="str">
        <f>VLOOKUP(cppm_pr[[#This Row],[Status]],'All Link_LOV'!$I$32:$K$72,2,0)</f>
        <v>PO Issued</v>
      </c>
      <c r="U2217" s="1174" t="s">
        <v>14170</v>
      </c>
      <c r="V2217" s="1175">
        <f>VLOOKUP(cppm_pr[[#This Row],[Order Number]],'DC TM ONE'!B:CO,92,0)</f>
        <v>437</v>
      </c>
      <c r="W2217" s="1174" t="s">
        <v>14170</v>
      </c>
      <c r="X2217" s="983">
        <f>VLOOKUP(cppm_pr[[#This Row],[Order Number]],'DC TM ONE'!B:CO,28,0)</f>
        <v>2</v>
      </c>
      <c r="Y2217" s="983"/>
      <c r="Z2217" s="1028">
        <v>45210</v>
      </c>
      <c r="AA2217" s="983"/>
      <c r="AB2217" s="1042"/>
      <c r="AC2217" s="1177"/>
      <c r="AD2217" s="1042"/>
      <c r="AE2217" s="1042"/>
      <c r="AF2217" s="592" t="s">
        <v>12821</v>
      </c>
      <c r="AG2217" s="1176" t="s">
        <v>491</v>
      </c>
      <c r="AH2217" s="1176" t="str">
        <f>VLOOKUP(cppm_pr[[#This Row],[Order Number]],'DC TM ONE'!B:CN,2,0)</f>
        <v>PERODUA SALES SDN BHD-LOT 64280 PTD 111435, JALAN JOHOR JAYA, KAWASAN PERINDUSTRIAN PLENTONG(SDWAN DOME)-PN</v>
      </c>
      <c r="AI2217" s="600" t="str">
        <f>IFERROR(VLOOKUP(cppm_pr[[#This Row],[Order Number]],SPHERE!C:CC,39,0),"")</f>
        <v>2 core FOC + 1 NID (NRP)</v>
      </c>
      <c r="AJ2217" s="600" t="str">
        <f>IFERROR(VLOOKUP(cppm_pr[[#This Row],[Order Number]],'DC TM ONE'!B:CN,42,0),"")</f>
        <v>SLA 99.7%</v>
      </c>
      <c r="AK2217" s="983"/>
      <c r="AL2217" s="1178"/>
      <c r="AM2217" s="1032" t="s">
        <v>11737</v>
      </c>
      <c r="AN2217" s="983"/>
      <c r="AO2217" s="1179"/>
      <c r="AP2217" s="983"/>
      <c r="AQ2217" s="983"/>
      <c r="AR2217" s="1180"/>
      <c r="AS2217" s="983"/>
      <c r="AT2217" s="1181"/>
      <c r="AU2217" s="1069"/>
      <c r="AV2217" s="1181"/>
      <c r="AW2217" s="1181"/>
      <c r="AX2217" s="1181"/>
      <c r="AY2217" s="1181"/>
      <c r="AZ2217" s="1181"/>
      <c r="BA2217" s="1181"/>
      <c r="BB2217" s="1181"/>
      <c r="BC2217" s="1181"/>
      <c r="BD2217" s="1181"/>
      <c r="BE2217" s="1181"/>
      <c r="BF2217" s="1181"/>
      <c r="BG2217" s="983"/>
      <c r="BH2217" s="983"/>
    </row>
    <row r="2218" spans="1:60" ht="12" customHeight="1">
      <c r="A2218" s="959">
        <v>2216</v>
      </c>
      <c r="B2218" s="176" t="s">
        <v>78</v>
      </c>
      <c r="C2218" s="601" t="s">
        <v>213</v>
      </c>
      <c r="E2218" s="176" t="s">
        <v>13792</v>
      </c>
      <c r="F2218" s="1044" t="s">
        <v>14271</v>
      </c>
      <c r="G2218" s="1044"/>
      <c r="H2218" s="1044"/>
      <c r="I2218" s="177"/>
      <c r="J2218" s="1043"/>
      <c r="K2218" s="971"/>
      <c r="L2218" s="1029" t="s">
        <v>1701</v>
      </c>
      <c r="M2218" s="1029" t="s">
        <v>10509</v>
      </c>
      <c r="N2218" s="1029" t="str">
        <f>VLOOKUP(cppm_pr[[#This Row],[Order Number]],'DC TM ONE'!B:CN,89,0)</f>
        <v>IN PROGRESS</v>
      </c>
      <c r="O2218" s="1044"/>
      <c r="P2218" s="1045"/>
      <c r="Q2218" s="1045"/>
      <c r="R2218" s="177">
        <f>$Q2218-$P2218</f>
        <v>0</v>
      </c>
      <c r="S2218" s="177"/>
      <c r="T2218" s="1026" t="str">
        <f>VLOOKUP(cppm_pr[[#This Row],[Status]],'All Link_LOV'!$I$32:$K$72,2,0)</f>
        <v>Pending Desktop Costing</v>
      </c>
      <c r="U2218" s="1026" t="s">
        <v>14170</v>
      </c>
      <c r="V2218" s="1160">
        <f>VLOOKUP(cppm_pr[[#This Row],[Order Number]],'DC TM ONE'!B:CO,92,0)</f>
        <v>436</v>
      </c>
      <c r="W2218" s="1026" t="s">
        <v>14170</v>
      </c>
      <c r="X2218" s="177">
        <f>VLOOKUP(cppm_pr[[#This Row],[Order Number]],'DC TM ONE'!B:CO,28,0)</f>
        <v>2</v>
      </c>
      <c r="Z2218" s="1028">
        <v>45210</v>
      </c>
      <c r="AA2218" s="177"/>
      <c r="AB2218" s="468"/>
      <c r="AC2218" s="1048"/>
      <c r="AF2218" s="1020" t="s">
        <v>12821</v>
      </c>
      <c r="AG2218" s="1020" t="s">
        <v>491</v>
      </c>
      <c r="AH2218" s="1020" t="str">
        <f>VLOOKUP(cppm_pr[[#This Row],[Order Number]],'DC TM ONE'!B:CN,2,0)</f>
        <v>PERODUA SALES SDN BHD-LOT 678  PSN SUBANG PERMAI USJ 1  47610 SUBANG JAYA SELANGOR(SDWAN DOME)-USJ</v>
      </c>
      <c r="AI2218" s="600" t="str">
        <f>IFERROR(VLOOKUP(cppm_pr[[#This Row],[Order Number]],SPHERE!C:CC,39,0),"")</f>
        <v/>
      </c>
      <c r="AJ2218" s="600" t="str">
        <f>IFERROR(VLOOKUP(cppm_pr[[#This Row],[Order Number]],'DC TM ONE'!B:CN,42,0),"")</f>
        <v>SLA 99.7%</v>
      </c>
      <c r="AK2218" s="177"/>
      <c r="AL2218" s="1049"/>
      <c r="AO2218" s="1050"/>
      <c r="AR2218" s="1051"/>
      <c r="AT2218" s="1037"/>
      <c r="AU2218" s="1"/>
      <c r="AV2218" s="1037"/>
      <c r="AW2218" s="1037"/>
      <c r="AX2218" s="1037"/>
      <c r="AY2218" s="1037"/>
      <c r="AZ2218" s="1037"/>
      <c r="BA2218" s="1037"/>
      <c r="BB2218" s="1037"/>
      <c r="BC2218" s="1037"/>
      <c r="BD2218" s="1037"/>
      <c r="BE2218" s="1037"/>
      <c r="BF2218" s="1037"/>
    </row>
    <row r="2219" spans="1:60" ht="12" customHeight="1">
      <c r="A2219" s="960">
        <v>2217</v>
      </c>
      <c r="B2219" s="176" t="s">
        <v>79</v>
      </c>
      <c r="C2219" s="601" t="s">
        <v>213</v>
      </c>
      <c r="E2219" s="176" t="s">
        <v>14272</v>
      </c>
      <c r="F2219" s="1044" t="s">
        <v>14273</v>
      </c>
      <c r="G2219" s="603" t="s">
        <v>14274</v>
      </c>
      <c r="H2219" s="1044" t="s">
        <v>14275</v>
      </c>
      <c r="I2219" s="177"/>
      <c r="J2219" s="1043"/>
      <c r="K2219" s="971"/>
      <c r="L2219" s="1029" t="s">
        <v>2749</v>
      </c>
      <c r="M2219" s="1029" t="s">
        <v>10509</v>
      </c>
      <c r="N2219" s="1029" t="str">
        <f>VLOOKUP(cppm_pr[[#This Row],[Order Number]],'DC TM ONE'!B:CN,89,0)</f>
        <v>IN PROGRESS</v>
      </c>
      <c r="O2219" s="1044"/>
      <c r="P2219" s="1045"/>
      <c r="Q2219" s="1045"/>
      <c r="R2219" s="177">
        <f>$Q2219-$P2219</f>
        <v>0</v>
      </c>
      <c r="S2219" s="177"/>
      <c r="T2219" s="1026" t="str">
        <f>VLOOKUP(cppm_pr[[#This Row],[Status]],'All Link_LOV'!$I$32:$K$72,2,0)</f>
        <v>Pending Desktop Costing</v>
      </c>
      <c r="U2219" s="1026" t="s">
        <v>14170</v>
      </c>
      <c r="V2219" s="1160">
        <f>VLOOKUP(cppm_pr[[#This Row],[Order Number]],'DC TM ONE'!B:CO,92,0)</f>
        <v>17334</v>
      </c>
      <c r="W2219" s="1026" t="s">
        <v>14170</v>
      </c>
      <c r="X2219" s="177">
        <f>VLOOKUP(cppm_pr[[#This Row],[Order Number]],'DC TM ONE'!B:CO,28,0)</f>
        <v>2</v>
      </c>
      <c r="Z2219" s="1028">
        <v>45210</v>
      </c>
      <c r="AA2219" s="177"/>
      <c r="AB2219" s="468"/>
      <c r="AC2219" s="1048"/>
      <c r="AF2219" s="1020" t="s">
        <v>12821</v>
      </c>
      <c r="AG2219" s="1020" t="s">
        <v>502</v>
      </c>
      <c r="AH2219" s="1020" t="str">
        <f>VLOOKUP(cppm_pr[[#This Row],[Order Number]],'DC TM ONE'!B:CN,2,0)</f>
        <v>PARKLAND AVENUE SDN BHD-BANDAR BOTANI JASIN-PHASE 1(a), 2 (a), SHOPLOT (1) (UNIFI)-JN</v>
      </c>
      <c r="AI2219" s="600" t="str">
        <f>IFERROR(VLOOKUP(cppm_pr[[#This Row],[Order Number]],SPHERE!C:CC,39,0),"")</f>
        <v/>
      </c>
      <c r="AJ2219" s="600">
        <f>IFERROR(VLOOKUP(cppm_pr[[#This Row],[Order Number]],'DC TM ONE'!B:CN,42,0),"")</f>
        <v>0</v>
      </c>
      <c r="AK2219" s="1187"/>
      <c r="AL2219" s="1049"/>
      <c r="AO2219" s="1050"/>
      <c r="AR2219" s="1051"/>
      <c r="AT2219" s="1037"/>
      <c r="AU2219" s="1"/>
      <c r="AV2219" s="1037"/>
      <c r="AW2219" s="1037"/>
      <c r="AX2219" s="1037"/>
      <c r="AY2219" s="1037"/>
      <c r="AZ2219" s="1037"/>
      <c r="BA2219" s="1037"/>
      <c r="BB2219" s="1037"/>
      <c r="BC2219" s="1037"/>
      <c r="BD2219" s="1037"/>
      <c r="BE2219" s="1037"/>
      <c r="BF2219" s="1037"/>
    </row>
    <row r="2220" spans="1:60" ht="12" customHeight="1">
      <c r="A2220" s="959">
        <v>2218</v>
      </c>
      <c r="C2220" s="601" t="s">
        <v>213</v>
      </c>
      <c r="F2220" s="1044" t="s">
        <v>3844</v>
      </c>
      <c r="G2220" s="1044"/>
      <c r="H2220" s="1044"/>
      <c r="I2220" s="177"/>
      <c r="J2220" s="1043"/>
      <c r="K2220" s="971"/>
      <c r="L2220" s="1029" t="s">
        <v>51</v>
      </c>
      <c r="M2220" s="1029" t="s">
        <v>10509</v>
      </c>
      <c r="N2220" s="1029" t="str">
        <f>VLOOKUP(cppm_pr[[#This Row],[Order Number]],'DC TM ONE'!B:CN,89,0)</f>
        <v>IN PROGRESS</v>
      </c>
      <c r="O2220" s="1044"/>
      <c r="P2220" s="1045"/>
      <c r="Q2220" s="1045"/>
      <c r="R2220" s="177">
        <f>$Q2220-$P2220</f>
        <v>0</v>
      </c>
      <c r="S2220" s="177"/>
      <c r="T2220" s="1026" t="str">
        <f>VLOOKUP(cppm_pr[[#This Row],[Status]],'All Link_LOV'!$I$32:$K$72,2,0)</f>
        <v>Pending Desktop Costing</v>
      </c>
      <c r="U2220" s="1026" t="s">
        <v>14170</v>
      </c>
      <c r="V2220" s="1160">
        <f>VLOOKUP(cppm_pr[[#This Row],[Order Number]],'DC TM ONE'!B:CO,92,0)</f>
        <v>11422</v>
      </c>
      <c r="W2220" s="1026" t="s">
        <v>14170</v>
      </c>
      <c r="X2220" s="177">
        <f>VLOOKUP(cppm_pr[[#This Row],[Order Number]],'DC TM ONE'!B:CO,28,0)</f>
        <v>2</v>
      </c>
      <c r="Z2220" s="1028">
        <v>45210</v>
      </c>
      <c r="AA2220" s="177"/>
      <c r="AB2220" s="468"/>
      <c r="AC2220" s="1048"/>
      <c r="AF2220" s="1020" t="s">
        <v>12821</v>
      </c>
      <c r="AG2220" s="1020" t="s">
        <v>521</v>
      </c>
      <c r="AH2220" s="1020" t="str">
        <f>VLOOKUP(cppm_pr[[#This Row],[Order Number]],'DC TM ONE'!B:CN,2,0)</f>
        <v>KINTA ECOCITY SDN BHD-SP PINE PARK DEVT PROJECT C PH 4 BB SERI KLEBANG (UNIFI)-KTS</v>
      </c>
      <c r="AI2220" s="600" t="str">
        <f>IFERROR(VLOOKUP(cppm_pr[[#This Row],[Order Number]],SPHERE!C:CC,39,0),"")</f>
        <v/>
      </c>
      <c r="AJ2220" s="600">
        <f>IFERROR(VLOOKUP(cppm_pr[[#This Row],[Order Number]],'DC TM ONE'!B:CN,42,0),"")</f>
        <v>0</v>
      </c>
      <c r="AK2220" s="177"/>
      <c r="AL2220" s="1049"/>
      <c r="AO2220" s="1050"/>
      <c r="AR2220" s="1051"/>
      <c r="AT2220" s="1037"/>
      <c r="AU2220" s="1"/>
      <c r="AV2220" s="1037"/>
      <c r="AW2220" s="1037"/>
      <c r="AX2220" s="1037"/>
      <c r="AY2220" s="1037"/>
      <c r="AZ2220" s="1037"/>
      <c r="BA2220" s="1037"/>
      <c r="BB2220" s="1037"/>
      <c r="BC2220" s="1037"/>
      <c r="BD2220" s="1037"/>
      <c r="BE2220" s="1037"/>
      <c r="BF2220" s="1037"/>
    </row>
    <row r="2221" spans="1:60" ht="12" customHeight="1">
      <c r="A2221" s="960">
        <v>2219</v>
      </c>
      <c r="C2221" s="601" t="s">
        <v>213</v>
      </c>
      <c r="F2221" s="1044" t="s">
        <v>14276</v>
      </c>
      <c r="G2221" s="1044"/>
      <c r="H2221" s="1044"/>
      <c r="I2221" s="177"/>
      <c r="J2221" s="1043"/>
      <c r="K2221" s="971"/>
      <c r="L2221" s="1029" t="s">
        <v>49</v>
      </c>
      <c r="M2221" s="1029" t="s">
        <v>10509</v>
      </c>
      <c r="N2221" s="1029" t="e">
        <f>VLOOKUP(cppm_pr[[#This Row],[Order Number]],'DC TM ONE'!B:CN,89,0)</f>
        <v>#N/A</v>
      </c>
      <c r="O2221" s="1044"/>
      <c r="P2221" s="1045"/>
      <c r="Q2221" s="1045"/>
      <c r="R2221" s="177">
        <f>$Q2221-$P2221</f>
        <v>0</v>
      </c>
      <c r="S2221" s="177"/>
      <c r="T2221" s="1026" t="str">
        <f>VLOOKUP(cppm_pr[[#This Row],[Status]],'All Link_LOV'!$I$32:$K$72,2,0)</f>
        <v>Pending Desktop Costing</v>
      </c>
      <c r="U2221" s="1026" t="s">
        <v>14170</v>
      </c>
      <c r="V2221" s="1160">
        <f>VLOOKUP(cppm_pr[[#This Row],[Order Number]],'DC TM ONE'!B:CO,92,0)</f>
        <v>9661</v>
      </c>
      <c r="W2221" s="1026" t="s">
        <v>14170</v>
      </c>
      <c r="X2221" s="177">
        <f>VLOOKUP(cppm_pr[[#This Row],[Order Number]],'DC TM ONE'!B:CO,28,0)</f>
        <v>2</v>
      </c>
      <c r="Z2221" s="1028">
        <v>45210</v>
      </c>
      <c r="AA2221" s="177"/>
      <c r="AB2221" s="468"/>
      <c r="AC2221" s="1048"/>
      <c r="AF2221" s="1020" t="s">
        <v>12821</v>
      </c>
      <c r="AG2221" s="1020" t="s">
        <v>491</v>
      </c>
      <c r="AH2221" s="1020" t="str">
        <f>VLOOKUP(cppm_pr[[#This Row],[Order Number]],'DC TM ONE'!B:CN,2,0)</f>
        <v>PETROLIAM NASIONAL-MCITI SQUARE(DOME)-MR</v>
      </c>
      <c r="AI2221" s="600" t="str">
        <f>IFERROR(VLOOKUP(cppm_pr[[#This Row],[Order Number]],SPHERE!C:CC,39,0),"")</f>
        <v/>
      </c>
      <c r="AJ2221" s="600" t="str">
        <f>IFERROR(VLOOKUP(cppm_pr[[#This Row],[Order Number]],'DC TM ONE'!B:CN,42,0),"")</f>
        <v>SLG 99.9%</v>
      </c>
      <c r="AK2221" s="177"/>
      <c r="AL2221" s="1049"/>
      <c r="AO2221" s="1050"/>
      <c r="AR2221" s="1051"/>
      <c r="AT2221" s="1037"/>
      <c r="AU2221" s="1"/>
      <c r="AV2221" s="1037"/>
      <c r="AW2221" s="1037"/>
      <c r="AX2221" s="1037"/>
      <c r="AY2221" s="1037"/>
      <c r="AZ2221" s="1037"/>
      <c r="BA2221" s="1037"/>
      <c r="BB2221" s="1037"/>
      <c r="BC2221" s="1037"/>
      <c r="BD2221" s="1037"/>
      <c r="BE2221" s="1037"/>
      <c r="BF2221" s="1037"/>
    </row>
    <row r="2222" spans="1:60" ht="12" customHeight="1">
      <c r="A2222" s="959">
        <v>2220</v>
      </c>
      <c r="C2222" s="601" t="s">
        <v>213</v>
      </c>
      <c r="F2222" s="1044" t="s">
        <v>14277</v>
      </c>
      <c r="G2222" s="1044"/>
      <c r="H2222" s="1044"/>
      <c r="I2222" s="177"/>
      <c r="J2222" s="1043"/>
      <c r="K2222" s="971"/>
      <c r="L2222" s="1029" t="s">
        <v>3189</v>
      </c>
      <c r="M2222" s="1029" t="s">
        <v>14278</v>
      </c>
      <c r="N2222" s="1029" t="e">
        <f>VLOOKUP(cppm_pr[[#This Row],[Order Number]],'DC TM ONE'!B:CN,89,0)</f>
        <v>#N/A</v>
      </c>
      <c r="O2222" s="1044"/>
      <c r="P2222" s="1045"/>
      <c r="Q2222" s="1045"/>
      <c r="R2222" s="177">
        <f>$Q2222-$P2222</f>
        <v>0</v>
      </c>
      <c r="S2222" s="177"/>
      <c r="T2222" s="1026" t="str">
        <f>VLOOKUP(cppm_pr[[#This Row],[Status]],'All Link_LOV'!$I$32:$K$72,2,0)</f>
        <v>Pending Desktop Costing</v>
      </c>
      <c r="U2222" s="1026" t="s">
        <v>14170</v>
      </c>
      <c r="V2222" s="1160">
        <f>VLOOKUP(cppm_pr[[#This Row],[Order Number]],'DC TM ONE'!B:CO,92,0)</f>
        <v>7648</v>
      </c>
      <c r="W2222" s="1026" t="s">
        <v>14170</v>
      </c>
      <c r="X2222" s="177">
        <f>VLOOKUP(cppm_pr[[#This Row],[Order Number]],'DC TM ONE'!B:CO,28,0)</f>
        <v>2</v>
      </c>
      <c r="Z2222" s="1028">
        <v>45210</v>
      </c>
      <c r="AA2222" s="177"/>
      <c r="AB2222" s="468"/>
      <c r="AC2222" s="1048"/>
      <c r="AF2222" s="1020" t="s">
        <v>12821</v>
      </c>
      <c r="AG2222" s="1020" t="s">
        <v>491</v>
      </c>
      <c r="AH2222" s="1020" t="str">
        <f>VLOOKUP(cppm_pr[[#This Row],[Order Number]],'DC TM ONE'!B:CN,2,0)</f>
        <v>TM NEW MEDIA-BLOK C MENARA STAR(DIGITAL FM BEARER)-PJC</v>
      </c>
      <c r="AI2222" s="600" t="str">
        <f>IFERROR(VLOOKUP(cppm_pr[[#This Row],[Order Number]],SPHERE!C:CC,39,0),"")</f>
        <v/>
      </c>
      <c r="AJ2222" s="600">
        <f>IFERROR(VLOOKUP(cppm_pr[[#This Row],[Order Number]],'DC TM ONE'!B:CN,42,0),"")</f>
        <v>0</v>
      </c>
      <c r="AK2222" s="177"/>
      <c r="AL2222" s="1049"/>
      <c r="AO2222" s="1050"/>
      <c r="AR2222" s="1051"/>
      <c r="AT2222" s="1037"/>
      <c r="AU2222" s="1"/>
      <c r="AV2222" s="1037"/>
      <c r="AW2222" s="1037"/>
      <c r="AX2222" s="1037"/>
      <c r="AY2222" s="1037"/>
      <c r="AZ2222" s="1037"/>
      <c r="BA2222" s="1037"/>
      <c r="BB2222" s="1037"/>
      <c r="BC2222" s="1037"/>
      <c r="BD2222" s="1037"/>
      <c r="BE2222" s="1037"/>
      <c r="BF2222" s="1037"/>
    </row>
    <row r="2223" spans="1:60" ht="12" customHeight="1">
      <c r="A2223" s="960">
        <v>2221</v>
      </c>
      <c r="C2223" s="601" t="s">
        <v>219</v>
      </c>
      <c r="D2223" s="466" t="s">
        <v>14279</v>
      </c>
      <c r="E2223" s="176" t="s">
        <v>14280</v>
      </c>
      <c r="F2223" s="1044" t="s">
        <v>14281</v>
      </c>
      <c r="G2223" s="1044"/>
      <c r="H2223" s="1044"/>
      <c r="I2223" s="177"/>
      <c r="J2223" s="1043"/>
      <c r="K2223" s="971"/>
      <c r="L2223" s="1029" t="s">
        <v>52</v>
      </c>
      <c r="M2223" s="1029" t="s">
        <v>14282</v>
      </c>
      <c r="N2223" s="1029" t="e">
        <f>VLOOKUP(cppm_pr[[#This Row],[Order Number]],'DC TM ONE'!B:CN,89,0)</f>
        <v>#N/A</v>
      </c>
      <c r="O2223" s="1044"/>
      <c r="P2223" s="1045"/>
      <c r="Q2223" s="1045"/>
      <c r="R2223" s="177">
        <f>$Q2223-$P2223</f>
        <v>0</v>
      </c>
      <c r="S2223" s="177"/>
      <c r="T2223" s="1026" t="str">
        <f>VLOOKUP(cppm_pr[[#This Row],[Status]],'All Link_LOV'!$I$32:$K$72,2,0)</f>
        <v>Queried - Require More Information From NeC/AND</v>
      </c>
      <c r="U2223" s="1026" t="s">
        <v>14170</v>
      </c>
      <c r="V2223" s="1160">
        <f>VLOOKUP(cppm_pr[[#This Row],[Order Number]],'DC TM ONE'!B:CO,92,0)</f>
        <v>5707</v>
      </c>
      <c r="W2223" s="1026" t="s">
        <v>14170</v>
      </c>
      <c r="X2223" s="177">
        <f>VLOOKUP(cppm_pr[[#This Row],[Order Number]],'DC TM ONE'!B:CO,28,0)</f>
        <v>2</v>
      </c>
      <c r="Z2223" s="1028">
        <v>45210</v>
      </c>
      <c r="AA2223" s="177"/>
      <c r="AB2223" s="468"/>
      <c r="AC2223" s="1048"/>
      <c r="AF2223" s="1020" t="s">
        <v>12821</v>
      </c>
      <c r="AG2223" s="1020" t="s">
        <v>491</v>
      </c>
      <c r="AH2223" s="1020" t="str">
        <f>VLOOKUP(cppm_pr[[#This Row],[Order Number]],'DC TM ONE'!B:CN,2,0)</f>
        <v>UNIVERSITI TEKNOLOGI MARA -DRC KAMPUS SELAYANG (DWDM PTN) - SLB</v>
      </c>
      <c r="AI2223" s="600" t="str">
        <f>IFERROR(VLOOKUP(cppm_pr[[#This Row],[Order Number]],SPHERE!C:CC,39,0),"")</f>
        <v/>
      </c>
      <c r="AJ2223" s="600" t="str">
        <f>IFERROR(VLOOKUP(cppm_pr[[#This Row],[Order Number]],'DC TM ONE'!B:CN,42,0),"")</f>
        <v>SLG 99.9%</v>
      </c>
      <c r="AK2223" s="177"/>
      <c r="AL2223" s="1049"/>
      <c r="AO2223" s="1050"/>
      <c r="AR2223" s="1051"/>
      <c r="AT2223" s="1037"/>
      <c r="AU2223" s="1"/>
      <c r="AV2223" s="1037"/>
      <c r="AW2223" s="1037"/>
      <c r="AX2223" s="1037"/>
      <c r="AY2223" s="1037"/>
      <c r="AZ2223" s="1037"/>
      <c r="BA2223" s="1037"/>
      <c r="BB2223" s="1037"/>
      <c r="BC2223" s="1037"/>
      <c r="BD2223" s="1037"/>
      <c r="BE2223" s="1037"/>
      <c r="BF2223" s="1037"/>
    </row>
    <row r="2224" spans="1:60" ht="12" customHeight="1">
      <c r="A2224" s="959">
        <v>2222</v>
      </c>
      <c r="C2224" s="601" t="s">
        <v>219</v>
      </c>
      <c r="D2224" s="466" t="s">
        <v>14279</v>
      </c>
      <c r="E2224" s="176" t="s">
        <v>14280</v>
      </c>
      <c r="F2224" s="1044" t="s">
        <v>14283</v>
      </c>
      <c r="G2224" s="1044"/>
      <c r="H2224" s="1044"/>
      <c r="I2224" s="177"/>
      <c r="J2224" s="1043"/>
      <c r="K2224" s="971"/>
      <c r="L2224" s="1029" t="s">
        <v>57</v>
      </c>
      <c r="M2224" s="1029" t="s">
        <v>14282</v>
      </c>
      <c r="N2224" s="1029" t="e">
        <f>VLOOKUP(cppm_pr[[#This Row],[Order Number]],'DC TM ONE'!B:CN,89,0)</f>
        <v>#N/A</v>
      </c>
      <c r="O2224" s="1044"/>
      <c r="P2224" s="1045"/>
      <c r="Q2224" s="1045"/>
      <c r="R2224" s="177">
        <f>$Q2224-$P2224</f>
        <v>0</v>
      </c>
      <c r="S2224" s="177"/>
      <c r="T2224" s="1026" t="str">
        <f>VLOOKUP(cppm_pr[[#This Row],[Status]],'All Link_LOV'!$I$32:$K$72,2,0)</f>
        <v>Queried - Require More Information From NeC/AND</v>
      </c>
      <c r="U2224" s="1026" t="s">
        <v>14170</v>
      </c>
      <c r="V2224" s="1160">
        <f>VLOOKUP(cppm_pr[[#This Row],[Order Number]],'DC TM ONE'!B:CO,92,0)</f>
        <v>5706</v>
      </c>
      <c r="W2224" s="1026" t="s">
        <v>14170</v>
      </c>
      <c r="X2224" s="177">
        <f>VLOOKUP(cppm_pr[[#This Row],[Order Number]],'DC TM ONE'!B:CO,28,0)</f>
        <v>2</v>
      </c>
      <c r="Z2224" s="1028">
        <v>45210</v>
      </c>
      <c r="AA2224" s="177"/>
      <c r="AB2224" s="468"/>
      <c r="AC2224" s="1048"/>
      <c r="AF2224" s="1020" t="s">
        <v>12821</v>
      </c>
      <c r="AG2224" s="1020" t="s">
        <v>491</v>
      </c>
      <c r="AH2224" s="1020" t="str">
        <f>VLOOKUP(cppm_pr[[#This Row],[Order Number]],'DC TM ONE'!B:CN,2,0)</f>
        <v>UNIVERSITI TEKNOLOGI MARA -DRC KAMPUS SHAH ALAM (DWDM PTN) -SAL</v>
      </c>
      <c r="AI2224" s="600" t="str">
        <f>IFERROR(VLOOKUP(cppm_pr[[#This Row],[Order Number]],SPHERE!C:CC,39,0),"")</f>
        <v/>
      </c>
      <c r="AJ2224" s="600" t="str">
        <f>IFERROR(VLOOKUP(cppm_pr[[#This Row],[Order Number]],'DC TM ONE'!B:CN,42,0),"")</f>
        <v>SLG 99.9%</v>
      </c>
      <c r="AK2224" s="177"/>
      <c r="AL2224" s="1049"/>
      <c r="AO2224" s="1050"/>
      <c r="AR2224" s="1051"/>
      <c r="AT2224" s="1037"/>
      <c r="AU2224" s="1"/>
      <c r="AV2224" s="1037"/>
      <c r="AW2224" s="1037"/>
      <c r="AX2224" s="1037"/>
      <c r="AY2224" s="1037"/>
      <c r="AZ2224" s="1037"/>
      <c r="BA2224" s="1037"/>
      <c r="BB2224" s="1037"/>
      <c r="BC2224" s="1037"/>
      <c r="BD2224" s="1037"/>
      <c r="BE2224" s="1037"/>
      <c r="BF2224" s="1037"/>
    </row>
    <row r="2225" spans="1:58" ht="12" customHeight="1">
      <c r="A2225" s="960">
        <v>2223</v>
      </c>
      <c r="C2225" s="601" t="s">
        <v>213</v>
      </c>
      <c r="F2225" s="1044" t="s">
        <v>14284</v>
      </c>
      <c r="G2225" s="1044"/>
      <c r="H2225" s="1044"/>
      <c r="I2225" s="177"/>
      <c r="J2225" s="1043"/>
      <c r="K2225" s="971"/>
      <c r="L2225" s="1029" t="s">
        <v>2603</v>
      </c>
      <c r="M2225" s="1029" t="s">
        <v>10509</v>
      </c>
      <c r="N2225" s="1029" t="str">
        <f>VLOOKUP(cppm_pr[[#This Row],[Order Number]],'DC TM ONE'!B:CN,89,0)</f>
        <v>CONFIRMED</v>
      </c>
      <c r="O2225" s="1044"/>
      <c r="P2225" s="1045"/>
      <c r="Q2225" s="1045"/>
      <c r="R2225" s="177">
        <f>$Q2225-$P2225</f>
        <v>0</v>
      </c>
      <c r="S2225" s="177"/>
      <c r="T2225" s="1026" t="str">
        <f>VLOOKUP(cppm_pr[[#This Row],[Status]],'All Link_LOV'!$I$32:$K$72,2,0)</f>
        <v>Pending Desktop Costing</v>
      </c>
      <c r="U2225" s="1026" t="s">
        <v>14170</v>
      </c>
      <c r="V2225" s="1160">
        <f>VLOOKUP(cppm_pr[[#This Row],[Order Number]],'DC TM ONE'!B:CO,92,0)</f>
        <v>4396</v>
      </c>
      <c r="W2225" s="1026" t="s">
        <v>14170</v>
      </c>
      <c r="X2225" s="177">
        <f>VLOOKUP(cppm_pr[[#This Row],[Order Number]],'DC TM ONE'!B:CO,28,0)</f>
        <v>2</v>
      </c>
      <c r="Z2225" s="1028">
        <v>45210</v>
      </c>
      <c r="AA2225" s="177"/>
      <c r="AB2225" s="468"/>
      <c r="AC2225" s="1048"/>
      <c r="AF2225" s="1020" t="s">
        <v>12821</v>
      </c>
      <c r="AG2225" s="1020" t="s">
        <v>522</v>
      </c>
      <c r="AH2225" s="1020" t="str">
        <f>VLOOKUP(cppm_pr[[#This Row],[Order Number]],'DC TM ONE'!B:CN,2,0)</f>
        <v>CIMB BANK BERHAD - KENANGA INTERNATIONAL, JALAN SULTAN ISMAIL (SDIPVPN IPME)-BIN</v>
      </c>
      <c r="AI2225" s="600" t="str">
        <f>IFERROR(VLOOKUP(cppm_pr[[#This Row],[Order Number]],SPHERE!C:CC,39,0),"")</f>
        <v/>
      </c>
      <c r="AJ2225" s="600" t="str">
        <f>IFERROR(VLOOKUP(cppm_pr[[#This Row],[Order Number]],'DC TM ONE'!B:CN,42,0),"")</f>
        <v>SLA 99.0%</v>
      </c>
      <c r="AK2225" s="177"/>
      <c r="AL2225" s="1049"/>
      <c r="AO2225" s="1050"/>
      <c r="AR2225" s="1051"/>
      <c r="AT2225" s="1037"/>
      <c r="AU2225" s="1"/>
      <c r="AV2225" s="1037"/>
      <c r="AW2225" s="1037"/>
      <c r="AX2225" s="1037"/>
      <c r="AY2225" s="1037"/>
      <c r="AZ2225" s="1037"/>
      <c r="BA2225" s="1037"/>
      <c r="BB2225" s="1037"/>
      <c r="BC2225" s="1037"/>
      <c r="BD2225" s="1037"/>
      <c r="BE2225" s="1037"/>
      <c r="BF2225" s="1037"/>
    </row>
    <row r="2226" spans="1:58" ht="12" customHeight="1">
      <c r="A2226" s="959">
        <v>2224</v>
      </c>
      <c r="C2226" s="601" t="s">
        <v>213</v>
      </c>
      <c r="F2226" s="1044" t="s">
        <v>14285</v>
      </c>
      <c r="G2226" s="1044"/>
      <c r="H2226" s="1044"/>
      <c r="I2226" s="177"/>
      <c r="J2226" s="1043"/>
      <c r="K2226" s="971"/>
      <c r="L2226" s="1029" t="s">
        <v>57</v>
      </c>
      <c r="M2226" s="1029" t="s">
        <v>10509</v>
      </c>
      <c r="N2226" s="1029" t="str">
        <f>VLOOKUP(cppm_pr[[#This Row],[Order Number]],'DC TM ONE'!B:CN,89,0)</f>
        <v>IN PROGRESS</v>
      </c>
      <c r="O2226" s="1044"/>
      <c r="P2226" s="1045"/>
      <c r="Q2226" s="1045"/>
      <c r="R2226" s="177">
        <f>$Q2226-$P2226</f>
        <v>0</v>
      </c>
      <c r="S2226" s="177"/>
      <c r="T2226" s="1026" t="str">
        <f>VLOOKUP(cppm_pr[[#This Row],[Status]],'All Link_LOV'!$I$32:$K$72,2,0)</f>
        <v>Pending Desktop Costing</v>
      </c>
      <c r="U2226" s="1026" t="s">
        <v>14170</v>
      </c>
      <c r="V2226" s="1160">
        <f>VLOOKUP(cppm_pr[[#This Row],[Order Number]],'DC TM ONE'!B:CO,92,0)</f>
        <v>2502</v>
      </c>
      <c r="W2226" s="1026" t="s">
        <v>14170</v>
      </c>
      <c r="X2226" s="177">
        <f>VLOOKUP(cppm_pr[[#This Row],[Order Number]],'DC TM ONE'!B:CO,28,0)</f>
        <v>2</v>
      </c>
      <c r="Z2226" s="1028">
        <v>45210</v>
      </c>
      <c r="AA2226" s="177"/>
      <c r="AB2226" s="468"/>
      <c r="AC2226" s="1048"/>
      <c r="AF2226" s="1020" t="s">
        <v>12821</v>
      </c>
      <c r="AG2226" s="1020" t="s">
        <v>491</v>
      </c>
      <c r="AH2226" s="1020" t="str">
        <f>VLOOKUP(cppm_pr[[#This Row],[Order Number]],'DC TM ONE'!B:CN,2,0)</f>
        <v>CEVA LOGISTICS - BANDAR BUKIT RAJA (DOME) - BRA</v>
      </c>
      <c r="AI2226" s="600" t="str">
        <f>IFERROR(VLOOKUP(cppm_pr[[#This Row],[Order Number]],SPHERE!C:CC,39,0),"")</f>
        <v/>
      </c>
      <c r="AJ2226" s="600" t="str">
        <f>IFERROR(VLOOKUP(cppm_pr[[#This Row],[Order Number]],'DC TM ONE'!B:CN,42,0),"")</f>
        <v>SLA 99.7%</v>
      </c>
      <c r="AK2226" s="177"/>
      <c r="AL2226" s="1049"/>
      <c r="AO2226" s="1050"/>
      <c r="AR2226" s="1051"/>
      <c r="AT2226" s="1037"/>
      <c r="AU2226" s="1"/>
      <c r="AV2226" s="1037"/>
      <c r="AW2226" s="1037"/>
      <c r="AX2226" s="1037"/>
      <c r="AY2226" s="1037"/>
      <c r="AZ2226" s="1037"/>
      <c r="BA2226" s="1037"/>
      <c r="BB2226" s="1037"/>
      <c r="BC2226" s="1037"/>
      <c r="BD2226" s="1037"/>
      <c r="BE2226" s="1037"/>
      <c r="BF2226" s="1037"/>
    </row>
    <row r="2227" spans="1:58" ht="12" customHeight="1">
      <c r="A2227" s="960">
        <v>2225</v>
      </c>
      <c r="B2227" s="180" t="s">
        <v>77</v>
      </c>
      <c r="C2227" s="1040" t="s">
        <v>241</v>
      </c>
      <c r="E2227" s="176" t="s">
        <v>290</v>
      </c>
      <c r="F2227" s="1044" t="s">
        <v>14286</v>
      </c>
      <c r="G2227" s="1044" t="s">
        <v>14287</v>
      </c>
      <c r="H2227" s="1044" t="s">
        <v>14288</v>
      </c>
      <c r="I2227" s="177"/>
      <c r="J2227" s="1043"/>
      <c r="K2227" s="971"/>
      <c r="L2227" s="1029" t="s">
        <v>2773</v>
      </c>
      <c r="M2227" s="1029" t="s">
        <v>10509</v>
      </c>
      <c r="N2227" s="1029" t="str">
        <f>VLOOKUP(cppm_pr[[#This Row],[Order Number]],'DC TM ONE'!B:CN,89,0)</f>
        <v>CONFIRMED</v>
      </c>
      <c r="O2227" s="1044"/>
      <c r="P2227" s="1045"/>
      <c r="Q2227" s="1045"/>
      <c r="R2227" s="177">
        <f>$Q2227-$P2227</f>
        <v>0</v>
      </c>
      <c r="S2227" s="177"/>
      <c r="T2227" s="1026" t="str">
        <f>VLOOKUP(cppm_pr[[#This Row],[Status]],'All Link_LOV'!$I$32:$K$72,2,0)</f>
        <v>Pending Budget</v>
      </c>
      <c r="U2227" s="1026" t="s">
        <v>14170</v>
      </c>
      <c r="V2227" s="1160">
        <f>VLOOKUP(cppm_pr[[#This Row],[Order Number]],'DC TM ONE'!B:CO,92,0)</f>
        <v>2068</v>
      </c>
      <c r="W2227" s="1026" t="s">
        <v>14170</v>
      </c>
      <c r="X2227" s="177">
        <f>VLOOKUP(cppm_pr[[#This Row],[Order Number]],'DC TM ONE'!B:CO,28,0)</f>
        <v>2</v>
      </c>
      <c r="Z2227" s="1028">
        <v>45210</v>
      </c>
      <c r="AA2227" s="177"/>
      <c r="AB2227" s="468"/>
      <c r="AC2227" s="1048"/>
      <c r="AF2227" s="1020" t="s">
        <v>12821</v>
      </c>
      <c r="AG2227" s="1020" t="s">
        <v>515</v>
      </c>
      <c r="AH2227" s="1020" t="str">
        <f>VLOOKUP(cppm_pr[[#This Row],[Order Number]],'DC TM ONE'!B:CN,2,0)</f>
        <v>KEMENTERIAN PERTAHANAN MALAYSIA -BSPP DKM KLUANG-KEM MAHKOTA JOHOR(UNIFI)-KU</v>
      </c>
      <c r="AI2227" s="600" t="str">
        <f>IFERROR(VLOOKUP(cppm_pr[[#This Row],[Order Number]],SPHERE!C:CC,39,0),"")</f>
        <v/>
      </c>
      <c r="AJ2227" s="600">
        <f>IFERROR(VLOOKUP(cppm_pr[[#This Row],[Order Number]],'DC TM ONE'!B:CN,42,0),"")</f>
        <v>0</v>
      </c>
      <c r="AK2227" s="177"/>
      <c r="AL2227" s="1049"/>
      <c r="AO2227" s="1050"/>
      <c r="AR2227" s="1051"/>
      <c r="AT2227" s="1037"/>
      <c r="AU2227" s="1"/>
      <c r="AV2227" s="1037"/>
      <c r="AW2227" s="1037"/>
      <c r="AX2227" s="1037"/>
      <c r="AY2227" s="1037"/>
      <c r="AZ2227" s="1037"/>
      <c r="BA2227" s="1037"/>
      <c r="BB2227" s="1037"/>
      <c r="BC2227" s="1037"/>
      <c r="BD2227" s="1037"/>
      <c r="BE2227" s="1037"/>
      <c r="BF2227" s="1037"/>
    </row>
    <row r="2228" spans="1:58" ht="12" customHeight="1">
      <c r="A2228" s="959">
        <v>2226</v>
      </c>
      <c r="B2228" s="176" t="s">
        <v>469</v>
      </c>
      <c r="C2228" s="590" t="s">
        <v>241</v>
      </c>
      <c r="E2228" s="176" t="s">
        <v>14289</v>
      </c>
      <c r="F2228" s="1044" t="s">
        <v>14290</v>
      </c>
      <c r="G2228" s="1044"/>
      <c r="H2228" s="1044"/>
      <c r="I2228" s="177"/>
      <c r="J2228" s="1043"/>
      <c r="K2228" s="971"/>
      <c r="L2228" s="1029" t="s">
        <v>56</v>
      </c>
      <c r="M2228" s="1029" t="s">
        <v>10509</v>
      </c>
      <c r="N2228" s="1029" t="str">
        <f>VLOOKUP(cppm_pr[[#This Row],[Order Number]],'DC TM ONE'!B:CN,89,0)</f>
        <v>CONFIRMED</v>
      </c>
      <c r="O2228" s="1044"/>
      <c r="P2228" s="1045"/>
      <c r="Q2228" s="1045"/>
      <c r="R2228" s="177">
        <f>$Q2228-$P2228</f>
        <v>0</v>
      </c>
      <c r="S2228" s="177"/>
      <c r="T2228" s="1026" t="str">
        <f>VLOOKUP(cppm_pr[[#This Row],[Status]],'All Link_LOV'!$I$32:$K$72,2,0)</f>
        <v>Pending Budget</v>
      </c>
      <c r="U2228" s="1026" t="s">
        <v>14170</v>
      </c>
      <c r="V2228" s="1160">
        <f>VLOOKUP(cppm_pr[[#This Row],[Order Number]],'DC TM ONE'!B:CO,92,0)</f>
        <v>2033</v>
      </c>
      <c r="W2228" s="1026" t="s">
        <v>14170</v>
      </c>
      <c r="X2228" s="177">
        <f>VLOOKUP(cppm_pr[[#This Row],[Order Number]],'DC TM ONE'!B:CO,28,0)</f>
        <v>2</v>
      </c>
      <c r="Z2228" s="1028">
        <v>45210</v>
      </c>
      <c r="AA2228" s="177"/>
      <c r="AB2228" s="468"/>
      <c r="AC2228" s="1048"/>
      <c r="AF2228" s="1020" t="s">
        <v>12821</v>
      </c>
      <c r="AG2228" s="1020" t="s">
        <v>515</v>
      </c>
      <c r="AH2228" s="1020" t="str">
        <f>VLOOKUP(cppm_pr[[#This Row],[Order Number]],'DC TM ONE'!B:CN,2,0)</f>
        <v>MALINDO AIRWAYS SDN BHD-BANDAR BARU ENSTEK (SDWAN FTTH) - LBU</v>
      </c>
      <c r="AI2228" s="600" t="str">
        <f>IFERROR(VLOOKUP(cppm_pr[[#This Row],[Order Number]],SPHERE!C:CC,39,0),"")</f>
        <v/>
      </c>
      <c r="AJ2228" s="600" t="str">
        <f>IFERROR(VLOOKUP(cppm_pr[[#This Row],[Order Number]],'DC TM ONE'!B:CN,42,0),"")</f>
        <v>SLA 99.0%</v>
      </c>
      <c r="AK2228" s="1187">
        <v>10382.15</v>
      </c>
      <c r="AL2228" s="1049"/>
      <c r="AO2228" s="1050"/>
      <c r="AR2228" s="1051"/>
      <c r="AT2228" s="1037"/>
      <c r="AU2228" s="1"/>
      <c r="AV2228" s="1037"/>
      <c r="AW2228" s="1037"/>
      <c r="AX2228" s="1037"/>
      <c r="AY2228" s="1037"/>
      <c r="AZ2228" s="1037"/>
      <c r="BA2228" s="1037"/>
      <c r="BB2228" s="1037"/>
      <c r="BC2228" s="1037"/>
      <c r="BD2228" s="1037"/>
      <c r="BE2228" s="1037"/>
      <c r="BF2228" s="1037"/>
    </row>
    <row r="2229" spans="1:58" ht="12" customHeight="1">
      <c r="A2229" s="960">
        <v>2227</v>
      </c>
      <c r="C2229" s="601" t="s">
        <v>213</v>
      </c>
      <c r="F2229" s="1044" t="s">
        <v>14291</v>
      </c>
      <c r="G2229" s="1044"/>
      <c r="H2229" s="1044"/>
      <c r="I2229" s="177"/>
      <c r="J2229" s="1043"/>
      <c r="K2229" s="971"/>
      <c r="L2229" s="1029" t="s">
        <v>52</v>
      </c>
      <c r="M2229" s="1029" t="s">
        <v>10509</v>
      </c>
      <c r="N2229" s="1029" t="str">
        <f>VLOOKUP(cppm_pr[[#This Row],[Order Number]],'DC TM ONE'!B:CN,89,0)</f>
        <v>IN PROGRESS</v>
      </c>
      <c r="O2229" s="1044"/>
      <c r="P2229" s="1045"/>
      <c r="Q2229" s="1045"/>
      <c r="R2229" s="177">
        <f>$Q2229-$P2229</f>
        <v>0</v>
      </c>
      <c r="S2229" s="177"/>
      <c r="T2229" s="1026" t="str">
        <f>VLOOKUP(cppm_pr[[#This Row],[Status]],'All Link_LOV'!$I$32:$K$72,2,0)</f>
        <v>Pending Desktop Costing</v>
      </c>
      <c r="U2229" s="1026" t="s">
        <v>14170</v>
      </c>
      <c r="V2229" s="1160">
        <f>VLOOKUP(cppm_pr[[#This Row],[Order Number]],'DC TM ONE'!B:CO,92,0)</f>
        <v>1596</v>
      </c>
      <c r="W2229" s="1026" t="s">
        <v>14170</v>
      </c>
      <c r="X2229" s="177">
        <f>VLOOKUP(cppm_pr[[#This Row],[Order Number]],'DC TM ONE'!B:CO,28,0)</f>
        <v>2</v>
      </c>
      <c r="Z2229" s="1028">
        <v>45210</v>
      </c>
      <c r="AA2229" s="177"/>
      <c r="AB2229" s="468"/>
      <c r="AC2229" s="1048"/>
      <c r="AF2229" s="1020" t="s">
        <v>12821</v>
      </c>
      <c r="AG2229" s="1020" t="s">
        <v>515</v>
      </c>
      <c r="AH2229" s="1020" t="str">
        <f>VLOOKUP(cppm_pr[[#This Row],[Order Number]],'DC TM ONE'!B:CN,2,0)</f>
        <v>TAN CHONG EKSPRES AUTO SERVIS-KAMPUNG KOKSAN SERENDAH(UNIFI)-BBD</v>
      </c>
      <c r="AI2229" s="600" t="str">
        <f>IFERROR(VLOOKUP(cppm_pr[[#This Row],[Order Number]],SPHERE!C:CC,39,0),"")</f>
        <v/>
      </c>
      <c r="AJ2229" s="600">
        <f>IFERROR(VLOOKUP(cppm_pr[[#This Row],[Order Number]],'DC TM ONE'!B:CN,42,0),"")</f>
        <v>0</v>
      </c>
      <c r="AK2229" s="177"/>
      <c r="AL2229" s="1049"/>
      <c r="AO2229" s="1050"/>
      <c r="AR2229" s="1051"/>
      <c r="AT2229" s="1037"/>
      <c r="AU2229" s="1"/>
      <c r="AV2229" s="1037"/>
      <c r="AW2229" s="1037"/>
      <c r="AX2229" s="1037"/>
      <c r="AY2229" s="1037"/>
      <c r="AZ2229" s="1037"/>
      <c r="BA2229" s="1037"/>
      <c r="BB2229" s="1037"/>
      <c r="BC2229" s="1037"/>
      <c r="BD2229" s="1037"/>
      <c r="BE2229" s="1037"/>
      <c r="BF2229" s="1037"/>
    </row>
    <row r="2230" spans="1:58" ht="12" customHeight="1">
      <c r="A2230" s="959">
        <v>2228</v>
      </c>
      <c r="C2230" s="601" t="s">
        <v>213</v>
      </c>
      <c r="F2230" s="1044" t="s">
        <v>14292</v>
      </c>
      <c r="G2230" s="1044"/>
      <c r="H2230" s="1044"/>
      <c r="I2230" s="177"/>
      <c r="J2230" s="1043"/>
      <c r="K2230" s="971"/>
      <c r="L2230" s="1029" t="s">
        <v>52</v>
      </c>
      <c r="M2230" s="1029" t="s">
        <v>10509</v>
      </c>
      <c r="N2230" s="1029" t="str">
        <f>VLOOKUP(cppm_pr[[#This Row],[Order Number]],'DC TM ONE'!B:CN,89,0)</f>
        <v>IN PROGRESS</v>
      </c>
      <c r="O2230" s="1044"/>
      <c r="P2230" s="1045"/>
      <c r="Q2230" s="1045"/>
      <c r="R2230" s="177">
        <f>$Q2230-$P2230</f>
        <v>0</v>
      </c>
      <c r="S2230" s="177"/>
      <c r="T2230" s="1026" t="str">
        <f>VLOOKUP(cppm_pr[[#This Row],[Status]],'All Link_LOV'!$I$32:$K$72,2,0)</f>
        <v>Pending Desktop Costing</v>
      </c>
      <c r="U2230" s="1026" t="s">
        <v>14170</v>
      </c>
      <c r="V2230" s="1160">
        <f>VLOOKUP(cppm_pr[[#This Row],[Order Number]],'DC TM ONE'!B:CO,92,0)</f>
        <v>1595</v>
      </c>
      <c r="W2230" s="1026" t="s">
        <v>14170</v>
      </c>
      <c r="X2230" s="177">
        <f>VLOOKUP(cppm_pr[[#This Row],[Order Number]],'DC TM ONE'!B:CO,28,0)</f>
        <v>2</v>
      </c>
      <c r="Z2230" s="1028">
        <v>45210</v>
      </c>
      <c r="AA2230" s="177"/>
      <c r="AB2230" s="468"/>
      <c r="AC2230" s="1048"/>
      <c r="AF2230" s="1020" t="s">
        <v>12821</v>
      </c>
      <c r="AG2230" s="1020" t="s">
        <v>515</v>
      </c>
      <c r="AH2230" s="1020" t="str">
        <f>VLOOKUP(cppm_pr[[#This Row],[Order Number]],'DC TM ONE'!B:CN,2,0)</f>
        <v>TAN CHONG EKSPRES AUTO SERVIS-JLN BUNGA CEMPAKA 2 SERENDAH(UNIFI)-BBD</v>
      </c>
      <c r="AI2230" s="600" t="str">
        <f>IFERROR(VLOOKUP(cppm_pr[[#This Row],[Order Number]],SPHERE!C:CC,39,0),"")</f>
        <v/>
      </c>
      <c r="AJ2230" s="600">
        <f>IFERROR(VLOOKUP(cppm_pr[[#This Row],[Order Number]],'DC TM ONE'!B:CN,42,0),"")</f>
        <v>0</v>
      </c>
      <c r="AK2230" s="177"/>
      <c r="AL2230" s="1049"/>
      <c r="AO2230" s="1050"/>
      <c r="AR2230" s="1051"/>
      <c r="AT2230" s="1037"/>
      <c r="AU2230" s="1"/>
      <c r="AV2230" s="1037"/>
      <c r="AW2230" s="1037"/>
      <c r="AX2230" s="1037"/>
      <c r="AY2230" s="1037"/>
      <c r="AZ2230" s="1037"/>
      <c r="BA2230" s="1037"/>
      <c r="BB2230" s="1037"/>
      <c r="BC2230" s="1037"/>
      <c r="BD2230" s="1037"/>
      <c r="BE2230" s="1037"/>
      <c r="BF2230" s="1037"/>
    </row>
    <row r="2231" spans="1:58" ht="12" customHeight="1">
      <c r="A2231" s="960">
        <v>2229</v>
      </c>
      <c r="C2231" s="601" t="s">
        <v>213</v>
      </c>
      <c r="F2231" s="1044" t="s">
        <v>14293</v>
      </c>
      <c r="G2231" s="1044"/>
      <c r="H2231" s="1044"/>
      <c r="I2231" s="177"/>
      <c r="J2231" s="1043"/>
      <c r="K2231" s="971"/>
      <c r="L2231" s="1029" t="s">
        <v>2603</v>
      </c>
      <c r="M2231" s="1029" t="s">
        <v>10509</v>
      </c>
      <c r="N2231" s="1029" t="str">
        <f>VLOOKUP(cppm_pr[[#This Row],[Order Number]],'DC TM ONE'!B:CN,89,0)</f>
        <v>CONFIRMED</v>
      </c>
      <c r="O2231" s="1044"/>
      <c r="P2231" s="1045"/>
      <c r="Q2231" s="1045"/>
      <c r="R2231" s="177">
        <f>$Q2231-$P2231</f>
        <v>0</v>
      </c>
      <c r="S2231" s="177"/>
      <c r="T2231" s="1026" t="str">
        <f>VLOOKUP(cppm_pr[[#This Row],[Status]],'All Link_LOV'!$I$32:$K$72,2,0)</f>
        <v>Pending Desktop Costing</v>
      </c>
      <c r="U2231" s="1026" t="s">
        <v>14170</v>
      </c>
      <c r="V2231" s="1160">
        <f>VLOOKUP(cppm_pr[[#This Row],[Order Number]],'DC TM ONE'!B:CO,92,0)</f>
        <v>1178</v>
      </c>
      <c r="W2231" s="1026" t="s">
        <v>14170</v>
      </c>
      <c r="X2231" s="177">
        <f>VLOOKUP(cppm_pr[[#This Row],[Order Number]],'DC TM ONE'!B:CO,28,0)</f>
        <v>2</v>
      </c>
      <c r="Z2231" s="1028">
        <v>45210</v>
      </c>
      <c r="AA2231" s="177"/>
      <c r="AB2231" s="468"/>
      <c r="AC2231" s="1048"/>
      <c r="AF2231" s="1020" t="s">
        <v>12821</v>
      </c>
      <c r="AG2231" s="1020" t="s">
        <v>523</v>
      </c>
      <c r="AH2231" s="1020" t="str">
        <f>VLOOKUP(cppm_pr[[#This Row],[Order Number]],'DC TM ONE'!B:CN,2,0)</f>
        <v>TM OFFICE_K LUMPUR_TM ONE_BUS TECH(NOVA) -LEVEL 16 TM ANNEX 1 (IPME)-MTM</v>
      </c>
      <c r="AI2231" s="600" t="str">
        <f>IFERROR(VLOOKUP(cppm_pr[[#This Row],[Order Number]],SPHERE!C:CC,39,0),"")</f>
        <v/>
      </c>
      <c r="AJ2231" s="600" t="str">
        <f>IFERROR(VLOOKUP(cppm_pr[[#This Row],[Order Number]],'DC TM ONE'!B:CN,42,0),"")</f>
        <v>SLG 99.5%</v>
      </c>
      <c r="AK2231" s="177"/>
      <c r="AL2231" s="1049"/>
      <c r="AO2231" s="1050"/>
      <c r="AR2231" s="1051"/>
      <c r="AT2231" s="1037"/>
      <c r="AU2231" s="1"/>
      <c r="AV2231" s="1037"/>
      <c r="AW2231" s="1037"/>
      <c r="AX2231" s="1037"/>
      <c r="AY2231" s="1037"/>
      <c r="AZ2231" s="1037"/>
      <c r="BA2231" s="1037"/>
      <c r="BB2231" s="1037"/>
      <c r="BC2231" s="1037"/>
      <c r="BD2231" s="1037"/>
      <c r="BE2231" s="1037"/>
      <c r="BF2231" s="1037"/>
    </row>
    <row r="2232" spans="1:58" ht="12" customHeight="1">
      <c r="A2232" s="959">
        <v>2230</v>
      </c>
      <c r="C2232" s="601" t="s">
        <v>213</v>
      </c>
      <c r="F2232" s="1044" t="s">
        <v>14294</v>
      </c>
      <c r="G2232" s="1044"/>
      <c r="H2232" s="1044"/>
      <c r="I2232" s="177"/>
      <c r="J2232" s="1043"/>
      <c r="K2232" s="971"/>
      <c r="L2232" s="1029" t="s">
        <v>2603</v>
      </c>
      <c r="M2232" s="1029" t="s">
        <v>10509</v>
      </c>
      <c r="N2232" s="1029" t="str">
        <f>VLOOKUP(cppm_pr[[#This Row],[Order Number]],'DC TM ONE'!B:CN,89,0)</f>
        <v>CONFIRMED</v>
      </c>
      <c r="O2232" s="1044"/>
      <c r="P2232" s="1045"/>
      <c r="Q2232" s="1045"/>
      <c r="R2232" s="177">
        <f>$Q2232-$P2232</f>
        <v>0</v>
      </c>
      <c r="S2232" s="177"/>
      <c r="T2232" s="1026" t="str">
        <f>VLOOKUP(cppm_pr[[#This Row],[Status]],'All Link_LOV'!$I$32:$K$72,2,0)</f>
        <v>Pending Desktop Costing</v>
      </c>
      <c r="U2232" s="1026" t="s">
        <v>14170</v>
      </c>
      <c r="V2232" s="1160">
        <f>VLOOKUP(cppm_pr[[#This Row],[Order Number]],'DC TM ONE'!B:CO,92,0)</f>
        <v>1122</v>
      </c>
      <c r="W2232" s="1026" t="s">
        <v>14170</v>
      </c>
      <c r="X2232" s="177">
        <f>VLOOKUP(cppm_pr[[#This Row],[Order Number]],'DC TM ONE'!B:CO,28,0)</f>
        <v>2</v>
      </c>
      <c r="Z2232" s="1028">
        <v>45210</v>
      </c>
      <c r="AA2232" s="177"/>
      <c r="AB2232" s="468"/>
      <c r="AC2232" s="1048"/>
      <c r="AF2232" s="1020" t="s">
        <v>12821</v>
      </c>
      <c r="AG2232" s="1020" t="s">
        <v>523</v>
      </c>
      <c r="AH2232" s="1020" t="str">
        <f>VLOOKUP(cppm_pr[[#This Row],[Order Number]],'DC TM ONE'!B:CN,2,0)</f>
        <v>TMONE PUBLIC SECTOR MLS IPME (MLS IPME) - MTM</v>
      </c>
      <c r="AI2232" s="600" t="str">
        <f>IFERROR(VLOOKUP(cppm_pr[[#This Row],[Order Number]],SPHERE!C:CC,39,0),"")</f>
        <v/>
      </c>
      <c r="AJ2232" s="600" t="str">
        <f>IFERROR(VLOOKUP(cppm_pr[[#This Row],[Order Number]],'DC TM ONE'!B:CN,42,0),"")</f>
        <v>SLA 99.0%</v>
      </c>
      <c r="AK2232" s="177"/>
      <c r="AL2232" s="1049"/>
      <c r="AO2232" s="1050"/>
      <c r="AR2232" s="1051"/>
      <c r="AT2232" s="1037"/>
      <c r="AU2232" s="1"/>
      <c r="AV2232" s="1037"/>
      <c r="AW2232" s="1037"/>
      <c r="AX2232" s="1037"/>
      <c r="AY2232" s="1037"/>
      <c r="AZ2232" s="1037"/>
      <c r="BA2232" s="1037"/>
      <c r="BB2232" s="1037"/>
      <c r="BC2232" s="1037"/>
      <c r="BD2232" s="1037"/>
      <c r="BE2232" s="1037"/>
      <c r="BF2232" s="1037"/>
    </row>
    <row r="2233" spans="1:58" ht="12" customHeight="1">
      <c r="A2233" s="960">
        <v>2231</v>
      </c>
      <c r="B2233" s="176" t="s">
        <v>469</v>
      </c>
      <c r="C2233" s="601" t="s">
        <v>241</v>
      </c>
      <c r="E2233" s="176" t="s">
        <v>14295</v>
      </c>
      <c r="F2233" s="1044" t="s">
        <v>14296</v>
      </c>
      <c r="G2233" s="1044" t="s">
        <v>14296</v>
      </c>
      <c r="H2233" s="1044"/>
      <c r="I2233" s="177"/>
      <c r="J2233" s="1043"/>
      <c r="K2233" s="971"/>
      <c r="L2233" s="1029" t="s">
        <v>56</v>
      </c>
      <c r="M2233" s="1029" t="s">
        <v>10509</v>
      </c>
      <c r="N2233" s="1029" t="str">
        <f>VLOOKUP(cppm_pr[[#This Row],[Order Number]],'DC TM ONE'!B:CN,89,0)</f>
        <v>CONFIRMED</v>
      </c>
      <c r="O2233" s="1044"/>
      <c r="P2233" s="1045"/>
      <c r="Q2233" s="1045"/>
      <c r="R2233" s="177">
        <f>$Q2233-$P2233</f>
        <v>0</v>
      </c>
      <c r="S2233" s="177"/>
      <c r="T2233" s="1026" t="str">
        <f>VLOOKUP(cppm_pr[[#This Row],[Status]],'All Link_LOV'!$I$32:$K$72,2,0)</f>
        <v>Pending Budget</v>
      </c>
      <c r="U2233" s="1026" t="s">
        <v>14170</v>
      </c>
      <c r="V2233" s="1160">
        <f>VLOOKUP(cppm_pr[[#This Row],[Order Number]],'DC TM ONE'!B:CO,92,0)</f>
        <v>1074</v>
      </c>
      <c r="W2233" s="1026" t="s">
        <v>14170</v>
      </c>
      <c r="X2233" s="177">
        <f>VLOOKUP(cppm_pr[[#This Row],[Order Number]],'DC TM ONE'!B:CO,28,0)</f>
        <v>2</v>
      </c>
      <c r="Z2233" s="1028">
        <v>45210</v>
      </c>
      <c r="AA2233" s="177"/>
      <c r="AB2233" s="468"/>
      <c r="AC2233" s="1048"/>
      <c r="AF2233" s="1020" t="s">
        <v>12821</v>
      </c>
      <c r="AG2233" s="1020" t="s">
        <v>496</v>
      </c>
      <c r="AH2233" s="1020" t="str">
        <f>VLOOKUP(cppm_pr[[#This Row],[Order Number]],'DC TM ONE'!B:CN,2,0)</f>
        <v>KEMENTERIAN PENDIDIKAN MALAYSIA-SEKOLAH KEBANGSAAN DATO INAS(UNIFI)-JL</v>
      </c>
      <c r="AI2233" s="600" t="str">
        <f>IFERROR(VLOOKUP(cppm_pr[[#This Row],[Order Number]],SPHERE!C:CC,39,0),"")</f>
        <v/>
      </c>
      <c r="AJ2233" s="600">
        <f>IFERROR(VLOOKUP(cppm_pr[[#This Row],[Order Number]],'DC TM ONE'!B:CN,42,0),"")</f>
        <v>0</v>
      </c>
      <c r="AK2233" s="177">
        <v>22591.5</v>
      </c>
      <c r="AL2233" s="1049"/>
      <c r="AO2233" s="1050"/>
      <c r="AR2233" s="1051"/>
      <c r="AT2233" s="1037"/>
      <c r="AU2233" s="1"/>
      <c r="AV2233" s="1037"/>
      <c r="AW2233" s="1037"/>
      <c r="AX2233" s="1037"/>
      <c r="AY2233" s="1037"/>
      <c r="AZ2233" s="1037"/>
      <c r="BA2233" s="1037"/>
      <c r="BB2233" s="1037"/>
      <c r="BC2233" s="1037"/>
      <c r="BD2233" s="1037"/>
      <c r="BE2233" s="1037"/>
      <c r="BF2233" s="1037"/>
    </row>
    <row r="2234" spans="1:58" ht="12" customHeight="1">
      <c r="A2234" s="959">
        <v>2232</v>
      </c>
      <c r="C2234" s="601" t="s">
        <v>213</v>
      </c>
      <c r="F2234" s="1044" t="s">
        <v>13802</v>
      </c>
      <c r="G2234" s="1044"/>
      <c r="H2234" s="592" t="s">
        <v>13803</v>
      </c>
      <c r="I2234" s="177"/>
      <c r="J2234" s="1043"/>
      <c r="K2234" s="971"/>
      <c r="L2234" s="1029" t="s">
        <v>1252</v>
      </c>
      <c r="M2234" s="985" t="s">
        <v>10509</v>
      </c>
      <c r="N2234" s="972" t="str">
        <f>VLOOKUP(cppm_pr[[#This Row],[Order Number]],SPHERE!C:CC,13,0)</f>
        <v>CONFIRMED</v>
      </c>
      <c r="O2234" s="1044"/>
      <c r="P2234" s="1045"/>
      <c r="Q2234" s="1045"/>
      <c r="R2234" s="177">
        <f>$Q2234-$P2234</f>
        <v>0</v>
      </c>
      <c r="S2234" s="177"/>
      <c r="T2234" s="1026" t="str">
        <f>VLOOKUP(cppm_pr[[#This Row],[Status]],'All Link_LOV'!$I$32:$K$72,2,0)</f>
        <v>Pending Desktop Costing</v>
      </c>
      <c r="U2234" s="1026" t="s">
        <v>14170</v>
      </c>
      <c r="V2234" s="1160">
        <f>VLOOKUP(cppm_pr[[#This Row],[Order Number]],'DC TM ONE'!B:CO,92,0)</f>
        <v>1042</v>
      </c>
      <c r="W2234" s="1026" t="s">
        <v>14170</v>
      </c>
      <c r="X2234" s="177">
        <f>VLOOKUP(cppm_pr[[#This Row],[Order Number]],'DC TM ONE'!B:CO,28,0)</f>
        <v>1</v>
      </c>
      <c r="Z2234" s="1028">
        <v>45210</v>
      </c>
      <c r="AA2234" s="177"/>
      <c r="AB2234" s="468"/>
      <c r="AC2234" s="1048"/>
      <c r="AF2234" s="592" t="s">
        <v>12821</v>
      </c>
      <c r="AG2234" s="1020" t="s">
        <v>491</v>
      </c>
      <c r="AH2234" s="1020" t="str">
        <f>VLOOKUP(cppm_pr[[#This Row],[Order Number]],'DC TM ONE'!B:CN,2,0)</f>
        <v>OHR MARKETING SDN BHD- AMPANG BUSINESS CENTER(DOME)-ASS</v>
      </c>
      <c r="AI2234" s="600" t="str">
        <f>IFERROR(VLOOKUP(cppm_pr[[#This Row],[Order Number]],SPHERE!C:CC,39,0),"")</f>
        <v>2 core FOC + 1 NID (NRP)</v>
      </c>
      <c r="AJ2234" s="600" t="str">
        <f>IFERROR(VLOOKUP(cppm_pr[[#This Row],[Order Number]],'DC TM ONE'!B:CN,42,0),"")</f>
        <v>SLA 99.7%</v>
      </c>
      <c r="AK2234" s="177"/>
      <c r="AL2234" s="1049"/>
      <c r="AM2234" s="1032" t="s">
        <v>6567</v>
      </c>
      <c r="AO2234" s="1050"/>
      <c r="AR2234" s="1051"/>
      <c r="AT2234" s="1037"/>
      <c r="AU2234" s="1"/>
      <c r="AV2234" s="1037"/>
      <c r="AW2234" s="1037"/>
      <c r="AX2234" s="1037"/>
      <c r="AY2234" s="1037"/>
      <c r="AZ2234" s="1037"/>
      <c r="BA2234" s="1037"/>
      <c r="BB2234" s="1037"/>
      <c r="BC2234" s="1037"/>
      <c r="BD2234" s="1037"/>
      <c r="BE2234" s="1037"/>
      <c r="BF2234" s="1037"/>
    </row>
    <row r="2235" spans="1:58" ht="12" customHeight="1">
      <c r="A2235" s="960">
        <v>2233</v>
      </c>
      <c r="C2235" s="601" t="s">
        <v>213</v>
      </c>
      <c r="F2235" s="1044" t="s">
        <v>14297</v>
      </c>
      <c r="G2235" s="1044"/>
      <c r="H2235" s="1044"/>
      <c r="I2235" s="177"/>
      <c r="J2235" s="1043"/>
      <c r="K2235" s="971"/>
      <c r="L2235" s="1029" t="s">
        <v>51</v>
      </c>
      <c r="M2235" s="1029" t="s">
        <v>10509</v>
      </c>
      <c r="N2235" s="1029" t="str">
        <f>VLOOKUP(cppm_pr[[#This Row],[Order Number]],'DC TM ONE'!B:CN,89,0)</f>
        <v>IN PROGRESS</v>
      </c>
      <c r="O2235" s="1044"/>
      <c r="P2235" s="1045"/>
      <c r="Q2235" s="1045"/>
      <c r="R2235" s="177">
        <f>$Q2235-$P2235</f>
        <v>0</v>
      </c>
      <c r="S2235" s="177"/>
      <c r="T2235" s="1026" t="str">
        <f>VLOOKUP(cppm_pr[[#This Row],[Status]],'All Link_LOV'!$I$32:$K$72,2,0)</f>
        <v>Pending Desktop Costing</v>
      </c>
      <c r="U2235" s="1026" t="s">
        <v>14170</v>
      </c>
      <c r="V2235" s="1160">
        <f>VLOOKUP(cppm_pr[[#This Row],[Order Number]],'DC TM ONE'!B:CO,92,0)</f>
        <v>1036</v>
      </c>
      <c r="W2235" s="1026" t="s">
        <v>14170</v>
      </c>
      <c r="X2235" s="177">
        <f>VLOOKUP(cppm_pr[[#This Row],[Order Number]],'DC TM ONE'!B:CO,28,0)</f>
        <v>2</v>
      </c>
      <c r="Z2235" s="1028">
        <v>45210</v>
      </c>
      <c r="AA2235" s="177"/>
      <c r="AB2235" s="468"/>
      <c r="AC2235" s="1048"/>
      <c r="AF2235" s="1020" t="s">
        <v>12821</v>
      </c>
      <c r="AG2235" s="1020" t="s">
        <v>491</v>
      </c>
      <c r="AH2235" s="1020" t="str">
        <f>VLOOKUP(cppm_pr[[#This Row],[Order Number]],'DC TM ONE'!B:CN,2,0)</f>
        <v>BOUSTEAD PETROLEUM MARKETING SDN BHD- LUMUT PORT INDUSTRIAL PARK (IPME)-SW</v>
      </c>
      <c r="AI2235" s="600" t="str">
        <f>IFERROR(VLOOKUP(cppm_pr[[#This Row],[Order Number]],SPHERE!C:CC,39,0),"")</f>
        <v/>
      </c>
      <c r="AJ2235" s="600" t="str">
        <f>IFERROR(VLOOKUP(cppm_pr[[#This Row],[Order Number]],'DC TM ONE'!B:CN,42,0),"")</f>
        <v>SLA 99.0%</v>
      </c>
      <c r="AK2235" s="177"/>
      <c r="AL2235" s="1049"/>
      <c r="AO2235" s="1050"/>
      <c r="AR2235" s="1051"/>
      <c r="AT2235" s="1037"/>
      <c r="AU2235" s="1"/>
      <c r="AV2235" s="1037"/>
      <c r="AW2235" s="1037"/>
      <c r="AX2235" s="1037"/>
      <c r="AY2235" s="1037"/>
      <c r="AZ2235" s="1037"/>
      <c r="BA2235" s="1037"/>
      <c r="BB2235" s="1037"/>
      <c r="BC2235" s="1037"/>
      <c r="BD2235" s="1037"/>
      <c r="BE2235" s="1037"/>
      <c r="BF2235" s="1037"/>
    </row>
    <row r="2236" spans="1:58" ht="12" customHeight="1">
      <c r="A2236" s="959">
        <v>2234</v>
      </c>
      <c r="C2236" s="601" t="s">
        <v>213</v>
      </c>
      <c r="F2236" s="1044" t="s">
        <v>14298</v>
      </c>
      <c r="G2236" s="1044"/>
      <c r="H2236" s="1044"/>
      <c r="I2236" s="177"/>
      <c r="J2236" s="1043"/>
      <c r="K2236" s="971"/>
      <c r="L2236" s="1029" t="s">
        <v>49</v>
      </c>
      <c r="M2236" s="1029" t="s">
        <v>10509</v>
      </c>
      <c r="N2236" s="1029" t="str">
        <f>VLOOKUP(cppm_pr[[#This Row],[Order Number]],'DC TM ONE'!B:CN,89,0)</f>
        <v>IN PROGRESS</v>
      </c>
      <c r="O2236" s="1044"/>
      <c r="P2236" s="1045"/>
      <c r="Q2236" s="1045"/>
      <c r="R2236" s="177">
        <f>$Q2236-$P2236</f>
        <v>0</v>
      </c>
      <c r="S2236" s="177"/>
      <c r="T2236" s="1026" t="str">
        <f>VLOOKUP(cppm_pr[[#This Row],[Status]],'All Link_LOV'!$I$32:$K$72,2,0)</f>
        <v>Pending Desktop Costing</v>
      </c>
      <c r="U2236" s="1026" t="s">
        <v>14170</v>
      </c>
      <c r="V2236" s="1160">
        <f>VLOOKUP(cppm_pr[[#This Row],[Order Number]],'DC TM ONE'!B:CO,92,0)</f>
        <v>918</v>
      </c>
      <c r="W2236" s="1026" t="s">
        <v>14170</v>
      </c>
      <c r="X2236" s="177">
        <f>VLOOKUP(cppm_pr[[#This Row],[Order Number]],'DC TM ONE'!B:CO,28,0)</f>
        <v>2</v>
      </c>
      <c r="Z2236" s="1028">
        <v>45210</v>
      </c>
      <c r="AA2236" s="177"/>
      <c r="AB2236" s="468"/>
      <c r="AC2236" s="1048"/>
      <c r="AF2236" s="1020" t="s">
        <v>12821</v>
      </c>
      <c r="AG2236" s="1020" t="s">
        <v>491</v>
      </c>
      <c r="AH2236" s="1020" t="str">
        <f>VLOOKUP(cppm_pr[[#This Row],[Order Number]],'DC TM ONE'!B:CN,2,0)</f>
        <v>SARAWAK SHELL BERHAD - MIRI TIMES SQUARE ( ME P2P LEG A) - MR</v>
      </c>
      <c r="AI2236" s="600" t="str">
        <f>IFERROR(VLOOKUP(cppm_pr[[#This Row],[Order Number]],SPHERE!C:CC,39,0),"")</f>
        <v/>
      </c>
      <c r="AJ2236" s="600" t="str">
        <f>IFERROR(VLOOKUP(cppm_pr[[#This Row],[Order Number]],'DC TM ONE'!B:CN,42,0),"")</f>
        <v>SLA 99.0%</v>
      </c>
      <c r="AK2236" s="177"/>
      <c r="AL2236" s="1049"/>
      <c r="AO2236" s="1050"/>
      <c r="AR2236" s="1051"/>
      <c r="AT2236" s="1037"/>
      <c r="AU2236" s="1"/>
      <c r="AV2236" s="1037"/>
      <c r="AW2236" s="1037"/>
      <c r="AX2236" s="1037"/>
      <c r="AY2236" s="1037"/>
      <c r="AZ2236" s="1037"/>
      <c r="BA2236" s="1037"/>
      <c r="BB2236" s="1037"/>
      <c r="BC2236" s="1037"/>
      <c r="BD2236" s="1037"/>
      <c r="BE2236" s="1037"/>
      <c r="BF2236" s="1037"/>
    </row>
    <row r="2237" spans="1:58" ht="12" customHeight="1">
      <c r="A2237" s="960">
        <v>2235</v>
      </c>
      <c r="C2237" s="601" t="s">
        <v>213</v>
      </c>
      <c r="F2237" s="1044" t="s">
        <v>14299</v>
      </c>
      <c r="G2237" s="1044"/>
      <c r="H2237" s="1044"/>
      <c r="I2237" s="177"/>
      <c r="J2237" s="1043"/>
      <c r="K2237" s="971"/>
      <c r="L2237" s="1029" t="s">
        <v>2603</v>
      </c>
      <c r="M2237" s="1029" t="s">
        <v>10509</v>
      </c>
      <c r="N2237" s="1029" t="str">
        <f>VLOOKUP(cppm_pr[[#This Row],[Order Number]],'DC TM ONE'!B:CN,89,0)</f>
        <v>CONFIRMED</v>
      </c>
      <c r="O2237" s="1044"/>
      <c r="P2237" s="1045"/>
      <c r="Q2237" s="1045"/>
      <c r="R2237" s="177">
        <f>$Q2237-$P2237</f>
        <v>0</v>
      </c>
      <c r="S2237" s="177"/>
      <c r="T2237" s="1026" t="str">
        <f>VLOOKUP(cppm_pr[[#This Row],[Status]],'All Link_LOV'!$I$32:$K$72,2,0)</f>
        <v>Pending Desktop Costing</v>
      </c>
      <c r="U2237" s="1026" t="s">
        <v>14170</v>
      </c>
      <c r="V2237" s="1160">
        <f>VLOOKUP(cppm_pr[[#This Row],[Order Number]],'DC TM ONE'!B:CO,92,0)</f>
        <v>811</v>
      </c>
      <c r="W2237" s="1026" t="s">
        <v>14170</v>
      </c>
      <c r="X2237" s="177">
        <f>VLOOKUP(cppm_pr[[#This Row],[Order Number]],'DC TM ONE'!B:CO,28,0)</f>
        <v>2</v>
      </c>
      <c r="Z2237" s="1028">
        <v>45210</v>
      </c>
      <c r="AA2237" s="177"/>
      <c r="AB2237" s="468"/>
      <c r="AC2237" s="1048"/>
      <c r="AF2237" s="1020" t="s">
        <v>12821</v>
      </c>
      <c r="AG2237" s="1020" t="s">
        <v>491</v>
      </c>
      <c r="AH2237" s="1020" t="str">
        <f>VLOOKUP(cppm_pr[[#This Row],[Order Number]],'DC TM ONE'!B:CN,2,0)</f>
        <v>BANK OF AMERICA - WISMA GOLDHILL (IPME) - KLC</v>
      </c>
      <c r="AI2237" s="600" t="str">
        <f>IFERROR(VLOOKUP(cppm_pr[[#This Row],[Order Number]],SPHERE!C:CC,39,0),"")</f>
        <v/>
      </c>
      <c r="AJ2237" s="600" t="str">
        <f>IFERROR(VLOOKUP(cppm_pr[[#This Row],[Order Number]],'DC TM ONE'!B:CN,42,0),"")</f>
        <v>SLG 99.9%</v>
      </c>
      <c r="AK2237" s="177"/>
      <c r="AL2237" s="1049"/>
      <c r="AO2237" s="1050"/>
      <c r="AR2237" s="1051"/>
      <c r="AT2237" s="1037"/>
      <c r="AU2237" s="1"/>
      <c r="AV2237" s="1037"/>
      <c r="AW2237" s="1037"/>
      <c r="AX2237" s="1037"/>
      <c r="AY2237" s="1037"/>
      <c r="AZ2237" s="1037"/>
      <c r="BA2237" s="1037"/>
      <c r="BB2237" s="1037"/>
      <c r="BC2237" s="1037"/>
      <c r="BD2237" s="1037"/>
      <c r="BE2237" s="1037"/>
      <c r="BF2237" s="1037"/>
    </row>
    <row r="2238" spans="1:58" ht="12" customHeight="1">
      <c r="A2238" s="959">
        <v>2236</v>
      </c>
      <c r="C2238" s="601" t="s">
        <v>213</v>
      </c>
      <c r="F2238" s="1044" t="s">
        <v>14300</v>
      </c>
      <c r="G2238" s="1044"/>
      <c r="H2238" s="1044"/>
      <c r="I2238" s="177"/>
      <c r="J2238" s="1043"/>
      <c r="K2238" s="971"/>
      <c r="L2238" s="1029" t="s">
        <v>57</v>
      </c>
      <c r="M2238" s="1029" t="s">
        <v>10509</v>
      </c>
      <c r="N2238" s="1029" t="str">
        <f>VLOOKUP(cppm_pr[[#This Row],[Order Number]],'DC TM ONE'!B:CN,89,0)</f>
        <v>IN PROGRESS</v>
      </c>
      <c r="O2238" s="1044"/>
      <c r="P2238" s="1045"/>
      <c r="Q2238" s="1045"/>
      <c r="R2238" s="177">
        <f>$Q2238-$P2238</f>
        <v>0</v>
      </c>
      <c r="S2238" s="177"/>
      <c r="T2238" s="1026" t="str">
        <f>VLOOKUP(cppm_pr[[#This Row],[Status]],'All Link_LOV'!$I$32:$K$72,2,0)</f>
        <v>Pending Desktop Costing</v>
      </c>
      <c r="U2238" s="1026" t="s">
        <v>14170</v>
      </c>
      <c r="V2238" s="1160">
        <f>VLOOKUP(cppm_pr[[#This Row],[Order Number]],'DC TM ONE'!B:CO,92,0)</f>
        <v>749</v>
      </c>
      <c r="W2238" s="1026" t="s">
        <v>14170</v>
      </c>
      <c r="X2238" s="177">
        <f>VLOOKUP(cppm_pr[[#This Row],[Order Number]],'DC TM ONE'!B:CO,28,0)</f>
        <v>2</v>
      </c>
      <c r="Z2238" s="1028">
        <v>45210</v>
      </c>
      <c r="AA2238" s="177"/>
      <c r="AB2238" s="468"/>
      <c r="AC2238" s="1048"/>
      <c r="AF2238" s="1020" t="s">
        <v>12821</v>
      </c>
      <c r="AG2238" s="1020" t="s">
        <v>515</v>
      </c>
      <c r="AH2238" s="1020" t="str">
        <f>VLOOKUP(cppm_pr[[#This Row],[Order Number]],'DC TM ONE'!B:CN,2,0)</f>
        <v>SIME DARBY PLANTATION BERHAD - KILANG KELAPA SAWIT WEST (UNIFI)-TPG</v>
      </c>
      <c r="AI2238" s="600" t="str">
        <f>IFERROR(VLOOKUP(cppm_pr[[#This Row],[Order Number]],SPHERE!C:CC,39,0),"")</f>
        <v/>
      </c>
      <c r="AJ2238" s="600">
        <f>IFERROR(VLOOKUP(cppm_pr[[#This Row],[Order Number]],'DC TM ONE'!B:CN,42,0),"")</f>
        <v>0</v>
      </c>
      <c r="AK2238" s="177"/>
      <c r="AL2238" s="1049"/>
      <c r="AO2238" s="1050"/>
      <c r="AR2238" s="1051"/>
      <c r="AT2238" s="1037"/>
      <c r="AU2238" s="1"/>
      <c r="AV2238" s="1037"/>
      <c r="AW2238" s="1037"/>
      <c r="AX2238" s="1037"/>
      <c r="AY2238" s="1037"/>
      <c r="AZ2238" s="1037"/>
      <c r="BA2238" s="1037"/>
      <c r="BB2238" s="1037"/>
      <c r="BC2238" s="1037"/>
      <c r="BD2238" s="1037"/>
      <c r="BE2238" s="1037"/>
      <c r="BF2238" s="1037"/>
    </row>
    <row r="2239" spans="1:58" ht="12" customHeight="1">
      <c r="A2239" s="960">
        <v>2237</v>
      </c>
      <c r="B2239" s="176" t="s">
        <v>78</v>
      </c>
      <c r="C2239" s="601" t="s">
        <v>217</v>
      </c>
      <c r="E2239" s="1198" t="s">
        <v>14234</v>
      </c>
      <c r="F2239" s="1044" t="s">
        <v>14301</v>
      </c>
      <c r="G2239" s="1044"/>
      <c r="H2239" s="1044"/>
      <c r="I2239" s="177"/>
      <c r="J2239" s="1043"/>
      <c r="K2239" s="971"/>
      <c r="L2239" s="1029" t="s">
        <v>1701</v>
      </c>
      <c r="M2239" s="1029" t="s">
        <v>10509</v>
      </c>
      <c r="N2239" s="1029" t="str">
        <f>VLOOKUP(cppm_pr[[#This Row],[Order Number]],'DC TM ONE'!B:CN,89,0)</f>
        <v>CONFIRMED</v>
      </c>
      <c r="O2239" s="1044"/>
      <c r="P2239" s="1045"/>
      <c r="Q2239" s="1045"/>
      <c r="R2239" s="177">
        <f>$Q2239-$P2239</f>
        <v>0</v>
      </c>
      <c r="S2239" s="177"/>
      <c r="T2239" s="1026" t="str">
        <f>VLOOKUP(cppm_pr[[#This Row],[Status]],'All Link_LOV'!$I$32:$K$72,2,0)</f>
        <v>Desktop Cost Done</v>
      </c>
      <c r="U2239" s="1026" t="s">
        <v>14170</v>
      </c>
      <c r="V2239" s="1160">
        <f>VLOOKUP(cppm_pr[[#This Row],[Order Number]],'DC TM ONE'!B:CO,92,0)</f>
        <v>684</v>
      </c>
      <c r="W2239" s="1026" t="s">
        <v>14170</v>
      </c>
      <c r="X2239" s="177">
        <f>VLOOKUP(cppm_pr[[#This Row],[Order Number]],'DC TM ONE'!B:CO,28,0)</f>
        <v>2</v>
      </c>
      <c r="Z2239" s="1028">
        <v>45210</v>
      </c>
      <c r="AA2239" s="177"/>
      <c r="AB2239" s="468"/>
      <c r="AC2239" s="1048"/>
      <c r="AF2239" s="1020" t="s">
        <v>12821</v>
      </c>
      <c r="AG2239" s="1020" t="s">
        <v>491</v>
      </c>
      <c r="AH2239" s="1020" t="str">
        <f>VLOOKUP(cppm_pr[[#This Row],[Order Number]],'DC TM ONE'!B:CN,2,0)</f>
        <v>PETRONAS ICT SDN. BHD.  - KVDC ME3A 18Mbps (MEP2P) -CBJ</v>
      </c>
      <c r="AI2239" s="600" t="str">
        <f>IFERROR(VLOOKUP(cppm_pr[[#This Row],[Order Number]],SPHERE!C:CC,39,0),"")</f>
        <v/>
      </c>
      <c r="AJ2239" s="600" t="str">
        <f>IFERROR(VLOOKUP(cppm_pr[[#This Row],[Order Number]],'DC TM ONE'!B:CN,42,0),"")</f>
        <v>SLA 99.0%</v>
      </c>
      <c r="AK2239" s="177">
        <v>2000</v>
      </c>
      <c r="AL2239" s="1049"/>
      <c r="AO2239" s="1050"/>
      <c r="AR2239" s="1051"/>
      <c r="AT2239" s="1037"/>
      <c r="AU2239" s="1"/>
      <c r="AV2239" s="1037"/>
      <c r="AW2239" s="1037"/>
      <c r="AX2239" s="1037"/>
      <c r="AY2239" s="1037"/>
      <c r="AZ2239" s="1037"/>
      <c r="BA2239" s="1037"/>
      <c r="BB2239" s="1037"/>
      <c r="BC2239" s="1037"/>
      <c r="BD2239" s="1037"/>
      <c r="BE2239" s="1037"/>
      <c r="BF2239" s="1037"/>
    </row>
    <row r="2240" spans="1:58" ht="12" customHeight="1">
      <c r="A2240" s="959">
        <v>2238</v>
      </c>
      <c r="C2240" s="601" t="s">
        <v>213</v>
      </c>
      <c r="F2240" s="1044" t="s">
        <v>14302</v>
      </c>
      <c r="G2240" s="1044"/>
      <c r="H2240" s="1044"/>
      <c r="I2240" s="177"/>
      <c r="J2240" s="1043"/>
      <c r="K2240" s="971"/>
      <c r="L2240" s="1029" t="s">
        <v>57</v>
      </c>
      <c r="M2240" s="1029" t="s">
        <v>10509</v>
      </c>
      <c r="N2240" s="1029" t="str">
        <f>VLOOKUP(cppm_pr[[#This Row],[Order Number]],'DC TM ONE'!B:CN,89,0)</f>
        <v>CONFIRMED</v>
      </c>
      <c r="O2240" s="1044"/>
      <c r="P2240" s="1045"/>
      <c r="Q2240" s="1045"/>
      <c r="R2240" s="177">
        <f>$Q2240-$P2240</f>
        <v>0</v>
      </c>
      <c r="S2240" s="177"/>
      <c r="T2240" s="1026" t="str">
        <f>VLOOKUP(cppm_pr[[#This Row],[Status]],'All Link_LOV'!$I$32:$K$72,2,0)</f>
        <v>Pending Desktop Costing</v>
      </c>
      <c r="U2240" s="1026" t="s">
        <v>14170</v>
      </c>
      <c r="V2240" s="1160">
        <f>VLOOKUP(cppm_pr[[#This Row],[Order Number]],'DC TM ONE'!B:CO,92,0)</f>
        <v>669</v>
      </c>
      <c r="W2240" s="1026" t="s">
        <v>14170</v>
      </c>
      <c r="X2240" s="177">
        <f>VLOOKUP(cppm_pr[[#This Row],[Order Number]],'DC TM ONE'!B:CO,28,0)</f>
        <v>2</v>
      </c>
      <c r="Z2240" s="1028">
        <v>45210</v>
      </c>
      <c r="AA2240" s="177"/>
      <c r="AB2240" s="468"/>
      <c r="AC2240" s="1048"/>
      <c r="AF2240" s="1020" t="s">
        <v>12821</v>
      </c>
      <c r="AG2240" s="1020" t="s">
        <v>491</v>
      </c>
      <c r="AH2240" s="1020" t="str">
        <f>VLOOKUP(cppm_pr[[#This Row],[Order Number]],'DC TM ONE'!B:CN,2,0)</f>
        <v>NGN CONNECTION SDN BHD-M-04-3A , BLOCK M SHAH ALAM(MEP2P)-SAL</v>
      </c>
      <c r="AI2240" s="600" t="str">
        <f>IFERROR(VLOOKUP(cppm_pr[[#This Row],[Order Number]],SPHERE!C:CC,39,0),"")</f>
        <v/>
      </c>
      <c r="AJ2240" s="600" t="str">
        <f>IFERROR(VLOOKUP(cppm_pr[[#This Row],[Order Number]],'DC TM ONE'!B:CN,42,0),"")</f>
        <v>SLG 99.7%</v>
      </c>
      <c r="AK2240" s="177"/>
      <c r="AL2240" s="1049"/>
      <c r="AO2240" s="1050"/>
      <c r="AR2240" s="1051"/>
      <c r="AT2240" s="1037"/>
      <c r="AU2240" s="1"/>
      <c r="AV2240" s="1037"/>
      <c r="AW2240" s="1037"/>
      <c r="AX2240" s="1037"/>
      <c r="AY2240" s="1037"/>
      <c r="AZ2240" s="1037"/>
      <c r="BA2240" s="1037"/>
      <c r="BB2240" s="1037"/>
      <c r="BC2240" s="1037"/>
      <c r="BD2240" s="1037"/>
      <c r="BE2240" s="1037"/>
      <c r="BF2240" s="1037"/>
    </row>
    <row r="2241" spans="1:60" ht="12" customHeight="1">
      <c r="A2241" s="960">
        <v>2239</v>
      </c>
      <c r="B2241" s="1017"/>
      <c r="C2241" s="601" t="s">
        <v>213</v>
      </c>
      <c r="D2241" s="1019"/>
      <c r="E2241" s="1017"/>
      <c r="F2241" s="1024" t="s">
        <v>14303</v>
      </c>
      <c r="G2241" s="1024"/>
      <c r="H2241" s="1024"/>
      <c r="I2241" s="1020"/>
      <c r="J2241" s="1023"/>
      <c r="K2241" s="616"/>
      <c r="L2241" s="1029" t="s">
        <v>2603</v>
      </c>
      <c r="M2241" s="1029" t="s">
        <v>10509</v>
      </c>
      <c r="N2241" s="1029" t="str">
        <f>VLOOKUP(cppm_pr[[#This Row],[Order Number]],'DC TM ONE'!B:CN,89,0)</f>
        <v>IN PROGRESS</v>
      </c>
      <c r="O2241" s="1024"/>
      <c r="P2241" s="1025"/>
      <c r="Q2241" s="1025"/>
      <c r="R2241" s="1020">
        <f>$Q2241-$P2241</f>
        <v>0</v>
      </c>
      <c r="S2241" s="1020"/>
      <c r="T2241" s="1026" t="str">
        <f>VLOOKUP(cppm_pr[[#This Row],[Status]],'All Link_LOV'!$I$32:$K$72,2,0)</f>
        <v>Pending Desktop Costing</v>
      </c>
      <c r="U2241" s="1026" t="s">
        <v>14170</v>
      </c>
      <c r="V2241" s="1027">
        <f>VLOOKUP(cppm_pr[[#This Row],[Order Number]],'DC TM ONE'!B:CO,92,0)</f>
        <v>668</v>
      </c>
      <c r="W2241" s="1026" t="s">
        <v>14170</v>
      </c>
      <c r="X2241" s="177">
        <f>VLOOKUP(cppm_pr[[#This Row],[Order Number]],'DC TM ONE'!B:CO,28,0)</f>
        <v>2</v>
      </c>
      <c r="Y2241" s="1020"/>
      <c r="Z2241" s="1028">
        <v>45210</v>
      </c>
      <c r="AA2241" s="1020"/>
      <c r="AB2241" s="1029"/>
      <c r="AC2241" s="1022"/>
      <c r="AD2241" s="1029"/>
      <c r="AE2241" s="1029"/>
      <c r="AF2241" s="1020" t="s">
        <v>12821</v>
      </c>
      <c r="AG2241" s="1020" t="s">
        <v>491</v>
      </c>
      <c r="AH2241" s="1020" t="str">
        <f>VLOOKUP(cppm_pr[[#This Row],[Order Number]],'DC TM ONE'!B:CN,2,0)</f>
        <v>NGN CONNECTION SDN BHD-LEVEL 2 TOWER 2, AVENUE 3 WISMA N2N (MEP2P)-MTM</v>
      </c>
      <c r="AI2241" s="600" t="str">
        <f>IFERROR(VLOOKUP(cppm_pr[[#This Row],[Order Number]],SPHERE!C:CC,39,0),"")</f>
        <v/>
      </c>
      <c r="AJ2241" s="600" t="str">
        <f>IFERROR(VLOOKUP(cppm_pr[[#This Row],[Order Number]],'DC TM ONE'!B:CN,42,0),"")</f>
        <v>SLG 99.7%</v>
      </c>
      <c r="AK2241" s="177"/>
      <c r="AL2241" s="1031"/>
      <c r="AM2241" s="1032"/>
      <c r="AN2241" s="1020"/>
      <c r="AO2241" s="1033"/>
      <c r="AP2241" s="1020"/>
      <c r="AQ2241" s="1020"/>
      <c r="AR2241" s="1034"/>
      <c r="AS2241" s="1020"/>
      <c r="AT2241" s="1035"/>
      <c r="AU2241" s="603"/>
      <c r="AV2241" s="1035"/>
      <c r="AW2241" s="1035"/>
      <c r="AX2241" s="1035"/>
      <c r="AY2241" s="1035"/>
      <c r="AZ2241" s="1035"/>
      <c r="BA2241" s="1035"/>
      <c r="BB2241" s="1035"/>
      <c r="BC2241" s="1035"/>
      <c r="BD2241" s="1035"/>
      <c r="BE2241" s="1035"/>
      <c r="BF2241" s="1035"/>
      <c r="BG2241" s="1020"/>
      <c r="BH2241" s="1020"/>
    </row>
    <row r="2242" spans="1:60" ht="12" customHeight="1">
      <c r="A2242" s="959">
        <v>2240</v>
      </c>
      <c r="C2242" s="601" t="s">
        <v>213</v>
      </c>
      <c r="F2242" s="1044" t="s">
        <v>14304</v>
      </c>
      <c r="G2242" s="1044"/>
      <c r="H2242" s="1044"/>
      <c r="I2242" s="177"/>
      <c r="J2242" s="1043"/>
      <c r="K2242" s="971"/>
      <c r="L2242" s="1029" t="s">
        <v>908</v>
      </c>
      <c r="M2242" s="1029" t="s">
        <v>10509</v>
      </c>
      <c r="N2242" s="1029" t="str">
        <f>VLOOKUP(cppm_pr[[#This Row],[Order Number]],'DC TM ONE'!B:CN,89,0)</f>
        <v>IN PROGRESS</v>
      </c>
      <c r="O2242" s="1044"/>
      <c r="P2242" s="1045"/>
      <c r="Q2242" s="1045"/>
      <c r="R2242" s="177">
        <f>$Q2242-$P2242</f>
        <v>0</v>
      </c>
      <c r="S2242" s="177"/>
      <c r="T2242" s="1026" t="str">
        <f>VLOOKUP(cppm_pr[[#This Row],[Status]],'All Link_LOV'!$I$32:$K$72,2,0)</f>
        <v>Pending Desktop Costing</v>
      </c>
      <c r="U2242" s="1026" t="s">
        <v>14170</v>
      </c>
      <c r="V2242" s="1160">
        <f>VLOOKUP(cppm_pr[[#This Row],[Order Number]],'DC TM ONE'!B:CO,92,0)</f>
        <v>666</v>
      </c>
      <c r="W2242" s="1026" t="s">
        <v>14170</v>
      </c>
      <c r="X2242" s="177">
        <f>VLOOKUP(cppm_pr[[#This Row],[Order Number]],'DC TM ONE'!B:CO,28,0)</f>
        <v>2</v>
      </c>
      <c r="Z2242" s="1028">
        <v>45210</v>
      </c>
      <c r="AA2242" s="177"/>
      <c r="AB2242" s="468"/>
      <c r="AC2242" s="1048"/>
      <c r="AF2242" s="1020" t="s">
        <v>12821</v>
      </c>
      <c r="AG2242" s="1020" t="s">
        <v>491</v>
      </c>
      <c r="AH2242" s="1020" t="str">
        <f>VLOOKUP(cppm_pr[[#This Row],[Order Number]],'DC TM ONE'!B:CN,2,0)</f>
        <v>FLEXTRONICS TECHNOLOGY (PENANG) SDN. BHD. - FLEX P8 (MLSIP IPME) - SJA</v>
      </c>
      <c r="AI2242" s="600" t="str">
        <f>IFERROR(VLOOKUP(cppm_pr[[#This Row],[Order Number]],SPHERE!C:CC,39,0),"")</f>
        <v/>
      </c>
      <c r="AJ2242" s="600" t="str">
        <f>IFERROR(VLOOKUP(cppm_pr[[#This Row],[Order Number]],'DC TM ONE'!B:CN,42,0),"")</f>
        <v>SLG 99.9%</v>
      </c>
      <c r="AK2242" s="177"/>
      <c r="AL2242" s="1049"/>
      <c r="AO2242" s="1050"/>
      <c r="AR2242" s="1051"/>
      <c r="AT2242" s="1037"/>
      <c r="AU2242" s="1"/>
      <c r="AV2242" s="1037"/>
      <c r="AW2242" s="1037"/>
      <c r="AX2242" s="1037"/>
      <c r="AY2242" s="1037"/>
      <c r="AZ2242" s="1037"/>
      <c r="BA2242" s="1037"/>
      <c r="BB2242" s="1037"/>
      <c r="BC2242" s="1037"/>
      <c r="BD2242" s="1037"/>
      <c r="BE2242" s="1037"/>
      <c r="BF2242" s="1037"/>
    </row>
    <row r="2243" spans="1:60" ht="12" customHeight="1">
      <c r="A2243" s="960">
        <v>2241</v>
      </c>
      <c r="C2243" s="601" t="s">
        <v>213</v>
      </c>
      <c r="F2243" s="1044" t="s">
        <v>13786</v>
      </c>
      <c r="G2243" s="1044"/>
      <c r="H2243" s="592" t="s">
        <v>13787</v>
      </c>
      <c r="I2243" s="177"/>
      <c r="J2243" s="1043"/>
      <c r="K2243" s="971"/>
      <c r="L2243" s="1029" t="s">
        <v>1252</v>
      </c>
      <c r="M2243" s="985" t="s">
        <v>10509</v>
      </c>
      <c r="N2243" s="972" t="str">
        <f>VLOOKUP(cppm_pr[[#This Row],[Order Number]],SPHERE!C:CC,13,0)</f>
        <v>CONFIRMED</v>
      </c>
      <c r="O2243" s="1044"/>
      <c r="P2243" s="1045"/>
      <c r="Q2243" s="1045"/>
      <c r="R2243" s="177">
        <f>$Q2243-$P2243</f>
        <v>0</v>
      </c>
      <c r="S2243" s="177"/>
      <c r="T2243" s="1026" t="str">
        <f>VLOOKUP(cppm_pr[[#This Row],[Status]],'All Link_LOV'!$I$32:$K$72,2,0)</f>
        <v>Pending Desktop Costing</v>
      </c>
      <c r="U2243" s="1026" t="s">
        <v>14170</v>
      </c>
      <c r="V2243" s="1160">
        <f>VLOOKUP(cppm_pr[[#This Row],[Order Number]],'DC TM ONE'!B:CO,92,0)</f>
        <v>658</v>
      </c>
      <c r="W2243" s="1026" t="s">
        <v>14170</v>
      </c>
      <c r="X2243" s="177">
        <f>VLOOKUP(cppm_pr[[#This Row],[Order Number]],'DC TM ONE'!B:CO,28,0)</f>
        <v>1</v>
      </c>
      <c r="Z2243" s="1028">
        <v>45210</v>
      </c>
      <c r="AA2243" s="177"/>
      <c r="AB2243" s="468"/>
      <c r="AC2243" s="1048"/>
      <c r="AF2243" s="592" t="s">
        <v>12821</v>
      </c>
      <c r="AG2243" s="1020" t="s">
        <v>491</v>
      </c>
      <c r="AH2243" s="1020" t="str">
        <f>VLOOKUP(cppm_pr[[#This Row],[Order Number]],'DC TM ONE'!B:CN,2,0)</f>
        <v>CELESTICA MALAYSIA-KULIM HI TECH(DOME)-KMI</v>
      </c>
      <c r="AI2243" s="600" t="str">
        <f>IFERROR(VLOOKUP(cppm_pr[[#This Row],[Order Number]],SPHERE!C:CC,39,0),"")</f>
        <v>4 core FOC + 2 NID</v>
      </c>
      <c r="AJ2243" s="600" t="str">
        <f>IFERROR(VLOOKUP(cppm_pr[[#This Row],[Order Number]],'DC TM ONE'!B:CN,42,0),"")</f>
        <v>SLG 99.99%</v>
      </c>
      <c r="AK2243" s="177"/>
      <c r="AL2243" s="1049"/>
      <c r="AM2243" s="1032" t="s">
        <v>8882</v>
      </c>
      <c r="AO2243" s="1050"/>
      <c r="AR2243" s="1051"/>
      <c r="AT2243" s="1037"/>
      <c r="AU2243" s="1"/>
      <c r="AV2243" s="1037"/>
      <c r="AW2243" s="1037"/>
      <c r="AX2243" s="1037"/>
      <c r="AY2243" s="1037"/>
      <c r="AZ2243" s="1037"/>
      <c r="BA2243" s="1037"/>
      <c r="BB2243" s="1037"/>
      <c r="BC2243" s="1037"/>
      <c r="BD2243" s="1037"/>
      <c r="BE2243" s="1037"/>
      <c r="BF2243" s="1037"/>
    </row>
    <row r="2244" spans="1:60" ht="12" customHeight="1">
      <c r="A2244" s="959">
        <v>2242</v>
      </c>
      <c r="C2244" s="601" t="s">
        <v>213</v>
      </c>
      <c r="F2244" s="1044" t="s">
        <v>13784</v>
      </c>
      <c r="G2244" s="1044"/>
      <c r="H2244" s="1044"/>
      <c r="I2244" s="177"/>
      <c r="J2244" s="1043"/>
      <c r="K2244" s="971"/>
      <c r="L2244" s="1029" t="s">
        <v>51</v>
      </c>
      <c r="M2244" s="985" t="s">
        <v>10509</v>
      </c>
      <c r="N2244" s="1029" t="str">
        <f>VLOOKUP(cppm_pr[[#This Row],[Order Number]],'DC TM ONE'!B:CN,89,0)</f>
        <v>IN PROGRESS</v>
      </c>
      <c r="O2244" s="1044"/>
      <c r="P2244" s="1045"/>
      <c r="Q2244" s="1045"/>
      <c r="R2244" s="177">
        <f>$Q2244-$P2244</f>
        <v>0</v>
      </c>
      <c r="S2244" s="177"/>
      <c r="T2244" s="1026" t="str">
        <f>VLOOKUP(cppm_pr[[#This Row],[Status]],'All Link_LOV'!$I$32:$K$72,2,0)</f>
        <v>Pending Desktop Costing</v>
      </c>
      <c r="U2244" s="1026" t="s">
        <v>14170</v>
      </c>
      <c r="V2244" s="1160">
        <f>VLOOKUP(cppm_pr[[#This Row],[Order Number]],'DC TM ONE'!B:CO,92,0)</f>
        <v>645</v>
      </c>
      <c r="W2244" s="1026" t="s">
        <v>14170</v>
      </c>
      <c r="X2244" s="177">
        <f>VLOOKUP(cppm_pr[[#This Row],[Order Number]],'DC TM ONE'!B:CO,28,0)</f>
        <v>2</v>
      </c>
      <c r="Z2244" s="1028">
        <v>45210</v>
      </c>
      <c r="AA2244" s="177"/>
      <c r="AB2244" s="468"/>
      <c r="AC2244" s="1048"/>
      <c r="AF2244" s="592" t="s">
        <v>12821</v>
      </c>
      <c r="AG2244" s="1020" t="s">
        <v>491</v>
      </c>
      <c r="AH2244" s="1020" t="str">
        <f>VLOOKUP(cppm_pr[[#This Row],[Order Number]],'DC TM ONE'!B:CN,2,0)</f>
        <v>MAJLIS AMANAH RAKYAT-KOLEJ POLY TECH MARA IPOH (IPME) - JLP</v>
      </c>
      <c r="AI2244" s="600" t="str">
        <f>IFERROR(VLOOKUP(cppm_pr[[#This Row],[Order Number]],SPHERE!C:CC,39,0),"")</f>
        <v>4 core FOC + 1 NID (NRP)</v>
      </c>
      <c r="AJ2244" s="600" t="str">
        <f>IFERROR(VLOOKUP(cppm_pr[[#This Row],[Order Number]],'DC TM ONE'!B:CN,42,0),"")</f>
        <v>SLG 99.5%</v>
      </c>
      <c r="AK2244" s="177"/>
      <c r="AL2244" s="1049"/>
      <c r="AM2244" s="1032" t="s">
        <v>11964</v>
      </c>
      <c r="AO2244" s="1050"/>
      <c r="AR2244" s="1051"/>
      <c r="AT2244" s="1037"/>
      <c r="AU2244" s="1"/>
      <c r="AV2244" s="1037"/>
      <c r="AW2244" s="1037"/>
      <c r="AX2244" s="1037"/>
      <c r="AY2244" s="1037"/>
      <c r="AZ2244" s="1037"/>
      <c r="BA2244" s="1037"/>
      <c r="BB2244" s="1037"/>
      <c r="BC2244" s="1037"/>
      <c r="BD2244" s="1037"/>
      <c r="BE2244" s="1037"/>
      <c r="BF2244" s="1037"/>
    </row>
    <row r="2245" spans="1:60" ht="12" customHeight="1">
      <c r="A2245" s="960">
        <v>2243</v>
      </c>
      <c r="C2245" s="1040" t="s">
        <v>301</v>
      </c>
      <c r="E2245" s="176" t="s">
        <v>14305</v>
      </c>
      <c r="F2245" s="1044" t="s">
        <v>14306</v>
      </c>
      <c r="G2245" s="1044"/>
      <c r="H2245" s="1044"/>
      <c r="I2245" s="177"/>
      <c r="J2245" s="1043"/>
      <c r="K2245" s="971"/>
      <c r="L2245" s="1029" t="s">
        <v>2773</v>
      </c>
      <c r="M2245" s="1029" t="s">
        <v>10509</v>
      </c>
      <c r="N2245" s="1029" t="str">
        <f>VLOOKUP(cppm_pr[[#This Row],[Order Number]],'DC TM ONE'!B:CN,89,0)</f>
        <v>NOT VIABLE</v>
      </c>
      <c r="O2245" s="1044"/>
      <c r="P2245" s="1045"/>
      <c r="Q2245" s="1045"/>
      <c r="R2245" s="177">
        <f>$Q2245-$P2245</f>
        <v>0</v>
      </c>
      <c r="S2245" s="177"/>
      <c r="T2245" s="1026" t="str">
        <f>VLOOKUP(cppm_pr[[#This Row],[Status]],'All Link_LOV'!$I$32:$K$72,2,0)</f>
        <v>Order cancel /KIV</v>
      </c>
      <c r="U2245" s="1026" t="s">
        <v>14170</v>
      </c>
      <c r="V2245" s="1160">
        <f>VLOOKUP(cppm_pr[[#This Row],[Order Number]],'DC TM ONE'!B:CO,92,0)</f>
        <v>643</v>
      </c>
      <c r="W2245" s="1026" t="s">
        <v>14170</v>
      </c>
      <c r="X2245" s="177">
        <f>VLOOKUP(cppm_pr[[#This Row],[Order Number]],'DC TM ONE'!B:CO,28,0)</f>
        <v>2</v>
      </c>
      <c r="Z2245" s="1028">
        <v>45210</v>
      </c>
      <c r="AA2245" s="177"/>
      <c r="AB2245" s="468"/>
      <c r="AC2245" s="1048"/>
      <c r="AF2245" s="1020" t="s">
        <v>12821</v>
      </c>
      <c r="AG2245" s="1020" t="s">
        <v>515</v>
      </c>
      <c r="AH2245" s="1020" t="str">
        <f>VLOOKUP(cppm_pr[[#This Row],[Order Number]],'DC TM ONE'!B:CN,2,0)</f>
        <v>WATSONS PERSONAL CARE STORES SDN BHD - LOTUS KLUANG (UNIFI) - KU</v>
      </c>
      <c r="AI2245" s="600" t="str">
        <f>IFERROR(VLOOKUP(cppm_pr[[#This Row],[Order Number]],SPHERE!C:CC,39,0),"")</f>
        <v/>
      </c>
      <c r="AJ2245" s="600">
        <f>IFERROR(VLOOKUP(cppm_pr[[#This Row],[Order Number]],'DC TM ONE'!B:CN,42,0),"")</f>
        <v>0</v>
      </c>
      <c r="AK2245" s="177"/>
      <c r="AL2245" s="1049"/>
      <c r="AO2245" s="1050"/>
      <c r="AR2245" s="1051"/>
      <c r="AT2245" s="1037"/>
      <c r="AU2245" s="1"/>
      <c r="AV2245" s="1037"/>
      <c r="AW2245" s="1037"/>
      <c r="AX2245" s="1037"/>
      <c r="AY2245" s="1037"/>
      <c r="AZ2245" s="1037"/>
      <c r="BA2245" s="1037"/>
      <c r="BB2245" s="1037"/>
      <c r="BC2245" s="1037"/>
      <c r="BD2245" s="1037"/>
      <c r="BE2245" s="1037"/>
      <c r="BF2245" s="1037"/>
    </row>
    <row r="2246" spans="1:60" ht="12" customHeight="1">
      <c r="A2246" s="959">
        <v>2244</v>
      </c>
      <c r="C2246" s="601" t="s">
        <v>213</v>
      </c>
      <c r="F2246" s="1044" t="s">
        <v>14307</v>
      </c>
      <c r="G2246" s="1044"/>
      <c r="H2246" s="1044"/>
      <c r="I2246" s="177"/>
      <c r="J2246" s="1043"/>
      <c r="K2246" s="971"/>
      <c r="L2246" s="1029" t="s">
        <v>52</v>
      </c>
      <c r="M2246" s="1029" t="s">
        <v>10509</v>
      </c>
      <c r="N2246" s="1029" t="str">
        <f>VLOOKUP(cppm_pr[[#This Row],[Order Number]],'DC TM ONE'!B:CN,89,0)</f>
        <v>CONFIRMED</v>
      </c>
      <c r="O2246" s="1044"/>
      <c r="P2246" s="1045"/>
      <c r="Q2246" s="1045"/>
      <c r="R2246" s="177">
        <f>$Q2246-$P2246</f>
        <v>0</v>
      </c>
      <c r="S2246" s="177"/>
      <c r="T2246" s="1026" t="str">
        <f>VLOOKUP(cppm_pr[[#This Row],[Status]],'All Link_LOV'!$I$32:$K$72,2,0)</f>
        <v>Pending Desktop Costing</v>
      </c>
      <c r="U2246" s="1026" t="s">
        <v>14170</v>
      </c>
      <c r="V2246" s="1160">
        <f>VLOOKUP(cppm_pr[[#This Row],[Order Number]],'DC TM ONE'!B:CO,92,0)</f>
        <v>642</v>
      </c>
      <c r="W2246" s="1026" t="s">
        <v>14170</v>
      </c>
      <c r="X2246" s="177">
        <f>VLOOKUP(cppm_pr[[#This Row],[Order Number]],'DC TM ONE'!B:CO,28,0)</f>
        <v>2</v>
      </c>
      <c r="Z2246" s="1028">
        <v>45210</v>
      </c>
      <c r="AA2246" s="177"/>
      <c r="AB2246" s="468"/>
      <c r="AC2246" s="1048"/>
      <c r="AF2246" s="1020" t="s">
        <v>12821</v>
      </c>
      <c r="AG2246" s="1020" t="s">
        <v>515</v>
      </c>
      <c r="AH2246" s="1020" t="str">
        <f>VLOOKUP(cppm_pr[[#This Row],[Order Number]],'DC TM ONE'!B:CN,2,0)</f>
        <v>KEMENTERIAN PERTAHANAN MALAYSIA-DEPOT SIMPANAN PERTAHANAN-SUNGAI BULOH (UNIFI)-SGB</v>
      </c>
      <c r="AI2246" s="600" t="str">
        <f>IFERROR(VLOOKUP(cppm_pr[[#This Row],[Order Number]],SPHERE!C:CC,39,0),"")</f>
        <v/>
      </c>
      <c r="AJ2246" s="600">
        <f>IFERROR(VLOOKUP(cppm_pr[[#This Row],[Order Number]],'DC TM ONE'!B:CN,42,0),"")</f>
        <v>0</v>
      </c>
      <c r="AK2246" s="177"/>
      <c r="AL2246" s="1049"/>
      <c r="AO2246" s="1050"/>
      <c r="AR2246" s="1051"/>
      <c r="AT2246" s="1037"/>
      <c r="AU2246" s="1"/>
      <c r="AV2246" s="1037"/>
      <c r="AW2246" s="1037"/>
      <c r="AX2246" s="1037"/>
      <c r="AY2246" s="1037"/>
      <c r="AZ2246" s="1037"/>
      <c r="BA2246" s="1037"/>
      <c r="BB2246" s="1037"/>
      <c r="BC2246" s="1037"/>
      <c r="BD2246" s="1037"/>
      <c r="BE2246" s="1037"/>
      <c r="BF2246" s="1037"/>
    </row>
    <row r="2247" spans="1:60" ht="12" customHeight="1">
      <c r="A2247" s="960">
        <v>2245</v>
      </c>
      <c r="B2247" s="176" t="s">
        <v>64</v>
      </c>
      <c r="C2247" s="601" t="s">
        <v>237</v>
      </c>
      <c r="D2247" s="466">
        <v>45210</v>
      </c>
      <c r="E2247" s="176" t="s">
        <v>13433</v>
      </c>
      <c r="F2247" s="1044" t="s">
        <v>14308</v>
      </c>
      <c r="G2247" s="1044" t="s">
        <v>14309</v>
      </c>
      <c r="H2247" s="1044"/>
      <c r="I2247" s="177"/>
      <c r="J2247" s="1043"/>
      <c r="K2247" s="971"/>
      <c r="L2247" s="1029" t="s">
        <v>50</v>
      </c>
      <c r="M2247" s="1029" t="s">
        <v>10509</v>
      </c>
      <c r="N2247" s="1029" t="str">
        <f>VLOOKUP(cppm_pr[[#This Row],[Order Number]],'DC TM ONE'!B:CN,89,0)</f>
        <v>IN PROGRESS</v>
      </c>
      <c r="O2247" s="1044"/>
      <c r="P2247" s="1045"/>
      <c r="Q2247" s="1045"/>
      <c r="R2247" s="177">
        <f>$Q2247-$P2247</f>
        <v>0</v>
      </c>
      <c r="S2247" s="177"/>
      <c r="T2247" s="1026" t="str">
        <f>VLOOKUP(cppm_pr[[#This Row],[Status]],'All Link_LOV'!$I$32:$K$72,2,0)</f>
        <v>PAC Approval</v>
      </c>
      <c r="U2247" s="1026" t="s">
        <v>14170</v>
      </c>
      <c r="V2247" s="1160">
        <f>VLOOKUP(cppm_pr[[#This Row],[Order Number]],'DC TM ONE'!B:CO,92,0)</f>
        <v>631</v>
      </c>
      <c r="W2247" s="1026" t="s">
        <v>14170</v>
      </c>
      <c r="X2247" s="177">
        <f>VLOOKUP(cppm_pr[[#This Row],[Order Number]],'DC TM ONE'!B:CO,28,0)</f>
        <v>2</v>
      </c>
      <c r="Z2247" s="1028">
        <v>45210</v>
      </c>
      <c r="AA2247" s="177"/>
      <c r="AB2247" s="468"/>
      <c r="AC2247" s="1048"/>
      <c r="AF2247" s="1020" t="s">
        <v>12821</v>
      </c>
      <c r="AG2247" s="1020" t="s">
        <v>491</v>
      </c>
      <c r="AH2247" s="1020" t="str">
        <f>VLOOKUP(cppm_pr[[#This Row],[Order Number]],'DC TM ONE'!B:CN,2,0)</f>
        <v>AGRO BANK (BANK PERTANIAN MALAYSIA) - PUSAT PERNIAGAAN PUTRA RAUB (IPME) - RB</v>
      </c>
      <c r="AI2247" s="600" t="str">
        <f>IFERROR(VLOOKUP(cppm_pr[[#This Row],[Order Number]],SPHERE!C:CC,39,0),"")</f>
        <v/>
      </c>
      <c r="AJ2247" s="600" t="str">
        <f>IFERROR(VLOOKUP(cppm_pr[[#This Row],[Order Number]],'DC TM ONE'!B:CN,42,0),"")</f>
        <v>SLG 99.9%</v>
      </c>
      <c r="AK2247" s="177" t="s">
        <v>14310</v>
      </c>
      <c r="AL2247" s="1049"/>
      <c r="AO2247" s="1050"/>
      <c r="AR2247" s="1051"/>
      <c r="AT2247" s="1037"/>
      <c r="AU2247" s="1"/>
      <c r="AV2247" s="1037"/>
      <c r="AW2247" s="1037"/>
      <c r="AX2247" s="1037"/>
      <c r="AY2247" s="1037"/>
      <c r="AZ2247" s="1037"/>
      <c r="BA2247" s="1037"/>
      <c r="BB2247" s="1037"/>
      <c r="BC2247" s="1037"/>
      <c r="BD2247" s="1037"/>
      <c r="BE2247" s="1037"/>
      <c r="BF2247" s="1037"/>
    </row>
    <row r="2248" spans="1:60" ht="12" customHeight="1">
      <c r="A2248" s="959">
        <v>2246</v>
      </c>
      <c r="C2248" s="1040" t="s">
        <v>237</v>
      </c>
      <c r="E2248" s="176" t="s">
        <v>14311</v>
      </c>
      <c r="F2248" s="1044" t="s">
        <v>14312</v>
      </c>
      <c r="G2248" s="1044" t="s">
        <v>14313</v>
      </c>
      <c r="H2248" s="1044" t="s">
        <v>14314</v>
      </c>
      <c r="I2248" s="177"/>
      <c r="J2248" s="1043"/>
      <c r="K2248" s="971"/>
      <c r="L2248" s="1029" t="s">
        <v>2773</v>
      </c>
      <c r="M2248" s="1029" t="s">
        <v>10509</v>
      </c>
      <c r="N2248" s="1029" t="str">
        <f>VLOOKUP(cppm_pr[[#This Row],[Order Number]],'DC TM ONE'!B:CN,89,0)</f>
        <v>CONFIRMED</v>
      </c>
      <c r="O2248" s="1044"/>
      <c r="P2248" s="1045"/>
      <c r="Q2248" s="1045"/>
      <c r="R2248" s="177">
        <f>$Q2248-$P2248</f>
        <v>0</v>
      </c>
      <c r="S2248" s="177"/>
      <c r="T2248" s="1026" t="str">
        <f>VLOOKUP(cppm_pr[[#This Row],[Status]],'All Link_LOV'!$I$32:$K$72,2,0)</f>
        <v>PAC Approval</v>
      </c>
      <c r="U2248" s="1026" t="s">
        <v>14170</v>
      </c>
      <c r="V2248" s="1160">
        <f>VLOOKUP(cppm_pr[[#This Row],[Order Number]],'DC TM ONE'!B:CO,92,0)</f>
        <v>630</v>
      </c>
      <c r="W2248" s="1026" t="s">
        <v>14170</v>
      </c>
      <c r="X2248" s="177">
        <f>VLOOKUP(cppm_pr[[#This Row],[Order Number]],'DC TM ONE'!B:CO,28,0)</f>
        <v>2</v>
      </c>
      <c r="Z2248" s="1028">
        <v>45210</v>
      </c>
      <c r="AA2248" s="177"/>
      <c r="AB2248" s="468"/>
      <c r="AC2248" s="1048"/>
      <c r="AF2248" s="1020" t="s">
        <v>12821</v>
      </c>
      <c r="AG2248" s="1020" t="s">
        <v>491</v>
      </c>
      <c r="AH2248" s="1020" t="str">
        <f>VLOOKUP(cppm_pr[[#This Row],[Order Number]],'DC TM ONE'!B:CN,2,0)</f>
        <v>AGRO BANK (BANK PERTANIAN MALAYSIA) - PUSAT PERDAGANGAN SRI MERSING (IPME) - ME</v>
      </c>
      <c r="AI2248" s="600" t="str">
        <f>IFERROR(VLOOKUP(cppm_pr[[#This Row],[Order Number]],SPHERE!C:CC,39,0),"")</f>
        <v/>
      </c>
      <c r="AJ2248" s="600" t="str">
        <f>IFERROR(VLOOKUP(cppm_pr[[#This Row],[Order Number]],'DC TM ONE'!B:CN,42,0),"")</f>
        <v>SLG 99.9%</v>
      </c>
      <c r="AK2248" s="177"/>
      <c r="AL2248" s="1049"/>
      <c r="AO2248" s="1050"/>
      <c r="AR2248" s="1051"/>
      <c r="AT2248" s="1037"/>
      <c r="AU2248" s="1"/>
      <c r="AV2248" s="1037"/>
      <c r="AW2248" s="1037"/>
      <c r="AX2248" s="1037"/>
      <c r="AY2248" s="1037"/>
      <c r="AZ2248" s="1037"/>
      <c r="BA2248" s="1037"/>
      <c r="BB2248" s="1037"/>
      <c r="BC2248" s="1037"/>
      <c r="BD2248" s="1037"/>
      <c r="BE2248" s="1037"/>
      <c r="BF2248" s="1037"/>
    </row>
    <row r="2249" spans="1:60" ht="12" customHeight="1">
      <c r="A2249" s="960">
        <v>2247</v>
      </c>
      <c r="B2249" s="176" t="s">
        <v>2744</v>
      </c>
      <c r="C2249" s="601" t="s">
        <v>213</v>
      </c>
      <c r="E2249" s="176" t="s">
        <v>14246</v>
      </c>
      <c r="F2249" s="1044" t="s">
        <v>14315</v>
      </c>
      <c r="G2249" s="1044"/>
      <c r="H2249" s="1044"/>
      <c r="I2249" s="177"/>
      <c r="J2249" s="1043"/>
      <c r="K2249" s="971"/>
      <c r="L2249" s="1029" t="s">
        <v>56</v>
      </c>
      <c r="M2249" s="1029" t="s">
        <v>10509</v>
      </c>
      <c r="N2249" s="1029" t="str">
        <f>VLOOKUP(cppm_pr[[#This Row],[Order Number]],'DC TM ONE'!B:CN,89,0)</f>
        <v>IN PROGRESS</v>
      </c>
      <c r="O2249" s="1044"/>
      <c r="P2249" s="1045"/>
      <c r="Q2249" s="1045"/>
      <c r="R2249" s="177">
        <f>$Q2249-$P2249</f>
        <v>0</v>
      </c>
      <c r="S2249" s="177"/>
      <c r="T2249" s="1026" t="str">
        <f>VLOOKUP(cppm_pr[[#This Row],[Status]],'All Link_LOV'!$I$32:$K$72,2,0)</f>
        <v>Pending Desktop Costing</v>
      </c>
      <c r="U2249" s="1026" t="s">
        <v>14170</v>
      </c>
      <c r="V2249" s="1160">
        <f>VLOOKUP(cppm_pr[[#This Row],[Order Number]],'DC TM ONE'!B:CO,92,0)</f>
        <v>621</v>
      </c>
      <c r="W2249" s="1026" t="s">
        <v>14170</v>
      </c>
      <c r="X2249" s="177">
        <f>VLOOKUP(cppm_pr[[#This Row],[Order Number]],'DC TM ONE'!B:CO,28,0)</f>
        <v>2</v>
      </c>
      <c r="Z2249" s="1028">
        <v>45210</v>
      </c>
      <c r="AA2249" s="177"/>
      <c r="AB2249" s="468"/>
      <c r="AC2249" s="1048"/>
      <c r="AF2249" s="1020" t="s">
        <v>12821</v>
      </c>
      <c r="AG2249" s="1020" t="s">
        <v>515</v>
      </c>
      <c r="AH2249" s="1020" t="str">
        <f>VLOOKUP(cppm_pr[[#This Row],[Order Number]],'DC TM ONE'!B:CN,2,0)</f>
        <v>FELDA PRODATA SYSTEMS SDN BHD- FELDA PALONG 4(IPVALUE EFM)-PLM</v>
      </c>
      <c r="AI2249" s="600" t="str">
        <f>IFERROR(VLOOKUP(cppm_pr[[#This Row],[Order Number]],SPHERE!C:CC,39,0),"")</f>
        <v/>
      </c>
      <c r="AJ2249" s="600" t="str">
        <f>IFERROR(VLOOKUP(cppm_pr[[#This Row],[Order Number]],'DC TM ONE'!B:CN,42,0),"")</f>
        <v>SLA 99.0%</v>
      </c>
      <c r="AK2249" s="177"/>
      <c r="AL2249" s="1049"/>
      <c r="AO2249" s="1050"/>
      <c r="AR2249" s="1051"/>
      <c r="AT2249" s="1037"/>
      <c r="AU2249" s="1"/>
      <c r="AV2249" s="1037"/>
      <c r="AW2249" s="1037"/>
      <c r="AX2249" s="1037"/>
      <c r="AY2249" s="1037"/>
      <c r="AZ2249" s="1037"/>
      <c r="BA2249" s="1037"/>
      <c r="BB2249" s="1037"/>
      <c r="BC2249" s="1037"/>
      <c r="BD2249" s="1037"/>
      <c r="BE2249" s="1037"/>
      <c r="BF2249" s="1037"/>
    </row>
    <row r="2250" spans="1:60" ht="12" customHeight="1">
      <c r="A2250" s="959">
        <v>2248</v>
      </c>
      <c r="C2250" s="601" t="s">
        <v>213</v>
      </c>
      <c r="F2250" s="1044" t="s">
        <v>14316</v>
      </c>
      <c r="G2250" s="1044"/>
      <c r="H2250" s="1044"/>
      <c r="I2250" s="177"/>
      <c r="J2250" s="1043"/>
      <c r="K2250" s="971"/>
      <c r="L2250" s="1029" t="s">
        <v>57</v>
      </c>
      <c r="M2250" s="1029" t="s">
        <v>10509</v>
      </c>
      <c r="N2250" s="1029" t="str">
        <f>VLOOKUP(cppm_pr[[#This Row],[Order Number]],'DC TM ONE'!B:CN,89,0)</f>
        <v>IN PROGRESS</v>
      </c>
      <c r="O2250" s="1044"/>
      <c r="P2250" s="1045"/>
      <c r="Q2250" s="1045"/>
      <c r="R2250" s="177">
        <f>$Q2250-$P2250</f>
        <v>0</v>
      </c>
      <c r="S2250" s="177"/>
      <c r="T2250" s="1026" t="str">
        <f>VLOOKUP(cppm_pr[[#This Row],[Status]],'All Link_LOV'!$I$32:$K$72,2,0)</f>
        <v>Pending Desktop Costing</v>
      </c>
      <c r="U2250" s="1026" t="s">
        <v>14170</v>
      </c>
      <c r="V2250" s="1160">
        <f>VLOOKUP(cppm_pr[[#This Row],[Order Number]],'DC TM ONE'!B:CO,92,0)</f>
        <v>614</v>
      </c>
      <c r="W2250" s="1026" t="s">
        <v>14170</v>
      </c>
      <c r="X2250" s="177">
        <f>VLOOKUP(cppm_pr[[#This Row],[Order Number]],'DC TM ONE'!B:CO,28,0)</f>
        <v>2</v>
      </c>
      <c r="Z2250" s="1028">
        <v>45210</v>
      </c>
      <c r="AA2250" s="177"/>
      <c r="AB2250" s="468"/>
      <c r="AC2250" s="1048"/>
      <c r="AF2250" s="1020" t="s">
        <v>12821</v>
      </c>
      <c r="AG2250" s="1020" t="s">
        <v>491</v>
      </c>
      <c r="AH2250" s="1020" t="str">
        <f>VLOOKUP(cppm_pr[[#This Row],[Order Number]],'DC TM ONE'!B:CN,2,0)</f>
        <v>CHEVRON MALAYSIA LIMITED-CHEVRON PULAU INDAH TERMINAL(DOME)-PID</v>
      </c>
      <c r="AI2250" s="600" t="str">
        <f>IFERROR(VLOOKUP(cppm_pr[[#This Row],[Order Number]],SPHERE!C:CC,39,0),"")</f>
        <v/>
      </c>
      <c r="AJ2250" s="600" t="str">
        <f>IFERROR(VLOOKUP(cppm_pr[[#This Row],[Order Number]],'DC TM ONE'!B:CN,42,0),"")</f>
        <v>SLG 99.9%</v>
      </c>
      <c r="AK2250" s="177"/>
      <c r="AL2250" s="1049"/>
      <c r="AO2250" s="1050"/>
      <c r="AR2250" s="1051"/>
      <c r="AT2250" s="1037"/>
      <c r="AU2250" s="1"/>
      <c r="AV2250" s="1037"/>
      <c r="AW2250" s="1037"/>
      <c r="AX2250" s="1037"/>
      <c r="AY2250" s="1037"/>
      <c r="AZ2250" s="1037"/>
      <c r="BA2250" s="1037"/>
      <c r="BB2250" s="1037"/>
      <c r="BC2250" s="1037"/>
      <c r="BD2250" s="1037"/>
      <c r="BE2250" s="1037"/>
      <c r="BF2250" s="1037"/>
    </row>
    <row r="2251" spans="1:60" s="180" customFormat="1" ht="12" customHeight="1">
      <c r="A2251" s="982">
        <v>2249</v>
      </c>
      <c r="B2251" s="180" t="s">
        <v>77</v>
      </c>
      <c r="C2251" s="1171" t="s">
        <v>254</v>
      </c>
      <c r="D2251" s="1172"/>
      <c r="F2251" s="1043" t="s">
        <v>13780</v>
      </c>
      <c r="G2251" s="1043"/>
      <c r="H2251" s="1043"/>
      <c r="I2251" s="983"/>
      <c r="J2251" s="1043"/>
      <c r="K2251" s="971"/>
      <c r="L2251" s="1021" t="s">
        <v>2773</v>
      </c>
      <c r="M2251" s="985" t="s">
        <v>10509</v>
      </c>
      <c r="N2251" s="972" t="str">
        <f>VLOOKUP(cppm_pr[[#This Row],[Order Number]],SPHERE!C:CC,13,0)</f>
        <v>CONFIRMED</v>
      </c>
      <c r="O2251" s="1043"/>
      <c r="P2251" s="1173"/>
      <c r="Q2251" s="1173"/>
      <c r="R2251" s="983">
        <f>$Q2251-$P2251</f>
        <v>0</v>
      </c>
      <c r="S2251" s="983"/>
      <c r="T2251" s="1174" t="str">
        <f>VLOOKUP(cppm_pr[[#This Row],[Status]],'All Link_LOV'!$I$32:$K$72,2,0)</f>
        <v>PO Issued</v>
      </c>
      <c r="U2251" s="1174" t="s">
        <v>14170</v>
      </c>
      <c r="V2251" s="1175">
        <f>VLOOKUP(cppm_pr[[#This Row],[Order Number]],'DC TM ONE'!B:CO,92,0)</f>
        <v>579</v>
      </c>
      <c r="W2251" s="1174" t="s">
        <v>14170</v>
      </c>
      <c r="X2251" s="983">
        <f>VLOOKUP(cppm_pr[[#This Row],[Order Number]],'DC TM ONE'!B:CO,28,0)</f>
        <v>2</v>
      </c>
      <c r="Y2251" s="983"/>
      <c r="Z2251" s="1028">
        <v>45210</v>
      </c>
      <c r="AA2251" s="983"/>
      <c r="AB2251" s="1042"/>
      <c r="AC2251" s="1177"/>
      <c r="AD2251" s="1042"/>
      <c r="AE2251" s="1042"/>
      <c r="AF2251" s="592" t="s">
        <v>12821</v>
      </c>
      <c r="AG2251" s="1176" t="s">
        <v>518</v>
      </c>
      <c r="AH2251" s="1176" t="str">
        <f>VLOOKUP(cppm_pr[[#This Row],[Order Number]],'DC TM ONE'!B:CN,2,0)</f>
        <v>IMJ EDUCATION SDN BHD-UNICO INTERNATIONAL SCHOOL (UNIFI)-TQ</v>
      </c>
      <c r="AI2251" s="600" t="str">
        <f>IFERROR(VLOOKUP(cppm_pr[[#This Row],[Order Number]],SPHERE!C:CC,39,0),"")</f>
        <v>Unifi Port</v>
      </c>
      <c r="AJ2251" s="600">
        <f>IFERROR(VLOOKUP(cppm_pr[[#This Row],[Order Number]],'DC TM ONE'!B:CN,42,0),"")</f>
        <v>0</v>
      </c>
      <c r="AK2251" s="983"/>
      <c r="AL2251" s="1178"/>
      <c r="AM2251" s="1032" t="s">
        <v>13783</v>
      </c>
      <c r="AN2251" s="983"/>
      <c r="AO2251" s="1179"/>
      <c r="AP2251" s="983"/>
      <c r="AQ2251" s="983"/>
      <c r="AR2251" s="1180"/>
      <c r="AS2251" s="983"/>
      <c r="AT2251" s="1181"/>
      <c r="AU2251" s="1069"/>
      <c r="AV2251" s="1181"/>
      <c r="AW2251" s="1181"/>
      <c r="AX2251" s="1181"/>
      <c r="AY2251" s="1181"/>
      <c r="AZ2251" s="1181"/>
      <c r="BA2251" s="1181"/>
      <c r="BB2251" s="1181"/>
      <c r="BC2251" s="1181"/>
      <c r="BD2251" s="1181"/>
      <c r="BE2251" s="1181"/>
      <c r="BF2251" s="1181"/>
      <c r="BG2251" s="983"/>
      <c r="BH2251" s="983"/>
    </row>
    <row r="2252" spans="1:60" ht="12" customHeight="1">
      <c r="A2252" s="959">
        <v>2250</v>
      </c>
      <c r="C2252" s="601" t="s">
        <v>213</v>
      </c>
      <c r="F2252" s="1044" t="s">
        <v>14317</v>
      </c>
      <c r="G2252" s="1044"/>
      <c r="H2252" s="1044"/>
      <c r="I2252" s="177"/>
      <c r="J2252" s="1043"/>
      <c r="K2252" s="971"/>
      <c r="L2252" s="1029" t="s">
        <v>57</v>
      </c>
      <c r="M2252" s="1029" t="s">
        <v>10509</v>
      </c>
      <c r="N2252" s="1029" t="str">
        <f>VLOOKUP(cppm_pr[[#This Row],[Order Number]],'DC TM ONE'!B:CN,89,0)</f>
        <v>NOT VIABLE</v>
      </c>
      <c r="O2252" s="1044"/>
      <c r="P2252" s="1045"/>
      <c r="Q2252" s="1045"/>
      <c r="R2252" s="177">
        <f>$Q2252-$P2252</f>
        <v>0</v>
      </c>
      <c r="S2252" s="177"/>
      <c r="T2252" s="1026" t="str">
        <f>VLOOKUP(cppm_pr[[#This Row],[Status]],'All Link_LOV'!$I$32:$K$72,2,0)</f>
        <v>Pending Desktop Costing</v>
      </c>
      <c r="U2252" s="1026" t="s">
        <v>14170</v>
      </c>
      <c r="V2252" s="1160">
        <f>VLOOKUP(cppm_pr[[#This Row],[Order Number]],'DC TM ONE'!B:CO,92,0)</f>
        <v>578</v>
      </c>
      <c r="W2252" s="1026" t="s">
        <v>14170</v>
      </c>
      <c r="X2252" s="177">
        <f>VLOOKUP(cppm_pr[[#This Row],[Order Number]],'DC TM ONE'!B:CO,28,0)</f>
        <v>2</v>
      </c>
      <c r="Z2252" s="1028">
        <v>45210</v>
      </c>
      <c r="AA2252" s="177"/>
      <c r="AB2252" s="468"/>
      <c r="AC2252" s="1048"/>
      <c r="AF2252" s="1020" t="s">
        <v>12821</v>
      </c>
      <c r="AG2252" s="1020" t="s">
        <v>515</v>
      </c>
      <c r="AH2252" s="1020" t="str">
        <f>VLOOKUP(cppm_pr[[#This Row],[Order Number]],'DC TM ONE'!B:CN,2,0)</f>
        <v>SYARIKAT LOGISTIK PETIKEMAS - TAMAN PERINDUSTRIAN PULAU INDAH FASA 3 (UNIFI) - PID</v>
      </c>
      <c r="AI2252" s="600" t="str">
        <f>IFERROR(VLOOKUP(cppm_pr[[#This Row],[Order Number]],SPHERE!C:CC,39,0),"")</f>
        <v/>
      </c>
      <c r="AJ2252" s="600">
        <f>IFERROR(VLOOKUP(cppm_pr[[#This Row],[Order Number]],'DC TM ONE'!B:CN,42,0),"")</f>
        <v>0</v>
      </c>
      <c r="AK2252" s="177"/>
      <c r="AL2252" s="1049"/>
      <c r="AO2252" s="1050"/>
      <c r="AR2252" s="1051"/>
      <c r="AT2252" s="1037"/>
      <c r="AU2252" s="1"/>
      <c r="AV2252" s="1037"/>
      <c r="AW2252" s="1037"/>
      <c r="AX2252" s="1037"/>
      <c r="AY2252" s="1037"/>
      <c r="AZ2252" s="1037"/>
      <c r="BA2252" s="1037"/>
      <c r="BB2252" s="1037"/>
      <c r="BC2252" s="1037"/>
      <c r="BD2252" s="1037"/>
      <c r="BE2252" s="1037"/>
      <c r="BF2252" s="1037"/>
    </row>
    <row r="2253" spans="1:60" ht="12" customHeight="1">
      <c r="A2253" s="960">
        <v>2251</v>
      </c>
      <c r="B2253" s="176" t="s">
        <v>74</v>
      </c>
      <c r="C2253" s="601" t="s">
        <v>237</v>
      </c>
      <c r="E2253" s="176" t="s">
        <v>14318</v>
      </c>
      <c r="F2253" s="1044" t="s">
        <v>14319</v>
      </c>
      <c r="G2253" s="1044"/>
      <c r="H2253" s="1044"/>
      <c r="I2253" s="177"/>
      <c r="J2253" s="1043"/>
      <c r="K2253" s="971"/>
      <c r="L2253" s="1029" t="s">
        <v>2603</v>
      </c>
      <c r="M2253" s="1029" t="s">
        <v>10509</v>
      </c>
      <c r="N2253" s="1029" t="str">
        <f>VLOOKUP(cppm_pr[[#This Row],[Order Number]],'DC TM ONE'!B:CN,89,0)</f>
        <v>CONFIRMED</v>
      </c>
      <c r="O2253" s="1044"/>
      <c r="P2253" s="1045"/>
      <c r="Q2253" s="1045"/>
      <c r="R2253" s="177">
        <f>$Q2253-$P2253</f>
        <v>0</v>
      </c>
      <c r="S2253" s="177"/>
      <c r="T2253" s="1026" t="str">
        <f>VLOOKUP(cppm_pr[[#This Row],[Status]],'All Link_LOV'!$I$32:$K$72,2,0)</f>
        <v>PAC Approval</v>
      </c>
      <c r="U2253" s="1026" t="s">
        <v>14170</v>
      </c>
      <c r="V2253" s="1160">
        <f>VLOOKUP(cppm_pr[[#This Row],[Order Number]],'DC TM ONE'!B:CO,92,0)</f>
        <v>575</v>
      </c>
      <c r="W2253" s="1026" t="s">
        <v>14170</v>
      </c>
      <c r="X2253" s="177">
        <f>VLOOKUP(cppm_pr[[#This Row],[Order Number]],'DC TM ONE'!B:CO,28,0)</f>
        <v>2</v>
      </c>
      <c r="Z2253" s="1028">
        <v>45210</v>
      </c>
      <c r="AA2253" s="177"/>
      <c r="AB2253" s="468"/>
      <c r="AC2253" s="1048"/>
      <c r="AF2253" s="1020" t="s">
        <v>12821</v>
      </c>
      <c r="AG2253" s="1020" t="s">
        <v>515</v>
      </c>
      <c r="AH2253" s="1020" t="str">
        <f>VLOOKUP(cppm_pr[[#This Row],[Order Number]],'DC TM ONE'!B:CN,2,0)</f>
        <v>PRASARANA MALAYSIA BERHAD - MALURI RAPIDKL BUS DEPOT (UNIFI) - MRI</v>
      </c>
      <c r="AI2253" s="600" t="str">
        <f>IFERROR(VLOOKUP(cppm_pr[[#This Row],[Order Number]],SPHERE!C:CC,39,0),"")</f>
        <v/>
      </c>
      <c r="AJ2253" s="600">
        <f>IFERROR(VLOOKUP(cppm_pr[[#This Row],[Order Number]],'DC TM ONE'!B:CN,42,0),"")</f>
        <v>0</v>
      </c>
      <c r="AK2253" s="177"/>
      <c r="AL2253" s="1049"/>
      <c r="AO2253" s="1050"/>
      <c r="AR2253" s="1051"/>
      <c r="AT2253" s="1037"/>
      <c r="AU2253" s="1"/>
      <c r="AV2253" s="1037"/>
      <c r="AW2253" s="1037"/>
      <c r="AX2253" s="1037"/>
      <c r="AY2253" s="1037"/>
      <c r="AZ2253" s="1037"/>
      <c r="BA2253" s="1037"/>
      <c r="BB2253" s="1037"/>
      <c r="BC2253" s="1037"/>
      <c r="BD2253" s="1037"/>
      <c r="BE2253" s="1037"/>
      <c r="BF2253" s="1037"/>
    </row>
    <row r="2254" spans="1:60" ht="12" customHeight="1">
      <c r="A2254" s="959">
        <v>2252</v>
      </c>
      <c r="C2254" s="601" t="s">
        <v>213</v>
      </c>
      <c r="F2254" s="1044" t="s">
        <v>14320</v>
      </c>
      <c r="G2254" s="1044"/>
      <c r="H2254" s="1044"/>
      <c r="I2254" s="177"/>
      <c r="J2254" s="1043"/>
      <c r="K2254" s="971"/>
      <c r="L2254" s="1029" t="s">
        <v>57</v>
      </c>
      <c r="M2254" s="1029" t="s">
        <v>10509</v>
      </c>
      <c r="N2254" s="1029" t="str">
        <f>VLOOKUP(cppm_pr[[#This Row],[Order Number]],'DC TM ONE'!B:CN,89,0)</f>
        <v>NOT VIABLE</v>
      </c>
      <c r="O2254" s="1044"/>
      <c r="P2254" s="1045"/>
      <c r="Q2254" s="1045"/>
      <c r="R2254" s="177">
        <f>$Q2254-$P2254</f>
        <v>0</v>
      </c>
      <c r="S2254" s="177"/>
      <c r="T2254" s="1026" t="str">
        <f>VLOOKUP(cppm_pr[[#This Row],[Status]],'All Link_LOV'!$I$32:$K$72,2,0)</f>
        <v>Pending Desktop Costing</v>
      </c>
      <c r="U2254" s="1026" t="s">
        <v>14170</v>
      </c>
      <c r="V2254" s="1160">
        <f>VLOOKUP(cppm_pr[[#This Row],[Order Number]],'DC TM ONE'!B:CO,92,0)</f>
        <v>574</v>
      </c>
      <c r="W2254" s="1026" t="s">
        <v>14170</v>
      </c>
      <c r="X2254" s="177">
        <f>VLOOKUP(cppm_pr[[#This Row],[Order Number]],'DC TM ONE'!B:CO,28,0)</f>
        <v>2</v>
      </c>
      <c r="Z2254" s="1028">
        <v>45210</v>
      </c>
      <c r="AA2254" s="177"/>
      <c r="AB2254" s="468"/>
      <c r="AC2254" s="1048"/>
      <c r="AF2254" s="1020" t="s">
        <v>12821</v>
      </c>
      <c r="AG2254" s="1020" t="s">
        <v>515</v>
      </c>
      <c r="AH2254" s="1020" t="str">
        <f>VLOOKUP(cppm_pr[[#This Row],[Order Number]],'DC TM ONE'!B:CN,2,0)</f>
        <v>PRASARANA MALAYSIA BERHAD - SHAH ALAM RAPIDKL BUS DEPOT (UNIFI) - SAG</v>
      </c>
      <c r="AI2254" s="600" t="str">
        <f>IFERROR(VLOOKUP(cppm_pr[[#This Row],[Order Number]],SPHERE!C:CC,39,0),"")</f>
        <v/>
      </c>
      <c r="AJ2254" s="600">
        <f>IFERROR(VLOOKUP(cppm_pr[[#This Row],[Order Number]],'DC TM ONE'!B:CN,42,0),"")</f>
        <v>0</v>
      </c>
      <c r="AK2254" s="177"/>
      <c r="AL2254" s="1049"/>
      <c r="AO2254" s="1050"/>
      <c r="AR2254" s="1051"/>
      <c r="AT2254" s="1037"/>
      <c r="AU2254" s="1"/>
      <c r="AV2254" s="1037"/>
      <c r="AW2254" s="1037"/>
      <c r="AX2254" s="1037"/>
      <c r="AY2254" s="1037"/>
      <c r="AZ2254" s="1037"/>
      <c r="BA2254" s="1037"/>
      <c r="BB2254" s="1037"/>
      <c r="BC2254" s="1037"/>
      <c r="BD2254" s="1037"/>
      <c r="BE2254" s="1037"/>
      <c r="BF2254" s="1037"/>
    </row>
    <row r="2255" spans="1:60" ht="12" customHeight="1">
      <c r="A2255" s="960">
        <v>2253</v>
      </c>
      <c r="C2255" s="601" t="s">
        <v>213</v>
      </c>
      <c r="F2255" s="1044" t="s">
        <v>14321</v>
      </c>
      <c r="G2255" s="1044"/>
      <c r="H2255" s="1044"/>
      <c r="I2255" s="177"/>
      <c r="J2255" s="1043"/>
      <c r="K2255" s="971"/>
      <c r="L2255" s="1029" t="s">
        <v>52</v>
      </c>
      <c r="M2255" s="1029" t="s">
        <v>10509</v>
      </c>
      <c r="N2255" s="1029" t="str">
        <f>VLOOKUP(cppm_pr[[#This Row],[Order Number]],'DC TM ONE'!B:CN,89,0)</f>
        <v>CONFIRMED</v>
      </c>
      <c r="O2255" s="1044"/>
      <c r="P2255" s="1045"/>
      <c r="Q2255" s="1045"/>
      <c r="R2255" s="177">
        <f>$Q2255-$P2255</f>
        <v>0</v>
      </c>
      <c r="S2255" s="177"/>
      <c r="T2255" s="1026" t="str">
        <f>VLOOKUP(cppm_pr[[#This Row],[Status]],'All Link_LOV'!$I$32:$K$72,2,0)</f>
        <v>Pending Desktop Costing</v>
      </c>
      <c r="U2255" s="1026" t="s">
        <v>14170</v>
      </c>
      <c r="V2255" s="1160">
        <f>VLOOKUP(cppm_pr[[#This Row],[Order Number]],'DC TM ONE'!B:CO,92,0)</f>
        <v>568</v>
      </c>
      <c r="W2255" s="1026" t="s">
        <v>14170</v>
      </c>
      <c r="X2255" s="177">
        <f>VLOOKUP(cppm_pr[[#This Row],[Order Number]],'DC TM ONE'!B:CO,28,0)</f>
        <v>2</v>
      </c>
      <c r="Z2255" s="1028">
        <v>45210</v>
      </c>
      <c r="AA2255" s="177"/>
      <c r="AB2255" s="468"/>
      <c r="AC2255" s="1048"/>
      <c r="AF2255" s="1020" t="s">
        <v>12821</v>
      </c>
      <c r="AG2255" s="1020" t="s">
        <v>491</v>
      </c>
      <c r="AH2255" s="1020" t="str">
        <f>VLOOKUP(cppm_pr[[#This Row],[Order Number]],'DC TM ONE'!B:CN,2,0)</f>
        <v>RHB BANK - RAINTREE RAIN @ THE ERA DUTA NORTH, SEGAMBUT (SDIPVPN IPME) - BAT</v>
      </c>
      <c r="AI2255" s="600" t="str">
        <f>IFERROR(VLOOKUP(cppm_pr[[#This Row],[Order Number]],SPHERE!C:CC,39,0),"")</f>
        <v/>
      </c>
      <c r="AJ2255" s="600" t="str">
        <f>IFERROR(VLOOKUP(cppm_pr[[#This Row],[Order Number]],'DC TM ONE'!B:CN,42,0),"")</f>
        <v>SLG 99.7%</v>
      </c>
      <c r="AK2255" s="177"/>
      <c r="AL2255" s="1049"/>
      <c r="AO2255" s="1050"/>
      <c r="AR2255" s="1051"/>
      <c r="AT2255" s="1037"/>
      <c r="AU2255" s="1"/>
      <c r="AV2255" s="1037"/>
      <c r="AW2255" s="1037"/>
      <c r="AX2255" s="1037"/>
      <c r="AY2255" s="1037"/>
      <c r="AZ2255" s="1037"/>
      <c r="BA2255" s="1037"/>
      <c r="BB2255" s="1037"/>
      <c r="BC2255" s="1037"/>
      <c r="BD2255" s="1037"/>
      <c r="BE2255" s="1037"/>
      <c r="BF2255" s="1037"/>
    </row>
    <row r="2256" spans="1:60" ht="12" customHeight="1">
      <c r="A2256" s="959">
        <v>2254</v>
      </c>
      <c r="C2256" s="601" t="s">
        <v>213</v>
      </c>
      <c r="F2256" s="1044" t="s">
        <v>14322</v>
      </c>
      <c r="G2256" s="1044"/>
      <c r="H2256" s="1044"/>
      <c r="I2256" s="177"/>
      <c r="J2256" s="1043"/>
      <c r="K2256" s="971"/>
      <c r="L2256" s="1029" t="s">
        <v>52</v>
      </c>
      <c r="M2256" s="1029" t="s">
        <v>10509</v>
      </c>
      <c r="N2256" s="1029" t="str">
        <f>VLOOKUP(cppm_pr[[#This Row],[Order Number]],'DC TM ONE'!B:CN,89,0)</f>
        <v>CONFIRMED</v>
      </c>
      <c r="O2256" s="1044"/>
      <c r="P2256" s="1045"/>
      <c r="Q2256" s="1045"/>
      <c r="R2256" s="177">
        <f>$Q2256-$P2256</f>
        <v>0</v>
      </c>
      <c r="S2256" s="177"/>
      <c r="T2256" s="1026" t="str">
        <f>VLOOKUP(cppm_pr[[#This Row],[Status]],'All Link_LOV'!$I$32:$K$72,2,0)</f>
        <v>Pending Desktop Costing</v>
      </c>
      <c r="U2256" s="1026" t="s">
        <v>14170</v>
      </c>
      <c r="V2256" s="1160">
        <f>VLOOKUP(cppm_pr[[#This Row],[Order Number]],'DC TM ONE'!B:CO,92,0)</f>
        <v>567</v>
      </c>
      <c r="W2256" s="1026" t="s">
        <v>14170</v>
      </c>
      <c r="X2256" s="177">
        <f>VLOOKUP(cppm_pr[[#This Row],[Order Number]],'DC TM ONE'!B:CO,28,0)</f>
        <v>2</v>
      </c>
      <c r="Z2256" s="1028">
        <v>45210</v>
      </c>
      <c r="AA2256" s="177"/>
      <c r="AB2256" s="468"/>
      <c r="AC2256" s="1048"/>
      <c r="AF2256" s="1020" t="s">
        <v>12821</v>
      </c>
      <c r="AG2256" s="1020" t="s">
        <v>515</v>
      </c>
      <c r="AH2256" s="1020" t="str">
        <f>VLOOKUP(cppm_pr[[#This Row],[Order Number]],'DC TM ONE'!B:CN,2,0)</f>
        <v>RHB BANK - RAINTREE RAIN @ THE ERA DUTA NORTH, SEGAMBUT (SDWAN UNIFI) - BAT</v>
      </c>
      <c r="AI2256" s="600" t="str">
        <f>IFERROR(VLOOKUP(cppm_pr[[#This Row],[Order Number]],SPHERE!C:CC,39,0),"")</f>
        <v/>
      </c>
      <c r="AJ2256" s="600" t="str">
        <f>IFERROR(VLOOKUP(cppm_pr[[#This Row],[Order Number]],'DC TM ONE'!B:CN,42,0),"")</f>
        <v>SLG 99.7%</v>
      </c>
      <c r="AK2256" s="177"/>
      <c r="AL2256" s="1049"/>
      <c r="AO2256" s="1050"/>
      <c r="AR2256" s="1051"/>
      <c r="AT2256" s="1037"/>
      <c r="AU2256" s="1"/>
      <c r="AV2256" s="1037"/>
      <c r="AW2256" s="1037"/>
      <c r="AX2256" s="1037"/>
      <c r="AY2256" s="1037"/>
      <c r="AZ2256" s="1037"/>
      <c r="BA2256" s="1037"/>
      <c r="BB2256" s="1037"/>
      <c r="BC2256" s="1037"/>
      <c r="BD2256" s="1037"/>
      <c r="BE2256" s="1037"/>
      <c r="BF2256" s="1037"/>
    </row>
    <row r="2257" spans="1:58" ht="12" customHeight="1">
      <c r="A2257" s="960">
        <v>2255</v>
      </c>
      <c r="C2257" s="601" t="s">
        <v>213</v>
      </c>
      <c r="F2257" s="1044" t="s">
        <v>14323</v>
      </c>
      <c r="G2257" s="1044"/>
      <c r="H2257" s="1044"/>
      <c r="I2257" s="177"/>
      <c r="J2257" s="1043"/>
      <c r="K2257" s="971"/>
      <c r="L2257" s="1029" t="s">
        <v>2603</v>
      </c>
      <c r="M2257" s="1029" t="s">
        <v>10509</v>
      </c>
      <c r="N2257" s="1029" t="str">
        <f>VLOOKUP(cppm_pr[[#This Row],[Order Number]],'DC TM ONE'!B:CN,89,0)</f>
        <v>CONFIRMED</v>
      </c>
      <c r="O2257" s="1044"/>
      <c r="P2257" s="1045"/>
      <c r="Q2257" s="1045"/>
      <c r="R2257" s="177">
        <f>$Q2257-$P2257</f>
        <v>0</v>
      </c>
      <c r="S2257" s="177"/>
      <c r="T2257" s="1026" t="str">
        <f>VLOOKUP(cppm_pr[[#This Row],[Status]],'All Link_LOV'!$I$32:$K$72,2,0)</f>
        <v>Pending Desktop Costing</v>
      </c>
      <c r="U2257" s="1026" t="s">
        <v>14170</v>
      </c>
      <c r="V2257" s="1160">
        <f>VLOOKUP(cppm_pr[[#This Row],[Order Number]],'DC TM ONE'!B:CO,92,0)</f>
        <v>555</v>
      </c>
      <c r="W2257" s="1026" t="s">
        <v>14170</v>
      </c>
      <c r="X2257" s="177">
        <f>VLOOKUP(cppm_pr[[#This Row],[Order Number]],'DC TM ONE'!B:CO,28,0)</f>
        <v>2</v>
      </c>
      <c r="Z2257" s="1028">
        <v>45210</v>
      </c>
      <c r="AA2257" s="177"/>
      <c r="AB2257" s="468"/>
      <c r="AC2257" s="1048"/>
      <c r="AF2257" s="1020" t="s">
        <v>12821</v>
      </c>
      <c r="AG2257" s="1020" t="s">
        <v>491</v>
      </c>
      <c r="AH2257" s="1020" t="str">
        <f>VLOOKUP(cppm_pr[[#This Row],[Order Number]],'DC TM ONE'!B:CN,2,0)</f>
        <v>PETROLIAM NASIONAL BERHAD-BRF 2GBPS (IPME) -BRF</v>
      </c>
      <c r="AI2257" s="600" t="str">
        <f>IFERROR(VLOOKUP(cppm_pr[[#This Row],[Order Number]],SPHERE!C:CC,39,0),"")</f>
        <v/>
      </c>
      <c r="AJ2257" s="600" t="str">
        <f>IFERROR(VLOOKUP(cppm_pr[[#This Row],[Order Number]],'DC TM ONE'!B:CN,42,0),"")</f>
        <v>SLG 99.9%</v>
      </c>
      <c r="AK2257" s="177"/>
      <c r="AL2257" s="1049"/>
      <c r="AO2257" s="1050"/>
      <c r="AR2257" s="1051"/>
      <c r="AT2257" s="1037"/>
      <c r="AU2257" s="1"/>
      <c r="AV2257" s="1037"/>
      <c r="AW2257" s="1037"/>
      <c r="AX2257" s="1037"/>
      <c r="AY2257" s="1037"/>
      <c r="AZ2257" s="1037"/>
      <c r="BA2257" s="1037"/>
      <c r="BB2257" s="1037"/>
      <c r="BC2257" s="1037"/>
      <c r="BD2257" s="1037"/>
      <c r="BE2257" s="1037"/>
      <c r="BF2257" s="1037"/>
    </row>
    <row r="2258" spans="1:58" ht="12" customHeight="1">
      <c r="A2258" s="959">
        <v>2256</v>
      </c>
      <c r="C2258" s="601" t="s">
        <v>213</v>
      </c>
      <c r="F2258" s="1044" t="s">
        <v>14324</v>
      </c>
      <c r="G2258" s="1044"/>
      <c r="H2258" s="1044"/>
      <c r="I2258" s="177"/>
      <c r="J2258" s="1043"/>
      <c r="K2258" s="971"/>
      <c r="L2258" s="1029" t="s">
        <v>48</v>
      </c>
      <c r="M2258" s="1029" t="s">
        <v>10509</v>
      </c>
      <c r="N2258" s="1029" t="str">
        <f>VLOOKUP(cppm_pr[[#This Row],[Order Number]],'DC TM ONE'!B:CN,89,0)</f>
        <v>IN PROGRESS</v>
      </c>
      <c r="O2258" s="1044"/>
      <c r="P2258" s="1045"/>
      <c r="Q2258" s="1045"/>
      <c r="R2258" s="177">
        <f>$Q2258-$P2258</f>
        <v>0</v>
      </c>
      <c r="S2258" s="177"/>
      <c r="T2258" s="1026" t="str">
        <f>VLOOKUP(cppm_pr[[#This Row],[Status]],'All Link_LOV'!$I$32:$K$72,2,0)</f>
        <v>Pending Desktop Costing</v>
      </c>
      <c r="U2258" s="1026" t="s">
        <v>14170</v>
      </c>
      <c r="V2258" s="1160">
        <f>VLOOKUP(cppm_pr[[#This Row],[Order Number]],'DC TM ONE'!B:CO,92,0)</f>
        <v>528</v>
      </c>
      <c r="W2258" s="1026" t="s">
        <v>14170</v>
      </c>
      <c r="X2258" s="177">
        <f>VLOOKUP(cppm_pr[[#This Row],[Order Number]],'DC TM ONE'!B:CO,28,0)</f>
        <v>2</v>
      </c>
      <c r="Z2258" s="1028">
        <v>45210</v>
      </c>
      <c r="AA2258" s="177"/>
      <c r="AB2258" s="468"/>
      <c r="AC2258" s="1048"/>
      <c r="AF2258" s="1020" t="s">
        <v>12821</v>
      </c>
      <c r="AG2258" s="1020" t="s">
        <v>515</v>
      </c>
      <c r="AH2258" s="1020" t="str">
        <f>VLOOKUP(cppm_pr[[#This Row],[Order Number]],'DC TM ONE'!B:CN,2,0)</f>
        <v>PHARMANIAGA LOGISTIC SDN BHD-DEMAK LAUT INDUSTRIAL PARK SEJINGKAT KUCHING(UNIFI)-SJGT</v>
      </c>
      <c r="AI2258" s="600" t="str">
        <f>IFERROR(VLOOKUP(cppm_pr[[#This Row],[Order Number]],SPHERE!C:CC,39,0),"")</f>
        <v/>
      </c>
      <c r="AJ2258" s="600">
        <f>IFERROR(VLOOKUP(cppm_pr[[#This Row],[Order Number]],'DC TM ONE'!B:CN,42,0),"")</f>
        <v>0</v>
      </c>
      <c r="AK2258" s="177"/>
      <c r="AL2258" s="1049"/>
      <c r="AO2258" s="1050"/>
      <c r="AR2258" s="1051"/>
      <c r="AT2258" s="1037"/>
      <c r="AU2258" s="1"/>
      <c r="AV2258" s="1037"/>
      <c r="AW2258" s="1037"/>
      <c r="AX2258" s="1037"/>
      <c r="AY2258" s="1037"/>
      <c r="AZ2258" s="1037"/>
      <c r="BA2258" s="1037"/>
      <c r="BB2258" s="1037"/>
      <c r="BC2258" s="1037"/>
      <c r="BD2258" s="1037"/>
      <c r="BE2258" s="1037"/>
      <c r="BF2258" s="1037"/>
    </row>
    <row r="2259" spans="1:58" ht="12" customHeight="1">
      <c r="A2259" s="960">
        <v>2257</v>
      </c>
      <c r="C2259" s="601" t="s">
        <v>213</v>
      </c>
      <c r="F2259" s="1044" t="s">
        <v>14325</v>
      </c>
      <c r="G2259" s="1044"/>
      <c r="H2259" s="1044"/>
      <c r="I2259" s="177"/>
      <c r="J2259" s="1043"/>
      <c r="K2259" s="971"/>
      <c r="L2259" s="1029" t="s">
        <v>48</v>
      </c>
      <c r="M2259" s="1029" t="s">
        <v>10509</v>
      </c>
      <c r="N2259" s="1029" t="str">
        <f>VLOOKUP(cppm_pr[[#This Row],[Order Number]],'DC TM ONE'!B:CN,89,0)</f>
        <v>IN PROGRESS</v>
      </c>
      <c r="O2259" s="1044"/>
      <c r="P2259" s="1045"/>
      <c r="Q2259" s="1045"/>
      <c r="R2259" s="177">
        <f>$Q2259-$P2259</f>
        <v>0</v>
      </c>
      <c r="S2259" s="177"/>
      <c r="T2259" s="1026" t="str">
        <f>VLOOKUP(cppm_pr[[#This Row],[Status]],'All Link_LOV'!$I$32:$K$72,2,0)</f>
        <v>Pending Desktop Costing</v>
      </c>
      <c r="U2259" s="1026" t="s">
        <v>14170</v>
      </c>
      <c r="V2259" s="1160">
        <f>VLOOKUP(cppm_pr[[#This Row],[Order Number]],'DC TM ONE'!B:CO,92,0)</f>
        <v>522</v>
      </c>
      <c r="W2259" s="1026" t="s">
        <v>14170</v>
      </c>
      <c r="X2259" s="177">
        <f>VLOOKUP(cppm_pr[[#This Row],[Order Number]],'DC TM ONE'!B:CO,28,0)</f>
        <v>2</v>
      </c>
      <c r="Z2259" s="1028">
        <v>45210</v>
      </c>
      <c r="AA2259" s="177"/>
      <c r="AB2259" s="468"/>
      <c r="AC2259" s="1048"/>
      <c r="AF2259" s="1020" t="s">
        <v>12821</v>
      </c>
      <c r="AG2259" s="1020" t="s">
        <v>491</v>
      </c>
      <c r="AH2259" s="1020" t="str">
        <f>VLOOKUP(cppm_pr[[#This Row],[Order Number]],'DC TM ONE'!B:CN,2,0)</f>
        <v>MANULIFE INSURANCE BERHAD-GRAND MERDIN SIBU (DOME)-SB</v>
      </c>
      <c r="AI2259" s="600" t="str">
        <f>IFERROR(VLOOKUP(cppm_pr[[#This Row],[Order Number]],SPHERE!C:CC,39,0),"")</f>
        <v/>
      </c>
      <c r="AJ2259" s="600" t="str">
        <f>IFERROR(VLOOKUP(cppm_pr[[#This Row],[Order Number]],'DC TM ONE'!B:CN,42,0),"")</f>
        <v>SLA 99.7%</v>
      </c>
      <c r="AK2259" s="177"/>
      <c r="AL2259" s="1049"/>
      <c r="AO2259" s="1050"/>
      <c r="AR2259" s="1051"/>
      <c r="AT2259" s="1037"/>
      <c r="AU2259" s="1"/>
      <c r="AV2259" s="1037"/>
      <c r="AW2259" s="1037"/>
      <c r="AX2259" s="1037"/>
      <c r="AY2259" s="1037"/>
      <c r="AZ2259" s="1037"/>
      <c r="BA2259" s="1037"/>
      <c r="BB2259" s="1037"/>
      <c r="BC2259" s="1037"/>
      <c r="BD2259" s="1037"/>
      <c r="BE2259" s="1037"/>
      <c r="BF2259" s="1037"/>
    </row>
    <row r="2260" spans="1:58" ht="12" customHeight="1">
      <c r="A2260" s="959">
        <v>2258</v>
      </c>
      <c r="C2260" s="601" t="s">
        <v>213</v>
      </c>
      <c r="F2260" s="1044" t="s">
        <v>13773</v>
      </c>
      <c r="G2260" s="1044"/>
      <c r="H2260" s="1044"/>
      <c r="I2260" s="177"/>
      <c r="J2260" s="1043"/>
      <c r="K2260" s="971"/>
      <c r="L2260" s="1029" t="s">
        <v>52</v>
      </c>
      <c r="M2260" s="985" t="s">
        <v>10509</v>
      </c>
      <c r="N2260" s="972" t="str">
        <f>VLOOKUP(cppm_pr[[#This Row],[Order Number]],SPHERE!C:CC,13,0)</f>
        <v>CONFIRMED</v>
      </c>
      <c r="O2260" s="1044"/>
      <c r="P2260" s="1045"/>
      <c r="Q2260" s="1045"/>
      <c r="R2260" s="177">
        <f>$Q2260-$P2260</f>
        <v>0</v>
      </c>
      <c r="S2260" s="177"/>
      <c r="T2260" s="1026" t="str">
        <f>VLOOKUP(cppm_pr[[#This Row],[Status]],'All Link_LOV'!$I$32:$K$72,2,0)</f>
        <v>Pending Desktop Costing</v>
      </c>
      <c r="U2260" s="1026" t="s">
        <v>14170</v>
      </c>
      <c r="V2260" s="1160">
        <f>VLOOKUP(cppm_pr[[#This Row],[Order Number]],'DC TM ONE'!B:CO,92,0)</f>
        <v>514</v>
      </c>
      <c r="W2260" s="1026" t="s">
        <v>14170</v>
      </c>
      <c r="X2260" s="177">
        <f>VLOOKUP(cppm_pr[[#This Row],[Order Number]],'DC TM ONE'!B:CO,28,0)</f>
        <v>2</v>
      </c>
      <c r="Z2260" s="1028">
        <v>45210</v>
      </c>
      <c r="AA2260" s="177"/>
      <c r="AB2260" s="468"/>
      <c r="AC2260" s="1048"/>
      <c r="AF2260" s="592" t="s">
        <v>12821</v>
      </c>
      <c r="AG2260" s="1020" t="s">
        <v>515</v>
      </c>
      <c r="AH2260" s="1020" t="str">
        <f>VLOOKUP(cppm_pr[[#This Row],[Order Number]],'DC TM ONE'!B:CN,2,0)</f>
        <v>GABUNGAN STRATEGIK SDN. BHD. - BISTARI DE KOTA, KOTA DAMANSARA (VOF) - SGB</v>
      </c>
      <c r="AI2260" s="600" t="str">
        <f>IFERROR(VLOOKUP(cppm_pr[[#This Row],[Order Number]],SPHERE!C:CC,39,0),"")</f>
        <v>Unifi Port</v>
      </c>
      <c r="AJ2260" s="600">
        <f>IFERROR(VLOOKUP(cppm_pr[[#This Row],[Order Number]],'DC TM ONE'!B:CN,42,0),"")</f>
        <v>0</v>
      </c>
      <c r="AK2260" s="177"/>
      <c r="AL2260" s="1049"/>
      <c r="AM2260" s="1032" t="s">
        <v>6238</v>
      </c>
      <c r="AO2260" s="1050"/>
      <c r="AR2260" s="1051"/>
      <c r="AT2260" s="1037"/>
      <c r="AU2260" s="1"/>
      <c r="AV2260" s="1037"/>
      <c r="AW2260" s="1037"/>
      <c r="AX2260" s="1037"/>
      <c r="AY2260" s="1037"/>
      <c r="AZ2260" s="1037"/>
      <c r="BA2260" s="1037"/>
      <c r="BB2260" s="1037"/>
      <c r="BC2260" s="1037"/>
      <c r="BD2260" s="1037"/>
      <c r="BE2260" s="1037"/>
      <c r="BF2260" s="1037"/>
    </row>
    <row r="2261" spans="1:58" ht="12" customHeight="1">
      <c r="A2261" s="960">
        <v>2259</v>
      </c>
      <c r="B2261" s="176" t="s">
        <v>74</v>
      </c>
      <c r="C2261" s="601" t="s">
        <v>237</v>
      </c>
      <c r="E2261" s="176" t="s">
        <v>14326</v>
      </c>
      <c r="F2261" s="1044" t="s">
        <v>14327</v>
      </c>
      <c r="G2261" s="1044"/>
      <c r="H2261" s="1044"/>
      <c r="I2261" s="177"/>
      <c r="J2261" s="1043"/>
      <c r="K2261" s="971"/>
      <c r="L2261" s="1029" t="s">
        <v>2603</v>
      </c>
      <c r="M2261" s="1029" t="s">
        <v>10509</v>
      </c>
      <c r="N2261" s="1029" t="str">
        <f>VLOOKUP(cppm_pr[[#This Row],[Order Number]],'DC TM ONE'!B:CN,89,0)</f>
        <v>CONFIRMED</v>
      </c>
      <c r="O2261" s="1044"/>
      <c r="P2261" s="1045"/>
      <c r="Q2261" s="1045"/>
      <c r="R2261" s="177">
        <f>$Q2261-$P2261</f>
        <v>0</v>
      </c>
      <c r="S2261" s="177"/>
      <c r="T2261" s="1026" t="str">
        <f>VLOOKUP(cppm_pr[[#This Row],[Status]],'All Link_LOV'!$I$32:$K$72,2,0)</f>
        <v>PAC Approval</v>
      </c>
      <c r="U2261" s="1026" t="s">
        <v>14170</v>
      </c>
      <c r="V2261" s="1160">
        <f>VLOOKUP(cppm_pr[[#This Row],[Order Number]],'DC TM ONE'!B:CO,92,0)</f>
        <v>512</v>
      </c>
      <c r="W2261" s="1026" t="s">
        <v>14170</v>
      </c>
      <c r="X2261" s="177">
        <f>VLOOKUP(cppm_pr[[#This Row],[Order Number]],'DC TM ONE'!B:CO,28,0)</f>
        <v>2</v>
      </c>
      <c r="Z2261" s="1028">
        <v>45210</v>
      </c>
      <c r="AA2261" s="177"/>
      <c r="AB2261" s="468"/>
      <c r="AC2261" s="1048"/>
      <c r="AF2261" s="1020" t="s">
        <v>12821</v>
      </c>
      <c r="AG2261" s="1020" t="s">
        <v>491</v>
      </c>
      <c r="AH2261" s="1020" t="str">
        <f>VLOOKUP(cppm_pr[[#This Row],[Order Number]],'DC TM ONE'!B:CN,2,0)</f>
        <v>CISCO (M) SDN BHD - 1 SENTRAL (MLS OVER IPME) - BRF</v>
      </c>
      <c r="AI2261" s="600" t="str">
        <f>IFERROR(VLOOKUP(cppm_pr[[#This Row],[Order Number]],SPHERE!C:CC,39,0),"")</f>
        <v/>
      </c>
      <c r="AJ2261" s="600" t="str">
        <f>IFERROR(VLOOKUP(cppm_pr[[#This Row],[Order Number]],'DC TM ONE'!B:CN,42,0),"")</f>
        <v>SLA 99.0%</v>
      </c>
      <c r="AK2261" s="177"/>
      <c r="AL2261" s="1049"/>
      <c r="AO2261" s="1050"/>
      <c r="AR2261" s="1051"/>
      <c r="AT2261" s="1037"/>
      <c r="AU2261" s="1"/>
      <c r="AV2261" s="1037"/>
      <c r="AW2261" s="1037"/>
      <c r="AX2261" s="1037"/>
      <c r="AY2261" s="1037"/>
      <c r="AZ2261" s="1037"/>
      <c r="BA2261" s="1037"/>
      <c r="BB2261" s="1037"/>
      <c r="BC2261" s="1037"/>
      <c r="BD2261" s="1037"/>
      <c r="BE2261" s="1037"/>
      <c r="BF2261" s="1037"/>
    </row>
    <row r="2262" spans="1:58" ht="12" customHeight="1">
      <c r="A2262" s="959">
        <v>2260</v>
      </c>
      <c r="B2262" s="176" t="s">
        <v>64</v>
      </c>
      <c r="C2262" s="601" t="s">
        <v>237</v>
      </c>
      <c r="D2262" s="466">
        <v>45210</v>
      </c>
      <c r="E2262" s="176" t="s">
        <v>13433</v>
      </c>
      <c r="F2262" s="1044" t="s">
        <v>14328</v>
      </c>
      <c r="G2262" s="1044" t="s">
        <v>14329</v>
      </c>
      <c r="H2262" s="1044"/>
      <c r="I2262" s="177"/>
      <c r="J2262" s="1043"/>
      <c r="K2262" s="971"/>
      <c r="L2262" s="1029" t="s">
        <v>50</v>
      </c>
      <c r="M2262" s="1029" t="s">
        <v>10509</v>
      </c>
      <c r="N2262" s="1029" t="str">
        <f>VLOOKUP(cppm_pr[[#This Row],[Order Number]],'DC TM ONE'!B:CN,89,0)</f>
        <v>CONFIRMED</v>
      </c>
      <c r="O2262" s="1044"/>
      <c r="P2262" s="1045"/>
      <c r="Q2262" s="1045"/>
      <c r="R2262" s="177">
        <f>$Q2262-$P2262</f>
        <v>0</v>
      </c>
      <c r="S2262" s="177"/>
      <c r="T2262" s="1026" t="str">
        <f>VLOOKUP(cppm_pr[[#This Row],[Status]],'All Link_LOV'!$I$32:$K$72,2,0)</f>
        <v>PAC Approval</v>
      </c>
      <c r="U2262" s="1026" t="s">
        <v>14170</v>
      </c>
      <c r="V2262" s="1160">
        <f>VLOOKUP(cppm_pr[[#This Row],[Order Number]],'DC TM ONE'!B:CO,92,0)</f>
        <v>503</v>
      </c>
      <c r="W2262" s="1026" t="s">
        <v>14170</v>
      </c>
      <c r="X2262" s="177">
        <f>VLOOKUP(cppm_pr[[#This Row],[Order Number]],'DC TM ONE'!B:CO,28,0)</f>
        <v>2</v>
      </c>
      <c r="Z2262" s="1028">
        <v>45210</v>
      </c>
      <c r="AA2262" s="177"/>
      <c r="AB2262" s="468"/>
      <c r="AC2262" s="1048"/>
      <c r="AF2262" s="1020" t="s">
        <v>12821</v>
      </c>
      <c r="AG2262" s="1020" t="s">
        <v>491</v>
      </c>
      <c r="AH2262" s="1020" t="str">
        <f>VLOOKUP(cppm_pr[[#This Row],[Order Number]],'DC TM ONE'!B:CN,2,0)</f>
        <v>KEMENTERIAN PERTAHANAN MALAYSIA-ATMNWC - KEM BERA (IPME)-TC</v>
      </c>
      <c r="AI2262" s="600" t="str">
        <f>IFERROR(VLOOKUP(cppm_pr[[#This Row],[Order Number]],SPHERE!C:CC,39,0),"")</f>
        <v/>
      </c>
      <c r="AJ2262" s="600" t="str">
        <f>IFERROR(VLOOKUP(cppm_pr[[#This Row],[Order Number]],'DC TM ONE'!B:CN,42,0),"")</f>
        <v>SLG 99.9%</v>
      </c>
      <c r="AK2262" s="1187" t="s">
        <v>14330</v>
      </c>
      <c r="AL2262" s="1049"/>
      <c r="AO2262" s="1050"/>
      <c r="AR2262" s="1051"/>
      <c r="AT2262" s="1037"/>
      <c r="AU2262" s="1"/>
      <c r="AV2262" s="1037"/>
      <c r="AW2262" s="1037"/>
      <c r="AX2262" s="1037"/>
      <c r="AY2262" s="1037"/>
      <c r="AZ2262" s="1037"/>
      <c r="BA2262" s="1037"/>
      <c r="BB2262" s="1037"/>
      <c r="BC2262" s="1037"/>
      <c r="BD2262" s="1037"/>
      <c r="BE2262" s="1037"/>
      <c r="BF2262" s="1037"/>
    </row>
    <row r="2263" spans="1:58" ht="12" customHeight="1">
      <c r="A2263" s="960">
        <v>2261</v>
      </c>
      <c r="C2263" s="1040" t="s">
        <v>241</v>
      </c>
      <c r="E2263" s="176" t="s">
        <v>290</v>
      </c>
      <c r="F2263" s="1044" t="s">
        <v>14331</v>
      </c>
      <c r="G2263" s="1044" t="s">
        <v>14332</v>
      </c>
      <c r="H2263" s="1044" t="s">
        <v>14333</v>
      </c>
      <c r="I2263" s="177"/>
      <c r="J2263" s="1043"/>
      <c r="K2263" s="971"/>
      <c r="L2263" s="1029" t="s">
        <v>2773</v>
      </c>
      <c r="M2263" s="1029" t="s">
        <v>10509</v>
      </c>
      <c r="N2263" s="1029" t="str">
        <f>VLOOKUP(cppm_pr[[#This Row],[Order Number]],'DC TM ONE'!B:CN,89,0)</f>
        <v>CONFIRMED</v>
      </c>
      <c r="O2263" s="1044"/>
      <c r="P2263" s="1045"/>
      <c r="Q2263" s="1045"/>
      <c r="R2263" s="177">
        <f>$Q2263-$P2263</f>
        <v>0</v>
      </c>
      <c r="S2263" s="177"/>
      <c r="T2263" s="1026" t="str">
        <f>VLOOKUP(cppm_pr[[#This Row],[Status]],'All Link_LOV'!$I$32:$K$72,2,0)</f>
        <v>Pending Budget</v>
      </c>
      <c r="U2263" s="1026" t="s">
        <v>14170</v>
      </c>
      <c r="V2263" s="1160">
        <f>VLOOKUP(cppm_pr[[#This Row],[Order Number]],'DC TM ONE'!B:CO,92,0)</f>
        <v>500</v>
      </c>
      <c r="W2263" s="1026" t="s">
        <v>14170</v>
      </c>
      <c r="X2263" s="177">
        <f>VLOOKUP(cppm_pr[[#This Row],[Order Number]],'DC TM ONE'!B:CO,28,0)</f>
        <v>2</v>
      </c>
      <c r="Z2263" s="1028">
        <v>45210</v>
      </c>
      <c r="AA2263" s="177"/>
      <c r="AB2263" s="468"/>
      <c r="AC2263" s="1048"/>
      <c r="AF2263" s="1020" t="s">
        <v>12821</v>
      </c>
      <c r="AG2263" s="1020" t="s">
        <v>518</v>
      </c>
      <c r="AH2263" s="1020" t="str">
        <f>VLOOKUP(cppm_pr[[#This Row],[Order Number]],'DC TM ONE'!B:CN,2,0)</f>
        <v>LOTUS'S STORE (M) SDN BHD MUAR (UNIFI) - MUR</v>
      </c>
      <c r="AI2263" s="600" t="str">
        <f>IFERROR(VLOOKUP(cppm_pr[[#This Row],[Order Number]],SPHERE!C:CC,39,0),"")</f>
        <v/>
      </c>
      <c r="AJ2263" s="600">
        <f>IFERROR(VLOOKUP(cppm_pr[[#This Row],[Order Number]],'DC TM ONE'!B:CN,42,0),"")</f>
        <v>0</v>
      </c>
      <c r="AK2263" s="177"/>
      <c r="AL2263" s="1049"/>
      <c r="AO2263" s="1050"/>
      <c r="AR2263" s="1051"/>
      <c r="AT2263" s="1037"/>
      <c r="AU2263" s="1"/>
      <c r="AV2263" s="1037"/>
      <c r="AW2263" s="1037"/>
      <c r="AX2263" s="1037"/>
      <c r="AY2263" s="1037"/>
      <c r="AZ2263" s="1037"/>
      <c r="BA2263" s="1037"/>
      <c r="BB2263" s="1037"/>
      <c r="BC2263" s="1037"/>
      <c r="BD2263" s="1037"/>
      <c r="BE2263" s="1037"/>
      <c r="BF2263" s="1037"/>
    </row>
    <row r="2264" spans="1:58" ht="12" customHeight="1">
      <c r="A2264" s="959">
        <v>2262</v>
      </c>
      <c r="C2264" s="601" t="s">
        <v>213</v>
      </c>
      <c r="F2264" s="1044" t="s">
        <v>14334</v>
      </c>
      <c r="G2264" s="1044"/>
      <c r="H2264" s="1044"/>
      <c r="I2264" s="177"/>
      <c r="J2264" s="1043"/>
      <c r="K2264" s="971"/>
      <c r="L2264" s="1029" t="s">
        <v>1252</v>
      </c>
      <c r="M2264" s="1029" t="s">
        <v>10509</v>
      </c>
      <c r="N2264" s="1029" t="str">
        <f>VLOOKUP(cppm_pr[[#This Row],[Order Number]],'DC TM ONE'!B:CN,89,0)</f>
        <v>IN PROGRESS</v>
      </c>
      <c r="O2264" s="1044"/>
      <c r="P2264" s="1045"/>
      <c r="Q2264" s="1045"/>
      <c r="R2264" s="177">
        <f>$Q2264-$P2264</f>
        <v>0</v>
      </c>
      <c r="S2264" s="177"/>
      <c r="T2264" s="1026" t="str">
        <f>VLOOKUP(cppm_pr[[#This Row],[Status]],'All Link_LOV'!$I$32:$K$72,2,0)</f>
        <v>Pending Desktop Costing</v>
      </c>
      <c r="U2264" s="1026" t="s">
        <v>14170</v>
      </c>
      <c r="V2264" s="1160">
        <f>VLOOKUP(cppm_pr[[#This Row],[Order Number]],'DC TM ONE'!B:CO,92,0)</f>
        <v>497</v>
      </c>
      <c r="W2264" s="1026" t="s">
        <v>14170</v>
      </c>
      <c r="X2264" s="177">
        <f>VLOOKUP(cppm_pr[[#This Row],[Order Number]],'DC TM ONE'!B:CO,28,0)</f>
        <v>2</v>
      </c>
      <c r="Z2264" s="1028">
        <v>45210</v>
      </c>
      <c r="AA2264" s="177"/>
      <c r="AB2264" s="468"/>
      <c r="AC2264" s="1048"/>
      <c r="AF2264" s="1020" t="s">
        <v>12821</v>
      </c>
      <c r="AG2264" s="1020" t="s">
        <v>515</v>
      </c>
      <c r="AH2264" s="1020" t="str">
        <f>VLOOKUP(cppm_pr[[#This Row],[Order Number]],'DC TM ONE'!B:CN,2,0)</f>
        <v>DOMMAL FOODS-PIZZA BALING(UNIFI)-BL</v>
      </c>
      <c r="AI2264" s="600" t="str">
        <f>IFERROR(VLOOKUP(cppm_pr[[#This Row],[Order Number]],SPHERE!C:CC,39,0),"")</f>
        <v/>
      </c>
      <c r="AJ2264" s="600">
        <f>IFERROR(VLOOKUP(cppm_pr[[#This Row],[Order Number]],'DC TM ONE'!B:CN,42,0),"")</f>
        <v>0</v>
      </c>
      <c r="AK2264" s="177"/>
      <c r="AL2264" s="1049"/>
      <c r="AO2264" s="1050"/>
      <c r="AR2264" s="1051"/>
      <c r="AT2264" s="1037"/>
      <c r="AU2264" s="1"/>
      <c r="AV2264" s="1037"/>
      <c r="AW2264" s="1037"/>
      <c r="AX2264" s="1037"/>
      <c r="AY2264" s="1037"/>
      <c r="AZ2264" s="1037"/>
      <c r="BA2264" s="1037"/>
      <c r="BB2264" s="1037"/>
      <c r="BC2264" s="1037"/>
      <c r="BD2264" s="1037"/>
      <c r="BE2264" s="1037"/>
      <c r="BF2264" s="1037"/>
    </row>
    <row r="2265" spans="1:58" ht="12" customHeight="1">
      <c r="A2265" s="960">
        <v>2263</v>
      </c>
      <c r="C2265" s="601" t="s">
        <v>213</v>
      </c>
      <c r="F2265" s="1044" t="s">
        <v>14335</v>
      </c>
      <c r="G2265" s="1044"/>
      <c r="H2265" s="1044"/>
      <c r="I2265" s="177"/>
      <c r="J2265" s="1043"/>
      <c r="K2265" s="971"/>
      <c r="L2265" s="1029" t="s">
        <v>57</v>
      </c>
      <c r="M2265" s="1029" t="s">
        <v>10509</v>
      </c>
      <c r="N2265" s="1029" t="str">
        <f>VLOOKUP(cppm_pr[[#This Row],[Order Number]],'DC TM ONE'!B:CN,89,0)</f>
        <v>CONFIRMED</v>
      </c>
      <c r="O2265" s="1044"/>
      <c r="P2265" s="1045"/>
      <c r="Q2265" s="1045"/>
      <c r="R2265" s="177">
        <f>$Q2265-$P2265</f>
        <v>0</v>
      </c>
      <c r="S2265" s="177"/>
      <c r="T2265" s="1026" t="str">
        <f>VLOOKUP(cppm_pr[[#This Row],[Status]],'All Link_LOV'!$I$32:$K$72,2,0)</f>
        <v>Pending Desktop Costing</v>
      </c>
      <c r="U2265" s="1026" t="s">
        <v>14170</v>
      </c>
      <c r="V2265" s="1160">
        <f>VLOOKUP(cppm_pr[[#This Row],[Order Number]],'DC TM ONE'!B:CO,92,0)</f>
        <v>492</v>
      </c>
      <c r="W2265" s="1026" t="s">
        <v>14170</v>
      </c>
      <c r="X2265" s="177">
        <f>VLOOKUP(cppm_pr[[#This Row],[Order Number]],'DC TM ONE'!B:CO,28,0)</f>
        <v>2</v>
      </c>
      <c r="Z2265" s="1028">
        <v>45210</v>
      </c>
      <c r="AA2265" s="177"/>
      <c r="AB2265" s="468"/>
      <c r="AC2265" s="1048"/>
      <c r="AF2265" s="1020" t="s">
        <v>12821</v>
      </c>
      <c r="AG2265" s="1020" t="s">
        <v>515</v>
      </c>
      <c r="AH2265" s="1020" t="str">
        <f>VLOOKUP(cppm_pr[[#This Row],[Order Number]],'DC TM ONE'!B:CN,2,0)</f>
        <v>POS LOGISTICS BERHAD - PLB TRANSPORT YARD BUKIT KEMUNING (SDWAN OVER FTTH) - BUK</v>
      </c>
      <c r="AI2265" s="600" t="str">
        <f>IFERROR(VLOOKUP(cppm_pr[[#This Row],[Order Number]],SPHERE!C:CC,39,0),"")</f>
        <v/>
      </c>
      <c r="AJ2265" s="600">
        <f>IFERROR(VLOOKUP(cppm_pr[[#This Row],[Order Number]],'DC TM ONE'!B:CN,42,0),"")</f>
        <v>0</v>
      </c>
      <c r="AK2265" s="177"/>
      <c r="AL2265" s="1049"/>
      <c r="AO2265" s="1050"/>
      <c r="AR2265" s="1051"/>
      <c r="AT2265" s="1037"/>
      <c r="AU2265" s="1"/>
      <c r="AV2265" s="1037"/>
      <c r="AW2265" s="1037"/>
      <c r="AX2265" s="1037"/>
      <c r="AY2265" s="1037"/>
      <c r="AZ2265" s="1037"/>
      <c r="BA2265" s="1037"/>
      <c r="BB2265" s="1037"/>
      <c r="BC2265" s="1037"/>
      <c r="BD2265" s="1037"/>
      <c r="BE2265" s="1037"/>
      <c r="BF2265" s="1037"/>
    </row>
    <row r="2266" spans="1:58" ht="12" customHeight="1">
      <c r="A2266" s="959">
        <v>2264</v>
      </c>
      <c r="C2266" s="601" t="s">
        <v>213</v>
      </c>
      <c r="F2266" s="1044" t="s">
        <v>14336</v>
      </c>
      <c r="G2266" s="1044"/>
      <c r="H2266" s="1044"/>
      <c r="I2266" s="177"/>
      <c r="J2266" s="1043"/>
      <c r="K2266" s="971"/>
      <c r="L2266" s="1029" t="s">
        <v>57</v>
      </c>
      <c r="M2266" s="1029" t="s">
        <v>10509</v>
      </c>
      <c r="N2266" s="1029" t="str">
        <f>VLOOKUP(cppm_pr[[#This Row],[Order Number]],'DC TM ONE'!B:CN,89,0)</f>
        <v>CONFIRMED</v>
      </c>
      <c r="O2266" s="1044"/>
      <c r="P2266" s="1045"/>
      <c r="Q2266" s="1045"/>
      <c r="R2266" s="177">
        <f>$Q2266-$P2266</f>
        <v>0</v>
      </c>
      <c r="S2266" s="177"/>
      <c r="T2266" s="1026" t="str">
        <f>VLOOKUP(cppm_pr[[#This Row],[Status]],'All Link_LOV'!$I$32:$K$72,2,0)</f>
        <v>Pending Desktop Costing</v>
      </c>
      <c r="U2266" s="1026" t="s">
        <v>14170</v>
      </c>
      <c r="V2266" s="1160">
        <f>VLOOKUP(cppm_pr[[#This Row],[Order Number]],'DC TM ONE'!B:CO,92,0)</f>
        <v>491</v>
      </c>
      <c r="W2266" s="1026" t="s">
        <v>14170</v>
      </c>
      <c r="X2266" s="177">
        <f>VLOOKUP(cppm_pr[[#This Row],[Order Number]],'DC TM ONE'!B:CO,28,0)</f>
        <v>2</v>
      </c>
      <c r="Z2266" s="1028">
        <v>45210</v>
      </c>
      <c r="AA2266" s="177"/>
      <c r="AB2266" s="468"/>
      <c r="AC2266" s="1048"/>
      <c r="AF2266" s="1020" t="s">
        <v>12821</v>
      </c>
      <c r="AG2266" s="1020" t="s">
        <v>515</v>
      </c>
      <c r="AH2266" s="1020" t="str">
        <f>VLOOKUP(cppm_pr[[#This Row],[Order Number]],'DC TM ONE'!B:CN,2,0)</f>
        <v>EDARAN OTOMOBIL NASIONAL BHD - BANTING (SDWAN FTTH)-BN</v>
      </c>
      <c r="AI2266" s="600" t="str">
        <f>IFERROR(VLOOKUP(cppm_pr[[#This Row],[Order Number]],SPHERE!C:CC,39,0),"")</f>
        <v/>
      </c>
      <c r="AJ2266" s="600">
        <f>IFERROR(VLOOKUP(cppm_pr[[#This Row],[Order Number]],'DC TM ONE'!B:CN,42,0),"")</f>
        <v>0</v>
      </c>
      <c r="AK2266" s="177"/>
      <c r="AL2266" s="1049"/>
      <c r="AO2266" s="1050"/>
      <c r="AR2266" s="1051"/>
      <c r="AT2266" s="1037"/>
      <c r="AU2266" s="1"/>
      <c r="AV2266" s="1037"/>
      <c r="AW2266" s="1037"/>
      <c r="AX2266" s="1037"/>
      <c r="AY2266" s="1037"/>
      <c r="AZ2266" s="1037"/>
      <c r="BA2266" s="1037"/>
      <c r="BB2266" s="1037"/>
      <c r="BC2266" s="1037"/>
      <c r="BD2266" s="1037"/>
      <c r="BE2266" s="1037"/>
      <c r="BF2266" s="1037"/>
    </row>
    <row r="2267" spans="1:58" ht="12" customHeight="1">
      <c r="A2267" s="960">
        <v>2265</v>
      </c>
      <c r="B2267" s="176" t="s">
        <v>2744</v>
      </c>
      <c r="C2267" s="601" t="s">
        <v>217</v>
      </c>
      <c r="E2267" s="176" t="s">
        <v>14337</v>
      </c>
      <c r="F2267" s="1044" t="s">
        <v>14338</v>
      </c>
      <c r="G2267" s="1044"/>
      <c r="H2267" s="1044"/>
      <c r="I2267" s="177"/>
      <c r="J2267" s="1043"/>
      <c r="K2267" s="971"/>
      <c r="L2267" s="1029" t="s">
        <v>2749</v>
      </c>
      <c r="M2267" s="1029" t="s">
        <v>10509</v>
      </c>
      <c r="N2267" s="1029" t="str">
        <f>VLOOKUP(cppm_pr[[#This Row],[Order Number]],'DC TM ONE'!B:CN,89,0)</f>
        <v>IN PROGRESS</v>
      </c>
      <c r="O2267" s="1044"/>
      <c r="P2267" s="1045"/>
      <c r="Q2267" s="1045"/>
      <c r="R2267" s="177">
        <f>$Q2267-$P2267</f>
        <v>0</v>
      </c>
      <c r="S2267" s="177"/>
      <c r="T2267" s="1026" t="str">
        <f>VLOOKUP(cppm_pr[[#This Row],[Status]],'All Link_LOV'!$I$32:$K$72,2,0)</f>
        <v>Desktop Cost Done</v>
      </c>
      <c r="U2267" s="1026" t="s">
        <v>14170</v>
      </c>
      <c r="V2267" s="1160">
        <f>VLOOKUP(cppm_pr[[#This Row],[Order Number]],'DC TM ONE'!B:CO,92,0)</f>
        <v>490</v>
      </c>
      <c r="W2267" s="1026" t="s">
        <v>14170</v>
      </c>
      <c r="X2267" s="177">
        <f>VLOOKUP(cppm_pr[[#This Row],[Order Number]],'DC TM ONE'!B:CO,28,0)</f>
        <v>2</v>
      </c>
      <c r="Z2267" s="1028">
        <v>45210</v>
      </c>
      <c r="AA2267" s="177"/>
      <c r="AB2267" s="468"/>
      <c r="AC2267" s="1048"/>
      <c r="AF2267" s="1020" t="s">
        <v>12821</v>
      </c>
      <c r="AG2267" s="1020" t="s">
        <v>515</v>
      </c>
      <c r="AH2267" s="1020" t="str">
        <f>VLOOKUP(cppm_pr[[#This Row],[Order Number]],'DC TM ONE'!B:CN,2,0)</f>
        <v>JABATAN KETUA MENTERI MELAKA- PEJABAT BHGN PROMOSI PELANCONGAN, (GERBANG) JLN TUN RAZAK(UNIFI)-AKH</v>
      </c>
      <c r="AI2267" s="600" t="str">
        <f>IFERROR(VLOOKUP(cppm_pr[[#This Row],[Order Number]],SPHERE!C:CC,39,0),"")</f>
        <v/>
      </c>
      <c r="AJ2267" s="600">
        <f>IFERROR(VLOOKUP(cppm_pr[[#This Row],[Order Number]],'DC TM ONE'!B:CN,42,0),"")</f>
        <v>0</v>
      </c>
      <c r="AK2267" s="1187">
        <v>11326.37</v>
      </c>
      <c r="AL2267" s="1049"/>
      <c r="AM2267" s="178" t="s">
        <v>9265</v>
      </c>
      <c r="AO2267" s="1050"/>
      <c r="AR2267" s="1051"/>
      <c r="AT2267" s="1037"/>
      <c r="AU2267" s="1"/>
      <c r="AV2267" s="1037"/>
      <c r="AW2267" s="1037"/>
      <c r="AX2267" s="1037"/>
      <c r="AY2267" s="1037"/>
      <c r="AZ2267" s="1037"/>
      <c r="BA2267" s="1037"/>
      <c r="BB2267" s="1037"/>
      <c r="BC2267" s="1037"/>
      <c r="BD2267" s="1037"/>
      <c r="BE2267" s="1037"/>
      <c r="BF2267" s="1037"/>
    </row>
    <row r="2268" spans="1:58" ht="12" customHeight="1">
      <c r="A2268" s="959">
        <v>2266</v>
      </c>
      <c r="B2268" s="176" t="s">
        <v>74</v>
      </c>
      <c r="C2268" s="601" t="s">
        <v>237</v>
      </c>
      <c r="E2268" s="176" t="s">
        <v>13762</v>
      </c>
      <c r="F2268" s="1044" t="s">
        <v>13763</v>
      </c>
      <c r="G2268" s="1044"/>
      <c r="H2268" s="1044"/>
      <c r="I2268" s="177"/>
      <c r="J2268" s="1043"/>
      <c r="K2268" s="971"/>
      <c r="L2268" s="1029" t="s">
        <v>2603</v>
      </c>
      <c r="M2268" s="985" t="s">
        <v>10509</v>
      </c>
      <c r="N2268" s="1029" t="str">
        <f>VLOOKUP(cppm_pr[[#This Row],[Order Number]],'DC TM ONE'!B:CN,89,0)</f>
        <v>IN PROGRESS</v>
      </c>
      <c r="O2268" s="1044"/>
      <c r="P2268" s="1045"/>
      <c r="Q2268" s="1045"/>
      <c r="R2268" s="177">
        <f>$Q2268-$P2268</f>
        <v>0</v>
      </c>
      <c r="S2268" s="177"/>
      <c r="T2268" s="1026" t="str">
        <f>VLOOKUP(cppm_pr[[#This Row],[Status]],'All Link_LOV'!$I$32:$K$72,2,0)</f>
        <v>PAC Approval</v>
      </c>
      <c r="U2268" s="1026" t="s">
        <v>14170</v>
      </c>
      <c r="V2268" s="1160">
        <f>VLOOKUP(cppm_pr[[#This Row],[Order Number]],'DC TM ONE'!B:CO,92,0)</f>
        <v>487</v>
      </c>
      <c r="W2268" s="1026" t="s">
        <v>14170</v>
      </c>
      <c r="X2268" s="177">
        <f>VLOOKUP(cppm_pr[[#This Row],[Order Number]],'DC TM ONE'!B:CO,28,0)</f>
        <v>2</v>
      </c>
      <c r="Z2268" s="1028">
        <v>45210</v>
      </c>
      <c r="AA2268" s="177"/>
      <c r="AB2268" s="468"/>
      <c r="AC2268" s="1048"/>
      <c r="AF2268" s="592" t="s">
        <v>12821</v>
      </c>
      <c r="AG2268" s="1020" t="s">
        <v>491</v>
      </c>
      <c r="AH2268" s="1020" t="str">
        <f>VLOOKUP(cppm_pr[[#This Row],[Order Number]],'DC TM ONE'!B:CN,2,0)</f>
        <v>CONCENTRIX CVG MALAYSIA SDN BHD- JALAN TUN SAMBANTHAN NU TOWER 2 (DOME)-BRF</v>
      </c>
      <c r="AI2268" s="600" t="str">
        <f>IFERROR(VLOOKUP(cppm_pr[[#This Row],[Order Number]],SPHERE!C:CC,39,0),"")</f>
        <v>4 core FOC + 1 10GE NID</v>
      </c>
      <c r="AJ2268" s="600" t="str">
        <f>IFERROR(VLOOKUP(cppm_pr[[#This Row],[Order Number]],'DC TM ONE'!B:CN,42,0),"")</f>
        <v>SLA 99.7%</v>
      </c>
      <c r="AK2268" s="177">
        <v>4789</v>
      </c>
      <c r="AL2268" s="1049"/>
      <c r="AM2268" s="1032" t="s">
        <v>13530</v>
      </c>
      <c r="AO2268" s="1050"/>
      <c r="AR2268" s="1051"/>
      <c r="AT2268" s="1037"/>
      <c r="AU2268" s="1"/>
      <c r="AV2268" s="1037"/>
      <c r="AW2268" s="1037"/>
      <c r="AX2268" s="1037"/>
      <c r="AY2268" s="1037"/>
      <c r="AZ2268" s="1037"/>
      <c r="BA2268" s="1037"/>
      <c r="BB2268" s="1037"/>
      <c r="BC2268" s="1037"/>
      <c r="BD2268" s="1037"/>
      <c r="BE2268" s="1037"/>
      <c r="BF2268" s="1037"/>
    </row>
    <row r="2269" spans="1:58" ht="12" customHeight="1">
      <c r="A2269" s="960">
        <v>2267</v>
      </c>
      <c r="C2269" s="601" t="s">
        <v>213</v>
      </c>
      <c r="F2269" s="1044" t="s">
        <v>14339</v>
      </c>
      <c r="G2269" s="1044"/>
      <c r="H2269" s="1044"/>
      <c r="I2269" s="177"/>
      <c r="J2269" s="1043"/>
      <c r="K2269" s="971"/>
      <c r="L2269" s="1029" t="s">
        <v>52</v>
      </c>
      <c r="M2269" s="1029" t="s">
        <v>10509</v>
      </c>
      <c r="N2269" s="1029" t="str">
        <f>VLOOKUP(cppm_pr[[#This Row],[Order Number]],'DC TM ONE'!B:CN,89,0)</f>
        <v>CONFIRMED</v>
      </c>
      <c r="O2269" s="1044"/>
      <c r="P2269" s="1045"/>
      <c r="Q2269" s="1045"/>
      <c r="R2269" s="177">
        <f>$Q2269-$P2269</f>
        <v>0</v>
      </c>
      <c r="S2269" s="177"/>
      <c r="T2269" s="1026" t="str">
        <f>VLOOKUP(cppm_pr[[#This Row],[Status]],'All Link_LOV'!$I$32:$K$72,2,0)</f>
        <v>Pending Desktop Costing</v>
      </c>
      <c r="U2269" s="1026" t="s">
        <v>14170</v>
      </c>
      <c r="V2269" s="1160">
        <f>VLOOKUP(cppm_pr[[#This Row],[Order Number]],'DC TM ONE'!B:CO,92,0)</f>
        <v>485</v>
      </c>
      <c r="W2269" s="1026" t="s">
        <v>14170</v>
      </c>
      <c r="X2269" s="177">
        <f>VLOOKUP(cppm_pr[[#This Row],[Order Number]],'DC TM ONE'!B:CO,28,0)</f>
        <v>2</v>
      </c>
      <c r="Z2269" s="1028">
        <v>45210</v>
      </c>
      <c r="AA2269" s="177"/>
      <c r="AB2269" s="468"/>
      <c r="AC2269" s="1048"/>
      <c r="AF2269" s="1020" t="s">
        <v>12821</v>
      </c>
      <c r="AG2269" s="1020" t="s">
        <v>491</v>
      </c>
      <c r="AH2269" s="1020" t="str">
        <f>VLOOKUP(cppm_pr[[#This Row],[Order Number]],'DC TM ONE'!B:CN,2,0)</f>
        <v>HSBC BANK MALAYSIA BERHAD - KWASA DAMANSARA, SEKSYEN U4, SHAH ALAM (ME P2P) - SGB</v>
      </c>
      <c r="AI2269" s="600" t="str">
        <f>IFERROR(VLOOKUP(cppm_pr[[#This Row],[Order Number]],SPHERE!C:CC,39,0),"")</f>
        <v/>
      </c>
      <c r="AJ2269" s="600" t="str">
        <f>IFERROR(VLOOKUP(cppm_pr[[#This Row],[Order Number]],'DC TM ONE'!B:CN,42,0),"")</f>
        <v>SLA 99.0%</v>
      </c>
      <c r="AK2269" s="177"/>
      <c r="AL2269" s="1049"/>
      <c r="AO2269" s="1050"/>
      <c r="AR2269" s="1051"/>
      <c r="AT2269" s="1037"/>
      <c r="AU2269" s="1"/>
      <c r="AV2269" s="1037"/>
      <c r="AW2269" s="1037"/>
      <c r="AX2269" s="1037"/>
      <c r="AY2269" s="1037"/>
      <c r="AZ2269" s="1037"/>
      <c r="BA2269" s="1037"/>
      <c r="BB2269" s="1037"/>
      <c r="BC2269" s="1037"/>
      <c r="BD2269" s="1037"/>
      <c r="BE2269" s="1037"/>
      <c r="BF2269" s="1037"/>
    </row>
    <row r="2270" spans="1:58" ht="12" customHeight="1">
      <c r="A2270" s="959">
        <v>2268</v>
      </c>
      <c r="C2270" s="601" t="s">
        <v>213</v>
      </c>
      <c r="F2270" s="1044" t="s">
        <v>14340</v>
      </c>
      <c r="G2270" s="1044"/>
      <c r="H2270" s="1044"/>
      <c r="I2270" s="177"/>
      <c r="J2270" s="1043"/>
      <c r="K2270" s="971"/>
      <c r="L2270" s="1029" t="s">
        <v>908</v>
      </c>
      <c r="M2270" s="1029" t="s">
        <v>10509</v>
      </c>
      <c r="N2270" s="1029" t="str">
        <f>VLOOKUP(cppm_pr[[#This Row],[Order Number]],'DC TM ONE'!B:CN,89,0)</f>
        <v>IN PROGRESS</v>
      </c>
      <c r="O2270" s="1044"/>
      <c r="P2270" s="1045"/>
      <c r="Q2270" s="1045"/>
      <c r="R2270" s="177">
        <f>$Q2270-$P2270</f>
        <v>0</v>
      </c>
      <c r="S2270" s="177"/>
      <c r="T2270" s="1026" t="str">
        <f>VLOOKUP(cppm_pr[[#This Row],[Status]],'All Link_LOV'!$I$32:$K$72,2,0)</f>
        <v>Pending Desktop Costing</v>
      </c>
      <c r="U2270" s="1026" t="s">
        <v>14170</v>
      </c>
      <c r="V2270" s="1160">
        <f>VLOOKUP(cppm_pr[[#This Row],[Order Number]],'DC TM ONE'!B:CO,92,0)</f>
        <v>478</v>
      </c>
      <c r="W2270" s="1026" t="s">
        <v>14170</v>
      </c>
      <c r="X2270" s="177">
        <f>VLOOKUP(cppm_pr[[#This Row],[Order Number]],'DC TM ONE'!B:CO,28,0)</f>
        <v>2</v>
      </c>
      <c r="Z2270" s="1028">
        <v>45210</v>
      </c>
      <c r="AA2270" s="177"/>
      <c r="AB2270" s="468"/>
      <c r="AC2270" s="1048"/>
      <c r="AF2270" s="1020" t="s">
        <v>12821</v>
      </c>
      <c r="AG2270" s="1020" t="s">
        <v>491</v>
      </c>
      <c r="AH2270" s="1020" t="str">
        <f>VLOOKUP(cppm_pr[[#This Row],[Order Number]],'DC TM ONE'!B:CN,2,0)</f>
        <v>INTEL TECHNOLOGY SDN BHD - HLM KAMPUNG JAWA (MLSIPME) - BYB</v>
      </c>
      <c r="AI2270" s="600" t="str">
        <f>IFERROR(VLOOKUP(cppm_pr[[#This Row],[Order Number]],SPHERE!C:CC,39,0),"")</f>
        <v/>
      </c>
      <c r="AJ2270" s="600" t="str">
        <f>IFERROR(VLOOKUP(cppm_pr[[#This Row],[Order Number]],'DC TM ONE'!B:CN,42,0),"")</f>
        <v>SLG 99.9%</v>
      </c>
      <c r="AK2270" s="177"/>
      <c r="AL2270" s="1049"/>
      <c r="AO2270" s="1050"/>
      <c r="AR2270" s="1051"/>
      <c r="AT2270" s="1037"/>
      <c r="AU2270" s="1"/>
      <c r="AV2270" s="1037"/>
      <c r="AW2270" s="1037"/>
      <c r="AX2270" s="1037"/>
      <c r="AY2270" s="1037"/>
      <c r="AZ2270" s="1037"/>
      <c r="BA2270" s="1037"/>
      <c r="BB2270" s="1037"/>
      <c r="BC2270" s="1037"/>
      <c r="BD2270" s="1037"/>
      <c r="BE2270" s="1037"/>
      <c r="BF2270" s="1037"/>
    </row>
    <row r="2271" spans="1:58" ht="12" customHeight="1">
      <c r="A2271" s="960">
        <v>2269</v>
      </c>
      <c r="C2271" s="601" t="s">
        <v>213</v>
      </c>
      <c r="F2271" s="1044" t="s">
        <v>14341</v>
      </c>
      <c r="G2271" s="1044"/>
      <c r="H2271" s="1044"/>
      <c r="I2271" s="177"/>
      <c r="J2271" s="1043"/>
      <c r="K2271" s="971"/>
      <c r="L2271" s="1029" t="s">
        <v>2603</v>
      </c>
      <c r="M2271" s="1029" t="s">
        <v>10509</v>
      </c>
      <c r="N2271" s="1029" t="str">
        <f>VLOOKUP(cppm_pr[[#This Row],[Order Number]],'DC TM ONE'!B:CN,89,0)</f>
        <v>CONFIRMED</v>
      </c>
      <c r="O2271" s="1044"/>
      <c r="P2271" s="1045"/>
      <c r="Q2271" s="1045"/>
      <c r="R2271" s="177">
        <f>$Q2271-$P2271</f>
        <v>0</v>
      </c>
      <c r="S2271" s="177"/>
      <c r="T2271" s="1026" t="str">
        <f>VLOOKUP(cppm_pr[[#This Row],[Status]],'All Link_LOV'!$I$32:$K$72,2,0)</f>
        <v>Pending Desktop Costing</v>
      </c>
      <c r="U2271" s="1026" t="s">
        <v>14170</v>
      </c>
      <c r="V2271" s="1160">
        <f>VLOOKUP(cppm_pr[[#This Row],[Order Number]],'DC TM ONE'!B:CO,92,0)</f>
        <v>474</v>
      </c>
      <c r="W2271" s="1026" t="s">
        <v>14170</v>
      </c>
      <c r="X2271" s="177">
        <f>VLOOKUP(cppm_pr[[#This Row],[Order Number]],'DC TM ONE'!B:CO,28,0)</f>
        <v>2</v>
      </c>
      <c r="Z2271" s="1028">
        <v>45210</v>
      </c>
      <c r="AA2271" s="177"/>
      <c r="AB2271" s="468"/>
      <c r="AC2271" s="1048"/>
      <c r="AF2271" s="1020" t="s">
        <v>12821</v>
      </c>
      <c r="AG2271" s="1020" t="s">
        <v>491</v>
      </c>
      <c r="AH2271" s="1020" t="str">
        <f>VLOOKUP(cppm_pr[[#This Row],[Order Number]],'DC TM ONE'!B:CN,2,0)</f>
        <v>PETRONAS ICT SDN. BHD.  - BFDC DOME 20M (DOME) -BRF</v>
      </c>
      <c r="AI2271" s="600" t="str">
        <f>IFERROR(VLOOKUP(cppm_pr[[#This Row],[Order Number]],SPHERE!C:CC,39,0),"")</f>
        <v/>
      </c>
      <c r="AJ2271" s="600" t="str">
        <f>IFERROR(VLOOKUP(cppm_pr[[#This Row],[Order Number]],'DC TM ONE'!B:CN,42,0),"")</f>
        <v>SLA 99.7%</v>
      </c>
      <c r="AK2271" s="177"/>
      <c r="AL2271" s="1049"/>
      <c r="AO2271" s="1050"/>
      <c r="AR2271" s="1051"/>
      <c r="AT2271" s="1037"/>
      <c r="AU2271" s="1"/>
      <c r="AV2271" s="1037"/>
      <c r="AW2271" s="1037"/>
      <c r="AX2271" s="1037"/>
      <c r="AY2271" s="1037"/>
      <c r="AZ2271" s="1037"/>
      <c r="BA2271" s="1037"/>
      <c r="BB2271" s="1037"/>
      <c r="BC2271" s="1037"/>
      <c r="BD2271" s="1037"/>
      <c r="BE2271" s="1037"/>
      <c r="BF2271" s="1037"/>
    </row>
    <row r="2272" spans="1:58" ht="12" customHeight="1">
      <c r="A2272" s="959">
        <v>2270</v>
      </c>
      <c r="B2272" s="176" t="s">
        <v>78</v>
      </c>
      <c r="C2272" s="601" t="s">
        <v>217</v>
      </c>
      <c r="E2272" s="176" t="s">
        <v>14234</v>
      </c>
      <c r="F2272" s="1044" t="s">
        <v>14342</v>
      </c>
      <c r="G2272" s="1044"/>
      <c r="H2272" s="1044"/>
      <c r="I2272" s="177"/>
      <c r="J2272" s="1043"/>
      <c r="K2272" s="971"/>
      <c r="L2272" s="1029" t="s">
        <v>1701</v>
      </c>
      <c r="M2272" s="1029" t="s">
        <v>10509</v>
      </c>
      <c r="N2272" s="1029" t="str">
        <f>VLOOKUP(cppm_pr[[#This Row],[Order Number]],'DC TM ONE'!B:CN,89,0)</f>
        <v>COMPLETED</v>
      </c>
      <c r="O2272" s="1044"/>
      <c r="P2272" s="1045"/>
      <c r="Q2272" s="1045"/>
      <c r="R2272" s="177">
        <f>$Q2272-$P2272</f>
        <v>0</v>
      </c>
      <c r="S2272" s="177"/>
      <c r="T2272" s="1026" t="str">
        <f>VLOOKUP(cppm_pr[[#This Row],[Status]],'All Link_LOV'!$I$32:$K$72,2,0)</f>
        <v>Desktop Cost Done</v>
      </c>
      <c r="U2272" s="1026" t="s">
        <v>14170</v>
      </c>
      <c r="V2272" s="1160">
        <f>VLOOKUP(cppm_pr[[#This Row],[Order Number]],'DC TM ONE'!B:CO,92,0)</f>
        <v>473</v>
      </c>
      <c r="W2272" s="1026" t="s">
        <v>14170</v>
      </c>
      <c r="X2272" s="177">
        <f>VLOOKUP(cppm_pr[[#This Row],[Order Number]],'DC TM ONE'!B:CO,28,0)</f>
        <v>2</v>
      </c>
      <c r="Z2272" s="1028">
        <v>45210</v>
      </c>
      <c r="AA2272" s="177"/>
      <c r="AB2272" s="468"/>
      <c r="AC2272" s="1048"/>
      <c r="AF2272" s="1020" t="s">
        <v>12821</v>
      </c>
      <c r="AG2272" s="1020" t="s">
        <v>491</v>
      </c>
      <c r="AH2272" s="1020" t="str">
        <f>VLOOKUP(cppm_pr[[#This Row],[Order Number]],'DC TM ONE'!B:CN,2,0)</f>
        <v>PETRONAS ICT SDN. BHD.  - KVDC DOME 20M (DOME) -CBJ</v>
      </c>
      <c r="AI2272" s="600" t="str">
        <f>IFERROR(VLOOKUP(cppm_pr[[#This Row],[Order Number]],SPHERE!C:CC,39,0),"")</f>
        <v/>
      </c>
      <c r="AJ2272" s="600" t="str">
        <f>IFERROR(VLOOKUP(cppm_pr[[#This Row],[Order Number]],'DC TM ONE'!B:CN,42,0),"")</f>
        <v>SLA 99.7%</v>
      </c>
      <c r="AK2272" s="177">
        <v>2690</v>
      </c>
      <c r="AL2272" s="1049"/>
      <c r="AO2272" s="1050"/>
      <c r="AR2272" s="1051"/>
      <c r="AT2272" s="1037"/>
      <c r="AU2272" s="1"/>
      <c r="AV2272" s="1037"/>
      <c r="AW2272" s="1037"/>
      <c r="AX2272" s="1037"/>
      <c r="AY2272" s="1037"/>
      <c r="AZ2272" s="1037"/>
      <c r="BA2272" s="1037"/>
      <c r="BB2272" s="1037"/>
      <c r="BC2272" s="1037"/>
      <c r="BD2272" s="1037"/>
      <c r="BE2272" s="1037"/>
      <c r="BF2272" s="1037"/>
    </row>
    <row r="2273" spans="1:60" ht="12" customHeight="1">
      <c r="A2273" s="960">
        <v>2271</v>
      </c>
      <c r="C2273" s="601" t="s">
        <v>213</v>
      </c>
      <c r="F2273" s="1044" t="s">
        <v>14343</v>
      </c>
      <c r="G2273" s="1044"/>
      <c r="H2273" s="1044"/>
      <c r="I2273" s="177"/>
      <c r="J2273" s="1043"/>
      <c r="K2273" s="971"/>
      <c r="L2273" s="1029" t="s">
        <v>1252</v>
      </c>
      <c r="M2273" s="1029" t="s">
        <v>10509</v>
      </c>
      <c r="N2273" s="1029" t="str">
        <f>VLOOKUP(cppm_pr[[#This Row],[Order Number]],'DC TM ONE'!B:CN,89,0)</f>
        <v>IN PROGRESS</v>
      </c>
      <c r="O2273" s="1044"/>
      <c r="P2273" s="1045"/>
      <c r="Q2273" s="1045"/>
      <c r="R2273" s="177">
        <f>$Q2273-$P2273</f>
        <v>0</v>
      </c>
      <c r="S2273" s="177"/>
      <c r="T2273" s="1026" t="str">
        <f>VLOOKUP(cppm_pr[[#This Row],[Status]],'All Link_LOV'!$I$32:$K$72,2,0)</f>
        <v>Pending Desktop Costing</v>
      </c>
      <c r="U2273" s="1026" t="s">
        <v>14170</v>
      </c>
      <c r="V2273" s="1160">
        <f>VLOOKUP(cppm_pr[[#This Row],[Order Number]],'DC TM ONE'!B:CO,92,0)</f>
        <v>472</v>
      </c>
      <c r="W2273" s="1026" t="s">
        <v>14170</v>
      </c>
      <c r="X2273" s="177">
        <f>VLOOKUP(cppm_pr[[#This Row],[Order Number]],'DC TM ONE'!B:CO,28,0)</f>
        <v>2</v>
      </c>
      <c r="Z2273" s="1028">
        <v>45210</v>
      </c>
      <c r="AA2273" s="177"/>
      <c r="AB2273" s="468"/>
      <c r="AC2273" s="1048"/>
      <c r="AF2273" s="1020" t="s">
        <v>12821</v>
      </c>
      <c r="AG2273" s="1020" t="s">
        <v>491</v>
      </c>
      <c r="AH2273" s="1020" t="str">
        <f>VLOOKUP(cppm_pr[[#This Row],[Order Number]],'DC TM ONE'!B:CN,2,0)</f>
        <v>INTEL TECHNOLOGY SDN BHD - KULIM (MLSIPME) - KMH</v>
      </c>
      <c r="AI2273" s="600" t="str">
        <f>IFERROR(VLOOKUP(cppm_pr[[#This Row],[Order Number]],SPHERE!C:CC,39,0),"")</f>
        <v/>
      </c>
      <c r="AJ2273" s="600" t="str">
        <f>IFERROR(VLOOKUP(cppm_pr[[#This Row],[Order Number]],'DC TM ONE'!B:CN,42,0),"")</f>
        <v>SLG 99.9%</v>
      </c>
      <c r="AK2273" s="177"/>
      <c r="AL2273" s="1049"/>
      <c r="AO2273" s="1050"/>
      <c r="AR2273" s="1051"/>
      <c r="AT2273" s="1037"/>
      <c r="AU2273" s="1"/>
      <c r="AV2273" s="1037"/>
      <c r="AW2273" s="1037"/>
      <c r="AX2273" s="1037"/>
      <c r="AY2273" s="1037"/>
      <c r="AZ2273" s="1037"/>
      <c r="BA2273" s="1037"/>
      <c r="BB2273" s="1037"/>
      <c r="BC2273" s="1037"/>
      <c r="BD2273" s="1037"/>
      <c r="BE2273" s="1037"/>
      <c r="BF2273" s="1037"/>
    </row>
    <row r="2274" spans="1:60" ht="12" customHeight="1">
      <c r="A2274" s="959">
        <v>2272</v>
      </c>
      <c r="B2274" s="589" t="s">
        <v>79</v>
      </c>
      <c r="C2274" s="590" t="s">
        <v>241</v>
      </c>
      <c r="E2274" s="176" t="s">
        <v>14344</v>
      </c>
      <c r="F2274" s="1044" t="s">
        <v>14345</v>
      </c>
      <c r="G2274" s="1044" t="s">
        <v>14346</v>
      </c>
      <c r="H2274" s="1044" t="s">
        <v>14347</v>
      </c>
      <c r="I2274" s="177"/>
      <c r="J2274" s="1043"/>
      <c r="K2274" s="971"/>
      <c r="L2274" s="1029" t="s">
        <v>2749</v>
      </c>
      <c r="M2274" s="985" t="s">
        <v>10509</v>
      </c>
      <c r="N2274" s="1029" t="str">
        <f>VLOOKUP(cppm_pr[[#This Row],[Order Number]],'DC TM ONE'!B:CN,89,0)</f>
        <v>IN PROGRESS</v>
      </c>
      <c r="O2274" s="592" t="str">
        <f>VLOOKUP(cppm_pr[[#This Row],[Order Number]],SPHERE!C:CC,6,0)</f>
        <v>RESUBMIT</v>
      </c>
      <c r="P2274" s="1045"/>
      <c r="Q2274" s="1045"/>
      <c r="R2274" s="177">
        <f>$Q2274-$P2274</f>
        <v>0</v>
      </c>
      <c r="S2274" s="177"/>
      <c r="T2274" s="1026" t="str">
        <f>VLOOKUP(cppm_pr[[#This Row],[Status]],'All Link_LOV'!$I$32:$K$72,2,0)</f>
        <v>Pending Budget</v>
      </c>
      <c r="U2274" s="1026" t="s">
        <v>14170</v>
      </c>
      <c r="V2274" s="1160">
        <f>VLOOKUP(cppm_pr[[#This Row],[Order Number]],'DC TM ONE'!B:CO,92,0)</f>
        <v>471</v>
      </c>
      <c r="W2274" s="1026" t="s">
        <v>14170</v>
      </c>
      <c r="X2274" s="177">
        <f>VLOOKUP(cppm_pr[[#This Row],[Order Number]],'DC TM ONE'!B:CO,28,0)</f>
        <v>2</v>
      </c>
      <c r="Z2274" s="1028">
        <v>45210</v>
      </c>
      <c r="AA2274" s="177"/>
      <c r="AB2274" s="468"/>
      <c r="AC2274" s="1048"/>
      <c r="AF2274" s="592" t="s">
        <v>12821</v>
      </c>
      <c r="AG2274" s="1020" t="s">
        <v>491</v>
      </c>
      <c r="AH2274" s="1020" t="str">
        <f>VLOOKUP(cppm_pr[[#This Row],[Order Number]],'DC TM ONE'!B:CN,2,0)</f>
        <v>INFINEON TECHNOLOGIES (M) SDN BHD-FTZ BATU BERENDAM(IPME)-BBM</v>
      </c>
      <c r="AI2274" s="600" t="str">
        <f>IFERROR(VLOOKUP(cppm_pr[[#This Row],[Order Number]],SPHERE!C:CC,39,0),"")</f>
        <v>4 core FOC + 1 NID (NRP)</v>
      </c>
      <c r="AJ2274" s="600" t="str">
        <f>IFERROR(VLOOKUP(cppm_pr[[#This Row],[Order Number]],'DC TM ONE'!B:CN,42,0),"")</f>
        <v>SLG 99.5%</v>
      </c>
      <c r="AK2274" s="177">
        <v>2656.13</v>
      </c>
      <c r="AL2274" s="1049"/>
      <c r="AM2274" s="1032" t="s">
        <v>7805</v>
      </c>
      <c r="AO2274" s="1050"/>
      <c r="AR2274" s="1051"/>
      <c r="AT2274" s="1037"/>
      <c r="AU2274" s="1"/>
      <c r="AV2274" s="1037"/>
      <c r="AW2274" s="1037"/>
      <c r="AX2274" s="1037"/>
      <c r="AY2274" s="1037"/>
      <c r="AZ2274" s="1037"/>
      <c r="BA2274" s="1037"/>
      <c r="BB2274" s="1037"/>
      <c r="BC2274" s="1037"/>
      <c r="BD2274" s="1037"/>
      <c r="BE2274" s="1037"/>
      <c r="BF2274" s="1037"/>
    </row>
    <row r="2275" spans="1:60" ht="12" customHeight="1">
      <c r="A2275" s="960">
        <v>2273</v>
      </c>
      <c r="C2275" s="601" t="s">
        <v>213</v>
      </c>
      <c r="F2275" s="1044" t="s">
        <v>14348</v>
      </c>
      <c r="G2275" s="1044"/>
      <c r="H2275" s="1044"/>
      <c r="I2275" s="177"/>
      <c r="J2275" s="1043"/>
      <c r="K2275" s="971"/>
      <c r="L2275" s="1029" t="s">
        <v>1252</v>
      </c>
      <c r="M2275" s="1029" t="s">
        <v>10509</v>
      </c>
      <c r="N2275" s="1029" t="str">
        <f>VLOOKUP(cppm_pr[[#This Row],[Order Number]],'DC TM ONE'!B:CN,89,0)</f>
        <v>IN PROGRESS</v>
      </c>
      <c r="O2275" s="1044"/>
      <c r="P2275" s="1045"/>
      <c r="Q2275" s="1045"/>
      <c r="R2275" s="177">
        <f>$Q2275-$P2275</f>
        <v>0</v>
      </c>
      <c r="S2275" s="177"/>
      <c r="T2275" s="1026" t="str">
        <f>VLOOKUP(cppm_pr[[#This Row],[Status]],'All Link_LOV'!$I$32:$K$72,2,0)</f>
        <v>Pending Desktop Costing</v>
      </c>
      <c r="U2275" s="1026" t="s">
        <v>14170</v>
      </c>
      <c r="V2275" s="1160">
        <f>VLOOKUP(cppm_pr[[#This Row],[Order Number]],'DC TM ONE'!B:CO,92,0)</f>
        <v>470</v>
      </c>
      <c r="W2275" s="1026" t="s">
        <v>14170</v>
      </c>
      <c r="X2275" s="177">
        <f>VLOOKUP(cppm_pr[[#This Row],[Order Number]],'DC TM ONE'!B:CO,28,0)</f>
        <v>2</v>
      </c>
      <c r="Z2275" s="1028">
        <v>45210</v>
      </c>
      <c r="AA2275" s="177"/>
      <c r="AB2275" s="468"/>
      <c r="AC2275" s="1048"/>
      <c r="AF2275" s="1020" t="s">
        <v>12821</v>
      </c>
      <c r="AG2275" s="1020" t="s">
        <v>515</v>
      </c>
      <c r="AH2275" s="1020" t="str">
        <f>VLOOKUP(cppm_pr[[#This Row],[Order Number]],'DC TM ONE'!B:CN,2,0)</f>
        <v>MBAS-JABI(UNIFI)-LGR</v>
      </c>
      <c r="AI2275" s="600" t="str">
        <f>IFERROR(VLOOKUP(cppm_pr[[#This Row],[Order Number]],SPHERE!C:CC,39,0),"")</f>
        <v/>
      </c>
      <c r="AJ2275" s="600">
        <f>IFERROR(VLOOKUP(cppm_pr[[#This Row],[Order Number]],'DC TM ONE'!B:CN,42,0),"")</f>
        <v>0</v>
      </c>
      <c r="AK2275" s="177"/>
      <c r="AL2275" s="1049"/>
      <c r="AO2275" s="1050"/>
      <c r="AR2275" s="1051"/>
      <c r="AT2275" s="1037"/>
      <c r="AU2275" s="1"/>
      <c r="AV2275" s="1037"/>
      <c r="AW2275" s="1037"/>
      <c r="AX2275" s="1037"/>
      <c r="AY2275" s="1037"/>
      <c r="AZ2275" s="1037"/>
      <c r="BA2275" s="1037"/>
      <c r="BB2275" s="1037"/>
      <c r="BC2275" s="1037"/>
      <c r="BD2275" s="1037"/>
      <c r="BE2275" s="1037"/>
      <c r="BF2275" s="1037"/>
    </row>
    <row r="2276" spans="1:60" ht="12" customHeight="1">
      <c r="A2276" s="959">
        <v>2274</v>
      </c>
      <c r="C2276" s="601" t="s">
        <v>213</v>
      </c>
      <c r="F2276" s="1044" t="s">
        <v>13741</v>
      </c>
      <c r="G2276" s="1044"/>
      <c r="H2276" s="1044"/>
      <c r="I2276" s="177"/>
      <c r="J2276" s="1043"/>
      <c r="K2276" s="971"/>
      <c r="L2276" s="1029" t="s">
        <v>1104</v>
      </c>
      <c r="M2276" s="985" t="s">
        <v>10509</v>
      </c>
      <c r="N2276" s="972" t="str">
        <f>VLOOKUP(cppm_pr[[#This Row],[Order Number]],SPHERE!C:CC,13,0)</f>
        <v>CONFIRMED</v>
      </c>
      <c r="O2276" s="1044"/>
      <c r="P2276" s="1045"/>
      <c r="Q2276" s="1045"/>
      <c r="R2276" s="177">
        <f>$Q2276-$P2276</f>
        <v>0</v>
      </c>
      <c r="S2276" s="177"/>
      <c r="T2276" s="1026" t="str">
        <f>VLOOKUP(cppm_pr[[#This Row],[Status]],'All Link_LOV'!$I$32:$K$72,2,0)</f>
        <v>Pending Desktop Costing</v>
      </c>
      <c r="U2276" s="1026" t="s">
        <v>14170</v>
      </c>
      <c r="V2276" s="1160">
        <f>VLOOKUP(cppm_pr[[#This Row],[Order Number]],'DC TM ONE'!B:CO,92,0)</f>
        <v>469</v>
      </c>
      <c r="W2276" s="1026" t="s">
        <v>14170</v>
      </c>
      <c r="X2276" s="177">
        <f>VLOOKUP(cppm_pr[[#This Row],[Order Number]],'DC TM ONE'!B:CO,28,0)</f>
        <v>2</v>
      </c>
      <c r="Z2276" s="1028">
        <v>45210</v>
      </c>
      <c r="AA2276" s="177"/>
      <c r="AB2276" s="468"/>
      <c r="AC2276" s="1048"/>
      <c r="AF2276" s="592" t="s">
        <v>12821</v>
      </c>
      <c r="AG2276" s="1020" t="s">
        <v>515</v>
      </c>
      <c r="AH2276" s="1020" t="str">
        <f>VLOOKUP(cppm_pr[[#This Row],[Order Number]],'DC TM ONE'!B:CN,2,0)</f>
        <v>SURUHANJAYA KOMUNIKASI DAN MULTIMEDIA MALAYSIA-JABATAN KEBAJIKAN MASYARAKAT WP LABUAN(IPVPN EFM HSBB)-LBN</v>
      </c>
      <c r="AI2276" s="600" t="str">
        <f>IFERROR(VLOOKUP(cppm_pr[[#This Row],[Order Number]],SPHERE!C:CC,39,0),"")</f>
        <v>Unifi Port</v>
      </c>
      <c r="AJ2276" s="600" t="str">
        <f>IFERROR(VLOOKUP(cppm_pr[[#This Row],[Order Number]],'DC TM ONE'!B:CN,42,0),"")</f>
        <v>SLA 99.0%</v>
      </c>
      <c r="AK2276" s="177"/>
      <c r="AL2276" s="1049"/>
      <c r="AM2276" s="1032" t="s">
        <v>13207</v>
      </c>
      <c r="AO2276" s="1050"/>
      <c r="AR2276" s="1051"/>
      <c r="AT2276" s="1037"/>
      <c r="AU2276" s="1"/>
      <c r="AV2276" s="1037"/>
      <c r="AW2276" s="1037"/>
      <c r="AX2276" s="1037"/>
      <c r="AY2276" s="1037"/>
      <c r="AZ2276" s="1037"/>
      <c r="BA2276" s="1037"/>
      <c r="BB2276" s="1037"/>
      <c r="BC2276" s="1037"/>
      <c r="BD2276" s="1037"/>
      <c r="BE2276" s="1037"/>
      <c r="BF2276" s="1037"/>
    </row>
    <row r="2277" spans="1:60" ht="12" customHeight="1">
      <c r="A2277" s="960">
        <v>2275</v>
      </c>
      <c r="C2277" s="601" t="s">
        <v>213</v>
      </c>
      <c r="F2277" s="1044" t="s">
        <v>13739</v>
      </c>
      <c r="G2277" s="1044"/>
      <c r="H2277" s="1044"/>
      <c r="I2277" s="177"/>
      <c r="J2277" s="1043"/>
      <c r="K2277" s="971"/>
      <c r="L2277" s="1029" t="s">
        <v>1264</v>
      </c>
      <c r="M2277" s="985" t="s">
        <v>10509</v>
      </c>
      <c r="N2277" s="972" t="str">
        <f>VLOOKUP(cppm_pr[[#This Row],[Order Number]],SPHERE!C:CC,13,0)</f>
        <v>CONFIRMED</v>
      </c>
      <c r="O2277" s="1044"/>
      <c r="P2277" s="1045"/>
      <c r="Q2277" s="1045"/>
      <c r="R2277" s="177">
        <f>$Q2277-$P2277</f>
        <v>0</v>
      </c>
      <c r="S2277" s="177"/>
      <c r="T2277" s="1026" t="str">
        <f>VLOOKUP(cppm_pr[[#This Row],[Status]],'All Link_LOV'!$I$32:$K$72,2,0)</f>
        <v>Pending Desktop Costing</v>
      </c>
      <c r="U2277" s="1026" t="s">
        <v>14170</v>
      </c>
      <c r="V2277" s="1160">
        <f>VLOOKUP(cppm_pr[[#This Row],[Order Number]],'DC TM ONE'!B:CO,92,0)</f>
        <v>457</v>
      </c>
      <c r="W2277" s="1026" t="s">
        <v>14170</v>
      </c>
      <c r="X2277" s="177">
        <f>VLOOKUP(cppm_pr[[#This Row],[Order Number]],'DC TM ONE'!B:CO,28,0)</f>
        <v>1</v>
      </c>
      <c r="Z2277" s="1028">
        <v>45210</v>
      </c>
      <c r="AA2277" s="177"/>
      <c r="AB2277" s="468"/>
      <c r="AC2277" s="1048"/>
      <c r="AF2277" s="592" t="s">
        <v>12821</v>
      </c>
      <c r="AG2277" s="1020" t="s">
        <v>515</v>
      </c>
      <c r="AH2277" s="1020" t="str">
        <f>VLOOKUP(cppm_pr[[#This Row],[Order Number]],'DC TM ONE'!B:CN,2,0)</f>
        <v>SURUHANJAYA KOMUNIKASI DAN MULTIMEDIA MALAYSIA-HOSPITAL UNIVERSITI SAINS KUBANG KRIAN(IPVPN EFM HSBB)-KUK</v>
      </c>
      <c r="AI2277" s="600" t="str">
        <f>IFERROR(VLOOKUP(cppm_pr[[#This Row],[Order Number]],SPHERE!C:CC,39,0),"")</f>
        <v>Unifi Port</v>
      </c>
      <c r="AJ2277" s="600" t="str">
        <f>IFERROR(VLOOKUP(cppm_pr[[#This Row],[Order Number]],'DC TM ONE'!B:CN,42,0),"")</f>
        <v>SLA 99.0%</v>
      </c>
      <c r="AK2277" s="177"/>
      <c r="AL2277" s="1049"/>
      <c r="AM2277" s="1032" t="s">
        <v>8193</v>
      </c>
      <c r="AO2277" s="1050"/>
      <c r="AR2277" s="1051"/>
      <c r="AT2277" s="1037"/>
      <c r="AU2277" s="1"/>
      <c r="AV2277" s="1037"/>
      <c r="AW2277" s="1037"/>
      <c r="AX2277" s="1037"/>
      <c r="AY2277" s="1037"/>
      <c r="AZ2277" s="1037"/>
      <c r="BA2277" s="1037"/>
      <c r="BB2277" s="1037"/>
      <c r="BC2277" s="1037"/>
      <c r="BD2277" s="1037"/>
      <c r="BE2277" s="1037"/>
      <c r="BF2277" s="1037"/>
    </row>
    <row r="2278" spans="1:60" ht="12" customHeight="1">
      <c r="A2278" s="959">
        <v>2276</v>
      </c>
      <c r="C2278" s="601" t="s">
        <v>213</v>
      </c>
      <c r="F2278" s="1044" t="s">
        <v>14349</v>
      </c>
      <c r="G2278" s="1044"/>
      <c r="H2278" s="1044"/>
      <c r="I2278" s="177"/>
      <c r="J2278" s="1043"/>
      <c r="K2278" s="971"/>
      <c r="L2278" s="1029" t="s">
        <v>52</v>
      </c>
      <c r="M2278" s="1029" t="s">
        <v>10509</v>
      </c>
      <c r="N2278" s="1029" t="str">
        <f>VLOOKUP(cppm_pr[[#This Row],[Order Number]],'DC TM ONE'!B:CN,89,0)</f>
        <v>IN PROGRESS</v>
      </c>
      <c r="O2278" s="1044"/>
      <c r="P2278" s="1045"/>
      <c r="Q2278" s="1045"/>
      <c r="R2278" s="177">
        <f>$Q2278-$P2278</f>
        <v>0</v>
      </c>
      <c r="S2278" s="177"/>
      <c r="T2278" s="1026" t="str">
        <f>VLOOKUP(cppm_pr[[#This Row],[Status]],'All Link_LOV'!$I$32:$K$72,2,0)</f>
        <v>Pending Desktop Costing</v>
      </c>
      <c r="U2278" s="1026" t="s">
        <v>14170</v>
      </c>
      <c r="V2278" s="1160">
        <f>VLOOKUP(cppm_pr[[#This Row],[Order Number]],'DC TM ONE'!B:CO,92,0)</f>
        <v>453</v>
      </c>
      <c r="W2278" s="1026" t="s">
        <v>14170</v>
      </c>
      <c r="X2278" s="177">
        <f>VLOOKUP(cppm_pr[[#This Row],[Order Number]],'DC TM ONE'!B:CO,28,0)</f>
        <v>2</v>
      </c>
      <c r="Z2278" s="1028">
        <v>45210</v>
      </c>
      <c r="AA2278" s="177"/>
      <c r="AB2278" s="468"/>
      <c r="AC2278" s="1048"/>
      <c r="AF2278" s="1020" t="s">
        <v>12821</v>
      </c>
      <c r="AG2278" s="1020" t="s">
        <v>515</v>
      </c>
      <c r="AH2278" s="1020" t="str">
        <f>VLOOKUP(cppm_pr[[#This Row],[Order Number]],'DC TM ONE'!B:CN,2,0)</f>
        <v>MALAYSIAN SHEET GLASS - IJOK KUALA SELANGOR (UNIFI) - SPG</v>
      </c>
      <c r="AI2278" s="600" t="str">
        <f>IFERROR(VLOOKUP(cppm_pr[[#This Row],[Order Number]],SPHERE!C:CC,39,0),"")</f>
        <v/>
      </c>
      <c r="AJ2278" s="600">
        <f>IFERROR(VLOOKUP(cppm_pr[[#This Row],[Order Number]],'DC TM ONE'!B:CN,42,0),"")</f>
        <v>0</v>
      </c>
      <c r="AK2278" s="177"/>
      <c r="AL2278" s="1049"/>
      <c r="AO2278" s="1050"/>
      <c r="AR2278" s="1051"/>
      <c r="AT2278" s="1037"/>
      <c r="AU2278" s="1"/>
      <c r="AV2278" s="1037"/>
      <c r="AW2278" s="1037"/>
      <c r="AX2278" s="1037"/>
      <c r="AY2278" s="1037"/>
      <c r="AZ2278" s="1037"/>
      <c r="BA2278" s="1037"/>
      <c r="BB2278" s="1037"/>
      <c r="BC2278" s="1037"/>
      <c r="BD2278" s="1037"/>
      <c r="BE2278" s="1037"/>
      <c r="BF2278" s="1037"/>
    </row>
    <row r="2279" spans="1:60" ht="12" customHeight="1">
      <c r="A2279" s="960">
        <v>2277</v>
      </c>
      <c r="B2279" s="1017" t="s">
        <v>469</v>
      </c>
      <c r="C2279" s="601" t="s">
        <v>256</v>
      </c>
      <c r="D2279" s="1019"/>
      <c r="E2279" s="1017" t="s">
        <v>14350</v>
      </c>
      <c r="F2279" s="1024" t="s">
        <v>13734</v>
      </c>
      <c r="G2279" s="1024"/>
      <c r="H2279" s="1024"/>
      <c r="I2279" s="1020"/>
      <c r="J2279" s="1023"/>
      <c r="K2279" s="616"/>
      <c r="L2279" s="1029" t="s">
        <v>56</v>
      </c>
      <c r="M2279" s="1029" t="s">
        <v>10509</v>
      </c>
      <c r="N2279" s="1029" t="str">
        <f>VLOOKUP(cppm_pr[[#This Row],[Order Number]],'DC TM ONE'!B:CN,89,0)</f>
        <v>COMPLETED</v>
      </c>
      <c r="O2279" s="1024"/>
      <c r="P2279" s="1025"/>
      <c r="Q2279" s="1025"/>
      <c r="R2279" s="1020">
        <f>$Q2279-$P2279</f>
        <v>0</v>
      </c>
      <c r="S2279" s="1020"/>
      <c r="T2279" s="1026" t="str">
        <f>VLOOKUP(cppm_pr[[#This Row],[Status]],'All Link_LOV'!$I$32:$K$72,2,0)</f>
        <v>PO Issued / Not Require LOR</v>
      </c>
      <c r="U2279" s="1026" t="s">
        <v>14170</v>
      </c>
      <c r="V2279" s="1027">
        <f>VLOOKUP(cppm_pr[[#This Row],[Order Number]],'DC TM ONE'!B:CO,92,0)</f>
        <v>448</v>
      </c>
      <c r="W2279" s="1026" t="s">
        <v>14170</v>
      </c>
      <c r="X2279" s="177">
        <f>VLOOKUP(cppm_pr[[#This Row],[Order Number]],'DC TM ONE'!B:CO,28,0)</f>
        <v>2</v>
      </c>
      <c r="Y2279" s="1020"/>
      <c r="Z2279" s="1028">
        <v>45210</v>
      </c>
      <c r="AA2279" s="1020"/>
      <c r="AB2279" s="1029"/>
      <c r="AC2279" s="1022"/>
      <c r="AD2279" s="1029"/>
      <c r="AE2279" s="1029"/>
      <c r="AF2279" s="1020" t="s">
        <v>12821</v>
      </c>
      <c r="AG2279" s="1020" t="s">
        <v>515</v>
      </c>
      <c r="AH2279" s="1020" t="str">
        <f>VLOOKUP(cppm_pr[[#This Row],[Order Number]],'DC TM ONE'!B:CN,2,0)</f>
        <v>WAH CHAN CONSOLIDATED S B-LOT 19, GROUND FLOOR, BIZ AVENUE SEREMBAN 2 (UNIFI)-BUS</v>
      </c>
      <c r="AI2279" s="600" t="str">
        <f>IFERROR(VLOOKUP(cppm_pr[[#This Row],[Order Number]],SPHERE!C:CC,39,0),"")</f>
        <v/>
      </c>
      <c r="AJ2279" s="600">
        <f>IFERROR(VLOOKUP(cppm_pr[[#This Row],[Order Number]],'DC TM ONE'!B:CN,42,0),"")</f>
        <v>0</v>
      </c>
      <c r="AK2279" s="177"/>
      <c r="AL2279" s="1031"/>
      <c r="AM2279" s="1032"/>
      <c r="AN2279" s="1020"/>
      <c r="AO2279" s="1033"/>
      <c r="AP2279" s="1020"/>
      <c r="AQ2279" s="1020"/>
      <c r="AR2279" s="1034"/>
      <c r="AS2279" s="1020"/>
      <c r="AT2279" s="1035"/>
      <c r="AU2279" s="603"/>
      <c r="AV2279" s="1035"/>
      <c r="AW2279" s="1035"/>
      <c r="AX2279" s="1035"/>
      <c r="AY2279" s="1035"/>
      <c r="AZ2279" s="1035"/>
      <c r="BA2279" s="1035"/>
      <c r="BB2279" s="1035"/>
      <c r="BC2279" s="1035"/>
      <c r="BD2279" s="1035"/>
      <c r="BE2279" s="1035"/>
      <c r="BF2279" s="1035"/>
      <c r="BG2279" s="1020"/>
      <c r="BH2279" s="1020"/>
    </row>
    <row r="2280" spans="1:60" ht="12" customHeight="1">
      <c r="A2280" s="959">
        <v>2278</v>
      </c>
      <c r="B2280" s="176" t="s">
        <v>78</v>
      </c>
      <c r="C2280" s="601" t="s">
        <v>213</v>
      </c>
      <c r="E2280" s="176" t="s">
        <v>14351</v>
      </c>
      <c r="F2280" s="1044" t="s">
        <v>13693</v>
      </c>
      <c r="G2280" s="1044"/>
      <c r="H2280" s="592" t="s">
        <v>13694</v>
      </c>
      <c r="I2280" s="177"/>
      <c r="J2280" s="1043"/>
      <c r="K2280" s="971"/>
      <c r="L2280" s="1029" t="s">
        <v>1701</v>
      </c>
      <c r="M2280" s="985" t="s">
        <v>10509</v>
      </c>
      <c r="N2280" s="972" t="str">
        <f>VLOOKUP(cppm_pr[[#This Row],[Order Number]],SPHERE!C:CC,13,0)</f>
        <v>CONFIRMED</v>
      </c>
      <c r="O2280" s="1044"/>
      <c r="P2280" s="1045"/>
      <c r="Q2280" s="1045"/>
      <c r="R2280" s="177">
        <f>$Q2280-$P2280</f>
        <v>0</v>
      </c>
      <c r="S2280" s="177"/>
      <c r="T2280" s="1026" t="str">
        <f>VLOOKUP(cppm_pr[[#This Row],[Status]],'All Link_LOV'!$I$32:$K$72,2,0)</f>
        <v>Pending Desktop Costing</v>
      </c>
      <c r="U2280" s="1026" t="s">
        <v>14170</v>
      </c>
      <c r="V2280" s="1160">
        <f>VLOOKUP(cppm_pr[[#This Row],[Order Number]],'DC TM ONE'!B:CO,92,0)</f>
        <v>435</v>
      </c>
      <c r="W2280" s="1026" t="s">
        <v>14170</v>
      </c>
      <c r="X2280" s="177">
        <f>VLOOKUP(cppm_pr[[#This Row],[Order Number]],'DC TM ONE'!B:CO,28,0)</f>
        <v>2</v>
      </c>
      <c r="Z2280" s="1028">
        <v>45210</v>
      </c>
      <c r="AA2280" s="177"/>
      <c r="AB2280" s="468"/>
      <c r="AC2280" s="1048"/>
      <c r="AF2280" s="592" t="s">
        <v>12821</v>
      </c>
      <c r="AG2280" s="1020" t="s">
        <v>491</v>
      </c>
      <c r="AH2280" s="1020" t="str">
        <f>VLOOKUP(cppm_pr[[#This Row],[Order Number]],'DC TM ONE'!B:CN,2,0)</f>
        <v>ALLIANCE BANK BERHAD- CSF COMPUTER EXCHANGE 3552 (METRO-E)-CBJ</v>
      </c>
      <c r="AI2280" s="600" t="str">
        <f>IFERROR(VLOOKUP(cppm_pr[[#This Row],[Order Number]],SPHERE!C:CC,39,0),"")</f>
        <v>2 core FOC + 1 NID (NRP)</v>
      </c>
      <c r="AJ2280" s="600" t="str">
        <f>IFERROR(VLOOKUP(cppm_pr[[#This Row],[Order Number]],'DC TM ONE'!B:CN,42,0),"")</f>
        <v>SLA 99.0%</v>
      </c>
      <c r="AK2280" s="177"/>
      <c r="AL2280" s="1049"/>
      <c r="AM2280" s="1032" t="s">
        <v>7316</v>
      </c>
      <c r="AO2280" s="1050"/>
      <c r="AR2280" s="1051"/>
      <c r="AT2280" s="1037"/>
      <c r="AU2280" s="1"/>
      <c r="AV2280" s="1037"/>
      <c r="AW2280" s="1037"/>
      <c r="AX2280" s="1037"/>
      <c r="AY2280" s="1037"/>
      <c r="AZ2280" s="1037"/>
      <c r="BA2280" s="1037"/>
      <c r="BB2280" s="1037"/>
      <c r="BC2280" s="1037"/>
      <c r="BD2280" s="1037"/>
      <c r="BE2280" s="1037"/>
      <c r="BF2280" s="1037"/>
    </row>
    <row r="2281" spans="1:60" ht="12" customHeight="1">
      <c r="A2281" s="960">
        <v>2279</v>
      </c>
      <c r="B2281" s="176" t="s">
        <v>78</v>
      </c>
      <c r="C2281" s="601" t="s">
        <v>213</v>
      </c>
      <c r="E2281" s="176" t="s">
        <v>14352</v>
      </c>
      <c r="F2281" s="1044" t="s">
        <v>13691</v>
      </c>
      <c r="G2281" s="1044"/>
      <c r="H2281" s="1044"/>
      <c r="I2281" s="177"/>
      <c r="J2281" s="1043"/>
      <c r="K2281" s="971"/>
      <c r="L2281" s="1029" t="s">
        <v>1701</v>
      </c>
      <c r="M2281" s="1029" t="s">
        <v>10509</v>
      </c>
      <c r="N2281" s="1029" t="str">
        <f>VLOOKUP(cppm_pr[[#This Row],[Order Number]],'DC TM ONE'!B:CN,89,0)</f>
        <v>NOT VIABLE</v>
      </c>
      <c r="O2281" s="1044"/>
      <c r="P2281" s="1045"/>
      <c r="Q2281" s="1045"/>
      <c r="R2281" s="177">
        <f>$Q2281-$P2281</f>
        <v>0</v>
      </c>
      <c r="S2281" s="177"/>
      <c r="T2281" s="1026" t="str">
        <f>VLOOKUP(cppm_pr[[#This Row],[Status]],'All Link_LOV'!$I$32:$K$72,2,0)</f>
        <v>Pending Desktop Costing</v>
      </c>
      <c r="U2281" s="1026" t="s">
        <v>14170</v>
      </c>
      <c r="V2281" s="1160">
        <f>VLOOKUP(cppm_pr[[#This Row],[Order Number]],'DC TM ONE'!B:CO,92,0)</f>
        <v>433</v>
      </c>
      <c r="W2281" s="1026" t="s">
        <v>14170</v>
      </c>
      <c r="X2281" s="177">
        <f>VLOOKUP(cppm_pr[[#This Row],[Order Number]],'DC TM ONE'!B:CO,28,0)</f>
        <v>2</v>
      </c>
      <c r="Z2281" s="1028">
        <v>45210</v>
      </c>
      <c r="AA2281" s="177"/>
      <c r="AB2281" s="468"/>
      <c r="AC2281" s="1048"/>
      <c r="AF2281" s="1020" t="s">
        <v>12821</v>
      </c>
      <c r="AG2281" s="1020" t="s">
        <v>515</v>
      </c>
      <c r="AH2281" s="1163" t="str">
        <f>VLOOKUP(cppm_pr[[#This Row],[Order Number]],'DC TM ONE'!B:CN,2,0)</f>
        <v>PEMBINAAN IKHASAS MERAK SDN BHD - BANDAR BUKIT PUCHONG (MLS HSBB) - PCG</v>
      </c>
      <c r="AI2281" s="600" t="str">
        <f>IFERROR(VLOOKUP(cppm_pr[[#This Row],[Order Number]],SPHERE!C:CC,39,0),"")</f>
        <v/>
      </c>
      <c r="AJ2281" s="600">
        <f>IFERROR(VLOOKUP(cppm_pr[[#This Row],[Order Number]],'DC TM ONE'!B:CN,42,0),"")</f>
        <v>0</v>
      </c>
      <c r="AK2281" s="177"/>
      <c r="AL2281" s="1049"/>
      <c r="AO2281" s="1050"/>
      <c r="AR2281" s="1051"/>
      <c r="AT2281" s="1037"/>
      <c r="AU2281" s="1"/>
      <c r="AV2281" s="1037"/>
      <c r="AW2281" s="1037"/>
      <c r="AX2281" s="1037"/>
      <c r="AY2281" s="1037"/>
      <c r="AZ2281" s="1037"/>
      <c r="BA2281" s="1037"/>
      <c r="BB2281" s="1037"/>
      <c r="BC2281" s="1037"/>
      <c r="BD2281" s="1037"/>
      <c r="BE2281" s="1037"/>
      <c r="BF2281" s="1037"/>
    </row>
    <row r="2282" spans="1:60" ht="12" customHeight="1">
      <c r="A2282" s="959">
        <v>2280</v>
      </c>
      <c r="C2282" s="601" t="s">
        <v>213</v>
      </c>
      <c r="F2282" s="1044" t="s">
        <v>14353</v>
      </c>
      <c r="G2282" s="1044"/>
      <c r="H2282" s="1044"/>
      <c r="I2282" s="177"/>
      <c r="J2282" s="1043"/>
      <c r="K2282" s="971"/>
      <c r="L2282" s="1029" t="s">
        <v>51</v>
      </c>
      <c r="M2282" s="1029" t="s">
        <v>10509</v>
      </c>
      <c r="N2282" s="1029" t="str">
        <f>VLOOKUP(cppm_pr[[#This Row],[Order Number]],'DC TM ONE'!B:CN,89,0)</f>
        <v>IN PROGRESS</v>
      </c>
      <c r="O2282" s="1044"/>
      <c r="P2282" s="1045"/>
      <c r="Q2282" s="1045"/>
      <c r="R2282" s="177">
        <f>$Q2282-$P2282</f>
        <v>0</v>
      </c>
      <c r="S2282" s="177"/>
      <c r="T2282" s="1026" t="str">
        <f>VLOOKUP(cppm_pr[[#This Row],[Status]],'All Link_LOV'!$I$32:$K$72,2,0)</f>
        <v>Pending Desktop Costing</v>
      </c>
      <c r="U2282" s="1026" t="s">
        <v>14170</v>
      </c>
      <c r="V2282" s="1160">
        <f>VLOOKUP(cppm_pr[[#This Row],[Order Number]],'DC TM ONE'!B:CO,92,0)</f>
        <v>430</v>
      </c>
      <c r="W2282" s="1026" t="s">
        <v>14170</v>
      </c>
      <c r="X2282" s="177">
        <f>VLOOKUP(cppm_pr[[#This Row],[Order Number]],'DC TM ONE'!B:CO,28,0)</f>
        <v>2</v>
      </c>
      <c r="Z2282" s="1028">
        <v>45210</v>
      </c>
      <c r="AA2282" s="177"/>
      <c r="AB2282" s="468"/>
      <c r="AC2282" s="1048"/>
      <c r="AF2282" s="1020" t="s">
        <v>12821</v>
      </c>
      <c r="AG2282" s="1020" t="s">
        <v>515</v>
      </c>
      <c r="AH2282" s="1020" t="str">
        <f>VLOOKUP(cppm_pr[[#This Row],[Order Number]],'DC TM ONE'!B:CN,2,0)</f>
        <v>SIME DARBY PLANTATION BERHAD - GOLDEN HOPE VILLA (UNIFI) - CH</v>
      </c>
      <c r="AI2282" s="600" t="str">
        <f>IFERROR(VLOOKUP(cppm_pr[[#This Row],[Order Number]],SPHERE!C:CC,39,0),"")</f>
        <v/>
      </c>
      <c r="AJ2282" s="600">
        <f>IFERROR(VLOOKUP(cppm_pr[[#This Row],[Order Number]],'DC TM ONE'!B:CN,42,0),"")</f>
        <v>0</v>
      </c>
      <c r="AK2282" s="177"/>
      <c r="AL2282" s="1049"/>
      <c r="AO2282" s="1050"/>
      <c r="AR2282" s="1051"/>
      <c r="AT2282" s="1037"/>
      <c r="AU2282" s="1"/>
      <c r="AV2282" s="1037"/>
      <c r="AW2282" s="1037"/>
      <c r="AX2282" s="1037"/>
      <c r="AY2282" s="1037"/>
      <c r="AZ2282" s="1037"/>
      <c r="BA2282" s="1037"/>
      <c r="BB2282" s="1037"/>
      <c r="BC2282" s="1037"/>
      <c r="BD2282" s="1037"/>
      <c r="BE2282" s="1037"/>
      <c r="BF2282" s="1037"/>
    </row>
    <row r="2283" spans="1:60" ht="12" customHeight="1">
      <c r="A2283" s="960">
        <v>2281</v>
      </c>
      <c r="C2283" s="601" t="s">
        <v>213</v>
      </c>
      <c r="F2283" s="1044" t="s">
        <v>13683</v>
      </c>
      <c r="G2283" s="1044"/>
      <c r="H2283" s="1044"/>
      <c r="I2283" s="177"/>
      <c r="J2283" s="1043"/>
      <c r="K2283" s="971"/>
      <c r="L2283" s="1029" t="s">
        <v>53</v>
      </c>
      <c r="M2283" s="985" t="s">
        <v>10509</v>
      </c>
      <c r="N2283" s="972" t="str">
        <f>VLOOKUP(cppm_pr[[#This Row],[Order Number]],SPHERE!C:CC,13,0)</f>
        <v>CONFIRMED</v>
      </c>
      <c r="O2283" s="1044"/>
      <c r="P2283" s="1045"/>
      <c r="Q2283" s="1045"/>
      <c r="R2283" s="177">
        <f>$Q2283-$P2283</f>
        <v>0</v>
      </c>
      <c r="S2283" s="177"/>
      <c r="T2283" s="1026" t="str">
        <f>VLOOKUP(cppm_pr[[#This Row],[Status]],'All Link_LOV'!$I$32:$K$72,2,0)</f>
        <v>Pending Desktop Costing</v>
      </c>
      <c r="U2283" s="1026" t="s">
        <v>14170</v>
      </c>
      <c r="V2283" s="1160">
        <f>VLOOKUP(cppm_pr[[#This Row],[Order Number]],'DC TM ONE'!B:CO,92,0)</f>
        <v>429</v>
      </c>
      <c r="W2283" s="1026" t="s">
        <v>14170</v>
      </c>
      <c r="X2283" s="177">
        <f>VLOOKUP(cppm_pr[[#This Row],[Order Number]],'DC TM ONE'!B:CO,28,0)</f>
        <v>2</v>
      </c>
      <c r="Z2283" s="1028">
        <v>45210</v>
      </c>
      <c r="AA2283" s="177"/>
      <c r="AB2283" s="468"/>
      <c r="AC2283" s="1048"/>
      <c r="AF2283" s="592" t="s">
        <v>12821</v>
      </c>
      <c r="AG2283" s="1020" t="s">
        <v>491</v>
      </c>
      <c r="AH2283" s="1020" t="str">
        <f>VLOOKUP(cppm_pr[[#This Row],[Order Number]],'DC TM ONE'!B:CN,2,0)</f>
        <v>CIMB BANK - MDLD 3269 LOT 4 FAJAR CENTRE LAHAD DATU SABAH (SDWAN IPME) -LHD</v>
      </c>
      <c r="AI2283" s="600" t="str">
        <f>IFERROR(VLOOKUP(cppm_pr[[#This Row],[Order Number]],SPHERE!C:CC,39,0),"")</f>
        <v>SFP Electrical</v>
      </c>
      <c r="AJ2283" s="600" t="str">
        <f>IFERROR(VLOOKUP(cppm_pr[[#This Row],[Order Number]],'DC TM ONE'!B:CN,42,0),"")</f>
        <v>SLA 99.0%</v>
      </c>
      <c r="AK2283" s="177"/>
      <c r="AL2283" s="1049"/>
      <c r="AM2283" s="1032" t="s">
        <v>6490</v>
      </c>
      <c r="AO2283" s="1050"/>
      <c r="AR2283" s="1051"/>
      <c r="AT2283" s="1037"/>
      <c r="AU2283" s="1"/>
      <c r="AV2283" s="1037"/>
      <c r="AW2283" s="1037"/>
      <c r="AX2283" s="1037"/>
      <c r="AY2283" s="1037"/>
      <c r="AZ2283" s="1037"/>
      <c r="BA2283" s="1037"/>
      <c r="BB2283" s="1037"/>
      <c r="BC2283" s="1037"/>
      <c r="BD2283" s="1037"/>
      <c r="BE2283" s="1037"/>
      <c r="BF2283" s="1037"/>
    </row>
    <row r="2284" spans="1:60" ht="12" customHeight="1">
      <c r="A2284" s="959">
        <v>2282</v>
      </c>
      <c r="C2284" s="601" t="s">
        <v>213</v>
      </c>
      <c r="F2284" s="1044" t="s">
        <v>13677</v>
      </c>
      <c r="G2284" s="1044"/>
      <c r="H2284" s="1044"/>
      <c r="I2284" s="177"/>
      <c r="J2284" s="1043"/>
      <c r="K2284" s="971"/>
      <c r="L2284" s="1029" t="s">
        <v>49</v>
      </c>
      <c r="M2284" s="985" t="s">
        <v>10509</v>
      </c>
      <c r="N2284" s="1029" t="str">
        <f>VLOOKUP(cppm_pr[[#This Row],[Order Number]],'DC TM ONE'!B:CN,89,0)</f>
        <v>IN PROGRESS</v>
      </c>
      <c r="O2284" s="1044"/>
      <c r="P2284" s="1045"/>
      <c r="Q2284" s="1045"/>
      <c r="R2284" s="177">
        <f>$Q2284-$P2284</f>
        <v>0</v>
      </c>
      <c r="S2284" s="177"/>
      <c r="T2284" s="1026" t="str">
        <f>VLOOKUP(cppm_pr[[#This Row],[Status]],'All Link_LOV'!$I$32:$K$72,2,0)</f>
        <v>Pending Desktop Costing</v>
      </c>
      <c r="U2284" s="1026" t="s">
        <v>14170</v>
      </c>
      <c r="V2284" s="1160">
        <f>VLOOKUP(cppm_pr[[#This Row],[Order Number]],'DC TM ONE'!B:CO,92,0)</f>
        <v>426</v>
      </c>
      <c r="W2284" s="1026" t="s">
        <v>14170</v>
      </c>
      <c r="X2284" s="177">
        <f>VLOOKUP(cppm_pr[[#This Row],[Order Number]],'DC TM ONE'!B:CO,28,0)</f>
        <v>2</v>
      </c>
      <c r="Z2284" s="1028">
        <v>45210</v>
      </c>
      <c r="AA2284" s="177"/>
      <c r="AB2284" s="468"/>
      <c r="AC2284" s="1048"/>
      <c r="AF2284" s="592" t="s">
        <v>12821</v>
      </c>
      <c r="AG2284" s="1020" t="s">
        <v>491</v>
      </c>
      <c r="AH2284" s="1020" t="str">
        <f>VLOOKUP(cppm_pr[[#This Row],[Order Number]],'DC TM ONE'!B:CN,2,0)</f>
        <v>KOPERASI COOPBANK - SUBLOT 141 BLOCK 9 MARINA SQUARE MIRI SARAWAK(IPME) -MR</v>
      </c>
      <c r="AI2284" s="600" t="str">
        <f>IFERROR(VLOOKUP(cppm_pr[[#This Row],[Order Number]],SPHERE!C:CC,39,0),"")</f>
        <v>4 core FOC + 1 NID (NRP)</v>
      </c>
      <c r="AJ2284" s="600" t="str">
        <f>IFERROR(VLOOKUP(cppm_pr[[#This Row],[Order Number]],'DC TM ONE'!B:CN,42,0),"")</f>
        <v>SLG 99.7%</v>
      </c>
      <c r="AK2284" s="177"/>
      <c r="AL2284" s="1049"/>
      <c r="AM2284" s="1032" t="s">
        <v>6993</v>
      </c>
      <c r="AO2284" s="1050"/>
      <c r="AR2284" s="1051"/>
      <c r="AT2284" s="1037"/>
      <c r="AU2284" s="1"/>
      <c r="AV2284" s="1037"/>
      <c r="AW2284" s="1037"/>
      <c r="AX2284" s="1037"/>
      <c r="AY2284" s="1037"/>
      <c r="AZ2284" s="1037"/>
      <c r="BA2284" s="1037"/>
      <c r="BB2284" s="1037"/>
      <c r="BC2284" s="1037"/>
      <c r="BD2284" s="1037"/>
      <c r="BE2284" s="1037"/>
      <c r="BF2284" s="1037"/>
    </row>
    <row r="2285" spans="1:60" ht="12" customHeight="1">
      <c r="A2285" s="960">
        <v>2283</v>
      </c>
      <c r="C2285" s="601" t="s">
        <v>213</v>
      </c>
      <c r="F2285" s="1044" t="s">
        <v>13675</v>
      </c>
      <c r="G2285" s="1044"/>
      <c r="H2285" s="1044"/>
      <c r="I2285" s="177"/>
      <c r="J2285" s="1043"/>
      <c r="K2285" s="971"/>
      <c r="L2285" s="1029" t="s">
        <v>48</v>
      </c>
      <c r="M2285" s="985" t="s">
        <v>10509</v>
      </c>
      <c r="N2285" s="1029" t="str">
        <f>VLOOKUP(cppm_pr[[#This Row],[Order Number]],'DC TM ONE'!B:CN,89,0)</f>
        <v>IN PROGRESS</v>
      </c>
      <c r="O2285" s="1044"/>
      <c r="P2285" s="1045"/>
      <c r="Q2285" s="1045"/>
      <c r="R2285" s="177">
        <f>$Q2285-$P2285</f>
        <v>0</v>
      </c>
      <c r="S2285" s="177"/>
      <c r="T2285" s="1026" t="str">
        <f>VLOOKUP(cppm_pr[[#This Row],[Status]],'All Link_LOV'!$I$32:$K$72,2,0)</f>
        <v>Pending Desktop Costing</v>
      </c>
      <c r="U2285" s="1026" t="s">
        <v>14170</v>
      </c>
      <c r="V2285" s="1160">
        <f>VLOOKUP(cppm_pr[[#This Row],[Order Number]],'DC TM ONE'!B:CO,92,0)</f>
        <v>425</v>
      </c>
      <c r="W2285" s="1026" t="s">
        <v>14170</v>
      </c>
      <c r="X2285" s="177">
        <f>VLOOKUP(cppm_pr[[#This Row],[Order Number]],'DC TM ONE'!B:CO,28,0)</f>
        <v>2</v>
      </c>
      <c r="Z2285" s="1028">
        <v>45210</v>
      </c>
      <c r="AA2285" s="177"/>
      <c r="AB2285" s="468"/>
      <c r="AC2285" s="1048"/>
      <c r="AF2285" s="592" t="s">
        <v>12821</v>
      </c>
      <c r="AG2285" s="1020" t="s">
        <v>491</v>
      </c>
      <c r="AH2285" s="1020" t="str">
        <f>VLOOKUP(cppm_pr[[#This Row],[Order Number]],'DC TM ONE'!B:CN,2,0)</f>
        <v>KOPERASI COOPBANK - MATANG PARADE PHASE 2, KUCHING SARAWAK (IPME) -MTJ</v>
      </c>
      <c r="AI2285" s="600" t="str">
        <f>IFERROR(VLOOKUP(cppm_pr[[#This Row],[Order Number]],SPHERE!C:CC,39,0),"")</f>
        <v>4 core FOC + 1 NID (NRP)</v>
      </c>
      <c r="AJ2285" s="600" t="str">
        <f>IFERROR(VLOOKUP(cppm_pr[[#This Row],[Order Number]],'DC TM ONE'!B:CN,42,0),"")</f>
        <v>SLG 99.7%</v>
      </c>
      <c r="AK2285" s="177"/>
      <c r="AL2285" s="1049"/>
      <c r="AM2285" s="1032" t="s">
        <v>13204</v>
      </c>
      <c r="AO2285" s="1050"/>
      <c r="AR2285" s="1051"/>
      <c r="AT2285" s="1037"/>
      <c r="AU2285" s="1"/>
      <c r="AV2285" s="1037"/>
      <c r="AW2285" s="1037"/>
      <c r="AX2285" s="1037"/>
      <c r="AY2285" s="1037"/>
      <c r="AZ2285" s="1037"/>
      <c r="BA2285" s="1037"/>
      <c r="BB2285" s="1037"/>
      <c r="BC2285" s="1037"/>
      <c r="BD2285" s="1037"/>
      <c r="BE2285" s="1037"/>
      <c r="BF2285" s="1037"/>
    </row>
    <row r="2286" spans="1:60" ht="12" customHeight="1">
      <c r="A2286" s="959">
        <v>2284</v>
      </c>
      <c r="B2286" s="176" t="s">
        <v>78</v>
      </c>
      <c r="C2286" s="601" t="s">
        <v>213</v>
      </c>
      <c r="F2286" s="1044" t="s">
        <v>13672</v>
      </c>
      <c r="G2286" s="1044"/>
      <c r="H2286" s="592" t="s">
        <v>13673</v>
      </c>
      <c r="I2286" s="177"/>
      <c r="J2286" s="1043"/>
      <c r="K2286" s="971"/>
      <c r="L2286" s="1029" t="s">
        <v>1701</v>
      </c>
      <c r="M2286" s="985" t="s">
        <v>10509</v>
      </c>
      <c r="N2286" s="972" t="str">
        <f>VLOOKUP(cppm_pr[[#This Row],[Order Number]],SPHERE!C:CC,13,0)</f>
        <v>CONFIRMED</v>
      </c>
      <c r="O2286" s="1044"/>
      <c r="P2286" s="1045"/>
      <c r="Q2286" s="1045"/>
      <c r="R2286" s="177">
        <f>$Q2286-$P2286</f>
        <v>0</v>
      </c>
      <c r="S2286" s="177"/>
      <c r="T2286" s="1026" t="str">
        <f>VLOOKUP(cppm_pr[[#This Row],[Status]],'All Link_LOV'!$I$32:$K$72,2,0)</f>
        <v>Pending Desktop Costing</v>
      </c>
      <c r="U2286" s="1026" t="s">
        <v>14170</v>
      </c>
      <c r="V2286" s="1160">
        <f>VLOOKUP(cppm_pr[[#This Row],[Order Number]],'DC TM ONE'!B:CO,92,0)</f>
        <v>424</v>
      </c>
      <c r="W2286" s="1026" t="s">
        <v>14170</v>
      </c>
      <c r="X2286" s="177">
        <f>VLOOKUP(cppm_pr[[#This Row],[Order Number]],'DC TM ONE'!B:CO,28,0)</f>
        <v>2</v>
      </c>
      <c r="Z2286" s="1028">
        <v>45210</v>
      </c>
      <c r="AA2286" s="177"/>
      <c r="AB2286" s="468"/>
      <c r="AC2286" s="1048"/>
      <c r="AF2286" s="592" t="s">
        <v>12821</v>
      </c>
      <c r="AG2286" s="1020" t="s">
        <v>491</v>
      </c>
      <c r="AH2286" s="1020" t="str">
        <f>VLOOKUP(cppm_pr[[#This Row],[Order Number]],'DC TM ONE'!B:CN,2,0)</f>
        <v>PS PIPELINE- LEG A KVDT (MEP2P)-PUJ</v>
      </c>
      <c r="AI2286" s="600" t="str">
        <f>IFERROR(VLOOKUP(cppm_pr[[#This Row],[Order Number]],SPHERE!C:CC,39,0),"")</f>
        <v>2 core FOC + 1 NID (NRP)</v>
      </c>
      <c r="AJ2286" s="600" t="str">
        <f>IFERROR(VLOOKUP(cppm_pr[[#This Row],[Order Number]],'DC TM ONE'!B:CN,42,0),"")</f>
        <v>SLA 99.0%</v>
      </c>
      <c r="AK2286" s="177"/>
      <c r="AL2286" s="1049"/>
      <c r="AM2286" s="1032" t="s">
        <v>10127</v>
      </c>
      <c r="AO2286" s="1050"/>
      <c r="AR2286" s="1051"/>
      <c r="AT2286" s="1037"/>
      <c r="AU2286" s="1"/>
      <c r="AV2286" s="1037"/>
      <c r="AW2286" s="1037"/>
      <c r="AX2286" s="1037"/>
      <c r="AY2286" s="1037"/>
      <c r="AZ2286" s="1037"/>
      <c r="BA2286" s="1037"/>
      <c r="BB2286" s="1037"/>
      <c r="BC2286" s="1037"/>
      <c r="BD2286" s="1037"/>
      <c r="BE2286" s="1037"/>
      <c r="BF2286" s="1037"/>
    </row>
    <row r="2287" spans="1:60" ht="12" customHeight="1">
      <c r="A2287" s="960">
        <v>2285</v>
      </c>
      <c r="B2287" s="176" t="s">
        <v>78</v>
      </c>
      <c r="C2287" s="601" t="s">
        <v>213</v>
      </c>
      <c r="F2287" s="1044" t="s">
        <v>13669</v>
      </c>
      <c r="G2287" s="1044"/>
      <c r="H2287" s="592" t="s">
        <v>13670</v>
      </c>
      <c r="I2287" s="177"/>
      <c r="J2287" s="1043"/>
      <c r="K2287" s="971"/>
      <c r="L2287" s="1029" t="s">
        <v>1701</v>
      </c>
      <c r="M2287" s="985" t="s">
        <v>10509</v>
      </c>
      <c r="N2287" s="972" t="str">
        <f>VLOOKUP(cppm_pr[[#This Row],[Order Number]],SPHERE!C:CC,13,0)</f>
        <v>CONFIRMED</v>
      </c>
      <c r="O2287" s="1044"/>
      <c r="P2287" s="1045"/>
      <c r="Q2287" s="1045"/>
      <c r="R2287" s="177">
        <f>$Q2287-$P2287</f>
        <v>0</v>
      </c>
      <c r="S2287" s="177"/>
      <c r="T2287" s="1026" t="str">
        <f>VLOOKUP(cppm_pr[[#This Row],[Status]],'All Link_LOV'!$I$32:$K$72,2,0)</f>
        <v>Pending Desktop Costing</v>
      </c>
      <c r="U2287" s="1026" t="s">
        <v>14170</v>
      </c>
      <c r="V2287" s="1160">
        <f>VLOOKUP(cppm_pr[[#This Row],[Order Number]],'DC TM ONE'!B:CO,92,0)</f>
        <v>423</v>
      </c>
      <c r="W2287" s="1026" t="s">
        <v>14170</v>
      </c>
      <c r="X2287" s="177">
        <f>VLOOKUP(cppm_pr[[#This Row],[Order Number]],'DC TM ONE'!B:CO,28,0)</f>
        <v>2</v>
      </c>
      <c r="Z2287" s="1028">
        <v>45210</v>
      </c>
      <c r="AA2287" s="177"/>
      <c r="AB2287" s="468"/>
      <c r="AC2287" s="1048"/>
      <c r="AF2287" s="592" t="s">
        <v>12821</v>
      </c>
      <c r="AG2287" s="1020" t="s">
        <v>491</v>
      </c>
      <c r="AH2287" s="1020" t="str">
        <f>VLOOKUP(cppm_pr[[#This Row],[Order Number]],'DC TM ONE'!B:CN,2,0)</f>
        <v>PS PIPELINE- LEG B TSGI (MEP2P)-CBJ</v>
      </c>
      <c r="AI2287" s="600" t="str">
        <f>IFERROR(VLOOKUP(cppm_pr[[#This Row],[Order Number]],SPHERE!C:CC,39,0),"")</f>
        <v>2 core FOC + 1 NID (NRP)</v>
      </c>
      <c r="AJ2287" s="600" t="str">
        <f>IFERROR(VLOOKUP(cppm_pr[[#This Row],[Order Number]],'DC TM ONE'!B:CN,42,0),"")</f>
        <v>SLA 99.0%</v>
      </c>
      <c r="AK2287" s="177"/>
      <c r="AL2287" s="1049"/>
      <c r="AM2287" s="1032" t="s">
        <v>7316</v>
      </c>
      <c r="AO2287" s="1050"/>
      <c r="AR2287" s="1051"/>
      <c r="AT2287" s="1037"/>
      <c r="AU2287" s="1"/>
      <c r="AV2287" s="1037"/>
      <c r="AW2287" s="1037"/>
      <c r="AX2287" s="1037"/>
      <c r="AY2287" s="1037"/>
      <c r="AZ2287" s="1037"/>
      <c r="BA2287" s="1037"/>
      <c r="BB2287" s="1037"/>
      <c r="BC2287" s="1037"/>
      <c r="BD2287" s="1037"/>
      <c r="BE2287" s="1037"/>
      <c r="BF2287" s="1037"/>
    </row>
    <row r="2288" spans="1:60" ht="12" customHeight="1">
      <c r="A2288" s="959">
        <v>2286</v>
      </c>
      <c r="B2288" s="176" t="s">
        <v>469</v>
      </c>
      <c r="C2288" s="601" t="s">
        <v>237</v>
      </c>
      <c r="E2288" s="815" t="s">
        <v>14354</v>
      </c>
      <c r="F2288" s="1044" t="s">
        <v>13664</v>
      </c>
      <c r="G2288" s="1044"/>
      <c r="H2288" s="1044" t="s">
        <v>13665</v>
      </c>
      <c r="I2288" s="177"/>
      <c r="J2288" s="1043"/>
      <c r="K2288" s="971"/>
      <c r="L2288" s="1029" t="s">
        <v>56</v>
      </c>
      <c r="M2288" s="985" t="s">
        <v>10509</v>
      </c>
      <c r="N2288" s="972" t="str">
        <f>VLOOKUP(cppm_pr[[#This Row],[Order Number]],SPHERE!C:CC,13,0)</f>
        <v>CONFIRMED</v>
      </c>
      <c r="O2288" s="1044"/>
      <c r="P2288" s="1045"/>
      <c r="Q2288" s="1045"/>
      <c r="R2288" s="177">
        <f>$Q2288-$P2288</f>
        <v>0</v>
      </c>
      <c r="S2288" s="177"/>
      <c r="T2288" s="1026" t="str">
        <f>VLOOKUP(cppm_pr[[#This Row],[Status]],'All Link_LOV'!$I$32:$K$72,2,0)</f>
        <v>PAC Approval</v>
      </c>
      <c r="U2288" s="1026" t="s">
        <v>14170</v>
      </c>
      <c r="V2288" s="1160">
        <f>VLOOKUP(cppm_pr[[#This Row],[Order Number]],'DC TM ONE'!B:CO,92,0)</f>
        <v>422</v>
      </c>
      <c r="W2288" s="1026" t="s">
        <v>14170</v>
      </c>
      <c r="X2288" s="177">
        <f>VLOOKUP(cppm_pr[[#This Row],[Order Number]],'DC TM ONE'!B:CO,28,0)</f>
        <v>2</v>
      </c>
      <c r="Z2288" s="1028">
        <v>45210</v>
      </c>
      <c r="AA2288" s="177"/>
      <c r="AB2288" s="468"/>
      <c r="AC2288" s="1048"/>
      <c r="AF2288" s="592" t="s">
        <v>12821</v>
      </c>
      <c r="AG2288" s="1020" t="s">
        <v>515</v>
      </c>
      <c r="AH2288" s="1020" t="str">
        <f>VLOOKUP(cppm_pr[[#This Row],[Order Number]],'DC TM ONE'!B:CN,2,0)</f>
        <v>FELDA PRODATA SYSTEMS SDN BHD-FELDA BUKIT ROKAN UTARA(IPVALUE EFM)-KP</v>
      </c>
      <c r="AI2288" s="600" t="str">
        <f>IFERROR(VLOOKUP(cppm_pr[[#This Row],[Order Number]],SPHERE!C:CC,39,0),"")</f>
        <v>Unifi Port</v>
      </c>
      <c r="AJ2288" s="600" t="str">
        <f>IFERROR(VLOOKUP(cppm_pr[[#This Row],[Order Number]],'DC TM ONE'!B:CN,42,0),"")</f>
        <v>SLA 99.0%</v>
      </c>
      <c r="AK2288" s="177"/>
      <c r="AL2288" s="1049"/>
      <c r="AM2288" s="1032" t="s">
        <v>14355</v>
      </c>
      <c r="AO2288" s="1050"/>
      <c r="AR2288" s="1051"/>
      <c r="AT2288" s="1037"/>
      <c r="AU2288" s="1"/>
      <c r="AV2288" s="1037"/>
      <c r="AW2288" s="1037"/>
      <c r="AX2288" s="1037"/>
      <c r="AY2288" s="1037"/>
      <c r="AZ2288" s="1037"/>
      <c r="BA2288" s="1037"/>
      <c r="BB2288" s="1037"/>
      <c r="BC2288" s="1037"/>
      <c r="BD2288" s="1037"/>
      <c r="BE2288" s="1037"/>
      <c r="BF2288" s="1037"/>
    </row>
    <row r="2289" spans="1:60" ht="12" customHeight="1">
      <c r="A2289" s="960">
        <v>2287</v>
      </c>
      <c r="C2289" s="601" t="s">
        <v>213</v>
      </c>
      <c r="F2289" s="1044" t="s">
        <v>13640</v>
      </c>
      <c r="G2289" s="1044"/>
      <c r="H2289" s="592" t="s">
        <v>13641</v>
      </c>
      <c r="I2289" s="177"/>
      <c r="J2289" s="1043"/>
      <c r="K2289" s="971"/>
      <c r="L2289" s="1029" t="s">
        <v>53</v>
      </c>
      <c r="M2289" s="985" t="s">
        <v>10509</v>
      </c>
      <c r="N2289" s="972" t="str">
        <f>VLOOKUP(cppm_pr[[#This Row],[Order Number]],SPHERE!C:CC,13,0)</f>
        <v>CONFIRMED</v>
      </c>
      <c r="O2289" s="1044"/>
      <c r="P2289" s="1045"/>
      <c r="Q2289" s="1045"/>
      <c r="R2289" s="177">
        <f>$Q2289-$P2289</f>
        <v>0</v>
      </c>
      <c r="S2289" s="177"/>
      <c r="T2289" s="1026" t="str">
        <f>VLOOKUP(cppm_pr[[#This Row],[Status]],'All Link_LOV'!$I$32:$K$72,2,0)</f>
        <v>Pending Desktop Costing</v>
      </c>
      <c r="U2289" s="1026" t="s">
        <v>14170</v>
      </c>
      <c r="V2289" s="1160">
        <f>VLOOKUP(cppm_pr[[#This Row],[Order Number]],'DC TM ONE'!B:CO,92,0)</f>
        <v>418</v>
      </c>
      <c r="W2289" s="1026" t="s">
        <v>14170</v>
      </c>
      <c r="X2289" s="177">
        <f>VLOOKUP(cppm_pr[[#This Row],[Order Number]],'DC TM ONE'!B:CO,28,0)</f>
        <v>2</v>
      </c>
      <c r="Z2289" s="1028">
        <v>45210</v>
      </c>
      <c r="AA2289" s="177"/>
      <c r="AB2289" s="468"/>
      <c r="AC2289" s="1048"/>
      <c r="AF2289" s="592" t="s">
        <v>12821</v>
      </c>
      <c r="AG2289" s="1020" t="s">
        <v>491</v>
      </c>
      <c r="AH2289" s="1020" t="str">
        <f>VLOOKUP(cppm_pr[[#This Row],[Order Number]],'DC TM ONE'!B:CN,2,0)</f>
        <v>KOPERASI COOPBANK - LOT 6&amp;7 BLOK 1 PRIMA SQUARE MILE 4 SANDAKAN SABAH (IPME) -ERA</v>
      </c>
      <c r="AI2289" s="600" t="str">
        <f>IFERROR(VLOOKUP(cppm_pr[[#This Row],[Order Number]],SPHERE!C:CC,39,0),"")</f>
        <v>4 core FOC + 1 NID (NRP)</v>
      </c>
      <c r="AJ2289" s="600" t="str">
        <f>IFERROR(VLOOKUP(cppm_pr[[#This Row],[Order Number]],'DC TM ONE'!B:CN,42,0),"")</f>
        <v>SLG 99.7%</v>
      </c>
      <c r="AK2289" s="177"/>
      <c r="AL2289" s="1049"/>
      <c r="AM2289" s="1032" t="s">
        <v>8892</v>
      </c>
      <c r="AO2289" s="1050"/>
      <c r="AR2289" s="1051"/>
      <c r="AT2289" s="1037"/>
      <c r="AU2289" s="1"/>
      <c r="AV2289" s="1037"/>
      <c r="AW2289" s="1037"/>
      <c r="AX2289" s="1037"/>
      <c r="AY2289" s="1037"/>
      <c r="AZ2289" s="1037"/>
      <c r="BA2289" s="1037"/>
      <c r="BB2289" s="1037"/>
      <c r="BC2289" s="1037"/>
      <c r="BD2289" s="1037"/>
      <c r="BE2289" s="1037"/>
      <c r="BF2289" s="1037"/>
    </row>
    <row r="2290" spans="1:60" s="180" customFormat="1" ht="12" customHeight="1">
      <c r="A2290" s="1170">
        <v>2288</v>
      </c>
      <c r="B2290" s="180" t="s">
        <v>77</v>
      </c>
      <c r="C2290" s="1171" t="s">
        <v>254</v>
      </c>
      <c r="D2290" s="1172"/>
      <c r="F2290" s="1043" t="s">
        <v>14076</v>
      </c>
      <c r="G2290" s="1043"/>
      <c r="H2290" s="1043"/>
      <c r="I2290" s="983"/>
      <c r="J2290" s="1043"/>
      <c r="K2290" s="971"/>
      <c r="L2290" s="595" t="s">
        <v>54</v>
      </c>
      <c r="M2290" s="985" t="s">
        <v>10509</v>
      </c>
      <c r="N2290" s="972" t="str">
        <f>VLOOKUP(cppm_pr[[#This Row],[Order Number]],SPHERE!C:CC,13,0)</f>
        <v>CONFIRMED</v>
      </c>
      <c r="O2290" s="1043"/>
      <c r="P2290" s="1173"/>
      <c r="Q2290" s="1173"/>
      <c r="R2290" s="983">
        <f>$Q2290-$P2290</f>
        <v>0</v>
      </c>
      <c r="S2290" s="983"/>
      <c r="T2290" s="1174" t="str">
        <f>VLOOKUP(cppm_pr[[#This Row],[Status]],'All Link_LOV'!$I$32:$K$72,2,0)</f>
        <v>PO Issued</v>
      </c>
      <c r="U2290" s="1174" t="s">
        <v>14170</v>
      </c>
      <c r="V2290" s="1175">
        <f>VLOOKUP(cppm_pr[[#This Row],[Order Number]],'DC TM ONE'!B:CO,92,0)</f>
        <v>417</v>
      </c>
      <c r="W2290" s="1174" t="s">
        <v>14170</v>
      </c>
      <c r="X2290" s="983">
        <f>VLOOKUP(cppm_pr[[#This Row],[Order Number]],'DC TM ONE'!B:CO,28,0)</f>
        <v>2</v>
      </c>
      <c r="Y2290" s="983"/>
      <c r="Z2290" s="1028">
        <v>45210</v>
      </c>
      <c r="AA2290" s="983"/>
      <c r="AB2290" s="1042"/>
      <c r="AC2290" s="1177"/>
      <c r="AD2290" s="1042"/>
      <c r="AE2290" s="1042"/>
      <c r="AF2290" s="592" t="s">
        <v>12821</v>
      </c>
      <c r="AG2290" s="1176" t="s">
        <v>515</v>
      </c>
      <c r="AH2290" s="1176" t="str">
        <f>VLOOKUP(cppm_pr[[#This Row],[Order Number]],'DC TM ONE'!B:CN,2,0)</f>
        <v>SURUHANJAYA KOMUNIKASI DAN MULTIMEDIA MALAYSIA-AMANSARI HOTEL NUSAJAYA(IPVPN EFM HSBB)-GH</v>
      </c>
      <c r="AI2290" s="600" t="str">
        <f>IFERROR(VLOOKUP(cppm_pr[[#This Row],[Order Number]],SPHERE!C:CC,39,0),"")</f>
        <v>Unifi Port</v>
      </c>
      <c r="AJ2290" s="600" t="str">
        <f>IFERROR(VLOOKUP(cppm_pr[[#This Row],[Order Number]],'DC TM ONE'!B:CN,42,0),"")</f>
        <v>SLA 99.0%</v>
      </c>
      <c r="AK2290" s="983"/>
      <c r="AL2290" s="1178"/>
      <c r="AM2290" s="1032" t="s">
        <v>6413</v>
      </c>
      <c r="AN2290" s="983"/>
      <c r="AO2290" s="1179"/>
      <c r="AP2290" s="983"/>
      <c r="AQ2290" s="983"/>
      <c r="AR2290" s="1180"/>
      <c r="AS2290" s="983"/>
      <c r="AT2290" s="1181"/>
      <c r="AU2290" s="1069"/>
      <c r="AV2290" s="1181"/>
      <c r="AW2290" s="1181"/>
      <c r="AX2290" s="1181"/>
      <c r="AY2290" s="1181"/>
      <c r="AZ2290" s="1181"/>
      <c r="BA2290" s="1181"/>
      <c r="BB2290" s="1181"/>
      <c r="BC2290" s="1181"/>
      <c r="BD2290" s="1181"/>
      <c r="BE2290" s="1181"/>
      <c r="BF2290" s="1181"/>
      <c r="BG2290" s="983"/>
      <c r="BH2290" s="983"/>
    </row>
    <row r="2291" spans="1:60" ht="12" customHeight="1">
      <c r="A2291" s="960">
        <v>2289</v>
      </c>
      <c r="C2291" s="601" t="s">
        <v>213</v>
      </c>
      <c r="F2291" s="1044" t="s">
        <v>13564</v>
      </c>
      <c r="G2291" s="1044"/>
      <c r="H2291" s="592" t="s">
        <v>13565</v>
      </c>
      <c r="I2291" s="177"/>
      <c r="J2291" s="1043"/>
      <c r="K2291" s="971"/>
      <c r="L2291" s="1029" t="s">
        <v>52</v>
      </c>
      <c r="M2291" s="985" t="s">
        <v>10509</v>
      </c>
      <c r="N2291" s="972" t="str">
        <f>VLOOKUP(cppm_pr[[#This Row],[Order Number]],SPHERE!C:CC,13,0)</f>
        <v>CONFIRMED</v>
      </c>
      <c r="O2291" s="1044"/>
      <c r="P2291" s="1045"/>
      <c r="Q2291" s="1045"/>
      <c r="R2291" s="177">
        <f>$Q2291-$P2291</f>
        <v>0</v>
      </c>
      <c r="S2291" s="177"/>
      <c r="T2291" s="1026" t="str">
        <f>VLOOKUP(cppm_pr[[#This Row],[Status]],'All Link_LOV'!$I$32:$K$72,2,0)</f>
        <v>Pending Desktop Costing</v>
      </c>
      <c r="U2291" s="1026" t="s">
        <v>14170</v>
      </c>
      <c r="V2291" s="1160">
        <f>VLOOKUP(cppm_pr[[#This Row],[Order Number]],'DC TM ONE'!B:CO,92,0)</f>
        <v>416</v>
      </c>
      <c r="W2291" s="1026" t="s">
        <v>14170</v>
      </c>
      <c r="X2291" s="177">
        <f>VLOOKUP(cppm_pr[[#This Row],[Order Number]],'DC TM ONE'!B:CO,28,0)</f>
        <v>2</v>
      </c>
      <c r="Z2291" s="1028">
        <v>45210</v>
      </c>
      <c r="AA2291" s="177"/>
      <c r="AB2291" s="468"/>
      <c r="AC2291" s="1048"/>
      <c r="AF2291" s="592" t="s">
        <v>12821</v>
      </c>
      <c r="AG2291" s="1020" t="s">
        <v>491</v>
      </c>
      <c r="AH2291" s="1020" t="str">
        <f>VLOOKUP(cppm_pr[[#This Row],[Order Number]],'DC TM ONE'!B:CN,2,0)</f>
        <v>ALLIANCE BANK MALAYSIA BERHAD-TAMAN SRI DAMANSARA(MULTI LINE SIP OVER IPME)-KE</v>
      </c>
      <c r="AI2291" s="600" t="str">
        <f>IFERROR(VLOOKUP(cppm_pr[[#This Row],[Order Number]],SPHERE!C:CC,39,0),"")</f>
        <v>2 core FOC + 1 NID (NRP)</v>
      </c>
      <c r="AJ2291" s="600" t="str">
        <f>IFERROR(VLOOKUP(cppm_pr[[#This Row],[Order Number]],'DC TM ONE'!B:CN,42,0),"")</f>
        <v>SLA 99.0%</v>
      </c>
      <c r="AK2291" s="177"/>
      <c r="AL2291" s="1049"/>
      <c r="AM2291" s="1032" t="s">
        <v>6359</v>
      </c>
      <c r="AO2291" s="1050"/>
      <c r="AR2291" s="1051"/>
      <c r="AT2291" s="1037"/>
      <c r="AU2291" s="1"/>
      <c r="AV2291" s="1037"/>
      <c r="AW2291" s="1037"/>
      <c r="AX2291" s="1037"/>
      <c r="AY2291" s="1037"/>
      <c r="AZ2291" s="1037"/>
      <c r="BA2291" s="1037"/>
      <c r="BB2291" s="1037"/>
      <c r="BC2291" s="1037"/>
      <c r="BD2291" s="1037"/>
      <c r="BE2291" s="1037"/>
      <c r="BF2291" s="1037"/>
    </row>
    <row r="2292" spans="1:60" ht="12" customHeight="1">
      <c r="A2292" s="959">
        <v>2290</v>
      </c>
      <c r="C2292" s="601" t="s">
        <v>213</v>
      </c>
      <c r="F2292" s="1044" t="s">
        <v>13561</v>
      </c>
      <c r="G2292" s="1044"/>
      <c r="H2292" s="592" t="s">
        <v>13562</v>
      </c>
      <c r="I2292" s="177"/>
      <c r="J2292" s="1043"/>
      <c r="K2292" s="971"/>
      <c r="L2292" s="1029" t="s">
        <v>3189</v>
      </c>
      <c r="M2292" s="985" t="s">
        <v>10509</v>
      </c>
      <c r="N2292" s="972" t="str">
        <f>VLOOKUP(cppm_pr[[#This Row],[Order Number]],SPHERE!C:CC,13,0)</f>
        <v>CONFIRMED</v>
      </c>
      <c r="O2292" s="1044"/>
      <c r="P2292" s="1045"/>
      <c r="Q2292" s="1045"/>
      <c r="R2292" s="177">
        <f>$Q2292-$P2292</f>
        <v>0</v>
      </c>
      <c r="S2292" s="177"/>
      <c r="T2292" s="1026" t="str">
        <f>VLOOKUP(cppm_pr[[#This Row],[Status]],'All Link_LOV'!$I$32:$K$72,2,0)</f>
        <v>Pending Desktop Costing</v>
      </c>
      <c r="U2292" s="1026" t="s">
        <v>14170</v>
      </c>
      <c r="V2292" s="1160">
        <f>VLOOKUP(cppm_pr[[#This Row],[Order Number]],'DC TM ONE'!B:CO,92,0)</f>
        <v>415</v>
      </c>
      <c r="W2292" s="1026" t="s">
        <v>14170</v>
      </c>
      <c r="X2292" s="177">
        <f>VLOOKUP(cppm_pr[[#This Row],[Order Number]],'DC TM ONE'!B:CO,28,0)</f>
        <v>2</v>
      </c>
      <c r="Z2292" s="1028">
        <v>45210</v>
      </c>
      <c r="AA2292" s="177"/>
      <c r="AB2292" s="468"/>
      <c r="AC2292" s="1048"/>
      <c r="AF2292" s="592" t="s">
        <v>12821</v>
      </c>
      <c r="AG2292" s="1020" t="s">
        <v>491</v>
      </c>
      <c r="AH2292" s="1020" t="str">
        <f>VLOOKUP(cppm_pr[[#This Row],[Order Number]],'DC TM ONE'!B:CN,2,0)</f>
        <v>ALLIANCE BANK MALAYSIA BERHAD-SS15 PETALING JAYA(MULTI LINE SIP OVER IPME)-SBJ</v>
      </c>
      <c r="AI2292" s="600" t="str">
        <f>IFERROR(VLOOKUP(cppm_pr[[#This Row],[Order Number]],SPHERE!C:CC,39,0),"")</f>
        <v>4 core FOC + 2 NID (NRP)</v>
      </c>
      <c r="AJ2292" s="600" t="str">
        <f>IFERROR(VLOOKUP(cppm_pr[[#This Row],[Order Number]],'DC TM ONE'!B:CN,42,0),"")</f>
        <v>SLG 99.9%</v>
      </c>
      <c r="AK2292" s="177"/>
      <c r="AL2292" s="1049"/>
      <c r="AM2292" s="1032" t="s">
        <v>10850</v>
      </c>
      <c r="AO2292" s="1050"/>
      <c r="AR2292" s="1051"/>
      <c r="AT2292" s="1037"/>
      <c r="AU2292" s="1"/>
      <c r="AV2292" s="1037"/>
      <c r="AW2292" s="1037"/>
      <c r="AX2292" s="1037"/>
      <c r="AY2292" s="1037"/>
      <c r="AZ2292" s="1037"/>
      <c r="BA2292" s="1037"/>
      <c r="BB2292" s="1037"/>
      <c r="BC2292" s="1037"/>
      <c r="BD2292" s="1037"/>
      <c r="BE2292" s="1037"/>
      <c r="BF2292" s="1037"/>
    </row>
    <row r="2293" spans="1:60" ht="12" customHeight="1">
      <c r="A2293" s="960">
        <v>2291</v>
      </c>
      <c r="C2293" s="601" t="s">
        <v>213</v>
      </c>
      <c r="F2293" s="1044" t="s">
        <v>13558</v>
      </c>
      <c r="G2293" s="1044"/>
      <c r="H2293" s="592" t="s">
        <v>13559</v>
      </c>
      <c r="I2293" s="177"/>
      <c r="J2293" s="1043"/>
      <c r="K2293" s="971"/>
      <c r="L2293" s="1029" t="s">
        <v>2603</v>
      </c>
      <c r="M2293" s="985" t="s">
        <v>10509</v>
      </c>
      <c r="N2293" s="972" t="str">
        <f>VLOOKUP(cppm_pr[[#This Row],[Order Number]],SPHERE!C:CC,13,0)</f>
        <v>CONFIRMED</v>
      </c>
      <c r="O2293" s="1044"/>
      <c r="P2293" s="1045"/>
      <c r="Q2293" s="1045"/>
      <c r="R2293" s="177">
        <f>$Q2293-$P2293</f>
        <v>0</v>
      </c>
      <c r="S2293" s="177"/>
      <c r="T2293" s="1026" t="str">
        <f>VLOOKUP(cppm_pr[[#This Row],[Status]],'All Link_LOV'!$I$32:$K$72,2,0)</f>
        <v>Pending Desktop Costing</v>
      </c>
      <c r="U2293" s="1026" t="s">
        <v>14170</v>
      </c>
      <c r="V2293" s="1160">
        <f>VLOOKUP(cppm_pr[[#This Row],[Order Number]],'DC TM ONE'!B:CO,92,0)</f>
        <v>414</v>
      </c>
      <c r="W2293" s="1026" t="s">
        <v>14170</v>
      </c>
      <c r="X2293" s="177">
        <f>VLOOKUP(cppm_pr[[#This Row],[Order Number]],'DC TM ONE'!B:CO,28,0)</f>
        <v>2</v>
      </c>
      <c r="Z2293" s="1028">
        <v>45210</v>
      </c>
      <c r="AA2293" s="177"/>
      <c r="AB2293" s="468"/>
      <c r="AC2293" s="1048"/>
      <c r="AF2293" s="592" t="s">
        <v>12821</v>
      </c>
      <c r="AG2293" s="1020" t="s">
        <v>491</v>
      </c>
      <c r="AH2293" s="1020" t="str">
        <f>VLOOKUP(cppm_pr[[#This Row],[Order Number]],'DC TM ONE'!B:CN,2,0)</f>
        <v>ALLIANCE BANK MALAYSIA BERHAD-MENARA MULTIPURPOSE(MULTI LINE SIP OVER IPME)-TAR</v>
      </c>
      <c r="AI2293" s="600" t="str">
        <f>IFERROR(VLOOKUP(cppm_pr[[#This Row],[Order Number]],SPHERE!C:CC,39,0),"")</f>
        <v>4 core FOC + 1 NID (NRP)</v>
      </c>
      <c r="AJ2293" s="600" t="str">
        <f>IFERROR(VLOOKUP(cppm_pr[[#This Row],[Order Number]],'DC TM ONE'!B:CN,42,0),"")</f>
        <v>SLG 99.5%</v>
      </c>
      <c r="AK2293" s="177"/>
      <c r="AL2293" s="1049"/>
      <c r="AM2293" s="1032" t="s">
        <v>6710</v>
      </c>
      <c r="AO2293" s="1050"/>
      <c r="AR2293" s="1051"/>
      <c r="AT2293" s="1037"/>
      <c r="AU2293" s="1"/>
      <c r="AV2293" s="1037"/>
      <c r="AW2293" s="1037"/>
      <c r="AX2293" s="1037"/>
      <c r="AY2293" s="1037"/>
      <c r="AZ2293" s="1037"/>
      <c r="BA2293" s="1037"/>
      <c r="BB2293" s="1037"/>
      <c r="BC2293" s="1037"/>
      <c r="BD2293" s="1037"/>
      <c r="BE2293" s="1037"/>
      <c r="BF2293" s="1037"/>
    </row>
    <row r="2294" spans="1:60" ht="12" customHeight="1">
      <c r="A2294" s="959">
        <v>2292</v>
      </c>
      <c r="B2294" s="1017"/>
      <c r="C2294" s="601" t="s">
        <v>213</v>
      </c>
      <c r="D2294" s="1019"/>
      <c r="E2294" s="1017"/>
      <c r="F2294" s="1024" t="s">
        <v>14356</v>
      </c>
      <c r="G2294" s="1024"/>
      <c r="H2294" s="1024"/>
      <c r="I2294" s="1020"/>
      <c r="J2294" s="1023"/>
      <c r="K2294" s="616"/>
      <c r="L2294" s="1029" t="s">
        <v>3189</v>
      </c>
      <c r="M2294" s="1029" t="s">
        <v>10509</v>
      </c>
      <c r="N2294" s="1029" t="str">
        <f>VLOOKUP(cppm_pr[[#This Row],[Order Number]],'DC TM ONE'!B:CN,89,0)</f>
        <v>QUERY</v>
      </c>
      <c r="O2294" s="1024"/>
      <c r="P2294" s="1025"/>
      <c r="Q2294" s="1025"/>
      <c r="R2294" s="1020">
        <f>$Q2294-$P2294</f>
        <v>0</v>
      </c>
      <c r="S2294" s="1020"/>
      <c r="T2294" s="1026" t="str">
        <f>VLOOKUP(cppm_pr[[#This Row],[Status]],'All Link_LOV'!$I$32:$K$72,2,0)</f>
        <v>Pending Desktop Costing</v>
      </c>
      <c r="U2294" s="1026" t="s">
        <v>14170</v>
      </c>
      <c r="V2294" s="1027">
        <f>VLOOKUP(cppm_pr[[#This Row],[Order Number]],'DC TM ONE'!B:CO,92,0)</f>
        <v>412</v>
      </c>
      <c r="W2294" s="1026" t="s">
        <v>14170</v>
      </c>
      <c r="X2294" s="177">
        <f>VLOOKUP(cppm_pr[[#This Row],[Order Number]],'DC TM ONE'!B:CO,28,0)</f>
        <v>2</v>
      </c>
      <c r="Y2294" s="1020"/>
      <c r="Z2294" s="1028">
        <v>45210</v>
      </c>
      <c r="AA2294" s="1020"/>
      <c r="AB2294" s="1029"/>
      <c r="AC2294" s="1022"/>
      <c r="AD2294" s="1029"/>
      <c r="AE2294" s="1029"/>
      <c r="AF2294" s="1020" t="s">
        <v>12821</v>
      </c>
      <c r="AG2294" s="1020" t="s">
        <v>491</v>
      </c>
      <c r="AH2294" s="1020" t="str">
        <f>VLOOKUP(cppm_pr[[#This Row],[Order Number]],'DC TM ONE'!B:CN,2,0)</f>
        <v>MAJLIS BANDARAYA PETALING JAYA -BANGUNAN PJ SMART CENTRE(DOME)-PJC</v>
      </c>
      <c r="AI2294" s="600" t="str">
        <f>IFERROR(VLOOKUP(cppm_pr[[#This Row],[Order Number]],SPHERE!C:CC,39,0),"")</f>
        <v/>
      </c>
      <c r="AJ2294" s="600" t="str">
        <f>IFERROR(VLOOKUP(cppm_pr[[#This Row],[Order Number]],'DC TM ONE'!B:CN,42,0),"")</f>
        <v>SLG 99.9%</v>
      </c>
      <c r="AK2294" s="177"/>
      <c r="AL2294" s="1031"/>
      <c r="AM2294" s="1032"/>
      <c r="AN2294" s="1020"/>
      <c r="AO2294" s="1033"/>
      <c r="AP2294" s="1020"/>
      <c r="AQ2294" s="1020"/>
      <c r="AR2294" s="1034"/>
      <c r="AS2294" s="1020"/>
      <c r="AT2294" s="1035"/>
      <c r="AU2294" s="603"/>
      <c r="AV2294" s="1035"/>
      <c r="AW2294" s="1035"/>
      <c r="AX2294" s="1035"/>
      <c r="AY2294" s="1035"/>
      <c r="AZ2294" s="1035"/>
      <c r="BA2294" s="1035"/>
      <c r="BB2294" s="1035"/>
      <c r="BC2294" s="1035"/>
      <c r="BD2294" s="1035"/>
      <c r="BE2294" s="1035"/>
      <c r="BF2294" s="1035"/>
      <c r="BG2294" s="1020"/>
      <c r="BH2294" s="1020"/>
    </row>
    <row r="2295" spans="1:60" ht="12" customHeight="1">
      <c r="A2295" s="960">
        <v>2293</v>
      </c>
      <c r="C2295" s="601" t="s">
        <v>213</v>
      </c>
      <c r="F2295" s="1044" t="s">
        <v>13531</v>
      </c>
      <c r="G2295" s="1044"/>
      <c r="H2295" s="1044"/>
      <c r="I2295" s="177"/>
      <c r="J2295" s="1043"/>
      <c r="K2295" s="971"/>
      <c r="L2295" s="1029" t="s">
        <v>57</v>
      </c>
      <c r="M2295" s="985" t="s">
        <v>10509</v>
      </c>
      <c r="N2295" s="972" t="str">
        <f>VLOOKUP(cppm_pr[[#This Row],[Order Number]],SPHERE!C:CC,13,0)</f>
        <v>CONFIRMED</v>
      </c>
      <c r="O2295" s="1044"/>
      <c r="P2295" s="1045"/>
      <c r="Q2295" s="1045"/>
      <c r="R2295" s="177">
        <f>$Q2295-$P2295</f>
        <v>0</v>
      </c>
      <c r="S2295" s="177"/>
      <c r="T2295" s="1026" t="str">
        <f>VLOOKUP(cppm_pr[[#This Row],[Status]],'All Link_LOV'!$I$32:$K$72,2,0)</f>
        <v>Pending Desktop Costing</v>
      </c>
      <c r="U2295" s="1026" t="s">
        <v>14170</v>
      </c>
      <c r="V2295" s="1160">
        <f>VLOOKUP(cppm_pr[[#This Row],[Order Number]],'DC TM ONE'!B:CO,92,0)</f>
        <v>411</v>
      </c>
      <c r="W2295" s="1026" t="s">
        <v>14170</v>
      </c>
      <c r="X2295" s="177">
        <f>VLOOKUP(cppm_pr[[#This Row],[Order Number]],'DC TM ONE'!B:CO,28,0)</f>
        <v>2</v>
      </c>
      <c r="Z2295" s="1028">
        <v>45210</v>
      </c>
      <c r="AA2295" s="177"/>
      <c r="AB2295" s="468"/>
      <c r="AC2295" s="1048"/>
      <c r="AF2295" s="592" t="s">
        <v>12821</v>
      </c>
      <c r="AG2295" s="1020" t="s">
        <v>515</v>
      </c>
      <c r="AH2295" s="1020" t="str">
        <f>VLOOKUP(cppm_pr[[#This Row],[Order Number]],'DC TM ONE'!B:CN,2,0)</f>
        <v>ANGKATAN PERTAHANAN AWAM MALAYSIA- ANGKATAN PERTAHANAN AWAM KUALA SELANGOR(UNIFI)-KS</v>
      </c>
      <c r="AI2295" s="600" t="str">
        <f>IFERROR(VLOOKUP(cppm_pr[[#This Row],[Order Number]],SPHERE!C:CC,39,0),"")</f>
        <v>Unifi Port</v>
      </c>
      <c r="AJ2295" s="600" t="str">
        <f>IFERROR(VLOOKUP(cppm_pr[[#This Row],[Order Number]],'DC TM ONE'!B:CN,42,0),"")</f>
        <v>SLA 99.0%</v>
      </c>
      <c r="AK2295" s="177"/>
      <c r="AL2295" s="1049"/>
      <c r="AM2295" s="1032" t="s">
        <v>13533</v>
      </c>
      <c r="AO2295" s="1050"/>
      <c r="AR2295" s="1051"/>
      <c r="AT2295" s="1037"/>
      <c r="AU2295" s="1"/>
      <c r="AV2295" s="1037"/>
      <c r="AW2295" s="1037"/>
      <c r="AX2295" s="1037"/>
      <c r="AY2295" s="1037"/>
      <c r="AZ2295" s="1037"/>
      <c r="BA2295" s="1037"/>
      <c r="BB2295" s="1037"/>
      <c r="BC2295" s="1037"/>
      <c r="BD2295" s="1037"/>
      <c r="BE2295" s="1037"/>
      <c r="BF2295" s="1037"/>
    </row>
    <row r="2296" spans="1:60" ht="12" customHeight="1">
      <c r="A2296" s="959">
        <v>2294</v>
      </c>
      <c r="B2296" s="176" t="s">
        <v>78</v>
      </c>
      <c r="C2296" s="601" t="s">
        <v>213</v>
      </c>
      <c r="F2296" s="1044" t="s">
        <v>14073</v>
      </c>
      <c r="G2296" s="1044"/>
      <c r="H2296" s="592" t="s">
        <v>13660</v>
      </c>
      <c r="I2296" s="177"/>
      <c r="J2296" s="1043"/>
      <c r="K2296" s="971"/>
      <c r="L2296" s="1029" t="s">
        <v>1701</v>
      </c>
      <c r="M2296" s="1029" t="s">
        <v>10509</v>
      </c>
      <c r="N2296" s="1029" t="str">
        <f>VLOOKUP(cppm_pr[[#This Row],[Order Number]],'DC TM ONE'!B:CN,89,0)</f>
        <v>CONFIRMED</v>
      </c>
      <c r="O2296" s="1044"/>
      <c r="P2296" s="1045"/>
      <c r="Q2296" s="1045"/>
      <c r="R2296" s="177">
        <f>$Q2296-$P2296</f>
        <v>0</v>
      </c>
      <c r="S2296" s="177"/>
      <c r="T2296" s="1026" t="str">
        <f>VLOOKUP(cppm_pr[[#This Row],[Status]],'All Link_LOV'!$I$32:$K$72,2,0)</f>
        <v>Pending Desktop Costing</v>
      </c>
      <c r="U2296" s="1026" t="s">
        <v>14170</v>
      </c>
      <c r="V2296" s="1160">
        <f>VLOOKUP(cppm_pr[[#This Row],[Order Number]],'DC TM ONE'!B:CO,92,0)</f>
        <v>409</v>
      </c>
      <c r="W2296" s="1026" t="s">
        <v>14170</v>
      </c>
      <c r="X2296" s="177">
        <f>VLOOKUP(cppm_pr[[#This Row],[Order Number]],'DC TM ONE'!B:CO,28,0)</f>
        <v>2</v>
      </c>
      <c r="Z2296" s="1028">
        <v>45210</v>
      </c>
      <c r="AA2296" s="177"/>
      <c r="AB2296" s="468"/>
      <c r="AC2296" s="1048"/>
      <c r="AF2296" s="1020" t="s">
        <v>12821</v>
      </c>
      <c r="AG2296" s="1020" t="s">
        <v>491</v>
      </c>
      <c r="AH2296" s="1020" t="str">
        <f>VLOOKUP(cppm_pr[[#This Row],[Order Number]],'DC TM ONE'!B:CN,2,0)</f>
        <v>N'OSAIRIS TECHNOLOGY SOLUTIONS SDN BHD - NTT CBJ4, CYBERJAYA (IPME) - CBJ</v>
      </c>
      <c r="AI2296" s="600" t="str">
        <f>IFERROR(VLOOKUP(cppm_pr[[#This Row],[Order Number]],SPHERE!C:CC,39,0),"")</f>
        <v/>
      </c>
      <c r="AJ2296" s="600" t="str">
        <f>IFERROR(VLOOKUP(cppm_pr[[#This Row],[Order Number]],'DC TM ONE'!B:CN,42,0),"")</f>
        <v>SLG 99.9%</v>
      </c>
      <c r="AK2296" s="177"/>
      <c r="AL2296" s="1049"/>
      <c r="AO2296" s="1050"/>
      <c r="AR2296" s="1051"/>
      <c r="AT2296" s="1037"/>
      <c r="AU2296" s="1"/>
      <c r="AV2296" s="1037"/>
      <c r="AW2296" s="1037"/>
      <c r="AX2296" s="1037"/>
      <c r="AY2296" s="1037"/>
      <c r="AZ2296" s="1037"/>
      <c r="BA2296" s="1037"/>
      <c r="BB2296" s="1037"/>
      <c r="BC2296" s="1037"/>
      <c r="BD2296" s="1037"/>
      <c r="BE2296" s="1037"/>
      <c r="BF2296" s="1037"/>
    </row>
    <row r="2297" spans="1:60" ht="12" customHeight="1">
      <c r="A2297" s="960">
        <v>2295</v>
      </c>
      <c r="C2297" s="601" t="s">
        <v>213</v>
      </c>
      <c r="F2297" s="1044" t="s">
        <v>13522</v>
      </c>
      <c r="G2297" s="1044"/>
      <c r="H2297" s="1044"/>
      <c r="I2297" s="177"/>
      <c r="J2297" s="1043"/>
      <c r="K2297" s="971"/>
      <c r="L2297" s="1029" t="s">
        <v>1104</v>
      </c>
      <c r="M2297" s="985" t="s">
        <v>10509</v>
      </c>
      <c r="N2297" s="972" t="str">
        <f>VLOOKUP(cppm_pr[[#This Row],[Order Number]],SPHERE!C:CC,13,0)</f>
        <v>CONFIRMED</v>
      </c>
      <c r="O2297" s="1044"/>
      <c r="P2297" s="1045"/>
      <c r="Q2297" s="1045"/>
      <c r="R2297" s="177">
        <f>$Q2297-$P2297</f>
        <v>0</v>
      </c>
      <c r="S2297" s="177"/>
      <c r="T2297" s="1026" t="str">
        <f>VLOOKUP(cppm_pr[[#This Row],[Status]],'All Link_LOV'!$I$32:$K$72,2,0)</f>
        <v>Pending Desktop Costing</v>
      </c>
      <c r="U2297" s="1026" t="s">
        <v>14170</v>
      </c>
      <c r="V2297" s="1160">
        <f>VLOOKUP(cppm_pr[[#This Row],[Order Number]],'DC TM ONE'!B:CO,92,0)</f>
        <v>405</v>
      </c>
      <c r="W2297" s="1026" t="s">
        <v>14170</v>
      </c>
      <c r="X2297" s="177">
        <f>VLOOKUP(cppm_pr[[#This Row],[Order Number]],'DC TM ONE'!B:CO,28,0)</f>
        <v>2</v>
      </c>
      <c r="Z2297" s="1028">
        <v>45210</v>
      </c>
      <c r="AA2297" s="177"/>
      <c r="AB2297" s="468"/>
      <c r="AC2297" s="1048"/>
      <c r="AF2297" s="592" t="s">
        <v>12821</v>
      </c>
      <c r="AG2297" s="1020" t="s">
        <v>515</v>
      </c>
      <c r="AH2297" s="1020" t="str">
        <f>VLOOKUP(cppm_pr[[#This Row],[Order Number]],'DC TM ONE'!B:CN,2,0)</f>
        <v>UMW TOYOTA MOTOR SDN BHD - LIKAS 2S INANAM (SDWAN UNIFI) - INM</v>
      </c>
      <c r="AI2297" s="600" t="str">
        <f>IFERROR(VLOOKUP(cppm_pr[[#This Row],[Order Number]],SPHERE!C:CC,39,0),"")</f>
        <v>Unifi Port</v>
      </c>
      <c r="AJ2297" s="600">
        <f>IFERROR(VLOOKUP(cppm_pr[[#This Row],[Order Number]],'DC TM ONE'!B:CN,42,0),"")</f>
        <v>0</v>
      </c>
      <c r="AK2297" s="177"/>
      <c r="AL2297" s="1049"/>
      <c r="AM2297" s="1032" t="s">
        <v>13364</v>
      </c>
      <c r="AO2297" s="1050"/>
      <c r="AR2297" s="1051"/>
      <c r="AT2297" s="1037"/>
      <c r="AU2297" s="1"/>
      <c r="AV2297" s="1037"/>
      <c r="AW2297" s="1037"/>
      <c r="AX2297" s="1037"/>
      <c r="AY2297" s="1037"/>
      <c r="AZ2297" s="1037"/>
      <c r="BA2297" s="1037"/>
      <c r="BB2297" s="1037"/>
      <c r="BC2297" s="1037"/>
      <c r="BD2297" s="1037"/>
      <c r="BE2297" s="1037"/>
      <c r="BF2297" s="1037"/>
    </row>
    <row r="2298" spans="1:60" ht="12" customHeight="1">
      <c r="A2298" s="959">
        <v>2296</v>
      </c>
      <c r="C2298" s="601" t="s">
        <v>213</v>
      </c>
      <c r="F2298" s="1044" t="s">
        <v>13519</v>
      </c>
      <c r="G2298" s="1044"/>
      <c r="H2298" s="1044"/>
      <c r="I2298" s="177"/>
      <c r="J2298" s="1043"/>
      <c r="K2298" s="971"/>
      <c r="L2298" s="1029" t="s">
        <v>57</v>
      </c>
      <c r="M2298" s="985" t="s">
        <v>10509</v>
      </c>
      <c r="N2298" s="972" t="str">
        <f>VLOOKUP(cppm_pr[[#This Row],[Order Number]],SPHERE!C:CC,13,0)</f>
        <v>CONFIRMED</v>
      </c>
      <c r="O2298" s="1044"/>
      <c r="P2298" s="1045"/>
      <c r="Q2298" s="1045"/>
      <c r="R2298" s="177">
        <f>$Q2298-$P2298</f>
        <v>0</v>
      </c>
      <c r="S2298" s="177"/>
      <c r="T2298" s="1026" t="str">
        <f>VLOOKUP(cppm_pr[[#This Row],[Status]],'All Link_LOV'!$I$32:$K$72,2,0)</f>
        <v>Pending Desktop Costing</v>
      </c>
      <c r="U2298" s="1026" t="s">
        <v>14170</v>
      </c>
      <c r="V2298" s="1160">
        <f>VLOOKUP(cppm_pr[[#This Row],[Order Number]],'DC TM ONE'!B:CO,92,0)</f>
        <v>404</v>
      </c>
      <c r="W2298" s="1026" t="s">
        <v>14170</v>
      </c>
      <c r="X2298" s="177">
        <f>VLOOKUP(cppm_pr[[#This Row],[Order Number]],'DC TM ONE'!B:CO,28,0)</f>
        <v>2</v>
      </c>
      <c r="Z2298" s="1028">
        <v>45210</v>
      </c>
      <c r="AA2298" s="177"/>
      <c r="AB2298" s="468"/>
      <c r="AC2298" s="1048"/>
      <c r="AF2298" s="592" t="s">
        <v>12821</v>
      </c>
      <c r="AG2298" s="1020" t="s">
        <v>515</v>
      </c>
      <c r="AH2298" s="1020" t="str">
        <f>VLOOKUP(cppm_pr[[#This Row],[Order Number]],'DC TM ONE'!B:CN,2,0)</f>
        <v>UMW TOYOTA MOTOR SDN BHD - PERSIARAN SELANGOR (ASSB 1) (SDWAN UNIFI) - SAL</v>
      </c>
      <c r="AI2298" s="600" t="str">
        <f>IFERROR(VLOOKUP(cppm_pr[[#This Row],[Order Number]],SPHERE!C:CC,39,0),"")</f>
        <v>Unifi Port</v>
      </c>
      <c r="AJ2298" s="600">
        <f>IFERROR(VLOOKUP(cppm_pr[[#This Row],[Order Number]],'DC TM ONE'!B:CN,42,0),"")</f>
        <v>0</v>
      </c>
      <c r="AK2298" s="177"/>
      <c r="AL2298" s="1049"/>
      <c r="AM2298" s="1032" t="s">
        <v>13521</v>
      </c>
      <c r="AO2298" s="1050"/>
      <c r="AR2298" s="1051"/>
      <c r="AT2298" s="1037"/>
      <c r="AU2298" s="1"/>
      <c r="AV2298" s="1037"/>
      <c r="AW2298" s="1037"/>
      <c r="AX2298" s="1037"/>
      <c r="AY2298" s="1037"/>
      <c r="AZ2298" s="1037"/>
      <c r="BA2298" s="1037"/>
      <c r="BB2298" s="1037"/>
      <c r="BC2298" s="1037"/>
      <c r="BD2298" s="1037"/>
      <c r="BE2298" s="1037"/>
      <c r="BF2298" s="1037"/>
    </row>
    <row r="2299" spans="1:60" ht="12" customHeight="1">
      <c r="A2299" s="960">
        <v>2297</v>
      </c>
      <c r="C2299" s="601" t="s">
        <v>213</v>
      </c>
      <c r="F2299" s="1044" t="s">
        <v>14357</v>
      </c>
      <c r="G2299" s="1044"/>
      <c r="H2299" s="1044"/>
      <c r="I2299" s="177"/>
      <c r="J2299" s="1043"/>
      <c r="K2299" s="971"/>
      <c r="L2299" s="1029" t="s">
        <v>3189</v>
      </c>
      <c r="M2299" s="1029" t="s">
        <v>10509</v>
      </c>
      <c r="N2299" s="1029" t="str">
        <f>VLOOKUP(cppm_pr[[#This Row],[Order Number]],'DC TM ONE'!B:CN,89,0)</f>
        <v>QUERY</v>
      </c>
      <c r="O2299" s="1044"/>
      <c r="P2299" s="1045"/>
      <c r="Q2299" s="1045"/>
      <c r="R2299" s="177">
        <f>$Q2299-$P2299</f>
        <v>0</v>
      </c>
      <c r="S2299" s="177"/>
      <c r="T2299" s="1026" t="str">
        <f>VLOOKUP(cppm_pr[[#This Row],[Status]],'All Link_LOV'!$I$32:$K$72,2,0)</f>
        <v>Pending Desktop Costing</v>
      </c>
      <c r="U2299" s="1026" t="s">
        <v>14170</v>
      </c>
      <c r="V2299" s="1160">
        <f>VLOOKUP(cppm_pr[[#This Row],[Order Number]],'DC TM ONE'!B:CO,92,0)</f>
        <v>402</v>
      </c>
      <c r="W2299" s="1026" t="s">
        <v>14170</v>
      </c>
      <c r="X2299" s="177">
        <f>VLOOKUP(cppm_pr[[#This Row],[Order Number]],'DC TM ONE'!B:CO,28,0)</f>
        <v>2</v>
      </c>
      <c r="Z2299" s="1028">
        <v>45210</v>
      </c>
      <c r="AA2299" s="177"/>
      <c r="AB2299" s="468"/>
      <c r="AC2299" s="1048"/>
      <c r="AF2299" s="1020" t="s">
        <v>12821</v>
      </c>
      <c r="AG2299" s="1020" t="s">
        <v>491</v>
      </c>
      <c r="AH2299" s="1020" t="str">
        <f>VLOOKUP(cppm_pr[[#This Row],[Order Number]],'DC TM ONE'!B:CN,2,0)</f>
        <v>MAJLIS BANDARAYA PETALING JAYA -MENARA MBPJ(DOME)-PJC</v>
      </c>
      <c r="AI2299" s="600" t="str">
        <f>IFERROR(VLOOKUP(cppm_pr[[#This Row],[Order Number]],SPHERE!C:CC,39,0),"")</f>
        <v/>
      </c>
      <c r="AJ2299" s="600" t="str">
        <f>IFERROR(VLOOKUP(cppm_pr[[#This Row],[Order Number]],'DC TM ONE'!B:CN,42,0),"")</f>
        <v>SLA 99.7%</v>
      </c>
      <c r="AK2299" s="177"/>
      <c r="AL2299" s="1049"/>
      <c r="AO2299" s="1050"/>
      <c r="AR2299" s="1051"/>
      <c r="AT2299" s="1037"/>
      <c r="AU2299" s="1"/>
      <c r="AV2299" s="1037"/>
      <c r="AW2299" s="1037"/>
      <c r="AX2299" s="1037"/>
      <c r="AY2299" s="1037"/>
      <c r="AZ2299" s="1037"/>
      <c r="BA2299" s="1037"/>
      <c r="BB2299" s="1037"/>
      <c r="BC2299" s="1037"/>
      <c r="BD2299" s="1037"/>
      <c r="BE2299" s="1037"/>
      <c r="BF2299" s="1037"/>
    </row>
    <row r="2300" spans="1:60" ht="12" customHeight="1">
      <c r="A2300" s="959">
        <v>2298</v>
      </c>
      <c r="C2300" s="601" t="s">
        <v>213</v>
      </c>
      <c r="F2300" s="1044" t="s">
        <v>14358</v>
      </c>
      <c r="G2300" s="1044"/>
      <c r="H2300" s="1044"/>
      <c r="I2300" s="177"/>
      <c r="J2300" s="1043"/>
      <c r="K2300" s="971"/>
      <c r="L2300" s="1029" t="s">
        <v>57</v>
      </c>
      <c r="M2300" s="985" t="s">
        <v>10509</v>
      </c>
      <c r="N2300" s="972" t="str">
        <f>VLOOKUP(cppm_pr[[#This Row],[Order Number]],SPHERE!C:CC,13,0)</f>
        <v>CONFIRMED</v>
      </c>
      <c r="O2300" s="1044"/>
      <c r="P2300" s="1045"/>
      <c r="Q2300" s="1045"/>
      <c r="R2300" s="177">
        <f>$Q2300-$P2300</f>
        <v>0</v>
      </c>
      <c r="S2300" s="177"/>
      <c r="T2300" s="1026" t="str">
        <f>VLOOKUP(cppm_pr[[#This Row],[Status]],'All Link_LOV'!$I$32:$K$72,2,0)</f>
        <v>Pending Desktop Costing</v>
      </c>
      <c r="U2300" s="1026" t="s">
        <v>14170</v>
      </c>
      <c r="V2300" s="1160">
        <f>VLOOKUP(cppm_pr[[#This Row],[Order Number]],'DC TM ONE'!B:CO,92,0)</f>
        <v>401</v>
      </c>
      <c r="W2300" s="1026" t="s">
        <v>14170</v>
      </c>
      <c r="X2300" s="177">
        <f>VLOOKUP(cppm_pr[[#This Row],[Order Number]],'DC TM ONE'!B:CO,28,0)</f>
        <v>2</v>
      </c>
      <c r="Z2300" s="1028">
        <v>45210</v>
      </c>
      <c r="AA2300" s="177"/>
      <c r="AB2300" s="468"/>
      <c r="AC2300" s="1048"/>
      <c r="AF2300" s="592" t="s">
        <v>12821</v>
      </c>
      <c r="AG2300" s="1020" t="s">
        <v>515</v>
      </c>
      <c r="AH2300" s="1020" t="str">
        <f>VLOOKUP(cppm_pr[[#This Row],[Order Number]],'DC TM ONE'!B:CN,2,0)</f>
        <v>PERBENDAHARAAN NEGERI SELANGOR-PEJABAT AGAMA ISLAM DAERAH KUALA LANGAT (UNIFI)-BN</v>
      </c>
      <c r="AI2300" s="600" t="str">
        <f>IFERROR(VLOOKUP(cppm_pr[[#This Row],[Order Number]],SPHERE!C:CC,39,0),"")</f>
        <v>Unifi Port</v>
      </c>
      <c r="AJ2300" s="600" t="str">
        <f>IFERROR(VLOOKUP(cppm_pr[[#This Row],[Order Number]],'DC TM ONE'!B:CN,42,0),"")</f>
        <v>SLA 99.0%</v>
      </c>
      <c r="AK2300" s="177"/>
      <c r="AL2300" s="1049"/>
      <c r="AM2300" s="1032" t="s">
        <v>13130</v>
      </c>
      <c r="AO2300" s="1050"/>
      <c r="AR2300" s="1051"/>
      <c r="AT2300" s="1037"/>
      <c r="AU2300" s="1"/>
      <c r="AV2300" s="1037"/>
      <c r="AW2300" s="1037"/>
      <c r="AX2300" s="1037"/>
      <c r="AY2300" s="1037"/>
      <c r="AZ2300" s="1037"/>
      <c r="BA2300" s="1037"/>
      <c r="BB2300" s="1037"/>
      <c r="BC2300" s="1037"/>
      <c r="BD2300" s="1037"/>
      <c r="BE2300" s="1037"/>
      <c r="BF2300" s="1037"/>
    </row>
    <row r="2301" spans="1:60" ht="12" customHeight="1">
      <c r="A2301" s="960">
        <v>2299</v>
      </c>
      <c r="C2301" s="601" t="s">
        <v>213</v>
      </c>
      <c r="F2301" s="1044" t="s">
        <v>14071</v>
      </c>
      <c r="G2301" s="1044"/>
      <c r="H2301" s="592" t="s">
        <v>14072</v>
      </c>
      <c r="I2301" s="177"/>
      <c r="J2301" s="1043"/>
      <c r="K2301" s="971"/>
      <c r="L2301" s="1029" t="s">
        <v>1252</v>
      </c>
      <c r="M2301" s="985" t="s">
        <v>10509</v>
      </c>
      <c r="N2301" s="972" t="str">
        <f>VLOOKUP(cppm_pr[[#This Row],[Order Number]],SPHERE!C:CC,13,0)</f>
        <v>CONFIRMED</v>
      </c>
      <c r="O2301" s="1044"/>
      <c r="P2301" s="1045"/>
      <c r="Q2301" s="1045"/>
      <c r="R2301" s="177">
        <f>$Q2301-$P2301</f>
        <v>0</v>
      </c>
      <c r="S2301" s="177"/>
      <c r="T2301" s="1026" t="str">
        <f>VLOOKUP(cppm_pr[[#This Row],[Status]],'All Link_LOV'!$I$32:$K$72,2,0)</f>
        <v>Pending Desktop Costing</v>
      </c>
      <c r="U2301" s="1026" t="s">
        <v>14170</v>
      </c>
      <c r="V2301" s="1160">
        <f>VLOOKUP(cppm_pr[[#This Row],[Order Number]],'DC TM ONE'!B:CO,92,0)</f>
        <v>391</v>
      </c>
      <c r="W2301" s="1026" t="s">
        <v>14170</v>
      </c>
      <c r="X2301" s="177">
        <f>VLOOKUP(cppm_pr[[#This Row],[Order Number]],'DC TM ONE'!B:CO,28,0)</f>
        <v>2</v>
      </c>
      <c r="Z2301" s="1028">
        <v>45210</v>
      </c>
      <c r="AA2301" s="177"/>
      <c r="AB2301" s="468"/>
      <c r="AC2301" s="1048"/>
      <c r="AF2301" s="592" t="s">
        <v>12821</v>
      </c>
      <c r="AG2301" s="1020" t="s">
        <v>491</v>
      </c>
      <c r="AH2301" s="1020" t="str">
        <f>VLOOKUP(cppm_pr[[#This Row],[Order Number]],'DC TM ONE'!B:CN,2,0)</f>
        <v>POLIS DIRAJA MALAYSIA - MARTEK BUKIT KAYU HITAM (1PDRMNET) (IPME) - BKH</v>
      </c>
      <c r="AI2301" s="600" t="str">
        <f>IFERROR(VLOOKUP(cppm_pr[[#This Row],[Order Number]],SPHERE!C:CC,39,0),"")</f>
        <v>4 core FOC + 1 NID (NRP)</v>
      </c>
      <c r="AJ2301" s="600" t="str">
        <f>IFERROR(VLOOKUP(cppm_pr[[#This Row],[Order Number]],'DC TM ONE'!B:CN,42,0),"")</f>
        <v>SLG 99.5%</v>
      </c>
      <c r="AK2301" s="177"/>
      <c r="AL2301" s="1049"/>
      <c r="AM2301" s="1032" t="s">
        <v>11616</v>
      </c>
      <c r="AO2301" s="1050"/>
      <c r="AR2301" s="1051"/>
      <c r="AT2301" s="1037"/>
      <c r="AU2301" s="1"/>
      <c r="AV2301" s="1037"/>
      <c r="AW2301" s="1037"/>
      <c r="AX2301" s="1037"/>
      <c r="AY2301" s="1037"/>
      <c r="AZ2301" s="1037"/>
      <c r="BA2301" s="1037"/>
      <c r="BB2301" s="1037"/>
      <c r="BC2301" s="1037"/>
      <c r="BD2301" s="1037"/>
      <c r="BE2301" s="1037"/>
      <c r="BF2301" s="1037"/>
    </row>
    <row r="2302" spans="1:60" ht="12" customHeight="1">
      <c r="A2302" s="959">
        <v>2300</v>
      </c>
      <c r="C2302" s="601" t="s">
        <v>213</v>
      </c>
      <c r="F2302" s="1044" t="s">
        <v>14069</v>
      </c>
      <c r="G2302" s="1044"/>
      <c r="H2302" s="592" t="s">
        <v>14070</v>
      </c>
      <c r="I2302" s="177"/>
      <c r="J2302" s="1043"/>
      <c r="K2302" s="971"/>
      <c r="L2302" s="1029" t="s">
        <v>908</v>
      </c>
      <c r="M2302" s="985" t="s">
        <v>10509</v>
      </c>
      <c r="N2302" s="972" t="str">
        <f>VLOOKUP(cppm_pr[[#This Row],[Order Number]],SPHERE!C:CC,13,0)</f>
        <v>IN PROGRESS</v>
      </c>
      <c r="O2302" s="1044"/>
      <c r="P2302" s="1045"/>
      <c r="Q2302" s="1045"/>
      <c r="R2302" s="177">
        <f>$Q2302-$P2302</f>
        <v>0</v>
      </c>
      <c r="S2302" s="177"/>
      <c r="T2302" s="1026" t="str">
        <f>VLOOKUP(cppm_pr[[#This Row],[Status]],'All Link_LOV'!$I$32:$K$72,2,0)</f>
        <v>Pending Desktop Costing</v>
      </c>
      <c r="U2302" s="1026" t="s">
        <v>14170</v>
      </c>
      <c r="V2302" s="1160">
        <f>VLOOKUP(cppm_pr[[#This Row],[Order Number]],'DC TM ONE'!B:CO,92,0)</f>
        <v>390</v>
      </c>
      <c r="W2302" s="1026" t="s">
        <v>14170</v>
      </c>
      <c r="X2302" s="177">
        <f>VLOOKUP(cppm_pr[[#This Row],[Order Number]],'DC TM ONE'!B:CO,28,0)</f>
        <v>2</v>
      </c>
      <c r="Z2302" s="1028">
        <v>45210</v>
      </c>
      <c r="AA2302" s="177"/>
      <c r="AB2302" s="468"/>
      <c r="AC2302" s="1048"/>
      <c r="AF2302" s="592" t="s">
        <v>12821</v>
      </c>
      <c r="AG2302" s="1020" t="s">
        <v>491</v>
      </c>
      <c r="AH2302" s="1020" t="str">
        <f>VLOOKUP(cppm_pr[[#This Row],[Order Number]],'DC TM ONE'!B:CN,2,0)</f>
        <v>POLIS DIRAJA MALAYSIA - CAW BENGKEL PENGANGKUTAN SG DUA  (1PDRMNET) (IPME) - BYB</v>
      </c>
      <c r="AI2302" s="600" t="str">
        <f>IFERROR(VLOOKUP(cppm_pr[[#This Row],[Order Number]],SPHERE!C:CC,39,0),"")</f>
        <v>4 core FOC + 1 NID (NRP)</v>
      </c>
      <c r="AJ2302" s="600" t="str">
        <f>IFERROR(VLOOKUP(cppm_pr[[#This Row],[Order Number]],'DC TM ONE'!B:CN,42,0),"")</f>
        <v>SLG 99.5%</v>
      </c>
      <c r="AK2302" s="177"/>
      <c r="AL2302" s="1049"/>
      <c r="AM2302" s="1032" t="s">
        <v>7705</v>
      </c>
      <c r="AO2302" s="1050"/>
      <c r="AR2302" s="1051"/>
      <c r="AT2302" s="1037"/>
      <c r="AU2302" s="1"/>
      <c r="AV2302" s="1037"/>
      <c r="AW2302" s="1037"/>
      <c r="AX2302" s="1037"/>
      <c r="AY2302" s="1037"/>
      <c r="AZ2302" s="1037"/>
      <c r="BA2302" s="1037"/>
      <c r="BB2302" s="1037"/>
      <c r="BC2302" s="1037"/>
      <c r="BD2302" s="1037"/>
      <c r="BE2302" s="1037"/>
      <c r="BF2302" s="1037"/>
    </row>
    <row r="2303" spans="1:60" ht="12" customHeight="1">
      <c r="A2303" s="960">
        <v>2301</v>
      </c>
      <c r="C2303" s="601" t="s">
        <v>213</v>
      </c>
      <c r="F2303" s="1044" t="s">
        <v>14065</v>
      </c>
      <c r="G2303" s="603" t="s">
        <v>14066</v>
      </c>
      <c r="H2303" s="592" t="s">
        <v>14067</v>
      </c>
      <c r="I2303" s="177"/>
      <c r="J2303" s="1043"/>
      <c r="K2303" s="971"/>
      <c r="L2303" s="1029" t="s">
        <v>908</v>
      </c>
      <c r="M2303" s="985" t="s">
        <v>10509</v>
      </c>
      <c r="N2303" s="972" t="str">
        <f>VLOOKUP(cppm_pr[[#This Row],[Order Number]],SPHERE!C:CC,13,0)</f>
        <v>IN PROGRESS</v>
      </c>
      <c r="O2303" s="1044"/>
      <c r="P2303" s="1045"/>
      <c r="Q2303" s="1045"/>
      <c r="R2303" s="177">
        <f>$Q2303-$P2303</f>
        <v>0</v>
      </c>
      <c r="S2303" s="177"/>
      <c r="T2303" s="1026" t="str">
        <f>VLOOKUP(cppm_pr[[#This Row],[Status]],'All Link_LOV'!$I$32:$K$72,2,0)</f>
        <v>Pending Desktop Costing</v>
      </c>
      <c r="U2303" s="1026" t="s">
        <v>14170</v>
      </c>
      <c r="V2303" s="1160">
        <f>VLOOKUP(cppm_pr[[#This Row],[Order Number]],'DC TM ONE'!B:CO,92,0)</f>
        <v>389</v>
      </c>
      <c r="W2303" s="1026" t="s">
        <v>14170</v>
      </c>
      <c r="X2303" s="177">
        <f>VLOOKUP(cppm_pr[[#This Row],[Order Number]],'DC TM ONE'!B:CO,28,0)</f>
        <v>2</v>
      </c>
      <c r="Z2303" s="1028">
        <v>45210</v>
      </c>
      <c r="AA2303" s="177"/>
      <c r="AB2303" s="468"/>
      <c r="AC2303" s="1048"/>
      <c r="AF2303" s="592" t="s">
        <v>12821</v>
      </c>
      <c r="AG2303" s="1020" t="s">
        <v>491</v>
      </c>
      <c r="AH2303" s="1020" t="str">
        <f>VLOOKUP(cppm_pr[[#This Row],[Order Number]],'DC TM ONE'!B:CN,2,0)</f>
        <v>POLIS DIRAJA MALAYSIA - MAHKAMAH TIMUR LAUT (1PDRMNET) (IPME) - KMR</v>
      </c>
      <c r="AI2303" s="600" t="str">
        <f>IFERROR(VLOOKUP(cppm_pr[[#This Row],[Order Number]],SPHERE!C:CC,39,0),"")</f>
        <v>4 core FOC + 1 NID (NRP)</v>
      </c>
      <c r="AJ2303" s="600" t="str">
        <f>IFERROR(VLOOKUP(cppm_pr[[#This Row],[Order Number]],'DC TM ONE'!B:CN,42,0),"")</f>
        <v>SLG 99.5%</v>
      </c>
      <c r="AK2303" s="177"/>
      <c r="AL2303" s="1049"/>
      <c r="AM2303" s="1032" t="s">
        <v>14068</v>
      </c>
      <c r="AO2303" s="1050"/>
      <c r="AR2303" s="1051"/>
      <c r="AT2303" s="1037"/>
      <c r="AU2303" s="1"/>
      <c r="AV2303" s="1037"/>
      <c r="AW2303" s="1037"/>
      <c r="AX2303" s="1037"/>
      <c r="AY2303" s="1037"/>
      <c r="AZ2303" s="1037"/>
      <c r="BA2303" s="1037"/>
      <c r="BB2303" s="1037"/>
      <c r="BC2303" s="1037"/>
      <c r="BD2303" s="1037"/>
      <c r="BE2303" s="1037"/>
      <c r="BF2303" s="1037"/>
    </row>
    <row r="2304" spans="1:60" ht="12" customHeight="1">
      <c r="A2304" s="959">
        <v>2302</v>
      </c>
      <c r="C2304" s="601" t="s">
        <v>213</v>
      </c>
      <c r="F2304" s="1044" t="s">
        <v>14359</v>
      </c>
      <c r="G2304" s="1044"/>
      <c r="H2304" s="1044"/>
      <c r="I2304" s="177"/>
      <c r="J2304" s="1043"/>
      <c r="K2304" s="971"/>
      <c r="L2304" s="1029" t="s">
        <v>57</v>
      </c>
      <c r="M2304" s="1029" t="s">
        <v>10509</v>
      </c>
      <c r="N2304" s="1029" t="str">
        <f>VLOOKUP(cppm_pr[[#This Row],[Order Number]],'DC TM ONE'!B:CN,89,0)</f>
        <v>QUERY</v>
      </c>
      <c r="O2304" s="1044"/>
      <c r="P2304" s="1045"/>
      <c r="Q2304" s="1045"/>
      <c r="R2304" s="177">
        <f>$Q2304-$P2304</f>
        <v>0</v>
      </c>
      <c r="S2304" s="177"/>
      <c r="T2304" s="1026" t="str">
        <f>VLOOKUP(cppm_pr[[#This Row],[Status]],'All Link_LOV'!$I$32:$K$72,2,0)</f>
        <v>Pending Desktop Costing</v>
      </c>
      <c r="U2304" s="1026" t="s">
        <v>14170</v>
      </c>
      <c r="V2304" s="1160">
        <f>VLOOKUP(cppm_pr[[#This Row],[Order Number]],'DC TM ONE'!B:CO,92,0)</f>
        <v>388</v>
      </c>
      <c r="W2304" s="1026" t="s">
        <v>14170</v>
      </c>
      <c r="X2304" s="177">
        <f>VLOOKUP(cppm_pr[[#This Row],[Order Number]],'DC TM ONE'!B:CO,28,0)</f>
        <v>2</v>
      </c>
      <c r="Z2304" s="1028">
        <v>45210</v>
      </c>
      <c r="AA2304" s="177"/>
      <c r="AB2304" s="468"/>
      <c r="AC2304" s="1048"/>
      <c r="AF2304" s="1020" t="s">
        <v>12821</v>
      </c>
      <c r="AG2304" s="1020" t="s">
        <v>491</v>
      </c>
      <c r="AH2304" s="1020" t="str">
        <f>VLOOKUP(cppm_pr[[#This Row],[Order Number]],'DC TM ONE'!B:CN,2,0)</f>
        <v>PERBENDAHARAAN NEGERI SELANGOR-MENARA SELATAN BANGUNAN SULTAN IDRIS SHAH (IPME)-SAL</v>
      </c>
      <c r="AI2304" s="600" t="str">
        <f>IFERROR(VLOOKUP(cppm_pr[[#This Row],[Order Number]],SPHERE!C:CC,39,0),"")</f>
        <v/>
      </c>
      <c r="AJ2304" s="600" t="str">
        <f>IFERROR(VLOOKUP(cppm_pr[[#This Row],[Order Number]],'DC TM ONE'!B:CN,42,0),"")</f>
        <v>SLG 99.5%</v>
      </c>
      <c r="AK2304" s="177"/>
      <c r="AL2304" s="1049"/>
      <c r="AO2304" s="1050"/>
      <c r="AR2304" s="1051"/>
      <c r="AT2304" s="1037"/>
      <c r="AU2304" s="1"/>
      <c r="AV2304" s="1037"/>
      <c r="AW2304" s="1037"/>
      <c r="AX2304" s="1037"/>
      <c r="AY2304" s="1037"/>
      <c r="AZ2304" s="1037"/>
      <c r="BA2304" s="1037"/>
      <c r="BB2304" s="1037"/>
      <c r="BC2304" s="1037"/>
      <c r="BD2304" s="1037"/>
      <c r="BE2304" s="1037"/>
      <c r="BF2304" s="1037"/>
    </row>
    <row r="2305" spans="1:60" ht="12" customHeight="1">
      <c r="A2305" s="960">
        <v>2303</v>
      </c>
      <c r="C2305" s="601" t="s">
        <v>213</v>
      </c>
      <c r="F2305" s="1044" t="s">
        <v>14063</v>
      </c>
      <c r="G2305" s="1044"/>
      <c r="H2305" s="592" t="s">
        <v>14064</v>
      </c>
      <c r="I2305" s="177"/>
      <c r="J2305" s="1043"/>
      <c r="K2305" s="971"/>
      <c r="L2305" s="1029" t="s">
        <v>51</v>
      </c>
      <c r="M2305" s="985" t="s">
        <v>10509</v>
      </c>
      <c r="N2305" s="972" t="str">
        <f>VLOOKUP(cppm_pr[[#This Row],[Order Number]],SPHERE!C:CC,13,0)</f>
        <v>IN PROGRESS</v>
      </c>
      <c r="O2305" s="1044"/>
      <c r="P2305" s="1045"/>
      <c r="Q2305" s="1045"/>
      <c r="R2305" s="177">
        <f>$Q2305-$P2305</f>
        <v>0</v>
      </c>
      <c r="S2305" s="177"/>
      <c r="T2305" s="1026" t="str">
        <f>VLOOKUP(cppm_pr[[#This Row],[Status]],'All Link_LOV'!$I$32:$K$72,2,0)</f>
        <v>Pending Desktop Costing</v>
      </c>
      <c r="U2305" s="1026" t="s">
        <v>14170</v>
      </c>
      <c r="V2305" s="1160">
        <f>VLOOKUP(cppm_pr[[#This Row],[Order Number]],'DC TM ONE'!B:CO,92,0)</f>
        <v>387</v>
      </c>
      <c r="W2305" s="1026" t="s">
        <v>14170</v>
      </c>
      <c r="X2305" s="177">
        <f>VLOOKUP(cppm_pr[[#This Row],[Order Number]],'DC TM ONE'!B:CO,28,0)</f>
        <v>2</v>
      </c>
      <c r="Z2305" s="1028">
        <v>45210</v>
      </c>
      <c r="AA2305" s="177"/>
      <c r="AB2305" s="468"/>
      <c r="AC2305" s="1048"/>
      <c r="AF2305" s="592" t="s">
        <v>12821</v>
      </c>
      <c r="AG2305" s="1020" t="s">
        <v>491</v>
      </c>
      <c r="AH2305" s="1020" t="str">
        <f>VLOOKUP(cppm_pr[[#This Row],[Order Number]],'DC TM ONE'!B:CN,2,0)</f>
        <v>POLIS DIRAJA MALAYSIA - STOR BATALION 1 ULU KINTA  (1PDRMNET) (IPME) - TSK</v>
      </c>
      <c r="AI2305" s="600" t="str">
        <f>IFERROR(VLOOKUP(cppm_pr[[#This Row],[Order Number]],SPHERE!C:CC,39,0),"")</f>
        <v>4 core FOC + 1 NID (NRP)</v>
      </c>
      <c r="AJ2305" s="600" t="str">
        <f>IFERROR(VLOOKUP(cppm_pr[[#This Row],[Order Number]],'DC TM ONE'!B:CN,42,0),"")</f>
        <v>SLG 99.5%</v>
      </c>
      <c r="AK2305" s="177"/>
      <c r="AL2305" s="1049"/>
      <c r="AM2305" s="1032" t="s">
        <v>9906</v>
      </c>
      <c r="AO2305" s="1050"/>
      <c r="AR2305" s="1051"/>
      <c r="AT2305" s="1037"/>
      <c r="AU2305" s="1"/>
      <c r="AV2305" s="1037"/>
      <c r="AW2305" s="1037"/>
      <c r="AX2305" s="1037"/>
      <c r="AY2305" s="1037"/>
      <c r="AZ2305" s="1037"/>
      <c r="BA2305" s="1037"/>
      <c r="BB2305" s="1037"/>
      <c r="BC2305" s="1037"/>
      <c r="BD2305" s="1037"/>
      <c r="BE2305" s="1037"/>
      <c r="BF2305" s="1037"/>
    </row>
    <row r="2306" spans="1:60" ht="12" customHeight="1">
      <c r="A2306" s="959">
        <v>2304</v>
      </c>
      <c r="C2306" s="601" t="s">
        <v>213</v>
      </c>
      <c r="F2306" s="1044" t="s">
        <v>14060</v>
      </c>
      <c r="G2306" s="603" t="s">
        <v>14061</v>
      </c>
      <c r="H2306" s="592" t="s">
        <v>14062</v>
      </c>
      <c r="I2306" s="177"/>
      <c r="J2306" s="1043"/>
      <c r="K2306" s="971"/>
      <c r="L2306" s="1029" t="s">
        <v>908</v>
      </c>
      <c r="M2306" s="985" t="s">
        <v>10509</v>
      </c>
      <c r="N2306" s="972" t="str">
        <f>VLOOKUP(cppm_pr[[#This Row],[Order Number]],SPHERE!C:CC,13,0)</f>
        <v>IN PROGRESS</v>
      </c>
      <c r="O2306" s="1044"/>
      <c r="P2306" s="1045"/>
      <c r="Q2306" s="1045"/>
      <c r="R2306" s="177">
        <f>$Q2306-$P2306</f>
        <v>0</v>
      </c>
      <c r="S2306" s="177"/>
      <c r="T2306" s="1026" t="str">
        <f>VLOOKUP(cppm_pr[[#This Row],[Status]],'All Link_LOV'!$I$32:$K$72,2,0)</f>
        <v>Pending Desktop Costing</v>
      </c>
      <c r="U2306" s="1026" t="s">
        <v>14170</v>
      </c>
      <c r="V2306" s="1160">
        <f>VLOOKUP(cppm_pr[[#This Row],[Order Number]],'DC TM ONE'!B:CO,92,0)</f>
        <v>386</v>
      </c>
      <c r="W2306" s="1026" t="s">
        <v>14170</v>
      </c>
      <c r="X2306" s="177">
        <f>VLOOKUP(cppm_pr[[#This Row],[Order Number]],'DC TM ONE'!B:CO,28,0)</f>
        <v>2</v>
      </c>
      <c r="Z2306" s="1028">
        <v>45210</v>
      </c>
      <c r="AA2306" s="177"/>
      <c r="AB2306" s="468"/>
      <c r="AC2306" s="1048"/>
      <c r="AF2306" s="592" t="s">
        <v>12821</v>
      </c>
      <c r="AG2306" s="1020" t="s">
        <v>491</v>
      </c>
      <c r="AH2306" s="1020" t="str">
        <f>VLOOKUP(cppm_pr[[#This Row],[Order Number]],'DC TM ONE'!B:CN,2,0)</f>
        <v>POLIS DIRAJA MALAYSIA - PEJABAT UNIT K9 PSP, AIR ITAM (1PDRMNET) (IPME) - AIM</v>
      </c>
      <c r="AI2306" s="600" t="str">
        <f>IFERROR(VLOOKUP(cppm_pr[[#This Row],[Order Number]],SPHERE!C:CC,39,0),"")</f>
        <v>4 core FOC + 1 NID (NRP)</v>
      </c>
      <c r="AJ2306" s="600" t="str">
        <f>IFERROR(VLOOKUP(cppm_pr[[#This Row],[Order Number]],'DC TM ONE'!B:CN,42,0),"")</f>
        <v>SLG 99.5%</v>
      </c>
      <c r="AK2306" s="177"/>
      <c r="AL2306" s="1049"/>
      <c r="AM2306" s="1032" t="s">
        <v>7745</v>
      </c>
      <c r="AO2306" s="1050"/>
      <c r="AR2306" s="1051"/>
      <c r="AT2306" s="1037"/>
      <c r="AU2306" s="1"/>
      <c r="AV2306" s="1037"/>
      <c r="AW2306" s="1037"/>
      <c r="AX2306" s="1037"/>
      <c r="AY2306" s="1037"/>
      <c r="AZ2306" s="1037"/>
      <c r="BA2306" s="1037"/>
      <c r="BB2306" s="1037"/>
      <c r="BC2306" s="1037"/>
      <c r="BD2306" s="1037"/>
      <c r="BE2306" s="1037"/>
      <c r="BF2306" s="1037"/>
    </row>
    <row r="2307" spans="1:60" ht="12" customHeight="1">
      <c r="A2307" s="960">
        <v>2305</v>
      </c>
      <c r="C2307" s="601" t="s">
        <v>213</v>
      </c>
      <c r="F2307" s="1044" t="s">
        <v>14058</v>
      </c>
      <c r="G2307" s="1044"/>
      <c r="H2307" s="592" t="s">
        <v>14059</v>
      </c>
      <c r="I2307" s="177"/>
      <c r="J2307" s="1043"/>
      <c r="K2307" s="971"/>
      <c r="L2307" s="1029" t="s">
        <v>50</v>
      </c>
      <c r="M2307" s="985" t="s">
        <v>10509</v>
      </c>
      <c r="N2307" s="972" t="str">
        <f>VLOOKUP(cppm_pr[[#This Row],[Order Number]],SPHERE!C:CC,13,0)</f>
        <v>CONFIRMED</v>
      </c>
      <c r="O2307" s="1044"/>
      <c r="P2307" s="1045"/>
      <c r="Q2307" s="1045"/>
      <c r="R2307" s="177">
        <f>$Q2307-$P2307</f>
        <v>0</v>
      </c>
      <c r="S2307" s="177"/>
      <c r="T2307" s="1026" t="str">
        <f>VLOOKUP(cppm_pr[[#This Row],[Status]],'All Link_LOV'!$I$32:$K$72,2,0)</f>
        <v>Pending Desktop Costing</v>
      </c>
      <c r="U2307" s="1026" t="s">
        <v>14170</v>
      </c>
      <c r="V2307" s="1160">
        <f>VLOOKUP(cppm_pr[[#This Row],[Order Number]],'DC TM ONE'!B:CO,92,0)</f>
        <v>385</v>
      </c>
      <c r="W2307" s="1026" t="s">
        <v>14170</v>
      </c>
      <c r="X2307" s="177">
        <f>VLOOKUP(cppm_pr[[#This Row],[Order Number]],'DC TM ONE'!B:CO,28,0)</f>
        <v>2</v>
      </c>
      <c r="Z2307" s="1028">
        <v>45210</v>
      </c>
      <c r="AA2307" s="177"/>
      <c r="AB2307" s="468"/>
      <c r="AC2307" s="1048"/>
      <c r="AF2307" s="592" t="s">
        <v>12821</v>
      </c>
      <c r="AG2307" s="1020" t="s">
        <v>491</v>
      </c>
      <c r="AH2307" s="1020" t="str">
        <f>VLOOKUP(cppm_pr[[#This Row],[Order Number]],'DC TM ONE'!B:CN,2,0)</f>
        <v>POLIS DIRAJA MALAYSIA - STOR BAT 7 BEKALAN (1PDRMNET) (IPME) - TRM</v>
      </c>
      <c r="AI2307" s="600" t="str">
        <f>IFERROR(VLOOKUP(cppm_pr[[#This Row],[Order Number]],SPHERE!C:CC,39,0),"")</f>
        <v>4 core FOC + 1 NID (NRP)</v>
      </c>
      <c r="AJ2307" s="600" t="str">
        <f>IFERROR(VLOOKUP(cppm_pr[[#This Row],[Order Number]],'DC TM ONE'!B:CN,42,0),"")</f>
        <v>SLG 99.5%</v>
      </c>
      <c r="AK2307" s="177"/>
      <c r="AL2307" s="1049"/>
      <c r="AM2307" s="1032" t="s">
        <v>8045</v>
      </c>
      <c r="AO2307" s="1050"/>
      <c r="AR2307" s="1051"/>
      <c r="AT2307" s="1037"/>
      <c r="AU2307" s="1"/>
      <c r="AV2307" s="1037"/>
      <c r="AW2307" s="1037"/>
      <c r="AX2307" s="1037"/>
      <c r="AY2307" s="1037"/>
      <c r="AZ2307" s="1037"/>
      <c r="BA2307" s="1037"/>
      <c r="BB2307" s="1037"/>
      <c r="BC2307" s="1037"/>
      <c r="BD2307" s="1037"/>
      <c r="BE2307" s="1037"/>
      <c r="BF2307" s="1037"/>
    </row>
    <row r="2308" spans="1:60" ht="12" customHeight="1">
      <c r="A2308" s="959">
        <v>2306</v>
      </c>
      <c r="C2308" s="601" t="s">
        <v>254</v>
      </c>
      <c r="E2308" s="176" t="s">
        <v>14360</v>
      </c>
      <c r="F2308" s="1044" t="s">
        <v>14053</v>
      </c>
      <c r="G2308" s="1044"/>
      <c r="H2308" s="592" t="s">
        <v>14055</v>
      </c>
      <c r="I2308" s="177"/>
      <c r="J2308" s="1043"/>
      <c r="K2308" s="971"/>
      <c r="L2308" s="1029" t="s">
        <v>50</v>
      </c>
      <c r="M2308" s="985" t="s">
        <v>10509</v>
      </c>
      <c r="N2308" s="972" t="str">
        <f>VLOOKUP(cppm_pr[[#This Row],[Order Number]],SPHERE!C:CC,13,0)</f>
        <v>CONFIRMED</v>
      </c>
      <c r="O2308" s="1044"/>
      <c r="P2308" s="1045"/>
      <c r="Q2308" s="1045"/>
      <c r="R2308" s="177">
        <f>$Q2308-$P2308</f>
        <v>0</v>
      </c>
      <c r="S2308" s="177"/>
      <c r="T2308" s="1026" t="str">
        <f>VLOOKUP(cppm_pr[[#This Row],[Status]],'All Link_LOV'!$I$32:$K$72,2,0)</f>
        <v>PO Issued</v>
      </c>
      <c r="U2308" s="1026" t="s">
        <v>14170</v>
      </c>
      <c r="V2308" s="1160">
        <f>VLOOKUP(cppm_pr[[#This Row],[Order Number]],'DC TM ONE'!B:CO,92,0)</f>
        <v>384</v>
      </c>
      <c r="W2308" s="1026" t="s">
        <v>14170</v>
      </c>
      <c r="X2308" s="177">
        <f>VLOOKUP(cppm_pr[[#This Row],[Order Number]],'DC TM ONE'!B:CO,28,0)</f>
        <v>2</v>
      </c>
      <c r="Z2308" s="1028">
        <v>45210</v>
      </c>
      <c r="AA2308" s="177"/>
      <c r="AB2308" s="468"/>
      <c r="AC2308" s="1048"/>
      <c r="AF2308" s="592" t="s">
        <v>12821</v>
      </c>
      <c r="AG2308" s="1020" t="s">
        <v>491</v>
      </c>
      <c r="AH2308" s="1020" t="str">
        <f>VLOOKUP(cppm_pr[[#This Row],[Order Number]],'DC TM ONE'!B:CN,2,0)</f>
        <v>POLIS DIRAJA MALAYSIA - MAHKAMAH KUANTAN (1PDRMNET)(IPME) - BIA</v>
      </c>
      <c r="AI2308" s="600" t="str">
        <f>IFERROR(VLOOKUP(cppm_pr[[#This Row],[Order Number]],SPHERE!C:CC,39,0),"")</f>
        <v>4 core FOC + 1 NID (NRP)</v>
      </c>
      <c r="AJ2308" s="600" t="str">
        <f>IFERROR(VLOOKUP(cppm_pr[[#This Row],[Order Number]],'DC TM ONE'!B:CN,42,0),"")</f>
        <v>SLG 99.5%</v>
      </c>
      <c r="AK2308" s="177"/>
      <c r="AL2308" s="1049"/>
      <c r="AM2308" s="1032" t="s">
        <v>13412</v>
      </c>
      <c r="AO2308" s="1050"/>
      <c r="AR2308" s="1051"/>
      <c r="AT2308" s="1037"/>
      <c r="AU2308" s="1"/>
      <c r="AV2308" s="1037"/>
      <c r="AW2308" s="1037"/>
      <c r="AX2308" s="1037"/>
      <c r="AY2308" s="1037"/>
      <c r="AZ2308" s="1037"/>
      <c r="BA2308" s="1037"/>
      <c r="BB2308" s="1037"/>
      <c r="BC2308" s="1037"/>
      <c r="BD2308" s="1037"/>
      <c r="BE2308" s="1037"/>
      <c r="BF2308" s="1037"/>
    </row>
    <row r="2309" spans="1:60" ht="12" customHeight="1">
      <c r="A2309" s="960">
        <v>2307</v>
      </c>
      <c r="C2309" s="601" t="s">
        <v>213</v>
      </c>
      <c r="F2309" s="1044" t="s">
        <v>14051</v>
      </c>
      <c r="G2309" s="1044"/>
      <c r="H2309" s="592" t="s">
        <v>14052</v>
      </c>
      <c r="I2309" s="177"/>
      <c r="J2309" s="1043"/>
      <c r="K2309" s="971"/>
      <c r="L2309" s="1029" t="s">
        <v>50</v>
      </c>
      <c r="M2309" s="985" t="s">
        <v>10509</v>
      </c>
      <c r="N2309" s="972" t="str">
        <f>VLOOKUP(cppm_pr[[#This Row],[Order Number]],SPHERE!C:CC,13,0)</f>
        <v>CONFIRMED</v>
      </c>
      <c r="O2309" s="1044"/>
      <c r="P2309" s="1045"/>
      <c r="Q2309" s="1045"/>
      <c r="R2309" s="177">
        <f>$Q2309-$P2309</f>
        <v>0</v>
      </c>
      <c r="S2309" s="177"/>
      <c r="T2309" s="1026" t="str">
        <f>VLOOKUP(cppm_pr[[#This Row],[Status]],'All Link_LOV'!$I$32:$K$72,2,0)</f>
        <v>Pending Desktop Costing</v>
      </c>
      <c r="U2309" s="1026" t="s">
        <v>14170</v>
      </c>
      <c r="V2309" s="1160">
        <f>VLOOKUP(cppm_pr[[#This Row],[Order Number]],'DC TM ONE'!B:CO,92,0)</f>
        <v>383</v>
      </c>
      <c r="W2309" s="1026" t="s">
        <v>14170</v>
      </c>
      <c r="X2309" s="177">
        <f>VLOOKUP(cppm_pr[[#This Row],[Order Number]],'DC TM ONE'!B:CO,28,0)</f>
        <v>2</v>
      </c>
      <c r="Z2309" s="1028">
        <v>45210</v>
      </c>
      <c r="AA2309" s="177"/>
      <c r="AB2309" s="468"/>
      <c r="AC2309" s="1048"/>
      <c r="AF2309" s="592" t="s">
        <v>12821</v>
      </c>
      <c r="AG2309" s="1020" t="s">
        <v>491</v>
      </c>
      <c r="AH2309" s="1020" t="str">
        <f>VLOOKUP(cppm_pr[[#This Row],[Order Number]],'DC TM ONE'!B:CN,2,0)</f>
        <v>POLIS DIRAJA MALAYSIA - MAHKAMAH TEMERLOH (1PDRMNET) (IPME) - TL</v>
      </c>
      <c r="AI2309" s="600" t="str">
        <f>IFERROR(VLOOKUP(cppm_pr[[#This Row],[Order Number]],SPHERE!C:CC,39,0),"")</f>
        <v>4 core FOC + 1 NID (NRP)</v>
      </c>
      <c r="AJ2309" s="600" t="str">
        <f>IFERROR(VLOOKUP(cppm_pr[[#This Row],[Order Number]],'DC TM ONE'!B:CN,42,0),"")</f>
        <v>SLG 99.5%</v>
      </c>
      <c r="AK2309" s="177"/>
      <c r="AL2309" s="1049"/>
      <c r="AM2309" s="1032" t="s">
        <v>13403</v>
      </c>
      <c r="AO2309" s="1050"/>
      <c r="AR2309" s="1051"/>
      <c r="AT2309" s="1037"/>
      <c r="AU2309" s="1"/>
      <c r="AV2309" s="1037"/>
      <c r="AW2309" s="1037"/>
      <c r="AX2309" s="1037"/>
      <c r="AY2309" s="1037"/>
      <c r="AZ2309" s="1037"/>
      <c r="BA2309" s="1037"/>
      <c r="BB2309" s="1037"/>
      <c r="BC2309" s="1037"/>
      <c r="BD2309" s="1037"/>
      <c r="BE2309" s="1037"/>
      <c r="BF2309" s="1037"/>
    </row>
    <row r="2310" spans="1:60" ht="12" customHeight="1">
      <c r="A2310" s="959">
        <v>2308</v>
      </c>
      <c r="C2310" s="601" t="s">
        <v>213</v>
      </c>
      <c r="F2310" s="1044" t="s">
        <v>14048</v>
      </c>
      <c r="G2310" s="1044"/>
      <c r="H2310" s="592" t="s">
        <v>14049</v>
      </c>
      <c r="I2310" s="177"/>
      <c r="J2310" s="1043"/>
      <c r="K2310" s="971"/>
      <c r="L2310" s="1029" t="s">
        <v>1492</v>
      </c>
      <c r="M2310" s="985" t="s">
        <v>10509</v>
      </c>
      <c r="N2310" s="972" t="str">
        <f>VLOOKUP(cppm_pr[[#This Row],[Order Number]],SPHERE!C:CC,13,0)</f>
        <v>CONFIRMED</v>
      </c>
      <c r="O2310" s="1044"/>
      <c r="P2310" s="1045"/>
      <c r="Q2310" s="1045"/>
      <c r="R2310" s="177">
        <f>$Q2310-$P2310</f>
        <v>0</v>
      </c>
      <c r="S2310" s="177"/>
      <c r="T2310" s="1026" t="str">
        <f>VLOOKUP(cppm_pr[[#This Row],[Status]],'All Link_LOV'!$I$32:$K$72,2,0)</f>
        <v>Pending Desktop Costing</v>
      </c>
      <c r="U2310" s="1026" t="s">
        <v>14170</v>
      </c>
      <c r="V2310" s="1160">
        <f>VLOOKUP(cppm_pr[[#This Row],[Order Number]],'DC TM ONE'!B:CO,92,0)</f>
        <v>382</v>
      </c>
      <c r="W2310" s="1026" t="s">
        <v>14170</v>
      </c>
      <c r="X2310" s="177">
        <f>VLOOKUP(cppm_pr[[#This Row],[Order Number]],'DC TM ONE'!B:CO,28,0)</f>
        <v>2</v>
      </c>
      <c r="Z2310" s="1028">
        <v>45210</v>
      </c>
      <c r="AA2310" s="177"/>
      <c r="AB2310" s="468"/>
      <c r="AC2310" s="1048"/>
      <c r="AF2310" s="592" t="s">
        <v>12821</v>
      </c>
      <c r="AG2310" s="1020" t="s">
        <v>491</v>
      </c>
      <c r="AH2310" s="1020" t="str">
        <f>VLOOKUP(cppm_pr[[#This Row],[Order Number]],'DC TM ONE'!B:CN,2,0)</f>
        <v>POLIS DIRAJA MALAYSIA - MAHKAMAH DUNGUN (1PDRMNET) (IPME) - DN</v>
      </c>
      <c r="AI2310" s="600" t="str">
        <f>IFERROR(VLOOKUP(cppm_pr[[#This Row],[Order Number]],SPHERE!C:CC,39,0),"")</f>
        <v>4 core FOC + 1 NID (NRP)</v>
      </c>
      <c r="AJ2310" s="600" t="str">
        <f>IFERROR(VLOOKUP(cppm_pr[[#This Row],[Order Number]],'DC TM ONE'!B:CN,42,0),"")</f>
        <v>SLG 99.5%</v>
      </c>
      <c r="AK2310" s="177"/>
      <c r="AL2310" s="1049"/>
      <c r="AM2310" s="1032" t="s">
        <v>13219</v>
      </c>
      <c r="AO2310" s="1050"/>
      <c r="AR2310" s="1051"/>
      <c r="AT2310" s="1037"/>
      <c r="AU2310" s="1"/>
      <c r="AV2310" s="1037"/>
      <c r="AW2310" s="1037"/>
      <c r="AX2310" s="1037"/>
      <c r="AY2310" s="1037"/>
      <c r="AZ2310" s="1037"/>
      <c r="BA2310" s="1037"/>
      <c r="BB2310" s="1037"/>
      <c r="BC2310" s="1037"/>
      <c r="BD2310" s="1037"/>
      <c r="BE2310" s="1037"/>
      <c r="BF2310" s="1037"/>
    </row>
    <row r="2311" spans="1:60" ht="12" customHeight="1">
      <c r="A2311" s="960">
        <v>2309</v>
      </c>
      <c r="B2311" s="176" t="s">
        <v>469</v>
      </c>
      <c r="C2311" s="601" t="s">
        <v>233</v>
      </c>
      <c r="E2311" s="176" t="s">
        <v>14361</v>
      </c>
      <c r="F2311" s="1044" t="s">
        <v>14046</v>
      </c>
      <c r="G2311" s="1044"/>
      <c r="H2311" s="1044" t="s">
        <v>14047</v>
      </c>
      <c r="I2311" s="177"/>
      <c r="J2311" s="1043"/>
      <c r="K2311" s="971"/>
      <c r="L2311" s="1029" t="s">
        <v>56</v>
      </c>
      <c r="M2311" s="985" t="s">
        <v>10509</v>
      </c>
      <c r="N2311" s="972" t="str">
        <f>VLOOKUP(cppm_pr[[#This Row],[Order Number]],SPHERE!C:CC,13,0)</f>
        <v>CONFIRMED</v>
      </c>
      <c r="O2311" s="1044"/>
      <c r="P2311" s="1045"/>
      <c r="Q2311" s="1045"/>
      <c r="R2311" s="177">
        <f>$Q2311-$P2311</f>
        <v>0</v>
      </c>
      <c r="S2311" s="177"/>
      <c r="T2311" s="1026" t="str">
        <f>VLOOKUP(cppm_pr[[#This Row],[Status]],'All Link_LOV'!$I$32:$K$72,2,0)</f>
        <v>PAC Draft</v>
      </c>
      <c r="U2311" s="1026" t="s">
        <v>14170</v>
      </c>
      <c r="V2311" s="1160">
        <f>VLOOKUP(cppm_pr[[#This Row],[Order Number]],'DC TM ONE'!B:CO,92,0)</f>
        <v>381</v>
      </c>
      <c r="W2311" s="1026" t="s">
        <v>14170</v>
      </c>
      <c r="X2311" s="177">
        <f>VLOOKUP(cppm_pr[[#This Row],[Order Number]],'DC TM ONE'!B:CO,28,0)</f>
        <v>2</v>
      </c>
      <c r="Z2311" s="1028">
        <v>45210</v>
      </c>
      <c r="AA2311" s="177"/>
      <c r="AB2311" s="468"/>
      <c r="AC2311" s="1048"/>
      <c r="AF2311" s="592" t="s">
        <v>12821</v>
      </c>
      <c r="AG2311" s="1020" t="s">
        <v>518</v>
      </c>
      <c r="AH2311" s="1020" t="str">
        <f>VLOOKUP(cppm_pr[[#This Row],[Order Number]],'DC TM ONE'!B:CN,2,0)</f>
        <v>TH PROPERTIES SDN BHD - BANDAR ENSTEK(UNIFI) - NL</v>
      </c>
      <c r="AI2311" s="600" t="str">
        <f>IFERROR(VLOOKUP(cppm_pr[[#This Row],[Order Number]],SPHERE!C:CC,39,0),"")</f>
        <v>Unifi Port</v>
      </c>
      <c r="AJ2311" s="600">
        <f>IFERROR(VLOOKUP(cppm_pr[[#This Row],[Order Number]],'DC TM ONE'!B:CN,42,0),"")</f>
        <v>0</v>
      </c>
      <c r="AK2311" s="177"/>
      <c r="AL2311" s="1049"/>
      <c r="AM2311" s="1032" t="s">
        <v>9408</v>
      </c>
      <c r="AO2311" s="1050"/>
      <c r="AR2311" s="1051"/>
      <c r="AT2311" s="1037"/>
      <c r="AU2311" s="1"/>
      <c r="AV2311" s="1037"/>
      <c r="AW2311" s="1037"/>
      <c r="AX2311" s="1037"/>
      <c r="AY2311" s="1037"/>
      <c r="AZ2311" s="1037"/>
      <c r="BA2311" s="1037"/>
      <c r="BB2311" s="1037"/>
      <c r="BC2311" s="1037"/>
      <c r="BD2311" s="1037"/>
      <c r="BE2311" s="1037"/>
      <c r="BF2311" s="1037"/>
    </row>
    <row r="2312" spans="1:60" ht="12" customHeight="1">
      <c r="A2312" s="959">
        <v>2310</v>
      </c>
      <c r="C2312" s="601" t="s">
        <v>213</v>
      </c>
      <c r="F2312" s="1044" t="s">
        <v>13484</v>
      </c>
      <c r="G2312" s="1044"/>
      <c r="H2312" s="592" t="s">
        <v>13485</v>
      </c>
      <c r="I2312" s="177"/>
      <c r="J2312" s="1043"/>
      <c r="K2312" s="971"/>
      <c r="L2312" s="1029" t="s">
        <v>1492</v>
      </c>
      <c r="M2312" s="985" t="s">
        <v>10509</v>
      </c>
      <c r="N2312" s="972" t="str">
        <f>VLOOKUP(cppm_pr[[#This Row],[Order Number]],SPHERE!C:CC,13,0)</f>
        <v>CONFIRMED</v>
      </c>
      <c r="O2312" s="1044"/>
      <c r="P2312" s="1045"/>
      <c r="Q2312" s="1045"/>
      <c r="R2312" s="177">
        <f>$Q2312-$P2312</f>
        <v>0</v>
      </c>
      <c r="S2312" s="177"/>
      <c r="T2312" s="1026" t="str">
        <f>VLOOKUP(cppm_pr[[#This Row],[Status]],'All Link_LOV'!$I$32:$K$72,2,0)</f>
        <v>Pending Desktop Costing</v>
      </c>
      <c r="U2312" s="1026" t="s">
        <v>14170</v>
      </c>
      <c r="V2312" s="1160">
        <f>VLOOKUP(cppm_pr[[#This Row],[Order Number]],'DC TM ONE'!B:CO,92,0)</f>
        <v>380</v>
      </c>
      <c r="W2312" s="1026" t="s">
        <v>14170</v>
      </c>
      <c r="X2312" s="177">
        <f>VLOOKUP(cppm_pr[[#This Row],[Order Number]],'DC TM ONE'!B:CO,28,0)</f>
        <v>2</v>
      </c>
      <c r="Z2312" s="1028">
        <v>45210</v>
      </c>
      <c r="AA2312" s="177"/>
      <c r="AB2312" s="468"/>
      <c r="AC2312" s="1048"/>
      <c r="AF2312" s="592" t="s">
        <v>12821</v>
      </c>
      <c r="AG2312" s="1020" t="s">
        <v>491</v>
      </c>
      <c r="AH2312" s="1020" t="str">
        <f>VLOOKUP(cppm_pr[[#This Row],[Order Number]],'DC TM ONE'!B:CN,2,0)</f>
        <v>IKHASAS LAND SDN BHD-MARRIOT PULAU PERHENTIAN (DOME)-KRA</v>
      </c>
      <c r="AI2312" s="600" t="str">
        <f>IFERROR(VLOOKUP(cppm_pr[[#This Row],[Order Number]],SPHERE!C:CC,39,0),"")</f>
        <v>2 core FOC + 1 NID (NRP)</v>
      </c>
      <c r="AJ2312" s="600" t="str">
        <f>IFERROR(VLOOKUP(cppm_pr[[#This Row],[Order Number]],'DC TM ONE'!B:CN,42,0),"")</f>
        <v>SLA 99.7%</v>
      </c>
      <c r="AK2312" s="177"/>
      <c r="AL2312" s="1049"/>
      <c r="AM2312" s="1032" t="s">
        <v>13488</v>
      </c>
      <c r="AO2312" s="1050"/>
      <c r="AR2312" s="1051"/>
      <c r="AT2312" s="1037"/>
      <c r="AU2312" s="1"/>
      <c r="AV2312" s="1037"/>
      <c r="AW2312" s="1037"/>
      <c r="AX2312" s="1037"/>
      <c r="AY2312" s="1037"/>
      <c r="AZ2312" s="1037"/>
      <c r="BA2312" s="1037"/>
      <c r="BB2312" s="1037"/>
      <c r="BC2312" s="1037"/>
      <c r="BD2312" s="1037"/>
      <c r="BE2312" s="1037"/>
      <c r="BF2312" s="1037"/>
    </row>
    <row r="2313" spans="1:60" ht="12" customHeight="1">
      <c r="A2313" s="960">
        <v>2311</v>
      </c>
      <c r="C2313" s="1040" t="s">
        <v>225</v>
      </c>
      <c r="E2313" s="176" t="s">
        <v>14362</v>
      </c>
      <c r="F2313" s="1044" t="s">
        <v>14363</v>
      </c>
      <c r="G2313" s="1044"/>
      <c r="H2313" s="1044"/>
      <c r="I2313" s="177"/>
      <c r="J2313" s="1043"/>
      <c r="K2313" s="971"/>
      <c r="L2313" s="1029" t="s">
        <v>2773</v>
      </c>
      <c r="M2313" s="1029" t="s">
        <v>10509</v>
      </c>
      <c r="N2313" s="1029" t="str">
        <f>VLOOKUP(cppm_pr[[#This Row],[Order Number]],'DC TM ONE'!B:CN,89,0)</f>
        <v>CONFIRMED</v>
      </c>
      <c r="O2313" s="1044"/>
      <c r="P2313" s="1045"/>
      <c r="Q2313" s="1045"/>
      <c r="R2313" s="177">
        <f>$Q2313-$P2313</f>
        <v>0</v>
      </c>
      <c r="S2313" s="177"/>
      <c r="T2313" s="1026" t="str">
        <f>VLOOKUP(cppm_pr[[#This Row],[Status]],'All Link_LOV'!$I$32:$K$72,2,0)</f>
        <v>Not required Project</v>
      </c>
      <c r="U2313" s="1026" t="s">
        <v>14170</v>
      </c>
      <c r="V2313" s="1160">
        <f>VLOOKUP(cppm_pr[[#This Row],[Order Number]],'DC TM ONE'!B:CO,92,0)</f>
        <v>1317</v>
      </c>
      <c r="W2313" s="1026" t="s">
        <v>14170</v>
      </c>
      <c r="X2313" s="177">
        <f>VLOOKUP(cppm_pr[[#This Row],[Order Number]],'DC TM ONE'!B:CO,28,0)</f>
        <v>2</v>
      </c>
      <c r="Z2313" s="1028">
        <v>45210</v>
      </c>
      <c r="AA2313" s="177"/>
      <c r="AB2313" s="468"/>
      <c r="AC2313" s="1048"/>
      <c r="AF2313" s="1020" t="s">
        <v>12821</v>
      </c>
      <c r="AG2313" s="1020" t="s">
        <v>524</v>
      </c>
      <c r="AH2313" s="1020" t="str">
        <f>VLOOKUP(cppm_pr[[#This Row],[Order Number]],'DC TM ONE'!B:CN,2,0)</f>
        <v>PRIMA CELL SDN BHD- KFC SEGAMAT DT (UNIFI)- SGT</v>
      </c>
      <c r="AI2313" s="600" t="str">
        <f>IFERROR(VLOOKUP(cppm_pr[[#This Row],[Order Number]],SPHERE!C:CC,39,0),"")</f>
        <v/>
      </c>
      <c r="AJ2313" s="600">
        <f>IFERROR(VLOOKUP(cppm_pr[[#This Row],[Order Number]],'DC TM ONE'!B:CN,42,0),"")</f>
        <v>0</v>
      </c>
      <c r="AK2313" s="177"/>
      <c r="AL2313" s="1049"/>
      <c r="AO2313" s="1050"/>
      <c r="AR2313" s="1051"/>
      <c r="AT2313" s="1037"/>
      <c r="AU2313" s="1"/>
      <c r="AV2313" s="1037"/>
      <c r="AW2313" s="1037"/>
      <c r="AX2313" s="1037"/>
      <c r="AY2313" s="1037"/>
      <c r="AZ2313" s="1037"/>
      <c r="BA2313" s="1037"/>
      <c r="BB2313" s="1037"/>
      <c r="BC2313" s="1037"/>
      <c r="BD2313" s="1037"/>
      <c r="BE2313" s="1037"/>
      <c r="BF2313" s="1037"/>
    </row>
    <row r="2314" spans="1:60" ht="12" customHeight="1">
      <c r="A2314" s="959">
        <v>2312</v>
      </c>
      <c r="C2314" s="601" t="s">
        <v>213</v>
      </c>
      <c r="F2314" s="1044" t="s">
        <v>14364</v>
      </c>
      <c r="G2314" s="1044"/>
      <c r="H2314" s="1044"/>
      <c r="I2314" s="177"/>
      <c r="J2314" s="1043"/>
      <c r="K2314" s="971"/>
      <c r="L2314" s="1029" t="s">
        <v>52</v>
      </c>
      <c r="M2314" s="1029" t="s">
        <v>10509</v>
      </c>
      <c r="N2314" s="1029" t="str">
        <f>VLOOKUP(cppm_pr[[#This Row],[Order Number]],'DC TM ONE'!B:CN,89,0)</f>
        <v>CONFIRMED</v>
      </c>
      <c r="O2314" s="1044"/>
      <c r="P2314" s="1045"/>
      <c r="Q2314" s="1045"/>
      <c r="R2314" s="177">
        <f>$Q2314-$P2314</f>
        <v>0</v>
      </c>
      <c r="S2314" s="177"/>
      <c r="T2314" s="1026" t="str">
        <f>VLOOKUP(cppm_pr[[#This Row],[Status]],'All Link_LOV'!$I$32:$K$72,2,0)</f>
        <v>Pending Desktop Costing</v>
      </c>
      <c r="U2314" s="1026" t="s">
        <v>14170</v>
      </c>
      <c r="V2314" s="1160">
        <f>VLOOKUP(cppm_pr[[#This Row],[Order Number]],'DC TM ONE'!B:CO,92,0)</f>
        <v>922</v>
      </c>
      <c r="W2314" s="1026" t="s">
        <v>14170</v>
      </c>
      <c r="X2314" s="177">
        <f>VLOOKUP(cppm_pr[[#This Row],[Order Number]],'DC TM ONE'!B:CO,28,0)</f>
        <v>2</v>
      </c>
      <c r="Z2314" s="1028">
        <v>45210</v>
      </c>
      <c r="AA2314" s="177"/>
      <c r="AB2314" s="468"/>
      <c r="AC2314" s="1048"/>
      <c r="AF2314" s="1020" t="s">
        <v>12821</v>
      </c>
      <c r="AG2314" s="1020" t="s">
        <v>515</v>
      </c>
      <c r="AH2314" s="1020" t="str">
        <f>VLOOKUP(cppm_pr[[#This Row],[Order Number]],'DC TM ONE'!B:CN,2,0)</f>
        <v>DBKL-TAMAN METROPOLITAN KEPONG (SDWAN FTTH)-BAT</v>
      </c>
      <c r="AI2314" s="600" t="str">
        <f>IFERROR(VLOOKUP(cppm_pr[[#This Row],[Order Number]],SPHERE!C:CC,39,0),"")</f>
        <v/>
      </c>
      <c r="AJ2314" s="600" t="str">
        <f>IFERROR(VLOOKUP(cppm_pr[[#This Row],[Order Number]],'DC TM ONE'!B:CN,42,0),"")</f>
        <v>SLA 99.0%</v>
      </c>
      <c r="AK2314" s="177"/>
      <c r="AL2314" s="1049"/>
      <c r="AO2314" s="1050"/>
      <c r="AR2314" s="1051"/>
      <c r="AT2314" s="1037"/>
      <c r="AU2314" s="1"/>
      <c r="AV2314" s="1037"/>
      <c r="AW2314" s="1037"/>
      <c r="AX2314" s="1037"/>
      <c r="AY2314" s="1037"/>
      <c r="AZ2314" s="1037"/>
      <c r="BA2314" s="1037"/>
      <c r="BB2314" s="1037"/>
      <c r="BC2314" s="1037"/>
      <c r="BD2314" s="1037"/>
      <c r="BE2314" s="1037"/>
      <c r="BF2314" s="1037"/>
    </row>
    <row r="2315" spans="1:60" ht="12" customHeight="1">
      <c r="A2315" s="960">
        <v>2313</v>
      </c>
      <c r="C2315" s="601" t="s">
        <v>213</v>
      </c>
      <c r="F2315" s="1044" t="s">
        <v>14365</v>
      </c>
      <c r="G2315" s="1044"/>
      <c r="H2315" s="1044"/>
      <c r="I2315" s="177"/>
      <c r="J2315" s="1043"/>
      <c r="K2315" s="971"/>
      <c r="L2315" s="1029" t="s">
        <v>2603</v>
      </c>
      <c r="M2315" s="1029" t="s">
        <v>10509</v>
      </c>
      <c r="N2315" s="1029" t="str">
        <f>VLOOKUP(cppm_pr[[#This Row],[Order Number]],'DC TM ONE'!B:CN,89,0)</f>
        <v>CONFIRMED</v>
      </c>
      <c r="O2315" s="1044"/>
      <c r="P2315" s="1045"/>
      <c r="Q2315" s="1045"/>
      <c r="R2315" s="177">
        <f>$Q2315-$P2315</f>
        <v>0</v>
      </c>
      <c r="S2315" s="177"/>
      <c r="T2315" s="1026" t="str">
        <f>VLOOKUP(cppm_pr[[#This Row],[Status]],'All Link_LOV'!$I$32:$K$72,2,0)</f>
        <v>Pending Desktop Costing</v>
      </c>
      <c r="U2315" s="1026" t="s">
        <v>14170</v>
      </c>
      <c r="V2315" s="1160">
        <f>VLOOKUP(cppm_pr[[#This Row],[Order Number]],'DC TM ONE'!B:CO,92,0)</f>
        <v>787</v>
      </c>
      <c r="W2315" s="1026" t="s">
        <v>14170</v>
      </c>
      <c r="X2315" s="177">
        <f>VLOOKUP(cppm_pr[[#This Row],[Order Number]],'DC TM ONE'!B:CO,28,0)</f>
        <v>2</v>
      </c>
      <c r="Z2315" s="1028">
        <v>45210</v>
      </c>
      <c r="AA2315" s="177"/>
      <c r="AB2315" s="468"/>
      <c r="AC2315" s="1048"/>
      <c r="AF2315" s="1020" t="s">
        <v>12821</v>
      </c>
      <c r="AG2315" s="1020" t="s">
        <v>491</v>
      </c>
      <c r="AH2315" s="1020" t="str">
        <f>VLOOKUP(cppm_pr[[#This Row],[Order Number]],'DC TM ONE'!B:CN,2,0)</f>
        <v>THE NEW STRAITS TIME PRESS (M) BHD-NEW STRAITS TIMES BANGSAR (IPME)-BNR</v>
      </c>
      <c r="AI2315" s="600" t="str">
        <f>IFERROR(VLOOKUP(cppm_pr[[#This Row],[Order Number]],SPHERE!C:CC,39,0),"")</f>
        <v/>
      </c>
      <c r="AJ2315" s="600" t="str">
        <f>IFERROR(VLOOKUP(cppm_pr[[#This Row],[Order Number]],'DC TM ONE'!B:CN,42,0),"")</f>
        <v>SLG 99.5%</v>
      </c>
      <c r="AK2315" s="177"/>
      <c r="AL2315" s="1049"/>
      <c r="AO2315" s="1050"/>
      <c r="AR2315" s="1051"/>
      <c r="AT2315" s="1037"/>
      <c r="AU2315" s="1"/>
      <c r="AV2315" s="1037"/>
      <c r="AW2315" s="1037"/>
      <c r="AX2315" s="1037"/>
      <c r="AY2315" s="1037"/>
      <c r="AZ2315" s="1037"/>
      <c r="BA2315" s="1037"/>
      <c r="BB2315" s="1037"/>
      <c r="BC2315" s="1037"/>
      <c r="BD2315" s="1037"/>
      <c r="BE2315" s="1037"/>
      <c r="BF2315" s="1037"/>
    </row>
    <row r="2316" spans="1:60" ht="12" customHeight="1">
      <c r="A2316" s="959">
        <v>2314</v>
      </c>
      <c r="C2316" s="601" t="s">
        <v>213</v>
      </c>
      <c r="F2316" s="1044" t="s">
        <v>14366</v>
      </c>
      <c r="G2316" s="1044"/>
      <c r="H2316" s="1044"/>
      <c r="I2316" s="177"/>
      <c r="J2316" s="1043"/>
      <c r="K2316" s="971"/>
      <c r="L2316" s="1029" t="s">
        <v>2603</v>
      </c>
      <c r="M2316" s="1029" t="s">
        <v>10509</v>
      </c>
      <c r="N2316" s="1029" t="str">
        <f>VLOOKUP(cppm_pr[[#This Row],[Order Number]],'DC TM ONE'!B:CN,89,0)</f>
        <v>CONFIRMED</v>
      </c>
      <c r="O2316" s="1044"/>
      <c r="P2316" s="1045"/>
      <c r="Q2316" s="1045"/>
      <c r="R2316" s="177">
        <f>$Q2316-$P2316</f>
        <v>0</v>
      </c>
      <c r="S2316" s="177"/>
      <c r="T2316" s="1026" t="str">
        <f>VLOOKUP(cppm_pr[[#This Row],[Status]],'All Link_LOV'!$I$32:$K$72,2,0)</f>
        <v>Pending Desktop Costing</v>
      </c>
      <c r="U2316" s="1026" t="s">
        <v>14170</v>
      </c>
      <c r="V2316" s="1160">
        <f>VLOOKUP(cppm_pr[[#This Row],[Order Number]],'DC TM ONE'!B:CO,92,0)</f>
        <v>653</v>
      </c>
      <c r="W2316" s="1026" t="s">
        <v>14170</v>
      </c>
      <c r="X2316" s="177">
        <f>VLOOKUP(cppm_pr[[#This Row],[Order Number]],'DC TM ONE'!B:CO,28,0)</f>
        <v>2</v>
      </c>
      <c r="Z2316" s="1028">
        <v>45210</v>
      </c>
      <c r="AA2316" s="177"/>
      <c r="AB2316" s="468"/>
      <c r="AC2316" s="1048"/>
      <c r="AF2316" s="1020" t="s">
        <v>12821</v>
      </c>
      <c r="AG2316" s="1020" t="s">
        <v>491</v>
      </c>
      <c r="AH2316" s="1020" t="str">
        <f>VLOOKUP(cppm_pr[[#This Row],[Order Number]],'DC TM ONE'!B:CN,2,0)</f>
        <v>ASPIRO-TM BRICKFIELDS(MLS IPME)-BRF</v>
      </c>
      <c r="AI2316" s="600" t="str">
        <f>IFERROR(VLOOKUP(cppm_pr[[#This Row],[Order Number]],SPHERE!C:CC,39,0),"")</f>
        <v/>
      </c>
      <c r="AJ2316" s="600" t="str">
        <f>IFERROR(VLOOKUP(cppm_pr[[#This Row],[Order Number]],'DC TM ONE'!B:CN,42,0),"")</f>
        <v>SLA 99.0%</v>
      </c>
      <c r="AK2316" s="177"/>
      <c r="AL2316" s="1049"/>
      <c r="AO2316" s="1050"/>
      <c r="AR2316" s="1051"/>
      <c r="AT2316" s="1037"/>
      <c r="AU2316" s="1"/>
      <c r="AV2316" s="1037"/>
      <c r="AW2316" s="1037"/>
      <c r="AX2316" s="1037"/>
      <c r="AY2316" s="1037"/>
      <c r="AZ2316" s="1037"/>
      <c r="BA2316" s="1037"/>
      <c r="BB2316" s="1037"/>
      <c r="BC2316" s="1037"/>
      <c r="BD2316" s="1037"/>
      <c r="BE2316" s="1037"/>
      <c r="BF2316" s="1037"/>
    </row>
    <row r="2317" spans="1:60" ht="12" customHeight="1">
      <c r="A2317" s="960">
        <v>2315</v>
      </c>
      <c r="B2317" s="176" t="s">
        <v>78</v>
      </c>
      <c r="C2317" s="601" t="s">
        <v>217</v>
      </c>
      <c r="F2317" s="1044" t="s">
        <v>14367</v>
      </c>
      <c r="G2317" s="1044"/>
      <c r="H2317" s="1044"/>
      <c r="I2317" s="177"/>
      <c r="J2317" s="1043"/>
      <c r="K2317" s="971"/>
      <c r="L2317" s="1029" t="s">
        <v>1701</v>
      </c>
      <c r="M2317" s="1029" t="s">
        <v>10509</v>
      </c>
      <c r="N2317" s="1029" t="str">
        <f>VLOOKUP(cppm_pr[[#This Row],[Order Number]],'DC TM ONE'!B:CN,89,0)</f>
        <v>CONFIRMED</v>
      </c>
      <c r="O2317" s="1044"/>
      <c r="P2317" s="1045"/>
      <c r="Q2317" s="1045"/>
      <c r="R2317" s="177">
        <f>$Q2317-$P2317</f>
        <v>0</v>
      </c>
      <c r="S2317" s="177"/>
      <c r="T2317" s="1026" t="str">
        <f>VLOOKUP(cppm_pr[[#This Row],[Status]],'All Link_LOV'!$I$32:$K$72,2,0)</f>
        <v>Desktop Cost Done</v>
      </c>
      <c r="U2317" s="1026" t="s">
        <v>14170</v>
      </c>
      <c r="V2317" s="1160">
        <f>VLOOKUP(cppm_pr[[#This Row],[Order Number]],'DC TM ONE'!B:CO,92,0)</f>
        <v>652</v>
      </c>
      <c r="W2317" s="1026" t="s">
        <v>14170</v>
      </c>
      <c r="X2317" s="177">
        <f>VLOOKUP(cppm_pr[[#This Row],[Order Number]],'DC TM ONE'!B:CO,28,0)</f>
        <v>2</v>
      </c>
      <c r="Z2317" s="1028">
        <v>45210</v>
      </c>
      <c r="AA2317" s="177"/>
      <c r="AB2317" s="468"/>
      <c r="AC2317" s="1048"/>
      <c r="AF2317" s="1020" t="s">
        <v>12821</v>
      </c>
      <c r="AG2317" s="1020" t="s">
        <v>491</v>
      </c>
      <c r="AH2317" s="1020" t="str">
        <f>VLOOKUP(cppm_pr[[#This Row],[Order Number]],'DC TM ONE'!B:CN,2,0)</f>
        <v>ASPIRO-CBJ1 CENTER 1 (MLS IPME)-CBJ</v>
      </c>
      <c r="AI2317" s="600" t="str">
        <f>IFERROR(VLOOKUP(cppm_pr[[#This Row],[Order Number]],SPHERE!C:CC,39,0),"")</f>
        <v/>
      </c>
      <c r="AJ2317" s="600" t="str">
        <f>IFERROR(VLOOKUP(cppm_pr[[#This Row],[Order Number]],'DC TM ONE'!B:CN,42,0),"")</f>
        <v>SLA 99.0%</v>
      </c>
      <c r="AK2317" s="177">
        <v>2000</v>
      </c>
      <c r="AL2317" s="1049"/>
      <c r="AO2317" s="1050"/>
      <c r="AR2317" s="1051"/>
      <c r="AT2317" s="1037"/>
      <c r="AU2317" s="1"/>
      <c r="AV2317" s="1037"/>
      <c r="AW2317" s="1037"/>
      <c r="AX2317" s="1037"/>
      <c r="AY2317" s="1037"/>
      <c r="AZ2317" s="1037"/>
      <c r="BA2317" s="1037"/>
      <c r="BB2317" s="1037"/>
      <c r="BC2317" s="1037"/>
      <c r="BD2317" s="1037"/>
      <c r="BE2317" s="1037"/>
      <c r="BF2317" s="1037"/>
    </row>
    <row r="2318" spans="1:60" ht="12" customHeight="1">
      <c r="A2318" s="959">
        <v>2316</v>
      </c>
      <c r="C2318" s="601" t="s">
        <v>213</v>
      </c>
      <c r="F2318" s="1044" t="s">
        <v>14368</v>
      </c>
      <c r="G2318" s="1044"/>
      <c r="H2318" s="1044"/>
      <c r="I2318" s="177"/>
      <c r="J2318" s="1043"/>
      <c r="K2318" s="971"/>
      <c r="L2318" s="1029" t="s">
        <v>49</v>
      </c>
      <c r="M2318" s="1029" t="s">
        <v>10509</v>
      </c>
      <c r="N2318" s="1029" t="str">
        <f>VLOOKUP(cppm_pr[[#This Row],[Order Number]],'DC TM ONE'!B:CN,89,0)</f>
        <v>IN PROGRESS</v>
      </c>
      <c r="O2318" s="1044"/>
      <c r="P2318" s="1045"/>
      <c r="Q2318" s="1045"/>
      <c r="R2318" s="177">
        <f>$Q2318-$P2318</f>
        <v>0</v>
      </c>
      <c r="S2318" s="177"/>
      <c r="T2318" s="1026" t="str">
        <f>VLOOKUP(cppm_pr[[#This Row],[Status]],'All Link_LOV'!$I$32:$K$72,2,0)</f>
        <v>Pending Desktop Costing</v>
      </c>
      <c r="U2318" s="1026" t="s">
        <v>14170</v>
      </c>
      <c r="V2318" s="1160">
        <f>VLOOKUP(cppm_pr[[#This Row],[Order Number]],'DC TM ONE'!B:CO,92,0)</f>
        <v>647</v>
      </c>
      <c r="W2318" s="1026" t="s">
        <v>14170</v>
      </c>
      <c r="X2318" s="177">
        <f>VLOOKUP(cppm_pr[[#This Row],[Order Number]],'DC TM ONE'!B:CO,28,0)</f>
        <v>2</v>
      </c>
      <c r="Z2318" s="1028">
        <v>45210</v>
      </c>
      <c r="AA2318" s="177"/>
      <c r="AB2318" s="468"/>
      <c r="AC2318" s="1048"/>
      <c r="AF2318" s="1020" t="s">
        <v>12821</v>
      </c>
      <c r="AG2318" s="1020" t="s">
        <v>491</v>
      </c>
      <c r="AH2318" s="1020" t="str">
        <f>VLOOKUP(cppm_pr[[#This Row],[Order Number]],'DC TM ONE'!B:CN,2,0)</f>
        <v>SARAWAK SHELL BERHAD - MIRI TIMES SQUARE (  DOME) - TNT</v>
      </c>
      <c r="AI2318" s="600" t="str">
        <f>IFERROR(VLOOKUP(cppm_pr[[#This Row],[Order Number]],SPHERE!C:CC,39,0),"")</f>
        <v/>
      </c>
      <c r="AJ2318" s="600" t="str">
        <f>IFERROR(VLOOKUP(cppm_pr[[#This Row],[Order Number]],'DC TM ONE'!B:CN,42,0),"")</f>
        <v>SLA 99.7%</v>
      </c>
      <c r="AK2318" s="177"/>
      <c r="AL2318" s="1049"/>
      <c r="AO2318" s="1050"/>
      <c r="AR2318" s="1051"/>
      <c r="AT2318" s="1037"/>
      <c r="AU2318" s="1"/>
      <c r="AV2318" s="1037"/>
      <c r="AW2318" s="1037"/>
      <c r="AX2318" s="1037"/>
      <c r="AY2318" s="1037"/>
      <c r="AZ2318" s="1037"/>
      <c r="BA2318" s="1037"/>
      <c r="BB2318" s="1037"/>
      <c r="BC2318" s="1037"/>
      <c r="BD2318" s="1037"/>
      <c r="BE2318" s="1037"/>
      <c r="BF2318" s="1037"/>
    </row>
    <row r="2319" spans="1:60" ht="12" customHeight="1">
      <c r="A2319" s="960">
        <v>2317</v>
      </c>
      <c r="C2319" s="601" t="s">
        <v>213</v>
      </c>
      <c r="F2319" s="1044" t="s">
        <v>14369</v>
      </c>
      <c r="G2319" s="1044"/>
      <c r="H2319" s="1044"/>
      <c r="I2319" s="177"/>
      <c r="J2319" s="1043"/>
      <c r="K2319" s="971"/>
      <c r="L2319" s="1029" t="s">
        <v>52</v>
      </c>
      <c r="M2319" s="1029" t="s">
        <v>10509</v>
      </c>
      <c r="N2319" s="1029" t="str">
        <f>VLOOKUP(cppm_pr[[#This Row],[Order Number]],'DC TM ONE'!B:CN,89,0)</f>
        <v>IN PROGRESS</v>
      </c>
      <c r="O2319" s="1044"/>
      <c r="P2319" s="1045"/>
      <c r="Q2319" s="1045"/>
      <c r="R2319" s="177">
        <f>$Q2319-$P2319</f>
        <v>0</v>
      </c>
      <c r="S2319" s="177"/>
      <c r="T2319" s="1026" t="str">
        <f>VLOOKUP(cppm_pr[[#This Row],[Status]],'All Link_LOV'!$I$32:$K$72,2,0)</f>
        <v>Pending Desktop Costing</v>
      </c>
      <c r="U2319" s="1026" t="s">
        <v>14170</v>
      </c>
      <c r="V2319" s="1160">
        <f>VLOOKUP(cppm_pr[[#This Row],[Order Number]],'DC TM ONE'!B:CO,92,0)</f>
        <v>517</v>
      </c>
      <c r="W2319" s="1026" t="s">
        <v>14170</v>
      </c>
      <c r="X2319" s="177">
        <f>VLOOKUP(cppm_pr[[#This Row],[Order Number]],'DC TM ONE'!B:CO,28,0)</f>
        <v>2</v>
      </c>
      <c r="Z2319" s="1028">
        <v>45210</v>
      </c>
      <c r="AA2319" s="177"/>
      <c r="AB2319" s="468"/>
      <c r="AC2319" s="1048"/>
      <c r="AF2319" s="1020" t="s">
        <v>12821</v>
      </c>
      <c r="AG2319" s="1020" t="s">
        <v>515</v>
      </c>
      <c r="AH2319" s="1020" t="str">
        <f>VLOOKUP(cppm_pr[[#This Row],[Order Number]],'DC TM ONE'!B:CN,2,0)</f>
        <v>DBKL-TAMAN METROPOLITAN KEPONG (SDWAN FTTH)-KE</v>
      </c>
      <c r="AI2319" s="600" t="str">
        <f>IFERROR(VLOOKUP(cppm_pr[[#This Row],[Order Number]],SPHERE!C:CC,39,0),"")</f>
        <v/>
      </c>
      <c r="AJ2319" s="600" t="str">
        <f>IFERROR(VLOOKUP(cppm_pr[[#This Row],[Order Number]],'DC TM ONE'!B:CN,42,0),"")</f>
        <v>SLA 99.0%</v>
      </c>
      <c r="AK2319" s="177"/>
      <c r="AL2319" s="1049"/>
      <c r="AO2319" s="1050"/>
      <c r="AR2319" s="1051"/>
      <c r="AT2319" s="1037"/>
      <c r="AU2319" s="1"/>
      <c r="AV2319" s="1037"/>
      <c r="AW2319" s="1037"/>
      <c r="AX2319" s="1037"/>
      <c r="AY2319" s="1037"/>
      <c r="AZ2319" s="1037"/>
      <c r="BA2319" s="1037"/>
      <c r="BB2319" s="1037"/>
      <c r="BC2319" s="1037"/>
      <c r="BD2319" s="1037"/>
      <c r="BE2319" s="1037"/>
      <c r="BF2319" s="1037"/>
    </row>
    <row r="2320" spans="1:60" ht="12" customHeight="1">
      <c r="A2320" s="959">
        <v>2318</v>
      </c>
      <c r="B2320" s="1017"/>
      <c r="C2320" s="1040" t="s">
        <v>237</v>
      </c>
      <c r="D2320" s="1019"/>
      <c r="E2320" s="176" t="s">
        <v>14311</v>
      </c>
      <c r="F2320" s="1024" t="s">
        <v>14370</v>
      </c>
      <c r="G2320" s="1024" t="s">
        <v>14371</v>
      </c>
      <c r="H2320" s="1024" t="s">
        <v>14372</v>
      </c>
      <c r="I2320" s="1020"/>
      <c r="J2320" s="1023"/>
      <c r="K2320" s="616"/>
      <c r="L2320" s="1029" t="s">
        <v>2773</v>
      </c>
      <c r="M2320" s="1029" t="s">
        <v>10509</v>
      </c>
      <c r="N2320" s="1029" t="str">
        <f>VLOOKUP(cppm_pr[[#This Row],[Order Number]],'DC TM ONE'!B:CN,89,0)</f>
        <v>CONFIRMED</v>
      </c>
      <c r="O2320" s="1024"/>
      <c r="P2320" s="1025"/>
      <c r="Q2320" s="1025"/>
      <c r="R2320" s="1020">
        <f>$Q2320-$P2320</f>
        <v>0</v>
      </c>
      <c r="S2320" s="1020"/>
      <c r="T2320" s="1026" t="str">
        <f>VLOOKUP(cppm_pr[[#This Row],[Status]],'All Link_LOV'!$I$32:$K$72,2,0)</f>
        <v>PAC Approval</v>
      </c>
      <c r="U2320" s="1026" t="s">
        <v>14170</v>
      </c>
      <c r="V2320" s="1027">
        <f>VLOOKUP(cppm_pr[[#This Row],[Order Number]],'DC TM ONE'!B:CO,92,0)</f>
        <v>516</v>
      </c>
      <c r="W2320" s="1026" t="s">
        <v>14170</v>
      </c>
      <c r="X2320" s="177">
        <f>VLOOKUP(cppm_pr[[#This Row],[Order Number]],'DC TM ONE'!B:CO,28,0)</f>
        <v>2</v>
      </c>
      <c r="Y2320" s="1020"/>
      <c r="Z2320" s="1028">
        <v>45210</v>
      </c>
      <c r="AA2320" s="1020"/>
      <c r="AB2320" s="1029"/>
      <c r="AC2320" s="1022"/>
      <c r="AD2320" s="1029"/>
      <c r="AE2320" s="1029"/>
      <c r="AF2320" s="1020" t="s">
        <v>12821</v>
      </c>
      <c r="AG2320" s="1020" t="s">
        <v>515</v>
      </c>
      <c r="AH2320" s="1020" t="str">
        <f>VLOOKUP(cppm_pr[[#This Row],[Order Number]],'DC TM ONE'!B:CN,2,0)</f>
        <v>TUNAS MANJA SDN BHD (CAWANGAN ENDAU) - JLN MERSING  (SDWAN OVER FTTH) - EU</v>
      </c>
      <c r="AI2320" s="600" t="str">
        <f>IFERROR(VLOOKUP(cppm_pr[[#This Row],[Order Number]],SPHERE!C:CC,39,0),"")</f>
        <v/>
      </c>
      <c r="AJ2320" s="600">
        <f>IFERROR(VLOOKUP(cppm_pr[[#This Row],[Order Number]],'DC TM ONE'!B:CN,42,0),"")</f>
        <v>0</v>
      </c>
      <c r="AK2320" s="177"/>
      <c r="AL2320" s="1031"/>
      <c r="AM2320" s="1032"/>
      <c r="AN2320" s="1020"/>
      <c r="AO2320" s="1033"/>
      <c r="AP2320" s="1020"/>
      <c r="AQ2320" s="1020"/>
      <c r="AR2320" s="1034"/>
      <c r="AS2320" s="1020"/>
      <c r="AT2320" s="1035"/>
      <c r="AU2320" s="603"/>
      <c r="AV2320" s="1035"/>
      <c r="AW2320" s="1035"/>
      <c r="AX2320" s="1035"/>
      <c r="AY2320" s="1035"/>
      <c r="AZ2320" s="1035"/>
      <c r="BA2320" s="1035"/>
      <c r="BB2320" s="1035"/>
      <c r="BC2320" s="1035"/>
      <c r="BD2320" s="1035"/>
      <c r="BE2320" s="1035"/>
      <c r="BF2320" s="1035"/>
      <c r="BG2320" s="1020"/>
      <c r="BH2320" s="1020"/>
    </row>
    <row r="2321" spans="1:60" ht="12" customHeight="1">
      <c r="A2321" s="960">
        <v>2319</v>
      </c>
      <c r="B2321" s="176" t="s">
        <v>74</v>
      </c>
      <c r="C2321" s="601" t="s">
        <v>241</v>
      </c>
      <c r="E2321" s="176" t="s">
        <v>14373</v>
      </c>
      <c r="F2321" s="1044" t="s">
        <v>14374</v>
      </c>
      <c r="G2321" s="1044"/>
      <c r="H2321" s="1044"/>
      <c r="I2321" s="177"/>
      <c r="J2321" s="1043"/>
      <c r="K2321" s="971"/>
      <c r="L2321" s="1029" t="s">
        <v>2603</v>
      </c>
      <c r="M2321" s="1029" t="s">
        <v>10509</v>
      </c>
      <c r="N2321" s="1029" t="str">
        <f>VLOOKUP(cppm_pr[[#This Row],[Order Number]],'DC TM ONE'!B:CN,89,0)</f>
        <v>IN PROGRESS</v>
      </c>
      <c r="O2321" s="1044"/>
      <c r="P2321" s="1045"/>
      <c r="Q2321" s="1045"/>
      <c r="R2321" s="177">
        <f>$Q2321-$P2321</f>
        <v>0</v>
      </c>
      <c r="S2321" s="177"/>
      <c r="T2321" s="1026" t="str">
        <f>VLOOKUP(cppm_pr[[#This Row],[Status]],'All Link_LOV'!$I$32:$K$72,2,0)</f>
        <v>Pending Budget</v>
      </c>
      <c r="U2321" s="1026" t="s">
        <v>14170</v>
      </c>
      <c r="V2321" s="1160">
        <f>VLOOKUP(cppm_pr[[#This Row],[Order Number]],'DC TM ONE'!B:CO,92,0)</f>
        <v>498</v>
      </c>
      <c r="W2321" s="1026" t="s">
        <v>14170</v>
      </c>
      <c r="X2321" s="177">
        <f>VLOOKUP(cppm_pr[[#This Row],[Order Number]],'DC TM ONE'!B:CO,28,0)</f>
        <v>2</v>
      </c>
      <c r="Z2321" s="1028">
        <v>45210</v>
      </c>
      <c r="AA2321" s="177"/>
      <c r="AB2321" s="468"/>
      <c r="AC2321" s="1048"/>
      <c r="AF2321" s="1020" t="s">
        <v>12821</v>
      </c>
      <c r="AG2321" s="1020" t="s">
        <v>491</v>
      </c>
      <c r="AH2321" s="1020" t="str">
        <f>VLOOKUP(cppm_pr[[#This Row],[Order Number]],'DC TM ONE'!B:CN,2,0)</f>
        <v>AGODA INTERNATIONAL (MALAYSIA ) SDN. BHD-MENARA EXCHANGE 106(DOME)-BIN</v>
      </c>
      <c r="AI2321" s="600" t="str">
        <f>IFERROR(VLOOKUP(cppm_pr[[#This Row],[Order Number]],SPHERE!C:CC,39,0),"")</f>
        <v/>
      </c>
      <c r="AJ2321" s="600" t="str">
        <f>IFERROR(VLOOKUP(cppm_pr[[#This Row],[Order Number]],'DC TM ONE'!B:CN,42,0),"")</f>
        <v>SLA 99.7%</v>
      </c>
      <c r="AK2321" s="177">
        <v>1496</v>
      </c>
      <c r="AL2321" s="1049"/>
      <c r="AO2321" s="1050"/>
      <c r="AR2321" s="1051"/>
      <c r="AT2321" s="1037"/>
      <c r="AU2321" s="1"/>
      <c r="AV2321" s="1037"/>
      <c r="AW2321" s="1037"/>
      <c r="AX2321" s="1037"/>
      <c r="AY2321" s="1037"/>
      <c r="AZ2321" s="1037"/>
      <c r="BA2321" s="1037"/>
      <c r="BB2321" s="1037"/>
      <c r="BC2321" s="1037"/>
      <c r="BD2321" s="1037"/>
      <c r="BE2321" s="1037"/>
      <c r="BF2321" s="1037"/>
    </row>
    <row r="2322" spans="1:60" ht="12" customHeight="1">
      <c r="A2322" s="959">
        <v>2320</v>
      </c>
      <c r="C2322" s="601" t="s">
        <v>213</v>
      </c>
      <c r="F2322" s="1044" t="s">
        <v>14375</v>
      </c>
      <c r="G2322" s="1044"/>
      <c r="H2322" s="1044"/>
      <c r="I2322" s="177"/>
      <c r="J2322" s="1043"/>
      <c r="K2322" s="971"/>
      <c r="L2322" s="1029" t="s">
        <v>908</v>
      </c>
      <c r="M2322" s="1029" t="s">
        <v>10509</v>
      </c>
      <c r="N2322" s="1029" t="str">
        <f>VLOOKUP(cppm_pr[[#This Row],[Order Number]],'DC TM ONE'!B:CN,89,0)</f>
        <v>IN PROGRESS</v>
      </c>
      <c r="O2322" s="1044"/>
      <c r="P2322" s="1045"/>
      <c r="Q2322" s="1045"/>
      <c r="R2322" s="177">
        <f>$Q2322-$P2322</f>
        <v>0</v>
      </c>
      <c r="S2322" s="177"/>
      <c r="T2322" s="1026" t="str">
        <f>VLOOKUP(cppm_pr[[#This Row],[Status]],'All Link_LOV'!$I$32:$K$72,2,0)</f>
        <v>Pending Desktop Costing</v>
      </c>
      <c r="U2322" s="1026" t="s">
        <v>14170</v>
      </c>
      <c r="V2322" s="1160">
        <f>VLOOKUP(cppm_pr[[#This Row],[Order Number]],'DC TM ONE'!B:CO,92,0)</f>
        <v>481</v>
      </c>
      <c r="W2322" s="1026" t="s">
        <v>14170</v>
      </c>
      <c r="X2322" s="177">
        <f>VLOOKUP(cppm_pr[[#This Row],[Order Number]],'DC TM ONE'!B:CO,28,0)</f>
        <v>2</v>
      </c>
      <c r="Z2322" s="1028">
        <v>45210</v>
      </c>
      <c r="AA2322" s="177"/>
      <c r="AB2322" s="468"/>
      <c r="AC2322" s="1048"/>
      <c r="AF2322" s="1020" t="s">
        <v>12821</v>
      </c>
      <c r="AG2322" s="1020" t="s">
        <v>491</v>
      </c>
      <c r="AH2322" s="1020" t="str">
        <f>VLOOKUP(cppm_pr[[#This Row],[Order Number]],'DC TM ONE'!B:CN,2,0)</f>
        <v>INTEL TECHNOLOGY SDN BHD - HALAMAN KAMPUNG JAWA (ME P2P) - BYB</v>
      </c>
      <c r="AI2322" s="600" t="str">
        <f>IFERROR(VLOOKUP(cppm_pr[[#This Row],[Order Number]],SPHERE!C:CC,39,0),"")</f>
        <v/>
      </c>
      <c r="AJ2322" s="600" t="str">
        <f>IFERROR(VLOOKUP(cppm_pr[[#This Row],[Order Number]],'DC TM ONE'!B:CN,42,0),"")</f>
        <v>SLG 99.7%</v>
      </c>
      <c r="AK2322" s="177"/>
      <c r="AL2322" s="1049"/>
      <c r="AO2322" s="1050"/>
      <c r="AR2322" s="1051"/>
      <c r="AT2322" s="1037"/>
      <c r="AU2322" s="1"/>
      <c r="AV2322" s="1037"/>
      <c r="AW2322" s="1037"/>
      <c r="AX2322" s="1037"/>
      <c r="AY2322" s="1037"/>
      <c r="AZ2322" s="1037"/>
      <c r="BA2322" s="1037"/>
      <c r="BB2322" s="1037"/>
      <c r="BC2322" s="1037"/>
      <c r="BD2322" s="1037"/>
      <c r="BE2322" s="1037"/>
      <c r="BF2322" s="1037"/>
    </row>
    <row r="2323" spans="1:60" ht="12" customHeight="1">
      <c r="A2323" s="960">
        <v>2321</v>
      </c>
      <c r="C2323" s="601" t="s">
        <v>213</v>
      </c>
      <c r="F2323" s="1044" t="s">
        <v>14376</v>
      </c>
      <c r="G2323" s="1044"/>
      <c r="H2323" s="1044"/>
      <c r="I2323" s="177"/>
      <c r="J2323" s="1043"/>
      <c r="K2323" s="971"/>
      <c r="L2323" s="1029" t="s">
        <v>908</v>
      </c>
      <c r="M2323" s="1029" t="s">
        <v>10509</v>
      </c>
      <c r="N2323" s="1029" t="str">
        <f>VLOOKUP(cppm_pr[[#This Row],[Order Number]],'DC TM ONE'!B:CN,89,0)</f>
        <v>IN PROGRESS</v>
      </c>
      <c r="O2323" s="1044"/>
      <c r="P2323" s="1045"/>
      <c r="Q2323" s="1045"/>
      <c r="R2323" s="177">
        <f>$Q2323-$P2323</f>
        <v>0</v>
      </c>
      <c r="S2323" s="177"/>
      <c r="T2323" s="1026" t="str">
        <f>VLOOKUP(cppm_pr[[#This Row],[Status]],'All Link_LOV'!$I$32:$K$72,2,0)</f>
        <v>Pending Desktop Costing</v>
      </c>
      <c r="U2323" s="1026" t="s">
        <v>14170</v>
      </c>
      <c r="V2323" s="1160">
        <f>VLOOKUP(cppm_pr[[#This Row],[Order Number]],'DC TM ONE'!B:CO,92,0)</f>
        <v>479</v>
      </c>
      <c r="W2323" s="1026" t="s">
        <v>14170</v>
      </c>
      <c r="X2323" s="177">
        <f>VLOOKUP(cppm_pr[[#This Row],[Order Number]],'DC TM ONE'!B:CO,28,0)</f>
        <v>2</v>
      </c>
      <c r="Z2323" s="1028">
        <v>45210</v>
      </c>
      <c r="AA2323" s="177"/>
      <c r="AB2323" s="468"/>
      <c r="AC2323" s="1048"/>
      <c r="AF2323" s="1020" t="s">
        <v>12821</v>
      </c>
      <c r="AG2323" s="1020" t="s">
        <v>491</v>
      </c>
      <c r="AH2323" s="1020" t="str">
        <f>VLOOKUP(cppm_pr[[#This Row],[Order Number]],'DC TM ONE'!B:CN,2,0)</f>
        <v>INTEL TECHNOLOGY SDN BHD - GELUGOR (ME P2P) - GLR</v>
      </c>
      <c r="AI2323" s="600" t="str">
        <f>IFERROR(VLOOKUP(cppm_pr[[#This Row],[Order Number]],SPHERE!C:CC,39,0),"")</f>
        <v/>
      </c>
      <c r="AJ2323" s="600" t="str">
        <f>IFERROR(VLOOKUP(cppm_pr[[#This Row],[Order Number]],'DC TM ONE'!B:CN,42,0),"")</f>
        <v>SLG 99.7%</v>
      </c>
      <c r="AK2323" s="177"/>
      <c r="AL2323" s="1049"/>
      <c r="AO2323" s="1050"/>
      <c r="AR2323" s="1051"/>
      <c r="AT2323" s="1037"/>
      <c r="AU2323" s="1"/>
      <c r="AV2323" s="1037"/>
      <c r="AW2323" s="1037"/>
      <c r="AX2323" s="1037"/>
      <c r="AY2323" s="1037"/>
      <c r="AZ2323" s="1037"/>
      <c r="BA2323" s="1037"/>
      <c r="BB2323" s="1037"/>
      <c r="BC2323" s="1037"/>
      <c r="BD2323" s="1037"/>
      <c r="BE2323" s="1037"/>
      <c r="BF2323" s="1037"/>
    </row>
    <row r="2324" spans="1:60" ht="12" customHeight="1">
      <c r="A2324" s="959">
        <v>2322</v>
      </c>
      <c r="B2324" s="176" t="s">
        <v>74</v>
      </c>
      <c r="C2324" s="601" t="s">
        <v>241</v>
      </c>
      <c r="E2324" s="176" t="s">
        <v>14377</v>
      </c>
      <c r="F2324" s="1044" t="s">
        <v>13680</v>
      </c>
      <c r="G2324" s="1044"/>
      <c r="H2324" s="1044"/>
      <c r="I2324" s="177"/>
      <c r="J2324" s="1043"/>
      <c r="K2324" s="971"/>
      <c r="L2324" s="1029" t="s">
        <v>2603</v>
      </c>
      <c r="M2324" s="985" t="s">
        <v>10509</v>
      </c>
      <c r="N2324" s="1029" t="str">
        <f>VLOOKUP(cppm_pr[[#This Row],[Order Number]],'DC TM ONE'!B:CN,89,0)</f>
        <v>IN PROGRESS</v>
      </c>
      <c r="O2324" s="1044"/>
      <c r="P2324" s="1045"/>
      <c r="Q2324" s="1045"/>
      <c r="R2324" s="177">
        <f>$Q2324-$P2324</f>
        <v>0</v>
      </c>
      <c r="S2324" s="177"/>
      <c r="T2324" s="1026" t="str">
        <f>VLOOKUP(cppm_pr[[#This Row],[Status]],'All Link_LOV'!$I$32:$K$72,2,0)</f>
        <v>Pending Budget</v>
      </c>
      <c r="U2324" s="1026" t="s">
        <v>14170</v>
      </c>
      <c r="V2324" s="1160">
        <f>VLOOKUP(cppm_pr[[#This Row],[Order Number]],'DC TM ONE'!B:CO,92,0)</f>
        <v>428</v>
      </c>
      <c r="W2324" s="1026" t="s">
        <v>14170</v>
      </c>
      <c r="X2324" s="177">
        <f>VLOOKUP(cppm_pr[[#This Row],[Order Number]],'DC TM ONE'!B:CO,28,0)</f>
        <v>2</v>
      </c>
      <c r="Z2324" s="1028">
        <v>45210</v>
      </c>
      <c r="AA2324" s="177"/>
      <c r="AB2324" s="468"/>
      <c r="AC2324" s="1048"/>
      <c r="AF2324" s="592" t="s">
        <v>12821</v>
      </c>
      <c r="AG2324" s="1020" t="s">
        <v>491</v>
      </c>
      <c r="AH2324" s="1020" t="str">
        <f>VLOOKUP(cppm_pr[[#This Row],[Order Number]],'DC TM ONE'!B:CN,2,0)</f>
        <v>POLIS DIRAJA MALAYSIA - PULAPOL (MLS IPME) - TAR</v>
      </c>
      <c r="AI2324" s="600" t="str">
        <f>IFERROR(VLOOKUP(cppm_pr[[#This Row],[Order Number]],SPHERE!C:CC,39,0),"")</f>
        <v>2 core FOC + 1 NID (NRP)</v>
      </c>
      <c r="AJ2324" s="600" t="str">
        <f>IFERROR(VLOOKUP(cppm_pr[[#This Row],[Order Number]],'DC TM ONE'!B:CN,42,0),"")</f>
        <v>SLA 99.0%</v>
      </c>
      <c r="AK2324" s="177">
        <v>1496</v>
      </c>
      <c r="AL2324" s="1049"/>
      <c r="AM2324" s="1032" t="s">
        <v>6710</v>
      </c>
      <c r="AO2324" s="1050"/>
      <c r="AR2324" s="1051"/>
      <c r="AT2324" s="1037"/>
      <c r="AU2324" s="1"/>
      <c r="AV2324" s="1037"/>
      <c r="AW2324" s="1037"/>
      <c r="AX2324" s="1037"/>
      <c r="AY2324" s="1037"/>
      <c r="AZ2324" s="1037"/>
      <c r="BA2324" s="1037"/>
      <c r="BB2324" s="1037"/>
      <c r="BC2324" s="1037"/>
      <c r="BD2324" s="1037"/>
      <c r="BE2324" s="1037"/>
      <c r="BF2324" s="1037"/>
    </row>
    <row r="2325" spans="1:60" ht="12" customHeight="1">
      <c r="A2325" s="960">
        <v>2323</v>
      </c>
      <c r="B2325" s="1017" t="s">
        <v>14378</v>
      </c>
      <c r="C2325" s="601" t="s">
        <v>260</v>
      </c>
      <c r="D2325" s="1019"/>
      <c r="E2325" s="1017" t="s">
        <v>14144</v>
      </c>
      <c r="F2325" s="1024" t="s">
        <v>14379</v>
      </c>
      <c r="G2325" s="1016" t="s">
        <v>14380</v>
      </c>
      <c r="H2325" s="1024" t="s">
        <v>14381</v>
      </c>
      <c r="I2325" s="1020" t="s">
        <v>14382</v>
      </c>
      <c r="J2325" s="1023"/>
      <c r="K2325" s="616"/>
      <c r="L2325" s="1021" t="s">
        <v>1564</v>
      </c>
      <c r="M2325" s="971"/>
      <c r="N2325" s="1048"/>
      <c r="O2325" s="1024"/>
      <c r="P2325" s="1025"/>
      <c r="Q2325" s="1025"/>
      <c r="R2325" s="1020">
        <f>$Q2325-$P2325</f>
        <v>0</v>
      </c>
      <c r="S2325" s="1020"/>
      <c r="T2325" s="1026" t="str">
        <f>VLOOKUP(cppm_pr[[#This Row],[Status]],'All Link_LOV'!$I$32:$K$72,2,0)</f>
        <v>PR Creation</v>
      </c>
      <c r="U2325" s="1026" t="s">
        <v>22</v>
      </c>
      <c r="V2325" s="1027">
        <v>985</v>
      </c>
      <c r="W2325" s="1026"/>
      <c r="Y2325" s="1020"/>
      <c r="Z2325" s="1028">
        <v>45210</v>
      </c>
      <c r="AA2325" s="1020" t="s">
        <v>5747</v>
      </c>
      <c r="AB2325" s="1029">
        <v>30000</v>
      </c>
      <c r="AC2325" s="1022">
        <v>28879</v>
      </c>
      <c r="AD2325" s="1029" t="s">
        <v>6148</v>
      </c>
      <c r="AE2325" s="1029" t="s">
        <v>14383</v>
      </c>
      <c r="AF2325" s="1030" t="s">
        <v>6071</v>
      </c>
      <c r="AG2325" s="1020" t="s">
        <v>489</v>
      </c>
      <c r="AH2325" s="808" t="s">
        <v>14384</v>
      </c>
      <c r="AI2325" s="600" t="str">
        <f>IFERROR(VLOOKUP(cppm_pr[[#This Row],[Order Number]],SPHERE!C:CC,39,0),"")</f>
        <v/>
      </c>
      <c r="AJ2325" s="600" t="str">
        <f>IFERROR(VLOOKUP(cppm_pr[[#This Row],[Order Number]],'DC TM ONE'!B:CN,42,0),"")</f>
        <v/>
      </c>
      <c r="AK2325" s="808"/>
      <c r="AL2325" s="1031">
        <v>45198</v>
      </c>
      <c r="AM2325" s="1032" t="s">
        <v>13533</v>
      </c>
      <c r="AN2325" s="1020" t="s">
        <v>4928</v>
      </c>
      <c r="AO2325" s="1033"/>
      <c r="AP2325" s="1020"/>
      <c r="AQ2325" s="1020"/>
      <c r="AR2325" s="1034">
        <v>3400038969</v>
      </c>
      <c r="AS2325" s="1020"/>
      <c r="AT2325" s="1035" t="s">
        <v>14385</v>
      </c>
      <c r="AU2325" s="603"/>
      <c r="AV2325" s="1035"/>
      <c r="AW2325" s="1035"/>
      <c r="AX2325" s="1035"/>
      <c r="AY2325" s="1035"/>
      <c r="AZ2325" s="1035"/>
      <c r="BA2325" s="1035"/>
      <c r="BB2325" s="1035"/>
      <c r="BC2325" s="1035"/>
      <c r="BD2325" s="1035"/>
      <c r="BE2325" s="1035"/>
      <c r="BF2325" s="1035"/>
      <c r="BG2325" s="1020"/>
      <c r="BH2325" s="1020"/>
    </row>
    <row r="2326" spans="1:60" ht="12" customHeight="1">
      <c r="A2326" s="959">
        <v>2324</v>
      </c>
      <c r="B2326" s="1017" t="s">
        <v>63</v>
      </c>
      <c r="C2326" s="571" t="s">
        <v>210</v>
      </c>
      <c r="D2326" s="1019">
        <v>45210</v>
      </c>
      <c r="E2326" s="1017"/>
      <c r="F2326" s="1024" t="s">
        <v>1056</v>
      </c>
      <c r="G2326" s="1024" t="s">
        <v>2030</v>
      </c>
      <c r="H2326" s="1024" t="s">
        <v>350</v>
      </c>
      <c r="I2326" s="1020" t="s">
        <v>2027</v>
      </c>
      <c r="J2326" s="1023"/>
      <c r="K2326" s="616"/>
      <c r="L2326" s="1021" t="s">
        <v>1728</v>
      </c>
      <c r="M2326" s="971"/>
      <c r="N2326" s="1048"/>
      <c r="O2326" s="1024"/>
      <c r="P2326" s="1025"/>
      <c r="Q2326" s="1025"/>
      <c r="R2326" s="1020">
        <f>$Q2326-$P2326</f>
        <v>0</v>
      </c>
      <c r="S2326" s="1020"/>
      <c r="T2326" s="1026" t="str">
        <f>VLOOKUP(cppm_pr[[#This Row],[Status]],'All Link_LOV'!$I$32:$K$72,2,0)</f>
        <v>New Request PR</v>
      </c>
      <c r="U2326" s="1026" t="s">
        <v>22</v>
      </c>
      <c r="V2326" s="1027">
        <v>986</v>
      </c>
      <c r="W2326" s="1026"/>
      <c r="Y2326" s="1020"/>
      <c r="Z2326" s="1028">
        <v>45210</v>
      </c>
      <c r="AA2326" s="1020" t="s">
        <v>8887</v>
      </c>
      <c r="AB2326" s="1029">
        <v>52</v>
      </c>
      <c r="AC2326" s="1022">
        <v>3568.99</v>
      </c>
      <c r="AD2326" s="1029" t="s">
        <v>6148</v>
      </c>
      <c r="AE2326" s="1029" t="s">
        <v>14386</v>
      </c>
      <c r="AF2326" s="1030" t="s">
        <v>398</v>
      </c>
      <c r="AG2326" s="1020" t="s">
        <v>488</v>
      </c>
      <c r="AH2326" s="808" t="s">
        <v>8891</v>
      </c>
      <c r="AI2326" s="600" t="str">
        <f>IFERROR(VLOOKUP(cppm_pr[[#This Row],[Order Number]],SPHERE!C:CC,39,0),"")</f>
        <v/>
      </c>
      <c r="AJ2326" s="600" t="str">
        <f>IFERROR(VLOOKUP(cppm_pr[[#This Row],[Order Number]],'DC TM ONE'!B:CN,42,0),"")</f>
        <v/>
      </c>
      <c r="AK2326" s="808"/>
      <c r="AL2326" s="1031">
        <v>45229</v>
      </c>
      <c r="AM2326" s="1032" t="s">
        <v>8892</v>
      </c>
      <c r="AN2326" s="1020" t="s">
        <v>4928</v>
      </c>
      <c r="AO2326" s="1033"/>
      <c r="AP2326" s="1020"/>
      <c r="AQ2326" s="1020"/>
      <c r="AR2326" s="1034">
        <v>3400038705</v>
      </c>
      <c r="AS2326" s="1020"/>
      <c r="AT2326" s="1035" t="s">
        <v>14387</v>
      </c>
      <c r="AU2326" s="603"/>
      <c r="AV2326" s="1035"/>
      <c r="AW2326" s="1035"/>
      <c r="AX2326" s="1035"/>
      <c r="AY2326" s="1035"/>
      <c r="AZ2326" s="1035"/>
      <c r="BA2326" s="1035"/>
      <c r="BB2326" s="1035"/>
      <c r="BC2326" s="1035"/>
      <c r="BD2326" s="1035"/>
      <c r="BE2326" s="1035"/>
      <c r="BF2326" s="1035"/>
      <c r="BG2326" s="1020"/>
      <c r="BH2326" s="1020"/>
    </row>
    <row r="2327" spans="1:60" ht="12" customHeight="1">
      <c r="A2327" s="960">
        <v>2325</v>
      </c>
      <c r="B2327" s="1017"/>
      <c r="C2327" s="571" t="s">
        <v>210</v>
      </c>
      <c r="D2327" s="1019"/>
      <c r="E2327" s="1017"/>
      <c r="F2327" s="1024" t="s">
        <v>8581</v>
      </c>
      <c r="G2327" s="1024" t="s">
        <v>14388</v>
      </c>
      <c r="H2327" s="1024" t="s">
        <v>8583</v>
      </c>
      <c r="I2327" s="1020" t="s">
        <v>8584</v>
      </c>
      <c r="J2327" s="1023"/>
      <c r="K2327" s="616"/>
      <c r="L2327" s="1021" t="s">
        <v>1552</v>
      </c>
      <c r="M2327" s="971"/>
      <c r="N2327" s="1048"/>
      <c r="O2327" s="1024"/>
      <c r="P2327" s="1025"/>
      <c r="Q2327" s="1025"/>
      <c r="R2327" s="1020">
        <f>$Q2327-$P2327</f>
        <v>0</v>
      </c>
      <c r="S2327" s="1020"/>
      <c r="T2327" s="1026" t="str">
        <f>VLOOKUP(cppm_pr[[#This Row],[Status]],'All Link_LOV'!$I$32:$K$72,2,0)</f>
        <v>New Request PR</v>
      </c>
      <c r="U2327" s="1026" t="s">
        <v>22</v>
      </c>
      <c r="V2327" s="1027">
        <v>987</v>
      </c>
      <c r="W2327" s="1026"/>
      <c r="Y2327" s="1020"/>
      <c r="Z2327" s="1028">
        <v>45210</v>
      </c>
      <c r="AA2327" s="1020" t="s">
        <v>1737</v>
      </c>
      <c r="AB2327" s="1029">
        <v>14133</v>
      </c>
      <c r="AC2327" s="1022">
        <v>12023.2</v>
      </c>
      <c r="AD2327" s="1029" t="s">
        <v>6148</v>
      </c>
      <c r="AE2327" s="1029" t="s">
        <v>14389</v>
      </c>
      <c r="AF2327" s="1030" t="s">
        <v>6071</v>
      </c>
      <c r="AG2327" s="1020" t="s">
        <v>5</v>
      </c>
      <c r="AH2327" s="808" t="s">
        <v>8585</v>
      </c>
      <c r="AI2327" s="600" t="str">
        <f>IFERROR(VLOOKUP(cppm_pr[[#This Row],[Order Number]],SPHERE!C:CC,39,0),"")</f>
        <v/>
      </c>
      <c r="AJ2327" s="600" t="str">
        <f>IFERROR(VLOOKUP(cppm_pr[[#This Row],[Order Number]],'DC TM ONE'!B:CN,42,0),"")</f>
        <v/>
      </c>
      <c r="AK2327" s="1164"/>
      <c r="AL2327" s="1031">
        <v>45218</v>
      </c>
      <c r="AM2327" s="1032" t="s">
        <v>8587</v>
      </c>
      <c r="AN2327" s="1020" t="s">
        <v>4928</v>
      </c>
      <c r="AO2327" s="1033"/>
      <c r="AP2327" s="1020"/>
      <c r="AQ2327" s="1020"/>
      <c r="AR2327" s="1034">
        <v>3400038532</v>
      </c>
      <c r="AS2327" s="1020"/>
      <c r="AT2327" s="1035" t="s">
        <v>14390</v>
      </c>
      <c r="AU2327" s="603"/>
      <c r="AV2327" s="1035"/>
      <c r="AW2327" s="1035"/>
      <c r="AX2327" s="1035"/>
      <c r="AY2327" s="1035"/>
      <c r="AZ2327" s="1035"/>
      <c r="BA2327" s="1035"/>
      <c r="BB2327" s="1035"/>
      <c r="BC2327" s="1035"/>
      <c r="BD2327" s="1035"/>
      <c r="BE2327" s="1035"/>
      <c r="BF2327" s="1035"/>
      <c r="BG2327" s="1020"/>
      <c r="BH2327" s="1020"/>
    </row>
    <row r="2328" spans="1:60" ht="12" customHeight="1">
      <c r="A2328" s="959">
        <v>2326</v>
      </c>
      <c r="B2328" s="1017" t="s">
        <v>78</v>
      </c>
      <c r="C2328" s="601" t="s">
        <v>248</v>
      </c>
      <c r="D2328" s="1019"/>
      <c r="E2328" s="1017"/>
      <c r="F2328" s="1024" t="s">
        <v>5508</v>
      </c>
      <c r="G2328" s="1024" t="s">
        <v>5507</v>
      </c>
      <c r="H2328" s="1024" t="s">
        <v>5505</v>
      </c>
      <c r="I2328" s="1020" t="s">
        <v>14391</v>
      </c>
      <c r="J2328" s="1023"/>
      <c r="K2328" s="616"/>
      <c r="L2328" s="1021" t="s">
        <v>1701</v>
      </c>
      <c r="M2328" s="985" t="s">
        <v>10509</v>
      </c>
      <c r="N2328" s="972" t="str">
        <f>VLOOKUP(cppm_pr[[#This Row],[Order Number]],SPHERE!C:CC,13,0)</f>
        <v>IN PROGRESS</v>
      </c>
      <c r="O2328" s="592" t="str">
        <f>VLOOKUP(cppm_pr[[#This Row],[Order Number]],SPHERE!C:CC,6,0)</f>
        <v>APPROVED</v>
      </c>
      <c r="P2328" s="1025"/>
      <c r="Q2328" s="1025"/>
      <c r="R2328" s="1020">
        <f>$Q2328-$P2328</f>
        <v>0</v>
      </c>
      <c r="S2328" s="1020"/>
      <c r="T2328" s="1026" t="str">
        <f>VLOOKUP(cppm_pr[[#This Row],[Status]],'All Link_LOV'!$I$32:$K$72,2,0)</f>
        <v>Pending Approval</v>
      </c>
      <c r="U2328" s="1026" t="s">
        <v>105</v>
      </c>
      <c r="V2328" s="1027">
        <v>432</v>
      </c>
      <c r="W2328" s="1026"/>
      <c r="Y2328" s="1020"/>
      <c r="Z2328" s="1028">
        <v>45210</v>
      </c>
      <c r="AA2328" s="1020" t="s">
        <v>1786</v>
      </c>
      <c r="AB2328" s="1029"/>
      <c r="AC2328" s="1022"/>
      <c r="AD2328" s="1029"/>
      <c r="AE2328" s="1029"/>
      <c r="AF2328" s="592" t="s">
        <v>12821</v>
      </c>
      <c r="AG2328" s="1020" t="s">
        <v>490</v>
      </c>
      <c r="AH2328" s="808" t="s">
        <v>5506</v>
      </c>
      <c r="AI2328" s="600" t="str">
        <f>IFERROR(VLOOKUP(cppm_pr[[#This Row],[Order Number]],SPHERE!C:CC,39,0),"")</f>
        <v>Unifi Port</v>
      </c>
      <c r="AJ2328" s="600" t="str">
        <f>IFERROR(VLOOKUP(cppm_pr[[#This Row],[Order Number]],'DC TM ONE'!B:CN,42,0),"")</f>
        <v/>
      </c>
      <c r="AK2328" s="1164"/>
      <c r="AL2328" s="1031"/>
      <c r="AM2328" s="1032" t="s">
        <v>13649</v>
      </c>
      <c r="AN2328" s="1020"/>
      <c r="AO2328" s="1033"/>
      <c r="AP2328" s="1020"/>
      <c r="AQ2328" s="1020"/>
      <c r="AR2328" s="1034">
        <v>3400038616</v>
      </c>
      <c r="AS2328" s="1020" t="s">
        <v>2025</v>
      </c>
      <c r="AT2328" s="1035"/>
      <c r="AU2328" s="603"/>
      <c r="AV2328" s="1035" t="s">
        <v>5509</v>
      </c>
      <c r="AW2328" s="1035" t="s">
        <v>5510</v>
      </c>
      <c r="AX2328" s="1035" t="s">
        <v>5511</v>
      </c>
      <c r="AY2328" s="1035" t="s">
        <v>1554</v>
      </c>
      <c r="AZ2328" s="1035" t="s">
        <v>2025</v>
      </c>
      <c r="BA2328" s="1035" t="s">
        <v>5512</v>
      </c>
      <c r="BB2328" s="1035">
        <v>3400038616</v>
      </c>
      <c r="BC2328" s="1035" t="s">
        <v>1791</v>
      </c>
      <c r="BD2328" s="1035">
        <v>3400038740</v>
      </c>
      <c r="BE2328" s="1035" t="s">
        <v>1987</v>
      </c>
      <c r="BF2328" s="1035">
        <v>3400038526</v>
      </c>
      <c r="BG2328" s="1020"/>
      <c r="BH2328" s="1020"/>
    </row>
    <row r="2329" spans="1:60" ht="12" customHeight="1">
      <c r="A2329" s="960">
        <v>2327</v>
      </c>
      <c r="B2329" s="1017" t="s">
        <v>62</v>
      </c>
      <c r="C2329" s="601" t="s">
        <v>260</v>
      </c>
      <c r="D2329" s="1019">
        <v>45210</v>
      </c>
      <c r="E2329" s="1017"/>
      <c r="F2329" s="1024" t="s">
        <v>4699</v>
      </c>
      <c r="G2329" s="1024" t="s">
        <v>4698</v>
      </c>
      <c r="H2329" s="1024" t="s">
        <v>4696</v>
      </c>
      <c r="I2329" s="1020" t="s">
        <v>14392</v>
      </c>
      <c r="J2329" s="1023"/>
      <c r="K2329" s="616"/>
      <c r="L2329" s="1021" t="s">
        <v>12983</v>
      </c>
      <c r="M2329" s="971"/>
      <c r="N2329" s="1048"/>
      <c r="O2329" s="1024"/>
      <c r="P2329" s="1025"/>
      <c r="Q2329" s="1025"/>
      <c r="R2329" s="1020">
        <f>$Q2329-$P2329</f>
        <v>0</v>
      </c>
      <c r="S2329" s="1020"/>
      <c r="T2329" s="1026" t="str">
        <f>VLOOKUP(cppm_pr[[#This Row],[Status]],'All Link_LOV'!$I$32:$K$72,2,0)</f>
        <v>PR Creation</v>
      </c>
      <c r="U2329" s="1026" t="s">
        <v>22</v>
      </c>
      <c r="V2329" s="1027">
        <v>988</v>
      </c>
      <c r="W2329" s="1026"/>
      <c r="Y2329" s="1020"/>
      <c r="Z2329" s="1028">
        <v>45210</v>
      </c>
      <c r="AA2329" s="1020" t="s">
        <v>4107</v>
      </c>
      <c r="AB2329" s="1029">
        <v>11195</v>
      </c>
      <c r="AC2329" s="1022">
        <v>6420.32</v>
      </c>
      <c r="AD2329" s="1029" t="s">
        <v>6059</v>
      </c>
      <c r="AE2329" s="1029"/>
      <c r="AF2329" s="1030" t="s">
        <v>398</v>
      </c>
      <c r="AG2329" s="1020" t="s">
        <v>491</v>
      </c>
      <c r="AH2329" s="808" t="s">
        <v>14393</v>
      </c>
      <c r="AI2329" s="600" t="str">
        <f>IFERROR(VLOOKUP(cppm_pr[[#This Row],[Order Number]],SPHERE!C:CC,39,0),"")</f>
        <v/>
      </c>
      <c r="AJ2329" s="600" t="str">
        <f>IFERROR(VLOOKUP(cppm_pr[[#This Row],[Order Number]],'DC TM ONE'!B:CN,42,0),"")</f>
        <v/>
      </c>
      <c r="AK2329" s="1164"/>
      <c r="AL2329" s="1031">
        <v>45219</v>
      </c>
      <c r="AM2329" s="1032" t="s">
        <v>7104</v>
      </c>
      <c r="AN2329" s="1020" t="s">
        <v>4928</v>
      </c>
      <c r="AO2329" s="1033"/>
      <c r="AP2329" s="1020"/>
      <c r="AQ2329" s="1020"/>
      <c r="AR2329" s="1034" t="s">
        <v>4698</v>
      </c>
      <c r="AS2329" s="1020"/>
      <c r="AT2329" s="1035"/>
      <c r="AU2329" s="603"/>
      <c r="AV2329" s="1035"/>
      <c r="AW2329" s="1035"/>
      <c r="AX2329" s="1035"/>
      <c r="AY2329" s="1035"/>
      <c r="AZ2329" s="1035"/>
      <c r="BA2329" s="1035"/>
      <c r="BB2329" s="1035"/>
      <c r="BC2329" s="1035"/>
      <c r="BD2329" s="1035"/>
      <c r="BE2329" s="1035"/>
      <c r="BF2329" s="1035"/>
      <c r="BG2329" s="1020"/>
      <c r="BH2329" s="1020"/>
    </row>
    <row r="2330" spans="1:60" ht="12" customHeight="1">
      <c r="A2330" s="959">
        <v>2328</v>
      </c>
      <c r="B2330" s="1017"/>
      <c r="C2330" s="601" t="s">
        <v>207</v>
      </c>
      <c r="D2330" s="1019"/>
      <c r="E2330" s="1017"/>
      <c r="F2330" s="1024" t="s">
        <v>1467</v>
      </c>
      <c r="G2330" s="1024" t="s">
        <v>3350</v>
      </c>
      <c r="H2330" s="1024" t="s">
        <v>1464</v>
      </c>
      <c r="I2330" s="1020"/>
      <c r="J2330" s="1023"/>
      <c r="K2330" s="616"/>
      <c r="L2330" s="1021" t="s">
        <v>1654</v>
      </c>
      <c r="M2330" s="971"/>
      <c r="N2330" s="1048"/>
      <c r="O2330" s="1024"/>
      <c r="P2330" s="1025"/>
      <c r="Q2330" s="1025"/>
      <c r="R2330" s="1020">
        <f>$Q2330-$P2330</f>
        <v>0</v>
      </c>
      <c r="S2330" s="1020"/>
      <c r="T2330" s="1026" t="str">
        <f>VLOOKUP(cppm_pr[[#This Row],[Status]],'All Link_LOV'!$I$32:$K$72,2,0)</f>
        <v>New Request PR</v>
      </c>
      <c r="U2330" s="1026" t="s">
        <v>105</v>
      </c>
      <c r="V2330" s="1027">
        <v>433</v>
      </c>
      <c r="W2330" s="1026"/>
      <c r="Y2330" s="1020"/>
      <c r="Z2330" s="1028">
        <v>45210</v>
      </c>
      <c r="AA2330" s="1020" t="s">
        <v>1649</v>
      </c>
      <c r="AB2330" s="1029"/>
      <c r="AC2330" s="1022"/>
      <c r="AD2330" s="1029"/>
      <c r="AE2330" s="1029"/>
      <c r="AF2330" s="1030" t="s">
        <v>398</v>
      </c>
      <c r="AG2330" s="1020" t="s">
        <v>488</v>
      </c>
      <c r="AH2330" s="808" t="s">
        <v>1463</v>
      </c>
      <c r="AI2330" s="600" t="str">
        <f>IFERROR(VLOOKUP(cppm_pr[[#This Row],[Order Number]],SPHERE!C:CC,39,0),"")</f>
        <v/>
      </c>
      <c r="AJ2330" s="600" t="str">
        <f>IFERROR(VLOOKUP(cppm_pr[[#This Row],[Order Number]],'DC TM ONE'!B:CN,42,0),"")</f>
        <v/>
      </c>
      <c r="AK2330" s="1164"/>
      <c r="AL2330" s="1031"/>
      <c r="AM2330" s="1032" t="s">
        <v>10879</v>
      </c>
      <c r="AN2330" s="1020"/>
      <c r="AO2330" s="1033"/>
      <c r="AP2330" s="1020"/>
      <c r="AQ2330" s="1020"/>
      <c r="AR2330" s="1034">
        <v>3400038730</v>
      </c>
      <c r="AS2330" s="1020" t="s">
        <v>3711</v>
      </c>
      <c r="AT2330" s="1035"/>
      <c r="AU2330" s="603"/>
      <c r="AV2330" s="1035" t="s">
        <v>3601</v>
      </c>
      <c r="AW2330" s="1035" t="s">
        <v>5446</v>
      </c>
      <c r="AX2330" s="1035" t="s">
        <v>5513</v>
      </c>
      <c r="AY2330" s="1035" t="s">
        <v>1554</v>
      </c>
      <c r="AZ2330" s="1035" t="s">
        <v>3711</v>
      </c>
      <c r="BA2330" s="1035" t="s">
        <v>3795</v>
      </c>
      <c r="BB2330" s="1035">
        <v>3400038730</v>
      </c>
      <c r="BC2330" s="1035" t="s">
        <v>2252</v>
      </c>
      <c r="BD2330" s="1035">
        <v>3400039045</v>
      </c>
      <c r="BE2330" s="1035" t="s">
        <v>3719</v>
      </c>
      <c r="BF2330" s="1035">
        <v>3400038781</v>
      </c>
      <c r="BG2330" s="1020"/>
      <c r="BH2330" s="1020"/>
    </row>
    <row r="2331" spans="1:60" ht="12" customHeight="1">
      <c r="A2331" s="960">
        <v>2329</v>
      </c>
      <c r="B2331" s="1017" t="s">
        <v>72</v>
      </c>
      <c r="C2331" s="601" t="s">
        <v>260</v>
      </c>
      <c r="D2331" s="1019">
        <v>45210</v>
      </c>
      <c r="E2331" s="1017" t="s">
        <v>2107</v>
      </c>
      <c r="F2331" s="1024" t="s">
        <v>1029</v>
      </c>
      <c r="G2331" s="1024" t="s">
        <v>14394</v>
      </c>
      <c r="H2331" s="1024" t="s">
        <v>14395</v>
      </c>
      <c r="I2331" s="1020" t="s">
        <v>9098</v>
      </c>
      <c r="J2331" s="1023"/>
      <c r="K2331" s="616"/>
      <c r="L2331" s="1021" t="s">
        <v>1654</v>
      </c>
      <c r="M2331" s="971"/>
      <c r="N2331" s="1048"/>
      <c r="O2331" s="1024"/>
      <c r="P2331" s="1025"/>
      <c r="Q2331" s="1025"/>
      <c r="R2331" s="1020">
        <f>$Q2331-$P2331</f>
        <v>0</v>
      </c>
      <c r="S2331" s="1020"/>
      <c r="T2331" s="1026" t="str">
        <f>VLOOKUP(cppm_pr[[#This Row],[Status]],'All Link_LOV'!$I$32:$K$72,2,0)</f>
        <v>PR Creation</v>
      </c>
      <c r="U2331" s="1026" t="s">
        <v>22</v>
      </c>
      <c r="V2331" s="1027">
        <v>989</v>
      </c>
      <c r="W2331" s="1026"/>
      <c r="Y2331" s="1020"/>
      <c r="Z2331" s="1028">
        <v>45210</v>
      </c>
      <c r="AA2331" s="1020" t="s">
        <v>2542</v>
      </c>
      <c r="AB2331" s="1029">
        <v>46912</v>
      </c>
      <c r="AC2331" s="1022">
        <v>35841.82</v>
      </c>
      <c r="AD2331" s="1029" t="s">
        <v>6059</v>
      </c>
      <c r="AE2331" s="1029"/>
      <c r="AF2331" s="1030" t="s">
        <v>398</v>
      </c>
      <c r="AG2331" s="1020" t="s">
        <v>488</v>
      </c>
      <c r="AH2331" s="806" t="s">
        <v>14396</v>
      </c>
      <c r="AI2331" s="600" t="str">
        <f>IFERROR(VLOOKUP(cppm_pr[[#This Row],[Order Number]],SPHERE!C:CC,39,0),"")</f>
        <v/>
      </c>
      <c r="AJ2331" s="600" t="str">
        <f>IFERROR(VLOOKUP(cppm_pr[[#This Row],[Order Number]],'DC TM ONE'!B:CN,42,0),"")</f>
        <v/>
      </c>
      <c r="AK2331" s="1164"/>
      <c r="AL2331" s="1031">
        <v>45191</v>
      </c>
      <c r="AM2331" s="1032" t="s">
        <v>14397</v>
      </c>
      <c r="AN2331" s="1020" t="s">
        <v>4928</v>
      </c>
      <c r="AO2331" s="1033"/>
      <c r="AP2331" s="1020"/>
      <c r="AQ2331" s="1020"/>
      <c r="AR2331" s="1034">
        <v>3400038771</v>
      </c>
      <c r="AS2331" s="1020"/>
      <c r="AT2331" s="1035"/>
      <c r="AU2331" s="603"/>
      <c r="AV2331" s="1035"/>
      <c r="AW2331" s="1035"/>
      <c r="AX2331" s="1035"/>
      <c r="AY2331" s="1035"/>
      <c r="AZ2331" s="1035"/>
      <c r="BA2331" s="1035"/>
      <c r="BB2331" s="1035"/>
      <c r="BC2331" s="1035"/>
      <c r="BD2331" s="1035"/>
      <c r="BE2331" s="1035"/>
      <c r="BF2331" s="1035"/>
      <c r="BG2331" s="1020"/>
      <c r="BH2331" s="1020"/>
    </row>
    <row r="2332" spans="1:60" ht="12" customHeight="1">
      <c r="A2332" s="959">
        <v>2330</v>
      </c>
      <c r="B2332" s="1017" t="s">
        <v>73</v>
      </c>
      <c r="C2332" s="601" t="s">
        <v>207</v>
      </c>
      <c r="D2332" s="1019"/>
      <c r="E2332" s="1017" t="s">
        <v>14398</v>
      </c>
      <c r="F2332" s="1024" t="s">
        <v>4288</v>
      </c>
      <c r="G2332" s="1024" t="s">
        <v>4287</v>
      </c>
      <c r="H2332" s="1024" t="s">
        <v>4285</v>
      </c>
      <c r="I2332" s="1020"/>
      <c r="J2332" s="1023"/>
      <c r="K2332" s="616"/>
      <c r="L2332" s="1021" t="s">
        <v>1564</v>
      </c>
      <c r="M2332" s="971"/>
      <c r="N2332" s="1048"/>
      <c r="O2332" s="1024"/>
      <c r="P2332" s="1025"/>
      <c r="Q2332" s="1025"/>
      <c r="R2332" s="1020">
        <f>$Q2332-$P2332</f>
        <v>0</v>
      </c>
      <c r="S2332" s="1020"/>
      <c r="T2332" s="1026" t="str">
        <f>VLOOKUP(cppm_pr[[#This Row],[Status]],'All Link_LOV'!$I$32:$K$72,2,0)</f>
        <v>New Request PR</v>
      </c>
      <c r="U2332" s="1026" t="s">
        <v>105</v>
      </c>
      <c r="V2332" s="1027">
        <v>434</v>
      </c>
      <c r="W2332" s="1026"/>
      <c r="Y2332" s="1020"/>
      <c r="Z2332" s="1028">
        <v>45210</v>
      </c>
      <c r="AA2332" s="1020" t="s">
        <v>2312</v>
      </c>
      <c r="AB2332" s="1029"/>
      <c r="AC2332" s="1022"/>
      <c r="AD2332" s="1029"/>
      <c r="AE2332" s="1029"/>
      <c r="AF2332" s="1030" t="s">
        <v>399</v>
      </c>
      <c r="AG2332" s="1020" t="s">
        <v>491</v>
      </c>
      <c r="AH2332" s="806" t="s">
        <v>4286</v>
      </c>
      <c r="AI2332" s="600" t="str">
        <f>IFERROR(VLOOKUP(cppm_pr[[#This Row],[Order Number]],SPHERE!C:CC,39,0),"")</f>
        <v/>
      </c>
      <c r="AJ2332" s="600" t="str">
        <f>IFERROR(VLOOKUP(cppm_pr[[#This Row],[Order Number]],'DC TM ONE'!B:CN,42,0),"")</f>
        <v/>
      </c>
      <c r="AK2332" s="1164"/>
      <c r="AL2332" s="1031"/>
      <c r="AM2332" s="1032" t="s">
        <v>11778</v>
      </c>
      <c r="AN2332" s="1020"/>
      <c r="AO2332" s="1033"/>
      <c r="AP2332" s="1020"/>
      <c r="AQ2332" s="1020"/>
      <c r="AR2332" s="1034">
        <v>3400038998</v>
      </c>
      <c r="AS2332" s="1020" t="s">
        <v>4290</v>
      </c>
      <c r="AT2332" s="1035"/>
      <c r="AU2332" s="603"/>
      <c r="AV2332" s="1035" t="s">
        <v>1134</v>
      </c>
      <c r="AW2332" s="1035" t="s">
        <v>2338</v>
      </c>
      <c r="AX2332" s="1035" t="s">
        <v>5514</v>
      </c>
      <c r="AY2332" s="1035" t="s">
        <v>1554</v>
      </c>
      <c r="AZ2332" s="1035" t="s">
        <v>4290</v>
      </c>
      <c r="BA2332" s="1035" t="s">
        <v>1139</v>
      </c>
      <c r="BB2332" s="1035">
        <v>3400038998</v>
      </c>
      <c r="BC2332" s="1035" t="s">
        <v>2077</v>
      </c>
      <c r="BD2332" s="1035" t="s">
        <v>2077</v>
      </c>
      <c r="BE2332" s="1035" t="s">
        <v>2077</v>
      </c>
      <c r="BF2332" s="1035" t="s">
        <v>2077</v>
      </c>
      <c r="BG2332" s="1020"/>
      <c r="BH2332" s="1020"/>
    </row>
    <row r="2333" spans="1:60" ht="12" customHeight="1">
      <c r="A2333" s="960">
        <v>2331</v>
      </c>
      <c r="B2333" s="1017"/>
      <c r="C2333" s="601" t="s">
        <v>207</v>
      </c>
      <c r="D2333" s="1019"/>
      <c r="E2333" s="1017"/>
      <c r="F2333" s="1024" t="s">
        <v>5518</v>
      </c>
      <c r="G2333" s="1024" t="s">
        <v>5517</v>
      </c>
      <c r="H2333" s="1024" t="s">
        <v>5515</v>
      </c>
      <c r="I2333" s="1020"/>
      <c r="J2333" s="1023"/>
      <c r="K2333" s="616"/>
      <c r="L2333" s="1021" t="s">
        <v>1552</v>
      </c>
      <c r="M2333" s="971"/>
      <c r="N2333" s="1048"/>
      <c r="O2333" s="1024"/>
      <c r="P2333" s="1025"/>
      <c r="Q2333" s="1025"/>
      <c r="R2333" s="1020">
        <f>$Q2333-$P2333</f>
        <v>0</v>
      </c>
      <c r="S2333" s="1020"/>
      <c r="T2333" s="1026" t="str">
        <f>VLOOKUP(cppm_pr[[#This Row],[Status]],'All Link_LOV'!$I$32:$K$72,2,0)</f>
        <v>New Request PR</v>
      </c>
      <c r="U2333" s="1026" t="s">
        <v>105</v>
      </c>
      <c r="V2333" s="1027">
        <v>435</v>
      </c>
      <c r="W2333" s="1026"/>
      <c r="Y2333" s="1020"/>
      <c r="Z2333" s="1028">
        <v>45210</v>
      </c>
      <c r="AA2333" s="1020" t="s">
        <v>4091</v>
      </c>
      <c r="AB2333" s="1029"/>
      <c r="AC2333" s="1022"/>
      <c r="AD2333" s="1029"/>
      <c r="AE2333" s="1029"/>
      <c r="AF2333" s="1030" t="s">
        <v>398</v>
      </c>
      <c r="AG2333" s="1020" t="s">
        <v>488</v>
      </c>
      <c r="AH2333" s="808" t="s">
        <v>5516</v>
      </c>
      <c r="AI2333" s="600" t="str">
        <f>IFERROR(VLOOKUP(cppm_pr[[#This Row],[Order Number]],SPHERE!C:CC,39,0),"")</f>
        <v/>
      </c>
      <c r="AJ2333" s="600" t="str">
        <f>IFERROR(VLOOKUP(cppm_pr[[#This Row],[Order Number]],'DC TM ONE'!B:CN,42,0),"")</f>
        <v/>
      </c>
      <c r="AK2333" s="1164"/>
      <c r="AL2333" s="1031"/>
      <c r="AM2333" s="1032" t="s">
        <v>11930</v>
      </c>
      <c r="AN2333" s="1020"/>
      <c r="AO2333" s="1033"/>
      <c r="AP2333" s="1020"/>
      <c r="AQ2333" s="1020"/>
      <c r="AR2333" s="1034"/>
      <c r="AS2333" s="1020"/>
      <c r="AT2333" s="1035"/>
      <c r="AU2333" s="603"/>
      <c r="AV2333" s="1035" t="s">
        <v>4096</v>
      </c>
      <c r="AW2333" s="1035" t="s">
        <v>4342</v>
      </c>
      <c r="AX2333" s="1035" t="s">
        <v>5519</v>
      </c>
      <c r="AY2333" s="1035" t="s">
        <v>1579</v>
      </c>
      <c r="AZ2333" s="1035"/>
      <c r="BA2333" s="1035"/>
      <c r="BB2333" s="1035"/>
      <c r="BC2333" s="1035"/>
      <c r="BD2333" s="1035"/>
      <c r="BE2333" s="1035"/>
      <c r="BF2333" s="1035"/>
      <c r="BG2333" s="1020"/>
      <c r="BH2333" s="1020"/>
    </row>
    <row r="2334" spans="1:60" ht="12" customHeight="1">
      <c r="A2334" s="959">
        <v>2332</v>
      </c>
      <c r="B2334" s="1017" t="s">
        <v>447</v>
      </c>
      <c r="C2334" s="571" t="s">
        <v>210</v>
      </c>
      <c r="D2334" s="1019"/>
      <c r="E2334" s="1017"/>
      <c r="F2334" s="1024" t="s">
        <v>4869</v>
      </c>
      <c r="G2334" s="1024" t="s">
        <v>4868</v>
      </c>
      <c r="H2334" s="1024" t="s">
        <v>14399</v>
      </c>
      <c r="I2334" s="1020" t="s">
        <v>14400</v>
      </c>
      <c r="J2334" s="1023"/>
      <c r="K2334" s="616"/>
      <c r="L2334" s="1021" t="s">
        <v>56</v>
      </c>
      <c r="M2334" s="971" t="s">
        <v>7503</v>
      </c>
      <c r="N2334" s="1048"/>
      <c r="O2334" s="1024"/>
      <c r="P2334" s="1025"/>
      <c r="Q2334" s="1025"/>
      <c r="R2334" s="1020">
        <f>$Q2334-$P2334</f>
        <v>0</v>
      </c>
      <c r="S2334" s="1020"/>
      <c r="T2334" s="1026" t="str">
        <f>VLOOKUP(cppm_pr[[#This Row],[Status]],'All Link_LOV'!$I$32:$K$72,2,0)</f>
        <v>New Request PR</v>
      </c>
      <c r="U2334" s="1026" t="s">
        <v>22</v>
      </c>
      <c r="V2334" s="1027">
        <v>990</v>
      </c>
      <c r="W2334" s="1026"/>
      <c r="Y2334" s="1020"/>
      <c r="Z2334" s="1028">
        <v>45210</v>
      </c>
      <c r="AA2334" s="1020" t="s">
        <v>4380</v>
      </c>
      <c r="AB2334" s="1029">
        <v>167754</v>
      </c>
      <c r="AC2334" s="1022">
        <v>15000</v>
      </c>
      <c r="AD2334" s="1029" t="s">
        <v>6148</v>
      </c>
      <c r="AE2334" s="1029" t="s">
        <v>14401</v>
      </c>
      <c r="AF2334" s="1030" t="s">
        <v>398</v>
      </c>
      <c r="AG2334" s="1020" t="s">
        <v>491</v>
      </c>
      <c r="AH2334" s="808" t="s">
        <v>14402</v>
      </c>
      <c r="AI2334" s="600" t="str">
        <f>IFERROR(VLOOKUP(cppm_pr[[#This Row],[Order Number]],SPHERE!C:CC,39,0),"")</f>
        <v/>
      </c>
      <c r="AJ2334" s="600" t="str">
        <f>IFERROR(VLOOKUP(cppm_pr[[#This Row],[Order Number]],'DC TM ONE'!B:CN,42,0),"")</f>
        <v/>
      </c>
      <c r="AK2334" s="1164"/>
      <c r="AL2334" s="1031">
        <v>45289</v>
      </c>
      <c r="AM2334" s="1032" t="s">
        <v>9413</v>
      </c>
      <c r="AN2334" s="1020" t="s">
        <v>4928</v>
      </c>
      <c r="AO2334" s="1033"/>
      <c r="AP2334" s="1020"/>
      <c r="AQ2334" s="1020"/>
      <c r="AR2334" s="1034">
        <v>3400038622</v>
      </c>
      <c r="AS2334" s="1020"/>
      <c r="AT2334" s="1035" t="s">
        <v>14403</v>
      </c>
      <c r="AU2334" s="603"/>
      <c r="AV2334" s="1035"/>
      <c r="AW2334" s="1035"/>
      <c r="AX2334" s="1035"/>
      <c r="AY2334" s="1035"/>
      <c r="AZ2334" s="1035"/>
      <c r="BA2334" s="1035"/>
      <c r="BB2334" s="1035"/>
      <c r="BC2334" s="1035"/>
      <c r="BD2334" s="1035"/>
      <c r="BE2334" s="1035"/>
      <c r="BF2334" s="1035"/>
      <c r="BG2334" s="1020"/>
      <c r="BH2334" s="1020"/>
    </row>
    <row r="2335" spans="1:60" ht="12" customHeight="1">
      <c r="A2335" s="960">
        <v>2333</v>
      </c>
      <c r="B2335" s="1017"/>
      <c r="C2335" s="601" t="s">
        <v>207</v>
      </c>
      <c r="D2335" s="1019"/>
      <c r="E2335" s="1017"/>
      <c r="F2335" s="1024" t="s">
        <v>5524</v>
      </c>
      <c r="G2335" s="1024" t="s">
        <v>5523</v>
      </c>
      <c r="H2335" s="1024" t="s">
        <v>5521</v>
      </c>
      <c r="I2335" s="1020"/>
      <c r="J2335" s="1023"/>
      <c r="K2335" s="616"/>
      <c r="L2335" s="1021" t="s">
        <v>1586</v>
      </c>
      <c r="M2335" s="971"/>
      <c r="N2335" s="1048"/>
      <c r="O2335" s="1024"/>
      <c r="P2335" s="1025"/>
      <c r="Q2335" s="1025"/>
      <c r="R2335" s="1020">
        <f>$Q2335-$P2335</f>
        <v>0</v>
      </c>
      <c r="S2335" s="1020"/>
      <c r="T2335" s="1026" t="str">
        <f>VLOOKUP(cppm_pr[[#This Row],[Status]],'All Link_LOV'!$I$32:$K$72,2,0)</f>
        <v>New Request PR</v>
      </c>
      <c r="U2335" s="1026" t="s">
        <v>105</v>
      </c>
      <c r="V2335" s="1027">
        <v>436</v>
      </c>
      <c r="W2335" s="1026"/>
      <c r="Y2335" s="1020"/>
      <c r="Z2335" s="1028">
        <v>45210</v>
      </c>
      <c r="AA2335" s="1020" t="s">
        <v>1581</v>
      </c>
      <c r="AB2335" s="1029"/>
      <c r="AC2335" s="1022"/>
      <c r="AD2335" s="1029"/>
      <c r="AE2335" s="1029"/>
      <c r="AF2335" s="1030" t="s">
        <v>398</v>
      </c>
      <c r="AG2335" s="1020" t="s">
        <v>488</v>
      </c>
      <c r="AH2335" s="808" t="s">
        <v>5522</v>
      </c>
      <c r="AI2335" s="600" t="str">
        <f>IFERROR(VLOOKUP(cppm_pr[[#This Row],[Order Number]],SPHERE!C:CC,39,0),"")</f>
        <v/>
      </c>
      <c r="AJ2335" s="600" t="str">
        <f>IFERROR(VLOOKUP(cppm_pr[[#This Row],[Order Number]],'DC TM ONE'!B:CN,42,0),"")</f>
        <v/>
      </c>
      <c r="AK2335" s="1164"/>
      <c r="AL2335" s="1031"/>
      <c r="AM2335" s="1032" t="s">
        <v>12731</v>
      </c>
      <c r="AN2335" s="1020"/>
      <c r="AO2335" s="1033"/>
      <c r="AP2335" s="1020"/>
      <c r="AQ2335" s="1020"/>
      <c r="AR2335" s="1034">
        <v>3400039436</v>
      </c>
      <c r="AS2335" s="1020" t="s">
        <v>3917</v>
      </c>
      <c r="AT2335" s="1035"/>
      <c r="AU2335" s="603"/>
      <c r="AV2335" s="1035" t="s">
        <v>1226</v>
      </c>
      <c r="AW2335" s="1035" t="s">
        <v>4954</v>
      </c>
      <c r="AX2335" s="1035" t="s">
        <v>5525</v>
      </c>
      <c r="AY2335" s="1035" t="s">
        <v>1554</v>
      </c>
      <c r="AZ2335" s="1035" t="s">
        <v>3917</v>
      </c>
      <c r="BA2335" s="1035" t="s">
        <v>4956</v>
      </c>
      <c r="BB2335" s="1035">
        <v>3400039436</v>
      </c>
      <c r="BC2335" s="1035" t="s">
        <v>1588</v>
      </c>
      <c r="BD2335" s="1035">
        <v>3400039027</v>
      </c>
      <c r="BE2335" s="1035" t="s">
        <v>5526</v>
      </c>
      <c r="BF2335" s="1035">
        <v>3400039035</v>
      </c>
      <c r="BG2335" s="1020"/>
      <c r="BH2335" s="1020"/>
    </row>
    <row r="2336" spans="1:60" ht="12" customHeight="1">
      <c r="A2336" s="959">
        <v>2334</v>
      </c>
      <c r="B2336" s="1017"/>
      <c r="C2336" s="601" t="s">
        <v>207</v>
      </c>
      <c r="D2336" s="1019"/>
      <c r="E2336" s="1017"/>
      <c r="F2336" s="1024" t="s">
        <v>1451</v>
      </c>
      <c r="G2336" s="1024" t="s">
        <v>3300</v>
      </c>
      <c r="H2336" s="1024" t="s">
        <v>1449</v>
      </c>
      <c r="I2336" s="1020"/>
      <c r="J2336" s="1023"/>
      <c r="K2336" s="616"/>
      <c r="L2336" s="1021" t="s">
        <v>1586</v>
      </c>
      <c r="M2336" s="971"/>
      <c r="N2336" s="1048"/>
      <c r="O2336" s="1024"/>
      <c r="P2336" s="1025"/>
      <c r="Q2336" s="1025"/>
      <c r="R2336" s="1020">
        <f>$Q2336-$P2336</f>
        <v>0</v>
      </c>
      <c r="S2336" s="1020"/>
      <c r="T2336" s="1026" t="str">
        <f>VLOOKUP(cppm_pr[[#This Row],[Status]],'All Link_LOV'!$I$32:$K$72,2,0)</f>
        <v>New Request PR</v>
      </c>
      <c r="U2336" s="1026" t="s">
        <v>105</v>
      </c>
      <c r="V2336" s="1027">
        <v>437</v>
      </c>
      <c r="W2336" s="1026"/>
      <c r="Y2336" s="1020"/>
      <c r="Z2336" s="1028">
        <v>45210</v>
      </c>
      <c r="AA2336" s="1020" t="s">
        <v>1581</v>
      </c>
      <c r="AB2336" s="1029"/>
      <c r="AC2336" s="1022"/>
      <c r="AD2336" s="1029"/>
      <c r="AE2336" s="1029"/>
      <c r="AF2336" s="1030" t="s">
        <v>398</v>
      </c>
      <c r="AG2336" s="1020" t="s">
        <v>488</v>
      </c>
      <c r="AH2336" s="808" t="s">
        <v>1448</v>
      </c>
      <c r="AI2336" s="600" t="str">
        <f>IFERROR(VLOOKUP(cppm_pr[[#This Row],[Order Number]],SPHERE!C:CC,39,0),"")</f>
        <v/>
      </c>
      <c r="AJ2336" s="600" t="str">
        <f>IFERROR(VLOOKUP(cppm_pr[[#This Row],[Order Number]],'DC TM ONE'!B:CN,42,0),"")</f>
        <v/>
      </c>
      <c r="AK2336" s="1164"/>
      <c r="AL2336" s="1031"/>
      <c r="AM2336" s="1032" t="s">
        <v>12624</v>
      </c>
      <c r="AN2336" s="1020"/>
      <c r="AO2336" s="1033"/>
      <c r="AP2336" s="1020"/>
      <c r="AQ2336" s="1020"/>
      <c r="AR2336" s="1034">
        <v>3400039436</v>
      </c>
      <c r="AS2336" s="1020" t="s">
        <v>3917</v>
      </c>
      <c r="AT2336" s="1035"/>
      <c r="AU2336" s="603"/>
      <c r="AV2336" s="1035" t="s">
        <v>1226</v>
      </c>
      <c r="AW2336" s="1035" t="s">
        <v>4715</v>
      </c>
      <c r="AX2336" s="1035" t="s">
        <v>5528</v>
      </c>
      <c r="AY2336" s="1035" t="s">
        <v>1554</v>
      </c>
      <c r="AZ2336" s="1035" t="s">
        <v>3917</v>
      </c>
      <c r="BA2336" s="1035" t="s">
        <v>4717</v>
      </c>
      <c r="BB2336" s="1035">
        <v>3400039436</v>
      </c>
      <c r="BC2336" s="1035" t="s">
        <v>1389</v>
      </c>
      <c r="BD2336" s="1035">
        <v>3400039035</v>
      </c>
      <c r="BE2336" s="1035" t="s">
        <v>1588</v>
      </c>
      <c r="BF2336" s="1035">
        <v>3400039027</v>
      </c>
      <c r="BG2336" s="1020"/>
      <c r="BH2336" s="1020"/>
    </row>
    <row r="2337" spans="1:60" ht="12" customHeight="1">
      <c r="A2337" s="960">
        <v>2335</v>
      </c>
      <c r="B2337" s="1017"/>
      <c r="C2337" s="601" t="s">
        <v>207</v>
      </c>
      <c r="D2337" s="1019"/>
      <c r="E2337" s="1017"/>
      <c r="F2337" s="1024" t="s">
        <v>1480</v>
      </c>
      <c r="G2337" s="1024" t="s">
        <v>3361</v>
      </c>
      <c r="H2337" s="1024" t="s">
        <v>1478</v>
      </c>
      <c r="I2337" s="1020"/>
      <c r="J2337" s="1023"/>
      <c r="K2337" s="616"/>
      <c r="L2337" s="1021" t="s">
        <v>1717</v>
      </c>
      <c r="M2337" s="971"/>
      <c r="N2337" s="1048"/>
      <c r="O2337" s="1024"/>
      <c r="P2337" s="1025"/>
      <c r="Q2337" s="1025"/>
      <c r="R2337" s="1020">
        <f>$Q2337-$P2337</f>
        <v>0</v>
      </c>
      <c r="S2337" s="1020"/>
      <c r="T2337" s="1026" t="str">
        <f>VLOOKUP(cppm_pr[[#This Row],[Status]],'All Link_LOV'!$I$32:$K$72,2,0)</f>
        <v>New Request PR</v>
      </c>
      <c r="U2337" s="1026" t="s">
        <v>105</v>
      </c>
      <c r="V2337" s="1027">
        <v>438</v>
      </c>
      <c r="W2337" s="1026"/>
      <c r="Y2337" s="1020"/>
      <c r="Z2337" s="1028">
        <v>45210</v>
      </c>
      <c r="AA2337" s="1020" t="s">
        <v>5529</v>
      </c>
      <c r="AB2337" s="1029"/>
      <c r="AC2337" s="1022"/>
      <c r="AD2337" s="1029"/>
      <c r="AE2337" s="1029"/>
      <c r="AF2337" s="1030" t="s">
        <v>398</v>
      </c>
      <c r="AG2337" s="1020" t="s">
        <v>488</v>
      </c>
      <c r="AH2337" s="808" t="s">
        <v>1477</v>
      </c>
      <c r="AI2337" s="600" t="str">
        <f>IFERROR(VLOOKUP(cppm_pr[[#This Row],[Order Number]],SPHERE!C:CC,39,0),"")</f>
        <v/>
      </c>
      <c r="AJ2337" s="600" t="str">
        <f>IFERROR(VLOOKUP(cppm_pr[[#This Row],[Order Number]],'DC TM ONE'!B:CN,42,0),"")</f>
        <v/>
      </c>
      <c r="AK2337" s="1164"/>
      <c r="AL2337" s="1031"/>
      <c r="AM2337" s="1032" t="s">
        <v>8942</v>
      </c>
      <c r="AN2337" s="1020"/>
      <c r="AO2337" s="1033"/>
      <c r="AP2337" s="1020"/>
      <c r="AQ2337" s="1020"/>
      <c r="AR2337" s="1034">
        <v>3400038960</v>
      </c>
      <c r="AS2337" s="1020" t="s">
        <v>1342</v>
      </c>
      <c r="AT2337" s="1035"/>
      <c r="AU2337" s="603"/>
      <c r="AV2337" s="1035" t="s">
        <v>5530</v>
      </c>
      <c r="AW2337" s="1035" t="s">
        <v>5531</v>
      </c>
      <c r="AX2337" s="1035" t="s">
        <v>5532</v>
      </c>
      <c r="AY2337" s="1035" t="s">
        <v>1554</v>
      </c>
      <c r="AZ2337" s="1035" t="s">
        <v>1342</v>
      </c>
      <c r="BA2337" s="1035" t="s">
        <v>5533</v>
      </c>
      <c r="BB2337" s="1035">
        <v>3400038960</v>
      </c>
      <c r="BC2337" s="1035" t="s">
        <v>2077</v>
      </c>
      <c r="BD2337" s="1035" t="s">
        <v>2077</v>
      </c>
      <c r="BE2337" s="1035" t="s">
        <v>2077</v>
      </c>
      <c r="BF2337" s="1035" t="s">
        <v>2077</v>
      </c>
      <c r="BG2337" s="1020"/>
      <c r="BH2337" s="1020"/>
    </row>
    <row r="2338" spans="1:60" ht="12" customHeight="1">
      <c r="A2338" s="959">
        <v>2336</v>
      </c>
      <c r="B2338" s="1017"/>
      <c r="C2338" s="601" t="s">
        <v>207</v>
      </c>
      <c r="D2338" s="1019"/>
      <c r="E2338" s="1017"/>
      <c r="F2338" s="1024" t="s">
        <v>5537</v>
      </c>
      <c r="G2338" s="1024" t="s">
        <v>5536</v>
      </c>
      <c r="H2338" s="1024" t="s">
        <v>5534</v>
      </c>
      <c r="I2338" s="1020"/>
      <c r="J2338" s="1023"/>
      <c r="K2338" s="616"/>
      <c r="L2338" s="1021" t="s">
        <v>1577</v>
      </c>
      <c r="M2338" s="971"/>
      <c r="N2338" s="1048"/>
      <c r="O2338" s="1024"/>
      <c r="P2338" s="1025"/>
      <c r="Q2338" s="1025"/>
      <c r="R2338" s="1020">
        <f>$Q2338-$P2338</f>
        <v>0</v>
      </c>
      <c r="S2338" s="1020"/>
      <c r="T2338" s="1026" t="str">
        <f>VLOOKUP(cppm_pr[[#This Row],[Status]],'All Link_LOV'!$I$32:$K$72,2,0)</f>
        <v>New Request PR</v>
      </c>
      <c r="U2338" s="1026" t="s">
        <v>105</v>
      </c>
      <c r="V2338" s="1027">
        <v>439</v>
      </c>
      <c r="W2338" s="1026"/>
      <c r="Y2338" s="1020"/>
      <c r="Z2338" s="1028">
        <v>45210</v>
      </c>
      <c r="AA2338" s="1020" t="s">
        <v>1581</v>
      </c>
      <c r="AB2338" s="1029"/>
      <c r="AC2338" s="1022"/>
      <c r="AD2338" s="1029"/>
      <c r="AE2338" s="1029"/>
      <c r="AF2338" s="1030" t="s">
        <v>398</v>
      </c>
      <c r="AG2338" s="1020" t="s">
        <v>488</v>
      </c>
      <c r="AH2338" s="808" t="s">
        <v>5535</v>
      </c>
      <c r="AI2338" s="600" t="str">
        <f>IFERROR(VLOOKUP(cppm_pr[[#This Row],[Order Number]],SPHERE!C:CC,39,0),"")</f>
        <v/>
      </c>
      <c r="AJ2338" s="600" t="str">
        <f>IFERROR(VLOOKUP(cppm_pr[[#This Row],[Order Number]],'DC TM ONE'!B:CN,42,0),"")</f>
        <v/>
      </c>
      <c r="AK2338" s="1164"/>
      <c r="AL2338" s="1031"/>
      <c r="AM2338" s="1032" t="s">
        <v>12624</v>
      </c>
      <c r="AN2338" s="1020"/>
      <c r="AO2338" s="1033"/>
      <c r="AP2338" s="1020"/>
      <c r="AQ2338" s="1020"/>
      <c r="AR2338" s="1034">
        <v>3400039436</v>
      </c>
      <c r="AS2338" s="1020" t="s">
        <v>5539</v>
      </c>
      <c r="AT2338" s="1035"/>
      <c r="AU2338" s="603"/>
      <c r="AV2338" s="1035" t="s">
        <v>1226</v>
      </c>
      <c r="AW2338" s="1035" t="s">
        <v>4715</v>
      </c>
      <c r="AX2338" s="1035" t="s">
        <v>5538</v>
      </c>
      <c r="AY2338" s="1035" t="s">
        <v>1554</v>
      </c>
      <c r="AZ2338" s="1035" t="s">
        <v>5539</v>
      </c>
      <c r="BA2338" s="1035" t="s">
        <v>4717</v>
      </c>
      <c r="BB2338" s="1035">
        <v>3400039436</v>
      </c>
      <c r="BC2338" s="1035" t="s">
        <v>4957</v>
      </c>
      <c r="BD2338" s="1035">
        <v>3400039027</v>
      </c>
      <c r="BE2338" s="1035" t="s">
        <v>1389</v>
      </c>
      <c r="BF2338" s="1035">
        <v>3400039035</v>
      </c>
      <c r="BG2338" s="1020"/>
      <c r="BH2338" s="1020"/>
    </row>
    <row r="2339" spans="1:60" ht="12" customHeight="1">
      <c r="A2339" s="960">
        <v>2337</v>
      </c>
      <c r="B2339" s="1017"/>
      <c r="C2339" s="571" t="s">
        <v>210</v>
      </c>
      <c r="D2339" s="1019"/>
      <c r="E2339" s="1017"/>
      <c r="F2339" s="1024" t="s">
        <v>14404</v>
      </c>
      <c r="G2339" s="1024" t="s">
        <v>14405</v>
      </c>
      <c r="H2339" s="1024" t="s">
        <v>14404</v>
      </c>
      <c r="I2339" s="1020" t="s">
        <v>14406</v>
      </c>
      <c r="J2339" s="1023"/>
      <c r="K2339" s="616"/>
      <c r="L2339" s="1021" t="s">
        <v>1691</v>
      </c>
      <c r="M2339" s="971"/>
      <c r="N2339" s="1048"/>
      <c r="O2339" s="1024"/>
      <c r="P2339" s="1025"/>
      <c r="Q2339" s="1025"/>
      <c r="R2339" s="1020">
        <f>$Q2339-$P2339</f>
        <v>0</v>
      </c>
      <c r="S2339" s="1020"/>
      <c r="T2339" s="1026" t="str">
        <f>VLOOKUP(cppm_pr[[#This Row],[Status]],'All Link_LOV'!$I$32:$K$72,2,0)</f>
        <v>New Request PR</v>
      </c>
      <c r="U2339" s="1026" t="s">
        <v>22</v>
      </c>
      <c r="V2339" s="1027">
        <v>991</v>
      </c>
      <c r="W2339" s="1026"/>
      <c r="Y2339" s="1020"/>
      <c r="Z2339" s="1028">
        <v>45210</v>
      </c>
      <c r="AA2339" s="1020" t="s">
        <v>1686</v>
      </c>
      <c r="AB2339" s="1029">
        <v>57510</v>
      </c>
      <c r="AC2339" s="1022">
        <v>22293.11</v>
      </c>
      <c r="AD2339" s="1029" t="s">
        <v>6148</v>
      </c>
      <c r="AE2339" s="1029" t="s">
        <v>14407</v>
      </c>
      <c r="AF2339" s="1030" t="s">
        <v>6071</v>
      </c>
      <c r="AG2339" s="1020" t="s">
        <v>491</v>
      </c>
      <c r="AH2339" s="808" t="s">
        <v>14408</v>
      </c>
      <c r="AI2339" s="600" t="str">
        <f>IFERROR(VLOOKUP(cppm_pr[[#This Row],[Order Number]],SPHERE!C:CC,39,0),"")</f>
        <v/>
      </c>
      <c r="AJ2339" s="600" t="str">
        <f>IFERROR(VLOOKUP(cppm_pr[[#This Row],[Order Number]],'DC TM ONE'!B:CN,42,0),"")</f>
        <v/>
      </c>
      <c r="AK2339" s="1164"/>
      <c r="AL2339" s="1031">
        <v>45058</v>
      </c>
      <c r="AM2339" s="1032" t="s">
        <v>6413</v>
      </c>
      <c r="AN2339" s="1020" t="s">
        <v>4928</v>
      </c>
      <c r="AO2339" s="1033"/>
      <c r="AP2339" s="1020"/>
      <c r="AQ2339" s="1020"/>
      <c r="AR2339" s="1034">
        <v>3400038548</v>
      </c>
      <c r="AS2339" s="1020"/>
      <c r="AT2339" s="1035" t="s">
        <v>14409</v>
      </c>
      <c r="AU2339" s="603"/>
      <c r="AV2339" s="1035"/>
      <c r="AW2339" s="1035"/>
      <c r="AX2339" s="1035"/>
      <c r="AY2339" s="1035"/>
      <c r="AZ2339" s="1035"/>
      <c r="BA2339" s="1035"/>
      <c r="BB2339" s="1035"/>
      <c r="BC2339" s="1035"/>
      <c r="BD2339" s="1035"/>
      <c r="BE2339" s="1035"/>
      <c r="BF2339" s="1035"/>
      <c r="BG2339" s="1020"/>
      <c r="BH2339" s="1020"/>
    </row>
    <row r="2340" spans="1:60" ht="12" customHeight="1">
      <c r="A2340" s="959">
        <v>2338</v>
      </c>
      <c r="B2340" s="1017" t="s">
        <v>64</v>
      </c>
      <c r="C2340" s="601" t="s">
        <v>253</v>
      </c>
      <c r="D2340" s="1019">
        <v>45210</v>
      </c>
      <c r="E2340" s="1017" t="s">
        <v>14410</v>
      </c>
      <c r="F2340" s="1024" t="s">
        <v>5544</v>
      </c>
      <c r="G2340" s="1024" t="s">
        <v>5543</v>
      </c>
      <c r="H2340" s="1024" t="s">
        <v>5541</v>
      </c>
      <c r="I2340" s="1020"/>
      <c r="J2340" s="1023"/>
      <c r="K2340" s="616"/>
      <c r="L2340" s="1021" t="s">
        <v>1795</v>
      </c>
      <c r="M2340" s="971"/>
      <c r="N2340" s="1048"/>
      <c r="O2340" s="1024"/>
      <c r="P2340" s="1025"/>
      <c r="Q2340" s="1025"/>
      <c r="R2340" s="1020">
        <f>$Q2340-$P2340</f>
        <v>0</v>
      </c>
      <c r="S2340" s="1020"/>
      <c r="T2340" s="1026" t="str">
        <f>VLOOKUP(cppm_pr[[#This Row],[Status]],'All Link_LOV'!$I$32:$K$72,2,0)</f>
        <v>Queried - Require More Information From AND</v>
      </c>
      <c r="U2340" s="1026" t="s">
        <v>105</v>
      </c>
      <c r="V2340" s="1027">
        <v>440</v>
      </c>
      <c r="W2340" s="1026"/>
      <c r="Y2340" s="1020"/>
      <c r="Z2340" s="1028">
        <v>45210</v>
      </c>
      <c r="AA2340" s="1020" t="s">
        <v>4875</v>
      </c>
      <c r="AB2340" s="1029"/>
      <c r="AC2340" s="1022"/>
      <c r="AD2340" s="1029"/>
      <c r="AE2340" s="1029"/>
      <c r="AF2340" s="1030" t="s">
        <v>399</v>
      </c>
      <c r="AG2340" s="1020" t="s">
        <v>490</v>
      </c>
      <c r="AH2340" s="808" t="s">
        <v>5542</v>
      </c>
      <c r="AI2340" s="600" t="str">
        <f>IFERROR(VLOOKUP(cppm_pr[[#This Row],[Order Number]],SPHERE!C:CC,39,0),"")</f>
        <v/>
      </c>
      <c r="AJ2340" s="600" t="str">
        <f>IFERROR(VLOOKUP(cppm_pr[[#This Row],[Order Number]],'DC TM ONE'!B:CN,42,0),"")</f>
        <v/>
      </c>
      <c r="AK2340" s="1164"/>
      <c r="AL2340" s="1031"/>
      <c r="AM2340" s="1032" t="s">
        <v>13403</v>
      </c>
      <c r="AN2340" s="1020"/>
      <c r="AO2340" s="1033"/>
      <c r="AP2340" s="1020"/>
      <c r="AQ2340" s="1020"/>
      <c r="AR2340" s="1034"/>
      <c r="AS2340" s="1020"/>
      <c r="AT2340" s="1035"/>
      <c r="AU2340" s="603"/>
      <c r="AV2340" s="1035" t="s">
        <v>4880</v>
      </c>
      <c r="AW2340" s="1035" t="s">
        <v>5187</v>
      </c>
      <c r="AX2340" s="1035" t="s">
        <v>5545</v>
      </c>
      <c r="AY2340" s="1035" t="s">
        <v>1579</v>
      </c>
      <c r="AZ2340" s="1035"/>
      <c r="BA2340" s="1035"/>
      <c r="BB2340" s="1035"/>
      <c r="BC2340" s="1035"/>
      <c r="BD2340" s="1035"/>
      <c r="BE2340" s="1035"/>
      <c r="BF2340" s="1035"/>
      <c r="BG2340" s="1020"/>
      <c r="BH2340" s="1020"/>
    </row>
    <row r="2341" spans="1:60" ht="12" customHeight="1">
      <c r="A2341" s="960">
        <v>2339</v>
      </c>
      <c r="B2341" s="1017" t="s">
        <v>64</v>
      </c>
      <c r="C2341" s="601" t="s">
        <v>253</v>
      </c>
      <c r="D2341" s="1019">
        <v>45210</v>
      </c>
      <c r="E2341" s="1017" t="s">
        <v>14410</v>
      </c>
      <c r="F2341" s="1024" t="s">
        <v>5549</v>
      </c>
      <c r="G2341" s="1024" t="s">
        <v>5548</v>
      </c>
      <c r="H2341" s="1024" t="s">
        <v>5546</v>
      </c>
      <c r="I2341" s="1020"/>
      <c r="J2341" s="1023"/>
      <c r="K2341" s="616"/>
      <c r="L2341" s="1021" t="s">
        <v>1795</v>
      </c>
      <c r="M2341" s="971"/>
      <c r="N2341" s="1048"/>
      <c r="O2341" s="1024"/>
      <c r="P2341" s="1025"/>
      <c r="Q2341" s="1025"/>
      <c r="R2341" s="1020">
        <f>$Q2341-$P2341</f>
        <v>0</v>
      </c>
      <c r="S2341" s="1020"/>
      <c r="T2341" s="1026" t="str">
        <f>VLOOKUP(cppm_pr[[#This Row],[Status]],'All Link_LOV'!$I$32:$K$72,2,0)</f>
        <v>Queried - Require More Information From AND</v>
      </c>
      <c r="U2341" s="1026" t="s">
        <v>105</v>
      </c>
      <c r="V2341" s="1027">
        <v>441</v>
      </c>
      <c r="W2341" s="1026"/>
      <c r="Y2341" s="1020"/>
      <c r="Z2341" s="1028">
        <v>45210</v>
      </c>
      <c r="AA2341" s="1020" t="s">
        <v>4875</v>
      </c>
      <c r="AB2341" s="1029"/>
      <c r="AC2341" s="1022"/>
      <c r="AD2341" s="1029"/>
      <c r="AE2341" s="1029"/>
      <c r="AF2341" s="1030" t="s">
        <v>399</v>
      </c>
      <c r="AG2341" s="1020" t="s">
        <v>490</v>
      </c>
      <c r="AH2341" s="808" t="s">
        <v>5547</v>
      </c>
      <c r="AI2341" s="600" t="str">
        <f>IFERROR(VLOOKUP(cppm_pr[[#This Row],[Order Number]],SPHERE!C:CC,39,0),"")</f>
        <v/>
      </c>
      <c r="AJ2341" s="600" t="str">
        <f>IFERROR(VLOOKUP(cppm_pr[[#This Row],[Order Number]],'DC TM ONE'!B:CN,42,0),"")</f>
        <v/>
      </c>
      <c r="AK2341" s="1164"/>
      <c r="AL2341" s="1031"/>
      <c r="AM2341" s="1032" t="s">
        <v>14411</v>
      </c>
      <c r="AN2341" s="1020"/>
      <c r="AO2341" s="1033"/>
      <c r="AP2341" s="1020"/>
      <c r="AQ2341" s="1020"/>
      <c r="AR2341" s="1034"/>
      <c r="AS2341" s="1020"/>
      <c r="AT2341" s="1035"/>
      <c r="AU2341" s="603"/>
      <c r="AV2341" s="1035" t="s">
        <v>5550</v>
      </c>
      <c r="AW2341" s="1035" t="s">
        <v>5187</v>
      </c>
      <c r="AX2341" s="1035" t="s">
        <v>5551</v>
      </c>
      <c r="AY2341" s="1035" t="s">
        <v>1579</v>
      </c>
      <c r="AZ2341" s="1035"/>
      <c r="BA2341" s="1035"/>
      <c r="BB2341" s="1035"/>
      <c r="BC2341" s="1035"/>
      <c r="BD2341" s="1035"/>
      <c r="BE2341" s="1035"/>
      <c r="BF2341" s="1035"/>
      <c r="BG2341" s="1020"/>
      <c r="BH2341" s="1020"/>
    </row>
    <row r="2342" spans="1:60" ht="12" customHeight="1">
      <c r="A2342" s="959">
        <v>2340</v>
      </c>
      <c r="B2342" s="1017" t="s">
        <v>2744</v>
      </c>
      <c r="C2342" s="601" t="s">
        <v>254</v>
      </c>
      <c r="D2342" s="1019"/>
      <c r="E2342" s="1017" t="s">
        <v>14412</v>
      </c>
      <c r="F2342" s="1024" t="s">
        <v>13975</v>
      </c>
      <c r="G2342" s="1024" t="s">
        <v>13976</v>
      </c>
      <c r="H2342" s="1024" t="s">
        <v>13977</v>
      </c>
      <c r="I2342" s="1020"/>
      <c r="J2342" s="1023"/>
      <c r="K2342" s="616"/>
      <c r="L2342" s="1021" t="s">
        <v>56</v>
      </c>
      <c r="M2342" s="971"/>
      <c r="N2342" s="1048"/>
      <c r="O2342" s="1024"/>
      <c r="P2342" s="1025"/>
      <c r="Q2342" s="1025"/>
      <c r="R2342" s="1020">
        <f>$Q2342-$P2342</f>
        <v>0</v>
      </c>
      <c r="S2342" s="1020"/>
      <c r="T2342" s="1026" t="str">
        <f>VLOOKUP(cppm_pr[[#This Row],[Status]],'All Link_LOV'!$I$32:$K$72,2,0)</f>
        <v>PO Issued</v>
      </c>
      <c r="U2342" s="1026" t="s">
        <v>22</v>
      </c>
      <c r="V2342" s="1027">
        <v>992</v>
      </c>
      <c r="W2342" s="1026"/>
      <c r="Y2342" s="1020"/>
      <c r="Z2342" s="1028">
        <v>45210</v>
      </c>
      <c r="AA2342" s="1020" t="s">
        <v>1670</v>
      </c>
      <c r="AB2342" s="1029">
        <v>8432</v>
      </c>
      <c r="AC2342" s="1022">
        <v>8392.76</v>
      </c>
      <c r="AD2342" s="1029" t="s">
        <v>6059</v>
      </c>
      <c r="AE2342" s="1029"/>
      <c r="AF2342" s="1030" t="s">
        <v>398</v>
      </c>
      <c r="AG2342" s="1020" t="s">
        <v>491</v>
      </c>
      <c r="AH2342" s="808" t="s">
        <v>14413</v>
      </c>
      <c r="AI2342" s="600" t="str">
        <f>IFERROR(VLOOKUP(cppm_pr[[#This Row],[Order Number]],SPHERE!C:CC,39,0),"")</f>
        <v/>
      </c>
      <c r="AJ2342" s="600" t="str">
        <f>IFERROR(VLOOKUP(cppm_pr[[#This Row],[Order Number]],'DC TM ONE'!B:CN,42,0),"")</f>
        <v/>
      </c>
      <c r="AK2342" s="1164"/>
      <c r="AL2342" s="1031">
        <v>45184</v>
      </c>
      <c r="AM2342" s="1032" t="s">
        <v>6196</v>
      </c>
      <c r="AN2342" s="1020" t="s">
        <v>6175</v>
      </c>
      <c r="AO2342" s="1033"/>
      <c r="AP2342" s="1020" t="s">
        <v>14414</v>
      </c>
      <c r="AQ2342" s="1020"/>
      <c r="AR2342" s="1034"/>
      <c r="AS2342" s="1020"/>
      <c r="AT2342" s="1035" t="s">
        <v>14415</v>
      </c>
      <c r="AU2342" s="603"/>
      <c r="AV2342" s="1035"/>
      <c r="AW2342" s="1035"/>
      <c r="AX2342" s="1035"/>
      <c r="AY2342" s="1035"/>
      <c r="AZ2342" s="1035"/>
      <c r="BA2342" s="1035"/>
      <c r="BB2342" s="1035"/>
      <c r="BC2342" s="1035"/>
      <c r="BD2342" s="1035"/>
      <c r="BE2342" s="1035"/>
      <c r="BF2342" s="1035"/>
      <c r="BG2342" s="1020"/>
      <c r="BH2342" s="1020"/>
    </row>
    <row r="2343" spans="1:60" ht="12" customHeight="1">
      <c r="A2343" s="960">
        <v>2341</v>
      </c>
      <c r="B2343" s="1017"/>
      <c r="C2343" s="571" t="s">
        <v>210</v>
      </c>
      <c r="D2343" s="1019"/>
      <c r="E2343" s="1017"/>
      <c r="F2343" s="1024" t="s">
        <v>14416</v>
      </c>
      <c r="G2343" s="1024" t="s">
        <v>14417</v>
      </c>
      <c r="H2343" s="1024" t="s">
        <v>14418</v>
      </c>
      <c r="I2343" s="1020" t="s">
        <v>14419</v>
      </c>
      <c r="J2343" s="1023"/>
      <c r="K2343" s="616"/>
      <c r="L2343" s="1021" t="s">
        <v>1552</v>
      </c>
      <c r="M2343" s="971"/>
      <c r="N2343" s="1048"/>
      <c r="O2343" s="1024" t="s">
        <v>6794</v>
      </c>
      <c r="P2343" s="1025"/>
      <c r="Q2343" s="1025"/>
      <c r="R2343" s="1020">
        <f>$Q2343-$P2343</f>
        <v>0</v>
      </c>
      <c r="S2343" s="1020"/>
      <c r="T2343" s="1026" t="str">
        <f>VLOOKUP(cppm_pr[[#This Row],[Status]],'All Link_LOV'!$I$32:$K$72,2,0)</f>
        <v>New Request PR</v>
      </c>
      <c r="U2343" s="1026" t="s">
        <v>22</v>
      </c>
      <c r="V2343" s="1027">
        <v>993</v>
      </c>
      <c r="W2343" s="1026"/>
      <c r="Y2343" s="1020"/>
      <c r="Z2343" s="1028">
        <v>45210</v>
      </c>
      <c r="AA2343" s="1020" t="s">
        <v>1737</v>
      </c>
      <c r="AB2343" s="1029">
        <v>42520</v>
      </c>
      <c r="AC2343" s="1022">
        <v>18617.13</v>
      </c>
      <c r="AD2343" s="1029" t="s">
        <v>6148</v>
      </c>
      <c r="AE2343" s="1029" t="s">
        <v>14420</v>
      </c>
      <c r="AF2343" s="1030" t="s">
        <v>398</v>
      </c>
      <c r="AG2343" s="1020" t="s">
        <v>488</v>
      </c>
      <c r="AH2343" s="808" t="s">
        <v>14421</v>
      </c>
      <c r="AI2343" s="600" t="str">
        <f>IFERROR(VLOOKUP(cppm_pr[[#This Row],[Order Number]],SPHERE!C:CC,39,0),"")</f>
        <v/>
      </c>
      <c r="AJ2343" s="600" t="str">
        <f>IFERROR(VLOOKUP(cppm_pr[[#This Row],[Order Number]],'DC TM ONE'!B:CN,42,0),"")</f>
        <v/>
      </c>
      <c r="AK2343" s="1164"/>
      <c r="AL2343" s="1031">
        <v>45230</v>
      </c>
      <c r="AM2343" s="1032" t="s">
        <v>14422</v>
      </c>
      <c r="AN2343" s="1020" t="s">
        <v>4928</v>
      </c>
      <c r="AO2343" s="1033"/>
      <c r="AP2343" s="1020"/>
      <c r="AQ2343" s="1020"/>
      <c r="AR2343" s="1034">
        <v>3400039097</v>
      </c>
      <c r="AS2343" s="1020"/>
      <c r="AT2343" s="1035" t="s">
        <v>14423</v>
      </c>
      <c r="AU2343" s="603"/>
      <c r="AV2343" s="1035"/>
      <c r="AW2343" s="1035"/>
      <c r="AX2343" s="1035"/>
      <c r="AY2343" s="1035"/>
      <c r="AZ2343" s="1035"/>
      <c r="BA2343" s="1035"/>
      <c r="BB2343" s="1035"/>
      <c r="BC2343" s="1035"/>
      <c r="BD2343" s="1035"/>
      <c r="BE2343" s="1035"/>
      <c r="BF2343" s="1035"/>
      <c r="BG2343" s="1020"/>
      <c r="BH2343" s="1020"/>
    </row>
    <row r="2344" spans="1:60" ht="12" customHeight="1">
      <c r="A2344" s="959">
        <v>2342</v>
      </c>
      <c r="B2344" s="1017"/>
      <c r="C2344" s="601" t="s">
        <v>207</v>
      </c>
      <c r="D2344" s="1019"/>
      <c r="E2344" s="1017"/>
      <c r="F2344" s="1024" t="s">
        <v>5555</v>
      </c>
      <c r="G2344" s="1024"/>
      <c r="H2344" s="1024" t="s">
        <v>5552</v>
      </c>
      <c r="I2344" s="1020"/>
      <c r="J2344" s="1023"/>
      <c r="K2344" s="616"/>
      <c r="L2344" s="1021" t="s">
        <v>1586</v>
      </c>
      <c r="M2344" s="971"/>
      <c r="N2344" s="1048"/>
      <c r="O2344" s="1024"/>
      <c r="P2344" s="1025"/>
      <c r="Q2344" s="1025"/>
      <c r="R2344" s="1020">
        <f>$Q2344-$P2344</f>
        <v>0</v>
      </c>
      <c r="S2344" s="1020"/>
      <c r="T2344" s="1026" t="str">
        <f>VLOOKUP(cppm_pr[[#This Row],[Status]],'All Link_LOV'!$I$32:$K$72,2,0)</f>
        <v>New Request PR</v>
      </c>
      <c r="U2344" s="1026" t="s">
        <v>105</v>
      </c>
      <c r="V2344" s="1027">
        <v>442</v>
      </c>
      <c r="W2344" s="1026"/>
      <c r="Y2344" s="1020"/>
      <c r="Z2344" s="1028">
        <v>45210</v>
      </c>
      <c r="AA2344" s="1020" t="s">
        <v>2053</v>
      </c>
      <c r="AB2344" s="1029"/>
      <c r="AC2344" s="1022"/>
      <c r="AD2344" s="1029"/>
      <c r="AE2344" s="1029"/>
      <c r="AF2344" s="1030" t="s">
        <v>398</v>
      </c>
      <c r="AG2344" s="1020" t="s">
        <v>488</v>
      </c>
      <c r="AH2344" s="808" t="s">
        <v>5553</v>
      </c>
      <c r="AI2344" s="600" t="str">
        <f>IFERROR(VLOOKUP(cppm_pr[[#This Row],[Order Number]],SPHERE!C:CC,39,0),"")</f>
        <v/>
      </c>
      <c r="AJ2344" s="600" t="str">
        <f>IFERROR(VLOOKUP(cppm_pr[[#This Row],[Order Number]],'DC TM ONE'!B:CN,42,0),"")</f>
        <v/>
      </c>
      <c r="AK2344" s="1164"/>
      <c r="AL2344" s="1031"/>
      <c r="AM2344" s="1032" t="s">
        <v>9651</v>
      </c>
      <c r="AN2344" s="1020"/>
      <c r="AO2344" s="1033"/>
      <c r="AP2344" s="1020"/>
      <c r="AQ2344" s="1020"/>
      <c r="AR2344" s="1034">
        <v>3400038496</v>
      </c>
      <c r="AS2344" s="1020" t="s">
        <v>5558</v>
      </c>
      <c r="AT2344" s="1035"/>
      <c r="AU2344" s="603"/>
      <c r="AV2344" s="1035" t="s">
        <v>5556</v>
      </c>
      <c r="AW2344" s="1035" t="s">
        <v>2059</v>
      </c>
      <c r="AX2344" s="1035" t="s">
        <v>5557</v>
      </c>
      <c r="AY2344" s="1035" t="s">
        <v>1554</v>
      </c>
      <c r="AZ2344" s="1035" t="s">
        <v>5558</v>
      </c>
      <c r="BA2344" s="1035" t="s">
        <v>5559</v>
      </c>
      <c r="BB2344" s="1035">
        <v>3400038496</v>
      </c>
      <c r="BC2344" s="1035" t="s">
        <v>5558</v>
      </c>
      <c r="BD2344" s="1035">
        <v>3400038496</v>
      </c>
      <c r="BE2344" s="1035" t="s">
        <v>5558</v>
      </c>
      <c r="BF2344" s="1035">
        <v>3400038496</v>
      </c>
      <c r="BG2344" s="1020"/>
      <c r="BH2344" s="1020"/>
    </row>
    <row r="2345" spans="1:60" ht="12" customHeight="1">
      <c r="A2345" s="960">
        <v>2343</v>
      </c>
      <c r="B2345" s="1017"/>
      <c r="C2345" s="601" t="s">
        <v>207</v>
      </c>
      <c r="D2345" s="1019"/>
      <c r="E2345" s="1017"/>
      <c r="F2345" s="1024" t="s">
        <v>5564</v>
      </c>
      <c r="G2345" s="1024"/>
      <c r="H2345" s="1024" t="s">
        <v>5561</v>
      </c>
      <c r="I2345" s="1020"/>
      <c r="J2345" s="1023"/>
      <c r="K2345" s="616"/>
      <c r="L2345" s="1021" t="s">
        <v>1586</v>
      </c>
      <c r="M2345" s="971"/>
      <c r="N2345" s="1048"/>
      <c r="O2345" s="1024"/>
      <c r="P2345" s="1025"/>
      <c r="Q2345" s="1025"/>
      <c r="R2345" s="1020">
        <f>$Q2345-$P2345</f>
        <v>0</v>
      </c>
      <c r="S2345" s="1020"/>
      <c r="T2345" s="1026" t="str">
        <f>VLOOKUP(cppm_pr[[#This Row],[Status]],'All Link_LOV'!$I$32:$K$72,2,0)</f>
        <v>New Request PR</v>
      </c>
      <c r="U2345" s="1026" t="s">
        <v>105</v>
      </c>
      <c r="V2345" s="1027">
        <v>443</v>
      </c>
      <c r="W2345" s="1026"/>
      <c r="Y2345" s="1020"/>
      <c r="Z2345" s="1028">
        <v>45210</v>
      </c>
      <c r="AA2345" s="1020" t="s">
        <v>2053</v>
      </c>
      <c r="AB2345" s="1029"/>
      <c r="AC2345" s="1022"/>
      <c r="AD2345" s="1029"/>
      <c r="AE2345" s="1029"/>
      <c r="AF2345" s="1030" t="s">
        <v>398</v>
      </c>
      <c r="AG2345" s="1020" t="s">
        <v>488</v>
      </c>
      <c r="AH2345" s="808" t="s">
        <v>5562</v>
      </c>
      <c r="AI2345" s="600" t="str">
        <f>IFERROR(VLOOKUP(cppm_pr[[#This Row],[Order Number]],SPHERE!C:CC,39,0),"")</f>
        <v/>
      </c>
      <c r="AJ2345" s="600" t="str">
        <f>IFERROR(VLOOKUP(cppm_pr[[#This Row],[Order Number]],'DC TM ONE'!B:CN,42,0),"")</f>
        <v/>
      </c>
      <c r="AK2345" s="1164"/>
      <c r="AL2345" s="1031"/>
      <c r="AM2345" s="1032" t="s">
        <v>908</v>
      </c>
      <c r="AN2345" s="1020"/>
      <c r="AO2345" s="1033"/>
      <c r="AP2345" s="1020"/>
      <c r="AQ2345" s="1020"/>
      <c r="AR2345" s="1034">
        <v>3400038940</v>
      </c>
      <c r="AS2345" s="1020" t="s">
        <v>5566</v>
      </c>
      <c r="AT2345" s="1035"/>
      <c r="AU2345" s="603"/>
      <c r="AV2345" s="1035" t="s">
        <v>5556</v>
      </c>
      <c r="AW2345" s="1035" t="s">
        <v>2059</v>
      </c>
      <c r="AX2345" s="1035" t="s">
        <v>5565</v>
      </c>
      <c r="AY2345" s="1035" t="s">
        <v>1554</v>
      </c>
      <c r="AZ2345" s="1035" t="s">
        <v>5566</v>
      </c>
      <c r="BA2345" s="1035" t="s">
        <v>5567</v>
      </c>
      <c r="BB2345" s="1035">
        <v>3400038940</v>
      </c>
      <c r="BC2345" s="1035" t="s">
        <v>5566</v>
      </c>
      <c r="BD2345" s="1035">
        <v>3400038940</v>
      </c>
      <c r="BE2345" s="1035" t="s">
        <v>5566</v>
      </c>
      <c r="BF2345" s="1035">
        <v>3400038940</v>
      </c>
      <c r="BG2345" s="1020"/>
      <c r="BH2345" s="1020"/>
    </row>
    <row r="2346" spans="1:60" s="174" customFormat="1" ht="12" customHeight="1">
      <c r="A2346" s="960">
        <v>2344</v>
      </c>
      <c r="B2346" s="1070"/>
      <c r="C2346" s="601" t="s">
        <v>269</v>
      </c>
      <c r="D2346" s="1072"/>
      <c r="E2346" s="1070"/>
      <c r="F2346" s="1077" t="s">
        <v>14424</v>
      </c>
      <c r="G2346" s="1077"/>
      <c r="H2346" s="1077"/>
      <c r="I2346" s="1073"/>
      <c r="J2346" s="1076"/>
      <c r="K2346" s="1074"/>
      <c r="L2346" s="1016" t="s">
        <v>52</v>
      </c>
      <c r="M2346" s="1016" t="s">
        <v>10509</v>
      </c>
      <c r="N2346" s="1195" t="s">
        <v>2634</v>
      </c>
      <c r="O2346" s="1077"/>
      <c r="P2346" s="1078"/>
      <c r="Q2346" s="1078"/>
      <c r="R2346" s="1073">
        <f>$Q2346-$P2346</f>
        <v>0</v>
      </c>
      <c r="S2346" s="1073"/>
      <c r="T2346" s="596" t="str">
        <f>VLOOKUP(cppm_pr[[#This Row],[Status]],'All Link_LOV'!$I$32:$K$72,2,0)</f>
        <v>Insufficient Budget</v>
      </c>
      <c r="U2346" s="596" t="s">
        <v>13400</v>
      </c>
      <c r="V2346" s="1080">
        <v>131</v>
      </c>
      <c r="W2346" s="596"/>
      <c r="X2346" s="175"/>
      <c r="Y2346" s="1073"/>
      <c r="Z2346" s="1081"/>
      <c r="AA2346" s="1073"/>
      <c r="AB2346" s="1082"/>
      <c r="AC2346" s="1275"/>
      <c r="AD2346" s="1082"/>
      <c r="AE2346" s="1082"/>
      <c r="AF2346" s="1016" t="s">
        <v>13420</v>
      </c>
      <c r="AG2346" s="1016" t="s">
        <v>517</v>
      </c>
      <c r="AH2346" s="1016" t="s">
        <v>14425</v>
      </c>
      <c r="AI2346" s="600">
        <f>IFERROR(VLOOKUP(cppm_pr[[#This Row],[Order Number]],SPHERE!C:CC,39,0),"")</f>
        <v>0</v>
      </c>
      <c r="AJ2346" s="600" t="str">
        <f>IFERROR(VLOOKUP(cppm_pr[[#This Row],[Order Number]],'DC TM ONE'!B:CN,42,0),"")</f>
        <v/>
      </c>
      <c r="AK2346" s="175"/>
      <c r="AL2346" s="1276"/>
      <c r="AM2346" s="1016" t="s">
        <v>10879</v>
      </c>
      <c r="AN2346" s="1073"/>
      <c r="AO2346" s="1277"/>
      <c r="AP2346" s="1073"/>
      <c r="AQ2346" s="1073"/>
      <c r="AR2346" s="1278"/>
      <c r="AS2346" s="1073"/>
      <c r="AT2346" s="1085"/>
      <c r="AU2346" s="672"/>
      <c r="AV2346" s="1085"/>
      <c r="AW2346" s="1085"/>
      <c r="AX2346" s="1085"/>
      <c r="AY2346" s="1085"/>
      <c r="AZ2346" s="1085"/>
      <c r="BA2346" s="1085"/>
      <c r="BB2346" s="1085"/>
      <c r="BC2346" s="1085"/>
      <c r="BD2346" s="1085"/>
      <c r="BE2346" s="1085"/>
      <c r="BF2346" s="1085"/>
      <c r="BG2346" s="1073"/>
      <c r="BH2346" s="1073"/>
    </row>
    <row r="2347" spans="1:60" ht="12" customHeight="1">
      <c r="A2347" s="959">
        <v>2345</v>
      </c>
      <c r="B2347" s="1017" t="s">
        <v>5759</v>
      </c>
      <c r="C2347" s="601" t="s">
        <v>203</v>
      </c>
      <c r="D2347" s="1019">
        <v>45211</v>
      </c>
      <c r="E2347" s="1017" t="s">
        <v>14426</v>
      </c>
      <c r="F2347" s="1024" t="s">
        <v>14427</v>
      </c>
      <c r="G2347" s="1024"/>
      <c r="H2347" s="1024"/>
      <c r="I2347" s="1020"/>
      <c r="J2347" s="1023"/>
      <c r="K2347" s="616"/>
      <c r="L2347" s="1016" t="s">
        <v>54</v>
      </c>
      <c r="M2347" s="1016" t="s">
        <v>10509</v>
      </c>
      <c r="N2347" s="27" t="s">
        <v>2634</v>
      </c>
      <c r="O2347" s="1024"/>
      <c r="P2347" s="1025"/>
      <c r="Q2347" s="1025"/>
      <c r="R2347" s="1020">
        <f>$Q2347-$P2347</f>
        <v>0</v>
      </c>
      <c r="S2347" s="1020"/>
      <c r="T2347" s="596" t="str">
        <f>VLOOKUP(cppm_pr[[#This Row],[Status]],'All Link_LOV'!$I$32:$K$72,2,0)</f>
        <v>New order</v>
      </c>
      <c r="U2347" s="596" t="s">
        <v>13400</v>
      </c>
      <c r="V2347" s="1027">
        <v>132</v>
      </c>
      <c r="W2347" s="596"/>
      <c r="Y2347" s="1020"/>
      <c r="Z2347" s="1028"/>
      <c r="AA2347" s="1020"/>
      <c r="AB2347" s="1029"/>
      <c r="AC2347" s="1022"/>
      <c r="AD2347" s="1029"/>
      <c r="AE2347" s="1029"/>
      <c r="AF2347" s="1016" t="s">
        <v>13754</v>
      </c>
      <c r="AG2347" s="1016" t="s">
        <v>520</v>
      </c>
      <c r="AH2347" s="1016" t="s">
        <v>14428</v>
      </c>
      <c r="AI2347" s="600">
        <f>IFERROR(VLOOKUP(cppm_pr[[#This Row],[Order Number]],SPHERE!C:CC,39,0),"")</f>
        <v>0</v>
      </c>
      <c r="AJ2347" s="600" t="str">
        <f>IFERROR(VLOOKUP(cppm_pr[[#This Row],[Order Number]],'DC TM ONE'!B:CN,42,0),"")</f>
        <v/>
      </c>
      <c r="AK2347" s="177"/>
      <c r="AL2347" s="1031"/>
      <c r="AM2347" s="1016" t="s">
        <v>6470</v>
      </c>
      <c r="AN2347" s="1020"/>
      <c r="AO2347" s="1033"/>
      <c r="AP2347" s="1020"/>
      <c r="AQ2347" s="1020"/>
      <c r="AR2347" s="1034"/>
      <c r="AS2347" s="1020"/>
      <c r="AT2347" s="1035"/>
      <c r="AU2347" s="603"/>
      <c r="AV2347" s="1035"/>
      <c r="AW2347" s="1035"/>
      <c r="AX2347" s="1035"/>
      <c r="AY2347" s="1035"/>
      <c r="AZ2347" s="1035"/>
      <c r="BA2347" s="1035"/>
      <c r="BB2347" s="1035"/>
      <c r="BC2347" s="1035"/>
      <c r="BD2347" s="1035"/>
      <c r="BE2347" s="1035"/>
      <c r="BF2347" s="1035"/>
      <c r="BG2347" s="1020"/>
      <c r="BH2347" s="1020"/>
    </row>
    <row r="2348" spans="1:60" ht="12" customHeight="1">
      <c r="A2348" s="960">
        <v>2346</v>
      </c>
      <c r="B2348" s="1017"/>
      <c r="C2348" s="601" t="s">
        <v>203</v>
      </c>
      <c r="D2348" s="1019"/>
      <c r="E2348" s="1017"/>
      <c r="F2348" s="1024" t="s">
        <v>14429</v>
      </c>
      <c r="G2348" s="1024"/>
      <c r="H2348" s="1024"/>
      <c r="I2348" s="1020"/>
      <c r="J2348" s="1023"/>
      <c r="K2348" s="616"/>
      <c r="L2348" s="1016" t="s">
        <v>1264</v>
      </c>
      <c r="M2348" s="1016" t="s">
        <v>10509</v>
      </c>
      <c r="N2348" s="27" t="s">
        <v>2609</v>
      </c>
      <c r="O2348" s="1024"/>
      <c r="P2348" s="1025"/>
      <c r="Q2348" s="1025"/>
      <c r="R2348" s="1020">
        <f t="shared" ref="R2348:R2379" si="39">$Q2348-$P2348</f>
        <v>0</v>
      </c>
      <c r="S2348" s="1020"/>
      <c r="T2348" s="596" t="str">
        <f>VLOOKUP(cppm_pr[[#This Row],[Status]],'All Link_LOV'!$I$32:$K$72,2,0)</f>
        <v>New order</v>
      </c>
      <c r="U2348" s="596" t="s">
        <v>13400</v>
      </c>
      <c r="V2348" s="1027">
        <v>133</v>
      </c>
      <c r="W2348" s="596"/>
      <c r="Y2348" s="1020"/>
      <c r="Z2348" s="1028"/>
      <c r="AA2348" s="1020"/>
      <c r="AB2348" s="1029"/>
      <c r="AC2348" s="1022"/>
      <c r="AD2348" s="1029"/>
      <c r="AE2348" s="1029"/>
      <c r="AF2348" s="1016" t="s">
        <v>12821</v>
      </c>
      <c r="AG2348" s="1016" t="s">
        <v>512</v>
      </c>
      <c r="AH2348" s="1016" t="s">
        <v>14430</v>
      </c>
      <c r="AI2348" s="600" t="str">
        <f>IFERROR(VLOOKUP(cppm_pr[[#This Row],[Order Number]],SPHERE!C:CC,39,0),"")</f>
        <v>2 core FOC + 1 NID</v>
      </c>
      <c r="AJ2348" s="600" t="str">
        <f>IFERROR(VLOOKUP(cppm_pr[[#This Row],[Order Number]],'DC TM ONE'!B:CN,42,0),"")</f>
        <v/>
      </c>
      <c r="AK2348" s="177"/>
      <c r="AL2348" s="1031"/>
      <c r="AM2348" s="1016" t="s">
        <v>8127</v>
      </c>
      <c r="AN2348" s="1020"/>
      <c r="AO2348" s="1033"/>
      <c r="AP2348" s="1020"/>
      <c r="AQ2348" s="1020"/>
      <c r="AR2348" s="1034"/>
      <c r="AS2348" s="1020"/>
      <c r="AT2348" s="1035"/>
      <c r="AU2348" s="603"/>
      <c r="AV2348" s="1035"/>
      <c r="AW2348" s="1035"/>
      <c r="AX2348" s="1035"/>
      <c r="AY2348" s="1035"/>
      <c r="AZ2348" s="1035"/>
      <c r="BA2348" s="1035"/>
      <c r="BB2348" s="1035"/>
      <c r="BC2348" s="1035"/>
      <c r="BD2348" s="1035"/>
      <c r="BE2348" s="1035"/>
      <c r="BF2348" s="1035"/>
      <c r="BG2348" s="1020"/>
      <c r="BH2348" s="1020"/>
    </row>
    <row r="2349" spans="1:60" ht="12" customHeight="1">
      <c r="A2349" s="960">
        <v>2347</v>
      </c>
      <c r="C2349" s="601" t="s">
        <v>203</v>
      </c>
      <c r="F2349" s="1044" t="s">
        <v>14431</v>
      </c>
      <c r="G2349" s="1044"/>
      <c r="H2349" s="1044"/>
      <c r="I2349" s="177"/>
      <c r="J2349" s="1043"/>
      <c r="K2349" s="971"/>
      <c r="L2349" s="1016" t="s">
        <v>1252</v>
      </c>
      <c r="M2349" s="1016" t="s">
        <v>10509</v>
      </c>
      <c r="N2349" s="27" t="s">
        <v>2609</v>
      </c>
      <c r="O2349" s="1044"/>
      <c r="P2349" s="1045"/>
      <c r="Q2349" s="1045"/>
      <c r="R2349" s="177">
        <f t="shared" si="39"/>
        <v>0</v>
      </c>
      <c r="S2349" s="177"/>
      <c r="T2349" s="596" t="str">
        <f>VLOOKUP(cppm_pr[[#This Row],[Status]],'All Link_LOV'!$I$32:$K$72,2,0)</f>
        <v>New order</v>
      </c>
      <c r="U2349" s="596" t="s">
        <v>13400</v>
      </c>
      <c r="V2349" s="1160">
        <v>134</v>
      </c>
      <c r="W2349" s="596"/>
      <c r="Z2349" s="1047"/>
      <c r="AA2349" s="177"/>
      <c r="AB2349" s="468"/>
      <c r="AC2349" s="1048"/>
      <c r="AF2349" s="1016" t="s">
        <v>12821</v>
      </c>
      <c r="AG2349" s="1016" t="s">
        <v>512</v>
      </c>
      <c r="AH2349" s="1016" t="s">
        <v>14432</v>
      </c>
      <c r="AI2349" s="600" t="str">
        <f>IFERROR(VLOOKUP(cppm_pr[[#This Row],[Order Number]],SPHERE!C:CC,39,0),"")</f>
        <v>Unifi Port</v>
      </c>
      <c r="AJ2349" s="600" t="str">
        <f>IFERROR(VLOOKUP(cppm_pr[[#This Row],[Order Number]],'DC TM ONE'!B:CN,42,0),"")</f>
        <v/>
      </c>
      <c r="AK2349" s="177"/>
      <c r="AL2349" s="1049"/>
      <c r="AM2349" s="1016" t="s">
        <v>14433</v>
      </c>
      <c r="AO2349" s="1050"/>
      <c r="AR2349" s="1051"/>
      <c r="AT2349" s="1037"/>
      <c r="AU2349" s="1"/>
      <c r="AV2349" s="1037"/>
      <c r="AW2349" s="1037"/>
      <c r="AX2349" s="1037"/>
      <c r="AY2349" s="1037"/>
      <c r="AZ2349" s="1037"/>
      <c r="BA2349" s="1037"/>
      <c r="BB2349" s="1037"/>
      <c r="BC2349" s="1037"/>
      <c r="BD2349" s="1037"/>
      <c r="BE2349" s="1037"/>
      <c r="BF2349" s="1037"/>
    </row>
    <row r="2350" spans="1:60" ht="12" customHeight="1">
      <c r="A2350" s="959">
        <v>2348</v>
      </c>
      <c r="C2350" s="601" t="s">
        <v>203</v>
      </c>
      <c r="F2350" s="1044" t="s">
        <v>14434</v>
      </c>
      <c r="G2350" s="1044"/>
      <c r="H2350" s="1044"/>
      <c r="I2350" s="177"/>
      <c r="J2350" s="1043"/>
      <c r="K2350" s="971"/>
      <c r="L2350" s="1016" t="s">
        <v>908</v>
      </c>
      <c r="M2350" s="1016" t="s">
        <v>10509</v>
      </c>
      <c r="N2350" s="27" t="s">
        <v>2609</v>
      </c>
      <c r="O2350" s="1044"/>
      <c r="P2350" s="1045"/>
      <c r="Q2350" s="1045"/>
      <c r="R2350" s="177">
        <f t="shared" si="39"/>
        <v>0</v>
      </c>
      <c r="S2350" s="177"/>
      <c r="T2350" s="596" t="str">
        <f>VLOOKUP(cppm_pr[[#This Row],[Status]],'All Link_LOV'!$I$32:$K$72,2,0)</f>
        <v>New order</v>
      </c>
      <c r="U2350" s="596" t="s">
        <v>13400</v>
      </c>
      <c r="V2350" s="1160">
        <v>135</v>
      </c>
      <c r="W2350" s="596"/>
      <c r="Z2350" s="1047"/>
      <c r="AA2350" s="177"/>
      <c r="AB2350" s="468"/>
      <c r="AC2350" s="1048"/>
      <c r="AF2350" s="1016" t="s">
        <v>13437</v>
      </c>
      <c r="AG2350" s="1016" t="s">
        <v>514</v>
      </c>
      <c r="AH2350" s="1016" t="s">
        <v>14435</v>
      </c>
      <c r="AI2350" s="600" t="str">
        <f>IFERROR(VLOOKUP(cppm_pr[[#This Row],[Order Number]],SPHERE!C:CC,39,0),"")</f>
        <v>4 core + 1 IUC/ CSR</v>
      </c>
      <c r="AJ2350" s="600" t="str">
        <f>IFERROR(VLOOKUP(cppm_pr[[#This Row],[Order Number]],'DC TM ONE'!B:CN,42,0),"")</f>
        <v/>
      </c>
      <c r="AK2350" s="177"/>
      <c r="AL2350" s="1049"/>
      <c r="AM2350" s="1016" t="s">
        <v>14436</v>
      </c>
      <c r="AO2350" s="1050"/>
      <c r="AR2350" s="1051"/>
      <c r="AT2350" s="1037"/>
      <c r="AU2350" s="1"/>
      <c r="AV2350" s="1037"/>
      <c r="AW2350" s="1037"/>
      <c r="AX2350" s="1037"/>
      <c r="AY2350" s="1037"/>
      <c r="AZ2350" s="1037"/>
      <c r="BA2350" s="1037"/>
      <c r="BB2350" s="1037"/>
      <c r="BC2350" s="1037"/>
      <c r="BD2350" s="1037"/>
      <c r="BE2350" s="1037"/>
      <c r="BF2350" s="1037"/>
    </row>
    <row r="2351" spans="1:60" ht="12" customHeight="1">
      <c r="A2351" s="960">
        <v>2349</v>
      </c>
      <c r="C2351" s="601" t="s">
        <v>203</v>
      </c>
      <c r="F2351" s="1044" t="s">
        <v>14437</v>
      </c>
      <c r="G2351" s="1044"/>
      <c r="H2351" s="1044"/>
      <c r="I2351" s="177"/>
      <c r="J2351" s="1043"/>
      <c r="K2351" s="971"/>
      <c r="L2351" s="1016" t="s">
        <v>51</v>
      </c>
      <c r="M2351" s="1016" t="s">
        <v>10509</v>
      </c>
      <c r="N2351" s="27" t="s">
        <v>2609</v>
      </c>
      <c r="O2351" s="1044"/>
      <c r="P2351" s="1045"/>
      <c r="Q2351" s="1045"/>
      <c r="R2351" s="177">
        <f t="shared" si="39"/>
        <v>0</v>
      </c>
      <c r="S2351" s="177"/>
      <c r="T2351" s="596" t="str">
        <f>VLOOKUP(cppm_pr[[#This Row],[Status]],'All Link_LOV'!$I$32:$K$72,2,0)</f>
        <v>New order</v>
      </c>
      <c r="U2351" s="596" t="s">
        <v>13400</v>
      </c>
      <c r="V2351" s="1160">
        <v>136</v>
      </c>
      <c r="W2351" s="596"/>
      <c r="Z2351" s="1047"/>
      <c r="AA2351" s="177"/>
      <c r="AB2351" s="468"/>
      <c r="AC2351" s="1048"/>
      <c r="AF2351" s="1016" t="s">
        <v>13437</v>
      </c>
      <c r="AG2351" s="1016" t="s">
        <v>514</v>
      </c>
      <c r="AH2351" s="1016" t="s">
        <v>14438</v>
      </c>
      <c r="AI2351" s="600" t="str">
        <f>IFERROR(VLOOKUP(cppm_pr[[#This Row],[Order Number]],SPHERE!C:CC,39,0),"")</f>
        <v>4 core + 1 IUC/ CSR</v>
      </c>
      <c r="AJ2351" s="600" t="str">
        <f>IFERROR(VLOOKUP(cppm_pr[[#This Row],[Order Number]],'DC TM ONE'!B:CN,42,0),"")</f>
        <v/>
      </c>
      <c r="AK2351" s="177"/>
      <c r="AL2351" s="1049"/>
      <c r="AM2351" s="1016" t="s">
        <v>7071</v>
      </c>
      <c r="AO2351" s="1050"/>
      <c r="AR2351" s="1051"/>
      <c r="AT2351" s="1037"/>
      <c r="AU2351" s="1"/>
      <c r="AV2351" s="1037"/>
      <c r="AW2351" s="1037"/>
      <c r="AX2351" s="1037"/>
      <c r="AY2351" s="1037"/>
      <c r="AZ2351" s="1037"/>
      <c r="BA2351" s="1037"/>
      <c r="BB2351" s="1037"/>
      <c r="BC2351" s="1037"/>
      <c r="BD2351" s="1037"/>
      <c r="BE2351" s="1037"/>
      <c r="BF2351" s="1037"/>
    </row>
    <row r="2352" spans="1:60" ht="12" customHeight="1">
      <c r="A2352" s="960">
        <v>2350</v>
      </c>
      <c r="C2352" s="601" t="s">
        <v>203</v>
      </c>
      <c r="F2352" s="1044" t="s">
        <v>14439</v>
      </c>
      <c r="G2352" s="1044"/>
      <c r="H2352" s="1044"/>
      <c r="I2352" s="177"/>
      <c r="J2352" s="1043"/>
      <c r="K2352" s="971"/>
      <c r="L2352" s="1016" t="s">
        <v>908</v>
      </c>
      <c r="M2352" s="1016" t="s">
        <v>10509</v>
      </c>
      <c r="N2352" s="27" t="s">
        <v>2609</v>
      </c>
      <c r="O2352" s="1044"/>
      <c r="P2352" s="1045"/>
      <c r="Q2352" s="1045"/>
      <c r="R2352" s="177">
        <f t="shared" si="39"/>
        <v>0</v>
      </c>
      <c r="S2352" s="177"/>
      <c r="T2352" s="596" t="str">
        <f>VLOOKUP(cppm_pr[[#This Row],[Status]],'All Link_LOV'!$I$32:$K$72,2,0)</f>
        <v>New order</v>
      </c>
      <c r="U2352" s="596" t="s">
        <v>13400</v>
      </c>
      <c r="V2352" s="1160">
        <v>137</v>
      </c>
      <c r="W2352" s="596"/>
      <c r="Z2352" s="1047"/>
      <c r="AA2352" s="177"/>
      <c r="AB2352" s="468"/>
      <c r="AC2352" s="1048"/>
      <c r="AF2352" s="1016" t="s">
        <v>13437</v>
      </c>
      <c r="AG2352" s="1016" t="s">
        <v>514</v>
      </c>
      <c r="AH2352" s="1016" t="s">
        <v>14440</v>
      </c>
      <c r="AI2352" s="600" t="str">
        <f>IFERROR(VLOOKUP(cppm_pr[[#This Row],[Order Number]],SPHERE!C:CC,39,0),"")</f>
        <v>4 core + 1 IUC/ CSR</v>
      </c>
      <c r="AJ2352" s="600" t="str">
        <f>IFERROR(VLOOKUP(cppm_pr[[#This Row],[Order Number]],'DC TM ONE'!B:CN,42,0),"")</f>
        <v/>
      </c>
      <c r="AK2352" s="177"/>
      <c r="AL2352" s="1049"/>
      <c r="AM2352" s="1016" t="s">
        <v>9651</v>
      </c>
      <c r="AO2352" s="1050"/>
      <c r="AR2352" s="1051"/>
      <c r="AT2352" s="1037"/>
      <c r="AU2352" s="1"/>
      <c r="AV2352" s="1037"/>
      <c r="AW2352" s="1037"/>
      <c r="AX2352" s="1037"/>
      <c r="AY2352" s="1037"/>
      <c r="AZ2352" s="1037"/>
      <c r="BA2352" s="1037"/>
      <c r="BB2352" s="1037"/>
      <c r="BC2352" s="1037"/>
      <c r="BD2352" s="1037"/>
      <c r="BE2352" s="1037"/>
      <c r="BF2352" s="1037"/>
    </row>
    <row r="2353" spans="1:58" ht="12" customHeight="1">
      <c r="A2353" s="959">
        <v>2351</v>
      </c>
      <c r="C2353" s="601" t="s">
        <v>203</v>
      </c>
      <c r="F2353" s="1044" t="s">
        <v>14441</v>
      </c>
      <c r="G2353" s="1044"/>
      <c r="H2353" s="1044"/>
      <c r="I2353" s="177"/>
      <c r="J2353" s="1043"/>
      <c r="K2353" s="971"/>
      <c r="L2353" s="1016" t="s">
        <v>908</v>
      </c>
      <c r="M2353" s="1016" t="s">
        <v>10509</v>
      </c>
      <c r="N2353" s="27" t="s">
        <v>2609</v>
      </c>
      <c r="O2353" s="1044"/>
      <c r="P2353" s="1045"/>
      <c r="Q2353" s="1045"/>
      <c r="R2353" s="177">
        <f t="shared" si="39"/>
        <v>0</v>
      </c>
      <c r="S2353" s="177"/>
      <c r="T2353" s="596" t="str">
        <f>VLOOKUP(cppm_pr[[#This Row],[Status]],'All Link_LOV'!$I$32:$K$72,2,0)</f>
        <v>New order</v>
      </c>
      <c r="U2353" s="596" t="s">
        <v>13400</v>
      </c>
      <c r="V2353" s="1160">
        <v>138</v>
      </c>
      <c r="W2353" s="596"/>
      <c r="Z2353" s="1047"/>
      <c r="AA2353" s="177"/>
      <c r="AB2353" s="468"/>
      <c r="AC2353" s="1048"/>
      <c r="AF2353" s="1016" t="s">
        <v>13437</v>
      </c>
      <c r="AG2353" s="1016" t="s">
        <v>514</v>
      </c>
      <c r="AH2353" s="1016" t="s">
        <v>14442</v>
      </c>
      <c r="AI2353" s="600" t="str">
        <f>IFERROR(VLOOKUP(cppm_pr[[#This Row],[Order Number]],SPHERE!C:CC,39,0),"")</f>
        <v>4 core + 1 IUC/ CSR</v>
      </c>
      <c r="AJ2353" s="600" t="str">
        <f>IFERROR(VLOOKUP(cppm_pr[[#This Row],[Order Number]],'DC TM ONE'!B:CN,42,0),"")</f>
        <v/>
      </c>
      <c r="AK2353" s="177"/>
      <c r="AL2353" s="1049"/>
      <c r="AM2353" s="1016" t="s">
        <v>6729</v>
      </c>
      <c r="AO2353" s="1050"/>
      <c r="AR2353" s="1051"/>
      <c r="AT2353" s="1037"/>
      <c r="AU2353" s="1"/>
      <c r="AV2353" s="1037"/>
      <c r="AW2353" s="1037"/>
      <c r="AX2353" s="1037"/>
      <c r="AY2353" s="1037"/>
      <c r="AZ2353" s="1037"/>
      <c r="BA2353" s="1037"/>
      <c r="BB2353" s="1037"/>
      <c r="BC2353" s="1037"/>
      <c r="BD2353" s="1037"/>
      <c r="BE2353" s="1037"/>
      <c r="BF2353" s="1037"/>
    </row>
    <row r="2354" spans="1:58" ht="12" customHeight="1">
      <c r="A2354" s="960">
        <v>2352</v>
      </c>
      <c r="C2354" s="601" t="s">
        <v>203</v>
      </c>
      <c r="F2354" s="1044" t="s">
        <v>14443</v>
      </c>
      <c r="G2354" s="1044"/>
      <c r="H2354" s="1044"/>
      <c r="I2354" s="177"/>
      <c r="J2354" s="1043"/>
      <c r="K2354" s="971"/>
      <c r="L2354" s="1016" t="s">
        <v>908</v>
      </c>
      <c r="M2354" s="1016" t="s">
        <v>10509</v>
      </c>
      <c r="N2354" s="27" t="s">
        <v>2609</v>
      </c>
      <c r="O2354" s="1044"/>
      <c r="P2354" s="1045"/>
      <c r="Q2354" s="1045"/>
      <c r="R2354" s="177">
        <f t="shared" si="39"/>
        <v>0</v>
      </c>
      <c r="S2354" s="177"/>
      <c r="T2354" s="596" t="str">
        <f>VLOOKUP(cppm_pr[[#This Row],[Status]],'All Link_LOV'!$I$32:$K$72,2,0)</f>
        <v>New order</v>
      </c>
      <c r="U2354" s="596" t="s">
        <v>13400</v>
      </c>
      <c r="V2354" s="1160">
        <v>139</v>
      </c>
      <c r="W2354" s="596"/>
      <c r="Z2354" s="1047"/>
      <c r="AA2354" s="177"/>
      <c r="AB2354" s="468"/>
      <c r="AC2354" s="1048"/>
      <c r="AF2354" s="1016" t="s">
        <v>13437</v>
      </c>
      <c r="AG2354" s="1016" t="s">
        <v>514</v>
      </c>
      <c r="AH2354" s="1016" t="s">
        <v>14444</v>
      </c>
      <c r="AI2354" s="600" t="str">
        <f>IFERROR(VLOOKUP(cppm_pr[[#This Row],[Order Number]],SPHERE!C:CC,39,0),"")</f>
        <v>4 core + 1 IUC/ CSR</v>
      </c>
      <c r="AJ2354" s="600" t="str">
        <f>IFERROR(VLOOKUP(cppm_pr[[#This Row],[Order Number]],'DC TM ONE'!B:CN,42,0),"")</f>
        <v/>
      </c>
      <c r="AK2354" s="177"/>
      <c r="AL2354" s="1049"/>
      <c r="AM2354" s="1016" t="s">
        <v>7705</v>
      </c>
      <c r="AO2354" s="1050"/>
      <c r="AR2354" s="1051"/>
      <c r="AT2354" s="1037"/>
      <c r="AU2354" s="1"/>
      <c r="AV2354" s="1037"/>
      <c r="AW2354" s="1037"/>
      <c r="AX2354" s="1037"/>
      <c r="AY2354" s="1037"/>
      <c r="AZ2354" s="1037"/>
      <c r="BA2354" s="1037"/>
      <c r="BB2354" s="1037"/>
      <c r="BC2354" s="1037"/>
      <c r="BD2354" s="1037"/>
      <c r="BE2354" s="1037"/>
      <c r="BF2354" s="1037"/>
    </row>
    <row r="2355" spans="1:58" ht="12" customHeight="1">
      <c r="A2355" s="960">
        <v>2353</v>
      </c>
      <c r="C2355" s="601" t="s">
        <v>237</v>
      </c>
      <c r="D2355" s="466">
        <v>45210</v>
      </c>
      <c r="E2355" s="176" t="s">
        <v>13433</v>
      </c>
      <c r="F2355" s="1044" t="s">
        <v>14445</v>
      </c>
      <c r="G2355" s="1044" t="s">
        <v>14446</v>
      </c>
      <c r="H2355" s="1044" t="s">
        <v>14447</v>
      </c>
      <c r="I2355" s="177"/>
      <c r="J2355" s="1043"/>
      <c r="K2355" s="971"/>
      <c r="L2355" s="1016" t="s">
        <v>50</v>
      </c>
      <c r="M2355" s="1016" t="s">
        <v>10509</v>
      </c>
      <c r="N2355" s="27" t="s">
        <v>2609</v>
      </c>
      <c r="O2355" s="1044"/>
      <c r="P2355" s="1045"/>
      <c r="Q2355" s="1045"/>
      <c r="R2355" s="177">
        <f t="shared" si="39"/>
        <v>0</v>
      </c>
      <c r="S2355" s="177"/>
      <c r="T2355" s="596" t="str">
        <f>VLOOKUP(cppm_pr[[#This Row],[Status]],'All Link_LOV'!$I$32:$K$72,2,0)</f>
        <v>PAC Approval</v>
      </c>
      <c r="U2355" s="596" t="s">
        <v>13400</v>
      </c>
      <c r="V2355" s="1160">
        <v>140</v>
      </c>
      <c r="W2355" s="596"/>
      <c r="Z2355" s="1047"/>
      <c r="AA2355" s="177"/>
      <c r="AB2355" s="468"/>
      <c r="AC2355" s="1048"/>
      <c r="AF2355" s="1016" t="s">
        <v>13437</v>
      </c>
      <c r="AG2355" s="1016" t="s">
        <v>514</v>
      </c>
      <c r="AH2355" s="1016" t="s">
        <v>14448</v>
      </c>
      <c r="AI2355" s="600" t="str">
        <f>IFERROR(VLOOKUP(cppm_pr[[#This Row],[Order Number]],SPHERE!C:CC,39,0),"")</f>
        <v>4 core + 1 IUC/ CSR</v>
      </c>
      <c r="AJ2355" s="600" t="str">
        <f>IFERROR(VLOOKUP(cppm_pr[[#This Row],[Order Number]],'DC TM ONE'!B:CN,42,0),"")</f>
        <v/>
      </c>
      <c r="AK2355" s="177"/>
      <c r="AL2355" s="1049"/>
      <c r="AM2355" s="1016" t="s">
        <v>13403</v>
      </c>
      <c r="AO2355" s="1050"/>
      <c r="AR2355" s="1051"/>
      <c r="AT2355" s="1037"/>
      <c r="AU2355" s="1"/>
      <c r="AV2355" s="1037"/>
      <c r="AW2355" s="1037"/>
      <c r="AX2355" s="1037"/>
      <c r="AY2355" s="1037"/>
      <c r="AZ2355" s="1037"/>
      <c r="BA2355" s="1037"/>
      <c r="BB2355" s="1037"/>
      <c r="BC2355" s="1037"/>
      <c r="BD2355" s="1037"/>
      <c r="BE2355" s="1037"/>
      <c r="BF2355" s="1037"/>
    </row>
    <row r="2356" spans="1:58" ht="12" customHeight="1">
      <c r="A2356" s="959">
        <v>2354</v>
      </c>
      <c r="C2356" s="601" t="s">
        <v>203</v>
      </c>
      <c r="F2356" s="1044" t="s">
        <v>14449</v>
      </c>
      <c r="G2356" s="1044"/>
      <c r="H2356" s="1044"/>
      <c r="I2356" s="177"/>
      <c r="J2356" s="1043"/>
      <c r="K2356" s="971"/>
      <c r="L2356" s="1016" t="s">
        <v>1264</v>
      </c>
      <c r="M2356" s="1016" t="s">
        <v>10509</v>
      </c>
      <c r="N2356" s="27" t="s">
        <v>2625</v>
      </c>
      <c r="O2356" s="1044"/>
      <c r="P2356" s="1045"/>
      <c r="Q2356" s="1045"/>
      <c r="R2356" s="177">
        <f t="shared" si="39"/>
        <v>0</v>
      </c>
      <c r="S2356" s="177"/>
      <c r="T2356" s="596" t="str">
        <f>VLOOKUP(cppm_pr[[#This Row],[Status]],'All Link_LOV'!$I$32:$K$72,2,0)</f>
        <v>New order</v>
      </c>
      <c r="U2356" s="596" t="s">
        <v>13400</v>
      </c>
      <c r="V2356" s="1160">
        <v>141</v>
      </c>
      <c r="W2356" s="596"/>
      <c r="Z2356" s="1047"/>
      <c r="AA2356" s="177"/>
      <c r="AB2356" s="468"/>
      <c r="AC2356" s="1048"/>
      <c r="AF2356" s="1016" t="s">
        <v>13437</v>
      </c>
      <c r="AG2356" s="1016" t="s">
        <v>514</v>
      </c>
      <c r="AH2356" s="1016" t="s">
        <v>14450</v>
      </c>
      <c r="AI2356" s="600" t="str">
        <f>IFERROR(VLOOKUP(cppm_pr[[#This Row],[Order Number]],SPHERE!C:CC,39,0),"")</f>
        <v>4 core + 1 IUC/ CSR</v>
      </c>
      <c r="AJ2356" s="600" t="str">
        <f>IFERROR(VLOOKUP(cppm_pr[[#This Row],[Order Number]],'DC TM ONE'!B:CN,42,0),"")</f>
        <v/>
      </c>
      <c r="AK2356" s="177"/>
      <c r="AL2356" s="1049"/>
      <c r="AM2356" s="1016" t="s">
        <v>8193</v>
      </c>
      <c r="AO2356" s="1050"/>
      <c r="AR2356" s="1051"/>
      <c r="AT2356" s="1037"/>
      <c r="AU2356" s="1"/>
      <c r="AV2356" s="1037"/>
      <c r="AW2356" s="1037"/>
      <c r="AX2356" s="1037"/>
      <c r="AY2356" s="1037"/>
      <c r="AZ2356" s="1037"/>
      <c r="BA2356" s="1037"/>
      <c r="BB2356" s="1037"/>
      <c r="BC2356" s="1037"/>
      <c r="BD2356" s="1037"/>
      <c r="BE2356" s="1037"/>
      <c r="BF2356" s="1037"/>
    </row>
    <row r="2357" spans="1:58" ht="12" customHeight="1">
      <c r="A2357" s="960">
        <v>2355</v>
      </c>
      <c r="C2357" s="601" t="s">
        <v>203</v>
      </c>
      <c r="F2357" s="1044" t="s">
        <v>14451</v>
      </c>
      <c r="G2357" s="1044"/>
      <c r="H2357" s="1044"/>
      <c r="I2357" s="177"/>
      <c r="J2357" s="1043"/>
      <c r="K2357" s="971"/>
      <c r="L2357" s="1016" t="s">
        <v>48</v>
      </c>
      <c r="M2357" s="1016" t="s">
        <v>10509</v>
      </c>
      <c r="N2357" s="27" t="s">
        <v>2609</v>
      </c>
      <c r="O2357" s="1044"/>
      <c r="P2357" s="1045"/>
      <c r="Q2357" s="1045"/>
      <c r="R2357" s="177">
        <f t="shared" si="39"/>
        <v>0</v>
      </c>
      <c r="S2357" s="177"/>
      <c r="T2357" s="596" t="str">
        <f>VLOOKUP(cppm_pr[[#This Row],[Status]],'All Link_LOV'!$I$32:$K$72,2,0)</f>
        <v>New order</v>
      </c>
      <c r="U2357" s="596" t="s">
        <v>13400</v>
      </c>
      <c r="V2357" s="1160">
        <v>142</v>
      </c>
      <c r="W2357" s="596"/>
      <c r="Z2357" s="1047"/>
      <c r="AA2357" s="177"/>
      <c r="AB2357" s="468"/>
      <c r="AC2357" s="1048"/>
      <c r="AF2357" s="1016" t="s">
        <v>13437</v>
      </c>
      <c r="AG2357" s="1016" t="s">
        <v>514</v>
      </c>
      <c r="AH2357" s="1016" t="s">
        <v>14452</v>
      </c>
      <c r="AI2357" s="600" t="str">
        <f>IFERROR(VLOOKUP(cppm_pr[[#This Row],[Order Number]],SPHERE!C:CC,39,0),"")</f>
        <v>4 core + 1 IUC/ CSR</v>
      </c>
      <c r="AJ2357" s="600" t="str">
        <f>IFERROR(VLOOKUP(cppm_pr[[#This Row],[Order Number]],'DC TM ONE'!B:CN,42,0),"")</f>
        <v/>
      </c>
      <c r="AK2357" s="177"/>
      <c r="AL2357" s="1049"/>
      <c r="AM2357" s="1016" t="s">
        <v>57</v>
      </c>
      <c r="AO2357" s="1050"/>
      <c r="AR2357" s="1051"/>
      <c r="AT2357" s="1037"/>
      <c r="AU2357" s="1"/>
      <c r="AV2357" s="1037"/>
      <c r="AW2357" s="1037"/>
      <c r="AX2357" s="1037"/>
      <c r="AY2357" s="1037"/>
      <c r="AZ2357" s="1037"/>
      <c r="BA2357" s="1037"/>
      <c r="BB2357" s="1037"/>
      <c r="BC2357" s="1037"/>
      <c r="BD2357" s="1037"/>
      <c r="BE2357" s="1037"/>
      <c r="BF2357" s="1037"/>
    </row>
    <row r="2358" spans="1:58" ht="12" customHeight="1">
      <c r="A2358" s="960">
        <v>2356</v>
      </c>
      <c r="C2358" s="601" t="s">
        <v>203</v>
      </c>
      <c r="F2358" s="1044" t="s">
        <v>14453</v>
      </c>
      <c r="G2358" s="1044"/>
      <c r="H2358" s="1044"/>
      <c r="I2358" s="177"/>
      <c r="J2358" s="1043"/>
      <c r="K2358" s="971"/>
      <c r="L2358" s="1016" t="s">
        <v>1252</v>
      </c>
      <c r="M2358" s="1016" t="s">
        <v>10509</v>
      </c>
      <c r="N2358" s="27" t="s">
        <v>2609</v>
      </c>
      <c r="O2358" s="1044"/>
      <c r="P2358" s="1045"/>
      <c r="Q2358" s="1045"/>
      <c r="R2358" s="177">
        <f t="shared" si="39"/>
        <v>0</v>
      </c>
      <c r="S2358" s="177"/>
      <c r="T2358" s="596" t="str">
        <f>VLOOKUP(cppm_pr[[#This Row],[Status]],'All Link_LOV'!$I$32:$K$72,2,0)</f>
        <v>New order</v>
      </c>
      <c r="U2358" s="596" t="s">
        <v>13400</v>
      </c>
      <c r="V2358" s="1160">
        <v>143</v>
      </c>
      <c r="W2358" s="596"/>
      <c r="Z2358" s="1047"/>
      <c r="AA2358" s="177"/>
      <c r="AB2358" s="468"/>
      <c r="AC2358" s="1048"/>
      <c r="AF2358" s="1016" t="s">
        <v>13437</v>
      </c>
      <c r="AG2358" s="1016" t="s">
        <v>514</v>
      </c>
      <c r="AH2358" s="1016" t="s">
        <v>14454</v>
      </c>
      <c r="AI2358" s="600" t="str">
        <f>IFERROR(VLOOKUP(cppm_pr[[#This Row],[Order Number]],SPHERE!C:CC,39,0),"")</f>
        <v>4 core + 1 IUC/ CSR</v>
      </c>
      <c r="AJ2358" s="600" t="str">
        <f>IFERROR(VLOOKUP(cppm_pr[[#This Row],[Order Number]],'DC TM ONE'!B:CN,42,0),"")</f>
        <v/>
      </c>
      <c r="AK2358" s="177"/>
      <c r="AL2358" s="1049"/>
      <c r="AM2358" s="1016" t="s">
        <v>8942</v>
      </c>
      <c r="AO2358" s="1050"/>
      <c r="AR2358" s="1051"/>
      <c r="AT2358" s="1037"/>
      <c r="AU2358" s="1"/>
      <c r="AV2358" s="1037"/>
      <c r="AW2358" s="1037"/>
      <c r="AX2358" s="1037"/>
      <c r="AY2358" s="1037"/>
      <c r="AZ2358" s="1037"/>
      <c r="BA2358" s="1037"/>
      <c r="BB2358" s="1037"/>
      <c r="BC2358" s="1037"/>
      <c r="BD2358" s="1037"/>
      <c r="BE2358" s="1037"/>
      <c r="BF2358" s="1037"/>
    </row>
    <row r="2359" spans="1:58" ht="12" customHeight="1">
      <c r="A2359" s="959">
        <v>2357</v>
      </c>
      <c r="C2359" s="601" t="s">
        <v>203</v>
      </c>
      <c r="F2359" s="1044" t="s">
        <v>14455</v>
      </c>
      <c r="G2359" s="1044"/>
      <c r="H2359" s="1044"/>
      <c r="I2359" s="177"/>
      <c r="J2359" s="1043"/>
      <c r="K2359" s="971"/>
      <c r="L2359" s="1016" t="s">
        <v>57</v>
      </c>
      <c r="M2359" s="1016" t="s">
        <v>10509</v>
      </c>
      <c r="N2359" s="27" t="s">
        <v>14456</v>
      </c>
      <c r="O2359" s="1044"/>
      <c r="P2359" s="1045"/>
      <c r="Q2359" s="1045"/>
      <c r="R2359" s="177">
        <f t="shared" si="39"/>
        <v>0</v>
      </c>
      <c r="S2359" s="177"/>
      <c r="T2359" s="596" t="str">
        <f>VLOOKUP(cppm_pr[[#This Row],[Status]],'All Link_LOV'!$I$32:$K$72,2,0)</f>
        <v>New order</v>
      </c>
      <c r="U2359" s="596" t="s">
        <v>13400</v>
      </c>
      <c r="V2359" s="1160">
        <v>144</v>
      </c>
      <c r="W2359" s="596"/>
      <c r="Z2359" s="1047"/>
      <c r="AA2359" s="177"/>
      <c r="AB2359" s="468"/>
      <c r="AC2359" s="1048"/>
      <c r="AF2359" s="1016" t="s">
        <v>13437</v>
      </c>
      <c r="AG2359" s="1016" t="s">
        <v>514</v>
      </c>
      <c r="AH2359" s="1016" t="s">
        <v>14457</v>
      </c>
      <c r="AI2359" s="600" t="str">
        <f>IFERROR(VLOOKUP(cppm_pr[[#This Row],[Order Number]],SPHERE!C:CC,39,0),"")</f>
        <v>4 core + 1 IUC/ CSR</v>
      </c>
      <c r="AJ2359" s="600" t="str">
        <f>IFERROR(VLOOKUP(cppm_pr[[#This Row],[Order Number]],'DC TM ONE'!B:CN,42,0),"")</f>
        <v/>
      </c>
      <c r="AK2359" s="177"/>
      <c r="AL2359" s="1049"/>
      <c r="AM2359" s="1016" t="s">
        <v>7952</v>
      </c>
      <c r="AO2359" s="1050"/>
      <c r="AR2359" s="1051"/>
      <c r="AT2359" s="1037"/>
      <c r="AU2359" s="1"/>
      <c r="AV2359" s="1037"/>
      <c r="AW2359" s="1037"/>
      <c r="AX2359" s="1037"/>
      <c r="AY2359" s="1037"/>
      <c r="AZ2359" s="1037"/>
      <c r="BA2359" s="1037"/>
      <c r="BB2359" s="1037"/>
      <c r="BC2359" s="1037"/>
      <c r="BD2359" s="1037"/>
      <c r="BE2359" s="1037"/>
      <c r="BF2359" s="1037"/>
    </row>
    <row r="2360" spans="1:58" ht="12" customHeight="1">
      <c r="A2360" s="960">
        <v>2358</v>
      </c>
      <c r="B2360" s="176" t="s">
        <v>69</v>
      </c>
      <c r="C2360" s="601" t="s">
        <v>203</v>
      </c>
      <c r="F2360" s="1044" t="s">
        <v>14458</v>
      </c>
      <c r="G2360" s="1044"/>
      <c r="H2360" s="1044"/>
      <c r="I2360" s="177"/>
      <c r="J2360" s="1043"/>
      <c r="K2360" s="971"/>
      <c r="L2360" s="1016" t="s">
        <v>2773</v>
      </c>
      <c r="M2360" s="1016" t="s">
        <v>10509</v>
      </c>
      <c r="N2360" s="27" t="s">
        <v>2634</v>
      </c>
      <c r="O2360" s="1044"/>
      <c r="P2360" s="1045"/>
      <c r="Q2360" s="1045"/>
      <c r="R2360" s="177">
        <f t="shared" si="39"/>
        <v>0</v>
      </c>
      <c r="S2360" s="177"/>
      <c r="T2360" s="596" t="str">
        <f>VLOOKUP(cppm_pr[[#This Row],[Status]],'All Link_LOV'!$I$32:$K$72,2,0)</f>
        <v>New order</v>
      </c>
      <c r="U2360" s="596" t="s">
        <v>13400</v>
      </c>
      <c r="V2360" s="1160">
        <v>145</v>
      </c>
      <c r="W2360" s="596"/>
      <c r="Z2360" s="1047"/>
      <c r="AA2360" s="177"/>
      <c r="AB2360" s="468"/>
      <c r="AC2360" s="1048"/>
      <c r="AF2360" s="1016" t="s">
        <v>12821</v>
      </c>
      <c r="AG2360" s="1016" t="s">
        <v>518</v>
      </c>
      <c r="AH2360" s="1016" t="s">
        <v>14459</v>
      </c>
      <c r="AI2360" s="1016" t="str">
        <f>IFERROR(VLOOKUP(cppm_pr[[#This Row],[Order Number]],SPHERE!C:CC,39,0),"")</f>
        <v>Unifi Port</v>
      </c>
      <c r="AJ2360" s="1016"/>
      <c r="AK2360" s="177"/>
      <c r="AL2360" s="1049"/>
      <c r="AM2360" s="1016" t="s">
        <v>14460</v>
      </c>
      <c r="AO2360" s="1050"/>
      <c r="AR2360" s="1051"/>
      <c r="AT2360" s="1037"/>
      <c r="AU2360" s="1"/>
      <c r="AV2360" s="1037"/>
      <c r="AW2360" s="1037"/>
      <c r="AX2360" s="1037"/>
      <c r="AY2360" s="1037"/>
      <c r="AZ2360" s="1037"/>
      <c r="BA2360" s="1037"/>
      <c r="BB2360" s="1037"/>
      <c r="BC2360" s="1037"/>
      <c r="BD2360" s="1037"/>
      <c r="BE2360" s="1037"/>
      <c r="BF2360" s="1037"/>
    </row>
    <row r="2361" spans="1:58" ht="12" customHeight="1">
      <c r="A2361" s="960">
        <v>2359</v>
      </c>
      <c r="C2361" s="601" t="s">
        <v>203</v>
      </c>
      <c r="F2361" s="1044" t="s">
        <v>14461</v>
      </c>
      <c r="G2361" s="1044"/>
      <c r="H2361" s="1044"/>
      <c r="I2361" s="177"/>
      <c r="J2361" s="1043"/>
      <c r="K2361" s="971"/>
      <c r="L2361" s="1016" t="s">
        <v>3189</v>
      </c>
      <c r="M2361" s="1016" t="s">
        <v>10509</v>
      </c>
      <c r="N2361" s="27" t="s">
        <v>2609</v>
      </c>
      <c r="O2361" s="1044"/>
      <c r="P2361" s="1045"/>
      <c r="Q2361" s="1045"/>
      <c r="R2361" s="177">
        <f t="shared" si="39"/>
        <v>0</v>
      </c>
      <c r="S2361" s="177"/>
      <c r="T2361" s="596" t="str">
        <f>VLOOKUP(cppm_pr[[#This Row],[Status]],'All Link_LOV'!$I$32:$K$72,2,0)</f>
        <v>New order</v>
      </c>
      <c r="U2361" s="596" t="s">
        <v>13400</v>
      </c>
      <c r="V2361" s="1160">
        <v>146</v>
      </c>
      <c r="W2361" s="596"/>
      <c r="Z2361" s="1047"/>
      <c r="AA2361" s="177"/>
      <c r="AB2361" s="468"/>
      <c r="AC2361" s="1048"/>
      <c r="AF2361" s="1016" t="s">
        <v>12821</v>
      </c>
      <c r="AG2361" s="1016" t="s">
        <v>502</v>
      </c>
      <c r="AH2361" s="1016" t="s">
        <v>14462</v>
      </c>
      <c r="AI2361" s="1016" t="str">
        <f>IFERROR(VLOOKUP(cppm_pr[[#This Row],[Order Number]],SPHERE!C:CC,39,0),"")</f>
        <v>Unifi Port</v>
      </c>
      <c r="AJ2361" s="1016"/>
      <c r="AK2361" s="177"/>
      <c r="AL2361" s="1049"/>
      <c r="AM2361" s="1016" t="s">
        <v>6395</v>
      </c>
      <c r="AO2361" s="1050"/>
      <c r="AR2361" s="1051"/>
      <c r="AT2361" s="1037"/>
      <c r="AU2361" s="1"/>
      <c r="AV2361" s="1037"/>
      <c r="AW2361" s="1037"/>
      <c r="AX2361" s="1037"/>
      <c r="AY2361" s="1037"/>
      <c r="AZ2361" s="1037"/>
      <c r="BA2361" s="1037"/>
      <c r="BB2361" s="1037"/>
      <c r="BC2361" s="1037"/>
      <c r="BD2361" s="1037"/>
      <c r="BE2361" s="1037"/>
      <c r="BF2361" s="1037"/>
    </row>
    <row r="2362" spans="1:58" ht="12" customHeight="1">
      <c r="A2362" s="959">
        <v>2360</v>
      </c>
      <c r="B2362" s="176" t="s">
        <v>83</v>
      </c>
      <c r="C2362" s="601" t="s">
        <v>213</v>
      </c>
      <c r="D2362" s="466">
        <v>45211</v>
      </c>
      <c r="E2362" s="176" t="s">
        <v>14463</v>
      </c>
      <c r="F2362" s="1044" t="s">
        <v>14464</v>
      </c>
      <c r="G2362" s="603"/>
      <c r="H2362" s="1044"/>
      <c r="I2362" s="177"/>
      <c r="J2362" s="1043"/>
      <c r="K2362" s="971"/>
      <c r="L2362" s="1016" t="s">
        <v>51</v>
      </c>
      <c r="M2362" s="1016" t="s">
        <v>10509</v>
      </c>
      <c r="N2362" s="27" t="s">
        <v>2634</v>
      </c>
      <c r="O2362" s="1044"/>
      <c r="P2362" s="1045"/>
      <c r="Q2362" s="1045"/>
      <c r="R2362" s="177">
        <f t="shared" si="39"/>
        <v>0</v>
      </c>
      <c r="S2362" s="177"/>
      <c r="T2362" s="596" t="str">
        <f>VLOOKUP(cppm_pr[[#This Row],[Status]],'All Link_LOV'!$I$32:$K$72,2,0)</f>
        <v>Pending Desktop Costing</v>
      </c>
      <c r="U2362" s="596" t="s">
        <v>13400</v>
      </c>
      <c r="V2362" s="1160">
        <v>147</v>
      </c>
      <c r="W2362" s="596"/>
      <c r="Z2362" s="1047"/>
      <c r="AA2362" s="177"/>
      <c r="AB2362" s="468"/>
      <c r="AC2362" s="1048"/>
      <c r="AF2362" s="1016" t="s">
        <v>13754</v>
      </c>
      <c r="AG2362" s="1016" t="s">
        <v>515</v>
      </c>
      <c r="AH2362" s="1016" t="s">
        <v>14465</v>
      </c>
      <c r="AI2362" s="1016" t="str">
        <f>IFERROR(VLOOKUP(cppm_pr[[#This Row],[Order Number]],SPHERE!C:CC,39,0),"")</f>
        <v>Unifi Port</v>
      </c>
      <c r="AJ2362" s="1016" t="s">
        <v>14466</v>
      </c>
      <c r="AK2362" s="177"/>
      <c r="AL2362" s="1049"/>
      <c r="AM2362" s="1016" t="s">
        <v>7071</v>
      </c>
      <c r="AO2362" s="1050"/>
      <c r="AR2362" s="1051"/>
      <c r="AT2362" s="1037"/>
      <c r="AU2362" s="1"/>
      <c r="AV2362" s="1037"/>
      <c r="AW2362" s="1037"/>
      <c r="AX2362" s="1037"/>
      <c r="AY2362" s="1037"/>
      <c r="AZ2362" s="1037"/>
      <c r="BA2362" s="1037"/>
      <c r="BB2362" s="1037"/>
      <c r="BC2362" s="1037"/>
      <c r="BD2362" s="1037"/>
      <c r="BE2362" s="1037"/>
      <c r="BF2362" s="1037"/>
    </row>
    <row r="2363" spans="1:58" ht="12" customHeight="1">
      <c r="A2363" s="960">
        <v>2361</v>
      </c>
      <c r="B2363" s="176" t="s">
        <v>83</v>
      </c>
      <c r="C2363" s="601" t="s">
        <v>233</v>
      </c>
      <c r="D2363" s="466">
        <v>45211</v>
      </c>
      <c r="E2363" s="176" t="s">
        <v>14467</v>
      </c>
      <c r="F2363" s="1044" t="s">
        <v>14468</v>
      </c>
      <c r="G2363" s="603" t="s">
        <v>14469</v>
      </c>
      <c r="H2363" s="1044" t="s">
        <v>14470</v>
      </c>
      <c r="I2363" s="177"/>
      <c r="J2363" s="1043"/>
      <c r="K2363" s="971"/>
      <c r="L2363" s="1016" t="s">
        <v>51</v>
      </c>
      <c r="M2363" s="1016" t="s">
        <v>10509</v>
      </c>
      <c r="N2363" s="27" t="s">
        <v>2634</v>
      </c>
      <c r="O2363" s="1044"/>
      <c r="P2363" s="1045"/>
      <c r="Q2363" s="1045"/>
      <c r="R2363" s="177">
        <f t="shared" si="39"/>
        <v>0</v>
      </c>
      <c r="S2363" s="177"/>
      <c r="T2363" s="596" t="str">
        <f>VLOOKUP(cppm_pr[[#This Row],[Status]],'All Link_LOV'!$I$32:$K$72,2,0)</f>
        <v>PAC Draft</v>
      </c>
      <c r="U2363" s="596" t="s">
        <v>13400</v>
      </c>
      <c r="V2363" s="1160">
        <v>148</v>
      </c>
      <c r="W2363" s="596"/>
      <c r="Z2363" s="1047"/>
      <c r="AA2363" s="177"/>
      <c r="AB2363" s="468"/>
      <c r="AC2363" s="1048"/>
      <c r="AF2363" s="1016" t="s">
        <v>13754</v>
      </c>
      <c r="AG2363" s="1016" t="s">
        <v>515</v>
      </c>
      <c r="AH2363" s="1016" t="s">
        <v>14471</v>
      </c>
      <c r="AI2363" s="1016" t="str">
        <f>IFERROR(VLOOKUP(cppm_pr[[#This Row],[Order Number]],SPHERE!C:CC,39,0),"")</f>
        <v>Unifi Port</v>
      </c>
      <c r="AJ2363" s="1016" t="s">
        <v>14466</v>
      </c>
      <c r="AK2363" s="177"/>
      <c r="AL2363" s="1049"/>
      <c r="AM2363" s="1016" t="s">
        <v>14472</v>
      </c>
      <c r="AO2363" s="1050"/>
      <c r="AR2363" s="1051"/>
      <c r="AT2363" s="1037"/>
      <c r="AU2363" s="1"/>
      <c r="AV2363" s="1037"/>
      <c r="AW2363" s="1037"/>
      <c r="AX2363" s="1037"/>
      <c r="AY2363" s="1037"/>
      <c r="AZ2363" s="1037"/>
      <c r="BA2363" s="1037"/>
      <c r="BB2363" s="1037"/>
      <c r="BC2363" s="1037"/>
      <c r="BD2363" s="1037"/>
      <c r="BE2363" s="1037"/>
      <c r="BF2363" s="1037"/>
    </row>
    <row r="2364" spans="1:58" ht="12" customHeight="1">
      <c r="A2364" s="960">
        <v>2362</v>
      </c>
      <c r="B2364" s="176" t="s">
        <v>83</v>
      </c>
      <c r="C2364" s="601" t="s">
        <v>213</v>
      </c>
      <c r="D2364" s="466">
        <v>45211</v>
      </c>
      <c r="E2364" s="176" t="s">
        <v>14463</v>
      </c>
      <c r="F2364" s="1044" t="s">
        <v>14473</v>
      </c>
      <c r="G2364" s="1044"/>
      <c r="H2364" s="1044"/>
      <c r="I2364" s="177"/>
      <c r="J2364" s="1043"/>
      <c r="K2364" s="971"/>
      <c r="L2364" s="1016" t="s">
        <v>51</v>
      </c>
      <c r="M2364" s="1016" t="s">
        <v>10509</v>
      </c>
      <c r="N2364" s="27" t="s">
        <v>2634</v>
      </c>
      <c r="O2364" s="1044"/>
      <c r="P2364" s="1045"/>
      <c r="Q2364" s="1045"/>
      <c r="R2364" s="177">
        <f t="shared" si="39"/>
        <v>0</v>
      </c>
      <c r="S2364" s="177"/>
      <c r="T2364" s="596" t="str">
        <f>VLOOKUP(cppm_pr[[#This Row],[Status]],'All Link_LOV'!$I$32:$K$72,2,0)</f>
        <v>Pending Desktop Costing</v>
      </c>
      <c r="U2364" s="596" t="s">
        <v>13400</v>
      </c>
      <c r="V2364" s="1160">
        <v>149</v>
      </c>
      <c r="W2364" s="596"/>
      <c r="Z2364" s="1047"/>
      <c r="AA2364" s="177"/>
      <c r="AB2364" s="468"/>
      <c r="AC2364" s="1048"/>
      <c r="AF2364" s="1016" t="s">
        <v>13754</v>
      </c>
      <c r="AG2364" s="1016" t="s">
        <v>491</v>
      </c>
      <c r="AH2364" s="1016" t="s">
        <v>14474</v>
      </c>
      <c r="AI2364" s="1016" t="str">
        <f>IFERROR(VLOOKUP(cppm_pr[[#This Row],[Order Number]],SPHERE!C:CC,39,0),"")</f>
        <v>Unifi Port</v>
      </c>
      <c r="AJ2364" s="1016" t="s">
        <v>14466</v>
      </c>
      <c r="AK2364" s="177"/>
      <c r="AL2364" s="1049"/>
      <c r="AM2364" s="1016" t="s">
        <v>14475</v>
      </c>
      <c r="AO2364" s="1050"/>
      <c r="AR2364" s="1051"/>
      <c r="AT2364" s="1037"/>
      <c r="AU2364" s="1"/>
      <c r="AV2364" s="1037"/>
      <c r="AW2364" s="1037"/>
      <c r="AX2364" s="1037"/>
      <c r="AY2364" s="1037"/>
      <c r="AZ2364" s="1037"/>
      <c r="BA2364" s="1037"/>
      <c r="BB2364" s="1037"/>
      <c r="BC2364" s="1037"/>
      <c r="BD2364" s="1037"/>
      <c r="BE2364" s="1037"/>
      <c r="BF2364" s="1037"/>
    </row>
    <row r="2365" spans="1:58" ht="12" customHeight="1">
      <c r="A2365" s="959">
        <v>2363</v>
      </c>
      <c r="C2365" s="601" t="s">
        <v>203</v>
      </c>
      <c r="F2365" s="1044" t="s">
        <v>14476</v>
      </c>
      <c r="G2365" s="603" t="s">
        <v>14477</v>
      </c>
      <c r="H2365" s="1044"/>
      <c r="I2365" s="177"/>
      <c r="J2365" s="1043"/>
      <c r="K2365" s="971"/>
      <c r="L2365" s="1016" t="s">
        <v>3189</v>
      </c>
      <c r="M2365" s="1016" t="s">
        <v>10509</v>
      </c>
      <c r="N2365" s="27" t="s">
        <v>2609</v>
      </c>
      <c r="O2365" s="1044"/>
      <c r="P2365" s="1045"/>
      <c r="Q2365" s="1045"/>
      <c r="R2365" s="177">
        <f t="shared" si="39"/>
        <v>0</v>
      </c>
      <c r="S2365" s="177"/>
      <c r="T2365" s="596" t="str">
        <f>VLOOKUP(cppm_pr[[#This Row],[Status]],'All Link_LOV'!$I$32:$K$72,2,0)</f>
        <v>New order</v>
      </c>
      <c r="U2365" s="596" t="s">
        <v>13400</v>
      </c>
      <c r="V2365" s="1160">
        <v>150</v>
      </c>
      <c r="W2365" s="596"/>
      <c r="Z2365" s="1047"/>
      <c r="AA2365" s="177"/>
      <c r="AB2365" s="468"/>
      <c r="AC2365" s="1048"/>
      <c r="AF2365" s="1016" t="s">
        <v>12821</v>
      </c>
      <c r="AG2365" s="1016" t="s">
        <v>491</v>
      </c>
      <c r="AH2365" s="1016" t="s">
        <v>14478</v>
      </c>
      <c r="AI2365" s="1016" t="str">
        <f>IFERROR(VLOOKUP(cppm_pr[[#This Row],[Order Number]],SPHERE!C:CC,39,0),"")</f>
        <v>2 core FOC + 1 NID (NRP)</v>
      </c>
      <c r="AJ2365" s="1016" t="s">
        <v>14479</v>
      </c>
      <c r="AK2365" s="177"/>
      <c r="AL2365" s="1049"/>
      <c r="AM2365" s="1016" t="s">
        <v>11895</v>
      </c>
      <c r="AO2365" s="1050"/>
      <c r="AR2365" s="1051"/>
      <c r="AT2365" s="1037"/>
      <c r="AU2365" s="1"/>
      <c r="AV2365" s="1037"/>
      <c r="AW2365" s="1037"/>
      <c r="AX2365" s="1037"/>
      <c r="AY2365" s="1037"/>
      <c r="AZ2365" s="1037"/>
      <c r="BA2365" s="1037"/>
      <c r="BB2365" s="1037"/>
      <c r="BC2365" s="1037"/>
      <c r="BD2365" s="1037"/>
      <c r="BE2365" s="1037"/>
      <c r="BF2365" s="1037"/>
    </row>
    <row r="2366" spans="1:58" ht="12" customHeight="1">
      <c r="A2366" s="960">
        <v>2364</v>
      </c>
      <c r="B2366" s="176" t="s">
        <v>83</v>
      </c>
      <c r="C2366" s="601" t="s">
        <v>233</v>
      </c>
      <c r="D2366" s="466">
        <v>45211</v>
      </c>
      <c r="E2366" s="176" t="s">
        <v>14467</v>
      </c>
      <c r="F2366" s="1044" t="s">
        <v>14480</v>
      </c>
      <c r="G2366" s="1044"/>
      <c r="H2366" s="1044" t="s">
        <v>14481</v>
      </c>
      <c r="I2366" s="177"/>
      <c r="J2366" s="1043"/>
      <c r="K2366" s="971"/>
      <c r="L2366" s="1016" t="s">
        <v>51</v>
      </c>
      <c r="M2366" s="1016" t="s">
        <v>10509</v>
      </c>
      <c r="N2366" s="27" t="s">
        <v>2634</v>
      </c>
      <c r="O2366" s="1044"/>
      <c r="P2366" s="1045"/>
      <c r="Q2366" s="1045"/>
      <c r="R2366" s="177">
        <f t="shared" si="39"/>
        <v>0</v>
      </c>
      <c r="S2366" s="177"/>
      <c r="T2366" s="596" t="str">
        <f>VLOOKUP(cppm_pr[[#This Row],[Status]],'All Link_LOV'!$I$32:$K$72,2,0)</f>
        <v>PAC Draft</v>
      </c>
      <c r="U2366" s="596" t="s">
        <v>13400</v>
      </c>
      <c r="V2366" s="1160">
        <v>151</v>
      </c>
      <c r="W2366" s="596"/>
      <c r="Z2366" s="1047"/>
      <c r="AA2366" s="177"/>
      <c r="AB2366" s="468"/>
      <c r="AC2366" s="1048"/>
      <c r="AF2366" s="1016" t="s">
        <v>12821</v>
      </c>
      <c r="AG2366" s="1016" t="s">
        <v>491</v>
      </c>
      <c r="AH2366" s="1016" t="s">
        <v>14482</v>
      </c>
      <c r="AI2366" s="1016" t="str">
        <f>IFERROR(VLOOKUP(cppm_pr[[#This Row],[Order Number]],SPHERE!C:CC,39,0),"")</f>
        <v>2 core FOC + 1 NID (NRP)</v>
      </c>
      <c r="AJ2366" s="1016" t="s">
        <v>14466</v>
      </c>
      <c r="AK2366" s="177"/>
      <c r="AL2366" s="1049"/>
      <c r="AM2366" s="1016" t="s">
        <v>9904</v>
      </c>
      <c r="AO2366" s="1050"/>
      <c r="AR2366" s="1051"/>
      <c r="AT2366" s="1037"/>
      <c r="AU2366" s="1"/>
      <c r="AV2366" s="1037"/>
      <c r="AW2366" s="1037"/>
      <c r="AX2366" s="1037"/>
      <c r="AY2366" s="1037"/>
      <c r="AZ2366" s="1037"/>
      <c r="BA2366" s="1037"/>
      <c r="BB2366" s="1037"/>
      <c r="BC2366" s="1037"/>
      <c r="BD2366" s="1037"/>
      <c r="BE2366" s="1037"/>
      <c r="BF2366" s="1037"/>
    </row>
    <row r="2367" spans="1:58" ht="12" customHeight="1">
      <c r="A2367" s="960">
        <v>2365</v>
      </c>
      <c r="C2367" s="601" t="s">
        <v>203</v>
      </c>
      <c r="F2367" s="1044" t="s">
        <v>14483</v>
      </c>
      <c r="G2367" s="1044"/>
      <c r="H2367" s="1044"/>
      <c r="I2367" s="177"/>
      <c r="J2367" s="1043"/>
      <c r="K2367" s="971"/>
      <c r="L2367" s="1016" t="s">
        <v>1492</v>
      </c>
      <c r="M2367" s="1016" t="s">
        <v>10509</v>
      </c>
      <c r="N2367" s="27" t="s">
        <v>2634</v>
      </c>
      <c r="O2367" s="1044"/>
      <c r="P2367" s="1045"/>
      <c r="Q2367" s="1045"/>
      <c r="R2367" s="177">
        <f t="shared" si="39"/>
        <v>0</v>
      </c>
      <c r="S2367" s="177"/>
      <c r="T2367" s="596" t="str">
        <f>VLOOKUP(cppm_pr[[#This Row],[Status]],'All Link_LOV'!$I$32:$K$72,2,0)</f>
        <v>New order</v>
      </c>
      <c r="U2367" s="596" t="s">
        <v>13400</v>
      </c>
      <c r="V2367" s="1160">
        <v>152</v>
      </c>
      <c r="W2367" s="596"/>
      <c r="Z2367" s="1047"/>
      <c r="AA2367" s="177"/>
      <c r="AB2367" s="468"/>
      <c r="AC2367" s="1048"/>
      <c r="AF2367" s="1016" t="s">
        <v>12821</v>
      </c>
      <c r="AG2367" s="1016" t="s">
        <v>491</v>
      </c>
      <c r="AH2367" s="1016" t="s">
        <v>14484</v>
      </c>
      <c r="AI2367" s="1016" t="str">
        <f>IFERROR(VLOOKUP(cppm_pr[[#This Row],[Order Number]],SPHERE!C:CC,39,0),"")</f>
        <v>2 core FOC + 1 NID (NRP)</v>
      </c>
      <c r="AJ2367" s="1016" t="s">
        <v>14466</v>
      </c>
      <c r="AK2367" s="177"/>
      <c r="AL2367" s="1049"/>
      <c r="AM2367" s="1016" t="s">
        <v>13488</v>
      </c>
      <c r="AO2367" s="1050"/>
      <c r="AR2367" s="1051"/>
      <c r="AT2367" s="1037"/>
      <c r="AU2367" s="1"/>
      <c r="AV2367" s="1037"/>
      <c r="AW2367" s="1037"/>
      <c r="AX2367" s="1037"/>
      <c r="AY2367" s="1037"/>
      <c r="AZ2367" s="1037"/>
      <c r="BA2367" s="1037"/>
      <c r="BB2367" s="1037"/>
      <c r="BC2367" s="1037"/>
      <c r="BD2367" s="1037"/>
      <c r="BE2367" s="1037"/>
      <c r="BF2367" s="1037"/>
    </row>
    <row r="2368" spans="1:58" ht="12" customHeight="1">
      <c r="A2368" s="959">
        <v>2366</v>
      </c>
      <c r="C2368" s="601" t="s">
        <v>203</v>
      </c>
      <c r="F2368" s="1044" t="s">
        <v>14485</v>
      </c>
      <c r="G2368" s="1044"/>
      <c r="H2368" s="1044"/>
      <c r="I2368" s="177"/>
      <c r="J2368" s="1043"/>
      <c r="K2368" s="971"/>
      <c r="L2368" s="1016" t="s">
        <v>3189</v>
      </c>
      <c r="M2368" s="1016" t="s">
        <v>10509</v>
      </c>
      <c r="N2368" s="27" t="s">
        <v>2609</v>
      </c>
      <c r="O2368" s="1044"/>
      <c r="P2368" s="1045"/>
      <c r="Q2368" s="1045"/>
      <c r="R2368" s="177">
        <f t="shared" si="39"/>
        <v>0</v>
      </c>
      <c r="S2368" s="177"/>
      <c r="T2368" s="596" t="str">
        <f>VLOOKUP(cppm_pr[[#This Row],[Status]],'All Link_LOV'!$I$32:$K$72,2,0)</f>
        <v>New order</v>
      </c>
      <c r="U2368" s="596" t="s">
        <v>13400</v>
      </c>
      <c r="V2368" s="1160">
        <v>153</v>
      </c>
      <c r="W2368" s="596"/>
      <c r="Z2368" s="1047"/>
      <c r="AA2368" s="177"/>
      <c r="AB2368" s="468"/>
      <c r="AC2368" s="1048"/>
      <c r="AF2368" s="1016" t="s">
        <v>12821</v>
      </c>
      <c r="AG2368" s="1016" t="s">
        <v>491</v>
      </c>
      <c r="AH2368" s="1016" t="s">
        <v>14486</v>
      </c>
      <c r="AI2368" s="1016" t="str">
        <f>IFERROR(VLOOKUP(cppm_pr[[#This Row],[Order Number]],SPHERE!C:CC,39,0),"")</f>
        <v>2 core FOC + 1 NID (NRP)</v>
      </c>
      <c r="AJ2368" s="1016" t="s">
        <v>14479</v>
      </c>
      <c r="AK2368" s="177"/>
      <c r="AL2368" s="1049"/>
      <c r="AM2368" s="1016" t="s">
        <v>12120</v>
      </c>
      <c r="AO2368" s="1050"/>
      <c r="AR2368" s="1051"/>
      <c r="AT2368" s="1037"/>
      <c r="AU2368" s="1"/>
      <c r="AV2368" s="1037"/>
      <c r="AW2368" s="1037"/>
      <c r="AX2368" s="1037"/>
      <c r="AY2368" s="1037"/>
      <c r="AZ2368" s="1037"/>
      <c r="BA2368" s="1037"/>
      <c r="BB2368" s="1037"/>
      <c r="BC2368" s="1037"/>
      <c r="BD2368" s="1037"/>
      <c r="BE2368" s="1037"/>
      <c r="BF2368" s="1037"/>
    </row>
    <row r="2369" spans="1:58" ht="12" customHeight="1">
      <c r="A2369" s="960">
        <v>2367</v>
      </c>
      <c r="C2369" s="601" t="s">
        <v>203</v>
      </c>
      <c r="F2369" s="1044" t="s">
        <v>14487</v>
      </c>
      <c r="G2369" s="1044"/>
      <c r="H2369" s="1044"/>
      <c r="I2369" s="177"/>
      <c r="J2369" s="1043"/>
      <c r="K2369" s="971"/>
      <c r="L2369" s="1016" t="s">
        <v>48</v>
      </c>
      <c r="M2369" s="1016" t="s">
        <v>10509</v>
      </c>
      <c r="N2369" s="27" t="s">
        <v>2609</v>
      </c>
      <c r="O2369" s="1044"/>
      <c r="P2369" s="1045"/>
      <c r="Q2369" s="1045"/>
      <c r="R2369" s="177">
        <f t="shared" si="39"/>
        <v>0</v>
      </c>
      <c r="S2369" s="177"/>
      <c r="T2369" s="596" t="str">
        <f>VLOOKUP(cppm_pr[[#This Row],[Status]],'All Link_LOV'!$I$32:$K$72,2,0)</f>
        <v>New order</v>
      </c>
      <c r="U2369" s="596" t="s">
        <v>13400</v>
      </c>
      <c r="V2369" s="1160">
        <v>154</v>
      </c>
      <c r="W2369" s="596"/>
      <c r="Z2369" s="1047"/>
      <c r="AA2369" s="177"/>
      <c r="AB2369" s="468"/>
      <c r="AC2369" s="1048"/>
      <c r="AF2369" s="1016" t="s">
        <v>12821</v>
      </c>
      <c r="AG2369" s="1016" t="s">
        <v>491</v>
      </c>
      <c r="AH2369" s="1016" t="s">
        <v>14488</v>
      </c>
      <c r="AI2369" s="1016" t="str">
        <f>IFERROR(VLOOKUP(cppm_pr[[#This Row],[Order Number]],SPHERE!C:CC,39,0),"")</f>
        <v>2 core FOC + 1 NID (NRP)</v>
      </c>
      <c r="AJ2369" s="1016" t="s">
        <v>14479</v>
      </c>
      <c r="AK2369" s="177"/>
      <c r="AL2369" s="1049"/>
      <c r="AM2369" s="1016" t="s">
        <v>14422</v>
      </c>
      <c r="AO2369" s="1050"/>
      <c r="AR2369" s="1051"/>
      <c r="AT2369" s="1037"/>
      <c r="AU2369" s="1"/>
      <c r="AV2369" s="1037"/>
      <c r="AW2369" s="1037"/>
      <c r="AX2369" s="1037"/>
      <c r="AY2369" s="1037"/>
      <c r="AZ2369" s="1037"/>
      <c r="BA2369" s="1037"/>
      <c r="BB2369" s="1037"/>
      <c r="BC2369" s="1037"/>
      <c r="BD2369" s="1037"/>
      <c r="BE2369" s="1037"/>
      <c r="BF2369" s="1037"/>
    </row>
    <row r="2370" spans="1:58" ht="12" customHeight="1">
      <c r="A2370" s="960">
        <v>2368</v>
      </c>
      <c r="C2370" s="601" t="s">
        <v>203</v>
      </c>
      <c r="F2370" s="1044" t="s">
        <v>14489</v>
      </c>
      <c r="G2370" s="1044"/>
      <c r="H2370" s="1044"/>
      <c r="I2370" s="177"/>
      <c r="J2370" s="1043"/>
      <c r="K2370" s="971"/>
      <c r="L2370" s="1016" t="s">
        <v>54</v>
      </c>
      <c r="M2370" s="1016" t="s">
        <v>10509</v>
      </c>
      <c r="N2370" s="27" t="s">
        <v>2609</v>
      </c>
      <c r="O2370" s="1044"/>
      <c r="P2370" s="1045"/>
      <c r="Q2370" s="1045"/>
      <c r="R2370" s="177">
        <f t="shared" si="39"/>
        <v>0</v>
      </c>
      <c r="S2370" s="177"/>
      <c r="T2370" s="596" t="str">
        <f>VLOOKUP(cppm_pr[[#This Row],[Status]],'All Link_LOV'!$I$32:$K$72,2,0)</f>
        <v>New order</v>
      </c>
      <c r="U2370" s="596" t="s">
        <v>13400</v>
      </c>
      <c r="V2370" s="1160">
        <v>155</v>
      </c>
      <c r="W2370" s="596"/>
      <c r="Z2370" s="1047"/>
      <c r="AA2370" s="177"/>
      <c r="AB2370" s="468"/>
      <c r="AC2370" s="1048"/>
      <c r="AF2370" s="1016" t="s">
        <v>12821</v>
      </c>
      <c r="AG2370" s="1016" t="s">
        <v>491</v>
      </c>
      <c r="AH2370" s="1016" t="s">
        <v>14490</v>
      </c>
      <c r="AI2370" s="1016" t="str">
        <f>IFERROR(VLOOKUP(cppm_pr[[#This Row],[Order Number]],SPHERE!C:CC,39,0),"")</f>
        <v>2 core FOC + 1 NID (NRP)</v>
      </c>
      <c r="AJ2370" s="1016" t="s">
        <v>14466</v>
      </c>
      <c r="AK2370" s="177"/>
      <c r="AL2370" s="1049"/>
      <c r="AM2370" s="1016" t="s">
        <v>14020</v>
      </c>
      <c r="AO2370" s="1050"/>
      <c r="AR2370" s="1051"/>
      <c r="AT2370" s="1037"/>
      <c r="AU2370" s="1"/>
      <c r="AV2370" s="1037"/>
      <c r="AW2370" s="1037"/>
      <c r="AX2370" s="1037"/>
      <c r="AY2370" s="1037"/>
      <c r="AZ2370" s="1037"/>
      <c r="BA2370" s="1037"/>
      <c r="BB2370" s="1037"/>
      <c r="BC2370" s="1037"/>
      <c r="BD2370" s="1037"/>
      <c r="BE2370" s="1037"/>
      <c r="BF2370" s="1037"/>
    </row>
    <row r="2371" spans="1:58" ht="12" customHeight="1">
      <c r="A2371" s="959">
        <v>2369</v>
      </c>
      <c r="C2371" s="601" t="s">
        <v>203</v>
      </c>
      <c r="F2371" s="1044" t="s">
        <v>14491</v>
      </c>
      <c r="G2371" s="1044"/>
      <c r="H2371" s="1044"/>
      <c r="I2371" s="177"/>
      <c r="J2371" s="1043"/>
      <c r="K2371" s="971"/>
      <c r="L2371" s="1016" t="s">
        <v>3189</v>
      </c>
      <c r="M2371" s="1016" t="s">
        <v>10509</v>
      </c>
      <c r="N2371" s="27" t="s">
        <v>2609</v>
      </c>
      <c r="O2371" s="1044"/>
      <c r="P2371" s="1045"/>
      <c r="Q2371" s="1045"/>
      <c r="R2371" s="177">
        <f t="shared" si="39"/>
        <v>0</v>
      </c>
      <c r="S2371" s="177"/>
      <c r="T2371" s="596" t="str">
        <f>VLOOKUP(cppm_pr[[#This Row],[Status]],'All Link_LOV'!$I$32:$K$72,2,0)</f>
        <v>New order</v>
      </c>
      <c r="U2371" s="596" t="s">
        <v>13400</v>
      </c>
      <c r="V2371" s="1160">
        <v>156</v>
      </c>
      <c r="W2371" s="596"/>
      <c r="Z2371" s="1047"/>
      <c r="AA2371" s="177"/>
      <c r="AB2371" s="468"/>
      <c r="AC2371" s="1048"/>
      <c r="AF2371" s="1016" t="s">
        <v>12821</v>
      </c>
      <c r="AG2371" s="1016" t="s">
        <v>515</v>
      </c>
      <c r="AH2371" s="1016" t="s">
        <v>14492</v>
      </c>
      <c r="AI2371" s="1016" t="str">
        <f>IFERROR(VLOOKUP(cppm_pr[[#This Row],[Order Number]],SPHERE!C:CC,39,0),"")</f>
        <v>Unifi Port</v>
      </c>
      <c r="AJ2371" s="1016"/>
      <c r="AK2371" s="177"/>
      <c r="AL2371" s="1049"/>
      <c r="AM2371" s="1016" t="s">
        <v>6558</v>
      </c>
      <c r="AO2371" s="1050"/>
      <c r="AR2371" s="1051"/>
      <c r="AT2371" s="1037"/>
      <c r="AU2371" s="1"/>
      <c r="AV2371" s="1037"/>
      <c r="AW2371" s="1037"/>
      <c r="AX2371" s="1037"/>
      <c r="AY2371" s="1037"/>
      <c r="AZ2371" s="1037"/>
      <c r="BA2371" s="1037"/>
      <c r="BB2371" s="1037"/>
      <c r="BC2371" s="1037"/>
      <c r="BD2371" s="1037"/>
      <c r="BE2371" s="1037"/>
      <c r="BF2371" s="1037"/>
    </row>
    <row r="2372" spans="1:58" ht="12" customHeight="1">
      <c r="A2372" s="960">
        <v>2370</v>
      </c>
      <c r="C2372" s="601" t="s">
        <v>203</v>
      </c>
      <c r="F2372" s="1044" t="s">
        <v>14493</v>
      </c>
      <c r="G2372" s="1044"/>
      <c r="H2372" s="1044"/>
      <c r="I2372" s="177"/>
      <c r="J2372" s="1043"/>
      <c r="K2372" s="971"/>
      <c r="L2372" s="1016" t="s">
        <v>48</v>
      </c>
      <c r="M2372" s="1016" t="s">
        <v>10509</v>
      </c>
      <c r="N2372" s="27" t="s">
        <v>2609</v>
      </c>
      <c r="O2372" s="1044"/>
      <c r="P2372" s="1045"/>
      <c r="Q2372" s="1045"/>
      <c r="R2372" s="177">
        <f t="shared" si="39"/>
        <v>0</v>
      </c>
      <c r="S2372" s="177"/>
      <c r="T2372" s="596" t="str">
        <f>VLOOKUP(cppm_pr[[#This Row],[Status]],'All Link_LOV'!$I$32:$K$72,2,0)</f>
        <v>New order</v>
      </c>
      <c r="U2372" s="596" t="s">
        <v>13400</v>
      </c>
      <c r="V2372" s="1160">
        <v>157</v>
      </c>
      <c r="W2372" s="596"/>
      <c r="Z2372" s="1047"/>
      <c r="AA2372" s="177"/>
      <c r="AB2372" s="468"/>
      <c r="AC2372" s="1048"/>
      <c r="AF2372" s="1016" t="s">
        <v>13754</v>
      </c>
      <c r="AG2372" s="1016" t="s">
        <v>491</v>
      </c>
      <c r="AH2372" s="1016" t="s">
        <v>14494</v>
      </c>
      <c r="AI2372" s="1016" t="str">
        <f>IFERROR(VLOOKUP(cppm_pr[[#This Row],[Order Number]],SPHERE!C:CC,39,0),"")</f>
        <v>2 core FOC + 1 NID (NRP)</v>
      </c>
      <c r="AJ2372" s="1016" t="s">
        <v>14479</v>
      </c>
      <c r="AK2372" s="177"/>
      <c r="AL2372" s="1049"/>
      <c r="AM2372" s="1016" t="s">
        <v>13155</v>
      </c>
      <c r="AO2372" s="1050"/>
      <c r="AR2372" s="1051"/>
      <c r="AT2372" s="1037"/>
      <c r="AU2372" s="1"/>
      <c r="AV2372" s="1037"/>
      <c r="AW2372" s="1037"/>
      <c r="AX2372" s="1037"/>
      <c r="AY2372" s="1037"/>
      <c r="AZ2372" s="1037"/>
      <c r="BA2372" s="1037"/>
      <c r="BB2372" s="1037"/>
      <c r="BC2372" s="1037"/>
      <c r="BD2372" s="1037"/>
      <c r="BE2372" s="1037"/>
      <c r="BF2372" s="1037"/>
    </row>
    <row r="2373" spans="1:58" ht="12" customHeight="1">
      <c r="A2373" s="960">
        <v>2371</v>
      </c>
      <c r="C2373" s="601" t="s">
        <v>203</v>
      </c>
      <c r="F2373" s="1044" t="s">
        <v>14495</v>
      </c>
      <c r="G2373" s="1044"/>
      <c r="H2373" s="1044"/>
      <c r="I2373" s="177"/>
      <c r="J2373" s="1043"/>
      <c r="K2373" s="971"/>
      <c r="L2373" s="1016" t="s">
        <v>2603</v>
      </c>
      <c r="M2373" s="1016" t="s">
        <v>10509</v>
      </c>
      <c r="N2373" s="27" t="s">
        <v>2634</v>
      </c>
      <c r="O2373" s="1044"/>
      <c r="P2373" s="1045"/>
      <c r="Q2373" s="1045"/>
      <c r="R2373" s="177">
        <f t="shared" si="39"/>
        <v>0</v>
      </c>
      <c r="S2373" s="177"/>
      <c r="T2373" s="596" t="str">
        <f>VLOOKUP(cppm_pr[[#This Row],[Status]],'All Link_LOV'!$I$32:$K$72,2,0)</f>
        <v>New order</v>
      </c>
      <c r="U2373" s="596" t="s">
        <v>13400</v>
      </c>
      <c r="V2373" s="1160">
        <v>158</v>
      </c>
      <c r="W2373" s="596"/>
      <c r="Z2373" s="1047"/>
      <c r="AA2373" s="177"/>
      <c r="AB2373" s="468"/>
      <c r="AC2373" s="1048"/>
      <c r="AF2373" s="1016" t="s">
        <v>13437</v>
      </c>
      <c r="AG2373" s="1016" t="s">
        <v>499</v>
      </c>
      <c r="AH2373" s="1016" t="s">
        <v>14496</v>
      </c>
      <c r="AI2373" s="1016" t="str">
        <f>IFERROR(VLOOKUP(cppm_pr[[#This Row],[Order Number]],SPHERE!C:CC,39,0),"")</f>
        <v>2 core FOC + 1 IUC</v>
      </c>
      <c r="AJ2373" s="1016"/>
      <c r="AK2373" s="177"/>
      <c r="AL2373" s="1049"/>
      <c r="AM2373" s="1016" t="s">
        <v>13451</v>
      </c>
      <c r="AO2373" s="1050"/>
      <c r="AR2373" s="1051"/>
      <c r="AT2373" s="1037"/>
      <c r="AU2373" s="1"/>
      <c r="AV2373" s="1037"/>
      <c r="AW2373" s="1037"/>
      <c r="AX2373" s="1037"/>
      <c r="AY2373" s="1037"/>
      <c r="AZ2373" s="1037"/>
      <c r="BA2373" s="1037"/>
      <c r="BB2373" s="1037"/>
      <c r="BC2373" s="1037"/>
      <c r="BD2373" s="1037"/>
      <c r="BE2373" s="1037"/>
      <c r="BF2373" s="1037"/>
    </row>
    <row r="2374" spans="1:58" ht="12" customHeight="1">
      <c r="A2374" s="959">
        <v>2372</v>
      </c>
      <c r="C2374" s="601" t="s">
        <v>203</v>
      </c>
      <c r="F2374" s="1044" t="s">
        <v>14497</v>
      </c>
      <c r="G2374" s="1044"/>
      <c r="H2374" s="1044"/>
      <c r="I2374" s="177"/>
      <c r="J2374" s="1043"/>
      <c r="K2374" s="971"/>
      <c r="L2374" s="1016" t="s">
        <v>2603</v>
      </c>
      <c r="M2374" s="1016" t="s">
        <v>10509</v>
      </c>
      <c r="N2374" s="27" t="s">
        <v>2634</v>
      </c>
      <c r="O2374" s="1044"/>
      <c r="P2374" s="1045"/>
      <c r="Q2374" s="1045"/>
      <c r="R2374" s="177">
        <f t="shared" si="39"/>
        <v>0</v>
      </c>
      <c r="S2374" s="177"/>
      <c r="T2374" s="596" t="str">
        <f>VLOOKUP(cppm_pr[[#This Row],[Status]],'All Link_LOV'!$I$32:$K$72,2,0)</f>
        <v>New order</v>
      </c>
      <c r="U2374" s="596" t="s">
        <v>13400</v>
      </c>
      <c r="V2374" s="1160">
        <v>159</v>
      </c>
      <c r="W2374" s="596"/>
      <c r="Z2374" s="1047"/>
      <c r="AA2374" s="177"/>
      <c r="AB2374" s="468"/>
      <c r="AC2374" s="1048"/>
      <c r="AF2374" s="1016" t="s">
        <v>13437</v>
      </c>
      <c r="AG2374" s="1016" t="s">
        <v>499</v>
      </c>
      <c r="AH2374" s="1016" t="s">
        <v>14498</v>
      </c>
      <c r="AI2374" s="1016" t="str">
        <f>IFERROR(VLOOKUP(cppm_pr[[#This Row],[Order Number]],SPHERE!C:CC,39,0),"")</f>
        <v>2 core FOC + 1 IUC</v>
      </c>
      <c r="AJ2374" s="1016"/>
      <c r="AK2374" s="177"/>
      <c r="AL2374" s="1049"/>
      <c r="AM2374" s="1016" t="s">
        <v>13409</v>
      </c>
      <c r="AO2374" s="1050"/>
      <c r="AR2374" s="1051"/>
      <c r="AT2374" s="1037"/>
      <c r="AU2374" s="1"/>
      <c r="AV2374" s="1037"/>
      <c r="AW2374" s="1037"/>
      <c r="AX2374" s="1037"/>
      <c r="AY2374" s="1037"/>
      <c r="AZ2374" s="1037"/>
      <c r="BA2374" s="1037"/>
      <c r="BB2374" s="1037"/>
      <c r="BC2374" s="1037"/>
      <c r="BD2374" s="1037"/>
      <c r="BE2374" s="1037"/>
      <c r="BF2374" s="1037"/>
    </row>
    <row r="2375" spans="1:58" ht="12" customHeight="1">
      <c r="A2375" s="960">
        <v>2373</v>
      </c>
      <c r="C2375" s="601" t="s">
        <v>203</v>
      </c>
      <c r="F2375" s="1044" t="s">
        <v>14499</v>
      </c>
      <c r="G2375" s="1044"/>
      <c r="H2375" s="1044"/>
      <c r="I2375" s="177"/>
      <c r="J2375" s="1043"/>
      <c r="K2375" s="971"/>
      <c r="L2375" s="1016" t="s">
        <v>2603</v>
      </c>
      <c r="M2375" s="1016" t="s">
        <v>10509</v>
      </c>
      <c r="N2375" s="27" t="s">
        <v>2634</v>
      </c>
      <c r="O2375" s="1044"/>
      <c r="P2375" s="1045"/>
      <c r="Q2375" s="1045"/>
      <c r="R2375" s="177">
        <f t="shared" si="39"/>
        <v>0</v>
      </c>
      <c r="S2375" s="177"/>
      <c r="T2375" s="596" t="str">
        <f>VLOOKUP(cppm_pr[[#This Row],[Status]],'All Link_LOV'!$I$32:$K$72,2,0)</f>
        <v>New order</v>
      </c>
      <c r="U2375" s="596" t="s">
        <v>13400</v>
      </c>
      <c r="V2375" s="1160">
        <v>160</v>
      </c>
      <c r="W2375" s="596"/>
      <c r="Z2375" s="1047"/>
      <c r="AA2375" s="177"/>
      <c r="AB2375" s="468"/>
      <c r="AC2375" s="1048"/>
      <c r="AF2375" s="1016" t="s">
        <v>13437</v>
      </c>
      <c r="AG2375" s="1016" t="s">
        <v>499</v>
      </c>
      <c r="AH2375" s="1016" t="s">
        <v>14500</v>
      </c>
      <c r="AI2375" s="1016" t="str">
        <f>IFERROR(VLOOKUP(cppm_pr[[#This Row],[Order Number]],SPHERE!C:CC,39,0),"")</f>
        <v>2 core FOC + 1 IUC</v>
      </c>
      <c r="AJ2375" s="1016"/>
      <c r="AK2375" s="177"/>
      <c r="AL2375" s="1049"/>
      <c r="AM2375" s="1016" t="s">
        <v>13432</v>
      </c>
      <c r="AO2375" s="1050"/>
      <c r="AR2375" s="1051"/>
      <c r="AT2375" s="1037"/>
      <c r="AU2375" s="1"/>
      <c r="AV2375" s="1037"/>
      <c r="AW2375" s="1037"/>
      <c r="AX2375" s="1037"/>
      <c r="AY2375" s="1037"/>
      <c r="AZ2375" s="1037"/>
      <c r="BA2375" s="1037"/>
      <c r="BB2375" s="1037"/>
      <c r="BC2375" s="1037"/>
      <c r="BD2375" s="1037"/>
      <c r="BE2375" s="1037"/>
      <c r="BF2375" s="1037"/>
    </row>
    <row r="2376" spans="1:58" ht="12" customHeight="1">
      <c r="A2376" s="960">
        <v>2374</v>
      </c>
      <c r="C2376" s="601" t="s">
        <v>203</v>
      </c>
      <c r="F2376" s="1044" t="s">
        <v>14501</v>
      </c>
      <c r="G2376" s="1044"/>
      <c r="H2376" s="1044"/>
      <c r="I2376" s="177"/>
      <c r="J2376" s="1043"/>
      <c r="K2376" s="971"/>
      <c r="L2376" s="1016" t="s">
        <v>56</v>
      </c>
      <c r="M2376" s="1016" t="s">
        <v>10509</v>
      </c>
      <c r="N2376" s="27" t="s">
        <v>2634</v>
      </c>
      <c r="O2376" s="1044"/>
      <c r="P2376" s="1045"/>
      <c r="Q2376" s="1045"/>
      <c r="R2376" s="177">
        <f t="shared" si="39"/>
        <v>0</v>
      </c>
      <c r="S2376" s="177"/>
      <c r="T2376" s="596" t="str">
        <f>VLOOKUP(cppm_pr[[#This Row],[Status]],'All Link_LOV'!$I$32:$K$72,2,0)</f>
        <v>New order</v>
      </c>
      <c r="U2376" s="596" t="s">
        <v>13400</v>
      </c>
      <c r="V2376" s="1160">
        <v>161</v>
      </c>
      <c r="W2376" s="596"/>
      <c r="Z2376" s="1047"/>
      <c r="AA2376" s="177"/>
      <c r="AB2376" s="468"/>
      <c r="AC2376" s="1048"/>
      <c r="AF2376" s="1016" t="s">
        <v>13129</v>
      </c>
      <c r="AG2376" s="1016" t="s">
        <v>4193</v>
      </c>
      <c r="AH2376" s="1016" t="s">
        <v>14502</v>
      </c>
      <c r="AI2376" s="1016"/>
      <c r="AJ2376" s="1016"/>
      <c r="AK2376" s="177"/>
      <c r="AL2376" s="1049"/>
      <c r="AM2376" s="1016" t="s">
        <v>13658</v>
      </c>
      <c r="AO2376" s="1050"/>
      <c r="AR2376" s="1051"/>
      <c r="AT2376" s="1037"/>
      <c r="AU2376" s="1"/>
      <c r="AV2376" s="1037"/>
      <c r="AW2376" s="1037"/>
      <c r="AX2376" s="1037"/>
      <c r="AY2376" s="1037"/>
      <c r="AZ2376" s="1037"/>
      <c r="BA2376" s="1037"/>
      <c r="BB2376" s="1037"/>
      <c r="BC2376" s="1037"/>
      <c r="BD2376" s="1037"/>
      <c r="BE2376" s="1037"/>
      <c r="BF2376" s="1037"/>
    </row>
    <row r="2377" spans="1:58" ht="12" customHeight="1">
      <c r="A2377" s="959">
        <v>2375</v>
      </c>
      <c r="C2377" s="601" t="s">
        <v>203</v>
      </c>
      <c r="F2377" s="1044" t="s">
        <v>14503</v>
      </c>
      <c r="G2377" s="603" t="s">
        <v>14504</v>
      </c>
      <c r="H2377" s="1044"/>
      <c r="I2377" s="177"/>
      <c r="J2377" s="1043"/>
      <c r="K2377" s="971"/>
      <c r="L2377" s="1016" t="s">
        <v>1104</v>
      </c>
      <c r="M2377" s="1016" t="s">
        <v>14505</v>
      </c>
      <c r="N2377" s="27" t="s">
        <v>2609</v>
      </c>
      <c r="O2377" s="1044"/>
      <c r="P2377" s="1045"/>
      <c r="Q2377" s="1045"/>
      <c r="R2377" s="177">
        <f t="shared" si="39"/>
        <v>0</v>
      </c>
      <c r="S2377" s="177"/>
      <c r="T2377" s="596" t="str">
        <f>VLOOKUP(cppm_pr[[#This Row],[Status]],'All Link_LOV'!$I$32:$K$72,2,0)</f>
        <v>New order</v>
      </c>
      <c r="U2377" s="596" t="s">
        <v>13400</v>
      </c>
      <c r="V2377" s="1160">
        <v>162</v>
      </c>
      <c r="W2377" s="596"/>
      <c r="Z2377" s="1047"/>
      <c r="AA2377" s="177"/>
      <c r="AB2377" s="468"/>
      <c r="AC2377" s="1048"/>
      <c r="AF2377" s="1016" t="s">
        <v>14506</v>
      </c>
      <c r="AG2377" s="1016" t="s">
        <v>497</v>
      </c>
      <c r="AH2377" s="1016" t="s">
        <v>14507</v>
      </c>
      <c r="AI2377" s="1016"/>
      <c r="AJ2377" s="1016"/>
      <c r="AK2377" s="177"/>
      <c r="AL2377" s="1049"/>
      <c r="AM2377" s="1016" t="s">
        <v>10196</v>
      </c>
      <c r="AO2377" s="1050"/>
      <c r="AR2377" s="1051"/>
      <c r="AT2377" s="1037"/>
      <c r="AU2377" s="1"/>
      <c r="AV2377" s="1037"/>
      <c r="AW2377" s="1037"/>
      <c r="AX2377" s="1037"/>
      <c r="AY2377" s="1037"/>
      <c r="AZ2377" s="1037"/>
      <c r="BA2377" s="1037"/>
      <c r="BB2377" s="1037"/>
      <c r="BC2377" s="1037"/>
      <c r="BD2377" s="1037"/>
      <c r="BE2377" s="1037"/>
      <c r="BF2377" s="1037"/>
    </row>
    <row r="2378" spans="1:58" ht="12" customHeight="1">
      <c r="A2378" s="960">
        <v>2376</v>
      </c>
      <c r="C2378" s="601" t="s">
        <v>269</v>
      </c>
      <c r="F2378" s="1044" t="s">
        <v>14508</v>
      </c>
      <c r="G2378" s="1044"/>
      <c r="H2378" s="1044"/>
      <c r="I2378" s="177"/>
      <c r="J2378" s="1043"/>
      <c r="K2378" s="971"/>
      <c r="L2378" s="1016"/>
      <c r="M2378" s="1016" t="s">
        <v>10509</v>
      </c>
      <c r="N2378" s="27" t="s">
        <v>2634</v>
      </c>
      <c r="O2378" s="1044"/>
      <c r="P2378" s="1045"/>
      <c r="Q2378" s="1045"/>
      <c r="R2378" s="177">
        <f t="shared" si="39"/>
        <v>0</v>
      </c>
      <c r="S2378" s="177"/>
      <c r="T2378" s="596" t="str">
        <f>VLOOKUP(cppm_pr[[#This Row],[Status]],'All Link_LOV'!$I$32:$K$72,2,0)</f>
        <v>Insufficient Budget</v>
      </c>
      <c r="U2378" s="596" t="s">
        <v>13400</v>
      </c>
      <c r="V2378" s="1160">
        <v>163</v>
      </c>
      <c r="W2378" s="596"/>
      <c r="Z2378" s="1047"/>
      <c r="AA2378" s="177"/>
      <c r="AB2378" s="468"/>
      <c r="AC2378" s="1048"/>
      <c r="AF2378" s="1016" t="s">
        <v>13401</v>
      </c>
      <c r="AG2378" s="1016" t="s">
        <v>513</v>
      </c>
      <c r="AH2378" s="1016" t="s">
        <v>14509</v>
      </c>
      <c r="AI2378" s="1016" t="s">
        <v>14510</v>
      </c>
      <c r="AJ2378" s="1016"/>
      <c r="AK2378" s="177"/>
      <c r="AL2378" s="1049"/>
      <c r="AM2378" s="1016" t="s">
        <v>13451</v>
      </c>
      <c r="AO2378" s="1050"/>
      <c r="AR2378" s="1051"/>
      <c r="AT2378" s="1037"/>
      <c r="AU2378" s="1"/>
      <c r="AV2378" s="1037"/>
      <c r="AW2378" s="1037"/>
      <c r="AX2378" s="1037"/>
      <c r="AY2378" s="1037"/>
      <c r="AZ2378" s="1037"/>
      <c r="BA2378" s="1037"/>
      <c r="BB2378" s="1037"/>
      <c r="BC2378" s="1037"/>
      <c r="BD2378" s="1037"/>
      <c r="BE2378" s="1037"/>
      <c r="BF2378" s="1037"/>
    </row>
    <row r="2379" spans="1:58" ht="12" customHeight="1">
      <c r="A2379" s="960">
        <v>2377</v>
      </c>
      <c r="C2379" s="601" t="s">
        <v>269</v>
      </c>
      <c r="F2379" s="1044" t="s">
        <v>14511</v>
      </c>
      <c r="G2379" s="1044"/>
      <c r="H2379" s="1044"/>
      <c r="I2379" s="177"/>
      <c r="J2379" s="1043"/>
      <c r="K2379" s="971"/>
      <c r="L2379" s="1016" t="s">
        <v>54</v>
      </c>
      <c r="M2379" s="1016" t="s">
        <v>10509</v>
      </c>
      <c r="N2379" s="27" t="s">
        <v>2609</v>
      </c>
      <c r="O2379" s="1044"/>
      <c r="P2379" s="1045"/>
      <c r="Q2379" s="1045"/>
      <c r="R2379" s="177">
        <f t="shared" si="39"/>
        <v>0</v>
      </c>
      <c r="S2379" s="177"/>
      <c r="T2379" s="596" t="str">
        <f>VLOOKUP(cppm_pr[[#This Row],[Status]],'All Link_LOV'!$I$32:$K$72,2,0)</f>
        <v>Insufficient Budget</v>
      </c>
      <c r="U2379" s="596" t="s">
        <v>13400</v>
      </c>
      <c r="V2379" s="1160">
        <v>164</v>
      </c>
      <c r="W2379" s="596"/>
      <c r="Z2379" s="1047"/>
      <c r="AA2379" s="177"/>
      <c r="AB2379" s="468"/>
      <c r="AC2379" s="1048"/>
      <c r="AF2379" s="1016" t="s">
        <v>13401</v>
      </c>
      <c r="AG2379" s="1016" t="s">
        <v>513</v>
      </c>
      <c r="AH2379" s="1016" t="s">
        <v>14512</v>
      </c>
      <c r="AI2379" s="1016" t="s">
        <v>14510</v>
      </c>
      <c r="AJ2379" s="1016"/>
      <c r="AK2379" s="177"/>
      <c r="AL2379" s="1049"/>
      <c r="AM2379" s="1016" t="s">
        <v>11648</v>
      </c>
      <c r="AO2379" s="1050"/>
      <c r="AR2379" s="1051"/>
      <c r="AT2379" s="1037"/>
      <c r="AU2379" s="1"/>
      <c r="AV2379" s="1037"/>
      <c r="AW2379" s="1037"/>
      <c r="AX2379" s="1037"/>
      <c r="AY2379" s="1037"/>
      <c r="AZ2379" s="1037"/>
      <c r="BA2379" s="1037"/>
      <c r="BB2379" s="1037"/>
      <c r="BC2379" s="1037"/>
      <c r="BD2379" s="1037"/>
      <c r="BE2379" s="1037"/>
      <c r="BF2379" s="1037"/>
    </row>
    <row r="2380" spans="1:58" ht="12" customHeight="1">
      <c r="A2380" s="959">
        <v>2378</v>
      </c>
      <c r="C2380" s="601" t="s">
        <v>269</v>
      </c>
      <c r="F2380" s="1044" t="s">
        <v>14513</v>
      </c>
      <c r="G2380" s="1044"/>
      <c r="H2380" s="1044"/>
      <c r="I2380" s="177"/>
      <c r="J2380" s="1043"/>
      <c r="K2380" s="971"/>
      <c r="L2380" s="1016" t="s">
        <v>54</v>
      </c>
      <c r="M2380" s="1016" t="s">
        <v>10509</v>
      </c>
      <c r="N2380" s="27" t="s">
        <v>2609</v>
      </c>
      <c r="O2380" s="1044"/>
      <c r="P2380" s="1045"/>
      <c r="Q2380" s="1045"/>
      <c r="R2380" s="177">
        <f t="shared" ref="R2380:R2411" si="40">$Q2380-$P2380</f>
        <v>0</v>
      </c>
      <c r="S2380" s="177"/>
      <c r="T2380" s="596" t="str">
        <f>VLOOKUP(cppm_pr[[#This Row],[Status]],'All Link_LOV'!$I$32:$K$72,2,0)</f>
        <v>Insufficient Budget</v>
      </c>
      <c r="U2380" s="596" t="s">
        <v>13400</v>
      </c>
      <c r="V2380" s="1160">
        <v>165</v>
      </c>
      <c r="W2380" s="596"/>
      <c r="Z2380" s="1047"/>
      <c r="AA2380" s="177"/>
      <c r="AB2380" s="468"/>
      <c r="AC2380" s="1048"/>
      <c r="AF2380" s="1016" t="s">
        <v>13401</v>
      </c>
      <c r="AG2380" s="1016" t="s">
        <v>513</v>
      </c>
      <c r="AH2380" s="1016" t="s">
        <v>14514</v>
      </c>
      <c r="AI2380" s="1016" t="s">
        <v>14510</v>
      </c>
      <c r="AJ2380" s="1016"/>
      <c r="AK2380" s="177"/>
      <c r="AL2380" s="1049"/>
      <c r="AM2380" s="1016" t="s">
        <v>11657</v>
      </c>
      <c r="AO2380" s="1050"/>
      <c r="AR2380" s="1051"/>
      <c r="AT2380" s="1037"/>
      <c r="AU2380" s="1"/>
      <c r="AV2380" s="1037"/>
      <c r="AW2380" s="1037"/>
      <c r="AX2380" s="1037"/>
      <c r="AY2380" s="1037"/>
      <c r="AZ2380" s="1037"/>
      <c r="BA2380" s="1037"/>
      <c r="BB2380" s="1037"/>
      <c r="BC2380" s="1037"/>
      <c r="BD2380" s="1037"/>
      <c r="BE2380" s="1037"/>
      <c r="BF2380" s="1037"/>
    </row>
    <row r="2381" spans="1:58" ht="12" customHeight="1">
      <c r="A2381" s="960">
        <v>2379</v>
      </c>
      <c r="C2381" s="601" t="s">
        <v>269</v>
      </c>
      <c r="F2381" s="1044" t="s">
        <v>14515</v>
      </c>
      <c r="G2381" s="1044"/>
      <c r="H2381" s="1044"/>
      <c r="I2381" s="177"/>
      <c r="J2381" s="1043"/>
      <c r="K2381" s="971"/>
      <c r="L2381" s="1016" t="s">
        <v>54</v>
      </c>
      <c r="M2381" s="1016" t="s">
        <v>10509</v>
      </c>
      <c r="N2381" s="27" t="s">
        <v>2609</v>
      </c>
      <c r="O2381" s="1044"/>
      <c r="P2381" s="1045"/>
      <c r="Q2381" s="1045"/>
      <c r="R2381" s="177">
        <f t="shared" si="40"/>
        <v>0</v>
      </c>
      <c r="S2381" s="177"/>
      <c r="T2381" s="596" t="str">
        <f>VLOOKUP(cppm_pr[[#This Row],[Status]],'All Link_LOV'!$I$32:$K$72,2,0)</f>
        <v>Insufficient Budget</v>
      </c>
      <c r="U2381" s="596" t="s">
        <v>13400</v>
      </c>
      <c r="V2381" s="1160">
        <v>166</v>
      </c>
      <c r="W2381" s="596"/>
      <c r="Z2381" s="1047"/>
      <c r="AA2381" s="177"/>
      <c r="AB2381" s="468"/>
      <c r="AC2381" s="1048"/>
      <c r="AF2381" s="1016" t="s">
        <v>13401</v>
      </c>
      <c r="AG2381" s="1016" t="s">
        <v>513</v>
      </c>
      <c r="AH2381" s="1016" t="s">
        <v>14516</v>
      </c>
      <c r="AI2381" s="1016" t="s">
        <v>14510</v>
      </c>
      <c r="AJ2381" s="1016"/>
      <c r="AK2381" s="177"/>
      <c r="AL2381" s="1049"/>
      <c r="AM2381" s="1016" t="s">
        <v>6377</v>
      </c>
      <c r="AO2381" s="1050"/>
      <c r="AR2381" s="1051"/>
      <c r="AT2381" s="1037"/>
      <c r="AU2381" s="1"/>
      <c r="AV2381" s="1037"/>
      <c r="AW2381" s="1037"/>
      <c r="AX2381" s="1037"/>
      <c r="AY2381" s="1037"/>
      <c r="AZ2381" s="1037"/>
      <c r="BA2381" s="1037"/>
      <c r="BB2381" s="1037"/>
      <c r="BC2381" s="1037"/>
      <c r="BD2381" s="1037"/>
      <c r="BE2381" s="1037"/>
      <c r="BF2381" s="1037"/>
    </row>
    <row r="2382" spans="1:58" ht="12" customHeight="1">
      <c r="A2382" s="960">
        <v>2380</v>
      </c>
      <c r="C2382" s="601" t="s">
        <v>269</v>
      </c>
      <c r="F2382" s="1044" t="s">
        <v>14517</v>
      </c>
      <c r="G2382" s="1044"/>
      <c r="H2382" s="1044"/>
      <c r="I2382" s="177"/>
      <c r="J2382" s="1043"/>
      <c r="K2382" s="971"/>
      <c r="L2382" s="1016"/>
      <c r="M2382" s="1016" t="s">
        <v>10509</v>
      </c>
      <c r="N2382" s="27" t="s">
        <v>2609</v>
      </c>
      <c r="O2382" s="1044"/>
      <c r="P2382" s="1045"/>
      <c r="Q2382" s="1045"/>
      <c r="R2382" s="177">
        <f t="shared" si="40"/>
        <v>0</v>
      </c>
      <c r="S2382" s="177"/>
      <c r="T2382" s="596" t="str">
        <f>VLOOKUP(cppm_pr[[#This Row],[Status]],'All Link_LOV'!$I$32:$K$72,2,0)</f>
        <v>Insufficient Budget</v>
      </c>
      <c r="U2382" s="596" t="s">
        <v>13400</v>
      </c>
      <c r="V2382" s="1160">
        <v>167</v>
      </c>
      <c r="W2382" s="596"/>
      <c r="Z2382" s="1047"/>
      <c r="AA2382" s="177"/>
      <c r="AB2382" s="468"/>
      <c r="AC2382" s="1048"/>
      <c r="AF2382" s="1016" t="s">
        <v>13401</v>
      </c>
      <c r="AG2382" s="1016" t="s">
        <v>513</v>
      </c>
      <c r="AH2382" s="1016" t="s">
        <v>14518</v>
      </c>
      <c r="AI2382" s="1016" t="s">
        <v>14510</v>
      </c>
      <c r="AJ2382" s="1016"/>
      <c r="AK2382" s="177"/>
      <c r="AL2382" s="1049"/>
      <c r="AM2382" s="1016"/>
      <c r="AO2382" s="1050"/>
      <c r="AR2382" s="1051"/>
      <c r="AT2382" s="1037"/>
      <c r="AU2382" s="1"/>
      <c r="AV2382" s="1037"/>
      <c r="AW2382" s="1037"/>
      <c r="AX2382" s="1037"/>
      <c r="AY2382" s="1037"/>
      <c r="AZ2382" s="1037"/>
      <c r="BA2382" s="1037"/>
      <c r="BB2382" s="1037"/>
      <c r="BC2382" s="1037"/>
      <c r="BD2382" s="1037"/>
      <c r="BE2382" s="1037"/>
      <c r="BF2382" s="1037"/>
    </row>
    <row r="2383" spans="1:58" ht="12" customHeight="1">
      <c r="A2383" s="959">
        <v>2381</v>
      </c>
      <c r="C2383" s="601" t="s">
        <v>269</v>
      </c>
      <c r="F2383" s="1044" t="s">
        <v>14519</v>
      </c>
      <c r="G2383" s="1044"/>
      <c r="H2383" s="1044"/>
      <c r="I2383" s="177"/>
      <c r="J2383" s="1043"/>
      <c r="K2383" s="971"/>
      <c r="L2383" s="1016" t="s">
        <v>908</v>
      </c>
      <c r="M2383" s="1016" t="s">
        <v>10509</v>
      </c>
      <c r="N2383" s="27" t="s">
        <v>2609</v>
      </c>
      <c r="O2383" s="1044"/>
      <c r="P2383" s="1045"/>
      <c r="Q2383" s="1045"/>
      <c r="R2383" s="177">
        <f t="shared" si="40"/>
        <v>0</v>
      </c>
      <c r="S2383" s="177"/>
      <c r="T2383" s="596" t="str">
        <f>VLOOKUP(cppm_pr[[#This Row],[Status]],'All Link_LOV'!$I$32:$K$72,2,0)</f>
        <v>Insufficient Budget</v>
      </c>
      <c r="U2383" s="596" t="s">
        <v>13400</v>
      </c>
      <c r="V2383" s="1160">
        <v>168</v>
      </c>
      <c r="W2383" s="596"/>
      <c r="Z2383" s="1047"/>
      <c r="AA2383" s="177"/>
      <c r="AB2383" s="468"/>
      <c r="AC2383" s="1048"/>
      <c r="AF2383" s="1016" t="s">
        <v>13401</v>
      </c>
      <c r="AG2383" s="1016" t="s">
        <v>513</v>
      </c>
      <c r="AH2383" s="1016" t="s">
        <v>14520</v>
      </c>
      <c r="AI2383" s="1016" t="s">
        <v>14510</v>
      </c>
      <c r="AJ2383" s="1016"/>
      <c r="AK2383" s="177"/>
      <c r="AL2383" s="1049"/>
      <c r="AM2383" s="1016" t="s">
        <v>6729</v>
      </c>
      <c r="AO2383" s="1050"/>
      <c r="AR2383" s="1051"/>
      <c r="AT2383" s="1037"/>
      <c r="AU2383" s="1"/>
      <c r="AV2383" s="1037"/>
      <c r="AW2383" s="1037"/>
      <c r="AX2383" s="1037"/>
      <c r="AY2383" s="1037"/>
      <c r="AZ2383" s="1037"/>
      <c r="BA2383" s="1037"/>
      <c r="BB2383" s="1037"/>
      <c r="BC2383" s="1037"/>
      <c r="BD2383" s="1037"/>
      <c r="BE2383" s="1037"/>
      <c r="BF2383" s="1037"/>
    </row>
    <row r="2384" spans="1:58" ht="12" customHeight="1">
      <c r="A2384" s="960">
        <v>2382</v>
      </c>
      <c r="C2384" s="601" t="s">
        <v>269</v>
      </c>
      <c r="F2384" s="1044" t="s">
        <v>14521</v>
      </c>
      <c r="G2384" s="1044"/>
      <c r="H2384" s="1044"/>
      <c r="I2384" s="177"/>
      <c r="J2384" s="1043"/>
      <c r="K2384" s="971"/>
      <c r="L2384" s="1016" t="s">
        <v>54</v>
      </c>
      <c r="M2384" s="1016" t="s">
        <v>10509</v>
      </c>
      <c r="N2384" s="27" t="s">
        <v>2609</v>
      </c>
      <c r="O2384" s="1044"/>
      <c r="P2384" s="1045"/>
      <c r="Q2384" s="1045"/>
      <c r="R2384" s="177">
        <f t="shared" si="40"/>
        <v>0</v>
      </c>
      <c r="S2384" s="177"/>
      <c r="T2384" s="596" t="str">
        <f>VLOOKUP(cppm_pr[[#This Row],[Status]],'All Link_LOV'!$I$32:$K$72,2,0)</f>
        <v>Insufficient Budget</v>
      </c>
      <c r="U2384" s="596" t="s">
        <v>13400</v>
      </c>
      <c r="V2384" s="1160">
        <v>169</v>
      </c>
      <c r="W2384" s="596"/>
      <c r="Z2384" s="1047"/>
      <c r="AA2384" s="177"/>
      <c r="AB2384" s="468"/>
      <c r="AC2384" s="1048"/>
      <c r="AF2384" s="1016" t="s">
        <v>13401</v>
      </c>
      <c r="AG2384" s="1016" t="s">
        <v>513</v>
      </c>
      <c r="AH2384" s="1016" t="s">
        <v>14522</v>
      </c>
      <c r="AI2384" s="1016" t="s">
        <v>14510</v>
      </c>
      <c r="AJ2384" s="1016"/>
      <c r="AK2384" s="177"/>
      <c r="AL2384" s="1049"/>
      <c r="AM2384" s="1016" t="s">
        <v>11737</v>
      </c>
      <c r="AO2384" s="1050"/>
      <c r="AR2384" s="1051"/>
      <c r="AT2384" s="1037"/>
      <c r="AU2384" s="1"/>
      <c r="AV2384" s="1037"/>
      <c r="AW2384" s="1037"/>
      <c r="AX2384" s="1037"/>
      <c r="AY2384" s="1037"/>
      <c r="AZ2384" s="1037"/>
      <c r="BA2384" s="1037"/>
      <c r="BB2384" s="1037"/>
      <c r="BC2384" s="1037"/>
      <c r="BD2384" s="1037"/>
      <c r="BE2384" s="1037"/>
      <c r="BF2384" s="1037"/>
    </row>
    <row r="2385" spans="1:58" ht="12" customHeight="1">
      <c r="A2385" s="960">
        <v>2383</v>
      </c>
      <c r="C2385" s="601" t="s">
        <v>269</v>
      </c>
      <c r="F2385" s="1044" t="s">
        <v>14523</v>
      </c>
      <c r="G2385" s="1044"/>
      <c r="H2385" s="1044"/>
      <c r="I2385" s="177"/>
      <c r="J2385" s="1043"/>
      <c r="K2385" s="971"/>
      <c r="L2385" s="1016" t="s">
        <v>1252</v>
      </c>
      <c r="M2385" s="1016" t="s">
        <v>10509</v>
      </c>
      <c r="N2385" s="27" t="s">
        <v>2609</v>
      </c>
      <c r="O2385" s="1044"/>
      <c r="P2385" s="1045"/>
      <c r="Q2385" s="1045"/>
      <c r="R2385" s="177">
        <f t="shared" si="40"/>
        <v>0</v>
      </c>
      <c r="S2385" s="177"/>
      <c r="T2385" s="596" t="str">
        <f>VLOOKUP(cppm_pr[[#This Row],[Status]],'All Link_LOV'!$I$32:$K$72,2,0)</f>
        <v>Insufficient Budget</v>
      </c>
      <c r="U2385" s="596" t="s">
        <v>13400</v>
      </c>
      <c r="V2385" s="1160">
        <v>170</v>
      </c>
      <c r="W2385" s="596"/>
      <c r="Z2385" s="1047"/>
      <c r="AA2385" s="177"/>
      <c r="AB2385" s="468"/>
      <c r="AC2385" s="1048"/>
      <c r="AF2385" s="1016" t="s">
        <v>13401</v>
      </c>
      <c r="AG2385" s="1016" t="s">
        <v>513</v>
      </c>
      <c r="AH2385" s="1016" t="s">
        <v>14524</v>
      </c>
      <c r="AI2385" s="1016" t="s">
        <v>14510</v>
      </c>
      <c r="AJ2385" s="1016"/>
      <c r="AK2385" s="177"/>
      <c r="AL2385" s="1049"/>
      <c r="AM2385" s="1016" t="s">
        <v>7039</v>
      </c>
      <c r="AO2385" s="1050"/>
      <c r="AR2385" s="1051"/>
      <c r="AT2385" s="1037"/>
      <c r="AU2385" s="1"/>
      <c r="AV2385" s="1037"/>
      <c r="AW2385" s="1037"/>
      <c r="AX2385" s="1037"/>
      <c r="AY2385" s="1037"/>
      <c r="AZ2385" s="1037"/>
      <c r="BA2385" s="1037"/>
      <c r="BB2385" s="1037"/>
      <c r="BC2385" s="1037"/>
      <c r="BD2385" s="1037"/>
      <c r="BE2385" s="1037"/>
      <c r="BF2385" s="1037"/>
    </row>
    <row r="2386" spans="1:58" ht="12" customHeight="1">
      <c r="A2386" s="959">
        <v>2384</v>
      </c>
      <c r="C2386" s="601" t="s">
        <v>269</v>
      </c>
      <c r="F2386" s="1044" t="s">
        <v>14525</v>
      </c>
      <c r="G2386" s="1044"/>
      <c r="H2386" s="1044"/>
      <c r="I2386" s="177"/>
      <c r="J2386" s="1043"/>
      <c r="K2386" s="971"/>
      <c r="L2386" s="1016"/>
      <c r="M2386" s="1016" t="s">
        <v>10509</v>
      </c>
      <c r="N2386" s="27" t="s">
        <v>2634</v>
      </c>
      <c r="O2386" s="1044"/>
      <c r="P2386" s="1045"/>
      <c r="Q2386" s="1045"/>
      <c r="R2386" s="177">
        <f t="shared" si="40"/>
        <v>0</v>
      </c>
      <c r="S2386" s="177"/>
      <c r="T2386" s="596" t="str">
        <f>VLOOKUP(cppm_pr[[#This Row],[Status]],'All Link_LOV'!$I$32:$K$72,2,0)</f>
        <v>Insufficient Budget</v>
      </c>
      <c r="U2386" s="596" t="s">
        <v>13400</v>
      </c>
      <c r="V2386" s="1160">
        <v>171</v>
      </c>
      <c r="W2386" s="596"/>
      <c r="Z2386" s="1047"/>
      <c r="AA2386" s="177"/>
      <c r="AB2386" s="468"/>
      <c r="AC2386" s="1048"/>
      <c r="AF2386" s="1016" t="s">
        <v>13401</v>
      </c>
      <c r="AG2386" s="1016" t="s">
        <v>513</v>
      </c>
      <c r="AH2386" s="1016" t="s">
        <v>14526</v>
      </c>
      <c r="AI2386" s="1016" t="s">
        <v>14510</v>
      </c>
      <c r="AJ2386" s="1016"/>
      <c r="AK2386" s="177"/>
      <c r="AL2386" s="1049"/>
      <c r="AM2386" s="1016"/>
      <c r="AO2386" s="1050"/>
      <c r="AR2386" s="1051"/>
      <c r="AT2386" s="1037"/>
      <c r="AU2386" s="1"/>
      <c r="AV2386" s="1037"/>
      <c r="AW2386" s="1037"/>
      <c r="AX2386" s="1037"/>
      <c r="AY2386" s="1037"/>
      <c r="AZ2386" s="1037"/>
      <c r="BA2386" s="1037"/>
      <c r="BB2386" s="1037"/>
      <c r="BC2386" s="1037"/>
      <c r="BD2386" s="1037"/>
      <c r="BE2386" s="1037"/>
      <c r="BF2386" s="1037"/>
    </row>
    <row r="2387" spans="1:58" ht="12" customHeight="1">
      <c r="A2387" s="960">
        <v>2385</v>
      </c>
      <c r="C2387" s="601" t="s">
        <v>269</v>
      </c>
      <c r="F2387" s="1044" t="s">
        <v>14527</v>
      </c>
      <c r="G2387" s="1044"/>
      <c r="H2387" s="1044"/>
      <c r="I2387" s="177"/>
      <c r="J2387" s="1043"/>
      <c r="K2387" s="971"/>
      <c r="L2387" s="1016" t="s">
        <v>54</v>
      </c>
      <c r="M2387" s="1016" t="s">
        <v>10509</v>
      </c>
      <c r="N2387" s="27" t="s">
        <v>2609</v>
      </c>
      <c r="O2387" s="1044"/>
      <c r="P2387" s="1045"/>
      <c r="Q2387" s="1045"/>
      <c r="R2387" s="177">
        <f t="shared" si="40"/>
        <v>0</v>
      </c>
      <c r="S2387" s="177"/>
      <c r="T2387" s="596" t="str">
        <f>VLOOKUP(cppm_pr[[#This Row],[Status]],'All Link_LOV'!$I$32:$K$72,2,0)</f>
        <v>Insufficient Budget</v>
      </c>
      <c r="U2387" s="596" t="s">
        <v>13400</v>
      </c>
      <c r="V2387" s="1160">
        <v>172</v>
      </c>
      <c r="W2387" s="596"/>
      <c r="Z2387" s="1047"/>
      <c r="AA2387" s="177"/>
      <c r="AB2387" s="468"/>
      <c r="AC2387" s="1048"/>
      <c r="AF2387" s="1016" t="s">
        <v>13401</v>
      </c>
      <c r="AG2387" s="1016" t="s">
        <v>513</v>
      </c>
      <c r="AH2387" s="1016" t="s">
        <v>14528</v>
      </c>
      <c r="AI2387" s="1016" t="s">
        <v>14510</v>
      </c>
      <c r="AJ2387" s="1016"/>
      <c r="AK2387" s="177"/>
      <c r="AL2387" s="1049"/>
      <c r="AM2387" s="1016" t="s">
        <v>10084</v>
      </c>
      <c r="AO2387" s="1050"/>
      <c r="AR2387" s="1051"/>
      <c r="AT2387" s="1037"/>
      <c r="AU2387" s="1"/>
      <c r="AV2387" s="1037"/>
      <c r="AW2387" s="1037"/>
      <c r="AX2387" s="1037"/>
      <c r="AY2387" s="1037"/>
      <c r="AZ2387" s="1037"/>
      <c r="BA2387" s="1037"/>
      <c r="BB2387" s="1037"/>
      <c r="BC2387" s="1037"/>
      <c r="BD2387" s="1037"/>
      <c r="BE2387" s="1037"/>
      <c r="BF2387" s="1037"/>
    </row>
    <row r="2388" spans="1:58" ht="12" customHeight="1">
      <c r="A2388" s="960">
        <v>2386</v>
      </c>
      <c r="C2388" s="601" t="s">
        <v>269</v>
      </c>
      <c r="F2388" s="1044" t="s">
        <v>14529</v>
      </c>
      <c r="G2388" s="1044"/>
      <c r="H2388" s="1044"/>
      <c r="I2388" s="177"/>
      <c r="J2388" s="1043"/>
      <c r="K2388" s="971"/>
      <c r="L2388" s="1016" t="s">
        <v>54</v>
      </c>
      <c r="M2388" s="1016" t="s">
        <v>10509</v>
      </c>
      <c r="N2388" s="27" t="s">
        <v>2609</v>
      </c>
      <c r="O2388" s="1044"/>
      <c r="P2388" s="1045"/>
      <c r="Q2388" s="1045"/>
      <c r="R2388" s="177">
        <f t="shared" si="40"/>
        <v>0</v>
      </c>
      <c r="S2388" s="177"/>
      <c r="T2388" s="596" t="str">
        <f>VLOOKUP(cppm_pr[[#This Row],[Status]],'All Link_LOV'!$I$32:$K$72,2,0)</f>
        <v>Insufficient Budget</v>
      </c>
      <c r="U2388" s="596" t="s">
        <v>13400</v>
      </c>
      <c r="V2388" s="1160">
        <v>173</v>
      </c>
      <c r="W2388" s="596"/>
      <c r="Z2388" s="1047"/>
      <c r="AA2388" s="177"/>
      <c r="AB2388" s="468"/>
      <c r="AC2388" s="1048"/>
      <c r="AF2388" s="1016" t="s">
        <v>13401</v>
      </c>
      <c r="AG2388" s="1016" t="s">
        <v>513</v>
      </c>
      <c r="AH2388" s="1016" t="s">
        <v>14530</v>
      </c>
      <c r="AI2388" s="1016" t="s">
        <v>14510</v>
      </c>
      <c r="AJ2388" s="1016"/>
      <c r="AK2388" s="177"/>
      <c r="AL2388" s="1049"/>
      <c r="AM2388" s="1016" t="s">
        <v>6413</v>
      </c>
      <c r="AO2388" s="1050"/>
      <c r="AR2388" s="1051"/>
      <c r="AT2388" s="1037"/>
      <c r="AU2388" s="1"/>
      <c r="AV2388" s="1037"/>
      <c r="AW2388" s="1037"/>
      <c r="AX2388" s="1037"/>
      <c r="AY2388" s="1037"/>
      <c r="AZ2388" s="1037"/>
      <c r="BA2388" s="1037"/>
      <c r="BB2388" s="1037"/>
      <c r="BC2388" s="1037"/>
      <c r="BD2388" s="1037"/>
      <c r="BE2388" s="1037"/>
      <c r="BF2388" s="1037"/>
    </row>
    <row r="2389" spans="1:58" ht="12" customHeight="1">
      <c r="A2389" s="959">
        <v>2387</v>
      </c>
      <c r="C2389" s="601" t="s">
        <v>269</v>
      </c>
      <c r="F2389" s="1044" t="s">
        <v>14531</v>
      </c>
      <c r="G2389" s="1044"/>
      <c r="H2389" s="1044"/>
      <c r="I2389" s="177"/>
      <c r="J2389" s="1043"/>
      <c r="K2389" s="971"/>
      <c r="L2389" s="1016" t="s">
        <v>54</v>
      </c>
      <c r="M2389" s="1016" t="s">
        <v>10509</v>
      </c>
      <c r="N2389" s="27" t="s">
        <v>2609</v>
      </c>
      <c r="O2389" s="1044"/>
      <c r="P2389" s="1045"/>
      <c r="Q2389" s="1045"/>
      <c r="R2389" s="177">
        <f t="shared" si="40"/>
        <v>0</v>
      </c>
      <c r="S2389" s="177"/>
      <c r="T2389" s="596" t="str">
        <f>VLOOKUP(cppm_pr[[#This Row],[Status]],'All Link_LOV'!$I$32:$K$72,2,0)</f>
        <v>Insufficient Budget</v>
      </c>
      <c r="U2389" s="596" t="s">
        <v>13400</v>
      </c>
      <c r="V2389" s="1160">
        <v>174</v>
      </c>
      <c r="W2389" s="596"/>
      <c r="Z2389" s="1047"/>
      <c r="AA2389" s="177"/>
      <c r="AB2389" s="468"/>
      <c r="AC2389" s="1048"/>
      <c r="AF2389" s="1016" t="s">
        <v>13401</v>
      </c>
      <c r="AG2389" s="1016" t="s">
        <v>513</v>
      </c>
      <c r="AH2389" s="1016" t="s">
        <v>14532</v>
      </c>
      <c r="AI2389" s="1016" t="s">
        <v>14510</v>
      </c>
      <c r="AJ2389" s="1016"/>
      <c r="AK2389" s="177"/>
      <c r="AL2389" s="1049"/>
      <c r="AM2389" s="1016" t="s">
        <v>6377</v>
      </c>
      <c r="AO2389" s="1050"/>
      <c r="AR2389" s="1051"/>
      <c r="AT2389" s="1037"/>
      <c r="AU2389" s="1"/>
      <c r="AV2389" s="1037"/>
      <c r="AW2389" s="1037"/>
      <c r="AX2389" s="1037"/>
      <c r="AY2389" s="1037"/>
      <c r="AZ2389" s="1037"/>
      <c r="BA2389" s="1037"/>
      <c r="BB2389" s="1037"/>
      <c r="BC2389" s="1037"/>
      <c r="BD2389" s="1037"/>
      <c r="BE2389" s="1037"/>
      <c r="BF2389" s="1037"/>
    </row>
    <row r="2390" spans="1:58" ht="12" customHeight="1">
      <c r="A2390" s="960">
        <v>2388</v>
      </c>
      <c r="C2390" s="601" t="s">
        <v>269</v>
      </c>
      <c r="F2390" s="1044" t="s">
        <v>14533</v>
      </c>
      <c r="G2390" s="1044"/>
      <c r="H2390" s="1044"/>
      <c r="I2390" s="177"/>
      <c r="J2390" s="1043"/>
      <c r="K2390" s="971"/>
      <c r="L2390" s="1016" t="s">
        <v>54</v>
      </c>
      <c r="M2390" s="1016" t="s">
        <v>10509</v>
      </c>
      <c r="N2390" s="27" t="s">
        <v>2609</v>
      </c>
      <c r="O2390" s="1044"/>
      <c r="P2390" s="1045"/>
      <c r="Q2390" s="1045"/>
      <c r="R2390" s="177">
        <f t="shared" si="40"/>
        <v>0</v>
      </c>
      <c r="S2390" s="177"/>
      <c r="T2390" s="596" t="str">
        <f>VLOOKUP(cppm_pr[[#This Row],[Status]],'All Link_LOV'!$I$32:$K$72,2,0)</f>
        <v>Insufficient Budget</v>
      </c>
      <c r="U2390" s="596" t="s">
        <v>13400</v>
      </c>
      <c r="V2390" s="1160">
        <v>175</v>
      </c>
      <c r="W2390" s="596"/>
      <c r="Z2390" s="1047"/>
      <c r="AA2390" s="177"/>
      <c r="AB2390" s="468"/>
      <c r="AC2390" s="1048"/>
      <c r="AF2390" s="1016" t="s">
        <v>13401</v>
      </c>
      <c r="AG2390" s="1016" t="s">
        <v>513</v>
      </c>
      <c r="AH2390" s="1016" t="s">
        <v>14532</v>
      </c>
      <c r="AI2390" s="1016" t="s">
        <v>14510</v>
      </c>
      <c r="AJ2390" s="1016"/>
      <c r="AK2390" s="177"/>
      <c r="AL2390" s="1049"/>
      <c r="AM2390" s="1016" t="s">
        <v>6377</v>
      </c>
      <c r="AO2390" s="1050"/>
      <c r="AR2390" s="1051"/>
      <c r="AT2390" s="1037"/>
      <c r="AU2390" s="1"/>
      <c r="AV2390" s="1037"/>
      <c r="AW2390" s="1037"/>
      <c r="AX2390" s="1037"/>
      <c r="AY2390" s="1037"/>
      <c r="AZ2390" s="1037"/>
      <c r="BA2390" s="1037"/>
      <c r="BB2390" s="1037"/>
      <c r="BC2390" s="1037"/>
      <c r="BD2390" s="1037"/>
      <c r="BE2390" s="1037"/>
      <c r="BF2390" s="1037"/>
    </row>
    <row r="2391" spans="1:58" ht="12" customHeight="1">
      <c r="A2391" s="960">
        <v>2389</v>
      </c>
      <c r="C2391" s="601" t="s">
        <v>269</v>
      </c>
      <c r="F2391" s="1044" t="s">
        <v>14534</v>
      </c>
      <c r="G2391" s="1044"/>
      <c r="H2391" s="1044"/>
      <c r="I2391" s="177"/>
      <c r="J2391" s="1043"/>
      <c r="K2391" s="971"/>
      <c r="L2391" s="1016" t="s">
        <v>54</v>
      </c>
      <c r="M2391" s="1016" t="s">
        <v>10509</v>
      </c>
      <c r="N2391" s="27" t="s">
        <v>2609</v>
      </c>
      <c r="O2391" s="1044"/>
      <c r="P2391" s="1045"/>
      <c r="Q2391" s="1045"/>
      <c r="R2391" s="177">
        <f t="shared" si="40"/>
        <v>0</v>
      </c>
      <c r="S2391" s="177"/>
      <c r="T2391" s="596" t="str">
        <f>VLOOKUP(cppm_pr[[#This Row],[Status]],'All Link_LOV'!$I$32:$K$72,2,0)</f>
        <v>Insufficient Budget</v>
      </c>
      <c r="U2391" s="596" t="s">
        <v>13400</v>
      </c>
      <c r="V2391" s="1160">
        <v>176</v>
      </c>
      <c r="W2391" s="596"/>
      <c r="Z2391" s="1047"/>
      <c r="AA2391" s="177"/>
      <c r="AB2391" s="468"/>
      <c r="AC2391" s="1048"/>
      <c r="AF2391" s="1016" t="s">
        <v>13401</v>
      </c>
      <c r="AG2391" s="1016" t="s">
        <v>513</v>
      </c>
      <c r="AH2391" s="1016" t="s">
        <v>14535</v>
      </c>
      <c r="AI2391" s="1016" t="s">
        <v>14510</v>
      </c>
      <c r="AJ2391" s="1016"/>
      <c r="AK2391" s="177"/>
      <c r="AL2391" s="1049"/>
      <c r="AM2391" s="1016" t="s">
        <v>6413</v>
      </c>
      <c r="AO2391" s="1050"/>
      <c r="AR2391" s="1051"/>
      <c r="AT2391" s="1037"/>
      <c r="AU2391" s="1"/>
      <c r="AV2391" s="1037"/>
      <c r="AW2391" s="1037"/>
      <c r="AX2391" s="1037"/>
      <c r="AY2391" s="1037"/>
      <c r="AZ2391" s="1037"/>
      <c r="BA2391" s="1037"/>
      <c r="BB2391" s="1037"/>
      <c r="BC2391" s="1037"/>
      <c r="BD2391" s="1037"/>
      <c r="BE2391" s="1037"/>
      <c r="BF2391" s="1037"/>
    </row>
    <row r="2392" spans="1:58" ht="12" customHeight="1">
      <c r="A2392" s="959">
        <v>2390</v>
      </c>
      <c r="C2392" s="601" t="s">
        <v>269</v>
      </c>
      <c r="F2392" s="1044" t="s">
        <v>14536</v>
      </c>
      <c r="G2392" s="1044"/>
      <c r="H2392" s="1044"/>
      <c r="I2392" s="177"/>
      <c r="J2392" s="1043"/>
      <c r="K2392" s="971"/>
      <c r="L2392" s="1016" t="s">
        <v>54</v>
      </c>
      <c r="M2392" s="1016" t="s">
        <v>10509</v>
      </c>
      <c r="N2392" s="27" t="s">
        <v>2609</v>
      </c>
      <c r="O2392" s="1044"/>
      <c r="P2392" s="1045"/>
      <c r="Q2392" s="1045"/>
      <c r="R2392" s="177">
        <f t="shared" si="40"/>
        <v>0</v>
      </c>
      <c r="S2392" s="177"/>
      <c r="T2392" s="596" t="str">
        <f>VLOOKUP(cppm_pr[[#This Row],[Status]],'All Link_LOV'!$I$32:$K$72,2,0)</f>
        <v>Insufficient Budget</v>
      </c>
      <c r="U2392" s="596" t="s">
        <v>13400</v>
      </c>
      <c r="V2392" s="1160">
        <v>177</v>
      </c>
      <c r="W2392" s="596"/>
      <c r="Z2392" s="1047"/>
      <c r="AA2392" s="177"/>
      <c r="AB2392" s="468"/>
      <c r="AC2392" s="1048"/>
      <c r="AF2392" s="1016" t="s">
        <v>13401</v>
      </c>
      <c r="AG2392" s="1016" t="s">
        <v>513</v>
      </c>
      <c r="AH2392" s="1016" t="s">
        <v>14537</v>
      </c>
      <c r="AI2392" s="1016" t="s">
        <v>14510</v>
      </c>
      <c r="AJ2392" s="1016"/>
      <c r="AK2392" s="177"/>
      <c r="AL2392" s="1049"/>
      <c r="AM2392" s="1016" t="s">
        <v>14538</v>
      </c>
      <c r="AO2392" s="1050"/>
      <c r="AR2392" s="1051"/>
      <c r="AT2392" s="1037"/>
      <c r="AU2392" s="1"/>
      <c r="AV2392" s="1037"/>
      <c r="AW2392" s="1037"/>
      <c r="AX2392" s="1037"/>
      <c r="AY2392" s="1037"/>
      <c r="AZ2392" s="1037"/>
      <c r="BA2392" s="1037"/>
      <c r="BB2392" s="1037"/>
      <c r="BC2392" s="1037"/>
      <c r="BD2392" s="1037"/>
      <c r="BE2392" s="1037"/>
      <c r="BF2392" s="1037"/>
    </row>
    <row r="2393" spans="1:58" ht="12" customHeight="1">
      <c r="A2393" s="960">
        <v>2391</v>
      </c>
      <c r="C2393" s="601" t="s">
        <v>269</v>
      </c>
      <c r="F2393" s="1044" t="s">
        <v>14539</v>
      </c>
      <c r="G2393" s="1044"/>
      <c r="H2393" s="1044"/>
      <c r="I2393" s="177"/>
      <c r="J2393" s="1043"/>
      <c r="K2393" s="971"/>
      <c r="L2393" s="1016" t="s">
        <v>54</v>
      </c>
      <c r="M2393" s="1016" t="s">
        <v>10509</v>
      </c>
      <c r="N2393" s="27" t="s">
        <v>2609</v>
      </c>
      <c r="O2393" s="1044"/>
      <c r="P2393" s="1045"/>
      <c r="Q2393" s="1045"/>
      <c r="R2393" s="177">
        <f t="shared" si="40"/>
        <v>0</v>
      </c>
      <c r="S2393" s="177"/>
      <c r="T2393" s="596" t="str">
        <f>VLOOKUP(cppm_pr[[#This Row],[Status]],'All Link_LOV'!$I$32:$K$72,2,0)</f>
        <v>Insufficient Budget</v>
      </c>
      <c r="U2393" s="596" t="s">
        <v>13400</v>
      </c>
      <c r="V2393" s="1160">
        <v>178</v>
      </c>
      <c r="W2393" s="596"/>
      <c r="Z2393" s="1047"/>
      <c r="AA2393" s="177"/>
      <c r="AB2393" s="468"/>
      <c r="AC2393" s="1048"/>
      <c r="AF2393" s="1016" t="s">
        <v>13401</v>
      </c>
      <c r="AG2393" s="1016" t="s">
        <v>513</v>
      </c>
      <c r="AH2393" s="1016" t="s">
        <v>14540</v>
      </c>
      <c r="AI2393" s="1016" t="s">
        <v>14510</v>
      </c>
      <c r="AJ2393" s="1016"/>
      <c r="AK2393" s="177"/>
      <c r="AL2393" s="1049"/>
      <c r="AM2393" s="1016" t="s">
        <v>6413</v>
      </c>
      <c r="AO2393" s="1050"/>
      <c r="AR2393" s="1051"/>
      <c r="AT2393" s="1037"/>
      <c r="AU2393" s="1"/>
      <c r="AV2393" s="1037"/>
      <c r="AW2393" s="1037"/>
      <c r="AX2393" s="1037"/>
      <c r="AY2393" s="1037"/>
      <c r="AZ2393" s="1037"/>
      <c r="BA2393" s="1037"/>
      <c r="BB2393" s="1037"/>
      <c r="BC2393" s="1037"/>
      <c r="BD2393" s="1037"/>
      <c r="BE2393" s="1037"/>
      <c r="BF2393" s="1037"/>
    </row>
    <row r="2394" spans="1:58" ht="12" customHeight="1">
      <c r="A2394" s="960">
        <v>2392</v>
      </c>
      <c r="C2394" s="601" t="s">
        <v>269</v>
      </c>
      <c r="F2394" s="1044" t="s">
        <v>14541</v>
      </c>
      <c r="G2394" s="1044"/>
      <c r="H2394" s="1044"/>
      <c r="I2394" s="177"/>
      <c r="J2394" s="1043"/>
      <c r="K2394" s="971"/>
      <c r="L2394" s="1016" t="s">
        <v>54</v>
      </c>
      <c r="M2394" s="1016" t="s">
        <v>10509</v>
      </c>
      <c r="N2394" s="27" t="s">
        <v>2609</v>
      </c>
      <c r="O2394" s="1044"/>
      <c r="P2394" s="1045"/>
      <c r="Q2394" s="1045"/>
      <c r="R2394" s="177">
        <f t="shared" si="40"/>
        <v>0</v>
      </c>
      <c r="S2394" s="177"/>
      <c r="T2394" s="596" t="str">
        <f>VLOOKUP(cppm_pr[[#This Row],[Status]],'All Link_LOV'!$I$32:$K$72,2,0)</f>
        <v>Insufficient Budget</v>
      </c>
      <c r="U2394" s="596" t="s">
        <v>13400</v>
      </c>
      <c r="V2394" s="1160">
        <v>179</v>
      </c>
      <c r="W2394" s="596"/>
      <c r="Z2394" s="1047"/>
      <c r="AA2394" s="177"/>
      <c r="AB2394" s="468"/>
      <c r="AC2394" s="1048"/>
      <c r="AF2394" s="1016" t="s">
        <v>13401</v>
      </c>
      <c r="AG2394" s="1016" t="s">
        <v>513</v>
      </c>
      <c r="AH2394" s="1016" t="s">
        <v>14528</v>
      </c>
      <c r="AI2394" s="1016" t="s">
        <v>14510</v>
      </c>
      <c r="AJ2394" s="1016"/>
      <c r="AK2394" s="177"/>
      <c r="AL2394" s="1049"/>
      <c r="AM2394" s="1016" t="s">
        <v>10084</v>
      </c>
      <c r="AO2394" s="1050"/>
      <c r="AR2394" s="1051"/>
      <c r="AT2394" s="1037"/>
      <c r="AU2394" s="1"/>
      <c r="AV2394" s="1037"/>
      <c r="AW2394" s="1037"/>
      <c r="AX2394" s="1037"/>
      <c r="AY2394" s="1037"/>
      <c r="AZ2394" s="1037"/>
      <c r="BA2394" s="1037"/>
      <c r="BB2394" s="1037"/>
      <c r="BC2394" s="1037"/>
      <c r="BD2394" s="1037"/>
      <c r="BE2394" s="1037"/>
      <c r="BF2394" s="1037"/>
    </row>
    <row r="2395" spans="1:58" ht="12" customHeight="1">
      <c r="A2395" s="959">
        <v>2393</v>
      </c>
      <c r="C2395" s="601" t="s">
        <v>269</v>
      </c>
      <c r="F2395" s="1044" t="s">
        <v>14542</v>
      </c>
      <c r="G2395" s="1044"/>
      <c r="H2395" s="1044"/>
      <c r="I2395" s="177"/>
      <c r="J2395" s="1043"/>
      <c r="K2395" s="971"/>
      <c r="L2395" s="1016" t="s">
        <v>54</v>
      </c>
      <c r="M2395" s="1016" t="s">
        <v>10509</v>
      </c>
      <c r="N2395" s="27" t="s">
        <v>2609</v>
      </c>
      <c r="O2395" s="1044"/>
      <c r="P2395" s="1045"/>
      <c r="Q2395" s="1045"/>
      <c r="R2395" s="177">
        <f t="shared" si="40"/>
        <v>0</v>
      </c>
      <c r="S2395" s="177"/>
      <c r="T2395" s="596" t="str">
        <f>VLOOKUP(cppm_pr[[#This Row],[Status]],'All Link_LOV'!$I$32:$K$72,2,0)</f>
        <v>Insufficient Budget</v>
      </c>
      <c r="U2395" s="596" t="s">
        <v>13400</v>
      </c>
      <c r="V2395" s="1160">
        <v>180</v>
      </c>
      <c r="W2395" s="596"/>
      <c r="Z2395" s="1047"/>
      <c r="AA2395" s="177"/>
      <c r="AB2395" s="468"/>
      <c r="AC2395" s="1048"/>
      <c r="AF2395" s="1016" t="s">
        <v>13401</v>
      </c>
      <c r="AG2395" s="1016" t="s">
        <v>513</v>
      </c>
      <c r="AH2395" s="1016" t="s">
        <v>14528</v>
      </c>
      <c r="AI2395" s="1016" t="s">
        <v>14510</v>
      </c>
      <c r="AJ2395" s="1016"/>
      <c r="AK2395" s="177"/>
      <c r="AL2395" s="1049"/>
      <c r="AM2395" s="1016" t="s">
        <v>10084</v>
      </c>
      <c r="AO2395" s="1050"/>
      <c r="AR2395" s="1051"/>
      <c r="AT2395" s="1037"/>
      <c r="AU2395" s="1"/>
      <c r="AV2395" s="1037"/>
      <c r="AW2395" s="1037"/>
      <c r="AX2395" s="1037"/>
      <c r="AY2395" s="1037"/>
      <c r="AZ2395" s="1037"/>
      <c r="BA2395" s="1037"/>
      <c r="BB2395" s="1037"/>
      <c r="BC2395" s="1037"/>
      <c r="BD2395" s="1037"/>
      <c r="BE2395" s="1037"/>
      <c r="BF2395" s="1037"/>
    </row>
    <row r="2396" spans="1:58" ht="12" customHeight="1">
      <c r="A2396" s="960">
        <v>2394</v>
      </c>
      <c r="C2396" s="601" t="s">
        <v>269</v>
      </c>
      <c r="F2396" s="1044" t="s">
        <v>14543</v>
      </c>
      <c r="G2396" s="1044"/>
      <c r="H2396" s="1044"/>
      <c r="I2396" s="177"/>
      <c r="J2396" s="1043"/>
      <c r="K2396" s="971"/>
      <c r="L2396" s="1016" t="s">
        <v>54</v>
      </c>
      <c r="M2396" s="1016" t="s">
        <v>10509</v>
      </c>
      <c r="N2396" s="27" t="s">
        <v>2609</v>
      </c>
      <c r="O2396" s="1044"/>
      <c r="P2396" s="1045"/>
      <c r="Q2396" s="1045"/>
      <c r="R2396" s="177">
        <f t="shared" si="40"/>
        <v>0</v>
      </c>
      <c r="S2396" s="177"/>
      <c r="T2396" s="596" t="str">
        <f>VLOOKUP(cppm_pr[[#This Row],[Status]],'All Link_LOV'!$I$32:$K$72,2,0)</f>
        <v>Insufficient Budget</v>
      </c>
      <c r="U2396" s="596" t="s">
        <v>13400</v>
      </c>
      <c r="V2396" s="1160">
        <v>181</v>
      </c>
      <c r="W2396" s="596"/>
      <c r="Z2396" s="1047"/>
      <c r="AA2396" s="177"/>
      <c r="AB2396" s="468"/>
      <c r="AC2396" s="1048"/>
      <c r="AF2396" s="1016" t="s">
        <v>13401</v>
      </c>
      <c r="AG2396" s="1016" t="s">
        <v>513</v>
      </c>
      <c r="AH2396" s="1016" t="s">
        <v>14532</v>
      </c>
      <c r="AI2396" s="1016" t="s">
        <v>14510</v>
      </c>
      <c r="AJ2396" s="1016"/>
      <c r="AK2396" s="177"/>
      <c r="AL2396" s="1049"/>
      <c r="AM2396" s="1016" t="s">
        <v>6377</v>
      </c>
      <c r="AO2396" s="1050"/>
      <c r="AR2396" s="1051"/>
      <c r="AT2396" s="1037"/>
      <c r="AU2396" s="1"/>
      <c r="AV2396" s="1037"/>
      <c r="AW2396" s="1037"/>
      <c r="AX2396" s="1037"/>
      <c r="AY2396" s="1037"/>
      <c r="AZ2396" s="1037"/>
      <c r="BA2396" s="1037"/>
      <c r="BB2396" s="1037"/>
      <c r="BC2396" s="1037"/>
      <c r="BD2396" s="1037"/>
      <c r="BE2396" s="1037"/>
      <c r="BF2396" s="1037"/>
    </row>
    <row r="2397" spans="1:58" ht="12" customHeight="1">
      <c r="A2397" s="960">
        <v>2395</v>
      </c>
      <c r="C2397" s="601" t="s">
        <v>269</v>
      </c>
      <c r="F2397" s="1044" t="s">
        <v>14544</v>
      </c>
      <c r="G2397" s="1044"/>
      <c r="H2397" s="1044"/>
      <c r="I2397" s="177"/>
      <c r="J2397" s="1043"/>
      <c r="K2397" s="971"/>
      <c r="L2397" s="1016" t="s">
        <v>54</v>
      </c>
      <c r="M2397" s="1016" t="s">
        <v>10509</v>
      </c>
      <c r="N2397" s="27" t="s">
        <v>2609</v>
      </c>
      <c r="O2397" s="1044"/>
      <c r="P2397" s="1045"/>
      <c r="Q2397" s="1045"/>
      <c r="R2397" s="177">
        <f t="shared" si="40"/>
        <v>0</v>
      </c>
      <c r="S2397" s="177"/>
      <c r="T2397" s="596" t="str">
        <f>VLOOKUP(cppm_pr[[#This Row],[Status]],'All Link_LOV'!$I$32:$K$72,2,0)</f>
        <v>Insufficient Budget</v>
      </c>
      <c r="U2397" s="596" t="s">
        <v>13400</v>
      </c>
      <c r="V2397" s="1160">
        <v>182</v>
      </c>
      <c r="W2397" s="596"/>
      <c r="Z2397" s="1047"/>
      <c r="AA2397" s="177"/>
      <c r="AB2397" s="468"/>
      <c r="AC2397" s="1048"/>
      <c r="AF2397" s="1016" t="s">
        <v>13401</v>
      </c>
      <c r="AG2397" s="1016" t="s">
        <v>513</v>
      </c>
      <c r="AH2397" s="1016" t="s">
        <v>14530</v>
      </c>
      <c r="AI2397" s="1016" t="s">
        <v>14510</v>
      </c>
      <c r="AJ2397" s="1016"/>
      <c r="AK2397" s="177"/>
      <c r="AL2397" s="1049"/>
      <c r="AM2397" s="1016" t="s">
        <v>6413</v>
      </c>
      <c r="AO2397" s="1050"/>
      <c r="AR2397" s="1051"/>
      <c r="AT2397" s="1037"/>
      <c r="AU2397" s="1"/>
      <c r="AV2397" s="1037"/>
      <c r="AW2397" s="1037"/>
      <c r="AX2397" s="1037"/>
      <c r="AY2397" s="1037"/>
      <c r="AZ2397" s="1037"/>
      <c r="BA2397" s="1037"/>
      <c r="BB2397" s="1037"/>
      <c r="BC2397" s="1037"/>
      <c r="BD2397" s="1037"/>
      <c r="BE2397" s="1037"/>
      <c r="BF2397" s="1037"/>
    </row>
    <row r="2398" spans="1:58" ht="12" customHeight="1">
      <c r="A2398" s="959">
        <v>2396</v>
      </c>
      <c r="C2398" s="601" t="s">
        <v>269</v>
      </c>
      <c r="F2398" s="1044" t="s">
        <v>14545</v>
      </c>
      <c r="G2398" s="1044"/>
      <c r="H2398" s="1044"/>
      <c r="I2398" s="177"/>
      <c r="J2398" s="1043"/>
      <c r="K2398" s="971"/>
      <c r="L2398" s="1016" t="s">
        <v>54</v>
      </c>
      <c r="M2398" s="1016" t="s">
        <v>10509</v>
      </c>
      <c r="N2398" s="27" t="s">
        <v>2609</v>
      </c>
      <c r="O2398" s="1044"/>
      <c r="P2398" s="1045"/>
      <c r="Q2398" s="1045"/>
      <c r="R2398" s="177">
        <f t="shared" si="40"/>
        <v>0</v>
      </c>
      <c r="S2398" s="177"/>
      <c r="T2398" s="596" t="str">
        <f>VLOOKUP(cppm_pr[[#This Row],[Status]],'All Link_LOV'!$I$32:$K$72,2,0)</f>
        <v>Insufficient Budget</v>
      </c>
      <c r="U2398" s="596" t="s">
        <v>13400</v>
      </c>
      <c r="V2398" s="1160">
        <v>183</v>
      </c>
      <c r="W2398" s="596"/>
      <c r="Z2398" s="1047"/>
      <c r="AA2398" s="177"/>
      <c r="AB2398" s="468"/>
      <c r="AC2398" s="1048"/>
      <c r="AF2398" s="1016" t="s">
        <v>13401</v>
      </c>
      <c r="AG2398" s="1016" t="s">
        <v>513</v>
      </c>
      <c r="AH2398" s="1016" t="s">
        <v>14546</v>
      </c>
      <c r="AI2398" s="1016" t="s">
        <v>14510</v>
      </c>
      <c r="AJ2398" s="1016"/>
      <c r="AK2398" s="177"/>
      <c r="AL2398" s="1049"/>
      <c r="AM2398" s="1016" t="s">
        <v>13294</v>
      </c>
      <c r="AO2398" s="1050"/>
      <c r="AR2398" s="1051"/>
      <c r="AT2398" s="1037"/>
      <c r="AU2398" s="1"/>
      <c r="AV2398" s="1037"/>
      <c r="AW2398" s="1037"/>
      <c r="AX2398" s="1037"/>
      <c r="AY2398" s="1037"/>
      <c r="AZ2398" s="1037"/>
      <c r="BA2398" s="1037"/>
      <c r="BB2398" s="1037"/>
      <c r="BC2398" s="1037"/>
      <c r="BD2398" s="1037"/>
      <c r="BE2398" s="1037"/>
      <c r="BF2398" s="1037"/>
    </row>
    <row r="2399" spans="1:58" ht="12" customHeight="1">
      <c r="A2399" s="960">
        <v>2397</v>
      </c>
      <c r="C2399" s="601" t="s">
        <v>269</v>
      </c>
      <c r="F2399" s="1044" t="s">
        <v>14547</v>
      </c>
      <c r="G2399" s="1044"/>
      <c r="H2399" s="1044"/>
      <c r="I2399" s="177"/>
      <c r="J2399" s="1043"/>
      <c r="K2399" s="971"/>
      <c r="L2399" s="1016" t="s">
        <v>54</v>
      </c>
      <c r="M2399" s="1016" t="s">
        <v>10509</v>
      </c>
      <c r="N2399" s="27" t="s">
        <v>2609</v>
      </c>
      <c r="O2399" s="1044"/>
      <c r="P2399" s="1045"/>
      <c r="Q2399" s="1045"/>
      <c r="R2399" s="177">
        <f t="shared" si="40"/>
        <v>0</v>
      </c>
      <c r="S2399" s="177"/>
      <c r="T2399" s="596" t="str">
        <f>VLOOKUP(cppm_pr[[#This Row],[Status]],'All Link_LOV'!$I$32:$K$72,2,0)</f>
        <v>Insufficient Budget</v>
      </c>
      <c r="U2399" s="596" t="s">
        <v>13400</v>
      </c>
      <c r="V2399" s="1160">
        <v>184</v>
      </c>
      <c r="W2399" s="596"/>
      <c r="Z2399" s="1047"/>
      <c r="AA2399" s="177"/>
      <c r="AB2399" s="468"/>
      <c r="AC2399" s="1048"/>
      <c r="AF2399" s="1016" t="s">
        <v>13401</v>
      </c>
      <c r="AG2399" s="1016" t="s">
        <v>513</v>
      </c>
      <c r="AH2399" s="1016" t="s">
        <v>14548</v>
      </c>
      <c r="AI2399" s="1016" t="s">
        <v>14510</v>
      </c>
      <c r="AJ2399" s="1016"/>
      <c r="AK2399" s="177"/>
      <c r="AL2399" s="1049"/>
      <c r="AM2399" s="1016" t="s">
        <v>6448</v>
      </c>
      <c r="AO2399" s="1050"/>
      <c r="AR2399" s="1051"/>
      <c r="AT2399" s="1037"/>
      <c r="AU2399" s="1"/>
      <c r="AV2399" s="1037"/>
      <c r="AW2399" s="1037"/>
      <c r="AX2399" s="1037"/>
      <c r="AY2399" s="1037"/>
      <c r="AZ2399" s="1037"/>
      <c r="BA2399" s="1037"/>
      <c r="BB2399" s="1037"/>
      <c r="BC2399" s="1037"/>
      <c r="BD2399" s="1037"/>
      <c r="BE2399" s="1037"/>
      <c r="BF2399" s="1037"/>
    </row>
    <row r="2400" spans="1:58" ht="12" customHeight="1">
      <c r="A2400" s="960">
        <v>2398</v>
      </c>
      <c r="C2400" s="601" t="s">
        <v>269</v>
      </c>
      <c r="F2400" s="1044" t="s">
        <v>14549</v>
      </c>
      <c r="G2400" s="1044"/>
      <c r="H2400" s="1044"/>
      <c r="I2400" s="177"/>
      <c r="J2400" s="1043"/>
      <c r="K2400" s="971"/>
      <c r="L2400" s="1016" t="s">
        <v>54</v>
      </c>
      <c r="M2400" s="1016" t="s">
        <v>10509</v>
      </c>
      <c r="N2400" s="27" t="s">
        <v>2609</v>
      </c>
      <c r="O2400" s="1044"/>
      <c r="P2400" s="1045"/>
      <c r="Q2400" s="1045"/>
      <c r="R2400" s="177">
        <f t="shared" si="40"/>
        <v>0</v>
      </c>
      <c r="S2400" s="177"/>
      <c r="T2400" s="596" t="str">
        <f>VLOOKUP(cppm_pr[[#This Row],[Status]],'All Link_LOV'!$I$32:$K$72,2,0)</f>
        <v>Insufficient Budget</v>
      </c>
      <c r="U2400" s="596" t="s">
        <v>13400</v>
      </c>
      <c r="V2400" s="1160">
        <v>185</v>
      </c>
      <c r="W2400" s="596"/>
      <c r="Z2400" s="1047"/>
      <c r="AA2400" s="177"/>
      <c r="AB2400" s="468"/>
      <c r="AC2400" s="1048"/>
      <c r="AF2400" s="1016" t="s">
        <v>13401</v>
      </c>
      <c r="AG2400" s="1016" t="s">
        <v>513</v>
      </c>
      <c r="AH2400" s="1016" t="s">
        <v>14550</v>
      </c>
      <c r="AI2400" s="1016" t="s">
        <v>14510</v>
      </c>
      <c r="AJ2400" s="1016"/>
      <c r="AK2400" s="177"/>
      <c r="AL2400" s="1049"/>
      <c r="AM2400" s="1016" t="s">
        <v>6448</v>
      </c>
      <c r="AO2400" s="1050"/>
      <c r="AR2400" s="1051"/>
      <c r="AT2400" s="1037"/>
      <c r="AU2400" s="1"/>
      <c r="AV2400" s="1037"/>
      <c r="AW2400" s="1037"/>
      <c r="AX2400" s="1037"/>
      <c r="AY2400" s="1037"/>
      <c r="AZ2400" s="1037"/>
      <c r="BA2400" s="1037"/>
      <c r="BB2400" s="1037"/>
      <c r="BC2400" s="1037"/>
      <c r="BD2400" s="1037"/>
      <c r="BE2400" s="1037"/>
      <c r="BF2400" s="1037"/>
    </row>
    <row r="2401" spans="1:58" ht="12" customHeight="1">
      <c r="A2401" s="959">
        <v>2399</v>
      </c>
      <c r="C2401" s="601" t="s">
        <v>269</v>
      </c>
      <c r="F2401" s="1044" t="s">
        <v>14551</v>
      </c>
      <c r="G2401" s="1044"/>
      <c r="H2401" s="1044"/>
      <c r="I2401" s="177"/>
      <c r="J2401" s="1043"/>
      <c r="K2401" s="971"/>
      <c r="L2401" s="1016" t="s">
        <v>54</v>
      </c>
      <c r="M2401" s="1016" t="s">
        <v>10509</v>
      </c>
      <c r="N2401" s="27" t="s">
        <v>2609</v>
      </c>
      <c r="O2401" s="1044"/>
      <c r="P2401" s="1045"/>
      <c r="Q2401" s="1045"/>
      <c r="R2401" s="177">
        <f t="shared" si="40"/>
        <v>0</v>
      </c>
      <c r="S2401" s="177"/>
      <c r="T2401" s="596" t="str">
        <f>VLOOKUP(cppm_pr[[#This Row],[Status]],'All Link_LOV'!$I$32:$K$72,2,0)</f>
        <v>Insufficient Budget</v>
      </c>
      <c r="U2401" s="596" t="s">
        <v>13400</v>
      </c>
      <c r="V2401" s="1160">
        <v>186</v>
      </c>
      <c r="W2401" s="596"/>
      <c r="Z2401" s="1047"/>
      <c r="AA2401" s="177"/>
      <c r="AB2401" s="468"/>
      <c r="AC2401" s="1048"/>
      <c r="AF2401" s="1016" t="s">
        <v>13401</v>
      </c>
      <c r="AG2401" s="1016" t="s">
        <v>513</v>
      </c>
      <c r="AH2401" s="1016" t="s">
        <v>14552</v>
      </c>
      <c r="AI2401" s="1016" t="s">
        <v>14510</v>
      </c>
      <c r="AJ2401" s="1016"/>
      <c r="AK2401" s="177"/>
      <c r="AL2401" s="1049"/>
      <c r="AM2401" s="1016" t="s">
        <v>12711</v>
      </c>
      <c r="AO2401" s="1050"/>
      <c r="AR2401" s="1051"/>
      <c r="AT2401" s="1037"/>
      <c r="AU2401" s="1"/>
      <c r="AV2401" s="1037"/>
      <c r="AW2401" s="1037"/>
      <c r="AX2401" s="1037"/>
      <c r="AY2401" s="1037"/>
      <c r="AZ2401" s="1037"/>
      <c r="BA2401" s="1037"/>
      <c r="BB2401" s="1037"/>
      <c r="BC2401" s="1037"/>
      <c r="BD2401" s="1037"/>
      <c r="BE2401" s="1037"/>
      <c r="BF2401" s="1037"/>
    </row>
    <row r="2402" spans="1:58" ht="12" customHeight="1">
      <c r="A2402" s="960">
        <v>2400</v>
      </c>
      <c r="C2402" s="601" t="s">
        <v>269</v>
      </c>
      <c r="F2402" s="1044" t="s">
        <v>14553</v>
      </c>
      <c r="G2402" s="1044"/>
      <c r="H2402" s="1044"/>
      <c r="I2402" s="177"/>
      <c r="J2402" s="1043"/>
      <c r="K2402" s="971"/>
      <c r="L2402" s="1016" t="s">
        <v>54</v>
      </c>
      <c r="M2402" s="1016" t="s">
        <v>10509</v>
      </c>
      <c r="N2402" s="27" t="s">
        <v>2609</v>
      </c>
      <c r="O2402" s="1044"/>
      <c r="P2402" s="1045"/>
      <c r="Q2402" s="1045"/>
      <c r="R2402" s="177">
        <f t="shared" si="40"/>
        <v>0</v>
      </c>
      <c r="S2402" s="177"/>
      <c r="T2402" s="596" t="str">
        <f>VLOOKUP(cppm_pr[[#This Row],[Status]],'All Link_LOV'!$I$32:$K$72,2,0)</f>
        <v>Insufficient Budget</v>
      </c>
      <c r="U2402" s="596" t="s">
        <v>13400</v>
      </c>
      <c r="V2402" s="1160">
        <v>187</v>
      </c>
      <c r="W2402" s="596"/>
      <c r="Z2402" s="1047"/>
      <c r="AA2402" s="177"/>
      <c r="AB2402" s="468"/>
      <c r="AC2402" s="1048"/>
      <c r="AF2402" s="1016" t="s">
        <v>13401</v>
      </c>
      <c r="AG2402" s="1016" t="s">
        <v>513</v>
      </c>
      <c r="AH2402" s="1016" t="s">
        <v>14554</v>
      </c>
      <c r="AI2402" s="1016" t="s">
        <v>14510</v>
      </c>
      <c r="AJ2402" s="1016"/>
      <c r="AK2402" s="177"/>
      <c r="AL2402" s="1049"/>
      <c r="AM2402" s="1016" t="s">
        <v>12711</v>
      </c>
      <c r="AO2402" s="1050"/>
      <c r="AR2402" s="1051"/>
      <c r="AT2402" s="1037"/>
      <c r="AU2402" s="1"/>
      <c r="AV2402" s="1037"/>
      <c r="AW2402" s="1037"/>
      <c r="AX2402" s="1037"/>
      <c r="AY2402" s="1037"/>
      <c r="AZ2402" s="1037"/>
      <c r="BA2402" s="1037"/>
      <c r="BB2402" s="1037"/>
      <c r="BC2402" s="1037"/>
      <c r="BD2402" s="1037"/>
      <c r="BE2402" s="1037"/>
      <c r="BF2402" s="1037"/>
    </row>
    <row r="2403" spans="1:58" ht="12" customHeight="1">
      <c r="A2403" s="960">
        <v>2401</v>
      </c>
      <c r="C2403" s="601" t="s">
        <v>269</v>
      </c>
      <c r="F2403" s="1044" t="s">
        <v>14555</v>
      </c>
      <c r="G2403" s="1044"/>
      <c r="H2403" s="1044"/>
      <c r="I2403" s="177"/>
      <c r="J2403" s="1043"/>
      <c r="K2403" s="971"/>
      <c r="L2403" s="1016" t="s">
        <v>54</v>
      </c>
      <c r="M2403" s="1016" t="s">
        <v>10509</v>
      </c>
      <c r="N2403" s="27" t="s">
        <v>2609</v>
      </c>
      <c r="O2403" s="1044"/>
      <c r="P2403" s="1045"/>
      <c r="Q2403" s="1045"/>
      <c r="R2403" s="177">
        <f t="shared" si="40"/>
        <v>0</v>
      </c>
      <c r="S2403" s="177"/>
      <c r="T2403" s="596" t="str">
        <f>VLOOKUP(cppm_pr[[#This Row],[Status]],'All Link_LOV'!$I$32:$K$72,2,0)</f>
        <v>Insufficient Budget</v>
      </c>
      <c r="U2403" s="596" t="s">
        <v>13400</v>
      </c>
      <c r="V2403" s="1160">
        <v>188</v>
      </c>
      <c r="W2403" s="596"/>
      <c r="Z2403" s="1047"/>
      <c r="AA2403" s="177"/>
      <c r="AB2403" s="468"/>
      <c r="AC2403" s="1048"/>
      <c r="AF2403" s="1016" t="s">
        <v>13401</v>
      </c>
      <c r="AG2403" s="1016" t="s">
        <v>513</v>
      </c>
      <c r="AH2403" s="1016" t="s">
        <v>14554</v>
      </c>
      <c r="AI2403" s="1016" t="s">
        <v>14510</v>
      </c>
      <c r="AJ2403" s="1016"/>
      <c r="AK2403" s="177"/>
      <c r="AL2403" s="1049"/>
      <c r="AM2403" s="1016" t="s">
        <v>12711</v>
      </c>
      <c r="AO2403" s="1050"/>
      <c r="AR2403" s="1051"/>
      <c r="AT2403" s="1037"/>
      <c r="AU2403" s="1"/>
      <c r="AV2403" s="1037"/>
      <c r="AW2403" s="1037"/>
      <c r="AX2403" s="1037"/>
      <c r="AY2403" s="1037"/>
      <c r="AZ2403" s="1037"/>
      <c r="BA2403" s="1037"/>
      <c r="BB2403" s="1037"/>
      <c r="BC2403" s="1037"/>
      <c r="BD2403" s="1037"/>
      <c r="BE2403" s="1037"/>
      <c r="BF2403" s="1037"/>
    </row>
    <row r="2404" spans="1:58" ht="12" customHeight="1">
      <c r="A2404" s="959">
        <v>2402</v>
      </c>
      <c r="C2404" s="601" t="s">
        <v>269</v>
      </c>
      <c r="F2404" s="1044" t="s">
        <v>14556</v>
      </c>
      <c r="G2404" s="1044"/>
      <c r="H2404" s="1044"/>
      <c r="I2404" s="177"/>
      <c r="J2404" s="1043"/>
      <c r="K2404" s="971"/>
      <c r="L2404" s="1016" t="s">
        <v>54</v>
      </c>
      <c r="M2404" s="1016" t="s">
        <v>10509</v>
      </c>
      <c r="N2404" s="27" t="s">
        <v>2609</v>
      </c>
      <c r="O2404" s="1044"/>
      <c r="P2404" s="1045"/>
      <c r="Q2404" s="1045"/>
      <c r="R2404" s="177">
        <f t="shared" si="40"/>
        <v>0</v>
      </c>
      <c r="S2404" s="177"/>
      <c r="T2404" s="596" t="str">
        <f>VLOOKUP(cppm_pr[[#This Row],[Status]],'All Link_LOV'!$I$32:$K$72,2,0)</f>
        <v>Insufficient Budget</v>
      </c>
      <c r="U2404" s="596" t="s">
        <v>13400</v>
      </c>
      <c r="V2404" s="1160">
        <v>189</v>
      </c>
      <c r="W2404" s="596"/>
      <c r="Z2404" s="1047"/>
      <c r="AA2404" s="177"/>
      <c r="AB2404" s="468"/>
      <c r="AC2404" s="1048"/>
      <c r="AF2404" s="1016" t="s">
        <v>13401</v>
      </c>
      <c r="AG2404" s="1016" t="s">
        <v>513</v>
      </c>
      <c r="AH2404" s="1016" t="s">
        <v>14557</v>
      </c>
      <c r="AI2404" s="1016" t="s">
        <v>14510</v>
      </c>
      <c r="AJ2404" s="1016"/>
      <c r="AK2404" s="177"/>
      <c r="AL2404" s="1049"/>
      <c r="AM2404" s="1016" t="s">
        <v>6448</v>
      </c>
      <c r="AO2404" s="1050"/>
      <c r="AR2404" s="1051"/>
      <c r="AT2404" s="1037"/>
      <c r="AU2404" s="1"/>
      <c r="AV2404" s="1037"/>
      <c r="AW2404" s="1037"/>
      <c r="AX2404" s="1037"/>
      <c r="AY2404" s="1037"/>
      <c r="AZ2404" s="1037"/>
      <c r="BA2404" s="1037"/>
      <c r="BB2404" s="1037"/>
      <c r="BC2404" s="1037"/>
      <c r="BD2404" s="1037"/>
      <c r="BE2404" s="1037"/>
      <c r="BF2404" s="1037"/>
    </row>
    <row r="2405" spans="1:58" ht="12" customHeight="1">
      <c r="A2405" s="960">
        <v>2403</v>
      </c>
      <c r="C2405" s="601" t="s">
        <v>269</v>
      </c>
      <c r="F2405" s="1044" t="s">
        <v>14558</v>
      </c>
      <c r="G2405" s="1044"/>
      <c r="H2405" s="1044"/>
      <c r="I2405" s="177"/>
      <c r="J2405" s="1043"/>
      <c r="K2405" s="971"/>
      <c r="L2405" s="1016" t="s">
        <v>54</v>
      </c>
      <c r="M2405" s="1016" t="s">
        <v>10509</v>
      </c>
      <c r="N2405" s="27" t="s">
        <v>2609</v>
      </c>
      <c r="O2405" s="1044"/>
      <c r="P2405" s="1045"/>
      <c r="Q2405" s="1045"/>
      <c r="R2405" s="177">
        <f t="shared" si="40"/>
        <v>0</v>
      </c>
      <c r="S2405" s="177"/>
      <c r="T2405" s="596" t="str">
        <f>VLOOKUP(cppm_pr[[#This Row],[Status]],'All Link_LOV'!$I$32:$K$72,2,0)</f>
        <v>Insufficient Budget</v>
      </c>
      <c r="U2405" s="596" t="s">
        <v>13400</v>
      </c>
      <c r="V2405" s="1160">
        <v>190</v>
      </c>
      <c r="W2405" s="596"/>
      <c r="Z2405" s="1047"/>
      <c r="AA2405" s="177"/>
      <c r="AB2405" s="468"/>
      <c r="AC2405" s="1048"/>
      <c r="AF2405" s="1016" t="s">
        <v>13401</v>
      </c>
      <c r="AG2405" s="1016" t="s">
        <v>513</v>
      </c>
      <c r="AH2405" s="1016" t="s">
        <v>14559</v>
      </c>
      <c r="AI2405" s="1016" t="s">
        <v>14510</v>
      </c>
      <c r="AJ2405" s="1016"/>
      <c r="AK2405" s="177"/>
      <c r="AL2405" s="1049"/>
      <c r="AM2405" s="1016" t="s">
        <v>13294</v>
      </c>
      <c r="AO2405" s="1050"/>
      <c r="AR2405" s="1051"/>
      <c r="AT2405" s="1037"/>
      <c r="AU2405" s="1"/>
      <c r="AV2405" s="1037"/>
      <c r="AW2405" s="1037"/>
      <c r="AX2405" s="1037"/>
      <c r="AY2405" s="1037"/>
      <c r="AZ2405" s="1037"/>
      <c r="BA2405" s="1037"/>
      <c r="BB2405" s="1037"/>
      <c r="BC2405" s="1037"/>
      <c r="BD2405" s="1037"/>
      <c r="BE2405" s="1037"/>
      <c r="BF2405" s="1037"/>
    </row>
    <row r="2406" spans="1:58" ht="12" customHeight="1">
      <c r="A2406" s="960">
        <v>2404</v>
      </c>
      <c r="C2406" s="601" t="s">
        <v>269</v>
      </c>
      <c r="F2406" s="1044" t="s">
        <v>14560</v>
      </c>
      <c r="G2406" s="1044"/>
      <c r="H2406" s="1044"/>
      <c r="I2406" s="177"/>
      <c r="J2406" s="1043"/>
      <c r="K2406" s="971"/>
      <c r="L2406" s="1016" t="s">
        <v>54</v>
      </c>
      <c r="M2406" s="1016" t="s">
        <v>10509</v>
      </c>
      <c r="N2406" s="27" t="s">
        <v>2609</v>
      </c>
      <c r="O2406" s="1044"/>
      <c r="P2406" s="1045"/>
      <c r="Q2406" s="1045"/>
      <c r="R2406" s="177">
        <f t="shared" si="40"/>
        <v>0</v>
      </c>
      <c r="S2406" s="177"/>
      <c r="T2406" s="596" t="str">
        <f>VLOOKUP(cppm_pr[[#This Row],[Status]],'All Link_LOV'!$I$32:$K$72,2,0)</f>
        <v>Insufficient Budget</v>
      </c>
      <c r="U2406" s="596" t="s">
        <v>13400</v>
      </c>
      <c r="V2406" s="1160">
        <v>191</v>
      </c>
      <c r="W2406" s="596"/>
      <c r="Z2406" s="1047"/>
      <c r="AA2406" s="177"/>
      <c r="AB2406" s="468"/>
      <c r="AC2406" s="1048"/>
      <c r="AF2406" s="1016" t="s">
        <v>13401</v>
      </c>
      <c r="AG2406" s="1016" t="s">
        <v>513</v>
      </c>
      <c r="AH2406" s="1016" t="s">
        <v>14561</v>
      </c>
      <c r="AI2406" s="1016" t="s">
        <v>14510</v>
      </c>
      <c r="AJ2406" s="1016"/>
      <c r="AK2406" s="177"/>
      <c r="AL2406" s="1049"/>
      <c r="AM2406" s="1016" t="s">
        <v>12711</v>
      </c>
      <c r="AO2406" s="1050"/>
      <c r="AR2406" s="1051"/>
      <c r="AT2406" s="1037"/>
      <c r="AU2406" s="1"/>
      <c r="AV2406" s="1037"/>
      <c r="AW2406" s="1037"/>
      <c r="AX2406" s="1037"/>
      <c r="AY2406" s="1037"/>
      <c r="AZ2406" s="1037"/>
      <c r="BA2406" s="1037"/>
      <c r="BB2406" s="1037"/>
      <c r="BC2406" s="1037"/>
      <c r="BD2406" s="1037"/>
      <c r="BE2406" s="1037"/>
      <c r="BF2406" s="1037"/>
    </row>
    <row r="2407" spans="1:58" ht="12" customHeight="1">
      <c r="A2407" s="959">
        <v>2405</v>
      </c>
      <c r="C2407" s="601" t="s">
        <v>269</v>
      </c>
      <c r="F2407" s="1044" t="s">
        <v>14562</v>
      </c>
      <c r="G2407" s="1044"/>
      <c r="H2407" s="1044"/>
      <c r="I2407" s="177"/>
      <c r="J2407" s="1043"/>
      <c r="K2407" s="971"/>
      <c r="L2407" s="1016" t="s">
        <v>54</v>
      </c>
      <c r="M2407" s="1016" t="s">
        <v>10509</v>
      </c>
      <c r="N2407" s="27" t="s">
        <v>2609</v>
      </c>
      <c r="O2407" s="1044"/>
      <c r="P2407" s="1045"/>
      <c r="Q2407" s="1045"/>
      <c r="R2407" s="177">
        <f t="shared" si="40"/>
        <v>0</v>
      </c>
      <c r="S2407" s="177"/>
      <c r="T2407" s="596" t="str">
        <f>VLOOKUP(cppm_pr[[#This Row],[Status]],'All Link_LOV'!$I$32:$K$72,2,0)</f>
        <v>Insufficient Budget</v>
      </c>
      <c r="U2407" s="596" t="s">
        <v>13400</v>
      </c>
      <c r="V2407" s="1160">
        <v>192</v>
      </c>
      <c r="W2407" s="596"/>
      <c r="Z2407" s="1047"/>
      <c r="AA2407" s="177"/>
      <c r="AB2407" s="468"/>
      <c r="AC2407" s="1048"/>
      <c r="AF2407" s="1016" t="s">
        <v>13401</v>
      </c>
      <c r="AG2407" s="1016" t="s">
        <v>513</v>
      </c>
      <c r="AH2407" s="1016" t="s">
        <v>14563</v>
      </c>
      <c r="AI2407" s="1016" t="s">
        <v>14510</v>
      </c>
      <c r="AJ2407" s="1016"/>
      <c r="AK2407" s="177"/>
      <c r="AL2407" s="1049"/>
      <c r="AM2407" s="1016" t="s">
        <v>5098</v>
      </c>
      <c r="AO2407" s="1050"/>
      <c r="AR2407" s="1051"/>
      <c r="AT2407" s="1037"/>
      <c r="AU2407" s="1"/>
      <c r="AV2407" s="1037"/>
      <c r="AW2407" s="1037"/>
      <c r="AX2407" s="1037"/>
      <c r="AY2407" s="1037"/>
      <c r="AZ2407" s="1037"/>
      <c r="BA2407" s="1037"/>
      <c r="BB2407" s="1037"/>
      <c r="BC2407" s="1037"/>
      <c r="BD2407" s="1037"/>
      <c r="BE2407" s="1037"/>
      <c r="BF2407" s="1037"/>
    </row>
    <row r="2408" spans="1:58" ht="12" customHeight="1">
      <c r="A2408" s="960">
        <v>2406</v>
      </c>
      <c r="C2408" s="601" t="s">
        <v>269</v>
      </c>
      <c r="F2408" s="1044" t="s">
        <v>14564</v>
      </c>
      <c r="G2408" s="1044"/>
      <c r="H2408" s="1044"/>
      <c r="I2408" s="177"/>
      <c r="J2408" s="1043"/>
      <c r="K2408" s="971"/>
      <c r="L2408" s="1016" t="s">
        <v>54</v>
      </c>
      <c r="M2408" s="1016" t="s">
        <v>10509</v>
      </c>
      <c r="N2408" s="27" t="s">
        <v>2609</v>
      </c>
      <c r="O2408" s="1044"/>
      <c r="P2408" s="1045"/>
      <c r="Q2408" s="1045"/>
      <c r="R2408" s="177">
        <f t="shared" si="40"/>
        <v>0</v>
      </c>
      <c r="S2408" s="177"/>
      <c r="T2408" s="596" t="str">
        <f>VLOOKUP(cppm_pr[[#This Row],[Status]],'All Link_LOV'!$I$32:$K$72,2,0)</f>
        <v>Insufficient Budget</v>
      </c>
      <c r="U2408" s="596" t="s">
        <v>13400</v>
      </c>
      <c r="V2408" s="1160">
        <v>193</v>
      </c>
      <c r="W2408" s="596"/>
      <c r="Z2408" s="1047"/>
      <c r="AA2408" s="177"/>
      <c r="AB2408" s="468"/>
      <c r="AC2408" s="1048"/>
      <c r="AF2408" s="1016" t="s">
        <v>13401</v>
      </c>
      <c r="AG2408" s="1016" t="s">
        <v>513</v>
      </c>
      <c r="AH2408" s="1016" t="s">
        <v>14565</v>
      </c>
      <c r="AI2408" s="1016" t="s">
        <v>14510</v>
      </c>
      <c r="AJ2408" s="1016"/>
      <c r="AK2408" s="177"/>
      <c r="AL2408" s="1049"/>
      <c r="AM2408" s="1016" t="s">
        <v>6448</v>
      </c>
      <c r="AO2408" s="1050"/>
      <c r="AR2408" s="1051"/>
      <c r="AT2408" s="1037"/>
      <c r="AU2408" s="1"/>
      <c r="AV2408" s="1037"/>
      <c r="AW2408" s="1037"/>
      <c r="AX2408" s="1037"/>
      <c r="AY2408" s="1037"/>
      <c r="AZ2408" s="1037"/>
      <c r="BA2408" s="1037"/>
      <c r="BB2408" s="1037"/>
      <c r="BC2408" s="1037"/>
      <c r="BD2408" s="1037"/>
      <c r="BE2408" s="1037"/>
      <c r="BF2408" s="1037"/>
    </row>
    <row r="2409" spans="1:58" ht="12" customHeight="1">
      <c r="A2409" s="960">
        <v>2407</v>
      </c>
      <c r="C2409" s="601" t="s">
        <v>269</v>
      </c>
      <c r="F2409" s="1044" t="s">
        <v>14566</v>
      </c>
      <c r="G2409" s="1044"/>
      <c r="H2409" s="1044"/>
      <c r="I2409" s="177"/>
      <c r="J2409" s="1043"/>
      <c r="K2409" s="971"/>
      <c r="L2409" s="1016" t="s">
        <v>54</v>
      </c>
      <c r="M2409" s="1016" t="s">
        <v>10509</v>
      </c>
      <c r="N2409" s="27" t="s">
        <v>2609</v>
      </c>
      <c r="O2409" s="1044"/>
      <c r="P2409" s="1045"/>
      <c r="Q2409" s="1045"/>
      <c r="R2409" s="177">
        <f t="shared" si="40"/>
        <v>0</v>
      </c>
      <c r="S2409" s="177"/>
      <c r="T2409" s="596" t="str">
        <f>VLOOKUP(cppm_pr[[#This Row],[Status]],'All Link_LOV'!$I$32:$K$72,2,0)</f>
        <v>Insufficient Budget</v>
      </c>
      <c r="U2409" s="596" t="s">
        <v>13400</v>
      </c>
      <c r="V2409" s="1160">
        <v>194</v>
      </c>
      <c r="W2409" s="596"/>
      <c r="Z2409" s="1047"/>
      <c r="AA2409" s="177"/>
      <c r="AB2409" s="468"/>
      <c r="AC2409" s="1048"/>
      <c r="AF2409" s="1016" t="s">
        <v>13401</v>
      </c>
      <c r="AG2409" s="1016" t="s">
        <v>513</v>
      </c>
      <c r="AH2409" s="1016" t="s">
        <v>14567</v>
      </c>
      <c r="AI2409" s="1016" t="s">
        <v>14510</v>
      </c>
      <c r="AJ2409" s="1016"/>
      <c r="AK2409" s="177"/>
      <c r="AL2409" s="1049"/>
      <c r="AM2409" s="1016" t="s">
        <v>12711</v>
      </c>
      <c r="AO2409" s="1050"/>
      <c r="AR2409" s="1051"/>
      <c r="AT2409" s="1037"/>
      <c r="AU2409" s="1"/>
      <c r="AV2409" s="1037"/>
      <c r="AW2409" s="1037"/>
      <c r="AX2409" s="1037"/>
      <c r="AY2409" s="1037"/>
      <c r="AZ2409" s="1037"/>
      <c r="BA2409" s="1037"/>
      <c r="BB2409" s="1037"/>
      <c r="BC2409" s="1037"/>
      <c r="BD2409" s="1037"/>
      <c r="BE2409" s="1037"/>
      <c r="BF2409" s="1037"/>
    </row>
    <row r="2410" spans="1:58" ht="12" customHeight="1">
      <c r="A2410" s="959">
        <v>2408</v>
      </c>
      <c r="C2410" s="601" t="s">
        <v>269</v>
      </c>
      <c r="F2410" s="1044" t="s">
        <v>14568</v>
      </c>
      <c r="G2410" s="1044"/>
      <c r="H2410" s="1044"/>
      <c r="I2410" s="177"/>
      <c r="J2410" s="1043"/>
      <c r="K2410" s="971"/>
      <c r="L2410" s="1016" t="s">
        <v>54</v>
      </c>
      <c r="M2410" s="1016" t="s">
        <v>10509</v>
      </c>
      <c r="N2410" s="27" t="s">
        <v>2609</v>
      </c>
      <c r="O2410" s="1044"/>
      <c r="P2410" s="1045"/>
      <c r="Q2410" s="1045"/>
      <c r="R2410" s="177">
        <f t="shared" si="40"/>
        <v>0</v>
      </c>
      <c r="S2410" s="177"/>
      <c r="T2410" s="596" t="str">
        <f>VLOOKUP(cppm_pr[[#This Row],[Status]],'All Link_LOV'!$I$32:$K$72,2,0)</f>
        <v>Insufficient Budget</v>
      </c>
      <c r="U2410" s="596" t="s">
        <v>13400</v>
      </c>
      <c r="V2410" s="1160">
        <v>195</v>
      </c>
      <c r="W2410" s="596"/>
      <c r="Z2410" s="1047"/>
      <c r="AA2410" s="177"/>
      <c r="AB2410" s="468"/>
      <c r="AC2410" s="1048"/>
      <c r="AF2410" s="1016" t="s">
        <v>13401</v>
      </c>
      <c r="AG2410" s="1016" t="s">
        <v>513</v>
      </c>
      <c r="AH2410" s="1016" t="s">
        <v>14569</v>
      </c>
      <c r="AI2410" s="1016" t="s">
        <v>14510</v>
      </c>
      <c r="AJ2410" s="1016"/>
      <c r="AK2410" s="177"/>
      <c r="AL2410" s="1049"/>
      <c r="AM2410" s="1016" t="s">
        <v>12711</v>
      </c>
      <c r="AO2410" s="1050"/>
      <c r="AR2410" s="1051"/>
      <c r="AT2410" s="1037"/>
      <c r="AU2410" s="1"/>
      <c r="AV2410" s="1037"/>
      <c r="AW2410" s="1037"/>
      <c r="AX2410" s="1037"/>
      <c r="AY2410" s="1037"/>
      <c r="AZ2410" s="1037"/>
      <c r="BA2410" s="1037"/>
      <c r="BB2410" s="1037"/>
      <c r="BC2410" s="1037"/>
      <c r="BD2410" s="1037"/>
      <c r="BE2410" s="1037"/>
      <c r="BF2410" s="1037"/>
    </row>
    <row r="2411" spans="1:58" ht="12" customHeight="1">
      <c r="A2411" s="960">
        <v>2409</v>
      </c>
      <c r="C2411" s="601" t="s">
        <v>269</v>
      </c>
      <c r="F2411" s="1044" t="s">
        <v>14570</v>
      </c>
      <c r="G2411" s="1044"/>
      <c r="H2411" s="1044"/>
      <c r="I2411" s="177"/>
      <c r="J2411" s="1043"/>
      <c r="K2411" s="971"/>
      <c r="L2411" s="1016" t="s">
        <v>54</v>
      </c>
      <c r="M2411" s="1016" t="s">
        <v>10509</v>
      </c>
      <c r="N2411" s="27" t="s">
        <v>2609</v>
      </c>
      <c r="O2411" s="1044"/>
      <c r="P2411" s="1045"/>
      <c r="Q2411" s="1045"/>
      <c r="R2411" s="177">
        <f t="shared" si="40"/>
        <v>0</v>
      </c>
      <c r="S2411" s="177"/>
      <c r="T2411" s="596" t="str">
        <f>VLOOKUP(cppm_pr[[#This Row],[Status]],'All Link_LOV'!$I$32:$K$72,2,0)</f>
        <v>Insufficient Budget</v>
      </c>
      <c r="U2411" s="596" t="s">
        <v>13400</v>
      </c>
      <c r="V2411" s="1160">
        <v>196</v>
      </c>
      <c r="W2411" s="596"/>
      <c r="Z2411" s="1047"/>
      <c r="AA2411" s="177"/>
      <c r="AB2411" s="468"/>
      <c r="AC2411" s="1048"/>
      <c r="AF2411" s="1016" t="s">
        <v>13401</v>
      </c>
      <c r="AG2411" s="1016" t="s">
        <v>513</v>
      </c>
      <c r="AH2411" s="1016" t="s">
        <v>14571</v>
      </c>
      <c r="AI2411" s="1016" t="s">
        <v>14510</v>
      </c>
      <c r="AJ2411" s="1016"/>
      <c r="AK2411" s="177"/>
      <c r="AL2411" s="1049"/>
      <c r="AM2411" s="1016" t="s">
        <v>13294</v>
      </c>
      <c r="AO2411" s="1050"/>
      <c r="AR2411" s="1051"/>
      <c r="AT2411" s="1037"/>
      <c r="AU2411" s="1"/>
      <c r="AV2411" s="1037"/>
      <c r="AW2411" s="1037"/>
      <c r="AX2411" s="1037"/>
      <c r="AY2411" s="1037"/>
      <c r="AZ2411" s="1037"/>
      <c r="BA2411" s="1037"/>
      <c r="BB2411" s="1037"/>
      <c r="BC2411" s="1037"/>
      <c r="BD2411" s="1037"/>
      <c r="BE2411" s="1037"/>
      <c r="BF2411" s="1037"/>
    </row>
    <row r="2412" spans="1:58" ht="12" customHeight="1">
      <c r="A2412" s="960">
        <v>2410</v>
      </c>
      <c r="C2412" s="601" t="s">
        <v>269</v>
      </c>
      <c r="F2412" s="1044" t="s">
        <v>14572</v>
      </c>
      <c r="G2412" s="1044"/>
      <c r="H2412" s="1044"/>
      <c r="I2412" s="177"/>
      <c r="J2412" s="1043"/>
      <c r="K2412" s="971"/>
      <c r="L2412" s="1016" t="s">
        <v>54</v>
      </c>
      <c r="M2412" s="1016" t="s">
        <v>10509</v>
      </c>
      <c r="N2412" s="27" t="s">
        <v>2609</v>
      </c>
      <c r="O2412" s="1044"/>
      <c r="P2412" s="1045"/>
      <c r="Q2412" s="1045"/>
      <c r="R2412" s="177">
        <f t="shared" ref="R2412:R2421" si="41">$Q2412-$P2412</f>
        <v>0</v>
      </c>
      <c r="S2412" s="177"/>
      <c r="T2412" s="596" t="str">
        <f>VLOOKUP(cppm_pr[[#This Row],[Status]],'All Link_LOV'!$I$32:$K$72,2,0)</f>
        <v>Insufficient Budget</v>
      </c>
      <c r="U2412" s="596" t="s">
        <v>13400</v>
      </c>
      <c r="V2412" s="1160">
        <v>197</v>
      </c>
      <c r="W2412" s="596"/>
      <c r="Z2412" s="1047"/>
      <c r="AA2412" s="177"/>
      <c r="AB2412" s="468"/>
      <c r="AC2412" s="1048"/>
      <c r="AF2412" s="1016" t="s">
        <v>13401</v>
      </c>
      <c r="AG2412" s="1016" t="s">
        <v>513</v>
      </c>
      <c r="AH2412" s="1016" t="s">
        <v>14573</v>
      </c>
      <c r="AI2412" s="1016" t="s">
        <v>14510</v>
      </c>
      <c r="AJ2412" s="1016"/>
      <c r="AK2412" s="177"/>
      <c r="AL2412" s="1049"/>
      <c r="AM2412" s="1016" t="s">
        <v>12711</v>
      </c>
      <c r="AO2412" s="1050"/>
      <c r="AR2412" s="1051"/>
      <c r="AT2412" s="1037"/>
      <c r="AU2412" s="1"/>
      <c r="AV2412" s="1037"/>
      <c r="AW2412" s="1037"/>
      <c r="AX2412" s="1037"/>
      <c r="AY2412" s="1037"/>
      <c r="AZ2412" s="1037"/>
      <c r="BA2412" s="1037"/>
      <c r="BB2412" s="1037"/>
      <c r="BC2412" s="1037"/>
      <c r="BD2412" s="1037"/>
      <c r="BE2412" s="1037"/>
      <c r="BF2412" s="1037"/>
    </row>
    <row r="2413" spans="1:58" ht="12" customHeight="1">
      <c r="A2413" s="959">
        <v>2411</v>
      </c>
      <c r="C2413" s="601" t="s">
        <v>269</v>
      </c>
      <c r="F2413" s="1044" t="s">
        <v>14574</v>
      </c>
      <c r="G2413" s="1044"/>
      <c r="H2413" s="1044"/>
      <c r="I2413" s="177"/>
      <c r="J2413" s="1043"/>
      <c r="K2413" s="971"/>
      <c r="L2413" s="1016" t="s">
        <v>54</v>
      </c>
      <c r="M2413" s="1016" t="s">
        <v>10509</v>
      </c>
      <c r="N2413" s="27" t="s">
        <v>2609</v>
      </c>
      <c r="O2413" s="1044"/>
      <c r="P2413" s="1045"/>
      <c r="Q2413" s="1045"/>
      <c r="R2413" s="177">
        <f t="shared" si="41"/>
        <v>0</v>
      </c>
      <c r="S2413" s="177"/>
      <c r="T2413" s="596" t="str">
        <f>VLOOKUP(cppm_pr[[#This Row],[Status]],'All Link_LOV'!$I$32:$K$72,2,0)</f>
        <v>Insufficient Budget</v>
      </c>
      <c r="U2413" s="596" t="s">
        <v>13400</v>
      </c>
      <c r="V2413" s="1160">
        <v>198</v>
      </c>
      <c r="W2413" s="596"/>
      <c r="Z2413" s="1047"/>
      <c r="AA2413" s="177"/>
      <c r="AB2413" s="468"/>
      <c r="AC2413" s="1048"/>
      <c r="AF2413" s="1016" t="s">
        <v>13401</v>
      </c>
      <c r="AG2413" s="1016" t="s">
        <v>513</v>
      </c>
      <c r="AH2413" s="1016" t="s">
        <v>14575</v>
      </c>
      <c r="AI2413" s="1016" t="s">
        <v>14510</v>
      </c>
      <c r="AJ2413" s="1016"/>
      <c r="AK2413" s="177"/>
      <c r="AL2413" s="1049"/>
      <c r="AM2413" s="1016" t="s">
        <v>13294</v>
      </c>
      <c r="AO2413" s="1050"/>
      <c r="AR2413" s="1051"/>
      <c r="AT2413" s="1037"/>
      <c r="AU2413" s="1"/>
      <c r="AV2413" s="1037"/>
      <c r="AW2413" s="1037"/>
      <c r="AX2413" s="1037"/>
      <c r="AY2413" s="1037"/>
      <c r="AZ2413" s="1037"/>
      <c r="BA2413" s="1037"/>
      <c r="BB2413" s="1037"/>
      <c r="BC2413" s="1037"/>
      <c r="BD2413" s="1037"/>
      <c r="BE2413" s="1037"/>
      <c r="BF2413" s="1037"/>
    </row>
    <row r="2414" spans="1:58" ht="12" customHeight="1">
      <c r="A2414" s="960">
        <v>2412</v>
      </c>
      <c r="C2414" s="601" t="s">
        <v>269</v>
      </c>
      <c r="F2414" s="1044" t="s">
        <v>14576</v>
      </c>
      <c r="G2414" s="1044"/>
      <c r="H2414" s="1044"/>
      <c r="I2414" s="177"/>
      <c r="J2414" s="1043"/>
      <c r="K2414" s="971"/>
      <c r="L2414" s="1016" t="s">
        <v>54</v>
      </c>
      <c r="M2414" s="1016" t="s">
        <v>10509</v>
      </c>
      <c r="N2414" s="27" t="s">
        <v>2609</v>
      </c>
      <c r="O2414" s="1044"/>
      <c r="P2414" s="1045"/>
      <c r="Q2414" s="1045"/>
      <c r="R2414" s="177">
        <f t="shared" si="41"/>
        <v>0</v>
      </c>
      <c r="S2414" s="177"/>
      <c r="T2414" s="596" t="str">
        <f>VLOOKUP(cppm_pr[[#This Row],[Status]],'All Link_LOV'!$I$32:$K$72,2,0)</f>
        <v>Insufficient Budget</v>
      </c>
      <c r="U2414" s="596" t="s">
        <v>13400</v>
      </c>
      <c r="V2414" s="1160">
        <v>199</v>
      </c>
      <c r="W2414" s="596"/>
      <c r="Z2414" s="1047"/>
      <c r="AA2414" s="177"/>
      <c r="AB2414" s="468"/>
      <c r="AC2414" s="1048"/>
      <c r="AF2414" s="1016" t="s">
        <v>13401</v>
      </c>
      <c r="AG2414" s="1016" t="s">
        <v>513</v>
      </c>
      <c r="AH2414" s="1016" t="s">
        <v>14577</v>
      </c>
      <c r="AI2414" s="1016" t="s">
        <v>14510</v>
      </c>
      <c r="AJ2414" s="1016"/>
      <c r="AK2414" s="177"/>
      <c r="AL2414" s="1049"/>
      <c r="AM2414" s="1016" t="s">
        <v>13294</v>
      </c>
      <c r="AO2414" s="1050"/>
      <c r="AR2414" s="1051"/>
      <c r="AT2414" s="1037"/>
      <c r="AU2414" s="1"/>
      <c r="AV2414" s="1037"/>
      <c r="AW2414" s="1037"/>
      <c r="AX2414" s="1037"/>
      <c r="AY2414" s="1037"/>
      <c r="AZ2414" s="1037"/>
      <c r="BA2414" s="1037"/>
      <c r="BB2414" s="1037"/>
      <c r="BC2414" s="1037"/>
      <c r="BD2414" s="1037"/>
      <c r="BE2414" s="1037"/>
      <c r="BF2414" s="1037"/>
    </row>
    <row r="2415" spans="1:58" ht="12" customHeight="1">
      <c r="A2415" s="960">
        <v>2413</v>
      </c>
      <c r="C2415" s="601" t="s">
        <v>269</v>
      </c>
      <c r="F2415" s="1044" t="s">
        <v>14578</v>
      </c>
      <c r="G2415" s="1044"/>
      <c r="H2415" s="1044"/>
      <c r="I2415" s="177"/>
      <c r="J2415" s="1043"/>
      <c r="K2415" s="971"/>
      <c r="L2415" s="1016" t="s">
        <v>54</v>
      </c>
      <c r="M2415" s="1016" t="s">
        <v>10509</v>
      </c>
      <c r="N2415" s="27" t="s">
        <v>2609</v>
      </c>
      <c r="O2415" s="1044"/>
      <c r="P2415" s="1045"/>
      <c r="Q2415" s="1045"/>
      <c r="R2415" s="177">
        <f t="shared" si="41"/>
        <v>0</v>
      </c>
      <c r="S2415" s="177"/>
      <c r="T2415" s="596" t="str">
        <f>VLOOKUP(cppm_pr[[#This Row],[Status]],'All Link_LOV'!$I$32:$K$72,2,0)</f>
        <v>Insufficient Budget</v>
      </c>
      <c r="U2415" s="596" t="s">
        <v>13400</v>
      </c>
      <c r="V2415" s="1160">
        <v>200</v>
      </c>
      <c r="W2415" s="596"/>
      <c r="Z2415" s="1047"/>
      <c r="AA2415" s="177"/>
      <c r="AB2415" s="468"/>
      <c r="AC2415" s="1048"/>
      <c r="AF2415" s="1016" t="s">
        <v>13401</v>
      </c>
      <c r="AG2415" s="1016" t="s">
        <v>513</v>
      </c>
      <c r="AH2415" s="1016" t="s">
        <v>14579</v>
      </c>
      <c r="AI2415" s="1016" t="s">
        <v>14510</v>
      </c>
      <c r="AJ2415" s="1016"/>
      <c r="AK2415" s="177"/>
      <c r="AL2415" s="1049"/>
      <c r="AM2415" s="1016" t="s">
        <v>11737</v>
      </c>
      <c r="AO2415" s="1050"/>
      <c r="AR2415" s="1051"/>
      <c r="AT2415" s="1037"/>
      <c r="AU2415" s="1"/>
      <c r="AV2415" s="1037"/>
      <c r="AW2415" s="1037"/>
      <c r="AX2415" s="1037"/>
      <c r="AY2415" s="1037"/>
      <c r="AZ2415" s="1037"/>
      <c r="BA2415" s="1037"/>
      <c r="BB2415" s="1037"/>
      <c r="BC2415" s="1037"/>
      <c r="BD2415" s="1037"/>
      <c r="BE2415" s="1037"/>
      <c r="BF2415" s="1037"/>
    </row>
    <row r="2416" spans="1:58" ht="12" customHeight="1">
      <c r="A2416" s="959">
        <v>2414</v>
      </c>
      <c r="C2416" s="601" t="s">
        <v>269</v>
      </c>
      <c r="F2416" s="1044" t="s">
        <v>14580</v>
      </c>
      <c r="G2416" s="1044"/>
      <c r="H2416" s="1044"/>
      <c r="I2416" s="177"/>
      <c r="J2416" s="1043"/>
      <c r="K2416" s="971"/>
      <c r="L2416" s="1016" t="s">
        <v>54</v>
      </c>
      <c r="M2416" s="1016" t="s">
        <v>10509</v>
      </c>
      <c r="N2416" s="27" t="s">
        <v>2609</v>
      </c>
      <c r="O2416" s="1044"/>
      <c r="P2416" s="1045"/>
      <c r="Q2416" s="1045"/>
      <c r="R2416" s="177">
        <f t="shared" si="41"/>
        <v>0</v>
      </c>
      <c r="S2416" s="177"/>
      <c r="T2416" s="596" t="str">
        <f>VLOOKUP(cppm_pr[[#This Row],[Status]],'All Link_LOV'!$I$32:$K$72,2,0)</f>
        <v>Insufficient Budget</v>
      </c>
      <c r="U2416" s="596" t="s">
        <v>13400</v>
      </c>
      <c r="V2416" s="1160">
        <v>201</v>
      </c>
      <c r="W2416" s="596"/>
      <c r="Z2416" s="1047"/>
      <c r="AA2416" s="177"/>
      <c r="AB2416" s="468"/>
      <c r="AC2416" s="1048"/>
      <c r="AF2416" s="1016" t="s">
        <v>13401</v>
      </c>
      <c r="AG2416" s="1016" t="s">
        <v>513</v>
      </c>
      <c r="AH2416" s="1016" t="s">
        <v>14581</v>
      </c>
      <c r="AI2416" s="1016" t="s">
        <v>14510</v>
      </c>
      <c r="AJ2416" s="1016"/>
      <c r="AK2416" s="177"/>
      <c r="AL2416" s="1049"/>
      <c r="AM2416" s="1016" t="s">
        <v>11657</v>
      </c>
      <c r="AO2416" s="1050"/>
      <c r="AR2416" s="1051"/>
      <c r="AT2416" s="1037"/>
      <c r="AU2416" s="1"/>
      <c r="AV2416" s="1037"/>
      <c r="AW2416" s="1037"/>
      <c r="AX2416" s="1037"/>
      <c r="AY2416" s="1037"/>
      <c r="AZ2416" s="1037"/>
      <c r="BA2416" s="1037"/>
      <c r="BB2416" s="1037"/>
      <c r="BC2416" s="1037"/>
      <c r="BD2416" s="1037"/>
      <c r="BE2416" s="1037"/>
      <c r="BF2416" s="1037"/>
    </row>
    <row r="2417" spans="1:60" ht="12" customHeight="1">
      <c r="A2417" s="960">
        <v>2415</v>
      </c>
      <c r="C2417" s="601" t="s">
        <v>269</v>
      </c>
      <c r="F2417" s="1044" t="s">
        <v>14582</v>
      </c>
      <c r="G2417" s="1044"/>
      <c r="H2417" s="1044"/>
      <c r="I2417" s="177"/>
      <c r="J2417" s="1043"/>
      <c r="K2417" s="971"/>
      <c r="L2417" s="1016" t="s">
        <v>54</v>
      </c>
      <c r="M2417" s="1016" t="s">
        <v>10509</v>
      </c>
      <c r="N2417" s="27" t="s">
        <v>2609</v>
      </c>
      <c r="O2417" s="1044"/>
      <c r="P2417" s="1045"/>
      <c r="Q2417" s="1045"/>
      <c r="R2417" s="177">
        <f t="shared" si="41"/>
        <v>0</v>
      </c>
      <c r="S2417" s="177"/>
      <c r="T2417" s="596" t="str">
        <f>VLOOKUP(cppm_pr[[#This Row],[Status]],'All Link_LOV'!$I$32:$K$72,2,0)</f>
        <v>Insufficient Budget</v>
      </c>
      <c r="U2417" s="596" t="s">
        <v>13400</v>
      </c>
      <c r="V2417" s="1160">
        <v>202</v>
      </c>
      <c r="W2417" s="596"/>
      <c r="Z2417" s="1047"/>
      <c r="AA2417" s="177"/>
      <c r="AB2417" s="468"/>
      <c r="AC2417" s="1048"/>
      <c r="AF2417" s="1016" t="s">
        <v>13401</v>
      </c>
      <c r="AG2417" s="1016" t="s">
        <v>513</v>
      </c>
      <c r="AH2417" s="1016" t="s">
        <v>14583</v>
      </c>
      <c r="AI2417" s="1016" t="s">
        <v>14510</v>
      </c>
      <c r="AJ2417" s="1016"/>
      <c r="AK2417" s="177"/>
      <c r="AL2417" s="1049"/>
      <c r="AM2417" s="1016" t="s">
        <v>6413</v>
      </c>
      <c r="AO2417" s="1050"/>
      <c r="AR2417" s="1051"/>
      <c r="AT2417" s="1037"/>
      <c r="AU2417" s="1"/>
      <c r="AV2417" s="1037"/>
      <c r="AW2417" s="1037"/>
      <c r="AX2417" s="1037"/>
      <c r="AY2417" s="1037"/>
      <c r="AZ2417" s="1037"/>
      <c r="BA2417" s="1037"/>
      <c r="BB2417" s="1037"/>
      <c r="BC2417" s="1037"/>
      <c r="BD2417" s="1037"/>
      <c r="BE2417" s="1037"/>
      <c r="BF2417" s="1037"/>
    </row>
    <row r="2418" spans="1:60" ht="12" customHeight="1">
      <c r="A2418" s="960">
        <v>2416</v>
      </c>
      <c r="C2418" s="601" t="s">
        <v>269</v>
      </c>
      <c r="F2418" s="1044" t="s">
        <v>14584</v>
      </c>
      <c r="G2418" s="1044"/>
      <c r="H2418" s="1044"/>
      <c r="I2418" s="177"/>
      <c r="J2418" s="1043"/>
      <c r="K2418" s="971"/>
      <c r="L2418" s="1016" t="s">
        <v>54</v>
      </c>
      <c r="M2418" s="1016" t="s">
        <v>10509</v>
      </c>
      <c r="N2418" s="27" t="s">
        <v>2609</v>
      </c>
      <c r="O2418" s="1044"/>
      <c r="P2418" s="1045"/>
      <c r="Q2418" s="1045"/>
      <c r="R2418" s="177">
        <f t="shared" si="41"/>
        <v>0</v>
      </c>
      <c r="S2418" s="177"/>
      <c r="T2418" s="596" t="str">
        <f>VLOOKUP(cppm_pr[[#This Row],[Status]],'All Link_LOV'!$I$32:$K$72,2,0)</f>
        <v>Insufficient Budget</v>
      </c>
      <c r="U2418" s="596" t="s">
        <v>13400</v>
      </c>
      <c r="V2418" s="1160">
        <v>203</v>
      </c>
      <c r="W2418" s="596"/>
      <c r="Z2418" s="1047"/>
      <c r="AA2418" s="177"/>
      <c r="AB2418" s="468"/>
      <c r="AC2418" s="1048"/>
      <c r="AF2418" s="1016" t="s">
        <v>13401</v>
      </c>
      <c r="AG2418" s="1016" t="s">
        <v>513</v>
      </c>
      <c r="AH2418" s="1016" t="s">
        <v>14585</v>
      </c>
      <c r="AI2418" s="1016" t="s">
        <v>14510</v>
      </c>
      <c r="AJ2418" s="1016"/>
      <c r="AK2418" s="177"/>
      <c r="AL2418" s="1049"/>
      <c r="AM2418" s="1016" t="s">
        <v>14586</v>
      </c>
      <c r="AO2418" s="1050"/>
      <c r="AR2418" s="1051"/>
      <c r="AT2418" s="1037"/>
      <c r="AU2418" s="1"/>
      <c r="AV2418" s="1037"/>
      <c r="AW2418" s="1037"/>
      <c r="AX2418" s="1037"/>
      <c r="AY2418" s="1037"/>
      <c r="AZ2418" s="1037"/>
      <c r="BA2418" s="1037"/>
      <c r="BB2418" s="1037"/>
      <c r="BC2418" s="1037"/>
      <c r="BD2418" s="1037"/>
      <c r="BE2418" s="1037"/>
      <c r="BF2418" s="1037"/>
    </row>
    <row r="2419" spans="1:60" ht="12" customHeight="1">
      <c r="A2419" s="959">
        <v>2417</v>
      </c>
      <c r="C2419" s="601" t="s">
        <v>269</v>
      </c>
      <c r="F2419" s="1044" t="s">
        <v>14587</v>
      </c>
      <c r="G2419" s="1044"/>
      <c r="H2419" s="1044"/>
      <c r="I2419" s="177"/>
      <c r="J2419" s="1043"/>
      <c r="K2419" s="971"/>
      <c r="L2419" s="1016" t="s">
        <v>54</v>
      </c>
      <c r="M2419" s="1016" t="s">
        <v>10509</v>
      </c>
      <c r="N2419" s="27" t="s">
        <v>2609</v>
      </c>
      <c r="O2419" s="1044"/>
      <c r="P2419" s="1045"/>
      <c r="Q2419" s="1045"/>
      <c r="R2419" s="177">
        <f t="shared" si="41"/>
        <v>0</v>
      </c>
      <c r="S2419" s="177"/>
      <c r="T2419" s="596" t="str">
        <f>VLOOKUP(cppm_pr[[#This Row],[Status]],'All Link_LOV'!$I$32:$K$72,2,0)</f>
        <v>Insufficient Budget</v>
      </c>
      <c r="U2419" s="596" t="s">
        <v>13400</v>
      </c>
      <c r="V2419" s="1160">
        <v>204</v>
      </c>
      <c r="W2419" s="596"/>
      <c r="Z2419" s="1047"/>
      <c r="AA2419" s="177"/>
      <c r="AB2419" s="468"/>
      <c r="AC2419" s="1048"/>
      <c r="AF2419" s="1016" t="s">
        <v>13401</v>
      </c>
      <c r="AG2419" s="1016" t="s">
        <v>513</v>
      </c>
      <c r="AH2419" s="1016" t="s">
        <v>14588</v>
      </c>
      <c r="AI2419" s="1016" t="s">
        <v>14510</v>
      </c>
      <c r="AJ2419" s="1016"/>
      <c r="AK2419" s="177"/>
      <c r="AL2419" s="1049"/>
      <c r="AM2419" s="1016" t="s">
        <v>6413</v>
      </c>
      <c r="AO2419" s="1050"/>
      <c r="AR2419" s="1051"/>
      <c r="AT2419" s="1037"/>
      <c r="AU2419" s="1"/>
      <c r="AV2419" s="1037"/>
      <c r="AW2419" s="1037"/>
      <c r="AX2419" s="1037"/>
      <c r="AY2419" s="1037"/>
      <c r="AZ2419" s="1037"/>
      <c r="BA2419" s="1037"/>
      <c r="BB2419" s="1037"/>
      <c r="BC2419" s="1037"/>
      <c r="BD2419" s="1037"/>
      <c r="BE2419" s="1037"/>
      <c r="BF2419" s="1037"/>
    </row>
    <row r="2420" spans="1:60" ht="12" customHeight="1">
      <c r="A2420" s="960">
        <v>2418</v>
      </c>
      <c r="C2420" s="601" t="s">
        <v>269</v>
      </c>
      <c r="F2420" s="1044" t="s">
        <v>14589</v>
      </c>
      <c r="G2420" s="1044"/>
      <c r="H2420" s="1044"/>
      <c r="I2420" s="177"/>
      <c r="J2420" s="1043"/>
      <c r="K2420" s="971"/>
      <c r="L2420" s="1016" t="s">
        <v>54</v>
      </c>
      <c r="M2420" s="1016" t="s">
        <v>10509</v>
      </c>
      <c r="N2420" s="27" t="s">
        <v>2609</v>
      </c>
      <c r="O2420" s="1044"/>
      <c r="P2420" s="1045"/>
      <c r="Q2420" s="1045"/>
      <c r="R2420" s="177">
        <f t="shared" si="41"/>
        <v>0</v>
      </c>
      <c r="S2420" s="177"/>
      <c r="T2420" s="596" t="str">
        <f>VLOOKUP(cppm_pr[[#This Row],[Status]],'All Link_LOV'!$I$32:$K$72,2,0)</f>
        <v>Insufficient Budget</v>
      </c>
      <c r="U2420" s="596" t="s">
        <v>13400</v>
      </c>
      <c r="V2420" s="1160">
        <v>205</v>
      </c>
      <c r="W2420" s="596"/>
      <c r="Z2420" s="1047"/>
      <c r="AA2420" s="177"/>
      <c r="AB2420" s="468"/>
      <c r="AC2420" s="1048"/>
      <c r="AF2420" s="1016" t="s">
        <v>13401</v>
      </c>
      <c r="AG2420" s="1016" t="s">
        <v>513</v>
      </c>
      <c r="AH2420" s="1016" t="s">
        <v>14590</v>
      </c>
      <c r="AI2420" s="1016" t="s">
        <v>14510</v>
      </c>
      <c r="AJ2420" s="1016"/>
      <c r="AK2420" s="177"/>
      <c r="AL2420" s="1049"/>
      <c r="AM2420" s="1016" t="s">
        <v>11737</v>
      </c>
      <c r="AO2420" s="1050"/>
      <c r="AR2420" s="1051"/>
      <c r="AT2420" s="1037"/>
      <c r="AU2420" s="1"/>
      <c r="AV2420" s="1037"/>
      <c r="AW2420" s="1037"/>
      <c r="AX2420" s="1037"/>
      <c r="AY2420" s="1037"/>
      <c r="AZ2420" s="1037"/>
      <c r="BA2420" s="1037"/>
      <c r="BB2420" s="1037"/>
      <c r="BC2420" s="1037"/>
      <c r="BD2420" s="1037"/>
      <c r="BE2420" s="1037"/>
      <c r="BF2420" s="1037"/>
    </row>
    <row r="2421" spans="1:60" ht="12" customHeight="1">
      <c r="A2421" s="960">
        <v>2419</v>
      </c>
      <c r="C2421" s="601" t="s">
        <v>269</v>
      </c>
      <c r="F2421" s="1044" t="s">
        <v>14591</v>
      </c>
      <c r="G2421" s="1044"/>
      <c r="H2421" s="1044"/>
      <c r="I2421" s="177"/>
      <c r="J2421" s="1043"/>
      <c r="K2421" s="971"/>
      <c r="L2421" s="1016" t="s">
        <v>54</v>
      </c>
      <c r="M2421" s="1016" t="s">
        <v>10509</v>
      </c>
      <c r="N2421" s="27" t="s">
        <v>2609</v>
      </c>
      <c r="O2421" s="1044"/>
      <c r="P2421" s="1045"/>
      <c r="Q2421" s="1045"/>
      <c r="R2421" s="177">
        <f t="shared" si="41"/>
        <v>0</v>
      </c>
      <c r="S2421" s="177"/>
      <c r="T2421" s="596" t="str">
        <f>VLOOKUP(cppm_pr[[#This Row],[Status]],'All Link_LOV'!$I$32:$K$72,2,0)</f>
        <v>Insufficient Budget</v>
      </c>
      <c r="U2421" s="596" t="s">
        <v>13400</v>
      </c>
      <c r="V2421" s="1160">
        <v>206</v>
      </c>
      <c r="W2421" s="596"/>
      <c r="Z2421" s="1047"/>
      <c r="AA2421" s="177"/>
      <c r="AB2421" s="468"/>
      <c r="AC2421" s="1048"/>
      <c r="AF2421" s="1016" t="s">
        <v>13401</v>
      </c>
      <c r="AG2421" s="1016" t="s">
        <v>513</v>
      </c>
      <c r="AH2421" s="1016" t="s">
        <v>14592</v>
      </c>
      <c r="AI2421" s="1016" t="s">
        <v>14510</v>
      </c>
      <c r="AJ2421" s="1016"/>
      <c r="AK2421" s="177"/>
      <c r="AL2421" s="1049"/>
      <c r="AM2421" s="1016" t="s">
        <v>12711</v>
      </c>
      <c r="AO2421" s="1050"/>
      <c r="AR2421" s="1051"/>
      <c r="AT2421" s="1037"/>
      <c r="AU2421" s="1"/>
      <c r="AV2421" s="1037"/>
      <c r="AW2421" s="1037"/>
      <c r="AX2421" s="1037"/>
      <c r="AY2421" s="1037"/>
      <c r="AZ2421" s="1037"/>
      <c r="BA2421" s="1037"/>
      <c r="BB2421" s="1037"/>
      <c r="BC2421" s="1037"/>
      <c r="BD2421" s="1037"/>
      <c r="BE2421" s="1037"/>
      <c r="BF2421" s="1037"/>
    </row>
    <row r="2422" spans="1:60" ht="12" customHeight="1">
      <c r="A2422" s="959">
        <v>2420</v>
      </c>
      <c r="B2422" s="1017"/>
      <c r="C2422" s="601" t="s">
        <v>269</v>
      </c>
      <c r="D2422" s="1019"/>
      <c r="E2422" s="1017"/>
      <c r="F2422" s="1024" t="s">
        <v>14593</v>
      </c>
      <c r="G2422" s="1024"/>
      <c r="H2422" s="1024"/>
      <c r="I2422" s="1020"/>
      <c r="J2422" s="1023"/>
      <c r="K2422" s="616"/>
      <c r="L2422" s="1016" t="s">
        <v>908</v>
      </c>
      <c r="M2422" s="1016" t="s">
        <v>10509</v>
      </c>
      <c r="N2422" s="27" t="s">
        <v>2609</v>
      </c>
      <c r="O2422" s="1024"/>
      <c r="P2422" s="1025"/>
      <c r="Q2422" s="1025"/>
      <c r="R2422" s="1020">
        <f t="shared" ref="R2422:R2453" si="42">$Q2422-$P2422</f>
        <v>0</v>
      </c>
      <c r="S2422" s="1020"/>
      <c r="T2422" s="596" t="str">
        <f>VLOOKUP(cppm_pr[[#This Row],[Status]],'All Link_LOV'!$I$32:$K$72,2,0)</f>
        <v>Insufficient Budget</v>
      </c>
      <c r="U2422" s="596" t="s">
        <v>13400</v>
      </c>
      <c r="V2422" s="1027">
        <v>207</v>
      </c>
      <c r="W2422" s="596"/>
      <c r="Y2422" s="1020"/>
      <c r="Z2422" s="1028"/>
      <c r="AA2422" s="1020"/>
      <c r="AB2422" s="1029"/>
      <c r="AC2422" s="1022"/>
      <c r="AD2422" s="1029"/>
      <c r="AE2422" s="1029"/>
      <c r="AF2422" s="1016" t="s">
        <v>13401</v>
      </c>
      <c r="AG2422" s="1016" t="s">
        <v>513</v>
      </c>
      <c r="AH2422" s="1016" t="s">
        <v>14594</v>
      </c>
      <c r="AI2422" s="1016" t="s">
        <v>14510</v>
      </c>
      <c r="AJ2422" s="1016"/>
      <c r="AK2422" s="177"/>
      <c r="AL2422" s="1031"/>
      <c r="AM2422" s="1016" t="s">
        <v>6729</v>
      </c>
      <c r="AN2422" s="1020"/>
      <c r="AO2422" s="1033"/>
      <c r="AP2422" s="1020"/>
      <c r="AQ2422" s="1020"/>
      <c r="AR2422" s="1034"/>
      <c r="AS2422" s="1020"/>
      <c r="AT2422" s="1035"/>
      <c r="AU2422" s="603"/>
      <c r="AV2422" s="1035"/>
      <c r="AW2422" s="1035"/>
      <c r="AX2422" s="1035"/>
      <c r="AY2422" s="1035"/>
      <c r="AZ2422" s="1035"/>
      <c r="BA2422" s="1035"/>
      <c r="BB2422" s="1035"/>
      <c r="BC2422" s="1035"/>
      <c r="BD2422" s="1035"/>
      <c r="BE2422" s="1035"/>
      <c r="BF2422" s="1035"/>
      <c r="BG2422" s="1020"/>
      <c r="BH2422" s="1020"/>
    </row>
    <row r="2423" spans="1:60" ht="12" customHeight="1">
      <c r="A2423" s="960">
        <v>2421</v>
      </c>
      <c r="C2423" s="601" t="s">
        <v>269</v>
      </c>
      <c r="F2423" s="1044" t="s">
        <v>14595</v>
      </c>
      <c r="G2423" s="1044"/>
      <c r="H2423" s="1044"/>
      <c r="I2423" s="177"/>
      <c r="J2423" s="1043"/>
      <c r="K2423" s="971"/>
      <c r="L2423" s="1016" t="s">
        <v>908</v>
      </c>
      <c r="M2423" s="1016" t="s">
        <v>10509</v>
      </c>
      <c r="N2423" s="27" t="s">
        <v>2609</v>
      </c>
      <c r="O2423" s="1044"/>
      <c r="P2423" s="1045"/>
      <c r="Q2423" s="1045"/>
      <c r="R2423" s="177">
        <f t="shared" si="42"/>
        <v>0</v>
      </c>
      <c r="S2423" s="177"/>
      <c r="T2423" s="596" t="str">
        <f>VLOOKUP(cppm_pr[[#This Row],[Status]],'All Link_LOV'!$I$32:$K$72,2,0)</f>
        <v>Insufficient Budget</v>
      </c>
      <c r="U2423" s="596" t="s">
        <v>13400</v>
      </c>
      <c r="V2423" s="1160">
        <v>208</v>
      </c>
      <c r="W2423" s="596"/>
      <c r="Z2423" s="1047"/>
      <c r="AA2423" s="177"/>
      <c r="AB2423" s="468"/>
      <c r="AC2423" s="1048"/>
      <c r="AF2423" s="1016" t="s">
        <v>13401</v>
      </c>
      <c r="AG2423" s="1016" t="s">
        <v>513</v>
      </c>
      <c r="AH2423" s="1016" t="s">
        <v>14596</v>
      </c>
      <c r="AI2423" s="1016" t="s">
        <v>14510</v>
      </c>
      <c r="AJ2423" s="1016"/>
      <c r="AK2423" s="177"/>
      <c r="AL2423" s="1049"/>
      <c r="AM2423" s="1016" t="s">
        <v>6729</v>
      </c>
      <c r="AO2423" s="1050"/>
      <c r="AR2423" s="1051"/>
      <c r="AT2423" s="1037"/>
      <c r="AU2423" s="1"/>
      <c r="AV2423" s="1037"/>
      <c r="AW2423" s="1037"/>
      <c r="AX2423" s="1037"/>
      <c r="AY2423" s="1037"/>
      <c r="AZ2423" s="1037"/>
      <c r="BA2423" s="1037"/>
      <c r="BB2423" s="1037"/>
      <c r="BC2423" s="1037"/>
      <c r="BD2423" s="1037"/>
      <c r="BE2423" s="1037"/>
      <c r="BF2423" s="1037"/>
    </row>
    <row r="2424" spans="1:60" ht="12" customHeight="1">
      <c r="A2424" s="960">
        <v>2422</v>
      </c>
      <c r="C2424" s="601" t="s">
        <v>269</v>
      </c>
      <c r="F2424" s="1044" t="s">
        <v>14597</v>
      </c>
      <c r="G2424" s="1044"/>
      <c r="H2424" s="1044"/>
      <c r="I2424" s="177"/>
      <c r="J2424" s="1043"/>
      <c r="K2424" s="971"/>
      <c r="L2424" s="1016" t="s">
        <v>54</v>
      </c>
      <c r="M2424" s="1016" t="s">
        <v>10509</v>
      </c>
      <c r="N2424" s="27" t="s">
        <v>2609</v>
      </c>
      <c r="O2424" s="1044"/>
      <c r="P2424" s="1045"/>
      <c r="Q2424" s="1045"/>
      <c r="R2424" s="177">
        <f t="shared" si="42"/>
        <v>0</v>
      </c>
      <c r="S2424" s="177"/>
      <c r="T2424" s="596" t="str">
        <f>VLOOKUP(cppm_pr[[#This Row],[Status]],'All Link_LOV'!$I$32:$K$72,2,0)</f>
        <v>Insufficient Budget</v>
      </c>
      <c r="U2424" s="596" t="s">
        <v>13400</v>
      </c>
      <c r="V2424" s="1160">
        <v>209</v>
      </c>
      <c r="W2424" s="596"/>
      <c r="Z2424" s="1047"/>
      <c r="AA2424" s="177"/>
      <c r="AB2424" s="468"/>
      <c r="AC2424" s="1048"/>
      <c r="AF2424" s="1016" t="s">
        <v>13401</v>
      </c>
      <c r="AG2424" s="1016" t="s">
        <v>513</v>
      </c>
      <c r="AH2424" s="1016" t="s">
        <v>14598</v>
      </c>
      <c r="AI2424" s="1016" t="s">
        <v>14510</v>
      </c>
      <c r="AJ2424" s="1016"/>
      <c r="AK2424" s="177"/>
      <c r="AL2424" s="1049"/>
      <c r="AM2424" s="1016" t="s">
        <v>6377</v>
      </c>
      <c r="AO2424" s="1050"/>
      <c r="AR2424" s="1051"/>
      <c r="AT2424" s="1037"/>
      <c r="AU2424" s="1"/>
      <c r="AV2424" s="1037"/>
      <c r="AW2424" s="1037"/>
      <c r="AX2424" s="1037"/>
      <c r="AY2424" s="1037"/>
      <c r="AZ2424" s="1037"/>
      <c r="BA2424" s="1037"/>
      <c r="BB2424" s="1037"/>
      <c r="BC2424" s="1037"/>
      <c r="BD2424" s="1037"/>
      <c r="BE2424" s="1037"/>
      <c r="BF2424" s="1037"/>
    </row>
    <row r="2425" spans="1:60" ht="12" customHeight="1">
      <c r="A2425" s="959">
        <v>2423</v>
      </c>
      <c r="C2425" s="601" t="s">
        <v>269</v>
      </c>
      <c r="F2425" s="1044" t="s">
        <v>14599</v>
      </c>
      <c r="G2425" s="1044"/>
      <c r="H2425" s="1044"/>
      <c r="I2425" s="177"/>
      <c r="J2425" s="1043"/>
      <c r="K2425" s="971"/>
      <c r="L2425" s="1016" t="s">
        <v>54</v>
      </c>
      <c r="M2425" s="1016" t="s">
        <v>10509</v>
      </c>
      <c r="N2425" s="27" t="s">
        <v>2609</v>
      </c>
      <c r="O2425" s="1044"/>
      <c r="P2425" s="1045"/>
      <c r="Q2425" s="1045"/>
      <c r="R2425" s="177">
        <f t="shared" si="42"/>
        <v>0</v>
      </c>
      <c r="S2425" s="177"/>
      <c r="T2425" s="596" t="str">
        <f>VLOOKUP(cppm_pr[[#This Row],[Status]],'All Link_LOV'!$I$32:$K$72,2,0)</f>
        <v>Insufficient Budget</v>
      </c>
      <c r="U2425" s="596" t="s">
        <v>13400</v>
      </c>
      <c r="V2425" s="1160">
        <v>210</v>
      </c>
      <c r="W2425" s="596"/>
      <c r="Z2425" s="1047"/>
      <c r="AA2425" s="177"/>
      <c r="AB2425" s="468"/>
      <c r="AC2425" s="1048"/>
      <c r="AF2425" s="1016" t="s">
        <v>13401</v>
      </c>
      <c r="AG2425" s="1016" t="s">
        <v>513</v>
      </c>
      <c r="AH2425" s="1016" t="s">
        <v>14600</v>
      </c>
      <c r="AI2425" s="1016" t="s">
        <v>14510</v>
      </c>
      <c r="AJ2425" s="1016"/>
      <c r="AK2425" s="177"/>
      <c r="AL2425" s="1049"/>
      <c r="AM2425" s="1016" t="s">
        <v>6470</v>
      </c>
      <c r="AO2425" s="1050"/>
      <c r="AR2425" s="1051"/>
      <c r="AT2425" s="1037"/>
      <c r="AU2425" s="1"/>
      <c r="AV2425" s="1037"/>
      <c r="AW2425" s="1037"/>
      <c r="AX2425" s="1037"/>
      <c r="AY2425" s="1037"/>
      <c r="AZ2425" s="1037"/>
      <c r="BA2425" s="1037"/>
      <c r="BB2425" s="1037"/>
      <c r="BC2425" s="1037"/>
      <c r="BD2425" s="1037"/>
      <c r="BE2425" s="1037"/>
      <c r="BF2425" s="1037"/>
    </row>
    <row r="2426" spans="1:60" ht="12" customHeight="1">
      <c r="A2426" s="960">
        <v>2424</v>
      </c>
      <c r="C2426" s="601" t="s">
        <v>269</v>
      </c>
      <c r="F2426" s="1044" t="s">
        <v>14601</v>
      </c>
      <c r="G2426" s="1044"/>
      <c r="H2426" s="1044"/>
      <c r="I2426" s="177"/>
      <c r="J2426" s="1043"/>
      <c r="K2426" s="971"/>
      <c r="L2426" s="1016" t="s">
        <v>54</v>
      </c>
      <c r="M2426" s="1016" t="s">
        <v>10509</v>
      </c>
      <c r="N2426" s="27" t="s">
        <v>2609</v>
      </c>
      <c r="O2426" s="1044"/>
      <c r="P2426" s="1045"/>
      <c r="Q2426" s="1045"/>
      <c r="R2426" s="177">
        <f t="shared" si="42"/>
        <v>0</v>
      </c>
      <c r="S2426" s="177"/>
      <c r="T2426" s="596" t="str">
        <f>VLOOKUP(cppm_pr[[#This Row],[Status]],'All Link_LOV'!$I$32:$K$72,2,0)</f>
        <v>Insufficient Budget</v>
      </c>
      <c r="U2426" s="596" t="s">
        <v>13400</v>
      </c>
      <c r="V2426" s="1160">
        <v>211</v>
      </c>
      <c r="W2426" s="596"/>
      <c r="Z2426" s="1047"/>
      <c r="AA2426" s="177"/>
      <c r="AB2426" s="468"/>
      <c r="AC2426" s="1048"/>
      <c r="AF2426" s="1016" t="s">
        <v>13401</v>
      </c>
      <c r="AG2426" s="1016" t="s">
        <v>513</v>
      </c>
      <c r="AH2426" s="1016" t="s">
        <v>14516</v>
      </c>
      <c r="AI2426" s="1016" t="s">
        <v>14510</v>
      </c>
      <c r="AJ2426" s="1016"/>
      <c r="AK2426" s="177"/>
      <c r="AL2426" s="1049"/>
      <c r="AM2426" s="1016" t="s">
        <v>6377</v>
      </c>
      <c r="AO2426" s="1050"/>
      <c r="AR2426" s="1051"/>
      <c r="AT2426" s="1037"/>
      <c r="AU2426" s="1"/>
      <c r="AV2426" s="1037"/>
      <c r="AW2426" s="1037"/>
      <c r="AX2426" s="1037"/>
      <c r="AY2426" s="1037"/>
      <c r="AZ2426" s="1037"/>
      <c r="BA2426" s="1037"/>
      <c r="BB2426" s="1037"/>
      <c r="BC2426" s="1037"/>
      <c r="BD2426" s="1037"/>
      <c r="BE2426" s="1037"/>
      <c r="BF2426" s="1037"/>
    </row>
    <row r="2427" spans="1:60" ht="12" customHeight="1">
      <c r="A2427" s="960">
        <v>2425</v>
      </c>
      <c r="C2427" s="601" t="s">
        <v>269</v>
      </c>
      <c r="F2427" s="1044" t="s">
        <v>14602</v>
      </c>
      <c r="G2427" s="1044"/>
      <c r="H2427" s="1044"/>
      <c r="I2427" s="177"/>
      <c r="J2427" s="1043"/>
      <c r="K2427" s="971"/>
      <c r="L2427" s="1016" t="s">
        <v>54</v>
      </c>
      <c r="M2427" s="1016" t="s">
        <v>10509</v>
      </c>
      <c r="N2427" s="27" t="s">
        <v>2609</v>
      </c>
      <c r="O2427" s="1044"/>
      <c r="P2427" s="1045"/>
      <c r="Q2427" s="1045"/>
      <c r="R2427" s="177">
        <f t="shared" si="42"/>
        <v>0</v>
      </c>
      <c r="S2427" s="177"/>
      <c r="T2427" s="596" t="str">
        <f>VLOOKUP(cppm_pr[[#This Row],[Status]],'All Link_LOV'!$I$32:$K$72,2,0)</f>
        <v>Insufficient Budget</v>
      </c>
      <c r="U2427" s="596" t="s">
        <v>13400</v>
      </c>
      <c r="V2427" s="1160">
        <v>212</v>
      </c>
      <c r="W2427" s="596"/>
      <c r="Z2427" s="1047"/>
      <c r="AA2427" s="177"/>
      <c r="AB2427" s="468"/>
      <c r="AC2427" s="1048"/>
      <c r="AF2427" s="1016" t="s">
        <v>13401</v>
      </c>
      <c r="AG2427" s="1016" t="s">
        <v>513</v>
      </c>
      <c r="AH2427" s="1016" t="s">
        <v>14516</v>
      </c>
      <c r="AI2427" s="1016" t="s">
        <v>14510</v>
      </c>
      <c r="AJ2427" s="1016"/>
      <c r="AK2427" s="177"/>
      <c r="AL2427" s="1049"/>
      <c r="AM2427" s="1016" t="s">
        <v>6377</v>
      </c>
      <c r="AO2427" s="1050"/>
      <c r="AR2427" s="1051"/>
      <c r="AT2427" s="1037"/>
      <c r="AU2427" s="1"/>
      <c r="AV2427" s="1037"/>
      <c r="AW2427" s="1037"/>
      <c r="AX2427" s="1037"/>
      <c r="AY2427" s="1037"/>
      <c r="AZ2427" s="1037"/>
      <c r="BA2427" s="1037"/>
      <c r="BB2427" s="1037"/>
      <c r="BC2427" s="1037"/>
      <c r="BD2427" s="1037"/>
      <c r="BE2427" s="1037"/>
      <c r="BF2427" s="1037"/>
    </row>
    <row r="2428" spans="1:60" ht="12" customHeight="1">
      <c r="A2428" s="959">
        <v>2426</v>
      </c>
      <c r="C2428" s="601" t="s">
        <v>269</v>
      </c>
      <c r="F2428" s="1044" t="s">
        <v>14603</v>
      </c>
      <c r="G2428" s="1044"/>
      <c r="H2428" s="1044"/>
      <c r="I2428" s="177"/>
      <c r="J2428" s="1043"/>
      <c r="K2428" s="971"/>
      <c r="L2428" s="1016" t="s">
        <v>54</v>
      </c>
      <c r="M2428" s="1016" t="s">
        <v>10509</v>
      </c>
      <c r="N2428" s="27" t="s">
        <v>2609</v>
      </c>
      <c r="O2428" s="1044"/>
      <c r="P2428" s="1045"/>
      <c r="Q2428" s="1045"/>
      <c r="R2428" s="177">
        <f t="shared" si="42"/>
        <v>0</v>
      </c>
      <c r="S2428" s="177"/>
      <c r="T2428" s="596" t="str">
        <f>VLOOKUP(cppm_pr[[#This Row],[Status]],'All Link_LOV'!$I$32:$K$72,2,0)</f>
        <v>Insufficient Budget</v>
      </c>
      <c r="U2428" s="596" t="s">
        <v>13400</v>
      </c>
      <c r="V2428" s="1160">
        <v>213</v>
      </c>
      <c r="W2428" s="596"/>
      <c r="Z2428" s="1047"/>
      <c r="AA2428" s="177"/>
      <c r="AB2428" s="468"/>
      <c r="AC2428" s="1048"/>
      <c r="AF2428" s="1016" t="s">
        <v>13401</v>
      </c>
      <c r="AG2428" s="1016" t="s">
        <v>513</v>
      </c>
      <c r="AH2428" s="1016" t="s">
        <v>14530</v>
      </c>
      <c r="AI2428" s="1016" t="s">
        <v>14510</v>
      </c>
      <c r="AJ2428" s="1016"/>
      <c r="AK2428" s="177"/>
      <c r="AL2428" s="1049"/>
      <c r="AM2428" s="1016" t="s">
        <v>6413</v>
      </c>
      <c r="AO2428" s="1050"/>
      <c r="AR2428" s="1051"/>
      <c r="AT2428" s="1037"/>
      <c r="AU2428" s="1"/>
      <c r="AV2428" s="1037"/>
      <c r="AW2428" s="1037"/>
      <c r="AX2428" s="1037"/>
      <c r="AY2428" s="1037"/>
      <c r="AZ2428" s="1037"/>
      <c r="BA2428" s="1037"/>
      <c r="BB2428" s="1037"/>
      <c r="BC2428" s="1037"/>
      <c r="BD2428" s="1037"/>
      <c r="BE2428" s="1037"/>
      <c r="BF2428" s="1037"/>
    </row>
    <row r="2429" spans="1:60" ht="12" customHeight="1">
      <c r="A2429" s="960">
        <v>2427</v>
      </c>
      <c r="C2429" s="601" t="s">
        <v>269</v>
      </c>
      <c r="F2429" s="1044" t="s">
        <v>14604</v>
      </c>
      <c r="G2429" s="1044"/>
      <c r="H2429" s="1044"/>
      <c r="I2429" s="177"/>
      <c r="J2429" s="1043"/>
      <c r="K2429" s="971"/>
      <c r="L2429" s="1016" t="s">
        <v>54</v>
      </c>
      <c r="M2429" s="1016" t="s">
        <v>10509</v>
      </c>
      <c r="N2429" s="27" t="s">
        <v>2609</v>
      </c>
      <c r="O2429" s="1044"/>
      <c r="P2429" s="1045"/>
      <c r="Q2429" s="1045"/>
      <c r="R2429" s="177">
        <f t="shared" si="42"/>
        <v>0</v>
      </c>
      <c r="S2429" s="177"/>
      <c r="T2429" s="596" t="str">
        <f>VLOOKUP(cppm_pr[[#This Row],[Status]],'All Link_LOV'!$I$32:$K$72,2,0)</f>
        <v>Insufficient Budget</v>
      </c>
      <c r="U2429" s="596" t="s">
        <v>13400</v>
      </c>
      <c r="V2429" s="1160">
        <v>214</v>
      </c>
      <c r="W2429" s="596"/>
      <c r="Z2429" s="1047"/>
      <c r="AA2429" s="177"/>
      <c r="AB2429" s="468"/>
      <c r="AC2429" s="1048"/>
      <c r="AF2429" s="1016" t="s">
        <v>13401</v>
      </c>
      <c r="AG2429" s="1016" t="s">
        <v>513</v>
      </c>
      <c r="AH2429" s="1016" t="s">
        <v>14516</v>
      </c>
      <c r="AI2429" s="1016" t="s">
        <v>14510</v>
      </c>
      <c r="AJ2429" s="1016"/>
      <c r="AK2429" s="177"/>
      <c r="AL2429" s="1049"/>
      <c r="AM2429" s="1016" t="s">
        <v>6377</v>
      </c>
      <c r="AO2429" s="1050"/>
      <c r="AR2429" s="1051"/>
      <c r="AT2429" s="1037"/>
      <c r="AU2429" s="1"/>
      <c r="AV2429" s="1037"/>
      <c r="AW2429" s="1037"/>
      <c r="AX2429" s="1037"/>
      <c r="AY2429" s="1037"/>
      <c r="AZ2429" s="1037"/>
      <c r="BA2429" s="1037"/>
      <c r="BB2429" s="1037"/>
      <c r="BC2429" s="1037"/>
      <c r="BD2429" s="1037"/>
      <c r="BE2429" s="1037"/>
      <c r="BF2429" s="1037"/>
    </row>
    <row r="2430" spans="1:60" ht="12" customHeight="1">
      <c r="A2430" s="960">
        <v>2428</v>
      </c>
      <c r="C2430" s="601" t="s">
        <v>269</v>
      </c>
      <c r="F2430" s="1044" t="s">
        <v>14605</v>
      </c>
      <c r="G2430" s="1044"/>
      <c r="H2430" s="1044"/>
      <c r="I2430" s="177"/>
      <c r="J2430" s="1043"/>
      <c r="K2430" s="971"/>
      <c r="L2430" s="1016" t="s">
        <v>54</v>
      </c>
      <c r="M2430" s="1016" t="s">
        <v>10509</v>
      </c>
      <c r="N2430" s="27" t="s">
        <v>2609</v>
      </c>
      <c r="O2430" s="1044"/>
      <c r="P2430" s="1045"/>
      <c r="Q2430" s="1045"/>
      <c r="R2430" s="177">
        <f t="shared" si="42"/>
        <v>0</v>
      </c>
      <c r="S2430" s="177"/>
      <c r="T2430" s="596" t="str">
        <f>VLOOKUP(cppm_pr[[#This Row],[Status]],'All Link_LOV'!$I$32:$K$72,2,0)</f>
        <v>Insufficient Budget</v>
      </c>
      <c r="U2430" s="596" t="s">
        <v>13400</v>
      </c>
      <c r="V2430" s="1160">
        <v>215</v>
      </c>
      <c r="W2430" s="596"/>
      <c r="Z2430" s="1047"/>
      <c r="AA2430" s="177"/>
      <c r="AB2430" s="468"/>
      <c r="AC2430" s="1048"/>
      <c r="AF2430" s="1016" t="s">
        <v>13401</v>
      </c>
      <c r="AG2430" s="1016" t="s">
        <v>513</v>
      </c>
      <c r="AH2430" s="1016" t="s">
        <v>14606</v>
      </c>
      <c r="AI2430" s="1016" t="s">
        <v>14510</v>
      </c>
      <c r="AJ2430" s="1016"/>
      <c r="AK2430" s="177"/>
      <c r="AL2430" s="1049"/>
      <c r="AM2430" s="1016" t="s">
        <v>10056</v>
      </c>
      <c r="AO2430" s="1050"/>
      <c r="AR2430" s="1051"/>
      <c r="AT2430" s="1037"/>
      <c r="AU2430" s="1"/>
      <c r="AV2430" s="1037"/>
      <c r="AW2430" s="1037"/>
      <c r="AX2430" s="1037"/>
      <c r="AY2430" s="1037"/>
      <c r="AZ2430" s="1037"/>
      <c r="BA2430" s="1037"/>
      <c r="BB2430" s="1037"/>
      <c r="BC2430" s="1037"/>
      <c r="BD2430" s="1037"/>
      <c r="BE2430" s="1037"/>
      <c r="BF2430" s="1037"/>
    </row>
    <row r="2431" spans="1:60" ht="12" customHeight="1">
      <c r="A2431" s="959">
        <v>2429</v>
      </c>
      <c r="C2431" s="601" t="s">
        <v>269</v>
      </c>
      <c r="F2431" s="1044" t="s">
        <v>14607</v>
      </c>
      <c r="G2431" s="1044"/>
      <c r="H2431" s="1044"/>
      <c r="I2431" s="177"/>
      <c r="J2431" s="1043"/>
      <c r="K2431" s="971"/>
      <c r="L2431" s="1016" t="s">
        <v>54</v>
      </c>
      <c r="M2431" s="1016" t="s">
        <v>10509</v>
      </c>
      <c r="N2431" s="27" t="s">
        <v>2609</v>
      </c>
      <c r="O2431" s="1044"/>
      <c r="P2431" s="1045"/>
      <c r="Q2431" s="1045"/>
      <c r="R2431" s="177">
        <f t="shared" si="42"/>
        <v>0</v>
      </c>
      <c r="S2431" s="177"/>
      <c r="T2431" s="596" t="str">
        <f>VLOOKUP(cppm_pr[[#This Row],[Status]],'All Link_LOV'!$I$32:$K$72,2,0)</f>
        <v>Insufficient Budget</v>
      </c>
      <c r="U2431" s="596" t="s">
        <v>13400</v>
      </c>
      <c r="V2431" s="1160">
        <v>216</v>
      </c>
      <c r="W2431" s="596"/>
      <c r="Z2431" s="1047"/>
      <c r="AA2431" s="177"/>
      <c r="AB2431" s="468"/>
      <c r="AC2431" s="1048"/>
      <c r="AF2431" s="1016" t="s">
        <v>13401</v>
      </c>
      <c r="AG2431" s="1016" t="s">
        <v>513</v>
      </c>
      <c r="AH2431" s="1016" t="s">
        <v>14608</v>
      </c>
      <c r="AI2431" s="1016" t="s">
        <v>14510</v>
      </c>
      <c r="AJ2431" s="1016"/>
      <c r="AK2431" s="177"/>
      <c r="AL2431" s="1049"/>
      <c r="AM2431" s="1016" t="s">
        <v>5098</v>
      </c>
      <c r="AO2431" s="1050"/>
      <c r="AR2431" s="1051"/>
      <c r="AT2431" s="1037"/>
      <c r="AU2431" s="1"/>
      <c r="AV2431" s="1037"/>
      <c r="AW2431" s="1037"/>
      <c r="AX2431" s="1037"/>
      <c r="AY2431" s="1037"/>
      <c r="AZ2431" s="1037"/>
      <c r="BA2431" s="1037"/>
      <c r="BB2431" s="1037"/>
      <c r="BC2431" s="1037"/>
      <c r="BD2431" s="1037"/>
      <c r="BE2431" s="1037"/>
      <c r="BF2431" s="1037"/>
    </row>
    <row r="2432" spans="1:60" ht="12" customHeight="1">
      <c r="A2432" s="960">
        <v>2430</v>
      </c>
      <c r="C2432" s="601" t="s">
        <v>269</v>
      </c>
      <c r="F2432" s="1044" t="s">
        <v>14609</v>
      </c>
      <c r="G2432" s="1044"/>
      <c r="H2432" s="1044"/>
      <c r="I2432" s="177"/>
      <c r="J2432" s="1043"/>
      <c r="K2432" s="971"/>
      <c r="L2432" s="1016" t="s">
        <v>54</v>
      </c>
      <c r="M2432" s="1016" t="s">
        <v>10509</v>
      </c>
      <c r="N2432" s="27" t="s">
        <v>2609</v>
      </c>
      <c r="O2432" s="1044"/>
      <c r="P2432" s="1045"/>
      <c r="Q2432" s="1045"/>
      <c r="R2432" s="177">
        <f t="shared" si="42"/>
        <v>0</v>
      </c>
      <c r="S2432" s="177"/>
      <c r="T2432" s="596" t="str">
        <f>VLOOKUP(cppm_pr[[#This Row],[Status]],'All Link_LOV'!$I$32:$K$72,2,0)</f>
        <v>Insufficient Budget</v>
      </c>
      <c r="U2432" s="596" t="s">
        <v>13400</v>
      </c>
      <c r="V2432" s="1160">
        <v>217</v>
      </c>
      <c r="W2432" s="596"/>
      <c r="Z2432" s="1047"/>
      <c r="AA2432" s="177"/>
      <c r="AB2432" s="468"/>
      <c r="AC2432" s="1048"/>
      <c r="AF2432" s="1016" t="s">
        <v>13401</v>
      </c>
      <c r="AG2432" s="1016" t="s">
        <v>513</v>
      </c>
      <c r="AH2432" s="1016" t="s">
        <v>14610</v>
      </c>
      <c r="AI2432" s="1016" t="s">
        <v>14510</v>
      </c>
      <c r="AJ2432" s="1016"/>
      <c r="AK2432" s="177"/>
      <c r="AL2432" s="1049"/>
      <c r="AM2432" s="1016" t="s">
        <v>11737</v>
      </c>
      <c r="AO2432" s="1050"/>
      <c r="AR2432" s="1051"/>
      <c r="AT2432" s="1037"/>
      <c r="AU2432" s="1"/>
      <c r="AV2432" s="1037"/>
      <c r="AW2432" s="1037"/>
      <c r="AX2432" s="1037"/>
      <c r="AY2432" s="1037"/>
      <c r="AZ2432" s="1037"/>
      <c r="BA2432" s="1037"/>
      <c r="BB2432" s="1037"/>
      <c r="BC2432" s="1037"/>
      <c r="BD2432" s="1037"/>
      <c r="BE2432" s="1037"/>
      <c r="BF2432" s="1037"/>
    </row>
    <row r="2433" spans="1:58" ht="12" customHeight="1">
      <c r="A2433" s="960">
        <v>2431</v>
      </c>
      <c r="C2433" s="601" t="s">
        <v>269</v>
      </c>
      <c r="F2433" s="1044" t="s">
        <v>14611</v>
      </c>
      <c r="G2433" s="1044"/>
      <c r="H2433" s="1044"/>
      <c r="I2433" s="177"/>
      <c r="J2433" s="1043"/>
      <c r="K2433" s="971"/>
      <c r="L2433" s="1016" t="s">
        <v>54</v>
      </c>
      <c r="M2433" s="1016" t="s">
        <v>10509</v>
      </c>
      <c r="N2433" s="27" t="s">
        <v>2609</v>
      </c>
      <c r="O2433" s="1044"/>
      <c r="P2433" s="1045"/>
      <c r="Q2433" s="1045"/>
      <c r="R2433" s="177">
        <f t="shared" si="42"/>
        <v>0</v>
      </c>
      <c r="S2433" s="177"/>
      <c r="T2433" s="596" t="str">
        <f>VLOOKUP(cppm_pr[[#This Row],[Status]],'All Link_LOV'!$I$32:$K$72,2,0)</f>
        <v>Insufficient Budget</v>
      </c>
      <c r="U2433" s="596" t="s">
        <v>13400</v>
      </c>
      <c r="V2433" s="1160">
        <v>218</v>
      </c>
      <c r="W2433" s="596"/>
      <c r="Z2433" s="1047"/>
      <c r="AA2433" s="177"/>
      <c r="AB2433" s="468"/>
      <c r="AC2433" s="1048"/>
      <c r="AF2433" s="1016" t="s">
        <v>13401</v>
      </c>
      <c r="AG2433" s="1016" t="s">
        <v>513</v>
      </c>
      <c r="AH2433" s="1016" t="s">
        <v>14516</v>
      </c>
      <c r="AI2433" s="1016" t="s">
        <v>14510</v>
      </c>
      <c r="AJ2433" s="1016"/>
      <c r="AK2433" s="177"/>
      <c r="AL2433" s="1049"/>
      <c r="AM2433" s="1016" t="s">
        <v>6377</v>
      </c>
      <c r="AO2433" s="1050"/>
      <c r="AR2433" s="1051"/>
      <c r="AT2433" s="1037"/>
      <c r="AU2433" s="1"/>
      <c r="AV2433" s="1037"/>
      <c r="AW2433" s="1037"/>
      <c r="AX2433" s="1037"/>
      <c r="AY2433" s="1037"/>
      <c r="AZ2433" s="1037"/>
      <c r="BA2433" s="1037"/>
      <c r="BB2433" s="1037"/>
      <c r="BC2433" s="1037"/>
      <c r="BD2433" s="1037"/>
      <c r="BE2433" s="1037"/>
      <c r="BF2433" s="1037"/>
    </row>
    <row r="2434" spans="1:58" ht="12" customHeight="1">
      <c r="A2434" s="959">
        <v>2432</v>
      </c>
      <c r="C2434" s="601" t="s">
        <v>269</v>
      </c>
      <c r="F2434" s="1044" t="s">
        <v>14612</v>
      </c>
      <c r="G2434" s="1044"/>
      <c r="H2434" s="1044"/>
      <c r="I2434" s="177"/>
      <c r="J2434" s="1043"/>
      <c r="K2434" s="971"/>
      <c r="L2434" s="1016" t="s">
        <v>54</v>
      </c>
      <c r="M2434" s="1016" t="s">
        <v>10509</v>
      </c>
      <c r="N2434" s="27" t="s">
        <v>2609</v>
      </c>
      <c r="O2434" s="1044"/>
      <c r="P2434" s="1045"/>
      <c r="Q2434" s="1045"/>
      <c r="R2434" s="177">
        <f t="shared" si="42"/>
        <v>0</v>
      </c>
      <c r="S2434" s="177"/>
      <c r="T2434" s="596" t="str">
        <f>VLOOKUP(cppm_pr[[#This Row],[Status]],'All Link_LOV'!$I$32:$K$72,2,0)</f>
        <v>Insufficient Budget</v>
      </c>
      <c r="U2434" s="596" t="s">
        <v>13400</v>
      </c>
      <c r="V2434" s="1160">
        <v>219</v>
      </c>
      <c r="W2434" s="596"/>
      <c r="Z2434" s="1047"/>
      <c r="AA2434" s="177"/>
      <c r="AB2434" s="468"/>
      <c r="AC2434" s="1048"/>
      <c r="AF2434" s="1016" t="s">
        <v>13401</v>
      </c>
      <c r="AG2434" s="1016" t="s">
        <v>513</v>
      </c>
      <c r="AH2434" s="1016" t="s">
        <v>14613</v>
      </c>
      <c r="AI2434" s="1016" t="s">
        <v>14510</v>
      </c>
      <c r="AJ2434" s="1016"/>
      <c r="AK2434" s="177"/>
      <c r="AL2434" s="1049"/>
      <c r="AM2434" s="1016" t="s">
        <v>6413</v>
      </c>
      <c r="AO2434" s="1050"/>
      <c r="AR2434" s="1051"/>
      <c r="AT2434" s="1037"/>
      <c r="AU2434" s="1"/>
      <c r="AV2434" s="1037"/>
      <c r="AW2434" s="1037"/>
      <c r="AX2434" s="1037"/>
      <c r="AY2434" s="1037"/>
      <c r="AZ2434" s="1037"/>
      <c r="BA2434" s="1037"/>
      <c r="BB2434" s="1037"/>
      <c r="BC2434" s="1037"/>
      <c r="BD2434" s="1037"/>
      <c r="BE2434" s="1037"/>
      <c r="BF2434" s="1037"/>
    </row>
    <row r="2435" spans="1:58" ht="12" customHeight="1">
      <c r="A2435" s="960">
        <v>2433</v>
      </c>
      <c r="C2435" s="601" t="s">
        <v>269</v>
      </c>
      <c r="F2435" s="1044" t="s">
        <v>14614</v>
      </c>
      <c r="G2435" s="1044"/>
      <c r="H2435" s="1044"/>
      <c r="I2435" s="177"/>
      <c r="J2435" s="1043"/>
      <c r="K2435" s="971"/>
      <c r="L2435" s="1016" t="s">
        <v>54</v>
      </c>
      <c r="M2435" s="1016" t="s">
        <v>10509</v>
      </c>
      <c r="N2435" s="27" t="s">
        <v>2609</v>
      </c>
      <c r="O2435" s="1044"/>
      <c r="P2435" s="1045"/>
      <c r="Q2435" s="1045"/>
      <c r="R2435" s="177">
        <f t="shared" si="42"/>
        <v>0</v>
      </c>
      <c r="S2435" s="177"/>
      <c r="T2435" s="596" t="str">
        <f>VLOOKUP(cppm_pr[[#This Row],[Status]],'All Link_LOV'!$I$32:$K$72,2,0)</f>
        <v>Insufficient Budget</v>
      </c>
      <c r="U2435" s="596" t="s">
        <v>13400</v>
      </c>
      <c r="V2435" s="1160">
        <v>220</v>
      </c>
      <c r="W2435" s="596"/>
      <c r="Z2435" s="1047"/>
      <c r="AA2435" s="177"/>
      <c r="AB2435" s="468"/>
      <c r="AC2435" s="1048"/>
      <c r="AF2435" s="1016" t="s">
        <v>13401</v>
      </c>
      <c r="AG2435" s="1016" t="s">
        <v>513</v>
      </c>
      <c r="AH2435" s="1016" t="s">
        <v>14615</v>
      </c>
      <c r="AI2435" s="1016" t="s">
        <v>14510</v>
      </c>
      <c r="AJ2435" s="1016"/>
      <c r="AK2435" s="177"/>
      <c r="AL2435" s="1049"/>
      <c r="AM2435" s="1016" t="s">
        <v>10084</v>
      </c>
      <c r="AO2435" s="1050"/>
      <c r="AR2435" s="1051"/>
      <c r="AT2435" s="1037"/>
      <c r="AU2435" s="1"/>
      <c r="AV2435" s="1037"/>
      <c r="AW2435" s="1037"/>
      <c r="AX2435" s="1037"/>
      <c r="AY2435" s="1037"/>
      <c r="AZ2435" s="1037"/>
      <c r="BA2435" s="1037"/>
      <c r="BB2435" s="1037"/>
      <c r="BC2435" s="1037"/>
      <c r="BD2435" s="1037"/>
      <c r="BE2435" s="1037"/>
      <c r="BF2435" s="1037"/>
    </row>
    <row r="2436" spans="1:58" ht="12" customHeight="1">
      <c r="A2436" s="960">
        <v>2434</v>
      </c>
      <c r="C2436" s="601" t="s">
        <v>269</v>
      </c>
      <c r="F2436" s="1044" t="s">
        <v>14616</v>
      </c>
      <c r="G2436" s="1044"/>
      <c r="H2436" s="1044"/>
      <c r="I2436" s="177"/>
      <c r="J2436" s="1043"/>
      <c r="K2436" s="971"/>
      <c r="L2436" s="1016" t="s">
        <v>54</v>
      </c>
      <c r="M2436" s="1016" t="s">
        <v>10509</v>
      </c>
      <c r="N2436" s="27" t="s">
        <v>2609</v>
      </c>
      <c r="O2436" s="1044"/>
      <c r="P2436" s="1045"/>
      <c r="Q2436" s="1045"/>
      <c r="R2436" s="177">
        <f t="shared" si="42"/>
        <v>0</v>
      </c>
      <c r="S2436" s="177"/>
      <c r="T2436" s="596" t="str">
        <f>VLOOKUP(cppm_pr[[#This Row],[Status]],'All Link_LOV'!$I$32:$K$72,2,0)</f>
        <v>Insufficient Budget</v>
      </c>
      <c r="U2436" s="596" t="s">
        <v>13400</v>
      </c>
      <c r="V2436" s="1160">
        <v>221</v>
      </c>
      <c r="W2436" s="596"/>
      <c r="Z2436" s="1047"/>
      <c r="AA2436" s="177"/>
      <c r="AB2436" s="468"/>
      <c r="AC2436" s="1048"/>
      <c r="AF2436" s="1016" t="s">
        <v>13401</v>
      </c>
      <c r="AG2436" s="1016" t="s">
        <v>513</v>
      </c>
      <c r="AH2436" s="1016" t="s">
        <v>14617</v>
      </c>
      <c r="AI2436" s="1016" t="s">
        <v>14510</v>
      </c>
      <c r="AJ2436" s="1016"/>
      <c r="AK2436" s="177"/>
      <c r="AL2436" s="1049"/>
      <c r="AM2436" s="1016" t="s">
        <v>6470</v>
      </c>
      <c r="AO2436" s="1050"/>
      <c r="AR2436" s="1051"/>
      <c r="AT2436" s="1037"/>
      <c r="AU2436" s="1"/>
      <c r="AV2436" s="1037"/>
      <c r="AW2436" s="1037"/>
      <c r="AX2436" s="1037"/>
      <c r="AY2436" s="1037"/>
      <c r="AZ2436" s="1037"/>
      <c r="BA2436" s="1037"/>
      <c r="BB2436" s="1037"/>
      <c r="BC2436" s="1037"/>
      <c r="BD2436" s="1037"/>
      <c r="BE2436" s="1037"/>
      <c r="BF2436" s="1037"/>
    </row>
    <row r="2437" spans="1:58" ht="12" customHeight="1">
      <c r="A2437" s="959">
        <v>2435</v>
      </c>
      <c r="C2437" s="601" t="s">
        <v>269</v>
      </c>
      <c r="F2437" s="1044" t="s">
        <v>14618</v>
      </c>
      <c r="G2437" s="1044"/>
      <c r="H2437" s="1044"/>
      <c r="I2437" s="177"/>
      <c r="J2437" s="1043"/>
      <c r="K2437" s="971"/>
      <c r="L2437" s="1016" t="s">
        <v>54</v>
      </c>
      <c r="M2437" s="1016" t="s">
        <v>10509</v>
      </c>
      <c r="N2437" s="27" t="s">
        <v>2609</v>
      </c>
      <c r="O2437" s="1044"/>
      <c r="P2437" s="1045"/>
      <c r="Q2437" s="1045"/>
      <c r="R2437" s="177">
        <f t="shared" si="42"/>
        <v>0</v>
      </c>
      <c r="S2437" s="177"/>
      <c r="T2437" s="596" t="str">
        <f>VLOOKUP(cppm_pr[[#This Row],[Status]],'All Link_LOV'!$I$32:$K$72,2,0)</f>
        <v>Insufficient Budget</v>
      </c>
      <c r="U2437" s="596" t="s">
        <v>13400</v>
      </c>
      <c r="V2437" s="1160">
        <v>222</v>
      </c>
      <c r="W2437" s="596"/>
      <c r="Z2437" s="1047"/>
      <c r="AA2437" s="177"/>
      <c r="AB2437" s="468"/>
      <c r="AC2437" s="1048"/>
      <c r="AF2437" s="1016" t="s">
        <v>13401</v>
      </c>
      <c r="AG2437" s="1016" t="s">
        <v>513</v>
      </c>
      <c r="AH2437" s="1016" t="s">
        <v>14619</v>
      </c>
      <c r="AI2437" s="1016" t="s">
        <v>14510</v>
      </c>
      <c r="AJ2437" s="1016"/>
      <c r="AK2437" s="177"/>
      <c r="AL2437" s="1049"/>
      <c r="AM2437" s="1016" t="s">
        <v>6413</v>
      </c>
      <c r="AO2437" s="1050"/>
      <c r="AR2437" s="1051"/>
      <c r="AT2437" s="1037"/>
      <c r="AU2437" s="1"/>
      <c r="AV2437" s="1037"/>
      <c r="AW2437" s="1037"/>
      <c r="AX2437" s="1037"/>
      <c r="AY2437" s="1037"/>
      <c r="AZ2437" s="1037"/>
      <c r="BA2437" s="1037"/>
      <c r="BB2437" s="1037"/>
      <c r="BC2437" s="1037"/>
      <c r="BD2437" s="1037"/>
      <c r="BE2437" s="1037"/>
      <c r="BF2437" s="1037"/>
    </row>
    <row r="2438" spans="1:58" ht="12" customHeight="1">
      <c r="A2438" s="960">
        <v>2436</v>
      </c>
      <c r="C2438" s="601" t="s">
        <v>269</v>
      </c>
      <c r="F2438" s="1044" t="s">
        <v>14620</v>
      </c>
      <c r="G2438" s="1044"/>
      <c r="H2438" s="1044"/>
      <c r="I2438" s="177"/>
      <c r="J2438" s="1043"/>
      <c r="K2438" s="971"/>
      <c r="L2438" s="1016" t="s">
        <v>54</v>
      </c>
      <c r="M2438" s="1016" t="s">
        <v>10509</v>
      </c>
      <c r="N2438" s="27" t="s">
        <v>2609</v>
      </c>
      <c r="O2438" s="1044"/>
      <c r="P2438" s="1045"/>
      <c r="Q2438" s="1045"/>
      <c r="R2438" s="177">
        <f t="shared" si="42"/>
        <v>0</v>
      </c>
      <c r="S2438" s="177"/>
      <c r="T2438" s="596" t="str">
        <f>VLOOKUP(cppm_pr[[#This Row],[Status]],'All Link_LOV'!$I$32:$K$72,2,0)</f>
        <v>Insufficient Budget</v>
      </c>
      <c r="U2438" s="596" t="s">
        <v>13400</v>
      </c>
      <c r="V2438" s="1160">
        <v>223</v>
      </c>
      <c r="W2438" s="596"/>
      <c r="Z2438" s="1047"/>
      <c r="AA2438" s="177"/>
      <c r="AB2438" s="468"/>
      <c r="AC2438" s="1048"/>
      <c r="AF2438" s="1016" t="s">
        <v>13401</v>
      </c>
      <c r="AG2438" s="1016" t="s">
        <v>513</v>
      </c>
      <c r="AH2438" s="1016" t="s">
        <v>14621</v>
      </c>
      <c r="AI2438" s="1016" t="s">
        <v>14510</v>
      </c>
      <c r="AJ2438" s="1016"/>
      <c r="AK2438" s="177"/>
      <c r="AL2438" s="1049"/>
      <c r="AM2438" s="1016" t="s">
        <v>6448</v>
      </c>
      <c r="AO2438" s="1050"/>
      <c r="AR2438" s="1051"/>
      <c r="AT2438" s="1037"/>
      <c r="AU2438" s="1"/>
      <c r="AV2438" s="1037"/>
      <c r="AW2438" s="1037"/>
      <c r="AX2438" s="1037"/>
      <c r="AY2438" s="1037"/>
      <c r="AZ2438" s="1037"/>
      <c r="BA2438" s="1037"/>
      <c r="BB2438" s="1037"/>
      <c r="BC2438" s="1037"/>
      <c r="BD2438" s="1037"/>
      <c r="BE2438" s="1037"/>
      <c r="BF2438" s="1037"/>
    </row>
    <row r="2439" spans="1:58" ht="12" customHeight="1">
      <c r="A2439" s="960">
        <v>2437</v>
      </c>
      <c r="C2439" s="601" t="s">
        <v>269</v>
      </c>
      <c r="D2439" s="466">
        <v>45210</v>
      </c>
      <c r="E2439" s="176" t="s">
        <v>13398</v>
      </c>
      <c r="F2439" s="1044" t="s">
        <v>14622</v>
      </c>
      <c r="G2439" s="1044"/>
      <c r="H2439" s="1044"/>
      <c r="I2439" s="177"/>
      <c r="J2439" s="1043"/>
      <c r="K2439" s="971"/>
      <c r="L2439" s="1016" t="s">
        <v>50</v>
      </c>
      <c r="M2439" s="1016" t="s">
        <v>10509</v>
      </c>
      <c r="N2439" s="27" t="s">
        <v>2634</v>
      </c>
      <c r="O2439" s="1044"/>
      <c r="P2439" s="1045"/>
      <c r="Q2439" s="1045"/>
      <c r="R2439" s="177">
        <f t="shared" si="42"/>
        <v>0</v>
      </c>
      <c r="S2439" s="177"/>
      <c r="T2439" s="596" t="str">
        <f>VLOOKUP(cppm_pr[[#This Row],[Status]],'All Link_LOV'!$I$32:$K$72,2,0)</f>
        <v>Insufficient Budget</v>
      </c>
      <c r="U2439" s="596" t="s">
        <v>13400</v>
      </c>
      <c r="V2439" s="1160">
        <v>224</v>
      </c>
      <c r="W2439" s="596"/>
      <c r="Z2439" s="1047"/>
      <c r="AA2439" s="177"/>
      <c r="AB2439" s="468"/>
      <c r="AC2439" s="1048"/>
      <c r="AF2439" s="1016" t="s">
        <v>13401</v>
      </c>
      <c r="AG2439" s="1016" t="s">
        <v>513</v>
      </c>
      <c r="AH2439" s="1016" t="s">
        <v>14623</v>
      </c>
      <c r="AI2439" s="1016" t="s">
        <v>14510</v>
      </c>
      <c r="AJ2439" s="1016"/>
      <c r="AK2439" s="177"/>
      <c r="AL2439" s="1049"/>
      <c r="AM2439" s="1016" t="s">
        <v>8221</v>
      </c>
      <c r="AO2439" s="1050"/>
      <c r="AR2439" s="1051"/>
      <c r="AT2439" s="1037"/>
      <c r="AU2439" s="1"/>
      <c r="AV2439" s="1037"/>
      <c r="AW2439" s="1037"/>
      <c r="AX2439" s="1037"/>
      <c r="AY2439" s="1037"/>
      <c r="AZ2439" s="1037"/>
      <c r="BA2439" s="1037"/>
      <c r="BB2439" s="1037"/>
      <c r="BC2439" s="1037"/>
      <c r="BD2439" s="1037"/>
      <c r="BE2439" s="1037"/>
      <c r="BF2439" s="1037"/>
    </row>
    <row r="2440" spans="1:58" ht="12" customHeight="1">
      <c r="A2440" s="959">
        <v>2438</v>
      </c>
      <c r="C2440" s="601" t="s">
        <v>269</v>
      </c>
      <c r="F2440" s="1044" t="s">
        <v>14624</v>
      </c>
      <c r="G2440" s="1044"/>
      <c r="H2440" s="1044"/>
      <c r="I2440" s="177"/>
      <c r="J2440" s="1043"/>
      <c r="K2440" s="971"/>
      <c r="L2440" s="1016" t="s">
        <v>1701</v>
      </c>
      <c r="M2440" s="1016" t="s">
        <v>10509</v>
      </c>
      <c r="N2440" s="27" t="s">
        <v>2634</v>
      </c>
      <c r="O2440" s="1044"/>
      <c r="P2440" s="1045"/>
      <c r="Q2440" s="1045"/>
      <c r="R2440" s="177">
        <f t="shared" si="42"/>
        <v>0</v>
      </c>
      <c r="S2440" s="177"/>
      <c r="T2440" s="596" t="str">
        <f>VLOOKUP(cppm_pr[[#This Row],[Status]],'All Link_LOV'!$I$32:$K$72,2,0)</f>
        <v>Insufficient Budget</v>
      </c>
      <c r="U2440" s="596" t="s">
        <v>13400</v>
      </c>
      <c r="V2440" s="1160">
        <v>225</v>
      </c>
      <c r="W2440" s="596"/>
      <c r="Z2440" s="1047"/>
      <c r="AA2440" s="177"/>
      <c r="AB2440" s="468"/>
      <c r="AC2440" s="1048"/>
      <c r="AF2440" s="1016" t="s">
        <v>13401</v>
      </c>
      <c r="AG2440" s="1016" t="s">
        <v>513</v>
      </c>
      <c r="AH2440" s="1016" t="s">
        <v>14625</v>
      </c>
      <c r="AI2440" s="1016" t="s">
        <v>14510</v>
      </c>
      <c r="AJ2440" s="1016"/>
      <c r="AK2440" s="177"/>
      <c r="AL2440" s="1049"/>
      <c r="AM2440" s="1016" t="s">
        <v>13649</v>
      </c>
      <c r="AO2440" s="1050"/>
      <c r="AR2440" s="1051"/>
      <c r="AT2440" s="1037"/>
      <c r="AU2440" s="1"/>
      <c r="AV2440" s="1037"/>
      <c r="AW2440" s="1037"/>
      <c r="AX2440" s="1037"/>
      <c r="AY2440" s="1037"/>
      <c r="AZ2440" s="1037"/>
      <c r="BA2440" s="1037"/>
      <c r="BB2440" s="1037"/>
      <c r="BC2440" s="1037"/>
      <c r="BD2440" s="1037"/>
      <c r="BE2440" s="1037"/>
      <c r="BF2440" s="1037"/>
    </row>
    <row r="2441" spans="1:58" ht="12" customHeight="1">
      <c r="A2441" s="960">
        <v>2439</v>
      </c>
      <c r="C2441" s="601" t="s">
        <v>269</v>
      </c>
      <c r="F2441" s="1044" t="s">
        <v>14626</v>
      </c>
      <c r="G2441" s="1044"/>
      <c r="H2441" s="1044"/>
      <c r="I2441" s="177"/>
      <c r="J2441" s="1043"/>
      <c r="K2441" s="971"/>
      <c r="L2441" s="1016" t="s">
        <v>1701</v>
      </c>
      <c r="M2441" s="1016" t="s">
        <v>10509</v>
      </c>
      <c r="N2441" s="27" t="s">
        <v>2634</v>
      </c>
      <c r="O2441" s="1044"/>
      <c r="P2441" s="1045"/>
      <c r="Q2441" s="1045"/>
      <c r="R2441" s="177">
        <f t="shared" si="42"/>
        <v>0</v>
      </c>
      <c r="S2441" s="177"/>
      <c r="T2441" s="596" t="str">
        <f>VLOOKUP(cppm_pr[[#This Row],[Status]],'All Link_LOV'!$I$32:$K$72,2,0)</f>
        <v>Insufficient Budget</v>
      </c>
      <c r="U2441" s="596" t="s">
        <v>13400</v>
      </c>
      <c r="V2441" s="1160">
        <v>226</v>
      </c>
      <c r="W2441" s="596"/>
      <c r="Z2441" s="1047"/>
      <c r="AA2441" s="177"/>
      <c r="AB2441" s="468"/>
      <c r="AC2441" s="1048"/>
      <c r="AF2441" s="1016" t="s">
        <v>13401</v>
      </c>
      <c r="AG2441" s="1016" t="s">
        <v>513</v>
      </c>
      <c r="AH2441" s="1016" t="s">
        <v>14627</v>
      </c>
      <c r="AI2441" s="1016" t="s">
        <v>14510</v>
      </c>
      <c r="AJ2441" s="1016"/>
      <c r="AK2441" s="177"/>
      <c r="AL2441" s="1049"/>
      <c r="AM2441" s="1016" t="s">
        <v>9369</v>
      </c>
      <c r="AO2441" s="1050"/>
      <c r="AR2441" s="1051"/>
      <c r="AT2441" s="1037"/>
      <c r="AU2441" s="1"/>
      <c r="AV2441" s="1037"/>
      <c r="AW2441" s="1037"/>
      <c r="AX2441" s="1037"/>
      <c r="AY2441" s="1037"/>
      <c r="AZ2441" s="1037"/>
      <c r="BA2441" s="1037"/>
      <c r="BB2441" s="1037"/>
      <c r="BC2441" s="1037"/>
      <c r="BD2441" s="1037"/>
      <c r="BE2441" s="1037"/>
      <c r="BF2441" s="1037"/>
    </row>
    <row r="2442" spans="1:58" ht="12" customHeight="1">
      <c r="A2442" s="960">
        <v>2440</v>
      </c>
      <c r="C2442" s="601" t="s">
        <v>269</v>
      </c>
      <c r="F2442" s="1044" t="s">
        <v>14628</v>
      </c>
      <c r="G2442" s="1044"/>
      <c r="H2442" s="1044"/>
      <c r="I2442" s="177"/>
      <c r="J2442" s="1043"/>
      <c r="K2442" s="971"/>
      <c r="L2442" s="1016" t="s">
        <v>1701</v>
      </c>
      <c r="M2442" s="1016" t="s">
        <v>10509</v>
      </c>
      <c r="N2442" s="27" t="s">
        <v>2634</v>
      </c>
      <c r="O2442" s="1044"/>
      <c r="P2442" s="1045"/>
      <c r="Q2442" s="1045"/>
      <c r="R2442" s="177">
        <f t="shared" si="42"/>
        <v>0</v>
      </c>
      <c r="S2442" s="177"/>
      <c r="T2442" s="596" t="str">
        <f>VLOOKUP(cppm_pr[[#This Row],[Status]],'All Link_LOV'!$I$32:$K$72,2,0)</f>
        <v>Insufficient Budget</v>
      </c>
      <c r="U2442" s="596" t="s">
        <v>13400</v>
      </c>
      <c r="V2442" s="1160">
        <v>227</v>
      </c>
      <c r="W2442" s="596"/>
      <c r="Z2442" s="1047"/>
      <c r="AA2442" s="177"/>
      <c r="AB2442" s="468"/>
      <c r="AC2442" s="1048"/>
      <c r="AF2442" s="1016" t="s">
        <v>13401</v>
      </c>
      <c r="AG2442" s="1016" t="s">
        <v>513</v>
      </c>
      <c r="AH2442" s="1016" t="s">
        <v>14629</v>
      </c>
      <c r="AI2442" s="1016" t="s">
        <v>14510</v>
      </c>
      <c r="AJ2442" s="1016"/>
      <c r="AK2442" s="177"/>
      <c r="AL2442" s="1049"/>
      <c r="AM2442" s="1016" t="s">
        <v>9369</v>
      </c>
      <c r="AO2442" s="1050"/>
      <c r="AR2442" s="1051"/>
      <c r="AT2442" s="1037"/>
      <c r="AU2442" s="1"/>
      <c r="AV2442" s="1037"/>
      <c r="AW2442" s="1037"/>
      <c r="AX2442" s="1037"/>
      <c r="AY2442" s="1037"/>
      <c r="AZ2442" s="1037"/>
      <c r="BA2442" s="1037"/>
      <c r="BB2442" s="1037"/>
      <c r="BC2442" s="1037"/>
      <c r="BD2442" s="1037"/>
      <c r="BE2442" s="1037"/>
      <c r="BF2442" s="1037"/>
    </row>
    <row r="2443" spans="1:58" ht="12" customHeight="1">
      <c r="A2443" s="959">
        <v>2441</v>
      </c>
      <c r="C2443" s="601" t="s">
        <v>269</v>
      </c>
      <c r="F2443" s="1044" t="s">
        <v>14630</v>
      </c>
      <c r="G2443" s="1044"/>
      <c r="H2443" s="1044"/>
      <c r="I2443" s="177"/>
      <c r="J2443" s="1043"/>
      <c r="K2443" s="971"/>
      <c r="L2443" s="1016" t="s">
        <v>54</v>
      </c>
      <c r="M2443" s="1016" t="s">
        <v>10509</v>
      </c>
      <c r="N2443" s="27" t="s">
        <v>2609</v>
      </c>
      <c r="O2443" s="1044"/>
      <c r="P2443" s="1045"/>
      <c r="Q2443" s="1045"/>
      <c r="R2443" s="177">
        <f t="shared" si="42"/>
        <v>0</v>
      </c>
      <c r="S2443" s="177"/>
      <c r="T2443" s="596" t="str">
        <f>VLOOKUP(cppm_pr[[#This Row],[Status]],'All Link_LOV'!$I$32:$K$72,2,0)</f>
        <v>Insufficient Budget</v>
      </c>
      <c r="U2443" s="596" t="s">
        <v>13400</v>
      </c>
      <c r="V2443" s="1160">
        <v>228</v>
      </c>
      <c r="W2443" s="596"/>
      <c r="Z2443" s="1047"/>
      <c r="AA2443" s="177"/>
      <c r="AB2443" s="468"/>
      <c r="AC2443" s="1048"/>
      <c r="AF2443" s="1016" t="s">
        <v>13401</v>
      </c>
      <c r="AG2443" s="1016" t="s">
        <v>513</v>
      </c>
      <c r="AH2443" s="1016" t="s">
        <v>14631</v>
      </c>
      <c r="AI2443" s="1016" t="s">
        <v>14510</v>
      </c>
      <c r="AJ2443" s="1016"/>
      <c r="AK2443" s="177"/>
      <c r="AL2443" s="1049"/>
      <c r="AM2443" s="1016" t="s">
        <v>6277</v>
      </c>
      <c r="AO2443" s="1050"/>
      <c r="AR2443" s="1051"/>
      <c r="AT2443" s="1037"/>
      <c r="AU2443" s="1"/>
      <c r="AV2443" s="1037"/>
      <c r="AW2443" s="1037"/>
      <c r="AX2443" s="1037"/>
      <c r="AY2443" s="1037"/>
      <c r="AZ2443" s="1037"/>
      <c r="BA2443" s="1037"/>
      <c r="BB2443" s="1037"/>
      <c r="BC2443" s="1037"/>
      <c r="BD2443" s="1037"/>
      <c r="BE2443" s="1037"/>
      <c r="BF2443" s="1037"/>
    </row>
    <row r="2444" spans="1:58" ht="12" customHeight="1">
      <c r="A2444" s="960">
        <v>2442</v>
      </c>
      <c r="C2444" s="601" t="s">
        <v>269</v>
      </c>
      <c r="F2444" s="1044" t="s">
        <v>14632</v>
      </c>
      <c r="G2444" s="1044"/>
      <c r="H2444" s="1044"/>
      <c r="I2444" s="177"/>
      <c r="J2444" s="1043"/>
      <c r="K2444" s="971"/>
      <c r="L2444" s="1016" t="s">
        <v>1701</v>
      </c>
      <c r="M2444" s="1016" t="s">
        <v>10509</v>
      </c>
      <c r="N2444" s="27" t="s">
        <v>2634</v>
      </c>
      <c r="O2444" s="1044"/>
      <c r="P2444" s="1045"/>
      <c r="Q2444" s="1045"/>
      <c r="R2444" s="177">
        <f t="shared" si="42"/>
        <v>0</v>
      </c>
      <c r="S2444" s="177"/>
      <c r="T2444" s="596" t="str">
        <f>VLOOKUP(cppm_pr[[#This Row],[Status]],'All Link_LOV'!$I$32:$K$72,2,0)</f>
        <v>Insufficient Budget</v>
      </c>
      <c r="U2444" s="596" t="s">
        <v>13400</v>
      </c>
      <c r="V2444" s="1160">
        <v>229</v>
      </c>
      <c r="W2444" s="596"/>
      <c r="Z2444" s="1047"/>
      <c r="AA2444" s="177"/>
      <c r="AB2444" s="468"/>
      <c r="AC2444" s="1048"/>
      <c r="AF2444" s="1016" t="s">
        <v>13401</v>
      </c>
      <c r="AG2444" s="1016" t="s">
        <v>513</v>
      </c>
      <c r="AH2444" s="1016" t="s">
        <v>14633</v>
      </c>
      <c r="AI2444" s="1016" t="s">
        <v>14510</v>
      </c>
      <c r="AJ2444" s="1016"/>
      <c r="AK2444" s="177"/>
      <c r="AL2444" s="1049"/>
      <c r="AM2444" s="1016" t="s">
        <v>13796</v>
      </c>
      <c r="AO2444" s="1050"/>
      <c r="AR2444" s="1051"/>
      <c r="AT2444" s="1037"/>
      <c r="AU2444" s="1"/>
      <c r="AV2444" s="1037"/>
      <c r="AW2444" s="1037"/>
      <c r="AX2444" s="1037"/>
      <c r="AY2444" s="1037"/>
      <c r="AZ2444" s="1037"/>
      <c r="BA2444" s="1037"/>
      <c r="BB2444" s="1037"/>
      <c r="BC2444" s="1037"/>
      <c r="BD2444" s="1037"/>
      <c r="BE2444" s="1037"/>
      <c r="BF2444" s="1037"/>
    </row>
    <row r="2445" spans="1:58" ht="12" customHeight="1">
      <c r="A2445" s="960">
        <v>2443</v>
      </c>
      <c r="C2445" s="601" t="s">
        <v>269</v>
      </c>
      <c r="D2445" s="466">
        <v>45210</v>
      </c>
      <c r="E2445" s="176" t="s">
        <v>13398</v>
      </c>
      <c r="F2445" s="1044" t="s">
        <v>14634</v>
      </c>
      <c r="G2445" s="1044"/>
      <c r="H2445" s="1044"/>
      <c r="I2445" s="177"/>
      <c r="J2445" s="1043"/>
      <c r="K2445" s="971"/>
      <c r="L2445" s="1016" t="s">
        <v>50</v>
      </c>
      <c r="M2445" s="1016" t="s">
        <v>10509</v>
      </c>
      <c r="N2445" s="27" t="s">
        <v>2634</v>
      </c>
      <c r="O2445" s="1044"/>
      <c r="P2445" s="1045"/>
      <c r="Q2445" s="1045"/>
      <c r="R2445" s="177">
        <f t="shared" si="42"/>
        <v>0</v>
      </c>
      <c r="S2445" s="177"/>
      <c r="T2445" s="596" t="str">
        <f>VLOOKUP(cppm_pr[[#This Row],[Status]],'All Link_LOV'!$I$32:$K$72,2,0)</f>
        <v>Insufficient Budget</v>
      </c>
      <c r="U2445" s="596" t="s">
        <v>13400</v>
      </c>
      <c r="V2445" s="1160">
        <v>230</v>
      </c>
      <c r="W2445" s="596"/>
      <c r="Z2445" s="1047"/>
      <c r="AA2445" s="177"/>
      <c r="AB2445" s="468"/>
      <c r="AC2445" s="1048"/>
      <c r="AF2445" s="1016" t="s">
        <v>13401</v>
      </c>
      <c r="AG2445" s="1016" t="s">
        <v>513</v>
      </c>
      <c r="AH2445" s="1016" t="s">
        <v>14635</v>
      </c>
      <c r="AI2445" s="1016" t="s">
        <v>14510</v>
      </c>
      <c r="AJ2445" s="1016"/>
      <c r="AK2445" s="177"/>
      <c r="AL2445" s="1049"/>
      <c r="AM2445" s="1016" t="s">
        <v>13403</v>
      </c>
      <c r="AO2445" s="1050"/>
      <c r="AR2445" s="1051"/>
      <c r="AT2445" s="1037"/>
      <c r="AU2445" s="1"/>
      <c r="AV2445" s="1037"/>
      <c r="AW2445" s="1037"/>
      <c r="AX2445" s="1037"/>
      <c r="AY2445" s="1037"/>
      <c r="AZ2445" s="1037"/>
      <c r="BA2445" s="1037"/>
      <c r="BB2445" s="1037"/>
      <c r="BC2445" s="1037"/>
      <c r="BD2445" s="1037"/>
      <c r="BE2445" s="1037"/>
      <c r="BF2445" s="1037"/>
    </row>
    <row r="2446" spans="1:58" ht="12" customHeight="1">
      <c r="A2446" s="959">
        <v>2444</v>
      </c>
      <c r="C2446" s="601" t="s">
        <v>269</v>
      </c>
      <c r="F2446" s="1044" t="s">
        <v>14636</v>
      </c>
      <c r="G2446" s="1044"/>
      <c r="H2446" s="1044"/>
      <c r="I2446" s="177"/>
      <c r="J2446" s="1043"/>
      <c r="K2446" s="971"/>
      <c r="L2446" s="1016" t="s">
        <v>1264</v>
      </c>
      <c r="M2446" s="1016" t="s">
        <v>10509</v>
      </c>
      <c r="N2446" s="27" t="s">
        <v>2634</v>
      </c>
      <c r="O2446" s="1044"/>
      <c r="P2446" s="1045"/>
      <c r="Q2446" s="1045"/>
      <c r="R2446" s="177">
        <f t="shared" si="42"/>
        <v>0</v>
      </c>
      <c r="S2446" s="177"/>
      <c r="T2446" s="596" t="str">
        <f>VLOOKUP(cppm_pr[[#This Row],[Status]],'All Link_LOV'!$I$32:$K$72,2,0)</f>
        <v>Insufficient Budget</v>
      </c>
      <c r="U2446" s="596" t="s">
        <v>13400</v>
      </c>
      <c r="V2446" s="1160">
        <v>231</v>
      </c>
      <c r="W2446" s="596"/>
      <c r="Z2446" s="1047"/>
      <c r="AA2446" s="177"/>
      <c r="AB2446" s="468"/>
      <c r="AC2446" s="1048"/>
      <c r="AF2446" s="1016" t="s">
        <v>13401</v>
      </c>
      <c r="AG2446" s="1016" t="s">
        <v>513</v>
      </c>
      <c r="AH2446" s="1016" t="s">
        <v>14637</v>
      </c>
      <c r="AI2446" s="1016" t="s">
        <v>14510</v>
      </c>
      <c r="AJ2446" s="1016"/>
      <c r="AK2446" s="177"/>
      <c r="AL2446" s="1049"/>
      <c r="AM2446" s="1016" t="s">
        <v>8127</v>
      </c>
      <c r="AO2446" s="1050"/>
      <c r="AR2446" s="1051"/>
      <c r="AT2446" s="1037"/>
      <c r="AU2446" s="1"/>
      <c r="AV2446" s="1037"/>
      <c r="AW2446" s="1037"/>
      <c r="AX2446" s="1037"/>
      <c r="AY2446" s="1037"/>
      <c r="AZ2446" s="1037"/>
      <c r="BA2446" s="1037"/>
      <c r="BB2446" s="1037"/>
      <c r="BC2446" s="1037"/>
      <c r="BD2446" s="1037"/>
      <c r="BE2446" s="1037"/>
      <c r="BF2446" s="1037"/>
    </row>
    <row r="2447" spans="1:58" ht="12" customHeight="1">
      <c r="A2447" s="960">
        <v>2445</v>
      </c>
      <c r="C2447" s="601" t="s">
        <v>269</v>
      </c>
      <c r="F2447" s="1044" t="s">
        <v>14638</v>
      </c>
      <c r="G2447" s="1044"/>
      <c r="H2447" s="1044"/>
      <c r="I2447" s="177"/>
      <c r="J2447" s="1043"/>
      <c r="K2447" s="971"/>
      <c r="L2447" s="1016" t="s">
        <v>53</v>
      </c>
      <c r="M2447" s="1016" t="s">
        <v>10509</v>
      </c>
      <c r="N2447" s="27" t="s">
        <v>2634</v>
      </c>
      <c r="O2447" s="1044"/>
      <c r="P2447" s="1045"/>
      <c r="Q2447" s="1045"/>
      <c r="R2447" s="177">
        <f t="shared" si="42"/>
        <v>0</v>
      </c>
      <c r="S2447" s="177"/>
      <c r="T2447" s="596" t="str">
        <f>VLOOKUP(cppm_pr[[#This Row],[Status]],'All Link_LOV'!$I$32:$K$72,2,0)</f>
        <v>Insufficient Budget</v>
      </c>
      <c r="U2447" s="596" t="s">
        <v>13400</v>
      </c>
      <c r="V2447" s="1160">
        <v>232</v>
      </c>
      <c r="W2447" s="596"/>
      <c r="Z2447" s="1047"/>
      <c r="AA2447" s="177"/>
      <c r="AB2447" s="468"/>
      <c r="AC2447" s="1048"/>
      <c r="AF2447" s="1016" t="s">
        <v>13401</v>
      </c>
      <c r="AG2447" s="1016" t="s">
        <v>513</v>
      </c>
      <c r="AH2447" s="1016" t="s">
        <v>14639</v>
      </c>
      <c r="AI2447" s="1016" t="s">
        <v>14510</v>
      </c>
      <c r="AJ2447" s="1016"/>
      <c r="AK2447" s="177"/>
      <c r="AL2447" s="1049"/>
      <c r="AM2447" s="1016" t="s">
        <v>9577</v>
      </c>
      <c r="AO2447" s="1050"/>
      <c r="AR2447" s="1051"/>
      <c r="AT2447" s="1037"/>
      <c r="AU2447" s="1"/>
      <c r="AV2447" s="1037"/>
      <c r="AW2447" s="1037"/>
      <c r="AX2447" s="1037"/>
      <c r="AY2447" s="1037"/>
      <c r="AZ2447" s="1037"/>
      <c r="BA2447" s="1037"/>
      <c r="BB2447" s="1037"/>
      <c r="BC2447" s="1037"/>
      <c r="BD2447" s="1037"/>
      <c r="BE2447" s="1037"/>
      <c r="BF2447" s="1037"/>
    </row>
    <row r="2448" spans="1:58" ht="12" customHeight="1">
      <c r="A2448" s="960">
        <v>2446</v>
      </c>
      <c r="C2448" s="601" t="s">
        <v>269</v>
      </c>
      <c r="F2448" s="1044" t="s">
        <v>14640</v>
      </c>
      <c r="G2448" s="1044"/>
      <c r="H2448" s="1044"/>
      <c r="I2448" s="177"/>
      <c r="J2448" s="1043"/>
      <c r="K2448" s="971"/>
      <c r="L2448" s="1016" t="s">
        <v>1252</v>
      </c>
      <c r="M2448" s="1016" t="s">
        <v>10509</v>
      </c>
      <c r="N2448" s="27" t="s">
        <v>2609</v>
      </c>
      <c r="O2448" s="1044"/>
      <c r="P2448" s="1045"/>
      <c r="Q2448" s="1045"/>
      <c r="R2448" s="177">
        <f t="shared" si="42"/>
        <v>0</v>
      </c>
      <c r="S2448" s="177"/>
      <c r="T2448" s="596" t="str">
        <f>VLOOKUP(cppm_pr[[#This Row],[Status]],'All Link_LOV'!$I$32:$K$72,2,0)</f>
        <v>Insufficient Budget</v>
      </c>
      <c r="U2448" s="596" t="s">
        <v>13400</v>
      </c>
      <c r="V2448" s="1160">
        <v>233</v>
      </c>
      <c r="W2448" s="596"/>
      <c r="Z2448" s="1047"/>
      <c r="AA2448" s="177"/>
      <c r="AB2448" s="468"/>
      <c r="AC2448" s="1048"/>
      <c r="AF2448" s="1016" t="s">
        <v>13401</v>
      </c>
      <c r="AG2448" s="1016" t="s">
        <v>513</v>
      </c>
      <c r="AH2448" s="1016" t="s">
        <v>14641</v>
      </c>
      <c r="AI2448" s="1016" t="s">
        <v>14510</v>
      </c>
      <c r="AJ2448" s="1016"/>
      <c r="AK2448" s="177"/>
      <c r="AL2448" s="1049"/>
      <c r="AM2448" s="1016" t="s">
        <v>9583</v>
      </c>
      <c r="AO2448" s="1050"/>
      <c r="AR2448" s="1051"/>
      <c r="AT2448" s="1037"/>
      <c r="AU2448" s="1"/>
      <c r="AV2448" s="1037"/>
      <c r="AW2448" s="1037"/>
      <c r="AX2448" s="1037"/>
      <c r="AY2448" s="1037"/>
      <c r="AZ2448" s="1037"/>
      <c r="BA2448" s="1037"/>
      <c r="BB2448" s="1037"/>
      <c r="BC2448" s="1037"/>
      <c r="BD2448" s="1037"/>
      <c r="BE2448" s="1037"/>
      <c r="BF2448" s="1037"/>
    </row>
    <row r="2449" spans="1:58" ht="12" customHeight="1">
      <c r="A2449" s="959">
        <v>2447</v>
      </c>
      <c r="C2449" s="601" t="s">
        <v>269</v>
      </c>
      <c r="D2449" s="466">
        <v>45210</v>
      </c>
      <c r="E2449" s="176" t="s">
        <v>13398</v>
      </c>
      <c r="F2449" s="1044" t="s">
        <v>14642</v>
      </c>
      <c r="G2449" s="1044"/>
      <c r="H2449" s="1044"/>
      <c r="I2449" s="177"/>
      <c r="J2449" s="1043"/>
      <c r="K2449" s="971"/>
      <c r="L2449" s="1016" t="s">
        <v>50</v>
      </c>
      <c r="M2449" s="1016" t="s">
        <v>10509</v>
      </c>
      <c r="N2449" s="27" t="s">
        <v>2634</v>
      </c>
      <c r="O2449" s="1044"/>
      <c r="P2449" s="1045"/>
      <c r="Q2449" s="1045"/>
      <c r="R2449" s="177">
        <f t="shared" si="42"/>
        <v>0</v>
      </c>
      <c r="S2449" s="177"/>
      <c r="T2449" s="596" t="str">
        <f>VLOOKUP(cppm_pr[[#This Row],[Status]],'All Link_LOV'!$I$32:$K$72,2,0)</f>
        <v>Insufficient Budget</v>
      </c>
      <c r="U2449" s="596" t="s">
        <v>13400</v>
      </c>
      <c r="V2449" s="1160">
        <v>234</v>
      </c>
      <c r="W2449" s="596"/>
      <c r="Z2449" s="1047"/>
      <c r="AA2449" s="177"/>
      <c r="AB2449" s="468"/>
      <c r="AC2449" s="1048"/>
      <c r="AF2449" s="1016" t="s">
        <v>13401</v>
      </c>
      <c r="AG2449" s="1016" t="s">
        <v>513</v>
      </c>
      <c r="AH2449" s="1016" t="s">
        <v>14643</v>
      </c>
      <c r="AI2449" s="1016" t="s">
        <v>14510</v>
      </c>
      <c r="AJ2449" s="1016"/>
      <c r="AK2449" s="177"/>
      <c r="AL2449" s="1049"/>
      <c r="AM2449" s="1016" t="s">
        <v>14644</v>
      </c>
      <c r="AO2449" s="1050"/>
      <c r="AR2449" s="1051"/>
      <c r="AT2449" s="1037"/>
      <c r="AU2449" s="1"/>
      <c r="AV2449" s="1037"/>
      <c r="AW2449" s="1037"/>
      <c r="AX2449" s="1037"/>
      <c r="AY2449" s="1037"/>
      <c r="AZ2449" s="1037"/>
      <c r="BA2449" s="1037"/>
      <c r="BB2449" s="1037"/>
      <c r="BC2449" s="1037"/>
      <c r="BD2449" s="1037"/>
      <c r="BE2449" s="1037"/>
      <c r="BF2449" s="1037"/>
    </row>
    <row r="2450" spans="1:58" ht="12" customHeight="1">
      <c r="A2450" s="960">
        <v>2448</v>
      </c>
      <c r="C2450" s="601" t="s">
        <v>269</v>
      </c>
      <c r="F2450" s="1044" t="s">
        <v>14645</v>
      </c>
      <c r="G2450" s="1044"/>
      <c r="H2450" s="1044"/>
      <c r="I2450" s="177"/>
      <c r="J2450" s="1043"/>
      <c r="K2450" s="971"/>
      <c r="L2450" s="1016" t="s">
        <v>1264</v>
      </c>
      <c r="M2450" s="1016" t="s">
        <v>10509</v>
      </c>
      <c r="N2450" s="27" t="s">
        <v>2634</v>
      </c>
      <c r="O2450" s="1044"/>
      <c r="P2450" s="1045"/>
      <c r="Q2450" s="1045"/>
      <c r="R2450" s="177">
        <f t="shared" si="42"/>
        <v>0</v>
      </c>
      <c r="S2450" s="177"/>
      <c r="T2450" s="596" t="str">
        <f>VLOOKUP(cppm_pr[[#This Row],[Status]],'All Link_LOV'!$I$32:$K$72,2,0)</f>
        <v>Insufficient Budget</v>
      </c>
      <c r="U2450" s="596" t="s">
        <v>13400</v>
      </c>
      <c r="V2450" s="1160">
        <v>235</v>
      </c>
      <c r="W2450" s="596"/>
      <c r="Z2450" s="1047"/>
      <c r="AA2450" s="177"/>
      <c r="AB2450" s="468"/>
      <c r="AC2450" s="1048"/>
      <c r="AF2450" s="1016" t="s">
        <v>13401</v>
      </c>
      <c r="AG2450" s="1016" t="s">
        <v>513</v>
      </c>
      <c r="AH2450" s="1016" t="s">
        <v>14646</v>
      </c>
      <c r="AI2450" s="1016" t="s">
        <v>14510</v>
      </c>
      <c r="AJ2450" s="1016"/>
      <c r="AK2450" s="177"/>
      <c r="AL2450" s="1049"/>
      <c r="AM2450" s="1016" t="s">
        <v>13162</v>
      </c>
      <c r="AO2450" s="1050"/>
      <c r="AR2450" s="1051"/>
      <c r="AT2450" s="1037"/>
      <c r="AU2450" s="1"/>
      <c r="AV2450" s="1037"/>
      <c r="AW2450" s="1037"/>
      <c r="AX2450" s="1037"/>
      <c r="AY2450" s="1037"/>
      <c r="AZ2450" s="1037"/>
      <c r="BA2450" s="1037"/>
      <c r="BB2450" s="1037"/>
      <c r="BC2450" s="1037"/>
      <c r="BD2450" s="1037"/>
      <c r="BE2450" s="1037"/>
      <c r="BF2450" s="1037"/>
    </row>
    <row r="2451" spans="1:58" ht="12" customHeight="1">
      <c r="A2451" s="960">
        <v>2449</v>
      </c>
      <c r="C2451" s="601" t="s">
        <v>269</v>
      </c>
      <c r="D2451" s="466">
        <v>45210</v>
      </c>
      <c r="E2451" s="176" t="s">
        <v>13398</v>
      </c>
      <c r="F2451" s="1044" t="s">
        <v>14647</v>
      </c>
      <c r="G2451" s="1044"/>
      <c r="H2451" s="1044"/>
      <c r="I2451" s="177"/>
      <c r="J2451" s="1043"/>
      <c r="K2451" s="971"/>
      <c r="L2451" s="1016" t="s">
        <v>50</v>
      </c>
      <c r="M2451" s="1016" t="s">
        <v>10509</v>
      </c>
      <c r="N2451" s="27" t="s">
        <v>2634</v>
      </c>
      <c r="O2451" s="1044"/>
      <c r="P2451" s="1045"/>
      <c r="Q2451" s="1045"/>
      <c r="R2451" s="177">
        <f t="shared" si="42"/>
        <v>0</v>
      </c>
      <c r="S2451" s="177"/>
      <c r="T2451" s="596" t="str">
        <f>VLOOKUP(cppm_pr[[#This Row],[Status]],'All Link_LOV'!$I$32:$K$72,2,0)</f>
        <v>Insufficient Budget</v>
      </c>
      <c r="U2451" s="596" t="s">
        <v>13400</v>
      </c>
      <c r="V2451" s="1160">
        <v>236</v>
      </c>
      <c r="W2451" s="596"/>
      <c r="Z2451" s="1047"/>
      <c r="AA2451" s="177"/>
      <c r="AB2451" s="468"/>
      <c r="AC2451" s="1048"/>
      <c r="AF2451" s="1016" t="s">
        <v>13401</v>
      </c>
      <c r="AG2451" s="1016" t="s">
        <v>513</v>
      </c>
      <c r="AH2451" s="1016" t="s">
        <v>14648</v>
      </c>
      <c r="AI2451" s="1016" t="s">
        <v>14510</v>
      </c>
      <c r="AJ2451" s="1016"/>
      <c r="AK2451" s="177"/>
      <c r="AL2451" s="1049"/>
      <c r="AM2451" s="1016" t="s">
        <v>13403</v>
      </c>
      <c r="AO2451" s="1050"/>
      <c r="AR2451" s="1051"/>
      <c r="AT2451" s="1037"/>
      <c r="AU2451" s="1"/>
      <c r="AV2451" s="1037"/>
      <c r="AW2451" s="1037"/>
      <c r="AX2451" s="1037"/>
      <c r="AY2451" s="1037"/>
      <c r="AZ2451" s="1037"/>
      <c r="BA2451" s="1037"/>
      <c r="BB2451" s="1037"/>
      <c r="BC2451" s="1037"/>
      <c r="BD2451" s="1037"/>
      <c r="BE2451" s="1037"/>
      <c r="BF2451" s="1037"/>
    </row>
    <row r="2452" spans="1:58" ht="12" customHeight="1">
      <c r="A2452" s="959">
        <v>2450</v>
      </c>
      <c r="C2452" s="601" t="s">
        <v>269</v>
      </c>
      <c r="F2452" s="1044" t="s">
        <v>14649</v>
      </c>
      <c r="G2452" s="1044"/>
      <c r="H2452" s="1044"/>
      <c r="I2452" s="177"/>
      <c r="J2452" s="1043"/>
      <c r="K2452" s="971"/>
      <c r="L2452" s="1016" t="s">
        <v>53</v>
      </c>
      <c r="M2452" s="1016" t="s">
        <v>10509</v>
      </c>
      <c r="N2452" s="27" t="s">
        <v>2634</v>
      </c>
      <c r="O2452" s="1044"/>
      <c r="P2452" s="1045"/>
      <c r="Q2452" s="1045"/>
      <c r="R2452" s="177">
        <f t="shared" si="42"/>
        <v>0</v>
      </c>
      <c r="S2452" s="177"/>
      <c r="T2452" s="596" t="str">
        <f>VLOOKUP(cppm_pr[[#This Row],[Status]],'All Link_LOV'!$I$32:$K$72,2,0)</f>
        <v>Insufficient Budget</v>
      </c>
      <c r="U2452" s="596" t="s">
        <v>13400</v>
      </c>
      <c r="V2452" s="1160">
        <v>237</v>
      </c>
      <c r="W2452" s="596"/>
      <c r="Z2452" s="1047"/>
      <c r="AA2452" s="177"/>
      <c r="AB2452" s="468"/>
      <c r="AC2452" s="1048"/>
      <c r="AF2452" s="1016" t="s">
        <v>13401</v>
      </c>
      <c r="AG2452" s="1016" t="s">
        <v>513</v>
      </c>
      <c r="AH2452" s="1016" t="s">
        <v>14650</v>
      </c>
      <c r="AI2452" s="1016" t="s">
        <v>14510</v>
      </c>
      <c r="AJ2452" s="1016"/>
      <c r="AK2452" s="177"/>
      <c r="AL2452" s="1049"/>
      <c r="AM2452" s="1016" t="s">
        <v>8892</v>
      </c>
      <c r="AO2452" s="1050"/>
      <c r="AR2452" s="1051"/>
      <c r="AT2452" s="1037"/>
      <c r="AU2452" s="1"/>
      <c r="AV2452" s="1037"/>
      <c r="AW2452" s="1037"/>
      <c r="AX2452" s="1037"/>
      <c r="AY2452" s="1037"/>
      <c r="AZ2452" s="1037"/>
      <c r="BA2452" s="1037"/>
      <c r="BB2452" s="1037"/>
      <c r="BC2452" s="1037"/>
      <c r="BD2452" s="1037"/>
      <c r="BE2452" s="1037"/>
      <c r="BF2452" s="1037"/>
    </row>
    <row r="2453" spans="1:58" ht="12" customHeight="1">
      <c r="A2453" s="960">
        <v>2451</v>
      </c>
      <c r="C2453" s="601" t="s">
        <v>269</v>
      </c>
      <c r="F2453" s="1044" t="s">
        <v>14651</v>
      </c>
      <c r="G2453" s="1044"/>
      <c r="H2453" s="1044"/>
      <c r="I2453" s="177"/>
      <c r="J2453" s="1043"/>
      <c r="K2453" s="971"/>
      <c r="L2453" s="1016" t="s">
        <v>1252</v>
      </c>
      <c r="M2453" s="1016" t="s">
        <v>10509</v>
      </c>
      <c r="N2453" s="27" t="s">
        <v>2609</v>
      </c>
      <c r="O2453" s="1044"/>
      <c r="P2453" s="1045"/>
      <c r="Q2453" s="1045"/>
      <c r="R2453" s="177">
        <f t="shared" si="42"/>
        <v>0</v>
      </c>
      <c r="S2453" s="177"/>
      <c r="T2453" s="596" t="str">
        <f>VLOOKUP(cppm_pr[[#This Row],[Status]],'All Link_LOV'!$I$32:$K$72,2,0)</f>
        <v>Insufficient Budget</v>
      </c>
      <c r="U2453" s="596" t="s">
        <v>13400</v>
      </c>
      <c r="V2453" s="1160">
        <v>238</v>
      </c>
      <c r="W2453" s="596"/>
      <c r="Z2453" s="1047"/>
      <c r="AA2453" s="177"/>
      <c r="AB2453" s="468"/>
      <c r="AC2453" s="1048"/>
      <c r="AF2453" s="1016" t="s">
        <v>13401</v>
      </c>
      <c r="AG2453" s="1016" t="s">
        <v>513</v>
      </c>
      <c r="AH2453" s="1016" t="s">
        <v>14652</v>
      </c>
      <c r="AI2453" s="1016" t="s">
        <v>14510</v>
      </c>
      <c r="AJ2453" s="1016"/>
      <c r="AK2453" s="177"/>
      <c r="AL2453" s="1049"/>
      <c r="AM2453" s="1016" t="s">
        <v>9583</v>
      </c>
      <c r="AO2453" s="1050"/>
      <c r="AR2453" s="1051"/>
      <c r="AT2453" s="1037"/>
      <c r="AU2453" s="1"/>
      <c r="AV2453" s="1037"/>
      <c r="AW2453" s="1037"/>
      <c r="AX2453" s="1037"/>
      <c r="AY2453" s="1037"/>
      <c r="AZ2453" s="1037"/>
      <c r="BA2453" s="1037"/>
      <c r="BB2453" s="1037"/>
      <c r="BC2453" s="1037"/>
      <c r="BD2453" s="1037"/>
      <c r="BE2453" s="1037"/>
      <c r="BF2453" s="1037"/>
    </row>
    <row r="2454" spans="1:58" ht="12" customHeight="1">
      <c r="A2454" s="960">
        <v>2452</v>
      </c>
      <c r="C2454" s="601" t="s">
        <v>269</v>
      </c>
      <c r="F2454" s="1044" t="s">
        <v>14653</v>
      </c>
      <c r="G2454" s="1044"/>
      <c r="H2454" s="1044"/>
      <c r="I2454" s="177"/>
      <c r="J2454" s="1043"/>
      <c r="K2454" s="971"/>
      <c r="L2454" s="1016" t="s">
        <v>1252</v>
      </c>
      <c r="M2454" s="1016" t="s">
        <v>10509</v>
      </c>
      <c r="N2454" s="27" t="s">
        <v>2609</v>
      </c>
      <c r="O2454" s="1044"/>
      <c r="P2454" s="1045"/>
      <c r="Q2454" s="1045"/>
      <c r="R2454" s="177">
        <f t="shared" ref="R2454:R2486" si="43">$Q2454-$P2454</f>
        <v>0</v>
      </c>
      <c r="S2454" s="177"/>
      <c r="T2454" s="596" t="str">
        <f>VLOOKUP(cppm_pr[[#This Row],[Status]],'All Link_LOV'!$I$32:$K$72,2,0)</f>
        <v>Insufficient Budget</v>
      </c>
      <c r="U2454" s="596" t="s">
        <v>13400</v>
      </c>
      <c r="V2454" s="1160">
        <v>239</v>
      </c>
      <c r="W2454" s="596"/>
      <c r="Z2454" s="1047"/>
      <c r="AA2454" s="177"/>
      <c r="AB2454" s="468"/>
      <c r="AC2454" s="1048"/>
      <c r="AF2454" s="1016" t="s">
        <v>13401</v>
      </c>
      <c r="AG2454" s="1016" t="s">
        <v>513</v>
      </c>
      <c r="AH2454" s="1016" t="s">
        <v>14654</v>
      </c>
      <c r="AI2454" s="1016" t="s">
        <v>14510</v>
      </c>
      <c r="AJ2454" s="1016"/>
      <c r="AK2454" s="177"/>
      <c r="AL2454" s="1049"/>
      <c r="AM2454" s="1016" t="s">
        <v>9594</v>
      </c>
      <c r="AO2454" s="1050"/>
      <c r="AR2454" s="1051"/>
      <c r="AT2454" s="1037"/>
      <c r="AU2454" s="1"/>
      <c r="AV2454" s="1037"/>
      <c r="AW2454" s="1037"/>
      <c r="AX2454" s="1037"/>
      <c r="AY2454" s="1037"/>
      <c r="AZ2454" s="1037"/>
      <c r="BA2454" s="1037"/>
      <c r="BB2454" s="1037"/>
      <c r="BC2454" s="1037"/>
      <c r="BD2454" s="1037"/>
      <c r="BE2454" s="1037"/>
      <c r="BF2454" s="1037"/>
    </row>
    <row r="2455" spans="1:58" ht="12" customHeight="1">
      <c r="A2455" s="959">
        <v>2453</v>
      </c>
      <c r="C2455" s="601" t="s">
        <v>269</v>
      </c>
      <c r="F2455" s="1044" t="s">
        <v>14655</v>
      </c>
      <c r="G2455" s="1044"/>
      <c r="H2455" s="1044"/>
      <c r="I2455" s="177"/>
      <c r="J2455" s="1043"/>
      <c r="K2455" s="971"/>
      <c r="L2455" s="1016" t="s">
        <v>908</v>
      </c>
      <c r="M2455" s="1016" t="s">
        <v>10509</v>
      </c>
      <c r="N2455" s="27" t="s">
        <v>2609</v>
      </c>
      <c r="O2455" s="1044"/>
      <c r="P2455" s="1045"/>
      <c r="Q2455" s="1045"/>
      <c r="R2455" s="177">
        <f t="shared" si="43"/>
        <v>0</v>
      </c>
      <c r="S2455" s="177"/>
      <c r="T2455" s="596" t="str">
        <f>VLOOKUP(cppm_pr[[#This Row],[Status]],'All Link_LOV'!$I$32:$K$72,2,0)</f>
        <v>Insufficient Budget</v>
      </c>
      <c r="U2455" s="596" t="s">
        <v>13400</v>
      </c>
      <c r="V2455" s="1160">
        <v>240</v>
      </c>
      <c r="W2455" s="596"/>
      <c r="Z2455" s="1047"/>
      <c r="AA2455" s="177"/>
      <c r="AB2455" s="468"/>
      <c r="AC2455" s="1048"/>
      <c r="AF2455" s="1016" t="s">
        <v>13401</v>
      </c>
      <c r="AG2455" s="1016" t="s">
        <v>513</v>
      </c>
      <c r="AH2455" s="1016" t="s">
        <v>14656</v>
      </c>
      <c r="AI2455" s="1016" t="s">
        <v>14510</v>
      </c>
      <c r="AJ2455" s="1016"/>
      <c r="AK2455" s="177"/>
      <c r="AL2455" s="1049"/>
      <c r="AM2455" s="1016" t="s">
        <v>10450</v>
      </c>
      <c r="AO2455" s="1050"/>
      <c r="AR2455" s="1051"/>
      <c r="AT2455" s="1037"/>
      <c r="AU2455" s="1"/>
      <c r="AV2455" s="1037"/>
      <c r="AW2455" s="1037"/>
      <c r="AX2455" s="1037"/>
      <c r="AY2455" s="1037"/>
      <c r="AZ2455" s="1037"/>
      <c r="BA2455" s="1037"/>
      <c r="BB2455" s="1037"/>
      <c r="BC2455" s="1037"/>
      <c r="BD2455" s="1037"/>
      <c r="BE2455" s="1037"/>
      <c r="BF2455" s="1037"/>
    </row>
    <row r="2456" spans="1:58" ht="12" customHeight="1">
      <c r="A2456" s="960">
        <v>2454</v>
      </c>
      <c r="C2456" s="601" t="s">
        <v>269</v>
      </c>
      <c r="F2456" s="1044" t="s">
        <v>14657</v>
      </c>
      <c r="G2456" s="1044"/>
      <c r="H2456" s="1044"/>
      <c r="I2456" s="177"/>
      <c r="J2456" s="1043"/>
      <c r="K2456" s="971"/>
      <c r="L2456" s="1016" t="s">
        <v>1252</v>
      </c>
      <c r="M2456" s="1016" t="s">
        <v>10509</v>
      </c>
      <c r="N2456" s="27" t="s">
        <v>2609</v>
      </c>
      <c r="O2456" s="1044"/>
      <c r="P2456" s="1045"/>
      <c r="Q2456" s="1045"/>
      <c r="R2456" s="177">
        <f t="shared" si="43"/>
        <v>0</v>
      </c>
      <c r="S2456" s="177"/>
      <c r="T2456" s="596" t="str">
        <f>VLOOKUP(cppm_pr[[#This Row],[Status]],'All Link_LOV'!$I$32:$K$72,2,0)</f>
        <v>Insufficient Budget</v>
      </c>
      <c r="U2456" s="596" t="s">
        <v>13400</v>
      </c>
      <c r="V2456" s="1160">
        <v>241</v>
      </c>
      <c r="W2456" s="596"/>
      <c r="Z2456" s="1047"/>
      <c r="AA2456" s="177"/>
      <c r="AB2456" s="468"/>
      <c r="AC2456" s="1048"/>
      <c r="AF2456" s="1016" t="s">
        <v>13401</v>
      </c>
      <c r="AG2456" s="1016" t="s">
        <v>513</v>
      </c>
      <c r="AH2456" s="1016" t="s">
        <v>14658</v>
      </c>
      <c r="AI2456" s="1016" t="s">
        <v>14510</v>
      </c>
      <c r="AJ2456" s="1016"/>
      <c r="AK2456" s="177"/>
      <c r="AL2456" s="1049"/>
      <c r="AM2456" s="1016" t="s">
        <v>9594</v>
      </c>
      <c r="AO2456" s="1050"/>
      <c r="AR2456" s="1051"/>
      <c r="AT2456" s="1037"/>
      <c r="AU2456" s="1"/>
      <c r="AV2456" s="1037"/>
      <c r="AW2456" s="1037"/>
      <c r="AX2456" s="1037"/>
      <c r="AY2456" s="1037"/>
      <c r="AZ2456" s="1037"/>
      <c r="BA2456" s="1037"/>
      <c r="BB2456" s="1037"/>
      <c r="BC2456" s="1037"/>
      <c r="BD2456" s="1037"/>
      <c r="BE2456" s="1037"/>
      <c r="BF2456" s="1037"/>
    </row>
    <row r="2457" spans="1:58" ht="12" customHeight="1">
      <c r="A2457" s="960">
        <v>2455</v>
      </c>
      <c r="C2457" s="601" t="s">
        <v>269</v>
      </c>
      <c r="F2457" s="1044" t="s">
        <v>14659</v>
      </c>
      <c r="G2457" s="1044"/>
      <c r="H2457" s="1044"/>
      <c r="I2457" s="177"/>
      <c r="J2457" s="1043"/>
      <c r="K2457" s="971"/>
      <c r="L2457" s="1016" t="s">
        <v>1252</v>
      </c>
      <c r="M2457" s="1016" t="s">
        <v>10509</v>
      </c>
      <c r="N2457" s="27" t="s">
        <v>2609</v>
      </c>
      <c r="O2457" s="1044"/>
      <c r="P2457" s="1045"/>
      <c r="Q2457" s="1045"/>
      <c r="R2457" s="177">
        <f t="shared" si="43"/>
        <v>0</v>
      </c>
      <c r="S2457" s="177"/>
      <c r="T2457" s="596" t="str">
        <f>VLOOKUP(cppm_pr[[#This Row],[Status]],'All Link_LOV'!$I$32:$K$72,2,0)</f>
        <v>Insufficient Budget</v>
      </c>
      <c r="U2457" s="596" t="s">
        <v>13400</v>
      </c>
      <c r="V2457" s="1160">
        <v>242</v>
      </c>
      <c r="W2457" s="596"/>
      <c r="Z2457" s="1047"/>
      <c r="AA2457" s="177"/>
      <c r="AB2457" s="468"/>
      <c r="AC2457" s="1048"/>
      <c r="AF2457" s="1016" t="s">
        <v>13401</v>
      </c>
      <c r="AG2457" s="1016" t="s">
        <v>513</v>
      </c>
      <c r="AH2457" s="1016" t="s">
        <v>14660</v>
      </c>
      <c r="AI2457" s="1016" t="s">
        <v>14510</v>
      </c>
      <c r="AJ2457" s="1016"/>
      <c r="AK2457" s="177"/>
      <c r="AL2457" s="1049"/>
      <c r="AM2457" s="1016" t="s">
        <v>9594</v>
      </c>
      <c r="AO2457" s="1050"/>
      <c r="AR2457" s="1051"/>
      <c r="AT2457" s="1037"/>
      <c r="AU2457" s="1"/>
      <c r="AV2457" s="1037"/>
      <c r="AW2457" s="1037"/>
      <c r="AX2457" s="1037"/>
      <c r="AY2457" s="1037"/>
      <c r="AZ2457" s="1037"/>
      <c r="BA2457" s="1037"/>
      <c r="BB2457" s="1037"/>
      <c r="BC2457" s="1037"/>
      <c r="BD2457" s="1037"/>
      <c r="BE2457" s="1037"/>
      <c r="BF2457" s="1037"/>
    </row>
    <row r="2458" spans="1:58" ht="12" customHeight="1">
      <c r="A2458" s="959">
        <v>2456</v>
      </c>
      <c r="C2458" s="601" t="s">
        <v>269</v>
      </c>
      <c r="F2458" s="1044" t="s">
        <v>14661</v>
      </c>
      <c r="G2458" s="1044"/>
      <c r="H2458" s="1044"/>
      <c r="I2458" s="177"/>
      <c r="J2458" s="1043"/>
      <c r="K2458" s="971"/>
      <c r="L2458" s="1016" t="s">
        <v>1252</v>
      </c>
      <c r="M2458" s="1016" t="s">
        <v>10509</v>
      </c>
      <c r="N2458" s="27" t="s">
        <v>2609</v>
      </c>
      <c r="O2458" s="1044"/>
      <c r="P2458" s="1045"/>
      <c r="Q2458" s="1045"/>
      <c r="R2458" s="177">
        <f t="shared" si="43"/>
        <v>0</v>
      </c>
      <c r="S2458" s="177"/>
      <c r="T2458" s="596" t="str">
        <f>VLOOKUP(cppm_pr[[#This Row],[Status]],'All Link_LOV'!$I$32:$K$72,2,0)</f>
        <v>Insufficient Budget</v>
      </c>
      <c r="U2458" s="596" t="s">
        <v>13400</v>
      </c>
      <c r="V2458" s="1160">
        <v>243</v>
      </c>
      <c r="W2458" s="596"/>
      <c r="Z2458" s="1047"/>
      <c r="AA2458" s="177"/>
      <c r="AB2458" s="468"/>
      <c r="AC2458" s="1048"/>
      <c r="AF2458" s="1016" t="s">
        <v>13401</v>
      </c>
      <c r="AG2458" s="1016" t="s">
        <v>513</v>
      </c>
      <c r="AH2458" s="1016" t="s">
        <v>14662</v>
      </c>
      <c r="AI2458" s="1016" t="s">
        <v>14510</v>
      </c>
      <c r="AJ2458" s="1016"/>
      <c r="AK2458" s="177"/>
      <c r="AL2458" s="1049"/>
      <c r="AM2458" s="1016" t="s">
        <v>10218</v>
      </c>
      <c r="AO2458" s="1050"/>
      <c r="AR2458" s="1051"/>
      <c r="AT2458" s="1037"/>
      <c r="AU2458" s="1"/>
      <c r="AV2458" s="1037"/>
      <c r="AW2458" s="1037"/>
      <c r="AX2458" s="1037"/>
      <c r="AY2458" s="1037"/>
      <c r="AZ2458" s="1037"/>
      <c r="BA2458" s="1037"/>
      <c r="BB2458" s="1037"/>
      <c r="BC2458" s="1037"/>
      <c r="BD2458" s="1037"/>
      <c r="BE2458" s="1037"/>
      <c r="BF2458" s="1037"/>
    </row>
    <row r="2459" spans="1:58" ht="12" customHeight="1">
      <c r="A2459" s="960">
        <v>2457</v>
      </c>
      <c r="C2459" s="601" t="s">
        <v>269</v>
      </c>
      <c r="F2459" s="1044" t="s">
        <v>14663</v>
      </c>
      <c r="G2459" s="1044"/>
      <c r="H2459" s="1044"/>
      <c r="I2459" s="177"/>
      <c r="J2459" s="1043"/>
      <c r="K2459" s="971"/>
      <c r="L2459" s="1016" t="s">
        <v>1252</v>
      </c>
      <c r="M2459" s="1016" t="s">
        <v>10509</v>
      </c>
      <c r="N2459" s="27" t="s">
        <v>2609</v>
      </c>
      <c r="O2459" s="1044"/>
      <c r="P2459" s="1045"/>
      <c r="Q2459" s="1045"/>
      <c r="R2459" s="177">
        <f t="shared" si="43"/>
        <v>0</v>
      </c>
      <c r="S2459" s="177"/>
      <c r="T2459" s="596" t="str">
        <f>VLOOKUP(cppm_pr[[#This Row],[Status]],'All Link_LOV'!$I$32:$K$72,2,0)</f>
        <v>Insufficient Budget</v>
      </c>
      <c r="U2459" s="596" t="s">
        <v>13400</v>
      </c>
      <c r="V2459" s="1160">
        <v>244</v>
      </c>
      <c r="W2459" s="596"/>
      <c r="Z2459" s="1047"/>
      <c r="AA2459" s="177"/>
      <c r="AB2459" s="468"/>
      <c r="AC2459" s="1048"/>
      <c r="AF2459" s="1016" t="s">
        <v>13401</v>
      </c>
      <c r="AG2459" s="1016" t="s">
        <v>513</v>
      </c>
      <c r="AH2459" s="1016" t="s">
        <v>14664</v>
      </c>
      <c r="AI2459" s="1016" t="s">
        <v>14510</v>
      </c>
      <c r="AJ2459" s="1016"/>
      <c r="AK2459" s="177"/>
      <c r="AL2459" s="1049"/>
      <c r="AM2459" s="1016" t="s">
        <v>7509</v>
      </c>
      <c r="AO2459" s="1050"/>
      <c r="AR2459" s="1051"/>
      <c r="AT2459" s="1037"/>
      <c r="AU2459" s="1"/>
      <c r="AV2459" s="1037"/>
      <c r="AW2459" s="1037"/>
      <c r="AX2459" s="1037"/>
      <c r="AY2459" s="1037"/>
      <c r="AZ2459" s="1037"/>
      <c r="BA2459" s="1037"/>
      <c r="BB2459" s="1037"/>
      <c r="BC2459" s="1037"/>
      <c r="BD2459" s="1037"/>
      <c r="BE2459" s="1037"/>
      <c r="BF2459" s="1037"/>
    </row>
    <row r="2460" spans="1:58" ht="12" customHeight="1">
      <c r="A2460" s="960">
        <v>2458</v>
      </c>
      <c r="C2460" s="601" t="s">
        <v>269</v>
      </c>
      <c r="F2460" s="1044" t="s">
        <v>14665</v>
      </c>
      <c r="G2460" s="1044"/>
      <c r="H2460" s="1044"/>
      <c r="I2460" s="177"/>
      <c r="J2460" s="1043"/>
      <c r="K2460" s="971"/>
      <c r="L2460" s="1016" t="s">
        <v>1252</v>
      </c>
      <c r="M2460" s="1016" t="s">
        <v>10509</v>
      </c>
      <c r="N2460" s="27" t="s">
        <v>2609</v>
      </c>
      <c r="O2460" s="1044"/>
      <c r="P2460" s="1045"/>
      <c r="Q2460" s="1045"/>
      <c r="R2460" s="177">
        <f t="shared" si="43"/>
        <v>0</v>
      </c>
      <c r="S2460" s="177"/>
      <c r="T2460" s="596" t="str">
        <f>VLOOKUP(cppm_pr[[#This Row],[Status]],'All Link_LOV'!$I$32:$K$72,2,0)</f>
        <v>Insufficient Budget</v>
      </c>
      <c r="U2460" s="596" t="s">
        <v>13400</v>
      </c>
      <c r="V2460" s="1160">
        <v>245</v>
      </c>
      <c r="W2460" s="596"/>
      <c r="Z2460" s="1047"/>
      <c r="AA2460" s="177"/>
      <c r="AB2460" s="468"/>
      <c r="AC2460" s="1048"/>
      <c r="AF2460" s="1016" t="s">
        <v>13401</v>
      </c>
      <c r="AG2460" s="1016" t="s">
        <v>513</v>
      </c>
      <c r="AH2460" s="1016" t="s">
        <v>14666</v>
      </c>
      <c r="AI2460" s="1016" t="s">
        <v>14510</v>
      </c>
      <c r="AJ2460" s="1016"/>
      <c r="AK2460" s="177"/>
      <c r="AL2460" s="1049"/>
      <c r="AM2460" s="1016" t="s">
        <v>9583</v>
      </c>
      <c r="AO2460" s="1050"/>
      <c r="AR2460" s="1051"/>
      <c r="AT2460" s="1037"/>
      <c r="AU2460" s="1"/>
      <c r="AV2460" s="1037"/>
      <c r="AW2460" s="1037"/>
      <c r="AX2460" s="1037"/>
      <c r="AY2460" s="1037"/>
      <c r="AZ2460" s="1037"/>
      <c r="BA2460" s="1037"/>
      <c r="BB2460" s="1037"/>
      <c r="BC2460" s="1037"/>
      <c r="BD2460" s="1037"/>
      <c r="BE2460" s="1037"/>
      <c r="BF2460" s="1037"/>
    </row>
    <row r="2461" spans="1:58" ht="12" customHeight="1">
      <c r="A2461" s="959">
        <v>2459</v>
      </c>
      <c r="C2461" s="601" t="s">
        <v>269</v>
      </c>
      <c r="F2461" s="1044" t="s">
        <v>14667</v>
      </c>
      <c r="G2461" s="1044"/>
      <c r="H2461" s="1044"/>
      <c r="I2461" s="177"/>
      <c r="J2461" s="1043"/>
      <c r="K2461" s="971"/>
      <c r="L2461" s="1016" t="s">
        <v>1252</v>
      </c>
      <c r="M2461" s="1016" t="s">
        <v>10509</v>
      </c>
      <c r="N2461" s="27" t="s">
        <v>2609</v>
      </c>
      <c r="O2461" s="1044"/>
      <c r="P2461" s="1045"/>
      <c r="Q2461" s="1045"/>
      <c r="R2461" s="177">
        <f t="shared" si="43"/>
        <v>0</v>
      </c>
      <c r="S2461" s="177"/>
      <c r="T2461" s="596" t="str">
        <f>VLOOKUP(cppm_pr[[#This Row],[Status]],'All Link_LOV'!$I$32:$K$72,2,0)</f>
        <v>Insufficient Budget</v>
      </c>
      <c r="U2461" s="596" t="s">
        <v>13400</v>
      </c>
      <c r="V2461" s="1160">
        <v>246</v>
      </c>
      <c r="W2461" s="596"/>
      <c r="Z2461" s="1047"/>
      <c r="AA2461" s="177"/>
      <c r="AB2461" s="468"/>
      <c r="AC2461" s="1048"/>
      <c r="AF2461" s="1016" t="s">
        <v>13401</v>
      </c>
      <c r="AG2461" s="1016" t="s">
        <v>513</v>
      </c>
      <c r="AH2461" s="1016" t="s">
        <v>14668</v>
      </c>
      <c r="AI2461" s="1016" t="s">
        <v>14510</v>
      </c>
      <c r="AJ2461" s="1016"/>
      <c r="AK2461" s="177"/>
      <c r="AL2461" s="1049"/>
      <c r="AM2461" s="1016" t="s">
        <v>9594</v>
      </c>
      <c r="AO2461" s="1050"/>
      <c r="AR2461" s="1051"/>
      <c r="AT2461" s="1037"/>
      <c r="AU2461" s="1"/>
      <c r="AV2461" s="1037"/>
      <c r="AW2461" s="1037"/>
      <c r="AX2461" s="1037"/>
      <c r="AY2461" s="1037"/>
      <c r="AZ2461" s="1037"/>
      <c r="BA2461" s="1037"/>
      <c r="BB2461" s="1037"/>
      <c r="BC2461" s="1037"/>
      <c r="BD2461" s="1037"/>
      <c r="BE2461" s="1037"/>
      <c r="BF2461" s="1037"/>
    </row>
    <row r="2462" spans="1:58" ht="12" customHeight="1">
      <c r="A2462" s="960">
        <v>2460</v>
      </c>
      <c r="C2462" s="601" t="s">
        <v>269</v>
      </c>
      <c r="F2462" s="1044" t="s">
        <v>14669</v>
      </c>
      <c r="G2462" s="1044"/>
      <c r="H2462" s="1044"/>
      <c r="I2462" s="177"/>
      <c r="J2462" s="1043"/>
      <c r="K2462" s="971"/>
      <c r="L2462" s="1016" t="s">
        <v>53</v>
      </c>
      <c r="M2462" s="1016" t="s">
        <v>10509</v>
      </c>
      <c r="N2462" s="27" t="s">
        <v>2634</v>
      </c>
      <c r="O2462" s="1044"/>
      <c r="P2462" s="1045"/>
      <c r="Q2462" s="1045"/>
      <c r="R2462" s="177">
        <f t="shared" si="43"/>
        <v>0</v>
      </c>
      <c r="S2462" s="177"/>
      <c r="T2462" s="596" t="str">
        <f>VLOOKUP(cppm_pr[[#This Row],[Status]],'All Link_LOV'!$I$32:$K$72,2,0)</f>
        <v>Insufficient Budget</v>
      </c>
      <c r="U2462" s="596" t="s">
        <v>13400</v>
      </c>
      <c r="V2462" s="1160">
        <v>247</v>
      </c>
      <c r="W2462" s="596"/>
      <c r="Z2462" s="1047"/>
      <c r="AA2462" s="177"/>
      <c r="AB2462" s="468"/>
      <c r="AC2462" s="1048"/>
      <c r="AF2462" s="1016" t="s">
        <v>13401</v>
      </c>
      <c r="AG2462" s="1016" t="s">
        <v>513</v>
      </c>
      <c r="AH2462" s="1016" t="s">
        <v>14670</v>
      </c>
      <c r="AI2462" s="1016" t="s">
        <v>14510</v>
      </c>
      <c r="AJ2462" s="1016"/>
      <c r="AK2462" s="177"/>
      <c r="AL2462" s="1049"/>
      <c r="AM2462" s="1016" t="s">
        <v>6681</v>
      </c>
      <c r="AO2462" s="1050"/>
      <c r="AR2462" s="1051"/>
      <c r="AT2462" s="1037"/>
      <c r="AU2462" s="1"/>
      <c r="AV2462" s="1037"/>
      <c r="AW2462" s="1037"/>
      <c r="AX2462" s="1037"/>
      <c r="AY2462" s="1037"/>
      <c r="AZ2462" s="1037"/>
      <c r="BA2462" s="1037"/>
      <c r="BB2462" s="1037"/>
      <c r="BC2462" s="1037"/>
      <c r="BD2462" s="1037"/>
      <c r="BE2462" s="1037"/>
      <c r="BF2462" s="1037"/>
    </row>
    <row r="2463" spans="1:58" ht="12" customHeight="1">
      <c r="A2463" s="960">
        <v>2461</v>
      </c>
      <c r="C2463" s="601" t="s">
        <v>269</v>
      </c>
      <c r="F2463" s="1044" t="s">
        <v>14671</v>
      </c>
      <c r="G2463" s="1044"/>
      <c r="H2463" s="1044"/>
      <c r="I2463" s="177"/>
      <c r="J2463" s="1043"/>
      <c r="K2463" s="971"/>
      <c r="L2463" s="1016" t="s">
        <v>53</v>
      </c>
      <c r="M2463" s="1016" t="s">
        <v>10509</v>
      </c>
      <c r="N2463" s="27" t="s">
        <v>2634</v>
      </c>
      <c r="O2463" s="1044"/>
      <c r="P2463" s="1045"/>
      <c r="Q2463" s="1045"/>
      <c r="R2463" s="177">
        <f t="shared" si="43"/>
        <v>0</v>
      </c>
      <c r="S2463" s="177"/>
      <c r="T2463" s="596" t="str">
        <f>VLOOKUP(cppm_pr[[#This Row],[Status]],'All Link_LOV'!$I$32:$K$72,2,0)</f>
        <v>Insufficient Budget</v>
      </c>
      <c r="U2463" s="596" t="s">
        <v>13400</v>
      </c>
      <c r="V2463" s="1160">
        <v>248</v>
      </c>
      <c r="W2463" s="596"/>
      <c r="Z2463" s="1047"/>
      <c r="AA2463" s="177"/>
      <c r="AB2463" s="468"/>
      <c r="AC2463" s="1048"/>
      <c r="AF2463" s="1016" t="s">
        <v>13401</v>
      </c>
      <c r="AG2463" s="1016" t="s">
        <v>513</v>
      </c>
      <c r="AH2463" s="1016" t="s">
        <v>14672</v>
      </c>
      <c r="AI2463" s="1016" t="s">
        <v>14510</v>
      </c>
      <c r="AJ2463" s="1016"/>
      <c r="AK2463" s="177"/>
      <c r="AL2463" s="1049"/>
      <c r="AM2463" s="1016" t="s">
        <v>6457</v>
      </c>
      <c r="AO2463" s="1050"/>
      <c r="AR2463" s="1051"/>
      <c r="AT2463" s="1037"/>
      <c r="AU2463" s="1"/>
      <c r="AV2463" s="1037"/>
      <c r="AW2463" s="1037"/>
      <c r="AX2463" s="1037"/>
      <c r="AY2463" s="1037"/>
      <c r="AZ2463" s="1037"/>
      <c r="BA2463" s="1037"/>
      <c r="BB2463" s="1037"/>
      <c r="BC2463" s="1037"/>
      <c r="BD2463" s="1037"/>
      <c r="BE2463" s="1037"/>
      <c r="BF2463" s="1037"/>
    </row>
    <row r="2464" spans="1:58" ht="12" customHeight="1">
      <c r="A2464" s="959">
        <v>2462</v>
      </c>
      <c r="C2464" s="601" t="s">
        <v>269</v>
      </c>
      <c r="F2464" s="1044" t="s">
        <v>14673</v>
      </c>
      <c r="G2464" s="1044"/>
      <c r="H2464" s="1044"/>
      <c r="I2464" s="177"/>
      <c r="J2464" s="1043"/>
      <c r="K2464" s="971"/>
      <c r="L2464" s="1016" t="s">
        <v>53</v>
      </c>
      <c r="M2464" s="1016" t="s">
        <v>10509</v>
      </c>
      <c r="N2464" s="27" t="s">
        <v>2634</v>
      </c>
      <c r="O2464" s="1044"/>
      <c r="P2464" s="1045"/>
      <c r="Q2464" s="1045"/>
      <c r="R2464" s="177">
        <f t="shared" si="43"/>
        <v>0</v>
      </c>
      <c r="S2464" s="177"/>
      <c r="T2464" s="596" t="str">
        <f>VLOOKUP(cppm_pr[[#This Row],[Status]],'All Link_LOV'!$I$32:$K$72,2,0)</f>
        <v>Insufficient Budget</v>
      </c>
      <c r="U2464" s="596" t="s">
        <v>13400</v>
      </c>
      <c r="V2464" s="1160">
        <v>249</v>
      </c>
      <c r="W2464" s="596"/>
      <c r="Z2464" s="1047"/>
      <c r="AA2464" s="177"/>
      <c r="AB2464" s="468"/>
      <c r="AC2464" s="1048"/>
      <c r="AF2464" s="1016" t="s">
        <v>13401</v>
      </c>
      <c r="AG2464" s="1016" t="s">
        <v>513</v>
      </c>
      <c r="AH2464" s="1016" t="s">
        <v>14674</v>
      </c>
      <c r="AI2464" s="1016" t="s">
        <v>14510</v>
      </c>
      <c r="AJ2464" s="1016"/>
      <c r="AK2464" s="177"/>
      <c r="AL2464" s="1049"/>
      <c r="AM2464" s="1016" t="s">
        <v>6681</v>
      </c>
      <c r="AO2464" s="1050"/>
      <c r="AR2464" s="1051"/>
      <c r="AT2464" s="1037"/>
      <c r="AU2464" s="1"/>
      <c r="AV2464" s="1037"/>
      <c r="AW2464" s="1037"/>
      <c r="AX2464" s="1037"/>
      <c r="AY2464" s="1037"/>
      <c r="AZ2464" s="1037"/>
      <c r="BA2464" s="1037"/>
      <c r="BB2464" s="1037"/>
      <c r="BC2464" s="1037"/>
      <c r="BD2464" s="1037"/>
      <c r="BE2464" s="1037"/>
      <c r="BF2464" s="1037"/>
    </row>
    <row r="2465" spans="1:58" ht="12" customHeight="1">
      <c r="A2465" s="960">
        <v>2463</v>
      </c>
      <c r="C2465" s="601" t="s">
        <v>269</v>
      </c>
      <c r="F2465" s="1044" t="s">
        <v>14675</v>
      </c>
      <c r="G2465" s="1044"/>
      <c r="H2465" s="1044"/>
      <c r="I2465" s="177"/>
      <c r="J2465" s="1043"/>
      <c r="K2465" s="971"/>
      <c r="L2465" s="1016" t="s">
        <v>1104</v>
      </c>
      <c r="M2465" s="1016" t="s">
        <v>10509</v>
      </c>
      <c r="N2465" s="27" t="s">
        <v>2634</v>
      </c>
      <c r="O2465" s="1044"/>
      <c r="P2465" s="1045"/>
      <c r="Q2465" s="1045"/>
      <c r="R2465" s="177">
        <f t="shared" si="43"/>
        <v>0</v>
      </c>
      <c r="S2465" s="177"/>
      <c r="T2465" s="596" t="str">
        <f>VLOOKUP(cppm_pr[[#This Row],[Status]],'All Link_LOV'!$I$32:$K$72,2,0)</f>
        <v>Insufficient Budget</v>
      </c>
      <c r="U2465" s="596" t="s">
        <v>13400</v>
      </c>
      <c r="V2465" s="1160">
        <v>250</v>
      </c>
      <c r="W2465" s="596"/>
      <c r="Z2465" s="1047"/>
      <c r="AA2465" s="177"/>
      <c r="AB2465" s="468"/>
      <c r="AC2465" s="1048"/>
      <c r="AF2465" s="1016" t="s">
        <v>13401</v>
      </c>
      <c r="AG2465" s="1016" t="s">
        <v>513</v>
      </c>
      <c r="AH2465" s="1016" t="s">
        <v>14676</v>
      </c>
      <c r="AI2465" s="1016" t="s">
        <v>14510</v>
      </c>
      <c r="AJ2465" s="1016"/>
      <c r="AK2465" s="177"/>
      <c r="AL2465" s="1049"/>
      <c r="AM2465" s="1016" t="s">
        <v>13547</v>
      </c>
      <c r="AO2465" s="1050"/>
      <c r="AR2465" s="1051"/>
      <c r="AT2465" s="1037"/>
      <c r="AU2465" s="1"/>
      <c r="AV2465" s="1037"/>
      <c r="AW2465" s="1037"/>
      <c r="AX2465" s="1037"/>
      <c r="AY2465" s="1037"/>
      <c r="AZ2465" s="1037"/>
      <c r="BA2465" s="1037"/>
      <c r="BB2465" s="1037"/>
      <c r="BC2465" s="1037"/>
      <c r="BD2465" s="1037"/>
      <c r="BE2465" s="1037"/>
      <c r="BF2465" s="1037"/>
    </row>
    <row r="2466" spans="1:58" ht="12" customHeight="1">
      <c r="A2466" s="960">
        <v>2464</v>
      </c>
      <c r="C2466" s="601" t="s">
        <v>269</v>
      </c>
      <c r="F2466" s="1044" t="s">
        <v>14677</v>
      </c>
      <c r="G2466" s="1044"/>
      <c r="H2466" s="1044"/>
      <c r="I2466" s="177"/>
      <c r="J2466" s="1043"/>
      <c r="K2466" s="971"/>
      <c r="L2466" s="1016" t="s">
        <v>54</v>
      </c>
      <c r="M2466" s="1016" t="s">
        <v>10509</v>
      </c>
      <c r="N2466" s="27" t="s">
        <v>2609</v>
      </c>
      <c r="O2466" s="1044"/>
      <c r="P2466" s="1045"/>
      <c r="Q2466" s="1045"/>
      <c r="R2466" s="177">
        <f t="shared" si="43"/>
        <v>0</v>
      </c>
      <c r="S2466" s="177"/>
      <c r="T2466" s="596" t="str">
        <f>VLOOKUP(cppm_pr[[#This Row],[Status]],'All Link_LOV'!$I$32:$K$72,2,0)</f>
        <v>Insufficient Budget</v>
      </c>
      <c r="U2466" s="596" t="s">
        <v>13400</v>
      </c>
      <c r="V2466" s="1160">
        <v>251</v>
      </c>
      <c r="W2466" s="596"/>
      <c r="Z2466" s="1047"/>
      <c r="AA2466" s="177"/>
      <c r="AB2466" s="468"/>
      <c r="AC2466" s="1048"/>
      <c r="AF2466" s="1016" t="s">
        <v>13401</v>
      </c>
      <c r="AG2466" s="1016" t="s">
        <v>513</v>
      </c>
      <c r="AH2466" s="1016" t="s">
        <v>14678</v>
      </c>
      <c r="AI2466" s="1016" t="s">
        <v>14510</v>
      </c>
      <c r="AJ2466" s="1016"/>
      <c r="AK2466" s="177"/>
      <c r="AL2466" s="1049"/>
      <c r="AM2466" s="1016" t="s">
        <v>6413</v>
      </c>
      <c r="AO2466" s="1050"/>
      <c r="AR2466" s="1051"/>
      <c r="AT2466" s="1037"/>
      <c r="AU2466" s="1"/>
      <c r="AV2466" s="1037"/>
      <c r="AW2466" s="1037"/>
      <c r="AX2466" s="1037"/>
      <c r="AY2466" s="1037"/>
      <c r="AZ2466" s="1037"/>
      <c r="BA2466" s="1037"/>
      <c r="BB2466" s="1037"/>
      <c r="BC2466" s="1037"/>
      <c r="BD2466" s="1037"/>
      <c r="BE2466" s="1037"/>
      <c r="BF2466" s="1037"/>
    </row>
    <row r="2467" spans="1:58" ht="12" customHeight="1">
      <c r="A2467" s="959">
        <v>2465</v>
      </c>
      <c r="C2467" s="601" t="s">
        <v>269</v>
      </c>
      <c r="F2467" s="1044" t="s">
        <v>14679</v>
      </c>
      <c r="G2467" s="1044"/>
      <c r="H2467" s="1044"/>
      <c r="I2467" s="177"/>
      <c r="J2467" s="1043"/>
      <c r="K2467" s="971"/>
      <c r="L2467" s="1016" t="s">
        <v>1252</v>
      </c>
      <c r="M2467" s="1016" t="s">
        <v>10509</v>
      </c>
      <c r="N2467" s="27" t="s">
        <v>2609</v>
      </c>
      <c r="O2467" s="1044"/>
      <c r="P2467" s="1045"/>
      <c r="Q2467" s="1045"/>
      <c r="R2467" s="177">
        <f t="shared" si="43"/>
        <v>0</v>
      </c>
      <c r="S2467" s="177"/>
      <c r="T2467" s="596" t="str">
        <f>VLOOKUP(cppm_pr[[#This Row],[Status]],'All Link_LOV'!$I$32:$K$72,2,0)</f>
        <v>Insufficient Budget</v>
      </c>
      <c r="U2467" s="596" t="s">
        <v>13400</v>
      </c>
      <c r="V2467" s="1160">
        <v>252</v>
      </c>
      <c r="W2467" s="596"/>
      <c r="Z2467" s="1047"/>
      <c r="AA2467" s="177"/>
      <c r="AB2467" s="468"/>
      <c r="AC2467" s="1048"/>
      <c r="AF2467" s="1016" t="s">
        <v>13401</v>
      </c>
      <c r="AG2467" s="1016" t="s">
        <v>513</v>
      </c>
      <c r="AH2467" s="1016" t="s">
        <v>14680</v>
      </c>
      <c r="AI2467" s="1016" t="s">
        <v>14510</v>
      </c>
      <c r="AJ2467" s="1016"/>
      <c r="AK2467" s="177"/>
      <c r="AL2467" s="1049"/>
      <c r="AM2467" s="1016" t="s">
        <v>9594</v>
      </c>
      <c r="AO2467" s="1050"/>
      <c r="AR2467" s="1051"/>
      <c r="AT2467" s="1037"/>
      <c r="AU2467" s="1"/>
      <c r="AV2467" s="1037"/>
      <c r="AW2467" s="1037"/>
      <c r="AX2467" s="1037"/>
      <c r="AY2467" s="1037"/>
      <c r="AZ2467" s="1037"/>
      <c r="BA2467" s="1037"/>
      <c r="BB2467" s="1037"/>
      <c r="BC2467" s="1037"/>
      <c r="BD2467" s="1037"/>
      <c r="BE2467" s="1037"/>
      <c r="BF2467" s="1037"/>
    </row>
    <row r="2468" spans="1:58" ht="12" customHeight="1">
      <c r="A2468" s="960">
        <v>2466</v>
      </c>
      <c r="C2468" s="601" t="s">
        <v>269</v>
      </c>
      <c r="F2468" s="1044" t="s">
        <v>14681</v>
      </c>
      <c r="G2468" s="1044"/>
      <c r="H2468" s="1044"/>
      <c r="I2468" s="177"/>
      <c r="J2468" s="1043"/>
      <c r="K2468" s="971"/>
      <c r="L2468" s="1016" t="s">
        <v>1701</v>
      </c>
      <c r="M2468" s="1016" t="s">
        <v>10509</v>
      </c>
      <c r="N2468" s="27" t="s">
        <v>2634</v>
      </c>
      <c r="O2468" s="1044"/>
      <c r="P2468" s="1045"/>
      <c r="Q2468" s="1045"/>
      <c r="R2468" s="177">
        <f t="shared" si="43"/>
        <v>0</v>
      </c>
      <c r="S2468" s="177"/>
      <c r="T2468" s="596" t="str">
        <f>VLOOKUP(cppm_pr[[#This Row],[Status]],'All Link_LOV'!$I$32:$K$72,2,0)</f>
        <v>Insufficient Budget</v>
      </c>
      <c r="U2468" s="596" t="s">
        <v>13400</v>
      </c>
      <c r="V2468" s="1160">
        <v>253</v>
      </c>
      <c r="W2468" s="596"/>
      <c r="Z2468" s="1047"/>
      <c r="AA2468" s="177"/>
      <c r="AB2468" s="468"/>
      <c r="AC2468" s="1048"/>
      <c r="AF2468" s="1016" t="s">
        <v>13401</v>
      </c>
      <c r="AG2468" s="1016" t="s">
        <v>513</v>
      </c>
      <c r="AH2468" s="1016" t="s">
        <v>14682</v>
      </c>
      <c r="AI2468" s="1016" t="s">
        <v>14510</v>
      </c>
      <c r="AJ2468" s="1016"/>
      <c r="AK2468" s="177"/>
      <c r="AL2468" s="1049"/>
      <c r="AM2468" s="1016" t="s">
        <v>7344</v>
      </c>
      <c r="AO2468" s="1050"/>
      <c r="AR2468" s="1051"/>
      <c r="AT2468" s="1037"/>
      <c r="AU2468" s="1"/>
      <c r="AV2468" s="1037"/>
      <c r="AW2468" s="1037"/>
      <c r="AX2468" s="1037"/>
      <c r="AY2468" s="1037"/>
      <c r="AZ2468" s="1037"/>
      <c r="BA2468" s="1037"/>
      <c r="BB2468" s="1037"/>
      <c r="BC2468" s="1037"/>
      <c r="BD2468" s="1037"/>
      <c r="BE2468" s="1037"/>
      <c r="BF2468" s="1037"/>
    </row>
    <row r="2469" spans="1:58" ht="12" customHeight="1">
      <c r="A2469" s="960">
        <v>2467</v>
      </c>
      <c r="C2469" s="601" t="s">
        <v>269</v>
      </c>
      <c r="F2469" s="1044" t="s">
        <v>14683</v>
      </c>
      <c r="G2469" s="1044"/>
      <c r="H2469" s="1044"/>
      <c r="I2469" s="177"/>
      <c r="J2469" s="1043"/>
      <c r="K2469" s="971"/>
      <c r="L2469" s="1016" t="s">
        <v>2603</v>
      </c>
      <c r="M2469" s="1016" t="s">
        <v>10509</v>
      </c>
      <c r="N2469" s="27" t="s">
        <v>2634</v>
      </c>
      <c r="O2469" s="1044"/>
      <c r="P2469" s="1045"/>
      <c r="Q2469" s="1045"/>
      <c r="R2469" s="177">
        <f t="shared" si="43"/>
        <v>0</v>
      </c>
      <c r="S2469" s="177"/>
      <c r="T2469" s="596" t="str">
        <f>VLOOKUP(cppm_pr[[#This Row],[Status]],'All Link_LOV'!$I$32:$K$72,2,0)</f>
        <v>Insufficient Budget</v>
      </c>
      <c r="U2469" s="596" t="s">
        <v>13400</v>
      </c>
      <c r="V2469" s="1160">
        <v>254</v>
      </c>
      <c r="W2469" s="596"/>
      <c r="Z2469" s="1047"/>
      <c r="AA2469" s="177"/>
      <c r="AB2469" s="468"/>
      <c r="AC2469" s="1048"/>
      <c r="AF2469" s="1016" t="s">
        <v>13401</v>
      </c>
      <c r="AG2469" s="1016" t="s">
        <v>513</v>
      </c>
      <c r="AH2469" s="1016" t="s">
        <v>14684</v>
      </c>
      <c r="AI2469" s="1016" t="s">
        <v>14510</v>
      </c>
      <c r="AJ2469" s="1016"/>
      <c r="AK2469" s="177"/>
      <c r="AL2469" s="1049"/>
      <c r="AM2469" s="1016" t="s">
        <v>11815</v>
      </c>
      <c r="AO2469" s="1050"/>
      <c r="AR2469" s="1051"/>
      <c r="AT2469" s="1037"/>
      <c r="AU2469" s="1"/>
      <c r="AV2469" s="1037"/>
      <c r="AW2469" s="1037"/>
      <c r="AX2469" s="1037"/>
      <c r="AY2469" s="1037"/>
      <c r="AZ2469" s="1037"/>
      <c r="BA2469" s="1037"/>
      <c r="BB2469" s="1037"/>
      <c r="BC2469" s="1037"/>
      <c r="BD2469" s="1037"/>
      <c r="BE2469" s="1037"/>
      <c r="BF2469" s="1037"/>
    </row>
    <row r="2470" spans="1:58" ht="12" customHeight="1">
      <c r="A2470" s="959">
        <v>2468</v>
      </c>
      <c r="C2470" s="601" t="s">
        <v>269</v>
      </c>
      <c r="F2470" s="1044" t="s">
        <v>14685</v>
      </c>
      <c r="G2470" s="1044"/>
      <c r="H2470" s="1044"/>
      <c r="I2470" s="177"/>
      <c r="J2470" s="1043"/>
      <c r="K2470" s="971"/>
      <c r="L2470" s="1016" t="s">
        <v>1252</v>
      </c>
      <c r="M2470" s="1016" t="s">
        <v>10509</v>
      </c>
      <c r="N2470" s="27" t="s">
        <v>2609</v>
      </c>
      <c r="O2470" s="1044"/>
      <c r="P2470" s="1045"/>
      <c r="Q2470" s="1045"/>
      <c r="R2470" s="177">
        <f t="shared" si="43"/>
        <v>0</v>
      </c>
      <c r="S2470" s="177"/>
      <c r="T2470" s="596" t="str">
        <f>VLOOKUP(cppm_pr[[#This Row],[Status]],'All Link_LOV'!$I$32:$K$72,2,0)</f>
        <v>Insufficient Budget</v>
      </c>
      <c r="U2470" s="596" t="s">
        <v>13400</v>
      </c>
      <c r="V2470" s="1160">
        <v>255</v>
      </c>
      <c r="W2470" s="596"/>
      <c r="Z2470" s="1047"/>
      <c r="AA2470" s="177"/>
      <c r="AB2470" s="468"/>
      <c r="AC2470" s="1048"/>
      <c r="AF2470" s="1016" t="s">
        <v>13401</v>
      </c>
      <c r="AG2470" s="1016" t="s">
        <v>513</v>
      </c>
      <c r="AH2470" s="1016" t="s">
        <v>14686</v>
      </c>
      <c r="AI2470" s="1016" t="s">
        <v>14510</v>
      </c>
      <c r="AJ2470" s="1016"/>
      <c r="AK2470" s="177"/>
      <c r="AL2470" s="1049"/>
      <c r="AM2470" s="1016" t="s">
        <v>9583</v>
      </c>
      <c r="AO2470" s="1050"/>
      <c r="AR2470" s="1051"/>
      <c r="AT2470" s="1037"/>
      <c r="AU2470" s="1"/>
      <c r="AV2470" s="1037"/>
      <c r="AW2470" s="1037"/>
      <c r="AX2470" s="1037"/>
      <c r="AY2470" s="1037"/>
      <c r="AZ2470" s="1037"/>
      <c r="BA2470" s="1037"/>
      <c r="BB2470" s="1037"/>
      <c r="BC2470" s="1037"/>
      <c r="BD2470" s="1037"/>
      <c r="BE2470" s="1037"/>
      <c r="BF2470" s="1037"/>
    </row>
    <row r="2471" spans="1:58" ht="12" customHeight="1">
      <c r="A2471" s="960">
        <v>2469</v>
      </c>
      <c r="C2471" s="601" t="s">
        <v>269</v>
      </c>
      <c r="F2471" s="1044" t="s">
        <v>14687</v>
      </c>
      <c r="G2471" s="1044"/>
      <c r="H2471" s="1044"/>
      <c r="I2471" s="177"/>
      <c r="J2471" s="1043"/>
      <c r="K2471" s="971"/>
      <c r="L2471" s="1016" t="s">
        <v>53</v>
      </c>
      <c r="M2471" s="1016" t="s">
        <v>10509</v>
      </c>
      <c r="N2471" s="27" t="s">
        <v>2634</v>
      </c>
      <c r="O2471" s="1044"/>
      <c r="P2471" s="1045"/>
      <c r="Q2471" s="1045"/>
      <c r="R2471" s="177">
        <f t="shared" si="43"/>
        <v>0</v>
      </c>
      <c r="S2471" s="177"/>
      <c r="T2471" s="596" t="str">
        <f>VLOOKUP(cppm_pr[[#This Row],[Status]],'All Link_LOV'!$I$32:$K$72,2,0)</f>
        <v>Insufficient Budget</v>
      </c>
      <c r="U2471" s="596" t="s">
        <v>13400</v>
      </c>
      <c r="V2471" s="1160">
        <v>256</v>
      </c>
      <c r="W2471" s="596"/>
      <c r="Z2471" s="1047"/>
      <c r="AA2471" s="177"/>
      <c r="AB2471" s="468"/>
      <c r="AC2471" s="1048"/>
      <c r="AF2471" s="1016" t="s">
        <v>13401</v>
      </c>
      <c r="AG2471" s="1016" t="s">
        <v>513</v>
      </c>
      <c r="AH2471" s="1016" t="s">
        <v>14688</v>
      </c>
      <c r="AI2471" s="1016" t="s">
        <v>14510</v>
      </c>
      <c r="AJ2471" s="1016"/>
      <c r="AK2471" s="177"/>
      <c r="AL2471" s="1049"/>
      <c r="AM2471" s="1016" t="s">
        <v>8892</v>
      </c>
      <c r="AO2471" s="1050"/>
      <c r="AR2471" s="1051"/>
      <c r="AT2471" s="1037"/>
      <c r="AU2471" s="1"/>
      <c r="AV2471" s="1037"/>
      <c r="AW2471" s="1037"/>
      <c r="AX2471" s="1037"/>
      <c r="AY2471" s="1037"/>
      <c r="AZ2471" s="1037"/>
      <c r="BA2471" s="1037"/>
      <c r="BB2471" s="1037"/>
      <c r="BC2471" s="1037"/>
      <c r="BD2471" s="1037"/>
      <c r="BE2471" s="1037"/>
      <c r="BF2471" s="1037"/>
    </row>
    <row r="2472" spans="1:58" ht="12" customHeight="1">
      <c r="A2472" s="960">
        <v>2470</v>
      </c>
      <c r="C2472" s="601" t="s">
        <v>269</v>
      </c>
      <c r="F2472" s="1044" t="s">
        <v>14689</v>
      </c>
      <c r="G2472" s="1044"/>
      <c r="H2472" s="1044"/>
      <c r="I2472" s="177"/>
      <c r="J2472" s="1043"/>
      <c r="K2472" s="971"/>
      <c r="L2472" s="1016" t="s">
        <v>53</v>
      </c>
      <c r="M2472" s="1016" t="s">
        <v>10509</v>
      </c>
      <c r="N2472" s="27" t="s">
        <v>2634</v>
      </c>
      <c r="O2472" s="1044"/>
      <c r="P2472" s="1045"/>
      <c r="Q2472" s="1045"/>
      <c r="R2472" s="177">
        <f t="shared" si="43"/>
        <v>0</v>
      </c>
      <c r="S2472" s="177"/>
      <c r="T2472" s="596" t="str">
        <f>VLOOKUP(cppm_pr[[#This Row],[Status]],'All Link_LOV'!$I$32:$K$72,2,0)</f>
        <v>Insufficient Budget</v>
      </c>
      <c r="U2472" s="596" t="s">
        <v>13400</v>
      </c>
      <c r="V2472" s="1160">
        <v>257</v>
      </c>
      <c r="W2472" s="596"/>
      <c r="Z2472" s="1047"/>
      <c r="AA2472" s="177"/>
      <c r="AB2472" s="468"/>
      <c r="AC2472" s="1048"/>
      <c r="AF2472" s="1016" t="s">
        <v>13401</v>
      </c>
      <c r="AG2472" s="1016" t="s">
        <v>513</v>
      </c>
      <c r="AH2472" s="1016" t="s">
        <v>14690</v>
      </c>
      <c r="AI2472" s="1016" t="s">
        <v>14510</v>
      </c>
      <c r="AJ2472" s="1016"/>
      <c r="AK2472" s="177"/>
      <c r="AL2472" s="1049"/>
      <c r="AM2472" s="1016" t="s">
        <v>14691</v>
      </c>
      <c r="AO2472" s="1050"/>
      <c r="AR2472" s="1051"/>
      <c r="AT2472" s="1037"/>
      <c r="AU2472" s="1"/>
      <c r="AV2472" s="1037"/>
      <c r="AW2472" s="1037"/>
      <c r="AX2472" s="1037"/>
      <c r="AY2472" s="1037"/>
      <c r="AZ2472" s="1037"/>
      <c r="BA2472" s="1037"/>
      <c r="BB2472" s="1037"/>
      <c r="BC2472" s="1037"/>
      <c r="BD2472" s="1037"/>
      <c r="BE2472" s="1037"/>
      <c r="BF2472" s="1037"/>
    </row>
    <row r="2473" spans="1:58" ht="12" customHeight="1">
      <c r="A2473" s="959">
        <v>2471</v>
      </c>
      <c r="C2473" s="601" t="s">
        <v>269</v>
      </c>
      <c r="F2473" s="1044" t="s">
        <v>14692</v>
      </c>
      <c r="G2473" s="1044"/>
      <c r="H2473" s="1044"/>
      <c r="I2473" s="177"/>
      <c r="J2473" s="1043"/>
      <c r="K2473" s="971"/>
      <c r="L2473" s="1016" t="s">
        <v>1701</v>
      </c>
      <c r="M2473" s="1016" t="s">
        <v>10509</v>
      </c>
      <c r="N2473" s="27" t="s">
        <v>2634</v>
      </c>
      <c r="O2473" s="1044"/>
      <c r="P2473" s="1045"/>
      <c r="Q2473" s="1045"/>
      <c r="R2473" s="177">
        <f t="shared" si="43"/>
        <v>0</v>
      </c>
      <c r="S2473" s="177"/>
      <c r="T2473" s="596" t="str">
        <f>VLOOKUP(cppm_pr[[#This Row],[Status]],'All Link_LOV'!$I$32:$K$72,2,0)</f>
        <v>Insufficient Budget</v>
      </c>
      <c r="U2473" s="596" t="s">
        <v>13400</v>
      </c>
      <c r="V2473" s="1160">
        <v>258</v>
      </c>
      <c r="W2473" s="596"/>
      <c r="Z2473" s="1047"/>
      <c r="AA2473" s="177"/>
      <c r="AB2473" s="468"/>
      <c r="AC2473" s="1048"/>
      <c r="AF2473" s="1016" t="s">
        <v>13401</v>
      </c>
      <c r="AG2473" s="1016" t="s">
        <v>513</v>
      </c>
      <c r="AH2473" s="1016" t="s">
        <v>14693</v>
      </c>
      <c r="AI2473" s="1016" t="s">
        <v>14510</v>
      </c>
      <c r="AJ2473" s="1016"/>
      <c r="AK2473" s="177"/>
      <c r="AL2473" s="1049"/>
      <c r="AM2473" s="1016" t="s">
        <v>7344</v>
      </c>
      <c r="AO2473" s="1050"/>
      <c r="AR2473" s="1051"/>
      <c r="AT2473" s="1037"/>
      <c r="AU2473" s="1"/>
      <c r="AV2473" s="1037"/>
      <c r="AW2473" s="1037"/>
      <c r="AX2473" s="1037"/>
      <c r="AY2473" s="1037"/>
      <c r="AZ2473" s="1037"/>
      <c r="BA2473" s="1037"/>
      <c r="BB2473" s="1037"/>
      <c r="BC2473" s="1037"/>
      <c r="BD2473" s="1037"/>
      <c r="BE2473" s="1037"/>
      <c r="BF2473" s="1037"/>
    </row>
    <row r="2474" spans="1:58" ht="12" customHeight="1">
      <c r="A2474" s="960">
        <v>2472</v>
      </c>
      <c r="C2474" s="601" t="s">
        <v>269</v>
      </c>
      <c r="F2474" s="1044" t="s">
        <v>14694</v>
      </c>
      <c r="G2474" s="1044"/>
      <c r="H2474" s="1044"/>
      <c r="I2474" s="177"/>
      <c r="J2474" s="1043"/>
      <c r="K2474" s="971"/>
      <c r="L2474" s="1016" t="s">
        <v>1252</v>
      </c>
      <c r="M2474" s="1016" t="s">
        <v>10509</v>
      </c>
      <c r="N2474" s="27" t="s">
        <v>2609</v>
      </c>
      <c r="O2474" s="1044"/>
      <c r="P2474" s="1045"/>
      <c r="Q2474" s="1045"/>
      <c r="R2474" s="177">
        <f t="shared" si="43"/>
        <v>0</v>
      </c>
      <c r="S2474" s="177"/>
      <c r="T2474" s="596" t="str">
        <f>VLOOKUP(cppm_pr[[#This Row],[Status]],'All Link_LOV'!$I$32:$K$72,2,0)</f>
        <v>Insufficient Budget</v>
      </c>
      <c r="U2474" s="596" t="s">
        <v>13400</v>
      </c>
      <c r="V2474" s="1160">
        <v>259</v>
      </c>
      <c r="W2474" s="596"/>
      <c r="Z2474" s="1047"/>
      <c r="AA2474" s="177"/>
      <c r="AB2474" s="468"/>
      <c r="AC2474" s="1048"/>
      <c r="AF2474" s="1016" t="s">
        <v>13401</v>
      </c>
      <c r="AG2474" s="1016" t="s">
        <v>513</v>
      </c>
      <c r="AH2474" s="1016" t="s">
        <v>14695</v>
      </c>
      <c r="AI2474" s="1016" t="s">
        <v>14510</v>
      </c>
      <c r="AJ2474" s="1016"/>
      <c r="AK2474" s="177"/>
      <c r="AL2474" s="1049"/>
      <c r="AM2474" s="1016" t="s">
        <v>9594</v>
      </c>
      <c r="AO2474" s="1050"/>
      <c r="AR2474" s="1051"/>
      <c r="AT2474" s="1037"/>
      <c r="AU2474" s="1"/>
      <c r="AV2474" s="1037"/>
      <c r="AW2474" s="1037"/>
      <c r="AX2474" s="1037"/>
      <c r="AY2474" s="1037"/>
      <c r="AZ2474" s="1037"/>
      <c r="BA2474" s="1037"/>
      <c r="BB2474" s="1037"/>
      <c r="BC2474" s="1037"/>
      <c r="BD2474" s="1037"/>
      <c r="BE2474" s="1037"/>
      <c r="BF2474" s="1037"/>
    </row>
    <row r="2475" spans="1:58" ht="12" customHeight="1">
      <c r="A2475" s="960">
        <v>2473</v>
      </c>
      <c r="C2475" s="601" t="s">
        <v>269</v>
      </c>
      <c r="F2475" s="1044" t="s">
        <v>14696</v>
      </c>
      <c r="G2475" s="1044"/>
      <c r="H2475" s="1044"/>
      <c r="I2475" s="177"/>
      <c r="J2475" s="1043"/>
      <c r="K2475" s="971"/>
      <c r="L2475" s="1016" t="s">
        <v>1104</v>
      </c>
      <c r="M2475" s="1016" t="s">
        <v>10509</v>
      </c>
      <c r="N2475" s="27" t="s">
        <v>2634</v>
      </c>
      <c r="O2475" s="1044"/>
      <c r="P2475" s="1045"/>
      <c r="Q2475" s="1045"/>
      <c r="R2475" s="177">
        <f t="shared" si="43"/>
        <v>0</v>
      </c>
      <c r="S2475" s="177"/>
      <c r="T2475" s="596" t="str">
        <f>VLOOKUP(cppm_pr[[#This Row],[Status]],'All Link_LOV'!$I$32:$K$72,2,0)</f>
        <v>Insufficient Budget</v>
      </c>
      <c r="U2475" s="596" t="s">
        <v>13400</v>
      </c>
      <c r="V2475" s="1160">
        <v>260</v>
      </c>
      <c r="W2475" s="596"/>
      <c r="Z2475" s="1047"/>
      <c r="AA2475" s="177"/>
      <c r="AB2475" s="468"/>
      <c r="AC2475" s="1048"/>
      <c r="AF2475" s="1016" t="s">
        <v>13401</v>
      </c>
      <c r="AG2475" s="1016" t="s">
        <v>513</v>
      </c>
      <c r="AH2475" s="1016" t="s">
        <v>14697</v>
      </c>
      <c r="AI2475" s="1016" t="s">
        <v>14510</v>
      </c>
      <c r="AJ2475" s="1016"/>
      <c r="AK2475" s="177"/>
      <c r="AL2475" s="1049"/>
      <c r="AM2475" s="1016" t="s">
        <v>13364</v>
      </c>
      <c r="AO2475" s="1050"/>
      <c r="AR2475" s="1051"/>
      <c r="AT2475" s="1037"/>
      <c r="AU2475" s="1"/>
      <c r="AV2475" s="1037"/>
      <c r="AW2475" s="1037"/>
      <c r="AX2475" s="1037"/>
      <c r="AY2475" s="1037"/>
      <c r="AZ2475" s="1037"/>
      <c r="BA2475" s="1037"/>
      <c r="BB2475" s="1037"/>
      <c r="BC2475" s="1037"/>
      <c r="BD2475" s="1037"/>
      <c r="BE2475" s="1037"/>
      <c r="BF2475" s="1037"/>
    </row>
    <row r="2476" spans="1:58" ht="12" customHeight="1">
      <c r="A2476" s="959">
        <v>2474</v>
      </c>
      <c r="C2476" s="601" t="s">
        <v>269</v>
      </c>
      <c r="F2476" s="1044" t="s">
        <v>14698</v>
      </c>
      <c r="G2476" s="1044"/>
      <c r="H2476" s="1044"/>
      <c r="I2476" s="177"/>
      <c r="J2476" s="1043"/>
      <c r="K2476" s="971"/>
      <c r="L2476" s="1016" t="s">
        <v>1701</v>
      </c>
      <c r="M2476" s="1016" t="s">
        <v>10509</v>
      </c>
      <c r="N2476" s="27" t="s">
        <v>2634</v>
      </c>
      <c r="O2476" s="1044"/>
      <c r="P2476" s="1045"/>
      <c r="Q2476" s="1045"/>
      <c r="R2476" s="177">
        <f t="shared" si="43"/>
        <v>0</v>
      </c>
      <c r="S2476" s="177"/>
      <c r="T2476" s="596" t="str">
        <f>VLOOKUP(cppm_pr[[#This Row],[Status]],'All Link_LOV'!$I$32:$K$72,2,0)</f>
        <v>Insufficient Budget</v>
      </c>
      <c r="U2476" s="596" t="s">
        <v>13400</v>
      </c>
      <c r="V2476" s="1160">
        <v>261</v>
      </c>
      <c r="W2476" s="596"/>
      <c r="Z2476" s="1047"/>
      <c r="AA2476" s="177"/>
      <c r="AB2476" s="468"/>
      <c r="AC2476" s="1048"/>
      <c r="AF2476" s="1016" t="s">
        <v>13401</v>
      </c>
      <c r="AG2476" s="1016" t="s">
        <v>513</v>
      </c>
      <c r="AH2476" s="1016" t="s">
        <v>14699</v>
      </c>
      <c r="AI2476" s="1016" t="s">
        <v>14510</v>
      </c>
      <c r="AJ2476" s="1016"/>
      <c r="AK2476" s="177"/>
      <c r="AL2476" s="1049"/>
      <c r="AM2476" s="1016" t="s">
        <v>7344</v>
      </c>
      <c r="AO2476" s="1050"/>
      <c r="AR2476" s="1051"/>
      <c r="AT2476" s="1037"/>
      <c r="AU2476" s="1"/>
      <c r="AV2476" s="1037"/>
      <c r="AW2476" s="1037"/>
      <c r="AX2476" s="1037"/>
      <c r="AY2476" s="1037"/>
      <c r="AZ2476" s="1037"/>
      <c r="BA2476" s="1037"/>
      <c r="BB2476" s="1037"/>
      <c r="BC2476" s="1037"/>
      <c r="BD2476" s="1037"/>
      <c r="BE2476" s="1037"/>
      <c r="BF2476" s="1037"/>
    </row>
    <row r="2477" spans="1:58" ht="12" customHeight="1">
      <c r="A2477" s="960">
        <v>2475</v>
      </c>
      <c r="C2477" s="601" t="s">
        <v>269</v>
      </c>
      <c r="F2477" s="1044" t="s">
        <v>14700</v>
      </c>
      <c r="G2477" s="1044"/>
      <c r="H2477" s="1044"/>
      <c r="I2477" s="177"/>
      <c r="J2477" s="1043"/>
      <c r="K2477" s="971"/>
      <c r="L2477" s="1016" t="s">
        <v>54</v>
      </c>
      <c r="M2477" s="1016" t="s">
        <v>10509</v>
      </c>
      <c r="N2477" s="27" t="s">
        <v>2609</v>
      </c>
      <c r="O2477" s="1044"/>
      <c r="P2477" s="1045"/>
      <c r="Q2477" s="1045"/>
      <c r="R2477" s="177">
        <f t="shared" si="43"/>
        <v>0</v>
      </c>
      <c r="S2477" s="177"/>
      <c r="T2477" s="596" t="str">
        <f>VLOOKUP(cppm_pr[[#This Row],[Status]],'All Link_LOV'!$I$32:$K$72,2,0)</f>
        <v>Insufficient Budget</v>
      </c>
      <c r="U2477" s="596" t="s">
        <v>13400</v>
      </c>
      <c r="V2477" s="1160">
        <v>262</v>
      </c>
      <c r="W2477" s="596"/>
      <c r="Z2477" s="1047"/>
      <c r="AA2477" s="177"/>
      <c r="AB2477" s="468"/>
      <c r="AC2477" s="1048"/>
      <c r="AF2477" s="1016" t="s">
        <v>13401</v>
      </c>
      <c r="AG2477" s="1016" t="s">
        <v>513</v>
      </c>
      <c r="AH2477" s="1016" t="s">
        <v>14701</v>
      </c>
      <c r="AI2477" s="1016" t="s">
        <v>14510</v>
      </c>
      <c r="AJ2477" s="1016"/>
      <c r="AK2477" s="177"/>
      <c r="AL2477" s="1049"/>
      <c r="AM2477" s="1016" t="s">
        <v>6470</v>
      </c>
      <c r="AO2477" s="1050"/>
      <c r="AR2477" s="1051"/>
      <c r="AT2477" s="1037"/>
      <c r="AU2477" s="1"/>
      <c r="AV2477" s="1037"/>
      <c r="AW2477" s="1037"/>
      <c r="AX2477" s="1037"/>
      <c r="AY2477" s="1037"/>
      <c r="AZ2477" s="1037"/>
      <c r="BA2477" s="1037"/>
      <c r="BB2477" s="1037"/>
      <c r="BC2477" s="1037"/>
      <c r="BD2477" s="1037"/>
      <c r="BE2477" s="1037"/>
      <c r="BF2477" s="1037"/>
    </row>
    <row r="2478" spans="1:58" ht="12" customHeight="1">
      <c r="A2478" s="960">
        <v>2476</v>
      </c>
      <c r="C2478" s="601" t="s">
        <v>269</v>
      </c>
      <c r="F2478" s="1044" t="s">
        <v>14702</v>
      </c>
      <c r="G2478" s="1044"/>
      <c r="H2478" s="1044"/>
      <c r="I2478" s="177"/>
      <c r="J2478" s="1043"/>
      <c r="K2478" s="971"/>
      <c r="L2478" s="1016" t="s">
        <v>54</v>
      </c>
      <c r="M2478" s="1016" t="s">
        <v>10509</v>
      </c>
      <c r="N2478" s="27" t="s">
        <v>2609</v>
      </c>
      <c r="O2478" s="1044"/>
      <c r="P2478" s="1045"/>
      <c r="Q2478" s="1045"/>
      <c r="R2478" s="177">
        <f t="shared" si="43"/>
        <v>0</v>
      </c>
      <c r="S2478" s="177"/>
      <c r="T2478" s="596" t="str">
        <f>VLOOKUP(cppm_pr[[#This Row],[Status]],'All Link_LOV'!$I$32:$K$72,2,0)</f>
        <v>Insufficient Budget</v>
      </c>
      <c r="U2478" s="596" t="s">
        <v>13400</v>
      </c>
      <c r="V2478" s="1160">
        <v>263</v>
      </c>
      <c r="W2478" s="596"/>
      <c r="Z2478" s="1047"/>
      <c r="AA2478" s="177"/>
      <c r="AB2478" s="468"/>
      <c r="AC2478" s="1048"/>
      <c r="AF2478" s="1016" t="s">
        <v>13401</v>
      </c>
      <c r="AG2478" s="1016" t="s">
        <v>513</v>
      </c>
      <c r="AH2478" s="1016" t="s">
        <v>14703</v>
      </c>
      <c r="AI2478" s="1016" t="s">
        <v>14510</v>
      </c>
      <c r="AJ2478" s="1016"/>
      <c r="AK2478" s="177"/>
      <c r="AL2478" s="1049"/>
      <c r="AM2478" s="1016" t="s">
        <v>5098</v>
      </c>
      <c r="AO2478" s="1050"/>
      <c r="AR2478" s="1051"/>
      <c r="AT2478" s="1037"/>
      <c r="AU2478" s="1"/>
      <c r="AV2478" s="1037"/>
      <c r="AW2478" s="1037"/>
      <c r="AX2478" s="1037"/>
      <c r="AY2478" s="1037"/>
      <c r="AZ2478" s="1037"/>
      <c r="BA2478" s="1037"/>
      <c r="BB2478" s="1037"/>
      <c r="BC2478" s="1037"/>
      <c r="BD2478" s="1037"/>
      <c r="BE2478" s="1037"/>
      <c r="BF2478" s="1037"/>
    </row>
    <row r="2479" spans="1:58" ht="12" customHeight="1">
      <c r="A2479" s="959">
        <v>2477</v>
      </c>
      <c r="C2479" s="601" t="s">
        <v>269</v>
      </c>
      <c r="F2479" s="1044" t="s">
        <v>14704</v>
      </c>
      <c r="G2479" s="1044"/>
      <c r="H2479" s="1044"/>
      <c r="I2479" s="177"/>
      <c r="J2479" s="1043"/>
      <c r="K2479" s="971"/>
      <c r="L2479" s="1016" t="s">
        <v>54</v>
      </c>
      <c r="M2479" s="1016" t="s">
        <v>10509</v>
      </c>
      <c r="N2479" s="27" t="s">
        <v>2609</v>
      </c>
      <c r="O2479" s="1044"/>
      <c r="P2479" s="1045"/>
      <c r="Q2479" s="1045"/>
      <c r="R2479" s="177">
        <f t="shared" si="43"/>
        <v>0</v>
      </c>
      <c r="S2479" s="177"/>
      <c r="T2479" s="596" t="str">
        <f>VLOOKUP(cppm_pr[[#This Row],[Status]],'All Link_LOV'!$I$32:$K$72,2,0)</f>
        <v>Insufficient Budget</v>
      </c>
      <c r="U2479" s="596" t="s">
        <v>13400</v>
      </c>
      <c r="V2479" s="1160">
        <v>264</v>
      </c>
      <c r="W2479" s="596"/>
      <c r="Z2479" s="1047"/>
      <c r="AA2479" s="177"/>
      <c r="AB2479" s="468"/>
      <c r="AC2479" s="1048"/>
      <c r="AF2479" s="1016" t="s">
        <v>13401</v>
      </c>
      <c r="AG2479" s="1016" t="s">
        <v>513</v>
      </c>
      <c r="AH2479" s="1016" t="s">
        <v>14705</v>
      </c>
      <c r="AI2479" s="1016" t="s">
        <v>14510</v>
      </c>
      <c r="AJ2479" s="1016"/>
      <c r="AK2479" s="177"/>
      <c r="AL2479" s="1049"/>
      <c r="AM2479" s="1016" t="s">
        <v>12711</v>
      </c>
      <c r="AO2479" s="1050"/>
      <c r="AR2479" s="1051"/>
      <c r="AT2479" s="1037"/>
      <c r="AU2479" s="1"/>
      <c r="AV2479" s="1037"/>
      <c r="AW2479" s="1037"/>
      <c r="AX2479" s="1037"/>
      <c r="AY2479" s="1037"/>
      <c r="AZ2479" s="1037"/>
      <c r="BA2479" s="1037"/>
      <c r="BB2479" s="1037"/>
      <c r="BC2479" s="1037"/>
      <c r="BD2479" s="1037"/>
      <c r="BE2479" s="1037"/>
      <c r="BF2479" s="1037"/>
    </row>
    <row r="2480" spans="1:58" ht="12" customHeight="1">
      <c r="A2480" s="960">
        <v>2478</v>
      </c>
      <c r="C2480" s="601" t="s">
        <v>269</v>
      </c>
      <c r="F2480" s="1044" t="s">
        <v>14706</v>
      </c>
      <c r="G2480" s="1044"/>
      <c r="H2480" s="1044"/>
      <c r="I2480" s="177"/>
      <c r="J2480" s="1043"/>
      <c r="K2480" s="971"/>
      <c r="L2480" s="1016" t="s">
        <v>52</v>
      </c>
      <c r="M2480" s="1016" t="s">
        <v>10509</v>
      </c>
      <c r="N2480" s="27" t="s">
        <v>2634</v>
      </c>
      <c r="O2480" s="1044"/>
      <c r="P2480" s="1045"/>
      <c r="Q2480" s="1045"/>
      <c r="R2480" s="177">
        <f t="shared" si="43"/>
        <v>0</v>
      </c>
      <c r="S2480" s="177"/>
      <c r="T2480" s="596" t="str">
        <f>VLOOKUP(cppm_pr[[#This Row],[Status]],'All Link_LOV'!$I$32:$K$72,2,0)</f>
        <v>Insufficient Budget</v>
      </c>
      <c r="U2480" s="596" t="s">
        <v>13400</v>
      </c>
      <c r="V2480" s="1160">
        <v>265</v>
      </c>
      <c r="W2480" s="596"/>
      <c r="Z2480" s="1047"/>
      <c r="AA2480" s="177"/>
      <c r="AB2480" s="468"/>
      <c r="AC2480" s="1048"/>
      <c r="AF2480" s="1016" t="s">
        <v>13401</v>
      </c>
      <c r="AG2480" s="1016" t="s">
        <v>513</v>
      </c>
      <c r="AH2480" s="1016" t="s">
        <v>14707</v>
      </c>
      <c r="AI2480" s="1016" t="s">
        <v>14510</v>
      </c>
      <c r="AJ2480" s="1016"/>
      <c r="AK2480" s="177"/>
      <c r="AL2480" s="1049"/>
      <c r="AM2480" s="1016" t="s">
        <v>8527</v>
      </c>
      <c r="AO2480" s="1050"/>
      <c r="AR2480" s="1051"/>
      <c r="AT2480" s="1037"/>
      <c r="AU2480" s="1"/>
      <c r="AV2480" s="1037"/>
      <c r="AW2480" s="1037"/>
      <c r="AX2480" s="1037"/>
      <c r="AY2480" s="1037"/>
      <c r="AZ2480" s="1037"/>
      <c r="BA2480" s="1037"/>
      <c r="BB2480" s="1037"/>
      <c r="BC2480" s="1037"/>
      <c r="BD2480" s="1037"/>
      <c r="BE2480" s="1037"/>
      <c r="BF2480" s="1037"/>
    </row>
    <row r="2481" spans="1:60" ht="12" customHeight="1">
      <c r="A2481" s="960">
        <v>2479</v>
      </c>
      <c r="C2481" s="601" t="s">
        <v>269</v>
      </c>
      <c r="F2481" s="1044" t="s">
        <v>14708</v>
      </c>
      <c r="G2481" s="1044"/>
      <c r="H2481" s="1044"/>
      <c r="I2481" s="177"/>
      <c r="J2481" s="1043"/>
      <c r="K2481" s="971"/>
      <c r="L2481" s="1016" t="s">
        <v>1104</v>
      </c>
      <c r="M2481" s="1016" t="s">
        <v>10509</v>
      </c>
      <c r="N2481" s="27" t="s">
        <v>14709</v>
      </c>
      <c r="O2481" s="1044"/>
      <c r="P2481" s="1045"/>
      <c r="Q2481" s="1045"/>
      <c r="R2481" s="177">
        <f t="shared" si="43"/>
        <v>0</v>
      </c>
      <c r="S2481" s="177"/>
      <c r="T2481" s="596" t="str">
        <f>VLOOKUP(cppm_pr[[#This Row],[Status]],'All Link_LOV'!$I$32:$K$72,2,0)</f>
        <v>Insufficient Budget</v>
      </c>
      <c r="U2481" s="596" t="s">
        <v>13400</v>
      </c>
      <c r="V2481" s="1160">
        <v>266</v>
      </c>
      <c r="W2481" s="596"/>
      <c r="Z2481" s="1047"/>
      <c r="AA2481" s="177"/>
      <c r="AB2481" s="468"/>
      <c r="AC2481" s="1048"/>
      <c r="AF2481" s="1016" t="s">
        <v>13401</v>
      </c>
      <c r="AG2481" s="1016" t="s">
        <v>513</v>
      </c>
      <c r="AH2481" s="1016" t="s">
        <v>14710</v>
      </c>
      <c r="AI2481" s="1016" t="s">
        <v>14510</v>
      </c>
      <c r="AJ2481" s="1016"/>
      <c r="AK2481" s="177"/>
      <c r="AL2481" s="1049"/>
      <c r="AM2481" s="1016" t="s">
        <v>10469</v>
      </c>
      <c r="AO2481" s="1050"/>
      <c r="AR2481" s="1051"/>
      <c r="AT2481" s="1037"/>
      <c r="AU2481" s="1"/>
      <c r="AV2481" s="1037"/>
      <c r="AW2481" s="1037"/>
      <c r="AX2481" s="1037"/>
      <c r="AY2481" s="1037"/>
      <c r="AZ2481" s="1037"/>
      <c r="BA2481" s="1037"/>
      <c r="BB2481" s="1037"/>
      <c r="BC2481" s="1037"/>
      <c r="BD2481" s="1037"/>
      <c r="BE2481" s="1037"/>
      <c r="BF2481" s="1037"/>
    </row>
    <row r="2482" spans="1:60" ht="12" customHeight="1">
      <c r="A2482" s="959">
        <v>2480</v>
      </c>
      <c r="C2482" s="601" t="s">
        <v>269</v>
      </c>
      <c r="F2482" s="1044" t="s">
        <v>14711</v>
      </c>
      <c r="G2482" s="1044"/>
      <c r="H2482" s="1044"/>
      <c r="I2482" s="177"/>
      <c r="J2482" s="1043"/>
      <c r="K2482" s="971"/>
      <c r="L2482" s="1016" t="s">
        <v>1104</v>
      </c>
      <c r="M2482" s="1016" t="s">
        <v>10509</v>
      </c>
      <c r="N2482" s="27" t="s">
        <v>2634</v>
      </c>
      <c r="O2482" s="1044"/>
      <c r="P2482" s="1045"/>
      <c r="Q2482" s="1045"/>
      <c r="R2482" s="177">
        <f t="shared" si="43"/>
        <v>0</v>
      </c>
      <c r="S2482" s="177"/>
      <c r="T2482" s="596" t="str">
        <f>VLOOKUP(cppm_pr[[#This Row],[Status]],'All Link_LOV'!$I$32:$K$72,2,0)</f>
        <v>Insufficient Budget</v>
      </c>
      <c r="U2482" s="596" t="s">
        <v>13400</v>
      </c>
      <c r="V2482" s="1160">
        <v>267</v>
      </c>
      <c r="W2482" s="596"/>
      <c r="Z2482" s="1047"/>
      <c r="AA2482" s="177"/>
      <c r="AB2482" s="468"/>
      <c r="AC2482" s="1048"/>
      <c r="AF2482" s="1016" t="s">
        <v>13401</v>
      </c>
      <c r="AG2482" s="1016" t="s">
        <v>513</v>
      </c>
      <c r="AH2482" s="1016" t="s">
        <v>14712</v>
      </c>
      <c r="AI2482" s="1016" t="s">
        <v>14510</v>
      </c>
      <c r="AJ2482" s="1016"/>
      <c r="AK2482" s="177"/>
      <c r="AL2482" s="1049"/>
      <c r="AM2482" s="1016" t="s">
        <v>8858</v>
      </c>
      <c r="AO2482" s="1050"/>
      <c r="AR2482" s="1051"/>
      <c r="AT2482" s="1037"/>
      <c r="AU2482" s="1"/>
      <c r="AV2482" s="1037"/>
      <c r="AW2482" s="1037"/>
      <c r="AX2482" s="1037"/>
      <c r="AY2482" s="1037"/>
      <c r="AZ2482" s="1037"/>
      <c r="BA2482" s="1037"/>
      <c r="BB2482" s="1037"/>
      <c r="BC2482" s="1037"/>
      <c r="BD2482" s="1037"/>
      <c r="BE2482" s="1037"/>
      <c r="BF2482" s="1037"/>
    </row>
    <row r="2483" spans="1:60" ht="12" customHeight="1">
      <c r="A2483" s="960">
        <v>2481</v>
      </c>
      <c r="C2483" s="601" t="s">
        <v>269</v>
      </c>
      <c r="F2483" s="1044" t="s">
        <v>14713</v>
      </c>
      <c r="G2483" s="1044"/>
      <c r="H2483" s="1044"/>
      <c r="I2483" s="177"/>
      <c r="J2483" s="1043"/>
      <c r="K2483" s="971"/>
      <c r="L2483" s="1016" t="s">
        <v>1701</v>
      </c>
      <c r="M2483" s="1016" t="s">
        <v>10509</v>
      </c>
      <c r="N2483" s="27" t="s">
        <v>2634</v>
      </c>
      <c r="O2483" s="1044"/>
      <c r="P2483" s="1045"/>
      <c r="Q2483" s="1045"/>
      <c r="R2483" s="177">
        <f t="shared" si="43"/>
        <v>0</v>
      </c>
      <c r="S2483" s="177"/>
      <c r="T2483" s="596" t="str">
        <f>VLOOKUP(cppm_pr[[#This Row],[Status]],'All Link_LOV'!$I$32:$K$72,2,0)</f>
        <v>Insufficient Budget</v>
      </c>
      <c r="U2483" s="596" t="s">
        <v>13400</v>
      </c>
      <c r="V2483" s="1160">
        <v>268</v>
      </c>
      <c r="W2483" s="596"/>
      <c r="Z2483" s="1047"/>
      <c r="AA2483" s="177"/>
      <c r="AB2483" s="468"/>
      <c r="AC2483" s="1048"/>
      <c r="AF2483" s="1016" t="s">
        <v>13401</v>
      </c>
      <c r="AG2483" s="1016" t="s">
        <v>513</v>
      </c>
      <c r="AH2483" s="1016" t="s">
        <v>14714</v>
      </c>
      <c r="AI2483" s="1016" t="s">
        <v>14510</v>
      </c>
      <c r="AJ2483" s="1016"/>
      <c r="AK2483" s="177"/>
      <c r="AL2483" s="1049"/>
      <c r="AM2483" s="1016" t="s">
        <v>13649</v>
      </c>
      <c r="AO2483" s="1050"/>
      <c r="AR2483" s="1051"/>
      <c r="AT2483" s="1037"/>
      <c r="AU2483" s="1"/>
      <c r="AV2483" s="1037"/>
      <c r="AW2483" s="1037"/>
      <c r="AX2483" s="1037"/>
      <c r="AY2483" s="1037"/>
      <c r="AZ2483" s="1037"/>
      <c r="BA2483" s="1037"/>
      <c r="BB2483" s="1037"/>
      <c r="BC2483" s="1037"/>
      <c r="BD2483" s="1037"/>
      <c r="BE2483" s="1037"/>
      <c r="BF2483" s="1037"/>
    </row>
    <row r="2484" spans="1:60" ht="12" customHeight="1">
      <c r="A2484" s="960">
        <v>2482</v>
      </c>
      <c r="C2484" s="601" t="s">
        <v>269</v>
      </c>
      <c r="F2484" s="1044" t="s">
        <v>14715</v>
      </c>
      <c r="G2484" s="1044"/>
      <c r="H2484" s="1044"/>
      <c r="I2484" s="177"/>
      <c r="J2484" s="1043"/>
      <c r="K2484" s="971"/>
      <c r="L2484" s="1016" t="s">
        <v>1701</v>
      </c>
      <c r="M2484" s="1016" t="s">
        <v>10509</v>
      </c>
      <c r="N2484" s="27" t="s">
        <v>2634</v>
      </c>
      <c r="O2484" s="1044"/>
      <c r="P2484" s="1045"/>
      <c r="Q2484" s="1045"/>
      <c r="R2484" s="177">
        <f t="shared" si="43"/>
        <v>0</v>
      </c>
      <c r="S2484" s="177"/>
      <c r="T2484" s="596" t="str">
        <f>VLOOKUP(cppm_pr[[#This Row],[Status]],'All Link_LOV'!$I$32:$K$72,2,0)</f>
        <v>Insufficient Budget</v>
      </c>
      <c r="U2484" s="596" t="s">
        <v>13400</v>
      </c>
      <c r="V2484" s="1160">
        <v>269</v>
      </c>
      <c r="W2484" s="596"/>
      <c r="Z2484" s="1047"/>
      <c r="AA2484" s="177"/>
      <c r="AB2484" s="468"/>
      <c r="AC2484" s="1048"/>
      <c r="AF2484" s="1016" t="s">
        <v>13401</v>
      </c>
      <c r="AG2484" s="1016" t="s">
        <v>513</v>
      </c>
      <c r="AH2484" s="1016" t="s">
        <v>14716</v>
      </c>
      <c r="AI2484" s="1016" t="s">
        <v>14510</v>
      </c>
      <c r="AJ2484" s="1016"/>
      <c r="AK2484" s="177"/>
      <c r="AL2484" s="1049"/>
      <c r="AM2484" s="1016" t="s">
        <v>9369</v>
      </c>
      <c r="AO2484" s="1050"/>
      <c r="AR2484" s="1051"/>
      <c r="AT2484" s="1037"/>
      <c r="AU2484" s="1"/>
      <c r="AV2484" s="1037"/>
      <c r="AW2484" s="1037"/>
      <c r="AX2484" s="1037"/>
      <c r="AY2484" s="1037"/>
      <c r="AZ2484" s="1037"/>
      <c r="BA2484" s="1037"/>
      <c r="BB2484" s="1037"/>
      <c r="BC2484" s="1037"/>
      <c r="BD2484" s="1037"/>
      <c r="BE2484" s="1037"/>
      <c r="BF2484" s="1037"/>
    </row>
    <row r="2485" spans="1:60" ht="12" customHeight="1">
      <c r="A2485" s="959">
        <v>2483</v>
      </c>
      <c r="C2485" s="601" t="s">
        <v>269</v>
      </c>
      <c r="F2485" s="1044" t="s">
        <v>14717</v>
      </c>
      <c r="G2485" s="1044"/>
      <c r="H2485" s="1044"/>
      <c r="I2485" s="177"/>
      <c r="J2485" s="1043"/>
      <c r="K2485" s="971"/>
      <c r="L2485" s="1016" t="s">
        <v>1264</v>
      </c>
      <c r="M2485" s="1016" t="s">
        <v>10509</v>
      </c>
      <c r="N2485" s="27" t="s">
        <v>2634</v>
      </c>
      <c r="O2485" s="1044"/>
      <c r="P2485" s="1045"/>
      <c r="Q2485" s="1045"/>
      <c r="R2485" s="177">
        <f t="shared" si="43"/>
        <v>0</v>
      </c>
      <c r="S2485" s="177"/>
      <c r="T2485" s="596" t="str">
        <f>VLOOKUP(cppm_pr[[#This Row],[Status]],'All Link_LOV'!$I$32:$K$72,2,0)</f>
        <v>Insufficient Budget</v>
      </c>
      <c r="U2485" s="596" t="s">
        <v>13400</v>
      </c>
      <c r="V2485" s="1160">
        <v>270</v>
      </c>
      <c r="W2485" s="596"/>
      <c r="Z2485" s="1047"/>
      <c r="AA2485" s="177"/>
      <c r="AB2485" s="468"/>
      <c r="AC2485" s="1048"/>
      <c r="AF2485" s="1016" t="s">
        <v>13401</v>
      </c>
      <c r="AG2485" s="1016" t="s">
        <v>513</v>
      </c>
      <c r="AH2485" s="1016" t="s">
        <v>14718</v>
      </c>
      <c r="AI2485" s="1016" t="s">
        <v>14510</v>
      </c>
      <c r="AJ2485" s="1016"/>
      <c r="AK2485" s="177"/>
      <c r="AL2485" s="1049"/>
      <c r="AM2485" s="1016" t="s">
        <v>7025</v>
      </c>
      <c r="AO2485" s="1050"/>
      <c r="AR2485" s="1051"/>
      <c r="AT2485" s="1037"/>
      <c r="AU2485" s="1"/>
      <c r="AV2485" s="1037"/>
      <c r="AW2485" s="1037"/>
      <c r="AX2485" s="1037"/>
      <c r="AY2485" s="1037"/>
      <c r="AZ2485" s="1037"/>
      <c r="BA2485" s="1037"/>
      <c r="BB2485" s="1037"/>
      <c r="BC2485" s="1037"/>
      <c r="BD2485" s="1037"/>
      <c r="BE2485" s="1037"/>
      <c r="BF2485" s="1037"/>
    </row>
    <row r="2486" spans="1:60" ht="12" customHeight="1">
      <c r="A2486" s="960">
        <v>2484</v>
      </c>
      <c r="C2486" s="601" t="s">
        <v>269</v>
      </c>
      <c r="F2486" s="1044" t="s">
        <v>14719</v>
      </c>
      <c r="G2486" s="1044"/>
      <c r="H2486" s="1044"/>
      <c r="I2486" s="177"/>
      <c r="J2486" s="1043"/>
      <c r="K2486" s="971"/>
      <c r="L2486" s="1016" t="s">
        <v>2603</v>
      </c>
      <c r="M2486" s="1016" t="s">
        <v>10509</v>
      </c>
      <c r="N2486" s="27" t="s">
        <v>2634</v>
      </c>
      <c r="O2486" s="1044"/>
      <c r="P2486" s="1045"/>
      <c r="Q2486" s="1045"/>
      <c r="R2486" s="177">
        <f t="shared" si="43"/>
        <v>0</v>
      </c>
      <c r="S2486" s="177"/>
      <c r="T2486" s="596" t="str">
        <f>VLOOKUP(cppm_pr[[#This Row],[Status]],'All Link_LOV'!$I$32:$K$72,2,0)</f>
        <v>Insufficient Budget</v>
      </c>
      <c r="U2486" s="596" t="s">
        <v>13400</v>
      </c>
      <c r="V2486" s="1160">
        <v>271</v>
      </c>
      <c r="W2486" s="596"/>
      <c r="Z2486" s="1047"/>
      <c r="AA2486" s="177"/>
      <c r="AB2486" s="468"/>
      <c r="AC2486" s="1048"/>
      <c r="AF2486" s="1016" t="s">
        <v>13401</v>
      </c>
      <c r="AG2486" s="1016" t="s">
        <v>513</v>
      </c>
      <c r="AH2486" s="1016" t="s">
        <v>14720</v>
      </c>
      <c r="AI2486" s="1016" t="s">
        <v>14510</v>
      </c>
      <c r="AJ2486" s="1016"/>
      <c r="AK2486" s="177"/>
      <c r="AL2486" s="1049"/>
      <c r="AM2486" s="1016" t="s">
        <v>13530</v>
      </c>
      <c r="AO2486" s="1050"/>
      <c r="AR2486" s="1051"/>
      <c r="AT2486" s="1037"/>
      <c r="AU2486" s="1"/>
      <c r="AV2486" s="1037"/>
      <c r="AW2486" s="1037"/>
      <c r="AX2486" s="1037"/>
      <c r="AY2486" s="1037"/>
      <c r="AZ2486" s="1037"/>
      <c r="BA2486" s="1037"/>
      <c r="BB2486" s="1037"/>
      <c r="BC2486" s="1037"/>
      <c r="BD2486" s="1037"/>
      <c r="BE2486" s="1037"/>
      <c r="BF2486" s="1037"/>
    </row>
    <row r="2487" spans="1:60" ht="12" customHeight="1">
      <c r="A2487" s="960">
        <v>2485</v>
      </c>
      <c r="B2487" s="1017"/>
      <c r="C2487" s="601" t="s">
        <v>269</v>
      </c>
      <c r="D2487" s="1019"/>
      <c r="E2487" s="1017"/>
      <c r="F2487" s="1024" t="s">
        <v>14721</v>
      </c>
      <c r="G2487" s="1024"/>
      <c r="H2487" s="1024"/>
      <c r="I2487" s="1020"/>
      <c r="J2487" s="1023"/>
      <c r="K2487" s="616"/>
      <c r="L2487" s="1016" t="s">
        <v>1264</v>
      </c>
      <c r="M2487" s="1016" t="s">
        <v>10509</v>
      </c>
      <c r="N2487" s="27" t="s">
        <v>2634</v>
      </c>
      <c r="O2487" s="1024"/>
      <c r="P2487" s="1025"/>
      <c r="Q2487" s="1025"/>
      <c r="R2487" s="1020">
        <f t="shared" ref="R2487:R2497" si="44">$Q2487-$P2487</f>
        <v>0</v>
      </c>
      <c r="S2487" s="1020"/>
      <c r="T2487" s="596" t="str">
        <f>VLOOKUP(cppm_pr[[#This Row],[Status]],'All Link_LOV'!$I$32:$K$72,2,0)</f>
        <v>Insufficient Budget</v>
      </c>
      <c r="U2487" s="596" t="s">
        <v>13400</v>
      </c>
      <c r="V2487" s="1027">
        <v>272</v>
      </c>
      <c r="W2487" s="596"/>
      <c r="Y2487" s="1020"/>
      <c r="Z2487" s="1028"/>
      <c r="AA2487" s="1020"/>
      <c r="AB2487" s="1029"/>
      <c r="AC2487" s="1022"/>
      <c r="AD2487" s="1029"/>
      <c r="AE2487" s="1029"/>
      <c r="AF2487" s="1016" t="s">
        <v>13401</v>
      </c>
      <c r="AG2487" s="1016" t="s">
        <v>513</v>
      </c>
      <c r="AH2487" s="1016" t="s">
        <v>14722</v>
      </c>
      <c r="AI2487" s="1016" t="s">
        <v>14510</v>
      </c>
      <c r="AJ2487" s="1016"/>
      <c r="AK2487" s="177"/>
      <c r="AL2487" s="1031"/>
      <c r="AM2487" s="1016" t="s">
        <v>8274</v>
      </c>
      <c r="AN2487" s="1020"/>
      <c r="AO2487" s="1033"/>
      <c r="AP2487" s="1020"/>
      <c r="AQ2487" s="1020"/>
      <c r="AR2487" s="1034"/>
      <c r="AS2487" s="1020"/>
      <c r="AT2487" s="1035"/>
      <c r="AU2487" s="603"/>
      <c r="AV2487" s="1035"/>
      <c r="AW2487" s="1035"/>
      <c r="AX2487" s="1035"/>
      <c r="AY2487" s="1035"/>
      <c r="AZ2487" s="1035"/>
      <c r="BA2487" s="1035"/>
      <c r="BB2487" s="1035"/>
      <c r="BC2487" s="1035"/>
      <c r="BD2487" s="1035"/>
      <c r="BE2487" s="1035"/>
      <c r="BF2487" s="1035"/>
      <c r="BG2487" s="1020"/>
      <c r="BH2487" s="1020"/>
    </row>
    <row r="2488" spans="1:60" ht="12" customHeight="1">
      <c r="A2488" s="959">
        <v>2486</v>
      </c>
      <c r="C2488" s="601" t="s">
        <v>269</v>
      </c>
      <c r="F2488" s="1044" t="s">
        <v>14723</v>
      </c>
      <c r="G2488" s="1044"/>
      <c r="H2488" s="1044"/>
      <c r="I2488" s="177"/>
      <c r="J2488" s="1043"/>
      <c r="K2488" s="971"/>
      <c r="L2488" s="1016" t="s">
        <v>3189</v>
      </c>
      <c r="M2488" s="1016" t="s">
        <v>10509</v>
      </c>
      <c r="N2488" s="27" t="s">
        <v>2634</v>
      </c>
      <c r="O2488" s="1044"/>
      <c r="P2488" s="1045"/>
      <c r="Q2488" s="1045"/>
      <c r="R2488" s="177">
        <f t="shared" si="44"/>
        <v>0</v>
      </c>
      <c r="S2488" s="177"/>
      <c r="T2488" s="596" t="str">
        <f>VLOOKUP(cppm_pr[[#This Row],[Status]],'All Link_LOV'!$I$32:$K$72,2,0)</f>
        <v>Insufficient Budget</v>
      </c>
      <c r="U2488" s="596" t="s">
        <v>13400</v>
      </c>
      <c r="V2488" s="1160">
        <v>273</v>
      </c>
      <c r="W2488" s="596"/>
      <c r="Z2488" s="1047"/>
      <c r="AA2488" s="177"/>
      <c r="AB2488" s="468"/>
      <c r="AC2488" s="1048"/>
      <c r="AF2488" s="1016" t="s">
        <v>13401</v>
      </c>
      <c r="AG2488" s="1016" t="s">
        <v>513</v>
      </c>
      <c r="AH2488" s="1016" t="s">
        <v>14724</v>
      </c>
      <c r="AI2488" s="1016" t="s">
        <v>14510</v>
      </c>
      <c r="AJ2488" s="1016"/>
      <c r="AK2488" s="177"/>
      <c r="AL2488" s="1049"/>
      <c r="AM2488" s="1016" t="s">
        <v>10850</v>
      </c>
      <c r="AO2488" s="1050"/>
      <c r="AR2488" s="1051"/>
      <c r="AT2488" s="1037"/>
      <c r="AU2488" s="1"/>
      <c r="AV2488" s="1037"/>
      <c r="AW2488" s="1037"/>
      <c r="AX2488" s="1037"/>
      <c r="AY2488" s="1037"/>
      <c r="AZ2488" s="1037"/>
      <c r="BA2488" s="1037"/>
      <c r="BB2488" s="1037"/>
      <c r="BC2488" s="1037"/>
      <c r="BD2488" s="1037"/>
      <c r="BE2488" s="1037"/>
      <c r="BF2488" s="1037"/>
    </row>
    <row r="2489" spans="1:60" ht="12" customHeight="1">
      <c r="A2489" s="960">
        <v>2487</v>
      </c>
      <c r="C2489" s="601" t="s">
        <v>269</v>
      </c>
      <c r="F2489" s="1044" t="s">
        <v>14725</v>
      </c>
      <c r="G2489" s="1044"/>
      <c r="H2489" s="1044"/>
      <c r="I2489" s="177"/>
      <c r="J2489" s="1043"/>
      <c r="K2489" s="971"/>
      <c r="L2489" s="1016" t="s">
        <v>54</v>
      </c>
      <c r="M2489" s="1016" t="s">
        <v>10509</v>
      </c>
      <c r="N2489" s="27" t="s">
        <v>2609</v>
      </c>
      <c r="O2489" s="1044"/>
      <c r="P2489" s="1045"/>
      <c r="Q2489" s="1045"/>
      <c r="R2489" s="177">
        <f t="shared" si="44"/>
        <v>0</v>
      </c>
      <c r="S2489" s="177"/>
      <c r="T2489" s="596" t="str">
        <f>VLOOKUP(cppm_pr[[#This Row],[Status]],'All Link_LOV'!$I$32:$K$72,2,0)</f>
        <v>Insufficient Budget</v>
      </c>
      <c r="U2489" s="596" t="s">
        <v>13400</v>
      </c>
      <c r="V2489" s="1160">
        <v>274</v>
      </c>
      <c r="W2489" s="596"/>
      <c r="Z2489" s="1047"/>
      <c r="AA2489" s="177"/>
      <c r="AB2489" s="468"/>
      <c r="AC2489" s="1048"/>
      <c r="AF2489" s="1016" t="s">
        <v>13401</v>
      </c>
      <c r="AG2489" s="1016" t="s">
        <v>513</v>
      </c>
      <c r="AH2489" s="1016" t="s">
        <v>14726</v>
      </c>
      <c r="AI2489" s="1016" t="s">
        <v>14510</v>
      </c>
      <c r="AJ2489" s="1016"/>
      <c r="AK2489" s="177"/>
      <c r="AL2489" s="1049"/>
      <c r="AM2489" s="1016" t="s">
        <v>12711</v>
      </c>
      <c r="AO2489" s="1050"/>
      <c r="AR2489" s="1051"/>
      <c r="AT2489" s="1037"/>
      <c r="AU2489" s="1"/>
      <c r="AV2489" s="1037"/>
      <c r="AW2489" s="1037"/>
      <c r="AX2489" s="1037"/>
      <c r="AY2489" s="1037"/>
      <c r="AZ2489" s="1037"/>
      <c r="BA2489" s="1037"/>
      <c r="BB2489" s="1037"/>
      <c r="BC2489" s="1037"/>
      <c r="BD2489" s="1037"/>
      <c r="BE2489" s="1037"/>
      <c r="BF2489" s="1037"/>
    </row>
    <row r="2490" spans="1:60" ht="12" customHeight="1">
      <c r="A2490" s="960">
        <v>2488</v>
      </c>
      <c r="C2490" s="601" t="s">
        <v>269</v>
      </c>
      <c r="F2490" s="1044" t="s">
        <v>14727</v>
      </c>
      <c r="G2490" s="1044"/>
      <c r="H2490" s="1044"/>
      <c r="I2490" s="177"/>
      <c r="J2490" s="1043"/>
      <c r="K2490" s="971"/>
      <c r="L2490" s="1016" t="s">
        <v>54</v>
      </c>
      <c r="M2490" s="1016" t="s">
        <v>10509</v>
      </c>
      <c r="N2490" s="27" t="s">
        <v>2609</v>
      </c>
      <c r="O2490" s="1044"/>
      <c r="P2490" s="1045"/>
      <c r="Q2490" s="1045"/>
      <c r="R2490" s="177">
        <f t="shared" si="44"/>
        <v>0</v>
      </c>
      <c r="S2490" s="177"/>
      <c r="T2490" s="596" t="str">
        <f>VLOOKUP(cppm_pr[[#This Row],[Status]],'All Link_LOV'!$I$32:$K$72,2,0)</f>
        <v>Insufficient Budget</v>
      </c>
      <c r="U2490" s="596" t="s">
        <v>13400</v>
      </c>
      <c r="V2490" s="1160">
        <v>275</v>
      </c>
      <c r="W2490" s="596"/>
      <c r="Z2490" s="1047"/>
      <c r="AA2490" s="177"/>
      <c r="AB2490" s="468"/>
      <c r="AC2490" s="1048"/>
      <c r="AF2490" s="1016" t="s">
        <v>13401</v>
      </c>
      <c r="AG2490" s="1016" t="s">
        <v>513</v>
      </c>
      <c r="AH2490" s="1016" t="s">
        <v>14728</v>
      </c>
      <c r="AI2490" s="1016" t="s">
        <v>14510</v>
      </c>
      <c r="AJ2490" s="1016"/>
      <c r="AK2490" s="177"/>
      <c r="AL2490" s="1049"/>
      <c r="AM2490" s="1016" t="s">
        <v>11867</v>
      </c>
      <c r="AO2490" s="1050"/>
      <c r="AR2490" s="1051"/>
      <c r="AT2490" s="1037"/>
      <c r="AU2490" s="1"/>
      <c r="AV2490" s="1037"/>
      <c r="AW2490" s="1037"/>
      <c r="AX2490" s="1037"/>
      <c r="AY2490" s="1037"/>
      <c r="AZ2490" s="1037"/>
      <c r="BA2490" s="1037"/>
      <c r="BB2490" s="1037"/>
      <c r="BC2490" s="1037"/>
      <c r="BD2490" s="1037"/>
      <c r="BE2490" s="1037"/>
      <c r="BF2490" s="1037"/>
    </row>
    <row r="2491" spans="1:60" ht="12" customHeight="1">
      <c r="A2491" s="959">
        <v>2489</v>
      </c>
      <c r="C2491" s="601" t="s">
        <v>269</v>
      </c>
      <c r="F2491" s="1044" t="s">
        <v>14729</v>
      </c>
      <c r="G2491" s="1044"/>
      <c r="H2491" s="1044"/>
      <c r="I2491" s="177"/>
      <c r="J2491" s="1043"/>
      <c r="K2491" s="971"/>
      <c r="L2491" s="1016" t="s">
        <v>2603</v>
      </c>
      <c r="M2491" s="1016" t="s">
        <v>10509</v>
      </c>
      <c r="N2491" s="27" t="s">
        <v>2634</v>
      </c>
      <c r="O2491" s="1044"/>
      <c r="P2491" s="1045"/>
      <c r="Q2491" s="1045"/>
      <c r="R2491" s="177">
        <f t="shared" si="44"/>
        <v>0</v>
      </c>
      <c r="S2491" s="177"/>
      <c r="T2491" s="596" t="str">
        <f>VLOOKUP(cppm_pr[[#This Row],[Status]],'All Link_LOV'!$I$32:$K$72,2,0)</f>
        <v>Insufficient Budget</v>
      </c>
      <c r="U2491" s="596" t="s">
        <v>13400</v>
      </c>
      <c r="V2491" s="1160">
        <v>276</v>
      </c>
      <c r="W2491" s="596"/>
      <c r="Z2491" s="1047"/>
      <c r="AA2491" s="177"/>
      <c r="AB2491" s="468"/>
      <c r="AC2491" s="1048"/>
      <c r="AF2491" s="1016" t="s">
        <v>13401</v>
      </c>
      <c r="AG2491" s="1016" t="s">
        <v>513</v>
      </c>
      <c r="AH2491" s="1016" t="s">
        <v>14730</v>
      </c>
      <c r="AI2491" s="1016" t="s">
        <v>14510</v>
      </c>
      <c r="AJ2491" s="1016"/>
      <c r="AK2491" s="177"/>
      <c r="AL2491" s="1049"/>
      <c r="AM2491" s="1016" t="s">
        <v>6710</v>
      </c>
      <c r="AO2491" s="1050"/>
      <c r="AR2491" s="1051"/>
      <c r="AT2491" s="1037"/>
      <c r="AU2491" s="1"/>
      <c r="AV2491" s="1037"/>
      <c r="AW2491" s="1037"/>
      <c r="AX2491" s="1037"/>
      <c r="AY2491" s="1037"/>
      <c r="AZ2491" s="1037"/>
      <c r="BA2491" s="1037"/>
      <c r="BB2491" s="1037"/>
      <c r="BC2491" s="1037"/>
      <c r="BD2491" s="1037"/>
      <c r="BE2491" s="1037"/>
      <c r="BF2491" s="1037"/>
    </row>
    <row r="2492" spans="1:60" ht="12" customHeight="1">
      <c r="A2492" s="960">
        <v>2490</v>
      </c>
      <c r="C2492" s="601" t="s">
        <v>269</v>
      </c>
      <c r="F2492" s="1044" t="s">
        <v>14731</v>
      </c>
      <c r="G2492" s="1044"/>
      <c r="H2492" s="1044"/>
      <c r="I2492" s="177"/>
      <c r="J2492" s="1043"/>
      <c r="K2492" s="971"/>
      <c r="L2492" s="1016" t="s">
        <v>908</v>
      </c>
      <c r="M2492" s="1016" t="s">
        <v>10509</v>
      </c>
      <c r="N2492" s="27" t="s">
        <v>2609</v>
      </c>
      <c r="O2492" s="1044"/>
      <c r="P2492" s="1045"/>
      <c r="Q2492" s="1045"/>
      <c r="R2492" s="177">
        <f t="shared" si="44"/>
        <v>0</v>
      </c>
      <c r="S2492" s="177"/>
      <c r="T2492" s="596" t="str">
        <f>VLOOKUP(cppm_pr[[#This Row],[Status]],'All Link_LOV'!$I$32:$K$72,2,0)</f>
        <v>Insufficient Budget</v>
      </c>
      <c r="U2492" s="596" t="s">
        <v>13400</v>
      </c>
      <c r="V2492" s="1160">
        <v>277</v>
      </c>
      <c r="W2492" s="596"/>
      <c r="Z2492" s="1047"/>
      <c r="AA2492" s="177"/>
      <c r="AB2492" s="468"/>
      <c r="AC2492" s="1048"/>
      <c r="AF2492" s="1016" t="s">
        <v>13401</v>
      </c>
      <c r="AG2492" s="1016" t="s">
        <v>513</v>
      </c>
      <c r="AH2492" s="1016" t="s">
        <v>14732</v>
      </c>
      <c r="AI2492" s="1016" t="s">
        <v>14510</v>
      </c>
      <c r="AJ2492" s="1016"/>
      <c r="AK2492" s="177"/>
      <c r="AL2492" s="1049"/>
      <c r="AM2492" s="1016" t="s">
        <v>6729</v>
      </c>
      <c r="AO2492" s="1050"/>
      <c r="AR2492" s="1051"/>
      <c r="AT2492" s="1037"/>
      <c r="AU2492" s="1"/>
      <c r="AV2492" s="1037"/>
      <c r="AW2492" s="1037"/>
      <c r="AX2492" s="1037"/>
      <c r="AY2492" s="1037"/>
      <c r="AZ2492" s="1037"/>
      <c r="BA2492" s="1037"/>
      <c r="BB2492" s="1037"/>
      <c r="BC2492" s="1037"/>
      <c r="BD2492" s="1037"/>
      <c r="BE2492" s="1037"/>
      <c r="BF2492" s="1037"/>
    </row>
    <row r="2493" spans="1:60" ht="12" customHeight="1">
      <c r="A2493" s="960">
        <v>2491</v>
      </c>
      <c r="C2493" s="601" t="s">
        <v>269</v>
      </c>
      <c r="F2493" s="1044" t="s">
        <v>14733</v>
      </c>
      <c r="G2493" s="1044"/>
      <c r="H2493" s="1044"/>
      <c r="I2493" s="177"/>
      <c r="J2493" s="1043"/>
      <c r="K2493" s="971"/>
      <c r="L2493" s="1016" t="s">
        <v>908</v>
      </c>
      <c r="M2493" s="1016" t="s">
        <v>10509</v>
      </c>
      <c r="N2493" s="27" t="s">
        <v>2609</v>
      </c>
      <c r="O2493" s="1044"/>
      <c r="P2493" s="1045"/>
      <c r="Q2493" s="1045"/>
      <c r="R2493" s="177">
        <f t="shared" si="44"/>
        <v>0</v>
      </c>
      <c r="S2493" s="177"/>
      <c r="T2493" s="596" t="str">
        <f>VLOOKUP(cppm_pr[[#This Row],[Status]],'All Link_LOV'!$I$32:$K$72,2,0)</f>
        <v>Insufficient Budget</v>
      </c>
      <c r="U2493" s="596" t="s">
        <v>13400</v>
      </c>
      <c r="V2493" s="1160">
        <v>278</v>
      </c>
      <c r="W2493" s="596"/>
      <c r="Z2493" s="1047"/>
      <c r="AA2493" s="177"/>
      <c r="AB2493" s="468"/>
      <c r="AC2493" s="1048"/>
      <c r="AF2493" s="1016" t="s">
        <v>13401</v>
      </c>
      <c r="AG2493" s="1016" t="s">
        <v>513</v>
      </c>
      <c r="AH2493" s="1016" t="s">
        <v>14734</v>
      </c>
      <c r="AI2493" s="1016" t="s">
        <v>14510</v>
      </c>
      <c r="AJ2493" s="1016"/>
      <c r="AK2493" s="177"/>
      <c r="AL2493" s="1049"/>
      <c r="AM2493" s="1016" t="s">
        <v>6729</v>
      </c>
      <c r="AO2493" s="1050"/>
      <c r="AR2493" s="1051"/>
      <c r="AT2493" s="1037"/>
      <c r="AU2493" s="1"/>
      <c r="AV2493" s="1037"/>
      <c r="AW2493" s="1037"/>
      <c r="AX2493" s="1037"/>
      <c r="AY2493" s="1037"/>
      <c r="AZ2493" s="1037"/>
      <c r="BA2493" s="1037"/>
      <c r="BB2493" s="1037"/>
      <c r="BC2493" s="1037"/>
      <c r="BD2493" s="1037"/>
      <c r="BE2493" s="1037"/>
      <c r="BF2493" s="1037"/>
    </row>
    <row r="2494" spans="1:60" ht="12" customHeight="1">
      <c r="A2494" s="959">
        <v>2492</v>
      </c>
      <c r="C2494" s="601" t="s">
        <v>269</v>
      </c>
      <c r="F2494" s="1044" t="s">
        <v>14735</v>
      </c>
      <c r="G2494" s="1044"/>
      <c r="H2494" s="1044"/>
      <c r="I2494" s="177"/>
      <c r="J2494" s="1043"/>
      <c r="K2494" s="971"/>
      <c r="L2494" s="1016" t="s">
        <v>54</v>
      </c>
      <c r="M2494" s="1016" t="s">
        <v>10509</v>
      </c>
      <c r="N2494" s="27" t="s">
        <v>2609</v>
      </c>
      <c r="O2494" s="1044"/>
      <c r="P2494" s="1045"/>
      <c r="Q2494" s="1045"/>
      <c r="R2494" s="177">
        <f t="shared" si="44"/>
        <v>0</v>
      </c>
      <c r="S2494" s="177"/>
      <c r="T2494" s="596" t="str">
        <f>VLOOKUP(cppm_pr[[#This Row],[Status]],'All Link_LOV'!$I$32:$K$72,2,0)</f>
        <v>Insufficient Budget</v>
      </c>
      <c r="U2494" s="596" t="s">
        <v>13400</v>
      </c>
      <c r="V2494" s="1160">
        <v>279</v>
      </c>
      <c r="W2494" s="596"/>
      <c r="Z2494" s="1047"/>
      <c r="AA2494" s="177"/>
      <c r="AB2494" s="468"/>
      <c r="AC2494" s="1048"/>
      <c r="AF2494" s="1016" t="s">
        <v>13401</v>
      </c>
      <c r="AG2494" s="1016" t="s">
        <v>513</v>
      </c>
      <c r="AH2494" s="1016" t="s">
        <v>14613</v>
      </c>
      <c r="AI2494" s="1016" t="s">
        <v>14510</v>
      </c>
      <c r="AJ2494" s="1016"/>
      <c r="AK2494" s="177"/>
      <c r="AL2494" s="1049"/>
      <c r="AM2494" s="1016" t="s">
        <v>6413</v>
      </c>
      <c r="AO2494" s="1050"/>
      <c r="AR2494" s="1051"/>
      <c r="AT2494" s="1037"/>
      <c r="AU2494" s="1"/>
      <c r="AV2494" s="1037"/>
      <c r="AW2494" s="1037"/>
      <c r="AX2494" s="1037"/>
      <c r="AY2494" s="1037"/>
      <c r="AZ2494" s="1037"/>
      <c r="BA2494" s="1037"/>
      <c r="BB2494" s="1037"/>
      <c r="BC2494" s="1037"/>
      <c r="BD2494" s="1037"/>
      <c r="BE2494" s="1037"/>
      <c r="BF2494" s="1037"/>
    </row>
    <row r="2495" spans="1:60" ht="12" customHeight="1">
      <c r="A2495" s="960">
        <v>2493</v>
      </c>
      <c r="C2495" s="601" t="s">
        <v>269</v>
      </c>
      <c r="F2495" s="1044" t="s">
        <v>14736</v>
      </c>
      <c r="G2495" s="1044"/>
      <c r="H2495" s="1044"/>
      <c r="I2495" s="177"/>
      <c r="J2495" s="1043"/>
      <c r="K2495" s="971"/>
      <c r="L2495" s="1016" t="s">
        <v>54</v>
      </c>
      <c r="M2495" s="1016" t="s">
        <v>10509</v>
      </c>
      <c r="N2495" s="27" t="s">
        <v>2609</v>
      </c>
      <c r="O2495" s="1044"/>
      <c r="P2495" s="1045"/>
      <c r="Q2495" s="1045"/>
      <c r="R2495" s="177">
        <f t="shared" si="44"/>
        <v>0</v>
      </c>
      <c r="S2495" s="177"/>
      <c r="T2495" s="596" t="str">
        <f>VLOOKUP(cppm_pr[[#This Row],[Status]],'All Link_LOV'!$I$32:$K$72,2,0)</f>
        <v>Insufficient Budget</v>
      </c>
      <c r="U2495" s="596" t="s">
        <v>13400</v>
      </c>
      <c r="V2495" s="1160">
        <v>280</v>
      </c>
      <c r="W2495" s="596"/>
      <c r="Z2495" s="1047"/>
      <c r="AA2495" s="177"/>
      <c r="AB2495" s="468"/>
      <c r="AC2495" s="1048"/>
      <c r="AF2495" s="1016" t="s">
        <v>13401</v>
      </c>
      <c r="AG2495" s="1016" t="s">
        <v>513</v>
      </c>
      <c r="AH2495" s="1016" t="s">
        <v>14737</v>
      </c>
      <c r="AI2495" s="1016" t="s">
        <v>14510</v>
      </c>
      <c r="AJ2495" s="1016"/>
      <c r="AK2495" s="177"/>
      <c r="AL2495" s="1049"/>
      <c r="AM2495" s="1016" t="s">
        <v>6413</v>
      </c>
      <c r="AO2495" s="1050"/>
      <c r="AR2495" s="1051"/>
      <c r="AT2495" s="1037"/>
      <c r="AU2495" s="1"/>
      <c r="AV2495" s="1037"/>
      <c r="AW2495" s="1037"/>
      <c r="AX2495" s="1037"/>
      <c r="AY2495" s="1037"/>
      <c r="AZ2495" s="1037"/>
      <c r="BA2495" s="1037"/>
      <c r="BB2495" s="1037"/>
      <c r="BC2495" s="1037"/>
      <c r="BD2495" s="1037"/>
      <c r="BE2495" s="1037"/>
      <c r="BF2495" s="1037"/>
    </row>
    <row r="2496" spans="1:60" ht="12" customHeight="1">
      <c r="A2496" s="960">
        <v>2494</v>
      </c>
      <c r="C2496" s="601" t="s">
        <v>269</v>
      </c>
      <c r="F2496" s="1044" t="s">
        <v>14738</v>
      </c>
      <c r="G2496" s="1044"/>
      <c r="H2496" s="1044"/>
      <c r="I2496" s="177"/>
      <c r="J2496" s="1043"/>
      <c r="K2496" s="971"/>
      <c r="L2496" s="1016" t="s">
        <v>54</v>
      </c>
      <c r="M2496" s="1016" t="s">
        <v>10509</v>
      </c>
      <c r="N2496" s="27" t="s">
        <v>2609</v>
      </c>
      <c r="O2496" s="1044"/>
      <c r="P2496" s="1045"/>
      <c r="Q2496" s="1045"/>
      <c r="R2496" s="177">
        <f t="shared" si="44"/>
        <v>0</v>
      </c>
      <c r="S2496" s="177"/>
      <c r="T2496" s="596" t="str">
        <f>VLOOKUP(cppm_pr[[#This Row],[Status]],'All Link_LOV'!$I$32:$K$72,2,0)</f>
        <v>Insufficient Budget</v>
      </c>
      <c r="U2496" s="596" t="s">
        <v>13400</v>
      </c>
      <c r="V2496" s="1160">
        <v>281</v>
      </c>
      <c r="W2496" s="596"/>
      <c r="Z2496" s="1047"/>
      <c r="AA2496" s="177"/>
      <c r="AB2496" s="468"/>
      <c r="AC2496" s="1048"/>
      <c r="AF2496" s="1016" t="s">
        <v>13401</v>
      </c>
      <c r="AG2496" s="1016" t="s">
        <v>513</v>
      </c>
      <c r="AH2496" s="1016" t="s">
        <v>14739</v>
      </c>
      <c r="AI2496" s="1016" t="s">
        <v>14510</v>
      </c>
      <c r="AJ2496" s="1016"/>
      <c r="AK2496" s="177"/>
      <c r="AL2496" s="1049"/>
      <c r="AM2496" s="1016" t="s">
        <v>6413</v>
      </c>
      <c r="AO2496" s="1050"/>
      <c r="AR2496" s="1051"/>
      <c r="AT2496" s="1037"/>
      <c r="AU2496" s="1"/>
      <c r="AV2496" s="1037"/>
      <c r="AW2496" s="1037"/>
      <c r="AX2496" s="1037"/>
      <c r="AY2496" s="1037"/>
      <c r="AZ2496" s="1037"/>
      <c r="BA2496" s="1037"/>
      <c r="BB2496" s="1037"/>
      <c r="BC2496" s="1037"/>
      <c r="BD2496" s="1037"/>
      <c r="BE2496" s="1037"/>
      <c r="BF2496" s="1037"/>
    </row>
    <row r="2497" spans="1:60" ht="12" customHeight="1">
      <c r="A2497" s="959">
        <v>2495</v>
      </c>
      <c r="C2497" s="601" t="s">
        <v>269</v>
      </c>
      <c r="F2497" s="1044" t="s">
        <v>14740</v>
      </c>
      <c r="G2497" s="1044"/>
      <c r="H2497" s="1044"/>
      <c r="I2497" s="177"/>
      <c r="J2497" s="1043"/>
      <c r="K2497" s="971"/>
      <c r="L2497" s="1016" t="s">
        <v>54</v>
      </c>
      <c r="M2497" s="1016" t="s">
        <v>10509</v>
      </c>
      <c r="N2497" s="27" t="s">
        <v>2609</v>
      </c>
      <c r="O2497" s="1044"/>
      <c r="P2497" s="1045"/>
      <c r="Q2497" s="1045"/>
      <c r="R2497" s="177">
        <f t="shared" si="44"/>
        <v>0</v>
      </c>
      <c r="S2497" s="177"/>
      <c r="T2497" s="596" t="str">
        <f>VLOOKUP(cppm_pr[[#This Row],[Status]],'All Link_LOV'!$I$32:$K$72,2,0)</f>
        <v>Insufficient Budget</v>
      </c>
      <c r="U2497" s="596" t="s">
        <v>13400</v>
      </c>
      <c r="V2497" s="1160">
        <v>282</v>
      </c>
      <c r="W2497" s="596"/>
      <c r="Z2497" s="1047"/>
      <c r="AA2497" s="177"/>
      <c r="AB2497" s="468"/>
      <c r="AC2497" s="1048"/>
      <c r="AF2497" s="1016" t="s">
        <v>13401</v>
      </c>
      <c r="AG2497" s="1016" t="s">
        <v>513</v>
      </c>
      <c r="AH2497" s="1016" t="s">
        <v>14583</v>
      </c>
      <c r="AI2497" s="1016" t="s">
        <v>14510</v>
      </c>
      <c r="AJ2497" s="1016"/>
      <c r="AK2497" s="177"/>
      <c r="AL2497" s="1049"/>
      <c r="AM2497" s="1016" t="s">
        <v>6413</v>
      </c>
      <c r="AO2497" s="1050"/>
      <c r="AR2497" s="1051"/>
      <c r="AT2497" s="1037"/>
      <c r="AU2497" s="1"/>
      <c r="AV2497" s="1037"/>
      <c r="AW2497" s="1037"/>
      <c r="AX2497" s="1037"/>
      <c r="AY2497" s="1037"/>
      <c r="AZ2497" s="1037"/>
      <c r="BA2497" s="1037"/>
      <c r="BB2497" s="1037"/>
      <c r="BC2497" s="1037"/>
      <c r="BD2497" s="1037"/>
      <c r="BE2497" s="1037"/>
      <c r="BF2497" s="1037"/>
    </row>
    <row r="2498" spans="1:60" ht="12" customHeight="1">
      <c r="A2498" s="1286">
        <v>2496</v>
      </c>
      <c r="B2498" s="1017"/>
      <c r="C2498" s="601" t="s">
        <v>203</v>
      </c>
      <c r="D2498" s="1019"/>
      <c r="E2498" s="1017"/>
      <c r="F2498" s="1287" t="s">
        <v>14741</v>
      </c>
      <c r="G2498" s="1288"/>
      <c r="H2498" s="1024"/>
      <c r="I2498" s="1024"/>
      <c r="J2498" s="1023"/>
      <c r="K2498" s="616"/>
      <c r="L2498" s="1021" t="s">
        <v>52</v>
      </c>
      <c r="M2498" s="971" t="s">
        <v>10509</v>
      </c>
      <c r="N2498" s="1048" t="s">
        <v>2634</v>
      </c>
      <c r="O2498" s="1024"/>
      <c r="P2498" s="1025"/>
      <c r="Q2498" s="1025"/>
      <c r="R2498" s="1020">
        <f>$Q2498-$P2498</f>
        <v>0</v>
      </c>
      <c r="S2498" s="1020"/>
      <c r="T2498" s="1289" t="str">
        <f>VLOOKUP(cppm_pr[[#This Row],[Status]],'All Link_LOV'!$I$32:$K$72,2,0)</f>
        <v>New order</v>
      </c>
      <c r="U2498" s="1026"/>
      <c r="V2498" s="1027"/>
      <c r="W2498" s="1289"/>
      <c r="Y2498" s="1020"/>
      <c r="Z2498" s="1028"/>
      <c r="AA2498" s="1020"/>
      <c r="AB2498" s="1029"/>
      <c r="AC2498" s="1022"/>
      <c r="AD2498" s="1029"/>
      <c r="AE2498" s="1029"/>
      <c r="AF2498" s="1016" t="s">
        <v>13437</v>
      </c>
      <c r="AG2498" s="1020" t="s">
        <v>499</v>
      </c>
      <c r="AH2498" s="808" t="s">
        <v>14742</v>
      </c>
      <c r="AI2498" s="1046" t="e">
        <f>VLOOKUP(cppm_pr[[#This Row],[Order Number]],SPHERE!C:CC,39,0)</f>
        <v>#N/A</v>
      </c>
      <c r="AJ2498" s="1046" t="e">
        <f>VLOOKUP(cppm_pr[[#This Row],[PAC_ID]],SPHERE!C:CC,40,0)</f>
        <v>#N/A</v>
      </c>
      <c r="AK2498" s="177"/>
      <c r="AL2498" s="1031"/>
      <c r="AM2498" s="1032"/>
      <c r="AN2498" s="1020"/>
      <c r="AO2498" s="1033"/>
      <c r="AP2498" s="1020"/>
      <c r="AQ2498" s="1020"/>
      <c r="AR2498" s="1034"/>
      <c r="AS2498" s="1020"/>
      <c r="AT2498" s="1035"/>
      <c r="AU2498" s="603"/>
      <c r="AV2498" s="1035"/>
      <c r="AW2498" s="1035"/>
      <c r="AX2498" s="1035"/>
      <c r="AY2498" s="1035"/>
      <c r="AZ2498" s="1035"/>
      <c r="BA2498" s="1035"/>
      <c r="BB2498" s="1035"/>
      <c r="BC2498" s="1035"/>
      <c r="BD2498" s="1035"/>
      <c r="BE2498" s="1035"/>
      <c r="BF2498" s="1035"/>
      <c r="BG2498" s="1020"/>
      <c r="BH2498" s="1020"/>
    </row>
    <row r="2499" spans="1:60" ht="12" customHeight="1">
      <c r="A2499" s="1286"/>
      <c r="B2499" s="1017"/>
      <c r="C2499" s="601" t="s">
        <v>198</v>
      </c>
      <c r="D2499" s="1019"/>
      <c r="E2499" s="1017"/>
      <c r="F2499" s="1287" t="s">
        <v>2226</v>
      </c>
      <c r="G2499" s="603" t="s">
        <v>2225</v>
      </c>
      <c r="H2499" s="1024" t="s">
        <v>2223</v>
      </c>
      <c r="I2499" s="1024" t="s">
        <v>10552</v>
      </c>
      <c r="J2499" s="1023"/>
      <c r="K2499" s="616"/>
      <c r="L2499" s="1021" t="s">
        <v>1654</v>
      </c>
      <c r="M2499" s="971"/>
      <c r="N2499" s="1048"/>
      <c r="O2499" s="1024"/>
      <c r="P2499" s="1025"/>
      <c r="Q2499" s="1025"/>
      <c r="R2499" s="1020">
        <f>$Q2499-$P2499</f>
        <v>0</v>
      </c>
      <c r="S2499" s="1020"/>
      <c r="T2499" s="1289" t="e">
        <f>VLOOKUP(cppm_pr[[#This Row],[Status]],'All Link_LOV'!$I$32:$K$72,2,0)</f>
        <v>#N/A</v>
      </c>
      <c r="U2499" s="1026" t="s">
        <v>22</v>
      </c>
      <c r="V2499" s="1027">
        <v>994</v>
      </c>
      <c r="W2499" s="1289"/>
      <c r="Y2499" s="1020"/>
      <c r="Z2499" s="1028">
        <v>45210</v>
      </c>
      <c r="AA2499" s="1020" t="s">
        <v>2222</v>
      </c>
      <c r="AB2499" s="1029">
        <v>221773</v>
      </c>
      <c r="AC2499" s="1022">
        <v>221773</v>
      </c>
      <c r="AD2499" s="1029" t="s">
        <v>6059</v>
      </c>
      <c r="AE2499" s="1029"/>
      <c r="AF2499" s="680" t="s">
        <v>6164</v>
      </c>
      <c r="AG2499" s="1020" t="s">
        <v>494</v>
      </c>
      <c r="AH2499" s="808" t="s">
        <v>2224</v>
      </c>
      <c r="AI2499" s="1046" t="e">
        <f>VLOOKUP(cppm_pr[[#This Row],[Order Number]],'DC TM ONE'!B:CN,41,0)</f>
        <v>#N/A</v>
      </c>
      <c r="AJ2499" s="177" t="e">
        <f>VLOOKUP(cppm_pr[[#This Row],[Order Number]],'DC TM ONE'!B:CN,42,0)</f>
        <v>#N/A</v>
      </c>
      <c r="AK2499" s="177"/>
      <c r="AL2499" s="1031">
        <v>45260</v>
      </c>
      <c r="AM2499" s="1032" t="s">
        <v>12285</v>
      </c>
      <c r="AN2499" s="1020" t="s">
        <v>4928</v>
      </c>
      <c r="AO2499" s="1033"/>
      <c r="AP2499" s="1020"/>
      <c r="AQ2499" s="1020"/>
      <c r="AR2499" s="1034">
        <v>3400038920</v>
      </c>
      <c r="AS2499" s="1020"/>
      <c r="AT2499" s="1035"/>
      <c r="AU2499" s="603"/>
      <c r="AV2499" s="1035"/>
      <c r="AW2499" s="1035"/>
      <c r="AX2499" s="1035"/>
      <c r="AY2499" s="1035"/>
      <c r="AZ2499" s="1035"/>
      <c r="BA2499" s="1035"/>
      <c r="BB2499" s="1035"/>
      <c r="BC2499" s="1035"/>
      <c r="BD2499" s="1035"/>
      <c r="BE2499" s="1035"/>
      <c r="BF2499" s="1035"/>
      <c r="BG2499" s="1020"/>
      <c r="BH2499" s="1020"/>
    </row>
    <row r="2500" spans="1:60" ht="12" customHeight="1">
      <c r="A2500" s="1286"/>
      <c r="B2500" s="1017"/>
      <c r="C2500" s="601" t="s">
        <v>14743</v>
      </c>
      <c r="D2500" s="1019"/>
      <c r="E2500" s="1017"/>
      <c r="F2500" s="1287" t="s">
        <v>5573</v>
      </c>
      <c r="G2500" s="603" t="s">
        <v>5572</v>
      </c>
      <c r="H2500" s="1024" t="s">
        <v>5570</v>
      </c>
      <c r="I2500" s="1024"/>
      <c r="J2500" s="1023"/>
      <c r="K2500" s="616"/>
      <c r="L2500" s="1021" t="s">
        <v>1552</v>
      </c>
      <c r="M2500" s="971"/>
      <c r="N2500" s="1048"/>
      <c r="O2500" s="1024"/>
      <c r="P2500" s="1025"/>
      <c r="Q2500" s="1025"/>
      <c r="R2500" s="1020">
        <f>$Q2500-$P2500</f>
        <v>0</v>
      </c>
      <c r="S2500" s="1020"/>
      <c r="T2500" s="1289" t="e">
        <f>VLOOKUP(cppm_pr[[#This Row],[Status]],'All Link_LOV'!$I$32:$K$72,2,0)</f>
        <v>#N/A</v>
      </c>
      <c r="U2500" s="1026" t="s">
        <v>105</v>
      </c>
      <c r="V2500" s="1027">
        <v>444</v>
      </c>
      <c r="W2500" s="1289"/>
      <c r="Y2500" s="1020"/>
      <c r="Z2500" s="1028">
        <v>45210</v>
      </c>
      <c r="AA2500" s="1020" t="s">
        <v>5569</v>
      </c>
      <c r="AB2500" s="1029"/>
      <c r="AC2500" s="1022"/>
      <c r="AD2500" s="1029"/>
      <c r="AE2500" s="1029"/>
      <c r="AF2500" s="680" t="s">
        <v>398</v>
      </c>
      <c r="AG2500" s="1020" t="s">
        <v>489</v>
      </c>
      <c r="AH2500" s="808" t="s">
        <v>5571</v>
      </c>
      <c r="AI2500" s="1046" t="e">
        <f>VLOOKUP(cppm_pr[[#This Row],[Order Number]],'DC TM ONE'!B:CN,41,0)</f>
        <v>#N/A</v>
      </c>
      <c r="AJ2500" s="177" t="e">
        <f>VLOOKUP(cppm_pr[[#This Row],[Order Number]],'DC TM ONE'!B:CN,42,0)</f>
        <v>#N/A</v>
      </c>
      <c r="AK2500" s="177"/>
      <c r="AL2500" s="1031"/>
      <c r="AM2500" s="1032" t="s">
        <v>6549</v>
      </c>
      <c r="AN2500" s="1020"/>
      <c r="AO2500" s="1033"/>
      <c r="AP2500" s="1020"/>
      <c r="AQ2500" s="1020"/>
      <c r="AR2500" s="1034">
        <v>3400038897</v>
      </c>
      <c r="AS2500" s="1020" t="s">
        <v>4099</v>
      </c>
      <c r="AT2500" s="1035"/>
      <c r="AU2500" s="603"/>
      <c r="AV2500" s="1035" t="s">
        <v>644</v>
      </c>
      <c r="AW2500" s="1035" t="s">
        <v>644</v>
      </c>
      <c r="AX2500" s="1035" t="s">
        <v>5574</v>
      </c>
      <c r="AY2500" s="1035" t="s">
        <v>1554</v>
      </c>
      <c r="AZ2500" s="1035" t="s">
        <v>4099</v>
      </c>
      <c r="BA2500" s="1035" t="s">
        <v>5575</v>
      </c>
      <c r="BB2500" s="1035">
        <v>3400038897</v>
      </c>
      <c r="BC2500" s="1035" t="s">
        <v>603</v>
      </c>
      <c r="BD2500" s="1035">
        <v>3400038862</v>
      </c>
      <c r="BE2500" s="1035" t="s">
        <v>5576</v>
      </c>
      <c r="BF2500" s="1035">
        <v>3400038863</v>
      </c>
      <c r="BG2500" s="1020"/>
      <c r="BH2500" s="1020"/>
    </row>
    <row r="2501" spans="1:60" ht="12" customHeight="1">
      <c r="A2501" s="1286"/>
      <c r="B2501" s="1017"/>
      <c r="C2501" s="601" t="s">
        <v>198</v>
      </c>
      <c r="D2501" s="1019"/>
      <c r="E2501" s="1017"/>
      <c r="F2501" s="1287" t="s">
        <v>14744</v>
      </c>
      <c r="G2501" s="1288"/>
      <c r="H2501" s="1024" t="s">
        <v>14745</v>
      </c>
      <c r="I2501" s="1024" t="s">
        <v>14746</v>
      </c>
      <c r="J2501" s="1023"/>
      <c r="K2501" s="616"/>
      <c r="L2501" s="1021" t="s">
        <v>1552</v>
      </c>
      <c r="M2501" s="971"/>
      <c r="N2501" s="1048"/>
      <c r="O2501" s="1024"/>
      <c r="P2501" s="1025"/>
      <c r="Q2501" s="1025"/>
      <c r="R2501" s="1020">
        <f>$Q2501-$P2501</f>
        <v>0</v>
      </c>
      <c r="S2501" s="1020"/>
      <c r="T2501" s="1289" t="e">
        <f>VLOOKUP(cppm_pr[[#This Row],[Status]],'All Link_LOV'!$I$32:$K$72,2,0)</f>
        <v>#N/A</v>
      </c>
      <c r="U2501" s="1026" t="s">
        <v>22</v>
      </c>
      <c r="V2501" s="1027">
        <v>995</v>
      </c>
      <c r="W2501" s="1289"/>
      <c r="Y2501" s="1020"/>
      <c r="Z2501" s="1028">
        <v>45210</v>
      </c>
      <c r="AA2501" s="1020" t="s">
        <v>5569</v>
      </c>
      <c r="AB2501" s="1029">
        <v>26758.03</v>
      </c>
      <c r="AC2501" s="1022">
        <v>23438.83</v>
      </c>
      <c r="AD2501" s="1029" t="s">
        <v>6148</v>
      </c>
      <c r="AE2501" s="1029" t="s">
        <v>14747</v>
      </c>
      <c r="AF2501" s="680" t="s">
        <v>397</v>
      </c>
      <c r="AG2501" s="1020" t="s">
        <v>493</v>
      </c>
      <c r="AH2501" s="808" t="s">
        <v>14748</v>
      </c>
      <c r="AI2501" s="1046" t="e">
        <f>VLOOKUP(cppm_pr[[#This Row],[Order Number]],'DC TM ONE'!B:CN,41,0)</f>
        <v>#N/A</v>
      </c>
      <c r="AJ2501" s="177" t="e">
        <f>VLOOKUP(cppm_pr[[#This Row],[Order Number]],'DC TM ONE'!B:CN,42,0)</f>
        <v>#N/A</v>
      </c>
      <c r="AK2501" s="177"/>
      <c r="AL2501" s="1031">
        <v>45229</v>
      </c>
      <c r="AM2501" s="1032" t="s">
        <v>7084</v>
      </c>
      <c r="AN2501" s="1020" t="s">
        <v>4928</v>
      </c>
      <c r="AO2501" s="1033"/>
      <c r="AP2501" s="1020"/>
      <c r="AQ2501" s="1020"/>
      <c r="AR2501" s="1034">
        <v>3400038863</v>
      </c>
      <c r="AS2501" s="1020"/>
      <c r="AT2501" s="1035" t="s">
        <v>14749</v>
      </c>
      <c r="AU2501" s="603"/>
      <c r="AV2501" s="1035"/>
      <c r="AW2501" s="1035"/>
      <c r="AX2501" s="1035"/>
      <c r="AY2501" s="1035"/>
      <c r="AZ2501" s="1035"/>
      <c r="BA2501" s="1035"/>
      <c r="BB2501" s="1035"/>
      <c r="BC2501" s="1035"/>
      <c r="BD2501" s="1035"/>
      <c r="BE2501" s="1035"/>
      <c r="BF2501" s="1035"/>
      <c r="BG2501" s="1020"/>
      <c r="BH2501" s="1020"/>
    </row>
    <row r="2502" spans="1:60" ht="12" customHeight="1">
      <c r="A2502" s="1286"/>
      <c r="B2502" s="1017" t="s">
        <v>2744</v>
      </c>
      <c r="C2502" s="601" t="s">
        <v>219</v>
      </c>
      <c r="D2502" s="1019"/>
      <c r="E2502" s="1017" t="s">
        <v>14750</v>
      </c>
      <c r="F2502" s="1287" t="s">
        <v>11286</v>
      </c>
      <c r="G2502" s="1288"/>
      <c r="H2502" s="1024" t="s">
        <v>11288</v>
      </c>
      <c r="I2502" s="1024" t="s">
        <v>11289</v>
      </c>
      <c r="J2502" s="1023"/>
      <c r="K2502" s="616"/>
      <c r="L2502" s="1021" t="s">
        <v>56</v>
      </c>
      <c r="M2502" s="971"/>
      <c r="N2502" s="1048"/>
      <c r="O2502" s="1024"/>
      <c r="P2502" s="1025"/>
      <c r="Q2502" s="1025"/>
      <c r="R2502" s="1020">
        <f>$Q2502-$P2502</f>
        <v>0</v>
      </c>
      <c r="S2502" s="1020"/>
      <c r="T2502" s="1289" t="str">
        <f>VLOOKUP(cppm_pr[[#This Row],[Status]],'All Link_LOV'!$I$32:$K$72,2,0)</f>
        <v>Queried - Require More Information From NeC/AND</v>
      </c>
      <c r="U2502" s="1026" t="s">
        <v>22</v>
      </c>
      <c r="V2502" s="1027">
        <v>996</v>
      </c>
      <c r="W2502" s="1289"/>
      <c r="Y2502" s="1020"/>
      <c r="Z2502" s="1028">
        <v>45211</v>
      </c>
      <c r="AA2502" s="1020" t="s">
        <v>1670</v>
      </c>
      <c r="AB2502" s="1029">
        <v>12107</v>
      </c>
      <c r="AC2502" s="1022">
        <v>10636.33</v>
      </c>
      <c r="AD2502" s="1029" t="s">
        <v>6148</v>
      </c>
      <c r="AE2502" s="1029" t="s">
        <v>14751</v>
      </c>
      <c r="AF2502" s="680" t="s">
        <v>398</v>
      </c>
      <c r="AG2502" s="1020" t="s">
        <v>488</v>
      </c>
      <c r="AH2502" s="808" t="s">
        <v>11291</v>
      </c>
      <c r="AI2502" s="1046" t="e">
        <f>VLOOKUP(cppm_pr[[#This Row],[Order Number]],'DC TM ONE'!B:CN,41,0)</f>
        <v>#N/A</v>
      </c>
      <c r="AJ2502" s="177" t="e">
        <f>VLOOKUP(cppm_pr[[#This Row],[Order Number]],'DC TM ONE'!B:CN,42,0)</f>
        <v>#N/A</v>
      </c>
      <c r="AK2502" s="177"/>
      <c r="AL2502" s="1031">
        <v>45199</v>
      </c>
      <c r="AM2502" s="1032" t="s">
        <v>7734</v>
      </c>
      <c r="AN2502" s="1020" t="s">
        <v>4928</v>
      </c>
      <c r="AO2502" s="1033"/>
      <c r="AP2502" s="1020"/>
      <c r="AQ2502" s="1020"/>
      <c r="AR2502" s="1034">
        <v>3400041405</v>
      </c>
      <c r="AS2502" s="1020"/>
      <c r="AT2502" s="1035" t="s">
        <v>14752</v>
      </c>
      <c r="AU2502" s="603"/>
      <c r="AV2502" s="1035"/>
      <c r="AW2502" s="1035"/>
      <c r="AX2502" s="1035"/>
      <c r="AY2502" s="1035"/>
      <c r="AZ2502" s="1035"/>
      <c r="BA2502" s="1035"/>
      <c r="BB2502" s="1035"/>
      <c r="BC2502" s="1035"/>
      <c r="BD2502" s="1035"/>
      <c r="BE2502" s="1035"/>
      <c r="BF2502" s="1035"/>
      <c r="BG2502" s="1020"/>
      <c r="BH2502" s="1020"/>
    </row>
    <row r="2503" spans="1:60" ht="12" customHeight="1">
      <c r="A2503" s="1286"/>
      <c r="B2503" s="1017"/>
      <c r="C2503" s="601" t="s">
        <v>198</v>
      </c>
      <c r="D2503" s="1019"/>
      <c r="E2503" s="1017"/>
      <c r="F2503" s="1287" t="s">
        <v>14753</v>
      </c>
      <c r="G2503" s="1288"/>
      <c r="H2503" s="1024" t="s">
        <v>11158</v>
      </c>
      <c r="I2503" s="1024" t="s">
        <v>11159</v>
      </c>
      <c r="J2503" s="1023"/>
      <c r="K2503" s="616"/>
      <c r="L2503" s="1021" t="s">
        <v>1691</v>
      </c>
      <c r="M2503" s="971"/>
      <c r="N2503" s="1048"/>
      <c r="O2503" s="1024"/>
      <c r="P2503" s="1025"/>
      <c r="Q2503" s="1025"/>
      <c r="R2503" s="1020">
        <f>$Q2503-$P2503</f>
        <v>0</v>
      </c>
      <c r="S2503" s="1020"/>
      <c r="T2503" s="1289" t="e">
        <f>VLOOKUP(cppm_pr[[#This Row],[Status]],'All Link_LOV'!$I$32:$K$72,2,0)</f>
        <v>#N/A</v>
      </c>
      <c r="U2503" s="1026" t="s">
        <v>22</v>
      </c>
      <c r="V2503" s="1027">
        <v>997</v>
      </c>
      <c r="W2503" s="1289"/>
      <c r="Y2503" s="1020"/>
      <c r="Z2503" s="1028">
        <v>45211</v>
      </c>
      <c r="AA2503" s="1020" t="s">
        <v>4258</v>
      </c>
      <c r="AB2503" s="1029">
        <v>51034</v>
      </c>
      <c r="AC2503" s="1022">
        <v>42564.25</v>
      </c>
      <c r="AD2503" s="1029" t="s">
        <v>6059</v>
      </c>
      <c r="AE2503" s="1029"/>
      <c r="AF2503" s="680" t="s">
        <v>398</v>
      </c>
      <c r="AG2503" s="1020" t="s">
        <v>488</v>
      </c>
      <c r="AH2503" s="808" t="s">
        <v>14754</v>
      </c>
      <c r="AI2503" s="1046" t="e">
        <f>VLOOKUP(cppm_pr[[#This Row],[Order Number]],'DC TM ONE'!B:CN,41,0)</f>
        <v>#N/A</v>
      </c>
      <c r="AJ2503" s="177" t="e">
        <f>VLOOKUP(cppm_pr[[#This Row],[Order Number]],'DC TM ONE'!B:CN,42,0)</f>
        <v>#N/A</v>
      </c>
      <c r="AK2503" s="177"/>
      <c r="AL2503" s="1031">
        <v>45230</v>
      </c>
      <c r="AM2503" s="1032" t="s">
        <v>11867</v>
      </c>
      <c r="AN2503" s="1020" t="s">
        <v>4928</v>
      </c>
      <c r="AO2503" s="1033"/>
      <c r="AP2503" s="1020"/>
      <c r="AQ2503" s="1020"/>
      <c r="AR2503" s="1034">
        <v>3400039018</v>
      </c>
      <c r="AS2503" s="1020"/>
      <c r="AT2503" s="1035"/>
      <c r="AU2503" s="603"/>
      <c r="AV2503" s="1035"/>
      <c r="AW2503" s="1035"/>
      <c r="AX2503" s="1035"/>
      <c r="AY2503" s="1035"/>
      <c r="AZ2503" s="1035"/>
      <c r="BA2503" s="1035"/>
      <c r="BB2503" s="1035"/>
      <c r="BC2503" s="1035"/>
      <c r="BD2503" s="1035"/>
      <c r="BE2503" s="1035"/>
      <c r="BF2503" s="1035"/>
      <c r="BG2503" s="1020"/>
      <c r="BH2503" s="1020"/>
    </row>
    <row r="2504" spans="1:60" ht="12" customHeight="1">
      <c r="A2504" s="1286"/>
      <c r="B2504" s="1017" t="s">
        <v>83</v>
      </c>
      <c r="C2504" s="601" t="s">
        <v>260</v>
      </c>
      <c r="D2504" s="1019">
        <v>45211</v>
      </c>
      <c r="E2504" s="1017"/>
      <c r="F2504" s="1287" t="s">
        <v>5374</v>
      </c>
      <c r="G2504" s="1288"/>
      <c r="H2504" s="1024" t="s">
        <v>5371</v>
      </c>
      <c r="I2504" s="1024" t="s">
        <v>13262</v>
      </c>
      <c r="J2504" s="1023"/>
      <c r="K2504" s="616"/>
      <c r="L2504" s="1021" t="s">
        <v>12983</v>
      </c>
      <c r="M2504" s="971"/>
      <c r="N2504" s="1048"/>
      <c r="O2504" s="1024"/>
      <c r="P2504" s="1025"/>
      <c r="Q2504" s="1025"/>
      <c r="R2504" s="1020">
        <f>$Q2504-$P2504</f>
        <v>0</v>
      </c>
      <c r="S2504" s="1020"/>
      <c r="T2504" s="1289" t="str">
        <f>VLOOKUP(cppm_pr[[#This Row],[Status]],'All Link_LOV'!$I$32:$K$72,2,0)</f>
        <v>PR Creation</v>
      </c>
      <c r="U2504" s="1026" t="s">
        <v>22</v>
      </c>
      <c r="V2504" s="1027">
        <v>998</v>
      </c>
      <c r="W2504" s="1289"/>
      <c r="Y2504" s="1020"/>
      <c r="Z2504" s="1028">
        <v>45211</v>
      </c>
      <c r="AA2504" s="1020" t="s">
        <v>5370</v>
      </c>
      <c r="AB2504" s="1029">
        <v>11667</v>
      </c>
      <c r="AC2504" s="1022">
        <v>2960.6</v>
      </c>
      <c r="AD2504" s="1029" t="s">
        <v>6059</v>
      </c>
      <c r="AE2504" s="1029"/>
      <c r="AF2504" s="680" t="s">
        <v>6071</v>
      </c>
      <c r="AG2504" s="1020" t="s">
        <v>490</v>
      </c>
      <c r="AH2504" s="808" t="s">
        <v>5372</v>
      </c>
      <c r="AI2504" s="1046" t="e">
        <f>VLOOKUP(cppm_pr[[#This Row],[Order Number]],'DC TM ONE'!B:CN,41,0)</f>
        <v>#N/A</v>
      </c>
      <c r="AJ2504" s="177" t="e">
        <f>VLOOKUP(cppm_pr[[#This Row],[Order Number]],'DC TM ONE'!B:CN,42,0)</f>
        <v>#N/A</v>
      </c>
      <c r="AK2504" s="177"/>
      <c r="AL2504" s="1031">
        <v>45232</v>
      </c>
      <c r="AM2504" s="1032" t="s">
        <v>14755</v>
      </c>
      <c r="AN2504" s="1020" t="s">
        <v>4928</v>
      </c>
      <c r="AO2504" s="1033"/>
      <c r="AP2504" s="1020"/>
      <c r="AQ2504" s="1020"/>
      <c r="AR2504" s="1034">
        <v>3400038769</v>
      </c>
      <c r="AS2504" s="1020"/>
      <c r="AT2504" s="1035"/>
      <c r="AU2504" s="603"/>
      <c r="AV2504" s="1035"/>
      <c r="AW2504" s="1035"/>
      <c r="AX2504" s="1035"/>
      <c r="AY2504" s="1035"/>
      <c r="AZ2504" s="1035"/>
      <c r="BA2504" s="1035"/>
      <c r="BB2504" s="1035"/>
      <c r="BC2504" s="1035"/>
      <c r="BD2504" s="1035"/>
      <c r="BE2504" s="1035"/>
      <c r="BF2504" s="1035"/>
      <c r="BG2504" s="1020"/>
      <c r="BH2504" s="1020"/>
    </row>
  </sheetData>
  <sheetProtection autoFilter="0" pivotTables="0"/>
  <phoneticPr fontId="9" type="noConversion"/>
  <conditionalFormatting sqref="R4:S2504">
    <cfRule type="cellIs" dxfId="90" priority="14" operator="greaterThanOrEqual">
      <formula>12</formula>
    </cfRule>
  </conditionalFormatting>
  <conditionalFormatting sqref="AH551 AK551">
    <cfRule type="duplicateValues" dxfId="89" priority="23"/>
  </conditionalFormatting>
  <conditionalFormatting sqref="AH553 AK553">
    <cfRule type="duplicateValues" dxfId="88" priority="22"/>
  </conditionalFormatting>
  <conditionalFormatting sqref="E635">
    <cfRule type="duplicateValues" dxfId="87" priority="13"/>
  </conditionalFormatting>
  <conditionalFormatting sqref="E653">
    <cfRule type="duplicateValues" dxfId="86" priority="12"/>
  </conditionalFormatting>
  <conditionalFormatting sqref="E1410">
    <cfRule type="duplicateValues" dxfId="85" priority="11"/>
  </conditionalFormatting>
  <conditionalFormatting sqref="E891">
    <cfRule type="duplicateValues" dxfId="84" priority="9"/>
  </conditionalFormatting>
  <conditionalFormatting sqref="K246 M246">
    <cfRule type="duplicateValues" dxfId="83" priority="74"/>
  </conditionalFormatting>
  <conditionalFormatting sqref="K635 M635">
    <cfRule type="duplicateValues" dxfId="82" priority="75"/>
  </conditionalFormatting>
  <conditionalFormatting sqref="K653 M653">
    <cfRule type="duplicateValues" dxfId="81" priority="76"/>
  </conditionalFormatting>
  <conditionalFormatting sqref="K997 M997">
    <cfRule type="duplicateValues" dxfId="80" priority="77"/>
  </conditionalFormatting>
  <conditionalFormatting sqref="K1410 M1410">
    <cfRule type="duplicateValues" dxfId="79" priority="78"/>
  </conditionalFormatting>
  <conditionalFormatting sqref="K891 M891">
    <cfRule type="duplicateValues" dxfId="78" priority="80"/>
  </conditionalFormatting>
  <conditionalFormatting sqref="BH1262">
    <cfRule type="duplicateValues" dxfId="77" priority="5"/>
  </conditionalFormatting>
  <conditionalFormatting sqref="F1:F1048576">
    <cfRule type="duplicateValues" dxfId="76" priority="1"/>
  </conditionalFormatting>
  <conditionalFormatting sqref="J2070:J1048576 J1:J2 J4:J2068">
    <cfRule type="duplicateValues" dxfId="75" priority="83"/>
  </conditionalFormatting>
  <dataValidations count="2">
    <dataValidation type="date" allowBlank="1" showInputMessage="1" showErrorMessage="1" sqref="D865:D866 D426:D551 D553 D870:D873 D6:D325 D556:D590 D327:D424 D592:D709 D1729 D1719 D1727 D1786 D1713:D1717 D1881 D2025 D876:D1711 D1837 D1839" xr:uid="{5D3B4B09-8EB7-44D6-94E1-C9205E848691}">
      <formula1>45170</formula1>
      <formula2>45931</formula2>
    </dataValidation>
    <dataValidation allowBlank="1" showInputMessage="1" showErrorMessage="1" sqref="L2069 C2:C3 N2122 N2101:N2105 E2344:E2345 K2070:M2345 N2070:N2099 O1625:O1629 G1685:H2068 F2129:F2345 E2070:F2174 E1625:J1682 E2203:G2213 E462:J632 E646:I648 E650:I650 E1584:I1623 E892:J1086 E2067:I2068 E2176:I2176 E2178:I2201 E2240:F2343 E1:J460 G2070:G2324 I1685:J2065 E1088:F1582 H1088:J1582 F1561:F1623 G1088:G1587 F1783:F2068 E2346:F1048576 E2215:F2238 J1548:O1548 H1561:O1623 I1783:O2068 E889:O889 E634:O634 F646:O650 E668:O697 F1711:O1716 E652:O666 E636:O644 F1673:O1709 F1718:O1781 E699:O887 J1:O151 J263:O310 J1431:O1508 J928:O985 J1510:O1517 J1324:O1331 J1188:O1229 J153:O200 J998:O1086 J1632:O1671 J1333:O1427 J892:O926 J1231:O1322 J312:O442 J1174:O1180 J234:O261 J627:O632 J988:O995 J1519:O1546 J204:O232 J462:O625 J1550:O1559 J1182:O1186 J1088:O1172 J449:O451 J444:O446 J453:O460 J202:O202 J1429:O1429 J1625:N1630 I2070:J2498 G2326:G2362 H2070:H2362 H2364:H2365 G2364:G1048576 I2346:M1048576 H2367:H1048576 N2129:N1048576 O2070:O1048576 E1685:F2065" xr:uid="{BAD4F8B4-350A-4A32-A2C5-1694FA942558}"/>
  </dataValidations>
  <hyperlinks>
    <hyperlink ref="AQ28" r:id="rId1" xr:uid="{BD51E53D-2E68-4CD0-A0B6-E65DD54904B2}"/>
    <hyperlink ref="AT12" r:id="rId2" xr:uid="{1A766001-D88C-496D-90A6-DBEA0211B263}"/>
    <hyperlink ref="AT28" r:id="rId3" xr:uid="{78068049-5760-4E7E-B237-5922660DF933}"/>
    <hyperlink ref="AT35" r:id="rId4" xr:uid="{F8095799-348F-49FD-AFFC-440C05D854DE}"/>
    <hyperlink ref="AQ37" r:id="rId5" xr:uid="{FBAA95E5-65E7-4863-91E6-1EF04EDB01C9}"/>
    <hyperlink ref="AQ8" r:id="rId6" xr:uid="{C7926A70-9EE8-4130-9062-E45ED994FCF3}"/>
    <hyperlink ref="AT32" r:id="rId7" xr:uid="{F2511D76-7511-4AB6-91EB-8C3A9AE84588}"/>
    <hyperlink ref="AQ31" r:id="rId8" xr:uid="{AACA9CC9-4181-4C7F-BF39-581F2A5A0FA5}"/>
    <hyperlink ref="AT31" r:id="rId9" display="https://tm365-my.sharepoint.com/personal/badruznasrin_basri_tm_com_my/_layouts/15/Doc.aspx?sourcedoc=%7B2413D891-9F27-44F6-B385-231E417CA719%7D&amp;file=Std_Costing_AWP_NRP_FOC%20%26%20NID%20SLA%20JB%20PLAN%20MAL_Siti%20Nur%20Atiqah%20Bint.xlsx&amp;action=default&amp;mobileredirect=true" xr:uid="{143762E3-3F84-46BF-9B86-90DC5EA340A4}"/>
    <hyperlink ref="AT56" r:id="rId10" xr:uid="{F2334547-45C5-424B-A349-C8BD6C67D557}"/>
    <hyperlink ref="AT37" r:id="rId11" xr:uid="{1C66FEE9-427A-4438-97E5-41780A9BEA60}"/>
    <hyperlink ref="AT102" r:id="rId12" xr:uid="{1103A588-CB61-4B6C-B17D-7ACF5734662D}"/>
    <hyperlink ref="AQ102" r:id="rId13" xr:uid="{C58E7C25-C36F-40CD-B9B0-A33A865A633A}"/>
    <hyperlink ref="AQ147" r:id="rId14" xr:uid="{E7A3A1C6-6590-4154-9895-318F3237A583}"/>
    <hyperlink ref="AT147" r:id="rId15" xr:uid="{D50A4725-4570-434A-8DD1-C3E1BF0D4F4B}"/>
    <hyperlink ref="AQ47" r:id="rId16" display="https://tm365-my.sharepoint.com/personal/badruznasrin_basri_tm_com_my/_layouts/15/Doc.aspx?sourcedoc=%7BF34389A1-9FAC-4726-B23B-A3DF95A3A097%7D&amp;file=BOQ%20TMSA233142%20GUARD%20HOUSE,JALAN%20ASPIRA%203,LAM_Siti%20Nur%20Atiqah%20Bint.xlsx&amp;action=default&amp;mobileredirect=true" xr:uid="{76AD2EDD-E731-4735-B375-E2677ED3EF53}"/>
    <hyperlink ref="AT47" r:id="rId17" display="https://tm365-my.sharepoint.com/personal/badruznasrin_basri_tm_com_my/_layouts/15/Doc.aspx?sourcedoc=%7B4D69E471-DB7D-4AB3-9143-FA2E4B0E40C9%7D&amp;file=BOQ%20TMSA233142%20GUARD%20HOUSE,JALAN%20ASPIRA%203,LAM_Siti%20Nur%20Atiqah%20Bint.xlsx&amp;action=default&amp;mobileredirect=true" xr:uid="{2178036A-772C-46E7-A973-6DD99358AF68}"/>
    <hyperlink ref="AQ4" r:id="rId18" display="https://tm365-my.sharepoint.com/personal/badruznasrin_basri_tm_com_my/Documents/Apps/Microsoft%20Forms/Request%20New%20PR/Question%201/TP%20-%20TMWA230458_Noreha%20Binti%20Fatehi.pdf; https://tm365-my.sharepoint.com/personal/badruznasrin_basri_tm_com_my/Documents/Apps/Microsoft%20Forms/Request%20New%20PR/Question%201/BOQ%20-%20TMWA230458_Noreha%20Binti%20Fatehi.pdf; https://tm365-my.sharepoint.com/personal/badruznasrin_basri_tm_com_my/Documents/Apps/Microsoft%20Forms/Request%20New%20PR/Question%201/COSTING%20-%20TMWA230458_Noreha%20Binti%20Fatehi.pdf" xr:uid="{C9835072-E53D-4880-A3B6-245DCD2E4F3C}"/>
    <hyperlink ref="AQ49" r:id="rId19" xr:uid="{38E40446-CF4A-4217-AD33-6505CA5A020E}"/>
    <hyperlink ref="AA24" r:id="rId20" xr:uid="{FFE198B6-FBC7-416A-ACE3-6F83DD0AF0EF}"/>
    <hyperlink ref="AQ101" r:id="rId21" display="https://tm365-my.sharepoint.com/personal/badruznasrin_basri_tm_com_my/_layouts/15/Doc.aspx?sourcedoc=%7B3E18F7D4-67A6-4FDD-BAFF-3F6ABA9ADACE%7D&amp;file=TP_NRP%20FOC%20BGI%20F63%20SPUR%2012C%20GHL%20SYSTEM%20BERHAD_Mohd%20Faiez%20Mat%20Jusoh.pptx&amp;action=edit&amp;mobileredirect=true" xr:uid="{6E190A51-26C4-4B29-A2AD-FC216521D5A6}"/>
    <hyperlink ref="AT49" r:id="rId22" display="https://tm365-my.sharepoint.com/personal/badruznasrin_basri_tm_com_my/_layouts/15/Doc.aspx?sourcedoc=%7B8D54F630-64D6-4916-AD6C-3E07CF6C29EC%7D&amp;file=CNC%20DIGI%20SIMPANG%203%20BDR%20TENGGARA_Siti%20Nur%20Atiqah%20Bint.xlsx&amp;action=default&amp;mobileredirect=true" xr:uid="{9287C579-485C-41E9-A9CD-88280EAB2304}"/>
    <hyperlink ref="AT42" r:id="rId23" display="https://tm365-my.sharepoint.com/personal/badruznasrin_basri_tm_com_my/_layouts/15/Doc.aspx?sourcedoc=%7B47CFB79E-1568-4804-9E70-60D776D1177C%7D&amp;file=PR%20-%20LUK%20C026%20BAYU%20INDRA%20FASA%203_Norizuwan%20Bin%20Che%20Ha.xlsx&amp;action=default&amp;mobileredirect=true" xr:uid="{7B9C799B-42CB-4951-A327-24EFC3445CFE}"/>
    <hyperlink ref="AQ42" r:id="rId24" display="https://tm365-my.sharepoint.com/personal/badruznasrin_basri_tm_com_my/Documents/Apps/Microsoft%20Forms/Request%20New%20PR/Question%201/BOQ%20-%20SRR%20TAMAN%20BAYU%20INDERA%20FASA%203_Norizuwan%20Bin%20Che%20Ha.pdf; https://tm365-my.sharepoint.com/personal/badruznasrin_basri_tm_com_my/Documents/Apps/Microsoft%20Forms/Request%20New%20PR/Question%201/PLAN%20-%20SRR%20LUK%20C026%20NEW%2015%20DP%201%20TIE_Norizuwan%20Bin%20Che%20Ha.pdf" xr:uid="{909C592D-87A6-450F-B6D5-0F79E81AB9F5}"/>
    <hyperlink ref="AQ32" r:id="rId25" xr:uid="{F94A0B43-A028-468B-90E1-9FF806CAFF9E}"/>
    <hyperlink ref="AT101" r:id="rId26" xr:uid="{53F8494C-451E-4BFA-B225-D69246C935E8}"/>
    <hyperlink ref="AQ26" r:id="rId27" display="https://tm365-my.sharepoint.com/personal/badruznasrin_basri_tm_com_my/Documents/Apps/Microsoft%20Forms/Request%20New%20PR/Question%201/BOQ%20NRP%20FOC%20SGB%20F040%20S.C.%20JOHNSON%20ASIA%20PACIFI_Sazril%20Anwar%20Bin%20Zul.pdf; https://tm365-my.sharepoint.com/personal/badruznasrin_basri_tm_com_my/Documents/Apps/Microsoft%20Forms/Request%20New%20PR/Question%201/Plan%20Lokasi%20-%20SGB%205G%20DNB%20HORIZON%20DBGBK1979%20JA_Sazril%20Anwar%20Bin%20Zul.pdf; https://tm365-my.sharepoint.com/personal/badruznasrin_basri_tm_com_my/Documents/Apps/Microsoft%20Forms/Request%20New%20PR/Question%201/Plan%20SLD%20-%20SGB%205G%20DNB%20HORIZON%20DBGBK1979%20JALAN_Sazril%20Anwar%20Bin%20Zul.pdf" xr:uid="{78028623-76D9-471A-B976-F893AC3A6D21}"/>
    <hyperlink ref="AQ145" r:id="rId28" display="https://tm365-my.sharepoint.com/personal/badruznasrin_basri_tm_com_my/_layouts/15/Doc.aspx?sourcedoc=%7B0AEF749E-B0F9-43D6-8798-C75E5E266E79%7D&amp;file=Costing%20Project%20TMWA233152%20DQSRK0923%20JLNBAJIS_Nurul%20Auwani%20Sudin.xlsx&amp;action=default&amp;mobileredirect=true" xr:uid="{197C760A-2954-4EEB-A4A0-0D7E0E8F4B86}"/>
    <hyperlink ref="AT60" r:id="rId29" display="https://tm365-my.sharepoint.com/personal/badruznasrin_basri_tm_com_my/Documents/Apps/Microsoft%20Forms/Request%20New%20PR/Question/QUOTATION%20NURASZ%20INNOVATION%20TECHNOLOGY_250820_Yuhaniz%20Binti%20Baidza.pdf; https://tm365-my.sharepoint.com/personal/badruznasrin_basri_tm_com_my/Documents/Apps/Microsoft%20Forms/Request%20New%20PR/Question/Quotation%20QT-000272%20for%20AND%20SELANGOR%20BARAT_Yuhaniz%20Binti%20Baidza.pdf" xr:uid="{D21DD1A5-6CDF-440E-B1C1-1552696376E8}"/>
    <hyperlink ref="AT71" r:id="rId30" display="https://tm365-my.sharepoint.com/personal/badruznasrin_basri_tm_com_my/_layouts/15/Doc.aspx?sourcedoc=%7B1A198E03-A06E-4838-B326-CCF7DAF304AB%7D&amp;file=BOQ%20VO%2BNRP%20FOC%20JM%20F09%2012C%20(2C)%20NID%20CELCOM%20JLN_Yuhaniz%20Binti%20Baidza.doc&amp;action=default&amp;mobileredirect=true" xr:uid="{1A8B6CD4-E17B-4C64-B5E2-F79A1B6B1236}"/>
    <hyperlink ref="AT4" r:id="rId31" xr:uid="{C0B2BD5D-BB58-471A-A8FF-45236985DCA2}"/>
    <hyperlink ref="AQ13" r:id="rId32" xr:uid="{721CC7E2-E637-43E8-95D8-E9C2C277CAC8}"/>
    <hyperlink ref="AT13" r:id="rId33" display="https://tm365-my.sharepoint.com/personal/badruznasrin_basri_tm_com_my/Documents/Apps/Microsoft%20Forms/Request%20New%20PR/Question/BOQ%20FOR%20TMWA239128_Alice%20Lee.pdf; https://tm365-my.sharepoint.com/personal/badruznasrin_basri_tm_com_my/_layouts/15/Doc.aspx?sourcedoc=%7BC55FF1D8-E980-4BC4-B2EF-C5C0A1A37720%7D&amp;file=3.%20Std_Costing_AWP_FTTH_TP-ORI_V2-4%20(1)%20TMWA_Alice%20Lee.xlsx&amp;action=default&amp;mobileredirect=true" xr:uid="{CE6C28DE-8F55-4899-8729-5D213FB59B69}"/>
    <hyperlink ref="AQ51" r:id="rId34" xr:uid="{1392699B-8BC7-4920-92E4-5A11C2A45B05}"/>
    <hyperlink ref="AQ15" r:id="rId35" xr:uid="{E3F3A555-630F-42A7-9754-0662C9E0867D}"/>
    <hyperlink ref="AT51" r:id="rId36" xr:uid="{F0B57E91-7FEC-4501-8E5E-9AF8FBF71773}"/>
    <hyperlink ref="AQ54" r:id="rId37" display="https://tm365-my.sharepoint.com/personal/badruznasrin_basri_tm_com_my/_layouts/15/Doc.aspx?sourcedoc=%7B13DB03BD-B0EC-4205-A2B6-D94AFBA7FD97%7D&amp;file=Std_Costing_AWP_FTTH_CNC-forCNC_V2-3%20-%20LLM%20SE_Siti%20Nur%20Atiqah%20Bint.xlsx&amp;action=default&amp;mobileredirect=true" xr:uid="{880F5508-2A60-472A-9AB7-121B5B6A986F}"/>
    <hyperlink ref="AT15" r:id="rId38" display="https://tm365-my.sharepoint.com/personal/badruznasrin_basri_tm_com_my/_layouts/15/Doc.aspx?sourcedoc=%7B25449D10-6E82-4173-B174-FF3A904D838C%7D&amp;file=Std_Costing_AWP_TMWA%20237078%20FOC%20KASTAM%20IMPORT_Shirly%20Wong%20Wan%20Jin.xlsx&amp;action=default&amp;mobileredirect=true" xr:uid="{03117131-CFF7-46AA-A4D4-C99FF01D4A5F}"/>
    <hyperlink ref="AT54" r:id="rId39" display="https://tm365-my.sharepoint.com/personal/badruznasrin_basri_tm_com_my/_layouts/15/Doc.aspx?sourcedoc=%7B7FF46F43-9C9D-4A58-A4B1-3C19EE1FB363%7D&amp;file=Std_Costing_AWP_FTTH_CNC-forCNC_V2-3%20-%20LLM%20SE_Siti%20Nur%20Atiqah%20Bint.xlsx&amp;action=default&amp;mobileredirect=true" xr:uid="{B0EDB814-C053-477E-A353-31BE36EA8979}"/>
    <hyperlink ref="AA145" r:id="rId40" xr:uid="{D764A2DD-DDCE-46F8-8DF6-42EBFDE5E465}"/>
    <hyperlink ref="AQ57" r:id="rId41" xr:uid="{A254AEA2-1E66-467E-ABDB-392E07D9485F}"/>
    <hyperlink ref="AQ71" r:id="rId42" display="https://tm365-my.sharepoint.com/personal/badruznasrin_basri_tm_com_my/_layouts/15/Doc.aspx?sourcedoc=%7B47A91FD1-6D7B-4A94-B6DD-B4EDC08EDA8F%7D&amp;file=BOQ%20VO%2BNRP%20FOC%20JM%20F09%2012C%20(2C)%20NID%20CELCOM%20JLN_Yuhaniz%20Binti%20Baidza.doc&amp;action=default&amp;mobileredirect=true; https://tm365-my.sharepoint.com/personal/badruznasrin_basri_tm_com_my/Documents/Apps/Microsoft%20Forms/Request%20New%20PR/Question%201/RMD%20TAPAK%20JM%20F09%20(1)_Yuhaniz%20Binti%20Baidza.pdf" xr:uid="{68E0A8C0-7099-4F23-A41B-D5C019812904}"/>
    <hyperlink ref="AQ44" r:id="rId43" display="https://tm365-my.sharepoint.com/personal/badruznasrin_basri_tm_com_my/Documents/Apps/Microsoft%20Forms/Request%20New%20PR/Question%201/BOQ%20TMWA230486_Noreha%20Binti%20Fatehi.pdf; https://tm365-my.sharepoint.com/personal/badruznasrin_basri_tm_com_my/Documents/Apps/Microsoft%20Forms/Request%20New%20PR/Question%201/Project%20Costing%20TMWA230486_Noreha%20Binti%20Fatehi.pdf; https://tm365-my.sharepoint.com/personal/badruznasrin_basri_tm_com_my/Documents/Apps/Microsoft%20Forms/Request%20New%20PR/Question%201/Technical%20Proposal%20KSN_F30-F31%20JLN%20MAKMUR_KSN_Noreha%20Binti%20Fatehi.pdf" xr:uid="{B568943D-5C16-4E6F-8522-9BE2917FF8F8}"/>
    <hyperlink ref="AQ67" r:id="rId44" display="https://tm365-my.sharepoint.com/personal/badruznasrin_basri_tm_com_my/_layouts/15/Doc.aspx?sourcedoc=%7B158A928B-1BB5-4DDB-AF97-BD0DA177CC79%7D&amp;file=TECHNICAL%20PROPOSAL%20FOR%20TMWA233172%20HDD_Nurul%20Auwani%20Sudin.pptx&amp;action=edit&amp;mobileredirect=true; https://tm365-my.sharepoint.com/personal/badruznasrin_basri_tm_com_my/Documents/Apps/Microsoft%20Forms/Request%20New%20PR/Question%201/TECHNICAL%20PROPOSAL%20FOR%20TMWA233172%20DP_Nurul%20Auwani%20Sudin.pdf" xr:uid="{D31C895F-31E2-4B0E-BC57-BF5CF15AA0D3}"/>
    <hyperlink ref="AT67" r:id="rId45" display="https://tm365-my.sharepoint.com/personal/badruznasrin_basri_tm_com_my/_layouts/15/Doc.aspx?sourcedoc=%7BF0DF5B77-48B2-46BD-8B84-310B94ABE7AC%7D&amp;file=3.%20Std_Costing_AWP_FTTH_TP-ORI_V2-4%20CPP_Nurul%20Auwani%20Sudin.xlsx&amp;action=default&amp;mobileredirect=true; https://tm365-my.sharepoint.com/personal/badruznasrin_basri_tm_com_my/_layouts/15/Doc.aspx?sourcedoc=%7BAC4B1E60-931F-438F-AAEC-6F9394E7441B%7D&amp;file=3.%20Std_Costing_AWP_FTTH_TP-ORI_V2-4%20HDD_Nurul%20Auwani%20Sudin.xlsx&amp;action=default&amp;mobileredirect=true" xr:uid="{558C5BE6-56D1-4905-8653-B82001A525F6}"/>
    <hyperlink ref="AT130" r:id="rId46" display="https://tm365-my.sharepoint.com/personal/badruznasrin_basri_tm_com_my/_layouts/15/Doc.aspx?sourcedoc=%7BE8C15493-D978-4AC5-8D05-D7D8800D19F4%7D&amp;file=Std_Costing_AWP_CWS-5G-NRP-JX_TP-ORI_V0_CSR%20D_Nor%20Ainiah%20Binti%20Abd.xlsx&amp;action=default&amp;mobileredirect=true" xr:uid="{A653FAB9-8816-4A12-9878-22C8514CCEE5}"/>
    <hyperlink ref="AQ130" r:id="rId47" xr:uid="{4C460FFE-DCA0-4344-A55A-553112700DE5}"/>
    <hyperlink ref="AA13" r:id="rId48" xr:uid="{4900DEC6-CFFF-415D-B6CF-AD2765E45CF3}"/>
    <hyperlink ref="AQ105" r:id="rId49" display="https://tm365-my.sharepoint.com/personal/badruznasrin_basri_tm_com_my/_layouts/15/Doc.aspx?sourcedoc=%7B4649F788-8EA3-4A13-AA5D-1EA2210BEBCB%7D&amp;file=VOSI_PR_SRR%20BKI_C009%20KG%20KUALA%20TALAM%20(1)_Jaafar%20Bin%20Mohamed%20M.xlsx&amp;action=default&amp;mobileredirect=true" xr:uid="{B49F5AF6-6C41-44C1-B80B-4CB063AC5202}"/>
    <hyperlink ref="AQ143" r:id="rId50" xr:uid="{1D9D13A7-9D01-4C36-B421-8E2A5D3BF29B}"/>
    <hyperlink ref="AT143" r:id="rId51" display="https://tm365-my.sharepoint.com/personal/badruznasrin_basri_tm_com_my/_layouts/15/Doc.aspx?sourcedoc=%7B0D50B431-7FC1-4D7C-9D89-AF4B36FD6E85%7D&amp;file=Costing%20Project%20TMWA233157%20-%205G%20DNB%20DQSIB1040_Nurul%20Auwani%20Sudin.xlsx&amp;action=default&amp;mobileredirect=true" xr:uid="{B2D769FB-5FEE-40E4-8170-AAB508D3DE80}"/>
    <hyperlink ref="AQ108" r:id="rId52" display="https://tm365-my.sharepoint.com/personal/badruznasrin_basri_tm_com_my/_layouts/15/Doc.aspx?sourcedoc=%7BF6D21CD2-666E-4443-BE9D-AB299BB02D84%7D&amp;file=Costing_TMSA232425%20FOC%20%26%20FDP%20FOR%20UNIFI%20SNI%20MY_Siti%20Nur%20Atiqah%20Bint.xlsx&amp;action=default&amp;mobileredirect=true" xr:uid="{B1F15D86-4F12-466B-A768-88008614CCFC}"/>
    <hyperlink ref="AT108" r:id="rId53" display="https://tm365-my.sharepoint.com/personal/badruznasrin_basri_tm_com_my/_layouts/15/Doc.aspx?sourcedoc=%7B163C307C-F430-49F1-9BB7-3258050C1F46%7D&amp;file=Costing_TMSA232425%20FOC%20%26%20FDP%20FOR%20UNIFI%20SNI%20MY_Siti%20Nur%20Atiqah%20Bint.xlsx&amp;action=default&amp;mobileredirect=true" xr:uid="{8CFA7F36-7ED2-4A4C-B30F-56471D38BCFF}"/>
    <hyperlink ref="AQ52" r:id="rId54" xr:uid="{6857BE98-2F0B-43BD-8CBF-3375AA96CEF7}"/>
    <hyperlink ref="AT52" r:id="rId55" xr:uid="{2984D20B-E78A-4C02-BD01-78661DE46111}"/>
    <hyperlink ref="AQ58" r:id="rId56" display="https://tm365-my.sharepoint.com/personal/badruznasrin_basri_tm_com_my/_layouts/15/Doc.aspx?sourcedoc=%7B998881C2-0872-42E1-9186-7699718A4D18%7D&amp;file=Technical%20Proposal_TMBA230861%20-%20BOQ%20WC%20ADD%20FD_Abdul%20Rauf%20Bin%20Abdul.pptx&amp;action=edit&amp;mobileredirect=true" xr:uid="{4B2A28F9-2264-45FB-9E57-6399C70FAD8C}"/>
    <hyperlink ref="AT41" r:id="rId57" xr:uid="{590FFD2D-4BA5-4C49-85EA-362E6A23CA71}"/>
    <hyperlink ref="AT58" r:id="rId58" display="https://tm365-my.sharepoint.com/personal/badruznasrin_basri_tm_com_my/_layouts/15/Doc.aspx?sourcedoc=%7B27FAB864-331D-4CDF-91C6-34C898ADD0E4%7D&amp;file=TMBA230861%20-%20BOQ%20WC%20ADD%20FDP%20KBD_C038M_DP0004(_Abdul%20Rauf%20Bin%20Abdul.xlsx&amp;action=default&amp;mobileredirect=true" xr:uid="{581726E7-3415-4020-9D2C-BB26C3B8C515}"/>
    <hyperlink ref="AQ33" r:id="rId59" display="https://tm365-my.sharepoint.com/personal/badruznasrin_basri_tm_com_my/_layouts/15/Doc.aspx?sourcedoc=%7B360A481B-A3EB-4A35-B14D-7AD04A10E426%7D&amp;file=TP%20@%20SURVEY%20INTERTIE%20KJ%20INTERTIE%20-%20BILIK%20FIBE_Azmi%20Bin%20Che%20Haron%20C.docx&amp;action=default&amp;mobileredirect=true" xr:uid="{38F2918D-022E-48D3-AEBE-F268C593E0FF}"/>
    <hyperlink ref="AT50" r:id="rId60" display="https://tm365-my.sharepoint.com/personal/badruznasrin_basri_tm_com_my/_layouts/15/Doc.aspx?sourcedoc=%7BFC5417C3-F35D-41E6-B2E4-843BCDEC42D2%7D&amp;file=Worksheet%20in%20Proposal%20ROT%20Process%20v6(RR-23527_Khairudin%20Bin%20Kadir.xlsx&amp;action=default&amp;mobileredirect=true" xr:uid="{F1D0B249-F7D2-46D9-BA6B-ADA0DC87D6F5}"/>
    <hyperlink ref="AT33" r:id="rId61" display="https://tm365-my.sharepoint.com/personal/badruznasrin_basri_tm_com_my/_layouts/15/Doc.aspx?sourcedoc=%7BC17F8424-25C4-4BBA-B717-8CD19474C523%7D&amp;file=Std_Costing%20FOC%20-INTERTIE%20KJ%20INTERTIE%20-%20BILIK_Azmi%20Bin%20Che%20Haron%20C.xlsx&amp;action=default&amp;mobileredirect=true; https://tm365-my.sharepoint.com/personal/badruznasrin_basri_tm_com_my/Documents/Apps/Microsoft%20Forms/Request%20New%20PR/Question/SPHERE%20_%20PAC2312015_Azmi%20Bin%20Che%20Haron%20C.pdf" xr:uid="{B1D05F71-A9D2-4CAD-A45F-32F000B29847}"/>
    <hyperlink ref="AT11" r:id="rId62" display="https://tm365-my.sharepoint.com/personal/badruznasrin_basri_tm_com_my/Documents/Apps/Microsoft%20Forms/Request%20New%20PR/Question/BOM_Amirul%20Azim%20Bin%20Abd.pdf; https://tm365-my.sharepoint.com/personal/badruznasrin_basri_tm_com_my/Documents/Apps/Microsoft%20Forms/Request%20New%20PR/Question/BOQ%20(4)_Amirul%20Azim%20Bin%20Abd.pdf" xr:uid="{6D909800-10C7-4DEC-BED4-C77C46A11B19}"/>
    <hyperlink ref="AT83" r:id="rId63" display="https://tm365-my.sharepoint.com/personal/badruznasrin_basri_tm_com_my/_layouts/15/Doc.aspx?sourcedoc=%7B1B04CCEC-AE6B-4748-8082-25289928A702%7D&amp;file=BOQ%20COSTING%20MYGOV%20KLINIK%20KESIHATAN%20KUALA%20BESU_Mohd%20Azrulazwan%20Bin.xlsx&amp;action=default&amp;mobileredirect=true" xr:uid="{A86B1EB0-C11A-4F0A-AEBA-9B17324383C3}"/>
    <hyperlink ref="AQ83" r:id="rId64" display="https://tm365-my.sharepoint.com/personal/badruznasrin_basri_tm_com_my/_layouts/15/Doc.aspx?sourcedoc=%7B64063323-B619-4C5F-AA6F-91DFE559DC3A%7D&amp;file=BOQ%20COSTING%20MYGOV%20KLINIK%20KESIHATAN%20KUALA%20BESU_Mohd%20Azrulazwan%20Bin.xlsx&amp;action=default&amp;mobileredirect=true" xr:uid="{BE623B49-A0B9-4EAB-A5F1-27087D55072D}"/>
    <hyperlink ref="AT132" r:id="rId65" xr:uid="{52D97150-32EF-40CA-A42C-F6175582E5EB}"/>
    <hyperlink ref="AQ17" r:id="rId66" display="https://tm365-my.sharepoint.com/personal/badruznasrin_basri_tm_com_my/Documents/Apps/Microsoft%20Forms/Request%20New%20PR/Question%201/20230901%20Si%20Form%20Meteorlogy%20KPT_Mohammad%20Saifuddin%20O.pdf; https://tm365-my.sharepoint.com/personal/badruznasrin_basri_tm_com_my/Documents/Apps/Microsoft%20Forms/Request%20New%20PR/Question%201/20230901%20SLD%20TMWA%20233095_Mohammad%20Saifuddin%20O.pdf; https://tm365-my.sharepoint.com/personal/badruznasrin_basri_tm_com_my/Documents/Apps/Microsoft%20Forms/Request%20New%20PR/Question%201/20230901%20TP%20TMWA%20233059_Mohammad%20Saifuddin%20O.pdf" xr:uid="{557B7A63-6B2A-4679-A049-6A24E3CA8790}"/>
    <hyperlink ref="AT17" r:id="rId67" display="https://tm365-my.sharepoint.com/personal/badruznasrin_basri_tm_com_my/_layouts/15/Doc.aspx?sourcedoc=%7BEFA03416-41C8-471C-A93E-15E9E86A115A%7D&amp;file=20230901%20Costing%20PO%20SI%20TMWA%20233059_Mohammad%20Saifuddin%20O.xlsx&amp;action=default&amp;mobileredirect=true; https://tm365-my.sharepoint.com/personal/badruznasrin_basri_tm_com_my/Documents/Apps/Microsoft%20Forms/Request%20New%20PR/Question/20230901%20Si%20Form%20Meteorlogy%20KPT_Mohammad%20Saifuddin%20O.pdf" xr:uid="{234A4A85-ACF6-4361-A987-C91DA9687C4B}"/>
    <hyperlink ref="AT18" r:id="rId68" display="https://tm365-my.sharepoint.com/personal/badruznasrin_basri_tm_com_my/_layouts/15/Doc.aspx?sourcedoc=%7BE16C192A-D9E9-4686-9224-DE1C47DBB31A%7D&amp;file=Copy%20of%20CLPC%20DURAMINE%20JAN%202022.xls%20(002)_Shirly%20Wong%20Wan%20Jin.xlsx&amp;action=default&amp;mobileredirect=true" xr:uid="{5412361E-40B7-4941-95A5-5AC149CCC968}"/>
    <hyperlink ref="AA18" r:id="rId69" xr:uid="{53F3E42C-9E25-4B63-AF81-E1288E5A4FCF}"/>
    <hyperlink ref="AT20" r:id="rId70" display="https://tm365-my.sharepoint.com/personal/badruznasrin_basri_tm_com_my/_layouts/15/Doc.aspx?sourcedoc=%7BB256A285-5448-4C54-B7ED-FB5CD4944623%7D&amp;file=Copy%20of%20CLPC%20VCOMM%20JAN%202022.xls%20(003)_Shirly%20Wong%20Wan%20Jin.xlsx&amp;action=default&amp;mobileredirect=true" xr:uid="{A44F4C76-D146-45AD-B0E8-BD2F37123BF1}"/>
    <hyperlink ref="AQ138" r:id="rId71" xr:uid="{BF102453-B9BE-45FE-B173-156F51CDCA1C}"/>
    <hyperlink ref="AT119" r:id="rId72" xr:uid="{7BC0BF85-340E-44DE-BF30-1A7994C71F0A}"/>
    <hyperlink ref="AQ119" r:id="rId73" xr:uid="{60C84DC7-51F5-4A87-96D8-D03E51CC3809}"/>
    <hyperlink ref="AT43" r:id="rId74" xr:uid="{0915BB39-1FC9-4D4B-AD79-191645EF7E6E}"/>
    <hyperlink ref="AT70" r:id="rId75" xr:uid="{928D0655-D284-44D9-A3C3-65ED2DB02306}"/>
    <hyperlink ref="AT72" r:id="rId76" xr:uid="{1E07ACF2-FDBA-4255-A91E-9D8C4C5B32D7}"/>
    <hyperlink ref="AT73" r:id="rId77" xr:uid="{71A7B245-396E-40C9-81F8-6B289CBB6BAE}"/>
    <hyperlink ref="AT74" r:id="rId78" xr:uid="{F9AD37BF-7D57-402E-A435-A9770B6E62FF}"/>
    <hyperlink ref="AT75" r:id="rId79" xr:uid="{B8E058AD-9BD7-4502-8669-05E15C524A1B}"/>
    <hyperlink ref="AA61" r:id="rId80" xr:uid="{F636E3AA-2B8D-47CD-9B5F-4A62DFDADE43}"/>
    <hyperlink ref="AQ25" r:id="rId81" xr:uid="{6E09DDE8-9498-41F0-879A-671390B6AB7E}"/>
    <hyperlink ref="AQ165" r:id="rId82" xr:uid="{FDA19DD8-9855-4420-820A-78859A9112D3}"/>
    <hyperlink ref="AT165" r:id="rId83" xr:uid="{AFEE253A-62C6-4BF4-8E37-4D9BD8212473}"/>
    <hyperlink ref="AA165" r:id="rId84" xr:uid="{07093A7A-2B0D-407B-9156-E7924970D04A}"/>
    <hyperlink ref="AT25" r:id="rId85" display="https://tm365-my.sharepoint.com/personal/badruznasrin_basri_tm_com_my/Documents/Apps/Microsoft%20Forms/Request%20New%20PR/Question/BOQ%20LOR%2084_Ahmad%20Faizal%20Bin%20Abd.pdf; https://tm365-my.sharepoint.com/personal/badruznasrin_basri_tm_com_my/Documents/Apps/Microsoft%20Forms/Request%20New%20PR/Question/2ND%20BOQ_Ahmad%20Faizal%20Bin%20Abd.pdf" xr:uid="{6D7C1B4B-9B2D-4F15-839A-86D2688D8FE0}"/>
    <hyperlink ref="AT189" r:id="rId86" xr:uid="{7B5796E8-F0F4-488B-9364-19AE17549FA1}"/>
    <hyperlink ref="AQ189" r:id="rId87" xr:uid="{5D1A44ED-9777-4CF6-B2F1-22B9FFE8CB1B}"/>
    <hyperlink ref="AQ162" r:id="rId88" display="https://tm365-my.sharepoint.com/personal/badruznasrin_basri_tm_com_my/_layouts/15/Doc.aspx?sourcedoc=%7B18F77B05-51E7-40C5-A3AC-C9C86034855F%7D&amp;file=TP%20DNB%205G%20PROJECT%20-%20H5G%20FOC%20GLR%20F37-F38%20CSR%20D_Mohd%20Fahmi%20Bin%20Ishak.pptx&amp;action=edit&amp;mobileredirect=true" xr:uid="{780391CB-AE91-44AB-AC29-953EC9589A6A}"/>
    <hyperlink ref="AT162" r:id="rId89" display="https://tm365-my.sharepoint.com/personal/badruznasrin_basri_tm_com_my/_layouts/15/Doc.aspx?sourcedoc=%7B8C8F7EB2-BCFF-4440-B681-7EC435F6D532%7D&amp;file=COSTING%20PROJECT%20-%20H5G%20FOC%20GLR%20F37-F38%20CSR%20DPT_Mohd%20Fahmi%20Bin%20Ishak.xlsx&amp;action=default&amp;mobileredirect=true" xr:uid="{08C06F0D-DB2B-4C7B-A974-3070DA9065B1}"/>
    <hyperlink ref="AT104" r:id="rId90" display="https://tm365-my.sharepoint.com/personal/badruznasrin_basri_tm_com_my/_layouts/15/Doc.aspx?sourcedoc=%7B1EFC38FE-739D-4DC3-95F4-AF92BC4768EF%7D&amp;file=OLT%20DRAFT%20PR%20LOR%2079-PG-06%20for%20PG%20(EQ)%20Additio_Nor%20Fazlinda%20Hanim%20B.xlsx&amp;action=default&amp;mobileredirect=true" xr:uid="{DF84B722-9495-483C-99A0-1B314CDE93BA}"/>
    <hyperlink ref="AQ170" r:id="rId91" display="https://tm365-my.sharepoint.com/personal/badruznasrin_basri_tm_com_my/Documents/Apps/Microsoft%20Forms/Request%20New%20PR/Question%201/Costing_Puncak%20Borneo_Noreha%20Binti%20Fatehi.pdf; https://tm365-my.sharepoint.com/personal/badruznasrin_basri_tm_com_my/Documents/Apps/Microsoft%20Forms/Request%20New%20PR/Question%201/TBOQ_Puncak%20Borneo_Noreha%20Binti%20Fatehi.pdf; https://tm365-my.sharepoint.com/personal/badruznasrin_basri_tm_com_my/Documents/Apps/Microsoft%20Forms/Request%20New%20PR/Question%201/TP_Puncak%20Borneo_Noreha%20Binti%20Fatehi.pdf" xr:uid="{20A661C0-4F27-4D87-BD18-E4AFEB06470A}"/>
    <hyperlink ref="AQ173" r:id="rId92" display="https://tm365-my.sharepoint.com/personal/badruznasrin_basri_tm_com_my/Documents/Apps/Microsoft%20Forms/Request%20New%20PR/Question%201/COSTING%20TMWA230461.xlsx%202_Noreha%20Binti%20Fatehi.pdf; https://tm365-my.sharepoint.com/personal/badruznasrin_basri_tm_com_my/Documents/Apps/Microsoft%20Forms/Request%20New%20PR/Question%201/TMWA230461_Noreha%20Binti%20Fatehi.pdf; https://tm365-my.sharepoint.com/personal/badruznasrin_basri_tm_com_my/Documents/Apps/Microsoft%20Forms/Request%20New%20PR/Question%201/TP%20-%20TMWA230461_Noreha%20Binti%20Fatehi.pdf" xr:uid="{DAD1329E-CB4E-4DDD-A2FD-6247D8E1CCC6}"/>
    <hyperlink ref="AQ174" r:id="rId93" display="https://tm365-my.sharepoint.com/personal/badruznasrin_basri_tm_com_my/Documents/Apps/Microsoft%20Forms/Request%20New%20PR/Question%201/Costing_Prima%20Semenggoh_Noreha%20Binti%20Fatehi.pdf; https://tm365-my.sharepoint.com/personal/badruznasrin_basri_tm_com_my/Documents/Apps/Microsoft%20Forms/Request%20New%20PR/Question%201/Tboq_Prima%20Semenggoh_LATEST_Noreha%20Binti%20Fatehi.pdf; https://tm365-my.sharepoint.com/personal/badruznasrin_basri_tm_com_my/Documents/Apps/Microsoft%20Forms/Request%20New%20PR/Question%201/TP_PRIMA%20SEMENGGOH_Noreha%20Binti%20Fatehi.pdf" xr:uid="{9E67BCD8-AD6B-4FFB-B68B-832C8DEB386E}"/>
    <hyperlink ref="AT170" r:id="rId94" xr:uid="{2DA581D0-0AC7-485D-B421-BB37B978A199}"/>
    <hyperlink ref="AT173" r:id="rId95" xr:uid="{82CCEDAA-2040-45B5-8CD7-EC0477A3E610}"/>
    <hyperlink ref="AT174" r:id="rId96" xr:uid="{552AB6F9-7C28-4F49-A885-5979FC9A79BB}"/>
    <hyperlink ref="AQ87" r:id="rId97" xr:uid="{C2DE7530-D70A-43FA-81FE-49E009AFF08C}"/>
    <hyperlink ref="AT87" r:id="rId98" display="https://tm365-my.sharepoint.com/personal/badruznasrin_basri_tm_com_my/Documents/Apps/Microsoft%20Forms/Request%20New%20PR/Question/BOQ%20BM%20CWS%20JLN%20PMTG%20RAWA_Nor%20Fazlinda%20Hanim%20B.pdf; https://tm365-my.sharepoint.com/personal/badruznasrin_basri_tm_com_my/Documents/Apps/Microsoft%20Forms/Request%20New%20PR/Question/SI%20BM%20CWS%20JLN%20PMTG%20RAWA_Nor%20Fazlinda%20Hanim%20B.pdf" xr:uid="{67A700E2-1294-475E-989F-13C08DA39AF6}"/>
    <hyperlink ref="AQ106" r:id="rId99" xr:uid="{40A2444F-725D-4E02-9ADC-ECAB24CF4C9C}"/>
    <hyperlink ref="AT106" r:id="rId100" xr:uid="{092E6677-B113-4F0E-B5E2-FE6703CDF2E7}"/>
    <hyperlink ref="AQ103" r:id="rId101" xr:uid="{1B989560-6CA5-45EB-8A77-A3DE3B919B51}"/>
    <hyperlink ref="AT26" r:id="rId102" xr:uid="{9144129A-7A7C-4815-9029-CBEDA9F4C7C0}"/>
    <hyperlink ref="AT103" r:id="rId103" xr:uid="{592427C5-14B4-4A3F-9F04-182B28EF758D}"/>
    <hyperlink ref="AQ164" r:id="rId104" xr:uid="{588FD8B9-6E69-41EB-ABE9-6A09F85B47C7}"/>
    <hyperlink ref="AQ149" r:id="rId105" xr:uid="{E35FBB4B-C059-44B7-A2A1-6FB842B090A6}"/>
    <hyperlink ref="AT149" r:id="rId106" xr:uid="{1045CF24-CD52-4573-9DA4-1E18FF43B874}"/>
    <hyperlink ref="AT200" r:id="rId107" display="https://tm365-my.sharepoint.com/personal/badruznasrin_basri_tm_com_my/Documents/Apps/Microsoft%20Forms/Request%20New%20PR/Question/BOQ%20TMWA237251_Bun%20Katan%20Katan.pdf; https://tm365-my.sharepoint.com/personal/badruznasrin_basri_tm_com_my/Documents/Apps/Microsoft%20Forms/Request%20New%20PR/Question/TRIAL%20BOQ%20%26%20MATERIAL%20TMWA237251_Bun%20Katan%20Katan.pdf" xr:uid="{881059C8-2E6E-4F91-BD2A-41D940DCD9F9}"/>
    <hyperlink ref="AT201" r:id="rId108" xr:uid="{8E9C5882-51AE-444C-B1B0-35508D1BA5CC}"/>
    <hyperlink ref="AQ155" r:id="rId109" xr:uid="{29C6D5FB-9606-4A90-BB5D-8C631F1E2806}"/>
    <hyperlink ref="AT164" r:id="rId110" xr:uid="{CF3569FC-D5A5-4409-9578-F1B0205F3DEC}"/>
    <hyperlink ref="AA164" r:id="rId111" xr:uid="{678AAFC7-4904-4303-9C2E-63547E803D12}"/>
    <hyperlink ref="AT155" r:id="rId112" xr:uid="{ADC87D6C-6FC2-4A5C-AAAF-EB337E5399C6}"/>
    <hyperlink ref="AA125" r:id="rId113" xr:uid="{4EEA8F65-14FE-4153-939F-D7AAA979B20C}"/>
    <hyperlink ref="AQ114" r:id="rId114" xr:uid="{9344E2A2-30BF-400A-86BD-CD31D13F94D1}"/>
    <hyperlink ref="AT114" r:id="rId115" xr:uid="{75867AE8-2D94-41AE-A7E5-B695A1DF47F1}"/>
    <hyperlink ref="AQ167" r:id="rId116" display="https://tm365-my.sharepoint.com/personal/badruznasrin_basri_tm_com_my/Documents/Apps/Microsoft%20Forms/Request%20New%20PR/Question%201/SPHERE%20_%20PAC2306751_Mohammad%20Saifuddin%20O.pdf; https://tm365-my.sharepoint.com/personal/badruznasrin_basri_tm_com_my/Documents/Apps/Microsoft%20Forms/Request%20New%20PR/Question%201/MAIN%20PO%204902130123_Mohammad%20Saifuddin%20O.pdf; https://tm365-my.sharepoint.com/personal/badruznasrin_basri_tm_com_my/Documents/Apps/Microsoft%20Forms/Request%20New%20PR/Question%201/SI%20VIG_Mohammad%20Saifuddin%20O.pdf; https://tm365-my.sharepoint.com/personal/badruznasrin_basri_tm_com_my/Documents/Apps/Microsoft%20Forms/Request%20New%20PR/Question%201/LOCALITY%20(1)%20TMWA.233096%20METROLOGI%20MUKAH_Mohammad%20Saifuddin%20O.pdf; https://tm365-my.sharepoint.com/personal/badruznasrin_basri_tm_com_my/Documents/Apps/Microsoft%20Forms/Request%20New%20PR/Question%201/LOCALITY%20(2)%20TMWA.233096%20METROLOGI%20MUKAH_Mohammad%20Saifuddin%20O.pdf" xr:uid="{C605E444-2705-4825-9A68-A01144F96BEF}"/>
    <hyperlink ref="AT167" r:id="rId117" xr:uid="{E2BD0835-3C4C-4E81-8956-EF1CE10C366A}"/>
    <hyperlink ref="AQ156" r:id="rId118" xr:uid="{620A11CF-CE11-4970-AD76-BA734E07A874}"/>
    <hyperlink ref="AT156" r:id="rId119" xr:uid="{8D2ACE2A-5C99-4EE5-9EAA-BD100055E80C}"/>
    <hyperlink ref="AT187" r:id="rId120" xr:uid="{5242E33A-DD0D-4C9C-A4C5-5E9C4674D4D4}"/>
    <hyperlink ref="AQ120" r:id="rId121" xr:uid="{0FA2F58E-77EA-4583-B669-4F4C1BED4EEF}"/>
    <hyperlink ref="AT120" r:id="rId122" xr:uid="{4C2A2BA3-B71F-4BAB-A83B-7D0B1D19CFC6}"/>
    <hyperlink ref="AT44" r:id="rId123" display="https://tm365-my.sharepoint.com/personal/badruznasrin_basri_tm_com_my/_layouts/15/Doc.aspx?sourcedoc=%7BE3E1EFC3-E252-4AED-BA2B-DBE81C21B246%7D&amp;file=Project%20costing%20DQSMH0838_JLNMAKMUR%20FOC%20KSN_F_Noreha%20Binti%20Fatehi.xlsx&amp;action=default&amp;mobileredirect=true" xr:uid="{881C9F10-D2DE-46AA-BF16-97D7DADBCFE1}"/>
    <hyperlink ref="AA157" r:id="rId124" xr:uid="{9067B265-ED19-4910-96A9-D8580D174E84}"/>
    <hyperlink ref="AA105" r:id="rId125" xr:uid="{F6A7D30A-CD64-488D-A033-1957161AB951}"/>
    <hyperlink ref="AQ201" r:id="rId126" display="https://tm365-my.sharepoint.com/personal/badruznasrin_basri_tm_com_my/Documents/Apps/Microsoft%20Forms/Request%20New%20PR/Question%201/PLAN%20TMEC210013%20_1_Syeikh%20Muhammad%20Jail.pdf; https://tm365-my.sharepoint.com/personal/badruznasrin_basri_tm_com_my/Documents/Apps/Microsoft%20Forms/Request%20New%20PR/Question%201/PLAN%20TMEC210013_2_Syeikh%20Muhammad%20Jail.pdf; https://tm365-my.sharepoint.com/personal/badruznasrin_basri_tm_com_my/Documents/Apps/Microsoft%20Forms/Request%20New%20PR/Question%201/PLAN%20TMEC210013_3_Syeikh%20Muhammad%20Jail.pdf; https://tm365-my.sharepoint.com/personal/badruznasrin_basri_tm_com_my/Documents/Apps/Microsoft%20Forms/Request%20New%20PR/Question%201/TMEC%20210013%20LOCATE%20%26%20PREPARE%20MH_Syeikh%20Muhammad%20Jail.pdf; https://tm365-my.sharepoint.com/personal/badruznasrin_basri_tm_com_my/Documents/Apps/Microsoft%20Forms/Request%20New%20PR/Question%201/TMEC%20210013%20ROODING_Syeikh%20Muhammad%20Jail.pdf" xr:uid="{FA66BB09-442F-4D47-9BEE-5F12C6F23188}"/>
    <hyperlink ref="AQ193" r:id="rId127" display="https://tm365-my.sharepoint.com/personal/badruznasrin_basri_tm_com_my/_layouts/15/Doc.aspx?sourcedoc=%7B26CBFBD8-E130-4394-87DC-265C753CC2AB%7D&amp;file=PELAN%20WAITERS%20TG%20C021%20DP0041%20(TRO-1-110010307_Mohd%20Dasuki%20Bin%20Raml.pptx&amp;action=edit&amp;mobileredirect=true; https://tm365-my.sharepoint.com/personal/badruznasrin_basri_tm_com_my/Documents/Apps/Microsoft%20Forms/Request%20New%20PR/Question%201/TRO-1-1100103071_Mohd%20Dasuki%20Bin%20Raml.jpg" xr:uid="{16DEABD5-6FBB-4785-95BF-2328D9A94862}"/>
    <hyperlink ref="AT193" r:id="rId128" display="https://tm365-my.sharepoint.com/personal/badruznasrin_basri_tm_com_my/_layouts/15/Doc.aspx?sourcedoc=%7B128C5BB4-104F-4DD5-80B6-137B68FD84A2%7D&amp;file=BOQ%20WAITERS%20TG%20C021%20DP0041%20TRO-1-1100103071_Mohd%20Dasuki%20Bin%20Raml.xlsx&amp;action=default&amp;mobileredirect=true" xr:uid="{867D29C3-8485-4225-AA09-BD0A3CEEF4FA}"/>
    <hyperlink ref="AQ64" r:id="rId129" xr:uid="{43B9E73A-20AC-4AF7-B8A0-950BD1171E8F}"/>
    <hyperlink ref="AT98" r:id="rId130" xr:uid="{2A9CAA89-991C-4425-86D9-4E6261593887}"/>
    <hyperlink ref="AQ178" r:id="rId131" xr:uid="{C9E26B0C-EEE1-4A91-B8F2-231908651C3F}"/>
    <hyperlink ref="AT178" r:id="rId132" xr:uid="{B516B1D3-B8C8-40BD-861A-DB3383ADA744}"/>
    <hyperlink ref="AQ166" r:id="rId133" xr:uid="{4537D6B8-DCE4-465B-97D4-A711EC328868}"/>
    <hyperlink ref="AT166" r:id="rId134" xr:uid="{C4E724C6-B053-4129-949F-F74E2322E7CC}"/>
    <hyperlink ref="AQ204" r:id="rId135" xr:uid="{4AE95D2A-BAA4-4EEE-8D8B-3CFC65FB1C8C}"/>
    <hyperlink ref="AT204" r:id="rId136" xr:uid="{4506A9B2-7E27-40CD-B202-B97C4C3DE67A}"/>
    <hyperlink ref="AQ195" r:id="rId137" xr:uid="{660FE6A1-291F-42A7-9B6A-80CFADFD02D1}"/>
    <hyperlink ref="AT195" r:id="rId138" display="https://tm365-my.sharepoint.com/personal/badruznasrin_basri_tm_com_my/_layouts/15/Doc.aspx?sourcedoc=%7BF0085B10-544B-43B4-82ED-68AD730E058A%7D&amp;file=Std_Costing_SRR%202023%20FTTH%20(TP)%20CNI_C00X%20PRMHN_Fadzliana%20Shahilla%20N.xlsx&amp;action=default&amp;mobileredirect=true" xr:uid="{2373F251-851D-4736-8CBC-3D1DB5AFF334}"/>
    <hyperlink ref="AQ198" r:id="rId139" xr:uid="{38A87F84-1311-4A2A-82CF-0910DC1B7DE4}"/>
    <hyperlink ref="AT198" r:id="rId140" xr:uid="{2EF79F7A-968F-48DD-82C6-7B28168DBC73}"/>
    <hyperlink ref="AQ223" r:id="rId141" display="https://tm365-my.sharepoint.com/personal/badruznasrin_basri_tm_com_my/Documents/Apps/Microsoft%20Forms/Request%20New%20PR/Question%201/PLAN%20RMD%20MTI%20F021%20BALAI%20BOMBA%20TMN%20MELATI_Sazril%20Anwar%20Bin%20Zul.pdf; https://tm365-my.sharepoint.com/personal/badruznasrin_basri_tm_com_my/Documents/Apps/Microsoft%20Forms/Request%20New%20PR/Question%201/SLD%20MTI%20F021%20BALAI%20BOMBA%20TAMAN%20MELATI_Sazril%20Anwar%20Bin%20Zul.pdf" xr:uid="{3322C868-84F3-4D83-8817-A71E19864DE7}"/>
    <hyperlink ref="AQ206" r:id="rId142" xr:uid="{E16491C1-0316-40D6-A25B-9098AFE5818C}"/>
    <hyperlink ref="AT206" r:id="rId143" xr:uid="{32B95D73-8676-4E9D-8851-772E2953B923}"/>
    <hyperlink ref="AQ229" r:id="rId144" display="https://tm365-my.sharepoint.com/personal/badruznasrin_basri_tm_com_my/_layouts/15/Doc.aspx?sourcedoc=%7B6F3E5BE0-4CB1-4C92-A169-8140298E8A99%7D&amp;file=VO%20Technical%20Proposal%20NRP%20CWS%20CBJ%202W%20TO%20AIMS_Mohd%20Norhisham%20Bin%20I.pptx&amp;action=edit&amp;mobileredirect=true" xr:uid="{87169E23-6501-45F7-95CF-E1A23E3DBC73}"/>
    <hyperlink ref="AT229" r:id="rId145" xr:uid="{E605B7C8-64BE-46CF-89F2-5D0A5CBAC180}"/>
    <hyperlink ref="AT217" r:id="rId146" xr:uid="{583BADED-1DD3-4B02-A6E0-B23A0F47D4D5}"/>
    <hyperlink ref="AQ219" r:id="rId147" display="https://tm365-my.sharepoint.com/personal/badruznasrin_basri_tm_com_my/_layouts/15/Doc.aspx?sourcedoc=%7B85F4A00D-BEDB-4D78-81D1-BB3DD662CEE7%7D&amp;file=BOQ%20NRP%20UPC%20CHEMICAL%20GEBENG_Ahmad%20Najmi%20Bin%20Arah.xlsx&amp;action=default&amp;mobileredirect=true; https://tm365-my.sharepoint.com/personal/badruznasrin_basri_tm_com_my/Documents/Apps/Microsoft%20Forms/Request%20New%20PR/Question%201/NRP%20UPC%20CHEMICAL%20GEBENG_Ahmad%20Najmi%20Bin%20Arah.pdf" xr:uid="{373509B0-196A-46C7-A5EA-D59CAAFE040C}"/>
    <hyperlink ref="AT219" r:id="rId148" xr:uid="{C046E9B9-7EFE-459D-B95F-7478135F649A}"/>
    <hyperlink ref="AQ222" r:id="rId149" xr:uid="{97AA4DD0-B4AA-4A7B-89B9-21F89C91E22A}"/>
    <hyperlink ref="AT222" r:id="rId150" xr:uid="{6411EC2E-B622-4E87-A072-45D615D59015}"/>
    <hyperlink ref="AQ194" r:id="rId151" xr:uid="{6C8D3485-0787-43AE-986F-97E2FBCD37B0}"/>
    <hyperlink ref="AA206" r:id="rId152" xr:uid="{8A686C91-B85E-4CD0-845D-F850EEB4F60F}"/>
    <hyperlink ref="AQ7" r:id="rId153" display="https://tm365-my.sharepoint.com/personal/badruznasrin_basri_tm_com_my/_layouts/15/Doc.aspx?sourcedoc=%7B6E2D5653-3482-4562-ABAC-334761141E9A%7D&amp;file=TMCA231843%20NRP%20CWS%20LTS%202W%20OPEN%20CUT%20KWASA%20KWSP_Engku%20Intan%20Norazlin.pptx&amp;action=edit&amp;mobileredirect=true" xr:uid="{F9CA0933-1C21-4F6F-AFB6-69D4667F8DA1}"/>
    <hyperlink ref="AQ208" r:id="rId154" xr:uid="{1297F3CC-6982-4EBE-8491-27729F5B0CB3}"/>
    <hyperlink ref="AT208" r:id="rId155" xr:uid="{A3106602-1C2A-48BE-98B4-A9AC469073CD}"/>
    <hyperlink ref="AT154" r:id="rId156" xr:uid="{519281B9-0408-4697-AFC3-B63F1D2A7728}"/>
    <hyperlink ref="AT97" r:id="rId157" xr:uid="{E5BC0807-C01D-45CD-B225-5D32C5F8D64F}"/>
    <hyperlink ref="AQ12" r:id="rId158" xr:uid="{BBD05ED6-D14C-4BF4-AF92-8FDDE0ADB51F}"/>
    <hyperlink ref="AT197" r:id="rId159" display="https://tm365-my.sharepoint.com/personal/badruznasrin_basri_tm_com_my/Documents/Apps/Microsoft%20Forms/Request%20New%20PR/Question/Appendix%20B%20(approved)%20-%20RPO%20Melaka_Mohd%20Shafizam%20Bin%20Ab.pdf; https://tm365-my.sharepoint.com/personal/badruznasrin_basri_tm_com_my/Documents/Apps/Microsoft%20Forms/Request%20New%20PR/Question/Email%20kelulusan%20RPO%20Melaka%20-%20ductseal%20chamber_Mohd%20Shafizam%20Bin%20Ab.pdf; https://tm365-my.sharepoint.com/personal/badruznasrin_basri_tm_com_my/Documents/Apps/Microsoft%20Forms/Request%20New%20PR/Question/quotation_Mohd%20Shafizam%20Bin%20Ab.pdf; https://tm365-my.sharepoint.com/personal/badruznasrin_basri_tm_com_my/Documents/Apps/Microsoft%20Forms/Request%20New%20PR/Question/sole%20distributor%20letter_Mohd%20Shafizam%20Bin%20Ab.pdf; https://tm365-my.sharepoint.com/personal/badruznasrin_basri_tm_com_my/Documents/Apps/Microsoft%20Forms/Request%20New%20PR/Question/supplier%20declaration_Mohd%20Shafizam%20Bin%20Ab.pdf" xr:uid="{D9E9382D-CCC1-4509-B617-D56C4B7FAC7E}"/>
    <hyperlink ref="AT205" r:id="rId160" xr:uid="{35E46DFD-E1AB-4B3B-87B7-5D8CBE2D2DCE}"/>
    <hyperlink ref="AT218" r:id="rId161" xr:uid="{96F93EDE-4847-434D-9F6E-7BE039B82916}"/>
    <hyperlink ref="AT90" r:id="rId162" display="https://tm365-my.sharepoint.com/personal/badruznasrin_basri_tm_com_my/_layouts/15/Doc.aspx?sourcedoc=%7B6C8F28D3-13DC-4A7B-BAB1-70D3AB928757%7D&amp;file=Std_Costing_AWP_FTTH_TP_ORI_V2_4_DAHPK0071_KG_Nor%20Ainiah%20Binti%20Abd.xlsx&amp;action=default&amp;mobileredirect=true" xr:uid="{F1A37B72-8880-4929-B741-9946420039CD}"/>
    <hyperlink ref="AT92" r:id="rId163" display="https://tm365-my.sharepoint.com/personal/badruznasrin_basri_tm_com_my/_layouts/15/Doc.aspx?sourcedoc=%7BAEC5D19A-ED5F-4BB3-A489-BC873E61A765%7D&amp;file=Std_Costing_AWP_FTTH_TP_ORI_V2_4_DAHPK0071_KG_Nor%20Ainiah%20Binti%20Abd%201.xlsx&amp;action=default&amp;mobileredirect=true" xr:uid="{A19AC866-1439-4FC5-B686-FA458C808A34}"/>
    <hyperlink ref="AQ90" r:id="rId164" xr:uid="{0C3E2F9C-E16C-473D-80DB-6535CB32F650}"/>
    <hyperlink ref="AT216" r:id="rId165" xr:uid="{D5E1A056-084D-4F08-9863-BB346B9D6AAD}"/>
    <hyperlink ref="AT225" r:id="rId166" xr:uid="{070EC98C-0ACC-449B-AEB9-9D16D2480189}"/>
    <hyperlink ref="AT256" r:id="rId167" display="https://tm365-my.sharepoint.com/personal/badruznasrin_basri_tm_com_my/_layouts/15/Doc.aspx?sourcedoc=%7B5DA28FFE-52C9-4AA8-9CEF-B9B15011744F%7D&amp;file=BOQ%20STD%20COSTING%20NRP%20FOC%20SPUR%20BNR%20F45%2096C%20ASPI_Masnirawati%20Binti%20De.xlsx&amp;action=default&amp;mobileredirect=true" xr:uid="{1034B4FD-77B8-4933-801C-EE6E7269C8BE}"/>
    <hyperlink ref="AQ46" r:id="rId168" xr:uid="{3A9BDDDA-86A0-4094-BD2A-56883C0CFD12}"/>
    <hyperlink ref="AQ29" r:id="rId169" xr:uid="{41894807-FAEB-40D4-A77A-3014DD0B17E2}"/>
    <hyperlink ref="AT29" r:id="rId170" display="https://tm365-my.sharepoint.com/personal/badruznasrin_basri_tm_com_my/_layouts/15/Doc.aspx?sourcedoc=%7B627468DC-9DCB-43ED-9D71-D4B238CB8F19%7D&amp;file=NRF%20FTTH%20ADD%20SLL%20C019%20PARKLAND%20CITY%20SDN%20BHD%20T_Mahizal%20Bin%20Mohd%20Noh.xlsx&amp;action=default&amp;mobileredirect=true" xr:uid="{2CECDEA2-BA37-43D5-B6FB-6423F469A518}"/>
    <hyperlink ref="AA244" r:id="rId171" xr:uid="{E3A86DA8-7C1C-48E9-BF32-C4C774D52DDF}"/>
    <hyperlink ref="AT68" r:id="rId172" xr:uid="{25A96609-2A15-40B5-AB72-CD9DD61180D1}"/>
    <hyperlink ref="AT55" r:id="rId173" xr:uid="{12A12ABD-AF90-4FA3-9EF2-375633C34112}"/>
    <hyperlink ref="AQ324" r:id="rId174" display="https://tm365-my.sharepoint.com/personal/badruznasrin_basri_tm_com_my/_layouts/15/Doc.aspx?sourcedoc=%7BD06E3678-8FAD-4B3B-B7CD-28842591A674%7D&amp;file=(VO)Technical%20Proposal%20for%20TM%20Landed%20Project_Mohamad%20Ismail%20Bin%20B.pptx&amp;action=edit&amp;mobileredirect=true" xr:uid="{6E9FEB51-E384-471C-BA06-DE91DA5FCA53}"/>
    <hyperlink ref="AQ259" r:id="rId175" display="https://tm365-my.sharepoint.com/personal/badruznasrin_basri_tm_com_my/Documents/Apps/Microsoft%20Forms/Request%20New%20PR/Question%201/20230909%20TP%20BR%20KPOP2%20SK%20PARISH_Mohammad%20Saifuddin%20O.pdf; https://tm365-my.sharepoint.com/personal/badruznasrin_basri_tm_com_my/Documents/Apps/Microsoft%20Forms/Request%20New%20PR/Question%201/20230909%20DSR_Mohammad%20Saifuddin%20O.pdf; https://tm365-my.sharepoint.com/personal/badruznasrin_basri_tm_com_my/Documents/Apps/Microsoft%20Forms/Request%20New%20PR/Question%201/20230909%20COSTING%20SK%20PARISH_Mohammad%20Saifuddin%20O.pdf" xr:uid="{47389966-9669-462B-A815-538D0BBAFB97}"/>
    <hyperlink ref="AT259" r:id="rId176" xr:uid="{5BF9D2B4-D2BA-4B4C-B012-F28747F0B6EA}"/>
    <hyperlink ref="AQ300" r:id="rId177" display="https://tm365-my.sharepoint.com/personal/badruznasrin_basri_tm_com_my/_layouts/15/Doc.aspx?sourcedoc=%7B6613F31C-0D9E-4E40-96E0-1BCA7141811D%7D&amp;file=Technical%20Proposal%20for%20TM%20Landed%20Project%20-%205G_Muhammad%20Syukri%20Bin.pptx&amp;action=edit&amp;mobileredirect=true" xr:uid="{534CDE63-6666-48E5-B7F0-BCDEFE286B29}"/>
    <hyperlink ref="AT300" r:id="rId178" xr:uid="{9C159AC7-E5F3-4FD9-AC7F-7D76DE6B12EA}"/>
    <hyperlink ref="AQ304" r:id="rId179" display="https://tm365-my.sharepoint.com/personal/badruznasrin_basri_tm_com_my/Documents/Apps/Microsoft%20Forms/Request%20New%20PR/Question%201/(REDMARK)%20-%20LOR%200290%20-%20KOG%20JPJ_Sazril%20Anwar%20Bin%20Zul.pdf; https://tm365-my.sharepoint.com/personal/badruznasrin_basri_tm_com_my/Documents/Apps/Microsoft%20Forms/Request%20New%20PR/Question%201/STRAIGHT%20LINE%20DIAGRAM%20(SLD)%20-%20LOR%200290%20-%20KOG_Sazril%20Anwar%20Bin%20Zul.pdf; https://tm365-my.sharepoint.com/personal/badruznasrin_basri_tm_com_my/Documents/Apps/Microsoft%20Forms/Request%20New%20PR/Question%201/SI%20%26%20VO+%20-%20LOR%200290%20-%20NRP%20KOG%20F01-F02%20MYGOV%20N_Sazril%20Anwar%20Bin%20Zul.pdf" xr:uid="{274A1E40-A6E7-4A5A-A5A1-E4BE40B8D4B4}"/>
    <hyperlink ref="AT304" r:id="rId180" xr:uid="{24081321-CED7-4B33-8891-0FEFC45CF21B}"/>
    <hyperlink ref="AT324" r:id="rId181" xr:uid="{E016A7E0-CF4C-4F49-89F9-ECA6D9C6DACB}"/>
    <hyperlink ref="AT328" r:id="rId182" xr:uid="{D67C75BF-CAFE-4238-8F57-136D5ECE61BE}"/>
    <hyperlink ref="AQ328" r:id="rId183" xr:uid="{0A5BE7C7-F7B4-45A6-A4C3-D256F96F0058}"/>
    <hyperlink ref="AQ265" r:id="rId184" xr:uid="{42B38A47-3A64-49AF-B4DA-27D479772B84}"/>
    <hyperlink ref="AT265" r:id="rId185" xr:uid="{013E7BB9-023C-476A-A6C7-7FC5E87B9A20}"/>
    <hyperlink ref="AQ266" r:id="rId186" xr:uid="{AE5A81F2-72B2-48B4-B2E0-91A5CA9B4FF6}"/>
    <hyperlink ref="AT266" r:id="rId187" display="https://tm365-my.sharepoint.com/personal/badruznasrin_basri_tm_com_my/_layouts/15/Doc.aspx?sourcedoc=%7BE81E2413-D01C-41FB-A19E-690C1FAD1F72%7D&amp;file=BOQ-SNI%20C018%20DP0035%20JALAN%20SALENG_Siti%20Nur%20Atiqah%20Bint.xlsx&amp;action=default&amp;mobileredirect=true" xr:uid="{9EF16DE5-93B5-45C8-A47A-7678BB85F741}"/>
    <hyperlink ref="AQ302" r:id="rId188" xr:uid="{CB21F152-E737-4673-A171-6F670DCF92DA}"/>
    <hyperlink ref="AT302" r:id="rId189" display="https://tm365-my.sharepoint.com/personal/badruznasrin_basri_tm_com_my/_layouts/15/Doc.aspx?sourcedoc=%7B43DE03D2-7134-4E79-97FA-48B1BAFFB80B%7D&amp;file=BOQ%20TMSA233066%20DNB_HORIZON%205G_DJKLJ1209_IBUSA_Siti%20Nur%20Atiqah%20Bint.xlsx&amp;action=default&amp;mobileredirect=true" xr:uid="{DC728CDE-1B3A-445D-80FD-B70306B72652}"/>
    <hyperlink ref="AQ340" r:id="rId190" xr:uid="{12896E63-D8F1-4C74-AD5A-3158940FA68E}"/>
    <hyperlink ref="AT340" r:id="rId191" xr:uid="{1F72E9FB-A5E5-4F79-ACE3-7D99BD175DEC}"/>
    <hyperlink ref="AQ319" r:id="rId192" display="https://tm365-my.sharepoint.com/personal/badruznasrin_basri_tm_com_my/Documents/Apps/Microsoft%20Forms/Request%20New%20PR/Question%201/STRAIGHT%20LINE%20DIAGRAM%20(SLD)%20-%20LOR%200290%20-%20KOG_Sazril%20Anwar%20Bin%20Zul%201.pdf; https://tm365-my.sharepoint.com/personal/badruznasrin_basri_tm_com_my/Documents/Apps/Microsoft%20Forms/Request%20New%20PR/Question%201/(REDMARK)%20-%20LOR%200290%20-%20KOG%20JPJ_Sazril%20Anwar%20Bin%20Zul%201.pdf" xr:uid="{B823667F-5AD3-4BB1-AB08-825FAFE388E0}"/>
    <hyperlink ref="AQ244" r:id="rId193" xr:uid="{23EF078F-138E-4A83-817C-F0A9D0281FD6}"/>
    <hyperlink ref="AT244" r:id="rId194" display="https://tm365-my.sharepoint.com/personal/badruznasrin_basri_tm_com_my/_layouts/15/Doc.aspx?sourcedoc=%7BFBB8B1C8-C93C-4060-AB60-1452B41988DA%7D&amp;file=BOQ%20VO%20NRP%20LEMBAGA%20GETAH_Sazril%20Anwar%20Bin%20Zul.xlsx&amp;action=default&amp;mobileredirect=true; https://tm365-my.sharepoint.com/personal/badruznasrin_basri_tm_com_my/Documents/Apps/Microsoft%20Forms/Request%20New%20PR/Question/VO%20NRP%20FOC%20KRT%20F031%20MYGOV%20NET%20LEMBAGA%20GETAH%20M_Sazril%20Anwar%20Bin%20Zul.pdf" xr:uid="{A64AAA1C-AD62-4ACA-8C02-F3119A716292}"/>
    <hyperlink ref="AQ317" r:id="rId195" xr:uid="{6C6DEBF2-765D-4ABF-9340-B27E82CEEA73}"/>
    <hyperlink ref="AT317" r:id="rId196" xr:uid="{96796D05-69AD-4F61-9FED-47CE9615CD58}"/>
    <hyperlink ref="AA128" r:id="rId197" xr:uid="{B9F85707-E76E-4611-8E3E-B415CF9531A9}"/>
    <hyperlink ref="AT306" r:id="rId198" xr:uid="{12D966A9-4046-4A01-B18A-2F8D539C224A}"/>
    <hyperlink ref="AQ306" r:id="rId199" xr:uid="{BF4EE97C-C3AF-400D-8A2D-278618D4145C}"/>
    <hyperlink ref="AQ322" r:id="rId200" xr:uid="{DAD86DB5-396A-4291-84C4-8A3359FE0DC8}"/>
    <hyperlink ref="AQ318" r:id="rId201" xr:uid="{8D189F96-E8E5-41DA-A91C-C51C0DFFE7CF}"/>
    <hyperlink ref="AQ315" r:id="rId202" xr:uid="{AC262241-3C78-41F8-8B41-FD712CD01E77}"/>
    <hyperlink ref="AQ312" r:id="rId203" xr:uid="{C68FFC65-E5F9-416C-8004-DE056EE20C5D}"/>
    <hyperlink ref="AT312" r:id="rId204" xr:uid="{D3F86755-CB7A-456D-873B-DB58C763A1E3}"/>
    <hyperlink ref="AT319" r:id="rId205" display="https://tm365-my.sharepoint.com/personal/badruznasrin_basri_tm_com_my/Documents/Apps/Microsoft%20Forms/Request%20New%20PR/Question/BOQ%20MYGOV%20SG%20BULOH_MONOSA_Sazril%20Anwar%20Bin%20Zul.pdf; https://tm365-my.sharepoint.com/personal/badruznasrin_basri_tm_com_my/Documents/Apps/Microsoft%20Forms/Request%20New%20PR/Question/VO%20SGB%20MYGOV%20BOMBA_230908_094740_Sazril%20Anwar%20Bin%20Zul.pdf" xr:uid="{4F65D4AF-2CA0-4E48-8C39-0D5D8454A40A}"/>
    <hyperlink ref="AQ234" r:id="rId206" display="https://tm365-my.sharepoint.com/personal/badruznasrin_basri_tm_com_my/_layouts/15/Doc.aspx?sourcedoc=%7B52516957-2D92-4B87-8118-E474128CF610%7D&amp;file=1.%20TP%20-%20Technical%20proposal%20SI%20BALAI%20BOMBA_Norizuwan%20Bin%20Che%20Ha.pptx&amp;action=edit&amp;mobileredirect=true" xr:uid="{6BE051F0-7228-455D-9FC3-D2506498DFBB}"/>
    <hyperlink ref="AT234" r:id="rId207" display="https://tm365-my.sharepoint.com/personal/badruznasrin_basri_tm_com_my/Documents/Apps/Microsoft%20Forms/Request%20New%20PR/Question/SI%20BOQ%20MYGOV%20BALAI%20BOMBA_Norizuwan%20Bin%20Che%20Ha.pdf; https://tm365-my.sharepoint.com/personal/badruznasrin_basri_tm_com_my/_layouts/15/Doc.aspx?sourcedoc=%7B4B70618F-CD92-4D00-BD86-6B794AA15C84%7D&amp;file=SI%20DRAFT%20PURCHASE%20MYGOV%20BALAI%20BOMBA_Norizuwan%20Bin%20Che%20Ha.xlsx&amp;action=default&amp;mobileredirect=true" xr:uid="{2A3A3FBC-2C92-4B3F-B271-F121A51903C1}"/>
    <hyperlink ref="AQ332" r:id="rId208" display="https://tm365-my.sharepoint.com/personal/badruznasrin_basri_tm_com_my/Documents/Apps/Microsoft%20Forms/Request%20New%20PR/Question%201/BOQ_MARONG_Noreha%20Binti%20Fatehi.pdf; https://tm365-my.sharepoint.com/personal/badruznasrin_basri_tm_com_my/Documents/Apps/Microsoft%20Forms/Request%20New%20PR/Question%201/COSTING_MARONG_Noreha%20Binti%20Fatehi.pdf; https://tm365-my.sharepoint.com/personal/badruznasrin_basri_tm_com_my/Documents/Apps/Microsoft%20Forms/Request%20New%20PR/Question%201/TP%20-%20MARONG_Noreha%20Binti%20Fatehi.pdf" xr:uid="{B9B4A6FC-F361-4436-834C-A6FBD6CD0B5E}"/>
    <hyperlink ref="AQ333" r:id="rId209" display="https://tm365-my.sharepoint.com/personal/badruznasrin_basri_tm_com_my/Documents/Apps/Microsoft%20Forms/Request%20New%20PR/Question%201/BOQ_SUKONG_Noreha%20Binti%20Fatehi.pdf; https://tm365-my.sharepoint.com/personal/badruznasrin_basri_tm_com_my/Documents/Apps/Microsoft%20Forms/Request%20New%20PR/Question%201/COSTING_SUKONG_Noreha%20Binti%20Fatehi.pdf; https://tm365-my.sharepoint.com/personal/badruznasrin_basri_tm_com_my/Documents/Apps/Microsoft%20Forms/Request%20New%20PR/Question%201/TP%20-%20SUKONG_Noreha%20Binti%20Fatehi.pdf" xr:uid="{D5779180-9FC8-4B93-9149-887BA1AF1740}"/>
    <hyperlink ref="AQ290" r:id="rId210" display="https://tm365-my.sharepoint.com/personal/badruznasrin_basri_tm_com_my/_layouts/15/Doc.aspx?sourcedoc=%7BE25CC046-D2D5-4BCF-8E89-BEAA810CE6AE%7D&amp;file=Std_Costing_IPME%20SLA%2099.0%20-%20GOV2305371%20-%20MYGO_Mohd%20Dasuki%20Bin%20Raml.xlsx&amp;action=default&amp;mobileredirect=true" xr:uid="{6D6D002E-F7E5-45D3-B1C0-034BB6C8E32E}"/>
    <hyperlink ref="AT290" r:id="rId211" display="https://tm365-my.sharepoint.com/personal/badruznasrin_basri_tm_com_my/_layouts/15/Doc.aspx?sourcedoc=%7B64D54FEF-05AA-423F-A825-EF8905344741%7D&amp;file=Std_Costing_IPME%20SLA%2099.0%20-%20GOV2305371%20-%20MYGO_Mohd%20Dasuki%20Bin%20Raml.xlsx&amp;action=default&amp;mobileredirect=true" xr:uid="{C76CBBC7-DB70-44E5-B115-3CF5AF8F5AAF}"/>
    <hyperlink ref="AQ252" r:id="rId212" display="https://tm365-my.sharepoint.com/personal/badruznasrin_basri_tm_com_my/_layouts/15/Doc.aspx?sourcedoc=%7BA6081A5D-F53B-479B-A6F7-D04051F13EF6%7D&amp;file=Technical%20Proposal%20for%20TM%20Landed%20Project-%205G_Muhammad%20Syukri%20Bin.pptx&amp;action=edit&amp;mobileredirect=true" xr:uid="{04D24080-E7AA-4A22-A7C5-B475B9BC6313}"/>
    <hyperlink ref="AT315" r:id="rId213" xr:uid="{580870EB-E5D2-4D06-999D-BFF6977D7707}"/>
    <hyperlink ref="AQ264" r:id="rId214" xr:uid="{AD65A710-CF87-4324-A3DC-6B5C2ED9B465}"/>
    <hyperlink ref="AT264" r:id="rId215" xr:uid="{08F7B7F3-D0DD-4803-BF39-D1F77DB0BFE2}"/>
    <hyperlink ref="AQ367" r:id="rId216" display="https://tm365-my.sharepoint.com/personal/badruznasrin_basri_tm_com_my/Documents/Apps/Microsoft%20Forms/Request%20New%20PR/Question%201/BGI%20-%20PUJ%20144C%202016_Fairul%20Rizman%20Bin%20Ot.pdf; https://tm365-my.sharepoint.com/personal/badruznasrin_basri_tm_com_my/Documents/Apps/Microsoft%20Forms/Request%20New%20PR/Question%201/PLAN%20SLD%20TMCC_230054_Fairul%20Rizman%20Bin%20Ot.pdf" xr:uid="{9B748DD0-84D2-45BA-990C-64694CA858C7}"/>
    <hyperlink ref="AT367" r:id="rId217" xr:uid="{220911E7-9586-4025-8889-A65B91BB90CC}"/>
    <hyperlink ref="AQ335" r:id="rId218" xr:uid="{FADEAD3D-47EB-48C8-915F-AA936C10A632}"/>
    <hyperlink ref="AQ346" r:id="rId219" display="https://tm365-my.sharepoint.com/personal/badruznasrin_basri_tm_com_my/_layouts/15/Doc.aspx?sourcedoc=%7B4B14A6DE-EBFA-4FB6-86FE-B3248D251E7D%7D&amp;file=Technical%20Proposal%20for%20TM%20Landed%20Project%20-%205G_Muhammad%20Syukri%20Bin%201.pptx&amp;action=edit&amp;mobileredirect=true" xr:uid="{0D4B1948-CD2A-4AB4-84E8-B21A2DBC3D5F}"/>
    <hyperlink ref="AT346" r:id="rId220" xr:uid="{619B62AC-5566-43BF-BA40-01BBA2C06F85}"/>
    <hyperlink ref="AQ368" r:id="rId221" xr:uid="{2E0A57B7-C55D-4963-9672-9A4B185A7AFE}"/>
    <hyperlink ref="AQ359" r:id="rId222" display="https://tm365-my.sharepoint.com/personal/badruznasrin_basri_tm_com_my/_layouts/15/Doc.aspx?sourcedoc=%7B5C9036C3-B508-4FC2-B44B-85BA42EE91ED%7D&amp;file=0223%20TP%20NRP%20FOC%20%26%20UPE%20SLA%2099.0%25%20SNI%20DIGI%20-%20NE_Siti%20Nur%20Atiqah%20Bint.pptx&amp;action=edit&amp;mobileredirect=true" xr:uid="{F7EC6819-CACE-4D65-9906-AE02327A2254}"/>
    <hyperlink ref="AT359" r:id="rId223" display="https://tm365-my.sharepoint.com/personal/badruznasrin_basri_tm_com_my/_layouts/15/Doc.aspx?sourcedoc=%7B6BA0F168-40BE-4E04-800A-EFA45B1661DA%7D&amp;file=STAND%20COSTING%20FOC%20%26%20UPE%20SLA%2099.0%25%20SNI%20DIGI%20-_Siti%20Nur%20Atiqah%20Bint.xlsx&amp;action=default&amp;mobileredirect=true" xr:uid="{8B71A08E-8A5A-453C-9896-5F807380B2AA}"/>
    <hyperlink ref="AQ247" r:id="rId224" display="https://tm365-my.sharepoint.com/personal/badruznasrin_basri_tm_com_my/Documents/Apps/Microsoft%20Forms/Request%20New%20PR/Question%201/Std_Costing%20SITE%20INSTRUCTION%20SIS%20NID%20BETONG_Noreha%20Binti%20Fatehi.pdf; https://tm365-my.sharepoint.com/personal/badruznasrin_basri_tm_com_my/_layouts/15/Doc.aspx?sourcedoc=%7B80543BA1-ED60-4AAB-B96D-BF64E6AE47E2%7D&amp;file=Std_Costing%20SITE%20INSTRUCTION%20SIS%20NID%20BETONG_Noreha%20Binti%20Fatehi.xlsx&amp;action=default&amp;mobileredirect=true; https://tm365-my.sharepoint.com/personal/badruznasrin_basri_tm_com_my/Documents/Apps/Microsoft%20Forms/Request%20New%20PR/Question%201/TBOQ%20SITE%20INSTRUCTION%20SIS%20NID%20BETONG_Noreha%20Binti%20Fatehi.pdf; https://tm365-my.sharepoint.com/personal/badruznasrin_basri_tm_com_my/Documents/Apps/Microsoft%20Forms/Request%20New%20PR/Question%201/TP%20FOR%20SITE%20INSTRUCTION%20NID%20BETONG_Noreha%20Binti%20Fatehi.pdf" xr:uid="{BB5326E4-99FB-43D7-A8EB-BBBC4CFF05D7}"/>
    <hyperlink ref="AT247" r:id="rId225" display="https://tm365-my.sharepoint.com/personal/badruznasrin_basri_tm_com_my/_layouts/15/Doc.aspx?sourcedoc=%7BA1937C8D-92D1-4A9C-886B-76C34ADB3A33%7D&amp;file=Std_Costing%20SITE%20INSTRUCTION%20SIS%20NID%20BETONG_Noreha%20Binti%20Fatehi.xlsx&amp;action=default&amp;mobileredirect=true" xr:uid="{BE4F3BDD-6581-4976-B0FC-FA1ADA96F98B}"/>
    <hyperlink ref="AQ325" r:id="rId226" display="https://tm365-my.sharepoint.com/personal/badruznasrin_basri_tm_com_my/Documents/Apps/Microsoft%20Forms/Request%20New%20PR/Question%201/BOQ%20FOR%20TMWA235079_Noreha%20Binti%20Fatehi.pdf; https://tm365-my.sharepoint.com/personal/badruznasrin_basri_tm_com_my/Documents/Apps/Microsoft%20Forms/Request%20New%20PR/Question%201/PURCHASE%20REQUEST%20FOR%20TMWA235079_Noreha%20Binti%20Fatehi.pdf; https://tm365-my.sharepoint.com/personal/badruznasrin_basri_tm_com_my/Documents/Apps/Microsoft%20Forms/Request%20New%20PR/Question%201/TECHNICAL%20PROPOSAL%20FOR%20TMWA235079_Noreha%20Binti%20Fatehi.pdf" xr:uid="{14BA00CE-9E7C-4226-9889-27C11F8B6F73}"/>
    <hyperlink ref="AQ363" r:id="rId227" display="https://tm365-my.sharepoint.com/personal/badruznasrin_basri_tm_com_my/Documents/Apps/Microsoft%20Forms/Request%20New%20PR/Question%201/Techical%20Proposal%20KASTAM%20POS%20LAJU%20KK%20(1)_Daniel%20S%20Manson.pdf; https://tm365-my.sharepoint.com/personal/badruznasrin_basri_tm_com_my/Documents/Apps/Microsoft%20Forms/Request%20New%20PR/Question%201/SLD%20REDMARK%20KASTAM%20POS%20LAJU%20KK_Daniel%20S%20Manson.pdf" xr:uid="{74E27CAA-037A-4B8A-BF39-262C6D5D4926}"/>
    <hyperlink ref="AT363" r:id="rId228" display="https://tm365-my.sharepoint.com/personal/badruznasrin_basri_tm_com_my/Documents/Apps/Microsoft%20Forms/Request%20New%20PR/Question/PR%20KASTAM%20POS%20LAJU_Daniel%20S%20Manson.pdf; https://tm365-my.sharepoint.com/personal/badruznasrin_basri_tm_com_my/_layouts/15/Doc.aspx?sourcedoc=%7B343AE815-A0C7-4B99-9A4C-DD9F415C0D9A%7D&amp;file=Std_Costing_AWP_FTTH_CNC-forCNC_V2-3%20(3)_Daniel%20S%20Manson.xlsx&amp;action=default&amp;mobileredirect=true" xr:uid="{273CE930-0A1C-4C23-8B7B-DD90F4C31C62}"/>
    <hyperlink ref="AT232" r:id="rId229" xr:uid="{207268C0-CDB5-4B02-91DE-1946FC351416}"/>
    <hyperlink ref="AT252" r:id="rId230" xr:uid="{78B8C5A5-D82C-46AD-B12C-69FF4B1AF7C8}"/>
    <hyperlink ref="AT237" r:id="rId231" xr:uid="{95CB6807-5512-439C-9F4E-14CAF3A50FB7}"/>
    <hyperlink ref="AT248" r:id="rId232" display="https://tm365-my.sharepoint.com/personal/badruznasrin_basri_tm_com_my/Documents/Apps/Microsoft%20Forms/Request%20New%20PR/Question/BOQ%20TUDM%20SENDAYAN_Norizuwan%20Bin%20Che%20Ha.pdf; https://tm365-my.sharepoint.com/personal/badruznasrin_basri_tm_com_my/_layouts/15/Doc.aspx?sourcedoc=%7BA40441C8-0C13-48E9-8D83-9EFA3DA5BED8%7D&amp;file=Std_Costing_AWP_CWS-5G-NRP-TUDM%20SENDAYAN_Norizuwan%20Bin%20Che%20Ha.xlsx&amp;action=default&amp;mobileredirect=true" xr:uid="{97950A29-E848-4D88-905D-94FEE1CB457C}"/>
    <hyperlink ref="AA192" r:id="rId233" xr:uid="{B8C9171C-B1A9-47FE-A162-2BA89178C391}"/>
    <hyperlink ref="AT76" r:id="rId234" xr:uid="{818D58DE-4EF7-4BEA-941B-FBD3FDA1C516}"/>
    <hyperlink ref="AT77" r:id="rId235" xr:uid="{A2FD038A-6A43-4CD9-BAFA-B6026DF06A79}"/>
    <hyperlink ref="AT79" r:id="rId236" xr:uid="{80374CB7-6AB1-48A9-B29C-8F158370C798}"/>
    <hyperlink ref="AA596" r:id="rId237" xr:uid="{4C30D1FE-E25B-420C-A4E3-79AA4D478CC7}"/>
    <hyperlink ref="AT1494" r:id="rId238" display="https://tm365-my.sharepoint.com/personal/badruznasrin_basri_tm_com_my/Documents/Apps/Microsoft%20Forms/Request%20New%20PR/Question%202/BOQ%20FOC_Muhammad%20Iqmal%20Bin%20M.pdf&quot;,&quot;id&quot;:&quot;01KO5DXPXR3HLUXN6NKRDKOTNXJASBUJCG&quot;,&quot;type&quot;:null,&quot;size&quot;:145417,&quot;referenceId&quot;:&quot;01KO5DXPXUPARRCS6LWRBYBWTUUM5DK5ER&quot;,&quot;driveId&quot;:&quot;b!GENIO6DB3UWzdulNK6evrT-LvdyhA0VIokS4fxAfqZJ9NS0deS_ETJs3VRRJUVZM&quot;,&quot;status&quot;:1,&quot;uploadSessionUrl&quot;:null},{&quot;name&quot;:&quot;BOQ RECOVER CABLE_Muhammad Iqmal Bin M.pdf&quot;,&quot;link&quot;:&quot;https://tm365-my.sharepoint.com/personal/badruznasrin_basri_tm_com_my/Documents/Apps/Microsoft%20Forms/Request%20New%20PR/Question%202/BOQ%20RECOVER%20CABLE_Muhammad%20Iqmal%20Bin%20M.pdf&quot;,&quot;id&quot;:&quot;01KO5DXPXIOGBZNPHQXJHZ5AMXHCWJ3HDL&quot;,&quot;type&quot;:null,&quot;size&quot;:135201,&quot;referenceId&quot;:&quot;01KO5DXPXUPARRCS6LWRBYBWTUUM5DK5ER&quot;,&quot;driveId&quot;:&quot;b!GENIO6DB3UWzdulNK6evrT-LvdyhA0VIokS4fxAfqZJ9NS0deS_ETJs3VRRJUVZM&quot;,&quot;status&quot;:1,&quot;uploadSessionUrl&quot;" xr:uid="{D013FB91-5FC4-4949-9C74-43C56BB3FC17}"/>
    <hyperlink ref="AT215" r:id="rId239" xr:uid="{1AC0FB0C-6F26-43F7-8C35-255F33775594}"/>
    <hyperlink ref="AA1476" r:id="rId240" xr:uid="{3B4EDFBB-480C-4D21-9829-6F4030C8F558}"/>
    <hyperlink ref="AA1537" r:id="rId241" xr:uid="{C7E594D0-3E31-4F79-9E6A-91BC4B1C042E}"/>
    <hyperlink ref="AT115" r:id="rId242" xr:uid="{E8D4C5A1-D63D-4CBF-A1B1-FA69B48D0B97}"/>
    <hyperlink ref="AQ115" r:id="rId243" xr:uid="{9A1D7132-22DF-4278-AE74-342F5F0CDE76}"/>
    <hyperlink ref="AQ116" r:id="rId244" xr:uid="{D9F8BD6C-950A-41F8-A0A1-8E4BBEB0D9D3}"/>
    <hyperlink ref="AT116" r:id="rId245" xr:uid="{48C1C6D7-9BAA-4A5D-91D1-276B35038C26}"/>
  </hyperlinks>
  <pageMargins left="0.7" right="0.7" top="0.75" bottom="0.75" header="0.3" footer="0.3"/>
  <pageSetup paperSize="9" orientation="portrait" r:id="rId246"/>
  <legacyDrawing r:id="rId247"/>
  <tableParts count="1">
    <tablePart r:id="rId248"/>
  </tableParts>
  <extLst>
    <ext xmlns:x14="http://schemas.microsoft.com/office/spreadsheetml/2009/9/main" uri="{CCE6A557-97BC-4b89-ADB6-D9C93CAAB3DF}">
      <x14:dataValidations xmlns:xm="http://schemas.microsoft.com/office/excel/2006/main" count="7">
        <x14:dataValidation type="list" allowBlank="1" showInputMessage="1" xr:uid="{92280A77-6DE0-4789-B2D7-8E6EBD90737B}">
          <x14:formula1>
            <xm:f>'CP Member'!$H$2:$H$43</xm:f>
          </x14:formula1>
          <xm:sqref>Z193:Z208 B1718:B1722 B1724:B1769 B1771:B1787 B1789:B1800 B2061:B1048576 B2024 B2026:B2028 B2030 B1862:B2022</xm:sqref>
        </x14:dataValidation>
        <x14:dataValidation type="list" allowBlank="1" showInputMessage="1" showErrorMessage="1" xr:uid="{3FCCEB1E-68A9-4D49-BA88-B5C23BEE925D}">
          <x14:formula1>
            <xm:f>'CP Member'!$H$2:$H$47</xm:f>
          </x14:formula1>
          <xm:sqref>B1806 B1723 B1770 B1788 B1802 B4:B1717 B1811:B1861 B2031:B2060 B2023 B2025 B2029</xm:sqref>
        </x14:dataValidation>
        <x14:dataValidation type="list" allowBlank="1" showInputMessage="1" xr:uid="{C2D86296-DA94-47B1-A7F9-F91B55473B96}">
          <x14:formula1>
            <xm:f>'All Link_LOV'!$I$7:$I$24</xm:f>
          </x14:formula1>
          <xm:sqref>U129:Y129 U124:Y124 U48:Y48 U30:Y30 U190:Y192 P48:S48 P124:S124 P129:S129 P190:S192 P30:S30 I48:J48 I124:J124 I129:J129 I190:J192 I30:J30</xm:sqref>
        </x14:dataValidation>
        <x14:dataValidation type="list" allowBlank="1" showInputMessage="1" showErrorMessage="1" xr:uid="{1C2D011C-24EE-491F-AE9B-1F96D967736D}">
          <x14:formula1>
            <xm:f>'All Link_LOV'!$I$32:$I$72</xm:f>
          </x14:formula1>
          <xm:sqref>C4:C2504</xm:sqref>
        </x14:dataValidation>
        <x14:dataValidation type="list" allowBlank="1" showInputMessage="1" showErrorMessage="1" xr:uid="{869FB1BA-324F-469B-AAB0-C6B5A106B13F}">
          <x14:formula1>
            <xm:f>'All Link_LOV'!$I$4:$I$28</xm:f>
          </x14:formula1>
          <xm:sqref>C2505:C1048576</xm:sqref>
        </x14:dataValidation>
        <x14:dataValidation type="list" allowBlank="1" showInputMessage="1" showErrorMessage="1" xr:uid="{B7DBDC4C-F936-453F-AF2B-612874DA2755}">
          <x14:formula1>
            <xm:f>'All Link_LOV'!#REF!</xm:f>
          </x14:formula1>
          <xm:sqref>F447:O448 E461:O461 F452:O452 F443:O443</xm:sqref>
        </x14:dataValidation>
        <x14:dataValidation type="list" allowBlank="1" showInputMessage="1" xr:uid="{EA1228E8-C16E-41E3-B55B-FB9144E1B40A}">
          <x14:formula1>
            <xm:f>'All Link_LOV'!$M$4:$M$16</xm:f>
          </x14:formula1>
          <xm:sqref>E667:O667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1D665-96A3-454A-805D-7DB40D9C861D}">
  <dimension ref="A1:C2327"/>
  <sheetViews>
    <sheetView workbookViewId="0"/>
  </sheetViews>
  <sheetFormatPr defaultRowHeight="15"/>
  <cols>
    <col min="2" max="2" width="25.7109375" style="469" customWidth="1"/>
    <col min="3" max="3" width="26.28515625" style="176" customWidth="1"/>
  </cols>
  <sheetData>
    <row r="1" spans="1:3">
      <c r="A1" s="176"/>
      <c r="B1" s="176">
        <f>SUBTOTAL(3,B4:B9285)</f>
        <v>1912</v>
      </c>
    </row>
    <row r="2" spans="1:3">
      <c r="A2" s="1168" t="s">
        <v>6022</v>
      </c>
      <c r="B2" s="470"/>
      <c r="C2" s="174"/>
    </row>
    <row r="3" spans="1:3">
      <c r="A3" s="830" t="s">
        <v>97</v>
      </c>
      <c r="B3" s="827" t="s">
        <v>14756</v>
      </c>
      <c r="C3" s="859" t="s">
        <v>1075</v>
      </c>
    </row>
    <row r="4" spans="1:3">
      <c r="A4" s="589">
        <v>1</v>
      </c>
      <c r="B4" s="590" t="s">
        <v>20</v>
      </c>
      <c r="C4" s="592" t="s">
        <v>150</v>
      </c>
    </row>
    <row r="5" spans="1:3">
      <c r="A5" s="600">
        <v>2</v>
      </c>
      <c r="B5" s="601" t="s">
        <v>20</v>
      </c>
      <c r="C5" s="603" t="s">
        <v>150</v>
      </c>
    </row>
    <row r="6" spans="1:3">
      <c r="A6" s="589">
        <v>3</v>
      </c>
      <c r="B6" s="590" t="s">
        <v>20</v>
      </c>
      <c r="C6" s="592" t="s">
        <v>150</v>
      </c>
    </row>
    <row r="7" spans="1:3">
      <c r="A7" s="600">
        <v>4</v>
      </c>
      <c r="B7" s="601" t="s">
        <v>20</v>
      </c>
      <c r="C7" s="603" t="s">
        <v>150</v>
      </c>
    </row>
    <row r="8" spans="1:3">
      <c r="A8" s="589">
        <v>5</v>
      </c>
      <c r="B8" s="590" t="s">
        <v>20</v>
      </c>
      <c r="C8" s="592" t="s">
        <v>150</v>
      </c>
    </row>
    <row r="9" spans="1:3">
      <c r="A9" s="600">
        <v>6</v>
      </c>
      <c r="B9" s="601" t="s">
        <v>187</v>
      </c>
      <c r="C9" s="603" t="s">
        <v>45</v>
      </c>
    </row>
    <row r="10" spans="1:3">
      <c r="A10" s="589">
        <v>7</v>
      </c>
      <c r="B10" s="590" t="s">
        <v>187</v>
      </c>
      <c r="C10" s="592" t="s">
        <v>45</v>
      </c>
    </row>
    <row r="11" spans="1:3">
      <c r="A11" s="600">
        <v>8</v>
      </c>
      <c r="B11" s="601" t="s">
        <v>20</v>
      </c>
      <c r="C11" s="603" t="s">
        <v>150</v>
      </c>
    </row>
    <row r="12" spans="1:3">
      <c r="A12" s="589">
        <v>9</v>
      </c>
      <c r="B12" s="590" t="s">
        <v>20</v>
      </c>
      <c r="C12" s="592" t="s">
        <v>150</v>
      </c>
    </row>
    <row r="13" spans="1:3">
      <c r="A13" s="600">
        <v>10</v>
      </c>
      <c r="B13" s="601" t="s">
        <v>137</v>
      </c>
      <c r="C13" s="603" t="s">
        <v>150</v>
      </c>
    </row>
    <row r="14" spans="1:3">
      <c r="A14" s="589">
        <v>11</v>
      </c>
      <c r="B14" s="590" t="s">
        <v>20</v>
      </c>
      <c r="C14" s="592" t="s">
        <v>150</v>
      </c>
    </row>
    <row r="15" spans="1:3">
      <c r="A15" s="600">
        <v>12</v>
      </c>
      <c r="B15" s="601" t="s">
        <v>20</v>
      </c>
      <c r="C15" s="603" t="s">
        <v>150</v>
      </c>
    </row>
    <row r="16" spans="1:3">
      <c r="A16" s="589">
        <v>13</v>
      </c>
      <c r="B16" s="590" t="s">
        <v>175</v>
      </c>
      <c r="C16" s="592" t="s">
        <v>150</v>
      </c>
    </row>
    <row r="17" spans="1:3">
      <c r="A17" s="600">
        <v>14</v>
      </c>
      <c r="B17" s="601" t="s">
        <v>20</v>
      </c>
      <c r="C17" s="603" t="s">
        <v>150</v>
      </c>
    </row>
    <row r="18" spans="1:3">
      <c r="A18" s="589">
        <v>15</v>
      </c>
      <c r="B18" s="590" t="s">
        <v>137</v>
      </c>
      <c r="C18" s="592" t="s">
        <v>108</v>
      </c>
    </row>
    <row r="19" spans="1:3">
      <c r="A19" s="600">
        <v>16</v>
      </c>
      <c r="B19" s="601" t="s">
        <v>26</v>
      </c>
      <c r="C19" s="603" t="s">
        <v>150</v>
      </c>
    </row>
    <row r="20" spans="1:3">
      <c r="A20" s="589">
        <v>17</v>
      </c>
      <c r="B20" s="590" t="s">
        <v>137</v>
      </c>
      <c r="C20" s="592" t="s">
        <v>108</v>
      </c>
    </row>
    <row r="21" spans="1:3">
      <c r="A21" s="617">
        <v>18</v>
      </c>
      <c r="B21" s="614" t="s">
        <v>19</v>
      </c>
      <c r="C21" s="600" t="s">
        <v>16</v>
      </c>
    </row>
    <row r="22" spans="1:3">
      <c r="A22" s="589">
        <v>19</v>
      </c>
      <c r="B22" s="590" t="s">
        <v>20</v>
      </c>
      <c r="C22" s="592" t="s">
        <v>150</v>
      </c>
    </row>
    <row r="23" spans="1:3">
      <c r="A23" s="600">
        <v>20</v>
      </c>
      <c r="B23" s="601" t="s">
        <v>20</v>
      </c>
      <c r="C23" s="600" t="s">
        <v>16</v>
      </c>
    </row>
    <row r="24" spans="1:3">
      <c r="A24" s="589">
        <v>21</v>
      </c>
      <c r="B24" s="590" t="s">
        <v>20</v>
      </c>
      <c r="C24" s="592" t="s">
        <v>150</v>
      </c>
    </row>
    <row r="25" spans="1:3">
      <c r="A25" s="600">
        <v>22</v>
      </c>
      <c r="B25" s="601" t="s">
        <v>20</v>
      </c>
      <c r="C25" s="603" t="s">
        <v>150</v>
      </c>
    </row>
    <row r="26" spans="1:3">
      <c r="A26" s="589">
        <v>23</v>
      </c>
      <c r="B26" s="590" t="s">
        <v>20</v>
      </c>
      <c r="C26" s="592" t="s">
        <v>150</v>
      </c>
    </row>
    <row r="27" spans="1:3">
      <c r="A27" s="600">
        <v>24</v>
      </c>
      <c r="B27" s="601" t="s">
        <v>20</v>
      </c>
      <c r="C27" s="603" t="s">
        <v>150</v>
      </c>
    </row>
    <row r="28" spans="1:3">
      <c r="A28" s="589">
        <v>25</v>
      </c>
      <c r="B28" s="590" t="s">
        <v>20</v>
      </c>
      <c r="C28" s="592" t="s">
        <v>150</v>
      </c>
    </row>
    <row r="29" spans="1:3">
      <c r="A29" s="630">
        <v>26</v>
      </c>
      <c r="B29" s="628" t="s">
        <v>20</v>
      </c>
      <c r="C29" s="630" t="s">
        <v>150</v>
      </c>
    </row>
    <row r="30" spans="1:3">
      <c r="A30" s="589">
        <v>27</v>
      </c>
      <c r="B30" s="590" t="s">
        <v>20</v>
      </c>
      <c r="C30" s="592" t="s">
        <v>150</v>
      </c>
    </row>
    <row r="31" spans="1:3">
      <c r="A31" s="630">
        <v>28</v>
      </c>
      <c r="B31" s="628" t="s">
        <v>20</v>
      </c>
      <c r="C31" s="630" t="s">
        <v>150</v>
      </c>
    </row>
    <row r="32" spans="1:3">
      <c r="A32" s="589">
        <v>29</v>
      </c>
      <c r="B32" s="590" t="s">
        <v>20</v>
      </c>
      <c r="C32" s="592" t="s">
        <v>150</v>
      </c>
    </row>
    <row r="33" spans="1:3">
      <c r="A33" s="600">
        <v>30</v>
      </c>
      <c r="B33" s="601" t="s">
        <v>18</v>
      </c>
      <c r="C33" s="603" t="s">
        <v>45</v>
      </c>
    </row>
    <row r="34" spans="1:3">
      <c r="A34" s="589">
        <v>31</v>
      </c>
      <c r="B34" s="590" t="s">
        <v>20</v>
      </c>
      <c r="C34" s="592" t="s">
        <v>150</v>
      </c>
    </row>
    <row r="35" spans="1:3">
      <c r="A35" s="600">
        <v>32</v>
      </c>
      <c r="B35" s="601" t="s">
        <v>18</v>
      </c>
      <c r="C35" s="603" t="s">
        <v>108</v>
      </c>
    </row>
    <row r="36" spans="1:3">
      <c r="A36" s="589">
        <v>33</v>
      </c>
      <c r="B36" s="590" t="s">
        <v>20</v>
      </c>
      <c r="C36" s="592" t="s">
        <v>45</v>
      </c>
    </row>
    <row r="37" spans="1:3">
      <c r="A37" s="600">
        <v>34</v>
      </c>
      <c r="B37" s="601" t="s">
        <v>18</v>
      </c>
      <c r="C37" s="603" t="s">
        <v>45</v>
      </c>
    </row>
    <row r="38" spans="1:3">
      <c r="A38" s="641">
        <v>35</v>
      </c>
      <c r="B38" s="639" t="s">
        <v>27</v>
      </c>
      <c r="C38" s="641" t="s">
        <v>108</v>
      </c>
    </row>
    <row r="39" spans="1:3">
      <c r="A39" s="600">
        <v>36</v>
      </c>
      <c r="B39" s="601" t="s">
        <v>20</v>
      </c>
      <c r="C39" s="603" t="s">
        <v>150</v>
      </c>
    </row>
    <row r="40" spans="1:3">
      <c r="A40" s="589">
        <v>37</v>
      </c>
      <c r="B40" s="590" t="s">
        <v>20</v>
      </c>
      <c r="C40" s="592" t="s">
        <v>150</v>
      </c>
    </row>
    <row r="41" spans="1:3">
      <c r="A41" s="600">
        <v>38</v>
      </c>
      <c r="B41" s="601" t="s">
        <v>20</v>
      </c>
      <c r="C41" s="603" t="s">
        <v>108</v>
      </c>
    </row>
    <row r="42" spans="1:3">
      <c r="A42" s="589">
        <v>39</v>
      </c>
      <c r="B42" s="590" t="s">
        <v>20</v>
      </c>
      <c r="C42" s="592" t="s">
        <v>150</v>
      </c>
    </row>
    <row r="43" spans="1:3">
      <c r="A43" s="630">
        <v>40</v>
      </c>
      <c r="B43" s="628" t="s">
        <v>20</v>
      </c>
      <c r="C43" s="630" t="s">
        <v>150</v>
      </c>
    </row>
    <row r="44" spans="1:3">
      <c r="A44" s="589">
        <v>41</v>
      </c>
      <c r="B44" s="590" t="s">
        <v>20</v>
      </c>
      <c r="C44" s="592" t="s">
        <v>150</v>
      </c>
    </row>
    <row r="45" spans="1:3">
      <c r="A45" s="600">
        <v>42</v>
      </c>
      <c r="B45" s="601" t="s">
        <v>20</v>
      </c>
      <c r="C45" s="603" t="s">
        <v>150</v>
      </c>
    </row>
    <row r="46" spans="1:3">
      <c r="A46" s="589">
        <v>43</v>
      </c>
      <c r="B46" s="590" t="s">
        <v>20</v>
      </c>
      <c r="C46" s="592" t="s">
        <v>150</v>
      </c>
    </row>
    <row r="47" spans="1:3">
      <c r="A47" s="600">
        <v>44</v>
      </c>
      <c r="B47" s="601" t="s">
        <v>175</v>
      </c>
      <c r="C47" s="600" t="s">
        <v>150</v>
      </c>
    </row>
    <row r="48" spans="1:3">
      <c r="A48" s="589">
        <v>45</v>
      </c>
      <c r="B48" s="590" t="s">
        <v>20</v>
      </c>
      <c r="C48" s="592" t="s">
        <v>150</v>
      </c>
    </row>
    <row r="49" spans="1:3">
      <c r="A49" s="630">
        <v>46</v>
      </c>
      <c r="B49" s="628" t="s">
        <v>20</v>
      </c>
      <c r="C49" s="630" t="s">
        <v>150</v>
      </c>
    </row>
    <row r="50" spans="1:3">
      <c r="A50" s="589">
        <v>47</v>
      </c>
      <c r="B50" s="590" t="s">
        <v>33</v>
      </c>
      <c r="C50" s="592" t="s">
        <v>150</v>
      </c>
    </row>
    <row r="51" spans="1:3">
      <c r="A51" s="630">
        <v>48</v>
      </c>
      <c r="B51" s="628" t="s">
        <v>20</v>
      </c>
      <c r="C51" s="630" t="s">
        <v>150</v>
      </c>
    </row>
    <row r="52" spans="1:3">
      <c r="A52" s="641">
        <v>49</v>
      </c>
      <c r="B52" s="639" t="s">
        <v>19</v>
      </c>
      <c r="C52" s="589" t="s">
        <v>16</v>
      </c>
    </row>
    <row r="53" spans="1:3">
      <c r="A53" s="600">
        <v>50</v>
      </c>
      <c r="B53" s="601" t="s">
        <v>20</v>
      </c>
      <c r="C53" s="603" t="s">
        <v>108</v>
      </c>
    </row>
    <row r="54" spans="1:3">
      <c r="A54" s="630">
        <v>51</v>
      </c>
      <c r="B54" s="628" t="s">
        <v>20</v>
      </c>
      <c r="C54" s="630" t="s">
        <v>150</v>
      </c>
    </row>
    <row r="55" spans="1:3">
      <c r="A55" s="600">
        <v>52</v>
      </c>
      <c r="B55" s="601" t="s">
        <v>27</v>
      </c>
      <c r="C55" s="603" t="s">
        <v>108</v>
      </c>
    </row>
    <row r="56" spans="1:3">
      <c r="A56" s="589">
        <v>53</v>
      </c>
      <c r="B56" s="590" t="s">
        <v>20</v>
      </c>
      <c r="C56" s="592" t="s">
        <v>150</v>
      </c>
    </row>
    <row r="57" spans="1:3">
      <c r="A57" s="600">
        <v>54</v>
      </c>
      <c r="B57" s="601" t="s">
        <v>20</v>
      </c>
      <c r="C57" s="600" t="s">
        <v>16</v>
      </c>
    </row>
    <row r="58" spans="1:3">
      <c r="A58" s="641">
        <v>55</v>
      </c>
      <c r="B58" s="639" t="s">
        <v>187</v>
      </c>
      <c r="C58" s="589" t="s">
        <v>16</v>
      </c>
    </row>
    <row r="59" spans="1:3">
      <c r="A59" s="600">
        <v>56</v>
      </c>
      <c r="B59" s="601" t="s">
        <v>20</v>
      </c>
      <c r="C59" s="603" t="s">
        <v>150</v>
      </c>
    </row>
    <row r="60" spans="1:3">
      <c r="A60" s="600">
        <v>57</v>
      </c>
      <c r="B60" s="601" t="s">
        <v>20</v>
      </c>
      <c r="C60" s="603" t="s">
        <v>108</v>
      </c>
    </row>
    <row r="61" spans="1:3">
      <c r="A61" s="600">
        <v>58</v>
      </c>
      <c r="B61" s="601" t="s">
        <v>20</v>
      </c>
      <c r="C61" s="603" t="s">
        <v>150</v>
      </c>
    </row>
    <row r="62" spans="1:3">
      <c r="A62" s="589">
        <v>59</v>
      </c>
      <c r="B62" s="590" t="s">
        <v>20</v>
      </c>
      <c r="C62" s="589" t="s">
        <v>16</v>
      </c>
    </row>
    <row r="63" spans="1:3">
      <c r="A63" s="600">
        <v>60</v>
      </c>
      <c r="B63" s="601" t="s">
        <v>20</v>
      </c>
      <c r="C63" s="600" t="s">
        <v>108</v>
      </c>
    </row>
    <row r="64" spans="1:3">
      <c r="A64" s="589">
        <v>61</v>
      </c>
      <c r="B64" s="590" t="s">
        <v>20</v>
      </c>
      <c r="C64" s="592" t="s">
        <v>150</v>
      </c>
    </row>
    <row r="65" spans="1:3">
      <c r="A65" s="600">
        <v>62</v>
      </c>
      <c r="B65" s="601" t="s">
        <v>20</v>
      </c>
      <c r="C65" s="603" t="s">
        <v>150</v>
      </c>
    </row>
    <row r="66" spans="1:3">
      <c r="A66" s="589">
        <v>63</v>
      </c>
      <c r="B66" s="590" t="s">
        <v>20</v>
      </c>
      <c r="C66" s="589" t="s">
        <v>108</v>
      </c>
    </row>
    <row r="67" spans="1:3">
      <c r="A67" s="600">
        <v>64</v>
      </c>
      <c r="B67" s="601" t="s">
        <v>28</v>
      </c>
      <c r="C67" s="603" t="s">
        <v>150</v>
      </c>
    </row>
    <row r="68" spans="1:3">
      <c r="A68" s="589">
        <v>65</v>
      </c>
      <c r="B68" s="590" t="s">
        <v>20</v>
      </c>
      <c r="C68" s="592" t="s">
        <v>108</v>
      </c>
    </row>
    <row r="69" spans="1:3">
      <c r="A69" s="600">
        <v>66</v>
      </c>
      <c r="B69" s="601" t="s">
        <v>20</v>
      </c>
      <c r="C69" s="600" t="s">
        <v>16</v>
      </c>
    </row>
    <row r="70" spans="1:3">
      <c r="A70" s="589">
        <v>67</v>
      </c>
      <c r="B70" s="590" t="s">
        <v>20</v>
      </c>
      <c r="C70" s="592" t="s">
        <v>108</v>
      </c>
    </row>
    <row r="71" spans="1:3">
      <c r="A71" s="600">
        <v>68</v>
      </c>
      <c r="B71" s="601" t="s">
        <v>18</v>
      </c>
      <c r="C71" s="603" t="s">
        <v>45</v>
      </c>
    </row>
    <row r="72" spans="1:3">
      <c r="A72" s="589">
        <v>69</v>
      </c>
      <c r="B72" s="590" t="s">
        <v>20</v>
      </c>
      <c r="C72" s="592" t="s">
        <v>108</v>
      </c>
    </row>
    <row r="73" spans="1:3">
      <c r="A73" s="600">
        <v>70</v>
      </c>
      <c r="B73" s="601" t="s">
        <v>20</v>
      </c>
      <c r="C73" s="603" t="s">
        <v>108</v>
      </c>
    </row>
    <row r="74" spans="1:3">
      <c r="A74" s="589">
        <v>71</v>
      </c>
      <c r="B74" s="590" t="s">
        <v>20</v>
      </c>
      <c r="C74" s="592" t="s">
        <v>108</v>
      </c>
    </row>
    <row r="75" spans="1:3">
      <c r="A75" s="600">
        <v>72</v>
      </c>
      <c r="B75" s="601" t="s">
        <v>20</v>
      </c>
      <c r="C75" s="603" t="s">
        <v>108</v>
      </c>
    </row>
    <row r="76" spans="1:3">
      <c r="A76" s="589">
        <v>73</v>
      </c>
      <c r="B76" s="590" t="s">
        <v>137</v>
      </c>
      <c r="C76" s="592" t="s">
        <v>108</v>
      </c>
    </row>
    <row r="77" spans="1:3">
      <c r="A77" s="600">
        <v>74</v>
      </c>
      <c r="B77" s="601" t="s">
        <v>137</v>
      </c>
      <c r="C77" s="603" t="s">
        <v>108</v>
      </c>
    </row>
    <row r="78" spans="1:3">
      <c r="A78" s="589">
        <v>75</v>
      </c>
      <c r="B78" s="590" t="s">
        <v>20</v>
      </c>
      <c r="C78" s="589" t="s">
        <v>150</v>
      </c>
    </row>
    <row r="79" spans="1:3">
      <c r="A79" s="600">
        <v>76</v>
      </c>
      <c r="B79" s="601" t="s">
        <v>137</v>
      </c>
      <c r="C79" s="603" t="s">
        <v>108</v>
      </c>
    </row>
    <row r="80" spans="1:3">
      <c r="A80" s="589">
        <v>77</v>
      </c>
      <c r="B80" s="590" t="s">
        <v>20</v>
      </c>
      <c r="C80" s="589" t="s">
        <v>16</v>
      </c>
    </row>
    <row r="81" spans="1:3">
      <c r="A81" s="600">
        <v>78</v>
      </c>
      <c r="B81" s="601" t="s">
        <v>20</v>
      </c>
      <c r="C81" s="600" t="s">
        <v>16</v>
      </c>
    </row>
    <row r="82" spans="1:3">
      <c r="A82" s="589">
        <v>79</v>
      </c>
      <c r="B82" s="590" t="s">
        <v>20</v>
      </c>
      <c r="C82" s="589" t="s">
        <v>16</v>
      </c>
    </row>
    <row r="83" spans="1:3">
      <c r="A83" s="600">
        <v>80</v>
      </c>
      <c r="B83" s="601" t="s">
        <v>20</v>
      </c>
      <c r="C83" s="600" t="s">
        <v>16</v>
      </c>
    </row>
    <row r="84" spans="1:3">
      <c r="A84" s="589">
        <v>81</v>
      </c>
      <c r="B84" s="590" t="s">
        <v>137</v>
      </c>
      <c r="C84" s="589" t="s">
        <v>150</v>
      </c>
    </row>
    <row r="85" spans="1:3">
      <c r="A85" s="600">
        <v>82</v>
      </c>
      <c r="B85" s="601" t="s">
        <v>20</v>
      </c>
      <c r="C85" s="603" t="s">
        <v>150</v>
      </c>
    </row>
    <row r="86" spans="1:3">
      <c r="A86" s="589">
        <v>83</v>
      </c>
      <c r="B86" s="590" t="s">
        <v>175</v>
      </c>
      <c r="C86" s="589" t="s">
        <v>150</v>
      </c>
    </row>
    <row r="87" spans="1:3">
      <c r="A87" s="600">
        <v>84</v>
      </c>
      <c r="B87" s="601" t="s">
        <v>20</v>
      </c>
      <c r="C87" s="603" t="s">
        <v>150</v>
      </c>
    </row>
    <row r="88" spans="1:3">
      <c r="A88" s="589">
        <v>85</v>
      </c>
      <c r="B88" s="590" t="s">
        <v>20</v>
      </c>
      <c r="C88" s="589" t="s">
        <v>150</v>
      </c>
    </row>
    <row r="89" spans="1:3">
      <c r="A89" s="600">
        <v>86</v>
      </c>
      <c r="B89" s="601" t="s">
        <v>20</v>
      </c>
      <c r="C89" s="603" t="s">
        <v>150</v>
      </c>
    </row>
    <row r="90" spans="1:3">
      <c r="A90" s="589">
        <v>87</v>
      </c>
      <c r="B90" s="590" t="s">
        <v>20</v>
      </c>
      <c r="C90" s="592" t="s">
        <v>150</v>
      </c>
    </row>
    <row r="91" spans="1:3">
      <c r="A91" s="600">
        <v>88</v>
      </c>
      <c r="B91" s="601" t="s">
        <v>20</v>
      </c>
      <c r="C91" s="600" t="s">
        <v>150</v>
      </c>
    </row>
    <row r="92" spans="1:3">
      <c r="A92" s="589">
        <v>89</v>
      </c>
      <c r="B92" s="590" t="s">
        <v>20</v>
      </c>
      <c r="C92" s="592" t="s">
        <v>150</v>
      </c>
    </row>
    <row r="93" spans="1:3">
      <c r="A93" s="600">
        <v>90</v>
      </c>
      <c r="B93" s="601" t="s">
        <v>20</v>
      </c>
      <c r="C93" s="603" t="s">
        <v>150</v>
      </c>
    </row>
    <row r="94" spans="1:3">
      <c r="A94" s="589">
        <v>91</v>
      </c>
      <c r="B94" s="590" t="s">
        <v>20</v>
      </c>
      <c r="C94" s="592" t="s">
        <v>150</v>
      </c>
    </row>
    <row r="95" spans="1:3">
      <c r="A95" s="600">
        <v>92</v>
      </c>
      <c r="B95" s="601" t="s">
        <v>18</v>
      </c>
      <c r="C95" s="600" t="s">
        <v>45</v>
      </c>
    </row>
    <row r="96" spans="1:3">
      <c r="A96" s="589">
        <v>93</v>
      </c>
      <c r="B96" s="590" t="s">
        <v>137</v>
      </c>
      <c r="C96" s="592" t="s">
        <v>12</v>
      </c>
    </row>
    <row r="97" spans="1:3">
      <c r="A97" s="600">
        <v>94</v>
      </c>
      <c r="B97" s="601" t="s">
        <v>20</v>
      </c>
      <c r="C97" s="603" t="s">
        <v>150</v>
      </c>
    </row>
    <row r="98" spans="1:3">
      <c r="A98" s="589">
        <v>95</v>
      </c>
      <c r="B98" s="590" t="s">
        <v>20</v>
      </c>
      <c r="C98" s="592" t="s">
        <v>150</v>
      </c>
    </row>
    <row r="99" spans="1:3">
      <c r="A99" s="600">
        <v>96</v>
      </c>
      <c r="B99" s="601" t="s">
        <v>20</v>
      </c>
      <c r="C99" s="600" t="s">
        <v>108</v>
      </c>
    </row>
    <row r="100" spans="1:3">
      <c r="A100" s="589">
        <v>97</v>
      </c>
      <c r="B100" s="590" t="s">
        <v>20</v>
      </c>
      <c r="C100" s="592" t="s">
        <v>150</v>
      </c>
    </row>
    <row r="101" spans="1:3">
      <c r="A101" s="600">
        <v>98</v>
      </c>
      <c r="B101" s="601" t="s">
        <v>20</v>
      </c>
      <c r="C101" s="603" t="s">
        <v>150</v>
      </c>
    </row>
    <row r="102" spans="1:3">
      <c r="A102" s="589">
        <v>99</v>
      </c>
      <c r="B102" s="590" t="s">
        <v>137</v>
      </c>
      <c r="C102" s="592" t="s">
        <v>150</v>
      </c>
    </row>
    <row r="103" spans="1:3">
      <c r="A103" s="600">
        <v>100</v>
      </c>
      <c r="B103" s="601" t="s">
        <v>20</v>
      </c>
      <c r="C103" s="603" t="s">
        <v>150</v>
      </c>
    </row>
    <row r="104" spans="1:3">
      <c r="A104" s="589">
        <v>101</v>
      </c>
      <c r="B104" s="590" t="s">
        <v>137</v>
      </c>
      <c r="C104" s="592" t="s">
        <v>108</v>
      </c>
    </row>
    <row r="105" spans="1:3">
      <c r="A105" s="600">
        <v>102</v>
      </c>
      <c r="B105" s="601" t="s">
        <v>20</v>
      </c>
      <c r="C105" s="600" t="s">
        <v>16</v>
      </c>
    </row>
    <row r="106" spans="1:3">
      <c r="A106" s="589">
        <v>103</v>
      </c>
      <c r="B106" s="590" t="s">
        <v>28</v>
      </c>
      <c r="C106" s="592" t="s">
        <v>150</v>
      </c>
    </row>
    <row r="107" spans="1:3">
      <c r="A107" s="600">
        <v>104</v>
      </c>
      <c r="B107" s="601" t="s">
        <v>20</v>
      </c>
      <c r="C107" s="603" t="s">
        <v>150</v>
      </c>
    </row>
    <row r="108" spans="1:3">
      <c r="A108" s="589">
        <v>105</v>
      </c>
      <c r="B108" s="590" t="s">
        <v>20</v>
      </c>
      <c r="C108" s="589" t="s">
        <v>150</v>
      </c>
    </row>
    <row r="109" spans="1:3">
      <c r="A109" s="600">
        <v>106</v>
      </c>
      <c r="B109" s="601" t="s">
        <v>20</v>
      </c>
      <c r="C109" s="603" t="s">
        <v>150</v>
      </c>
    </row>
    <row r="110" spans="1:3">
      <c r="A110" s="589">
        <v>107</v>
      </c>
      <c r="B110" s="590" t="s">
        <v>20</v>
      </c>
      <c r="C110" s="589" t="s">
        <v>150</v>
      </c>
    </row>
    <row r="111" spans="1:3">
      <c r="A111" s="600">
        <v>108</v>
      </c>
      <c r="B111" s="601" t="s">
        <v>20</v>
      </c>
      <c r="C111" s="603" t="s">
        <v>150</v>
      </c>
    </row>
    <row r="112" spans="1:3">
      <c r="A112" s="589">
        <v>109</v>
      </c>
      <c r="B112" s="590" t="s">
        <v>20</v>
      </c>
      <c r="C112" s="589" t="s">
        <v>150</v>
      </c>
    </row>
    <row r="113" spans="1:3">
      <c r="A113" s="600">
        <v>110</v>
      </c>
      <c r="B113" s="601" t="s">
        <v>20</v>
      </c>
      <c r="C113" s="603" t="s">
        <v>150</v>
      </c>
    </row>
    <row r="114" spans="1:3">
      <c r="A114" s="589">
        <v>111</v>
      </c>
      <c r="B114" s="590" t="s">
        <v>20</v>
      </c>
      <c r="C114" s="592" t="s">
        <v>150</v>
      </c>
    </row>
    <row r="115" spans="1:3">
      <c r="A115" s="600">
        <v>112</v>
      </c>
      <c r="B115" s="601" t="s">
        <v>175</v>
      </c>
      <c r="C115" s="600" t="s">
        <v>150</v>
      </c>
    </row>
    <row r="116" spans="1:3">
      <c r="A116" s="589">
        <v>113</v>
      </c>
      <c r="B116" s="590" t="s">
        <v>175</v>
      </c>
      <c r="C116" s="589" t="s">
        <v>150</v>
      </c>
    </row>
    <row r="117" spans="1:3">
      <c r="A117" s="600">
        <v>114</v>
      </c>
      <c r="B117" s="601" t="s">
        <v>20</v>
      </c>
      <c r="C117" s="603" t="s">
        <v>150</v>
      </c>
    </row>
    <row r="118" spans="1:3">
      <c r="A118" s="589">
        <v>115</v>
      </c>
      <c r="B118" s="590" t="s">
        <v>20</v>
      </c>
      <c r="C118" s="592" t="s">
        <v>150</v>
      </c>
    </row>
    <row r="119" spans="1:3">
      <c r="A119" s="600">
        <v>116</v>
      </c>
      <c r="B119" s="601" t="s">
        <v>20</v>
      </c>
      <c r="C119" s="603" t="s">
        <v>150</v>
      </c>
    </row>
    <row r="120" spans="1:3">
      <c r="A120" s="589">
        <v>117</v>
      </c>
      <c r="B120" s="590" t="s">
        <v>20</v>
      </c>
      <c r="C120" s="592" t="s">
        <v>150</v>
      </c>
    </row>
    <row r="121" spans="1:3">
      <c r="A121" s="600">
        <v>118</v>
      </c>
      <c r="B121" s="601" t="s">
        <v>20</v>
      </c>
      <c r="C121" s="603" t="s">
        <v>150</v>
      </c>
    </row>
    <row r="122" spans="1:3">
      <c r="A122" s="589">
        <v>119</v>
      </c>
      <c r="B122" s="590" t="s">
        <v>20</v>
      </c>
      <c r="C122" s="592" t="s">
        <v>150</v>
      </c>
    </row>
    <row r="123" spans="1:3">
      <c r="A123" s="600">
        <v>120</v>
      </c>
      <c r="B123" s="601" t="s">
        <v>20</v>
      </c>
      <c r="C123" s="603" t="s">
        <v>150</v>
      </c>
    </row>
    <row r="124" spans="1:3">
      <c r="A124" s="589">
        <v>121</v>
      </c>
      <c r="B124" s="590" t="s">
        <v>20</v>
      </c>
      <c r="C124" s="592" t="s">
        <v>150</v>
      </c>
    </row>
    <row r="125" spans="1:3">
      <c r="A125" s="600">
        <v>122</v>
      </c>
      <c r="B125" s="601" t="s">
        <v>20</v>
      </c>
      <c r="C125" s="603" t="s">
        <v>108</v>
      </c>
    </row>
    <row r="126" spans="1:3">
      <c r="A126" s="589">
        <v>123</v>
      </c>
      <c r="B126" s="590" t="s">
        <v>20</v>
      </c>
      <c r="C126" s="589" t="s">
        <v>150</v>
      </c>
    </row>
    <row r="127" spans="1:3">
      <c r="A127" s="600">
        <v>124</v>
      </c>
      <c r="B127" s="601" t="s">
        <v>20</v>
      </c>
      <c r="C127" s="603" t="s">
        <v>108</v>
      </c>
    </row>
    <row r="128" spans="1:3">
      <c r="A128" s="589">
        <v>125</v>
      </c>
      <c r="B128" s="590" t="s">
        <v>20</v>
      </c>
      <c r="C128" s="589" t="s">
        <v>16</v>
      </c>
    </row>
    <row r="129" spans="1:3">
      <c r="A129" s="600">
        <v>126</v>
      </c>
      <c r="B129" s="601" t="s">
        <v>163</v>
      </c>
      <c r="C129" s="603" t="s">
        <v>150</v>
      </c>
    </row>
    <row r="130" spans="1:3">
      <c r="A130" s="589">
        <v>127</v>
      </c>
      <c r="B130" s="590" t="s">
        <v>20</v>
      </c>
      <c r="C130" s="592" t="s">
        <v>150</v>
      </c>
    </row>
    <row r="131" spans="1:3">
      <c r="A131" s="600">
        <v>128</v>
      </c>
      <c r="B131" s="601" t="s">
        <v>27</v>
      </c>
      <c r="C131" s="603" t="s">
        <v>150</v>
      </c>
    </row>
    <row r="132" spans="1:3">
      <c r="A132" s="589">
        <v>129</v>
      </c>
      <c r="B132" s="590" t="s">
        <v>137</v>
      </c>
      <c r="C132" s="592" t="s">
        <v>150</v>
      </c>
    </row>
    <row r="133" spans="1:3">
      <c r="A133" s="600">
        <v>130</v>
      </c>
      <c r="B133" s="601" t="s">
        <v>19</v>
      </c>
      <c r="C133" s="603" t="s">
        <v>150</v>
      </c>
    </row>
    <row r="134" spans="1:3">
      <c r="A134" s="589">
        <v>131</v>
      </c>
      <c r="B134" s="590" t="s">
        <v>20</v>
      </c>
      <c r="C134" s="592" t="s">
        <v>150</v>
      </c>
    </row>
    <row r="135" spans="1:3">
      <c r="A135" s="600">
        <v>132</v>
      </c>
      <c r="B135" s="601" t="s">
        <v>20</v>
      </c>
      <c r="C135" s="603" t="s">
        <v>108</v>
      </c>
    </row>
    <row r="136" spans="1:3">
      <c r="A136" s="589">
        <v>133</v>
      </c>
      <c r="B136" s="590" t="s">
        <v>19</v>
      </c>
      <c r="C136" s="592" t="s">
        <v>150</v>
      </c>
    </row>
    <row r="137" spans="1:3">
      <c r="A137" s="600">
        <v>134</v>
      </c>
      <c r="B137" s="601" t="s">
        <v>20</v>
      </c>
      <c r="C137" s="603" t="s">
        <v>150</v>
      </c>
    </row>
    <row r="138" spans="1:3">
      <c r="A138" s="589">
        <v>135</v>
      </c>
      <c r="B138" s="590" t="s">
        <v>20</v>
      </c>
      <c r="C138" s="592" t="s">
        <v>150</v>
      </c>
    </row>
    <row r="139" spans="1:3">
      <c r="A139" s="600">
        <v>136</v>
      </c>
      <c r="B139" s="601" t="s">
        <v>20</v>
      </c>
      <c r="C139" s="603" t="s">
        <v>150</v>
      </c>
    </row>
    <row r="140" spans="1:3">
      <c r="A140" s="589">
        <v>137</v>
      </c>
      <c r="B140" s="590" t="s">
        <v>20</v>
      </c>
      <c r="C140" s="592" t="s">
        <v>150</v>
      </c>
    </row>
    <row r="141" spans="1:3">
      <c r="A141" s="600">
        <v>138</v>
      </c>
      <c r="B141" s="601" t="s">
        <v>20</v>
      </c>
      <c r="C141" s="603" t="s">
        <v>150</v>
      </c>
    </row>
    <row r="142" spans="1:3">
      <c r="A142" s="589">
        <v>139</v>
      </c>
      <c r="B142" s="590" t="s">
        <v>20</v>
      </c>
      <c r="C142" s="592" t="s">
        <v>150</v>
      </c>
    </row>
    <row r="143" spans="1:3">
      <c r="A143" s="600">
        <v>140</v>
      </c>
      <c r="B143" s="601" t="s">
        <v>28</v>
      </c>
      <c r="C143" s="603" t="s">
        <v>150</v>
      </c>
    </row>
    <row r="144" spans="1:3">
      <c r="A144" s="589">
        <v>141</v>
      </c>
      <c r="B144" s="590" t="s">
        <v>20</v>
      </c>
      <c r="C144" s="592" t="s">
        <v>150</v>
      </c>
    </row>
    <row r="145" spans="1:3">
      <c r="A145" s="600">
        <v>142</v>
      </c>
      <c r="B145" s="601" t="s">
        <v>20</v>
      </c>
      <c r="C145" s="603" t="s">
        <v>150</v>
      </c>
    </row>
    <row r="146" spans="1:3">
      <c r="A146" s="589">
        <v>143</v>
      </c>
      <c r="B146" s="590" t="s">
        <v>20</v>
      </c>
      <c r="C146" s="592" t="s">
        <v>150</v>
      </c>
    </row>
    <row r="147" spans="1:3">
      <c r="A147" s="600">
        <v>144</v>
      </c>
      <c r="B147" s="601" t="s">
        <v>20</v>
      </c>
      <c r="C147" s="603" t="s">
        <v>150</v>
      </c>
    </row>
    <row r="148" spans="1:3">
      <c r="A148" s="589">
        <v>145</v>
      </c>
      <c r="B148" s="590" t="s">
        <v>20</v>
      </c>
      <c r="C148" s="589" t="s">
        <v>16</v>
      </c>
    </row>
    <row r="149" spans="1:3">
      <c r="A149" s="600">
        <v>146</v>
      </c>
      <c r="B149" s="601" t="s">
        <v>20</v>
      </c>
      <c r="C149" s="603" t="s">
        <v>150</v>
      </c>
    </row>
    <row r="150" spans="1:3">
      <c r="A150" s="589">
        <v>147</v>
      </c>
      <c r="B150" s="590" t="s">
        <v>20</v>
      </c>
      <c r="C150" s="592" t="s">
        <v>150</v>
      </c>
    </row>
    <row r="151" spans="1:3">
      <c r="A151" s="600">
        <v>148</v>
      </c>
      <c r="B151" s="601" t="s">
        <v>20</v>
      </c>
      <c r="C151" s="603" t="s">
        <v>150</v>
      </c>
    </row>
    <row r="152" spans="1:3">
      <c r="A152" s="589">
        <v>149</v>
      </c>
      <c r="B152" s="590" t="s">
        <v>20</v>
      </c>
      <c r="C152" s="592" t="s">
        <v>150</v>
      </c>
    </row>
    <row r="153" spans="1:3">
      <c r="A153" s="600">
        <v>150</v>
      </c>
      <c r="B153" s="601" t="s">
        <v>20</v>
      </c>
      <c r="C153" s="603" t="s">
        <v>150</v>
      </c>
    </row>
    <row r="154" spans="1:3">
      <c r="A154" s="589">
        <v>151</v>
      </c>
      <c r="B154" s="590" t="s">
        <v>20</v>
      </c>
      <c r="C154" s="592" t="s">
        <v>108</v>
      </c>
    </row>
    <row r="155" spans="1:3">
      <c r="A155" s="600">
        <v>152</v>
      </c>
      <c r="B155" s="601" t="s">
        <v>19</v>
      </c>
      <c r="C155" s="603" t="s">
        <v>150</v>
      </c>
    </row>
    <row r="156" spans="1:3">
      <c r="A156" s="589">
        <v>153</v>
      </c>
      <c r="B156" s="590" t="s">
        <v>137</v>
      </c>
      <c r="C156" s="592" t="s">
        <v>150</v>
      </c>
    </row>
    <row r="157" spans="1:3">
      <c r="A157" s="600">
        <v>154</v>
      </c>
      <c r="B157" s="601" t="s">
        <v>20</v>
      </c>
      <c r="C157" s="603" t="s">
        <v>150</v>
      </c>
    </row>
    <row r="158" spans="1:3">
      <c r="A158" s="589">
        <v>155</v>
      </c>
      <c r="B158" s="590" t="s">
        <v>20</v>
      </c>
      <c r="C158" s="589" t="s">
        <v>150</v>
      </c>
    </row>
    <row r="159" spans="1:3">
      <c r="A159" s="630">
        <v>156</v>
      </c>
      <c r="B159" s="628" t="s">
        <v>20</v>
      </c>
      <c r="C159" s="630" t="s">
        <v>150</v>
      </c>
    </row>
    <row r="160" spans="1:3">
      <c r="A160" s="589">
        <v>157</v>
      </c>
      <c r="B160" s="590" t="s">
        <v>118</v>
      </c>
      <c r="C160" s="592" t="s">
        <v>150</v>
      </c>
    </row>
    <row r="161" spans="1:3">
      <c r="A161" s="600">
        <v>158</v>
      </c>
      <c r="B161" s="601" t="s">
        <v>18</v>
      </c>
      <c r="C161" s="603" t="s">
        <v>45</v>
      </c>
    </row>
    <row r="162" spans="1:3">
      <c r="A162" s="589">
        <v>159</v>
      </c>
      <c r="B162" s="590" t="s">
        <v>20</v>
      </c>
      <c r="C162" s="592" t="s">
        <v>150</v>
      </c>
    </row>
    <row r="163" spans="1:3">
      <c r="A163" s="600">
        <v>160</v>
      </c>
      <c r="B163" s="601" t="s">
        <v>20</v>
      </c>
      <c r="C163" s="603" t="s">
        <v>150</v>
      </c>
    </row>
    <row r="164" spans="1:3">
      <c r="A164" s="589">
        <v>161</v>
      </c>
      <c r="B164" s="590" t="s">
        <v>20</v>
      </c>
      <c r="C164" s="592" t="s">
        <v>150</v>
      </c>
    </row>
    <row r="165" spans="1:3">
      <c r="A165" s="600">
        <v>162</v>
      </c>
      <c r="B165" s="601" t="s">
        <v>137</v>
      </c>
      <c r="C165" s="603" t="s">
        <v>150</v>
      </c>
    </row>
    <row r="166" spans="1:3">
      <c r="A166" s="589">
        <v>163</v>
      </c>
      <c r="B166" s="590" t="s">
        <v>20</v>
      </c>
      <c r="C166" s="592" t="s">
        <v>150</v>
      </c>
    </row>
    <row r="167" spans="1:3">
      <c r="A167" s="600">
        <v>164</v>
      </c>
      <c r="B167" s="601" t="s">
        <v>20</v>
      </c>
      <c r="C167" s="603" t="s">
        <v>150</v>
      </c>
    </row>
    <row r="168" spans="1:3">
      <c r="A168" s="589">
        <v>165</v>
      </c>
      <c r="B168" s="590" t="s">
        <v>20</v>
      </c>
      <c r="C168" s="592" t="s">
        <v>150</v>
      </c>
    </row>
    <row r="169" spans="1:3">
      <c r="A169" s="600">
        <v>166</v>
      </c>
      <c r="B169" s="601" t="s">
        <v>175</v>
      </c>
      <c r="C169" s="603" t="s">
        <v>150</v>
      </c>
    </row>
    <row r="170" spans="1:3">
      <c r="A170" s="589">
        <v>167</v>
      </c>
      <c r="B170" s="590" t="s">
        <v>175</v>
      </c>
      <c r="C170" s="592" t="s">
        <v>150</v>
      </c>
    </row>
    <row r="171" spans="1:3">
      <c r="A171" s="600">
        <v>168</v>
      </c>
      <c r="B171" s="601" t="s">
        <v>19</v>
      </c>
      <c r="C171" s="603" t="s">
        <v>150</v>
      </c>
    </row>
    <row r="172" spans="1:3">
      <c r="A172" s="589">
        <v>169</v>
      </c>
      <c r="B172" s="590" t="s">
        <v>20</v>
      </c>
      <c r="C172" s="592" t="s">
        <v>150</v>
      </c>
    </row>
    <row r="173" spans="1:3">
      <c r="A173" s="600">
        <v>170</v>
      </c>
      <c r="B173" s="601" t="s">
        <v>175</v>
      </c>
      <c r="C173" s="603" t="s">
        <v>150</v>
      </c>
    </row>
    <row r="174" spans="1:3">
      <c r="A174" s="589">
        <v>171</v>
      </c>
      <c r="B174" s="590" t="s">
        <v>20</v>
      </c>
      <c r="C174" s="592" t="s">
        <v>150</v>
      </c>
    </row>
    <row r="175" spans="1:3">
      <c r="A175" s="600">
        <v>172</v>
      </c>
      <c r="B175" s="601" t="s">
        <v>20</v>
      </c>
      <c r="C175" s="603" t="s">
        <v>150</v>
      </c>
    </row>
    <row r="176" spans="1:3">
      <c r="A176" s="589">
        <v>173</v>
      </c>
      <c r="B176" s="590" t="s">
        <v>20</v>
      </c>
      <c r="C176" s="589" t="s">
        <v>150</v>
      </c>
    </row>
    <row r="177" spans="1:3">
      <c r="A177" s="600">
        <v>174</v>
      </c>
      <c r="B177" s="601" t="s">
        <v>20</v>
      </c>
      <c r="C177" s="600" t="s">
        <v>150</v>
      </c>
    </row>
    <row r="178" spans="1:3">
      <c r="A178" s="589">
        <v>175</v>
      </c>
      <c r="B178" s="590" t="s">
        <v>20</v>
      </c>
      <c r="C178" s="592" t="s">
        <v>150</v>
      </c>
    </row>
    <row r="179" spans="1:3">
      <c r="A179" s="600">
        <v>176</v>
      </c>
      <c r="B179" s="601" t="s">
        <v>20</v>
      </c>
      <c r="C179" s="600" t="s">
        <v>150</v>
      </c>
    </row>
    <row r="180" spans="1:3">
      <c r="A180" s="589">
        <v>177</v>
      </c>
      <c r="B180" s="590" t="s">
        <v>20</v>
      </c>
      <c r="C180" s="592" t="s">
        <v>150</v>
      </c>
    </row>
    <row r="181" spans="1:3">
      <c r="A181" s="600">
        <v>178</v>
      </c>
      <c r="B181" s="601" t="s">
        <v>20</v>
      </c>
      <c r="C181" s="600" t="s">
        <v>150</v>
      </c>
    </row>
    <row r="182" spans="1:3">
      <c r="A182" s="589">
        <v>179</v>
      </c>
      <c r="B182" s="590" t="s">
        <v>20</v>
      </c>
      <c r="C182" s="589" t="s">
        <v>150</v>
      </c>
    </row>
    <row r="183" spans="1:3">
      <c r="A183" s="600">
        <v>180</v>
      </c>
      <c r="B183" s="601" t="s">
        <v>137</v>
      </c>
      <c r="C183" s="603" t="s">
        <v>150</v>
      </c>
    </row>
    <row r="184" spans="1:3">
      <c r="A184" s="589">
        <v>181</v>
      </c>
      <c r="B184" s="590" t="s">
        <v>20</v>
      </c>
      <c r="C184" s="589" t="s">
        <v>150</v>
      </c>
    </row>
    <row r="185" spans="1:3">
      <c r="A185" s="600">
        <v>182</v>
      </c>
      <c r="B185" s="601" t="s">
        <v>20</v>
      </c>
      <c r="C185" s="600" t="s">
        <v>150</v>
      </c>
    </row>
    <row r="186" spans="1:3">
      <c r="A186" s="589">
        <v>183</v>
      </c>
      <c r="B186" s="590" t="s">
        <v>20</v>
      </c>
      <c r="C186" s="592" t="s">
        <v>150</v>
      </c>
    </row>
    <row r="187" spans="1:3">
      <c r="A187" s="600">
        <v>184</v>
      </c>
      <c r="B187" s="601" t="s">
        <v>137</v>
      </c>
      <c r="C187" s="603" t="s">
        <v>108</v>
      </c>
    </row>
    <row r="188" spans="1:3">
      <c r="A188" s="589">
        <v>185</v>
      </c>
      <c r="B188" s="590" t="s">
        <v>20</v>
      </c>
      <c r="C188" s="589" t="s">
        <v>150</v>
      </c>
    </row>
    <row r="189" spans="1:3">
      <c r="A189" s="600">
        <v>186</v>
      </c>
      <c r="B189" s="601" t="s">
        <v>26</v>
      </c>
      <c r="C189" s="603" t="s">
        <v>150</v>
      </c>
    </row>
    <row r="190" spans="1:3">
      <c r="A190" s="589">
        <v>187</v>
      </c>
      <c r="B190" s="590" t="s">
        <v>27</v>
      </c>
      <c r="C190" s="592" t="s">
        <v>150</v>
      </c>
    </row>
    <row r="191" spans="1:3">
      <c r="A191" s="600">
        <v>188</v>
      </c>
      <c r="B191" s="601" t="s">
        <v>20</v>
      </c>
      <c r="C191" s="603" t="s">
        <v>150</v>
      </c>
    </row>
    <row r="192" spans="1:3">
      <c r="A192" s="589">
        <v>189</v>
      </c>
      <c r="B192" s="590" t="s">
        <v>20</v>
      </c>
      <c r="C192" s="592" t="s">
        <v>150</v>
      </c>
    </row>
    <row r="193" spans="1:3">
      <c r="A193" s="617">
        <v>190</v>
      </c>
      <c r="B193" s="614" t="s">
        <v>32</v>
      </c>
      <c r="C193" s="600" t="s">
        <v>16</v>
      </c>
    </row>
    <row r="194" spans="1:3">
      <c r="A194" s="589">
        <v>191</v>
      </c>
      <c r="B194" s="590" t="s">
        <v>20</v>
      </c>
      <c r="C194" s="592" t="s">
        <v>150</v>
      </c>
    </row>
    <row r="195" spans="1:3">
      <c r="A195" s="600">
        <v>192</v>
      </c>
      <c r="B195" s="601" t="s">
        <v>26</v>
      </c>
      <c r="C195" s="603" t="s">
        <v>150</v>
      </c>
    </row>
    <row r="196" spans="1:3">
      <c r="A196" s="589">
        <v>193</v>
      </c>
      <c r="B196" s="590" t="s">
        <v>14757</v>
      </c>
      <c r="C196" s="592" t="s">
        <v>150</v>
      </c>
    </row>
    <row r="197" spans="1:3">
      <c r="A197" s="600">
        <v>194</v>
      </c>
      <c r="B197" s="601" t="s">
        <v>20</v>
      </c>
      <c r="C197" s="603" t="s">
        <v>108</v>
      </c>
    </row>
    <row r="198" spans="1:3">
      <c r="A198" s="589">
        <v>195</v>
      </c>
      <c r="B198" s="590" t="s">
        <v>20</v>
      </c>
      <c r="C198" s="592" t="s">
        <v>150</v>
      </c>
    </row>
    <row r="199" spans="1:3">
      <c r="A199" s="600">
        <v>196</v>
      </c>
      <c r="B199" s="601" t="s">
        <v>26</v>
      </c>
      <c r="C199" s="603" t="s">
        <v>108</v>
      </c>
    </row>
    <row r="200" spans="1:3">
      <c r="A200" s="589">
        <v>197</v>
      </c>
      <c r="B200" s="590" t="s">
        <v>175</v>
      </c>
      <c r="C200" s="592" t="s">
        <v>108</v>
      </c>
    </row>
    <row r="201" spans="1:3">
      <c r="A201" s="600">
        <v>198</v>
      </c>
      <c r="B201" s="601" t="s">
        <v>20</v>
      </c>
      <c r="C201" s="603" t="s">
        <v>150</v>
      </c>
    </row>
    <row r="202" spans="1:3">
      <c r="A202" s="589">
        <v>199</v>
      </c>
      <c r="B202" s="590" t="s">
        <v>20</v>
      </c>
      <c r="C202" s="592" t="s">
        <v>150</v>
      </c>
    </row>
    <row r="203" spans="1:3">
      <c r="A203" s="600">
        <v>200</v>
      </c>
      <c r="B203" s="601" t="s">
        <v>175</v>
      </c>
      <c r="C203" s="603" t="s">
        <v>150</v>
      </c>
    </row>
    <row r="204" spans="1:3">
      <c r="A204" s="589">
        <v>201</v>
      </c>
      <c r="B204" s="590" t="s">
        <v>118</v>
      </c>
      <c r="C204" s="589" t="s">
        <v>16</v>
      </c>
    </row>
    <row r="205" spans="1:3">
      <c r="A205" s="600">
        <v>202</v>
      </c>
      <c r="B205" s="601" t="s">
        <v>20</v>
      </c>
      <c r="C205" s="603" t="s">
        <v>150</v>
      </c>
    </row>
    <row r="206" spans="1:3">
      <c r="A206" s="589">
        <v>203</v>
      </c>
      <c r="B206" s="590" t="s">
        <v>19</v>
      </c>
      <c r="C206" s="592" t="s">
        <v>150</v>
      </c>
    </row>
    <row r="207" spans="1:3">
      <c r="A207" s="600">
        <v>204</v>
      </c>
      <c r="B207" s="601" t="s">
        <v>137</v>
      </c>
      <c r="C207" s="603" t="s">
        <v>108</v>
      </c>
    </row>
    <row r="208" spans="1:3">
      <c r="A208" s="589">
        <v>205</v>
      </c>
      <c r="B208" s="590" t="s">
        <v>19</v>
      </c>
      <c r="C208" s="592" t="s">
        <v>150</v>
      </c>
    </row>
    <row r="209" spans="1:3">
      <c r="A209" s="600">
        <v>206</v>
      </c>
      <c r="B209" s="601" t="s">
        <v>26</v>
      </c>
      <c r="C209" s="603" t="s">
        <v>150</v>
      </c>
    </row>
    <row r="210" spans="1:3">
      <c r="A210" s="589">
        <v>207</v>
      </c>
      <c r="B210" s="590" t="s">
        <v>20</v>
      </c>
      <c r="C210" s="592" t="s">
        <v>150</v>
      </c>
    </row>
    <row r="211" spans="1:3">
      <c r="A211" s="600">
        <v>208</v>
      </c>
      <c r="B211" s="601" t="s">
        <v>137</v>
      </c>
      <c r="C211" s="603" t="s">
        <v>150</v>
      </c>
    </row>
    <row r="212" spans="1:3">
      <c r="A212" s="589">
        <v>209</v>
      </c>
      <c r="B212" s="590" t="s">
        <v>20</v>
      </c>
      <c r="C212" s="592" t="s">
        <v>150</v>
      </c>
    </row>
    <row r="213" spans="1:3">
      <c r="A213" s="600">
        <v>210</v>
      </c>
      <c r="B213" s="601" t="s">
        <v>26</v>
      </c>
      <c r="C213" s="603" t="s">
        <v>150</v>
      </c>
    </row>
    <row r="214" spans="1:3">
      <c r="A214" s="589">
        <v>211</v>
      </c>
      <c r="B214" s="590" t="s">
        <v>20</v>
      </c>
      <c r="C214" s="592" t="s">
        <v>150</v>
      </c>
    </row>
    <row r="215" spans="1:3">
      <c r="A215" s="600">
        <v>212</v>
      </c>
      <c r="B215" s="601" t="s">
        <v>20</v>
      </c>
      <c r="C215" s="603" t="s">
        <v>108</v>
      </c>
    </row>
    <row r="216" spans="1:3">
      <c r="A216" s="589">
        <v>213</v>
      </c>
      <c r="B216" s="590" t="s">
        <v>20</v>
      </c>
      <c r="C216" s="592" t="s">
        <v>108</v>
      </c>
    </row>
    <row r="217" spans="1:3">
      <c r="A217" s="600">
        <v>214</v>
      </c>
      <c r="B217" s="601" t="s">
        <v>20</v>
      </c>
      <c r="C217" s="603" t="s">
        <v>108</v>
      </c>
    </row>
    <row r="218" spans="1:3">
      <c r="A218" s="589">
        <v>215</v>
      </c>
      <c r="B218" s="590" t="s">
        <v>20</v>
      </c>
      <c r="C218" s="592" t="s">
        <v>150</v>
      </c>
    </row>
    <row r="219" spans="1:3">
      <c r="A219" s="600">
        <v>216</v>
      </c>
      <c r="B219" s="601" t="s">
        <v>20</v>
      </c>
      <c r="C219" s="603" t="s">
        <v>150</v>
      </c>
    </row>
    <row r="220" spans="1:3">
      <c r="A220" s="589">
        <v>217</v>
      </c>
      <c r="B220" s="590" t="s">
        <v>20</v>
      </c>
      <c r="C220" s="589" t="s">
        <v>150</v>
      </c>
    </row>
    <row r="221" spans="1:3">
      <c r="A221" s="600">
        <v>218</v>
      </c>
      <c r="B221" s="601" t="s">
        <v>20</v>
      </c>
      <c r="C221" s="603" t="s">
        <v>150</v>
      </c>
    </row>
    <row r="222" spans="1:3">
      <c r="A222" s="589">
        <v>219</v>
      </c>
      <c r="B222" s="590" t="s">
        <v>20</v>
      </c>
      <c r="C222" s="592" t="s">
        <v>150</v>
      </c>
    </row>
    <row r="223" spans="1:3">
      <c r="A223" s="600">
        <v>220</v>
      </c>
      <c r="B223" s="601" t="s">
        <v>175</v>
      </c>
      <c r="C223" s="603" t="s">
        <v>150</v>
      </c>
    </row>
    <row r="224" spans="1:3">
      <c r="A224" s="589">
        <v>221</v>
      </c>
      <c r="B224" s="590" t="s">
        <v>20</v>
      </c>
      <c r="C224" s="592" t="s">
        <v>150</v>
      </c>
    </row>
    <row r="225" spans="1:3">
      <c r="A225" s="600">
        <v>222</v>
      </c>
      <c r="B225" s="601" t="s">
        <v>20</v>
      </c>
      <c r="C225" s="603" t="s">
        <v>108</v>
      </c>
    </row>
    <row r="226" spans="1:3">
      <c r="A226" s="589">
        <v>223</v>
      </c>
      <c r="B226" s="590" t="s">
        <v>20</v>
      </c>
      <c r="C226" s="592" t="s">
        <v>150</v>
      </c>
    </row>
    <row r="227" spans="1:3">
      <c r="A227" s="600">
        <v>224</v>
      </c>
      <c r="B227" s="601" t="s">
        <v>20</v>
      </c>
      <c r="C227" s="603" t="s">
        <v>150</v>
      </c>
    </row>
    <row r="228" spans="1:3">
      <c r="A228" s="589">
        <v>225</v>
      </c>
      <c r="B228" s="590" t="s">
        <v>26</v>
      </c>
      <c r="C228" s="589" t="s">
        <v>150</v>
      </c>
    </row>
    <row r="229" spans="1:3">
      <c r="A229" s="600">
        <v>226</v>
      </c>
      <c r="B229" s="601" t="s">
        <v>20</v>
      </c>
      <c r="C229" s="603" t="s">
        <v>150</v>
      </c>
    </row>
    <row r="230" spans="1:3">
      <c r="A230" s="589">
        <v>227</v>
      </c>
      <c r="B230" s="590" t="s">
        <v>20</v>
      </c>
      <c r="C230" s="592" t="s">
        <v>108</v>
      </c>
    </row>
    <row r="231" spans="1:3">
      <c r="A231" s="600">
        <v>228</v>
      </c>
      <c r="B231" s="601" t="s">
        <v>20</v>
      </c>
      <c r="C231" s="603" t="s">
        <v>150</v>
      </c>
    </row>
    <row r="232" spans="1:3">
      <c r="A232" s="589">
        <v>229</v>
      </c>
      <c r="B232" s="590" t="s">
        <v>20</v>
      </c>
      <c r="C232" s="592" t="s">
        <v>150</v>
      </c>
    </row>
    <row r="233" spans="1:3">
      <c r="A233" s="600">
        <v>230</v>
      </c>
      <c r="B233" s="601" t="s">
        <v>20</v>
      </c>
      <c r="C233" s="603" t="s">
        <v>150</v>
      </c>
    </row>
    <row r="234" spans="1:3">
      <c r="A234" s="589">
        <v>231</v>
      </c>
      <c r="B234" s="590" t="s">
        <v>20</v>
      </c>
      <c r="C234" s="592" t="s">
        <v>150</v>
      </c>
    </row>
    <row r="235" spans="1:3">
      <c r="A235" s="600">
        <v>232</v>
      </c>
      <c r="B235" s="601" t="s">
        <v>20</v>
      </c>
      <c r="C235" s="603" t="s">
        <v>150</v>
      </c>
    </row>
    <row r="236" spans="1:3">
      <c r="A236" s="589">
        <v>233</v>
      </c>
      <c r="B236" s="590" t="s">
        <v>20</v>
      </c>
      <c r="C236" s="589" t="s">
        <v>108</v>
      </c>
    </row>
    <row r="237" spans="1:3">
      <c r="A237" s="600">
        <v>234</v>
      </c>
      <c r="B237" s="601" t="s">
        <v>20</v>
      </c>
      <c r="C237" s="603" t="s">
        <v>108</v>
      </c>
    </row>
    <row r="238" spans="1:3">
      <c r="A238" s="589">
        <v>235</v>
      </c>
      <c r="B238" s="590" t="s">
        <v>20</v>
      </c>
      <c r="C238" s="592" t="s">
        <v>150</v>
      </c>
    </row>
    <row r="239" spans="1:3">
      <c r="A239" s="600">
        <v>236</v>
      </c>
      <c r="B239" s="601" t="s">
        <v>137</v>
      </c>
      <c r="C239" s="603" t="s">
        <v>108</v>
      </c>
    </row>
    <row r="240" spans="1:3">
      <c r="A240" s="589">
        <v>237</v>
      </c>
      <c r="B240" s="590" t="s">
        <v>175</v>
      </c>
      <c r="C240" s="592" t="s">
        <v>108</v>
      </c>
    </row>
    <row r="241" spans="1:3">
      <c r="A241" s="600">
        <v>238</v>
      </c>
      <c r="B241" s="601" t="s">
        <v>26</v>
      </c>
      <c r="C241" s="603" t="s">
        <v>108</v>
      </c>
    </row>
    <row r="242" spans="1:3">
      <c r="A242" s="589">
        <v>239</v>
      </c>
      <c r="B242" s="590" t="s">
        <v>26</v>
      </c>
      <c r="C242" s="592" t="s">
        <v>108</v>
      </c>
    </row>
    <row r="243" spans="1:3">
      <c r="A243" s="600">
        <v>240</v>
      </c>
      <c r="B243" s="601" t="s">
        <v>198</v>
      </c>
      <c r="C243" s="603" t="s">
        <v>108</v>
      </c>
    </row>
    <row r="244" spans="1:3">
      <c r="A244" s="589">
        <v>241</v>
      </c>
      <c r="B244" s="590" t="s">
        <v>20</v>
      </c>
      <c r="C244" s="592" t="s">
        <v>150</v>
      </c>
    </row>
    <row r="245" spans="1:3">
      <c r="A245" s="600">
        <v>242</v>
      </c>
      <c r="B245" s="601" t="s">
        <v>20</v>
      </c>
      <c r="C245" s="603" t="s">
        <v>150</v>
      </c>
    </row>
    <row r="246" spans="1:3">
      <c r="A246" s="589">
        <v>243</v>
      </c>
      <c r="B246" s="590" t="s">
        <v>20</v>
      </c>
      <c r="C246" s="592" t="s">
        <v>16</v>
      </c>
    </row>
    <row r="247" spans="1:3">
      <c r="A247" s="600">
        <v>244</v>
      </c>
      <c r="B247" s="601" t="s">
        <v>14757</v>
      </c>
      <c r="C247" s="603" t="s">
        <v>150</v>
      </c>
    </row>
    <row r="248" spans="1:3">
      <c r="A248" s="589">
        <v>245</v>
      </c>
      <c r="B248" s="590" t="s">
        <v>20</v>
      </c>
      <c r="C248" s="592" t="s">
        <v>150</v>
      </c>
    </row>
    <row r="249" spans="1:3">
      <c r="A249" s="600">
        <v>246</v>
      </c>
      <c r="B249" s="601" t="s">
        <v>20</v>
      </c>
      <c r="C249" s="603" t="s">
        <v>150</v>
      </c>
    </row>
    <row r="250" spans="1:3">
      <c r="A250" s="589">
        <v>247</v>
      </c>
      <c r="B250" s="590" t="s">
        <v>187</v>
      </c>
      <c r="C250" s="592" t="s">
        <v>150</v>
      </c>
    </row>
    <row r="251" spans="1:3">
      <c r="A251" s="600">
        <v>248</v>
      </c>
      <c r="B251" s="601" t="s">
        <v>20</v>
      </c>
      <c r="C251" s="603" t="s">
        <v>150</v>
      </c>
    </row>
    <row r="252" spans="1:3">
      <c r="A252" s="589">
        <v>249</v>
      </c>
      <c r="B252" s="590" t="s">
        <v>20</v>
      </c>
      <c r="C252" s="592" t="s">
        <v>150</v>
      </c>
    </row>
    <row r="253" spans="1:3">
      <c r="A253" s="600">
        <v>250</v>
      </c>
      <c r="B253" s="601" t="s">
        <v>33</v>
      </c>
      <c r="C253" s="603" t="s">
        <v>150</v>
      </c>
    </row>
    <row r="254" spans="1:3">
      <c r="A254" s="589">
        <v>251</v>
      </c>
      <c r="B254" s="590" t="s">
        <v>33</v>
      </c>
      <c r="C254" s="592" t="s">
        <v>150</v>
      </c>
    </row>
    <row r="255" spans="1:3">
      <c r="A255" s="600">
        <v>252</v>
      </c>
      <c r="B255" s="601" t="s">
        <v>20</v>
      </c>
      <c r="C255" s="603" t="s">
        <v>150</v>
      </c>
    </row>
    <row r="256" spans="1:3">
      <c r="A256" s="589">
        <v>253</v>
      </c>
      <c r="B256" s="590" t="s">
        <v>20</v>
      </c>
      <c r="C256" s="592" t="s">
        <v>150</v>
      </c>
    </row>
    <row r="257" spans="1:3">
      <c r="A257" s="600">
        <v>254</v>
      </c>
      <c r="B257" s="601" t="s">
        <v>20</v>
      </c>
      <c r="C257" s="603" t="s">
        <v>150</v>
      </c>
    </row>
    <row r="258" spans="1:3">
      <c r="A258" s="589">
        <v>255</v>
      </c>
      <c r="B258" s="590" t="s">
        <v>20</v>
      </c>
      <c r="C258" s="592" t="s">
        <v>150</v>
      </c>
    </row>
    <row r="259" spans="1:3">
      <c r="A259" s="600">
        <v>256</v>
      </c>
      <c r="B259" s="601" t="s">
        <v>20</v>
      </c>
      <c r="C259" s="603" t="s">
        <v>150</v>
      </c>
    </row>
    <row r="260" spans="1:3">
      <c r="A260" s="589">
        <v>257</v>
      </c>
      <c r="B260" s="590" t="s">
        <v>20</v>
      </c>
      <c r="C260" s="592" t="s">
        <v>150</v>
      </c>
    </row>
    <row r="261" spans="1:3">
      <c r="A261" s="600">
        <v>258</v>
      </c>
      <c r="B261" s="601" t="s">
        <v>20</v>
      </c>
      <c r="C261" s="603" t="s">
        <v>150</v>
      </c>
    </row>
    <row r="262" spans="1:3">
      <c r="A262" s="589">
        <v>259</v>
      </c>
      <c r="B262" s="590" t="s">
        <v>20</v>
      </c>
      <c r="C262" s="592" t="s">
        <v>150</v>
      </c>
    </row>
    <row r="263" spans="1:3">
      <c r="A263" s="600">
        <v>485</v>
      </c>
      <c r="B263" s="601" t="s">
        <v>14757</v>
      </c>
      <c r="C263" s="600" t="s">
        <v>12</v>
      </c>
    </row>
    <row r="264" spans="1:3">
      <c r="A264" s="589">
        <v>261</v>
      </c>
      <c r="B264" s="590" t="s">
        <v>20</v>
      </c>
      <c r="C264" s="592" t="s">
        <v>150</v>
      </c>
    </row>
    <row r="265" spans="1:3">
      <c r="A265" s="600">
        <v>262</v>
      </c>
      <c r="B265" s="601" t="s">
        <v>187</v>
      </c>
      <c r="C265" s="600" t="s">
        <v>150</v>
      </c>
    </row>
    <row r="266" spans="1:3">
      <c r="A266" s="589">
        <v>263</v>
      </c>
      <c r="B266" s="590" t="s">
        <v>187</v>
      </c>
      <c r="C266" s="589" t="s">
        <v>150</v>
      </c>
    </row>
    <row r="267" spans="1:3">
      <c r="A267" s="600">
        <v>264</v>
      </c>
      <c r="B267" s="601" t="s">
        <v>187</v>
      </c>
      <c r="C267" s="600" t="s">
        <v>150</v>
      </c>
    </row>
    <row r="268" spans="1:3">
      <c r="A268" s="589">
        <v>265</v>
      </c>
      <c r="B268" s="590" t="s">
        <v>187</v>
      </c>
      <c r="C268" s="589" t="s">
        <v>150</v>
      </c>
    </row>
    <row r="269" spans="1:3">
      <c r="A269" s="600">
        <v>266</v>
      </c>
      <c r="B269" s="601" t="s">
        <v>187</v>
      </c>
      <c r="C269" s="600" t="s">
        <v>150</v>
      </c>
    </row>
    <row r="270" spans="1:3">
      <c r="A270" s="589">
        <v>267</v>
      </c>
      <c r="B270" s="590" t="s">
        <v>20</v>
      </c>
      <c r="C270" s="592" t="s">
        <v>150</v>
      </c>
    </row>
    <row r="271" spans="1:3">
      <c r="A271" s="600">
        <v>268</v>
      </c>
      <c r="B271" s="601" t="s">
        <v>20</v>
      </c>
      <c r="C271" s="603" t="s">
        <v>150</v>
      </c>
    </row>
    <row r="272" spans="1:3">
      <c r="A272" s="589">
        <v>269</v>
      </c>
      <c r="B272" s="590" t="s">
        <v>27</v>
      </c>
      <c r="C272" s="592" t="s">
        <v>150</v>
      </c>
    </row>
    <row r="273" spans="1:3">
      <c r="A273" s="600">
        <v>270</v>
      </c>
      <c r="B273" s="601" t="s">
        <v>27</v>
      </c>
      <c r="C273" s="603" t="s">
        <v>150</v>
      </c>
    </row>
    <row r="274" spans="1:3">
      <c r="A274" s="589">
        <v>271</v>
      </c>
      <c r="B274" s="590" t="s">
        <v>20</v>
      </c>
      <c r="C274" s="589" t="s">
        <v>150</v>
      </c>
    </row>
    <row r="275" spans="1:3">
      <c r="A275" s="600">
        <v>272</v>
      </c>
      <c r="B275" s="601" t="s">
        <v>137</v>
      </c>
      <c r="C275" s="603" t="s">
        <v>150</v>
      </c>
    </row>
    <row r="276" spans="1:3">
      <c r="A276" s="589">
        <v>273</v>
      </c>
      <c r="B276" s="590" t="s">
        <v>137</v>
      </c>
      <c r="C276" s="592" t="s">
        <v>150</v>
      </c>
    </row>
    <row r="277" spans="1:3">
      <c r="A277" s="600">
        <v>274</v>
      </c>
      <c r="B277" s="601" t="s">
        <v>20</v>
      </c>
      <c r="C277" s="603" t="s">
        <v>150</v>
      </c>
    </row>
    <row r="278" spans="1:3">
      <c r="A278" s="589">
        <v>275</v>
      </c>
      <c r="B278" s="590" t="s">
        <v>20</v>
      </c>
      <c r="C278" s="592" t="s">
        <v>150</v>
      </c>
    </row>
    <row r="279" spans="1:3">
      <c r="A279" s="600">
        <v>276</v>
      </c>
      <c r="B279" s="601" t="s">
        <v>20</v>
      </c>
      <c r="C279" s="600" t="s">
        <v>150</v>
      </c>
    </row>
    <row r="280" spans="1:3">
      <c r="A280" s="589">
        <v>277</v>
      </c>
      <c r="B280" s="590" t="s">
        <v>20</v>
      </c>
      <c r="C280" s="589" t="s">
        <v>150</v>
      </c>
    </row>
    <row r="281" spans="1:3">
      <c r="A281" s="600">
        <v>278</v>
      </c>
      <c r="B281" s="601" t="s">
        <v>20</v>
      </c>
      <c r="C281" s="603" t="s">
        <v>150</v>
      </c>
    </row>
    <row r="282" spans="1:3">
      <c r="A282" s="630">
        <v>504</v>
      </c>
      <c r="B282" s="628" t="s">
        <v>20</v>
      </c>
      <c r="C282" s="589" t="s">
        <v>16</v>
      </c>
    </row>
    <row r="283" spans="1:3">
      <c r="A283" s="630">
        <v>507</v>
      </c>
      <c r="B283" s="628" t="s">
        <v>20</v>
      </c>
      <c r="C283" s="600" t="s">
        <v>16</v>
      </c>
    </row>
    <row r="284" spans="1:3">
      <c r="A284" s="589">
        <v>567</v>
      </c>
      <c r="B284" s="590" t="s">
        <v>20</v>
      </c>
      <c r="C284" s="589" t="s">
        <v>16</v>
      </c>
    </row>
    <row r="285" spans="1:3">
      <c r="A285" s="600">
        <v>282</v>
      </c>
      <c r="B285" s="601" t="s">
        <v>198</v>
      </c>
      <c r="C285" s="603" t="s">
        <v>108</v>
      </c>
    </row>
    <row r="286" spans="1:3">
      <c r="A286" s="589">
        <v>283</v>
      </c>
      <c r="B286" s="590" t="s">
        <v>20</v>
      </c>
      <c r="C286" s="592" t="s">
        <v>150</v>
      </c>
    </row>
    <row r="287" spans="1:3">
      <c r="A287" s="600">
        <v>284</v>
      </c>
      <c r="B287" s="601" t="s">
        <v>20</v>
      </c>
      <c r="C287" s="603" t="s">
        <v>150</v>
      </c>
    </row>
    <row r="288" spans="1:3">
      <c r="A288" s="589">
        <v>285</v>
      </c>
      <c r="B288" s="601" t="s">
        <v>137</v>
      </c>
      <c r="C288" s="592" t="s">
        <v>108</v>
      </c>
    </row>
    <row r="289" spans="1:3">
      <c r="A289" s="600">
        <v>610</v>
      </c>
      <c r="B289" s="601" t="s">
        <v>26</v>
      </c>
      <c r="C289" s="600" t="s">
        <v>109</v>
      </c>
    </row>
    <row r="290" spans="1:3">
      <c r="A290" s="589">
        <v>287</v>
      </c>
      <c r="B290" s="590" t="s">
        <v>20</v>
      </c>
      <c r="C290" s="589" t="s">
        <v>16</v>
      </c>
    </row>
    <row r="291" spans="1:3">
      <c r="A291" s="600">
        <v>288</v>
      </c>
      <c r="B291" s="601" t="s">
        <v>26</v>
      </c>
      <c r="C291" s="603" t="s">
        <v>150</v>
      </c>
    </row>
    <row r="292" spans="1:3">
      <c r="A292" s="589">
        <v>289</v>
      </c>
      <c r="B292" s="590" t="s">
        <v>20</v>
      </c>
      <c r="C292" s="589" t="s">
        <v>150</v>
      </c>
    </row>
    <row r="293" spans="1:3">
      <c r="A293" s="667">
        <v>290</v>
      </c>
      <c r="B293" s="601" t="s">
        <v>133</v>
      </c>
      <c r="C293" s="600" t="s">
        <v>150</v>
      </c>
    </row>
    <row r="294" spans="1:3">
      <c r="A294" s="589">
        <v>291</v>
      </c>
      <c r="B294" s="590" t="s">
        <v>20</v>
      </c>
      <c r="C294" s="589" t="s">
        <v>150</v>
      </c>
    </row>
    <row r="295" spans="1:3">
      <c r="A295" s="600">
        <v>292</v>
      </c>
      <c r="B295" s="601" t="s">
        <v>20</v>
      </c>
      <c r="C295" s="600" t="s">
        <v>150</v>
      </c>
    </row>
    <row r="296" spans="1:3">
      <c r="A296" s="589">
        <v>293</v>
      </c>
      <c r="B296" s="590" t="s">
        <v>20</v>
      </c>
      <c r="C296" s="589" t="s">
        <v>150</v>
      </c>
    </row>
    <row r="297" spans="1:3">
      <c r="A297" s="600">
        <v>294</v>
      </c>
      <c r="B297" s="601" t="s">
        <v>20</v>
      </c>
      <c r="C297" s="603" t="s">
        <v>150</v>
      </c>
    </row>
    <row r="298" spans="1:3">
      <c r="A298" s="589">
        <v>295</v>
      </c>
      <c r="B298" s="590" t="s">
        <v>20</v>
      </c>
      <c r="C298" s="589" t="s">
        <v>150</v>
      </c>
    </row>
    <row r="299" spans="1:3">
      <c r="A299" s="617">
        <v>296</v>
      </c>
      <c r="B299" s="614" t="s">
        <v>32</v>
      </c>
      <c r="C299" s="600" t="s">
        <v>16</v>
      </c>
    </row>
    <row r="300" spans="1:3">
      <c r="A300" s="589">
        <v>297</v>
      </c>
      <c r="B300" s="590" t="s">
        <v>20</v>
      </c>
      <c r="C300" s="592" t="s">
        <v>150</v>
      </c>
    </row>
    <row r="301" spans="1:3">
      <c r="A301" s="600">
        <v>298</v>
      </c>
      <c r="B301" s="601" t="s">
        <v>20</v>
      </c>
      <c r="C301" s="600" t="s">
        <v>16</v>
      </c>
    </row>
    <row r="302" spans="1:3">
      <c r="A302" s="630">
        <v>299</v>
      </c>
      <c r="B302" s="628" t="s">
        <v>20</v>
      </c>
      <c r="C302" s="630" t="s">
        <v>150</v>
      </c>
    </row>
    <row r="303" spans="1:3">
      <c r="A303" s="600">
        <v>300</v>
      </c>
      <c r="B303" s="601" t="s">
        <v>19</v>
      </c>
      <c r="C303" s="603" t="s">
        <v>150</v>
      </c>
    </row>
    <row r="304" spans="1:3">
      <c r="A304" s="589">
        <v>301</v>
      </c>
      <c r="B304" s="590" t="s">
        <v>20</v>
      </c>
      <c r="C304" s="592" t="s">
        <v>150</v>
      </c>
    </row>
    <row r="305" spans="1:3">
      <c r="A305" s="600">
        <v>302</v>
      </c>
      <c r="B305" s="601" t="s">
        <v>20</v>
      </c>
      <c r="C305" s="600" t="s">
        <v>150</v>
      </c>
    </row>
    <row r="306" spans="1:3">
      <c r="A306" s="589">
        <v>303</v>
      </c>
      <c r="B306" s="590" t="s">
        <v>20</v>
      </c>
      <c r="C306" s="592" t="s">
        <v>150</v>
      </c>
    </row>
    <row r="307" spans="1:3">
      <c r="A307" s="600">
        <v>304</v>
      </c>
      <c r="B307" s="601" t="s">
        <v>20</v>
      </c>
      <c r="C307" s="600" t="s">
        <v>150</v>
      </c>
    </row>
    <row r="308" spans="1:3">
      <c r="A308" s="589">
        <v>305</v>
      </c>
      <c r="B308" s="590" t="s">
        <v>20</v>
      </c>
      <c r="C308" s="589" t="s">
        <v>150</v>
      </c>
    </row>
    <row r="309" spans="1:3">
      <c r="A309" s="600">
        <v>306</v>
      </c>
      <c r="B309" s="601" t="s">
        <v>20</v>
      </c>
      <c r="C309" s="600" t="s">
        <v>150</v>
      </c>
    </row>
    <row r="310" spans="1:3">
      <c r="A310" s="589">
        <v>307</v>
      </c>
      <c r="B310" s="590" t="s">
        <v>19</v>
      </c>
      <c r="C310" s="592" t="s">
        <v>45</v>
      </c>
    </row>
    <row r="311" spans="1:3">
      <c r="A311" s="600">
        <v>308</v>
      </c>
      <c r="B311" s="601" t="s">
        <v>137</v>
      </c>
      <c r="C311" s="603" t="s">
        <v>150</v>
      </c>
    </row>
    <row r="312" spans="1:3">
      <c r="A312" s="589">
        <v>309</v>
      </c>
      <c r="B312" s="590" t="s">
        <v>20</v>
      </c>
      <c r="C312" s="592" t="s">
        <v>150</v>
      </c>
    </row>
    <row r="313" spans="1:3">
      <c r="A313" s="600">
        <v>310</v>
      </c>
      <c r="B313" s="601" t="s">
        <v>20</v>
      </c>
      <c r="C313" s="600" t="s">
        <v>150</v>
      </c>
    </row>
    <row r="314" spans="1:3">
      <c r="A314" s="589">
        <v>311</v>
      </c>
      <c r="B314" s="590" t="s">
        <v>20</v>
      </c>
      <c r="C314" s="589" t="s">
        <v>150</v>
      </c>
    </row>
    <row r="315" spans="1:3">
      <c r="A315" s="600">
        <v>312</v>
      </c>
      <c r="B315" s="601" t="s">
        <v>20</v>
      </c>
      <c r="C315" s="603" t="s">
        <v>150</v>
      </c>
    </row>
    <row r="316" spans="1:3">
      <c r="A316" s="589">
        <v>313</v>
      </c>
      <c r="B316" s="590" t="s">
        <v>20</v>
      </c>
      <c r="C316" s="592" t="s">
        <v>150</v>
      </c>
    </row>
    <row r="317" spans="1:3">
      <c r="A317" s="600">
        <v>314</v>
      </c>
      <c r="B317" s="601" t="s">
        <v>20</v>
      </c>
      <c r="C317" s="600" t="s">
        <v>16</v>
      </c>
    </row>
    <row r="318" spans="1:3">
      <c r="A318" s="589">
        <v>315</v>
      </c>
      <c r="B318" s="590" t="s">
        <v>137</v>
      </c>
      <c r="C318" s="592" t="s">
        <v>150</v>
      </c>
    </row>
    <row r="319" spans="1:3">
      <c r="A319" s="600">
        <v>316</v>
      </c>
      <c r="B319" s="601" t="s">
        <v>20</v>
      </c>
      <c r="C319" s="603" t="s">
        <v>150</v>
      </c>
    </row>
    <row r="320" spans="1:3">
      <c r="A320" s="589">
        <v>615</v>
      </c>
      <c r="B320" s="601" t="s">
        <v>14757</v>
      </c>
      <c r="C320" s="589" t="s">
        <v>12</v>
      </c>
    </row>
    <row r="321" spans="1:3">
      <c r="A321" s="600">
        <v>318</v>
      </c>
      <c r="B321" s="601" t="s">
        <v>127</v>
      </c>
      <c r="C321" s="600" t="s">
        <v>16</v>
      </c>
    </row>
    <row r="322" spans="1:3">
      <c r="A322" s="589">
        <v>319</v>
      </c>
      <c r="B322" s="590" t="s">
        <v>137</v>
      </c>
      <c r="C322" s="592" t="s">
        <v>150</v>
      </c>
    </row>
    <row r="323" spans="1:3">
      <c r="A323" s="600">
        <v>619</v>
      </c>
      <c r="B323" s="601" t="s">
        <v>14757</v>
      </c>
      <c r="C323" s="600" t="s">
        <v>12</v>
      </c>
    </row>
    <row r="324" spans="1:3">
      <c r="A324" s="589">
        <v>321</v>
      </c>
      <c r="B324" s="590" t="s">
        <v>20</v>
      </c>
      <c r="C324" s="592" t="s">
        <v>150</v>
      </c>
    </row>
    <row r="325" spans="1:3">
      <c r="A325" s="600">
        <v>322</v>
      </c>
      <c r="B325" s="601" t="s">
        <v>20</v>
      </c>
      <c r="C325" s="603" t="s">
        <v>150</v>
      </c>
    </row>
    <row r="326" spans="1:3">
      <c r="A326" s="589">
        <v>323</v>
      </c>
      <c r="B326" s="590" t="s">
        <v>20</v>
      </c>
      <c r="C326" s="592" t="s">
        <v>150</v>
      </c>
    </row>
    <row r="327" spans="1:3">
      <c r="A327" s="600">
        <v>324</v>
      </c>
      <c r="B327" s="601" t="s">
        <v>198</v>
      </c>
      <c r="C327" s="603" t="s">
        <v>108</v>
      </c>
    </row>
    <row r="328" spans="1:3">
      <c r="A328" s="589">
        <v>325</v>
      </c>
      <c r="B328" s="590" t="s">
        <v>175</v>
      </c>
      <c r="C328" s="589" t="s">
        <v>150</v>
      </c>
    </row>
    <row r="329" spans="1:3">
      <c r="A329" s="600">
        <v>326</v>
      </c>
      <c r="B329" s="601" t="s">
        <v>198</v>
      </c>
      <c r="C329" s="603" t="s">
        <v>108</v>
      </c>
    </row>
    <row r="330" spans="1:3">
      <c r="A330" s="589">
        <v>327</v>
      </c>
      <c r="B330" s="601" t="s">
        <v>198</v>
      </c>
      <c r="C330" s="592" t="s">
        <v>108</v>
      </c>
    </row>
    <row r="331" spans="1:3">
      <c r="A331" s="600">
        <v>328</v>
      </c>
      <c r="B331" s="601" t="s">
        <v>198</v>
      </c>
      <c r="C331" s="603" t="s">
        <v>108</v>
      </c>
    </row>
    <row r="332" spans="1:3">
      <c r="A332" s="589">
        <v>329</v>
      </c>
      <c r="B332" s="590" t="s">
        <v>20</v>
      </c>
      <c r="C332" s="592" t="s">
        <v>150</v>
      </c>
    </row>
    <row r="333" spans="1:3">
      <c r="A333" s="600">
        <v>330</v>
      </c>
      <c r="B333" s="601" t="s">
        <v>20</v>
      </c>
      <c r="C333" s="603" t="s">
        <v>150</v>
      </c>
    </row>
    <row r="334" spans="1:3">
      <c r="A334" s="589">
        <v>331</v>
      </c>
      <c r="B334" s="590" t="s">
        <v>20</v>
      </c>
      <c r="C334" s="592" t="s">
        <v>150</v>
      </c>
    </row>
    <row r="335" spans="1:3">
      <c r="A335" s="600">
        <v>332</v>
      </c>
      <c r="B335" s="601" t="s">
        <v>137</v>
      </c>
      <c r="C335" s="603" t="s">
        <v>150</v>
      </c>
    </row>
    <row r="336" spans="1:3">
      <c r="A336" s="589">
        <v>333</v>
      </c>
      <c r="B336" s="590" t="s">
        <v>20</v>
      </c>
      <c r="C336" s="592" t="s">
        <v>150</v>
      </c>
    </row>
    <row r="337" spans="1:3">
      <c r="A337" s="600">
        <v>334</v>
      </c>
      <c r="B337" s="601" t="s">
        <v>137</v>
      </c>
      <c r="C337" s="603" t="s">
        <v>150</v>
      </c>
    </row>
    <row r="338" spans="1:3">
      <c r="A338" s="589">
        <v>335</v>
      </c>
      <c r="B338" s="590" t="s">
        <v>137</v>
      </c>
      <c r="C338" s="592" t="s">
        <v>150</v>
      </c>
    </row>
    <row r="339" spans="1:3">
      <c r="A339" s="600">
        <v>336</v>
      </c>
      <c r="B339" s="601" t="s">
        <v>20</v>
      </c>
      <c r="C339" s="603" t="s">
        <v>150</v>
      </c>
    </row>
    <row r="340" spans="1:3">
      <c r="A340" s="589">
        <v>337</v>
      </c>
      <c r="B340" s="590" t="s">
        <v>20</v>
      </c>
      <c r="C340" s="592" t="s">
        <v>150</v>
      </c>
    </row>
    <row r="341" spans="1:3">
      <c r="A341" s="617">
        <v>338</v>
      </c>
      <c r="B341" s="614" t="s">
        <v>137</v>
      </c>
      <c r="C341" s="617" t="s">
        <v>108</v>
      </c>
    </row>
    <row r="342" spans="1:3">
      <c r="A342" s="641">
        <v>339</v>
      </c>
      <c r="B342" s="639" t="s">
        <v>137</v>
      </c>
      <c r="C342" s="641" t="s">
        <v>108</v>
      </c>
    </row>
    <row r="343" spans="1:3">
      <c r="A343" s="600">
        <v>340</v>
      </c>
      <c r="B343" s="601" t="s">
        <v>19</v>
      </c>
      <c r="C343" s="603" t="s">
        <v>150</v>
      </c>
    </row>
    <row r="344" spans="1:3">
      <c r="A344" s="589">
        <v>341</v>
      </c>
      <c r="B344" s="590" t="s">
        <v>20</v>
      </c>
      <c r="C344" s="592" t="s">
        <v>150</v>
      </c>
    </row>
    <row r="345" spans="1:3">
      <c r="A345" s="600">
        <v>342</v>
      </c>
      <c r="B345" s="601" t="s">
        <v>20</v>
      </c>
      <c r="C345" s="603" t="s">
        <v>150</v>
      </c>
    </row>
    <row r="346" spans="1:3">
      <c r="A346" s="589">
        <v>343</v>
      </c>
      <c r="B346" s="590" t="s">
        <v>175</v>
      </c>
      <c r="C346" s="592" t="s">
        <v>150</v>
      </c>
    </row>
    <row r="347" spans="1:3">
      <c r="A347" s="600">
        <v>344</v>
      </c>
      <c r="B347" s="601" t="s">
        <v>20</v>
      </c>
      <c r="C347" s="603" t="s">
        <v>150</v>
      </c>
    </row>
    <row r="348" spans="1:3">
      <c r="A348" s="589">
        <v>345</v>
      </c>
      <c r="B348" s="590" t="s">
        <v>20</v>
      </c>
      <c r="C348" s="592" t="s">
        <v>150</v>
      </c>
    </row>
    <row r="349" spans="1:3">
      <c r="A349" s="600">
        <v>346</v>
      </c>
      <c r="B349" s="601" t="s">
        <v>27</v>
      </c>
      <c r="C349" s="603" t="s">
        <v>109</v>
      </c>
    </row>
    <row r="350" spans="1:3">
      <c r="A350" s="589">
        <v>347</v>
      </c>
      <c r="B350" s="590" t="s">
        <v>20</v>
      </c>
      <c r="C350" s="592" t="s">
        <v>150</v>
      </c>
    </row>
    <row r="351" spans="1:3">
      <c r="A351" s="600">
        <v>348</v>
      </c>
      <c r="B351" s="601" t="s">
        <v>20</v>
      </c>
      <c r="C351" s="603" t="s">
        <v>150</v>
      </c>
    </row>
    <row r="352" spans="1:3">
      <c r="A352" s="589">
        <v>349</v>
      </c>
      <c r="B352" s="590" t="s">
        <v>20</v>
      </c>
      <c r="C352" s="592" t="s">
        <v>150</v>
      </c>
    </row>
    <row r="353" spans="1:3">
      <c r="A353" s="600">
        <v>622</v>
      </c>
      <c r="B353" s="601" t="s">
        <v>175</v>
      </c>
      <c r="C353" s="600" t="s">
        <v>16</v>
      </c>
    </row>
    <row r="354" spans="1:3">
      <c r="A354" s="589">
        <v>351</v>
      </c>
      <c r="B354" s="590" t="s">
        <v>20</v>
      </c>
      <c r="C354" s="592" t="s">
        <v>150</v>
      </c>
    </row>
    <row r="355" spans="1:3">
      <c r="A355" s="600">
        <v>352</v>
      </c>
      <c r="B355" s="601" t="s">
        <v>20</v>
      </c>
      <c r="C355" s="603" t="s">
        <v>150</v>
      </c>
    </row>
    <row r="356" spans="1:3">
      <c r="A356" s="589">
        <v>353</v>
      </c>
      <c r="B356" s="590" t="s">
        <v>20</v>
      </c>
      <c r="C356" s="592" t="s">
        <v>150</v>
      </c>
    </row>
    <row r="357" spans="1:3">
      <c r="A357" s="617">
        <v>354</v>
      </c>
      <c r="B357" s="614" t="s">
        <v>137</v>
      </c>
      <c r="C357" s="617" t="s">
        <v>108</v>
      </c>
    </row>
    <row r="358" spans="1:3">
      <c r="A358" s="641">
        <v>355</v>
      </c>
      <c r="B358" s="639" t="s">
        <v>137</v>
      </c>
      <c r="C358" s="641" t="s">
        <v>108</v>
      </c>
    </row>
    <row r="359" spans="1:3">
      <c r="A359" s="600">
        <v>356</v>
      </c>
      <c r="B359" s="601" t="s">
        <v>175</v>
      </c>
      <c r="C359" s="600" t="s">
        <v>150</v>
      </c>
    </row>
    <row r="360" spans="1:3">
      <c r="A360" s="589">
        <v>357</v>
      </c>
      <c r="B360" s="590" t="s">
        <v>18</v>
      </c>
      <c r="C360" s="589" t="s">
        <v>45</v>
      </c>
    </row>
    <row r="361" spans="1:3">
      <c r="A361" s="600">
        <v>358</v>
      </c>
      <c r="B361" s="601" t="s">
        <v>20</v>
      </c>
      <c r="C361" s="600" t="s">
        <v>16</v>
      </c>
    </row>
    <row r="362" spans="1:3">
      <c r="A362" s="589">
        <v>359</v>
      </c>
      <c r="B362" s="590" t="s">
        <v>20</v>
      </c>
      <c r="C362" s="592" t="s">
        <v>150</v>
      </c>
    </row>
    <row r="363" spans="1:3">
      <c r="A363" s="600">
        <v>360</v>
      </c>
      <c r="B363" s="601" t="s">
        <v>20</v>
      </c>
      <c r="C363" s="600" t="s">
        <v>16</v>
      </c>
    </row>
    <row r="364" spans="1:3">
      <c r="A364" s="589">
        <v>361</v>
      </c>
      <c r="B364" s="590" t="s">
        <v>20</v>
      </c>
      <c r="C364" s="592" t="s">
        <v>150</v>
      </c>
    </row>
    <row r="365" spans="1:3">
      <c r="A365" s="600">
        <v>362</v>
      </c>
      <c r="B365" s="601" t="s">
        <v>20</v>
      </c>
      <c r="C365" s="600" t="s">
        <v>150</v>
      </c>
    </row>
    <row r="366" spans="1:3">
      <c r="A366" s="641">
        <v>363</v>
      </c>
      <c r="B366" s="639" t="s">
        <v>26</v>
      </c>
      <c r="C366" s="589" t="s">
        <v>16</v>
      </c>
    </row>
    <row r="367" spans="1:3">
      <c r="A367" s="600">
        <v>364</v>
      </c>
      <c r="B367" s="601" t="s">
        <v>20</v>
      </c>
      <c r="C367" s="603" t="s">
        <v>150</v>
      </c>
    </row>
    <row r="368" spans="1:3">
      <c r="A368" s="589">
        <v>365</v>
      </c>
      <c r="B368" s="590" t="s">
        <v>137</v>
      </c>
      <c r="C368" s="589" t="s">
        <v>150</v>
      </c>
    </row>
    <row r="369" spans="1:3">
      <c r="A369" s="600">
        <v>637</v>
      </c>
      <c r="B369" s="601" t="s">
        <v>175</v>
      </c>
      <c r="C369" s="600" t="s">
        <v>16</v>
      </c>
    </row>
    <row r="370" spans="1:3">
      <c r="A370" s="589">
        <v>367</v>
      </c>
      <c r="B370" s="590" t="s">
        <v>20</v>
      </c>
      <c r="C370" s="592" t="s">
        <v>150</v>
      </c>
    </row>
    <row r="371" spans="1:3">
      <c r="A371" s="600">
        <v>368</v>
      </c>
      <c r="B371" s="601" t="s">
        <v>20</v>
      </c>
      <c r="C371" s="600" t="s">
        <v>150</v>
      </c>
    </row>
    <row r="372" spans="1:3">
      <c r="A372" s="589">
        <v>369</v>
      </c>
      <c r="B372" s="590" t="s">
        <v>20</v>
      </c>
      <c r="C372" s="592" t="s">
        <v>150</v>
      </c>
    </row>
    <row r="373" spans="1:3">
      <c r="A373" s="600">
        <v>370</v>
      </c>
      <c r="B373" s="601" t="s">
        <v>20</v>
      </c>
      <c r="C373" s="603" t="s">
        <v>150</v>
      </c>
    </row>
    <row r="374" spans="1:3">
      <c r="A374" s="589">
        <v>371</v>
      </c>
      <c r="B374" s="590" t="s">
        <v>20</v>
      </c>
      <c r="C374" s="592" t="s">
        <v>150</v>
      </c>
    </row>
    <row r="375" spans="1:3">
      <c r="A375" s="600">
        <v>372</v>
      </c>
      <c r="B375" s="601" t="s">
        <v>175</v>
      </c>
      <c r="C375" s="603" t="s">
        <v>150</v>
      </c>
    </row>
    <row r="376" spans="1:3">
      <c r="A376" s="589">
        <v>373</v>
      </c>
      <c r="B376" s="590" t="s">
        <v>33</v>
      </c>
      <c r="C376" s="592" t="s">
        <v>150</v>
      </c>
    </row>
    <row r="377" spans="1:3">
      <c r="A377" s="617">
        <v>374</v>
      </c>
      <c r="B377" s="614" t="s">
        <v>187</v>
      </c>
      <c r="C377" s="603" t="s">
        <v>150</v>
      </c>
    </row>
    <row r="378" spans="1:3">
      <c r="A378" s="589">
        <v>375</v>
      </c>
      <c r="B378" s="590" t="s">
        <v>20</v>
      </c>
      <c r="C378" s="592" t="s">
        <v>150</v>
      </c>
    </row>
    <row r="379" spans="1:3">
      <c r="A379" s="600">
        <v>376</v>
      </c>
      <c r="B379" s="601" t="s">
        <v>27</v>
      </c>
      <c r="C379" s="603" t="s">
        <v>150</v>
      </c>
    </row>
    <row r="380" spans="1:3">
      <c r="A380" s="589">
        <v>377</v>
      </c>
      <c r="B380" s="590" t="s">
        <v>137</v>
      </c>
      <c r="C380" s="592" t="s">
        <v>150</v>
      </c>
    </row>
    <row r="381" spans="1:3">
      <c r="A381" s="600">
        <v>378</v>
      </c>
      <c r="B381" s="601" t="s">
        <v>20</v>
      </c>
      <c r="C381" s="600" t="s">
        <v>16</v>
      </c>
    </row>
    <row r="382" spans="1:3">
      <c r="A382" s="589">
        <v>379</v>
      </c>
      <c r="B382" s="590" t="s">
        <v>20</v>
      </c>
      <c r="C382" s="592" t="s">
        <v>16</v>
      </c>
    </row>
    <row r="383" spans="1:3">
      <c r="A383" s="600">
        <v>380</v>
      </c>
      <c r="B383" s="601" t="s">
        <v>20</v>
      </c>
      <c r="C383" s="603" t="s">
        <v>16</v>
      </c>
    </row>
    <row r="384" spans="1:3">
      <c r="A384" s="589">
        <v>381</v>
      </c>
      <c r="B384" s="590" t="s">
        <v>20</v>
      </c>
      <c r="C384" s="589" t="s">
        <v>16</v>
      </c>
    </row>
    <row r="385" spans="1:3">
      <c r="A385" s="600">
        <v>382</v>
      </c>
      <c r="B385" s="601" t="s">
        <v>20</v>
      </c>
      <c r="C385" s="600" t="s">
        <v>16</v>
      </c>
    </row>
    <row r="386" spans="1:3">
      <c r="A386" s="589">
        <v>383</v>
      </c>
      <c r="B386" s="590" t="s">
        <v>20</v>
      </c>
      <c r="C386" s="592" t="s">
        <v>16</v>
      </c>
    </row>
    <row r="387" spans="1:3">
      <c r="A387" s="630">
        <v>384</v>
      </c>
      <c r="B387" s="628" t="s">
        <v>20</v>
      </c>
      <c r="C387" s="600" t="s">
        <v>16</v>
      </c>
    </row>
    <row r="388" spans="1:3">
      <c r="A388" s="589">
        <v>385</v>
      </c>
      <c r="B388" s="590" t="s">
        <v>20</v>
      </c>
      <c r="C388" s="592" t="s">
        <v>16</v>
      </c>
    </row>
    <row r="389" spans="1:3">
      <c r="A389" s="600">
        <v>386</v>
      </c>
      <c r="B389" s="601" t="s">
        <v>20</v>
      </c>
      <c r="C389" s="603" t="s">
        <v>16</v>
      </c>
    </row>
    <row r="390" spans="1:3">
      <c r="A390" s="589">
        <v>387</v>
      </c>
      <c r="B390" s="590" t="s">
        <v>27</v>
      </c>
      <c r="C390" s="589" t="s">
        <v>16</v>
      </c>
    </row>
    <row r="391" spans="1:3">
      <c r="A391" s="600">
        <v>388</v>
      </c>
      <c r="B391" s="601" t="s">
        <v>20</v>
      </c>
      <c r="C391" s="603" t="s">
        <v>16</v>
      </c>
    </row>
    <row r="392" spans="1:3">
      <c r="A392" s="589">
        <v>389</v>
      </c>
      <c r="B392" s="590" t="s">
        <v>20</v>
      </c>
      <c r="C392" s="592" t="s">
        <v>16</v>
      </c>
    </row>
    <row r="393" spans="1:3">
      <c r="A393" s="600">
        <v>390</v>
      </c>
      <c r="B393" s="601" t="s">
        <v>20</v>
      </c>
      <c r="C393" s="603" t="s">
        <v>16</v>
      </c>
    </row>
    <row r="394" spans="1:3">
      <c r="A394" s="589">
        <v>391</v>
      </c>
      <c r="B394" s="590" t="s">
        <v>20</v>
      </c>
      <c r="C394" s="592" t="s">
        <v>16</v>
      </c>
    </row>
    <row r="395" spans="1:3">
      <c r="A395" s="600">
        <v>392</v>
      </c>
      <c r="B395" s="601" t="s">
        <v>27</v>
      </c>
      <c r="C395" s="603" t="s">
        <v>16</v>
      </c>
    </row>
    <row r="396" spans="1:3">
      <c r="A396" s="589">
        <v>393</v>
      </c>
      <c r="B396" s="590" t="s">
        <v>20</v>
      </c>
      <c r="C396" s="592" t="s">
        <v>16</v>
      </c>
    </row>
    <row r="397" spans="1:3">
      <c r="A397" s="600">
        <v>394</v>
      </c>
      <c r="B397" s="601" t="s">
        <v>20</v>
      </c>
      <c r="C397" s="603" t="s">
        <v>16</v>
      </c>
    </row>
    <row r="398" spans="1:3">
      <c r="A398" s="589">
        <v>395</v>
      </c>
      <c r="B398" s="590" t="s">
        <v>20</v>
      </c>
      <c r="C398" s="592" t="s">
        <v>16</v>
      </c>
    </row>
    <row r="399" spans="1:3">
      <c r="A399" s="600">
        <v>396</v>
      </c>
      <c r="B399" s="601" t="s">
        <v>27</v>
      </c>
      <c r="C399" s="603" t="s">
        <v>16</v>
      </c>
    </row>
    <row r="400" spans="1:3">
      <c r="A400" s="589">
        <v>397</v>
      </c>
      <c r="B400" s="590" t="s">
        <v>20</v>
      </c>
      <c r="C400" s="592" t="s">
        <v>16</v>
      </c>
    </row>
    <row r="401" spans="1:3">
      <c r="A401" s="600">
        <v>398</v>
      </c>
      <c r="B401" s="601" t="s">
        <v>20</v>
      </c>
      <c r="C401" s="603" t="s">
        <v>16</v>
      </c>
    </row>
    <row r="402" spans="1:3">
      <c r="A402" s="589">
        <v>399</v>
      </c>
      <c r="B402" s="590" t="s">
        <v>19</v>
      </c>
      <c r="C402" s="592" t="s">
        <v>16</v>
      </c>
    </row>
    <row r="403" spans="1:3">
      <c r="A403" s="600">
        <v>400</v>
      </c>
      <c r="B403" s="601" t="s">
        <v>20</v>
      </c>
      <c r="C403" s="603" t="s">
        <v>16</v>
      </c>
    </row>
    <row r="404" spans="1:3">
      <c r="A404" s="589">
        <v>401</v>
      </c>
      <c r="B404" s="590" t="s">
        <v>27</v>
      </c>
      <c r="C404" s="592" t="s">
        <v>16</v>
      </c>
    </row>
    <row r="405" spans="1:3">
      <c r="A405" s="600">
        <v>402</v>
      </c>
      <c r="B405" s="601" t="s">
        <v>20</v>
      </c>
      <c r="C405" s="603" t="s">
        <v>16</v>
      </c>
    </row>
    <row r="406" spans="1:3">
      <c r="A406" s="589">
        <v>403</v>
      </c>
      <c r="B406" s="590" t="s">
        <v>13</v>
      </c>
      <c r="C406" s="592" t="s">
        <v>16</v>
      </c>
    </row>
    <row r="407" spans="1:3">
      <c r="A407" s="600">
        <v>404</v>
      </c>
      <c r="B407" s="601" t="s">
        <v>13</v>
      </c>
      <c r="C407" s="603" t="s">
        <v>16</v>
      </c>
    </row>
    <row r="408" spans="1:3">
      <c r="A408" s="589">
        <v>405</v>
      </c>
      <c r="B408" s="590" t="s">
        <v>175</v>
      </c>
      <c r="C408" s="592" t="s">
        <v>16</v>
      </c>
    </row>
    <row r="409" spans="1:3">
      <c r="A409" s="630">
        <v>406</v>
      </c>
      <c r="B409" s="628" t="s">
        <v>20</v>
      </c>
      <c r="C409" s="600" t="s">
        <v>16</v>
      </c>
    </row>
    <row r="410" spans="1:3">
      <c r="A410" s="589">
        <v>407</v>
      </c>
      <c r="B410" s="590" t="s">
        <v>20</v>
      </c>
      <c r="C410" s="592" t="s">
        <v>16</v>
      </c>
    </row>
    <row r="411" spans="1:3">
      <c r="A411" s="600">
        <v>408</v>
      </c>
      <c r="B411" s="601" t="s">
        <v>175</v>
      </c>
      <c r="C411" s="603" t="s">
        <v>45</v>
      </c>
    </row>
    <row r="412" spans="1:3">
      <c r="A412" s="589">
        <v>409</v>
      </c>
      <c r="B412" s="590" t="s">
        <v>20</v>
      </c>
      <c r="C412" s="592" t="s">
        <v>16</v>
      </c>
    </row>
    <row r="413" spans="1:3">
      <c r="A413" s="600">
        <v>410</v>
      </c>
      <c r="B413" s="601" t="s">
        <v>20</v>
      </c>
      <c r="C413" s="603" t="s">
        <v>16</v>
      </c>
    </row>
    <row r="414" spans="1:3">
      <c r="A414" s="589">
        <v>411</v>
      </c>
      <c r="B414" s="590" t="s">
        <v>20</v>
      </c>
      <c r="C414" s="589" t="s">
        <v>16</v>
      </c>
    </row>
    <row r="415" spans="1:3">
      <c r="A415" s="600">
        <v>412</v>
      </c>
      <c r="B415" s="601" t="s">
        <v>20</v>
      </c>
      <c r="C415" s="603" t="s">
        <v>16</v>
      </c>
    </row>
    <row r="416" spans="1:3">
      <c r="A416" s="667">
        <v>413</v>
      </c>
      <c r="B416" s="696" t="s">
        <v>27</v>
      </c>
      <c r="C416" s="592" t="s">
        <v>16</v>
      </c>
    </row>
    <row r="417" spans="1:3">
      <c r="A417" s="600">
        <v>414</v>
      </c>
      <c r="B417" s="601" t="s">
        <v>20</v>
      </c>
      <c r="C417" s="603" t="s">
        <v>16</v>
      </c>
    </row>
    <row r="418" spans="1:3">
      <c r="A418" s="589">
        <v>415</v>
      </c>
      <c r="B418" s="590" t="s">
        <v>27</v>
      </c>
      <c r="C418" s="592" t="s">
        <v>45</v>
      </c>
    </row>
    <row r="419" spans="1:3">
      <c r="A419" s="600">
        <v>416</v>
      </c>
      <c r="B419" s="601" t="s">
        <v>20</v>
      </c>
      <c r="C419" s="603" t="s">
        <v>16</v>
      </c>
    </row>
    <row r="420" spans="1:3">
      <c r="A420" s="589">
        <v>417</v>
      </c>
      <c r="B420" s="590" t="s">
        <v>20</v>
      </c>
      <c r="C420" s="592" t="s">
        <v>16</v>
      </c>
    </row>
    <row r="421" spans="1:3">
      <c r="A421" s="600">
        <v>418</v>
      </c>
      <c r="B421" s="601" t="s">
        <v>38</v>
      </c>
      <c r="C421" s="603" t="s">
        <v>16</v>
      </c>
    </row>
    <row r="422" spans="1:3">
      <c r="A422" s="589">
        <v>419</v>
      </c>
      <c r="B422" s="590" t="s">
        <v>20</v>
      </c>
      <c r="C422" s="592" t="s">
        <v>16</v>
      </c>
    </row>
    <row r="423" spans="1:3">
      <c r="A423" s="600">
        <v>420</v>
      </c>
      <c r="B423" s="601" t="s">
        <v>20</v>
      </c>
      <c r="C423" s="603" t="s">
        <v>16</v>
      </c>
    </row>
    <row r="424" spans="1:3">
      <c r="A424" s="589">
        <v>421</v>
      </c>
      <c r="B424" s="590" t="s">
        <v>20</v>
      </c>
      <c r="C424" s="592" t="s">
        <v>16</v>
      </c>
    </row>
    <row r="425" spans="1:3">
      <c r="A425" s="600">
        <v>422</v>
      </c>
      <c r="B425" s="606" t="s">
        <v>20</v>
      </c>
      <c r="C425" s="603" t="s">
        <v>150</v>
      </c>
    </row>
    <row r="426" spans="1:3">
      <c r="A426" s="589">
        <v>423</v>
      </c>
      <c r="B426" s="590" t="s">
        <v>20</v>
      </c>
      <c r="C426" s="592" t="s">
        <v>16</v>
      </c>
    </row>
    <row r="427" spans="1:3">
      <c r="A427" s="600">
        <v>424</v>
      </c>
      <c r="B427" s="601" t="s">
        <v>20</v>
      </c>
      <c r="C427" s="603" t="s">
        <v>16</v>
      </c>
    </row>
    <row r="428" spans="1:3">
      <c r="A428" s="589">
        <v>425</v>
      </c>
      <c r="B428" s="590" t="s">
        <v>28</v>
      </c>
      <c r="C428" s="592" t="s">
        <v>16</v>
      </c>
    </row>
    <row r="429" spans="1:3">
      <c r="A429" s="600">
        <v>426</v>
      </c>
      <c r="B429" s="601" t="s">
        <v>20</v>
      </c>
      <c r="C429" s="603" t="s">
        <v>16</v>
      </c>
    </row>
    <row r="430" spans="1:3">
      <c r="A430" s="589">
        <v>427</v>
      </c>
      <c r="B430" s="590" t="s">
        <v>20</v>
      </c>
      <c r="C430" s="592" t="s">
        <v>16</v>
      </c>
    </row>
    <row r="431" spans="1:3">
      <c r="A431" s="600">
        <v>428</v>
      </c>
      <c r="B431" s="601" t="s">
        <v>38</v>
      </c>
      <c r="C431" s="603" t="s">
        <v>109</v>
      </c>
    </row>
    <row r="432" spans="1:3">
      <c r="A432" s="589">
        <v>429</v>
      </c>
      <c r="B432" s="590" t="s">
        <v>20</v>
      </c>
      <c r="C432" s="592" t="s">
        <v>16</v>
      </c>
    </row>
    <row r="433" spans="1:3">
      <c r="A433" s="600">
        <v>430</v>
      </c>
      <c r="B433" s="601" t="s">
        <v>19</v>
      </c>
      <c r="C433" s="603" t="s">
        <v>109</v>
      </c>
    </row>
    <row r="434" spans="1:3">
      <c r="A434" s="589">
        <v>431</v>
      </c>
      <c r="B434" s="590" t="s">
        <v>20</v>
      </c>
      <c r="C434" s="592" t="s">
        <v>16</v>
      </c>
    </row>
    <row r="435" spans="1:3">
      <c r="A435" s="600">
        <v>432</v>
      </c>
      <c r="B435" s="601" t="s">
        <v>20</v>
      </c>
      <c r="C435" s="603" t="s">
        <v>16</v>
      </c>
    </row>
    <row r="436" spans="1:3">
      <c r="A436" s="589">
        <v>433</v>
      </c>
      <c r="B436" s="590" t="s">
        <v>18</v>
      </c>
      <c r="C436" s="592" t="s">
        <v>16</v>
      </c>
    </row>
    <row r="437" spans="1:3">
      <c r="A437" s="600">
        <v>434</v>
      </c>
      <c r="B437" s="601" t="s">
        <v>20</v>
      </c>
      <c r="C437" s="603" t="s">
        <v>16</v>
      </c>
    </row>
    <row r="438" spans="1:3">
      <c r="A438" s="589">
        <v>435</v>
      </c>
      <c r="B438" s="590" t="s">
        <v>20</v>
      </c>
      <c r="C438" s="592" t="s">
        <v>16</v>
      </c>
    </row>
    <row r="439" spans="1:3">
      <c r="A439" s="600">
        <v>436</v>
      </c>
      <c r="B439" s="601" t="s">
        <v>20</v>
      </c>
      <c r="C439" s="603" t="s">
        <v>16</v>
      </c>
    </row>
    <row r="440" spans="1:3">
      <c r="A440" s="589">
        <v>437</v>
      </c>
      <c r="B440" s="590" t="s">
        <v>20</v>
      </c>
      <c r="C440" s="592" t="s">
        <v>16</v>
      </c>
    </row>
    <row r="441" spans="1:3">
      <c r="A441" s="600">
        <v>438</v>
      </c>
      <c r="B441" s="601" t="s">
        <v>20</v>
      </c>
      <c r="C441" s="603" t="s">
        <v>16</v>
      </c>
    </row>
    <row r="442" spans="1:3">
      <c r="A442" s="589">
        <v>439</v>
      </c>
      <c r="B442" s="590" t="s">
        <v>20</v>
      </c>
      <c r="C442" s="592" t="s">
        <v>16</v>
      </c>
    </row>
    <row r="443" spans="1:3">
      <c r="A443" s="600">
        <v>440</v>
      </c>
      <c r="B443" s="601" t="s">
        <v>20</v>
      </c>
      <c r="C443" s="603" t="s">
        <v>16</v>
      </c>
    </row>
    <row r="444" spans="1:3">
      <c r="A444" s="589">
        <v>441</v>
      </c>
      <c r="B444" s="590" t="s">
        <v>118</v>
      </c>
      <c r="C444" s="592" t="s">
        <v>16</v>
      </c>
    </row>
    <row r="445" spans="1:3">
      <c r="A445" s="600">
        <v>442</v>
      </c>
      <c r="B445" s="601" t="s">
        <v>20</v>
      </c>
      <c r="C445" s="603" t="s">
        <v>16</v>
      </c>
    </row>
    <row r="446" spans="1:3">
      <c r="A446" s="589">
        <v>443</v>
      </c>
      <c r="B446" s="590" t="s">
        <v>20</v>
      </c>
      <c r="C446" s="592" t="s">
        <v>16</v>
      </c>
    </row>
    <row r="447" spans="1:3">
      <c r="A447" s="600">
        <v>444</v>
      </c>
      <c r="B447" s="601" t="s">
        <v>20</v>
      </c>
      <c r="C447" s="603" t="s">
        <v>16</v>
      </c>
    </row>
    <row r="448" spans="1:3">
      <c r="A448" s="589">
        <v>445</v>
      </c>
      <c r="B448" s="590" t="s">
        <v>20</v>
      </c>
      <c r="C448" s="592" t="s">
        <v>16</v>
      </c>
    </row>
    <row r="449" spans="1:3">
      <c r="A449" s="600">
        <v>446</v>
      </c>
      <c r="B449" s="601" t="s">
        <v>20</v>
      </c>
      <c r="C449" s="603" t="s">
        <v>16</v>
      </c>
    </row>
    <row r="450" spans="1:3">
      <c r="A450" s="589">
        <v>447</v>
      </c>
      <c r="B450" s="590" t="s">
        <v>20</v>
      </c>
      <c r="C450" s="592" t="s">
        <v>16</v>
      </c>
    </row>
    <row r="451" spans="1:3">
      <c r="A451" s="600">
        <v>448</v>
      </c>
      <c r="B451" s="601" t="s">
        <v>175</v>
      </c>
      <c r="C451" s="603" t="s">
        <v>14</v>
      </c>
    </row>
    <row r="452" spans="1:3">
      <c r="A452" s="589">
        <v>449</v>
      </c>
      <c r="B452" s="590" t="s">
        <v>20</v>
      </c>
      <c r="C452" s="592" t="s">
        <v>16</v>
      </c>
    </row>
    <row r="453" spans="1:3">
      <c r="A453" s="600">
        <v>450</v>
      </c>
      <c r="B453" s="601" t="s">
        <v>20</v>
      </c>
      <c r="C453" s="603" t="s">
        <v>150</v>
      </c>
    </row>
    <row r="454" spans="1:3">
      <c r="A454" s="589">
        <v>451</v>
      </c>
      <c r="B454" s="590" t="s">
        <v>20</v>
      </c>
      <c r="C454" s="592" t="s">
        <v>16</v>
      </c>
    </row>
    <row r="455" spans="1:3">
      <c r="A455" s="600">
        <v>452</v>
      </c>
      <c r="B455" s="601" t="s">
        <v>20</v>
      </c>
      <c r="C455" s="603" t="s">
        <v>16</v>
      </c>
    </row>
    <row r="456" spans="1:3">
      <c r="A456" s="589">
        <v>453</v>
      </c>
      <c r="B456" s="590" t="s">
        <v>137</v>
      </c>
      <c r="C456" s="592" t="s">
        <v>16</v>
      </c>
    </row>
    <row r="457" spans="1:3">
      <c r="A457" s="600">
        <v>454</v>
      </c>
      <c r="B457" s="601" t="s">
        <v>137</v>
      </c>
      <c r="C457" s="603" t="s">
        <v>16</v>
      </c>
    </row>
    <row r="458" spans="1:3">
      <c r="A458" s="589">
        <v>455</v>
      </c>
      <c r="B458" s="590" t="s">
        <v>118</v>
      </c>
      <c r="C458" s="592" t="s">
        <v>16</v>
      </c>
    </row>
    <row r="459" spans="1:3">
      <c r="A459" s="600">
        <v>456</v>
      </c>
      <c r="B459" s="601" t="s">
        <v>20</v>
      </c>
      <c r="C459" s="603" t="s">
        <v>16</v>
      </c>
    </row>
    <row r="460" spans="1:3">
      <c r="A460" s="589">
        <v>457</v>
      </c>
      <c r="B460" s="590" t="s">
        <v>20</v>
      </c>
      <c r="C460" s="592" t="s">
        <v>16</v>
      </c>
    </row>
    <row r="461" spans="1:3">
      <c r="A461" s="600">
        <v>458</v>
      </c>
      <c r="B461" s="601" t="s">
        <v>20</v>
      </c>
      <c r="C461" s="663" t="s">
        <v>150</v>
      </c>
    </row>
    <row r="462" spans="1:3">
      <c r="A462" s="589">
        <v>459</v>
      </c>
      <c r="B462" s="590" t="s">
        <v>175</v>
      </c>
      <c r="C462" s="592" t="s">
        <v>16</v>
      </c>
    </row>
    <row r="463" spans="1:3">
      <c r="A463" s="600">
        <v>460</v>
      </c>
      <c r="B463" s="601" t="s">
        <v>175</v>
      </c>
      <c r="C463" s="603" t="s">
        <v>16</v>
      </c>
    </row>
    <row r="464" spans="1:3">
      <c r="A464" s="589">
        <v>461</v>
      </c>
      <c r="B464" s="590" t="s">
        <v>20</v>
      </c>
      <c r="C464" s="592" t="s">
        <v>16</v>
      </c>
    </row>
    <row r="465" spans="1:3">
      <c r="A465" s="600">
        <v>462</v>
      </c>
      <c r="B465" s="601" t="s">
        <v>20</v>
      </c>
      <c r="C465" s="603" t="s">
        <v>16</v>
      </c>
    </row>
    <row r="466" spans="1:3">
      <c r="A466" s="589">
        <v>463</v>
      </c>
      <c r="B466" s="590" t="s">
        <v>18</v>
      </c>
      <c r="C466" s="592" t="s">
        <v>16</v>
      </c>
    </row>
    <row r="467" spans="1:3">
      <c r="A467" s="600">
        <v>464</v>
      </c>
      <c r="B467" s="601" t="s">
        <v>118</v>
      </c>
      <c r="C467" s="603" t="s">
        <v>16</v>
      </c>
    </row>
    <row r="468" spans="1:3">
      <c r="A468" s="589">
        <v>465</v>
      </c>
      <c r="B468" s="590" t="s">
        <v>20</v>
      </c>
      <c r="C468" s="592" t="s">
        <v>16</v>
      </c>
    </row>
    <row r="469" spans="1:3">
      <c r="A469" s="600">
        <v>466</v>
      </c>
      <c r="B469" s="601" t="s">
        <v>20</v>
      </c>
      <c r="C469" s="603" t="s">
        <v>16</v>
      </c>
    </row>
    <row r="470" spans="1:3">
      <c r="A470" s="589">
        <v>467</v>
      </c>
      <c r="B470" s="590" t="s">
        <v>20</v>
      </c>
      <c r="C470" s="592" t="s">
        <v>16</v>
      </c>
    </row>
    <row r="471" spans="1:3">
      <c r="A471" s="600">
        <v>468</v>
      </c>
      <c r="B471" s="601" t="s">
        <v>20</v>
      </c>
      <c r="C471" s="603" t="s">
        <v>16</v>
      </c>
    </row>
    <row r="472" spans="1:3">
      <c r="A472" s="589">
        <v>469</v>
      </c>
      <c r="B472" s="590" t="s">
        <v>20</v>
      </c>
      <c r="C472" s="592" t="s">
        <v>16</v>
      </c>
    </row>
    <row r="473" spans="1:3">
      <c r="A473" s="600">
        <v>470</v>
      </c>
      <c r="B473" s="601" t="s">
        <v>159</v>
      </c>
      <c r="C473" s="603" t="s">
        <v>16</v>
      </c>
    </row>
    <row r="474" spans="1:3">
      <c r="A474" s="589">
        <v>471</v>
      </c>
      <c r="B474" s="590" t="s">
        <v>15</v>
      </c>
      <c r="C474" s="592" t="s">
        <v>150</v>
      </c>
    </row>
    <row r="475" spans="1:3">
      <c r="A475" s="600">
        <v>472</v>
      </c>
      <c r="B475" s="601" t="s">
        <v>15</v>
      </c>
      <c r="C475" s="603" t="s">
        <v>109</v>
      </c>
    </row>
    <row r="476" spans="1:3">
      <c r="A476" s="589">
        <v>473</v>
      </c>
      <c r="B476" s="590" t="s">
        <v>20</v>
      </c>
      <c r="C476" s="592" t="s">
        <v>16</v>
      </c>
    </row>
    <row r="477" spans="1:3">
      <c r="A477" s="600">
        <v>474</v>
      </c>
      <c r="B477" s="601" t="s">
        <v>20</v>
      </c>
      <c r="C477" s="603" t="s">
        <v>16</v>
      </c>
    </row>
    <row r="478" spans="1:3">
      <c r="A478" s="589">
        <v>475</v>
      </c>
      <c r="B478" s="590" t="s">
        <v>20</v>
      </c>
      <c r="C478" s="589" t="s">
        <v>16</v>
      </c>
    </row>
    <row r="479" spans="1:3">
      <c r="A479" s="600">
        <v>476</v>
      </c>
      <c r="B479" s="601" t="s">
        <v>20</v>
      </c>
      <c r="C479" s="603" t="s">
        <v>150</v>
      </c>
    </row>
    <row r="480" spans="1:3">
      <c r="A480" s="589">
        <v>642</v>
      </c>
      <c r="B480" s="590" t="s">
        <v>175</v>
      </c>
      <c r="C480" s="589" t="s">
        <v>16</v>
      </c>
    </row>
    <row r="481" spans="1:3">
      <c r="A481" s="600">
        <v>478</v>
      </c>
      <c r="B481" s="601" t="s">
        <v>20</v>
      </c>
      <c r="C481" s="603" t="s">
        <v>16</v>
      </c>
    </row>
    <row r="482" spans="1:3">
      <c r="A482" s="589">
        <v>479</v>
      </c>
      <c r="B482" s="590" t="s">
        <v>163</v>
      </c>
      <c r="C482" s="589" t="s">
        <v>16</v>
      </c>
    </row>
    <row r="483" spans="1:3">
      <c r="A483" s="617">
        <v>480</v>
      </c>
      <c r="B483" s="614" t="s">
        <v>38</v>
      </c>
      <c r="C483" s="617" t="s">
        <v>16</v>
      </c>
    </row>
    <row r="484" spans="1:3">
      <c r="A484" s="641">
        <v>481</v>
      </c>
      <c r="B484" s="639" t="s">
        <v>38</v>
      </c>
      <c r="C484" s="641" t="s">
        <v>16</v>
      </c>
    </row>
    <row r="485" spans="1:3">
      <c r="A485" s="600">
        <v>634</v>
      </c>
      <c r="B485" s="601" t="s">
        <v>20</v>
      </c>
      <c r="C485" s="600" t="s">
        <v>16</v>
      </c>
    </row>
    <row r="486" spans="1:3">
      <c r="A486" s="589">
        <v>639</v>
      </c>
      <c r="B486" s="590" t="s">
        <v>118</v>
      </c>
      <c r="C486" s="589" t="s">
        <v>16</v>
      </c>
    </row>
    <row r="487" spans="1:3">
      <c r="A487" s="600">
        <v>640</v>
      </c>
      <c r="B487" s="601" t="s">
        <v>20</v>
      </c>
      <c r="C487" s="600" t="s">
        <v>16</v>
      </c>
    </row>
    <row r="488" spans="1:3">
      <c r="A488" s="589">
        <v>484</v>
      </c>
      <c r="B488" s="590" t="s">
        <v>118</v>
      </c>
      <c r="C488" s="592" t="s">
        <v>16</v>
      </c>
    </row>
    <row r="489" spans="1:3">
      <c r="A489" s="600">
        <v>511</v>
      </c>
      <c r="B489" s="601" t="s">
        <v>20</v>
      </c>
      <c r="C489" s="603" t="s">
        <v>16</v>
      </c>
    </row>
    <row r="490" spans="1:3">
      <c r="A490" s="589">
        <v>487</v>
      </c>
      <c r="B490" s="704" t="s">
        <v>20</v>
      </c>
      <c r="C490" s="592" t="s">
        <v>16</v>
      </c>
    </row>
    <row r="491" spans="1:3">
      <c r="A491" s="600">
        <v>488</v>
      </c>
      <c r="B491" s="601" t="s">
        <v>20</v>
      </c>
      <c r="C491" s="603" t="s">
        <v>16</v>
      </c>
    </row>
    <row r="492" spans="1:3">
      <c r="A492" s="589">
        <v>489</v>
      </c>
      <c r="B492" s="590" t="s">
        <v>20</v>
      </c>
      <c r="C492" s="592" t="s">
        <v>16</v>
      </c>
    </row>
    <row r="493" spans="1:3">
      <c r="A493" s="600">
        <v>521</v>
      </c>
      <c r="B493" s="601" t="s">
        <v>20</v>
      </c>
      <c r="C493" s="603" t="s">
        <v>16</v>
      </c>
    </row>
    <row r="494" spans="1:3">
      <c r="A494" s="589">
        <v>522</v>
      </c>
      <c r="B494" s="590" t="s">
        <v>20</v>
      </c>
      <c r="C494" s="592" t="s">
        <v>16</v>
      </c>
    </row>
    <row r="495" spans="1:3">
      <c r="A495" s="600">
        <v>492</v>
      </c>
      <c r="B495" s="601" t="s">
        <v>20</v>
      </c>
      <c r="C495" s="603" t="s">
        <v>16</v>
      </c>
    </row>
    <row r="496" spans="1:3">
      <c r="A496" s="589">
        <v>523</v>
      </c>
      <c r="B496" s="590" t="s">
        <v>20</v>
      </c>
      <c r="C496" s="592" t="s">
        <v>16</v>
      </c>
    </row>
    <row r="497" spans="1:3">
      <c r="A497" s="600">
        <v>536</v>
      </c>
      <c r="B497" s="601" t="s">
        <v>20</v>
      </c>
      <c r="C497" s="603" t="s">
        <v>16</v>
      </c>
    </row>
    <row r="498" spans="1:3">
      <c r="A498" s="589">
        <v>537</v>
      </c>
      <c r="B498" s="590" t="s">
        <v>20</v>
      </c>
      <c r="C498" s="592" t="s">
        <v>16</v>
      </c>
    </row>
    <row r="499" spans="1:3">
      <c r="A499" s="600">
        <v>544</v>
      </c>
      <c r="B499" s="601" t="s">
        <v>175</v>
      </c>
      <c r="C499" s="603" t="s">
        <v>16</v>
      </c>
    </row>
    <row r="500" spans="1:3">
      <c r="A500" s="589">
        <v>497</v>
      </c>
      <c r="B500" s="590" t="s">
        <v>127</v>
      </c>
      <c r="C500" s="592" t="s">
        <v>16</v>
      </c>
    </row>
    <row r="501" spans="1:3">
      <c r="A501" s="600">
        <v>546</v>
      </c>
      <c r="B501" s="601" t="s">
        <v>20</v>
      </c>
      <c r="C501" s="603" t="s">
        <v>16</v>
      </c>
    </row>
    <row r="502" spans="1:3">
      <c r="A502" s="589">
        <v>561</v>
      </c>
      <c r="B502" s="590" t="s">
        <v>20</v>
      </c>
      <c r="C502" s="592" t="s">
        <v>16</v>
      </c>
    </row>
    <row r="503" spans="1:3">
      <c r="A503" s="600">
        <v>500</v>
      </c>
      <c r="B503" s="601" t="s">
        <v>118</v>
      </c>
      <c r="C503" s="603" t="s">
        <v>16</v>
      </c>
    </row>
    <row r="504" spans="1:3">
      <c r="A504" s="589">
        <v>501</v>
      </c>
      <c r="B504" s="590" t="s">
        <v>20</v>
      </c>
      <c r="C504" s="592" t="s">
        <v>16</v>
      </c>
    </row>
    <row r="505" spans="1:3">
      <c r="A505" s="600">
        <v>562</v>
      </c>
      <c r="B505" s="601" t="s">
        <v>20</v>
      </c>
      <c r="C505" s="603" t="s">
        <v>16</v>
      </c>
    </row>
    <row r="506" spans="1:3">
      <c r="A506" s="589">
        <v>503</v>
      </c>
      <c r="B506" s="590" t="s">
        <v>20</v>
      </c>
      <c r="C506" s="592" t="s">
        <v>150</v>
      </c>
    </row>
    <row r="507" spans="1:3">
      <c r="A507" s="600">
        <v>563</v>
      </c>
      <c r="B507" s="601" t="s">
        <v>18</v>
      </c>
      <c r="C507" s="603" t="s">
        <v>16</v>
      </c>
    </row>
    <row r="508" spans="1:3">
      <c r="A508" s="589">
        <v>632</v>
      </c>
      <c r="B508" s="590" t="s">
        <v>20</v>
      </c>
      <c r="C508" s="592" t="s">
        <v>16</v>
      </c>
    </row>
    <row r="509" spans="1:3">
      <c r="A509" s="600">
        <v>506</v>
      </c>
      <c r="B509" s="601" t="s">
        <v>27</v>
      </c>
      <c r="C509" s="600" t="s">
        <v>16</v>
      </c>
    </row>
    <row r="510" spans="1:3">
      <c r="A510" s="589">
        <v>477</v>
      </c>
      <c r="B510" s="590" t="s">
        <v>27</v>
      </c>
      <c r="C510" s="592" t="s">
        <v>150</v>
      </c>
    </row>
    <row r="511" spans="1:3">
      <c r="A511" s="600">
        <v>508</v>
      </c>
      <c r="B511" s="601" t="s">
        <v>20</v>
      </c>
      <c r="C511" s="600" t="s">
        <v>16</v>
      </c>
    </row>
    <row r="512" spans="1:3">
      <c r="A512" s="589">
        <v>509</v>
      </c>
      <c r="B512" s="590" t="s">
        <v>20</v>
      </c>
      <c r="C512" s="589" t="s">
        <v>16</v>
      </c>
    </row>
    <row r="513" spans="1:3">
      <c r="A513" s="600">
        <v>510</v>
      </c>
      <c r="B513" s="601" t="s">
        <v>20</v>
      </c>
      <c r="C513" s="603" t="s">
        <v>16</v>
      </c>
    </row>
    <row r="514" spans="1:3">
      <c r="A514" s="589">
        <v>482</v>
      </c>
      <c r="B514" s="590" t="s">
        <v>20</v>
      </c>
      <c r="C514" s="592" t="s">
        <v>16</v>
      </c>
    </row>
    <row r="515" spans="1:3">
      <c r="A515" s="600">
        <v>483</v>
      </c>
      <c r="B515" s="601" t="s">
        <v>137</v>
      </c>
      <c r="C515" s="603" t="s">
        <v>26</v>
      </c>
    </row>
    <row r="516" spans="1:3">
      <c r="A516" s="589">
        <v>513</v>
      </c>
      <c r="B516" s="590" t="s">
        <v>118</v>
      </c>
      <c r="C516" s="592" t="s">
        <v>9</v>
      </c>
    </row>
    <row r="517" spans="1:3">
      <c r="A517" s="600">
        <v>486</v>
      </c>
      <c r="B517" s="601" t="s">
        <v>118</v>
      </c>
      <c r="C517" s="603" t="s">
        <v>16</v>
      </c>
    </row>
    <row r="518" spans="1:3">
      <c r="A518" s="589">
        <v>515</v>
      </c>
      <c r="B518" s="590" t="s">
        <v>20</v>
      </c>
      <c r="C518" s="592" t="s">
        <v>16</v>
      </c>
    </row>
    <row r="519" spans="1:3">
      <c r="A519" s="600">
        <v>516</v>
      </c>
      <c r="B519" s="601" t="s">
        <v>20</v>
      </c>
      <c r="C519" s="603" t="s">
        <v>9</v>
      </c>
    </row>
    <row r="520" spans="1:3">
      <c r="A520" s="589">
        <v>517</v>
      </c>
      <c r="B520" s="590" t="s">
        <v>20</v>
      </c>
      <c r="C520" s="592" t="s">
        <v>16</v>
      </c>
    </row>
    <row r="521" spans="1:3">
      <c r="A521" s="600">
        <v>518</v>
      </c>
      <c r="B521" s="601" t="s">
        <v>20</v>
      </c>
      <c r="C521" s="603" t="s">
        <v>16</v>
      </c>
    </row>
    <row r="522" spans="1:3">
      <c r="A522" s="589">
        <v>519</v>
      </c>
      <c r="B522" s="590" t="s">
        <v>20</v>
      </c>
      <c r="C522" s="592" t="s">
        <v>16</v>
      </c>
    </row>
    <row r="523" spans="1:3">
      <c r="A523" s="600">
        <v>520</v>
      </c>
      <c r="B523" s="601" t="s">
        <v>20</v>
      </c>
      <c r="C523" s="600" t="s">
        <v>16</v>
      </c>
    </row>
    <row r="524" spans="1:3">
      <c r="A524" s="589">
        <v>571</v>
      </c>
      <c r="B524" s="590" t="s">
        <v>20</v>
      </c>
      <c r="C524" s="592" t="s">
        <v>16</v>
      </c>
    </row>
    <row r="525" spans="1:3">
      <c r="A525" s="600">
        <v>572</v>
      </c>
      <c r="B525" s="601" t="s">
        <v>20</v>
      </c>
      <c r="C525" s="603" t="s">
        <v>16</v>
      </c>
    </row>
    <row r="526" spans="1:3">
      <c r="A526" s="589">
        <v>573</v>
      </c>
      <c r="B526" s="590" t="s">
        <v>20</v>
      </c>
      <c r="C526" s="592" t="s">
        <v>16</v>
      </c>
    </row>
    <row r="527" spans="1:3">
      <c r="A527" s="600">
        <v>524</v>
      </c>
      <c r="B527" s="601" t="s">
        <v>20</v>
      </c>
      <c r="C527" s="600" t="s">
        <v>16</v>
      </c>
    </row>
    <row r="528" spans="1:3">
      <c r="A528" s="589">
        <v>574</v>
      </c>
      <c r="B528" s="601" t="s">
        <v>198</v>
      </c>
      <c r="C528" s="592" t="s">
        <v>9</v>
      </c>
    </row>
    <row r="529" spans="1:3">
      <c r="A529" s="600">
        <v>526</v>
      </c>
      <c r="B529" s="601" t="s">
        <v>20</v>
      </c>
      <c r="C529" s="600" t="s">
        <v>16</v>
      </c>
    </row>
    <row r="530" spans="1:3">
      <c r="A530" s="589">
        <v>527</v>
      </c>
      <c r="B530" s="590" t="s">
        <v>20</v>
      </c>
      <c r="C530" s="589" t="s">
        <v>16</v>
      </c>
    </row>
    <row r="531" spans="1:3">
      <c r="A531" s="600">
        <v>528</v>
      </c>
      <c r="B531" s="601" t="s">
        <v>20</v>
      </c>
      <c r="C531" s="603" t="s">
        <v>16</v>
      </c>
    </row>
    <row r="532" spans="1:3">
      <c r="A532" s="589">
        <v>575</v>
      </c>
      <c r="B532" s="601" t="s">
        <v>198</v>
      </c>
      <c r="C532" s="592" t="s">
        <v>9</v>
      </c>
    </row>
    <row r="533" spans="1:3">
      <c r="A533" s="600">
        <v>576</v>
      </c>
      <c r="B533" s="601" t="s">
        <v>175</v>
      </c>
      <c r="C533" s="603" t="s">
        <v>16</v>
      </c>
    </row>
    <row r="534" spans="1:3">
      <c r="A534" s="589">
        <v>577</v>
      </c>
      <c r="B534" s="590" t="s">
        <v>175</v>
      </c>
      <c r="C534" s="592" t="s">
        <v>16</v>
      </c>
    </row>
    <row r="535" spans="1:3">
      <c r="A535" s="600">
        <v>532</v>
      </c>
      <c r="B535" s="601" t="s">
        <v>26</v>
      </c>
      <c r="C535" s="603" t="s">
        <v>9</v>
      </c>
    </row>
    <row r="536" spans="1:3">
      <c r="A536" s="589">
        <v>533</v>
      </c>
      <c r="B536" s="590" t="s">
        <v>20</v>
      </c>
      <c r="C536" s="592" t="s">
        <v>16</v>
      </c>
    </row>
    <row r="537" spans="1:3">
      <c r="A537" s="600">
        <v>534</v>
      </c>
      <c r="B537" s="601" t="s">
        <v>20</v>
      </c>
      <c r="C537" s="600" t="s">
        <v>16</v>
      </c>
    </row>
    <row r="538" spans="1:3">
      <c r="A538" s="589">
        <v>535</v>
      </c>
      <c r="B538" s="590" t="s">
        <v>20</v>
      </c>
      <c r="C538" s="592" t="s">
        <v>16</v>
      </c>
    </row>
    <row r="539" spans="1:3">
      <c r="A539" s="600">
        <v>578</v>
      </c>
      <c r="B539" s="601" t="s">
        <v>20</v>
      </c>
      <c r="C539" s="603" t="s">
        <v>16</v>
      </c>
    </row>
    <row r="540" spans="1:3">
      <c r="A540" s="589">
        <v>579</v>
      </c>
      <c r="B540" s="590" t="s">
        <v>20</v>
      </c>
      <c r="C540" s="592" t="s">
        <v>16</v>
      </c>
    </row>
    <row r="541" spans="1:3">
      <c r="A541" s="600">
        <v>580</v>
      </c>
      <c r="B541" s="601" t="s">
        <v>127</v>
      </c>
      <c r="C541" s="603" t="s">
        <v>16</v>
      </c>
    </row>
    <row r="542" spans="1:3">
      <c r="A542" s="589">
        <v>539</v>
      </c>
      <c r="B542" s="590" t="s">
        <v>20</v>
      </c>
      <c r="C542" s="592" t="s">
        <v>150</v>
      </c>
    </row>
    <row r="543" spans="1:3">
      <c r="A543" s="600">
        <v>540</v>
      </c>
      <c r="B543" s="601" t="s">
        <v>20</v>
      </c>
      <c r="C543" s="603" t="s">
        <v>150</v>
      </c>
    </row>
    <row r="544" spans="1:3">
      <c r="A544" s="589">
        <v>581</v>
      </c>
      <c r="B544" s="590" t="s">
        <v>127</v>
      </c>
      <c r="C544" s="592" t="s">
        <v>16</v>
      </c>
    </row>
    <row r="545" spans="1:3">
      <c r="A545" s="630">
        <v>542</v>
      </c>
      <c r="B545" s="628" t="s">
        <v>20</v>
      </c>
      <c r="C545" s="600" t="s">
        <v>16</v>
      </c>
    </row>
    <row r="546" spans="1:3">
      <c r="A546" s="589">
        <v>543</v>
      </c>
      <c r="B546" s="590" t="s">
        <v>20</v>
      </c>
      <c r="C546" s="589" t="s">
        <v>16</v>
      </c>
    </row>
    <row r="547" spans="1:3">
      <c r="A547" s="600">
        <v>590</v>
      </c>
      <c r="B547" s="601" t="s">
        <v>119</v>
      </c>
      <c r="C547" s="603" t="s">
        <v>119</v>
      </c>
    </row>
    <row r="548" spans="1:3">
      <c r="A548" s="630">
        <v>545</v>
      </c>
      <c r="B548" s="628" t="s">
        <v>20</v>
      </c>
      <c r="C548" s="589" t="s">
        <v>16</v>
      </c>
    </row>
    <row r="549" spans="1:3">
      <c r="A549" s="600">
        <v>499</v>
      </c>
      <c r="B549" s="601" t="s">
        <v>20</v>
      </c>
      <c r="C549" s="603" t="s">
        <v>16</v>
      </c>
    </row>
    <row r="550" spans="1:3">
      <c r="A550" s="589">
        <v>547</v>
      </c>
      <c r="B550" s="590" t="s">
        <v>20</v>
      </c>
      <c r="C550" s="589" t="s">
        <v>16</v>
      </c>
    </row>
    <row r="551" spans="1:3">
      <c r="A551" s="600">
        <v>548</v>
      </c>
      <c r="B551" s="601" t="s">
        <v>20</v>
      </c>
      <c r="C551" s="603" t="s">
        <v>16</v>
      </c>
    </row>
    <row r="552" spans="1:3">
      <c r="A552" s="589">
        <v>549</v>
      </c>
      <c r="B552" s="590" t="s">
        <v>20</v>
      </c>
      <c r="C552" s="592" t="s">
        <v>16</v>
      </c>
    </row>
    <row r="553" spans="1:3">
      <c r="A553" s="600">
        <v>550</v>
      </c>
      <c r="B553" s="601" t="s">
        <v>27</v>
      </c>
      <c r="C553" s="603" t="s">
        <v>16</v>
      </c>
    </row>
    <row r="554" spans="1:3">
      <c r="A554" s="589">
        <v>551</v>
      </c>
      <c r="B554" s="590" t="s">
        <v>20</v>
      </c>
      <c r="C554" s="592" t="s">
        <v>16</v>
      </c>
    </row>
    <row r="555" spans="1:3">
      <c r="A555" s="600">
        <v>552</v>
      </c>
      <c r="B555" s="601" t="s">
        <v>20</v>
      </c>
      <c r="C555" s="603" t="s">
        <v>16</v>
      </c>
    </row>
    <row r="556" spans="1:3">
      <c r="A556" s="630">
        <v>553</v>
      </c>
      <c r="B556" s="628" t="s">
        <v>20</v>
      </c>
      <c r="C556" s="589" t="s">
        <v>16</v>
      </c>
    </row>
    <row r="557" spans="1:3">
      <c r="A557" s="600">
        <v>554</v>
      </c>
      <c r="B557" s="601" t="s">
        <v>20</v>
      </c>
      <c r="C557" s="600" t="s">
        <v>16</v>
      </c>
    </row>
    <row r="558" spans="1:3">
      <c r="A558" s="589">
        <v>555</v>
      </c>
      <c r="B558" s="590" t="s">
        <v>20</v>
      </c>
      <c r="C558" s="589" t="s">
        <v>16</v>
      </c>
    </row>
    <row r="559" spans="1:3">
      <c r="A559" s="600">
        <v>556</v>
      </c>
      <c r="B559" s="601" t="s">
        <v>20</v>
      </c>
      <c r="C559" s="603" t="s">
        <v>150</v>
      </c>
    </row>
    <row r="560" spans="1:3">
      <c r="A560" s="589">
        <v>557</v>
      </c>
      <c r="B560" s="590" t="s">
        <v>20</v>
      </c>
      <c r="C560" s="589" t="s">
        <v>16</v>
      </c>
    </row>
    <row r="561" spans="1:3">
      <c r="A561" s="600">
        <v>558</v>
      </c>
      <c r="B561" s="601" t="s">
        <v>20</v>
      </c>
      <c r="C561" s="600" t="s">
        <v>16</v>
      </c>
    </row>
    <row r="562" spans="1:3">
      <c r="A562" s="589">
        <v>502</v>
      </c>
      <c r="B562" s="590" t="s">
        <v>20</v>
      </c>
      <c r="C562" s="592" t="s">
        <v>16</v>
      </c>
    </row>
    <row r="563" spans="1:3">
      <c r="A563" s="600">
        <v>560</v>
      </c>
      <c r="B563" s="601" t="s">
        <v>20</v>
      </c>
      <c r="C563" s="600" t="s">
        <v>16</v>
      </c>
    </row>
    <row r="564" spans="1:3">
      <c r="A564" s="589">
        <v>589</v>
      </c>
      <c r="B564" s="590" t="s">
        <v>20</v>
      </c>
      <c r="C564" s="592" t="s">
        <v>16</v>
      </c>
    </row>
    <row r="565" spans="1:3">
      <c r="A565" s="600">
        <v>600</v>
      </c>
      <c r="B565" s="601" t="s">
        <v>137</v>
      </c>
      <c r="C565" s="603" t="s">
        <v>16</v>
      </c>
    </row>
    <row r="566" spans="1:3">
      <c r="A566" s="589">
        <v>601</v>
      </c>
      <c r="B566" s="590" t="s">
        <v>27</v>
      </c>
      <c r="C566" s="592" t="s">
        <v>16</v>
      </c>
    </row>
    <row r="567" spans="1:3">
      <c r="A567" s="600">
        <v>564</v>
      </c>
      <c r="B567" s="601" t="s">
        <v>20</v>
      </c>
      <c r="C567" s="603" t="s">
        <v>16</v>
      </c>
    </row>
    <row r="568" spans="1:3">
      <c r="A568" s="589">
        <v>565</v>
      </c>
      <c r="B568" s="590" t="s">
        <v>20</v>
      </c>
      <c r="C568" s="592" t="s">
        <v>16</v>
      </c>
    </row>
    <row r="569" spans="1:3">
      <c r="A569" s="600">
        <v>566</v>
      </c>
      <c r="B569" s="601" t="s">
        <v>20</v>
      </c>
      <c r="C569" s="600" t="s">
        <v>16</v>
      </c>
    </row>
    <row r="570" spans="1:3">
      <c r="A570" s="589">
        <v>612</v>
      </c>
      <c r="B570" s="590" t="s">
        <v>118</v>
      </c>
      <c r="C570" s="592" t="s">
        <v>16</v>
      </c>
    </row>
    <row r="571" spans="1:3">
      <c r="A571" s="600">
        <v>568</v>
      </c>
      <c r="B571" s="601" t="s">
        <v>20</v>
      </c>
      <c r="C571" s="600" t="s">
        <v>16</v>
      </c>
    </row>
    <row r="572" spans="1:3">
      <c r="A572" s="589">
        <v>569</v>
      </c>
      <c r="B572" s="590" t="s">
        <v>20</v>
      </c>
      <c r="C572" s="589" t="s">
        <v>16</v>
      </c>
    </row>
    <row r="573" spans="1:3">
      <c r="A573" s="600">
        <v>613</v>
      </c>
      <c r="B573" s="601" t="s">
        <v>20</v>
      </c>
      <c r="C573" s="603" t="s">
        <v>16</v>
      </c>
    </row>
    <row r="574" spans="1:3">
      <c r="A574" s="589">
        <v>617</v>
      </c>
      <c r="B574" s="590" t="s">
        <v>20</v>
      </c>
      <c r="C574" s="592" t="s">
        <v>16</v>
      </c>
    </row>
    <row r="575" spans="1:3">
      <c r="A575" s="600">
        <v>618</v>
      </c>
      <c r="B575" s="601" t="s">
        <v>20</v>
      </c>
      <c r="C575" s="603" t="s">
        <v>16</v>
      </c>
    </row>
    <row r="576" spans="1:3">
      <c r="A576" s="589">
        <v>525</v>
      </c>
      <c r="B576" s="590" t="s">
        <v>20</v>
      </c>
      <c r="C576" s="592" t="s">
        <v>150</v>
      </c>
    </row>
    <row r="577" spans="1:3">
      <c r="A577" s="600">
        <v>529</v>
      </c>
      <c r="B577" s="601" t="s">
        <v>20</v>
      </c>
      <c r="C577" s="603" t="s">
        <v>150</v>
      </c>
    </row>
    <row r="578" spans="1:3">
      <c r="A578" s="589">
        <v>530</v>
      </c>
      <c r="B578" s="590" t="s">
        <v>20</v>
      </c>
      <c r="C578" s="592" t="s">
        <v>150</v>
      </c>
    </row>
    <row r="579" spans="1:3">
      <c r="A579" s="600">
        <v>531</v>
      </c>
      <c r="B579" s="601" t="s">
        <v>20</v>
      </c>
      <c r="C579" s="603" t="s">
        <v>150</v>
      </c>
    </row>
    <row r="580" spans="1:3">
      <c r="A580" s="589">
        <v>541</v>
      </c>
      <c r="B580" s="590" t="s">
        <v>20</v>
      </c>
      <c r="C580" s="592" t="s">
        <v>150</v>
      </c>
    </row>
    <row r="581" spans="1:3">
      <c r="A581" s="600">
        <v>559</v>
      </c>
      <c r="B581" s="601" t="s">
        <v>20</v>
      </c>
      <c r="C581" s="603" t="s">
        <v>150</v>
      </c>
    </row>
    <row r="582" spans="1:3">
      <c r="A582" s="589">
        <v>570</v>
      </c>
      <c r="B582" s="590" t="s">
        <v>20</v>
      </c>
      <c r="C582" s="592" t="s">
        <v>150</v>
      </c>
    </row>
    <row r="583" spans="1:3">
      <c r="A583" s="600">
        <v>592</v>
      </c>
      <c r="B583" s="601" t="s">
        <v>20</v>
      </c>
      <c r="C583" s="654" t="s">
        <v>150</v>
      </c>
    </row>
    <row r="584" spans="1:3">
      <c r="A584" s="589">
        <v>629</v>
      </c>
      <c r="B584" s="590" t="s">
        <v>20</v>
      </c>
      <c r="C584" s="627" t="s">
        <v>16</v>
      </c>
    </row>
    <row r="585" spans="1:3">
      <c r="A585" s="600">
        <v>582</v>
      </c>
      <c r="B585" s="601" t="s">
        <v>20</v>
      </c>
      <c r="C585" s="603" t="s">
        <v>16</v>
      </c>
    </row>
    <row r="586" spans="1:3">
      <c r="A586" s="589">
        <v>583</v>
      </c>
      <c r="B586" s="590" t="s">
        <v>20</v>
      </c>
      <c r="C586" s="592" t="s">
        <v>16</v>
      </c>
    </row>
    <row r="587" spans="1:3">
      <c r="A587" s="600">
        <v>584</v>
      </c>
      <c r="B587" s="601" t="s">
        <v>20</v>
      </c>
      <c r="C587" s="603" t="s">
        <v>16</v>
      </c>
    </row>
    <row r="588" spans="1:3">
      <c r="A588" s="589">
        <v>585</v>
      </c>
      <c r="B588" s="590" t="s">
        <v>20</v>
      </c>
      <c r="C588" s="592" t="s">
        <v>16</v>
      </c>
    </row>
    <row r="589" spans="1:3">
      <c r="A589" s="600">
        <v>586</v>
      </c>
      <c r="B589" s="601" t="s">
        <v>20</v>
      </c>
      <c r="C589" s="603" t="s">
        <v>16</v>
      </c>
    </row>
    <row r="590" spans="1:3">
      <c r="A590" s="589">
        <v>587</v>
      </c>
      <c r="B590" s="590" t="s">
        <v>20</v>
      </c>
      <c r="C590" s="592" t="s">
        <v>16</v>
      </c>
    </row>
    <row r="591" spans="1:3">
      <c r="A591" s="600">
        <v>588</v>
      </c>
      <c r="B591" s="601" t="s">
        <v>20</v>
      </c>
      <c r="C591" s="603" t="s">
        <v>16</v>
      </c>
    </row>
    <row r="592" spans="1:3">
      <c r="A592" s="589">
        <v>630</v>
      </c>
      <c r="B592" s="590" t="s">
        <v>26</v>
      </c>
      <c r="C592" s="592" t="s">
        <v>16</v>
      </c>
    </row>
    <row r="593" spans="1:3">
      <c r="A593" s="600">
        <v>598</v>
      </c>
      <c r="B593" s="601" t="s">
        <v>20</v>
      </c>
      <c r="C593" s="603" t="s">
        <v>16</v>
      </c>
    </row>
    <row r="594" spans="1:3">
      <c r="A594" s="589">
        <v>591</v>
      </c>
      <c r="B594" s="590" t="s">
        <v>20</v>
      </c>
      <c r="C594" s="589" t="s">
        <v>16</v>
      </c>
    </row>
    <row r="595" spans="1:3">
      <c r="A595" s="600">
        <v>599</v>
      </c>
      <c r="B595" s="601" t="s">
        <v>20</v>
      </c>
      <c r="C595" s="603" t="s">
        <v>16</v>
      </c>
    </row>
    <row r="596" spans="1:3">
      <c r="A596" s="589">
        <v>593</v>
      </c>
      <c r="B596" s="590" t="s">
        <v>15</v>
      </c>
      <c r="C596" s="592" t="s">
        <v>16</v>
      </c>
    </row>
    <row r="597" spans="1:3">
      <c r="A597" s="600">
        <v>594</v>
      </c>
      <c r="B597" s="601" t="s">
        <v>20</v>
      </c>
      <c r="C597" s="603" t="s">
        <v>16</v>
      </c>
    </row>
    <row r="598" spans="1:3">
      <c r="A598" s="589">
        <v>595</v>
      </c>
      <c r="B598" s="590" t="s">
        <v>20</v>
      </c>
      <c r="C598" s="592" t="s">
        <v>16</v>
      </c>
    </row>
    <row r="599" spans="1:3">
      <c r="A599" s="600">
        <v>596</v>
      </c>
      <c r="B599" s="601" t="s">
        <v>20</v>
      </c>
      <c r="C599" s="603" t="s">
        <v>16</v>
      </c>
    </row>
    <row r="600" spans="1:3">
      <c r="A600" s="589">
        <v>597</v>
      </c>
      <c r="B600" s="590" t="s">
        <v>20</v>
      </c>
      <c r="C600" s="592" t="s">
        <v>16</v>
      </c>
    </row>
    <row r="601" spans="1:3">
      <c r="A601" s="600">
        <v>604</v>
      </c>
      <c r="B601" s="601" t="s">
        <v>20</v>
      </c>
      <c r="C601" s="603" t="s">
        <v>150</v>
      </c>
    </row>
    <row r="602" spans="1:3">
      <c r="A602" s="589">
        <v>605</v>
      </c>
      <c r="B602" s="590" t="s">
        <v>20</v>
      </c>
      <c r="C602" s="592" t="s">
        <v>150</v>
      </c>
    </row>
    <row r="603" spans="1:3">
      <c r="A603" s="600">
        <v>606</v>
      </c>
      <c r="B603" s="601" t="s">
        <v>20</v>
      </c>
      <c r="C603" s="603" t="s">
        <v>150</v>
      </c>
    </row>
    <row r="604" spans="1:3">
      <c r="A604" s="589">
        <v>607</v>
      </c>
      <c r="B604" s="590" t="s">
        <v>20</v>
      </c>
      <c r="C604" s="592" t="s">
        <v>150</v>
      </c>
    </row>
    <row r="605" spans="1:3">
      <c r="A605" s="600">
        <v>608</v>
      </c>
      <c r="B605" s="601" t="s">
        <v>20</v>
      </c>
      <c r="C605" s="603" t="s">
        <v>150</v>
      </c>
    </row>
    <row r="606" spans="1:3">
      <c r="A606" s="589">
        <v>611</v>
      </c>
      <c r="B606" s="590" t="s">
        <v>18</v>
      </c>
      <c r="C606" s="592" t="s">
        <v>45</v>
      </c>
    </row>
    <row r="607" spans="1:3">
      <c r="A607" s="600">
        <v>614</v>
      </c>
      <c r="B607" s="601" t="s">
        <v>20</v>
      </c>
      <c r="C607" s="603" t="s">
        <v>16</v>
      </c>
    </row>
    <row r="608" spans="1:3">
      <c r="A608" s="589">
        <v>645</v>
      </c>
      <c r="B608" s="590" t="s">
        <v>20</v>
      </c>
      <c r="C608" s="592" t="s">
        <v>16</v>
      </c>
    </row>
    <row r="609" spans="1:3">
      <c r="A609" s="600">
        <v>646</v>
      </c>
      <c r="B609" s="601" t="s">
        <v>20</v>
      </c>
      <c r="C609" s="603" t="s">
        <v>16</v>
      </c>
    </row>
    <row r="610" spans="1:3">
      <c r="A610" s="589">
        <v>647</v>
      </c>
      <c r="B610" s="590" t="s">
        <v>20</v>
      </c>
      <c r="C610" s="592" t="s">
        <v>16</v>
      </c>
    </row>
    <row r="611" spans="1:3">
      <c r="A611" s="600">
        <v>648</v>
      </c>
      <c r="B611" s="601" t="s">
        <v>20</v>
      </c>
      <c r="C611" s="603" t="s">
        <v>16</v>
      </c>
    </row>
    <row r="612" spans="1:3">
      <c r="A612" s="630">
        <v>609</v>
      </c>
      <c r="B612" s="628" t="s">
        <v>20</v>
      </c>
      <c r="C612" s="589" t="s">
        <v>16</v>
      </c>
    </row>
    <row r="613" spans="1:3">
      <c r="A613" s="600">
        <v>649</v>
      </c>
      <c r="B613" s="601" t="s">
        <v>20</v>
      </c>
      <c r="C613" s="603" t="s">
        <v>16</v>
      </c>
    </row>
    <row r="614" spans="1:3">
      <c r="A614" s="589">
        <v>650</v>
      </c>
      <c r="B614" s="590" t="s">
        <v>20</v>
      </c>
      <c r="C614" s="592" t="s">
        <v>16</v>
      </c>
    </row>
    <row r="615" spans="1:3">
      <c r="A615" s="600">
        <v>651</v>
      </c>
      <c r="B615" s="601" t="s">
        <v>20</v>
      </c>
      <c r="C615" s="603" t="s">
        <v>16</v>
      </c>
    </row>
    <row r="616" spans="1:3">
      <c r="A616" s="589">
        <v>260</v>
      </c>
      <c r="B616" s="601" t="s">
        <v>14757</v>
      </c>
      <c r="C616" s="592" t="s">
        <v>150</v>
      </c>
    </row>
    <row r="617" spans="1:3">
      <c r="A617" s="600">
        <v>279</v>
      </c>
      <c r="B617" s="601" t="s">
        <v>26</v>
      </c>
      <c r="C617" s="603" t="s">
        <v>108</v>
      </c>
    </row>
    <row r="618" spans="1:3">
      <c r="A618" s="589">
        <v>280</v>
      </c>
      <c r="B618" s="590" t="s">
        <v>20</v>
      </c>
      <c r="C618" s="592" t="s">
        <v>108</v>
      </c>
    </row>
    <row r="619" spans="1:3">
      <c r="A619" s="600">
        <v>616</v>
      </c>
      <c r="B619" s="601" t="s">
        <v>175</v>
      </c>
      <c r="C619" s="603" t="s">
        <v>16</v>
      </c>
    </row>
    <row r="620" spans="1:3">
      <c r="A620" s="589">
        <v>281</v>
      </c>
      <c r="B620" s="601" t="s">
        <v>198</v>
      </c>
      <c r="C620" s="592" t="s">
        <v>108</v>
      </c>
    </row>
    <row r="621" spans="1:3">
      <c r="A621" s="600">
        <v>286</v>
      </c>
      <c r="B621" s="601" t="s">
        <v>175</v>
      </c>
      <c r="C621" s="603" t="s">
        <v>16</v>
      </c>
    </row>
    <row r="622" spans="1:3">
      <c r="A622" s="589">
        <v>317</v>
      </c>
      <c r="B622" s="601" t="s">
        <v>198</v>
      </c>
      <c r="C622" s="592" t="s">
        <v>108</v>
      </c>
    </row>
    <row r="623" spans="1:3">
      <c r="A623" s="600">
        <v>320</v>
      </c>
      <c r="B623" s="601" t="s">
        <v>14757</v>
      </c>
      <c r="C623" s="603" t="s">
        <v>150</v>
      </c>
    </row>
    <row r="624" spans="1:3">
      <c r="A624" s="589">
        <v>350</v>
      </c>
      <c r="B624" s="590" t="s">
        <v>26</v>
      </c>
      <c r="C624" s="592" t="s">
        <v>108</v>
      </c>
    </row>
    <row r="625" spans="1:3">
      <c r="A625" s="600">
        <v>366</v>
      </c>
      <c r="B625" s="601" t="s">
        <v>14757</v>
      </c>
      <c r="C625" s="603" t="s">
        <v>150</v>
      </c>
    </row>
    <row r="626" spans="1:3">
      <c r="A626" s="589">
        <v>623</v>
      </c>
      <c r="B626" s="590" t="s">
        <v>20</v>
      </c>
      <c r="C626" s="592" t="s">
        <v>16</v>
      </c>
    </row>
    <row r="627" spans="1:3">
      <c r="A627" s="600">
        <v>624</v>
      </c>
      <c r="B627" s="601" t="s">
        <v>175</v>
      </c>
      <c r="C627" s="603" t="s">
        <v>16</v>
      </c>
    </row>
    <row r="628" spans="1:3">
      <c r="A628" s="589">
        <v>625</v>
      </c>
      <c r="B628" s="590" t="s">
        <v>20</v>
      </c>
      <c r="C628" s="589" t="s">
        <v>16</v>
      </c>
    </row>
    <row r="629" spans="1:3">
      <c r="A629" s="600">
        <v>626</v>
      </c>
      <c r="B629" s="601" t="s">
        <v>137</v>
      </c>
      <c r="C629" s="600" t="s">
        <v>16</v>
      </c>
    </row>
    <row r="630" spans="1:3">
      <c r="A630" s="589">
        <v>627</v>
      </c>
      <c r="B630" s="590" t="s">
        <v>20</v>
      </c>
      <c r="C630" s="589" t="s">
        <v>16</v>
      </c>
    </row>
    <row r="631" spans="1:3">
      <c r="A631" s="600">
        <v>628</v>
      </c>
      <c r="B631" s="601" t="s">
        <v>20</v>
      </c>
      <c r="C631" s="600" t="s">
        <v>16</v>
      </c>
    </row>
    <row r="632" spans="1:3">
      <c r="A632" s="589">
        <v>662</v>
      </c>
      <c r="B632" s="601" t="s">
        <v>14757</v>
      </c>
      <c r="C632" s="592" t="s">
        <v>150</v>
      </c>
    </row>
    <row r="633" spans="1:3">
      <c r="A633" s="600">
        <v>490</v>
      </c>
      <c r="B633" s="601" t="s">
        <v>20</v>
      </c>
      <c r="C633" s="663" t="s">
        <v>16</v>
      </c>
    </row>
    <row r="634" spans="1:3">
      <c r="A634" s="589">
        <v>631</v>
      </c>
      <c r="B634" s="590" t="s">
        <v>20</v>
      </c>
      <c r="C634" s="592" t="s">
        <v>16</v>
      </c>
    </row>
    <row r="635" spans="1:3">
      <c r="A635" s="600">
        <v>491</v>
      </c>
      <c r="B635" s="601" t="s">
        <v>20</v>
      </c>
      <c r="C635" s="603" t="s">
        <v>16</v>
      </c>
    </row>
    <row r="636" spans="1:3">
      <c r="A636" s="589">
        <v>633</v>
      </c>
      <c r="B636" s="590" t="s">
        <v>20</v>
      </c>
      <c r="C636" s="592" t="s">
        <v>16</v>
      </c>
    </row>
    <row r="637" spans="1:3">
      <c r="A637" s="600">
        <v>493</v>
      </c>
      <c r="B637" s="601" t="s">
        <v>20</v>
      </c>
      <c r="C637" s="603" t="s">
        <v>150</v>
      </c>
    </row>
    <row r="638" spans="1:3">
      <c r="A638" s="630">
        <v>635</v>
      </c>
      <c r="B638" s="628" t="s">
        <v>20</v>
      </c>
      <c r="C638" s="589" t="s">
        <v>16</v>
      </c>
    </row>
    <row r="639" spans="1:3">
      <c r="A639" s="600">
        <v>636</v>
      </c>
      <c r="B639" s="601" t="s">
        <v>27</v>
      </c>
      <c r="C639" s="654" t="s">
        <v>16</v>
      </c>
    </row>
    <row r="640" spans="1:3">
      <c r="A640" s="589">
        <v>494</v>
      </c>
      <c r="B640" s="590" t="s">
        <v>20</v>
      </c>
      <c r="C640" s="592" t="s">
        <v>16</v>
      </c>
    </row>
    <row r="641" spans="1:3">
      <c r="A641" s="600">
        <v>638</v>
      </c>
      <c r="B641" s="601" t="s">
        <v>20</v>
      </c>
      <c r="C641" s="600" t="s">
        <v>16</v>
      </c>
    </row>
    <row r="642" spans="1:3">
      <c r="A642" s="589">
        <v>495</v>
      </c>
      <c r="B642" s="590" t="s">
        <v>20</v>
      </c>
      <c r="C642" s="592" t="s">
        <v>150</v>
      </c>
    </row>
    <row r="643" spans="1:3">
      <c r="A643" s="600">
        <v>496</v>
      </c>
      <c r="B643" s="601" t="s">
        <v>20</v>
      </c>
      <c r="C643" s="603" t="s">
        <v>150</v>
      </c>
    </row>
    <row r="644" spans="1:3">
      <c r="A644" s="589">
        <v>641</v>
      </c>
      <c r="B644" s="590" t="s">
        <v>20</v>
      </c>
      <c r="C644" s="592" t="s">
        <v>16</v>
      </c>
    </row>
    <row r="645" spans="1:3">
      <c r="A645" s="600">
        <v>498</v>
      </c>
      <c r="B645" s="601" t="s">
        <v>20</v>
      </c>
      <c r="C645" s="663" t="s">
        <v>16</v>
      </c>
    </row>
    <row r="646" spans="1:3">
      <c r="A646" s="589">
        <v>643</v>
      </c>
      <c r="B646" s="590" t="s">
        <v>175</v>
      </c>
      <c r="C646" s="589" t="s">
        <v>16</v>
      </c>
    </row>
    <row r="647" spans="1:3">
      <c r="A647" s="600">
        <v>644</v>
      </c>
      <c r="B647" s="601" t="s">
        <v>20</v>
      </c>
      <c r="C647" s="603" t="s">
        <v>16</v>
      </c>
    </row>
    <row r="648" spans="1:3">
      <c r="A648" s="589">
        <v>505</v>
      </c>
      <c r="B648" s="590" t="s">
        <v>20</v>
      </c>
      <c r="C648" s="592" t="s">
        <v>16</v>
      </c>
    </row>
    <row r="649" spans="1:3">
      <c r="A649" s="600">
        <v>512</v>
      </c>
      <c r="B649" s="601" t="s">
        <v>20</v>
      </c>
      <c r="C649" s="663" t="s">
        <v>16</v>
      </c>
    </row>
    <row r="650" spans="1:3">
      <c r="A650" s="589">
        <v>538</v>
      </c>
      <c r="B650" s="590" t="s">
        <v>20</v>
      </c>
      <c r="C650" s="592" t="s">
        <v>16</v>
      </c>
    </row>
    <row r="651" spans="1:3">
      <c r="A651" s="600">
        <v>602</v>
      </c>
      <c r="B651" s="601" t="s">
        <v>20</v>
      </c>
      <c r="C651" s="663" t="s">
        <v>16</v>
      </c>
    </row>
    <row r="652" spans="1:3">
      <c r="A652" s="589">
        <v>603</v>
      </c>
      <c r="B652" s="590" t="s">
        <v>20</v>
      </c>
      <c r="C652" s="592" t="s">
        <v>150</v>
      </c>
    </row>
    <row r="653" spans="1:3">
      <c r="A653" s="600">
        <v>620</v>
      </c>
      <c r="B653" s="601" t="s">
        <v>20</v>
      </c>
      <c r="C653" s="603" t="s">
        <v>16</v>
      </c>
    </row>
    <row r="654" spans="1:3">
      <c r="A654" s="589">
        <v>621</v>
      </c>
      <c r="B654" s="590" t="s">
        <v>20</v>
      </c>
      <c r="C654" s="592" t="s">
        <v>16</v>
      </c>
    </row>
    <row r="655" spans="1:3">
      <c r="A655" s="600">
        <v>652</v>
      </c>
      <c r="B655" s="601" t="s">
        <v>20</v>
      </c>
      <c r="C655" s="716" t="s">
        <v>16</v>
      </c>
    </row>
    <row r="656" spans="1:3">
      <c r="A656" s="589">
        <v>653</v>
      </c>
      <c r="B656" s="590" t="s">
        <v>20</v>
      </c>
      <c r="C656" s="589" t="s">
        <v>16</v>
      </c>
    </row>
    <row r="657" spans="1:3">
      <c r="A657" s="600">
        <v>654</v>
      </c>
      <c r="B657" s="601" t="s">
        <v>20</v>
      </c>
      <c r="C657" s="603" t="s">
        <v>150</v>
      </c>
    </row>
    <row r="658" spans="1:3">
      <c r="A658" s="589">
        <v>655</v>
      </c>
      <c r="B658" s="590" t="s">
        <v>137</v>
      </c>
      <c r="C658" s="589" t="s">
        <v>16</v>
      </c>
    </row>
    <row r="659" spans="1:3">
      <c r="A659" s="600">
        <v>656</v>
      </c>
      <c r="B659" s="601" t="s">
        <v>127</v>
      </c>
      <c r="C659" s="600" t="s">
        <v>16</v>
      </c>
    </row>
    <row r="660" spans="1:3">
      <c r="A660" s="589">
        <v>657</v>
      </c>
      <c r="B660" s="590" t="s">
        <v>20</v>
      </c>
      <c r="C660" s="589" t="s">
        <v>150</v>
      </c>
    </row>
    <row r="661" spans="1:3">
      <c r="A661" s="600">
        <v>658</v>
      </c>
      <c r="B661" s="601" t="s">
        <v>20</v>
      </c>
      <c r="C661" s="600" t="s">
        <v>150</v>
      </c>
    </row>
    <row r="662" spans="1:3">
      <c r="A662" s="589">
        <v>659</v>
      </c>
      <c r="B662" s="590" t="s">
        <v>20</v>
      </c>
      <c r="C662" s="589" t="s">
        <v>150</v>
      </c>
    </row>
    <row r="663" spans="1:3">
      <c r="A663" s="600">
        <v>660</v>
      </c>
      <c r="B663" s="601" t="s">
        <v>20</v>
      </c>
      <c r="C663" s="600" t="s">
        <v>150</v>
      </c>
    </row>
    <row r="664" spans="1:3">
      <c r="A664" s="589">
        <v>661</v>
      </c>
      <c r="B664" s="590" t="s">
        <v>20</v>
      </c>
      <c r="C664" s="589" t="s">
        <v>16</v>
      </c>
    </row>
    <row r="665" spans="1:3">
      <c r="A665" s="600">
        <v>514</v>
      </c>
      <c r="B665" s="601" t="s">
        <v>38</v>
      </c>
      <c r="C665" s="603" t="s">
        <v>109</v>
      </c>
    </row>
    <row r="666" spans="1:3">
      <c r="A666" s="589">
        <v>663</v>
      </c>
      <c r="B666" s="590" t="s">
        <v>20</v>
      </c>
      <c r="C666" s="592" t="s">
        <v>150</v>
      </c>
    </row>
    <row r="667" spans="1:3">
      <c r="A667" s="600">
        <v>664</v>
      </c>
      <c r="B667" s="601" t="s">
        <v>20</v>
      </c>
      <c r="C667" s="603" t="s">
        <v>16</v>
      </c>
    </row>
    <row r="668" spans="1:3">
      <c r="A668" s="589">
        <v>665</v>
      </c>
      <c r="B668" s="590" t="s">
        <v>137</v>
      </c>
      <c r="C668" s="592" t="s">
        <v>108</v>
      </c>
    </row>
    <row r="669" spans="1:3">
      <c r="A669" s="600">
        <v>666</v>
      </c>
      <c r="B669" s="601" t="s">
        <v>20</v>
      </c>
      <c r="C669" s="603" t="s">
        <v>150</v>
      </c>
    </row>
    <row r="670" spans="1:3">
      <c r="A670" s="589">
        <v>667</v>
      </c>
      <c r="B670" s="590" t="s">
        <v>20</v>
      </c>
      <c r="C670" s="592" t="s">
        <v>150</v>
      </c>
    </row>
    <row r="671" spans="1:3">
      <c r="A671" s="600">
        <v>668</v>
      </c>
      <c r="B671" s="601" t="s">
        <v>20</v>
      </c>
      <c r="C671" s="603" t="s">
        <v>150</v>
      </c>
    </row>
    <row r="672" spans="1:3">
      <c r="A672" s="589">
        <v>669</v>
      </c>
      <c r="B672" s="590" t="s">
        <v>20</v>
      </c>
      <c r="C672" s="592" t="s">
        <v>150</v>
      </c>
    </row>
    <row r="673" spans="1:3">
      <c r="A673" s="600">
        <v>670</v>
      </c>
      <c r="B673" s="601" t="s">
        <v>20</v>
      </c>
      <c r="C673" s="603" t="s">
        <v>150</v>
      </c>
    </row>
    <row r="674" spans="1:3">
      <c r="A674" s="589">
        <v>671</v>
      </c>
      <c r="B674" s="590" t="s">
        <v>20</v>
      </c>
      <c r="C674" s="592" t="s">
        <v>150</v>
      </c>
    </row>
    <row r="675" spans="1:3">
      <c r="A675" s="600">
        <v>672</v>
      </c>
      <c r="B675" s="601" t="s">
        <v>20</v>
      </c>
      <c r="C675" s="603" t="s">
        <v>150</v>
      </c>
    </row>
    <row r="676" spans="1:3">
      <c r="A676" s="589">
        <v>673</v>
      </c>
      <c r="B676" s="590" t="s">
        <v>20</v>
      </c>
      <c r="C676" s="592" t="s">
        <v>150</v>
      </c>
    </row>
    <row r="677" spans="1:3">
      <c r="A677" s="600">
        <v>674</v>
      </c>
      <c r="B677" s="601" t="s">
        <v>20</v>
      </c>
      <c r="C677" s="600" t="s">
        <v>150</v>
      </c>
    </row>
    <row r="678" spans="1:3">
      <c r="A678" s="589">
        <v>675</v>
      </c>
      <c r="B678" s="590" t="s">
        <v>20</v>
      </c>
      <c r="C678" s="592" t="s">
        <v>150</v>
      </c>
    </row>
    <row r="679" spans="1:3">
      <c r="A679" s="600">
        <v>676</v>
      </c>
      <c r="B679" s="601" t="s">
        <v>20</v>
      </c>
      <c r="C679" s="603" t="s">
        <v>150</v>
      </c>
    </row>
    <row r="680" spans="1:3">
      <c r="A680" s="589">
        <v>677</v>
      </c>
      <c r="B680" s="590" t="s">
        <v>20</v>
      </c>
      <c r="C680" s="592" t="s">
        <v>150</v>
      </c>
    </row>
    <row r="681" spans="1:3">
      <c r="A681" s="600">
        <v>678</v>
      </c>
      <c r="B681" s="601" t="s">
        <v>20</v>
      </c>
      <c r="C681" s="600" t="s">
        <v>16</v>
      </c>
    </row>
    <row r="682" spans="1:3">
      <c r="A682" s="589">
        <v>679</v>
      </c>
      <c r="B682" s="590" t="s">
        <v>20</v>
      </c>
      <c r="C682" s="592" t="s">
        <v>150</v>
      </c>
    </row>
    <row r="683" spans="1:3">
      <c r="A683" s="600">
        <v>680</v>
      </c>
      <c r="B683" s="601" t="s">
        <v>118</v>
      </c>
      <c r="C683" s="603" t="s">
        <v>150</v>
      </c>
    </row>
    <row r="684" spans="1:3">
      <c r="A684" s="589">
        <v>681</v>
      </c>
      <c r="B684" s="590" t="s">
        <v>18</v>
      </c>
      <c r="C684" s="589" t="s">
        <v>45</v>
      </c>
    </row>
    <row r="685" spans="1:3">
      <c r="A685" s="600">
        <v>682</v>
      </c>
      <c r="B685" s="601" t="s">
        <v>19</v>
      </c>
      <c r="C685" s="603" t="s">
        <v>150</v>
      </c>
    </row>
    <row r="686" spans="1:3">
      <c r="A686" s="589">
        <v>683</v>
      </c>
      <c r="B686" s="590" t="s">
        <v>20</v>
      </c>
      <c r="C686" s="592" t="s">
        <v>150</v>
      </c>
    </row>
    <row r="687" spans="1:3">
      <c r="A687" s="600">
        <v>684</v>
      </c>
      <c r="B687" s="601" t="s">
        <v>20</v>
      </c>
      <c r="C687" s="603" t="s">
        <v>150</v>
      </c>
    </row>
    <row r="688" spans="1:3">
      <c r="A688" s="589">
        <v>685</v>
      </c>
      <c r="B688" s="590" t="s">
        <v>175</v>
      </c>
      <c r="C688" s="589" t="s">
        <v>16</v>
      </c>
    </row>
    <row r="689" spans="1:3">
      <c r="A689" s="600">
        <v>686</v>
      </c>
      <c r="B689" s="601" t="s">
        <v>20</v>
      </c>
      <c r="C689" s="603" t="s">
        <v>150</v>
      </c>
    </row>
    <row r="690" spans="1:3">
      <c r="A690" s="589">
        <v>687</v>
      </c>
      <c r="B690" s="590" t="s">
        <v>26</v>
      </c>
      <c r="C690" s="592" t="s">
        <v>150</v>
      </c>
    </row>
    <row r="691" spans="1:3">
      <c r="A691" s="600">
        <v>688</v>
      </c>
      <c r="B691" s="601" t="s">
        <v>20</v>
      </c>
      <c r="C691" s="603" t="s">
        <v>150</v>
      </c>
    </row>
    <row r="692" spans="1:3">
      <c r="A692" s="589">
        <v>689</v>
      </c>
      <c r="B692" s="590" t="s">
        <v>20</v>
      </c>
      <c r="C692" s="592" t="s">
        <v>150</v>
      </c>
    </row>
    <row r="693" spans="1:3">
      <c r="A693" s="600">
        <v>690</v>
      </c>
      <c r="B693" s="601" t="s">
        <v>20</v>
      </c>
      <c r="C693" s="603" t="s">
        <v>150</v>
      </c>
    </row>
    <row r="694" spans="1:3">
      <c r="A694" s="589">
        <v>691</v>
      </c>
      <c r="B694" s="590" t="s">
        <v>20</v>
      </c>
      <c r="C694" s="592" t="s">
        <v>150</v>
      </c>
    </row>
    <row r="695" spans="1:3">
      <c r="A695" s="600">
        <v>692</v>
      </c>
      <c r="B695" s="601" t="s">
        <v>20</v>
      </c>
      <c r="C695" s="603" t="s">
        <v>150</v>
      </c>
    </row>
    <row r="696" spans="1:3">
      <c r="A696" s="589">
        <v>693</v>
      </c>
      <c r="B696" s="590" t="s">
        <v>20</v>
      </c>
      <c r="C696" s="592" t="s">
        <v>150</v>
      </c>
    </row>
    <row r="697" spans="1:3">
      <c r="A697" s="600">
        <v>694</v>
      </c>
      <c r="B697" s="601" t="s">
        <v>20</v>
      </c>
      <c r="C697" s="603" t="s">
        <v>150</v>
      </c>
    </row>
    <row r="698" spans="1:3">
      <c r="A698" s="589">
        <v>695</v>
      </c>
      <c r="B698" s="590" t="s">
        <v>20</v>
      </c>
      <c r="C698" s="592" t="s">
        <v>150</v>
      </c>
    </row>
    <row r="699" spans="1:3">
      <c r="A699" s="600">
        <v>696</v>
      </c>
      <c r="B699" s="601" t="s">
        <v>20</v>
      </c>
      <c r="C699" s="603" t="s">
        <v>150</v>
      </c>
    </row>
    <row r="700" spans="1:3">
      <c r="A700" s="589">
        <v>697</v>
      </c>
      <c r="B700" s="590" t="s">
        <v>20</v>
      </c>
      <c r="C700" s="592" t="s">
        <v>150</v>
      </c>
    </row>
    <row r="701" spans="1:3">
      <c r="A701" s="600">
        <v>698</v>
      </c>
      <c r="B701" s="601" t="s">
        <v>20</v>
      </c>
      <c r="C701" s="603" t="s">
        <v>150</v>
      </c>
    </row>
    <row r="702" spans="1:3">
      <c r="A702" s="589">
        <v>699</v>
      </c>
      <c r="B702" s="590" t="s">
        <v>20</v>
      </c>
      <c r="C702" s="592" t="s">
        <v>150</v>
      </c>
    </row>
    <row r="703" spans="1:3">
      <c r="A703" s="600">
        <v>700</v>
      </c>
      <c r="B703" s="601" t="s">
        <v>20</v>
      </c>
      <c r="C703" s="603" t="s">
        <v>150</v>
      </c>
    </row>
    <row r="704" spans="1:3">
      <c r="A704" s="589">
        <v>701</v>
      </c>
      <c r="B704" s="590" t="s">
        <v>19</v>
      </c>
      <c r="C704" s="592" t="s">
        <v>150</v>
      </c>
    </row>
    <row r="705" spans="1:3">
      <c r="A705" s="600">
        <v>702</v>
      </c>
      <c r="B705" s="601" t="s">
        <v>19</v>
      </c>
      <c r="C705" s="603" t="s">
        <v>150</v>
      </c>
    </row>
    <row r="706" spans="1:3">
      <c r="A706" s="589">
        <v>703</v>
      </c>
      <c r="B706" s="590" t="s">
        <v>137</v>
      </c>
      <c r="C706" s="592" t="s">
        <v>150</v>
      </c>
    </row>
    <row r="707" spans="1:3">
      <c r="A707" s="600">
        <v>704</v>
      </c>
      <c r="B707" s="601" t="s">
        <v>20</v>
      </c>
      <c r="C707" s="600" t="s">
        <v>150</v>
      </c>
    </row>
    <row r="708" spans="1:3">
      <c r="A708" s="641">
        <v>705</v>
      </c>
      <c r="B708" s="639" t="s">
        <v>27</v>
      </c>
      <c r="C708" s="589" t="s">
        <v>16</v>
      </c>
    </row>
    <row r="709" spans="1:3">
      <c r="A709" s="600">
        <v>706</v>
      </c>
      <c r="B709" s="601" t="s">
        <v>27</v>
      </c>
      <c r="C709" s="603" t="s">
        <v>150</v>
      </c>
    </row>
    <row r="710" spans="1:3">
      <c r="A710" s="589">
        <v>707</v>
      </c>
      <c r="B710" s="590" t="e">
        <f>VLOOKUP($Y710,'Borneo 103sites'!#REF!,69,FALSE)</f>
        <v>#REF!</v>
      </c>
      <c r="C710" s="592" t="s">
        <v>16</v>
      </c>
    </row>
    <row r="711" spans="1:3">
      <c r="A711" s="600">
        <v>708</v>
      </c>
      <c r="B711" s="601" t="e">
        <f>VLOOKUP($Y711,'Borneo 103sites'!#REF!,69,FALSE)</f>
        <v>#REF!</v>
      </c>
      <c r="C711" s="603" t="s">
        <v>16</v>
      </c>
    </row>
    <row r="712" spans="1:3">
      <c r="A712" s="589">
        <v>709</v>
      </c>
      <c r="B712" s="590" t="e">
        <f>VLOOKUP($Y712,'Borneo 103sites'!#REF!,69,FALSE)</f>
        <v>#REF!</v>
      </c>
      <c r="C712" s="592" t="s">
        <v>16</v>
      </c>
    </row>
    <row r="713" spans="1:3">
      <c r="A713" s="600">
        <v>710</v>
      </c>
      <c r="B713" s="601" t="e">
        <f>VLOOKUP($Y713,'Borneo 103sites'!#REF!,69,FALSE)</f>
        <v>#REF!</v>
      </c>
      <c r="C713" s="603" t="s">
        <v>16</v>
      </c>
    </row>
    <row r="714" spans="1:3">
      <c r="A714" s="589">
        <v>711</v>
      </c>
      <c r="B714" s="590" t="e">
        <f>VLOOKUP($Y714,'Borneo 103sites'!#REF!,69,FALSE)</f>
        <v>#REF!</v>
      </c>
      <c r="C714" s="592" t="s">
        <v>16</v>
      </c>
    </row>
    <row r="715" spans="1:3">
      <c r="A715" s="600">
        <v>712</v>
      </c>
      <c r="B715" s="601" t="e">
        <f>VLOOKUP($Y715,'Borneo 103sites'!#REF!,69,FALSE)</f>
        <v>#REF!</v>
      </c>
      <c r="C715" s="603" t="s">
        <v>16</v>
      </c>
    </row>
    <row r="716" spans="1:3">
      <c r="A716" s="589">
        <v>713</v>
      </c>
      <c r="B716" s="590" t="e">
        <f>VLOOKUP($Y716,'Borneo 103sites'!#REF!,69,FALSE)</f>
        <v>#REF!</v>
      </c>
      <c r="C716" s="592" t="s">
        <v>16</v>
      </c>
    </row>
    <row r="717" spans="1:3">
      <c r="A717" s="600">
        <v>714</v>
      </c>
      <c r="B717" s="601" t="e">
        <f>VLOOKUP($Y717,'Borneo 103sites'!#REF!,69,FALSE)</f>
        <v>#REF!</v>
      </c>
      <c r="C717" s="603" t="s">
        <v>16</v>
      </c>
    </row>
    <row r="718" spans="1:3">
      <c r="A718" s="589">
        <v>715</v>
      </c>
      <c r="B718" s="590" t="e">
        <f>VLOOKUP($Y718,'Borneo 103sites'!#REF!,69,FALSE)</f>
        <v>#REF!</v>
      </c>
      <c r="C718" s="592" t="s">
        <v>16</v>
      </c>
    </row>
    <row r="719" spans="1:3">
      <c r="A719" s="600">
        <v>716</v>
      </c>
      <c r="B719" s="601" t="e">
        <f>VLOOKUP($Y719,'Borneo 103sites'!#REF!,69,FALSE)</f>
        <v>#REF!</v>
      </c>
      <c r="C719" s="603" t="s">
        <v>16</v>
      </c>
    </row>
    <row r="720" spans="1:3">
      <c r="A720" s="589">
        <v>717</v>
      </c>
      <c r="B720" s="590" t="e">
        <f>VLOOKUP($Y720,'Borneo 103sites'!#REF!,69,FALSE)</f>
        <v>#REF!</v>
      </c>
      <c r="C720" s="592" t="s">
        <v>16</v>
      </c>
    </row>
    <row r="721" spans="1:3">
      <c r="A721" s="600">
        <v>718</v>
      </c>
      <c r="B721" s="601" t="e">
        <f>VLOOKUP($Y721,'Borneo 103sites'!#REF!,69,FALSE)</f>
        <v>#REF!</v>
      </c>
      <c r="C721" s="603" t="s">
        <v>16</v>
      </c>
    </row>
    <row r="722" spans="1:3">
      <c r="A722" s="589">
        <v>719</v>
      </c>
      <c r="B722" s="590" t="e">
        <f>VLOOKUP($Y722,'Borneo 103sites'!#REF!,69,FALSE)</f>
        <v>#REF!</v>
      </c>
      <c r="C722" s="592" t="s">
        <v>16</v>
      </c>
    </row>
    <row r="723" spans="1:3">
      <c r="A723" s="600">
        <v>720</v>
      </c>
      <c r="B723" s="601" t="e">
        <f>VLOOKUP($Y723,'Borneo 103sites'!#REF!,69,FALSE)</f>
        <v>#REF!</v>
      </c>
      <c r="C723" s="603" t="s">
        <v>16</v>
      </c>
    </row>
    <row r="724" spans="1:3">
      <c r="A724" s="589">
        <v>721</v>
      </c>
      <c r="B724" s="590" t="e">
        <f>VLOOKUP($Y724,'Borneo 103sites'!#REF!,69,FALSE)</f>
        <v>#REF!</v>
      </c>
      <c r="C724" s="592" t="s">
        <v>16</v>
      </c>
    </row>
    <row r="725" spans="1:3">
      <c r="A725" s="600">
        <v>722</v>
      </c>
      <c r="B725" s="601" t="e">
        <f>VLOOKUP($Y725,'Borneo 103sites'!#REF!,69,FALSE)</f>
        <v>#REF!</v>
      </c>
      <c r="C725" s="603" t="s">
        <v>16</v>
      </c>
    </row>
    <row r="726" spans="1:3">
      <c r="A726" s="589">
        <v>723</v>
      </c>
      <c r="B726" s="590" t="e">
        <f>VLOOKUP($Y726,'Borneo 103sites'!#REF!,69,FALSE)</f>
        <v>#REF!</v>
      </c>
      <c r="C726" s="592" t="s">
        <v>16</v>
      </c>
    </row>
    <row r="727" spans="1:3">
      <c r="A727" s="600">
        <v>724</v>
      </c>
      <c r="B727" s="601" t="e">
        <f>VLOOKUP($Y727,'Borneo 103sites'!#REF!,69,FALSE)</f>
        <v>#REF!</v>
      </c>
      <c r="C727" s="603" t="s">
        <v>16</v>
      </c>
    </row>
    <row r="728" spans="1:3">
      <c r="A728" s="589">
        <v>725</v>
      </c>
      <c r="B728" s="590" t="e">
        <f>VLOOKUP($Y728,'Borneo 103sites'!#REF!,69,FALSE)</f>
        <v>#REF!</v>
      </c>
      <c r="C728" s="592" t="s">
        <v>16</v>
      </c>
    </row>
    <row r="729" spans="1:3">
      <c r="A729" s="600">
        <v>726</v>
      </c>
      <c r="B729" s="601" t="e">
        <f>VLOOKUP($Y729,'Borneo 103sites'!#REF!,69,FALSE)</f>
        <v>#REF!</v>
      </c>
      <c r="C729" s="603" t="s">
        <v>16</v>
      </c>
    </row>
    <row r="730" spans="1:3">
      <c r="A730" s="589">
        <v>727</v>
      </c>
      <c r="B730" s="590" t="e">
        <f>VLOOKUP($Y730,'Borneo 103sites'!#REF!,69,FALSE)</f>
        <v>#REF!</v>
      </c>
      <c r="C730" s="592" t="s">
        <v>16</v>
      </c>
    </row>
    <row r="731" spans="1:3">
      <c r="A731" s="600">
        <v>728</v>
      </c>
      <c r="B731" s="601" t="e">
        <f>VLOOKUP($Y731,'Borneo 103sites'!#REF!,69,FALSE)</f>
        <v>#REF!</v>
      </c>
      <c r="C731" s="603" t="s">
        <v>16</v>
      </c>
    </row>
    <row r="732" spans="1:3">
      <c r="A732" s="589">
        <v>729</v>
      </c>
      <c r="B732" s="590" t="e">
        <f>VLOOKUP($Y732,'Borneo 103sites'!#REF!,69,FALSE)</f>
        <v>#REF!</v>
      </c>
      <c r="C732" s="592" t="s">
        <v>16</v>
      </c>
    </row>
    <row r="733" spans="1:3">
      <c r="A733" s="600">
        <v>730</v>
      </c>
      <c r="B733" s="601" t="e">
        <f>VLOOKUP($Y733,'Borneo 103sites'!#REF!,69,FALSE)</f>
        <v>#REF!</v>
      </c>
      <c r="C733" s="603" t="s">
        <v>16</v>
      </c>
    </row>
    <row r="734" spans="1:3">
      <c r="A734" s="589">
        <v>731</v>
      </c>
      <c r="B734" s="590" t="e">
        <f>VLOOKUP($Y734,'Borneo 103sites'!#REF!,69,FALSE)</f>
        <v>#REF!</v>
      </c>
      <c r="C734" s="592" t="s">
        <v>16</v>
      </c>
    </row>
    <row r="735" spans="1:3">
      <c r="A735" s="600">
        <v>732</v>
      </c>
      <c r="B735" s="601" t="e">
        <f>VLOOKUP($Y735,'Borneo 103sites'!#REF!,69,FALSE)</f>
        <v>#REF!</v>
      </c>
      <c r="C735" s="603" t="s">
        <v>16</v>
      </c>
    </row>
    <row r="736" spans="1:3">
      <c r="A736" s="589">
        <v>733</v>
      </c>
      <c r="B736" s="590" t="e">
        <f>VLOOKUP($Y736,'Borneo 103sites'!#REF!,69,FALSE)</f>
        <v>#REF!</v>
      </c>
      <c r="C736" s="592" t="s">
        <v>16</v>
      </c>
    </row>
    <row r="737" spans="1:3">
      <c r="A737" s="600">
        <v>734</v>
      </c>
      <c r="B737" s="601" t="e">
        <f>VLOOKUP($Y737,'Borneo 103sites'!#REF!,69,FALSE)</f>
        <v>#REF!</v>
      </c>
      <c r="C737" s="603" t="s">
        <v>16</v>
      </c>
    </row>
    <row r="738" spans="1:3">
      <c r="A738" s="589">
        <v>735</v>
      </c>
      <c r="B738" s="590" t="e">
        <f>VLOOKUP($Y738,'Borneo 103sites'!#REF!,69,FALSE)</f>
        <v>#REF!</v>
      </c>
      <c r="C738" s="592" t="s">
        <v>16</v>
      </c>
    </row>
    <row r="739" spans="1:3">
      <c r="A739" s="600">
        <v>736</v>
      </c>
      <c r="B739" s="601" t="e">
        <f>VLOOKUP($Y739,'Borneo 103sites'!#REF!,69,FALSE)</f>
        <v>#REF!</v>
      </c>
      <c r="C739" s="603" t="s">
        <v>16</v>
      </c>
    </row>
    <row r="740" spans="1:3">
      <c r="A740" s="589">
        <v>737</v>
      </c>
      <c r="B740" s="590" t="e">
        <f>VLOOKUP($Y740,'Borneo 103sites'!#REF!,69,FALSE)</f>
        <v>#REF!</v>
      </c>
      <c r="C740" s="592" t="s">
        <v>16</v>
      </c>
    </row>
    <row r="741" spans="1:3">
      <c r="A741" s="600">
        <v>738</v>
      </c>
      <c r="B741" s="601" t="e">
        <f>VLOOKUP($Y741,'Borneo 103sites'!#REF!,69,FALSE)</f>
        <v>#REF!</v>
      </c>
      <c r="C741" s="603" t="s">
        <v>16</v>
      </c>
    </row>
    <row r="742" spans="1:3">
      <c r="A742" s="589">
        <v>739</v>
      </c>
      <c r="B742" s="590" t="e">
        <f>VLOOKUP($Y742,'Borneo 103sites'!#REF!,69,FALSE)</f>
        <v>#REF!</v>
      </c>
      <c r="C742" s="592" t="s">
        <v>16</v>
      </c>
    </row>
    <row r="743" spans="1:3">
      <c r="A743" s="600">
        <v>740</v>
      </c>
      <c r="B743" s="601" t="e">
        <f>VLOOKUP($Y743,'Borneo 103sites'!#REF!,69,FALSE)</f>
        <v>#REF!</v>
      </c>
      <c r="C743" s="603" t="s">
        <v>16</v>
      </c>
    </row>
    <row r="744" spans="1:3">
      <c r="A744" s="589">
        <v>741</v>
      </c>
      <c r="B744" s="590" t="e">
        <f>VLOOKUP($Y744,'Borneo 103sites'!#REF!,69,FALSE)</f>
        <v>#REF!</v>
      </c>
      <c r="C744" s="592" t="s">
        <v>16</v>
      </c>
    </row>
    <row r="745" spans="1:3">
      <c r="A745" s="600">
        <v>742</v>
      </c>
      <c r="B745" s="601" t="e">
        <f>VLOOKUP($Y745,'Borneo 103sites'!#REF!,69,FALSE)</f>
        <v>#REF!</v>
      </c>
      <c r="C745" s="603" t="s">
        <v>16</v>
      </c>
    </row>
    <row r="746" spans="1:3">
      <c r="A746" s="589">
        <v>743</v>
      </c>
      <c r="B746" s="590" t="e">
        <f>VLOOKUP($Y746,'Borneo 103sites'!#REF!,69,FALSE)</f>
        <v>#REF!</v>
      </c>
      <c r="C746" s="592" t="s">
        <v>16</v>
      </c>
    </row>
    <row r="747" spans="1:3">
      <c r="A747" s="600">
        <v>744</v>
      </c>
      <c r="B747" s="601" t="e">
        <f>VLOOKUP($Y747,'Borneo 103sites'!#REF!,69,FALSE)</f>
        <v>#REF!</v>
      </c>
      <c r="C747" s="603" t="s">
        <v>16</v>
      </c>
    </row>
    <row r="748" spans="1:3">
      <c r="A748" s="589">
        <v>745</v>
      </c>
      <c r="B748" s="590" t="e">
        <f>VLOOKUP($Y748,'Borneo 103sites'!#REF!,69,FALSE)</f>
        <v>#REF!</v>
      </c>
      <c r="C748" s="592" t="s">
        <v>16</v>
      </c>
    </row>
    <row r="749" spans="1:3">
      <c r="A749" s="600">
        <v>746</v>
      </c>
      <c r="B749" s="601" t="e">
        <f>VLOOKUP($Y749,'Borneo 103sites'!#REF!,69,FALSE)</f>
        <v>#REF!</v>
      </c>
      <c r="C749" s="603" t="s">
        <v>16</v>
      </c>
    </row>
    <row r="750" spans="1:3">
      <c r="A750" s="589">
        <v>747</v>
      </c>
      <c r="B750" s="590" t="e">
        <f>VLOOKUP($Y750,'Borneo 103sites'!#REF!,69,FALSE)</f>
        <v>#REF!</v>
      </c>
      <c r="C750" s="592" t="s">
        <v>16</v>
      </c>
    </row>
    <row r="751" spans="1:3">
      <c r="A751" s="600">
        <v>748</v>
      </c>
      <c r="B751" s="601" t="e">
        <f>VLOOKUP($Y751,'Borneo 103sites'!#REF!,69,FALSE)</f>
        <v>#REF!</v>
      </c>
      <c r="C751" s="603" t="s">
        <v>16</v>
      </c>
    </row>
    <row r="752" spans="1:3">
      <c r="A752" s="589">
        <v>749</v>
      </c>
      <c r="B752" s="590" t="e">
        <f>VLOOKUP($Y752,'Borneo 103sites'!#REF!,69,FALSE)</f>
        <v>#REF!</v>
      </c>
      <c r="C752" s="592" t="s">
        <v>16</v>
      </c>
    </row>
    <row r="753" spans="1:3">
      <c r="A753" s="600">
        <v>750</v>
      </c>
      <c r="B753" s="601" t="e">
        <f>VLOOKUP($Y753,'Borneo 103sites'!#REF!,69,FALSE)</f>
        <v>#REF!</v>
      </c>
      <c r="C753" s="603" t="s">
        <v>16</v>
      </c>
    </row>
    <row r="754" spans="1:3">
      <c r="A754" s="589">
        <v>751</v>
      </c>
      <c r="B754" s="590" t="e">
        <f>VLOOKUP($Y754,'Borneo 103sites'!#REF!,69,FALSE)</f>
        <v>#REF!</v>
      </c>
      <c r="C754" s="592" t="s">
        <v>16</v>
      </c>
    </row>
    <row r="755" spans="1:3">
      <c r="A755" s="600">
        <v>752</v>
      </c>
      <c r="B755" s="601" t="e">
        <f>VLOOKUP($Y755,'Borneo 103sites'!#REF!,69,FALSE)</f>
        <v>#REF!</v>
      </c>
      <c r="C755" s="603" t="s">
        <v>16</v>
      </c>
    </row>
    <row r="756" spans="1:3">
      <c r="A756" s="589">
        <v>753</v>
      </c>
      <c r="B756" s="590" t="e">
        <f>VLOOKUP($Y756,'Borneo 103sites'!#REF!,69,FALSE)</f>
        <v>#REF!</v>
      </c>
      <c r="C756" s="592" t="s">
        <v>16</v>
      </c>
    </row>
    <row r="757" spans="1:3">
      <c r="A757" s="600">
        <v>754</v>
      </c>
      <c r="B757" s="601" t="e">
        <f>VLOOKUP($Y757,'Borneo 103sites'!#REF!,69,FALSE)</f>
        <v>#REF!</v>
      </c>
      <c r="C757" s="603" t="s">
        <v>16</v>
      </c>
    </row>
    <row r="758" spans="1:3">
      <c r="A758" s="589">
        <v>755</v>
      </c>
      <c r="B758" s="590" t="e">
        <f>VLOOKUP($Y758,'Borneo 103sites'!#REF!,69,FALSE)</f>
        <v>#REF!</v>
      </c>
      <c r="C758" s="592" t="s">
        <v>16</v>
      </c>
    </row>
    <row r="759" spans="1:3">
      <c r="A759" s="600">
        <v>756</v>
      </c>
      <c r="B759" s="601" t="e">
        <f>VLOOKUP($Y759,'Borneo 103sites'!#REF!,69,FALSE)</f>
        <v>#REF!</v>
      </c>
      <c r="C759" s="603" t="s">
        <v>16</v>
      </c>
    </row>
    <row r="760" spans="1:3">
      <c r="A760" s="589">
        <v>757</v>
      </c>
      <c r="B760" s="590" t="e">
        <f>VLOOKUP($Y760,'Borneo 103sites'!#REF!,69,FALSE)</f>
        <v>#REF!</v>
      </c>
      <c r="C760" s="592" t="s">
        <v>16</v>
      </c>
    </row>
    <row r="761" spans="1:3">
      <c r="A761" s="600">
        <v>758</v>
      </c>
      <c r="B761" s="601" t="e">
        <f>VLOOKUP($Y761,'Borneo 103sites'!#REF!,69,FALSE)</f>
        <v>#REF!</v>
      </c>
      <c r="C761" s="603" t="s">
        <v>16</v>
      </c>
    </row>
    <row r="762" spans="1:3">
      <c r="A762" s="589">
        <v>759</v>
      </c>
      <c r="B762" s="590" t="e">
        <f>VLOOKUP($Y762,'Borneo 103sites'!#REF!,69,FALSE)</f>
        <v>#REF!</v>
      </c>
      <c r="C762" s="592" t="s">
        <v>16</v>
      </c>
    </row>
    <row r="763" spans="1:3">
      <c r="A763" s="600">
        <v>760</v>
      </c>
      <c r="B763" s="601" t="e">
        <f>VLOOKUP($Y763,'Borneo 103sites'!#REF!,69,FALSE)</f>
        <v>#REF!</v>
      </c>
      <c r="C763" s="603" t="s">
        <v>45</v>
      </c>
    </row>
    <row r="764" spans="1:3">
      <c r="A764" s="589">
        <v>761</v>
      </c>
      <c r="B764" s="590" t="e">
        <f>VLOOKUP($Y764,'Borneo 103sites'!#REF!,69,FALSE)</f>
        <v>#REF!</v>
      </c>
      <c r="C764" s="592" t="s">
        <v>45</v>
      </c>
    </row>
    <row r="765" spans="1:3">
      <c r="A765" s="600">
        <v>762</v>
      </c>
      <c r="B765" s="601" t="e">
        <f>VLOOKUP($Y765,'Borneo 103sites'!#REF!,69,FALSE)</f>
        <v>#REF!</v>
      </c>
      <c r="C765" s="603" t="s">
        <v>16</v>
      </c>
    </row>
    <row r="766" spans="1:3">
      <c r="A766" s="589">
        <v>763</v>
      </c>
      <c r="B766" s="590" t="e">
        <f>VLOOKUP($Y766,'Borneo 103sites'!#REF!,69,FALSE)</f>
        <v>#REF!</v>
      </c>
      <c r="C766" s="592" t="s">
        <v>16</v>
      </c>
    </row>
    <row r="767" spans="1:3">
      <c r="A767" s="600">
        <v>764</v>
      </c>
      <c r="B767" s="601" t="e">
        <f>VLOOKUP($Y767,'Borneo 103sites'!#REF!,69,FALSE)</f>
        <v>#REF!</v>
      </c>
      <c r="C767" s="603" t="s">
        <v>16</v>
      </c>
    </row>
    <row r="768" spans="1:3">
      <c r="A768" s="589">
        <v>765</v>
      </c>
      <c r="B768" s="590" t="e">
        <f>VLOOKUP($Y768,'Borneo 103sites'!#REF!,69,FALSE)</f>
        <v>#REF!</v>
      </c>
      <c r="C768" s="592" t="s">
        <v>16</v>
      </c>
    </row>
    <row r="769" spans="1:3">
      <c r="A769" s="600">
        <v>766</v>
      </c>
      <c r="B769" s="601" t="e">
        <f>VLOOKUP($Y769,'Borneo 103sites'!#REF!,69,FALSE)</f>
        <v>#REF!</v>
      </c>
      <c r="C769" s="603" t="s">
        <v>16</v>
      </c>
    </row>
    <row r="770" spans="1:3">
      <c r="A770" s="589">
        <v>767</v>
      </c>
      <c r="B770" s="590" t="e">
        <f>VLOOKUP($Y770,'Borneo 103sites'!#REF!,69,FALSE)</f>
        <v>#REF!</v>
      </c>
      <c r="C770" s="592" t="s">
        <v>45</v>
      </c>
    </row>
    <row r="771" spans="1:3">
      <c r="A771" s="600">
        <v>768</v>
      </c>
      <c r="B771" s="601" t="e">
        <f>VLOOKUP($Y771,'Borneo 103sites'!#REF!,69,FALSE)</f>
        <v>#REF!</v>
      </c>
      <c r="C771" s="603" t="s">
        <v>16</v>
      </c>
    </row>
    <row r="772" spans="1:3">
      <c r="A772" s="589">
        <v>769</v>
      </c>
      <c r="B772" s="590" t="e">
        <f>VLOOKUP($Y772,'Borneo 103sites'!#REF!,69,FALSE)</f>
        <v>#REF!</v>
      </c>
      <c r="C772" s="592" t="s">
        <v>16</v>
      </c>
    </row>
    <row r="773" spans="1:3">
      <c r="A773" s="600">
        <v>770</v>
      </c>
      <c r="B773" s="601" t="e">
        <f>VLOOKUP($Y773,'Borneo 103sites'!#REF!,69,FALSE)</f>
        <v>#REF!</v>
      </c>
      <c r="C773" s="603" t="s">
        <v>16</v>
      </c>
    </row>
    <row r="774" spans="1:3">
      <c r="A774" s="589">
        <v>771</v>
      </c>
      <c r="B774" s="590" t="e">
        <f>VLOOKUP($Y774,'Borneo 103sites'!#REF!,69,FALSE)</f>
        <v>#REF!</v>
      </c>
      <c r="C774" s="592" t="s">
        <v>16</v>
      </c>
    </row>
    <row r="775" spans="1:3">
      <c r="A775" s="600">
        <v>772</v>
      </c>
      <c r="B775" s="601" t="e">
        <f>VLOOKUP($Y775,'Borneo 103sites'!#REF!,69,FALSE)</f>
        <v>#REF!</v>
      </c>
      <c r="C775" s="603" t="s">
        <v>16</v>
      </c>
    </row>
    <row r="776" spans="1:3">
      <c r="A776" s="589">
        <v>773</v>
      </c>
      <c r="B776" s="590" t="e">
        <f>VLOOKUP($Y776,'Borneo 103sites'!#REF!,69,FALSE)</f>
        <v>#REF!</v>
      </c>
      <c r="C776" s="592" t="s">
        <v>45</v>
      </c>
    </row>
    <row r="777" spans="1:3">
      <c r="A777" s="600">
        <v>774</v>
      </c>
      <c r="B777" s="601" t="e">
        <f>VLOOKUP($Y777,'Borneo 103sites'!#REF!,69,FALSE)</f>
        <v>#REF!</v>
      </c>
      <c r="C777" s="603" t="s">
        <v>16</v>
      </c>
    </row>
    <row r="778" spans="1:3">
      <c r="A778" s="589">
        <v>775</v>
      </c>
      <c r="B778" s="590" t="e">
        <f>VLOOKUP($Y778,'Borneo 103sites'!#REF!,69,FALSE)</f>
        <v>#REF!</v>
      </c>
      <c r="C778" s="592" t="s">
        <v>16</v>
      </c>
    </row>
    <row r="779" spans="1:3">
      <c r="A779" s="600">
        <v>776</v>
      </c>
      <c r="B779" s="601" t="e">
        <f>VLOOKUP($Y779,'Borneo 103sites'!#REF!,69,FALSE)</f>
        <v>#REF!</v>
      </c>
      <c r="C779" s="603" t="s">
        <v>16</v>
      </c>
    </row>
    <row r="780" spans="1:3">
      <c r="A780" s="589">
        <v>777</v>
      </c>
      <c r="B780" s="590" t="e">
        <f>VLOOKUP($Y780,'Borneo 103sites'!#REF!,69,FALSE)</f>
        <v>#REF!</v>
      </c>
      <c r="C780" s="592" t="s">
        <v>16</v>
      </c>
    </row>
    <row r="781" spans="1:3">
      <c r="A781" s="600">
        <v>778</v>
      </c>
      <c r="B781" s="601" t="e">
        <f>VLOOKUP($Y781,'Borneo 103sites'!#REF!,69,FALSE)</f>
        <v>#REF!</v>
      </c>
      <c r="C781" s="603" t="s">
        <v>16</v>
      </c>
    </row>
    <row r="782" spans="1:3">
      <c r="A782" s="589">
        <v>779</v>
      </c>
      <c r="B782" s="590" t="e">
        <f>VLOOKUP($Y782,'Borneo 103sites'!#REF!,69,FALSE)</f>
        <v>#REF!</v>
      </c>
      <c r="C782" s="592" t="s">
        <v>16</v>
      </c>
    </row>
    <row r="783" spans="1:3">
      <c r="A783" s="600">
        <v>780</v>
      </c>
      <c r="B783" s="601" t="e">
        <f>VLOOKUP($Y783,'Borneo 103sites'!#REF!,69,FALSE)</f>
        <v>#REF!</v>
      </c>
      <c r="C783" s="603" t="s">
        <v>45</v>
      </c>
    </row>
    <row r="784" spans="1:3">
      <c r="A784" s="589">
        <v>781</v>
      </c>
      <c r="B784" s="590" t="e">
        <f>VLOOKUP($Y784,'Borneo 103sites'!#REF!,69,FALSE)</f>
        <v>#REF!</v>
      </c>
      <c r="C784" s="592" t="s">
        <v>45</v>
      </c>
    </row>
    <row r="785" spans="1:3">
      <c r="A785" s="600">
        <v>782</v>
      </c>
      <c r="B785" s="601" t="e">
        <f>VLOOKUP($Y785,'Borneo 103sites'!#REF!,69,FALSE)</f>
        <v>#REF!</v>
      </c>
      <c r="C785" s="603" t="s">
        <v>45</v>
      </c>
    </row>
    <row r="786" spans="1:3">
      <c r="A786" s="589">
        <v>783</v>
      </c>
      <c r="B786" s="590" t="e">
        <f>VLOOKUP($Y786,'Borneo 103sites'!#REF!,69,FALSE)</f>
        <v>#REF!</v>
      </c>
      <c r="C786" s="592" t="s">
        <v>16</v>
      </c>
    </row>
    <row r="787" spans="1:3">
      <c r="A787" s="600">
        <v>784</v>
      </c>
      <c r="B787" s="601" t="e">
        <f>VLOOKUP($Y787,'Borneo 103sites'!#REF!,69,FALSE)</f>
        <v>#REF!</v>
      </c>
      <c r="C787" s="603" t="s">
        <v>12</v>
      </c>
    </row>
    <row r="788" spans="1:3">
      <c r="A788" s="589">
        <v>785</v>
      </c>
      <c r="B788" s="590" t="e">
        <f>VLOOKUP($Y788,'Borneo 103sites'!#REF!,69,FALSE)</f>
        <v>#REF!</v>
      </c>
      <c r="C788" s="592" t="s">
        <v>16</v>
      </c>
    </row>
    <row r="789" spans="1:3">
      <c r="A789" s="600">
        <v>786</v>
      </c>
      <c r="B789" s="601" t="e">
        <f>VLOOKUP($Y789,'Borneo 103sites'!#REF!,69,FALSE)</f>
        <v>#REF!</v>
      </c>
      <c r="C789" s="603" t="s">
        <v>45</v>
      </c>
    </row>
    <row r="790" spans="1:3">
      <c r="A790" s="589">
        <v>787</v>
      </c>
      <c r="B790" s="590" t="e">
        <f>VLOOKUP($Y790,'Borneo 103sites'!#REF!,69,FALSE)</f>
        <v>#REF!</v>
      </c>
      <c r="C790" s="592" t="s">
        <v>45</v>
      </c>
    </row>
    <row r="791" spans="1:3">
      <c r="A791" s="600">
        <v>788</v>
      </c>
      <c r="B791" s="601" t="e">
        <f>VLOOKUP($Y791,'Borneo 103sites'!#REF!,69,FALSE)</f>
        <v>#REF!</v>
      </c>
      <c r="C791" s="603" t="s">
        <v>16</v>
      </c>
    </row>
    <row r="792" spans="1:3">
      <c r="A792" s="589">
        <v>789</v>
      </c>
      <c r="B792" s="590" t="e">
        <f>VLOOKUP($Y792,'Borneo 103sites'!#REF!,69,FALSE)</f>
        <v>#REF!</v>
      </c>
      <c r="C792" s="592" t="s">
        <v>16</v>
      </c>
    </row>
    <row r="793" spans="1:3">
      <c r="A793" s="600">
        <v>790</v>
      </c>
      <c r="B793" s="601" t="e">
        <f>VLOOKUP($Y793,'Borneo 103sites'!#REF!,69,FALSE)</f>
        <v>#REF!</v>
      </c>
      <c r="C793" s="603" t="s">
        <v>45</v>
      </c>
    </row>
    <row r="794" spans="1:3">
      <c r="A794" s="589">
        <v>791</v>
      </c>
      <c r="B794" s="590" t="e">
        <f>VLOOKUP($Y794,'Borneo 103sites'!#REF!,69,FALSE)</f>
        <v>#REF!</v>
      </c>
      <c r="C794" s="592" t="s">
        <v>16</v>
      </c>
    </row>
    <row r="795" spans="1:3">
      <c r="A795" s="600">
        <v>792</v>
      </c>
      <c r="B795" s="601" t="e">
        <f>VLOOKUP($Y795,'Borneo 103sites'!#REF!,69,FALSE)</f>
        <v>#REF!</v>
      </c>
      <c r="C795" s="603" t="s">
        <v>16</v>
      </c>
    </row>
    <row r="796" spans="1:3">
      <c r="A796" s="589">
        <v>793</v>
      </c>
      <c r="B796" s="590" t="e">
        <f>VLOOKUP($Y796,'Borneo 103sites'!#REF!,69,FALSE)</f>
        <v>#REF!</v>
      </c>
      <c r="C796" s="592" t="s">
        <v>16</v>
      </c>
    </row>
    <row r="797" spans="1:3">
      <c r="A797" s="600">
        <v>794</v>
      </c>
      <c r="B797" s="601" t="e">
        <f>VLOOKUP($Y797,'Borneo 103sites'!#REF!,69,FALSE)</f>
        <v>#REF!</v>
      </c>
      <c r="C797" s="603" t="s">
        <v>16</v>
      </c>
    </row>
    <row r="798" spans="1:3">
      <c r="A798" s="589">
        <v>795</v>
      </c>
      <c r="B798" s="590" t="e">
        <f>VLOOKUP($Y798,'Borneo 103sites'!#REF!,69,FALSE)</f>
        <v>#REF!</v>
      </c>
      <c r="C798" s="592" t="s">
        <v>45</v>
      </c>
    </row>
    <row r="799" spans="1:3">
      <c r="A799" s="600">
        <v>796</v>
      </c>
      <c r="B799" s="601" t="e">
        <f>VLOOKUP($Y799,'Borneo 103sites'!#REF!,69,FALSE)</f>
        <v>#REF!</v>
      </c>
      <c r="C799" s="603" t="s">
        <v>16</v>
      </c>
    </row>
    <row r="800" spans="1:3">
      <c r="A800" s="589">
        <v>797</v>
      </c>
      <c r="B800" s="590" t="e">
        <f>VLOOKUP($Y800,'Borneo 103sites'!#REF!,69,FALSE)</f>
        <v>#REF!</v>
      </c>
      <c r="C800" s="592" t="s">
        <v>45</v>
      </c>
    </row>
    <row r="801" spans="1:3">
      <c r="A801" s="600">
        <v>798</v>
      </c>
      <c r="B801" s="601" t="e">
        <f>VLOOKUP($Y801,'Borneo 103sites'!#REF!,69,FALSE)</f>
        <v>#REF!</v>
      </c>
      <c r="C801" s="603" t="s">
        <v>45</v>
      </c>
    </row>
    <row r="802" spans="1:3">
      <c r="A802" s="589">
        <v>799</v>
      </c>
      <c r="B802" s="590" t="e">
        <f>VLOOKUP($Y802,'Borneo 103sites'!#REF!,69,FALSE)</f>
        <v>#REF!</v>
      </c>
      <c r="C802" s="592" t="s">
        <v>16</v>
      </c>
    </row>
    <row r="803" spans="1:3">
      <c r="A803" s="600">
        <v>800</v>
      </c>
      <c r="B803" s="601" t="e">
        <f>VLOOKUP($Y803,'Borneo 103sites'!#REF!,69,FALSE)</f>
        <v>#REF!</v>
      </c>
      <c r="C803" s="603" t="s">
        <v>45</v>
      </c>
    </row>
    <row r="804" spans="1:3">
      <c r="A804" s="589">
        <v>801</v>
      </c>
      <c r="B804" s="590" t="e">
        <f>VLOOKUP($Y804,'Borneo 103sites'!#REF!,69,FALSE)</f>
        <v>#REF!</v>
      </c>
      <c r="C804" s="592" t="s">
        <v>16</v>
      </c>
    </row>
    <row r="805" spans="1:3">
      <c r="A805" s="600">
        <v>802</v>
      </c>
      <c r="B805" s="601" t="e">
        <f>VLOOKUP($Y805,'Borneo 103sites'!#REF!,69,FALSE)</f>
        <v>#REF!</v>
      </c>
      <c r="C805" s="603" t="s">
        <v>45</v>
      </c>
    </row>
    <row r="806" spans="1:3">
      <c r="A806" s="589">
        <v>803</v>
      </c>
      <c r="B806" s="590" t="e">
        <f>VLOOKUP($Y806,'Borneo 103sites'!#REF!,69,FALSE)</f>
        <v>#REF!</v>
      </c>
      <c r="C806" s="592" t="s">
        <v>45</v>
      </c>
    </row>
    <row r="807" spans="1:3">
      <c r="A807" s="600">
        <v>804</v>
      </c>
      <c r="B807" s="601" t="e">
        <f>VLOOKUP($Y807,'Borneo 103sites'!#REF!,69,FALSE)</f>
        <v>#REF!</v>
      </c>
      <c r="C807" s="603" t="s">
        <v>45</v>
      </c>
    </row>
    <row r="808" spans="1:3">
      <c r="A808" s="589">
        <v>805</v>
      </c>
      <c r="B808" s="590" t="e">
        <f>VLOOKUP($Y808,'Borneo 103sites'!#REF!,69,FALSE)</f>
        <v>#REF!</v>
      </c>
      <c r="C808" s="592" t="s">
        <v>45</v>
      </c>
    </row>
    <row r="809" spans="1:3">
      <c r="A809" s="600">
        <v>806</v>
      </c>
      <c r="B809" s="601" t="e">
        <f>VLOOKUP($Y809,'Borneo 103sites'!#REF!,69,FALSE)</f>
        <v>#REF!</v>
      </c>
      <c r="C809" s="603" t="s">
        <v>45</v>
      </c>
    </row>
    <row r="810" spans="1:3">
      <c r="A810" s="589">
        <v>807</v>
      </c>
      <c r="B810" s="590" t="e">
        <f>VLOOKUP($Y810,'Borneo 103sites'!#REF!,69,FALSE)</f>
        <v>#REF!</v>
      </c>
      <c r="C810" s="592" t="s">
        <v>45</v>
      </c>
    </row>
    <row r="811" spans="1:3">
      <c r="A811" s="600">
        <v>808</v>
      </c>
      <c r="B811" s="601" t="e">
        <f>VLOOKUP($Y811,'Borneo 103sites'!#REF!,69,FALSE)</f>
        <v>#REF!</v>
      </c>
      <c r="C811" s="603" t="s">
        <v>45</v>
      </c>
    </row>
    <row r="812" spans="1:3">
      <c r="A812" s="589">
        <v>809</v>
      </c>
      <c r="B812" s="590" t="e">
        <f>VLOOKUP($Y812,'Borneo 103sites'!#REF!,69,FALSE)</f>
        <v>#REF!</v>
      </c>
      <c r="C812" s="592" t="s">
        <v>45</v>
      </c>
    </row>
    <row r="813" spans="1:3">
      <c r="A813" s="600">
        <v>810</v>
      </c>
      <c r="B813" s="601" t="e">
        <f>VLOOKUP($Y813,'Borneo 103sites'!#REF!,69,FALSE)</f>
        <v>#REF!</v>
      </c>
      <c r="C813" s="603" t="s">
        <v>45</v>
      </c>
    </row>
    <row r="814" spans="1:3">
      <c r="A814" s="589">
        <v>811</v>
      </c>
      <c r="B814" s="590" t="e">
        <f>VLOOKUP($Y814,'Borneo 103sites'!#REF!,69,FALSE)</f>
        <v>#REF!</v>
      </c>
      <c r="C814" s="592" t="s">
        <v>45</v>
      </c>
    </row>
    <row r="815" spans="1:3">
      <c r="A815" s="600">
        <v>812</v>
      </c>
      <c r="B815" s="601" t="e">
        <f>VLOOKUP($Y815,'Borneo 103sites'!#REF!,69,FALSE)</f>
        <v>#REF!</v>
      </c>
      <c r="C815" s="603" t="s">
        <v>45</v>
      </c>
    </row>
    <row r="816" spans="1:3">
      <c r="A816" s="589">
        <v>813</v>
      </c>
      <c r="B816" s="590" t="e">
        <f>VLOOKUP($Y816,SDEC!#REF!,20,FALSE)</f>
        <v>#REF!</v>
      </c>
      <c r="C816" s="592" t="s">
        <v>16</v>
      </c>
    </row>
    <row r="817" spans="1:3">
      <c r="A817" s="600">
        <v>814</v>
      </c>
      <c r="B817" s="601" t="e">
        <f>VLOOKUP($Y817,SDEC!#REF!,20,FALSE)</f>
        <v>#REF!</v>
      </c>
      <c r="C817" s="603" t="s">
        <v>16</v>
      </c>
    </row>
    <row r="818" spans="1:3">
      <c r="A818" s="589">
        <v>815</v>
      </c>
      <c r="B818" s="590" t="e">
        <f>VLOOKUP($Y818,SDEC!#REF!,20,FALSE)</f>
        <v>#REF!</v>
      </c>
      <c r="C818" s="592" t="s">
        <v>16</v>
      </c>
    </row>
    <row r="819" spans="1:3">
      <c r="A819" s="600">
        <v>816</v>
      </c>
      <c r="B819" s="601" t="e">
        <f>VLOOKUP($Y819,SDEC!#REF!,20,FALSE)</f>
        <v>#REF!</v>
      </c>
      <c r="C819" s="603" t="s">
        <v>16</v>
      </c>
    </row>
    <row r="820" spans="1:3">
      <c r="A820" s="589">
        <v>817</v>
      </c>
      <c r="B820" s="590" t="e">
        <f>VLOOKUP($Y820,SDEC!#REF!,20,FALSE)</f>
        <v>#REF!</v>
      </c>
      <c r="C820" s="592" t="s">
        <v>16</v>
      </c>
    </row>
    <row r="821" spans="1:3">
      <c r="A821" s="600">
        <v>818</v>
      </c>
      <c r="B821" s="601" t="e">
        <f>VLOOKUP($Y821,SDEC!#REF!,20,FALSE)</f>
        <v>#REF!</v>
      </c>
      <c r="C821" s="603" t="s">
        <v>16</v>
      </c>
    </row>
    <row r="822" spans="1:3">
      <c r="A822" s="589">
        <v>819</v>
      </c>
      <c r="B822" s="590" t="s">
        <v>137</v>
      </c>
      <c r="C822" s="592" t="s">
        <v>16</v>
      </c>
    </row>
    <row r="823" spans="1:3">
      <c r="A823" s="600">
        <v>820</v>
      </c>
      <c r="B823" s="601" t="s">
        <v>137</v>
      </c>
      <c r="C823" s="603" t="s">
        <v>16</v>
      </c>
    </row>
    <row r="824" spans="1:3">
      <c r="A824" s="589">
        <v>821</v>
      </c>
      <c r="B824" s="590" t="s">
        <v>137</v>
      </c>
      <c r="C824" s="592" t="s">
        <v>16</v>
      </c>
    </row>
    <row r="825" spans="1:3">
      <c r="A825" s="600">
        <v>822</v>
      </c>
      <c r="B825" s="601" t="s">
        <v>137</v>
      </c>
      <c r="C825" s="603" t="s">
        <v>16</v>
      </c>
    </row>
    <row r="826" spans="1:3">
      <c r="A826" s="589">
        <v>823</v>
      </c>
      <c r="B826" s="590" t="e">
        <f>VLOOKUP($Y826,SDEC!#REF!,20,FALSE)</f>
        <v>#REF!</v>
      </c>
      <c r="C826" s="592" t="s">
        <v>16</v>
      </c>
    </row>
    <row r="827" spans="1:3">
      <c r="A827" s="600">
        <v>824</v>
      </c>
      <c r="B827" s="601" t="s">
        <v>137</v>
      </c>
      <c r="C827" s="603" t="s">
        <v>16</v>
      </c>
    </row>
    <row r="828" spans="1:3">
      <c r="A828" s="589">
        <v>825</v>
      </c>
      <c r="B828" s="590" t="s">
        <v>137</v>
      </c>
      <c r="C828" s="592" t="s">
        <v>16</v>
      </c>
    </row>
    <row r="829" spans="1:3">
      <c r="A829" s="600">
        <v>826</v>
      </c>
      <c r="B829" s="601" t="s">
        <v>137</v>
      </c>
      <c r="C829" s="603" t="s">
        <v>16</v>
      </c>
    </row>
    <row r="830" spans="1:3">
      <c r="A830" s="589">
        <v>827</v>
      </c>
      <c r="B830" s="590" t="s">
        <v>137</v>
      </c>
      <c r="C830" s="592" t="s">
        <v>16</v>
      </c>
    </row>
    <row r="831" spans="1:3">
      <c r="A831" s="600">
        <v>828</v>
      </c>
      <c r="B831" s="601" t="s">
        <v>137</v>
      </c>
      <c r="C831" s="603" t="s">
        <v>16</v>
      </c>
    </row>
    <row r="832" spans="1:3">
      <c r="A832" s="589">
        <v>829</v>
      </c>
      <c r="B832" s="590" t="e">
        <f>VLOOKUP($Y832,SDEC!#REF!,20,FALSE)</f>
        <v>#REF!</v>
      </c>
      <c r="C832" s="592" t="s">
        <v>16</v>
      </c>
    </row>
    <row r="833" spans="1:3">
      <c r="A833" s="600">
        <v>830</v>
      </c>
      <c r="B833" s="601" t="s">
        <v>137</v>
      </c>
      <c r="C833" s="603" t="s">
        <v>16</v>
      </c>
    </row>
    <row r="834" spans="1:3">
      <c r="A834" s="589">
        <v>831</v>
      </c>
      <c r="B834" s="590" t="e">
        <f>VLOOKUP($Y834,SDEC!#REF!,20,FALSE)</f>
        <v>#REF!</v>
      </c>
      <c r="C834" s="592" t="s">
        <v>16</v>
      </c>
    </row>
    <row r="835" spans="1:3">
      <c r="A835" s="600">
        <v>832</v>
      </c>
      <c r="B835" s="601" t="s">
        <v>137</v>
      </c>
      <c r="C835" s="603" t="s">
        <v>16</v>
      </c>
    </row>
    <row r="836" spans="1:3">
      <c r="A836" s="589">
        <v>833</v>
      </c>
      <c r="B836" s="590" t="s">
        <v>137</v>
      </c>
      <c r="C836" s="592" t="s">
        <v>16</v>
      </c>
    </row>
    <row r="837" spans="1:3">
      <c r="A837" s="600">
        <v>834</v>
      </c>
      <c r="B837" s="601" t="s">
        <v>137</v>
      </c>
      <c r="C837" s="603" t="s">
        <v>9</v>
      </c>
    </row>
    <row r="838" spans="1:3">
      <c r="A838" s="589">
        <v>835</v>
      </c>
      <c r="B838" s="590" t="s">
        <v>137</v>
      </c>
      <c r="C838" s="592" t="s">
        <v>14</v>
      </c>
    </row>
    <row r="839" spans="1:3">
      <c r="A839" s="600">
        <v>836</v>
      </c>
      <c r="B839" s="601" t="s">
        <v>137</v>
      </c>
      <c r="C839" s="603" t="s">
        <v>16</v>
      </c>
    </row>
    <row r="840" spans="1:3">
      <c r="A840" s="589">
        <v>837</v>
      </c>
      <c r="B840" s="590" t="e">
        <f>VLOOKUP($Y840,SDEC!#REF!,20,FALSE)</f>
        <v>#REF!</v>
      </c>
      <c r="C840" s="592" t="s">
        <v>16</v>
      </c>
    </row>
    <row r="841" spans="1:3">
      <c r="A841" s="600">
        <v>838</v>
      </c>
      <c r="B841" s="601" t="s">
        <v>137</v>
      </c>
      <c r="C841" s="603" t="s">
        <v>14</v>
      </c>
    </row>
    <row r="842" spans="1:3">
      <c r="A842" s="589">
        <v>839</v>
      </c>
      <c r="B842" s="590" t="e">
        <f>VLOOKUP($Y842,SDEC!#REF!,20,FALSE)</f>
        <v>#REF!</v>
      </c>
      <c r="C842" s="592" t="s">
        <v>16</v>
      </c>
    </row>
    <row r="843" spans="1:3">
      <c r="A843" s="600">
        <v>840</v>
      </c>
      <c r="B843" s="601" t="s">
        <v>137</v>
      </c>
      <c r="C843" s="603" t="s">
        <v>16</v>
      </c>
    </row>
    <row r="844" spans="1:3">
      <c r="A844" s="589">
        <v>841</v>
      </c>
      <c r="B844" s="590" t="s">
        <v>137</v>
      </c>
      <c r="C844" s="592" t="s">
        <v>16</v>
      </c>
    </row>
    <row r="845" spans="1:3">
      <c r="A845" s="600">
        <v>842</v>
      </c>
      <c r="B845" s="601" t="e">
        <f>VLOOKUP($Y845,SDEC!#REF!,20,FALSE)</f>
        <v>#REF!</v>
      </c>
      <c r="C845" s="603" t="s">
        <v>16</v>
      </c>
    </row>
    <row r="846" spans="1:3">
      <c r="A846" s="589">
        <v>843</v>
      </c>
      <c r="B846" s="590" t="e">
        <f>VLOOKUP($Y846,SDEC!#REF!,20,FALSE)</f>
        <v>#REF!</v>
      </c>
      <c r="C846" s="592" t="s">
        <v>16</v>
      </c>
    </row>
    <row r="847" spans="1:3">
      <c r="A847" s="600">
        <v>844</v>
      </c>
      <c r="B847" s="601" t="s">
        <v>137</v>
      </c>
      <c r="C847" s="603" t="s">
        <v>16</v>
      </c>
    </row>
    <row r="848" spans="1:3">
      <c r="A848" s="589">
        <v>845</v>
      </c>
      <c r="B848" s="590" t="e">
        <f>VLOOKUP($Y848,SDEC!#REF!,20,FALSE)</f>
        <v>#REF!</v>
      </c>
      <c r="C848" s="592" t="s">
        <v>14</v>
      </c>
    </row>
    <row r="849" spans="1:3">
      <c r="A849" s="600">
        <v>846</v>
      </c>
      <c r="B849" s="601" t="s">
        <v>137</v>
      </c>
      <c r="C849" s="603" t="s">
        <v>14</v>
      </c>
    </row>
    <row r="850" spans="1:3">
      <c r="A850" s="589">
        <v>847</v>
      </c>
      <c r="B850" s="590" t="s">
        <v>137</v>
      </c>
      <c r="C850" s="592" t="s">
        <v>14</v>
      </c>
    </row>
    <row r="851" spans="1:3">
      <c r="A851" s="600">
        <v>848</v>
      </c>
      <c r="B851" s="601" t="e">
        <f>VLOOKUP($Y851,SDEC!#REF!,20,FALSE)</f>
        <v>#REF!</v>
      </c>
      <c r="C851" s="603" t="s">
        <v>16</v>
      </c>
    </row>
    <row r="852" spans="1:3">
      <c r="A852" s="589">
        <v>849</v>
      </c>
      <c r="B852" s="590" t="s">
        <v>137</v>
      </c>
      <c r="C852" s="592" t="s">
        <v>14</v>
      </c>
    </row>
    <row r="853" spans="1:3">
      <c r="A853" s="600">
        <v>850</v>
      </c>
      <c r="B853" s="601" t="e">
        <f>VLOOKUP($Y853,SDEC!#REF!,20,FALSE)</f>
        <v>#REF!</v>
      </c>
      <c r="C853" s="603" t="s">
        <v>16</v>
      </c>
    </row>
    <row r="854" spans="1:3">
      <c r="A854" s="589">
        <v>851</v>
      </c>
      <c r="B854" s="590" t="e">
        <f>VLOOKUP($Y854,SDEC!#REF!,20,FALSE)</f>
        <v>#REF!</v>
      </c>
      <c r="C854" s="592" t="s">
        <v>16</v>
      </c>
    </row>
    <row r="855" spans="1:3">
      <c r="A855" s="600">
        <v>852</v>
      </c>
      <c r="B855" s="601" t="s">
        <v>137</v>
      </c>
      <c r="C855" s="603" t="s">
        <v>14</v>
      </c>
    </row>
    <row r="856" spans="1:3">
      <c r="A856" s="589">
        <v>853</v>
      </c>
      <c r="B856" s="590" t="s">
        <v>137</v>
      </c>
      <c r="C856" s="592" t="s">
        <v>14</v>
      </c>
    </row>
    <row r="857" spans="1:3">
      <c r="A857" s="600">
        <v>854</v>
      </c>
      <c r="B857" s="601" t="e">
        <f>VLOOKUP($Y857,SDEC!#REF!,20,FALSE)</f>
        <v>#REF!</v>
      </c>
      <c r="C857" s="603" t="s">
        <v>16</v>
      </c>
    </row>
    <row r="858" spans="1:3">
      <c r="A858" s="589">
        <v>855</v>
      </c>
      <c r="B858" s="590" t="s">
        <v>137</v>
      </c>
      <c r="C858" s="592" t="s">
        <v>16</v>
      </c>
    </row>
    <row r="859" spans="1:3">
      <c r="A859" s="600">
        <v>856</v>
      </c>
      <c r="B859" s="601" t="s">
        <v>137</v>
      </c>
      <c r="C859" s="603" t="s">
        <v>16</v>
      </c>
    </row>
    <row r="860" spans="1:3">
      <c r="A860" s="589">
        <v>857</v>
      </c>
      <c r="B860" s="590" t="s">
        <v>137</v>
      </c>
      <c r="C860" s="592" t="s">
        <v>86</v>
      </c>
    </row>
    <row r="861" spans="1:3">
      <c r="A861" s="600">
        <v>858</v>
      </c>
      <c r="B861" s="601" t="s">
        <v>137</v>
      </c>
      <c r="C861" s="603" t="s">
        <v>86</v>
      </c>
    </row>
    <row r="862" spans="1:3">
      <c r="A862" s="589">
        <v>859</v>
      </c>
      <c r="B862" s="590" t="s">
        <v>137</v>
      </c>
      <c r="C862" s="592" t="s">
        <v>86</v>
      </c>
    </row>
    <row r="863" spans="1:3">
      <c r="A863" s="600">
        <v>860</v>
      </c>
      <c r="B863" s="601" t="s">
        <v>26</v>
      </c>
      <c r="C863" s="603" t="s">
        <v>150</v>
      </c>
    </row>
    <row r="864" spans="1:3">
      <c r="A864" s="589">
        <v>861</v>
      </c>
      <c r="B864" s="590" t="s">
        <v>187</v>
      </c>
      <c r="C864" s="592" t="s">
        <v>45</v>
      </c>
    </row>
    <row r="865" spans="1:3">
      <c r="A865" s="600">
        <v>862</v>
      </c>
      <c r="B865" s="601" t="s">
        <v>19</v>
      </c>
      <c r="C865" s="603" t="s">
        <v>150</v>
      </c>
    </row>
    <row r="866" spans="1:3">
      <c r="A866" s="589">
        <v>863</v>
      </c>
      <c r="B866" s="590" t="s">
        <v>19</v>
      </c>
      <c r="C866" s="592" t="s">
        <v>150</v>
      </c>
    </row>
    <row r="867" spans="1:3">
      <c r="A867" s="600">
        <v>864</v>
      </c>
      <c r="B867" s="601" t="s">
        <v>20</v>
      </c>
      <c r="C867" s="603" t="s">
        <v>16</v>
      </c>
    </row>
    <row r="868" spans="1:3">
      <c r="A868" s="589">
        <v>865</v>
      </c>
      <c r="B868" s="590" t="s">
        <v>26</v>
      </c>
      <c r="C868" s="592" t="s">
        <v>150</v>
      </c>
    </row>
    <row r="869" spans="1:3">
      <c r="A869" s="617">
        <v>866</v>
      </c>
      <c r="B869" s="614" t="s">
        <v>187</v>
      </c>
      <c r="C869" s="620" t="s">
        <v>16</v>
      </c>
    </row>
    <row r="870" spans="1:3">
      <c r="A870" s="589">
        <v>867</v>
      </c>
      <c r="B870" s="590" t="s">
        <v>20</v>
      </c>
      <c r="C870" s="592" t="s">
        <v>150</v>
      </c>
    </row>
    <row r="871" spans="1:3">
      <c r="A871" s="600">
        <v>868</v>
      </c>
      <c r="B871" s="601" t="s">
        <v>20</v>
      </c>
      <c r="C871" s="603" t="s">
        <v>150</v>
      </c>
    </row>
    <row r="872" spans="1:3">
      <c r="A872" s="589">
        <v>869</v>
      </c>
      <c r="B872" s="590" t="s">
        <v>20</v>
      </c>
      <c r="C872" s="592" t="s">
        <v>16</v>
      </c>
    </row>
    <row r="873" spans="1:3">
      <c r="A873" s="600">
        <v>870</v>
      </c>
      <c r="B873" s="601" t="s">
        <v>159</v>
      </c>
      <c r="C873" s="603" t="s">
        <v>16</v>
      </c>
    </row>
    <row r="874" spans="1:3">
      <c r="A874" s="589">
        <v>871</v>
      </c>
      <c r="B874" s="590" t="s">
        <v>20</v>
      </c>
      <c r="C874" s="592" t="s">
        <v>150</v>
      </c>
    </row>
    <row r="875" spans="1:3">
      <c r="A875" s="600">
        <v>872</v>
      </c>
      <c r="B875" s="601" t="s">
        <v>18</v>
      </c>
      <c r="C875" s="603" t="s">
        <v>45</v>
      </c>
    </row>
    <row r="876" spans="1:3">
      <c r="A876" s="589">
        <v>873</v>
      </c>
      <c r="B876" s="590" t="s">
        <v>118</v>
      </c>
      <c r="C876" s="592" t="s">
        <v>16</v>
      </c>
    </row>
    <row r="877" spans="1:3">
      <c r="A877" s="600">
        <v>874</v>
      </c>
      <c r="B877" s="601" t="s">
        <v>20</v>
      </c>
      <c r="C877" s="600" t="s">
        <v>16</v>
      </c>
    </row>
    <row r="878" spans="1:3">
      <c r="A878" s="589">
        <v>875</v>
      </c>
      <c r="B878" s="590" t="s">
        <v>20</v>
      </c>
      <c r="C878" s="589" t="s">
        <v>16</v>
      </c>
    </row>
    <row r="879" spans="1:3">
      <c r="A879" s="600">
        <v>876</v>
      </c>
      <c r="B879" s="601" t="s">
        <v>20</v>
      </c>
      <c r="C879" s="603" t="s">
        <v>150</v>
      </c>
    </row>
    <row r="880" spans="1:3">
      <c r="A880" s="641">
        <v>877</v>
      </c>
      <c r="B880" s="639" t="s">
        <v>187</v>
      </c>
      <c r="C880" s="643" t="s">
        <v>16</v>
      </c>
    </row>
    <row r="881" spans="1:3">
      <c r="A881" s="617">
        <v>878</v>
      </c>
      <c r="B881" s="614" t="s">
        <v>187</v>
      </c>
      <c r="C881" s="620" t="s">
        <v>16</v>
      </c>
    </row>
    <row r="882" spans="1:3">
      <c r="A882" s="589">
        <v>879</v>
      </c>
      <c r="B882" s="590" t="s">
        <v>20</v>
      </c>
      <c r="C882" s="592" t="s">
        <v>150</v>
      </c>
    </row>
    <row r="883" spans="1:3">
      <c r="A883" s="600">
        <v>880</v>
      </c>
      <c r="B883" s="601" t="s">
        <v>20</v>
      </c>
      <c r="C883" s="603" t="s">
        <v>150</v>
      </c>
    </row>
    <row r="884" spans="1:3">
      <c r="A884" s="589">
        <v>881</v>
      </c>
      <c r="B884" s="590" t="s">
        <v>20</v>
      </c>
      <c r="C884" s="589" t="s">
        <v>16</v>
      </c>
    </row>
    <row r="885" spans="1:3">
      <c r="A885" s="600">
        <v>882</v>
      </c>
      <c r="B885" s="601" t="s">
        <v>20</v>
      </c>
      <c r="C885" s="603" t="s">
        <v>150</v>
      </c>
    </row>
    <row r="886" spans="1:3">
      <c r="A886" s="589">
        <v>883</v>
      </c>
      <c r="B886" s="590" t="s">
        <v>20</v>
      </c>
      <c r="C886" s="589" t="s">
        <v>16</v>
      </c>
    </row>
    <row r="887" spans="1:3">
      <c r="A887" s="600">
        <v>884</v>
      </c>
      <c r="B887" s="601" t="s">
        <v>20</v>
      </c>
      <c r="C887" s="600" t="s">
        <v>16</v>
      </c>
    </row>
    <row r="888" spans="1:3">
      <c r="A888" s="589">
        <v>885</v>
      </c>
      <c r="B888" s="590" t="s">
        <v>20</v>
      </c>
      <c r="C888" s="592" t="s">
        <v>150</v>
      </c>
    </row>
    <row r="889" spans="1:3">
      <c r="A889" s="717">
        <v>886</v>
      </c>
      <c r="B889" s="718" t="s">
        <v>26</v>
      </c>
      <c r="C889" s="717" t="s">
        <v>150</v>
      </c>
    </row>
    <row r="890" spans="1:3">
      <c r="A890" s="589">
        <v>887</v>
      </c>
      <c r="B890" s="590" t="s">
        <v>20</v>
      </c>
      <c r="C890" s="592" t="s">
        <v>150</v>
      </c>
    </row>
    <row r="891" spans="1:3">
      <c r="A891" s="600">
        <v>888</v>
      </c>
      <c r="B891" s="601" t="s">
        <v>26</v>
      </c>
      <c r="C891" s="603" t="s">
        <v>150</v>
      </c>
    </row>
    <row r="892" spans="1:3">
      <c r="A892" s="589">
        <v>889</v>
      </c>
      <c r="B892" s="601" t="s">
        <v>14757</v>
      </c>
      <c r="C892" s="592" t="s">
        <v>16</v>
      </c>
    </row>
    <row r="893" spans="1:3">
      <c r="A893" s="600">
        <v>890</v>
      </c>
      <c r="B893" s="601" t="s">
        <v>20</v>
      </c>
      <c r="C893" s="603" t="s">
        <v>150</v>
      </c>
    </row>
    <row r="894" spans="1:3">
      <c r="A894" s="589">
        <v>891</v>
      </c>
      <c r="B894" s="590" t="s">
        <v>20</v>
      </c>
      <c r="C894" s="592" t="s">
        <v>150</v>
      </c>
    </row>
    <row r="895" spans="1:3">
      <c r="A895" s="600">
        <v>892</v>
      </c>
      <c r="B895" s="601" t="s">
        <v>20</v>
      </c>
      <c r="C895" s="603" t="s">
        <v>150</v>
      </c>
    </row>
    <row r="896" spans="1:3">
      <c r="A896" s="589">
        <v>893</v>
      </c>
      <c r="B896" s="590" t="s">
        <v>20</v>
      </c>
      <c r="C896" s="592" t="s">
        <v>150</v>
      </c>
    </row>
    <row r="897" spans="1:3">
      <c r="A897" s="600">
        <v>894</v>
      </c>
      <c r="B897" s="601" t="s">
        <v>14757</v>
      </c>
      <c r="C897" s="600" t="s">
        <v>16</v>
      </c>
    </row>
    <row r="898" spans="1:3">
      <c r="A898" s="589">
        <v>895</v>
      </c>
      <c r="B898" s="590" t="s">
        <v>20</v>
      </c>
      <c r="C898" s="592" t="s">
        <v>150</v>
      </c>
    </row>
    <row r="899" spans="1:3">
      <c r="A899" s="600">
        <v>896</v>
      </c>
      <c r="B899" s="601" t="s">
        <v>187</v>
      </c>
      <c r="C899" s="603" t="s">
        <v>45</v>
      </c>
    </row>
    <row r="900" spans="1:3">
      <c r="A900" s="589">
        <v>897</v>
      </c>
      <c r="B900" s="590" t="s">
        <v>20</v>
      </c>
      <c r="C900" s="592" t="s">
        <v>150</v>
      </c>
    </row>
    <row r="901" spans="1:3">
      <c r="A901" s="600">
        <v>898</v>
      </c>
      <c r="B901" s="601" t="s">
        <v>187</v>
      </c>
      <c r="C901" s="603" t="s">
        <v>45</v>
      </c>
    </row>
    <row r="902" spans="1:3">
      <c r="A902" s="589">
        <v>899</v>
      </c>
      <c r="B902" s="590" t="s">
        <v>187</v>
      </c>
      <c r="C902" s="592" t="s">
        <v>45</v>
      </c>
    </row>
    <row r="903" spans="1:3">
      <c r="A903" s="600">
        <v>900</v>
      </c>
      <c r="B903" s="601" t="s">
        <v>20</v>
      </c>
      <c r="C903" s="603" t="s">
        <v>150</v>
      </c>
    </row>
    <row r="904" spans="1:3">
      <c r="A904" s="589">
        <v>901</v>
      </c>
      <c r="B904" s="590" t="s">
        <v>26</v>
      </c>
      <c r="C904" s="592" t="s">
        <v>150</v>
      </c>
    </row>
    <row r="905" spans="1:3">
      <c r="A905" s="600">
        <v>902</v>
      </c>
      <c r="B905" s="601" t="s">
        <v>133</v>
      </c>
      <c r="C905" s="600" t="s">
        <v>150</v>
      </c>
    </row>
    <row r="906" spans="1:3">
      <c r="A906" s="589">
        <v>903</v>
      </c>
      <c r="B906" s="590" t="s">
        <v>175</v>
      </c>
      <c r="C906" s="589" t="s">
        <v>150</v>
      </c>
    </row>
    <row r="907" spans="1:3">
      <c r="A907" s="600">
        <v>904</v>
      </c>
      <c r="B907" s="601" t="s">
        <v>175</v>
      </c>
      <c r="C907" s="600" t="s">
        <v>150</v>
      </c>
    </row>
    <row r="908" spans="1:3">
      <c r="A908" s="589">
        <v>905</v>
      </c>
      <c r="B908" s="590" t="s">
        <v>20</v>
      </c>
      <c r="C908" s="592" t="s">
        <v>150</v>
      </c>
    </row>
    <row r="909" spans="1:3">
      <c r="A909" s="600">
        <v>906</v>
      </c>
      <c r="B909" s="601" t="s">
        <v>175</v>
      </c>
      <c r="C909" s="600" t="s">
        <v>150</v>
      </c>
    </row>
    <row r="910" spans="1:3">
      <c r="A910" s="589">
        <v>907</v>
      </c>
      <c r="B910" s="590" t="s">
        <v>175</v>
      </c>
      <c r="C910" s="589" t="s">
        <v>150</v>
      </c>
    </row>
    <row r="911" spans="1:3">
      <c r="A911" s="600">
        <v>908</v>
      </c>
      <c r="B911" s="601" t="s">
        <v>20</v>
      </c>
      <c r="C911" s="603" t="s">
        <v>150</v>
      </c>
    </row>
    <row r="912" spans="1:3">
      <c r="A912" s="589">
        <v>909</v>
      </c>
      <c r="B912" s="590" t="s">
        <v>175</v>
      </c>
      <c r="C912" s="589" t="s">
        <v>150</v>
      </c>
    </row>
    <row r="913" spans="1:3">
      <c r="A913" s="600">
        <v>910</v>
      </c>
      <c r="B913" s="601" t="s">
        <v>175</v>
      </c>
      <c r="C913" s="600" t="s">
        <v>150</v>
      </c>
    </row>
    <row r="914" spans="1:3">
      <c r="A914" s="589">
        <v>911</v>
      </c>
      <c r="B914" s="590" t="s">
        <v>18</v>
      </c>
      <c r="C914" s="592" t="s">
        <v>45</v>
      </c>
    </row>
    <row r="915" spans="1:3">
      <c r="A915" s="600">
        <v>912</v>
      </c>
      <c r="B915" s="601" t="s">
        <v>20</v>
      </c>
      <c r="C915" s="603" t="s">
        <v>16</v>
      </c>
    </row>
    <row r="916" spans="1:3">
      <c r="A916" s="589">
        <v>913</v>
      </c>
      <c r="B916" s="590" t="s">
        <v>20</v>
      </c>
      <c r="C916" s="592" t="s">
        <v>16</v>
      </c>
    </row>
    <row r="917" spans="1:3">
      <c r="A917" s="600">
        <v>914</v>
      </c>
      <c r="B917" s="601" t="s">
        <v>20</v>
      </c>
      <c r="C917" s="603" t="s">
        <v>16</v>
      </c>
    </row>
    <row r="918" spans="1:3">
      <c r="A918" s="630">
        <v>915</v>
      </c>
      <c r="B918" s="628" t="s">
        <v>20</v>
      </c>
      <c r="C918" s="589" t="s">
        <v>16</v>
      </c>
    </row>
    <row r="919" spans="1:3">
      <c r="A919" s="600">
        <v>916</v>
      </c>
      <c r="B919" s="601" t="s">
        <v>20</v>
      </c>
      <c r="C919" s="603" t="s">
        <v>16</v>
      </c>
    </row>
    <row r="920" spans="1:3">
      <c r="A920" s="589">
        <v>917</v>
      </c>
      <c r="B920" s="590" t="s">
        <v>20</v>
      </c>
      <c r="C920" s="589" t="s">
        <v>16</v>
      </c>
    </row>
    <row r="921" spans="1:3">
      <c r="A921" s="600">
        <v>918</v>
      </c>
      <c r="B921" s="601" t="s">
        <v>19</v>
      </c>
      <c r="C921" s="600" t="s">
        <v>16</v>
      </c>
    </row>
    <row r="922" spans="1:3">
      <c r="A922" s="589">
        <v>919</v>
      </c>
      <c r="B922" s="590" t="s">
        <v>20</v>
      </c>
      <c r="C922" s="592" t="s">
        <v>16</v>
      </c>
    </row>
    <row r="923" spans="1:3">
      <c r="A923" s="600">
        <v>920</v>
      </c>
      <c r="B923" s="601" t="s">
        <v>20</v>
      </c>
      <c r="C923" s="600" t="s">
        <v>16</v>
      </c>
    </row>
    <row r="924" spans="1:3">
      <c r="A924" s="589">
        <v>921</v>
      </c>
      <c r="B924" s="590" t="s">
        <v>175</v>
      </c>
      <c r="C924" s="592" t="s">
        <v>16</v>
      </c>
    </row>
    <row r="925" spans="1:3">
      <c r="A925" s="600">
        <v>922</v>
      </c>
      <c r="B925" s="601" t="s">
        <v>175</v>
      </c>
      <c r="C925" s="603" t="s">
        <v>16</v>
      </c>
    </row>
    <row r="926" spans="1:3">
      <c r="A926" s="589">
        <v>923</v>
      </c>
      <c r="B926" s="730" t="s">
        <v>27</v>
      </c>
      <c r="C926" s="592" t="s">
        <v>16</v>
      </c>
    </row>
    <row r="927" spans="1:3">
      <c r="A927" s="600">
        <v>924</v>
      </c>
      <c r="B927" s="601" t="s">
        <v>20</v>
      </c>
      <c r="C927" s="603" t="s">
        <v>16</v>
      </c>
    </row>
    <row r="928" spans="1:3">
      <c r="A928" s="589">
        <v>925</v>
      </c>
      <c r="B928" s="590" t="s">
        <v>20</v>
      </c>
      <c r="C928" s="592" t="s">
        <v>150</v>
      </c>
    </row>
    <row r="929" spans="1:3">
      <c r="A929" s="600">
        <v>926</v>
      </c>
      <c r="B929" s="601" t="s">
        <v>20</v>
      </c>
      <c r="C929" s="600" t="s">
        <v>16</v>
      </c>
    </row>
    <row r="930" spans="1:3">
      <c r="A930" s="589">
        <v>927</v>
      </c>
      <c r="B930" s="590" t="s">
        <v>26</v>
      </c>
      <c r="C930" s="592" t="s">
        <v>150</v>
      </c>
    </row>
    <row r="931" spans="1:3">
      <c r="A931" s="600">
        <v>928</v>
      </c>
      <c r="B931" s="601" t="s">
        <v>175</v>
      </c>
      <c r="C931" s="600" t="s">
        <v>16</v>
      </c>
    </row>
    <row r="932" spans="1:3">
      <c r="A932" s="589">
        <v>929</v>
      </c>
      <c r="B932" s="590" t="s">
        <v>175</v>
      </c>
      <c r="C932" s="589" t="s">
        <v>150</v>
      </c>
    </row>
    <row r="933" spans="1:3">
      <c r="A933" s="600">
        <v>930</v>
      </c>
      <c r="B933" s="601" t="s">
        <v>175</v>
      </c>
      <c r="C933" s="600" t="s">
        <v>150</v>
      </c>
    </row>
    <row r="934" spans="1:3">
      <c r="A934" s="589">
        <v>931</v>
      </c>
      <c r="B934" s="590" t="s">
        <v>20</v>
      </c>
      <c r="C934" s="589" t="s">
        <v>16</v>
      </c>
    </row>
    <row r="935" spans="1:3">
      <c r="A935" s="600">
        <v>932</v>
      </c>
      <c r="B935" s="590" t="s">
        <v>20</v>
      </c>
      <c r="C935" s="600" t="s">
        <v>150</v>
      </c>
    </row>
    <row r="936" spans="1:3">
      <c r="A936" s="589">
        <v>933</v>
      </c>
      <c r="B936" s="590" t="s">
        <v>175</v>
      </c>
      <c r="C936" s="589" t="s">
        <v>150</v>
      </c>
    </row>
    <row r="937" spans="1:3">
      <c r="A937" s="600">
        <v>934</v>
      </c>
      <c r="B937" s="601" t="s">
        <v>20</v>
      </c>
      <c r="C937" s="603" t="s">
        <v>108</v>
      </c>
    </row>
    <row r="938" spans="1:3">
      <c r="A938" s="589">
        <v>935</v>
      </c>
      <c r="B938" s="590" t="s">
        <v>20</v>
      </c>
      <c r="C938" s="592" t="s">
        <v>16</v>
      </c>
    </row>
    <row r="939" spans="1:3">
      <c r="A939" s="600">
        <v>936</v>
      </c>
      <c r="B939" s="601" t="s">
        <v>20</v>
      </c>
      <c r="C939" s="603" t="s">
        <v>16</v>
      </c>
    </row>
    <row r="940" spans="1:3">
      <c r="A940" s="589">
        <v>937</v>
      </c>
      <c r="B940" s="590" t="s">
        <v>26</v>
      </c>
      <c r="C940" s="592" t="s">
        <v>16</v>
      </c>
    </row>
    <row r="941" spans="1:3">
      <c r="A941" s="600">
        <v>938</v>
      </c>
      <c r="B941" s="601" t="s">
        <v>127</v>
      </c>
      <c r="C941" s="603" t="s">
        <v>108</v>
      </c>
    </row>
    <row r="942" spans="1:3">
      <c r="A942" s="589">
        <v>939</v>
      </c>
      <c r="B942" s="590" t="s">
        <v>20</v>
      </c>
      <c r="C942" s="592" t="s">
        <v>150</v>
      </c>
    </row>
    <row r="943" spans="1:3">
      <c r="A943" s="600">
        <v>940</v>
      </c>
      <c r="B943" s="601" t="s">
        <v>137</v>
      </c>
      <c r="C943" s="603" t="s">
        <v>108</v>
      </c>
    </row>
    <row r="944" spans="1:3">
      <c r="A944" s="589">
        <v>941</v>
      </c>
      <c r="B944" s="590" t="s">
        <v>127</v>
      </c>
      <c r="C944" s="592" t="s">
        <v>108</v>
      </c>
    </row>
    <row r="945" spans="1:3">
      <c r="A945" s="600">
        <v>942</v>
      </c>
      <c r="B945" s="601" t="s">
        <v>26</v>
      </c>
      <c r="C945" s="603" t="s">
        <v>108</v>
      </c>
    </row>
    <row r="946" spans="1:3">
      <c r="A946" s="589">
        <v>943</v>
      </c>
      <c r="B946" s="590" t="s">
        <v>20</v>
      </c>
      <c r="C946" s="592" t="s">
        <v>150</v>
      </c>
    </row>
    <row r="947" spans="1:3">
      <c r="A947" s="600">
        <v>944</v>
      </c>
      <c r="B947" s="601" t="s">
        <v>20</v>
      </c>
      <c r="C947" s="600" t="s">
        <v>16</v>
      </c>
    </row>
    <row r="948" spans="1:3">
      <c r="A948" s="589">
        <v>945</v>
      </c>
      <c r="B948" s="590" t="s">
        <v>175</v>
      </c>
      <c r="C948" s="592" t="s">
        <v>16</v>
      </c>
    </row>
    <row r="949" spans="1:3">
      <c r="A949" s="600">
        <v>946</v>
      </c>
      <c r="B949" s="601" t="s">
        <v>20</v>
      </c>
      <c r="C949" s="600" t="s">
        <v>16</v>
      </c>
    </row>
    <row r="950" spans="1:3">
      <c r="A950" s="589">
        <v>947</v>
      </c>
      <c r="B950" s="590" t="s">
        <v>20</v>
      </c>
      <c r="C950" s="592" t="s">
        <v>16</v>
      </c>
    </row>
    <row r="951" spans="1:3">
      <c r="A951" s="600">
        <v>948</v>
      </c>
      <c r="B951" s="601" t="s">
        <v>127</v>
      </c>
      <c r="C951" s="603" t="s">
        <v>16</v>
      </c>
    </row>
    <row r="952" spans="1:3">
      <c r="A952" s="589">
        <v>949</v>
      </c>
      <c r="B952" s="590" t="s">
        <v>20</v>
      </c>
      <c r="C952" s="592" t="s">
        <v>150</v>
      </c>
    </row>
    <row r="953" spans="1:3">
      <c r="A953" s="600">
        <v>950</v>
      </c>
      <c r="B953" s="601" t="s">
        <v>20</v>
      </c>
      <c r="C953" s="600" t="s">
        <v>16</v>
      </c>
    </row>
    <row r="954" spans="1:3">
      <c r="A954" s="589">
        <v>951</v>
      </c>
      <c r="B954" s="590" t="s">
        <v>137</v>
      </c>
      <c r="C954" s="592" t="s">
        <v>16</v>
      </c>
    </row>
    <row r="955" spans="1:3">
      <c r="A955" s="600">
        <v>952</v>
      </c>
      <c r="B955" s="601" t="s">
        <v>20</v>
      </c>
      <c r="C955" s="603" t="s">
        <v>16</v>
      </c>
    </row>
    <row r="956" spans="1:3">
      <c r="A956" s="589">
        <v>3</v>
      </c>
      <c r="B956" s="590" t="s">
        <v>137</v>
      </c>
      <c r="C956" s="589" t="s">
        <v>150</v>
      </c>
    </row>
    <row r="957" spans="1:3">
      <c r="A957" s="600">
        <v>954</v>
      </c>
      <c r="B957" s="601" t="s">
        <v>14757</v>
      </c>
      <c r="C957" s="603" t="s">
        <v>16</v>
      </c>
    </row>
    <row r="958" spans="1:3">
      <c r="A958" s="589">
        <v>955</v>
      </c>
      <c r="B958" s="590" t="s">
        <v>20</v>
      </c>
      <c r="C958" s="592" t="s">
        <v>16</v>
      </c>
    </row>
    <row r="959" spans="1:3">
      <c r="A959" s="600">
        <v>956</v>
      </c>
      <c r="B959" s="601" t="s">
        <v>175</v>
      </c>
      <c r="C959" s="600" t="s">
        <v>16</v>
      </c>
    </row>
    <row r="960" spans="1:3">
      <c r="A960" s="589">
        <v>957</v>
      </c>
      <c r="B960" s="601" t="s">
        <v>14757</v>
      </c>
      <c r="C960" s="592" t="s">
        <v>16</v>
      </c>
    </row>
    <row r="961" spans="1:3">
      <c r="A961" s="600">
        <v>958</v>
      </c>
      <c r="B961" s="601" t="s">
        <v>20</v>
      </c>
      <c r="C961" s="603" t="s">
        <v>16</v>
      </c>
    </row>
    <row r="962" spans="1:3">
      <c r="A962" s="589">
        <v>959</v>
      </c>
      <c r="B962" s="590" t="s">
        <v>20</v>
      </c>
      <c r="C962" s="592" t="s">
        <v>150</v>
      </c>
    </row>
    <row r="963" spans="1:3">
      <c r="A963" s="600">
        <v>960</v>
      </c>
      <c r="B963" s="601" t="s">
        <v>20</v>
      </c>
      <c r="C963" s="600" t="s">
        <v>16</v>
      </c>
    </row>
    <row r="964" spans="1:3">
      <c r="A964" s="589">
        <v>961</v>
      </c>
      <c r="B964" s="590" t="s">
        <v>20</v>
      </c>
      <c r="C964" s="592" t="s">
        <v>16</v>
      </c>
    </row>
    <row r="965" spans="1:3">
      <c r="A965" s="600">
        <v>962</v>
      </c>
      <c r="B965" s="601" t="s">
        <v>20</v>
      </c>
      <c r="C965" s="600" t="s">
        <v>16</v>
      </c>
    </row>
    <row r="966" spans="1:3">
      <c r="A966" s="641">
        <v>963</v>
      </c>
      <c r="B966" s="639" t="s">
        <v>27</v>
      </c>
      <c r="C966" s="641" t="s">
        <v>108</v>
      </c>
    </row>
    <row r="967" spans="1:3">
      <c r="A967" s="600">
        <v>964</v>
      </c>
      <c r="B967" s="601" t="s">
        <v>20</v>
      </c>
      <c r="C967" s="603" t="s">
        <v>150</v>
      </c>
    </row>
    <row r="968" spans="1:3">
      <c r="A968" s="589">
        <v>965</v>
      </c>
      <c r="B968" s="601" t="s">
        <v>14757</v>
      </c>
      <c r="C968" s="592" t="s">
        <v>16</v>
      </c>
    </row>
    <row r="969" spans="1:3">
      <c r="A969" s="600">
        <v>966</v>
      </c>
      <c r="B969" s="601" t="s">
        <v>14757</v>
      </c>
      <c r="C969" s="603" t="s">
        <v>16</v>
      </c>
    </row>
    <row r="970" spans="1:3">
      <c r="A970" s="589">
        <v>967</v>
      </c>
      <c r="B970" s="601" t="s">
        <v>14757</v>
      </c>
      <c r="C970" s="592" t="s">
        <v>16</v>
      </c>
    </row>
    <row r="971" spans="1:3">
      <c r="A971" s="600">
        <v>968</v>
      </c>
      <c r="B971" s="601" t="s">
        <v>137</v>
      </c>
      <c r="C971" s="600" t="s">
        <v>16</v>
      </c>
    </row>
    <row r="972" spans="1:3">
      <c r="A972" s="589">
        <v>969</v>
      </c>
      <c r="B972" s="590" t="s">
        <v>20</v>
      </c>
      <c r="C972" s="592" t="s">
        <v>16</v>
      </c>
    </row>
    <row r="973" spans="1:3">
      <c r="A973" s="600">
        <v>970</v>
      </c>
      <c r="B973" s="601" t="s">
        <v>20</v>
      </c>
      <c r="C973" s="603" t="s">
        <v>16</v>
      </c>
    </row>
    <row r="974" spans="1:3">
      <c r="A974" s="589">
        <v>971</v>
      </c>
      <c r="B974" s="590" t="s">
        <v>20</v>
      </c>
      <c r="C974" s="589" t="s">
        <v>16</v>
      </c>
    </row>
    <row r="975" spans="1:3">
      <c r="A975" s="600">
        <v>972</v>
      </c>
      <c r="B975" s="601" t="s">
        <v>20</v>
      </c>
      <c r="C975" s="600" t="s">
        <v>16</v>
      </c>
    </row>
    <row r="976" spans="1:3">
      <c r="A976" s="589">
        <v>973</v>
      </c>
      <c r="B976" s="590" t="s">
        <v>20</v>
      </c>
      <c r="C976" s="589" t="s">
        <v>16</v>
      </c>
    </row>
    <row r="977" spans="1:3">
      <c r="A977" s="600">
        <v>974</v>
      </c>
      <c r="B977" s="601" t="s">
        <v>20</v>
      </c>
      <c r="C977" s="603" t="s">
        <v>150</v>
      </c>
    </row>
    <row r="978" spans="1:3">
      <c r="A978" s="589">
        <v>975</v>
      </c>
      <c r="B978" s="590" t="s">
        <v>20</v>
      </c>
      <c r="C978" s="592" t="s">
        <v>16</v>
      </c>
    </row>
    <row r="979" spans="1:3">
      <c r="A979" s="600">
        <v>976</v>
      </c>
      <c r="B979" s="601" t="s">
        <v>20</v>
      </c>
      <c r="C979" s="603" t="s">
        <v>16</v>
      </c>
    </row>
    <row r="980" spans="1:3">
      <c r="A980" s="589">
        <v>977</v>
      </c>
      <c r="B980" s="590" t="s">
        <v>20</v>
      </c>
      <c r="C980" s="592" t="s">
        <v>16</v>
      </c>
    </row>
    <row r="981" spans="1:3">
      <c r="A981" s="600">
        <v>978</v>
      </c>
      <c r="B981" s="601" t="s">
        <v>137</v>
      </c>
      <c r="C981" s="603" t="s">
        <v>12</v>
      </c>
    </row>
    <row r="982" spans="1:3">
      <c r="A982" s="589">
        <v>979</v>
      </c>
      <c r="B982" s="590" t="s">
        <v>20</v>
      </c>
      <c r="C982" s="592" t="s">
        <v>16</v>
      </c>
    </row>
    <row r="983" spans="1:3">
      <c r="A983" s="600">
        <v>980</v>
      </c>
      <c r="B983" s="601" t="s">
        <v>118</v>
      </c>
      <c r="C983" s="603" t="s">
        <v>16</v>
      </c>
    </row>
    <row r="984" spans="1:3">
      <c r="A984" s="589">
        <v>981</v>
      </c>
      <c r="B984" s="590" t="s">
        <v>20</v>
      </c>
      <c r="C984" s="592" t="s">
        <v>16</v>
      </c>
    </row>
    <row r="985" spans="1:3">
      <c r="A985" s="600">
        <v>982</v>
      </c>
      <c r="B985" s="601" t="s">
        <v>118</v>
      </c>
      <c r="C985" s="603" t="s">
        <v>16</v>
      </c>
    </row>
    <row r="986" spans="1:3">
      <c r="A986" s="589">
        <v>983</v>
      </c>
      <c r="B986" s="590" t="s">
        <v>20</v>
      </c>
      <c r="C986" s="592" t="s">
        <v>16</v>
      </c>
    </row>
    <row r="987" spans="1:3">
      <c r="A987" s="600">
        <v>984</v>
      </c>
      <c r="B987" s="601" t="s">
        <v>20</v>
      </c>
      <c r="C987" s="603" t="s">
        <v>16</v>
      </c>
    </row>
    <row r="988" spans="1:3">
      <c r="A988" s="641">
        <v>985</v>
      </c>
      <c r="B988" s="639" t="s">
        <v>27</v>
      </c>
      <c r="C988" s="641" t="s">
        <v>16</v>
      </c>
    </row>
    <row r="989" spans="1:3">
      <c r="A989" s="600">
        <v>986</v>
      </c>
      <c r="B989" s="601" t="s">
        <v>175</v>
      </c>
      <c r="C989" s="603" t="s">
        <v>16</v>
      </c>
    </row>
    <row r="990" spans="1:3">
      <c r="A990" s="641">
        <v>987</v>
      </c>
      <c r="B990" s="639" t="s">
        <v>187</v>
      </c>
      <c r="C990" s="592" t="s">
        <v>45</v>
      </c>
    </row>
    <row r="991" spans="1:3">
      <c r="A991" s="600">
        <v>988</v>
      </c>
      <c r="B991" s="601" t="s">
        <v>20</v>
      </c>
      <c r="C991" s="603" t="s">
        <v>16</v>
      </c>
    </row>
    <row r="992" spans="1:3">
      <c r="A992" s="589">
        <v>989</v>
      </c>
      <c r="B992" s="590" t="s">
        <v>26</v>
      </c>
      <c r="C992" s="592" t="s">
        <v>26</v>
      </c>
    </row>
    <row r="993" spans="1:3">
      <c r="A993" s="617">
        <v>990</v>
      </c>
      <c r="B993" s="614" t="s">
        <v>118</v>
      </c>
      <c r="C993" s="620" t="s">
        <v>16</v>
      </c>
    </row>
    <row r="994" spans="1:3">
      <c r="A994" s="641">
        <v>991</v>
      </c>
      <c r="B994" s="639" t="s">
        <v>187</v>
      </c>
      <c r="C994" s="592" t="s">
        <v>45</v>
      </c>
    </row>
    <row r="995" spans="1:3">
      <c r="A995" s="600">
        <v>992</v>
      </c>
      <c r="B995" s="601" t="s">
        <v>198</v>
      </c>
      <c r="C995" s="603" t="s">
        <v>9</v>
      </c>
    </row>
    <row r="996" spans="1:3">
      <c r="A996" s="589">
        <v>993</v>
      </c>
      <c r="B996" s="590" t="s">
        <v>20</v>
      </c>
      <c r="C996" s="627" t="s">
        <v>14</v>
      </c>
    </row>
    <row r="997" spans="1:3">
      <c r="A997" s="600">
        <v>994</v>
      </c>
      <c r="B997" s="601" t="s">
        <v>20</v>
      </c>
      <c r="C997" s="716" t="s">
        <v>14</v>
      </c>
    </row>
    <row r="998" spans="1:3">
      <c r="A998" s="589">
        <v>995</v>
      </c>
      <c r="B998" s="590" t="s">
        <v>20</v>
      </c>
      <c r="C998" s="589" t="s">
        <v>16</v>
      </c>
    </row>
    <row r="999" spans="1:3">
      <c r="A999" s="600">
        <v>996</v>
      </c>
      <c r="B999" s="601" t="s">
        <v>20</v>
      </c>
      <c r="C999" s="603" t="s">
        <v>16</v>
      </c>
    </row>
    <row r="1000" spans="1:3">
      <c r="A1000" s="589">
        <v>997</v>
      </c>
      <c r="B1000" s="590" t="s">
        <v>20</v>
      </c>
      <c r="C1000" s="589" t="s">
        <v>16</v>
      </c>
    </row>
    <row r="1001" spans="1:3">
      <c r="A1001" s="600">
        <v>998</v>
      </c>
      <c r="B1001" s="601" t="s">
        <v>20</v>
      </c>
      <c r="C1001" s="600" t="s">
        <v>16</v>
      </c>
    </row>
    <row r="1002" spans="1:3">
      <c r="A1002" s="641">
        <v>999</v>
      </c>
      <c r="B1002" s="639" t="s">
        <v>26</v>
      </c>
      <c r="C1002" s="641" t="s">
        <v>16</v>
      </c>
    </row>
    <row r="1003" spans="1:3">
      <c r="A1003" s="600">
        <v>1000</v>
      </c>
      <c r="B1003" s="601" t="s">
        <v>118</v>
      </c>
      <c r="C1003" s="603" t="s">
        <v>16</v>
      </c>
    </row>
    <row r="1004" spans="1:3">
      <c r="A1004" s="589">
        <v>1001</v>
      </c>
      <c r="B1004" s="601" t="s">
        <v>198</v>
      </c>
      <c r="C1004" s="592" t="s">
        <v>9</v>
      </c>
    </row>
    <row r="1005" spans="1:3">
      <c r="A1005" s="600">
        <v>1002</v>
      </c>
      <c r="B1005" s="601" t="s">
        <v>191</v>
      </c>
      <c r="C1005" s="716" t="s">
        <v>14</v>
      </c>
    </row>
    <row r="1006" spans="1:3">
      <c r="A1006" s="589">
        <v>1003</v>
      </c>
      <c r="B1006" s="590" t="s">
        <v>118</v>
      </c>
      <c r="C1006" s="589" t="s">
        <v>16</v>
      </c>
    </row>
    <row r="1007" spans="1:3">
      <c r="A1007" s="600">
        <v>1004</v>
      </c>
      <c r="B1007" s="601" t="s">
        <v>118</v>
      </c>
      <c r="C1007" s="603" t="s">
        <v>16</v>
      </c>
    </row>
    <row r="1008" spans="1:3">
      <c r="A1008" s="589">
        <v>1005</v>
      </c>
      <c r="B1008" s="590" t="s">
        <v>175</v>
      </c>
      <c r="C1008" s="589" t="s">
        <v>16</v>
      </c>
    </row>
    <row r="1009" spans="1:3">
      <c r="A1009" s="600">
        <v>1006</v>
      </c>
      <c r="B1009" s="601" t="s">
        <v>20</v>
      </c>
      <c r="C1009" s="600" t="s">
        <v>16</v>
      </c>
    </row>
    <row r="1010" spans="1:3">
      <c r="A1010" s="589">
        <v>1007</v>
      </c>
      <c r="B1010" s="590" t="s">
        <v>187</v>
      </c>
      <c r="C1010" s="592" t="s">
        <v>45</v>
      </c>
    </row>
    <row r="1011" spans="1:3">
      <c r="A1011" s="600">
        <v>1008</v>
      </c>
      <c r="B1011" s="601" t="s">
        <v>26</v>
      </c>
      <c r="C1011" s="603" t="s">
        <v>16</v>
      </c>
    </row>
    <row r="1012" spans="1:3">
      <c r="A1012" s="589">
        <v>1009</v>
      </c>
      <c r="B1012" s="590" t="s">
        <v>187</v>
      </c>
      <c r="C1012" s="592" t="s">
        <v>45</v>
      </c>
    </row>
    <row r="1013" spans="1:3">
      <c r="A1013" s="600">
        <v>1010</v>
      </c>
      <c r="B1013" s="601" t="s">
        <v>187</v>
      </c>
      <c r="C1013" s="603" t="s">
        <v>45</v>
      </c>
    </row>
    <row r="1014" spans="1:3">
      <c r="A1014" s="589">
        <v>1011</v>
      </c>
      <c r="B1014" s="590" t="s">
        <v>187</v>
      </c>
      <c r="C1014" s="592" t="s">
        <v>45</v>
      </c>
    </row>
    <row r="1015" spans="1:3">
      <c r="A1015" s="600">
        <v>1012</v>
      </c>
      <c r="B1015" s="601" t="s">
        <v>187</v>
      </c>
      <c r="C1015" s="603" t="s">
        <v>45</v>
      </c>
    </row>
    <row r="1016" spans="1:3">
      <c r="A1016" s="589">
        <v>1013</v>
      </c>
      <c r="B1016" s="590" t="s">
        <v>187</v>
      </c>
      <c r="C1016" s="592" t="s">
        <v>45</v>
      </c>
    </row>
    <row r="1017" spans="1:3">
      <c r="A1017" s="600">
        <v>1014</v>
      </c>
      <c r="B1017" s="601" t="s">
        <v>187</v>
      </c>
      <c r="C1017" s="603" t="s">
        <v>45</v>
      </c>
    </row>
    <row r="1018" spans="1:3">
      <c r="A1018" s="589">
        <v>1015</v>
      </c>
      <c r="B1018" s="590" t="s">
        <v>118</v>
      </c>
      <c r="C1018" s="592" t="s">
        <v>16</v>
      </c>
    </row>
    <row r="1019" spans="1:3">
      <c r="A1019" s="617">
        <v>1016</v>
      </c>
      <c r="B1019" s="614" t="s">
        <v>26</v>
      </c>
      <c r="C1019" s="617" t="s">
        <v>26</v>
      </c>
    </row>
    <row r="1020" spans="1:3">
      <c r="A1020" s="641">
        <v>1017</v>
      </c>
      <c r="B1020" s="639" t="s">
        <v>26</v>
      </c>
      <c r="C1020" s="641" t="s">
        <v>26</v>
      </c>
    </row>
    <row r="1021" spans="1:3">
      <c r="A1021" s="617">
        <v>1018</v>
      </c>
      <c r="B1021" s="614" t="s">
        <v>26</v>
      </c>
      <c r="C1021" s="617" t="s">
        <v>26</v>
      </c>
    </row>
    <row r="1022" spans="1:3">
      <c r="A1022" s="589">
        <v>1019</v>
      </c>
      <c r="B1022" s="601" t="s">
        <v>198</v>
      </c>
      <c r="C1022" s="592" t="s">
        <v>9</v>
      </c>
    </row>
    <row r="1023" spans="1:3">
      <c r="A1023" s="600">
        <v>1020</v>
      </c>
      <c r="B1023" s="601" t="s">
        <v>26</v>
      </c>
      <c r="C1023" s="603" t="s">
        <v>26</v>
      </c>
    </row>
    <row r="1024" spans="1:3">
      <c r="A1024" s="589">
        <v>1021</v>
      </c>
      <c r="B1024" s="590" t="s">
        <v>18</v>
      </c>
      <c r="C1024" s="589" t="s">
        <v>45</v>
      </c>
    </row>
    <row r="1025" spans="1:3">
      <c r="A1025" s="600">
        <v>1022</v>
      </c>
      <c r="B1025" s="601" t="s">
        <v>18</v>
      </c>
      <c r="C1025" s="600" t="s">
        <v>45</v>
      </c>
    </row>
    <row r="1026" spans="1:3">
      <c r="A1026" s="589">
        <v>1023</v>
      </c>
      <c r="B1026" s="590" t="s">
        <v>18</v>
      </c>
      <c r="C1026" s="589" t="s">
        <v>45</v>
      </c>
    </row>
    <row r="1027" spans="1:3">
      <c r="A1027" s="600">
        <v>1024</v>
      </c>
      <c r="B1027" s="601" t="s">
        <v>118</v>
      </c>
      <c r="C1027" s="600" t="s">
        <v>16</v>
      </c>
    </row>
    <row r="1028" spans="1:3">
      <c r="A1028" s="641">
        <v>1025</v>
      </c>
      <c r="B1028" s="639" t="s">
        <v>26</v>
      </c>
      <c r="C1028" s="641" t="s">
        <v>26</v>
      </c>
    </row>
    <row r="1029" spans="1:3">
      <c r="A1029" s="617">
        <v>1026</v>
      </c>
      <c r="B1029" s="614" t="s">
        <v>26</v>
      </c>
      <c r="C1029" s="617" t="s">
        <v>26</v>
      </c>
    </row>
    <row r="1030" spans="1:3">
      <c r="A1030" s="589">
        <v>1027</v>
      </c>
      <c r="B1030" s="590" t="s">
        <v>20</v>
      </c>
      <c r="C1030" s="589" t="s">
        <v>16</v>
      </c>
    </row>
    <row r="1031" spans="1:3">
      <c r="A1031" s="600">
        <v>1028</v>
      </c>
      <c r="B1031" s="601" t="s">
        <v>175</v>
      </c>
      <c r="C1031" s="600" t="s">
        <v>16</v>
      </c>
    </row>
    <row r="1032" spans="1:3">
      <c r="A1032" s="589">
        <v>1029</v>
      </c>
      <c r="B1032" s="590" t="s">
        <v>175</v>
      </c>
      <c r="C1032" s="589" t="s">
        <v>16</v>
      </c>
    </row>
    <row r="1033" spans="1:3">
      <c r="A1033" s="600">
        <v>1030</v>
      </c>
      <c r="B1033" s="601" t="s">
        <v>118</v>
      </c>
      <c r="C1033" s="600" t="s">
        <v>16</v>
      </c>
    </row>
    <row r="1034" spans="1:3">
      <c r="A1034" s="641">
        <v>1031</v>
      </c>
      <c r="B1034" s="639" t="s">
        <v>26</v>
      </c>
      <c r="C1034" s="641" t="s">
        <v>26</v>
      </c>
    </row>
    <row r="1035" spans="1:3">
      <c r="A1035" s="617">
        <v>1032</v>
      </c>
      <c r="B1035" s="614" t="s">
        <v>26</v>
      </c>
      <c r="C1035" s="617" t="s">
        <v>26</v>
      </c>
    </row>
    <row r="1036" spans="1:3">
      <c r="A1036" s="641">
        <v>1033</v>
      </c>
      <c r="B1036" s="639" t="s">
        <v>26</v>
      </c>
      <c r="C1036" s="641" t="s">
        <v>26</v>
      </c>
    </row>
    <row r="1037" spans="1:3">
      <c r="A1037" s="617">
        <v>1034</v>
      </c>
      <c r="B1037" s="614" t="s">
        <v>26</v>
      </c>
      <c r="C1037" s="617" t="s">
        <v>26</v>
      </c>
    </row>
    <row r="1038" spans="1:3">
      <c r="A1038" s="641">
        <v>1035</v>
      </c>
      <c r="B1038" s="639" t="s">
        <v>26</v>
      </c>
      <c r="C1038" s="641" t="s">
        <v>26</v>
      </c>
    </row>
    <row r="1039" spans="1:3">
      <c r="A1039" s="617">
        <v>1036</v>
      </c>
      <c r="B1039" s="614" t="s">
        <v>26</v>
      </c>
      <c r="C1039" s="617" t="s">
        <v>26</v>
      </c>
    </row>
    <row r="1040" spans="1:3">
      <c r="A1040" s="641">
        <v>1037</v>
      </c>
      <c r="B1040" s="639" t="s">
        <v>26</v>
      </c>
      <c r="C1040" s="641" t="s">
        <v>26</v>
      </c>
    </row>
    <row r="1041" spans="1:3">
      <c r="A1041" s="617">
        <v>1038</v>
      </c>
      <c r="B1041" s="614" t="s">
        <v>26</v>
      </c>
      <c r="C1041" s="617" t="s">
        <v>26</v>
      </c>
    </row>
    <row r="1042" spans="1:3">
      <c r="A1042" s="641">
        <v>1039</v>
      </c>
      <c r="B1042" s="639" t="s">
        <v>26</v>
      </c>
      <c r="C1042" s="641" t="s">
        <v>26</v>
      </c>
    </row>
    <row r="1043" spans="1:3">
      <c r="A1043" s="617">
        <v>1040</v>
      </c>
      <c r="B1043" s="614" t="s">
        <v>26</v>
      </c>
      <c r="C1043" s="617" t="s">
        <v>26</v>
      </c>
    </row>
    <row r="1044" spans="1:3">
      <c r="A1044" s="589">
        <v>1041</v>
      </c>
      <c r="B1044" s="590" t="s">
        <v>20</v>
      </c>
      <c r="C1044" s="589" t="s">
        <v>16</v>
      </c>
    </row>
    <row r="1045" spans="1:3">
      <c r="A1045" s="600">
        <v>1042</v>
      </c>
      <c r="B1045" s="601" t="s">
        <v>20</v>
      </c>
      <c r="C1045" s="600" t="s">
        <v>16</v>
      </c>
    </row>
    <row r="1046" spans="1:3">
      <c r="A1046" s="589">
        <v>1043</v>
      </c>
      <c r="B1046" s="590" t="s">
        <v>20</v>
      </c>
      <c r="C1046" s="589" t="s">
        <v>16</v>
      </c>
    </row>
    <row r="1047" spans="1:3">
      <c r="A1047" s="600">
        <v>1044</v>
      </c>
      <c r="B1047" s="601" t="s">
        <v>20</v>
      </c>
      <c r="C1047" s="600" t="s">
        <v>16</v>
      </c>
    </row>
    <row r="1048" spans="1:3">
      <c r="A1048" s="589">
        <v>1045</v>
      </c>
      <c r="B1048" s="590" t="s">
        <v>187</v>
      </c>
      <c r="C1048" s="592" t="s">
        <v>45</v>
      </c>
    </row>
    <row r="1049" spans="1:3">
      <c r="A1049" s="617">
        <v>1046</v>
      </c>
      <c r="B1049" s="614" t="s">
        <v>26</v>
      </c>
      <c r="C1049" s="617" t="s">
        <v>16</v>
      </c>
    </row>
    <row r="1050" spans="1:3">
      <c r="A1050" s="589">
        <v>1047</v>
      </c>
      <c r="B1050" s="590" t="s">
        <v>20</v>
      </c>
      <c r="C1050" s="589" t="s">
        <v>16</v>
      </c>
    </row>
    <row r="1051" spans="1:3">
      <c r="A1051" s="600">
        <v>1048</v>
      </c>
      <c r="B1051" s="601" t="s">
        <v>187</v>
      </c>
      <c r="C1051" s="603" t="s">
        <v>45</v>
      </c>
    </row>
    <row r="1052" spans="1:3">
      <c r="A1052" s="589">
        <v>1049</v>
      </c>
      <c r="B1052" s="590" t="s">
        <v>187</v>
      </c>
      <c r="C1052" s="592" t="s">
        <v>45</v>
      </c>
    </row>
    <row r="1053" spans="1:3">
      <c r="A1053" s="600">
        <v>1050</v>
      </c>
      <c r="B1053" s="601" t="s">
        <v>198</v>
      </c>
      <c r="C1053" s="603" t="s">
        <v>9</v>
      </c>
    </row>
    <row r="1054" spans="1:3">
      <c r="A1054" s="589">
        <v>1051</v>
      </c>
      <c r="B1054" s="601" t="s">
        <v>198</v>
      </c>
      <c r="C1054" s="592" t="s">
        <v>9</v>
      </c>
    </row>
    <row r="1055" spans="1:3">
      <c r="A1055" s="600">
        <v>1052</v>
      </c>
      <c r="B1055" s="601" t="s">
        <v>137</v>
      </c>
      <c r="C1055" s="603" t="s">
        <v>12</v>
      </c>
    </row>
    <row r="1056" spans="1:3">
      <c r="A1056" s="589">
        <v>1053</v>
      </c>
      <c r="B1056" s="590" t="s">
        <v>187</v>
      </c>
      <c r="C1056" s="592" t="s">
        <v>45</v>
      </c>
    </row>
    <row r="1057" spans="1:3">
      <c r="A1057" s="600">
        <v>1054</v>
      </c>
      <c r="B1057" s="601" t="s">
        <v>187</v>
      </c>
      <c r="C1057" s="603" t="s">
        <v>45</v>
      </c>
    </row>
    <row r="1058" spans="1:3">
      <c r="A1058" s="589">
        <v>1055</v>
      </c>
      <c r="B1058" s="590" t="s">
        <v>187</v>
      </c>
      <c r="C1058" s="592" t="s">
        <v>45</v>
      </c>
    </row>
    <row r="1059" spans="1:3">
      <c r="A1059" s="600">
        <v>1056</v>
      </c>
      <c r="B1059" s="614" t="s">
        <v>26</v>
      </c>
      <c r="C1059" s="600" t="s">
        <v>16</v>
      </c>
    </row>
    <row r="1060" spans="1:3">
      <c r="A1060" s="589">
        <v>1057</v>
      </c>
      <c r="B1060" s="590" t="s">
        <v>20</v>
      </c>
      <c r="C1060" s="592" t="s">
        <v>9</v>
      </c>
    </row>
    <row r="1061" spans="1:3">
      <c r="A1061" s="600">
        <v>1058</v>
      </c>
      <c r="B1061" s="601" t="s">
        <v>20</v>
      </c>
      <c r="C1061" s="603" t="s">
        <v>16</v>
      </c>
    </row>
    <row r="1062" spans="1:3">
      <c r="A1062" s="589">
        <v>1059</v>
      </c>
      <c r="B1062" s="590" t="s">
        <v>20</v>
      </c>
      <c r="C1062" s="592" t="s">
        <v>16</v>
      </c>
    </row>
    <row r="1063" spans="1:3">
      <c r="A1063" s="600">
        <v>1060</v>
      </c>
      <c r="B1063" s="601" t="s">
        <v>198</v>
      </c>
      <c r="C1063" s="603" t="s">
        <v>9</v>
      </c>
    </row>
    <row r="1064" spans="1:3">
      <c r="A1064" s="589">
        <v>1061</v>
      </c>
      <c r="B1064" s="590" t="s">
        <v>187</v>
      </c>
      <c r="C1064" s="592" t="s">
        <v>12</v>
      </c>
    </row>
    <row r="1065" spans="1:3">
      <c r="A1065" s="600">
        <v>1062</v>
      </c>
      <c r="B1065" s="601" t="s">
        <v>137</v>
      </c>
      <c r="C1065" s="603" t="s">
        <v>16</v>
      </c>
    </row>
    <row r="1066" spans="1:3">
      <c r="A1066" s="589">
        <v>1063</v>
      </c>
      <c r="B1066" s="590" t="s">
        <v>26</v>
      </c>
      <c r="C1066" s="592" t="s">
        <v>9</v>
      </c>
    </row>
    <row r="1067" spans="1:3">
      <c r="A1067" s="600">
        <v>1064</v>
      </c>
      <c r="B1067" s="601" t="s">
        <v>20</v>
      </c>
      <c r="C1067" s="603" t="s">
        <v>16</v>
      </c>
    </row>
    <row r="1068" spans="1:3">
      <c r="A1068" s="641">
        <v>1065</v>
      </c>
      <c r="B1068" s="639" t="s">
        <v>26</v>
      </c>
      <c r="C1068" s="641" t="s">
        <v>26</v>
      </c>
    </row>
    <row r="1069" spans="1:3">
      <c r="A1069" s="600">
        <v>1066</v>
      </c>
      <c r="B1069" s="601" t="s">
        <v>20</v>
      </c>
      <c r="C1069" s="603" t="s">
        <v>16</v>
      </c>
    </row>
    <row r="1070" spans="1:3">
      <c r="A1070" s="589">
        <v>1067</v>
      </c>
      <c r="B1070" s="590" t="s">
        <v>175</v>
      </c>
      <c r="C1070" s="589" t="s">
        <v>16</v>
      </c>
    </row>
    <row r="1071" spans="1:3">
      <c r="A1071" s="600">
        <v>1068</v>
      </c>
      <c r="B1071" s="601" t="s">
        <v>118</v>
      </c>
      <c r="C1071" s="603" t="s">
        <v>16</v>
      </c>
    </row>
    <row r="1072" spans="1:3">
      <c r="A1072" s="589">
        <v>1069</v>
      </c>
      <c r="B1072" s="590" t="s">
        <v>118</v>
      </c>
      <c r="C1072" s="592" t="s">
        <v>16</v>
      </c>
    </row>
    <row r="1073" spans="1:3">
      <c r="A1073" s="600">
        <v>1070</v>
      </c>
      <c r="B1073" s="601" t="s">
        <v>20</v>
      </c>
      <c r="C1073" s="603" t="s">
        <v>16</v>
      </c>
    </row>
    <row r="1074" spans="1:3">
      <c r="A1074" s="589">
        <v>1071</v>
      </c>
      <c r="B1074" s="590" t="s">
        <v>118</v>
      </c>
      <c r="C1074" s="592" t="s">
        <v>16</v>
      </c>
    </row>
    <row r="1075" spans="1:3">
      <c r="A1075" s="600">
        <v>1072</v>
      </c>
      <c r="B1075" s="601" t="s">
        <v>118</v>
      </c>
      <c r="C1075" s="603" t="s">
        <v>16</v>
      </c>
    </row>
    <row r="1076" spans="1:3">
      <c r="A1076" s="589">
        <v>1073</v>
      </c>
      <c r="B1076" s="590" t="s">
        <v>20</v>
      </c>
      <c r="C1076" s="592" t="s">
        <v>16</v>
      </c>
    </row>
    <row r="1077" spans="1:3">
      <c r="A1077" s="600">
        <v>1074</v>
      </c>
      <c r="B1077" s="601" t="s">
        <v>20</v>
      </c>
      <c r="C1077" s="603" t="s">
        <v>16</v>
      </c>
    </row>
    <row r="1078" spans="1:3">
      <c r="A1078" s="589">
        <v>1075</v>
      </c>
      <c r="B1078" s="590" t="s">
        <v>20</v>
      </c>
      <c r="C1078" s="592" t="s">
        <v>16</v>
      </c>
    </row>
    <row r="1079" spans="1:3">
      <c r="A1079" s="600">
        <v>1076</v>
      </c>
      <c r="B1079" s="601" t="s">
        <v>14757</v>
      </c>
      <c r="C1079" s="600" t="s">
        <v>16</v>
      </c>
    </row>
    <row r="1080" spans="1:3">
      <c r="A1080" s="589">
        <v>1077</v>
      </c>
      <c r="B1080" s="590" t="s">
        <v>26</v>
      </c>
      <c r="C1080" s="592" t="s">
        <v>26</v>
      </c>
    </row>
    <row r="1081" spans="1:3">
      <c r="A1081" s="600">
        <v>1078</v>
      </c>
      <c r="B1081" s="601" t="s">
        <v>26</v>
      </c>
      <c r="C1081" s="603" t="s">
        <v>26</v>
      </c>
    </row>
    <row r="1082" spans="1:3">
      <c r="A1082" s="751">
        <v>1079</v>
      </c>
      <c r="B1082" s="730" t="s">
        <v>26</v>
      </c>
      <c r="C1082" s="753" t="s">
        <v>16</v>
      </c>
    </row>
    <row r="1083" spans="1:3">
      <c r="A1083" s="600">
        <v>1080</v>
      </c>
      <c r="B1083" s="601" t="s">
        <v>175</v>
      </c>
      <c r="C1083" s="603" t="s">
        <v>16</v>
      </c>
    </row>
    <row r="1084" spans="1:3">
      <c r="A1084" s="589">
        <v>1081</v>
      </c>
      <c r="B1084" s="590" t="s">
        <v>20</v>
      </c>
      <c r="C1084" s="589" t="s">
        <v>16</v>
      </c>
    </row>
    <row r="1085" spans="1:3">
      <c r="A1085" s="600">
        <v>1082</v>
      </c>
      <c r="B1085" s="601" t="s">
        <v>20</v>
      </c>
      <c r="C1085" s="600" t="s">
        <v>16</v>
      </c>
    </row>
    <row r="1086" spans="1:3">
      <c r="A1086" s="589">
        <v>1083</v>
      </c>
      <c r="B1086" s="590" t="s">
        <v>20</v>
      </c>
      <c r="C1086" s="592" t="s">
        <v>16</v>
      </c>
    </row>
    <row r="1087" spans="1:3">
      <c r="A1087" s="600">
        <v>1084</v>
      </c>
      <c r="B1087" s="601" t="s">
        <v>20</v>
      </c>
      <c r="C1087" s="603" t="s">
        <v>16</v>
      </c>
    </row>
    <row r="1088" spans="1:3">
      <c r="A1088" s="589">
        <v>1085</v>
      </c>
      <c r="B1088" s="590" t="s">
        <v>26</v>
      </c>
      <c r="C1088" s="592" t="s">
        <v>9</v>
      </c>
    </row>
    <row r="1089" spans="1:3">
      <c r="A1089" s="600">
        <v>1086</v>
      </c>
      <c r="B1089" s="601" t="s">
        <v>26</v>
      </c>
      <c r="C1089" s="603" t="s">
        <v>16</v>
      </c>
    </row>
    <row r="1090" spans="1:3">
      <c r="A1090" s="589">
        <v>1087</v>
      </c>
      <c r="B1090" s="590" t="s">
        <v>27</v>
      </c>
      <c r="C1090" s="656" t="s">
        <v>16</v>
      </c>
    </row>
    <row r="1091" spans="1:3">
      <c r="A1091" s="617">
        <v>1088</v>
      </c>
      <c r="B1091" s="614" t="s">
        <v>27</v>
      </c>
      <c r="C1091" s="617" t="s">
        <v>16</v>
      </c>
    </row>
    <row r="1092" spans="1:3">
      <c r="A1092" s="589">
        <v>1089</v>
      </c>
      <c r="B1092" s="601" t="s">
        <v>198</v>
      </c>
      <c r="C1092" s="592" t="s">
        <v>9</v>
      </c>
    </row>
    <row r="1093" spans="1:3">
      <c r="A1093" s="600">
        <v>1090</v>
      </c>
      <c r="B1093" s="601" t="s">
        <v>198</v>
      </c>
      <c r="C1093" s="603" t="s">
        <v>9</v>
      </c>
    </row>
    <row r="1094" spans="1:3">
      <c r="A1094" s="589">
        <v>1091</v>
      </c>
      <c r="B1094" s="601" t="s">
        <v>198</v>
      </c>
      <c r="C1094" s="592" t="s">
        <v>9</v>
      </c>
    </row>
    <row r="1095" spans="1:3">
      <c r="A1095" s="600">
        <v>1092</v>
      </c>
      <c r="B1095" s="601" t="s">
        <v>198</v>
      </c>
      <c r="C1095" s="603" t="s">
        <v>9</v>
      </c>
    </row>
    <row r="1096" spans="1:3">
      <c r="A1096" s="589">
        <v>1093</v>
      </c>
      <c r="B1096" s="590" t="s">
        <v>159</v>
      </c>
      <c r="C1096" s="592" t="s">
        <v>16</v>
      </c>
    </row>
    <row r="1097" spans="1:3">
      <c r="A1097" s="600">
        <v>1094</v>
      </c>
      <c r="B1097" s="601" t="s">
        <v>26</v>
      </c>
      <c r="C1097" s="603" t="s">
        <v>14</v>
      </c>
    </row>
    <row r="1098" spans="1:3">
      <c r="A1098" s="589">
        <v>1095</v>
      </c>
      <c r="B1098" s="601" t="s">
        <v>198</v>
      </c>
      <c r="C1098" s="592" t="s">
        <v>9</v>
      </c>
    </row>
    <row r="1099" spans="1:3">
      <c r="A1099" s="600">
        <v>1096</v>
      </c>
      <c r="B1099" s="601" t="s">
        <v>118</v>
      </c>
      <c r="C1099" s="603" t="s">
        <v>16</v>
      </c>
    </row>
    <row r="1100" spans="1:3">
      <c r="A1100" s="589">
        <v>1097</v>
      </c>
      <c r="B1100" s="590" t="s">
        <v>20</v>
      </c>
      <c r="C1100" s="592" t="s">
        <v>16</v>
      </c>
    </row>
    <row r="1101" spans="1:3">
      <c r="A1101" s="600">
        <v>1098</v>
      </c>
      <c r="B1101" s="601" t="s">
        <v>20</v>
      </c>
      <c r="C1101" s="603" t="s">
        <v>16</v>
      </c>
    </row>
    <row r="1102" spans="1:3">
      <c r="A1102" s="600">
        <v>1099</v>
      </c>
      <c r="B1102" s="601" t="s">
        <v>27</v>
      </c>
      <c r="C1102" s="603" t="s">
        <v>109</v>
      </c>
    </row>
    <row r="1103" spans="1:3">
      <c r="A1103" s="600">
        <v>1100</v>
      </c>
      <c r="B1103" s="601" t="s">
        <v>20</v>
      </c>
      <c r="C1103" s="603" t="s">
        <v>16</v>
      </c>
    </row>
    <row r="1104" spans="1:3">
      <c r="A1104" s="589">
        <v>1101</v>
      </c>
      <c r="B1104" s="601" t="s">
        <v>198</v>
      </c>
      <c r="C1104" s="592" t="s">
        <v>9</v>
      </c>
    </row>
    <row r="1105" spans="1:3">
      <c r="A1105" s="600">
        <v>1102</v>
      </c>
      <c r="B1105" s="601" t="s">
        <v>14757</v>
      </c>
      <c r="C1105" s="600" t="s">
        <v>16</v>
      </c>
    </row>
    <row r="1106" spans="1:3">
      <c r="A1106" s="589">
        <v>1103</v>
      </c>
      <c r="B1106" s="590" t="s">
        <v>20</v>
      </c>
      <c r="C1106" s="592" t="s">
        <v>16</v>
      </c>
    </row>
    <row r="1107" spans="1:3">
      <c r="A1107" s="600">
        <v>1104</v>
      </c>
      <c r="B1107" s="601" t="s">
        <v>27</v>
      </c>
      <c r="C1107" s="600" t="s">
        <v>109</v>
      </c>
    </row>
    <row r="1108" spans="1:3">
      <c r="A1108" s="589">
        <v>1105</v>
      </c>
      <c r="B1108" s="590" t="s">
        <v>27</v>
      </c>
      <c r="C1108" s="589" t="s">
        <v>109</v>
      </c>
    </row>
    <row r="1109" spans="1:3">
      <c r="A1109" s="600">
        <v>1106</v>
      </c>
      <c r="B1109" s="601" t="s">
        <v>26</v>
      </c>
      <c r="C1109" s="603" t="s">
        <v>16</v>
      </c>
    </row>
    <row r="1110" spans="1:3">
      <c r="A1110" s="589">
        <v>1107</v>
      </c>
      <c r="B1110" s="590" t="s">
        <v>27</v>
      </c>
      <c r="C1110" s="592" t="s">
        <v>109</v>
      </c>
    </row>
    <row r="1111" spans="1:3">
      <c r="A1111" s="600">
        <v>1108</v>
      </c>
      <c r="B1111" s="601" t="s">
        <v>20</v>
      </c>
      <c r="C1111" s="600" t="s">
        <v>16</v>
      </c>
    </row>
    <row r="1112" spans="1:3">
      <c r="A1112" s="589">
        <v>1109</v>
      </c>
      <c r="B1112" s="590" t="s">
        <v>187</v>
      </c>
      <c r="C1112" s="592" t="s">
        <v>12</v>
      </c>
    </row>
    <row r="1113" spans="1:3">
      <c r="A1113" s="600">
        <v>1110</v>
      </c>
      <c r="B1113" s="601" t="s">
        <v>26</v>
      </c>
      <c r="C1113" s="603" t="s">
        <v>16</v>
      </c>
    </row>
    <row r="1114" spans="1:3">
      <c r="A1114" s="589">
        <v>1111</v>
      </c>
      <c r="B1114" s="590" t="s">
        <v>26</v>
      </c>
      <c r="C1114" s="592" t="s">
        <v>16</v>
      </c>
    </row>
    <row r="1115" spans="1:3">
      <c r="A1115" s="600">
        <v>1112</v>
      </c>
      <c r="B1115" s="601" t="s">
        <v>27</v>
      </c>
      <c r="C1115" s="600" t="s">
        <v>109</v>
      </c>
    </row>
    <row r="1116" spans="1:3">
      <c r="A1116" s="589">
        <v>1113</v>
      </c>
      <c r="B1116" s="590" t="s">
        <v>26</v>
      </c>
      <c r="C1116" s="656" t="s">
        <v>26</v>
      </c>
    </row>
    <row r="1117" spans="1:3">
      <c r="A1117" s="600">
        <v>1114</v>
      </c>
      <c r="B1117" s="601" t="s">
        <v>26</v>
      </c>
      <c r="C1117" s="603" t="s">
        <v>16</v>
      </c>
    </row>
    <row r="1118" spans="1:3">
      <c r="A1118" s="641">
        <v>1115</v>
      </c>
      <c r="B1118" s="639" t="s">
        <v>27</v>
      </c>
      <c r="C1118" s="641" t="s">
        <v>16</v>
      </c>
    </row>
    <row r="1119" spans="1:3">
      <c r="A1119" s="600">
        <v>1116</v>
      </c>
      <c r="B1119" s="601" t="s">
        <v>20</v>
      </c>
      <c r="C1119" s="600" t="s">
        <v>16</v>
      </c>
    </row>
    <row r="1120" spans="1:3">
      <c r="A1120" s="589">
        <v>1117</v>
      </c>
      <c r="B1120" s="590" t="s">
        <v>18</v>
      </c>
      <c r="C1120" s="589" t="s">
        <v>45</v>
      </c>
    </row>
    <row r="1121" spans="1:3">
      <c r="A1121" s="600">
        <v>1118</v>
      </c>
      <c r="B1121" s="601" t="s">
        <v>20</v>
      </c>
      <c r="C1121" s="603" t="s">
        <v>16</v>
      </c>
    </row>
    <row r="1122" spans="1:3">
      <c r="A1122" s="589">
        <v>1119</v>
      </c>
      <c r="B1122" s="590" t="s">
        <v>118</v>
      </c>
      <c r="C1122" s="600" t="s">
        <v>16</v>
      </c>
    </row>
    <row r="1123" spans="1:3">
      <c r="A1123" s="600">
        <v>1120</v>
      </c>
      <c r="B1123" s="601" t="s">
        <v>18</v>
      </c>
      <c r="C1123" s="600" t="s">
        <v>45</v>
      </c>
    </row>
    <row r="1124" spans="1:3">
      <c r="A1124" s="589">
        <v>1121</v>
      </c>
      <c r="B1124" s="590" t="s">
        <v>137</v>
      </c>
      <c r="C1124" s="592" t="s">
        <v>16</v>
      </c>
    </row>
    <row r="1125" spans="1:3">
      <c r="A1125" s="600">
        <v>1122</v>
      </c>
      <c r="B1125" s="601" t="s">
        <v>20</v>
      </c>
      <c r="C1125" s="603" t="s">
        <v>16</v>
      </c>
    </row>
    <row r="1126" spans="1:3">
      <c r="A1126" s="589">
        <v>1123</v>
      </c>
      <c r="B1126" s="590" t="s">
        <v>26</v>
      </c>
      <c r="C1126" s="592" t="s">
        <v>16</v>
      </c>
    </row>
    <row r="1127" spans="1:3">
      <c r="A1127" s="600">
        <v>1124</v>
      </c>
      <c r="B1127" s="601" t="s">
        <v>137</v>
      </c>
      <c r="C1127" s="600" t="s">
        <v>9</v>
      </c>
    </row>
    <row r="1128" spans="1:3">
      <c r="A1128" s="589">
        <v>1125</v>
      </c>
      <c r="B1128" s="590" t="s">
        <v>26</v>
      </c>
      <c r="C1128" s="592" t="s">
        <v>16</v>
      </c>
    </row>
    <row r="1129" spans="1:3">
      <c r="A1129" s="600">
        <v>1126</v>
      </c>
      <c r="B1129" s="601" t="s">
        <v>26</v>
      </c>
      <c r="C1129" s="603" t="s">
        <v>26</v>
      </c>
    </row>
    <row r="1130" spans="1:3">
      <c r="A1130" s="589">
        <v>1127</v>
      </c>
      <c r="B1130" s="601" t="s">
        <v>198</v>
      </c>
      <c r="C1130" s="592" t="s">
        <v>9</v>
      </c>
    </row>
    <row r="1131" spans="1:3">
      <c r="A1131" s="600">
        <v>1128</v>
      </c>
      <c r="B1131" s="601" t="s">
        <v>118</v>
      </c>
      <c r="C1131" s="603" t="s">
        <v>14</v>
      </c>
    </row>
    <row r="1132" spans="1:3">
      <c r="A1132" s="589">
        <v>1129</v>
      </c>
      <c r="B1132" s="590" t="s">
        <v>20</v>
      </c>
      <c r="C1132" s="592" t="s">
        <v>16</v>
      </c>
    </row>
    <row r="1133" spans="1:3">
      <c r="A1133" s="600">
        <v>1130</v>
      </c>
      <c r="B1133" s="601" t="s">
        <v>20</v>
      </c>
      <c r="C1133" s="603" t="s">
        <v>16</v>
      </c>
    </row>
    <row r="1134" spans="1:3">
      <c r="A1134" s="589">
        <v>1131</v>
      </c>
      <c r="B1134" s="590" t="s">
        <v>149</v>
      </c>
      <c r="C1134" s="592" t="s">
        <v>16</v>
      </c>
    </row>
    <row r="1135" spans="1:3">
      <c r="A1135" s="600">
        <v>1132</v>
      </c>
      <c r="B1135" s="601" t="s">
        <v>17</v>
      </c>
      <c r="C1135" s="603" t="s">
        <v>16</v>
      </c>
    </row>
    <row r="1136" spans="1:3">
      <c r="A1136" s="589">
        <v>1133</v>
      </c>
      <c r="B1136" s="590" t="s">
        <v>20</v>
      </c>
      <c r="C1136" s="592" t="s">
        <v>16</v>
      </c>
    </row>
    <row r="1137" spans="1:3">
      <c r="A1137" s="600">
        <v>1134</v>
      </c>
      <c r="B1137" s="601" t="s">
        <v>175</v>
      </c>
      <c r="C1137" s="603" t="s">
        <v>14</v>
      </c>
    </row>
    <row r="1138" spans="1:3">
      <c r="A1138" s="589">
        <v>1135</v>
      </c>
      <c r="B1138" s="590" t="s">
        <v>20</v>
      </c>
      <c r="C1138" s="592" t="s">
        <v>16</v>
      </c>
    </row>
    <row r="1139" spans="1:3">
      <c r="A1139" s="600">
        <v>1136</v>
      </c>
      <c r="B1139" s="601" t="s">
        <v>20</v>
      </c>
      <c r="C1139" s="603" t="s">
        <v>16</v>
      </c>
    </row>
    <row r="1140" spans="1:3">
      <c r="A1140" s="589">
        <v>1137</v>
      </c>
      <c r="B1140" s="590" t="s">
        <v>20</v>
      </c>
      <c r="C1140" s="592" t="s">
        <v>16</v>
      </c>
    </row>
    <row r="1141" spans="1:3">
      <c r="A1141" s="600">
        <v>1138</v>
      </c>
      <c r="B1141" s="601" t="s">
        <v>159</v>
      </c>
      <c r="C1141" s="603" t="s">
        <v>14</v>
      </c>
    </row>
    <row r="1142" spans="1:3">
      <c r="A1142" s="589">
        <v>1139</v>
      </c>
      <c r="B1142" s="590" t="s">
        <v>159</v>
      </c>
      <c r="C1142" s="592" t="s">
        <v>14</v>
      </c>
    </row>
    <row r="1143" spans="1:3">
      <c r="A1143" s="600">
        <v>1140</v>
      </c>
      <c r="B1143" s="601" t="s">
        <v>20</v>
      </c>
      <c r="C1143" s="603" t="s">
        <v>16</v>
      </c>
    </row>
    <row r="1144" spans="1:3">
      <c r="A1144" s="589">
        <v>1141</v>
      </c>
      <c r="B1144" s="590" t="s">
        <v>20</v>
      </c>
      <c r="C1144" s="592" t="s">
        <v>16</v>
      </c>
    </row>
    <row r="1145" spans="1:3">
      <c r="A1145" s="600">
        <v>1142</v>
      </c>
      <c r="B1145" s="601" t="s">
        <v>17</v>
      </c>
      <c r="C1145" s="603" t="s">
        <v>14</v>
      </c>
    </row>
    <row r="1146" spans="1:3">
      <c r="A1146" s="589">
        <v>1143</v>
      </c>
      <c r="B1146" s="590" t="s">
        <v>20</v>
      </c>
      <c r="C1146" s="592" t="s">
        <v>16</v>
      </c>
    </row>
    <row r="1147" spans="1:3">
      <c r="A1147" s="617">
        <v>1144</v>
      </c>
      <c r="B1147" s="614" t="s">
        <v>26</v>
      </c>
      <c r="C1147" s="617" t="s">
        <v>26</v>
      </c>
    </row>
    <row r="1148" spans="1:3">
      <c r="A1148" s="589">
        <v>1145</v>
      </c>
      <c r="B1148" s="590" t="s">
        <v>175</v>
      </c>
      <c r="C1148" s="592" t="s">
        <v>16</v>
      </c>
    </row>
    <row r="1149" spans="1:3">
      <c r="A1149" s="600">
        <v>1146</v>
      </c>
      <c r="B1149" s="601" t="s">
        <v>198</v>
      </c>
      <c r="C1149" s="603" t="s">
        <v>9</v>
      </c>
    </row>
    <row r="1150" spans="1:3">
      <c r="A1150" s="589">
        <v>1147</v>
      </c>
      <c r="B1150" s="590" t="s">
        <v>20</v>
      </c>
      <c r="C1150" s="592" t="s">
        <v>16</v>
      </c>
    </row>
    <row r="1151" spans="1:3">
      <c r="A1151" s="600">
        <v>1148</v>
      </c>
      <c r="B1151" s="601" t="s">
        <v>17</v>
      </c>
      <c r="C1151" s="603" t="s">
        <v>16</v>
      </c>
    </row>
    <row r="1152" spans="1:3">
      <c r="A1152" s="641">
        <v>1149</v>
      </c>
      <c r="B1152" s="639" t="s">
        <v>26</v>
      </c>
      <c r="C1152" s="641" t="s">
        <v>16</v>
      </c>
    </row>
    <row r="1153" spans="1:3">
      <c r="A1153" s="600">
        <v>1150</v>
      </c>
      <c r="B1153" s="601" t="s">
        <v>198</v>
      </c>
      <c r="C1153" s="603" t="s">
        <v>9</v>
      </c>
    </row>
    <row r="1154" spans="1:3">
      <c r="A1154" s="589">
        <v>1151</v>
      </c>
      <c r="B1154" s="590" t="s">
        <v>27</v>
      </c>
      <c r="C1154" s="592" t="s">
        <v>16</v>
      </c>
    </row>
    <row r="1155" spans="1:3">
      <c r="A1155" s="600">
        <v>1152</v>
      </c>
      <c r="B1155" s="601" t="s">
        <v>26</v>
      </c>
      <c r="C1155" s="603" t="s">
        <v>16</v>
      </c>
    </row>
    <row r="1156" spans="1:3">
      <c r="A1156" s="589">
        <v>1153</v>
      </c>
      <c r="B1156" s="590" t="s">
        <v>17</v>
      </c>
      <c r="C1156" s="592" t="s">
        <v>16</v>
      </c>
    </row>
    <row r="1157" spans="1:3">
      <c r="A1157" s="600">
        <v>1154</v>
      </c>
      <c r="B1157" s="601" t="s">
        <v>118</v>
      </c>
      <c r="C1157" s="603" t="s">
        <v>14</v>
      </c>
    </row>
    <row r="1158" spans="1:3">
      <c r="A1158" s="589">
        <v>1155</v>
      </c>
      <c r="B1158" s="590" t="s">
        <v>20</v>
      </c>
      <c r="C1158" s="592" t="s">
        <v>16</v>
      </c>
    </row>
    <row r="1159" spans="1:3">
      <c r="A1159" s="600">
        <v>1156</v>
      </c>
      <c r="B1159" s="601" t="s">
        <v>175</v>
      </c>
      <c r="C1159" s="600" t="s">
        <v>16</v>
      </c>
    </row>
    <row r="1160" spans="1:3">
      <c r="A1160" s="589">
        <v>1157</v>
      </c>
      <c r="B1160" s="590" t="s">
        <v>20</v>
      </c>
      <c r="C1160" s="592" t="s">
        <v>16</v>
      </c>
    </row>
    <row r="1161" spans="1:3">
      <c r="A1161" s="600">
        <v>1158</v>
      </c>
      <c r="B1161" s="601" t="s">
        <v>17</v>
      </c>
      <c r="C1161" s="603" t="s">
        <v>16</v>
      </c>
    </row>
    <row r="1162" spans="1:3">
      <c r="A1162" s="589">
        <v>1159</v>
      </c>
      <c r="B1162" s="590" t="s">
        <v>20</v>
      </c>
      <c r="C1162" s="592" t="s">
        <v>14</v>
      </c>
    </row>
    <row r="1163" spans="1:3">
      <c r="A1163" s="600">
        <v>1160</v>
      </c>
      <c r="B1163" s="601" t="s">
        <v>20</v>
      </c>
      <c r="C1163" s="603" t="s">
        <v>150</v>
      </c>
    </row>
    <row r="1164" spans="1:3">
      <c r="A1164" s="589">
        <v>1161</v>
      </c>
      <c r="B1164" s="590" t="s">
        <v>175</v>
      </c>
      <c r="C1164" s="592" t="s">
        <v>16</v>
      </c>
    </row>
    <row r="1165" spans="1:3">
      <c r="A1165" s="617">
        <v>1162</v>
      </c>
      <c r="B1165" s="614" t="s">
        <v>26</v>
      </c>
      <c r="C1165" s="617" t="s">
        <v>16</v>
      </c>
    </row>
    <row r="1166" spans="1:3">
      <c r="A1166" s="589">
        <v>1163</v>
      </c>
      <c r="B1166" s="590" t="s">
        <v>20</v>
      </c>
      <c r="C1166" s="589" t="s">
        <v>16</v>
      </c>
    </row>
    <row r="1167" spans="1:3">
      <c r="A1167" s="600">
        <v>1164</v>
      </c>
      <c r="B1167" s="601" t="s">
        <v>20</v>
      </c>
      <c r="C1167" s="600" t="s">
        <v>16</v>
      </c>
    </row>
    <row r="1168" spans="1:3">
      <c r="A1168" s="589">
        <v>1165</v>
      </c>
      <c r="B1168" s="590" t="s">
        <v>20</v>
      </c>
      <c r="C1168" s="589" t="s">
        <v>16</v>
      </c>
    </row>
    <row r="1169" spans="1:3">
      <c r="A1169" s="617">
        <v>1166</v>
      </c>
      <c r="B1169" s="614" t="s">
        <v>26</v>
      </c>
      <c r="C1169" s="617" t="s">
        <v>16</v>
      </c>
    </row>
    <row r="1170" spans="1:3">
      <c r="A1170" s="589">
        <v>1167</v>
      </c>
      <c r="B1170" s="590" t="s">
        <v>20</v>
      </c>
      <c r="C1170" s="589" t="s">
        <v>16</v>
      </c>
    </row>
    <row r="1171" spans="1:3">
      <c r="A1171" s="600">
        <v>1168</v>
      </c>
      <c r="B1171" s="601" t="s">
        <v>20</v>
      </c>
      <c r="C1171" s="600" t="s">
        <v>16</v>
      </c>
    </row>
    <row r="1172" spans="1:3">
      <c r="A1172" s="589">
        <v>1169</v>
      </c>
      <c r="B1172" s="590" t="s">
        <v>17</v>
      </c>
      <c r="C1172" s="592" t="s">
        <v>16</v>
      </c>
    </row>
    <row r="1173" spans="1:3">
      <c r="A1173" s="600">
        <v>1170</v>
      </c>
      <c r="B1173" s="601" t="s">
        <v>20</v>
      </c>
      <c r="C1173" s="603" t="s">
        <v>16</v>
      </c>
    </row>
    <row r="1174" spans="1:3">
      <c r="A1174" s="589">
        <v>1171</v>
      </c>
      <c r="B1174" s="601" t="s">
        <v>14757</v>
      </c>
      <c r="C1174" s="589" t="s">
        <v>16</v>
      </c>
    </row>
    <row r="1175" spans="1:3">
      <c r="A1175" s="600">
        <v>1172</v>
      </c>
      <c r="B1175" s="601" t="s">
        <v>17</v>
      </c>
      <c r="C1175" s="600" t="s">
        <v>123</v>
      </c>
    </row>
    <row r="1176" spans="1:3">
      <c r="A1176" s="589">
        <v>1173</v>
      </c>
      <c r="B1176" s="601" t="s">
        <v>198</v>
      </c>
      <c r="C1176" s="592" t="s">
        <v>9</v>
      </c>
    </row>
    <row r="1177" spans="1:3">
      <c r="A1177" s="600">
        <v>1174</v>
      </c>
      <c r="B1177" s="601" t="s">
        <v>17</v>
      </c>
      <c r="C1177" s="600" t="s">
        <v>123</v>
      </c>
    </row>
    <row r="1178" spans="1:3">
      <c r="A1178" s="589">
        <v>1175</v>
      </c>
      <c r="B1178" s="590" t="s">
        <v>20</v>
      </c>
      <c r="C1178" s="592" t="s">
        <v>14</v>
      </c>
    </row>
    <row r="1179" spans="1:3">
      <c r="A1179" s="600">
        <v>1176</v>
      </c>
      <c r="B1179" s="601" t="s">
        <v>127</v>
      </c>
      <c r="C1179" s="603" t="s">
        <v>16</v>
      </c>
    </row>
    <row r="1180" spans="1:3">
      <c r="A1180" s="589">
        <v>1177</v>
      </c>
      <c r="B1180" s="590" t="s">
        <v>20</v>
      </c>
      <c r="C1180" s="592" t="s">
        <v>9</v>
      </c>
    </row>
    <row r="1181" spans="1:3">
      <c r="A1181" s="600">
        <v>1178</v>
      </c>
      <c r="B1181" s="601" t="s">
        <v>20</v>
      </c>
      <c r="C1181" s="603" t="s">
        <v>16</v>
      </c>
    </row>
    <row r="1182" spans="1:3">
      <c r="A1182" s="589">
        <v>1179</v>
      </c>
      <c r="B1182" s="590" t="s">
        <v>17</v>
      </c>
      <c r="C1182" s="592" t="s">
        <v>16</v>
      </c>
    </row>
    <row r="1183" spans="1:3">
      <c r="A1183" s="600">
        <v>1180</v>
      </c>
      <c r="B1183" s="601" t="s">
        <v>20</v>
      </c>
      <c r="C1183" s="603" t="s">
        <v>16</v>
      </c>
    </row>
    <row r="1184" spans="1:3">
      <c r="A1184" s="589">
        <v>1181</v>
      </c>
      <c r="B1184" s="590" t="s">
        <v>20</v>
      </c>
      <c r="C1184" s="627" t="s">
        <v>16</v>
      </c>
    </row>
    <row r="1185" spans="1:3">
      <c r="A1185" s="600">
        <v>1182</v>
      </c>
      <c r="B1185" s="601" t="s">
        <v>27</v>
      </c>
      <c r="C1185" s="603" t="s">
        <v>16</v>
      </c>
    </row>
    <row r="1186" spans="1:3">
      <c r="A1186" s="589">
        <v>1183</v>
      </c>
      <c r="B1186" s="590" t="s">
        <v>20</v>
      </c>
      <c r="C1186" s="592" t="s">
        <v>16</v>
      </c>
    </row>
    <row r="1187" spans="1:3">
      <c r="A1187" s="600">
        <v>1184</v>
      </c>
      <c r="B1187" s="601" t="s">
        <v>20</v>
      </c>
      <c r="C1187" s="603" t="s">
        <v>108</v>
      </c>
    </row>
    <row r="1188" spans="1:3">
      <c r="A1188" s="589">
        <v>1185</v>
      </c>
      <c r="B1188" s="639" t="s">
        <v>26</v>
      </c>
      <c r="C1188" s="589" t="s">
        <v>16</v>
      </c>
    </row>
    <row r="1189" spans="1:3">
      <c r="A1189" s="600">
        <v>1186</v>
      </c>
      <c r="B1189" s="601" t="s">
        <v>20</v>
      </c>
      <c r="C1189" s="603" t="s">
        <v>16</v>
      </c>
    </row>
    <row r="1190" spans="1:3">
      <c r="A1190" s="589">
        <v>1187</v>
      </c>
      <c r="B1190" s="590" t="s">
        <v>20</v>
      </c>
      <c r="C1190" s="592" t="s">
        <v>16</v>
      </c>
    </row>
    <row r="1191" spans="1:3">
      <c r="A1191" s="600">
        <v>1188</v>
      </c>
      <c r="B1191" s="601" t="s">
        <v>20</v>
      </c>
      <c r="C1191" s="603" t="s">
        <v>16</v>
      </c>
    </row>
    <row r="1192" spans="1:3">
      <c r="A1192" s="589">
        <v>1189</v>
      </c>
      <c r="B1192" s="590" t="s">
        <v>118</v>
      </c>
      <c r="C1192" s="592" t="s">
        <v>16</v>
      </c>
    </row>
    <row r="1193" spans="1:3">
      <c r="A1193" s="600">
        <v>1190</v>
      </c>
      <c r="B1193" s="601" t="s">
        <v>175</v>
      </c>
      <c r="C1193" s="603" t="s">
        <v>16</v>
      </c>
    </row>
    <row r="1194" spans="1:3">
      <c r="A1194" s="589">
        <v>1191</v>
      </c>
      <c r="B1194" s="590" t="s">
        <v>20</v>
      </c>
      <c r="C1194" s="592" t="s">
        <v>16</v>
      </c>
    </row>
    <row r="1195" spans="1:3">
      <c r="A1195" s="600">
        <v>1192</v>
      </c>
      <c r="B1195" s="601" t="s">
        <v>20</v>
      </c>
      <c r="C1195" s="603" t="s">
        <v>16</v>
      </c>
    </row>
    <row r="1196" spans="1:3">
      <c r="A1196" s="589">
        <v>1193</v>
      </c>
      <c r="B1196" s="590" t="s">
        <v>20</v>
      </c>
      <c r="C1196" s="592" t="s">
        <v>16</v>
      </c>
    </row>
    <row r="1197" spans="1:3">
      <c r="A1197" s="600">
        <v>1194</v>
      </c>
      <c r="B1197" s="601" t="s">
        <v>20</v>
      </c>
      <c r="C1197" s="603" t="s">
        <v>16</v>
      </c>
    </row>
    <row r="1198" spans="1:3">
      <c r="A1198" s="589">
        <v>1195</v>
      </c>
      <c r="B1198" s="590" t="s">
        <v>26</v>
      </c>
      <c r="C1198" s="592" t="s">
        <v>14</v>
      </c>
    </row>
    <row r="1199" spans="1:3">
      <c r="A1199" s="600">
        <v>1196</v>
      </c>
      <c r="B1199" s="601" t="s">
        <v>20</v>
      </c>
      <c r="C1199" s="603" t="s">
        <v>14</v>
      </c>
    </row>
    <row r="1200" spans="1:3">
      <c r="A1200" s="589">
        <v>1197</v>
      </c>
      <c r="B1200" s="590" t="s">
        <v>20</v>
      </c>
      <c r="C1200" s="592" t="s">
        <v>14</v>
      </c>
    </row>
    <row r="1201" spans="1:3">
      <c r="A1201" s="600">
        <v>1198</v>
      </c>
      <c r="B1201" s="601" t="s">
        <v>20</v>
      </c>
      <c r="C1201" s="603" t="s">
        <v>14</v>
      </c>
    </row>
    <row r="1202" spans="1:3">
      <c r="A1202" s="589">
        <v>1199</v>
      </c>
      <c r="B1202" s="590" t="s">
        <v>20</v>
      </c>
      <c r="C1202" s="592" t="s">
        <v>16</v>
      </c>
    </row>
    <row r="1203" spans="1:3">
      <c r="A1203" s="600">
        <v>1200</v>
      </c>
      <c r="B1203" s="601" t="s">
        <v>20</v>
      </c>
      <c r="C1203" s="600" t="s">
        <v>16</v>
      </c>
    </row>
    <row r="1204" spans="1:3">
      <c r="A1204" s="589">
        <v>1201</v>
      </c>
      <c r="B1204" s="590" t="s">
        <v>118</v>
      </c>
      <c r="C1204" s="592" t="s">
        <v>16</v>
      </c>
    </row>
    <row r="1205" spans="1:3">
      <c r="A1205" s="600">
        <v>1202</v>
      </c>
      <c r="B1205" s="601" t="s">
        <v>20</v>
      </c>
      <c r="C1205" s="600" t="s">
        <v>16</v>
      </c>
    </row>
    <row r="1206" spans="1:3">
      <c r="A1206" s="589">
        <v>1203</v>
      </c>
      <c r="B1206" s="590" t="s">
        <v>18</v>
      </c>
      <c r="C1206" s="589" t="s">
        <v>16</v>
      </c>
    </row>
    <row r="1207" spans="1:3">
      <c r="A1207" s="600">
        <v>1204</v>
      </c>
      <c r="B1207" s="601" t="s">
        <v>20</v>
      </c>
      <c r="C1207" s="603" t="s">
        <v>16</v>
      </c>
    </row>
    <row r="1208" spans="1:3">
      <c r="A1208" s="589">
        <v>1205</v>
      </c>
      <c r="B1208" s="590" t="s">
        <v>26</v>
      </c>
      <c r="C1208" s="592" t="s">
        <v>16</v>
      </c>
    </row>
    <row r="1209" spans="1:3">
      <c r="A1209" s="600">
        <v>1206</v>
      </c>
      <c r="B1209" s="601" t="s">
        <v>26</v>
      </c>
      <c r="C1209" s="603" t="s">
        <v>16</v>
      </c>
    </row>
    <row r="1210" spans="1:3">
      <c r="A1210" s="589">
        <v>1207</v>
      </c>
      <c r="B1210" s="590" t="s">
        <v>187</v>
      </c>
      <c r="C1210" s="592" t="s">
        <v>16</v>
      </c>
    </row>
    <row r="1211" spans="1:3">
      <c r="A1211" s="600">
        <v>1208</v>
      </c>
      <c r="B1211" s="601" t="s">
        <v>20</v>
      </c>
      <c r="C1211" s="603" t="s">
        <v>16</v>
      </c>
    </row>
    <row r="1212" spans="1:3">
      <c r="A1212" s="589">
        <v>1209</v>
      </c>
      <c r="B1212" s="590" t="s">
        <v>175</v>
      </c>
      <c r="C1212" s="589" t="s">
        <v>9</v>
      </c>
    </row>
    <row r="1213" spans="1:3">
      <c r="A1213" s="600">
        <v>1210</v>
      </c>
      <c r="B1213" s="601" t="s">
        <v>191</v>
      </c>
      <c r="C1213" s="603" t="s">
        <v>16</v>
      </c>
    </row>
    <row r="1214" spans="1:3">
      <c r="A1214" s="589">
        <v>1211</v>
      </c>
      <c r="B1214" s="590" t="s">
        <v>175</v>
      </c>
      <c r="C1214" s="592" t="s">
        <v>16</v>
      </c>
    </row>
    <row r="1215" spans="1:3">
      <c r="A1215" s="600">
        <v>1212</v>
      </c>
      <c r="B1215" s="601" t="s">
        <v>20</v>
      </c>
      <c r="C1215" s="603" t="s">
        <v>16</v>
      </c>
    </row>
    <row r="1216" spans="1:3">
      <c r="A1216" s="589">
        <v>1213</v>
      </c>
      <c r="B1216" s="590" t="s">
        <v>20</v>
      </c>
      <c r="C1216" s="592" t="s">
        <v>16</v>
      </c>
    </row>
    <row r="1217" spans="1:3">
      <c r="A1217" s="600">
        <v>1214</v>
      </c>
      <c r="B1217" s="601" t="s">
        <v>20</v>
      </c>
      <c r="C1217" s="603" t="s">
        <v>16</v>
      </c>
    </row>
    <row r="1218" spans="1:3">
      <c r="A1218" s="589">
        <v>1215</v>
      </c>
      <c r="B1218" s="590" t="s">
        <v>20</v>
      </c>
      <c r="C1218" s="592" t="s">
        <v>16</v>
      </c>
    </row>
    <row r="1219" spans="1:3">
      <c r="A1219" s="600">
        <v>1216</v>
      </c>
      <c r="B1219" s="601" t="s">
        <v>118</v>
      </c>
      <c r="C1219" s="603" t="s">
        <v>16</v>
      </c>
    </row>
    <row r="1220" spans="1:3">
      <c r="A1220" s="589">
        <v>1217</v>
      </c>
      <c r="B1220" s="590" t="s">
        <v>20</v>
      </c>
      <c r="C1220" s="592" t="s">
        <v>16</v>
      </c>
    </row>
    <row r="1221" spans="1:3">
      <c r="A1221" s="600">
        <v>1218</v>
      </c>
      <c r="B1221" s="601" t="s">
        <v>20</v>
      </c>
      <c r="C1221" s="603" t="s">
        <v>16</v>
      </c>
    </row>
    <row r="1222" spans="1:3">
      <c r="A1222" s="589">
        <v>1219</v>
      </c>
      <c r="B1222" s="590" t="s">
        <v>20</v>
      </c>
      <c r="C1222" s="589" t="s">
        <v>16</v>
      </c>
    </row>
    <row r="1223" spans="1:3">
      <c r="A1223" s="600">
        <v>1220</v>
      </c>
      <c r="B1223" s="601" t="s">
        <v>20</v>
      </c>
      <c r="C1223" s="603" t="s">
        <v>16</v>
      </c>
    </row>
    <row r="1224" spans="1:3">
      <c r="A1224" s="589">
        <v>1221</v>
      </c>
      <c r="B1224" s="590" t="s">
        <v>26</v>
      </c>
      <c r="C1224" s="592" t="s">
        <v>16</v>
      </c>
    </row>
    <row r="1225" spans="1:3">
      <c r="A1225" s="600">
        <v>1222</v>
      </c>
      <c r="B1225" s="601" t="s">
        <v>20</v>
      </c>
      <c r="C1225" s="600" t="s">
        <v>16</v>
      </c>
    </row>
    <row r="1226" spans="1:3">
      <c r="A1226" s="589">
        <v>1223</v>
      </c>
      <c r="B1226" s="590" t="s">
        <v>137</v>
      </c>
      <c r="C1226" s="589" t="s">
        <v>16</v>
      </c>
    </row>
    <row r="1227" spans="1:3">
      <c r="A1227" s="600">
        <v>1224</v>
      </c>
      <c r="B1227" s="601" t="s">
        <v>20</v>
      </c>
      <c r="C1227" s="603" t="s">
        <v>16</v>
      </c>
    </row>
    <row r="1228" spans="1:3">
      <c r="A1228" s="589">
        <v>1225</v>
      </c>
      <c r="B1228" s="590" t="s">
        <v>20</v>
      </c>
      <c r="C1228" s="592" t="s">
        <v>16</v>
      </c>
    </row>
    <row r="1229" spans="1:3">
      <c r="A1229" s="600">
        <v>1226</v>
      </c>
      <c r="B1229" s="601" t="s">
        <v>118</v>
      </c>
      <c r="C1229" s="603" t="s">
        <v>14</v>
      </c>
    </row>
    <row r="1230" spans="1:3">
      <c r="A1230" s="589">
        <v>1227</v>
      </c>
      <c r="B1230" s="590" t="s">
        <v>20</v>
      </c>
      <c r="C1230" s="592" t="s">
        <v>16</v>
      </c>
    </row>
    <row r="1231" spans="1:3">
      <c r="A1231" s="600">
        <v>1228</v>
      </c>
      <c r="B1231" s="601" t="s">
        <v>20</v>
      </c>
      <c r="C1231" s="600" t="s">
        <v>16</v>
      </c>
    </row>
    <row r="1232" spans="1:3">
      <c r="A1232" s="589">
        <v>1229</v>
      </c>
      <c r="B1232" s="601" t="s">
        <v>198</v>
      </c>
      <c r="C1232" s="589" t="s">
        <v>9</v>
      </c>
    </row>
    <row r="1233" spans="1:3">
      <c r="A1233" s="600">
        <v>1230</v>
      </c>
      <c r="B1233" s="601" t="s">
        <v>20</v>
      </c>
      <c r="C1233" s="600" t="s">
        <v>16</v>
      </c>
    </row>
    <row r="1234" spans="1:3">
      <c r="A1234" s="589">
        <v>1231</v>
      </c>
      <c r="B1234" s="590" t="s">
        <v>20</v>
      </c>
      <c r="C1234" s="592" t="s">
        <v>16</v>
      </c>
    </row>
    <row r="1235" spans="1:3">
      <c r="A1235" s="600">
        <v>1232</v>
      </c>
      <c r="B1235" s="601" t="s">
        <v>198</v>
      </c>
      <c r="C1235" s="603" t="s">
        <v>9</v>
      </c>
    </row>
    <row r="1236" spans="1:3">
      <c r="A1236" s="589">
        <v>1233</v>
      </c>
      <c r="B1236" s="590" t="s">
        <v>137</v>
      </c>
      <c r="C1236" s="592" t="s">
        <v>16</v>
      </c>
    </row>
    <row r="1237" spans="1:3">
      <c r="A1237" s="600">
        <v>1234</v>
      </c>
      <c r="B1237" s="601" t="s">
        <v>20</v>
      </c>
      <c r="C1237" s="603" t="s">
        <v>16</v>
      </c>
    </row>
    <row r="1238" spans="1:3">
      <c r="A1238" s="589">
        <v>1235</v>
      </c>
      <c r="B1238" s="590" t="s">
        <v>20</v>
      </c>
      <c r="C1238" s="592" t="s">
        <v>16</v>
      </c>
    </row>
    <row r="1239" spans="1:3">
      <c r="A1239" s="600">
        <v>1236</v>
      </c>
      <c r="B1239" s="601" t="s">
        <v>20</v>
      </c>
      <c r="C1239" s="603" t="s">
        <v>14</v>
      </c>
    </row>
    <row r="1240" spans="1:3">
      <c r="A1240" s="589">
        <v>1237</v>
      </c>
      <c r="B1240" s="590" t="s">
        <v>20</v>
      </c>
      <c r="C1240" s="592" t="s">
        <v>16</v>
      </c>
    </row>
    <row r="1241" spans="1:3">
      <c r="A1241" s="600">
        <v>1238</v>
      </c>
      <c r="B1241" s="601" t="s">
        <v>175</v>
      </c>
      <c r="C1241" s="603" t="s">
        <v>16</v>
      </c>
    </row>
    <row r="1242" spans="1:3">
      <c r="A1242" s="589">
        <v>1239</v>
      </c>
      <c r="B1242" s="590" t="s">
        <v>20</v>
      </c>
      <c r="C1242" s="592" t="s">
        <v>16</v>
      </c>
    </row>
    <row r="1243" spans="1:3">
      <c r="A1243" s="600">
        <v>1241</v>
      </c>
      <c r="B1243" s="601" t="s">
        <v>20</v>
      </c>
      <c r="C1243" s="603" t="s">
        <v>16</v>
      </c>
    </row>
    <row r="1244" spans="1:3">
      <c r="A1244" s="589">
        <v>1242</v>
      </c>
      <c r="B1244" s="590" t="s">
        <v>26</v>
      </c>
      <c r="C1244" s="592" t="s">
        <v>16</v>
      </c>
    </row>
    <row r="1245" spans="1:3">
      <c r="A1245" s="600">
        <v>1243</v>
      </c>
      <c r="B1245" s="601" t="s">
        <v>198</v>
      </c>
      <c r="C1245" s="600" t="s">
        <v>9</v>
      </c>
    </row>
    <row r="1246" spans="1:3">
      <c r="A1246" s="589">
        <v>1244</v>
      </c>
      <c r="B1246" s="590" t="s">
        <v>20</v>
      </c>
      <c r="C1246" s="592" t="s">
        <v>16</v>
      </c>
    </row>
    <row r="1247" spans="1:3">
      <c r="A1247" s="600">
        <v>1245</v>
      </c>
      <c r="B1247" s="601" t="s">
        <v>118</v>
      </c>
      <c r="C1247" s="603" t="s">
        <v>16</v>
      </c>
    </row>
    <row r="1248" spans="1:3">
      <c r="A1248" s="589">
        <v>1246</v>
      </c>
      <c r="B1248" s="590" t="s">
        <v>20</v>
      </c>
      <c r="C1248" s="592" t="s">
        <v>16</v>
      </c>
    </row>
    <row r="1249" spans="1:3">
      <c r="A1249" s="600">
        <v>1247</v>
      </c>
      <c r="B1249" s="601" t="s">
        <v>191</v>
      </c>
      <c r="C1249" s="603" t="s">
        <v>16</v>
      </c>
    </row>
    <row r="1250" spans="1:3">
      <c r="A1250" s="589">
        <v>1248</v>
      </c>
      <c r="B1250" s="590" t="s">
        <v>137</v>
      </c>
      <c r="C1250" s="592" t="s">
        <v>14</v>
      </c>
    </row>
    <row r="1251" spans="1:3">
      <c r="A1251" s="600">
        <v>1249</v>
      </c>
      <c r="B1251" s="601" t="s">
        <v>20</v>
      </c>
      <c r="C1251" s="603" t="s">
        <v>16</v>
      </c>
    </row>
    <row r="1252" spans="1:3">
      <c r="A1252" s="589">
        <v>1250</v>
      </c>
      <c r="B1252" s="601" t="s">
        <v>20</v>
      </c>
      <c r="C1252" s="592" t="s">
        <v>16</v>
      </c>
    </row>
    <row r="1253" spans="1:3">
      <c r="A1253" s="600">
        <v>1251</v>
      </c>
      <c r="B1253" s="601" t="s">
        <v>20</v>
      </c>
      <c r="C1253" s="603" t="s">
        <v>16</v>
      </c>
    </row>
    <row r="1254" spans="1:3">
      <c r="A1254" s="589">
        <v>1252</v>
      </c>
      <c r="B1254" s="601" t="s">
        <v>20</v>
      </c>
      <c r="C1254" s="592" t="s">
        <v>16</v>
      </c>
    </row>
    <row r="1255" spans="1:3">
      <c r="A1255" s="600">
        <v>1253</v>
      </c>
      <c r="B1255" s="590" t="s">
        <v>175</v>
      </c>
      <c r="C1255" s="603" t="s">
        <v>14</v>
      </c>
    </row>
    <row r="1256" spans="1:3">
      <c r="A1256" s="589">
        <v>1254</v>
      </c>
      <c r="B1256" s="590" t="s">
        <v>175</v>
      </c>
      <c r="C1256" s="592" t="s">
        <v>14</v>
      </c>
    </row>
    <row r="1257" spans="1:3">
      <c r="A1257" s="600">
        <v>1255</v>
      </c>
      <c r="B1257" s="601" t="s">
        <v>175</v>
      </c>
      <c r="C1257" s="603" t="s">
        <v>14</v>
      </c>
    </row>
    <row r="1258" spans="1:3">
      <c r="A1258" s="589">
        <v>1256</v>
      </c>
      <c r="B1258" s="590" t="s">
        <v>175</v>
      </c>
      <c r="C1258" s="592" t="s">
        <v>9</v>
      </c>
    </row>
    <row r="1259" spans="1:3">
      <c r="A1259" s="600">
        <v>1257</v>
      </c>
      <c r="B1259" s="601" t="s">
        <v>175</v>
      </c>
      <c r="C1259" s="603" t="s">
        <v>14</v>
      </c>
    </row>
    <row r="1260" spans="1:3">
      <c r="A1260" s="589">
        <v>1258</v>
      </c>
      <c r="B1260" s="590" t="s">
        <v>119</v>
      </c>
      <c r="C1260" s="592" t="s">
        <v>119</v>
      </c>
    </row>
    <row r="1261" spans="1:3">
      <c r="A1261" s="600">
        <v>1259</v>
      </c>
      <c r="B1261" s="601" t="s">
        <v>20</v>
      </c>
      <c r="C1261" s="600" t="s">
        <v>16</v>
      </c>
    </row>
    <row r="1262" spans="1:3">
      <c r="A1262" s="770">
        <v>1260</v>
      </c>
      <c r="B1262" s="802" t="s">
        <v>20</v>
      </c>
      <c r="C1262" s="589" t="s">
        <v>16</v>
      </c>
    </row>
    <row r="1263" spans="1:3">
      <c r="A1263" s="600">
        <v>1261</v>
      </c>
      <c r="B1263" s="601" t="s">
        <v>118</v>
      </c>
      <c r="C1263" s="600" t="s">
        <v>16</v>
      </c>
    </row>
    <row r="1264" spans="1:3">
      <c r="A1264" s="589">
        <v>1262</v>
      </c>
      <c r="B1264" s="590" t="s">
        <v>27</v>
      </c>
      <c r="C1264" s="589" t="s">
        <v>150</v>
      </c>
    </row>
    <row r="1265" spans="1:3">
      <c r="A1265" s="600">
        <v>1263</v>
      </c>
      <c r="B1265" s="601" t="s">
        <v>27</v>
      </c>
      <c r="C1265" s="600" t="s">
        <v>150</v>
      </c>
    </row>
    <row r="1266" spans="1:3">
      <c r="A1266" s="589">
        <v>1264</v>
      </c>
      <c r="B1266" s="590" t="s">
        <v>20</v>
      </c>
      <c r="C1266" s="589" t="s">
        <v>16</v>
      </c>
    </row>
    <row r="1267" spans="1:3">
      <c r="A1267" s="600">
        <v>1265</v>
      </c>
      <c r="B1267" s="601" t="s">
        <v>38</v>
      </c>
      <c r="C1267" s="600" t="s">
        <v>109</v>
      </c>
    </row>
    <row r="1268" spans="1:3">
      <c r="A1268" s="589">
        <v>1266</v>
      </c>
      <c r="B1268" s="590" t="s">
        <v>38</v>
      </c>
      <c r="C1268" s="589" t="s">
        <v>109</v>
      </c>
    </row>
    <row r="1269" spans="1:3">
      <c r="A1269" s="793">
        <v>1267</v>
      </c>
      <c r="B1269" s="800" t="s">
        <v>20</v>
      </c>
      <c r="C1269" s="600" t="s">
        <v>16</v>
      </c>
    </row>
    <row r="1270" spans="1:3">
      <c r="A1270" s="589">
        <v>1268</v>
      </c>
      <c r="B1270" s="601" t="s">
        <v>198</v>
      </c>
      <c r="C1270" s="589" t="s">
        <v>14</v>
      </c>
    </row>
    <row r="1271" spans="1:3">
      <c r="A1271" s="600">
        <v>1269</v>
      </c>
      <c r="B1271" s="601" t="s">
        <v>20</v>
      </c>
      <c r="C1271" s="600" t="s">
        <v>14</v>
      </c>
    </row>
    <row r="1272" spans="1:3">
      <c r="A1272" s="589">
        <v>1270</v>
      </c>
      <c r="B1272" s="590" t="s">
        <v>20</v>
      </c>
      <c r="C1272" s="589" t="s">
        <v>16</v>
      </c>
    </row>
    <row r="1273" spans="1:3">
      <c r="A1273" s="600">
        <v>1271</v>
      </c>
      <c r="B1273" s="601" t="s">
        <v>133</v>
      </c>
      <c r="C1273" s="603" t="s">
        <v>16</v>
      </c>
    </row>
    <row r="1274" spans="1:3">
      <c r="A1274" s="589">
        <v>1272</v>
      </c>
      <c r="B1274" s="590" t="s">
        <v>27</v>
      </c>
      <c r="C1274" s="589" t="s">
        <v>109</v>
      </c>
    </row>
    <row r="1275" spans="1:3">
      <c r="A1275" s="600">
        <v>1273</v>
      </c>
      <c r="B1275" s="601" t="s">
        <v>20</v>
      </c>
      <c r="C1275" s="600" t="s">
        <v>16</v>
      </c>
    </row>
    <row r="1276" spans="1:3">
      <c r="A1276" s="589">
        <v>1274</v>
      </c>
      <c r="B1276" s="590" t="s">
        <v>20</v>
      </c>
      <c r="C1276" s="589" t="s">
        <v>16</v>
      </c>
    </row>
    <row r="1277" spans="1:3">
      <c r="A1277" s="600">
        <v>1275</v>
      </c>
      <c r="B1277" s="601" t="s">
        <v>20</v>
      </c>
      <c r="C1277" s="600" t="s">
        <v>16</v>
      </c>
    </row>
    <row r="1278" spans="1:3">
      <c r="A1278" s="589">
        <v>1276</v>
      </c>
      <c r="B1278" s="601" t="s">
        <v>20</v>
      </c>
      <c r="C1278" s="589" t="s">
        <v>16</v>
      </c>
    </row>
    <row r="1279" spans="1:3">
      <c r="A1279" s="600">
        <v>1277</v>
      </c>
      <c r="B1279" s="601" t="s">
        <v>20</v>
      </c>
      <c r="C1279" s="600" t="s">
        <v>16</v>
      </c>
    </row>
    <row r="1280" spans="1:3">
      <c r="A1280" s="589">
        <v>1278</v>
      </c>
      <c r="B1280" s="590" t="s">
        <v>20</v>
      </c>
      <c r="C1280" s="589" t="s">
        <v>16</v>
      </c>
    </row>
    <row r="1281" spans="1:3">
      <c r="A1281" s="600">
        <v>1279</v>
      </c>
      <c r="B1281" s="601" t="s">
        <v>20</v>
      </c>
      <c r="C1281" s="600" t="s">
        <v>16</v>
      </c>
    </row>
    <row r="1282" spans="1:3">
      <c r="A1282" s="589">
        <v>1280</v>
      </c>
      <c r="B1282" s="590" t="s">
        <v>20</v>
      </c>
      <c r="C1282" s="589" t="s">
        <v>16</v>
      </c>
    </row>
    <row r="1283" spans="1:3">
      <c r="A1283" s="600">
        <v>1281</v>
      </c>
      <c r="B1283" s="601" t="s">
        <v>17</v>
      </c>
      <c r="C1283" s="600" t="s">
        <v>14</v>
      </c>
    </row>
    <row r="1284" spans="1:3">
      <c r="A1284" s="589">
        <v>1282</v>
      </c>
      <c r="B1284" s="590" t="s">
        <v>20</v>
      </c>
      <c r="C1284" s="589" t="s">
        <v>16</v>
      </c>
    </row>
    <row r="1285" spans="1:3">
      <c r="A1285" s="600">
        <v>1283</v>
      </c>
      <c r="B1285" s="601" t="s">
        <v>20</v>
      </c>
      <c r="C1285" s="603" t="s">
        <v>16</v>
      </c>
    </row>
    <row r="1286" spans="1:3">
      <c r="A1286" s="589">
        <v>1284</v>
      </c>
      <c r="B1286" s="590" t="s">
        <v>20</v>
      </c>
      <c r="C1286" s="592" t="s">
        <v>16</v>
      </c>
    </row>
    <row r="1287" spans="1:3">
      <c r="A1287" s="600">
        <v>1285</v>
      </c>
      <c r="B1287" s="601" t="s">
        <v>20</v>
      </c>
      <c r="C1287" s="603" t="s">
        <v>16</v>
      </c>
    </row>
    <row r="1288" spans="1:3">
      <c r="A1288" s="589">
        <v>1286</v>
      </c>
      <c r="B1288" s="590" t="s">
        <v>20</v>
      </c>
      <c r="C1288" s="592" t="s">
        <v>16</v>
      </c>
    </row>
    <row r="1289" spans="1:3">
      <c r="A1289" s="600">
        <v>1287</v>
      </c>
      <c r="B1289" s="601" t="s">
        <v>20</v>
      </c>
      <c r="C1289" s="603" t="s">
        <v>16</v>
      </c>
    </row>
    <row r="1290" spans="1:3">
      <c r="A1290" s="589">
        <v>1288</v>
      </c>
      <c r="B1290" s="590" t="s">
        <v>20</v>
      </c>
      <c r="C1290" s="592" t="s">
        <v>16</v>
      </c>
    </row>
    <row r="1291" spans="1:3">
      <c r="A1291" s="600">
        <v>1289</v>
      </c>
      <c r="B1291" s="601" t="s">
        <v>175</v>
      </c>
      <c r="C1291" s="600" t="s">
        <v>16</v>
      </c>
    </row>
    <row r="1292" spans="1:3">
      <c r="A1292" s="589">
        <v>1290</v>
      </c>
      <c r="B1292" s="590" t="s">
        <v>175</v>
      </c>
      <c r="C1292" s="589" t="s">
        <v>16</v>
      </c>
    </row>
    <row r="1293" spans="1:3">
      <c r="A1293" s="600">
        <v>1291</v>
      </c>
      <c r="B1293" s="601" t="s">
        <v>14757</v>
      </c>
      <c r="C1293" s="600" t="s">
        <v>16</v>
      </c>
    </row>
    <row r="1294" spans="1:3">
      <c r="A1294" s="717">
        <v>1292</v>
      </c>
      <c r="B1294" s="718" t="s">
        <v>26</v>
      </c>
      <c r="C1294" s="589" t="s">
        <v>9</v>
      </c>
    </row>
    <row r="1295" spans="1:3">
      <c r="A1295" s="600">
        <v>1293</v>
      </c>
      <c r="B1295" s="601" t="s">
        <v>14757</v>
      </c>
      <c r="C1295" s="600" t="s">
        <v>16</v>
      </c>
    </row>
    <row r="1296" spans="1:3">
      <c r="A1296" s="717">
        <v>1294</v>
      </c>
      <c r="B1296" s="718" t="s">
        <v>26</v>
      </c>
      <c r="C1296" s="589" t="s">
        <v>9</v>
      </c>
    </row>
    <row r="1297" spans="1:3">
      <c r="A1297" s="667">
        <v>1295</v>
      </c>
      <c r="B1297" s="601" t="s">
        <v>14757</v>
      </c>
      <c r="C1297" s="600" t="s">
        <v>16</v>
      </c>
    </row>
    <row r="1298" spans="1:3">
      <c r="A1298" s="717">
        <v>1296</v>
      </c>
      <c r="B1298" s="718" t="s">
        <v>26</v>
      </c>
      <c r="C1298" s="589" t="s">
        <v>9</v>
      </c>
    </row>
    <row r="1299" spans="1:3">
      <c r="A1299" s="600">
        <v>1297</v>
      </c>
      <c r="B1299" s="601" t="s">
        <v>14757</v>
      </c>
      <c r="C1299" s="600" t="s">
        <v>16</v>
      </c>
    </row>
    <row r="1300" spans="1:3">
      <c r="A1300" s="717">
        <v>1298</v>
      </c>
      <c r="B1300" s="718" t="s">
        <v>26</v>
      </c>
      <c r="C1300" s="589" t="s">
        <v>9</v>
      </c>
    </row>
    <row r="1301" spans="1:3">
      <c r="A1301" s="600">
        <v>1299</v>
      </c>
      <c r="B1301" s="601" t="s">
        <v>14757</v>
      </c>
      <c r="C1301" s="600" t="s">
        <v>16</v>
      </c>
    </row>
    <row r="1302" spans="1:3">
      <c r="A1302" s="717">
        <v>1300</v>
      </c>
      <c r="B1302" s="718" t="s">
        <v>26</v>
      </c>
      <c r="C1302" s="589" t="s">
        <v>9</v>
      </c>
    </row>
    <row r="1303" spans="1:3">
      <c r="A1303" s="600">
        <v>1301</v>
      </c>
      <c r="B1303" s="601" t="s">
        <v>14757</v>
      </c>
      <c r="C1303" s="600" t="s">
        <v>16</v>
      </c>
    </row>
    <row r="1304" spans="1:3">
      <c r="A1304" s="589">
        <v>1302</v>
      </c>
      <c r="B1304" s="590" t="s">
        <v>20</v>
      </c>
      <c r="C1304" s="589" t="s">
        <v>150</v>
      </c>
    </row>
    <row r="1305" spans="1:3">
      <c r="A1305" s="717">
        <v>1303</v>
      </c>
      <c r="B1305" s="718" t="s">
        <v>26</v>
      </c>
      <c r="C1305" s="600" t="s">
        <v>9</v>
      </c>
    </row>
    <row r="1306" spans="1:3">
      <c r="A1306" s="589">
        <v>1304</v>
      </c>
      <c r="B1306" s="601" t="s">
        <v>14757</v>
      </c>
      <c r="C1306" s="589" t="s">
        <v>16</v>
      </c>
    </row>
    <row r="1307" spans="1:3">
      <c r="A1307" s="717">
        <v>1305</v>
      </c>
      <c r="B1307" s="718" t="s">
        <v>26</v>
      </c>
      <c r="C1307" s="600" t="s">
        <v>9</v>
      </c>
    </row>
    <row r="1308" spans="1:3">
      <c r="A1308" s="589">
        <v>1306</v>
      </c>
      <c r="B1308" s="601" t="s">
        <v>14757</v>
      </c>
      <c r="C1308" s="589" t="s">
        <v>16</v>
      </c>
    </row>
    <row r="1309" spans="1:3">
      <c r="A1309" s="600">
        <v>1307</v>
      </c>
      <c r="B1309" s="601" t="s">
        <v>20</v>
      </c>
      <c r="C1309" s="600" t="s">
        <v>16</v>
      </c>
    </row>
    <row r="1310" spans="1:3">
      <c r="A1310" s="589">
        <v>1308</v>
      </c>
      <c r="B1310" s="601" t="s">
        <v>14757</v>
      </c>
      <c r="C1310" s="589" t="s">
        <v>14</v>
      </c>
    </row>
    <row r="1311" spans="1:3">
      <c r="A1311" s="600">
        <v>1309</v>
      </c>
      <c r="B1311" s="601" t="s">
        <v>14757</v>
      </c>
      <c r="C1311" s="600" t="s">
        <v>16</v>
      </c>
    </row>
    <row r="1312" spans="1:3">
      <c r="A1312" s="589">
        <v>1310</v>
      </c>
      <c r="B1312" s="590" t="s">
        <v>20</v>
      </c>
      <c r="C1312" s="589" t="s">
        <v>16</v>
      </c>
    </row>
    <row r="1313" spans="1:3">
      <c r="A1313" s="600">
        <v>1311</v>
      </c>
      <c r="B1313" s="601" t="s">
        <v>14757</v>
      </c>
      <c r="C1313" s="600" t="s">
        <v>16</v>
      </c>
    </row>
    <row r="1314" spans="1:3">
      <c r="A1314" s="589">
        <v>1312</v>
      </c>
      <c r="B1314" s="601" t="s">
        <v>14757</v>
      </c>
      <c r="C1314" s="589" t="s">
        <v>16</v>
      </c>
    </row>
    <row r="1315" spans="1:3">
      <c r="A1315" s="600">
        <v>1313</v>
      </c>
      <c r="B1315" s="601" t="s">
        <v>20</v>
      </c>
      <c r="C1315" s="603" t="s">
        <v>16</v>
      </c>
    </row>
    <row r="1316" spans="1:3">
      <c r="A1316" s="589">
        <v>1314</v>
      </c>
      <c r="B1316" s="590" t="s">
        <v>20</v>
      </c>
      <c r="C1316" s="589" t="s">
        <v>16</v>
      </c>
    </row>
    <row r="1317" spans="1:3">
      <c r="A1317" s="600">
        <v>1315</v>
      </c>
      <c r="B1317" s="601" t="s">
        <v>149</v>
      </c>
      <c r="C1317" s="600" t="s">
        <v>16</v>
      </c>
    </row>
    <row r="1318" spans="1:3">
      <c r="A1318" s="589">
        <v>1316</v>
      </c>
      <c r="B1318" s="590" t="s">
        <v>20</v>
      </c>
      <c r="C1318" s="589" t="s">
        <v>16</v>
      </c>
    </row>
    <row r="1319" spans="1:3">
      <c r="A1319" s="600">
        <v>1317</v>
      </c>
      <c r="B1319" s="601" t="s">
        <v>118</v>
      </c>
      <c r="C1319" s="600" t="s">
        <v>16</v>
      </c>
    </row>
    <row r="1320" spans="1:3">
      <c r="A1320" s="589">
        <v>1318</v>
      </c>
      <c r="B1320" s="590" t="s">
        <v>118</v>
      </c>
      <c r="C1320" s="589" t="s">
        <v>16</v>
      </c>
    </row>
    <row r="1321" spans="1:3">
      <c r="A1321" s="600">
        <v>1319</v>
      </c>
      <c r="B1321" s="601" t="s">
        <v>27</v>
      </c>
      <c r="C1321" s="600" t="s">
        <v>16</v>
      </c>
    </row>
    <row r="1322" spans="1:3">
      <c r="A1322" s="589">
        <v>1320</v>
      </c>
      <c r="B1322" s="590" t="s">
        <v>118</v>
      </c>
      <c r="C1322" s="589" t="s">
        <v>16</v>
      </c>
    </row>
    <row r="1323" spans="1:3">
      <c r="A1323" s="600">
        <v>1321</v>
      </c>
      <c r="B1323" s="601" t="s">
        <v>20</v>
      </c>
      <c r="C1323" s="600" t="s">
        <v>16</v>
      </c>
    </row>
    <row r="1324" spans="1:3">
      <c r="A1324" s="589">
        <v>1322</v>
      </c>
      <c r="B1324" s="590" t="s">
        <v>20</v>
      </c>
      <c r="C1324" s="589" t="s">
        <v>9</v>
      </c>
    </row>
    <row r="1325" spans="1:3">
      <c r="A1325" s="600">
        <v>1323</v>
      </c>
      <c r="B1325" s="601" t="s">
        <v>14757</v>
      </c>
      <c r="C1325" s="600" t="s">
        <v>16</v>
      </c>
    </row>
    <row r="1326" spans="1:3">
      <c r="A1326" s="589">
        <v>1324</v>
      </c>
      <c r="B1326" s="601" t="s">
        <v>14757</v>
      </c>
      <c r="C1326" s="589" t="s">
        <v>16</v>
      </c>
    </row>
    <row r="1327" spans="1:3">
      <c r="A1327" s="600">
        <v>1325</v>
      </c>
      <c r="B1327" s="601" t="s">
        <v>20</v>
      </c>
      <c r="C1327" s="600" t="s">
        <v>16</v>
      </c>
    </row>
    <row r="1328" spans="1:3">
      <c r="A1328" s="589">
        <v>1326</v>
      </c>
      <c r="B1328" s="590" t="s">
        <v>20</v>
      </c>
      <c r="C1328" s="589" t="s">
        <v>16</v>
      </c>
    </row>
    <row r="1329" spans="1:3">
      <c r="A1329" s="600">
        <v>1327</v>
      </c>
      <c r="B1329" s="601" t="s">
        <v>20</v>
      </c>
      <c r="C1329" s="600" t="s">
        <v>16</v>
      </c>
    </row>
    <row r="1330" spans="1:3">
      <c r="A1330" s="589">
        <v>1328</v>
      </c>
      <c r="B1330" s="601" t="s">
        <v>14757</v>
      </c>
      <c r="C1330" s="589" t="s">
        <v>16</v>
      </c>
    </row>
    <row r="1331" spans="1:3">
      <c r="A1331" s="600">
        <v>1329</v>
      </c>
      <c r="B1331" s="601" t="s">
        <v>20</v>
      </c>
      <c r="C1331" s="600" t="s">
        <v>16</v>
      </c>
    </row>
    <row r="1332" spans="1:3">
      <c r="A1332" s="589">
        <v>1330</v>
      </c>
      <c r="B1332" s="590" t="s">
        <v>20</v>
      </c>
      <c r="C1332" s="589" t="s">
        <v>14</v>
      </c>
    </row>
    <row r="1333" spans="1:3">
      <c r="A1333" s="600">
        <v>1331</v>
      </c>
      <c r="B1333" s="601" t="s">
        <v>118</v>
      </c>
      <c r="C1333" s="600" t="s">
        <v>9</v>
      </c>
    </row>
    <row r="1334" spans="1:3">
      <c r="A1334" s="589">
        <v>1332</v>
      </c>
      <c r="B1334" s="590" t="s">
        <v>17</v>
      </c>
      <c r="C1334" s="589" t="s">
        <v>9</v>
      </c>
    </row>
    <row r="1335" spans="1:3">
      <c r="A1335" s="600">
        <v>1333</v>
      </c>
      <c r="B1335" s="601" t="s">
        <v>118</v>
      </c>
      <c r="C1335" s="600" t="s">
        <v>14</v>
      </c>
    </row>
    <row r="1336" spans="1:3">
      <c r="A1336" s="589">
        <v>1334</v>
      </c>
      <c r="B1336" s="590" t="s">
        <v>17</v>
      </c>
      <c r="C1336" s="589" t="s">
        <v>9</v>
      </c>
    </row>
    <row r="1337" spans="1:3">
      <c r="A1337" s="600">
        <v>1335</v>
      </c>
      <c r="B1337" s="601" t="s">
        <v>17</v>
      </c>
      <c r="C1337" s="600" t="s">
        <v>9</v>
      </c>
    </row>
    <row r="1338" spans="1:3">
      <c r="A1338" s="589">
        <v>1336</v>
      </c>
      <c r="B1338" s="590" t="s">
        <v>175</v>
      </c>
      <c r="C1338" s="589" t="s">
        <v>16</v>
      </c>
    </row>
    <row r="1339" spans="1:3">
      <c r="A1339" s="600">
        <v>1337</v>
      </c>
      <c r="B1339" s="601" t="s">
        <v>175</v>
      </c>
      <c r="C1339" s="603" t="s">
        <v>16</v>
      </c>
    </row>
    <row r="1340" spans="1:3">
      <c r="A1340" s="589">
        <v>1338</v>
      </c>
      <c r="B1340" s="590" t="s">
        <v>127</v>
      </c>
      <c r="C1340" s="592" t="s">
        <v>16</v>
      </c>
    </row>
    <row r="1341" spans="1:3">
      <c r="A1341" s="600">
        <v>1339</v>
      </c>
      <c r="B1341" s="601" t="s">
        <v>118</v>
      </c>
      <c r="C1341" s="600" t="s">
        <v>14</v>
      </c>
    </row>
    <row r="1342" spans="1:3">
      <c r="A1342" s="589">
        <v>1340</v>
      </c>
      <c r="B1342" s="590" t="s">
        <v>118</v>
      </c>
      <c r="C1342" s="589" t="s">
        <v>14</v>
      </c>
    </row>
    <row r="1343" spans="1:3">
      <c r="A1343" s="600">
        <v>1341</v>
      </c>
      <c r="B1343" s="601" t="s">
        <v>118</v>
      </c>
      <c r="C1343" s="600" t="s">
        <v>14</v>
      </c>
    </row>
    <row r="1344" spans="1:3">
      <c r="A1344" s="589">
        <v>1342</v>
      </c>
      <c r="B1344" s="590" t="s">
        <v>175</v>
      </c>
      <c r="C1344" s="589" t="s">
        <v>16</v>
      </c>
    </row>
    <row r="1345" spans="1:3">
      <c r="A1345" s="600">
        <v>1343</v>
      </c>
      <c r="B1345" s="601" t="s">
        <v>175</v>
      </c>
      <c r="C1345" s="600" t="s">
        <v>16</v>
      </c>
    </row>
    <row r="1346" spans="1:3">
      <c r="A1346" s="589">
        <v>1344</v>
      </c>
      <c r="B1346" s="590" t="s">
        <v>17</v>
      </c>
      <c r="C1346" s="589" t="s">
        <v>9</v>
      </c>
    </row>
    <row r="1347" spans="1:3">
      <c r="A1347" s="600">
        <v>1345</v>
      </c>
      <c r="B1347" s="601" t="s">
        <v>17</v>
      </c>
      <c r="C1347" s="600" t="s">
        <v>9</v>
      </c>
    </row>
    <row r="1348" spans="1:3">
      <c r="A1348" s="589">
        <v>1346</v>
      </c>
      <c r="B1348" s="590" t="s">
        <v>17</v>
      </c>
      <c r="C1348" s="589" t="s">
        <v>9</v>
      </c>
    </row>
    <row r="1349" spans="1:3">
      <c r="A1349" s="600">
        <v>1347</v>
      </c>
      <c r="B1349" s="601" t="s">
        <v>118</v>
      </c>
      <c r="C1349" s="600" t="s">
        <v>16</v>
      </c>
    </row>
    <row r="1350" spans="1:3">
      <c r="A1350" s="589">
        <v>1348</v>
      </c>
      <c r="B1350" s="590" t="s">
        <v>175</v>
      </c>
      <c r="C1350" s="589" t="s">
        <v>16</v>
      </c>
    </row>
    <row r="1351" spans="1:3">
      <c r="A1351" s="600">
        <v>1349</v>
      </c>
      <c r="B1351" s="601" t="s">
        <v>38</v>
      </c>
      <c r="C1351" s="600" t="s">
        <v>109</v>
      </c>
    </row>
    <row r="1352" spans="1:3">
      <c r="A1352" s="589">
        <v>1350</v>
      </c>
      <c r="B1352" s="590" t="s">
        <v>38</v>
      </c>
      <c r="C1352" s="589" t="s">
        <v>109</v>
      </c>
    </row>
    <row r="1353" spans="1:3">
      <c r="A1353" s="600">
        <v>1351</v>
      </c>
      <c r="B1353" s="601" t="s">
        <v>118</v>
      </c>
      <c r="C1353" s="600" t="s">
        <v>16</v>
      </c>
    </row>
    <row r="1354" spans="1:3">
      <c r="A1354" s="589">
        <v>1352</v>
      </c>
      <c r="B1354" s="590" t="s">
        <v>118</v>
      </c>
      <c r="C1354" s="592" t="s">
        <v>16</v>
      </c>
    </row>
    <row r="1355" spans="1:3">
      <c r="A1355" s="600">
        <v>1353</v>
      </c>
      <c r="B1355" s="601" t="s">
        <v>118</v>
      </c>
      <c r="C1355" s="603" t="s">
        <v>16</v>
      </c>
    </row>
    <row r="1356" spans="1:3">
      <c r="A1356" s="667">
        <v>1354</v>
      </c>
      <c r="B1356" s="590" t="s">
        <v>118</v>
      </c>
      <c r="C1356" s="589" t="s">
        <v>14</v>
      </c>
    </row>
    <row r="1357" spans="1:3">
      <c r="A1357" s="667">
        <v>1355</v>
      </c>
      <c r="B1357" s="601" t="s">
        <v>118</v>
      </c>
      <c r="C1357" s="600" t="s">
        <v>14</v>
      </c>
    </row>
    <row r="1358" spans="1:3">
      <c r="A1358" s="667">
        <v>1356</v>
      </c>
      <c r="B1358" s="590" t="s">
        <v>118</v>
      </c>
      <c r="C1358" s="589" t="s">
        <v>14</v>
      </c>
    </row>
    <row r="1359" spans="1:3">
      <c r="A1359" s="600">
        <v>1357</v>
      </c>
      <c r="B1359" s="601" t="s">
        <v>17</v>
      </c>
      <c r="C1359" s="600" t="s">
        <v>9</v>
      </c>
    </row>
    <row r="1360" spans="1:3">
      <c r="A1360" s="589">
        <v>1358</v>
      </c>
      <c r="B1360" s="590" t="s">
        <v>118</v>
      </c>
      <c r="C1360" s="589" t="s">
        <v>14</v>
      </c>
    </row>
    <row r="1361" spans="1:3">
      <c r="A1361" s="600">
        <v>1359</v>
      </c>
      <c r="B1361" s="601" t="s">
        <v>118</v>
      </c>
      <c r="C1361" s="600" t="s">
        <v>14</v>
      </c>
    </row>
    <row r="1362" spans="1:3">
      <c r="A1362" s="589">
        <v>1360</v>
      </c>
      <c r="B1362" s="590" t="s">
        <v>118</v>
      </c>
      <c r="C1362" s="589" t="s">
        <v>14</v>
      </c>
    </row>
    <row r="1363" spans="1:3">
      <c r="A1363" s="600">
        <v>1361</v>
      </c>
      <c r="B1363" s="601" t="s">
        <v>175</v>
      </c>
      <c r="C1363" s="600" t="s">
        <v>16</v>
      </c>
    </row>
    <row r="1364" spans="1:3">
      <c r="A1364" s="589">
        <v>1362</v>
      </c>
      <c r="B1364" s="590" t="s">
        <v>118</v>
      </c>
      <c r="C1364" s="589" t="s">
        <v>14</v>
      </c>
    </row>
    <row r="1365" spans="1:3">
      <c r="A1365" s="600">
        <v>1363</v>
      </c>
      <c r="B1365" s="601" t="s">
        <v>118</v>
      </c>
      <c r="C1365" s="600" t="s">
        <v>14</v>
      </c>
    </row>
    <row r="1366" spans="1:3">
      <c r="A1366" s="589">
        <v>1364</v>
      </c>
      <c r="B1366" s="590" t="s">
        <v>118</v>
      </c>
      <c r="C1366" s="589" t="s">
        <v>14</v>
      </c>
    </row>
    <row r="1367" spans="1:3">
      <c r="A1367" s="600">
        <v>1365</v>
      </c>
      <c r="B1367" s="601" t="s">
        <v>175</v>
      </c>
      <c r="C1367" s="600" t="s">
        <v>14</v>
      </c>
    </row>
    <row r="1368" spans="1:3">
      <c r="A1368" s="589">
        <v>1366</v>
      </c>
      <c r="B1368" s="590" t="s">
        <v>118</v>
      </c>
      <c r="C1368" s="589" t="s">
        <v>16</v>
      </c>
    </row>
    <row r="1369" spans="1:3">
      <c r="A1369" s="600">
        <v>1367</v>
      </c>
      <c r="B1369" s="601" t="s">
        <v>118</v>
      </c>
      <c r="C1369" s="600" t="s">
        <v>16</v>
      </c>
    </row>
    <row r="1370" spans="1:3">
      <c r="A1370" s="589">
        <v>1368</v>
      </c>
      <c r="B1370" s="590" t="s">
        <v>175</v>
      </c>
      <c r="C1370" s="589" t="s">
        <v>16</v>
      </c>
    </row>
    <row r="1371" spans="1:3">
      <c r="A1371" s="600">
        <v>1369</v>
      </c>
      <c r="B1371" s="601" t="s">
        <v>118</v>
      </c>
      <c r="C1371" s="600" t="s">
        <v>16</v>
      </c>
    </row>
    <row r="1372" spans="1:3">
      <c r="A1372" s="589">
        <v>1370</v>
      </c>
      <c r="B1372" s="590" t="s">
        <v>118</v>
      </c>
      <c r="C1372" s="589" t="s">
        <v>16</v>
      </c>
    </row>
    <row r="1373" spans="1:3">
      <c r="A1373" s="600">
        <v>1371</v>
      </c>
      <c r="B1373" s="601" t="s">
        <v>20</v>
      </c>
      <c r="C1373" s="600" t="s">
        <v>16</v>
      </c>
    </row>
    <row r="1374" spans="1:3">
      <c r="A1374" s="589">
        <v>1372</v>
      </c>
      <c r="B1374" s="590" t="s">
        <v>118</v>
      </c>
      <c r="C1374" s="589" t="s">
        <v>16</v>
      </c>
    </row>
    <row r="1375" spans="1:3">
      <c r="A1375" s="600">
        <v>1373</v>
      </c>
      <c r="B1375" s="601" t="s">
        <v>118</v>
      </c>
      <c r="C1375" s="600" t="s">
        <v>16</v>
      </c>
    </row>
    <row r="1376" spans="1:3">
      <c r="A1376" s="589">
        <v>1374</v>
      </c>
      <c r="B1376" s="590" t="s">
        <v>175</v>
      </c>
      <c r="C1376" s="589" t="s">
        <v>16</v>
      </c>
    </row>
    <row r="1377" spans="1:3">
      <c r="A1377" s="600">
        <v>1375</v>
      </c>
      <c r="B1377" s="601" t="s">
        <v>15</v>
      </c>
      <c r="C1377" s="600" t="s">
        <v>150</v>
      </c>
    </row>
    <row r="1378" spans="1:3">
      <c r="A1378" s="589">
        <v>1376</v>
      </c>
      <c r="B1378" s="590" t="s">
        <v>15</v>
      </c>
      <c r="C1378" s="589" t="s">
        <v>150</v>
      </c>
    </row>
    <row r="1379" spans="1:3">
      <c r="A1379" s="600">
        <v>1377</v>
      </c>
      <c r="B1379" s="601" t="s">
        <v>118</v>
      </c>
      <c r="C1379" s="600" t="s">
        <v>16</v>
      </c>
    </row>
    <row r="1380" spans="1:3">
      <c r="A1380" s="589">
        <v>1378</v>
      </c>
      <c r="B1380" s="590" t="s">
        <v>118</v>
      </c>
      <c r="C1380" s="589" t="s">
        <v>14</v>
      </c>
    </row>
    <row r="1381" spans="1:3">
      <c r="A1381" s="600">
        <v>1379</v>
      </c>
      <c r="B1381" s="601" t="s">
        <v>20</v>
      </c>
      <c r="C1381" s="600" t="s">
        <v>16</v>
      </c>
    </row>
    <row r="1382" spans="1:3">
      <c r="A1382" s="589">
        <v>1380</v>
      </c>
      <c r="B1382" s="590" t="s">
        <v>118</v>
      </c>
      <c r="C1382" s="589" t="s">
        <v>16</v>
      </c>
    </row>
    <row r="1383" spans="1:3">
      <c r="A1383" s="600">
        <v>1381</v>
      </c>
      <c r="B1383" s="601" t="s">
        <v>14757</v>
      </c>
      <c r="C1383" s="600" t="s">
        <v>16</v>
      </c>
    </row>
    <row r="1384" spans="1:3">
      <c r="A1384" s="589">
        <v>1382</v>
      </c>
      <c r="B1384" s="590" t="s">
        <v>118</v>
      </c>
      <c r="C1384" s="589" t="s">
        <v>14</v>
      </c>
    </row>
    <row r="1385" spans="1:3">
      <c r="A1385" s="600">
        <v>1383</v>
      </c>
      <c r="B1385" s="601" t="s">
        <v>17</v>
      </c>
      <c r="C1385" s="600" t="s">
        <v>14</v>
      </c>
    </row>
    <row r="1386" spans="1:3">
      <c r="A1386" s="589">
        <v>1384</v>
      </c>
      <c r="B1386" s="590" t="s">
        <v>175</v>
      </c>
      <c r="C1386" s="589" t="s">
        <v>16</v>
      </c>
    </row>
    <row r="1387" spans="1:3">
      <c r="A1387" s="600">
        <v>1385</v>
      </c>
      <c r="B1387" s="601" t="s">
        <v>20</v>
      </c>
      <c r="C1387" s="600" t="s">
        <v>16</v>
      </c>
    </row>
    <row r="1388" spans="1:3">
      <c r="A1388" s="589">
        <v>1386</v>
      </c>
      <c r="B1388" s="590" t="s">
        <v>175</v>
      </c>
      <c r="C1388" s="589" t="s">
        <v>9</v>
      </c>
    </row>
    <row r="1389" spans="1:3">
      <c r="A1389" s="600">
        <v>1387</v>
      </c>
      <c r="B1389" s="601" t="s">
        <v>20</v>
      </c>
      <c r="C1389" s="603" t="s">
        <v>16</v>
      </c>
    </row>
    <row r="1390" spans="1:3">
      <c r="A1390" s="589">
        <v>1388</v>
      </c>
      <c r="B1390" s="590" t="s">
        <v>118</v>
      </c>
      <c r="C1390" s="589" t="s">
        <v>16</v>
      </c>
    </row>
    <row r="1391" spans="1:3">
      <c r="A1391" s="667">
        <v>1389</v>
      </c>
      <c r="B1391" s="696" t="s">
        <v>17</v>
      </c>
      <c r="C1391" s="667" t="s">
        <v>9</v>
      </c>
    </row>
    <row r="1392" spans="1:3">
      <c r="A1392" s="589">
        <v>1390</v>
      </c>
      <c r="B1392" s="590" t="s">
        <v>9</v>
      </c>
      <c r="C1392" s="589" t="s">
        <v>9</v>
      </c>
    </row>
    <row r="1393" spans="1:3">
      <c r="A1393" s="600">
        <v>1391</v>
      </c>
      <c r="B1393" s="601" t="s">
        <v>26</v>
      </c>
      <c r="C1393" s="600" t="s">
        <v>9</v>
      </c>
    </row>
    <row r="1394" spans="1:3">
      <c r="A1394" s="589">
        <v>1392</v>
      </c>
      <c r="B1394" s="590" t="s">
        <v>26</v>
      </c>
      <c r="C1394" s="589" t="s">
        <v>9</v>
      </c>
    </row>
    <row r="1395" spans="1:3">
      <c r="A1395" s="600">
        <v>1393</v>
      </c>
      <c r="B1395" s="601" t="s">
        <v>26</v>
      </c>
      <c r="C1395" s="600" t="s">
        <v>9</v>
      </c>
    </row>
    <row r="1396" spans="1:3">
      <c r="A1396" s="589">
        <v>1394</v>
      </c>
      <c r="B1396" s="590" t="s">
        <v>26</v>
      </c>
      <c r="C1396" s="589" t="s">
        <v>9</v>
      </c>
    </row>
    <row r="1397" spans="1:3">
      <c r="A1397" s="600">
        <v>1395</v>
      </c>
      <c r="B1397" s="601" t="s">
        <v>26</v>
      </c>
      <c r="C1397" s="600" t="s">
        <v>9</v>
      </c>
    </row>
    <row r="1398" spans="1:3">
      <c r="A1398" s="589">
        <v>1396</v>
      </c>
      <c r="B1398" s="590" t="s">
        <v>26</v>
      </c>
      <c r="C1398" s="589" t="s">
        <v>9</v>
      </c>
    </row>
    <row r="1399" spans="1:3">
      <c r="A1399" s="600">
        <v>1397</v>
      </c>
      <c r="B1399" s="601" t="s">
        <v>26</v>
      </c>
      <c r="C1399" s="600" t="s">
        <v>9</v>
      </c>
    </row>
    <row r="1400" spans="1:3">
      <c r="A1400" s="589">
        <v>1398</v>
      </c>
      <c r="B1400" s="590" t="s">
        <v>26</v>
      </c>
      <c r="C1400" s="589" t="s">
        <v>9</v>
      </c>
    </row>
    <row r="1401" spans="1:3">
      <c r="A1401" s="600">
        <v>1399</v>
      </c>
      <c r="B1401" s="601" t="s">
        <v>26</v>
      </c>
      <c r="C1401" s="600" t="s">
        <v>9</v>
      </c>
    </row>
    <row r="1402" spans="1:3">
      <c r="A1402" s="589">
        <v>1400</v>
      </c>
      <c r="B1402" s="590" t="s">
        <v>26</v>
      </c>
      <c r="C1402" s="589" t="s">
        <v>9</v>
      </c>
    </row>
    <row r="1403" spans="1:3">
      <c r="A1403" s="667">
        <v>1401</v>
      </c>
      <c r="B1403" s="696" t="s">
        <v>26</v>
      </c>
      <c r="C1403" s="600" t="s">
        <v>9</v>
      </c>
    </row>
    <row r="1404" spans="1:3">
      <c r="A1404" s="589">
        <v>1402</v>
      </c>
      <c r="B1404" s="590" t="s">
        <v>118</v>
      </c>
      <c r="C1404" s="589" t="s">
        <v>14</v>
      </c>
    </row>
    <row r="1405" spans="1:3">
      <c r="A1405" s="600">
        <v>1403</v>
      </c>
      <c r="B1405" s="601" t="s">
        <v>18</v>
      </c>
      <c r="C1405" s="600" t="s">
        <v>16</v>
      </c>
    </row>
    <row r="1406" spans="1:3">
      <c r="A1406" s="589">
        <v>1404</v>
      </c>
      <c r="B1406" s="590" t="s">
        <v>175</v>
      </c>
      <c r="C1406" s="589" t="s">
        <v>16</v>
      </c>
    </row>
    <row r="1407" spans="1:3">
      <c r="A1407" s="600">
        <v>1405</v>
      </c>
      <c r="B1407" s="601" t="s">
        <v>20</v>
      </c>
      <c r="C1407" s="600" t="s">
        <v>16</v>
      </c>
    </row>
    <row r="1408" spans="1:3">
      <c r="A1408" s="589">
        <v>1406</v>
      </c>
      <c r="B1408" s="590" t="s">
        <v>20</v>
      </c>
      <c r="C1408" s="589" t="s">
        <v>16</v>
      </c>
    </row>
    <row r="1409" spans="1:3">
      <c r="A1409" s="600">
        <v>1407</v>
      </c>
      <c r="B1409" s="601" t="s">
        <v>175</v>
      </c>
      <c r="C1409" s="600" t="s">
        <v>16</v>
      </c>
    </row>
    <row r="1410" spans="1:3">
      <c r="A1410" s="589">
        <v>1408</v>
      </c>
      <c r="B1410" s="590" t="s">
        <v>20</v>
      </c>
      <c r="C1410" s="589" t="s">
        <v>16</v>
      </c>
    </row>
    <row r="1411" spans="1:3">
      <c r="A1411" s="600">
        <v>1409</v>
      </c>
      <c r="B1411" s="601" t="s">
        <v>118</v>
      </c>
      <c r="C1411" s="600" t="s">
        <v>16</v>
      </c>
    </row>
    <row r="1412" spans="1:3">
      <c r="A1412" s="589">
        <v>1410</v>
      </c>
      <c r="B1412" s="590" t="s">
        <v>118</v>
      </c>
      <c r="C1412" s="589" t="s">
        <v>14</v>
      </c>
    </row>
    <row r="1413" spans="1:3">
      <c r="A1413" s="600">
        <v>1411</v>
      </c>
      <c r="B1413" s="601" t="s">
        <v>14757</v>
      </c>
      <c r="C1413" s="600" t="s">
        <v>16</v>
      </c>
    </row>
    <row r="1414" spans="1:3">
      <c r="A1414" s="589">
        <v>1412</v>
      </c>
      <c r="B1414" s="590" t="s">
        <v>175</v>
      </c>
      <c r="C1414" s="589" t="s">
        <v>9</v>
      </c>
    </row>
    <row r="1415" spans="1:3">
      <c r="A1415" s="600">
        <v>1413</v>
      </c>
      <c r="B1415" s="601" t="s">
        <v>175</v>
      </c>
      <c r="C1415" s="600" t="s">
        <v>9</v>
      </c>
    </row>
    <row r="1416" spans="1:3">
      <c r="A1416" s="589">
        <v>1414</v>
      </c>
      <c r="B1416" s="601" t="s">
        <v>198</v>
      </c>
      <c r="C1416" s="589" t="s">
        <v>9</v>
      </c>
    </row>
    <row r="1417" spans="1:3">
      <c r="A1417" s="600">
        <v>1415</v>
      </c>
      <c r="B1417" s="601" t="s">
        <v>28</v>
      </c>
      <c r="C1417" s="600" t="s">
        <v>16</v>
      </c>
    </row>
    <row r="1418" spans="1:3">
      <c r="A1418" s="589">
        <v>1416</v>
      </c>
      <c r="B1418" s="590" t="s">
        <v>175</v>
      </c>
      <c r="C1418" s="589" t="s">
        <v>9</v>
      </c>
    </row>
    <row r="1419" spans="1:3">
      <c r="A1419" s="600">
        <v>1417</v>
      </c>
      <c r="B1419" s="601" t="s">
        <v>20</v>
      </c>
      <c r="C1419" s="600" t="s">
        <v>16</v>
      </c>
    </row>
    <row r="1420" spans="1:3">
      <c r="A1420" s="589">
        <v>1418</v>
      </c>
      <c r="B1420" s="590" t="s">
        <v>175</v>
      </c>
      <c r="C1420" s="589" t="s">
        <v>9</v>
      </c>
    </row>
    <row r="1421" spans="1:3">
      <c r="A1421" s="600">
        <v>1419</v>
      </c>
      <c r="B1421" s="601" t="s">
        <v>17</v>
      </c>
      <c r="C1421" s="600" t="s">
        <v>109</v>
      </c>
    </row>
    <row r="1422" spans="1:3">
      <c r="A1422" s="589">
        <v>1420</v>
      </c>
      <c r="B1422" s="590" t="s">
        <v>20</v>
      </c>
      <c r="C1422" s="589" t="s">
        <v>16</v>
      </c>
    </row>
    <row r="1423" spans="1:3">
      <c r="A1423" s="600">
        <v>1421</v>
      </c>
      <c r="B1423" s="601" t="s">
        <v>118</v>
      </c>
      <c r="C1423" s="600" t="s">
        <v>16</v>
      </c>
    </row>
    <row r="1424" spans="1:3">
      <c r="A1424" s="589">
        <v>1422</v>
      </c>
      <c r="B1424" s="601" t="s">
        <v>14757</v>
      </c>
      <c r="C1424" s="589" t="s">
        <v>16</v>
      </c>
    </row>
    <row r="1425" spans="1:3">
      <c r="A1425" s="600">
        <v>1423</v>
      </c>
      <c r="B1425" s="601" t="s">
        <v>133</v>
      </c>
      <c r="C1425" s="600" t="s">
        <v>16</v>
      </c>
    </row>
    <row r="1426" spans="1:3">
      <c r="A1426" s="589">
        <v>1424</v>
      </c>
      <c r="B1426" s="590" t="s">
        <v>118</v>
      </c>
      <c r="C1426" s="589" t="s">
        <v>16</v>
      </c>
    </row>
    <row r="1427" spans="1:3">
      <c r="A1427" s="600">
        <v>1425</v>
      </c>
      <c r="B1427" s="601" t="s">
        <v>28</v>
      </c>
      <c r="C1427" s="600" t="s">
        <v>16</v>
      </c>
    </row>
    <row r="1428" spans="1:3">
      <c r="A1428" s="589">
        <v>1426</v>
      </c>
      <c r="B1428" s="590" t="s">
        <v>20</v>
      </c>
      <c r="C1428" s="589" t="s">
        <v>16</v>
      </c>
    </row>
    <row r="1429" spans="1:3">
      <c r="A1429" s="600">
        <v>1427</v>
      </c>
      <c r="B1429" s="601" t="s">
        <v>198</v>
      </c>
      <c r="C1429" s="600" t="s">
        <v>9</v>
      </c>
    </row>
    <row r="1430" spans="1:3">
      <c r="A1430" s="589">
        <v>1428</v>
      </c>
      <c r="B1430" s="590" t="s">
        <v>20</v>
      </c>
      <c r="C1430" s="589" t="s">
        <v>16</v>
      </c>
    </row>
    <row r="1431" spans="1:3">
      <c r="A1431" s="600">
        <v>1429</v>
      </c>
      <c r="B1431" s="601" t="s">
        <v>20</v>
      </c>
      <c r="C1431" s="600" t="s">
        <v>16</v>
      </c>
    </row>
    <row r="1432" spans="1:3">
      <c r="A1432" s="589">
        <v>1430</v>
      </c>
      <c r="B1432" s="590" t="s">
        <v>20</v>
      </c>
      <c r="C1432" s="589" t="s">
        <v>16</v>
      </c>
    </row>
    <row r="1433" spans="1:3">
      <c r="A1433" s="600">
        <v>1431</v>
      </c>
      <c r="B1433" s="601" t="s">
        <v>175</v>
      </c>
      <c r="C1433" s="600" t="s">
        <v>16</v>
      </c>
    </row>
    <row r="1434" spans="1:3">
      <c r="A1434" s="589">
        <v>1432</v>
      </c>
      <c r="B1434" s="590" t="s">
        <v>137</v>
      </c>
      <c r="C1434" s="589" t="s">
        <v>16</v>
      </c>
    </row>
    <row r="1435" spans="1:3">
      <c r="A1435" s="600">
        <v>1433</v>
      </c>
      <c r="B1435" s="601" t="s">
        <v>20</v>
      </c>
      <c r="C1435" s="600" t="s">
        <v>16</v>
      </c>
    </row>
    <row r="1436" spans="1:3">
      <c r="A1436" s="589">
        <v>1434</v>
      </c>
      <c r="B1436" s="590" t="s">
        <v>17</v>
      </c>
      <c r="C1436" s="589" t="s">
        <v>9</v>
      </c>
    </row>
    <row r="1437" spans="1:3">
      <c r="A1437" s="600">
        <v>1435</v>
      </c>
      <c r="B1437" s="601" t="s">
        <v>17</v>
      </c>
      <c r="C1437" s="600" t="s">
        <v>9</v>
      </c>
    </row>
    <row r="1438" spans="1:3">
      <c r="A1438" s="589">
        <v>1436</v>
      </c>
      <c r="B1438" s="590" t="s">
        <v>20</v>
      </c>
      <c r="C1438" s="589" t="s">
        <v>14</v>
      </c>
    </row>
    <row r="1439" spans="1:3">
      <c r="A1439" s="600">
        <v>1437</v>
      </c>
      <c r="B1439" s="601" t="s">
        <v>175</v>
      </c>
      <c r="C1439" s="600" t="s">
        <v>16</v>
      </c>
    </row>
    <row r="1440" spans="1:3">
      <c r="A1440" s="589">
        <v>1438</v>
      </c>
      <c r="B1440" s="601" t="s">
        <v>198</v>
      </c>
      <c r="C1440" s="589" t="s">
        <v>9</v>
      </c>
    </row>
    <row r="1441" spans="1:3">
      <c r="A1441" s="600">
        <v>1439</v>
      </c>
      <c r="B1441" s="601" t="s">
        <v>20</v>
      </c>
      <c r="C1441" s="600" t="s">
        <v>16</v>
      </c>
    </row>
    <row r="1442" spans="1:3">
      <c r="A1442" s="589">
        <v>1440</v>
      </c>
      <c r="B1442" s="590" t="s">
        <v>118</v>
      </c>
      <c r="C1442" s="589" t="s">
        <v>14</v>
      </c>
    </row>
    <row r="1443" spans="1:3">
      <c r="A1443" s="600">
        <v>1441</v>
      </c>
      <c r="B1443" s="601" t="s">
        <v>20</v>
      </c>
      <c r="C1443" s="600" t="s">
        <v>16</v>
      </c>
    </row>
    <row r="1444" spans="1:3">
      <c r="A1444" s="589">
        <v>1442</v>
      </c>
      <c r="B1444" s="601" t="s">
        <v>14757</v>
      </c>
      <c r="C1444" s="589" t="s">
        <v>16</v>
      </c>
    </row>
    <row r="1445" spans="1:3">
      <c r="A1445" s="600">
        <v>1443</v>
      </c>
      <c r="B1445" s="601" t="s">
        <v>159</v>
      </c>
      <c r="C1445" s="600" t="s">
        <v>14</v>
      </c>
    </row>
    <row r="1446" spans="1:3">
      <c r="A1446" s="589">
        <v>1444</v>
      </c>
      <c r="B1446" s="590" t="s">
        <v>20</v>
      </c>
      <c r="C1446" s="589" t="s">
        <v>16</v>
      </c>
    </row>
    <row r="1447" spans="1:3">
      <c r="A1447" s="600">
        <v>1445</v>
      </c>
      <c r="B1447" s="601" t="s">
        <v>20</v>
      </c>
      <c r="C1447" s="600" t="s">
        <v>16</v>
      </c>
    </row>
    <row r="1448" spans="1:3">
      <c r="A1448" s="667">
        <v>1446</v>
      </c>
      <c r="B1448" s="696" t="s">
        <v>118</v>
      </c>
      <c r="C1448" s="667" t="s">
        <v>14</v>
      </c>
    </row>
    <row r="1449" spans="1:3">
      <c r="A1449" s="600">
        <v>1447</v>
      </c>
      <c r="B1449" s="601" t="s">
        <v>17</v>
      </c>
      <c r="C1449" s="600" t="s">
        <v>9</v>
      </c>
    </row>
    <row r="1450" spans="1:3">
      <c r="A1450" s="589">
        <v>1448</v>
      </c>
      <c r="B1450" s="590" t="s">
        <v>20</v>
      </c>
      <c r="C1450" s="589" t="s">
        <v>16</v>
      </c>
    </row>
    <row r="1451" spans="1:3">
      <c r="A1451" s="600">
        <v>1449</v>
      </c>
      <c r="B1451" s="601" t="s">
        <v>20</v>
      </c>
      <c r="C1451" s="600" t="s">
        <v>16</v>
      </c>
    </row>
    <row r="1452" spans="1:3">
      <c r="A1452" s="589">
        <v>1450</v>
      </c>
      <c r="B1452" s="590" t="s">
        <v>20</v>
      </c>
      <c r="C1452" s="589" t="s">
        <v>16</v>
      </c>
    </row>
    <row r="1453" spans="1:3">
      <c r="A1453" s="600">
        <v>1451</v>
      </c>
      <c r="B1453" s="601" t="s">
        <v>20</v>
      </c>
      <c r="C1453" s="600" t="s">
        <v>16</v>
      </c>
    </row>
    <row r="1454" spans="1:3">
      <c r="A1454" s="641">
        <v>1452</v>
      </c>
      <c r="B1454" s="639" t="s">
        <v>26</v>
      </c>
      <c r="C1454" s="641" t="s">
        <v>16</v>
      </c>
    </row>
    <row r="1455" spans="1:3">
      <c r="A1455" s="600">
        <v>1453</v>
      </c>
      <c r="B1455" s="601" t="s">
        <v>175</v>
      </c>
      <c r="C1455" s="600" t="s">
        <v>16</v>
      </c>
    </row>
    <row r="1456" spans="1:3">
      <c r="A1456" s="589">
        <v>1454</v>
      </c>
      <c r="B1456" s="590" t="s">
        <v>20</v>
      </c>
      <c r="C1456" s="589" t="s">
        <v>16</v>
      </c>
    </row>
    <row r="1457" spans="1:3">
      <c r="A1457" s="600">
        <v>1455</v>
      </c>
      <c r="B1457" s="601" t="s">
        <v>20</v>
      </c>
      <c r="C1457" s="600" t="s">
        <v>16</v>
      </c>
    </row>
    <row r="1458" spans="1:3">
      <c r="A1458" s="589">
        <v>1456</v>
      </c>
      <c r="B1458" s="590" t="s">
        <v>175</v>
      </c>
      <c r="C1458" s="589" t="s">
        <v>16</v>
      </c>
    </row>
    <row r="1459" spans="1:3">
      <c r="A1459" s="600">
        <v>1457</v>
      </c>
      <c r="B1459" s="601" t="s">
        <v>27</v>
      </c>
      <c r="C1459" s="600" t="s">
        <v>16</v>
      </c>
    </row>
    <row r="1460" spans="1:3">
      <c r="A1460" s="589">
        <v>1458</v>
      </c>
      <c r="B1460" s="601" t="s">
        <v>198</v>
      </c>
      <c r="C1460" s="589" t="s">
        <v>9</v>
      </c>
    </row>
    <row r="1461" spans="1:3">
      <c r="A1461" s="600">
        <v>1459</v>
      </c>
      <c r="B1461" s="601" t="s">
        <v>20</v>
      </c>
      <c r="C1461" s="600" t="s">
        <v>16</v>
      </c>
    </row>
    <row r="1462" spans="1:3">
      <c r="A1462" s="589">
        <v>1460</v>
      </c>
      <c r="B1462" s="601" t="s">
        <v>198</v>
      </c>
      <c r="C1462" s="589" t="s">
        <v>9</v>
      </c>
    </row>
    <row r="1463" spans="1:3">
      <c r="A1463" s="600">
        <v>1461</v>
      </c>
      <c r="B1463" s="601" t="s">
        <v>20</v>
      </c>
      <c r="C1463" s="600" t="s">
        <v>16</v>
      </c>
    </row>
    <row r="1464" spans="1:3">
      <c r="A1464" s="589">
        <v>1462</v>
      </c>
      <c r="B1464" s="601" t="s">
        <v>198</v>
      </c>
      <c r="C1464" s="589" t="s">
        <v>9</v>
      </c>
    </row>
    <row r="1465" spans="1:3">
      <c r="A1465" s="600">
        <v>1463</v>
      </c>
      <c r="B1465" s="601" t="s">
        <v>20</v>
      </c>
      <c r="C1465" s="600" t="s">
        <v>16</v>
      </c>
    </row>
    <row r="1466" spans="1:3">
      <c r="A1466" s="589">
        <v>1464</v>
      </c>
      <c r="B1466" s="590" t="s">
        <v>20</v>
      </c>
      <c r="C1466" s="589" t="s">
        <v>16</v>
      </c>
    </row>
    <row r="1467" spans="1:3">
      <c r="A1467" s="600">
        <v>1465</v>
      </c>
      <c r="B1467" s="601" t="s">
        <v>198</v>
      </c>
      <c r="C1467" s="600" t="s">
        <v>9</v>
      </c>
    </row>
    <row r="1468" spans="1:3">
      <c r="A1468" s="589">
        <v>1466</v>
      </c>
      <c r="B1468" s="601" t="s">
        <v>198</v>
      </c>
      <c r="C1468" s="589" t="s">
        <v>9</v>
      </c>
    </row>
    <row r="1469" spans="1:3">
      <c r="A1469" s="600">
        <v>1467</v>
      </c>
      <c r="B1469" s="601" t="s">
        <v>20</v>
      </c>
      <c r="C1469" s="600" t="s">
        <v>16</v>
      </c>
    </row>
    <row r="1470" spans="1:3">
      <c r="A1470" s="589">
        <v>1468</v>
      </c>
      <c r="B1470" s="601" t="s">
        <v>198</v>
      </c>
      <c r="C1470" s="589" t="s">
        <v>9</v>
      </c>
    </row>
    <row r="1471" spans="1:3">
      <c r="A1471" s="600">
        <v>1469</v>
      </c>
      <c r="B1471" s="601" t="s">
        <v>137</v>
      </c>
      <c r="C1471" s="600" t="s">
        <v>109</v>
      </c>
    </row>
    <row r="1472" spans="1:3">
      <c r="A1472" s="589">
        <v>1470</v>
      </c>
      <c r="B1472" s="590" t="s">
        <v>175</v>
      </c>
      <c r="C1472" s="589" t="s">
        <v>16</v>
      </c>
    </row>
    <row r="1473" spans="1:3">
      <c r="A1473" s="600">
        <v>1471</v>
      </c>
      <c r="B1473" s="601" t="s">
        <v>26</v>
      </c>
      <c r="C1473" s="600" t="s">
        <v>9</v>
      </c>
    </row>
    <row r="1474" spans="1:3">
      <c r="A1474" s="589">
        <v>1472</v>
      </c>
      <c r="B1474" s="590" t="s">
        <v>118</v>
      </c>
      <c r="C1474" s="589" t="s">
        <v>16</v>
      </c>
    </row>
    <row r="1475" spans="1:3">
      <c r="A1475" s="600">
        <v>1473</v>
      </c>
      <c r="B1475" s="601" t="s">
        <v>20</v>
      </c>
      <c r="C1475" s="600" t="s">
        <v>16</v>
      </c>
    </row>
    <row r="1476" spans="1:3">
      <c r="A1476" s="770">
        <v>1474</v>
      </c>
      <c r="B1476" s="791" t="s">
        <v>20</v>
      </c>
      <c r="C1476" s="589" t="s">
        <v>16</v>
      </c>
    </row>
    <row r="1477" spans="1:3">
      <c r="A1477" s="600">
        <v>1475</v>
      </c>
      <c r="B1477" s="601" t="s">
        <v>175</v>
      </c>
      <c r="C1477" s="600" t="s">
        <v>16</v>
      </c>
    </row>
    <row r="1478" spans="1:3">
      <c r="A1478" s="589">
        <v>1476</v>
      </c>
      <c r="B1478" s="590" t="s">
        <v>20</v>
      </c>
      <c r="C1478" s="589" t="s">
        <v>16</v>
      </c>
    </row>
    <row r="1479" spans="1:3">
      <c r="A1479" s="600">
        <v>1477</v>
      </c>
      <c r="B1479" s="601" t="s">
        <v>118</v>
      </c>
      <c r="C1479" s="600" t="s">
        <v>16</v>
      </c>
    </row>
    <row r="1480" spans="1:3">
      <c r="A1480" s="589">
        <v>1478</v>
      </c>
      <c r="B1480" s="590" t="s">
        <v>27</v>
      </c>
      <c r="C1480" s="589" t="s">
        <v>109</v>
      </c>
    </row>
    <row r="1481" spans="1:3">
      <c r="A1481" s="600">
        <v>1479</v>
      </c>
      <c r="B1481" s="601" t="s">
        <v>20</v>
      </c>
      <c r="C1481" s="600" t="s">
        <v>16</v>
      </c>
    </row>
    <row r="1482" spans="1:3">
      <c r="A1482" s="589">
        <v>1480</v>
      </c>
      <c r="B1482" s="590" t="s">
        <v>20</v>
      </c>
      <c r="C1482" s="589" t="s">
        <v>16</v>
      </c>
    </row>
    <row r="1483" spans="1:3">
      <c r="A1483" s="600">
        <v>1481</v>
      </c>
      <c r="B1483" s="601" t="s">
        <v>20</v>
      </c>
      <c r="C1483" s="600" t="s">
        <v>16</v>
      </c>
    </row>
    <row r="1484" spans="1:3">
      <c r="A1484" s="589">
        <v>1482</v>
      </c>
      <c r="B1484" s="590" t="s">
        <v>20</v>
      </c>
      <c r="C1484" s="589" t="s">
        <v>16</v>
      </c>
    </row>
    <row r="1485" spans="1:3">
      <c r="A1485" s="600">
        <v>1483</v>
      </c>
      <c r="B1485" s="601" t="s">
        <v>118</v>
      </c>
      <c r="C1485" s="600" t="s">
        <v>16</v>
      </c>
    </row>
    <row r="1486" spans="1:3">
      <c r="A1486" s="589">
        <v>1484</v>
      </c>
      <c r="B1486" s="590" t="s">
        <v>20</v>
      </c>
      <c r="C1486" s="589" t="s">
        <v>16</v>
      </c>
    </row>
    <row r="1487" spans="1:3">
      <c r="A1487" s="600">
        <v>1485</v>
      </c>
      <c r="B1487" s="601" t="s">
        <v>137</v>
      </c>
      <c r="C1487" s="600" t="s">
        <v>16</v>
      </c>
    </row>
    <row r="1488" spans="1:3">
      <c r="A1488" s="589">
        <v>1486</v>
      </c>
      <c r="B1488" s="590" t="s">
        <v>175</v>
      </c>
      <c r="C1488" s="589" t="s">
        <v>16</v>
      </c>
    </row>
    <row r="1489" spans="1:3">
      <c r="A1489" s="600">
        <v>1487</v>
      </c>
      <c r="B1489" s="601" t="s">
        <v>20</v>
      </c>
      <c r="C1489" s="600" t="s">
        <v>16</v>
      </c>
    </row>
    <row r="1490" spans="1:3">
      <c r="A1490" s="589">
        <v>1488</v>
      </c>
      <c r="B1490" s="590" t="s">
        <v>20</v>
      </c>
      <c r="C1490" s="589" t="s">
        <v>16</v>
      </c>
    </row>
    <row r="1491" spans="1:3">
      <c r="A1491" s="600">
        <v>1489</v>
      </c>
      <c r="B1491" s="601" t="s">
        <v>14757</v>
      </c>
      <c r="C1491" s="600" t="s">
        <v>16</v>
      </c>
    </row>
    <row r="1492" spans="1:3">
      <c r="A1492" s="589">
        <v>1490</v>
      </c>
      <c r="B1492" s="590" t="s">
        <v>20</v>
      </c>
      <c r="C1492" s="589" t="s">
        <v>16</v>
      </c>
    </row>
    <row r="1493" spans="1:3">
      <c r="A1493" s="600">
        <v>1491</v>
      </c>
      <c r="B1493" s="601" t="s">
        <v>20</v>
      </c>
      <c r="C1493" s="600" t="s">
        <v>16</v>
      </c>
    </row>
    <row r="1494" spans="1:3">
      <c r="A1494" s="770">
        <v>1492</v>
      </c>
      <c r="B1494" s="802" t="s">
        <v>175</v>
      </c>
      <c r="C1494" s="589" t="s">
        <v>16</v>
      </c>
    </row>
    <row r="1495" spans="1:3">
      <c r="A1495" s="600">
        <v>1493</v>
      </c>
      <c r="B1495" s="601" t="s">
        <v>20</v>
      </c>
      <c r="C1495" s="600" t="s">
        <v>16</v>
      </c>
    </row>
    <row r="1496" spans="1:3">
      <c r="A1496" s="589">
        <v>1494</v>
      </c>
      <c r="B1496" s="590" t="s">
        <v>118</v>
      </c>
      <c r="C1496" s="589" t="s">
        <v>16</v>
      </c>
    </row>
    <row r="1497" spans="1:3">
      <c r="A1497" s="600">
        <v>1495</v>
      </c>
      <c r="B1497" s="601" t="s">
        <v>118</v>
      </c>
      <c r="C1497" s="600" t="s">
        <v>16</v>
      </c>
    </row>
    <row r="1498" spans="1:3">
      <c r="A1498" s="589">
        <v>1496</v>
      </c>
      <c r="B1498" s="590" t="s">
        <v>20</v>
      </c>
      <c r="C1498" s="589" t="s">
        <v>16</v>
      </c>
    </row>
    <row r="1499" spans="1:3">
      <c r="A1499" s="600">
        <v>1497</v>
      </c>
      <c r="B1499" s="601" t="s">
        <v>118</v>
      </c>
      <c r="C1499" s="600" t="s">
        <v>16</v>
      </c>
    </row>
    <row r="1500" spans="1:3">
      <c r="A1500" s="589">
        <v>1498</v>
      </c>
      <c r="B1500" s="590" t="s">
        <v>20</v>
      </c>
      <c r="C1500" s="589" t="s">
        <v>16</v>
      </c>
    </row>
    <row r="1501" spans="1:3">
      <c r="A1501" s="600">
        <v>1499</v>
      </c>
      <c r="B1501" s="601" t="s">
        <v>20</v>
      </c>
      <c r="C1501" s="600" t="s">
        <v>16</v>
      </c>
    </row>
    <row r="1502" spans="1:3">
      <c r="A1502" s="589">
        <v>1500</v>
      </c>
      <c r="B1502" s="590" t="s">
        <v>20</v>
      </c>
      <c r="C1502" s="589" t="s">
        <v>16</v>
      </c>
    </row>
    <row r="1503" spans="1:3">
      <c r="A1503" s="600">
        <v>1501</v>
      </c>
      <c r="B1503" s="601" t="s">
        <v>175</v>
      </c>
      <c r="C1503" s="600" t="s">
        <v>16</v>
      </c>
    </row>
    <row r="1504" spans="1:3">
      <c r="A1504" s="589">
        <v>1502</v>
      </c>
      <c r="B1504" s="590" t="s">
        <v>20</v>
      </c>
      <c r="C1504" s="589" t="s">
        <v>16</v>
      </c>
    </row>
    <row r="1505" spans="1:3">
      <c r="A1505" s="600">
        <v>1503</v>
      </c>
      <c r="B1505" s="601" t="s">
        <v>20</v>
      </c>
      <c r="C1505" s="600" t="s">
        <v>16</v>
      </c>
    </row>
    <row r="1506" spans="1:3">
      <c r="A1506" s="589">
        <v>1504</v>
      </c>
      <c r="B1506" s="590" t="s">
        <v>20</v>
      </c>
      <c r="C1506" s="589" t="s">
        <v>16</v>
      </c>
    </row>
    <row r="1507" spans="1:3">
      <c r="A1507" s="600">
        <v>1505</v>
      </c>
      <c r="B1507" s="601" t="s">
        <v>20</v>
      </c>
      <c r="C1507" s="600" t="s">
        <v>16</v>
      </c>
    </row>
    <row r="1508" spans="1:3">
      <c r="A1508" s="770">
        <v>1506</v>
      </c>
      <c r="B1508" s="802" t="s">
        <v>20</v>
      </c>
      <c r="C1508" s="589" t="s">
        <v>16</v>
      </c>
    </row>
    <row r="1509" spans="1:3">
      <c r="A1509" s="1169">
        <v>1507</v>
      </c>
      <c r="B1509" s="601" t="s">
        <v>20</v>
      </c>
      <c r="C1509" s="600" t="s">
        <v>16</v>
      </c>
    </row>
    <row r="1510" spans="1:3">
      <c r="A1510" s="959">
        <v>1508</v>
      </c>
      <c r="B1510" s="590" t="s">
        <v>20</v>
      </c>
      <c r="C1510" s="589" t="s">
        <v>16</v>
      </c>
    </row>
    <row r="1511" spans="1:3">
      <c r="A1511" s="1169">
        <v>1509</v>
      </c>
      <c r="B1511" s="601" t="s">
        <v>20</v>
      </c>
      <c r="C1511" s="600" t="s">
        <v>16</v>
      </c>
    </row>
    <row r="1512" spans="1:3">
      <c r="A1512" s="959">
        <v>1510</v>
      </c>
      <c r="B1512" s="590" t="s">
        <v>27</v>
      </c>
      <c r="C1512" s="589" t="s">
        <v>9</v>
      </c>
    </row>
    <row r="1513" spans="1:3">
      <c r="A1513" s="1169">
        <v>1511</v>
      </c>
      <c r="B1513" s="601" t="s">
        <v>118</v>
      </c>
      <c r="C1513" s="600" t="s">
        <v>14</v>
      </c>
    </row>
    <row r="1514" spans="1:3">
      <c r="A1514" s="960">
        <v>1512</v>
      </c>
      <c r="B1514" s="601" t="s">
        <v>26</v>
      </c>
      <c r="C1514" s="600" t="s">
        <v>16</v>
      </c>
    </row>
    <row r="1515" spans="1:3">
      <c r="A1515" s="1169">
        <v>1513</v>
      </c>
      <c r="B1515" s="601" t="s">
        <v>198</v>
      </c>
      <c r="C1515" s="600" t="s">
        <v>9</v>
      </c>
    </row>
    <row r="1516" spans="1:3">
      <c r="A1516" s="959">
        <v>1514</v>
      </c>
      <c r="B1516" s="590" t="s">
        <v>20</v>
      </c>
      <c r="C1516" s="589" t="s">
        <v>16</v>
      </c>
    </row>
    <row r="1517" spans="1:3">
      <c r="A1517" s="1169">
        <v>1515</v>
      </c>
      <c r="B1517" s="601" t="s">
        <v>175</v>
      </c>
      <c r="C1517" s="600" t="s">
        <v>16</v>
      </c>
    </row>
    <row r="1518" spans="1:3">
      <c r="A1518" s="959">
        <v>1516</v>
      </c>
      <c r="B1518" s="590" t="s">
        <v>20</v>
      </c>
      <c r="C1518" s="589" t="s">
        <v>16</v>
      </c>
    </row>
    <row r="1519" spans="1:3">
      <c r="A1519" s="1169">
        <v>1517</v>
      </c>
      <c r="B1519" s="601" t="s">
        <v>137</v>
      </c>
      <c r="C1519" s="600" t="s">
        <v>16</v>
      </c>
    </row>
    <row r="1520" spans="1:3">
      <c r="A1520" s="959">
        <v>1518</v>
      </c>
      <c r="B1520" s="590" t="s">
        <v>20</v>
      </c>
      <c r="C1520" s="589" t="s">
        <v>16</v>
      </c>
    </row>
    <row r="1521" spans="1:3">
      <c r="A1521" s="1169">
        <v>1519</v>
      </c>
      <c r="B1521" s="601" t="s">
        <v>118</v>
      </c>
      <c r="C1521" s="600" t="s">
        <v>16</v>
      </c>
    </row>
    <row r="1522" spans="1:3">
      <c r="A1522" s="959">
        <v>1520</v>
      </c>
      <c r="B1522" s="590" t="s">
        <v>118</v>
      </c>
      <c r="C1522" s="589" t="s">
        <v>16</v>
      </c>
    </row>
    <row r="1523" spans="1:3">
      <c r="A1523" s="1169">
        <v>1521</v>
      </c>
      <c r="B1523" s="601" t="s">
        <v>175</v>
      </c>
      <c r="C1523" s="600" t="s">
        <v>16</v>
      </c>
    </row>
    <row r="1524" spans="1:3">
      <c r="A1524" s="959">
        <v>1522</v>
      </c>
      <c r="B1524" s="590" t="s">
        <v>175</v>
      </c>
      <c r="C1524" s="589" t="s">
        <v>16</v>
      </c>
    </row>
    <row r="1525" spans="1:3">
      <c r="A1525" s="1169">
        <v>1523</v>
      </c>
      <c r="B1525" s="601" t="s">
        <v>118</v>
      </c>
      <c r="C1525" s="600" t="s">
        <v>16</v>
      </c>
    </row>
    <row r="1526" spans="1:3">
      <c r="A1526" s="959">
        <v>1524</v>
      </c>
      <c r="B1526" s="590" t="s">
        <v>175</v>
      </c>
      <c r="C1526" s="589" t="s">
        <v>16</v>
      </c>
    </row>
    <row r="1527" spans="1:3">
      <c r="A1527" s="1169">
        <v>1525</v>
      </c>
      <c r="B1527" s="601" t="s">
        <v>118</v>
      </c>
      <c r="C1527" s="600" t="s">
        <v>16</v>
      </c>
    </row>
    <row r="1528" spans="1:3">
      <c r="A1528" s="959">
        <v>1526</v>
      </c>
      <c r="B1528" s="590" t="s">
        <v>118</v>
      </c>
      <c r="C1528" s="589" t="s">
        <v>16</v>
      </c>
    </row>
    <row r="1529" spans="1:3">
      <c r="A1529" s="1169">
        <v>1527</v>
      </c>
      <c r="B1529" s="601" t="s">
        <v>118</v>
      </c>
      <c r="C1529" s="600" t="s">
        <v>16</v>
      </c>
    </row>
    <row r="1530" spans="1:3">
      <c r="A1530" s="959">
        <v>1528</v>
      </c>
      <c r="B1530" s="590" t="s">
        <v>118</v>
      </c>
      <c r="C1530" s="589" t="s">
        <v>16</v>
      </c>
    </row>
    <row r="1531" spans="1:3">
      <c r="A1531" s="1169">
        <v>1529</v>
      </c>
      <c r="B1531" s="601" t="s">
        <v>175</v>
      </c>
      <c r="C1531" s="600" t="s">
        <v>16</v>
      </c>
    </row>
    <row r="1532" spans="1:3">
      <c r="A1532" s="959">
        <v>1530</v>
      </c>
      <c r="B1532" s="601" t="s">
        <v>14757</v>
      </c>
      <c r="C1532" s="589" t="s">
        <v>16</v>
      </c>
    </row>
    <row r="1533" spans="1:3">
      <c r="A1533" s="1169">
        <v>1531</v>
      </c>
      <c r="B1533" s="601" t="s">
        <v>14757</v>
      </c>
      <c r="C1533" s="600" t="s">
        <v>16</v>
      </c>
    </row>
    <row r="1534" spans="1:3">
      <c r="A1534" s="959">
        <v>1532</v>
      </c>
      <c r="B1534" s="791" t="s">
        <v>20</v>
      </c>
      <c r="C1534" s="589" t="s">
        <v>16</v>
      </c>
    </row>
    <row r="1535" spans="1:3">
      <c r="A1535" s="1169">
        <v>1533</v>
      </c>
      <c r="B1535" s="601" t="s">
        <v>14757</v>
      </c>
      <c r="C1535" s="600" t="s">
        <v>16</v>
      </c>
    </row>
    <row r="1536" spans="1:3">
      <c r="A1536" s="959">
        <v>1534</v>
      </c>
      <c r="B1536" s="601" t="s">
        <v>14757</v>
      </c>
      <c r="C1536" s="589" t="s">
        <v>16</v>
      </c>
    </row>
    <row r="1537" spans="1:3">
      <c r="A1537" s="982">
        <v>1535</v>
      </c>
      <c r="B1537" s="614" t="s">
        <v>27</v>
      </c>
      <c r="C1537" s="600" t="s">
        <v>108</v>
      </c>
    </row>
    <row r="1538" spans="1:3">
      <c r="A1538" s="959">
        <v>1536</v>
      </c>
      <c r="B1538" s="639" t="s">
        <v>26</v>
      </c>
      <c r="C1538" s="589" t="s">
        <v>26</v>
      </c>
    </row>
    <row r="1539" spans="1:3">
      <c r="A1539" s="1169">
        <v>1537</v>
      </c>
      <c r="B1539" s="601" t="s">
        <v>14757</v>
      </c>
      <c r="C1539" s="600" t="s">
        <v>16</v>
      </c>
    </row>
    <row r="1540" spans="1:3">
      <c r="A1540" s="959">
        <v>1538</v>
      </c>
      <c r="B1540" s="601" t="s">
        <v>198</v>
      </c>
      <c r="C1540" s="589" t="s">
        <v>9</v>
      </c>
    </row>
    <row r="1541" spans="1:3">
      <c r="A1541" s="1169">
        <v>1539</v>
      </c>
      <c r="B1541" s="601" t="s">
        <v>198</v>
      </c>
      <c r="C1541" s="600" t="s">
        <v>9</v>
      </c>
    </row>
    <row r="1542" spans="1:3">
      <c r="A1542" s="959">
        <v>1540</v>
      </c>
      <c r="B1542" s="601" t="s">
        <v>198</v>
      </c>
      <c r="C1542" s="589" t="s">
        <v>9</v>
      </c>
    </row>
    <row r="1543" spans="1:3">
      <c r="A1543" s="1169">
        <v>1541</v>
      </c>
      <c r="B1543" s="601" t="s">
        <v>14757</v>
      </c>
      <c r="C1543" s="600" t="s">
        <v>16</v>
      </c>
    </row>
    <row r="1544" spans="1:3">
      <c r="A1544" s="959">
        <v>1542</v>
      </c>
      <c r="B1544" s="639" t="s">
        <v>175</v>
      </c>
      <c r="C1544" s="589" t="s">
        <v>16</v>
      </c>
    </row>
    <row r="1545" spans="1:3">
      <c r="A1545" s="1169">
        <v>1543</v>
      </c>
      <c r="B1545" s="614" t="s">
        <v>20</v>
      </c>
      <c r="C1545" s="600" t="s">
        <v>16</v>
      </c>
    </row>
    <row r="1546" spans="1:3">
      <c r="A1546" s="959">
        <v>1544</v>
      </c>
      <c r="B1546" s="590" t="s">
        <v>20</v>
      </c>
      <c r="C1546" s="589" t="s">
        <v>16</v>
      </c>
    </row>
    <row r="1547" spans="1:3">
      <c r="A1547" s="1169">
        <v>1545</v>
      </c>
      <c r="B1547" s="614" t="s">
        <v>20</v>
      </c>
      <c r="C1547" s="600" t="s">
        <v>16</v>
      </c>
    </row>
    <row r="1548" spans="1:3">
      <c r="A1548" s="959">
        <v>1546</v>
      </c>
      <c r="B1548" s="639" t="s">
        <v>20</v>
      </c>
      <c r="C1548" s="589" t="s">
        <v>16</v>
      </c>
    </row>
    <row r="1549" spans="1:3">
      <c r="A1549" s="960">
        <v>1547</v>
      </c>
      <c r="B1549" s="614" t="s">
        <v>20</v>
      </c>
      <c r="C1549" s="600" t="s">
        <v>16</v>
      </c>
    </row>
    <row r="1550" spans="1:3">
      <c r="A1550" s="959">
        <v>1548</v>
      </c>
      <c r="B1550" s="601" t="s">
        <v>175</v>
      </c>
      <c r="C1550" s="589" t="s">
        <v>16</v>
      </c>
    </row>
    <row r="1551" spans="1:3">
      <c r="A1551" s="960">
        <v>1549</v>
      </c>
      <c r="B1551" s="601" t="s">
        <v>14757</v>
      </c>
      <c r="C1551" s="600" t="s">
        <v>14</v>
      </c>
    </row>
    <row r="1552" spans="1:3">
      <c r="A1552" s="959">
        <v>1550</v>
      </c>
      <c r="B1552" s="639" t="s">
        <v>175</v>
      </c>
      <c r="C1552" s="589" t="s">
        <v>9</v>
      </c>
    </row>
    <row r="1553" spans="1:3">
      <c r="A1553" s="960">
        <v>1551</v>
      </c>
      <c r="B1553" s="614" t="s">
        <v>175</v>
      </c>
      <c r="C1553" s="600" t="s">
        <v>9</v>
      </c>
    </row>
    <row r="1554" spans="1:3">
      <c r="A1554" s="959">
        <v>1552</v>
      </c>
      <c r="B1554" s="639" t="s">
        <v>175</v>
      </c>
      <c r="C1554" s="589" t="s">
        <v>9</v>
      </c>
    </row>
    <row r="1555" spans="1:3">
      <c r="A1555" s="960">
        <v>1553</v>
      </c>
      <c r="B1555" s="614" t="s">
        <v>175</v>
      </c>
      <c r="C1555" s="600" t="s">
        <v>9</v>
      </c>
    </row>
    <row r="1556" spans="1:3">
      <c r="A1556" s="959">
        <v>1554</v>
      </c>
      <c r="B1556" s="639" t="s">
        <v>20</v>
      </c>
      <c r="C1556" s="589" t="s">
        <v>16</v>
      </c>
    </row>
    <row r="1557" spans="1:3">
      <c r="A1557" s="960">
        <v>1555</v>
      </c>
      <c r="B1557" s="601" t="s">
        <v>127</v>
      </c>
      <c r="C1557" s="600" t="s">
        <v>16</v>
      </c>
    </row>
    <row r="1558" spans="1:3">
      <c r="A1558" s="959">
        <v>1556</v>
      </c>
      <c r="B1558" s="639" t="s">
        <v>175</v>
      </c>
      <c r="C1558" s="589" t="s">
        <v>16</v>
      </c>
    </row>
    <row r="1559" spans="1:3">
      <c r="A1559" s="960">
        <v>1557</v>
      </c>
      <c r="B1559" s="797" t="s">
        <v>20</v>
      </c>
      <c r="C1559" s="600" t="s">
        <v>16</v>
      </c>
    </row>
    <row r="1560" spans="1:3">
      <c r="A1560" s="959">
        <v>1558</v>
      </c>
      <c r="B1560" s="639" t="s">
        <v>20</v>
      </c>
      <c r="C1560" s="589" t="s">
        <v>9</v>
      </c>
    </row>
    <row r="1561" spans="1:3">
      <c r="A1561" s="960">
        <v>1559</v>
      </c>
      <c r="B1561" s="800" t="s">
        <v>118</v>
      </c>
      <c r="C1561" s="600" t="s">
        <v>14</v>
      </c>
    </row>
    <row r="1562" spans="1:3">
      <c r="A1562" s="959">
        <v>1560</v>
      </c>
      <c r="B1562" s="802" t="s">
        <v>20</v>
      </c>
      <c r="C1562" s="589" t="s">
        <v>16</v>
      </c>
    </row>
    <row r="1563" spans="1:3">
      <c r="A1563" s="960">
        <v>1561</v>
      </c>
      <c r="B1563" s="800" t="s">
        <v>118</v>
      </c>
      <c r="C1563" s="600" t="s">
        <v>14</v>
      </c>
    </row>
    <row r="1564" spans="1:3">
      <c r="A1564" s="959">
        <v>1562</v>
      </c>
      <c r="B1564" s="802" t="s">
        <v>20</v>
      </c>
      <c r="C1564" s="589" t="s">
        <v>16</v>
      </c>
    </row>
    <row r="1565" spans="1:3">
      <c r="A1565" s="960">
        <v>1563</v>
      </c>
      <c r="B1565" s="800" t="s">
        <v>20</v>
      </c>
      <c r="C1565" s="600" t="s">
        <v>9</v>
      </c>
    </row>
    <row r="1566" spans="1:3">
      <c r="A1566" s="959">
        <v>1564</v>
      </c>
      <c r="B1566" s="639" t="s">
        <v>20</v>
      </c>
      <c r="C1566" s="589" t="s">
        <v>16</v>
      </c>
    </row>
    <row r="1567" spans="1:3">
      <c r="A1567" s="960">
        <v>1565</v>
      </c>
      <c r="B1567" s="614" t="s">
        <v>18</v>
      </c>
      <c r="C1567" s="600" t="s">
        <v>45</v>
      </c>
    </row>
    <row r="1568" spans="1:3">
      <c r="A1568" s="959">
        <v>1566</v>
      </c>
      <c r="B1568" s="639" t="s">
        <v>18</v>
      </c>
      <c r="C1568" s="589" t="s">
        <v>45</v>
      </c>
    </row>
    <row r="1569" spans="1:3">
      <c r="A1569" s="1105">
        <v>1567</v>
      </c>
      <c r="B1569" s="855" t="s">
        <v>175</v>
      </c>
      <c r="C1569" s="667" t="s">
        <v>14</v>
      </c>
    </row>
    <row r="1570" spans="1:3">
      <c r="A1570" s="959">
        <v>1568</v>
      </c>
      <c r="B1570" s="639" t="s">
        <v>18</v>
      </c>
      <c r="C1570" s="589" t="s">
        <v>45</v>
      </c>
    </row>
    <row r="1571" spans="1:3">
      <c r="A1571" s="960">
        <v>1569</v>
      </c>
      <c r="B1571" s="614" t="s">
        <v>17</v>
      </c>
      <c r="C1571" s="600" t="s">
        <v>16</v>
      </c>
    </row>
    <row r="1572" spans="1:3">
      <c r="A1572" s="1170">
        <v>1570</v>
      </c>
      <c r="B1572" s="639" t="s">
        <v>27</v>
      </c>
      <c r="C1572" s="589" t="s">
        <v>108</v>
      </c>
    </row>
    <row r="1573" spans="1:3">
      <c r="A1573" s="960">
        <v>1571</v>
      </c>
      <c r="B1573" s="800" t="s">
        <v>20</v>
      </c>
      <c r="C1573" s="600" t="s">
        <v>16</v>
      </c>
    </row>
    <row r="1574" spans="1:3">
      <c r="A1574" s="959">
        <v>1572</v>
      </c>
      <c r="B1574" s="601" t="s">
        <v>14757</v>
      </c>
      <c r="C1574" s="589" t="s">
        <v>16</v>
      </c>
    </row>
    <row r="1575" spans="1:3">
      <c r="A1575" s="960">
        <v>1573</v>
      </c>
      <c r="B1575" s="614" t="s">
        <v>20</v>
      </c>
      <c r="C1575" s="600" t="s">
        <v>14</v>
      </c>
    </row>
    <row r="1576" spans="1:3">
      <c r="A1576" s="959">
        <v>1574</v>
      </c>
      <c r="B1576" s="639" t="s">
        <v>17</v>
      </c>
      <c r="C1576" s="589" t="s">
        <v>9</v>
      </c>
    </row>
    <row r="1577" spans="1:3">
      <c r="A1577" s="960">
        <v>1575</v>
      </c>
      <c r="B1577" s="614" t="s">
        <v>17</v>
      </c>
      <c r="C1577" s="600" t="s">
        <v>9</v>
      </c>
    </row>
    <row r="1578" spans="1:3">
      <c r="A1578" s="959">
        <v>1576</v>
      </c>
      <c r="B1578" s="601" t="s">
        <v>14757</v>
      </c>
      <c r="C1578" s="589" t="s">
        <v>14</v>
      </c>
    </row>
    <row r="1579" spans="1:3">
      <c r="A1579" s="960">
        <v>1577</v>
      </c>
      <c r="B1579" s="800" t="s">
        <v>20</v>
      </c>
      <c r="C1579" s="600" t="s">
        <v>16</v>
      </c>
    </row>
    <row r="1580" spans="1:3">
      <c r="A1580" s="959">
        <v>1578</v>
      </c>
      <c r="B1580" s="590" t="s">
        <v>20</v>
      </c>
      <c r="C1580" s="589" t="s">
        <v>16</v>
      </c>
    </row>
    <row r="1581" spans="1:3">
      <c r="A1581" s="960">
        <v>1579</v>
      </c>
      <c r="B1581" s="614" t="s">
        <v>159</v>
      </c>
      <c r="C1581" s="600" t="s">
        <v>16</v>
      </c>
    </row>
    <row r="1582" spans="1:3">
      <c r="A1582" s="959">
        <v>1580</v>
      </c>
      <c r="B1582" s="590" t="s">
        <v>118</v>
      </c>
      <c r="C1582" s="589" t="s">
        <v>16</v>
      </c>
    </row>
    <row r="1583" spans="1:3">
      <c r="A1583" s="960">
        <v>1581</v>
      </c>
      <c r="B1583" s="614" t="s">
        <v>20</v>
      </c>
      <c r="C1583" s="600" t="s">
        <v>14</v>
      </c>
    </row>
    <row r="1584" spans="1:3">
      <c r="A1584" s="959">
        <v>1582</v>
      </c>
      <c r="B1584" s="802" t="s">
        <v>175</v>
      </c>
      <c r="C1584" s="589" t="s">
        <v>16</v>
      </c>
    </row>
    <row r="1585" spans="1:3">
      <c r="A1585" s="960">
        <v>1583</v>
      </c>
      <c r="B1585" s="614" t="s">
        <v>17</v>
      </c>
      <c r="C1585" s="600" t="s">
        <v>9</v>
      </c>
    </row>
    <row r="1586" spans="1:3">
      <c r="A1586" s="959">
        <v>1584</v>
      </c>
      <c r="B1586" s="639" t="s">
        <v>18</v>
      </c>
      <c r="C1586" s="589" t="s">
        <v>16</v>
      </c>
    </row>
    <row r="1587" spans="1:3">
      <c r="A1587" s="960">
        <v>1585</v>
      </c>
      <c r="B1587" s="601" t="s">
        <v>27</v>
      </c>
      <c r="C1587" s="600" t="s">
        <v>150</v>
      </c>
    </row>
    <row r="1588" spans="1:3">
      <c r="A1588" s="959">
        <v>1586</v>
      </c>
      <c r="B1588" s="590" t="s">
        <v>20</v>
      </c>
      <c r="C1588" s="592" t="s">
        <v>16</v>
      </c>
    </row>
    <row r="1589" spans="1:3">
      <c r="A1589" s="960">
        <v>1587</v>
      </c>
      <c r="B1589" s="601" t="s">
        <v>38</v>
      </c>
      <c r="C1589" s="600" t="s">
        <v>9</v>
      </c>
    </row>
    <row r="1590" spans="1:3">
      <c r="A1590" s="959">
        <v>1588</v>
      </c>
      <c r="B1590" s="590" t="s">
        <v>118</v>
      </c>
      <c r="C1590" s="589" t="s">
        <v>14</v>
      </c>
    </row>
    <row r="1591" spans="1:3">
      <c r="A1591" s="960">
        <v>1589</v>
      </c>
      <c r="B1591" s="601" t="s">
        <v>17</v>
      </c>
      <c r="C1591" s="589" t="s">
        <v>16</v>
      </c>
    </row>
    <row r="1592" spans="1:3">
      <c r="A1592" s="959">
        <v>1590</v>
      </c>
      <c r="B1592" s="590" t="s">
        <v>20</v>
      </c>
      <c r="C1592" s="589" t="s">
        <v>16</v>
      </c>
    </row>
    <row r="1593" spans="1:3">
      <c r="A1593" s="960">
        <v>1591</v>
      </c>
      <c r="B1593" s="601" t="s">
        <v>20</v>
      </c>
      <c r="C1593" s="600" t="s">
        <v>16</v>
      </c>
    </row>
    <row r="1594" spans="1:3">
      <c r="A1594" s="959">
        <v>1592</v>
      </c>
      <c r="B1594" s="590" t="s">
        <v>20</v>
      </c>
      <c r="C1594" s="589" t="s">
        <v>150</v>
      </c>
    </row>
    <row r="1595" spans="1:3">
      <c r="A1595" s="960">
        <v>1593</v>
      </c>
      <c r="B1595" s="601" t="s">
        <v>20</v>
      </c>
      <c r="C1595" s="600" t="s">
        <v>16</v>
      </c>
    </row>
    <row r="1596" spans="1:3">
      <c r="A1596" s="959">
        <v>1594</v>
      </c>
      <c r="B1596" s="590" t="s">
        <v>118</v>
      </c>
      <c r="C1596" s="589" t="s">
        <v>14</v>
      </c>
    </row>
    <row r="1597" spans="1:3">
      <c r="A1597" s="960">
        <v>1595</v>
      </c>
      <c r="B1597" s="601" t="s">
        <v>118</v>
      </c>
      <c r="C1597" s="600" t="s">
        <v>14</v>
      </c>
    </row>
    <row r="1598" spans="1:3">
      <c r="A1598" s="959">
        <v>1596</v>
      </c>
      <c r="B1598" s="590" t="s">
        <v>20</v>
      </c>
      <c r="C1598" s="589" t="s">
        <v>16</v>
      </c>
    </row>
    <row r="1599" spans="1:3">
      <c r="A1599" s="960">
        <v>1597</v>
      </c>
      <c r="B1599" s="601" t="s">
        <v>20</v>
      </c>
      <c r="C1599" s="600" t="s">
        <v>16</v>
      </c>
    </row>
    <row r="1600" spans="1:3">
      <c r="A1600" s="959">
        <v>1598</v>
      </c>
      <c r="B1600" s="590" t="s">
        <v>20</v>
      </c>
      <c r="C1600" s="589" t="s">
        <v>16</v>
      </c>
    </row>
    <row r="1601" spans="1:3">
      <c r="A1601" s="960">
        <v>1599</v>
      </c>
      <c r="B1601" s="601" t="s">
        <v>20</v>
      </c>
      <c r="C1601" s="603" t="s">
        <v>16</v>
      </c>
    </row>
    <row r="1602" spans="1:3">
      <c r="A1602" s="959">
        <v>1600</v>
      </c>
      <c r="B1602" s="590" t="s">
        <v>20</v>
      </c>
      <c r="C1602" s="770" t="s">
        <v>16</v>
      </c>
    </row>
    <row r="1603" spans="1:3">
      <c r="A1603" s="960">
        <v>1601</v>
      </c>
      <c r="B1603" s="601" t="s">
        <v>20</v>
      </c>
      <c r="C1603" s="793" t="s">
        <v>16</v>
      </c>
    </row>
    <row r="1604" spans="1:3">
      <c r="A1604" s="959">
        <v>1602</v>
      </c>
      <c r="B1604" s="590" t="s">
        <v>20</v>
      </c>
      <c r="C1604" s="770" t="s">
        <v>150</v>
      </c>
    </row>
    <row r="1605" spans="1:3">
      <c r="A1605" s="960">
        <v>1603</v>
      </c>
      <c r="B1605" s="601" t="s">
        <v>20</v>
      </c>
      <c r="C1605" s="793" t="s">
        <v>150</v>
      </c>
    </row>
    <row r="1606" spans="1:3">
      <c r="A1606" s="959">
        <v>1604</v>
      </c>
      <c r="B1606" s="590" t="s">
        <v>175</v>
      </c>
      <c r="C1606" s="589" t="s">
        <v>16</v>
      </c>
    </row>
    <row r="1607" spans="1:3">
      <c r="A1607" s="960">
        <v>1605</v>
      </c>
      <c r="B1607" s="601" t="s">
        <v>175</v>
      </c>
      <c r="C1607" s="600" t="s">
        <v>16</v>
      </c>
    </row>
    <row r="1608" spans="1:3">
      <c r="A1608" s="959">
        <v>1606</v>
      </c>
      <c r="B1608" s="590" t="s">
        <v>20</v>
      </c>
      <c r="C1608" s="592" t="s">
        <v>16</v>
      </c>
    </row>
    <row r="1609" spans="1:3">
      <c r="A1609" s="960">
        <v>1607</v>
      </c>
      <c r="B1609" s="601" t="s">
        <v>175</v>
      </c>
      <c r="C1609" s="603" t="s">
        <v>16</v>
      </c>
    </row>
    <row r="1610" spans="1:3">
      <c r="A1610" s="959">
        <v>1608</v>
      </c>
      <c r="B1610" s="590" t="s">
        <v>118</v>
      </c>
      <c r="C1610" s="592" t="s">
        <v>16</v>
      </c>
    </row>
    <row r="1611" spans="1:3">
      <c r="A1611" s="960">
        <v>1609</v>
      </c>
      <c r="B1611" s="601" t="s">
        <v>20</v>
      </c>
      <c r="C1611" s="600" t="s">
        <v>16</v>
      </c>
    </row>
    <row r="1612" spans="1:3">
      <c r="A1612" s="959">
        <v>1610</v>
      </c>
      <c r="B1612" s="590" t="s">
        <v>20</v>
      </c>
      <c r="C1612" s="770" t="s">
        <v>150</v>
      </c>
    </row>
    <row r="1613" spans="1:3">
      <c r="A1613" s="960">
        <v>1611</v>
      </c>
      <c r="B1613" s="601" t="s">
        <v>27</v>
      </c>
      <c r="C1613" s="603" t="s">
        <v>109</v>
      </c>
    </row>
    <row r="1614" spans="1:3">
      <c r="A1614" s="959">
        <v>1612</v>
      </c>
      <c r="B1614" s="590" t="s">
        <v>20</v>
      </c>
      <c r="C1614" s="770" t="s">
        <v>86</v>
      </c>
    </row>
    <row r="1615" spans="1:3">
      <c r="A1615" s="960">
        <v>1613</v>
      </c>
      <c r="B1615" s="601" t="s">
        <v>20</v>
      </c>
      <c r="C1615" s="793" t="s">
        <v>150</v>
      </c>
    </row>
    <row r="1616" spans="1:3">
      <c r="A1616" s="959">
        <v>1614</v>
      </c>
      <c r="B1616" s="590" t="s">
        <v>20</v>
      </c>
      <c r="C1616" s="770" t="s">
        <v>150</v>
      </c>
    </row>
    <row r="1617" spans="1:3">
      <c r="A1617" s="960">
        <v>1615</v>
      </c>
      <c r="B1617" s="601" t="s">
        <v>20</v>
      </c>
      <c r="C1617" s="793" t="s">
        <v>150</v>
      </c>
    </row>
    <row r="1618" spans="1:3">
      <c r="A1618" s="959">
        <v>1616</v>
      </c>
      <c r="B1618" s="590" t="s">
        <v>20</v>
      </c>
      <c r="C1618" s="770" t="s">
        <v>150</v>
      </c>
    </row>
    <row r="1619" spans="1:3">
      <c r="A1619" s="960">
        <v>1617</v>
      </c>
      <c r="B1619" s="601" t="s">
        <v>20</v>
      </c>
      <c r="C1619" s="793" t="s">
        <v>150</v>
      </c>
    </row>
    <row r="1620" spans="1:3">
      <c r="A1620" s="959">
        <v>1618</v>
      </c>
      <c r="B1620" s="802" t="s">
        <v>9</v>
      </c>
      <c r="C1620" s="592" t="s">
        <v>16</v>
      </c>
    </row>
    <row r="1621" spans="1:3">
      <c r="A1621" s="960">
        <v>1619</v>
      </c>
      <c r="B1621" s="601" t="s">
        <v>20</v>
      </c>
      <c r="C1621" s="793" t="s">
        <v>150</v>
      </c>
    </row>
    <row r="1622" spans="1:3">
      <c r="A1622" s="959">
        <v>1620</v>
      </c>
      <c r="B1622" s="590" t="s">
        <v>20</v>
      </c>
      <c r="C1622" s="770" t="s">
        <v>16</v>
      </c>
    </row>
    <row r="1623" spans="1:3">
      <c r="A1623" s="960">
        <v>1621</v>
      </c>
      <c r="B1623" s="601" t="s">
        <v>20</v>
      </c>
      <c r="C1623" s="793" t="s">
        <v>150</v>
      </c>
    </row>
    <row r="1624" spans="1:3">
      <c r="A1624" s="959">
        <v>1622</v>
      </c>
      <c r="B1624" s="590" t="s">
        <v>20</v>
      </c>
      <c r="C1624" s="815" t="s">
        <v>150</v>
      </c>
    </row>
    <row r="1625" spans="1:3">
      <c r="A1625" s="960">
        <v>1623</v>
      </c>
      <c r="B1625" s="601" t="s">
        <v>20</v>
      </c>
      <c r="C1625" s="793" t="s">
        <v>86</v>
      </c>
    </row>
    <row r="1626" spans="1:3">
      <c r="A1626" s="959">
        <v>1624</v>
      </c>
      <c r="B1626" s="590" t="s">
        <v>20</v>
      </c>
      <c r="C1626" s="770" t="s">
        <v>86</v>
      </c>
    </row>
    <row r="1627" spans="1:3">
      <c r="A1627" s="960">
        <v>1625</v>
      </c>
      <c r="B1627" s="601" t="s">
        <v>20</v>
      </c>
      <c r="C1627" s="793" t="s">
        <v>86</v>
      </c>
    </row>
    <row r="1628" spans="1:3">
      <c r="A1628" s="959">
        <v>1626</v>
      </c>
      <c r="B1628" s="590" t="s">
        <v>118</v>
      </c>
      <c r="C1628" s="770" t="s">
        <v>150</v>
      </c>
    </row>
    <row r="1629" spans="1:3">
      <c r="A1629" s="960">
        <v>1627</v>
      </c>
      <c r="B1629" s="601" t="s">
        <v>20</v>
      </c>
      <c r="C1629" s="793" t="s">
        <v>86</v>
      </c>
    </row>
    <row r="1630" spans="1:3">
      <c r="A1630" s="1170">
        <v>1628</v>
      </c>
      <c r="B1630" s="639" t="s">
        <v>38</v>
      </c>
      <c r="C1630" s="641" t="s">
        <v>109</v>
      </c>
    </row>
    <row r="1631" spans="1:3">
      <c r="A1631" s="960">
        <v>1629</v>
      </c>
      <c r="B1631" s="601" t="s">
        <v>20</v>
      </c>
      <c r="C1631" s="600" t="s">
        <v>16</v>
      </c>
    </row>
    <row r="1632" spans="1:3">
      <c r="A1632" s="959">
        <v>1630</v>
      </c>
      <c r="B1632" s="590" t="s">
        <v>118</v>
      </c>
      <c r="C1632" s="820" t="s">
        <v>14</v>
      </c>
    </row>
    <row r="1633" spans="1:3">
      <c r="A1633" s="960">
        <v>1631</v>
      </c>
      <c r="B1633" s="601" t="s">
        <v>17</v>
      </c>
      <c r="C1633" s="680" t="s">
        <v>9</v>
      </c>
    </row>
    <row r="1634" spans="1:3">
      <c r="A1634" s="959">
        <v>1632</v>
      </c>
      <c r="B1634" s="590" t="s">
        <v>27</v>
      </c>
      <c r="C1634" s="770" t="s">
        <v>16</v>
      </c>
    </row>
    <row r="1635" spans="1:3">
      <c r="A1635" s="960">
        <v>1633</v>
      </c>
      <c r="B1635" s="601" t="s">
        <v>20</v>
      </c>
      <c r="C1635" s="680" t="s">
        <v>16</v>
      </c>
    </row>
    <row r="1636" spans="1:3">
      <c r="A1636" s="959">
        <v>1634</v>
      </c>
      <c r="B1636" s="590" t="s">
        <v>20</v>
      </c>
      <c r="C1636" s="820" t="s">
        <v>16</v>
      </c>
    </row>
    <row r="1637" spans="1:3">
      <c r="A1637" s="960">
        <v>1635</v>
      </c>
      <c r="B1637" s="601" t="s">
        <v>20</v>
      </c>
      <c r="C1637" s="793" t="s">
        <v>16</v>
      </c>
    </row>
    <row r="1638" spans="1:3">
      <c r="A1638" s="959">
        <v>1636</v>
      </c>
      <c r="B1638" s="590" t="s">
        <v>118</v>
      </c>
      <c r="C1638" s="820" t="s">
        <v>14</v>
      </c>
    </row>
    <row r="1639" spans="1:3">
      <c r="A1639" s="960">
        <v>1637</v>
      </c>
      <c r="B1639" s="601" t="s">
        <v>118</v>
      </c>
      <c r="C1639" s="680" t="s">
        <v>14</v>
      </c>
    </row>
    <row r="1640" spans="1:3">
      <c r="A1640" s="959">
        <v>1638</v>
      </c>
      <c r="B1640" s="590" t="s">
        <v>20</v>
      </c>
      <c r="C1640" s="820" t="s">
        <v>16</v>
      </c>
    </row>
    <row r="1641" spans="1:3">
      <c r="A1641" s="960">
        <v>1639</v>
      </c>
      <c r="B1641" s="601" t="s">
        <v>175</v>
      </c>
      <c r="C1641" s="680" t="s">
        <v>16</v>
      </c>
    </row>
    <row r="1642" spans="1:3">
      <c r="A1642" s="959">
        <v>1640</v>
      </c>
      <c r="B1642" s="590" t="s">
        <v>27</v>
      </c>
      <c r="C1642" s="820" t="s">
        <v>86</v>
      </c>
    </row>
    <row r="1643" spans="1:3">
      <c r="A1643" s="960">
        <v>1641</v>
      </c>
      <c r="B1643" s="601" t="s">
        <v>9</v>
      </c>
      <c r="C1643" s="680" t="s">
        <v>16</v>
      </c>
    </row>
    <row r="1644" spans="1:3">
      <c r="A1644" s="959">
        <v>1642</v>
      </c>
      <c r="B1644" s="590" t="s">
        <v>20</v>
      </c>
      <c r="C1644" s="820" t="s">
        <v>16</v>
      </c>
    </row>
    <row r="1645" spans="1:3">
      <c r="A1645" s="960">
        <v>1643</v>
      </c>
      <c r="B1645" s="601" t="s">
        <v>20</v>
      </c>
      <c r="C1645" s="680" t="s">
        <v>16</v>
      </c>
    </row>
    <row r="1646" spans="1:3">
      <c r="A1646" s="959">
        <v>1644</v>
      </c>
      <c r="B1646" s="590" t="s">
        <v>20</v>
      </c>
      <c r="C1646" s="820" t="s">
        <v>16</v>
      </c>
    </row>
    <row r="1647" spans="1:3">
      <c r="A1647" s="960">
        <v>1645</v>
      </c>
      <c r="B1647" s="601" t="s">
        <v>20</v>
      </c>
      <c r="C1647" s="680" t="s">
        <v>16</v>
      </c>
    </row>
    <row r="1648" spans="1:3">
      <c r="A1648" s="959">
        <v>1646</v>
      </c>
      <c r="B1648" s="601" t="s">
        <v>14757</v>
      </c>
      <c r="C1648" s="820" t="s">
        <v>16</v>
      </c>
    </row>
    <row r="1649" spans="1:3">
      <c r="A1649" s="960">
        <v>1647</v>
      </c>
      <c r="B1649" s="601" t="s">
        <v>14757</v>
      </c>
      <c r="C1649" s="680" t="s">
        <v>16</v>
      </c>
    </row>
    <row r="1650" spans="1:3">
      <c r="A1650" s="959">
        <v>1648</v>
      </c>
      <c r="B1650" s="601" t="s">
        <v>14757</v>
      </c>
      <c r="C1650" s="820" t="s">
        <v>14</v>
      </c>
    </row>
    <row r="1651" spans="1:3">
      <c r="A1651" s="960">
        <v>1649</v>
      </c>
      <c r="B1651" s="601" t="s">
        <v>137</v>
      </c>
      <c r="C1651" s="680" t="s">
        <v>16</v>
      </c>
    </row>
    <row r="1652" spans="1:3">
      <c r="A1652" s="959">
        <v>1650</v>
      </c>
      <c r="B1652" s="590" t="s">
        <v>118</v>
      </c>
      <c r="C1652" s="820" t="s">
        <v>14</v>
      </c>
    </row>
    <row r="1653" spans="1:3">
      <c r="A1653" s="960">
        <v>1651</v>
      </c>
      <c r="B1653" s="601" t="s">
        <v>175</v>
      </c>
      <c r="C1653" s="680" t="s">
        <v>16</v>
      </c>
    </row>
    <row r="1654" spans="1:3">
      <c r="A1654" s="959">
        <v>1652</v>
      </c>
      <c r="B1654" s="601" t="s">
        <v>14757</v>
      </c>
      <c r="C1654" s="820" t="s">
        <v>16</v>
      </c>
    </row>
    <row r="1655" spans="1:3">
      <c r="A1655" s="960">
        <v>1653</v>
      </c>
      <c r="B1655" s="601" t="s">
        <v>175</v>
      </c>
      <c r="C1655" s="680" t="s">
        <v>16</v>
      </c>
    </row>
    <row r="1656" spans="1:3">
      <c r="A1656" s="959">
        <v>1654</v>
      </c>
      <c r="B1656" s="590" t="s">
        <v>20</v>
      </c>
      <c r="C1656" s="820" t="s">
        <v>16</v>
      </c>
    </row>
    <row r="1657" spans="1:3">
      <c r="A1657" s="960">
        <v>1655</v>
      </c>
      <c r="B1657" s="601" t="s">
        <v>20</v>
      </c>
      <c r="C1657" s="680" t="s">
        <v>16</v>
      </c>
    </row>
    <row r="1658" spans="1:3">
      <c r="A1658" s="959">
        <v>1656</v>
      </c>
      <c r="B1658" s="590" t="s">
        <v>26</v>
      </c>
      <c r="C1658" s="820" t="s">
        <v>16</v>
      </c>
    </row>
    <row r="1659" spans="1:3">
      <c r="A1659" s="960">
        <v>1657</v>
      </c>
      <c r="B1659" s="601" t="s">
        <v>175</v>
      </c>
      <c r="C1659" s="680" t="s">
        <v>16</v>
      </c>
    </row>
    <row r="1660" spans="1:3">
      <c r="A1660" s="959">
        <v>1658</v>
      </c>
      <c r="B1660" s="590" t="s">
        <v>26</v>
      </c>
      <c r="C1660" s="820" t="s">
        <v>16</v>
      </c>
    </row>
    <row r="1661" spans="1:3">
      <c r="A1661" s="960">
        <v>1659</v>
      </c>
      <c r="B1661" s="834" t="s">
        <v>20</v>
      </c>
      <c r="C1661" s="680" t="s">
        <v>16</v>
      </c>
    </row>
    <row r="1662" spans="1:3">
      <c r="A1662" s="959">
        <v>1660</v>
      </c>
      <c r="B1662" s="590" t="s">
        <v>175</v>
      </c>
      <c r="C1662" s="820" t="s">
        <v>16</v>
      </c>
    </row>
    <row r="1663" spans="1:3">
      <c r="A1663" s="960">
        <v>1661</v>
      </c>
      <c r="B1663" s="601" t="s">
        <v>175</v>
      </c>
      <c r="C1663" s="680" t="s">
        <v>16</v>
      </c>
    </row>
    <row r="1664" spans="1:3">
      <c r="A1664" s="1170">
        <v>1662</v>
      </c>
      <c r="B1664" s="639" t="s">
        <v>26</v>
      </c>
      <c r="C1664" s="643" t="s">
        <v>26</v>
      </c>
    </row>
    <row r="1665" spans="1:3">
      <c r="A1665" s="960">
        <v>1663</v>
      </c>
      <c r="B1665" s="601" t="s">
        <v>20</v>
      </c>
      <c r="C1665" s="680" t="s">
        <v>16</v>
      </c>
    </row>
    <row r="1666" spans="1:3">
      <c r="A1666" s="959">
        <v>1664</v>
      </c>
      <c r="B1666" s="590" t="s">
        <v>20</v>
      </c>
      <c r="C1666" s="820" t="s">
        <v>16</v>
      </c>
    </row>
    <row r="1667" spans="1:3">
      <c r="A1667" s="960">
        <v>1665</v>
      </c>
      <c r="B1667" s="601" t="s">
        <v>137</v>
      </c>
      <c r="C1667" s="680" t="s">
        <v>12</v>
      </c>
    </row>
    <row r="1668" spans="1:3">
      <c r="A1668" s="959">
        <v>1666</v>
      </c>
      <c r="B1668" s="601" t="s">
        <v>14757</v>
      </c>
      <c r="C1668" s="820" t="s">
        <v>14</v>
      </c>
    </row>
    <row r="1669" spans="1:3">
      <c r="A1669" s="960">
        <v>1667</v>
      </c>
      <c r="B1669" s="601" t="s">
        <v>26</v>
      </c>
      <c r="C1669" s="680" t="s">
        <v>16</v>
      </c>
    </row>
    <row r="1670" spans="1:3">
      <c r="A1670" s="959">
        <v>1668</v>
      </c>
      <c r="B1670" s="601" t="s">
        <v>14757</v>
      </c>
      <c r="C1670" s="820" t="s">
        <v>14</v>
      </c>
    </row>
    <row r="1671" spans="1:3">
      <c r="A1671" s="960">
        <v>1669</v>
      </c>
      <c r="B1671" s="601" t="s">
        <v>14757</v>
      </c>
      <c r="C1671" s="680" t="s">
        <v>14</v>
      </c>
    </row>
    <row r="1672" spans="1:3">
      <c r="A1672" s="959">
        <v>1670</v>
      </c>
      <c r="B1672" s="590" t="s">
        <v>20</v>
      </c>
      <c r="C1672" s="820" t="s">
        <v>16</v>
      </c>
    </row>
    <row r="1673" spans="1:3">
      <c r="A1673" s="960">
        <v>1671</v>
      </c>
      <c r="B1673" s="601" t="s">
        <v>118</v>
      </c>
      <c r="C1673" s="680" t="s">
        <v>16</v>
      </c>
    </row>
    <row r="1674" spans="1:3">
      <c r="A1674" s="959">
        <v>1672</v>
      </c>
      <c r="B1674" s="601" t="s">
        <v>14757</v>
      </c>
      <c r="C1674" s="820" t="s">
        <v>16</v>
      </c>
    </row>
    <row r="1675" spans="1:3">
      <c r="A1675" s="960">
        <v>1673</v>
      </c>
      <c r="B1675" s="601" t="s">
        <v>14757</v>
      </c>
      <c r="C1675" s="680" t="s">
        <v>16</v>
      </c>
    </row>
    <row r="1676" spans="1:3">
      <c r="A1676" s="959">
        <v>1674</v>
      </c>
      <c r="B1676" s="590" t="s">
        <v>17</v>
      </c>
      <c r="C1676" s="820" t="s">
        <v>9</v>
      </c>
    </row>
    <row r="1677" spans="1:3">
      <c r="A1677" s="960">
        <v>1675</v>
      </c>
      <c r="B1677" s="601" t="s">
        <v>17</v>
      </c>
      <c r="C1677" s="680" t="s">
        <v>9</v>
      </c>
    </row>
    <row r="1678" spans="1:3">
      <c r="A1678" s="959">
        <v>1676</v>
      </c>
      <c r="B1678" s="590" t="s">
        <v>17</v>
      </c>
      <c r="C1678" s="820" t="s">
        <v>9</v>
      </c>
    </row>
    <row r="1679" spans="1:3">
      <c r="A1679" s="960">
        <v>1677</v>
      </c>
      <c r="B1679" s="601" t="s">
        <v>175</v>
      </c>
      <c r="C1679" s="680" t="s">
        <v>16</v>
      </c>
    </row>
    <row r="1680" spans="1:3">
      <c r="A1680" s="959">
        <v>1678</v>
      </c>
      <c r="B1680" s="590" t="s">
        <v>17</v>
      </c>
      <c r="C1680" s="820" t="s">
        <v>9</v>
      </c>
    </row>
    <row r="1681" spans="1:3">
      <c r="A1681" s="960">
        <v>1679</v>
      </c>
      <c r="B1681" s="601" t="s">
        <v>118</v>
      </c>
      <c r="C1681" s="680" t="s">
        <v>16</v>
      </c>
    </row>
    <row r="1682" spans="1:3">
      <c r="A1682" s="959">
        <v>1680</v>
      </c>
      <c r="B1682" s="590" t="s">
        <v>118</v>
      </c>
      <c r="C1682" s="820" t="s">
        <v>14</v>
      </c>
    </row>
    <row r="1683" spans="1:3">
      <c r="A1683" s="960">
        <v>1681</v>
      </c>
      <c r="B1683" s="601" t="s">
        <v>20</v>
      </c>
      <c r="C1683" s="680" t="s">
        <v>14</v>
      </c>
    </row>
    <row r="1684" spans="1:3">
      <c r="A1684" s="959">
        <v>1682</v>
      </c>
      <c r="B1684" s="590" t="s">
        <v>20</v>
      </c>
      <c r="C1684" s="820" t="s">
        <v>14</v>
      </c>
    </row>
    <row r="1685" spans="1:3">
      <c r="A1685" s="960">
        <v>1683</v>
      </c>
      <c r="B1685" s="601" t="s">
        <v>127</v>
      </c>
      <c r="C1685" s="680" t="s">
        <v>16</v>
      </c>
    </row>
    <row r="1686" spans="1:3">
      <c r="A1686" s="959">
        <v>1684</v>
      </c>
      <c r="B1686" s="590" t="s">
        <v>20</v>
      </c>
      <c r="C1686" s="820" t="s">
        <v>16</v>
      </c>
    </row>
    <row r="1687" spans="1:3">
      <c r="A1687" s="960">
        <v>1685</v>
      </c>
      <c r="B1687" s="601" t="s">
        <v>118</v>
      </c>
      <c r="C1687" s="680" t="s">
        <v>9</v>
      </c>
    </row>
    <row r="1688" spans="1:3">
      <c r="A1688" s="959">
        <v>1686</v>
      </c>
      <c r="B1688" s="590" t="s">
        <v>175</v>
      </c>
      <c r="C1688" s="820" t="s">
        <v>16</v>
      </c>
    </row>
    <row r="1689" spans="1:3">
      <c r="A1689" s="960">
        <v>1687</v>
      </c>
      <c r="B1689" s="601" t="s">
        <v>137</v>
      </c>
      <c r="C1689" s="680" t="s">
        <v>12</v>
      </c>
    </row>
    <row r="1690" spans="1:3">
      <c r="A1690" s="959">
        <v>1688</v>
      </c>
      <c r="B1690" s="590" t="s">
        <v>175</v>
      </c>
      <c r="C1690" s="820" t="s">
        <v>16</v>
      </c>
    </row>
    <row r="1691" spans="1:3">
      <c r="A1691" s="960">
        <v>1689</v>
      </c>
      <c r="B1691" s="601" t="s">
        <v>118</v>
      </c>
      <c r="C1691" s="680" t="s">
        <v>14</v>
      </c>
    </row>
    <row r="1692" spans="1:3">
      <c r="A1692" s="959">
        <v>1690</v>
      </c>
      <c r="B1692" s="590" t="s">
        <v>175</v>
      </c>
      <c r="C1692" s="820" t="s">
        <v>16</v>
      </c>
    </row>
    <row r="1693" spans="1:3">
      <c r="A1693" s="960">
        <v>1691</v>
      </c>
      <c r="B1693" s="601" t="s">
        <v>137</v>
      </c>
      <c r="C1693" s="680" t="s">
        <v>12</v>
      </c>
    </row>
    <row r="1694" spans="1:3">
      <c r="A1694" s="959">
        <v>1692</v>
      </c>
      <c r="B1694" s="590" t="s">
        <v>137</v>
      </c>
      <c r="C1694" s="820" t="s">
        <v>12</v>
      </c>
    </row>
    <row r="1695" spans="1:3">
      <c r="A1695" s="960">
        <v>1693</v>
      </c>
      <c r="B1695" s="601" t="s">
        <v>137</v>
      </c>
      <c r="C1695" s="680" t="s">
        <v>12</v>
      </c>
    </row>
    <row r="1696" spans="1:3">
      <c r="A1696" s="959">
        <v>1694</v>
      </c>
      <c r="B1696" s="590" t="s">
        <v>27</v>
      </c>
      <c r="C1696" s="820" t="s">
        <v>16</v>
      </c>
    </row>
    <row r="1697" spans="1:3">
      <c r="A1697" s="960">
        <v>1695</v>
      </c>
      <c r="B1697" s="601" t="s">
        <v>137</v>
      </c>
      <c r="C1697" s="680" t="s">
        <v>12</v>
      </c>
    </row>
    <row r="1698" spans="1:3">
      <c r="A1698" s="959">
        <v>1696</v>
      </c>
      <c r="B1698" s="590" t="s">
        <v>20</v>
      </c>
      <c r="C1698" s="820" t="s">
        <v>16</v>
      </c>
    </row>
    <row r="1699" spans="1:3">
      <c r="A1699" s="960">
        <v>1697</v>
      </c>
      <c r="B1699" s="601" t="s">
        <v>27</v>
      </c>
      <c r="C1699" s="680" t="s">
        <v>16</v>
      </c>
    </row>
    <row r="1700" spans="1:3">
      <c r="A1700" s="959">
        <v>1698</v>
      </c>
      <c r="B1700" s="590" t="s">
        <v>20</v>
      </c>
      <c r="C1700" s="820" t="s">
        <v>16</v>
      </c>
    </row>
    <row r="1701" spans="1:3">
      <c r="A1701" s="960">
        <v>1699</v>
      </c>
      <c r="B1701" s="601" t="s">
        <v>20</v>
      </c>
      <c r="C1701" s="680" t="s">
        <v>16</v>
      </c>
    </row>
    <row r="1702" spans="1:3">
      <c r="A1702" s="959">
        <v>1700</v>
      </c>
      <c r="B1702" s="590" t="s">
        <v>137</v>
      </c>
      <c r="C1702" s="820" t="s">
        <v>108</v>
      </c>
    </row>
    <row r="1703" spans="1:3">
      <c r="A1703" s="960">
        <v>1701</v>
      </c>
      <c r="B1703" s="601" t="s">
        <v>175</v>
      </c>
      <c r="C1703" s="680" t="s">
        <v>16</v>
      </c>
    </row>
    <row r="1704" spans="1:3">
      <c r="A1704" s="959">
        <v>1702</v>
      </c>
      <c r="B1704" s="590" t="s">
        <v>9</v>
      </c>
      <c r="C1704" s="820" t="s">
        <v>14</v>
      </c>
    </row>
    <row r="1705" spans="1:3">
      <c r="A1705" s="960">
        <v>1703</v>
      </c>
      <c r="B1705" s="601" t="s">
        <v>20</v>
      </c>
      <c r="C1705" s="680" t="s">
        <v>16</v>
      </c>
    </row>
    <row r="1706" spans="1:3">
      <c r="A1706" s="959">
        <v>1704</v>
      </c>
      <c r="B1706" s="590" t="s">
        <v>20</v>
      </c>
      <c r="C1706" s="820" t="s">
        <v>16</v>
      </c>
    </row>
    <row r="1707" spans="1:3">
      <c r="A1707" s="960">
        <v>1705</v>
      </c>
      <c r="B1707" s="601" t="s">
        <v>118</v>
      </c>
      <c r="C1707" s="600" t="s">
        <v>16</v>
      </c>
    </row>
    <row r="1708" spans="1:3">
      <c r="A1708" s="959">
        <v>1706</v>
      </c>
      <c r="B1708" s="590" t="s">
        <v>118</v>
      </c>
      <c r="C1708" s="600" t="s">
        <v>16</v>
      </c>
    </row>
    <row r="1709" spans="1:3">
      <c r="A1709" s="960">
        <v>1707</v>
      </c>
      <c r="B1709" s="601" t="s">
        <v>20</v>
      </c>
      <c r="C1709" s="680" t="s">
        <v>16</v>
      </c>
    </row>
    <row r="1710" spans="1:3">
      <c r="A1710" s="959">
        <v>1708</v>
      </c>
      <c r="B1710" s="590" t="s">
        <v>20</v>
      </c>
      <c r="C1710" s="820" t="s">
        <v>16</v>
      </c>
    </row>
    <row r="1711" spans="1:3">
      <c r="A1711" s="960">
        <v>1709</v>
      </c>
      <c r="B1711" s="601" t="s">
        <v>175</v>
      </c>
      <c r="C1711" s="680" t="s">
        <v>9</v>
      </c>
    </row>
    <row r="1712" spans="1:3">
      <c r="A1712" s="959">
        <v>1710</v>
      </c>
      <c r="B1712" s="590" t="s">
        <v>20</v>
      </c>
      <c r="C1712" s="820" t="s">
        <v>16</v>
      </c>
    </row>
    <row r="1713" spans="1:3">
      <c r="A1713" s="960">
        <v>1711</v>
      </c>
      <c r="B1713" s="601" t="s">
        <v>20</v>
      </c>
      <c r="C1713" s="680" t="s">
        <v>9</v>
      </c>
    </row>
    <row r="1714" spans="1:3">
      <c r="A1714" s="959">
        <v>1712</v>
      </c>
      <c r="B1714" s="590" t="s">
        <v>14757</v>
      </c>
      <c r="C1714" s="820" t="s">
        <v>14</v>
      </c>
    </row>
    <row r="1715" spans="1:3">
      <c r="A1715" s="960">
        <v>1713</v>
      </c>
      <c r="B1715" s="601" t="s">
        <v>20</v>
      </c>
      <c r="C1715" s="680" t="s">
        <v>16</v>
      </c>
    </row>
    <row r="1716" spans="1:3">
      <c r="A1716" s="959">
        <v>1714</v>
      </c>
      <c r="B1716" s="590" t="s">
        <v>118</v>
      </c>
      <c r="C1716" s="820" t="s">
        <v>16</v>
      </c>
    </row>
    <row r="1717" spans="1:3">
      <c r="A1717" s="960">
        <v>1715</v>
      </c>
      <c r="B1717" s="601" t="s">
        <v>20</v>
      </c>
      <c r="C1717" s="680" t="s">
        <v>16</v>
      </c>
    </row>
    <row r="1718" spans="1:3">
      <c r="A1718" s="959">
        <v>1716</v>
      </c>
      <c r="B1718" s="590" t="s">
        <v>118</v>
      </c>
      <c r="C1718" s="820" t="s">
        <v>86</v>
      </c>
    </row>
    <row r="1719" spans="1:3">
      <c r="A1719" s="960">
        <v>1717</v>
      </c>
      <c r="B1719" s="601" t="s">
        <v>118</v>
      </c>
      <c r="C1719" s="680" t="s">
        <v>16</v>
      </c>
    </row>
    <row r="1720" spans="1:3">
      <c r="A1720" s="959">
        <v>1718</v>
      </c>
      <c r="B1720" s="590" t="s">
        <v>118</v>
      </c>
      <c r="C1720" s="820"/>
    </row>
    <row r="1721" spans="1:3">
      <c r="A1721" s="960">
        <v>1719</v>
      </c>
      <c r="B1721" s="601" t="s">
        <v>26</v>
      </c>
      <c r="C1721" s="680"/>
    </row>
    <row r="1722" spans="1:3">
      <c r="A1722" s="959">
        <v>1720</v>
      </c>
      <c r="B1722" s="590" t="s">
        <v>27</v>
      </c>
      <c r="C1722" s="820"/>
    </row>
    <row r="1723" spans="1:3">
      <c r="A1723" s="960">
        <v>1721</v>
      </c>
      <c r="B1723" s="601" t="s">
        <v>17</v>
      </c>
      <c r="C1723" s="680"/>
    </row>
    <row r="1724" spans="1:3">
      <c r="A1724" s="959">
        <v>1722</v>
      </c>
      <c r="B1724" s="590" t="s">
        <v>198</v>
      </c>
      <c r="C1724" s="820"/>
    </row>
    <row r="1725" spans="1:3">
      <c r="A1725" s="960">
        <v>1723</v>
      </c>
      <c r="B1725" s="601" t="s">
        <v>198</v>
      </c>
      <c r="C1725" s="680"/>
    </row>
    <row r="1726" spans="1:3">
      <c r="A1726" s="959">
        <v>1724</v>
      </c>
      <c r="B1726" s="590" t="s">
        <v>27</v>
      </c>
      <c r="C1726" s="820"/>
    </row>
    <row r="1727" spans="1:3">
      <c r="A1727" s="960">
        <v>1725</v>
      </c>
      <c r="B1727" s="601" t="s">
        <v>118</v>
      </c>
      <c r="C1727" s="680" t="s">
        <v>16</v>
      </c>
    </row>
    <row r="1728" spans="1:3">
      <c r="A1728" s="959">
        <v>1726</v>
      </c>
      <c r="B1728" s="590" t="s">
        <v>27</v>
      </c>
      <c r="C1728" s="820"/>
    </row>
    <row r="1729" spans="1:3">
      <c r="A1729" s="960">
        <v>1727</v>
      </c>
      <c r="B1729" s="601" t="s">
        <v>118</v>
      </c>
      <c r="C1729" s="680" t="s">
        <v>16</v>
      </c>
    </row>
    <row r="1730" spans="1:3">
      <c r="A1730" s="959">
        <v>1728</v>
      </c>
      <c r="B1730" s="590" t="s">
        <v>198</v>
      </c>
      <c r="C1730" s="820"/>
    </row>
    <row r="1731" spans="1:3">
      <c r="A1731" s="960">
        <v>1729</v>
      </c>
      <c r="B1731" s="601" t="s">
        <v>198</v>
      </c>
      <c r="C1731" s="680"/>
    </row>
    <row r="1732" spans="1:3">
      <c r="A1732" s="959">
        <v>1730</v>
      </c>
      <c r="B1732" s="590" t="s">
        <v>20</v>
      </c>
      <c r="C1732" s="820" t="s">
        <v>16</v>
      </c>
    </row>
    <row r="1733" spans="1:3">
      <c r="A1733" s="960">
        <v>1731</v>
      </c>
      <c r="B1733" s="601" t="s">
        <v>17</v>
      </c>
      <c r="C1733" s="680" t="s">
        <v>9</v>
      </c>
    </row>
    <row r="1734" spans="1:3">
      <c r="A1734" s="959">
        <v>1732</v>
      </c>
      <c r="B1734" s="590" t="s">
        <v>17</v>
      </c>
      <c r="C1734" s="820" t="s">
        <v>9</v>
      </c>
    </row>
    <row r="1735" spans="1:3">
      <c r="A1735" s="960">
        <v>1733</v>
      </c>
      <c r="B1735" s="601" t="s">
        <v>20</v>
      </c>
      <c r="C1735" s="680" t="s">
        <v>9</v>
      </c>
    </row>
    <row r="1736" spans="1:3">
      <c r="A1736" s="959">
        <v>1734</v>
      </c>
      <c r="B1736" s="590" t="s">
        <v>118</v>
      </c>
      <c r="C1736" s="820" t="s">
        <v>16</v>
      </c>
    </row>
    <row r="1737" spans="1:3">
      <c r="A1737" s="960">
        <v>1735</v>
      </c>
      <c r="B1737" s="601" t="s">
        <v>137</v>
      </c>
      <c r="C1737" s="680" t="s">
        <v>16</v>
      </c>
    </row>
    <row r="1738" spans="1:3">
      <c r="A1738" s="959">
        <v>1736</v>
      </c>
      <c r="B1738" s="590" t="s">
        <v>118</v>
      </c>
      <c r="C1738" s="820" t="s">
        <v>9</v>
      </c>
    </row>
    <row r="1739" spans="1:3">
      <c r="A1739" s="960">
        <v>1737</v>
      </c>
      <c r="B1739" s="601" t="s">
        <v>127</v>
      </c>
      <c r="C1739" s="680" t="s">
        <v>16</v>
      </c>
    </row>
    <row r="1740" spans="1:3">
      <c r="A1740" s="959">
        <v>1738</v>
      </c>
      <c r="B1740" s="590" t="s">
        <v>14757</v>
      </c>
      <c r="C1740" s="820" t="s">
        <v>16</v>
      </c>
    </row>
    <row r="1741" spans="1:3">
      <c r="A1741" s="960">
        <v>1739</v>
      </c>
      <c r="B1741" s="601" t="s">
        <v>118</v>
      </c>
      <c r="C1741" s="680" t="s">
        <v>9</v>
      </c>
    </row>
    <row r="1742" spans="1:3">
      <c r="A1742" s="959">
        <v>1740</v>
      </c>
      <c r="B1742" s="590" t="s">
        <v>14757</v>
      </c>
      <c r="C1742" s="820" t="s">
        <v>16</v>
      </c>
    </row>
    <row r="1743" spans="1:3">
      <c r="A1743" s="960">
        <v>1741</v>
      </c>
      <c r="B1743" s="601" t="s">
        <v>14757</v>
      </c>
      <c r="C1743" s="680" t="s">
        <v>16</v>
      </c>
    </row>
    <row r="1744" spans="1:3">
      <c r="A1744" s="959">
        <v>1742</v>
      </c>
      <c r="B1744" s="590" t="s">
        <v>118</v>
      </c>
      <c r="C1744" s="820" t="s">
        <v>9</v>
      </c>
    </row>
    <row r="1745" spans="1:3">
      <c r="A1745" s="960">
        <v>1743</v>
      </c>
      <c r="B1745" s="601" t="s">
        <v>118</v>
      </c>
      <c r="C1745" s="680" t="s">
        <v>14</v>
      </c>
    </row>
    <row r="1746" spans="1:3">
      <c r="A1746" s="959">
        <v>1744</v>
      </c>
      <c r="B1746" s="590" t="s">
        <v>175</v>
      </c>
      <c r="C1746" s="820" t="s">
        <v>16</v>
      </c>
    </row>
    <row r="1747" spans="1:3">
      <c r="A1747" s="960">
        <v>1745</v>
      </c>
      <c r="B1747" s="601" t="s">
        <v>118</v>
      </c>
      <c r="C1747" s="680" t="s">
        <v>9</v>
      </c>
    </row>
    <row r="1748" spans="1:3">
      <c r="A1748" s="959">
        <v>1746</v>
      </c>
      <c r="B1748" s="590" t="s">
        <v>118</v>
      </c>
      <c r="C1748" s="820" t="s">
        <v>16</v>
      </c>
    </row>
    <row r="1749" spans="1:3">
      <c r="A1749" s="960">
        <v>1747</v>
      </c>
      <c r="B1749" s="601" t="s">
        <v>19</v>
      </c>
      <c r="C1749" s="680" t="s">
        <v>16</v>
      </c>
    </row>
    <row r="1750" spans="1:3">
      <c r="A1750" s="959">
        <v>1748</v>
      </c>
      <c r="B1750" s="590" t="s">
        <v>17</v>
      </c>
      <c r="C1750" s="820" t="s">
        <v>9</v>
      </c>
    </row>
    <row r="1751" spans="1:3">
      <c r="A1751" s="960">
        <v>1749</v>
      </c>
      <c r="B1751" s="601" t="s">
        <v>14757</v>
      </c>
      <c r="C1751" s="680" t="s">
        <v>16</v>
      </c>
    </row>
    <row r="1752" spans="1:3">
      <c r="A1752" s="959">
        <v>1750</v>
      </c>
      <c r="B1752" s="590" t="s">
        <v>14757</v>
      </c>
      <c r="C1752" s="820" t="s">
        <v>16</v>
      </c>
    </row>
    <row r="1753" spans="1:3">
      <c r="A1753" s="960">
        <v>1751</v>
      </c>
      <c r="B1753" s="601" t="s">
        <v>14757</v>
      </c>
      <c r="C1753" s="680" t="s">
        <v>16</v>
      </c>
    </row>
    <row r="1754" spans="1:3">
      <c r="A1754" s="959">
        <v>1752</v>
      </c>
      <c r="B1754" s="590" t="s">
        <v>14757</v>
      </c>
      <c r="C1754" s="820" t="s">
        <v>14</v>
      </c>
    </row>
    <row r="1755" spans="1:3">
      <c r="A1755" s="960">
        <v>1753</v>
      </c>
      <c r="B1755" s="601" t="s">
        <v>118</v>
      </c>
      <c r="C1755" s="680" t="s">
        <v>16</v>
      </c>
    </row>
    <row r="1756" spans="1:3">
      <c r="A1756" s="959">
        <v>1754</v>
      </c>
      <c r="B1756" s="590" t="s">
        <v>118</v>
      </c>
      <c r="C1756" s="820" t="s">
        <v>16</v>
      </c>
    </row>
    <row r="1757" spans="1:3">
      <c r="A1757" s="960">
        <v>1755</v>
      </c>
      <c r="B1757" s="601" t="s">
        <v>20</v>
      </c>
      <c r="C1757" s="680" t="s">
        <v>16</v>
      </c>
    </row>
    <row r="1758" spans="1:3">
      <c r="A1758" s="959">
        <v>1756</v>
      </c>
      <c r="B1758" s="590" t="s">
        <v>17</v>
      </c>
      <c r="C1758" s="820" t="s">
        <v>9</v>
      </c>
    </row>
    <row r="1759" spans="1:3">
      <c r="A1759" s="960">
        <v>1757</v>
      </c>
      <c r="B1759" s="601" t="s">
        <v>26</v>
      </c>
      <c r="C1759" s="680" t="s">
        <v>16</v>
      </c>
    </row>
    <row r="1760" spans="1:3">
      <c r="A1760" s="959">
        <v>1758</v>
      </c>
      <c r="B1760" s="590" t="s">
        <v>175</v>
      </c>
      <c r="C1760" s="820" t="s">
        <v>16</v>
      </c>
    </row>
    <row r="1761" spans="1:3">
      <c r="A1761" s="960">
        <v>1759</v>
      </c>
      <c r="B1761" s="601" t="s">
        <v>137</v>
      </c>
      <c r="C1761" s="680" t="s">
        <v>9</v>
      </c>
    </row>
    <row r="1762" spans="1:3">
      <c r="A1762" s="959">
        <v>1760</v>
      </c>
      <c r="B1762" s="590" t="s">
        <v>17</v>
      </c>
      <c r="C1762" s="820" t="s">
        <v>9</v>
      </c>
    </row>
    <row r="1763" spans="1:3">
      <c r="A1763" s="960">
        <v>1761</v>
      </c>
      <c r="B1763" s="601" t="s">
        <v>14757</v>
      </c>
      <c r="C1763" s="680" t="s">
        <v>16</v>
      </c>
    </row>
    <row r="1764" spans="1:3">
      <c r="A1764" s="959">
        <v>1762</v>
      </c>
      <c r="B1764" s="590" t="s">
        <v>17</v>
      </c>
      <c r="C1764" s="820" t="s">
        <v>16</v>
      </c>
    </row>
    <row r="1765" spans="1:3">
      <c r="A1765" s="960">
        <v>1763</v>
      </c>
      <c r="B1765" s="601" t="s">
        <v>137</v>
      </c>
      <c r="C1765" s="680" t="s">
        <v>16</v>
      </c>
    </row>
    <row r="1766" spans="1:3">
      <c r="A1766" s="959">
        <v>1764</v>
      </c>
      <c r="B1766" s="590" t="s">
        <v>118</v>
      </c>
      <c r="C1766" s="820" t="s">
        <v>16</v>
      </c>
    </row>
    <row r="1767" spans="1:3">
      <c r="A1767" s="960">
        <v>1765</v>
      </c>
      <c r="B1767" s="601" t="s">
        <v>175</v>
      </c>
      <c r="C1767" s="680" t="s">
        <v>9</v>
      </c>
    </row>
    <row r="1768" spans="1:3">
      <c r="A1768" s="959">
        <v>1766</v>
      </c>
      <c r="B1768" s="590" t="s">
        <v>26</v>
      </c>
      <c r="C1768" s="820" t="s">
        <v>16</v>
      </c>
    </row>
    <row r="1769" spans="1:3">
      <c r="A1769" s="960">
        <v>1767</v>
      </c>
      <c r="B1769" s="601" t="s">
        <v>20</v>
      </c>
      <c r="C1769" s="680" t="s">
        <v>16</v>
      </c>
    </row>
    <row r="1770" spans="1:3">
      <c r="A1770" s="959">
        <v>1768</v>
      </c>
      <c r="B1770" s="590" t="s">
        <v>14757</v>
      </c>
      <c r="C1770" s="820" t="s">
        <v>16</v>
      </c>
    </row>
    <row r="1771" spans="1:3">
      <c r="A1771" s="960">
        <v>1769</v>
      </c>
      <c r="B1771" s="601" t="s">
        <v>14757</v>
      </c>
      <c r="C1771" s="680" t="s">
        <v>16</v>
      </c>
    </row>
    <row r="1772" spans="1:3">
      <c r="A1772" s="959">
        <v>1770</v>
      </c>
      <c r="B1772" s="590" t="s">
        <v>14757</v>
      </c>
      <c r="C1772" s="820" t="s">
        <v>16</v>
      </c>
    </row>
    <row r="1773" spans="1:3">
      <c r="A1773" s="960">
        <v>1771</v>
      </c>
      <c r="B1773" s="601" t="s">
        <v>175</v>
      </c>
      <c r="C1773" s="680" t="s">
        <v>16</v>
      </c>
    </row>
    <row r="1774" spans="1:3">
      <c r="A1774" s="959">
        <v>1772</v>
      </c>
      <c r="B1774" s="590" t="s">
        <v>14757</v>
      </c>
      <c r="C1774" s="820" t="s">
        <v>16</v>
      </c>
    </row>
    <row r="1775" spans="1:3">
      <c r="A1775" s="960">
        <v>1773</v>
      </c>
      <c r="B1775" s="601" t="s">
        <v>17</v>
      </c>
      <c r="C1775" s="680" t="s">
        <v>9</v>
      </c>
    </row>
    <row r="1776" spans="1:3">
      <c r="A1776" s="959">
        <v>1774</v>
      </c>
      <c r="B1776" s="590" t="s">
        <v>17</v>
      </c>
      <c r="C1776" s="820" t="s">
        <v>14</v>
      </c>
    </row>
    <row r="1777" spans="1:3">
      <c r="A1777" s="960">
        <v>1775</v>
      </c>
      <c r="B1777" s="601" t="s">
        <v>14757</v>
      </c>
      <c r="C1777" s="680" t="s">
        <v>16</v>
      </c>
    </row>
    <row r="1778" spans="1:3">
      <c r="A1778" s="959">
        <v>1776</v>
      </c>
      <c r="B1778" s="590" t="s">
        <v>14757</v>
      </c>
      <c r="C1778" s="820" t="s">
        <v>16</v>
      </c>
    </row>
    <row r="1779" spans="1:3">
      <c r="A1779" s="960">
        <v>1777</v>
      </c>
      <c r="B1779" s="601" t="s">
        <v>175</v>
      </c>
      <c r="C1779" s="680" t="s">
        <v>16</v>
      </c>
    </row>
    <row r="1780" spans="1:3">
      <c r="A1780" s="959">
        <v>1778</v>
      </c>
      <c r="B1780" s="590" t="s">
        <v>175</v>
      </c>
      <c r="C1780" s="820" t="s">
        <v>16</v>
      </c>
    </row>
    <row r="1781" spans="1:3">
      <c r="A1781" s="960">
        <v>1779</v>
      </c>
      <c r="B1781" s="601" t="s">
        <v>133</v>
      </c>
      <c r="C1781" s="680" t="s">
        <v>16</v>
      </c>
    </row>
    <row r="1782" spans="1:3">
      <c r="A1782" s="959">
        <v>1780</v>
      </c>
      <c r="B1782" s="590" t="s">
        <v>20</v>
      </c>
      <c r="C1782" s="820" t="s">
        <v>16</v>
      </c>
    </row>
    <row r="1783" spans="1:3">
      <c r="A1783" s="960">
        <v>1781</v>
      </c>
      <c r="B1783" s="601" t="s">
        <v>20</v>
      </c>
      <c r="C1783" s="680" t="s">
        <v>16</v>
      </c>
    </row>
    <row r="1784" spans="1:3">
      <c r="A1784" s="959">
        <v>1782</v>
      </c>
      <c r="B1784" s="590" t="s">
        <v>26</v>
      </c>
      <c r="C1784" s="820" t="s">
        <v>16</v>
      </c>
    </row>
    <row r="1785" spans="1:3">
      <c r="A1785" s="960">
        <v>1783</v>
      </c>
      <c r="B1785" s="601" t="s">
        <v>127</v>
      </c>
      <c r="C1785" s="680" t="s">
        <v>16</v>
      </c>
    </row>
    <row r="1786" spans="1:3">
      <c r="A1786" s="959">
        <v>1784</v>
      </c>
      <c r="B1786" s="590" t="s">
        <v>118</v>
      </c>
      <c r="C1786" s="820" t="s">
        <v>16</v>
      </c>
    </row>
    <row r="1787" spans="1:3">
      <c r="A1787" s="960">
        <v>1785</v>
      </c>
      <c r="B1787" s="601" t="s">
        <v>18</v>
      </c>
      <c r="C1787" s="680" t="s">
        <v>16</v>
      </c>
    </row>
    <row r="1788" spans="1:3">
      <c r="A1788" s="959">
        <v>1786</v>
      </c>
      <c r="B1788" s="590" t="s">
        <v>14757</v>
      </c>
      <c r="C1788" s="820" t="s">
        <v>9</v>
      </c>
    </row>
    <row r="1789" spans="1:3">
      <c r="A1789" s="960">
        <v>1787</v>
      </c>
      <c r="B1789" s="601" t="s">
        <v>159</v>
      </c>
      <c r="C1789" s="680" t="s">
        <v>16</v>
      </c>
    </row>
    <row r="1790" spans="1:3">
      <c r="A1790" s="959">
        <v>1788</v>
      </c>
      <c r="B1790" s="590" t="s">
        <v>17</v>
      </c>
      <c r="C1790" s="820" t="s">
        <v>16</v>
      </c>
    </row>
    <row r="1791" spans="1:3">
      <c r="A1791" s="960">
        <v>1789</v>
      </c>
      <c r="B1791" s="601" t="s">
        <v>14757</v>
      </c>
      <c r="C1791" s="680" t="s">
        <v>16</v>
      </c>
    </row>
    <row r="1792" spans="1:3">
      <c r="A1792" s="959">
        <v>1790</v>
      </c>
      <c r="B1792" s="590" t="s">
        <v>26</v>
      </c>
      <c r="C1792" s="820" t="s">
        <v>16</v>
      </c>
    </row>
    <row r="1793" spans="1:3">
      <c r="A1793" s="960">
        <v>1791</v>
      </c>
      <c r="B1793" s="601" t="s">
        <v>14757</v>
      </c>
      <c r="C1793" s="680" t="s">
        <v>16</v>
      </c>
    </row>
    <row r="1794" spans="1:3">
      <c r="A1794" s="959">
        <v>1792</v>
      </c>
      <c r="B1794" s="590" t="s">
        <v>20</v>
      </c>
      <c r="C1794" s="820" t="s">
        <v>16</v>
      </c>
    </row>
    <row r="1795" spans="1:3">
      <c r="A1795" s="960">
        <v>1793</v>
      </c>
      <c r="B1795" s="601" t="s">
        <v>14757</v>
      </c>
      <c r="C1795" s="680" t="s">
        <v>16</v>
      </c>
    </row>
    <row r="1796" spans="1:3">
      <c r="A1796" s="959">
        <v>1794</v>
      </c>
      <c r="B1796" s="590" t="s">
        <v>14757</v>
      </c>
      <c r="C1796" s="820" t="s">
        <v>16</v>
      </c>
    </row>
    <row r="1797" spans="1:3">
      <c r="A1797" s="960">
        <v>1795</v>
      </c>
      <c r="B1797" s="601" t="s">
        <v>14757</v>
      </c>
      <c r="C1797" s="680" t="s">
        <v>16</v>
      </c>
    </row>
    <row r="1798" spans="1:3">
      <c r="A1798" s="959">
        <v>1796</v>
      </c>
      <c r="B1798" s="590" t="s">
        <v>14757</v>
      </c>
      <c r="C1798" s="820" t="s">
        <v>16</v>
      </c>
    </row>
    <row r="1799" spans="1:3">
      <c r="A1799" s="960">
        <v>1797</v>
      </c>
      <c r="B1799" s="601" t="s">
        <v>14757</v>
      </c>
      <c r="C1799" s="680" t="s">
        <v>16</v>
      </c>
    </row>
    <row r="1800" spans="1:3">
      <c r="A1800" s="959">
        <v>1798</v>
      </c>
      <c r="B1800" s="590" t="s">
        <v>26</v>
      </c>
      <c r="C1800" s="820" t="s">
        <v>16</v>
      </c>
    </row>
    <row r="1801" spans="1:3">
      <c r="A1801" s="960">
        <v>1799</v>
      </c>
      <c r="B1801" s="601" t="s">
        <v>20</v>
      </c>
      <c r="C1801" s="680" t="s">
        <v>16</v>
      </c>
    </row>
    <row r="1802" spans="1:3">
      <c r="A1802" s="959">
        <v>1800</v>
      </c>
      <c r="B1802" s="590" t="s">
        <v>20</v>
      </c>
      <c r="C1802" s="820" t="s">
        <v>16</v>
      </c>
    </row>
    <row r="1803" spans="1:3">
      <c r="A1803" s="960">
        <v>1801</v>
      </c>
      <c r="B1803" s="601" t="s">
        <v>26</v>
      </c>
      <c r="C1803" s="680" t="s">
        <v>16</v>
      </c>
    </row>
    <row r="1804" spans="1:3">
      <c r="A1804" s="959">
        <v>1802</v>
      </c>
      <c r="B1804" s="590" t="s">
        <v>9</v>
      </c>
      <c r="C1804" s="820" t="s">
        <v>16</v>
      </c>
    </row>
    <row r="1805" spans="1:3">
      <c r="A1805" s="960">
        <v>1803</v>
      </c>
      <c r="B1805" s="601" t="s">
        <v>9</v>
      </c>
      <c r="C1805" s="680" t="s">
        <v>16</v>
      </c>
    </row>
    <row r="1806" spans="1:3">
      <c r="A1806" s="959">
        <v>1804</v>
      </c>
      <c r="B1806" s="590" t="s">
        <v>20</v>
      </c>
      <c r="C1806" s="820" t="s">
        <v>14</v>
      </c>
    </row>
    <row r="1807" spans="1:3">
      <c r="A1807" s="960">
        <v>1805</v>
      </c>
      <c r="B1807" s="601" t="s">
        <v>118</v>
      </c>
      <c r="C1807" s="680" t="s">
        <v>9</v>
      </c>
    </row>
    <row r="1808" spans="1:3">
      <c r="A1808" s="959">
        <v>1806</v>
      </c>
      <c r="B1808" s="590" t="s">
        <v>20</v>
      </c>
      <c r="C1808" s="680" t="s">
        <v>16</v>
      </c>
    </row>
    <row r="1809" spans="1:3">
      <c r="A1809" s="960">
        <v>1807</v>
      </c>
      <c r="B1809" s="601" t="s">
        <v>9</v>
      </c>
      <c r="C1809" s="680" t="s">
        <v>16</v>
      </c>
    </row>
    <row r="1810" spans="1:3">
      <c r="A1810" s="959">
        <v>1808</v>
      </c>
      <c r="B1810" s="590" t="s">
        <v>9</v>
      </c>
      <c r="C1810" s="820" t="s">
        <v>16</v>
      </c>
    </row>
    <row r="1811" spans="1:3">
      <c r="A1811" s="960">
        <v>1809</v>
      </c>
      <c r="B1811" s="601" t="s">
        <v>137</v>
      </c>
      <c r="C1811" s="680" t="s">
        <v>26</v>
      </c>
    </row>
    <row r="1812" spans="1:3">
      <c r="A1812" s="959">
        <v>1810</v>
      </c>
      <c r="B1812" s="590" t="s">
        <v>14757</v>
      </c>
      <c r="C1812" s="820" t="s">
        <v>16</v>
      </c>
    </row>
    <row r="1813" spans="1:3">
      <c r="A1813" s="960">
        <v>1811</v>
      </c>
      <c r="B1813" s="601" t="s">
        <v>20</v>
      </c>
      <c r="C1813" s="680" t="s">
        <v>16</v>
      </c>
    </row>
    <row r="1814" spans="1:3">
      <c r="A1814" s="959">
        <v>1812</v>
      </c>
      <c r="B1814" s="590" t="s">
        <v>20</v>
      </c>
      <c r="C1814" s="820" t="s">
        <v>16</v>
      </c>
    </row>
    <row r="1815" spans="1:3">
      <c r="A1815" s="960">
        <v>1813</v>
      </c>
      <c r="B1815" s="601" t="s">
        <v>9</v>
      </c>
      <c r="C1815" s="680" t="s">
        <v>16</v>
      </c>
    </row>
    <row r="1816" spans="1:3">
      <c r="A1816" s="959">
        <v>1814</v>
      </c>
      <c r="B1816" s="590" t="s">
        <v>17</v>
      </c>
      <c r="C1816" s="820" t="s">
        <v>9</v>
      </c>
    </row>
    <row r="1817" spans="1:3">
      <c r="A1817" s="960">
        <v>1815</v>
      </c>
      <c r="B1817" s="601" t="s">
        <v>17</v>
      </c>
      <c r="C1817" s="680" t="s">
        <v>9</v>
      </c>
    </row>
    <row r="1818" spans="1:3">
      <c r="A1818" s="959">
        <v>1816</v>
      </c>
      <c r="B1818" s="590" t="s">
        <v>17</v>
      </c>
      <c r="C1818" s="820" t="s">
        <v>9</v>
      </c>
    </row>
    <row r="1819" spans="1:3">
      <c r="A1819" s="960">
        <v>1817</v>
      </c>
      <c r="B1819" s="601" t="s">
        <v>14757</v>
      </c>
      <c r="C1819" s="680" t="s">
        <v>16</v>
      </c>
    </row>
    <row r="1820" spans="1:3">
      <c r="A1820" s="959">
        <v>1818</v>
      </c>
      <c r="B1820" s="590" t="s">
        <v>14757</v>
      </c>
      <c r="C1820" s="820" t="s">
        <v>16</v>
      </c>
    </row>
    <row r="1821" spans="1:3">
      <c r="A1821" s="960">
        <v>1819</v>
      </c>
      <c r="B1821" s="601" t="s">
        <v>17</v>
      </c>
      <c r="C1821" s="680" t="s">
        <v>9</v>
      </c>
    </row>
    <row r="1822" spans="1:3">
      <c r="A1822" s="959">
        <v>1820</v>
      </c>
      <c r="B1822" s="590" t="s">
        <v>17</v>
      </c>
      <c r="C1822" s="820" t="s">
        <v>9</v>
      </c>
    </row>
    <row r="1823" spans="1:3">
      <c r="A1823" s="960">
        <v>1821</v>
      </c>
      <c r="B1823" s="601" t="s">
        <v>137</v>
      </c>
      <c r="C1823" s="680" t="s">
        <v>16</v>
      </c>
    </row>
    <row r="1824" spans="1:3">
      <c r="A1824" s="959">
        <v>1822</v>
      </c>
      <c r="B1824" s="590" t="s">
        <v>14757</v>
      </c>
      <c r="C1824" s="820" t="s">
        <v>16</v>
      </c>
    </row>
    <row r="1825" spans="1:3">
      <c r="A1825" s="960">
        <v>1823</v>
      </c>
      <c r="B1825" s="601" t="s">
        <v>17</v>
      </c>
      <c r="C1825" s="680" t="s">
        <v>9</v>
      </c>
    </row>
    <row r="1826" spans="1:3">
      <c r="A1826" s="959">
        <v>1824</v>
      </c>
      <c r="B1826" s="590" t="s">
        <v>17</v>
      </c>
      <c r="C1826" s="820" t="s">
        <v>9</v>
      </c>
    </row>
    <row r="1827" spans="1:3">
      <c r="A1827" s="960">
        <v>1825</v>
      </c>
      <c r="B1827" s="601" t="s">
        <v>17</v>
      </c>
      <c r="C1827" s="680" t="s">
        <v>9</v>
      </c>
    </row>
    <row r="1828" spans="1:3">
      <c r="A1828" s="959">
        <v>1826</v>
      </c>
      <c r="B1828" s="590" t="s">
        <v>27</v>
      </c>
      <c r="C1828" s="820" t="s">
        <v>16</v>
      </c>
    </row>
    <row r="1829" spans="1:3">
      <c r="A1829" s="960">
        <v>1827</v>
      </c>
      <c r="B1829" s="601" t="s">
        <v>14757</v>
      </c>
      <c r="C1829" s="680" t="s">
        <v>16</v>
      </c>
    </row>
    <row r="1830" spans="1:3">
      <c r="A1830" s="959">
        <v>1828</v>
      </c>
      <c r="B1830" s="590" t="s">
        <v>118</v>
      </c>
      <c r="C1830" s="820" t="s">
        <v>16</v>
      </c>
    </row>
    <row r="1831" spans="1:3">
      <c r="A1831" s="960">
        <v>1829</v>
      </c>
      <c r="B1831" s="601" t="s">
        <v>118</v>
      </c>
      <c r="C1831" s="680" t="s">
        <v>9</v>
      </c>
    </row>
    <row r="1832" spans="1:3">
      <c r="A1832" s="959">
        <v>1830</v>
      </c>
      <c r="B1832" s="590" t="s">
        <v>17</v>
      </c>
      <c r="C1832" s="820" t="s">
        <v>9</v>
      </c>
    </row>
    <row r="1833" spans="1:3">
      <c r="A1833" s="960">
        <v>1831</v>
      </c>
      <c r="B1833" s="601" t="s">
        <v>14757</v>
      </c>
      <c r="C1833" s="680" t="s">
        <v>16</v>
      </c>
    </row>
    <row r="1834" spans="1:3">
      <c r="A1834" s="959">
        <v>1832</v>
      </c>
      <c r="B1834" s="590" t="s">
        <v>17</v>
      </c>
      <c r="C1834" s="820" t="s">
        <v>9</v>
      </c>
    </row>
    <row r="1835" spans="1:3">
      <c r="A1835" s="960">
        <v>1833</v>
      </c>
      <c r="B1835" s="601" t="s">
        <v>14757</v>
      </c>
      <c r="C1835" s="680" t="s">
        <v>16</v>
      </c>
    </row>
    <row r="1836" spans="1:3">
      <c r="A1836" s="959">
        <v>1834</v>
      </c>
      <c r="B1836" s="590" t="s">
        <v>118</v>
      </c>
      <c r="C1836" s="820" t="s">
        <v>14</v>
      </c>
    </row>
    <row r="1837" spans="1:3">
      <c r="A1837" s="960">
        <v>1835</v>
      </c>
      <c r="B1837" s="601" t="s">
        <v>118</v>
      </c>
      <c r="C1837" s="680" t="s">
        <v>16</v>
      </c>
    </row>
    <row r="1838" spans="1:3">
      <c r="A1838" s="959">
        <v>1836</v>
      </c>
      <c r="B1838" s="590" t="s">
        <v>175</v>
      </c>
      <c r="C1838" s="680" t="s">
        <v>16</v>
      </c>
    </row>
    <row r="1839" spans="1:3">
      <c r="A1839" s="960">
        <v>1837</v>
      </c>
      <c r="B1839" s="601" t="s">
        <v>118</v>
      </c>
      <c r="C1839" s="680" t="s">
        <v>16</v>
      </c>
    </row>
    <row r="1840" spans="1:3">
      <c r="A1840" s="959">
        <v>1838</v>
      </c>
      <c r="B1840" s="590" t="s">
        <v>17</v>
      </c>
      <c r="C1840" s="820" t="s">
        <v>9</v>
      </c>
    </row>
    <row r="1841" spans="1:3">
      <c r="A1841" s="960">
        <v>1839</v>
      </c>
      <c r="B1841" s="601" t="s">
        <v>14757</v>
      </c>
      <c r="C1841" s="680" t="s">
        <v>14</v>
      </c>
    </row>
    <row r="1842" spans="1:3">
      <c r="A1842" s="959">
        <v>1840</v>
      </c>
      <c r="B1842" s="590" t="s">
        <v>17</v>
      </c>
      <c r="C1842" s="820" t="s">
        <v>16</v>
      </c>
    </row>
    <row r="1843" spans="1:3">
      <c r="A1843" s="960">
        <v>1841</v>
      </c>
      <c r="B1843" s="601" t="s">
        <v>14757</v>
      </c>
      <c r="C1843" s="680" t="s">
        <v>16</v>
      </c>
    </row>
    <row r="1844" spans="1:3">
      <c r="A1844" s="959">
        <v>1842</v>
      </c>
      <c r="B1844" s="590" t="s">
        <v>175</v>
      </c>
      <c r="C1844" s="820" t="s">
        <v>9</v>
      </c>
    </row>
    <row r="1845" spans="1:3">
      <c r="A1845" s="960">
        <v>1843</v>
      </c>
      <c r="B1845" s="601" t="s">
        <v>137</v>
      </c>
      <c r="C1845" s="680" t="s">
        <v>16</v>
      </c>
    </row>
    <row r="1846" spans="1:3">
      <c r="A1846" s="959">
        <v>1844</v>
      </c>
      <c r="B1846" s="590" t="s">
        <v>14757</v>
      </c>
      <c r="C1846" s="820" t="s">
        <v>16</v>
      </c>
    </row>
    <row r="1847" spans="1:3">
      <c r="A1847" s="960">
        <v>1845</v>
      </c>
      <c r="B1847" s="601" t="s">
        <v>17</v>
      </c>
      <c r="C1847" s="680" t="s">
        <v>9</v>
      </c>
    </row>
    <row r="1848" spans="1:3">
      <c r="A1848" s="959">
        <v>1846</v>
      </c>
      <c r="B1848" s="590" t="s">
        <v>17</v>
      </c>
      <c r="C1848" s="820" t="s">
        <v>9</v>
      </c>
    </row>
    <row r="1849" spans="1:3">
      <c r="A1849" s="960">
        <v>1847</v>
      </c>
      <c r="B1849" s="601" t="s">
        <v>14757</v>
      </c>
      <c r="C1849" s="680" t="s">
        <v>16</v>
      </c>
    </row>
    <row r="1850" spans="1:3">
      <c r="A1850" s="959">
        <v>1848</v>
      </c>
      <c r="B1850" s="590" t="s">
        <v>175</v>
      </c>
      <c r="C1850" s="820" t="s">
        <v>16</v>
      </c>
    </row>
    <row r="1851" spans="1:3">
      <c r="A1851" s="960">
        <v>1849</v>
      </c>
      <c r="B1851" s="601" t="s">
        <v>26</v>
      </c>
      <c r="C1851" s="680" t="s">
        <v>26</v>
      </c>
    </row>
    <row r="1852" spans="1:3">
      <c r="A1852" s="959">
        <v>1850</v>
      </c>
      <c r="B1852" s="590" t="s">
        <v>175</v>
      </c>
      <c r="C1852" s="820" t="s">
        <v>16</v>
      </c>
    </row>
    <row r="1853" spans="1:3">
      <c r="A1853" s="960">
        <v>1851</v>
      </c>
      <c r="B1853" s="601" t="s">
        <v>14757</v>
      </c>
      <c r="C1853" s="680" t="s">
        <v>16</v>
      </c>
    </row>
    <row r="1854" spans="1:3">
      <c r="A1854" s="959">
        <v>1852</v>
      </c>
      <c r="B1854" s="590" t="s">
        <v>14757</v>
      </c>
      <c r="C1854" s="820" t="s">
        <v>16</v>
      </c>
    </row>
    <row r="1855" spans="1:3">
      <c r="A1855" s="960">
        <v>1853</v>
      </c>
      <c r="B1855" s="601" t="s">
        <v>118</v>
      </c>
      <c r="C1855" s="680" t="s">
        <v>14</v>
      </c>
    </row>
    <row r="1856" spans="1:3">
      <c r="A1856" s="959">
        <v>1854</v>
      </c>
      <c r="B1856" s="590" t="s">
        <v>118</v>
      </c>
      <c r="C1856" s="820" t="s">
        <v>9</v>
      </c>
    </row>
    <row r="1857" spans="1:3">
      <c r="A1857" s="960">
        <v>1855</v>
      </c>
      <c r="B1857" s="601" t="s">
        <v>175</v>
      </c>
      <c r="C1857" s="680" t="s">
        <v>16</v>
      </c>
    </row>
    <row r="1858" spans="1:3">
      <c r="A1858" s="959">
        <v>1856</v>
      </c>
      <c r="B1858" s="590" t="s">
        <v>175</v>
      </c>
      <c r="C1858" s="820" t="s">
        <v>16</v>
      </c>
    </row>
    <row r="1859" spans="1:3">
      <c r="A1859" s="960">
        <v>1857</v>
      </c>
      <c r="B1859" s="601" t="s">
        <v>175</v>
      </c>
      <c r="C1859" s="680" t="s">
        <v>16</v>
      </c>
    </row>
    <row r="1860" spans="1:3">
      <c r="A1860" s="959">
        <v>1858</v>
      </c>
      <c r="B1860" s="590" t="s">
        <v>14757</v>
      </c>
      <c r="C1860" s="820" t="s">
        <v>16</v>
      </c>
    </row>
    <row r="1861" spans="1:3">
      <c r="A1861" s="960">
        <v>1859</v>
      </c>
      <c r="B1861" s="601" t="s">
        <v>17</v>
      </c>
      <c r="C1861" s="680" t="s">
        <v>9</v>
      </c>
    </row>
    <row r="1862" spans="1:3">
      <c r="A1862" s="959">
        <v>1860</v>
      </c>
      <c r="B1862" s="590"/>
      <c r="C1862" s="820"/>
    </row>
    <row r="1863" spans="1:3">
      <c r="A1863" s="960">
        <v>1861</v>
      </c>
      <c r="B1863" s="601"/>
      <c r="C1863" s="680"/>
    </row>
    <row r="1864" spans="1:3">
      <c r="A1864" s="959">
        <v>1862</v>
      </c>
      <c r="B1864" s="590"/>
      <c r="C1864" s="820"/>
    </row>
    <row r="1865" spans="1:3">
      <c r="A1865" s="960">
        <v>1863</v>
      </c>
      <c r="B1865" s="601"/>
      <c r="C1865" s="680"/>
    </row>
    <row r="1866" spans="1:3">
      <c r="A1866" s="959">
        <v>1864</v>
      </c>
      <c r="B1866" s="590"/>
      <c r="C1866" s="820"/>
    </row>
    <row r="1867" spans="1:3">
      <c r="A1867" s="960">
        <v>1865</v>
      </c>
      <c r="B1867" s="601"/>
      <c r="C1867" s="680"/>
    </row>
    <row r="1868" spans="1:3">
      <c r="A1868" s="959">
        <v>1866</v>
      </c>
      <c r="B1868" s="590"/>
      <c r="C1868" s="820"/>
    </row>
    <row r="1869" spans="1:3">
      <c r="A1869" s="960">
        <v>1867</v>
      </c>
      <c r="B1869" s="601"/>
      <c r="C1869" s="680"/>
    </row>
    <row r="1870" spans="1:3">
      <c r="A1870" s="959">
        <v>1868</v>
      </c>
      <c r="B1870" s="590"/>
      <c r="C1870" s="820"/>
    </row>
    <row r="1871" spans="1:3">
      <c r="A1871" s="960">
        <v>1869</v>
      </c>
      <c r="B1871" s="601" t="s">
        <v>17</v>
      </c>
      <c r="C1871" s="680" t="s">
        <v>14</v>
      </c>
    </row>
    <row r="1872" spans="1:3">
      <c r="A1872" s="959">
        <v>1870</v>
      </c>
      <c r="B1872" s="590"/>
      <c r="C1872" s="820"/>
    </row>
    <row r="1873" spans="1:3">
      <c r="A1873" s="960">
        <v>1871</v>
      </c>
      <c r="B1873" s="601"/>
      <c r="C1873" s="680"/>
    </row>
    <row r="1874" spans="1:3">
      <c r="A1874" s="959">
        <v>1872</v>
      </c>
      <c r="B1874" s="590" t="s">
        <v>118</v>
      </c>
      <c r="C1874" s="820"/>
    </row>
    <row r="1875" spans="1:3">
      <c r="A1875" s="960">
        <v>1873</v>
      </c>
      <c r="B1875" s="601"/>
      <c r="C1875" s="680"/>
    </row>
    <row r="1876" spans="1:3">
      <c r="A1876" s="959">
        <v>1874</v>
      </c>
      <c r="B1876" s="590"/>
      <c r="C1876" s="820"/>
    </row>
    <row r="1877" spans="1:3">
      <c r="A1877" s="960">
        <v>1875</v>
      </c>
      <c r="B1877" s="601"/>
      <c r="C1877" s="680"/>
    </row>
    <row r="1878" spans="1:3">
      <c r="A1878" s="959">
        <v>1876</v>
      </c>
      <c r="B1878" s="590" t="s">
        <v>14757</v>
      </c>
      <c r="C1878" s="820" t="s">
        <v>16</v>
      </c>
    </row>
    <row r="1879" spans="1:3">
      <c r="A1879" s="960">
        <v>1877</v>
      </c>
      <c r="B1879" s="601" t="s">
        <v>14757</v>
      </c>
      <c r="C1879" s="680" t="s">
        <v>16</v>
      </c>
    </row>
    <row r="1880" spans="1:3">
      <c r="A1880" s="959">
        <v>1878</v>
      </c>
      <c r="B1880" s="590" t="s">
        <v>17</v>
      </c>
      <c r="C1880" s="820" t="s">
        <v>9</v>
      </c>
    </row>
    <row r="1881" spans="1:3">
      <c r="A1881" s="960">
        <v>1879</v>
      </c>
      <c r="B1881" s="601" t="s">
        <v>175</v>
      </c>
      <c r="C1881" s="680" t="s">
        <v>16</v>
      </c>
    </row>
    <row r="1882" spans="1:3">
      <c r="A1882" s="959">
        <v>1880</v>
      </c>
      <c r="B1882" s="590" t="s">
        <v>14757</v>
      </c>
      <c r="C1882" s="820" t="s">
        <v>16</v>
      </c>
    </row>
    <row r="1883" spans="1:3">
      <c r="A1883" s="960">
        <v>1881</v>
      </c>
      <c r="B1883" s="601" t="s">
        <v>14757</v>
      </c>
      <c r="C1883" s="680" t="s">
        <v>16</v>
      </c>
    </row>
    <row r="1884" spans="1:3">
      <c r="A1884" s="959">
        <v>1882</v>
      </c>
      <c r="B1884" s="590" t="s">
        <v>14757</v>
      </c>
      <c r="C1884" s="820" t="s">
        <v>16</v>
      </c>
    </row>
    <row r="1885" spans="1:3">
      <c r="A1885" s="960">
        <v>1883</v>
      </c>
      <c r="B1885" s="601" t="s">
        <v>14757</v>
      </c>
      <c r="C1885" s="680" t="s">
        <v>16</v>
      </c>
    </row>
    <row r="1886" spans="1:3">
      <c r="A1886" s="959">
        <v>1884</v>
      </c>
      <c r="B1886" s="590" t="s">
        <v>14757</v>
      </c>
      <c r="C1886" s="820" t="s">
        <v>16</v>
      </c>
    </row>
    <row r="1887" spans="1:3">
      <c r="A1887" s="960">
        <v>1885</v>
      </c>
      <c r="B1887" s="601" t="s">
        <v>14757</v>
      </c>
      <c r="C1887" s="680" t="s">
        <v>16</v>
      </c>
    </row>
    <row r="1888" spans="1:3">
      <c r="A1888" s="959">
        <v>1886</v>
      </c>
      <c r="B1888" s="590" t="s">
        <v>17</v>
      </c>
      <c r="C1888" s="820" t="s">
        <v>9</v>
      </c>
    </row>
    <row r="1889" spans="1:3">
      <c r="A1889" s="960">
        <v>1887</v>
      </c>
      <c r="B1889" s="601" t="s">
        <v>9</v>
      </c>
      <c r="C1889" s="680" t="s">
        <v>9</v>
      </c>
    </row>
    <row r="1890" spans="1:3">
      <c r="A1890" s="959">
        <v>1888</v>
      </c>
      <c r="B1890" s="590"/>
      <c r="C1890" s="820"/>
    </row>
    <row r="1891" spans="1:3">
      <c r="A1891" s="960">
        <v>1889</v>
      </c>
      <c r="B1891" s="601"/>
      <c r="C1891" s="680"/>
    </row>
    <row r="1892" spans="1:3">
      <c r="A1892" s="959">
        <v>1890</v>
      </c>
      <c r="B1892" s="590"/>
      <c r="C1892" s="820"/>
    </row>
    <row r="1893" spans="1:3">
      <c r="A1893" s="960">
        <v>1891</v>
      </c>
      <c r="B1893" s="601"/>
      <c r="C1893" s="680"/>
    </row>
    <row r="1894" spans="1:3">
      <c r="A1894" s="959">
        <v>1892</v>
      </c>
      <c r="B1894" s="590"/>
      <c r="C1894" s="820"/>
    </row>
    <row r="1895" spans="1:3">
      <c r="A1895" s="960">
        <v>1893</v>
      </c>
      <c r="B1895" s="601"/>
      <c r="C1895" s="680"/>
    </row>
    <row r="1896" spans="1:3">
      <c r="A1896" s="959">
        <v>1894</v>
      </c>
      <c r="B1896" s="590"/>
      <c r="C1896" s="820"/>
    </row>
    <row r="1897" spans="1:3">
      <c r="A1897" s="960">
        <v>1895</v>
      </c>
      <c r="B1897" s="601" t="s">
        <v>187</v>
      </c>
      <c r="C1897" s="680"/>
    </row>
    <row r="1898" spans="1:3">
      <c r="A1898" s="959">
        <v>1896</v>
      </c>
      <c r="B1898" s="590"/>
      <c r="C1898" s="820"/>
    </row>
    <row r="1899" spans="1:3">
      <c r="A1899" s="960">
        <v>1897</v>
      </c>
      <c r="B1899" s="601"/>
      <c r="C1899" s="680" t="s">
        <v>13478</v>
      </c>
    </row>
    <row r="1900" spans="1:3">
      <c r="A1900" s="959">
        <v>1898</v>
      </c>
      <c r="B1900" s="590"/>
      <c r="C1900" s="820"/>
    </row>
    <row r="1901" spans="1:3">
      <c r="A1901" s="960">
        <v>1899</v>
      </c>
      <c r="B1901" s="601"/>
      <c r="C1901" s="680"/>
    </row>
    <row r="1902" spans="1:3">
      <c r="A1902" s="959">
        <v>1900</v>
      </c>
      <c r="B1902" s="590"/>
      <c r="C1902" s="820"/>
    </row>
    <row r="1903" spans="1:3">
      <c r="A1903" s="960">
        <v>1901</v>
      </c>
      <c r="B1903" s="601"/>
      <c r="C1903" s="680"/>
    </row>
    <row r="1904" spans="1:3">
      <c r="A1904" s="959">
        <v>1902</v>
      </c>
      <c r="B1904" s="590"/>
      <c r="C1904" s="820"/>
    </row>
    <row r="1905" spans="1:3">
      <c r="A1905" s="960">
        <v>1903</v>
      </c>
      <c r="B1905" s="601"/>
      <c r="C1905" s="680"/>
    </row>
    <row r="1906" spans="1:3">
      <c r="A1906" s="959">
        <v>1904</v>
      </c>
      <c r="B1906" s="590"/>
      <c r="C1906" s="820"/>
    </row>
    <row r="1907" spans="1:3">
      <c r="A1907" s="960">
        <v>1905</v>
      </c>
      <c r="B1907" s="601"/>
      <c r="C1907" s="680"/>
    </row>
    <row r="1908" spans="1:3">
      <c r="A1908" s="959">
        <v>1906</v>
      </c>
      <c r="B1908" s="590"/>
      <c r="C1908" s="820"/>
    </row>
    <row r="1909" spans="1:3">
      <c r="A1909" s="960">
        <v>1907</v>
      </c>
      <c r="B1909" s="601" t="s">
        <v>187</v>
      </c>
      <c r="C1909" s="680"/>
    </row>
    <row r="1910" spans="1:3">
      <c r="A1910" s="959">
        <v>1908</v>
      </c>
      <c r="B1910" s="590"/>
      <c r="C1910" s="820"/>
    </row>
    <row r="1911" spans="1:3">
      <c r="A1911" s="960">
        <v>1909</v>
      </c>
      <c r="B1911" s="601"/>
      <c r="C1911" s="680"/>
    </row>
    <row r="1912" spans="1:3">
      <c r="A1912" s="959">
        <v>1910</v>
      </c>
      <c r="B1912" s="590"/>
      <c r="C1912" s="820"/>
    </row>
    <row r="1913" spans="1:3">
      <c r="A1913" s="960">
        <v>1911</v>
      </c>
      <c r="B1913" s="601"/>
      <c r="C1913" s="680"/>
    </row>
    <row r="1914" spans="1:3">
      <c r="A1914" s="959">
        <v>1912</v>
      </c>
      <c r="B1914" s="590"/>
      <c r="C1914" s="820"/>
    </row>
    <row r="1915" spans="1:3">
      <c r="A1915" s="960">
        <v>1913</v>
      </c>
      <c r="B1915" s="601"/>
      <c r="C1915" s="680"/>
    </row>
    <row r="1916" spans="1:3">
      <c r="A1916" s="959">
        <v>1914</v>
      </c>
      <c r="B1916" s="590"/>
      <c r="C1916" s="820"/>
    </row>
    <row r="1917" spans="1:3">
      <c r="A1917" s="960">
        <v>1915</v>
      </c>
      <c r="B1917" s="601"/>
      <c r="C1917" s="680"/>
    </row>
    <row r="1918" spans="1:3">
      <c r="A1918" s="959">
        <v>1916</v>
      </c>
      <c r="B1918" s="590"/>
      <c r="C1918" s="820"/>
    </row>
    <row r="1919" spans="1:3">
      <c r="A1919" s="960">
        <v>1917</v>
      </c>
      <c r="B1919" s="800"/>
      <c r="C1919" s="793"/>
    </row>
    <row r="1920" spans="1:3">
      <c r="A1920" s="959">
        <v>1918</v>
      </c>
      <c r="B1920" s="590"/>
      <c r="C1920" s="820"/>
    </row>
    <row r="1921" spans="1:3">
      <c r="A1921" s="960">
        <v>1919</v>
      </c>
      <c r="B1921" s="601"/>
      <c r="C1921" s="680"/>
    </row>
    <row r="1922" spans="1:3">
      <c r="A1922" s="959">
        <v>1920</v>
      </c>
      <c r="B1922" s="590"/>
      <c r="C1922" s="820"/>
    </row>
    <row r="1923" spans="1:3">
      <c r="A1923" s="960">
        <v>1921</v>
      </c>
      <c r="B1923" s="601" t="s">
        <v>187</v>
      </c>
      <c r="C1923" s="680"/>
    </row>
    <row r="1924" spans="1:3">
      <c r="A1924" s="959">
        <v>1922</v>
      </c>
      <c r="B1924" s="590"/>
      <c r="C1924" s="820"/>
    </row>
    <row r="1925" spans="1:3">
      <c r="A1925" s="960">
        <v>1923</v>
      </c>
      <c r="B1925" s="601"/>
      <c r="C1925" s="680"/>
    </row>
    <row r="1926" spans="1:3">
      <c r="A1926" s="959">
        <v>1924</v>
      </c>
      <c r="B1926" s="590"/>
      <c r="C1926" s="820"/>
    </row>
    <row r="1927" spans="1:3">
      <c r="A1927" s="960">
        <v>1925</v>
      </c>
      <c r="B1927" s="601"/>
      <c r="C1927" s="680"/>
    </row>
    <row r="1928" spans="1:3">
      <c r="A1928" s="959">
        <v>1926</v>
      </c>
      <c r="B1928" s="590"/>
      <c r="C1928" s="820"/>
    </row>
    <row r="1929" spans="1:3">
      <c r="A1929" s="960">
        <v>1927</v>
      </c>
      <c r="B1929" s="601"/>
      <c r="C1929" s="680"/>
    </row>
    <row r="1930" spans="1:3">
      <c r="A1930" s="959">
        <v>1928</v>
      </c>
      <c r="B1930" s="590" t="s">
        <v>187</v>
      </c>
      <c r="C1930" s="820"/>
    </row>
    <row r="1931" spans="1:3">
      <c r="A1931" s="960">
        <v>1929</v>
      </c>
      <c r="B1931" s="601"/>
      <c r="C1931" s="680"/>
    </row>
    <row r="1932" spans="1:3">
      <c r="A1932" s="959">
        <v>1930</v>
      </c>
      <c r="B1932" s="590"/>
      <c r="C1932" s="820"/>
    </row>
    <row r="1933" spans="1:3">
      <c r="A1933" s="960">
        <v>1931</v>
      </c>
      <c r="B1933" s="601" t="s">
        <v>187</v>
      </c>
      <c r="C1933" s="680"/>
    </row>
    <row r="1934" spans="1:3">
      <c r="A1934" s="959">
        <v>1932</v>
      </c>
      <c r="B1934" s="590"/>
      <c r="C1934" s="820"/>
    </row>
    <row r="1935" spans="1:3">
      <c r="A1935" s="960">
        <v>1933</v>
      </c>
      <c r="B1935" s="601"/>
      <c r="C1935" s="680"/>
    </row>
    <row r="1936" spans="1:3">
      <c r="A1936" s="959">
        <v>1934</v>
      </c>
      <c r="B1936" s="590"/>
      <c r="C1936" s="820"/>
    </row>
    <row r="1937" spans="1:3">
      <c r="A1937" s="960">
        <v>1935</v>
      </c>
      <c r="B1937" s="601"/>
      <c r="C1937" s="680"/>
    </row>
    <row r="1938" spans="1:3">
      <c r="A1938" s="959">
        <v>1936</v>
      </c>
      <c r="B1938" s="590"/>
      <c r="C1938" s="820"/>
    </row>
    <row r="1939" spans="1:3">
      <c r="A1939" s="960">
        <v>1937</v>
      </c>
      <c r="B1939" s="601"/>
      <c r="C1939" s="680"/>
    </row>
    <row r="1940" spans="1:3">
      <c r="A1940" s="959">
        <v>1938</v>
      </c>
      <c r="B1940" s="590"/>
      <c r="C1940" s="820"/>
    </row>
    <row r="1941" spans="1:3">
      <c r="A1941" s="960">
        <v>1939</v>
      </c>
      <c r="B1941" s="601"/>
      <c r="C1941" s="680"/>
    </row>
    <row r="1942" spans="1:3">
      <c r="A1942" s="959">
        <v>1940</v>
      </c>
      <c r="B1942" s="590" t="s">
        <v>17</v>
      </c>
      <c r="C1942" s="820"/>
    </row>
    <row r="1943" spans="1:3">
      <c r="A1943" s="960">
        <v>1941</v>
      </c>
      <c r="B1943" s="601"/>
      <c r="C1943" s="680"/>
    </row>
    <row r="1944" spans="1:3">
      <c r="A1944" s="959">
        <v>1942</v>
      </c>
      <c r="B1944" s="590"/>
      <c r="C1944" s="820"/>
    </row>
    <row r="1945" spans="1:3">
      <c r="A1945" s="960">
        <v>1943</v>
      </c>
      <c r="B1945" s="601"/>
      <c r="C1945" s="680"/>
    </row>
    <row r="1946" spans="1:3">
      <c r="A1946" s="959">
        <v>1944</v>
      </c>
      <c r="B1946" s="590"/>
      <c r="C1946" s="820"/>
    </row>
    <row r="1947" spans="1:3">
      <c r="A1947" s="960">
        <v>1945</v>
      </c>
      <c r="B1947" s="601"/>
      <c r="C1947" s="680"/>
    </row>
    <row r="1948" spans="1:3">
      <c r="A1948" s="959">
        <v>1946</v>
      </c>
      <c r="B1948" s="590"/>
      <c r="C1948" s="820"/>
    </row>
    <row r="1949" spans="1:3">
      <c r="A1949" s="960">
        <v>1947</v>
      </c>
      <c r="B1949" s="601"/>
      <c r="C1949" s="680"/>
    </row>
    <row r="1950" spans="1:3">
      <c r="A1950" s="959">
        <v>1948</v>
      </c>
      <c r="B1950" s="590"/>
      <c r="C1950" s="820"/>
    </row>
    <row r="1951" spans="1:3">
      <c r="A1951" s="960">
        <v>1949</v>
      </c>
      <c r="B1951" s="601"/>
      <c r="C1951" s="680"/>
    </row>
    <row r="1952" spans="1:3">
      <c r="A1952" s="959">
        <v>1950</v>
      </c>
      <c r="B1952" s="590"/>
      <c r="C1952" s="820"/>
    </row>
    <row r="1953" spans="1:3">
      <c r="A1953" s="960">
        <v>1951</v>
      </c>
      <c r="B1953" s="601"/>
      <c r="C1953" s="680"/>
    </row>
    <row r="1954" spans="1:3">
      <c r="A1954" s="959">
        <v>1952</v>
      </c>
      <c r="B1954" s="590"/>
      <c r="C1954" s="820"/>
    </row>
    <row r="1955" spans="1:3">
      <c r="A1955" s="960">
        <v>1953</v>
      </c>
      <c r="B1955" s="601"/>
      <c r="C1955" s="680"/>
    </row>
    <row r="1956" spans="1:3">
      <c r="A1956" s="959">
        <v>1954</v>
      </c>
      <c r="B1956" s="590"/>
      <c r="C1956" s="820"/>
    </row>
    <row r="1957" spans="1:3">
      <c r="A1957" s="960">
        <v>1955</v>
      </c>
      <c r="B1957" s="601"/>
      <c r="C1957" s="680"/>
    </row>
    <row r="1958" spans="1:3">
      <c r="A1958" s="959">
        <v>1956</v>
      </c>
      <c r="B1958" s="590"/>
      <c r="C1958" s="820"/>
    </row>
    <row r="1959" spans="1:3">
      <c r="A1959" s="960">
        <v>1957</v>
      </c>
      <c r="B1959" s="601"/>
      <c r="C1959" s="680"/>
    </row>
    <row r="1960" spans="1:3">
      <c r="A1960" s="959">
        <v>1958</v>
      </c>
      <c r="B1960" s="590"/>
      <c r="C1960" s="820"/>
    </row>
    <row r="1961" spans="1:3">
      <c r="A1961" s="960">
        <v>1959</v>
      </c>
      <c r="B1961" s="601"/>
      <c r="C1961" s="680"/>
    </row>
    <row r="1962" spans="1:3">
      <c r="A1962" s="959">
        <v>1960</v>
      </c>
      <c r="B1962" s="590"/>
      <c r="C1962" s="820"/>
    </row>
    <row r="1963" spans="1:3">
      <c r="A1963" s="960">
        <v>1961</v>
      </c>
      <c r="B1963" s="601"/>
      <c r="C1963" s="680"/>
    </row>
    <row r="1964" spans="1:3">
      <c r="A1964" s="959">
        <v>1962</v>
      </c>
      <c r="B1964" s="590"/>
      <c r="C1964" s="820"/>
    </row>
    <row r="1965" spans="1:3">
      <c r="A1965" s="960">
        <v>1963</v>
      </c>
      <c r="B1965" s="601"/>
      <c r="C1965" s="680"/>
    </row>
    <row r="1966" spans="1:3">
      <c r="A1966" s="959">
        <v>1964</v>
      </c>
      <c r="B1966" s="590"/>
      <c r="C1966" s="820"/>
    </row>
    <row r="1967" spans="1:3">
      <c r="A1967" s="960">
        <v>1965</v>
      </c>
      <c r="B1967" s="601"/>
      <c r="C1967" s="680"/>
    </row>
    <row r="1968" spans="1:3">
      <c r="A1968" s="959">
        <v>1966</v>
      </c>
      <c r="B1968" s="590"/>
      <c r="C1968" s="820"/>
    </row>
    <row r="1969" spans="1:3">
      <c r="A1969" s="960">
        <v>1967</v>
      </c>
      <c r="B1969" s="601"/>
      <c r="C1969" s="680"/>
    </row>
    <row r="1970" spans="1:3">
      <c r="A1970" s="959">
        <v>1968</v>
      </c>
      <c r="B1970" s="590"/>
      <c r="C1970" s="820"/>
    </row>
    <row r="1971" spans="1:3">
      <c r="A1971" s="960">
        <v>1969</v>
      </c>
      <c r="B1971" s="601"/>
      <c r="C1971" s="680"/>
    </row>
    <row r="1972" spans="1:3">
      <c r="A1972" s="959">
        <v>1970</v>
      </c>
      <c r="B1972" s="590"/>
      <c r="C1972" s="820"/>
    </row>
    <row r="1973" spans="1:3">
      <c r="A1973" s="960">
        <v>1971</v>
      </c>
      <c r="B1973" s="601"/>
      <c r="C1973" s="680"/>
    </row>
    <row r="1974" spans="1:3">
      <c r="A1974" s="959">
        <v>1972</v>
      </c>
      <c r="B1974" s="590"/>
      <c r="C1974" s="820"/>
    </row>
    <row r="1975" spans="1:3">
      <c r="A1975" s="960">
        <v>1973</v>
      </c>
      <c r="B1975" s="601"/>
      <c r="C1975" s="680"/>
    </row>
    <row r="1976" spans="1:3">
      <c r="A1976" s="959">
        <v>1974</v>
      </c>
      <c r="B1976" s="590"/>
      <c r="C1976" s="820"/>
    </row>
    <row r="1977" spans="1:3">
      <c r="A1977" s="960">
        <v>1975</v>
      </c>
      <c r="B1977" s="601"/>
      <c r="C1977" s="680"/>
    </row>
    <row r="1978" spans="1:3">
      <c r="A1978" s="959">
        <v>1976</v>
      </c>
      <c r="B1978" s="590"/>
      <c r="C1978" s="820"/>
    </row>
    <row r="1979" spans="1:3">
      <c r="A1979" s="960">
        <v>1977</v>
      </c>
      <c r="B1979" s="601"/>
      <c r="C1979" s="680"/>
    </row>
    <row r="1980" spans="1:3">
      <c r="A1980" s="959">
        <v>1978</v>
      </c>
      <c r="B1980" s="590"/>
      <c r="C1980" s="820"/>
    </row>
    <row r="1981" spans="1:3">
      <c r="A1981" s="960">
        <v>1979</v>
      </c>
      <c r="B1981" s="601"/>
      <c r="C1981" s="680"/>
    </row>
    <row r="1982" spans="1:3">
      <c r="A1982" s="959">
        <v>1980</v>
      </c>
      <c r="B1982" s="590"/>
      <c r="C1982" s="820"/>
    </row>
    <row r="1983" spans="1:3">
      <c r="A1983" s="960">
        <v>1981</v>
      </c>
      <c r="B1983" s="601"/>
      <c r="C1983" s="680"/>
    </row>
    <row r="1984" spans="1:3">
      <c r="A1984" s="959">
        <v>1982</v>
      </c>
      <c r="B1984" s="590"/>
      <c r="C1984" s="820"/>
    </row>
    <row r="1985" spans="1:3">
      <c r="A1985" s="960">
        <v>1983</v>
      </c>
      <c r="B1985" s="601"/>
      <c r="C1985" s="680"/>
    </row>
    <row r="1986" spans="1:3">
      <c r="A1986" s="959">
        <v>1984</v>
      </c>
      <c r="B1986" s="590"/>
      <c r="C1986" s="820"/>
    </row>
    <row r="1987" spans="1:3">
      <c r="A1987" s="960">
        <v>1985</v>
      </c>
      <c r="B1987" s="601"/>
      <c r="C1987" s="680"/>
    </row>
    <row r="1988" spans="1:3">
      <c r="A1988" s="959">
        <v>1986</v>
      </c>
      <c r="B1988" s="590"/>
      <c r="C1988" s="820"/>
    </row>
    <row r="1989" spans="1:3">
      <c r="A1989" s="960">
        <v>1987</v>
      </c>
      <c r="B1989" s="601"/>
      <c r="C1989" s="680"/>
    </row>
    <row r="1990" spans="1:3">
      <c r="A1990" s="959">
        <v>1988</v>
      </c>
      <c r="B1990" s="590"/>
      <c r="C1990" s="820"/>
    </row>
    <row r="1991" spans="1:3">
      <c r="A1991" s="960">
        <v>1989</v>
      </c>
      <c r="B1991" s="601"/>
      <c r="C1991" s="680"/>
    </row>
    <row r="1992" spans="1:3">
      <c r="A1992" s="959">
        <v>1990</v>
      </c>
      <c r="B1992" s="590"/>
      <c r="C1992" s="820"/>
    </row>
    <row r="1993" spans="1:3">
      <c r="A1993" s="960">
        <v>1991</v>
      </c>
      <c r="B1993" s="601"/>
      <c r="C1993" s="680"/>
    </row>
    <row r="1994" spans="1:3">
      <c r="A1994" s="959">
        <v>1992</v>
      </c>
      <c r="B1994" s="590"/>
      <c r="C1994" s="820"/>
    </row>
    <row r="1995" spans="1:3">
      <c r="A1995" s="960">
        <v>1993</v>
      </c>
      <c r="B1995" s="601"/>
      <c r="C1995" s="680"/>
    </row>
    <row r="1996" spans="1:3">
      <c r="A1996" s="959">
        <v>1994</v>
      </c>
      <c r="B1996" s="590"/>
      <c r="C1996" s="820"/>
    </row>
    <row r="1997" spans="1:3">
      <c r="A1997" s="960">
        <v>1995</v>
      </c>
      <c r="B1997" s="601"/>
      <c r="C1997" s="680"/>
    </row>
    <row r="1998" spans="1:3">
      <c r="A1998" s="959">
        <v>1996</v>
      </c>
      <c r="B1998" s="590"/>
      <c r="C1998" s="820"/>
    </row>
    <row r="1999" spans="1:3">
      <c r="A1999" s="960">
        <v>1997</v>
      </c>
      <c r="B1999" s="601"/>
      <c r="C1999" s="680"/>
    </row>
    <row r="2000" spans="1:3">
      <c r="A2000" s="959">
        <v>1998</v>
      </c>
      <c r="B2000" s="590"/>
      <c r="C2000" s="820"/>
    </row>
    <row r="2001" spans="1:3">
      <c r="A2001" s="960">
        <v>1999</v>
      </c>
      <c r="B2001" s="601"/>
      <c r="C2001" s="680"/>
    </row>
    <row r="2002" spans="1:3">
      <c r="A2002" s="959">
        <v>2000</v>
      </c>
      <c r="B2002" s="590"/>
      <c r="C2002" s="820"/>
    </row>
    <row r="2003" spans="1:3">
      <c r="A2003" s="960">
        <v>2001</v>
      </c>
      <c r="B2003" s="601"/>
      <c r="C2003" s="680"/>
    </row>
    <row r="2004" spans="1:3">
      <c r="A2004" s="959">
        <v>2002</v>
      </c>
      <c r="B2004" s="590"/>
      <c r="C2004" s="820"/>
    </row>
    <row r="2005" spans="1:3">
      <c r="A2005" s="960">
        <v>2003</v>
      </c>
      <c r="B2005" s="601"/>
      <c r="C2005" s="680"/>
    </row>
    <row r="2006" spans="1:3">
      <c r="A2006" s="959">
        <v>2004</v>
      </c>
      <c r="B2006" s="590"/>
      <c r="C2006" s="820"/>
    </row>
    <row r="2007" spans="1:3">
      <c r="A2007" s="960">
        <v>2005</v>
      </c>
      <c r="B2007" s="601"/>
      <c r="C2007" s="680"/>
    </row>
    <row r="2008" spans="1:3">
      <c r="A2008" s="959">
        <v>2006</v>
      </c>
      <c r="B2008" s="590"/>
      <c r="C2008" s="820"/>
    </row>
    <row r="2009" spans="1:3">
      <c r="A2009" s="960">
        <v>2007</v>
      </c>
      <c r="B2009" s="601"/>
      <c r="C2009" s="680"/>
    </row>
    <row r="2010" spans="1:3">
      <c r="A2010" s="959">
        <v>2008</v>
      </c>
      <c r="B2010" s="590"/>
      <c r="C2010" s="820"/>
    </row>
    <row r="2011" spans="1:3">
      <c r="A2011" s="960">
        <v>2009</v>
      </c>
      <c r="B2011" s="601"/>
      <c r="C2011" s="680"/>
    </row>
    <row r="2012" spans="1:3">
      <c r="A2012" s="959">
        <v>2010</v>
      </c>
      <c r="B2012" s="590"/>
      <c r="C2012" s="820"/>
    </row>
    <row r="2013" spans="1:3">
      <c r="A2013" s="960">
        <v>2011</v>
      </c>
      <c r="B2013" s="601"/>
      <c r="C2013" s="680"/>
    </row>
    <row r="2014" spans="1:3">
      <c r="A2014" s="959">
        <v>2012</v>
      </c>
      <c r="B2014" s="590"/>
      <c r="C2014" s="820"/>
    </row>
    <row r="2015" spans="1:3">
      <c r="A2015" s="960">
        <v>2013</v>
      </c>
      <c r="B2015" s="601"/>
      <c r="C2015" s="680"/>
    </row>
    <row r="2016" spans="1:3">
      <c r="A2016" s="959">
        <v>2014</v>
      </c>
      <c r="B2016" s="590"/>
      <c r="C2016" s="820"/>
    </row>
    <row r="2017" spans="1:3">
      <c r="A2017" s="960">
        <v>2015</v>
      </c>
      <c r="B2017" s="601"/>
      <c r="C2017" s="680" t="s">
        <v>16</v>
      </c>
    </row>
    <row r="2018" spans="1:3">
      <c r="A2018" s="959">
        <v>2016</v>
      </c>
      <c r="B2018" s="601" t="s">
        <v>175</v>
      </c>
      <c r="C2018" s="603" t="s">
        <v>16</v>
      </c>
    </row>
    <row r="2019" spans="1:3">
      <c r="A2019" s="960">
        <v>2017</v>
      </c>
      <c r="B2019" s="601"/>
      <c r="C2019" s="603" t="s">
        <v>16</v>
      </c>
    </row>
    <row r="2020" spans="1:3">
      <c r="A2020" s="959">
        <v>2018</v>
      </c>
      <c r="B2020" s="601" t="s">
        <v>175</v>
      </c>
      <c r="C2020" s="603" t="s">
        <v>16</v>
      </c>
    </row>
    <row r="2021" spans="1:3">
      <c r="A2021" s="960">
        <v>2019</v>
      </c>
      <c r="B2021" s="601" t="s">
        <v>17</v>
      </c>
      <c r="C2021" s="603" t="s">
        <v>9</v>
      </c>
    </row>
    <row r="2022" spans="1:3">
      <c r="A2022" s="959">
        <v>2020</v>
      </c>
      <c r="B2022" s="601" t="s">
        <v>175</v>
      </c>
      <c r="C2022" s="603" t="s">
        <v>16</v>
      </c>
    </row>
    <row r="2023" spans="1:3">
      <c r="A2023" s="960">
        <v>2021</v>
      </c>
      <c r="B2023" s="601" t="s">
        <v>175</v>
      </c>
      <c r="C2023" s="603" t="s">
        <v>16</v>
      </c>
    </row>
    <row r="2024" spans="1:3">
      <c r="A2024" s="959">
        <v>2022</v>
      </c>
      <c r="B2024" s="601"/>
      <c r="C2024" s="603" t="s">
        <v>16</v>
      </c>
    </row>
    <row r="2025" spans="1:3">
      <c r="A2025" s="982">
        <v>2023</v>
      </c>
      <c r="B2025" s="639" t="s">
        <v>26</v>
      </c>
      <c r="C2025" s="620" t="s">
        <v>16</v>
      </c>
    </row>
    <row r="2026" spans="1:3">
      <c r="A2026" s="959">
        <v>2024</v>
      </c>
      <c r="B2026" s="601"/>
      <c r="C2026" s="603" t="s">
        <v>16</v>
      </c>
    </row>
    <row r="2027" spans="1:3">
      <c r="A2027" s="960">
        <v>2025</v>
      </c>
      <c r="B2027" s="601"/>
      <c r="C2027" s="603" t="s">
        <v>16</v>
      </c>
    </row>
    <row r="2028" spans="1:3">
      <c r="A2028" s="959">
        <v>2026</v>
      </c>
      <c r="B2028" s="601"/>
      <c r="C2028" s="603" t="s">
        <v>16</v>
      </c>
    </row>
    <row r="2029" spans="1:3">
      <c r="A2029" s="960">
        <v>2027</v>
      </c>
      <c r="B2029" s="601" t="s">
        <v>175</v>
      </c>
      <c r="C2029" s="603" t="s">
        <v>16</v>
      </c>
    </row>
    <row r="2030" spans="1:3">
      <c r="A2030" s="959">
        <v>2028</v>
      </c>
      <c r="B2030" s="601"/>
      <c r="C2030" s="603" t="s">
        <v>16</v>
      </c>
    </row>
    <row r="2031" spans="1:3">
      <c r="A2031" s="960">
        <v>2029</v>
      </c>
      <c r="B2031" s="601"/>
      <c r="C2031" s="603" t="s">
        <v>16</v>
      </c>
    </row>
    <row r="2032" spans="1:3">
      <c r="A2032" s="959">
        <v>2030</v>
      </c>
      <c r="B2032" s="115" t="s">
        <v>175</v>
      </c>
      <c r="C2032" s="1" t="s">
        <v>16</v>
      </c>
    </row>
    <row r="2033" spans="1:3">
      <c r="A2033" s="960">
        <v>2031</v>
      </c>
      <c r="B2033" s="601" t="s">
        <v>20</v>
      </c>
      <c r="C2033" s="603" t="s">
        <v>16</v>
      </c>
    </row>
    <row r="2034" spans="1:3">
      <c r="A2034" s="959">
        <v>2032</v>
      </c>
      <c r="B2034" s="601"/>
      <c r="C2034" s="603" t="s">
        <v>16</v>
      </c>
    </row>
    <row r="2035" spans="1:3">
      <c r="A2035" s="960">
        <v>2033</v>
      </c>
      <c r="B2035" s="601"/>
      <c r="C2035" s="603" t="s">
        <v>16</v>
      </c>
    </row>
    <row r="2036" spans="1:3">
      <c r="A2036" s="959">
        <v>2034</v>
      </c>
      <c r="B2036" s="601"/>
      <c r="C2036" s="603" t="s">
        <v>16</v>
      </c>
    </row>
    <row r="2037" spans="1:3">
      <c r="A2037" s="960">
        <v>2035</v>
      </c>
      <c r="B2037" s="601" t="s">
        <v>17</v>
      </c>
      <c r="C2037" s="603" t="s">
        <v>9</v>
      </c>
    </row>
    <row r="2038" spans="1:3">
      <c r="A2038" s="959">
        <v>2036</v>
      </c>
      <c r="B2038" s="601"/>
      <c r="C2038" s="603" t="s">
        <v>16</v>
      </c>
    </row>
    <row r="2039" spans="1:3">
      <c r="A2039" s="960">
        <v>2037</v>
      </c>
      <c r="B2039" s="601" t="s">
        <v>17</v>
      </c>
      <c r="C2039" s="603" t="s">
        <v>9</v>
      </c>
    </row>
    <row r="2040" spans="1:3">
      <c r="A2040" s="959">
        <v>2038</v>
      </c>
      <c r="B2040" s="601"/>
      <c r="C2040" s="603" t="s">
        <v>16</v>
      </c>
    </row>
    <row r="2041" spans="1:3">
      <c r="A2041" s="960">
        <v>2039</v>
      </c>
      <c r="B2041" s="601"/>
      <c r="C2041" s="603" t="s">
        <v>16</v>
      </c>
    </row>
    <row r="2042" spans="1:3">
      <c r="A2042" s="959">
        <v>2040</v>
      </c>
      <c r="B2042" s="601"/>
      <c r="C2042" s="603" t="s">
        <v>16</v>
      </c>
    </row>
    <row r="2043" spans="1:3">
      <c r="A2043" s="960">
        <v>2041</v>
      </c>
      <c r="B2043" s="601" t="s">
        <v>17</v>
      </c>
      <c r="C2043" s="603" t="s">
        <v>9</v>
      </c>
    </row>
    <row r="2044" spans="1:3">
      <c r="A2044" s="959">
        <v>2042</v>
      </c>
      <c r="B2044" s="601"/>
      <c r="C2044" s="603" t="s">
        <v>16</v>
      </c>
    </row>
    <row r="2045" spans="1:3">
      <c r="A2045" s="960">
        <v>2043</v>
      </c>
      <c r="B2045" s="601" t="s">
        <v>17</v>
      </c>
      <c r="C2045" s="603" t="s">
        <v>9</v>
      </c>
    </row>
    <row r="2046" spans="1:3">
      <c r="A2046" s="959">
        <v>2044</v>
      </c>
      <c r="B2046" s="601" t="s">
        <v>127</v>
      </c>
      <c r="C2046" s="603" t="s">
        <v>16</v>
      </c>
    </row>
    <row r="2047" spans="1:3">
      <c r="A2047" s="960">
        <v>2045</v>
      </c>
      <c r="B2047" s="601" t="s">
        <v>175</v>
      </c>
      <c r="C2047" s="603" t="s">
        <v>16</v>
      </c>
    </row>
    <row r="2048" spans="1:3">
      <c r="A2048" s="959">
        <v>2046</v>
      </c>
      <c r="B2048" s="601"/>
      <c r="C2048" s="603" t="s">
        <v>16</v>
      </c>
    </row>
    <row r="2049" spans="1:3">
      <c r="A2049" s="960">
        <v>2047</v>
      </c>
      <c r="B2049" s="601" t="s">
        <v>17</v>
      </c>
      <c r="C2049" s="603" t="s">
        <v>9</v>
      </c>
    </row>
    <row r="2050" spans="1:3">
      <c r="A2050" s="959">
        <v>2048</v>
      </c>
      <c r="B2050" s="601" t="s">
        <v>17</v>
      </c>
      <c r="C2050" s="603" t="s">
        <v>9</v>
      </c>
    </row>
    <row r="2051" spans="1:3">
      <c r="A2051" s="960">
        <v>2049</v>
      </c>
      <c r="B2051" s="601" t="s">
        <v>17</v>
      </c>
      <c r="C2051" s="603" t="s">
        <v>9</v>
      </c>
    </row>
    <row r="2052" spans="1:3">
      <c r="A2052" s="959">
        <v>2050</v>
      </c>
      <c r="B2052" s="601"/>
      <c r="C2052" s="603" t="s">
        <v>16</v>
      </c>
    </row>
    <row r="2053" spans="1:3">
      <c r="A2053" s="960">
        <v>2051</v>
      </c>
      <c r="B2053" s="601"/>
      <c r="C2053" s="603" t="s">
        <v>16</v>
      </c>
    </row>
    <row r="2054" spans="1:3">
      <c r="A2054" s="959">
        <v>2052</v>
      </c>
      <c r="B2054" s="601" t="s">
        <v>17</v>
      </c>
      <c r="C2054" s="603" t="s">
        <v>9</v>
      </c>
    </row>
    <row r="2055" spans="1:3">
      <c r="A2055" s="960">
        <v>2053</v>
      </c>
      <c r="B2055" s="601" t="s">
        <v>17</v>
      </c>
      <c r="C2055" s="603" t="s">
        <v>9</v>
      </c>
    </row>
    <row r="2056" spans="1:3">
      <c r="A2056" s="959">
        <v>2054</v>
      </c>
      <c r="B2056" s="601" t="s">
        <v>175</v>
      </c>
      <c r="C2056" s="603" t="s">
        <v>16</v>
      </c>
    </row>
    <row r="2057" spans="1:3">
      <c r="A2057" s="960">
        <v>2055</v>
      </c>
      <c r="B2057" s="601" t="s">
        <v>175</v>
      </c>
      <c r="C2057" s="603" t="s">
        <v>16</v>
      </c>
    </row>
    <row r="2058" spans="1:3">
      <c r="A2058" s="959">
        <v>2056</v>
      </c>
      <c r="B2058" s="601"/>
      <c r="C2058" s="603" t="s">
        <v>16</v>
      </c>
    </row>
    <row r="2059" spans="1:3">
      <c r="A2059" s="960">
        <v>2057</v>
      </c>
      <c r="B2059" s="601"/>
      <c r="C2059" s="603" t="s">
        <v>16</v>
      </c>
    </row>
    <row r="2060" spans="1:3">
      <c r="A2060" s="959">
        <v>2058</v>
      </c>
      <c r="B2060" s="601" t="s">
        <v>175</v>
      </c>
      <c r="C2060" s="603" t="s">
        <v>16</v>
      </c>
    </row>
    <row r="2061" spans="1:3">
      <c r="A2061" s="960">
        <v>2059</v>
      </c>
      <c r="B2061" s="601" t="s">
        <v>175</v>
      </c>
      <c r="C2061" s="603" t="s">
        <v>16</v>
      </c>
    </row>
    <row r="2062" spans="1:3">
      <c r="A2062" s="959">
        <v>2060</v>
      </c>
      <c r="B2062" s="601" t="s">
        <v>175</v>
      </c>
      <c r="C2062" s="603" t="s">
        <v>16</v>
      </c>
    </row>
    <row r="2063" spans="1:3">
      <c r="A2063" s="960">
        <v>2061</v>
      </c>
      <c r="B2063" s="601" t="s">
        <v>175</v>
      </c>
      <c r="C2063" s="603" t="s">
        <v>16</v>
      </c>
    </row>
    <row r="2064" spans="1:3">
      <c r="A2064" s="959">
        <v>2062</v>
      </c>
      <c r="B2064" s="601"/>
      <c r="C2064" s="603" t="s">
        <v>16</v>
      </c>
    </row>
    <row r="2065" spans="1:3">
      <c r="A2065" s="960">
        <v>2063</v>
      </c>
      <c r="B2065" s="601"/>
      <c r="C2065" s="603" t="s">
        <v>16</v>
      </c>
    </row>
    <row r="2066" spans="1:3">
      <c r="A2066" s="959">
        <v>2064</v>
      </c>
      <c r="B2066" s="601"/>
      <c r="C2066" s="603" t="s">
        <v>16</v>
      </c>
    </row>
    <row r="2067" spans="1:3">
      <c r="A2067" s="960">
        <v>2065</v>
      </c>
      <c r="B2067" s="601"/>
      <c r="C2067" s="603" t="s">
        <v>16</v>
      </c>
    </row>
    <row r="2068" spans="1:3">
      <c r="A2068" s="959">
        <v>2066</v>
      </c>
      <c r="B2068" s="1018"/>
      <c r="C2068" s="1020" t="s">
        <v>16</v>
      </c>
    </row>
    <row r="2069" spans="1:3">
      <c r="A2069" s="960">
        <v>2067</v>
      </c>
      <c r="C2069" s="177"/>
    </row>
    <row r="2070" spans="1:3">
      <c r="A2070" s="959">
        <v>2068</v>
      </c>
      <c r="C2070" s="177"/>
    </row>
    <row r="2071" spans="1:3">
      <c r="A2071" s="960">
        <v>2069</v>
      </c>
      <c r="C2071" s="177"/>
    </row>
    <row r="2072" spans="1:3">
      <c r="A2072" s="959">
        <v>2070</v>
      </c>
      <c r="C2072" s="177"/>
    </row>
    <row r="2073" spans="1:3">
      <c r="A2073" s="960">
        <v>2071</v>
      </c>
      <c r="C2073" s="177"/>
    </row>
    <row r="2074" spans="1:3">
      <c r="A2074" s="959">
        <v>2072</v>
      </c>
      <c r="B2074" s="469" t="s">
        <v>20</v>
      </c>
      <c r="C2074" s="177"/>
    </row>
    <row r="2075" spans="1:3">
      <c r="A2075" s="960">
        <v>2073</v>
      </c>
      <c r="C2075" s="177"/>
    </row>
    <row r="2076" spans="1:3">
      <c r="A2076" s="959">
        <v>2074</v>
      </c>
      <c r="C2076" s="177"/>
    </row>
    <row r="2077" spans="1:3">
      <c r="A2077" s="960">
        <v>2075</v>
      </c>
      <c r="C2077" s="177"/>
    </row>
    <row r="2078" spans="1:3">
      <c r="A2078" s="959">
        <v>2076</v>
      </c>
      <c r="C2078" s="177"/>
    </row>
    <row r="2079" spans="1:3">
      <c r="A2079" s="960">
        <v>2077</v>
      </c>
      <c r="C2079" s="177"/>
    </row>
    <row r="2080" spans="1:3">
      <c r="A2080" s="959">
        <v>2078</v>
      </c>
      <c r="C2080" s="177"/>
    </row>
    <row r="2081" spans="1:3">
      <c r="A2081" s="960">
        <v>2079</v>
      </c>
      <c r="C2081" s="177"/>
    </row>
    <row r="2082" spans="1:3">
      <c r="A2082" s="959">
        <v>2080</v>
      </c>
      <c r="C2082" s="177" t="s">
        <v>16</v>
      </c>
    </row>
    <row r="2083" spans="1:3">
      <c r="A2083" s="960">
        <v>2081</v>
      </c>
      <c r="B2083" s="1018"/>
      <c r="C2083" s="1020" t="s">
        <v>16</v>
      </c>
    </row>
    <row r="2084" spans="1:3">
      <c r="A2084" s="959">
        <v>2082</v>
      </c>
      <c r="B2084" s="1018" t="s">
        <v>17</v>
      </c>
      <c r="C2084" s="1020" t="s">
        <v>9</v>
      </c>
    </row>
    <row r="2085" spans="1:3">
      <c r="A2085" s="960">
        <v>2083</v>
      </c>
      <c r="B2085" s="1018" t="s">
        <v>17</v>
      </c>
      <c r="C2085" s="1020" t="s">
        <v>9</v>
      </c>
    </row>
    <row r="2086" spans="1:3">
      <c r="A2086" s="959">
        <v>2084</v>
      </c>
      <c r="B2086" s="1071"/>
      <c r="C2086" s="1073"/>
    </row>
    <row r="2087" spans="1:3">
      <c r="A2087" s="960">
        <v>2085</v>
      </c>
      <c r="B2087" s="1018"/>
      <c r="C2087" s="1020"/>
    </row>
    <row r="2088" spans="1:3">
      <c r="A2088" s="959">
        <v>2086</v>
      </c>
      <c r="B2088" s="1018"/>
      <c r="C2088" s="1020"/>
    </row>
    <row r="2089" spans="1:3">
      <c r="A2089" s="960">
        <v>2087</v>
      </c>
      <c r="B2089" s="1018"/>
      <c r="C2089" s="1020"/>
    </row>
    <row r="2090" spans="1:3">
      <c r="A2090" s="959">
        <v>2088</v>
      </c>
      <c r="C2090" s="177"/>
    </row>
    <row r="2091" spans="1:3">
      <c r="A2091" s="960">
        <v>2089</v>
      </c>
      <c r="C2091" s="177"/>
    </row>
    <row r="2092" spans="1:3">
      <c r="A2092" s="959">
        <v>2090</v>
      </c>
      <c r="C2092" s="177"/>
    </row>
    <row r="2093" spans="1:3">
      <c r="A2093" s="960">
        <v>2091</v>
      </c>
      <c r="C2093" s="177"/>
    </row>
    <row r="2094" spans="1:3">
      <c r="A2094" s="959">
        <v>2092</v>
      </c>
      <c r="C2094" s="177"/>
    </row>
    <row r="2095" spans="1:3">
      <c r="A2095" s="960">
        <v>2093</v>
      </c>
      <c r="C2095" s="177"/>
    </row>
    <row r="2096" spans="1:3">
      <c r="A2096" s="959">
        <v>2094</v>
      </c>
      <c r="C2096" s="177"/>
    </row>
    <row r="2097" spans="1:3">
      <c r="A2097" s="960">
        <v>2095</v>
      </c>
      <c r="C2097" s="177"/>
    </row>
    <row r="2098" spans="1:3">
      <c r="A2098" s="959">
        <v>2096</v>
      </c>
      <c r="C2098" s="177"/>
    </row>
    <row r="2099" spans="1:3">
      <c r="A2099" s="960">
        <v>2097</v>
      </c>
      <c r="C2099" s="177"/>
    </row>
    <row r="2100" spans="1:3">
      <c r="A2100" s="959">
        <v>2098</v>
      </c>
      <c r="B2100" s="1018"/>
      <c r="C2100" s="1020"/>
    </row>
    <row r="2101" spans="1:3">
      <c r="A2101" s="960">
        <v>2099</v>
      </c>
      <c r="C2101" s="177"/>
    </row>
    <row r="2102" spans="1:3">
      <c r="A2102" s="959">
        <v>2100</v>
      </c>
      <c r="C2102" s="177"/>
    </row>
    <row r="2103" spans="1:3">
      <c r="A2103" s="960">
        <v>2101</v>
      </c>
      <c r="C2103" s="177"/>
    </row>
    <row r="2104" spans="1:3">
      <c r="A2104" s="959">
        <v>2102</v>
      </c>
      <c r="C2104" s="177"/>
    </row>
    <row r="2105" spans="1:3">
      <c r="A2105" s="960">
        <v>2103</v>
      </c>
      <c r="C2105" s="177"/>
    </row>
    <row r="2106" spans="1:3">
      <c r="A2106" s="1105">
        <v>2104</v>
      </c>
      <c r="B2106" s="470"/>
      <c r="C2106" s="175"/>
    </row>
    <row r="2107" spans="1:3">
      <c r="A2107" s="960">
        <v>2105</v>
      </c>
      <c r="B2107" s="1018" t="s">
        <v>17</v>
      </c>
      <c r="C2107" s="1020" t="s">
        <v>9</v>
      </c>
    </row>
    <row r="2108" spans="1:3">
      <c r="A2108" s="959">
        <v>2106</v>
      </c>
      <c r="B2108" s="1018" t="s">
        <v>17</v>
      </c>
      <c r="C2108" s="1020" t="s">
        <v>9</v>
      </c>
    </row>
    <row r="2109" spans="1:3">
      <c r="A2109" s="960">
        <v>2107</v>
      </c>
      <c r="B2109" s="1018"/>
      <c r="C2109" s="1020" t="s">
        <v>16</v>
      </c>
    </row>
    <row r="2110" spans="1:3">
      <c r="A2110" s="959">
        <v>2108</v>
      </c>
      <c r="B2110" s="1018"/>
      <c r="C2110" s="1020" t="s">
        <v>16</v>
      </c>
    </row>
    <row r="2111" spans="1:3">
      <c r="A2111" s="960">
        <v>2109</v>
      </c>
      <c r="B2111" s="1018"/>
      <c r="C2111" s="1020" t="s">
        <v>16</v>
      </c>
    </row>
    <row r="2112" spans="1:3">
      <c r="A2112" s="959">
        <v>2110</v>
      </c>
      <c r="B2112" s="1018" t="s">
        <v>118</v>
      </c>
      <c r="C2112" s="1020" t="s">
        <v>16</v>
      </c>
    </row>
    <row r="2113" spans="1:3">
      <c r="A2113" s="960">
        <v>2111</v>
      </c>
      <c r="B2113" s="1018"/>
      <c r="C2113" s="1020" t="s">
        <v>16</v>
      </c>
    </row>
    <row r="2114" spans="1:3">
      <c r="A2114" s="959">
        <v>2112</v>
      </c>
      <c r="B2114" s="1018"/>
      <c r="C2114" s="1020" t="s">
        <v>16</v>
      </c>
    </row>
    <row r="2115" spans="1:3">
      <c r="A2115" s="960">
        <v>2113</v>
      </c>
      <c r="B2115" s="1018"/>
      <c r="C2115" s="1020" t="s">
        <v>16</v>
      </c>
    </row>
    <row r="2116" spans="1:3">
      <c r="A2116" s="959">
        <v>2114</v>
      </c>
      <c r="B2116" s="1018"/>
      <c r="C2116" s="1020" t="s">
        <v>16</v>
      </c>
    </row>
    <row r="2117" spans="1:3">
      <c r="A2117" s="960">
        <v>2115</v>
      </c>
      <c r="B2117" s="1018"/>
      <c r="C2117" s="1020" t="s">
        <v>16</v>
      </c>
    </row>
    <row r="2118" spans="1:3">
      <c r="A2118" s="959">
        <v>2116</v>
      </c>
      <c r="B2118" s="1018"/>
      <c r="C2118" s="1020" t="s">
        <v>16</v>
      </c>
    </row>
    <row r="2119" spans="1:3">
      <c r="A2119" s="960">
        <v>2117</v>
      </c>
      <c r="B2119" s="1018"/>
      <c r="C2119" s="1020" t="s">
        <v>16</v>
      </c>
    </row>
    <row r="2120" spans="1:3">
      <c r="A2120" s="959">
        <v>2118</v>
      </c>
      <c r="B2120" s="1018"/>
      <c r="C2120" s="1020" t="s">
        <v>16</v>
      </c>
    </row>
    <row r="2121" spans="1:3">
      <c r="A2121" s="960">
        <v>2119</v>
      </c>
      <c r="B2121" s="1018"/>
      <c r="C2121" s="1020" t="s">
        <v>16</v>
      </c>
    </row>
    <row r="2122" spans="1:3">
      <c r="A2122" s="959">
        <v>2120</v>
      </c>
      <c r="B2122" s="1018" t="s">
        <v>17</v>
      </c>
      <c r="C2122" s="1020" t="s">
        <v>9</v>
      </c>
    </row>
    <row r="2123" spans="1:3">
      <c r="A2123" s="960">
        <v>2121</v>
      </c>
      <c r="B2123" s="1018" t="s">
        <v>17</v>
      </c>
      <c r="C2123" s="1020" t="s">
        <v>9</v>
      </c>
    </row>
    <row r="2124" spans="1:3">
      <c r="A2124" s="959">
        <v>2122</v>
      </c>
      <c r="B2124" s="1018"/>
      <c r="C2124" s="1020" t="s">
        <v>16</v>
      </c>
    </row>
    <row r="2125" spans="1:3">
      <c r="A2125" s="960">
        <v>2123</v>
      </c>
      <c r="B2125" s="1018"/>
      <c r="C2125" s="1020" t="s">
        <v>16</v>
      </c>
    </row>
    <row r="2126" spans="1:3">
      <c r="A2126" s="959">
        <v>2124</v>
      </c>
      <c r="B2126" s="1018"/>
      <c r="C2126" s="1020" t="s">
        <v>16</v>
      </c>
    </row>
    <row r="2127" spans="1:3">
      <c r="A2127" s="960">
        <v>2125</v>
      </c>
      <c r="B2127" s="1018"/>
      <c r="C2127" s="1020" t="s">
        <v>16</v>
      </c>
    </row>
    <row r="2128" spans="1:3">
      <c r="A2128" s="959">
        <v>2126</v>
      </c>
      <c r="B2128" s="1018"/>
      <c r="C2128" s="1020" t="s">
        <v>16</v>
      </c>
    </row>
    <row r="2129" spans="1:3">
      <c r="A2129" s="960">
        <v>2127</v>
      </c>
      <c r="B2129" s="1018"/>
      <c r="C2129" s="1020"/>
    </row>
    <row r="2130" spans="1:3">
      <c r="A2130" s="959">
        <v>2128</v>
      </c>
      <c r="B2130" s="1018"/>
      <c r="C2130" s="1020"/>
    </row>
    <row r="2131" spans="1:3">
      <c r="A2131" s="960">
        <v>2129</v>
      </c>
      <c r="B2131" s="1018"/>
      <c r="C2131" s="1020"/>
    </row>
    <row r="2132" spans="1:3">
      <c r="A2132" s="959">
        <v>2130</v>
      </c>
      <c r="C2132" s="177"/>
    </row>
    <row r="2133" spans="1:3">
      <c r="A2133" s="960">
        <v>2131</v>
      </c>
      <c r="C2133" s="177"/>
    </row>
    <row r="2134" spans="1:3">
      <c r="A2134" s="959">
        <v>2132</v>
      </c>
      <c r="C2134" s="177"/>
    </row>
    <row r="2135" spans="1:3">
      <c r="A2135" s="960">
        <v>2133</v>
      </c>
      <c r="C2135" s="177"/>
    </row>
    <row r="2136" spans="1:3">
      <c r="A2136" s="959">
        <v>2134</v>
      </c>
      <c r="C2136" s="177"/>
    </row>
    <row r="2137" spans="1:3">
      <c r="A2137" s="960">
        <v>2135</v>
      </c>
      <c r="C2137" s="177"/>
    </row>
    <row r="2138" spans="1:3">
      <c r="A2138" s="959">
        <v>2136</v>
      </c>
      <c r="C2138" s="177"/>
    </row>
    <row r="2139" spans="1:3">
      <c r="A2139" s="960">
        <v>2137</v>
      </c>
      <c r="C2139" s="177"/>
    </row>
    <row r="2140" spans="1:3">
      <c r="A2140" s="959">
        <v>2138</v>
      </c>
      <c r="C2140" s="177"/>
    </row>
    <row r="2141" spans="1:3">
      <c r="A2141" s="960">
        <v>2139</v>
      </c>
      <c r="C2141" s="177"/>
    </row>
    <row r="2142" spans="1:3">
      <c r="A2142" s="959">
        <v>2140</v>
      </c>
      <c r="C2142" s="177"/>
    </row>
    <row r="2143" spans="1:3">
      <c r="A2143" s="960">
        <v>2141</v>
      </c>
      <c r="C2143" s="177"/>
    </row>
    <row r="2144" spans="1:3">
      <c r="A2144" s="959">
        <v>2142</v>
      </c>
      <c r="C2144" s="177"/>
    </row>
    <row r="2145" spans="1:3">
      <c r="A2145" s="960">
        <v>2143</v>
      </c>
      <c r="C2145" s="177"/>
    </row>
    <row r="2146" spans="1:3">
      <c r="A2146" s="959">
        <v>2144</v>
      </c>
      <c r="C2146" s="177"/>
    </row>
    <row r="2147" spans="1:3">
      <c r="A2147" s="960">
        <v>2145</v>
      </c>
      <c r="C2147" s="177"/>
    </row>
    <row r="2148" spans="1:3">
      <c r="A2148" s="959">
        <v>2146</v>
      </c>
      <c r="C2148" s="177"/>
    </row>
    <row r="2149" spans="1:3">
      <c r="A2149" s="960">
        <v>2147</v>
      </c>
      <c r="C2149" s="177"/>
    </row>
    <row r="2150" spans="1:3">
      <c r="A2150" s="959">
        <v>2148</v>
      </c>
      <c r="C2150" s="177"/>
    </row>
    <row r="2151" spans="1:3">
      <c r="A2151" s="960">
        <v>2149</v>
      </c>
      <c r="C2151" s="177"/>
    </row>
    <row r="2152" spans="1:3">
      <c r="A2152" s="959">
        <v>2150</v>
      </c>
      <c r="C2152" s="177"/>
    </row>
    <row r="2153" spans="1:3">
      <c r="A2153" s="960">
        <v>2151</v>
      </c>
      <c r="C2153" s="177"/>
    </row>
    <row r="2154" spans="1:3">
      <c r="A2154" s="959">
        <v>2152</v>
      </c>
      <c r="C2154" s="177"/>
    </row>
    <row r="2155" spans="1:3">
      <c r="A2155" s="960">
        <v>2153</v>
      </c>
      <c r="C2155" s="177"/>
    </row>
    <row r="2156" spans="1:3">
      <c r="A2156" s="959">
        <v>2154</v>
      </c>
      <c r="C2156" s="177"/>
    </row>
    <row r="2157" spans="1:3">
      <c r="A2157" s="960">
        <v>2155</v>
      </c>
      <c r="C2157" s="177"/>
    </row>
    <row r="2158" spans="1:3">
      <c r="A2158" s="959">
        <v>2156</v>
      </c>
      <c r="C2158" s="177"/>
    </row>
    <row r="2159" spans="1:3">
      <c r="A2159" s="960">
        <v>2157</v>
      </c>
      <c r="C2159" s="177"/>
    </row>
    <row r="2160" spans="1:3">
      <c r="A2160" s="959">
        <v>2158</v>
      </c>
      <c r="C2160" s="177"/>
    </row>
    <row r="2161" spans="1:3">
      <c r="A2161" s="960">
        <v>2159</v>
      </c>
      <c r="C2161" s="177"/>
    </row>
    <row r="2162" spans="1:3">
      <c r="A2162" s="959">
        <v>2160</v>
      </c>
      <c r="C2162" s="177"/>
    </row>
    <row r="2163" spans="1:3">
      <c r="A2163" s="960">
        <v>2161</v>
      </c>
      <c r="C2163" s="177"/>
    </row>
    <row r="2164" spans="1:3">
      <c r="A2164" s="959">
        <v>2162</v>
      </c>
      <c r="C2164" s="177"/>
    </row>
    <row r="2165" spans="1:3">
      <c r="A2165" s="960">
        <v>2163</v>
      </c>
      <c r="C2165" s="177"/>
    </row>
    <row r="2166" spans="1:3">
      <c r="A2166" s="959">
        <v>2164</v>
      </c>
      <c r="C2166" s="177"/>
    </row>
    <row r="2167" spans="1:3">
      <c r="A2167" s="960">
        <v>2165</v>
      </c>
      <c r="C2167" s="177"/>
    </row>
    <row r="2168" spans="1:3">
      <c r="A2168" s="959">
        <v>2166</v>
      </c>
      <c r="C2168" s="177"/>
    </row>
    <row r="2169" spans="1:3">
      <c r="A2169" s="960">
        <v>2167</v>
      </c>
      <c r="C2169" s="177"/>
    </row>
    <row r="2170" spans="1:3">
      <c r="A2170" s="959">
        <v>2168</v>
      </c>
      <c r="C2170" s="177"/>
    </row>
    <row r="2171" spans="1:3">
      <c r="A2171" s="960">
        <v>2169</v>
      </c>
      <c r="C2171" s="177"/>
    </row>
    <row r="2172" spans="1:3">
      <c r="A2172" s="959">
        <v>2170</v>
      </c>
      <c r="C2172" s="177"/>
    </row>
    <row r="2173" spans="1:3">
      <c r="A2173" s="960">
        <v>2171</v>
      </c>
      <c r="C2173" s="177"/>
    </row>
    <row r="2174" spans="1:3">
      <c r="A2174" s="959">
        <v>2172</v>
      </c>
      <c r="C2174" s="177"/>
    </row>
    <row r="2175" spans="1:3">
      <c r="A2175" s="960">
        <v>2173</v>
      </c>
      <c r="C2175" s="177"/>
    </row>
    <row r="2176" spans="1:3">
      <c r="A2176" s="959">
        <v>2174</v>
      </c>
      <c r="C2176" s="177"/>
    </row>
    <row r="2177" spans="1:3">
      <c r="A2177" s="960">
        <v>2175</v>
      </c>
      <c r="C2177" s="177"/>
    </row>
    <row r="2178" spans="1:3">
      <c r="A2178" s="959">
        <v>2176</v>
      </c>
      <c r="B2178" s="1018"/>
      <c r="C2178" s="1020"/>
    </row>
    <row r="2179" spans="1:3">
      <c r="A2179" s="960">
        <v>2177</v>
      </c>
      <c r="C2179" s="177"/>
    </row>
    <row r="2180" spans="1:3">
      <c r="A2180" s="959">
        <v>2178</v>
      </c>
      <c r="C2180" s="177"/>
    </row>
    <row r="2181" spans="1:3">
      <c r="A2181" s="960">
        <v>2179</v>
      </c>
      <c r="C2181" s="177"/>
    </row>
    <row r="2182" spans="1:3">
      <c r="A2182" s="959">
        <v>2180</v>
      </c>
      <c r="C2182" s="177"/>
    </row>
    <row r="2183" spans="1:3">
      <c r="A2183" s="960">
        <v>2181</v>
      </c>
      <c r="C2183" s="177"/>
    </row>
    <row r="2184" spans="1:3">
      <c r="A2184" s="959">
        <v>2182</v>
      </c>
      <c r="C2184" s="177"/>
    </row>
    <row r="2185" spans="1:3">
      <c r="A2185" s="960">
        <v>2183</v>
      </c>
      <c r="C2185" s="177"/>
    </row>
    <row r="2186" spans="1:3">
      <c r="A2186" s="959">
        <v>2184</v>
      </c>
      <c r="C2186" s="177"/>
    </row>
    <row r="2187" spans="1:3">
      <c r="A2187" s="960">
        <v>2185</v>
      </c>
      <c r="C2187" s="177"/>
    </row>
    <row r="2188" spans="1:3">
      <c r="A2188" s="959">
        <v>2186</v>
      </c>
      <c r="C2188" s="177"/>
    </row>
    <row r="2189" spans="1:3">
      <c r="A2189" s="960">
        <v>2187</v>
      </c>
      <c r="C2189" s="177"/>
    </row>
    <row r="2190" spans="1:3">
      <c r="A2190" s="959">
        <v>2188</v>
      </c>
      <c r="C2190" s="177"/>
    </row>
    <row r="2191" spans="1:3">
      <c r="A2191" s="960">
        <v>2189</v>
      </c>
      <c r="C2191" s="177"/>
    </row>
    <row r="2192" spans="1:3">
      <c r="A2192" s="959">
        <v>2190</v>
      </c>
      <c r="C2192" s="177"/>
    </row>
    <row r="2193" spans="1:3">
      <c r="A2193" s="960">
        <v>2191</v>
      </c>
      <c r="C2193" s="177"/>
    </row>
    <row r="2194" spans="1:3">
      <c r="A2194" s="959">
        <v>2192</v>
      </c>
      <c r="C2194" s="177"/>
    </row>
    <row r="2195" spans="1:3">
      <c r="A2195" s="960">
        <v>2193</v>
      </c>
      <c r="C2195" s="177"/>
    </row>
    <row r="2196" spans="1:3">
      <c r="A2196" s="959">
        <v>2194</v>
      </c>
      <c r="C2196" s="177"/>
    </row>
    <row r="2197" spans="1:3">
      <c r="A2197" s="960">
        <v>2195</v>
      </c>
      <c r="C2197" s="177"/>
    </row>
    <row r="2198" spans="1:3">
      <c r="A2198" s="959">
        <v>2196</v>
      </c>
      <c r="C2198" s="177"/>
    </row>
    <row r="2199" spans="1:3">
      <c r="A2199" s="960">
        <v>2197</v>
      </c>
      <c r="C2199" s="177"/>
    </row>
    <row r="2200" spans="1:3">
      <c r="A2200" s="959">
        <v>2198</v>
      </c>
      <c r="C2200" s="177"/>
    </row>
    <row r="2201" spans="1:3">
      <c r="A2201" s="960">
        <v>2199</v>
      </c>
      <c r="C2201" s="177"/>
    </row>
    <row r="2202" spans="1:3">
      <c r="A2202" s="959">
        <v>2200</v>
      </c>
      <c r="C2202" s="177"/>
    </row>
    <row r="2203" spans="1:3">
      <c r="A2203" s="960">
        <v>2201</v>
      </c>
      <c r="C2203" s="177"/>
    </row>
    <row r="2204" spans="1:3">
      <c r="A2204" s="959">
        <v>2202</v>
      </c>
      <c r="B2204" s="1018"/>
      <c r="C2204" s="1020"/>
    </row>
    <row r="2205" spans="1:3">
      <c r="A2205" s="960">
        <v>2203</v>
      </c>
      <c r="C2205" s="177"/>
    </row>
    <row r="2206" spans="1:3">
      <c r="A2206" s="959">
        <v>2204</v>
      </c>
      <c r="C2206" s="177"/>
    </row>
    <row r="2207" spans="1:3">
      <c r="A2207" s="960">
        <v>2205</v>
      </c>
      <c r="C2207" s="177"/>
    </row>
    <row r="2208" spans="1:3">
      <c r="A2208" s="959">
        <v>2206</v>
      </c>
      <c r="C2208" s="177"/>
    </row>
    <row r="2209" spans="1:3">
      <c r="A2209" s="960">
        <v>2207</v>
      </c>
      <c r="C2209" s="177"/>
    </row>
    <row r="2210" spans="1:3">
      <c r="A2210" s="959">
        <v>2208</v>
      </c>
      <c r="C2210" s="177"/>
    </row>
    <row r="2211" spans="1:3">
      <c r="A2211" s="960">
        <v>2209</v>
      </c>
      <c r="C2211" s="177"/>
    </row>
    <row r="2212" spans="1:3">
      <c r="A2212" s="959">
        <v>2210</v>
      </c>
      <c r="C2212" s="177"/>
    </row>
    <row r="2213" spans="1:3">
      <c r="A2213" s="960">
        <v>2211</v>
      </c>
      <c r="C2213" s="177"/>
    </row>
    <row r="2214" spans="1:3">
      <c r="A2214" s="959">
        <v>2212</v>
      </c>
      <c r="C2214" s="177"/>
    </row>
    <row r="2215" spans="1:3">
      <c r="A2215" s="960">
        <v>2213</v>
      </c>
      <c r="C2215" s="177"/>
    </row>
    <row r="2216" spans="1:3">
      <c r="A2216" s="959">
        <v>2214</v>
      </c>
      <c r="C2216" s="177"/>
    </row>
    <row r="2217" spans="1:3">
      <c r="A2217" s="960">
        <v>2215</v>
      </c>
      <c r="C2217" s="177"/>
    </row>
    <row r="2218" spans="1:3">
      <c r="A2218" s="959">
        <v>2216</v>
      </c>
      <c r="C2218" s="177"/>
    </row>
    <row r="2219" spans="1:3">
      <c r="A2219" s="960">
        <v>2217</v>
      </c>
      <c r="C2219" s="177"/>
    </row>
    <row r="2220" spans="1:3">
      <c r="A2220" s="959">
        <v>2218</v>
      </c>
      <c r="C2220" s="177"/>
    </row>
    <row r="2221" spans="1:3">
      <c r="A2221" s="960">
        <v>2219</v>
      </c>
      <c r="C2221" s="177"/>
    </row>
    <row r="2222" spans="1:3">
      <c r="A2222" s="959">
        <v>2220</v>
      </c>
      <c r="C2222" s="177"/>
    </row>
    <row r="2223" spans="1:3">
      <c r="A2223" s="960">
        <v>2221</v>
      </c>
      <c r="C2223" s="177"/>
    </row>
    <row r="2224" spans="1:3">
      <c r="A2224" s="959">
        <v>2222</v>
      </c>
      <c r="C2224" s="177"/>
    </row>
    <row r="2225" spans="1:3">
      <c r="A2225" s="960">
        <v>2223</v>
      </c>
      <c r="C2225" s="177"/>
    </row>
    <row r="2226" spans="1:3">
      <c r="A2226" s="959">
        <v>2224</v>
      </c>
      <c r="C2226" s="177"/>
    </row>
    <row r="2227" spans="1:3">
      <c r="A2227" s="960">
        <v>2225</v>
      </c>
      <c r="C2227" s="177"/>
    </row>
    <row r="2228" spans="1:3">
      <c r="A2228" s="959">
        <v>2226</v>
      </c>
      <c r="C2228" s="177"/>
    </row>
    <row r="2229" spans="1:3">
      <c r="A2229" s="960">
        <v>2227</v>
      </c>
      <c r="C2229" s="177"/>
    </row>
    <row r="2230" spans="1:3">
      <c r="A2230" s="959">
        <v>2228</v>
      </c>
      <c r="C2230" s="177"/>
    </row>
    <row r="2231" spans="1:3">
      <c r="A2231" s="960">
        <v>2229</v>
      </c>
      <c r="C2231" s="177"/>
    </row>
    <row r="2232" spans="1:3">
      <c r="A2232" s="959">
        <v>2230</v>
      </c>
      <c r="C2232" s="177"/>
    </row>
    <row r="2233" spans="1:3">
      <c r="A2233" s="960">
        <v>2231</v>
      </c>
      <c r="C2233" s="177"/>
    </row>
    <row r="2234" spans="1:3">
      <c r="A2234" s="959">
        <v>2232</v>
      </c>
      <c r="C2234" s="177"/>
    </row>
    <row r="2235" spans="1:3">
      <c r="A2235" s="960">
        <v>2233</v>
      </c>
      <c r="C2235" s="177"/>
    </row>
    <row r="2236" spans="1:3">
      <c r="A2236" s="959">
        <v>2234</v>
      </c>
      <c r="C2236" s="177"/>
    </row>
    <row r="2237" spans="1:3">
      <c r="A2237" s="960">
        <v>2235</v>
      </c>
      <c r="C2237" s="177"/>
    </row>
    <row r="2238" spans="1:3">
      <c r="A2238" s="959">
        <v>2236</v>
      </c>
      <c r="C2238" s="177"/>
    </row>
    <row r="2239" spans="1:3">
      <c r="A2239" s="960">
        <v>2237</v>
      </c>
      <c r="C2239" s="177"/>
    </row>
    <row r="2240" spans="1:3">
      <c r="A2240" s="959">
        <v>2238</v>
      </c>
      <c r="C2240" s="177"/>
    </row>
    <row r="2241" spans="1:3">
      <c r="A2241" s="960">
        <v>2239</v>
      </c>
      <c r="B2241" s="1018"/>
      <c r="C2241" s="1020"/>
    </row>
    <row r="2242" spans="1:3">
      <c r="A2242" s="959">
        <v>2240</v>
      </c>
      <c r="C2242" s="177"/>
    </row>
    <row r="2243" spans="1:3">
      <c r="A2243" s="960">
        <v>2241</v>
      </c>
      <c r="C2243" s="177"/>
    </row>
    <row r="2244" spans="1:3">
      <c r="A2244" s="959">
        <v>2242</v>
      </c>
      <c r="C2244" s="177"/>
    </row>
    <row r="2245" spans="1:3">
      <c r="A2245" s="960">
        <v>2243</v>
      </c>
      <c r="C2245" s="177"/>
    </row>
    <row r="2246" spans="1:3">
      <c r="A2246" s="959">
        <v>2244</v>
      </c>
      <c r="C2246" s="177"/>
    </row>
    <row r="2247" spans="1:3">
      <c r="A2247" s="960">
        <v>2245</v>
      </c>
      <c r="C2247" s="177"/>
    </row>
    <row r="2248" spans="1:3">
      <c r="A2248" s="959">
        <v>2246</v>
      </c>
      <c r="C2248" s="177"/>
    </row>
    <row r="2249" spans="1:3">
      <c r="A2249" s="960">
        <v>2247</v>
      </c>
      <c r="C2249" s="177"/>
    </row>
    <row r="2250" spans="1:3">
      <c r="A2250" s="959">
        <v>2248</v>
      </c>
      <c r="C2250" s="177"/>
    </row>
    <row r="2251" spans="1:3">
      <c r="A2251" s="960">
        <v>2249</v>
      </c>
      <c r="C2251" s="177"/>
    </row>
    <row r="2252" spans="1:3">
      <c r="A2252" s="959">
        <v>2250</v>
      </c>
      <c r="C2252" s="177"/>
    </row>
    <row r="2253" spans="1:3">
      <c r="A2253" s="960">
        <v>2251</v>
      </c>
      <c r="C2253" s="177"/>
    </row>
    <row r="2254" spans="1:3">
      <c r="A2254" s="959">
        <v>2252</v>
      </c>
      <c r="C2254" s="177"/>
    </row>
    <row r="2255" spans="1:3">
      <c r="A2255" s="960">
        <v>2253</v>
      </c>
      <c r="C2255" s="177"/>
    </row>
    <row r="2256" spans="1:3">
      <c r="A2256" s="959">
        <v>2254</v>
      </c>
      <c r="C2256" s="177"/>
    </row>
    <row r="2257" spans="1:3">
      <c r="A2257" s="960">
        <v>2255</v>
      </c>
      <c r="C2257" s="177"/>
    </row>
    <row r="2258" spans="1:3">
      <c r="A2258" s="959">
        <v>2256</v>
      </c>
      <c r="C2258" s="177"/>
    </row>
    <row r="2259" spans="1:3">
      <c r="A2259" s="960">
        <v>2257</v>
      </c>
      <c r="C2259" s="177"/>
    </row>
    <row r="2260" spans="1:3">
      <c r="A2260" s="959">
        <v>2258</v>
      </c>
      <c r="C2260" s="177"/>
    </row>
    <row r="2261" spans="1:3">
      <c r="A2261" s="960">
        <v>2259</v>
      </c>
      <c r="C2261" s="177"/>
    </row>
    <row r="2262" spans="1:3">
      <c r="A2262" s="959">
        <v>2260</v>
      </c>
      <c r="C2262" s="177"/>
    </row>
    <row r="2263" spans="1:3">
      <c r="A2263" s="960">
        <v>2261</v>
      </c>
      <c r="C2263" s="177"/>
    </row>
    <row r="2264" spans="1:3">
      <c r="A2264" s="959">
        <v>2262</v>
      </c>
      <c r="C2264" s="177"/>
    </row>
    <row r="2265" spans="1:3">
      <c r="A2265" s="960">
        <v>2263</v>
      </c>
      <c r="C2265" s="177"/>
    </row>
    <row r="2266" spans="1:3">
      <c r="A2266" s="959">
        <v>2264</v>
      </c>
      <c r="C2266" s="177"/>
    </row>
    <row r="2267" spans="1:3">
      <c r="A2267" s="960">
        <v>2265</v>
      </c>
      <c r="C2267" s="177"/>
    </row>
    <row r="2268" spans="1:3">
      <c r="A2268" s="959">
        <v>2266</v>
      </c>
      <c r="C2268" s="177"/>
    </row>
    <row r="2269" spans="1:3">
      <c r="A2269" s="960">
        <v>2267</v>
      </c>
      <c r="C2269" s="177"/>
    </row>
    <row r="2270" spans="1:3">
      <c r="A2270" s="959">
        <v>2268</v>
      </c>
      <c r="C2270" s="177"/>
    </row>
    <row r="2271" spans="1:3">
      <c r="A2271" s="960">
        <v>2269</v>
      </c>
      <c r="C2271" s="177"/>
    </row>
    <row r="2272" spans="1:3">
      <c r="A2272" s="959">
        <v>2270</v>
      </c>
      <c r="C2272" s="177"/>
    </row>
    <row r="2273" spans="1:3">
      <c r="A2273" s="960">
        <v>2271</v>
      </c>
      <c r="C2273" s="177"/>
    </row>
    <row r="2274" spans="1:3">
      <c r="A2274" s="959">
        <v>2272</v>
      </c>
      <c r="C2274" s="177"/>
    </row>
    <row r="2275" spans="1:3">
      <c r="A2275" s="960">
        <v>2273</v>
      </c>
      <c r="C2275" s="177"/>
    </row>
    <row r="2276" spans="1:3">
      <c r="A2276" s="959">
        <v>2274</v>
      </c>
      <c r="C2276" s="177"/>
    </row>
    <row r="2277" spans="1:3">
      <c r="A2277" s="960">
        <v>2275</v>
      </c>
      <c r="C2277" s="177"/>
    </row>
    <row r="2278" spans="1:3">
      <c r="A2278" s="959">
        <v>2276</v>
      </c>
      <c r="C2278" s="177"/>
    </row>
    <row r="2279" spans="1:3">
      <c r="A2279" s="960">
        <v>2277</v>
      </c>
      <c r="B2279" s="1018"/>
      <c r="C2279" s="1020"/>
    </row>
    <row r="2280" spans="1:3">
      <c r="A2280" s="959">
        <v>2278</v>
      </c>
      <c r="C2280" s="177"/>
    </row>
    <row r="2281" spans="1:3">
      <c r="A2281" s="960">
        <v>2279</v>
      </c>
      <c r="C2281" s="177"/>
    </row>
    <row r="2282" spans="1:3">
      <c r="A2282" s="959">
        <v>2280</v>
      </c>
      <c r="C2282" s="177"/>
    </row>
    <row r="2283" spans="1:3">
      <c r="A2283" s="960">
        <v>2281</v>
      </c>
      <c r="C2283" s="177"/>
    </row>
    <row r="2284" spans="1:3">
      <c r="A2284" s="959">
        <v>2282</v>
      </c>
      <c r="C2284" s="177"/>
    </row>
    <row r="2285" spans="1:3">
      <c r="A2285" s="960">
        <v>2283</v>
      </c>
      <c r="C2285" s="177"/>
    </row>
    <row r="2286" spans="1:3">
      <c r="A2286" s="959">
        <v>2284</v>
      </c>
      <c r="C2286" s="177"/>
    </row>
    <row r="2287" spans="1:3">
      <c r="A2287" s="960">
        <v>2285</v>
      </c>
      <c r="C2287" s="177"/>
    </row>
    <row r="2288" spans="1:3">
      <c r="A2288" s="959">
        <v>2286</v>
      </c>
      <c r="C2288" s="177"/>
    </row>
    <row r="2289" spans="1:3">
      <c r="A2289" s="960">
        <v>2287</v>
      </c>
      <c r="C2289" s="177"/>
    </row>
    <row r="2290" spans="1:3">
      <c r="A2290" s="959">
        <v>2288</v>
      </c>
      <c r="C2290" s="177"/>
    </row>
    <row r="2291" spans="1:3">
      <c r="A2291" s="1166">
        <v>2291</v>
      </c>
      <c r="C2291" s="177"/>
    </row>
    <row r="2292" spans="1:3">
      <c r="A2292" s="1165">
        <v>2292</v>
      </c>
      <c r="C2292" s="177"/>
    </row>
    <row r="2293" spans="1:3">
      <c r="A2293" s="1166">
        <v>2293</v>
      </c>
      <c r="C2293" s="177"/>
    </row>
    <row r="2294" spans="1:3">
      <c r="A2294" s="1165">
        <v>2294</v>
      </c>
      <c r="B2294" s="1018"/>
      <c r="C2294" s="1020"/>
    </row>
    <row r="2295" spans="1:3">
      <c r="A2295" s="1166">
        <v>2295</v>
      </c>
      <c r="C2295" s="177"/>
    </row>
    <row r="2296" spans="1:3">
      <c r="A2296" s="1165">
        <v>2296</v>
      </c>
      <c r="C2296" s="177"/>
    </row>
    <row r="2297" spans="1:3">
      <c r="A2297" s="1166">
        <v>2297</v>
      </c>
      <c r="C2297" s="177"/>
    </row>
    <row r="2298" spans="1:3">
      <c r="A2298" s="1165">
        <v>2298</v>
      </c>
      <c r="C2298" s="177"/>
    </row>
    <row r="2299" spans="1:3">
      <c r="A2299" s="1166">
        <v>2299</v>
      </c>
      <c r="C2299" s="177"/>
    </row>
    <row r="2300" spans="1:3">
      <c r="A2300" s="1165">
        <v>2300</v>
      </c>
      <c r="C2300" s="177"/>
    </row>
    <row r="2301" spans="1:3">
      <c r="A2301" s="1166">
        <v>2301</v>
      </c>
      <c r="C2301" s="177"/>
    </row>
    <row r="2302" spans="1:3">
      <c r="A2302" s="1165">
        <v>2302</v>
      </c>
      <c r="C2302" s="177"/>
    </row>
    <row r="2303" spans="1:3">
      <c r="A2303" s="1166">
        <v>2303</v>
      </c>
      <c r="C2303" s="177"/>
    </row>
    <row r="2304" spans="1:3">
      <c r="A2304" s="1165">
        <v>2304</v>
      </c>
      <c r="C2304" s="177"/>
    </row>
    <row r="2305" spans="1:3">
      <c r="A2305" s="1166">
        <v>2305</v>
      </c>
      <c r="C2305" s="177"/>
    </row>
    <row r="2306" spans="1:3">
      <c r="A2306" s="1165">
        <v>2306</v>
      </c>
      <c r="C2306" s="177"/>
    </row>
    <row r="2307" spans="1:3">
      <c r="A2307" s="1166">
        <v>2307</v>
      </c>
      <c r="C2307" s="177"/>
    </row>
    <row r="2308" spans="1:3">
      <c r="A2308" s="1165">
        <v>2308</v>
      </c>
      <c r="C2308" s="177"/>
    </row>
    <row r="2309" spans="1:3">
      <c r="A2309" s="1166">
        <v>2309</v>
      </c>
      <c r="C2309" s="177"/>
    </row>
    <row r="2310" spans="1:3">
      <c r="A2310" s="1165">
        <v>2310</v>
      </c>
      <c r="C2310" s="177"/>
    </row>
    <row r="2311" spans="1:3">
      <c r="A2311" s="1166">
        <v>2311</v>
      </c>
      <c r="C2311" s="177"/>
    </row>
    <row r="2312" spans="1:3">
      <c r="A2312" s="1165">
        <v>2312</v>
      </c>
      <c r="C2312" s="177"/>
    </row>
    <row r="2313" spans="1:3">
      <c r="A2313" s="1166">
        <v>2313</v>
      </c>
      <c r="C2313" s="177"/>
    </row>
    <row r="2314" spans="1:3">
      <c r="A2314" s="1165">
        <v>2314</v>
      </c>
      <c r="C2314" s="177"/>
    </row>
    <row r="2315" spans="1:3">
      <c r="A2315" s="1166">
        <v>2315</v>
      </c>
      <c r="C2315" s="177"/>
    </row>
    <row r="2316" spans="1:3">
      <c r="A2316" s="1165">
        <v>2316</v>
      </c>
      <c r="C2316" s="177"/>
    </row>
    <row r="2317" spans="1:3">
      <c r="A2317" s="1166">
        <v>2317</v>
      </c>
      <c r="C2317" s="177"/>
    </row>
    <row r="2318" spans="1:3">
      <c r="A2318" s="1165">
        <v>2318</v>
      </c>
      <c r="C2318" s="177"/>
    </row>
    <row r="2319" spans="1:3">
      <c r="A2319" s="1166">
        <v>2319</v>
      </c>
      <c r="C2319" s="177"/>
    </row>
    <row r="2320" spans="1:3">
      <c r="A2320" s="1165">
        <v>2320</v>
      </c>
      <c r="B2320" s="1018"/>
      <c r="C2320" s="1020"/>
    </row>
    <row r="2321" spans="1:3">
      <c r="A2321" s="1166">
        <v>2321</v>
      </c>
      <c r="C2321" s="177"/>
    </row>
    <row r="2322" spans="1:3">
      <c r="A2322" s="1165">
        <v>2322</v>
      </c>
      <c r="C2322" s="177"/>
    </row>
    <row r="2323" spans="1:3">
      <c r="A2323" s="1166">
        <v>2323</v>
      </c>
      <c r="C2323" s="177"/>
    </row>
    <row r="2324" spans="1:3">
      <c r="A2324" s="1165">
        <v>2324</v>
      </c>
      <c r="C2324" s="177"/>
    </row>
    <row r="2325" spans="1:3">
      <c r="A2325" s="1167">
        <v>2325</v>
      </c>
      <c r="B2325" s="1018"/>
      <c r="C2325" s="1020" t="s">
        <v>16</v>
      </c>
    </row>
    <row r="2326" spans="1:3">
      <c r="B2326" s="1018"/>
      <c r="C2326" s="1020" t="s">
        <v>16</v>
      </c>
    </row>
    <row r="2327" spans="1:3">
      <c r="B2327" s="1018"/>
      <c r="C2327" s="1020" t="s">
        <v>16</v>
      </c>
    </row>
  </sheetData>
  <dataValidations count="1">
    <dataValidation allowBlank="1" showInputMessage="1" showErrorMessage="1" sqref="B2:B3" xr:uid="{E5E49E84-FAA3-4282-A762-F4A481881D54}"/>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5A49129-5DD7-47A3-8C34-E3CFB5D57C18}">
          <x14:formula1>
            <xm:f>'All Link_LOV'!$I$4:$I$28</xm:f>
          </x14:formula1>
          <xm:sqref>B4:B1048576</xm:sqref>
        </x14:dataValidation>
        <x14:dataValidation type="list" allowBlank="1" showInputMessage="1" xr:uid="{46DAF288-C14D-4664-8643-8F7907FB28D7}">
          <x14:formula1>
            <xm:f>'All Link_LOV'!$M$4:$M$16</xm:f>
          </x14:formula1>
          <xm:sqref>C1790 C1754:C1756 C1748 C1727 C1729 C1766 C1737 C1739 C1719 C1786 C4:C1607 C1776 C1841:C1842 C1770 C1745 C1871 C1919 C1612:C1717 C1837 C1839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1F41E-FEF3-44AC-ADA7-50560DD95D18}">
  <sheetPr>
    <tabColor theme="4"/>
  </sheetPr>
  <dimension ref="A1:H10"/>
  <sheetViews>
    <sheetView workbookViewId="0"/>
  </sheetViews>
  <sheetFormatPr defaultRowHeight="15"/>
  <cols>
    <col min="1" max="1" width="34.140625" bestFit="1" customWidth="1"/>
    <col min="2" max="2" width="17.85546875" bestFit="1" customWidth="1"/>
    <col min="3" max="3" width="14.140625" bestFit="1" customWidth="1"/>
    <col min="4" max="4" width="16" bestFit="1" customWidth="1"/>
    <col min="5" max="5" width="100.5703125" bestFit="1" customWidth="1"/>
    <col min="6" max="6" width="25.85546875" bestFit="1" customWidth="1"/>
    <col min="7" max="7" width="44.140625" bestFit="1" customWidth="1"/>
    <col min="8" max="8" width="10.140625" bestFit="1" customWidth="1"/>
  </cols>
  <sheetData>
    <row r="1" spans="1:8">
      <c r="A1" s="56" t="s">
        <v>14758</v>
      </c>
    </row>
    <row r="3" spans="1:8">
      <c r="A3" t="s">
        <v>528</v>
      </c>
      <c r="B3" t="s">
        <v>85</v>
      </c>
      <c r="C3" t="s">
        <v>529</v>
      </c>
      <c r="D3" t="s">
        <v>14759</v>
      </c>
      <c r="E3" t="s">
        <v>530</v>
      </c>
      <c r="F3" t="s">
        <v>14760</v>
      </c>
      <c r="G3" t="s">
        <v>6054</v>
      </c>
      <c r="H3" t="s">
        <v>14761</v>
      </c>
    </row>
    <row r="4" spans="1:8">
      <c r="A4" t="s">
        <v>79</v>
      </c>
      <c r="B4" t="s">
        <v>18</v>
      </c>
      <c r="C4">
        <v>45178</v>
      </c>
      <c r="E4" t="s">
        <v>14762</v>
      </c>
      <c r="G4" t="s">
        <v>891</v>
      </c>
      <c r="H4" t="s">
        <v>49</v>
      </c>
    </row>
    <row r="5" spans="1:8">
      <c r="A5" t="s">
        <v>79</v>
      </c>
      <c r="B5" t="s">
        <v>18</v>
      </c>
      <c r="C5" s="47">
        <v>45178</v>
      </c>
      <c r="E5" t="s">
        <v>14762</v>
      </c>
      <c r="G5" t="s">
        <v>864</v>
      </c>
      <c r="H5" t="s">
        <v>49</v>
      </c>
    </row>
    <row r="6" spans="1:8">
      <c r="A6" t="s">
        <v>78</v>
      </c>
      <c r="B6" t="s">
        <v>18</v>
      </c>
      <c r="E6" t="s">
        <v>14763</v>
      </c>
      <c r="G6" t="s">
        <v>927</v>
      </c>
      <c r="H6" t="s">
        <v>50</v>
      </c>
    </row>
    <row r="7" spans="1:8">
      <c r="A7" t="s">
        <v>74</v>
      </c>
      <c r="B7" t="s">
        <v>18</v>
      </c>
      <c r="E7" t="s">
        <v>14764</v>
      </c>
      <c r="G7" t="s">
        <v>967</v>
      </c>
      <c r="H7" t="s">
        <v>51</v>
      </c>
    </row>
    <row r="8" spans="1:8">
      <c r="A8" t="s">
        <v>73</v>
      </c>
      <c r="B8" t="s">
        <v>18</v>
      </c>
      <c r="C8" s="47">
        <v>45177</v>
      </c>
      <c r="E8" t="s">
        <v>14765</v>
      </c>
      <c r="G8" t="s">
        <v>981</v>
      </c>
      <c r="H8" t="s">
        <v>51</v>
      </c>
    </row>
    <row r="9" spans="1:8">
      <c r="A9" t="s">
        <v>74</v>
      </c>
      <c r="B9" t="s">
        <v>18</v>
      </c>
      <c r="C9" s="47"/>
      <c r="E9" t="s">
        <v>14766</v>
      </c>
      <c r="G9" t="s">
        <v>1002</v>
      </c>
      <c r="H9" t="s">
        <v>51</v>
      </c>
    </row>
    <row r="10" spans="1:8">
      <c r="A10" t="s">
        <v>75</v>
      </c>
      <c r="B10" t="s">
        <v>18</v>
      </c>
      <c r="C10" s="47">
        <v>45178</v>
      </c>
      <c r="E10" t="s">
        <v>14767</v>
      </c>
      <c r="G10" t="s">
        <v>1055</v>
      </c>
      <c r="H10" t="s">
        <v>53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5B0D6-3D30-43C2-93D9-934C7A59DE07}">
  <sheetPr>
    <tabColor theme="4"/>
  </sheetPr>
  <dimension ref="A1:CS125"/>
  <sheetViews>
    <sheetView topLeftCell="AS67" zoomScale="65" zoomScaleNormal="70" workbookViewId="0">
      <selection activeCell="BA114" sqref="BA114"/>
    </sheetView>
  </sheetViews>
  <sheetFormatPr defaultColWidth="9.140625" defaultRowHeight="21" customHeight="1"/>
  <cols>
    <col min="1" max="1" width="9.140625" style="183"/>
    <col min="2" max="2" width="24.7109375" style="183" customWidth="1"/>
    <col min="3" max="3" width="42.85546875" style="183" customWidth="1"/>
    <col min="4" max="4" width="14.7109375" style="168" customWidth="1"/>
    <col min="5" max="6" width="10.28515625" style="183" hidden="1" customWidth="1"/>
    <col min="7" max="7" width="19" style="184" customWidth="1"/>
    <col min="8" max="8" width="10.28515625" style="168" customWidth="1"/>
    <col min="9" max="9" width="9.140625" style="168" customWidth="1"/>
    <col min="10" max="10" width="9.140625" style="183" hidden="1" customWidth="1"/>
    <col min="11" max="11" width="15.5703125" style="185" hidden="1" customWidth="1"/>
    <col min="12" max="12" width="10.140625" style="168" customWidth="1"/>
    <col min="13" max="13" width="12.28515625" style="168" customWidth="1"/>
    <col min="14" max="15" width="14.28515625" style="168" hidden="1" customWidth="1"/>
    <col min="16" max="16" width="6.5703125" style="168" customWidth="1"/>
    <col min="17" max="17" width="6.7109375" style="168" customWidth="1"/>
    <col min="18" max="18" width="7.28515625" style="168" customWidth="1"/>
    <col min="19" max="19" width="16.5703125" style="168" customWidth="1"/>
    <col min="20" max="20" width="12.5703125" style="167" customWidth="1"/>
    <col min="21" max="22" width="13" style="167" customWidth="1"/>
    <col min="23" max="23" width="45.28515625" style="186" customWidth="1"/>
    <col min="24" max="24" width="10.140625" style="183" customWidth="1"/>
    <col min="25" max="32" width="9.140625" style="183" customWidth="1"/>
    <col min="33" max="33" width="14.140625" style="183" customWidth="1"/>
    <col min="34" max="34" width="10.28515625" style="183" customWidth="1"/>
    <col min="35" max="35" width="18.5703125" style="183" customWidth="1"/>
    <col min="36" max="36" width="11.5703125" style="168" customWidth="1"/>
    <col min="37" max="37" width="13.42578125" style="168" customWidth="1"/>
    <col min="38" max="38" width="14.140625" style="168" customWidth="1"/>
    <col min="39" max="39" width="14.85546875" style="168" customWidth="1"/>
    <col min="40" max="40" width="9.7109375" style="168" customWidth="1"/>
    <col min="41" max="41" width="10.7109375" style="168" customWidth="1"/>
    <col min="42" max="42" width="10" style="168" customWidth="1"/>
    <col min="43" max="43" width="43.7109375" style="187" customWidth="1"/>
    <col min="44" max="44" width="12.140625" style="183" customWidth="1"/>
    <col min="45" max="45" width="13.85546875" style="188" customWidth="1"/>
    <col min="46" max="46" width="10.85546875" style="189" customWidth="1"/>
    <col min="47" max="47" width="28.42578125" style="183" customWidth="1"/>
    <col min="48" max="48" width="19.28515625" style="185" customWidth="1"/>
    <col min="49" max="55" width="13.28515625" style="190" customWidth="1"/>
    <col min="56" max="56" width="14.42578125" style="168" customWidth="1"/>
    <col min="57" max="57" width="13.140625" style="167" customWidth="1"/>
    <col min="58" max="58" width="13.140625" style="190" customWidth="1"/>
    <col min="59" max="64" width="13.140625" style="191" customWidth="1"/>
    <col min="65" max="67" width="9.140625" style="183" customWidth="1"/>
    <col min="68" max="68" width="33.7109375" style="183" customWidth="1"/>
    <col min="69" max="69" width="36.28515625" customWidth="1"/>
    <col min="70" max="70" width="23.28515625" customWidth="1"/>
    <col min="98" max="16384" width="9.140625" style="183"/>
  </cols>
  <sheetData>
    <row r="1" spans="1:97" ht="21" customHeight="1">
      <c r="B1" s="182" t="s">
        <v>14768</v>
      </c>
    </row>
    <row r="2" spans="1:97" s="192" customFormat="1" ht="21" customHeight="1">
      <c r="B2" s="192">
        <f>SUBTOTAL(3,B5:B110)</f>
        <v>103</v>
      </c>
      <c r="C2" s="192">
        <f t="shared" ref="C2:BN2" si="0">SUBTOTAL(3,C5:C110)</f>
        <v>103</v>
      </c>
      <c r="D2" s="192">
        <f t="shared" si="0"/>
        <v>103</v>
      </c>
      <c r="E2" s="192">
        <f t="shared" si="0"/>
        <v>72</v>
      </c>
      <c r="F2" s="192">
        <f t="shared" si="0"/>
        <v>72</v>
      </c>
      <c r="G2" s="192">
        <f t="shared" si="0"/>
        <v>106</v>
      </c>
      <c r="H2" s="192">
        <f t="shared" si="0"/>
        <v>103</v>
      </c>
      <c r="I2" s="192">
        <f t="shared" si="0"/>
        <v>103</v>
      </c>
      <c r="J2" s="192">
        <f t="shared" si="0"/>
        <v>103</v>
      </c>
      <c r="K2" s="192">
        <f t="shared" si="0"/>
        <v>72</v>
      </c>
      <c r="L2" s="192">
        <f t="shared" si="0"/>
        <v>106</v>
      </c>
      <c r="M2" s="192">
        <f t="shared" si="0"/>
        <v>106</v>
      </c>
      <c r="N2" s="192">
        <f t="shared" si="0"/>
        <v>72</v>
      </c>
      <c r="O2" s="192">
        <f t="shared" si="0"/>
        <v>72</v>
      </c>
      <c r="P2" s="192">
        <f t="shared" si="0"/>
        <v>106</v>
      </c>
      <c r="Q2" s="192">
        <f t="shared" si="0"/>
        <v>106</v>
      </c>
      <c r="R2" s="192">
        <f t="shared" si="0"/>
        <v>106</v>
      </c>
      <c r="S2" s="192">
        <f t="shared" si="0"/>
        <v>106</v>
      </c>
      <c r="T2" s="192">
        <f t="shared" si="0"/>
        <v>106</v>
      </c>
      <c r="U2" s="192">
        <f t="shared" si="0"/>
        <v>21</v>
      </c>
      <c r="V2" s="192">
        <f t="shared" si="0"/>
        <v>106</v>
      </c>
      <c r="W2" s="192">
        <f t="shared" si="0"/>
        <v>106</v>
      </c>
      <c r="X2" s="192">
        <f t="shared" si="0"/>
        <v>75</v>
      </c>
      <c r="Y2" s="192">
        <f t="shared" si="0"/>
        <v>72</v>
      </c>
      <c r="Z2" s="192">
        <f t="shared" si="0"/>
        <v>72</v>
      </c>
      <c r="AA2" s="192">
        <f t="shared" si="0"/>
        <v>72</v>
      </c>
      <c r="AB2" s="192">
        <f t="shared" si="0"/>
        <v>74</v>
      </c>
      <c r="AC2" s="192">
        <f t="shared" si="0"/>
        <v>103</v>
      </c>
      <c r="AD2" s="192">
        <f t="shared" si="0"/>
        <v>103</v>
      </c>
      <c r="AE2" s="192">
        <f t="shared" si="0"/>
        <v>103</v>
      </c>
      <c r="AF2" s="192">
        <f t="shared" si="0"/>
        <v>103</v>
      </c>
      <c r="AG2" s="192">
        <f t="shared" si="0"/>
        <v>103</v>
      </c>
      <c r="AH2" s="192">
        <f t="shared" si="0"/>
        <v>103</v>
      </c>
      <c r="AI2" s="192">
        <f t="shared" si="0"/>
        <v>102</v>
      </c>
      <c r="AJ2" s="192">
        <f t="shared" si="0"/>
        <v>106</v>
      </c>
      <c r="AK2" s="192">
        <f t="shared" si="0"/>
        <v>106</v>
      </c>
      <c r="AL2" s="192">
        <f t="shared" si="0"/>
        <v>106</v>
      </c>
      <c r="AM2" s="192">
        <f t="shared" si="0"/>
        <v>106</v>
      </c>
      <c r="AN2" s="192">
        <f t="shared" si="0"/>
        <v>1</v>
      </c>
      <c r="AO2" s="192">
        <f t="shared" si="0"/>
        <v>1</v>
      </c>
      <c r="AP2" s="192">
        <f t="shared" si="0"/>
        <v>1</v>
      </c>
      <c r="AQ2" s="192">
        <f t="shared" si="0"/>
        <v>5</v>
      </c>
      <c r="AR2" s="192">
        <f t="shared" si="0"/>
        <v>106</v>
      </c>
      <c r="AS2" s="192">
        <f t="shared" si="0"/>
        <v>83</v>
      </c>
      <c r="AT2" s="192">
        <f t="shared" si="0"/>
        <v>80</v>
      </c>
      <c r="AU2" s="192">
        <f t="shared" si="0"/>
        <v>86</v>
      </c>
      <c r="AV2" s="192">
        <f t="shared" si="0"/>
        <v>85</v>
      </c>
      <c r="AW2" s="192">
        <f t="shared" si="0"/>
        <v>48</v>
      </c>
      <c r="AX2" s="192">
        <f t="shared" si="0"/>
        <v>13</v>
      </c>
      <c r="AY2" s="192">
        <f t="shared" si="0"/>
        <v>13</v>
      </c>
      <c r="AZ2" s="192">
        <f t="shared" si="0"/>
        <v>5</v>
      </c>
      <c r="BA2" s="192">
        <f t="shared" si="0"/>
        <v>37</v>
      </c>
      <c r="BB2" s="192">
        <f t="shared" si="0"/>
        <v>30</v>
      </c>
      <c r="BC2" s="192">
        <f t="shared" si="0"/>
        <v>31</v>
      </c>
      <c r="BD2" s="192">
        <f t="shared" si="0"/>
        <v>15</v>
      </c>
      <c r="BE2" s="192">
        <f t="shared" si="0"/>
        <v>15</v>
      </c>
      <c r="BF2" s="192">
        <f t="shared" si="0"/>
        <v>15</v>
      </c>
      <c r="BG2" s="192">
        <f t="shared" si="0"/>
        <v>6</v>
      </c>
      <c r="BH2" s="192">
        <f t="shared" si="0"/>
        <v>4</v>
      </c>
      <c r="BI2" s="192">
        <f t="shared" si="0"/>
        <v>4</v>
      </c>
      <c r="BJ2" s="192">
        <f t="shared" si="0"/>
        <v>2</v>
      </c>
      <c r="BK2" s="192">
        <f t="shared" si="0"/>
        <v>1</v>
      </c>
      <c r="BL2" s="192">
        <f t="shared" si="0"/>
        <v>0</v>
      </c>
      <c r="BM2" s="192">
        <f t="shared" si="0"/>
        <v>0</v>
      </c>
      <c r="BN2" s="192">
        <f t="shared" si="0"/>
        <v>106</v>
      </c>
      <c r="BO2" s="192">
        <f t="shared" ref="BO2" si="1">SUBTOTAL(3,BO5:BO110)</f>
        <v>106</v>
      </c>
    </row>
    <row r="3" spans="1:97" s="193" customFormat="1" ht="21" customHeight="1">
      <c r="B3" s="192"/>
      <c r="G3" s="194"/>
      <c r="H3" s="193" t="s">
        <v>14769</v>
      </c>
      <c r="I3" s="193" t="s">
        <v>14769</v>
      </c>
      <c r="K3" s="195"/>
      <c r="L3" s="193" t="s">
        <v>14770</v>
      </c>
      <c r="M3" s="193" t="s">
        <v>14770</v>
      </c>
      <c r="N3" s="193" t="s">
        <v>14770</v>
      </c>
      <c r="O3" s="193" t="s">
        <v>14770</v>
      </c>
      <c r="P3" s="193" t="s">
        <v>14770</v>
      </c>
      <c r="Q3" s="193" t="s">
        <v>14770</v>
      </c>
      <c r="R3" s="193" t="s">
        <v>14770</v>
      </c>
      <c r="S3" s="193" t="s">
        <v>14771</v>
      </c>
      <c r="T3" s="193" t="s">
        <v>14771</v>
      </c>
      <c r="U3" s="193" t="s">
        <v>14771</v>
      </c>
      <c r="V3" s="193" t="s">
        <v>14771</v>
      </c>
      <c r="W3" s="196" t="s">
        <v>6748</v>
      </c>
      <c r="X3" s="193" t="s">
        <v>10509</v>
      </c>
      <c r="Y3" s="193" t="s">
        <v>10509</v>
      </c>
      <c r="Z3" s="193" t="s">
        <v>10509</v>
      </c>
      <c r="AA3" s="193" t="s">
        <v>10509</v>
      </c>
      <c r="AB3" s="193" t="s">
        <v>10509</v>
      </c>
      <c r="AC3" s="193" t="s">
        <v>10509</v>
      </c>
      <c r="AD3" s="193" t="s">
        <v>10509</v>
      </c>
      <c r="AE3" s="193" t="s">
        <v>10509</v>
      </c>
      <c r="AF3" s="193" t="s">
        <v>10509</v>
      </c>
      <c r="AG3" s="193" t="s">
        <v>10509</v>
      </c>
      <c r="AH3" s="193" t="s">
        <v>10509</v>
      </c>
      <c r="AI3" s="193" t="s">
        <v>10509</v>
      </c>
      <c r="AQ3" s="197" t="s">
        <v>10509</v>
      </c>
      <c r="AR3" s="193" t="s">
        <v>14772</v>
      </c>
      <c r="AS3" s="198" t="s">
        <v>14772</v>
      </c>
      <c r="AT3" s="199" t="s">
        <v>14773</v>
      </c>
      <c r="AU3" s="199" t="s">
        <v>14773</v>
      </c>
      <c r="AV3" s="199" t="s">
        <v>14773</v>
      </c>
      <c r="AW3" s="199" t="s">
        <v>14774</v>
      </c>
      <c r="AX3" s="199" t="s">
        <v>14775</v>
      </c>
      <c r="AY3" s="199" t="s">
        <v>14775</v>
      </c>
      <c r="AZ3" s="199" t="s">
        <v>14775</v>
      </c>
      <c r="BA3" s="199" t="s">
        <v>14773</v>
      </c>
      <c r="BB3" s="199" t="s">
        <v>14772</v>
      </c>
      <c r="BC3" s="199" t="s">
        <v>14773</v>
      </c>
      <c r="BD3" s="193" t="s">
        <v>14772</v>
      </c>
      <c r="BE3" s="193" t="s">
        <v>14772</v>
      </c>
      <c r="BF3" s="193" t="s">
        <v>14772</v>
      </c>
      <c r="BG3" s="200" t="s">
        <v>10509</v>
      </c>
      <c r="BH3" s="200" t="s">
        <v>10509</v>
      </c>
      <c r="BI3" s="200" t="s">
        <v>10509</v>
      </c>
      <c r="BJ3" s="200" t="s">
        <v>10509</v>
      </c>
      <c r="BK3" s="200" t="s">
        <v>10509</v>
      </c>
      <c r="BL3" s="200" t="s">
        <v>10509</v>
      </c>
      <c r="BM3" s="193" t="s">
        <v>10509</v>
      </c>
      <c r="BQ3" s="201" t="s">
        <v>6200</v>
      </c>
      <c r="BR3" s="201" t="s">
        <v>6200</v>
      </c>
      <c r="BS3" s="201"/>
      <c r="BT3" s="201"/>
      <c r="BU3" s="201"/>
      <c r="BV3" s="201"/>
      <c r="BW3" s="201"/>
      <c r="BX3" s="201"/>
      <c r="BY3" s="201"/>
      <c r="BZ3" s="201"/>
      <c r="CA3" s="201"/>
      <c r="CB3" s="201"/>
      <c r="CC3" s="201"/>
      <c r="CD3" s="201"/>
      <c r="CE3" s="201"/>
      <c r="CF3" s="201"/>
      <c r="CG3" s="201"/>
      <c r="CH3" s="201"/>
      <c r="CI3" s="201"/>
      <c r="CJ3" s="201"/>
      <c r="CK3" s="201"/>
      <c r="CL3" s="201"/>
      <c r="CM3" s="201"/>
      <c r="CN3" s="201"/>
      <c r="CO3" s="201"/>
      <c r="CP3" s="201"/>
      <c r="CQ3" s="201"/>
      <c r="CR3" s="201"/>
      <c r="CS3" s="201"/>
    </row>
    <row r="4" spans="1:97" s="220" customFormat="1" ht="85.5" customHeight="1">
      <c r="A4" s="220" t="s">
        <v>97</v>
      </c>
      <c r="B4" s="202" t="s">
        <v>14776</v>
      </c>
      <c r="C4" s="202" t="s">
        <v>14777</v>
      </c>
      <c r="D4" s="202" t="s">
        <v>14778</v>
      </c>
      <c r="E4" s="203" t="s">
        <v>14779</v>
      </c>
      <c r="F4" s="203" t="s">
        <v>14780</v>
      </c>
      <c r="G4" s="204" t="s">
        <v>14781</v>
      </c>
      <c r="H4" s="205" t="s">
        <v>533</v>
      </c>
      <c r="I4" s="206" t="s">
        <v>14782</v>
      </c>
      <c r="J4" s="206" t="s">
        <v>14783</v>
      </c>
      <c r="K4" s="207" t="s">
        <v>14784</v>
      </c>
      <c r="L4" s="208" t="s">
        <v>14785</v>
      </c>
      <c r="M4" s="208" t="s">
        <v>14786</v>
      </c>
      <c r="N4" s="208" t="s">
        <v>14787</v>
      </c>
      <c r="O4" s="208" t="s">
        <v>14788</v>
      </c>
      <c r="P4" s="208" t="s">
        <v>14789</v>
      </c>
      <c r="Q4" s="208" t="s">
        <v>14790</v>
      </c>
      <c r="R4" s="208" t="s">
        <v>14791</v>
      </c>
      <c r="S4" s="209" t="s">
        <v>14792</v>
      </c>
      <c r="T4" s="210" t="s">
        <v>14793</v>
      </c>
      <c r="U4" s="210" t="s">
        <v>14794</v>
      </c>
      <c r="V4" s="210" t="s">
        <v>14795</v>
      </c>
      <c r="W4" s="211" t="s">
        <v>14796</v>
      </c>
      <c r="X4" s="212" t="s">
        <v>536</v>
      </c>
      <c r="Y4" s="212" t="s">
        <v>14797</v>
      </c>
      <c r="Z4" s="212" t="s">
        <v>544</v>
      </c>
      <c r="AA4" s="212" t="s">
        <v>545</v>
      </c>
      <c r="AB4" s="212" t="s">
        <v>14798</v>
      </c>
      <c r="AC4" s="213" t="s">
        <v>14799</v>
      </c>
      <c r="AD4" s="213" t="s">
        <v>14800</v>
      </c>
      <c r="AE4" s="213" t="s">
        <v>14801</v>
      </c>
      <c r="AF4" s="213" t="s">
        <v>14802</v>
      </c>
      <c r="AG4" s="213" t="s">
        <v>14803</v>
      </c>
      <c r="AH4" s="213" t="s">
        <v>14804</v>
      </c>
      <c r="AI4" s="213" t="s">
        <v>14805</v>
      </c>
      <c r="AJ4" s="214" t="s">
        <v>14806</v>
      </c>
      <c r="AK4" s="214" t="s">
        <v>14807</v>
      </c>
      <c r="AL4" s="214" t="s">
        <v>14808</v>
      </c>
      <c r="AM4" s="214" t="s">
        <v>14809</v>
      </c>
      <c r="AN4" s="214" t="s">
        <v>14810</v>
      </c>
      <c r="AO4" s="214" t="s">
        <v>14811</v>
      </c>
      <c r="AP4" s="214" t="s">
        <v>14812</v>
      </c>
      <c r="AQ4" s="215" t="s">
        <v>352</v>
      </c>
      <c r="AR4" s="214" t="s">
        <v>14813</v>
      </c>
      <c r="AS4" s="216" t="s">
        <v>14814</v>
      </c>
      <c r="AT4" s="217" t="s">
        <v>14815</v>
      </c>
      <c r="AU4" s="214" t="s">
        <v>14816</v>
      </c>
      <c r="AV4" s="216" t="s">
        <v>14817</v>
      </c>
      <c r="AW4" s="216" t="s">
        <v>14818</v>
      </c>
      <c r="AX4" s="216" t="s">
        <v>14819</v>
      </c>
      <c r="AY4" s="216" t="s">
        <v>14820</v>
      </c>
      <c r="AZ4" s="216" t="s">
        <v>14821</v>
      </c>
      <c r="BA4" s="216" t="s">
        <v>14822</v>
      </c>
      <c r="BB4" s="216" t="s">
        <v>14823</v>
      </c>
      <c r="BC4" s="216" t="s">
        <v>14824</v>
      </c>
      <c r="BD4" s="214" t="s">
        <v>14825</v>
      </c>
      <c r="BE4" s="217" t="s">
        <v>14826</v>
      </c>
      <c r="BF4" s="216" t="s">
        <v>14827</v>
      </c>
      <c r="BG4" s="218" t="s">
        <v>14828</v>
      </c>
      <c r="BH4" s="218" t="s">
        <v>14829</v>
      </c>
      <c r="BI4" s="218" t="s">
        <v>14830</v>
      </c>
      <c r="BJ4" s="218" t="s">
        <v>14831</v>
      </c>
      <c r="BK4" s="218" t="s">
        <v>14832</v>
      </c>
      <c r="BL4" s="218" t="s">
        <v>14833</v>
      </c>
      <c r="BM4" s="214" t="s">
        <v>14834</v>
      </c>
      <c r="BN4" s="214" t="s">
        <v>14835</v>
      </c>
      <c r="BO4" s="214" t="s">
        <v>14836</v>
      </c>
      <c r="BP4" s="219"/>
      <c r="BQ4" s="220" t="s">
        <v>14837</v>
      </c>
      <c r="BR4" s="220" t="s">
        <v>14838</v>
      </c>
    </row>
    <row r="5" spans="1:97" s="236" customFormat="1" ht="21" customHeight="1">
      <c r="A5" s="236">
        <v>1</v>
      </c>
      <c r="B5" s="221" t="s">
        <v>14839</v>
      </c>
      <c r="C5" s="221" t="s">
        <v>14840</v>
      </c>
      <c r="D5" s="222" t="s">
        <v>561</v>
      </c>
      <c r="E5" s="221">
        <v>1.72</v>
      </c>
      <c r="F5" s="221">
        <v>110.31621</v>
      </c>
      <c r="G5" s="223" t="s">
        <v>560</v>
      </c>
      <c r="H5" s="222" t="s">
        <v>14841</v>
      </c>
      <c r="I5" s="222" t="s">
        <v>14842</v>
      </c>
      <c r="J5" s="221" t="s">
        <v>7263</v>
      </c>
      <c r="K5" s="224">
        <v>8531.5852000000014</v>
      </c>
      <c r="L5" s="225">
        <v>45189</v>
      </c>
      <c r="M5" s="226">
        <v>45184</v>
      </c>
      <c r="N5" s="226">
        <v>45201</v>
      </c>
      <c r="O5" s="226">
        <v>45208</v>
      </c>
      <c r="P5" s="227" t="s">
        <v>14843</v>
      </c>
      <c r="Q5" s="222">
        <v>1</v>
      </c>
      <c r="R5" s="222" t="s">
        <v>14844</v>
      </c>
      <c r="S5" s="227" t="s">
        <v>14845</v>
      </c>
      <c r="T5" s="228">
        <v>45176</v>
      </c>
      <c r="U5" s="228">
        <v>45180</v>
      </c>
      <c r="V5" s="228" t="s">
        <v>14846</v>
      </c>
      <c r="W5" s="229" t="s">
        <v>14847</v>
      </c>
      <c r="X5" s="221" t="s">
        <v>562</v>
      </c>
      <c r="Y5" s="221" t="s">
        <v>568</v>
      </c>
      <c r="Z5" s="221" t="s">
        <v>569</v>
      </c>
      <c r="AA5" s="221" t="s">
        <v>570</v>
      </c>
      <c r="AB5" s="221" t="s">
        <v>565</v>
      </c>
      <c r="AC5" s="221" t="s">
        <v>14848</v>
      </c>
      <c r="AD5" s="221">
        <v>0</v>
      </c>
      <c r="AE5" s="221" t="s">
        <v>14849</v>
      </c>
      <c r="AF5" s="221" t="s">
        <v>14849</v>
      </c>
      <c r="AG5" s="221" t="s">
        <v>14849</v>
      </c>
      <c r="AH5" s="221" t="s">
        <v>14849</v>
      </c>
      <c r="AI5" s="230" t="s">
        <v>14850</v>
      </c>
      <c r="AJ5" s="231">
        <v>1000</v>
      </c>
      <c r="AK5" s="231">
        <v>2500</v>
      </c>
      <c r="AL5" s="231">
        <v>5031.59</v>
      </c>
      <c r="AM5" s="231">
        <v>8531.59</v>
      </c>
      <c r="AN5" s="222"/>
      <c r="AO5" s="222"/>
      <c r="AP5" s="222"/>
      <c r="AQ5" s="224"/>
      <c r="AR5" s="221">
        <v>100210019</v>
      </c>
      <c r="AS5" s="232">
        <v>8532</v>
      </c>
      <c r="AT5" s="228">
        <v>45175</v>
      </c>
      <c r="AU5" s="221" t="s">
        <v>563</v>
      </c>
      <c r="AV5" s="224">
        <v>6515</v>
      </c>
      <c r="AW5" s="233">
        <v>45176</v>
      </c>
      <c r="AX5" s="233"/>
      <c r="AY5" s="233"/>
      <c r="AZ5" s="233"/>
      <c r="BA5" s="233">
        <v>45147</v>
      </c>
      <c r="BB5" s="233">
        <v>45178</v>
      </c>
      <c r="BC5" s="233">
        <v>45178</v>
      </c>
      <c r="BD5" s="222">
        <v>4902145949</v>
      </c>
      <c r="BE5" s="234">
        <v>45179</v>
      </c>
      <c r="BF5" s="231">
        <v>2214.8000000000002</v>
      </c>
      <c r="BG5" s="233"/>
      <c r="BH5" s="233"/>
      <c r="BI5" s="233"/>
      <c r="BJ5" s="233"/>
      <c r="BK5" s="233"/>
      <c r="BL5" s="233"/>
      <c r="BM5" s="235"/>
      <c r="BN5" s="221" t="s">
        <v>2015</v>
      </c>
      <c r="BO5" s="221" t="s">
        <v>2015</v>
      </c>
      <c r="BQ5" s="236" t="str">
        <f>IF(BD5&lt;&gt;"",'All Link_LOV'!$I$26,IF('Borneo 103sites'!BC5&lt;&gt;"",'All Link_LOV'!$I$25,'All Link_LOV'!$I$7))</f>
        <v>PO Issued</v>
      </c>
      <c r="BR5" s="14" t="str">
        <f>IF(AU5&lt;&gt;"",'All Link_LOV'!$M$13,IF(W5="Pending Budget",'All Link_LOV'!$M$11,"Queried"))</f>
        <v>LOR Approved in Vprime</v>
      </c>
    </row>
    <row r="6" spans="1:97" s="251" customFormat="1" ht="21" customHeight="1">
      <c r="A6" s="251">
        <v>2</v>
      </c>
      <c r="B6" s="237" t="s">
        <v>14851</v>
      </c>
      <c r="C6" s="237" t="s">
        <v>14852</v>
      </c>
      <c r="D6" s="238" t="s">
        <v>600</v>
      </c>
      <c r="E6" s="237">
        <v>1.1485167000000001</v>
      </c>
      <c r="F6" s="237">
        <v>111.47695</v>
      </c>
      <c r="G6" s="223" t="s">
        <v>599</v>
      </c>
      <c r="H6" s="238" t="s">
        <v>14853</v>
      </c>
      <c r="I6" s="238" t="s">
        <v>7818</v>
      </c>
      <c r="J6" s="237" t="s">
        <v>6549</v>
      </c>
      <c r="K6" s="239">
        <v>16000</v>
      </c>
      <c r="L6" s="240">
        <v>45189</v>
      </c>
      <c r="M6" s="241">
        <v>45189</v>
      </c>
      <c r="N6" s="241">
        <v>45201</v>
      </c>
      <c r="O6" s="241">
        <v>45208</v>
      </c>
      <c r="P6" s="238" t="s">
        <v>14843</v>
      </c>
      <c r="Q6" s="238">
        <v>1</v>
      </c>
      <c r="R6" s="238" t="s">
        <v>14844</v>
      </c>
      <c r="S6" s="238" t="s">
        <v>14854</v>
      </c>
      <c r="T6" s="242" t="e">
        <v>#N/A</v>
      </c>
      <c r="U6" s="242"/>
      <c r="V6" s="242" t="s">
        <v>14855</v>
      </c>
      <c r="W6" s="243" t="s">
        <v>14856</v>
      </c>
      <c r="X6" s="237" t="s">
        <v>604</v>
      </c>
      <c r="Y6" s="237" t="s">
        <v>604</v>
      </c>
      <c r="Z6" s="237" t="s">
        <v>606</v>
      </c>
      <c r="AA6" s="237" t="s">
        <v>558</v>
      </c>
      <c r="AB6" s="237" t="s">
        <v>603</v>
      </c>
      <c r="AC6" s="237" t="s">
        <v>14857</v>
      </c>
      <c r="AD6" s="237">
        <v>1</v>
      </c>
      <c r="AE6" s="237" t="s">
        <v>14849</v>
      </c>
      <c r="AF6" s="237" t="s">
        <v>14849</v>
      </c>
      <c r="AG6" s="237" t="s">
        <v>14849</v>
      </c>
      <c r="AH6" s="237" t="s">
        <v>14849</v>
      </c>
      <c r="AI6" s="237" t="s">
        <v>14858</v>
      </c>
      <c r="AJ6" s="244">
        <v>634.62</v>
      </c>
      <c r="AK6" s="244">
        <v>640.37</v>
      </c>
      <c r="AL6" s="244">
        <v>16864.87</v>
      </c>
      <c r="AM6" s="244">
        <v>18139.86</v>
      </c>
      <c r="AN6" s="238"/>
      <c r="AO6" s="238"/>
      <c r="AP6" s="238"/>
      <c r="AQ6" s="239"/>
      <c r="AR6" s="237">
        <v>100210048</v>
      </c>
      <c r="AS6" s="245">
        <v>18140</v>
      </c>
      <c r="AT6" s="246">
        <v>45175</v>
      </c>
      <c r="AU6" s="237" t="s">
        <v>601</v>
      </c>
      <c r="AV6" s="239">
        <v>16000</v>
      </c>
      <c r="AW6" s="247">
        <v>45176</v>
      </c>
      <c r="AX6" s="247"/>
      <c r="AY6" s="247"/>
      <c r="AZ6" s="247"/>
      <c r="BA6" s="247">
        <v>45147</v>
      </c>
      <c r="BB6" s="248">
        <v>45179</v>
      </c>
      <c r="BC6" s="248">
        <v>45179</v>
      </c>
      <c r="BD6" s="238">
        <v>4902145946</v>
      </c>
      <c r="BE6" s="249">
        <v>45208</v>
      </c>
      <c r="BF6" s="244">
        <v>8587.2199999999993</v>
      </c>
      <c r="BG6" s="247">
        <v>45183</v>
      </c>
      <c r="BH6" s="247"/>
      <c r="BI6" s="247"/>
      <c r="BJ6" s="247"/>
      <c r="BK6" s="247"/>
      <c r="BL6" s="247"/>
      <c r="BM6" s="250"/>
      <c r="BN6" s="237" t="s">
        <v>2015</v>
      </c>
      <c r="BO6" s="237" t="s">
        <v>2015</v>
      </c>
      <c r="BQ6" s="236" t="str">
        <f>IF(BD6&lt;&gt;"",'All Link_LOV'!$I$26,IF('Borneo 103sites'!BC6&lt;&gt;"",'All Link_LOV'!$I$25,'All Link_LOV'!$I$7))</f>
        <v>PO Issued</v>
      </c>
      <c r="BR6" s="14" t="str">
        <f>IF(AU6&lt;&gt;"",'All Link_LOV'!$M$13,IF(W6="Pending Budget",'All Link_LOV'!$M$11,"Queried"))</f>
        <v>LOR Approved in Vprime</v>
      </c>
    </row>
    <row r="7" spans="1:97" s="251" customFormat="1" ht="21" customHeight="1">
      <c r="A7" s="251">
        <v>3</v>
      </c>
      <c r="B7" s="237" t="s">
        <v>14859</v>
      </c>
      <c r="C7" s="237" t="s">
        <v>14860</v>
      </c>
      <c r="D7" s="238" t="s">
        <v>639</v>
      </c>
      <c r="E7" s="237">
        <v>2.0303800000000001</v>
      </c>
      <c r="F7" s="237">
        <v>111.48663000000001</v>
      </c>
      <c r="G7" s="223" t="s">
        <v>638</v>
      </c>
      <c r="H7" s="238" t="s">
        <v>14853</v>
      </c>
      <c r="I7" s="238" t="s">
        <v>6549</v>
      </c>
      <c r="J7" s="237" t="s">
        <v>6549</v>
      </c>
      <c r="K7" s="239">
        <v>65000</v>
      </c>
      <c r="L7" s="240">
        <v>45189</v>
      </c>
      <c r="M7" s="241">
        <v>45189</v>
      </c>
      <c r="N7" s="241">
        <v>45201</v>
      </c>
      <c r="O7" s="241">
        <v>45208</v>
      </c>
      <c r="P7" s="252" t="s">
        <v>14843</v>
      </c>
      <c r="Q7" s="238">
        <v>1</v>
      </c>
      <c r="R7" s="238" t="s">
        <v>14844</v>
      </c>
      <c r="S7" s="252" t="s">
        <v>14854</v>
      </c>
      <c r="T7" s="246" t="e">
        <v>#N/A</v>
      </c>
      <c r="U7" s="246"/>
      <c r="V7" s="246" t="s">
        <v>14855</v>
      </c>
      <c r="W7" s="229" t="s">
        <v>14856</v>
      </c>
      <c r="X7" s="237" t="s">
        <v>550</v>
      </c>
      <c r="Y7" s="237" t="s">
        <v>644</v>
      </c>
      <c r="Z7" s="237" t="s">
        <v>645</v>
      </c>
      <c r="AA7" s="237" t="s">
        <v>558</v>
      </c>
      <c r="AB7" s="237" t="s">
        <v>603</v>
      </c>
      <c r="AC7" s="237" t="s">
        <v>14861</v>
      </c>
      <c r="AD7" s="237" t="s">
        <v>14849</v>
      </c>
      <c r="AE7" s="237" t="s">
        <v>14849</v>
      </c>
      <c r="AF7" s="237" t="s">
        <v>14849</v>
      </c>
      <c r="AG7" s="237" t="s">
        <v>14849</v>
      </c>
      <c r="AH7" s="237" t="s">
        <v>14849</v>
      </c>
      <c r="AI7" s="253" t="s">
        <v>14862</v>
      </c>
      <c r="AJ7" s="244">
        <v>634.62</v>
      </c>
      <c r="AK7" s="244">
        <v>640.37</v>
      </c>
      <c r="AL7" s="244">
        <v>63724.52</v>
      </c>
      <c r="AM7" s="244">
        <v>64999.509999999995</v>
      </c>
      <c r="AN7" s="238"/>
      <c r="AO7" s="238"/>
      <c r="AP7" s="238"/>
      <c r="AQ7" s="239" t="s">
        <v>14863</v>
      </c>
      <c r="AR7" s="237">
        <v>100209845</v>
      </c>
      <c r="AS7" s="245">
        <v>65000</v>
      </c>
      <c r="AT7" s="246">
        <v>45175</v>
      </c>
      <c r="AU7" s="237" t="s">
        <v>640</v>
      </c>
      <c r="AV7" s="239">
        <v>65000</v>
      </c>
      <c r="AW7" s="247">
        <v>45176</v>
      </c>
      <c r="AX7" s="247"/>
      <c r="AY7" s="247"/>
      <c r="AZ7" s="247"/>
      <c r="BA7" s="247">
        <v>45147</v>
      </c>
      <c r="BB7" s="248">
        <v>45179</v>
      </c>
      <c r="BC7" s="248">
        <v>45179</v>
      </c>
      <c r="BD7" s="238">
        <v>4902145990</v>
      </c>
      <c r="BE7" s="249">
        <v>45208</v>
      </c>
      <c r="BF7" s="244">
        <v>27332.530000000002</v>
      </c>
      <c r="BG7" s="247">
        <v>45180</v>
      </c>
      <c r="BH7" s="247"/>
      <c r="BI7" s="247"/>
      <c r="BJ7" s="247"/>
      <c r="BK7" s="247"/>
      <c r="BL7" s="247"/>
      <c r="BM7" s="250"/>
      <c r="BN7" s="237" t="s">
        <v>2015</v>
      </c>
      <c r="BO7" s="237" t="s">
        <v>2015</v>
      </c>
      <c r="BQ7" s="236" t="str">
        <f>IF(BD7&lt;&gt;"",'All Link_LOV'!$I$26,IF('Borneo 103sites'!BC7&lt;&gt;"",'All Link_LOV'!$I$25,'All Link_LOV'!$I$7))</f>
        <v>PO Issued</v>
      </c>
      <c r="BR7" s="14" t="str">
        <f>IF(AU7&lt;&gt;"",'All Link_LOV'!$M$13,IF(W7="Pending Budget",'All Link_LOV'!$M$11,"Queried"))</f>
        <v>LOR Approved in Vprime</v>
      </c>
    </row>
    <row r="8" spans="1:97" s="251" customFormat="1" ht="21" customHeight="1">
      <c r="A8" s="251">
        <v>4</v>
      </c>
      <c r="B8" s="237" t="s">
        <v>14864</v>
      </c>
      <c r="C8" s="254" t="s">
        <v>14865</v>
      </c>
      <c r="D8" s="238" t="s">
        <v>614</v>
      </c>
      <c r="E8" s="237">
        <v>1.502961</v>
      </c>
      <c r="F8" s="237">
        <v>110.4234</v>
      </c>
      <c r="G8" s="223" t="s">
        <v>613</v>
      </c>
      <c r="H8" s="238" t="s">
        <v>14841</v>
      </c>
      <c r="I8" s="238" t="s">
        <v>12150</v>
      </c>
      <c r="J8" s="237" t="s">
        <v>12150</v>
      </c>
      <c r="K8" s="239">
        <v>8144.9577000000008</v>
      </c>
      <c r="L8" s="240">
        <v>45189</v>
      </c>
      <c r="M8" s="241">
        <v>45189</v>
      </c>
      <c r="N8" s="241">
        <v>45201</v>
      </c>
      <c r="O8" s="241">
        <v>45208</v>
      </c>
      <c r="P8" s="238" t="s">
        <v>14843</v>
      </c>
      <c r="Q8" s="238">
        <v>1</v>
      </c>
      <c r="R8" s="238" t="s">
        <v>14844</v>
      </c>
      <c r="S8" s="238" t="s">
        <v>14845</v>
      </c>
      <c r="T8" s="242">
        <v>45181</v>
      </c>
      <c r="U8" s="242"/>
      <c r="V8" s="242" t="s">
        <v>14855</v>
      </c>
      <c r="W8" s="243" t="s">
        <v>14866</v>
      </c>
      <c r="X8" s="237" t="s">
        <v>589</v>
      </c>
      <c r="Y8" s="237" t="s">
        <v>595</v>
      </c>
      <c r="Z8" s="237" t="s">
        <v>596</v>
      </c>
      <c r="AA8" s="237" t="s">
        <v>597</v>
      </c>
      <c r="AB8" s="237" t="s">
        <v>617</v>
      </c>
      <c r="AC8" s="237" t="s">
        <v>14848</v>
      </c>
      <c r="AD8" s="237">
        <v>0</v>
      </c>
      <c r="AE8" s="237" t="s">
        <v>14849</v>
      </c>
      <c r="AF8" s="237" t="s">
        <v>14849</v>
      </c>
      <c r="AG8" s="237" t="s">
        <v>14849</v>
      </c>
      <c r="AH8" s="237" t="s">
        <v>14849</v>
      </c>
      <c r="AI8" s="237" t="s">
        <v>14867</v>
      </c>
      <c r="AJ8" s="244">
        <v>2000</v>
      </c>
      <c r="AK8" s="244">
        <v>2500</v>
      </c>
      <c r="AL8" s="244">
        <v>3644.96</v>
      </c>
      <c r="AM8" s="244">
        <v>8144.96</v>
      </c>
      <c r="AN8" s="238"/>
      <c r="AO8" s="238"/>
      <c r="AP8" s="238"/>
      <c r="AQ8" s="244" t="s">
        <v>14868</v>
      </c>
      <c r="AR8" s="237">
        <v>100210155</v>
      </c>
      <c r="AS8" s="245">
        <v>8145</v>
      </c>
      <c r="AT8" s="246">
        <v>45175</v>
      </c>
      <c r="AU8" s="237" t="s">
        <v>615</v>
      </c>
      <c r="AV8" s="239">
        <v>8697</v>
      </c>
      <c r="AW8" s="247">
        <v>45180</v>
      </c>
      <c r="AX8" s="247" t="s">
        <v>14869</v>
      </c>
      <c r="AY8" s="247" t="s">
        <v>14869</v>
      </c>
      <c r="AZ8" s="247" t="s">
        <v>14869</v>
      </c>
      <c r="BA8" s="247">
        <v>45185</v>
      </c>
      <c r="BB8" s="247" t="s">
        <v>14870</v>
      </c>
      <c r="BC8" s="247" t="s">
        <v>14870</v>
      </c>
      <c r="BD8" s="255"/>
      <c r="BE8" s="249"/>
      <c r="BF8" s="256"/>
      <c r="BG8" s="247"/>
      <c r="BH8" s="247"/>
      <c r="BI8" s="247"/>
      <c r="BJ8" s="247"/>
      <c r="BK8" s="247"/>
      <c r="BL8" s="247"/>
      <c r="BM8" s="250"/>
      <c r="BN8" s="237" t="s">
        <v>2015</v>
      </c>
      <c r="BO8" s="237" t="s">
        <v>2015</v>
      </c>
      <c r="BQ8" s="236" t="str">
        <f>IF(BD8&lt;&gt;"",'All Link_LOV'!$I$26,IF('Borneo 103sites'!BC8&lt;&gt;"",'All Link_LOV'!$I$25,'All Link_LOV'!$I$7))</f>
        <v>PR Created</v>
      </c>
      <c r="BR8" s="14" t="str">
        <f>IF(AU8&lt;&gt;"",'All Link_LOV'!$M$13,IF(W8="Pending Budget",'All Link_LOV'!$M$11,"Queried"))</f>
        <v>LOR Approved in Vprime</v>
      </c>
    </row>
    <row r="9" spans="1:97" s="236" customFormat="1" ht="21" customHeight="1">
      <c r="A9" s="236">
        <v>5</v>
      </c>
      <c r="B9" s="221" t="s">
        <v>14871</v>
      </c>
      <c r="C9" s="221" t="s">
        <v>14872</v>
      </c>
      <c r="D9" s="222" t="s">
        <v>549</v>
      </c>
      <c r="E9" s="221">
        <v>2.9281860000000002</v>
      </c>
      <c r="F9" s="221">
        <v>112.54308</v>
      </c>
      <c r="G9" s="223" t="s">
        <v>548</v>
      </c>
      <c r="H9" s="222" t="s">
        <v>14853</v>
      </c>
      <c r="I9" s="222" t="s">
        <v>7302</v>
      </c>
      <c r="J9" s="221" t="s">
        <v>7328</v>
      </c>
      <c r="K9" s="224">
        <v>20000</v>
      </c>
      <c r="L9" s="225">
        <v>45189</v>
      </c>
      <c r="M9" s="226">
        <v>45184</v>
      </c>
      <c r="N9" s="226">
        <v>45201</v>
      </c>
      <c r="O9" s="226">
        <v>45208</v>
      </c>
      <c r="P9" s="227" t="s">
        <v>14843</v>
      </c>
      <c r="Q9" s="257">
        <v>1</v>
      </c>
      <c r="R9" s="257" t="s">
        <v>14844</v>
      </c>
      <c r="S9" s="227" t="s">
        <v>14873</v>
      </c>
      <c r="T9" s="228" t="s">
        <v>14874</v>
      </c>
      <c r="U9" s="228"/>
      <c r="V9" s="228" t="s">
        <v>14855</v>
      </c>
      <c r="W9" s="229" t="s">
        <v>14847</v>
      </c>
      <c r="X9" s="221" t="s">
        <v>550</v>
      </c>
      <c r="Y9" s="221" t="s">
        <v>556</v>
      </c>
      <c r="Z9" s="221" t="s">
        <v>557</v>
      </c>
      <c r="AA9" s="221" t="s">
        <v>558</v>
      </c>
      <c r="AB9" s="221" t="s">
        <v>553</v>
      </c>
      <c r="AC9" s="221" t="s">
        <v>14848</v>
      </c>
      <c r="AD9" s="221">
        <v>5</v>
      </c>
      <c r="AE9" s="221" t="s">
        <v>14849</v>
      </c>
      <c r="AF9" s="221" t="s">
        <v>14849</v>
      </c>
      <c r="AG9" s="221" t="s">
        <v>14875</v>
      </c>
      <c r="AH9" s="221" t="s">
        <v>14849</v>
      </c>
      <c r="AI9" s="230" t="s">
        <v>14876</v>
      </c>
      <c r="AJ9" s="231">
        <v>634.62</v>
      </c>
      <c r="AK9" s="231">
        <v>675.37</v>
      </c>
      <c r="AL9" s="231">
        <v>18541.61</v>
      </c>
      <c r="AM9" s="231">
        <v>19851.600000000002</v>
      </c>
      <c r="AN9" s="258">
        <v>45140</v>
      </c>
      <c r="AO9" s="258">
        <v>45530</v>
      </c>
      <c r="AP9" s="258">
        <v>45140</v>
      </c>
      <c r="AQ9" s="231"/>
      <c r="AR9" s="221">
        <v>100209977</v>
      </c>
      <c r="AS9" s="232">
        <v>19852</v>
      </c>
      <c r="AT9" s="228">
        <v>45175</v>
      </c>
      <c r="AU9" s="221" t="s">
        <v>551</v>
      </c>
      <c r="AV9" s="224">
        <v>10000</v>
      </c>
      <c r="AW9" s="233">
        <v>45178</v>
      </c>
      <c r="AX9" s="233"/>
      <c r="AY9" s="233"/>
      <c r="AZ9" s="233"/>
      <c r="BA9" s="233" t="s">
        <v>2209</v>
      </c>
      <c r="BB9" s="233">
        <v>45182</v>
      </c>
      <c r="BC9" s="233">
        <v>45182</v>
      </c>
      <c r="BD9" s="257">
        <v>4902147570</v>
      </c>
      <c r="BE9" s="234">
        <v>45183</v>
      </c>
      <c r="BF9" s="259">
        <f>1265.6+557.86</f>
        <v>1823.46</v>
      </c>
      <c r="BG9" s="233"/>
      <c r="BH9" s="233"/>
      <c r="BI9" s="233"/>
      <c r="BJ9" s="233"/>
      <c r="BK9" s="233"/>
      <c r="BL9" s="233"/>
      <c r="BM9" s="235"/>
      <c r="BN9" s="221" t="s">
        <v>2015</v>
      </c>
      <c r="BO9" s="221" t="s">
        <v>2015</v>
      </c>
      <c r="BQ9" s="236" t="str">
        <f>IF(BD9&lt;&gt;"",'All Link_LOV'!$I$26,IF('Borneo 103sites'!BC9&lt;&gt;"",'All Link_LOV'!$I$25,'All Link_LOV'!$I$7))</f>
        <v>PO Issued</v>
      </c>
      <c r="BR9" s="14" t="str">
        <f>IF(AU9&lt;&gt;"",'All Link_LOV'!$M$13,IF(W9="Pending Budget",'All Link_LOV'!$M$11,"Queried"))</f>
        <v>LOR Approved in Vprime</v>
      </c>
    </row>
    <row r="10" spans="1:97" s="251" customFormat="1" ht="21" customHeight="1">
      <c r="A10" s="251">
        <v>6</v>
      </c>
      <c r="B10" s="237" t="s">
        <v>14877</v>
      </c>
      <c r="C10" s="254" t="s">
        <v>14878</v>
      </c>
      <c r="D10" s="238" t="s">
        <v>621</v>
      </c>
      <c r="E10" s="237">
        <v>1.4751669999999999</v>
      </c>
      <c r="F10" s="237">
        <v>110.29792</v>
      </c>
      <c r="G10" s="223" t="s">
        <v>620</v>
      </c>
      <c r="H10" s="238" t="s">
        <v>14841</v>
      </c>
      <c r="I10" s="238" t="s">
        <v>14422</v>
      </c>
      <c r="J10" s="237" t="s">
        <v>14422</v>
      </c>
      <c r="K10" s="239">
        <v>11555.714449999999</v>
      </c>
      <c r="L10" s="240">
        <v>45189</v>
      </c>
      <c r="M10" s="241">
        <v>45189</v>
      </c>
      <c r="N10" s="241">
        <v>45201</v>
      </c>
      <c r="O10" s="241">
        <v>45208</v>
      </c>
      <c r="P10" s="238" t="s">
        <v>14843</v>
      </c>
      <c r="Q10" s="238">
        <v>1</v>
      </c>
      <c r="R10" s="238" t="s">
        <v>14844</v>
      </c>
      <c r="S10" s="238" t="s">
        <v>14845</v>
      </c>
      <c r="T10" s="242">
        <v>45167</v>
      </c>
      <c r="U10" s="242">
        <v>45167</v>
      </c>
      <c r="V10" s="242" t="s">
        <v>14846</v>
      </c>
      <c r="W10" s="243" t="s">
        <v>14847</v>
      </c>
      <c r="X10" s="237" t="s">
        <v>589</v>
      </c>
      <c r="Y10" s="237" t="s">
        <v>595</v>
      </c>
      <c r="Z10" s="237" t="s">
        <v>596</v>
      </c>
      <c r="AA10" s="237" t="s">
        <v>597</v>
      </c>
      <c r="AB10" s="237" t="s">
        <v>553</v>
      </c>
      <c r="AC10" s="237" t="s">
        <v>14848</v>
      </c>
      <c r="AD10" s="237">
        <v>0</v>
      </c>
      <c r="AE10" s="237" t="s">
        <v>14849</v>
      </c>
      <c r="AF10" s="237" t="s">
        <v>14849</v>
      </c>
      <c r="AG10" s="237" t="s">
        <v>14849</v>
      </c>
      <c r="AH10" s="237" t="s">
        <v>14849</v>
      </c>
      <c r="AI10" s="237" t="s">
        <v>14879</v>
      </c>
      <c r="AJ10" s="244">
        <v>2000</v>
      </c>
      <c r="AK10" s="244">
        <v>2500</v>
      </c>
      <c r="AL10" s="244">
        <v>7055.71</v>
      </c>
      <c r="AM10" s="244">
        <v>11555.71</v>
      </c>
      <c r="AN10" s="238"/>
      <c r="AO10" s="238"/>
      <c r="AP10" s="238"/>
      <c r="AQ10" s="244"/>
      <c r="AR10" s="237">
        <v>100210156</v>
      </c>
      <c r="AS10" s="245">
        <v>11556</v>
      </c>
      <c r="AT10" s="246">
        <v>45175</v>
      </c>
      <c r="AU10" s="237" t="s">
        <v>622</v>
      </c>
      <c r="AV10" s="239">
        <v>5796.8</v>
      </c>
      <c r="AW10" s="247">
        <v>45181</v>
      </c>
      <c r="AX10" s="247"/>
      <c r="AY10" s="247"/>
      <c r="AZ10" s="247"/>
      <c r="BA10" s="247">
        <v>45181</v>
      </c>
      <c r="BB10" s="247">
        <v>45183</v>
      </c>
      <c r="BC10" s="247">
        <v>45183</v>
      </c>
      <c r="BD10" s="238">
        <v>4902147588</v>
      </c>
      <c r="BE10" s="249">
        <v>45183</v>
      </c>
      <c r="BF10" s="244">
        <v>6150.82</v>
      </c>
      <c r="BG10" s="247"/>
      <c r="BH10" s="247"/>
      <c r="BI10" s="247"/>
      <c r="BJ10" s="247"/>
      <c r="BK10" s="247"/>
      <c r="BL10" s="247"/>
      <c r="BM10" s="250"/>
      <c r="BN10" s="237" t="s">
        <v>2015</v>
      </c>
      <c r="BO10" s="237" t="s">
        <v>2015</v>
      </c>
      <c r="BQ10" s="236" t="str">
        <f>IF(BD10&lt;&gt;"",'All Link_LOV'!$I$26,IF('Borneo 103sites'!BC10&lt;&gt;"",'All Link_LOV'!$I$25,'All Link_LOV'!$I$7))</f>
        <v>PO Issued</v>
      </c>
      <c r="BR10" s="14" t="str">
        <f>IF(AU10&lt;&gt;"",'All Link_LOV'!$M$13,IF(W10="Pending Budget",'All Link_LOV'!$M$11,"Queried"))</f>
        <v>LOR Approved in Vprime</v>
      </c>
    </row>
    <row r="11" spans="1:97" s="236" customFormat="1" ht="21" customHeight="1">
      <c r="A11" s="251">
        <v>7</v>
      </c>
      <c r="B11" s="221" t="s">
        <v>14880</v>
      </c>
      <c r="C11" s="221" t="s">
        <v>14881</v>
      </c>
      <c r="D11" s="222" t="s">
        <v>609</v>
      </c>
      <c r="E11" s="221">
        <v>1.3534908000000001</v>
      </c>
      <c r="F11" s="221">
        <v>110.31225999999999</v>
      </c>
      <c r="G11" s="223" t="s">
        <v>608</v>
      </c>
      <c r="H11" s="222" t="s">
        <v>14841</v>
      </c>
      <c r="I11" s="222" t="s">
        <v>7360</v>
      </c>
      <c r="J11" s="221" t="s">
        <v>7360</v>
      </c>
      <c r="K11" s="224">
        <v>8144.9577000000008</v>
      </c>
      <c r="L11" s="225">
        <v>45189</v>
      </c>
      <c r="M11" s="226">
        <v>45184</v>
      </c>
      <c r="N11" s="226">
        <v>45201</v>
      </c>
      <c r="O11" s="226">
        <v>45208</v>
      </c>
      <c r="P11" s="222" t="s">
        <v>14843</v>
      </c>
      <c r="Q11" s="222">
        <v>1</v>
      </c>
      <c r="R11" s="222" t="s">
        <v>14844</v>
      </c>
      <c r="S11" s="222" t="s">
        <v>14873</v>
      </c>
      <c r="T11" s="258" t="e">
        <v>#N/A</v>
      </c>
      <c r="U11" s="258"/>
      <c r="V11" s="258" t="s">
        <v>14855</v>
      </c>
      <c r="W11" s="243" t="s">
        <v>14847</v>
      </c>
      <c r="X11" s="221" t="s">
        <v>589</v>
      </c>
      <c r="Y11" s="221" t="s">
        <v>595</v>
      </c>
      <c r="Z11" s="221" t="s">
        <v>596</v>
      </c>
      <c r="AA11" s="221" t="s">
        <v>597</v>
      </c>
      <c r="AB11" s="221" t="s">
        <v>592</v>
      </c>
      <c r="AC11" s="221" t="s">
        <v>14848</v>
      </c>
      <c r="AD11" s="221">
        <v>10</v>
      </c>
      <c r="AE11" s="221" t="s">
        <v>14849</v>
      </c>
      <c r="AF11" s="221" t="s">
        <v>14849</v>
      </c>
      <c r="AG11" s="221" t="s">
        <v>14849</v>
      </c>
      <c r="AH11" s="221" t="s">
        <v>14849</v>
      </c>
      <c r="AI11" s="221" t="s">
        <v>14882</v>
      </c>
      <c r="AJ11" s="231">
        <v>1000</v>
      </c>
      <c r="AK11" s="231">
        <v>2500</v>
      </c>
      <c r="AL11" s="231">
        <v>4644</v>
      </c>
      <c r="AM11" s="231">
        <v>8144</v>
      </c>
      <c r="AN11" s="222"/>
      <c r="AO11" s="222"/>
      <c r="AP11" s="222"/>
      <c r="AQ11" s="231"/>
      <c r="AR11" s="221">
        <v>100210143</v>
      </c>
      <c r="AS11" s="232">
        <v>8144</v>
      </c>
      <c r="AT11" s="228">
        <v>45175</v>
      </c>
      <c r="AU11" s="221" t="s">
        <v>610</v>
      </c>
      <c r="AV11" s="224">
        <v>4348.3999999999996</v>
      </c>
      <c r="AW11" s="233">
        <v>45182</v>
      </c>
      <c r="AX11" s="233"/>
      <c r="AY11" s="233"/>
      <c r="AZ11" s="233"/>
      <c r="BA11" s="233" t="s">
        <v>2209</v>
      </c>
      <c r="BB11" s="233">
        <v>45182</v>
      </c>
      <c r="BC11" s="233" t="s">
        <v>1857</v>
      </c>
      <c r="BD11" s="222">
        <v>4902147845</v>
      </c>
      <c r="BE11" s="234">
        <v>45184</v>
      </c>
      <c r="BF11" s="231">
        <v>989.52</v>
      </c>
      <c r="BG11" s="233"/>
      <c r="BH11" s="233"/>
      <c r="BI11" s="233"/>
      <c r="BJ11" s="233"/>
      <c r="BK11" s="233"/>
      <c r="BL11" s="233"/>
      <c r="BM11" s="235"/>
      <c r="BN11" s="221" t="s">
        <v>2015</v>
      </c>
      <c r="BO11" s="221" t="s">
        <v>2015</v>
      </c>
      <c r="BQ11" s="236" t="str">
        <f>IF(BD11&lt;&gt;"",'All Link_LOV'!$I$26,IF('Borneo 103sites'!BC11&lt;&gt;"",'All Link_LOV'!$I$25,'All Link_LOV'!$I$7))</f>
        <v>PO Issued</v>
      </c>
      <c r="BR11" s="14" t="str">
        <f>IF(AU11&lt;&gt;"",'All Link_LOV'!$M$13,IF(W11="Pending Budget",'All Link_LOV'!$M$11,"Queried"))</f>
        <v>LOR Approved in Vprime</v>
      </c>
    </row>
    <row r="12" spans="1:97" s="275" customFormat="1" ht="21" customHeight="1">
      <c r="A12" s="251">
        <v>8</v>
      </c>
      <c r="B12" s="260" t="s">
        <v>14883</v>
      </c>
      <c r="C12" s="261" t="s">
        <v>14884</v>
      </c>
      <c r="D12" s="262" t="s">
        <v>14885</v>
      </c>
      <c r="E12" s="260">
        <v>1.7011985000000001</v>
      </c>
      <c r="F12" s="260">
        <v>110.36975</v>
      </c>
      <c r="G12" s="223" t="s">
        <v>14886</v>
      </c>
      <c r="H12" s="262" t="s">
        <v>14841</v>
      </c>
      <c r="I12" s="262" t="s">
        <v>14842</v>
      </c>
      <c r="J12" s="260" t="s">
        <v>7263</v>
      </c>
      <c r="K12" s="263">
        <v>7348.854949999999</v>
      </c>
      <c r="L12" s="264">
        <v>45189</v>
      </c>
      <c r="M12" s="265">
        <v>45184</v>
      </c>
      <c r="N12" s="265">
        <v>45201</v>
      </c>
      <c r="O12" s="265">
        <v>45208</v>
      </c>
      <c r="P12" s="266" t="s">
        <v>14887</v>
      </c>
      <c r="Q12" s="262">
        <v>1</v>
      </c>
      <c r="R12" s="262" t="s">
        <v>14844</v>
      </c>
      <c r="S12" s="266" t="s">
        <v>14845</v>
      </c>
      <c r="T12" s="267">
        <v>45182</v>
      </c>
      <c r="U12" s="267">
        <v>45180</v>
      </c>
      <c r="V12" s="267" t="s">
        <v>14846</v>
      </c>
      <c r="W12" s="229" t="s">
        <v>14888</v>
      </c>
      <c r="X12" s="260" t="s">
        <v>562</v>
      </c>
      <c r="Y12" s="260" t="s">
        <v>568</v>
      </c>
      <c r="Z12" s="260" t="s">
        <v>14889</v>
      </c>
      <c r="AA12" s="260" t="s">
        <v>570</v>
      </c>
      <c r="AB12" s="260" t="s">
        <v>565</v>
      </c>
      <c r="AC12" s="260" t="s">
        <v>14890</v>
      </c>
      <c r="AD12" s="260">
        <v>0</v>
      </c>
      <c r="AE12" s="260" t="s">
        <v>14849</v>
      </c>
      <c r="AF12" s="260" t="s">
        <v>14849</v>
      </c>
      <c r="AG12" s="260" t="s">
        <v>14875</v>
      </c>
      <c r="AH12" s="260" t="s">
        <v>14849</v>
      </c>
      <c r="AI12" s="268" t="s">
        <v>14862</v>
      </c>
      <c r="AJ12" s="269">
        <v>0</v>
      </c>
      <c r="AK12" s="269">
        <v>3066.87</v>
      </c>
      <c r="AL12" s="269">
        <v>3066.87</v>
      </c>
      <c r="AM12" s="269">
        <v>6133.74</v>
      </c>
      <c r="AN12" s="262"/>
      <c r="AO12" s="262"/>
      <c r="AP12" s="262"/>
      <c r="AQ12" s="269"/>
      <c r="AR12" s="270">
        <v>100207032</v>
      </c>
      <c r="AS12" s="271">
        <v>6133</v>
      </c>
      <c r="AT12" s="267">
        <v>45085</v>
      </c>
      <c r="AU12" s="260" t="s">
        <v>14891</v>
      </c>
      <c r="AV12" s="263">
        <v>3066.87</v>
      </c>
      <c r="AW12" s="272" t="s">
        <v>3195</v>
      </c>
      <c r="AX12" s="272"/>
      <c r="AY12" s="272"/>
      <c r="AZ12" s="272"/>
      <c r="BA12" s="272" t="s">
        <v>3195</v>
      </c>
      <c r="BB12" s="272" t="s">
        <v>3195</v>
      </c>
      <c r="BC12" s="272" t="s">
        <v>3195</v>
      </c>
      <c r="BD12" s="262" t="s">
        <v>3195</v>
      </c>
      <c r="BE12" s="273" t="s">
        <v>3195</v>
      </c>
      <c r="BF12" s="269" t="s">
        <v>3195</v>
      </c>
      <c r="BG12" s="272" t="s">
        <v>3195</v>
      </c>
      <c r="BH12" s="272" t="s">
        <v>3195</v>
      </c>
      <c r="BI12" s="272" t="s">
        <v>3195</v>
      </c>
      <c r="BJ12" s="272" t="s">
        <v>3195</v>
      </c>
      <c r="BK12" s="272"/>
      <c r="BL12" s="272"/>
      <c r="BM12" s="274"/>
      <c r="BN12" s="260" t="s">
        <v>2015</v>
      </c>
      <c r="BO12" s="260" t="s">
        <v>2015</v>
      </c>
      <c r="BP12" s="275" t="s">
        <v>14892</v>
      </c>
      <c r="BQ12" s="236" t="str">
        <f>IF(BD12&lt;&gt;"",'All Link_LOV'!$I$26,IF('Borneo 103sites'!BC12&lt;&gt;"",'All Link_LOV'!$I$25,'All Link_LOV'!$I$7))</f>
        <v>PO Issued</v>
      </c>
      <c r="BR12" s="14" t="str">
        <f>IF(AU12&lt;&gt;"",'All Link_LOV'!$M$13,IF(W12="Pending Budget",'All Link_LOV'!$M$11,"Queried"))</f>
        <v>LOR Approved in Vprime</v>
      </c>
    </row>
    <row r="13" spans="1:97" s="236" customFormat="1" ht="21" customHeight="1">
      <c r="A13" s="236">
        <v>9</v>
      </c>
      <c r="B13" s="221" t="s">
        <v>14893</v>
      </c>
      <c r="C13" s="221" t="s">
        <v>14894</v>
      </c>
      <c r="D13" s="222" t="s">
        <v>627</v>
      </c>
      <c r="E13" s="221">
        <v>4.2395832999999996</v>
      </c>
      <c r="F13" s="221">
        <v>113.95998</v>
      </c>
      <c r="G13" s="223" t="s">
        <v>626</v>
      </c>
      <c r="H13" s="222" t="s">
        <v>14895</v>
      </c>
      <c r="I13" s="222" t="s">
        <v>7015</v>
      </c>
      <c r="J13" s="221" t="s">
        <v>7015</v>
      </c>
      <c r="K13" s="224">
        <v>27500</v>
      </c>
      <c r="L13" s="225">
        <v>45189</v>
      </c>
      <c r="M13" s="226">
        <v>45184</v>
      </c>
      <c r="N13" s="226">
        <v>45201</v>
      </c>
      <c r="O13" s="226">
        <v>45208</v>
      </c>
      <c r="P13" s="222" t="s">
        <v>14843</v>
      </c>
      <c r="Q13" s="222">
        <v>1</v>
      </c>
      <c r="R13" s="222" t="s">
        <v>14844</v>
      </c>
      <c r="S13" s="222" t="s">
        <v>14873</v>
      </c>
      <c r="T13" s="258" t="e">
        <v>#N/A</v>
      </c>
      <c r="U13" s="258"/>
      <c r="V13" s="258" t="s">
        <v>14855</v>
      </c>
      <c r="W13" s="243" t="s">
        <v>14866</v>
      </c>
      <c r="X13" s="221" t="s">
        <v>628</v>
      </c>
      <c r="Y13" s="221" t="s">
        <v>634</v>
      </c>
      <c r="Z13" s="221" t="s">
        <v>635</v>
      </c>
      <c r="AA13" s="221" t="s">
        <v>636</v>
      </c>
      <c r="AB13" s="221" t="s">
        <v>631</v>
      </c>
      <c r="AC13" s="221" t="s">
        <v>14896</v>
      </c>
      <c r="AD13" s="221">
        <v>0</v>
      </c>
      <c r="AE13" s="221" t="s">
        <v>14849</v>
      </c>
      <c r="AF13" s="221" t="s">
        <v>14849</v>
      </c>
      <c r="AG13" s="221" t="s">
        <v>14875</v>
      </c>
      <c r="AH13" s="221" t="s">
        <v>14849</v>
      </c>
      <c r="AI13" s="276" t="s">
        <v>14897</v>
      </c>
      <c r="AJ13" s="231">
        <v>475.96</v>
      </c>
      <c r="AK13" s="231">
        <v>0</v>
      </c>
      <c r="AL13" s="231">
        <v>28702.89</v>
      </c>
      <c r="AM13" s="231">
        <v>29178.85</v>
      </c>
      <c r="AN13" s="222"/>
      <c r="AO13" s="222"/>
      <c r="AP13" s="222"/>
      <c r="AQ13" s="231"/>
      <c r="AR13" s="221">
        <v>100210130</v>
      </c>
      <c r="AS13" s="232">
        <v>29179</v>
      </c>
      <c r="AT13" s="228">
        <v>45175</v>
      </c>
      <c r="AU13" s="221" t="s">
        <v>629</v>
      </c>
      <c r="AV13" s="224">
        <v>29178.85</v>
      </c>
      <c r="AW13" s="233">
        <v>45181</v>
      </c>
      <c r="AX13" s="233"/>
      <c r="AY13" s="233"/>
      <c r="AZ13" s="233"/>
      <c r="BA13" s="233">
        <v>45184</v>
      </c>
      <c r="BB13" s="233" t="s">
        <v>14870</v>
      </c>
      <c r="BC13" s="233">
        <v>45185</v>
      </c>
      <c r="BD13" s="222"/>
      <c r="BE13" s="234"/>
      <c r="BF13" s="231"/>
      <c r="BG13" s="233"/>
      <c r="BH13" s="233"/>
      <c r="BI13" s="233"/>
      <c r="BJ13" s="233"/>
      <c r="BK13" s="233"/>
      <c r="BL13" s="233"/>
      <c r="BM13" s="235"/>
      <c r="BN13" s="221" t="s">
        <v>2015</v>
      </c>
      <c r="BO13" s="221" t="s">
        <v>2015</v>
      </c>
      <c r="BQ13" s="236" t="str">
        <f>IF(BD13&lt;&gt;"",'All Link_LOV'!$I$26,IF('Borneo 103sites'!BC13&lt;&gt;"",'All Link_LOV'!$I$25,'All Link_LOV'!$I$7))</f>
        <v>PR Created</v>
      </c>
      <c r="BR13" s="14" t="str">
        <f>IF(AU13&lt;&gt;"",'All Link_LOV'!$M$13,IF(W13="Pending Budget",'All Link_LOV'!$M$11,"Queried"))</f>
        <v>LOR Approved in Vprime</v>
      </c>
    </row>
    <row r="14" spans="1:97" s="251" customFormat="1" ht="21" customHeight="1">
      <c r="A14" s="251">
        <v>10</v>
      </c>
      <c r="B14" s="237" t="s">
        <v>14898</v>
      </c>
      <c r="C14" s="237" t="s">
        <v>14899</v>
      </c>
      <c r="D14" s="238" t="s">
        <v>573</v>
      </c>
      <c r="E14" s="237">
        <v>1.5448459999999999</v>
      </c>
      <c r="F14" s="237">
        <v>110.52323</v>
      </c>
      <c r="G14" s="223" t="s">
        <v>572</v>
      </c>
      <c r="H14" s="238" t="s">
        <v>14841</v>
      </c>
      <c r="I14" s="238" t="s">
        <v>14900</v>
      </c>
      <c r="J14" s="237" t="s">
        <v>6385</v>
      </c>
      <c r="K14" s="239">
        <v>8144.9577000000008</v>
      </c>
      <c r="L14" s="240">
        <v>45189</v>
      </c>
      <c r="M14" s="241">
        <v>45189</v>
      </c>
      <c r="N14" s="241">
        <v>45201</v>
      </c>
      <c r="O14" s="241">
        <v>45208</v>
      </c>
      <c r="P14" s="252" t="s">
        <v>14843</v>
      </c>
      <c r="Q14" s="238">
        <v>1</v>
      </c>
      <c r="R14" s="238" t="s">
        <v>14844</v>
      </c>
      <c r="S14" s="252" t="s">
        <v>14854</v>
      </c>
      <c r="T14" s="246" t="e">
        <v>#N/A</v>
      </c>
      <c r="U14" s="246"/>
      <c r="V14" s="246" t="s">
        <v>14855</v>
      </c>
      <c r="W14" s="229" t="s">
        <v>14866</v>
      </c>
      <c r="X14" s="237" t="s">
        <v>562</v>
      </c>
      <c r="Y14" s="237" t="s">
        <v>568</v>
      </c>
      <c r="Z14" s="237" t="s">
        <v>578</v>
      </c>
      <c r="AA14" s="237" t="s">
        <v>570</v>
      </c>
      <c r="AB14" s="237" t="s">
        <v>576</v>
      </c>
      <c r="AC14" s="237" t="s">
        <v>14890</v>
      </c>
      <c r="AD14" s="237">
        <v>1</v>
      </c>
      <c r="AE14" s="237" t="s">
        <v>14875</v>
      </c>
      <c r="AF14" s="237" t="s">
        <v>14849</v>
      </c>
      <c r="AG14" s="237" t="s">
        <v>14875</v>
      </c>
      <c r="AH14" s="237" t="s">
        <v>14875</v>
      </c>
      <c r="AI14" s="253" t="s">
        <v>14901</v>
      </c>
      <c r="AJ14" s="244">
        <v>2000</v>
      </c>
      <c r="AK14" s="244">
        <v>2500</v>
      </c>
      <c r="AL14" s="244">
        <v>3644.96</v>
      </c>
      <c r="AM14" s="244">
        <v>8144.96</v>
      </c>
      <c r="AN14" s="238"/>
      <c r="AO14" s="238"/>
      <c r="AP14" s="238"/>
      <c r="AQ14" s="239" t="s">
        <v>14902</v>
      </c>
      <c r="AR14" s="237">
        <v>100210078</v>
      </c>
      <c r="AS14" s="245">
        <v>8145</v>
      </c>
      <c r="AT14" s="246">
        <v>45175</v>
      </c>
      <c r="AU14" s="237" t="s">
        <v>574</v>
      </c>
      <c r="AV14" s="239">
        <v>4348.3999999999996</v>
      </c>
      <c r="AW14" s="247">
        <v>45177</v>
      </c>
      <c r="AX14" s="247"/>
      <c r="AY14" s="247"/>
      <c r="AZ14" s="247"/>
      <c r="BA14" s="247">
        <v>45178</v>
      </c>
      <c r="BB14" s="247">
        <v>45178</v>
      </c>
      <c r="BC14" s="247">
        <v>45178</v>
      </c>
      <c r="BD14" s="238">
        <v>4902145997</v>
      </c>
      <c r="BE14" s="249">
        <v>45179</v>
      </c>
      <c r="BF14" s="244">
        <v>3171.65</v>
      </c>
      <c r="BG14" s="247">
        <v>45181</v>
      </c>
      <c r="BH14" s="277">
        <v>45183</v>
      </c>
      <c r="BI14" s="277">
        <v>45183</v>
      </c>
      <c r="BJ14" s="247"/>
      <c r="BK14" s="247"/>
      <c r="BL14" s="247"/>
      <c r="BM14" s="250"/>
      <c r="BN14" s="237" t="s">
        <v>2015</v>
      </c>
      <c r="BO14" s="237" t="s">
        <v>2015</v>
      </c>
      <c r="BQ14" s="236" t="str">
        <f>IF(BD14&lt;&gt;"",'All Link_LOV'!$I$26,IF('Borneo 103sites'!BC14&lt;&gt;"",'All Link_LOV'!$I$25,'All Link_LOV'!$I$7))</f>
        <v>PO Issued</v>
      </c>
      <c r="BR14" s="14" t="str">
        <f>IF(AU14&lt;&gt;"",'All Link_LOV'!$M$13,IF(W14="Pending Budget",'All Link_LOV'!$M$11,"Queried"))</f>
        <v>LOR Approved in Vprime</v>
      </c>
    </row>
    <row r="15" spans="1:97" s="236" customFormat="1" ht="21" customHeight="1">
      <c r="A15" s="251">
        <v>11</v>
      </c>
      <c r="B15" s="221" t="s">
        <v>14903</v>
      </c>
      <c r="C15" s="221" t="s">
        <v>14904</v>
      </c>
      <c r="D15" s="222" t="s">
        <v>648</v>
      </c>
      <c r="E15" s="221">
        <v>1.47</v>
      </c>
      <c r="F15" s="221">
        <v>110.7</v>
      </c>
      <c r="G15" s="223" t="s">
        <v>647</v>
      </c>
      <c r="H15" s="222" t="s">
        <v>14841</v>
      </c>
      <c r="I15" s="222" t="s">
        <v>14900</v>
      </c>
      <c r="J15" s="221" t="s">
        <v>6385</v>
      </c>
      <c r="K15" s="224">
        <v>8715.43</v>
      </c>
      <c r="L15" s="225">
        <v>45189</v>
      </c>
      <c r="M15" s="226">
        <v>45184</v>
      </c>
      <c r="N15" s="226">
        <v>45201</v>
      </c>
      <c r="O15" s="226">
        <v>45208</v>
      </c>
      <c r="P15" s="227" t="s">
        <v>14843</v>
      </c>
      <c r="Q15" s="222">
        <v>1</v>
      </c>
      <c r="R15" s="222" t="s">
        <v>14844</v>
      </c>
      <c r="S15" s="227" t="s">
        <v>14873</v>
      </c>
      <c r="T15" s="228" t="s">
        <v>14874</v>
      </c>
      <c r="U15" s="228"/>
      <c r="V15" s="228" t="s">
        <v>14855</v>
      </c>
      <c r="W15" s="229" t="s">
        <v>14866</v>
      </c>
      <c r="X15" s="221" t="s">
        <v>562</v>
      </c>
      <c r="Y15" s="221" t="s">
        <v>568</v>
      </c>
      <c r="Z15" s="221" t="s">
        <v>578</v>
      </c>
      <c r="AA15" s="221" t="s">
        <v>570</v>
      </c>
      <c r="AB15" s="221" t="s">
        <v>576</v>
      </c>
      <c r="AC15" s="221" t="s">
        <v>14890</v>
      </c>
      <c r="AD15" s="221">
        <v>1</v>
      </c>
      <c r="AE15" s="221" t="s">
        <v>14875</v>
      </c>
      <c r="AF15" s="221" t="s">
        <v>14849</v>
      </c>
      <c r="AG15" s="221" t="s">
        <v>14875</v>
      </c>
      <c r="AH15" s="221" t="s">
        <v>14875</v>
      </c>
      <c r="AI15" s="230" t="s">
        <v>14905</v>
      </c>
      <c r="AJ15" s="231">
        <v>1183</v>
      </c>
      <c r="AK15" s="231">
        <v>2500</v>
      </c>
      <c r="AL15" s="231">
        <v>5031.59</v>
      </c>
      <c r="AM15" s="231">
        <v>8714.59</v>
      </c>
      <c r="AN15" s="222"/>
      <c r="AO15" s="222"/>
      <c r="AP15" s="222"/>
      <c r="AQ15" s="278" t="s">
        <v>14906</v>
      </c>
      <c r="AR15" s="221">
        <v>100210063</v>
      </c>
      <c r="AS15" s="232">
        <v>8715</v>
      </c>
      <c r="AT15" s="228">
        <v>45175</v>
      </c>
      <c r="AU15" s="221" t="s">
        <v>649</v>
      </c>
      <c r="AV15" s="224">
        <v>4394.3999999999996</v>
      </c>
      <c r="AW15" s="233">
        <v>45176</v>
      </c>
      <c r="AX15" s="233"/>
      <c r="AY15" s="233"/>
      <c r="AZ15" s="233"/>
      <c r="BA15" s="233">
        <v>45177</v>
      </c>
      <c r="BB15" s="233">
        <v>45178</v>
      </c>
      <c r="BC15" s="233">
        <v>45178</v>
      </c>
      <c r="BD15" s="222">
        <v>4902145965</v>
      </c>
      <c r="BE15" s="234">
        <v>45179</v>
      </c>
      <c r="BF15" s="231">
        <v>2847.6</v>
      </c>
      <c r="BG15" s="233">
        <v>45180</v>
      </c>
      <c r="BH15" s="279">
        <v>45183</v>
      </c>
      <c r="BI15" s="279">
        <v>45183</v>
      </c>
      <c r="BJ15" s="233"/>
      <c r="BK15" s="233"/>
      <c r="BL15" s="233"/>
      <c r="BM15" s="235"/>
      <c r="BN15" s="221" t="s">
        <v>2015</v>
      </c>
      <c r="BO15" s="221" t="s">
        <v>2015</v>
      </c>
      <c r="BQ15" s="236" t="str">
        <f>IF(BD15&lt;&gt;"",'All Link_LOV'!$I$26,IF('Borneo 103sites'!BC15&lt;&gt;"",'All Link_LOV'!$I$25,'All Link_LOV'!$I$7))</f>
        <v>PO Issued</v>
      </c>
      <c r="BR15" s="14" t="str">
        <f>IF(AU15&lt;&gt;"",'All Link_LOV'!$M$13,IF(W15="Pending Budget",'All Link_LOV'!$M$11,"Queried"))</f>
        <v>LOR Approved in Vprime</v>
      </c>
    </row>
    <row r="16" spans="1:97" s="236" customFormat="1" ht="21" customHeight="1">
      <c r="A16" s="251">
        <v>12</v>
      </c>
      <c r="B16" s="221" t="s">
        <v>14907</v>
      </c>
      <c r="C16" s="221" t="s">
        <v>14908</v>
      </c>
      <c r="D16" s="222" t="s">
        <v>581</v>
      </c>
      <c r="E16" s="221">
        <v>1.049801</v>
      </c>
      <c r="F16" s="221">
        <v>110.75032</v>
      </c>
      <c r="G16" s="223" t="s">
        <v>580</v>
      </c>
      <c r="H16" s="222" t="s">
        <v>14841</v>
      </c>
      <c r="I16" s="222" t="s">
        <v>8233</v>
      </c>
      <c r="J16" s="221" t="s">
        <v>8233</v>
      </c>
      <c r="K16" s="224">
        <v>8144.9577000000008</v>
      </c>
      <c r="L16" s="225">
        <v>45189</v>
      </c>
      <c r="M16" s="226">
        <v>45184</v>
      </c>
      <c r="N16" s="226">
        <v>45201</v>
      </c>
      <c r="O16" s="226">
        <v>45208</v>
      </c>
      <c r="P16" s="227" t="s">
        <v>14843</v>
      </c>
      <c r="Q16" s="222">
        <v>1</v>
      </c>
      <c r="R16" s="222" t="s">
        <v>14844</v>
      </c>
      <c r="S16" s="227" t="s">
        <v>14873</v>
      </c>
      <c r="T16" s="228" t="e">
        <v>#N/A</v>
      </c>
      <c r="U16" s="228"/>
      <c r="V16" s="228" t="s">
        <v>14855</v>
      </c>
      <c r="W16" s="229" t="s">
        <v>14866</v>
      </c>
      <c r="X16" s="221" t="s">
        <v>562</v>
      </c>
      <c r="Y16" s="221" t="s">
        <v>568</v>
      </c>
      <c r="Z16" s="221" t="s">
        <v>585</v>
      </c>
      <c r="AA16" s="221" t="s">
        <v>570</v>
      </c>
      <c r="AB16" s="221" t="s">
        <v>565</v>
      </c>
      <c r="AC16" s="221" t="s">
        <v>14857</v>
      </c>
      <c r="AD16" s="221">
        <v>1</v>
      </c>
      <c r="AE16" s="221" t="s">
        <v>14875</v>
      </c>
      <c r="AF16" s="221" t="s">
        <v>14849</v>
      </c>
      <c r="AG16" s="221" t="s">
        <v>14849</v>
      </c>
      <c r="AH16" s="221" t="s">
        <v>14849</v>
      </c>
      <c r="AI16" s="230" t="s">
        <v>14909</v>
      </c>
      <c r="AJ16" s="231">
        <v>2000</v>
      </c>
      <c r="AK16" s="231">
        <v>2500</v>
      </c>
      <c r="AL16" s="231">
        <v>3644.96</v>
      </c>
      <c r="AM16" s="231">
        <v>8144.96</v>
      </c>
      <c r="AN16" s="222"/>
      <c r="AO16" s="222"/>
      <c r="AP16" s="222"/>
      <c r="AQ16" s="224"/>
      <c r="AR16" s="221">
        <v>100210038</v>
      </c>
      <c r="AS16" s="232">
        <v>8145</v>
      </c>
      <c r="AT16" s="228">
        <v>45175</v>
      </c>
      <c r="AU16" s="221" t="s">
        <v>582</v>
      </c>
      <c r="AV16" s="224">
        <v>8696.7999999999993</v>
      </c>
      <c r="AW16" s="233">
        <v>45177</v>
      </c>
      <c r="AX16" s="233"/>
      <c r="AY16" s="233"/>
      <c r="AZ16" s="233"/>
      <c r="BA16" s="233">
        <v>45178</v>
      </c>
      <c r="BB16" s="233">
        <v>45178</v>
      </c>
      <c r="BC16" s="233">
        <v>45178</v>
      </c>
      <c r="BD16" s="222">
        <v>4902145935</v>
      </c>
      <c r="BE16" s="234">
        <v>45179</v>
      </c>
      <c r="BF16" s="231">
        <v>949.2</v>
      </c>
      <c r="BG16" s="233"/>
      <c r="BH16" s="233"/>
      <c r="BI16" s="233"/>
      <c r="BJ16" s="233"/>
      <c r="BK16" s="233"/>
      <c r="BL16" s="233"/>
      <c r="BM16" s="235"/>
      <c r="BN16" s="221" t="s">
        <v>2015</v>
      </c>
      <c r="BO16" s="221" t="s">
        <v>2015</v>
      </c>
      <c r="BQ16" s="236" t="str">
        <f>IF(BD16&lt;&gt;"",'All Link_LOV'!$I$26,IF('Borneo 103sites'!BC16&lt;&gt;"",'All Link_LOV'!$I$25,'All Link_LOV'!$I$7))</f>
        <v>PO Issued</v>
      </c>
      <c r="BR16" s="14" t="str">
        <f>IF(AU16&lt;&gt;"",'All Link_LOV'!$M$13,IF(W16="Pending Budget",'All Link_LOV'!$M$11,"Queried"))</f>
        <v>LOR Approved in Vprime</v>
      </c>
    </row>
    <row r="17" spans="1:70" s="236" customFormat="1" ht="21" customHeight="1">
      <c r="A17" s="236">
        <v>13</v>
      </c>
      <c r="B17" s="221" t="s">
        <v>14910</v>
      </c>
      <c r="C17" s="221" t="s">
        <v>14911</v>
      </c>
      <c r="D17" s="222" t="s">
        <v>588</v>
      </c>
      <c r="E17" s="221">
        <v>1.448285</v>
      </c>
      <c r="F17" s="221">
        <v>110.39955</v>
      </c>
      <c r="G17" s="223" t="s">
        <v>587</v>
      </c>
      <c r="H17" s="222" t="s">
        <v>14841</v>
      </c>
      <c r="I17" s="222" t="s">
        <v>7360</v>
      </c>
      <c r="J17" s="221" t="s">
        <v>7360</v>
      </c>
      <c r="K17" s="224">
        <v>8144.9577000000008</v>
      </c>
      <c r="L17" s="225">
        <v>45189</v>
      </c>
      <c r="M17" s="226">
        <v>45184</v>
      </c>
      <c r="N17" s="226">
        <v>45201</v>
      </c>
      <c r="O17" s="226">
        <v>45208</v>
      </c>
      <c r="P17" s="222" t="s">
        <v>14843</v>
      </c>
      <c r="Q17" s="222">
        <v>1</v>
      </c>
      <c r="R17" s="222" t="s">
        <v>14844</v>
      </c>
      <c r="S17" s="222" t="s">
        <v>14873</v>
      </c>
      <c r="T17" s="258">
        <v>45181</v>
      </c>
      <c r="U17" s="258"/>
      <c r="V17" s="258" t="s">
        <v>14855</v>
      </c>
      <c r="W17" s="243" t="s">
        <v>14866</v>
      </c>
      <c r="X17" s="221" t="s">
        <v>589</v>
      </c>
      <c r="Y17" s="221" t="s">
        <v>595</v>
      </c>
      <c r="Z17" s="221" t="s">
        <v>596</v>
      </c>
      <c r="AA17" s="221" t="s">
        <v>597</v>
      </c>
      <c r="AB17" s="221" t="s">
        <v>592</v>
      </c>
      <c r="AC17" s="221" t="s">
        <v>14848</v>
      </c>
      <c r="AD17" s="221">
        <v>0</v>
      </c>
      <c r="AE17" s="221" t="s">
        <v>14849</v>
      </c>
      <c r="AF17" s="221" t="s">
        <v>14849</v>
      </c>
      <c r="AG17" s="221" t="s">
        <v>14849</v>
      </c>
      <c r="AH17" s="221" t="s">
        <v>14849</v>
      </c>
      <c r="AI17" s="221" t="s">
        <v>14897</v>
      </c>
      <c r="AJ17" s="231">
        <v>2000</v>
      </c>
      <c r="AK17" s="231">
        <v>2500</v>
      </c>
      <c r="AL17" s="231">
        <v>3644.96</v>
      </c>
      <c r="AM17" s="231">
        <v>8144.96</v>
      </c>
      <c r="AN17" s="222"/>
      <c r="AO17" s="222"/>
      <c r="AP17" s="222"/>
      <c r="AQ17" s="231"/>
      <c r="AR17" s="221">
        <v>100210142</v>
      </c>
      <c r="AS17" s="232">
        <v>8145</v>
      </c>
      <c r="AT17" s="228">
        <v>45175</v>
      </c>
      <c r="AU17" s="221" t="s">
        <v>590</v>
      </c>
      <c r="AV17" s="224">
        <v>4348.3999999999996</v>
      </c>
      <c r="AW17" s="233">
        <v>45181</v>
      </c>
      <c r="AX17" s="233"/>
      <c r="AY17" s="233"/>
      <c r="AZ17" s="233"/>
      <c r="BA17" s="233">
        <v>45182</v>
      </c>
      <c r="BB17" s="233">
        <v>45182</v>
      </c>
      <c r="BC17" s="233" t="s">
        <v>1857</v>
      </c>
      <c r="BD17" s="257">
        <v>4902147820</v>
      </c>
      <c r="BE17" s="234">
        <v>45184</v>
      </c>
      <c r="BF17" s="280">
        <v>3196.93</v>
      </c>
      <c r="BG17" s="233"/>
      <c r="BH17" s="233"/>
      <c r="BI17" s="233"/>
      <c r="BJ17" s="233"/>
      <c r="BK17" s="233"/>
      <c r="BL17" s="233"/>
      <c r="BM17" s="235"/>
      <c r="BN17" s="221" t="s">
        <v>2015</v>
      </c>
      <c r="BO17" s="221" t="s">
        <v>2015</v>
      </c>
      <c r="BQ17" s="236" t="str">
        <f>IF(BD17&lt;&gt;"",'All Link_LOV'!$I$26,IF('Borneo 103sites'!BC17&lt;&gt;"",'All Link_LOV'!$I$25,'All Link_LOV'!$I$7))</f>
        <v>PO Issued</v>
      </c>
      <c r="BR17" s="14" t="str">
        <f>IF(AU17&lt;&gt;"",'All Link_LOV'!$M$13,IF(W17="Pending Budget",'All Link_LOV'!$M$11,"Queried"))</f>
        <v>LOR Approved in Vprime</v>
      </c>
    </row>
    <row r="18" spans="1:70" s="251" customFormat="1" ht="21" customHeight="1">
      <c r="A18" s="251">
        <v>14</v>
      </c>
      <c r="B18" s="237" t="s">
        <v>14912</v>
      </c>
      <c r="C18" s="237" t="s">
        <v>14913</v>
      </c>
      <c r="D18" s="238" t="s">
        <v>14914</v>
      </c>
      <c r="E18" s="237">
        <v>1.5758829999999999</v>
      </c>
      <c r="F18" s="237">
        <v>110.42903</v>
      </c>
      <c r="G18" s="223" t="s">
        <v>14915</v>
      </c>
      <c r="H18" s="238" t="s">
        <v>14841</v>
      </c>
      <c r="I18" s="238" t="s">
        <v>12150</v>
      </c>
      <c r="J18" s="237" t="s">
        <v>12150</v>
      </c>
      <c r="K18" s="239">
        <v>116629.96</v>
      </c>
      <c r="L18" s="240">
        <v>45199</v>
      </c>
      <c r="M18" s="241">
        <v>45189</v>
      </c>
      <c r="N18" s="241">
        <v>45201</v>
      </c>
      <c r="O18" s="241">
        <v>45208</v>
      </c>
      <c r="P18" s="238" t="s">
        <v>14843</v>
      </c>
      <c r="Q18" s="238">
        <v>1</v>
      </c>
      <c r="R18" s="238" t="s">
        <v>14916</v>
      </c>
      <c r="S18" s="238" t="s">
        <v>14845</v>
      </c>
      <c r="T18" s="242">
        <v>45175</v>
      </c>
      <c r="U18" s="242">
        <v>45178</v>
      </c>
      <c r="V18" s="242" t="s">
        <v>14846</v>
      </c>
      <c r="W18" s="243" t="s">
        <v>14917</v>
      </c>
      <c r="X18" s="237" t="s">
        <v>589</v>
      </c>
      <c r="Y18" s="237" t="s">
        <v>595</v>
      </c>
      <c r="Z18" s="237" t="s">
        <v>596</v>
      </c>
      <c r="AA18" s="237" t="s">
        <v>597</v>
      </c>
      <c r="AB18" s="237" t="s">
        <v>617</v>
      </c>
      <c r="AC18" s="237" t="s">
        <v>14848</v>
      </c>
      <c r="AD18" s="237">
        <v>0</v>
      </c>
      <c r="AE18" s="237" t="s">
        <v>14849</v>
      </c>
      <c r="AF18" s="237" t="s">
        <v>14849</v>
      </c>
      <c r="AG18" s="237" t="s">
        <v>14849</v>
      </c>
      <c r="AH18" s="237" t="s">
        <v>14849</v>
      </c>
      <c r="AI18" s="237" t="s">
        <v>14858</v>
      </c>
      <c r="AJ18" s="244">
        <v>1500</v>
      </c>
      <c r="AK18" s="244">
        <v>2500</v>
      </c>
      <c r="AL18" s="244">
        <v>112629.96</v>
      </c>
      <c r="AM18" s="244">
        <v>116629.96</v>
      </c>
      <c r="AN18" s="238"/>
      <c r="AO18" s="238"/>
      <c r="AP18" s="238"/>
      <c r="AQ18" s="244"/>
      <c r="AR18" s="237">
        <v>100210235</v>
      </c>
      <c r="AS18" s="245">
        <v>116630</v>
      </c>
      <c r="AT18" s="246">
        <v>45178</v>
      </c>
      <c r="AU18" s="237" t="s">
        <v>14918</v>
      </c>
      <c r="AV18" s="239">
        <v>112000</v>
      </c>
      <c r="AW18" s="247">
        <v>45184</v>
      </c>
      <c r="AX18" s="247">
        <v>45185</v>
      </c>
      <c r="AY18" s="247" t="s">
        <v>14919</v>
      </c>
      <c r="AZ18" s="247"/>
      <c r="BA18" s="247"/>
      <c r="BB18" s="281"/>
      <c r="BC18" s="247"/>
      <c r="BD18" s="238"/>
      <c r="BE18" s="249"/>
      <c r="BF18" s="244"/>
      <c r="BG18" s="247"/>
      <c r="BH18" s="247"/>
      <c r="BI18" s="247"/>
      <c r="BJ18" s="247"/>
      <c r="BK18" s="247"/>
      <c r="BL18" s="247"/>
      <c r="BM18" s="250"/>
      <c r="BN18" s="237" t="s">
        <v>2015</v>
      </c>
      <c r="BO18" s="237" t="s">
        <v>2015</v>
      </c>
      <c r="BQ18" s="236" t="str">
        <f>IF(BD18&lt;&gt;"",'All Link_LOV'!$I$26,IF('Borneo 103sites'!BC18&lt;&gt;"",'All Link_LOV'!$I$25,'All Link_LOV'!$I$7))</f>
        <v>Queried - Pending TP Submission</v>
      </c>
      <c r="BR18" s="14" t="str">
        <f>IF(AU18&lt;&gt;"",'All Link_LOV'!$M$13,IF(W18="Pending Budget",'All Link_LOV'!$M$11,"Queried"))</f>
        <v>LOR Approved in Vprime</v>
      </c>
    </row>
    <row r="19" spans="1:70" s="251" customFormat="1" ht="21" customHeight="1">
      <c r="A19" s="251">
        <v>15</v>
      </c>
      <c r="B19" s="237" t="s">
        <v>14920</v>
      </c>
      <c r="C19" s="237" t="s">
        <v>14921</v>
      </c>
      <c r="D19" s="238" t="s">
        <v>14922</v>
      </c>
      <c r="E19" s="237">
        <v>1.9416549999999999</v>
      </c>
      <c r="F19" s="237">
        <v>111.18993</v>
      </c>
      <c r="G19" s="223" t="s">
        <v>14923</v>
      </c>
      <c r="H19" s="238" t="s">
        <v>14853</v>
      </c>
      <c r="I19" s="238" t="s">
        <v>8537</v>
      </c>
      <c r="J19" s="237" t="s">
        <v>6549</v>
      </c>
      <c r="K19" s="239">
        <v>30000</v>
      </c>
      <c r="L19" s="240">
        <v>45199</v>
      </c>
      <c r="M19" s="241">
        <v>45189</v>
      </c>
      <c r="N19" s="241">
        <v>45202</v>
      </c>
      <c r="O19" s="241">
        <v>45209</v>
      </c>
      <c r="P19" s="238" t="s">
        <v>14843</v>
      </c>
      <c r="Q19" s="238">
        <v>1</v>
      </c>
      <c r="R19" s="238" t="s">
        <v>14916</v>
      </c>
      <c r="S19" s="238" t="s">
        <v>14845</v>
      </c>
      <c r="T19" s="242">
        <v>45189</v>
      </c>
      <c r="U19" s="242"/>
      <c r="V19" s="242" t="s">
        <v>14855</v>
      </c>
      <c r="W19" s="243" t="s">
        <v>14866</v>
      </c>
      <c r="X19" s="237" t="s">
        <v>604</v>
      </c>
      <c r="Y19" s="237" t="s">
        <v>604</v>
      </c>
      <c r="Z19" s="237" t="s">
        <v>604</v>
      </c>
      <c r="AA19" s="237" t="s">
        <v>558</v>
      </c>
      <c r="AB19" s="237" t="s">
        <v>603</v>
      </c>
      <c r="AC19" s="237" t="s">
        <v>14861</v>
      </c>
      <c r="AD19" s="237">
        <v>0</v>
      </c>
      <c r="AE19" s="237" t="s">
        <v>14849</v>
      </c>
      <c r="AF19" s="237" t="s">
        <v>14849</v>
      </c>
      <c r="AG19" s="237" t="s">
        <v>14849</v>
      </c>
      <c r="AH19" s="237" t="s">
        <v>14849</v>
      </c>
      <c r="AI19" s="237" t="s">
        <v>14858</v>
      </c>
      <c r="AJ19" s="244">
        <v>634.63</v>
      </c>
      <c r="AK19" s="244">
        <v>640.30999999999995</v>
      </c>
      <c r="AL19" s="244">
        <v>28401.06</v>
      </c>
      <c r="AM19" s="244">
        <v>29676</v>
      </c>
      <c r="AN19" s="238"/>
      <c r="AO19" s="238"/>
      <c r="AP19" s="238"/>
      <c r="AQ19" s="244"/>
      <c r="AR19" s="237">
        <v>100210200</v>
      </c>
      <c r="AS19" s="245">
        <v>29676</v>
      </c>
      <c r="AT19" s="246">
        <v>45178</v>
      </c>
      <c r="AU19" s="237" t="s">
        <v>14924</v>
      </c>
      <c r="AV19" s="239">
        <v>28000</v>
      </c>
      <c r="AW19" s="282">
        <v>45184</v>
      </c>
      <c r="AX19" s="283"/>
      <c r="AY19" s="283"/>
      <c r="AZ19" s="283"/>
      <c r="BA19" s="284">
        <v>45184</v>
      </c>
      <c r="BB19" s="247" t="s">
        <v>14870</v>
      </c>
      <c r="BC19" s="247" t="s">
        <v>14870</v>
      </c>
      <c r="BD19" s="238"/>
      <c r="BE19" s="249"/>
      <c r="BF19" s="244"/>
      <c r="BG19" s="247"/>
      <c r="BH19" s="247"/>
      <c r="BI19" s="247"/>
      <c r="BJ19" s="247"/>
      <c r="BK19" s="247"/>
      <c r="BL19" s="247"/>
      <c r="BM19" s="250"/>
      <c r="BN19" s="237" t="s">
        <v>2015</v>
      </c>
      <c r="BO19" s="237" t="s">
        <v>2015</v>
      </c>
      <c r="BQ19" s="236" t="str">
        <f>IF(BD19&lt;&gt;"",'All Link_LOV'!$I$26,IF('Borneo 103sites'!BC19&lt;&gt;"",'All Link_LOV'!$I$25,'All Link_LOV'!$I$7))</f>
        <v>PR Created</v>
      </c>
      <c r="BR19" s="14" t="str">
        <f>IF(AU19&lt;&gt;"",'All Link_LOV'!$M$13,IF(W19="Pending Budget",'All Link_LOV'!$M$11,"Queried"))</f>
        <v>LOR Approved in Vprime</v>
      </c>
    </row>
    <row r="20" spans="1:70" s="251" customFormat="1" ht="21" customHeight="1">
      <c r="A20" s="251">
        <v>16</v>
      </c>
      <c r="B20" s="237" t="s">
        <v>14925</v>
      </c>
      <c r="C20" s="237" t="s">
        <v>14926</v>
      </c>
      <c r="D20" s="238" t="s">
        <v>14927</v>
      </c>
      <c r="E20" s="237">
        <v>1.107839</v>
      </c>
      <c r="F20" s="237">
        <v>111.86830999999999</v>
      </c>
      <c r="G20" s="223" t="s">
        <v>14928</v>
      </c>
      <c r="H20" s="238" t="s">
        <v>14853</v>
      </c>
      <c r="I20" s="238" t="s">
        <v>8592</v>
      </c>
      <c r="J20" s="237" t="s">
        <v>6549</v>
      </c>
      <c r="K20" s="239">
        <v>31000</v>
      </c>
      <c r="L20" s="240">
        <v>45199</v>
      </c>
      <c r="M20" s="241">
        <v>45189</v>
      </c>
      <c r="N20" s="241">
        <v>45203</v>
      </c>
      <c r="O20" s="241">
        <v>45210</v>
      </c>
      <c r="P20" s="238" t="s">
        <v>14843</v>
      </c>
      <c r="Q20" s="238">
        <v>1</v>
      </c>
      <c r="R20" s="238" t="s">
        <v>14916</v>
      </c>
      <c r="S20" s="238" t="s">
        <v>14873</v>
      </c>
      <c r="T20" s="242" t="s">
        <v>14874</v>
      </c>
      <c r="U20" s="242"/>
      <c r="V20" s="242" t="s">
        <v>14855</v>
      </c>
      <c r="W20" s="243" t="s">
        <v>14866</v>
      </c>
      <c r="X20" s="237" t="s">
        <v>604</v>
      </c>
      <c r="Y20" s="237" t="s">
        <v>604</v>
      </c>
      <c r="Z20" s="237" t="s">
        <v>604</v>
      </c>
      <c r="AA20" s="237" t="s">
        <v>558</v>
      </c>
      <c r="AB20" s="237" t="s">
        <v>603</v>
      </c>
      <c r="AC20" s="237" t="s">
        <v>14861</v>
      </c>
      <c r="AD20" s="237">
        <v>8</v>
      </c>
      <c r="AE20" s="237" t="s">
        <v>14849</v>
      </c>
      <c r="AF20" s="237" t="s">
        <v>14875</v>
      </c>
      <c r="AG20" s="237" t="s">
        <v>14929</v>
      </c>
      <c r="AH20" s="237" t="s">
        <v>14849</v>
      </c>
      <c r="AI20" s="237" t="s">
        <v>14930</v>
      </c>
      <c r="AJ20" s="244">
        <v>634.62</v>
      </c>
      <c r="AK20" s="244">
        <v>640.37</v>
      </c>
      <c r="AL20" s="244">
        <v>29200.95</v>
      </c>
      <c r="AM20" s="244">
        <v>30475.940000000002</v>
      </c>
      <c r="AN20" s="238"/>
      <c r="AO20" s="238"/>
      <c r="AP20" s="238"/>
      <c r="AQ20" s="244"/>
      <c r="AR20" s="237">
        <v>100210187</v>
      </c>
      <c r="AS20" s="245">
        <v>30476</v>
      </c>
      <c r="AT20" s="246">
        <v>45178</v>
      </c>
      <c r="AU20" s="237" t="s">
        <v>14931</v>
      </c>
      <c r="AV20" s="239">
        <v>29000</v>
      </c>
      <c r="AW20" s="282">
        <v>45184</v>
      </c>
      <c r="AX20" s="281"/>
      <c r="AY20" s="281"/>
      <c r="AZ20" s="281"/>
      <c r="BA20" s="284">
        <v>45184</v>
      </c>
      <c r="BB20" s="247" t="s">
        <v>14870</v>
      </c>
      <c r="BC20" s="247" t="s">
        <v>14870</v>
      </c>
      <c r="BD20" s="238"/>
      <c r="BE20" s="249"/>
      <c r="BF20" s="244"/>
      <c r="BG20" s="247"/>
      <c r="BH20" s="247"/>
      <c r="BI20" s="247"/>
      <c r="BJ20" s="247"/>
      <c r="BK20" s="247"/>
      <c r="BL20" s="247"/>
      <c r="BM20" s="250"/>
      <c r="BN20" s="237" t="s">
        <v>2015</v>
      </c>
      <c r="BO20" s="237" t="s">
        <v>2015</v>
      </c>
      <c r="BQ20" s="236" t="str">
        <f>IF(BD20&lt;&gt;"",'All Link_LOV'!$I$26,IF('Borneo 103sites'!BC20&lt;&gt;"",'All Link_LOV'!$I$25,'All Link_LOV'!$I$7))</f>
        <v>PR Created</v>
      </c>
      <c r="BR20" s="14" t="str">
        <f>IF(AU20&lt;&gt;"",'All Link_LOV'!$M$13,IF(W20="Pending Budget",'All Link_LOV'!$M$11,"Queried"))</f>
        <v>LOR Approved in Vprime</v>
      </c>
    </row>
    <row r="21" spans="1:70" s="236" customFormat="1" ht="21" customHeight="1">
      <c r="A21" s="236">
        <v>17</v>
      </c>
      <c r="B21" s="221" t="s">
        <v>14932</v>
      </c>
      <c r="C21" s="221" t="s">
        <v>14933</v>
      </c>
      <c r="D21" s="222" t="s">
        <v>14934</v>
      </c>
      <c r="E21" s="221">
        <v>1.592727</v>
      </c>
      <c r="F21" s="221">
        <v>111.3065</v>
      </c>
      <c r="G21" s="223" t="s">
        <v>14935</v>
      </c>
      <c r="H21" s="222" t="s">
        <v>14853</v>
      </c>
      <c r="I21" s="222" t="s">
        <v>14936</v>
      </c>
      <c r="J21" s="221" t="s">
        <v>7961</v>
      </c>
      <c r="K21" s="224">
        <v>16000</v>
      </c>
      <c r="L21" s="225">
        <v>45199</v>
      </c>
      <c r="M21" s="226">
        <v>45189</v>
      </c>
      <c r="N21" s="226">
        <v>45201</v>
      </c>
      <c r="O21" s="226">
        <v>45208</v>
      </c>
      <c r="P21" s="222" t="s">
        <v>14843</v>
      </c>
      <c r="Q21" s="222">
        <v>1</v>
      </c>
      <c r="R21" s="222" t="s">
        <v>14916</v>
      </c>
      <c r="S21" s="222" t="s">
        <v>14845</v>
      </c>
      <c r="T21" s="258">
        <v>45189</v>
      </c>
      <c r="U21" s="258"/>
      <c r="V21" s="258" t="s">
        <v>14855</v>
      </c>
      <c r="W21" s="243" t="s">
        <v>14866</v>
      </c>
      <c r="X21" s="221" t="s">
        <v>604</v>
      </c>
      <c r="Y21" s="221" t="s">
        <v>604</v>
      </c>
      <c r="Z21" s="221" t="s">
        <v>604</v>
      </c>
      <c r="AA21" s="221" t="s">
        <v>558</v>
      </c>
      <c r="AB21" s="221" t="s">
        <v>603</v>
      </c>
      <c r="AC21" s="221" t="s">
        <v>14857</v>
      </c>
      <c r="AD21" s="221">
        <v>0</v>
      </c>
      <c r="AE21" s="221" t="s">
        <v>14849</v>
      </c>
      <c r="AF21" s="221" t="s">
        <v>14849</v>
      </c>
      <c r="AG21" s="221" t="s">
        <v>14849</v>
      </c>
      <c r="AH21" s="221" t="s">
        <v>14849</v>
      </c>
      <c r="AI21" s="221" t="s">
        <v>14858</v>
      </c>
      <c r="AJ21" s="231">
        <v>632.62</v>
      </c>
      <c r="AK21" s="231">
        <v>640.37</v>
      </c>
      <c r="AL21" s="231">
        <v>14844.32</v>
      </c>
      <c r="AM21" s="231">
        <v>16117.31</v>
      </c>
      <c r="AN21" s="222"/>
      <c r="AO21" s="222"/>
      <c r="AP21" s="222"/>
      <c r="AQ21" s="231"/>
      <c r="AR21" s="221">
        <v>100210188</v>
      </c>
      <c r="AS21" s="232">
        <v>16118</v>
      </c>
      <c r="AT21" s="228">
        <v>45177</v>
      </c>
      <c r="AU21" s="221" t="s">
        <v>14937</v>
      </c>
      <c r="AV21" s="224">
        <v>14000</v>
      </c>
      <c r="AW21" s="233">
        <v>45183</v>
      </c>
      <c r="AX21" s="233"/>
      <c r="AY21" s="233"/>
      <c r="AZ21" s="233"/>
      <c r="BA21" s="285" t="s">
        <v>14870</v>
      </c>
      <c r="BB21" s="233" t="s">
        <v>14870</v>
      </c>
      <c r="BC21" s="233" t="s">
        <v>14870</v>
      </c>
      <c r="BD21" s="222"/>
      <c r="BE21" s="234"/>
      <c r="BF21" s="231"/>
      <c r="BG21" s="233"/>
      <c r="BH21" s="233"/>
      <c r="BI21" s="233"/>
      <c r="BJ21" s="233"/>
      <c r="BK21" s="233"/>
      <c r="BL21" s="233"/>
      <c r="BM21" s="235"/>
      <c r="BN21" s="221" t="s">
        <v>2015</v>
      </c>
      <c r="BO21" s="221" t="s">
        <v>2015</v>
      </c>
      <c r="BQ21" s="236" t="str">
        <f>IF(BD21&lt;&gt;"",'All Link_LOV'!$I$26,IF('Borneo 103sites'!BC21&lt;&gt;"",'All Link_LOV'!$I$25,'All Link_LOV'!$I$7))</f>
        <v>PR Created</v>
      </c>
      <c r="BR21" s="14" t="str">
        <f>IF(AU21&lt;&gt;"",'All Link_LOV'!$M$13,IF(W21="Pending Budget",'All Link_LOV'!$M$11,"Queried"))</f>
        <v>LOR Approved in Vprime</v>
      </c>
    </row>
    <row r="22" spans="1:70" s="301" customFormat="1" ht="21" customHeight="1">
      <c r="A22" s="251">
        <v>18</v>
      </c>
      <c r="B22" s="286" t="s">
        <v>14938</v>
      </c>
      <c r="C22" s="286" t="s">
        <v>14939</v>
      </c>
      <c r="D22" s="287" t="s">
        <v>14940</v>
      </c>
      <c r="E22" s="286">
        <v>1.6189800000000001</v>
      </c>
      <c r="F22" s="286">
        <v>111.28837</v>
      </c>
      <c r="G22" s="223" t="s">
        <v>14941</v>
      </c>
      <c r="H22" s="287" t="s">
        <v>14853</v>
      </c>
      <c r="I22" s="287" t="s">
        <v>7961</v>
      </c>
      <c r="J22" s="286" t="s">
        <v>6549</v>
      </c>
      <c r="K22" s="288">
        <v>47000</v>
      </c>
      <c r="L22" s="289">
        <v>45199</v>
      </c>
      <c r="M22" s="290">
        <v>45198</v>
      </c>
      <c r="N22" s="290">
        <v>45204</v>
      </c>
      <c r="O22" s="290">
        <v>45212</v>
      </c>
      <c r="P22" s="291" t="s">
        <v>14843</v>
      </c>
      <c r="Q22" s="287">
        <v>1</v>
      </c>
      <c r="R22" s="287" t="s">
        <v>14916</v>
      </c>
      <c r="S22" s="291" t="s">
        <v>14854</v>
      </c>
      <c r="T22" s="292" t="e">
        <v>#N/A</v>
      </c>
      <c r="U22" s="292"/>
      <c r="V22" s="292" t="s">
        <v>14855</v>
      </c>
      <c r="W22" s="229" t="s">
        <v>14917</v>
      </c>
      <c r="X22" s="286" t="s">
        <v>604</v>
      </c>
      <c r="Y22" s="286" t="s">
        <v>604</v>
      </c>
      <c r="Z22" s="286" t="s">
        <v>604</v>
      </c>
      <c r="AA22" s="286" t="s">
        <v>558</v>
      </c>
      <c r="AB22" s="286" t="s">
        <v>9198</v>
      </c>
      <c r="AC22" s="286" t="s">
        <v>14861</v>
      </c>
      <c r="AD22" s="286">
        <v>23</v>
      </c>
      <c r="AE22" s="286" t="s">
        <v>14849</v>
      </c>
      <c r="AF22" s="286" t="s">
        <v>14849</v>
      </c>
      <c r="AG22" s="286" t="s">
        <v>14849</v>
      </c>
      <c r="AH22" s="286" t="s">
        <v>14849</v>
      </c>
      <c r="AI22" s="293" t="s">
        <v>14942</v>
      </c>
      <c r="AJ22" s="294">
        <v>634.62</v>
      </c>
      <c r="AK22" s="294">
        <v>640.37</v>
      </c>
      <c r="AL22" s="294">
        <v>40042.239999999998</v>
      </c>
      <c r="AM22" s="294">
        <v>41317.229999999996</v>
      </c>
      <c r="AN22" s="287"/>
      <c r="AO22" s="287"/>
      <c r="AP22" s="287"/>
      <c r="AQ22" s="294"/>
      <c r="AR22" s="286">
        <v>100210185</v>
      </c>
      <c r="AS22" s="295">
        <v>41318</v>
      </c>
      <c r="AT22" s="292">
        <v>45178</v>
      </c>
      <c r="AU22" s="286" t="s">
        <v>14943</v>
      </c>
      <c r="AV22" s="288">
        <v>41000</v>
      </c>
      <c r="AW22" s="296">
        <v>45184</v>
      </c>
      <c r="AX22" s="297" t="s">
        <v>1857</v>
      </c>
      <c r="AY22" s="298" t="s">
        <v>14944</v>
      </c>
      <c r="AZ22" s="298"/>
      <c r="BA22" s="298"/>
      <c r="BB22" s="298"/>
      <c r="BC22" s="297"/>
      <c r="BD22" s="287"/>
      <c r="BE22" s="299"/>
      <c r="BF22" s="294"/>
      <c r="BG22" s="297"/>
      <c r="BH22" s="297"/>
      <c r="BI22" s="297"/>
      <c r="BJ22" s="297"/>
      <c r="BK22" s="297"/>
      <c r="BL22" s="297"/>
      <c r="BM22" s="300"/>
      <c r="BN22" s="286" t="s">
        <v>2015</v>
      </c>
      <c r="BO22" s="286" t="s">
        <v>2015</v>
      </c>
      <c r="BQ22" s="236" t="str">
        <f>IF(BD22&lt;&gt;"",'All Link_LOV'!$I$26,IF('Borneo 103sites'!BC22&lt;&gt;"",'All Link_LOV'!$I$25,'All Link_LOV'!$I$7))</f>
        <v>Queried - Pending TP Submission</v>
      </c>
      <c r="BR22" s="14" t="str">
        <f>IF(AU22&lt;&gt;"",'All Link_LOV'!$M$13,IF(W22="Pending Budget",'All Link_LOV'!$M$11,"Queried"))</f>
        <v>LOR Approved in Vprime</v>
      </c>
    </row>
    <row r="23" spans="1:70" s="251" customFormat="1" ht="21" customHeight="1">
      <c r="A23" s="251">
        <v>19</v>
      </c>
      <c r="B23" s="237" t="s">
        <v>14945</v>
      </c>
      <c r="C23" s="237" t="s">
        <v>14946</v>
      </c>
      <c r="D23" s="238" t="s">
        <v>13185</v>
      </c>
      <c r="E23" s="237">
        <v>1.2394444</v>
      </c>
      <c r="F23" s="237">
        <v>110.22028</v>
      </c>
      <c r="G23" s="223" t="s">
        <v>13187</v>
      </c>
      <c r="H23" s="238" t="s">
        <v>14841</v>
      </c>
      <c r="I23" s="238" t="s">
        <v>7360</v>
      </c>
      <c r="J23" s="237" t="s">
        <v>7360</v>
      </c>
      <c r="K23" s="239">
        <v>11555.714449999999</v>
      </c>
      <c r="L23" s="240">
        <v>45199</v>
      </c>
      <c r="M23" s="241">
        <v>45189</v>
      </c>
      <c r="N23" s="241">
        <v>45202</v>
      </c>
      <c r="O23" s="241">
        <v>45209</v>
      </c>
      <c r="P23" s="238" t="s">
        <v>14843</v>
      </c>
      <c r="Q23" s="238">
        <v>1</v>
      </c>
      <c r="R23" s="238" t="s">
        <v>14916</v>
      </c>
      <c r="S23" s="238" t="s">
        <v>14873</v>
      </c>
      <c r="T23" s="242" t="s">
        <v>14874</v>
      </c>
      <c r="U23" s="242"/>
      <c r="V23" s="242" t="s">
        <v>14855</v>
      </c>
      <c r="W23" s="243" t="s">
        <v>14917</v>
      </c>
      <c r="X23" s="237" t="s">
        <v>589</v>
      </c>
      <c r="Y23" s="237" t="s">
        <v>595</v>
      </c>
      <c r="Z23" s="237" t="s">
        <v>596</v>
      </c>
      <c r="AA23" s="237" t="s">
        <v>597</v>
      </c>
      <c r="AB23" s="237" t="s">
        <v>4240</v>
      </c>
      <c r="AC23" s="237" t="s">
        <v>14848</v>
      </c>
      <c r="AD23" s="237" t="s">
        <v>14849</v>
      </c>
      <c r="AE23" s="237" t="s">
        <v>14849</v>
      </c>
      <c r="AF23" s="237" t="s">
        <v>14849</v>
      </c>
      <c r="AG23" s="237" t="s">
        <v>14947</v>
      </c>
      <c r="AH23" s="237" t="s">
        <v>14849</v>
      </c>
      <c r="AI23" s="237" t="s">
        <v>14897</v>
      </c>
      <c r="AJ23" s="244">
        <v>2000</v>
      </c>
      <c r="AK23" s="244">
        <v>2500</v>
      </c>
      <c r="AL23" s="244">
        <v>7055.71</v>
      </c>
      <c r="AM23" s="244">
        <v>11555.71</v>
      </c>
      <c r="AN23" s="238"/>
      <c r="AO23" s="238"/>
      <c r="AP23" s="238"/>
      <c r="AQ23" s="244"/>
      <c r="AR23" s="237">
        <v>100210236</v>
      </c>
      <c r="AS23" s="245">
        <v>11556</v>
      </c>
      <c r="AT23" s="246">
        <v>45178</v>
      </c>
      <c r="AU23" s="237" t="s">
        <v>13188</v>
      </c>
      <c r="AV23" s="239">
        <v>7000</v>
      </c>
      <c r="AW23" s="284">
        <v>45183</v>
      </c>
      <c r="AX23" s="281"/>
      <c r="AY23" s="281"/>
      <c r="AZ23" s="281"/>
      <c r="BA23" s="247">
        <v>45184</v>
      </c>
      <c r="BB23" s="247" t="s">
        <v>14870</v>
      </c>
      <c r="BC23" s="247" t="s">
        <v>14870</v>
      </c>
      <c r="BD23" s="238"/>
      <c r="BE23" s="249"/>
      <c r="BF23" s="244"/>
      <c r="BG23" s="247"/>
      <c r="BH23" s="247"/>
      <c r="BI23" s="247"/>
      <c r="BJ23" s="247"/>
      <c r="BK23" s="247"/>
      <c r="BL23" s="247"/>
      <c r="BM23" s="250"/>
      <c r="BN23" s="237" t="s">
        <v>2015</v>
      </c>
      <c r="BO23" s="237" t="s">
        <v>2015</v>
      </c>
      <c r="BQ23" s="236" t="str">
        <f>IF(BD23&lt;&gt;"",'All Link_LOV'!$I$26,IF('Borneo 103sites'!BC23&lt;&gt;"",'All Link_LOV'!$I$25,'All Link_LOV'!$I$7))</f>
        <v>PR Created</v>
      </c>
      <c r="BR23" s="14" t="str">
        <f>IF(AU23&lt;&gt;"",'All Link_LOV'!$M$13,IF(W23="Pending Budget",'All Link_LOV'!$M$11,"Queried"))</f>
        <v>LOR Approved in Vprime</v>
      </c>
    </row>
    <row r="24" spans="1:70" s="301" customFormat="1" ht="21" customHeight="1">
      <c r="A24" s="251">
        <v>20</v>
      </c>
      <c r="B24" s="286" t="s">
        <v>14948</v>
      </c>
      <c r="C24" s="286" t="s">
        <v>14949</v>
      </c>
      <c r="D24" s="287" t="s">
        <v>14950</v>
      </c>
      <c r="E24" s="286">
        <v>1.7741169999999999</v>
      </c>
      <c r="F24" s="286">
        <v>111.35493</v>
      </c>
      <c r="G24" s="223" t="s">
        <v>14951</v>
      </c>
      <c r="H24" s="287" t="s">
        <v>14853</v>
      </c>
      <c r="I24" s="287" t="s">
        <v>8587</v>
      </c>
      <c r="J24" s="286" t="s">
        <v>6549</v>
      </c>
      <c r="K24" s="288">
        <v>17500</v>
      </c>
      <c r="L24" s="289">
        <v>45199</v>
      </c>
      <c r="M24" s="290">
        <v>45198</v>
      </c>
      <c r="N24" s="290">
        <v>45203</v>
      </c>
      <c r="O24" s="290">
        <v>45210</v>
      </c>
      <c r="P24" s="287" t="s">
        <v>14843</v>
      </c>
      <c r="Q24" s="287">
        <v>1</v>
      </c>
      <c r="R24" s="287" t="s">
        <v>14916</v>
      </c>
      <c r="S24" s="287" t="s">
        <v>14873</v>
      </c>
      <c r="T24" s="302" t="s">
        <v>14874</v>
      </c>
      <c r="U24" s="302"/>
      <c r="V24" s="302" t="s">
        <v>14855</v>
      </c>
      <c r="W24" s="243" t="s">
        <v>14917</v>
      </c>
      <c r="X24" s="286" t="s">
        <v>604</v>
      </c>
      <c r="Y24" s="286" t="s">
        <v>604</v>
      </c>
      <c r="Z24" s="286" t="s">
        <v>604</v>
      </c>
      <c r="AA24" s="286" t="s">
        <v>558</v>
      </c>
      <c r="AB24" s="286" t="s">
        <v>2368</v>
      </c>
      <c r="AC24" s="286" t="s">
        <v>14952</v>
      </c>
      <c r="AD24" s="286">
        <v>1</v>
      </c>
      <c r="AE24" s="286" t="s">
        <v>14849</v>
      </c>
      <c r="AF24" s="286" t="s">
        <v>14849</v>
      </c>
      <c r="AG24" s="286" t="s">
        <v>14849</v>
      </c>
      <c r="AH24" s="286" t="s">
        <v>14849</v>
      </c>
      <c r="AI24" s="286" t="s">
        <v>14897</v>
      </c>
      <c r="AJ24" s="294">
        <v>634.62</v>
      </c>
      <c r="AK24" s="294">
        <v>640.37</v>
      </c>
      <c r="AL24" s="294">
        <v>16076.74</v>
      </c>
      <c r="AM24" s="294">
        <v>17351.73</v>
      </c>
      <c r="AN24" s="287"/>
      <c r="AO24" s="287"/>
      <c r="AP24" s="287"/>
      <c r="AQ24" s="294"/>
      <c r="AR24" s="286">
        <v>100210201</v>
      </c>
      <c r="AS24" s="295">
        <v>17352</v>
      </c>
      <c r="AT24" s="292">
        <v>45178</v>
      </c>
      <c r="AU24" s="286" t="s">
        <v>14953</v>
      </c>
      <c r="AV24" s="288">
        <v>16000</v>
      </c>
      <c r="AW24" s="296">
        <v>45184</v>
      </c>
      <c r="AX24" s="297">
        <v>45185</v>
      </c>
      <c r="AY24" s="298" t="s">
        <v>14954</v>
      </c>
      <c r="AZ24" s="297" t="s">
        <v>14870</v>
      </c>
      <c r="BA24" s="296" t="s">
        <v>14870</v>
      </c>
      <c r="BB24" s="297" t="s">
        <v>14870</v>
      </c>
      <c r="BC24" s="297" t="s">
        <v>14870</v>
      </c>
      <c r="BD24" s="287"/>
      <c r="BE24" s="299"/>
      <c r="BF24" s="294"/>
      <c r="BG24" s="297"/>
      <c r="BH24" s="297"/>
      <c r="BI24" s="297"/>
      <c r="BJ24" s="297"/>
      <c r="BK24" s="297"/>
      <c r="BL24" s="297"/>
      <c r="BM24" s="300"/>
      <c r="BN24" s="286" t="s">
        <v>2015</v>
      </c>
      <c r="BO24" s="286" t="s">
        <v>2015</v>
      </c>
      <c r="BQ24" s="236" t="str">
        <f>IF(BD24&lt;&gt;"",'All Link_LOV'!$I$26,IF('Borneo 103sites'!BC24&lt;&gt;"",'All Link_LOV'!$I$25,'All Link_LOV'!$I$7))</f>
        <v>PR Created</v>
      </c>
      <c r="BR24" s="14" t="str">
        <f>IF(AU24&lt;&gt;"",'All Link_LOV'!$M$13,IF(W24="Pending Budget",'All Link_LOV'!$M$11,"Queried"))</f>
        <v>LOR Approved in Vprime</v>
      </c>
    </row>
    <row r="25" spans="1:70" s="236" customFormat="1" ht="21" customHeight="1">
      <c r="A25" s="236">
        <v>21</v>
      </c>
      <c r="B25" s="221" t="s">
        <v>14955</v>
      </c>
      <c r="C25" s="221" t="s">
        <v>14956</v>
      </c>
      <c r="D25" s="222" t="s">
        <v>14957</v>
      </c>
      <c r="E25" s="221">
        <v>1.135294</v>
      </c>
      <c r="F25" s="221">
        <v>111.64066</v>
      </c>
      <c r="G25" s="223" t="s">
        <v>14958</v>
      </c>
      <c r="H25" s="222" t="s">
        <v>14853</v>
      </c>
      <c r="I25" s="222" t="s">
        <v>14959</v>
      </c>
      <c r="J25" s="221" t="s">
        <v>6549</v>
      </c>
      <c r="K25" s="224">
        <v>83000</v>
      </c>
      <c r="L25" s="225">
        <v>45199</v>
      </c>
      <c r="M25" s="226">
        <v>45184</v>
      </c>
      <c r="N25" s="226">
        <v>45204</v>
      </c>
      <c r="O25" s="226">
        <v>45212</v>
      </c>
      <c r="P25" s="227" t="s">
        <v>14843</v>
      </c>
      <c r="Q25" s="222">
        <v>1</v>
      </c>
      <c r="R25" s="222" t="s">
        <v>14916</v>
      </c>
      <c r="S25" s="227" t="s">
        <v>14873</v>
      </c>
      <c r="T25" s="228" t="s">
        <v>14874</v>
      </c>
      <c r="U25" s="228"/>
      <c r="V25" s="228" t="s">
        <v>14855</v>
      </c>
      <c r="W25" s="229" t="s">
        <v>14917</v>
      </c>
      <c r="X25" s="221" t="s">
        <v>604</v>
      </c>
      <c r="Y25" s="221" t="s">
        <v>604</v>
      </c>
      <c r="Z25" s="221" t="s">
        <v>604</v>
      </c>
      <c r="AA25" s="221" t="s">
        <v>558</v>
      </c>
      <c r="AB25" s="221" t="s">
        <v>2368</v>
      </c>
      <c r="AC25" s="221" t="s">
        <v>14848</v>
      </c>
      <c r="AD25" s="221">
        <v>9</v>
      </c>
      <c r="AE25" s="221" t="s">
        <v>14849</v>
      </c>
      <c r="AF25" s="221" t="s">
        <v>14849</v>
      </c>
      <c r="AG25" s="221" t="s">
        <v>14875</v>
      </c>
      <c r="AH25" s="221" t="s">
        <v>14849</v>
      </c>
      <c r="AI25" s="230" t="s">
        <v>14960</v>
      </c>
      <c r="AJ25" s="231">
        <v>634.66999999999996</v>
      </c>
      <c r="AK25" s="231">
        <v>640.37</v>
      </c>
      <c r="AL25" s="231">
        <v>80430.95</v>
      </c>
      <c r="AM25" s="231">
        <v>81705.989999999991</v>
      </c>
      <c r="AN25" s="222"/>
      <c r="AO25" s="222"/>
      <c r="AP25" s="222"/>
      <c r="AQ25" s="231"/>
      <c r="AR25" s="221">
        <v>100210189</v>
      </c>
      <c r="AS25" s="232">
        <v>81706</v>
      </c>
      <c r="AT25" s="228">
        <v>45177</v>
      </c>
      <c r="AU25" s="221" t="s">
        <v>14961</v>
      </c>
      <c r="AV25" s="224">
        <v>80000</v>
      </c>
      <c r="AW25" s="303">
        <v>45184</v>
      </c>
      <c r="AX25" s="285"/>
      <c r="AY25" s="285"/>
      <c r="AZ25" s="285"/>
      <c r="BA25" s="233" t="s">
        <v>14870</v>
      </c>
      <c r="BB25" s="233" t="s">
        <v>14870</v>
      </c>
      <c r="BC25" s="233" t="s">
        <v>14870</v>
      </c>
      <c r="BD25" s="222"/>
      <c r="BE25" s="234"/>
      <c r="BF25" s="231"/>
      <c r="BG25" s="233"/>
      <c r="BH25" s="233"/>
      <c r="BI25" s="233"/>
      <c r="BJ25" s="233"/>
      <c r="BK25" s="233"/>
      <c r="BL25" s="233"/>
      <c r="BM25" s="235"/>
      <c r="BN25" s="221" t="s">
        <v>2015</v>
      </c>
      <c r="BO25" s="221" t="s">
        <v>2015</v>
      </c>
      <c r="BQ25" s="236" t="str">
        <f>IF(BD25&lt;&gt;"",'All Link_LOV'!$I$26,IF('Borneo 103sites'!BC25&lt;&gt;"",'All Link_LOV'!$I$25,'All Link_LOV'!$I$7))</f>
        <v>PR Created</v>
      </c>
      <c r="BR25" s="14" t="str">
        <f>IF(AU25&lt;&gt;"",'All Link_LOV'!$M$13,IF(W25="Pending Budget",'All Link_LOV'!$M$11,"Queried"))</f>
        <v>LOR Approved in Vprime</v>
      </c>
    </row>
    <row r="26" spans="1:70" s="251" customFormat="1" ht="21" customHeight="1">
      <c r="A26" s="251">
        <v>22</v>
      </c>
      <c r="B26" s="237" t="s">
        <v>14962</v>
      </c>
      <c r="C26" s="237" t="s">
        <v>14963</v>
      </c>
      <c r="D26" s="238" t="s">
        <v>14964</v>
      </c>
      <c r="E26" s="237">
        <v>2.4182332999999998</v>
      </c>
      <c r="F26" s="237">
        <v>111.8291</v>
      </c>
      <c r="G26" s="223" t="s">
        <v>14965</v>
      </c>
      <c r="H26" s="238" t="s">
        <v>14853</v>
      </c>
      <c r="I26" s="238" t="s">
        <v>57</v>
      </c>
      <c r="J26" s="237" t="s">
        <v>57</v>
      </c>
      <c r="K26" s="239">
        <v>58000</v>
      </c>
      <c r="L26" s="240">
        <v>45199</v>
      </c>
      <c r="M26" s="241">
        <v>45189</v>
      </c>
      <c r="N26" s="241">
        <v>45204</v>
      </c>
      <c r="O26" s="241">
        <v>45212</v>
      </c>
      <c r="P26" s="252" t="s">
        <v>14843</v>
      </c>
      <c r="Q26" s="238">
        <v>1</v>
      </c>
      <c r="R26" s="238" t="s">
        <v>14916</v>
      </c>
      <c r="S26" s="252" t="s">
        <v>14873</v>
      </c>
      <c r="T26" s="246">
        <v>45191</v>
      </c>
      <c r="U26" s="246"/>
      <c r="V26" s="246" t="s">
        <v>14855</v>
      </c>
      <c r="W26" s="229" t="s">
        <v>14966</v>
      </c>
      <c r="X26" s="237" t="s">
        <v>550</v>
      </c>
      <c r="Y26" s="237" t="s">
        <v>556</v>
      </c>
      <c r="Z26" s="237" t="s">
        <v>556</v>
      </c>
      <c r="AA26" s="237" t="s">
        <v>558</v>
      </c>
      <c r="AB26" s="237" t="s">
        <v>5058</v>
      </c>
      <c r="AC26" s="237" t="s">
        <v>14967</v>
      </c>
      <c r="AD26" s="237">
        <v>30</v>
      </c>
      <c r="AE26" s="237" t="s">
        <v>14849</v>
      </c>
      <c r="AF26" s="237" t="s">
        <v>14849</v>
      </c>
      <c r="AG26" s="237" t="s">
        <v>14875</v>
      </c>
      <c r="AH26" s="237" t="s">
        <v>14849</v>
      </c>
      <c r="AI26" s="253" t="s">
        <v>14968</v>
      </c>
      <c r="AJ26" s="244">
        <v>634.62</v>
      </c>
      <c r="AK26" s="244">
        <v>724.77</v>
      </c>
      <c r="AL26" s="244">
        <v>56185.65</v>
      </c>
      <c r="AM26" s="244">
        <v>57545.04</v>
      </c>
      <c r="AN26" s="238"/>
      <c r="AO26" s="238"/>
      <c r="AP26" s="238"/>
      <c r="AQ26" s="244"/>
      <c r="AR26" s="237">
        <v>100210024</v>
      </c>
      <c r="AS26" s="245">
        <v>57546</v>
      </c>
      <c r="AT26" s="246">
        <v>45178</v>
      </c>
      <c r="AU26" s="237" t="s">
        <v>14969</v>
      </c>
      <c r="AV26" s="239">
        <v>57000</v>
      </c>
      <c r="AW26" s="281"/>
      <c r="AX26" s="281"/>
      <c r="AY26" s="281"/>
      <c r="AZ26" s="281"/>
      <c r="BA26" s="281"/>
      <c r="BB26" s="281"/>
      <c r="BC26" s="247"/>
      <c r="BD26" s="238"/>
      <c r="BE26" s="249"/>
      <c r="BF26" s="244"/>
      <c r="BG26" s="247"/>
      <c r="BH26" s="247"/>
      <c r="BI26" s="247"/>
      <c r="BJ26" s="247"/>
      <c r="BK26" s="247"/>
      <c r="BL26" s="247"/>
      <c r="BM26" s="250"/>
      <c r="BN26" s="237" t="s">
        <v>2015</v>
      </c>
      <c r="BO26" s="237" t="s">
        <v>2015</v>
      </c>
      <c r="BQ26" s="236" t="str">
        <f>IF(BD26&lt;&gt;"",'All Link_LOV'!$I$26,IF('Borneo 103sites'!BC26&lt;&gt;"",'All Link_LOV'!$I$25,'All Link_LOV'!$I$7))</f>
        <v>Queried - Pending TP Submission</v>
      </c>
      <c r="BR26" s="14" t="str">
        <f>IF(AU26&lt;&gt;"",'All Link_LOV'!$M$13,IF(W26="Pending Budget",'All Link_LOV'!$M$11,"Queried"))</f>
        <v>LOR Approved in Vprime</v>
      </c>
    </row>
    <row r="27" spans="1:70" s="236" customFormat="1" ht="21" customHeight="1">
      <c r="A27" s="251">
        <v>23</v>
      </c>
      <c r="B27" s="221" t="s">
        <v>14970</v>
      </c>
      <c r="C27" s="221" t="s">
        <v>14971</v>
      </c>
      <c r="D27" s="222" t="s">
        <v>14972</v>
      </c>
      <c r="E27" s="221">
        <v>2.0674269999999999</v>
      </c>
      <c r="F27" s="221">
        <v>112.11089</v>
      </c>
      <c r="G27" s="223" t="s">
        <v>14973</v>
      </c>
      <c r="H27" s="222" t="s">
        <v>14853</v>
      </c>
      <c r="I27" s="222" t="s">
        <v>8954</v>
      </c>
      <c r="J27" s="221" t="s">
        <v>57</v>
      </c>
      <c r="K27" s="224">
        <v>33000</v>
      </c>
      <c r="L27" s="225">
        <v>45199</v>
      </c>
      <c r="M27" s="226">
        <v>45184</v>
      </c>
      <c r="N27" s="226">
        <v>45202</v>
      </c>
      <c r="O27" s="226">
        <v>45209</v>
      </c>
      <c r="P27" s="227" t="s">
        <v>14843</v>
      </c>
      <c r="Q27" s="222">
        <v>1</v>
      </c>
      <c r="R27" s="222" t="s">
        <v>14916</v>
      </c>
      <c r="S27" s="227" t="s">
        <v>14974</v>
      </c>
      <c r="T27" s="228" t="e">
        <v>#N/A</v>
      </c>
      <c r="U27" s="228"/>
      <c r="V27" s="228" t="s">
        <v>14855</v>
      </c>
      <c r="W27" s="229" t="s">
        <v>14966</v>
      </c>
      <c r="X27" s="221" t="s">
        <v>550</v>
      </c>
      <c r="Y27" s="221" t="s">
        <v>644</v>
      </c>
      <c r="Z27" s="221" t="s">
        <v>644</v>
      </c>
      <c r="AA27" s="221" t="s">
        <v>558</v>
      </c>
      <c r="AB27" s="221" t="s">
        <v>553</v>
      </c>
      <c r="AC27" s="221" t="s">
        <v>14861</v>
      </c>
      <c r="AD27" s="221">
        <v>0</v>
      </c>
      <c r="AE27" s="221" t="s">
        <v>14849</v>
      </c>
      <c r="AF27" s="221" t="s">
        <v>14849</v>
      </c>
      <c r="AG27" s="221" t="s">
        <v>14849</v>
      </c>
      <c r="AH27" s="221" t="s">
        <v>14849</v>
      </c>
      <c r="AI27" s="230" t="s">
        <v>14975</v>
      </c>
      <c r="AJ27" s="231">
        <v>634.62</v>
      </c>
      <c r="AK27" s="231">
        <v>640.37</v>
      </c>
      <c r="AL27" s="231">
        <v>28401.06</v>
      </c>
      <c r="AM27" s="231">
        <v>29676.050000000003</v>
      </c>
      <c r="AN27" s="222"/>
      <c r="AO27" s="222"/>
      <c r="AP27" s="222"/>
      <c r="AQ27" s="231"/>
      <c r="AR27" s="221">
        <v>100209846</v>
      </c>
      <c r="AS27" s="232">
        <v>29677</v>
      </c>
      <c r="AT27" s="228">
        <v>45177</v>
      </c>
      <c r="AU27" s="221" t="s">
        <v>14976</v>
      </c>
      <c r="AV27" s="224">
        <v>30000</v>
      </c>
      <c r="AW27" s="285"/>
      <c r="AX27" s="285"/>
      <c r="AY27" s="285"/>
      <c r="AZ27" s="285"/>
      <c r="BA27" s="285"/>
      <c r="BB27" s="285"/>
      <c r="BC27" s="233"/>
      <c r="BD27" s="222"/>
      <c r="BE27" s="234"/>
      <c r="BF27" s="231"/>
      <c r="BG27" s="233"/>
      <c r="BH27" s="233"/>
      <c r="BI27" s="233"/>
      <c r="BJ27" s="233"/>
      <c r="BK27" s="233"/>
      <c r="BL27" s="233"/>
      <c r="BM27" s="235"/>
      <c r="BN27" s="221" t="s">
        <v>2015</v>
      </c>
      <c r="BO27" s="221" t="s">
        <v>2015</v>
      </c>
      <c r="BQ27" s="236" t="str">
        <f>IF(BD27&lt;&gt;"",'All Link_LOV'!$I$26,IF('Borneo 103sites'!BC27&lt;&gt;"",'All Link_LOV'!$I$25,'All Link_LOV'!$I$7))</f>
        <v>Queried - Pending TP Submission</v>
      </c>
      <c r="BR27" s="14" t="str">
        <f>IF(AU27&lt;&gt;"",'All Link_LOV'!$M$13,IF(W27="Pending Budget",'All Link_LOV'!$M$11,"Queried"))</f>
        <v>LOR Approved in Vprime</v>
      </c>
    </row>
    <row r="28" spans="1:70" s="236" customFormat="1" ht="21" customHeight="1">
      <c r="A28" s="251">
        <v>24</v>
      </c>
      <c r="B28" s="221" t="s">
        <v>14977</v>
      </c>
      <c r="C28" s="221" t="s">
        <v>14978</v>
      </c>
      <c r="D28" s="222" t="s">
        <v>9690</v>
      </c>
      <c r="E28" s="221">
        <v>2.8206500000000001</v>
      </c>
      <c r="F28" s="221">
        <v>111.893</v>
      </c>
      <c r="G28" s="223" t="s">
        <v>9692</v>
      </c>
      <c r="H28" s="222" t="s">
        <v>14853</v>
      </c>
      <c r="I28" s="222" t="s">
        <v>9695</v>
      </c>
      <c r="J28" s="221" t="s">
        <v>7328</v>
      </c>
      <c r="K28" s="224">
        <v>70000</v>
      </c>
      <c r="L28" s="225">
        <v>45199</v>
      </c>
      <c r="M28" s="226">
        <v>45184</v>
      </c>
      <c r="N28" s="226">
        <v>45201</v>
      </c>
      <c r="O28" s="226">
        <v>45208</v>
      </c>
      <c r="P28" s="227" t="s">
        <v>14843</v>
      </c>
      <c r="Q28" s="222">
        <v>1</v>
      </c>
      <c r="R28" s="222" t="s">
        <v>14916</v>
      </c>
      <c r="S28" s="227" t="s">
        <v>14845</v>
      </c>
      <c r="T28" s="228">
        <v>45192</v>
      </c>
      <c r="U28" s="228"/>
      <c r="V28" s="228" t="s">
        <v>14855</v>
      </c>
      <c r="W28" s="229" t="s">
        <v>14966</v>
      </c>
      <c r="X28" s="221" t="s">
        <v>550</v>
      </c>
      <c r="Y28" s="221" t="s">
        <v>556</v>
      </c>
      <c r="Z28" s="221" t="s">
        <v>556</v>
      </c>
      <c r="AA28" s="221" t="s">
        <v>558</v>
      </c>
      <c r="AB28" s="221" t="s">
        <v>4530</v>
      </c>
      <c r="AC28" s="221" t="s">
        <v>14979</v>
      </c>
      <c r="AD28" s="221">
        <v>10</v>
      </c>
      <c r="AE28" s="221" t="s">
        <v>14849</v>
      </c>
      <c r="AF28" s="221" t="s">
        <v>14849</v>
      </c>
      <c r="AG28" s="221" t="s">
        <v>14875</v>
      </c>
      <c r="AH28" s="221" t="s">
        <v>14849</v>
      </c>
      <c r="AI28" s="230" t="s">
        <v>14968</v>
      </c>
      <c r="AJ28" s="231">
        <v>634.62</v>
      </c>
      <c r="AK28" s="231">
        <v>833.47</v>
      </c>
      <c r="AL28" s="231">
        <v>68439.179999999993</v>
      </c>
      <c r="AM28" s="231">
        <v>69907.26999999999</v>
      </c>
      <c r="AN28" s="222"/>
      <c r="AO28" s="222"/>
      <c r="AP28" s="222"/>
      <c r="AQ28" s="231"/>
      <c r="AR28" s="221">
        <v>100210022</v>
      </c>
      <c r="AS28" s="232">
        <v>69908</v>
      </c>
      <c r="AT28" s="228">
        <v>45177</v>
      </c>
      <c r="AU28" s="221" t="s">
        <v>14980</v>
      </c>
      <c r="AV28" s="224">
        <v>60000</v>
      </c>
      <c r="AW28" s="233" t="s">
        <v>1839</v>
      </c>
      <c r="AX28" s="233"/>
      <c r="AY28" s="233"/>
      <c r="AZ28" s="233"/>
      <c r="BA28" s="233">
        <v>45184</v>
      </c>
      <c r="BB28" s="233" t="s">
        <v>14870</v>
      </c>
      <c r="BC28" s="233" t="s">
        <v>14870</v>
      </c>
      <c r="BD28" s="222"/>
      <c r="BE28" s="234"/>
      <c r="BF28" s="231"/>
      <c r="BG28" s="233"/>
      <c r="BH28" s="233"/>
      <c r="BI28" s="233"/>
      <c r="BJ28" s="233"/>
      <c r="BK28" s="233"/>
      <c r="BL28" s="233"/>
      <c r="BM28" s="235"/>
      <c r="BN28" s="221" t="s">
        <v>2015</v>
      </c>
      <c r="BO28" s="221" t="s">
        <v>2015</v>
      </c>
      <c r="BQ28" s="236" t="str">
        <f>IF(BD28&lt;&gt;"",'All Link_LOV'!$I$26,IF('Borneo 103sites'!BC28&lt;&gt;"",'All Link_LOV'!$I$25,'All Link_LOV'!$I$7))</f>
        <v>PR Created</v>
      </c>
      <c r="BR28" s="14" t="str">
        <f>IF(AU28&lt;&gt;"",'All Link_LOV'!$M$13,IF(W28="Pending Budget",'All Link_LOV'!$M$11,"Queried"))</f>
        <v>LOR Approved in Vprime</v>
      </c>
    </row>
    <row r="29" spans="1:70" s="301" customFormat="1" ht="21" customHeight="1">
      <c r="A29" s="236">
        <v>25</v>
      </c>
      <c r="B29" s="286" t="s">
        <v>14981</v>
      </c>
      <c r="C29" s="286" t="s">
        <v>14982</v>
      </c>
      <c r="D29" s="287" t="s">
        <v>14983</v>
      </c>
      <c r="E29" s="286">
        <v>3.9725071000000001</v>
      </c>
      <c r="F29" s="286">
        <v>114.09505</v>
      </c>
      <c r="G29" s="223" t="s">
        <v>14984</v>
      </c>
      <c r="H29" s="287" t="s">
        <v>14895</v>
      </c>
      <c r="I29" s="287" t="s">
        <v>14985</v>
      </c>
      <c r="J29" s="286" t="s">
        <v>6993</v>
      </c>
      <c r="K29" s="288" t="e">
        <v>#REF!</v>
      </c>
      <c r="L29" s="289">
        <v>45199</v>
      </c>
      <c r="M29" s="290">
        <v>45198</v>
      </c>
      <c r="N29" s="290">
        <v>45202</v>
      </c>
      <c r="O29" s="290">
        <v>45209</v>
      </c>
      <c r="P29" s="287" t="s">
        <v>14843</v>
      </c>
      <c r="Q29" s="287">
        <v>1</v>
      </c>
      <c r="R29" s="287" t="s">
        <v>14916</v>
      </c>
      <c r="S29" s="287" t="s">
        <v>14873</v>
      </c>
      <c r="T29" s="302" t="e">
        <v>#N/A</v>
      </c>
      <c r="U29" s="302"/>
      <c r="V29" s="302" t="s">
        <v>14855</v>
      </c>
      <c r="W29" s="243" t="s">
        <v>14966</v>
      </c>
      <c r="X29" s="286" t="s">
        <v>628</v>
      </c>
      <c r="Y29" s="286" t="s">
        <v>634</v>
      </c>
      <c r="Z29" s="286" t="s">
        <v>628</v>
      </c>
      <c r="AA29" s="286" t="s">
        <v>636</v>
      </c>
      <c r="AB29" s="286" t="s">
        <v>631</v>
      </c>
      <c r="AC29" s="286" t="s">
        <v>14896</v>
      </c>
      <c r="AD29" s="286">
        <v>0</v>
      </c>
      <c r="AE29" s="286" t="s">
        <v>14849</v>
      </c>
      <c r="AF29" s="286" t="s">
        <v>14849</v>
      </c>
      <c r="AG29" s="286" t="s">
        <v>14875</v>
      </c>
      <c r="AH29" s="286" t="s">
        <v>14849</v>
      </c>
      <c r="AI29" s="304" t="s">
        <v>14897</v>
      </c>
      <c r="AJ29" s="294">
        <v>474.96</v>
      </c>
      <c r="AK29" s="294">
        <v>0</v>
      </c>
      <c r="AL29" s="294">
        <v>25415.24</v>
      </c>
      <c r="AM29" s="294">
        <v>25890.2</v>
      </c>
      <c r="AN29" s="287"/>
      <c r="AO29" s="287"/>
      <c r="AP29" s="287"/>
      <c r="AQ29" s="294"/>
      <c r="AR29" s="286">
        <v>100210125</v>
      </c>
      <c r="AS29" s="295">
        <v>25891</v>
      </c>
      <c r="AT29" s="292">
        <v>45178</v>
      </c>
      <c r="AU29" s="286" t="s">
        <v>14986</v>
      </c>
      <c r="AV29" s="288">
        <v>25000</v>
      </c>
      <c r="AW29" s="297" t="s">
        <v>1839</v>
      </c>
      <c r="AX29" s="297">
        <v>45185</v>
      </c>
      <c r="AY29" s="298" t="s">
        <v>14987</v>
      </c>
      <c r="AZ29" s="297" t="s">
        <v>14870</v>
      </c>
      <c r="BA29" s="297" t="s">
        <v>14870</v>
      </c>
      <c r="BB29" s="297" t="s">
        <v>14870</v>
      </c>
      <c r="BC29" s="297" t="s">
        <v>14870</v>
      </c>
      <c r="BD29" s="287"/>
      <c r="BE29" s="299"/>
      <c r="BF29" s="294"/>
      <c r="BG29" s="297"/>
      <c r="BH29" s="297"/>
      <c r="BI29" s="297"/>
      <c r="BJ29" s="297"/>
      <c r="BK29" s="297"/>
      <c r="BL29" s="297"/>
      <c r="BM29" s="300"/>
      <c r="BN29" s="286" t="s">
        <v>2015</v>
      </c>
      <c r="BO29" s="286" t="s">
        <v>2015</v>
      </c>
      <c r="BQ29" s="236" t="str">
        <f>IF(BD29&lt;&gt;"",'All Link_LOV'!$I$26,IF('Borneo 103sites'!BC29&lt;&gt;"",'All Link_LOV'!$I$25,'All Link_LOV'!$I$7))</f>
        <v>PR Created</v>
      </c>
      <c r="BR29" s="14" t="str">
        <f>IF(AU29&lt;&gt;"",'All Link_LOV'!$M$13,IF(W29="Pending Budget",'All Link_LOV'!$M$11,"Queried"))</f>
        <v>LOR Approved in Vprime</v>
      </c>
    </row>
    <row r="30" spans="1:70" s="251" customFormat="1" ht="21" customHeight="1">
      <c r="A30" s="251">
        <v>26</v>
      </c>
      <c r="B30" s="237" t="s">
        <v>14988</v>
      </c>
      <c r="C30" s="237" t="s">
        <v>14989</v>
      </c>
      <c r="D30" s="238" t="s">
        <v>13901</v>
      </c>
      <c r="E30" s="237">
        <v>2.67</v>
      </c>
      <c r="F30" s="237">
        <v>111.56</v>
      </c>
      <c r="G30" s="223" t="s">
        <v>13903</v>
      </c>
      <c r="H30" s="238" t="s">
        <v>14853</v>
      </c>
      <c r="I30" s="238" t="s">
        <v>13907</v>
      </c>
      <c r="J30" s="237" t="s">
        <v>7328</v>
      </c>
      <c r="K30" s="239">
        <v>80000</v>
      </c>
      <c r="L30" s="240">
        <v>45199</v>
      </c>
      <c r="M30" s="241">
        <v>45189</v>
      </c>
      <c r="N30" s="241">
        <v>45203</v>
      </c>
      <c r="O30" s="241">
        <v>45210</v>
      </c>
      <c r="P30" s="252" t="s">
        <v>14843</v>
      </c>
      <c r="Q30" s="238">
        <v>1</v>
      </c>
      <c r="R30" s="238" t="s">
        <v>14916</v>
      </c>
      <c r="S30" s="252" t="s">
        <v>14873</v>
      </c>
      <c r="T30" s="246" t="s">
        <v>14874</v>
      </c>
      <c r="U30" s="246"/>
      <c r="V30" s="246" t="s">
        <v>14855</v>
      </c>
      <c r="W30" s="229" t="s">
        <v>14966</v>
      </c>
      <c r="X30" s="237" t="s">
        <v>550</v>
      </c>
      <c r="Y30" s="237" t="s">
        <v>556</v>
      </c>
      <c r="Z30" s="237" t="s">
        <v>556</v>
      </c>
      <c r="AA30" s="237" t="s">
        <v>558</v>
      </c>
      <c r="AB30" s="237" t="s">
        <v>553</v>
      </c>
      <c r="AC30" s="237" t="s">
        <v>14979</v>
      </c>
      <c r="AD30" s="237">
        <v>20</v>
      </c>
      <c r="AE30" s="237" t="s">
        <v>14849</v>
      </c>
      <c r="AF30" s="237" t="s">
        <v>14849</v>
      </c>
      <c r="AG30" s="237" t="s">
        <v>14875</v>
      </c>
      <c r="AH30" s="237" t="s">
        <v>14849</v>
      </c>
      <c r="AI30" s="253" t="s">
        <v>14968</v>
      </c>
      <c r="AJ30" s="244">
        <v>634.62</v>
      </c>
      <c r="AK30" s="244">
        <v>833.47</v>
      </c>
      <c r="AL30" s="244">
        <v>77875.47</v>
      </c>
      <c r="AM30" s="244">
        <v>79343.56</v>
      </c>
      <c r="AN30" s="238"/>
      <c r="AO30" s="238"/>
      <c r="AP30" s="238"/>
      <c r="AQ30" s="244"/>
      <c r="AR30" s="237">
        <v>100210020</v>
      </c>
      <c r="AS30" s="245">
        <v>79344</v>
      </c>
      <c r="AT30" s="246">
        <v>45178</v>
      </c>
      <c r="AU30" s="237" t="s">
        <v>13904</v>
      </c>
      <c r="AV30" s="239">
        <v>77000</v>
      </c>
      <c r="AW30" s="281"/>
      <c r="AX30" s="281"/>
      <c r="AY30" s="281"/>
      <c r="AZ30" s="281"/>
      <c r="BA30" s="281"/>
      <c r="BB30" s="281"/>
      <c r="BC30" s="247"/>
      <c r="BD30" s="238"/>
      <c r="BE30" s="249"/>
      <c r="BF30" s="244"/>
      <c r="BG30" s="247"/>
      <c r="BH30" s="247"/>
      <c r="BI30" s="247"/>
      <c r="BJ30" s="247"/>
      <c r="BK30" s="247"/>
      <c r="BL30" s="247"/>
      <c r="BM30" s="250"/>
      <c r="BN30" s="237" t="s">
        <v>2015</v>
      </c>
      <c r="BO30" s="237" t="s">
        <v>2015</v>
      </c>
      <c r="BQ30" s="236" t="str">
        <f>IF(BD30&lt;&gt;"",'All Link_LOV'!$I$26,IF('Borneo 103sites'!BC30&lt;&gt;"",'All Link_LOV'!$I$25,'All Link_LOV'!$I$7))</f>
        <v>Queried - Pending TP Submission</v>
      </c>
      <c r="BR30" s="14" t="str">
        <f>IF(AU30&lt;&gt;"",'All Link_LOV'!$M$13,IF(W30="Pending Budget",'All Link_LOV'!$M$11,"Queried"))</f>
        <v>LOR Approved in Vprime</v>
      </c>
    </row>
    <row r="31" spans="1:70" s="301" customFormat="1" ht="21" customHeight="1">
      <c r="A31" s="251">
        <v>27</v>
      </c>
      <c r="B31" s="286" t="s">
        <v>14990</v>
      </c>
      <c r="C31" s="286" t="s">
        <v>14991</v>
      </c>
      <c r="D31" s="287" t="s">
        <v>14992</v>
      </c>
      <c r="E31" s="286">
        <v>2.06</v>
      </c>
      <c r="F31" s="286">
        <v>111.51</v>
      </c>
      <c r="G31" s="223" t="s">
        <v>14993</v>
      </c>
      <c r="H31" s="287" t="s">
        <v>14853</v>
      </c>
      <c r="I31" s="287" t="s">
        <v>6549</v>
      </c>
      <c r="J31" s="286" t="s">
        <v>6549</v>
      </c>
      <c r="K31" s="288">
        <v>60000</v>
      </c>
      <c r="L31" s="289">
        <v>45199</v>
      </c>
      <c r="M31" s="290">
        <v>45198</v>
      </c>
      <c r="N31" s="290">
        <v>45204</v>
      </c>
      <c r="O31" s="290">
        <v>45212</v>
      </c>
      <c r="P31" s="291" t="s">
        <v>14843</v>
      </c>
      <c r="Q31" s="287">
        <v>1</v>
      </c>
      <c r="R31" s="287" t="s">
        <v>14916</v>
      </c>
      <c r="S31" s="291" t="s">
        <v>14854</v>
      </c>
      <c r="T31" s="292" t="e">
        <v>#N/A</v>
      </c>
      <c r="U31" s="292"/>
      <c r="V31" s="292" t="s">
        <v>14855</v>
      </c>
      <c r="W31" s="229" t="s">
        <v>14966</v>
      </c>
      <c r="X31" s="286" t="s">
        <v>550</v>
      </c>
      <c r="Y31" s="286" t="s">
        <v>644</v>
      </c>
      <c r="Z31" s="286" t="s">
        <v>644</v>
      </c>
      <c r="AA31" s="286" t="s">
        <v>558</v>
      </c>
      <c r="AB31" s="286" t="s">
        <v>5058</v>
      </c>
      <c r="AC31" s="286" t="s">
        <v>14861</v>
      </c>
      <c r="AD31" s="286" t="s">
        <v>14849</v>
      </c>
      <c r="AE31" s="286" t="s">
        <v>14849</v>
      </c>
      <c r="AF31" s="286" t="s">
        <v>14849</v>
      </c>
      <c r="AG31" s="286" t="s">
        <v>14849</v>
      </c>
      <c r="AH31" s="286" t="s">
        <v>14849</v>
      </c>
      <c r="AI31" s="293" t="s">
        <v>14862</v>
      </c>
      <c r="AJ31" s="294">
        <v>634.62</v>
      </c>
      <c r="AK31" s="294">
        <v>640.37</v>
      </c>
      <c r="AL31" s="294">
        <v>58208.97</v>
      </c>
      <c r="AM31" s="294">
        <v>59483.96</v>
      </c>
      <c r="AN31" s="287"/>
      <c r="AO31" s="287"/>
      <c r="AP31" s="287"/>
      <c r="AQ31" s="294"/>
      <c r="AR31" s="286">
        <v>100209847</v>
      </c>
      <c r="AS31" s="295">
        <v>59484</v>
      </c>
      <c r="AT31" s="292">
        <v>45178</v>
      </c>
      <c r="AU31" s="286" t="s">
        <v>14994</v>
      </c>
      <c r="AV31" s="288">
        <v>59000</v>
      </c>
      <c r="AW31" s="298"/>
      <c r="AX31" s="298"/>
      <c r="AY31" s="298"/>
      <c r="AZ31" s="298"/>
      <c r="BA31" s="298"/>
      <c r="BB31" s="298"/>
      <c r="BC31" s="297"/>
      <c r="BD31" s="287"/>
      <c r="BE31" s="299"/>
      <c r="BF31" s="294"/>
      <c r="BG31" s="297"/>
      <c r="BH31" s="297"/>
      <c r="BI31" s="297"/>
      <c r="BJ31" s="297"/>
      <c r="BK31" s="297"/>
      <c r="BL31" s="297"/>
      <c r="BM31" s="300"/>
      <c r="BN31" s="286" t="s">
        <v>2015</v>
      </c>
      <c r="BO31" s="286" t="s">
        <v>2015</v>
      </c>
      <c r="BQ31" s="236" t="str">
        <f>IF(BD31&lt;&gt;"",'All Link_LOV'!$I$26,IF('Borneo 103sites'!BC31&lt;&gt;"",'All Link_LOV'!$I$25,'All Link_LOV'!$I$7))</f>
        <v>Queried - Pending TP Submission</v>
      </c>
      <c r="BR31" s="14" t="str">
        <f>IF(AU31&lt;&gt;"",'All Link_LOV'!$M$13,IF(W31="Pending Budget",'All Link_LOV'!$M$11,"Queried"))</f>
        <v>LOR Approved in Vprime</v>
      </c>
    </row>
    <row r="32" spans="1:70" s="301" customFormat="1" ht="21" customHeight="1">
      <c r="A32" s="251">
        <v>28</v>
      </c>
      <c r="B32" s="286" t="s">
        <v>14995</v>
      </c>
      <c r="C32" s="305" t="s">
        <v>14996</v>
      </c>
      <c r="D32" s="287" t="s">
        <v>14997</v>
      </c>
      <c r="E32" s="286">
        <v>1.04</v>
      </c>
      <c r="F32" s="286">
        <v>110.71</v>
      </c>
      <c r="G32" s="223" t="s">
        <v>14998</v>
      </c>
      <c r="H32" s="287" t="s">
        <v>14841</v>
      </c>
      <c r="I32" s="287" t="s">
        <v>8233</v>
      </c>
      <c r="J32" s="286" t="s">
        <v>8233</v>
      </c>
      <c r="K32" s="288">
        <v>5202.4684999999999</v>
      </c>
      <c r="L32" s="289">
        <v>45199</v>
      </c>
      <c r="M32" s="290">
        <v>45198</v>
      </c>
      <c r="N32" s="290">
        <v>45204</v>
      </c>
      <c r="O32" s="290">
        <v>45212</v>
      </c>
      <c r="P32" s="306" t="s">
        <v>14843</v>
      </c>
      <c r="Q32" s="287">
        <v>1</v>
      </c>
      <c r="R32" s="287" t="s">
        <v>14916</v>
      </c>
      <c r="S32" s="306" t="s">
        <v>14854</v>
      </c>
      <c r="T32" s="307" t="e">
        <v>#N/A</v>
      </c>
      <c r="U32" s="307"/>
      <c r="V32" s="307" t="s">
        <v>14855</v>
      </c>
      <c r="W32" s="308" t="s">
        <v>14966</v>
      </c>
      <c r="X32" s="286" t="s">
        <v>562</v>
      </c>
      <c r="Y32" s="286" t="s">
        <v>568</v>
      </c>
      <c r="Z32" s="286" t="s">
        <v>14999</v>
      </c>
      <c r="AA32" s="286" t="s">
        <v>570</v>
      </c>
      <c r="AB32" s="286" t="s">
        <v>5059</v>
      </c>
      <c r="AC32" s="286" t="s">
        <v>14890</v>
      </c>
      <c r="AD32" s="286">
        <v>1</v>
      </c>
      <c r="AE32" s="286" t="s">
        <v>14875</v>
      </c>
      <c r="AF32" s="286" t="s">
        <v>14849</v>
      </c>
      <c r="AG32" s="286" t="s">
        <v>14849</v>
      </c>
      <c r="AH32" s="286" t="s">
        <v>14849</v>
      </c>
      <c r="AI32" s="309" t="s">
        <v>14909</v>
      </c>
      <c r="AJ32" s="294">
        <v>1000</v>
      </c>
      <c r="AK32" s="294">
        <v>2500</v>
      </c>
      <c r="AL32" s="294">
        <v>1702.48</v>
      </c>
      <c r="AM32" s="294">
        <v>5202.4799999999996</v>
      </c>
      <c r="AN32" s="287"/>
      <c r="AO32" s="287"/>
      <c r="AP32" s="287"/>
      <c r="AQ32" s="310" t="s">
        <v>15000</v>
      </c>
      <c r="AR32" s="286">
        <v>100210010</v>
      </c>
      <c r="AS32" s="295">
        <v>5203</v>
      </c>
      <c r="AT32" s="292">
        <v>45178</v>
      </c>
      <c r="AU32" s="286" t="s">
        <v>15001</v>
      </c>
      <c r="AV32" s="288">
        <v>1702.48</v>
      </c>
      <c r="AW32" s="297">
        <v>45182</v>
      </c>
      <c r="AX32" s="297">
        <v>45182</v>
      </c>
      <c r="AY32" s="298" t="s">
        <v>15000</v>
      </c>
      <c r="AZ32" s="297"/>
      <c r="BA32" s="297"/>
      <c r="BB32" s="297"/>
      <c r="BC32" s="297"/>
      <c r="BD32" s="287"/>
      <c r="BE32" s="299"/>
      <c r="BF32" s="294"/>
      <c r="BG32" s="297"/>
      <c r="BH32" s="297"/>
      <c r="BI32" s="297"/>
      <c r="BJ32" s="297"/>
      <c r="BK32" s="297"/>
      <c r="BL32" s="297"/>
      <c r="BM32" s="300"/>
      <c r="BN32" s="286" t="s">
        <v>2015</v>
      </c>
      <c r="BO32" s="286" t="s">
        <v>2015</v>
      </c>
      <c r="BQ32" s="236" t="str">
        <f>IF(BD32&lt;&gt;"",'All Link_LOV'!$I$26,IF('Borneo 103sites'!BC32&lt;&gt;"",'All Link_LOV'!$I$25,'All Link_LOV'!$I$7))</f>
        <v>Queried - Pending TP Submission</v>
      </c>
      <c r="BR32" s="14" t="str">
        <f>IF(AU32&lt;&gt;"",'All Link_LOV'!$M$13,IF(W32="Pending Budget",'All Link_LOV'!$M$11,"Queried"))</f>
        <v>LOR Approved in Vprime</v>
      </c>
    </row>
    <row r="33" spans="1:70" s="236" customFormat="1" ht="21" customHeight="1">
      <c r="A33" s="236">
        <v>29</v>
      </c>
      <c r="B33" s="221" t="s">
        <v>15002</v>
      </c>
      <c r="C33" s="221" t="s">
        <v>15003</v>
      </c>
      <c r="D33" s="222" t="s">
        <v>15004</v>
      </c>
      <c r="E33" s="221">
        <v>2.8</v>
      </c>
      <c r="F33" s="221">
        <v>111.92</v>
      </c>
      <c r="G33" s="223" t="s">
        <v>15005</v>
      </c>
      <c r="H33" s="222" t="s">
        <v>14853</v>
      </c>
      <c r="I33" s="222" t="s">
        <v>6574</v>
      </c>
      <c r="J33" s="221" t="s">
        <v>7328</v>
      </c>
      <c r="K33" s="224">
        <v>80000</v>
      </c>
      <c r="L33" s="225">
        <v>45199</v>
      </c>
      <c r="M33" s="226">
        <v>45184</v>
      </c>
      <c r="N33" s="226">
        <v>45201</v>
      </c>
      <c r="O33" s="226">
        <v>45208</v>
      </c>
      <c r="P33" s="227" t="s">
        <v>14843</v>
      </c>
      <c r="Q33" s="222">
        <v>1</v>
      </c>
      <c r="R33" s="222" t="s">
        <v>14916</v>
      </c>
      <c r="S33" s="227" t="s">
        <v>14845</v>
      </c>
      <c r="T33" s="228">
        <v>45192</v>
      </c>
      <c r="U33" s="228"/>
      <c r="V33" s="228" t="s">
        <v>14855</v>
      </c>
      <c r="W33" s="229" t="s">
        <v>14966</v>
      </c>
      <c r="X33" s="221" t="s">
        <v>550</v>
      </c>
      <c r="Y33" s="221" t="s">
        <v>556</v>
      </c>
      <c r="Z33" s="221" t="s">
        <v>556</v>
      </c>
      <c r="AA33" s="221" t="s">
        <v>558</v>
      </c>
      <c r="AB33" s="221" t="s">
        <v>5058</v>
      </c>
      <c r="AC33" s="221" t="s">
        <v>15006</v>
      </c>
      <c r="AD33" s="221">
        <v>10</v>
      </c>
      <c r="AE33" s="221" t="s">
        <v>14849</v>
      </c>
      <c r="AF33" s="221" t="s">
        <v>14849</v>
      </c>
      <c r="AG33" s="221" t="s">
        <v>14875</v>
      </c>
      <c r="AH33" s="221" t="s">
        <v>14849</v>
      </c>
      <c r="AI33" s="230" t="s">
        <v>14968</v>
      </c>
      <c r="AJ33" s="231">
        <v>634.62</v>
      </c>
      <c r="AK33" s="231">
        <v>833.47</v>
      </c>
      <c r="AL33" s="231">
        <v>77875.47</v>
      </c>
      <c r="AM33" s="231">
        <v>79343.56</v>
      </c>
      <c r="AN33" s="222"/>
      <c r="AO33" s="222"/>
      <c r="AP33" s="222"/>
      <c r="AQ33" s="231"/>
      <c r="AR33" s="221">
        <v>100209978</v>
      </c>
      <c r="AS33" s="232">
        <v>79344</v>
      </c>
      <c r="AT33" s="228">
        <v>45177</v>
      </c>
      <c r="AU33" s="221" t="s">
        <v>15007</v>
      </c>
      <c r="AV33" s="224">
        <v>70000</v>
      </c>
      <c r="AW33" s="285"/>
      <c r="AX33" s="285"/>
      <c r="AY33" s="285"/>
      <c r="AZ33" s="285"/>
      <c r="BA33" s="285"/>
      <c r="BB33" s="285"/>
      <c r="BC33" s="233"/>
      <c r="BD33" s="222"/>
      <c r="BE33" s="234"/>
      <c r="BF33" s="231"/>
      <c r="BG33" s="233"/>
      <c r="BH33" s="233"/>
      <c r="BI33" s="233"/>
      <c r="BJ33" s="233"/>
      <c r="BK33" s="233"/>
      <c r="BL33" s="233"/>
      <c r="BM33" s="235"/>
      <c r="BN33" s="221" t="s">
        <v>2015</v>
      </c>
      <c r="BO33" s="221" t="s">
        <v>2015</v>
      </c>
      <c r="BQ33" s="236" t="str">
        <f>IF(BD33&lt;&gt;"",'All Link_LOV'!$I$26,IF('Borneo 103sites'!BC33&lt;&gt;"",'All Link_LOV'!$I$25,'All Link_LOV'!$I$7))</f>
        <v>Queried - Pending TP Submission</v>
      </c>
      <c r="BR33" s="14" t="str">
        <f>IF(AU33&lt;&gt;"",'All Link_LOV'!$M$13,IF(W33="Pending Budget",'All Link_LOV'!$M$11,"Queried"))</f>
        <v>LOR Approved in Vprime</v>
      </c>
    </row>
    <row r="34" spans="1:70" s="251" customFormat="1" ht="21" customHeight="1">
      <c r="A34" s="251">
        <v>30</v>
      </c>
      <c r="B34" s="237" t="s">
        <v>15008</v>
      </c>
      <c r="C34" s="237" t="s">
        <v>15009</v>
      </c>
      <c r="D34" s="238" t="s">
        <v>15010</v>
      </c>
      <c r="E34" s="237">
        <v>2.6643021</v>
      </c>
      <c r="F34" s="237">
        <v>111.52977</v>
      </c>
      <c r="G34" s="223" t="s">
        <v>15011</v>
      </c>
      <c r="H34" s="238" t="s">
        <v>14853</v>
      </c>
      <c r="I34" s="238" t="s">
        <v>13907</v>
      </c>
      <c r="J34" s="237" t="s">
        <v>7328</v>
      </c>
      <c r="K34" s="239">
        <v>80000</v>
      </c>
      <c r="L34" s="240">
        <v>45199</v>
      </c>
      <c r="M34" s="241">
        <v>45189</v>
      </c>
      <c r="N34" s="241">
        <v>45204</v>
      </c>
      <c r="O34" s="241">
        <v>45212</v>
      </c>
      <c r="P34" s="311" t="s">
        <v>14843</v>
      </c>
      <c r="Q34" s="238">
        <v>1</v>
      </c>
      <c r="R34" s="238" t="s">
        <v>14916</v>
      </c>
      <c r="S34" s="311" t="s">
        <v>14873</v>
      </c>
      <c r="T34" s="312" t="s">
        <v>14874</v>
      </c>
      <c r="U34" s="312"/>
      <c r="V34" s="312" t="s">
        <v>14855</v>
      </c>
      <c r="W34" s="313" t="s">
        <v>14966</v>
      </c>
      <c r="X34" s="237" t="s">
        <v>550</v>
      </c>
      <c r="Y34" s="237" t="s">
        <v>556</v>
      </c>
      <c r="Z34" s="237" t="s">
        <v>556</v>
      </c>
      <c r="AA34" s="237" t="s">
        <v>558</v>
      </c>
      <c r="AB34" s="237" t="s">
        <v>553</v>
      </c>
      <c r="AC34" s="237" t="s">
        <v>14979</v>
      </c>
      <c r="AD34" s="237">
        <v>10</v>
      </c>
      <c r="AE34" s="237" t="s">
        <v>14849</v>
      </c>
      <c r="AF34" s="237" t="s">
        <v>14849</v>
      </c>
      <c r="AG34" s="237" t="s">
        <v>14875</v>
      </c>
      <c r="AH34" s="237" t="s">
        <v>14849</v>
      </c>
      <c r="AI34" s="253" t="s">
        <v>14968</v>
      </c>
      <c r="AJ34" s="244">
        <v>634.62</v>
      </c>
      <c r="AK34" s="244">
        <v>833.47</v>
      </c>
      <c r="AL34" s="244">
        <v>77875.47</v>
      </c>
      <c r="AM34" s="244">
        <v>79343.56</v>
      </c>
      <c r="AN34" s="238"/>
      <c r="AO34" s="238"/>
      <c r="AP34" s="238"/>
      <c r="AQ34" s="244"/>
      <c r="AR34" s="237">
        <v>100210021</v>
      </c>
      <c r="AS34" s="245">
        <v>79344</v>
      </c>
      <c r="AT34" s="246">
        <v>45178</v>
      </c>
      <c r="AU34" s="237" t="s">
        <v>15012</v>
      </c>
      <c r="AV34" s="239">
        <v>78000</v>
      </c>
      <c r="AW34" s="281"/>
      <c r="AX34" s="281"/>
      <c r="AY34" s="281"/>
      <c r="AZ34" s="281"/>
      <c r="BA34" s="281"/>
      <c r="BB34" s="281"/>
      <c r="BC34" s="247"/>
      <c r="BD34" s="238"/>
      <c r="BE34" s="249"/>
      <c r="BF34" s="244"/>
      <c r="BG34" s="247"/>
      <c r="BH34" s="247"/>
      <c r="BI34" s="247"/>
      <c r="BJ34" s="247"/>
      <c r="BK34" s="247"/>
      <c r="BL34" s="247"/>
      <c r="BM34" s="250"/>
      <c r="BN34" s="237" t="s">
        <v>2015</v>
      </c>
      <c r="BO34" s="237" t="s">
        <v>2015</v>
      </c>
      <c r="BQ34" s="236" t="str">
        <f>IF(BD34&lt;&gt;"",'All Link_LOV'!$I$26,IF('Borneo 103sites'!BC34&lt;&gt;"",'All Link_LOV'!$I$25,'All Link_LOV'!$I$7))</f>
        <v>Queried - Pending TP Submission</v>
      </c>
      <c r="BR34" s="14" t="str">
        <f>IF(AU34&lt;&gt;"",'All Link_LOV'!$M$13,IF(W34="Pending Budget",'All Link_LOV'!$M$11,"Queried"))</f>
        <v>LOR Approved in Vprime</v>
      </c>
    </row>
    <row r="35" spans="1:70" s="236" customFormat="1" ht="21" customHeight="1">
      <c r="A35" s="251">
        <v>31</v>
      </c>
      <c r="B35" s="221" t="s">
        <v>15013</v>
      </c>
      <c r="C35" s="221" t="s">
        <v>15014</v>
      </c>
      <c r="D35" s="222" t="s">
        <v>13921</v>
      </c>
      <c r="E35" s="221">
        <v>2.7116229999999999</v>
      </c>
      <c r="F35" s="221">
        <v>111.46892</v>
      </c>
      <c r="G35" s="223" t="s">
        <v>13923</v>
      </c>
      <c r="H35" s="222" t="s">
        <v>14853</v>
      </c>
      <c r="I35" s="222" t="s">
        <v>13907</v>
      </c>
      <c r="J35" s="221" t="s">
        <v>7328</v>
      </c>
      <c r="K35" s="224">
        <v>80000</v>
      </c>
      <c r="L35" s="225">
        <v>45199</v>
      </c>
      <c r="M35" s="226">
        <v>45184</v>
      </c>
      <c r="N35" s="226">
        <v>45203</v>
      </c>
      <c r="O35" s="226">
        <v>45210</v>
      </c>
      <c r="P35" s="222" t="s">
        <v>14843</v>
      </c>
      <c r="Q35" s="222">
        <v>1</v>
      </c>
      <c r="R35" s="222" t="s">
        <v>14916</v>
      </c>
      <c r="S35" s="222" t="s">
        <v>14873</v>
      </c>
      <c r="T35" s="258" t="s">
        <v>14874</v>
      </c>
      <c r="U35" s="258"/>
      <c r="V35" s="258" t="s">
        <v>14855</v>
      </c>
      <c r="W35" s="243" t="s">
        <v>14966</v>
      </c>
      <c r="X35" s="221" t="s">
        <v>550</v>
      </c>
      <c r="Y35" s="221" t="s">
        <v>556</v>
      </c>
      <c r="Z35" s="221" t="s">
        <v>556</v>
      </c>
      <c r="AA35" s="221" t="s">
        <v>558</v>
      </c>
      <c r="AB35" s="221" t="s">
        <v>553</v>
      </c>
      <c r="AC35" s="221" t="s">
        <v>15006</v>
      </c>
      <c r="AD35" s="221">
        <v>30</v>
      </c>
      <c r="AE35" s="221" t="s">
        <v>14849</v>
      </c>
      <c r="AF35" s="221" t="s">
        <v>14849</v>
      </c>
      <c r="AG35" s="221" t="s">
        <v>14875</v>
      </c>
      <c r="AH35" s="221" t="s">
        <v>14849</v>
      </c>
      <c r="AI35" s="221" t="s">
        <v>15015</v>
      </c>
      <c r="AJ35" s="231">
        <v>634.62</v>
      </c>
      <c r="AK35" s="231">
        <v>833.47</v>
      </c>
      <c r="AL35" s="231">
        <v>77875.47</v>
      </c>
      <c r="AM35" s="231">
        <v>79343.56</v>
      </c>
      <c r="AN35" s="222"/>
      <c r="AO35" s="222"/>
      <c r="AP35" s="222"/>
      <c r="AQ35" s="231"/>
      <c r="AR35" s="221">
        <v>100209979</v>
      </c>
      <c r="AS35" s="232">
        <v>79344</v>
      </c>
      <c r="AT35" s="228">
        <v>45177</v>
      </c>
      <c r="AU35" s="221" t="s">
        <v>13924</v>
      </c>
      <c r="AV35" s="224">
        <v>70000</v>
      </c>
      <c r="AW35" s="285"/>
      <c r="AX35" s="285"/>
      <c r="AY35" s="285"/>
      <c r="AZ35" s="285"/>
      <c r="BA35" s="285"/>
      <c r="BB35" s="285"/>
      <c r="BC35" s="233"/>
      <c r="BD35" s="222"/>
      <c r="BE35" s="234"/>
      <c r="BF35" s="231"/>
      <c r="BG35" s="233"/>
      <c r="BH35" s="233"/>
      <c r="BI35" s="233"/>
      <c r="BJ35" s="233"/>
      <c r="BK35" s="233"/>
      <c r="BL35" s="233"/>
      <c r="BM35" s="235"/>
      <c r="BN35" s="221" t="s">
        <v>2015</v>
      </c>
      <c r="BO35" s="221" t="s">
        <v>2015</v>
      </c>
      <c r="BQ35" s="236" t="str">
        <f>IF(BD35&lt;&gt;"",'All Link_LOV'!$I$26,IF('Borneo 103sites'!BC35&lt;&gt;"",'All Link_LOV'!$I$25,'All Link_LOV'!$I$7))</f>
        <v>Queried - Pending TP Submission</v>
      </c>
      <c r="BR35" s="14" t="str">
        <f>IF(AU35&lt;&gt;"",'All Link_LOV'!$M$13,IF(W35="Pending Budget",'All Link_LOV'!$M$11,"Queried"))</f>
        <v>LOR Approved in Vprime</v>
      </c>
    </row>
    <row r="36" spans="1:70" s="301" customFormat="1" ht="21" customHeight="1">
      <c r="A36" s="251">
        <v>32</v>
      </c>
      <c r="B36" s="286" t="s">
        <v>15016</v>
      </c>
      <c r="C36" s="286" t="s">
        <v>15017</v>
      </c>
      <c r="D36" s="287" t="s">
        <v>15018</v>
      </c>
      <c r="E36" s="286">
        <v>1.3520620000000001</v>
      </c>
      <c r="F36" s="286">
        <v>110.34672999999999</v>
      </c>
      <c r="G36" s="223" t="s">
        <v>15019</v>
      </c>
      <c r="H36" s="287" t="s">
        <v>14841</v>
      </c>
      <c r="I36" s="287" t="s">
        <v>7360</v>
      </c>
      <c r="J36" s="286" t="s">
        <v>7360</v>
      </c>
      <c r="K36" s="288">
        <v>12885.71</v>
      </c>
      <c r="L36" s="289">
        <v>45199</v>
      </c>
      <c r="M36" s="290">
        <v>45198</v>
      </c>
      <c r="N36" s="290">
        <v>45204</v>
      </c>
      <c r="O36" s="290">
        <v>45212</v>
      </c>
      <c r="P36" s="287" t="s">
        <v>14843</v>
      </c>
      <c r="Q36" s="287">
        <v>1</v>
      </c>
      <c r="R36" s="287" t="s">
        <v>14916</v>
      </c>
      <c r="S36" s="287" t="s">
        <v>14854</v>
      </c>
      <c r="T36" s="302" t="e">
        <v>#N/A</v>
      </c>
      <c r="U36" s="302"/>
      <c r="V36" s="302" t="s">
        <v>14855</v>
      </c>
      <c r="W36" s="243" t="s">
        <v>14966</v>
      </c>
      <c r="X36" s="286" t="s">
        <v>589</v>
      </c>
      <c r="Y36" s="286" t="s">
        <v>595</v>
      </c>
      <c r="Z36" s="286" t="s">
        <v>596</v>
      </c>
      <c r="AA36" s="286" t="s">
        <v>597</v>
      </c>
      <c r="AB36" s="286" t="s">
        <v>4240</v>
      </c>
      <c r="AC36" s="286" t="s">
        <v>14848</v>
      </c>
      <c r="AD36" s="286">
        <v>60</v>
      </c>
      <c r="AE36" s="286" t="s">
        <v>14875</v>
      </c>
      <c r="AF36" s="286" t="s">
        <v>14875</v>
      </c>
      <c r="AG36" s="286" t="s">
        <v>14875</v>
      </c>
      <c r="AH36" s="286" t="s">
        <v>14875</v>
      </c>
      <c r="AI36" s="286" t="s">
        <v>15020</v>
      </c>
      <c r="AJ36" s="294">
        <v>800</v>
      </c>
      <c r="AK36" s="294">
        <v>2500</v>
      </c>
      <c r="AL36" s="294">
        <v>9585.7099999999991</v>
      </c>
      <c r="AM36" s="294">
        <v>12885.71</v>
      </c>
      <c r="AN36" s="287"/>
      <c r="AO36" s="287"/>
      <c r="AP36" s="287"/>
      <c r="AQ36" s="294"/>
      <c r="AR36" s="286">
        <v>100210237</v>
      </c>
      <c r="AS36" s="295">
        <v>12886</v>
      </c>
      <c r="AT36" s="292">
        <v>45178</v>
      </c>
      <c r="AU36" s="286" t="s">
        <v>15021</v>
      </c>
      <c r="AV36" s="288">
        <v>9600</v>
      </c>
      <c r="AW36" s="298"/>
      <c r="AX36" s="298"/>
      <c r="AY36" s="298"/>
      <c r="AZ36" s="298"/>
      <c r="BA36" s="298"/>
      <c r="BB36" s="298"/>
      <c r="BC36" s="297"/>
      <c r="BD36" s="287"/>
      <c r="BE36" s="299"/>
      <c r="BF36" s="294"/>
      <c r="BG36" s="297"/>
      <c r="BH36" s="297"/>
      <c r="BI36" s="297"/>
      <c r="BJ36" s="297"/>
      <c r="BK36" s="297"/>
      <c r="BL36" s="297"/>
      <c r="BM36" s="300"/>
      <c r="BN36" s="286" t="s">
        <v>2015</v>
      </c>
      <c r="BO36" s="286" t="s">
        <v>2015</v>
      </c>
      <c r="BQ36" s="236" t="str">
        <f>IF(BD36&lt;&gt;"",'All Link_LOV'!$I$26,IF('Borneo 103sites'!BC36&lt;&gt;"",'All Link_LOV'!$I$25,'All Link_LOV'!$I$7))</f>
        <v>Queried - Pending TP Submission</v>
      </c>
      <c r="BR36" s="14" t="str">
        <f>IF(AU36&lt;&gt;"",'All Link_LOV'!$M$13,IF(W36="Pending Budget",'All Link_LOV'!$M$11,"Queried"))</f>
        <v>LOR Approved in Vprime</v>
      </c>
    </row>
    <row r="37" spans="1:70" s="251" customFormat="1" ht="21" customHeight="1">
      <c r="A37" s="236">
        <v>33</v>
      </c>
      <c r="B37" s="237" t="s">
        <v>15022</v>
      </c>
      <c r="C37" s="237" t="s">
        <v>15023</v>
      </c>
      <c r="D37" s="238" t="s">
        <v>15024</v>
      </c>
      <c r="E37" s="237">
        <v>1.1399999999999999</v>
      </c>
      <c r="F37" s="237">
        <v>110.55</v>
      </c>
      <c r="G37" s="223" t="s">
        <v>15025</v>
      </c>
      <c r="H37" s="238" t="s">
        <v>14841</v>
      </c>
      <c r="I37" s="238" t="s">
        <v>8233</v>
      </c>
      <c r="J37" s="237" t="s">
        <v>8233</v>
      </c>
      <c r="K37" s="239">
        <v>17118.800199999998</v>
      </c>
      <c r="L37" s="240">
        <v>45199</v>
      </c>
      <c r="M37" s="241">
        <v>45189</v>
      </c>
      <c r="N37" s="241">
        <v>45202</v>
      </c>
      <c r="O37" s="241">
        <v>45209</v>
      </c>
      <c r="P37" s="314" t="s">
        <v>14843</v>
      </c>
      <c r="Q37" s="238">
        <v>1</v>
      </c>
      <c r="R37" s="238" t="s">
        <v>14916</v>
      </c>
      <c r="S37" s="314" t="s">
        <v>14873</v>
      </c>
      <c r="T37" s="315" t="e">
        <v>#N/A</v>
      </c>
      <c r="U37" s="315"/>
      <c r="V37" s="315" t="s">
        <v>14855</v>
      </c>
      <c r="W37" s="308" t="s">
        <v>14966</v>
      </c>
      <c r="X37" s="237" t="s">
        <v>562</v>
      </c>
      <c r="Y37" s="237" t="s">
        <v>568</v>
      </c>
      <c r="Z37" s="237" t="s">
        <v>14999</v>
      </c>
      <c r="AA37" s="237" t="s">
        <v>570</v>
      </c>
      <c r="AB37" s="237" t="s">
        <v>565</v>
      </c>
      <c r="AC37" s="237" t="s">
        <v>14890</v>
      </c>
      <c r="AD37" s="237">
        <v>1</v>
      </c>
      <c r="AE37" s="237" t="s">
        <v>14875</v>
      </c>
      <c r="AF37" s="237" t="s">
        <v>14849</v>
      </c>
      <c r="AG37" s="237" t="s">
        <v>14849</v>
      </c>
      <c r="AH37" s="237" t="s">
        <v>14849</v>
      </c>
      <c r="AI37" s="316" t="s">
        <v>14909</v>
      </c>
      <c r="AJ37" s="244">
        <v>1000</v>
      </c>
      <c r="AK37" s="244">
        <v>2500</v>
      </c>
      <c r="AL37" s="244">
        <v>13618.8</v>
      </c>
      <c r="AM37" s="244">
        <v>17118.8</v>
      </c>
      <c r="AN37" s="238"/>
      <c r="AO37" s="238"/>
      <c r="AP37" s="238"/>
      <c r="AQ37" s="317"/>
      <c r="AR37" s="237">
        <v>100210035</v>
      </c>
      <c r="AS37" s="245">
        <v>17119</v>
      </c>
      <c r="AT37" s="246">
        <v>45178</v>
      </c>
      <c r="AU37" s="237" t="s">
        <v>15026</v>
      </c>
      <c r="AV37" s="239">
        <v>14000</v>
      </c>
      <c r="AW37" s="247">
        <v>45182</v>
      </c>
      <c r="AX37" s="247"/>
      <c r="AY37" s="247"/>
      <c r="AZ37" s="247"/>
      <c r="BA37" s="247">
        <v>45182</v>
      </c>
      <c r="BB37" s="247">
        <v>45183</v>
      </c>
      <c r="BC37" s="247">
        <v>45183</v>
      </c>
      <c r="BD37" s="238">
        <v>4902147532</v>
      </c>
      <c r="BE37" s="249">
        <v>45183</v>
      </c>
      <c r="BF37" s="244">
        <v>6960.8</v>
      </c>
      <c r="BG37" s="247"/>
      <c r="BH37" s="247"/>
      <c r="BI37" s="247"/>
      <c r="BJ37" s="247"/>
      <c r="BK37" s="247"/>
      <c r="BL37" s="247"/>
      <c r="BM37" s="250"/>
      <c r="BN37" s="237" t="s">
        <v>2015</v>
      </c>
      <c r="BO37" s="237" t="s">
        <v>2015</v>
      </c>
      <c r="BQ37" s="236" t="str">
        <f>IF(BD37&lt;&gt;"",'All Link_LOV'!$I$26,IF('Borneo 103sites'!BC37&lt;&gt;"",'All Link_LOV'!$I$25,'All Link_LOV'!$I$7))</f>
        <v>PO Issued</v>
      </c>
      <c r="BR37" s="14" t="str">
        <f>IF(AU37&lt;&gt;"",'All Link_LOV'!$M$13,IF(W37="Pending Budget",'All Link_LOV'!$M$11,"Queried"))</f>
        <v>LOR Approved in Vprime</v>
      </c>
    </row>
    <row r="38" spans="1:70" s="301" customFormat="1" ht="21" customHeight="1">
      <c r="A38" s="251">
        <v>34</v>
      </c>
      <c r="B38" s="286" t="s">
        <v>15027</v>
      </c>
      <c r="C38" s="286" t="s">
        <v>15028</v>
      </c>
      <c r="D38" s="287" t="s">
        <v>15029</v>
      </c>
      <c r="E38" s="286">
        <v>2.5289166999999999</v>
      </c>
      <c r="F38" s="286">
        <v>112.32558</v>
      </c>
      <c r="G38" s="223" t="s">
        <v>15030</v>
      </c>
      <c r="H38" s="287" t="s">
        <v>14853</v>
      </c>
      <c r="I38" s="287" t="s">
        <v>15031</v>
      </c>
      <c r="J38" s="286" t="s">
        <v>57</v>
      </c>
      <c r="K38" s="288">
        <v>50000</v>
      </c>
      <c r="L38" s="289">
        <v>45199</v>
      </c>
      <c r="M38" s="290">
        <v>45198</v>
      </c>
      <c r="N38" s="290">
        <v>45204</v>
      </c>
      <c r="O38" s="290">
        <v>45212</v>
      </c>
      <c r="P38" s="291" t="s">
        <v>14843</v>
      </c>
      <c r="Q38" s="287">
        <v>1</v>
      </c>
      <c r="R38" s="287" t="s">
        <v>14916</v>
      </c>
      <c r="S38" s="291" t="s">
        <v>14873</v>
      </c>
      <c r="T38" s="292" t="s">
        <v>14874</v>
      </c>
      <c r="U38" s="292"/>
      <c r="V38" s="292" t="s">
        <v>14855</v>
      </c>
      <c r="W38" s="229" t="s">
        <v>14966</v>
      </c>
      <c r="X38" s="286" t="s">
        <v>550</v>
      </c>
      <c r="Y38" s="286" t="s">
        <v>556</v>
      </c>
      <c r="Z38" s="286" t="s">
        <v>556</v>
      </c>
      <c r="AA38" s="286" t="s">
        <v>558</v>
      </c>
      <c r="AB38" s="286" t="s">
        <v>5058</v>
      </c>
      <c r="AC38" s="286" t="s">
        <v>14967</v>
      </c>
      <c r="AD38" s="286">
        <v>120</v>
      </c>
      <c r="AE38" s="286" t="s">
        <v>14849</v>
      </c>
      <c r="AF38" s="286" t="s">
        <v>14849</v>
      </c>
      <c r="AG38" s="286" t="s">
        <v>14875</v>
      </c>
      <c r="AH38" s="286" t="s">
        <v>14849</v>
      </c>
      <c r="AI38" s="253" t="s">
        <v>14968</v>
      </c>
      <c r="AJ38" s="294">
        <v>634.62</v>
      </c>
      <c r="AK38" s="294">
        <v>833.47</v>
      </c>
      <c r="AL38" s="294">
        <v>48424.63</v>
      </c>
      <c r="AM38" s="294">
        <v>49892.72</v>
      </c>
      <c r="AN38" s="287"/>
      <c r="AO38" s="287"/>
      <c r="AP38" s="287"/>
      <c r="AQ38" s="294"/>
      <c r="AR38" s="286">
        <v>100210025</v>
      </c>
      <c r="AS38" s="295">
        <v>49893</v>
      </c>
      <c r="AT38" s="292">
        <v>45178</v>
      </c>
      <c r="AU38" s="286" t="s">
        <v>15032</v>
      </c>
      <c r="AV38" s="288">
        <v>48500</v>
      </c>
      <c r="AW38" s="298"/>
      <c r="AX38" s="298"/>
      <c r="AY38" s="298"/>
      <c r="AZ38" s="298"/>
      <c r="BA38" s="298"/>
      <c r="BB38" s="298"/>
      <c r="BC38" s="297"/>
      <c r="BD38" s="287"/>
      <c r="BE38" s="299"/>
      <c r="BF38" s="294"/>
      <c r="BG38" s="297"/>
      <c r="BH38" s="297"/>
      <c r="BI38" s="297"/>
      <c r="BJ38" s="297"/>
      <c r="BK38" s="297"/>
      <c r="BL38" s="297"/>
      <c r="BM38" s="300"/>
      <c r="BN38" s="286" t="s">
        <v>2015</v>
      </c>
      <c r="BO38" s="286" t="s">
        <v>2015</v>
      </c>
      <c r="BQ38" s="236" t="str">
        <f>IF(BD38&lt;&gt;"",'All Link_LOV'!$I$26,IF('Borneo 103sites'!BC38&lt;&gt;"",'All Link_LOV'!$I$25,'All Link_LOV'!$I$7))</f>
        <v>Queried - Pending TP Submission</v>
      </c>
      <c r="BR38" s="14" t="str">
        <f>IF(AU38&lt;&gt;"",'All Link_LOV'!$M$13,IF(W38="Pending Budget",'All Link_LOV'!$M$11,"Queried"))</f>
        <v>LOR Approved in Vprime</v>
      </c>
    </row>
    <row r="39" spans="1:70" s="236" customFormat="1" ht="21" customHeight="1">
      <c r="A39" s="251">
        <v>35</v>
      </c>
      <c r="B39" s="221" t="s">
        <v>15033</v>
      </c>
      <c r="C39" s="221" t="s">
        <v>15034</v>
      </c>
      <c r="D39" s="222" t="s">
        <v>9699</v>
      </c>
      <c r="E39" s="221">
        <v>2.86</v>
      </c>
      <c r="F39" s="221">
        <v>111.88</v>
      </c>
      <c r="G39" s="223" t="s">
        <v>9701</v>
      </c>
      <c r="H39" s="222" t="s">
        <v>14853</v>
      </c>
      <c r="I39" s="222" t="s">
        <v>9695</v>
      </c>
      <c r="J39" s="221" t="s">
        <v>7328</v>
      </c>
      <c r="K39" s="224">
        <v>30000</v>
      </c>
      <c r="L39" s="225">
        <v>45199</v>
      </c>
      <c r="M39" s="226">
        <v>45184</v>
      </c>
      <c r="N39" s="226">
        <v>45203</v>
      </c>
      <c r="O39" s="226">
        <v>45210</v>
      </c>
      <c r="P39" s="227" t="s">
        <v>14843</v>
      </c>
      <c r="Q39" s="222">
        <v>1</v>
      </c>
      <c r="R39" s="222" t="s">
        <v>14916</v>
      </c>
      <c r="S39" s="227" t="s">
        <v>14845</v>
      </c>
      <c r="T39" s="228">
        <v>45192</v>
      </c>
      <c r="U39" s="228"/>
      <c r="V39" s="228" t="s">
        <v>14855</v>
      </c>
      <c r="W39" s="229" t="s">
        <v>14966</v>
      </c>
      <c r="X39" s="221" t="s">
        <v>550</v>
      </c>
      <c r="Y39" s="221" t="s">
        <v>556</v>
      </c>
      <c r="Z39" s="221" t="s">
        <v>556</v>
      </c>
      <c r="AA39" s="221" t="s">
        <v>558</v>
      </c>
      <c r="AB39" s="221" t="s">
        <v>4530</v>
      </c>
      <c r="AC39" s="221" t="s">
        <v>14848</v>
      </c>
      <c r="AD39" s="221">
        <v>5</v>
      </c>
      <c r="AE39" s="221" t="s">
        <v>14849</v>
      </c>
      <c r="AF39" s="221" t="s">
        <v>14849</v>
      </c>
      <c r="AG39" s="221" t="s">
        <v>14875</v>
      </c>
      <c r="AH39" s="221" t="s">
        <v>14849</v>
      </c>
      <c r="AI39" s="230" t="s">
        <v>15035</v>
      </c>
      <c r="AJ39" s="231">
        <v>634.62</v>
      </c>
      <c r="AK39" s="231">
        <v>675.37</v>
      </c>
      <c r="AL39" s="231">
        <v>28544.31</v>
      </c>
      <c r="AM39" s="231">
        <v>29854.300000000003</v>
      </c>
      <c r="AN39" s="222"/>
      <c r="AO39" s="222"/>
      <c r="AP39" s="222"/>
      <c r="AQ39" s="231"/>
      <c r="AR39" s="221">
        <v>100210023</v>
      </c>
      <c r="AS39" s="232">
        <v>29855</v>
      </c>
      <c r="AT39" s="228">
        <v>45177</v>
      </c>
      <c r="AU39" s="221" t="s">
        <v>9693</v>
      </c>
      <c r="AV39" s="224">
        <v>26000</v>
      </c>
      <c r="AW39" s="233" t="s">
        <v>1839</v>
      </c>
      <c r="AX39" s="233">
        <v>45185</v>
      </c>
      <c r="AY39" s="285" t="s">
        <v>15036</v>
      </c>
      <c r="AZ39" s="233" t="s">
        <v>14870</v>
      </c>
      <c r="BA39" s="233" t="s">
        <v>14870</v>
      </c>
      <c r="BB39" s="233" t="s">
        <v>14870</v>
      </c>
      <c r="BC39" s="233" t="s">
        <v>14870</v>
      </c>
      <c r="BD39" s="222"/>
      <c r="BE39" s="234"/>
      <c r="BF39" s="231"/>
      <c r="BG39" s="233"/>
      <c r="BH39" s="233"/>
      <c r="BI39" s="233"/>
      <c r="BJ39" s="233"/>
      <c r="BK39" s="233"/>
      <c r="BL39" s="233"/>
      <c r="BM39" s="235"/>
      <c r="BN39" s="221" t="s">
        <v>2015</v>
      </c>
      <c r="BO39" s="221" t="s">
        <v>2015</v>
      </c>
      <c r="BQ39" s="236" t="str">
        <f>IF(BD39&lt;&gt;"",'All Link_LOV'!$I$26,IF('Borneo 103sites'!BC39&lt;&gt;"",'All Link_LOV'!$I$25,'All Link_LOV'!$I$7))</f>
        <v>PR Created</v>
      </c>
      <c r="BR39" s="14" t="str">
        <f>IF(AU39&lt;&gt;"",'All Link_LOV'!$M$13,IF(W39="Pending Budget",'All Link_LOV'!$M$11,"Queried"))</f>
        <v>LOR Approved in Vprime</v>
      </c>
    </row>
    <row r="40" spans="1:70" s="251" customFormat="1" ht="21" customHeight="1">
      <c r="A40" s="251">
        <v>36</v>
      </c>
      <c r="B40" s="237" t="s">
        <v>15037</v>
      </c>
      <c r="C40" s="237" t="s">
        <v>15038</v>
      </c>
      <c r="D40" s="238" t="s">
        <v>15039</v>
      </c>
      <c r="E40" s="237">
        <v>1.4274500000000001</v>
      </c>
      <c r="F40" s="237">
        <v>110.19448</v>
      </c>
      <c r="G40" s="223" t="s">
        <v>15040</v>
      </c>
      <c r="H40" s="238" t="s">
        <v>14841</v>
      </c>
      <c r="I40" s="238" t="s">
        <v>7376</v>
      </c>
      <c r="J40" s="237" t="s">
        <v>7376</v>
      </c>
      <c r="K40" s="239">
        <v>12579.843699999999</v>
      </c>
      <c r="L40" s="240">
        <v>45199</v>
      </c>
      <c r="M40" s="241">
        <v>45189</v>
      </c>
      <c r="N40" s="241">
        <v>45201</v>
      </c>
      <c r="O40" s="241">
        <v>45208</v>
      </c>
      <c r="P40" s="238" t="s">
        <v>14843</v>
      </c>
      <c r="Q40" s="238">
        <v>1</v>
      </c>
      <c r="R40" s="238" t="s">
        <v>14916</v>
      </c>
      <c r="S40" s="238" t="s">
        <v>14845</v>
      </c>
      <c r="T40" s="242">
        <v>45167</v>
      </c>
      <c r="U40" s="242">
        <v>45167</v>
      </c>
      <c r="V40" s="242" t="s">
        <v>14846</v>
      </c>
      <c r="W40" s="243" t="s">
        <v>14966</v>
      </c>
      <c r="X40" s="237" t="s">
        <v>589</v>
      </c>
      <c r="Y40" s="237" t="s">
        <v>595</v>
      </c>
      <c r="Z40" s="237" t="s">
        <v>596</v>
      </c>
      <c r="AA40" s="237" t="s">
        <v>597</v>
      </c>
      <c r="AB40" s="237" t="s">
        <v>5059</v>
      </c>
      <c r="AC40" s="237" t="s">
        <v>14848</v>
      </c>
      <c r="AD40" s="237">
        <v>0</v>
      </c>
      <c r="AE40" s="237" t="s">
        <v>14849</v>
      </c>
      <c r="AF40" s="237" t="s">
        <v>14849</v>
      </c>
      <c r="AG40" s="237" t="s">
        <v>14849</v>
      </c>
      <c r="AH40" s="237" t="s">
        <v>14849</v>
      </c>
      <c r="AI40" s="237" t="s">
        <v>14897</v>
      </c>
      <c r="AJ40" s="244">
        <v>1681</v>
      </c>
      <c r="AK40" s="244">
        <v>2500</v>
      </c>
      <c r="AL40" s="244">
        <v>8405.1299999999992</v>
      </c>
      <c r="AM40" s="244">
        <v>12586.13</v>
      </c>
      <c r="AN40" s="238"/>
      <c r="AO40" s="238"/>
      <c r="AP40" s="238"/>
      <c r="AQ40" s="244"/>
      <c r="AR40" s="237">
        <v>100210251</v>
      </c>
      <c r="AS40" s="245">
        <v>12587</v>
      </c>
      <c r="AT40" s="246">
        <v>45178</v>
      </c>
      <c r="AU40" s="237" t="s">
        <v>15041</v>
      </c>
      <c r="AV40" s="239">
        <v>8500</v>
      </c>
      <c r="AW40" s="247" t="s">
        <v>14870</v>
      </c>
      <c r="AX40" s="247" t="s">
        <v>14870</v>
      </c>
      <c r="AY40" s="281" t="s">
        <v>15042</v>
      </c>
      <c r="AZ40" s="281"/>
      <c r="BA40" s="281"/>
      <c r="BB40" s="281"/>
      <c r="BC40" s="247"/>
      <c r="BD40" s="238"/>
      <c r="BE40" s="249"/>
      <c r="BF40" s="244"/>
      <c r="BG40" s="247"/>
      <c r="BH40" s="247"/>
      <c r="BI40" s="247"/>
      <c r="BJ40" s="247"/>
      <c r="BK40" s="247"/>
      <c r="BL40" s="247"/>
      <c r="BM40" s="250"/>
      <c r="BN40" s="237" t="s">
        <v>2015</v>
      </c>
      <c r="BO40" s="237" t="s">
        <v>2015</v>
      </c>
      <c r="BQ40" s="236" t="str">
        <f>IF(BD40&lt;&gt;"",'All Link_LOV'!$I$26,IF('Borneo 103sites'!BC40&lt;&gt;"",'All Link_LOV'!$I$25,'All Link_LOV'!$I$7))</f>
        <v>Queried - Pending TP Submission</v>
      </c>
      <c r="BR40" s="14" t="str">
        <f>IF(AU40&lt;&gt;"",'All Link_LOV'!$M$13,IF(W40="Pending Budget",'All Link_LOV'!$M$11,"Queried"))</f>
        <v>LOR Approved in Vprime</v>
      </c>
    </row>
    <row r="41" spans="1:70" s="236" customFormat="1" ht="21" customHeight="1">
      <c r="A41" s="236">
        <v>37</v>
      </c>
      <c r="B41" s="221" t="s">
        <v>15043</v>
      </c>
      <c r="C41" s="221" t="s">
        <v>15044</v>
      </c>
      <c r="D41" s="222" t="s">
        <v>10300</v>
      </c>
      <c r="E41" s="221">
        <v>2.2440278</v>
      </c>
      <c r="F41" s="221">
        <v>111.96</v>
      </c>
      <c r="G41" s="223" t="s">
        <v>10302</v>
      </c>
      <c r="H41" s="222" t="s">
        <v>14853</v>
      </c>
      <c r="I41" s="222" t="s">
        <v>7084</v>
      </c>
      <c r="J41" s="221" t="s">
        <v>7084</v>
      </c>
      <c r="K41" s="224">
        <v>88000</v>
      </c>
      <c r="L41" s="225">
        <v>45199</v>
      </c>
      <c r="M41" s="226">
        <v>45184</v>
      </c>
      <c r="N41" s="226">
        <v>45203</v>
      </c>
      <c r="O41" s="226">
        <v>45210</v>
      </c>
      <c r="P41" s="222" t="s">
        <v>14843</v>
      </c>
      <c r="Q41" s="222">
        <v>1</v>
      </c>
      <c r="R41" s="222" t="s">
        <v>14916</v>
      </c>
      <c r="S41" s="222" t="s">
        <v>14845</v>
      </c>
      <c r="T41" s="258">
        <v>45190</v>
      </c>
      <c r="U41" s="258"/>
      <c r="V41" s="258" t="s">
        <v>14855</v>
      </c>
      <c r="W41" s="243" t="s">
        <v>14966</v>
      </c>
      <c r="X41" s="221" t="s">
        <v>550</v>
      </c>
      <c r="Y41" s="221" t="s">
        <v>644</v>
      </c>
      <c r="Z41" s="221" t="s">
        <v>644</v>
      </c>
      <c r="AA41" s="221" t="s">
        <v>558</v>
      </c>
      <c r="AB41" s="221" t="s">
        <v>603</v>
      </c>
      <c r="AC41" s="221" t="s">
        <v>14861</v>
      </c>
      <c r="AD41" s="221" t="s">
        <v>14849</v>
      </c>
      <c r="AE41" s="221" t="s">
        <v>14849</v>
      </c>
      <c r="AF41" s="221" t="s">
        <v>14849</v>
      </c>
      <c r="AG41" s="221" t="s">
        <v>14849</v>
      </c>
      <c r="AH41" s="221" t="s">
        <v>14849</v>
      </c>
      <c r="AI41" s="221" t="s">
        <v>15045</v>
      </c>
      <c r="AJ41" s="231">
        <v>634.62</v>
      </c>
      <c r="AK41" s="231">
        <v>724.77</v>
      </c>
      <c r="AL41" s="231">
        <v>86617.69</v>
      </c>
      <c r="AM41" s="231">
        <v>87977.08</v>
      </c>
      <c r="AN41" s="222"/>
      <c r="AO41" s="222"/>
      <c r="AP41" s="222"/>
      <c r="AQ41" s="231"/>
      <c r="AR41" s="221">
        <v>100209809</v>
      </c>
      <c r="AS41" s="232">
        <v>87978</v>
      </c>
      <c r="AT41" s="228">
        <v>45177</v>
      </c>
      <c r="AU41" s="221" t="s">
        <v>10303</v>
      </c>
      <c r="AV41" s="224">
        <v>80000</v>
      </c>
      <c r="AW41" s="285" t="s">
        <v>1857</v>
      </c>
      <c r="AX41" s="285"/>
      <c r="AY41" s="285"/>
      <c r="AZ41" s="285"/>
      <c r="BA41" s="233" t="s">
        <v>1857</v>
      </c>
      <c r="BB41" s="233" t="s">
        <v>14870</v>
      </c>
      <c r="BC41" s="233" t="s">
        <v>14870</v>
      </c>
      <c r="BD41" s="222"/>
      <c r="BE41" s="234"/>
      <c r="BF41" s="231"/>
      <c r="BG41" s="233"/>
      <c r="BH41" s="233"/>
      <c r="BI41" s="233"/>
      <c r="BJ41" s="233"/>
      <c r="BK41" s="233"/>
      <c r="BL41" s="233"/>
      <c r="BM41" s="235"/>
      <c r="BN41" s="221" t="s">
        <v>2015</v>
      </c>
      <c r="BO41" s="221" t="s">
        <v>2015</v>
      </c>
      <c r="BQ41" s="236" t="str">
        <f>IF(BD41&lt;&gt;"",'All Link_LOV'!$I$26,IF('Borneo 103sites'!BC41&lt;&gt;"",'All Link_LOV'!$I$25,'All Link_LOV'!$I$7))</f>
        <v>PR Created</v>
      </c>
      <c r="BR41" s="14" t="str">
        <f>IF(AU41&lt;&gt;"",'All Link_LOV'!$M$13,IF(W41="Pending Budget",'All Link_LOV'!$M$11,"Queried"))</f>
        <v>LOR Approved in Vprime</v>
      </c>
    </row>
    <row r="42" spans="1:70" s="301" customFormat="1" ht="21" customHeight="1">
      <c r="A42" s="251">
        <v>38</v>
      </c>
      <c r="B42" s="286" t="s">
        <v>15046</v>
      </c>
      <c r="C42" s="286" t="s">
        <v>15047</v>
      </c>
      <c r="D42" s="287" t="s">
        <v>15048</v>
      </c>
      <c r="E42" s="286">
        <v>1.2147829999999999</v>
      </c>
      <c r="F42" s="286">
        <v>110.68867</v>
      </c>
      <c r="G42" s="223" t="s">
        <v>15049</v>
      </c>
      <c r="H42" s="287" t="s">
        <v>14841</v>
      </c>
      <c r="I42" s="287" t="s">
        <v>8233</v>
      </c>
      <c r="J42" s="286" t="s">
        <v>8233</v>
      </c>
      <c r="K42" s="288">
        <v>8144.9577000000008</v>
      </c>
      <c r="L42" s="289">
        <v>45199</v>
      </c>
      <c r="M42" s="290">
        <v>45198</v>
      </c>
      <c r="N42" s="290">
        <v>45204</v>
      </c>
      <c r="O42" s="290">
        <v>45212</v>
      </c>
      <c r="P42" s="291" t="s">
        <v>14843</v>
      </c>
      <c r="Q42" s="287">
        <v>1</v>
      </c>
      <c r="R42" s="287" t="s">
        <v>14916</v>
      </c>
      <c r="S42" s="291" t="s">
        <v>14854</v>
      </c>
      <c r="T42" s="292" t="e">
        <v>#N/A</v>
      </c>
      <c r="U42" s="292"/>
      <c r="V42" s="292" t="s">
        <v>14855</v>
      </c>
      <c r="W42" s="308" t="s">
        <v>14966</v>
      </c>
      <c r="X42" s="286" t="s">
        <v>562</v>
      </c>
      <c r="Y42" s="286" t="s">
        <v>568</v>
      </c>
      <c r="Z42" s="286" t="s">
        <v>14999</v>
      </c>
      <c r="AA42" s="286" t="s">
        <v>570</v>
      </c>
      <c r="AB42" s="286" t="s">
        <v>565</v>
      </c>
      <c r="AC42" s="286" t="s">
        <v>14890</v>
      </c>
      <c r="AD42" s="286">
        <v>1</v>
      </c>
      <c r="AE42" s="286" t="s">
        <v>14875</v>
      </c>
      <c r="AF42" s="286" t="s">
        <v>14849</v>
      </c>
      <c r="AG42" s="286" t="s">
        <v>14875</v>
      </c>
      <c r="AH42" s="286" t="s">
        <v>14849</v>
      </c>
      <c r="AI42" s="293" t="s">
        <v>14909</v>
      </c>
      <c r="AJ42" s="294">
        <v>2000</v>
      </c>
      <c r="AK42" s="294">
        <v>2500</v>
      </c>
      <c r="AL42" s="294">
        <v>3644.96</v>
      </c>
      <c r="AM42" s="294">
        <v>8144.96</v>
      </c>
      <c r="AN42" s="287"/>
      <c r="AO42" s="287"/>
      <c r="AP42" s="287"/>
      <c r="AQ42" s="310"/>
      <c r="AR42" s="286">
        <v>100210004</v>
      </c>
      <c r="AS42" s="295">
        <v>8145</v>
      </c>
      <c r="AT42" s="292">
        <v>45178</v>
      </c>
      <c r="AU42" s="286" t="s">
        <v>15050</v>
      </c>
      <c r="AV42" s="288">
        <v>3700</v>
      </c>
      <c r="AW42" s="297">
        <v>45182</v>
      </c>
      <c r="AX42" s="297"/>
      <c r="AY42" s="297"/>
      <c r="AZ42" s="297"/>
      <c r="BA42" s="297">
        <v>45182</v>
      </c>
      <c r="BB42" s="297">
        <v>45182</v>
      </c>
      <c r="BC42" s="297">
        <v>45182</v>
      </c>
      <c r="BD42" s="287">
        <v>4902147092</v>
      </c>
      <c r="BE42" s="297">
        <v>45182</v>
      </c>
      <c r="BF42" s="294">
        <v>4429.6000000000004</v>
      </c>
      <c r="BG42" s="297"/>
      <c r="BH42" s="297"/>
      <c r="BI42" s="297"/>
      <c r="BJ42" s="297"/>
      <c r="BK42" s="297"/>
      <c r="BL42" s="297"/>
      <c r="BM42" s="300"/>
      <c r="BN42" s="286" t="s">
        <v>2015</v>
      </c>
      <c r="BO42" s="286" t="s">
        <v>2015</v>
      </c>
      <c r="BQ42" s="236" t="str">
        <f>IF(BD42&lt;&gt;"",'All Link_LOV'!$I$26,IF('Borneo 103sites'!BC42&lt;&gt;"",'All Link_LOV'!$I$25,'All Link_LOV'!$I$7))</f>
        <v>PO Issued</v>
      </c>
      <c r="BR42" s="14" t="str">
        <f>IF(AU42&lt;&gt;"",'All Link_LOV'!$M$13,IF(W42="Pending Budget",'All Link_LOV'!$M$11,"Queried"))</f>
        <v>LOR Approved in Vprime</v>
      </c>
    </row>
    <row r="43" spans="1:70" s="301" customFormat="1" ht="21" customHeight="1">
      <c r="A43" s="251">
        <v>39</v>
      </c>
      <c r="B43" s="286" t="s">
        <v>15051</v>
      </c>
      <c r="C43" s="286" t="s">
        <v>15052</v>
      </c>
      <c r="D43" s="287" t="s">
        <v>15053</v>
      </c>
      <c r="E43" s="286">
        <v>1.768475</v>
      </c>
      <c r="F43" s="286">
        <v>111.33584</v>
      </c>
      <c r="G43" s="223" t="s">
        <v>15054</v>
      </c>
      <c r="H43" s="287" t="s">
        <v>14853</v>
      </c>
      <c r="I43" s="287" t="s">
        <v>8587</v>
      </c>
      <c r="J43" s="286" t="s">
        <v>6549</v>
      </c>
      <c r="K43" s="288">
        <v>45500</v>
      </c>
      <c r="L43" s="289">
        <v>45199</v>
      </c>
      <c r="M43" s="290">
        <v>45198</v>
      </c>
      <c r="N43" s="290">
        <v>45202</v>
      </c>
      <c r="O43" s="290">
        <v>45209</v>
      </c>
      <c r="P43" s="287" t="s">
        <v>14843</v>
      </c>
      <c r="Q43" s="287">
        <v>1</v>
      </c>
      <c r="R43" s="287" t="s">
        <v>14916</v>
      </c>
      <c r="S43" s="287" t="s">
        <v>14873</v>
      </c>
      <c r="T43" s="302" t="s">
        <v>14874</v>
      </c>
      <c r="U43" s="302"/>
      <c r="V43" s="302" t="s">
        <v>14855</v>
      </c>
      <c r="W43" s="243" t="s">
        <v>14966</v>
      </c>
      <c r="X43" s="286" t="s">
        <v>604</v>
      </c>
      <c r="Y43" s="286" t="s">
        <v>604</v>
      </c>
      <c r="Z43" s="286" t="s">
        <v>604</v>
      </c>
      <c r="AA43" s="286" t="s">
        <v>558</v>
      </c>
      <c r="AB43" s="286" t="s">
        <v>9198</v>
      </c>
      <c r="AC43" s="286" t="s">
        <v>15055</v>
      </c>
      <c r="AD43" s="286">
        <v>3</v>
      </c>
      <c r="AE43" s="286" t="s">
        <v>14849</v>
      </c>
      <c r="AF43" s="286" t="s">
        <v>14849</v>
      </c>
      <c r="AG43" s="286" t="s">
        <v>14875</v>
      </c>
      <c r="AH43" s="286" t="s">
        <v>14849</v>
      </c>
      <c r="AI43" s="286" t="s">
        <v>15056</v>
      </c>
      <c r="AJ43" s="294">
        <v>634.62</v>
      </c>
      <c r="AK43" s="294">
        <v>640.37</v>
      </c>
      <c r="AL43" s="294">
        <v>44198.93</v>
      </c>
      <c r="AM43" s="294">
        <v>45473.919999999998</v>
      </c>
      <c r="AN43" s="287"/>
      <c r="AO43" s="287"/>
      <c r="AP43" s="287"/>
      <c r="AQ43" s="294"/>
      <c r="AR43" s="286">
        <v>100210202</v>
      </c>
      <c r="AS43" s="295">
        <v>45474</v>
      </c>
      <c r="AT43" s="292">
        <v>45178</v>
      </c>
      <c r="AU43" s="286" t="s">
        <v>15057</v>
      </c>
      <c r="AV43" s="288">
        <v>45000</v>
      </c>
      <c r="AW43" s="318">
        <v>45184</v>
      </c>
      <c r="AX43" s="298" t="s">
        <v>1857</v>
      </c>
      <c r="AY43" s="298" t="s">
        <v>14944</v>
      </c>
      <c r="AZ43" s="298"/>
      <c r="BA43" s="298"/>
      <c r="BB43" s="298"/>
      <c r="BC43" s="297"/>
      <c r="BD43" s="287"/>
      <c r="BE43" s="299"/>
      <c r="BF43" s="294"/>
      <c r="BG43" s="297"/>
      <c r="BH43" s="297"/>
      <c r="BI43" s="297"/>
      <c r="BJ43" s="297"/>
      <c r="BK43" s="297"/>
      <c r="BL43" s="297"/>
      <c r="BM43" s="300"/>
      <c r="BN43" s="286" t="s">
        <v>2015</v>
      </c>
      <c r="BO43" s="286" t="s">
        <v>2015</v>
      </c>
      <c r="BQ43" s="236" t="str">
        <f>IF(BD43&lt;&gt;"",'All Link_LOV'!$I$26,IF('Borneo 103sites'!BC43&lt;&gt;"",'All Link_LOV'!$I$25,'All Link_LOV'!$I$7))</f>
        <v>Queried - Pending TP Submission</v>
      </c>
      <c r="BR43" s="14" t="str">
        <f>IF(AU43&lt;&gt;"",'All Link_LOV'!$M$13,IF(W43="Pending Budget",'All Link_LOV'!$M$11,"Queried"))</f>
        <v>LOR Approved in Vprime</v>
      </c>
    </row>
    <row r="44" spans="1:70" s="251" customFormat="1" ht="21" customHeight="1">
      <c r="A44" s="251">
        <v>40</v>
      </c>
      <c r="B44" s="237" t="s">
        <v>15058</v>
      </c>
      <c r="C44" s="237" t="s">
        <v>15059</v>
      </c>
      <c r="D44" s="238" t="s">
        <v>15060</v>
      </c>
      <c r="E44" s="237">
        <v>1.4082333</v>
      </c>
      <c r="F44" s="237">
        <v>110.1387</v>
      </c>
      <c r="G44" s="223" t="s">
        <v>15061</v>
      </c>
      <c r="H44" s="238" t="s">
        <v>14841</v>
      </c>
      <c r="I44" s="238" t="s">
        <v>7376</v>
      </c>
      <c r="J44" s="237" t="s">
        <v>7376</v>
      </c>
      <c r="K44" s="239">
        <v>8144.9577000000008</v>
      </c>
      <c r="L44" s="240">
        <v>45199</v>
      </c>
      <c r="M44" s="241">
        <v>45189</v>
      </c>
      <c r="N44" s="241">
        <v>45202</v>
      </c>
      <c r="O44" s="241">
        <v>45209</v>
      </c>
      <c r="P44" s="238" t="s">
        <v>14843</v>
      </c>
      <c r="Q44" s="238">
        <v>1</v>
      </c>
      <c r="R44" s="238" t="s">
        <v>14916</v>
      </c>
      <c r="S44" s="238" t="s">
        <v>14845</v>
      </c>
      <c r="T44" s="242">
        <v>45168</v>
      </c>
      <c r="U44" s="242">
        <v>45168</v>
      </c>
      <c r="V44" s="242" t="s">
        <v>14846</v>
      </c>
      <c r="W44" s="243" t="s">
        <v>14966</v>
      </c>
      <c r="X44" s="237" t="s">
        <v>589</v>
      </c>
      <c r="Y44" s="237" t="s">
        <v>595</v>
      </c>
      <c r="Z44" s="237" t="s">
        <v>596</v>
      </c>
      <c r="AA44" s="237" t="s">
        <v>597</v>
      </c>
      <c r="AB44" s="237" t="s">
        <v>5059</v>
      </c>
      <c r="AC44" s="237" t="s">
        <v>14848</v>
      </c>
      <c r="AD44" s="237">
        <v>0</v>
      </c>
      <c r="AE44" s="237" t="s">
        <v>14849</v>
      </c>
      <c r="AF44" s="237" t="s">
        <v>14849</v>
      </c>
      <c r="AG44" s="237" t="s">
        <v>14849</v>
      </c>
      <c r="AH44" s="237" t="s">
        <v>14849</v>
      </c>
      <c r="AI44" s="237" t="s">
        <v>14897</v>
      </c>
      <c r="AJ44" s="244">
        <v>2000</v>
      </c>
      <c r="AK44" s="244">
        <v>2500</v>
      </c>
      <c r="AL44" s="244">
        <v>3644.96</v>
      </c>
      <c r="AM44" s="244">
        <v>8144.96</v>
      </c>
      <c r="AN44" s="238"/>
      <c r="AO44" s="238"/>
      <c r="AP44" s="238"/>
      <c r="AQ44" s="244"/>
      <c r="AR44" s="237">
        <v>100210250</v>
      </c>
      <c r="AS44" s="245">
        <v>8145</v>
      </c>
      <c r="AT44" s="246">
        <v>45178</v>
      </c>
      <c r="AU44" s="237" t="s">
        <v>15062</v>
      </c>
      <c r="AV44" s="239">
        <v>3700</v>
      </c>
      <c r="AW44" s="247">
        <v>45183</v>
      </c>
      <c r="AX44" s="247"/>
      <c r="AY44" s="247"/>
      <c r="AZ44" s="247"/>
      <c r="BA44" s="247">
        <v>45184</v>
      </c>
      <c r="BB44" s="247" t="s">
        <v>14870</v>
      </c>
      <c r="BC44" s="247" t="s">
        <v>14870</v>
      </c>
      <c r="BD44" s="238"/>
      <c r="BE44" s="249"/>
      <c r="BF44" s="244"/>
      <c r="BG44" s="247"/>
      <c r="BH44" s="247"/>
      <c r="BI44" s="247"/>
      <c r="BJ44" s="247"/>
      <c r="BK44" s="247"/>
      <c r="BL44" s="247"/>
      <c r="BM44" s="250"/>
      <c r="BN44" s="237" t="s">
        <v>2015</v>
      </c>
      <c r="BO44" s="237" t="s">
        <v>2015</v>
      </c>
      <c r="BQ44" s="236" t="str">
        <f>IF(BD44&lt;&gt;"",'All Link_LOV'!$I$26,IF('Borneo 103sites'!BC44&lt;&gt;"",'All Link_LOV'!$I$25,'All Link_LOV'!$I$7))</f>
        <v>PR Created</v>
      </c>
      <c r="BR44" s="14" t="str">
        <f>IF(AU44&lt;&gt;"",'All Link_LOV'!$M$13,IF(W44="Pending Budget",'All Link_LOV'!$M$11,"Queried"))</f>
        <v>LOR Approved in Vprime</v>
      </c>
    </row>
    <row r="45" spans="1:70" s="301" customFormat="1" ht="21" customHeight="1">
      <c r="A45" s="236">
        <v>41</v>
      </c>
      <c r="B45" s="286" t="s">
        <v>15063</v>
      </c>
      <c r="C45" s="286" t="s">
        <v>15064</v>
      </c>
      <c r="D45" s="287" t="s">
        <v>15065</v>
      </c>
      <c r="E45" s="286">
        <v>3.7666667</v>
      </c>
      <c r="F45" s="286">
        <v>114.4</v>
      </c>
      <c r="G45" s="223" t="s">
        <v>15066</v>
      </c>
      <c r="H45" s="287" t="s">
        <v>14895</v>
      </c>
      <c r="I45" s="287" t="s">
        <v>15067</v>
      </c>
      <c r="J45" s="286" t="s">
        <v>6993</v>
      </c>
      <c r="K45" s="288">
        <v>15000</v>
      </c>
      <c r="L45" s="289">
        <v>45199</v>
      </c>
      <c r="M45" s="290">
        <v>45198</v>
      </c>
      <c r="N45" s="290">
        <v>45202</v>
      </c>
      <c r="O45" s="290">
        <v>45209</v>
      </c>
      <c r="P45" s="287" t="s">
        <v>14843</v>
      </c>
      <c r="Q45" s="287">
        <v>1</v>
      </c>
      <c r="R45" s="287" t="s">
        <v>14916</v>
      </c>
      <c r="S45" s="287" t="s">
        <v>14974</v>
      </c>
      <c r="T45" s="302" t="e">
        <v>#N/A</v>
      </c>
      <c r="U45" s="302"/>
      <c r="V45" s="302" t="s">
        <v>14855</v>
      </c>
      <c r="W45" s="243" t="s">
        <v>14966</v>
      </c>
      <c r="X45" s="286" t="s">
        <v>628</v>
      </c>
      <c r="Y45" s="286" t="s">
        <v>634</v>
      </c>
      <c r="Z45" s="286" t="s">
        <v>628</v>
      </c>
      <c r="AA45" s="286" t="s">
        <v>636</v>
      </c>
      <c r="AB45" s="286" t="s">
        <v>9233</v>
      </c>
      <c r="AC45" s="286" t="s">
        <v>14890</v>
      </c>
      <c r="AD45" s="286">
        <v>0</v>
      </c>
      <c r="AE45" s="286" t="s">
        <v>14849</v>
      </c>
      <c r="AF45" s="286" t="s">
        <v>14849</v>
      </c>
      <c r="AG45" s="286" t="s">
        <v>14875</v>
      </c>
      <c r="AH45" s="286" t="s">
        <v>14849</v>
      </c>
      <c r="AI45" s="286" t="s">
        <v>14897</v>
      </c>
      <c r="AJ45" s="294">
        <v>475.96</v>
      </c>
      <c r="AK45" s="294">
        <v>0</v>
      </c>
      <c r="AL45" s="294">
        <v>16378.58</v>
      </c>
      <c r="AM45" s="294">
        <v>16854.54</v>
      </c>
      <c r="AN45" s="287"/>
      <c r="AO45" s="287"/>
      <c r="AP45" s="287"/>
      <c r="AQ45" s="310"/>
      <c r="AR45" s="286">
        <v>100209998</v>
      </c>
      <c r="AS45" s="295">
        <v>16855</v>
      </c>
      <c r="AT45" s="292">
        <v>45178</v>
      </c>
      <c r="AU45" s="286" t="s">
        <v>15068</v>
      </c>
      <c r="AV45" s="288">
        <v>16500</v>
      </c>
      <c r="AW45" s="297">
        <v>45182</v>
      </c>
      <c r="AX45" s="297"/>
      <c r="AY45" s="297"/>
      <c r="AZ45" s="297"/>
      <c r="BA45" s="297" t="s">
        <v>1857</v>
      </c>
      <c r="BB45" s="297" t="s">
        <v>14870</v>
      </c>
      <c r="BC45" s="297" t="s">
        <v>14870</v>
      </c>
      <c r="BD45" s="287"/>
      <c r="BE45" s="299"/>
      <c r="BF45" s="294"/>
      <c r="BG45" s="297"/>
      <c r="BH45" s="297"/>
      <c r="BI45" s="297"/>
      <c r="BJ45" s="297"/>
      <c r="BK45" s="297"/>
      <c r="BL45" s="297"/>
      <c r="BM45" s="300"/>
      <c r="BN45" s="286" t="s">
        <v>2015</v>
      </c>
      <c r="BO45" s="286" t="s">
        <v>2015</v>
      </c>
      <c r="BQ45" s="236" t="str">
        <f>IF(BD45&lt;&gt;"",'All Link_LOV'!$I$26,IF('Borneo 103sites'!BC45&lt;&gt;"",'All Link_LOV'!$I$25,'All Link_LOV'!$I$7))</f>
        <v>PR Created</v>
      </c>
      <c r="BR45" s="14" t="str">
        <f>IF(AU45&lt;&gt;"",'All Link_LOV'!$M$13,IF(W45="Pending Budget",'All Link_LOV'!$M$11,"Queried"))</f>
        <v>LOR Approved in Vprime</v>
      </c>
    </row>
    <row r="46" spans="1:70" s="236" customFormat="1" ht="21" customHeight="1">
      <c r="A46" s="251">
        <v>42</v>
      </c>
      <c r="B46" s="221" t="s">
        <v>15069</v>
      </c>
      <c r="C46" s="221" t="s">
        <v>15070</v>
      </c>
      <c r="D46" s="222" t="s">
        <v>15071</v>
      </c>
      <c r="E46" s="221">
        <v>1.56</v>
      </c>
      <c r="F46" s="221">
        <v>111.42</v>
      </c>
      <c r="G46" s="223" t="s">
        <v>15072</v>
      </c>
      <c r="H46" s="222" t="s">
        <v>14853</v>
      </c>
      <c r="I46" s="222" t="s">
        <v>15073</v>
      </c>
      <c r="J46" s="221" t="s">
        <v>6549</v>
      </c>
      <c r="K46" s="224">
        <v>15000</v>
      </c>
      <c r="L46" s="225">
        <v>45199</v>
      </c>
      <c r="M46" s="226">
        <v>45184</v>
      </c>
      <c r="N46" s="226">
        <v>45201</v>
      </c>
      <c r="O46" s="226">
        <v>45208</v>
      </c>
      <c r="P46" s="222" t="s">
        <v>14843</v>
      </c>
      <c r="Q46" s="222">
        <v>1</v>
      </c>
      <c r="R46" s="222" t="s">
        <v>14916</v>
      </c>
      <c r="S46" s="222" t="s">
        <v>14845</v>
      </c>
      <c r="T46" s="258">
        <v>45188</v>
      </c>
      <c r="U46" s="258"/>
      <c r="V46" s="258" t="s">
        <v>14855</v>
      </c>
      <c r="W46" s="243" t="s">
        <v>14966</v>
      </c>
      <c r="X46" s="221" t="s">
        <v>604</v>
      </c>
      <c r="Y46" s="221" t="s">
        <v>604</v>
      </c>
      <c r="Z46" s="221" t="s">
        <v>604</v>
      </c>
      <c r="AA46" s="221" t="s">
        <v>558</v>
      </c>
      <c r="AB46" s="221" t="s">
        <v>603</v>
      </c>
      <c r="AC46" s="221" t="s">
        <v>14857</v>
      </c>
      <c r="AD46" s="221">
        <v>0</v>
      </c>
      <c r="AE46" s="221" t="s">
        <v>14849</v>
      </c>
      <c r="AF46" s="221" t="s">
        <v>14849</v>
      </c>
      <c r="AG46" s="221" t="s">
        <v>14849</v>
      </c>
      <c r="AH46" s="221" t="s">
        <v>14849</v>
      </c>
      <c r="AI46" s="221" t="s">
        <v>14897</v>
      </c>
      <c r="AJ46" s="231">
        <v>634.62</v>
      </c>
      <c r="AK46" s="231">
        <v>640.37</v>
      </c>
      <c r="AL46" s="231">
        <v>14228.1</v>
      </c>
      <c r="AM46" s="231">
        <v>15503.09</v>
      </c>
      <c r="AN46" s="222"/>
      <c r="AO46" s="222"/>
      <c r="AP46" s="222"/>
      <c r="AQ46" s="231"/>
      <c r="AR46" s="221">
        <v>100210186</v>
      </c>
      <c r="AS46" s="232">
        <v>15504</v>
      </c>
      <c r="AT46" s="228">
        <v>45177</v>
      </c>
      <c r="AU46" s="221" t="s">
        <v>15074</v>
      </c>
      <c r="AV46" s="224">
        <v>13000</v>
      </c>
      <c r="AW46" s="319">
        <v>45184</v>
      </c>
      <c r="AX46" s="320"/>
      <c r="AY46" s="320"/>
      <c r="AZ46" s="320"/>
      <c r="BA46" s="233">
        <v>45184</v>
      </c>
      <c r="BB46" s="233" t="s">
        <v>14870</v>
      </c>
      <c r="BC46" s="233" t="s">
        <v>14870</v>
      </c>
      <c r="BD46" s="222"/>
      <c r="BE46" s="234"/>
      <c r="BF46" s="231"/>
      <c r="BG46" s="233"/>
      <c r="BH46" s="233"/>
      <c r="BI46" s="233"/>
      <c r="BJ46" s="233"/>
      <c r="BK46" s="233"/>
      <c r="BL46" s="233"/>
      <c r="BM46" s="235"/>
      <c r="BN46" s="221" t="s">
        <v>2015</v>
      </c>
      <c r="BO46" s="221" t="s">
        <v>2015</v>
      </c>
      <c r="BQ46" s="236" t="str">
        <f>IF(BD46&lt;&gt;"",'All Link_LOV'!$I$26,IF('Borneo 103sites'!BC46&lt;&gt;"",'All Link_LOV'!$I$25,'All Link_LOV'!$I$7))</f>
        <v>PR Created</v>
      </c>
      <c r="BR46" s="14" t="str">
        <f>IF(AU46&lt;&gt;"",'All Link_LOV'!$M$13,IF(W46="Pending Budget",'All Link_LOV'!$M$11,"Queried"))</f>
        <v>LOR Approved in Vprime</v>
      </c>
    </row>
    <row r="47" spans="1:70" s="301" customFormat="1" ht="21" customHeight="1">
      <c r="A47" s="251">
        <v>43</v>
      </c>
      <c r="B47" s="286" t="s">
        <v>15075</v>
      </c>
      <c r="C47" s="286" t="s">
        <v>15076</v>
      </c>
      <c r="D47" s="287" t="s">
        <v>15077</v>
      </c>
      <c r="E47" s="286">
        <v>3.9763359999999999</v>
      </c>
      <c r="F47" s="286">
        <v>114.09415</v>
      </c>
      <c r="G47" s="223" t="s">
        <v>15078</v>
      </c>
      <c r="H47" s="287" t="s">
        <v>14895</v>
      </c>
      <c r="I47" s="287" t="s">
        <v>14985</v>
      </c>
      <c r="J47" s="286" t="s">
        <v>6993</v>
      </c>
      <c r="K47" s="288">
        <v>35895</v>
      </c>
      <c r="L47" s="289">
        <v>45199</v>
      </c>
      <c r="M47" s="290">
        <v>45198</v>
      </c>
      <c r="N47" s="290">
        <v>45204</v>
      </c>
      <c r="O47" s="290">
        <v>45212</v>
      </c>
      <c r="P47" s="287" t="s">
        <v>14843</v>
      </c>
      <c r="Q47" s="287">
        <v>1</v>
      </c>
      <c r="R47" s="287" t="s">
        <v>14916</v>
      </c>
      <c r="S47" s="287" t="s">
        <v>14873</v>
      </c>
      <c r="T47" s="302" t="e">
        <v>#N/A</v>
      </c>
      <c r="U47" s="302"/>
      <c r="V47" s="302" t="s">
        <v>14855</v>
      </c>
      <c r="W47" s="243" t="s">
        <v>14966</v>
      </c>
      <c r="X47" s="286" t="s">
        <v>628</v>
      </c>
      <c r="Y47" s="286" t="s">
        <v>634</v>
      </c>
      <c r="Z47" s="286" t="s">
        <v>628</v>
      </c>
      <c r="AA47" s="286" t="s">
        <v>636</v>
      </c>
      <c r="AB47" s="286" t="s">
        <v>631</v>
      </c>
      <c r="AC47" s="286" t="s">
        <v>14896</v>
      </c>
      <c r="AD47" s="286">
        <v>0</v>
      </c>
      <c r="AE47" s="286" t="s">
        <v>14849</v>
      </c>
      <c r="AF47" s="286" t="s">
        <v>14849</v>
      </c>
      <c r="AG47" s="286" t="s">
        <v>14875</v>
      </c>
      <c r="AH47" s="286" t="s">
        <v>14849</v>
      </c>
      <c r="AI47" s="304" t="s">
        <v>14897</v>
      </c>
      <c r="AJ47" s="294">
        <v>475.96</v>
      </c>
      <c r="AK47" s="294">
        <v>0</v>
      </c>
      <c r="AL47" s="294">
        <v>10216.42</v>
      </c>
      <c r="AM47" s="294">
        <v>10692.38</v>
      </c>
      <c r="AN47" s="287"/>
      <c r="AO47" s="287"/>
      <c r="AP47" s="287"/>
      <c r="AQ47" s="294"/>
      <c r="AR47" s="286">
        <v>100210126</v>
      </c>
      <c r="AS47" s="295">
        <v>10693</v>
      </c>
      <c r="AT47" s="292">
        <v>45178</v>
      </c>
      <c r="AU47" s="286" t="s">
        <v>15079</v>
      </c>
      <c r="AV47" s="288">
        <v>35000</v>
      </c>
      <c r="AW47" s="297" t="s">
        <v>1839</v>
      </c>
      <c r="AX47" s="298"/>
      <c r="AY47" s="298"/>
      <c r="AZ47" s="298"/>
      <c r="BA47" s="298"/>
      <c r="BB47" s="298"/>
      <c r="BC47" s="297"/>
      <c r="BD47" s="287"/>
      <c r="BE47" s="299"/>
      <c r="BF47" s="294"/>
      <c r="BG47" s="297"/>
      <c r="BH47" s="297"/>
      <c r="BI47" s="297"/>
      <c r="BJ47" s="297"/>
      <c r="BK47" s="297"/>
      <c r="BL47" s="297"/>
      <c r="BM47" s="300"/>
      <c r="BN47" s="286" t="s">
        <v>2015</v>
      </c>
      <c r="BO47" s="286" t="s">
        <v>2015</v>
      </c>
      <c r="BQ47" s="236" t="str">
        <f>IF(BD47&lt;&gt;"",'All Link_LOV'!$I$26,IF('Borneo 103sites'!BC47&lt;&gt;"",'All Link_LOV'!$I$25,'All Link_LOV'!$I$7))</f>
        <v>Queried - Pending TP Submission</v>
      </c>
      <c r="BR47" s="14" t="str">
        <f>IF(AU47&lt;&gt;"",'All Link_LOV'!$M$13,IF(W47="Pending Budget",'All Link_LOV'!$M$11,"Queried"))</f>
        <v>LOR Approved in Vprime</v>
      </c>
    </row>
    <row r="48" spans="1:70" s="236" customFormat="1" ht="21" customHeight="1">
      <c r="A48" s="251">
        <v>44</v>
      </c>
      <c r="B48" s="221" t="s">
        <v>15080</v>
      </c>
      <c r="C48" s="221" t="s">
        <v>15081</v>
      </c>
      <c r="D48" s="222" t="s">
        <v>15082</v>
      </c>
      <c r="E48" s="221">
        <v>1.508159</v>
      </c>
      <c r="F48" s="221">
        <v>110.70913</v>
      </c>
      <c r="G48" s="223" t="s">
        <v>15083</v>
      </c>
      <c r="H48" s="222" t="s">
        <v>14841</v>
      </c>
      <c r="I48" s="222" t="s">
        <v>14900</v>
      </c>
      <c r="J48" s="221" t="s">
        <v>6385</v>
      </c>
      <c r="K48" s="224">
        <v>8531.5852000000014</v>
      </c>
      <c r="L48" s="225">
        <v>45199</v>
      </c>
      <c r="M48" s="226">
        <v>45184</v>
      </c>
      <c r="N48" s="226">
        <v>45203</v>
      </c>
      <c r="O48" s="226">
        <v>45210</v>
      </c>
      <c r="P48" s="227" t="s">
        <v>14843</v>
      </c>
      <c r="Q48" s="222">
        <v>1</v>
      </c>
      <c r="R48" s="222" t="s">
        <v>14916</v>
      </c>
      <c r="S48" s="227" t="s">
        <v>14873</v>
      </c>
      <c r="T48" s="228" t="s">
        <v>14874</v>
      </c>
      <c r="U48" s="228"/>
      <c r="V48" s="228" t="s">
        <v>14855</v>
      </c>
      <c r="W48" s="229" t="s">
        <v>14966</v>
      </c>
      <c r="X48" s="221" t="s">
        <v>562</v>
      </c>
      <c r="Y48" s="221" t="s">
        <v>568</v>
      </c>
      <c r="Z48" s="221" t="s">
        <v>14999</v>
      </c>
      <c r="AA48" s="221" t="s">
        <v>570</v>
      </c>
      <c r="AB48" s="221" t="s">
        <v>576</v>
      </c>
      <c r="AC48" s="221" t="s">
        <v>14890</v>
      </c>
      <c r="AD48" s="221">
        <v>1</v>
      </c>
      <c r="AE48" s="221" t="s">
        <v>14875</v>
      </c>
      <c r="AF48" s="221" t="s">
        <v>14849</v>
      </c>
      <c r="AG48" s="221" t="s">
        <v>14849</v>
      </c>
      <c r="AH48" s="221" t="s">
        <v>14875</v>
      </c>
      <c r="AI48" s="230" t="s">
        <v>14905</v>
      </c>
      <c r="AJ48" s="231">
        <v>1000</v>
      </c>
      <c r="AK48" s="231">
        <v>2500</v>
      </c>
      <c r="AL48" s="231">
        <v>5031.59</v>
      </c>
      <c r="AM48" s="231">
        <v>8531.59</v>
      </c>
      <c r="AN48" s="222"/>
      <c r="AO48" s="222"/>
      <c r="AP48" s="222"/>
      <c r="AQ48" s="321"/>
      <c r="AR48" s="221">
        <v>100210062</v>
      </c>
      <c r="AS48" s="232">
        <v>8532</v>
      </c>
      <c r="AT48" s="228">
        <v>45177</v>
      </c>
      <c r="AU48" s="221" t="s">
        <v>15084</v>
      </c>
      <c r="AV48" s="224">
        <v>4500</v>
      </c>
      <c r="AW48" s="233">
        <v>45182</v>
      </c>
      <c r="AX48" s="233"/>
      <c r="AY48" s="233"/>
      <c r="AZ48" s="233"/>
      <c r="BA48" s="233">
        <v>45182</v>
      </c>
      <c r="BB48" s="233">
        <v>45183</v>
      </c>
      <c r="BC48" s="233">
        <v>45183</v>
      </c>
      <c r="BD48" s="222">
        <v>4902147567</v>
      </c>
      <c r="BE48" s="234">
        <v>45183</v>
      </c>
      <c r="BF48" s="231">
        <v>2531.1999999999998</v>
      </c>
      <c r="BG48" s="233"/>
      <c r="BH48" s="233"/>
      <c r="BI48" s="233"/>
      <c r="BJ48" s="233"/>
      <c r="BK48" s="233"/>
      <c r="BL48" s="233"/>
      <c r="BM48" s="235"/>
      <c r="BN48" s="221" t="s">
        <v>2015</v>
      </c>
      <c r="BO48" s="221" t="s">
        <v>2015</v>
      </c>
      <c r="BQ48" s="236" t="str">
        <f>IF(BD48&lt;&gt;"",'All Link_LOV'!$I$26,IF('Borneo 103sites'!BC48&lt;&gt;"",'All Link_LOV'!$I$25,'All Link_LOV'!$I$7))</f>
        <v>PO Issued</v>
      </c>
      <c r="BR48" s="14" t="str">
        <f>IF(AU48&lt;&gt;"",'All Link_LOV'!$M$13,IF(W48="Pending Budget",'All Link_LOV'!$M$11,"Queried"))</f>
        <v>LOR Approved in Vprime</v>
      </c>
    </row>
    <row r="49" spans="1:70" s="335" customFormat="1" ht="21" customHeight="1">
      <c r="A49" s="236">
        <v>45</v>
      </c>
      <c r="B49" s="322" t="s">
        <v>15085</v>
      </c>
      <c r="C49" s="322" t="s">
        <v>15086</v>
      </c>
      <c r="D49" s="323" t="s">
        <v>15087</v>
      </c>
      <c r="E49" s="322">
        <v>1.4841667000000001</v>
      </c>
      <c r="F49" s="322">
        <v>110.14597999999999</v>
      </c>
      <c r="G49" s="223" t="s">
        <v>15088</v>
      </c>
      <c r="H49" s="323" t="s">
        <v>14841</v>
      </c>
      <c r="I49" s="323" t="s">
        <v>7376</v>
      </c>
      <c r="J49" s="322" t="s">
        <v>7376</v>
      </c>
      <c r="K49" s="324">
        <v>69255.462700000004</v>
      </c>
      <c r="L49" s="325">
        <v>45224</v>
      </c>
      <c r="M49" s="326">
        <v>45205</v>
      </c>
      <c r="N49" s="326">
        <v>45210</v>
      </c>
      <c r="O49" s="326">
        <v>45216</v>
      </c>
      <c r="P49" s="323" t="s">
        <v>15089</v>
      </c>
      <c r="Q49" s="323">
        <v>1</v>
      </c>
      <c r="R49" s="323" t="s">
        <v>15090</v>
      </c>
      <c r="S49" s="323" t="s">
        <v>14845</v>
      </c>
      <c r="T49" s="327">
        <v>45168</v>
      </c>
      <c r="U49" s="327">
        <v>45167</v>
      </c>
      <c r="V49" s="327" t="s">
        <v>14846</v>
      </c>
      <c r="W49" s="243" t="s">
        <v>14966</v>
      </c>
      <c r="X49" s="322" t="s">
        <v>589</v>
      </c>
      <c r="Y49" s="322" t="s">
        <v>595</v>
      </c>
      <c r="Z49" s="322" t="s">
        <v>596</v>
      </c>
      <c r="AA49" s="322" t="s">
        <v>597</v>
      </c>
      <c r="AB49" s="322" t="s">
        <v>2368</v>
      </c>
      <c r="AC49" s="322" t="s">
        <v>14848</v>
      </c>
      <c r="AD49" s="322">
        <v>20</v>
      </c>
      <c r="AE49" s="322" t="s">
        <v>14849</v>
      </c>
      <c r="AF49" s="322" t="s">
        <v>14849</v>
      </c>
      <c r="AG49" s="322" t="s">
        <v>14875</v>
      </c>
      <c r="AH49" s="322" t="s">
        <v>14875</v>
      </c>
      <c r="AI49" s="322" t="s">
        <v>14882</v>
      </c>
      <c r="AJ49" s="328">
        <v>1000</v>
      </c>
      <c r="AK49" s="328">
        <v>2500</v>
      </c>
      <c r="AL49" s="328">
        <v>65755.460000000006</v>
      </c>
      <c r="AM49" s="328">
        <v>69255.460000000006</v>
      </c>
      <c r="AN49" s="323"/>
      <c r="AO49" s="323"/>
      <c r="AP49" s="323"/>
      <c r="AQ49" s="328"/>
      <c r="AR49" s="322">
        <v>100210708</v>
      </c>
      <c r="AS49" s="329">
        <v>69256</v>
      </c>
      <c r="AT49" s="322" t="s">
        <v>1839</v>
      </c>
      <c r="AU49" s="322" t="s">
        <v>15091</v>
      </c>
      <c r="AV49" s="330">
        <v>65755</v>
      </c>
      <c r="AW49" s="331"/>
      <c r="AX49" s="331"/>
      <c r="AY49" s="331"/>
      <c r="AZ49" s="331"/>
      <c r="BA49" s="331"/>
      <c r="BB49" s="331"/>
      <c r="BC49" s="332"/>
      <c r="BD49" s="323"/>
      <c r="BE49" s="333"/>
      <c r="BF49" s="328"/>
      <c r="BG49" s="332"/>
      <c r="BH49" s="332"/>
      <c r="BI49" s="332"/>
      <c r="BJ49" s="332"/>
      <c r="BK49" s="332"/>
      <c r="BL49" s="332"/>
      <c r="BM49" s="334"/>
      <c r="BN49" s="322" t="s">
        <v>2015</v>
      </c>
      <c r="BO49" s="322" t="s">
        <v>2015</v>
      </c>
      <c r="BQ49" s="236" t="str">
        <f>IF(BD49&lt;&gt;"",'All Link_LOV'!$I$26,IF('Borneo 103sites'!BC49&lt;&gt;"",'All Link_LOV'!$I$25,'All Link_LOV'!$I$7))</f>
        <v>Queried - Pending TP Submission</v>
      </c>
      <c r="BR49" s="14" t="str">
        <f>IF(AU49&lt;&gt;"",'All Link_LOV'!$M$13,IF(W49="Pending Budget",'All Link_LOV'!$M$11,"Queried"))</f>
        <v>LOR Approved in Vprime</v>
      </c>
    </row>
    <row r="50" spans="1:70" s="275" customFormat="1" ht="21" customHeight="1">
      <c r="A50" s="251">
        <v>46</v>
      </c>
      <c r="B50" s="260" t="s">
        <v>15092</v>
      </c>
      <c r="C50" s="261" t="s">
        <v>15093</v>
      </c>
      <c r="D50" s="262" t="s">
        <v>15094</v>
      </c>
      <c r="E50" s="260">
        <v>1.6725167000000001</v>
      </c>
      <c r="F50" s="260">
        <v>110.20874999999999</v>
      </c>
      <c r="G50" s="223" t="s">
        <v>15095</v>
      </c>
      <c r="H50" s="262" t="s">
        <v>14841</v>
      </c>
      <c r="I50" s="262" t="s">
        <v>15096</v>
      </c>
      <c r="J50" s="260" t="s">
        <v>15096</v>
      </c>
      <c r="K50" s="263">
        <v>11555.714449999999</v>
      </c>
      <c r="L50" s="264">
        <v>45224</v>
      </c>
      <c r="M50" s="265">
        <v>45155</v>
      </c>
      <c r="N50" s="265">
        <v>45201</v>
      </c>
      <c r="O50" s="265">
        <v>45208</v>
      </c>
      <c r="P50" s="262" t="s">
        <v>14887</v>
      </c>
      <c r="Q50" s="262">
        <v>1</v>
      </c>
      <c r="R50" s="262" t="s">
        <v>14844</v>
      </c>
      <c r="S50" s="262" t="s">
        <v>15097</v>
      </c>
      <c r="T50" s="336">
        <v>45154</v>
      </c>
      <c r="U50" s="336">
        <v>45154</v>
      </c>
      <c r="V50" s="336" t="s">
        <v>14846</v>
      </c>
      <c r="W50" s="243" t="s">
        <v>14966</v>
      </c>
      <c r="X50" s="260" t="s">
        <v>589</v>
      </c>
      <c r="Y50" s="260" t="s">
        <v>595</v>
      </c>
      <c r="Z50" s="260" t="s">
        <v>596</v>
      </c>
      <c r="AA50" s="260" t="s">
        <v>597</v>
      </c>
      <c r="AB50" s="260" t="s">
        <v>5059</v>
      </c>
      <c r="AC50" s="260" t="s">
        <v>14848</v>
      </c>
      <c r="AD50" s="260">
        <v>0</v>
      </c>
      <c r="AE50" s="260" t="s">
        <v>14849</v>
      </c>
      <c r="AF50" s="260" t="s">
        <v>14849</v>
      </c>
      <c r="AG50" s="260" t="s">
        <v>14875</v>
      </c>
      <c r="AH50" s="260" t="s">
        <v>14849</v>
      </c>
      <c r="AI50" s="260" t="s">
        <v>14858</v>
      </c>
      <c r="AJ50" s="269">
        <v>0</v>
      </c>
      <c r="AK50" s="269">
        <v>3680.24</v>
      </c>
      <c r="AL50" s="269">
        <v>3680.24</v>
      </c>
      <c r="AM50" s="269">
        <v>7360.48</v>
      </c>
      <c r="AN50" s="262"/>
      <c r="AO50" s="262"/>
      <c r="AP50" s="262"/>
      <c r="AQ50" s="269"/>
      <c r="AR50" s="260">
        <v>100207022</v>
      </c>
      <c r="AS50" s="271">
        <v>7360</v>
      </c>
      <c r="AT50" s="268" t="s">
        <v>3195</v>
      </c>
      <c r="AU50" s="260" t="s">
        <v>3195</v>
      </c>
      <c r="AV50" s="263" t="s">
        <v>3195</v>
      </c>
      <c r="AW50" s="337" t="s">
        <v>3195</v>
      </c>
      <c r="AX50" s="337"/>
      <c r="AY50" s="337"/>
      <c r="AZ50" s="337"/>
      <c r="BA50" s="337" t="s">
        <v>3195</v>
      </c>
      <c r="BB50" s="337" t="s">
        <v>3195</v>
      </c>
      <c r="BC50" s="272" t="s">
        <v>3195</v>
      </c>
      <c r="BD50" s="262" t="s">
        <v>3195</v>
      </c>
      <c r="BE50" s="273" t="s">
        <v>3195</v>
      </c>
      <c r="BF50" s="269" t="s">
        <v>3195</v>
      </c>
      <c r="BG50" s="272" t="s">
        <v>3195</v>
      </c>
      <c r="BH50" s="272" t="s">
        <v>3195</v>
      </c>
      <c r="BI50" s="272" t="s">
        <v>3195</v>
      </c>
      <c r="BJ50" s="272" t="s">
        <v>3195</v>
      </c>
      <c r="BK50" s="272" t="s">
        <v>3195</v>
      </c>
      <c r="BL50" s="272"/>
      <c r="BM50" s="274"/>
      <c r="BN50" s="260" t="s">
        <v>2015</v>
      </c>
      <c r="BO50" s="260" t="s">
        <v>2015</v>
      </c>
      <c r="BQ50" s="236" t="str">
        <f>IF(BD50&lt;&gt;"",'All Link_LOV'!$I$26,IF('Borneo 103sites'!BC50&lt;&gt;"",'All Link_LOV'!$I$25,'All Link_LOV'!$I$7))</f>
        <v>PO Issued</v>
      </c>
      <c r="BR50" s="14" t="str">
        <f>IF(AU50&lt;&gt;"",'All Link_LOV'!$M$13,IF(W50="Pending Budget",'All Link_LOV'!$M$11,"Queried"))</f>
        <v>LOR Approved in Vprime</v>
      </c>
    </row>
    <row r="51" spans="1:70" s="335" customFormat="1" ht="21" customHeight="1">
      <c r="A51" s="251">
        <v>47</v>
      </c>
      <c r="B51" s="322" t="s">
        <v>15098</v>
      </c>
      <c r="C51" s="322" t="s">
        <v>15099</v>
      </c>
      <c r="D51" s="323" t="s">
        <v>15100</v>
      </c>
      <c r="E51" s="322">
        <v>1.5639685000000001</v>
      </c>
      <c r="F51" s="322">
        <v>110.59645</v>
      </c>
      <c r="G51" s="223" t="s">
        <v>15101</v>
      </c>
      <c r="H51" s="323" t="s">
        <v>14841</v>
      </c>
      <c r="I51" s="323" t="s">
        <v>14900</v>
      </c>
      <c r="J51" s="322" t="s">
        <v>6385</v>
      </c>
      <c r="K51" s="324">
        <v>12885.71</v>
      </c>
      <c r="L51" s="325">
        <v>45224</v>
      </c>
      <c r="M51" s="326">
        <v>45205</v>
      </c>
      <c r="N51" s="326">
        <v>45210</v>
      </c>
      <c r="O51" s="326">
        <v>45216</v>
      </c>
      <c r="P51" s="338" t="s">
        <v>15089</v>
      </c>
      <c r="Q51" s="323">
        <v>1</v>
      </c>
      <c r="R51" s="323" t="s">
        <v>15090</v>
      </c>
      <c r="S51" s="338" t="s">
        <v>14845</v>
      </c>
      <c r="T51" s="339">
        <v>45175</v>
      </c>
      <c r="U51" s="339">
        <v>45174</v>
      </c>
      <c r="V51" s="339" t="s">
        <v>14846</v>
      </c>
      <c r="W51" s="229" t="s">
        <v>14966</v>
      </c>
      <c r="X51" s="322" t="s">
        <v>562</v>
      </c>
      <c r="Y51" s="322" t="s">
        <v>568</v>
      </c>
      <c r="Z51" s="322" t="s">
        <v>14999</v>
      </c>
      <c r="AA51" s="322" t="s">
        <v>570</v>
      </c>
      <c r="AB51" s="322" t="s">
        <v>576</v>
      </c>
      <c r="AC51" s="322" t="s">
        <v>14857</v>
      </c>
      <c r="AD51" s="322">
        <v>1</v>
      </c>
      <c r="AE51" s="322" t="s">
        <v>14849</v>
      </c>
      <c r="AF51" s="322" t="s">
        <v>14849</v>
      </c>
      <c r="AG51" s="322" t="s">
        <v>14875</v>
      </c>
      <c r="AH51" s="322" t="s">
        <v>14849</v>
      </c>
      <c r="AI51" s="340" t="s">
        <v>15102</v>
      </c>
      <c r="AJ51" s="328">
        <v>1341</v>
      </c>
      <c r="AK51" s="328">
        <v>2500</v>
      </c>
      <c r="AL51" s="328">
        <v>9044.57</v>
      </c>
      <c r="AM51" s="328">
        <v>12885.57</v>
      </c>
      <c r="AN51" s="323"/>
      <c r="AO51" s="323"/>
      <c r="AP51" s="323"/>
      <c r="AQ51" s="328"/>
      <c r="AR51" s="322">
        <v>100210085</v>
      </c>
      <c r="AS51" s="329">
        <v>12886</v>
      </c>
      <c r="AT51" s="322" t="s">
        <v>1839</v>
      </c>
      <c r="AU51" s="322" t="s">
        <v>15103</v>
      </c>
      <c r="AV51" s="324">
        <v>9045</v>
      </c>
      <c r="AW51" s="331"/>
      <c r="AX51" s="331"/>
      <c r="AY51" s="331"/>
      <c r="AZ51" s="331"/>
      <c r="BA51" s="331"/>
      <c r="BB51" s="331"/>
      <c r="BC51" s="332"/>
      <c r="BD51" s="323"/>
      <c r="BE51" s="333"/>
      <c r="BF51" s="328"/>
      <c r="BG51" s="332"/>
      <c r="BH51" s="332"/>
      <c r="BI51" s="332"/>
      <c r="BJ51" s="332"/>
      <c r="BK51" s="332"/>
      <c r="BL51" s="332"/>
      <c r="BM51" s="334"/>
      <c r="BN51" s="322" t="s">
        <v>2015</v>
      </c>
      <c r="BO51" s="322" t="s">
        <v>2015</v>
      </c>
      <c r="BQ51" s="236" t="str">
        <f>IF(BD51&lt;&gt;"",'All Link_LOV'!$I$26,IF('Borneo 103sites'!BC51&lt;&gt;"",'All Link_LOV'!$I$25,'All Link_LOV'!$I$7))</f>
        <v>Queried - Pending TP Submission</v>
      </c>
      <c r="BR51" s="14" t="str">
        <f>IF(AU51&lt;&gt;"",'All Link_LOV'!$M$13,IF(W51="Pending Budget",'All Link_LOV'!$M$11,"Queried"))</f>
        <v>LOR Approved in Vprime</v>
      </c>
    </row>
    <row r="52" spans="1:70" s="355" customFormat="1" ht="21" customHeight="1">
      <c r="A52" s="251">
        <v>48</v>
      </c>
      <c r="B52" s="341" t="s">
        <v>15104</v>
      </c>
      <c r="C52" s="341" t="s">
        <v>15105</v>
      </c>
      <c r="D52" s="342" t="s">
        <v>15106</v>
      </c>
      <c r="E52" s="341">
        <v>1.379788</v>
      </c>
      <c r="F52" s="341">
        <v>110.44276000000001</v>
      </c>
      <c r="G52" s="223" t="s">
        <v>15107</v>
      </c>
      <c r="H52" s="342" t="s">
        <v>14841</v>
      </c>
      <c r="I52" s="342" t="s">
        <v>8965</v>
      </c>
      <c r="J52" s="341" t="s">
        <v>8965</v>
      </c>
      <c r="K52" s="343">
        <v>8593.6330999999991</v>
      </c>
      <c r="L52" s="344">
        <v>45224</v>
      </c>
      <c r="M52" s="345">
        <v>45215</v>
      </c>
      <c r="N52" s="345">
        <v>45217</v>
      </c>
      <c r="O52" s="345">
        <v>45222</v>
      </c>
      <c r="P52" s="346" t="s">
        <v>15089</v>
      </c>
      <c r="Q52" s="342">
        <v>1</v>
      </c>
      <c r="R52" s="342" t="s">
        <v>15090</v>
      </c>
      <c r="S52" s="346" t="s">
        <v>14854</v>
      </c>
      <c r="T52" s="347" t="e">
        <v>#N/A</v>
      </c>
      <c r="U52" s="347"/>
      <c r="V52" s="347" t="s">
        <v>14855</v>
      </c>
      <c r="W52" s="229" t="s">
        <v>14966</v>
      </c>
      <c r="X52" s="341" t="s">
        <v>589</v>
      </c>
      <c r="Y52" s="341" t="s">
        <v>595</v>
      </c>
      <c r="Z52" s="341" t="s">
        <v>596</v>
      </c>
      <c r="AA52" s="341" t="s">
        <v>597</v>
      </c>
      <c r="AB52" s="341" t="s">
        <v>617</v>
      </c>
      <c r="AC52" s="341" t="s">
        <v>14979</v>
      </c>
      <c r="AD52" s="341">
        <v>0</v>
      </c>
      <c r="AE52" s="341" t="s">
        <v>14849</v>
      </c>
      <c r="AF52" s="341" t="s">
        <v>14849</v>
      </c>
      <c r="AG52" s="341" t="s">
        <v>14849</v>
      </c>
      <c r="AH52" s="341" t="s">
        <v>14849</v>
      </c>
      <c r="AI52" s="348" t="s">
        <v>15108</v>
      </c>
      <c r="AJ52" s="349">
        <v>1000</v>
      </c>
      <c r="AK52" s="349">
        <v>2500</v>
      </c>
      <c r="AL52" s="349">
        <v>5093.63</v>
      </c>
      <c r="AM52" s="349">
        <v>8593.630000000001</v>
      </c>
      <c r="AN52" s="342"/>
      <c r="AO52" s="342"/>
      <c r="AP52" s="342"/>
      <c r="AQ52" s="349"/>
      <c r="AR52" s="341">
        <v>100210725</v>
      </c>
      <c r="AS52" s="350">
        <v>8594</v>
      </c>
      <c r="AT52" s="341" t="s">
        <v>1839</v>
      </c>
      <c r="AU52" s="341" t="s">
        <v>15109</v>
      </c>
      <c r="AV52" s="343">
        <v>5094</v>
      </c>
      <c r="AW52" s="351"/>
      <c r="AX52" s="351"/>
      <c r="AY52" s="351"/>
      <c r="AZ52" s="351"/>
      <c r="BA52" s="351"/>
      <c r="BB52" s="351"/>
      <c r="BC52" s="352"/>
      <c r="BD52" s="342"/>
      <c r="BE52" s="353"/>
      <c r="BF52" s="349"/>
      <c r="BG52" s="352"/>
      <c r="BH52" s="352"/>
      <c r="BI52" s="352"/>
      <c r="BJ52" s="352"/>
      <c r="BK52" s="352"/>
      <c r="BL52" s="352"/>
      <c r="BM52" s="354"/>
      <c r="BN52" s="341" t="s">
        <v>2015</v>
      </c>
      <c r="BO52" s="341" t="s">
        <v>2015</v>
      </c>
      <c r="BQ52" s="236" t="str">
        <f>IF(BD52&lt;&gt;"",'All Link_LOV'!$I$26,IF('Borneo 103sites'!BC52&lt;&gt;"",'All Link_LOV'!$I$25,'All Link_LOV'!$I$7))</f>
        <v>Queried - Pending TP Submission</v>
      </c>
      <c r="BR52" s="14" t="str">
        <f>IF(AU52&lt;&gt;"",'All Link_LOV'!$M$13,IF(W52="Pending Budget",'All Link_LOV'!$M$11,"Queried"))</f>
        <v>LOR Approved in Vprime</v>
      </c>
    </row>
    <row r="53" spans="1:70" s="335" customFormat="1" ht="21" customHeight="1">
      <c r="A53" s="236">
        <v>49</v>
      </c>
      <c r="B53" s="322" t="s">
        <v>15110</v>
      </c>
      <c r="C53" s="322" t="s">
        <v>15111</v>
      </c>
      <c r="D53" s="323" t="s">
        <v>15112</v>
      </c>
      <c r="E53" s="322">
        <v>1.4471179999999999</v>
      </c>
      <c r="F53" s="322">
        <v>110.50771</v>
      </c>
      <c r="G53" s="223" t="s">
        <v>15113</v>
      </c>
      <c r="H53" s="323" t="s">
        <v>14841</v>
      </c>
      <c r="I53" s="323" t="s">
        <v>6385</v>
      </c>
      <c r="J53" s="322" t="s">
        <v>6385</v>
      </c>
      <c r="K53" s="324">
        <v>53562.428699999997</v>
      </c>
      <c r="L53" s="325">
        <v>45224</v>
      </c>
      <c r="M53" s="326">
        <v>45205</v>
      </c>
      <c r="N53" s="326">
        <v>45210</v>
      </c>
      <c r="O53" s="326">
        <v>45216</v>
      </c>
      <c r="P53" s="338" t="s">
        <v>15089</v>
      </c>
      <c r="Q53" s="323">
        <v>1</v>
      </c>
      <c r="R53" s="323" t="s">
        <v>15090</v>
      </c>
      <c r="S53" s="338" t="s">
        <v>14873</v>
      </c>
      <c r="T53" s="339" t="s">
        <v>14874</v>
      </c>
      <c r="U53" s="339"/>
      <c r="V53" s="339" t="s">
        <v>14855</v>
      </c>
      <c r="W53" s="229" t="s">
        <v>14966</v>
      </c>
      <c r="X53" s="322" t="s">
        <v>589</v>
      </c>
      <c r="Y53" s="322" t="s">
        <v>595</v>
      </c>
      <c r="Z53" s="322" t="s">
        <v>596</v>
      </c>
      <c r="AA53" s="322" t="s">
        <v>597</v>
      </c>
      <c r="AB53" s="322" t="s">
        <v>565</v>
      </c>
      <c r="AC53" s="322" t="s">
        <v>14848</v>
      </c>
      <c r="AD53" s="322">
        <v>0</v>
      </c>
      <c r="AE53" s="322" t="s">
        <v>14849</v>
      </c>
      <c r="AF53" s="322" t="s">
        <v>14849</v>
      </c>
      <c r="AG53" s="322" t="s">
        <v>14849</v>
      </c>
      <c r="AH53" s="322" t="s">
        <v>14849</v>
      </c>
      <c r="AI53" s="340" t="s">
        <v>15108</v>
      </c>
      <c r="AJ53" s="328">
        <v>1500</v>
      </c>
      <c r="AK53" s="328">
        <v>2500</v>
      </c>
      <c r="AL53" s="328">
        <v>49562.43</v>
      </c>
      <c r="AM53" s="328">
        <v>53562.43</v>
      </c>
      <c r="AN53" s="323"/>
      <c r="AO53" s="323"/>
      <c r="AP53" s="323"/>
      <c r="AQ53" s="328"/>
      <c r="AR53" s="322">
        <v>100210723</v>
      </c>
      <c r="AS53" s="329">
        <v>53563</v>
      </c>
      <c r="AT53" s="322" t="s">
        <v>1839</v>
      </c>
      <c r="AU53" s="322" t="s">
        <v>15114</v>
      </c>
      <c r="AV53" s="324">
        <v>49562</v>
      </c>
      <c r="AW53" s="331"/>
      <c r="AX53" s="331"/>
      <c r="AY53" s="331"/>
      <c r="AZ53" s="331"/>
      <c r="BA53" s="331"/>
      <c r="BB53" s="331"/>
      <c r="BC53" s="332"/>
      <c r="BD53" s="323"/>
      <c r="BE53" s="333"/>
      <c r="BF53" s="328"/>
      <c r="BG53" s="332"/>
      <c r="BH53" s="332"/>
      <c r="BI53" s="332"/>
      <c r="BJ53" s="332"/>
      <c r="BK53" s="332"/>
      <c r="BL53" s="332"/>
      <c r="BM53" s="334"/>
      <c r="BN53" s="322" t="s">
        <v>2015</v>
      </c>
      <c r="BO53" s="322" t="s">
        <v>2015</v>
      </c>
      <c r="BQ53" s="236" t="str">
        <f>IF(BD53&lt;&gt;"",'All Link_LOV'!$I$26,IF('Borneo 103sites'!BC53&lt;&gt;"",'All Link_LOV'!$I$25,'All Link_LOV'!$I$7))</f>
        <v>Queried - Pending TP Submission</v>
      </c>
      <c r="BR53" s="14" t="str">
        <f>IF(AU53&lt;&gt;"",'All Link_LOV'!$M$13,IF(W53="Pending Budget",'All Link_LOV'!$M$11,"Queried"))</f>
        <v>LOR Approved in Vprime</v>
      </c>
    </row>
    <row r="54" spans="1:70" s="335" customFormat="1" ht="21" customHeight="1">
      <c r="A54" s="251">
        <v>50</v>
      </c>
      <c r="B54" s="322" t="s">
        <v>15115</v>
      </c>
      <c r="C54" s="322" t="s">
        <v>15116</v>
      </c>
      <c r="D54" s="323" t="s">
        <v>15117</v>
      </c>
      <c r="E54" s="322">
        <v>1.5637190000000001</v>
      </c>
      <c r="F54" s="322">
        <v>110.56095999999999</v>
      </c>
      <c r="G54" s="223" t="s">
        <v>15118</v>
      </c>
      <c r="H54" s="323" t="s">
        <v>14841</v>
      </c>
      <c r="I54" s="323" t="s">
        <v>14900</v>
      </c>
      <c r="J54" s="322" t="s">
        <v>6385</v>
      </c>
      <c r="K54" s="324">
        <v>11921.14</v>
      </c>
      <c r="L54" s="325">
        <v>45224</v>
      </c>
      <c r="M54" s="326">
        <v>45205</v>
      </c>
      <c r="N54" s="326">
        <v>45210</v>
      </c>
      <c r="O54" s="326">
        <v>45216</v>
      </c>
      <c r="P54" s="338" t="s">
        <v>15089</v>
      </c>
      <c r="Q54" s="323">
        <v>1</v>
      </c>
      <c r="R54" s="323" t="s">
        <v>15090</v>
      </c>
      <c r="S54" s="338" t="s">
        <v>14845</v>
      </c>
      <c r="T54" s="339">
        <v>45175</v>
      </c>
      <c r="U54" s="339">
        <v>45173</v>
      </c>
      <c r="V54" s="339" t="s">
        <v>14846</v>
      </c>
      <c r="W54" s="229" t="s">
        <v>14966</v>
      </c>
      <c r="X54" s="322" t="s">
        <v>562</v>
      </c>
      <c r="Y54" s="322" t="s">
        <v>568</v>
      </c>
      <c r="Z54" s="322" t="s">
        <v>14999</v>
      </c>
      <c r="AA54" s="322" t="s">
        <v>570</v>
      </c>
      <c r="AB54" s="322" t="s">
        <v>576</v>
      </c>
      <c r="AC54" s="322" t="s">
        <v>14857</v>
      </c>
      <c r="AD54" s="322">
        <v>1</v>
      </c>
      <c r="AE54" s="322" t="s">
        <v>14849</v>
      </c>
      <c r="AF54" s="322" t="s">
        <v>14849</v>
      </c>
      <c r="AG54" s="322" t="s">
        <v>14875</v>
      </c>
      <c r="AH54" s="322" t="s">
        <v>14875</v>
      </c>
      <c r="AI54" s="340" t="s">
        <v>15102</v>
      </c>
      <c r="AJ54" s="328">
        <v>2000</v>
      </c>
      <c r="AK54" s="328">
        <v>2500</v>
      </c>
      <c r="AL54" s="328">
        <v>7421.14</v>
      </c>
      <c r="AM54" s="328">
        <v>11921.14</v>
      </c>
      <c r="AN54" s="323"/>
      <c r="AO54" s="323"/>
      <c r="AP54" s="323"/>
      <c r="AQ54" s="328"/>
      <c r="AR54" s="322">
        <v>100210058</v>
      </c>
      <c r="AS54" s="329">
        <v>11922</v>
      </c>
      <c r="AT54" s="322" t="s">
        <v>1839</v>
      </c>
      <c r="AU54" s="322" t="s">
        <v>15119</v>
      </c>
      <c r="AV54" s="324">
        <v>7421</v>
      </c>
      <c r="AW54" s="331"/>
      <c r="AX54" s="331"/>
      <c r="AY54" s="331"/>
      <c r="AZ54" s="331"/>
      <c r="BA54" s="331"/>
      <c r="BB54" s="331"/>
      <c r="BC54" s="332"/>
      <c r="BD54" s="323"/>
      <c r="BE54" s="333"/>
      <c r="BF54" s="328"/>
      <c r="BG54" s="332"/>
      <c r="BH54" s="332"/>
      <c r="BI54" s="332"/>
      <c r="BJ54" s="332"/>
      <c r="BK54" s="332"/>
      <c r="BL54" s="332"/>
      <c r="BM54" s="334"/>
      <c r="BN54" s="322" t="s">
        <v>2015</v>
      </c>
      <c r="BO54" s="322" t="s">
        <v>2015</v>
      </c>
      <c r="BQ54" s="236" t="str">
        <f>IF(BD54&lt;&gt;"",'All Link_LOV'!$I$26,IF('Borneo 103sites'!BC54&lt;&gt;"",'All Link_LOV'!$I$25,'All Link_LOV'!$I$7))</f>
        <v>Queried - Pending TP Submission</v>
      </c>
      <c r="BR54" s="14" t="str">
        <f>IF(AU54&lt;&gt;"",'All Link_LOV'!$M$13,IF(W54="Pending Budget",'All Link_LOV'!$M$11,"Queried"))</f>
        <v>LOR Approved in Vprime</v>
      </c>
    </row>
    <row r="55" spans="1:70" s="335" customFormat="1" ht="21" customHeight="1">
      <c r="A55" s="251">
        <v>51</v>
      </c>
      <c r="B55" s="322" t="s">
        <v>15120</v>
      </c>
      <c r="C55" s="322" t="s">
        <v>15121</v>
      </c>
      <c r="D55" s="323" t="s">
        <v>15122</v>
      </c>
      <c r="E55" s="322">
        <v>1.5215133999999999</v>
      </c>
      <c r="F55" s="322">
        <v>110.73777</v>
      </c>
      <c r="G55" s="223" t="s">
        <v>15123</v>
      </c>
      <c r="H55" s="323" t="s">
        <v>14841</v>
      </c>
      <c r="I55" s="323" t="s">
        <v>14900</v>
      </c>
      <c r="J55" s="322" t="s">
        <v>6385</v>
      </c>
      <c r="K55" s="324">
        <v>12544.57</v>
      </c>
      <c r="L55" s="325">
        <v>45224</v>
      </c>
      <c r="M55" s="326">
        <v>45205</v>
      </c>
      <c r="N55" s="326">
        <v>45210</v>
      </c>
      <c r="O55" s="326">
        <v>45216</v>
      </c>
      <c r="P55" s="356" t="s">
        <v>15089</v>
      </c>
      <c r="Q55" s="323">
        <v>1</v>
      </c>
      <c r="R55" s="323" t="s">
        <v>15090</v>
      </c>
      <c r="S55" s="356" t="s">
        <v>14873</v>
      </c>
      <c r="T55" s="357" t="s">
        <v>14874</v>
      </c>
      <c r="U55" s="357"/>
      <c r="V55" s="357" t="s">
        <v>14855</v>
      </c>
      <c r="W55" s="308" t="s">
        <v>14966</v>
      </c>
      <c r="X55" s="322" t="s">
        <v>562</v>
      </c>
      <c r="Y55" s="322" t="s">
        <v>568</v>
      </c>
      <c r="Z55" s="322" t="s">
        <v>14999</v>
      </c>
      <c r="AA55" s="322" t="s">
        <v>570</v>
      </c>
      <c r="AB55" s="322" t="s">
        <v>576</v>
      </c>
      <c r="AC55" s="322" t="s">
        <v>14857</v>
      </c>
      <c r="AD55" s="322">
        <v>1</v>
      </c>
      <c r="AE55" s="322" t="s">
        <v>14875</v>
      </c>
      <c r="AF55" s="322" t="s">
        <v>14849</v>
      </c>
      <c r="AG55" s="322" t="s">
        <v>14875</v>
      </c>
      <c r="AH55" s="322" t="s">
        <v>14875</v>
      </c>
      <c r="AI55" s="358" t="s">
        <v>15124</v>
      </c>
      <c r="AJ55" s="328">
        <v>1000</v>
      </c>
      <c r="AK55" s="328">
        <v>2500</v>
      </c>
      <c r="AL55" s="328">
        <v>9044.57</v>
      </c>
      <c r="AM55" s="328">
        <v>12544.57</v>
      </c>
      <c r="AN55" s="323"/>
      <c r="AO55" s="323"/>
      <c r="AP55" s="323"/>
      <c r="AQ55" s="328"/>
      <c r="AR55" s="322">
        <v>100210064</v>
      </c>
      <c r="AS55" s="329">
        <v>12545</v>
      </c>
      <c r="AT55" s="322" t="s">
        <v>1839</v>
      </c>
      <c r="AU55" s="322" t="s">
        <v>15125</v>
      </c>
      <c r="AV55" s="324">
        <v>9045</v>
      </c>
      <c r="AW55" s="331"/>
      <c r="AX55" s="331"/>
      <c r="AY55" s="331"/>
      <c r="AZ55" s="331"/>
      <c r="BA55" s="331"/>
      <c r="BB55" s="331"/>
      <c r="BC55" s="332"/>
      <c r="BD55" s="323"/>
      <c r="BE55" s="333"/>
      <c r="BF55" s="328"/>
      <c r="BG55" s="332"/>
      <c r="BH55" s="332"/>
      <c r="BI55" s="332"/>
      <c r="BJ55" s="332"/>
      <c r="BK55" s="332"/>
      <c r="BL55" s="332"/>
      <c r="BM55" s="334"/>
      <c r="BN55" s="322" t="s">
        <v>2015</v>
      </c>
      <c r="BO55" s="322" t="s">
        <v>2015</v>
      </c>
      <c r="BQ55" s="236" t="str">
        <f>IF(BD55&lt;&gt;"",'All Link_LOV'!$I$26,IF('Borneo 103sites'!BC55&lt;&gt;"",'All Link_LOV'!$I$25,'All Link_LOV'!$I$7))</f>
        <v>Queried - Pending TP Submission</v>
      </c>
      <c r="BR55" s="14" t="str">
        <f>IF(AU55&lt;&gt;"",'All Link_LOV'!$M$13,IF(W55="Pending Budget",'All Link_LOV'!$M$11,"Queried"))</f>
        <v>LOR Approved in Vprime</v>
      </c>
    </row>
    <row r="56" spans="1:70" s="335" customFormat="1" ht="21" customHeight="1">
      <c r="A56" s="251">
        <v>52</v>
      </c>
      <c r="B56" s="322" t="s">
        <v>15126</v>
      </c>
      <c r="C56" s="322" t="s">
        <v>15127</v>
      </c>
      <c r="D56" s="323" t="s">
        <v>15128</v>
      </c>
      <c r="E56" s="322">
        <v>1.3993329999999999</v>
      </c>
      <c r="F56" s="322">
        <v>110.10845</v>
      </c>
      <c r="G56" s="223" t="s">
        <v>15129</v>
      </c>
      <c r="H56" s="323" t="s">
        <v>14841</v>
      </c>
      <c r="I56" s="323" t="s">
        <v>7376</v>
      </c>
      <c r="J56" s="322" t="s">
        <v>7376</v>
      </c>
      <c r="K56" s="324">
        <v>12885.71</v>
      </c>
      <c r="L56" s="325">
        <v>45224</v>
      </c>
      <c r="M56" s="326">
        <v>45205</v>
      </c>
      <c r="N56" s="326">
        <v>45210</v>
      </c>
      <c r="O56" s="326">
        <v>45216</v>
      </c>
      <c r="P56" s="323" t="s">
        <v>15089</v>
      </c>
      <c r="Q56" s="323">
        <v>1</v>
      </c>
      <c r="R56" s="323" t="s">
        <v>15090</v>
      </c>
      <c r="S56" s="323" t="s">
        <v>14845</v>
      </c>
      <c r="T56" s="327">
        <v>45170</v>
      </c>
      <c r="U56" s="327">
        <v>45168</v>
      </c>
      <c r="V56" s="327" t="s">
        <v>14846</v>
      </c>
      <c r="W56" s="243" t="s">
        <v>14966</v>
      </c>
      <c r="X56" s="322" t="s">
        <v>589</v>
      </c>
      <c r="Y56" s="322" t="s">
        <v>595</v>
      </c>
      <c r="Z56" s="322" t="s">
        <v>596</v>
      </c>
      <c r="AA56" s="322" t="s">
        <v>597</v>
      </c>
      <c r="AB56" s="322" t="s">
        <v>5059</v>
      </c>
      <c r="AC56" s="322" t="s">
        <v>14848</v>
      </c>
      <c r="AD56" s="322">
        <v>0</v>
      </c>
      <c r="AE56" s="322" t="s">
        <v>14849</v>
      </c>
      <c r="AF56" s="322" t="s">
        <v>14849</v>
      </c>
      <c r="AG56" s="322" t="s">
        <v>14849</v>
      </c>
      <c r="AH56" s="322" t="s">
        <v>14849</v>
      </c>
      <c r="AI56" s="322" t="s">
        <v>14897</v>
      </c>
      <c r="AJ56" s="328">
        <v>800</v>
      </c>
      <c r="AK56" s="328">
        <v>2500</v>
      </c>
      <c r="AL56" s="328">
        <v>9585.7099999999991</v>
      </c>
      <c r="AM56" s="328">
        <v>12885.71</v>
      </c>
      <c r="AN56" s="323"/>
      <c r="AO56" s="323"/>
      <c r="AP56" s="323"/>
      <c r="AQ56" s="328"/>
      <c r="AR56" s="322">
        <v>100210724</v>
      </c>
      <c r="AS56" s="329">
        <v>12886</v>
      </c>
      <c r="AT56" s="322" t="s">
        <v>1839</v>
      </c>
      <c r="AU56" s="322" t="s">
        <v>15130</v>
      </c>
      <c r="AV56" s="324">
        <v>9586</v>
      </c>
      <c r="AW56" s="331"/>
      <c r="AX56" s="331"/>
      <c r="AY56" s="331"/>
      <c r="AZ56" s="331"/>
      <c r="BA56" s="331"/>
      <c r="BB56" s="331"/>
      <c r="BC56" s="332"/>
      <c r="BD56" s="323"/>
      <c r="BE56" s="333"/>
      <c r="BF56" s="328"/>
      <c r="BG56" s="332"/>
      <c r="BH56" s="332"/>
      <c r="BI56" s="332"/>
      <c r="BJ56" s="332"/>
      <c r="BK56" s="332"/>
      <c r="BL56" s="332"/>
      <c r="BM56" s="334"/>
      <c r="BN56" s="322" t="s">
        <v>2015</v>
      </c>
      <c r="BO56" s="322" t="s">
        <v>2015</v>
      </c>
      <c r="BQ56" s="236" t="str">
        <f>IF(BD56&lt;&gt;"",'All Link_LOV'!$I$26,IF('Borneo 103sites'!BC56&lt;&gt;"",'All Link_LOV'!$I$25,'All Link_LOV'!$I$7))</f>
        <v>Queried - Pending TP Submission</v>
      </c>
      <c r="BR56" s="14" t="str">
        <f>IF(AU56&lt;&gt;"",'All Link_LOV'!$M$13,IF(W56="Pending Budget",'All Link_LOV'!$M$11,"Queried"))</f>
        <v>LOR Approved in Vprime</v>
      </c>
    </row>
    <row r="57" spans="1:70" s="335" customFormat="1" ht="21" customHeight="1">
      <c r="A57" s="236">
        <v>53</v>
      </c>
      <c r="B57" s="322" t="s">
        <v>15131</v>
      </c>
      <c r="C57" s="322" t="s">
        <v>15132</v>
      </c>
      <c r="D57" s="323" t="s">
        <v>15133</v>
      </c>
      <c r="E57" s="322">
        <v>1.359656</v>
      </c>
      <c r="F57" s="322">
        <v>110.32017</v>
      </c>
      <c r="G57" s="223" t="s">
        <v>15134</v>
      </c>
      <c r="H57" s="323" t="s">
        <v>14841</v>
      </c>
      <c r="I57" s="323" t="s">
        <v>8965</v>
      </c>
      <c r="J57" s="322" t="s">
        <v>8965</v>
      </c>
      <c r="K57" s="324">
        <v>8703.5812549999991</v>
      </c>
      <c r="L57" s="325">
        <v>45224</v>
      </c>
      <c r="M57" s="326">
        <v>45205</v>
      </c>
      <c r="N57" s="326">
        <v>45210</v>
      </c>
      <c r="O57" s="326">
        <v>45216</v>
      </c>
      <c r="P57" s="323" t="s">
        <v>15089</v>
      </c>
      <c r="Q57" s="323">
        <v>1</v>
      </c>
      <c r="R57" s="323" t="s">
        <v>15090</v>
      </c>
      <c r="S57" s="323" t="s">
        <v>14845</v>
      </c>
      <c r="T57" s="327">
        <v>45173</v>
      </c>
      <c r="U57" s="327">
        <v>45176</v>
      </c>
      <c r="V57" s="327" t="s">
        <v>14846</v>
      </c>
      <c r="W57" s="243" t="s">
        <v>14966</v>
      </c>
      <c r="X57" s="322" t="s">
        <v>589</v>
      </c>
      <c r="Y57" s="322" t="s">
        <v>595</v>
      </c>
      <c r="Z57" s="322" t="s">
        <v>596</v>
      </c>
      <c r="AA57" s="322" t="s">
        <v>597</v>
      </c>
      <c r="AB57" s="322" t="s">
        <v>553</v>
      </c>
      <c r="AC57" s="322" t="s">
        <v>14848</v>
      </c>
      <c r="AD57" s="322">
        <v>0</v>
      </c>
      <c r="AE57" s="322" t="s">
        <v>14849</v>
      </c>
      <c r="AF57" s="322" t="s">
        <v>14849</v>
      </c>
      <c r="AG57" s="322" t="s">
        <v>14849</v>
      </c>
      <c r="AH57" s="322" t="s">
        <v>14849</v>
      </c>
      <c r="AI57" s="322" t="s">
        <v>14897</v>
      </c>
      <c r="AJ57" s="328">
        <v>2319.2199999999998</v>
      </c>
      <c r="AK57" s="328">
        <v>2500</v>
      </c>
      <c r="AL57" s="328">
        <v>3884.36</v>
      </c>
      <c r="AM57" s="328">
        <v>8703.58</v>
      </c>
      <c r="AN57" s="323"/>
      <c r="AO57" s="323"/>
      <c r="AP57" s="323"/>
      <c r="AQ57" s="328"/>
      <c r="AR57" s="322">
        <v>100210709</v>
      </c>
      <c r="AS57" s="329">
        <v>8704</v>
      </c>
      <c r="AT57" s="322" t="s">
        <v>1839</v>
      </c>
      <c r="AU57" s="322" t="s">
        <v>15135</v>
      </c>
      <c r="AV57" s="324">
        <v>3884</v>
      </c>
      <c r="AW57" s="331"/>
      <c r="AX57" s="331"/>
      <c r="AY57" s="331"/>
      <c r="AZ57" s="331"/>
      <c r="BA57" s="331"/>
      <c r="BB57" s="331"/>
      <c r="BC57" s="332"/>
      <c r="BD57" s="323"/>
      <c r="BE57" s="333"/>
      <c r="BF57" s="328"/>
      <c r="BG57" s="332"/>
      <c r="BH57" s="332"/>
      <c r="BI57" s="332"/>
      <c r="BJ57" s="332"/>
      <c r="BK57" s="332"/>
      <c r="BL57" s="332"/>
      <c r="BM57" s="334"/>
      <c r="BN57" s="322" t="s">
        <v>2015</v>
      </c>
      <c r="BO57" s="322" t="s">
        <v>2015</v>
      </c>
      <c r="BQ57" s="236" t="str">
        <f>IF(BD57&lt;&gt;"",'All Link_LOV'!$I$26,IF('Borneo 103sites'!BC57&lt;&gt;"",'All Link_LOV'!$I$25,'All Link_LOV'!$I$7))</f>
        <v>Queried - Pending TP Submission</v>
      </c>
      <c r="BR57" s="14" t="str">
        <f>IF(AU57&lt;&gt;"",'All Link_LOV'!$M$13,IF(W57="Pending Budget",'All Link_LOV'!$M$11,"Queried"))</f>
        <v>LOR Approved in Vprime</v>
      </c>
    </row>
    <row r="58" spans="1:70" s="335" customFormat="1" ht="21" customHeight="1">
      <c r="A58" s="251">
        <v>54</v>
      </c>
      <c r="B58" s="322" t="s">
        <v>15136</v>
      </c>
      <c r="C58" s="322" t="s">
        <v>15137</v>
      </c>
      <c r="D58" s="323" t="s">
        <v>15138</v>
      </c>
      <c r="E58" s="322">
        <v>1.6314</v>
      </c>
      <c r="F58" s="322">
        <v>109.68937</v>
      </c>
      <c r="G58" s="223" t="s">
        <v>15139</v>
      </c>
      <c r="H58" s="323" t="s">
        <v>14841</v>
      </c>
      <c r="I58" s="323" t="s">
        <v>15140</v>
      </c>
      <c r="J58" s="322" t="s">
        <v>7376</v>
      </c>
      <c r="K58" s="324">
        <v>11202.827795000001</v>
      </c>
      <c r="L58" s="325">
        <v>45224</v>
      </c>
      <c r="M58" s="326">
        <v>45205</v>
      </c>
      <c r="N58" s="326">
        <v>45210</v>
      </c>
      <c r="O58" s="326">
        <v>45216</v>
      </c>
      <c r="P58" s="338" t="s">
        <v>15089</v>
      </c>
      <c r="Q58" s="323">
        <v>1</v>
      </c>
      <c r="R58" s="323" t="s">
        <v>15141</v>
      </c>
      <c r="S58" s="338" t="s">
        <v>14873</v>
      </c>
      <c r="T58" s="339">
        <v>45182</v>
      </c>
      <c r="U58" s="339"/>
      <c r="V58" s="339" t="s">
        <v>14855</v>
      </c>
      <c r="W58" s="229" t="s">
        <v>191</v>
      </c>
      <c r="X58" s="322" t="s">
        <v>562</v>
      </c>
      <c r="Y58" s="322" t="s">
        <v>568</v>
      </c>
      <c r="Z58" s="322" t="s">
        <v>14999</v>
      </c>
      <c r="AA58" s="322" t="s">
        <v>570</v>
      </c>
      <c r="AB58" s="322" t="s">
        <v>592</v>
      </c>
      <c r="AC58" s="322" t="s">
        <v>15142</v>
      </c>
      <c r="AD58" s="322">
        <v>2</v>
      </c>
      <c r="AE58" s="322" t="s">
        <v>14849</v>
      </c>
      <c r="AF58" s="322" t="s">
        <v>14849</v>
      </c>
      <c r="AG58" s="322" t="s">
        <v>14875</v>
      </c>
      <c r="AH58" s="322" t="s">
        <v>14849</v>
      </c>
      <c r="AI58" s="340" t="s">
        <v>15143</v>
      </c>
      <c r="AJ58" s="328">
        <v>2438.23</v>
      </c>
      <c r="AK58" s="328">
        <v>2500</v>
      </c>
      <c r="AL58" s="328">
        <v>6264.6</v>
      </c>
      <c r="AM58" s="328">
        <v>11202.83</v>
      </c>
      <c r="AN58" s="323"/>
      <c r="AO58" s="323"/>
      <c r="AP58" s="323"/>
      <c r="AQ58" s="322"/>
      <c r="AR58" s="322">
        <v>100210016</v>
      </c>
      <c r="AS58" s="329"/>
      <c r="AT58" s="322"/>
      <c r="AU58" s="322" t="s">
        <v>15144</v>
      </c>
      <c r="AV58" s="324">
        <v>6264</v>
      </c>
      <c r="AW58" s="331"/>
      <c r="AX58" s="331">
        <v>45204</v>
      </c>
      <c r="AY58" s="331" t="s">
        <v>15145</v>
      </c>
      <c r="AZ58" s="331"/>
      <c r="BA58" s="331"/>
      <c r="BB58" s="331"/>
      <c r="BC58" s="586" t="s">
        <v>15146</v>
      </c>
      <c r="BD58" s="322"/>
      <c r="BE58" s="334"/>
      <c r="BF58" s="322"/>
      <c r="BG58" s="334"/>
      <c r="BH58" s="334"/>
      <c r="BI58" s="334"/>
      <c r="BJ58" s="334"/>
      <c r="BK58" s="334"/>
      <c r="BL58" s="334"/>
      <c r="BM58" s="334"/>
      <c r="BN58" s="322" t="s">
        <v>2015</v>
      </c>
      <c r="BO58" s="322" t="s">
        <v>2015</v>
      </c>
      <c r="BQ58" s="236" t="str">
        <f>IF(BD58&lt;&gt;"",'All Link_LOV'!$I$26,IF('Borneo 103sites'!BC58&lt;&gt;"",'All Link_LOV'!$I$25,'All Link_LOV'!$I$7))</f>
        <v>PR Created</v>
      </c>
      <c r="BR58" s="14" t="str">
        <f>IF(AU58&lt;&gt;"",'All Link_LOV'!$M$13,IF(W58="Pending Budget",'All Link_LOV'!$M$11,"Queried"))</f>
        <v>LOR Approved in Vprime</v>
      </c>
    </row>
    <row r="59" spans="1:70" s="335" customFormat="1" ht="21" customHeight="1">
      <c r="A59" s="251">
        <v>55</v>
      </c>
      <c r="B59" s="322" t="s">
        <v>15147</v>
      </c>
      <c r="C59" s="322" t="s">
        <v>15148</v>
      </c>
      <c r="D59" s="323" t="s">
        <v>15149</v>
      </c>
      <c r="E59" s="322">
        <v>1.7987333000000001</v>
      </c>
      <c r="F59" s="322">
        <v>109.73847000000001</v>
      </c>
      <c r="G59" s="223" t="s">
        <v>15150</v>
      </c>
      <c r="H59" s="323" t="s">
        <v>14841</v>
      </c>
      <c r="I59" s="323" t="s">
        <v>15151</v>
      </c>
      <c r="J59" s="322" t="s">
        <v>7376</v>
      </c>
      <c r="K59" s="324">
        <v>185912.28730499998</v>
      </c>
      <c r="L59" s="325">
        <v>45224</v>
      </c>
      <c r="M59" s="326">
        <v>45205</v>
      </c>
      <c r="N59" s="326">
        <v>45210</v>
      </c>
      <c r="O59" s="326">
        <v>45216</v>
      </c>
      <c r="P59" s="323" t="s">
        <v>15089</v>
      </c>
      <c r="Q59" s="323">
        <v>1</v>
      </c>
      <c r="R59" s="323" t="s">
        <v>15141</v>
      </c>
      <c r="S59" s="323" t="s">
        <v>14845</v>
      </c>
      <c r="T59" s="327">
        <v>45177</v>
      </c>
      <c r="U59" s="327"/>
      <c r="V59" s="327" t="s">
        <v>14855</v>
      </c>
      <c r="W59" s="243" t="s">
        <v>191</v>
      </c>
      <c r="X59" s="322" t="s">
        <v>562</v>
      </c>
      <c r="Y59" s="322" t="s">
        <v>568</v>
      </c>
      <c r="Z59" s="322" t="s">
        <v>14999</v>
      </c>
      <c r="AA59" s="322" t="s">
        <v>570</v>
      </c>
      <c r="AB59" s="322" t="s">
        <v>565</v>
      </c>
      <c r="AC59" s="322" t="s">
        <v>15142</v>
      </c>
      <c r="AD59" s="322">
        <v>1</v>
      </c>
      <c r="AE59" s="322" t="s">
        <v>14849</v>
      </c>
      <c r="AF59" s="322" t="s">
        <v>14849</v>
      </c>
      <c r="AG59" s="322" t="s">
        <v>14875</v>
      </c>
      <c r="AH59" s="322" t="s">
        <v>14849</v>
      </c>
      <c r="AI59" s="322" t="s">
        <v>14897</v>
      </c>
      <c r="AJ59" s="328">
        <v>11943.93</v>
      </c>
      <c r="AK59" s="328">
        <v>2500</v>
      </c>
      <c r="AL59" s="328">
        <v>171468.41</v>
      </c>
      <c r="AM59" s="328">
        <v>185912.34</v>
      </c>
      <c r="AN59" s="323"/>
      <c r="AO59" s="323"/>
      <c r="AP59" s="323"/>
      <c r="AQ59" s="322"/>
      <c r="AR59" s="322">
        <v>100210018</v>
      </c>
      <c r="AS59" s="329"/>
      <c r="AT59" s="322"/>
      <c r="AU59" s="322"/>
      <c r="AV59" s="324"/>
      <c r="AW59" s="331"/>
      <c r="AX59" s="331"/>
      <c r="AY59" s="331"/>
      <c r="AZ59" s="331"/>
      <c r="BA59" s="331"/>
      <c r="BB59" s="331"/>
      <c r="BC59" s="332"/>
      <c r="BD59" s="322"/>
      <c r="BE59" s="334"/>
      <c r="BF59" s="322"/>
      <c r="BG59" s="334"/>
      <c r="BH59" s="334"/>
      <c r="BI59" s="334"/>
      <c r="BJ59" s="334"/>
      <c r="BK59" s="334"/>
      <c r="BL59" s="334"/>
      <c r="BM59" s="334"/>
      <c r="BN59" s="322" t="s">
        <v>2015</v>
      </c>
      <c r="BO59" s="322" t="s">
        <v>2015</v>
      </c>
      <c r="BQ59" s="236" t="str">
        <f>IF(BD59&lt;&gt;"",'All Link_LOV'!$I$26,IF('Borneo 103sites'!BC59&lt;&gt;"",'All Link_LOV'!$I$25,'All Link_LOV'!$I$7))</f>
        <v>Queried - Pending TP Submission</v>
      </c>
      <c r="BR59" s="14" t="str">
        <f>IF(AU59&lt;&gt;"",'All Link_LOV'!$M$13,IF(W59="Pending Budget",'All Link_LOV'!$M$11,"Queried"))</f>
        <v>No/Insufficient Budget</v>
      </c>
    </row>
    <row r="60" spans="1:70" s="335" customFormat="1" ht="21" customHeight="1">
      <c r="A60" s="251">
        <v>56</v>
      </c>
      <c r="B60" s="322" t="s">
        <v>15152</v>
      </c>
      <c r="C60" s="322" t="s">
        <v>15153</v>
      </c>
      <c r="D60" s="323" t="s">
        <v>15154</v>
      </c>
      <c r="E60" s="322">
        <v>1.1189833</v>
      </c>
      <c r="F60" s="322">
        <v>111.42088</v>
      </c>
      <c r="G60" s="223" t="s">
        <v>15155</v>
      </c>
      <c r="H60" s="323" t="s">
        <v>14853</v>
      </c>
      <c r="I60" s="323" t="s">
        <v>7818</v>
      </c>
      <c r="J60" s="322" t="s">
        <v>6549</v>
      </c>
      <c r="K60" s="324" t="e">
        <v>#REF!</v>
      </c>
      <c r="L60" s="325">
        <v>45224</v>
      </c>
      <c r="M60" s="326">
        <v>45205</v>
      </c>
      <c r="N60" s="326">
        <v>45210</v>
      </c>
      <c r="O60" s="326">
        <v>45216</v>
      </c>
      <c r="P60" s="338" t="s">
        <v>15089</v>
      </c>
      <c r="Q60" s="323">
        <v>1</v>
      </c>
      <c r="R60" s="323" t="s">
        <v>15090</v>
      </c>
      <c r="S60" s="338" t="s">
        <v>14873</v>
      </c>
      <c r="T60" s="339" t="e">
        <v>#N/A</v>
      </c>
      <c r="U60" s="339"/>
      <c r="V60" s="339" t="s">
        <v>14855</v>
      </c>
      <c r="W60" s="229" t="s">
        <v>191</v>
      </c>
      <c r="X60" s="322" t="s">
        <v>604</v>
      </c>
      <c r="Y60" s="322" t="s">
        <v>604</v>
      </c>
      <c r="Z60" s="322" t="s">
        <v>604</v>
      </c>
      <c r="AA60" s="322" t="s">
        <v>558</v>
      </c>
      <c r="AB60" s="322" t="s">
        <v>2368</v>
      </c>
      <c r="AC60" s="322" t="s">
        <v>14861</v>
      </c>
      <c r="AD60" s="322">
        <v>2</v>
      </c>
      <c r="AE60" s="322" t="s">
        <v>14849</v>
      </c>
      <c r="AF60" s="322" t="s">
        <v>14875</v>
      </c>
      <c r="AG60" s="322" t="s">
        <v>14875</v>
      </c>
      <c r="AH60" s="322" t="s">
        <v>14849</v>
      </c>
      <c r="AI60" s="340" t="s">
        <v>15156</v>
      </c>
      <c r="AJ60" s="328">
        <v>634.62</v>
      </c>
      <c r="AK60" s="328">
        <v>640.37</v>
      </c>
      <c r="AL60" s="328">
        <v>72399.87</v>
      </c>
      <c r="AM60" s="328">
        <v>73674.86</v>
      </c>
      <c r="AN60" s="323"/>
      <c r="AO60" s="323"/>
      <c r="AP60" s="323"/>
      <c r="AQ60" s="328"/>
      <c r="AR60" s="322">
        <v>100210204</v>
      </c>
      <c r="AS60" s="329">
        <v>73675</v>
      </c>
      <c r="AT60" s="322" t="s">
        <v>1839</v>
      </c>
      <c r="AU60" s="322" t="s">
        <v>15157</v>
      </c>
      <c r="AV60" s="324">
        <v>72400</v>
      </c>
      <c r="AW60" s="332"/>
      <c r="AX60" s="331"/>
      <c r="AY60" s="331"/>
      <c r="AZ60" s="331"/>
      <c r="BA60" s="331"/>
      <c r="BB60" s="331"/>
      <c r="BC60" s="332"/>
      <c r="BD60" s="323"/>
      <c r="BE60" s="333"/>
      <c r="BF60" s="328"/>
      <c r="BG60" s="332"/>
      <c r="BH60" s="332"/>
      <c r="BI60" s="332"/>
      <c r="BJ60" s="332"/>
      <c r="BK60" s="332"/>
      <c r="BL60" s="332"/>
      <c r="BM60" s="334"/>
      <c r="BN60" s="322" t="s">
        <v>2015</v>
      </c>
      <c r="BO60" s="322" t="s">
        <v>2015</v>
      </c>
      <c r="BQ60" s="236" t="str">
        <f>IF(BD60&lt;&gt;"",'All Link_LOV'!$I$26,IF('Borneo 103sites'!BC60&lt;&gt;"",'All Link_LOV'!$I$25,'All Link_LOV'!$I$7))</f>
        <v>Queried - Pending TP Submission</v>
      </c>
      <c r="BR60" s="14" t="str">
        <f>IF(AU60&lt;&gt;"",'All Link_LOV'!$M$13,IF(W60="Pending Budget",'All Link_LOV'!$M$11,"Queried"))</f>
        <v>LOR Approved in Vprime</v>
      </c>
    </row>
    <row r="61" spans="1:70" s="373" customFormat="1" ht="21" customHeight="1">
      <c r="A61" s="236">
        <v>57</v>
      </c>
      <c r="B61" s="359" t="s">
        <v>15158</v>
      </c>
      <c r="C61" s="359" t="s">
        <v>15159</v>
      </c>
      <c r="D61" s="360" t="s">
        <v>15160</v>
      </c>
      <c r="E61" s="359">
        <v>1.4796849999999999</v>
      </c>
      <c r="F61" s="359">
        <v>111.5744</v>
      </c>
      <c r="G61" s="223" t="s">
        <v>15161</v>
      </c>
      <c r="H61" s="360" t="s">
        <v>14853</v>
      </c>
      <c r="I61" s="360" t="s">
        <v>7961</v>
      </c>
      <c r="J61" s="359" t="s">
        <v>6549</v>
      </c>
      <c r="K61" s="361">
        <v>28000</v>
      </c>
      <c r="L61" s="362">
        <v>45224</v>
      </c>
      <c r="M61" s="363">
        <v>45210</v>
      </c>
      <c r="N61" s="363">
        <v>45212</v>
      </c>
      <c r="O61" s="363">
        <v>45218</v>
      </c>
      <c r="P61" s="364" t="s">
        <v>15089</v>
      </c>
      <c r="Q61" s="360">
        <v>1</v>
      </c>
      <c r="R61" s="360" t="s">
        <v>15090</v>
      </c>
      <c r="S61" s="364" t="s">
        <v>14854</v>
      </c>
      <c r="T61" s="365" t="e">
        <v>#N/A</v>
      </c>
      <c r="U61" s="365"/>
      <c r="V61" s="365" t="s">
        <v>14855</v>
      </c>
      <c r="W61" s="229" t="s">
        <v>191</v>
      </c>
      <c r="X61" s="359" t="s">
        <v>604</v>
      </c>
      <c r="Y61" s="359" t="s">
        <v>604</v>
      </c>
      <c r="Z61" s="359" t="s">
        <v>604</v>
      </c>
      <c r="AA61" s="359" t="s">
        <v>558</v>
      </c>
      <c r="AB61" s="359" t="s">
        <v>9198</v>
      </c>
      <c r="AC61" s="359" t="s">
        <v>14861</v>
      </c>
      <c r="AD61" s="359">
        <v>0</v>
      </c>
      <c r="AE61" s="359" t="s">
        <v>14849</v>
      </c>
      <c r="AF61" s="359" t="s">
        <v>14849</v>
      </c>
      <c r="AG61" s="359" t="s">
        <v>14849</v>
      </c>
      <c r="AH61" s="359" t="s">
        <v>14849</v>
      </c>
      <c r="AI61" s="366" t="s">
        <v>14862</v>
      </c>
      <c r="AJ61" s="367">
        <v>634.62</v>
      </c>
      <c r="AK61" s="367">
        <v>640.37</v>
      </c>
      <c r="AL61" s="367">
        <v>27168.62</v>
      </c>
      <c r="AM61" s="367">
        <v>28443.61</v>
      </c>
      <c r="AN61" s="360"/>
      <c r="AO61" s="360"/>
      <c r="AP61" s="360"/>
      <c r="AQ61" s="367"/>
      <c r="AR61" s="359">
        <v>100210203</v>
      </c>
      <c r="AS61" s="368">
        <v>28444</v>
      </c>
      <c r="AT61" s="359" t="s">
        <v>1839</v>
      </c>
      <c r="AU61" s="359" t="s">
        <v>15162</v>
      </c>
      <c r="AV61" s="361">
        <v>27169</v>
      </c>
      <c r="AW61" s="369"/>
      <c r="AX61" s="370"/>
      <c r="AY61" s="370"/>
      <c r="AZ61" s="370"/>
      <c r="BA61" s="370"/>
      <c r="BB61" s="370"/>
      <c r="BC61" s="369"/>
      <c r="BD61" s="360"/>
      <c r="BE61" s="371"/>
      <c r="BF61" s="367"/>
      <c r="BG61" s="369"/>
      <c r="BH61" s="369"/>
      <c r="BI61" s="369"/>
      <c r="BJ61" s="369"/>
      <c r="BK61" s="369"/>
      <c r="BL61" s="369"/>
      <c r="BM61" s="372"/>
      <c r="BN61" s="359" t="s">
        <v>2015</v>
      </c>
      <c r="BO61" s="359" t="s">
        <v>2015</v>
      </c>
      <c r="BQ61" s="236" t="str">
        <f>IF(BD61&lt;&gt;"",'All Link_LOV'!$I$26,IF('Borneo 103sites'!BC61&lt;&gt;"",'All Link_LOV'!$I$25,'All Link_LOV'!$I$7))</f>
        <v>Queried - Pending TP Submission</v>
      </c>
      <c r="BR61" s="14" t="str">
        <f>IF(AU61&lt;&gt;"",'All Link_LOV'!$M$13,IF(W61="Pending Budget",'All Link_LOV'!$M$11,"Queried"))</f>
        <v>LOR Approved in Vprime</v>
      </c>
    </row>
    <row r="62" spans="1:70" s="335" customFormat="1" ht="21" customHeight="1">
      <c r="A62" s="251">
        <v>58</v>
      </c>
      <c r="B62" s="322" t="s">
        <v>15163</v>
      </c>
      <c r="C62" s="322" t="s">
        <v>15164</v>
      </c>
      <c r="D62" s="323" t="s">
        <v>15165</v>
      </c>
      <c r="E62" s="322">
        <v>2.2643110000000002</v>
      </c>
      <c r="F62" s="322">
        <v>111.81323</v>
      </c>
      <c r="G62" s="223" t="s">
        <v>15166</v>
      </c>
      <c r="H62" s="323" t="s">
        <v>14853</v>
      </c>
      <c r="I62" s="323" t="s">
        <v>7084</v>
      </c>
      <c r="J62" s="322" t="s">
        <v>7084</v>
      </c>
      <c r="K62" s="324">
        <v>39000</v>
      </c>
      <c r="L62" s="325">
        <v>45224</v>
      </c>
      <c r="M62" s="326">
        <v>45205</v>
      </c>
      <c r="N62" s="326">
        <v>45210</v>
      </c>
      <c r="O62" s="326">
        <v>45216</v>
      </c>
      <c r="P62" s="338" t="s">
        <v>15089</v>
      </c>
      <c r="Q62" s="323">
        <v>1</v>
      </c>
      <c r="R62" s="323" t="s">
        <v>15090</v>
      </c>
      <c r="S62" s="338" t="s">
        <v>14873</v>
      </c>
      <c r="T62" s="339" t="s">
        <v>14874</v>
      </c>
      <c r="U62" s="339"/>
      <c r="V62" s="339" t="s">
        <v>14855</v>
      </c>
      <c r="W62" s="229" t="s">
        <v>191</v>
      </c>
      <c r="X62" s="322" t="s">
        <v>550</v>
      </c>
      <c r="Y62" s="322" t="s">
        <v>644</v>
      </c>
      <c r="Z62" s="322" t="s">
        <v>644</v>
      </c>
      <c r="AA62" s="322" t="s">
        <v>558</v>
      </c>
      <c r="AB62" s="322" t="s">
        <v>5058</v>
      </c>
      <c r="AC62" s="322" t="s">
        <v>14861</v>
      </c>
      <c r="AD62" s="322">
        <v>32</v>
      </c>
      <c r="AE62" s="322" t="s">
        <v>14875</v>
      </c>
      <c r="AF62" s="322" t="s">
        <v>14849</v>
      </c>
      <c r="AG62" s="322" t="s">
        <v>14875</v>
      </c>
      <c r="AH62" s="322" t="s">
        <v>14875</v>
      </c>
      <c r="AI62" s="340" t="s">
        <v>15167</v>
      </c>
      <c r="AJ62" s="328">
        <v>634.62</v>
      </c>
      <c r="AK62" s="328">
        <v>724.77</v>
      </c>
      <c r="AL62" s="328">
        <v>37640.07</v>
      </c>
      <c r="AM62" s="328">
        <v>38999.46</v>
      </c>
      <c r="AN62" s="323"/>
      <c r="AO62" s="323"/>
      <c r="AP62" s="323"/>
      <c r="AQ62" s="328"/>
      <c r="AR62" s="322">
        <v>100209840</v>
      </c>
      <c r="AS62" s="329">
        <v>39000</v>
      </c>
      <c r="AT62" s="322" t="s">
        <v>1839</v>
      </c>
      <c r="AU62" s="322" t="s">
        <v>15168</v>
      </c>
      <c r="AV62" s="324">
        <v>37640</v>
      </c>
      <c r="AW62" s="331"/>
      <c r="AX62" s="331"/>
      <c r="AY62" s="331"/>
      <c r="AZ62" s="331"/>
      <c r="BA62" s="331"/>
      <c r="BB62" s="331"/>
      <c r="BC62" s="332"/>
      <c r="BD62" s="323"/>
      <c r="BE62" s="333"/>
      <c r="BF62" s="328"/>
      <c r="BG62" s="332"/>
      <c r="BH62" s="332"/>
      <c r="BI62" s="332"/>
      <c r="BJ62" s="332"/>
      <c r="BK62" s="332"/>
      <c r="BL62" s="332"/>
      <c r="BM62" s="334"/>
      <c r="BN62" s="322" t="s">
        <v>2015</v>
      </c>
      <c r="BO62" s="322" t="s">
        <v>2015</v>
      </c>
      <c r="BQ62" s="236" t="str">
        <f>IF(BD62&lt;&gt;"",'All Link_LOV'!$I$26,IF('Borneo 103sites'!BC62&lt;&gt;"",'All Link_LOV'!$I$25,'All Link_LOV'!$I$7))</f>
        <v>Queried - Pending TP Submission</v>
      </c>
      <c r="BR62" s="14" t="str">
        <f>IF(AU62&lt;&gt;"",'All Link_LOV'!$M$13,IF(W62="Pending Budget",'All Link_LOV'!$M$11,"Queried"))</f>
        <v>LOR Approved in Vprime</v>
      </c>
    </row>
    <row r="63" spans="1:70" s="335" customFormat="1" ht="21" customHeight="1">
      <c r="A63" s="251">
        <v>59</v>
      </c>
      <c r="B63" s="322" t="s">
        <v>15169</v>
      </c>
      <c r="C63" s="322" t="s">
        <v>15170</v>
      </c>
      <c r="D63" s="323" t="s">
        <v>15171</v>
      </c>
      <c r="E63" s="322">
        <v>2.6956340000000001</v>
      </c>
      <c r="F63" s="322">
        <v>111.49308000000001</v>
      </c>
      <c r="G63" s="223" t="s">
        <v>15172</v>
      </c>
      <c r="H63" s="323" t="s">
        <v>14853</v>
      </c>
      <c r="I63" s="323" t="s">
        <v>13907</v>
      </c>
      <c r="J63" s="322" t="s">
        <v>7328</v>
      </c>
      <c r="K63" s="324">
        <v>80000</v>
      </c>
      <c r="L63" s="325">
        <v>45224</v>
      </c>
      <c r="M63" s="326">
        <v>45205</v>
      </c>
      <c r="N63" s="326">
        <v>45210</v>
      </c>
      <c r="O63" s="326">
        <v>45216</v>
      </c>
      <c r="P63" s="338" t="s">
        <v>15089</v>
      </c>
      <c r="Q63" s="323">
        <v>1</v>
      </c>
      <c r="R63" s="323" t="s">
        <v>15090</v>
      </c>
      <c r="S63" s="338" t="s">
        <v>14873</v>
      </c>
      <c r="T63" s="339" t="s">
        <v>14874</v>
      </c>
      <c r="U63" s="339"/>
      <c r="V63" s="339" t="s">
        <v>14855</v>
      </c>
      <c r="W63" s="229" t="s">
        <v>191</v>
      </c>
      <c r="X63" s="322" t="s">
        <v>550</v>
      </c>
      <c r="Y63" s="322" t="s">
        <v>556</v>
      </c>
      <c r="Z63" s="322" t="s">
        <v>556</v>
      </c>
      <c r="AA63" s="322" t="s">
        <v>558</v>
      </c>
      <c r="AB63" s="322" t="s">
        <v>553</v>
      </c>
      <c r="AC63" s="322" t="s">
        <v>14979</v>
      </c>
      <c r="AD63" s="322">
        <v>100</v>
      </c>
      <c r="AE63" s="322" t="s">
        <v>14875</v>
      </c>
      <c r="AF63" s="322" t="s">
        <v>14875</v>
      </c>
      <c r="AG63" s="322" t="s">
        <v>14875</v>
      </c>
      <c r="AH63" s="322" t="s">
        <v>14849</v>
      </c>
      <c r="AI63" s="340" t="s">
        <v>15173</v>
      </c>
      <c r="AJ63" s="328">
        <v>634.62</v>
      </c>
      <c r="AK63" s="328">
        <v>833.47</v>
      </c>
      <c r="AL63" s="328">
        <v>78335.41</v>
      </c>
      <c r="AM63" s="328">
        <v>79803.5</v>
      </c>
      <c r="AN63" s="323"/>
      <c r="AO63" s="323"/>
      <c r="AP63" s="323"/>
      <c r="AQ63" s="328"/>
      <c r="AR63" s="322">
        <v>100210028</v>
      </c>
      <c r="AS63" s="329">
        <v>79804</v>
      </c>
      <c r="AT63" s="322" t="s">
        <v>1839</v>
      </c>
      <c r="AU63" s="322" t="s">
        <v>15174</v>
      </c>
      <c r="AV63" s="324">
        <v>78335</v>
      </c>
      <c r="AW63" s="331"/>
      <c r="AX63" s="331"/>
      <c r="AY63" s="331"/>
      <c r="AZ63" s="331"/>
      <c r="BA63" s="331"/>
      <c r="BB63" s="331"/>
      <c r="BC63" s="332"/>
      <c r="BD63" s="323"/>
      <c r="BE63" s="333"/>
      <c r="BF63" s="328"/>
      <c r="BG63" s="332"/>
      <c r="BH63" s="332"/>
      <c r="BI63" s="332"/>
      <c r="BJ63" s="332"/>
      <c r="BK63" s="332"/>
      <c r="BL63" s="332"/>
      <c r="BM63" s="334"/>
      <c r="BN63" s="322" t="s">
        <v>2015</v>
      </c>
      <c r="BO63" s="322" t="s">
        <v>2015</v>
      </c>
      <c r="BQ63" s="236" t="str">
        <f>IF(BD63&lt;&gt;"",'All Link_LOV'!$I$26,IF('Borneo 103sites'!BC63&lt;&gt;"",'All Link_LOV'!$I$25,'All Link_LOV'!$I$7))</f>
        <v>Queried - Pending TP Submission</v>
      </c>
      <c r="BR63" s="14" t="str">
        <f>IF(AU63&lt;&gt;"",'All Link_LOV'!$M$13,IF(W63="Pending Budget",'All Link_LOV'!$M$11,"Queried"))</f>
        <v>LOR Approved in Vprime</v>
      </c>
    </row>
    <row r="64" spans="1:70" s="355" customFormat="1" ht="21" customHeight="1">
      <c r="A64" s="251">
        <v>60</v>
      </c>
      <c r="B64" s="341" t="s">
        <v>15175</v>
      </c>
      <c r="C64" s="341" t="s">
        <v>15176</v>
      </c>
      <c r="D64" s="342" t="s">
        <v>15177</v>
      </c>
      <c r="E64" s="341">
        <v>1.268588</v>
      </c>
      <c r="F64" s="341">
        <v>110.49466</v>
      </c>
      <c r="G64" s="223" t="s">
        <v>15178</v>
      </c>
      <c r="H64" s="342" t="s">
        <v>14841</v>
      </c>
      <c r="I64" s="342" t="s">
        <v>8233</v>
      </c>
      <c r="J64" s="341" t="s">
        <v>8233</v>
      </c>
      <c r="K64" s="343">
        <v>55761.267699999997</v>
      </c>
      <c r="L64" s="344">
        <v>45224</v>
      </c>
      <c r="M64" s="345">
        <v>45215</v>
      </c>
      <c r="N64" s="345">
        <v>45217</v>
      </c>
      <c r="O64" s="345">
        <v>45222</v>
      </c>
      <c r="P64" s="346" t="s">
        <v>15089</v>
      </c>
      <c r="Q64" s="342">
        <v>1</v>
      </c>
      <c r="R64" s="342" t="s">
        <v>15090</v>
      </c>
      <c r="S64" s="346" t="s">
        <v>14854</v>
      </c>
      <c r="T64" s="347" t="e">
        <v>#N/A</v>
      </c>
      <c r="U64" s="347"/>
      <c r="V64" s="347" t="s">
        <v>14855</v>
      </c>
      <c r="W64" s="229" t="s">
        <v>191</v>
      </c>
      <c r="X64" s="341" t="s">
        <v>562</v>
      </c>
      <c r="Y64" s="341" t="s">
        <v>568</v>
      </c>
      <c r="Z64" s="341" t="s">
        <v>14999</v>
      </c>
      <c r="AA64" s="341" t="s">
        <v>570</v>
      </c>
      <c r="AB64" s="341" t="s">
        <v>565</v>
      </c>
      <c r="AC64" s="341" t="s">
        <v>15179</v>
      </c>
      <c r="AD64" s="341">
        <v>1</v>
      </c>
      <c r="AE64" s="341" t="s">
        <v>14875</v>
      </c>
      <c r="AF64" s="341" t="s">
        <v>14849</v>
      </c>
      <c r="AG64" s="341" t="s">
        <v>14875</v>
      </c>
      <c r="AH64" s="341" t="s">
        <v>14849</v>
      </c>
      <c r="AI64" s="348" t="s">
        <v>15180</v>
      </c>
      <c r="AJ64" s="349">
        <v>1000</v>
      </c>
      <c r="AK64" s="349">
        <v>2500</v>
      </c>
      <c r="AL64" s="349">
        <v>52261.27</v>
      </c>
      <c r="AM64" s="349">
        <v>55761.27</v>
      </c>
      <c r="AN64" s="342"/>
      <c r="AO64" s="342"/>
      <c r="AP64" s="342"/>
      <c r="AQ64" s="349"/>
      <c r="AR64" s="341">
        <v>100210055</v>
      </c>
      <c r="AS64" s="350">
        <v>55762</v>
      </c>
      <c r="AT64" s="341" t="s">
        <v>1839</v>
      </c>
      <c r="AU64" s="341" t="s">
        <v>15181</v>
      </c>
      <c r="AV64" s="343">
        <v>52000</v>
      </c>
      <c r="AW64" s="351"/>
      <c r="AX64" s="351"/>
      <c r="AY64" s="351"/>
      <c r="AZ64" s="351"/>
      <c r="BA64" s="351" t="s">
        <v>3858</v>
      </c>
      <c r="BB64" s="351"/>
      <c r="BC64" s="352"/>
      <c r="BD64" s="342"/>
      <c r="BE64" s="353"/>
      <c r="BF64" s="349"/>
      <c r="BG64" s="352"/>
      <c r="BH64" s="352"/>
      <c r="BI64" s="352"/>
      <c r="BJ64" s="352"/>
      <c r="BK64" s="352"/>
      <c r="BL64" s="352"/>
      <c r="BM64" s="354"/>
      <c r="BN64" s="341" t="s">
        <v>2015</v>
      </c>
      <c r="BO64" s="341" t="s">
        <v>2015</v>
      </c>
      <c r="BQ64" s="236" t="str">
        <f>IF(BD64&lt;&gt;"",'All Link_LOV'!$I$26,IF('Borneo 103sites'!BC64&lt;&gt;"",'All Link_LOV'!$I$25,'All Link_LOV'!$I$7))</f>
        <v>Queried - Pending TP Submission</v>
      </c>
      <c r="BR64" s="14" t="str">
        <f>IF(AU64&lt;&gt;"",'All Link_LOV'!$M$13,IF(W64="Pending Budget",'All Link_LOV'!$M$11,"Queried"))</f>
        <v>LOR Approved in Vprime</v>
      </c>
    </row>
    <row r="65" spans="1:70" s="355" customFormat="1" ht="21" customHeight="1">
      <c r="A65" s="236">
        <v>61</v>
      </c>
      <c r="B65" s="374" t="s">
        <v>15182</v>
      </c>
      <c r="C65" s="341" t="s">
        <v>15183</v>
      </c>
      <c r="D65" s="342" t="s">
        <v>15184</v>
      </c>
      <c r="E65" s="341">
        <v>1.3646031000000001</v>
      </c>
      <c r="F65" s="341">
        <v>110.76812</v>
      </c>
      <c r="G65" s="223" t="s">
        <v>15185</v>
      </c>
      <c r="H65" s="342" t="s">
        <v>14841</v>
      </c>
      <c r="I65" s="342" t="s">
        <v>15186</v>
      </c>
      <c r="J65" s="341" t="s">
        <v>14422</v>
      </c>
      <c r="K65" s="343">
        <v>45640.621449999999</v>
      </c>
      <c r="L65" s="344">
        <v>45224</v>
      </c>
      <c r="M65" s="345">
        <v>45215</v>
      </c>
      <c r="N65" s="345">
        <v>45217</v>
      </c>
      <c r="O65" s="345">
        <v>45222</v>
      </c>
      <c r="P65" s="342" t="s">
        <v>15089</v>
      </c>
      <c r="Q65" s="342">
        <v>1</v>
      </c>
      <c r="R65" s="342" t="s">
        <v>15141</v>
      </c>
      <c r="S65" s="342" t="s">
        <v>14854</v>
      </c>
      <c r="T65" s="375" t="e">
        <v>#N/A</v>
      </c>
      <c r="U65" s="375"/>
      <c r="V65" s="375" t="s">
        <v>14855</v>
      </c>
      <c r="W65" s="243" t="s">
        <v>191</v>
      </c>
      <c r="X65" s="341" t="s">
        <v>562</v>
      </c>
      <c r="Y65" s="341" t="s">
        <v>568</v>
      </c>
      <c r="Z65" s="341" t="s">
        <v>14999</v>
      </c>
      <c r="AA65" s="341" t="s">
        <v>570</v>
      </c>
      <c r="AB65" s="341" t="s">
        <v>15187</v>
      </c>
      <c r="AC65" s="376" t="s">
        <v>15055</v>
      </c>
      <c r="AD65" s="341">
        <v>1</v>
      </c>
      <c r="AE65" s="341" t="s">
        <v>14849</v>
      </c>
      <c r="AF65" s="341" t="s">
        <v>14849</v>
      </c>
      <c r="AG65" s="341" t="s">
        <v>14875</v>
      </c>
      <c r="AH65" s="341" t="s">
        <v>14849</v>
      </c>
      <c r="AI65" s="341" t="s">
        <v>14897</v>
      </c>
      <c r="AJ65" s="349">
        <v>1000</v>
      </c>
      <c r="AK65" s="349">
        <v>2500</v>
      </c>
      <c r="AL65" s="349">
        <v>42140.62</v>
      </c>
      <c r="AM65" s="349">
        <v>45640.62</v>
      </c>
      <c r="AN65" s="342"/>
      <c r="AO65" s="342"/>
      <c r="AP65" s="342"/>
      <c r="AQ65" s="341"/>
      <c r="AR65" s="341">
        <v>100210060</v>
      </c>
      <c r="AS65" s="350"/>
      <c r="AT65" s="341"/>
      <c r="AU65" s="341" t="s">
        <v>15188</v>
      </c>
      <c r="AV65" s="343">
        <v>42140</v>
      </c>
      <c r="AW65" s="351"/>
      <c r="AX65" s="351"/>
      <c r="AY65" s="351"/>
      <c r="AZ65" s="351"/>
      <c r="BA65" s="351">
        <v>45203</v>
      </c>
      <c r="BB65" s="351"/>
      <c r="BC65" s="352"/>
      <c r="BD65" s="341"/>
      <c r="BE65" s="354"/>
      <c r="BF65" s="341"/>
      <c r="BG65" s="354"/>
      <c r="BH65" s="354"/>
      <c r="BI65" s="354"/>
      <c r="BJ65" s="354"/>
      <c r="BK65" s="354"/>
      <c r="BL65" s="354"/>
      <c r="BM65" s="354"/>
      <c r="BN65" s="341" t="s">
        <v>2015</v>
      </c>
      <c r="BO65" s="341" t="s">
        <v>2015</v>
      </c>
      <c r="BQ65" s="236" t="str">
        <f>IF(BD65&lt;&gt;"",'All Link_LOV'!$I$26,IF('Borneo 103sites'!BC65&lt;&gt;"",'All Link_LOV'!$I$25,'All Link_LOV'!$I$7))</f>
        <v>Queried - Pending TP Submission</v>
      </c>
      <c r="BR65" s="14" t="str">
        <f>IF(AU65&lt;&gt;"",'All Link_LOV'!$M$13,IF(W65="Pending Budget",'All Link_LOV'!$M$11,"Queried"))</f>
        <v>LOR Approved in Vprime</v>
      </c>
    </row>
    <row r="66" spans="1:70" s="335" customFormat="1" ht="21" customHeight="1">
      <c r="A66" s="251">
        <v>62</v>
      </c>
      <c r="B66" s="322" t="s">
        <v>15189</v>
      </c>
      <c r="C66" s="322" t="s">
        <v>15190</v>
      </c>
      <c r="D66" s="323" t="s">
        <v>15191</v>
      </c>
      <c r="E66" s="322">
        <v>1.380822</v>
      </c>
      <c r="F66" s="322">
        <v>110.37515999999999</v>
      </c>
      <c r="G66" s="223" t="s">
        <v>15192</v>
      </c>
      <c r="H66" s="323" t="s">
        <v>14841</v>
      </c>
      <c r="I66" s="323" t="s">
        <v>8965</v>
      </c>
      <c r="J66" s="322" t="s">
        <v>8965</v>
      </c>
      <c r="K66" s="324">
        <v>12885.71</v>
      </c>
      <c r="L66" s="325">
        <v>45224</v>
      </c>
      <c r="M66" s="326">
        <v>45205</v>
      </c>
      <c r="N66" s="326">
        <v>45210</v>
      </c>
      <c r="O66" s="326">
        <v>45216</v>
      </c>
      <c r="P66" s="323" t="s">
        <v>15089</v>
      </c>
      <c r="Q66" s="323">
        <v>1</v>
      </c>
      <c r="R66" s="323" t="s">
        <v>15090</v>
      </c>
      <c r="S66" s="323" t="s">
        <v>14873</v>
      </c>
      <c r="T66" s="327">
        <v>45173</v>
      </c>
      <c r="U66" s="327">
        <v>45176</v>
      </c>
      <c r="V66" s="327" t="s">
        <v>14846</v>
      </c>
      <c r="W66" s="243" t="s">
        <v>191</v>
      </c>
      <c r="X66" s="322" t="s">
        <v>589</v>
      </c>
      <c r="Y66" s="322" t="s">
        <v>595</v>
      </c>
      <c r="Z66" s="322" t="s">
        <v>596</v>
      </c>
      <c r="AA66" s="322" t="s">
        <v>597</v>
      </c>
      <c r="AB66" s="322" t="s">
        <v>4240</v>
      </c>
      <c r="AC66" s="322" t="s">
        <v>14848</v>
      </c>
      <c r="AD66" s="322">
        <v>0</v>
      </c>
      <c r="AE66" s="322" t="s">
        <v>14849</v>
      </c>
      <c r="AF66" s="322" t="s">
        <v>14849</v>
      </c>
      <c r="AG66" s="322" t="s">
        <v>14849</v>
      </c>
      <c r="AH66" s="322" t="s">
        <v>14849</v>
      </c>
      <c r="AI66" s="322" t="s">
        <v>14879</v>
      </c>
      <c r="AJ66" s="328">
        <v>2470.7600000000002</v>
      </c>
      <c r="AK66" s="328">
        <v>2500</v>
      </c>
      <c r="AL66" s="328">
        <v>7915.26</v>
      </c>
      <c r="AM66" s="328">
        <v>12886.02</v>
      </c>
      <c r="AN66" s="323"/>
      <c r="AO66" s="323"/>
      <c r="AP66" s="323"/>
      <c r="AQ66" s="328"/>
      <c r="AR66" s="322">
        <v>100210722</v>
      </c>
      <c r="AS66" s="329">
        <v>12887</v>
      </c>
      <c r="AT66" s="322" t="s">
        <v>1839</v>
      </c>
      <c r="AU66" s="322" t="s">
        <v>15193</v>
      </c>
      <c r="AV66" s="324">
        <v>7915</v>
      </c>
      <c r="AW66" s="331"/>
      <c r="AX66" s="331"/>
      <c r="AY66" s="331"/>
      <c r="AZ66" s="331"/>
      <c r="BA66" s="331"/>
      <c r="BB66" s="331"/>
      <c r="BC66" s="332"/>
      <c r="BD66" s="323"/>
      <c r="BE66" s="333"/>
      <c r="BF66" s="328"/>
      <c r="BG66" s="332"/>
      <c r="BH66" s="332"/>
      <c r="BI66" s="332"/>
      <c r="BJ66" s="332"/>
      <c r="BK66" s="332"/>
      <c r="BL66" s="332"/>
      <c r="BM66" s="334"/>
      <c r="BN66" s="322" t="s">
        <v>2015</v>
      </c>
      <c r="BO66" s="322" t="s">
        <v>2015</v>
      </c>
      <c r="BQ66" s="236" t="str">
        <f>IF(BD66&lt;&gt;"",'All Link_LOV'!$I$26,IF('Borneo 103sites'!BC66&lt;&gt;"",'All Link_LOV'!$I$25,'All Link_LOV'!$I$7))</f>
        <v>Queried - Pending TP Submission</v>
      </c>
      <c r="BR66" s="14" t="str">
        <f>IF(AU66&lt;&gt;"",'All Link_LOV'!$M$13,IF(W66="Pending Budget",'All Link_LOV'!$M$11,"Queried"))</f>
        <v>LOR Approved in Vprime</v>
      </c>
    </row>
    <row r="67" spans="1:70" s="335" customFormat="1" ht="21" customHeight="1">
      <c r="A67" s="251">
        <v>63</v>
      </c>
      <c r="B67" s="322" t="s">
        <v>15194</v>
      </c>
      <c r="C67" s="322" t="s">
        <v>15195</v>
      </c>
      <c r="D67" s="323" t="s">
        <v>15196</v>
      </c>
      <c r="E67" s="322">
        <v>2.7126948</v>
      </c>
      <c r="F67" s="322">
        <v>111.91970000000001</v>
      </c>
      <c r="G67" s="223" t="s">
        <v>15197</v>
      </c>
      <c r="H67" s="323" t="s">
        <v>14853</v>
      </c>
      <c r="I67" s="323" t="s">
        <v>6574</v>
      </c>
      <c r="J67" s="322" t="s">
        <v>7328</v>
      </c>
      <c r="K67" s="324">
        <v>170000</v>
      </c>
      <c r="L67" s="325">
        <v>45224</v>
      </c>
      <c r="M67" s="326">
        <v>45205</v>
      </c>
      <c r="N67" s="326">
        <v>45210</v>
      </c>
      <c r="O67" s="326">
        <v>45216</v>
      </c>
      <c r="P67" s="338" t="s">
        <v>15089</v>
      </c>
      <c r="Q67" s="323">
        <v>1</v>
      </c>
      <c r="R67" s="323" t="s">
        <v>15090</v>
      </c>
      <c r="S67" s="338" t="s">
        <v>14974</v>
      </c>
      <c r="T67" s="339" t="e">
        <v>#N/A</v>
      </c>
      <c r="U67" s="339"/>
      <c r="V67" s="339" t="s">
        <v>14855</v>
      </c>
      <c r="W67" s="229" t="s">
        <v>191</v>
      </c>
      <c r="X67" s="322" t="s">
        <v>550</v>
      </c>
      <c r="Y67" s="322" t="s">
        <v>556</v>
      </c>
      <c r="Z67" s="322" t="s">
        <v>556</v>
      </c>
      <c r="AA67" s="322" t="s">
        <v>558</v>
      </c>
      <c r="AB67" s="322" t="s">
        <v>553</v>
      </c>
      <c r="AC67" s="322" t="s">
        <v>14979</v>
      </c>
      <c r="AD67" s="322">
        <v>85</v>
      </c>
      <c r="AE67" s="322" t="s">
        <v>14849</v>
      </c>
      <c r="AF67" s="322" t="s">
        <v>14849</v>
      </c>
      <c r="AG67" s="322" t="s">
        <v>14875</v>
      </c>
      <c r="AH67" s="322" t="s">
        <v>14849</v>
      </c>
      <c r="AI67" s="340" t="s">
        <v>15198</v>
      </c>
      <c r="AJ67" s="328">
        <v>634.62</v>
      </c>
      <c r="AK67" s="328">
        <v>833.47</v>
      </c>
      <c r="AL67" s="328">
        <v>168212.26</v>
      </c>
      <c r="AM67" s="328">
        <v>169680.35</v>
      </c>
      <c r="AN67" s="323"/>
      <c r="AO67" s="323"/>
      <c r="AP67" s="323"/>
      <c r="AQ67" s="328"/>
      <c r="AR67" s="322">
        <v>100210027</v>
      </c>
      <c r="AS67" s="329">
        <v>169681</v>
      </c>
      <c r="AT67" s="322" t="s">
        <v>1839</v>
      </c>
      <c r="AU67" s="322" t="s">
        <v>15199</v>
      </c>
      <c r="AV67" s="324">
        <v>168212</v>
      </c>
      <c r="AW67" s="331"/>
      <c r="AX67" s="331"/>
      <c r="AY67" s="331"/>
      <c r="AZ67" s="331"/>
      <c r="BA67" s="331"/>
      <c r="BB67" s="331"/>
      <c r="BC67" s="332"/>
      <c r="BD67" s="323"/>
      <c r="BE67" s="333"/>
      <c r="BF67" s="328"/>
      <c r="BG67" s="332"/>
      <c r="BH67" s="332"/>
      <c r="BI67" s="332"/>
      <c r="BJ67" s="332"/>
      <c r="BK67" s="332"/>
      <c r="BL67" s="332"/>
      <c r="BM67" s="334"/>
      <c r="BN67" s="322" t="s">
        <v>2015</v>
      </c>
      <c r="BO67" s="322" t="s">
        <v>2015</v>
      </c>
      <c r="BQ67" s="236" t="str">
        <f>IF(BD67&lt;&gt;"",'All Link_LOV'!$I$26,IF('Borneo 103sites'!BC67&lt;&gt;"",'All Link_LOV'!$I$25,'All Link_LOV'!$I$7))</f>
        <v>Queried - Pending TP Submission</v>
      </c>
      <c r="BR67" s="14" t="str">
        <f>IF(AU67&lt;&gt;"",'All Link_LOV'!$M$13,IF(W67="Pending Budget",'All Link_LOV'!$M$11,"Queried"))</f>
        <v>LOR Approved in Vprime</v>
      </c>
    </row>
    <row r="68" spans="1:70" s="335" customFormat="1" ht="21" customHeight="1">
      <c r="A68" s="251">
        <v>64</v>
      </c>
      <c r="B68" s="322" t="s">
        <v>15200</v>
      </c>
      <c r="C68" s="322" t="s">
        <v>15201</v>
      </c>
      <c r="D68" s="323" t="s">
        <v>13879</v>
      </c>
      <c r="E68" s="322">
        <v>2.6846589999999999</v>
      </c>
      <c r="F68" s="322">
        <v>111.93528000000001</v>
      </c>
      <c r="G68" s="223" t="s">
        <v>13881</v>
      </c>
      <c r="H68" s="323" t="s">
        <v>14853</v>
      </c>
      <c r="I68" s="323" t="s">
        <v>6574</v>
      </c>
      <c r="J68" s="322" t="s">
        <v>7328</v>
      </c>
      <c r="K68" s="324">
        <v>80000</v>
      </c>
      <c r="L68" s="325">
        <v>45224</v>
      </c>
      <c r="M68" s="326">
        <v>45205</v>
      </c>
      <c r="N68" s="326">
        <v>45210</v>
      </c>
      <c r="O68" s="326">
        <v>45216</v>
      </c>
      <c r="P68" s="338" t="s">
        <v>15089</v>
      </c>
      <c r="Q68" s="323">
        <v>1</v>
      </c>
      <c r="R68" s="323" t="s">
        <v>15090</v>
      </c>
      <c r="S68" s="338" t="s">
        <v>14974</v>
      </c>
      <c r="T68" s="339" t="e">
        <v>#N/A</v>
      </c>
      <c r="U68" s="339"/>
      <c r="V68" s="339" t="s">
        <v>14855</v>
      </c>
      <c r="W68" s="229" t="s">
        <v>191</v>
      </c>
      <c r="X68" s="322" t="s">
        <v>550</v>
      </c>
      <c r="Y68" s="322" t="s">
        <v>556</v>
      </c>
      <c r="Z68" s="322" t="s">
        <v>556</v>
      </c>
      <c r="AA68" s="322" t="s">
        <v>558</v>
      </c>
      <c r="AB68" s="322" t="s">
        <v>4530</v>
      </c>
      <c r="AC68" s="322" t="s">
        <v>14979</v>
      </c>
      <c r="AD68" s="322">
        <v>10</v>
      </c>
      <c r="AE68" s="322" t="s">
        <v>14849</v>
      </c>
      <c r="AF68" s="322" t="s">
        <v>14849</v>
      </c>
      <c r="AG68" s="322" t="s">
        <v>14875</v>
      </c>
      <c r="AH68" s="322" t="s">
        <v>14875</v>
      </c>
      <c r="AI68" s="340" t="s">
        <v>15202</v>
      </c>
      <c r="AJ68" s="328">
        <v>634.62</v>
      </c>
      <c r="AK68" s="328">
        <v>833.47</v>
      </c>
      <c r="AL68" s="328">
        <v>77875.47</v>
      </c>
      <c r="AM68" s="328">
        <v>79343.56</v>
      </c>
      <c r="AN68" s="323"/>
      <c r="AO68" s="323"/>
      <c r="AP68" s="323"/>
      <c r="AQ68" s="328"/>
      <c r="AR68" s="322">
        <v>100210026</v>
      </c>
      <c r="AS68" s="329">
        <v>79344</v>
      </c>
      <c r="AT68" s="322" t="s">
        <v>1839</v>
      </c>
      <c r="AU68" s="322" t="s">
        <v>13882</v>
      </c>
      <c r="AV68" s="324">
        <v>77875</v>
      </c>
      <c r="AW68" s="331"/>
      <c r="AX68" s="331"/>
      <c r="AY68" s="331"/>
      <c r="AZ68" s="331"/>
      <c r="BA68" s="331" t="s">
        <v>3858</v>
      </c>
      <c r="BB68" s="331"/>
      <c r="BC68" s="332"/>
      <c r="BD68" s="323"/>
      <c r="BE68" s="333"/>
      <c r="BF68" s="328"/>
      <c r="BG68" s="332"/>
      <c r="BH68" s="332"/>
      <c r="BI68" s="332"/>
      <c r="BJ68" s="332"/>
      <c r="BK68" s="332"/>
      <c r="BL68" s="332"/>
      <c r="BM68" s="334"/>
      <c r="BN68" s="322" t="s">
        <v>2015</v>
      </c>
      <c r="BO68" s="322" t="s">
        <v>2015</v>
      </c>
      <c r="BQ68" s="236" t="str">
        <f>IF(BD68&lt;&gt;"",'All Link_LOV'!$I$26,IF('Borneo 103sites'!BC68&lt;&gt;"",'All Link_LOV'!$I$25,'All Link_LOV'!$I$7))</f>
        <v>Queried - Pending TP Submission</v>
      </c>
      <c r="BR68" s="14" t="str">
        <f>IF(AU68&lt;&gt;"",'All Link_LOV'!$M$13,IF(W68="Pending Budget",'All Link_LOV'!$M$11,"Queried"))</f>
        <v>LOR Approved in Vprime</v>
      </c>
    </row>
    <row r="69" spans="1:70" s="335" customFormat="1" ht="21" customHeight="1">
      <c r="A69" s="236">
        <v>65</v>
      </c>
      <c r="B69" s="322" t="s">
        <v>15203</v>
      </c>
      <c r="C69" s="322" t="s">
        <v>15204</v>
      </c>
      <c r="D69" s="323" t="s">
        <v>15205</v>
      </c>
      <c r="E69" s="322">
        <v>1.5431109999999999</v>
      </c>
      <c r="F69" s="322">
        <v>110.61556</v>
      </c>
      <c r="G69" s="223" t="s">
        <v>15206</v>
      </c>
      <c r="H69" s="323" t="s">
        <v>14841</v>
      </c>
      <c r="I69" s="323" t="s">
        <v>14900</v>
      </c>
      <c r="J69" s="322" t="s">
        <v>6385</v>
      </c>
      <c r="K69" s="324">
        <v>15175.732699999999</v>
      </c>
      <c r="L69" s="325">
        <v>45224</v>
      </c>
      <c r="M69" s="326">
        <v>45205</v>
      </c>
      <c r="N69" s="326">
        <v>45210</v>
      </c>
      <c r="O69" s="326">
        <v>45216</v>
      </c>
      <c r="P69" s="356" t="s">
        <v>15089</v>
      </c>
      <c r="Q69" s="323">
        <v>1</v>
      </c>
      <c r="R69" s="323" t="s">
        <v>15090</v>
      </c>
      <c r="S69" s="356" t="s">
        <v>14873</v>
      </c>
      <c r="T69" s="357">
        <v>45184</v>
      </c>
      <c r="U69" s="357"/>
      <c r="V69" s="357" t="s">
        <v>14855</v>
      </c>
      <c r="W69" s="308" t="s">
        <v>191</v>
      </c>
      <c r="X69" s="322" t="s">
        <v>562</v>
      </c>
      <c r="Y69" s="322" t="s">
        <v>568</v>
      </c>
      <c r="Z69" s="322" t="s">
        <v>14999</v>
      </c>
      <c r="AA69" s="322" t="s">
        <v>570</v>
      </c>
      <c r="AB69" s="322" t="s">
        <v>576</v>
      </c>
      <c r="AC69" s="322" t="s">
        <v>14890</v>
      </c>
      <c r="AD69" s="322">
        <v>1</v>
      </c>
      <c r="AE69" s="322" t="s">
        <v>14849</v>
      </c>
      <c r="AF69" s="322" t="s">
        <v>14849</v>
      </c>
      <c r="AG69" s="322" t="s">
        <v>14875</v>
      </c>
      <c r="AH69" s="322" t="s">
        <v>14875</v>
      </c>
      <c r="AI69" s="358" t="s">
        <v>15207</v>
      </c>
      <c r="AJ69" s="328">
        <v>897</v>
      </c>
      <c r="AK69" s="328">
        <v>2500</v>
      </c>
      <c r="AL69" s="328">
        <v>11778.68</v>
      </c>
      <c r="AM69" s="328">
        <v>15175.68</v>
      </c>
      <c r="AN69" s="323"/>
      <c r="AO69" s="323"/>
      <c r="AP69" s="323"/>
      <c r="AQ69" s="328"/>
      <c r="AR69" s="322">
        <v>100210070</v>
      </c>
      <c r="AS69" s="329">
        <v>15176</v>
      </c>
      <c r="AT69" s="322" t="s">
        <v>1839</v>
      </c>
      <c r="AU69" s="322" t="s">
        <v>15208</v>
      </c>
      <c r="AV69" s="324">
        <v>11779</v>
      </c>
      <c r="AW69" s="331"/>
      <c r="AX69" s="331"/>
      <c r="AY69" s="331"/>
      <c r="AZ69" s="331"/>
      <c r="BA69" s="331"/>
      <c r="BB69" s="331"/>
      <c r="BC69" s="332"/>
      <c r="BD69" s="323"/>
      <c r="BE69" s="333"/>
      <c r="BF69" s="328"/>
      <c r="BG69" s="332"/>
      <c r="BH69" s="332"/>
      <c r="BI69" s="332"/>
      <c r="BJ69" s="332"/>
      <c r="BK69" s="332"/>
      <c r="BL69" s="332"/>
      <c r="BM69" s="334"/>
      <c r="BN69" s="322" t="s">
        <v>2015</v>
      </c>
      <c r="BO69" s="322" t="s">
        <v>2015</v>
      </c>
      <c r="BQ69" s="236" t="str">
        <f>IF(BD69&lt;&gt;"",'All Link_LOV'!$I$26,IF('Borneo 103sites'!BC69&lt;&gt;"",'All Link_LOV'!$I$25,'All Link_LOV'!$I$7))</f>
        <v>Queried - Pending TP Submission</v>
      </c>
      <c r="BR69" s="14" t="str">
        <f>IF(AU69&lt;&gt;"",'All Link_LOV'!$M$13,IF(W69="Pending Budget",'All Link_LOV'!$M$11,"Queried"))</f>
        <v>LOR Approved in Vprime</v>
      </c>
    </row>
    <row r="70" spans="1:70" s="373" customFormat="1" ht="21" customHeight="1">
      <c r="A70" s="251">
        <v>66</v>
      </c>
      <c r="B70" s="359" t="s">
        <v>15209</v>
      </c>
      <c r="C70" s="359" t="s">
        <v>15210</v>
      </c>
      <c r="D70" s="360" t="s">
        <v>15211</v>
      </c>
      <c r="E70" s="359">
        <v>1.26</v>
      </c>
      <c r="F70" s="359">
        <v>110.48</v>
      </c>
      <c r="G70" s="223" t="s">
        <v>15212</v>
      </c>
      <c r="H70" s="360" t="s">
        <v>14841</v>
      </c>
      <c r="I70" s="360" t="s">
        <v>8233</v>
      </c>
      <c r="J70" s="359" t="s">
        <v>8233</v>
      </c>
      <c r="K70" s="361">
        <v>15175.732699999999</v>
      </c>
      <c r="L70" s="362">
        <v>45224</v>
      </c>
      <c r="M70" s="363">
        <v>45210</v>
      </c>
      <c r="N70" s="363">
        <v>45212</v>
      </c>
      <c r="O70" s="363">
        <v>45218</v>
      </c>
      <c r="P70" s="377" t="s">
        <v>15089</v>
      </c>
      <c r="Q70" s="360">
        <v>1</v>
      </c>
      <c r="R70" s="360" t="s">
        <v>15090</v>
      </c>
      <c r="S70" s="377" t="s">
        <v>14854</v>
      </c>
      <c r="T70" s="378" t="e">
        <v>#N/A</v>
      </c>
      <c r="U70" s="378"/>
      <c r="V70" s="378" t="s">
        <v>14855</v>
      </c>
      <c r="W70" s="308" t="s">
        <v>191</v>
      </c>
      <c r="X70" s="359" t="s">
        <v>562</v>
      </c>
      <c r="Y70" s="359" t="s">
        <v>568</v>
      </c>
      <c r="Z70" s="359" t="s">
        <v>14999</v>
      </c>
      <c r="AA70" s="359" t="s">
        <v>570</v>
      </c>
      <c r="AB70" s="359" t="s">
        <v>4256</v>
      </c>
      <c r="AC70" s="359" t="s">
        <v>14890</v>
      </c>
      <c r="AD70" s="359">
        <v>1</v>
      </c>
      <c r="AE70" s="359" t="s">
        <v>14875</v>
      </c>
      <c r="AF70" s="359" t="s">
        <v>14849</v>
      </c>
      <c r="AG70" s="359" t="s">
        <v>14849</v>
      </c>
      <c r="AH70" s="359" t="s">
        <v>14849</v>
      </c>
      <c r="AI70" s="379" t="s">
        <v>15213</v>
      </c>
      <c r="AJ70" s="367">
        <v>897</v>
      </c>
      <c r="AK70" s="367">
        <v>2500</v>
      </c>
      <c r="AL70" s="367">
        <v>11778.68</v>
      </c>
      <c r="AM70" s="367">
        <v>15175.68</v>
      </c>
      <c r="AN70" s="360"/>
      <c r="AO70" s="360"/>
      <c r="AP70" s="360"/>
      <c r="AQ70" s="367"/>
      <c r="AR70" s="359">
        <v>100210039</v>
      </c>
      <c r="AS70" s="368">
        <v>15176</v>
      </c>
      <c r="AT70" s="359" t="s">
        <v>1839</v>
      </c>
      <c r="AU70" s="359" t="s">
        <v>15214</v>
      </c>
      <c r="AV70" s="361">
        <v>11779</v>
      </c>
      <c r="AW70" s="370"/>
      <c r="AX70" s="370"/>
      <c r="AY70" s="370"/>
      <c r="AZ70" s="370"/>
      <c r="BA70" s="370"/>
      <c r="BB70" s="370"/>
      <c r="BC70" s="369"/>
      <c r="BD70" s="360"/>
      <c r="BE70" s="371"/>
      <c r="BF70" s="367"/>
      <c r="BG70" s="369"/>
      <c r="BH70" s="369"/>
      <c r="BI70" s="369"/>
      <c r="BJ70" s="369"/>
      <c r="BK70" s="369"/>
      <c r="BL70" s="369"/>
      <c r="BM70" s="372"/>
      <c r="BN70" s="359" t="s">
        <v>2015</v>
      </c>
      <c r="BO70" s="359" t="s">
        <v>2015</v>
      </c>
      <c r="BQ70" s="236" t="str">
        <f>IF(BD70&lt;&gt;"",'All Link_LOV'!$I$26,IF('Borneo 103sites'!BC70&lt;&gt;"",'All Link_LOV'!$I$25,'All Link_LOV'!$I$7))</f>
        <v>Queried - Pending TP Submission</v>
      </c>
      <c r="BR70" s="14" t="str">
        <f>IF(AU70&lt;&gt;"",'All Link_LOV'!$M$13,IF(W70="Pending Budget",'All Link_LOV'!$M$11,"Queried"))</f>
        <v>LOR Approved in Vprime</v>
      </c>
    </row>
    <row r="71" spans="1:70" s="373" customFormat="1" ht="21" customHeight="1">
      <c r="A71" s="251">
        <v>67</v>
      </c>
      <c r="B71" s="359" t="s">
        <v>15215</v>
      </c>
      <c r="C71" s="359" t="s">
        <v>15216</v>
      </c>
      <c r="D71" s="360" t="s">
        <v>15217</v>
      </c>
      <c r="E71" s="359">
        <v>1.22</v>
      </c>
      <c r="F71" s="359">
        <v>110.51</v>
      </c>
      <c r="G71" s="223" t="s">
        <v>15218</v>
      </c>
      <c r="H71" s="360" t="s">
        <v>14841</v>
      </c>
      <c r="I71" s="360" t="s">
        <v>8233</v>
      </c>
      <c r="J71" s="359" t="s">
        <v>8233</v>
      </c>
      <c r="K71" s="361">
        <v>15175.732699999999</v>
      </c>
      <c r="L71" s="362">
        <v>45224</v>
      </c>
      <c r="M71" s="363">
        <v>45210</v>
      </c>
      <c r="N71" s="363">
        <v>45212</v>
      </c>
      <c r="O71" s="363">
        <v>45218</v>
      </c>
      <c r="P71" s="377" t="s">
        <v>15089</v>
      </c>
      <c r="Q71" s="360">
        <v>1</v>
      </c>
      <c r="R71" s="360" t="s">
        <v>15141</v>
      </c>
      <c r="S71" s="377" t="s">
        <v>14854</v>
      </c>
      <c r="T71" s="378" t="e">
        <v>#N/A</v>
      </c>
      <c r="U71" s="378"/>
      <c r="V71" s="378" t="s">
        <v>14855</v>
      </c>
      <c r="W71" s="308" t="s">
        <v>191</v>
      </c>
      <c r="X71" s="359" t="s">
        <v>562</v>
      </c>
      <c r="Y71" s="359" t="s">
        <v>568</v>
      </c>
      <c r="Z71" s="359" t="s">
        <v>14999</v>
      </c>
      <c r="AA71" s="359" t="s">
        <v>570</v>
      </c>
      <c r="AB71" s="359" t="s">
        <v>4256</v>
      </c>
      <c r="AC71" s="359" t="s">
        <v>14890</v>
      </c>
      <c r="AD71" s="359">
        <v>1</v>
      </c>
      <c r="AE71" s="359" t="s">
        <v>14875</v>
      </c>
      <c r="AF71" s="359" t="s">
        <v>14849</v>
      </c>
      <c r="AG71" s="359" t="s">
        <v>14849</v>
      </c>
      <c r="AH71" s="359" t="s">
        <v>14849</v>
      </c>
      <c r="AI71" s="379" t="s">
        <v>15219</v>
      </c>
      <c r="AJ71" s="367">
        <v>897</v>
      </c>
      <c r="AK71" s="367">
        <v>2500</v>
      </c>
      <c r="AL71" s="367">
        <v>11778.68</v>
      </c>
      <c r="AM71" s="367">
        <v>15175.68</v>
      </c>
      <c r="AN71" s="360"/>
      <c r="AO71" s="360"/>
      <c r="AP71" s="360"/>
      <c r="AQ71" s="359"/>
      <c r="AR71" s="359">
        <v>100210057</v>
      </c>
      <c r="AS71" s="368"/>
      <c r="AT71" s="359"/>
      <c r="AU71" s="359"/>
      <c r="AV71" s="361"/>
      <c r="AW71" s="370"/>
      <c r="AX71" s="370"/>
      <c r="AY71" s="370"/>
      <c r="AZ71" s="370"/>
      <c r="BA71" s="370"/>
      <c r="BB71" s="370"/>
      <c r="BC71" s="369"/>
      <c r="BD71" s="359"/>
      <c r="BE71" s="372"/>
      <c r="BF71" s="359"/>
      <c r="BG71" s="372"/>
      <c r="BH71" s="372"/>
      <c r="BI71" s="372"/>
      <c r="BJ71" s="372"/>
      <c r="BK71" s="372"/>
      <c r="BL71" s="372"/>
      <c r="BM71" s="372"/>
      <c r="BN71" s="359" t="s">
        <v>2015</v>
      </c>
      <c r="BO71" s="359" t="s">
        <v>2015</v>
      </c>
      <c r="BQ71" s="236" t="str">
        <f>IF(BD71&lt;&gt;"",'All Link_LOV'!$I$26,IF('Borneo 103sites'!BC71&lt;&gt;"",'All Link_LOV'!$I$25,'All Link_LOV'!$I$7))</f>
        <v>Queried - Pending TP Submission</v>
      </c>
      <c r="BR71" s="14" t="str">
        <f>IF(AU71&lt;&gt;"",'All Link_LOV'!$M$13,IF(W71="Pending Budget",'All Link_LOV'!$M$11,"Queried"))</f>
        <v>No/Insufficient Budget</v>
      </c>
    </row>
    <row r="72" spans="1:70" s="335" customFormat="1" ht="21" customHeight="1">
      <c r="A72" s="251">
        <v>68</v>
      </c>
      <c r="B72" s="322" t="s">
        <v>15220</v>
      </c>
      <c r="C72" s="322" t="s">
        <v>15221</v>
      </c>
      <c r="D72" s="323" t="s">
        <v>15222</v>
      </c>
      <c r="E72" s="322">
        <v>1.548111</v>
      </c>
      <c r="F72" s="322">
        <v>110.67088</v>
      </c>
      <c r="G72" s="223" t="s">
        <v>15223</v>
      </c>
      <c r="H72" s="323" t="s">
        <v>14841</v>
      </c>
      <c r="I72" s="323" t="s">
        <v>14900</v>
      </c>
      <c r="J72" s="322" t="s">
        <v>6385</v>
      </c>
      <c r="K72" s="324">
        <v>12885.71</v>
      </c>
      <c r="L72" s="325">
        <v>45224</v>
      </c>
      <c r="M72" s="326">
        <v>45205</v>
      </c>
      <c r="N72" s="326">
        <v>45210</v>
      </c>
      <c r="O72" s="326">
        <v>45216</v>
      </c>
      <c r="P72" s="356" t="s">
        <v>15089</v>
      </c>
      <c r="Q72" s="323">
        <v>1</v>
      </c>
      <c r="R72" s="323" t="s">
        <v>15090</v>
      </c>
      <c r="S72" s="356" t="s">
        <v>14845</v>
      </c>
      <c r="T72" s="357">
        <v>45184</v>
      </c>
      <c r="U72" s="357"/>
      <c r="V72" s="357" t="s">
        <v>14855</v>
      </c>
      <c r="W72" s="308" t="s">
        <v>191</v>
      </c>
      <c r="X72" s="322" t="s">
        <v>562</v>
      </c>
      <c r="Y72" s="322" t="s">
        <v>568</v>
      </c>
      <c r="Z72" s="322" t="s">
        <v>14999</v>
      </c>
      <c r="AA72" s="322" t="s">
        <v>570</v>
      </c>
      <c r="AB72" s="322" t="s">
        <v>576</v>
      </c>
      <c r="AC72" s="322" t="s">
        <v>14890</v>
      </c>
      <c r="AD72" s="322">
        <v>1</v>
      </c>
      <c r="AE72" s="322" t="s">
        <v>14875</v>
      </c>
      <c r="AF72" s="322" t="s">
        <v>14849</v>
      </c>
      <c r="AG72" s="322" t="s">
        <v>14875</v>
      </c>
      <c r="AH72" s="322" t="s">
        <v>14849</v>
      </c>
      <c r="AI72" s="358" t="s">
        <v>14905</v>
      </c>
      <c r="AJ72" s="328">
        <v>800</v>
      </c>
      <c r="AK72" s="328">
        <v>2500</v>
      </c>
      <c r="AL72" s="328">
        <v>9585.7099999999991</v>
      </c>
      <c r="AM72" s="328">
        <v>12885.71</v>
      </c>
      <c r="AN72" s="323"/>
      <c r="AO72" s="323"/>
      <c r="AP72" s="323"/>
      <c r="AQ72" s="328"/>
      <c r="AR72" s="322">
        <v>100210079</v>
      </c>
      <c r="AS72" s="329">
        <v>12886</v>
      </c>
      <c r="AT72" s="322" t="s">
        <v>1839</v>
      </c>
      <c r="AU72" s="322" t="s">
        <v>15224</v>
      </c>
      <c r="AV72" s="324">
        <v>9586</v>
      </c>
      <c r="AW72" s="331"/>
      <c r="AX72" s="331"/>
      <c r="AY72" s="331"/>
      <c r="AZ72" s="331"/>
      <c r="BA72" s="331"/>
      <c r="BB72" s="331"/>
      <c r="BC72" s="332"/>
      <c r="BD72" s="323"/>
      <c r="BE72" s="333"/>
      <c r="BF72" s="328"/>
      <c r="BG72" s="332"/>
      <c r="BH72" s="332"/>
      <c r="BI72" s="332"/>
      <c r="BJ72" s="332"/>
      <c r="BK72" s="332"/>
      <c r="BL72" s="332"/>
      <c r="BM72" s="334"/>
      <c r="BN72" s="322" t="s">
        <v>2015</v>
      </c>
      <c r="BO72" s="322" t="s">
        <v>2015</v>
      </c>
      <c r="BQ72" s="236" t="str">
        <f>IF(BD72&lt;&gt;"",'All Link_LOV'!$I$26,IF('Borneo 103sites'!BC72&lt;&gt;"",'All Link_LOV'!$I$25,'All Link_LOV'!$I$7))</f>
        <v>Queried - Pending TP Submission</v>
      </c>
      <c r="BR72" s="14" t="str">
        <f>IF(AU72&lt;&gt;"",'All Link_LOV'!$M$13,IF(W72="Pending Budget",'All Link_LOV'!$M$11,"Queried"))</f>
        <v>LOR Approved in Vprime</v>
      </c>
    </row>
    <row r="73" spans="1:70" s="335" customFormat="1" ht="21" customHeight="1">
      <c r="A73" s="236">
        <v>69</v>
      </c>
      <c r="B73" s="322" t="s">
        <v>15225</v>
      </c>
      <c r="C73" s="322" t="s">
        <v>15226</v>
      </c>
      <c r="D73" s="323" t="s">
        <v>15227</v>
      </c>
      <c r="E73" s="322">
        <v>3.8616440000000001</v>
      </c>
      <c r="F73" s="322">
        <v>113.71245</v>
      </c>
      <c r="G73" s="223" t="s">
        <v>15228</v>
      </c>
      <c r="H73" s="323" t="s">
        <v>14895</v>
      </c>
      <c r="I73" s="323" t="s">
        <v>6174</v>
      </c>
      <c r="J73" s="322" t="s">
        <v>6993</v>
      </c>
      <c r="K73" s="324">
        <v>140555</v>
      </c>
      <c r="L73" s="325">
        <v>45224</v>
      </c>
      <c r="M73" s="326">
        <v>45205</v>
      </c>
      <c r="N73" s="326">
        <v>45210</v>
      </c>
      <c r="O73" s="326">
        <v>45216</v>
      </c>
      <c r="P73" s="323" t="s">
        <v>15089</v>
      </c>
      <c r="Q73" s="323">
        <v>1</v>
      </c>
      <c r="R73" s="323" t="s">
        <v>15090</v>
      </c>
      <c r="S73" s="323" t="s">
        <v>14974</v>
      </c>
      <c r="T73" s="327" t="e">
        <v>#N/A</v>
      </c>
      <c r="U73" s="327"/>
      <c r="V73" s="327" t="s">
        <v>14855</v>
      </c>
      <c r="W73" s="243" t="s">
        <v>191</v>
      </c>
      <c r="X73" s="322" t="s">
        <v>628</v>
      </c>
      <c r="Y73" s="322" t="s">
        <v>634</v>
      </c>
      <c r="Z73" s="322" t="s">
        <v>628</v>
      </c>
      <c r="AA73" s="322" t="s">
        <v>636</v>
      </c>
      <c r="AB73" s="322" t="s">
        <v>2278</v>
      </c>
      <c r="AC73" s="322" t="s">
        <v>15229</v>
      </c>
      <c r="AD73" s="322">
        <v>0</v>
      </c>
      <c r="AE73" s="322" t="s">
        <v>14849</v>
      </c>
      <c r="AF73" s="322" t="s">
        <v>14849</v>
      </c>
      <c r="AG73" s="322" t="s">
        <v>14875</v>
      </c>
      <c r="AH73" s="322" t="s">
        <v>14849</v>
      </c>
      <c r="AI73" s="380" t="s">
        <v>15230</v>
      </c>
      <c r="AJ73" s="328">
        <v>475.96</v>
      </c>
      <c r="AK73" s="328">
        <v>0</v>
      </c>
      <c r="AL73" s="328">
        <v>141032.03</v>
      </c>
      <c r="AM73" s="328">
        <v>141507.99</v>
      </c>
      <c r="AN73" s="323"/>
      <c r="AO73" s="323"/>
      <c r="AP73" s="323"/>
      <c r="AQ73" s="328"/>
      <c r="AR73" s="322">
        <v>100210099</v>
      </c>
      <c r="AS73" s="329">
        <v>141508</v>
      </c>
      <c r="AT73" s="322" t="s">
        <v>1839</v>
      </c>
      <c r="AU73" s="322" t="s">
        <v>15231</v>
      </c>
      <c r="AV73" s="324">
        <v>141032</v>
      </c>
      <c r="AW73" s="331"/>
      <c r="AX73" s="331" t="s">
        <v>15232</v>
      </c>
      <c r="AY73" s="331" t="s">
        <v>15233</v>
      </c>
      <c r="AZ73" s="331" t="s">
        <v>3858</v>
      </c>
      <c r="BA73" s="331" t="s">
        <v>3858</v>
      </c>
      <c r="BB73" s="331"/>
      <c r="BC73" s="332"/>
      <c r="BD73" s="323"/>
      <c r="BE73" s="333"/>
      <c r="BF73" s="328"/>
      <c r="BG73" s="332"/>
      <c r="BH73" s="332"/>
      <c r="BI73" s="332"/>
      <c r="BJ73" s="332"/>
      <c r="BK73" s="332"/>
      <c r="BL73" s="332"/>
      <c r="BM73" s="334"/>
      <c r="BN73" s="322" t="s">
        <v>2015</v>
      </c>
      <c r="BO73" s="322" t="s">
        <v>2015</v>
      </c>
      <c r="BQ73" s="236" t="str">
        <f>IF(BD73&lt;&gt;"",'All Link_LOV'!$I$26,IF('Borneo 103sites'!BC73&lt;&gt;"",'All Link_LOV'!$I$25,'All Link_LOV'!$I$7))</f>
        <v>Queried - Pending TP Submission</v>
      </c>
      <c r="BR73" s="14" t="str">
        <f>IF(AU73&lt;&gt;"",'All Link_LOV'!$M$13,IF(W73="Pending Budget",'All Link_LOV'!$M$11,"Queried"))</f>
        <v>LOR Approved in Vprime</v>
      </c>
    </row>
    <row r="74" spans="1:70" s="373" customFormat="1" ht="21" customHeight="1">
      <c r="A74" s="251">
        <v>70</v>
      </c>
      <c r="B74" s="359" t="s">
        <v>15234</v>
      </c>
      <c r="C74" s="359" t="s">
        <v>15235</v>
      </c>
      <c r="D74" s="360" t="s">
        <v>15236</v>
      </c>
      <c r="E74" s="359">
        <v>1.88775</v>
      </c>
      <c r="F74" s="359">
        <v>111.68325</v>
      </c>
      <c r="G74" s="223" t="s">
        <v>15237</v>
      </c>
      <c r="H74" s="360" t="s">
        <v>14853</v>
      </c>
      <c r="I74" s="360" t="s">
        <v>8985</v>
      </c>
      <c r="J74" s="359" t="s">
        <v>6549</v>
      </c>
      <c r="K74" s="361">
        <v>60000</v>
      </c>
      <c r="L74" s="362">
        <v>45224</v>
      </c>
      <c r="M74" s="363">
        <v>45210</v>
      </c>
      <c r="N74" s="363">
        <v>45212</v>
      </c>
      <c r="O74" s="363">
        <v>45218</v>
      </c>
      <c r="P74" s="360" t="s">
        <v>15089</v>
      </c>
      <c r="Q74" s="360">
        <v>1</v>
      </c>
      <c r="R74" s="360" t="s">
        <v>15090</v>
      </c>
      <c r="S74" s="360" t="s">
        <v>14854</v>
      </c>
      <c r="T74" s="381" t="e">
        <v>#N/A</v>
      </c>
      <c r="U74" s="381"/>
      <c r="V74" s="381" t="s">
        <v>14855</v>
      </c>
      <c r="W74" s="243" t="s">
        <v>191</v>
      </c>
      <c r="X74" s="359" t="s">
        <v>550</v>
      </c>
      <c r="Y74" s="359" t="s">
        <v>644</v>
      </c>
      <c r="Z74" s="359" t="s">
        <v>644</v>
      </c>
      <c r="AA74" s="359" t="s">
        <v>558</v>
      </c>
      <c r="AB74" s="359" t="s">
        <v>5058</v>
      </c>
      <c r="AC74" s="359" t="s">
        <v>15179</v>
      </c>
      <c r="AD74" s="359" t="s">
        <v>14849</v>
      </c>
      <c r="AE74" s="359" t="s">
        <v>14849</v>
      </c>
      <c r="AF74" s="359" t="s">
        <v>14849</v>
      </c>
      <c r="AG74" s="359" t="s">
        <v>14849</v>
      </c>
      <c r="AH74" s="359" t="s">
        <v>14849</v>
      </c>
      <c r="AI74" s="359" t="s">
        <v>15238</v>
      </c>
      <c r="AJ74" s="367">
        <v>634.52</v>
      </c>
      <c r="AK74" s="367">
        <v>640.37</v>
      </c>
      <c r="AL74" s="367">
        <v>56746.96</v>
      </c>
      <c r="AM74" s="367">
        <v>58021.85</v>
      </c>
      <c r="AN74" s="360"/>
      <c r="AO74" s="360"/>
      <c r="AP74" s="360"/>
      <c r="AQ74" s="367"/>
      <c r="AR74" s="359">
        <v>100209849</v>
      </c>
      <c r="AS74" s="368">
        <v>58022</v>
      </c>
      <c r="AT74" s="359" t="s">
        <v>1839</v>
      </c>
      <c r="AU74" s="359" t="s">
        <v>15239</v>
      </c>
      <c r="AV74" s="361">
        <v>56747</v>
      </c>
      <c r="AW74" s="370"/>
      <c r="AX74" s="370"/>
      <c r="AY74" s="370"/>
      <c r="AZ74" s="370"/>
      <c r="BA74" s="370" t="s">
        <v>3858</v>
      </c>
      <c r="BB74" s="370"/>
      <c r="BC74" s="369"/>
      <c r="BD74" s="360"/>
      <c r="BE74" s="371"/>
      <c r="BF74" s="367"/>
      <c r="BG74" s="369"/>
      <c r="BH74" s="369"/>
      <c r="BI74" s="369"/>
      <c r="BJ74" s="369"/>
      <c r="BK74" s="369"/>
      <c r="BL74" s="369"/>
      <c r="BM74" s="372"/>
      <c r="BN74" s="359" t="s">
        <v>2015</v>
      </c>
      <c r="BO74" s="359" t="s">
        <v>2015</v>
      </c>
      <c r="BQ74" s="236" t="str">
        <f>IF(BD74&lt;&gt;"",'All Link_LOV'!$I$26,IF('Borneo 103sites'!BC74&lt;&gt;"",'All Link_LOV'!$I$25,'All Link_LOV'!$I$7))</f>
        <v>Queried - Pending TP Submission</v>
      </c>
      <c r="BR74" s="14" t="str">
        <f>IF(AU74&lt;&gt;"",'All Link_LOV'!$M$13,IF(W74="Pending Budget",'All Link_LOV'!$M$11,"Queried"))</f>
        <v>LOR Approved in Vprime</v>
      </c>
    </row>
    <row r="75" spans="1:70" s="335" customFormat="1" ht="21" customHeight="1">
      <c r="A75" s="251">
        <v>71</v>
      </c>
      <c r="B75" s="322" t="s">
        <v>15240</v>
      </c>
      <c r="C75" s="322" t="s">
        <v>15241</v>
      </c>
      <c r="D75" s="323" t="s">
        <v>15242</v>
      </c>
      <c r="E75" s="322">
        <v>4.0859779999999999</v>
      </c>
      <c r="F75" s="322">
        <v>113.95947</v>
      </c>
      <c r="G75" s="223" t="s">
        <v>15243</v>
      </c>
      <c r="H75" s="323" t="s">
        <v>14895</v>
      </c>
      <c r="I75" s="323" t="s">
        <v>6971</v>
      </c>
      <c r="J75" s="322" t="s">
        <v>6993</v>
      </c>
      <c r="K75" s="324">
        <v>64680</v>
      </c>
      <c r="L75" s="325">
        <v>45224</v>
      </c>
      <c r="M75" s="326">
        <v>45205</v>
      </c>
      <c r="N75" s="326">
        <v>45210</v>
      </c>
      <c r="O75" s="326">
        <v>45216</v>
      </c>
      <c r="P75" s="323" t="s">
        <v>15089</v>
      </c>
      <c r="Q75" s="323">
        <v>1</v>
      </c>
      <c r="R75" s="323" t="s">
        <v>15090</v>
      </c>
      <c r="S75" s="323" t="s">
        <v>14974</v>
      </c>
      <c r="T75" s="327" t="e">
        <v>#N/A</v>
      </c>
      <c r="U75" s="327"/>
      <c r="V75" s="327" t="s">
        <v>14855</v>
      </c>
      <c r="W75" s="243" t="s">
        <v>191</v>
      </c>
      <c r="X75" s="322" t="s">
        <v>628</v>
      </c>
      <c r="Y75" s="322" t="s">
        <v>634</v>
      </c>
      <c r="Z75" s="322" t="s">
        <v>628</v>
      </c>
      <c r="AA75" s="322" t="s">
        <v>636</v>
      </c>
      <c r="AB75" s="322" t="s">
        <v>15244</v>
      </c>
      <c r="AC75" s="322" t="s">
        <v>15245</v>
      </c>
      <c r="AD75" s="322">
        <v>0</v>
      </c>
      <c r="AE75" s="322" t="s">
        <v>14849</v>
      </c>
      <c r="AF75" s="322" t="s">
        <v>14849</v>
      </c>
      <c r="AG75" s="322" t="s">
        <v>14875</v>
      </c>
      <c r="AH75" s="322" t="s">
        <v>14849</v>
      </c>
      <c r="AI75" s="380" t="s">
        <v>15230</v>
      </c>
      <c r="AJ75" s="328">
        <v>475.96</v>
      </c>
      <c r="AK75" s="328">
        <v>0</v>
      </c>
      <c r="AL75" s="328">
        <v>44101.26</v>
      </c>
      <c r="AM75" s="328">
        <v>44577.22</v>
      </c>
      <c r="AN75" s="323"/>
      <c r="AO75" s="323"/>
      <c r="AP75" s="323"/>
      <c r="AQ75" s="328"/>
      <c r="AR75" s="322">
        <v>100210098</v>
      </c>
      <c r="AS75" s="329">
        <v>44578</v>
      </c>
      <c r="AT75" s="322" t="s">
        <v>1839</v>
      </c>
      <c r="AU75" s="322" t="s">
        <v>15246</v>
      </c>
      <c r="AV75" s="324">
        <v>44101</v>
      </c>
      <c r="AW75" s="331"/>
      <c r="AX75" s="331"/>
      <c r="AY75" s="331"/>
      <c r="AZ75" s="331"/>
      <c r="BA75" s="331"/>
      <c r="BB75" s="331"/>
      <c r="BC75" s="332"/>
      <c r="BD75" s="323"/>
      <c r="BE75" s="333"/>
      <c r="BF75" s="328"/>
      <c r="BG75" s="332"/>
      <c r="BH75" s="332"/>
      <c r="BI75" s="332"/>
      <c r="BJ75" s="332"/>
      <c r="BK75" s="332"/>
      <c r="BL75" s="332"/>
      <c r="BM75" s="334"/>
      <c r="BN75" s="322" t="s">
        <v>2015</v>
      </c>
      <c r="BO75" s="322" t="s">
        <v>2015</v>
      </c>
      <c r="BQ75" s="236" t="str">
        <f>IF(BD75&lt;&gt;"",'All Link_LOV'!$I$26,IF('Borneo 103sites'!BC75&lt;&gt;"",'All Link_LOV'!$I$25,'All Link_LOV'!$I$7))</f>
        <v>Queried - Pending TP Submission</v>
      </c>
      <c r="BR75" s="14" t="str">
        <f>IF(AU75&lt;&gt;"",'All Link_LOV'!$M$13,IF(W75="Pending Budget",'All Link_LOV'!$M$11,"Queried"))</f>
        <v>LOR Approved in Vprime</v>
      </c>
    </row>
    <row r="76" spans="1:70" s="335" customFormat="1" ht="21" customHeight="1">
      <c r="A76" s="251">
        <v>72</v>
      </c>
      <c r="B76" s="322" t="s">
        <v>15247</v>
      </c>
      <c r="C76" s="322" t="s">
        <v>15248</v>
      </c>
      <c r="D76" s="323" t="s">
        <v>15249</v>
      </c>
      <c r="E76" s="322">
        <v>1.6351833</v>
      </c>
      <c r="F76" s="322">
        <v>110.19483</v>
      </c>
      <c r="G76" s="223" t="s">
        <v>15250</v>
      </c>
      <c r="H76" s="323" t="s">
        <v>14841</v>
      </c>
      <c r="I76" s="323" t="s">
        <v>15096</v>
      </c>
      <c r="J76" s="322" t="s">
        <v>15096</v>
      </c>
      <c r="K76" s="324">
        <v>11555.714449999999</v>
      </c>
      <c r="L76" s="325">
        <v>45224</v>
      </c>
      <c r="M76" s="326">
        <v>45205</v>
      </c>
      <c r="N76" s="326">
        <v>45210</v>
      </c>
      <c r="O76" s="326">
        <v>45216</v>
      </c>
      <c r="P76" s="338" t="s">
        <v>15089</v>
      </c>
      <c r="Q76" s="323">
        <v>1</v>
      </c>
      <c r="R76" s="323" t="s">
        <v>15090</v>
      </c>
      <c r="S76" s="338" t="s">
        <v>14873</v>
      </c>
      <c r="T76" s="339" t="e">
        <v>#N/A</v>
      </c>
      <c r="U76" s="339"/>
      <c r="V76" s="339" t="s">
        <v>14855</v>
      </c>
      <c r="W76" s="229" t="s">
        <v>191</v>
      </c>
      <c r="X76" s="322" t="s">
        <v>589</v>
      </c>
      <c r="Y76" s="322" t="s">
        <v>595</v>
      </c>
      <c r="Z76" s="322" t="s">
        <v>596</v>
      </c>
      <c r="AA76" s="322" t="s">
        <v>597</v>
      </c>
      <c r="AB76" s="322" t="s">
        <v>9161</v>
      </c>
      <c r="AC76" s="322" t="s">
        <v>14848</v>
      </c>
      <c r="AD76" s="322">
        <v>0</v>
      </c>
      <c r="AE76" s="322" t="s">
        <v>14849</v>
      </c>
      <c r="AF76" s="322" t="s">
        <v>14849</v>
      </c>
      <c r="AG76" s="322" t="s">
        <v>14849</v>
      </c>
      <c r="AH76" s="322" t="s">
        <v>14849</v>
      </c>
      <c r="AI76" s="340" t="s">
        <v>15251</v>
      </c>
      <c r="AJ76" s="328">
        <v>2000</v>
      </c>
      <c r="AK76" s="328">
        <v>2500</v>
      </c>
      <c r="AL76" s="328">
        <v>7055.71</v>
      </c>
      <c r="AM76" s="328">
        <v>11555.71</v>
      </c>
      <c r="AN76" s="323"/>
      <c r="AO76" s="323"/>
      <c r="AP76" s="323"/>
      <c r="AQ76" s="328"/>
      <c r="AR76" s="322">
        <v>100210924</v>
      </c>
      <c r="AS76" s="329">
        <v>11556</v>
      </c>
      <c r="AT76" s="322" t="s">
        <v>1839</v>
      </c>
      <c r="AU76" s="322" t="s">
        <v>15252</v>
      </c>
      <c r="AV76" s="324">
        <v>7000</v>
      </c>
      <c r="AW76" s="331"/>
      <c r="AX76" s="331"/>
      <c r="AY76" s="331"/>
      <c r="AZ76" s="331"/>
      <c r="BA76" s="331"/>
      <c r="BB76" s="331"/>
      <c r="BC76" s="332"/>
      <c r="BD76" s="323"/>
      <c r="BE76" s="333"/>
      <c r="BF76" s="328"/>
      <c r="BG76" s="332"/>
      <c r="BH76" s="332"/>
      <c r="BI76" s="332"/>
      <c r="BJ76" s="332"/>
      <c r="BK76" s="332"/>
      <c r="BL76" s="332"/>
      <c r="BM76" s="334"/>
      <c r="BN76" s="322" t="s">
        <v>2015</v>
      </c>
      <c r="BO76" s="322" t="s">
        <v>2015</v>
      </c>
      <c r="BQ76" s="236" t="str">
        <f>IF(BD76&lt;&gt;"",'All Link_LOV'!$I$26,IF('Borneo 103sites'!BC76&lt;&gt;"",'All Link_LOV'!$I$25,'All Link_LOV'!$I$7))</f>
        <v>Queried - Pending TP Submission</v>
      </c>
      <c r="BR76" s="14" t="str">
        <f>IF(AU76&lt;&gt;"",'All Link_LOV'!$M$13,IF(W76="Pending Budget",'All Link_LOV'!$M$11,"Queried"))</f>
        <v>LOR Approved in Vprime</v>
      </c>
    </row>
    <row r="77" spans="1:70" s="395" customFormat="1" ht="21" customHeight="1">
      <c r="A77" s="236">
        <v>73</v>
      </c>
      <c r="B77" s="382" t="s">
        <v>15253</v>
      </c>
      <c r="C77" s="382" t="s">
        <v>15254</v>
      </c>
      <c r="D77" s="383" t="s">
        <v>15255</v>
      </c>
      <c r="E77" s="382"/>
      <c r="F77" s="382"/>
      <c r="G77" s="223" t="s">
        <v>15256</v>
      </c>
      <c r="H77" s="383" t="s">
        <v>14895</v>
      </c>
      <c r="I77" s="383" t="s">
        <v>14875</v>
      </c>
      <c r="J77" s="382" t="s">
        <v>14875</v>
      </c>
      <c r="K77" s="382"/>
      <c r="L77" s="384" t="s">
        <v>15257</v>
      </c>
      <c r="M77" s="385">
        <v>45231</v>
      </c>
      <c r="N77" s="385"/>
      <c r="O77" s="385"/>
      <c r="P77" s="383" t="s">
        <v>15258</v>
      </c>
      <c r="Q77" s="383">
        <v>2</v>
      </c>
      <c r="R77" s="383" t="s">
        <v>15090</v>
      </c>
      <c r="S77" s="383" t="s">
        <v>14854</v>
      </c>
      <c r="T77" s="386" t="e">
        <v>#N/A</v>
      </c>
      <c r="U77" s="386"/>
      <c r="V77" s="386" t="s">
        <v>14855</v>
      </c>
      <c r="W77" s="243" t="s">
        <v>15259</v>
      </c>
      <c r="X77" s="382"/>
      <c r="Y77" s="382"/>
      <c r="Z77" s="382"/>
      <c r="AA77" s="382"/>
      <c r="AB77" s="382"/>
      <c r="AC77" s="382" t="s">
        <v>15260</v>
      </c>
      <c r="AD77" s="382">
        <v>45</v>
      </c>
      <c r="AE77" s="382" t="s">
        <v>14875</v>
      </c>
      <c r="AF77" s="382" t="s">
        <v>14875</v>
      </c>
      <c r="AG77" s="382" t="s">
        <v>14875</v>
      </c>
      <c r="AH77" s="382" t="s">
        <v>14849</v>
      </c>
      <c r="AI77" s="382" t="s">
        <v>15261</v>
      </c>
      <c r="AJ77" s="387">
        <v>475.96</v>
      </c>
      <c r="AK77" s="387">
        <v>0</v>
      </c>
      <c r="AL77" s="387">
        <v>164499.84</v>
      </c>
      <c r="AM77" s="387">
        <v>164975.79999999999</v>
      </c>
      <c r="AN77" s="382"/>
      <c r="AO77" s="382"/>
      <c r="AP77" s="382"/>
      <c r="AQ77" s="388"/>
      <c r="AR77" s="382">
        <v>100210097</v>
      </c>
      <c r="AS77" s="389">
        <v>164976</v>
      </c>
      <c r="AT77" s="390">
        <v>45183</v>
      </c>
      <c r="AU77" s="382" t="s">
        <v>15262</v>
      </c>
      <c r="AV77" s="387">
        <v>164500</v>
      </c>
      <c r="AW77" s="391" t="s">
        <v>61</v>
      </c>
      <c r="AX77" s="392"/>
      <c r="AY77" s="392"/>
      <c r="AZ77" s="392"/>
      <c r="BA77" s="392"/>
      <c r="BB77" s="392"/>
      <c r="BC77" s="391"/>
      <c r="BD77" s="383"/>
      <c r="BE77" s="393"/>
      <c r="BF77" s="388"/>
      <c r="BG77" s="391"/>
      <c r="BH77" s="391"/>
      <c r="BI77" s="391"/>
      <c r="BJ77" s="391"/>
      <c r="BK77" s="391"/>
      <c r="BL77" s="391"/>
      <c r="BM77" s="394"/>
      <c r="BN77" s="382" t="s">
        <v>2015</v>
      </c>
      <c r="BO77" s="382" t="s">
        <v>2015</v>
      </c>
      <c r="BQ77" s="236" t="str">
        <f>IF(BD77&lt;&gt;"",'All Link_LOV'!$I$26,IF('Borneo 103sites'!BC77&lt;&gt;"",'All Link_LOV'!$I$25,'All Link_LOV'!$I$7))</f>
        <v>Queried - Pending TP Submission</v>
      </c>
      <c r="BR77" s="14" t="str">
        <f>IF(AU77&lt;&gt;"",'All Link_LOV'!$M$13,IF(W77="Pending Budget",'All Link_LOV'!$M$11,"Queried"))</f>
        <v>LOR Approved in Vprime</v>
      </c>
    </row>
    <row r="78" spans="1:70" s="406" customFormat="1" ht="21" customHeight="1">
      <c r="A78" s="251">
        <v>74</v>
      </c>
      <c r="B78" s="396" t="s">
        <v>15263</v>
      </c>
      <c r="C78" s="396" t="s">
        <v>15264</v>
      </c>
      <c r="D78" s="397" t="s">
        <v>15265</v>
      </c>
      <c r="E78" s="396"/>
      <c r="F78" s="396"/>
      <c r="G78" s="223" t="s">
        <v>15266</v>
      </c>
      <c r="H78" s="397" t="s">
        <v>14841</v>
      </c>
      <c r="I78" s="397" t="s">
        <v>14849</v>
      </c>
      <c r="J78" s="396" t="s">
        <v>14875</v>
      </c>
      <c r="K78" s="396"/>
      <c r="L78" s="398" t="s">
        <v>15257</v>
      </c>
      <c r="M78" s="399">
        <v>45261</v>
      </c>
      <c r="N78" s="399"/>
      <c r="O78" s="399"/>
      <c r="P78" s="397" t="s">
        <v>15267</v>
      </c>
      <c r="Q78" s="397">
        <v>2</v>
      </c>
      <c r="R78" s="397" t="s">
        <v>15141</v>
      </c>
      <c r="S78" s="397" t="s">
        <v>14845</v>
      </c>
      <c r="T78" s="400">
        <v>45170</v>
      </c>
      <c r="U78" s="400">
        <v>45168</v>
      </c>
      <c r="V78" s="400" t="s">
        <v>14846</v>
      </c>
      <c r="W78" s="243" t="s">
        <v>191</v>
      </c>
      <c r="X78" s="396"/>
      <c r="Y78" s="396"/>
      <c r="Z78" s="396"/>
      <c r="AA78" s="396"/>
      <c r="AB78" s="396"/>
      <c r="AC78" s="396" t="s">
        <v>14979</v>
      </c>
      <c r="AD78" s="396">
        <v>258</v>
      </c>
      <c r="AE78" s="396" t="s">
        <v>14849</v>
      </c>
      <c r="AF78" s="396" t="s">
        <v>14849</v>
      </c>
      <c r="AG78" s="396" t="s">
        <v>14875</v>
      </c>
      <c r="AH78" s="396" t="s">
        <v>14875</v>
      </c>
      <c r="AI78" s="396" t="s">
        <v>14882</v>
      </c>
      <c r="AJ78" s="401">
        <v>5758.57</v>
      </c>
      <c r="AK78" s="401">
        <v>2500</v>
      </c>
      <c r="AL78" s="401">
        <v>453237.96</v>
      </c>
      <c r="AM78" s="401">
        <v>461496.53</v>
      </c>
      <c r="AN78" s="396"/>
      <c r="AO78" s="396"/>
      <c r="AP78" s="396"/>
      <c r="AQ78" s="396"/>
      <c r="AR78" s="396">
        <v>100210930</v>
      </c>
      <c r="AS78" s="402"/>
      <c r="AT78" s="396"/>
      <c r="AU78" s="396"/>
      <c r="AV78" s="401"/>
      <c r="AW78" s="403"/>
      <c r="AX78" s="403"/>
      <c r="AY78" s="403"/>
      <c r="AZ78" s="403"/>
      <c r="BA78" s="403"/>
      <c r="BB78" s="403"/>
      <c r="BC78" s="404"/>
      <c r="BD78" s="396"/>
      <c r="BE78" s="405"/>
      <c r="BF78" s="396"/>
      <c r="BG78" s="405"/>
      <c r="BH78" s="405"/>
      <c r="BI78" s="405"/>
      <c r="BJ78" s="405"/>
      <c r="BK78" s="405"/>
      <c r="BL78" s="405"/>
      <c r="BM78" s="405"/>
      <c r="BN78" s="396" t="s">
        <v>2015</v>
      </c>
      <c r="BO78" s="396" t="s">
        <v>2015</v>
      </c>
      <c r="BQ78" s="236" t="str">
        <f>IF(BD78&lt;&gt;"",'All Link_LOV'!$I$26,IF('Borneo 103sites'!BC78&lt;&gt;"",'All Link_LOV'!$I$25,'All Link_LOV'!$I$7))</f>
        <v>Queried - Pending TP Submission</v>
      </c>
      <c r="BR78" s="14" t="str">
        <f>IF(AU78&lt;&gt;"",'All Link_LOV'!$M$13,IF(W78="Pending Budget",'All Link_LOV'!$M$11,"Queried"))</f>
        <v>No/Insufficient Budget</v>
      </c>
    </row>
    <row r="79" spans="1:70" s="406" customFormat="1" ht="21" customHeight="1">
      <c r="A79" s="251">
        <v>75</v>
      </c>
      <c r="B79" s="396" t="s">
        <v>15268</v>
      </c>
      <c r="C79" s="396" t="s">
        <v>15269</v>
      </c>
      <c r="D79" s="397" t="s">
        <v>15270</v>
      </c>
      <c r="E79" s="396"/>
      <c r="F79" s="396"/>
      <c r="G79" s="223" t="s">
        <v>15271</v>
      </c>
      <c r="H79" s="397" t="s">
        <v>14841</v>
      </c>
      <c r="I79" s="397" t="s">
        <v>14849</v>
      </c>
      <c r="J79" s="396" t="s">
        <v>14875</v>
      </c>
      <c r="K79" s="396"/>
      <c r="L79" s="398" t="s">
        <v>15257</v>
      </c>
      <c r="M79" s="399">
        <v>45261</v>
      </c>
      <c r="N79" s="399"/>
      <c r="O79" s="399"/>
      <c r="P79" s="397" t="s">
        <v>15267</v>
      </c>
      <c r="Q79" s="397">
        <v>2</v>
      </c>
      <c r="R79" s="397" t="s">
        <v>15141</v>
      </c>
      <c r="S79" s="397" t="s">
        <v>14845</v>
      </c>
      <c r="T79" s="400">
        <v>45170</v>
      </c>
      <c r="U79" s="400">
        <v>45168</v>
      </c>
      <c r="V79" s="400" t="s">
        <v>14846</v>
      </c>
      <c r="W79" s="243" t="s">
        <v>191</v>
      </c>
      <c r="X79" s="396"/>
      <c r="Y79" s="396"/>
      <c r="Z79" s="396"/>
      <c r="AA79" s="396"/>
      <c r="AB79" s="396"/>
      <c r="AC79" s="396" t="s">
        <v>15006</v>
      </c>
      <c r="AD79" s="396">
        <v>425</v>
      </c>
      <c r="AE79" s="396" t="s">
        <v>14849</v>
      </c>
      <c r="AF79" s="396" t="s">
        <v>14849</v>
      </c>
      <c r="AG79" s="396" t="s">
        <v>14875</v>
      </c>
      <c r="AH79" s="396" t="s">
        <v>14875</v>
      </c>
      <c r="AI79" s="396" t="s">
        <v>14882</v>
      </c>
      <c r="AJ79" s="401">
        <v>2000</v>
      </c>
      <c r="AK79" s="401">
        <v>2500</v>
      </c>
      <c r="AL79" s="401">
        <v>366231.24</v>
      </c>
      <c r="AM79" s="401">
        <v>370731.24</v>
      </c>
      <c r="AN79" s="396"/>
      <c r="AO79" s="396"/>
      <c r="AP79" s="396"/>
      <c r="AQ79" s="396"/>
      <c r="AR79" s="396">
        <v>100210931</v>
      </c>
      <c r="AS79" s="402"/>
      <c r="AT79" s="396"/>
      <c r="AU79" s="396"/>
      <c r="AV79" s="401"/>
      <c r="AW79" s="403"/>
      <c r="AX79" s="403"/>
      <c r="AY79" s="403"/>
      <c r="AZ79" s="403"/>
      <c r="BA79" s="403"/>
      <c r="BB79" s="403"/>
      <c r="BC79" s="404"/>
      <c r="BD79" s="396"/>
      <c r="BE79" s="405"/>
      <c r="BF79" s="396"/>
      <c r="BG79" s="405"/>
      <c r="BH79" s="405"/>
      <c r="BI79" s="405"/>
      <c r="BJ79" s="405"/>
      <c r="BK79" s="405"/>
      <c r="BL79" s="405"/>
      <c r="BM79" s="405"/>
      <c r="BN79" s="396" t="s">
        <v>2015</v>
      </c>
      <c r="BO79" s="396" t="s">
        <v>2015</v>
      </c>
      <c r="BQ79" s="236" t="str">
        <f>IF(BD79&lt;&gt;"",'All Link_LOV'!$I$26,IF('Borneo 103sites'!BC79&lt;&gt;"",'All Link_LOV'!$I$25,'All Link_LOV'!$I$7))</f>
        <v>Queried - Pending TP Submission</v>
      </c>
      <c r="BR79" s="14" t="str">
        <f>IF(AU79&lt;&gt;"",'All Link_LOV'!$M$13,IF(W79="Pending Budget",'All Link_LOV'!$M$11,"Queried"))</f>
        <v>No/Insufficient Budget</v>
      </c>
    </row>
    <row r="80" spans="1:70" s="406" customFormat="1" ht="21" customHeight="1">
      <c r="A80" s="251">
        <v>76</v>
      </c>
      <c r="B80" s="396" t="s">
        <v>15272</v>
      </c>
      <c r="C80" s="396" t="s">
        <v>15273</v>
      </c>
      <c r="D80" s="397" t="s">
        <v>15274</v>
      </c>
      <c r="E80" s="396"/>
      <c r="F80" s="396"/>
      <c r="G80" s="223" t="s">
        <v>15275</v>
      </c>
      <c r="H80" s="397" t="s">
        <v>14841</v>
      </c>
      <c r="I80" s="397" t="s">
        <v>14875</v>
      </c>
      <c r="J80" s="396" t="s">
        <v>14875</v>
      </c>
      <c r="K80" s="396"/>
      <c r="L80" s="398" t="s">
        <v>15257</v>
      </c>
      <c r="M80" s="399">
        <v>45261</v>
      </c>
      <c r="N80" s="399"/>
      <c r="O80" s="399"/>
      <c r="P80" s="397" t="s">
        <v>15267</v>
      </c>
      <c r="Q80" s="397">
        <v>2</v>
      </c>
      <c r="R80" s="397" t="s">
        <v>15257</v>
      </c>
      <c r="S80" s="397" t="s">
        <v>14845</v>
      </c>
      <c r="T80" s="400">
        <v>45174</v>
      </c>
      <c r="U80" s="400">
        <v>45177</v>
      </c>
      <c r="V80" s="400" t="s">
        <v>14846</v>
      </c>
      <c r="W80" s="243" t="s">
        <v>191</v>
      </c>
      <c r="X80" s="396"/>
      <c r="Y80" s="396"/>
      <c r="Z80" s="396"/>
      <c r="AA80" s="396"/>
      <c r="AB80" s="396"/>
      <c r="AC80" s="396" t="s">
        <v>15276</v>
      </c>
      <c r="AD80" s="396">
        <v>350</v>
      </c>
      <c r="AE80" s="396" t="s">
        <v>14875</v>
      </c>
      <c r="AF80" s="396" t="s">
        <v>14875</v>
      </c>
      <c r="AG80" s="396" t="s">
        <v>14875</v>
      </c>
      <c r="AH80" s="396" t="s">
        <v>14875</v>
      </c>
      <c r="AI80" s="396" t="s">
        <v>15277</v>
      </c>
      <c r="AJ80" s="401">
        <v>2000</v>
      </c>
      <c r="AK80" s="401">
        <v>2500</v>
      </c>
      <c r="AL80" s="401">
        <v>235228.76</v>
      </c>
      <c r="AM80" s="401">
        <v>239728.76</v>
      </c>
      <c r="AN80" s="396"/>
      <c r="AO80" s="396"/>
      <c r="AP80" s="396"/>
      <c r="AQ80" s="396"/>
      <c r="AR80" s="396">
        <v>100210932</v>
      </c>
      <c r="AS80" s="402"/>
      <c r="AT80" s="396"/>
      <c r="AU80" s="396" t="s">
        <v>15278</v>
      </c>
      <c r="AV80" s="401"/>
      <c r="AW80" s="403"/>
      <c r="AX80" s="403">
        <v>45203</v>
      </c>
      <c r="AY80" s="403" t="s">
        <v>15279</v>
      </c>
      <c r="AZ80" s="403"/>
      <c r="BA80" s="403"/>
      <c r="BB80" s="403"/>
      <c r="BC80" s="404"/>
      <c r="BD80" s="396"/>
      <c r="BE80" s="405"/>
      <c r="BF80" s="396"/>
      <c r="BG80" s="405"/>
      <c r="BH80" s="405"/>
      <c r="BI80" s="405"/>
      <c r="BJ80" s="405"/>
      <c r="BK80" s="405"/>
      <c r="BL80" s="405"/>
      <c r="BM80" s="405"/>
      <c r="BN80" s="396" t="s">
        <v>2015</v>
      </c>
      <c r="BO80" s="396" t="s">
        <v>2015</v>
      </c>
      <c r="BQ80" s="236" t="str">
        <f>IF(BD80&lt;&gt;"",'All Link_LOV'!$I$26,IF('Borneo 103sites'!BC80&lt;&gt;"",'All Link_LOV'!$I$25,'All Link_LOV'!$I$7))</f>
        <v>Queried - Pending TP Submission</v>
      </c>
      <c r="BR80" s="14" t="str">
        <f>IF(AU80&lt;&gt;"",'All Link_LOV'!$M$13,IF(W80="Pending Budget",'All Link_LOV'!$M$11,"Queried"))</f>
        <v>LOR Approved in Vprime</v>
      </c>
    </row>
    <row r="81" spans="1:70" s="406" customFormat="1" ht="21" customHeight="1">
      <c r="A81" s="236">
        <v>77</v>
      </c>
      <c r="B81" s="407" t="s">
        <v>15280</v>
      </c>
      <c r="C81" s="407" t="s">
        <v>15281</v>
      </c>
      <c r="D81" s="408" t="s">
        <v>15282</v>
      </c>
      <c r="E81" s="407"/>
      <c r="F81" s="407"/>
      <c r="G81" s="223" t="s">
        <v>15283</v>
      </c>
      <c r="H81" s="408" t="s">
        <v>14853</v>
      </c>
      <c r="I81" s="408" t="s">
        <v>14849</v>
      </c>
      <c r="J81" s="407" t="s">
        <v>14875</v>
      </c>
      <c r="K81" s="407"/>
      <c r="L81" s="398" t="s">
        <v>15257</v>
      </c>
      <c r="M81" s="399">
        <v>45261</v>
      </c>
      <c r="N81" s="399"/>
      <c r="O81" s="399"/>
      <c r="P81" s="409" t="s">
        <v>15267</v>
      </c>
      <c r="Q81" s="397">
        <v>2</v>
      </c>
      <c r="R81" s="397" t="s">
        <v>14916</v>
      </c>
      <c r="S81" s="409" t="s">
        <v>14873</v>
      </c>
      <c r="T81" s="410" t="s">
        <v>14874</v>
      </c>
      <c r="U81" s="410"/>
      <c r="V81" s="410" t="s">
        <v>14855</v>
      </c>
      <c r="W81" s="411" t="s">
        <v>15259</v>
      </c>
      <c r="X81" s="412" t="s">
        <v>604</v>
      </c>
      <c r="Y81" s="412"/>
      <c r="Z81" s="412"/>
      <c r="AA81" s="412"/>
      <c r="AB81" s="412"/>
      <c r="AC81" s="407" t="s">
        <v>15284</v>
      </c>
      <c r="AD81" s="407">
        <v>360</v>
      </c>
      <c r="AE81" s="407" t="s">
        <v>14849</v>
      </c>
      <c r="AF81" s="407" t="s">
        <v>14849</v>
      </c>
      <c r="AG81" s="407" t="s">
        <v>14875</v>
      </c>
      <c r="AH81" s="407" t="s">
        <v>14849</v>
      </c>
      <c r="AI81" s="413" t="s">
        <v>15285</v>
      </c>
      <c r="AJ81" s="401">
        <v>634.62</v>
      </c>
      <c r="AK81" s="401">
        <v>0</v>
      </c>
      <c r="AL81" s="401">
        <v>285780.44</v>
      </c>
      <c r="AM81" s="401">
        <v>286415.06</v>
      </c>
      <c r="AN81" s="396"/>
      <c r="AO81" s="396"/>
      <c r="AP81" s="396"/>
      <c r="AQ81" s="414"/>
      <c r="AR81" s="396">
        <v>100210212</v>
      </c>
      <c r="AS81" s="402">
        <v>286416</v>
      </c>
      <c r="AT81" s="415">
        <v>45183</v>
      </c>
      <c r="AU81" s="396" t="s">
        <v>15286</v>
      </c>
      <c r="AV81" s="401">
        <v>285780</v>
      </c>
      <c r="AW81" s="404" t="s">
        <v>61</v>
      </c>
      <c r="AX81" s="403"/>
      <c r="AY81" s="403"/>
      <c r="AZ81" s="403"/>
      <c r="BA81" s="403"/>
      <c r="BB81" s="403"/>
      <c r="BC81" s="404"/>
      <c r="BD81" s="397"/>
      <c r="BE81" s="416"/>
      <c r="BF81" s="414"/>
      <c r="BG81" s="404"/>
      <c r="BH81" s="404"/>
      <c r="BI81" s="404"/>
      <c r="BJ81" s="404"/>
      <c r="BK81" s="404"/>
      <c r="BL81" s="404"/>
      <c r="BM81" s="405"/>
      <c r="BN81" s="396" t="s">
        <v>2015</v>
      </c>
      <c r="BO81" s="396" t="s">
        <v>2015</v>
      </c>
      <c r="BQ81" s="236" t="str">
        <f>IF(BD81&lt;&gt;"",'All Link_LOV'!$I$26,IF('Borneo 103sites'!BC81&lt;&gt;"",'All Link_LOV'!$I$25,'All Link_LOV'!$I$7))</f>
        <v>Queried - Pending TP Submission</v>
      </c>
      <c r="BR81" s="14" t="str">
        <f>IF(AU81&lt;&gt;"",'All Link_LOV'!$M$13,IF(W81="Pending Budget",'All Link_LOV'!$M$11,"Queried"))</f>
        <v>LOR Approved in Vprime</v>
      </c>
    </row>
    <row r="82" spans="1:70" s="406" customFormat="1" ht="21" customHeight="1">
      <c r="A82" s="251">
        <v>78</v>
      </c>
      <c r="B82" s="417"/>
      <c r="C82" s="417"/>
      <c r="D82" s="418"/>
      <c r="E82" s="417"/>
      <c r="F82" s="417"/>
      <c r="G82" s="223" t="s">
        <v>15287</v>
      </c>
      <c r="H82" s="418"/>
      <c r="I82" s="418"/>
      <c r="J82" s="417"/>
      <c r="K82" s="417"/>
      <c r="L82" s="398" t="s">
        <v>15257</v>
      </c>
      <c r="M82" s="399">
        <v>45261</v>
      </c>
      <c r="N82" s="399"/>
      <c r="O82" s="399"/>
      <c r="P82" s="419" t="s">
        <v>15267</v>
      </c>
      <c r="Q82" s="397">
        <v>2</v>
      </c>
      <c r="R82" s="397" t="s">
        <v>14916</v>
      </c>
      <c r="S82" s="419" t="e">
        <v>#N/A</v>
      </c>
      <c r="T82" s="420" t="e">
        <v>#N/A</v>
      </c>
      <c r="U82" s="420"/>
      <c r="V82" s="420" t="s">
        <v>14855</v>
      </c>
      <c r="W82" s="421" t="s">
        <v>15259</v>
      </c>
      <c r="X82" s="412" t="s">
        <v>604</v>
      </c>
      <c r="Y82" s="422"/>
      <c r="Z82" s="422"/>
      <c r="AA82" s="422"/>
      <c r="AB82" s="422"/>
      <c r="AC82" s="417"/>
      <c r="AD82" s="417"/>
      <c r="AE82" s="417"/>
      <c r="AF82" s="417"/>
      <c r="AG82" s="417"/>
      <c r="AH82" s="417"/>
      <c r="AI82" s="423"/>
      <c r="AJ82" s="401">
        <v>634.62</v>
      </c>
      <c r="AK82" s="401">
        <v>640.37</v>
      </c>
      <c r="AL82" s="401">
        <v>257913.93</v>
      </c>
      <c r="AM82" s="401">
        <v>259188.91999999998</v>
      </c>
      <c r="AN82" s="396"/>
      <c r="AO82" s="396"/>
      <c r="AP82" s="396"/>
      <c r="AQ82" s="414"/>
      <c r="AR82" s="396">
        <v>100210211</v>
      </c>
      <c r="AS82" s="402">
        <v>259189</v>
      </c>
      <c r="AT82" s="396"/>
      <c r="AU82" s="396" t="s">
        <v>15288</v>
      </c>
      <c r="AV82" s="401">
        <v>257913</v>
      </c>
      <c r="AW82" s="404"/>
      <c r="AX82" s="403">
        <v>45205</v>
      </c>
      <c r="AY82" s="403" t="s">
        <v>15289</v>
      </c>
      <c r="AZ82" s="403"/>
      <c r="BA82" s="403"/>
      <c r="BB82" s="403"/>
      <c r="BC82" s="404"/>
      <c r="BD82" s="397"/>
      <c r="BE82" s="416"/>
      <c r="BF82" s="414"/>
      <c r="BG82" s="404"/>
      <c r="BH82" s="404"/>
      <c r="BI82" s="404"/>
      <c r="BJ82" s="404"/>
      <c r="BK82" s="404"/>
      <c r="BL82" s="404"/>
      <c r="BM82" s="405"/>
      <c r="BN82" s="396" t="s">
        <v>2015</v>
      </c>
      <c r="BO82" s="396" t="s">
        <v>2015</v>
      </c>
      <c r="BQ82" s="236" t="str">
        <f>IF(BD82&lt;&gt;"",'All Link_LOV'!$I$26,IF('Borneo 103sites'!BC82&lt;&gt;"",'All Link_LOV'!$I$25,'All Link_LOV'!$I$7))</f>
        <v>Queried - Pending TP Submission</v>
      </c>
      <c r="BR82" s="14" t="str">
        <f>IF(AU82&lt;&gt;"",'All Link_LOV'!$M$13,IF(W82="Pending Budget",'All Link_LOV'!$M$11,"Queried"))</f>
        <v>LOR Approved in Vprime</v>
      </c>
    </row>
    <row r="83" spans="1:70" s="406" customFormat="1" ht="21" customHeight="1">
      <c r="A83" s="251">
        <v>79</v>
      </c>
      <c r="B83" s="396" t="s">
        <v>15290</v>
      </c>
      <c r="C83" s="396" t="s">
        <v>15291</v>
      </c>
      <c r="D83" s="397" t="s">
        <v>15292</v>
      </c>
      <c r="E83" s="396"/>
      <c r="F83" s="396"/>
      <c r="G83" s="223" t="s">
        <v>15293</v>
      </c>
      <c r="H83" s="397" t="s">
        <v>14853</v>
      </c>
      <c r="I83" s="397" t="s">
        <v>14849</v>
      </c>
      <c r="J83" s="396" t="s">
        <v>14875</v>
      </c>
      <c r="K83" s="396"/>
      <c r="L83" s="398" t="s">
        <v>15257</v>
      </c>
      <c r="M83" s="399">
        <v>45261</v>
      </c>
      <c r="N83" s="399"/>
      <c r="O83" s="399"/>
      <c r="P83" s="424" t="s">
        <v>15267</v>
      </c>
      <c r="Q83" s="397">
        <v>2</v>
      </c>
      <c r="R83" s="397" t="s">
        <v>14916</v>
      </c>
      <c r="S83" s="424" t="s">
        <v>14873</v>
      </c>
      <c r="T83" s="425" t="s">
        <v>14874</v>
      </c>
      <c r="U83" s="425"/>
      <c r="V83" s="425" t="s">
        <v>14855</v>
      </c>
      <c r="W83" s="229" t="s">
        <v>15259</v>
      </c>
      <c r="X83" s="396"/>
      <c r="Y83" s="396"/>
      <c r="Z83" s="396"/>
      <c r="AA83" s="396"/>
      <c r="AB83" s="396"/>
      <c r="AC83" s="396" t="s">
        <v>15294</v>
      </c>
      <c r="AD83" s="396">
        <v>100</v>
      </c>
      <c r="AE83" s="396" t="s">
        <v>14875</v>
      </c>
      <c r="AF83" s="396" t="s">
        <v>14849</v>
      </c>
      <c r="AG83" s="396" t="s">
        <v>14875</v>
      </c>
      <c r="AH83" s="396" t="s">
        <v>14849</v>
      </c>
      <c r="AI83" s="426" t="s">
        <v>15295</v>
      </c>
      <c r="AJ83" s="401">
        <v>634.62</v>
      </c>
      <c r="AK83" s="401">
        <v>724.77</v>
      </c>
      <c r="AL83" s="401">
        <v>308396.21000000002</v>
      </c>
      <c r="AM83" s="401">
        <v>309755.60000000003</v>
      </c>
      <c r="AN83" s="396"/>
      <c r="AO83" s="396"/>
      <c r="AP83" s="396"/>
      <c r="AQ83" s="414"/>
      <c r="AR83" s="396">
        <v>100209844</v>
      </c>
      <c r="AS83" s="402">
        <v>309756</v>
      </c>
      <c r="AT83" s="415">
        <v>45183</v>
      </c>
      <c r="AU83" s="396" t="s">
        <v>15296</v>
      </c>
      <c r="AV83" s="401">
        <v>308396</v>
      </c>
      <c r="AW83" s="404" t="s">
        <v>61</v>
      </c>
      <c r="AX83" s="403"/>
      <c r="AY83" s="403"/>
      <c r="AZ83" s="403"/>
      <c r="BA83" s="403"/>
      <c r="BB83" s="403"/>
      <c r="BC83" s="404"/>
      <c r="BD83" s="397"/>
      <c r="BE83" s="416"/>
      <c r="BF83" s="414"/>
      <c r="BG83" s="404"/>
      <c r="BH83" s="404"/>
      <c r="BI83" s="404"/>
      <c r="BJ83" s="404"/>
      <c r="BK83" s="404"/>
      <c r="BL83" s="404"/>
      <c r="BM83" s="405"/>
      <c r="BN83" s="396" t="s">
        <v>2015</v>
      </c>
      <c r="BO83" s="396" t="s">
        <v>2015</v>
      </c>
      <c r="BQ83" s="236" t="str">
        <f>IF(BD83&lt;&gt;"",'All Link_LOV'!$I$26,IF('Borneo 103sites'!BC83&lt;&gt;"",'All Link_LOV'!$I$25,'All Link_LOV'!$I$7))</f>
        <v>Queried - Pending TP Submission</v>
      </c>
      <c r="BR83" s="14" t="str">
        <f>IF(AU83&lt;&gt;"",'All Link_LOV'!$M$13,IF(W83="Pending Budget",'All Link_LOV'!$M$11,"Queried"))</f>
        <v>LOR Approved in Vprime</v>
      </c>
    </row>
    <row r="84" spans="1:70" s="434" customFormat="1" ht="21" customHeight="1">
      <c r="A84" s="251">
        <v>80</v>
      </c>
      <c r="B84" s="1361" t="s">
        <v>15297</v>
      </c>
      <c r="C84" s="1361" t="s">
        <v>15298</v>
      </c>
      <c r="D84" s="1365" t="s">
        <v>15299</v>
      </c>
      <c r="E84" s="1361"/>
      <c r="F84" s="1361"/>
      <c r="G84" s="223" t="s">
        <v>15300</v>
      </c>
      <c r="H84" s="1365" t="s">
        <v>14853</v>
      </c>
      <c r="I84" s="1365" t="s">
        <v>14849</v>
      </c>
      <c r="J84" s="1361" t="s">
        <v>14875</v>
      </c>
      <c r="K84" s="1361"/>
      <c r="L84" s="427" t="s">
        <v>15257</v>
      </c>
      <c r="M84" s="428">
        <v>45261</v>
      </c>
      <c r="N84" s="428"/>
      <c r="O84" s="428"/>
      <c r="P84" s="409" t="s">
        <v>15267</v>
      </c>
      <c r="Q84" s="397">
        <v>2</v>
      </c>
      <c r="R84" s="397" t="s">
        <v>15257</v>
      </c>
      <c r="S84" s="409" t="s">
        <v>14873</v>
      </c>
      <c r="T84" s="410">
        <v>45191</v>
      </c>
      <c r="U84" s="410"/>
      <c r="V84" s="410" t="s">
        <v>14855</v>
      </c>
      <c r="W84" s="243" t="s">
        <v>191</v>
      </c>
      <c r="X84" s="1361"/>
      <c r="Y84" s="1361"/>
      <c r="Z84" s="1361"/>
      <c r="AA84" s="1361"/>
      <c r="AB84" s="1361"/>
      <c r="AC84" s="1361" t="s">
        <v>15301</v>
      </c>
      <c r="AD84" s="1361">
        <v>520</v>
      </c>
      <c r="AE84" s="1361" t="s">
        <v>14849</v>
      </c>
      <c r="AF84" s="1361" t="s">
        <v>14849</v>
      </c>
      <c r="AG84" s="1361" t="s">
        <v>14875</v>
      </c>
      <c r="AH84" s="1361" t="s">
        <v>14849</v>
      </c>
      <c r="AI84" s="1363" t="s">
        <v>15302</v>
      </c>
      <c r="AJ84" s="429">
        <v>634.62</v>
      </c>
      <c r="AK84" s="429">
        <v>0</v>
      </c>
      <c r="AL84" s="429">
        <v>373567.23</v>
      </c>
      <c r="AM84" s="429">
        <v>374201.85</v>
      </c>
      <c r="AN84" s="430"/>
      <c r="AO84" s="430"/>
      <c r="AP84" s="430"/>
      <c r="AQ84" s="430"/>
      <c r="AR84" s="430">
        <v>100210041</v>
      </c>
      <c r="AS84" s="431"/>
      <c r="AT84" s="430"/>
      <c r="AU84" s="430"/>
      <c r="AV84" s="429"/>
      <c r="AW84" s="432"/>
      <c r="AX84" s="432"/>
      <c r="AY84" s="432"/>
      <c r="AZ84" s="432"/>
      <c r="BA84" s="432"/>
      <c r="BB84" s="432"/>
      <c r="BC84" s="404"/>
      <c r="BD84" s="430"/>
      <c r="BE84" s="433"/>
      <c r="BF84" s="430"/>
      <c r="BG84" s="433"/>
      <c r="BH84" s="433"/>
      <c r="BI84" s="433"/>
      <c r="BJ84" s="433"/>
      <c r="BK84" s="433"/>
      <c r="BL84" s="433"/>
      <c r="BM84" s="433"/>
      <c r="BN84" s="430" t="s">
        <v>2015</v>
      </c>
      <c r="BO84" s="430" t="s">
        <v>2015</v>
      </c>
      <c r="BQ84" s="236" t="str">
        <f>IF(BD84&lt;&gt;"",'All Link_LOV'!$I$26,IF('Borneo 103sites'!BC84&lt;&gt;"",'All Link_LOV'!$I$25,'All Link_LOV'!$I$7))</f>
        <v>Queried - Pending TP Submission</v>
      </c>
      <c r="BR84" s="14" t="str">
        <f>IF(AU84&lt;&gt;"",'All Link_LOV'!$M$13,IF(W84="Pending Budget",'All Link_LOV'!$M$11,"Queried"))</f>
        <v>No/Insufficient Budget</v>
      </c>
    </row>
    <row r="85" spans="1:70" s="434" customFormat="1" ht="21" customHeight="1">
      <c r="A85" s="236">
        <v>81</v>
      </c>
      <c r="B85" s="1362"/>
      <c r="C85" s="1362"/>
      <c r="D85" s="1366"/>
      <c r="E85" s="1362"/>
      <c r="F85" s="1362"/>
      <c r="G85" s="223" t="s">
        <v>15303</v>
      </c>
      <c r="H85" s="1366"/>
      <c r="I85" s="1366"/>
      <c r="J85" s="1362"/>
      <c r="K85" s="1362"/>
      <c r="L85" s="427" t="s">
        <v>15257</v>
      </c>
      <c r="M85" s="428">
        <v>45261</v>
      </c>
      <c r="N85" s="428"/>
      <c r="O85" s="428"/>
      <c r="P85" s="435" t="s">
        <v>15267</v>
      </c>
      <c r="Q85" s="397">
        <v>2</v>
      </c>
      <c r="R85" s="397" t="s">
        <v>15257</v>
      </c>
      <c r="S85" s="435" t="e">
        <v>#N/A</v>
      </c>
      <c r="T85" s="436" t="e">
        <v>#N/A</v>
      </c>
      <c r="U85" s="436"/>
      <c r="V85" s="436" t="s">
        <v>14855</v>
      </c>
      <c r="W85" s="243" t="s">
        <v>191</v>
      </c>
      <c r="X85" s="1362"/>
      <c r="Y85" s="1362"/>
      <c r="Z85" s="1362"/>
      <c r="AA85" s="1362"/>
      <c r="AB85" s="1362"/>
      <c r="AC85" s="1362"/>
      <c r="AD85" s="1362"/>
      <c r="AE85" s="1362"/>
      <c r="AF85" s="1362"/>
      <c r="AG85" s="1362"/>
      <c r="AH85" s="1362"/>
      <c r="AI85" s="1364"/>
      <c r="AJ85" s="429">
        <v>634.62</v>
      </c>
      <c r="AK85" s="429">
        <v>833.47</v>
      </c>
      <c r="AL85" s="429">
        <v>372675.16</v>
      </c>
      <c r="AM85" s="429">
        <v>374143.25</v>
      </c>
      <c r="AN85" s="430"/>
      <c r="AO85" s="430"/>
      <c r="AP85" s="430"/>
      <c r="AQ85" s="430"/>
      <c r="AR85" s="430">
        <v>100210040</v>
      </c>
      <c r="AS85" s="431"/>
      <c r="AT85" s="430"/>
      <c r="AU85" s="430"/>
      <c r="AV85" s="429"/>
      <c r="AW85" s="432"/>
      <c r="AX85" s="432"/>
      <c r="AY85" s="432"/>
      <c r="AZ85" s="432"/>
      <c r="BA85" s="432"/>
      <c r="BB85" s="432"/>
      <c r="BC85" s="404"/>
      <c r="BD85" s="430"/>
      <c r="BE85" s="433"/>
      <c r="BF85" s="430"/>
      <c r="BG85" s="433"/>
      <c r="BH85" s="433"/>
      <c r="BI85" s="433"/>
      <c r="BJ85" s="433"/>
      <c r="BK85" s="433"/>
      <c r="BL85" s="433"/>
      <c r="BM85" s="433"/>
      <c r="BN85" s="430" t="s">
        <v>2015</v>
      </c>
      <c r="BO85" s="430" t="s">
        <v>2015</v>
      </c>
      <c r="BQ85" s="236" t="str">
        <f>IF(BD85&lt;&gt;"",'All Link_LOV'!$I$26,IF('Borneo 103sites'!BC85&lt;&gt;"",'All Link_LOV'!$I$25,'All Link_LOV'!$I$7))</f>
        <v>Queried - Pending TP Submission</v>
      </c>
      <c r="BR85" s="14" t="str">
        <f>IF(AU85&lt;&gt;"",'All Link_LOV'!$M$13,IF(W85="Pending Budget",'All Link_LOV'!$M$11,"Queried"))</f>
        <v>No/Insufficient Budget</v>
      </c>
    </row>
    <row r="86" spans="1:70" s="406" customFormat="1" ht="21" customHeight="1">
      <c r="A86" s="251">
        <v>82</v>
      </c>
      <c r="B86" s="396" t="s">
        <v>15304</v>
      </c>
      <c r="C86" s="396" t="s">
        <v>15305</v>
      </c>
      <c r="D86" s="397" t="s">
        <v>15306</v>
      </c>
      <c r="E86" s="396"/>
      <c r="F86" s="396"/>
      <c r="G86" s="223" t="s">
        <v>15307</v>
      </c>
      <c r="H86" s="397" t="s">
        <v>14853</v>
      </c>
      <c r="I86" s="397" t="s">
        <v>14875</v>
      </c>
      <c r="J86" s="396" t="s">
        <v>14875</v>
      </c>
      <c r="K86" s="396"/>
      <c r="L86" s="398" t="s">
        <v>15257</v>
      </c>
      <c r="M86" s="399">
        <v>45261</v>
      </c>
      <c r="N86" s="399"/>
      <c r="O86" s="399"/>
      <c r="P86" s="424" t="s">
        <v>15267</v>
      </c>
      <c r="Q86" s="397">
        <v>2</v>
      </c>
      <c r="R86" s="397" t="s">
        <v>15090</v>
      </c>
      <c r="S86" s="424" t="s">
        <v>14873</v>
      </c>
      <c r="T86" s="425">
        <v>45190</v>
      </c>
      <c r="U86" s="425"/>
      <c r="V86" s="425" t="s">
        <v>14855</v>
      </c>
      <c r="W86" s="229" t="s">
        <v>15259</v>
      </c>
      <c r="X86" s="396"/>
      <c r="Y86" s="396"/>
      <c r="Z86" s="396"/>
      <c r="AA86" s="396"/>
      <c r="AB86" s="396" t="s">
        <v>4099</v>
      </c>
      <c r="AC86" s="396" t="s">
        <v>15308</v>
      </c>
      <c r="AD86" s="396">
        <v>180</v>
      </c>
      <c r="AE86" s="396" t="s">
        <v>14875</v>
      </c>
      <c r="AF86" s="396" t="s">
        <v>14875</v>
      </c>
      <c r="AG86" s="396" t="s">
        <v>14875</v>
      </c>
      <c r="AH86" s="396" t="s">
        <v>14849</v>
      </c>
      <c r="AI86" s="426" t="s">
        <v>15309</v>
      </c>
      <c r="AJ86" s="401">
        <v>634.62</v>
      </c>
      <c r="AK86" s="401">
        <v>724.77</v>
      </c>
      <c r="AL86" s="401">
        <v>286586.92</v>
      </c>
      <c r="AM86" s="401">
        <v>287946.31</v>
      </c>
      <c r="AN86" s="396"/>
      <c r="AO86" s="396"/>
      <c r="AP86" s="396"/>
      <c r="AQ86" s="414"/>
      <c r="AR86" s="396">
        <v>100209843</v>
      </c>
      <c r="AS86" s="402">
        <v>287947</v>
      </c>
      <c r="AT86" s="415">
        <v>45183</v>
      </c>
      <c r="AU86" s="396" t="s">
        <v>15310</v>
      </c>
      <c r="AV86" s="401">
        <v>286587</v>
      </c>
      <c r="AW86" s="404" t="s">
        <v>61</v>
      </c>
      <c r="AX86" s="403"/>
      <c r="AY86" s="403"/>
      <c r="AZ86" s="403"/>
      <c r="BA86" s="403"/>
      <c r="BB86" s="403"/>
      <c r="BC86" s="404"/>
      <c r="BD86" s="397"/>
      <c r="BE86" s="416"/>
      <c r="BF86" s="414"/>
      <c r="BG86" s="404"/>
      <c r="BH86" s="404"/>
      <c r="BI86" s="404"/>
      <c r="BJ86" s="404"/>
      <c r="BK86" s="404"/>
      <c r="BL86" s="404"/>
      <c r="BM86" s="405"/>
      <c r="BN86" s="396" t="s">
        <v>2015</v>
      </c>
      <c r="BO86" s="396" t="s">
        <v>2015</v>
      </c>
      <c r="BQ86" s="236" t="str">
        <f>IF(BD86&lt;&gt;"",'All Link_LOV'!$I$26,IF('Borneo 103sites'!BC86&lt;&gt;"",'All Link_LOV'!$I$25,'All Link_LOV'!$I$7))</f>
        <v>Queried - Pending TP Submission</v>
      </c>
      <c r="BR86" s="14" t="str">
        <f>IF(AU86&lt;&gt;"",'All Link_LOV'!$M$13,IF(W86="Pending Budget",'All Link_LOV'!$M$11,"Queried"))</f>
        <v>LOR Approved in Vprime</v>
      </c>
    </row>
    <row r="87" spans="1:70" s="406" customFormat="1" ht="21" customHeight="1">
      <c r="A87" s="251">
        <v>83</v>
      </c>
      <c r="B87" s="396" t="s">
        <v>15311</v>
      </c>
      <c r="C87" s="396" t="s">
        <v>15312</v>
      </c>
      <c r="D87" s="397" t="s">
        <v>5573</v>
      </c>
      <c r="E87" s="396"/>
      <c r="F87" s="396"/>
      <c r="G87" s="223" t="s">
        <v>5570</v>
      </c>
      <c r="H87" s="397" t="s">
        <v>14853</v>
      </c>
      <c r="I87" s="397" t="s">
        <v>14875</v>
      </c>
      <c r="J87" s="396" t="s">
        <v>14875</v>
      </c>
      <c r="K87" s="396"/>
      <c r="L87" s="398" t="s">
        <v>15257</v>
      </c>
      <c r="M87" s="399">
        <v>45261</v>
      </c>
      <c r="N87" s="399"/>
      <c r="O87" s="399"/>
      <c r="P87" s="424" t="s">
        <v>15267</v>
      </c>
      <c r="Q87" s="397">
        <v>2</v>
      </c>
      <c r="R87" s="397" t="s">
        <v>15090</v>
      </c>
      <c r="S87" s="424" t="s">
        <v>14854</v>
      </c>
      <c r="T87" s="425" t="e">
        <v>#N/A</v>
      </c>
      <c r="U87" s="425"/>
      <c r="V87" s="425" t="s">
        <v>14855</v>
      </c>
      <c r="W87" s="229" t="s">
        <v>15259</v>
      </c>
      <c r="X87" s="396"/>
      <c r="Y87" s="396"/>
      <c r="Z87" s="396"/>
      <c r="AA87" s="396"/>
      <c r="AB87" s="396"/>
      <c r="AC87" s="396" t="s">
        <v>15313</v>
      </c>
      <c r="AD87" s="396">
        <v>2</v>
      </c>
      <c r="AE87" s="396" t="s">
        <v>14875</v>
      </c>
      <c r="AF87" s="396" t="s">
        <v>14875</v>
      </c>
      <c r="AG87" s="396" t="s">
        <v>14875</v>
      </c>
      <c r="AH87" s="396" t="s">
        <v>14849</v>
      </c>
      <c r="AI87" s="426" t="s">
        <v>15314</v>
      </c>
      <c r="AJ87" s="401">
        <v>634.62</v>
      </c>
      <c r="AK87" s="401">
        <v>640.37</v>
      </c>
      <c r="AL87" s="401">
        <v>222083.8</v>
      </c>
      <c r="AM87" s="401">
        <v>223358.78999999998</v>
      </c>
      <c r="AN87" s="396"/>
      <c r="AO87" s="396"/>
      <c r="AP87" s="396"/>
      <c r="AQ87" s="414"/>
      <c r="AR87" s="396">
        <v>100209848</v>
      </c>
      <c r="AS87" s="402">
        <v>223359</v>
      </c>
      <c r="AT87" s="415">
        <v>45183</v>
      </c>
      <c r="AU87" s="396" t="s">
        <v>15315</v>
      </c>
      <c r="AV87" s="401">
        <v>222084</v>
      </c>
      <c r="AW87" s="404" t="s">
        <v>61</v>
      </c>
      <c r="AX87" s="403"/>
      <c r="AY87" s="403"/>
      <c r="AZ87" s="403"/>
      <c r="BA87" s="403"/>
      <c r="BB87" s="403"/>
      <c r="BC87" s="404"/>
      <c r="BD87" s="397"/>
      <c r="BE87" s="416"/>
      <c r="BF87" s="414"/>
      <c r="BG87" s="404"/>
      <c r="BH87" s="404"/>
      <c r="BI87" s="404"/>
      <c r="BJ87" s="404"/>
      <c r="BK87" s="404"/>
      <c r="BL87" s="404"/>
      <c r="BM87" s="405"/>
      <c r="BN87" s="396" t="s">
        <v>2015</v>
      </c>
      <c r="BO87" s="396" t="s">
        <v>2015</v>
      </c>
      <c r="BQ87" s="236" t="str">
        <f>IF(BD87&lt;&gt;"",'All Link_LOV'!$I$26,IF('Borneo 103sites'!BC87&lt;&gt;"",'All Link_LOV'!$I$25,'All Link_LOV'!$I$7))</f>
        <v>Queried - Pending TP Submission</v>
      </c>
      <c r="BR87" s="14" t="str">
        <f>IF(AU87&lt;&gt;"",'All Link_LOV'!$M$13,IF(W87="Pending Budget",'All Link_LOV'!$M$11,"Queried"))</f>
        <v>LOR Approved in Vprime</v>
      </c>
    </row>
    <row r="88" spans="1:70" s="406" customFormat="1" ht="21" customHeight="1">
      <c r="A88" s="251">
        <v>84</v>
      </c>
      <c r="B88" s="396" t="s">
        <v>15316</v>
      </c>
      <c r="C88" s="396" t="s">
        <v>15317</v>
      </c>
      <c r="D88" s="397" t="s">
        <v>15318</v>
      </c>
      <c r="E88" s="396"/>
      <c r="F88" s="396"/>
      <c r="G88" s="223" t="s">
        <v>15319</v>
      </c>
      <c r="H88" s="397" t="s">
        <v>14841</v>
      </c>
      <c r="I88" s="397" t="s">
        <v>14875</v>
      </c>
      <c r="J88" s="396" t="s">
        <v>14875</v>
      </c>
      <c r="K88" s="396"/>
      <c r="L88" s="398" t="s">
        <v>15257</v>
      </c>
      <c r="M88" s="399">
        <v>45261</v>
      </c>
      <c r="N88" s="399"/>
      <c r="O88" s="399"/>
      <c r="P88" s="397" t="s">
        <v>15267</v>
      </c>
      <c r="Q88" s="397">
        <v>2</v>
      </c>
      <c r="R88" s="397" t="s">
        <v>15257</v>
      </c>
      <c r="S88" s="397" t="s">
        <v>14873</v>
      </c>
      <c r="T88" s="400" t="e">
        <v>#N/A</v>
      </c>
      <c r="U88" s="400"/>
      <c r="V88" s="400" t="s">
        <v>14855</v>
      </c>
      <c r="W88" s="243" t="s">
        <v>191</v>
      </c>
      <c r="X88" s="396"/>
      <c r="Y88" s="396"/>
      <c r="Z88" s="396"/>
      <c r="AA88" s="396"/>
      <c r="AB88" s="396"/>
      <c r="AC88" s="396" t="s">
        <v>14848</v>
      </c>
      <c r="AD88" s="396">
        <v>100</v>
      </c>
      <c r="AE88" s="396" t="s">
        <v>14849</v>
      </c>
      <c r="AF88" s="396" t="s">
        <v>14875</v>
      </c>
      <c r="AG88" s="396" t="s">
        <v>14875</v>
      </c>
      <c r="AH88" s="396" t="s">
        <v>14875</v>
      </c>
      <c r="AI88" s="396" t="s">
        <v>14879</v>
      </c>
      <c r="AJ88" s="401">
        <v>1000</v>
      </c>
      <c r="AK88" s="401">
        <v>2500</v>
      </c>
      <c r="AL88" s="401">
        <v>183009.94</v>
      </c>
      <c r="AM88" s="401">
        <v>186509.94</v>
      </c>
      <c r="AN88" s="396"/>
      <c r="AO88" s="396"/>
      <c r="AP88" s="396"/>
      <c r="AQ88" s="396"/>
      <c r="AR88" s="396">
        <v>100210935</v>
      </c>
      <c r="AS88" s="402"/>
      <c r="AT88" s="396"/>
      <c r="AU88" s="396"/>
      <c r="AV88" s="401"/>
      <c r="AW88" s="403"/>
      <c r="AX88" s="403"/>
      <c r="AY88" s="403"/>
      <c r="AZ88" s="403"/>
      <c r="BA88" s="403"/>
      <c r="BB88" s="403"/>
      <c r="BC88" s="404"/>
      <c r="BD88" s="396"/>
      <c r="BE88" s="405"/>
      <c r="BF88" s="396"/>
      <c r="BG88" s="405"/>
      <c r="BH88" s="405"/>
      <c r="BI88" s="405"/>
      <c r="BJ88" s="405"/>
      <c r="BK88" s="405"/>
      <c r="BL88" s="405"/>
      <c r="BM88" s="405"/>
      <c r="BN88" s="396" t="s">
        <v>2015</v>
      </c>
      <c r="BO88" s="396" t="s">
        <v>2015</v>
      </c>
      <c r="BQ88" s="236" t="str">
        <f>IF(BD88&lt;&gt;"",'All Link_LOV'!$I$26,IF('Borneo 103sites'!BC88&lt;&gt;"",'All Link_LOV'!$I$25,'All Link_LOV'!$I$7))</f>
        <v>Queried - Pending TP Submission</v>
      </c>
      <c r="BR88" s="14" t="str">
        <f>IF(AU88&lt;&gt;"",'All Link_LOV'!$M$13,IF(W88="Pending Budget",'All Link_LOV'!$M$11,"Queried"))</f>
        <v>No/Insufficient Budget</v>
      </c>
    </row>
    <row r="89" spans="1:70" s="406" customFormat="1" ht="21" customHeight="1">
      <c r="A89" s="236">
        <v>85</v>
      </c>
      <c r="B89" s="396" t="s">
        <v>15320</v>
      </c>
      <c r="C89" s="396" t="s">
        <v>15321</v>
      </c>
      <c r="D89" s="397" t="s">
        <v>15322</v>
      </c>
      <c r="E89" s="396"/>
      <c r="F89" s="396"/>
      <c r="G89" s="223" t="s">
        <v>15323</v>
      </c>
      <c r="H89" s="397" t="s">
        <v>14841</v>
      </c>
      <c r="I89" s="397" t="s">
        <v>14849</v>
      </c>
      <c r="J89" s="396" t="s">
        <v>14849</v>
      </c>
      <c r="K89" s="396"/>
      <c r="L89" s="398" t="s">
        <v>15257</v>
      </c>
      <c r="M89" s="399">
        <v>45261</v>
      </c>
      <c r="N89" s="399"/>
      <c r="O89" s="399"/>
      <c r="P89" s="424" t="s">
        <v>15267</v>
      </c>
      <c r="Q89" s="397">
        <v>2</v>
      </c>
      <c r="R89" s="397" t="s">
        <v>14916</v>
      </c>
      <c r="S89" s="424" t="s">
        <v>14974</v>
      </c>
      <c r="T89" s="425" t="e">
        <v>#N/A</v>
      </c>
      <c r="U89" s="425"/>
      <c r="V89" s="425" t="s">
        <v>14855</v>
      </c>
      <c r="W89" s="229" t="s">
        <v>191</v>
      </c>
      <c r="X89" s="396"/>
      <c r="Y89" s="396"/>
      <c r="Z89" s="396"/>
      <c r="AA89" s="396"/>
      <c r="AB89" s="396"/>
      <c r="AC89" s="396" t="s">
        <v>15324</v>
      </c>
      <c r="AD89" s="396">
        <v>143</v>
      </c>
      <c r="AE89" s="396" t="s">
        <v>14875</v>
      </c>
      <c r="AF89" s="396" t="s">
        <v>14849</v>
      </c>
      <c r="AG89" s="396" t="s">
        <v>14849</v>
      </c>
      <c r="AH89" s="396" t="s">
        <v>14849</v>
      </c>
      <c r="AI89" s="426" t="s">
        <v>15325</v>
      </c>
      <c r="AJ89" s="401">
        <v>2000</v>
      </c>
      <c r="AK89" s="401">
        <v>2500</v>
      </c>
      <c r="AL89" s="401">
        <v>169971.61</v>
      </c>
      <c r="AM89" s="401">
        <v>174471.61</v>
      </c>
      <c r="AN89" s="396"/>
      <c r="AO89" s="396"/>
      <c r="AP89" s="396"/>
      <c r="AQ89" s="414"/>
      <c r="AR89" s="396">
        <v>100210056</v>
      </c>
      <c r="AS89" s="402">
        <v>174472</v>
      </c>
      <c r="AT89" s="415">
        <v>45183</v>
      </c>
      <c r="AU89" s="396" t="s">
        <v>15326</v>
      </c>
      <c r="AV89" s="401">
        <v>169000</v>
      </c>
      <c r="AW89" s="404" t="s">
        <v>61</v>
      </c>
      <c r="AX89" s="403"/>
      <c r="AY89" s="403"/>
      <c r="AZ89" s="403"/>
      <c r="BA89" s="403"/>
      <c r="BB89" s="403"/>
      <c r="BC89" s="404"/>
      <c r="BD89" s="397"/>
      <c r="BE89" s="416"/>
      <c r="BF89" s="414"/>
      <c r="BG89" s="404"/>
      <c r="BH89" s="404"/>
      <c r="BI89" s="404"/>
      <c r="BJ89" s="404"/>
      <c r="BK89" s="404"/>
      <c r="BL89" s="404"/>
      <c r="BM89" s="405"/>
      <c r="BN89" s="396" t="s">
        <v>2015</v>
      </c>
      <c r="BO89" s="396" t="s">
        <v>2015</v>
      </c>
      <c r="BQ89" s="236" t="str">
        <f>IF(BD89&lt;&gt;"",'All Link_LOV'!$I$26,IF('Borneo 103sites'!BC89&lt;&gt;"",'All Link_LOV'!$I$25,'All Link_LOV'!$I$7))</f>
        <v>Queried - Pending TP Submission</v>
      </c>
      <c r="BR89" s="14" t="str">
        <f>IF(AU89&lt;&gt;"",'All Link_LOV'!$M$13,IF(W89="Pending Budget",'All Link_LOV'!$M$11,"Queried"))</f>
        <v>LOR Approved in Vprime</v>
      </c>
    </row>
    <row r="90" spans="1:70" s="406" customFormat="1" ht="21" customHeight="1">
      <c r="A90" s="251">
        <v>86</v>
      </c>
      <c r="B90" s="396" t="s">
        <v>15327</v>
      </c>
      <c r="C90" s="396" t="s">
        <v>15328</v>
      </c>
      <c r="D90" s="397" t="s">
        <v>15329</v>
      </c>
      <c r="E90" s="396"/>
      <c r="F90" s="396"/>
      <c r="G90" s="223" t="s">
        <v>15146</v>
      </c>
      <c r="H90" s="397" t="s">
        <v>14841</v>
      </c>
      <c r="I90" s="397" t="s">
        <v>14849</v>
      </c>
      <c r="J90" s="396" t="s">
        <v>14849</v>
      </c>
      <c r="K90" s="396"/>
      <c r="L90" s="398" t="s">
        <v>15257</v>
      </c>
      <c r="M90" s="399">
        <v>45261</v>
      </c>
      <c r="N90" s="399"/>
      <c r="O90" s="399"/>
      <c r="P90" s="424" t="s">
        <v>15267</v>
      </c>
      <c r="Q90" s="397">
        <v>2</v>
      </c>
      <c r="R90" s="397" t="s">
        <v>14916</v>
      </c>
      <c r="S90" s="424" t="s">
        <v>14845</v>
      </c>
      <c r="T90" s="425">
        <v>45187</v>
      </c>
      <c r="U90" s="425"/>
      <c r="V90" s="425" t="s">
        <v>14855</v>
      </c>
      <c r="W90" s="229" t="s">
        <v>191</v>
      </c>
      <c r="X90" s="396"/>
      <c r="Y90" s="396"/>
      <c r="Z90" s="396"/>
      <c r="AA90" s="396"/>
      <c r="AB90" s="396"/>
      <c r="AC90" s="396" t="s">
        <v>15330</v>
      </c>
      <c r="AD90" s="396">
        <v>390</v>
      </c>
      <c r="AE90" s="396" t="s">
        <v>14875</v>
      </c>
      <c r="AF90" s="396" t="s">
        <v>14849</v>
      </c>
      <c r="AG90" s="396" t="s">
        <v>14849</v>
      </c>
      <c r="AH90" s="396" t="s">
        <v>14849</v>
      </c>
      <c r="AI90" s="426" t="s">
        <v>15331</v>
      </c>
      <c r="AJ90" s="401">
        <v>2000</v>
      </c>
      <c r="AK90" s="401">
        <v>2675.72</v>
      </c>
      <c r="AL90" s="401">
        <v>97080.8</v>
      </c>
      <c r="AM90" s="401">
        <v>101756.52</v>
      </c>
      <c r="AN90" s="396"/>
      <c r="AO90" s="396"/>
      <c r="AP90" s="396"/>
      <c r="AQ90" s="414"/>
      <c r="AR90" s="396">
        <v>100210036</v>
      </c>
      <c r="AS90" s="402">
        <v>101757</v>
      </c>
      <c r="AT90" s="415">
        <v>45183</v>
      </c>
      <c r="AU90" s="396" t="s">
        <v>15332</v>
      </c>
      <c r="AV90" s="401">
        <v>97081</v>
      </c>
      <c r="AW90" s="404" t="s">
        <v>61</v>
      </c>
      <c r="AX90" s="403"/>
      <c r="AY90" s="403"/>
      <c r="AZ90" s="403"/>
      <c r="BA90" s="403"/>
      <c r="BB90" s="403"/>
      <c r="BC90" s="404"/>
      <c r="BD90" s="397"/>
      <c r="BE90" s="416"/>
      <c r="BF90" s="414"/>
      <c r="BG90" s="404"/>
      <c r="BH90" s="404"/>
      <c r="BI90" s="404"/>
      <c r="BJ90" s="404"/>
      <c r="BK90" s="404"/>
      <c r="BL90" s="404"/>
      <c r="BM90" s="405"/>
      <c r="BN90" s="396" t="s">
        <v>2015</v>
      </c>
      <c r="BO90" s="396" t="s">
        <v>2015</v>
      </c>
      <c r="BQ90" s="236" t="str">
        <f>IF(BD90&lt;&gt;"",'All Link_LOV'!$I$26,IF('Borneo 103sites'!BC90&lt;&gt;"",'All Link_LOV'!$I$25,'All Link_LOV'!$I$7))</f>
        <v>Queried - Pending TP Submission</v>
      </c>
      <c r="BR90" s="14" t="str">
        <f>IF(AU90&lt;&gt;"",'All Link_LOV'!$M$13,IF(W90="Pending Budget",'All Link_LOV'!$M$11,"Queried"))</f>
        <v>LOR Approved in Vprime</v>
      </c>
    </row>
    <row r="91" spans="1:70" s="406" customFormat="1" ht="21" customHeight="1">
      <c r="A91" s="251">
        <v>87</v>
      </c>
      <c r="B91" s="396" t="s">
        <v>15333</v>
      </c>
      <c r="C91" s="396" t="s">
        <v>15334</v>
      </c>
      <c r="D91" s="397" t="s">
        <v>15335</v>
      </c>
      <c r="E91" s="396"/>
      <c r="F91" s="396"/>
      <c r="G91" s="223" t="s">
        <v>15336</v>
      </c>
      <c r="H91" s="397" t="s">
        <v>14841</v>
      </c>
      <c r="I91" s="397" t="s">
        <v>14849</v>
      </c>
      <c r="J91" s="396" t="s">
        <v>14875</v>
      </c>
      <c r="K91" s="396"/>
      <c r="L91" s="398" t="s">
        <v>15257</v>
      </c>
      <c r="M91" s="399">
        <v>45261</v>
      </c>
      <c r="N91" s="399"/>
      <c r="O91" s="399"/>
      <c r="P91" s="437" t="s">
        <v>15267</v>
      </c>
      <c r="Q91" s="397">
        <v>2</v>
      </c>
      <c r="R91" s="397" t="s">
        <v>14916</v>
      </c>
      <c r="S91" s="437" t="s">
        <v>14854</v>
      </c>
      <c r="T91" s="438" t="e">
        <v>#N/A</v>
      </c>
      <c r="U91" s="438"/>
      <c r="V91" s="438" t="s">
        <v>14855</v>
      </c>
      <c r="W91" s="308" t="s">
        <v>191</v>
      </c>
      <c r="X91" s="396"/>
      <c r="Y91" s="396"/>
      <c r="Z91" s="396"/>
      <c r="AA91" s="396"/>
      <c r="AB91" s="396"/>
      <c r="AC91" s="396" t="s">
        <v>15337</v>
      </c>
      <c r="AD91" s="396">
        <v>92</v>
      </c>
      <c r="AE91" s="396" t="s">
        <v>14875</v>
      </c>
      <c r="AF91" s="396" t="s">
        <v>14849</v>
      </c>
      <c r="AG91" s="396" t="s">
        <v>14875</v>
      </c>
      <c r="AH91" s="396" t="s">
        <v>14875</v>
      </c>
      <c r="AI91" s="439" t="s">
        <v>15338</v>
      </c>
      <c r="AJ91" s="401">
        <v>2000</v>
      </c>
      <c r="AK91" s="401">
        <v>2500</v>
      </c>
      <c r="AL91" s="401">
        <v>271673.34000000003</v>
      </c>
      <c r="AM91" s="401">
        <v>276173.34000000003</v>
      </c>
      <c r="AN91" s="396"/>
      <c r="AO91" s="396"/>
      <c r="AP91" s="396"/>
      <c r="AQ91" s="414"/>
      <c r="AR91" s="396">
        <v>100210037</v>
      </c>
      <c r="AS91" s="402">
        <v>276174</v>
      </c>
      <c r="AT91" s="415">
        <v>45183</v>
      </c>
      <c r="AU91" s="396" t="s">
        <v>15339</v>
      </c>
      <c r="AV91" s="401">
        <v>271673</v>
      </c>
      <c r="AW91" s="404" t="s">
        <v>61</v>
      </c>
      <c r="AX91" s="403"/>
      <c r="AY91" s="403"/>
      <c r="AZ91" s="403"/>
      <c r="BA91" s="403"/>
      <c r="BB91" s="403"/>
      <c r="BC91" s="404"/>
      <c r="BD91" s="397"/>
      <c r="BE91" s="416"/>
      <c r="BF91" s="414"/>
      <c r="BG91" s="404"/>
      <c r="BH91" s="404"/>
      <c r="BI91" s="404"/>
      <c r="BJ91" s="404"/>
      <c r="BK91" s="404"/>
      <c r="BL91" s="404"/>
      <c r="BM91" s="405"/>
      <c r="BN91" s="396" t="s">
        <v>2015</v>
      </c>
      <c r="BO91" s="396" t="s">
        <v>2015</v>
      </c>
      <c r="BQ91" s="236" t="str">
        <f>IF(BD91&lt;&gt;"",'All Link_LOV'!$I$26,IF('Borneo 103sites'!BC91&lt;&gt;"",'All Link_LOV'!$I$25,'All Link_LOV'!$I$7))</f>
        <v>Queried - Pending TP Submission</v>
      </c>
      <c r="BR91" s="14" t="str">
        <f>IF(AU91&lt;&gt;"",'All Link_LOV'!$M$13,IF(W91="Pending Budget",'All Link_LOV'!$M$11,"Queried"))</f>
        <v>LOR Approved in Vprime</v>
      </c>
    </row>
    <row r="92" spans="1:70" s="406" customFormat="1" ht="21" customHeight="1">
      <c r="A92" s="251">
        <v>88</v>
      </c>
      <c r="B92" s="396" t="s">
        <v>15340</v>
      </c>
      <c r="C92" s="396" t="s">
        <v>15341</v>
      </c>
      <c r="D92" s="397" t="s">
        <v>15342</v>
      </c>
      <c r="E92" s="396"/>
      <c r="F92" s="396"/>
      <c r="G92" s="223" t="s">
        <v>15343</v>
      </c>
      <c r="H92" s="397" t="s">
        <v>14841</v>
      </c>
      <c r="I92" s="397" t="s">
        <v>14849</v>
      </c>
      <c r="J92" s="396" t="s">
        <v>14875</v>
      </c>
      <c r="K92" s="396"/>
      <c r="L92" s="398" t="s">
        <v>15257</v>
      </c>
      <c r="M92" s="399">
        <v>45261</v>
      </c>
      <c r="N92" s="399"/>
      <c r="O92" s="399"/>
      <c r="P92" s="424" t="s">
        <v>15267</v>
      </c>
      <c r="Q92" s="397">
        <v>2</v>
      </c>
      <c r="R92" s="397" t="s">
        <v>14916</v>
      </c>
      <c r="S92" s="424" t="s">
        <v>14854</v>
      </c>
      <c r="T92" s="425" t="e">
        <v>#N/A</v>
      </c>
      <c r="U92" s="425"/>
      <c r="V92" s="425" t="s">
        <v>14855</v>
      </c>
      <c r="W92" s="229" t="s">
        <v>191</v>
      </c>
      <c r="X92" s="396"/>
      <c r="Y92" s="396"/>
      <c r="Z92" s="396"/>
      <c r="AA92" s="396"/>
      <c r="AB92" s="396"/>
      <c r="AC92" s="396" t="s">
        <v>14896</v>
      </c>
      <c r="AD92" s="396">
        <v>6</v>
      </c>
      <c r="AE92" s="396" t="s">
        <v>14875</v>
      </c>
      <c r="AF92" s="396" t="s">
        <v>14849</v>
      </c>
      <c r="AG92" s="396" t="s">
        <v>14875</v>
      </c>
      <c r="AH92" s="396" t="s">
        <v>14849</v>
      </c>
      <c r="AI92" s="440" t="s">
        <v>15344</v>
      </c>
      <c r="AJ92" s="401">
        <v>2000</v>
      </c>
      <c r="AK92" s="401">
        <v>2500</v>
      </c>
      <c r="AL92" s="401">
        <v>178080.23</v>
      </c>
      <c r="AM92" s="401">
        <v>182580.23</v>
      </c>
      <c r="AN92" s="396"/>
      <c r="AO92" s="396"/>
      <c r="AP92" s="396"/>
      <c r="AQ92" s="414"/>
      <c r="AR92" s="396">
        <v>100210061</v>
      </c>
      <c r="AS92" s="402">
        <v>182581</v>
      </c>
      <c r="AT92" s="415">
        <v>45183</v>
      </c>
      <c r="AU92" s="396" t="s">
        <v>15345</v>
      </c>
      <c r="AV92" s="401">
        <v>178080</v>
      </c>
      <c r="AW92" s="404" t="s">
        <v>61</v>
      </c>
      <c r="AX92" s="403"/>
      <c r="AY92" s="403"/>
      <c r="AZ92" s="403"/>
      <c r="BA92" s="403"/>
      <c r="BB92" s="403"/>
      <c r="BC92" s="404"/>
      <c r="BD92" s="397"/>
      <c r="BE92" s="416"/>
      <c r="BF92" s="414"/>
      <c r="BG92" s="404"/>
      <c r="BH92" s="404"/>
      <c r="BI92" s="404"/>
      <c r="BJ92" s="404"/>
      <c r="BK92" s="404"/>
      <c r="BL92" s="404"/>
      <c r="BM92" s="405"/>
      <c r="BN92" s="396" t="s">
        <v>2015</v>
      </c>
      <c r="BO92" s="396" t="s">
        <v>2015</v>
      </c>
      <c r="BQ92" s="236" t="str">
        <f>IF(BD92&lt;&gt;"",'All Link_LOV'!$I$26,IF('Borneo 103sites'!BC92&lt;&gt;"",'All Link_LOV'!$I$25,'All Link_LOV'!$I$7))</f>
        <v>Queried - Pending TP Submission</v>
      </c>
      <c r="BR92" s="14" t="str">
        <f>IF(AU92&lt;&gt;"",'All Link_LOV'!$M$13,IF(W92="Pending Budget",'All Link_LOV'!$M$11,"Queried"))</f>
        <v>LOR Approved in Vprime</v>
      </c>
    </row>
    <row r="93" spans="1:70" s="406" customFormat="1" ht="21" customHeight="1">
      <c r="A93" s="236">
        <v>89</v>
      </c>
      <c r="B93" s="396" t="s">
        <v>15346</v>
      </c>
      <c r="C93" s="396" t="s">
        <v>15347</v>
      </c>
      <c r="D93" s="397" t="s">
        <v>15348</v>
      </c>
      <c r="E93" s="396"/>
      <c r="F93" s="396"/>
      <c r="G93" s="223" t="s">
        <v>15349</v>
      </c>
      <c r="H93" s="397" t="s">
        <v>14841</v>
      </c>
      <c r="I93" s="397" t="s">
        <v>14849</v>
      </c>
      <c r="J93" s="396" t="s">
        <v>14875</v>
      </c>
      <c r="K93" s="396"/>
      <c r="L93" s="398" t="s">
        <v>15257</v>
      </c>
      <c r="M93" s="399">
        <v>45261</v>
      </c>
      <c r="N93" s="399"/>
      <c r="O93" s="399"/>
      <c r="P93" s="424" t="s">
        <v>15267</v>
      </c>
      <c r="Q93" s="397">
        <v>2</v>
      </c>
      <c r="R93" s="397" t="s">
        <v>15257</v>
      </c>
      <c r="S93" s="424" t="s">
        <v>14845</v>
      </c>
      <c r="T93" s="425">
        <v>45176</v>
      </c>
      <c r="U93" s="425">
        <v>45173</v>
      </c>
      <c r="V93" s="425" t="s">
        <v>14846</v>
      </c>
      <c r="W93" s="229" t="s">
        <v>191</v>
      </c>
      <c r="X93" s="396"/>
      <c r="Y93" s="396"/>
      <c r="Z93" s="396"/>
      <c r="AA93" s="396"/>
      <c r="AB93" s="396"/>
      <c r="AC93" s="396" t="s">
        <v>15245</v>
      </c>
      <c r="AD93" s="396">
        <v>100</v>
      </c>
      <c r="AE93" s="396" t="s">
        <v>14875</v>
      </c>
      <c r="AF93" s="396" t="s">
        <v>14849</v>
      </c>
      <c r="AG93" s="396" t="s">
        <v>14875</v>
      </c>
      <c r="AH93" s="396" t="s">
        <v>14849</v>
      </c>
      <c r="AI93" s="426" t="s">
        <v>15350</v>
      </c>
      <c r="AJ93" s="401">
        <v>2000</v>
      </c>
      <c r="AK93" s="401">
        <v>2500</v>
      </c>
      <c r="AL93" s="401">
        <v>114176.5</v>
      </c>
      <c r="AM93" s="401">
        <v>118676.5</v>
      </c>
      <c r="AN93" s="396"/>
      <c r="AO93" s="396"/>
      <c r="AP93" s="396"/>
      <c r="AQ93" s="396"/>
      <c r="AR93" s="396">
        <v>100210045</v>
      </c>
      <c r="AS93" s="402"/>
      <c r="AT93" s="396"/>
      <c r="AU93" s="396"/>
      <c r="AV93" s="401"/>
      <c r="AW93" s="403"/>
      <c r="AX93" s="403"/>
      <c r="AY93" s="403"/>
      <c r="AZ93" s="403"/>
      <c r="BA93" s="403"/>
      <c r="BB93" s="403"/>
      <c r="BC93" s="404"/>
      <c r="BD93" s="396"/>
      <c r="BE93" s="405"/>
      <c r="BF93" s="396"/>
      <c r="BG93" s="405"/>
      <c r="BH93" s="405"/>
      <c r="BI93" s="405"/>
      <c r="BJ93" s="405"/>
      <c r="BK93" s="405"/>
      <c r="BL93" s="405"/>
      <c r="BM93" s="405"/>
      <c r="BN93" s="396" t="s">
        <v>2015</v>
      </c>
      <c r="BO93" s="396" t="s">
        <v>2015</v>
      </c>
      <c r="BQ93" s="236" t="str">
        <f>IF(BD93&lt;&gt;"",'All Link_LOV'!$I$26,IF('Borneo 103sites'!BC93&lt;&gt;"",'All Link_LOV'!$I$25,'All Link_LOV'!$I$7))</f>
        <v>Queried - Pending TP Submission</v>
      </c>
      <c r="BR93" s="14" t="str">
        <f>IF(AU93&lt;&gt;"",'All Link_LOV'!$M$13,IF(W93="Pending Budget",'All Link_LOV'!$M$11,"Queried"))</f>
        <v>No/Insufficient Budget</v>
      </c>
    </row>
    <row r="94" spans="1:70" s="406" customFormat="1" ht="21" customHeight="1">
      <c r="A94" s="251">
        <v>90</v>
      </c>
      <c r="B94" s="396" t="s">
        <v>15351</v>
      </c>
      <c r="C94" s="396" t="s">
        <v>15352</v>
      </c>
      <c r="D94" s="397" t="s">
        <v>15353</v>
      </c>
      <c r="E94" s="396"/>
      <c r="F94" s="396"/>
      <c r="G94" s="223" t="s">
        <v>15354</v>
      </c>
      <c r="H94" s="397" t="s">
        <v>14841</v>
      </c>
      <c r="I94" s="397" t="s">
        <v>14849</v>
      </c>
      <c r="J94" s="396" t="s">
        <v>14875</v>
      </c>
      <c r="K94" s="396"/>
      <c r="L94" s="398" t="s">
        <v>15257</v>
      </c>
      <c r="M94" s="399">
        <v>45261</v>
      </c>
      <c r="N94" s="399"/>
      <c r="O94" s="399"/>
      <c r="P94" s="397" t="s">
        <v>15267</v>
      </c>
      <c r="Q94" s="397">
        <v>2</v>
      </c>
      <c r="R94" s="397" t="s">
        <v>15090</v>
      </c>
      <c r="S94" s="397" t="s">
        <v>14845</v>
      </c>
      <c r="T94" s="400">
        <v>45168</v>
      </c>
      <c r="U94" s="400">
        <v>45167</v>
      </c>
      <c r="V94" s="400" t="s">
        <v>14846</v>
      </c>
      <c r="W94" s="243" t="s">
        <v>191</v>
      </c>
      <c r="X94" s="396"/>
      <c r="Y94" s="396"/>
      <c r="Z94" s="396"/>
      <c r="AA94" s="396"/>
      <c r="AB94" s="396"/>
      <c r="AC94" s="396" t="s">
        <v>14979</v>
      </c>
      <c r="AD94" s="396">
        <v>140</v>
      </c>
      <c r="AE94" s="396" t="s">
        <v>14849</v>
      </c>
      <c r="AF94" s="396" t="s">
        <v>14849</v>
      </c>
      <c r="AG94" s="396" t="s">
        <v>14875</v>
      </c>
      <c r="AH94" s="396" t="s">
        <v>14875</v>
      </c>
      <c r="AI94" s="396" t="s">
        <v>14882</v>
      </c>
      <c r="AJ94" s="401">
        <v>2000</v>
      </c>
      <c r="AK94" s="401">
        <v>2500</v>
      </c>
      <c r="AL94" s="401">
        <v>192718.58</v>
      </c>
      <c r="AM94" s="401">
        <v>197218.58</v>
      </c>
      <c r="AN94" s="396"/>
      <c r="AO94" s="396"/>
      <c r="AP94" s="396"/>
      <c r="AQ94" s="414"/>
      <c r="AR94" s="396">
        <v>100210936</v>
      </c>
      <c r="AS94" s="402">
        <v>197219</v>
      </c>
      <c r="AT94" s="415">
        <v>45183</v>
      </c>
      <c r="AU94" s="396" t="s">
        <v>15355</v>
      </c>
      <c r="AV94" s="401">
        <v>190000</v>
      </c>
      <c r="AW94" s="404" t="s">
        <v>61</v>
      </c>
      <c r="AX94" s="403"/>
      <c r="AY94" s="403"/>
      <c r="AZ94" s="403"/>
      <c r="BA94" s="403"/>
      <c r="BB94" s="403"/>
      <c r="BC94" s="404"/>
      <c r="BD94" s="397"/>
      <c r="BE94" s="416"/>
      <c r="BF94" s="414"/>
      <c r="BG94" s="404"/>
      <c r="BH94" s="404"/>
      <c r="BI94" s="404"/>
      <c r="BJ94" s="404"/>
      <c r="BK94" s="404"/>
      <c r="BL94" s="404"/>
      <c r="BM94" s="405"/>
      <c r="BN94" s="396" t="s">
        <v>2015</v>
      </c>
      <c r="BO94" s="396" t="s">
        <v>2015</v>
      </c>
      <c r="BQ94" s="236" t="str">
        <f>IF(BD94&lt;&gt;"",'All Link_LOV'!$I$26,IF('Borneo 103sites'!BC94&lt;&gt;"",'All Link_LOV'!$I$25,'All Link_LOV'!$I$7))</f>
        <v>Queried - Pending TP Submission</v>
      </c>
      <c r="BR94" s="14" t="str">
        <f>IF(AU94&lt;&gt;"",'All Link_LOV'!$M$13,IF(W94="Pending Budget",'All Link_LOV'!$M$11,"Queried"))</f>
        <v>LOR Approved in Vprime</v>
      </c>
    </row>
    <row r="95" spans="1:70" s="406" customFormat="1" ht="21" customHeight="1">
      <c r="A95" s="251">
        <v>91</v>
      </c>
      <c r="B95" s="396" t="s">
        <v>15356</v>
      </c>
      <c r="C95" s="396" t="s">
        <v>15357</v>
      </c>
      <c r="D95" s="397" t="s">
        <v>15358</v>
      </c>
      <c r="E95" s="396"/>
      <c r="F95" s="396"/>
      <c r="G95" s="223" t="s">
        <v>15359</v>
      </c>
      <c r="H95" s="397" t="s">
        <v>14841</v>
      </c>
      <c r="I95" s="397" t="s">
        <v>14875</v>
      </c>
      <c r="J95" s="396" t="s">
        <v>14875</v>
      </c>
      <c r="K95" s="396"/>
      <c r="L95" s="398" t="s">
        <v>15257</v>
      </c>
      <c r="M95" s="399">
        <v>45261</v>
      </c>
      <c r="N95" s="399"/>
      <c r="O95" s="399"/>
      <c r="P95" s="397" t="s">
        <v>15267</v>
      </c>
      <c r="Q95" s="397">
        <v>2</v>
      </c>
      <c r="R95" s="397" t="s">
        <v>15141</v>
      </c>
      <c r="S95" s="397" t="s">
        <v>14845</v>
      </c>
      <c r="T95" s="400">
        <v>45174</v>
      </c>
      <c r="U95" s="400">
        <v>45177</v>
      </c>
      <c r="V95" s="400" t="s">
        <v>14846</v>
      </c>
      <c r="W95" s="243" t="s">
        <v>191</v>
      </c>
      <c r="X95" s="396"/>
      <c r="Y95" s="396"/>
      <c r="Z95" s="396"/>
      <c r="AA95" s="396"/>
      <c r="AB95" s="396"/>
      <c r="AC95" s="396" t="s">
        <v>15276</v>
      </c>
      <c r="AD95" s="396">
        <v>500</v>
      </c>
      <c r="AE95" s="396" t="s">
        <v>14875</v>
      </c>
      <c r="AF95" s="396" t="s">
        <v>14875</v>
      </c>
      <c r="AG95" s="396" t="s">
        <v>14875</v>
      </c>
      <c r="AH95" s="396" t="s">
        <v>14875</v>
      </c>
      <c r="AI95" s="396" t="s">
        <v>15277</v>
      </c>
      <c r="AJ95" s="401">
        <v>1000</v>
      </c>
      <c r="AK95" s="401">
        <v>2500</v>
      </c>
      <c r="AL95" s="401">
        <v>121977.08</v>
      </c>
      <c r="AM95" s="401">
        <v>125477.08</v>
      </c>
      <c r="AN95" s="396"/>
      <c r="AO95" s="396"/>
      <c r="AP95" s="396"/>
      <c r="AQ95" s="396"/>
      <c r="AR95" s="396">
        <v>100210937</v>
      </c>
      <c r="AS95" s="402"/>
      <c r="AT95" s="396"/>
      <c r="AU95" s="396"/>
      <c r="AV95" s="401"/>
      <c r="AW95" s="403"/>
      <c r="AX95" s="403"/>
      <c r="AY95" s="403"/>
      <c r="AZ95" s="403"/>
      <c r="BA95" s="403"/>
      <c r="BB95" s="403"/>
      <c r="BC95" s="404"/>
      <c r="BD95" s="396"/>
      <c r="BE95" s="405"/>
      <c r="BF95" s="396"/>
      <c r="BG95" s="405"/>
      <c r="BH95" s="405"/>
      <c r="BI95" s="405"/>
      <c r="BJ95" s="405"/>
      <c r="BK95" s="405"/>
      <c r="BL95" s="405"/>
      <c r="BM95" s="405"/>
      <c r="BN95" s="396" t="s">
        <v>2015</v>
      </c>
      <c r="BO95" s="396" t="s">
        <v>2015</v>
      </c>
      <c r="BQ95" s="236" t="str">
        <f>IF(BD95&lt;&gt;"",'All Link_LOV'!$I$26,IF('Borneo 103sites'!BC95&lt;&gt;"",'All Link_LOV'!$I$25,'All Link_LOV'!$I$7))</f>
        <v>Queried - Pending TP Submission</v>
      </c>
      <c r="BR95" s="14" t="str">
        <f>IF(AU95&lt;&gt;"",'All Link_LOV'!$M$13,IF(W95="Pending Budget",'All Link_LOV'!$M$11,"Queried"))</f>
        <v>No/Insufficient Budget</v>
      </c>
    </row>
    <row r="96" spans="1:70" s="406" customFormat="1" ht="21" customHeight="1">
      <c r="A96" s="251">
        <v>92</v>
      </c>
      <c r="B96" s="396" t="s">
        <v>15360</v>
      </c>
      <c r="C96" s="396" t="s">
        <v>15361</v>
      </c>
      <c r="D96" s="397" t="s">
        <v>15362</v>
      </c>
      <c r="E96" s="396"/>
      <c r="F96" s="396"/>
      <c r="G96" s="223" t="s">
        <v>15363</v>
      </c>
      <c r="H96" s="397" t="s">
        <v>14841</v>
      </c>
      <c r="I96" s="397" t="s">
        <v>14875</v>
      </c>
      <c r="J96" s="396" t="s">
        <v>14875</v>
      </c>
      <c r="K96" s="396"/>
      <c r="L96" s="398" t="s">
        <v>15257</v>
      </c>
      <c r="M96" s="399">
        <v>45261</v>
      </c>
      <c r="N96" s="399"/>
      <c r="O96" s="399"/>
      <c r="P96" s="397" t="s">
        <v>15267</v>
      </c>
      <c r="Q96" s="397">
        <v>2</v>
      </c>
      <c r="R96" s="397" t="s">
        <v>15257</v>
      </c>
      <c r="S96" s="397" t="s">
        <v>14845</v>
      </c>
      <c r="T96" s="400">
        <v>45174</v>
      </c>
      <c r="U96" s="400">
        <v>45175</v>
      </c>
      <c r="V96" s="400" t="s">
        <v>14846</v>
      </c>
      <c r="W96" s="243" t="s">
        <v>191</v>
      </c>
      <c r="X96" s="396"/>
      <c r="Y96" s="396"/>
      <c r="Z96" s="396"/>
      <c r="AA96" s="396"/>
      <c r="AB96" s="396"/>
      <c r="AC96" s="396" t="s">
        <v>14979</v>
      </c>
      <c r="AD96" s="396">
        <v>142</v>
      </c>
      <c r="AE96" s="396" t="s">
        <v>14875</v>
      </c>
      <c r="AF96" s="396" t="s">
        <v>14875</v>
      </c>
      <c r="AG96" s="396" t="s">
        <v>14875</v>
      </c>
      <c r="AH96" s="396" t="s">
        <v>14875</v>
      </c>
      <c r="AI96" s="396" t="s">
        <v>15020</v>
      </c>
      <c r="AJ96" s="401">
        <v>7008.34</v>
      </c>
      <c r="AK96" s="401">
        <v>2500</v>
      </c>
      <c r="AL96" s="401">
        <v>97666.74</v>
      </c>
      <c r="AM96" s="401">
        <v>107175.08</v>
      </c>
      <c r="AN96" s="396"/>
      <c r="AO96" s="396"/>
      <c r="AP96" s="396"/>
      <c r="AQ96" s="396"/>
      <c r="AR96" s="396">
        <v>100210938</v>
      </c>
      <c r="AS96" s="402"/>
      <c r="AT96" s="396"/>
      <c r="AU96" s="396"/>
      <c r="AV96" s="401"/>
      <c r="AW96" s="403"/>
      <c r="AX96" s="403"/>
      <c r="AY96" s="403"/>
      <c r="AZ96" s="403"/>
      <c r="BA96" s="403"/>
      <c r="BB96" s="403"/>
      <c r="BC96" s="404"/>
      <c r="BD96" s="396"/>
      <c r="BE96" s="405"/>
      <c r="BF96" s="396"/>
      <c r="BG96" s="405"/>
      <c r="BH96" s="405"/>
      <c r="BI96" s="405"/>
      <c r="BJ96" s="405"/>
      <c r="BK96" s="405"/>
      <c r="BL96" s="405"/>
      <c r="BM96" s="405"/>
      <c r="BN96" s="396" t="s">
        <v>2015</v>
      </c>
      <c r="BO96" s="396" t="s">
        <v>2015</v>
      </c>
      <c r="BQ96" s="236" t="str">
        <f>IF(BD96&lt;&gt;"",'All Link_LOV'!$I$26,IF('Borneo 103sites'!BC96&lt;&gt;"",'All Link_LOV'!$I$25,'All Link_LOV'!$I$7))</f>
        <v>Queried - Pending TP Submission</v>
      </c>
      <c r="BR96" s="14" t="str">
        <f>IF(AU96&lt;&gt;"",'All Link_LOV'!$M$13,IF(W96="Pending Budget",'All Link_LOV'!$M$11,"Queried"))</f>
        <v>No/Insufficient Budget</v>
      </c>
    </row>
    <row r="97" spans="1:70" s="406" customFormat="1" ht="21" customHeight="1">
      <c r="A97" s="236">
        <v>93</v>
      </c>
      <c r="B97" s="396" t="s">
        <v>15364</v>
      </c>
      <c r="C97" s="396" t="s">
        <v>15365</v>
      </c>
      <c r="D97" s="397" t="s">
        <v>15366</v>
      </c>
      <c r="E97" s="396"/>
      <c r="F97" s="396"/>
      <c r="G97" s="223" t="s">
        <v>15367</v>
      </c>
      <c r="H97" s="397" t="s">
        <v>14853</v>
      </c>
      <c r="I97" s="397" t="s">
        <v>14875</v>
      </c>
      <c r="J97" s="396" t="s">
        <v>14875</v>
      </c>
      <c r="K97" s="396"/>
      <c r="L97" s="398" t="s">
        <v>15257</v>
      </c>
      <c r="M97" s="399">
        <v>45261</v>
      </c>
      <c r="N97" s="399"/>
      <c r="O97" s="399"/>
      <c r="P97" s="424" t="s">
        <v>15267</v>
      </c>
      <c r="Q97" s="397">
        <v>2</v>
      </c>
      <c r="R97" s="397" t="s">
        <v>14916</v>
      </c>
      <c r="S97" s="424" t="s">
        <v>14854</v>
      </c>
      <c r="T97" s="425" t="e">
        <v>#N/A</v>
      </c>
      <c r="U97" s="425"/>
      <c r="V97" s="425" t="s">
        <v>14855</v>
      </c>
      <c r="W97" s="229" t="s">
        <v>191</v>
      </c>
      <c r="X97" s="412" t="s">
        <v>604</v>
      </c>
      <c r="Y97" s="396"/>
      <c r="Z97" s="396"/>
      <c r="AA97" s="396"/>
      <c r="AB97" s="396"/>
      <c r="AC97" s="396" t="s">
        <v>15368</v>
      </c>
      <c r="AD97" s="396">
        <v>156</v>
      </c>
      <c r="AE97" s="396" t="s">
        <v>14849</v>
      </c>
      <c r="AF97" s="396" t="s">
        <v>14875</v>
      </c>
      <c r="AG97" s="396" t="s">
        <v>14875</v>
      </c>
      <c r="AH97" s="396" t="s">
        <v>14849</v>
      </c>
      <c r="AI97" s="426" t="s">
        <v>15369</v>
      </c>
      <c r="AJ97" s="401">
        <v>643.62</v>
      </c>
      <c r="AK97" s="401">
        <v>640.37</v>
      </c>
      <c r="AL97" s="401">
        <v>327967.65999999997</v>
      </c>
      <c r="AM97" s="401">
        <v>329251.64999999997</v>
      </c>
      <c r="AN97" s="396"/>
      <c r="AO97" s="396"/>
      <c r="AP97" s="396"/>
      <c r="AQ97" s="414"/>
      <c r="AR97" s="396">
        <v>100210210</v>
      </c>
      <c r="AS97" s="402">
        <v>329252</v>
      </c>
      <c r="AT97" s="415">
        <v>45183</v>
      </c>
      <c r="AU97" s="396" t="s">
        <v>15370</v>
      </c>
      <c r="AV97" s="401">
        <v>327968</v>
      </c>
      <c r="AW97" s="404" t="s">
        <v>61</v>
      </c>
      <c r="AX97" s="403"/>
      <c r="AY97" s="403"/>
      <c r="AZ97" s="403"/>
      <c r="BA97" s="403"/>
      <c r="BB97" s="403"/>
      <c r="BC97" s="404"/>
      <c r="BD97" s="397"/>
      <c r="BE97" s="416"/>
      <c r="BF97" s="414"/>
      <c r="BG97" s="404"/>
      <c r="BH97" s="404"/>
      <c r="BI97" s="404"/>
      <c r="BJ97" s="404"/>
      <c r="BK97" s="404"/>
      <c r="BL97" s="404"/>
      <c r="BM97" s="405"/>
      <c r="BN97" s="396" t="s">
        <v>2015</v>
      </c>
      <c r="BO97" s="396" t="s">
        <v>2015</v>
      </c>
      <c r="BQ97" s="236" t="str">
        <f>IF(BD97&lt;&gt;"",'All Link_LOV'!$I$26,IF('Borneo 103sites'!BC97&lt;&gt;"",'All Link_LOV'!$I$25,'All Link_LOV'!$I$7))</f>
        <v>Queried - Pending TP Submission</v>
      </c>
      <c r="BR97" s="14" t="str">
        <f>IF(AU97&lt;&gt;"",'All Link_LOV'!$M$13,IF(W97="Pending Budget",'All Link_LOV'!$M$11,"Queried"))</f>
        <v>LOR Approved in Vprime</v>
      </c>
    </row>
    <row r="98" spans="1:70" s="406" customFormat="1" ht="21" customHeight="1">
      <c r="A98" s="251">
        <v>94</v>
      </c>
      <c r="B98" s="396" t="s">
        <v>15371</v>
      </c>
      <c r="C98" s="396" t="s">
        <v>15372</v>
      </c>
      <c r="D98" s="397" t="s">
        <v>15373</v>
      </c>
      <c r="E98" s="396"/>
      <c r="F98" s="396"/>
      <c r="G98" s="223" t="s">
        <v>15374</v>
      </c>
      <c r="H98" s="397" t="s">
        <v>14841</v>
      </c>
      <c r="I98" s="397" t="s">
        <v>14849</v>
      </c>
      <c r="J98" s="396" t="s">
        <v>14875</v>
      </c>
      <c r="K98" s="396"/>
      <c r="L98" s="398" t="s">
        <v>15257</v>
      </c>
      <c r="M98" s="399">
        <v>45261</v>
      </c>
      <c r="N98" s="399"/>
      <c r="O98" s="399"/>
      <c r="P98" s="424" t="s">
        <v>15267</v>
      </c>
      <c r="Q98" s="397">
        <v>2</v>
      </c>
      <c r="R98" s="397" t="s">
        <v>15141</v>
      </c>
      <c r="S98" s="424" t="s">
        <v>14854</v>
      </c>
      <c r="T98" s="425" t="e">
        <v>#N/A</v>
      </c>
      <c r="U98" s="425"/>
      <c r="V98" s="425" t="s">
        <v>14855</v>
      </c>
      <c r="W98" s="229" t="s">
        <v>191</v>
      </c>
      <c r="X98" s="396"/>
      <c r="Y98" s="396"/>
      <c r="Z98" s="396"/>
      <c r="AA98" s="396"/>
      <c r="AB98" s="396"/>
      <c r="AC98" s="396" t="s">
        <v>14848</v>
      </c>
      <c r="AD98" s="396">
        <v>30</v>
      </c>
      <c r="AE98" s="396" t="s">
        <v>14849</v>
      </c>
      <c r="AF98" s="396" t="s">
        <v>14849</v>
      </c>
      <c r="AG98" s="396" t="s">
        <v>14875</v>
      </c>
      <c r="AH98" s="396" t="s">
        <v>14875</v>
      </c>
      <c r="AI98" s="426" t="s">
        <v>15375</v>
      </c>
      <c r="AJ98" s="401">
        <v>2000</v>
      </c>
      <c r="AK98" s="401">
        <v>2500</v>
      </c>
      <c r="AL98" s="401">
        <v>49384.7</v>
      </c>
      <c r="AM98" s="401">
        <v>53884.7</v>
      </c>
      <c r="AN98" s="396"/>
      <c r="AO98" s="396"/>
      <c r="AP98" s="396"/>
      <c r="AQ98" s="396"/>
      <c r="AR98" s="396">
        <v>100210939</v>
      </c>
      <c r="AS98" s="402"/>
      <c r="AT98" s="396"/>
      <c r="AU98" s="396"/>
      <c r="AV98" s="401"/>
      <c r="AW98" s="403"/>
      <c r="AX98" s="403"/>
      <c r="AY98" s="403"/>
      <c r="AZ98" s="403"/>
      <c r="BA98" s="403"/>
      <c r="BB98" s="403"/>
      <c r="BC98" s="404"/>
      <c r="BD98" s="396"/>
      <c r="BE98" s="405"/>
      <c r="BF98" s="396"/>
      <c r="BG98" s="405"/>
      <c r="BH98" s="405"/>
      <c r="BI98" s="405"/>
      <c r="BJ98" s="405"/>
      <c r="BK98" s="405"/>
      <c r="BL98" s="405"/>
      <c r="BM98" s="405"/>
      <c r="BN98" s="396" t="s">
        <v>2015</v>
      </c>
      <c r="BO98" s="396" t="s">
        <v>2015</v>
      </c>
      <c r="BQ98" s="236" t="str">
        <f>IF(BD98&lt;&gt;"",'All Link_LOV'!$I$26,IF('Borneo 103sites'!BC98&lt;&gt;"",'All Link_LOV'!$I$25,'All Link_LOV'!$I$7))</f>
        <v>Queried - Pending TP Submission</v>
      </c>
      <c r="BR98" s="14" t="str">
        <f>IF(AU98&lt;&gt;"",'All Link_LOV'!$M$13,IF(W98="Pending Budget",'All Link_LOV'!$M$11,"Queried"))</f>
        <v>No/Insufficient Budget</v>
      </c>
    </row>
    <row r="99" spans="1:70" s="406" customFormat="1" ht="21" customHeight="1">
      <c r="A99" s="251">
        <v>95</v>
      </c>
      <c r="B99" s="396" t="s">
        <v>15376</v>
      </c>
      <c r="C99" s="396" t="s">
        <v>15377</v>
      </c>
      <c r="D99" s="397" t="s">
        <v>15378</v>
      </c>
      <c r="E99" s="396"/>
      <c r="F99" s="396"/>
      <c r="G99" s="223" t="s">
        <v>15379</v>
      </c>
      <c r="H99" s="397" t="s">
        <v>14853</v>
      </c>
      <c r="I99" s="397" t="s">
        <v>14875</v>
      </c>
      <c r="J99" s="396" t="s">
        <v>14875</v>
      </c>
      <c r="K99" s="396"/>
      <c r="L99" s="398" t="s">
        <v>15257</v>
      </c>
      <c r="M99" s="399">
        <v>45261</v>
      </c>
      <c r="N99" s="399"/>
      <c r="O99" s="399"/>
      <c r="P99" s="424" t="s">
        <v>15267</v>
      </c>
      <c r="Q99" s="397">
        <v>2</v>
      </c>
      <c r="R99" s="397" t="s">
        <v>14916</v>
      </c>
      <c r="S99" s="424" t="s">
        <v>14873</v>
      </c>
      <c r="T99" s="425" t="s">
        <v>14874</v>
      </c>
      <c r="U99" s="425"/>
      <c r="V99" s="425" t="s">
        <v>14855</v>
      </c>
      <c r="W99" s="229" t="s">
        <v>191</v>
      </c>
      <c r="X99" s="396"/>
      <c r="Y99" s="396"/>
      <c r="Z99" s="396"/>
      <c r="AA99" s="396"/>
      <c r="AB99" s="396"/>
      <c r="AC99" s="396" t="s">
        <v>15308</v>
      </c>
      <c r="AD99" s="396">
        <v>230</v>
      </c>
      <c r="AE99" s="396" t="s">
        <v>14875</v>
      </c>
      <c r="AF99" s="396" t="s">
        <v>14875</v>
      </c>
      <c r="AG99" s="396" t="s">
        <v>14875</v>
      </c>
      <c r="AH99" s="396" t="s">
        <v>14875</v>
      </c>
      <c r="AI99" s="426" t="s">
        <v>15380</v>
      </c>
      <c r="AJ99" s="401">
        <v>634.62</v>
      </c>
      <c r="AK99" s="401">
        <v>724.77</v>
      </c>
      <c r="AL99" s="401">
        <v>348571.13</v>
      </c>
      <c r="AM99" s="401">
        <v>349930.52</v>
      </c>
      <c r="AN99" s="396"/>
      <c r="AO99" s="396"/>
      <c r="AP99" s="396"/>
      <c r="AQ99" s="414"/>
      <c r="AR99" s="396">
        <v>100209842</v>
      </c>
      <c r="AS99" s="402">
        <v>349932</v>
      </c>
      <c r="AT99" s="415">
        <v>45183</v>
      </c>
      <c r="AU99" s="396" t="s">
        <v>15381</v>
      </c>
      <c r="AV99" s="401">
        <v>348571</v>
      </c>
      <c r="AW99" s="404" t="s">
        <v>61</v>
      </c>
      <c r="AX99" s="403"/>
      <c r="AY99" s="403"/>
      <c r="AZ99" s="403"/>
      <c r="BA99" s="403"/>
      <c r="BB99" s="403"/>
      <c r="BC99" s="404"/>
      <c r="BD99" s="397"/>
      <c r="BE99" s="416"/>
      <c r="BF99" s="414"/>
      <c r="BG99" s="404"/>
      <c r="BH99" s="404"/>
      <c r="BI99" s="404"/>
      <c r="BJ99" s="404"/>
      <c r="BK99" s="404"/>
      <c r="BL99" s="404"/>
      <c r="BM99" s="405"/>
      <c r="BN99" s="396" t="s">
        <v>2015</v>
      </c>
      <c r="BO99" s="396" t="s">
        <v>2015</v>
      </c>
      <c r="BQ99" s="236" t="str">
        <f>IF(BD99&lt;&gt;"",'All Link_LOV'!$I$26,IF('Borneo 103sites'!BC99&lt;&gt;"",'All Link_LOV'!$I$25,'All Link_LOV'!$I$7))</f>
        <v>Queried - Pending TP Submission</v>
      </c>
      <c r="BR99" s="14" t="str">
        <f>IF(AU99&lt;&gt;"",'All Link_LOV'!$M$13,IF(W99="Pending Budget",'All Link_LOV'!$M$11,"Queried"))</f>
        <v>LOR Approved in Vprime</v>
      </c>
    </row>
    <row r="100" spans="1:70" s="406" customFormat="1" ht="21" customHeight="1">
      <c r="A100" s="251">
        <v>96</v>
      </c>
      <c r="B100" s="407" t="s">
        <v>15382</v>
      </c>
      <c r="C100" s="407" t="s">
        <v>15383</v>
      </c>
      <c r="D100" s="408" t="s">
        <v>15384</v>
      </c>
      <c r="E100" s="407"/>
      <c r="F100" s="407"/>
      <c r="G100" s="223" t="s">
        <v>15385</v>
      </c>
      <c r="H100" s="408" t="s">
        <v>14853</v>
      </c>
      <c r="I100" s="408" t="s">
        <v>14875</v>
      </c>
      <c r="J100" s="407" t="s">
        <v>14875</v>
      </c>
      <c r="K100" s="407"/>
      <c r="L100" s="398" t="s">
        <v>15257</v>
      </c>
      <c r="M100" s="399">
        <v>45261</v>
      </c>
      <c r="N100" s="399"/>
      <c r="O100" s="399"/>
      <c r="P100" s="409" t="s">
        <v>15267</v>
      </c>
      <c r="Q100" s="397">
        <v>2</v>
      </c>
      <c r="R100" s="397" t="s">
        <v>15090</v>
      </c>
      <c r="S100" s="409" t="s">
        <v>14974</v>
      </c>
      <c r="T100" s="410" t="e">
        <v>#N/A</v>
      </c>
      <c r="U100" s="410"/>
      <c r="V100" s="410" t="s">
        <v>14855</v>
      </c>
      <c r="W100" s="411" t="s">
        <v>191</v>
      </c>
      <c r="X100" s="407"/>
      <c r="Y100" s="407"/>
      <c r="Z100" s="407"/>
      <c r="AA100" s="407"/>
      <c r="AB100" s="407"/>
      <c r="AC100" s="407" t="s">
        <v>15386</v>
      </c>
      <c r="AD100" s="407">
        <v>910</v>
      </c>
      <c r="AE100" s="407" t="s">
        <v>14875</v>
      </c>
      <c r="AF100" s="407" t="s">
        <v>14875</v>
      </c>
      <c r="AG100" s="407" t="s">
        <v>14875</v>
      </c>
      <c r="AH100" s="407" t="s">
        <v>14875</v>
      </c>
      <c r="AI100" s="413" t="s">
        <v>15387</v>
      </c>
      <c r="AJ100" s="401">
        <v>634.62</v>
      </c>
      <c r="AK100" s="401">
        <v>0</v>
      </c>
      <c r="AL100" s="401">
        <v>416271.69</v>
      </c>
      <c r="AM100" s="401">
        <v>416906.31</v>
      </c>
      <c r="AN100" s="396"/>
      <c r="AO100" s="396"/>
      <c r="AP100" s="396"/>
      <c r="AQ100" s="414"/>
      <c r="AR100" s="396">
        <v>100209852</v>
      </c>
      <c r="AS100" s="402">
        <v>416907</v>
      </c>
      <c r="AT100" s="396"/>
      <c r="AU100" s="396"/>
      <c r="AV100" s="401"/>
      <c r="AW100" s="403"/>
      <c r="AX100" s="403"/>
      <c r="AY100" s="403"/>
      <c r="AZ100" s="403"/>
      <c r="BA100" s="403"/>
      <c r="BB100" s="403"/>
      <c r="BC100" s="404"/>
      <c r="BD100" s="397"/>
      <c r="BE100" s="416"/>
      <c r="BF100" s="414"/>
      <c r="BG100" s="404"/>
      <c r="BH100" s="404"/>
      <c r="BI100" s="404"/>
      <c r="BJ100" s="404"/>
      <c r="BK100" s="404"/>
      <c r="BL100" s="404"/>
      <c r="BM100" s="405"/>
      <c r="BN100" s="396" t="s">
        <v>2015</v>
      </c>
      <c r="BO100" s="396" t="s">
        <v>2015</v>
      </c>
      <c r="BQ100" s="236" t="str">
        <f>IF(BD100&lt;&gt;"",'All Link_LOV'!$I$26,IF('Borneo 103sites'!BC100&lt;&gt;"",'All Link_LOV'!$I$25,'All Link_LOV'!$I$7))</f>
        <v>Queried - Pending TP Submission</v>
      </c>
      <c r="BR100" s="14" t="str">
        <f>IF(AU100&lt;&gt;"",'All Link_LOV'!$M$13,IF(W100="Pending Budget",'All Link_LOV'!$M$11,"Queried"))</f>
        <v>No/Insufficient Budget</v>
      </c>
    </row>
    <row r="101" spans="1:70" s="406" customFormat="1" ht="21" customHeight="1">
      <c r="A101" s="236">
        <v>97</v>
      </c>
      <c r="B101" s="417"/>
      <c r="C101" s="417"/>
      <c r="D101" s="418"/>
      <c r="E101" s="417"/>
      <c r="F101" s="417"/>
      <c r="G101" s="223" t="s">
        <v>15388</v>
      </c>
      <c r="H101" s="418"/>
      <c r="I101" s="418"/>
      <c r="J101" s="417"/>
      <c r="K101" s="417"/>
      <c r="L101" s="398" t="s">
        <v>15257</v>
      </c>
      <c r="M101" s="399">
        <v>45261</v>
      </c>
      <c r="N101" s="399"/>
      <c r="O101" s="399"/>
      <c r="P101" s="419" t="s">
        <v>15267</v>
      </c>
      <c r="Q101" s="397">
        <v>2</v>
      </c>
      <c r="R101" s="397" t="s">
        <v>15090</v>
      </c>
      <c r="S101" s="419" t="e">
        <v>#N/A</v>
      </c>
      <c r="T101" s="420" t="e">
        <v>#N/A</v>
      </c>
      <c r="U101" s="420"/>
      <c r="V101" s="420" t="s">
        <v>14855</v>
      </c>
      <c r="W101" s="421" t="s">
        <v>191</v>
      </c>
      <c r="X101" s="417"/>
      <c r="Y101" s="417"/>
      <c r="Z101" s="417"/>
      <c r="AA101" s="417"/>
      <c r="AB101" s="417"/>
      <c r="AC101" s="417"/>
      <c r="AD101" s="417"/>
      <c r="AE101" s="417"/>
      <c r="AF101" s="417"/>
      <c r="AG101" s="417"/>
      <c r="AH101" s="417"/>
      <c r="AI101" s="423"/>
      <c r="AJ101" s="401">
        <v>634.62</v>
      </c>
      <c r="AK101" s="401">
        <v>724.77</v>
      </c>
      <c r="AL101" s="401">
        <v>415902.63</v>
      </c>
      <c r="AM101" s="401">
        <v>417262.02</v>
      </c>
      <c r="AN101" s="396"/>
      <c r="AO101" s="396"/>
      <c r="AP101" s="396"/>
      <c r="AQ101" s="414"/>
      <c r="AR101" s="396">
        <v>100209841</v>
      </c>
      <c r="AS101" s="402">
        <v>417263</v>
      </c>
      <c r="AT101" s="396"/>
      <c r="AU101" s="396"/>
      <c r="AV101" s="401"/>
      <c r="AW101" s="403"/>
      <c r="AX101" s="403"/>
      <c r="AY101" s="403"/>
      <c r="AZ101" s="403"/>
      <c r="BA101" s="403"/>
      <c r="BB101" s="403"/>
      <c r="BC101" s="404"/>
      <c r="BD101" s="397"/>
      <c r="BE101" s="416"/>
      <c r="BF101" s="414"/>
      <c r="BG101" s="404"/>
      <c r="BH101" s="404"/>
      <c r="BI101" s="404"/>
      <c r="BJ101" s="404"/>
      <c r="BK101" s="404"/>
      <c r="BL101" s="404"/>
      <c r="BM101" s="405"/>
      <c r="BN101" s="396" t="s">
        <v>2015</v>
      </c>
      <c r="BO101" s="396" t="s">
        <v>2015</v>
      </c>
      <c r="BQ101" s="236" t="str">
        <f>IF(BD101&lt;&gt;"",'All Link_LOV'!$I$26,IF('Borneo 103sites'!BC101&lt;&gt;"",'All Link_LOV'!$I$25,'All Link_LOV'!$I$7))</f>
        <v>Queried - Pending TP Submission</v>
      </c>
      <c r="BR101" s="14" t="str">
        <f>IF(AU101&lt;&gt;"",'All Link_LOV'!$M$13,IF(W101="Pending Budget",'All Link_LOV'!$M$11,"Queried"))</f>
        <v>No/Insufficient Budget</v>
      </c>
    </row>
    <row r="102" spans="1:70" s="406" customFormat="1" ht="21" customHeight="1">
      <c r="A102" s="251">
        <v>98</v>
      </c>
      <c r="B102" s="396" t="s">
        <v>15389</v>
      </c>
      <c r="C102" s="396" t="s">
        <v>15390</v>
      </c>
      <c r="D102" s="397" t="s">
        <v>15391</v>
      </c>
      <c r="E102" s="396"/>
      <c r="F102" s="396"/>
      <c r="G102" s="223" t="s">
        <v>15392</v>
      </c>
      <c r="H102" s="397" t="s">
        <v>14853</v>
      </c>
      <c r="I102" s="397" t="s">
        <v>14849</v>
      </c>
      <c r="J102" s="396" t="s">
        <v>14875</v>
      </c>
      <c r="K102" s="396"/>
      <c r="L102" s="398" t="s">
        <v>15257</v>
      </c>
      <c r="M102" s="399">
        <v>45261</v>
      </c>
      <c r="N102" s="399"/>
      <c r="O102" s="399"/>
      <c r="P102" s="424" t="s">
        <v>15267</v>
      </c>
      <c r="Q102" s="397">
        <v>2</v>
      </c>
      <c r="R102" s="397" t="s">
        <v>15141</v>
      </c>
      <c r="S102" s="424" t="s">
        <v>14974</v>
      </c>
      <c r="T102" s="425">
        <v>0</v>
      </c>
      <c r="U102" s="425"/>
      <c r="V102" s="425" t="s">
        <v>14855</v>
      </c>
      <c r="W102" s="229" t="s">
        <v>191</v>
      </c>
      <c r="X102" s="396"/>
      <c r="Y102" s="396"/>
      <c r="Z102" s="396"/>
      <c r="AA102" s="396"/>
      <c r="AB102" s="396" t="s">
        <v>4099</v>
      </c>
      <c r="AC102" s="396" t="s">
        <v>15006</v>
      </c>
      <c r="AD102" s="396">
        <v>250</v>
      </c>
      <c r="AE102" s="396" t="s">
        <v>14849</v>
      </c>
      <c r="AF102" s="396" t="s">
        <v>14849</v>
      </c>
      <c r="AG102" s="396" t="s">
        <v>14875</v>
      </c>
      <c r="AH102" s="396" t="s">
        <v>14849</v>
      </c>
      <c r="AI102" s="426" t="s">
        <v>15393</v>
      </c>
      <c r="AJ102" s="401">
        <v>634.62</v>
      </c>
      <c r="AK102" s="401">
        <v>833.47</v>
      </c>
      <c r="AL102" s="401">
        <v>298436.56</v>
      </c>
      <c r="AM102" s="401">
        <v>299904.65000000002</v>
      </c>
      <c r="AN102" s="396"/>
      <c r="AO102" s="396"/>
      <c r="AP102" s="396"/>
      <c r="AQ102" s="396"/>
      <c r="AR102" s="396">
        <v>100210029</v>
      </c>
      <c r="AS102" s="402"/>
      <c r="AT102" s="396"/>
      <c r="AU102" s="396"/>
      <c r="AV102" s="401"/>
      <c r="AW102" s="403"/>
      <c r="AX102" s="403"/>
      <c r="AY102" s="403"/>
      <c r="AZ102" s="403"/>
      <c r="BA102" s="403"/>
      <c r="BB102" s="403"/>
      <c r="BC102" s="404"/>
      <c r="BD102" s="396"/>
      <c r="BE102" s="405"/>
      <c r="BF102" s="396"/>
      <c r="BG102" s="405"/>
      <c r="BH102" s="405"/>
      <c r="BI102" s="405"/>
      <c r="BJ102" s="405"/>
      <c r="BK102" s="405"/>
      <c r="BL102" s="405"/>
      <c r="BM102" s="405"/>
      <c r="BN102" s="396" t="s">
        <v>2015</v>
      </c>
      <c r="BO102" s="396" t="s">
        <v>2015</v>
      </c>
      <c r="BQ102" s="236" t="str">
        <f>IF(BD102&lt;&gt;"",'All Link_LOV'!$I$26,IF('Borneo 103sites'!BC102&lt;&gt;"",'All Link_LOV'!$I$25,'All Link_LOV'!$I$7))</f>
        <v>Queried - Pending TP Submission</v>
      </c>
      <c r="BR102" s="14" t="str">
        <f>IF(AU102&lt;&gt;"",'All Link_LOV'!$M$13,IF(W102="Pending Budget",'All Link_LOV'!$M$11,"Queried"))</f>
        <v>No/Insufficient Budget</v>
      </c>
    </row>
    <row r="103" spans="1:70" s="406" customFormat="1" ht="21" customHeight="1">
      <c r="A103" s="251">
        <v>99</v>
      </c>
      <c r="B103" s="396" t="s">
        <v>15394</v>
      </c>
      <c r="C103" s="396" t="s">
        <v>15395</v>
      </c>
      <c r="D103" s="397" t="s">
        <v>15396</v>
      </c>
      <c r="E103" s="396"/>
      <c r="F103" s="396"/>
      <c r="G103" s="223" t="s">
        <v>15397</v>
      </c>
      <c r="H103" s="397" t="s">
        <v>14853</v>
      </c>
      <c r="I103" s="397" t="s">
        <v>14875</v>
      </c>
      <c r="J103" s="396" t="s">
        <v>14875</v>
      </c>
      <c r="K103" s="396"/>
      <c r="L103" s="398" t="s">
        <v>15257</v>
      </c>
      <c r="M103" s="399">
        <v>45261</v>
      </c>
      <c r="N103" s="399"/>
      <c r="O103" s="399"/>
      <c r="P103" s="397" t="s">
        <v>15267</v>
      </c>
      <c r="Q103" s="397">
        <v>2</v>
      </c>
      <c r="R103" s="397" t="s">
        <v>15141</v>
      </c>
      <c r="S103" s="397" t="s">
        <v>14854</v>
      </c>
      <c r="T103" s="400">
        <v>0</v>
      </c>
      <c r="U103" s="400"/>
      <c r="V103" s="400" t="s">
        <v>14855</v>
      </c>
      <c r="W103" s="243" t="s">
        <v>191</v>
      </c>
      <c r="X103" s="396"/>
      <c r="Y103" s="396"/>
      <c r="Z103" s="396"/>
      <c r="AA103" s="396"/>
      <c r="AB103" s="396"/>
      <c r="AC103" s="396" t="s">
        <v>15276</v>
      </c>
      <c r="AD103" s="396">
        <v>400</v>
      </c>
      <c r="AE103" s="396" t="s">
        <v>14875</v>
      </c>
      <c r="AF103" s="396" t="s">
        <v>14875</v>
      </c>
      <c r="AG103" s="396" t="s">
        <v>14875</v>
      </c>
      <c r="AH103" s="396" t="s">
        <v>14849</v>
      </c>
      <c r="AI103" s="396"/>
      <c r="AJ103" s="401">
        <v>634.62</v>
      </c>
      <c r="AK103" s="401">
        <v>640.37</v>
      </c>
      <c r="AL103" s="401">
        <v>403996.71</v>
      </c>
      <c r="AM103" s="401">
        <v>405271.7</v>
      </c>
      <c r="AN103" s="396"/>
      <c r="AO103" s="396"/>
      <c r="AP103" s="396"/>
      <c r="AQ103" s="396"/>
      <c r="AR103" s="396">
        <v>100209850</v>
      </c>
      <c r="AS103" s="402"/>
      <c r="AT103" s="396"/>
      <c r="AU103" s="396"/>
      <c r="AV103" s="401"/>
      <c r="AW103" s="403"/>
      <c r="AX103" s="403"/>
      <c r="AY103" s="403"/>
      <c r="AZ103" s="403"/>
      <c r="BA103" s="403"/>
      <c r="BB103" s="403"/>
      <c r="BC103" s="404"/>
      <c r="BD103" s="396"/>
      <c r="BE103" s="405"/>
      <c r="BF103" s="396"/>
      <c r="BG103" s="405"/>
      <c r="BH103" s="405"/>
      <c r="BI103" s="405"/>
      <c r="BJ103" s="405"/>
      <c r="BK103" s="405"/>
      <c r="BL103" s="405"/>
      <c r="BM103" s="405"/>
      <c r="BN103" s="396" t="s">
        <v>2015</v>
      </c>
      <c r="BO103" s="396" t="s">
        <v>2015</v>
      </c>
      <c r="BQ103" s="236" t="str">
        <f>IF(BD103&lt;&gt;"",'All Link_LOV'!$I$26,IF('Borneo 103sites'!BC103&lt;&gt;"",'All Link_LOV'!$I$25,'All Link_LOV'!$I$7))</f>
        <v>Queried - Pending TP Submission</v>
      </c>
      <c r="BR103" s="14" t="str">
        <f>IF(AU103&lt;&gt;"",'All Link_LOV'!$M$13,IF(W103="Pending Budget",'All Link_LOV'!$M$11,"Queried"))</f>
        <v>No/Insufficient Budget</v>
      </c>
    </row>
    <row r="104" spans="1:70" s="406" customFormat="1" ht="21" customHeight="1">
      <c r="A104" s="251">
        <v>100</v>
      </c>
      <c r="B104" s="396" t="s">
        <v>15398</v>
      </c>
      <c r="C104" s="396" t="s">
        <v>15399</v>
      </c>
      <c r="D104" s="397" t="s">
        <v>15400</v>
      </c>
      <c r="E104" s="396"/>
      <c r="F104" s="396"/>
      <c r="G104" s="223" t="s">
        <v>15401</v>
      </c>
      <c r="H104" s="397" t="s">
        <v>14853</v>
      </c>
      <c r="I104" s="397" t="s">
        <v>14875</v>
      </c>
      <c r="J104" s="396" t="s">
        <v>14875</v>
      </c>
      <c r="K104" s="396"/>
      <c r="L104" s="398" t="s">
        <v>15257</v>
      </c>
      <c r="M104" s="399">
        <v>45261</v>
      </c>
      <c r="N104" s="399"/>
      <c r="O104" s="399"/>
      <c r="P104" s="397" t="s">
        <v>15267</v>
      </c>
      <c r="Q104" s="397">
        <v>2</v>
      </c>
      <c r="R104" s="397" t="s">
        <v>15141</v>
      </c>
      <c r="S104" s="397" t="s">
        <v>14873</v>
      </c>
      <c r="T104" s="400">
        <v>0</v>
      </c>
      <c r="U104" s="400"/>
      <c r="V104" s="400" t="s">
        <v>14855</v>
      </c>
      <c r="W104" s="243" t="s">
        <v>191</v>
      </c>
      <c r="X104" s="396"/>
      <c r="Y104" s="396"/>
      <c r="Z104" s="396"/>
      <c r="AA104" s="396"/>
      <c r="AB104" s="396"/>
      <c r="AC104" s="396" t="s">
        <v>14979</v>
      </c>
      <c r="AD104" s="396">
        <v>100</v>
      </c>
      <c r="AE104" s="396" t="s">
        <v>14875</v>
      </c>
      <c r="AF104" s="396" t="s">
        <v>14875</v>
      </c>
      <c r="AG104" s="396" t="s">
        <v>14875</v>
      </c>
      <c r="AH104" s="396" t="s">
        <v>14849</v>
      </c>
      <c r="AI104" s="396" t="s">
        <v>15045</v>
      </c>
      <c r="AJ104" s="401">
        <v>634.62</v>
      </c>
      <c r="AK104" s="401">
        <v>640.37</v>
      </c>
      <c r="AL104" s="401">
        <v>307105.26</v>
      </c>
      <c r="AM104" s="401">
        <v>308380.25</v>
      </c>
      <c r="AN104" s="396"/>
      <c r="AO104" s="396"/>
      <c r="AP104" s="396"/>
      <c r="AQ104" s="396"/>
      <c r="AR104" s="396">
        <v>100209851</v>
      </c>
      <c r="AS104" s="402"/>
      <c r="AT104" s="396"/>
      <c r="AU104" s="396"/>
      <c r="AV104" s="401"/>
      <c r="AW104" s="403"/>
      <c r="AX104" s="403"/>
      <c r="AY104" s="403"/>
      <c r="AZ104" s="403"/>
      <c r="BA104" s="403"/>
      <c r="BB104" s="403"/>
      <c r="BC104" s="404"/>
      <c r="BD104" s="396"/>
      <c r="BE104" s="405"/>
      <c r="BF104" s="396"/>
      <c r="BG104" s="405"/>
      <c r="BH104" s="405"/>
      <c r="BI104" s="405"/>
      <c r="BJ104" s="405"/>
      <c r="BK104" s="405"/>
      <c r="BL104" s="405"/>
      <c r="BM104" s="405"/>
      <c r="BN104" s="396" t="s">
        <v>2015</v>
      </c>
      <c r="BO104" s="396" t="s">
        <v>2015</v>
      </c>
      <c r="BQ104" s="236" t="str">
        <f>IF(BD104&lt;&gt;"",'All Link_LOV'!$I$26,IF('Borneo 103sites'!BC104&lt;&gt;"",'All Link_LOV'!$I$25,'All Link_LOV'!$I$7))</f>
        <v>Queried - Pending TP Submission</v>
      </c>
      <c r="BR104" s="14" t="str">
        <f>IF(AU104&lt;&gt;"",'All Link_LOV'!$M$13,IF(W104="Pending Budget",'All Link_LOV'!$M$11,"Queried"))</f>
        <v>No/Insufficient Budget</v>
      </c>
    </row>
    <row r="105" spans="1:70" s="395" customFormat="1" ht="21" customHeight="1">
      <c r="A105" s="236">
        <v>101</v>
      </c>
      <c r="B105" s="382" t="s">
        <v>15402</v>
      </c>
      <c r="C105" s="382" t="s">
        <v>15403</v>
      </c>
      <c r="D105" s="383" t="s">
        <v>15404</v>
      </c>
      <c r="E105" s="382"/>
      <c r="F105" s="382"/>
      <c r="G105" s="223" t="s">
        <v>15405</v>
      </c>
      <c r="H105" s="383" t="s">
        <v>14841</v>
      </c>
      <c r="I105" s="383" t="s">
        <v>14849</v>
      </c>
      <c r="J105" s="382" t="s">
        <v>14849</v>
      </c>
      <c r="K105" s="382"/>
      <c r="L105" s="384" t="s">
        <v>15141</v>
      </c>
      <c r="M105" s="385">
        <v>45231</v>
      </c>
      <c r="N105" s="385"/>
      <c r="O105" s="385"/>
      <c r="P105" s="383" t="s">
        <v>15258</v>
      </c>
      <c r="Q105" s="383">
        <v>2</v>
      </c>
      <c r="R105" s="383" t="s">
        <v>15141</v>
      </c>
      <c r="S105" s="383" t="s">
        <v>14845</v>
      </c>
      <c r="T105" s="386">
        <v>45167</v>
      </c>
      <c r="U105" s="386">
        <v>45168</v>
      </c>
      <c r="V105" s="386" t="s">
        <v>14846</v>
      </c>
      <c r="W105" s="243" t="s">
        <v>191</v>
      </c>
      <c r="X105" s="382"/>
      <c r="Y105" s="382"/>
      <c r="Z105" s="382"/>
      <c r="AA105" s="382"/>
      <c r="AB105" s="382"/>
      <c r="AC105" s="382" t="s">
        <v>14848</v>
      </c>
      <c r="AD105" s="382">
        <v>0</v>
      </c>
      <c r="AE105" s="382" t="s">
        <v>14849</v>
      </c>
      <c r="AF105" s="382" t="s">
        <v>14849</v>
      </c>
      <c r="AG105" s="382" t="s">
        <v>14849</v>
      </c>
      <c r="AH105" s="382" t="s">
        <v>14849</v>
      </c>
      <c r="AI105" s="382" t="s">
        <v>14897</v>
      </c>
      <c r="AJ105" s="387">
        <v>1000</v>
      </c>
      <c r="AK105" s="387">
        <v>2500</v>
      </c>
      <c r="AL105" s="387">
        <v>52135.1</v>
      </c>
      <c r="AM105" s="387">
        <v>55635.1</v>
      </c>
      <c r="AN105" s="382"/>
      <c r="AO105" s="382"/>
      <c r="AP105" s="382"/>
      <c r="AQ105" s="382"/>
      <c r="AR105" s="382">
        <v>100210947</v>
      </c>
      <c r="AS105" s="389"/>
      <c r="AT105" s="382"/>
      <c r="AU105" s="382" t="s">
        <v>15406</v>
      </c>
      <c r="AV105" s="387">
        <v>52135.1</v>
      </c>
      <c r="AW105" s="392"/>
      <c r="AX105" s="392"/>
      <c r="AY105" s="392"/>
      <c r="AZ105" s="392"/>
      <c r="BA105" s="392">
        <v>45204</v>
      </c>
      <c r="BB105" s="392"/>
      <c r="BC105" s="391"/>
      <c r="BD105" s="382"/>
      <c r="BE105" s="394"/>
      <c r="BF105" s="382"/>
      <c r="BG105" s="394"/>
      <c r="BH105" s="394"/>
      <c r="BI105" s="394"/>
      <c r="BJ105" s="394"/>
      <c r="BK105" s="394"/>
      <c r="BL105" s="394"/>
      <c r="BM105" s="394"/>
      <c r="BN105" s="382" t="s">
        <v>2015</v>
      </c>
      <c r="BO105" s="382" t="s">
        <v>2015</v>
      </c>
      <c r="BQ105" s="236" t="str">
        <f>IF(BD105&lt;&gt;"",'All Link_LOV'!$I$26,IF('Borneo 103sites'!BC105&lt;&gt;"",'All Link_LOV'!$I$25,'All Link_LOV'!$I$7))</f>
        <v>Queried - Pending TP Submission</v>
      </c>
      <c r="BR105" s="14" t="str">
        <f>IF(AU105&lt;&gt;"",'All Link_LOV'!$M$13,IF(W105="Pending Budget",'All Link_LOV'!$M$11,"Queried"))</f>
        <v>LOR Approved in Vprime</v>
      </c>
    </row>
    <row r="106" spans="1:70" s="395" customFormat="1" ht="21" customHeight="1">
      <c r="A106" s="251">
        <v>102</v>
      </c>
      <c r="B106" s="382" t="s">
        <v>15407</v>
      </c>
      <c r="C106" s="382" t="s">
        <v>15408</v>
      </c>
      <c r="D106" s="383" t="s">
        <v>15409</v>
      </c>
      <c r="E106" s="382"/>
      <c r="F106" s="382"/>
      <c r="G106" s="223" t="s">
        <v>15410</v>
      </c>
      <c r="H106" s="383" t="s">
        <v>14895</v>
      </c>
      <c r="I106" s="383" t="s">
        <v>14849</v>
      </c>
      <c r="J106" s="382" t="s">
        <v>14875</v>
      </c>
      <c r="K106" s="382"/>
      <c r="L106" s="384" t="s">
        <v>15141</v>
      </c>
      <c r="M106" s="385">
        <v>45231</v>
      </c>
      <c r="N106" s="385"/>
      <c r="O106" s="385"/>
      <c r="P106" s="441" t="s">
        <v>15258</v>
      </c>
      <c r="Q106" s="383">
        <v>2</v>
      </c>
      <c r="R106" s="383" t="s">
        <v>15141</v>
      </c>
      <c r="S106" s="441" t="s">
        <v>14974</v>
      </c>
      <c r="T106" s="442">
        <v>0</v>
      </c>
      <c r="U106" s="442"/>
      <c r="V106" s="442" t="s">
        <v>14855</v>
      </c>
      <c r="W106" s="229" t="s">
        <v>191</v>
      </c>
      <c r="X106" s="382"/>
      <c r="Y106" s="382"/>
      <c r="Z106" s="382"/>
      <c r="AA106" s="382"/>
      <c r="AB106" s="382"/>
      <c r="AC106" s="382" t="s">
        <v>15368</v>
      </c>
      <c r="AD106" s="382">
        <v>175</v>
      </c>
      <c r="AE106" s="382" t="s">
        <v>14849</v>
      </c>
      <c r="AF106" s="382" t="s">
        <v>14849</v>
      </c>
      <c r="AG106" s="382" t="s">
        <v>14875</v>
      </c>
      <c r="AH106" s="382" t="s">
        <v>14849</v>
      </c>
      <c r="AI106" s="443" t="s">
        <v>15411</v>
      </c>
      <c r="AJ106" s="387">
        <v>475.96</v>
      </c>
      <c r="AK106" s="387">
        <v>0</v>
      </c>
      <c r="AL106" s="387">
        <v>165505.09</v>
      </c>
      <c r="AM106" s="387">
        <v>165981.04999999999</v>
      </c>
      <c r="AN106" s="382"/>
      <c r="AO106" s="382"/>
      <c r="AP106" s="382"/>
      <c r="AQ106" s="382"/>
      <c r="AR106" s="382">
        <v>100209999</v>
      </c>
      <c r="AS106" s="389"/>
      <c r="AT106" s="382"/>
      <c r="AU106" s="382"/>
      <c r="AV106" s="387"/>
      <c r="AW106" s="392"/>
      <c r="AX106" s="392"/>
      <c r="AY106" s="392"/>
      <c r="AZ106" s="392"/>
      <c r="BA106" s="392"/>
      <c r="BB106" s="392"/>
      <c r="BC106" s="391"/>
      <c r="BD106" s="382"/>
      <c r="BE106" s="394"/>
      <c r="BF106" s="382"/>
      <c r="BG106" s="394"/>
      <c r="BH106" s="394"/>
      <c r="BI106" s="394"/>
      <c r="BJ106" s="394"/>
      <c r="BK106" s="394"/>
      <c r="BL106" s="394"/>
      <c r="BM106" s="394"/>
      <c r="BN106" s="382" t="s">
        <v>2015</v>
      </c>
      <c r="BO106" s="382" t="s">
        <v>2015</v>
      </c>
      <c r="BQ106" s="236" t="str">
        <f>IF(BD106&lt;&gt;"",'All Link_LOV'!$I$26,IF('Borneo 103sites'!BC106&lt;&gt;"",'All Link_LOV'!$I$25,'All Link_LOV'!$I$7))</f>
        <v>Queried - Pending TP Submission</v>
      </c>
      <c r="BR106" s="14" t="str">
        <f>IF(AU106&lt;&gt;"",'All Link_LOV'!$M$13,IF(W106="Pending Budget",'All Link_LOV'!$M$11,"Queried"))</f>
        <v>No/Insufficient Budget</v>
      </c>
    </row>
    <row r="107" spans="1:70" s="395" customFormat="1" ht="21" customHeight="1">
      <c r="A107" s="251">
        <v>103</v>
      </c>
      <c r="B107" s="382" t="s">
        <v>15412</v>
      </c>
      <c r="C107" s="382" t="s">
        <v>15413</v>
      </c>
      <c r="D107" s="383" t="s">
        <v>15414</v>
      </c>
      <c r="E107" s="382"/>
      <c r="F107" s="382"/>
      <c r="G107" s="223" t="s">
        <v>15415</v>
      </c>
      <c r="H107" s="383" t="s">
        <v>14841</v>
      </c>
      <c r="I107" s="383" t="s">
        <v>14849</v>
      </c>
      <c r="J107" s="382" t="s">
        <v>14875</v>
      </c>
      <c r="K107" s="382"/>
      <c r="L107" s="384" t="s">
        <v>15141</v>
      </c>
      <c r="M107" s="385">
        <v>45231</v>
      </c>
      <c r="N107" s="385"/>
      <c r="O107" s="385"/>
      <c r="P107" s="383" t="s">
        <v>15258</v>
      </c>
      <c r="Q107" s="383">
        <v>2</v>
      </c>
      <c r="R107" s="383" t="s">
        <v>15141</v>
      </c>
      <c r="S107" s="383" t="s">
        <v>14854</v>
      </c>
      <c r="T107" s="386">
        <v>0</v>
      </c>
      <c r="U107" s="386"/>
      <c r="V107" s="386" t="s">
        <v>14855</v>
      </c>
      <c r="W107" s="243" t="s">
        <v>191</v>
      </c>
      <c r="X107" s="382"/>
      <c r="Y107" s="382"/>
      <c r="Z107" s="382"/>
      <c r="AA107" s="382"/>
      <c r="AB107" s="382"/>
      <c r="AC107" s="382" t="s">
        <v>14848</v>
      </c>
      <c r="AD107" s="382">
        <v>30</v>
      </c>
      <c r="AE107" s="382" t="s">
        <v>14849</v>
      </c>
      <c r="AF107" s="382" t="s">
        <v>14849</v>
      </c>
      <c r="AG107" s="382" t="s">
        <v>14875</v>
      </c>
      <c r="AH107" s="382" t="s">
        <v>15416</v>
      </c>
      <c r="AI107" s="382" t="s">
        <v>14882</v>
      </c>
      <c r="AJ107" s="387">
        <v>1500</v>
      </c>
      <c r="AK107" s="387">
        <v>2500</v>
      </c>
      <c r="AL107" s="387">
        <v>49562.43</v>
      </c>
      <c r="AM107" s="387">
        <v>53562.43</v>
      </c>
      <c r="AN107" s="382"/>
      <c r="AO107" s="382"/>
      <c r="AP107" s="382"/>
      <c r="AQ107" s="382"/>
      <c r="AR107" s="382">
        <v>100210946</v>
      </c>
      <c r="AS107" s="389"/>
      <c r="AT107" s="382"/>
      <c r="AU107" s="382" t="s">
        <v>15417</v>
      </c>
      <c r="AV107" s="387">
        <v>49562.43</v>
      </c>
      <c r="AW107" s="392"/>
      <c r="AX107" s="392"/>
      <c r="AY107" s="392"/>
      <c r="AZ107" s="392"/>
      <c r="BA107" s="392">
        <v>45204</v>
      </c>
      <c r="BB107" s="392"/>
      <c r="BC107" s="391"/>
      <c r="BD107" s="382"/>
      <c r="BE107" s="394"/>
      <c r="BF107" s="382"/>
      <c r="BG107" s="394"/>
      <c r="BH107" s="394"/>
      <c r="BI107" s="394"/>
      <c r="BJ107" s="394"/>
      <c r="BK107" s="394"/>
      <c r="BL107" s="394"/>
      <c r="BM107" s="394"/>
      <c r="BN107" s="382" t="s">
        <v>2015</v>
      </c>
      <c r="BO107" s="382" t="s">
        <v>2015</v>
      </c>
      <c r="BQ107" s="236" t="str">
        <f>IF(BD107&lt;&gt;"",'All Link_LOV'!$I$26,IF('Borneo 103sites'!BC107&lt;&gt;"",'All Link_LOV'!$I$25,'All Link_LOV'!$I$7))</f>
        <v>Queried - Pending TP Submission</v>
      </c>
      <c r="BR107" s="14" t="str">
        <f>IF(AU107&lt;&gt;"",'All Link_LOV'!$M$13,IF(W107="Pending Budget",'All Link_LOV'!$M$11,"Queried"))</f>
        <v>LOR Approved in Vprime</v>
      </c>
    </row>
    <row r="108" spans="1:70" s="395" customFormat="1" ht="21" customHeight="1">
      <c r="A108" s="251">
        <v>104</v>
      </c>
      <c r="B108" s="382" t="s">
        <v>15418</v>
      </c>
      <c r="C108" s="382" t="s">
        <v>15419</v>
      </c>
      <c r="D108" s="383" t="s">
        <v>15420</v>
      </c>
      <c r="E108" s="382"/>
      <c r="F108" s="382"/>
      <c r="G108" s="223" t="s">
        <v>15421</v>
      </c>
      <c r="H108" s="383" t="s">
        <v>14841</v>
      </c>
      <c r="I108" s="383" t="s">
        <v>14849</v>
      </c>
      <c r="J108" s="382" t="s">
        <v>14875</v>
      </c>
      <c r="K108" s="382"/>
      <c r="L108" s="384" t="s">
        <v>15141</v>
      </c>
      <c r="M108" s="385">
        <v>45231</v>
      </c>
      <c r="N108" s="385"/>
      <c r="O108" s="385"/>
      <c r="P108" s="444" t="s">
        <v>15258</v>
      </c>
      <c r="Q108" s="383">
        <v>2</v>
      </c>
      <c r="R108" s="383" t="s">
        <v>15141</v>
      </c>
      <c r="S108" s="444" t="s">
        <v>14854</v>
      </c>
      <c r="T108" s="445">
        <v>0</v>
      </c>
      <c r="U108" s="445"/>
      <c r="V108" s="445" t="s">
        <v>14855</v>
      </c>
      <c r="W108" s="308" t="s">
        <v>191</v>
      </c>
      <c r="X108" s="382"/>
      <c r="Y108" s="382"/>
      <c r="Z108" s="382"/>
      <c r="AA108" s="382"/>
      <c r="AB108" s="382"/>
      <c r="AC108" s="382" t="s">
        <v>14890</v>
      </c>
      <c r="AD108" s="382">
        <v>27</v>
      </c>
      <c r="AE108" s="382" t="s">
        <v>14875</v>
      </c>
      <c r="AF108" s="382" t="s">
        <v>14849</v>
      </c>
      <c r="AG108" s="382" t="s">
        <v>14875</v>
      </c>
      <c r="AH108" s="382" t="s">
        <v>14875</v>
      </c>
      <c r="AI108" s="446" t="s">
        <v>15422</v>
      </c>
      <c r="AJ108" s="387">
        <v>4000</v>
      </c>
      <c r="AK108" s="387">
        <v>2500</v>
      </c>
      <c r="AL108" s="387">
        <v>172012.23</v>
      </c>
      <c r="AM108" s="387">
        <v>178512.23</v>
      </c>
      <c r="AN108" s="382"/>
      <c r="AO108" s="382"/>
      <c r="AP108" s="382"/>
      <c r="AQ108" s="382"/>
      <c r="AR108" s="382">
        <v>100210077</v>
      </c>
      <c r="AS108" s="389"/>
      <c r="AT108" s="382"/>
      <c r="AU108" s="382"/>
      <c r="AV108" s="387"/>
      <c r="AW108" s="392"/>
      <c r="AX108" s="392"/>
      <c r="AY108" s="392"/>
      <c r="AZ108" s="392"/>
      <c r="BA108" s="392"/>
      <c r="BB108" s="392"/>
      <c r="BC108" s="391"/>
      <c r="BD108" s="382"/>
      <c r="BE108" s="394"/>
      <c r="BF108" s="382"/>
      <c r="BG108" s="394"/>
      <c r="BH108" s="394"/>
      <c r="BI108" s="394"/>
      <c r="BJ108" s="394"/>
      <c r="BK108" s="394"/>
      <c r="BL108" s="394"/>
      <c r="BM108" s="394"/>
      <c r="BN108" s="382" t="s">
        <v>2015</v>
      </c>
      <c r="BO108" s="382" t="s">
        <v>2015</v>
      </c>
      <c r="BQ108" s="236" t="str">
        <f>IF(BD108&lt;&gt;"",'All Link_LOV'!$I$26,IF('Borneo 103sites'!BC108&lt;&gt;"",'All Link_LOV'!$I$25,'All Link_LOV'!$I$7))</f>
        <v>Queried - Pending TP Submission</v>
      </c>
      <c r="BR108" s="14" t="str">
        <f>IF(AU108&lt;&gt;"",'All Link_LOV'!$M$13,IF(W108="Pending Budget",'All Link_LOV'!$M$11,"Queried"))</f>
        <v>No/Insufficient Budget</v>
      </c>
    </row>
    <row r="109" spans="1:70" s="395" customFormat="1" ht="21" customHeight="1">
      <c r="A109" s="236">
        <v>105</v>
      </c>
      <c r="B109" s="382" t="s">
        <v>15423</v>
      </c>
      <c r="C109" s="382" t="s">
        <v>15424</v>
      </c>
      <c r="D109" s="383" t="s">
        <v>15425</v>
      </c>
      <c r="E109" s="382"/>
      <c r="F109" s="382"/>
      <c r="G109" s="223" t="s">
        <v>15426</v>
      </c>
      <c r="H109" s="383" t="s">
        <v>14841</v>
      </c>
      <c r="I109" s="383" t="s">
        <v>14849</v>
      </c>
      <c r="J109" s="382" t="s">
        <v>14875</v>
      </c>
      <c r="K109" s="382"/>
      <c r="L109" s="384" t="s">
        <v>15141</v>
      </c>
      <c r="M109" s="385">
        <v>45231</v>
      </c>
      <c r="N109" s="385"/>
      <c r="O109" s="385"/>
      <c r="P109" s="441" t="s">
        <v>15258</v>
      </c>
      <c r="Q109" s="383">
        <v>2</v>
      </c>
      <c r="R109" s="383" t="s">
        <v>15141</v>
      </c>
      <c r="S109" s="441" t="s">
        <v>14854</v>
      </c>
      <c r="T109" s="442">
        <v>0</v>
      </c>
      <c r="U109" s="442"/>
      <c r="V109" s="442" t="s">
        <v>14855</v>
      </c>
      <c r="W109" s="229" t="s">
        <v>191</v>
      </c>
      <c r="X109" s="382"/>
      <c r="Y109" s="382"/>
      <c r="Z109" s="382"/>
      <c r="AA109" s="382"/>
      <c r="AB109" s="382"/>
      <c r="AC109" s="382" t="s">
        <v>15245</v>
      </c>
      <c r="AD109" s="382">
        <v>30</v>
      </c>
      <c r="AE109" s="382" t="s">
        <v>14875</v>
      </c>
      <c r="AF109" s="382" t="s">
        <v>14849</v>
      </c>
      <c r="AG109" s="382" t="s">
        <v>14875</v>
      </c>
      <c r="AH109" s="382" t="s">
        <v>14849</v>
      </c>
      <c r="AI109" s="443" t="s">
        <v>15427</v>
      </c>
      <c r="AJ109" s="387">
        <v>2000</v>
      </c>
      <c r="AK109" s="387">
        <v>2500</v>
      </c>
      <c r="AL109" s="387">
        <v>35876.5</v>
      </c>
      <c r="AM109" s="387">
        <v>40376.5</v>
      </c>
      <c r="AN109" s="382"/>
      <c r="AO109" s="382"/>
      <c r="AP109" s="382"/>
      <c r="AQ109" s="382"/>
      <c r="AR109" s="382">
        <v>100210043</v>
      </c>
      <c r="AS109" s="389"/>
      <c r="AT109" s="382"/>
      <c r="AU109" s="382"/>
      <c r="AV109" s="387"/>
      <c r="AW109" s="392"/>
      <c r="AX109" s="392"/>
      <c r="AY109" s="392"/>
      <c r="AZ109" s="392"/>
      <c r="BA109" s="392"/>
      <c r="BB109" s="392"/>
      <c r="BC109" s="391"/>
      <c r="BD109" s="382"/>
      <c r="BE109" s="394"/>
      <c r="BF109" s="382"/>
      <c r="BG109" s="394"/>
      <c r="BH109" s="394"/>
      <c r="BI109" s="394"/>
      <c r="BJ109" s="394"/>
      <c r="BK109" s="394"/>
      <c r="BL109" s="394"/>
      <c r="BM109" s="394"/>
      <c r="BN109" s="382" t="s">
        <v>2015</v>
      </c>
      <c r="BO109" s="382" t="s">
        <v>2015</v>
      </c>
      <c r="BQ109" s="236" t="str">
        <f>IF(BD109&lt;&gt;"",'All Link_LOV'!$I$26,IF('Borneo 103sites'!BC109&lt;&gt;"",'All Link_LOV'!$I$25,'All Link_LOV'!$I$7))</f>
        <v>Queried - Pending TP Submission</v>
      </c>
      <c r="BR109" s="14" t="str">
        <f>IF(AU109&lt;&gt;"",'All Link_LOV'!$M$13,IF(W109="Pending Budget",'All Link_LOV'!$M$11,"Queried"))</f>
        <v>No/Insufficient Budget</v>
      </c>
    </row>
    <row r="110" spans="1:70" s="395" customFormat="1" ht="21" customHeight="1">
      <c r="A110" s="251">
        <v>106</v>
      </c>
      <c r="B110" s="382" t="s">
        <v>15428</v>
      </c>
      <c r="C110" s="382" t="s">
        <v>15429</v>
      </c>
      <c r="D110" s="383" t="s">
        <v>15430</v>
      </c>
      <c r="E110" s="382"/>
      <c r="F110" s="382"/>
      <c r="G110" s="223" t="s">
        <v>15431</v>
      </c>
      <c r="H110" s="383" t="s">
        <v>14841</v>
      </c>
      <c r="I110" s="383" t="s">
        <v>14875</v>
      </c>
      <c r="J110" s="382" t="s">
        <v>14875</v>
      </c>
      <c r="K110" s="382"/>
      <c r="L110" s="384" t="s">
        <v>15141</v>
      </c>
      <c r="M110" s="385">
        <v>45231</v>
      </c>
      <c r="N110" s="385"/>
      <c r="O110" s="385"/>
      <c r="P110" s="441" t="s">
        <v>15258</v>
      </c>
      <c r="Q110" s="383">
        <v>2</v>
      </c>
      <c r="R110" s="383" t="s">
        <v>15141</v>
      </c>
      <c r="S110" s="441" t="s">
        <v>14873</v>
      </c>
      <c r="T110" s="442" t="s">
        <v>14874</v>
      </c>
      <c r="U110" s="442"/>
      <c r="V110" s="442" t="s">
        <v>14855</v>
      </c>
      <c r="W110" s="229" t="s">
        <v>191</v>
      </c>
      <c r="X110" s="382"/>
      <c r="Y110" s="382"/>
      <c r="Z110" s="382"/>
      <c r="AA110" s="382"/>
      <c r="AB110" s="382"/>
      <c r="AC110" s="382" t="s">
        <v>14979</v>
      </c>
      <c r="AD110" s="382">
        <v>57</v>
      </c>
      <c r="AE110" s="382" t="s">
        <v>14875</v>
      </c>
      <c r="AF110" s="382" t="s">
        <v>14875</v>
      </c>
      <c r="AG110" s="382" t="s">
        <v>14875</v>
      </c>
      <c r="AH110" s="382" t="s">
        <v>14875</v>
      </c>
      <c r="AI110" s="443" t="s">
        <v>15432</v>
      </c>
      <c r="AJ110" s="387">
        <v>2000</v>
      </c>
      <c r="AK110" s="387">
        <v>2500</v>
      </c>
      <c r="AL110" s="387">
        <v>43296.71</v>
      </c>
      <c r="AM110" s="387">
        <v>47796.71</v>
      </c>
      <c r="AN110" s="382"/>
      <c r="AO110" s="382"/>
      <c r="AP110" s="382"/>
      <c r="AQ110" s="382"/>
      <c r="AR110" s="382">
        <v>100210945</v>
      </c>
      <c r="AS110" s="389"/>
      <c r="AT110" s="382"/>
      <c r="AU110" s="382"/>
      <c r="AV110" s="387"/>
      <c r="AW110" s="392"/>
      <c r="AX110" s="392"/>
      <c r="AY110" s="392"/>
      <c r="AZ110" s="392"/>
      <c r="BA110" s="392"/>
      <c r="BB110" s="392"/>
      <c r="BC110" s="391"/>
      <c r="BD110" s="382"/>
      <c r="BE110" s="394"/>
      <c r="BF110" s="382"/>
      <c r="BG110" s="394"/>
      <c r="BH110" s="394"/>
      <c r="BI110" s="394"/>
      <c r="BJ110" s="394"/>
      <c r="BK110" s="394"/>
      <c r="BL110" s="394"/>
      <c r="BM110" s="394"/>
      <c r="BN110" s="382" t="s">
        <v>2015</v>
      </c>
      <c r="BO110" s="382" t="s">
        <v>2015</v>
      </c>
      <c r="BQ110" s="236" t="str">
        <f>IF(BD110&lt;&gt;"",'All Link_LOV'!$I$26,IF('Borneo 103sites'!BC110&lt;&gt;"",'All Link_LOV'!$I$25,'All Link_LOV'!$I$7))</f>
        <v>Queried - Pending TP Submission</v>
      </c>
      <c r="BR110" s="14" t="str">
        <f>IF(AU110&lt;&gt;"",'All Link_LOV'!$M$13,IF(W110="Pending Budget",'All Link_LOV'!$M$11,"Queried"))</f>
        <v>No/Insufficient Budget</v>
      </c>
    </row>
    <row r="111" spans="1:70" ht="21" customHeight="1">
      <c r="L111" s="184"/>
      <c r="M111" s="184"/>
      <c r="N111" s="184"/>
      <c r="O111" s="184"/>
      <c r="AW111" s="191"/>
      <c r="BE111" s="447"/>
    </row>
    <row r="112" spans="1:70" ht="21" customHeight="1">
      <c r="L112" s="184"/>
      <c r="M112" s="184"/>
      <c r="N112" s="184"/>
      <c r="O112" s="184"/>
      <c r="BE112" s="447"/>
    </row>
    <row r="113" spans="12:57" ht="21" customHeight="1">
      <c r="L113" s="184"/>
      <c r="M113" s="184"/>
      <c r="N113" s="184"/>
      <c r="O113" s="184"/>
      <c r="BE113" s="447"/>
    </row>
    <row r="114" spans="12:57" ht="21" customHeight="1">
      <c r="BE114" s="447"/>
    </row>
    <row r="115" spans="12:57" ht="21" customHeight="1">
      <c r="BE115" s="447"/>
    </row>
    <row r="116" spans="12:57" ht="21" customHeight="1">
      <c r="BE116" s="447"/>
    </row>
    <row r="117" spans="12:57" ht="21" customHeight="1">
      <c r="BE117" s="447"/>
    </row>
    <row r="118" spans="12:57" ht="21" customHeight="1">
      <c r="BE118" s="447"/>
    </row>
    <row r="119" spans="12:57" ht="21" customHeight="1">
      <c r="BE119" s="447"/>
    </row>
    <row r="120" spans="12:57" ht="21" customHeight="1">
      <c r="BE120" s="447"/>
    </row>
    <row r="121" spans="12:57" ht="21" customHeight="1">
      <c r="BE121" s="447"/>
    </row>
    <row r="122" spans="12:57" ht="21" customHeight="1">
      <c r="BE122" s="447"/>
    </row>
    <row r="123" spans="12:57" ht="21" customHeight="1">
      <c r="BE123" s="447"/>
    </row>
    <row r="124" spans="12:57" ht="21" customHeight="1">
      <c r="BE124" s="447"/>
    </row>
    <row r="125" spans="12:57" ht="21" customHeight="1">
      <c r="BE125" s="447"/>
    </row>
  </sheetData>
  <autoFilter ref="B4:CS110" xr:uid="{00000000-0009-0000-0000-000002000000}"/>
  <mergeCells count="21">
    <mergeCell ref="Z84:Z85"/>
    <mergeCell ref="B84:B85"/>
    <mergeCell ref="C84:C85"/>
    <mergeCell ref="D84:D85"/>
    <mergeCell ref="E84:E85"/>
    <mergeCell ref="F84:F85"/>
    <mergeCell ref="H84:H85"/>
    <mergeCell ref="I84:I85"/>
    <mergeCell ref="J84:J85"/>
    <mergeCell ref="K84:K85"/>
    <mergeCell ref="X84:X85"/>
    <mergeCell ref="Y84:Y85"/>
    <mergeCell ref="AG84:AG85"/>
    <mergeCell ref="AH84:AH85"/>
    <mergeCell ref="AI84:AI85"/>
    <mergeCell ref="AA84:AA85"/>
    <mergeCell ref="AB84:AB85"/>
    <mergeCell ref="AC84:AC85"/>
    <mergeCell ref="AD84:AD85"/>
    <mergeCell ref="AE84:AE85"/>
    <mergeCell ref="AF84:AF85"/>
  </mergeCells>
  <conditionalFormatting sqref="B4">
    <cfRule type="duplicateValues" dxfId="12" priority="3"/>
  </conditionalFormatting>
  <conditionalFormatting sqref="B5:B81 B102:B110 B86:B100 B83:B84">
    <cfRule type="duplicateValues" dxfId="11" priority="11"/>
  </conditionalFormatting>
  <conditionalFormatting sqref="C4">
    <cfRule type="duplicateValues" dxfId="10" priority="1"/>
  </conditionalFormatting>
  <conditionalFormatting sqref="C5:C17 C19:C81 C102:C110 C86:C100 C83:C84">
    <cfRule type="duplicateValues" dxfId="9" priority="10"/>
  </conditionalFormatting>
  <conditionalFormatting sqref="C18">
    <cfRule type="duplicateValues" dxfId="8" priority="9"/>
  </conditionalFormatting>
  <conditionalFormatting sqref="D4">
    <cfRule type="duplicateValues" dxfId="7" priority="4"/>
  </conditionalFormatting>
  <conditionalFormatting sqref="G4">
    <cfRule type="duplicateValues" dxfId="6" priority="2"/>
  </conditionalFormatting>
  <conditionalFormatting sqref="K4">
    <cfRule type="duplicateValues" dxfId="5" priority="8"/>
  </conditionalFormatting>
  <conditionalFormatting sqref="X4">
    <cfRule type="duplicateValues" dxfId="4" priority="6"/>
  </conditionalFormatting>
  <conditionalFormatting sqref="Y4:AA4">
    <cfRule type="duplicateValues" dxfId="3" priority="5"/>
  </conditionalFormatting>
  <conditionalFormatting sqref="AB4">
    <cfRule type="duplicateValues" dxfId="2" priority="7"/>
  </conditionalFormatting>
  <dataValidations count="6">
    <dataValidation type="list" allowBlank="1" showInputMessage="1" showErrorMessage="1" sqref="W5:W110" xr:uid="{41749C32-4B5A-4D65-A6A8-6D671AF2D832}">
      <formula1>"Pending Budget,Released Budget,LOR Approved,TP Submitted,TP Reverted,TP Resolved,TP Approved,PR Created,PR Released,PO,Installation,Testing,Commissioning,FRLE,FRLP,Terminated at cabinet,NID"</formula1>
    </dataValidation>
    <dataValidation allowBlank="1" showInputMessage="1" showErrorMessage="1" sqref="B3" xr:uid="{99266D65-72B3-4BAD-AC50-74B5F2DB1987}"/>
    <dataValidation type="list" allowBlank="1" showInputMessage="1" showErrorMessage="1" sqref="V5:V110" xr:uid="{4AACA7B5-20DA-44E6-A016-580EBD808FF5}">
      <formula1>"Ready,Not Ready"</formula1>
    </dataValidation>
    <dataValidation type="list" allowBlank="1" showInputMessage="1" showErrorMessage="1" sqref="AN5:AP5" xr:uid="{BED47AB6-8042-40BF-B0C3-668A3D44F8CD}">
      <formula1>"Pending,Created"</formula1>
    </dataValidation>
    <dataValidation type="list" allowBlank="1" showInputMessage="1" showErrorMessage="1" sqref="BO5:BO110" xr:uid="{306AACFF-31EA-45B6-B6F2-65E2ED724B58}">
      <formula1>"N/A,Required"</formula1>
    </dataValidation>
    <dataValidation type="list" allowBlank="1" showInputMessage="1" showErrorMessage="1" sqref="BN5:BN110" xr:uid="{D5082321-E2E7-4E1C-A2C6-04AC4A595238}">
      <formula1>"N/A,Submitted,Approval"</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F5A7E-C2C4-4965-A083-B11C23396C1C}">
  <sheetPr>
    <tabColor theme="4"/>
  </sheetPr>
  <dimension ref="A1:H16"/>
  <sheetViews>
    <sheetView workbookViewId="0">
      <selection activeCell="N20" sqref="N20"/>
    </sheetView>
  </sheetViews>
  <sheetFormatPr defaultRowHeight="15"/>
  <cols>
    <col min="1" max="1" width="35.7109375" bestFit="1" customWidth="1"/>
    <col min="2" max="2" width="21.5703125" bestFit="1" customWidth="1"/>
    <col min="3" max="3" width="14.140625" bestFit="1" customWidth="1"/>
    <col min="4" max="4" width="16" hidden="1" customWidth="1"/>
    <col min="5" max="5" width="94.85546875" hidden="1" customWidth="1"/>
    <col min="6" max="6" width="29.28515625" hidden="1" customWidth="1"/>
    <col min="7" max="7" width="36" bestFit="1" customWidth="1"/>
    <col min="8" max="8" width="10.140625" bestFit="1" customWidth="1"/>
  </cols>
  <sheetData>
    <row r="1" spans="1:8">
      <c r="A1" s="56" t="s">
        <v>15433</v>
      </c>
    </row>
    <row r="3" spans="1:8">
      <c r="A3" t="s">
        <v>528</v>
      </c>
      <c r="B3" t="s">
        <v>85</v>
      </c>
      <c r="C3" t="s">
        <v>529</v>
      </c>
      <c r="D3" t="s">
        <v>14759</v>
      </c>
      <c r="E3" t="s">
        <v>530</v>
      </c>
      <c r="F3" t="s">
        <v>14760</v>
      </c>
      <c r="G3" t="s">
        <v>6054</v>
      </c>
      <c r="H3" t="s">
        <v>14761</v>
      </c>
    </row>
    <row r="4" spans="1:8">
      <c r="A4" t="s">
        <v>83</v>
      </c>
      <c r="B4" t="s">
        <v>39</v>
      </c>
      <c r="C4" s="47">
        <v>45177</v>
      </c>
      <c r="D4" t="s">
        <v>15434</v>
      </c>
      <c r="E4" t="s">
        <v>15435</v>
      </c>
      <c r="G4" t="s">
        <v>787</v>
      </c>
      <c r="H4" t="s">
        <v>48</v>
      </c>
    </row>
    <row r="5" spans="1:8">
      <c r="A5" t="s">
        <v>66</v>
      </c>
      <c r="B5" t="s">
        <v>39</v>
      </c>
      <c r="C5" s="47">
        <v>45177</v>
      </c>
      <c r="F5" t="s">
        <v>15436</v>
      </c>
      <c r="G5" t="s">
        <v>778</v>
      </c>
      <c r="H5" t="s">
        <v>48</v>
      </c>
    </row>
    <row r="6" spans="1:8">
      <c r="A6" t="s">
        <v>71</v>
      </c>
      <c r="B6" t="s">
        <v>39</v>
      </c>
      <c r="C6" s="47">
        <v>45177</v>
      </c>
      <c r="D6" t="s">
        <v>15434</v>
      </c>
      <c r="E6" t="s">
        <v>15437</v>
      </c>
      <c r="G6" t="s">
        <v>827</v>
      </c>
      <c r="H6" t="s">
        <v>48</v>
      </c>
    </row>
    <row r="7" spans="1:8">
      <c r="A7" t="s">
        <v>80</v>
      </c>
      <c r="B7" t="s">
        <v>39</v>
      </c>
      <c r="C7" s="47">
        <v>45178</v>
      </c>
      <c r="E7" t="s">
        <v>15438</v>
      </c>
      <c r="G7" t="s">
        <v>885</v>
      </c>
      <c r="H7" t="s">
        <v>49</v>
      </c>
    </row>
    <row r="8" spans="1:8">
      <c r="A8" t="s">
        <v>67</v>
      </c>
      <c r="B8" t="s">
        <v>39</v>
      </c>
      <c r="C8" s="47">
        <v>45177</v>
      </c>
      <c r="E8" t="s">
        <v>15439</v>
      </c>
      <c r="G8" t="s">
        <v>888</v>
      </c>
      <c r="H8" t="s">
        <v>49</v>
      </c>
    </row>
    <row r="9" spans="1:8">
      <c r="A9" t="s">
        <v>80</v>
      </c>
      <c r="B9" t="s">
        <v>39</v>
      </c>
      <c r="C9" s="47">
        <v>45179</v>
      </c>
      <c r="D9" t="s">
        <v>15434</v>
      </c>
      <c r="E9" t="s">
        <v>15440</v>
      </c>
      <c r="G9" t="s">
        <v>882</v>
      </c>
      <c r="H9" t="s">
        <v>49</v>
      </c>
    </row>
    <row r="10" spans="1:8">
      <c r="A10" t="s">
        <v>62</v>
      </c>
      <c r="B10" t="s">
        <v>39</v>
      </c>
      <c r="C10" s="47">
        <v>45177</v>
      </c>
      <c r="F10" t="s">
        <v>15436</v>
      </c>
      <c r="G10" t="s">
        <v>811</v>
      </c>
      <c r="H10" t="s">
        <v>48</v>
      </c>
    </row>
    <row r="11" spans="1:8">
      <c r="A11" t="s">
        <v>81</v>
      </c>
      <c r="B11" t="s">
        <v>39</v>
      </c>
      <c r="C11" s="47">
        <v>45177</v>
      </c>
      <c r="E11" t="s">
        <v>15441</v>
      </c>
      <c r="F11" t="s">
        <v>15436</v>
      </c>
      <c r="G11" t="s">
        <v>821</v>
      </c>
      <c r="H11" t="s">
        <v>48</v>
      </c>
    </row>
    <row r="12" spans="1:8">
      <c r="A12" t="s">
        <v>72</v>
      </c>
      <c r="B12" t="s">
        <v>39</v>
      </c>
      <c r="C12" s="47">
        <v>45177</v>
      </c>
      <c r="E12" t="s">
        <v>15442</v>
      </c>
      <c r="G12" t="s">
        <v>854</v>
      </c>
      <c r="H12" t="s">
        <v>48</v>
      </c>
    </row>
    <row r="13" spans="1:8">
      <c r="A13" t="s">
        <v>75</v>
      </c>
      <c r="B13" t="s">
        <v>39</v>
      </c>
      <c r="C13" s="47">
        <v>45178</v>
      </c>
      <c r="E13" t="s">
        <v>15443</v>
      </c>
      <c r="G13" t="s">
        <v>836</v>
      </c>
      <c r="H13" t="s">
        <v>48</v>
      </c>
    </row>
    <row r="14" spans="1:8">
      <c r="A14" t="s">
        <v>81</v>
      </c>
      <c r="B14" t="s">
        <v>39</v>
      </c>
      <c r="C14" s="47">
        <v>45177</v>
      </c>
      <c r="E14" t="s">
        <v>15441</v>
      </c>
      <c r="F14" t="s">
        <v>15436</v>
      </c>
      <c r="G14" t="s">
        <v>818</v>
      </c>
      <c r="H14" t="s">
        <v>48</v>
      </c>
    </row>
    <row r="15" spans="1:8">
      <c r="A15" t="s">
        <v>73</v>
      </c>
      <c r="B15" t="s">
        <v>39</v>
      </c>
      <c r="C15" s="47">
        <v>45177</v>
      </c>
      <c r="E15" t="s">
        <v>15434</v>
      </c>
      <c r="F15" t="s">
        <v>15436</v>
      </c>
      <c r="G15" t="s">
        <v>842</v>
      </c>
      <c r="H15" t="s">
        <v>48</v>
      </c>
    </row>
    <row r="16" spans="1:8">
      <c r="A16" t="s">
        <v>81</v>
      </c>
      <c r="B16" t="s">
        <v>39</v>
      </c>
      <c r="C16" s="47">
        <v>45177</v>
      </c>
      <c r="E16" t="s">
        <v>15441</v>
      </c>
      <c r="F16" t="s">
        <v>15436</v>
      </c>
      <c r="G16" t="s">
        <v>808</v>
      </c>
      <c r="H16" t="s">
        <v>48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0405A-BE82-41AE-80A5-4D816842370E}">
  <sheetPr>
    <tabColor theme="4"/>
  </sheetPr>
  <dimension ref="A1:V49"/>
  <sheetViews>
    <sheetView workbookViewId="0"/>
  </sheetViews>
  <sheetFormatPr defaultRowHeight="15" customHeight="1"/>
  <cols>
    <col min="2" max="2" width="17" customWidth="1"/>
    <col min="3" max="3" width="53.28515625" customWidth="1"/>
  </cols>
  <sheetData>
    <row r="1" spans="1:22" ht="15" customHeight="1">
      <c r="T1" s="201" t="s">
        <v>6200</v>
      </c>
      <c r="U1" s="201"/>
    </row>
    <row r="2" spans="1:22" ht="60">
      <c r="A2" s="497" t="s">
        <v>97</v>
      </c>
      <c r="B2" s="498" t="s">
        <v>15444</v>
      </c>
      <c r="C2" s="498" t="s">
        <v>15445</v>
      </c>
      <c r="D2" s="498" t="s">
        <v>15446</v>
      </c>
      <c r="E2" s="498" t="s">
        <v>15447</v>
      </c>
      <c r="F2" s="498" t="s">
        <v>15448</v>
      </c>
      <c r="G2" s="498" t="s">
        <v>15449</v>
      </c>
      <c r="H2" s="499" t="s">
        <v>15450</v>
      </c>
      <c r="I2" s="500" t="s">
        <v>15451</v>
      </c>
      <c r="J2" s="501" t="s">
        <v>15452</v>
      </c>
      <c r="K2" s="501" t="s">
        <v>540</v>
      </c>
      <c r="L2" s="501" t="s">
        <v>14797</v>
      </c>
      <c r="M2" s="501" t="s">
        <v>541</v>
      </c>
      <c r="N2" s="502" t="s">
        <v>1510</v>
      </c>
      <c r="O2" s="503" t="s">
        <v>1075</v>
      </c>
      <c r="P2" s="504" t="s">
        <v>15453</v>
      </c>
      <c r="Q2" s="504" t="s">
        <v>15454</v>
      </c>
      <c r="R2" s="505" t="s">
        <v>352</v>
      </c>
      <c r="S2" s="506" t="s">
        <v>15455</v>
      </c>
      <c r="T2" s="220" t="s">
        <v>14837</v>
      </c>
      <c r="U2" s="220" t="s">
        <v>14838</v>
      </c>
    </row>
    <row r="3" spans="1:22" ht="15" customHeight="1">
      <c r="A3" s="507">
        <v>1</v>
      </c>
      <c r="B3" s="508" t="s">
        <v>653</v>
      </c>
      <c r="C3" s="509" t="s">
        <v>651</v>
      </c>
      <c r="D3" s="508" t="s">
        <v>5</v>
      </c>
      <c r="E3" s="508" t="s">
        <v>3463</v>
      </c>
      <c r="F3" s="508" t="s">
        <v>48</v>
      </c>
      <c r="G3" s="508" t="s">
        <v>8846</v>
      </c>
      <c r="H3" s="508" t="s">
        <v>15456</v>
      </c>
      <c r="I3" s="508" t="s">
        <v>652</v>
      </c>
      <c r="J3" s="508" t="s">
        <v>9242</v>
      </c>
      <c r="K3" s="508" t="s">
        <v>654</v>
      </c>
      <c r="L3" s="508" t="s">
        <v>15457</v>
      </c>
      <c r="M3" s="508" t="s">
        <v>15458</v>
      </c>
      <c r="N3" s="510" t="s">
        <v>655</v>
      </c>
      <c r="O3" s="511" t="s">
        <v>289</v>
      </c>
      <c r="P3" s="508" t="s">
        <v>2678</v>
      </c>
      <c r="Q3" s="512" t="s">
        <v>15459</v>
      </c>
      <c r="R3" s="511" t="s">
        <v>15460</v>
      </c>
      <c r="S3" s="508" t="s">
        <v>499</v>
      </c>
      <c r="T3" s="14" t="s">
        <v>20</v>
      </c>
      <c r="U3" s="14" t="s">
        <v>16</v>
      </c>
    </row>
    <row r="4" spans="1:22" ht="15" customHeight="1">
      <c r="A4" s="507">
        <v>2</v>
      </c>
      <c r="B4" s="508" t="s">
        <v>658</v>
      </c>
      <c r="C4" s="509" t="s">
        <v>656</v>
      </c>
      <c r="D4" s="508" t="s">
        <v>5</v>
      </c>
      <c r="E4" s="508" t="s">
        <v>13775</v>
      </c>
      <c r="F4" s="508" t="s">
        <v>48</v>
      </c>
      <c r="G4" s="508" t="s">
        <v>8592</v>
      </c>
      <c r="H4" s="508" t="s">
        <v>15461</v>
      </c>
      <c r="I4" s="508" t="s">
        <v>657</v>
      </c>
      <c r="J4" s="508" t="s">
        <v>4256</v>
      </c>
      <c r="K4" s="508" t="s">
        <v>659</v>
      </c>
      <c r="L4" s="508" t="s">
        <v>2365</v>
      </c>
      <c r="M4" s="508" t="s">
        <v>15462</v>
      </c>
      <c r="N4" s="458" t="s">
        <v>660</v>
      </c>
      <c r="O4" s="511" t="s">
        <v>289</v>
      </c>
      <c r="P4" s="508" t="s">
        <v>2678</v>
      </c>
      <c r="Q4" s="512" t="s">
        <v>15459</v>
      </c>
      <c r="R4" s="511" t="s">
        <v>15460</v>
      </c>
      <c r="S4" s="508" t="s">
        <v>499</v>
      </c>
      <c r="T4" s="14" t="s">
        <v>20</v>
      </c>
      <c r="U4" s="14" t="s">
        <v>16</v>
      </c>
    </row>
    <row r="5" spans="1:22" ht="15" customHeight="1">
      <c r="A5" s="507">
        <v>3</v>
      </c>
      <c r="B5" s="508" t="s">
        <v>663</v>
      </c>
      <c r="C5" s="509" t="s">
        <v>661</v>
      </c>
      <c r="D5" s="508" t="s">
        <v>5</v>
      </c>
      <c r="E5" s="508" t="s">
        <v>13775</v>
      </c>
      <c r="F5" s="508" t="s">
        <v>48</v>
      </c>
      <c r="G5" s="508" t="s">
        <v>8537</v>
      </c>
      <c r="H5" s="508" t="s">
        <v>15463</v>
      </c>
      <c r="I5" s="508" t="s">
        <v>662</v>
      </c>
      <c r="J5" s="508" t="s">
        <v>9198</v>
      </c>
      <c r="K5" s="508" t="s">
        <v>659</v>
      </c>
      <c r="L5" s="508" t="s">
        <v>2365</v>
      </c>
      <c r="M5" s="508" t="s">
        <v>15464</v>
      </c>
      <c r="N5" s="510" t="s">
        <v>664</v>
      </c>
      <c r="O5" s="511" t="s">
        <v>289</v>
      </c>
      <c r="P5" s="508" t="s">
        <v>2678</v>
      </c>
      <c r="Q5" s="512" t="s">
        <v>15459</v>
      </c>
      <c r="R5" s="511" t="s">
        <v>15460</v>
      </c>
      <c r="S5" s="508" t="s">
        <v>499</v>
      </c>
      <c r="T5" s="14" t="s">
        <v>20</v>
      </c>
      <c r="U5" s="14" t="s">
        <v>16</v>
      </c>
    </row>
    <row r="6" spans="1:22" ht="15" customHeight="1">
      <c r="A6" s="507">
        <v>4</v>
      </c>
      <c r="B6" s="508" t="s">
        <v>667</v>
      </c>
      <c r="C6" s="509" t="s">
        <v>665</v>
      </c>
      <c r="D6" s="508" t="s">
        <v>5</v>
      </c>
      <c r="E6" s="508" t="s">
        <v>13775</v>
      </c>
      <c r="F6" s="508" t="s">
        <v>48</v>
      </c>
      <c r="G6" s="508" t="s">
        <v>7818</v>
      </c>
      <c r="H6" s="508" t="s">
        <v>15465</v>
      </c>
      <c r="I6" s="508" t="s">
        <v>666</v>
      </c>
      <c r="J6" s="508" t="s">
        <v>9161</v>
      </c>
      <c r="K6" s="508" t="s">
        <v>659</v>
      </c>
      <c r="L6" s="508" t="s">
        <v>2365</v>
      </c>
      <c r="M6" s="508" t="s">
        <v>15466</v>
      </c>
      <c r="N6" s="510" t="s">
        <v>668</v>
      </c>
      <c r="O6" s="511" t="s">
        <v>289</v>
      </c>
      <c r="P6" s="508" t="s">
        <v>2678</v>
      </c>
      <c r="Q6" s="512" t="s">
        <v>15459</v>
      </c>
      <c r="R6" s="511" t="s">
        <v>15460</v>
      </c>
      <c r="S6" s="508" t="s">
        <v>499</v>
      </c>
      <c r="T6" s="14" t="s">
        <v>20</v>
      </c>
      <c r="U6" s="14" t="s">
        <v>16</v>
      </c>
    </row>
    <row r="7" spans="1:22" ht="15" customHeight="1">
      <c r="A7" s="507">
        <v>5</v>
      </c>
      <c r="B7" s="508" t="s">
        <v>671</v>
      </c>
      <c r="C7" s="509" t="s">
        <v>669</v>
      </c>
      <c r="D7" s="508" t="s">
        <v>5</v>
      </c>
      <c r="E7" s="508" t="s">
        <v>15467</v>
      </c>
      <c r="F7" s="508" t="s">
        <v>48</v>
      </c>
      <c r="G7" s="508" t="s">
        <v>6549</v>
      </c>
      <c r="H7" s="508" t="s">
        <v>15468</v>
      </c>
      <c r="I7" s="508" t="s">
        <v>670</v>
      </c>
      <c r="J7" s="508" t="s">
        <v>553</v>
      </c>
      <c r="K7" s="508" t="s">
        <v>654</v>
      </c>
      <c r="L7" s="508" t="s">
        <v>15457</v>
      </c>
      <c r="M7" s="508" t="s">
        <v>15469</v>
      </c>
      <c r="N7" s="510" t="s">
        <v>672</v>
      </c>
      <c r="O7" s="511" t="s">
        <v>289</v>
      </c>
      <c r="P7" s="508" t="s">
        <v>2678</v>
      </c>
      <c r="Q7" s="512" t="s">
        <v>15459</v>
      </c>
      <c r="R7" s="511" t="s">
        <v>15460</v>
      </c>
      <c r="S7" s="508" t="s">
        <v>499</v>
      </c>
      <c r="T7" s="14" t="s">
        <v>20</v>
      </c>
      <c r="U7" s="14" t="s">
        <v>16</v>
      </c>
    </row>
    <row r="8" spans="1:22" ht="15" customHeight="1">
      <c r="A8" s="507">
        <v>6</v>
      </c>
      <c r="B8" s="508" t="s">
        <v>675</v>
      </c>
      <c r="C8" s="509" t="s">
        <v>673</v>
      </c>
      <c r="D8" s="508" t="s">
        <v>5</v>
      </c>
      <c r="E8" s="508" t="s">
        <v>13775</v>
      </c>
      <c r="F8" s="508" t="s">
        <v>48</v>
      </c>
      <c r="G8" s="508" t="s">
        <v>12135</v>
      </c>
      <c r="H8" s="508" t="s">
        <v>15470</v>
      </c>
      <c r="I8" s="508" t="s">
        <v>674</v>
      </c>
      <c r="J8" s="508" t="s">
        <v>9198</v>
      </c>
      <c r="K8" s="508" t="s">
        <v>659</v>
      </c>
      <c r="L8" s="508" t="s">
        <v>15471</v>
      </c>
      <c r="M8" s="508" t="s">
        <v>15472</v>
      </c>
      <c r="N8" s="510" t="s">
        <v>676</v>
      </c>
      <c r="O8" s="511" t="s">
        <v>289</v>
      </c>
      <c r="P8" s="508" t="s">
        <v>2678</v>
      </c>
      <c r="Q8" s="512" t="s">
        <v>15459</v>
      </c>
      <c r="R8" s="511" t="s">
        <v>15460</v>
      </c>
      <c r="S8" s="508" t="s">
        <v>499</v>
      </c>
      <c r="T8" s="14" t="s">
        <v>20</v>
      </c>
      <c r="U8" s="14" t="s">
        <v>16</v>
      </c>
    </row>
    <row r="9" spans="1:22" ht="15" customHeight="1">
      <c r="A9" s="507">
        <v>7</v>
      </c>
      <c r="B9" s="508" t="s">
        <v>15473</v>
      </c>
      <c r="C9" s="513" t="s">
        <v>15474</v>
      </c>
      <c r="D9" s="508" t="s">
        <v>5</v>
      </c>
      <c r="E9" s="508" t="s">
        <v>3463</v>
      </c>
      <c r="F9" s="508" t="s">
        <v>48</v>
      </c>
      <c r="G9" s="508" t="s">
        <v>7376</v>
      </c>
      <c r="H9" s="508" t="s">
        <v>15475</v>
      </c>
      <c r="I9" s="508" t="s">
        <v>15476</v>
      </c>
      <c r="J9" s="508" t="s">
        <v>576</v>
      </c>
      <c r="K9" s="508" t="s">
        <v>659</v>
      </c>
      <c r="L9" s="508" t="s">
        <v>15471</v>
      </c>
      <c r="M9" s="508" t="s">
        <v>15477</v>
      </c>
      <c r="N9" s="510" t="s">
        <v>15478</v>
      </c>
      <c r="O9" s="511" t="s">
        <v>289</v>
      </c>
      <c r="P9" s="508" t="s">
        <v>2678</v>
      </c>
      <c r="Q9" s="508" t="s">
        <v>15479</v>
      </c>
      <c r="R9" s="511" t="s">
        <v>15480</v>
      </c>
      <c r="S9" s="508" t="s">
        <v>8231</v>
      </c>
      <c r="T9" s="14" t="s">
        <v>12</v>
      </c>
      <c r="U9" s="14" t="s">
        <v>16</v>
      </c>
    </row>
    <row r="10" spans="1:22" ht="15" customHeight="1">
      <c r="A10" s="507">
        <v>8</v>
      </c>
      <c r="B10" s="508" t="s">
        <v>15481</v>
      </c>
      <c r="C10" s="513" t="s">
        <v>15482</v>
      </c>
      <c r="D10" s="508" t="s">
        <v>5</v>
      </c>
      <c r="E10" s="508" t="s">
        <v>3463</v>
      </c>
      <c r="F10" s="508" t="s">
        <v>48</v>
      </c>
      <c r="G10" s="508" t="s">
        <v>7376</v>
      </c>
      <c r="H10" s="508" t="s">
        <v>15483</v>
      </c>
      <c r="I10" s="508" t="s">
        <v>15484</v>
      </c>
      <c r="J10" s="508" t="s">
        <v>576</v>
      </c>
      <c r="K10" s="508" t="s">
        <v>659</v>
      </c>
      <c r="L10" s="508" t="s">
        <v>15471</v>
      </c>
      <c r="M10" s="508" t="s">
        <v>15485</v>
      </c>
      <c r="N10" s="459" t="s">
        <v>15486</v>
      </c>
      <c r="O10" s="511" t="s">
        <v>289</v>
      </c>
      <c r="P10" s="508" t="s">
        <v>2678</v>
      </c>
      <c r="Q10" s="508" t="s">
        <v>15479</v>
      </c>
      <c r="R10" s="511" t="s">
        <v>15480</v>
      </c>
      <c r="S10" s="508" t="s">
        <v>8231</v>
      </c>
      <c r="T10" s="14" t="s">
        <v>12</v>
      </c>
      <c r="U10" s="14" t="s">
        <v>16</v>
      </c>
    </row>
    <row r="11" spans="1:22" ht="15" customHeight="1">
      <c r="A11" s="511">
        <v>9</v>
      </c>
      <c r="B11" s="508" t="s">
        <v>15487</v>
      </c>
      <c r="C11" s="508" t="s">
        <v>15488</v>
      </c>
      <c r="D11" s="508" t="s">
        <v>5</v>
      </c>
      <c r="E11" s="508" t="s">
        <v>3463</v>
      </c>
      <c r="F11" s="508" t="s">
        <v>49</v>
      </c>
      <c r="G11" s="508" t="s">
        <v>14985</v>
      </c>
      <c r="H11" s="508" t="s">
        <v>15489</v>
      </c>
      <c r="I11" s="508" t="s">
        <v>15490</v>
      </c>
      <c r="J11" s="508" t="s">
        <v>631</v>
      </c>
      <c r="K11" s="508" t="s">
        <v>684</v>
      </c>
      <c r="L11" s="508" t="s">
        <v>634</v>
      </c>
      <c r="M11" s="508" t="s">
        <v>15491</v>
      </c>
      <c r="N11" s="510" t="s">
        <v>15492</v>
      </c>
      <c r="O11" s="511" t="s">
        <v>289</v>
      </c>
      <c r="P11" s="460" t="s">
        <v>1091</v>
      </c>
      <c r="Q11" s="508" t="s">
        <v>15479</v>
      </c>
      <c r="R11" s="511" t="s">
        <v>1081</v>
      </c>
      <c r="S11" s="508" t="s">
        <v>9075</v>
      </c>
      <c r="T11" s="14" t="s">
        <v>12</v>
      </c>
      <c r="U11" s="14" t="s">
        <v>16</v>
      </c>
    </row>
    <row r="12" spans="1:22" ht="15" customHeight="1">
      <c r="A12" s="511">
        <v>10</v>
      </c>
      <c r="B12" s="508" t="s">
        <v>13029</v>
      </c>
      <c r="C12" s="508" t="s">
        <v>15493</v>
      </c>
      <c r="D12" s="508" t="s">
        <v>5</v>
      </c>
      <c r="E12" s="508" t="s">
        <v>3463</v>
      </c>
      <c r="F12" s="508" t="s">
        <v>49</v>
      </c>
      <c r="G12" s="508" t="s">
        <v>6174</v>
      </c>
      <c r="H12" s="508" t="s">
        <v>15494</v>
      </c>
      <c r="I12" s="508" t="s">
        <v>13031</v>
      </c>
      <c r="J12" s="508" t="s">
        <v>631</v>
      </c>
      <c r="K12" s="508" t="s">
        <v>684</v>
      </c>
      <c r="L12" s="508" t="s">
        <v>634</v>
      </c>
      <c r="M12" s="508" t="s">
        <v>15495</v>
      </c>
      <c r="N12" s="510" t="s">
        <v>15496</v>
      </c>
      <c r="O12" s="511" t="s">
        <v>289</v>
      </c>
      <c r="P12" s="460" t="s">
        <v>1091</v>
      </c>
      <c r="Q12" s="508" t="s">
        <v>15479</v>
      </c>
      <c r="R12" s="511" t="s">
        <v>1081</v>
      </c>
      <c r="S12" s="508" t="s">
        <v>9075</v>
      </c>
      <c r="T12" s="14" t="s">
        <v>12</v>
      </c>
      <c r="U12" s="14" t="s">
        <v>16</v>
      </c>
    </row>
    <row r="13" spans="1:22" ht="15" customHeight="1">
      <c r="A13" s="507">
        <v>11</v>
      </c>
      <c r="B13" s="508" t="s">
        <v>679</v>
      </c>
      <c r="C13" s="509" t="s">
        <v>677</v>
      </c>
      <c r="D13" s="508" t="s">
        <v>5</v>
      </c>
      <c r="E13" s="508" t="s">
        <v>15497</v>
      </c>
      <c r="F13" s="508" t="s">
        <v>48</v>
      </c>
      <c r="G13" s="508" t="s">
        <v>7961</v>
      </c>
      <c r="H13" s="508" t="s">
        <v>15498</v>
      </c>
      <c r="I13" s="508" t="s">
        <v>678</v>
      </c>
      <c r="J13" s="508" t="s">
        <v>9198</v>
      </c>
      <c r="K13" s="508" t="s">
        <v>659</v>
      </c>
      <c r="L13" s="508" t="s">
        <v>2365</v>
      </c>
      <c r="M13" s="508" t="s">
        <v>15499</v>
      </c>
      <c r="N13" s="510" t="s">
        <v>680</v>
      </c>
      <c r="O13" s="511" t="s">
        <v>289</v>
      </c>
      <c r="P13" s="508" t="s">
        <v>2678</v>
      </c>
      <c r="Q13" s="512" t="s">
        <v>15459</v>
      </c>
      <c r="R13" s="511" t="s">
        <v>15460</v>
      </c>
      <c r="S13" s="508" t="s">
        <v>499</v>
      </c>
      <c r="T13" s="14" t="s">
        <v>20</v>
      </c>
      <c r="U13" s="14" t="s">
        <v>16</v>
      </c>
    </row>
    <row r="14" spans="1:22" ht="15" customHeight="1">
      <c r="A14" s="511">
        <v>12</v>
      </c>
      <c r="B14" s="508" t="s">
        <v>15500</v>
      </c>
      <c r="C14" s="508" t="s">
        <v>15501</v>
      </c>
      <c r="D14" s="508" t="s">
        <v>5</v>
      </c>
      <c r="E14" s="508" t="s">
        <v>15497</v>
      </c>
      <c r="F14" s="508" t="s">
        <v>48</v>
      </c>
      <c r="G14" s="508" t="s">
        <v>7961</v>
      </c>
      <c r="H14" s="508" t="s">
        <v>15502</v>
      </c>
      <c r="I14" s="508" t="s">
        <v>15503</v>
      </c>
      <c r="J14" s="508" t="s">
        <v>9198</v>
      </c>
      <c r="K14" s="508" t="s">
        <v>659</v>
      </c>
      <c r="L14" s="508" t="s">
        <v>2365</v>
      </c>
      <c r="M14" s="508" t="s">
        <v>15504</v>
      </c>
      <c r="N14" s="510" t="s">
        <v>15505</v>
      </c>
      <c r="O14" s="511" t="s">
        <v>289</v>
      </c>
      <c r="P14" s="460" t="s">
        <v>1091</v>
      </c>
      <c r="Q14" s="508" t="s">
        <v>15479</v>
      </c>
      <c r="R14" s="511" t="s">
        <v>1081</v>
      </c>
      <c r="S14" s="508" t="s">
        <v>9075</v>
      </c>
      <c r="T14" s="14" t="s">
        <v>12</v>
      </c>
      <c r="U14" s="14" t="s">
        <v>16</v>
      </c>
    </row>
    <row r="15" spans="1:22" ht="15" customHeight="1">
      <c r="A15" s="511">
        <v>13</v>
      </c>
      <c r="B15" s="508" t="s">
        <v>15506</v>
      </c>
      <c r="C15" s="508" t="s">
        <v>15507</v>
      </c>
      <c r="D15" s="508" t="s">
        <v>5</v>
      </c>
      <c r="E15" s="508" t="s">
        <v>15497</v>
      </c>
      <c r="F15" s="508" t="s">
        <v>48</v>
      </c>
      <c r="G15" s="508" t="s">
        <v>7961</v>
      </c>
      <c r="H15" s="508" t="s">
        <v>15508</v>
      </c>
      <c r="I15" s="508" t="s">
        <v>15509</v>
      </c>
      <c r="J15" s="508" t="s">
        <v>9198</v>
      </c>
      <c r="K15" s="508" t="s">
        <v>659</v>
      </c>
      <c r="L15" s="508" t="s">
        <v>2365</v>
      </c>
      <c r="M15" s="508" t="s">
        <v>15458</v>
      </c>
      <c r="N15" s="510" t="s">
        <v>15510</v>
      </c>
      <c r="O15" s="511" t="s">
        <v>289</v>
      </c>
      <c r="P15" s="460" t="s">
        <v>1091</v>
      </c>
      <c r="Q15" s="508" t="s">
        <v>15479</v>
      </c>
      <c r="R15" s="511" t="s">
        <v>1081</v>
      </c>
      <c r="S15" s="508" t="s">
        <v>9075</v>
      </c>
      <c r="T15" s="14" t="s">
        <v>12</v>
      </c>
      <c r="U15" s="14" t="s">
        <v>16</v>
      </c>
      <c r="V15" s="201"/>
    </row>
    <row r="16" spans="1:22" ht="15" customHeight="1">
      <c r="A16" s="511">
        <v>14</v>
      </c>
      <c r="B16" s="508" t="s">
        <v>13072</v>
      </c>
      <c r="C16" s="508" t="s">
        <v>15511</v>
      </c>
      <c r="D16" s="508" t="s">
        <v>5</v>
      </c>
      <c r="E16" s="508" t="s">
        <v>13775</v>
      </c>
      <c r="F16" s="508" t="s">
        <v>49</v>
      </c>
      <c r="G16" s="508" t="s">
        <v>6582</v>
      </c>
      <c r="H16" s="508" t="s">
        <v>15512</v>
      </c>
      <c r="I16" s="508" t="s">
        <v>13074</v>
      </c>
      <c r="J16" s="508" t="s">
        <v>4256</v>
      </c>
      <c r="K16" s="508" t="s">
        <v>684</v>
      </c>
      <c r="L16" s="508" t="s">
        <v>4096</v>
      </c>
      <c r="M16" s="508" t="s">
        <v>15513</v>
      </c>
      <c r="N16" s="510" t="s">
        <v>13075</v>
      </c>
      <c r="O16" s="511" t="s">
        <v>289</v>
      </c>
      <c r="P16" s="460" t="s">
        <v>1091</v>
      </c>
      <c r="Q16" s="508" t="s">
        <v>15479</v>
      </c>
      <c r="R16" s="511" t="s">
        <v>1081</v>
      </c>
      <c r="S16" s="508" t="s">
        <v>9075</v>
      </c>
      <c r="T16" s="14" t="s">
        <v>12</v>
      </c>
      <c r="U16" s="14" t="s">
        <v>16</v>
      </c>
      <c r="V16" s="220"/>
    </row>
    <row r="17" spans="1:21" ht="15" customHeight="1">
      <c r="A17" s="511">
        <v>15</v>
      </c>
      <c r="B17" s="508" t="s">
        <v>15514</v>
      </c>
      <c r="C17" s="508" t="s">
        <v>15515</v>
      </c>
      <c r="D17" s="508" t="s">
        <v>5</v>
      </c>
      <c r="E17" s="508" t="s">
        <v>15497</v>
      </c>
      <c r="F17" s="508" t="s">
        <v>48</v>
      </c>
      <c r="G17" s="508" t="s">
        <v>14959</v>
      </c>
      <c r="H17" s="508" t="s">
        <v>15461</v>
      </c>
      <c r="I17" s="508" t="s">
        <v>15516</v>
      </c>
      <c r="J17" s="508" t="s">
        <v>4256</v>
      </c>
      <c r="K17" s="508" t="s">
        <v>659</v>
      </c>
      <c r="L17" s="508" t="s">
        <v>2365</v>
      </c>
      <c r="M17" s="508" t="s">
        <v>15469</v>
      </c>
      <c r="N17" s="510" t="s">
        <v>15517</v>
      </c>
      <c r="O17" s="511" t="s">
        <v>289</v>
      </c>
      <c r="P17" s="460" t="s">
        <v>3349</v>
      </c>
      <c r="Q17" s="508" t="s">
        <v>15479</v>
      </c>
      <c r="R17" s="511" t="s">
        <v>1081</v>
      </c>
      <c r="S17" s="508" t="s">
        <v>9075</v>
      </c>
      <c r="T17" s="14" t="s">
        <v>12</v>
      </c>
      <c r="U17" s="14" t="s">
        <v>16</v>
      </c>
    </row>
    <row r="18" spans="1:21" ht="15" customHeight="1">
      <c r="A18" s="511">
        <v>16</v>
      </c>
      <c r="B18" s="508" t="s">
        <v>15518</v>
      </c>
      <c r="C18" s="508" t="s">
        <v>15519</v>
      </c>
      <c r="D18" s="508" t="s">
        <v>5</v>
      </c>
      <c r="E18" s="508" t="s">
        <v>13775</v>
      </c>
      <c r="F18" s="508" t="s">
        <v>48</v>
      </c>
      <c r="G18" s="508" t="s">
        <v>15520</v>
      </c>
      <c r="H18" s="508" t="s">
        <v>15521</v>
      </c>
      <c r="I18" s="508" t="s">
        <v>15522</v>
      </c>
      <c r="J18" s="508" t="s">
        <v>5058</v>
      </c>
      <c r="K18" s="508" t="s">
        <v>654</v>
      </c>
      <c r="L18" s="508" t="s">
        <v>15457</v>
      </c>
      <c r="M18" s="508" t="s">
        <v>15523</v>
      </c>
      <c r="N18" s="510" t="s">
        <v>15524</v>
      </c>
      <c r="O18" s="511" t="s">
        <v>289</v>
      </c>
      <c r="P18" s="460" t="s">
        <v>1091</v>
      </c>
      <c r="Q18" s="508" t="s">
        <v>15479</v>
      </c>
      <c r="R18" s="511" t="s">
        <v>1081</v>
      </c>
      <c r="S18" s="508" t="s">
        <v>9075</v>
      </c>
      <c r="T18" s="14" t="s">
        <v>12</v>
      </c>
      <c r="U18" s="14" t="s">
        <v>16</v>
      </c>
    </row>
    <row r="19" spans="1:21" ht="15" customHeight="1">
      <c r="A19" s="507">
        <v>17</v>
      </c>
      <c r="B19" s="508" t="s">
        <v>8947</v>
      </c>
      <c r="C19" s="513" t="s">
        <v>15525</v>
      </c>
      <c r="D19" s="508" t="s">
        <v>5</v>
      </c>
      <c r="E19" s="508" t="s">
        <v>2743</v>
      </c>
      <c r="F19" s="508" t="s">
        <v>48</v>
      </c>
      <c r="G19" s="508" t="s">
        <v>8954</v>
      </c>
      <c r="H19" s="508" t="s">
        <v>15526</v>
      </c>
      <c r="I19" s="508" t="s">
        <v>8949</v>
      </c>
      <c r="J19" s="508" t="s">
        <v>5058</v>
      </c>
      <c r="K19" s="508" t="s">
        <v>654</v>
      </c>
      <c r="L19" s="508" t="s">
        <v>15457</v>
      </c>
      <c r="M19" s="508" t="s">
        <v>15527</v>
      </c>
      <c r="N19" s="510" t="s">
        <v>8950</v>
      </c>
      <c r="O19" s="511" t="s">
        <v>289</v>
      </c>
      <c r="P19" s="508" t="s">
        <v>2678</v>
      </c>
      <c r="Q19" s="512" t="s">
        <v>15459</v>
      </c>
      <c r="R19" s="511" t="s">
        <v>15528</v>
      </c>
      <c r="S19" s="508" t="s">
        <v>8231</v>
      </c>
      <c r="T19" s="14" t="s">
        <v>20</v>
      </c>
      <c r="U19" s="14" t="s">
        <v>16</v>
      </c>
    </row>
    <row r="20" spans="1:21" ht="15" customHeight="1">
      <c r="A20" s="511">
        <v>18</v>
      </c>
      <c r="B20" s="508" t="s">
        <v>15529</v>
      </c>
      <c r="C20" s="508" t="s">
        <v>15530</v>
      </c>
      <c r="D20" s="508" t="s">
        <v>5</v>
      </c>
      <c r="E20" s="508" t="s">
        <v>2743</v>
      </c>
      <c r="F20" s="508" t="s">
        <v>48</v>
      </c>
      <c r="G20" s="508" t="s">
        <v>6166</v>
      </c>
      <c r="H20" s="508" t="s">
        <v>15521</v>
      </c>
      <c r="I20" s="508" t="s">
        <v>15531</v>
      </c>
      <c r="J20" s="508" t="s">
        <v>5058</v>
      </c>
      <c r="K20" s="508" t="s">
        <v>654</v>
      </c>
      <c r="L20" s="508" t="s">
        <v>15457</v>
      </c>
      <c r="M20" s="508" t="s">
        <v>15523</v>
      </c>
      <c r="N20" s="510" t="s">
        <v>15532</v>
      </c>
      <c r="O20" s="511" t="s">
        <v>289</v>
      </c>
      <c r="P20" s="460" t="s">
        <v>1091</v>
      </c>
      <c r="Q20" s="508" t="s">
        <v>15479</v>
      </c>
      <c r="R20" s="511" t="s">
        <v>1081</v>
      </c>
      <c r="S20" s="508" t="s">
        <v>9075</v>
      </c>
      <c r="T20" s="14" t="s">
        <v>12</v>
      </c>
      <c r="U20" s="14" t="s">
        <v>16</v>
      </c>
    </row>
    <row r="21" spans="1:21" ht="15" customHeight="1">
      <c r="A21" s="511">
        <v>19</v>
      </c>
      <c r="B21" s="508" t="s">
        <v>15533</v>
      </c>
      <c r="C21" s="508" t="s">
        <v>15534</v>
      </c>
      <c r="D21" s="508" t="s">
        <v>5</v>
      </c>
      <c r="E21" s="508" t="s">
        <v>13775</v>
      </c>
      <c r="F21" s="508" t="s">
        <v>48</v>
      </c>
      <c r="G21" s="508" t="s">
        <v>15140</v>
      </c>
      <c r="H21" s="508" t="s">
        <v>15535</v>
      </c>
      <c r="I21" s="508" t="s">
        <v>15536</v>
      </c>
      <c r="J21" s="508" t="s">
        <v>576</v>
      </c>
      <c r="K21" s="508" t="s">
        <v>659</v>
      </c>
      <c r="L21" s="508" t="s">
        <v>15471</v>
      </c>
      <c r="M21" s="508" t="s">
        <v>15537</v>
      </c>
      <c r="N21" s="510" t="s">
        <v>15538</v>
      </c>
      <c r="O21" s="511" t="s">
        <v>289</v>
      </c>
      <c r="P21" s="508" t="s">
        <v>2678</v>
      </c>
      <c r="Q21" s="512" t="s">
        <v>15459</v>
      </c>
      <c r="R21" s="511" t="s">
        <v>15460</v>
      </c>
      <c r="S21" s="508" t="s">
        <v>9075</v>
      </c>
      <c r="T21" s="14" t="s">
        <v>20</v>
      </c>
      <c r="U21" s="14" t="s">
        <v>16</v>
      </c>
    </row>
    <row r="22" spans="1:21" ht="15" customHeight="1">
      <c r="A22" s="511">
        <v>20</v>
      </c>
      <c r="B22" s="508" t="s">
        <v>15539</v>
      </c>
      <c r="C22" s="508" t="s">
        <v>15540</v>
      </c>
      <c r="D22" s="508" t="s">
        <v>5</v>
      </c>
      <c r="E22" s="508" t="s">
        <v>13775</v>
      </c>
      <c r="F22" s="508" t="s">
        <v>49</v>
      </c>
      <c r="G22" s="508" t="s">
        <v>13810</v>
      </c>
      <c r="H22" s="508" t="s">
        <v>15541</v>
      </c>
      <c r="I22" s="508" t="s">
        <v>15542</v>
      </c>
      <c r="J22" s="508" t="s">
        <v>631</v>
      </c>
      <c r="K22" s="508" t="s">
        <v>684</v>
      </c>
      <c r="L22" s="508" t="s">
        <v>634</v>
      </c>
      <c r="M22" s="508" t="s">
        <v>15543</v>
      </c>
      <c r="N22" s="510" t="s">
        <v>15544</v>
      </c>
      <c r="O22" s="511" t="s">
        <v>289</v>
      </c>
      <c r="P22" s="460" t="s">
        <v>1091</v>
      </c>
      <c r="Q22" s="508" t="s">
        <v>15479</v>
      </c>
      <c r="R22" s="511" t="s">
        <v>1081</v>
      </c>
      <c r="S22" s="508" t="s">
        <v>9075</v>
      </c>
      <c r="T22" s="14" t="s">
        <v>12</v>
      </c>
      <c r="U22" s="14" t="s">
        <v>16</v>
      </c>
    </row>
    <row r="23" spans="1:21" ht="15" customHeight="1">
      <c r="A23" s="511">
        <v>21</v>
      </c>
      <c r="B23" s="508" t="s">
        <v>8978</v>
      </c>
      <c r="C23" s="508" t="s">
        <v>15545</v>
      </c>
      <c r="D23" s="508" t="s">
        <v>5</v>
      </c>
      <c r="E23" s="508" t="s">
        <v>13775</v>
      </c>
      <c r="F23" s="508" t="s">
        <v>48</v>
      </c>
      <c r="G23" s="508" t="s">
        <v>8985</v>
      </c>
      <c r="H23" s="1367" t="s">
        <v>15546</v>
      </c>
      <c r="I23" s="1367" t="s">
        <v>8980</v>
      </c>
      <c r="J23" s="1367" t="s">
        <v>9242</v>
      </c>
      <c r="K23" s="1367" t="s">
        <v>654</v>
      </c>
      <c r="L23" s="1367" t="s">
        <v>15457</v>
      </c>
      <c r="M23" s="1367" t="s">
        <v>15547</v>
      </c>
      <c r="N23" s="510" t="s">
        <v>8981</v>
      </c>
      <c r="O23" s="511" t="s">
        <v>289</v>
      </c>
      <c r="P23" s="508" t="s">
        <v>2678</v>
      </c>
      <c r="Q23" s="508" t="s">
        <v>15479</v>
      </c>
      <c r="R23" s="511" t="s">
        <v>1081</v>
      </c>
      <c r="S23" s="508" t="s">
        <v>9075</v>
      </c>
      <c r="T23" s="14" t="s">
        <v>12</v>
      </c>
      <c r="U23" s="14" t="s">
        <v>16</v>
      </c>
    </row>
    <row r="24" spans="1:21" ht="15" customHeight="1">
      <c r="A24" s="511">
        <v>22</v>
      </c>
      <c r="B24" s="508" t="s">
        <v>15548</v>
      </c>
      <c r="C24" s="508" t="s">
        <v>15549</v>
      </c>
      <c r="D24" s="508" t="s">
        <v>5</v>
      </c>
      <c r="E24" s="508" t="s">
        <v>13775</v>
      </c>
      <c r="F24" s="508" t="s">
        <v>48</v>
      </c>
      <c r="G24" s="508" t="s">
        <v>8985</v>
      </c>
      <c r="H24" s="1368"/>
      <c r="I24" s="1368"/>
      <c r="J24" s="1368"/>
      <c r="K24" s="1368"/>
      <c r="L24" s="1368"/>
      <c r="M24" s="1368"/>
      <c r="N24" s="510" t="s">
        <v>1081</v>
      </c>
      <c r="O24" s="511" t="s">
        <v>1081</v>
      </c>
      <c r="P24" s="508" t="s">
        <v>1081</v>
      </c>
      <c r="Q24" s="508" t="s">
        <v>1081</v>
      </c>
      <c r="R24" s="511" t="s">
        <v>1081</v>
      </c>
      <c r="S24" s="508" t="s">
        <v>9075</v>
      </c>
      <c r="T24" s="14" t="s">
        <v>12</v>
      </c>
      <c r="U24" s="14" t="s">
        <v>9</v>
      </c>
    </row>
    <row r="25" spans="1:21" ht="15" customHeight="1">
      <c r="A25" s="511">
        <v>23</v>
      </c>
      <c r="B25" s="508" t="s">
        <v>15550</v>
      </c>
      <c r="C25" s="508" t="s">
        <v>15551</v>
      </c>
      <c r="D25" s="508" t="s">
        <v>5</v>
      </c>
      <c r="E25" s="508" t="s">
        <v>15497</v>
      </c>
      <c r="F25" s="508" t="s">
        <v>48</v>
      </c>
      <c r="G25" s="508" t="s">
        <v>15552</v>
      </c>
      <c r="H25" s="508" t="s">
        <v>15553</v>
      </c>
      <c r="I25" s="508" t="s">
        <v>15554</v>
      </c>
      <c r="J25" s="508" t="s">
        <v>2368</v>
      </c>
      <c r="K25" s="508" t="s">
        <v>659</v>
      </c>
      <c r="L25" s="508" t="s">
        <v>2365</v>
      </c>
      <c r="M25" s="508" t="s">
        <v>15555</v>
      </c>
      <c r="N25" s="510" t="s">
        <v>15556</v>
      </c>
      <c r="O25" s="511" t="s">
        <v>2752</v>
      </c>
      <c r="P25" s="460" t="s">
        <v>1091</v>
      </c>
      <c r="Q25" s="508" t="s">
        <v>15479</v>
      </c>
      <c r="R25" s="511" t="s">
        <v>1081</v>
      </c>
      <c r="S25" s="508" t="s">
        <v>9075</v>
      </c>
      <c r="T25" s="14" t="s">
        <v>12</v>
      </c>
      <c r="U25" s="14" t="s">
        <v>14</v>
      </c>
    </row>
    <row r="26" spans="1:21" ht="15" customHeight="1">
      <c r="A26" s="511">
        <v>24</v>
      </c>
      <c r="B26" s="508" t="s">
        <v>15557</v>
      </c>
      <c r="C26" s="508" t="s">
        <v>15558</v>
      </c>
      <c r="D26" s="508" t="s">
        <v>5</v>
      </c>
      <c r="E26" s="508" t="s">
        <v>15497</v>
      </c>
      <c r="F26" s="508" t="s">
        <v>48</v>
      </c>
      <c r="G26" s="508" t="s">
        <v>14936</v>
      </c>
      <c r="H26" s="508" t="s">
        <v>15461</v>
      </c>
      <c r="I26" s="508" t="s">
        <v>15559</v>
      </c>
      <c r="J26" s="508" t="s">
        <v>9198</v>
      </c>
      <c r="K26" s="508" t="s">
        <v>659</v>
      </c>
      <c r="L26" s="508" t="s">
        <v>2365</v>
      </c>
      <c r="M26" s="508" t="s">
        <v>15560</v>
      </c>
      <c r="N26" s="510" t="s">
        <v>15561</v>
      </c>
      <c r="O26" s="511" t="s">
        <v>289</v>
      </c>
      <c r="P26" s="460" t="s">
        <v>1091</v>
      </c>
      <c r="Q26" s="508" t="s">
        <v>15479</v>
      </c>
      <c r="R26" s="511" t="s">
        <v>1081</v>
      </c>
      <c r="S26" s="508" t="s">
        <v>9075</v>
      </c>
      <c r="T26" s="14" t="s">
        <v>12</v>
      </c>
      <c r="U26" s="14" t="s">
        <v>16</v>
      </c>
    </row>
    <row r="27" spans="1:21" ht="15" customHeight="1">
      <c r="A27" s="507">
        <v>25</v>
      </c>
      <c r="B27" s="508" t="s">
        <v>12616</v>
      </c>
      <c r="C27" s="513" t="s">
        <v>8535</v>
      </c>
      <c r="D27" s="508" t="s">
        <v>5</v>
      </c>
      <c r="E27" s="508" t="s">
        <v>15497</v>
      </c>
      <c r="F27" s="508" t="s">
        <v>48</v>
      </c>
      <c r="G27" s="508" t="s">
        <v>8537</v>
      </c>
      <c r="H27" s="508" t="s">
        <v>15553</v>
      </c>
      <c r="I27" s="508" t="s">
        <v>8533</v>
      </c>
      <c r="J27" s="508" t="s">
        <v>9198</v>
      </c>
      <c r="K27" s="508" t="s">
        <v>659</v>
      </c>
      <c r="L27" s="508" t="s">
        <v>2365</v>
      </c>
      <c r="M27" s="508" t="s">
        <v>15562</v>
      </c>
      <c r="N27" s="510" t="s">
        <v>8534</v>
      </c>
      <c r="O27" s="511" t="s">
        <v>289</v>
      </c>
      <c r="P27" s="508" t="s">
        <v>2678</v>
      </c>
      <c r="Q27" s="512" t="s">
        <v>15459</v>
      </c>
      <c r="R27" s="511" t="s">
        <v>15460</v>
      </c>
      <c r="S27" s="508" t="s">
        <v>8231</v>
      </c>
      <c r="T27" s="14" t="s">
        <v>20</v>
      </c>
      <c r="U27" s="14" t="s">
        <v>16</v>
      </c>
    </row>
    <row r="28" spans="1:21" ht="15" customHeight="1">
      <c r="A28" s="511">
        <v>26</v>
      </c>
      <c r="B28" s="508" t="s">
        <v>15563</v>
      </c>
      <c r="C28" s="508" t="s">
        <v>15564</v>
      </c>
      <c r="D28" s="508" t="s">
        <v>5</v>
      </c>
      <c r="E28" s="508" t="s">
        <v>15497</v>
      </c>
      <c r="F28" s="508" t="s">
        <v>48</v>
      </c>
      <c r="G28" s="508" t="s">
        <v>7818</v>
      </c>
      <c r="H28" s="508" t="s">
        <v>15526</v>
      </c>
      <c r="I28" s="508" t="s">
        <v>15565</v>
      </c>
      <c r="J28" s="508" t="s">
        <v>9161</v>
      </c>
      <c r="K28" s="508" t="s">
        <v>659</v>
      </c>
      <c r="L28" s="508" t="s">
        <v>2365</v>
      </c>
      <c r="M28" s="508" t="s">
        <v>15566</v>
      </c>
      <c r="N28" s="510" t="s">
        <v>15567</v>
      </c>
      <c r="O28" s="511" t="s">
        <v>2752</v>
      </c>
      <c r="P28" s="460" t="s">
        <v>1091</v>
      </c>
      <c r="Q28" s="508" t="s">
        <v>15479</v>
      </c>
      <c r="R28" s="511" t="s">
        <v>1081</v>
      </c>
      <c r="S28" s="508" t="s">
        <v>9075</v>
      </c>
      <c r="T28" s="14" t="s">
        <v>12</v>
      </c>
      <c r="U28" s="14" t="s">
        <v>14</v>
      </c>
    </row>
    <row r="29" spans="1:21" ht="15" customHeight="1">
      <c r="A29" s="511">
        <v>27</v>
      </c>
      <c r="B29" s="508" t="s">
        <v>8958</v>
      </c>
      <c r="C29" s="508" t="s">
        <v>15568</v>
      </c>
      <c r="D29" s="508" t="s">
        <v>5</v>
      </c>
      <c r="E29" s="508" t="s">
        <v>13775</v>
      </c>
      <c r="F29" s="508" t="s">
        <v>48</v>
      </c>
      <c r="G29" s="508" t="s">
        <v>8965</v>
      </c>
      <c r="H29" s="508" t="s">
        <v>15569</v>
      </c>
      <c r="I29" s="508" t="s">
        <v>8960</v>
      </c>
      <c r="J29" s="508" t="s">
        <v>576</v>
      </c>
      <c r="K29" s="508" t="s">
        <v>659</v>
      </c>
      <c r="L29" s="508" t="s">
        <v>2365</v>
      </c>
      <c r="M29" s="508" t="s">
        <v>15570</v>
      </c>
      <c r="N29" s="510" t="s">
        <v>8961</v>
      </c>
      <c r="O29" s="511" t="s">
        <v>289</v>
      </c>
      <c r="P29" s="508" t="s">
        <v>2678</v>
      </c>
      <c r="Q29" s="512" t="s">
        <v>15459</v>
      </c>
      <c r="R29" s="511" t="s">
        <v>15571</v>
      </c>
      <c r="S29" s="508" t="s">
        <v>9075</v>
      </c>
      <c r="T29" s="14" t="s">
        <v>20</v>
      </c>
      <c r="U29" s="14" t="s">
        <v>16</v>
      </c>
    </row>
    <row r="30" spans="1:21" ht="15" customHeight="1">
      <c r="A30" s="511">
        <v>28</v>
      </c>
      <c r="B30" s="508" t="s">
        <v>8969</v>
      </c>
      <c r="C30" s="508" t="s">
        <v>15572</v>
      </c>
      <c r="D30" s="508" t="s">
        <v>5</v>
      </c>
      <c r="E30" s="508" t="s">
        <v>13406</v>
      </c>
      <c r="F30" s="508" t="s">
        <v>48</v>
      </c>
      <c r="G30" s="508" t="s">
        <v>8965</v>
      </c>
      <c r="H30" s="508" t="s">
        <v>15573</v>
      </c>
      <c r="I30" s="508" t="s">
        <v>8971</v>
      </c>
      <c r="J30" s="508" t="s">
        <v>576</v>
      </c>
      <c r="K30" s="508" t="s">
        <v>659</v>
      </c>
      <c r="L30" s="508" t="s">
        <v>2365</v>
      </c>
      <c r="M30" s="508" t="s">
        <v>15574</v>
      </c>
      <c r="N30" s="510" t="s">
        <v>8972</v>
      </c>
      <c r="O30" s="511" t="s">
        <v>289</v>
      </c>
      <c r="P30" s="508" t="s">
        <v>2678</v>
      </c>
      <c r="Q30" s="508" t="s">
        <v>15479</v>
      </c>
      <c r="R30" s="511" t="s">
        <v>1081</v>
      </c>
      <c r="S30" s="508" t="s">
        <v>9075</v>
      </c>
      <c r="T30" s="14" t="s">
        <v>12</v>
      </c>
      <c r="U30" s="14" t="s">
        <v>16</v>
      </c>
    </row>
    <row r="31" spans="1:21" ht="15" customHeight="1">
      <c r="A31" s="511">
        <v>29</v>
      </c>
      <c r="B31" s="508" t="s">
        <v>11629</v>
      </c>
      <c r="C31" s="508" t="s">
        <v>15575</v>
      </c>
      <c r="D31" s="508" t="s">
        <v>5</v>
      </c>
      <c r="E31" s="508" t="s">
        <v>13775</v>
      </c>
      <c r="F31" s="508" t="s">
        <v>48</v>
      </c>
      <c r="G31" s="508" t="s">
        <v>8965</v>
      </c>
      <c r="H31" s="508" t="s">
        <v>15576</v>
      </c>
      <c r="I31" s="508" t="s">
        <v>11631</v>
      </c>
      <c r="J31" s="508" t="s">
        <v>576</v>
      </c>
      <c r="K31" s="508" t="s">
        <v>659</v>
      </c>
      <c r="L31" s="508" t="s">
        <v>2365</v>
      </c>
      <c r="M31" s="508" t="s">
        <v>15577</v>
      </c>
      <c r="N31" s="510" t="s">
        <v>11632</v>
      </c>
      <c r="O31" s="511" t="s">
        <v>289</v>
      </c>
      <c r="P31" s="460" t="s">
        <v>1091</v>
      </c>
      <c r="Q31" s="508" t="s">
        <v>15479</v>
      </c>
      <c r="R31" s="511" t="s">
        <v>1081</v>
      </c>
      <c r="S31" s="508" t="s">
        <v>9075</v>
      </c>
      <c r="T31" s="14" t="s">
        <v>12</v>
      </c>
      <c r="U31" s="14" t="s">
        <v>16</v>
      </c>
    </row>
    <row r="32" spans="1:21" ht="15" customHeight="1">
      <c r="A32" s="507">
        <v>30</v>
      </c>
      <c r="B32" s="508" t="s">
        <v>15578</v>
      </c>
      <c r="C32" s="513" t="s">
        <v>15579</v>
      </c>
      <c r="D32" s="508" t="s">
        <v>5</v>
      </c>
      <c r="E32" s="508" t="s">
        <v>13775</v>
      </c>
      <c r="F32" s="508" t="s">
        <v>48</v>
      </c>
      <c r="G32" s="508" t="s">
        <v>13000</v>
      </c>
      <c r="H32" s="508" t="s">
        <v>15580</v>
      </c>
      <c r="I32" s="508" t="s">
        <v>15581</v>
      </c>
      <c r="J32" s="508" t="s">
        <v>576</v>
      </c>
      <c r="K32" s="508" t="s">
        <v>659</v>
      </c>
      <c r="L32" s="508" t="s">
        <v>15471</v>
      </c>
      <c r="M32" s="508" t="s">
        <v>15582</v>
      </c>
      <c r="N32" s="510" t="s">
        <v>15583</v>
      </c>
      <c r="O32" s="511" t="s">
        <v>289</v>
      </c>
      <c r="P32" s="508" t="s">
        <v>2678</v>
      </c>
      <c r="Q32" s="512" t="s">
        <v>15459</v>
      </c>
      <c r="R32" s="511" t="s">
        <v>15460</v>
      </c>
      <c r="S32" s="508" t="s">
        <v>8231</v>
      </c>
      <c r="T32" s="14" t="s">
        <v>20</v>
      </c>
      <c r="U32" s="14" t="s">
        <v>16</v>
      </c>
    </row>
    <row r="33" spans="1:21" ht="15" customHeight="1">
      <c r="A33" s="507">
        <v>31</v>
      </c>
      <c r="B33" s="508" t="s">
        <v>15584</v>
      </c>
      <c r="C33" s="513" t="s">
        <v>15585</v>
      </c>
      <c r="D33" s="508" t="s">
        <v>5</v>
      </c>
      <c r="E33" s="508" t="s">
        <v>13406</v>
      </c>
      <c r="F33" s="508" t="s">
        <v>48</v>
      </c>
      <c r="G33" s="508" t="s">
        <v>13000</v>
      </c>
      <c r="H33" s="508" t="s">
        <v>15586</v>
      </c>
      <c r="I33" s="508" t="s">
        <v>15587</v>
      </c>
      <c r="J33" s="508" t="s">
        <v>576</v>
      </c>
      <c r="K33" s="508" t="s">
        <v>659</v>
      </c>
      <c r="L33" s="508" t="s">
        <v>15471</v>
      </c>
      <c r="M33" s="508" t="s">
        <v>15588</v>
      </c>
      <c r="N33" s="510" t="s">
        <v>15589</v>
      </c>
      <c r="O33" s="511" t="s">
        <v>289</v>
      </c>
      <c r="P33" s="508" t="s">
        <v>2678</v>
      </c>
      <c r="Q33" s="512" t="s">
        <v>15459</v>
      </c>
      <c r="R33" s="511" t="s">
        <v>15460</v>
      </c>
      <c r="S33" s="508" t="s">
        <v>8231</v>
      </c>
      <c r="T33" s="14" t="s">
        <v>20</v>
      </c>
      <c r="U33" s="14" t="s">
        <v>16</v>
      </c>
    </row>
    <row r="34" spans="1:21" ht="15" customHeight="1">
      <c r="A34" s="511">
        <v>32</v>
      </c>
      <c r="B34" s="508" t="s">
        <v>15590</v>
      </c>
      <c r="C34" s="508" t="s">
        <v>15591</v>
      </c>
      <c r="D34" s="508" t="s">
        <v>5</v>
      </c>
      <c r="E34" s="508" t="s">
        <v>13775</v>
      </c>
      <c r="F34" s="508" t="s">
        <v>48</v>
      </c>
      <c r="G34" s="508" t="s">
        <v>15151</v>
      </c>
      <c r="H34" s="508" t="s">
        <v>15592</v>
      </c>
      <c r="I34" s="508" t="s">
        <v>15593</v>
      </c>
      <c r="J34" s="508" t="s">
        <v>617</v>
      </c>
      <c r="K34" s="508" t="s">
        <v>659</v>
      </c>
      <c r="L34" s="508" t="s">
        <v>15471</v>
      </c>
      <c r="M34" s="508" t="s">
        <v>15594</v>
      </c>
      <c r="N34" s="510" t="s">
        <v>15595</v>
      </c>
      <c r="O34" s="511" t="s">
        <v>289</v>
      </c>
      <c r="P34" s="460" t="s">
        <v>15596</v>
      </c>
      <c r="Q34" s="508" t="s">
        <v>15479</v>
      </c>
      <c r="R34" s="511" t="s">
        <v>1081</v>
      </c>
      <c r="S34" s="508" t="s">
        <v>9075</v>
      </c>
      <c r="T34" s="14" t="s">
        <v>12</v>
      </c>
      <c r="U34" s="14" t="s">
        <v>16</v>
      </c>
    </row>
    <row r="35" spans="1:21" ht="15" customHeight="1">
      <c r="A35" s="511">
        <v>33</v>
      </c>
      <c r="B35" s="508" t="s">
        <v>9011</v>
      </c>
      <c r="C35" s="508" t="s">
        <v>15597</v>
      </c>
      <c r="D35" s="508" t="s">
        <v>5</v>
      </c>
      <c r="E35" s="508" t="s">
        <v>13775</v>
      </c>
      <c r="F35" s="508" t="s">
        <v>48</v>
      </c>
      <c r="G35" s="508" t="s">
        <v>9018</v>
      </c>
      <c r="H35" s="508" t="s">
        <v>15461</v>
      </c>
      <c r="I35" s="508" t="s">
        <v>9013</v>
      </c>
      <c r="J35" s="508" t="s">
        <v>9242</v>
      </c>
      <c r="K35" s="508" t="s">
        <v>654</v>
      </c>
      <c r="L35" s="508" t="s">
        <v>15457</v>
      </c>
      <c r="M35" s="508" t="s">
        <v>15469</v>
      </c>
      <c r="N35" s="510" t="s">
        <v>9014</v>
      </c>
      <c r="O35" s="511" t="s">
        <v>2752</v>
      </c>
      <c r="P35" s="508" t="s">
        <v>2678</v>
      </c>
      <c r="Q35" s="512" t="s">
        <v>15459</v>
      </c>
      <c r="R35" s="511" t="s">
        <v>15571</v>
      </c>
      <c r="S35" s="508" t="s">
        <v>9075</v>
      </c>
      <c r="T35" s="14" t="s">
        <v>20</v>
      </c>
      <c r="U35" s="14" t="s">
        <v>14</v>
      </c>
    </row>
    <row r="36" spans="1:21" ht="15" customHeight="1">
      <c r="A36" s="511">
        <v>34</v>
      </c>
      <c r="B36" s="508" t="s">
        <v>15598</v>
      </c>
      <c r="C36" s="508" t="s">
        <v>15599</v>
      </c>
      <c r="D36" s="508" t="s">
        <v>5</v>
      </c>
      <c r="E36" s="508" t="s">
        <v>13775</v>
      </c>
      <c r="F36" s="508" t="s">
        <v>48</v>
      </c>
      <c r="G36" s="508" t="s">
        <v>6549</v>
      </c>
      <c r="H36" s="508" t="s">
        <v>15600</v>
      </c>
      <c r="I36" s="508" t="s">
        <v>15601</v>
      </c>
      <c r="J36" s="508" t="s">
        <v>553</v>
      </c>
      <c r="K36" s="508" t="s">
        <v>654</v>
      </c>
      <c r="L36" s="508" t="s">
        <v>15457</v>
      </c>
      <c r="M36" s="508" t="s">
        <v>15602</v>
      </c>
      <c r="N36" s="510" t="s">
        <v>15603</v>
      </c>
      <c r="O36" s="511" t="s">
        <v>2752</v>
      </c>
      <c r="P36" s="460" t="s">
        <v>1091</v>
      </c>
      <c r="Q36" s="508" t="s">
        <v>15479</v>
      </c>
      <c r="R36" s="511" t="s">
        <v>1081</v>
      </c>
      <c r="S36" s="508" t="s">
        <v>9075</v>
      </c>
      <c r="T36" s="14" t="s">
        <v>12</v>
      </c>
      <c r="U36" s="14" t="s">
        <v>14</v>
      </c>
    </row>
    <row r="37" spans="1:21" ht="15" customHeight="1">
      <c r="A37" s="511">
        <v>35</v>
      </c>
      <c r="B37" s="508" t="s">
        <v>15604</v>
      </c>
      <c r="C37" s="508" t="s">
        <v>15605</v>
      </c>
      <c r="D37" s="508" t="s">
        <v>5</v>
      </c>
      <c r="E37" s="508" t="s">
        <v>2743</v>
      </c>
      <c r="F37" s="508" t="s">
        <v>48</v>
      </c>
      <c r="G37" s="508" t="s">
        <v>6549</v>
      </c>
      <c r="H37" s="508" t="s">
        <v>15606</v>
      </c>
      <c r="I37" s="508" t="s">
        <v>15607</v>
      </c>
      <c r="J37" s="508" t="s">
        <v>553</v>
      </c>
      <c r="K37" s="508" t="s">
        <v>654</v>
      </c>
      <c r="L37" s="508" t="s">
        <v>15457</v>
      </c>
      <c r="M37" s="508" t="s">
        <v>15469</v>
      </c>
      <c r="N37" s="510" t="s">
        <v>15608</v>
      </c>
      <c r="O37" s="511" t="s">
        <v>2752</v>
      </c>
      <c r="P37" s="460" t="s">
        <v>1091</v>
      </c>
      <c r="Q37" s="508" t="s">
        <v>15479</v>
      </c>
      <c r="R37" s="511" t="s">
        <v>1081</v>
      </c>
      <c r="S37" s="508" t="s">
        <v>9075</v>
      </c>
      <c r="T37" s="14" t="s">
        <v>12</v>
      </c>
      <c r="U37" s="14" t="s">
        <v>14</v>
      </c>
    </row>
    <row r="38" spans="1:21" ht="15" customHeight="1">
      <c r="A38" s="507">
        <v>36</v>
      </c>
      <c r="B38" s="508" t="s">
        <v>12687</v>
      </c>
      <c r="C38" s="513" t="s">
        <v>15609</v>
      </c>
      <c r="D38" s="508" t="s">
        <v>5</v>
      </c>
      <c r="E38" s="508" t="s">
        <v>15497</v>
      </c>
      <c r="F38" s="508" t="s">
        <v>48</v>
      </c>
      <c r="G38" s="508" t="s">
        <v>8233</v>
      </c>
      <c r="H38" s="508" t="s">
        <v>15610</v>
      </c>
      <c r="I38" s="508" t="s">
        <v>12689</v>
      </c>
      <c r="J38" s="508" t="s">
        <v>15244</v>
      </c>
      <c r="K38" s="508" t="s">
        <v>659</v>
      </c>
      <c r="L38" s="508" t="s">
        <v>15471</v>
      </c>
      <c r="M38" s="508" t="s">
        <v>15611</v>
      </c>
      <c r="N38" s="510" t="s">
        <v>12690</v>
      </c>
      <c r="O38" s="511" t="s">
        <v>289</v>
      </c>
      <c r="P38" s="508" t="s">
        <v>2678</v>
      </c>
      <c r="Q38" s="512" t="s">
        <v>15459</v>
      </c>
      <c r="R38" s="511" t="s">
        <v>15460</v>
      </c>
      <c r="S38" s="508" t="s">
        <v>8231</v>
      </c>
      <c r="T38" s="14" t="s">
        <v>20</v>
      </c>
      <c r="U38" s="14" t="s">
        <v>16</v>
      </c>
    </row>
    <row r="39" spans="1:21" ht="15" customHeight="1">
      <c r="A39" s="511">
        <v>37</v>
      </c>
      <c r="B39" s="508" t="s">
        <v>15612</v>
      </c>
      <c r="C39" s="508" t="s">
        <v>15613</v>
      </c>
      <c r="D39" s="508" t="s">
        <v>5</v>
      </c>
      <c r="E39" s="508" t="s">
        <v>15497</v>
      </c>
      <c r="F39" s="508" t="s">
        <v>48</v>
      </c>
      <c r="G39" s="508" t="s">
        <v>8233</v>
      </c>
      <c r="H39" s="508" t="s">
        <v>15573</v>
      </c>
      <c r="I39" s="508" t="s">
        <v>15614</v>
      </c>
      <c r="J39" s="508" t="s">
        <v>15187</v>
      </c>
      <c r="K39" s="508" t="s">
        <v>659</v>
      </c>
      <c r="L39" s="508" t="s">
        <v>15471</v>
      </c>
      <c r="M39" s="508" t="s">
        <v>15615</v>
      </c>
      <c r="N39" s="510" t="s">
        <v>15616</v>
      </c>
      <c r="O39" s="511" t="s">
        <v>2752</v>
      </c>
      <c r="P39" s="508" t="s">
        <v>2678</v>
      </c>
      <c r="Q39" s="508" t="s">
        <v>15479</v>
      </c>
      <c r="R39" s="511" t="s">
        <v>1081</v>
      </c>
      <c r="S39" s="508" t="s">
        <v>9075</v>
      </c>
      <c r="T39" s="14" t="s">
        <v>12</v>
      </c>
      <c r="U39" s="14" t="s">
        <v>14</v>
      </c>
    </row>
    <row r="40" spans="1:21" ht="15" customHeight="1">
      <c r="A40" s="511">
        <v>38</v>
      </c>
      <c r="B40" s="508" t="s">
        <v>15617</v>
      </c>
      <c r="C40" s="508" t="s">
        <v>15618</v>
      </c>
      <c r="D40" s="508" t="s">
        <v>5</v>
      </c>
      <c r="E40" s="508" t="s">
        <v>15497</v>
      </c>
      <c r="F40" s="508" t="s">
        <v>48</v>
      </c>
      <c r="G40" s="508" t="s">
        <v>8233</v>
      </c>
      <c r="H40" s="508" t="s">
        <v>15619</v>
      </c>
      <c r="I40" s="508" t="s">
        <v>15620</v>
      </c>
      <c r="J40" s="508" t="s">
        <v>9161</v>
      </c>
      <c r="K40" s="508" t="s">
        <v>659</v>
      </c>
      <c r="L40" s="508" t="s">
        <v>15471</v>
      </c>
      <c r="M40" s="508" t="s">
        <v>15621</v>
      </c>
      <c r="N40" s="510" t="s">
        <v>15622</v>
      </c>
      <c r="O40" s="511" t="s">
        <v>289</v>
      </c>
      <c r="P40" s="508" t="s">
        <v>2678</v>
      </c>
      <c r="Q40" s="512" t="s">
        <v>15459</v>
      </c>
      <c r="R40" s="511" t="s">
        <v>15571</v>
      </c>
      <c r="S40" s="508" t="s">
        <v>9075</v>
      </c>
      <c r="T40" s="14" t="s">
        <v>20</v>
      </c>
      <c r="U40" s="14" t="s">
        <v>16</v>
      </c>
    </row>
    <row r="41" spans="1:21" ht="15" customHeight="1">
      <c r="A41" s="511">
        <v>39</v>
      </c>
      <c r="B41" s="508" t="s">
        <v>15623</v>
      </c>
      <c r="C41" s="508" t="s">
        <v>15624</v>
      </c>
      <c r="D41" s="508" t="s">
        <v>5</v>
      </c>
      <c r="E41" s="508" t="s">
        <v>15497</v>
      </c>
      <c r="F41" s="508" t="s">
        <v>48</v>
      </c>
      <c r="G41" s="508" t="s">
        <v>8233</v>
      </c>
      <c r="H41" s="508" t="s">
        <v>15625</v>
      </c>
      <c r="I41" s="508" t="s">
        <v>15626</v>
      </c>
      <c r="J41" s="508" t="s">
        <v>576</v>
      </c>
      <c r="K41" s="508" t="s">
        <v>659</v>
      </c>
      <c r="L41" s="508" t="s">
        <v>15471</v>
      </c>
      <c r="M41" s="508" t="s">
        <v>15627</v>
      </c>
      <c r="N41" s="510" t="s">
        <v>15628</v>
      </c>
      <c r="O41" s="511" t="s">
        <v>289</v>
      </c>
      <c r="P41" s="508" t="s">
        <v>2678</v>
      </c>
      <c r="Q41" s="512" t="s">
        <v>15459</v>
      </c>
      <c r="R41" s="511" t="s">
        <v>15571</v>
      </c>
      <c r="S41" s="508" t="s">
        <v>9075</v>
      </c>
      <c r="T41" s="14" t="s">
        <v>20</v>
      </c>
      <c r="U41" s="14" t="s">
        <v>16</v>
      </c>
    </row>
    <row r="42" spans="1:21" ht="15" customHeight="1">
      <c r="A42" s="511">
        <v>40</v>
      </c>
      <c r="B42" s="508" t="s">
        <v>15629</v>
      </c>
      <c r="C42" s="508" t="s">
        <v>15630</v>
      </c>
      <c r="D42" s="508" t="s">
        <v>5</v>
      </c>
      <c r="E42" s="508" t="s">
        <v>15497</v>
      </c>
      <c r="F42" s="508" t="s">
        <v>48</v>
      </c>
      <c r="G42" s="508" t="s">
        <v>8233</v>
      </c>
      <c r="H42" s="508" t="s">
        <v>15631</v>
      </c>
      <c r="I42" s="508" t="s">
        <v>15632</v>
      </c>
      <c r="J42" s="508" t="s">
        <v>15187</v>
      </c>
      <c r="K42" s="508" t="s">
        <v>659</v>
      </c>
      <c r="L42" s="508" t="s">
        <v>15471</v>
      </c>
      <c r="M42" s="508" t="s">
        <v>15633</v>
      </c>
      <c r="N42" s="510" t="s">
        <v>15634</v>
      </c>
      <c r="O42" s="511" t="s">
        <v>2752</v>
      </c>
      <c r="P42" s="508" t="s">
        <v>2678</v>
      </c>
      <c r="Q42" s="508" t="s">
        <v>15479</v>
      </c>
      <c r="R42" s="511" t="s">
        <v>1081</v>
      </c>
      <c r="S42" s="508" t="s">
        <v>9075</v>
      </c>
      <c r="T42" s="14" t="s">
        <v>12</v>
      </c>
      <c r="U42" s="14" t="s">
        <v>14</v>
      </c>
    </row>
    <row r="43" spans="1:21" ht="15" customHeight="1">
      <c r="A43" s="511">
        <v>41</v>
      </c>
      <c r="B43" s="508" t="s">
        <v>15635</v>
      </c>
      <c r="C43" s="508" t="s">
        <v>15636</v>
      </c>
      <c r="D43" s="508" t="s">
        <v>5</v>
      </c>
      <c r="E43" s="508" t="s">
        <v>2743</v>
      </c>
      <c r="F43" s="508" t="s">
        <v>48</v>
      </c>
      <c r="G43" s="508" t="s">
        <v>8587</v>
      </c>
      <c r="H43" s="508" t="s">
        <v>15637</v>
      </c>
      <c r="I43" s="508" t="s">
        <v>15638</v>
      </c>
      <c r="J43" s="508" t="s">
        <v>4256</v>
      </c>
      <c r="K43" s="508" t="s">
        <v>659</v>
      </c>
      <c r="L43" s="508" t="s">
        <v>2365</v>
      </c>
      <c r="M43" s="508" t="s">
        <v>15469</v>
      </c>
      <c r="N43" s="510" t="s">
        <v>15639</v>
      </c>
      <c r="O43" s="511" t="s">
        <v>2752</v>
      </c>
      <c r="P43" s="460" t="s">
        <v>3349</v>
      </c>
      <c r="Q43" s="508" t="s">
        <v>15479</v>
      </c>
      <c r="R43" s="511" t="s">
        <v>1081</v>
      </c>
      <c r="S43" s="508" t="s">
        <v>9075</v>
      </c>
      <c r="T43" s="14" t="s">
        <v>12</v>
      </c>
      <c r="U43" s="14" t="s">
        <v>14</v>
      </c>
    </row>
    <row r="44" spans="1:21" ht="15" customHeight="1">
      <c r="A44" s="507">
        <v>42</v>
      </c>
      <c r="B44" s="508" t="s">
        <v>8581</v>
      </c>
      <c r="C44" s="513" t="s">
        <v>15640</v>
      </c>
      <c r="D44" s="508" t="s">
        <v>5</v>
      </c>
      <c r="E44" s="508" t="s">
        <v>13775</v>
      </c>
      <c r="F44" s="508" t="s">
        <v>48</v>
      </c>
      <c r="G44" s="508" t="s">
        <v>8587</v>
      </c>
      <c r="H44" s="508" t="s">
        <v>15641</v>
      </c>
      <c r="I44" s="508" t="s">
        <v>8583</v>
      </c>
      <c r="J44" s="508" t="s">
        <v>4256</v>
      </c>
      <c r="K44" s="508" t="s">
        <v>659</v>
      </c>
      <c r="L44" s="508" t="s">
        <v>2365</v>
      </c>
      <c r="M44" s="508" t="s">
        <v>15458</v>
      </c>
      <c r="N44" s="510" t="s">
        <v>8584</v>
      </c>
      <c r="O44" s="511" t="s">
        <v>289</v>
      </c>
      <c r="P44" s="508" t="s">
        <v>2678</v>
      </c>
      <c r="Q44" s="512" t="s">
        <v>15459</v>
      </c>
      <c r="R44" s="511" t="s">
        <v>15460</v>
      </c>
      <c r="S44" s="508" t="s">
        <v>8231</v>
      </c>
      <c r="T44" s="14" t="s">
        <v>20</v>
      </c>
      <c r="U44" s="14" t="s">
        <v>16</v>
      </c>
    </row>
    <row r="45" spans="1:21" ht="15" customHeight="1">
      <c r="A45" s="507">
        <v>43</v>
      </c>
      <c r="B45" s="508" t="s">
        <v>683</v>
      </c>
      <c r="C45" s="509" t="s">
        <v>681</v>
      </c>
      <c r="D45" s="508" t="s">
        <v>5</v>
      </c>
      <c r="E45" s="508" t="s">
        <v>13775</v>
      </c>
      <c r="F45" s="508" t="s">
        <v>49</v>
      </c>
      <c r="G45" s="508" t="s">
        <v>12155</v>
      </c>
      <c r="H45" s="508" t="s">
        <v>15642</v>
      </c>
      <c r="I45" s="514" t="s">
        <v>682</v>
      </c>
      <c r="J45" s="508" t="s">
        <v>4256</v>
      </c>
      <c r="K45" s="508" t="s">
        <v>684</v>
      </c>
      <c r="L45" s="508" t="s">
        <v>4096</v>
      </c>
      <c r="M45" s="508" t="s">
        <v>15643</v>
      </c>
      <c r="N45" s="510" t="s">
        <v>685</v>
      </c>
      <c r="O45" s="511" t="s">
        <v>289</v>
      </c>
      <c r="P45" s="508" t="s">
        <v>2678</v>
      </c>
      <c r="Q45" s="508" t="s">
        <v>15479</v>
      </c>
      <c r="R45" s="515" t="s">
        <v>15644</v>
      </c>
      <c r="S45" s="508" t="s">
        <v>499</v>
      </c>
      <c r="T45" s="14" t="s">
        <v>12</v>
      </c>
      <c r="U45" s="14" t="s">
        <v>16</v>
      </c>
    </row>
    <row r="46" spans="1:21" ht="15" customHeight="1">
      <c r="A46" s="507">
        <v>44</v>
      </c>
      <c r="B46" s="508" t="s">
        <v>15645</v>
      </c>
      <c r="C46" s="513" t="s">
        <v>15646</v>
      </c>
      <c r="D46" s="508" t="s">
        <v>5</v>
      </c>
      <c r="E46" s="508" t="s">
        <v>15497</v>
      </c>
      <c r="F46" s="508" t="s">
        <v>48</v>
      </c>
      <c r="G46" s="508" t="s">
        <v>8233</v>
      </c>
      <c r="H46" s="508" t="s">
        <v>15647</v>
      </c>
      <c r="I46" s="508" t="s">
        <v>15648</v>
      </c>
      <c r="J46" s="508" t="s">
        <v>15649</v>
      </c>
      <c r="K46" s="508" t="s">
        <v>659</v>
      </c>
      <c r="L46" s="508" t="s">
        <v>15471</v>
      </c>
      <c r="M46" s="508" t="s">
        <v>15650</v>
      </c>
      <c r="N46" s="510" t="s">
        <v>15651</v>
      </c>
      <c r="O46" s="511" t="s">
        <v>289</v>
      </c>
      <c r="P46" s="508" t="s">
        <v>2678</v>
      </c>
      <c r="Q46" s="508" t="s">
        <v>15479</v>
      </c>
      <c r="R46" s="511" t="s">
        <v>1081</v>
      </c>
      <c r="S46" s="508" t="s">
        <v>8231</v>
      </c>
      <c r="T46" s="14" t="s">
        <v>12</v>
      </c>
      <c r="U46" s="14" t="s">
        <v>16</v>
      </c>
    </row>
    <row r="47" spans="1:21" ht="15" customHeight="1">
      <c r="A47" s="511">
        <v>45</v>
      </c>
      <c r="B47" s="508" t="s">
        <v>15652</v>
      </c>
      <c r="C47" s="508" t="s">
        <v>15653</v>
      </c>
      <c r="D47" s="508" t="s">
        <v>5</v>
      </c>
      <c r="E47" s="508" t="s">
        <v>13426</v>
      </c>
      <c r="F47" s="508" t="s">
        <v>48</v>
      </c>
      <c r="G47" s="508" t="s">
        <v>13155</v>
      </c>
      <c r="H47" s="508" t="s">
        <v>15654</v>
      </c>
      <c r="I47" s="508" t="s">
        <v>15655</v>
      </c>
      <c r="J47" s="508" t="s">
        <v>1081</v>
      </c>
      <c r="K47" s="508" t="s">
        <v>1081</v>
      </c>
      <c r="L47" s="508" t="s">
        <v>1081</v>
      </c>
      <c r="M47" s="508" t="s">
        <v>1081</v>
      </c>
      <c r="N47" s="508" t="s">
        <v>1081</v>
      </c>
      <c r="O47" s="508" t="s">
        <v>1081</v>
      </c>
      <c r="P47" s="508" t="e">
        <v>#N/A</v>
      </c>
      <c r="Q47" s="508" t="s">
        <v>15479</v>
      </c>
      <c r="R47" s="511" t="s">
        <v>1081</v>
      </c>
      <c r="S47" s="508" t="s">
        <v>1081</v>
      </c>
      <c r="T47" s="14" t="s">
        <v>12</v>
      </c>
      <c r="U47" s="14" t="s">
        <v>86</v>
      </c>
    </row>
    <row r="48" spans="1:21" ht="15" customHeight="1">
      <c r="A48" s="511">
        <v>46</v>
      </c>
      <c r="B48" s="508" t="s">
        <v>15656</v>
      </c>
      <c r="C48" s="508" t="s">
        <v>15653</v>
      </c>
      <c r="D48" s="508" t="s">
        <v>5</v>
      </c>
      <c r="E48" s="508" t="s">
        <v>13426</v>
      </c>
      <c r="F48" s="508" t="s">
        <v>48</v>
      </c>
      <c r="G48" s="508" t="s">
        <v>57</v>
      </c>
      <c r="H48" s="508" t="s">
        <v>15657</v>
      </c>
      <c r="I48" s="508" t="s">
        <v>15658</v>
      </c>
      <c r="J48" s="508" t="s">
        <v>1081</v>
      </c>
      <c r="K48" s="508" t="s">
        <v>1081</v>
      </c>
      <c r="L48" s="508" t="s">
        <v>1081</v>
      </c>
      <c r="M48" s="508" t="s">
        <v>1081</v>
      </c>
      <c r="N48" s="508" t="s">
        <v>1081</v>
      </c>
      <c r="O48" s="508" t="s">
        <v>1081</v>
      </c>
      <c r="P48" s="508" t="e">
        <v>#N/A</v>
      </c>
      <c r="Q48" s="508" t="s">
        <v>15479</v>
      </c>
      <c r="R48" s="511" t="s">
        <v>1081</v>
      </c>
      <c r="S48" s="508" t="s">
        <v>1081</v>
      </c>
      <c r="T48" s="14" t="s">
        <v>12</v>
      </c>
      <c r="U48" s="14" t="s">
        <v>86</v>
      </c>
    </row>
    <row r="49" spans="1:21" ht="15" customHeight="1">
      <c r="A49" s="511">
        <v>47</v>
      </c>
      <c r="B49" s="508" t="s">
        <v>15659</v>
      </c>
      <c r="C49" s="508" t="s">
        <v>15660</v>
      </c>
      <c r="D49" s="508" t="s">
        <v>5</v>
      </c>
      <c r="E49" s="508" t="s">
        <v>13426</v>
      </c>
      <c r="F49" s="508" t="s">
        <v>49</v>
      </c>
      <c r="G49" s="508" t="s">
        <v>6993</v>
      </c>
      <c r="H49" s="508" t="s">
        <v>15661</v>
      </c>
      <c r="I49" s="508" t="s">
        <v>15662</v>
      </c>
      <c r="J49" s="508" t="s">
        <v>1081</v>
      </c>
      <c r="K49" s="508" t="s">
        <v>1081</v>
      </c>
      <c r="L49" s="508" t="s">
        <v>1081</v>
      </c>
      <c r="M49" s="508" t="s">
        <v>1081</v>
      </c>
      <c r="N49" s="508" t="s">
        <v>1081</v>
      </c>
      <c r="O49" s="508" t="s">
        <v>1081</v>
      </c>
      <c r="P49" s="508" t="e">
        <v>#N/A</v>
      </c>
      <c r="Q49" s="508" t="s">
        <v>15479</v>
      </c>
      <c r="R49" s="511" t="s">
        <v>1081</v>
      </c>
      <c r="S49" s="508" t="s">
        <v>1081</v>
      </c>
      <c r="T49" s="14" t="s">
        <v>12</v>
      </c>
      <c r="U49" s="14" t="s">
        <v>86</v>
      </c>
    </row>
  </sheetData>
  <autoFilter ref="A2:U49" xr:uid="{E9F0405A-BE82-41AE-80A5-4D816842370E}"/>
  <mergeCells count="6">
    <mergeCell ref="M23:M24"/>
    <mergeCell ref="H23:H24"/>
    <mergeCell ref="I23:I24"/>
    <mergeCell ref="J23:J24"/>
    <mergeCell ref="K23:K24"/>
    <mergeCell ref="L23:L24"/>
  </mergeCells>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C8706-9F81-4AEA-82A1-DDEC91F1B113}">
  <sheetPr>
    <tabColor theme="4"/>
  </sheetPr>
  <dimension ref="A1:N92"/>
  <sheetViews>
    <sheetView showRowColHeaders="0" topLeftCell="A76" workbookViewId="0">
      <selection activeCell="I23" sqref="I23"/>
    </sheetView>
  </sheetViews>
  <sheetFormatPr defaultRowHeight="15"/>
  <cols>
    <col min="1" max="1" width="3.85546875" bestFit="1" customWidth="1"/>
    <col min="2" max="2" width="12.5703125" bestFit="1" customWidth="1"/>
    <col min="3" max="3" width="51.140625" bestFit="1" customWidth="1"/>
    <col min="4" max="4" width="9.7109375" bestFit="1" customWidth="1"/>
    <col min="5" max="5" width="13.28515625" bestFit="1" customWidth="1"/>
    <col min="7" max="7" width="6" bestFit="1" customWidth="1"/>
    <col min="8" max="8" width="7.7109375" bestFit="1" customWidth="1"/>
    <col min="9" max="9" width="30" bestFit="1" customWidth="1"/>
    <col min="10" max="10" width="12.5703125" bestFit="1" customWidth="1"/>
    <col min="11" max="11" width="12.28515625" bestFit="1" customWidth="1"/>
    <col min="12" max="12" width="43.42578125" bestFit="1" customWidth="1"/>
    <col min="13" max="13" width="11.85546875" bestFit="1" customWidth="1"/>
    <col min="14" max="14" width="34.140625" customWidth="1"/>
  </cols>
  <sheetData>
    <row r="1" spans="1:14" ht="39">
      <c r="A1" s="475" t="s">
        <v>15663</v>
      </c>
      <c r="B1" s="476" t="s">
        <v>15664</v>
      </c>
      <c r="C1" s="476" t="s">
        <v>6054</v>
      </c>
      <c r="D1" s="476" t="s">
        <v>14761</v>
      </c>
      <c r="E1" s="476" t="s">
        <v>15665</v>
      </c>
      <c r="F1" s="476" t="s">
        <v>15666</v>
      </c>
      <c r="G1" s="476" t="s">
        <v>15667</v>
      </c>
      <c r="H1" s="484" t="s">
        <v>15455</v>
      </c>
      <c r="I1" s="484" t="s">
        <v>14781</v>
      </c>
      <c r="J1" s="484" t="s">
        <v>15668</v>
      </c>
      <c r="K1" s="484" t="s">
        <v>15669</v>
      </c>
      <c r="L1" s="484" t="s">
        <v>15670</v>
      </c>
      <c r="M1" s="477" t="s">
        <v>15671</v>
      </c>
      <c r="N1" s="521" t="s">
        <v>15672</v>
      </c>
    </row>
    <row r="2" spans="1:14">
      <c r="A2" s="485">
        <v>1</v>
      </c>
      <c r="B2" s="486" t="s">
        <v>2819</v>
      </c>
      <c r="C2" s="487" t="s">
        <v>2820</v>
      </c>
      <c r="D2" s="487" t="s">
        <v>50</v>
      </c>
      <c r="E2" s="486" t="s">
        <v>15673</v>
      </c>
      <c r="F2" s="488">
        <v>45181</v>
      </c>
      <c r="G2" s="487" t="s">
        <v>2597</v>
      </c>
      <c r="H2" s="486">
        <v>1</v>
      </c>
      <c r="I2" s="486" t="s">
        <v>1216</v>
      </c>
      <c r="J2" s="486" t="s">
        <v>1219</v>
      </c>
      <c r="K2" s="486" t="s">
        <v>1794</v>
      </c>
      <c r="L2" s="486" t="s">
        <v>9</v>
      </c>
      <c r="N2" t="e">
        <f>_xlfn.XLOOKUP('5g 91'!B2,'CPPM-PR'!#REF!,'CPPM-PR'!U:U,"Not in Any List",0)</f>
        <v>#REF!</v>
      </c>
    </row>
    <row r="3" spans="1:14">
      <c r="A3" s="485">
        <v>2</v>
      </c>
      <c r="B3" s="487" t="s">
        <v>970</v>
      </c>
      <c r="C3" s="474" t="s">
        <v>971</v>
      </c>
      <c r="D3" s="487" t="s">
        <v>51</v>
      </c>
      <c r="E3" s="486" t="s">
        <v>15673</v>
      </c>
      <c r="F3" s="488">
        <v>45181</v>
      </c>
      <c r="G3" s="487" t="s">
        <v>2597</v>
      </c>
      <c r="H3" s="486">
        <v>1</v>
      </c>
      <c r="I3" s="486" t="s">
        <v>124</v>
      </c>
      <c r="J3" s="486" t="s">
        <v>972</v>
      </c>
      <c r="K3" s="486" t="s">
        <v>9058</v>
      </c>
      <c r="L3" s="489" t="s">
        <v>15674</v>
      </c>
      <c r="N3" t="e">
        <f>_xlfn.XLOOKUP('5g 91'!B3,'CPPM-PR'!#REF!,'CPPM-PR'!U:U,"Not in Any List",0)</f>
        <v>#REF!</v>
      </c>
    </row>
    <row r="4" spans="1:14">
      <c r="A4" s="485">
        <v>3</v>
      </c>
      <c r="B4" s="487" t="s">
        <v>867</v>
      </c>
      <c r="C4" s="474" t="s">
        <v>868</v>
      </c>
      <c r="D4" s="487" t="s">
        <v>49</v>
      </c>
      <c r="E4" s="488">
        <v>45186</v>
      </c>
      <c r="F4" s="486" t="s">
        <v>1081</v>
      </c>
      <c r="G4" s="487" t="s">
        <v>2597</v>
      </c>
      <c r="H4" s="486">
        <v>1</v>
      </c>
      <c r="I4" s="486" t="s">
        <v>156</v>
      </c>
      <c r="J4" s="486" t="s">
        <v>869</v>
      </c>
      <c r="K4" s="486" t="s">
        <v>13246</v>
      </c>
      <c r="L4" s="489" t="s">
        <v>15674</v>
      </c>
      <c r="N4" t="e">
        <f>_xlfn.XLOOKUP('5g 91'!B4,'CPPM-PR'!#REF!,'CPPM-PR'!U:U,"Not in Any List",0)</f>
        <v>#REF!</v>
      </c>
    </row>
    <row r="5" spans="1:14">
      <c r="A5" s="485">
        <v>4</v>
      </c>
      <c r="B5" s="487" t="s">
        <v>941</v>
      </c>
      <c r="C5" s="474" t="s">
        <v>942</v>
      </c>
      <c r="D5" s="487" t="s">
        <v>51</v>
      </c>
      <c r="E5" s="488">
        <v>45185</v>
      </c>
      <c r="F5" s="486" t="s">
        <v>1081</v>
      </c>
      <c r="G5" s="487" t="s">
        <v>2597</v>
      </c>
      <c r="H5" s="486">
        <v>1</v>
      </c>
      <c r="I5" s="486" t="s">
        <v>151</v>
      </c>
      <c r="J5" s="486" t="s">
        <v>943</v>
      </c>
      <c r="K5" s="486" t="s">
        <v>7066</v>
      </c>
      <c r="L5" s="486" t="s">
        <v>20</v>
      </c>
      <c r="N5" t="e">
        <f>_xlfn.XLOOKUP('5g 91'!B5,'CPPM-PR'!#REF!,'CPPM-PR'!U:U,"Not in Any List",0)</f>
        <v>#REF!</v>
      </c>
    </row>
    <row r="6" spans="1:14">
      <c r="A6" s="485">
        <v>5</v>
      </c>
      <c r="B6" s="487" t="s">
        <v>946</v>
      </c>
      <c r="C6" s="474" t="s">
        <v>947</v>
      </c>
      <c r="D6" s="487" t="s">
        <v>51</v>
      </c>
      <c r="E6" s="488">
        <v>45186</v>
      </c>
      <c r="F6" s="486" t="s">
        <v>1081</v>
      </c>
      <c r="G6" s="487" t="s">
        <v>2597</v>
      </c>
      <c r="H6" s="486">
        <v>1</v>
      </c>
      <c r="I6" s="486" t="s">
        <v>138</v>
      </c>
      <c r="J6" s="486" t="e">
        <v>#N/A</v>
      </c>
      <c r="K6" s="486" t="e">
        <v>#N/A</v>
      </c>
      <c r="L6" s="486" t="s">
        <v>20</v>
      </c>
      <c r="N6" t="e">
        <f>_xlfn.XLOOKUP('5g 91'!B6,'CPPM-PR'!#REF!,'CPPM-PR'!U:U,"Not in Any List",0)</f>
        <v>#REF!</v>
      </c>
    </row>
    <row r="7" spans="1:14">
      <c r="A7" s="485">
        <v>6</v>
      </c>
      <c r="B7" s="487" t="s">
        <v>710</v>
      </c>
      <c r="C7" s="474" t="s">
        <v>711</v>
      </c>
      <c r="D7" s="487" t="s">
        <v>54</v>
      </c>
      <c r="E7" s="488">
        <v>45184</v>
      </c>
      <c r="F7" s="486" t="s">
        <v>1081</v>
      </c>
      <c r="G7" s="487" t="s">
        <v>2597</v>
      </c>
      <c r="H7" s="486">
        <v>1</v>
      </c>
      <c r="I7" s="486" t="s">
        <v>130</v>
      </c>
      <c r="J7" s="486" t="s">
        <v>712</v>
      </c>
      <c r="K7" s="486" t="s">
        <v>15675</v>
      </c>
      <c r="L7" s="489" t="s">
        <v>15674</v>
      </c>
      <c r="N7" t="e">
        <f>_xlfn.XLOOKUP('5g 91'!B7,'CPPM-PR'!#REF!,'CPPM-PR'!U:U,"Not in Any List",0)</f>
        <v>#REF!</v>
      </c>
    </row>
    <row r="8" spans="1:14">
      <c r="A8" s="485">
        <v>7</v>
      </c>
      <c r="B8" s="487" t="s">
        <v>755</v>
      </c>
      <c r="C8" s="474" t="s">
        <v>756</v>
      </c>
      <c r="D8" s="487" t="s">
        <v>48</v>
      </c>
      <c r="E8" s="488">
        <v>45187</v>
      </c>
      <c r="F8" s="486" t="s">
        <v>1081</v>
      </c>
      <c r="G8" s="487" t="s">
        <v>2597</v>
      </c>
      <c r="H8" s="486">
        <v>1</v>
      </c>
      <c r="I8" s="486" t="s">
        <v>342</v>
      </c>
      <c r="J8" s="486" t="s">
        <v>757</v>
      </c>
      <c r="K8" s="486" t="s">
        <v>7175</v>
      </c>
      <c r="L8" s="486" t="s">
        <v>20</v>
      </c>
      <c r="N8" t="e">
        <f>_xlfn.XLOOKUP('5g 91'!B8,'CPPM-PR'!#REF!,'CPPM-PR'!U:U,"Not in Any List",0)</f>
        <v>#REF!</v>
      </c>
    </row>
    <row r="9" spans="1:14">
      <c r="A9" s="485">
        <v>8</v>
      </c>
      <c r="B9" s="487" t="s">
        <v>956</v>
      </c>
      <c r="C9" s="474" t="s">
        <v>957</v>
      </c>
      <c r="D9" s="487" t="s">
        <v>51</v>
      </c>
      <c r="E9" s="488">
        <v>45186</v>
      </c>
      <c r="F9" s="486" t="s">
        <v>1081</v>
      </c>
      <c r="G9" s="487" t="s">
        <v>2597</v>
      </c>
      <c r="H9" s="486">
        <v>1</v>
      </c>
      <c r="I9" s="486" t="s">
        <v>188</v>
      </c>
      <c r="J9" s="486" t="s">
        <v>958</v>
      </c>
      <c r="K9" s="486" t="s">
        <v>7114</v>
      </c>
      <c r="L9" s="486" t="s">
        <v>20</v>
      </c>
      <c r="N9" t="e">
        <f>_xlfn.XLOOKUP('5g 91'!B9,'CPPM-PR'!#REF!,'CPPM-PR'!U:U,"Not in Any List",0)</f>
        <v>#REF!</v>
      </c>
    </row>
    <row r="10" spans="1:14">
      <c r="A10" s="485">
        <v>9</v>
      </c>
      <c r="B10" s="486" t="s">
        <v>997</v>
      </c>
      <c r="C10" s="486" t="s">
        <v>998</v>
      </c>
      <c r="D10" s="487" t="s">
        <v>51</v>
      </c>
      <c r="E10" s="490">
        <v>44967</v>
      </c>
      <c r="F10" s="486" t="s">
        <v>1081</v>
      </c>
      <c r="G10" s="487" t="s">
        <v>2597</v>
      </c>
      <c r="H10" s="486">
        <v>1</v>
      </c>
      <c r="I10" s="486" t="s">
        <v>10115</v>
      </c>
      <c r="J10" s="486" t="s">
        <v>1000</v>
      </c>
      <c r="K10" s="486" t="s">
        <v>10114</v>
      </c>
      <c r="L10" s="489" t="s">
        <v>15674</v>
      </c>
      <c r="N10" t="e">
        <f>_xlfn.XLOOKUP('5g 91'!B10,'CPPM-PR'!#REF!,'CPPM-PR'!U:U,"Not in Any List",0)</f>
        <v>#REF!</v>
      </c>
    </row>
    <row r="11" spans="1:14">
      <c r="A11" s="485">
        <v>10</v>
      </c>
      <c r="B11" s="487" t="s">
        <v>728</v>
      </c>
      <c r="C11" s="474" t="s">
        <v>729</v>
      </c>
      <c r="D11" s="487" t="s">
        <v>55</v>
      </c>
      <c r="E11" s="488">
        <v>45190</v>
      </c>
      <c r="F11" s="486" t="s">
        <v>1081</v>
      </c>
      <c r="G11" s="487" t="s">
        <v>2597</v>
      </c>
      <c r="H11" s="486">
        <v>1</v>
      </c>
      <c r="I11" s="486" t="s">
        <v>236</v>
      </c>
      <c r="J11" s="486" t="s">
        <v>730</v>
      </c>
      <c r="K11" s="486" t="s">
        <v>7756</v>
      </c>
      <c r="L11" s="486" t="s">
        <v>20</v>
      </c>
      <c r="N11" t="e">
        <f>_xlfn.XLOOKUP('5g 91'!B11,'CPPM-PR'!#REF!,'CPPM-PR'!U:U,"Not in Any List",0)</f>
        <v>#REF!</v>
      </c>
    </row>
    <row r="12" spans="1:14">
      <c r="A12" s="485">
        <v>11</v>
      </c>
      <c r="B12" s="487" t="s">
        <v>900</v>
      </c>
      <c r="C12" s="474" t="s">
        <v>901</v>
      </c>
      <c r="D12" s="487" t="s">
        <v>49</v>
      </c>
      <c r="E12" s="488">
        <v>45198</v>
      </c>
      <c r="F12" s="486" t="s">
        <v>1081</v>
      </c>
      <c r="G12" s="487" t="s">
        <v>2597</v>
      </c>
      <c r="H12" s="486">
        <v>1</v>
      </c>
      <c r="I12" s="486" t="s">
        <v>9092</v>
      </c>
      <c r="J12" s="486" t="e">
        <v>#N/A</v>
      </c>
      <c r="K12" s="486" t="e">
        <v>#N/A</v>
      </c>
      <c r="L12" s="489" t="s">
        <v>15674</v>
      </c>
      <c r="N12" t="e">
        <f>_xlfn.XLOOKUP('5g 91'!B12,'CPPM-PR'!#REF!,'CPPM-PR'!U:U,"Not in Any List",0)</f>
        <v>#REF!</v>
      </c>
    </row>
    <row r="13" spans="1:14">
      <c r="A13" s="485">
        <v>12</v>
      </c>
      <c r="B13" s="486" t="s">
        <v>3134</v>
      </c>
      <c r="C13" s="486" t="s">
        <v>3135</v>
      </c>
      <c r="D13" s="486" t="s">
        <v>51</v>
      </c>
      <c r="E13" s="490">
        <v>45026</v>
      </c>
      <c r="F13" s="486" t="s">
        <v>1081</v>
      </c>
      <c r="G13" s="487" t="s">
        <v>2597</v>
      </c>
      <c r="H13" s="486">
        <v>1</v>
      </c>
      <c r="I13" s="486" t="s">
        <v>1396</v>
      </c>
      <c r="J13" s="486" t="s">
        <v>1399</v>
      </c>
      <c r="K13" s="486" t="s">
        <v>3133</v>
      </c>
      <c r="L13" s="486" t="s">
        <v>20</v>
      </c>
      <c r="N13" t="e">
        <f>_xlfn.XLOOKUP('5g 91'!B13,'CPPM-PR'!#REF!,'CPPM-PR'!U:U,"Not in Any List",0)</f>
        <v>#REF!</v>
      </c>
    </row>
    <row r="14" spans="1:14">
      <c r="A14" s="485">
        <v>13</v>
      </c>
      <c r="B14" s="486" t="s">
        <v>3557</v>
      </c>
      <c r="C14" s="486" t="s">
        <v>15676</v>
      </c>
      <c r="D14" s="486" t="s">
        <v>2773</v>
      </c>
      <c r="E14" s="490">
        <v>44936</v>
      </c>
      <c r="F14" s="486" t="s">
        <v>1081</v>
      </c>
      <c r="G14" s="487" t="s">
        <v>2597</v>
      </c>
      <c r="H14" s="486">
        <v>1</v>
      </c>
      <c r="I14" s="486" t="s">
        <v>10119</v>
      </c>
      <c r="J14" s="486" t="e">
        <v>#N/A</v>
      </c>
      <c r="K14" s="486" t="s">
        <v>3555</v>
      </c>
      <c r="L14" s="489" t="s">
        <v>15674</v>
      </c>
      <c r="N14" t="e">
        <f>_xlfn.XLOOKUP('5g 91'!B14,'CPPM-PR'!#REF!,'CPPM-PR'!U:U,"Not in Any List",0)</f>
        <v>#REF!</v>
      </c>
    </row>
    <row r="15" spans="1:14">
      <c r="A15" s="485">
        <v>14</v>
      </c>
      <c r="B15" s="487" t="s">
        <v>926</v>
      </c>
      <c r="C15" s="474" t="s">
        <v>927</v>
      </c>
      <c r="D15" s="486" t="s">
        <v>50</v>
      </c>
      <c r="E15" s="488">
        <v>45182</v>
      </c>
      <c r="F15" s="486" t="s">
        <v>1081</v>
      </c>
      <c r="G15" s="487" t="s">
        <v>2597</v>
      </c>
      <c r="H15" s="486">
        <v>1</v>
      </c>
      <c r="I15" s="486" t="s">
        <v>134</v>
      </c>
      <c r="J15" s="486" t="s">
        <v>928</v>
      </c>
      <c r="K15" s="486" t="s">
        <v>8217</v>
      </c>
      <c r="L15" s="486" t="s">
        <v>20</v>
      </c>
      <c r="N15" t="e">
        <f>_xlfn.XLOOKUP('5g 91'!B15,'CPPM-PR'!#REF!,'CPPM-PR'!U:U,"Not in Any List",0)</f>
        <v>#REF!</v>
      </c>
    </row>
    <row r="16" spans="1:14">
      <c r="A16" s="485">
        <v>15</v>
      </c>
      <c r="B16" s="486" t="s">
        <v>10125</v>
      </c>
      <c r="C16" s="486" t="s">
        <v>10126</v>
      </c>
      <c r="D16" s="486" t="s">
        <v>1701</v>
      </c>
      <c r="E16" s="486" t="s">
        <v>2925</v>
      </c>
      <c r="F16" s="486" t="s">
        <v>1081</v>
      </c>
      <c r="G16" s="487" t="s">
        <v>2597</v>
      </c>
      <c r="H16" s="486">
        <v>1</v>
      </c>
      <c r="I16" s="486" t="s">
        <v>15677</v>
      </c>
      <c r="J16" s="486" t="e">
        <v>#N/A</v>
      </c>
      <c r="K16" s="486" t="e">
        <v>#N/A</v>
      </c>
      <c r="L16" s="489" t="s">
        <v>15674</v>
      </c>
      <c r="N16" t="e">
        <f>_xlfn.XLOOKUP('5g 91'!B16,'CPPM-PR'!#REF!,'CPPM-PR'!U:U,"Not in Any List",0)</f>
        <v>#REF!</v>
      </c>
    </row>
    <row r="17" spans="1:14">
      <c r="A17" s="485">
        <v>16</v>
      </c>
      <c r="B17" s="486" t="s">
        <v>2595</v>
      </c>
      <c r="C17" s="486" t="s">
        <v>2596</v>
      </c>
      <c r="D17" s="486" t="s">
        <v>52</v>
      </c>
      <c r="E17" s="486" t="s">
        <v>2925</v>
      </c>
      <c r="F17" s="486" t="s">
        <v>1081</v>
      </c>
      <c r="G17" s="487" t="s">
        <v>2597</v>
      </c>
      <c r="H17" s="486">
        <v>1</v>
      </c>
      <c r="I17" s="486" t="s">
        <v>1079</v>
      </c>
      <c r="J17" s="486" t="s">
        <v>1092</v>
      </c>
      <c r="K17" s="486" t="s">
        <v>2258</v>
      </c>
      <c r="L17" s="486" t="s">
        <v>20</v>
      </c>
      <c r="N17" t="e">
        <f>_xlfn.XLOOKUP('5g 91'!B17,'CPPM-PR'!#REF!,'CPPM-PR'!U:U,"Not in Any List",0)</f>
        <v>#REF!</v>
      </c>
    </row>
    <row r="18" spans="1:14">
      <c r="A18" s="485">
        <v>17</v>
      </c>
      <c r="B18" s="486" t="s">
        <v>2943</v>
      </c>
      <c r="C18" s="486" t="s">
        <v>2944</v>
      </c>
      <c r="D18" s="486" t="s">
        <v>2749</v>
      </c>
      <c r="E18" s="486" t="s">
        <v>1904</v>
      </c>
      <c r="F18" s="486" t="s">
        <v>1081</v>
      </c>
      <c r="G18" s="487" t="s">
        <v>2597</v>
      </c>
      <c r="H18" s="486">
        <v>1</v>
      </c>
      <c r="I18" s="486" t="s">
        <v>2940</v>
      </c>
      <c r="J18" s="486" t="e">
        <v>#N/A</v>
      </c>
      <c r="K18" s="486" t="s">
        <v>2941</v>
      </c>
      <c r="L18" s="491" t="s">
        <v>129</v>
      </c>
      <c r="N18" t="e">
        <f>_xlfn.XLOOKUP('5g 91'!B18,'CPPM-PR'!#REF!,'CPPM-PR'!U:U,"Not in Any List",0)</f>
        <v>#REF!</v>
      </c>
    </row>
    <row r="19" spans="1:14">
      <c r="A19" s="485">
        <v>18</v>
      </c>
      <c r="B19" s="486" t="s">
        <v>2881</v>
      </c>
      <c r="C19" s="486" t="s">
        <v>2882</v>
      </c>
      <c r="D19" s="486" t="s">
        <v>56</v>
      </c>
      <c r="E19" s="486" t="s">
        <v>1904</v>
      </c>
      <c r="F19" s="486" t="s">
        <v>1081</v>
      </c>
      <c r="G19" s="487" t="s">
        <v>2597</v>
      </c>
      <c r="H19" s="486">
        <v>1</v>
      </c>
      <c r="I19" s="486" t="s">
        <v>2878</v>
      </c>
      <c r="J19" s="486" t="e">
        <v>#N/A</v>
      </c>
      <c r="K19" s="486" t="s">
        <v>2879</v>
      </c>
      <c r="L19" s="491" t="s">
        <v>129</v>
      </c>
      <c r="N19" t="e">
        <f>_xlfn.XLOOKUP('5g 91'!B19,'CPPM-PR'!#REF!,'CPPM-PR'!U:U,"Not in Any List",0)</f>
        <v>#REF!</v>
      </c>
    </row>
    <row r="20" spans="1:14">
      <c r="A20" s="485">
        <v>19</v>
      </c>
      <c r="B20" s="486" t="s">
        <v>3032</v>
      </c>
      <c r="C20" s="486" t="s">
        <v>3033</v>
      </c>
      <c r="D20" s="486" t="s">
        <v>56</v>
      </c>
      <c r="E20" s="486" t="s">
        <v>2925</v>
      </c>
      <c r="F20" s="486" t="s">
        <v>1081</v>
      </c>
      <c r="G20" s="487" t="s">
        <v>2597</v>
      </c>
      <c r="H20" s="486">
        <v>1</v>
      </c>
      <c r="I20" s="486" t="s">
        <v>3029</v>
      </c>
      <c r="J20" s="486" t="e">
        <v>#N/A</v>
      </c>
      <c r="K20" s="486" t="s">
        <v>3030</v>
      </c>
      <c r="L20" s="491" t="s">
        <v>129</v>
      </c>
      <c r="N20" t="e">
        <f>_xlfn.XLOOKUP('5g 91'!B20,'CPPM-PR'!#REF!,'CPPM-PR'!U:U,"Not in Any List",0)</f>
        <v>#REF!</v>
      </c>
    </row>
    <row r="21" spans="1:14">
      <c r="A21" s="485">
        <v>20</v>
      </c>
      <c r="B21" s="486" t="s">
        <v>2831</v>
      </c>
      <c r="C21" s="486" t="s">
        <v>2832</v>
      </c>
      <c r="D21" s="486" t="s">
        <v>908</v>
      </c>
      <c r="E21" s="486" t="s">
        <v>2925</v>
      </c>
      <c r="F21" s="486" t="s">
        <v>1081</v>
      </c>
      <c r="G21" s="487" t="s">
        <v>2597</v>
      </c>
      <c r="H21" s="486">
        <v>1</v>
      </c>
      <c r="I21" s="486" t="s">
        <v>1230</v>
      </c>
      <c r="J21" s="486" t="s">
        <v>1232</v>
      </c>
      <c r="K21" s="486" t="s">
        <v>2830</v>
      </c>
      <c r="L21" s="486" t="s">
        <v>20</v>
      </c>
      <c r="N21" t="e">
        <f>_xlfn.XLOOKUP('5g 91'!B21,'CPPM-PR'!#REF!,'CPPM-PR'!U:U,"Not in Any List",0)</f>
        <v>#REF!</v>
      </c>
    </row>
    <row r="22" spans="1:14">
      <c r="A22" s="485">
        <v>21</v>
      </c>
      <c r="B22" s="486" t="s">
        <v>2827</v>
      </c>
      <c r="C22" s="486" t="s">
        <v>2828</v>
      </c>
      <c r="D22" s="486" t="s">
        <v>908</v>
      </c>
      <c r="E22" s="490">
        <v>45209</v>
      </c>
      <c r="F22" s="486" t="s">
        <v>1081</v>
      </c>
      <c r="G22" s="487" t="s">
        <v>2597</v>
      </c>
      <c r="H22" s="486">
        <v>1</v>
      </c>
      <c r="I22" s="486" t="s">
        <v>1225</v>
      </c>
      <c r="J22" s="486" t="s">
        <v>1228</v>
      </c>
      <c r="K22" s="486" t="s">
        <v>2826</v>
      </c>
      <c r="L22" s="486" t="s">
        <v>20</v>
      </c>
      <c r="N22" t="e">
        <f>_xlfn.XLOOKUP('5g 91'!B22,'CPPM-PR'!#REF!,'CPPM-PR'!U:U,"Not in Any List",0)</f>
        <v>#REF!</v>
      </c>
    </row>
    <row r="23" spans="1:14">
      <c r="A23" s="485">
        <v>22</v>
      </c>
      <c r="B23" s="487" t="s">
        <v>994</v>
      </c>
      <c r="C23" s="474" t="s">
        <v>995</v>
      </c>
      <c r="D23" s="486" t="s">
        <v>51</v>
      </c>
      <c r="E23" s="488">
        <v>45189</v>
      </c>
      <c r="F23" s="486" t="s">
        <v>1081</v>
      </c>
      <c r="G23" s="487" t="s">
        <v>2597</v>
      </c>
      <c r="H23" s="486">
        <v>1</v>
      </c>
      <c r="I23" s="486" t="s">
        <v>9111</v>
      </c>
      <c r="J23" s="486" t="e">
        <v>#N/A</v>
      </c>
      <c r="K23" s="486" t="e">
        <v>#N/A</v>
      </c>
      <c r="L23" s="489" t="s">
        <v>15674</v>
      </c>
      <c r="M23" t="s">
        <v>15678</v>
      </c>
      <c r="N23" t="e">
        <f>_xlfn.XLOOKUP('5g 91'!B23,'CPPM-PR'!#REF!,'CPPM-PR'!U:U,"Not in Any List",0)</f>
        <v>#REF!</v>
      </c>
    </row>
    <row r="24" spans="1:14">
      <c r="A24" s="485">
        <v>23</v>
      </c>
      <c r="B24" s="487" t="s">
        <v>959</v>
      </c>
      <c r="C24" s="474" t="s">
        <v>960</v>
      </c>
      <c r="D24" s="486" t="s">
        <v>51</v>
      </c>
      <c r="E24" s="488">
        <v>45191</v>
      </c>
      <c r="F24" s="486" t="s">
        <v>1081</v>
      </c>
      <c r="G24" s="487" t="s">
        <v>2597</v>
      </c>
      <c r="H24" s="486">
        <v>1</v>
      </c>
      <c r="I24" s="486" t="s">
        <v>9085</v>
      </c>
      <c r="J24" s="486" t="e">
        <v>#N/A</v>
      </c>
      <c r="K24" s="486" t="e">
        <v>#N/A</v>
      </c>
      <c r="L24" s="489" t="s">
        <v>15674</v>
      </c>
      <c r="N24" t="e">
        <f>_xlfn.XLOOKUP('5g 91'!B24,'CPPM-PR'!#REF!,'CPPM-PR'!U:U,"Not in Any List",0)</f>
        <v>#REF!</v>
      </c>
    </row>
    <row r="25" spans="1:14">
      <c r="A25" s="485">
        <v>24</v>
      </c>
      <c r="B25" s="486" t="s">
        <v>3071</v>
      </c>
      <c r="C25" s="486" t="s">
        <v>3072</v>
      </c>
      <c r="D25" s="486" t="s">
        <v>55</v>
      </c>
      <c r="E25" s="490">
        <v>44936</v>
      </c>
      <c r="F25" s="486" t="s">
        <v>1081</v>
      </c>
      <c r="G25" s="487" t="s">
        <v>2597</v>
      </c>
      <c r="H25" s="486">
        <v>1</v>
      </c>
      <c r="I25" s="486" t="s">
        <v>1377</v>
      </c>
      <c r="J25" s="486" t="s">
        <v>1380</v>
      </c>
      <c r="K25" s="486" t="s">
        <v>3070</v>
      </c>
      <c r="L25" s="486" t="s">
        <v>8766</v>
      </c>
      <c r="N25" t="e">
        <f>_xlfn.XLOOKUP('5g 91'!B25,'CPPM-PR'!#REF!,'CPPM-PR'!U:U,"Not in Any List",0)</f>
        <v>#REF!</v>
      </c>
    </row>
    <row r="26" spans="1:14">
      <c r="A26" s="485">
        <v>25</v>
      </c>
      <c r="B26" s="486" t="s">
        <v>2936</v>
      </c>
      <c r="C26" s="486" t="s">
        <v>2937</v>
      </c>
      <c r="D26" s="486" t="s">
        <v>2749</v>
      </c>
      <c r="E26" s="490">
        <v>45209</v>
      </c>
      <c r="F26" s="486" t="s">
        <v>1081</v>
      </c>
      <c r="G26" s="487" t="s">
        <v>2597</v>
      </c>
      <c r="H26" s="486">
        <v>1</v>
      </c>
      <c r="I26" s="486" t="s">
        <v>2932</v>
      </c>
      <c r="J26" s="486" t="e">
        <v>#N/A</v>
      </c>
      <c r="K26" s="486" t="s">
        <v>2933</v>
      </c>
      <c r="L26" s="491" t="s">
        <v>129</v>
      </c>
      <c r="N26" t="e">
        <f>_xlfn.XLOOKUP('5g 91'!B26,'CPPM-PR'!#REF!,'CPPM-PR'!U:U,"Not in Any List",0)</f>
        <v>#REF!</v>
      </c>
    </row>
    <row r="27" spans="1:14">
      <c r="A27" s="485">
        <v>26</v>
      </c>
      <c r="B27" s="486" t="s">
        <v>2659</v>
      </c>
      <c r="C27" s="486" t="s">
        <v>2660</v>
      </c>
      <c r="D27" s="486" t="s">
        <v>908</v>
      </c>
      <c r="E27" s="490">
        <v>45179</v>
      </c>
      <c r="F27" s="486" t="s">
        <v>1081</v>
      </c>
      <c r="G27" s="487" t="s">
        <v>2597</v>
      </c>
      <c r="H27" s="486">
        <v>1</v>
      </c>
      <c r="I27" s="486" t="s">
        <v>1117</v>
      </c>
      <c r="J27" s="486" t="s">
        <v>1121</v>
      </c>
      <c r="K27" s="486" t="s">
        <v>2658</v>
      </c>
      <c r="L27" s="491" t="s">
        <v>15679</v>
      </c>
      <c r="N27" t="e">
        <f>_xlfn.XLOOKUP('5g 91'!B27,'CPPM-PR'!#REF!,'CPPM-PR'!U:U,"Not in Any List",0)</f>
        <v>#REF!</v>
      </c>
    </row>
    <row r="28" spans="1:14">
      <c r="A28" s="485">
        <v>27</v>
      </c>
      <c r="B28" s="487" t="s">
        <v>774</v>
      </c>
      <c r="C28" s="474" t="s">
        <v>775</v>
      </c>
      <c r="D28" s="486" t="s">
        <v>48</v>
      </c>
      <c r="E28" s="488">
        <v>45187</v>
      </c>
      <c r="F28" s="486" t="s">
        <v>1081</v>
      </c>
      <c r="G28" s="487" t="s">
        <v>2597</v>
      </c>
      <c r="H28" s="486">
        <v>1</v>
      </c>
      <c r="I28" s="486" t="s">
        <v>343</v>
      </c>
      <c r="J28" s="486" t="s">
        <v>776</v>
      </c>
      <c r="K28" s="486" t="s">
        <v>15680</v>
      </c>
      <c r="L28" s="486" t="s">
        <v>20</v>
      </c>
      <c r="N28" t="e">
        <f>_xlfn.XLOOKUP('5g 91'!B28,'CPPM-PR'!#REF!,'CPPM-PR'!U:U,"Not in Any List",0)</f>
        <v>#REF!</v>
      </c>
    </row>
    <row r="29" spans="1:14">
      <c r="A29" s="485">
        <v>28</v>
      </c>
      <c r="B29" s="486" t="s">
        <v>10135</v>
      </c>
      <c r="C29" s="486" t="s">
        <v>10137</v>
      </c>
      <c r="D29" s="486" t="s">
        <v>55</v>
      </c>
      <c r="E29" s="490">
        <v>45117</v>
      </c>
      <c r="F29" s="486" t="s">
        <v>1081</v>
      </c>
      <c r="G29" s="487" t="s">
        <v>2597</v>
      </c>
      <c r="H29" s="486">
        <v>1</v>
      </c>
      <c r="I29" s="486" t="s">
        <v>10133</v>
      </c>
      <c r="J29" s="486" t="e">
        <v>#N/A</v>
      </c>
      <c r="K29" s="486" t="s">
        <v>10132</v>
      </c>
      <c r="L29" s="489" t="s">
        <v>141</v>
      </c>
      <c r="N29" t="e">
        <f>_xlfn.XLOOKUP('5g 91'!B29,'CPPM-PR'!#REF!,'CPPM-PR'!U:U,"Not in Any List",0)</f>
        <v>#REF!</v>
      </c>
    </row>
    <row r="30" spans="1:14">
      <c r="A30" s="485">
        <v>29</v>
      </c>
      <c r="B30" s="486" t="s">
        <v>3074</v>
      </c>
      <c r="C30" s="486" t="s">
        <v>3075</v>
      </c>
      <c r="D30" s="486" t="s">
        <v>55</v>
      </c>
      <c r="E30" s="490">
        <v>44936</v>
      </c>
      <c r="F30" s="486" t="s">
        <v>1081</v>
      </c>
      <c r="G30" s="487" t="s">
        <v>2597</v>
      </c>
      <c r="H30" s="486">
        <v>1</v>
      </c>
      <c r="I30" s="486" t="s">
        <v>1382</v>
      </c>
      <c r="J30" s="486" t="s">
        <v>1385</v>
      </c>
      <c r="K30" s="486" t="s">
        <v>3073</v>
      </c>
      <c r="L30" s="486" t="s">
        <v>9</v>
      </c>
      <c r="N30" t="e">
        <f>_xlfn.XLOOKUP('5g 91'!B30,'CPPM-PR'!#REF!,'CPPM-PR'!U:U,"Not in Any List",0)</f>
        <v>#REF!</v>
      </c>
    </row>
    <row r="31" spans="1:14">
      <c r="A31" s="485">
        <v>30</v>
      </c>
      <c r="B31" s="486" t="s">
        <v>2996</v>
      </c>
      <c r="C31" s="486" t="s">
        <v>2997</v>
      </c>
      <c r="D31" s="486" t="s">
        <v>1264</v>
      </c>
      <c r="E31" s="486" t="s">
        <v>1904</v>
      </c>
      <c r="F31" s="486" t="s">
        <v>1081</v>
      </c>
      <c r="G31" s="487" t="s">
        <v>2597</v>
      </c>
      <c r="H31" s="486">
        <v>1</v>
      </c>
      <c r="I31" s="486" t="s">
        <v>1321</v>
      </c>
      <c r="J31" s="486" t="e">
        <v>#N/A</v>
      </c>
      <c r="K31" s="486" t="s">
        <v>2995</v>
      </c>
      <c r="L31" s="491" t="s">
        <v>129</v>
      </c>
      <c r="N31" t="e">
        <f>_xlfn.XLOOKUP('5g 91'!B31,'CPPM-PR'!#REF!,'CPPM-PR'!U:U,"Not in Any List",0)</f>
        <v>#REF!</v>
      </c>
    </row>
    <row r="32" spans="1:14">
      <c r="A32" s="485">
        <v>31</v>
      </c>
      <c r="B32" s="486" t="s">
        <v>3051</v>
      </c>
      <c r="C32" s="486" t="s">
        <v>3052</v>
      </c>
      <c r="D32" s="486" t="s">
        <v>48</v>
      </c>
      <c r="E32" s="490">
        <v>44967</v>
      </c>
      <c r="F32" s="486" t="s">
        <v>1081</v>
      </c>
      <c r="G32" s="487" t="s">
        <v>2597</v>
      </c>
      <c r="H32" s="486">
        <v>1</v>
      </c>
      <c r="I32" s="486" t="s">
        <v>3048</v>
      </c>
      <c r="J32" s="486" t="s">
        <v>3050</v>
      </c>
      <c r="K32" s="486" t="s">
        <v>3049</v>
      </c>
      <c r="L32" s="486" t="s">
        <v>9</v>
      </c>
      <c r="N32" t="e">
        <f>_xlfn.XLOOKUP('5g 91'!B32,'CPPM-PR'!#REF!,'CPPM-PR'!U:U,"Not in Any List",0)</f>
        <v>#REF!</v>
      </c>
    </row>
    <row r="33" spans="1:14">
      <c r="A33" s="485">
        <v>32</v>
      </c>
      <c r="B33" s="486" t="s">
        <v>2741</v>
      </c>
      <c r="C33" s="486" t="s">
        <v>2742</v>
      </c>
      <c r="D33" s="486" t="s">
        <v>1701</v>
      </c>
      <c r="E33" s="490">
        <v>45209</v>
      </c>
      <c r="F33" s="486" t="s">
        <v>1081</v>
      </c>
      <c r="G33" s="487" t="s">
        <v>2597</v>
      </c>
      <c r="H33" s="486">
        <v>1</v>
      </c>
      <c r="I33" s="486" t="s">
        <v>2736</v>
      </c>
      <c r="J33" s="486" t="e">
        <v>#N/A</v>
      </c>
      <c r="K33" s="486" t="s">
        <v>2737</v>
      </c>
      <c r="L33" s="486" t="s">
        <v>20</v>
      </c>
      <c r="N33" t="e">
        <f>_xlfn.XLOOKUP('5g 91'!B33,'CPPM-PR'!#REF!,'CPPM-PR'!U:U,"Not in Any List",0)</f>
        <v>#REF!</v>
      </c>
    </row>
    <row r="34" spans="1:14">
      <c r="A34" s="485">
        <v>33</v>
      </c>
      <c r="B34" s="486" t="s">
        <v>2696</v>
      </c>
      <c r="C34" s="486" t="s">
        <v>2697</v>
      </c>
      <c r="D34" s="486" t="s">
        <v>57</v>
      </c>
      <c r="E34" s="486" t="s">
        <v>2925</v>
      </c>
      <c r="F34" s="486" t="s">
        <v>1081</v>
      </c>
      <c r="G34" s="487" t="s">
        <v>2597</v>
      </c>
      <c r="H34" s="486">
        <v>1</v>
      </c>
      <c r="I34" s="486" t="s">
        <v>1151</v>
      </c>
      <c r="J34" s="486" t="s">
        <v>1153</v>
      </c>
      <c r="K34" s="486" t="s">
        <v>2695</v>
      </c>
      <c r="L34" s="486" t="s">
        <v>20</v>
      </c>
      <c r="N34" t="e">
        <f>_xlfn.XLOOKUP('5g 91'!B34,'CPPM-PR'!#REF!,'CPPM-PR'!U:U,"Not in Any List",0)</f>
        <v>#REF!</v>
      </c>
    </row>
    <row r="35" spans="1:14">
      <c r="A35" s="485">
        <v>34</v>
      </c>
      <c r="B35" s="486" t="s">
        <v>2971</v>
      </c>
      <c r="C35" s="486" t="s">
        <v>2972</v>
      </c>
      <c r="D35" s="486" t="s">
        <v>2773</v>
      </c>
      <c r="E35" s="486" t="s">
        <v>2624</v>
      </c>
      <c r="F35" s="486" t="s">
        <v>1081</v>
      </c>
      <c r="G35" s="487" t="s">
        <v>2597</v>
      </c>
      <c r="H35" s="486">
        <v>1</v>
      </c>
      <c r="I35" s="486" t="s">
        <v>2968</v>
      </c>
      <c r="J35" s="486" t="s">
        <v>2970</v>
      </c>
      <c r="K35" s="486" t="s">
        <v>2969</v>
      </c>
      <c r="L35" s="486" t="s">
        <v>20</v>
      </c>
      <c r="N35" t="e">
        <f>_xlfn.XLOOKUP('5g 91'!B35,'CPPM-PR'!#REF!,'CPPM-PR'!U:U,"Not in Any List",0)</f>
        <v>#REF!</v>
      </c>
    </row>
    <row r="36" spans="1:14">
      <c r="A36" s="485">
        <v>35</v>
      </c>
      <c r="B36" s="486" t="s">
        <v>2774</v>
      </c>
      <c r="C36" s="486" t="s">
        <v>2775</v>
      </c>
      <c r="D36" s="486" t="s">
        <v>2773</v>
      </c>
      <c r="E36" s="486" t="s">
        <v>2624</v>
      </c>
      <c r="F36" s="486" t="s">
        <v>1081</v>
      </c>
      <c r="G36" s="487" t="s">
        <v>2597</v>
      </c>
      <c r="H36" s="486">
        <v>1</v>
      </c>
      <c r="I36" s="486" t="s">
        <v>2770</v>
      </c>
      <c r="J36" s="486" t="e">
        <v>#N/A</v>
      </c>
      <c r="K36" s="486" t="s">
        <v>2771</v>
      </c>
      <c r="L36" s="486" t="s">
        <v>20</v>
      </c>
      <c r="N36" t="e">
        <f>_xlfn.XLOOKUP('5g 91'!B36,'CPPM-PR'!#REF!,'CPPM-PR'!U:U,"Not in Any List",0)</f>
        <v>#REF!</v>
      </c>
    </row>
    <row r="37" spans="1:14">
      <c r="A37" s="485">
        <v>36</v>
      </c>
      <c r="B37" s="486" t="s">
        <v>2999</v>
      </c>
      <c r="C37" s="486" t="s">
        <v>3000</v>
      </c>
      <c r="D37" s="486" t="s">
        <v>1264</v>
      </c>
      <c r="E37" s="490">
        <v>45209</v>
      </c>
      <c r="F37" s="486" t="s">
        <v>1081</v>
      </c>
      <c r="G37" s="487" t="s">
        <v>2597</v>
      </c>
      <c r="H37" s="486">
        <v>1</v>
      </c>
      <c r="I37" s="486" t="s">
        <v>1328</v>
      </c>
      <c r="J37" s="486" t="e">
        <v>#N/A</v>
      </c>
      <c r="K37" s="486" t="s">
        <v>2998</v>
      </c>
      <c r="L37" s="491" t="s">
        <v>129</v>
      </c>
      <c r="N37" t="e">
        <f>_xlfn.XLOOKUP('5g 91'!B37,'CPPM-PR'!#REF!,'CPPM-PR'!U:U,"Not in Any List",0)</f>
        <v>#REF!</v>
      </c>
    </row>
    <row r="38" spans="1:14">
      <c r="A38" s="485">
        <v>37</v>
      </c>
      <c r="B38" s="487" t="s">
        <v>894</v>
      </c>
      <c r="C38" s="474" t="s">
        <v>895</v>
      </c>
      <c r="D38" s="486" t="s">
        <v>49</v>
      </c>
      <c r="E38" s="486" t="s">
        <v>1904</v>
      </c>
      <c r="F38" s="486" t="s">
        <v>1081</v>
      </c>
      <c r="G38" s="487" t="s">
        <v>2597</v>
      </c>
      <c r="H38" s="486">
        <v>1</v>
      </c>
      <c r="I38" s="486" t="s">
        <v>164</v>
      </c>
      <c r="J38" s="486" t="s">
        <v>896</v>
      </c>
      <c r="K38" s="486" t="s">
        <v>6130</v>
      </c>
      <c r="L38" s="489" t="s">
        <v>15674</v>
      </c>
      <c r="N38" t="e">
        <f>_xlfn.XLOOKUP('5g 91'!B38,'CPPM-PR'!#REF!,'CPPM-PR'!U:U,"Not in Any List",0)</f>
        <v>#REF!</v>
      </c>
    </row>
    <row r="39" spans="1:14">
      <c r="A39" s="485">
        <v>38</v>
      </c>
      <c r="B39" s="486" t="s">
        <v>2965</v>
      </c>
      <c r="C39" s="486" t="s">
        <v>2966</v>
      </c>
      <c r="D39" s="486" t="s">
        <v>48</v>
      </c>
      <c r="E39" s="490">
        <v>44936</v>
      </c>
      <c r="F39" s="486" t="s">
        <v>1081</v>
      </c>
      <c r="G39" s="487" t="s">
        <v>2597</v>
      </c>
      <c r="H39" s="486">
        <v>1</v>
      </c>
      <c r="I39" s="486" t="s">
        <v>1738</v>
      </c>
      <c r="J39" s="486" t="e">
        <v>#N/A</v>
      </c>
      <c r="K39" s="486" t="s">
        <v>1740</v>
      </c>
      <c r="L39" s="486" t="s">
        <v>9</v>
      </c>
      <c r="N39" t="e">
        <f>_xlfn.XLOOKUP('5g 91'!B39,'CPPM-PR'!#REF!,'CPPM-PR'!U:U,"Not in Any List",0)</f>
        <v>#REF!</v>
      </c>
    </row>
    <row r="40" spans="1:14">
      <c r="A40" s="485">
        <v>39</v>
      </c>
      <c r="B40" s="486" t="s">
        <v>2962</v>
      </c>
      <c r="C40" s="486" t="s">
        <v>2963</v>
      </c>
      <c r="D40" s="486" t="s">
        <v>1104</v>
      </c>
      <c r="E40" s="490">
        <v>45209</v>
      </c>
      <c r="F40" s="486" t="s">
        <v>1081</v>
      </c>
      <c r="G40" s="487" t="s">
        <v>2597</v>
      </c>
      <c r="H40" s="486">
        <v>1</v>
      </c>
      <c r="I40" s="486" t="s">
        <v>1291</v>
      </c>
      <c r="J40" s="486" t="s">
        <v>1296</v>
      </c>
      <c r="K40" s="486" t="s">
        <v>2961</v>
      </c>
      <c r="L40" s="491" t="s">
        <v>15681</v>
      </c>
      <c r="N40" t="e">
        <f>_xlfn.XLOOKUP('5g 91'!B40,'CPPM-PR'!#REF!,'CPPM-PR'!U:U,"Not in Any List",0)</f>
        <v>#REF!</v>
      </c>
    </row>
    <row r="41" spans="1:14">
      <c r="A41" s="485">
        <v>40</v>
      </c>
      <c r="B41" s="486" t="s">
        <v>2905</v>
      </c>
      <c r="C41" s="486" t="s">
        <v>2906</v>
      </c>
      <c r="D41" s="486" t="s">
        <v>908</v>
      </c>
      <c r="E41" s="490">
        <v>45056</v>
      </c>
      <c r="F41" s="486" t="s">
        <v>1081</v>
      </c>
      <c r="G41" s="487" t="s">
        <v>2597</v>
      </c>
      <c r="H41" s="486">
        <v>1</v>
      </c>
      <c r="I41" s="486" t="s">
        <v>1271</v>
      </c>
      <c r="J41" s="486" t="s">
        <v>1274</v>
      </c>
      <c r="K41" s="486" t="s">
        <v>1642</v>
      </c>
      <c r="L41" s="486" t="s">
        <v>20</v>
      </c>
      <c r="N41" t="e">
        <f>_xlfn.XLOOKUP('5g 91'!B41,'CPPM-PR'!#REF!,'CPPM-PR'!U:U,"Not in Any List",0)</f>
        <v>#REF!</v>
      </c>
    </row>
    <row r="42" spans="1:14">
      <c r="A42" s="485">
        <v>41</v>
      </c>
      <c r="B42" s="486" t="s">
        <v>2764</v>
      </c>
      <c r="C42" s="486" t="s">
        <v>2765</v>
      </c>
      <c r="D42" s="486" t="s">
        <v>57</v>
      </c>
      <c r="E42" s="490">
        <v>45148</v>
      </c>
      <c r="F42" s="486" t="s">
        <v>1081</v>
      </c>
      <c r="G42" s="487" t="s">
        <v>2597</v>
      </c>
      <c r="H42" s="486">
        <v>1</v>
      </c>
      <c r="I42" s="486" t="s">
        <v>1182</v>
      </c>
      <c r="J42" s="486" t="s">
        <v>1184</v>
      </c>
      <c r="K42" s="486" t="s">
        <v>2763</v>
      </c>
      <c r="L42" s="491" t="s">
        <v>129</v>
      </c>
      <c r="N42" t="e">
        <f>_xlfn.XLOOKUP('5g 91'!B42,'CPPM-PR'!#REF!,'CPPM-PR'!U:U,"Not in Any List",0)</f>
        <v>#REF!</v>
      </c>
    </row>
    <row r="43" spans="1:14">
      <c r="A43" s="485">
        <v>42</v>
      </c>
      <c r="B43" s="486" t="s">
        <v>2928</v>
      </c>
      <c r="C43" s="486" t="s">
        <v>2929</v>
      </c>
      <c r="D43" s="486" t="s">
        <v>57</v>
      </c>
      <c r="E43" s="490">
        <v>45056</v>
      </c>
      <c r="F43" s="486" t="s">
        <v>1081</v>
      </c>
      <c r="G43" s="487" t="s">
        <v>2597</v>
      </c>
      <c r="H43" s="486">
        <v>1</v>
      </c>
      <c r="I43" s="486" t="s">
        <v>1287</v>
      </c>
      <c r="J43" s="486" t="s">
        <v>1289</v>
      </c>
      <c r="K43" s="486" t="s">
        <v>2927</v>
      </c>
      <c r="L43" s="486" t="s">
        <v>20</v>
      </c>
      <c r="N43" t="e">
        <f>_xlfn.XLOOKUP('5g 91'!B43,'CPPM-PR'!#REF!,'CPPM-PR'!U:U,"Not in Any List",0)</f>
        <v>#REF!</v>
      </c>
    </row>
    <row r="44" spans="1:14">
      <c r="A44" s="485">
        <v>43</v>
      </c>
      <c r="B44" s="486" t="s">
        <v>3035</v>
      </c>
      <c r="C44" s="486" t="s">
        <v>3036</v>
      </c>
      <c r="D44" s="486" t="s">
        <v>55</v>
      </c>
      <c r="E44" s="486" t="s">
        <v>15682</v>
      </c>
      <c r="F44" s="486" t="s">
        <v>1081</v>
      </c>
      <c r="G44" s="487" t="s">
        <v>2597</v>
      </c>
      <c r="H44" s="486">
        <v>1</v>
      </c>
      <c r="I44" s="486" t="s">
        <v>1354</v>
      </c>
      <c r="J44" s="486" t="e">
        <v>#N/A</v>
      </c>
      <c r="K44" s="486" t="s">
        <v>3034</v>
      </c>
      <c r="L44" s="486" t="s">
        <v>9</v>
      </c>
      <c r="N44" t="e">
        <f>_xlfn.XLOOKUP('5g 91'!B44,'CPPM-PR'!#REF!,'CPPM-PR'!U:U,"Not in Any List",0)</f>
        <v>#REF!</v>
      </c>
    </row>
    <row r="45" spans="1:14">
      <c r="A45" s="485">
        <v>44</v>
      </c>
      <c r="B45" s="486" t="s">
        <v>3015</v>
      </c>
      <c r="C45" s="486" t="s">
        <v>3016</v>
      </c>
      <c r="D45" s="486" t="s">
        <v>55</v>
      </c>
      <c r="E45" s="490">
        <v>45117</v>
      </c>
      <c r="F45" s="486" t="s">
        <v>1081</v>
      </c>
      <c r="G45" s="487" t="s">
        <v>2597</v>
      </c>
      <c r="H45" s="486">
        <v>1</v>
      </c>
      <c r="I45" s="486" t="s">
        <v>1340</v>
      </c>
      <c r="J45" s="486" t="e">
        <v>#N/A</v>
      </c>
      <c r="K45" s="486" t="s">
        <v>3014</v>
      </c>
      <c r="L45" s="486" t="s">
        <v>9</v>
      </c>
      <c r="N45" t="e">
        <f>_xlfn.XLOOKUP('5g 91'!B45,'CPPM-PR'!#REF!,'CPPM-PR'!U:U,"Not in Any List",0)</f>
        <v>#REF!</v>
      </c>
    </row>
    <row r="46" spans="1:14">
      <c r="A46" s="485">
        <v>45</v>
      </c>
      <c r="B46" s="486" t="s">
        <v>10141</v>
      </c>
      <c r="C46" s="486" t="s">
        <v>10144</v>
      </c>
      <c r="D46" s="486" t="s">
        <v>55</v>
      </c>
      <c r="E46" s="490">
        <v>44936</v>
      </c>
      <c r="F46" s="486" t="s">
        <v>1081</v>
      </c>
      <c r="G46" s="487" t="s">
        <v>2597</v>
      </c>
      <c r="H46" s="486">
        <v>1</v>
      </c>
      <c r="I46" s="486" t="s">
        <v>10139</v>
      </c>
      <c r="J46" s="486" t="s">
        <v>15683</v>
      </c>
      <c r="K46" s="486" t="s">
        <v>10138</v>
      </c>
      <c r="L46" s="489" t="s">
        <v>15674</v>
      </c>
      <c r="N46" t="e">
        <f>_xlfn.XLOOKUP('5g 91'!B46,'CPPM-PR'!#REF!,'CPPM-PR'!U:U,"Not in Any List",0)</f>
        <v>#REF!</v>
      </c>
    </row>
    <row r="47" spans="1:14">
      <c r="A47" s="485">
        <v>46</v>
      </c>
      <c r="B47" s="486" t="s">
        <v>2949</v>
      </c>
      <c r="C47" s="486" t="s">
        <v>2950</v>
      </c>
      <c r="D47" s="486" t="s">
        <v>56</v>
      </c>
      <c r="E47" s="490">
        <v>44967</v>
      </c>
      <c r="F47" s="486" t="s">
        <v>1081</v>
      </c>
      <c r="G47" s="487" t="s">
        <v>2597</v>
      </c>
      <c r="H47" s="486">
        <v>1</v>
      </c>
      <c r="I47" s="486" t="s">
        <v>2946</v>
      </c>
      <c r="J47" s="486" t="s">
        <v>2948</v>
      </c>
      <c r="K47" s="486" t="s">
        <v>2947</v>
      </c>
      <c r="L47" s="491" t="s">
        <v>129</v>
      </c>
      <c r="N47" t="e">
        <f>_xlfn.XLOOKUP('5g 91'!B47,'CPPM-PR'!#REF!,'CPPM-PR'!U:U,"Not in Any List",0)</f>
        <v>#REF!</v>
      </c>
    </row>
    <row r="48" spans="1:14">
      <c r="A48" s="485">
        <v>47</v>
      </c>
      <c r="B48" s="486" t="s">
        <v>3080</v>
      </c>
      <c r="C48" s="486" t="s">
        <v>3081</v>
      </c>
      <c r="D48" s="486" t="s">
        <v>56</v>
      </c>
      <c r="E48" s="490">
        <v>44967</v>
      </c>
      <c r="F48" s="486" t="s">
        <v>1081</v>
      </c>
      <c r="G48" s="487" t="s">
        <v>2597</v>
      </c>
      <c r="H48" s="486">
        <v>1</v>
      </c>
      <c r="I48" s="486" t="s">
        <v>3077</v>
      </c>
      <c r="J48" s="486" t="s">
        <v>3079</v>
      </c>
      <c r="K48" s="486" t="s">
        <v>3078</v>
      </c>
      <c r="L48" s="491" t="s">
        <v>129</v>
      </c>
      <c r="N48" t="e">
        <f>_xlfn.XLOOKUP('5g 91'!B48,'CPPM-PR'!#REF!,'CPPM-PR'!U:U,"Not in Any List",0)</f>
        <v>#REF!</v>
      </c>
    </row>
    <row r="49" spans="1:14">
      <c r="A49" s="485">
        <v>48</v>
      </c>
      <c r="B49" s="486" t="s">
        <v>10149</v>
      </c>
      <c r="C49" s="486" t="s">
        <v>15684</v>
      </c>
      <c r="D49" s="486" t="s">
        <v>51</v>
      </c>
      <c r="E49" s="490">
        <v>45026</v>
      </c>
      <c r="F49" s="486" t="s">
        <v>1081</v>
      </c>
      <c r="G49" s="487" t="s">
        <v>2597</v>
      </c>
      <c r="H49" s="486">
        <v>1</v>
      </c>
      <c r="I49" s="486" t="s">
        <v>10147</v>
      </c>
      <c r="J49" s="486" t="s">
        <v>15685</v>
      </c>
      <c r="K49" s="486" t="s">
        <v>10146</v>
      </c>
      <c r="L49" s="489" t="s">
        <v>15674</v>
      </c>
      <c r="N49" t="e">
        <f>_xlfn.XLOOKUP('5g 91'!B49,'CPPM-PR'!#REF!,'CPPM-PR'!U:U,"Not in Any List",0)</f>
        <v>#REF!</v>
      </c>
    </row>
    <row r="50" spans="1:14">
      <c r="A50" s="485">
        <v>49</v>
      </c>
      <c r="B50" s="486" t="s">
        <v>3142</v>
      </c>
      <c r="C50" s="486" t="s">
        <v>3143</v>
      </c>
      <c r="D50" s="486" t="s">
        <v>51</v>
      </c>
      <c r="E50" s="490">
        <v>45026</v>
      </c>
      <c r="F50" s="486" t="s">
        <v>1081</v>
      </c>
      <c r="G50" s="487" t="s">
        <v>2597</v>
      </c>
      <c r="H50" s="486">
        <v>1</v>
      </c>
      <c r="I50" s="486" t="s">
        <v>1408</v>
      </c>
      <c r="J50" s="486" t="s">
        <v>1411</v>
      </c>
      <c r="K50" s="486" t="s">
        <v>3141</v>
      </c>
      <c r="L50" s="491" t="s">
        <v>129</v>
      </c>
      <c r="N50" t="e">
        <f>_xlfn.XLOOKUP('5g 91'!B50,'CPPM-PR'!#REF!,'CPPM-PR'!U:U,"Not in Any List",0)</f>
        <v>#REF!</v>
      </c>
    </row>
    <row r="51" spans="1:14">
      <c r="A51" s="485">
        <v>50</v>
      </c>
      <c r="B51" s="486" t="s">
        <v>2668</v>
      </c>
      <c r="C51" s="486" t="s">
        <v>2669</v>
      </c>
      <c r="D51" s="486" t="s">
        <v>52</v>
      </c>
      <c r="E51" s="490">
        <v>44967</v>
      </c>
      <c r="F51" s="486" t="s">
        <v>1081</v>
      </c>
      <c r="G51" s="487" t="s">
        <v>2597</v>
      </c>
      <c r="H51" s="486">
        <v>1</v>
      </c>
      <c r="I51" s="486" t="s">
        <v>1128</v>
      </c>
      <c r="J51" s="486" t="s">
        <v>1131</v>
      </c>
      <c r="K51" s="486" t="s">
        <v>2667</v>
      </c>
      <c r="L51" s="486" t="s">
        <v>20</v>
      </c>
      <c r="N51" t="e">
        <f>_xlfn.XLOOKUP('5g 91'!B51,'CPPM-PR'!#REF!,'CPPM-PR'!U:U,"Not in Any List",0)</f>
        <v>#REF!</v>
      </c>
    </row>
    <row r="52" spans="1:14">
      <c r="A52" s="485">
        <v>51</v>
      </c>
      <c r="B52" s="487" t="s">
        <v>1054</v>
      </c>
      <c r="C52" s="474" t="s">
        <v>1055</v>
      </c>
      <c r="D52" s="486" t="s">
        <v>53</v>
      </c>
      <c r="E52" s="488">
        <v>45199</v>
      </c>
      <c r="F52" s="486" t="s">
        <v>1081</v>
      </c>
      <c r="G52" s="487" t="s">
        <v>2597</v>
      </c>
      <c r="H52" s="486">
        <v>1</v>
      </c>
      <c r="I52" s="486" t="s">
        <v>350</v>
      </c>
      <c r="J52" s="486" t="s">
        <v>1056</v>
      </c>
      <c r="K52" s="486" t="s">
        <v>2030</v>
      </c>
      <c r="L52" s="486" t="s">
        <v>15686</v>
      </c>
      <c r="N52" t="e">
        <f>_xlfn.XLOOKUP('5g 91'!B52,'CPPM-PR'!#REF!,'CPPM-PR'!U:U,"Not in Any List",0)</f>
        <v>#REF!</v>
      </c>
    </row>
    <row r="53" spans="1:14">
      <c r="A53" s="485">
        <v>52</v>
      </c>
      <c r="B53" s="486" t="s">
        <v>2838</v>
      </c>
      <c r="C53" s="486" t="s">
        <v>2839</v>
      </c>
      <c r="D53" s="486" t="s">
        <v>53</v>
      </c>
      <c r="E53" s="490">
        <v>45209</v>
      </c>
      <c r="F53" s="486" t="s">
        <v>1081</v>
      </c>
      <c r="G53" s="487" t="s">
        <v>2597</v>
      </c>
      <c r="H53" s="486">
        <v>1</v>
      </c>
      <c r="I53" s="486" t="s">
        <v>1238</v>
      </c>
      <c r="J53" s="486" t="s">
        <v>1241</v>
      </c>
      <c r="K53" s="486" t="s">
        <v>2837</v>
      </c>
      <c r="L53" s="491" t="s">
        <v>15687</v>
      </c>
      <c r="N53" t="e">
        <f>_xlfn.XLOOKUP('5g 91'!B53,'CPPM-PR'!#REF!,'CPPM-PR'!U:U,"Not in Any List",0)</f>
        <v>#REF!</v>
      </c>
    </row>
    <row r="54" spans="1:14">
      <c r="A54" s="485">
        <v>53</v>
      </c>
      <c r="B54" s="487" t="s">
        <v>1046</v>
      </c>
      <c r="C54" s="474" t="s">
        <v>1047</v>
      </c>
      <c r="D54" s="486" t="s">
        <v>52</v>
      </c>
      <c r="E54" s="486" t="s">
        <v>2925</v>
      </c>
      <c r="F54" s="486" t="s">
        <v>1081</v>
      </c>
      <c r="G54" s="487" t="s">
        <v>2597</v>
      </c>
      <c r="H54" s="486">
        <v>1</v>
      </c>
      <c r="I54" s="486" t="s">
        <v>346</v>
      </c>
      <c r="J54" s="486" t="s">
        <v>1048</v>
      </c>
      <c r="K54" s="486" t="s">
        <v>15688</v>
      </c>
      <c r="L54" s="489" t="s">
        <v>15674</v>
      </c>
      <c r="N54" t="e">
        <f>_xlfn.XLOOKUP('5g 91'!B54,'CPPM-PR'!#REF!,'CPPM-PR'!U:U,"Not in Any List",0)</f>
        <v>#REF!</v>
      </c>
    </row>
    <row r="55" spans="1:14">
      <c r="A55" s="485">
        <v>54</v>
      </c>
      <c r="B55" s="487" t="s">
        <v>1001</v>
      </c>
      <c r="C55" s="474" t="s">
        <v>1002</v>
      </c>
      <c r="D55" s="486" t="s">
        <v>51</v>
      </c>
      <c r="E55" s="488">
        <v>45199</v>
      </c>
      <c r="F55" s="486" t="s">
        <v>1081</v>
      </c>
      <c r="G55" s="487" t="s">
        <v>2597</v>
      </c>
      <c r="H55" s="486">
        <v>1</v>
      </c>
      <c r="I55" s="486" t="s">
        <v>212</v>
      </c>
      <c r="J55" s="486" t="s">
        <v>1003</v>
      </c>
      <c r="K55" s="486" t="s">
        <v>9102</v>
      </c>
      <c r="L55" s="489" t="s">
        <v>15674</v>
      </c>
      <c r="N55" t="e">
        <f>_xlfn.XLOOKUP('5g 91'!B55,'CPPM-PR'!#REF!,'CPPM-PR'!U:U,"Not in Any List",0)</f>
        <v>#REF!</v>
      </c>
    </row>
    <row r="56" spans="1:14">
      <c r="A56" s="485">
        <v>55</v>
      </c>
      <c r="B56" s="486" t="s">
        <v>2987</v>
      </c>
      <c r="C56" s="486" t="s">
        <v>2988</v>
      </c>
      <c r="D56" s="486" t="s">
        <v>1264</v>
      </c>
      <c r="E56" s="490">
        <v>45179</v>
      </c>
      <c r="F56" s="486" t="s">
        <v>1081</v>
      </c>
      <c r="G56" s="487" t="s">
        <v>2597</v>
      </c>
      <c r="H56" s="486">
        <v>1</v>
      </c>
      <c r="I56" s="486" t="s">
        <v>1309</v>
      </c>
      <c r="J56" s="486" t="s">
        <v>1314</v>
      </c>
      <c r="K56" s="486" t="s">
        <v>2986</v>
      </c>
      <c r="L56" s="491" t="s">
        <v>129</v>
      </c>
      <c r="N56" t="e">
        <f>_xlfn.XLOOKUP('5g 91'!B56,'CPPM-PR'!#REF!,'CPPM-PR'!U:U,"Not in Any List",0)</f>
        <v>#REF!</v>
      </c>
    </row>
    <row r="57" spans="1:14">
      <c r="A57" s="485">
        <v>56</v>
      </c>
      <c r="B57" s="486" t="s">
        <v>2785</v>
      </c>
      <c r="C57" s="486" t="s">
        <v>2786</v>
      </c>
      <c r="D57" s="486" t="s">
        <v>1104</v>
      </c>
      <c r="E57" s="490">
        <v>45209</v>
      </c>
      <c r="F57" s="486" t="s">
        <v>1081</v>
      </c>
      <c r="G57" s="487" t="s">
        <v>2597</v>
      </c>
      <c r="H57" s="486">
        <v>1</v>
      </c>
      <c r="I57" s="486" t="s">
        <v>1186</v>
      </c>
      <c r="J57" s="486" t="s">
        <v>1189</v>
      </c>
      <c r="K57" s="486" t="s">
        <v>2784</v>
      </c>
      <c r="L57" s="486" t="s">
        <v>15689</v>
      </c>
      <c r="N57" t="e">
        <f>_xlfn.XLOOKUP('5g 91'!B57,'CPPM-PR'!#REF!,'CPPM-PR'!U:U,"Not in Any List",0)</f>
        <v>#REF!</v>
      </c>
    </row>
    <row r="58" spans="1:14">
      <c r="A58" s="485">
        <v>57</v>
      </c>
      <c r="B58" s="487" t="s">
        <v>744</v>
      </c>
      <c r="C58" s="474" t="s">
        <v>745</v>
      </c>
      <c r="D58" s="486" t="s">
        <v>48</v>
      </c>
      <c r="E58" s="488">
        <v>45193</v>
      </c>
      <c r="F58" s="486" t="s">
        <v>1081</v>
      </c>
      <c r="G58" s="487" t="s">
        <v>2597</v>
      </c>
      <c r="H58" s="486">
        <v>1</v>
      </c>
      <c r="I58" s="486" t="s">
        <v>177</v>
      </c>
      <c r="J58" s="486" t="s">
        <v>746</v>
      </c>
      <c r="K58" s="486" t="s">
        <v>15690</v>
      </c>
      <c r="L58" s="489" t="s">
        <v>15674</v>
      </c>
      <c r="N58" t="e">
        <f>_xlfn.XLOOKUP('5g 91'!B58,'CPPM-PR'!#REF!,'CPPM-PR'!U:U,"Not in Any List",0)</f>
        <v>#REF!</v>
      </c>
    </row>
    <row r="59" spans="1:14">
      <c r="A59" s="485">
        <v>58</v>
      </c>
      <c r="B59" s="486" t="s">
        <v>2805</v>
      </c>
      <c r="C59" s="486" t="s">
        <v>2806</v>
      </c>
      <c r="D59" s="486" t="s">
        <v>57</v>
      </c>
      <c r="E59" s="490">
        <v>45056</v>
      </c>
      <c r="F59" s="486" t="s">
        <v>1081</v>
      </c>
      <c r="G59" s="487" t="s">
        <v>2597</v>
      </c>
      <c r="H59" s="486">
        <v>1</v>
      </c>
      <c r="I59" s="486" t="s">
        <v>1203</v>
      </c>
      <c r="J59" s="486" t="s">
        <v>1204</v>
      </c>
      <c r="K59" s="486" t="s">
        <v>2804</v>
      </c>
      <c r="L59" s="491" t="s">
        <v>129</v>
      </c>
      <c r="N59" t="e">
        <f>_xlfn.XLOOKUP('5g 91'!B59,'CPPM-PR'!#REF!,'CPPM-PR'!U:U,"Not in Any List",0)</f>
        <v>#REF!</v>
      </c>
    </row>
    <row r="60" spans="1:14">
      <c r="A60" s="485">
        <v>59</v>
      </c>
      <c r="B60" s="487" t="s">
        <v>1022</v>
      </c>
      <c r="C60" s="474" t="s">
        <v>1023</v>
      </c>
      <c r="D60" s="486" t="s">
        <v>52</v>
      </c>
      <c r="E60" s="488">
        <v>45199</v>
      </c>
      <c r="F60" s="486" t="s">
        <v>1081</v>
      </c>
      <c r="G60" s="487" t="s">
        <v>2597</v>
      </c>
      <c r="H60" s="486">
        <v>1</v>
      </c>
      <c r="I60" s="486" t="s">
        <v>323</v>
      </c>
      <c r="J60" s="486" t="s">
        <v>1024</v>
      </c>
      <c r="K60" s="486" t="s">
        <v>15691</v>
      </c>
      <c r="L60" s="489" t="s">
        <v>15674</v>
      </c>
      <c r="N60" t="e">
        <f>_xlfn.XLOOKUP('5g 91'!B60,'CPPM-PR'!#REF!,'CPPM-PR'!U:U,"Not in Any List",0)</f>
        <v>#REF!</v>
      </c>
    </row>
    <row r="61" spans="1:14">
      <c r="A61" s="485">
        <v>60</v>
      </c>
      <c r="B61" s="486" t="s">
        <v>2674</v>
      </c>
      <c r="C61" s="486" t="s">
        <v>2675</v>
      </c>
      <c r="D61" s="486" t="s">
        <v>57</v>
      </c>
      <c r="E61" s="490">
        <v>45209</v>
      </c>
      <c r="F61" s="486" t="s">
        <v>1081</v>
      </c>
      <c r="G61" s="487" t="s">
        <v>2597</v>
      </c>
      <c r="H61" s="486">
        <v>1</v>
      </c>
      <c r="I61" s="486" t="s">
        <v>1133</v>
      </c>
      <c r="J61" s="486" t="s">
        <v>1136</v>
      </c>
      <c r="K61" s="486" t="s">
        <v>2672</v>
      </c>
      <c r="L61" s="491" t="s">
        <v>129</v>
      </c>
      <c r="N61" t="e">
        <f>_xlfn.XLOOKUP('5g 91'!B61,'CPPM-PR'!#REF!,'CPPM-PR'!U:U,"Not in Any List",0)</f>
        <v>#REF!</v>
      </c>
    </row>
    <row r="62" spans="1:14">
      <c r="A62" s="485">
        <v>61</v>
      </c>
      <c r="B62" s="486" t="s">
        <v>2713</v>
      </c>
      <c r="C62" s="486" t="s">
        <v>2714</v>
      </c>
      <c r="D62" s="486" t="s">
        <v>57</v>
      </c>
      <c r="E62" s="486" t="s">
        <v>2925</v>
      </c>
      <c r="F62" s="486" t="s">
        <v>1081</v>
      </c>
      <c r="G62" s="487" t="s">
        <v>2597</v>
      </c>
      <c r="H62" s="486">
        <v>1</v>
      </c>
      <c r="I62" s="486" t="s">
        <v>1170</v>
      </c>
      <c r="J62" s="486" t="s">
        <v>1172</v>
      </c>
      <c r="K62" s="486" t="s">
        <v>2712</v>
      </c>
      <c r="L62" s="491" t="s">
        <v>129</v>
      </c>
      <c r="N62" t="e">
        <f>_xlfn.XLOOKUP('5g 91'!B62,'CPPM-PR'!#REF!,'CPPM-PR'!U:U,"Not in Any List",0)</f>
        <v>#REF!</v>
      </c>
    </row>
    <row r="63" spans="1:14">
      <c r="A63" s="485">
        <v>62</v>
      </c>
      <c r="B63" s="486" t="s">
        <v>2992</v>
      </c>
      <c r="C63" s="486" t="s">
        <v>2993</v>
      </c>
      <c r="D63" s="486" t="s">
        <v>50</v>
      </c>
      <c r="E63" s="486" t="s">
        <v>15692</v>
      </c>
      <c r="F63" s="486" t="s">
        <v>1081</v>
      </c>
      <c r="G63" s="487" t="s">
        <v>2597</v>
      </c>
      <c r="H63" s="486">
        <v>1</v>
      </c>
      <c r="I63" s="486" t="s">
        <v>1316</v>
      </c>
      <c r="J63" s="486" t="s">
        <v>1319</v>
      </c>
      <c r="K63" s="486" t="s">
        <v>2991</v>
      </c>
      <c r="L63" s="486" t="s">
        <v>9</v>
      </c>
      <c r="N63" t="e">
        <f>_xlfn.XLOOKUP('5g 91'!B63,'CPPM-PR'!#REF!,'CPPM-PR'!U:U,"Not in Any List",0)</f>
        <v>#REF!</v>
      </c>
    </row>
    <row r="64" spans="1:14">
      <c r="A64" s="485">
        <v>63</v>
      </c>
      <c r="B64" s="486" t="s">
        <v>2781</v>
      </c>
      <c r="C64" s="486" t="s">
        <v>2782</v>
      </c>
      <c r="D64" s="486" t="s">
        <v>54</v>
      </c>
      <c r="E64" s="490">
        <v>45117</v>
      </c>
      <c r="F64" s="486" t="s">
        <v>1081</v>
      </c>
      <c r="G64" s="487" t="s">
        <v>2597</v>
      </c>
      <c r="H64" s="486">
        <v>1</v>
      </c>
      <c r="I64" s="486" t="s">
        <v>2778</v>
      </c>
      <c r="J64" s="486" t="e">
        <v>#N/A</v>
      </c>
      <c r="K64" s="486" t="s">
        <v>2779</v>
      </c>
      <c r="L64" s="486" t="s">
        <v>20</v>
      </c>
      <c r="N64" t="e">
        <f>_xlfn.XLOOKUP('5g 91'!B64,'CPPM-PR'!#REF!,'CPPM-PR'!U:U,"Not in Any List",0)</f>
        <v>#REF!</v>
      </c>
    </row>
    <row r="65" spans="1:14">
      <c r="A65" s="485">
        <v>64</v>
      </c>
      <c r="B65" s="486" t="s">
        <v>2760</v>
      </c>
      <c r="C65" s="486" t="s">
        <v>2761</v>
      </c>
      <c r="D65" s="486" t="s">
        <v>54</v>
      </c>
      <c r="E65" s="490">
        <v>45209</v>
      </c>
      <c r="F65" s="486" t="s">
        <v>1081</v>
      </c>
      <c r="G65" s="487" t="s">
        <v>2597</v>
      </c>
      <c r="H65" s="486">
        <v>1</v>
      </c>
      <c r="I65" s="486" t="s">
        <v>2757</v>
      </c>
      <c r="J65" s="486" t="e">
        <v>#N/A</v>
      </c>
      <c r="K65" s="486" t="s">
        <v>2758</v>
      </c>
      <c r="L65" s="486" t="s">
        <v>20</v>
      </c>
      <c r="N65" t="e">
        <f>_xlfn.XLOOKUP('5g 91'!B65,'CPPM-PR'!#REF!,'CPPM-PR'!U:U,"Not in Any List",0)</f>
        <v>#REF!</v>
      </c>
    </row>
    <row r="66" spans="1:14">
      <c r="A66" s="485">
        <v>65</v>
      </c>
      <c r="B66" s="486" t="s">
        <v>3006</v>
      </c>
      <c r="C66" s="486" t="s">
        <v>3007</v>
      </c>
      <c r="D66" s="486" t="s">
        <v>2773</v>
      </c>
      <c r="E66" s="490">
        <v>45056</v>
      </c>
      <c r="F66" s="486" t="s">
        <v>1081</v>
      </c>
      <c r="G66" s="487" t="s">
        <v>2597</v>
      </c>
      <c r="H66" s="486">
        <v>1</v>
      </c>
      <c r="I66" s="486" t="s">
        <v>3003</v>
      </c>
      <c r="J66" s="486" t="s">
        <v>3005</v>
      </c>
      <c r="K66" s="486" t="s">
        <v>3004</v>
      </c>
      <c r="L66" s="486" t="s">
        <v>20</v>
      </c>
      <c r="N66" t="e">
        <f>_xlfn.XLOOKUP('5g 91'!B66,'CPPM-PR'!#REF!,'CPPM-PR'!U:U,"Not in Any List",0)</f>
        <v>#REF!</v>
      </c>
    </row>
    <row r="67" spans="1:14">
      <c r="A67" s="485">
        <v>66</v>
      </c>
      <c r="B67" s="486" t="s">
        <v>2956</v>
      </c>
      <c r="C67" s="486" t="s">
        <v>2957</v>
      </c>
      <c r="D67" s="486" t="s">
        <v>2773</v>
      </c>
      <c r="E67" s="490">
        <v>45056</v>
      </c>
      <c r="F67" s="486" t="s">
        <v>1081</v>
      </c>
      <c r="G67" s="487" t="s">
        <v>2597</v>
      </c>
      <c r="H67" s="486">
        <v>1</v>
      </c>
      <c r="I67" s="486" t="s">
        <v>2953</v>
      </c>
      <c r="J67" s="486" t="s">
        <v>2955</v>
      </c>
      <c r="K67" s="486" t="s">
        <v>2954</v>
      </c>
      <c r="L67" s="486" t="s">
        <v>20</v>
      </c>
      <c r="N67" t="e">
        <f>_xlfn.XLOOKUP('5g 91'!B67,'CPPM-PR'!#REF!,'CPPM-PR'!U:U,"Not in Any List",0)</f>
        <v>#REF!</v>
      </c>
    </row>
    <row r="68" spans="1:14">
      <c r="A68" s="485">
        <v>67</v>
      </c>
      <c r="B68" s="486" t="s">
        <v>10156</v>
      </c>
      <c r="C68" s="486" t="s">
        <v>15693</v>
      </c>
      <c r="D68" s="486" t="s">
        <v>55</v>
      </c>
      <c r="E68" s="490">
        <v>45148</v>
      </c>
      <c r="F68" s="486" t="s">
        <v>1081</v>
      </c>
      <c r="G68" s="487" t="s">
        <v>2597</v>
      </c>
      <c r="H68" s="486">
        <v>1</v>
      </c>
      <c r="I68" s="486" t="s">
        <v>10154</v>
      </c>
      <c r="J68" s="486" t="e">
        <v>#N/A</v>
      </c>
      <c r="K68" s="486" t="s">
        <v>10153</v>
      </c>
      <c r="L68" s="489" t="s">
        <v>15674</v>
      </c>
      <c r="N68" t="e">
        <f>_xlfn.XLOOKUP('5g 91'!B68,'CPPM-PR'!#REF!,'CPPM-PR'!U:U,"Not in Any List",0)</f>
        <v>#REF!</v>
      </c>
    </row>
    <row r="69" spans="1:14">
      <c r="A69" s="485">
        <v>68</v>
      </c>
      <c r="B69" s="486" t="s">
        <v>3011</v>
      </c>
      <c r="C69" s="486" t="s">
        <v>3012</v>
      </c>
      <c r="D69" s="486" t="s">
        <v>55</v>
      </c>
      <c r="E69" s="490">
        <v>44936</v>
      </c>
      <c r="F69" s="486" t="s">
        <v>1081</v>
      </c>
      <c r="G69" s="487" t="s">
        <v>2597</v>
      </c>
      <c r="H69" s="486">
        <v>1</v>
      </c>
      <c r="I69" s="486" t="s">
        <v>1335</v>
      </c>
      <c r="J69" s="486" t="s">
        <v>1338</v>
      </c>
      <c r="K69" s="486" t="s">
        <v>3010</v>
      </c>
      <c r="L69" s="486" t="s">
        <v>9</v>
      </c>
      <c r="N69" t="e">
        <f>_xlfn.XLOOKUP('5g 91'!B69,'CPPM-PR'!#REF!,'CPPM-PR'!U:U,"Not in Any List",0)</f>
        <v>#REF!</v>
      </c>
    </row>
    <row r="70" spans="1:14">
      <c r="A70" s="485">
        <v>69</v>
      </c>
      <c r="B70" s="486" t="s">
        <v>2871</v>
      </c>
      <c r="C70" s="486" t="s">
        <v>2872</v>
      </c>
      <c r="D70" s="486" t="s">
        <v>55</v>
      </c>
      <c r="E70" s="490">
        <v>45117</v>
      </c>
      <c r="F70" s="486" t="s">
        <v>1081</v>
      </c>
      <c r="G70" s="487" t="s">
        <v>2597</v>
      </c>
      <c r="H70" s="486">
        <v>1</v>
      </c>
      <c r="I70" s="486" t="s">
        <v>1256</v>
      </c>
      <c r="J70" s="486" t="e">
        <v>#N/A</v>
      </c>
      <c r="K70" s="486" t="s">
        <v>2870</v>
      </c>
      <c r="L70" s="486" t="s">
        <v>9</v>
      </c>
      <c r="N70" t="e">
        <f>_xlfn.XLOOKUP('5g 91'!B70,'CPPM-PR'!#REF!,'CPPM-PR'!U:U,"Not in Any List",0)</f>
        <v>#REF!</v>
      </c>
    </row>
    <row r="71" spans="1:14">
      <c r="A71" s="485">
        <v>70</v>
      </c>
      <c r="B71" s="487" t="s">
        <v>835</v>
      </c>
      <c r="C71" s="474" t="s">
        <v>836</v>
      </c>
      <c r="D71" s="486" t="s">
        <v>48</v>
      </c>
      <c r="E71" s="486" t="s">
        <v>2925</v>
      </c>
      <c r="F71" s="486" t="s">
        <v>1081</v>
      </c>
      <c r="G71" s="487" t="s">
        <v>2597</v>
      </c>
      <c r="H71" s="486">
        <v>1</v>
      </c>
      <c r="I71" s="486" t="s">
        <v>345</v>
      </c>
      <c r="J71" s="486" t="s">
        <v>837</v>
      </c>
      <c r="K71" s="486" t="s">
        <v>9195</v>
      </c>
      <c r="L71" s="489" t="s">
        <v>15674</v>
      </c>
      <c r="N71" t="e">
        <f>_xlfn.XLOOKUP('5g 91'!B71,'CPPM-PR'!#REF!,'CPPM-PR'!U:U,"Not in Any List",0)</f>
        <v>#REF!</v>
      </c>
    </row>
    <row r="72" spans="1:14">
      <c r="A72" s="485">
        <v>71</v>
      </c>
      <c r="B72" s="486" t="s">
        <v>10161</v>
      </c>
      <c r="C72" s="486" t="s">
        <v>15694</v>
      </c>
      <c r="D72" s="486" t="s">
        <v>48</v>
      </c>
      <c r="E72" s="486" t="s">
        <v>2624</v>
      </c>
      <c r="F72" s="486" t="s">
        <v>1081</v>
      </c>
      <c r="G72" s="487" t="s">
        <v>2597</v>
      </c>
      <c r="H72" s="486">
        <v>1</v>
      </c>
      <c r="I72" s="486" t="s">
        <v>10159</v>
      </c>
      <c r="J72" s="486" t="s">
        <v>15695</v>
      </c>
      <c r="K72" s="486" t="s">
        <v>10158</v>
      </c>
      <c r="L72" s="489" t="s">
        <v>15674</v>
      </c>
      <c r="N72" t="e">
        <f>_xlfn.XLOOKUP('5g 91'!B72,'CPPM-PR'!#REF!,'CPPM-PR'!U:U,"Not in Any List",0)</f>
        <v>#REF!</v>
      </c>
    </row>
    <row r="73" spans="1:14">
      <c r="A73" s="485">
        <v>72</v>
      </c>
      <c r="B73" s="486" t="s">
        <v>10167</v>
      </c>
      <c r="C73" s="486" t="s">
        <v>15696</v>
      </c>
      <c r="D73" s="486" t="s">
        <v>48</v>
      </c>
      <c r="E73" s="490">
        <v>45056</v>
      </c>
      <c r="F73" s="486" t="s">
        <v>1081</v>
      </c>
      <c r="G73" s="487" t="s">
        <v>2597</v>
      </c>
      <c r="H73" s="486">
        <v>1</v>
      </c>
      <c r="I73" s="486" t="s">
        <v>10165</v>
      </c>
      <c r="J73" s="486" t="e">
        <v>#N/A</v>
      </c>
      <c r="K73" s="486" t="s">
        <v>10164</v>
      </c>
      <c r="L73" s="489" t="s">
        <v>15674</v>
      </c>
      <c r="N73" t="e">
        <f>_xlfn.XLOOKUP('5g 91'!B73,'CPPM-PR'!#REF!,'CPPM-PR'!U:U,"Not in Any List",0)</f>
        <v>#REF!</v>
      </c>
    </row>
    <row r="74" spans="1:14">
      <c r="A74" s="485">
        <v>73</v>
      </c>
      <c r="B74" s="486" t="s">
        <v>3025</v>
      </c>
      <c r="C74" s="486" t="s">
        <v>3026</v>
      </c>
      <c r="D74" s="486" t="s">
        <v>1104</v>
      </c>
      <c r="E74" s="490">
        <v>45209</v>
      </c>
      <c r="F74" s="486" t="s">
        <v>1081</v>
      </c>
      <c r="G74" s="487" t="s">
        <v>2597</v>
      </c>
      <c r="H74" s="486">
        <v>1</v>
      </c>
      <c r="I74" s="486" t="s">
        <v>1346</v>
      </c>
      <c r="J74" s="486" t="s">
        <v>1349</v>
      </c>
      <c r="K74" s="486" t="s">
        <v>3024</v>
      </c>
      <c r="L74" s="491" t="s">
        <v>15697</v>
      </c>
      <c r="N74" t="e">
        <f>_xlfn.XLOOKUP('5g 91'!B74,'CPPM-PR'!#REF!,'CPPM-PR'!U:U,"Not in Any List",0)</f>
        <v>#REF!</v>
      </c>
    </row>
    <row r="75" spans="1:14">
      <c r="A75" s="485">
        <v>74</v>
      </c>
      <c r="B75" s="492" t="s">
        <v>3461</v>
      </c>
      <c r="C75" s="492" t="s">
        <v>3462</v>
      </c>
      <c r="D75" s="492" t="s">
        <v>2749</v>
      </c>
      <c r="E75" s="490">
        <v>45209</v>
      </c>
      <c r="F75" s="492" t="s">
        <v>1081</v>
      </c>
      <c r="G75" s="493" t="s">
        <v>2597</v>
      </c>
      <c r="H75" s="492">
        <v>1</v>
      </c>
      <c r="I75" s="486" t="s">
        <v>3457</v>
      </c>
      <c r="J75" s="486" t="e">
        <v>#N/A</v>
      </c>
      <c r="K75" s="486" t="s">
        <v>3458</v>
      </c>
      <c r="L75" s="491" t="s">
        <v>129</v>
      </c>
      <c r="N75" t="e">
        <f>_xlfn.XLOOKUP('5g 91'!B75,'CPPM-PR'!#REF!,'CPPM-PR'!U:U,"Not in Any List",0)</f>
        <v>#REF!</v>
      </c>
    </row>
    <row r="76" spans="1:14">
      <c r="A76" s="485">
        <v>75</v>
      </c>
      <c r="B76" s="494" t="s">
        <v>2750</v>
      </c>
      <c r="C76" s="494" t="s">
        <v>2751</v>
      </c>
      <c r="D76" s="494" t="s">
        <v>2749</v>
      </c>
      <c r="E76" s="490">
        <v>45209</v>
      </c>
      <c r="F76" s="494" t="s">
        <v>1081</v>
      </c>
      <c r="G76" s="495" t="s">
        <v>2597</v>
      </c>
      <c r="H76" s="494">
        <v>1</v>
      </c>
      <c r="I76" s="486" t="s">
        <v>2746</v>
      </c>
      <c r="J76" s="486" t="e">
        <v>#N/A</v>
      </c>
      <c r="K76" s="486" t="s">
        <v>2747</v>
      </c>
      <c r="L76" s="491" t="s">
        <v>129</v>
      </c>
      <c r="N76" t="e">
        <f>_xlfn.XLOOKUP('5g 91'!B76,'CPPM-PR'!#REF!,'CPPM-PR'!U:U,"Not in Any List",0)</f>
        <v>#REF!</v>
      </c>
    </row>
    <row r="77" spans="1:14">
      <c r="A77" s="485">
        <v>76</v>
      </c>
      <c r="B77" s="486" t="s">
        <v>3086</v>
      </c>
      <c r="C77" s="486" t="s">
        <v>3087</v>
      </c>
      <c r="D77" s="486" t="s">
        <v>49</v>
      </c>
      <c r="E77" s="490">
        <v>45087</v>
      </c>
      <c r="F77" s="486" t="s">
        <v>1081</v>
      </c>
      <c r="G77" s="487" t="s">
        <v>2597</v>
      </c>
      <c r="H77" s="486">
        <v>1</v>
      </c>
      <c r="I77" s="486" t="s">
        <v>3083</v>
      </c>
      <c r="J77" s="486" t="s">
        <v>3085</v>
      </c>
      <c r="K77" s="486" t="s">
        <v>15698</v>
      </c>
      <c r="L77" s="486" t="s">
        <v>9</v>
      </c>
      <c r="N77" t="e">
        <f>_xlfn.XLOOKUP('5g 91'!B77,'CPPM-PR'!#REF!,'CPPM-PR'!U:U,"Not in Any List",0)</f>
        <v>#REF!</v>
      </c>
    </row>
    <row r="78" spans="1:14">
      <c r="A78" s="485">
        <v>77</v>
      </c>
      <c r="B78" s="486" t="s">
        <v>2896</v>
      </c>
      <c r="C78" s="486" t="s">
        <v>2897</v>
      </c>
      <c r="D78" s="486" t="s">
        <v>56</v>
      </c>
      <c r="E78" s="490">
        <v>45179</v>
      </c>
      <c r="F78" s="486" t="s">
        <v>1081</v>
      </c>
      <c r="G78" s="487" t="s">
        <v>2597</v>
      </c>
      <c r="H78" s="486">
        <v>1</v>
      </c>
      <c r="I78" s="486" t="s">
        <v>2893</v>
      </c>
      <c r="J78" s="486" t="s">
        <v>2895</v>
      </c>
      <c r="K78" s="486" t="s">
        <v>2894</v>
      </c>
      <c r="L78" s="491" t="s">
        <v>129</v>
      </c>
      <c r="N78" t="e">
        <f>_xlfn.XLOOKUP('5g 91'!B78,'CPPM-PR'!#REF!,'CPPM-PR'!U:U,"Not in Any List",0)</f>
        <v>#REF!</v>
      </c>
    </row>
    <row r="79" spans="1:14">
      <c r="A79" s="485">
        <v>78</v>
      </c>
      <c r="B79" s="486" t="s">
        <v>2835</v>
      </c>
      <c r="C79" s="486" t="s">
        <v>2836</v>
      </c>
      <c r="D79" s="486" t="s">
        <v>908</v>
      </c>
      <c r="E79" s="486" t="s">
        <v>1904</v>
      </c>
      <c r="F79" s="486" t="s">
        <v>1081</v>
      </c>
      <c r="G79" s="487" t="s">
        <v>2597</v>
      </c>
      <c r="H79" s="486">
        <v>1</v>
      </c>
      <c r="I79" s="486" t="s">
        <v>1234</v>
      </c>
      <c r="J79" s="486" t="s">
        <v>1236</v>
      </c>
      <c r="K79" s="486" t="s">
        <v>2834</v>
      </c>
      <c r="L79" s="486" t="s">
        <v>20</v>
      </c>
      <c r="N79" t="e">
        <f>_xlfn.XLOOKUP('5g 91'!B79,'CPPM-PR'!#REF!,'CPPM-PR'!U:U,"Not in Any List",0)</f>
        <v>#REF!</v>
      </c>
    </row>
    <row r="80" spans="1:14">
      <c r="A80" s="485">
        <v>79</v>
      </c>
      <c r="B80" s="486" t="s">
        <v>906</v>
      </c>
      <c r="C80" s="487" t="s">
        <v>907</v>
      </c>
      <c r="D80" s="486" t="s">
        <v>908</v>
      </c>
      <c r="E80" s="490">
        <v>45179</v>
      </c>
      <c r="F80" s="486" t="s">
        <v>1081</v>
      </c>
      <c r="G80" s="487" t="s">
        <v>2597</v>
      </c>
      <c r="H80" s="486">
        <v>1</v>
      </c>
      <c r="I80" s="486" t="s">
        <v>909</v>
      </c>
      <c r="J80" s="486" t="s">
        <v>910</v>
      </c>
      <c r="K80" s="486" t="s">
        <v>10169</v>
      </c>
      <c r="L80" s="489" t="s">
        <v>686</v>
      </c>
      <c r="N80" s="489" t="s">
        <v>15699</v>
      </c>
    </row>
    <row r="81" spans="1:14">
      <c r="A81" s="485">
        <v>80</v>
      </c>
      <c r="B81" s="486" t="s">
        <v>2983</v>
      </c>
      <c r="C81" s="486" t="s">
        <v>2984</v>
      </c>
      <c r="D81" s="486" t="s">
        <v>50</v>
      </c>
      <c r="E81" s="488">
        <v>45197</v>
      </c>
      <c r="F81" s="486" t="s">
        <v>1081</v>
      </c>
      <c r="G81" s="487" t="s">
        <v>2597</v>
      </c>
      <c r="H81" s="486">
        <v>1</v>
      </c>
      <c r="I81" s="486" t="s">
        <v>1303</v>
      </c>
      <c r="J81" s="486" t="s">
        <v>1307</v>
      </c>
      <c r="K81" s="486" t="s">
        <v>2982</v>
      </c>
      <c r="L81" s="486" t="s">
        <v>9</v>
      </c>
      <c r="N81" t="e">
        <f>_xlfn.XLOOKUP('5g 91'!B81,'CPPM-PR'!#REF!,'CPPM-PR'!U:U,"Not in Any List",0)</f>
        <v>#REF!</v>
      </c>
    </row>
    <row r="82" spans="1:14">
      <c r="A82" s="485">
        <v>81</v>
      </c>
      <c r="B82" s="486" t="s">
        <v>3129</v>
      </c>
      <c r="C82" s="486" t="s">
        <v>3130</v>
      </c>
      <c r="D82" s="486" t="s">
        <v>51</v>
      </c>
      <c r="E82" s="490">
        <v>45026</v>
      </c>
      <c r="F82" s="486" t="s">
        <v>1081</v>
      </c>
      <c r="G82" s="487" t="s">
        <v>2597</v>
      </c>
      <c r="H82" s="486">
        <v>1</v>
      </c>
      <c r="I82" s="486" t="s">
        <v>1387</v>
      </c>
      <c r="J82" s="486" t="s">
        <v>1391</v>
      </c>
      <c r="K82" s="486" t="s">
        <v>3128</v>
      </c>
      <c r="L82" s="491" t="s">
        <v>129</v>
      </c>
      <c r="N82" t="e">
        <f>_xlfn.XLOOKUP('5g 91'!B82,'CPPM-PR'!#REF!,'CPPM-PR'!U:U,"Not in Any List",0)</f>
        <v>#REF!</v>
      </c>
    </row>
    <row r="83" spans="1:14">
      <c r="A83" s="485">
        <v>82</v>
      </c>
      <c r="B83" s="486" t="s">
        <v>3515</v>
      </c>
      <c r="C83" s="486" t="s">
        <v>3516</v>
      </c>
      <c r="D83" s="486" t="s">
        <v>55</v>
      </c>
      <c r="E83" s="490">
        <v>45148</v>
      </c>
      <c r="F83" s="486" t="s">
        <v>1081</v>
      </c>
      <c r="G83" s="496" t="s">
        <v>2597</v>
      </c>
      <c r="H83" s="486">
        <v>1</v>
      </c>
      <c r="I83" s="486" t="s">
        <v>1505</v>
      </c>
      <c r="J83" s="486" t="e">
        <v>#N/A</v>
      </c>
      <c r="K83" s="486" t="s">
        <v>3514</v>
      </c>
      <c r="L83" s="486" t="s">
        <v>9</v>
      </c>
      <c r="N83" t="e">
        <f>_xlfn.XLOOKUP('5g 91'!B83,'CPPM-PR'!#REF!,'CPPM-PR'!U:U,"Not in Any List",0)</f>
        <v>#REF!</v>
      </c>
    </row>
    <row r="84" spans="1:14">
      <c r="A84" s="485">
        <v>83</v>
      </c>
      <c r="B84" s="486" t="s">
        <v>2980</v>
      </c>
      <c r="C84" s="486" t="s">
        <v>2981</v>
      </c>
      <c r="D84" s="486" t="s">
        <v>55</v>
      </c>
      <c r="E84" s="490">
        <v>45179</v>
      </c>
      <c r="F84" s="486" t="s">
        <v>1081</v>
      </c>
      <c r="G84" s="487" t="s">
        <v>2597</v>
      </c>
      <c r="H84" s="486">
        <v>1</v>
      </c>
      <c r="I84" s="486" t="s">
        <v>1298</v>
      </c>
      <c r="J84" s="486" t="s">
        <v>1301</v>
      </c>
      <c r="K84" s="486" t="s">
        <v>2979</v>
      </c>
      <c r="L84" s="486" t="s">
        <v>9</v>
      </c>
      <c r="N84" t="e">
        <f>_xlfn.XLOOKUP('5g 91'!B84,'CPPM-PR'!#REF!,'CPPM-PR'!U:U,"Not in Any List",0)</f>
        <v>#REF!</v>
      </c>
    </row>
    <row r="85" spans="1:14">
      <c r="A85" s="485">
        <v>84</v>
      </c>
      <c r="B85" s="486" t="s">
        <v>2868</v>
      </c>
      <c r="C85" s="486" t="s">
        <v>2869</v>
      </c>
      <c r="D85" s="486" t="s">
        <v>55</v>
      </c>
      <c r="E85" s="490">
        <v>45117</v>
      </c>
      <c r="F85" s="486" t="s">
        <v>1081</v>
      </c>
      <c r="G85" s="487" t="s">
        <v>2597</v>
      </c>
      <c r="H85" s="486">
        <v>1</v>
      </c>
      <c r="I85" s="486" t="s">
        <v>1250</v>
      </c>
      <c r="J85" s="486" t="s">
        <v>1254</v>
      </c>
      <c r="K85" s="486" t="s">
        <v>2867</v>
      </c>
      <c r="L85" s="486" t="s">
        <v>9</v>
      </c>
      <c r="N85" t="e">
        <f>_xlfn.XLOOKUP('5g 91'!B85,'CPPM-PR'!#REF!,'CPPM-PR'!U:U,"Not in Any List",0)</f>
        <v>#REF!</v>
      </c>
    </row>
    <row r="86" spans="1:14">
      <c r="A86" s="485">
        <v>85</v>
      </c>
      <c r="B86" s="486" t="s">
        <v>3022</v>
      </c>
      <c r="C86" s="486" t="s">
        <v>3023</v>
      </c>
      <c r="D86" s="486" t="s">
        <v>2749</v>
      </c>
      <c r="E86" s="490">
        <v>45209</v>
      </c>
      <c r="F86" s="486" t="s">
        <v>1081</v>
      </c>
      <c r="G86" s="487" t="s">
        <v>2597</v>
      </c>
      <c r="H86" s="486">
        <v>1</v>
      </c>
      <c r="I86" s="486" t="s">
        <v>3018</v>
      </c>
      <c r="J86" s="486" t="s">
        <v>3020</v>
      </c>
      <c r="K86" s="486" t="s">
        <v>3019</v>
      </c>
      <c r="L86" s="491" t="s">
        <v>129</v>
      </c>
      <c r="N86" t="e">
        <f>_xlfn.XLOOKUP('5g 91'!B86,'CPPM-PR'!#REF!,'CPPM-PR'!U:U,"Not in Any List",0)</f>
        <v>#REF!</v>
      </c>
    </row>
    <row r="87" spans="1:14">
      <c r="A87" s="485">
        <v>86</v>
      </c>
      <c r="B87" s="486" t="s">
        <v>2865</v>
      </c>
      <c r="C87" s="486" t="s">
        <v>2866</v>
      </c>
      <c r="D87" s="486" t="s">
        <v>56</v>
      </c>
      <c r="E87" s="490">
        <v>44967</v>
      </c>
      <c r="F87" s="486" t="s">
        <v>1081</v>
      </c>
      <c r="G87" s="487" t="s">
        <v>2597</v>
      </c>
      <c r="H87" s="486">
        <v>1</v>
      </c>
      <c r="I87" s="486" t="s">
        <v>2862</v>
      </c>
      <c r="J87" s="486" t="s">
        <v>2864</v>
      </c>
      <c r="K87" s="486" t="s">
        <v>2863</v>
      </c>
      <c r="L87" s="491" t="s">
        <v>129</v>
      </c>
      <c r="N87" t="e">
        <f>_xlfn.XLOOKUP('5g 91'!B87,'CPPM-PR'!#REF!,'CPPM-PR'!U:U,"Not in Any List",0)</f>
        <v>#REF!</v>
      </c>
    </row>
    <row r="88" spans="1:14">
      <c r="A88" s="485">
        <v>87</v>
      </c>
      <c r="B88" s="486" t="s">
        <v>2889</v>
      </c>
      <c r="C88" s="486" t="s">
        <v>2890</v>
      </c>
      <c r="D88" s="486" t="s">
        <v>56</v>
      </c>
      <c r="E88" s="490">
        <v>45179</v>
      </c>
      <c r="F88" s="486" t="s">
        <v>1081</v>
      </c>
      <c r="G88" s="487" t="s">
        <v>2597</v>
      </c>
      <c r="H88" s="486">
        <v>1</v>
      </c>
      <c r="I88" s="486" t="s">
        <v>2886</v>
      </c>
      <c r="J88" s="486" t="s">
        <v>2888</v>
      </c>
      <c r="K88" s="486" t="s">
        <v>2887</v>
      </c>
      <c r="L88" s="491" t="s">
        <v>129</v>
      </c>
      <c r="N88" t="e">
        <f>_xlfn.XLOOKUP('5g 91'!B88,'CPPM-PR'!#REF!,'CPPM-PR'!U:U,"Not in Any List",0)</f>
        <v>#REF!</v>
      </c>
    </row>
    <row r="89" spans="1:14">
      <c r="A89" s="485">
        <v>88</v>
      </c>
      <c r="B89" s="486" t="s">
        <v>10177</v>
      </c>
      <c r="C89" s="486" t="s">
        <v>10179</v>
      </c>
      <c r="D89" s="486" t="s">
        <v>50</v>
      </c>
      <c r="E89" s="490">
        <v>45209</v>
      </c>
      <c r="F89" s="486" t="s">
        <v>1081</v>
      </c>
      <c r="G89" s="487" t="s">
        <v>2597</v>
      </c>
      <c r="H89" s="486">
        <v>1</v>
      </c>
      <c r="I89" s="486" t="s">
        <v>15700</v>
      </c>
      <c r="J89" s="486" t="e">
        <v>#N/A</v>
      </c>
      <c r="K89" s="486" t="e">
        <v>#N/A</v>
      </c>
      <c r="L89" s="489" t="s">
        <v>15674</v>
      </c>
      <c r="N89" t="e">
        <f>_xlfn.XLOOKUP('5g 91'!B89,'CPPM-PR'!#REF!,'CPPM-PR'!U:U,"Not in Any List",0)</f>
        <v>#REF!</v>
      </c>
    </row>
    <row r="90" spans="1:14">
      <c r="A90" s="485">
        <v>89</v>
      </c>
      <c r="B90" s="487" t="s">
        <v>1008</v>
      </c>
      <c r="C90" s="474" t="s">
        <v>1009</v>
      </c>
      <c r="D90" s="486" t="s">
        <v>57</v>
      </c>
      <c r="E90" s="488">
        <v>45199</v>
      </c>
      <c r="F90" s="486" t="s">
        <v>1081</v>
      </c>
      <c r="G90" s="487" t="s">
        <v>2597</v>
      </c>
      <c r="H90" s="486">
        <v>1</v>
      </c>
      <c r="I90" s="486" t="s">
        <v>333</v>
      </c>
      <c r="J90" s="486" t="s">
        <v>1010</v>
      </c>
      <c r="K90" s="486" t="s">
        <v>15701</v>
      </c>
      <c r="L90" s="489" t="s">
        <v>15674</v>
      </c>
      <c r="N90" t="e">
        <f>_xlfn.XLOOKUP('5g 91'!B90,'CPPM-PR'!#REF!,'CPPM-PR'!U:U,"Not in Any List",0)</f>
        <v>#REF!</v>
      </c>
    </row>
    <row r="91" spans="1:14">
      <c r="A91" s="485">
        <v>90</v>
      </c>
      <c r="B91" s="486" t="s">
        <v>3138</v>
      </c>
      <c r="C91" s="486" t="s">
        <v>3139</v>
      </c>
      <c r="D91" s="486" t="s">
        <v>51</v>
      </c>
      <c r="E91" s="490">
        <v>45026</v>
      </c>
      <c r="F91" s="486" t="s">
        <v>1081</v>
      </c>
      <c r="G91" s="487" t="s">
        <v>2597</v>
      </c>
      <c r="H91" s="486">
        <v>1</v>
      </c>
      <c r="I91" s="486" t="s">
        <v>1401</v>
      </c>
      <c r="J91" s="486" t="s">
        <v>1403</v>
      </c>
      <c r="K91" s="486" t="s">
        <v>3137</v>
      </c>
      <c r="L91" s="486" t="s">
        <v>20</v>
      </c>
      <c r="N91" t="e">
        <f>_xlfn.XLOOKUP('5g 91'!B91,'CPPM-PR'!#REF!,'CPPM-PR'!U:U,"Not in Any List",0)</f>
        <v>#REF!</v>
      </c>
    </row>
    <row r="92" spans="1:14">
      <c r="A92" s="485">
        <v>91</v>
      </c>
      <c r="B92" s="487" t="s">
        <v>990</v>
      </c>
      <c r="C92" s="474" t="s">
        <v>991</v>
      </c>
      <c r="D92" s="486" t="s">
        <v>51</v>
      </c>
      <c r="E92" s="488">
        <v>45209</v>
      </c>
      <c r="F92" s="486" t="s">
        <v>1081</v>
      </c>
      <c r="G92" s="487" t="s">
        <v>2597</v>
      </c>
      <c r="H92" s="486">
        <v>1</v>
      </c>
      <c r="I92" s="486" t="s">
        <v>184</v>
      </c>
      <c r="J92" s="486" t="s">
        <v>992</v>
      </c>
      <c r="K92" s="486" t="s">
        <v>7089</v>
      </c>
      <c r="L92" s="486" t="s">
        <v>19</v>
      </c>
      <c r="N92" t="e">
        <f>_xlfn.XLOOKUP('5g 91'!B92,'CPPM-PR'!#REF!,'CPPM-PR'!U:U,"Not in Any List",0)</f>
        <v>#REF!</v>
      </c>
    </row>
  </sheetData>
  <autoFilter ref="A1:N92" xr:uid="{E35C8706-9F81-4AEA-82A1-DDEC91F1B113}"/>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055CD-9889-4C66-82F3-3B6AE421C830}">
  <sheetPr>
    <tabColor theme="4"/>
  </sheetPr>
  <dimension ref="A1:CO198"/>
  <sheetViews>
    <sheetView workbookViewId="0">
      <pane xSplit="3" ySplit="2" topLeftCell="D52" activePane="bottomRight" state="frozen"/>
      <selection pane="bottomRight" activeCell="C204" sqref="C204"/>
      <selection pane="bottomLeft"/>
      <selection pane="topRight"/>
    </sheetView>
  </sheetViews>
  <sheetFormatPr defaultRowHeight="15" customHeight="1"/>
  <cols>
    <col min="2" max="2" width="13.5703125" customWidth="1"/>
    <col min="3" max="3" width="39.42578125" customWidth="1"/>
    <col min="6" max="6" width="17.140625" customWidth="1"/>
    <col min="7" max="7" width="14.28515625" customWidth="1"/>
    <col min="13" max="16" width="10.140625" bestFit="1" customWidth="1"/>
    <col min="24" max="24" width="54" bestFit="1" customWidth="1"/>
    <col min="28" max="28" width="13.28515625" customWidth="1"/>
    <col min="34" max="34" width="12.140625" bestFit="1" customWidth="1"/>
    <col min="36" max="36" width="9.42578125" bestFit="1" customWidth="1"/>
    <col min="42" max="42" width="23" customWidth="1"/>
    <col min="72" max="73" width="9.42578125" bestFit="1" customWidth="1"/>
    <col min="83" max="83" width="14" bestFit="1" customWidth="1"/>
    <col min="89" max="89" width="20.28515625" customWidth="1"/>
    <col min="90" max="90" width="21.5703125" customWidth="1"/>
    <col min="93" max="93" width="16.140625" customWidth="1"/>
  </cols>
  <sheetData>
    <row r="1" spans="1:93" ht="15" customHeight="1">
      <c r="B1">
        <f>SUBTOTAL(3,B3:B200)</f>
        <v>196</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s="1054">
        <v>27</v>
      </c>
      <c r="AC1">
        <v>28</v>
      </c>
      <c r="AD1">
        <v>29</v>
      </c>
      <c r="AE1">
        <v>30</v>
      </c>
      <c r="AF1">
        <v>31</v>
      </c>
      <c r="AG1">
        <v>32</v>
      </c>
      <c r="AH1">
        <v>33</v>
      </c>
      <c r="AI1">
        <v>34</v>
      </c>
      <c r="AJ1">
        <v>35</v>
      </c>
      <c r="AK1">
        <v>36</v>
      </c>
      <c r="AL1">
        <v>37</v>
      </c>
      <c r="AM1">
        <v>38</v>
      </c>
      <c r="AN1">
        <v>39</v>
      </c>
      <c r="AO1">
        <v>40</v>
      </c>
      <c r="AP1" s="1054">
        <v>41</v>
      </c>
      <c r="AQ1" s="1054">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s="1054">
        <v>89</v>
      </c>
      <c r="CM1">
        <v>90</v>
      </c>
      <c r="CN1">
        <v>91</v>
      </c>
      <c r="CO1">
        <v>92</v>
      </c>
    </row>
    <row r="2" spans="1:93" ht="15" customHeight="1">
      <c r="A2" s="1136" t="s">
        <v>97</v>
      </c>
      <c r="B2" s="1137" t="s">
        <v>15444</v>
      </c>
      <c r="C2" s="1137" t="s">
        <v>15445</v>
      </c>
      <c r="D2" s="1137" t="s">
        <v>15702</v>
      </c>
      <c r="E2" s="1137" t="s">
        <v>15703</v>
      </c>
      <c r="F2" s="1137" t="s">
        <v>15704</v>
      </c>
      <c r="G2" s="1137" t="s">
        <v>15705</v>
      </c>
      <c r="H2" s="1137" t="s">
        <v>15446</v>
      </c>
      <c r="I2" s="1137" t="s">
        <v>15706</v>
      </c>
      <c r="J2" s="1137" t="s">
        <v>15707</v>
      </c>
      <c r="K2" s="1137" t="s">
        <v>15708</v>
      </c>
      <c r="L2" s="1137" t="s">
        <v>15709</v>
      </c>
      <c r="M2" s="1137" t="s">
        <v>15710</v>
      </c>
      <c r="N2" s="1137" t="s">
        <v>15447</v>
      </c>
      <c r="O2" s="1137" t="s">
        <v>15711</v>
      </c>
      <c r="P2" s="1137" t="s">
        <v>15712</v>
      </c>
      <c r="Q2" s="1137" t="s">
        <v>15713</v>
      </c>
      <c r="R2" s="1137" t="s">
        <v>15714</v>
      </c>
      <c r="S2" s="1137" t="s">
        <v>15715</v>
      </c>
      <c r="T2" s="1137" t="s">
        <v>15716</v>
      </c>
      <c r="U2" s="1137" t="s">
        <v>15717</v>
      </c>
      <c r="V2" s="1137" t="s">
        <v>15718</v>
      </c>
      <c r="W2" s="1137" t="s">
        <v>15719</v>
      </c>
      <c r="X2" s="1137" t="s">
        <v>15720</v>
      </c>
      <c r="Y2" s="1137" t="s">
        <v>15721</v>
      </c>
      <c r="Z2" s="1137" t="s">
        <v>15722</v>
      </c>
      <c r="AA2" s="1137" t="s">
        <v>15723</v>
      </c>
      <c r="AB2" s="1137" t="s">
        <v>15448</v>
      </c>
      <c r="AC2" s="1138" t="s">
        <v>15724</v>
      </c>
      <c r="AD2" s="1137" t="s">
        <v>15449</v>
      </c>
      <c r="AE2" s="1137" t="s">
        <v>15725</v>
      </c>
      <c r="AF2" s="1137" t="s">
        <v>15726</v>
      </c>
      <c r="AG2" s="1137" t="s">
        <v>15727</v>
      </c>
      <c r="AH2" s="1137" t="s">
        <v>15728</v>
      </c>
      <c r="AI2" s="1137" t="s">
        <v>15729</v>
      </c>
      <c r="AJ2" s="1137" t="s">
        <v>15730</v>
      </c>
      <c r="AK2" s="1137" t="s">
        <v>15731</v>
      </c>
      <c r="AL2" s="1137" t="s">
        <v>15732</v>
      </c>
      <c r="AM2" s="1137" t="s">
        <v>15733</v>
      </c>
      <c r="AN2" s="1137" t="s">
        <v>15734</v>
      </c>
      <c r="AO2" s="1137" t="s">
        <v>15735</v>
      </c>
      <c r="AP2" s="1137" t="s">
        <v>6043</v>
      </c>
      <c r="AQ2" s="1137" t="s">
        <v>6044</v>
      </c>
      <c r="AR2" s="1137" t="s">
        <v>15736</v>
      </c>
      <c r="AS2" s="1137" t="s">
        <v>15737</v>
      </c>
      <c r="AT2" s="1137" t="s">
        <v>15738</v>
      </c>
      <c r="AU2" s="1137" t="s">
        <v>15739</v>
      </c>
      <c r="AV2" s="1137" t="s">
        <v>15740</v>
      </c>
      <c r="AW2" s="1137" t="s">
        <v>15741</v>
      </c>
      <c r="AX2" s="1137" t="s">
        <v>6794</v>
      </c>
      <c r="AY2" s="1137" t="s">
        <v>15742</v>
      </c>
      <c r="AZ2" s="1137" t="s">
        <v>15743</v>
      </c>
      <c r="BA2" s="1137" t="s">
        <v>15744</v>
      </c>
      <c r="BB2" s="1137" t="s">
        <v>15745</v>
      </c>
      <c r="BC2" s="1137" t="s">
        <v>15746</v>
      </c>
      <c r="BD2" s="1137" t="s">
        <v>15747</v>
      </c>
      <c r="BE2" s="1137" t="s">
        <v>15748</v>
      </c>
      <c r="BF2" s="1137" t="s">
        <v>15749</v>
      </c>
      <c r="BG2" s="1137" t="s">
        <v>15750</v>
      </c>
      <c r="BH2" s="1137" t="s">
        <v>15751</v>
      </c>
      <c r="BI2" s="1137" t="s">
        <v>15752</v>
      </c>
      <c r="BJ2" s="1137" t="s">
        <v>15753</v>
      </c>
      <c r="BK2" s="1137" t="s">
        <v>15754</v>
      </c>
      <c r="BL2" s="1137" t="s">
        <v>8011</v>
      </c>
      <c r="BM2" s="1137" t="s">
        <v>15755</v>
      </c>
      <c r="BN2" s="1137" t="s">
        <v>15756</v>
      </c>
      <c r="BO2" s="1137" t="s">
        <v>15757</v>
      </c>
      <c r="BP2" s="1137" t="s">
        <v>15758</v>
      </c>
      <c r="BQ2" s="1137" t="s">
        <v>15759</v>
      </c>
      <c r="BR2" s="1137" t="s">
        <v>15760</v>
      </c>
      <c r="BS2" s="1137" t="s">
        <v>15761</v>
      </c>
      <c r="BT2" s="1137" t="s">
        <v>15762</v>
      </c>
      <c r="BU2" s="1137" t="s">
        <v>15763</v>
      </c>
      <c r="BV2" s="1137" t="s">
        <v>15764</v>
      </c>
      <c r="BW2" s="1137" t="s">
        <v>15765</v>
      </c>
      <c r="BX2" s="1137" t="s">
        <v>15766</v>
      </c>
      <c r="BY2" s="1137" t="s">
        <v>15767</v>
      </c>
      <c r="BZ2" s="1137" t="s">
        <v>15768</v>
      </c>
      <c r="CA2" s="1137" t="s">
        <v>15769</v>
      </c>
      <c r="CB2" s="1137" t="s">
        <v>15770</v>
      </c>
      <c r="CC2" s="1137" t="s">
        <v>15771</v>
      </c>
      <c r="CD2" s="1137" t="s">
        <v>15772</v>
      </c>
      <c r="CE2" s="1137" t="s">
        <v>15773</v>
      </c>
      <c r="CF2" s="1137" t="s">
        <v>15774</v>
      </c>
      <c r="CG2" s="1137" t="s">
        <v>15775</v>
      </c>
      <c r="CH2" s="1137" t="s">
        <v>15776</v>
      </c>
      <c r="CI2" s="1137" t="s">
        <v>15777</v>
      </c>
      <c r="CJ2" s="1137" t="s">
        <v>15778</v>
      </c>
      <c r="CK2" s="1137" t="s">
        <v>15779</v>
      </c>
      <c r="CL2" s="1137" t="s">
        <v>15780</v>
      </c>
      <c r="CM2" s="1137" t="s">
        <v>15781</v>
      </c>
      <c r="CN2" s="1139" t="s">
        <v>15782</v>
      </c>
      <c r="CO2" s="1161" t="s">
        <v>15783</v>
      </c>
    </row>
    <row r="3" spans="1:93" ht="15" customHeight="1">
      <c r="A3" s="1140">
        <v>1731</v>
      </c>
      <c r="B3" s="1141" t="s">
        <v>14169</v>
      </c>
      <c r="C3" s="1141" t="s">
        <v>15784</v>
      </c>
      <c r="D3" s="1141" t="s">
        <v>15785</v>
      </c>
      <c r="E3" s="1143"/>
      <c r="F3" s="1141" t="s">
        <v>491</v>
      </c>
      <c r="G3" s="1141" t="s">
        <v>15786</v>
      </c>
      <c r="H3" s="1141" t="s">
        <v>491</v>
      </c>
      <c r="I3" s="1141" t="s">
        <v>294</v>
      </c>
      <c r="J3" s="1141" t="s">
        <v>294</v>
      </c>
      <c r="K3" s="1143"/>
      <c r="L3" s="1141">
        <v>2023</v>
      </c>
      <c r="M3" s="1144">
        <v>45265</v>
      </c>
      <c r="N3" s="1141"/>
      <c r="O3" s="1141"/>
      <c r="P3" s="1144">
        <v>45265</v>
      </c>
      <c r="Q3" s="1141" t="s">
        <v>15787</v>
      </c>
      <c r="R3" s="1141" t="s">
        <v>15788</v>
      </c>
      <c r="S3" s="1141">
        <v>147</v>
      </c>
      <c r="T3" s="1141" t="s">
        <v>15789</v>
      </c>
      <c r="U3" s="1144">
        <v>45087</v>
      </c>
      <c r="V3" s="1141" t="s">
        <v>15788</v>
      </c>
      <c r="W3" s="1141" t="s">
        <v>15790</v>
      </c>
      <c r="X3" s="1143"/>
      <c r="Y3" s="1141" t="s">
        <v>15791</v>
      </c>
      <c r="Z3" s="1141" t="s">
        <v>15792</v>
      </c>
      <c r="AA3" s="1141" t="s">
        <v>15793</v>
      </c>
      <c r="AB3" s="1141" t="s">
        <v>1701</v>
      </c>
      <c r="AC3" s="1141">
        <v>1</v>
      </c>
      <c r="AD3" s="1141" t="s">
        <v>7316</v>
      </c>
      <c r="AE3" s="1141" t="s">
        <v>10509</v>
      </c>
      <c r="AF3" s="1141" t="s">
        <v>15794</v>
      </c>
      <c r="AG3" s="1141" t="s">
        <v>15795</v>
      </c>
      <c r="AH3" s="1141" t="s">
        <v>15796</v>
      </c>
      <c r="AI3" s="1141" t="s">
        <v>15797</v>
      </c>
      <c r="AJ3" s="1145">
        <v>45035</v>
      </c>
      <c r="AK3" s="1141" t="s">
        <v>12821</v>
      </c>
      <c r="AL3" s="1141" t="s">
        <v>15798</v>
      </c>
      <c r="AM3" s="1141" t="s">
        <v>15799</v>
      </c>
      <c r="AN3" s="1141">
        <v>100</v>
      </c>
      <c r="AO3" s="1141" t="s">
        <v>15800</v>
      </c>
      <c r="AP3" s="1141" t="s">
        <v>15801</v>
      </c>
      <c r="AQ3" s="1141" t="s">
        <v>15802</v>
      </c>
      <c r="AR3" s="1141"/>
      <c r="AS3" s="1141"/>
      <c r="AT3" s="1141"/>
      <c r="AU3" s="1141"/>
      <c r="AV3" s="1141"/>
      <c r="AW3" s="1141" t="s">
        <v>15803</v>
      </c>
      <c r="AX3" s="1141"/>
      <c r="AY3" s="1141"/>
      <c r="AZ3" s="1141"/>
      <c r="BA3" s="1141"/>
      <c r="BB3" s="1141"/>
      <c r="BC3" s="1141"/>
      <c r="BD3" s="1141"/>
      <c r="BE3" s="1141">
        <v>1</v>
      </c>
      <c r="BF3" s="1141"/>
      <c r="BG3" s="1141"/>
      <c r="BH3" s="1141"/>
      <c r="BI3" s="1141"/>
      <c r="BJ3" s="1141">
        <v>1</v>
      </c>
      <c r="BK3" s="1141"/>
      <c r="BL3" s="1141"/>
      <c r="BM3" s="1141"/>
      <c r="BN3" s="1144">
        <v>45203</v>
      </c>
      <c r="BO3" s="1141">
        <v>93355</v>
      </c>
      <c r="BP3" s="1141">
        <v>93355</v>
      </c>
      <c r="BQ3" s="1141">
        <v>93355</v>
      </c>
      <c r="BR3" s="1141">
        <v>466775</v>
      </c>
      <c r="BS3" s="1141"/>
      <c r="BT3" s="1141"/>
      <c r="BU3" s="1141"/>
      <c r="BV3" s="1141"/>
      <c r="BW3" s="1141"/>
      <c r="BX3" s="1141"/>
      <c r="BY3" s="1141"/>
      <c r="BZ3" s="1141"/>
      <c r="CA3" s="1141"/>
      <c r="CB3" s="1141"/>
      <c r="CC3" s="1141"/>
      <c r="CD3" s="1141"/>
      <c r="CE3" s="1141"/>
      <c r="CF3" s="1141"/>
      <c r="CG3" s="1141"/>
      <c r="CH3" s="1141"/>
      <c r="CI3" s="1141"/>
      <c r="CJ3" s="1141" t="s">
        <v>15804</v>
      </c>
      <c r="CK3" s="1141" t="s">
        <v>15805</v>
      </c>
      <c r="CL3" s="1141" t="s">
        <v>294</v>
      </c>
      <c r="CM3" s="1141" t="e">
        <v>#N/A</v>
      </c>
      <c r="CN3" s="1146" t="e">
        <v>#N/A</v>
      </c>
      <c r="CO3" s="1140">
        <v>1731</v>
      </c>
    </row>
    <row r="4" spans="1:93" ht="15" customHeight="1">
      <c r="A4" s="1147">
        <v>427</v>
      </c>
      <c r="B4" s="1148" t="s">
        <v>14171</v>
      </c>
      <c r="C4" s="1148" t="s">
        <v>15806</v>
      </c>
      <c r="D4" s="1150"/>
      <c r="E4" s="1148" t="s">
        <v>15807</v>
      </c>
      <c r="F4" s="1148" t="s">
        <v>491</v>
      </c>
      <c r="G4" s="1148" t="s">
        <v>15786</v>
      </c>
      <c r="H4" s="1148" t="s">
        <v>491</v>
      </c>
      <c r="I4" s="1148" t="s">
        <v>294</v>
      </c>
      <c r="J4" s="1148" t="s">
        <v>294</v>
      </c>
      <c r="K4" s="1150"/>
      <c r="L4" s="1148">
        <v>2023</v>
      </c>
      <c r="M4" s="1151">
        <v>45209</v>
      </c>
      <c r="N4" s="1148"/>
      <c r="O4" s="1148"/>
      <c r="P4" s="1151">
        <v>45209</v>
      </c>
      <c r="Q4" s="1148" t="s">
        <v>15089</v>
      </c>
      <c r="R4" s="1148" t="s">
        <v>15788</v>
      </c>
      <c r="S4" s="1148">
        <v>-4</v>
      </c>
      <c r="T4" s="1148" t="s">
        <v>15808</v>
      </c>
      <c r="U4" s="1151">
        <v>45087</v>
      </c>
      <c r="V4" s="1148" t="s">
        <v>15788</v>
      </c>
      <c r="W4" s="1148" t="s">
        <v>15809</v>
      </c>
      <c r="X4" s="1150"/>
      <c r="Y4" s="1148" t="s">
        <v>15810</v>
      </c>
      <c r="Z4" s="1148" t="s">
        <v>15811</v>
      </c>
      <c r="AA4" s="1148" t="s">
        <v>15812</v>
      </c>
      <c r="AB4" s="1148" t="s">
        <v>2749</v>
      </c>
      <c r="AC4" s="1148">
        <v>1</v>
      </c>
      <c r="AD4" s="1148" t="s">
        <v>7590</v>
      </c>
      <c r="AE4" s="1148" t="s">
        <v>10509</v>
      </c>
      <c r="AF4" s="1148" t="s">
        <v>15813</v>
      </c>
      <c r="AG4" s="1148" t="s">
        <v>15814</v>
      </c>
      <c r="AH4" s="1148">
        <v>133604897</v>
      </c>
      <c r="AI4" s="1148" t="s">
        <v>15815</v>
      </c>
      <c r="AJ4" s="1152">
        <v>45196</v>
      </c>
      <c r="AK4" s="1148" t="s">
        <v>12821</v>
      </c>
      <c r="AL4" s="1148" t="s">
        <v>15816</v>
      </c>
      <c r="AM4" s="1148" t="s">
        <v>15817</v>
      </c>
      <c r="AN4" s="1148">
        <v>4</v>
      </c>
      <c r="AO4" s="1148" t="s">
        <v>15800</v>
      </c>
      <c r="AP4" s="1148" t="s">
        <v>15818</v>
      </c>
      <c r="AQ4" s="1148" t="s">
        <v>14466</v>
      </c>
      <c r="AR4" s="1148"/>
      <c r="AS4" s="1148"/>
      <c r="AT4" s="1148"/>
      <c r="AU4" s="1148"/>
      <c r="AV4" s="1148"/>
      <c r="AW4" s="1148" t="s">
        <v>15819</v>
      </c>
      <c r="AX4" s="1148"/>
      <c r="AY4" s="1148"/>
      <c r="AZ4" s="1148"/>
      <c r="BA4" s="1148"/>
      <c r="BB4" s="1148"/>
      <c r="BC4" s="1148"/>
      <c r="BD4" s="1148"/>
      <c r="BE4" s="1148">
        <v>1</v>
      </c>
      <c r="BF4" s="1148"/>
      <c r="BG4" s="1148"/>
      <c r="BH4" s="1148"/>
      <c r="BI4" s="1148"/>
      <c r="BJ4" s="1148">
        <v>1</v>
      </c>
      <c r="BK4" s="1148"/>
      <c r="BL4" s="1148"/>
      <c r="BM4" s="1148"/>
      <c r="BN4" s="1148" t="s">
        <v>15820</v>
      </c>
      <c r="BO4" s="1148">
        <v>12000</v>
      </c>
      <c r="BP4" s="1148">
        <v>12000</v>
      </c>
      <c r="BQ4" s="1148">
        <v>12000</v>
      </c>
      <c r="BR4" s="1148">
        <v>36000</v>
      </c>
      <c r="BS4" s="1148"/>
      <c r="BT4" s="1148"/>
      <c r="BU4" s="1148"/>
      <c r="BV4" s="1148"/>
      <c r="BW4" s="1148"/>
      <c r="BX4" s="1148"/>
      <c r="BY4" s="1148"/>
      <c r="BZ4" s="1148"/>
      <c r="CA4" s="1148"/>
      <c r="CB4" s="1148"/>
      <c r="CC4" s="1153" t="s">
        <v>15821</v>
      </c>
      <c r="CD4" s="1148" t="s">
        <v>15822</v>
      </c>
      <c r="CE4" s="1154">
        <v>45117.268078703702</v>
      </c>
      <c r="CF4" s="1148"/>
      <c r="CG4" s="1148"/>
      <c r="CH4" s="1148"/>
      <c r="CI4" s="1148"/>
      <c r="CJ4" s="1148" t="s">
        <v>15823</v>
      </c>
      <c r="CK4" s="1148" t="s">
        <v>15824</v>
      </c>
      <c r="CL4" s="1148" t="s">
        <v>15825</v>
      </c>
      <c r="CM4" s="1148" t="e">
        <v>#N/A</v>
      </c>
      <c r="CN4" s="1155" t="e">
        <v>#N/A</v>
      </c>
      <c r="CO4" s="1147">
        <v>427</v>
      </c>
    </row>
    <row r="5" spans="1:93" ht="15" customHeight="1">
      <c r="A5" s="1140">
        <v>11303</v>
      </c>
      <c r="B5" s="1141" t="s">
        <v>14172</v>
      </c>
      <c r="C5" s="1141" t="s">
        <v>15826</v>
      </c>
      <c r="D5" s="1143"/>
      <c r="E5" s="1141"/>
      <c r="F5" s="1141" t="s">
        <v>15827</v>
      </c>
      <c r="G5" s="1141" t="s">
        <v>15828</v>
      </c>
      <c r="H5" s="1141" t="s">
        <v>502</v>
      </c>
      <c r="I5" s="1141" t="s">
        <v>294</v>
      </c>
      <c r="J5" s="1141" t="s">
        <v>294</v>
      </c>
      <c r="K5" s="1143"/>
      <c r="L5" s="1141">
        <v>2023</v>
      </c>
      <c r="M5" s="1141" t="s">
        <v>7832</v>
      </c>
      <c r="N5" s="1141"/>
      <c r="O5" s="1141"/>
      <c r="P5" s="1141" t="s">
        <v>7832</v>
      </c>
      <c r="Q5" s="1141" t="s">
        <v>15267</v>
      </c>
      <c r="R5" s="1141" t="s">
        <v>15788</v>
      </c>
      <c r="S5" s="1141">
        <v>-85</v>
      </c>
      <c r="T5" s="1141" t="s">
        <v>15808</v>
      </c>
      <c r="U5" s="1144">
        <v>45087</v>
      </c>
      <c r="V5" s="1141" t="s">
        <v>15788</v>
      </c>
      <c r="W5" s="1141" t="s">
        <v>15829</v>
      </c>
      <c r="X5" s="1143"/>
      <c r="Y5" s="1141" t="s">
        <v>15830</v>
      </c>
      <c r="Z5" s="1143"/>
      <c r="AA5" s="1141" t="s">
        <v>15831</v>
      </c>
      <c r="AB5" s="1141" t="s">
        <v>49</v>
      </c>
      <c r="AC5" s="1141">
        <v>1</v>
      </c>
      <c r="AD5" s="1141" t="s">
        <v>6582</v>
      </c>
      <c r="AE5" s="1141" t="s">
        <v>10509</v>
      </c>
      <c r="AF5" s="1141" t="s">
        <v>15832</v>
      </c>
      <c r="AG5" s="1141" t="s">
        <v>15833</v>
      </c>
      <c r="AH5" s="1141">
        <v>60138392525</v>
      </c>
      <c r="AI5" s="1141" t="s">
        <v>15834</v>
      </c>
      <c r="AJ5" s="1145">
        <v>45194</v>
      </c>
      <c r="AK5" s="1141" t="s">
        <v>12821</v>
      </c>
      <c r="AL5" s="1141"/>
      <c r="AM5" s="1141" t="s">
        <v>15835</v>
      </c>
      <c r="AN5" s="1141">
        <v>800</v>
      </c>
      <c r="AO5" s="1141" t="s">
        <v>15800</v>
      </c>
      <c r="AP5" s="1141" t="s">
        <v>15836</v>
      </c>
      <c r="AQ5" s="1141"/>
      <c r="AR5" s="1141"/>
      <c r="AS5" s="1141"/>
      <c r="AT5" s="1141"/>
      <c r="AU5" s="1141"/>
      <c r="AV5" s="1141"/>
      <c r="AW5" s="1141" t="s">
        <v>15837</v>
      </c>
      <c r="AX5" s="1141"/>
      <c r="AY5" s="1141"/>
      <c r="AZ5" s="1141"/>
      <c r="BA5" s="1141"/>
      <c r="BB5" s="1141"/>
      <c r="BC5" s="1141"/>
      <c r="BD5" s="1141"/>
      <c r="BE5" s="1141">
        <v>4</v>
      </c>
      <c r="BF5" s="1141"/>
      <c r="BG5" s="1141"/>
      <c r="BH5" s="1141"/>
      <c r="BI5" s="1141"/>
      <c r="BJ5" s="1141">
        <v>4</v>
      </c>
      <c r="BK5" s="1141"/>
      <c r="BL5" s="1141"/>
      <c r="BM5" s="1141"/>
      <c r="BN5" s="1144">
        <v>45050</v>
      </c>
      <c r="BO5" s="1141">
        <v>58965</v>
      </c>
      <c r="BP5" s="1141"/>
      <c r="BQ5" s="1141"/>
      <c r="BR5" s="1141">
        <v>58965</v>
      </c>
      <c r="BS5" s="1141"/>
      <c r="BT5" s="1141"/>
      <c r="BU5" s="1141"/>
      <c r="BV5" s="1141"/>
      <c r="BW5" s="1141"/>
      <c r="BX5" s="1141"/>
      <c r="BY5" s="1141"/>
      <c r="BZ5" s="1141"/>
      <c r="CA5" s="1141"/>
      <c r="CB5" s="1141"/>
      <c r="CC5" s="1141" t="s">
        <v>15838</v>
      </c>
      <c r="CD5" s="1143"/>
      <c r="CE5" s="1143"/>
      <c r="CF5" s="1141"/>
      <c r="CG5" s="1141"/>
      <c r="CH5" s="1141"/>
      <c r="CI5" s="1141" t="s">
        <v>15839</v>
      </c>
      <c r="CJ5" s="1141" t="s">
        <v>15840</v>
      </c>
      <c r="CK5" s="1141" t="s">
        <v>15841</v>
      </c>
      <c r="CL5" s="1141" t="s">
        <v>15842</v>
      </c>
      <c r="CM5" s="1141" t="e">
        <v>#N/A</v>
      </c>
      <c r="CN5" s="1146" t="e">
        <v>#N/A</v>
      </c>
      <c r="CO5" s="1140">
        <v>11303</v>
      </c>
    </row>
    <row r="6" spans="1:93" ht="15" customHeight="1">
      <c r="A6" s="1147">
        <v>2992</v>
      </c>
      <c r="B6" s="1148" t="s">
        <v>14173</v>
      </c>
      <c r="C6" s="1148" t="s">
        <v>15843</v>
      </c>
      <c r="D6" s="1150"/>
      <c r="E6" s="1148"/>
      <c r="F6" s="1148" t="s">
        <v>491</v>
      </c>
      <c r="G6" s="1148" t="s">
        <v>15786</v>
      </c>
      <c r="H6" s="1148" t="s">
        <v>491</v>
      </c>
      <c r="I6" s="1148" t="s">
        <v>294</v>
      </c>
      <c r="J6" s="1148" t="s">
        <v>294</v>
      </c>
      <c r="K6" s="1150"/>
      <c r="L6" s="1148">
        <v>2023</v>
      </c>
      <c r="M6" s="1148" t="s">
        <v>8192</v>
      </c>
      <c r="N6" s="1148"/>
      <c r="O6" s="1148"/>
      <c r="P6" s="1148" t="s">
        <v>8192</v>
      </c>
      <c r="Q6" s="1148" t="s">
        <v>15844</v>
      </c>
      <c r="R6" s="1148" t="s">
        <v>15788</v>
      </c>
      <c r="S6" s="1148">
        <v>189</v>
      </c>
      <c r="T6" s="1148" t="s">
        <v>15789</v>
      </c>
      <c r="U6" s="1151">
        <v>45087</v>
      </c>
      <c r="V6" s="1148" t="s">
        <v>15788</v>
      </c>
      <c r="W6" s="1148" t="s">
        <v>15845</v>
      </c>
      <c r="X6" s="1148" t="s">
        <v>15846</v>
      </c>
      <c r="Y6" s="1148" t="s">
        <v>15847</v>
      </c>
      <c r="Z6" s="1150"/>
      <c r="AA6" s="1148" t="s">
        <v>15793</v>
      </c>
      <c r="AB6" s="1148" t="s">
        <v>2603</v>
      </c>
      <c r="AC6" s="1148">
        <v>1</v>
      </c>
      <c r="AD6" s="1148" t="s">
        <v>11815</v>
      </c>
      <c r="AE6" s="1148" t="s">
        <v>10509</v>
      </c>
      <c r="AF6" s="1148" t="s">
        <v>15848</v>
      </c>
      <c r="AG6" s="1148" t="s">
        <v>15849</v>
      </c>
      <c r="AH6" s="1148" t="s">
        <v>15850</v>
      </c>
      <c r="AI6" s="1148" t="s">
        <v>15851</v>
      </c>
      <c r="AJ6" s="1152">
        <v>44943</v>
      </c>
      <c r="AK6" s="1148" t="s">
        <v>12821</v>
      </c>
      <c r="AL6" s="1148"/>
      <c r="AM6" s="1148" t="s">
        <v>15852</v>
      </c>
      <c r="AN6" s="1148">
        <v>70</v>
      </c>
      <c r="AO6" s="1148" t="s">
        <v>15800</v>
      </c>
      <c r="AP6" s="1148" t="s">
        <v>15801</v>
      </c>
      <c r="AQ6" s="1148" t="s">
        <v>15853</v>
      </c>
      <c r="AR6" s="1148" t="s">
        <v>2152</v>
      </c>
      <c r="AS6" s="1148"/>
      <c r="AT6" s="1148"/>
      <c r="AU6" s="1148"/>
      <c r="AV6" s="1148"/>
      <c r="AW6" s="1148" t="s">
        <v>15803</v>
      </c>
      <c r="AX6" s="1148"/>
      <c r="AY6" s="1148"/>
      <c r="AZ6" s="1148"/>
      <c r="BA6" s="1148"/>
      <c r="BB6" s="1148"/>
      <c r="BC6" s="1148"/>
      <c r="BD6" s="1148"/>
      <c r="BE6" s="1148">
        <v>1</v>
      </c>
      <c r="BF6" s="1148"/>
      <c r="BG6" s="1148"/>
      <c r="BH6" s="1148"/>
      <c r="BI6" s="1148"/>
      <c r="BJ6" s="1148">
        <v>1</v>
      </c>
      <c r="BK6" s="1148"/>
      <c r="BL6" s="1148"/>
      <c r="BM6" s="1148"/>
      <c r="BN6" s="1148" t="s">
        <v>15854</v>
      </c>
      <c r="BO6" s="1148">
        <v>300000</v>
      </c>
      <c r="BP6" s="1148">
        <v>290712</v>
      </c>
      <c r="BQ6" s="1148"/>
      <c r="BR6" s="1148">
        <v>590712</v>
      </c>
      <c r="BS6" s="1148"/>
      <c r="BT6" s="1148"/>
      <c r="BU6" s="1148"/>
      <c r="BV6" s="1148"/>
      <c r="BW6" s="1148"/>
      <c r="BX6" s="1148"/>
      <c r="BY6" s="1148"/>
      <c r="BZ6" s="1148"/>
      <c r="CA6" s="1148"/>
      <c r="CB6" s="1148"/>
      <c r="CC6" s="1148"/>
      <c r="CD6" s="1148"/>
      <c r="CE6" s="1148"/>
      <c r="CF6" s="1148"/>
      <c r="CG6" s="1148"/>
      <c r="CH6" s="1148"/>
      <c r="CI6" s="1148"/>
      <c r="CJ6" s="1148"/>
      <c r="CK6" s="1148" t="s">
        <v>15855</v>
      </c>
      <c r="CL6" s="1148" t="s">
        <v>294</v>
      </c>
      <c r="CM6" s="1148" t="e">
        <v>#N/A</v>
      </c>
      <c r="CN6" s="1155" t="e">
        <v>#N/A</v>
      </c>
      <c r="CO6" s="1147">
        <v>2992</v>
      </c>
    </row>
    <row r="7" spans="1:93" ht="15" customHeight="1">
      <c r="A7" s="1140">
        <v>2722</v>
      </c>
      <c r="B7" s="1141" t="s">
        <v>14174</v>
      </c>
      <c r="C7" s="1141" t="s">
        <v>15856</v>
      </c>
      <c r="D7" s="1143"/>
      <c r="E7" s="1141"/>
      <c r="F7" s="1141" t="s">
        <v>491</v>
      </c>
      <c r="G7" s="1141" t="s">
        <v>15786</v>
      </c>
      <c r="H7" s="1141" t="s">
        <v>515</v>
      </c>
      <c r="I7" s="1141" t="s">
        <v>294</v>
      </c>
      <c r="J7" s="1141" t="s">
        <v>294</v>
      </c>
      <c r="K7" s="1143"/>
      <c r="L7" s="1141">
        <v>2023</v>
      </c>
      <c r="M7" s="1141" t="s">
        <v>15857</v>
      </c>
      <c r="N7" s="1141"/>
      <c r="O7" s="1141"/>
      <c r="P7" s="1141" t="s">
        <v>15857</v>
      </c>
      <c r="Q7" s="1141" t="s">
        <v>15858</v>
      </c>
      <c r="R7" s="1141" t="s">
        <v>15788</v>
      </c>
      <c r="S7" s="1141">
        <v>220</v>
      </c>
      <c r="T7" s="1141" t="s">
        <v>15789</v>
      </c>
      <c r="U7" s="1144">
        <v>45087</v>
      </c>
      <c r="V7" s="1141" t="s">
        <v>15788</v>
      </c>
      <c r="W7" s="1141" t="s">
        <v>15859</v>
      </c>
      <c r="X7" s="1143"/>
      <c r="Y7" s="1141" t="s">
        <v>15860</v>
      </c>
      <c r="Z7" s="1141" t="s">
        <v>15861</v>
      </c>
      <c r="AA7" s="1141" t="s">
        <v>15862</v>
      </c>
      <c r="AB7" s="1141" t="s">
        <v>908</v>
      </c>
      <c r="AC7" s="1141">
        <v>1</v>
      </c>
      <c r="AD7" s="1141" t="s">
        <v>10450</v>
      </c>
      <c r="AE7" s="1141" t="s">
        <v>10509</v>
      </c>
      <c r="AF7" s="1141" t="s">
        <v>15863</v>
      </c>
      <c r="AG7" s="1143"/>
      <c r="AH7" s="1141"/>
      <c r="AI7" s="1141" t="s">
        <v>15864</v>
      </c>
      <c r="AJ7" s="1145">
        <v>44970</v>
      </c>
      <c r="AK7" s="1141" t="s">
        <v>12821</v>
      </c>
      <c r="AL7" s="1141"/>
      <c r="AM7" s="1141" t="s">
        <v>15835</v>
      </c>
      <c r="AN7" s="1141">
        <v>100</v>
      </c>
      <c r="AO7" s="1141" t="s">
        <v>15800</v>
      </c>
      <c r="AP7" s="1141" t="s">
        <v>14510</v>
      </c>
      <c r="AQ7" s="1141"/>
      <c r="AR7" s="1141"/>
      <c r="AS7" s="1141"/>
      <c r="AT7" s="1141"/>
      <c r="AU7" s="1141"/>
      <c r="AV7" s="1141"/>
      <c r="AW7" s="1141" t="s">
        <v>15803</v>
      </c>
      <c r="AX7" s="1141"/>
      <c r="AY7" s="1141"/>
      <c r="AZ7" s="1141"/>
      <c r="BA7" s="1141"/>
      <c r="BB7" s="1141"/>
      <c r="BC7" s="1141"/>
      <c r="BD7" s="1141"/>
      <c r="BE7" s="1141">
        <v>1</v>
      </c>
      <c r="BF7" s="1141"/>
      <c r="BG7" s="1141"/>
      <c r="BH7" s="1141"/>
      <c r="BI7" s="1141"/>
      <c r="BJ7" s="1141">
        <v>1</v>
      </c>
      <c r="BK7" s="1141"/>
      <c r="BL7" s="1141"/>
      <c r="BM7" s="1141"/>
      <c r="BN7" s="1141" t="s">
        <v>15865</v>
      </c>
      <c r="BO7" s="1141">
        <v>1200</v>
      </c>
      <c r="BP7" s="1141">
        <v>1200</v>
      </c>
      <c r="BQ7" s="1141"/>
      <c r="BR7" s="1141">
        <v>2400</v>
      </c>
      <c r="BS7" s="1141"/>
      <c r="BT7" s="1141"/>
      <c r="BU7" s="1141"/>
      <c r="BV7" s="1141"/>
      <c r="BW7" s="1141"/>
      <c r="BX7" s="1141"/>
      <c r="BY7" s="1141"/>
      <c r="BZ7" s="1141"/>
      <c r="CA7" s="1141"/>
      <c r="CB7" s="1141"/>
      <c r="CC7" s="1141" t="s">
        <v>15866</v>
      </c>
      <c r="CD7" s="1141"/>
      <c r="CE7" s="1141"/>
      <c r="CF7" s="1141"/>
      <c r="CG7" s="1141"/>
      <c r="CH7" s="1141"/>
      <c r="CI7" s="1141"/>
      <c r="CJ7" s="1141" t="s">
        <v>15867</v>
      </c>
      <c r="CK7" s="1141" t="s">
        <v>15868</v>
      </c>
      <c r="CL7" s="1141" t="s">
        <v>294</v>
      </c>
      <c r="CM7" s="1141" t="e">
        <v>#N/A</v>
      </c>
      <c r="CN7" s="1146" t="e">
        <v>#N/A</v>
      </c>
      <c r="CO7" s="1140">
        <v>2722</v>
      </c>
    </row>
    <row r="8" spans="1:93" ht="15" customHeight="1">
      <c r="A8" s="1147">
        <v>2657</v>
      </c>
      <c r="B8" s="1148" t="s">
        <v>14176</v>
      </c>
      <c r="C8" s="1148" t="s">
        <v>15869</v>
      </c>
      <c r="D8" s="1148"/>
      <c r="E8" s="1148"/>
      <c r="F8" s="1148" t="s">
        <v>491</v>
      </c>
      <c r="G8" s="1148" t="s">
        <v>15786</v>
      </c>
      <c r="H8" s="1148" t="s">
        <v>515</v>
      </c>
      <c r="I8" s="1148" t="s">
        <v>294</v>
      </c>
      <c r="J8" s="1148" t="s">
        <v>294</v>
      </c>
      <c r="K8" s="1150"/>
      <c r="L8" s="1148">
        <v>2023</v>
      </c>
      <c r="M8" s="1151">
        <v>44988</v>
      </c>
      <c r="N8" s="1148"/>
      <c r="O8" s="1148"/>
      <c r="P8" s="1151">
        <v>44988</v>
      </c>
      <c r="Q8" s="1148" t="s">
        <v>15844</v>
      </c>
      <c r="R8" s="1148" t="s">
        <v>15788</v>
      </c>
      <c r="S8" s="1148">
        <v>217</v>
      </c>
      <c r="T8" s="1148" t="s">
        <v>15789</v>
      </c>
      <c r="U8" s="1151">
        <v>45087</v>
      </c>
      <c r="V8" s="1148" t="s">
        <v>15788</v>
      </c>
      <c r="W8" s="1148" t="s">
        <v>15870</v>
      </c>
      <c r="X8" s="1148"/>
      <c r="Y8" s="1148" t="s">
        <v>15871</v>
      </c>
      <c r="Z8" s="1150"/>
      <c r="AA8" s="1148" t="s">
        <v>15812</v>
      </c>
      <c r="AB8" s="1148" t="s">
        <v>2773</v>
      </c>
      <c r="AC8" s="1148">
        <v>1</v>
      </c>
      <c r="AD8" s="1148" t="s">
        <v>12266</v>
      </c>
      <c r="AE8" s="1148" t="s">
        <v>10509</v>
      </c>
      <c r="AF8" s="1148" t="s">
        <v>15872</v>
      </c>
      <c r="AG8" s="1148"/>
      <c r="AH8" s="1148"/>
      <c r="AI8" s="1148" t="s">
        <v>15873</v>
      </c>
      <c r="AJ8" s="1152">
        <v>44977</v>
      </c>
      <c r="AK8" s="1148" t="s">
        <v>12821</v>
      </c>
      <c r="AL8" s="1148"/>
      <c r="AM8" s="1148" t="s">
        <v>15874</v>
      </c>
      <c r="AN8" s="1148"/>
      <c r="AO8" s="1148"/>
      <c r="AP8" s="1148" t="s">
        <v>14510</v>
      </c>
      <c r="AQ8" s="1148"/>
      <c r="AR8" s="1148"/>
      <c r="AS8" s="1148"/>
      <c r="AT8" s="1148"/>
      <c r="AU8" s="1148"/>
      <c r="AV8" s="1148"/>
      <c r="AW8" s="1148" t="s">
        <v>15803</v>
      </c>
      <c r="AX8" s="1148"/>
      <c r="AY8" s="1148"/>
      <c r="AZ8" s="1148"/>
      <c r="BA8" s="1148"/>
      <c r="BB8" s="1148"/>
      <c r="BC8" s="1148"/>
      <c r="BD8" s="1148"/>
      <c r="BE8" s="1148">
        <v>10</v>
      </c>
      <c r="BF8" s="1148"/>
      <c r="BG8" s="1148"/>
      <c r="BH8" s="1148"/>
      <c r="BI8" s="1148"/>
      <c r="BJ8" s="1148">
        <v>10</v>
      </c>
      <c r="BK8" s="1148"/>
      <c r="BL8" s="1148"/>
      <c r="BM8" s="1148"/>
      <c r="BN8" s="1148" t="s">
        <v>15875</v>
      </c>
      <c r="BO8" s="1148">
        <v>8100</v>
      </c>
      <c r="BP8" s="1148">
        <v>8100</v>
      </c>
      <c r="BQ8" s="1148"/>
      <c r="BR8" s="1148">
        <v>16200</v>
      </c>
      <c r="BS8" s="1148"/>
      <c r="BT8" s="1148"/>
      <c r="BU8" s="1148"/>
      <c r="BV8" s="1148"/>
      <c r="BW8" s="1148"/>
      <c r="BX8" s="1148"/>
      <c r="BY8" s="1148"/>
      <c r="BZ8" s="1148"/>
      <c r="CA8" s="1148"/>
      <c r="CB8" s="1148"/>
      <c r="CC8" s="1148" t="s">
        <v>15876</v>
      </c>
      <c r="CD8" s="1150"/>
      <c r="CE8" s="1150"/>
      <c r="CF8" s="1148"/>
      <c r="CG8" s="1148"/>
      <c r="CH8" s="1148"/>
      <c r="CI8" s="1148"/>
      <c r="CJ8" s="1148" t="s">
        <v>15877</v>
      </c>
      <c r="CK8" s="1148" t="s">
        <v>15878</v>
      </c>
      <c r="CL8" s="1148" t="s">
        <v>294</v>
      </c>
      <c r="CM8" s="1148" t="e">
        <v>#N/A</v>
      </c>
      <c r="CN8" s="1155" t="e">
        <v>#N/A</v>
      </c>
      <c r="CO8" s="1147">
        <v>2657</v>
      </c>
    </row>
    <row r="9" spans="1:93" ht="15" customHeight="1">
      <c r="A9" s="1140">
        <v>2017</v>
      </c>
      <c r="B9" s="1141" t="s">
        <v>14178</v>
      </c>
      <c r="C9" s="1141" t="s">
        <v>15879</v>
      </c>
      <c r="D9" s="1141"/>
      <c r="E9" s="1141"/>
      <c r="F9" s="1141" t="s">
        <v>491</v>
      </c>
      <c r="G9" s="1141" t="s">
        <v>15786</v>
      </c>
      <c r="H9" s="1141" t="s">
        <v>515</v>
      </c>
      <c r="I9" s="1141" t="s">
        <v>294</v>
      </c>
      <c r="J9" s="1141" t="s">
        <v>294</v>
      </c>
      <c r="K9" s="1143"/>
      <c r="L9" s="1141">
        <v>2023</v>
      </c>
      <c r="M9" s="1141" t="s">
        <v>15880</v>
      </c>
      <c r="N9" s="1141"/>
      <c r="O9" s="1141"/>
      <c r="P9" s="1141" t="s">
        <v>15880</v>
      </c>
      <c r="Q9" s="1141" t="s">
        <v>15787</v>
      </c>
      <c r="R9" s="1141" t="s">
        <v>15788</v>
      </c>
      <c r="S9" s="1141">
        <v>128</v>
      </c>
      <c r="T9" s="1141" t="s">
        <v>15789</v>
      </c>
      <c r="U9" s="1144">
        <v>45087</v>
      </c>
      <c r="V9" s="1141" t="s">
        <v>15788</v>
      </c>
      <c r="W9" s="1141" t="s">
        <v>15881</v>
      </c>
      <c r="X9" s="1143"/>
      <c r="Y9" s="1141" t="s">
        <v>15882</v>
      </c>
      <c r="Z9" s="1141" t="s">
        <v>15883</v>
      </c>
      <c r="AA9" s="1141" t="s">
        <v>15793</v>
      </c>
      <c r="AB9" s="1141" t="s">
        <v>57</v>
      </c>
      <c r="AC9" s="1141">
        <v>1</v>
      </c>
      <c r="AD9" s="1141" t="s">
        <v>11998</v>
      </c>
      <c r="AE9" s="1141" t="s">
        <v>10509</v>
      </c>
      <c r="AF9" s="1141" t="s">
        <v>15884</v>
      </c>
      <c r="AG9" s="1143"/>
      <c r="AH9" s="1141"/>
      <c r="AI9" s="1141" t="s">
        <v>15885</v>
      </c>
      <c r="AJ9" s="1145">
        <v>45021</v>
      </c>
      <c r="AK9" s="1141" t="s">
        <v>12821</v>
      </c>
      <c r="AL9" s="1141"/>
      <c r="AM9" s="1141" t="s">
        <v>15835</v>
      </c>
      <c r="AN9" s="1141">
        <v>100</v>
      </c>
      <c r="AO9" s="1141" t="s">
        <v>15800</v>
      </c>
      <c r="AP9" s="1141" t="s">
        <v>14510</v>
      </c>
      <c r="AQ9" s="1141" t="s">
        <v>14466</v>
      </c>
      <c r="AR9" s="1141"/>
      <c r="AS9" s="1141"/>
      <c r="AT9" s="1141"/>
      <c r="AU9" s="1141"/>
      <c r="AV9" s="1141"/>
      <c r="AW9" s="1141" t="s">
        <v>15803</v>
      </c>
      <c r="AX9" s="1141"/>
      <c r="AY9" s="1141"/>
      <c r="AZ9" s="1141"/>
      <c r="BA9" s="1141"/>
      <c r="BB9" s="1141"/>
      <c r="BC9" s="1141"/>
      <c r="BD9" s="1141"/>
      <c r="BE9" s="1141"/>
      <c r="BF9" s="1141"/>
      <c r="BG9" s="1141"/>
      <c r="BH9" s="1141"/>
      <c r="BI9" s="1141"/>
      <c r="BJ9" s="1141"/>
      <c r="BK9" s="1141"/>
      <c r="BL9" s="1141"/>
      <c r="BM9" s="1141"/>
      <c r="BN9" s="1144">
        <v>45202</v>
      </c>
      <c r="BO9" s="1141">
        <v>1668</v>
      </c>
      <c r="BP9" s="1141"/>
      <c r="BQ9" s="1141"/>
      <c r="BR9" s="1141">
        <v>1668</v>
      </c>
      <c r="BS9" s="1141"/>
      <c r="BT9" s="1141"/>
      <c r="BU9" s="1141"/>
      <c r="BV9" s="1141"/>
      <c r="BW9" s="1141"/>
      <c r="BX9" s="1141"/>
      <c r="BY9" s="1141"/>
      <c r="BZ9" s="1141"/>
      <c r="CA9" s="1141"/>
      <c r="CB9" s="1141"/>
      <c r="CC9" s="1141" t="s">
        <v>15886</v>
      </c>
      <c r="CD9" s="1143"/>
      <c r="CE9" s="1143"/>
      <c r="CF9" s="1143"/>
      <c r="CG9" s="1141"/>
      <c r="CH9" s="1141"/>
      <c r="CI9" s="1141"/>
      <c r="CJ9" s="1141" t="s">
        <v>15887</v>
      </c>
      <c r="CK9" s="1141" t="s">
        <v>15888</v>
      </c>
      <c r="CL9" s="1141" t="s">
        <v>294</v>
      </c>
      <c r="CM9" s="1141" t="e">
        <v>#N/A</v>
      </c>
      <c r="CN9" s="1146" t="e">
        <v>#N/A</v>
      </c>
      <c r="CO9" s="1140">
        <v>2017</v>
      </c>
    </row>
    <row r="10" spans="1:93" ht="15" customHeight="1">
      <c r="A10" s="1147">
        <v>1749</v>
      </c>
      <c r="B10" s="1148" t="s">
        <v>14180</v>
      </c>
      <c r="C10" s="1148" t="s">
        <v>15889</v>
      </c>
      <c r="D10" s="1148"/>
      <c r="E10" s="1148"/>
      <c r="F10" s="1148" t="s">
        <v>491</v>
      </c>
      <c r="G10" s="1148" t="s">
        <v>15786</v>
      </c>
      <c r="H10" s="1148" t="s">
        <v>515</v>
      </c>
      <c r="I10" s="1148" t="s">
        <v>294</v>
      </c>
      <c r="J10" s="1148" t="s">
        <v>294</v>
      </c>
      <c r="K10" s="1150"/>
      <c r="L10" s="1148">
        <v>2023</v>
      </c>
      <c r="M10" s="1148" t="s">
        <v>15890</v>
      </c>
      <c r="N10" s="1148"/>
      <c r="O10" s="1148"/>
      <c r="P10" s="1148" t="s">
        <v>15890</v>
      </c>
      <c r="Q10" s="1148" t="s">
        <v>15891</v>
      </c>
      <c r="R10" s="1148" t="s">
        <v>15788</v>
      </c>
      <c r="S10" s="1148">
        <v>109</v>
      </c>
      <c r="T10" s="1148" t="s">
        <v>15789</v>
      </c>
      <c r="U10" s="1151">
        <v>45087</v>
      </c>
      <c r="V10" s="1148" t="s">
        <v>15788</v>
      </c>
      <c r="W10" s="1148" t="s">
        <v>15892</v>
      </c>
      <c r="X10" s="1148" t="s">
        <v>15893</v>
      </c>
      <c r="Y10" s="1148" t="s">
        <v>15894</v>
      </c>
      <c r="Z10" s="1148" t="s">
        <v>15895</v>
      </c>
      <c r="AA10" s="1148" t="s">
        <v>15793</v>
      </c>
      <c r="AB10" s="1148" t="s">
        <v>57</v>
      </c>
      <c r="AC10" s="1148">
        <v>1</v>
      </c>
      <c r="AD10" s="1148" t="s">
        <v>9948</v>
      </c>
      <c r="AE10" s="1148" t="s">
        <v>10509</v>
      </c>
      <c r="AF10" s="1148" t="s">
        <v>15896</v>
      </c>
      <c r="AG10" s="1148"/>
      <c r="AH10" s="1148"/>
      <c r="AI10" s="1148" t="s">
        <v>15885</v>
      </c>
      <c r="AJ10" s="1152">
        <v>45034</v>
      </c>
      <c r="AK10" s="1148" t="s">
        <v>12821</v>
      </c>
      <c r="AL10" s="1148"/>
      <c r="AM10" s="1148" t="s">
        <v>15897</v>
      </c>
      <c r="AN10" s="1148"/>
      <c r="AO10" s="1148"/>
      <c r="AP10" s="1148" t="s">
        <v>14510</v>
      </c>
      <c r="AQ10" s="1148"/>
      <c r="AR10" s="1148"/>
      <c r="AS10" s="1148"/>
      <c r="AT10" s="1148"/>
      <c r="AU10" s="1148"/>
      <c r="AV10" s="1148"/>
      <c r="AW10" s="1148" t="s">
        <v>15803</v>
      </c>
      <c r="AX10" s="1148"/>
      <c r="AY10" s="1148"/>
      <c r="AZ10" s="1148"/>
      <c r="BA10" s="1148"/>
      <c r="BB10" s="1148"/>
      <c r="BC10" s="1148"/>
      <c r="BD10" s="1148"/>
      <c r="BE10" s="1148">
        <v>9</v>
      </c>
      <c r="BF10" s="1148"/>
      <c r="BG10" s="1148"/>
      <c r="BH10" s="1148"/>
      <c r="BI10" s="1148"/>
      <c r="BJ10" s="1148">
        <v>9</v>
      </c>
      <c r="BK10" s="1148"/>
      <c r="BL10" s="1148"/>
      <c r="BM10" s="1148"/>
      <c r="BN10" s="1148" t="s">
        <v>15898</v>
      </c>
      <c r="BO10" s="1148">
        <v>540</v>
      </c>
      <c r="BP10" s="1148"/>
      <c r="BQ10" s="1148"/>
      <c r="BR10" s="1148">
        <v>540</v>
      </c>
      <c r="BS10" s="1148"/>
      <c r="BT10" s="1148"/>
      <c r="BU10" s="1148"/>
      <c r="BV10" s="1148"/>
      <c r="BW10" s="1148"/>
      <c r="BX10" s="1148"/>
      <c r="BY10" s="1148"/>
      <c r="BZ10" s="1148"/>
      <c r="CA10" s="1148"/>
      <c r="CB10" s="1148"/>
      <c r="CC10" s="1153" t="s">
        <v>15899</v>
      </c>
      <c r="CD10" s="1150"/>
      <c r="CE10" s="1150"/>
      <c r="CF10" s="1150"/>
      <c r="CG10" s="1150"/>
      <c r="CH10" s="1150"/>
      <c r="CI10" s="1150"/>
      <c r="CJ10" s="1148" t="s">
        <v>15887</v>
      </c>
      <c r="CK10" s="1148" t="s">
        <v>15888</v>
      </c>
      <c r="CL10" s="1148" t="s">
        <v>294</v>
      </c>
      <c r="CM10" s="1148" t="e">
        <v>#N/A</v>
      </c>
      <c r="CN10" s="1155" t="e">
        <v>#N/A</v>
      </c>
      <c r="CO10" s="1147">
        <v>1749</v>
      </c>
    </row>
    <row r="11" spans="1:93" ht="15" customHeight="1">
      <c r="A11" s="1140">
        <v>1459</v>
      </c>
      <c r="B11" s="1141" t="s">
        <v>14181</v>
      </c>
      <c r="C11" s="1141" t="s">
        <v>15900</v>
      </c>
      <c r="D11" s="1141" t="s">
        <v>15901</v>
      </c>
      <c r="E11" s="1143"/>
      <c r="F11" s="1141" t="s">
        <v>491</v>
      </c>
      <c r="G11" s="1141" t="s">
        <v>15786</v>
      </c>
      <c r="H11" s="1141" t="s">
        <v>515</v>
      </c>
      <c r="I11" s="1141" t="s">
        <v>294</v>
      </c>
      <c r="J11" s="1141" t="s">
        <v>294</v>
      </c>
      <c r="K11" s="1143"/>
      <c r="L11" s="1141">
        <v>2023</v>
      </c>
      <c r="M11" s="1141" t="s">
        <v>15902</v>
      </c>
      <c r="N11" s="1141"/>
      <c r="O11" s="1141"/>
      <c r="P11" s="1141" t="s">
        <v>15902</v>
      </c>
      <c r="Q11" s="1141" t="s">
        <v>14887</v>
      </c>
      <c r="R11" s="1141" t="s">
        <v>15788</v>
      </c>
      <c r="S11" s="1141">
        <v>83</v>
      </c>
      <c r="T11" s="1141" t="s">
        <v>15789</v>
      </c>
      <c r="U11" s="1144">
        <v>45087</v>
      </c>
      <c r="V11" s="1141" t="s">
        <v>15788</v>
      </c>
      <c r="W11" s="1141" t="s">
        <v>15903</v>
      </c>
      <c r="X11" s="1143"/>
      <c r="Y11" s="1141" t="s">
        <v>15904</v>
      </c>
      <c r="Z11" s="1141" t="s">
        <v>15905</v>
      </c>
      <c r="AA11" s="1141" t="s">
        <v>15793</v>
      </c>
      <c r="AB11" s="1141" t="s">
        <v>57</v>
      </c>
      <c r="AC11" s="1141">
        <v>1</v>
      </c>
      <c r="AD11" s="1141" t="s">
        <v>13533</v>
      </c>
      <c r="AE11" s="1141" t="s">
        <v>10509</v>
      </c>
      <c r="AF11" s="1141" t="s">
        <v>15906</v>
      </c>
      <c r="AG11" s="1141" t="s">
        <v>15907</v>
      </c>
      <c r="AH11" s="1141" t="s">
        <v>15908</v>
      </c>
      <c r="AI11" s="1141" t="s">
        <v>15797</v>
      </c>
      <c r="AJ11" s="1145">
        <v>45078</v>
      </c>
      <c r="AK11" s="1141" t="s">
        <v>12821</v>
      </c>
      <c r="AL11" s="1141"/>
      <c r="AM11" s="1141" t="s">
        <v>15835</v>
      </c>
      <c r="AN11" s="1141">
        <v>100</v>
      </c>
      <c r="AO11" s="1141" t="s">
        <v>15800</v>
      </c>
      <c r="AP11" s="1141" t="s">
        <v>14510</v>
      </c>
      <c r="AQ11" s="1141"/>
      <c r="AR11" s="1141"/>
      <c r="AS11" s="1141"/>
      <c r="AT11" s="1141"/>
      <c r="AU11" s="1141"/>
      <c r="AV11" s="1141"/>
      <c r="AW11" s="1141" t="s">
        <v>15803</v>
      </c>
      <c r="AX11" s="1141"/>
      <c r="AY11" s="1141"/>
      <c r="AZ11" s="1141"/>
      <c r="BA11" s="1141"/>
      <c r="BB11" s="1141"/>
      <c r="BC11" s="1141"/>
      <c r="BD11" s="1141"/>
      <c r="BE11" s="1141">
        <v>3</v>
      </c>
      <c r="BF11" s="1141"/>
      <c r="BG11" s="1141"/>
      <c r="BH11" s="1141"/>
      <c r="BI11" s="1141"/>
      <c r="BJ11" s="1141">
        <v>3</v>
      </c>
      <c r="BK11" s="1141"/>
      <c r="BL11" s="1141"/>
      <c r="BM11" s="1141"/>
      <c r="BN11" s="1141" t="s">
        <v>15909</v>
      </c>
      <c r="BO11" s="1141">
        <v>1668</v>
      </c>
      <c r="BP11" s="1141">
        <v>1668</v>
      </c>
      <c r="BQ11" s="1141">
        <v>1668</v>
      </c>
      <c r="BR11" s="1141">
        <v>6672</v>
      </c>
      <c r="BS11" s="1141"/>
      <c r="BT11" s="1141"/>
      <c r="BU11" s="1141"/>
      <c r="BV11" s="1141"/>
      <c r="BW11" s="1141"/>
      <c r="BX11" s="1141"/>
      <c r="BY11" s="1141"/>
      <c r="BZ11" s="1141"/>
      <c r="CA11" s="1141"/>
      <c r="CB11" s="1141"/>
      <c r="CC11" s="1141"/>
      <c r="CD11" s="1141"/>
      <c r="CE11" s="1141"/>
      <c r="CF11" s="1141"/>
      <c r="CG11" s="1141"/>
      <c r="CH11" s="1141"/>
      <c r="CI11" s="1141"/>
      <c r="CJ11" s="1141" t="s">
        <v>15910</v>
      </c>
      <c r="CK11" s="1141" t="s">
        <v>15911</v>
      </c>
      <c r="CL11" s="1141" t="s">
        <v>294</v>
      </c>
      <c r="CM11" s="1141" t="e">
        <v>#N/A</v>
      </c>
      <c r="CN11" s="1146" t="e">
        <v>#N/A</v>
      </c>
      <c r="CO11" s="1140">
        <v>1459</v>
      </c>
    </row>
    <row r="12" spans="1:93" ht="15" customHeight="1">
      <c r="A12" s="1147">
        <v>1357</v>
      </c>
      <c r="B12" s="1148" t="s">
        <v>14183</v>
      </c>
      <c r="C12" s="1148" t="s">
        <v>15912</v>
      </c>
      <c r="D12" s="1148"/>
      <c r="E12" s="1148"/>
      <c r="F12" s="1148" t="s">
        <v>491</v>
      </c>
      <c r="G12" s="1148" t="s">
        <v>15786</v>
      </c>
      <c r="H12" s="1148" t="s">
        <v>515</v>
      </c>
      <c r="I12" s="1148" t="s">
        <v>294</v>
      </c>
      <c r="J12" s="1148" t="s">
        <v>294</v>
      </c>
      <c r="K12" s="1150"/>
      <c r="L12" s="1148">
        <v>2023</v>
      </c>
      <c r="M12" s="1148" t="s">
        <v>15913</v>
      </c>
      <c r="N12" s="1148"/>
      <c r="O12" s="1148"/>
      <c r="P12" s="1148" t="s">
        <v>15913</v>
      </c>
      <c r="Q12" s="1148" t="s">
        <v>15891</v>
      </c>
      <c r="R12" s="1152">
        <v>45134</v>
      </c>
      <c r="S12" s="1148">
        <v>100</v>
      </c>
      <c r="T12" s="1148" t="s">
        <v>15789</v>
      </c>
      <c r="U12" s="1151">
        <v>45087</v>
      </c>
      <c r="V12" s="1148" t="s">
        <v>15914</v>
      </c>
      <c r="W12" s="1148" t="s">
        <v>15915</v>
      </c>
      <c r="X12" s="1148"/>
      <c r="Y12" s="1148" t="s">
        <v>15916</v>
      </c>
      <c r="Z12" s="1150"/>
      <c r="AA12" s="1148" t="s">
        <v>15793</v>
      </c>
      <c r="AB12" s="1148" t="s">
        <v>2603</v>
      </c>
      <c r="AC12" s="1148">
        <v>1</v>
      </c>
      <c r="AD12" s="1148" t="s">
        <v>11815</v>
      </c>
      <c r="AE12" s="1148" t="s">
        <v>10509</v>
      </c>
      <c r="AF12" s="1148" t="s">
        <v>15917</v>
      </c>
      <c r="AG12" s="1150"/>
      <c r="AH12" s="1148"/>
      <c r="AI12" s="1148" t="s">
        <v>15918</v>
      </c>
      <c r="AJ12" s="1152">
        <v>45089</v>
      </c>
      <c r="AK12" s="1148" t="s">
        <v>12821</v>
      </c>
      <c r="AL12" s="1148"/>
      <c r="AM12" s="1148" t="s">
        <v>15835</v>
      </c>
      <c r="AN12" s="1148">
        <v>100</v>
      </c>
      <c r="AO12" s="1148" t="s">
        <v>15800</v>
      </c>
      <c r="AP12" s="1148" t="s">
        <v>14510</v>
      </c>
      <c r="AQ12" s="1148"/>
      <c r="AR12" s="1148" t="s">
        <v>2152</v>
      </c>
      <c r="AS12" s="1148"/>
      <c r="AT12" s="1148"/>
      <c r="AU12" s="1148"/>
      <c r="AV12" s="1148"/>
      <c r="AW12" s="1148" t="s">
        <v>15803</v>
      </c>
      <c r="AX12" s="1148"/>
      <c r="AY12" s="1148"/>
      <c r="AZ12" s="1148"/>
      <c r="BA12" s="1148"/>
      <c r="BB12" s="1148"/>
      <c r="BC12" s="1148"/>
      <c r="BD12" s="1148"/>
      <c r="BE12" s="1148">
        <v>1</v>
      </c>
      <c r="BF12" s="1148"/>
      <c r="BG12" s="1148"/>
      <c r="BH12" s="1148"/>
      <c r="BI12" s="1148"/>
      <c r="BJ12" s="1148">
        <v>1</v>
      </c>
      <c r="BK12" s="1148"/>
      <c r="BL12" s="1148"/>
      <c r="BM12" s="1148"/>
      <c r="BN12" s="1151">
        <v>45266</v>
      </c>
      <c r="BO12" s="1148">
        <v>1668</v>
      </c>
      <c r="BP12" s="1148">
        <v>1668</v>
      </c>
      <c r="BQ12" s="1148"/>
      <c r="BR12" s="1148">
        <v>3336</v>
      </c>
      <c r="BS12" s="1148"/>
      <c r="BT12" s="1148"/>
      <c r="BU12" s="1148"/>
      <c r="BV12" s="1148"/>
      <c r="BW12" s="1148"/>
      <c r="BX12" s="1148"/>
      <c r="BY12" s="1148"/>
      <c r="BZ12" s="1148"/>
      <c r="CA12" s="1148"/>
      <c r="CB12" s="1148"/>
      <c r="CC12" s="1148"/>
      <c r="CD12" s="1148"/>
      <c r="CE12" s="1148"/>
      <c r="CF12" s="1148"/>
      <c r="CG12" s="1148"/>
      <c r="CH12" s="1148"/>
      <c r="CI12" s="1148"/>
      <c r="CJ12" s="1148"/>
      <c r="CK12" s="1148" t="s">
        <v>15919</v>
      </c>
      <c r="CL12" s="1148" t="s">
        <v>294</v>
      </c>
      <c r="CM12" s="1148" t="e">
        <v>#N/A</v>
      </c>
      <c r="CN12" s="1155" t="e">
        <v>#N/A</v>
      </c>
      <c r="CO12" s="1147">
        <v>1357</v>
      </c>
    </row>
    <row r="13" spans="1:93" ht="15" customHeight="1">
      <c r="A13" s="1140">
        <v>967</v>
      </c>
      <c r="B13" s="1141" t="s">
        <v>14184</v>
      </c>
      <c r="C13" s="1141" t="s">
        <v>15920</v>
      </c>
      <c r="D13" s="1141" t="s">
        <v>15921</v>
      </c>
      <c r="E13" s="1143"/>
      <c r="F13" s="1141" t="s">
        <v>491</v>
      </c>
      <c r="G13" s="1141" t="s">
        <v>15786</v>
      </c>
      <c r="H13" s="1141" t="s">
        <v>515</v>
      </c>
      <c r="I13" s="1141" t="s">
        <v>294</v>
      </c>
      <c r="J13" s="1141" t="s">
        <v>294</v>
      </c>
      <c r="K13" s="1143"/>
      <c r="L13" s="1141">
        <v>2023</v>
      </c>
      <c r="M13" s="1141" t="s">
        <v>8007</v>
      </c>
      <c r="N13" s="1141"/>
      <c r="O13" s="1141"/>
      <c r="P13" s="1141" t="s">
        <v>8007</v>
      </c>
      <c r="Q13" s="1141" t="s">
        <v>14887</v>
      </c>
      <c r="R13" s="1141" t="s">
        <v>15788</v>
      </c>
      <c r="S13" s="1141">
        <v>67</v>
      </c>
      <c r="T13" s="1141" t="s">
        <v>15789</v>
      </c>
      <c r="U13" s="1144">
        <v>45087</v>
      </c>
      <c r="V13" s="1141" t="s">
        <v>15788</v>
      </c>
      <c r="W13" s="1141" t="s">
        <v>15903</v>
      </c>
      <c r="X13" s="1143"/>
      <c r="Y13" s="1141" t="s">
        <v>15922</v>
      </c>
      <c r="Z13" s="1141" t="s">
        <v>15923</v>
      </c>
      <c r="AA13" s="1141" t="s">
        <v>15793</v>
      </c>
      <c r="AB13" s="1141" t="s">
        <v>52</v>
      </c>
      <c r="AC13" s="1141">
        <v>1</v>
      </c>
      <c r="AD13" s="1141" t="s">
        <v>9758</v>
      </c>
      <c r="AE13" s="1141" t="s">
        <v>10509</v>
      </c>
      <c r="AF13" s="1141" t="s">
        <v>15906</v>
      </c>
      <c r="AG13" s="1141" t="s">
        <v>15907</v>
      </c>
      <c r="AH13" s="1141" t="s">
        <v>15908</v>
      </c>
      <c r="AI13" s="1141" t="s">
        <v>15797</v>
      </c>
      <c r="AJ13" s="1145">
        <v>45119</v>
      </c>
      <c r="AK13" s="1141" t="s">
        <v>12821</v>
      </c>
      <c r="AL13" s="1141"/>
      <c r="AM13" s="1141" t="s">
        <v>15835</v>
      </c>
      <c r="AN13" s="1141">
        <v>100</v>
      </c>
      <c r="AO13" s="1141" t="s">
        <v>15800</v>
      </c>
      <c r="AP13" s="1141" t="s">
        <v>14510</v>
      </c>
      <c r="AQ13" s="1141"/>
      <c r="AR13" s="1141"/>
      <c r="AS13" s="1141"/>
      <c r="AT13" s="1141"/>
      <c r="AU13" s="1141"/>
      <c r="AV13" s="1141"/>
      <c r="AW13" s="1141" t="s">
        <v>15803</v>
      </c>
      <c r="AX13" s="1141"/>
      <c r="AY13" s="1141"/>
      <c r="AZ13" s="1141"/>
      <c r="BA13" s="1141"/>
      <c r="BB13" s="1141"/>
      <c r="BC13" s="1141"/>
      <c r="BD13" s="1141"/>
      <c r="BE13" s="1141">
        <v>3</v>
      </c>
      <c r="BF13" s="1141"/>
      <c r="BG13" s="1141"/>
      <c r="BH13" s="1141"/>
      <c r="BI13" s="1141"/>
      <c r="BJ13" s="1141">
        <v>3</v>
      </c>
      <c r="BK13" s="1141"/>
      <c r="BL13" s="1141"/>
      <c r="BM13" s="1141"/>
      <c r="BN13" s="1144">
        <v>45267</v>
      </c>
      <c r="BO13" s="1141">
        <v>1668</v>
      </c>
      <c r="BP13" s="1141">
        <v>1668</v>
      </c>
      <c r="BQ13" s="1141">
        <v>1668</v>
      </c>
      <c r="BR13" s="1141">
        <v>6672</v>
      </c>
      <c r="BS13" s="1141"/>
      <c r="BT13" s="1141"/>
      <c r="BU13" s="1141"/>
      <c r="BV13" s="1141"/>
      <c r="BW13" s="1141"/>
      <c r="BX13" s="1141"/>
      <c r="BY13" s="1141"/>
      <c r="BZ13" s="1141"/>
      <c r="CA13" s="1141"/>
      <c r="CB13" s="1141"/>
      <c r="CC13" s="1141"/>
      <c r="CD13" s="1141"/>
      <c r="CE13" s="1141"/>
      <c r="CF13" s="1141"/>
      <c r="CG13" s="1141"/>
      <c r="CH13" s="1141"/>
      <c r="CI13" s="1141"/>
      <c r="CJ13" s="1141" t="s">
        <v>15910</v>
      </c>
      <c r="CK13" s="1141" t="s">
        <v>15911</v>
      </c>
      <c r="CL13" s="1141" t="s">
        <v>294</v>
      </c>
      <c r="CM13" s="1141" t="e">
        <v>#N/A</v>
      </c>
      <c r="CN13" s="1146" t="e">
        <v>#N/A</v>
      </c>
      <c r="CO13" s="1140">
        <v>967</v>
      </c>
    </row>
    <row r="14" spans="1:93" ht="15" customHeight="1">
      <c r="A14" s="1147">
        <v>945</v>
      </c>
      <c r="B14" s="1148" t="s">
        <v>14186</v>
      </c>
      <c r="C14" s="1148" t="s">
        <v>15924</v>
      </c>
      <c r="D14" s="1150"/>
      <c r="E14" s="1148"/>
      <c r="F14" s="1148" t="s">
        <v>491</v>
      </c>
      <c r="G14" s="1148" t="s">
        <v>15786</v>
      </c>
      <c r="H14" s="1148" t="s">
        <v>491</v>
      </c>
      <c r="I14" s="1148" t="s">
        <v>294</v>
      </c>
      <c r="J14" s="1148" t="s">
        <v>294</v>
      </c>
      <c r="K14" s="1150"/>
      <c r="L14" s="1148">
        <v>2023</v>
      </c>
      <c r="M14" s="1148" t="s">
        <v>8007</v>
      </c>
      <c r="N14" s="1148"/>
      <c r="O14" s="1148"/>
      <c r="P14" s="1148" t="s">
        <v>8007</v>
      </c>
      <c r="Q14" s="1148" t="s">
        <v>14887</v>
      </c>
      <c r="R14" s="1148" t="s">
        <v>15788</v>
      </c>
      <c r="S14" s="1148">
        <v>67</v>
      </c>
      <c r="T14" s="1148" t="s">
        <v>15789</v>
      </c>
      <c r="U14" s="1151">
        <v>45087</v>
      </c>
      <c r="V14" s="1148" t="s">
        <v>15788</v>
      </c>
      <c r="W14" s="1148" t="s">
        <v>15925</v>
      </c>
      <c r="X14" s="1150"/>
      <c r="Y14" s="1148" t="s">
        <v>15926</v>
      </c>
      <c r="Z14" s="1150"/>
      <c r="AA14" s="1148" t="s">
        <v>15793</v>
      </c>
      <c r="AB14" s="1148" t="s">
        <v>57</v>
      </c>
      <c r="AC14" s="1148">
        <v>1</v>
      </c>
      <c r="AD14" s="1148" t="s">
        <v>9627</v>
      </c>
      <c r="AE14" s="1148" t="s">
        <v>10509</v>
      </c>
      <c r="AF14" s="1148" t="s">
        <v>15927</v>
      </c>
      <c r="AG14" s="1148"/>
      <c r="AH14" s="1148"/>
      <c r="AI14" s="1148" t="s">
        <v>15928</v>
      </c>
      <c r="AJ14" s="1152">
        <v>45125</v>
      </c>
      <c r="AK14" s="1148" t="s">
        <v>12821</v>
      </c>
      <c r="AL14" s="1148"/>
      <c r="AM14" s="1148" t="s">
        <v>15835</v>
      </c>
      <c r="AN14" s="1148">
        <v>800</v>
      </c>
      <c r="AO14" s="1148" t="s">
        <v>15800</v>
      </c>
      <c r="AP14" s="1148" t="s">
        <v>14510</v>
      </c>
      <c r="AQ14" s="1148"/>
      <c r="AR14" s="1148"/>
      <c r="AS14" s="1148"/>
      <c r="AT14" s="1148"/>
      <c r="AU14" s="1148"/>
      <c r="AV14" s="1148"/>
      <c r="AW14" s="1148" t="s">
        <v>15803</v>
      </c>
      <c r="AX14" s="1148"/>
      <c r="AY14" s="1148"/>
      <c r="AZ14" s="1148"/>
      <c r="BA14" s="1148"/>
      <c r="BB14" s="1148"/>
      <c r="BC14" s="1148"/>
      <c r="BD14" s="1148"/>
      <c r="BE14" s="1148">
        <v>1</v>
      </c>
      <c r="BF14" s="1148"/>
      <c r="BG14" s="1148"/>
      <c r="BH14" s="1148"/>
      <c r="BI14" s="1148"/>
      <c r="BJ14" s="1148">
        <v>1</v>
      </c>
      <c r="BK14" s="1148"/>
      <c r="BL14" s="1148"/>
      <c r="BM14" s="1148"/>
      <c r="BN14" s="1148" t="s">
        <v>15929</v>
      </c>
      <c r="BO14" s="1148">
        <v>6468</v>
      </c>
      <c r="BP14" s="1148">
        <v>6468</v>
      </c>
      <c r="BQ14" s="1148"/>
      <c r="BR14" s="1148">
        <v>12936</v>
      </c>
      <c r="BS14" s="1148"/>
      <c r="BT14" s="1148"/>
      <c r="BU14" s="1148"/>
      <c r="BV14" s="1148"/>
      <c r="BW14" s="1148"/>
      <c r="BX14" s="1148"/>
      <c r="BY14" s="1148"/>
      <c r="BZ14" s="1148"/>
      <c r="CA14" s="1148"/>
      <c r="CB14" s="1148"/>
      <c r="CC14" s="1148"/>
      <c r="CD14" s="1148"/>
      <c r="CE14" s="1148"/>
      <c r="CF14" s="1148"/>
      <c r="CG14" s="1148"/>
      <c r="CH14" s="1148"/>
      <c r="CI14" s="1148"/>
      <c r="CJ14" s="1148" t="s">
        <v>15930</v>
      </c>
      <c r="CK14" s="1148" t="s">
        <v>15931</v>
      </c>
      <c r="CL14" s="1148" t="s">
        <v>294</v>
      </c>
      <c r="CM14" s="1148" t="e">
        <v>#N/A</v>
      </c>
      <c r="CN14" s="1155" t="e">
        <v>#N/A</v>
      </c>
      <c r="CO14" s="1147">
        <v>945</v>
      </c>
    </row>
    <row r="15" spans="1:93" ht="15" customHeight="1">
      <c r="A15" s="1140">
        <v>683</v>
      </c>
      <c r="B15" s="1141" t="s">
        <v>14189</v>
      </c>
      <c r="C15" s="1141" t="s">
        <v>15932</v>
      </c>
      <c r="D15" s="1141"/>
      <c r="E15" s="1141"/>
      <c r="F15" s="1141" t="s">
        <v>491</v>
      </c>
      <c r="G15" s="1141" t="s">
        <v>15786</v>
      </c>
      <c r="H15" s="1141" t="s">
        <v>515</v>
      </c>
      <c r="I15" s="1141" t="s">
        <v>294</v>
      </c>
      <c r="J15" s="1141" t="s">
        <v>294</v>
      </c>
      <c r="K15" s="1143"/>
      <c r="L15" s="1141">
        <v>2023</v>
      </c>
      <c r="M15" s="1144">
        <v>45086</v>
      </c>
      <c r="N15" s="1141"/>
      <c r="O15" s="1141"/>
      <c r="P15" s="1144">
        <v>45086</v>
      </c>
      <c r="Q15" s="1141" t="s">
        <v>15933</v>
      </c>
      <c r="R15" s="1141" t="s">
        <v>15788</v>
      </c>
      <c r="S15" s="1141">
        <v>30</v>
      </c>
      <c r="T15" s="1141" t="s">
        <v>15934</v>
      </c>
      <c r="U15" s="1144">
        <v>45087</v>
      </c>
      <c r="V15" s="1141" t="s">
        <v>15788</v>
      </c>
      <c r="W15" s="1141" t="s">
        <v>15915</v>
      </c>
      <c r="X15" s="1141"/>
      <c r="Y15" s="1141" t="s">
        <v>15935</v>
      </c>
      <c r="Z15" s="1143"/>
      <c r="AA15" s="1141" t="s">
        <v>15812</v>
      </c>
      <c r="AB15" s="1141" t="s">
        <v>54</v>
      </c>
      <c r="AC15" s="1141">
        <v>1</v>
      </c>
      <c r="AD15" s="1141" t="s">
        <v>15936</v>
      </c>
      <c r="AE15" s="1141" t="s">
        <v>10509</v>
      </c>
      <c r="AF15" s="1141" t="s">
        <v>15917</v>
      </c>
      <c r="AG15" s="1143"/>
      <c r="AH15" s="1141"/>
      <c r="AI15" s="1141" t="s">
        <v>15918</v>
      </c>
      <c r="AJ15" s="1145">
        <v>45159</v>
      </c>
      <c r="AK15" s="1141" t="s">
        <v>12821</v>
      </c>
      <c r="AL15" s="1141"/>
      <c r="AM15" s="1141" t="s">
        <v>15937</v>
      </c>
      <c r="AN15" s="1141">
        <v>100</v>
      </c>
      <c r="AO15" s="1141" t="s">
        <v>15938</v>
      </c>
      <c r="AP15" s="1141" t="s">
        <v>14510</v>
      </c>
      <c r="AQ15" s="1141"/>
      <c r="AR15" s="1141"/>
      <c r="AS15" s="1141"/>
      <c r="AT15" s="1141"/>
      <c r="AU15" s="1141"/>
      <c r="AV15" s="1141"/>
      <c r="AW15" s="1141" t="s">
        <v>15803</v>
      </c>
      <c r="AX15" s="1141"/>
      <c r="AY15" s="1141"/>
      <c r="AZ15" s="1141"/>
      <c r="BA15" s="1141"/>
      <c r="BB15" s="1141"/>
      <c r="BC15" s="1141"/>
      <c r="BD15" s="1141"/>
      <c r="BE15" s="1141">
        <v>1</v>
      </c>
      <c r="BF15" s="1141"/>
      <c r="BG15" s="1141"/>
      <c r="BH15" s="1141"/>
      <c r="BI15" s="1141"/>
      <c r="BJ15" s="1141">
        <v>1</v>
      </c>
      <c r="BK15" s="1141"/>
      <c r="BL15" s="1141"/>
      <c r="BM15" s="1141"/>
      <c r="BN15" s="1141" t="s">
        <v>15939</v>
      </c>
      <c r="BO15" s="1141">
        <v>2268</v>
      </c>
      <c r="BP15" s="1141">
        <v>2268</v>
      </c>
      <c r="BQ15" s="1141">
        <v>2268</v>
      </c>
      <c r="BR15" s="1141">
        <v>6804</v>
      </c>
      <c r="BS15" s="1141"/>
      <c r="BT15" s="1141"/>
      <c r="BU15" s="1141"/>
      <c r="BV15" s="1141"/>
      <c r="BW15" s="1141"/>
      <c r="BX15" s="1141"/>
      <c r="BY15" s="1141"/>
      <c r="BZ15" s="1141"/>
      <c r="CA15" s="1141"/>
      <c r="CB15" s="1141"/>
      <c r="CC15" s="1141"/>
      <c r="CD15" s="1141"/>
      <c r="CE15" s="1141"/>
      <c r="CF15" s="1141"/>
      <c r="CG15" s="1141"/>
      <c r="CH15" s="1141"/>
      <c r="CI15" s="1141"/>
      <c r="CJ15" s="1141"/>
      <c r="CK15" s="1141" t="s">
        <v>15940</v>
      </c>
      <c r="CL15" s="1141" t="s">
        <v>294</v>
      </c>
      <c r="CM15" s="1141" t="e">
        <v>#N/A</v>
      </c>
      <c r="CN15" s="1146" t="e">
        <v>#N/A</v>
      </c>
      <c r="CO15" s="1140">
        <v>683</v>
      </c>
    </row>
    <row r="16" spans="1:93" ht="15" customHeight="1">
      <c r="A16" s="1147">
        <v>680</v>
      </c>
      <c r="B16" s="1148" t="s">
        <v>14190</v>
      </c>
      <c r="C16" s="1148" t="s">
        <v>15941</v>
      </c>
      <c r="D16" s="1148"/>
      <c r="E16" s="1148"/>
      <c r="F16" s="1148" t="s">
        <v>491</v>
      </c>
      <c r="G16" s="1148" t="s">
        <v>15786</v>
      </c>
      <c r="H16" s="1148" t="s">
        <v>515</v>
      </c>
      <c r="I16" s="1148" t="s">
        <v>294</v>
      </c>
      <c r="J16" s="1148" t="s">
        <v>294</v>
      </c>
      <c r="K16" s="1150"/>
      <c r="L16" s="1148">
        <v>2023</v>
      </c>
      <c r="M16" s="1151">
        <v>45086</v>
      </c>
      <c r="N16" s="1148"/>
      <c r="O16" s="1148"/>
      <c r="P16" s="1151">
        <v>45086</v>
      </c>
      <c r="Q16" s="1148" t="s">
        <v>15933</v>
      </c>
      <c r="R16" s="1148" t="s">
        <v>15788</v>
      </c>
      <c r="S16" s="1148">
        <v>30</v>
      </c>
      <c r="T16" s="1148" t="s">
        <v>15934</v>
      </c>
      <c r="U16" s="1151">
        <v>45087</v>
      </c>
      <c r="V16" s="1148" t="s">
        <v>15788</v>
      </c>
      <c r="W16" s="1148" t="s">
        <v>15915</v>
      </c>
      <c r="X16" s="1148"/>
      <c r="Y16" s="1148" t="s">
        <v>15942</v>
      </c>
      <c r="Z16" s="1150"/>
      <c r="AA16" s="1148" t="s">
        <v>15943</v>
      </c>
      <c r="AB16" s="1148" t="s">
        <v>1104</v>
      </c>
      <c r="AC16" s="1148">
        <v>1</v>
      </c>
      <c r="AD16" s="1148" t="s">
        <v>11625</v>
      </c>
      <c r="AE16" s="1148" t="s">
        <v>10509</v>
      </c>
      <c r="AF16" s="1148" t="s">
        <v>15917</v>
      </c>
      <c r="AG16" s="1150"/>
      <c r="AH16" s="1148"/>
      <c r="AI16" s="1148" t="s">
        <v>15918</v>
      </c>
      <c r="AJ16" s="1152">
        <v>45159</v>
      </c>
      <c r="AK16" s="1148" t="s">
        <v>12821</v>
      </c>
      <c r="AL16" s="1148"/>
      <c r="AM16" s="1148" t="s">
        <v>15937</v>
      </c>
      <c r="AN16" s="1148">
        <v>100</v>
      </c>
      <c r="AO16" s="1148" t="s">
        <v>15800</v>
      </c>
      <c r="AP16" s="1148" t="s">
        <v>14510</v>
      </c>
      <c r="AQ16" s="1148"/>
      <c r="AR16" s="1148"/>
      <c r="AS16" s="1148"/>
      <c r="AT16" s="1148"/>
      <c r="AU16" s="1148"/>
      <c r="AV16" s="1148"/>
      <c r="AW16" s="1148" t="s">
        <v>15803</v>
      </c>
      <c r="AX16" s="1148"/>
      <c r="AY16" s="1148"/>
      <c r="AZ16" s="1148"/>
      <c r="BA16" s="1148"/>
      <c r="BB16" s="1148"/>
      <c r="BC16" s="1148"/>
      <c r="BD16" s="1148"/>
      <c r="BE16" s="1148">
        <v>1</v>
      </c>
      <c r="BF16" s="1148"/>
      <c r="BG16" s="1148"/>
      <c r="BH16" s="1148"/>
      <c r="BI16" s="1148"/>
      <c r="BJ16" s="1148">
        <v>1</v>
      </c>
      <c r="BK16" s="1148"/>
      <c r="BL16" s="1148"/>
      <c r="BM16" s="1148"/>
      <c r="BN16" s="1148" t="s">
        <v>15939</v>
      </c>
      <c r="BO16" s="1148">
        <v>2268</v>
      </c>
      <c r="BP16" s="1148">
        <v>2268</v>
      </c>
      <c r="BQ16" s="1148">
        <v>2268</v>
      </c>
      <c r="BR16" s="1148">
        <v>6804</v>
      </c>
      <c r="BS16" s="1148"/>
      <c r="BT16" s="1148"/>
      <c r="BU16" s="1148"/>
      <c r="BV16" s="1148"/>
      <c r="BW16" s="1148"/>
      <c r="BX16" s="1148"/>
      <c r="BY16" s="1148"/>
      <c r="BZ16" s="1148"/>
      <c r="CA16" s="1148"/>
      <c r="CB16" s="1148"/>
      <c r="CC16" s="1148"/>
      <c r="CD16" s="1148"/>
      <c r="CE16" s="1148"/>
      <c r="CF16" s="1148"/>
      <c r="CG16" s="1148"/>
      <c r="CH16" s="1148"/>
      <c r="CI16" s="1148"/>
      <c r="CJ16" s="1148"/>
      <c r="CK16" s="1148" t="s">
        <v>15940</v>
      </c>
      <c r="CL16" s="1148" t="s">
        <v>294</v>
      </c>
      <c r="CM16" s="1148" t="e">
        <v>#N/A</v>
      </c>
      <c r="CN16" s="1155" t="e">
        <v>#N/A</v>
      </c>
      <c r="CO16" s="1147">
        <v>680</v>
      </c>
    </row>
    <row r="17" spans="1:93" ht="15" customHeight="1">
      <c r="A17" s="1140">
        <v>679</v>
      </c>
      <c r="B17" s="1141" t="s">
        <v>14191</v>
      </c>
      <c r="C17" s="1141" t="s">
        <v>15944</v>
      </c>
      <c r="D17" s="1141"/>
      <c r="E17" s="1141"/>
      <c r="F17" s="1141" t="s">
        <v>491</v>
      </c>
      <c r="G17" s="1141" t="s">
        <v>15786</v>
      </c>
      <c r="H17" s="1141" t="s">
        <v>515</v>
      </c>
      <c r="I17" s="1141" t="s">
        <v>294</v>
      </c>
      <c r="J17" s="1141" t="s">
        <v>294</v>
      </c>
      <c r="K17" s="1143"/>
      <c r="L17" s="1141">
        <v>2023</v>
      </c>
      <c r="M17" s="1144">
        <v>45086</v>
      </c>
      <c r="N17" s="1141"/>
      <c r="O17" s="1141"/>
      <c r="P17" s="1144">
        <v>45086</v>
      </c>
      <c r="Q17" s="1141" t="s">
        <v>15933</v>
      </c>
      <c r="R17" s="1141" t="s">
        <v>15788</v>
      </c>
      <c r="S17" s="1141">
        <v>30</v>
      </c>
      <c r="T17" s="1141" t="s">
        <v>15934</v>
      </c>
      <c r="U17" s="1144">
        <v>45087</v>
      </c>
      <c r="V17" s="1141" t="s">
        <v>15788</v>
      </c>
      <c r="W17" s="1141" t="s">
        <v>15915</v>
      </c>
      <c r="X17" s="1141"/>
      <c r="Y17" s="1141" t="s">
        <v>15945</v>
      </c>
      <c r="Z17" s="1143"/>
      <c r="AA17" s="1141" t="s">
        <v>15793</v>
      </c>
      <c r="AB17" s="1141" t="s">
        <v>52</v>
      </c>
      <c r="AC17" s="1141">
        <v>1</v>
      </c>
      <c r="AD17" s="1141" t="s">
        <v>6797</v>
      </c>
      <c r="AE17" s="1141" t="s">
        <v>10509</v>
      </c>
      <c r="AF17" s="1141" t="s">
        <v>15917</v>
      </c>
      <c r="AG17" s="1143"/>
      <c r="AH17" s="1141"/>
      <c r="AI17" s="1141" t="s">
        <v>15918</v>
      </c>
      <c r="AJ17" s="1145">
        <v>45159</v>
      </c>
      <c r="AK17" s="1141" t="s">
        <v>12821</v>
      </c>
      <c r="AL17" s="1141"/>
      <c r="AM17" s="1141" t="s">
        <v>15937</v>
      </c>
      <c r="AN17" s="1141">
        <v>100</v>
      </c>
      <c r="AO17" s="1141" t="s">
        <v>15800</v>
      </c>
      <c r="AP17" s="1141" t="s">
        <v>14510</v>
      </c>
      <c r="AQ17" s="1141"/>
      <c r="AR17" s="1141"/>
      <c r="AS17" s="1141"/>
      <c r="AT17" s="1141"/>
      <c r="AU17" s="1141"/>
      <c r="AV17" s="1141"/>
      <c r="AW17" s="1141" t="s">
        <v>15803</v>
      </c>
      <c r="AX17" s="1141"/>
      <c r="AY17" s="1141"/>
      <c r="AZ17" s="1141"/>
      <c r="BA17" s="1141"/>
      <c r="BB17" s="1141"/>
      <c r="BC17" s="1141"/>
      <c r="BD17" s="1141"/>
      <c r="BE17" s="1141">
        <v>1</v>
      </c>
      <c r="BF17" s="1141"/>
      <c r="BG17" s="1141"/>
      <c r="BH17" s="1141"/>
      <c r="BI17" s="1141"/>
      <c r="BJ17" s="1141">
        <v>1</v>
      </c>
      <c r="BK17" s="1141"/>
      <c r="BL17" s="1141"/>
      <c r="BM17" s="1141"/>
      <c r="BN17" s="1141" t="s">
        <v>15939</v>
      </c>
      <c r="BO17" s="1141">
        <v>2268</v>
      </c>
      <c r="BP17" s="1141">
        <v>2268</v>
      </c>
      <c r="BQ17" s="1141">
        <v>2268</v>
      </c>
      <c r="BR17" s="1141">
        <v>6804</v>
      </c>
      <c r="BS17" s="1141"/>
      <c r="BT17" s="1141"/>
      <c r="BU17" s="1141"/>
      <c r="BV17" s="1141"/>
      <c r="BW17" s="1141"/>
      <c r="BX17" s="1141"/>
      <c r="BY17" s="1141"/>
      <c r="BZ17" s="1141"/>
      <c r="CA17" s="1141"/>
      <c r="CB17" s="1141"/>
      <c r="CC17" s="1141"/>
      <c r="CD17" s="1141"/>
      <c r="CE17" s="1141"/>
      <c r="CF17" s="1141"/>
      <c r="CG17" s="1141"/>
      <c r="CH17" s="1141"/>
      <c r="CI17" s="1141"/>
      <c r="CJ17" s="1141"/>
      <c r="CK17" s="1141" t="s">
        <v>15940</v>
      </c>
      <c r="CL17" s="1141" t="s">
        <v>294</v>
      </c>
      <c r="CM17" s="1141" t="e">
        <v>#N/A</v>
      </c>
      <c r="CN17" s="1146" t="e">
        <v>#N/A</v>
      </c>
      <c r="CO17" s="1140">
        <v>679</v>
      </c>
    </row>
    <row r="18" spans="1:93" ht="15" customHeight="1">
      <c r="A18" s="1147">
        <v>655</v>
      </c>
      <c r="B18" s="1148" t="s">
        <v>14192</v>
      </c>
      <c r="C18" s="1148" t="s">
        <v>15946</v>
      </c>
      <c r="D18" s="1150"/>
      <c r="E18" s="1148"/>
      <c r="F18" s="1148" t="s">
        <v>491</v>
      </c>
      <c r="G18" s="1148" t="s">
        <v>15786</v>
      </c>
      <c r="H18" s="1148" t="s">
        <v>515</v>
      </c>
      <c r="I18" s="1148" t="s">
        <v>294</v>
      </c>
      <c r="J18" s="1148" t="s">
        <v>294</v>
      </c>
      <c r="K18" s="1150"/>
      <c r="L18" s="1148">
        <v>2023</v>
      </c>
      <c r="M18" s="1148" t="s">
        <v>2624</v>
      </c>
      <c r="N18" s="1148"/>
      <c r="O18" s="1148"/>
      <c r="P18" s="1148" t="s">
        <v>2624</v>
      </c>
      <c r="Q18" s="1148" t="s">
        <v>15933</v>
      </c>
      <c r="R18" s="1148" t="s">
        <v>15788</v>
      </c>
      <c r="S18" s="1148">
        <v>6</v>
      </c>
      <c r="T18" s="1148" t="s">
        <v>15947</v>
      </c>
      <c r="U18" s="1151">
        <v>45087</v>
      </c>
      <c r="V18" s="1148" t="s">
        <v>15788</v>
      </c>
      <c r="W18" s="1148" t="s">
        <v>15948</v>
      </c>
      <c r="X18" s="1150"/>
      <c r="Y18" s="1148" t="s">
        <v>15949</v>
      </c>
      <c r="Z18" s="1150"/>
      <c r="AA18" s="1148" t="s">
        <v>15862</v>
      </c>
      <c r="AB18" s="1148" t="s">
        <v>51</v>
      </c>
      <c r="AC18" s="1148">
        <v>2</v>
      </c>
      <c r="AD18" s="1148" t="s">
        <v>15950</v>
      </c>
      <c r="AE18" s="1148" t="s">
        <v>10509</v>
      </c>
      <c r="AF18" s="1148" t="s">
        <v>15951</v>
      </c>
      <c r="AG18" s="1148" t="s">
        <v>15952</v>
      </c>
      <c r="AH18" s="1148">
        <v>1110002223</v>
      </c>
      <c r="AI18" s="1148" t="s">
        <v>15953</v>
      </c>
      <c r="AJ18" s="1152">
        <v>45162</v>
      </c>
      <c r="AK18" s="1148" t="s">
        <v>12821</v>
      </c>
      <c r="AL18" s="1148"/>
      <c r="AM18" s="1148" t="s">
        <v>15937</v>
      </c>
      <c r="AN18" s="1148">
        <v>100</v>
      </c>
      <c r="AO18" s="1148" t="s">
        <v>15800</v>
      </c>
      <c r="AP18" s="1148" t="s">
        <v>14510</v>
      </c>
      <c r="AQ18" s="1148"/>
      <c r="AR18" s="1148"/>
      <c r="AS18" s="1148"/>
      <c r="AT18" s="1148"/>
      <c r="AU18" s="1148"/>
      <c r="AV18" s="1148"/>
      <c r="AW18" s="1148" t="s">
        <v>15803</v>
      </c>
      <c r="AX18" s="1148"/>
      <c r="AY18" s="1148"/>
      <c r="AZ18" s="1148"/>
      <c r="BA18" s="1148"/>
      <c r="BB18" s="1148"/>
      <c r="BC18" s="1148"/>
      <c r="BD18" s="1148"/>
      <c r="BE18" s="1148">
        <v>1</v>
      </c>
      <c r="BF18" s="1148"/>
      <c r="BG18" s="1148"/>
      <c r="BH18" s="1148"/>
      <c r="BI18" s="1148"/>
      <c r="BJ18" s="1148">
        <v>1</v>
      </c>
      <c r="BK18" s="1148"/>
      <c r="BL18" s="1148"/>
      <c r="BM18" s="1148"/>
      <c r="BN18" s="1148" t="s">
        <v>15954</v>
      </c>
      <c r="BO18" s="1148">
        <v>4776</v>
      </c>
      <c r="BP18" s="1148">
        <v>4776</v>
      </c>
      <c r="BQ18" s="1148"/>
      <c r="BR18" s="1148">
        <v>9552</v>
      </c>
      <c r="BS18" s="1148"/>
      <c r="BT18" s="1148"/>
      <c r="BU18" s="1148"/>
      <c r="BV18" s="1148"/>
      <c r="BW18" s="1148"/>
      <c r="BX18" s="1148"/>
      <c r="BY18" s="1148"/>
      <c r="BZ18" s="1148"/>
      <c r="CA18" s="1148"/>
      <c r="CB18" s="1148"/>
      <c r="CC18" s="1148"/>
      <c r="CD18" s="1148"/>
      <c r="CE18" s="1148"/>
      <c r="CF18" s="1148"/>
      <c r="CG18" s="1148"/>
      <c r="CH18" s="1148"/>
      <c r="CI18" s="1148"/>
      <c r="CJ18" s="1148" t="s">
        <v>15955</v>
      </c>
      <c r="CK18" s="1148" t="s">
        <v>15956</v>
      </c>
      <c r="CL18" s="1148" t="s">
        <v>294</v>
      </c>
      <c r="CM18" s="1148" t="e">
        <v>#N/A</v>
      </c>
      <c r="CN18" s="1155" t="e">
        <v>#N/A</v>
      </c>
      <c r="CO18" s="1147">
        <v>655</v>
      </c>
    </row>
    <row r="19" spans="1:93" ht="15" customHeight="1">
      <c r="A19" s="1140">
        <v>654</v>
      </c>
      <c r="B19" s="1141" t="s">
        <v>14193</v>
      </c>
      <c r="C19" s="1141" t="s">
        <v>15957</v>
      </c>
      <c r="D19" s="1143"/>
      <c r="E19" s="1141"/>
      <c r="F19" s="1141" t="s">
        <v>491</v>
      </c>
      <c r="G19" s="1141" t="s">
        <v>15786</v>
      </c>
      <c r="H19" s="1141" t="s">
        <v>515</v>
      </c>
      <c r="I19" s="1141" t="s">
        <v>294</v>
      </c>
      <c r="J19" s="1141" t="s">
        <v>294</v>
      </c>
      <c r="K19" s="1143"/>
      <c r="L19" s="1141">
        <v>2023</v>
      </c>
      <c r="M19" s="1141" t="s">
        <v>2624</v>
      </c>
      <c r="N19" s="1141"/>
      <c r="O19" s="1141"/>
      <c r="P19" s="1141" t="s">
        <v>2624</v>
      </c>
      <c r="Q19" s="1141" t="s">
        <v>15933</v>
      </c>
      <c r="R19" s="1141" t="s">
        <v>15788</v>
      </c>
      <c r="S19" s="1141">
        <v>6</v>
      </c>
      <c r="T19" s="1141" t="s">
        <v>15947</v>
      </c>
      <c r="U19" s="1144">
        <v>45087</v>
      </c>
      <c r="V19" s="1141" t="s">
        <v>15788</v>
      </c>
      <c r="W19" s="1141" t="s">
        <v>15948</v>
      </c>
      <c r="X19" s="1143"/>
      <c r="Y19" s="1141" t="s">
        <v>15958</v>
      </c>
      <c r="Z19" s="1143"/>
      <c r="AA19" s="1141" t="s">
        <v>15862</v>
      </c>
      <c r="AB19" s="1141" t="s">
        <v>51</v>
      </c>
      <c r="AC19" s="1141">
        <v>2</v>
      </c>
      <c r="AD19" s="1141" t="s">
        <v>7648</v>
      </c>
      <c r="AE19" s="1141" t="s">
        <v>10509</v>
      </c>
      <c r="AF19" s="1141" t="s">
        <v>15951</v>
      </c>
      <c r="AG19" s="1141" t="s">
        <v>15952</v>
      </c>
      <c r="AH19" s="1141">
        <v>1110002223</v>
      </c>
      <c r="AI19" s="1141" t="s">
        <v>15953</v>
      </c>
      <c r="AJ19" s="1145">
        <v>45162</v>
      </c>
      <c r="AK19" s="1141" t="s">
        <v>12821</v>
      </c>
      <c r="AL19" s="1141"/>
      <c r="AM19" s="1141" t="s">
        <v>15937</v>
      </c>
      <c r="AN19" s="1141">
        <v>100</v>
      </c>
      <c r="AO19" s="1141" t="s">
        <v>15800</v>
      </c>
      <c r="AP19" s="1141" t="s">
        <v>14510</v>
      </c>
      <c r="AQ19" s="1141"/>
      <c r="AR19" s="1141"/>
      <c r="AS19" s="1141"/>
      <c r="AT19" s="1141"/>
      <c r="AU19" s="1141"/>
      <c r="AV19" s="1141"/>
      <c r="AW19" s="1141" t="s">
        <v>15803</v>
      </c>
      <c r="AX19" s="1141"/>
      <c r="AY19" s="1141">
        <v>4776</v>
      </c>
      <c r="AZ19" s="1141">
        <v>4776</v>
      </c>
      <c r="BA19" s="1141"/>
      <c r="BB19" s="1141"/>
      <c r="BC19" s="1141"/>
      <c r="BD19" s="1141">
        <v>9552</v>
      </c>
      <c r="BE19" s="1141"/>
      <c r="BF19" s="1141"/>
      <c r="BG19" s="1141"/>
      <c r="BH19" s="1141"/>
      <c r="BI19" s="1141"/>
      <c r="BJ19" s="1141"/>
      <c r="BK19" s="1141"/>
      <c r="BL19" s="1141"/>
      <c r="BM19" s="1141"/>
      <c r="BN19" s="1141" t="s">
        <v>15954</v>
      </c>
      <c r="BO19" s="1141"/>
      <c r="BP19" s="1141"/>
      <c r="BQ19" s="1141"/>
      <c r="BR19" s="1141">
        <v>0</v>
      </c>
      <c r="BS19" s="1141"/>
      <c r="BT19" s="1141"/>
      <c r="BU19" s="1141"/>
      <c r="BV19" s="1141"/>
      <c r="BW19" s="1141"/>
      <c r="BX19" s="1141"/>
      <c r="BY19" s="1141"/>
      <c r="BZ19" s="1141"/>
      <c r="CA19" s="1141"/>
      <c r="CB19" s="1141"/>
      <c r="CC19" s="1141"/>
      <c r="CD19" s="1141"/>
      <c r="CE19" s="1141"/>
      <c r="CF19" s="1141"/>
      <c r="CG19" s="1141"/>
      <c r="CH19" s="1141"/>
      <c r="CI19" s="1141"/>
      <c r="CJ19" s="1141" t="s">
        <v>15955</v>
      </c>
      <c r="CK19" s="1141" t="s">
        <v>15956</v>
      </c>
      <c r="CL19" s="1141" t="s">
        <v>294</v>
      </c>
      <c r="CM19" s="1141" t="e">
        <v>#N/A</v>
      </c>
      <c r="CN19" s="1146" t="e">
        <v>#N/A</v>
      </c>
      <c r="CO19" s="1140">
        <v>654</v>
      </c>
    </row>
    <row r="20" spans="1:93" ht="15" customHeight="1">
      <c r="A20" s="1147">
        <v>510</v>
      </c>
      <c r="B20" s="1148" t="s">
        <v>14080</v>
      </c>
      <c r="C20" s="1148" t="s">
        <v>15959</v>
      </c>
      <c r="D20" s="1150"/>
      <c r="E20" s="1148" t="s">
        <v>15960</v>
      </c>
      <c r="F20" s="1148" t="s">
        <v>491</v>
      </c>
      <c r="G20" s="1148" t="s">
        <v>15786</v>
      </c>
      <c r="H20" s="1148" t="s">
        <v>515</v>
      </c>
      <c r="I20" s="1148" t="s">
        <v>294</v>
      </c>
      <c r="J20" s="1148" t="s">
        <v>294</v>
      </c>
      <c r="K20" s="1150"/>
      <c r="L20" s="1148">
        <v>2023</v>
      </c>
      <c r="M20" s="1148" t="s">
        <v>15961</v>
      </c>
      <c r="N20" s="1148"/>
      <c r="O20" s="1148"/>
      <c r="P20" s="1148" t="s">
        <v>15961</v>
      </c>
      <c r="Q20" s="1148" t="s">
        <v>15089</v>
      </c>
      <c r="R20" s="1148" t="s">
        <v>15788</v>
      </c>
      <c r="S20" s="1148">
        <v>-17</v>
      </c>
      <c r="T20" s="1148" t="s">
        <v>15808</v>
      </c>
      <c r="U20" s="1151">
        <v>45087</v>
      </c>
      <c r="V20" s="1148" t="s">
        <v>15788</v>
      </c>
      <c r="W20" s="1148" t="s">
        <v>15962</v>
      </c>
      <c r="X20" s="1150"/>
      <c r="Y20" s="1148" t="s">
        <v>15963</v>
      </c>
      <c r="Z20" s="1148" t="s">
        <v>15964</v>
      </c>
      <c r="AA20" s="1148" t="s">
        <v>15812</v>
      </c>
      <c r="AB20" s="1148" t="s">
        <v>2749</v>
      </c>
      <c r="AC20" s="1148">
        <v>1</v>
      </c>
      <c r="AD20" s="1148" t="s">
        <v>7590</v>
      </c>
      <c r="AE20" s="1148" t="s">
        <v>10509</v>
      </c>
      <c r="AF20" s="1148" t="s">
        <v>15813</v>
      </c>
      <c r="AG20" s="1150"/>
      <c r="AH20" s="1148"/>
      <c r="AI20" s="1148" t="s">
        <v>15815</v>
      </c>
      <c r="AJ20" s="1152">
        <v>45185</v>
      </c>
      <c r="AK20" s="1148" t="s">
        <v>12821</v>
      </c>
      <c r="AL20" s="1148"/>
      <c r="AM20" s="1148" t="s">
        <v>15835</v>
      </c>
      <c r="AN20" s="1148">
        <v>800</v>
      </c>
      <c r="AO20" s="1148" t="s">
        <v>15800</v>
      </c>
      <c r="AP20" s="1148" t="s">
        <v>14510</v>
      </c>
      <c r="AQ20" s="1148"/>
      <c r="AR20" s="1148"/>
      <c r="AS20" s="1148"/>
      <c r="AT20" s="1148"/>
      <c r="AU20" s="1148"/>
      <c r="AV20" s="1148"/>
      <c r="AW20" s="1148" t="s">
        <v>15819</v>
      </c>
      <c r="AX20" s="1148"/>
      <c r="AY20" s="1148"/>
      <c r="AZ20" s="1148"/>
      <c r="BA20" s="1148"/>
      <c r="BB20" s="1148"/>
      <c r="BC20" s="1148"/>
      <c r="BD20" s="1148"/>
      <c r="BE20" s="1148">
        <v>1</v>
      </c>
      <c r="BF20" s="1148">
        <v>1</v>
      </c>
      <c r="BG20" s="1148"/>
      <c r="BH20" s="1148"/>
      <c r="BI20" s="1148"/>
      <c r="BJ20" s="1148">
        <v>2</v>
      </c>
      <c r="BK20" s="1148"/>
      <c r="BL20" s="1148"/>
      <c r="BM20" s="1148"/>
      <c r="BN20" s="1151">
        <v>45269</v>
      </c>
      <c r="BO20" s="1148">
        <v>4188</v>
      </c>
      <c r="BP20" s="1148">
        <v>8376</v>
      </c>
      <c r="BQ20" s="1148">
        <v>8376</v>
      </c>
      <c r="BR20" s="1148">
        <v>37692</v>
      </c>
      <c r="BS20" s="1148"/>
      <c r="BT20" s="1148"/>
      <c r="BU20" s="1148"/>
      <c r="BV20" s="1148"/>
      <c r="BW20" s="1148"/>
      <c r="BX20" s="1148"/>
      <c r="BY20" s="1148"/>
      <c r="BZ20" s="1148"/>
      <c r="CA20" s="1148"/>
      <c r="CB20" s="1148"/>
      <c r="CC20" s="1153" t="s">
        <v>15965</v>
      </c>
      <c r="CD20" s="1148" t="s">
        <v>15822</v>
      </c>
      <c r="CE20" s="1154">
        <v>45117.267905092594</v>
      </c>
      <c r="CF20" s="1148"/>
      <c r="CG20" s="1148"/>
      <c r="CH20" s="1148"/>
      <c r="CI20" s="1148"/>
      <c r="CJ20" s="1148" t="s">
        <v>15966</v>
      </c>
      <c r="CK20" s="1148" t="s">
        <v>15967</v>
      </c>
      <c r="CL20" s="1148" t="s">
        <v>2634</v>
      </c>
      <c r="CM20" s="1148" t="e">
        <v>#N/A</v>
      </c>
      <c r="CN20" s="1155" t="e">
        <v>#N/A</v>
      </c>
      <c r="CO20" s="1147">
        <v>510</v>
      </c>
    </row>
    <row r="21" spans="1:93" ht="15" customHeight="1">
      <c r="A21" s="1140">
        <v>480</v>
      </c>
      <c r="B21" s="1141" t="s">
        <v>14195</v>
      </c>
      <c r="C21" s="1141" t="s">
        <v>15968</v>
      </c>
      <c r="D21" s="1143"/>
      <c r="E21" s="1141"/>
      <c r="F21" s="1141" t="s">
        <v>491</v>
      </c>
      <c r="G21" s="1141" t="s">
        <v>15786</v>
      </c>
      <c r="H21" s="1141" t="s">
        <v>515</v>
      </c>
      <c r="I21" s="1141" t="s">
        <v>294</v>
      </c>
      <c r="J21" s="1141" t="s">
        <v>294</v>
      </c>
      <c r="K21" s="1143"/>
      <c r="L21" s="1141">
        <v>2023</v>
      </c>
      <c r="M21" s="1144">
        <v>45148</v>
      </c>
      <c r="N21" s="1141"/>
      <c r="O21" s="1141"/>
      <c r="P21" s="1144">
        <v>45148</v>
      </c>
      <c r="Q21" s="1141" t="s">
        <v>15089</v>
      </c>
      <c r="R21" s="1141" t="s">
        <v>15788</v>
      </c>
      <c r="S21" s="1141">
        <v>-2</v>
      </c>
      <c r="T21" s="1141" t="s">
        <v>15808</v>
      </c>
      <c r="U21" s="1144">
        <v>45087</v>
      </c>
      <c r="V21" s="1141" t="s">
        <v>15788</v>
      </c>
      <c r="W21" s="1141" t="s">
        <v>15969</v>
      </c>
      <c r="X21" s="1143"/>
      <c r="Y21" s="1141" t="s">
        <v>15970</v>
      </c>
      <c r="Z21" s="1143"/>
      <c r="AA21" s="1141" t="s">
        <v>15862</v>
      </c>
      <c r="AB21" s="1141" t="s">
        <v>51</v>
      </c>
      <c r="AC21" s="1141">
        <v>2</v>
      </c>
      <c r="AD21" s="1141" t="s">
        <v>8432</v>
      </c>
      <c r="AE21" s="1141" t="s">
        <v>10509</v>
      </c>
      <c r="AF21" s="1141" t="s">
        <v>15971</v>
      </c>
      <c r="AG21" s="1141"/>
      <c r="AH21" s="1141"/>
      <c r="AI21" s="1141" t="s">
        <v>15972</v>
      </c>
      <c r="AJ21" s="1145">
        <v>45191</v>
      </c>
      <c r="AK21" s="1141" t="s">
        <v>12821</v>
      </c>
      <c r="AL21" s="1141"/>
      <c r="AM21" s="1141" t="s">
        <v>15835</v>
      </c>
      <c r="AN21" s="1141">
        <v>100</v>
      </c>
      <c r="AO21" s="1141" t="s">
        <v>15800</v>
      </c>
      <c r="AP21" s="1141" t="s">
        <v>14510</v>
      </c>
      <c r="AQ21" s="1141"/>
      <c r="AR21" s="1141"/>
      <c r="AS21" s="1141"/>
      <c r="AT21" s="1141"/>
      <c r="AU21" s="1141"/>
      <c r="AV21" s="1141"/>
      <c r="AW21" s="1141" t="s">
        <v>15803</v>
      </c>
      <c r="AX21" s="1141"/>
      <c r="AY21" s="1141"/>
      <c r="AZ21" s="1141"/>
      <c r="BA21" s="1141"/>
      <c r="BB21" s="1141"/>
      <c r="BC21" s="1141"/>
      <c r="BD21" s="1141"/>
      <c r="BE21" s="1141">
        <v>1</v>
      </c>
      <c r="BF21" s="1141"/>
      <c r="BG21" s="1141"/>
      <c r="BH21" s="1141"/>
      <c r="BI21" s="1141"/>
      <c r="BJ21" s="1141">
        <v>1</v>
      </c>
      <c r="BK21" s="1141"/>
      <c r="BL21" s="1141"/>
      <c r="BM21" s="1141"/>
      <c r="BN21" s="1141" t="s">
        <v>15973</v>
      </c>
      <c r="BO21" s="1141">
        <v>1200</v>
      </c>
      <c r="BP21" s="1141">
        <v>1200</v>
      </c>
      <c r="BQ21" s="1141"/>
      <c r="BR21" s="1141">
        <v>2400</v>
      </c>
      <c r="BS21" s="1141"/>
      <c r="BT21" s="1141"/>
      <c r="BU21" s="1141"/>
      <c r="BV21" s="1141"/>
      <c r="BW21" s="1141"/>
      <c r="BX21" s="1141"/>
      <c r="BY21" s="1141"/>
      <c r="BZ21" s="1141"/>
      <c r="CA21" s="1141"/>
      <c r="CB21" s="1141"/>
      <c r="CC21" s="1141" t="s">
        <v>15974</v>
      </c>
      <c r="CD21" s="1141"/>
      <c r="CE21" s="1141"/>
      <c r="CF21" s="1141"/>
      <c r="CG21" s="1141"/>
      <c r="CH21" s="1141"/>
      <c r="CI21" s="1141"/>
      <c r="CJ21" s="1141" t="s">
        <v>15975</v>
      </c>
      <c r="CK21" s="1141" t="s">
        <v>15976</v>
      </c>
      <c r="CL21" s="1141" t="s">
        <v>294</v>
      </c>
      <c r="CM21" s="1141" t="e">
        <v>#N/A</v>
      </c>
      <c r="CN21" s="1146" t="e">
        <v>#N/A</v>
      </c>
      <c r="CO21" s="1140">
        <v>480</v>
      </c>
    </row>
    <row r="22" spans="1:93" ht="15" customHeight="1">
      <c r="A22" s="1147">
        <v>468</v>
      </c>
      <c r="B22" s="1148" t="s">
        <v>14197</v>
      </c>
      <c r="C22" s="1148" t="s">
        <v>15977</v>
      </c>
      <c r="D22" s="1148"/>
      <c r="E22" s="1148"/>
      <c r="F22" s="1148" t="s">
        <v>491</v>
      </c>
      <c r="G22" s="1148" t="s">
        <v>15786</v>
      </c>
      <c r="H22" s="1148" t="s">
        <v>515</v>
      </c>
      <c r="I22" s="1148" t="s">
        <v>294</v>
      </c>
      <c r="J22" s="1148" t="s">
        <v>294</v>
      </c>
      <c r="K22" s="1150"/>
      <c r="L22" s="1148">
        <v>2023</v>
      </c>
      <c r="M22" s="1148" t="s">
        <v>13406</v>
      </c>
      <c r="N22" s="1148"/>
      <c r="O22" s="1148"/>
      <c r="P22" s="1148" t="s">
        <v>13406</v>
      </c>
      <c r="Q22" s="1148" t="s">
        <v>15089</v>
      </c>
      <c r="R22" s="1148" t="s">
        <v>15788</v>
      </c>
      <c r="S22" s="1148">
        <v>-12</v>
      </c>
      <c r="T22" s="1148" t="s">
        <v>15808</v>
      </c>
      <c r="U22" s="1151">
        <v>45087</v>
      </c>
      <c r="V22" s="1148" t="s">
        <v>15788</v>
      </c>
      <c r="W22" s="1148" t="s">
        <v>15978</v>
      </c>
      <c r="X22" s="1148" t="s">
        <v>15979</v>
      </c>
      <c r="Y22" s="1148" t="s">
        <v>15980</v>
      </c>
      <c r="Z22" s="1148" t="s">
        <v>15978</v>
      </c>
      <c r="AA22" s="1148" t="s">
        <v>15812</v>
      </c>
      <c r="AB22" s="1148" t="s">
        <v>2773</v>
      </c>
      <c r="AC22" s="1148">
        <v>1</v>
      </c>
      <c r="AD22" s="1148" t="s">
        <v>15981</v>
      </c>
      <c r="AE22" s="1148" t="s">
        <v>10509</v>
      </c>
      <c r="AF22" s="1148" t="s">
        <v>15982</v>
      </c>
      <c r="AG22" s="1148" t="s">
        <v>15983</v>
      </c>
      <c r="AH22" s="1148" t="s">
        <v>15984</v>
      </c>
      <c r="AI22" s="1148" t="s">
        <v>15982</v>
      </c>
      <c r="AJ22" s="1152">
        <v>45194</v>
      </c>
      <c r="AK22" s="1148" t="s">
        <v>12821</v>
      </c>
      <c r="AL22" s="1148"/>
      <c r="AM22" s="1148" t="s">
        <v>15835</v>
      </c>
      <c r="AN22" s="1148">
        <v>300</v>
      </c>
      <c r="AO22" s="1148" t="s">
        <v>15800</v>
      </c>
      <c r="AP22" s="1148" t="s">
        <v>14510</v>
      </c>
      <c r="AQ22" s="1148"/>
      <c r="AR22" s="1148"/>
      <c r="AS22" s="1148"/>
      <c r="AT22" s="1148"/>
      <c r="AU22" s="1148"/>
      <c r="AV22" s="1148"/>
      <c r="AW22" s="1148" t="s">
        <v>15985</v>
      </c>
      <c r="AX22" s="1148"/>
      <c r="AY22" s="1148">
        <v>140</v>
      </c>
      <c r="AZ22" s="1148"/>
      <c r="BA22" s="1148"/>
      <c r="BB22" s="1148"/>
      <c r="BC22" s="1148"/>
      <c r="BD22" s="1148">
        <v>140</v>
      </c>
      <c r="BE22" s="1148"/>
      <c r="BF22" s="1148"/>
      <c r="BG22" s="1148"/>
      <c r="BH22" s="1148"/>
      <c r="BI22" s="1148"/>
      <c r="BJ22" s="1148"/>
      <c r="BK22" s="1148"/>
      <c r="BL22" s="1148"/>
      <c r="BM22" s="1148"/>
      <c r="BN22" s="1151">
        <v>45269</v>
      </c>
      <c r="BO22" s="1148">
        <v>334320</v>
      </c>
      <c r="BP22" s="1148">
        <v>334320</v>
      </c>
      <c r="BQ22" s="1148"/>
      <c r="BR22" s="1148">
        <v>668640</v>
      </c>
      <c r="BS22" s="1148"/>
      <c r="BT22" s="1148"/>
      <c r="BU22" s="1148"/>
      <c r="BV22" s="1148"/>
      <c r="BW22" s="1148"/>
      <c r="BX22" s="1148"/>
      <c r="BY22" s="1148"/>
      <c r="BZ22" s="1148"/>
      <c r="CA22" s="1148"/>
      <c r="CB22" s="1148"/>
      <c r="CC22" s="1148" t="s">
        <v>15986</v>
      </c>
      <c r="CD22" s="1150"/>
      <c r="CE22" s="1150"/>
      <c r="CF22" s="1150"/>
      <c r="CG22" s="1148"/>
      <c r="CH22" s="1148"/>
      <c r="CI22" s="1148"/>
      <c r="CJ22" s="1148"/>
      <c r="CK22" s="1148" t="s">
        <v>15987</v>
      </c>
      <c r="CL22" s="1148" t="s">
        <v>294</v>
      </c>
      <c r="CM22" s="1148" t="e">
        <v>#N/A</v>
      </c>
      <c r="CN22" s="1155" t="e">
        <v>#N/A</v>
      </c>
      <c r="CO22" s="1147">
        <v>468</v>
      </c>
    </row>
    <row r="23" spans="1:93" ht="15" customHeight="1">
      <c r="A23" s="1140">
        <v>421</v>
      </c>
      <c r="B23" s="1141" t="s">
        <v>14198</v>
      </c>
      <c r="C23" s="1141" t="s">
        <v>15988</v>
      </c>
      <c r="D23" s="1141"/>
      <c r="E23" s="1141"/>
      <c r="F23" s="1141" t="s">
        <v>491</v>
      </c>
      <c r="G23" s="1141" t="s">
        <v>15786</v>
      </c>
      <c r="H23" s="1141" t="s">
        <v>491</v>
      </c>
      <c r="I23" s="1141" t="s">
        <v>294</v>
      </c>
      <c r="J23" s="1141" t="s">
        <v>294</v>
      </c>
      <c r="K23" s="1143"/>
      <c r="L23" s="1141">
        <v>2023</v>
      </c>
      <c r="M23" s="1141" t="s">
        <v>2783</v>
      </c>
      <c r="N23" s="1141"/>
      <c r="O23" s="1141"/>
      <c r="P23" s="1141" t="s">
        <v>2783</v>
      </c>
      <c r="Q23" s="1141" t="s">
        <v>15089</v>
      </c>
      <c r="R23" s="1141" t="s">
        <v>15788</v>
      </c>
      <c r="S23" s="1141">
        <v>-25</v>
      </c>
      <c r="T23" s="1141" t="s">
        <v>15808</v>
      </c>
      <c r="U23" s="1144">
        <v>45087</v>
      </c>
      <c r="V23" s="1141" t="s">
        <v>15788</v>
      </c>
      <c r="W23" s="1141" t="s">
        <v>15989</v>
      </c>
      <c r="X23" s="1143"/>
      <c r="Y23" s="1141" t="s">
        <v>15990</v>
      </c>
      <c r="Z23" s="1143"/>
      <c r="AA23" s="1141" t="s">
        <v>15943</v>
      </c>
      <c r="AB23" s="1141" t="s">
        <v>1104</v>
      </c>
      <c r="AC23" s="1141">
        <v>2</v>
      </c>
      <c r="AD23" s="1141" t="s">
        <v>13207</v>
      </c>
      <c r="AE23" s="1141" t="s">
        <v>10509</v>
      </c>
      <c r="AF23" s="1141" t="s">
        <v>15991</v>
      </c>
      <c r="AG23" s="1141" t="s">
        <v>15849</v>
      </c>
      <c r="AH23" s="1141">
        <v>192670567</v>
      </c>
      <c r="AI23" s="1141" t="s">
        <v>15992</v>
      </c>
      <c r="AJ23" s="1145">
        <v>45196</v>
      </c>
      <c r="AK23" s="1141" t="s">
        <v>12821</v>
      </c>
      <c r="AL23" s="1141"/>
      <c r="AM23" s="1141" t="s">
        <v>15937</v>
      </c>
      <c r="AN23" s="1141">
        <v>100</v>
      </c>
      <c r="AO23" s="1141" t="s">
        <v>15800</v>
      </c>
      <c r="AP23" s="1141" t="s">
        <v>14510</v>
      </c>
      <c r="AQ23" s="1141"/>
      <c r="AR23" s="1141"/>
      <c r="AS23" s="1141"/>
      <c r="AT23" s="1141"/>
      <c r="AU23" s="1141"/>
      <c r="AV23" s="1141"/>
      <c r="AW23" s="1141" t="s">
        <v>15803</v>
      </c>
      <c r="AX23" s="1141"/>
      <c r="AY23" s="1141"/>
      <c r="AZ23" s="1141"/>
      <c r="BA23" s="1141"/>
      <c r="BB23" s="1141"/>
      <c r="BC23" s="1141"/>
      <c r="BD23" s="1141"/>
      <c r="BE23" s="1141">
        <v>1</v>
      </c>
      <c r="BF23" s="1141"/>
      <c r="BG23" s="1141"/>
      <c r="BH23" s="1141"/>
      <c r="BI23" s="1141"/>
      <c r="BJ23" s="1141">
        <v>1</v>
      </c>
      <c r="BK23" s="1141"/>
      <c r="BL23" s="1141"/>
      <c r="BM23" s="1141"/>
      <c r="BN23" s="1144">
        <v>45147</v>
      </c>
      <c r="BO23" s="1141">
        <v>6960</v>
      </c>
      <c r="BP23" s="1141">
        <v>6960</v>
      </c>
      <c r="BQ23" s="1141">
        <v>6961</v>
      </c>
      <c r="BR23" s="1141">
        <v>20881</v>
      </c>
      <c r="BS23" s="1141"/>
      <c r="BT23" s="1141"/>
      <c r="BU23" s="1141"/>
      <c r="BV23" s="1141"/>
      <c r="BW23" s="1141"/>
      <c r="BX23" s="1141"/>
      <c r="BY23" s="1141"/>
      <c r="BZ23" s="1141"/>
      <c r="CA23" s="1141"/>
      <c r="CB23" s="1141"/>
      <c r="CC23" s="1141"/>
      <c r="CD23" s="1141"/>
      <c r="CE23" s="1141"/>
      <c r="CF23" s="1141"/>
      <c r="CG23" s="1141"/>
      <c r="CH23" s="1141"/>
      <c r="CI23" s="1141"/>
      <c r="CJ23" s="1141"/>
      <c r="CK23" s="1141" t="s">
        <v>15993</v>
      </c>
      <c r="CL23" s="1141" t="s">
        <v>15825</v>
      </c>
      <c r="CM23" s="1141" t="e">
        <v>#N/A</v>
      </c>
      <c r="CN23" s="1146" t="e">
        <v>#N/A</v>
      </c>
      <c r="CO23" s="1140">
        <v>421</v>
      </c>
    </row>
    <row r="24" spans="1:93" ht="15" customHeight="1">
      <c r="A24" s="1147">
        <v>420</v>
      </c>
      <c r="B24" s="1148" t="s">
        <v>14199</v>
      </c>
      <c r="C24" s="1148" t="s">
        <v>15994</v>
      </c>
      <c r="D24" s="1148"/>
      <c r="E24" s="1148"/>
      <c r="F24" s="1148" t="s">
        <v>491</v>
      </c>
      <c r="G24" s="1148" t="s">
        <v>15786</v>
      </c>
      <c r="H24" s="1148" t="s">
        <v>491</v>
      </c>
      <c r="I24" s="1148" t="s">
        <v>294</v>
      </c>
      <c r="J24" s="1148" t="s">
        <v>294</v>
      </c>
      <c r="K24" s="1150"/>
      <c r="L24" s="1148">
        <v>2023</v>
      </c>
      <c r="M24" s="1148" t="s">
        <v>2783</v>
      </c>
      <c r="N24" s="1148"/>
      <c r="O24" s="1148"/>
      <c r="P24" s="1148" t="s">
        <v>2783</v>
      </c>
      <c r="Q24" s="1148" t="s">
        <v>15089</v>
      </c>
      <c r="R24" s="1148" t="s">
        <v>15788</v>
      </c>
      <c r="S24" s="1148">
        <v>-25</v>
      </c>
      <c r="T24" s="1148" t="s">
        <v>15808</v>
      </c>
      <c r="U24" s="1151">
        <v>45087</v>
      </c>
      <c r="V24" s="1148" t="s">
        <v>15788</v>
      </c>
      <c r="W24" s="1148" t="s">
        <v>15995</v>
      </c>
      <c r="X24" s="1150"/>
      <c r="Y24" s="1148" t="s">
        <v>15996</v>
      </c>
      <c r="Z24" s="1150"/>
      <c r="AA24" s="1148" t="s">
        <v>15997</v>
      </c>
      <c r="AB24" s="1148" t="s">
        <v>1264</v>
      </c>
      <c r="AC24" s="1148">
        <v>1</v>
      </c>
      <c r="AD24" s="1148" t="s">
        <v>8996</v>
      </c>
      <c r="AE24" s="1148" t="s">
        <v>10509</v>
      </c>
      <c r="AF24" s="1148" t="s">
        <v>15998</v>
      </c>
      <c r="AG24" s="1148" t="s">
        <v>15849</v>
      </c>
      <c r="AH24" s="1148">
        <v>192670567</v>
      </c>
      <c r="AI24" s="1148" t="s">
        <v>15992</v>
      </c>
      <c r="AJ24" s="1152">
        <v>45196</v>
      </c>
      <c r="AK24" s="1148" t="s">
        <v>12821</v>
      </c>
      <c r="AL24" s="1148" t="s">
        <v>15999</v>
      </c>
      <c r="AM24" s="1148" t="s">
        <v>15852</v>
      </c>
      <c r="AN24" s="1148">
        <v>50</v>
      </c>
      <c r="AO24" s="1148" t="s">
        <v>15800</v>
      </c>
      <c r="AP24" s="1148" t="s">
        <v>16000</v>
      </c>
      <c r="AQ24" s="1148" t="s">
        <v>16001</v>
      </c>
      <c r="AR24" s="1148"/>
      <c r="AS24" s="1148"/>
      <c r="AT24" s="1148"/>
      <c r="AU24" s="1148"/>
      <c r="AV24" s="1148"/>
      <c r="AW24" s="1148" t="s">
        <v>15803</v>
      </c>
      <c r="AX24" s="1148"/>
      <c r="AY24" s="1148"/>
      <c r="AZ24" s="1148"/>
      <c r="BA24" s="1148"/>
      <c r="BB24" s="1148"/>
      <c r="BC24" s="1148"/>
      <c r="BD24" s="1148"/>
      <c r="BE24" s="1148">
        <v>1</v>
      </c>
      <c r="BF24" s="1148"/>
      <c r="BG24" s="1148"/>
      <c r="BH24" s="1148"/>
      <c r="BI24" s="1148"/>
      <c r="BJ24" s="1148">
        <v>1</v>
      </c>
      <c r="BK24" s="1148"/>
      <c r="BL24" s="1148"/>
      <c r="BM24" s="1148"/>
      <c r="BN24" s="1148" t="s">
        <v>1082</v>
      </c>
      <c r="BO24" s="1148">
        <v>73668</v>
      </c>
      <c r="BP24" s="1148">
        <v>73668</v>
      </c>
      <c r="BQ24" s="1148">
        <v>73669</v>
      </c>
      <c r="BR24" s="1148">
        <v>221005</v>
      </c>
      <c r="BS24" s="1148"/>
      <c r="BT24" s="1148"/>
      <c r="BU24" s="1148"/>
      <c r="BV24" s="1148"/>
      <c r="BW24" s="1148"/>
      <c r="BX24" s="1148"/>
      <c r="BY24" s="1148"/>
      <c r="BZ24" s="1148"/>
      <c r="CA24" s="1148"/>
      <c r="CB24" s="1148"/>
      <c r="CC24" s="1148"/>
      <c r="CD24" s="1148"/>
      <c r="CE24" s="1148"/>
      <c r="CF24" s="1148"/>
      <c r="CG24" s="1148"/>
      <c r="CH24" s="1148"/>
      <c r="CI24" s="1148"/>
      <c r="CJ24" s="1148"/>
      <c r="CK24" s="1148" t="s">
        <v>16002</v>
      </c>
      <c r="CL24" s="1148" t="s">
        <v>15842</v>
      </c>
      <c r="CM24" s="1148" t="e">
        <v>#N/A</v>
      </c>
      <c r="CN24" s="1155" t="e">
        <v>#N/A</v>
      </c>
      <c r="CO24" s="1147">
        <v>420</v>
      </c>
    </row>
    <row r="25" spans="1:93" ht="15" customHeight="1">
      <c r="A25" s="1140">
        <v>419</v>
      </c>
      <c r="B25" s="1141" t="s">
        <v>14200</v>
      </c>
      <c r="C25" s="1141" t="s">
        <v>16003</v>
      </c>
      <c r="D25" s="1141"/>
      <c r="E25" s="1141"/>
      <c r="F25" s="1141" t="s">
        <v>491</v>
      </c>
      <c r="G25" s="1141" t="s">
        <v>15786</v>
      </c>
      <c r="H25" s="1141" t="s">
        <v>491</v>
      </c>
      <c r="I25" s="1141" t="s">
        <v>294</v>
      </c>
      <c r="J25" s="1141" t="s">
        <v>294</v>
      </c>
      <c r="K25" s="1143"/>
      <c r="L25" s="1141">
        <v>2023</v>
      </c>
      <c r="M25" s="1141" t="s">
        <v>2883</v>
      </c>
      <c r="N25" s="1141"/>
      <c r="O25" s="1141"/>
      <c r="P25" s="1141" t="s">
        <v>2883</v>
      </c>
      <c r="Q25" s="1141" t="s">
        <v>15089</v>
      </c>
      <c r="R25" s="1141" t="s">
        <v>15788</v>
      </c>
      <c r="S25" s="1141">
        <v>-9</v>
      </c>
      <c r="T25" s="1141" t="s">
        <v>15808</v>
      </c>
      <c r="U25" s="1144">
        <v>45087</v>
      </c>
      <c r="V25" s="1141" t="s">
        <v>16004</v>
      </c>
      <c r="W25" s="1141" t="s">
        <v>16005</v>
      </c>
      <c r="X25" s="1143"/>
      <c r="Y25" s="1141" t="s">
        <v>16006</v>
      </c>
      <c r="Z25" s="1141" t="s">
        <v>16007</v>
      </c>
      <c r="AA25" s="1141" t="s">
        <v>15793</v>
      </c>
      <c r="AB25" s="1141" t="s">
        <v>2603</v>
      </c>
      <c r="AC25" s="1141">
        <v>1</v>
      </c>
      <c r="AD25" s="1141" t="s">
        <v>11832</v>
      </c>
      <c r="AE25" s="1141" t="s">
        <v>10509</v>
      </c>
      <c r="AF25" s="1141" t="s">
        <v>15971</v>
      </c>
      <c r="AG25" s="1141" t="s">
        <v>16008</v>
      </c>
      <c r="AH25" s="1141" t="s">
        <v>16009</v>
      </c>
      <c r="AI25" s="1141" t="s">
        <v>15885</v>
      </c>
      <c r="AJ25" s="1145">
        <v>45198</v>
      </c>
      <c r="AK25" s="1141" t="s">
        <v>12821</v>
      </c>
      <c r="AL25" s="1141"/>
      <c r="AM25" s="1141" t="s">
        <v>15937</v>
      </c>
      <c r="AN25" s="1141">
        <v>100</v>
      </c>
      <c r="AO25" s="1141" t="s">
        <v>15800</v>
      </c>
      <c r="AP25" s="1141" t="s">
        <v>14510</v>
      </c>
      <c r="AQ25" s="1141" t="s">
        <v>14466</v>
      </c>
      <c r="AR25" s="1141" t="s">
        <v>2152</v>
      </c>
      <c r="AS25" s="1141"/>
      <c r="AT25" s="1141"/>
      <c r="AU25" s="1141"/>
      <c r="AV25" s="1141"/>
      <c r="AW25" s="1141" t="s">
        <v>15803</v>
      </c>
      <c r="AX25" s="1141"/>
      <c r="AY25" s="1141"/>
      <c r="AZ25" s="1141"/>
      <c r="BA25" s="1141"/>
      <c r="BB25" s="1141"/>
      <c r="BC25" s="1141"/>
      <c r="BD25" s="1141"/>
      <c r="BE25" s="1141">
        <v>1</v>
      </c>
      <c r="BF25" s="1141">
        <v>1</v>
      </c>
      <c r="BG25" s="1141">
        <v>1</v>
      </c>
      <c r="BH25" s="1141"/>
      <c r="BI25" s="1141"/>
      <c r="BJ25" s="1141">
        <v>3</v>
      </c>
      <c r="BK25" s="1141"/>
      <c r="BL25" s="1141"/>
      <c r="BM25" s="1141" t="s">
        <v>16010</v>
      </c>
      <c r="BN25" s="1141" t="s">
        <v>16011</v>
      </c>
      <c r="BO25" s="1141">
        <v>5736</v>
      </c>
      <c r="BP25" s="1141">
        <v>5136</v>
      </c>
      <c r="BQ25" s="1141">
        <v>5136</v>
      </c>
      <c r="BR25" s="1141">
        <v>16008</v>
      </c>
      <c r="BS25" s="1141"/>
      <c r="BT25" s="1141"/>
      <c r="BU25" s="1141"/>
      <c r="BV25" s="1141"/>
      <c r="BW25" s="1141"/>
      <c r="BX25" s="1141"/>
      <c r="BY25" s="1141"/>
      <c r="BZ25" s="1141"/>
      <c r="CA25" s="1141"/>
      <c r="CB25" s="1141"/>
      <c r="CC25" s="1141" t="s">
        <v>16012</v>
      </c>
      <c r="CD25" s="1143"/>
      <c r="CE25" s="1143"/>
      <c r="CF25" s="1141"/>
      <c r="CG25" s="1141"/>
      <c r="CH25" s="1141"/>
      <c r="CI25" s="1141"/>
      <c r="CJ25" s="1141" t="s">
        <v>16013</v>
      </c>
      <c r="CK25" s="1141" t="s">
        <v>16014</v>
      </c>
      <c r="CL25" s="1141" t="s">
        <v>294</v>
      </c>
      <c r="CM25" s="1141" t="e">
        <v>#N/A</v>
      </c>
      <c r="CN25" s="1146" t="e">
        <v>#N/A</v>
      </c>
      <c r="CO25" s="1140">
        <v>419</v>
      </c>
    </row>
    <row r="26" spans="1:93" ht="15" customHeight="1">
      <c r="A26" s="1147">
        <v>410</v>
      </c>
      <c r="B26" s="1148" t="s">
        <v>14201</v>
      </c>
      <c r="C26" s="1148" t="s">
        <v>16015</v>
      </c>
      <c r="D26" s="1148"/>
      <c r="E26" s="1148"/>
      <c r="F26" s="1148" t="s">
        <v>491</v>
      </c>
      <c r="G26" s="1148" t="s">
        <v>15786</v>
      </c>
      <c r="H26" s="1148" t="s">
        <v>491</v>
      </c>
      <c r="I26" s="1148" t="s">
        <v>294</v>
      </c>
      <c r="J26" s="1148" t="s">
        <v>294</v>
      </c>
      <c r="K26" s="1150"/>
      <c r="L26" s="1148">
        <v>2023</v>
      </c>
      <c r="M26" s="1148" t="s">
        <v>3298</v>
      </c>
      <c r="N26" s="1148"/>
      <c r="O26" s="1148"/>
      <c r="P26" s="1148" t="s">
        <v>3298</v>
      </c>
      <c r="Q26" s="1148" t="s">
        <v>15089</v>
      </c>
      <c r="R26" s="1148" t="s">
        <v>15788</v>
      </c>
      <c r="S26" s="1148">
        <v>-24</v>
      </c>
      <c r="T26" s="1148" t="s">
        <v>15808</v>
      </c>
      <c r="U26" s="1151">
        <v>45087</v>
      </c>
      <c r="V26" s="1148" t="s">
        <v>15788</v>
      </c>
      <c r="W26" s="1148" t="s">
        <v>16016</v>
      </c>
      <c r="X26" s="1150"/>
      <c r="Y26" s="1148" t="s">
        <v>16017</v>
      </c>
      <c r="Z26" s="1148" t="s">
        <v>16018</v>
      </c>
      <c r="AA26" s="1148" t="s">
        <v>15862</v>
      </c>
      <c r="AB26" s="1148" t="s">
        <v>908</v>
      </c>
      <c r="AC26" s="1148">
        <v>1</v>
      </c>
      <c r="AD26" s="1148" t="s">
        <v>6729</v>
      </c>
      <c r="AE26" s="1148" t="s">
        <v>10509</v>
      </c>
      <c r="AF26" s="1148" t="s">
        <v>16019</v>
      </c>
      <c r="AG26" s="1148" t="s">
        <v>16020</v>
      </c>
      <c r="AH26" s="1148" t="s">
        <v>16021</v>
      </c>
      <c r="AI26" s="1148" t="s">
        <v>16022</v>
      </c>
      <c r="AJ26" s="1152">
        <v>45203</v>
      </c>
      <c r="AK26" s="1148" t="s">
        <v>12821</v>
      </c>
      <c r="AL26" s="1148" t="s">
        <v>16023</v>
      </c>
      <c r="AM26" s="1148" t="s">
        <v>15817</v>
      </c>
      <c r="AN26" s="1148">
        <v>4</v>
      </c>
      <c r="AO26" s="1148" t="s">
        <v>15800</v>
      </c>
      <c r="AP26" s="1148" t="s">
        <v>16000</v>
      </c>
      <c r="AQ26" s="1148" t="s">
        <v>16024</v>
      </c>
      <c r="AR26" s="1148"/>
      <c r="AS26" s="1148"/>
      <c r="AT26" s="1148"/>
      <c r="AU26" s="1148"/>
      <c r="AV26" s="1148"/>
      <c r="AW26" s="1148" t="s">
        <v>16025</v>
      </c>
      <c r="AX26" s="1148"/>
      <c r="AY26" s="1148"/>
      <c r="AZ26" s="1148"/>
      <c r="BA26" s="1148"/>
      <c r="BB26" s="1148"/>
      <c r="BC26" s="1148"/>
      <c r="BD26" s="1148"/>
      <c r="BE26" s="1148">
        <v>1</v>
      </c>
      <c r="BF26" s="1148"/>
      <c r="BG26" s="1148"/>
      <c r="BH26" s="1148"/>
      <c r="BI26" s="1148"/>
      <c r="BJ26" s="1148">
        <v>1</v>
      </c>
      <c r="BK26" s="1148"/>
      <c r="BL26" s="1148"/>
      <c r="BM26" s="1148"/>
      <c r="BN26" s="1151">
        <v>44993</v>
      </c>
      <c r="BO26" s="1148">
        <v>16712</v>
      </c>
      <c r="BP26" s="1148">
        <v>11952</v>
      </c>
      <c r="BQ26" s="1148">
        <v>11952</v>
      </c>
      <c r="BR26" s="1148">
        <v>40616</v>
      </c>
      <c r="BS26" s="1148"/>
      <c r="BT26" s="1148"/>
      <c r="BU26" s="1148"/>
      <c r="BV26" s="1148"/>
      <c r="BW26" s="1148"/>
      <c r="BX26" s="1148"/>
      <c r="BY26" s="1148"/>
      <c r="BZ26" s="1148"/>
      <c r="CA26" s="1148"/>
      <c r="CB26" s="1148"/>
      <c r="CC26" s="1148" t="s">
        <v>16015</v>
      </c>
      <c r="CD26" s="1150"/>
      <c r="CE26" s="1150"/>
      <c r="CF26" s="1148"/>
      <c r="CG26" s="1148"/>
      <c r="CH26" s="1148"/>
      <c r="CI26" s="1148"/>
      <c r="CJ26" s="1148" t="s">
        <v>16026</v>
      </c>
      <c r="CK26" s="1148" t="s">
        <v>16027</v>
      </c>
      <c r="CL26" s="1148" t="s">
        <v>294</v>
      </c>
      <c r="CM26" s="1148" t="e">
        <v>#N/A</v>
      </c>
      <c r="CN26" s="1155" t="e">
        <v>#N/A</v>
      </c>
      <c r="CO26" s="1147">
        <v>410</v>
      </c>
    </row>
    <row r="27" spans="1:93" ht="15" customHeight="1">
      <c r="A27" s="1140">
        <v>408</v>
      </c>
      <c r="B27" s="1141" t="s">
        <v>14202</v>
      </c>
      <c r="C27" s="1141" t="s">
        <v>16028</v>
      </c>
      <c r="D27" s="1141"/>
      <c r="E27" s="1141"/>
      <c r="F27" s="1141" t="s">
        <v>491</v>
      </c>
      <c r="G27" s="1141" t="s">
        <v>15786</v>
      </c>
      <c r="H27" s="1141" t="s">
        <v>491</v>
      </c>
      <c r="I27" s="1141" t="s">
        <v>294</v>
      </c>
      <c r="J27" s="1141" t="s">
        <v>294</v>
      </c>
      <c r="K27" s="1143"/>
      <c r="L27" s="1141">
        <v>2023</v>
      </c>
      <c r="M27" s="1144">
        <v>44967</v>
      </c>
      <c r="N27" s="1141"/>
      <c r="O27" s="1141"/>
      <c r="P27" s="1144">
        <v>44967</v>
      </c>
      <c r="Q27" s="1141" t="s">
        <v>15089</v>
      </c>
      <c r="R27" s="1141" t="s">
        <v>15788</v>
      </c>
      <c r="S27" s="1141">
        <v>4</v>
      </c>
      <c r="T27" s="1141" t="s">
        <v>15947</v>
      </c>
      <c r="U27" s="1144">
        <v>45087</v>
      </c>
      <c r="V27" s="1141" t="s">
        <v>15788</v>
      </c>
      <c r="W27" s="1141" t="s">
        <v>16029</v>
      </c>
      <c r="X27" s="1143"/>
      <c r="Y27" s="1141" t="s">
        <v>16030</v>
      </c>
      <c r="Z27" s="1141" t="s">
        <v>16031</v>
      </c>
      <c r="AA27" s="1141" t="s">
        <v>15793</v>
      </c>
      <c r="AB27" s="1141" t="s">
        <v>3189</v>
      </c>
      <c r="AC27" s="1141">
        <v>2</v>
      </c>
      <c r="AD27" s="1141" t="s">
        <v>6558</v>
      </c>
      <c r="AE27" s="1141" t="s">
        <v>10509</v>
      </c>
      <c r="AF27" s="1141" t="s">
        <v>16032</v>
      </c>
      <c r="AG27" s="1141" t="s">
        <v>16033</v>
      </c>
      <c r="AH27" s="1141">
        <v>123963585</v>
      </c>
      <c r="AI27" s="1141" t="s">
        <v>16034</v>
      </c>
      <c r="AJ27" s="1145">
        <v>45203</v>
      </c>
      <c r="AK27" s="1141" t="s">
        <v>12821</v>
      </c>
      <c r="AL27" s="1141"/>
      <c r="AM27" s="1141" t="s">
        <v>16035</v>
      </c>
      <c r="AN27" s="1141">
        <v>50</v>
      </c>
      <c r="AO27" s="1141" t="s">
        <v>15800</v>
      </c>
      <c r="AP27" s="1141" t="s">
        <v>16036</v>
      </c>
      <c r="AQ27" s="1141" t="s">
        <v>14479</v>
      </c>
      <c r="AR27" s="1141"/>
      <c r="AS27" s="1141"/>
      <c r="AT27" s="1141"/>
      <c r="AU27" s="1141"/>
      <c r="AV27" s="1141"/>
      <c r="AW27" s="1141" t="s">
        <v>16037</v>
      </c>
      <c r="AX27" s="1141"/>
      <c r="AY27" s="1141"/>
      <c r="AZ27" s="1141"/>
      <c r="BA27" s="1141"/>
      <c r="BB27" s="1141"/>
      <c r="BC27" s="1141"/>
      <c r="BD27" s="1141"/>
      <c r="BE27" s="1141">
        <v>1</v>
      </c>
      <c r="BF27" s="1141"/>
      <c r="BG27" s="1141"/>
      <c r="BH27" s="1141"/>
      <c r="BI27" s="1141"/>
      <c r="BJ27" s="1141">
        <v>1</v>
      </c>
      <c r="BK27" s="1141"/>
      <c r="BL27" s="1141"/>
      <c r="BM27" s="1141"/>
      <c r="BN27" s="1141" t="s">
        <v>16038</v>
      </c>
      <c r="BO27" s="1141">
        <v>72824</v>
      </c>
      <c r="BP27" s="1141">
        <v>42738</v>
      </c>
      <c r="BQ27" s="1141">
        <v>42738</v>
      </c>
      <c r="BR27" s="1141">
        <v>158300</v>
      </c>
      <c r="BS27" s="1141"/>
      <c r="BT27" s="1141"/>
      <c r="BU27" s="1141"/>
      <c r="BV27" s="1141"/>
      <c r="BW27" s="1141"/>
      <c r="BX27" s="1141"/>
      <c r="BY27" s="1141"/>
      <c r="BZ27" s="1141"/>
      <c r="CA27" s="1141"/>
      <c r="CB27" s="1141"/>
      <c r="CC27" s="1141" t="s">
        <v>16039</v>
      </c>
      <c r="CD27" s="1143"/>
      <c r="CE27" s="1143"/>
      <c r="CF27" s="1141"/>
      <c r="CG27" s="1141"/>
      <c r="CH27" s="1141"/>
      <c r="CI27" s="1141"/>
      <c r="CJ27" s="1141" t="s">
        <v>16040</v>
      </c>
      <c r="CK27" s="1141" t="s">
        <v>16041</v>
      </c>
      <c r="CL27" s="1141" t="s">
        <v>294</v>
      </c>
      <c r="CM27" s="1141" t="e">
        <v>#N/A</v>
      </c>
      <c r="CN27" s="1146" t="e">
        <v>#N/A</v>
      </c>
      <c r="CO27" s="1140">
        <v>408</v>
      </c>
    </row>
    <row r="28" spans="1:93" ht="15" customHeight="1">
      <c r="A28" s="1147">
        <v>406</v>
      </c>
      <c r="B28" s="1148" t="s">
        <v>14204</v>
      </c>
      <c r="C28" s="1148" t="s">
        <v>16042</v>
      </c>
      <c r="D28" s="1148"/>
      <c r="E28" s="1148"/>
      <c r="F28" s="1148" t="s">
        <v>491</v>
      </c>
      <c r="G28" s="1148" t="s">
        <v>15786</v>
      </c>
      <c r="H28" s="1148" t="s">
        <v>518</v>
      </c>
      <c r="I28" s="1148" t="s">
        <v>294</v>
      </c>
      <c r="J28" s="1148" t="s">
        <v>294</v>
      </c>
      <c r="K28" s="1150"/>
      <c r="L28" s="1148">
        <v>2023</v>
      </c>
      <c r="M28" s="1148" t="s">
        <v>13417</v>
      </c>
      <c r="N28" s="1148"/>
      <c r="O28" s="1148"/>
      <c r="P28" s="1148" t="s">
        <v>13417</v>
      </c>
      <c r="Q28" s="1148" t="s">
        <v>15258</v>
      </c>
      <c r="R28" s="1148" t="s">
        <v>15788</v>
      </c>
      <c r="S28" s="1148">
        <v>-55</v>
      </c>
      <c r="T28" s="1148" t="s">
        <v>15808</v>
      </c>
      <c r="U28" s="1151">
        <v>45087</v>
      </c>
      <c r="V28" s="1148" t="s">
        <v>15788</v>
      </c>
      <c r="W28" s="1148" t="s">
        <v>16043</v>
      </c>
      <c r="X28" s="1148"/>
      <c r="Y28" s="1148" t="s">
        <v>16044</v>
      </c>
      <c r="Z28" s="1148" t="s">
        <v>16045</v>
      </c>
      <c r="AA28" s="1148" t="s">
        <v>15812</v>
      </c>
      <c r="AB28" s="1148" t="s">
        <v>54</v>
      </c>
      <c r="AC28" s="1148">
        <v>1</v>
      </c>
      <c r="AD28" s="1148" t="s">
        <v>6470</v>
      </c>
      <c r="AE28" s="1148" t="s">
        <v>10509</v>
      </c>
      <c r="AF28" s="1148" t="s">
        <v>16046</v>
      </c>
      <c r="AG28" s="1148" t="s">
        <v>16047</v>
      </c>
      <c r="AH28" s="1148" t="s">
        <v>16048</v>
      </c>
      <c r="AI28" s="1148" t="s">
        <v>16046</v>
      </c>
      <c r="AJ28" s="1152">
        <v>45203</v>
      </c>
      <c r="AK28" s="1148" t="s">
        <v>12821</v>
      </c>
      <c r="AL28" s="1148"/>
      <c r="AM28" s="1148" t="s">
        <v>15835</v>
      </c>
      <c r="AN28" s="1148">
        <v>100</v>
      </c>
      <c r="AO28" s="1148" t="s">
        <v>15800</v>
      </c>
      <c r="AP28" s="1148" t="s">
        <v>14510</v>
      </c>
      <c r="AQ28" s="1148"/>
      <c r="AR28" s="1148"/>
      <c r="AS28" s="1148"/>
      <c r="AT28" s="1148"/>
      <c r="AU28" s="1148"/>
      <c r="AV28" s="1148"/>
      <c r="AW28" s="1148" t="s">
        <v>15985</v>
      </c>
      <c r="AX28" s="1148"/>
      <c r="AY28" s="1148"/>
      <c r="AZ28" s="1148"/>
      <c r="BA28" s="1148"/>
      <c r="BB28" s="1148"/>
      <c r="BC28" s="1148"/>
      <c r="BD28" s="1148"/>
      <c r="BE28" s="1148">
        <v>1</v>
      </c>
      <c r="BF28" s="1148"/>
      <c r="BG28" s="1148"/>
      <c r="BH28" s="1148"/>
      <c r="BI28" s="1148"/>
      <c r="BJ28" s="1148">
        <v>1</v>
      </c>
      <c r="BK28" s="1148"/>
      <c r="BL28" s="1148"/>
      <c r="BM28" s="1148"/>
      <c r="BN28" s="1151">
        <v>45026</v>
      </c>
      <c r="BO28" s="1148">
        <v>18850</v>
      </c>
      <c r="BP28" s="1148"/>
      <c r="BQ28" s="1148"/>
      <c r="BR28" s="1148">
        <v>18850</v>
      </c>
      <c r="BS28" s="1148"/>
      <c r="BT28" s="1148"/>
      <c r="BU28" s="1148"/>
      <c r="BV28" s="1148"/>
      <c r="BW28" s="1148"/>
      <c r="BX28" s="1148"/>
      <c r="BY28" s="1148"/>
      <c r="BZ28" s="1148"/>
      <c r="CA28" s="1148"/>
      <c r="CB28" s="1148"/>
      <c r="CC28" s="1148" t="s">
        <v>16049</v>
      </c>
      <c r="CD28" s="1150"/>
      <c r="CE28" s="1150"/>
      <c r="CF28" s="1150"/>
      <c r="CG28" s="1148"/>
      <c r="CH28" s="1148"/>
      <c r="CI28" s="1148" t="s">
        <v>16050</v>
      </c>
      <c r="CJ28" s="1148" t="s">
        <v>16051</v>
      </c>
      <c r="CK28" s="1148" t="s">
        <v>16052</v>
      </c>
      <c r="CL28" s="1148" t="s">
        <v>294</v>
      </c>
      <c r="CM28" s="1148" t="e">
        <v>#N/A</v>
      </c>
      <c r="CN28" s="1155" t="e">
        <v>#N/A</v>
      </c>
      <c r="CO28" s="1147">
        <v>406</v>
      </c>
    </row>
    <row r="29" spans="1:93" ht="15" customHeight="1">
      <c r="A29" s="1140">
        <v>400</v>
      </c>
      <c r="B29" s="1141" t="s">
        <v>14205</v>
      </c>
      <c r="C29" s="1141" t="s">
        <v>16053</v>
      </c>
      <c r="D29" s="1141"/>
      <c r="E29" s="1141"/>
      <c r="F29" s="1141" t="s">
        <v>491</v>
      </c>
      <c r="G29" s="1141" t="s">
        <v>15786</v>
      </c>
      <c r="H29" s="1141" t="s">
        <v>515</v>
      </c>
      <c r="I29" s="1141" t="s">
        <v>294</v>
      </c>
      <c r="J29" s="1141" t="s">
        <v>294</v>
      </c>
      <c r="K29" s="1143"/>
      <c r="L29" s="1141">
        <v>2023</v>
      </c>
      <c r="M29" s="1141" t="s">
        <v>13747</v>
      </c>
      <c r="N29" s="1141"/>
      <c r="O29" s="1141"/>
      <c r="P29" s="1141" t="s">
        <v>13747</v>
      </c>
      <c r="Q29" s="1141" t="s">
        <v>15258</v>
      </c>
      <c r="R29" s="1141" t="s">
        <v>15788</v>
      </c>
      <c r="S29" s="1141">
        <v>-40</v>
      </c>
      <c r="T29" s="1141" t="s">
        <v>15808</v>
      </c>
      <c r="U29" s="1144">
        <v>45087</v>
      </c>
      <c r="V29" s="1141" t="s">
        <v>15788</v>
      </c>
      <c r="W29" s="1141" t="s">
        <v>16054</v>
      </c>
      <c r="X29" s="1143"/>
      <c r="Y29" s="1142" t="s">
        <v>16055</v>
      </c>
      <c r="Z29" s="1141" t="s">
        <v>16056</v>
      </c>
      <c r="AA29" s="1141" t="s">
        <v>15793</v>
      </c>
      <c r="AB29" s="1141" t="s">
        <v>57</v>
      </c>
      <c r="AC29" s="1141">
        <v>2</v>
      </c>
      <c r="AD29" s="1141" t="s">
        <v>13130</v>
      </c>
      <c r="AE29" s="1141" t="s">
        <v>10509</v>
      </c>
      <c r="AF29" s="1141" t="s">
        <v>16057</v>
      </c>
      <c r="AG29" s="1141" t="s">
        <v>16058</v>
      </c>
      <c r="AH29" s="1141">
        <v>133618768</v>
      </c>
      <c r="AI29" s="1141" t="s">
        <v>16034</v>
      </c>
      <c r="AJ29" s="1145">
        <v>45204</v>
      </c>
      <c r="AK29" s="1141" t="s">
        <v>12821</v>
      </c>
      <c r="AL29" s="1141"/>
      <c r="AM29" s="1141" t="s">
        <v>16059</v>
      </c>
      <c r="AN29" s="1141">
        <v>4</v>
      </c>
      <c r="AO29" s="1141" t="s">
        <v>15800</v>
      </c>
      <c r="AP29" s="1141" t="s">
        <v>14510</v>
      </c>
      <c r="AQ29" s="1141" t="s">
        <v>14466</v>
      </c>
      <c r="AR29" s="1141"/>
      <c r="AS29" s="1141"/>
      <c r="AT29" s="1141"/>
      <c r="AU29" s="1141"/>
      <c r="AV29" s="1141"/>
      <c r="AW29" s="1141" t="s">
        <v>16037</v>
      </c>
      <c r="AX29" s="1141"/>
      <c r="AY29" s="1141"/>
      <c r="AZ29" s="1141"/>
      <c r="BA29" s="1141"/>
      <c r="BB29" s="1141"/>
      <c r="BC29" s="1141"/>
      <c r="BD29" s="1141"/>
      <c r="BE29" s="1141">
        <v>1</v>
      </c>
      <c r="BF29" s="1141"/>
      <c r="BG29" s="1141"/>
      <c r="BH29" s="1141"/>
      <c r="BI29" s="1141"/>
      <c r="BJ29" s="1141">
        <v>1</v>
      </c>
      <c r="BK29" s="1141"/>
      <c r="BL29" s="1141"/>
      <c r="BM29" s="1141"/>
      <c r="BN29" s="1141" t="s">
        <v>2239</v>
      </c>
      <c r="BO29" s="1141">
        <v>9700</v>
      </c>
      <c r="BP29" s="1141">
        <v>9000</v>
      </c>
      <c r="BQ29" s="1141">
        <v>9000</v>
      </c>
      <c r="BR29" s="1141">
        <v>27699</v>
      </c>
      <c r="BS29" s="1141"/>
      <c r="BT29" s="1141"/>
      <c r="BU29" s="1141"/>
      <c r="BV29" s="1141"/>
      <c r="BW29" s="1141"/>
      <c r="BX29" s="1141"/>
      <c r="BY29" s="1141"/>
      <c r="BZ29" s="1141"/>
      <c r="CA29" s="1141"/>
      <c r="CB29" s="1141"/>
      <c r="CC29" s="1141" t="s">
        <v>16060</v>
      </c>
      <c r="CD29" s="1143"/>
      <c r="CE29" s="1143"/>
      <c r="CF29" s="1143"/>
      <c r="CG29" s="1143"/>
      <c r="CH29" s="1143"/>
      <c r="CI29" s="1141"/>
      <c r="CJ29" s="1141" t="s">
        <v>16061</v>
      </c>
      <c r="CK29" s="1141" t="s">
        <v>16062</v>
      </c>
      <c r="CL29" s="1141" t="s">
        <v>294</v>
      </c>
      <c r="CM29" s="1141" t="e">
        <v>#N/A</v>
      </c>
      <c r="CN29" s="1146" t="e">
        <v>#N/A</v>
      </c>
      <c r="CO29" s="1140">
        <v>400</v>
      </c>
    </row>
    <row r="30" spans="1:93" ht="15" customHeight="1">
      <c r="A30" s="1147">
        <v>399</v>
      </c>
      <c r="B30" s="1148" t="s">
        <v>14206</v>
      </c>
      <c r="C30" s="1148" t="s">
        <v>16063</v>
      </c>
      <c r="D30" s="1148"/>
      <c r="E30" s="1148"/>
      <c r="F30" s="1148" t="s">
        <v>491</v>
      </c>
      <c r="G30" s="1148" t="s">
        <v>15786</v>
      </c>
      <c r="H30" s="1148" t="s">
        <v>515</v>
      </c>
      <c r="I30" s="1148" t="s">
        <v>294</v>
      </c>
      <c r="J30" s="1148" t="s">
        <v>294</v>
      </c>
      <c r="K30" s="1150"/>
      <c r="L30" s="1148">
        <v>2023</v>
      </c>
      <c r="M30" s="1148" t="s">
        <v>13747</v>
      </c>
      <c r="N30" s="1148"/>
      <c r="O30" s="1148"/>
      <c r="P30" s="1148" t="s">
        <v>13747</v>
      </c>
      <c r="Q30" s="1148" t="s">
        <v>15258</v>
      </c>
      <c r="R30" s="1148" t="s">
        <v>15788</v>
      </c>
      <c r="S30" s="1148">
        <v>-40</v>
      </c>
      <c r="T30" s="1148" t="s">
        <v>15808</v>
      </c>
      <c r="U30" s="1151">
        <v>45087</v>
      </c>
      <c r="V30" s="1148" t="s">
        <v>15788</v>
      </c>
      <c r="W30" s="1148" t="s">
        <v>16064</v>
      </c>
      <c r="X30" s="1150"/>
      <c r="Y30" s="1149" t="s">
        <v>16065</v>
      </c>
      <c r="Z30" s="1148" t="s">
        <v>16066</v>
      </c>
      <c r="AA30" s="1148" t="s">
        <v>15793</v>
      </c>
      <c r="AB30" s="1148" t="s">
        <v>57</v>
      </c>
      <c r="AC30" s="1148">
        <v>2</v>
      </c>
      <c r="AD30" s="1148" t="s">
        <v>13533</v>
      </c>
      <c r="AE30" s="1148" t="s">
        <v>10509</v>
      </c>
      <c r="AF30" s="1148" t="s">
        <v>16057</v>
      </c>
      <c r="AG30" s="1148" t="s">
        <v>16058</v>
      </c>
      <c r="AH30" s="1148">
        <v>133618768</v>
      </c>
      <c r="AI30" s="1148" t="s">
        <v>16034</v>
      </c>
      <c r="AJ30" s="1152">
        <v>45204</v>
      </c>
      <c r="AK30" s="1148" t="s">
        <v>12821</v>
      </c>
      <c r="AL30" s="1148"/>
      <c r="AM30" s="1148" t="s">
        <v>16059</v>
      </c>
      <c r="AN30" s="1148">
        <v>4</v>
      </c>
      <c r="AO30" s="1148" t="s">
        <v>15800</v>
      </c>
      <c r="AP30" s="1148" t="s">
        <v>14510</v>
      </c>
      <c r="AQ30" s="1148" t="s">
        <v>14466</v>
      </c>
      <c r="AR30" s="1148"/>
      <c r="AS30" s="1148"/>
      <c r="AT30" s="1148"/>
      <c r="AU30" s="1148"/>
      <c r="AV30" s="1148"/>
      <c r="AW30" s="1148" t="s">
        <v>16037</v>
      </c>
      <c r="AX30" s="1148"/>
      <c r="AY30" s="1148"/>
      <c r="AZ30" s="1148"/>
      <c r="BA30" s="1148"/>
      <c r="BB30" s="1148"/>
      <c r="BC30" s="1148"/>
      <c r="BD30" s="1148"/>
      <c r="BE30" s="1148">
        <v>1</v>
      </c>
      <c r="BF30" s="1148"/>
      <c r="BG30" s="1148"/>
      <c r="BH30" s="1148"/>
      <c r="BI30" s="1148"/>
      <c r="BJ30" s="1148">
        <v>1</v>
      </c>
      <c r="BK30" s="1148"/>
      <c r="BL30" s="1148"/>
      <c r="BM30" s="1148"/>
      <c r="BN30" s="1148" t="s">
        <v>2239</v>
      </c>
      <c r="BO30" s="1148">
        <v>9700</v>
      </c>
      <c r="BP30" s="1148">
        <v>9000</v>
      </c>
      <c r="BQ30" s="1148">
        <v>9000</v>
      </c>
      <c r="BR30" s="1148">
        <v>27700</v>
      </c>
      <c r="BS30" s="1148"/>
      <c r="BT30" s="1148"/>
      <c r="BU30" s="1148"/>
      <c r="BV30" s="1148"/>
      <c r="BW30" s="1148"/>
      <c r="BX30" s="1148"/>
      <c r="BY30" s="1148"/>
      <c r="BZ30" s="1148"/>
      <c r="CA30" s="1148"/>
      <c r="CB30" s="1148"/>
      <c r="CC30" s="1148" t="s">
        <v>16067</v>
      </c>
      <c r="CD30" s="1150"/>
      <c r="CE30" s="1150"/>
      <c r="CF30" s="1150"/>
      <c r="CG30" s="1150"/>
      <c r="CH30" s="1150"/>
      <c r="CI30" s="1148"/>
      <c r="CJ30" s="1148" t="s">
        <v>16061</v>
      </c>
      <c r="CK30" s="1148" t="s">
        <v>16062</v>
      </c>
      <c r="CL30" s="1148" t="s">
        <v>294</v>
      </c>
      <c r="CM30" s="1148" t="e">
        <v>#N/A</v>
      </c>
      <c r="CN30" s="1155" t="e">
        <v>#N/A</v>
      </c>
      <c r="CO30" s="1147">
        <v>399</v>
      </c>
    </row>
    <row r="31" spans="1:93" ht="15" customHeight="1">
      <c r="A31" s="1140">
        <v>398</v>
      </c>
      <c r="B31" s="1141" t="s">
        <v>14207</v>
      </c>
      <c r="C31" s="1141" t="s">
        <v>16068</v>
      </c>
      <c r="D31" s="1143"/>
      <c r="E31" s="1143"/>
      <c r="F31" s="1141" t="s">
        <v>491</v>
      </c>
      <c r="G31" s="1141" t="s">
        <v>15786</v>
      </c>
      <c r="H31" s="1141" t="s">
        <v>515</v>
      </c>
      <c r="I31" s="1141" t="s">
        <v>294</v>
      </c>
      <c r="J31" s="1141" t="s">
        <v>294</v>
      </c>
      <c r="K31" s="1143"/>
      <c r="L31" s="1141">
        <v>2023</v>
      </c>
      <c r="M31" s="1141" t="s">
        <v>13747</v>
      </c>
      <c r="N31" s="1141"/>
      <c r="O31" s="1141"/>
      <c r="P31" s="1141" t="s">
        <v>13747</v>
      </c>
      <c r="Q31" s="1141" t="s">
        <v>15258</v>
      </c>
      <c r="R31" s="1141" t="s">
        <v>15788</v>
      </c>
      <c r="S31" s="1141">
        <v>-40</v>
      </c>
      <c r="T31" s="1141" t="s">
        <v>15808</v>
      </c>
      <c r="U31" s="1144">
        <v>45087</v>
      </c>
      <c r="V31" s="1141" t="s">
        <v>15788</v>
      </c>
      <c r="W31" s="1141" t="s">
        <v>16064</v>
      </c>
      <c r="X31" s="1143"/>
      <c r="Y31" s="1142" t="s">
        <v>16069</v>
      </c>
      <c r="Z31" s="1141" t="s">
        <v>16070</v>
      </c>
      <c r="AA31" s="1141" t="s">
        <v>15793</v>
      </c>
      <c r="AB31" s="1141" t="s">
        <v>57</v>
      </c>
      <c r="AC31" s="1141">
        <v>2</v>
      </c>
      <c r="AD31" s="1141" t="s">
        <v>13533</v>
      </c>
      <c r="AE31" s="1141" t="s">
        <v>10509</v>
      </c>
      <c r="AF31" s="1141" t="s">
        <v>16057</v>
      </c>
      <c r="AG31" s="1141" t="s">
        <v>16058</v>
      </c>
      <c r="AH31" s="1141">
        <v>133618768</v>
      </c>
      <c r="AI31" s="1141" t="s">
        <v>16034</v>
      </c>
      <c r="AJ31" s="1145">
        <v>45204</v>
      </c>
      <c r="AK31" s="1141" t="s">
        <v>12821</v>
      </c>
      <c r="AL31" s="1141"/>
      <c r="AM31" s="1141" t="s">
        <v>16059</v>
      </c>
      <c r="AN31" s="1141">
        <v>4</v>
      </c>
      <c r="AO31" s="1141" t="s">
        <v>15800</v>
      </c>
      <c r="AP31" s="1141" t="s">
        <v>14510</v>
      </c>
      <c r="AQ31" s="1141" t="s">
        <v>14466</v>
      </c>
      <c r="AR31" s="1141"/>
      <c r="AS31" s="1141"/>
      <c r="AT31" s="1141"/>
      <c r="AU31" s="1141"/>
      <c r="AV31" s="1141"/>
      <c r="AW31" s="1141" t="s">
        <v>16037</v>
      </c>
      <c r="AX31" s="1141"/>
      <c r="AY31" s="1141"/>
      <c r="AZ31" s="1141"/>
      <c r="BA31" s="1141"/>
      <c r="BB31" s="1141"/>
      <c r="BC31" s="1141"/>
      <c r="BD31" s="1141"/>
      <c r="BE31" s="1141">
        <v>1</v>
      </c>
      <c r="BF31" s="1141"/>
      <c r="BG31" s="1141"/>
      <c r="BH31" s="1141"/>
      <c r="BI31" s="1141"/>
      <c r="BJ31" s="1141">
        <v>1</v>
      </c>
      <c r="BK31" s="1141"/>
      <c r="BL31" s="1141"/>
      <c r="BM31" s="1141"/>
      <c r="BN31" s="1141" t="s">
        <v>2239</v>
      </c>
      <c r="BO31" s="1141">
        <v>9700</v>
      </c>
      <c r="BP31" s="1141">
        <v>9000</v>
      </c>
      <c r="BQ31" s="1141">
        <v>9000</v>
      </c>
      <c r="BR31" s="1141">
        <v>27700</v>
      </c>
      <c r="BS31" s="1141"/>
      <c r="BT31" s="1141"/>
      <c r="BU31" s="1141"/>
      <c r="BV31" s="1141"/>
      <c r="BW31" s="1141"/>
      <c r="BX31" s="1141"/>
      <c r="BY31" s="1141"/>
      <c r="BZ31" s="1141"/>
      <c r="CA31" s="1141"/>
      <c r="CB31" s="1141"/>
      <c r="CC31" s="1141" t="s">
        <v>16071</v>
      </c>
      <c r="CD31" s="1143"/>
      <c r="CE31" s="1143"/>
      <c r="CF31" s="1143"/>
      <c r="CG31" s="1141"/>
      <c r="CH31" s="1141"/>
      <c r="CI31" s="1141"/>
      <c r="CJ31" s="1141" t="s">
        <v>16061</v>
      </c>
      <c r="CK31" s="1141" t="s">
        <v>16062</v>
      </c>
      <c r="CL31" s="1141" t="s">
        <v>294</v>
      </c>
      <c r="CM31" s="1141" t="e">
        <v>#N/A</v>
      </c>
      <c r="CN31" s="1146" t="e">
        <v>#N/A</v>
      </c>
      <c r="CO31" s="1140">
        <v>398</v>
      </c>
    </row>
    <row r="32" spans="1:93" ht="15" customHeight="1">
      <c r="A32" s="1147">
        <v>397</v>
      </c>
      <c r="B32" s="1148" t="s">
        <v>14208</v>
      </c>
      <c r="C32" s="1148" t="s">
        <v>16072</v>
      </c>
      <c r="D32" s="1148"/>
      <c r="E32" s="1148"/>
      <c r="F32" s="1148" t="s">
        <v>491</v>
      </c>
      <c r="G32" s="1148" t="s">
        <v>15786</v>
      </c>
      <c r="H32" s="1148" t="s">
        <v>515</v>
      </c>
      <c r="I32" s="1148" t="s">
        <v>294</v>
      </c>
      <c r="J32" s="1148" t="s">
        <v>294</v>
      </c>
      <c r="K32" s="1150"/>
      <c r="L32" s="1148">
        <v>2023</v>
      </c>
      <c r="M32" s="1148" t="s">
        <v>13747</v>
      </c>
      <c r="N32" s="1148"/>
      <c r="O32" s="1148"/>
      <c r="P32" s="1148" t="s">
        <v>13747</v>
      </c>
      <c r="Q32" s="1148" t="s">
        <v>15258</v>
      </c>
      <c r="R32" s="1148" t="s">
        <v>15788</v>
      </c>
      <c r="S32" s="1148">
        <v>-40</v>
      </c>
      <c r="T32" s="1148" t="s">
        <v>15808</v>
      </c>
      <c r="U32" s="1151">
        <v>45087</v>
      </c>
      <c r="V32" s="1148" t="s">
        <v>15788</v>
      </c>
      <c r="W32" s="1148" t="s">
        <v>16064</v>
      </c>
      <c r="X32" s="1150"/>
      <c r="Y32" s="1149" t="s">
        <v>16073</v>
      </c>
      <c r="Z32" s="1148" t="s">
        <v>16074</v>
      </c>
      <c r="AA32" s="1148" t="s">
        <v>15793</v>
      </c>
      <c r="AB32" s="1148" t="s">
        <v>52</v>
      </c>
      <c r="AC32" s="1148">
        <v>1</v>
      </c>
      <c r="AD32" s="1148" t="s">
        <v>16075</v>
      </c>
      <c r="AE32" s="1148" t="s">
        <v>10509</v>
      </c>
      <c r="AF32" s="1148" t="s">
        <v>16057</v>
      </c>
      <c r="AG32" s="1148" t="s">
        <v>16058</v>
      </c>
      <c r="AH32" s="1148">
        <v>133618768</v>
      </c>
      <c r="AI32" s="1148" t="s">
        <v>16034</v>
      </c>
      <c r="AJ32" s="1152">
        <v>45204</v>
      </c>
      <c r="AK32" s="1148" t="s">
        <v>12821</v>
      </c>
      <c r="AL32" s="1148"/>
      <c r="AM32" s="1148" t="s">
        <v>16059</v>
      </c>
      <c r="AN32" s="1148">
        <v>4</v>
      </c>
      <c r="AO32" s="1148" t="s">
        <v>15800</v>
      </c>
      <c r="AP32" s="1148" t="s">
        <v>14510</v>
      </c>
      <c r="AQ32" s="1148" t="s">
        <v>14466</v>
      </c>
      <c r="AR32" s="1148"/>
      <c r="AS32" s="1148"/>
      <c r="AT32" s="1148"/>
      <c r="AU32" s="1148"/>
      <c r="AV32" s="1148"/>
      <c r="AW32" s="1148" t="s">
        <v>16037</v>
      </c>
      <c r="AX32" s="1148"/>
      <c r="AY32" s="1148"/>
      <c r="AZ32" s="1148"/>
      <c r="BA32" s="1148"/>
      <c r="BB32" s="1148"/>
      <c r="BC32" s="1148"/>
      <c r="BD32" s="1148"/>
      <c r="BE32" s="1148">
        <v>1</v>
      </c>
      <c r="BF32" s="1148"/>
      <c r="BG32" s="1148"/>
      <c r="BH32" s="1148"/>
      <c r="BI32" s="1148"/>
      <c r="BJ32" s="1148">
        <v>1</v>
      </c>
      <c r="BK32" s="1148"/>
      <c r="BL32" s="1148"/>
      <c r="BM32" s="1148"/>
      <c r="BN32" s="1148" t="s">
        <v>2239</v>
      </c>
      <c r="BO32" s="1148">
        <v>9700</v>
      </c>
      <c r="BP32" s="1148">
        <v>9000</v>
      </c>
      <c r="BQ32" s="1148">
        <v>9000</v>
      </c>
      <c r="BR32" s="1148">
        <v>27700</v>
      </c>
      <c r="BS32" s="1148"/>
      <c r="BT32" s="1148"/>
      <c r="BU32" s="1148"/>
      <c r="BV32" s="1148"/>
      <c r="BW32" s="1148"/>
      <c r="BX32" s="1148"/>
      <c r="BY32" s="1148"/>
      <c r="BZ32" s="1148"/>
      <c r="CA32" s="1148"/>
      <c r="CB32" s="1148"/>
      <c r="CC32" s="1148" t="s">
        <v>16076</v>
      </c>
      <c r="CD32" s="1150"/>
      <c r="CE32" s="1150"/>
      <c r="CF32" s="1150"/>
      <c r="CG32" s="1150"/>
      <c r="CH32" s="1150"/>
      <c r="CI32" s="1150"/>
      <c r="CJ32" s="1148" t="s">
        <v>16061</v>
      </c>
      <c r="CK32" s="1148" t="s">
        <v>16062</v>
      </c>
      <c r="CL32" s="1148" t="s">
        <v>294</v>
      </c>
      <c r="CM32" s="1148" t="e">
        <v>#N/A</v>
      </c>
      <c r="CN32" s="1155" t="e">
        <v>#N/A</v>
      </c>
      <c r="CO32" s="1147">
        <v>397</v>
      </c>
    </row>
    <row r="33" spans="1:93" ht="15" customHeight="1">
      <c r="A33" s="1140">
        <v>396</v>
      </c>
      <c r="B33" s="1141" t="s">
        <v>14209</v>
      </c>
      <c r="C33" s="1141" t="s">
        <v>16077</v>
      </c>
      <c r="D33" s="1141"/>
      <c r="E33" s="1141"/>
      <c r="F33" s="1141" t="s">
        <v>491</v>
      </c>
      <c r="G33" s="1141" t="s">
        <v>15786</v>
      </c>
      <c r="H33" s="1141" t="s">
        <v>515</v>
      </c>
      <c r="I33" s="1141" t="s">
        <v>294</v>
      </c>
      <c r="J33" s="1141" t="s">
        <v>294</v>
      </c>
      <c r="K33" s="1143"/>
      <c r="L33" s="1141">
        <v>2023</v>
      </c>
      <c r="M33" s="1141" t="s">
        <v>13747</v>
      </c>
      <c r="N33" s="1141"/>
      <c r="O33" s="1141"/>
      <c r="P33" s="1141" t="s">
        <v>13747</v>
      </c>
      <c r="Q33" s="1141" t="s">
        <v>15258</v>
      </c>
      <c r="R33" s="1141" t="s">
        <v>15788</v>
      </c>
      <c r="S33" s="1141">
        <v>-40</v>
      </c>
      <c r="T33" s="1141" t="s">
        <v>15808</v>
      </c>
      <c r="U33" s="1144">
        <v>45087</v>
      </c>
      <c r="V33" s="1141" t="s">
        <v>15788</v>
      </c>
      <c r="W33" s="1141" t="s">
        <v>16064</v>
      </c>
      <c r="X33" s="1143"/>
      <c r="Y33" s="1142" t="s">
        <v>16078</v>
      </c>
      <c r="Z33" s="1141" t="s">
        <v>16079</v>
      </c>
      <c r="AA33" s="1141" t="s">
        <v>15793</v>
      </c>
      <c r="AB33" s="1141" t="s">
        <v>52</v>
      </c>
      <c r="AC33" s="1141">
        <v>2</v>
      </c>
      <c r="AD33" s="1141" t="s">
        <v>16075</v>
      </c>
      <c r="AE33" s="1141" t="s">
        <v>10509</v>
      </c>
      <c r="AF33" s="1141" t="s">
        <v>16057</v>
      </c>
      <c r="AG33" s="1141" t="s">
        <v>16058</v>
      </c>
      <c r="AH33" s="1141">
        <v>133618768</v>
      </c>
      <c r="AI33" s="1141" t="s">
        <v>16034</v>
      </c>
      <c r="AJ33" s="1145">
        <v>45204</v>
      </c>
      <c r="AK33" s="1141" t="s">
        <v>12821</v>
      </c>
      <c r="AL33" s="1141"/>
      <c r="AM33" s="1141" t="s">
        <v>16059</v>
      </c>
      <c r="AN33" s="1141">
        <v>4</v>
      </c>
      <c r="AO33" s="1141" t="s">
        <v>15800</v>
      </c>
      <c r="AP33" s="1141" t="s">
        <v>14510</v>
      </c>
      <c r="AQ33" s="1141" t="s">
        <v>14466</v>
      </c>
      <c r="AR33" s="1141"/>
      <c r="AS33" s="1141"/>
      <c r="AT33" s="1141"/>
      <c r="AU33" s="1141"/>
      <c r="AV33" s="1141"/>
      <c r="AW33" s="1141" t="s">
        <v>16037</v>
      </c>
      <c r="AX33" s="1141"/>
      <c r="AY33" s="1141"/>
      <c r="AZ33" s="1141"/>
      <c r="BA33" s="1141"/>
      <c r="BB33" s="1141"/>
      <c r="BC33" s="1141"/>
      <c r="BD33" s="1141"/>
      <c r="BE33" s="1141">
        <v>1</v>
      </c>
      <c r="BF33" s="1141"/>
      <c r="BG33" s="1141"/>
      <c r="BH33" s="1141"/>
      <c r="BI33" s="1141"/>
      <c r="BJ33" s="1141">
        <v>1</v>
      </c>
      <c r="BK33" s="1141"/>
      <c r="BL33" s="1141"/>
      <c r="BM33" s="1141"/>
      <c r="BN33" s="1141" t="s">
        <v>2239</v>
      </c>
      <c r="BO33" s="1141">
        <v>9700</v>
      </c>
      <c r="BP33" s="1141">
        <v>9000</v>
      </c>
      <c r="BQ33" s="1141">
        <v>9000</v>
      </c>
      <c r="BR33" s="1141">
        <v>27700</v>
      </c>
      <c r="BS33" s="1141"/>
      <c r="BT33" s="1141"/>
      <c r="BU33" s="1141"/>
      <c r="BV33" s="1141"/>
      <c r="BW33" s="1141"/>
      <c r="BX33" s="1141"/>
      <c r="BY33" s="1141"/>
      <c r="BZ33" s="1141"/>
      <c r="CA33" s="1141"/>
      <c r="CB33" s="1141"/>
      <c r="CC33" s="1141" t="s">
        <v>16080</v>
      </c>
      <c r="CD33" s="1143"/>
      <c r="CE33" s="1143"/>
      <c r="CF33" s="1143"/>
      <c r="CG33" s="1143"/>
      <c r="CH33" s="1143"/>
      <c r="CI33" s="1143"/>
      <c r="CJ33" s="1141" t="s">
        <v>16061</v>
      </c>
      <c r="CK33" s="1141" t="s">
        <v>16062</v>
      </c>
      <c r="CL33" s="1141" t="s">
        <v>294</v>
      </c>
      <c r="CM33" s="1141" t="e">
        <v>#N/A</v>
      </c>
      <c r="CN33" s="1146" t="e">
        <v>#N/A</v>
      </c>
      <c r="CO33" s="1140">
        <v>396</v>
      </c>
    </row>
    <row r="34" spans="1:93" ht="15" customHeight="1">
      <c r="A34" s="1147">
        <v>395</v>
      </c>
      <c r="B34" s="1148" t="s">
        <v>14210</v>
      </c>
      <c r="C34" s="1148" t="s">
        <v>16081</v>
      </c>
      <c r="D34" s="1150"/>
      <c r="E34" s="1150"/>
      <c r="F34" s="1148" t="s">
        <v>491</v>
      </c>
      <c r="G34" s="1148" t="s">
        <v>15786</v>
      </c>
      <c r="H34" s="1148" t="s">
        <v>515</v>
      </c>
      <c r="I34" s="1148" t="s">
        <v>294</v>
      </c>
      <c r="J34" s="1148" t="s">
        <v>294</v>
      </c>
      <c r="K34" s="1150"/>
      <c r="L34" s="1148">
        <v>2023</v>
      </c>
      <c r="M34" s="1148" t="s">
        <v>13747</v>
      </c>
      <c r="N34" s="1148"/>
      <c r="O34" s="1148"/>
      <c r="P34" s="1148" t="s">
        <v>13747</v>
      </c>
      <c r="Q34" s="1148" t="s">
        <v>15258</v>
      </c>
      <c r="R34" s="1148" t="s">
        <v>15788</v>
      </c>
      <c r="S34" s="1148">
        <v>-40</v>
      </c>
      <c r="T34" s="1148" t="s">
        <v>15808</v>
      </c>
      <c r="U34" s="1151">
        <v>45087</v>
      </c>
      <c r="V34" s="1148" t="s">
        <v>15788</v>
      </c>
      <c r="W34" s="1148" t="s">
        <v>16064</v>
      </c>
      <c r="X34" s="1150"/>
      <c r="Y34" s="1149" t="s">
        <v>16082</v>
      </c>
      <c r="Z34" s="1148" t="s">
        <v>16083</v>
      </c>
      <c r="AA34" s="1148" t="s">
        <v>15793</v>
      </c>
      <c r="AB34" s="1148" t="s">
        <v>52</v>
      </c>
      <c r="AC34" s="1148">
        <v>2</v>
      </c>
      <c r="AD34" s="1148" t="s">
        <v>16075</v>
      </c>
      <c r="AE34" s="1148" t="s">
        <v>10509</v>
      </c>
      <c r="AF34" s="1148" t="s">
        <v>16057</v>
      </c>
      <c r="AG34" s="1148" t="s">
        <v>16058</v>
      </c>
      <c r="AH34" s="1148">
        <v>133618768</v>
      </c>
      <c r="AI34" s="1148" t="s">
        <v>16034</v>
      </c>
      <c r="AJ34" s="1152">
        <v>45204</v>
      </c>
      <c r="AK34" s="1148" t="s">
        <v>12821</v>
      </c>
      <c r="AL34" s="1148"/>
      <c r="AM34" s="1148" t="s">
        <v>16059</v>
      </c>
      <c r="AN34" s="1148">
        <v>4</v>
      </c>
      <c r="AO34" s="1148" t="s">
        <v>15800</v>
      </c>
      <c r="AP34" s="1148" t="s">
        <v>14510</v>
      </c>
      <c r="AQ34" s="1148" t="s">
        <v>14466</v>
      </c>
      <c r="AR34" s="1148"/>
      <c r="AS34" s="1148"/>
      <c r="AT34" s="1148"/>
      <c r="AU34" s="1148"/>
      <c r="AV34" s="1148"/>
      <c r="AW34" s="1148" t="s">
        <v>16037</v>
      </c>
      <c r="AX34" s="1148"/>
      <c r="AY34" s="1148"/>
      <c r="AZ34" s="1148"/>
      <c r="BA34" s="1148"/>
      <c r="BB34" s="1148"/>
      <c r="BC34" s="1148"/>
      <c r="BD34" s="1148"/>
      <c r="BE34" s="1148">
        <v>1</v>
      </c>
      <c r="BF34" s="1148"/>
      <c r="BG34" s="1148"/>
      <c r="BH34" s="1148"/>
      <c r="BI34" s="1148"/>
      <c r="BJ34" s="1148">
        <v>1</v>
      </c>
      <c r="BK34" s="1148"/>
      <c r="BL34" s="1148"/>
      <c r="BM34" s="1148"/>
      <c r="BN34" s="1148" t="s">
        <v>2239</v>
      </c>
      <c r="BO34" s="1148">
        <v>9700</v>
      </c>
      <c r="BP34" s="1148">
        <v>9000</v>
      </c>
      <c r="BQ34" s="1148">
        <v>9000</v>
      </c>
      <c r="BR34" s="1148">
        <v>27700</v>
      </c>
      <c r="BS34" s="1148"/>
      <c r="BT34" s="1148"/>
      <c r="BU34" s="1148"/>
      <c r="BV34" s="1148"/>
      <c r="BW34" s="1148"/>
      <c r="BX34" s="1148"/>
      <c r="BY34" s="1148"/>
      <c r="BZ34" s="1148"/>
      <c r="CA34" s="1148"/>
      <c r="CB34" s="1148"/>
      <c r="CC34" s="1148" t="s">
        <v>16084</v>
      </c>
      <c r="CD34" s="1150"/>
      <c r="CE34" s="1150"/>
      <c r="CF34" s="1150"/>
      <c r="CG34" s="1150"/>
      <c r="CH34" s="1148"/>
      <c r="CI34" s="1148"/>
      <c r="CJ34" s="1148" t="s">
        <v>16061</v>
      </c>
      <c r="CK34" s="1148" t="s">
        <v>16062</v>
      </c>
      <c r="CL34" s="1148" t="s">
        <v>294</v>
      </c>
      <c r="CM34" s="1148" t="e">
        <v>#N/A</v>
      </c>
      <c r="CN34" s="1155" t="e">
        <v>#N/A</v>
      </c>
      <c r="CO34" s="1147">
        <v>395</v>
      </c>
    </row>
    <row r="35" spans="1:93" ht="15" customHeight="1">
      <c r="A35" s="1140">
        <v>394</v>
      </c>
      <c r="B35" s="1141" t="s">
        <v>14211</v>
      </c>
      <c r="C35" s="1141" t="s">
        <v>16085</v>
      </c>
      <c r="D35" s="1141"/>
      <c r="E35" s="1141"/>
      <c r="F35" s="1141" t="s">
        <v>491</v>
      </c>
      <c r="G35" s="1141" t="s">
        <v>15786</v>
      </c>
      <c r="H35" s="1141" t="s">
        <v>515</v>
      </c>
      <c r="I35" s="1141" t="s">
        <v>294</v>
      </c>
      <c r="J35" s="1141" t="s">
        <v>294</v>
      </c>
      <c r="K35" s="1143"/>
      <c r="L35" s="1141">
        <v>2023</v>
      </c>
      <c r="M35" s="1141" t="s">
        <v>13747</v>
      </c>
      <c r="N35" s="1141"/>
      <c r="O35" s="1141"/>
      <c r="P35" s="1141" t="s">
        <v>13747</v>
      </c>
      <c r="Q35" s="1141" t="s">
        <v>15258</v>
      </c>
      <c r="R35" s="1141" t="s">
        <v>15788</v>
      </c>
      <c r="S35" s="1141">
        <v>-40</v>
      </c>
      <c r="T35" s="1141" t="s">
        <v>15808</v>
      </c>
      <c r="U35" s="1144">
        <v>45087</v>
      </c>
      <c r="V35" s="1141" t="s">
        <v>15788</v>
      </c>
      <c r="W35" s="1141" t="s">
        <v>16064</v>
      </c>
      <c r="X35" s="1143"/>
      <c r="Y35" s="1142" t="s">
        <v>16086</v>
      </c>
      <c r="Z35" s="1141" t="s">
        <v>16087</v>
      </c>
      <c r="AA35" s="1141" t="s">
        <v>15793</v>
      </c>
      <c r="AB35" s="1141" t="s">
        <v>3189</v>
      </c>
      <c r="AC35" s="1141">
        <v>1</v>
      </c>
      <c r="AD35" s="1141" t="s">
        <v>6482</v>
      </c>
      <c r="AE35" s="1141" t="s">
        <v>10509</v>
      </c>
      <c r="AF35" s="1141" t="s">
        <v>16057</v>
      </c>
      <c r="AG35" s="1141" t="s">
        <v>16058</v>
      </c>
      <c r="AH35" s="1141">
        <v>133618768</v>
      </c>
      <c r="AI35" s="1141" t="s">
        <v>16034</v>
      </c>
      <c r="AJ35" s="1145">
        <v>45204</v>
      </c>
      <c r="AK35" s="1141" t="s">
        <v>12821</v>
      </c>
      <c r="AL35" s="1141"/>
      <c r="AM35" s="1141" t="s">
        <v>16059</v>
      </c>
      <c r="AN35" s="1141">
        <v>4</v>
      </c>
      <c r="AO35" s="1141" t="s">
        <v>15800</v>
      </c>
      <c r="AP35" s="1141" t="s">
        <v>14510</v>
      </c>
      <c r="AQ35" s="1141" t="s">
        <v>14466</v>
      </c>
      <c r="AR35" s="1141"/>
      <c r="AS35" s="1141"/>
      <c r="AT35" s="1141"/>
      <c r="AU35" s="1141"/>
      <c r="AV35" s="1141"/>
      <c r="AW35" s="1141" t="s">
        <v>16037</v>
      </c>
      <c r="AX35" s="1141"/>
      <c r="AY35" s="1141"/>
      <c r="AZ35" s="1141"/>
      <c r="BA35" s="1141"/>
      <c r="BB35" s="1141"/>
      <c r="BC35" s="1141"/>
      <c r="BD35" s="1141"/>
      <c r="BE35" s="1141">
        <v>1</v>
      </c>
      <c r="BF35" s="1141"/>
      <c r="BG35" s="1141"/>
      <c r="BH35" s="1141"/>
      <c r="BI35" s="1141"/>
      <c r="BJ35" s="1141">
        <v>1</v>
      </c>
      <c r="BK35" s="1141"/>
      <c r="BL35" s="1141"/>
      <c r="BM35" s="1141"/>
      <c r="BN35" s="1141" t="s">
        <v>2239</v>
      </c>
      <c r="BO35" s="1141">
        <v>9700</v>
      </c>
      <c r="BP35" s="1141">
        <v>9000</v>
      </c>
      <c r="BQ35" s="1141">
        <v>9000</v>
      </c>
      <c r="BR35" s="1141">
        <v>27700</v>
      </c>
      <c r="BS35" s="1141"/>
      <c r="BT35" s="1141"/>
      <c r="BU35" s="1141"/>
      <c r="BV35" s="1141"/>
      <c r="BW35" s="1141"/>
      <c r="BX35" s="1141"/>
      <c r="BY35" s="1141"/>
      <c r="BZ35" s="1141"/>
      <c r="CA35" s="1141"/>
      <c r="CB35" s="1141"/>
      <c r="CC35" s="1141" t="s">
        <v>16088</v>
      </c>
      <c r="CD35" s="1143"/>
      <c r="CE35" s="1143"/>
      <c r="CF35" s="1143"/>
      <c r="CG35" s="1143"/>
      <c r="CH35" s="1141"/>
      <c r="CI35" s="1141"/>
      <c r="CJ35" s="1141" t="s">
        <v>16061</v>
      </c>
      <c r="CK35" s="1141" t="s">
        <v>16062</v>
      </c>
      <c r="CL35" s="1141" t="s">
        <v>294</v>
      </c>
      <c r="CM35" s="1141" t="e">
        <v>#N/A</v>
      </c>
      <c r="CN35" s="1146" t="e">
        <v>#N/A</v>
      </c>
      <c r="CO35" s="1140">
        <v>394</v>
      </c>
    </row>
    <row r="36" spans="1:93" ht="15" customHeight="1">
      <c r="A36" s="1147">
        <v>393</v>
      </c>
      <c r="B36" s="1148" t="s">
        <v>14212</v>
      </c>
      <c r="C36" s="1148" t="s">
        <v>16089</v>
      </c>
      <c r="D36" s="1148"/>
      <c r="E36" s="1148"/>
      <c r="F36" s="1148" t="s">
        <v>491</v>
      </c>
      <c r="G36" s="1148" t="s">
        <v>15786</v>
      </c>
      <c r="H36" s="1148" t="s">
        <v>515</v>
      </c>
      <c r="I36" s="1148" t="s">
        <v>294</v>
      </c>
      <c r="J36" s="1148" t="s">
        <v>294</v>
      </c>
      <c r="K36" s="1150"/>
      <c r="L36" s="1148">
        <v>2023</v>
      </c>
      <c r="M36" s="1148" t="s">
        <v>13747</v>
      </c>
      <c r="N36" s="1148"/>
      <c r="O36" s="1148"/>
      <c r="P36" s="1148" t="s">
        <v>13747</v>
      </c>
      <c r="Q36" s="1148" t="s">
        <v>15258</v>
      </c>
      <c r="R36" s="1148" t="s">
        <v>15788</v>
      </c>
      <c r="S36" s="1148">
        <v>-40</v>
      </c>
      <c r="T36" s="1148" t="s">
        <v>15808</v>
      </c>
      <c r="U36" s="1151">
        <v>45087</v>
      </c>
      <c r="V36" s="1148" t="s">
        <v>15788</v>
      </c>
      <c r="W36" s="1148" t="s">
        <v>16064</v>
      </c>
      <c r="X36" s="1150"/>
      <c r="Y36" s="1148" t="s">
        <v>16090</v>
      </c>
      <c r="Z36" s="1148" t="s">
        <v>16091</v>
      </c>
      <c r="AA36" s="1148" t="s">
        <v>15793</v>
      </c>
      <c r="AB36" s="1148" t="s">
        <v>3189</v>
      </c>
      <c r="AC36" s="1148">
        <v>1</v>
      </c>
      <c r="AD36" s="1148" t="s">
        <v>6482</v>
      </c>
      <c r="AE36" s="1148" t="s">
        <v>10509</v>
      </c>
      <c r="AF36" s="1148" t="s">
        <v>16057</v>
      </c>
      <c r="AG36" s="1148" t="s">
        <v>16058</v>
      </c>
      <c r="AH36" s="1148">
        <v>133618768</v>
      </c>
      <c r="AI36" s="1148" t="s">
        <v>16034</v>
      </c>
      <c r="AJ36" s="1152">
        <v>45204</v>
      </c>
      <c r="AK36" s="1148" t="s">
        <v>12821</v>
      </c>
      <c r="AL36" s="1148"/>
      <c r="AM36" s="1148" t="s">
        <v>16059</v>
      </c>
      <c r="AN36" s="1148">
        <v>4</v>
      </c>
      <c r="AO36" s="1148" t="s">
        <v>15800</v>
      </c>
      <c r="AP36" s="1148" t="s">
        <v>14510</v>
      </c>
      <c r="AQ36" s="1148" t="s">
        <v>14466</v>
      </c>
      <c r="AR36" s="1148"/>
      <c r="AS36" s="1148"/>
      <c r="AT36" s="1148"/>
      <c r="AU36" s="1148"/>
      <c r="AV36" s="1148"/>
      <c r="AW36" s="1148" t="s">
        <v>16037</v>
      </c>
      <c r="AX36" s="1148"/>
      <c r="AY36" s="1148"/>
      <c r="AZ36" s="1148"/>
      <c r="BA36" s="1148"/>
      <c r="BB36" s="1148"/>
      <c r="BC36" s="1148"/>
      <c r="BD36" s="1148"/>
      <c r="BE36" s="1148">
        <v>1</v>
      </c>
      <c r="BF36" s="1148"/>
      <c r="BG36" s="1148"/>
      <c r="BH36" s="1148"/>
      <c r="BI36" s="1148"/>
      <c r="BJ36" s="1148">
        <v>1</v>
      </c>
      <c r="BK36" s="1148"/>
      <c r="BL36" s="1148"/>
      <c r="BM36" s="1148"/>
      <c r="BN36" s="1148" t="s">
        <v>2239</v>
      </c>
      <c r="BO36" s="1148">
        <v>9700</v>
      </c>
      <c r="BP36" s="1148">
        <v>9000</v>
      </c>
      <c r="BQ36" s="1148">
        <v>9000</v>
      </c>
      <c r="BR36" s="1148">
        <v>27700</v>
      </c>
      <c r="BS36" s="1148"/>
      <c r="BT36" s="1148"/>
      <c r="BU36" s="1148"/>
      <c r="BV36" s="1148"/>
      <c r="BW36" s="1148"/>
      <c r="BX36" s="1148"/>
      <c r="BY36" s="1148"/>
      <c r="BZ36" s="1148"/>
      <c r="CA36" s="1148"/>
      <c r="CB36" s="1148"/>
      <c r="CC36" s="1148" t="s">
        <v>16092</v>
      </c>
      <c r="CD36" s="1150"/>
      <c r="CE36" s="1150"/>
      <c r="CF36" s="1150"/>
      <c r="CG36" s="1150"/>
      <c r="CH36" s="1148"/>
      <c r="CI36" s="1148"/>
      <c r="CJ36" s="1148" t="s">
        <v>16061</v>
      </c>
      <c r="CK36" s="1148" t="s">
        <v>16062</v>
      </c>
      <c r="CL36" s="1148" t="s">
        <v>294</v>
      </c>
      <c r="CM36" s="1148" t="e">
        <v>#N/A</v>
      </c>
      <c r="CN36" s="1155" t="e">
        <v>#N/A</v>
      </c>
      <c r="CO36" s="1147">
        <v>393</v>
      </c>
    </row>
    <row r="37" spans="1:93" ht="15" customHeight="1">
      <c r="A37" s="1140">
        <v>392</v>
      </c>
      <c r="B37" s="1141" t="s">
        <v>14213</v>
      </c>
      <c r="C37" s="1141" t="s">
        <v>16093</v>
      </c>
      <c r="D37" s="1143"/>
      <c r="E37" s="1141"/>
      <c r="F37" s="1141" t="s">
        <v>491</v>
      </c>
      <c r="G37" s="1141" t="s">
        <v>15786</v>
      </c>
      <c r="H37" s="1141" t="s">
        <v>515</v>
      </c>
      <c r="I37" s="1141" t="s">
        <v>294</v>
      </c>
      <c r="J37" s="1141" t="s">
        <v>294</v>
      </c>
      <c r="K37" s="1143"/>
      <c r="L37" s="1141">
        <v>2023</v>
      </c>
      <c r="M37" s="1141" t="s">
        <v>13747</v>
      </c>
      <c r="N37" s="1141"/>
      <c r="O37" s="1141"/>
      <c r="P37" s="1141" t="s">
        <v>13747</v>
      </c>
      <c r="Q37" s="1141" t="s">
        <v>15258</v>
      </c>
      <c r="R37" s="1141" t="s">
        <v>15788</v>
      </c>
      <c r="S37" s="1141">
        <v>-40</v>
      </c>
      <c r="T37" s="1141" t="s">
        <v>15808</v>
      </c>
      <c r="U37" s="1144">
        <v>45087</v>
      </c>
      <c r="V37" s="1141" t="s">
        <v>15788</v>
      </c>
      <c r="W37" s="1141" t="s">
        <v>16064</v>
      </c>
      <c r="X37" s="1143"/>
      <c r="Y37" s="1142" t="s">
        <v>16094</v>
      </c>
      <c r="Z37" s="1141" t="s">
        <v>16095</v>
      </c>
      <c r="AA37" s="1141" t="s">
        <v>15793</v>
      </c>
      <c r="AB37" s="1141" t="s">
        <v>57</v>
      </c>
      <c r="AC37" s="1141">
        <v>2</v>
      </c>
      <c r="AD37" s="1141" t="s">
        <v>13521</v>
      </c>
      <c r="AE37" s="1141" t="s">
        <v>10509</v>
      </c>
      <c r="AF37" s="1141" t="s">
        <v>16057</v>
      </c>
      <c r="AG37" s="1141" t="s">
        <v>16058</v>
      </c>
      <c r="AH37" s="1141">
        <v>133618768</v>
      </c>
      <c r="AI37" s="1141" t="s">
        <v>16034</v>
      </c>
      <c r="AJ37" s="1145">
        <v>45204</v>
      </c>
      <c r="AK37" s="1141" t="s">
        <v>12821</v>
      </c>
      <c r="AL37" s="1141"/>
      <c r="AM37" s="1141" t="s">
        <v>16059</v>
      </c>
      <c r="AN37" s="1141">
        <v>4</v>
      </c>
      <c r="AO37" s="1141" t="s">
        <v>15800</v>
      </c>
      <c r="AP37" s="1141" t="s">
        <v>14510</v>
      </c>
      <c r="AQ37" s="1141" t="s">
        <v>14466</v>
      </c>
      <c r="AR37" s="1141"/>
      <c r="AS37" s="1141"/>
      <c r="AT37" s="1141"/>
      <c r="AU37" s="1141"/>
      <c r="AV37" s="1141"/>
      <c r="AW37" s="1141" t="s">
        <v>16037</v>
      </c>
      <c r="AX37" s="1141"/>
      <c r="AY37" s="1141"/>
      <c r="AZ37" s="1141"/>
      <c r="BA37" s="1141"/>
      <c r="BB37" s="1141"/>
      <c r="BC37" s="1141"/>
      <c r="BD37" s="1141"/>
      <c r="BE37" s="1141">
        <v>1</v>
      </c>
      <c r="BF37" s="1141"/>
      <c r="BG37" s="1141"/>
      <c r="BH37" s="1141"/>
      <c r="BI37" s="1141"/>
      <c r="BJ37" s="1141">
        <v>1</v>
      </c>
      <c r="BK37" s="1141"/>
      <c r="BL37" s="1141"/>
      <c r="BM37" s="1141"/>
      <c r="BN37" s="1141" t="s">
        <v>2239</v>
      </c>
      <c r="BO37" s="1141">
        <v>9700</v>
      </c>
      <c r="BP37" s="1141">
        <v>9000</v>
      </c>
      <c r="BQ37" s="1141">
        <v>9000</v>
      </c>
      <c r="BR37" s="1141">
        <v>27700</v>
      </c>
      <c r="BS37" s="1141"/>
      <c r="BT37" s="1141"/>
      <c r="BU37" s="1141"/>
      <c r="BV37" s="1141"/>
      <c r="BW37" s="1141"/>
      <c r="BX37" s="1141"/>
      <c r="BY37" s="1141"/>
      <c r="BZ37" s="1141"/>
      <c r="CA37" s="1141"/>
      <c r="CB37" s="1141"/>
      <c r="CC37" s="1141" t="s">
        <v>16096</v>
      </c>
      <c r="CD37" s="1143"/>
      <c r="CE37" s="1143"/>
      <c r="CF37" s="1143"/>
      <c r="CG37" s="1143"/>
      <c r="CH37" s="1141"/>
      <c r="CI37" s="1141"/>
      <c r="CJ37" s="1141" t="s">
        <v>16061</v>
      </c>
      <c r="CK37" s="1141" t="s">
        <v>16062</v>
      </c>
      <c r="CL37" s="1141" t="s">
        <v>294</v>
      </c>
      <c r="CM37" s="1141" t="e">
        <v>#N/A</v>
      </c>
      <c r="CN37" s="1146" t="e">
        <v>#N/A</v>
      </c>
      <c r="CO37" s="1140">
        <v>392</v>
      </c>
    </row>
    <row r="38" spans="1:93" ht="15" customHeight="1">
      <c r="A38" s="1147">
        <v>379</v>
      </c>
      <c r="B38" s="1148" t="s">
        <v>14214</v>
      </c>
      <c r="C38" s="1148" t="s">
        <v>16097</v>
      </c>
      <c r="D38" s="1148"/>
      <c r="E38" s="1148"/>
      <c r="F38" s="1148" t="s">
        <v>491</v>
      </c>
      <c r="G38" s="1148" t="s">
        <v>15786</v>
      </c>
      <c r="H38" s="1148" t="s">
        <v>491</v>
      </c>
      <c r="I38" s="1148" t="s">
        <v>294</v>
      </c>
      <c r="J38" s="1148" t="s">
        <v>294</v>
      </c>
      <c r="K38" s="1150"/>
      <c r="L38" s="1148">
        <v>2023</v>
      </c>
      <c r="M38" s="1148" t="s">
        <v>2783</v>
      </c>
      <c r="N38" s="1148"/>
      <c r="O38" s="1148"/>
      <c r="P38" s="1148" t="s">
        <v>2783</v>
      </c>
      <c r="Q38" s="1148" t="s">
        <v>15089</v>
      </c>
      <c r="R38" s="1148" t="s">
        <v>15788</v>
      </c>
      <c r="S38" s="1148">
        <v>-25</v>
      </c>
      <c r="T38" s="1148" t="s">
        <v>15808</v>
      </c>
      <c r="U38" s="1151">
        <v>45087</v>
      </c>
      <c r="V38" s="1148" t="s">
        <v>15788</v>
      </c>
      <c r="W38" s="1148" t="s">
        <v>16098</v>
      </c>
      <c r="X38" s="1148" t="s">
        <v>16099</v>
      </c>
      <c r="Y38" s="1148" t="s">
        <v>16100</v>
      </c>
      <c r="Z38" s="1148" t="s">
        <v>16101</v>
      </c>
      <c r="AA38" s="1148" t="s">
        <v>15831</v>
      </c>
      <c r="AB38" s="1148" t="s">
        <v>48</v>
      </c>
      <c r="AC38" s="1148">
        <v>1</v>
      </c>
      <c r="AD38" s="1148" t="s">
        <v>57</v>
      </c>
      <c r="AE38" s="1148" t="s">
        <v>10509</v>
      </c>
      <c r="AF38" s="1148" t="s">
        <v>16102</v>
      </c>
      <c r="AG38" s="1150"/>
      <c r="AH38" s="1148"/>
      <c r="AI38" s="1148" t="s">
        <v>16102</v>
      </c>
      <c r="AJ38" s="1152">
        <v>45205</v>
      </c>
      <c r="AK38" s="1148" t="s">
        <v>12821</v>
      </c>
      <c r="AL38" s="1148" t="s">
        <v>16103</v>
      </c>
      <c r="AM38" s="1148" t="s">
        <v>15852</v>
      </c>
      <c r="AN38" s="1148">
        <v>1</v>
      </c>
      <c r="AO38" s="1148" t="s">
        <v>15800</v>
      </c>
      <c r="AP38" s="1148" t="s">
        <v>16104</v>
      </c>
      <c r="AQ38" s="1148" t="s">
        <v>15853</v>
      </c>
      <c r="AR38" s="1148"/>
      <c r="AS38" s="1148"/>
      <c r="AT38" s="1148"/>
      <c r="AU38" s="1148"/>
      <c r="AV38" s="1148"/>
      <c r="AW38" s="1148" t="s">
        <v>16105</v>
      </c>
      <c r="AX38" s="1148"/>
      <c r="AY38" s="1148"/>
      <c r="AZ38" s="1148"/>
      <c r="BA38" s="1148"/>
      <c r="BB38" s="1148"/>
      <c r="BC38" s="1148"/>
      <c r="BD38" s="1148"/>
      <c r="BE38" s="1148">
        <v>1</v>
      </c>
      <c r="BF38" s="1148"/>
      <c r="BG38" s="1148"/>
      <c r="BH38" s="1148"/>
      <c r="BI38" s="1148"/>
      <c r="BJ38" s="1148">
        <v>1</v>
      </c>
      <c r="BK38" s="1148"/>
      <c r="BL38" s="1148"/>
      <c r="BM38" s="1148"/>
      <c r="BN38" s="1151">
        <v>45056</v>
      </c>
      <c r="BO38" s="1148">
        <v>42451</v>
      </c>
      <c r="BP38" s="1148">
        <v>42451</v>
      </c>
      <c r="BQ38" s="1148"/>
      <c r="BR38" s="1148">
        <v>84902</v>
      </c>
      <c r="BS38" s="1148"/>
      <c r="BT38" s="1148"/>
      <c r="BU38" s="1148"/>
      <c r="BV38" s="1148"/>
      <c r="BW38" s="1148"/>
      <c r="BX38" s="1148"/>
      <c r="BY38" s="1148"/>
      <c r="BZ38" s="1148"/>
      <c r="CA38" s="1148"/>
      <c r="CB38" s="1148"/>
      <c r="CC38" s="1153" t="s">
        <v>16106</v>
      </c>
      <c r="CD38" s="1150"/>
      <c r="CE38" s="1150"/>
      <c r="CF38" s="1150"/>
      <c r="CG38" s="1150"/>
      <c r="CH38" s="1150"/>
      <c r="CI38" s="1148"/>
      <c r="CJ38" s="1148" t="s">
        <v>16107</v>
      </c>
      <c r="CK38" s="1148" t="s">
        <v>16108</v>
      </c>
      <c r="CL38" s="1148" t="s">
        <v>15842</v>
      </c>
      <c r="CM38" s="1148" t="e">
        <v>#N/A</v>
      </c>
      <c r="CN38" s="1155" t="e">
        <v>#N/A</v>
      </c>
      <c r="CO38" s="1147">
        <v>379</v>
      </c>
    </row>
    <row r="39" spans="1:93" ht="15" customHeight="1">
      <c r="A39" s="1140">
        <v>378</v>
      </c>
      <c r="B39" s="1141" t="s">
        <v>14215</v>
      </c>
      <c r="C39" s="1141" t="s">
        <v>16109</v>
      </c>
      <c r="D39" s="1141"/>
      <c r="E39" s="1141"/>
      <c r="F39" s="1141" t="s">
        <v>491</v>
      </c>
      <c r="G39" s="1141" t="s">
        <v>15786</v>
      </c>
      <c r="H39" s="1141" t="s">
        <v>491</v>
      </c>
      <c r="I39" s="1141" t="s">
        <v>294</v>
      </c>
      <c r="J39" s="1141" t="s">
        <v>294</v>
      </c>
      <c r="K39" s="1143"/>
      <c r="L39" s="1141">
        <v>2023</v>
      </c>
      <c r="M39" s="1141" t="s">
        <v>2783</v>
      </c>
      <c r="N39" s="1141"/>
      <c r="O39" s="1141"/>
      <c r="P39" s="1141" t="s">
        <v>2783</v>
      </c>
      <c r="Q39" s="1141" t="s">
        <v>15089</v>
      </c>
      <c r="R39" s="1141" t="s">
        <v>15788</v>
      </c>
      <c r="S39" s="1141">
        <v>-25</v>
      </c>
      <c r="T39" s="1141" t="s">
        <v>15808</v>
      </c>
      <c r="U39" s="1144">
        <v>45087</v>
      </c>
      <c r="V39" s="1141" t="s">
        <v>15788</v>
      </c>
      <c r="W39" s="1141" t="s">
        <v>16098</v>
      </c>
      <c r="X39" s="1141" t="s">
        <v>16099</v>
      </c>
      <c r="Y39" s="1141" t="s">
        <v>16110</v>
      </c>
      <c r="Z39" s="1141" t="s">
        <v>16111</v>
      </c>
      <c r="AA39" s="1141" t="s">
        <v>15831</v>
      </c>
      <c r="AB39" s="1141" t="s">
        <v>48</v>
      </c>
      <c r="AC39" s="1141">
        <v>1</v>
      </c>
      <c r="AD39" s="1141" t="s">
        <v>14422</v>
      </c>
      <c r="AE39" s="1141" t="s">
        <v>10509</v>
      </c>
      <c r="AF39" s="1141" t="s">
        <v>16102</v>
      </c>
      <c r="AG39" s="1143"/>
      <c r="AH39" s="1141"/>
      <c r="AI39" s="1141" t="s">
        <v>16102</v>
      </c>
      <c r="AJ39" s="1145">
        <v>45205</v>
      </c>
      <c r="AK39" s="1141" t="s">
        <v>12821</v>
      </c>
      <c r="AL39" s="1141" t="s">
        <v>16112</v>
      </c>
      <c r="AM39" s="1141" t="s">
        <v>15852</v>
      </c>
      <c r="AN39" s="1141">
        <v>30</v>
      </c>
      <c r="AO39" s="1141" t="s">
        <v>15800</v>
      </c>
      <c r="AP39" s="1141" t="s">
        <v>16104</v>
      </c>
      <c r="AQ39" s="1141" t="s">
        <v>15853</v>
      </c>
      <c r="AR39" s="1141"/>
      <c r="AS39" s="1141"/>
      <c r="AT39" s="1141"/>
      <c r="AU39" s="1141"/>
      <c r="AV39" s="1141"/>
      <c r="AW39" s="1141" t="s">
        <v>16105</v>
      </c>
      <c r="AX39" s="1141"/>
      <c r="AY39" s="1141"/>
      <c r="AZ39" s="1141"/>
      <c r="BA39" s="1141"/>
      <c r="BB39" s="1141"/>
      <c r="BC39" s="1141"/>
      <c r="BD39" s="1141"/>
      <c r="BE39" s="1141">
        <v>1</v>
      </c>
      <c r="BF39" s="1141"/>
      <c r="BG39" s="1141"/>
      <c r="BH39" s="1141"/>
      <c r="BI39" s="1141"/>
      <c r="BJ39" s="1141">
        <v>1</v>
      </c>
      <c r="BK39" s="1141"/>
      <c r="BL39" s="1141"/>
      <c r="BM39" s="1141"/>
      <c r="BN39" s="1144">
        <v>45056</v>
      </c>
      <c r="BO39" s="1141">
        <v>150997</v>
      </c>
      <c r="BP39" s="1141"/>
      <c r="BQ39" s="1141"/>
      <c r="BR39" s="1141">
        <v>150997</v>
      </c>
      <c r="BS39" s="1141"/>
      <c r="BT39" s="1141"/>
      <c r="BU39" s="1141"/>
      <c r="BV39" s="1141"/>
      <c r="BW39" s="1141"/>
      <c r="BX39" s="1141"/>
      <c r="BY39" s="1141"/>
      <c r="BZ39" s="1141"/>
      <c r="CA39" s="1141"/>
      <c r="CB39" s="1141"/>
      <c r="CC39" s="1141" t="s">
        <v>16113</v>
      </c>
      <c r="CD39" s="1143"/>
      <c r="CE39" s="1143"/>
      <c r="CF39" s="1143"/>
      <c r="CG39" s="1141"/>
      <c r="CH39" s="1141"/>
      <c r="CI39" s="1141"/>
      <c r="CJ39" s="1141" t="s">
        <v>16107</v>
      </c>
      <c r="CK39" s="1141" t="s">
        <v>16108</v>
      </c>
      <c r="CL39" s="1141" t="s">
        <v>15842</v>
      </c>
      <c r="CM39" s="1141" t="e">
        <v>#N/A</v>
      </c>
      <c r="CN39" s="1146" t="e">
        <v>#N/A</v>
      </c>
      <c r="CO39" s="1140">
        <v>378</v>
      </c>
    </row>
    <row r="40" spans="1:93" ht="15" customHeight="1">
      <c r="A40" s="1147">
        <v>377</v>
      </c>
      <c r="B40" s="1148" t="s">
        <v>14216</v>
      </c>
      <c r="C40" s="1148" t="s">
        <v>16114</v>
      </c>
      <c r="D40" s="1148"/>
      <c r="E40" s="1148"/>
      <c r="F40" s="1148" t="s">
        <v>491</v>
      </c>
      <c r="G40" s="1148" t="s">
        <v>15786</v>
      </c>
      <c r="H40" s="1148" t="s">
        <v>518</v>
      </c>
      <c r="I40" s="1148" t="s">
        <v>294</v>
      </c>
      <c r="J40" s="1148" t="s">
        <v>294</v>
      </c>
      <c r="K40" s="1150"/>
      <c r="L40" s="1148">
        <v>2023</v>
      </c>
      <c r="M40" s="1148" t="s">
        <v>7832</v>
      </c>
      <c r="N40" s="1148"/>
      <c r="O40" s="1148"/>
      <c r="P40" s="1148" t="s">
        <v>7832</v>
      </c>
      <c r="Q40" s="1148" t="s">
        <v>15267</v>
      </c>
      <c r="R40" s="1148" t="s">
        <v>15788</v>
      </c>
      <c r="S40" s="1148">
        <v>-85</v>
      </c>
      <c r="T40" s="1148" t="s">
        <v>15808</v>
      </c>
      <c r="U40" s="1151">
        <v>45087</v>
      </c>
      <c r="V40" s="1148" t="s">
        <v>15788</v>
      </c>
      <c r="W40" s="1148" t="s">
        <v>15829</v>
      </c>
      <c r="X40" s="1150"/>
      <c r="Y40" s="1148" t="s">
        <v>16115</v>
      </c>
      <c r="Z40" s="1148" t="s">
        <v>16116</v>
      </c>
      <c r="AA40" s="1148" t="s">
        <v>15831</v>
      </c>
      <c r="AB40" s="1148" t="s">
        <v>49</v>
      </c>
      <c r="AC40" s="1148">
        <v>1</v>
      </c>
      <c r="AD40" s="1148" t="s">
        <v>6582</v>
      </c>
      <c r="AE40" s="1148" t="s">
        <v>10509</v>
      </c>
      <c r="AF40" s="1148" t="s">
        <v>15832</v>
      </c>
      <c r="AG40" s="1148" t="s">
        <v>15833</v>
      </c>
      <c r="AH40" s="1148">
        <v>60138392525</v>
      </c>
      <c r="AI40" s="1148" t="s">
        <v>15834</v>
      </c>
      <c r="AJ40" s="1152">
        <v>45205</v>
      </c>
      <c r="AK40" s="1148" t="s">
        <v>12821</v>
      </c>
      <c r="AL40" s="1148"/>
      <c r="AM40" s="1148" t="s">
        <v>15835</v>
      </c>
      <c r="AN40" s="1148">
        <v>800</v>
      </c>
      <c r="AO40" s="1148" t="s">
        <v>15800</v>
      </c>
      <c r="AP40" s="1148" t="s">
        <v>14510</v>
      </c>
      <c r="AQ40" s="1148"/>
      <c r="AR40" s="1148"/>
      <c r="AS40" s="1148"/>
      <c r="AT40" s="1148"/>
      <c r="AU40" s="1148"/>
      <c r="AV40" s="1148"/>
      <c r="AW40" s="1148" t="s">
        <v>15837</v>
      </c>
      <c r="AX40" s="1148"/>
      <c r="AY40" s="1148"/>
      <c r="AZ40" s="1148"/>
      <c r="BA40" s="1148"/>
      <c r="BB40" s="1148"/>
      <c r="BC40" s="1148"/>
      <c r="BD40" s="1148">
        <v>0</v>
      </c>
      <c r="BE40" s="1148">
        <v>4</v>
      </c>
      <c r="BF40" s="1148"/>
      <c r="BG40" s="1148"/>
      <c r="BH40" s="1148"/>
      <c r="BI40" s="1148"/>
      <c r="BJ40" s="1148">
        <v>4</v>
      </c>
      <c r="BK40" s="1148"/>
      <c r="BL40" s="1148"/>
      <c r="BM40" s="1148"/>
      <c r="BN40" s="1151">
        <v>45087</v>
      </c>
      <c r="BO40" s="1148">
        <v>31385</v>
      </c>
      <c r="BP40" s="1148"/>
      <c r="BQ40" s="1148"/>
      <c r="BR40" s="1148">
        <v>31385</v>
      </c>
      <c r="BS40" s="1148"/>
      <c r="BT40" s="1148"/>
      <c r="BU40" s="1148"/>
      <c r="BV40" s="1148"/>
      <c r="BW40" s="1148"/>
      <c r="BX40" s="1148"/>
      <c r="BY40" s="1148"/>
      <c r="BZ40" s="1148"/>
      <c r="CA40" s="1148"/>
      <c r="CB40" s="1148"/>
      <c r="CC40" s="1148" t="s">
        <v>16117</v>
      </c>
      <c r="CD40" s="1150"/>
      <c r="CE40" s="1150"/>
      <c r="CF40" s="1148"/>
      <c r="CG40" s="1148"/>
      <c r="CH40" s="1148"/>
      <c r="CI40" s="1148" t="s">
        <v>16118</v>
      </c>
      <c r="CJ40" s="1148" t="s">
        <v>16119</v>
      </c>
      <c r="CK40" s="1148" t="s">
        <v>16120</v>
      </c>
      <c r="CL40" s="1148" t="s">
        <v>294</v>
      </c>
      <c r="CM40" s="1148" t="e">
        <v>#N/A</v>
      </c>
      <c r="CN40" s="1155" t="e">
        <v>#N/A</v>
      </c>
      <c r="CO40" s="1147">
        <v>377</v>
      </c>
    </row>
    <row r="41" spans="1:93" ht="15" customHeight="1">
      <c r="A41" s="1140">
        <v>376</v>
      </c>
      <c r="B41" s="1141" t="s">
        <v>14217</v>
      </c>
      <c r="C41" s="1141" t="s">
        <v>16121</v>
      </c>
      <c r="D41" s="1141"/>
      <c r="E41" s="1141"/>
      <c r="F41" s="1141" t="s">
        <v>491</v>
      </c>
      <c r="G41" s="1141" t="s">
        <v>15786</v>
      </c>
      <c r="H41" s="1141" t="s">
        <v>518</v>
      </c>
      <c r="I41" s="1141" t="s">
        <v>294</v>
      </c>
      <c r="J41" s="1141" t="s">
        <v>294</v>
      </c>
      <c r="K41" s="1143"/>
      <c r="L41" s="1141">
        <v>2023</v>
      </c>
      <c r="M41" s="1141" t="s">
        <v>7832</v>
      </c>
      <c r="N41" s="1141"/>
      <c r="O41" s="1141"/>
      <c r="P41" s="1141" t="s">
        <v>7832</v>
      </c>
      <c r="Q41" s="1141" t="s">
        <v>15267</v>
      </c>
      <c r="R41" s="1141" t="s">
        <v>15788</v>
      </c>
      <c r="S41" s="1141">
        <v>-85</v>
      </c>
      <c r="T41" s="1141" t="s">
        <v>15808</v>
      </c>
      <c r="U41" s="1144">
        <v>45087</v>
      </c>
      <c r="V41" s="1141" t="s">
        <v>15788</v>
      </c>
      <c r="W41" s="1141" t="s">
        <v>15829</v>
      </c>
      <c r="X41" s="1143"/>
      <c r="Y41" s="1141" t="s">
        <v>16122</v>
      </c>
      <c r="Z41" s="1141" t="s">
        <v>16123</v>
      </c>
      <c r="AA41" s="1141" t="s">
        <v>15831</v>
      </c>
      <c r="AB41" s="1141" t="s">
        <v>49</v>
      </c>
      <c r="AC41" s="1141">
        <v>2</v>
      </c>
      <c r="AD41" s="1141" t="s">
        <v>6582</v>
      </c>
      <c r="AE41" s="1141" t="s">
        <v>10509</v>
      </c>
      <c r="AF41" s="1141" t="s">
        <v>15832</v>
      </c>
      <c r="AG41" s="1141" t="s">
        <v>15833</v>
      </c>
      <c r="AH41" s="1141">
        <v>60138392525</v>
      </c>
      <c r="AI41" s="1141" t="s">
        <v>15834</v>
      </c>
      <c r="AJ41" s="1145">
        <v>45205</v>
      </c>
      <c r="AK41" s="1141" t="s">
        <v>12821</v>
      </c>
      <c r="AL41" s="1141"/>
      <c r="AM41" s="1141" t="s">
        <v>15835</v>
      </c>
      <c r="AN41" s="1141">
        <v>800</v>
      </c>
      <c r="AO41" s="1141" t="s">
        <v>15800</v>
      </c>
      <c r="AP41" s="1141" t="s">
        <v>14510</v>
      </c>
      <c r="AQ41" s="1141"/>
      <c r="AR41" s="1141"/>
      <c r="AS41" s="1141"/>
      <c r="AT41" s="1141"/>
      <c r="AU41" s="1141"/>
      <c r="AV41" s="1141"/>
      <c r="AW41" s="1141" t="s">
        <v>15837</v>
      </c>
      <c r="AX41" s="1141"/>
      <c r="AY41" s="1141"/>
      <c r="AZ41" s="1141"/>
      <c r="BA41" s="1141"/>
      <c r="BB41" s="1141"/>
      <c r="BC41" s="1141"/>
      <c r="BD41" s="1141"/>
      <c r="BE41" s="1141">
        <v>5</v>
      </c>
      <c r="BF41" s="1141"/>
      <c r="BG41" s="1141"/>
      <c r="BH41" s="1141"/>
      <c r="BI41" s="1141"/>
      <c r="BJ41" s="1141">
        <v>5</v>
      </c>
      <c r="BK41" s="1141"/>
      <c r="BL41" s="1141"/>
      <c r="BM41" s="1141"/>
      <c r="BN41" s="1144">
        <v>45087</v>
      </c>
      <c r="BO41" s="1141">
        <v>267457</v>
      </c>
      <c r="BP41" s="1141"/>
      <c r="BQ41" s="1141"/>
      <c r="BR41" s="1141">
        <v>267457</v>
      </c>
      <c r="BS41" s="1141"/>
      <c r="BT41" s="1141"/>
      <c r="BU41" s="1141"/>
      <c r="BV41" s="1141"/>
      <c r="BW41" s="1141"/>
      <c r="BX41" s="1141"/>
      <c r="BY41" s="1141"/>
      <c r="BZ41" s="1141"/>
      <c r="CA41" s="1141"/>
      <c r="CB41" s="1141"/>
      <c r="CC41" s="1141" t="s">
        <v>16124</v>
      </c>
      <c r="CD41" s="1143"/>
      <c r="CE41" s="1143"/>
      <c r="CF41" s="1141"/>
      <c r="CG41" s="1141"/>
      <c r="CH41" s="1141"/>
      <c r="CI41" s="1141" t="s">
        <v>16125</v>
      </c>
      <c r="CJ41" s="1141" t="s">
        <v>16126</v>
      </c>
      <c r="CK41" s="1141" t="s">
        <v>16127</v>
      </c>
      <c r="CL41" s="1141" t="s">
        <v>294</v>
      </c>
      <c r="CM41" s="1141" t="e">
        <v>#N/A</v>
      </c>
      <c r="CN41" s="1146" t="e">
        <v>#N/A</v>
      </c>
      <c r="CO41" s="1140">
        <v>376</v>
      </c>
    </row>
    <row r="42" spans="1:93" ht="15" customHeight="1">
      <c r="A42" s="1147">
        <v>375</v>
      </c>
      <c r="B42" s="1148" t="s">
        <v>14218</v>
      </c>
      <c r="C42" s="1148" t="s">
        <v>16128</v>
      </c>
      <c r="D42" s="1148"/>
      <c r="E42" s="1148"/>
      <c r="F42" s="1148" t="s">
        <v>491</v>
      </c>
      <c r="G42" s="1148" t="s">
        <v>15786</v>
      </c>
      <c r="H42" s="1148" t="s">
        <v>518</v>
      </c>
      <c r="I42" s="1148" t="s">
        <v>294</v>
      </c>
      <c r="J42" s="1148" t="s">
        <v>294</v>
      </c>
      <c r="K42" s="1150"/>
      <c r="L42" s="1148">
        <v>2023</v>
      </c>
      <c r="M42" s="1148" t="s">
        <v>7832</v>
      </c>
      <c r="N42" s="1148"/>
      <c r="O42" s="1148"/>
      <c r="P42" s="1148" t="s">
        <v>7832</v>
      </c>
      <c r="Q42" s="1148" t="s">
        <v>15267</v>
      </c>
      <c r="R42" s="1148" t="s">
        <v>15788</v>
      </c>
      <c r="S42" s="1148">
        <v>-85</v>
      </c>
      <c r="T42" s="1148" t="s">
        <v>15808</v>
      </c>
      <c r="U42" s="1151">
        <v>45087</v>
      </c>
      <c r="V42" s="1148" t="s">
        <v>15788</v>
      </c>
      <c r="W42" s="1148" t="s">
        <v>15829</v>
      </c>
      <c r="X42" s="1150"/>
      <c r="Y42" s="1148" t="s">
        <v>16122</v>
      </c>
      <c r="Z42" s="1148" t="s">
        <v>16123</v>
      </c>
      <c r="AA42" s="1148" t="s">
        <v>15831</v>
      </c>
      <c r="AB42" s="1148" t="s">
        <v>49</v>
      </c>
      <c r="AC42" s="1148">
        <v>2</v>
      </c>
      <c r="AD42" s="1148" t="s">
        <v>6582</v>
      </c>
      <c r="AE42" s="1148" t="s">
        <v>10509</v>
      </c>
      <c r="AF42" s="1148" t="s">
        <v>15832</v>
      </c>
      <c r="AG42" s="1148" t="s">
        <v>15833</v>
      </c>
      <c r="AH42" s="1148">
        <v>60138392525</v>
      </c>
      <c r="AI42" s="1148" t="s">
        <v>15834</v>
      </c>
      <c r="AJ42" s="1152">
        <v>45205</v>
      </c>
      <c r="AK42" s="1148" t="s">
        <v>12821</v>
      </c>
      <c r="AL42" s="1148"/>
      <c r="AM42" s="1148"/>
      <c r="AN42" s="1148"/>
      <c r="AO42" s="1148"/>
      <c r="AP42" s="1148" t="s">
        <v>16104</v>
      </c>
      <c r="AQ42" s="1148"/>
      <c r="AR42" s="1148"/>
      <c r="AS42" s="1148"/>
      <c r="AT42" s="1148"/>
      <c r="AU42" s="1148"/>
      <c r="AV42" s="1148"/>
      <c r="AW42" s="1148" t="s">
        <v>15837</v>
      </c>
      <c r="AX42" s="1148"/>
      <c r="AY42" s="1148"/>
      <c r="AZ42" s="1148"/>
      <c r="BA42" s="1148"/>
      <c r="BB42" s="1148"/>
      <c r="BC42" s="1148"/>
      <c r="BD42" s="1148"/>
      <c r="BE42" s="1148">
        <v>5</v>
      </c>
      <c r="BF42" s="1148"/>
      <c r="BG42" s="1148"/>
      <c r="BH42" s="1148"/>
      <c r="BI42" s="1148"/>
      <c r="BJ42" s="1148">
        <v>5</v>
      </c>
      <c r="BK42" s="1148"/>
      <c r="BL42" s="1148"/>
      <c r="BM42" s="1148"/>
      <c r="BN42" s="1151">
        <v>45087</v>
      </c>
      <c r="BO42" s="1148">
        <v>267456</v>
      </c>
      <c r="BP42" s="1148"/>
      <c r="BQ42" s="1148"/>
      <c r="BR42" s="1148">
        <v>267456</v>
      </c>
      <c r="BS42" s="1148"/>
      <c r="BT42" s="1148"/>
      <c r="BU42" s="1148"/>
      <c r="BV42" s="1148"/>
      <c r="BW42" s="1148"/>
      <c r="BX42" s="1148"/>
      <c r="BY42" s="1148"/>
      <c r="BZ42" s="1148"/>
      <c r="CA42" s="1148"/>
      <c r="CB42" s="1148"/>
      <c r="CC42" s="1148" t="s">
        <v>16129</v>
      </c>
      <c r="CD42" s="1150"/>
      <c r="CE42" s="1150"/>
      <c r="CF42" s="1148"/>
      <c r="CG42" s="1148"/>
      <c r="CH42" s="1148"/>
      <c r="CI42" s="1148" t="s">
        <v>16125</v>
      </c>
      <c r="CJ42" s="1148" t="s">
        <v>16126</v>
      </c>
      <c r="CK42" s="1148" t="s">
        <v>16127</v>
      </c>
      <c r="CL42" s="1148" t="s">
        <v>294</v>
      </c>
      <c r="CM42" s="1148" t="e">
        <v>#N/A</v>
      </c>
      <c r="CN42" s="1155" t="e">
        <v>#N/A</v>
      </c>
      <c r="CO42" s="1147">
        <v>375</v>
      </c>
    </row>
    <row r="43" spans="1:93" ht="15" customHeight="1">
      <c r="A43" s="1140">
        <v>432</v>
      </c>
      <c r="B43" s="1141" t="s">
        <v>14219</v>
      </c>
      <c r="C43" s="1141" t="s">
        <v>16130</v>
      </c>
      <c r="D43" s="1141"/>
      <c r="E43" s="1141"/>
      <c r="F43" s="1141" t="s">
        <v>491</v>
      </c>
      <c r="G43" s="1141" t="s">
        <v>15786</v>
      </c>
      <c r="H43" s="1141" t="s">
        <v>515</v>
      </c>
      <c r="I43" s="1141" t="s">
        <v>294</v>
      </c>
      <c r="J43" s="1141" t="s">
        <v>294</v>
      </c>
      <c r="K43" s="1143"/>
      <c r="L43" s="1141">
        <v>2023</v>
      </c>
      <c r="M43" s="1141" t="s">
        <v>13417</v>
      </c>
      <c r="N43" s="1141"/>
      <c r="O43" s="1141"/>
      <c r="P43" s="1141" t="s">
        <v>13417</v>
      </c>
      <c r="Q43" s="1141" t="s">
        <v>15258</v>
      </c>
      <c r="R43" s="1141" t="s">
        <v>15788</v>
      </c>
      <c r="S43" s="1141">
        <v>-55</v>
      </c>
      <c r="T43" s="1141" t="s">
        <v>15808</v>
      </c>
      <c r="U43" s="1144">
        <v>45087</v>
      </c>
      <c r="V43" s="1141" t="s">
        <v>15788</v>
      </c>
      <c r="W43" s="1141" t="s">
        <v>16131</v>
      </c>
      <c r="X43" s="1143"/>
      <c r="Y43" s="1141" t="s">
        <v>16132</v>
      </c>
      <c r="Z43" s="1143"/>
      <c r="AA43" s="1141" t="s">
        <v>15943</v>
      </c>
      <c r="AB43" s="1141" t="s">
        <v>53</v>
      </c>
      <c r="AC43" s="1141">
        <v>1</v>
      </c>
      <c r="AD43" s="1141" t="s">
        <v>8892</v>
      </c>
      <c r="AE43" s="1141" t="s">
        <v>10509</v>
      </c>
      <c r="AF43" s="1141" t="s">
        <v>16133</v>
      </c>
      <c r="AG43" s="1141"/>
      <c r="AH43" s="1141"/>
      <c r="AI43" s="1141" t="s">
        <v>16134</v>
      </c>
      <c r="AJ43" s="1145">
        <v>45195</v>
      </c>
      <c r="AK43" s="1141" t="s">
        <v>12821</v>
      </c>
      <c r="AL43" s="1141"/>
      <c r="AM43" s="1141" t="s">
        <v>15835</v>
      </c>
      <c r="AN43" s="1141">
        <v>300</v>
      </c>
      <c r="AO43" s="1141" t="s">
        <v>15800</v>
      </c>
      <c r="AP43" s="1141" t="s">
        <v>14510</v>
      </c>
      <c r="AQ43" s="1141"/>
      <c r="AR43" s="1141"/>
      <c r="AS43" s="1141"/>
      <c r="AT43" s="1141"/>
      <c r="AU43" s="1141"/>
      <c r="AV43" s="1141"/>
      <c r="AW43" s="1141" t="s">
        <v>16105</v>
      </c>
      <c r="AX43" s="1141"/>
      <c r="AY43" s="1141"/>
      <c r="AZ43" s="1141"/>
      <c r="BA43" s="1141"/>
      <c r="BB43" s="1141"/>
      <c r="BC43" s="1141"/>
      <c r="BD43" s="1141"/>
      <c r="BE43" s="1141">
        <v>1</v>
      </c>
      <c r="BF43" s="1141"/>
      <c r="BG43" s="1141"/>
      <c r="BH43" s="1141"/>
      <c r="BI43" s="1141"/>
      <c r="BJ43" s="1141">
        <v>1</v>
      </c>
      <c r="BK43" s="1141"/>
      <c r="BL43" s="1141"/>
      <c r="BM43" s="1141"/>
      <c r="BN43" s="1141" t="s">
        <v>16038</v>
      </c>
      <c r="BO43" s="1141">
        <v>2988</v>
      </c>
      <c r="BP43" s="1141">
        <v>2988</v>
      </c>
      <c r="BQ43" s="1141"/>
      <c r="BR43" s="1141">
        <v>5976</v>
      </c>
      <c r="BS43" s="1141"/>
      <c r="BT43" s="1141"/>
      <c r="BU43" s="1141"/>
      <c r="BV43" s="1141"/>
      <c r="BW43" s="1141"/>
      <c r="BX43" s="1141"/>
      <c r="BY43" s="1141"/>
      <c r="BZ43" s="1141"/>
      <c r="CA43" s="1141"/>
      <c r="CB43" s="1141"/>
      <c r="CC43" s="1141" t="s">
        <v>16135</v>
      </c>
      <c r="CD43" s="1143"/>
      <c r="CE43" s="1143"/>
      <c r="CF43" s="1143"/>
      <c r="CG43" s="1141"/>
      <c r="CH43" s="1141"/>
      <c r="CI43" s="1141"/>
      <c r="CJ43" s="1141" t="s">
        <v>16136</v>
      </c>
      <c r="CK43" s="1141" t="s">
        <v>16137</v>
      </c>
      <c r="CL43" s="1141" t="s">
        <v>15825</v>
      </c>
      <c r="CM43" s="1141" t="e">
        <v>#N/A</v>
      </c>
      <c r="CN43" s="1146" t="e">
        <v>#N/A</v>
      </c>
      <c r="CO43" s="1140">
        <v>432</v>
      </c>
    </row>
    <row r="44" spans="1:93" ht="15" customHeight="1">
      <c r="A44" s="1147">
        <v>11419</v>
      </c>
      <c r="B44" s="1148" t="s">
        <v>14221</v>
      </c>
      <c r="C44" s="1148" t="s">
        <v>16138</v>
      </c>
      <c r="D44" s="1148"/>
      <c r="E44" s="1148"/>
      <c r="F44" s="1148" t="s">
        <v>15827</v>
      </c>
      <c r="G44" s="1148" t="s">
        <v>15828</v>
      </c>
      <c r="H44" s="1148" t="s">
        <v>502</v>
      </c>
      <c r="I44" s="1148" t="s">
        <v>2609</v>
      </c>
      <c r="J44" s="1148" t="s">
        <v>16139</v>
      </c>
      <c r="K44" s="1148"/>
      <c r="L44" s="1148">
        <v>2023</v>
      </c>
      <c r="M44" s="1148" t="s">
        <v>3331</v>
      </c>
      <c r="N44" s="1148" t="s">
        <v>16140</v>
      </c>
      <c r="O44" s="1148" t="s">
        <v>16140</v>
      </c>
      <c r="P44" s="1148" t="s">
        <v>16140</v>
      </c>
      <c r="Q44" s="1148" t="s">
        <v>15267</v>
      </c>
      <c r="R44" s="1148" t="s">
        <v>15788</v>
      </c>
      <c r="S44" s="1148">
        <v>-81</v>
      </c>
      <c r="T44" s="1148" t="s">
        <v>15808</v>
      </c>
      <c r="U44" s="1151">
        <v>45087</v>
      </c>
      <c r="V44" s="1148" t="s">
        <v>15788</v>
      </c>
      <c r="W44" s="1148" t="s">
        <v>16141</v>
      </c>
      <c r="X44" s="1150"/>
      <c r="Y44" s="1148" t="s">
        <v>16142</v>
      </c>
      <c r="Z44" s="1148" t="s">
        <v>16143</v>
      </c>
      <c r="AA44" s="1148" t="s">
        <v>15812</v>
      </c>
      <c r="AB44" s="1148" t="s">
        <v>54</v>
      </c>
      <c r="AC44" s="1148">
        <v>2</v>
      </c>
      <c r="AD44" s="1148" t="s">
        <v>6413</v>
      </c>
      <c r="AE44" s="1148" t="s">
        <v>10509</v>
      </c>
      <c r="AF44" s="1148" t="s">
        <v>16144</v>
      </c>
      <c r="AG44" s="1148" t="s">
        <v>15983</v>
      </c>
      <c r="AH44" s="1148" t="s">
        <v>16048</v>
      </c>
      <c r="AI44" s="1148" t="s">
        <v>16144</v>
      </c>
      <c r="AJ44" s="1152">
        <v>45137</v>
      </c>
      <c r="AK44" s="1148" t="s">
        <v>12821</v>
      </c>
      <c r="AL44" s="1148"/>
      <c r="AM44" s="1148" t="s">
        <v>15835</v>
      </c>
      <c r="AN44" s="1148">
        <v>100</v>
      </c>
      <c r="AO44" s="1148" t="s">
        <v>15800</v>
      </c>
      <c r="AP44" s="1148" t="s">
        <v>14510</v>
      </c>
      <c r="AQ44" s="1148"/>
      <c r="AR44" s="1148"/>
      <c r="AS44" s="1148" t="s">
        <v>16145</v>
      </c>
      <c r="AT44" s="1148" t="s">
        <v>2609</v>
      </c>
      <c r="AU44" s="1148">
        <v>15.38</v>
      </c>
      <c r="AV44" s="1148" t="s">
        <v>16146</v>
      </c>
      <c r="AW44" s="1148" t="s">
        <v>15985</v>
      </c>
      <c r="AX44" s="1148"/>
      <c r="AY44" s="1148">
        <v>120</v>
      </c>
      <c r="AZ44" s="1148"/>
      <c r="BA44" s="1148"/>
      <c r="BB44" s="1148"/>
      <c r="BC44" s="1148"/>
      <c r="BD44" s="1148">
        <v>120</v>
      </c>
      <c r="BE44" s="1148"/>
      <c r="BF44" s="1148"/>
      <c r="BG44" s="1148"/>
      <c r="BH44" s="1148"/>
      <c r="BI44" s="1148"/>
      <c r="BJ44" s="1148"/>
      <c r="BK44" s="1148"/>
      <c r="BL44" s="1148"/>
      <c r="BM44" s="1148"/>
      <c r="BN44" s="1148" t="s">
        <v>16147</v>
      </c>
      <c r="BO44" s="1148">
        <v>318717</v>
      </c>
      <c r="BP44" s="1148">
        <v>200160</v>
      </c>
      <c r="BQ44" s="1148"/>
      <c r="BR44" s="1148">
        <v>518877</v>
      </c>
      <c r="BS44" s="1148"/>
      <c r="BT44" s="1152">
        <v>45139</v>
      </c>
      <c r="BU44" s="1152">
        <v>45195</v>
      </c>
      <c r="BV44" s="1148"/>
      <c r="BW44" s="1148"/>
      <c r="BX44" s="1148"/>
      <c r="BY44" s="1148"/>
      <c r="BZ44" s="1148"/>
      <c r="CA44" s="1148"/>
      <c r="CB44" s="1148"/>
      <c r="CC44" s="1148" t="s">
        <v>16148</v>
      </c>
      <c r="CD44" s="1148" t="s">
        <v>16149</v>
      </c>
      <c r="CE44" s="1148" t="s">
        <v>16150</v>
      </c>
      <c r="CF44" s="1148"/>
      <c r="CG44" s="1148" t="s">
        <v>16145</v>
      </c>
      <c r="CH44" s="1148"/>
      <c r="CI44" s="1148" t="s">
        <v>16151</v>
      </c>
      <c r="CJ44" s="1148" t="s">
        <v>16152</v>
      </c>
      <c r="CK44" s="1148" t="s">
        <v>16153</v>
      </c>
      <c r="CL44" s="1148" t="s">
        <v>2609</v>
      </c>
      <c r="CM44" s="1148" t="e">
        <v>#N/A</v>
      </c>
      <c r="CN44" s="1155" t="e">
        <v>#N/A</v>
      </c>
      <c r="CO44" s="1147">
        <v>11419</v>
      </c>
    </row>
    <row r="45" spans="1:93" ht="15" customHeight="1">
      <c r="A45" s="1140">
        <v>11418</v>
      </c>
      <c r="B45" s="1141" t="s">
        <v>14222</v>
      </c>
      <c r="C45" s="1141" t="s">
        <v>16154</v>
      </c>
      <c r="D45" s="1141"/>
      <c r="E45" s="1141"/>
      <c r="F45" s="1141" t="s">
        <v>15827</v>
      </c>
      <c r="G45" s="1141" t="s">
        <v>15828</v>
      </c>
      <c r="H45" s="1141" t="s">
        <v>502</v>
      </c>
      <c r="I45" s="1141" t="s">
        <v>2609</v>
      </c>
      <c r="J45" s="1141" t="s">
        <v>16139</v>
      </c>
      <c r="K45" s="1141"/>
      <c r="L45" s="1141">
        <v>2023</v>
      </c>
      <c r="M45" s="1141" t="s">
        <v>3331</v>
      </c>
      <c r="N45" s="1141" t="s">
        <v>16140</v>
      </c>
      <c r="O45" s="1141" t="s">
        <v>16140</v>
      </c>
      <c r="P45" s="1141" t="s">
        <v>16140</v>
      </c>
      <c r="Q45" s="1141" t="s">
        <v>15267</v>
      </c>
      <c r="R45" s="1141" t="s">
        <v>15788</v>
      </c>
      <c r="S45" s="1141">
        <v>-81</v>
      </c>
      <c r="T45" s="1141" t="s">
        <v>15808</v>
      </c>
      <c r="U45" s="1144">
        <v>45087</v>
      </c>
      <c r="V45" s="1141" t="s">
        <v>15788</v>
      </c>
      <c r="W45" s="1141" t="s">
        <v>16141</v>
      </c>
      <c r="X45" s="1143"/>
      <c r="Y45" s="1141" t="s">
        <v>16155</v>
      </c>
      <c r="Z45" s="1141" t="s">
        <v>16156</v>
      </c>
      <c r="AA45" s="1141" t="s">
        <v>15812</v>
      </c>
      <c r="AB45" s="1141" t="s">
        <v>54</v>
      </c>
      <c r="AC45" s="1141">
        <v>2</v>
      </c>
      <c r="AD45" s="1141" t="s">
        <v>6413</v>
      </c>
      <c r="AE45" s="1141" t="s">
        <v>10509</v>
      </c>
      <c r="AF45" s="1141" t="s">
        <v>16144</v>
      </c>
      <c r="AG45" s="1141" t="s">
        <v>15983</v>
      </c>
      <c r="AH45" s="1141" t="s">
        <v>16048</v>
      </c>
      <c r="AI45" s="1141" t="s">
        <v>16144</v>
      </c>
      <c r="AJ45" s="1145">
        <v>45137</v>
      </c>
      <c r="AK45" s="1141" t="s">
        <v>12821</v>
      </c>
      <c r="AL45" s="1141"/>
      <c r="AM45" s="1141" t="s">
        <v>15835</v>
      </c>
      <c r="AN45" s="1141">
        <v>100</v>
      </c>
      <c r="AO45" s="1141" t="s">
        <v>15800</v>
      </c>
      <c r="AP45" s="1141" t="s">
        <v>14510</v>
      </c>
      <c r="AQ45" s="1141"/>
      <c r="AR45" s="1141"/>
      <c r="AS45" s="1141" t="s">
        <v>16157</v>
      </c>
      <c r="AT45" s="1141" t="s">
        <v>2609</v>
      </c>
      <c r="AU45" s="1141">
        <v>15.38</v>
      </c>
      <c r="AV45" s="1141" t="s">
        <v>16146</v>
      </c>
      <c r="AW45" s="1141" t="s">
        <v>15985</v>
      </c>
      <c r="AX45" s="1141"/>
      <c r="AY45" s="1141"/>
      <c r="AZ45" s="1141"/>
      <c r="BA45" s="1141"/>
      <c r="BB45" s="1141"/>
      <c r="BC45" s="1141"/>
      <c r="BD45" s="1141"/>
      <c r="BE45" s="1141">
        <v>48</v>
      </c>
      <c r="BF45" s="1141"/>
      <c r="BG45" s="1141"/>
      <c r="BH45" s="1141"/>
      <c r="BI45" s="1141"/>
      <c r="BJ45" s="1141">
        <v>48</v>
      </c>
      <c r="BK45" s="1141"/>
      <c r="BL45" s="1141"/>
      <c r="BM45" s="1141"/>
      <c r="BN45" s="1141" t="s">
        <v>16147</v>
      </c>
      <c r="BO45" s="1141">
        <v>158064</v>
      </c>
      <c r="BP45" s="1141">
        <v>80064</v>
      </c>
      <c r="BQ45" s="1141"/>
      <c r="BR45" s="1141">
        <v>238128</v>
      </c>
      <c r="BS45" s="1141"/>
      <c r="BT45" s="1145">
        <v>45139</v>
      </c>
      <c r="BU45" s="1145">
        <v>45195</v>
      </c>
      <c r="BV45" s="1141"/>
      <c r="BW45" s="1141"/>
      <c r="BX45" s="1141"/>
      <c r="BY45" s="1141"/>
      <c r="BZ45" s="1141"/>
      <c r="CA45" s="1141"/>
      <c r="CB45" s="1141"/>
      <c r="CC45" s="1141" t="s">
        <v>16158</v>
      </c>
      <c r="CD45" s="1141" t="s">
        <v>16149</v>
      </c>
      <c r="CE45" s="1141" t="s">
        <v>16159</v>
      </c>
      <c r="CF45" s="1141"/>
      <c r="CG45" s="1141" t="s">
        <v>16157</v>
      </c>
      <c r="CH45" s="1141"/>
      <c r="CI45" s="1141" t="s">
        <v>16151</v>
      </c>
      <c r="CJ45" s="1141" t="s">
        <v>16152</v>
      </c>
      <c r="CK45" s="1141" t="s">
        <v>16153</v>
      </c>
      <c r="CL45" s="1141" t="s">
        <v>2609</v>
      </c>
      <c r="CM45" s="1141" t="e">
        <v>#N/A</v>
      </c>
      <c r="CN45" s="1146" t="e">
        <v>#N/A</v>
      </c>
      <c r="CO45" s="1140">
        <v>11418</v>
      </c>
    </row>
    <row r="46" spans="1:93" ht="15" customHeight="1">
      <c r="A46" s="1147">
        <v>11358</v>
      </c>
      <c r="B46" s="1148" t="s">
        <v>14223</v>
      </c>
      <c r="C46" s="1148" t="s">
        <v>16160</v>
      </c>
      <c r="D46" s="1148"/>
      <c r="E46" s="1148"/>
      <c r="F46" s="1148" t="s">
        <v>15827</v>
      </c>
      <c r="G46" s="1148" t="s">
        <v>15828</v>
      </c>
      <c r="H46" s="1148" t="s">
        <v>502</v>
      </c>
      <c r="I46" s="1148" t="s">
        <v>2609</v>
      </c>
      <c r="J46" s="1148" t="s">
        <v>16139</v>
      </c>
      <c r="K46" s="1148"/>
      <c r="L46" s="1148">
        <v>2023</v>
      </c>
      <c r="M46" s="1148" t="s">
        <v>13747</v>
      </c>
      <c r="N46" s="1148" t="s">
        <v>13417</v>
      </c>
      <c r="O46" s="1148" t="s">
        <v>13417</v>
      </c>
      <c r="P46" s="1148" t="s">
        <v>13417</v>
      </c>
      <c r="Q46" s="1148" t="s">
        <v>15258</v>
      </c>
      <c r="R46" s="1148" t="s">
        <v>15788</v>
      </c>
      <c r="S46" s="1148">
        <v>-55</v>
      </c>
      <c r="T46" s="1148" t="s">
        <v>15808</v>
      </c>
      <c r="U46" s="1151">
        <v>45087</v>
      </c>
      <c r="V46" s="1148" t="s">
        <v>15788</v>
      </c>
      <c r="W46" s="1148" t="s">
        <v>16161</v>
      </c>
      <c r="X46" s="1148" t="s">
        <v>16162</v>
      </c>
      <c r="Y46" s="1148" t="s">
        <v>16163</v>
      </c>
      <c r="Z46" s="1150"/>
      <c r="AA46" s="1148" t="s">
        <v>15812</v>
      </c>
      <c r="AB46" s="1148" t="s">
        <v>54</v>
      </c>
      <c r="AC46" s="1148">
        <v>2</v>
      </c>
      <c r="AD46" s="1148" t="s">
        <v>11737</v>
      </c>
      <c r="AE46" s="1148" t="s">
        <v>10509</v>
      </c>
      <c r="AF46" s="1148" t="s">
        <v>16164</v>
      </c>
      <c r="AG46" s="1150"/>
      <c r="AH46" s="1148"/>
      <c r="AI46" s="1148" t="s">
        <v>16164</v>
      </c>
      <c r="AJ46" s="1152">
        <v>45173</v>
      </c>
      <c r="AK46" s="1148" t="s">
        <v>12821</v>
      </c>
      <c r="AL46" s="1148"/>
      <c r="AM46" s="1148" t="s">
        <v>15835</v>
      </c>
      <c r="AN46" s="1148">
        <v>800</v>
      </c>
      <c r="AO46" s="1148" t="s">
        <v>15800</v>
      </c>
      <c r="AP46" s="1148" t="s">
        <v>14510</v>
      </c>
      <c r="AQ46" s="1148"/>
      <c r="AR46" s="1148"/>
      <c r="AS46" s="1148" t="s">
        <v>16165</v>
      </c>
      <c r="AT46" s="1148" t="s">
        <v>2609</v>
      </c>
      <c r="AU46" s="1148">
        <v>15.38</v>
      </c>
      <c r="AV46" s="1148" t="s">
        <v>16146</v>
      </c>
      <c r="AW46" s="1148" t="s">
        <v>15985</v>
      </c>
      <c r="AX46" s="1148"/>
      <c r="AY46" s="1148">
        <v>35</v>
      </c>
      <c r="AZ46" s="1148">
        <v>35</v>
      </c>
      <c r="BA46" s="1148">
        <v>35</v>
      </c>
      <c r="BB46" s="1148"/>
      <c r="BC46" s="1148"/>
      <c r="BD46" s="1148">
        <v>105</v>
      </c>
      <c r="BE46" s="1148"/>
      <c r="BF46" s="1148"/>
      <c r="BG46" s="1148"/>
      <c r="BH46" s="1148"/>
      <c r="BI46" s="1148"/>
      <c r="BJ46" s="1148"/>
      <c r="BK46" s="1148"/>
      <c r="BL46" s="1148"/>
      <c r="BM46" s="1148"/>
      <c r="BN46" s="1148" t="s">
        <v>16166</v>
      </c>
      <c r="BO46" s="1148">
        <v>42000</v>
      </c>
      <c r="BP46" s="1148">
        <v>42000</v>
      </c>
      <c r="BQ46" s="1148">
        <v>42000</v>
      </c>
      <c r="BR46" s="1148">
        <v>126000</v>
      </c>
      <c r="BS46" s="1148"/>
      <c r="BT46" s="1152">
        <v>45173</v>
      </c>
      <c r="BU46" s="1152">
        <v>45173</v>
      </c>
      <c r="BV46" s="1148"/>
      <c r="BW46" s="1148"/>
      <c r="BX46" s="1148"/>
      <c r="BY46" s="1148"/>
      <c r="BZ46" s="1148"/>
      <c r="CA46" s="1148"/>
      <c r="CB46" s="1148"/>
      <c r="CC46" s="1148" t="s">
        <v>16167</v>
      </c>
      <c r="CD46" s="1148" t="s">
        <v>16149</v>
      </c>
      <c r="CE46" s="1154">
        <v>45086.719305555554</v>
      </c>
      <c r="CF46" s="1148"/>
      <c r="CG46" s="1148" t="s">
        <v>16165</v>
      </c>
      <c r="CH46" s="1148"/>
      <c r="CI46" s="1148" t="s">
        <v>16168</v>
      </c>
      <c r="CJ46" s="1148" t="s">
        <v>16169</v>
      </c>
      <c r="CK46" s="1148" t="s">
        <v>16170</v>
      </c>
      <c r="CL46" s="1148" t="s">
        <v>2609</v>
      </c>
      <c r="CM46" s="1148" t="s">
        <v>16171</v>
      </c>
      <c r="CN46" s="1155" t="s">
        <v>16172</v>
      </c>
      <c r="CO46" s="1147">
        <v>11358</v>
      </c>
    </row>
    <row r="47" spans="1:93" ht="15" customHeight="1">
      <c r="A47" s="1140">
        <v>11325</v>
      </c>
      <c r="B47" s="1141" t="s">
        <v>14224</v>
      </c>
      <c r="C47" s="1141" t="s">
        <v>16173</v>
      </c>
      <c r="D47" s="1141"/>
      <c r="E47" s="1141"/>
      <c r="F47" s="1141" t="s">
        <v>15827</v>
      </c>
      <c r="G47" s="1141" t="s">
        <v>15828</v>
      </c>
      <c r="H47" s="1141" t="s">
        <v>502</v>
      </c>
      <c r="I47" s="1141" t="s">
        <v>2609</v>
      </c>
      <c r="J47" s="1141" t="s">
        <v>16139</v>
      </c>
      <c r="K47" s="1141"/>
      <c r="L47" s="1141">
        <v>2023</v>
      </c>
      <c r="M47" s="1144">
        <v>44938</v>
      </c>
      <c r="N47" s="1141" t="s">
        <v>16174</v>
      </c>
      <c r="O47" s="1141" t="s">
        <v>16174</v>
      </c>
      <c r="P47" s="1141" t="s">
        <v>16174</v>
      </c>
      <c r="Q47" s="1141" t="s">
        <v>15267</v>
      </c>
      <c r="R47" s="1141" t="s">
        <v>15788</v>
      </c>
      <c r="S47" s="1141">
        <v>-72</v>
      </c>
      <c r="T47" s="1141" t="s">
        <v>15808</v>
      </c>
      <c r="U47" s="1144">
        <v>45087</v>
      </c>
      <c r="V47" s="1141" t="s">
        <v>15788</v>
      </c>
      <c r="W47" s="1141" t="s">
        <v>16175</v>
      </c>
      <c r="X47" s="1143"/>
      <c r="Y47" s="1141" t="s">
        <v>16176</v>
      </c>
      <c r="Z47" s="1141" t="s">
        <v>16177</v>
      </c>
      <c r="AA47" s="1141" t="s">
        <v>15812</v>
      </c>
      <c r="AB47" s="1141" t="s">
        <v>54</v>
      </c>
      <c r="AC47" s="1141">
        <v>2</v>
      </c>
      <c r="AD47" s="1141" t="s">
        <v>5098</v>
      </c>
      <c r="AE47" s="1141" t="s">
        <v>10509</v>
      </c>
      <c r="AF47" s="1141" t="s">
        <v>16178</v>
      </c>
      <c r="AG47" s="1141" t="s">
        <v>15983</v>
      </c>
      <c r="AH47" s="1141" t="s">
        <v>16179</v>
      </c>
      <c r="AI47" s="1141" t="s">
        <v>16178</v>
      </c>
      <c r="AJ47" s="1145">
        <v>45183</v>
      </c>
      <c r="AK47" s="1141" t="s">
        <v>12821</v>
      </c>
      <c r="AL47" s="1141"/>
      <c r="AM47" s="1141" t="s">
        <v>15835</v>
      </c>
      <c r="AN47" s="1141">
        <v>800</v>
      </c>
      <c r="AO47" s="1141" t="s">
        <v>15800</v>
      </c>
      <c r="AP47" s="1141" t="s">
        <v>14510</v>
      </c>
      <c r="AQ47" s="1141"/>
      <c r="AR47" s="1141"/>
      <c r="AS47" s="1141" t="s">
        <v>16180</v>
      </c>
      <c r="AT47" s="1141" t="s">
        <v>2609</v>
      </c>
      <c r="AU47" s="1141">
        <v>15.38</v>
      </c>
      <c r="AV47" s="1141" t="s">
        <v>16146</v>
      </c>
      <c r="AW47" s="1141" t="s">
        <v>15985</v>
      </c>
      <c r="AX47" s="1141"/>
      <c r="AY47" s="1141">
        <v>10</v>
      </c>
      <c r="AZ47" s="1141"/>
      <c r="BA47" s="1141"/>
      <c r="BB47" s="1141"/>
      <c r="BC47" s="1141"/>
      <c r="BD47" s="1141">
        <v>10</v>
      </c>
      <c r="BE47" s="1141"/>
      <c r="BF47" s="1141"/>
      <c r="BG47" s="1141"/>
      <c r="BH47" s="1141"/>
      <c r="BI47" s="1141"/>
      <c r="BJ47" s="1141"/>
      <c r="BK47" s="1141"/>
      <c r="BL47" s="1141"/>
      <c r="BM47" s="1141"/>
      <c r="BN47" s="1144">
        <v>45116</v>
      </c>
      <c r="BO47" s="1141">
        <v>9500</v>
      </c>
      <c r="BP47" s="1141"/>
      <c r="BQ47" s="1141"/>
      <c r="BR47" s="1141">
        <v>9500</v>
      </c>
      <c r="BS47" s="1141"/>
      <c r="BT47" s="1145">
        <v>45183</v>
      </c>
      <c r="BU47" s="1145">
        <v>45187</v>
      </c>
      <c r="BV47" s="1141"/>
      <c r="BW47" s="1141"/>
      <c r="BX47" s="1141"/>
      <c r="BY47" s="1141"/>
      <c r="BZ47" s="1141"/>
      <c r="CA47" s="1141"/>
      <c r="CB47" s="1141"/>
      <c r="CC47" s="1141" t="s">
        <v>16181</v>
      </c>
      <c r="CD47" s="1141" t="s">
        <v>16149</v>
      </c>
      <c r="CE47" s="1141" t="s">
        <v>16182</v>
      </c>
      <c r="CF47" s="1141"/>
      <c r="CG47" s="1141" t="s">
        <v>16180</v>
      </c>
      <c r="CH47" s="1141"/>
      <c r="CI47" s="1141" t="s">
        <v>16183</v>
      </c>
      <c r="CJ47" s="1141" t="s">
        <v>16184</v>
      </c>
      <c r="CK47" s="1141" t="s">
        <v>16185</v>
      </c>
      <c r="CL47" s="1141" t="s">
        <v>2609</v>
      </c>
      <c r="CM47" s="1141" t="s">
        <v>16186</v>
      </c>
      <c r="CN47" s="1146" t="s">
        <v>16172</v>
      </c>
      <c r="CO47" s="1140">
        <v>11325</v>
      </c>
    </row>
    <row r="48" spans="1:93" ht="15" customHeight="1">
      <c r="A48" s="1147">
        <v>1493</v>
      </c>
      <c r="B48" s="1148" t="s">
        <v>14225</v>
      </c>
      <c r="C48" s="1148" t="s">
        <v>16187</v>
      </c>
      <c r="D48" s="1148"/>
      <c r="E48" s="1148"/>
      <c r="F48" s="1148" t="s">
        <v>491</v>
      </c>
      <c r="G48" s="1148" t="s">
        <v>15786</v>
      </c>
      <c r="H48" s="1148" t="s">
        <v>515</v>
      </c>
      <c r="I48" s="1148" t="s">
        <v>2609</v>
      </c>
      <c r="J48" s="1148" t="s">
        <v>16139</v>
      </c>
      <c r="K48" s="1148" t="s">
        <v>16188</v>
      </c>
      <c r="L48" s="1148">
        <v>2023</v>
      </c>
      <c r="M48" s="1148" t="s">
        <v>2891</v>
      </c>
      <c r="N48" s="1151">
        <v>44965</v>
      </c>
      <c r="O48" s="1148" t="s">
        <v>2783</v>
      </c>
      <c r="P48" s="1148" t="s">
        <v>2783</v>
      </c>
      <c r="Q48" s="1148" t="s">
        <v>15089</v>
      </c>
      <c r="R48" s="1148" t="s">
        <v>15788</v>
      </c>
      <c r="S48" s="1148">
        <v>-25</v>
      </c>
      <c r="T48" s="1148" t="s">
        <v>15808</v>
      </c>
      <c r="U48" s="1151">
        <v>45087</v>
      </c>
      <c r="V48" s="1148" t="s">
        <v>15788</v>
      </c>
      <c r="W48" s="1148" t="s">
        <v>16189</v>
      </c>
      <c r="X48" s="1148"/>
      <c r="Y48" s="1148" t="s">
        <v>16190</v>
      </c>
      <c r="Z48" s="1148" t="s">
        <v>16191</v>
      </c>
      <c r="AA48" s="1148" t="s">
        <v>15862</v>
      </c>
      <c r="AB48" s="1148" t="s">
        <v>51</v>
      </c>
      <c r="AC48" s="1148">
        <v>2</v>
      </c>
      <c r="AD48" s="1148" t="s">
        <v>7104</v>
      </c>
      <c r="AE48" s="1148" t="s">
        <v>10509</v>
      </c>
      <c r="AF48" s="1148" t="s">
        <v>16192</v>
      </c>
      <c r="AG48" s="1148" t="s">
        <v>16193</v>
      </c>
      <c r="AH48" s="1148">
        <v>133974469</v>
      </c>
      <c r="AI48" s="1148" t="s">
        <v>16193</v>
      </c>
      <c r="AJ48" s="1152">
        <v>45075</v>
      </c>
      <c r="AK48" s="1148" t="s">
        <v>12821</v>
      </c>
      <c r="AL48" s="1148"/>
      <c r="AM48" s="1148" t="s">
        <v>15835</v>
      </c>
      <c r="AN48" s="1148">
        <v>100</v>
      </c>
      <c r="AO48" s="1148" t="s">
        <v>15800</v>
      </c>
      <c r="AP48" s="1148" t="s">
        <v>14510</v>
      </c>
      <c r="AQ48" s="1148"/>
      <c r="AR48" s="1148"/>
      <c r="AS48" s="1148" t="s">
        <v>16194</v>
      </c>
      <c r="AT48" s="1148" t="s">
        <v>2609</v>
      </c>
      <c r="AU48" s="1148">
        <v>14.29</v>
      </c>
      <c r="AV48" s="1148" t="s">
        <v>16195</v>
      </c>
      <c r="AW48" s="1148" t="s">
        <v>16196</v>
      </c>
      <c r="AX48" s="1148"/>
      <c r="AY48" s="1148"/>
      <c r="AZ48" s="1148"/>
      <c r="BA48" s="1148"/>
      <c r="BB48" s="1148"/>
      <c r="BC48" s="1148"/>
      <c r="BD48" s="1148"/>
      <c r="BE48" s="1148">
        <v>32</v>
      </c>
      <c r="BF48" s="1148">
        <v>32</v>
      </c>
      <c r="BG48" s="1148"/>
      <c r="BH48" s="1148"/>
      <c r="BI48" s="1148"/>
      <c r="BJ48" s="1148">
        <v>64</v>
      </c>
      <c r="BK48" s="1148"/>
      <c r="BL48" s="1148"/>
      <c r="BM48" s="1148"/>
      <c r="BN48" s="1151">
        <v>44962</v>
      </c>
      <c r="BO48" s="1148">
        <v>15264</v>
      </c>
      <c r="BP48" s="1148">
        <v>15262</v>
      </c>
      <c r="BQ48" s="1148"/>
      <c r="BR48" s="1148">
        <v>30526</v>
      </c>
      <c r="BS48" s="1148"/>
      <c r="BT48" s="1152">
        <v>45122</v>
      </c>
      <c r="BU48" s="1152">
        <v>45124</v>
      </c>
      <c r="BV48" s="1148"/>
      <c r="BW48" s="1148"/>
      <c r="BX48" s="1148"/>
      <c r="BY48" s="1148"/>
      <c r="BZ48" s="1148"/>
      <c r="CA48" s="1148"/>
      <c r="CB48" s="1148"/>
      <c r="CC48" s="1153" t="s">
        <v>16197</v>
      </c>
      <c r="CD48" s="1148" t="s">
        <v>16198</v>
      </c>
      <c r="CE48" s="1148" t="s">
        <v>16199</v>
      </c>
      <c r="CF48" s="1148"/>
      <c r="CG48" s="1148" t="s">
        <v>16194</v>
      </c>
      <c r="CH48" s="1148"/>
      <c r="CI48" s="1148"/>
      <c r="CJ48" s="1148" t="s">
        <v>16200</v>
      </c>
      <c r="CK48" s="1148" t="s">
        <v>16201</v>
      </c>
      <c r="CL48" s="1148" t="s">
        <v>2609</v>
      </c>
      <c r="CM48" s="1148" t="s">
        <v>16202</v>
      </c>
      <c r="CN48" s="1155" t="s">
        <v>298</v>
      </c>
      <c r="CO48" s="1147">
        <v>1493</v>
      </c>
    </row>
    <row r="49" spans="1:93" ht="15" customHeight="1">
      <c r="A49" s="1140">
        <v>1467</v>
      </c>
      <c r="B49" s="1141" t="s">
        <v>14227</v>
      </c>
      <c r="C49" s="1141" t="s">
        <v>16203</v>
      </c>
      <c r="D49" s="1141"/>
      <c r="E49" s="1141"/>
      <c r="F49" s="1141" t="s">
        <v>491</v>
      </c>
      <c r="G49" s="1141" t="s">
        <v>15786</v>
      </c>
      <c r="H49" s="1141" t="s">
        <v>491</v>
      </c>
      <c r="I49" s="1141" t="s">
        <v>2634</v>
      </c>
      <c r="J49" s="1141" t="s">
        <v>16139</v>
      </c>
      <c r="K49" s="1141" t="s">
        <v>16188</v>
      </c>
      <c r="L49" s="1141">
        <v>2023</v>
      </c>
      <c r="M49" s="1141" t="s">
        <v>8007</v>
      </c>
      <c r="N49" s="1141" t="s">
        <v>16204</v>
      </c>
      <c r="O49" s="1144">
        <v>45209</v>
      </c>
      <c r="P49" s="1144">
        <v>45209</v>
      </c>
      <c r="Q49" s="1141" t="s">
        <v>15089</v>
      </c>
      <c r="R49" s="1141" t="s">
        <v>15788</v>
      </c>
      <c r="S49" s="1141">
        <v>-4</v>
      </c>
      <c r="T49" s="1141" t="s">
        <v>15808</v>
      </c>
      <c r="U49" s="1144">
        <v>45087</v>
      </c>
      <c r="V49" s="1141" t="s">
        <v>16205</v>
      </c>
      <c r="W49" s="1141" t="s">
        <v>16206</v>
      </c>
      <c r="X49" s="1143"/>
      <c r="Y49" s="1141" t="s">
        <v>16207</v>
      </c>
      <c r="Z49" s="1143"/>
      <c r="AA49" s="1141" t="s">
        <v>15793</v>
      </c>
      <c r="AB49" s="1141" t="s">
        <v>2603</v>
      </c>
      <c r="AC49" s="1141">
        <v>1</v>
      </c>
      <c r="AD49" s="1141" t="s">
        <v>11815</v>
      </c>
      <c r="AE49" s="1141" t="s">
        <v>10509</v>
      </c>
      <c r="AF49" s="1141" t="s">
        <v>15848</v>
      </c>
      <c r="AG49" s="1141" t="s">
        <v>15849</v>
      </c>
      <c r="AH49" s="1141">
        <v>192670567</v>
      </c>
      <c r="AI49" s="1141" t="s">
        <v>15992</v>
      </c>
      <c r="AJ49" s="1145">
        <v>45078</v>
      </c>
      <c r="AK49" s="1141" t="s">
        <v>12821</v>
      </c>
      <c r="AL49" s="1141" t="s">
        <v>16208</v>
      </c>
      <c r="AM49" s="1141" t="s">
        <v>15817</v>
      </c>
      <c r="AN49" s="1141">
        <v>8</v>
      </c>
      <c r="AO49" s="1141" t="s">
        <v>15800</v>
      </c>
      <c r="AP49" s="1141" t="s">
        <v>16000</v>
      </c>
      <c r="AQ49" s="1141" t="s">
        <v>16024</v>
      </c>
      <c r="AR49" s="1141" t="s">
        <v>2152</v>
      </c>
      <c r="AS49" s="1141"/>
      <c r="AT49" s="1141"/>
      <c r="AU49" s="1141"/>
      <c r="AV49" s="1141"/>
      <c r="AW49" s="1141" t="s">
        <v>15803</v>
      </c>
      <c r="AX49" s="1141"/>
      <c r="AY49" s="1141"/>
      <c r="AZ49" s="1141"/>
      <c r="BA49" s="1141"/>
      <c r="BB49" s="1141"/>
      <c r="BC49" s="1141"/>
      <c r="BD49" s="1141"/>
      <c r="BE49" s="1141">
        <v>1</v>
      </c>
      <c r="BF49" s="1141"/>
      <c r="BG49" s="1141"/>
      <c r="BH49" s="1141"/>
      <c r="BI49" s="1141"/>
      <c r="BJ49" s="1141">
        <v>1</v>
      </c>
      <c r="BK49" s="1141"/>
      <c r="BL49" s="1141"/>
      <c r="BM49" s="1141"/>
      <c r="BN49" s="1141" t="s">
        <v>16209</v>
      </c>
      <c r="BO49" s="1141">
        <v>23600</v>
      </c>
      <c r="BP49" s="1141">
        <v>21600</v>
      </c>
      <c r="BQ49" s="1141">
        <v>21600</v>
      </c>
      <c r="BR49" s="1141">
        <v>66800</v>
      </c>
      <c r="BS49" s="1141"/>
      <c r="BT49" s="1145">
        <v>45093</v>
      </c>
      <c r="BU49" s="1145">
        <v>45093</v>
      </c>
      <c r="BV49" s="1141"/>
      <c r="BW49" s="1141"/>
      <c r="BX49" s="1141"/>
      <c r="BY49" s="1141"/>
      <c r="BZ49" s="1141"/>
      <c r="CA49" s="1141"/>
      <c r="CB49" s="1141"/>
      <c r="CC49" s="1141"/>
      <c r="CD49" s="1141" t="s">
        <v>16210</v>
      </c>
      <c r="CE49" s="1141" t="s">
        <v>16211</v>
      </c>
      <c r="CF49" s="1141"/>
      <c r="CG49" s="1141"/>
      <c r="CH49" s="1141"/>
      <c r="CI49" s="1141"/>
      <c r="CJ49" s="1141"/>
      <c r="CK49" s="1141" t="s">
        <v>16212</v>
      </c>
      <c r="CL49" s="1141" t="s">
        <v>2634</v>
      </c>
      <c r="CM49" s="1141" t="e">
        <v>#N/A</v>
      </c>
      <c r="CN49" s="1146" t="e">
        <v>#N/A</v>
      </c>
      <c r="CO49" s="1140">
        <v>1467</v>
      </c>
    </row>
    <row r="50" spans="1:93" ht="15" customHeight="1">
      <c r="A50" s="1147">
        <v>1234</v>
      </c>
      <c r="B50" s="1148" t="s">
        <v>14229</v>
      </c>
      <c r="C50" s="1148" t="s">
        <v>16213</v>
      </c>
      <c r="D50" s="1150"/>
      <c r="E50" s="1148"/>
      <c r="F50" s="1148" t="s">
        <v>491</v>
      </c>
      <c r="G50" s="1148" t="s">
        <v>15786</v>
      </c>
      <c r="H50" s="1148" t="s">
        <v>491</v>
      </c>
      <c r="I50" s="1148" t="s">
        <v>2634</v>
      </c>
      <c r="J50" s="1148" t="s">
        <v>16139</v>
      </c>
      <c r="K50" s="1148" t="s">
        <v>16188</v>
      </c>
      <c r="L50" s="1148">
        <v>2023</v>
      </c>
      <c r="M50" s="1148" t="s">
        <v>2807</v>
      </c>
      <c r="N50" s="1148" t="s">
        <v>16214</v>
      </c>
      <c r="O50" s="1148" t="s">
        <v>2783</v>
      </c>
      <c r="P50" s="1148" t="s">
        <v>2783</v>
      </c>
      <c r="Q50" s="1148" t="s">
        <v>15089</v>
      </c>
      <c r="R50" s="1148" t="s">
        <v>15788</v>
      </c>
      <c r="S50" s="1148">
        <v>-25</v>
      </c>
      <c r="T50" s="1148" t="s">
        <v>15808</v>
      </c>
      <c r="U50" s="1151">
        <v>45087</v>
      </c>
      <c r="V50" s="1148" t="s">
        <v>15788</v>
      </c>
      <c r="W50" s="1148" t="s">
        <v>16215</v>
      </c>
      <c r="X50" s="1150"/>
      <c r="Y50" s="1148" t="s">
        <v>16216</v>
      </c>
      <c r="Z50" s="1150"/>
      <c r="AA50" s="1148" t="s">
        <v>15997</v>
      </c>
      <c r="AB50" s="1148" t="s">
        <v>50</v>
      </c>
      <c r="AC50" s="1148">
        <v>1</v>
      </c>
      <c r="AD50" s="1148" t="s">
        <v>6127</v>
      </c>
      <c r="AE50" s="1148" t="s">
        <v>10509</v>
      </c>
      <c r="AF50" s="1148" t="s">
        <v>16217</v>
      </c>
      <c r="AG50" s="1148" t="s">
        <v>15814</v>
      </c>
      <c r="AH50" s="1148">
        <v>133604897</v>
      </c>
      <c r="AI50" s="1148" t="s">
        <v>16218</v>
      </c>
      <c r="AJ50" s="1152">
        <v>45093</v>
      </c>
      <c r="AK50" s="1148" t="s">
        <v>12821</v>
      </c>
      <c r="AL50" s="1148" t="s">
        <v>16219</v>
      </c>
      <c r="AM50" s="1148" t="s">
        <v>15817</v>
      </c>
      <c r="AN50" s="1148">
        <v>4</v>
      </c>
      <c r="AO50" s="1148" t="s">
        <v>15800</v>
      </c>
      <c r="AP50" s="1148" t="s">
        <v>15818</v>
      </c>
      <c r="AQ50" s="1148" t="s">
        <v>14466</v>
      </c>
      <c r="AR50" s="1148"/>
      <c r="AS50" s="1148"/>
      <c r="AT50" s="1148"/>
      <c r="AU50" s="1148"/>
      <c r="AV50" s="1148"/>
      <c r="AW50" s="1148" t="s">
        <v>16220</v>
      </c>
      <c r="AX50" s="1148"/>
      <c r="AY50" s="1148"/>
      <c r="AZ50" s="1148"/>
      <c r="BA50" s="1148"/>
      <c r="BB50" s="1148"/>
      <c r="BC50" s="1148"/>
      <c r="BD50" s="1148"/>
      <c r="BE50" s="1148">
        <v>1</v>
      </c>
      <c r="BF50" s="1148"/>
      <c r="BG50" s="1148"/>
      <c r="BH50" s="1148"/>
      <c r="BI50" s="1148"/>
      <c r="BJ50" s="1148">
        <v>1</v>
      </c>
      <c r="BK50" s="1148"/>
      <c r="BL50" s="1148"/>
      <c r="BM50" s="1148"/>
      <c r="BN50" s="1151">
        <v>45113</v>
      </c>
      <c r="BO50" s="1148">
        <v>9000</v>
      </c>
      <c r="BP50" s="1148">
        <v>9000</v>
      </c>
      <c r="BQ50" s="1148">
        <v>9000</v>
      </c>
      <c r="BR50" s="1148">
        <v>27000</v>
      </c>
      <c r="BS50" s="1148"/>
      <c r="BT50" s="1152">
        <v>45093</v>
      </c>
      <c r="BU50" s="1152">
        <v>45096</v>
      </c>
      <c r="BV50" s="1148"/>
      <c r="BW50" s="1148"/>
      <c r="BX50" s="1148"/>
      <c r="BY50" s="1148"/>
      <c r="BZ50" s="1148"/>
      <c r="CA50" s="1148"/>
      <c r="CB50" s="1148"/>
      <c r="CC50" s="1148" t="s">
        <v>16221</v>
      </c>
      <c r="CD50" s="1148" t="s">
        <v>16210</v>
      </c>
      <c r="CE50" s="1148" t="s">
        <v>16222</v>
      </c>
      <c r="CF50" s="1148"/>
      <c r="CG50" s="1148" t="s">
        <v>16223</v>
      </c>
      <c r="CH50" s="1148"/>
      <c r="CI50" s="1148"/>
      <c r="CJ50" s="1148" t="s">
        <v>16224</v>
      </c>
      <c r="CK50" s="1148" t="s">
        <v>16225</v>
      </c>
      <c r="CL50" s="1148" t="s">
        <v>2634</v>
      </c>
      <c r="CM50" s="1148" t="e">
        <v>#N/A</v>
      </c>
      <c r="CN50" s="1155" t="e">
        <v>#N/A</v>
      </c>
      <c r="CO50" s="1147">
        <v>1234</v>
      </c>
    </row>
    <row r="51" spans="1:93" ht="15" customHeight="1">
      <c r="A51" s="1140">
        <v>1087</v>
      </c>
      <c r="B51" s="1141" t="s">
        <v>14230</v>
      </c>
      <c r="C51" s="1141" t="s">
        <v>16226</v>
      </c>
      <c r="D51" s="1141"/>
      <c r="E51" s="1141"/>
      <c r="F51" s="1141" t="s">
        <v>491</v>
      </c>
      <c r="G51" s="1141" t="s">
        <v>15786</v>
      </c>
      <c r="H51" s="1141" t="s">
        <v>491</v>
      </c>
      <c r="I51" s="1141" t="s">
        <v>2634</v>
      </c>
      <c r="J51" s="1141" t="s">
        <v>16139</v>
      </c>
      <c r="K51" s="1141" t="s">
        <v>16188</v>
      </c>
      <c r="L51" s="1141">
        <v>2023</v>
      </c>
      <c r="M51" s="1141" t="s">
        <v>2624</v>
      </c>
      <c r="N51" s="1144">
        <v>45024</v>
      </c>
      <c r="O51" s="1141" t="s">
        <v>3298</v>
      </c>
      <c r="P51" s="1141" t="s">
        <v>3298</v>
      </c>
      <c r="Q51" s="1141" t="s">
        <v>15089</v>
      </c>
      <c r="R51" s="1141" t="s">
        <v>15788</v>
      </c>
      <c r="S51" s="1141">
        <v>-24</v>
      </c>
      <c r="T51" s="1141" t="s">
        <v>15808</v>
      </c>
      <c r="U51" s="1144">
        <v>45087</v>
      </c>
      <c r="V51" s="1141" t="s">
        <v>16227</v>
      </c>
      <c r="W51" s="1141" t="s">
        <v>16228</v>
      </c>
      <c r="X51" s="1143"/>
      <c r="Y51" s="1141" t="s">
        <v>16229</v>
      </c>
      <c r="Z51" s="1141" t="s">
        <v>16230</v>
      </c>
      <c r="AA51" s="1141" t="s">
        <v>15793</v>
      </c>
      <c r="AB51" s="1141" t="s">
        <v>2603</v>
      </c>
      <c r="AC51" s="1141">
        <v>2</v>
      </c>
      <c r="AD51" s="1141" t="s">
        <v>13530</v>
      </c>
      <c r="AE51" s="1141" t="s">
        <v>10509</v>
      </c>
      <c r="AF51" s="1141" t="s">
        <v>16231</v>
      </c>
      <c r="AG51" s="1141" t="s">
        <v>16232</v>
      </c>
      <c r="AH51" s="1141">
        <v>195973486</v>
      </c>
      <c r="AI51" s="1141" t="s">
        <v>16233</v>
      </c>
      <c r="AJ51" s="1145">
        <v>45104</v>
      </c>
      <c r="AK51" s="1141" t="s">
        <v>12821</v>
      </c>
      <c r="AL51" s="1141" t="s">
        <v>16234</v>
      </c>
      <c r="AM51" s="1141" t="s">
        <v>15817</v>
      </c>
      <c r="AN51" s="1141">
        <v>32</v>
      </c>
      <c r="AO51" s="1141" t="s">
        <v>15800</v>
      </c>
      <c r="AP51" s="1141" t="s">
        <v>15801</v>
      </c>
      <c r="AQ51" s="1141" t="s">
        <v>15853</v>
      </c>
      <c r="AR51" s="1141" t="s">
        <v>2152</v>
      </c>
      <c r="AS51" s="1141"/>
      <c r="AT51" s="1141"/>
      <c r="AU51" s="1141"/>
      <c r="AV51" s="1141"/>
      <c r="AW51" s="1141" t="s">
        <v>15803</v>
      </c>
      <c r="AX51" s="1141"/>
      <c r="AY51" s="1141"/>
      <c r="AZ51" s="1141"/>
      <c r="BA51" s="1141"/>
      <c r="BB51" s="1141"/>
      <c r="BC51" s="1141"/>
      <c r="BD51" s="1141"/>
      <c r="BE51" s="1141">
        <v>1</v>
      </c>
      <c r="BF51" s="1141"/>
      <c r="BG51" s="1141"/>
      <c r="BH51" s="1141"/>
      <c r="BI51" s="1141"/>
      <c r="BJ51" s="1141">
        <v>1</v>
      </c>
      <c r="BK51" s="1141"/>
      <c r="BL51" s="1141"/>
      <c r="BM51" s="1141"/>
      <c r="BN51" s="1141" t="s">
        <v>16235</v>
      </c>
      <c r="BO51" s="1141">
        <v>10388</v>
      </c>
      <c r="BP51" s="1141">
        <v>10388</v>
      </c>
      <c r="BQ51" s="1141">
        <v>10388</v>
      </c>
      <c r="BR51" s="1141">
        <v>31164</v>
      </c>
      <c r="BS51" s="1141"/>
      <c r="BT51" s="1145">
        <v>45104</v>
      </c>
      <c r="BU51" s="1145">
        <v>45105</v>
      </c>
      <c r="BV51" s="1141"/>
      <c r="BW51" s="1141"/>
      <c r="BX51" s="1141"/>
      <c r="BY51" s="1141"/>
      <c r="BZ51" s="1141"/>
      <c r="CA51" s="1141"/>
      <c r="CB51" s="1141"/>
      <c r="CC51" s="1141" t="s">
        <v>16236</v>
      </c>
      <c r="CD51" s="1141" t="s">
        <v>16210</v>
      </c>
      <c r="CE51" s="1141" t="s">
        <v>16237</v>
      </c>
      <c r="CF51" s="1141"/>
      <c r="CG51" s="1141"/>
      <c r="CH51" s="1141"/>
      <c r="CI51" s="1141"/>
      <c r="CJ51" s="1141" t="s">
        <v>16238</v>
      </c>
      <c r="CK51" s="1141" t="s">
        <v>16239</v>
      </c>
      <c r="CL51" s="1141" t="s">
        <v>2634</v>
      </c>
      <c r="CM51" s="1141" t="e">
        <v>#N/A</v>
      </c>
      <c r="CN51" s="1146" t="e">
        <v>#N/A</v>
      </c>
      <c r="CO51" s="1140">
        <v>1087</v>
      </c>
    </row>
    <row r="52" spans="1:93" ht="15" customHeight="1">
      <c r="A52" s="1147">
        <v>950</v>
      </c>
      <c r="B52" s="1148" t="s">
        <v>13798</v>
      </c>
      <c r="C52" s="1148" t="s">
        <v>13801</v>
      </c>
      <c r="D52" s="1148"/>
      <c r="E52" s="1148" t="s">
        <v>16240</v>
      </c>
      <c r="F52" s="1148" t="s">
        <v>491</v>
      </c>
      <c r="G52" s="1148" t="s">
        <v>15786</v>
      </c>
      <c r="H52" s="1148" t="s">
        <v>519</v>
      </c>
      <c r="I52" s="1148" t="s">
        <v>2634</v>
      </c>
      <c r="J52" s="1148" t="s">
        <v>16139</v>
      </c>
      <c r="K52" s="1148"/>
      <c r="L52" s="1148">
        <v>2023</v>
      </c>
      <c r="M52" s="1151">
        <v>44993</v>
      </c>
      <c r="N52" s="1151">
        <v>45027</v>
      </c>
      <c r="O52" s="1151">
        <v>45027</v>
      </c>
      <c r="P52" s="1151">
        <v>45027</v>
      </c>
      <c r="Q52" s="1148" t="s">
        <v>15258</v>
      </c>
      <c r="R52" s="1148" t="s">
        <v>15788</v>
      </c>
      <c r="S52" s="1148">
        <v>-29</v>
      </c>
      <c r="T52" s="1148" t="s">
        <v>15808</v>
      </c>
      <c r="U52" s="1151">
        <v>45087</v>
      </c>
      <c r="V52" s="1148" t="s">
        <v>15788</v>
      </c>
      <c r="W52" s="1148" t="s">
        <v>16241</v>
      </c>
      <c r="X52" s="1148"/>
      <c r="Y52" s="1148" t="s">
        <v>16242</v>
      </c>
      <c r="Z52" s="1150"/>
      <c r="AA52" s="1148" t="s">
        <v>15812</v>
      </c>
      <c r="AB52" s="1148" t="s">
        <v>56</v>
      </c>
      <c r="AC52" s="1148">
        <v>1</v>
      </c>
      <c r="AD52" s="1148" t="s">
        <v>11298</v>
      </c>
      <c r="AE52" s="1148" t="s">
        <v>10509</v>
      </c>
      <c r="AF52" s="1148" t="s">
        <v>16243</v>
      </c>
      <c r="AG52" s="1148" t="s">
        <v>16244</v>
      </c>
      <c r="AH52" s="1148" t="s">
        <v>16245</v>
      </c>
      <c r="AI52" s="1148" t="s">
        <v>16246</v>
      </c>
      <c r="AJ52" s="1152">
        <v>45125</v>
      </c>
      <c r="AK52" s="1148" t="s">
        <v>12821</v>
      </c>
      <c r="AL52" s="1148"/>
      <c r="AM52" s="1148" t="s">
        <v>15937</v>
      </c>
      <c r="AN52" s="1148">
        <v>300</v>
      </c>
      <c r="AO52" s="1148" t="s">
        <v>15800</v>
      </c>
      <c r="AP52" s="1148" t="s">
        <v>14510</v>
      </c>
      <c r="AQ52" s="1148" t="s">
        <v>14466</v>
      </c>
      <c r="AR52" s="1148"/>
      <c r="AS52" s="1148"/>
      <c r="AT52" s="1148"/>
      <c r="AU52" s="1148"/>
      <c r="AV52" s="1148"/>
      <c r="AW52" s="1148" t="s">
        <v>15803</v>
      </c>
      <c r="AX52" s="1148"/>
      <c r="AY52" s="1148"/>
      <c r="AZ52" s="1148"/>
      <c r="BA52" s="1148"/>
      <c r="BB52" s="1148"/>
      <c r="BC52" s="1148"/>
      <c r="BD52" s="1148"/>
      <c r="BE52" s="1148">
        <v>1</v>
      </c>
      <c r="BF52" s="1148"/>
      <c r="BG52" s="1148"/>
      <c r="BH52" s="1148"/>
      <c r="BI52" s="1148"/>
      <c r="BJ52" s="1148">
        <v>1</v>
      </c>
      <c r="BK52" s="1148"/>
      <c r="BL52" s="1148"/>
      <c r="BM52" s="1148"/>
      <c r="BN52" s="1148" t="s">
        <v>15929</v>
      </c>
      <c r="BO52" s="1148">
        <v>10000</v>
      </c>
      <c r="BP52" s="1148">
        <v>10000</v>
      </c>
      <c r="BQ52" s="1148">
        <v>10000</v>
      </c>
      <c r="BR52" s="1148">
        <v>50000</v>
      </c>
      <c r="BS52" s="1148"/>
      <c r="BT52" s="1152">
        <v>45203</v>
      </c>
      <c r="BU52" s="1152">
        <v>45204</v>
      </c>
      <c r="BV52" s="1148"/>
      <c r="BW52" s="1148"/>
      <c r="BX52" s="1148"/>
      <c r="BY52" s="1148"/>
      <c r="BZ52" s="1148"/>
      <c r="CA52" s="1148"/>
      <c r="CB52" s="1148"/>
      <c r="CC52" s="1148" t="s">
        <v>16247</v>
      </c>
      <c r="CD52" s="1148" t="s">
        <v>16210</v>
      </c>
      <c r="CE52" s="1154">
        <v>45056.472337962965</v>
      </c>
      <c r="CF52" s="1148"/>
      <c r="CG52" s="1148"/>
      <c r="CH52" s="1148"/>
      <c r="CI52" s="1148"/>
      <c r="CJ52" s="1148" t="s">
        <v>16248</v>
      </c>
      <c r="CK52" s="1148" t="s">
        <v>16249</v>
      </c>
      <c r="CL52" s="1148" t="s">
        <v>2634</v>
      </c>
      <c r="CM52" s="1148" t="s">
        <v>13799</v>
      </c>
      <c r="CN52" s="1155" t="s">
        <v>294</v>
      </c>
      <c r="CO52" s="1147">
        <v>950</v>
      </c>
    </row>
    <row r="53" spans="1:93" ht="15" customHeight="1">
      <c r="A53" s="1140">
        <v>629</v>
      </c>
      <c r="B53" s="1141" t="s">
        <v>14232</v>
      </c>
      <c r="C53" s="1141" t="s">
        <v>16250</v>
      </c>
      <c r="D53" s="1141"/>
      <c r="E53" s="1141"/>
      <c r="F53" s="1141" t="s">
        <v>491</v>
      </c>
      <c r="G53" s="1141" t="s">
        <v>15786</v>
      </c>
      <c r="H53" s="1141" t="s">
        <v>491</v>
      </c>
      <c r="I53" s="1141" t="s">
        <v>2634</v>
      </c>
      <c r="J53" s="1141" t="s">
        <v>16139</v>
      </c>
      <c r="K53" s="1141"/>
      <c r="L53" s="1141">
        <v>2023</v>
      </c>
      <c r="M53" s="1144">
        <v>45056</v>
      </c>
      <c r="N53" s="1141" t="s">
        <v>15467</v>
      </c>
      <c r="O53" s="1141" t="s">
        <v>15467</v>
      </c>
      <c r="P53" s="1141" t="s">
        <v>15467</v>
      </c>
      <c r="Q53" s="1141" t="s">
        <v>15089</v>
      </c>
      <c r="R53" s="1141" t="s">
        <v>15788</v>
      </c>
      <c r="S53" s="1141">
        <v>-8</v>
      </c>
      <c r="T53" s="1141" t="s">
        <v>15808</v>
      </c>
      <c r="U53" s="1144">
        <v>45087</v>
      </c>
      <c r="V53" s="1141" t="s">
        <v>15788</v>
      </c>
      <c r="W53" s="1141" t="s">
        <v>16251</v>
      </c>
      <c r="X53" s="1143"/>
      <c r="Y53" s="1141" t="s">
        <v>16252</v>
      </c>
      <c r="Z53" s="1141" t="s">
        <v>16253</v>
      </c>
      <c r="AA53" s="1141" t="s">
        <v>15793</v>
      </c>
      <c r="AB53" s="1141" t="s">
        <v>2603</v>
      </c>
      <c r="AC53" s="1141">
        <v>2</v>
      </c>
      <c r="AD53" s="1141" t="s">
        <v>6710</v>
      </c>
      <c r="AE53" s="1141" t="s">
        <v>10509</v>
      </c>
      <c r="AF53" s="1141" t="s">
        <v>15971</v>
      </c>
      <c r="AG53" s="1141" t="s">
        <v>16254</v>
      </c>
      <c r="AH53" s="1141" t="s">
        <v>16255</v>
      </c>
      <c r="AI53" s="1141" t="s">
        <v>16233</v>
      </c>
      <c r="AJ53" s="1145">
        <v>45167</v>
      </c>
      <c r="AK53" s="1141" t="s">
        <v>12821</v>
      </c>
      <c r="AL53" s="1141" t="s">
        <v>16256</v>
      </c>
      <c r="AM53" s="1141" t="s">
        <v>15817</v>
      </c>
      <c r="AN53" s="1141">
        <v>4</v>
      </c>
      <c r="AO53" s="1141" t="s">
        <v>15800</v>
      </c>
      <c r="AP53" s="1141" t="s">
        <v>16000</v>
      </c>
      <c r="AQ53" s="1141" t="s">
        <v>16024</v>
      </c>
      <c r="AR53" s="1141" t="s">
        <v>16257</v>
      </c>
      <c r="AS53" s="1141" t="s">
        <v>14233</v>
      </c>
      <c r="AT53" s="1141" t="s">
        <v>15842</v>
      </c>
      <c r="AU53" s="1141"/>
      <c r="AV53" s="1141"/>
      <c r="AW53" s="1141" t="s">
        <v>15803</v>
      </c>
      <c r="AX53" s="1141"/>
      <c r="AY53" s="1141"/>
      <c r="AZ53" s="1141"/>
      <c r="BA53" s="1141"/>
      <c r="BB53" s="1141"/>
      <c r="BC53" s="1141"/>
      <c r="BD53" s="1141"/>
      <c r="BE53" s="1141">
        <v>1</v>
      </c>
      <c r="BF53" s="1141"/>
      <c r="BG53" s="1141"/>
      <c r="BH53" s="1141"/>
      <c r="BI53" s="1141"/>
      <c r="BJ53" s="1141">
        <v>1</v>
      </c>
      <c r="BK53" s="1141"/>
      <c r="BL53" s="1141"/>
      <c r="BM53" s="1141"/>
      <c r="BN53" s="1141" t="s">
        <v>16258</v>
      </c>
      <c r="BO53" s="1141">
        <v>12000</v>
      </c>
      <c r="BP53" s="1141">
        <v>12000</v>
      </c>
      <c r="BQ53" s="1141">
        <v>12000</v>
      </c>
      <c r="BR53" s="1141">
        <v>36000</v>
      </c>
      <c r="BS53" s="1141"/>
      <c r="BT53" s="1145">
        <v>45175</v>
      </c>
      <c r="BU53" s="1145">
        <v>45176</v>
      </c>
      <c r="BV53" s="1141"/>
      <c r="BW53" s="1141"/>
      <c r="BX53" s="1141"/>
      <c r="BY53" s="1141"/>
      <c r="BZ53" s="1141"/>
      <c r="CA53" s="1141"/>
      <c r="CB53" s="1141"/>
      <c r="CC53" s="1156" t="s">
        <v>16259</v>
      </c>
      <c r="CD53" s="1141" t="s">
        <v>16210</v>
      </c>
      <c r="CE53" s="1157">
        <v>45116.398287037038</v>
      </c>
      <c r="CF53" s="1141"/>
      <c r="CG53" s="1141" t="s">
        <v>14233</v>
      </c>
      <c r="CH53" s="1141"/>
      <c r="CI53" s="1141"/>
      <c r="CJ53" s="1141" t="s">
        <v>16260</v>
      </c>
      <c r="CK53" s="1141" t="s">
        <v>16261</v>
      </c>
      <c r="CL53" s="1141" t="s">
        <v>2634</v>
      </c>
      <c r="CM53" s="1141" t="s">
        <v>16262</v>
      </c>
      <c r="CN53" s="1146" t="s">
        <v>289</v>
      </c>
      <c r="CO53" s="1140">
        <v>629</v>
      </c>
    </row>
    <row r="54" spans="1:93" ht="15" customHeight="1">
      <c r="A54" s="1147">
        <v>626</v>
      </c>
      <c r="B54" s="1148" t="s">
        <v>14235</v>
      </c>
      <c r="C54" s="1148" t="s">
        <v>16263</v>
      </c>
      <c r="D54" s="1148"/>
      <c r="E54" s="1148"/>
      <c r="F54" s="1148" t="s">
        <v>491</v>
      </c>
      <c r="G54" s="1148" t="s">
        <v>15786</v>
      </c>
      <c r="H54" s="1148" t="s">
        <v>491</v>
      </c>
      <c r="I54" s="1148" t="s">
        <v>2634</v>
      </c>
      <c r="J54" s="1148" t="s">
        <v>16139</v>
      </c>
      <c r="K54" s="1148" t="s">
        <v>16264</v>
      </c>
      <c r="L54" s="1148">
        <v>2023</v>
      </c>
      <c r="M54" s="1151">
        <v>45056</v>
      </c>
      <c r="N54" s="1151">
        <v>45240</v>
      </c>
      <c r="O54" s="1148" t="s">
        <v>13667</v>
      </c>
      <c r="P54" s="1148" t="s">
        <v>13667</v>
      </c>
      <c r="Q54" s="1148" t="s">
        <v>15089</v>
      </c>
      <c r="R54" s="1152">
        <v>45181</v>
      </c>
      <c r="S54" s="1148">
        <v>-14</v>
      </c>
      <c r="T54" s="1148" t="s">
        <v>15808</v>
      </c>
      <c r="U54" s="1151">
        <v>45087</v>
      </c>
      <c r="V54" s="1148" t="s">
        <v>16265</v>
      </c>
      <c r="W54" s="1148" t="s">
        <v>16266</v>
      </c>
      <c r="X54" s="1148"/>
      <c r="Y54" s="1148" t="s">
        <v>16267</v>
      </c>
      <c r="Z54" s="1150"/>
      <c r="AA54" s="1148" t="s">
        <v>15793</v>
      </c>
      <c r="AB54" s="1148" t="s">
        <v>1701</v>
      </c>
      <c r="AC54" s="1148">
        <v>1</v>
      </c>
      <c r="AD54" s="1148" t="s">
        <v>7316</v>
      </c>
      <c r="AE54" s="1148" t="s">
        <v>10509</v>
      </c>
      <c r="AF54" s="1148" t="s">
        <v>16268</v>
      </c>
      <c r="AG54" s="1148" t="s">
        <v>16269</v>
      </c>
      <c r="AH54" s="1148" t="s">
        <v>16270</v>
      </c>
      <c r="AI54" s="1148" t="s">
        <v>16271</v>
      </c>
      <c r="AJ54" s="1152">
        <v>45167</v>
      </c>
      <c r="AK54" s="1148" t="s">
        <v>12821</v>
      </c>
      <c r="AL54" s="1148" t="s">
        <v>16272</v>
      </c>
      <c r="AM54" s="1148" t="s">
        <v>15799</v>
      </c>
      <c r="AN54" s="1148">
        <v>500</v>
      </c>
      <c r="AO54" s="1148" t="s">
        <v>15800</v>
      </c>
      <c r="AP54" s="1148" t="s">
        <v>15801</v>
      </c>
      <c r="AQ54" s="1148" t="s">
        <v>15802</v>
      </c>
      <c r="AR54" s="1148" t="s">
        <v>2152</v>
      </c>
      <c r="AS54" s="1148"/>
      <c r="AT54" s="1148"/>
      <c r="AU54" s="1148"/>
      <c r="AV54" s="1148"/>
      <c r="AW54" s="1148" t="s">
        <v>15803</v>
      </c>
      <c r="AX54" s="1148"/>
      <c r="AY54" s="1148"/>
      <c r="AZ54" s="1148"/>
      <c r="BA54" s="1148"/>
      <c r="BB54" s="1148"/>
      <c r="BC54" s="1148"/>
      <c r="BD54" s="1148"/>
      <c r="BE54" s="1148">
        <v>1</v>
      </c>
      <c r="BF54" s="1148"/>
      <c r="BG54" s="1148"/>
      <c r="BH54" s="1148"/>
      <c r="BI54" s="1148"/>
      <c r="BJ54" s="1148">
        <v>1</v>
      </c>
      <c r="BK54" s="1148"/>
      <c r="BL54" s="1148"/>
      <c r="BM54" s="1148"/>
      <c r="BN54" s="1148" t="s">
        <v>16273</v>
      </c>
      <c r="BO54" s="1148">
        <v>78000</v>
      </c>
      <c r="BP54" s="1148">
        <v>78000</v>
      </c>
      <c r="BQ54" s="1148">
        <v>78000</v>
      </c>
      <c r="BR54" s="1148">
        <v>234000</v>
      </c>
      <c r="BS54" s="1148"/>
      <c r="BT54" s="1152">
        <v>45167</v>
      </c>
      <c r="BU54" s="1152">
        <v>45173</v>
      </c>
      <c r="BV54" s="1148"/>
      <c r="BW54" s="1148"/>
      <c r="BX54" s="1148"/>
      <c r="BY54" s="1148"/>
      <c r="BZ54" s="1148"/>
      <c r="CA54" s="1148"/>
      <c r="CB54" s="1148"/>
      <c r="CC54" s="1148" t="s">
        <v>16274</v>
      </c>
      <c r="CD54" s="1148" t="s">
        <v>16210</v>
      </c>
      <c r="CE54" s="1154">
        <v>45025.406284722223</v>
      </c>
      <c r="CF54" s="1148"/>
      <c r="CG54" s="1148"/>
      <c r="CH54" s="1148"/>
      <c r="CI54" s="1148"/>
      <c r="CJ54" s="1148"/>
      <c r="CK54" s="1148" t="s">
        <v>16275</v>
      </c>
      <c r="CL54" s="1148" t="s">
        <v>2634</v>
      </c>
      <c r="CM54" s="1148" t="e">
        <v>#N/A</v>
      </c>
      <c r="CN54" s="1155" t="e">
        <v>#N/A</v>
      </c>
      <c r="CO54" s="1147">
        <v>626</v>
      </c>
    </row>
    <row r="55" spans="1:93" ht="15" customHeight="1">
      <c r="A55" s="1140">
        <v>623</v>
      </c>
      <c r="B55" s="1141" t="s">
        <v>14236</v>
      </c>
      <c r="C55" s="1141" t="s">
        <v>16276</v>
      </c>
      <c r="D55" s="1143"/>
      <c r="E55" s="1141"/>
      <c r="F55" s="1141" t="s">
        <v>491</v>
      </c>
      <c r="G55" s="1141" t="s">
        <v>15786</v>
      </c>
      <c r="H55" s="1141" t="s">
        <v>491</v>
      </c>
      <c r="I55" s="1141" t="s">
        <v>2634</v>
      </c>
      <c r="J55" s="1141" t="s">
        <v>16139</v>
      </c>
      <c r="K55" s="1141"/>
      <c r="L55" s="1141">
        <v>2023</v>
      </c>
      <c r="M55" s="1141" t="s">
        <v>7896</v>
      </c>
      <c r="N55" s="1141" t="s">
        <v>13667</v>
      </c>
      <c r="O55" s="1141" t="s">
        <v>13667</v>
      </c>
      <c r="P55" s="1141" t="s">
        <v>13667</v>
      </c>
      <c r="Q55" s="1141" t="s">
        <v>15089</v>
      </c>
      <c r="R55" s="1141" t="s">
        <v>15788</v>
      </c>
      <c r="S55" s="1141">
        <v>-14</v>
      </c>
      <c r="T55" s="1141" t="s">
        <v>15808</v>
      </c>
      <c r="U55" s="1144">
        <v>45087</v>
      </c>
      <c r="V55" s="1141" t="s">
        <v>16277</v>
      </c>
      <c r="W55" s="1141" t="s">
        <v>16278</v>
      </c>
      <c r="X55" s="1143"/>
      <c r="Y55" s="1141" t="s">
        <v>16279</v>
      </c>
      <c r="Z55" s="1143"/>
      <c r="AA55" s="1141" t="s">
        <v>15793</v>
      </c>
      <c r="AB55" s="1141" t="s">
        <v>2603</v>
      </c>
      <c r="AC55" s="1141">
        <v>2</v>
      </c>
      <c r="AD55" s="1141" t="s">
        <v>13530</v>
      </c>
      <c r="AE55" s="1141" t="s">
        <v>10509</v>
      </c>
      <c r="AF55" s="1141" t="s">
        <v>16280</v>
      </c>
      <c r="AG55" s="1141" t="s">
        <v>16281</v>
      </c>
      <c r="AH55" s="1141" t="s">
        <v>16282</v>
      </c>
      <c r="AI55" s="1141" t="s">
        <v>16283</v>
      </c>
      <c r="AJ55" s="1145">
        <v>45167</v>
      </c>
      <c r="AK55" s="1141" t="s">
        <v>12821</v>
      </c>
      <c r="AL55" s="1141" t="s">
        <v>16284</v>
      </c>
      <c r="AM55" s="1141" t="s">
        <v>15817</v>
      </c>
      <c r="AN55" s="1141">
        <v>4</v>
      </c>
      <c r="AO55" s="1141" t="s">
        <v>15800</v>
      </c>
      <c r="AP55" s="1141" t="s">
        <v>16000</v>
      </c>
      <c r="AQ55" s="1141" t="s">
        <v>16024</v>
      </c>
      <c r="AR55" s="1141" t="s">
        <v>2152</v>
      </c>
      <c r="AS55" s="1141"/>
      <c r="AT55" s="1141"/>
      <c r="AU55" s="1141"/>
      <c r="AV55" s="1141"/>
      <c r="AW55" s="1141" t="s">
        <v>16285</v>
      </c>
      <c r="AX55" s="1141"/>
      <c r="AY55" s="1141"/>
      <c r="AZ55" s="1141"/>
      <c r="BA55" s="1141"/>
      <c r="BB55" s="1141"/>
      <c r="BC55" s="1141"/>
      <c r="BD55" s="1141"/>
      <c r="BE55" s="1141">
        <v>1</v>
      </c>
      <c r="BF55" s="1141">
        <v>1</v>
      </c>
      <c r="BG55" s="1141">
        <v>1</v>
      </c>
      <c r="BH55" s="1141">
        <v>1</v>
      </c>
      <c r="BI55" s="1141">
        <v>1</v>
      </c>
      <c r="BJ55" s="1141">
        <v>5</v>
      </c>
      <c r="BK55" s="1141"/>
      <c r="BL55" s="1141"/>
      <c r="BM55" s="1141"/>
      <c r="BN55" s="1144">
        <v>44933</v>
      </c>
      <c r="BO55" s="1141">
        <v>10800</v>
      </c>
      <c r="BP55" s="1141">
        <v>10800</v>
      </c>
      <c r="BQ55" s="1141">
        <v>10800</v>
      </c>
      <c r="BR55" s="1141">
        <v>54000</v>
      </c>
      <c r="BS55" s="1141"/>
      <c r="BT55" s="1145">
        <v>45175</v>
      </c>
      <c r="BU55" s="1145">
        <v>45182</v>
      </c>
      <c r="BV55" s="1141"/>
      <c r="BW55" s="1141"/>
      <c r="BX55" s="1141"/>
      <c r="BY55" s="1141"/>
      <c r="BZ55" s="1141"/>
      <c r="CA55" s="1141"/>
      <c r="CB55" s="1141"/>
      <c r="CC55" s="1141" t="s">
        <v>16286</v>
      </c>
      <c r="CD55" s="1141" t="s">
        <v>16210</v>
      </c>
      <c r="CE55" s="1141" t="s">
        <v>16287</v>
      </c>
      <c r="CF55" s="1141"/>
      <c r="CG55" s="1141"/>
      <c r="CH55" s="1141"/>
      <c r="CI55" s="1141"/>
      <c r="CJ55" s="1141" t="s">
        <v>16288</v>
      </c>
      <c r="CK55" s="1141" t="s">
        <v>16289</v>
      </c>
      <c r="CL55" s="1141" t="s">
        <v>2634</v>
      </c>
      <c r="CM55" s="1141" t="e">
        <v>#N/A</v>
      </c>
      <c r="CN55" s="1146" t="e">
        <v>#N/A</v>
      </c>
      <c r="CO55" s="1140">
        <v>623</v>
      </c>
    </row>
    <row r="56" spans="1:93" ht="15" customHeight="1">
      <c r="A56" s="1147">
        <v>617</v>
      </c>
      <c r="B56" s="1148" t="s">
        <v>14237</v>
      </c>
      <c r="C56" s="1148" t="s">
        <v>16290</v>
      </c>
      <c r="D56" s="1148"/>
      <c r="E56" s="1148"/>
      <c r="F56" s="1148" t="s">
        <v>491</v>
      </c>
      <c r="G56" s="1148" t="s">
        <v>15786</v>
      </c>
      <c r="H56" s="1148" t="s">
        <v>515</v>
      </c>
      <c r="I56" s="1148" t="s">
        <v>2609</v>
      </c>
      <c r="J56" s="1148" t="s">
        <v>16139</v>
      </c>
      <c r="K56" s="1148" t="s">
        <v>16291</v>
      </c>
      <c r="L56" s="1148">
        <v>2023</v>
      </c>
      <c r="M56" s="1148" t="s">
        <v>1857</v>
      </c>
      <c r="N56" s="1148" t="s">
        <v>2766</v>
      </c>
      <c r="O56" s="1148" t="s">
        <v>3298</v>
      </c>
      <c r="P56" s="1148" t="s">
        <v>3298</v>
      </c>
      <c r="Q56" s="1148" t="s">
        <v>15089</v>
      </c>
      <c r="R56" s="1148" t="s">
        <v>15788</v>
      </c>
      <c r="S56" s="1148">
        <v>-24</v>
      </c>
      <c r="T56" s="1148" t="s">
        <v>15808</v>
      </c>
      <c r="U56" s="1151">
        <v>45087</v>
      </c>
      <c r="V56" s="1148" t="s">
        <v>15788</v>
      </c>
      <c r="W56" s="1148" t="s">
        <v>16292</v>
      </c>
      <c r="X56" s="1150"/>
      <c r="Y56" s="1148" t="s">
        <v>16293</v>
      </c>
      <c r="Z56" s="1150"/>
      <c r="AA56" s="1148" t="s">
        <v>15793</v>
      </c>
      <c r="AB56" s="1148" t="s">
        <v>57</v>
      </c>
      <c r="AC56" s="1148">
        <v>2</v>
      </c>
      <c r="AD56" s="1148" t="s">
        <v>6340</v>
      </c>
      <c r="AE56" s="1148" t="s">
        <v>10509</v>
      </c>
      <c r="AF56" s="1148" t="s">
        <v>16294</v>
      </c>
      <c r="AG56" s="1150"/>
      <c r="AH56" s="1148"/>
      <c r="AI56" s="1148" t="s">
        <v>15918</v>
      </c>
      <c r="AJ56" s="1152">
        <v>45168</v>
      </c>
      <c r="AK56" s="1148" t="s">
        <v>12821</v>
      </c>
      <c r="AL56" s="1148"/>
      <c r="AM56" s="1148" t="s">
        <v>15835</v>
      </c>
      <c r="AN56" s="1148">
        <v>100</v>
      </c>
      <c r="AO56" s="1148" t="s">
        <v>15800</v>
      </c>
      <c r="AP56" s="1148" t="s">
        <v>14510</v>
      </c>
      <c r="AQ56" s="1148"/>
      <c r="AR56" s="1148"/>
      <c r="AS56" s="1148" t="s">
        <v>16295</v>
      </c>
      <c r="AT56" s="1148" t="s">
        <v>2609</v>
      </c>
      <c r="AU56" s="1148">
        <v>23.08</v>
      </c>
      <c r="AV56" s="1148" t="s">
        <v>16146</v>
      </c>
      <c r="AW56" s="1148" t="s">
        <v>15803</v>
      </c>
      <c r="AX56" s="1148"/>
      <c r="AY56" s="1148"/>
      <c r="AZ56" s="1148"/>
      <c r="BA56" s="1148"/>
      <c r="BB56" s="1148"/>
      <c r="BC56" s="1148"/>
      <c r="BD56" s="1148"/>
      <c r="BE56" s="1148">
        <v>2</v>
      </c>
      <c r="BF56" s="1148"/>
      <c r="BG56" s="1148"/>
      <c r="BH56" s="1148"/>
      <c r="BI56" s="1148"/>
      <c r="BJ56" s="1148">
        <v>2</v>
      </c>
      <c r="BK56" s="1148"/>
      <c r="BL56" s="1148"/>
      <c r="BM56" s="1148"/>
      <c r="BN56" s="1148" t="s">
        <v>16296</v>
      </c>
      <c r="BO56" s="1148">
        <v>1668</v>
      </c>
      <c r="BP56" s="1148">
        <v>1668</v>
      </c>
      <c r="BQ56" s="1148">
        <v>1668</v>
      </c>
      <c r="BR56" s="1148">
        <v>5004</v>
      </c>
      <c r="BS56" s="1148"/>
      <c r="BT56" s="1152">
        <v>45173</v>
      </c>
      <c r="BU56" s="1152">
        <v>45175</v>
      </c>
      <c r="BV56" s="1148"/>
      <c r="BW56" s="1148"/>
      <c r="BX56" s="1148"/>
      <c r="BY56" s="1148"/>
      <c r="BZ56" s="1148"/>
      <c r="CA56" s="1148"/>
      <c r="CB56" s="1148"/>
      <c r="CC56" s="1148"/>
      <c r="CD56" s="1148" t="s">
        <v>16297</v>
      </c>
      <c r="CE56" s="1154">
        <v>45239.726782407408</v>
      </c>
      <c r="CF56" s="1148"/>
      <c r="CG56" s="1148" t="s">
        <v>16295</v>
      </c>
      <c r="CH56" s="1148"/>
      <c r="CI56" s="1148"/>
      <c r="CJ56" s="1148" t="s">
        <v>16298</v>
      </c>
      <c r="CK56" s="1148" t="s">
        <v>16299</v>
      </c>
      <c r="CL56" s="1148" t="s">
        <v>2609</v>
      </c>
      <c r="CM56" s="1148" t="s">
        <v>16300</v>
      </c>
      <c r="CN56" s="1155" t="s">
        <v>16301</v>
      </c>
      <c r="CO56" s="1147">
        <v>617</v>
      </c>
    </row>
    <row r="57" spans="1:93" ht="15" customHeight="1">
      <c r="A57" s="1140">
        <v>613</v>
      </c>
      <c r="B57" s="1141" t="s">
        <v>14238</v>
      </c>
      <c r="C57" s="1141" t="s">
        <v>16302</v>
      </c>
      <c r="D57" s="1141" t="s">
        <v>16303</v>
      </c>
      <c r="E57" s="1143"/>
      <c r="F57" s="1141" t="s">
        <v>491</v>
      </c>
      <c r="G57" s="1141" t="s">
        <v>15786</v>
      </c>
      <c r="H57" s="1141" t="s">
        <v>518</v>
      </c>
      <c r="I57" s="1141" t="s">
        <v>2634</v>
      </c>
      <c r="J57" s="1141" t="s">
        <v>16139</v>
      </c>
      <c r="K57" s="1141"/>
      <c r="L57" s="1141">
        <v>2023</v>
      </c>
      <c r="M57" s="1141" t="s">
        <v>2883</v>
      </c>
      <c r="N57" s="1144">
        <v>45240</v>
      </c>
      <c r="O57" s="1144">
        <v>45240</v>
      </c>
      <c r="P57" s="1144">
        <v>45240</v>
      </c>
      <c r="Q57" s="1141" t="s">
        <v>15089</v>
      </c>
      <c r="R57" s="1141" t="s">
        <v>15788</v>
      </c>
      <c r="S57" s="1141">
        <v>-5</v>
      </c>
      <c r="T57" s="1141" t="s">
        <v>15808</v>
      </c>
      <c r="U57" s="1144">
        <v>45087</v>
      </c>
      <c r="V57" s="1141" t="s">
        <v>15788</v>
      </c>
      <c r="W57" s="1141" t="s">
        <v>16304</v>
      </c>
      <c r="X57" s="1141" t="s">
        <v>16305</v>
      </c>
      <c r="Y57" s="1141" t="s">
        <v>16306</v>
      </c>
      <c r="Z57" s="1143"/>
      <c r="AA57" s="1141" t="s">
        <v>15997</v>
      </c>
      <c r="AB57" s="1141" t="s">
        <v>1492</v>
      </c>
      <c r="AC57" s="1141">
        <v>1</v>
      </c>
      <c r="AD57" s="1141" t="s">
        <v>7557</v>
      </c>
      <c r="AE57" s="1141" t="s">
        <v>10509</v>
      </c>
      <c r="AF57" s="1141" t="s">
        <v>16307</v>
      </c>
      <c r="AG57" s="1143"/>
      <c r="AH57" s="1141"/>
      <c r="AI57" s="1141" t="s">
        <v>16308</v>
      </c>
      <c r="AJ57" s="1145">
        <v>45172</v>
      </c>
      <c r="AK57" s="1141" t="s">
        <v>12821</v>
      </c>
      <c r="AL57" s="1141"/>
      <c r="AM57" s="1141" t="s">
        <v>15835</v>
      </c>
      <c r="AN57" s="1141">
        <v>800</v>
      </c>
      <c r="AO57" s="1141" t="s">
        <v>15800</v>
      </c>
      <c r="AP57" s="1141" t="s">
        <v>14510</v>
      </c>
      <c r="AQ57" s="1141"/>
      <c r="AR57" s="1141"/>
      <c r="AS57" s="1141" t="s">
        <v>16309</v>
      </c>
      <c r="AT57" s="1141" t="s">
        <v>15842</v>
      </c>
      <c r="AU57" s="1141"/>
      <c r="AV57" s="1141"/>
      <c r="AW57" s="1141" t="s">
        <v>16310</v>
      </c>
      <c r="AX57" s="1141"/>
      <c r="AY57" s="1141"/>
      <c r="AZ57" s="1141"/>
      <c r="BA57" s="1141"/>
      <c r="BB57" s="1141"/>
      <c r="BC57" s="1141"/>
      <c r="BD57" s="1141"/>
      <c r="BE57" s="1141">
        <v>150</v>
      </c>
      <c r="BF57" s="1141"/>
      <c r="BG57" s="1141"/>
      <c r="BH57" s="1141"/>
      <c r="BI57" s="1141"/>
      <c r="BJ57" s="1141">
        <v>150</v>
      </c>
      <c r="BK57" s="1141"/>
      <c r="BL57" s="1141"/>
      <c r="BM57" s="1141"/>
      <c r="BN57" s="1144">
        <v>45146</v>
      </c>
      <c r="BO57" s="1141">
        <v>240671</v>
      </c>
      <c r="BP57" s="1141">
        <v>154800</v>
      </c>
      <c r="BQ57" s="1141"/>
      <c r="BR57" s="1141">
        <v>395471</v>
      </c>
      <c r="BS57" s="1141"/>
      <c r="BT57" s="1145">
        <v>45190</v>
      </c>
      <c r="BU57" s="1145">
        <v>45194</v>
      </c>
      <c r="BV57" s="1141"/>
      <c r="BW57" s="1141"/>
      <c r="BX57" s="1141"/>
      <c r="BY57" s="1141"/>
      <c r="BZ57" s="1141"/>
      <c r="CA57" s="1141"/>
      <c r="CB57" s="1141"/>
      <c r="CC57" s="1141"/>
      <c r="CD57" s="1141" t="s">
        <v>16210</v>
      </c>
      <c r="CE57" s="1141" t="s">
        <v>16311</v>
      </c>
      <c r="CF57" s="1141"/>
      <c r="CG57" s="1141" t="s">
        <v>16312</v>
      </c>
      <c r="CH57" s="1143"/>
      <c r="CI57" s="1141" t="s">
        <v>16313</v>
      </c>
      <c r="CJ57" s="1141"/>
      <c r="CK57" s="1141" t="s">
        <v>16314</v>
      </c>
      <c r="CL57" s="1141" t="s">
        <v>2634</v>
      </c>
      <c r="CM57" s="1141" t="s">
        <v>16315</v>
      </c>
      <c r="CN57" s="1146" t="s">
        <v>294</v>
      </c>
      <c r="CO57" s="1140">
        <v>613</v>
      </c>
    </row>
    <row r="58" spans="1:93" ht="15" customHeight="1">
      <c r="A58" s="1147">
        <v>603</v>
      </c>
      <c r="B58" s="1148" t="s">
        <v>14240</v>
      </c>
      <c r="C58" s="1148" t="s">
        <v>16316</v>
      </c>
      <c r="D58" s="1150"/>
      <c r="E58" s="1148"/>
      <c r="F58" s="1148" t="s">
        <v>491</v>
      </c>
      <c r="G58" s="1148" t="s">
        <v>15786</v>
      </c>
      <c r="H58" s="1148" t="s">
        <v>518</v>
      </c>
      <c r="I58" s="1148" t="s">
        <v>2609</v>
      </c>
      <c r="J58" s="1148" t="s">
        <v>16139</v>
      </c>
      <c r="K58" s="1148" t="s">
        <v>16317</v>
      </c>
      <c r="L58" s="1148">
        <v>2023</v>
      </c>
      <c r="M58" s="1148" t="s">
        <v>3858</v>
      </c>
      <c r="N58" s="1148" t="s">
        <v>2898</v>
      </c>
      <c r="O58" s="1151">
        <v>45087</v>
      </c>
      <c r="P58" s="1151">
        <v>45087</v>
      </c>
      <c r="Q58" s="1148" t="s">
        <v>15089</v>
      </c>
      <c r="R58" s="1148" t="s">
        <v>15788</v>
      </c>
      <c r="S58" s="1148">
        <v>0</v>
      </c>
      <c r="T58" s="1148" t="s">
        <v>15808</v>
      </c>
      <c r="U58" s="1151">
        <v>45087</v>
      </c>
      <c r="V58" s="1148" t="s">
        <v>15788</v>
      </c>
      <c r="W58" s="1148" t="s">
        <v>16318</v>
      </c>
      <c r="X58" s="1150"/>
      <c r="Y58" s="1148" t="s">
        <v>16319</v>
      </c>
      <c r="Z58" s="1150"/>
      <c r="AA58" s="1148" t="s">
        <v>15812</v>
      </c>
      <c r="AB58" s="1148" t="s">
        <v>2773</v>
      </c>
      <c r="AC58" s="1148">
        <v>2</v>
      </c>
      <c r="AD58" s="1148" t="s">
        <v>12926</v>
      </c>
      <c r="AE58" s="1148" t="s">
        <v>10509</v>
      </c>
      <c r="AF58" s="1148" t="s">
        <v>16320</v>
      </c>
      <c r="AG58" s="1148" t="s">
        <v>16321</v>
      </c>
      <c r="AH58" s="1148" t="s">
        <v>16322</v>
      </c>
      <c r="AI58" s="1148" t="s">
        <v>15972</v>
      </c>
      <c r="AJ58" s="1152">
        <v>45173</v>
      </c>
      <c r="AK58" s="1148" t="s">
        <v>12821</v>
      </c>
      <c r="AL58" s="1148"/>
      <c r="AM58" s="1148" t="s">
        <v>15835</v>
      </c>
      <c r="AN58" s="1148">
        <v>100</v>
      </c>
      <c r="AO58" s="1148" t="s">
        <v>15800</v>
      </c>
      <c r="AP58" s="1148" t="s">
        <v>14510</v>
      </c>
      <c r="AQ58" s="1148"/>
      <c r="AR58" s="1148"/>
      <c r="AS58" s="1148" t="s">
        <v>13706</v>
      </c>
      <c r="AT58" s="1148" t="s">
        <v>2609</v>
      </c>
      <c r="AU58" s="1148">
        <v>21.43</v>
      </c>
      <c r="AV58" s="1148" t="s">
        <v>16195</v>
      </c>
      <c r="AW58" s="1148" t="s">
        <v>15803</v>
      </c>
      <c r="AX58" s="1148"/>
      <c r="AY58" s="1148"/>
      <c r="AZ58" s="1148"/>
      <c r="BA58" s="1148"/>
      <c r="BB58" s="1148"/>
      <c r="BC58" s="1148"/>
      <c r="BD58" s="1148"/>
      <c r="BE58" s="1148">
        <v>2</v>
      </c>
      <c r="BF58" s="1148"/>
      <c r="BG58" s="1148"/>
      <c r="BH58" s="1148"/>
      <c r="BI58" s="1148"/>
      <c r="BJ58" s="1148">
        <v>2</v>
      </c>
      <c r="BK58" s="1148"/>
      <c r="BL58" s="1148"/>
      <c r="BM58" s="1148"/>
      <c r="BN58" s="1148" t="s">
        <v>16323</v>
      </c>
      <c r="BO58" s="1148">
        <v>24400</v>
      </c>
      <c r="BP58" s="1148">
        <v>1080</v>
      </c>
      <c r="BQ58" s="1148"/>
      <c r="BR58" s="1148">
        <v>25480</v>
      </c>
      <c r="BS58" s="1148"/>
      <c r="BT58" s="1152">
        <v>45175</v>
      </c>
      <c r="BU58" s="1152">
        <v>45176</v>
      </c>
      <c r="BV58" s="1148"/>
      <c r="BW58" s="1148"/>
      <c r="BX58" s="1148"/>
      <c r="BY58" s="1148"/>
      <c r="BZ58" s="1148"/>
      <c r="CA58" s="1148"/>
      <c r="CB58" s="1148"/>
      <c r="CC58" s="1148" t="s">
        <v>16324</v>
      </c>
      <c r="CD58" s="1148" t="s">
        <v>16325</v>
      </c>
      <c r="CE58" s="1148" t="s">
        <v>16326</v>
      </c>
      <c r="CF58" s="1148"/>
      <c r="CG58" s="1148" t="s">
        <v>13706</v>
      </c>
      <c r="CH58" s="1148"/>
      <c r="CI58" s="1148" t="s">
        <v>16327</v>
      </c>
      <c r="CJ58" s="1148" t="s">
        <v>16328</v>
      </c>
      <c r="CK58" s="1148" t="s">
        <v>16329</v>
      </c>
      <c r="CL58" s="1148" t="s">
        <v>2609</v>
      </c>
      <c r="CM58" s="1148" t="e">
        <v>#N/A</v>
      </c>
      <c r="CN58" s="1155" t="e">
        <v>#N/A</v>
      </c>
      <c r="CO58" s="1147">
        <v>603</v>
      </c>
    </row>
    <row r="59" spans="1:93" ht="15" customHeight="1">
      <c r="A59" s="1140">
        <v>597</v>
      </c>
      <c r="B59" s="1141" t="s">
        <v>14241</v>
      </c>
      <c r="C59" s="1141" t="s">
        <v>16330</v>
      </c>
      <c r="D59" s="1143"/>
      <c r="E59" s="1143"/>
      <c r="F59" s="1141" t="s">
        <v>491</v>
      </c>
      <c r="G59" s="1141" t="s">
        <v>15786</v>
      </c>
      <c r="H59" s="1141" t="s">
        <v>491</v>
      </c>
      <c r="I59" s="1141" t="s">
        <v>2634</v>
      </c>
      <c r="J59" s="1141" t="s">
        <v>16139</v>
      </c>
      <c r="K59" s="1141"/>
      <c r="L59" s="1141">
        <v>2023</v>
      </c>
      <c r="M59" s="1141" t="s">
        <v>16331</v>
      </c>
      <c r="N59" s="1141" t="s">
        <v>13775</v>
      </c>
      <c r="O59" s="1141" t="s">
        <v>13775</v>
      </c>
      <c r="P59" s="1141" t="s">
        <v>13775</v>
      </c>
      <c r="Q59" s="1141" t="s">
        <v>15089</v>
      </c>
      <c r="R59" s="1141" t="s">
        <v>15788</v>
      </c>
      <c r="S59" s="1141">
        <v>-13</v>
      </c>
      <c r="T59" s="1141" t="s">
        <v>15808</v>
      </c>
      <c r="U59" s="1144">
        <v>45087</v>
      </c>
      <c r="V59" s="1141" t="s">
        <v>16332</v>
      </c>
      <c r="W59" s="1141" t="s">
        <v>16333</v>
      </c>
      <c r="X59" s="1143"/>
      <c r="Y59" s="1141" t="s">
        <v>16334</v>
      </c>
      <c r="Z59" s="1143"/>
      <c r="AA59" s="1141" t="s">
        <v>15793</v>
      </c>
      <c r="AB59" s="1141" t="s">
        <v>2603</v>
      </c>
      <c r="AC59" s="1141">
        <v>2</v>
      </c>
      <c r="AD59" s="1141" t="s">
        <v>13530</v>
      </c>
      <c r="AE59" s="1141" t="s">
        <v>10509</v>
      </c>
      <c r="AF59" s="1141" t="s">
        <v>16335</v>
      </c>
      <c r="AG59" s="1141" t="s">
        <v>16336</v>
      </c>
      <c r="AH59" s="1141" t="s">
        <v>16337</v>
      </c>
      <c r="AI59" s="1141" t="s">
        <v>16338</v>
      </c>
      <c r="AJ59" s="1145">
        <v>45174</v>
      </c>
      <c r="AK59" s="1141" t="s">
        <v>12821</v>
      </c>
      <c r="AL59" s="1141" t="s">
        <v>16339</v>
      </c>
      <c r="AM59" s="1141" t="s">
        <v>15817</v>
      </c>
      <c r="AN59" s="1141">
        <v>32</v>
      </c>
      <c r="AO59" s="1141" t="s">
        <v>15800</v>
      </c>
      <c r="AP59" s="1141" t="s">
        <v>15801</v>
      </c>
      <c r="AQ59" s="1141" t="s">
        <v>15802</v>
      </c>
      <c r="AR59" s="1141" t="s">
        <v>2152</v>
      </c>
      <c r="AS59" s="1141"/>
      <c r="AT59" s="1141"/>
      <c r="AU59" s="1141"/>
      <c r="AV59" s="1141"/>
      <c r="AW59" s="1141" t="s">
        <v>16196</v>
      </c>
      <c r="AX59" s="1141"/>
      <c r="AY59" s="1141"/>
      <c r="AZ59" s="1141"/>
      <c r="BA59" s="1141"/>
      <c r="BB59" s="1141"/>
      <c r="BC59" s="1141"/>
      <c r="BD59" s="1141"/>
      <c r="BE59" s="1141">
        <v>1</v>
      </c>
      <c r="BF59" s="1141"/>
      <c r="BG59" s="1141"/>
      <c r="BH59" s="1141"/>
      <c r="BI59" s="1141"/>
      <c r="BJ59" s="1141">
        <v>1</v>
      </c>
      <c r="BK59" s="1141"/>
      <c r="BL59" s="1141"/>
      <c r="BM59" s="1141"/>
      <c r="BN59" s="1141" t="s">
        <v>15820</v>
      </c>
      <c r="BO59" s="1141">
        <v>4000000</v>
      </c>
      <c r="BP59" s="1141">
        <v>3492500</v>
      </c>
      <c r="BQ59" s="1141">
        <v>3492500</v>
      </c>
      <c r="BR59" s="1141">
        <v>17970000</v>
      </c>
      <c r="BS59" s="1141"/>
      <c r="BT59" s="1145">
        <v>45175</v>
      </c>
      <c r="BU59" s="1145">
        <v>45181</v>
      </c>
      <c r="BV59" s="1141"/>
      <c r="BW59" s="1141"/>
      <c r="BX59" s="1141"/>
      <c r="BY59" s="1141"/>
      <c r="BZ59" s="1141"/>
      <c r="CA59" s="1141"/>
      <c r="CB59" s="1141"/>
      <c r="CC59" s="1141" t="s">
        <v>16340</v>
      </c>
      <c r="CD59" s="1141" t="s">
        <v>16210</v>
      </c>
      <c r="CE59" s="1157">
        <v>45269.530763888892</v>
      </c>
      <c r="CF59" s="1141"/>
      <c r="CG59" s="1141"/>
      <c r="CH59" s="1141"/>
      <c r="CI59" s="1141"/>
      <c r="CJ59" s="1141" t="s">
        <v>16341</v>
      </c>
      <c r="CK59" s="1141" t="s">
        <v>16342</v>
      </c>
      <c r="CL59" s="1141" t="s">
        <v>2634</v>
      </c>
      <c r="CM59" s="1141" t="e">
        <v>#N/A</v>
      </c>
      <c r="CN59" s="1146" t="e">
        <v>#N/A</v>
      </c>
      <c r="CO59" s="1140">
        <v>597</v>
      </c>
    </row>
    <row r="60" spans="1:93" ht="15" customHeight="1">
      <c r="A60" s="1147">
        <v>593</v>
      </c>
      <c r="B60" s="1148" t="s">
        <v>14242</v>
      </c>
      <c r="C60" s="1148" t="s">
        <v>16343</v>
      </c>
      <c r="D60" s="1150"/>
      <c r="E60" s="1148"/>
      <c r="F60" s="1148" t="s">
        <v>491</v>
      </c>
      <c r="G60" s="1148" t="s">
        <v>15786</v>
      </c>
      <c r="H60" s="1148" t="s">
        <v>518</v>
      </c>
      <c r="I60" s="1148" t="s">
        <v>2609</v>
      </c>
      <c r="J60" s="1148" t="s">
        <v>16139</v>
      </c>
      <c r="K60" s="1148" t="s">
        <v>16344</v>
      </c>
      <c r="L60" s="1148">
        <v>2023</v>
      </c>
      <c r="M60" s="1148" t="s">
        <v>3858</v>
      </c>
      <c r="N60" s="1148" t="s">
        <v>2898</v>
      </c>
      <c r="O60" s="1151">
        <v>45179</v>
      </c>
      <c r="P60" s="1151">
        <v>45179</v>
      </c>
      <c r="Q60" s="1148" t="s">
        <v>15089</v>
      </c>
      <c r="R60" s="1148" t="s">
        <v>15788</v>
      </c>
      <c r="S60" s="1148">
        <v>-3</v>
      </c>
      <c r="T60" s="1148" t="s">
        <v>15808</v>
      </c>
      <c r="U60" s="1151">
        <v>45087</v>
      </c>
      <c r="V60" s="1148" t="s">
        <v>15788</v>
      </c>
      <c r="W60" s="1148" t="s">
        <v>16318</v>
      </c>
      <c r="X60" s="1150"/>
      <c r="Y60" s="1148" t="s">
        <v>16345</v>
      </c>
      <c r="Z60" s="1150"/>
      <c r="AA60" s="1148" t="s">
        <v>15862</v>
      </c>
      <c r="AB60" s="1148" t="s">
        <v>51</v>
      </c>
      <c r="AC60" s="1148">
        <v>2</v>
      </c>
      <c r="AD60" s="1148" t="s">
        <v>16346</v>
      </c>
      <c r="AE60" s="1148" t="s">
        <v>10509</v>
      </c>
      <c r="AF60" s="1148" t="s">
        <v>16320</v>
      </c>
      <c r="AG60" s="1148" t="s">
        <v>16321</v>
      </c>
      <c r="AH60" s="1148" t="s">
        <v>16322</v>
      </c>
      <c r="AI60" s="1148" t="s">
        <v>15972</v>
      </c>
      <c r="AJ60" s="1152">
        <v>45174</v>
      </c>
      <c r="AK60" s="1148" t="s">
        <v>12821</v>
      </c>
      <c r="AL60" s="1148"/>
      <c r="AM60" s="1148" t="s">
        <v>15835</v>
      </c>
      <c r="AN60" s="1148">
        <v>100</v>
      </c>
      <c r="AO60" s="1148" t="s">
        <v>15800</v>
      </c>
      <c r="AP60" s="1148" t="s">
        <v>14510</v>
      </c>
      <c r="AQ60" s="1148"/>
      <c r="AR60" s="1148" t="s">
        <v>16257</v>
      </c>
      <c r="AS60" s="1148" t="s">
        <v>16347</v>
      </c>
      <c r="AT60" s="1148" t="s">
        <v>2609</v>
      </c>
      <c r="AU60" s="1148">
        <v>14.29</v>
      </c>
      <c r="AV60" s="1148" t="s">
        <v>16195</v>
      </c>
      <c r="AW60" s="1148" t="s">
        <v>15803</v>
      </c>
      <c r="AX60" s="1148"/>
      <c r="AY60" s="1148"/>
      <c r="AZ60" s="1148"/>
      <c r="BA60" s="1148"/>
      <c r="BB60" s="1148"/>
      <c r="BC60" s="1148"/>
      <c r="BD60" s="1148"/>
      <c r="BE60" s="1148">
        <v>2</v>
      </c>
      <c r="BF60" s="1148"/>
      <c r="BG60" s="1148"/>
      <c r="BH60" s="1148"/>
      <c r="BI60" s="1148"/>
      <c r="BJ60" s="1148">
        <v>2</v>
      </c>
      <c r="BK60" s="1148"/>
      <c r="BL60" s="1148"/>
      <c r="BM60" s="1148"/>
      <c r="BN60" s="1148" t="s">
        <v>16323</v>
      </c>
      <c r="BO60" s="1148">
        <v>16240</v>
      </c>
      <c r="BP60" s="1148">
        <v>1080</v>
      </c>
      <c r="BQ60" s="1148"/>
      <c r="BR60" s="1148">
        <v>17320</v>
      </c>
      <c r="BS60" s="1148"/>
      <c r="BT60" s="1152">
        <v>45175</v>
      </c>
      <c r="BU60" s="1152">
        <v>45176</v>
      </c>
      <c r="BV60" s="1148"/>
      <c r="BW60" s="1148"/>
      <c r="BX60" s="1148"/>
      <c r="BY60" s="1148"/>
      <c r="BZ60" s="1148"/>
      <c r="CA60" s="1148"/>
      <c r="CB60" s="1148"/>
      <c r="CC60" s="1148" t="s">
        <v>16348</v>
      </c>
      <c r="CD60" s="1148" t="s">
        <v>16349</v>
      </c>
      <c r="CE60" s="1154">
        <v>45147.750474537039</v>
      </c>
      <c r="CF60" s="1148"/>
      <c r="CG60" s="1148" t="s">
        <v>16347</v>
      </c>
      <c r="CH60" s="1148"/>
      <c r="CI60" s="1148" t="s">
        <v>16327</v>
      </c>
      <c r="CJ60" s="1148" t="s">
        <v>16328</v>
      </c>
      <c r="CK60" s="1148" t="s">
        <v>16329</v>
      </c>
      <c r="CL60" s="1148" t="s">
        <v>2609</v>
      </c>
      <c r="CM60" s="1148" t="s">
        <v>16350</v>
      </c>
      <c r="CN60" s="1155" t="s">
        <v>294</v>
      </c>
      <c r="CO60" s="1147">
        <v>593</v>
      </c>
    </row>
    <row r="61" spans="1:93" ht="15" customHeight="1">
      <c r="A61" s="1140">
        <v>581</v>
      </c>
      <c r="B61" s="1141" t="s">
        <v>3951</v>
      </c>
      <c r="C61" s="1141" t="s">
        <v>16351</v>
      </c>
      <c r="D61" s="1143"/>
      <c r="E61" s="1143"/>
      <c r="F61" s="1141" t="s">
        <v>491</v>
      </c>
      <c r="G61" s="1141" t="s">
        <v>15786</v>
      </c>
      <c r="H61" s="1141" t="s">
        <v>518</v>
      </c>
      <c r="I61" s="1141" t="s">
        <v>2634</v>
      </c>
      <c r="J61" s="1141" t="s">
        <v>16139</v>
      </c>
      <c r="K61" s="1141" t="s">
        <v>16291</v>
      </c>
      <c r="L61" s="1141">
        <v>2023</v>
      </c>
      <c r="M61" s="1141" t="s">
        <v>2783</v>
      </c>
      <c r="N61" s="1141" t="s">
        <v>7896</v>
      </c>
      <c r="O61" s="1141" t="s">
        <v>2783</v>
      </c>
      <c r="P61" s="1141" t="s">
        <v>2783</v>
      </c>
      <c r="Q61" s="1141" t="s">
        <v>15089</v>
      </c>
      <c r="R61" s="1141" t="s">
        <v>15788</v>
      </c>
      <c r="S61" s="1141">
        <v>-25</v>
      </c>
      <c r="T61" s="1141" t="s">
        <v>15808</v>
      </c>
      <c r="U61" s="1144">
        <v>45087</v>
      </c>
      <c r="V61" s="1141" t="s">
        <v>15788</v>
      </c>
      <c r="W61" s="1141" t="s">
        <v>16352</v>
      </c>
      <c r="X61" s="1143"/>
      <c r="Y61" s="1141" t="s">
        <v>16353</v>
      </c>
      <c r="Z61" s="1143"/>
      <c r="AA61" s="1141" t="s">
        <v>15943</v>
      </c>
      <c r="AB61" s="1141" t="s">
        <v>1104</v>
      </c>
      <c r="AC61" s="1141">
        <v>2</v>
      </c>
      <c r="AD61" s="1141" t="s">
        <v>8858</v>
      </c>
      <c r="AE61" s="1141" t="s">
        <v>10509</v>
      </c>
      <c r="AF61" s="1141" t="s">
        <v>16354</v>
      </c>
      <c r="AG61" s="1141"/>
      <c r="AH61" s="1141"/>
      <c r="AI61" s="1141" t="s">
        <v>16134</v>
      </c>
      <c r="AJ61" s="1145">
        <v>45175</v>
      </c>
      <c r="AK61" s="1141" t="s">
        <v>12821</v>
      </c>
      <c r="AL61" s="1141"/>
      <c r="AM61" s="1141" t="s">
        <v>15835</v>
      </c>
      <c r="AN61" s="1141">
        <v>2</v>
      </c>
      <c r="AO61" s="1141" t="s">
        <v>16355</v>
      </c>
      <c r="AP61" s="1141" t="s">
        <v>14510</v>
      </c>
      <c r="AQ61" s="1141"/>
      <c r="AR61" s="1141"/>
      <c r="AS61" s="1141" t="s">
        <v>3948</v>
      </c>
      <c r="AT61" s="1141" t="s">
        <v>15842</v>
      </c>
      <c r="AU61" s="1141"/>
      <c r="AV61" s="1141"/>
      <c r="AW61" s="1141" t="s">
        <v>16356</v>
      </c>
      <c r="AX61" s="1141"/>
      <c r="AY61" s="1141"/>
      <c r="AZ61" s="1141"/>
      <c r="BA61" s="1141"/>
      <c r="BB61" s="1141"/>
      <c r="BC61" s="1141"/>
      <c r="BD61" s="1141"/>
      <c r="BE61" s="1141">
        <v>3</v>
      </c>
      <c r="BF61" s="1141"/>
      <c r="BG61" s="1141"/>
      <c r="BH61" s="1141"/>
      <c r="BI61" s="1141"/>
      <c r="BJ61" s="1141">
        <v>3</v>
      </c>
      <c r="BK61" s="1141"/>
      <c r="BL61" s="1141"/>
      <c r="BM61" s="1141"/>
      <c r="BN61" s="1141" t="s">
        <v>16357</v>
      </c>
      <c r="BO61" s="1141">
        <v>20364</v>
      </c>
      <c r="BP61" s="1141">
        <v>14364</v>
      </c>
      <c r="BQ61" s="1141"/>
      <c r="BR61" s="1141">
        <v>34728</v>
      </c>
      <c r="BS61" s="1141"/>
      <c r="BT61" s="1145">
        <v>45181</v>
      </c>
      <c r="BU61" s="1145">
        <v>45182</v>
      </c>
      <c r="BV61" s="1141"/>
      <c r="BW61" s="1141"/>
      <c r="BX61" s="1141"/>
      <c r="BY61" s="1141"/>
      <c r="BZ61" s="1141"/>
      <c r="CA61" s="1141"/>
      <c r="CB61" s="1141"/>
      <c r="CC61" s="1156" t="s">
        <v>16358</v>
      </c>
      <c r="CD61" s="1141" t="s">
        <v>16210</v>
      </c>
      <c r="CE61" s="1141" t="s">
        <v>16359</v>
      </c>
      <c r="CF61" s="1141"/>
      <c r="CG61" s="1141" t="s">
        <v>3948</v>
      </c>
      <c r="CH61" s="1141"/>
      <c r="CI61" s="1141" t="s">
        <v>16360</v>
      </c>
      <c r="CJ61" s="1141" t="s">
        <v>16361</v>
      </c>
      <c r="CK61" s="1141" t="s">
        <v>16362</v>
      </c>
      <c r="CL61" s="1141" t="s">
        <v>2634</v>
      </c>
      <c r="CM61" s="1141" t="s">
        <v>3950</v>
      </c>
      <c r="CN61" s="1146" t="s">
        <v>16172</v>
      </c>
      <c r="CO61" s="1140">
        <v>581</v>
      </c>
    </row>
    <row r="62" spans="1:93" ht="15" customHeight="1">
      <c r="A62" s="1147">
        <v>580</v>
      </c>
      <c r="B62" s="1148" t="s">
        <v>3935</v>
      </c>
      <c r="C62" s="1148" t="s">
        <v>16363</v>
      </c>
      <c r="D62" s="1150"/>
      <c r="E62" s="1148"/>
      <c r="F62" s="1148" t="s">
        <v>491</v>
      </c>
      <c r="G62" s="1148" t="s">
        <v>15786</v>
      </c>
      <c r="H62" s="1148" t="s">
        <v>518</v>
      </c>
      <c r="I62" s="1148" t="s">
        <v>2634</v>
      </c>
      <c r="J62" s="1148" t="s">
        <v>16139</v>
      </c>
      <c r="K62" s="1148" t="s">
        <v>16291</v>
      </c>
      <c r="L62" s="1148">
        <v>2023</v>
      </c>
      <c r="M62" s="1148" t="s">
        <v>13775</v>
      </c>
      <c r="N62" s="1148" t="s">
        <v>2624</v>
      </c>
      <c r="O62" s="1148" t="s">
        <v>2783</v>
      </c>
      <c r="P62" s="1148" t="s">
        <v>2783</v>
      </c>
      <c r="Q62" s="1148" t="s">
        <v>15089</v>
      </c>
      <c r="R62" s="1148" t="s">
        <v>15788</v>
      </c>
      <c r="S62" s="1148">
        <v>-25</v>
      </c>
      <c r="T62" s="1148" t="s">
        <v>15808</v>
      </c>
      <c r="U62" s="1151">
        <v>45087</v>
      </c>
      <c r="V62" s="1148" t="s">
        <v>15788</v>
      </c>
      <c r="W62" s="1148" t="s">
        <v>16352</v>
      </c>
      <c r="X62" s="1150"/>
      <c r="Y62" s="1148" t="s">
        <v>16364</v>
      </c>
      <c r="Z62" s="1150"/>
      <c r="AA62" s="1148" t="s">
        <v>15943</v>
      </c>
      <c r="AB62" s="1148" t="s">
        <v>1104</v>
      </c>
      <c r="AC62" s="1148">
        <v>2</v>
      </c>
      <c r="AD62" s="1148" t="s">
        <v>8858</v>
      </c>
      <c r="AE62" s="1148" t="s">
        <v>10509</v>
      </c>
      <c r="AF62" s="1148" t="s">
        <v>16354</v>
      </c>
      <c r="AG62" s="1148"/>
      <c r="AH62" s="1148"/>
      <c r="AI62" s="1148" t="s">
        <v>16134</v>
      </c>
      <c r="AJ62" s="1152">
        <v>45175</v>
      </c>
      <c r="AK62" s="1148" t="s">
        <v>12821</v>
      </c>
      <c r="AL62" s="1148"/>
      <c r="AM62" s="1148" t="s">
        <v>15835</v>
      </c>
      <c r="AN62" s="1148">
        <v>2</v>
      </c>
      <c r="AO62" s="1148" t="s">
        <v>16355</v>
      </c>
      <c r="AP62" s="1148" t="s">
        <v>14510</v>
      </c>
      <c r="AQ62" s="1148"/>
      <c r="AR62" s="1148"/>
      <c r="AS62" s="1148" t="s">
        <v>3932</v>
      </c>
      <c r="AT62" s="1148" t="s">
        <v>15842</v>
      </c>
      <c r="AU62" s="1148"/>
      <c r="AV62" s="1148"/>
      <c r="AW62" s="1148" t="s">
        <v>16356</v>
      </c>
      <c r="AX62" s="1148"/>
      <c r="AY62" s="1148"/>
      <c r="AZ62" s="1148"/>
      <c r="BA62" s="1148"/>
      <c r="BB62" s="1148"/>
      <c r="BC62" s="1148"/>
      <c r="BD62" s="1148"/>
      <c r="BE62" s="1148">
        <v>3</v>
      </c>
      <c r="BF62" s="1148"/>
      <c r="BG62" s="1148"/>
      <c r="BH62" s="1148"/>
      <c r="BI62" s="1148"/>
      <c r="BJ62" s="1148">
        <v>3</v>
      </c>
      <c r="BK62" s="1148"/>
      <c r="BL62" s="1148"/>
      <c r="BM62" s="1148"/>
      <c r="BN62" s="1148" t="s">
        <v>16011</v>
      </c>
      <c r="BO62" s="1148">
        <v>34064</v>
      </c>
      <c r="BP62" s="1148">
        <v>14364</v>
      </c>
      <c r="BQ62" s="1148"/>
      <c r="BR62" s="1148">
        <v>48428</v>
      </c>
      <c r="BS62" s="1148"/>
      <c r="BT62" s="1152">
        <v>45181</v>
      </c>
      <c r="BU62" s="1152">
        <v>45183</v>
      </c>
      <c r="BV62" s="1148"/>
      <c r="BW62" s="1148"/>
      <c r="BX62" s="1148"/>
      <c r="BY62" s="1148"/>
      <c r="BZ62" s="1148"/>
      <c r="CA62" s="1148"/>
      <c r="CB62" s="1148"/>
      <c r="CC62" s="1153" t="s">
        <v>16365</v>
      </c>
      <c r="CD62" s="1148" t="s">
        <v>16210</v>
      </c>
      <c r="CE62" s="1148" t="s">
        <v>16366</v>
      </c>
      <c r="CF62" s="1148"/>
      <c r="CG62" s="1148" t="s">
        <v>3932</v>
      </c>
      <c r="CH62" s="1148"/>
      <c r="CI62" s="1148" t="s">
        <v>16360</v>
      </c>
      <c r="CJ62" s="1148" t="s">
        <v>16361</v>
      </c>
      <c r="CK62" s="1148" t="s">
        <v>16362</v>
      </c>
      <c r="CL62" s="1148" t="s">
        <v>2634</v>
      </c>
      <c r="CM62" s="1148" t="s">
        <v>3934</v>
      </c>
      <c r="CN62" s="1155" t="s">
        <v>16172</v>
      </c>
      <c r="CO62" s="1147">
        <v>580</v>
      </c>
    </row>
    <row r="63" spans="1:93" ht="15" customHeight="1">
      <c r="A63" s="1140">
        <v>558</v>
      </c>
      <c r="B63" s="1141" t="s">
        <v>14243</v>
      </c>
      <c r="C63" s="1141" t="s">
        <v>16367</v>
      </c>
      <c r="D63" s="1142" t="s">
        <v>2077</v>
      </c>
      <c r="E63" s="1142" t="s">
        <v>2077</v>
      </c>
      <c r="F63" s="1141" t="s">
        <v>491</v>
      </c>
      <c r="G63" s="1141" t="s">
        <v>15786</v>
      </c>
      <c r="H63" s="1141" t="s">
        <v>491</v>
      </c>
      <c r="I63" s="1141" t="s">
        <v>2634</v>
      </c>
      <c r="J63" s="1141" t="s">
        <v>16139</v>
      </c>
      <c r="K63" s="1141"/>
      <c r="L63" s="1141">
        <v>2023</v>
      </c>
      <c r="M63" s="1141" t="s">
        <v>2783</v>
      </c>
      <c r="N63" s="1141" t="s">
        <v>16368</v>
      </c>
      <c r="O63" s="1141" t="s">
        <v>16368</v>
      </c>
      <c r="P63" s="1141" t="s">
        <v>16368</v>
      </c>
      <c r="Q63" s="1141" t="s">
        <v>15089</v>
      </c>
      <c r="R63" s="1141" t="s">
        <v>15788</v>
      </c>
      <c r="S63" s="1141">
        <v>-23</v>
      </c>
      <c r="T63" s="1141" t="s">
        <v>15808</v>
      </c>
      <c r="U63" s="1144">
        <v>45087</v>
      </c>
      <c r="V63" s="1141" t="s">
        <v>16369</v>
      </c>
      <c r="W63" s="1141" t="s">
        <v>16370</v>
      </c>
      <c r="X63" s="1142" t="s">
        <v>2077</v>
      </c>
      <c r="Y63" s="1141" t="s">
        <v>16371</v>
      </c>
      <c r="Z63" s="1143"/>
      <c r="AA63" s="1141" t="s">
        <v>15793</v>
      </c>
      <c r="AB63" s="1141" t="s">
        <v>2603</v>
      </c>
      <c r="AC63" s="1141">
        <v>2</v>
      </c>
      <c r="AD63" s="1141" t="s">
        <v>13530</v>
      </c>
      <c r="AE63" s="1141" t="s">
        <v>10509</v>
      </c>
      <c r="AF63" s="1141" t="s">
        <v>16102</v>
      </c>
      <c r="AG63" s="1141" t="s">
        <v>16372</v>
      </c>
      <c r="AH63" s="1141">
        <v>122885831</v>
      </c>
      <c r="AI63" s="1141" t="s">
        <v>16102</v>
      </c>
      <c r="AJ63" s="1145">
        <v>45180</v>
      </c>
      <c r="AK63" s="1141" t="s">
        <v>12821</v>
      </c>
      <c r="AL63" s="1141" t="s">
        <v>16373</v>
      </c>
      <c r="AM63" s="1141" t="s">
        <v>15799</v>
      </c>
      <c r="AN63" s="1141">
        <v>200</v>
      </c>
      <c r="AO63" s="1141" t="s">
        <v>15800</v>
      </c>
      <c r="AP63" s="1141" t="s">
        <v>15801</v>
      </c>
      <c r="AQ63" s="1141" t="s">
        <v>15853</v>
      </c>
      <c r="AR63" s="1141" t="s">
        <v>2152</v>
      </c>
      <c r="AS63" s="1141"/>
      <c r="AT63" s="1141"/>
      <c r="AU63" s="1141"/>
      <c r="AV63" s="1141"/>
      <c r="AW63" s="1141" t="s">
        <v>16105</v>
      </c>
      <c r="AX63" s="1141"/>
      <c r="AY63" s="1141"/>
      <c r="AZ63" s="1141"/>
      <c r="BA63" s="1141"/>
      <c r="BB63" s="1141"/>
      <c r="BC63" s="1141"/>
      <c r="BD63" s="1141"/>
      <c r="BE63" s="1141">
        <v>1</v>
      </c>
      <c r="BF63" s="1141"/>
      <c r="BG63" s="1141"/>
      <c r="BH63" s="1141"/>
      <c r="BI63" s="1141"/>
      <c r="BJ63" s="1141">
        <v>1</v>
      </c>
      <c r="BK63" s="1141"/>
      <c r="BL63" s="1141"/>
      <c r="BM63" s="1142" t="s">
        <v>2077</v>
      </c>
      <c r="BN63" s="1144">
        <v>44935</v>
      </c>
      <c r="BO63" s="1141">
        <v>62007</v>
      </c>
      <c r="BP63" s="1141"/>
      <c r="BQ63" s="1141"/>
      <c r="BR63" s="1141">
        <v>62007</v>
      </c>
      <c r="BS63" s="1141"/>
      <c r="BT63" s="1145">
        <v>45182</v>
      </c>
      <c r="BU63" s="1145">
        <v>45191</v>
      </c>
      <c r="BV63" s="1141"/>
      <c r="BW63" s="1141"/>
      <c r="BX63" s="1141"/>
      <c r="BY63" s="1141"/>
      <c r="BZ63" s="1141"/>
      <c r="CA63" s="1141"/>
      <c r="CB63" s="1141"/>
      <c r="CC63" s="1141"/>
      <c r="CD63" s="1141" t="s">
        <v>16210</v>
      </c>
      <c r="CE63" s="1141" t="s">
        <v>16374</v>
      </c>
      <c r="CF63" s="1141"/>
      <c r="CG63" s="1141"/>
      <c r="CH63" s="1141"/>
      <c r="CI63" s="1141"/>
      <c r="CJ63" s="1141" t="s">
        <v>16375</v>
      </c>
      <c r="CK63" s="1141" t="s">
        <v>16376</v>
      </c>
      <c r="CL63" s="1141" t="s">
        <v>2634</v>
      </c>
      <c r="CM63" s="1141" t="e">
        <v>#N/A</v>
      </c>
      <c r="CN63" s="1146" t="e">
        <v>#N/A</v>
      </c>
      <c r="CO63" s="1140">
        <v>558</v>
      </c>
    </row>
    <row r="64" spans="1:93" ht="15" customHeight="1">
      <c r="A64" s="1147">
        <v>557</v>
      </c>
      <c r="B64" s="1148" t="s">
        <v>14244</v>
      </c>
      <c r="C64" s="1148" t="s">
        <v>16377</v>
      </c>
      <c r="D64" s="1148"/>
      <c r="E64" s="1148"/>
      <c r="F64" s="1148" t="s">
        <v>491</v>
      </c>
      <c r="G64" s="1148" t="s">
        <v>15786</v>
      </c>
      <c r="H64" s="1148" t="s">
        <v>491</v>
      </c>
      <c r="I64" s="1148" t="s">
        <v>2634</v>
      </c>
      <c r="J64" s="1148" t="s">
        <v>16139</v>
      </c>
      <c r="K64" s="1148"/>
      <c r="L64" s="1148">
        <v>2023</v>
      </c>
      <c r="M64" s="1148" t="s">
        <v>2783</v>
      </c>
      <c r="N64" s="1148" t="s">
        <v>16368</v>
      </c>
      <c r="O64" s="1148" t="s">
        <v>16368</v>
      </c>
      <c r="P64" s="1148" t="s">
        <v>16368</v>
      </c>
      <c r="Q64" s="1148" t="s">
        <v>15089</v>
      </c>
      <c r="R64" s="1152">
        <v>45183</v>
      </c>
      <c r="S64" s="1148">
        <v>-23</v>
      </c>
      <c r="T64" s="1148" t="s">
        <v>15808</v>
      </c>
      <c r="U64" s="1151">
        <v>45087</v>
      </c>
      <c r="V64" s="1148" t="s">
        <v>16378</v>
      </c>
      <c r="W64" s="1148" t="s">
        <v>16370</v>
      </c>
      <c r="X64" s="1150"/>
      <c r="Y64" s="1148" t="s">
        <v>16379</v>
      </c>
      <c r="Z64" s="1150"/>
      <c r="AA64" s="1148" t="s">
        <v>15793</v>
      </c>
      <c r="AB64" s="1148" t="s">
        <v>1701</v>
      </c>
      <c r="AC64" s="1148">
        <v>1</v>
      </c>
      <c r="AD64" s="1148" t="s">
        <v>7316</v>
      </c>
      <c r="AE64" s="1148" t="s">
        <v>10509</v>
      </c>
      <c r="AF64" s="1148" t="s">
        <v>16102</v>
      </c>
      <c r="AG64" s="1148" t="s">
        <v>16372</v>
      </c>
      <c r="AH64" s="1148">
        <v>122885831</v>
      </c>
      <c r="AI64" s="1148" t="s">
        <v>16102</v>
      </c>
      <c r="AJ64" s="1152">
        <v>45180</v>
      </c>
      <c r="AK64" s="1148" t="s">
        <v>12821</v>
      </c>
      <c r="AL64" s="1148" t="s">
        <v>16373</v>
      </c>
      <c r="AM64" s="1148" t="s">
        <v>15799</v>
      </c>
      <c r="AN64" s="1148">
        <v>200</v>
      </c>
      <c r="AO64" s="1148" t="s">
        <v>15800</v>
      </c>
      <c r="AP64" s="1148" t="s">
        <v>15801</v>
      </c>
      <c r="AQ64" s="1148" t="s">
        <v>15853</v>
      </c>
      <c r="AR64" s="1148" t="s">
        <v>2152</v>
      </c>
      <c r="AS64" s="1148"/>
      <c r="AT64" s="1148"/>
      <c r="AU64" s="1148"/>
      <c r="AV64" s="1148"/>
      <c r="AW64" s="1148" t="s">
        <v>16105</v>
      </c>
      <c r="AX64" s="1148"/>
      <c r="AY64" s="1148"/>
      <c r="AZ64" s="1148"/>
      <c r="BA64" s="1148"/>
      <c r="BB64" s="1148"/>
      <c r="BC64" s="1148"/>
      <c r="BD64" s="1148"/>
      <c r="BE64" s="1148">
        <v>1</v>
      </c>
      <c r="BF64" s="1148"/>
      <c r="BG64" s="1148"/>
      <c r="BH64" s="1148"/>
      <c r="BI64" s="1148"/>
      <c r="BJ64" s="1148">
        <v>1</v>
      </c>
      <c r="BK64" s="1148"/>
      <c r="BL64" s="1148"/>
      <c r="BM64" s="1148"/>
      <c r="BN64" s="1151">
        <v>44935</v>
      </c>
      <c r="BO64" s="1148">
        <v>62007</v>
      </c>
      <c r="BP64" s="1148"/>
      <c r="BQ64" s="1148"/>
      <c r="BR64" s="1148">
        <v>62007</v>
      </c>
      <c r="BS64" s="1148"/>
      <c r="BT64" s="1152">
        <v>45182</v>
      </c>
      <c r="BU64" s="1152">
        <v>45191</v>
      </c>
      <c r="BV64" s="1148"/>
      <c r="BW64" s="1148"/>
      <c r="BX64" s="1148"/>
      <c r="BY64" s="1148"/>
      <c r="BZ64" s="1148"/>
      <c r="CA64" s="1148"/>
      <c r="CB64" s="1148"/>
      <c r="CC64" s="1148"/>
      <c r="CD64" s="1148" t="s">
        <v>16210</v>
      </c>
      <c r="CE64" s="1148" t="s">
        <v>16380</v>
      </c>
      <c r="CF64" s="1148"/>
      <c r="CG64" s="1148"/>
      <c r="CH64" s="1148"/>
      <c r="CI64" s="1148"/>
      <c r="CJ64" s="1148" t="s">
        <v>16375</v>
      </c>
      <c r="CK64" s="1148" t="s">
        <v>16376</v>
      </c>
      <c r="CL64" s="1148" t="s">
        <v>2634</v>
      </c>
      <c r="CM64" s="1148" t="e">
        <v>#N/A</v>
      </c>
      <c r="CN64" s="1155" t="e">
        <v>#N/A</v>
      </c>
      <c r="CO64" s="1147">
        <v>557</v>
      </c>
    </row>
    <row r="65" spans="1:93" ht="15" customHeight="1">
      <c r="A65" s="1140">
        <v>550</v>
      </c>
      <c r="B65" s="1141" t="s">
        <v>14245</v>
      </c>
      <c r="C65" s="1141" t="s">
        <v>16381</v>
      </c>
      <c r="D65" s="1143"/>
      <c r="E65" s="1141"/>
      <c r="F65" s="1141" t="s">
        <v>491</v>
      </c>
      <c r="G65" s="1141" t="s">
        <v>15786</v>
      </c>
      <c r="H65" s="1141" t="s">
        <v>491</v>
      </c>
      <c r="I65" s="1141" t="s">
        <v>2634</v>
      </c>
      <c r="J65" s="1141" t="s">
        <v>16139</v>
      </c>
      <c r="K65" s="1141"/>
      <c r="L65" s="1141">
        <v>2023</v>
      </c>
      <c r="M65" s="1141" t="s">
        <v>2821</v>
      </c>
      <c r="N65" s="1141" t="s">
        <v>13775</v>
      </c>
      <c r="O65" s="1141" t="s">
        <v>13775</v>
      </c>
      <c r="P65" s="1141" t="s">
        <v>13775</v>
      </c>
      <c r="Q65" s="1141" t="s">
        <v>15089</v>
      </c>
      <c r="R65" s="1141" t="s">
        <v>15788</v>
      </c>
      <c r="S65" s="1141">
        <v>-13</v>
      </c>
      <c r="T65" s="1141" t="s">
        <v>15808</v>
      </c>
      <c r="U65" s="1144">
        <v>45087</v>
      </c>
      <c r="V65" s="1141" t="s">
        <v>16382</v>
      </c>
      <c r="W65" s="1141" t="s">
        <v>16383</v>
      </c>
      <c r="X65" s="1143"/>
      <c r="Y65" s="1141" t="s">
        <v>16384</v>
      </c>
      <c r="Z65" s="1143"/>
      <c r="AA65" s="1141" t="s">
        <v>15793</v>
      </c>
      <c r="AB65" s="1141" t="s">
        <v>3189</v>
      </c>
      <c r="AC65" s="1141">
        <v>2</v>
      </c>
      <c r="AD65" s="1141" t="s">
        <v>6558</v>
      </c>
      <c r="AE65" s="1141" t="s">
        <v>10509</v>
      </c>
      <c r="AF65" s="1141" t="s">
        <v>16385</v>
      </c>
      <c r="AG65" s="1141" t="s">
        <v>16386</v>
      </c>
      <c r="AH65" s="1141" t="s">
        <v>16387</v>
      </c>
      <c r="AI65" s="1141" t="s">
        <v>15972</v>
      </c>
      <c r="AJ65" s="1145">
        <v>45180</v>
      </c>
      <c r="AK65" s="1141" t="s">
        <v>12821</v>
      </c>
      <c r="AL65" s="1141" t="s">
        <v>16388</v>
      </c>
      <c r="AM65" s="1141" t="s">
        <v>16389</v>
      </c>
      <c r="AN65" s="1141">
        <v>100</v>
      </c>
      <c r="AO65" s="1141" t="s">
        <v>15800</v>
      </c>
      <c r="AP65" s="1141" t="s">
        <v>15818</v>
      </c>
      <c r="AQ65" s="1141" t="s">
        <v>14479</v>
      </c>
      <c r="AR65" s="1141" t="s">
        <v>2152</v>
      </c>
      <c r="AS65" s="1141"/>
      <c r="AT65" s="1141"/>
      <c r="AU65" s="1141"/>
      <c r="AV65" s="1141"/>
      <c r="AW65" s="1141" t="s">
        <v>15803</v>
      </c>
      <c r="AX65" s="1141"/>
      <c r="AY65" s="1141"/>
      <c r="AZ65" s="1141"/>
      <c r="BA65" s="1141"/>
      <c r="BB65" s="1141"/>
      <c r="BC65" s="1141"/>
      <c r="BD65" s="1141"/>
      <c r="BE65" s="1141">
        <v>1</v>
      </c>
      <c r="BF65" s="1141"/>
      <c r="BG65" s="1141"/>
      <c r="BH65" s="1141"/>
      <c r="BI65" s="1141"/>
      <c r="BJ65" s="1141">
        <v>1</v>
      </c>
      <c r="BK65" s="1141"/>
      <c r="BL65" s="1141"/>
      <c r="BM65" s="1141"/>
      <c r="BN65" s="1141" t="s">
        <v>16390</v>
      </c>
      <c r="BO65" s="1141">
        <v>129411</v>
      </c>
      <c r="BP65" s="1141">
        <v>129411</v>
      </c>
      <c r="BQ65" s="1141">
        <v>129411</v>
      </c>
      <c r="BR65" s="1141">
        <v>647055</v>
      </c>
      <c r="BS65" s="1141"/>
      <c r="BT65" s="1145">
        <v>45180</v>
      </c>
      <c r="BU65" s="1145">
        <v>45181</v>
      </c>
      <c r="BV65" s="1141"/>
      <c r="BW65" s="1141"/>
      <c r="BX65" s="1141"/>
      <c r="BY65" s="1141"/>
      <c r="BZ65" s="1141"/>
      <c r="CA65" s="1141"/>
      <c r="CB65" s="1141"/>
      <c r="CC65" s="1141" t="s">
        <v>16391</v>
      </c>
      <c r="CD65" s="1141" t="s">
        <v>16210</v>
      </c>
      <c r="CE65" s="1157">
        <v>45269.587824074071</v>
      </c>
      <c r="CF65" s="1141"/>
      <c r="CG65" s="1141" t="s">
        <v>16392</v>
      </c>
      <c r="CH65" s="1141"/>
      <c r="CI65" s="1141"/>
      <c r="CJ65" s="1141" t="s">
        <v>16393</v>
      </c>
      <c r="CK65" s="1141" t="s">
        <v>16394</v>
      </c>
      <c r="CL65" s="1141" t="s">
        <v>2634</v>
      </c>
      <c r="CM65" s="1141" t="e">
        <v>#N/A</v>
      </c>
      <c r="CN65" s="1146" t="e">
        <v>#N/A</v>
      </c>
      <c r="CO65" s="1140">
        <v>550</v>
      </c>
    </row>
    <row r="66" spans="1:93" ht="15" customHeight="1">
      <c r="A66" s="1147">
        <v>546</v>
      </c>
      <c r="B66" s="1148" t="s">
        <v>14247</v>
      </c>
      <c r="C66" s="1148" t="s">
        <v>16395</v>
      </c>
      <c r="D66" s="1148"/>
      <c r="E66" s="1148" t="s">
        <v>16396</v>
      </c>
      <c r="F66" s="1148" t="s">
        <v>491</v>
      </c>
      <c r="G66" s="1148" t="s">
        <v>15786</v>
      </c>
      <c r="H66" s="1148" t="s">
        <v>519</v>
      </c>
      <c r="I66" s="1148" t="s">
        <v>2609</v>
      </c>
      <c r="J66" s="1148" t="s">
        <v>16139</v>
      </c>
      <c r="K66" s="1148"/>
      <c r="L66" s="1148">
        <v>2023</v>
      </c>
      <c r="M66" s="1148" t="s">
        <v>16397</v>
      </c>
      <c r="N66" s="1151">
        <v>45087</v>
      </c>
      <c r="O66" s="1151">
        <v>45087</v>
      </c>
      <c r="P66" s="1151">
        <v>45087</v>
      </c>
      <c r="Q66" s="1148" t="s">
        <v>15089</v>
      </c>
      <c r="R66" s="1148" t="s">
        <v>15788</v>
      </c>
      <c r="S66" s="1148">
        <v>0</v>
      </c>
      <c r="T66" s="1148" t="s">
        <v>15808</v>
      </c>
      <c r="U66" s="1151">
        <v>45087</v>
      </c>
      <c r="V66" s="1148" t="s">
        <v>15788</v>
      </c>
      <c r="W66" s="1148" t="s">
        <v>16241</v>
      </c>
      <c r="X66" s="1148"/>
      <c r="Y66" s="1148" t="s">
        <v>16398</v>
      </c>
      <c r="Z66" s="1150"/>
      <c r="AA66" s="1148" t="s">
        <v>15812</v>
      </c>
      <c r="AB66" s="1148" t="s">
        <v>56</v>
      </c>
      <c r="AC66" s="1148">
        <v>1</v>
      </c>
      <c r="AD66" s="1148" t="s">
        <v>16399</v>
      </c>
      <c r="AE66" s="1148" t="s">
        <v>10509</v>
      </c>
      <c r="AF66" s="1148" t="s">
        <v>16243</v>
      </c>
      <c r="AG66" s="1148" t="s">
        <v>16244</v>
      </c>
      <c r="AH66" s="1148" t="s">
        <v>16400</v>
      </c>
      <c r="AI66" s="1148" t="s">
        <v>16246</v>
      </c>
      <c r="AJ66" s="1152">
        <v>45180</v>
      </c>
      <c r="AK66" s="1148" t="s">
        <v>12821</v>
      </c>
      <c r="AL66" s="1148"/>
      <c r="AM66" s="1148" t="s">
        <v>15937</v>
      </c>
      <c r="AN66" s="1148">
        <v>300</v>
      </c>
      <c r="AO66" s="1148" t="s">
        <v>15800</v>
      </c>
      <c r="AP66" s="1148" t="s">
        <v>14510</v>
      </c>
      <c r="AQ66" s="1148" t="s">
        <v>14466</v>
      </c>
      <c r="AR66" s="1148"/>
      <c r="AS66" s="1148" t="s">
        <v>16401</v>
      </c>
      <c r="AT66" s="1148" t="s">
        <v>2609</v>
      </c>
      <c r="AU66" s="1148">
        <v>21.43</v>
      </c>
      <c r="AV66" s="1148" t="s">
        <v>16146</v>
      </c>
      <c r="AW66" s="1148" t="s">
        <v>15803</v>
      </c>
      <c r="AX66" s="1148"/>
      <c r="AY66" s="1148"/>
      <c r="AZ66" s="1148"/>
      <c r="BA66" s="1148"/>
      <c r="BB66" s="1148"/>
      <c r="BC66" s="1148"/>
      <c r="BD66" s="1148"/>
      <c r="BE66" s="1148">
        <v>1</v>
      </c>
      <c r="BF66" s="1148"/>
      <c r="BG66" s="1148"/>
      <c r="BH66" s="1148"/>
      <c r="BI66" s="1148"/>
      <c r="BJ66" s="1148">
        <v>1</v>
      </c>
      <c r="BK66" s="1148"/>
      <c r="BL66" s="1148"/>
      <c r="BM66" s="1148"/>
      <c r="BN66" s="1151">
        <v>45208</v>
      </c>
      <c r="BO66" s="1148">
        <v>6000</v>
      </c>
      <c r="BP66" s="1148">
        <v>6000</v>
      </c>
      <c r="BQ66" s="1148">
        <v>6000</v>
      </c>
      <c r="BR66" s="1148">
        <v>30000</v>
      </c>
      <c r="BS66" s="1148"/>
      <c r="BT66" s="1152">
        <v>45181</v>
      </c>
      <c r="BU66" s="1152">
        <v>45187</v>
      </c>
      <c r="BV66" s="1148"/>
      <c r="BW66" s="1148"/>
      <c r="BX66" s="1148"/>
      <c r="BY66" s="1148"/>
      <c r="BZ66" s="1148"/>
      <c r="CA66" s="1148"/>
      <c r="CB66" s="1148"/>
      <c r="CC66" s="1153" t="s">
        <v>16402</v>
      </c>
      <c r="CD66" s="1148" t="s">
        <v>16403</v>
      </c>
      <c r="CE66" s="1148" t="s">
        <v>16404</v>
      </c>
      <c r="CF66" s="1148"/>
      <c r="CG66" s="1148" t="s">
        <v>16401</v>
      </c>
      <c r="CH66" s="1148"/>
      <c r="CI66" s="1148"/>
      <c r="CJ66" s="1148" t="s">
        <v>16405</v>
      </c>
      <c r="CK66" s="1148" t="s">
        <v>16406</v>
      </c>
      <c r="CL66" s="1148" t="s">
        <v>2609</v>
      </c>
      <c r="CM66" s="1148" t="s">
        <v>16407</v>
      </c>
      <c r="CN66" s="1155" t="s">
        <v>292</v>
      </c>
      <c r="CO66" s="1147">
        <v>546</v>
      </c>
    </row>
    <row r="67" spans="1:93" ht="15" customHeight="1">
      <c r="A67" s="1140">
        <v>545</v>
      </c>
      <c r="B67" s="1141" t="s">
        <v>14248</v>
      </c>
      <c r="C67" s="1141" t="s">
        <v>16408</v>
      </c>
      <c r="D67" s="1141"/>
      <c r="E67" s="1141" t="s">
        <v>16409</v>
      </c>
      <c r="F67" s="1141" t="s">
        <v>491</v>
      </c>
      <c r="G67" s="1141" t="s">
        <v>15786</v>
      </c>
      <c r="H67" s="1141" t="s">
        <v>519</v>
      </c>
      <c r="I67" s="1141" t="s">
        <v>2609</v>
      </c>
      <c r="J67" s="1141" t="s">
        <v>16139</v>
      </c>
      <c r="K67" s="1141"/>
      <c r="L67" s="1141">
        <v>2023</v>
      </c>
      <c r="M67" s="1141" t="s">
        <v>16397</v>
      </c>
      <c r="N67" s="1144">
        <v>45087</v>
      </c>
      <c r="O67" s="1144">
        <v>45087</v>
      </c>
      <c r="P67" s="1144">
        <v>45087</v>
      </c>
      <c r="Q67" s="1141" t="s">
        <v>15089</v>
      </c>
      <c r="R67" s="1141" t="s">
        <v>15788</v>
      </c>
      <c r="S67" s="1141">
        <v>0</v>
      </c>
      <c r="T67" s="1141" t="s">
        <v>15808</v>
      </c>
      <c r="U67" s="1144">
        <v>45087</v>
      </c>
      <c r="V67" s="1141" t="s">
        <v>15788</v>
      </c>
      <c r="W67" s="1141" t="s">
        <v>16241</v>
      </c>
      <c r="X67" s="1141"/>
      <c r="Y67" s="1141" t="s">
        <v>16410</v>
      </c>
      <c r="Z67" s="1143"/>
      <c r="AA67" s="1141" t="s">
        <v>15997</v>
      </c>
      <c r="AB67" s="1141" t="s">
        <v>50</v>
      </c>
      <c r="AC67" s="1141">
        <v>1</v>
      </c>
      <c r="AD67" s="1141" t="s">
        <v>16411</v>
      </c>
      <c r="AE67" s="1141" t="s">
        <v>10509</v>
      </c>
      <c r="AF67" s="1141" t="s">
        <v>16243</v>
      </c>
      <c r="AG67" s="1141" t="s">
        <v>16244</v>
      </c>
      <c r="AH67" s="1141" t="s">
        <v>16400</v>
      </c>
      <c r="AI67" s="1141" t="s">
        <v>16246</v>
      </c>
      <c r="AJ67" s="1145">
        <v>45180</v>
      </c>
      <c r="AK67" s="1141" t="s">
        <v>12821</v>
      </c>
      <c r="AL67" s="1141"/>
      <c r="AM67" s="1141" t="s">
        <v>15937</v>
      </c>
      <c r="AN67" s="1141">
        <v>300</v>
      </c>
      <c r="AO67" s="1141" t="s">
        <v>15800</v>
      </c>
      <c r="AP67" s="1141" t="s">
        <v>14510</v>
      </c>
      <c r="AQ67" s="1141" t="s">
        <v>14466</v>
      </c>
      <c r="AR67" s="1141" t="s">
        <v>16257</v>
      </c>
      <c r="AS67" s="1141" t="s">
        <v>16412</v>
      </c>
      <c r="AT67" s="1141" t="s">
        <v>2609</v>
      </c>
      <c r="AU67" s="1141">
        <v>23.08</v>
      </c>
      <c r="AV67" s="1141" t="s">
        <v>16146</v>
      </c>
      <c r="AW67" s="1141" t="s">
        <v>15803</v>
      </c>
      <c r="AX67" s="1141"/>
      <c r="AY67" s="1141"/>
      <c r="AZ67" s="1141"/>
      <c r="BA67" s="1141"/>
      <c r="BB67" s="1141"/>
      <c r="BC67" s="1141"/>
      <c r="BD67" s="1141"/>
      <c r="BE67" s="1141">
        <v>1</v>
      </c>
      <c r="BF67" s="1141"/>
      <c r="BG67" s="1141"/>
      <c r="BH67" s="1141"/>
      <c r="BI67" s="1141"/>
      <c r="BJ67" s="1141">
        <v>1</v>
      </c>
      <c r="BK67" s="1141"/>
      <c r="BL67" s="1141"/>
      <c r="BM67" s="1141"/>
      <c r="BN67" s="1144">
        <v>45208</v>
      </c>
      <c r="BO67" s="1141">
        <v>6000</v>
      </c>
      <c r="BP67" s="1141">
        <v>6000</v>
      </c>
      <c r="BQ67" s="1141">
        <v>6000</v>
      </c>
      <c r="BR67" s="1141">
        <v>30000</v>
      </c>
      <c r="BS67" s="1141"/>
      <c r="BT67" s="1145">
        <v>45181</v>
      </c>
      <c r="BU67" s="1145">
        <v>45187</v>
      </c>
      <c r="BV67" s="1141"/>
      <c r="BW67" s="1141"/>
      <c r="BX67" s="1141"/>
      <c r="BY67" s="1141"/>
      <c r="BZ67" s="1141"/>
      <c r="CA67" s="1141"/>
      <c r="CB67" s="1141"/>
      <c r="CC67" s="1156" t="s">
        <v>16413</v>
      </c>
      <c r="CD67" s="1141" t="s">
        <v>16414</v>
      </c>
      <c r="CE67" s="1141" t="s">
        <v>16415</v>
      </c>
      <c r="CF67" s="1141"/>
      <c r="CG67" s="1141" t="s">
        <v>16412</v>
      </c>
      <c r="CH67" s="1141"/>
      <c r="CI67" s="1141"/>
      <c r="CJ67" s="1141" t="s">
        <v>16405</v>
      </c>
      <c r="CK67" s="1141" t="s">
        <v>16406</v>
      </c>
      <c r="CL67" s="1141" t="s">
        <v>2609</v>
      </c>
      <c r="CM67" s="1141" t="s">
        <v>14249</v>
      </c>
      <c r="CN67" s="1146" t="s">
        <v>16172</v>
      </c>
      <c r="CO67" s="1140">
        <v>545</v>
      </c>
    </row>
    <row r="68" spans="1:93" ht="15" customHeight="1">
      <c r="A68" s="1147">
        <v>544</v>
      </c>
      <c r="B68" s="1148" t="s">
        <v>14252</v>
      </c>
      <c r="C68" s="1148" t="s">
        <v>16416</v>
      </c>
      <c r="D68" s="1148"/>
      <c r="E68" s="1148" t="s">
        <v>16417</v>
      </c>
      <c r="F68" s="1148" t="s">
        <v>491</v>
      </c>
      <c r="G68" s="1148" t="s">
        <v>15786</v>
      </c>
      <c r="H68" s="1148" t="s">
        <v>519</v>
      </c>
      <c r="I68" s="1148" t="s">
        <v>2634</v>
      </c>
      <c r="J68" s="1148" t="s">
        <v>16139</v>
      </c>
      <c r="K68" s="1148"/>
      <c r="L68" s="1148">
        <v>2023</v>
      </c>
      <c r="M68" s="1148" t="s">
        <v>16397</v>
      </c>
      <c r="N68" s="1151">
        <v>45087</v>
      </c>
      <c r="O68" s="1151">
        <v>45087</v>
      </c>
      <c r="P68" s="1151">
        <v>45087</v>
      </c>
      <c r="Q68" s="1148" t="s">
        <v>15089</v>
      </c>
      <c r="R68" s="1152">
        <v>45188</v>
      </c>
      <c r="S68" s="1148">
        <v>0</v>
      </c>
      <c r="T68" s="1148" t="s">
        <v>15808</v>
      </c>
      <c r="U68" s="1151">
        <v>45087</v>
      </c>
      <c r="V68" s="1148" t="s">
        <v>16418</v>
      </c>
      <c r="W68" s="1148" t="s">
        <v>16241</v>
      </c>
      <c r="X68" s="1148"/>
      <c r="Y68" s="1148" t="s">
        <v>16419</v>
      </c>
      <c r="Z68" s="1150"/>
      <c r="AA68" s="1148" t="s">
        <v>15997</v>
      </c>
      <c r="AB68" s="1148" t="s">
        <v>50</v>
      </c>
      <c r="AC68" s="1148">
        <v>2</v>
      </c>
      <c r="AD68" s="1148" t="s">
        <v>12318</v>
      </c>
      <c r="AE68" s="1148" t="s">
        <v>10509</v>
      </c>
      <c r="AF68" s="1148" t="s">
        <v>16243</v>
      </c>
      <c r="AG68" s="1148" t="s">
        <v>16244</v>
      </c>
      <c r="AH68" s="1148" t="s">
        <v>16400</v>
      </c>
      <c r="AI68" s="1148" t="s">
        <v>16246</v>
      </c>
      <c r="AJ68" s="1152">
        <v>45181</v>
      </c>
      <c r="AK68" s="1148" t="s">
        <v>12821</v>
      </c>
      <c r="AL68" s="1148"/>
      <c r="AM68" s="1148" t="s">
        <v>15937</v>
      </c>
      <c r="AN68" s="1148">
        <v>300</v>
      </c>
      <c r="AO68" s="1148" t="s">
        <v>15800</v>
      </c>
      <c r="AP68" s="1148" t="s">
        <v>14510</v>
      </c>
      <c r="AQ68" s="1148" t="s">
        <v>14466</v>
      </c>
      <c r="AR68" s="1148" t="s">
        <v>2152</v>
      </c>
      <c r="AS68" s="1148"/>
      <c r="AT68" s="1148"/>
      <c r="AU68" s="1148"/>
      <c r="AV68" s="1148"/>
      <c r="AW68" s="1148" t="s">
        <v>15803</v>
      </c>
      <c r="AX68" s="1148"/>
      <c r="AY68" s="1148"/>
      <c r="AZ68" s="1148"/>
      <c r="BA68" s="1148"/>
      <c r="BB68" s="1148"/>
      <c r="BC68" s="1148"/>
      <c r="BD68" s="1148"/>
      <c r="BE68" s="1148">
        <v>1</v>
      </c>
      <c r="BF68" s="1148"/>
      <c r="BG68" s="1148"/>
      <c r="BH68" s="1148"/>
      <c r="BI68" s="1148"/>
      <c r="BJ68" s="1148">
        <v>1</v>
      </c>
      <c r="BK68" s="1148"/>
      <c r="BL68" s="1148"/>
      <c r="BM68" s="1148"/>
      <c r="BN68" s="1151">
        <v>45208</v>
      </c>
      <c r="BO68" s="1148">
        <v>6000</v>
      </c>
      <c r="BP68" s="1148">
        <v>6000</v>
      </c>
      <c r="BQ68" s="1148">
        <v>6000</v>
      </c>
      <c r="BR68" s="1148">
        <v>30000</v>
      </c>
      <c r="BS68" s="1148"/>
      <c r="BT68" s="1152">
        <v>45181</v>
      </c>
      <c r="BU68" s="1152">
        <v>45187</v>
      </c>
      <c r="BV68" s="1148"/>
      <c r="BW68" s="1148"/>
      <c r="BX68" s="1148"/>
      <c r="BY68" s="1148"/>
      <c r="BZ68" s="1148"/>
      <c r="CA68" s="1148"/>
      <c r="CB68" s="1148"/>
      <c r="CC68" s="1153" t="s">
        <v>16420</v>
      </c>
      <c r="CD68" s="1148" t="s">
        <v>16210</v>
      </c>
      <c r="CE68" s="1148" t="s">
        <v>16421</v>
      </c>
      <c r="CF68" s="1148"/>
      <c r="CG68" s="1148"/>
      <c r="CH68" s="1148"/>
      <c r="CI68" s="1148"/>
      <c r="CJ68" s="1148" t="s">
        <v>16405</v>
      </c>
      <c r="CK68" s="1148" t="s">
        <v>16406</v>
      </c>
      <c r="CL68" s="1148" t="s">
        <v>2634</v>
      </c>
      <c r="CM68" s="1148" t="e">
        <v>#N/A</v>
      </c>
      <c r="CN68" s="1155" t="e">
        <v>#N/A</v>
      </c>
      <c r="CO68" s="1147">
        <v>544</v>
      </c>
    </row>
    <row r="69" spans="1:93" ht="15" customHeight="1">
      <c r="A69" s="1140">
        <v>542</v>
      </c>
      <c r="B69" s="1141" t="s">
        <v>14253</v>
      </c>
      <c r="C69" s="1141" t="s">
        <v>16422</v>
      </c>
      <c r="D69" s="1141"/>
      <c r="E69" s="1141" t="s">
        <v>16423</v>
      </c>
      <c r="F69" s="1141" t="s">
        <v>491</v>
      </c>
      <c r="G69" s="1141" t="s">
        <v>15786</v>
      </c>
      <c r="H69" s="1141" t="s">
        <v>519</v>
      </c>
      <c r="I69" s="1141" t="s">
        <v>2609</v>
      </c>
      <c r="J69" s="1141" t="s">
        <v>16139</v>
      </c>
      <c r="K69" s="1141"/>
      <c r="L69" s="1141">
        <v>2023</v>
      </c>
      <c r="M69" s="1141" t="s">
        <v>16397</v>
      </c>
      <c r="N69" s="1144">
        <v>45087</v>
      </c>
      <c r="O69" s="1144">
        <v>45087</v>
      </c>
      <c r="P69" s="1144">
        <v>45087</v>
      </c>
      <c r="Q69" s="1141" t="s">
        <v>15089</v>
      </c>
      <c r="R69" s="1141" t="s">
        <v>15788</v>
      </c>
      <c r="S69" s="1158">
        <v>0</v>
      </c>
      <c r="T69" s="1141" t="s">
        <v>15808</v>
      </c>
      <c r="U69" s="1144">
        <v>45087</v>
      </c>
      <c r="V69" s="1141" t="s">
        <v>15788</v>
      </c>
      <c r="W69" s="1141" t="s">
        <v>16241</v>
      </c>
      <c r="X69" s="1141"/>
      <c r="Y69" s="1141" t="s">
        <v>16424</v>
      </c>
      <c r="Z69" s="1143"/>
      <c r="AA69" s="1141" t="s">
        <v>15831</v>
      </c>
      <c r="AB69" s="1141" t="s">
        <v>48</v>
      </c>
      <c r="AC69" s="1141">
        <v>2</v>
      </c>
      <c r="AD69" s="1141" t="s">
        <v>7328</v>
      </c>
      <c r="AE69" s="1141" t="s">
        <v>10509</v>
      </c>
      <c r="AF69" s="1141" t="s">
        <v>16243</v>
      </c>
      <c r="AG69" s="1141" t="s">
        <v>16244</v>
      </c>
      <c r="AH69" s="1141" t="s">
        <v>16400</v>
      </c>
      <c r="AI69" s="1141" t="s">
        <v>16246</v>
      </c>
      <c r="AJ69" s="1145">
        <v>45181</v>
      </c>
      <c r="AK69" s="1141" t="s">
        <v>12821</v>
      </c>
      <c r="AL69" s="1141"/>
      <c r="AM69" s="1141" t="s">
        <v>15937</v>
      </c>
      <c r="AN69" s="1141">
        <v>300</v>
      </c>
      <c r="AO69" s="1141" t="s">
        <v>15800</v>
      </c>
      <c r="AP69" s="1141" t="s">
        <v>14510</v>
      </c>
      <c r="AQ69" s="1141" t="s">
        <v>14466</v>
      </c>
      <c r="AR69" s="1141"/>
      <c r="AS69" s="1141" t="s">
        <v>16425</v>
      </c>
      <c r="AT69" s="1141" t="s">
        <v>2609</v>
      </c>
      <c r="AU69" s="1141">
        <v>15.38</v>
      </c>
      <c r="AV69" s="1141" t="s">
        <v>16195</v>
      </c>
      <c r="AW69" s="1141" t="s">
        <v>15803</v>
      </c>
      <c r="AX69" s="1141"/>
      <c r="AY69" s="1141"/>
      <c r="AZ69" s="1141"/>
      <c r="BA69" s="1141"/>
      <c r="BB69" s="1141"/>
      <c r="BC69" s="1141"/>
      <c r="BD69" s="1141"/>
      <c r="BE69" s="1141">
        <v>1</v>
      </c>
      <c r="BF69" s="1141"/>
      <c r="BG69" s="1141"/>
      <c r="BH69" s="1141"/>
      <c r="BI69" s="1141"/>
      <c r="BJ69" s="1141">
        <v>1</v>
      </c>
      <c r="BK69" s="1141"/>
      <c r="BL69" s="1141"/>
      <c r="BM69" s="1141"/>
      <c r="BN69" s="1144">
        <v>45208</v>
      </c>
      <c r="BO69" s="1141">
        <v>6000</v>
      </c>
      <c r="BP69" s="1141">
        <v>6000</v>
      </c>
      <c r="BQ69" s="1141">
        <v>6000</v>
      </c>
      <c r="BR69" s="1141">
        <v>30000</v>
      </c>
      <c r="BS69" s="1141"/>
      <c r="BT69" s="1145">
        <v>45181</v>
      </c>
      <c r="BU69" s="1145">
        <v>45187</v>
      </c>
      <c r="BV69" s="1141"/>
      <c r="BW69" s="1141"/>
      <c r="BX69" s="1141"/>
      <c r="BY69" s="1141"/>
      <c r="BZ69" s="1141"/>
      <c r="CA69" s="1141"/>
      <c r="CB69" s="1141"/>
      <c r="CC69" s="1156" t="s">
        <v>16426</v>
      </c>
      <c r="CD69" s="1141" t="s">
        <v>16427</v>
      </c>
      <c r="CE69" s="1141" t="s">
        <v>16428</v>
      </c>
      <c r="CF69" s="1141"/>
      <c r="CG69" s="1141" t="s">
        <v>16425</v>
      </c>
      <c r="CH69" s="1141"/>
      <c r="CI69" s="1141"/>
      <c r="CJ69" s="1141" t="s">
        <v>16405</v>
      </c>
      <c r="CK69" s="1141" t="s">
        <v>16406</v>
      </c>
      <c r="CL69" s="1141" t="s">
        <v>2609</v>
      </c>
      <c r="CM69" s="1141" t="s">
        <v>16429</v>
      </c>
      <c r="CN69" s="1146" t="s">
        <v>16172</v>
      </c>
      <c r="CO69" s="1140">
        <v>542</v>
      </c>
    </row>
    <row r="70" spans="1:93" ht="15" customHeight="1">
      <c r="A70" s="1147">
        <v>541</v>
      </c>
      <c r="B70" s="1148" t="s">
        <v>14254</v>
      </c>
      <c r="C70" s="1148" t="s">
        <v>16430</v>
      </c>
      <c r="D70" s="1148"/>
      <c r="E70" s="1148" t="s">
        <v>16431</v>
      </c>
      <c r="F70" s="1148" t="s">
        <v>491</v>
      </c>
      <c r="G70" s="1148" t="s">
        <v>15786</v>
      </c>
      <c r="H70" s="1148" t="s">
        <v>519</v>
      </c>
      <c r="I70" s="1148" t="s">
        <v>2609</v>
      </c>
      <c r="J70" s="1148" t="s">
        <v>16139</v>
      </c>
      <c r="K70" s="1148"/>
      <c r="L70" s="1148">
        <v>2023</v>
      </c>
      <c r="M70" s="1148" t="s">
        <v>16397</v>
      </c>
      <c r="N70" s="1151">
        <v>45087</v>
      </c>
      <c r="O70" s="1151">
        <v>45087</v>
      </c>
      <c r="P70" s="1151">
        <v>45087</v>
      </c>
      <c r="Q70" s="1148" t="s">
        <v>15089</v>
      </c>
      <c r="R70" s="1148" t="s">
        <v>15788</v>
      </c>
      <c r="S70" s="1148">
        <v>0</v>
      </c>
      <c r="T70" s="1148" t="s">
        <v>15808</v>
      </c>
      <c r="U70" s="1151">
        <v>45087</v>
      </c>
      <c r="V70" s="1148" t="s">
        <v>15788</v>
      </c>
      <c r="W70" s="1148" t="s">
        <v>16241</v>
      </c>
      <c r="X70" s="1148"/>
      <c r="Y70" s="1148" t="s">
        <v>16432</v>
      </c>
      <c r="Z70" s="1150"/>
      <c r="AA70" s="1148" t="s">
        <v>15831</v>
      </c>
      <c r="AB70" s="1148" t="s">
        <v>48</v>
      </c>
      <c r="AC70" s="1148">
        <v>2</v>
      </c>
      <c r="AD70" s="1148" t="s">
        <v>6574</v>
      </c>
      <c r="AE70" s="1148" t="s">
        <v>10509</v>
      </c>
      <c r="AF70" s="1148" t="s">
        <v>16243</v>
      </c>
      <c r="AG70" s="1148" t="s">
        <v>16244</v>
      </c>
      <c r="AH70" s="1148" t="s">
        <v>16400</v>
      </c>
      <c r="AI70" s="1148" t="s">
        <v>16246</v>
      </c>
      <c r="AJ70" s="1152">
        <v>45181</v>
      </c>
      <c r="AK70" s="1148" t="s">
        <v>12821</v>
      </c>
      <c r="AL70" s="1148"/>
      <c r="AM70" s="1148" t="s">
        <v>15937</v>
      </c>
      <c r="AN70" s="1148">
        <v>300</v>
      </c>
      <c r="AO70" s="1148" t="s">
        <v>15800</v>
      </c>
      <c r="AP70" s="1148" t="s">
        <v>14510</v>
      </c>
      <c r="AQ70" s="1148" t="s">
        <v>14466</v>
      </c>
      <c r="AR70" s="1148"/>
      <c r="AS70" s="1148" t="s">
        <v>16433</v>
      </c>
      <c r="AT70" s="1148" t="s">
        <v>2609</v>
      </c>
      <c r="AU70" s="1148">
        <v>15.38</v>
      </c>
      <c r="AV70" s="1148" t="s">
        <v>16195</v>
      </c>
      <c r="AW70" s="1148" t="s">
        <v>15803</v>
      </c>
      <c r="AX70" s="1148"/>
      <c r="AY70" s="1148"/>
      <c r="AZ70" s="1148"/>
      <c r="BA70" s="1148"/>
      <c r="BB70" s="1148"/>
      <c r="BC70" s="1148"/>
      <c r="BD70" s="1148"/>
      <c r="BE70" s="1148">
        <v>1</v>
      </c>
      <c r="BF70" s="1148"/>
      <c r="BG70" s="1148"/>
      <c r="BH70" s="1148"/>
      <c r="BI70" s="1148"/>
      <c r="BJ70" s="1148">
        <v>1</v>
      </c>
      <c r="BK70" s="1148"/>
      <c r="BL70" s="1148"/>
      <c r="BM70" s="1148"/>
      <c r="BN70" s="1151">
        <v>45208</v>
      </c>
      <c r="BO70" s="1148">
        <v>6000</v>
      </c>
      <c r="BP70" s="1148">
        <v>6000</v>
      </c>
      <c r="BQ70" s="1148">
        <v>6000</v>
      </c>
      <c r="BR70" s="1148">
        <v>30000</v>
      </c>
      <c r="BS70" s="1148"/>
      <c r="BT70" s="1152">
        <v>45181</v>
      </c>
      <c r="BU70" s="1152">
        <v>45187</v>
      </c>
      <c r="BV70" s="1148"/>
      <c r="BW70" s="1148"/>
      <c r="BX70" s="1148"/>
      <c r="BY70" s="1148"/>
      <c r="BZ70" s="1148"/>
      <c r="CA70" s="1148"/>
      <c r="CB70" s="1148"/>
      <c r="CC70" s="1153" t="s">
        <v>16434</v>
      </c>
      <c r="CD70" s="1148" t="s">
        <v>16427</v>
      </c>
      <c r="CE70" s="1148" t="s">
        <v>16435</v>
      </c>
      <c r="CF70" s="1148"/>
      <c r="CG70" s="1148" t="s">
        <v>16433</v>
      </c>
      <c r="CH70" s="1148"/>
      <c r="CI70" s="1148"/>
      <c r="CJ70" s="1148" t="s">
        <v>16405</v>
      </c>
      <c r="CK70" s="1148" t="s">
        <v>16406</v>
      </c>
      <c r="CL70" s="1148" t="s">
        <v>2609</v>
      </c>
      <c r="CM70" s="1148" t="s">
        <v>16436</v>
      </c>
      <c r="CN70" s="1155" t="s">
        <v>16301</v>
      </c>
      <c r="CO70" s="1147">
        <v>541</v>
      </c>
    </row>
    <row r="71" spans="1:93" ht="15" customHeight="1">
      <c r="A71" s="1140">
        <v>540</v>
      </c>
      <c r="B71" s="1141" t="s">
        <v>14255</v>
      </c>
      <c r="C71" s="1141" t="s">
        <v>16437</v>
      </c>
      <c r="D71" s="1141"/>
      <c r="E71" s="1141" t="s">
        <v>16438</v>
      </c>
      <c r="F71" s="1141" t="s">
        <v>491</v>
      </c>
      <c r="G71" s="1141" t="s">
        <v>15786</v>
      </c>
      <c r="H71" s="1141" t="s">
        <v>519</v>
      </c>
      <c r="I71" s="1141" t="s">
        <v>2609</v>
      </c>
      <c r="J71" s="1141" t="s">
        <v>16139</v>
      </c>
      <c r="K71" s="1141"/>
      <c r="L71" s="1141">
        <v>2023</v>
      </c>
      <c r="M71" s="1141" t="s">
        <v>16397</v>
      </c>
      <c r="N71" s="1144">
        <v>45087</v>
      </c>
      <c r="O71" s="1144">
        <v>45087</v>
      </c>
      <c r="P71" s="1144">
        <v>45087</v>
      </c>
      <c r="Q71" s="1141" t="s">
        <v>15089</v>
      </c>
      <c r="R71" s="1141" t="s">
        <v>15788</v>
      </c>
      <c r="S71" s="1141">
        <v>0</v>
      </c>
      <c r="T71" s="1141" t="s">
        <v>15808</v>
      </c>
      <c r="U71" s="1144">
        <v>45087</v>
      </c>
      <c r="V71" s="1141" t="s">
        <v>15788</v>
      </c>
      <c r="W71" s="1141" t="s">
        <v>16241</v>
      </c>
      <c r="X71" s="1141"/>
      <c r="Y71" s="1141" t="s">
        <v>16439</v>
      </c>
      <c r="Z71" s="1143"/>
      <c r="AA71" s="1141" t="s">
        <v>15793</v>
      </c>
      <c r="AB71" s="1141" t="s">
        <v>3189</v>
      </c>
      <c r="AC71" s="1141">
        <v>2</v>
      </c>
      <c r="AD71" s="1141" t="s">
        <v>11895</v>
      </c>
      <c r="AE71" s="1141" t="s">
        <v>10509</v>
      </c>
      <c r="AF71" s="1141" t="s">
        <v>16243</v>
      </c>
      <c r="AG71" s="1141" t="s">
        <v>16244</v>
      </c>
      <c r="AH71" s="1141" t="s">
        <v>16400</v>
      </c>
      <c r="AI71" s="1141" t="s">
        <v>16246</v>
      </c>
      <c r="AJ71" s="1145">
        <v>45181</v>
      </c>
      <c r="AK71" s="1141" t="s">
        <v>12821</v>
      </c>
      <c r="AL71" s="1141"/>
      <c r="AM71" s="1141" t="s">
        <v>15937</v>
      </c>
      <c r="AN71" s="1141">
        <v>300</v>
      </c>
      <c r="AO71" s="1141" t="s">
        <v>15800</v>
      </c>
      <c r="AP71" s="1141" t="s">
        <v>14510</v>
      </c>
      <c r="AQ71" s="1141" t="s">
        <v>14466</v>
      </c>
      <c r="AR71" s="1141"/>
      <c r="AS71" s="1141" t="s">
        <v>16440</v>
      </c>
      <c r="AT71" s="1141" t="s">
        <v>2609</v>
      </c>
      <c r="AU71" s="1141">
        <v>23.08</v>
      </c>
      <c r="AV71" s="1141" t="s">
        <v>16146</v>
      </c>
      <c r="AW71" s="1141" t="s">
        <v>15803</v>
      </c>
      <c r="AX71" s="1141"/>
      <c r="AY71" s="1141"/>
      <c r="AZ71" s="1141"/>
      <c r="BA71" s="1141"/>
      <c r="BB71" s="1141"/>
      <c r="BC71" s="1141"/>
      <c r="BD71" s="1141"/>
      <c r="BE71" s="1141">
        <v>1</v>
      </c>
      <c r="BF71" s="1141"/>
      <c r="BG71" s="1141"/>
      <c r="BH71" s="1141"/>
      <c r="BI71" s="1141"/>
      <c r="BJ71" s="1141">
        <v>1</v>
      </c>
      <c r="BK71" s="1141"/>
      <c r="BL71" s="1141"/>
      <c r="BM71" s="1141"/>
      <c r="BN71" s="1144">
        <v>45208</v>
      </c>
      <c r="BO71" s="1141">
        <v>6000</v>
      </c>
      <c r="BP71" s="1141">
        <v>6000</v>
      </c>
      <c r="BQ71" s="1141">
        <v>6000</v>
      </c>
      <c r="BR71" s="1141">
        <v>30000</v>
      </c>
      <c r="BS71" s="1141"/>
      <c r="BT71" s="1145">
        <v>45181</v>
      </c>
      <c r="BU71" s="1145">
        <v>45187</v>
      </c>
      <c r="BV71" s="1141"/>
      <c r="BW71" s="1141"/>
      <c r="BX71" s="1141"/>
      <c r="BY71" s="1141"/>
      <c r="BZ71" s="1141"/>
      <c r="CA71" s="1141"/>
      <c r="CB71" s="1141"/>
      <c r="CC71" s="1156" t="s">
        <v>16441</v>
      </c>
      <c r="CD71" s="1141" t="s">
        <v>16442</v>
      </c>
      <c r="CE71" s="1141" t="s">
        <v>16443</v>
      </c>
      <c r="CF71" s="1141"/>
      <c r="CG71" s="1141" t="s">
        <v>16440</v>
      </c>
      <c r="CH71" s="1141"/>
      <c r="CI71" s="1141"/>
      <c r="CJ71" s="1141" t="s">
        <v>16405</v>
      </c>
      <c r="CK71" s="1141" t="s">
        <v>16406</v>
      </c>
      <c r="CL71" s="1141" t="s">
        <v>2609</v>
      </c>
      <c r="CM71" s="1141" t="s">
        <v>16444</v>
      </c>
      <c r="CN71" s="1146" t="s">
        <v>16172</v>
      </c>
      <c r="CO71" s="1140">
        <v>540</v>
      </c>
    </row>
    <row r="72" spans="1:93" ht="15" customHeight="1">
      <c r="A72" s="1147">
        <v>523</v>
      </c>
      <c r="B72" s="1148" t="s">
        <v>14256</v>
      </c>
      <c r="C72" s="1148" t="s">
        <v>16445</v>
      </c>
      <c r="D72" s="1150"/>
      <c r="E72" s="1148"/>
      <c r="F72" s="1148" t="s">
        <v>491</v>
      </c>
      <c r="G72" s="1148" t="s">
        <v>15786</v>
      </c>
      <c r="H72" s="1148" t="s">
        <v>491</v>
      </c>
      <c r="I72" s="1148" t="s">
        <v>2634</v>
      </c>
      <c r="J72" s="1148" t="s">
        <v>16139</v>
      </c>
      <c r="K72" s="1148"/>
      <c r="L72" s="1148">
        <v>2023</v>
      </c>
      <c r="M72" s="1148" t="s">
        <v>13667</v>
      </c>
      <c r="N72" s="1148" t="s">
        <v>16446</v>
      </c>
      <c r="O72" s="1148" t="s">
        <v>16446</v>
      </c>
      <c r="P72" s="1148" t="s">
        <v>16446</v>
      </c>
      <c r="Q72" s="1148" t="s">
        <v>15089</v>
      </c>
      <c r="R72" s="1148" t="s">
        <v>15788</v>
      </c>
      <c r="S72" s="1148">
        <v>-19</v>
      </c>
      <c r="T72" s="1148" t="s">
        <v>15808</v>
      </c>
      <c r="U72" s="1151">
        <v>45087</v>
      </c>
      <c r="V72" s="1148" t="s">
        <v>16447</v>
      </c>
      <c r="W72" s="1148" t="s">
        <v>16383</v>
      </c>
      <c r="X72" s="1150"/>
      <c r="Y72" s="1149" t="s">
        <v>16448</v>
      </c>
      <c r="Z72" s="1150"/>
      <c r="AA72" s="1148" t="s">
        <v>15793</v>
      </c>
      <c r="AB72" s="1148" t="s">
        <v>2603</v>
      </c>
      <c r="AC72" s="1148">
        <v>2</v>
      </c>
      <c r="AD72" s="1148" t="s">
        <v>16449</v>
      </c>
      <c r="AE72" s="1148" t="s">
        <v>10509</v>
      </c>
      <c r="AF72" s="1148" t="s">
        <v>16385</v>
      </c>
      <c r="AG72" s="1148" t="s">
        <v>16386</v>
      </c>
      <c r="AH72" s="1148" t="s">
        <v>16387</v>
      </c>
      <c r="AI72" s="1148" t="s">
        <v>15972</v>
      </c>
      <c r="AJ72" s="1152">
        <v>45182</v>
      </c>
      <c r="AK72" s="1148" t="s">
        <v>12821</v>
      </c>
      <c r="AL72" s="1148" t="s">
        <v>16450</v>
      </c>
      <c r="AM72" s="1148" t="s">
        <v>16389</v>
      </c>
      <c r="AN72" s="1148">
        <v>10</v>
      </c>
      <c r="AO72" s="1148" t="s">
        <v>15800</v>
      </c>
      <c r="AP72" s="1148" t="s">
        <v>15818</v>
      </c>
      <c r="AQ72" s="1148" t="s">
        <v>14479</v>
      </c>
      <c r="AR72" s="1148" t="s">
        <v>2152</v>
      </c>
      <c r="AS72" s="1148"/>
      <c r="AT72" s="1148"/>
      <c r="AU72" s="1148"/>
      <c r="AV72" s="1148"/>
      <c r="AW72" s="1148" t="s">
        <v>15803</v>
      </c>
      <c r="AX72" s="1148"/>
      <c r="AY72" s="1148">
        <v>0</v>
      </c>
      <c r="AZ72" s="1148"/>
      <c r="BA72" s="1148"/>
      <c r="BB72" s="1148"/>
      <c r="BC72" s="1148"/>
      <c r="BD72" s="1148">
        <v>0</v>
      </c>
      <c r="BE72" s="1148">
        <v>1</v>
      </c>
      <c r="BF72" s="1148"/>
      <c r="BG72" s="1148"/>
      <c r="BH72" s="1148"/>
      <c r="BI72" s="1148"/>
      <c r="BJ72" s="1148">
        <v>1</v>
      </c>
      <c r="BK72" s="1148"/>
      <c r="BL72" s="1148"/>
      <c r="BM72" s="1148"/>
      <c r="BN72" s="1148" t="s">
        <v>16273</v>
      </c>
      <c r="BO72" s="1148">
        <v>77000</v>
      </c>
      <c r="BP72" s="1148">
        <v>77000</v>
      </c>
      <c r="BQ72" s="1148">
        <v>77000</v>
      </c>
      <c r="BR72" s="1148">
        <v>385000</v>
      </c>
      <c r="BS72" s="1148"/>
      <c r="BT72" s="1152">
        <v>45182</v>
      </c>
      <c r="BU72" s="1152">
        <v>45187</v>
      </c>
      <c r="BV72" s="1148"/>
      <c r="BW72" s="1148"/>
      <c r="BX72" s="1148"/>
      <c r="BY72" s="1148"/>
      <c r="BZ72" s="1148"/>
      <c r="CA72" s="1148"/>
      <c r="CB72" s="1148"/>
      <c r="CC72" s="1148" t="s">
        <v>16391</v>
      </c>
      <c r="CD72" s="1148" t="s">
        <v>16210</v>
      </c>
      <c r="CE72" s="1148" t="s">
        <v>16451</v>
      </c>
      <c r="CF72" s="1148"/>
      <c r="CG72" s="1148"/>
      <c r="CH72" s="1148"/>
      <c r="CI72" s="1148"/>
      <c r="CJ72" s="1148" t="s">
        <v>16393</v>
      </c>
      <c r="CK72" s="1148" t="s">
        <v>16394</v>
      </c>
      <c r="CL72" s="1148" t="s">
        <v>2634</v>
      </c>
      <c r="CM72" s="1148" t="e">
        <v>#N/A</v>
      </c>
      <c r="CN72" s="1155" t="e">
        <v>#N/A</v>
      </c>
      <c r="CO72" s="1147">
        <v>523</v>
      </c>
    </row>
    <row r="73" spans="1:93" ht="15" customHeight="1">
      <c r="A73" s="1140">
        <v>513</v>
      </c>
      <c r="B73" s="1141" t="s">
        <v>14257</v>
      </c>
      <c r="C73" s="1141" t="s">
        <v>16452</v>
      </c>
      <c r="D73" s="1143"/>
      <c r="E73" s="1141"/>
      <c r="F73" s="1141" t="s">
        <v>491</v>
      </c>
      <c r="G73" s="1141" t="s">
        <v>15786</v>
      </c>
      <c r="H73" s="1141" t="s">
        <v>518</v>
      </c>
      <c r="I73" s="1141" t="s">
        <v>2609</v>
      </c>
      <c r="J73" s="1141" t="s">
        <v>16139</v>
      </c>
      <c r="K73" s="1141"/>
      <c r="L73" s="1141">
        <v>2023</v>
      </c>
      <c r="M73" s="1141" t="s">
        <v>2925</v>
      </c>
      <c r="N73" s="1144">
        <v>45026</v>
      </c>
      <c r="O73" s="1144">
        <v>45026</v>
      </c>
      <c r="P73" s="1144">
        <v>45026</v>
      </c>
      <c r="Q73" s="1141" t="s">
        <v>15089</v>
      </c>
      <c r="R73" s="1141" t="s">
        <v>15788</v>
      </c>
      <c r="S73" s="1141">
        <v>2</v>
      </c>
      <c r="T73" s="1141" t="s">
        <v>15947</v>
      </c>
      <c r="U73" s="1144">
        <v>45087</v>
      </c>
      <c r="V73" s="1141" t="s">
        <v>16453</v>
      </c>
      <c r="W73" s="1141" t="s">
        <v>16454</v>
      </c>
      <c r="X73" s="1143"/>
      <c r="Y73" s="1141" t="s">
        <v>16455</v>
      </c>
      <c r="Z73" s="1141" t="s">
        <v>16456</v>
      </c>
      <c r="AA73" s="1141" t="s">
        <v>15862</v>
      </c>
      <c r="AB73" s="1141" t="s">
        <v>908</v>
      </c>
      <c r="AC73" s="1141">
        <v>2</v>
      </c>
      <c r="AD73" s="1141" t="s">
        <v>10453</v>
      </c>
      <c r="AE73" s="1141" t="s">
        <v>10509</v>
      </c>
      <c r="AF73" s="1141" t="s">
        <v>16019</v>
      </c>
      <c r="AG73" s="1141" t="s">
        <v>16457</v>
      </c>
      <c r="AH73" s="1141" t="s">
        <v>16458</v>
      </c>
      <c r="AI73" s="1141" t="s">
        <v>16459</v>
      </c>
      <c r="AJ73" s="1145">
        <v>45184</v>
      </c>
      <c r="AK73" s="1141" t="s">
        <v>12821</v>
      </c>
      <c r="AL73" s="1141"/>
      <c r="AM73" s="1141" t="s">
        <v>15835</v>
      </c>
      <c r="AN73" s="1141">
        <v>800</v>
      </c>
      <c r="AO73" s="1141" t="s">
        <v>15800</v>
      </c>
      <c r="AP73" s="1141" t="s">
        <v>14510</v>
      </c>
      <c r="AQ73" s="1141"/>
      <c r="AR73" s="1141" t="s">
        <v>2152</v>
      </c>
      <c r="AS73" s="1141"/>
      <c r="AT73" s="1141"/>
      <c r="AU73" s="1141"/>
      <c r="AV73" s="1141"/>
      <c r="AW73" s="1141" t="s">
        <v>16025</v>
      </c>
      <c r="AX73" s="1141"/>
      <c r="AY73" s="1141"/>
      <c r="AZ73" s="1141"/>
      <c r="BA73" s="1141"/>
      <c r="BB73" s="1141"/>
      <c r="BC73" s="1141"/>
      <c r="BD73" s="1141"/>
      <c r="BE73" s="1141">
        <v>32</v>
      </c>
      <c r="BF73" s="1141"/>
      <c r="BG73" s="1141"/>
      <c r="BH73" s="1141"/>
      <c r="BI73" s="1141"/>
      <c r="BJ73" s="1141">
        <v>32</v>
      </c>
      <c r="BK73" s="1141"/>
      <c r="BL73" s="1141"/>
      <c r="BM73" s="1141"/>
      <c r="BN73" s="1144">
        <v>45116</v>
      </c>
      <c r="BO73" s="1141">
        <v>15192</v>
      </c>
      <c r="BP73" s="1141"/>
      <c r="BQ73" s="1141"/>
      <c r="BR73" s="1141">
        <v>15192</v>
      </c>
      <c r="BS73" s="1141"/>
      <c r="BT73" s="1145">
        <v>45184</v>
      </c>
      <c r="BU73" s="1145">
        <v>45187</v>
      </c>
      <c r="BV73" s="1141"/>
      <c r="BW73" s="1141"/>
      <c r="BX73" s="1141"/>
      <c r="BY73" s="1141"/>
      <c r="BZ73" s="1141"/>
      <c r="CA73" s="1141"/>
      <c r="CB73" s="1141"/>
      <c r="CC73" s="1141" t="s">
        <v>16460</v>
      </c>
      <c r="CD73" s="1141" t="s">
        <v>16210</v>
      </c>
      <c r="CE73" s="1157">
        <v>44995.510393518518</v>
      </c>
      <c r="CF73" s="1141"/>
      <c r="CG73" s="1141" t="s">
        <v>3780</v>
      </c>
      <c r="CH73" s="1141"/>
      <c r="CI73" s="1141" t="s">
        <v>16461</v>
      </c>
      <c r="CJ73" s="1141" t="s">
        <v>16462</v>
      </c>
      <c r="CK73" s="1141" t="s">
        <v>16463</v>
      </c>
      <c r="CL73" s="1141" t="s">
        <v>2609</v>
      </c>
      <c r="CM73" s="1141" t="e">
        <v>#N/A</v>
      </c>
      <c r="CN73" s="1146" t="e">
        <v>#N/A</v>
      </c>
      <c r="CO73" s="1140">
        <v>513</v>
      </c>
    </row>
    <row r="74" spans="1:93" ht="15" customHeight="1">
      <c r="A74" s="1147">
        <v>511</v>
      </c>
      <c r="B74" s="1148" t="s">
        <v>3783</v>
      </c>
      <c r="C74" s="1148" t="s">
        <v>16464</v>
      </c>
      <c r="D74" s="1150"/>
      <c r="E74" s="1148"/>
      <c r="F74" s="1148" t="s">
        <v>491</v>
      </c>
      <c r="G74" s="1148" t="s">
        <v>15786</v>
      </c>
      <c r="H74" s="1148" t="s">
        <v>518</v>
      </c>
      <c r="I74" s="1148" t="s">
        <v>2609</v>
      </c>
      <c r="J74" s="1148" t="s">
        <v>16139</v>
      </c>
      <c r="K74" s="1148"/>
      <c r="L74" s="1148">
        <v>2023</v>
      </c>
      <c r="M74" s="1148" t="s">
        <v>1904</v>
      </c>
      <c r="N74" s="1148" t="s">
        <v>16446</v>
      </c>
      <c r="O74" s="1148" t="s">
        <v>16446</v>
      </c>
      <c r="P74" s="1148" t="s">
        <v>16446</v>
      </c>
      <c r="Q74" s="1148" t="s">
        <v>15089</v>
      </c>
      <c r="R74" s="1148" t="s">
        <v>15788</v>
      </c>
      <c r="S74" s="1148">
        <v>-19</v>
      </c>
      <c r="T74" s="1148" t="s">
        <v>15808</v>
      </c>
      <c r="U74" s="1151">
        <v>45087</v>
      </c>
      <c r="V74" s="1148" t="s">
        <v>15788</v>
      </c>
      <c r="W74" s="1148" t="s">
        <v>16454</v>
      </c>
      <c r="X74" s="1150"/>
      <c r="Y74" s="1148" t="s">
        <v>16455</v>
      </c>
      <c r="Z74" s="1148" t="s">
        <v>16456</v>
      </c>
      <c r="AA74" s="1148" t="s">
        <v>15862</v>
      </c>
      <c r="AB74" s="1148" t="s">
        <v>908</v>
      </c>
      <c r="AC74" s="1148">
        <v>2</v>
      </c>
      <c r="AD74" s="1148" t="s">
        <v>10453</v>
      </c>
      <c r="AE74" s="1148" t="s">
        <v>10509</v>
      </c>
      <c r="AF74" s="1148" t="s">
        <v>16019</v>
      </c>
      <c r="AG74" s="1148" t="s">
        <v>16457</v>
      </c>
      <c r="AH74" s="1148" t="s">
        <v>16458</v>
      </c>
      <c r="AI74" s="1148" t="s">
        <v>16459</v>
      </c>
      <c r="AJ74" s="1152">
        <v>45184</v>
      </c>
      <c r="AK74" s="1148" t="s">
        <v>12821</v>
      </c>
      <c r="AL74" s="1148" t="s">
        <v>16465</v>
      </c>
      <c r="AM74" s="1148" t="s">
        <v>16035</v>
      </c>
      <c r="AN74" s="1148">
        <v>1</v>
      </c>
      <c r="AO74" s="1148" t="s">
        <v>16355</v>
      </c>
      <c r="AP74" s="1148" t="s">
        <v>15818</v>
      </c>
      <c r="AQ74" s="1148" t="s">
        <v>14479</v>
      </c>
      <c r="AR74" s="1148"/>
      <c r="AS74" s="1148" t="s">
        <v>3780</v>
      </c>
      <c r="AT74" s="1148" t="s">
        <v>2609</v>
      </c>
      <c r="AU74" s="1148">
        <v>28.57</v>
      </c>
      <c r="AV74" s="1148" t="s">
        <v>16195</v>
      </c>
      <c r="AW74" s="1148" t="s">
        <v>16025</v>
      </c>
      <c r="AX74" s="1148"/>
      <c r="AY74" s="1148"/>
      <c r="AZ74" s="1148"/>
      <c r="BA74" s="1148"/>
      <c r="BB74" s="1148"/>
      <c r="BC74" s="1148"/>
      <c r="BD74" s="1148"/>
      <c r="BE74" s="1148">
        <v>1</v>
      </c>
      <c r="BF74" s="1148"/>
      <c r="BG74" s="1148"/>
      <c r="BH74" s="1148"/>
      <c r="BI74" s="1148"/>
      <c r="BJ74" s="1148">
        <v>1</v>
      </c>
      <c r="BK74" s="1148"/>
      <c r="BL74" s="1148"/>
      <c r="BM74" s="1148"/>
      <c r="BN74" s="1151">
        <v>45116</v>
      </c>
      <c r="BO74" s="1148">
        <v>201000</v>
      </c>
      <c r="BP74" s="1148"/>
      <c r="BQ74" s="1148"/>
      <c r="BR74" s="1148">
        <v>201000</v>
      </c>
      <c r="BS74" s="1148"/>
      <c r="BT74" s="1152">
        <v>45185</v>
      </c>
      <c r="BU74" s="1152">
        <v>45187</v>
      </c>
      <c r="BV74" s="1148"/>
      <c r="BW74" s="1148"/>
      <c r="BX74" s="1148"/>
      <c r="BY74" s="1148"/>
      <c r="BZ74" s="1148"/>
      <c r="CA74" s="1148"/>
      <c r="CB74" s="1148"/>
      <c r="CC74" s="1148"/>
      <c r="CD74" s="1148" t="s">
        <v>16466</v>
      </c>
      <c r="CE74" s="1148" t="s">
        <v>16467</v>
      </c>
      <c r="CF74" s="1148"/>
      <c r="CG74" s="1148" t="s">
        <v>3780</v>
      </c>
      <c r="CH74" s="1148"/>
      <c r="CI74" s="1148" t="s">
        <v>16461</v>
      </c>
      <c r="CJ74" s="1148" t="s">
        <v>16462</v>
      </c>
      <c r="CK74" s="1148" t="s">
        <v>16463</v>
      </c>
      <c r="CL74" s="1148" t="s">
        <v>2609</v>
      </c>
      <c r="CM74" s="1148" t="e">
        <v>#N/A</v>
      </c>
      <c r="CN74" s="1155" t="e">
        <v>#N/A</v>
      </c>
      <c r="CO74" s="1147">
        <v>511</v>
      </c>
    </row>
    <row r="75" spans="1:93" ht="15" customHeight="1">
      <c r="A75" s="1140">
        <v>507</v>
      </c>
      <c r="B75" s="1141" t="s">
        <v>14258</v>
      </c>
      <c r="C75" s="1141" t="s">
        <v>16468</v>
      </c>
      <c r="D75" s="1143"/>
      <c r="E75" s="1143"/>
      <c r="F75" s="1141" t="s">
        <v>491</v>
      </c>
      <c r="G75" s="1141" t="s">
        <v>15786</v>
      </c>
      <c r="H75" s="1141" t="s">
        <v>491</v>
      </c>
      <c r="I75" s="1141" t="s">
        <v>2634</v>
      </c>
      <c r="J75" s="1141" t="s">
        <v>16139</v>
      </c>
      <c r="K75" s="1141"/>
      <c r="L75" s="1141">
        <v>2023</v>
      </c>
      <c r="M75" s="1141" t="s">
        <v>15961</v>
      </c>
      <c r="N75" s="1141" t="s">
        <v>16446</v>
      </c>
      <c r="O75" s="1141" t="s">
        <v>16446</v>
      </c>
      <c r="P75" s="1141" t="s">
        <v>16446</v>
      </c>
      <c r="Q75" s="1141" t="s">
        <v>15089</v>
      </c>
      <c r="R75" s="1145">
        <v>45188</v>
      </c>
      <c r="S75" s="1141">
        <v>-19</v>
      </c>
      <c r="T75" s="1141" t="s">
        <v>15808</v>
      </c>
      <c r="U75" s="1144">
        <v>45087</v>
      </c>
      <c r="V75" s="1141" t="s">
        <v>16469</v>
      </c>
      <c r="W75" s="1141" t="s">
        <v>16383</v>
      </c>
      <c r="X75" s="1143"/>
      <c r="Y75" s="1141" t="s">
        <v>16470</v>
      </c>
      <c r="Z75" s="1143"/>
      <c r="AA75" s="1141" t="s">
        <v>15793</v>
      </c>
      <c r="AB75" s="1141" t="s">
        <v>1701</v>
      </c>
      <c r="AC75" s="1141">
        <v>2</v>
      </c>
      <c r="AD75" s="1141" t="s">
        <v>7316</v>
      </c>
      <c r="AE75" s="1141" t="s">
        <v>10509</v>
      </c>
      <c r="AF75" s="1141" t="s">
        <v>16385</v>
      </c>
      <c r="AG75" s="1141" t="s">
        <v>16386</v>
      </c>
      <c r="AH75" s="1141" t="s">
        <v>16387</v>
      </c>
      <c r="AI75" s="1141" t="s">
        <v>15972</v>
      </c>
      <c r="AJ75" s="1145">
        <v>45185</v>
      </c>
      <c r="AK75" s="1141" t="s">
        <v>12821</v>
      </c>
      <c r="AL75" s="1141" t="s">
        <v>16471</v>
      </c>
      <c r="AM75" s="1141" t="s">
        <v>16389</v>
      </c>
      <c r="AN75" s="1141">
        <v>10</v>
      </c>
      <c r="AO75" s="1141" t="s">
        <v>15800</v>
      </c>
      <c r="AP75" s="1141" t="s">
        <v>15818</v>
      </c>
      <c r="AQ75" s="1141" t="s">
        <v>14479</v>
      </c>
      <c r="AR75" s="1141" t="s">
        <v>2152</v>
      </c>
      <c r="AS75" s="1141"/>
      <c r="AT75" s="1141"/>
      <c r="AU75" s="1141"/>
      <c r="AV75" s="1141"/>
      <c r="AW75" s="1141" t="s">
        <v>15803</v>
      </c>
      <c r="AX75" s="1141"/>
      <c r="AY75" s="1141"/>
      <c r="AZ75" s="1141"/>
      <c r="BA75" s="1141"/>
      <c r="BB75" s="1141"/>
      <c r="BC75" s="1141"/>
      <c r="BD75" s="1141"/>
      <c r="BE75" s="1141">
        <v>1</v>
      </c>
      <c r="BF75" s="1141"/>
      <c r="BG75" s="1141"/>
      <c r="BH75" s="1141"/>
      <c r="BI75" s="1141"/>
      <c r="BJ75" s="1141">
        <v>1</v>
      </c>
      <c r="BK75" s="1141"/>
      <c r="BL75" s="1141"/>
      <c r="BM75" s="1141"/>
      <c r="BN75" s="1141" t="s">
        <v>16273</v>
      </c>
      <c r="BO75" s="1141">
        <v>86000</v>
      </c>
      <c r="BP75" s="1141">
        <v>77000</v>
      </c>
      <c r="BQ75" s="1141">
        <v>77000</v>
      </c>
      <c r="BR75" s="1141">
        <v>394000</v>
      </c>
      <c r="BS75" s="1141"/>
      <c r="BT75" s="1145">
        <v>45187</v>
      </c>
      <c r="BU75" s="1145">
        <v>45187</v>
      </c>
      <c r="BV75" s="1141"/>
      <c r="BW75" s="1141"/>
      <c r="BX75" s="1141"/>
      <c r="BY75" s="1141"/>
      <c r="BZ75" s="1141"/>
      <c r="CA75" s="1141"/>
      <c r="CB75" s="1141"/>
      <c r="CC75" s="1141" t="s">
        <v>16391</v>
      </c>
      <c r="CD75" s="1141" t="s">
        <v>16210</v>
      </c>
      <c r="CE75" s="1141" t="s">
        <v>16472</v>
      </c>
      <c r="CF75" s="1141"/>
      <c r="CG75" s="1141"/>
      <c r="CH75" s="1141"/>
      <c r="CI75" s="1141"/>
      <c r="CJ75" s="1141" t="s">
        <v>16393</v>
      </c>
      <c r="CK75" s="1141" t="s">
        <v>16394</v>
      </c>
      <c r="CL75" s="1141" t="s">
        <v>2634</v>
      </c>
      <c r="CM75" s="1141" t="e">
        <v>#N/A</v>
      </c>
      <c r="CN75" s="1146" t="e">
        <v>#N/A</v>
      </c>
      <c r="CO75" s="1140">
        <v>507</v>
      </c>
    </row>
    <row r="76" spans="1:93" ht="15" customHeight="1">
      <c r="A76" s="1147">
        <v>506</v>
      </c>
      <c r="B76" s="1148" t="s">
        <v>14259</v>
      </c>
      <c r="C76" s="1148" t="s">
        <v>16473</v>
      </c>
      <c r="D76" s="1150"/>
      <c r="E76" s="1148"/>
      <c r="F76" s="1148" t="s">
        <v>491</v>
      </c>
      <c r="G76" s="1148" t="s">
        <v>15786</v>
      </c>
      <c r="H76" s="1148" t="s">
        <v>491</v>
      </c>
      <c r="I76" s="1148" t="s">
        <v>2634</v>
      </c>
      <c r="J76" s="1148" t="s">
        <v>16139</v>
      </c>
      <c r="K76" s="1148"/>
      <c r="L76" s="1148">
        <v>2023</v>
      </c>
      <c r="M76" s="1148" t="s">
        <v>15961</v>
      </c>
      <c r="N76" s="1148" t="s">
        <v>16446</v>
      </c>
      <c r="O76" s="1148" t="s">
        <v>16446</v>
      </c>
      <c r="P76" s="1148" t="s">
        <v>16446</v>
      </c>
      <c r="Q76" s="1148" t="s">
        <v>15089</v>
      </c>
      <c r="R76" s="1148" t="s">
        <v>15788</v>
      </c>
      <c r="S76" s="1148">
        <v>-19</v>
      </c>
      <c r="T76" s="1148" t="s">
        <v>15808</v>
      </c>
      <c r="U76" s="1151">
        <v>45087</v>
      </c>
      <c r="V76" s="1148" t="s">
        <v>16474</v>
      </c>
      <c r="W76" s="1148" t="s">
        <v>16383</v>
      </c>
      <c r="X76" s="1150"/>
      <c r="Y76" s="1148" t="s">
        <v>16475</v>
      </c>
      <c r="Z76" s="1150"/>
      <c r="AA76" s="1148" t="s">
        <v>15793</v>
      </c>
      <c r="AB76" s="1148" t="s">
        <v>1701</v>
      </c>
      <c r="AC76" s="1148">
        <v>2</v>
      </c>
      <c r="AD76" s="1148" t="s">
        <v>10127</v>
      </c>
      <c r="AE76" s="1148" t="s">
        <v>10509</v>
      </c>
      <c r="AF76" s="1148" t="s">
        <v>16385</v>
      </c>
      <c r="AG76" s="1148" t="s">
        <v>16386</v>
      </c>
      <c r="AH76" s="1148" t="s">
        <v>16387</v>
      </c>
      <c r="AI76" s="1148" t="s">
        <v>15972</v>
      </c>
      <c r="AJ76" s="1152">
        <v>45185</v>
      </c>
      <c r="AK76" s="1148" t="s">
        <v>12821</v>
      </c>
      <c r="AL76" s="1148" t="s">
        <v>16476</v>
      </c>
      <c r="AM76" s="1148" t="s">
        <v>16389</v>
      </c>
      <c r="AN76" s="1148">
        <v>10</v>
      </c>
      <c r="AO76" s="1148" t="s">
        <v>15800</v>
      </c>
      <c r="AP76" s="1148" t="s">
        <v>15818</v>
      </c>
      <c r="AQ76" s="1148" t="s">
        <v>14479</v>
      </c>
      <c r="AR76" s="1148" t="s">
        <v>2152</v>
      </c>
      <c r="AS76" s="1148"/>
      <c r="AT76" s="1148"/>
      <c r="AU76" s="1148"/>
      <c r="AV76" s="1148"/>
      <c r="AW76" s="1148" t="s">
        <v>15803</v>
      </c>
      <c r="AX76" s="1148"/>
      <c r="AY76" s="1148"/>
      <c r="AZ76" s="1148"/>
      <c r="BA76" s="1148"/>
      <c r="BB76" s="1148"/>
      <c r="BC76" s="1148"/>
      <c r="BD76" s="1148"/>
      <c r="BE76" s="1148">
        <v>1</v>
      </c>
      <c r="BF76" s="1148"/>
      <c r="BG76" s="1148"/>
      <c r="BH76" s="1148"/>
      <c r="BI76" s="1148"/>
      <c r="BJ76" s="1148">
        <v>1</v>
      </c>
      <c r="BK76" s="1148"/>
      <c r="BL76" s="1148"/>
      <c r="BM76" s="1148"/>
      <c r="BN76" s="1148" t="s">
        <v>16273</v>
      </c>
      <c r="BO76" s="1148">
        <v>86000</v>
      </c>
      <c r="BP76" s="1148">
        <v>77000</v>
      </c>
      <c r="BQ76" s="1148">
        <v>77000</v>
      </c>
      <c r="BR76" s="1148">
        <v>394000</v>
      </c>
      <c r="BS76" s="1148"/>
      <c r="BT76" s="1152">
        <v>45187</v>
      </c>
      <c r="BU76" s="1152">
        <v>45187</v>
      </c>
      <c r="BV76" s="1148"/>
      <c r="BW76" s="1148"/>
      <c r="BX76" s="1148"/>
      <c r="BY76" s="1148"/>
      <c r="BZ76" s="1148"/>
      <c r="CA76" s="1148"/>
      <c r="CB76" s="1148"/>
      <c r="CC76" s="1148" t="s">
        <v>16391</v>
      </c>
      <c r="CD76" s="1148" t="s">
        <v>16210</v>
      </c>
      <c r="CE76" s="1148" t="s">
        <v>16477</v>
      </c>
      <c r="CF76" s="1148"/>
      <c r="CG76" s="1148"/>
      <c r="CH76" s="1148"/>
      <c r="CI76" s="1148"/>
      <c r="CJ76" s="1148" t="s">
        <v>16393</v>
      </c>
      <c r="CK76" s="1148" t="s">
        <v>16394</v>
      </c>
      <c r="CL76" s="1148" t="s">
        <v>2634</v>
      </c>
      <c r="CM76" s="1148" t="e">
        <v>#N/A</v>
      </c>
      <c r="CN76" s="1155" t="e">
        <v>#N/A</v>
      </c>
      <c r="CO76" s="1147">
        <v>506</v>
      </c>
    </row>
    <row r="77" spans="1:93" ht="15" customHeight="1">
      <c r="A77" s="1140">
        <v>505</v>
      </c>
      <c r="B77" s="1141" t="s">
        <v>14260</v>
      </c>
      <c r="C77" s="1141" t="s">
        <v>16478</v>
      </c>
      <c r="D77" s="1143"/>
      <c r="E77" s="1143"/>
      <c r="F77" s="1141" t="s">
        <v>491</v>
      </c>
      <c r="G77" s="1141" t="s">
        <v>15786</v>
      </c>
      <c r="H77" s="1141" t="s">
        <v>491</v>
      </c>
      <c r="I77" s="1141" t="s">
        <v>2634</v>
      </c>
      <c r="J77" s="1141" t="s">
        <v>16139</v>
      </c>
      <c r="K77" s="1141"/>
      <c r="L77" s="1141">
        <v>2023</v>
      </c>
      <c r="M77" s="1141" t="s">
        <v>15961</v>
      </c>
      <c r="N77" s="1144">
        <v>44968</v>
      </c>
      <c r="O77" s="1144">
        <v>44968</v>
      </c>
      <c r="P77" s="1144">
        <v>44968</v>
      </c>
      <c r="Q77" s="1141" t="s">
        <v>15258</v>
      </c>
      <c r="R77" s="1141" t="s">
        <v>15788</v>
      </c>
      <c r="S77" s="1141">
        <v>-27</v>
      </c>
      <c r="T77" s="1141" t="s">
        <v>15808</v>
      </c>
      <c r="U77" s="1144">
        <v>45087</v>
      </c>
      <c r="V77" s="1141" t="s">
        <v>15788</v>
      </c>
      <c r="W77" s="1141" t="s">
        <v>16383</v>
      </c>
      <c r="X77" s="1143"/>
      <c r="Y77" s="1142" t="s">
        <v>16479</v>
      </c>
      <c r="Z77" s="1143"/>
      <c r="AA77" s="1141" t="s">
        <v>15793</v>
      </c>
      <c r="AB77" s="1141" t="s">
        <v>52</v>
      </c>
      <c r="AC77" s="1141">
        <v>2</v>
      </c>
      <c r="AD77" s="1141" t="s">
        <v>10879</v>
      </c>
      <c r="AE77" s="1141" t="s">
        <v>10509</v>
      </c>
      <c r="AF77" s="1141" t="s">
        <v>16385</v>
      </c>
      <c r="AG77" s="1141" t="s">
        <v>16386</v>
      </c>
      <c r="AH77" s="1141" t="s">
        <v>16387</v>
      </c>
      <c r="AI77" s="1141" t="s">
        <v>15972</v>
      </c>
      <c r="AJ77" s="1145">
        <v>45185</v>
      </c>
      <c r="AK77" s="1141" t="s">
        <v>12821</v>
      </c>
      <c r="AL77" s="1141" t="s">
        <v>16480</v>
      </c>
      <c r="AM77" s="1141" t="s">
        <v>15799</v>
      </c>
      <c r="AN77" s="1141">
        <v>300</v>
      </c>
      <c r="AO77" s="1141" t="s">
        <v>15800</v>
      </c>
      <c r="AP77" s="1141" t="s">
        <v>15801</v>
      </c>
      <c r="AQ77" s="1141" t="s">
        <v>15802</v>
      </c>
      <c r="AR77" s="1141"/>
      <c r="AS77" s="1141"/>
      <c r="AT77" s="1141"/>
      <c r="AU77" s="1141"/>
      <c r="AV77" s="1141"/>
      <c r="AW77" s="1141" t="s">
        <v>15803</v>
      </c>
      <c r="AX77" s="1141"/>
      <c r="AY77" s="1141"/>
      <c r="AZ77" s="1141"/>
      <c r="BA77" s="1141"/>
      <c r="BB77" s="1141"/>
      <c r="BC77" s="1141"/>
      <c r="BD77" s="1141"/>
      <c r="BE77" s="1141">
        <v>1</v>
      </c>
      <c r="BF77" s="1141"/>
      <c r="BG77" s="1141"/>
      <c r="BH77" s="1141"/>
      <c r="BI77" s="1141"/>
      <c r="BJ77" s="1141">
        <v>1</v>
      </c>
      <c r="BK77" s="1141"/>
      <c r="BL77" s="1141"/>
      <c r="BM77" s="1141"/>
      <c r="BN77" s="1141" t="s">
        <v>16273</v>
      </c>
      <c r="BO77" s="1141">
        <v>233520</v>
      </c>
      <c r="BP77" s="1141">
        <v>218520</v>
      </c>
      <c r="BQ77" s="1141">
        <v>218520</v>
      </c>
      <c r="BR77" s="1141">
        <v>1107600</v>
      </c>
      <c r="BS77" s="1141"/>
      <c r="BT77" s="1145">
        <v>45187</v>
      </c>
      <c r="BU77" s="1145">
        <v>45195</v>
      </c>
      <c r="BV77" s="1141"/>
      <c r="BW77" s="1141"/>
      <c r="BX77" s="1141"/>
      <c r="BY77" s="1141"/>
      <c r="BZ77" s="1141"/>
      <c r="CA77" s="1141"/>
      <c r="CB77" s="1141"/>
      <c r="CC77" s="1141" t="s">
        <v>16391</v>
      </c>
      <c r="CD77" s="1141" t="s">
        <v>16210</v>
      </c>
      <c r="CE77" s="1141" t="s">
        <v>16481</v>
      </c>
      <c r="CF77" s="1141"/>
      <c r="CG77" s="1141" t="s">
        <v>4843</v>
      </c>
      <c r="CH77" s="1141"/>
      <c r="CI77" s="1141"/>
      <c r="CJ77" s="1141" t="s">
        <v>16393</v>
      </c>
      <c r="CK77" s="1141" t="s">
        <v>16394</v>
      </c>
      <c r="CL77" s="1141" t="s">
        <v>2609</v>
      </c>
      <c r="CM77" s="1141" t="e">
        <v>#N/A</v>
      </c>
      <c r="CN77" s="1146" t="e">
        <v>#N/A</v>
      </c>
      <c r="CO77" s="1140">
        <v>505</v>
      </c>
    </row>
    <row r="78" spans="1:93" ht="15" customHeight="1">
      <c r="A78" s="1147">
        <v>495</v>
      </c>
      <c r="B78" s="1148" t="s">
        <v>14261</v>
      </c>
      <c r="C78" s="1148" t="s">
        <v>16482</v>
      </c>
      <c r="D78" s="1150"/>
      <c r="E78" s="1148"/>
      <c r="F78" s="1148" t="s">
        <v>491</v>
      </c>
      <c r="G78" s="1148" t="s">
        <v>15786</v>
      </c>
      <c r="H78" s="1148" t="s">
        <v>491</v>
      </c>
      <c r="I78" s="1148" t="s">
        <v>2609</v>
      </c>
      <c r="J78" s="1148" t="s">
        <v>16139</v>
      </c>
      <c r="K78" s="1148"/>
      <c r="L78" s="1148">
        <v>2023</v>
      </c>
      <c r="M78" s="1148" t="s">
        <v>2783</v>
      </c>
      <c r="N78" s="1151">
        <v>44968</v>
      </c>
      <c r="O78" s="1151">
        <v>44968</v>
      </c>
      <c r="P78" s="1151">
        <v>44968</v>
      </c>
      <c r="Q78" s="1148" t="s">
        <v>15258</v>
      </c>
      <c r="R78" s="1148" t="s">
        <v>15788</v>
      </c>
      <c r="S78" s="1148">
        <v>-27</v>
      </c>
      <c r="T78" s="1148" t="s">
        <v>15808</v>
      </c>
      <c r="U78" s="1151">
        <v>45087</v>
      </c>
      <c r="V78" s="1148" t="s">
        <v>15788</v>
      </c>
      <c r="W78" s="1148" t="s">
        <v>16189</v>
      </c>
      <c r="X78" s="1148"/>
      <c r="Y78" s="1148" t="s">
        <v>16483</v>
      </c>
      <c r="Z78" s="1148" t="s">
        <v>16191</v>
      </c>
      <c r="AA78" s="1148" t="s">
        <v>15862</v>
      </c>
      <c r="AB78" s="1148" t="s">
        <v>51</v>
      </c>
      <c r="AC78" s="1148">
        <v>1</v>
      </c>
      <c r="AD78" s="1148" t="s">
        <v>7104</v>
      </c>
      <c r="AE78" s="1148" t="s">
        <v>10509</v>
      </c>
      <c r="AF78" s="1148" t="s">
        <v>16192</v>
      </c>
      <c r="AG78" s="1148" t="s">
        <v>16484</v>
      </c>
      <c r="AH78" s="1148">
        <v>192751385</v>
      </c>
      <c r="AI78" s="1148" t="s">
        <v>16193</v>
      </c>
      <c r="AJ78" s="1152">
        <v>45188</v>
      </c>
      <c r="AK78" s="1148" t="s">
        <v>12821</v>
      </c>
      <c r="AL78" s="1148" t="s">
        <v>16485</v>
      </c>
      <c r="AM78" s="1148" t="s">
        <v>16035</v>
      </c>
      <c r="AN78" s="1148">
        <v>100</v>
      </c>
      <c r="AO78" s="1148" t="s">
        <v>15800</v>
      </c>
      <c r="AP78" s="1148" t="s">
        <v>15801</v>
      </c>
      <c r="AQ78" s="1148" t="s">
        <v>15802</v>
      </c>
      <c r="AR78" s="1148"/>
      <c r="AS78" s="1148" t="s">
        <v>16486</v>
      </c>
      <c r="AT78" s="1148" t="s">
        <v>2609</v>
      </c>
      <c r="AU78" s="1148">
        <v>14.29</v>
      </c>
      <c r="AV78" s="1148" t="s">
        <v>16195</v>
      </c>
      <c r="AW78" s="1148" t="s">
        <v>16196</v>
      </c>
      <c r="AX78" s="1148"/>
      <c r="AY78" s="1148"/>
      <c r="AZ78" s="1148"/>
      <c r="BA78" s="1148"/>
      <c r="BB78" s="1148"/>
      <c r="BC78" s="1148"/>
      <c r="BD78" s="1148"/>
      <c r="BE78" s="1148">
        <v>1</v>
      </c>
      <c r="BF78" s="1148"/>
      <c r="BG78" s="1148"/>
      <c r="BH78" s="1148"/>
      <c r="BI78" s="1148"/>
      <c r="BJ78" s="1148">
        <v>1</v>
      </c>
      <c r="BK78" s="1148"/>
      <c r="BL78" s="1148"/>
      <c r="BM78" s="1148"/>
      <c r="BN78" s="1148" t="s">
        <v>16487</v>
      </c>
      <c r="BO78" s="1148">
        <v>108964</v>
      </c>
      <c r="BP78" s="1148">
        <v>99664</v>
      </c>
      <c r="BQ78" s="1148">
        <v>99664</v>
      </c>
      <c r="BR78" s="1148">
        <v>507620</v>
      </c>
      <c r="BS78" s="1148"/>
      <c r="BT78" s="1152">
        <v>45195</v>
      </c>
      <c r="BU78" s="1152">
        <v>45195</v>
      </c>
      <c r="BV78" s="1148"/>
      <c r="BW78" s="1148"/>
      <c r="BX78" s="1148"/>
      <c r="BY78" s="1148"/>
      <c r="BZ78" s="1148"/>
      <c r="CA78" s="1148"/>
      <c r="CB78" s="1148"/>
      <c r="CC78" s="1153" t="s">
        <v>16488</v>
      </c>
      <c r="CD78" s="1148" t="s">
        <v>16198</v>
      </c>
      <c r="CE78" s="1148" t="s">
        <v>16489</v>
      </c>
      <c r="CF78" s="1148"/>
      <c r="CG78" s="1148" t="s">
        <v>16490</v>
      </c>
      <c r="CH78" s="1150"/>
      <c r="CI78" s="1148"/>
      <c r="CJ78" s="1148" t="s">
        <v>16200</v>
      </c>
      <c r="CK78" s="1148" t="s">
        <v>16201</v>
      </c>
      <c r="CL78" s="1148" t="s">
        <v>2609</v>
      </c>
      <c r="CM78" s="1148" t="s">
        <v>16491</v>
      </c>
      <c r="CN78" s="1155" t="s">
        <v>294</v>
      </c>
      <c r="CO78" s="1147">
        <v>495</v>
      </c>
    </row>
    <row r="79" spans="1:93" ht="15" customHeight="1">
      <c r="A79" s="1140">
        <v>494</v>
      </c>
      <c r="B79" s="1141" t="s">
        <v>14262</v>
      </c>
      <c r="C79" s="1141" t="s">
        <v>16492</v>
      </c>
      <c r="D79" s="1141"/>
      <c r="E79" s="1141"/>
      <c r="F79" s="1141" t="s">
        <v>491</v>
      </c>
      <c r="G79" s="1141" t="s">
        <v>15786</v>
      </c>
      <c r="H79" s="1141" t="s">
        <v>491</v>
      </c>
      <c r="I79" s="1141" t="s">
        <v>2609</v>
      </c>
      <c r="J79" s="1141" t="s">
        <v>16139</v>
      </c>
      <c r="K79" s="1141"/>
      <c r="L79" s="1141">
        <v>2023</v>
      </c>
      <c r="M79" s="1141" t="s">
        <v>2783</v>
      </c>
      <c r="N79" s="1144">
        <v>44968</v>
      </c>
      <c r="O79" s="1144">
        <v>44968</v>
      </c>
      <c r="P79" s="1144">
        <v>44968</v>
      </c>
      <c r="Q79" s="1141" t="s">
        <v>15258</v>
      </c>
      <c r="R79" s="1141" t="s">
        <v>15788</v>
      </c>
      <c r="S79" s="1141">
        <v>-27</v>
      </c>
      <c r="T79" s="1141" t="s">
        <v>15808</v>
      </c>
      <c r="U79" s="1144">
        <v>45087</v>
      </c>
      <c r="V79" s="1141" t="s">
        <v>15788</v>
      </c>
      <c r="W79" s="1141" t="s">
        <v>16189</v>
      </c>
      <c r="X79" s="1141"/>
      <c r="Y79" s="1141" t="s">
        <v>16493</v>
      </c>
      <c r="Z79" s="1141" t="s">
        <v>16189</v>
      </c>
      <c r="AA79" s="1141" t="s">
        <v>15862</v>
      </c>
      <c r="AB79" s="1141" t="s">
        <v>51</v>
      </c>
      <c r="AC79" s="1141">
        <v>1</v>
      </c>
      <c r="AD79" s="1141" t="s">
        <v>7104</v>
      </c>
      <c r="AE79" s="1141" t="s">
        <v>10509</v>
      </c>
      <c r="AF79" s="1141" t="s">
        <v>16192</v>
      </c>
      <c r="AG79" s="1141" t="s">
        <v>16484</v>
      </c>
      <c r="AH79" s="1141">
        <v>192751385</v>
      </c>
      <c r="AI79" s="1141" t="s">
        <v>16193</v>
      </c>
      <c r="AJ79" s="1145">
        <v>45188</v>
      </c>
      <c r="AK79" s="1141" t="s">
        <v>12821</v>
      </c>
      <c r="AL79" s="1141" t="s">
        <v>16494</v>
      </c>
      <c r="AM79" s="1141" t="s">
        <v>15799</v>
      </c>
      <c r="AN79" s="1141">
        <v>200</v>
      </c>
      <c r="AO79" s="1141" t="s">
        <v>15800</v>
      </c>
      <c r="AP79" s="1141" t="s">
        <v>15818</v>
      </c>
      <c r="AQ79" s="1141" t="s">
        <v>14466</v>
      </c>
      <c r="AR79" s="1141"/>
      <c r="AS79" s="1141" t="s">
        <v>16495</v>
      </c>
      <c r="AT79" s="1141" t="s">
        <v>2609</v>
      </c>
      <c r="AU79" s="1141">
        <v>14.29</v>
      </c>
      <c r="AV79" s="1141" t="s">
        <v>16195</v>
      </c>
      <c r="AW79" s="1141" t="s">
        <v>16196</v>
      </c>
      <c r="AX79" s="1141"/>
      <c r="AY79" s="1141"/>
      <c r="AZ79" s="1141"/>
      <c r="BA79" s="1141"/>
      <c r="BB79" s="1141"/>
      <c r="BC79" s="1141"/>
      <c r="BD79" s="1141"/>
      <c r="BE79" s="1141">
        <v>1</v>
      </c>
      <c r="BF79" s="1141"/>
      <c r="BG79" s="1141"/>
      <c r="BH79" s="1141"/>
      <c r="BI79" s="1141"/>
      <c r="BJ79" s="1141">
        <v>1</v>
      </c>
      <c r="BK79" s="1141"/>
      <c r="BL79" s="1141"/>
      <c r="BM79" s="1141"/>
      <c r="BN79" s="1141" t="s">
        <v>16487</v>
      </c>
      <c r="BO79" s="1141">
        <v>132500</v>
      </c>
      <c r="BP79" s="1141">
        <v>120000</v>
      </c>
      <c r="BQ79" s="1141">
        <v>120000</v>
      </c>
      <c r="BR79" s="1141">
        <v>612500</v>
      </c>
      <c r="BS79" s="1141"/>
      <c r="BT79" s="1145">
        <v>45195</v>
      </c>
      <c r="BU79" s="1145">
        <v>45195</v>
      </c>
      <c r="BV79" s="1141"/>
      <c r="BW79" s="1141"/>
      <c r="BX79" s="1141"/>
      <c r="BY79" s="1141"/>
      <c r="BZ79" s="1141"/>
      <c r="CA79" s="1141"/>
      <c r="CB79" s="1141"/>
      <c r="CC79" s="1156" t="s">
        <v>16496</v>
      </c>
      <c r="CD79" s="1141" t="s">
        <v>16198</v>
      </c>
      <c r="CE79" s="1141" t="s">
        <v>16497</v>
      </c>
      <c r="CF79" s="1141"/>
      <c r="CG79" s="1141" t="s">
        <v>16495</v>
      </c>
      <c r="CH79" s="1141"/>
      <c r="CI79" s="1141"/>
      <c r="CJ79" s="1141" t="s">
        <v>16200</v>
      </c>
      <c r="CK79" s="1141" t="s">
        <v>16498</v>
      </c>
      <c r="CL79" s="1141" t="s">
        <v>2609</v>
      </c>
      <c r="CM79" s="1141" t="s">
        <v>16499</v>
      </c>
      <c r="CN79" s="1146" t="s">
        <v>294</v>
      </c>
      <c r="CO79" s="1140">
        <v>494</v>
      </c>
    </row>
    <row r="80" spans="1:93" ht="15" customHeight="1">
      <c r="A80" s="1147">
        <v>493</v>
      </c>
      <c r="B80" s="1148" t="s">
        <v>14263</v>
      </c>
      <c r="C80" s="1148" t="s">
        <v>16500</v>
      </c>
      <c r="D80" s="1148"/>
      <c r="E80" s="1148"/>
      <c r="F80" s="1148" t="s">
        <v>491</v>
      </c>
      <c r="G80" s="1148" t="s">
        <v>15786</v>
      </c>
      <c r="H80" s="1148" t="s">
        <v>491</v>
      </c>
      <c r="I80" s="1148" t="s">
        <v>2609</v>
      </c>
      <c r="J80" s="1148" t="s">
        <v>16139</v>
      </c>
      <c r="K80" s="1148"/>
      <c r="L80" s="1148">
        <v>2023</v>
      </c>
      <c r="M80" s="1148" t="s">
        <v>2783</v>
      </c>
      <c r="N80" s="1151">
        <v>44968</v>
      </c>
      <c r="O80" s="1151">
        <v>44968</v>
      </c>
      <c r="P80" s="1151">
        <v>44968</v>
      </c>
      <c r="Q80" s="1148" t="s">
        <v>15258</v>
      </c>
      <c r="R80" s="1148" t="s">
        <v>15788</v>
      </c>
      <c r="S80" s="1148">
        <v>-27</v>
      </c>
      <c r="T80" s="1148" t="s">
        <v>15808</v>
      </c>
      <c r="U80" s="1151">
        <v>45087</v>
      </c>
      <c r="V80" s="1148" t="s">
        <v>15788</v>
      </c>
      <c r="W80" s="1148" t="s">
        <v>16189</v>
      </c>
      <c r="X80" s="1148"/>
      <c r="Y80" s="1148" t="s">
        <v>16190</v>
      </c>
      <c r="Z80" s="1148" t="s">
        <v>16191</v>
      </c>
      <c r="AA80" s="1148" t="s">
        <v>15862</v>
      </c>
      <c r="AB80" s="1148" t="s">
        <v>51</v>
      </c>
      <c r="AC80" s="1148">
        <v>2</v>
      </c>
      <c r="AD80" s="1148" t="s">
        <v>16501</v>
      </c>
      <c r="AE80" s="1148" t="s">
        <v>10509</v>
      </c>
      <c r="AF80" s="1148" t="s">
        <v>16192</v>
      </c>
      <c r="AG80" s="1148" t="s">
        <v>16484</v>
      </c>
      <c r="AH80" s="1148">
        <v>192751385</v>
      </c>
      <c r="AI80" s="1148" t="s">
        <v>16193</v>
      </c>
      <c r="AJ80" s="1152">
        <v>45188</v>
      </c>
      <c r="AK80" s="1148" t="s">
        <v>12821</v>
      </c>
      <c r="AL80" s="1148" t="s">
        <v>16494</v>
      </c>
      <c r="AM80" s="1148" t="s">
        <v>15799</v>
      </c>
      <c r="AN80" s="1148">
        <v>200</v>
      </c>
      <c r="AO80" s="1148" t="s">
        <v>15800</v>
      </c>
      <c r="AP80" s="1148" t="s">
        <v>15818</v>
      </c>
      <c r="AQ80" s="1148" t="s">
        <v>14466</v>
      </c>
      <c r="AR80" s="1148"/>
      <c r="AS80" s="1148" t="s">
        <v>16502</v>
      </c>
      <c r="AT80" s="1148" t="s">
        <v>2609</v>
      </c>
      <c r="AU80" s="1148">
        <v>14.29</v>
      </c>
      <c r="AV80" s="1148" t="s">
        <v>16195</v>
      </c>
      <c r="AW80" s="1148" t="s">
        <v>16196</v>
      </c>
      <c r="AX80" s="1148"/>
      <c r="AY80" s="1148"/>
      <c r="AZ80" s="1148"/>
      <c r="BA80" s="1148"/>
      <c r="BB80" s="1148"/>
      <c r="BC80" s="1148"/>
      <c r="BD80" s="1148"/>
      <c r="BE80" s="1148">
        <v>1</v>
      </c>
      <c r="BF80" s="1148"/>
      <c r="BG80" s="1148"/>
      <c r="BH80" s="1148"/>
      <c r="BI80" s="1148"/>
      <c r="BJ80" s="1148">
        <v>1</v>
      </c>
      <c r="BK80" s="1148"/>
      <c r="BL80" s="1148"/>
      <c r="BM80" s="1148"/>
      <c r="BN80" s="1148" t="s">
        <v>16487</v>
      </c>
      <c r="BO80" s="1148">
        <v>132500</v>
      </c>
      <c r="BP80" s="1148">
        <v>120000</v>
      </c>
      <c r="BQ80" s="1148">
        <v>120000</v>
      </c>
      <c r="BR80" s="1148">
        <v>612500</v>
      </c>
      <c r="BS80" s="1148"/>
      <c r="BT80" s="1152">
        <v>45195</v>
      </c>
      <c r="BU80" s="1152">
        <v>45195</v>
      </c>
      <c r="BV80" s="1148"/>
      <c r="BW80" s="1148"/>
      <c r="BX80" s="1148"/>
      <c r="BY80" s="1148"/>
      <c r="BZ80" s="1148"/>
      <c r="CA80" s="1148"/>
      <c r="CB80" s="1148"/>
      <c r="CC80" s="1153" t="s">
        <v>16503</v>
      </c>
      <c r="CD80" s="1148" t="s">
        <v>16198</v>
      </c>
      <c r="CE80" s="1148" t="s">
        <v>16504</v>
      </c>
      <c r="CF80" s="1148"/>
      <c r="CG80" s="1148" t="s">
        <v>16502</v>
      </c>
      <c r="CH80" s="1148"/>
      <c r="CI80" s="1148"/>
      <c r="CJ80" s="1148" t="s">
        <v>16200</v>
      </c>
      <c r="CK80" s="1148" t="s">
        <v>16498</v>
      </c>
      <c r="CL80" s="1148" t="s">
        <v>2609</v>
      </c>
      <c r="CM80" s="1148" t="s">
        <v>16505</v>
      </c>
      <c r="CN80" s="1155" t="s">
        <v>294</v>
      </c>
      <c r="CO80" s="1147">
        <v>493</v>
      </c>
    </row>
    <row r="81" spans="1:93" ht="15" customHeight="1">
      <c r="A81" s="1140">
        <v>486</v>
      </c>
      <c r="B81" s="1141" t="s">
        <v>14264</v>
      </c>
      <c r="C81" s="1141" t="s">
        <v>16506</v>
      </c>
      <c r="D81" s="1141"/>
      <c r="E81" s="1141"/>
      <c r="F81" s="1141" t="s">
        <v>491</v>
      </c>
      <c r="G81" s="1141" t="s">
        <v>15786</v>
      </c>
      <c r="H81" s="1141" t="s">
        <v>515</v>
      </c>
      <c r="I81" s="1141" t="s">
        <v>2609</v>
      </c>
      <c r="J81" s="1141" t="s">
        <v>16139</v>
      </c>
      <c r="K81" s="1141"/>
      <c r="L81" s="1141">
        <v>2023</v>
      </c>
      <c r="M81" s="1141" t="s">
        <v>2783</v>
      </c>
      <c r="N81" s="1144">
        <v>45240</v>
      </c>
      <c r="O81" s="1144">
        <v>45240</v>
      </c>
      <c r="P81" s="1144">
        <v>45240</v>
      </c>
      <c r="Q81" s="1141" t="s">
        <v>15089</v>
      </c>
      <c r="R81" s="1145">
        <v>45187</v>
      </c>
      <c r="S81" s="1141">
        <v>-5</v>
      </c>
      <c r="T81" s="1141" t="s">
        <v>15808</v>
      </c>
      <c r="U81" s="1144">
        <v>45087</v>
      </c>
      <c r="V81" s="1141" t="s">
        <v>16507</v>
      </c>
      <c r="W81" s="1141" t="s">
        <v>16508</v>
      </c>
      <c r="X81" s="1143"/>
      <c r="Y81" s="1141" t="s">
        <v>16509</v>
      </c>
      <c r="Z81" s="1143"/>
      <c r="AA81" s="1141" t="s">
        <v>15862</v>
      </c>
      <c r="AB81" s="1141" t="s">
        <v>908</v>
      </c>
      <c r="AC81" s="1141">
        <v>2</v>
      </c>
      <c r="AD81" s="1141" t="s">
        <v>7705</v>
      </c>
      <c r="AE81" s="1141" t="s">
        <v>10509</v>
      </c>
      <c r="AF81" s="1141" t="s">
        <v>16019</v>
      </c>
      <c r="AG81" s="1143"/>
      <c r="AH81" s="1141"/>
      <c r="AI81" s="1141" t="s">
        <v>16022</v>
      </c>
      <c r="AJ81" s="1145">
        <v>45189</v>
      </c>
      <c r="AK81" s="1141" t="s">
        <v>12821</v>
      </c>
      <c r="AL81" s="1141"/>
      <c r="AM81" s="1141" t="s">
        <v>15835</v>
      </c>
      <c r="AN81" s="1141">
        <v>800</v>
      </c>
      <c r="AO81" s="1141" t="s">
        <v>15800</v>
      </c>
      <c r="AP81" s="1141" t="s">
        <v>14510</v>
      </c>
      <c r="AQ81" s="1141"/>
      <c r="AR81" s="1141" t="s">
        <v>2152</v>
      </c>
      <c r="AS81" s="1141"/>
      <c r="AT81" s="1141"/>
      <c r="AU81" s="1141"/>
      <c r="AV81" s="1141"/>
      <c r="AW81" s="1141" t="s">
        <v>16025</v>
      </c>
      <c r="AX81" s="1141"/>
      <c r="AY81" s="1141"/>
      <c r="AZ81" s="1141"/>
      <c r="BA81" s="1141"/>
      <c r="BB81" s="1141"/>
      <c r="BC81" s="1141"/>
      <c r="BD81" s="1141"/>
      <c r="BE81" s="1141">
        <v>1</v>
      </c>
      <c r="BF81" s="1141"/>
      <c r="BG81" s="1141"/>
      <c r="BH81" s="1141"/>
      <c r="BI81" s="1141"/>
      <c r="BJ81" s="1141">
        <v>1</v>
      </c>
      <c r="BK81" s="1141"/>
      <c r="BL81" s="1141"/>
      <c r="BM81" s="1141"/>
      <c r="BN81" s="1144">
        <v>44693</v>
      </c>
      <c r="BO81" s="1141">
        <v>8376</v>
      </c>
      <c r="BP81" s="1141"/>
      <c r="BQ81" s="1141"/>
      <c r="BR81" s="1141">
        <v>8376</v>
      </c>
      <c r="BS81" s="1141"/>
      <c r="BT81" s="1145">
        <v>45191</v>
      </c>
      <c r="BU81" s="1145">
        <v>45194</v>
      </c>
      <c r="BV81" s="1141"/>
      <c r="BW81" s="1141"/>
      <c r="BX81" s="1141"/>
      <c r="BY81" s="1141"/>
      <c r="BZ81" s="1141"/>
      <c r="CA81" s="1141"/>
      <c r="CB81" s="1141"/>
      <c r="CC81" s="1141" t="s">
        <v>16510</v>
      </c>
      <c r="CD81" s="1141" t="s">
        <v>16511</v>
      </c>
      <c r="CE81" s="1141" t="s">
        <v>16512</v>
      </c>
      <c r="CF81" s="1141"/>
      <c r="CG81" s="1141" t="s">
        <v>16513</v>
      </c>
      <c r="CH81" s="1141"/>
      <c r="CI81" s="1141"/>
      <c r="CJ81" s="1141" t="s">
        <v>16514</v>
      </c>
      <c r="CK81" s="1141" t="s">
        <v>16515</v>
      </c>
      <c r="CL81" s="1141" t="s">
        <v>14456</v>
      </c>
      <c r="CM81" s="1141" t="e">
        <v>#N/A</v>
      </c>
      <c r="CN81" s="1146" t="e">
        <v>#N/A</v>
      </c>
      <c r="CO81" s="1140">
        <v>486</v>
      </c>
    </row>
    <row r="82" spans="1:93" ht="15" customHeight="1">
      <c r="A82" s="1147">
        <v>477</v>
      </c>
      <c r="B82" s="1148" t="s">
        <v>14265</v>
      </c>
      <c r="C82" s="1148" t="s">
        <v>16516</v>
      </c>
      <c r="D82" s="1150"/>
      <c r="E82" s="1148"/>
      <c r="F82" s="1148" t="s">
        <v>491</v>
      </c>
      <c r="G82" s="1148" t="s">
        <v>15786</v>
      </c>
      <c r="H82" s="1148" t="s">
        <v>518</v>
      </c>
      <c r="I82" s="1148" t="s">
        <v>2634</v>
      </c>
      <c r="J82" s="1148" t="s">
        <v>16139</v>
      </c>
      <c r="K82" s="1148"/>
      <c r="L82" s="1148">
        <v>2023</v>
      </c>
      <c r="M82" s="1148" t="s">
        <v>13417</v>
      </c>
      <c r="N82" s="1148" t="s">
        <v>16517</v>
      </c>
      <c r="O82" s="1148" t="s">
        <v>16517</v>
      </c>
      <c r="P82" s="1148" t="s">
        <v>16517</v>
      </c>
      <c r="Q82" s="1148" t="s">
        <v>15089</v>
      </c>
      <c r="R82" s="1148" t="s">
        <v>15788</v>
      </c>
      <c r="S82" s="1148">
        <v>-7</v>
      </c>
      <c r="T82" s="1148" t="s">
        <v>15808</v>
      </c>
      <c r="U82" s="1151">
        <v>45087</v>
      </c>
      <c r="V82" s="1148" t="s">
        <v>15788</v>
      </c>
      <c r="W82" s="1148" t="s">
        <v>16518</v>
      </c>
      <c r="X82" s="1150"/>
      <c r="Y82" s="1148" t="s">
        <v>16519</v>
      </c>
      <c r="Z82" s="1148" t="s">
        <v>16520</v>
      </c>
      <c r="AA82" s="1148" t="s">
        <v>15831</v>
      </c>
      <c r="AB82" s="1148" t="s">
        <v>48</v>
      </c>
      <c r="AC82" s="1148">
        <v>2</v>
      </c>
      <c r="AD82" s="1148" t="s">
        <v>8233</v>
      </c>
      <c r="AE82" s="1148" t="s">
        <v>10509</v>
      </c>
      <c r="AF82" s="1148" t="s">
        <v>16521</v>
      </c>
      <c r="AG82" s="1148" t="s">
        <v>16522</v>
      </c>
      <c r="AH82" s="1148" t="s">
        <v>16523</v>
      </c>
      <c r="AI82" s="1148" t="s">
        <v>16524</v>
      </c>
      <c r="AJ82" s="1152">
        <v>45191</v>
      </c>
      <c r="AK82" s="1148" t="s">
        <v>12821</v>
      </c>
      <c r="AL82" s="1148"/>
      <c r="AM82" s="1148" t="s">
        <v>15835</v>
      </c>
      <c r="AN82" s="1148">
        <v>100</v>
      </c>
      <c r="AO82" s="1148" t="s">
        <v>15800</v>
      </c>
      <c r="AP82" s="1148" t="s">
        <v>14510</v>
      </c>
      <c r="AQ82" s="1148"/>
      <c r="AR82" s="1148"/>
      <c r="AS82" s="1148" t="s">
        <v>16525</v>
      </c>
      <c r="AT82" s="1148" t="s">
        <v>15842</v>
      </c>
      <c r="AU82" s="1148"/>
      <c r="AV82" s="1148"/>
      <c r="AW82" s="1148" t="s">
        <v>15837</v>
      </c>
      <c r="AX82" s="1148"/>
      <c r="AY82" s="1148">
        <v>56</v>
      </c>
      <c r="AZ82" s="1148"/>
      <c r="BA82" s="1148"/>
      <c r="BB82" s="1148"/>
      <c r="BC82" s="1148"/>
      <c r="BD82" s="1148">
        <v>56</v>
      </c>
      <c r="BE82" s="1148">
        <v>2</v>
      </c>
      <c r="BF82" s="1148"/>
      <c r="BG82" s="1148"/>
      <c r="BH82" s="1148"/>
      <c r="BI82" s="1148"/>
      <c r="BJ82" s="1148">
        <v>2</v>
      </c>
      <c r="BK82" s="1148"/>
      <c r="BL82" s="1148"/>
      <c r="BM82" s="1148"/>
      <c r="BN82" s="1148" t="s">
        <v>16526</v>
      </c>
      <c r="BO82" s="1148">
        <v>275064</v>
      </c>
      <c r="BP82" s="1148">
        <v>95064</v>
      </c>
      <c r="BQ82" s="1148"/>
      <c r="BR82" s="1148">
        <v>370128</v>
      </c>
      <c r="BS82" s="1148"/>
      <c r="BT82" s="1152">
        <v>45195</v>
      </c>
      <c r="BU82" s="1152">
        <v>45196</v>
      </c>
      <c r="BV82" s="1148"/>
      <c r="BW82" s="1148"/>
      <c r="BX82" s="1148"/>
      <c r="BY82" s="1148"/>
      <c r="BZ82" s="1148"/>
      <c r="CA82" s="1148"/>
      <c r="CB82" s="1148"/>
      <c r="CC82" s="1148" t="s">
        <v>16527</v>
      </c>
      <c r="CD82" s="1148" t="s">
        <v>16210</v>
      </c>
      <c r="CE82" s="1148" t="s">
        <v>16528</v>
      </c>
      <c r="CF82" s="1148"/>
      <c r="CG82" s="1148" t="s">
        <v>16525</v>
      </c>
      <c r="CH82" s="1148"/>
      <c r="CI82" s="1148" t="s">
        <v>16529</v>
      </c>
      <c r="CJ82" s="1148" t="s">
        <v>16530</v>
      </c>
      <c r="CK82" s="1148" t="s">
        <v>16531</v>
      </c>
      <c r="CL82" s="1148" t="s">
        <v>2634</v>
      </c>
      <c r="CM82" s="1148" t="s">
        <v>16532</v>
      </c>
      <c r="CN82" s="1155" t="s">
        <v>294</v>
      </c>
      <c r="CO82" s="1147">
        <v>477</v>
      </c>
    </row>
    <row r="83" spans="1:93" ht="15" customHeight="1">
      <c r="A83" s="1140">
        <v>449</v>
      </c>
      <c r="B83" s="1141" t="s">
        <v>13736</v>
      </c>
      <c r="C83" s="1141" t="s">
        <v>13738</v>
      </c>
      <c r="D83" s="1143"/>
      <c r="E83" s="1143"/>
      <c r="F83" s="1141" t="s">
        <v>491</v>
      </c>
      <c r="G83" s="1141" t="s">
        <v>15786</v>
      </c>
      <c r="H83" s="1141" t="s">
        <v>491</v>
      </c>
      <c r="I83" s="1141" t="s">
        <v>2634</v>
      </c>
      <c r="J83" s="1141" t="s">
        <v>16139</v>
      </c>
      <c r="K83" s="1141"/>
      <c r="L83" s="1141">
        <v>2023</v>
      </c>
      <c r="M83" s="1144">
        <v>44937</v>
      </c>
      <c r="N83" s="1141" t="s">
        <v>13682</v>
      </c>
      <c r="O83" s="1141" t="s">
        <v>13682</v>
      </c>
      <c r="P83" s="1141" t="s">
        <v>13682</v>
      </c>
      <c r="Q83" s="1141" t="s">
        <v>15258</v>
      </c>
      <c r="R83" s="1141" t="s">
        <v>15788</v>
      </c>
      <c r="S83" s="1141">
        <v>-43</v>
      </c>
      <c r="T83" s="1141" t="s">
        <v>15808</v>
      </c>
      <c r="U83" s="1144">
        <v>45087</v>
      </c>
      <c r="V83" s="1141" t="s">
        <v>15788</v>
      </c>
      <c r="W83" s="1141" t="s">
        <v>16383</v>
      </c>
      <c r="X83" s="1143"/>
      <c r="Y83" s="1141" t="s">
        <v>16533</v>
      </c>
      <c r="Z83" s="1143"/>
      <c r="AA83" s="1141" t="s">
        <v>15812</v>
      </c>
      <c r="AB83" s="1141" t="s">
        <v>54</v>
      </c>
      <c r="AC83" s="1141">
        <v>2</v>
      </c>
      <c r="AD83" s="1141" t="s">
        <v>6377</v>
      </c>
      <c r="AE83" s="1141" t="s">
        <v>10509</v>
      </c>
      <c r="AF83" s="1141" t="s">
        <v>16385</v>
      </c>
      <c r="AG83" s="1141" t="s">
        <v>16386</v>
      </c>
      <c r="AH83" s="1141" t="s">
        <v>16387</v>
      </c>
      <c r="AI83" s="1141" t="s">
        <v>15972</v>
      </c>
      <c r="AJ83" s="1145">
        <v>45194</v>
      </c>
      <c r="AK83" s="1141" t="s">
        <v>12821</v>
      </c>
      <c r="AL83" s="1141" t="s">
        <v>16534</v>
      </c>
      <c r="AM83" s="1141" t="s">
        <v>16389</v>
      </c>
      <c r="AN83" s="1141">
        <v>10</v>
      </c>
      <c r="AO83" s="1141" t="s">
        <v>15800</v>
      </c>
      <c r="AP83" s="1141" t="s">
        <v>15818</v>
      </c>
      <c r="AQ83" s="1141" t="s">
        <v>14479</v>
      </c>
      <c r="AR83" s="1141"/>
      <c r="AS83" s="1141"/>
      <c r="AT83" s="1141"/>
      <c r="AU83" s="1141"/>
      <c r="AV83" s="1141"/>
      <c r="AW83" s="1141" t="s">
        <v>15803</v>
      </c>
      <c r="AX83" s="1141"/>
      <c r="AY83" s="1141"/>
      <c r="AZ83" s="1141"/>
      <c r="BA83" s="1141"/>
      <c r="BB83" s="1141"/>
      <c r="BC83" s="1141"/>
      <c r="BD83" s="1141"/>
      <c r="BE83" s="1141">
        <v>1</v>
      </c>
      <c r="BF83" s="1141"/>
      <c r="BG83" s="1141"/>
      <c r="BH83" s="1141"/>
      <c r="BI83" s="1141"/>
      <c r="BJ83" s="1141">
        <v>1</v>
      </c>
      <c r="BK83" s="1141"/>
      <c r="BL83" s="1141"/>
      <c r="BM83" s="1141"/>
      <c r="BN83" s="1141" t="s">
        <v>16273</v>
      </c>
      <c r="BO83" s="1141">
        <v>16105</v>
      </c>
      <c r="BP83" s="1141">
        <v>7105</v>
      </c>
      <c r="BQ83" s="1141">
        <v>7105</v>
      </c>
      <c r="BR83" s="1141">
        <v>44525</v>
      </c>
      <c r="BS83" s="1141"/>
      <c r="BT83" s="1145">
        <v>45198</v>
      </c>
      <c r="BU83" s="1145">
        <v>45203</v>
      </c>
      <c r="BV83" s="1141"/>
      <c r="BW83" s="1141"/>
      <c r="BX83" s="1141"/>
      <c r="BY83" s="1141"/>
      <c r="BZ83" s="1141"/>
      <c r="CA83" s="1141"/>
      <c r="CB83" s="1141"/>
      <c r="CC83" s="1141" t="s">
        <v>16391</v>
      </c>
      <c r="CD83" s="1141" t="s">
        <v>16210</v>
      </c>
      <c r="CE83" s="1157">
        <v>45026.455949074072</v>
      </c>
      <c r="CF83" s="1141"/>
      <c r="CG83" s="1141"/>
      <c r="CH83" s="1141"/>
      <c r="CI83" s="1141"/>
      <c r="CJ83" s="1141" t="s">
        <v>16393</v>
      </c>
      <c r="CK83" s="1141" t="s">
        <v>16394</v>
      </c>
      <c r="CL83" s="1141" t="s">
        <v>2634</v>
      </c>
      <c r="CM83" s="1141" t="e">
        <v>#N/A</v>
      </c>
      <c r="CN83" s="1146" t="e">
        <v>#N/A</v>
      </c>
      <c r="CO83" s="1140">
        <v>449</v>
      </c>
    </row>
    <row r="84" spans="1:93" ht="15" customHeight="1">
      <c r="A84" s="1147">
        <v>446</v>
      </c>
      <c r="B84" s="1148" t="s">
        <v>14266</v>
      </c>
      <c r="C84" s="1148" t="s">
        <v>16535</v>
      </c>
      <c r="D84" s="1150"/>
      <c r="E84" s="1150"/>
      <c r="F84" s="1148" t="s">
        <v>491</v>
      </c>
      <c r="G84" s="1148" t="s">
        <v>15786</v>
      </c>
      <c r="H84" s="1148" t="s">
        <v>491</v>
      </c>
      <c r="I84" s="1148" t="s">
        <v>2609</v>
      </c>
      <c r="J84" s="1148" t="s">
        <v>16139</v>
      </c>
      <c r="K84" s="1148"/>
      <c r="L84" s="1148">
        <v>2023</v>
      </c>
      <c r="M84" s="1151">
        <v>44937</v>
      </c>
      <c r="N84" s="1148" t="s">
        <v>13682</v>
      </c>
      <c r="O84" s="1148" t="s">
        <v>13682</v>
      </c>
      <c r="P84" s="1148" t="s">
        <v>13682</v>
      </c>
      <c r="Q84" s="1148" t="s">
        <v>15258</v>
      </c>
      <c r="R84" s="1148" t="s">
        <v>15788</v>
      </c>
      <c r="S84" s="1148">
        <v>-43</v>
      </c>
      <c r="T84" s="1148" t="s">
        <v>15808</v>
      </c>
      <c r="U84" s="1151">
        <v>45087</v>
      </c>
      <c r="V84" s="1148" t="s">
        <v>15788</v>
      </c>
      <c r="W84" s="1148" t="s">
        <v>16383</v>
      </c>
      <c r="X84" s="1150"/>
      <c r="Y84" s="1148" t="s">
        <v>16536</v>
      </c>
      <c r="Z84" s="1150"/>
      <c r="AA84" s="1148" t="s">
        <v>15862</v>
      </c>
      <c r="AB84" s="1148" t="s">
        <v>908</v>
      </c>
      <c r="AC84" s="1148">
        <v>2</v>
      </c>
      <c r="AD84" s="1148" t="s">
        <v>9818</v>
      </c>
      <c r="AE84" s="1148" t="s">
        <v>10509</v>
      </c>
      <c r="AF84" s="1148" t="s">
        <v>16385</v>
      </c>
      <c r="AG84" s="1148" t="s">
        <v>16386</v>
      </c>
      <c r="AH84" s="1148" t="s">
        <v>16387</v>
      </c>
      <c r="AI84" s="1148" t="s">
        <v>15972</v>
      </c>
      <c r="AJ84" s="1152">
        <v>45194</v>
      </c>
      <c r="AK84" s="1148" t="s">
        <v>12821</v>
      </c>
      <c r="AL84" s="1148" t="s">
        <v>16537</v>
      </c>
      <c r="AM84" s="1148" t="s">
        <v>16389</v>
      </c>
      <c r="AN84" s="1148">
        <v>10</v>
      </c>
      <c r="AO84" s="1148" t="s">
        <v>15800</v>
      </c>
      <c r="AP84" s="1148" t="s">
        <v>15818</v>
      </c>
      <c r="AQ84" s="1148" t="s">
        <v>14479</v>
      </c>
      <c r="AR84" s="1148"/>
      <c r="AS84" s="1148" t="s">
        <v>16538</v>
      </c>
      <c r="AT84" s="1148" t="s">
        <v>2609</v>
      </c>
      <c r="AU84" s="1148">
        <v>14.29</v>
      </c>
      <c r="AV84" s="1148" t="s">
        <v>16539</v>
      </c>
      <c r="AW84" s="1148" t="s">
        <v>15803</v>
      </c>
      <c r="AX84" s="1148"/>
      <c r="AY84" s="1148"/>
      <c r="AZ84" s="1148"/>
      <c r="BA84" s="1148"/>
      <c r="BB84" s="1148"/>
      <c r="BC84" s="1148"/>
      <c r="BD84" s="1148"/>
      <c r="BE84" s="1148">
        <v>1</v>
      </c>
      <c r="BF84" s="1148"/>
      <c r="BG84" s="1148"/>
      <c r="BH84" s="1148"/>
      <c r="BI84" s="1148"/>
      <c r="BJ84" s="1148">
        <v>1</v>
      </c>
      <c r="BK84" s="1148"/>
      <c r="BL84" s="1148"/>
      <c r="BM84" s="1148"/>
      <c r="BN84" s="1148" t="s">
        <v>16273</v>
      </c>
      <c r="BO84" s="1148">
        <v>7105</v>
      </c>
      <c r="BP84" s="1148">
        <v>7105</v>
      </c>
      <c r="BQ84" s="1148">
        <v>7105</v>
      </c>
      <c r="BR84" s="1148">
        <v>35525</v>
      </c>
      <c r="BS84" s="1148"/>
      <c r="BT84" s="1152">
        <v>45198</v>
      </c>
      <c r="BU84" s="1152">
        <v>45203</v>
      </c>
      <c r="BV84" s="1148"/>
      <c r="BW84" s="1148"/>
      <c r="BX84" s="1148"/>
      <c r="BY84" s="1148"/>
      <c r="BZ84" s="1148"/>
      <c r="CA84" s="1148"/>
      <c r="CB84" s="1148"/>
      <c r="CC84" s="1148" t="s">
        <v>16391</v>
      </c>
      <c r="CD84" s="1148" t="s">
        <v>16466</v>
      </c>
      <c r="CE84" s="1154">
        <v>45026.664803240739</v>
      </c>
      <c r="CF84" s="1148"/>
      <c r="CG84" s="1148" t="s">
        <v>16538</v>
      </c>
      <c r="CH84" s="1148"/>
      <c r="CI84" s="1148"/>
      <c r="CJ84" s="1148" t="s">
        <v>16393</v>
      </c>
      <c r="CK84" s="1148" t="s">
        <v>16394</v>
      </c>
      <c r="CL84" s="1148" t="s">
        <v>2609</v>
      </c>
      <c r="CM84" s="1148" t="s">
        <v>16540</v>
      </c>
      <c r="CN84" s="1155" t="s">
        <v>289</v>
      </c>
      <c r="CO84" s="1147">
        <v>446</v>
      </c>
    </row>
    <row r="85" spans="1:93" ht="15" customHeight="1">
      <c r="A85" s="1140">
        <v>444</v>
      </c>
      <c r="B85" s="1141" t="s">
        <v>13729</v>
      </c>
      <c r="C85" s="1141" t="s">
        <v>13732</v>
      </c>
      <c r="D85" s="1143"/>
      <c r="E85" s="1141"/>
      <c r="F85" s="1141" t="s">
        <v>491</v>
      </c>
      <c r="G85" s="1141" t="s">
        <v>15786</v>
      </c>
      <c r="H85" s="1141" t="s">
        <v>491</v>
      </c>
      <c r="I85" s="1141" t="s">
        <v>2634</v>
      </c>
      <c r="J85" s="1141" t="s">
        <v>16139</v>
      </c>
      <c r="K85" s="1141"/>
      <c r="L85" s="1141">
        <v>2023</v>
      </c>
      <c r="M85" s="1144">
        <v>44937</v>
      </c>
      <c r="N85" s="1141" t="s">
        <v>13537</v>
      </c>
      <c r="O85" s="1141" t="s">
        <v>13537</v>
      </c>
      <c r="P85" s="1141" t="s">
        <v>13537</v>
      </c>
      <c r="Q85" s="1141" t="s">
        <v>15258</v>
      </c>
      <c r="R85" s="1141" t="s">
        <v>15788</v>
      </c>
      <c r="S85" s="1141">
        <v>-44</v>
      </c>
      <c r="T85" s="1141" t="s">
        <v>15808</v>
      </c>
      <c r="U85" s="1144">
        <v>45087</v>
      </c>
      <c r="V85" s="1141" t="s">
        <v>15788</v>
      </c>
      <c r="W85" s="1141" t="s">
        <v>16383</v>
      </c>
      <c r="X85" s="1143"/>
      <c r="Y85" s="1141" t="s">
        <v>16541</v>
      </c>
      <c r="Z85" s="1143"/>
      <c r="AA85" s="1141" t="s">
        <v>15812</v>
      </c>
      <c r="AB85" s="1141" t="s">
        <v>2749</v>
      </c>
      <c r="AC85" s="1141">
        <v>2</v>
      </c>
      <c r="AD85" s="1141" t="s">
        <v>12295</v>
      </c>
      <c r="AE85" s="1141" t="s">
        <v>10509</v>
      </c>
      <c r="AF85" s="1141" t="s">
        <v>16385</v>
      </c>
      <c r="AG85" s="1141" t="s">
        <v>16386</v>
      </c>
      <c r="AH85" s="1141" t="s">
        <v>16387</v>
      </c>
      <c r="AI85" s="1141" t="s">
        <v>15972</v>
      </c>
      <c r="AJ85" s="1145">
        <v>45194</v>
      </c>
      <c r="AK85" s="1141" t="s">
        <v>12821</v>
      </c>
      <c r="AL85" s="1141" t="s">
        <v>16542</v>
      </c>
      <c r="AM85" s="1141" t="s">
        <v>16389</v>
      </c>
      <c r="AN85" s="1141">
        <v>10</v>
      </c>
      <c r="AO85" s="1141" t="s">
        <v>15800</v>
      </c>
      <c r="AP85" s="1141" t="s">
        <v>15818</v>
      </c>
      <c r="AQ85" s="1141" t="s">
        <v>14479</v>
      </c>
      <c r="AR85" s="1141"/>
      <c r="AS85" s="1141"/>
      <c r="AT85" s="1141"/>
      <c r="AU85" s="1141"/>
      <c r="AV85" s="1141"/>
      <c r="AW85" s="1141" t="s">
        <v>15803</v>
      </c>
      <c r="AX85" s="1141"/>
      <c r="AY85" s="1141"/>
      <c r="AZ85" s="1141"/>
      <c r="BA85" s="1141"/>
      <c r="BB85" s="1141"/>
      <c r="BC85" s="1141"/>
      <c r="BD85" s="1141"/>
      <c r="BE85" s="1141">
        <v>1</v>
      </c>
      <c r="BF85" s="1141"/>
      <c r="BG85" s="1141"/>
      <c r="BH85" s="1141"/>
      <c r="BI85" s="1141"/>
      <c r="BJ85" s="1141">
        <v>1</v>
      </c>
      <c r="BK85" s="1141"/>
      <c r="BL85" s="1141"/>
      <c r="BM85" s="1141"/>
      <c r="BN85" s="1141" t="s">
        <v>16273</v>
      </c>
      <c r="BO85" s="1141">
        <v>16105</v>
      </c>
      <c r="BP85" s="1141">
        <v>7105</v>
      </c>
      <c r="BQ85" s="1141">
        <v>7105</v>
      </c>
      <c r="BR85" s="1141">
        <v>44525</v>
      </c>
      <c r="BS85" s="1141"/>
      <c r="BT85" s="1145">
        <v>45198</v>
      </c>
      <c r="BU85" s="1145">
        <v>45204</v>
      </c>
      <c r="BV85" s="1141"/>
      <c r="BW85" s="1141"/>
      <c r="BX85" s="1141"/>
      <c r="BY85" s="1141"/>
      <c r="BZ85" s="1141"/>
      <c r="CA85" s="1141"/>
      <c r="CB85" s="1141"/>
      <c r="CC85" s="1141" t="s">
        <v>16391</v>
      </c>
      <c r="CD85" s="1141" t="s">
        <v>16210</v>
      </c>
      <c r="CE85" s="1157">
        <v>45056.416168981479</v>
      </c>
      <c r="CF85" s="1141"/>
      <c r="CG85" s="1141"/>
      <c r="CH85" s="1141"/>
      <c r="CI85" s="1141"/>
      <c r="CJ85" s="1141" t="s">
        <v>16393</v>
      </c>
      <c r="CK85" s="1141" t="s">
        <v>16394</v>
      </c>
      <c r="CL85" s="1141" t="s">
        <v>2634</v>
      </c>
      <c r="CM85" s="1141" t="s">
        <v>13730</v>
      </c>
      <c r="CN85" s="1146" t="s">
        <v>292</v>
      </c>
      <c r="CO85" s="1140">
        <v>444</v>
      </c>
    </row>
    <row r="86" spans="1:93" ht="15" customHeight="1">
      <c r="A86" s="1147">
        <v>442</v>
      </c>
      <c r="B86" s="1148" t="s">
        <v>13725</v>
      </c>
      <c r="C86" s="1148" t="s">
        <v>13726</v>
      </c>
      <c r="D86" s="1150"/>
      <c r="E86" s="1150"/>
      <c r="F86" s="1148" t="s">
        <v>491</v>
      </c>
      <c r="G86" s="1148" t="s">
        <v>15786</v>
      </c>
      <c r="H86" s="1148" t="s">
        <v>491</v>
      </c>
      <c r="I86" s="1148" t="s">
        <v>2634</v>
      </c>
      <c r="J86" s="1148" t="s">
        <v>16139</v>
      </c>
      <c r="K86" s="1148"/>
      <c r="L86" s="1148">
        <v>2023</v>
      </c>
      <c r="M86" s="1151">
        <v>44937</v>
      </c>
      <c r="N86" s="1148" t="s">
        <v>13682</v>
      </c>
      <c r="O86" s="1148" t="s">
        <v>13682</v>
      </c>
      <c r="P86" s="1148" t="s">
        <v>13682</v>
      </c>
      <c r="Q86" s="1148" t="s">
        <v>15258</v>
      </c>
      <c r="R86" s="1148" t="s">
        <v>15788</v>
      </c>
      <c r="S86" s="1148">
        <v>-43</v>
      </c>
      <c r="T86" s="1148" t="s">
        <v>15808</v>
      </c>
      <c r="U86" s="1151">
        <v>45087</v>
      </c>
      <c r="V86" s="1148" t="s">
        <v>15788</v>
      </c>
      <c r="W86" s="1148" t="s">
        <v>16383</v>
      </c>
      <c r="X86" s="1150"/>
      <c r="Y86" s="1148" t="s">
        <v>16543</v>
      </c>
      <c r="Z86" s="1150"/>
      <c r="AA86" s="1148" t="s">
        <v>15862</v>
      </c>
      <c r="AB86" s="1148" t="s">
        <v>51</v>
      </c>
      <c r="AC86" s="1148">
        <v>2</v>
      </c>
      <c r="AD86" s="1148" t="s">
        <v>13727</v>
      </c>
      <c r="AE86" s="1148" t="s">
        <v>10509</v>
      </c>
      <c r="AF86" s="1148" t="s">
        <v>16385</v>
      </c>
      <c r="AG86" s="1148" t="s">
        <v>16386</v>
      </c>
      <c r="AH86" s="1148" t="s">
        <v>16387</v>
      </c>
      <c r="AI86" s="1148" t="s">
        <v>15972</v>
      </c>
      <c r="AJ86" s="1152">
        <v>45194</v>
      </c>
      <c r="AK86" s="1148" t="s">
        <v>12821</v>
      </c>
      <c r="AL86" s="1148" t="s">
        <v>16544</v>
      </c>
      <c r="AM86" s="1148" t="s">
        <v>16389</v>
      </c>
      <c r="AN86" s="1148">
        <v>10</v>
      </c>
      <c r="AO86" s="1148" t="s">
        <v>15800</v>
      </c>
      <c r="AP86" s="1148" t="s">
        <v>15818</v>
      </c>
      <c r="AQ86" s="1148" t="s">
        <v>14479</v>
      </c>
      <c r="AR86" s="1148"/>
      <c r="AS86" s="1148"/>
      <c r="AT86" s="1148"/>
      <c r="AU86" s="1148"/>
      <c r="AV86" s="1148"/>
      <c r="AW86" s="1148" t="s">
        <v>15803</v>
      </c>
      <c r="AX86" s="1148"/>
      <c r="AY86" s="1148"/>
      <c r="AZ86" s="1148"/>
      <c r="BA86" s="1148"/>
      <c r="BB86" s="1148"/>
      <c r="BC86" s="1148"/>
      <c r="BD86" s="1148"/>
      <c r="BE86" s="1148">
        <v>1</v>
      </c>
      <c r="BF86" s="1148"/>
      <c r="BG86" s="1148"/>
      <c r="BH86" s="1148"/>
      <c r="BI86" s="1148"/>
      <c r="BJ86" s="1148">
        <v>1</v>
      </c>
      <c r="BK86" s="1148"/>
      <c r="BL86" s="1148"/>
      <c r="BM86" s="1148"/>
      <c r="BN86" s="1148" t="s">
        <v>16390</v>
      </c>
      <c r="BO86" s="1148">
        <v>16105</v>
      </c>
      <c r="BP86" s="1148">
        <v>7105</v>
      </c>
      <c r="BQ86" s="1148">
        <v>7105</v>
      </c>
      <c r="BR86" s="1148">
        <v>44525</v>
      </c>
      <c r="BS86" s="1148"/>
      <c r="BT86" s="1152">
        <v>45198</v>
      </c>
      <c r="BU86" s="1152">
        <v>45203</v>
      </c>
      <c r="BV86" s="1148"/>
      <c r="BW86" s="1148"/>
      <c r="BX86" s="1148"/>
      <c r="BY86" s="1148"/>
      <c r="BZ86" s="1148"/>
      <c r="CA86" s="1148"/>
      <c r="CB86" s="1148"/>
      <c r="CC86" s="1148" t="s">
        <v>16391</v>
      </c>
      <c r="CD86" s="1148" t="s">
        <v>16210</v>
      </c>
      <c r="CE86" s="1154">
        <v>45026.472118055557</v>
      </c>
      <c r="CF86" s="1148"/>
      <c r="CG86" s="1148"/>
      <c r="CH86" s="1148"/>
      <c r="CI86" s="1148"/>
      <c r="CJ86" s="1148" t="s">
        <v>16393</v>
      </c>
      <c r="CK86" s="1148" t="s">
        <v>16394</v>
      </c>
      <c r="CL86" s="1148" t="s">
        <v>2609</v>
      </c>
      <c r="CM86" s="1148" t="s">
        <v>16545</v>
      </c>
      <c r="CN86" s="1155" t="s">
        <v>16172</v>
      </c>
      <c r="CO86" s="1147">
        <v>442</v>
      </c>
    </row>
    <row r="87" spans="1:93" ht="15" customHeight="1">
      <c r="A87" s="1140">
        <v>441</v>
      </c>
      <c r="B87" s="1141" t="s">
        <v>13722</v>
      </c>
      <c r="C87" s="1141" t="s">
        <v>13724</v>
      </c>
      <c r="D87" s="1143"/>
      <c r="E87" s="1141"/>
      <c r="F87" s="1141" t="s">
        <v>491</v>
      </c>
      <c r="G87" s="1141" t="s">
        <v>15786</v>
      </c>
      <c r="H87" s="1141" t="s">
        <v>491</v>
      </c>
      <c r="I87" s="1141" t="s">
        <v>2634</v>
      </c>
      <c r="J87" s="1141" t="s">
        <v>16139</v>
      </c>
      <c r="K87" s="1141"/>
      <c r="L87" s="1141">
        <v>2023</v>
      </c>
      <c r="M87" s="1144">
        <v>44937</v>
      </c>
      <c r="N87" s="1141" t="s">
        <v>13537</v>
      </c>
      <c r="O87" s="1141" t="s">
        <v>13537</v>
      </c>
      <c r="P87" s="1141" t="s">
        <v>13537</v>
      </c>
      <c r="Q87" s="1141" t="s">
        <v>15258</v>
      </c>
      <c r="R87" s="1141" t="s">
        <v>15788</v>
      </c>
      <c r="S87" s="1141">
        <v>-44</v>
      </c>
      <c r="T87" s="1141" t="s">
        <v>15808</v>
      </c>
      <c r="U87" s="1144">
        <v>45087</v>
      </c>
      <c r="V87" s="1141" t="s">
        <v>15788</v>
      </c>
      <c r="W87" s="1141" t="s">
        <v>16383</v>
      </c>
      <c r="X87" s="1143"/>
      <c r="Y87" s="1141" t="s">
        <v>16546</v>
      </c>
      <c r="Z87" s="1143"/>
      <c r="AA87" s="1141" t="s">
        <v>15812</v>
      </c>
      <c r="AB87" s="1141" t="s">
        <v>2773</v>
      </c>
      <c r="AC87" s="1141">
        <v>2</v>
      </c>
      <c r="AD87" s="1141" t="s">
        <v>12266</v>
      </c>
      <c r="AE87" s="1141" t="s">
        <v>10509</v>
      </c>
      <c r="AF87" s="1141" t="s">
        <v>16385</v>
      </c>
      <c r="AG87" s="1141" t="s">
        <v>16386</v>
      </c>
      <c r="AH87" s="1141" t="s">
        <v>16387</v>
      </c>
      <c r="AI87" s="1141" t="s">
        <v>15972</v>
      </c>
      <c r="AJ87" s="1145">
        <v>45194</v>
      </c>
      <c r="AK87" s="1141" t="s">
        <v>12821</v>
      </c>
      <c r="AL87" s="1141" t="s">
        <v>16547</v>
      </c>
      <c r="AM87" s="1141" t="s">
        <v>16389</v>
      </c>
      <c r="AN87" s="1141">
        <v>10</v>
      </c>
      <c r="AO87" s="1141" t="s">
        <v>15800</v>
      </c>
      <c r="AP87" s="1141" t="s">
        <v>15818</v>
      </c>
      <c r="AQ87" s="1141" t="s">
        <v>14479</v>
      </c>
      <c r="AR87" s="1141"/>
      <c r="AS87" s="1141"/>
      <c r="AT87" s="1141"/>
      <c r="AU87" s="1141"/>
      <c r="AV87" s="1141"/>
      <c r="AW87" s="1141" t="s">
        <v>15803</v>
      </c>
      <c r="AX87" s="1141"/>
      <c r="AY87" s="1141"/>
      <c r="AZ87" s="1141"/>
      <c r="BA87" s="1141"/>
      <c r="BB87" s="1141"/>
      <c r="BC87" s="1141"/>
      <c r="BD87" s="1141"/>
      <c r="BE87" s="1141">
        <v>1</v>
      </c>
      <c r="BF87" s="1141"/>
      <c r="BG87" s="1141"/>
      <c r="BH87" s="1141"/>
      <c r="BI87" s="1141"/>
      <c r="BJ87" s="1141">
        <v>1</v>
      </c>
      <c r="BK87" s="1141"/>
      <c r="BL87" s="1141"/>
      <c r="BM87" s="1141"/>
      <c r="BN87" s="1141" t="s">
        <v>16273</v>
      </c>
      <c r="BO87" s="1141">
        <v>16105</v>
      </c>
      <c r="BP87" s="1141">
        <v>7105</v>
      </c>
      <c r="BQ87" s="1141">
        <v>7105</v>
      </c>
      <c r="BR87" s="1141">
        <v>44525</v>
      </c>
      <c r="BS87" s="1141"/>
      <c r="BT87" s="1145">
        <v>45198</v>
      </c>
      <c r="BU87" s="1145">
        <v>45204</v>
      </c>
      <c r="BV87" s="1141"/>
      <c r="BW87" s="1141"/>
      <c r="BX87" s="1141"/>
      <c r="BY87" s="1141"/>
      <c r="BZ87" s="1141"/>
      <c r="CA87" s="1141"/>
      <c r="CB87" s="1141"/>
      <c r="CC87" s="1141" t="s">
        <v>16391</v>
      </c>
      <c r="CD87" s="1141" t="s">
        <v>16210</v>
      </c>
      <c r="CE87" s="1157">
        <v>45056.414814814816</v>
      </c>
      <c r="CF87" s="1141"/>
      <c r="CG87" s="1141"/>
      <c r="CH87" s="1141"/>
      <c r="CI87" s="1141"/>
      <c r="CJ87" s="1141" t="s">
        <v>16393</v>
      </c>
      <c r="CK87" s="1141" t="s">
        <v>16394</v>
      </c>
      <c r="CL87" s="1141" t="s">
        <v>2634</v>
      </c>
      <c r="CM87" s="1141" t="e">
        <v>#N/A</v>
      </c>
      <c r="CN87" s="1146" t="e">
        <v>#N/A</v>
      </c>
      <c r="CO87" s="1140">
        <v>441</v>
      </c>
    </row>
    <row r="88" spans="1:93" ht="15" customHeight="1">
      <c r="A88" s="1147">
        <v>440</v>
      </c>
      <c r="B88" s="1148" t="s">
        <v>13718</v>
      </c>
      <c r="C88" s="1148" t="s">
        <v>13720</v>
      </c>
      <c r="D88" s="1150"/>
      <c r="E88" s="1150"/>
      <c r="F88" s="1148" t="s">
        <v>491</v>
      </c>
      <c r="G88" s="1148" t="s">
        <v>15786</v>
      </c>
      <c r="H88" s="1148" t="s">
        <v>491</v>
      </c>
      <c r="I88" s="1148" t="s">
        <v>2634</v>
      </c>
      <c r="J88" s="1148" t="s">
        <v>16139</v>
      </c>
      <c r="K88" s="1148"/>
      <c r="L88" s="1148">
        <v>2023</v>
      </c>
      <c r="M88" s="1151">
        <v>44937</v>
      </c>
      <c r="N88" s="1148" t="s">
        <v>13682</v>
      </c>
      <c r="O88" s="1148" t="s">
        <v>13682</v>
      </c>
      <c r="P88" s="1148" t="s">
        <v>13682</v>
      </c>
      <c r="Q88" s="1148" t="s">
        <v>15258</v>
      </c>
      <c r="R88" s="1148" t="s">
        <v>15788</v>
      </c>
      <c r="S88" s="1148">
        <v>-43</v>
      </c>
      <c r="T88" s="1148" t="s">
        <v>15808</v>
      </c>
      <c r="U88" s="1151">
        <v>45087</v>
      </c>
      <c r="V88" s="1148" t="s">
        <v>15788</v>
      </c>
      <c r="W88" s="1148" t="s">
        <v>16383</v>
      </c>
      <c r="X88" s="1150"/>
      <c r="Y88" s="1148" t="s">
        <v>16548</v>
      </c>
      <c r="Z88" s="1150"/>
      <c r="AA88" s="1148" t="s">
        <v>15793</v>
      </c>
      <c r="AB88" s="1148" t="s">
        <v>57</v>
      </c>
      <c r="AC88" s="1148">
        <v>2</v>
      </c>
      <c r="AD88" s="1148" t="s">
        <v>6300</v>
      </c>
      <c r="AE88" s="1148" t="s">
        <v>10509</v>
      </c>
      <c r="AF88" s="1148" t="s">
        <v>16385</v>
      </c>
      <c r="AG88" s="1148" t="s">
        <v>16386</v>
      </c>
      <c r="AH88" s="1148" t="s">
        <v>16387</v>
      </c>
      <c r="AI88" s="1148" t="s">
        <v>15972</v>
      </c>
      <c r="AJ88" s="1152">
        <v>45194</v>
      </c>
      <c r="AK88" s="1148" t="s">
        <v>12821</v>
      </c>
      <c r="AL88" s="1148" t="s">
        <v>16549</v>
      </c>
      <c r="AM88" s="1148" t="s">
        <v>16389</v>
      </c>
      <c r="AN88" s="1148">
        <v>10</v>
      </c>
      <c r="AO88" s="1148" t="s">
        <v>15800</v>
      </c>
      <c r="AP88" s="1148" t="s">
        <v>15818</v>
      </c>
      <c r="AQ88" s="1148" t="s">
        <v>14479</v>
      </c>
      <c r="AR88" s="1148"/>
      <c r="AS88" s="1148"/>
      <c r="AT88" s="1148"/>
      <c r="AU88" s="1148"/>
      <c r="AV88" s="1148"/>
      <c r="AW88" s="1148" t="s">
        <v>15803</v>
      </c>
      <c r="AX88" s="1148"/>
      <c r="AY88" s="1148"/>
      <c r="AZ88" s="1148"/>
      <c r="BA88" s="1148"/>
      <c r="BB88" s="1148"/>
      <c r="BC88" s="1148"/>
      <c r="BD88" s="1148"/>
      <c r="BE88" s="1148">
        <v>1</v>
      </c>
      <c r="BF88" s="1148"/>
      <c r="BG88" s="1148"/>
      <c r="BH88" s="1148"/>
      <c r="BI88" s="1148"/>
      <c r="BJ88" s="1148">
        <v>1</v>
      </c>
      <c r="BK88" s="1148"/>
      <c r="BL88" s="1148"/>
      <c r="BM88" s="1148"/>
      <c r="BN88" s="1148" t="s">
        <v>16273</v>
      </c>
      <c r="BO88" s="1148">
        <v>16105</v>
      </c>
      <c r="BP88" s="1148">
        <v>7105</v>
      </c>
      <c r="BQ88" s="1148">
        <v>7105</v>
      </c>
      <c r="BR88" s="1148">
        <v>44525</v>
      </c>
      <c r="BS88" s="1148"/>
      <c r="BT88" s="1152">
        <v>45198</v>
      </c>
      <c r="BU88" s="1152">
        <v>45203</v>
      </c>
      <c r="BV88" s="1148"/>
      <c r="BW88" s="1148"/>
      <c r="BX88" s="1148"/>
      <c r="BY88" s="1148"/>
      <c r="BZ88" s="1148"/>
      <c r="CA88" s="1148"/>
      <c r="CB88" s="1148"/>
      <c r="CC88" s="1148" t="s">
        <v>16391</v>
      </c>
      <c r="CD88" s="1148" t="s">
        <v>16210</v>
      </c>
      <c r="CE88" s="1154">
        <v>45026.47384259259</v>
      </c>
      <c r="CF88" s="1148"/>
      <c r="CG88" s="1148"/>
      <c r="CH88" s="1148"/>
      <c r="CI88" s="1148"/>
      <c r="CJ88" s="1148" t="s">
        <v>16393</v>
      </c>
      <c r="CK88" s="1148" t="s">
        <v>16394</v>
      </c>
      <c r="CL88" s="1148" t="s">
        <v>2634</v>
      </c>
      <c r="CM88" s="1148" t="e">
        <v>#N/A</v>
      </c>
      <c r="CN88" s="1155" t="e">
        <v>#N/A</v>
      </c>
      <c r="CO88" s="1147">
        <v>440</v>
      </c>
    </row>
    <row r="89" spans="1:93" ht="15" customHeight="1">
      <c r="A89" s="1140">
        <v>439</v>
      </c>
      <c r="B89" s="1141" t="s">
        <v>13714</v>
      </c>
      <c r="C89" s="1141" t="s">
        <v>13716</v>
      </c>
      <c r="D89" s="1143"/>
      <c r="E89" s="1143"/>
      <c r="F89" s="1141" t="s">
        <v>491</v>
      </c>
      <c r="G89" s="1141" t="s">
        <v>15786</v>
      </c>
      <c r="H89" s="1141" t="s">
        <v>491</v>
      </c>
      <c r="I89" s="1141" t="s">
        <v>2634</v>
      </c>
      <c r="J89" s="1141" t="s">
        <v>16139</v>
      </c>
      <c r="K89" s="1141"/>
      <c r="L89" s="1141">
        <v>2023</v>
      </c>
      <c r="M89" s="1144">
        <v>44937</v>
      </c>
      <c r="N89" s="1141" t="s">
        <v>13682</v>
      </c>
      <c r="O89" s="1141" t="s">
        <v>13682</v>
      </c>
      <c r="P89" s="1141" t="s">
        <v>13682</v>
      </c>
      <c r="Q89" s="1141" t="s">
        <v>15258</v>
      </c>
      <c r="R89" s="1141" t="s">
        <v>15788</v>
      </c>
      <c r="S89" s="1141">
        <v>-43</v>
      </c>
      <c r="T89" s="1141" t="s">
        <v>15808</v>
      </c>
      <c r="U89" s="1144">
        <v>45087</v>
      </c>
      <c r="V89" s="1141" t="s">
        <v>15788</v>
      </c>
      <c r="W89" s="1141" t="s">
        <v>16383</v>
      </c>
      <c r="X89" s="1143"/>
      <c r="Y89" s="1141" t="s">
        <v>16550</v>
      </c>
      <c r="Z89" s="1143"/>
      <c r="AA89" s="1141" t="s">
        <v>15997</v>
      </c>
      <c r="AB89" s="1141" t="s">
        <v>1492</v>
      </c>
      <c r="AC89" s="1141">
        <v>1</v>
      </c>
      <c r="AD89" s="1141" t="s">
        <v>7557</v>
      </c>
      <c r="AE89" s="1141" t="s">
        <v>10509</v>
      </c>
      <c r="AF89" s="1141" t="s">
        <v>16385</v>
      </c>
      <c r="AG89" s="1141" t="s">
        <v>16386</v>
      </c>
      <c r="AH89" s="1141" t="s">
        <v>16387</v>
      </c>
      <c r="AI89" s="1141" t="s">
        <v>15972</v>
      </c>
      <c r="AJ89" s="1145">
        <v>45194</v>
      </c>
      <c r="AK89" s="1141" t="s">
        <v>12821</v>
      </c>
      <c r="AL89" s="1141" t="s">
        <v>16551</v>
      </c>
      <c r="AM89" s="1141" t="s">
        <v>16389</v>
      </c>
      <c r="AN89" s="1141">
        <v>10</v>
      </c>
      <c r="AO89" s="1141" t="s">
        <v>15800</v>
      </c>
      <c r="AP89" s="1141" t="s">
        <v>15818</v>
      </c>
      <c r="AQ89" s="1141" t="s">
        <v>14479</v>
      </c>
      <c r="AR89" s="1141"/>
      <c r="AS89" s="1141"/>
      <c r="AT89" s="1141"/>
      <c r="AU89" s="1141"/>
      <c r="AV89" s="1141"/>
      <c r="AW89" s="1141" t="s">
        <v>15803</v>
      </c>
      <c r="AX89" s="1141"/>
      <c r="AY89" s="1141"/>
      <c r="AZ89" s="1141"/>
      <c r="BA89" s="1141"/>
      <c r="BB89" s="1141"/>
      <c r="BC89" s="1141"/>
      <c r="BD89" s="1141"/>
      <c r="BE89" s="1141">
        <v>1</v>
      </c>
      <c r="BF89" s="1141"/>
      <c r="BG89" s="1141"/>
      <c r="BH89" s="1141"/>
      <c r="BI89" s="1141"/>
      <c r="BJ89" s="1141">
        <v>1</v>
      </c>
      <c r="BK89" s="1141"/>
      <c r="BL89" s="1141"/>
      <c r="BM89" s="1141"/>
      <c r="BN89" s="1141" t="s">
        <v>16273</v>
      </c>
      <c r="BO89" s="1141">
        <v>16105</v>
      </c>
      <c r="BP89" s="1141">
        <v>7105</v>
      </c>
      <c r="BQ89" s="1141">
        <v>7105</v>
      </c>
      <c r="BR89" s="1141">
        <v>44525</v>
      </c>
      <c r="BS89" s="1141"/>
      <c r="BT89" s="1145">
        <v>45198</v>
      </c>
      <c r="BU89" s="1145">
        <v>45203</v>
      </c>
      <c r="BV89" s="1141"/>
      <c r="BW89" s="1141"/>
      <c r="BX89" s="1141"/>
      <c r="BY89" s="1141"/>
      <c r="BZ89" s="1141"/>
      <c r="CA89" s="1141"/>
      <c r="CB89" s="1141"/>
      <c r="CC89" s="1141" t="s">
        <v>16391</v>
      </c>
      <c r="CD89" s="1141" t="s">
        <v>16210</v>
      </c>
      <c r="CE89" s="1157">
        <v>45026.475405092591</v>
      </c>
      <c r="CF89" s="1141"/>
      <c r="CG89" s="1141"/>
      <c r="CH89" s="1141"/>
      <c r="CI89" s="1141"/>
      <c r="CJ89" s="1141" t="s">
        <v>16393</v>
      </c>
      <c r="CK89" s="1141" t="s">
        <v>16394</v>
      </c>
      <c r="CL89" s="1141" t="s">
        <v>2634</v>
      </c>
      <c r="CM89" s="1141" t="s">
        <v>16552</v>
      </c>
      <c r="CN89" s="1146" t="s">
        <v>294</v>
      </c>
      <c r="CO89" s="1140">
        <v>439</v>
      </c>
    </row>
    <row r="90" spans="1:93" ht="15" customHeight="1">
      <c r="A90" s="1147">
        <v>438</v>
      </c>
      <c r="B90" s="1148" t="s">
        <v>13709</v>
      </c>
      <c r="C90" s="1148" t="s">
        <v>13713</v>
      </c>
      <c r="D90" s="1150"/>
      <c r="E90" s="1150"/>
      <c r="F90" s="1148" t="s">
        <v>491</v>
      </c>
      <c r="G90" s="1148" t="s">
        <v>15786</v>
      </c>
      <c r="H90" s="1148" t="s">
        <v>491</v>
      </c>
      <c r="I90" s="1148" t="s">
        <v>2634</v>
      </c>
      <c r="J90" s="1148" t="s">
        <v>16139</v>
      </c>
      <c r="K90" s="1148"/>
      <c r="L90" s="1148">
        <v>2023</v>
      </c>
      <c r="M90" s="1151">
        <v>44937</v>
      </c>
      <c r="N90" s="1148" t="s">
        <v>13682</v>
      </c>
      <c r="O90" s="1148" t="s">
        <v>13682</v>
      </c>
      <c r="P90" s="1148" t="s">
        <v>13682</v>
      </c>
      <c r="Q90" s="1148" t="s">
        <v>15258</v>
      </c>
      <c r="R90" s="1148" t="s">
        <v>15788</v>
      </c>
      <c r="S90" s="1148">
        <v>-43</v>
      </c>
      <c r="T90" s="1148" t="s">
        <v>15808</v>
      </c>
      <c r="U90" s="1151">
        <v>45087</v>
      </c>
      <c r="V90" s="1148" t="s">
        <v>15788</v>
      </c>
      <c r="W90" s="1148" t="s">
        <v>16383</v>
      </c>
      <c r="X90" s="1150"/>
      <c r="Y90" s="1148" t="s">
        <v>16553</v>
      </c>
      <c r="Z90" s="1150"/>
      <c r="AA90" s="1148" t="s">
        <v>15812</v>
      </c>
      <c r="AB90" s="1148" t="s">
        <v>56</v>
      </c>
      <c r="AC90" s="1148">
        <v>2</v>
      </c>
      <c r="AD90" s="1148" t="s">
        <v>11298</v>
      </c>
      <c r="AE90" s="1148" t="s">
        <v>10509</v>
      </c>
      <c r="AF90" s="1148" t="s">
        <v>16385</v>
      </c>
      <c r="AG90" s="1148" t="s">
        <v>16386</v>
      </c>
      <c r="AH90" s="1148" t="s">
        <v>16387</v>
      </c>
      <c r="AI90" s="1148" t="s">
        <v>15972</v>
      </c>
      <c r="AJ90" s="1152">
        <v>45194</v>
      </c>
      <c r="AK90" s="1148" t="s">
        <v>12821</v>
      </c>
      <c r="AL90" s="1148" t="s">
        <v>16554</v>
      </c>
      <c r="AM90" s="1148" t="s">
        <v>16389</v>
      </c>
      <c r="AN90" s="1148">
        <v>10</v>
      </c>
      <c r="AO90" s="1148" t="s">
        <v>15800</v>
      </c>
      <c r="AP90" s="1148" t="s">
        <v>15818</v>
      </c>
      <c r="AQ90" s="1148" t="s">
        <v>14479</v>
      </c>
      <c r="AR90" s="1148"/>
      <c r="AS90" s="1148" t="s">
        <v>13711</v>
      </c>
      <c r="AT90" s="1148" t="s">
        <v>15842</v>
      </c>
      <c r="AU90" s="1148"/>
      <c r="AV90" s="1148"/>
      <c r="AW90" s="1148" t="s">
        <v>15803</v>
      </c>
      <c r="AX90" s="1148"/>
      <c r="AY90" s="1148"/>
      <c r="AZ90" s="1148"/>
      <c r="BA90" s="1148"/>
      <c r="BB90" s="1148"/>
      <c r="BC90" s="1148"/>
      <c r="BD90" s="1148"/>
      <c r="BE90" s="1148">
        <v>1</v>
      </c>
      <c r="BF90" s="1148"/>
      <c r="BG90" s="1148"/>
      <c r="BH90" s="1148"/>
      <c r="BI90" s="1148"/>
      <c r="BJ90" s="1148">
        <v>1</v>
      </c>
      <c r="BK90" s="1148"/>
      <c r="BL90" s="1148"/>
      <c r="BM90" s="1148"/>
      <c r="BN90" s="1148" t="s">
        <v>16273</v>
      </c>
      <c r="BO90" s="1148">
        <v>16105</v>
      </c>
      <c r="BP90" s="1148">
        <v>7105</v>
      </c>
      <c r="BQ90" s="1148">
        <v>7105</v>
      </c>
      <c r="BR90" s="1148">
        <v>44525</v>
      </c>
      <c r="BS90" s="1148"/>
      <c r="BT90" s="1152">
        <v>45198</v>
      </c>
      <c r="BU90" s="1152">
        <v>45203</v>
      </c>
      <c r="BV90" s="1148"/>
      <c r="BW90" s="1148"/>
      <c r="BX90" s="1148"/>
      <c r="BY90" s="1148"/>
      <c r="BZ90" s="1148"/>
      <c r="CA90" s="1148"/>
      <c r="CB90" s="1148"/>
      <c r="CC90" s="1148" t="s">
        <v>16391</v>
      </c>
      <c r="CD90" s="1148" t="s">
        <v>16210</v>
      </c>
      <c r="CE90" s="1154">
        <v>45026.476898148147</v>
      </c>
      <c r="CF90" s="1148"/>
      <c r="CG90" s="1148" t="s">
        <v>13711</v>
      </c>
      <c r="CH90" s="1148"/>
      <c r="CI90" s="1148"/>
      <c r="CJ90" s="1148" t="s">
        <v>16393</v>
      </c>
      <c r="CK90" s="1148" t="s">
        <v>16394</v>
      </c>
      <c r="CL90" s="1148" t="s">
        <v>2634</v>
      </c>
      <c r="CM90" s="1148" t="s">
        <v>13710</v>
      </c>
      <c r="CN90" s="1155" t="s">
        <v>289</v>
      </c>
      <c r="CO90" s="1147">
        <v>438</v>
      </c>
    </row>
    <row r="91" spans="1:93" ht="15" customHeight="1">
      <c r="A91" s="1140">
        <v>437</v>
      </c>
      <c r="B91" s="1141" t="s">
        <v>13705</v>
      </c>
      <c r="C91" s="1141" t="s">
        <v>13707</v>
      </c>
      <c r="D91" s="1143"/>
      <c r="E91" s="1143"/>
      <c r="F91" s="1141" t="s">
        <v>491</v>
      </c>
      <c r="G91" s="1141" t="s">
        <v>15786</v>
      </c>
      <c r="H91" s="1141" t="s">
        <v>491</v>
      </c>
      <c r="I91" s="1141" t="s">
        <v>2634</v>
      </c>
      <c r="J91" s="1141" t="s">
        <v>16139</v>
      </c>
      <c r="K91" s="1141"/>
      <c r="L91" s="1141">
        <v>2023</v>
      </c>
      <c r="M91" s="1144">
        <v>44937</v>
      </c>
      <c r="N91" s="1141" t="s">
        <v>13682</v>
      </c>
      <c r="O91" s="1141" t="s">
        <v>13682</v>
      </c>
      <c r="P91" s="1141" t="s">
        <v>13682</v>
      </c>
      <c r="Q91" s="1141" t="s">
        <v>15258</v>
      </c>
      <c r="R91" s="1141" t="s">
        <v>15788</v>
      </c>
      <c r="S91" s="1141">
        <v>-43</v>
      </c>
      <c r="T91" s="1141" t="s">
        <v>15808</v>
      </c>
      <c r="U91" s="1144">
        <v>45087</v>
      </c>
      <c r="V91" s="1141" t="s">
        <v>15788</v>
      </c>
      <c r="W91" s="1141" t="s">
        <v>16383</v>
      </c>
      <c r="X91" s="1143"/>
      <c r="Y91" s="1141" t="s">
        <v>16555</v>
      </c>
      <c r="Z91" s="1143"/>
      <c r="AA91" s="1141" t="s">
        <v>15812</v>
      </c>
      <c r="AB91" s="1141" t="s">
        <v>54</v>
      </c>
      <c r="AC91" s="1141">
        <v>2</v>
      </c>
      <c r="AD91" s="1141" t="s">
        <v>11737</v>
      </c>
      <c r="AE91" s="1141" t="s">
        <v>10509</v>
      </c>
      <c r="AF91" s="1141" t="s">
        <v>16385</v>
      </c>
      <c r="AG91" s="1141" t="s">
        <v>16386</v>
      </c>
      <c r="AH91" s="1141" t="s">
        <v>16387</v>
      </c>
      <c r="AI91" s="1141" t="s">
        <v>15972</v>
      </c>
      <c r="AJ91" s="1145">
        <v>45194</v>
      </c>
      <c r="AK91" s="1141" t="s">
        <v>12821</v>
      </c>
      <c r="AL91" s="1141" t="s">
        <v>16556</v>
      </c>
      <c r="AM91" s="1141" t="s">
        <v>16389</v>
      </c>
      <c r="AN91" s="1141">
        <v>10</v>
      </c>
      <c r="AO91" s="1141" t="s">
        <v>15800</v>
      </c>
      <c r="AP91" s="1141" t="s">
        <v>15818</v>
      </c>
      <c r="AQ91" s="1141" t="s">
        <v>14479</v>
      </c>
      <c r="AR91" s="1141"/>
      <c r="AS91" s="1141"/>
      <c r="AT91" s="1141"/>
      <c r="AU91" s="1141"/>
      <c r="AV91" s="1141"/>
      <c r="AW91" s="1141" t="s">
        <v>15803</v>
      </c>
      <c r="AX91" s="1141"/>
      <c r="AY91" s="1141"/>
      <c r="AZ91" s="1141"/>
      <c r="BA91" s="1141"/>
      <c r="BB91" s="1141"/>
      <c r="BC91" s="1141"/>
      <c r="BD91" s="1141"/>
      <c r="BE91" s="1141">
        <v>1</v>
      </c>
      <c r="BF91" s="1141"/>
      <c r="BG91" s="1141"/>
      <c r="BH91" s="1141"/>
      <c r="BI91" s="1141"/>
      <c r="BJ91" s="1141">
        <v>1</v>
      </c>
      <c r="BK91" s="1141"/>
      <c r="BL91" s="1141"/>
      <c r="BM91" s="1141"/>
      <c r="BN91" s="1141" t="s">
        <v>16273</v>
      </c>
      <c r="BO91" s="1141">
        <v>16105</v>
      </c>
      <c r="BP91" s="1141">
        <v>7105</v>
      </c>
      <c r="BQ91" s="1141">
        <v>7105</v>
      </c>
      <c r="BR91" s="1141">
        <v>44525</v>
      </c>
      <c r="BS91" s="1141"/>
      <c r="BT91" s="1145">
        <v>45198</v>
      </c>
      <c r="BU91" s="1145">
        <v>45203</v>
      </c>
      <c r="BV91" s="1141"/>
      <c r="BW91" s="1141"/>
      <c r="BX91" s="1141"/>
      <c r="BY91" s="1141"/>
      <c r="BZ91" s="1141"/>
      <c r="CA91" s="1141"/>
      <c r="CB91" s="1141"/>
      <c r="CC91" s="1141" t="s">
        <v>16391</v>
      </c>
      <c r="CD91" s="1141" t="s">
        <v>16210</v>
      </c>
      <c r="CE91" s="1157">
        <v>45026.477881944447</v>
      </c>
      <c r="CF91" s="1141"/>
      <c r="CG91" s="1141"/>
      <c r="CH91" s="1141"/>
      <c r="CI91" s="1141"/>
      <c r="CJ91" s="1141" t="s">
        <v>16393</v>
      </c>
      <c r="CK91" s="1141" t="s">
        <v>16394</v>
      </c>
      <c r="CL91" s="1141" t="s">
        <v>2634</v>
      </c>
      <c r="CM91" s="1141" t="e">
        <v>#N/A</v>
      </c>
      <c r="CN91" s="1146" t="e">
        <v>#N/A</v>
      </c>
      <c r="CO91" s="1140">
        <v>437</v>
      </c>
    </row>
    <row r="92" spans="1:93" ht="15" customHeight="1">
      <c r="A92" s="1147">
        <v>436</v>
      </c>
      <c r="B92" s="1148" t="s">
        <v>14271</v>
      </c>
      <c r="C92" s="1148" t="s">
        <v>16557</v>
      </c>
      <c r="D92" s="1150"/>
      <c r="E92" s="1150"/>
      <c r="F92" s="1148" t="s">
        <v>491</v>
      </c>
      <c r="G92" s="1148" t="s">
        <v>15786</v>
      </c>
      <c r="H92" s="1148" t="s">
        <v>491</v>
      </c>
      <c r="I92" s="1148" t="s">
        <v>2609</v>
      </c>
      <c r="J92" s="1148" t="s">
        <v>16139</v>
      </c>
      <c r="K92" s="1148" t="s">
        <v>16558</v>
      </c>
      <c r="L92" s="1148">
        <v>2023</v>
      </c>
      <c r="M92" s="1151">
        <v>44937</v>
      </c>
      <c r="N92" s="1148" t="s">
        <v>13682</v>
      </c>
      <c r="O92" s="1148" t="s">
        <v>13682</v>
      </c>
      <c r="P92" s="1148" t="s">
        <v>13682</v>
      </c>
      <c r="Q92" s="1148" t="s">
        <v>15258</v>
      </c>
      <c r="R92" s="1148" t="s">
        <v>15788</v>
      </c>
      <c r="S92" s="1148">
        <v>-43</v>
      </c>
      <c r="T92" s="1148" t="s">
        <v>15808</v>
      </c>
      <c r="U92" s="1151">
        <v>45087</v>
      </c>
      <c r="V92" s="1148" t="s">
        <v>16559</v>
      </c>
      <c r="W92" s="1148" t="s">
        <v>16383</v>
      </c>
      <c r="X92" s="1150"/>
      <c r="Y92" s="1148" t="s">
        <v>16560</v>
      </c>
      <c r="Z92" s="1150"/>
      <c r="AA92" s="1148" t="s">
        <v>15793</v>
      </c>
      <c r="AB92" s="1148" t="s">
        <v>1701</v>
      </c>
      <c r="AC92" s="1148">
        <v>2</v>
      </c>
      <c r="AD92" s="1148" t="s">
        <v>13796</v>
      </c>
      <c r="AE92" s="1148" t="s">
        <v>10509</v>
      </c>
      <c r="AF92" s="1148" t="s">
        <v>16385</v>
      </c>
      <c r="AG92" s="1148" t="s">
        <v>16386</v>
      </c>
      <c r="AH92" s="1148" t="s">
        <v>16387</v>
      </c>
      <c r="AI92" s="1148" t="s">
        <v>15972</v>
      </c>
      <c r="AJ92" s="1152">
        <v>45194</v>
      </c>
      <c r="AK92" s="1148" t="s">
        <v>12821</v>
      </c>
      <c r="AL92" s="1148" t="s">
        <v>16561</v>
      </c>
      <c r="AM92" s="1148" t="s">
        <v>16389</v>
      </c>
      <c r="AN92" s="1148">
        <v>10</v>
      </c>
      <c r="AO92" s="1148" t="s">
        <v>15800</v>
      </c>
      <c r="AP92" s="1148" t="s">
        <v>15818</v>
      </c>
      <c r="AQ92" s="1148" t="s">
        <v>14479</v>
      </c>
      <c r="AR92" s="1148" t="s">
        <v>2152</v>
      </c>
      <c r="AS92" s="1148" t="s">
        <v>16562</v>
      </c>
      <c r="AT92" s="1148" t="s">
        <v>2609</v>
      </c>
      <c r="AU92" s="1148">
        <v>7.14</v>
      </c>
      <c r="AV92" s="1148" t="s">
        <v>16195</v>
      </c>
      <c r="AW92" s="1148" t="s">
        <v>15803</v>
      </c>
      <c r="AX92" s="1148"/>
      <c r="AY92" s="1148"/>
      <c r="AZ92" s="1148"/>
      <c r="BA92" s="1148"/>
      <c r="BB92" s="1148"/>
      <c r="BC92" s="1148"/>
      <c r="BD92" s="1148"/>
      <c r="BE92" s="1148">
        <v>1</v>
      </c>
      <c r="BF92" s="1148"/>
      <c r="BG92" s="1148"/>
      <c r="BH92" s="1148"/>
      <c r="BI92" s="1148"/>
      <c r="BJ92" s="1148">
        <v>1</v>
      </c>
      <c r="BK92" s="1148"/>
      <c r="BL92" s="1148"/>
      <c r="BM92" s="1148"/>
      <c r="BN92" s="1148" t="s">
        <v>16273</v>
      </c>
      <c r="BO92" s="1148">
        <v>16105</v>
      </c>
      <c r="BP92" s="1148">
        <v>7105</v>
      </c>
      <c r="BQ92" s="1148">
        <v>7105</v>
      </c>
      <c r="BR92" s="1148">
        <v>44525</v>
      </c>
      <c r="BS92" s="1148"/>
      <c r="BT92" s="1152">
        <v>45198</v>
      </c>
      <c r="BU92" s="1152">
        <v>45203</v>
      </c>
      <c r="BV92" s="1148"/>
      <c r="BW92" s="1148"/>
      <c r="BX92" s="1148"/>
      <c r="BY92" s="1148"/>
      <c r="BZ92" s="1148"/>
      <c r="CA92" s="1148"/>
      <c r="CB92" s="1148"/>
      <c r="CC92" s="1148" t="s">
        <v>16391</v>
      </c>
      <c r="CD92" s="1148" t="s">
        <v>16563</v>
      </c>
      <c r="CE92" s="1154">
        <v>45087.890104166669</v>
      </c>
      <c r="CF92" s="1148"/>
      <c r="CG92" s="1148" t="s">
        <v>16562</v>
      </c>
      <c r="CH92" s="1148"/>
      <c r="CI92" s="1148"/>
      <c r="CJ92" s="1148" t="s">
        <v>16393</v>
      </c>
      <c r="CK92" s="1148" t="s">
        <v>16394</v>
      </c>
      <c r="CL92" s="1148" t="s">
        <v>2609</v>
      </c>
      <c r="CM92" s="1148" t="s">
        <v>16564</v>
      </c>
      <c r="CN92" s="1155" t="s">
        <v>16172</v>
      </c>
      <c r="CO92" s="1147">
        <v>436</v>
      </c>
    </row>
    <row r="93" spans="1:93" ht="15" customHeight="1">
      <c r="A93" s="1140">
        <v>17334</v>
      </c>
      <c r="B93" s="1141" t="s">
        <v>14273</v>
      </c>
      <c r="C93" s="1141" t="s">
        <v>16565</v>
      </c>
      <c r="D93" s="1143"/>
      <c r="E93" s="1141" t="s">
        <v>16566</v>
      </c>
      <c r="F93" s="1141" t="s">
        <v>15827</v>
      </c>
      <c r="G93" s="1141" t="s">
        <v>15828</v>
      </c>
      <c r="H93" s="1141" t="s">
        <v>502</v>
      </c>
      <c r="I93" s="1141" t="s">
        <v>2609</v>
      </c>
      <c r="J93" s="1141" t="s">
        <v>16139</v>
      </c>
      <c r="K93" s="1141" t="s">
        <v>16188</v>
      </c>
      <c r="L93" s="1141">
        <v>2022</v>
      </c>
      <c r="M93" s="1141" t="s">
        <v>2620</v>
      </c>
      <c r="N93" s="1141" t="s">
        <v>16567</v>
      </c>
      <c r="O93" s="1141" t="s">
        <v>13417</v>
      </c>
      <c r="P93" s="1141" t="s">
        <v>13417</v>
      </c>
      <c r="Q93" s="1141" t="s">
        <v>15258</v>
      </c>
      <c r="R93" s="1141" t="s">
        <v>16568</v>
      </c>
      <c r="S93" s="1141">
        <v>-55</v>
      </c>
      <c r="T93" s="1141" t="s">
        <v>15808</v>
      </c>
      <c r="U93" s="1144">
        <v>45087</v>
      </c>
      <c r="V93" s="1141" t="s">
        <v>16569</v>
      </c>
      <c r="W93" s="1141" t="s">
        <v>16570</v>
      </c>
      <c r="X93" s="1143"/>
      <c r="Y93" s="1141" t="s">
        <v>16571</v>
      </c>
      <c r="Z93" s="1143"/>
      <c r="AA93" s="1141" t="s">
        <v>15812</v>
      </c>
      <c r="AB93" s="1141" t="s">
        <v>2749</v>
      </c>
      <c r="AC93" s="1141">
        <v>2</v>
      </c>
      <c r="AD93" s="1141" t="s">
        <v>9549</v>
      </c>
      <c r="AE93" s="1141" t="s">
        <v>10509</v>
      </c>
      <c r="AF93" s="1141" t="s">
        <v>16572</v>
      </c>
      <c r="AG93" s="1143"/>
      <c r="AH93" s="1141"/>
      <c r="AI93" s="1141" t="s">
        <v>15815</v>
      </c>
      <c r="AJ93" s="1145">
        <v>44582</v>
      </c>
      <c r="AK93" s="1141" t="s">
        <v>12821</v>
      </c>
      <c r="AL93" s="1141"/>
      <c r="AM93" s="1141" t="s">
        <v>15835</v>
      </c>
      <c r="AN93" s="1141">
        <v>100</v>
      </c>
      <c r="AO93" s="1141" t="s">
        <v>15800</v>
      </c>
      <c r="AP93" s="1141" t="s">
        <v>14510</v>
      </c>
      <c r="AQ93" s="1141"/>
      <c r="AR93" s="1141"/>
      <c r="AS93" s="1141" t="s">
        <v>16573</v>
      </c>
      <c r="AT93" s="1141" t="s">
        <v>2609</v>
      </c>
      <c r="AU93" s="1141">
        <v>78.569999999999993</v>
      </c>
      <c r="AV93" s="1141" t="s">
        <v>16574</v>
      </c>
      <c r="AW93" s="1141" t="s">
        <v>15819</v>
      </c>
      <c r="AX93" s="1141"/>
      <c r="AY93" s="1141">
        <v>128</v>
      </c>
      <c r="AZ93" s="1141">
        <v>84</v>
      </c>
      <c r="BA93" s="1141">
        <v>84</v>
      </c>
      <c r="BB93" s="1141">
        <v>64</v>
      </c>
      <c r="BC93" s="1141">
        <v>64</v>
      </c>
      <c r="BD93" s="1141">
        <v>424</v>
      </c>
      <c r="BE93" s="1141">
        <v>20</v>
      </c>
      <c r="BF93" s="1141">
        <v>15</v>
      </c>
      <c r="BG93" s="1141">
        <v>15</v>
      </c>
      <c r="BH93" s="1141">
        <v>7</v>
      </c>
      <c r="BI93" s="1141">
        <v>7</v>
      </c>
      <c r="BJ93" s="1141">
        <v>64</v>
      </c>
      <c r="BK93" s="1141">
        <v>100</v>
      </c>
      <c r="BL93" s="1141">
        <v>400</v>
      </c>
      <c r="BM93" s="1141"/>
      <c r="BN93" s="1141" t="s">
        <v>16575</v>
      </c>
      <c r="BO93" s="1141">
        <v>98800</v>
      </c>
      <c r="BP93" s="1141">
        <v>104000</v>
      </c>
      <c r="BQ93" s="1141">
        <v>52000</v>
      </c>
      <c r="BR93" s="1141">
        <v>254800</v>
      </c>
      <c r="BS93" s="1141"/>
      <c r="BT93" s="1145">
        <v>44585</v>
      </c>
      <c r="BU93" s="1145">
        <v>44586</v>
      </c>
      <c r="BV93" s="1141"/>
      <c r="BW93" s="1141"/>
      <c r="BX93" s="1141"/>
      <c r="BY93" s="1141"/>
      <c r="BZ93" s="1141"/>
      <c r="CA93" s="1141"/>
      <c r="CB93" s="1141"/>
      <c r="CC93" s="1156" t="s">
        <v>16576</v>
      </c>
      <c r="CD93" s="1141" t="s">
        <v>16577</v>
      </c>
      <c r="CE93" s="1157">
        <v>45115.713541666664</v>
      </c>
      <c r="CF93" s="1145">
        <v>44845</v>
      </c>
      <c r="CG93" s="1141" t="s">
        <v>16578</v>
      </c>
      <c r="CH93" s="1143"/>
      <c r="CI93" s="1141" t="s">
        <v>16579</v>
      </c>
      <c r="CJ93" s="1141" t="s">
        <v>16580</v>
      </c>
      <c r="CK93" s="1141" t="s">
        <v>16581</v>
      </c>
      <c r="CL93" s="1141" t="s">
        <v>2609</v>
      </c>
      <c r="CM93" s="1141" t="s">
        <v>16582</v>
      </c>
      <c r="CN93" s="1146" t="s">
        <v>16172</v>
      </c>
      <c r="CO93" s="1140">
        <v>17334</v>
      </c>
    </row>
    <row r="94" spans="1:93" ht="15" customHeight="1">
      <c r="A94" s="1147">
        <v>11422</v>
      </c>
      <c r="B94" s="1148" t="s">
        <v>3844</v>
      </c>
      <c r="C94" s="1148" t="s">
        <v>16583</v>
      </c>
      <c r="D94" s="1148" t="s">
        <v>16584</v>
      </c>
      <c r="E94" s="1150"/>
      <c r="F94" s="1148" t="s">
        <v>15827</v>
      </c>
      <c r="G94" s="1148" t="s">
        <v>15828</v>
      </c>
      <c r="H94" s="1148" t="s">
        <v>521</v>
      </c>
      <c r="I94" s="1148" t="s">
        <v>2609</v>
      </c>
      <c r="J94" s="1148" t="s">
        <v>16139</v>
      </c>
      <c r="K94" s="1148"/>
      <c r="L94" s="1148">
        <v>2023</v>
      </c>
      <c r="M94" s="1148" t="s">
        <v>2891</v>
      </c>
      <c r="N94" s="1151">
        <v>44937</v>
      </c>
      <c r="O94" s="1151">
        <v>44937</v>
      </c>
      <c r="P94" s="1151">
        <v>44937</v>
      </c>
      <c r="Q94" s="1148" t="s">
        <v>15258</v>
      </c>
      <c r="R94" s="1152">
        <v>45146</v>
      </c>
      <c r="S94" s="1148">
        <v>-26</v>
      </c>
      <c r="T94" s="1148" t="s">
        <v>15808</v>
      </c>
      <c r="U94" s="1151">
        <v>45087</v>
      </c>
      <c r="V94" s="1148" t="s">
        <v>16585</v>
      </c>
      <c r="W94" s="1148" t="s">
        <v>16584</v>
      </c>
      <c r="X94" s="1148"/>
      <c r="Y94" s="1148" t="s">
        <v>16586</v>
      </c>
      <c r="Z94" s="1150"/>
      <c r="AA94" s="1148" t="s">
        <v>15862</v>
      </c>
      <c r="AB94" s="1148" t="s">
        <v>51</v>
      </c>
      <c r="AC94" s="1148">
        <v>2</v>
      </c>
      <c r="AD94" s="1148" t="s">
        <v>16587</v>
      </c>
      <c r="AE94" s="1148" t="s">
        <v>10509</v>
      </c>
      <c r="AF94" s="1148" t="s">
        <v>16335</v>
      </c>
      <c r="AG94" s="1148" t="s">
        <v>16193</v>
      </c>
      <c r="AH94" s="1148">
        <v>133974469</v>
      </c>
      <c r="AI94" s="1148" t="s">
        <v>16338</v>
      </c>
      <c r="AJ94" s="1152">
        <v>45135</v>
      </c>
      <c r="AK94" s="1148" t="s">
        <v>12821</v>
      </c>
      <c r="AL94" s="1148" t="s">
        <v>16588</v>
      </c>
      <c r="AM94" s="1148" t="s">
        <v>15835</v>
      </c>
      <c r="AN94" s="1148">
        <v>100</v>
      </c>
      <c r="AO94" s="1148" t="s">
        <v>15800</v>
      </c>
      <c r="AP94" s="1148" t="s">
        <v>14510</v>
      </c>
      <c r="AQ94" s="1148"/>
      <c r="AR94" s="1148" t="s">
        <v>2152</v>
      </c>
      <c r="AS94" s="1148"/>
      <c r="AT94" s="1148"/>
      <c r="AU94" s="1148"/>
      <c r="AV94" s="1148"/>
      <c r="AW94" s="1148" t="s">
        <v>16196</v>
      </c>
      <c r="AX94" s="1148"/>
      <c r="AY94" s="1148">
        <v>36</v>
      </c>
      <c r="AZ94" s="1148"/>
      <c r="BA94" s="1148"/>
      <c r="BB94" s="1148"/>
      <c r="BC94" s="1148"/>
      <c r="BD94" s="1148">
        <v>36</v>
      </c>
      <c r="BE94" s="1148"/>
      <c r="BF94" s="1148"/>
      <c r="BG94" s="1148"/>
      <c r="BH94" s="1148"/>
      <c r="BI94" s="1148"/>
      <c r="BJ94" s="1148"/>
      <c r="BK94" s="1148"/>
      <c r="BL94" s="1148"/>
      <c r="BM94" s="1148"/>
      <c r="BN94" s="1148" t="s">
        <v>16589</v>
      </c>
      <c r="BO94" s="1148">
        <v>55728</v>
      </c>
      <c r="BP94" s="1148"/>
      <c r="BQ94" s="1148"/>
      <c r="BR94" s="1148">
        <v>55728</v>
      </c>
      <c r="BS94" s="1148"/>
      <c r="BT94" s="1152">
        <v>45139</v>
      </c>
      <c r="BU94" s="1152">
        <v>45141</v>
      </c>
      <c r="BV94" s="1148"/>
      <c r="BW94" s="1148"/>
      <c r="BX94" s="1148"/>
      <c r="BY94" s="1148"/>
      <c r="BZ94" s="1148"/>
      <c r="CA94" s="1148"/>
      <c r="CB94" s="1148"/>
      <c r="CC94" s="1148" t="s">
        <v>16590</v>
      </c>
      <c r="CD94" s="1148" t="s">
        <v>16198</v>
      </c>
      <c r="CE94" s="1154">
        <v>45024.588460648149</v>
      </c>
      <c r="CF94" s="1148"/>
      <c r="CG94" s="1148"/>
      <c r="CH94" s="1148"/>
      <c r="CI94" s="1148" t="s">
        <v>16591</v>
      </c>
      <c r="CJ94" s="1148" t="s">
        <v>16592</v>
      </c>
      <c r="CK94" s="1148" t="s">
        <v>16593</v>
      </c>
      <c r="CL94" s="1148" t="s">
        <v>2609</v>
      </c>
      <c r="CM94" s="1148" t="e">
        <v>#N/A</v>
      </c>
      <c r="CN94" s="1155" t="e">
        <v>#N/A</v>
      </c>
      <c r="CO94" s="1147">
        <v>11422</v>
      </c>
    </row>
    <row r="95" spans="1:93" ht="15" customHeight="1">
      <c r="A95" s="1140">
        <v>9661</v>
      </c>
      <c r="B95" s="1141" t="s">
        <v>14276</v>
      </c>
      <c r="C95" s="1141" t="s">
        <v>16594</v>
      </c>
      <c r="D95" s="1141"/>
      <c r="E95" s="1141" t="s">
        <v>16595</v>
      </c>
      <c r="F95" s="1141" t="s">
        <v>491</v>
      </c>
      <c r="G95" s="1141" t="s">
        <v>15786</v>
      </c>
      <c r="H95" s="1141" t="s">
        <v>491</v>
      </c>
      <c r="I95" s="1141" t="s">
        <v>2609</v>
      </c>
      <c r="J95" s="1141" t="s">
        <v>16139</v>
      </c>
      <c r="K95" s="1141"/>
      <c r="L95" s="1141">
        <v>2021</v>
      </c>
      <c r="M95" s="1141" t="s">
        <v>16596</v>
      </c>
      <c r="N95" s="1141" t="s">
        <v>16597</v>
      </c>
      <c r="O95" s="1141" t="s">
        <v>16598</v>
      </c>
      <c r="P95" s="1141" t="s">
        <v>16598</v>
      </c>
      <c r="Q95" s="1141" t="s">
        <v>15933</v>
      </c>
      <c r="R95" s="1141" t="s">
        <v>15788</v>
      </c>
      <c r="S95" s="1141">
        <v>736</v>
      </c>
      <c r="T95" s="1141" t="s">
        <v>15789</v>
      </c>
      <c r="U95" s="1144">
        <v>45087</v>
      </c>
      <c r="V95" s="1141" t="s">
        <v>15788</v>
      </c>
      <c r="W95" s="1141" t="s">
        <v>16599</v>
      </c>
      <c r="X95" s="1143"/>
      <c r="Y95" s="1141" t="s">
        <v>16600</v>
      </c>
      <c r="Z95" s="1141" t="s">
        <v>16601</v>
      </c>
      <c r="AA95" s="1141" t="s">
        <v>15831</v>
      </c>
      <c r="AB95" s="1141" t="s">
        <v>49</v>
      </c>
      <c r="AC95" s="1141">
        <v>2</v>
      </c>
      <c r="AD95" s="1141" t="s">
        <v>6993</v>
      </c>
      <c r="AE95" s="1141" t="s">
        <v>10509</v>
      </c>
      <c r="AF95" s="1141" t="s">
        <v>16602</v>
      </c>
      <c r="AG95" s="1141" t="s">
        <v>16603</v>
      </c>
      <c r="AH95" s="1141" t="s">
        <v>16604</v>
      </c>
      <c r="AI95" s="1141" t="s">
        <v>16605</v>
      </c>
      <c r="AJ95" s="1145">
        <v>44351</v>
      </c>
      <c r="AK95" s="1141" t="s">
        <v>12821</v>
      </c>
      <c r="AL95" s="1141" t="s">
        <v>16606</v>
      </c>
      <c r="AM95" s="1141" t="s">
        <v>16035</v>
      </c>
      <c r="AN95" s="1141">
        <v>100</v>
      </c>
      <c r="AO95" s="1141" t="s">
        <v>15800</v>
      </c>
      <c r="AP95" s="1141" t="s">
        <v>15801</v>
      </c>
      <c r="AQ95" s="1141" t="s">
        <v>15853</v>
      </c>
      <c r="AR95" s="1141"/>
      <c r="AS95" s="1141" t="s">
        <v>16607</v>
      </c>
      <c r="AT95" s="1141" t="s">
        <v>2609</v>
      </c>
      <c r="AU95" s="1141">
        <v>50</v>
      </c>
      <c r="AV95" s="1141" t="s">
        <v>16608</v>
      </c>
      <c r="AW95" s="1141" t="s">
        <v>15803</v>
      </c>
      <c r="AX95" s="1141"/>
      <c r="AY95" s="1141"/>
      <c r="AZ95" s="1141"/>
      <c r="BA95" s="1141"/>
      <c r="BB95" s="1141"/>
      <c r="BC95" s="1141"/>
      <c r="BD95" s="1141"/>
      <c r="BE95" s="1141">
        <v>1</v>
      </c>
      <c r="BF95" s="1141"/>
      <c r="BG95" s="1141"/>
      <c r="BH95" s="1141"/>
      <c r="BI95" s="1141"/>
      <c r="BJ95" s="1141">
        <v>1</v>
      </c>
      <c r="BK95" s="1141"/>
      <c r="BL95" s="1141"/>
      <c r="BM95" s="1141"/>
      <c r="BN95" s="1144">
        <v>44233</v>
      </c>
      <c r="BO95" s="1141">
        <v>66071</v>
      </c>
      <c r="BP95" s="1141"/>
      <c r="BQ95" s="1141"/>
      <c r="BR95" s="1141">
        <v>66071</v>
      </c>
      <c r="BS95" s="1141"/>
      <c r="BT95" s="1145">
        <v>44355</v>
      </c>
      <c r="BU95" s="1145">
        <v>44355</v>
      </c>
      <c r="BV95" s="1141"/>
      <c r="BW95" s="1141"/>
      <c r="BX95" s="1141"/>
      <c r="BY95" s="1141"/>
      <c r="BZ95" s="1141"/>
      <c r="CA95" s="1141"/>
      <c r="CB95" s="1141"/>
      <c r="CC95" s="1141"/>
      <c r="CD95" s="1141" t="s">
        <v>16210</v>
      </c>
      <c r="CE95" s="1157">
        <v>45087.528113425928</v>
      </c>
      <c r="CF95" s="1145">
        <v>44538</v>
      </c>
      <c r="CG95" s="1141" t="s">
        <v>16609</v>
      </c>
      <c r="CH95" s="1141" t="s">
        <v>16610</v>
      </c>
      <c r="CI95" s="1141"/>
      <c r="CJ95" s="1141"/>
      <c r="CK95" s="1141"/>
      <c r="CL95" s="1141" t="e">
        <v>#N/A</v>
      </c>
      <c r="CM95" s="1141" t="e">
        <v>#N/A</v>
      </c>
      <c r="CN95" s="1146" t="e">
        <v>#N/A</v>
      </c>
      <c r="CO95" s="1140">
        <v>9661</v>
      </c>
    </row>
    <row r="96" spans="1:93" ht="15" customHeight="1">
      <c r="A96" s="1147">
        <v>7648</v>
      </c>
      <c r="B96" s="1148" t="s">
        <v>14277</v>
      </c>
      <c r="C96" s="1148" t="s">
        <v>16611</v>
      </c>
      <c r="D96" s="1148"/>
      <c r="E96" s="1148" t="s">
        <v>16612</v>
      </c>
      <c r="F96" s="1148" t="s">
        <v>491</v>
      </c>
      <c r="G96" s="1148" t="s">
        <v>15786</v>
      </c>
      <c r="H96" s="1148" t="s">
        <v>491</v>
      </c>
      <c r="I96" s="1148" t="s">
        <v>2609</v>
      </c>
      <c r="J96" s="1148" t="s">
        <v>16139</v>
      </c>
      <c r="K96" s="1148"/>
      <c r="L96" s="1148">
        <v>2022</v>
      </c>
      <c r="M96" s="1148" t="s">
        <v>16613</v>
      </c>
      <c r="N96" s="1148" t="s">
        <v>16614</v>
      </c>
      <c r="O96" s="1148" t="s">
        <v>16614</v>
      </c>
      <c r="P96" s="1148" t="s">
        <v>16614</v>
      </c>
      <c r="Q96" s="1148" t="s">
        <v>15891</v>
      </c>
      <c r="R96" s="1148" t="s">
        <v>15788</v>
      </c>
      <c r="S96" s="1148">
        <v>468</v>
      </c>
      <c r="T96" s="1148" t="s">
        <v>15789</v>
      </c>
      <c r="U96" s="1151">
        <v>45087</v>
      </c>
      <c r="V96" s="1148" t="s">
        <v>15788</v>
      </c>
      <c r="W96" s="1148" t="s">
        <v>16615</v>
      </c>
      <c r="X96" s="1148"/>
      <c r="Y96" s="1148" t="s">
        <v>16616</v>
      </c>
      <c r="Z96" s="1148" t="s">
        <v>16617</v>
      </c>
      <c r="AA96" s="1148" t="s">
        <v>15793</v>
      </c>
      <c r="AB96" s="1148" t="s">
        <v>3189</v>
      </c>
      <c r="AC96" s="1148">
        <v>2</v>
      </c>
      <c r="AD96" s="1148" t="s">
        <v>6558</v>
      </c>
      <c r="AE96" s="1148" t="s">
        <v>14278</v>
      </c>
      <c r="AF96" s="1148" t="s">
        <v>16618</v>
      </c>
      <c r="AG96" s="1148" t="s">
        <v>16619</v>
      </c>
      <c r="AH96" s="1148" t="s">
        <v>16620</v>
      </c>
      <c r="AI96" s="1148" t="s">
        <v>15953</v>
      </c>
      <c r="AJ96" s="1152">
        <v>44578</v>
      </c>
      <c r="AK96" s="1148" t="s">
        <v>12821</v>
      </c>
      <c r="AL96" s="1148"/>
      <c r="AM96" s="1148" t="s">
        <v>16621</v>
      </c>
      <c r="AN96" s="1148">
        <v>2</v>
      </c>
      <c r="AO96" s="1148" t="s">
        <v>15800</v>
      </c>
      <c r="AP96" s="1148" t="s">
        <v>16622</v>
      </c>
      <c r="AQ96" s="1148"/>
      <c r="AR96" s="1148"/>
      <c r="AS96" s="1148"/>
      <c r="AT96" s="1148"/>
      <c r="AU96" s="1148"/>
      <c r="AV96" s="1148"/>
      <c r="AW96" s="1148" t="s">
        <v>15803</v>
      </c>
      <c r="AX96" s="1148"/>
      <c r="AY96" s="1148"/>
      <c r="AZ96" s="1148"/>
      <c r="BA96" s="1148"/>
      <c r="BB96" s="1148"/>
      <c r="BC96" s="1148"/>
      <c r="BD96" s="1148"/>
      <c r="BE96" s="1148">
        <v>1</v>
      </c>
      <c r="BF96" s="1148"/>
      <c r="BG96" s="1148"/>
      <c r="BH96" s="1148"/>
      <c r="BI96" s="1148"/>
      <c r="BJ96" s="1148">
        <v>1</v>
      </c>
      <c r="BK96" s="1148"/>
      <c r="BL96" s="1148"/>
      <c r="BM96" s="1148"/>
      <c r="BN96" s="1148" t="s">
        <v>16623</v>
      </c>
      <c r="BO96" s="1148">
        <v>40000</v>
      </c>
      <c r="BP96" s="1148">
        <v>40000</v>
      </c>
      <c r="BQ96" s="1148">
        <v>40000</v>
      </c>
      <c r="BR96" s="1148">
        <v>120000</v>
      </c>
      <c r="BS96" s="1148"/>
      <c r="BT96" s="1152">
        <v>44580</v>
      </c>
      <c r="BU96" s="1152">
        <v>44581</v>
      </c>
      <c r="BV96" s="1148"/>
      <c r="BW96" s="1148"/>
      <c r="BX96" s="1148"/>
      <c r="BY96" s="1148"/>
      <c r="BZ96" s="1148"/>
      <c r="CA96" s="1148"/>
      <c r="CB96" s="1148"/>
      <c r="CC96" s="1148"/>
      <c r="CD96" s="1148" t="s">
        <v>2418</v>
      </c>
      <c r="CE96" s="1148" t="s">
        <v>16624</v>
      </c>
      <c r="CF96" s="1148"/>
      <c r="CG96" s="1148"/>
      <c r="CH96" s="1148"/>
      <c r="CI96" s="1148"/>
      <c r="CJ96" s="1148"/>
      <c r="CK96" s="1148"/>
      <c r="CL96" s="1148" t="e">
        <v>#N/A</v>
      </c>
      <c r="CM96" s="1148" t="e">
        <v>#N/A</v>
      </c>
      <c r="CN96" s="1155" t="e">
        <v>#N/A</v>
      </c>
      <c r="CO96" s="1147">
        <v>7648</v>
      </c>
    </row>
    <row r="97" spans="1:93" ht="15" customHeight="1">
      <c r="A97" s="1140">
        <v>5707</v>
      </c>
      <c r="B97" s="1141" t="s">
        <v>14281</v>
      </c>
      <c r="C97" s="1141" t="s">
        <v>16625</v>
      </c>
      <c r="D97" s="1141"/>
      <c r="E97" s="1141"/>
      <c r="F97" s="1141" t="s">
        <v>491</v>
      </c>
      <c r="G97" s="1141" t="s">
        <v>15786</v>
      </c>
      <c r="H97" s="1141" t="s">
        <v>491</v>
      </c>
      <c r="I97" s="1141" t="s">
        <v>2609</v>
      </c>
      <c r="J97" s="1141" t="s">
        <v>16139</v>
      </c>
      <c r="K97" s="1141"/>
      <c r="L97" s="1141">
        <v>2022</v>
      </c>
      <c r="M97" s="1144">
        <v>44570</v>
      </c>
      <c r="N97" s="1141" t="s">
        <v>16626</v>
      </c>
      <c r="O97" s="1141" t="s">
        <v>16626</v>
      </c>
      <c r="P97" s="1141" t="s">
        <v>16626</v>
      </c>
      <c r="Q97" s="1141" t="s">
        <v>15258</v>
      </c>
      <c r="R97" s="1141" t="s">
        <v>15788</v>
      </c>
      <c r="S97" s="1141">
        <v>311</v>
      </c>
      <c r="T97" s="1141" t="s">
        <v>15789</v>
      </c>
      <c r="U97" s="1144">
        <v>45087</v>
      </c>
      <c r="V97" s="1141" t="s">
        <v>15788</v>
      </c>
      <c r="W97" s="1141" t="s">
        <v>16627</v>
      </c>
      <c r="X97" s="1141" t="s">
        <v>16628</v>
      </c>
      <c r="Y97" s="1141" t="s">
        <v>16629</v>
      </c>
      <c r="Z97" s="1143"/>
      <c r="AA97" s="1141" t="s">
        <v>15793</v>
      </c>
      <c r="AB97" s="1141" t="s">
        <v>52</v>
      </c>
      <c r="AC97" s="1141">
        <v>2</v>
      </c>
      <c r="AD97" s="1141" t="s">
        <v>16630</v>
      </c>
      <c r="AE97" s="1141" t="s">
        <v>14282</v>
      </c>
      <c r="AF97" s="1141" t="s">
        <v>16631</v>
      </c>
      <c r="AG97" s="1141" t="s">
        <v>16632</v>
      </c>
      <c r="AH97" s="1141" t="s">
        <v>16633</v>
      </c>
      <c r="AI97" s="1141" t="s">
        <v>16634</v>
      </c>
      <c r="AJ97" s="1145">
        <v>44769</v>
      </c>
      <c r="AK97" s="1141" t="s">
        <v>12821</v>
      </c>
      <c r="AL97" s="1141"/>
      <c r="AM97" s="1141" t="s">
        <v>16635</v>
      </c>
      <c r="AN97" s="1141">
        <v>2</v>
      </c>
      <c r="AO97" s="1141" t="s">
        <v>16355</v>
      </c>
      <c r="AP97" s="1141" t="s">
        <v>14586</v>
      </c>
      <c r="AQ97" s="1141" t="s">
        <v>15853</v>
      </c>
      <c r="AR97" s="1141"/>
      <c r="AS97" s="1141"/>
      <c r="AT97" s="1141"/>
      <c r="AU97" s="1141"/>
      <c r="AV97" s="1141"/>
      <c r="AW97" s="1141" t="s">
        <v>16105</v>
      </c>
      <c r="AX97" s="1141"/>
      <c r="AY97" s="1141"/>
      <c r="AZ97" s="1141"/>
      <c r="BA97" s="1141"/>
      <c r="BB97" s="1141"/>
      <c r="BC97" s="1141"/>
      <c r="BD97" s="1141"/>
      <c r="BE97" s="1141">
        <v>1</v>
      </c>
      <c r="BF97" s="1141"/>
      <c r="BG97" s="1141"/>
      <c r="BH97" s="1141"/>
      <c r="BI97" s="1141"/>
      <c r="BJ97" s="1141">
        <v>1</v>
      </c>
      <c r="BK97" s="1141"/>
      <c r="BL97" s="1141"/>
      <c r="BM97" s="1141"/>
      <c r="BN97" s="1141" t="s">
        <v>16636</v>
      </c>
      <c r="BO97" s="1141">
        <v>186197</v>
      </c>
      <c r="BP97" s="1141"/>
      <c r="BQ97" s="1141"/>
      <c r="BR97" s="1141">
        <v>186197</v>
      </c>
      <c r="BS97" s="1141"/>
      <c r="BT97" s="1145">
        <v>44769</v>
      </c>
      <c r="BU97" s="1145">
        <v>44774</v>
      </c>
      <c r="BV97" s="1141"/>
      <c r="BW97" s="1141"/>
      <c r="BX97" s="1141"/>
      <c r="BY97" s="1141"/>
      <c r="BZ97" s="1141"/>
      <c r="CA97" s="1141"/>
      <c r="CB97" s="1141"/>
      <c r="CC97" s="1156" t="s">
        <v>16637</v>
      </c>
      <c r="CD97" s="1141" t="s">
        <v>16638</v>
      </c>
      <c r="CE97" s="1157">
        <v>44903.724560185183</v>
      </c>
      <c r="CF97" s="1141"/>
      <c r="CG97" s="1141"/>
      <c r="CH97" s="1141"/>
      <c r="CI97" s="1141"/>
      <c r="CJ97" s="1141" t="s">
        <v>16639</v>
      </c>
      <c r="CK97" s="1141" t="s">
        <v>16640</v>
      </c>
      <c r="CL97" s="1141" t="e">
        <v>#N/A</v>
      </c>
      <c r="CM97" s="1141" t="e">
        <v>#N/A</v>
      </c>
      <c r="CN97" s="1146" t="e">
        <v>#N/A</v>
      </c>
      <c r="CO97" s="1140">
        <v>5707</v>
      </c>
    </row>
    <row r="98" spans="1:93" ht="15" customHeight="1">
      <c r="A98" s="1147">
        <v>5706</v>
      </c>
      <c r="B98" s="1148" t="s">
        <v>14283</v>
      </c>
      <c r="C98" s="1148" t="s">
        <v>16641</v>
      </c>
      <c r="D98" s="1148"/>
      <c r="E98" s="1148"/>
      <c r="F98" s="1148" t="s">
        <v>491</v>
      </c>
      <c r="G98" s="1148" t="s">
        <v>15786</v>
      </c>
      <c r="H98" s="1148" t="s">
        <v>491</v>
      </c>
      <c r="I98" s="1148" t="s">
        <v>2634</v>
      </c>
      <c r="J98" s="1148" t="s">
        <v>16139</v>
      </c>
      <c r="K98" s="1148"/>
      <c r="L98" s="1148">
        <v>2022</v>
      </c>
      <c r="M98" s="1151">
        <v>44570</v>
      </c>
      <c r="N98" s="1148" t="s">
        <v>16626</v>
      </c>
      <c r="O98" s="1148" t="s">
        <v>16626</v>
      </c>
      <c r="P98" s="1148" t="s">
        <v>16626</v>
      </c>
      <c r="Q98" s="1148" t="s">
        <v>15258</v>
      </c>
      <c r="R98" s="1148" t="s">
        <v>15788</v>
      </c>
      <c r="S98" s="1148">
        <v>311</v>
      </c>
      <c r="T98" s="1148" t="s">
        <v>15789</v>
      </c>
      <c r="U98" s="1151">
        <v>45087</v>
      </c>
      <c r="V98" s="1148" t="s">
        <v>15788</v>
      </c>
      <c r="W98" s="1148" t="s">
        <v>16627</v>
      </c>
      <c r="X98" s="1148" t="s">
        <v>16642</v>
      </c>
      <c r="Y98" s="1148" t="s">
        <v>16643</v>
      </c>
      <c r="Z98" s="1150"/>
      <c r="AA98" s="1148" t="s">
        <v>15793</v>
      </c>
      <c r="AB98" s="1148" t="s">
        <v>57</v>
      </c>
      <c r="AC98" s="1148">
        <v>2</v>
      </c>
      <c r="AD98" s="1148" t="s">
        <v>13521</v>
      </c>
      <c r="AE98" s="1148" t="s">
        <v>14282</v>
      </c>
      <c r="AF98" s="1148" t="s">
        <v>16631</v>
      </c>
      <c r="AG98" s="1148" t="s">
        <v>16632</v>
      </c>
      <c r="AH98" s="1148" t="s">
        <v>16633</v>
      </c>
      <c r="AI98" s="1148" t="s">
        <v>16634</v>
      </c>
      <c r="AJ98" s="1152">
        <v>44769</v>
      </c>
      <c r="AK98" s="1148" t="s">
        <v>12821</v>
      </c>
      <c r="AL98" s="1148"/>
      <c r="AM98" s="1148" t="s">
        <v>16635</v>
      </c>
      <c r="AN98" s="1148">
        <v>2</v>
      </c>
      <c r="AO98" s="1148" t="s">
        <v>16355</v>
      </c>
      <c r="AP98" s="1148" t="s">
        <v>14586</v>
      </c>
      <c r="AQ98" s="1148" t="s">
        <v>15853</v>
      </c>
      <c r="AR98" s="1148"/>
      <c r="AS98" s="1148"/>
      <c r="AT98" s="1148"/>
      <c r="AU98" s="1148"/>
      <c r="AV98" s="1148"/>
      <c r="AW98" s="1148" t="s">
        <v>16105</v>
      </c>
      <c r="AX98" s="1148"/>
      <c r="AY98" s="1148"/>
      <c r="AZ98" s="1148"/>
      <c r="BA98" s="1148"/>
      <c r="BB98" s="1148"/>
      <c r="BC98" s="1148"/>
      <c r="BD98" s="1148"/>
      <c r="BE98" s="1148">
        <v>1</v>
      </c>
      <c r="BF98" s="1148"/>
      <c r="BG98" s="1148"/>
      <c r="BH98" s="1148"/>
      <c r="BI98" s="1148"/>
      <c r="BJ98" s="1148">
        <v>1</v>
      </c>
      <c r="BK98" s="1148"/>
      <c r="BL98" s="1148"/>
      <c r="BM98" s="1148"/>
      <c r="BN98" s="1148" t="s">
        <v>16636</v>
      </c>
      <c r="BO98" s="1148">
        <v>186197</v>
      </c>
      <c r="BP98" s="1148"/>
      <c r="BQ98" s="1148"/>
      <c r="BR98" s="1148">
        <v>186197</v>
      </c>
      <c r="BS98" s="1148"/>
      <c r="BT98" s="1152">
        <v>44769</v>
      </c>
      <c r="BU98" s="1152">
        <v>44774</v>
      </c>
      <c r="BV98" s="1148"/>
      <c r="BW98" s="1148"/>
      <c r="BX98" s="1148"/>
      <c r="BY98" s="1148"/>
      <c r="BZ98" s="1148"/>
      <c r="CA98" s="1148"/>
      <c r="CB98" s="1148"/>
      <c r="CC98" s="1153" t="s">
        <v>16644</v>
      </c>
      <c r="CD98" s="1148" t="s">
        <v>16210</v>
      </c>
      <c r="CE98" s="1154">
        <v>44569.551134259258</v>
      </c>
      <c r="CF98" s="1148"/>
      <c r="CG98" s="1148"/>
      <c r="CH98" s="1148"/>
      <c r="CI98" s="1148"/>
      <c r="CJ98" s="1148" t="s">
        <v>16639</v>
      </c>
      <c r="CK98" s="1148" t="s">
        <v>16640</v>
      </c>
      <c r="CL98" s="1148" t="e">
        <v>#N/A</v>
      </c>
      <c r="CM98" s="1148" t="e">
        <v>#N/A</v>
      </c>
      <c r="CN98" s="1155" t="e">
        <v>#N/A</v>
      </c>
      <c r="CO98" s="1147">
        <v>5706</v>
      </c>
    </row>
    <row r="99" spans="1:93" ht="15" customHeight="1">
      <c r="A99" s="1140">
        <v>4396</v>
      </c>
      <c r="B99" s="1141" t="s">
        <v>14284</v>
      </c>
      <c r="C99" s="1141" t="s">
        <v>16645</v>
      </c>
      <c r="D99" s="1143"/>
      <c r="E99" s="1141"/>
      <c r="F99" s="1141" t="s">
        <v>491</v>
      </c>
      <c r="G99" s="1141" t="s">
        <v>15786</v>
      </c>
      <c r="H99" s="1141" t="s">
        <v>522</v>
      </c>
      <c r="I99" s="1141" t="s">
        <v>2634</v>
      </c>
      <c r="J99" s="1141" t="s">
        <v>16139</v>
      </c>
      <c r="K99" s="1141" t="s">
        <v>16188</v>
      </c>
      <c r="L99" s="1141">
        <v>2022</v>
      </c>
      <c r="M99" s="1141" t="s">
        <v>16646</v>
      </c>
      <c r="N99" s="1144">
        <v>44573</v>
      </c>
      <c r="O99" s="1141" t="s">
        <v>3298</v>
      </c>
      <c r="P99" s="1141" t="s">
        <v>3298</v>
      </c>
      <c r="Q99" s="1141" t="s">
        <v>15089</v>
      </c>
      <c r="R99" s="1141" t="s">
        <v>15788</v>
      </c>
      <c r="S99" s="1141">
        <v>-24</v>
      </c>
      <c r="T99" s="1141" t="s">
        <v>15808</v>
      </c>
      <c r="U99" s="1144">
        <v>45087</v>
      </c>
      <c r="V99" s="1141" t="s">
        <v>16647</v>
      </c>
      <c r="W99" s="1141" t="s">
        <v>16648</v>
      </c>
      <c r="X99" s="1141"/>
      <c r="Y99" s="1141" t="s">
        <v>16649</v>
      </c>
      <c r="Z99" s="1143"/>
      <c r="AA99" s="1141" t="s">
        <v>15793</v>
      </c>
      <c r="AB99" s="1141" t="s">
        <v>2603</v>
      </c>
      <c r="AC99" s="1141">
        <v>2</v>
      </c>
      <c r="AD99" s="1141" t="s">
        <v>11832</v>
      </c>
      <c r="AE99" s="1141" t="s">
        <v>10509</v>
      </c>
      <c r="AF99" s="1141" t="s">
        <v>16650</v>
      </c>
      <c r="AG99" s="1141" t="s">
        <v>16651</v>
      </c>
      <c r="AH99" s="1141" t="s">
        <v>16652</v>
      </c>
      <c r="AI99" s="1141" t="s">
        <v>16653</v>
      </c>
      <c r="AJ99" s="1145">
        <v>44840</v>
      </c>
      <c r="AK99" s="1141" t="s">
        <v>12821</v>
      </c>
      <c r="AL99" s="1141" t="s">
        <v>16654</v>
      </c>
      <c r="AM99" s="1141" t="s">
        <v>16655</v>
      </c>
      <c r="AN99" s="1141">
        <v>700</v>
      </c>
      <c r="AO99" s="1141" t="s">
        <v>15800</v>
      </c>
      <c r="AP99" s="1141" t="s">
        <v>15818</v>
      </c>
      <c r="AQ99" s="1141" t="s">
        <v>14466</v>
      </c>
      <c r="AR99" s="1141" t="s">
        <v>2152</v>
      </c>
      <c r="AS99" s="1141"/>
      <c r="AT99" s="1141"/>
      <c r="AU99" s="1141"/>
      <c r="AV99" s="1141"/>
      <c r="AW99" s="1141" t="s">
        <v>15803</v>
      </c>
      <c r="AX99" s="1141"/>
      <c r="AY99" s="1141"/>
      <c r="AZ99" s="1141"/>
      <c r="BA99" s="1141"/>
      <c r="BB99" s="1141"/>
      <c r="BC99" s="1141"/>
      <c r="BD99" s="1141"/>
      <c r="BE99" s="1141">
        <v>1</v>
      </c>
      <c r="BF99" s="1141"/>
      <c r="BG99" s="1141"/>
      <c r="BH99" s="1141"/>
      <c r="BI99" s="1141"/>
      <c r="BJ99" s="1141">
        <v>1</v>
      </c>
      <c r="BK99" s="1141"/>
      <c r="BL99" s="1141"/>
      <c r="BM99" s="1141"/>
      <c r="BN99" s="1144">
        <v>44722</v>
      </c>
      <c r="BO99" s="1141">
        <v>37621</v>
      </c>
      <c r="BP99" s="1141">
        <v>37621</v>
      </c>
      <c r="BQ99" s="1141">
        <v>37621</v>
      </c>
      <c r="BR99" s="1141">
        <v>112863</v>
      </c>
      <c r="BS99" s="1141"/>
      <c r="BT99" s="1145">
        <v>44841</v>
      </c>
      <c r="BU99" s="1145">
        <v>44859</v>
      </c>
      <c r="BV99" s="1141"/>
      <c r="BW99" s="1141"/>
      <c r="BX99" s="1141"/>
      <c r="BY99" s="1141"/>
      <c r="BZ99" s="1141"/>
      <c r="CA99" s="1141"/>
      <c r="CB99" s="1141"/>
      <c r="CC99" s="1141" t="s">
        <v>16656</v>
      </c>
      <c r="CD99" s="1141" t="s">
        <v>16210</v>
      </c>
      <c r="CE99" s="1141" t="s">
        <v>16657</v>
      </c>
      <c r="CF99" s="1141"/>
      <c r="CG99" s="1141"/>
      <c r="CH99" s="1141"/>
      <c r="CI99" s="1141"/>
      <c r="CJ99" s="1141" t="s">
        <v>16658</v>
      </c>
      <c r="CK99" s="1141" t="s">
        <v>16659</v>
      </c>
      <c r="CL99" s="1141" t="s">
        <v>2634</v>
      </c>
      <c r="CM99" s="1141" t="e">
        <v>#N/A</v>
      </c>
      <c r="CN99" s="1146" t="e">
        <v>#N/A</v>
      </c>
      <c r="CO99" s="1140">
        <v>4396</v>
      </c>
    </row>
    <row r="100" spans="1:93" ht="15" customHeight="1">
      <c r="A100" s="1147">
        <v>2502</v>
      </c>
      <c r="B100" s="1148" t="s">
        <v>14285</v>
      </c>
      <c r="C100" s="1148" t="s">
        <v>16660</v>
      </c>
      <c r="D100" s="1148" t="s">
        <v>16661</v>
      </c>
      <c r="E100" s="1150"/>
      <c r="F100" s="1148" t="s">
        <v>491</v>
      </c>
      <c r="G100" s="1148" t="s">
        <v>15786</v>
      </c>
      <c r="H100" s="1148" t="s">
        <v>491</v>
      </c>
      <c r="I100" s="1148" t="s">
        <v>2609</v>
      </c>
      <c r="J100" s="1148" t="s">
        <v>16139</v>
      </c>
      <c r="K100" s="1148"/>
      <c r="L100" s="1148">
        <v>2023</v>
      </c>
      <c r="M100" s="1148" t="s">
        <v>16662</v>
      </c>
      <c r="N100" s="1148" t="s">
        <v>16446</v>
      </c>
      <c r="O100" s="1148" t="s">
        <v>16446</v>
      </c>
      <c r="P100" s="1148" t="s">
        <v>16446</v>
      </c>
      <c r="Q100" s="1148" t="s">
        <v>15089</v>
      </c>
      <c r="R100" s="1148" t="s">
        <v>15788</v>
      </c>
      <c r="S100" s="1148">
        <v>-19</v>
      </c>
      <c r="T100" s="1148" t="s">
        <v>15808</v>
      </c>
      <c r="U100" s="1151">
        <v>45087</v>
      </c>
      <c r="V100" s="1148" t="s">
        <v>15788</v>
      </c>
      <c r="W100" s="1148" t="s">
        <v>16663</v>
      </c>
      <c r="X100" s="1150"/>
      <c r="Y100" s="1148" t="s">
        <v>16664</v>
      </c>
      <c r="Z100" s="1148" t="s">
        <v>16665</v>
      </c>
      <c r="AA100" s="1148" t="s">
        <v>15793</v>
      </c>
      <c r="AB100" s="1148" t="s">
        <v>57</v>
      </c>
      <c r="AC100" s="1148">
        <v>2</v>
      </c>
      <c r="AD100" s="1148" t="s">
        <v>6300</v>
      </c>
      <c r="AE100" s="1148" t="s">
        <v>10509</v>
      </c>
      <c r="AF100" s="1148" t="s">
        <v>16666</v>
      </c>
      <c r="AG100" s="1148" t="s">
        <v>16008</v>
      </c>
      <c r="AH100" s="1150"/>
      <c r="AI100" s="1148" t="s">
        <v>15797</v>
      </c>
      <c r="AJ100" s="1152">
        <v>44984</v>
      </c>
      <c r="AK100" s="1148" t="s">
        <v>12821</v>
      </c>
      <c r="AL100" s="1148" t="s">
        <v>16667</v>
      </c>
      <c r="AM100" s="1148" t="s">
        <v>16035</v>
      </c>
      <c r="AN100" s="1148">
        <v>20</v>
      </c>
      <c r="AO100" s="1148" t="s">
        <v>15800</v>
      </c>
      <c r="AP100" s="1148" t="s">
        <v>15818</v>
      </c>
      <c r="AQ100" s="1148" t="s">
        <v>14479</v>
      </c>
      <c r="AR100" s="1148"/>
      <c r="AS100" s="1148" t="s">
        <v>16668</v>
      </c>
      <c r="AT100" s="1148" t="s">
        <v>2609</v>
      </c>
      <c r="AU100" s="1148">
        <v>25</v>
      </c>
      <c r="AV100" s="1148" t="s">
        <v>16146</v>
      </c>
      <c r="AW100" s="1148" t="s">
        <v>15803</v>
      </c>
      <c r="AX100" s="1148"/>
      <c r="AY100" s="1148"/>
      <c r="AZ100" s="1148"/>
      <c r="BA100" s="1148"/>
      <c r="BB100" s="1148"/>
      <c r="BC100" s="1148"/>
      <c r="BD100" s="1148"/>
      <c r="BE100" s="1148">
        <v>1</v>
      </c>
      <c r="BF100" s="1148"/>
      <c r="BG100" s="1148"/>
      <c r="BH100" s="1148"/>
      <c r="BI100" s="1148"/>
      <c r="BJ100" s="1148">
        <v>1</v>
      </c>
      <c r="BK100" s="1148"/>
      <c r="BL100" s="1148"/>
      <c r="BM100" s="1148"/>
      <c r="BN100" s="1148" t="s">
        <v>16669</v>
      </c>
      <c r="BO100" s="1148">
        <v>78444</v>
      </c>
      <c r="BP100" s="1148">
        <v>78444</v>
      </c>
      <c r="BQ100" s="1148">
        <v>78444</v>
      </c>
      <c r="BR100" s="1148">
        <v>235332</v>
      </c>
      <c r="BS100" s="1148"/>
      <c r="BT100" s="1152">
        <v>44993</v>
      </c>
      <c r="BU100" s="1152">
        <v>44994</v>
      </c>
      <c r="BV100" s="1148"/>
      <c r="BW100" s="1148"/>
      <c r="BX100" s="1148"/>
      <c r="BY100" s="1148"/>
      <c r="BZ100" s="1148"/>
      <c r="CA100" s="1148"/>
      <c r="CB100" s="1148"/>
      <c r="CC100" s="1148"/>
      <c r="CD100" s="1148" t="s">
        <v>16297</v>
      </c>
      <c r="CE100" s="1148" t="s">
        <v>16670</v>
      </c>
      <c r="CF100" s="1148"/>
      <c r="CG100" s="1148" t="s">
        <v>16668</v>
      </c>
      <c r="CH100" s="1148"/>
      <c r="CI100" s="1148"/>
      <c r="CJ100" s="1148" t="s">
        <v>16671</v>
      </c>
      <c r="CK100" s="1148" t="s">
        <v>16672</v>
      </c>
      <c r="CL100" s="1148" t="s">
        <v>2609</v>
      </c>
      <c r="CM100" s="1148" t="s">
        <v>16673</v>
      </c>
      <c r="CN100" s="1155" t="s">
        <v>294</v>
      </c>
      <c r="CO100" s="1147">
        <v>2502</v>
      </c>
    </row>
    <row r="101" spans="1:93" ht="15" customHeight="1">
      <c r="A101" s="1140">
        <v>2068</v>
      </c>
      <c r="B101" s="1141" t="s">
        <v>14286</v>
      </c>
      <c r="C101" s="1141" t="s">
        <v>16674</v>
      </c>
      <c r="D101" s="1143"/>
      <c r="E101" s="1143"/>
      <c r="F101" s="1141" t="s">
        <v>491</v>
      </c>
      <c r="G101" s="1141" t="s">
        <v>15786</v>
      </c>
      <c r="H101" s="1141" t="s">
        <v>515</v>
      </c>
      <c r="I101" s="1141" t="s">
        <v>2634</v>
      </c>
      <c r="J101" s="1141" t="s">
        <v>16139</v>
      </c>
      <c r="K101" s="1141" t="s">
        <v>16317</v>
      </c>
      <c r="L101" s="1141">
        <v>2023</v>
      </c>
      <c r="M101" s="1141" t="s">
        <v>16675</v>
      </c>
      <c r="N101" s="1144">
        <v>45116</v>
      </c>
      <c r="O101" s="1141" t="s">
        <v>3298</v>
      </c>
      <c r="P101" s="1141" t="s">
        <v>3298</v>
      </c>
      <c r="Q101" s="1141" t="s">
        <v>15089</v>
      </c>
      <c r="R101" s="1141" t="s">
        <v>15788</v>
      </c>
      <c r="S101" s="1141">
        <v>-24</v>
      </c>
      <c r="T101" s="1141" t="s">
        <v>15808</v>
      </c>
      <c r="U101" s="1144">
        <v>45087</v>
      </c>
      <c r="V101" s="1141" t="s">
        <v>15788</v>
      </c>
      <c r="W101" s="1141" t="s">
        <v>16676</v>
      </c>
      <c r="X101" s="1141" t="s">
        <v>16677</v>
      </c>
      <c r="Y101" s="1141" t="s">
        <v>16678</v>
      </c>
      <c r="Z101" s="1141" t="s">
        <v>16679</v>
      </c>
      <c r="AA101" s="1141" t="s">
        <v>15812</v>
      </c>
      <c r="AB101" s="1141" t="s">
        <v>2773</v>
      </c>
      <c r="AC101" s="1141">
        <v>2</v>
      </c>
      <c r="AD101" s="1141" t="s">
        <v>12926</v>
      </c>
      <c r="AE101" s="1141" t="s">
        <v>10509</v>
      </c>
      <c r="AF101" s="1141" t="s">
        <v>16680</v>
      </c>
      <c r="AG101" s="1141" t="s">
        <v>16681</v>
      </c>
      <c r="AH101" s="1141" t="s">
        <v>16682</v>
      </c>
      <c r="AI101" s="1141" t="s">
        <v>16683</v>
      </c>
      <c r="AJ101" s="1145">
        <v>45015</v>
      </c>
      <c r="AK101" s="1141" t="s">
        <v>12821</v>
      </c>
      <c r="AL101" s="1141" t="s">
        <v>16684</v>
      </c>
      <c r="AM101" s="1141" t="s">
        <v>15835</v>
      </c>
      <c r="AN101" s="1141">
        <v>300</v>
      </c>
      <c r="AO101" s="1141" t="s">
        <v>15800</v>
      </c>
      <c r="AP101" s="1141" t="s">
        <v>14510</v>
      </c>
      <c r="AQ101" s="1141"/>
      <c r="AR101" s="1141"/>
      <c r="AS101" s="1141" t="s">
        <v>14288</v>
      </c>
      <c r="AT101" s="1141" t="s">
        <v>2609</v>
      </c>
      <c r="AU101" s="1141">
        <v>21.43</v>
      </c>
      <c r="AV101" s="1141" t="s">
        <v>16195</v>
      </c>
      <c r="AW101" s="1141" t="s">
        <v>16105</v>
      </c>
      <c r="AX101" s="1141"/>
      <c r="AY101" s="1141"/>
      <c r="AZ101" s="1141"/>
      <c r="BA101" s="1141"/>
      <c r="BB101" s="1141"/>
      <c r="BC101" s="1141"/>
      <c r="BD101" s="1141"/>
      <c r="BE101" s="1141">
        <v>3</v>
      </c>
      <c r="BF101" s="1141"/>
      <c r="BG101" s="1141"/>
      <c r="BH101" s="1141"/>
      <c r="BI101" s="1141"/>
      <c r="BJ101" s="1141">
        <v>3</v>
      </c>
      <c r="BK101" s="1141"/>
      <c r="BL101" s="1141"/>
      <c r="BM101" s="1141"/>
      <c r="BN101" s="1144">
        <v>45202</v>
      </c>
      <c r="BO101" s="1141">
        <v>8964</v>
      </c>
      <c r="BP101" s="1141">
        <v>8964</v>
      </c>
      <c r="BQ101" s="1141">
        <v>8964</v>
      </c>
      <c r="BR101" s="1141">
        <v>26892</v>
      </c>
      <c r="BS101" s="1141"/>
      <c r="BT101" s="1145">
        <v>45035</v>
      </c>
      <c r="BU101" s="1145">
        <v>45043</v>
      </c>
      <c r="BV101" s="1141"/>
      <c r="BW101" s="1141"/>
      <c r="BX101" s="1141"/>
      <c r="BY101" s="1141"/>
      <c r="BZ101" s="1141"/>
      <c r="CA101" s="1141"/>
      <c r="CB101" s="1141"/>
      <c r="CC101" s="1156" t="s">
        <v>16685</v>
      </c>
      <c r="CD101" s="1141" t="s">
        <v>16210</v>
      </c>
      <c r="CE101" s="1141" t="s">
        <v>16686</v>
      </c>
      <c r="CF101" s="1141"/>
      <c r="CG101" s="1141" t="s">
        <v>14288</v>
      </c>
      <c r="CH101" s="1141"/>
      <c r="CI101" s="1141"/>
      <c r="CJ101" s="1141" t="s">
        <v>16687</v>
      </c>
      <c r="CK101" s="1141" t="s">
        <v>16688</v>
      </c>
      <c r="CL101" s="1141" t="s">
        <v>2634</v>
      </c>
      <c r="CM101" s="1141" t="s">
        <v>14287</v>
      </c>
      <c r="CN101" s="1146" t="s">
        <v>294</v>
      </c>
      <c r="CO101" s="1140">
        <v>2068</v>
      </c>
    </row>
    <row r="102" spans="1:93" ht="15" customHeight="1">
      <c r="A102" s="1147">
        <v>2033</v>
      </c>
      <c r="B102" s="1148" t="s">
        <v>14290</v>
      </c>
      <c r="C102" s="1148" t="s">
        <v>16689</v>
      </c>
      <c r="D102" s="1148"/>
      <c r="E102" s="1148"/>
      <c r="F102" s="1148" t="s">
        <v>491</v>
      </c>
      <c r="G102" s="1148" t="s">
        <v>15786</v>
      </c>
      <c r="H102" s="1148" t="s">
        <v>515</v>
      </c>
      <c r="I102" s="1148" t="s">
        <v>2634</v>
      </c>
      <c r="J102" s="1148" t="s">
        <v>16139</v>
      </c>
      <c r="K102" s="1148" t="s">
        <v>16188</v>
      </c>
      <c r="L102" s="1148">
        <v>2023</v>
      </c>
      <c r="M102" s="1148" t="s">
        <v>16690</v>
      </c>
      <c r="N102" s="1148" t="s">
        <v>16691</v>
      </c>
      <c r="O102" s="1148" t="s">
        <v>13662</v>
      </c>
      <c r="P102" s="1148" t="s">
        <v>13662</v>
      </c>
      <c r="Q102" s="1148" t="s">
        <v>15258</v>
      </c>
      <c r="R102" s="1148" t="s">
        <v>15788</v>
      </c>
      <c r="S102" s="1148">
        <v>-42</v>
      </c>
      <c r="T102" s="1148" t="s">
        <v>15808</v>
      </c>
      <c r="U102" s="1151">
        <v>45087</v>
      </c>
      <c r="V102" s="1148" t="s">
        <v>16692</v>
      </c>
      <c r="W102" s="1148" t="s">
        <v>16693</v>
      </c>
      <c r="X102" s="1150"/>
      <c r="Y102" s="1148" t="s">
        <v>16694</v>
      </c>
      <c r="Z102" s="1150"/>
      <c r="AA102" s="1148" t="s">
        <v>15812</v>
      </c>
      <c r="AB102" s="1148" t="s">
        <v>56</v>
      </c>
      <c r="AC102" s="1148">
        <v>2</v>
      </c>
      <c r="AD102" s="1148" t="s">
        <v>9382</v>
      </c>
      <c r="AE102" s="1148" t="s">
        <v>10509</v>
      </c>
      <c r="AF102" s="1148" t="s">
        <v>16695</v>
      </c>
      <c r="AG102" s="1148" t="s">
        <v>16696</v>
      </c>
      <c r="AH102" s="1148" t="s">
        <v>16697</v>
      </c>
      <c r="AI102" s="1148" t="s">
        <v>16698</v>
      </c>
      <c r="AJ102" s="1152">
        <v>45019</v>
      </c>
      <c r="AK102" s="1148" t="s">
        <v>12821</v>
      </c>
      <c r="AL102" s="1148"/>
      <c r="AM102" s="1148" t="s">
        <v>15937</v>
      </c>
      <c r="AN102" s="1148">
        <v>100</v>
      </c>
      <c r="AO102" s="1148" t="s">
        <v>15800</v>
      </c>
      <c r="AP102" s="1148" t="s">
        <v>14510</v>
      </c>
      <c r="AQ102" s="1148" t="s">
        <v>14466</v>
      </c>
      <c r="AR102" s="1148" t="s">
        <v>2152</v>
      </c>
      <c r="AS102" s="1148" t="s">
        <v>16699</v>
      </c>
      <c r="AT102" s="1148" t="s">
        <v>15842</v>
      </c>
      <c r="AU102" s="1148"/>
      <c r="AV102" s="1148"/>
      <c r="AW102" s="1148" t="s">
        <v>15803</v>
      </c>
      <c r="AX102" s="1148"/>
      <c r="AY102" s="1148"/>
      <c r="AZ102" s="1148"/>
      <c r="BA102" s="1148"/>
      <c r="BB102" s="1148"/>
      <c r="BC102" s="1148"/>
      <c r="BD102" s="1148"/>
      <c r="BE102" s="1148">
        <v>1</v>
      </c>
      <c r="BF102" s="1148"/>
      <c r="BG102" s="1148"/>
      <c r="BH102" s="1148"/>
      <c r="BI102" s="1148"/>
      <c r="BJ102" s="1148">
        <v>1</v>
      </c>
      <c r="BK102" s="1148"/>
      <c r="BL102" s="1148"/>
      <c r="BM102" s="1148"/>
      <c r="BN102" s="1148" t="s">
        <v>16700</v>
      </c>
      <c r="BO102" s="1148">
        <v>7992</v>
      </c>
      <c r="BP102" s="1148">
        <v>7992</v>
      </c>
      <c r="BQ102" s="1148">
        <v>7991</v>
      </c>
      <c r="BR102" s="1148">
        <v>23975</v>
      </c>
      <c r="BS102" s="1148"/>
      <c r="BT102" s="1152">
        <v>45019</v>
      </c>
      <c r="BU102" s="1152">
        <v>45022</v>
      </c>
      <c r="BV102" s="1148"/>
      <c r="BW102" s="1148"/>
      <c r="BX102" s="1148"/>
      <c r="BY102" s="1148"/>
      <c r="BZ102" s="1148"/>
      <c r="CA102" s="1148"/>
      <c r="CB102" s="1148"/>
      <c r="CC102" s="1148"/>
      <c r="CD102" s="1148" t="s">
        <v>16210</v>
      </c>
      <c r="CE102" s="1154">
        <v>44995.501585648148</v>
      </c>
      <c r="CF102" s="1148"/>
      <c r="CG102" s="1148" t="s">
        <v>16699</v>
      </c>
      <c r="CH102" s="1148"/>
      <c r="CI102" s="1148"/>
      <c r="CJ102" s="1148" t="s">
        <v>16701</v>
      </c>
      <c r="CK102" s="1148" t="s">
        <v>16702</v>
      </c>
      <c r="CL102" s="1148" t="s">
        <v>2634</v>
      </c>
      <c r="CM102" s="1148" t="e">
        <v>#N/A</v>
      </c>
      <c r="CN102" s="1155" t="e">
        <v>#N/A</v>
      </c>
      <c r="CO102" s="1147">
        <v>2033</v>
      </c>
    </row>
    <row r="103" spans="1:93" ht="15" customHeight="1">
      <c r="A103" s="1140">
        <v>1596</v>
      </c>
      <c r="B103" s="1141" t="s">
        <v>14291</v>
      </c>
      <c r="C103" s="1141" t="s">
        <v>16703</v>
      </c>
      <c r="D103" s="1143"/>
      <c r="E103" s="1141"/>
      <c r="F103" s="1141" t="s">
        <v>491</v>
      </c>
      <c r="G103" s="1141" t="s">
        <v>15786</v>
      </c>
      <c r="H103" s="1141" t="s">
        <v>515</v>
      </c>
      <c r="I103" s="1141" t="s">
        <v>2609</v>
      </c>
      <c r="J103" s="1141" t="s">
        <v>16139</v>
      </c>
      <c r="K103" s="1141" t="s">
        <v>16291</v>
      </c>
      <c r="L103" s="1141">
        <v>2023</v>
      </c>
      <c r="M103" s="1144">
        <v>44932</v>
      </c>
      <c r="N103" s="1144">
        <v>45178</v>
      </c>
      <c r="O103" s="1141" t="s">
        <v>3298</v>
      </c>
      <c r="P103" s="1141" t="s">
        <v>3298</v>
      </c>
      <c r="Q103" s="1141" t="s">
        <v>15089</v>
      </c>
      <c r="R103" s="1141" t="s">
        <v>15788</v>
      </c>
      <c r="S103" s="1141">
        <v>-24</v>
      </c>
      <c r="T103" s="1141" t="s">
        <v>15808</v>
      </c>
      <c r="U103" s="1144">
        <v>45087</v>
      </c>
      <c r="V103" s="1141" t="s">
        <v>15788</v>
      </c>
      <c r="W103" s="1141" t="s">
        <v>16704</v>
      </c>
      <c r="X103" s="1143"/>
      <c r="Y103" s="1141" t="s">
        <v>16705</v>
      </c>
      <c r="Z103" s="1143"/>
      <c r="AA103" s="1141" t="s">
        <v>15793</v>
      </c>
      <c r="AB103" s="1141" t="s">
        <v>52</v>
      </c>
      <c r="AC103" s="1141">
        <v>2</v>
      </c>
      <c r="AD103" s="1141" t="s">
        <v>10004</v>
      </c>
      <c r="AE103" s="1141" t="s">
        <v>10509</v>
      </c>
      <c r="AF103" s="1141" t="s">
        <v>15863</v>
      </c>
      <c r="AG103" s="1143"/>
      <c r="AH103" s="1141"/>
      <c r="AI103" s="1141" t="s">
        <v>15918</v>
      </c>
      <c r="AJ103" s="1145">
        <v>45062</v>
      </c>
      <c r="AK103" s="1141" t="s">
        <v>12821</v>
      </c>
      <c r="AL103" s="1141"/>
      <c r="AM103" s="1141" t="s">
        <v>15835</v>
      </c>
      <c r="AN103" s="1141">
        <v>2</v>
      </c>
      <c r="AO103" s="1141" t="s">
        <v>16355</v>
      </c>
      <c r="AP103" s="1141" t="s">
        <v>14510</v>
      </c>
      <c r="AQ103" s="1141"/>
      <c r="AR103" s="1141"/>
      <c r="AS103" s="1141" t="s">
        <v>16706</v>
      </c>
      <c r="AT103" s="1141" t="s">
        <v>2609</v>
      </c>
      <c r="AU103" s="1141">
        <v>28.57</v>
      </c>
      <c r="AV103" s="1141" t="s">
        <v>16539</v>
      </c>
      <c r="AW103" s="1141" t="s">
        <v>15803</v>
      </c>
      <c r="AX103" s="1141"/>
      <c r="AY103" s="1141"/>
      <c r="AZ103" s="1141"/>
      <c r="BA103" s="1141"/>
      <c r="BB103" s="1141"/>
      <c r="BC103" s="1141"/>
      <c r="BD103" s="1141"/>
      <c r="BE103" s="1141">
        <v>2</v>
      </c>
      <c r="BF103" s="1141"/>
      <c r="BG103" s="1141"/>
      <c r="BH103" s="1141"/>
      <c r="BI103" s="1141"/>
      <c r="BJ103" s="1141">
        <v>2</v>
      </c>
      <c r="BK103" s="1141"/>
      <c r="BL103" s="1141"/>
      <c r="BM103" s="1141"/>
      <c r="BN103" s="1141" t="s">
        <v>16487</v>
      </c>
      <c r="BO103" s="1141">
        <v>4788</v>
      </c>
      <c r="BP103" s="1141">
        <v>4788</v>
      </c>
      <c r="BQ103" s="1141">
        <v>4788</v>
      </c>
      <c r="BR103" s="1141">
        <v>47880</v>
      </c>
      <c r="BS103" s="1141"/>
      <c r="BT103" s="1145">
        <v>45062</v>
      </c>
      <c r="BU103" s="1145">
        <v>45062</v>
      </c>
      <c r="BV103" s="1141"/>
      <c r="BW103" s="1141"/>
      <c r="BX103" s="1141"/>
      <c r="BY103" s="1141"/>
      <c r="BZ103" s="1141"/>
      <c r="CA103" s="1141"/>
      <c r="CB103" s="1141"/>
      <c r="CC103" s="1141"/>
      <c r="CD103" s="1141" t="s">
        <v>16707</v>
      </c>
      <c r="CE103" s="1141" t="s">
        <v>16708</v>
      </c>
      <c r="CF103" s="1141"/>
      <c r="CG103" s="1141" t="s">
        <v>16706</v>
      </c>
      <c r="CH103" s="1141"/>
      <c r="CI103" s="1141"/>
      <c r="CJ103" s="1141"/>
      <c r="CK103" s="1141" t="s">
        <v>16709</v>
      </c>
      <c r="CL103" s="1141" t="s">
        <v>2609</v>
      </c>
      <c r="CM103" s="1141" t="s">
        <v>16710</v>
      </c>
      <c r="CN103" s="1146" t="s">
        <v>298</v>
      </c>
      <c r="CO103" s="1140">
        <v>1596</v>
      </c>
    </row>
    <row r="104" spans="1:93" ht="15" customHeight="1">
      <c r="A104" s="1147">
        <v>1595</v>
      </c>
      <c r="B104" s="1148" t="s">
        <v>14292</v>
      </c>
      <c r="C104" s="1148" t="s">
        <v>16711</v>
      </c>
      <c r="D104" s="1150"/>
      <c r="E104" s="1148"/>
      <c r="F104" s="1148" t="s">
        <v>491</v>
      </c>
      <c r="G104" s="1148" t="s">
        <v>15786</v>
      </c>
      <c r="H104" s="1148" t="s">
        <v>515</v>
      </c>
      <c r="I104" s="1148" t="s">
        <v>2609</v>
      </c>
      <c r="J104" s="1148" t="s">
        <v>16139</v>
      </c>
      <c r="K104" s="1148" t="s">
        <v>16291</v>
      </c>
      <c r="L104" s="1148">
        <v>2023</v>
      </c>
      <c r="M104" s="1151">
        <v>44932</v>
      </c>
      <c r="N104" s="1151">
        <v>45239</v>
      </c>
      <c r="O104" s="1148" t="s">
        <v>3298</v>
      </c>
      <c r="P104" s="1148" t="s">
        <v>3298</v>
      </c>
      <c r="Q104" s="1148" t="s">
        <v>15089</v>
      </c>
      <c r="R104" s="1148" t="s">
        <v>15788</v>
      </c>
      <c r="S104" s="1148">
        <v>-24</v>
      </c>
      <c r="T104" s="1148" t="s">
        <v>15808</v>
      </c>
      <c r="U104" s="1151">
        <v>45087</v>
      </c>
      <c r="V104" s="1148" t="s">
        <v>15788</v>
      </c>
      <c r="W104" s="1148" t="s">
        <v>16704</v>
      </c>
      <c r="X104" s="1150"/>
      <c r="Y104" s="1148" t="s">
        <v>16712</v>
      </c>
      <c r="Z104" s="1150"/>
      <c r="AA104" s="1148" t="s">
        <v>15793</v>
      </c>
      <c r="AB104" s="1148" t="s">
        <v>52</v>
      </c>
      <c r="AC104" s="1148">
        <v>2</v>
      </c>
      <c r="AD104" s="1148" t="s">
        <v>10004</v>
      </c>
      <c r="AE104" s="1148" t="s">
        <v>10509</v>
      </c>
      <c r="AF104" s="1148" t="s">
        <v>15863</v>
      </c>
      <c r="AG104" s="1150"/>
      <c r="AH104" s="1148"/>
      <c r="AI104" s="1148" t="s">
        <v>15918</v>
      </c>
      <c r="AJ104" s="1152">
        <v>45062</v>
      </c>
      <c r="AK104" s="1148" t="s">
        <v>12821</v>
      </c>
      <c r="AL104" s="1148"/>
      <c r="AM104" s="1148" t="s">
        <v>15835</v>
      </c>
      <c r="AN104" s="1148">
        <v>2</v>
      </c>
      <c r="AO104" s="1148" t="s">
        <v>16355</v>
      </c>
      <c r="AP104" s="1148" t="s">
        <v>14510</v>
      </c>
      <c r="AQ104" s="1148"/>
      <c r="AR104" s="1148"/>
      <c r="AS104" s="1148" t="s">
        <v>16713</v>
      </c>
      <c r="AT104" s="1148" t="s">
        <v>2609</v>
      </c>
      <c r="AU104" s="1148">
        <v>28.57</v>
      </c>
      <c r="AV104" s="1148" t="s">
        <v>16539</v>
      </c>
      <c r="AW104" s="1148" t="s">
        <v>15803</v>
      </c>
      <c r="AX104" s="1148"/>
      <c r="AY104" s="1148"/>
      <c r="AZ104" s="1148"/>
      <c r="BA104" s="1148"/>
      <c r="BB104" s="1148"/>
      <c r="BC104" s="1148"/>
      <c r="BD104" s="1148"/>
      <c r="BE104" s="1148">
        <v>2</v>
      </c>
      <c r="BF104" s="1148"/>
      <c r="BG104" s="1148"/>
      <c r="BH104" s="1148"/>
      <c r="BI104" s="1148"/>
      <c r="BJ104" s="1148">
        <v>2</v>
      </c>
      <c r="BK104" s="1148"/>
      <c r="BL104" s="1148"/>
      <c r="BM104" s="1148"/>
      <c r="BN104" s="1148" t="s">
        <v>16487</v>
      </c>
      <c r="BO104" s="1148">
        <v>4788</v>
      </c>
      <c r="BP104" s="1148">
        <v>4788</v>
      </c>
      <c r="BQ104" s="1148">
        <v>4788</v>
      </c>
      <c r="BR104" s="1148">
        <v>47880</v>
      </c>
      <c r="BS104" s="1148"/>
      <c r="BT104" s="1152">
        <v>45062</v>
      </c>
      <c r="BU104" s="1152">
        <v>45067</v>
      </c>
      <c r="BV104" s="1148"/>
      <c r="BW104" s="1148"/>
      <c r="BX104" s="1148"/>
      <c r="BY104" s="1148"/>
      <c r="BZ104" s="1148"/>
      <c r="CA104" s="1148"/>
      <c r="CB104" s="1148"/>
      <c r="CC104" s="1148"/>
      <c r="CD104" s="1148" t="s">
        <v>16707</v>
      </c>
      <c r="CE104" s="1148" t="s">
        <v>16714</v>
      </c>
      <c r="CF104" s="1148"/>
      <c r="CG104" s="1148" t="s">
        <v>16713</v>
      </c>
      <c r="CH104" s="1148"/>
      <c r="CI104" s="1148"/>
      <c r="CJ104" s="1148"/>
      <c r="CK104" s="1148" t="s">
        <v>16709</v>
      </c>
      <c r="CL104" s="1148" t="s">
        <v>2609</v>
      </c>
      <c r="CM104" s="1148" t="s">
        <v>16715</v>
      </c>
      <c r="CN104" s="1155" t="s">
        <v>298</v>
      </c>
      <c r="CO104" s="1147">
        <v>1595</v>
      </c>
    </row>
    <row r="105" spans="1:93" ht="15" customHeight="1">
      <c r="A105" s="1140">
        <v>1178</v>
      </c>
      <c r="B105" s="1141" t="s">
        <v>14293</v>
      </c>
      <c r="C105" s="1141" t="s">
        <v>16716</v>
      </c>
      <c r="D105" s="1143"/>
      <c r="E105" s="1141"/>
      <c r="F105" s="1141" t="s">
        <v>491</v>
      </c>
      <c r="G105" s="1141" t="s">
        <v>15786</v>
      </c>
      <c r="H105" s="1141" t="s">
        <v>523</v>
      </c>
      <c r="I105" s="1141" t="s">
        <v>2634</v>
      </c>
      <c r="J105" s="1141" t="s">
        <v>16139</v>
      </c>
      <c r="K105" s="1141" t="s">
        <v>16188</v>
      </c>
      <c r="L105" s="1141">
        <v>2023</v>
      </c>
      <c r="M105" s="1141" t="s">
        <v>16675</v>
      </c>
      <c r="N105" s="1141" t="s">
        <v>16717</v>
      </c>
      <c r="O105" s="1141" t="s">
        <v>3298</v>
      </c>
      <c r="P105" s="1141" t="s">
        <v>3298</v>
      </c>
      <c r="Q105" s="1141" t="s">
        <v>15089</v>
      </c>
      <c r="R105" s="1141" t="s">
        <v>15788</v>
      </c>
      <c r="S105" s="1141">
        <v>-24</v>
      </c>
      <c r="T105" s="1141" t="s">
        <v>15808</v>
      </c>
      <c r="U105" s="1144">
        <v>45087</v>
      </c>
      <c r="V105" s="1141" t="s">
        <v>16718</v>
      </c>
      <c r="W105" s="1141" t="s">
        <v>16719</v>
      </c>
      <c r="X105" s="1141" t="s">
        <v>16720</v>
      </c>
      <c r="Y105" s="1141" t="s">
        <v>16721</v>
      </c>
      <c r="Z105" s="1143"/>
      <c r="AA105" s="1141" t="s">
        <v>15793</v>
      </c>
      <c r="AB105" s="1141" t="s">
        <v>2603</v>
      </c>
      <c r="AC105" s="1141">
        <v>2</v>
      </c>
      <c r="AD105" s="1141" t="s">
        <v>16722</v>
      </c>
      <c r="AE105" s="1141" t="s">
        <v>10509</v>
      </c>
      <c r="AF105" s="1141" t="s">
        <v>16723</v>
      </c>
      <c r="AG105" s="1141" t="s">
        <v>16724</v>
      </c>
      <c r="AH105" s="1141">
        <v>1163304142</v>
      </c>
      <c r="AI105" s="1141" t="s">
        <v>16723</v>
      </c>
      <c r="AJ105" s="1145">
        <v>45096</v>
      </c>
      <c r="AK105" s="1141" t="s">
        <v>12821</v>
      </c>
      <c r="AL105" s="1141" t="s">
        <v>16725</v>
      </c>
      <c r="AM105" s="1141" t="s">
        <v>15852</v>
      </c>
      <c r="AN105" s="1141">
        <v>500</v>
      </c>
      <c r="AO105" s="1141" t="s">
        <v>15800</v>
      </c>
      <c r="AP105" s="1141" t="s">
        <v>16000</v>
      </c>
      <c r="AQ105" s="1141" t="s">
        <v>16024</v>
      </c>
      <c r="AR105" s="1141" t="s">
        <v>2152</v>
      </c>
      <c r="AS105" s="1141"/>
      <c r="AT105" s="1141"/>
      <c r="AU105" s="1141"/>
      <c r="AV105" s="1141"/>
      <c r="AW105" s="1141" t="s">
        <v>15803</v>
      </c>
      <c r="AX105" s="1141"/>
      <c r="AY105" s="1141"/>
      <c r="AZ105" s="1141"/>
      <c r="BA105" s="1141"/>
      <c r="BB105" s="1141"/>
      <c r="BC105" s="1141"/>
      <c r="BD105" s="1141"/>
      <c r="BE105" s="1141">
        <v>0</v>
      </c>
      <c r="BF105" s="1141"/>
      <c r="BG105" s="1141"/>
      <c r="BH105" s="1141"/>
      <c r="BI105" s="1141"/>
      <c r="BJ105" s="1141">
        <v>0</v>
      </c>
      <c r="BK105" s="1141"/>
      <c r="BL105" s="1141"/>
      <c r="BM105" s="1141"/>
      <c r="BN105" s="1141" t="s">
        <v>16726</v>
      </c>
      <c r="BO105" s="1141">
        <v>0</v>
      </c>
      <c r="BP105" s="1141">
        <v>0</v>
      </c>
      <c r="BQ105" s="1141">
        <v>0</v>
      </c>
      <c r="BR105" s="1141">
        <v>0</v>
      </c>
      <c r="BS105" s="1141"/>
      <c r="BT105" s="1145">
        <v>45096</v>
      </c>
      <c r="BU105" s="1145">
        <v>45124</v>
      </c>
      <c r="BV105" s="1141"/>
      <c r="BW105" s="1141"/>
      <c r="BX105" s="1141"/>
      <c r="BY105" s="1141"/>
      <c r="BZ105" s="1141"/>
      <c r="CA105" s="1141"/>
      <c r="CB105" s="1141"/>
      <c r="CC105" s="1141" t="s">
        <v>16727</v>
      </c>
      <c r="CD105" s="1141" t="s">
        <v>16210</v>
      </c>
      <c r="CE105" s="1141" t="s">
        <v>16728</v>
      </c>
      <c r="CF105" s="1141"/>
      <c r="CG105" s="1141"/>
      <c r="CH105" s="1141"/>
      <c r="CI105" s="1141"/>
      <c r="CJ105" s="1141"/>
      <c r="CK105" s="1141"/>
      <c r="CL105" s="1141" t="s">
        <v>2634</v>
      </c>
      <c r="CM105" s="1141" t="e">
        <v>#N/A</v>
      </c>
      <c r="CN105" s="1146" t="e">
        <v>#N/A</v>
      </c>
      <c r="CO105" s="1140">
        <v>1178</v>
      </c>
    </row>
    <row r="106" spans="1:93" ht="15" customHeight="1">
      <c r="A106" s="1147">
        <v>1122</v>
      </c>
      <c r="B106" s="1148" t="s">
        <v>14294</v>
      </c>
      <c r="C106" s="1148" t="s">
        <v>16729</v>
      </c>
      <c r="D106" s="1148" t="s">
        <v>16730</v>
      </c>
      <c r="E106" s="1150"/>
      <c r="F106" s="1148" t="s">
        <v>491</v>
      </c>
      <c r="G106" s="1148" t="s">
        <v>15786</v>
      </c>
      <c r="H106" s="1148" t="s">
        <v>523</v>
      </c>
      <c r="I106" s="1148" t="s">
        <v>2634</v>
      </c>
      <c r="J106" s="1148" t="s">
        <v>16139</v>
      </c>
      <c r="K106" s="1148" t="s">
        <v>16188</v>
      </c>
      <c r="L106" s="1148">
        <v>2023</v>
      </c>
      <c r="M106" s="1148" t="s">
        <v>15902</v>
      </c>
      <c r="N106" s="1148" t="s">
        <v>16731</v>
      </c>
      <c r="O106" s="1148" t="s">
        <v>3298</v>
      </c>
      <c r="P106" s="1148" t="s">
        <v>3298</v>
      </c>
      <c r="Q106" s="1148" t="s">
        <v>15089</v>
      </c>
      <c r="R106" s="1148" t="s">
        <v>15788</v>
      </c>
      <c r="S106" s="1148">
        <v>-24</v>
      </c>
      <c r="T106" s="1148" t="s">
        <v>15808</v>
      </c>
      <c r="U106" s="1151">
        <v>45087</v>
      </c>
      <c r="V106" s="1148" t="s">
        <v>16732</v>
      </c>
      <c r="W106" s="1148" t="s">
        <v>16733</v>
      </c>
      <c r="X106" s="1150"/>
      <c r="Y106" s="1148" t="s">
        <v>16734</v>
      </c>
      <c r="Z106" s="1150"/>
      <c r="AA106" s="1148" t="s">
        <v>15793</v>
      </c>
      <c r="AB106" s="1148" t="s">
        <v>2603</v>
      </c>
      <c r="AC106" s="1148">
        <v>2</v>
      </c>
      <c r="AD106" s="1148" t="s">
        <v>16722</v>
      </c>
      <c r="AE106" s="1148" t="s">
        <v>10509</v>
      </c>
      <c r="AF106" s="1148" t="s">
        <v>16735</v>
      </c>
      <c r="AG106" s="1148" t="s">
        <v>16724</v>
      </c>
      <c r="AH106" s="1148" t="s">
        <v>16736</v>
      </c>
      <c r="AI106" s="1148" t="s">
        <v>16737</v>
      </c>
      <c r="AJ106" s="1152">
        <v>45098</v>
      </c>
      <c r="AK106" s="1148" t="s">
        <v>12821</v>
      </c>
      <c r="AL106" s="1148" t="s">
        <v>16738</v>
      </c>
      <c r="AM106" s="1148" t="s">
        <v>15817</v>
      </c>
      <c r="AN106" s="1148">
        <v>32</v>
      </c>
      <c r="AO106" s="1148" t="s">
        <v>15800</v>
      </c>
      <c r="AP106" s="1148" t="s">
        <v>15818</v>
      </c>
      <c r="AQ106" s="1148" t="s">
        <v>14466</v>
      </c>
      <c r="AR106" s="1148" t="s">
        <v>2152</v>
      </c>
      <c r="AS106" s="1148"/>
      <c r="AT106" s="1148"/>
      <c r="AU106" s="1148"/>
      <c r="AV106" s="1148"/>
      <c r="AW106" s="1148" t="s">
        <v>15803</v>
      </c>
      <c r="AX106" s="1148"/>
      <c r="AY106" s="1148"/>
      <c r="AZ106" s="1148"/>
      <c r="BA106" s="1148"/>
      <c r="BB106" s="1148"/>
      <c r="BC106" s="1148"/>
      <c r="BD106" s="1148"/>
      <c r="BE106" s="1148">
        <v>1</v>
      </c>
      <c r="BF106" s="1148"/>
      <c r="BG106" s="1148"/>
      <c r="BH106" s="1148"/>
      <c r="BI106" s="1148"/>
      <c r="BJ106" s="1148">
        <v>1</v>
      </c>
      <c r="BK106" s="1148"/>
      <c r="BL106" s="1148"/>
      <c r="BM106" s="1148"/>
      <c r="BN106" s="1148" t="s">
        <v>16739</v>
      </c>
      <c r="BO106" s="1148">
        <v>0</v>
      </c>
      <c r="BP106" s="1148">
        <v>0</v>
      </c>
      <c r="BQ106" s="1148">
        <v>0</v>
      </c>
      <c r="BR106" s="1148">
        <v>0</v>
      </c>
      <c r="BS106" s="1148"/>
      <c r="BT106" s="1152">
        <v>45112</v>
      </c>
      <c r="BU106" s="1152">
        <v>45127</v>
      </c>
      <c r="BV106" s="1148"/>
      <c r="BW106" s="1148"/>
      <c r="BX106" s="1148"/>
      <c r="BY106" s="1148"/>
      <c r="BZ106" s="1148"/>
      <c r="CA106" s="1148"/>
      <c r="CB106" s="1148"/>
      <c r="CC106" s="1148" t="s">
        <v>16740</v>
      </c>
      <c r="CD106" s="1148" t="s">
        <v>16210</v>
      </c>
      <c r="CE106" s="1148" t="s">
        <v>16741</v>
      </c>
      <c r="CF106" s="1148"/>
      <c r="CG106" s="1148"/>
      <c r="CH106" s="1148"/>
      <c r="CI106" s="1148"/>
      <c r="CJ106" s="1148"/>
      <c r="CK106" s="1148"/>
      <c r="CL106" s="1148" t="s">
        <v>2634</v>
      </c>
      <c r="CM106" s="1148" t="e">
        <v>#N/A</v>
      </c>
      <c r="CN106" s="1155" t="e">
        <v>#N/A</v>
      </c>
      <c r="CO106" s="1147">
        <v>1122</v>
      </c>
    </row>
    <row r="107" spans="1:93" ht="15" customHeight="1">
      <c r="A107" s="1140">
        <v>1074</v>
      </c>
      <c r="B107" s="1141" t="s">
        <v>14296</v>
      </c>
      <c r="C107" s="1141" t="s">
        <v>16742</v>
      </c>
      <c r="D107" s="1143"/>
      <c r="E107" s="1141" t="s">
        <v>16743</v>
      </c>
      <c r="F107" s="1141" t="s">
        <v>491</v>
      </c>
      <c r="G107" s="1141" t="s">
        <v>15786</v>
      </c>
      <c r="H107" s="1141" t="s">
        <v>496</v>
      </c>
      <c r="I107" s="1141" t="s">
        <v>2634</v>
      </c>
      <c r="J107" s="1141" t="s">
        <v>16139</v>
      </c>
      <c r="K107" s="1141"/>
      <c r="L107" s="1141">
        <v>2023</v>
      </c>
      <c r="M107" s="1144">
        <v>45114</v>
      </c>
      <c r="N107" s="1144">
        <v>45240</v>
      </c>
      <c r="O107" s="1144">
        <v>45240</v>
      </c>
      <c r="P107" s="1144">
        <v>45240</v>
      </c>
      <c r="Q107" s="1141" t="s">
        <v>15089</v>
      </c>
      <c r="R107" s="1141" t="s">
        <v>15788</v>
      </c>
      <c r="S107" s="1141">
        <v>-5</v>
      </c>
      <c r="T107" s="1141" t="s">
        <v>15808</v>
      </c>
      <c r="U107" s="1144">
        <v>45087</v>
      </c>
      <c r="V107" s="1141" t="s">
        <v>15788</v>
      </c>
      <c r="W107" s="1141" t="s">
        <v>16744</v>
      </c>
      <c r="X107" s="1141" t="s">
        <v>16745</v>
      </c>
      <c r="Y107" s="1141" t="s">
        <v>16746</v>
      </c>
      <c r="Z107" s="1143"/>
      <c r="AA107" s="1141" t="s">
        <v>15812</v>
      </c>
      <c r="AB107" s="1141" t="s">
        <v>56</v>
      </c>
      <c r="AC107" s="1141">
        <v>2</v>
      </c>
      <c r="AD107" s="1141" t="s">
        <v>16747</v>
      </c>
      <c r="AE107" s="1141" t="s">
        <v>10509</v>
      </c>
      <c r="AF107" s="1141" t="s">
        <v>16748</v>
      </c>
      <c r="AG107" s="1141" t="s">
        <v>16749</v>
      </c>
      <c r="AH107" s="1141" t="s">
        <v>16750</v>
      </c>
      <c r="AI107" s="1141" t="s">
        <v>16751</v>
      </c>
      <c r="AJ107" s="1145">
        <v>45104</v>
      </c>
      <c r="AK107" s="1141" t="s">
        <v>12821</v>
      </c>
      <c r="AL107" s="1141"/>
      <c r="AM107" s="1141" t="s">
        <v>15835</v>
      </c>
      <c r="AN107" s="1141">
        <v>100</v>
      </c>
      <c r="AO107" s="1141" t="s">
        <v>15800</v>
      </c>
      <c r="AP107" s="1141" t="s">
        <v>14510</v>
      </c>
      <c r="AQ107" s="1141"/>
      <c r="AR107" s="1141"/>
      <c r="AS107" s="1141" t="s">
        <v>16752</v>
      </c>
      <c r="AT107" s="1141" t="s">
        <v>15842</v>
      </c>
      <c r="AU107" s="1141"/>
      <c r="AV107" s="1141"/>
      <c r="AW107" s="1141" t="s">
        <v>16105</v>
      </c>
      <c r="AX107" s="1141"/>
      <c r="AY107" s="1141"/>
      <c r="AZ107" s="1141"/>
      <c r="BA107" s="1141"/>
      <c r="BB107" s="1141"/>
      <c r="BC107" s="1141"/>
      <c r="BD107" s="1141"/>
      <c r="BE107" s="1141">
        <v>1</v>
      </c>
      <c r="BF107" s="1141"/>
      <c r="BG107" s="1141"/>
      <c r="BH107" s="1141"/>
      <c r="BI107" s="1141"/>
      <c r="BJ107" s="1141">
        <v>1</v>
      </c>
      <c r="BK107" s="1141"/>
      <c r="BL107" s="1141"/>
      <c r="BM107" s="1141"/>
      <c r="BN107" s="1141" t="s">
        <v>16568</v>
      </c>
      <c r="BO107" s="1141">
        <v>12384</v>
      </c>
      <c r="BP107" s="1141"/>
      <c r="BQ107" s="1141"/>
      <c r="BR107" s="1141">
        <v>12384</v>
      </c>
      <c r="BS107" s="1141"/>
      <c r="BT107" s="1145">
        <v>45104</v>
      </c>
      <c r="BU107" s="1145">
        <v>45125</v>
      </c>
      <c r="BV107" s="1141"/>
      <c r="BW107" s="1141"/>
      <c r="BX107" s="1141"/>
      <c r="BY107" s="1141"/>
      <c r="BZ107" s="1141"/>
      <c r="CA107" s="1141"/>
      <c r="CB107" s="1141"/>
      <c r="CC107" s="1141" t="s">
        <v>16753</v>
      </c>
      <c r="CD107" s="1141" t="s">
        <v>16210</v>
      </c>
      <c r="CE107" s="1141" t="s">
        <v>16754</v>
      </c>
      <c r="CF107" s="1141"/>
      <c r="CG107" s="1141" t="s">
        <v>16752</v>
      </c>
      <c r="CH107" s="1141"/>
      <c r="CI107" s="1141"/>
      <c r="CJ107" s="1141"/>
      <c r="CK107" s="1141" t="s">
        <v>16755</v>
      </c>
      <c r="CL107" s="1141" t="s">
        <v>2634</v>
      </c>
      <c r="CM107" s="1141" t="s">
        <v>16756</v>
      </c>
      <c r="CN107" s="1146" t="s">
        <v>298</v>
      </c>
      <c r="CO107" s="1140">
        <v>1074</v>
      </c>
    </row>
    <row r="108" spans="1:93" ht="15" customHeight="1">
      <c r="A108" s="1147">
        <v>1042</v>
      </c>
      <c r="B108" s="1148" t="s">
        <v>13802</v>
      </c>
      <c r="C108" s="1148" t="s">
        <v>13804</v>
      </c>
      <c r="D108" s="1148"/>
      <c r="E108" s="1148" t="s">
        <v>16757</v>
      </c>
      <c r="F108" s="1148" t="s">
        <v>491</v>
      </c>
      <c r="G108" s="1148" t="s">
        <v>15786</v>
      </c>
      <c r="H108" s="1148" t="s">
        <v>491</v>
      </c>
      <c r="I108" s="1148" t="s">
        <v>2634</v>
      </c>
      <c r="J108" s="1148" t="s">
        <v>16139</v>
      </c>
      <c r="K108" s="1148"/>
      <c r="L108" s="1148">
        <v>2023</v>
      </c>
      <c r="M108" s="1148" t="s">
        <v>16397</v>
      </c>
      <c r="N108" s="1151">
        <v>45149</v>
      </c>
      <c r="O108" s="1151">
        <v>45149</v>
      </c>
      <c r="P108" s="1151">
        <v>45149</v>
      </c>
      <c r="Q108" s="1148" t="s">
        <v>15258</v>
      </c>
      <c r="R108" s="1148" t="s">
        <v>15788</v>
      </c>
      <c r="S108" s="1148">
        <v>-33</v>
      </c>
      <c r="T108" s="1148" t="s">
        <v>15808</v>
      </c>
      <c r="U108" s="1151">
        <v>45087</v>
      </c>
      <c r="V108" s="1148" t="s">
        <v>15788</v>
      </c>
      <c r="W108" s="1148" t="s">
        <v>16758</v>
      </c>
      <c r="X108" s="1150"/>
      <c r="Y108" s="1148" t="s">
        <v>16759</v>
      </c>
      <c r="Z108" s="1148" t="s">
        <v>16758</v>
      </c>
      <c r="AA108" s="1148" t="s">
        <v>15862</v>
      </c>
      <c r="AB108" s="1148" t="s">
        <v>1252</v>
      </c>
      <c r="AC108" s="1148">
        <v>1</v>
      </c>
      <c r="AD108" s="1148" t="s">
        <v>6567</v>
      </c>
      <c r="AE108" s="1148" t="s">
        <v>10509</v>
      </c>
      <c r="AF108" s="1148" t="s">
        <v>16760</v>
      </c>
      <c r="AG108" s="1148" t="s">
        <v>16761</v>
      </c>
      <c r="AH108" s="1148" t="s">
        <v>16762</v>
      </c>
      <c r="AI108" s="1148" t="s">
        <v>16763</v>
      </c>
      <c r="AJ108" s="1152">
        <v>45112</v>
      </c>
      <c r="AK108" s="1148" t="s">
        <v>12821</v>
      </c>
      <c r="AL108" s="1148" t="s">
        <v>16764</v>
      </c>
      <c r="AM108" s="1148" t="s">
        <v>16035</v>
      </c>
      <c r="AN108" s="1148">
        <v>30</v>
      </c>
      <c r="AO108" s="1148" t="s">
        <v>15800</v>
      </c>
      <c r="AP108" s="1148" t="s">
        <v>15818</v>
      </c>
      <c r="AQ108" s="1148" t="s">
        <v>14479</v>
      </c>
      <c r="AR108" s="1148"/>
      <c r="AS108" s="1148"/>
      <c r="AT108" s="1148"/>
      <c r="AU108" s="1148"/>
      <c r="AV108" s="1148"/>
      <c r="AW108" s="1148" t="s">
        <v>16765</v>
      </c>
      <c r="AX108" s="1148"/>
      <c r="AY108" s="1148"/>
      <c r="AZ108" s="1148"/>
      <c r="BA108" s="1148"/>
      <c r="BB108" s="1148"/>
      <c r="BC108" s="1148"/>
      <c r="BD108" s="1148"/>
      <c r="BE108" s="1148">
        <v>1</v>
      </c>
      <c r="BF108" s="1148"/>
      <c r="BG108" s="1148"/>
      <c r="BH108" s="1148"/>
      <c r="BI108" s="1148"/>
      <c r="BJ108" s="1148">
        <v>1</v>
      </c>
      <c r="BK108" s="1148"/>
      <c r="BL108" s="1148"/>
      <c r="BM108" s="1148"/>
      <c r="BN108" s="1151">
        <v>44992</v>
      </c>
      <c r="BO108" s="1148">
        <v>62357</v>
      </c>
      <c r="BP108" s="1148">
        <v>62356</v>
      </c>
      <c r="BQ108" s="1148">
        <v>62357</v>
      </c>
      <c r="BR108" s="1148">
        <v>187070</v>
      </c>
      <c r="BS108" s="1148"/>
      <c r="BT108" s="1152">
        <v>45116</v>
      </c>
      <c r="BU108" s="1152">
        <v>45201</v>
      </c>
      <c r="BV108" s="1148"/>
      <c r="BW108" s="1148"/>
      <c r="BX108" s="1148"/>
      <c r="BY108" s="1148"/>
      <c r="BZ108" s="1148"/>
      <c r="CA108" s="1148"/>
      <c r="CB108" s="1148"/>
      <c r="CC108" s="1148" t="s">
        <v>16766</v>
      </c>
      <c r="CD108" s="1148" t="s">
        <v>16210</v>
      </c>
      <c r="CE108" s="1154">
        <v>44967.468946759262</v>
      </c>
      <c r="CF108" s="1148"/>
      <c r="CG108" s="1148"/>
      <c r="CH108" s="1148"/>
      <c r="CI108" s="1148"/>
      <c r="CJ108" s="1148" t="s">
        <v>16767</v>
      </c>
      <c r="CK108" s="1148" t="s">
        <v>16768</v>
      </c>
      <c r="CL108" s="1148" t="s">
        <v>2634</v>
      </c>
      <c r="CM108" s="1148" t="e">
        <v>#N/A</v>
      </c>
      <c r="CN108" s="1155" t="e">
        <v>#N/A</v>
      </c>
      <c r="CO108" s="1147">
        <v>1042</v>
      </c>
    </row>
    <row r="109" spans="1:93" ht="15" customHeight="1">
      <c r="A109" s="1140">
        <v>1036</v>
      </c>
      <c r="B109" s="1141" t="s">
        <v>14297</v>
      </c>
      <c r="C109" s="1141" t="s">
        <v>16769</v>
      </c>
      <c r="D109" s="1143"/>
      <c r="E109" s="1141"/>
      <c r="F109" s="1141" t="s">
        <v>491</v>
      </c>
      <c r="G109" s="1141" t="s">
        <v>15786</v>
      </c>
      <c r="H109" s="1141" t="s">
        <v>491</v>
      </c>
      <c r="I109" s="1141" t="s">
        <v>2609</v>
      </c>
      <c r="J109" s="1141" t="s">
        <v>16139</v>
      </c>
      <c r="K109" s="1141" t="s">
        <v>16770</v>
      </c>
      <c r="L109" s="1141">
        <v>2023</v>
      </c>
      <c r="M109" s="1141" t="s">
        <v>1857</v>
      </c>
      <c r="N109" s="1141" t="s">
        <v>16771</v>
      </c>
      <c r="O109" s="1141" t="s">
        <v>7896</v>
      </c>
      <c r="P109" s="1141" t="s">
        <v>7896</v>
      </c>
      <c r="Q109" s="1141" t="s">
        <v>15933</v>
      </c>
      <c r="R109" s="1141" t="s">
        <v>15788</v>
      </c>
      <c r="S109" s="1141">
        <v>7</v>
      </c>
      <c r="T109" s="1141" t="s">
        <v>15947</v>
      </c>
      <c r="U109" s="1144">
        <v>45087</v>
      </c>
      <c r="V109" s="1141" t="s">
        <v>15788</v>
      </c>
      <c r="W109" s="1141" t="s">
        <v>16772</v>
      </c>
      <c r="X109" s="1143"/>
      <c r="Y109" s="1141" t="s">
        <v>16773</v>
      </c>
      <c r="Z109" s="1143"/>
      <c r="AA109" s="1141" t="s">
        <v>15862</v>
      </c>
      <c r="AB109" s="1141" t="s">
        <v>51</v>
      </c>
      <c r="AC109" s="1141">
        <v>2</v>
      </c>
      <c r="AD109" s="1141" t="s">
        <v>7071</v>
      </c>
      <c r="AE109" s="1141" t="s">
        <v>10509</v>
      </c>
      <c r="AF109" s="1141" t="s">
        <v>15991</v>
      </c>
      <c r="AG109" s="1141" t="s">
        <v>15849</v>
      </c>
      <c r="AH109" s="1141">
        <v>192670567</v>
      </c>
      <c r="AI109" s="1141" t="s">
        <v>15992</v>
      </c>
      <c r="AJ109" s="1145">
        <v>45112</v>
      </c>
      <c r="AK109" s="1141" t="s">
        <v>12821</v>
      </c>
      <c r="AL109" s="1141" t="s">
        <v>16774</v>
      </c>
      <c r="AM109" s="1141" t="s">
        <v>15852</v>
      </c>
      <c r="AN109" s="1141">
        <v>1</v>
      </c>
      <c r="AO109" s="1141" t="s">
        <v>15800</v>
      </c>
      <c r="AP109" s="1141" t="s">
        <v>15818</v>
      </c>
      <c r="AQ109" s="1141" t="s">
        <v>14466</v>
      </c>
      <c r="AR109" s="1141"/>
      <c r="AS109" s="1141" t="s">
        <v>16775</v>
      </c>
      <c r="AT109" s="1141" t="s">
        <v>2609</v>
      </c>
      <c r="AU109" s="1141">
        <v>14.29</v>
      </c>
      <c r="AV109" s="1141" t="s">
        <v>16195</v>
      </c>
      <c r="AW109" s="1141" t="s">
        <v>15803</v>
      </c>
      <c r="AX109" s="1141"/>
      <c r="AY109" s="1141"/>
      <c r="AZ109" s="1141"/>
      <c r="BA109" s="1141"/>
      <c r="BB109" s="1141"/>
      <c r="BC109" s="1141"/>
      <c r="BD109" s="1141"/>
      <c r="BE109" s="1141">
        <v>1</v>
      </c>
      <c r="BF109" s="1141"/>
      <c r="BG109" s="1141"/>
      <c r="BH109" s="1141"/>
      <c r="BI109" s="1141"/>
      <c r="BJ109" s="1141">
        <v>1</v>
      </c>
      <c r="BK109" s="1141"/>
      <c r="BL109" s="1141"/>
      <c r="BM109" s="1141"/>
      <c r="BN109" s="1144">
        <v>44992</v>
      </c>
      <c r="BO109" s="1141">
        <v>29796</v>
      </c>
      <c r="BP109" s="1141">
        <v>29796</v>
      </c>
      <c r="BQ109" s="1141">
        <v>29796</v>
      </c>
      <c r="BR109" s="1141">
        <v>89388</v>
      </c>
      <c r="BS109" s="1141"/>
      <c r="BT109" s="1145">
        <v>45117</v>
      </c>
      <c r="BU109" s="1145">
        <v>45128</v>
      </c>
      <c r="BV109" s="1141"/>
      <c r="BW109" s="1141"/>
      <c r="BX109" s="1141"/>
      <c r="BY109" s="1141"/>
      <c r="BZ109" s="1141"/>
      <c r="CA109" s="1141"/>
      <c r="CB109" s="1141"/>
      <c r="CC109" s="1141"/>
      <c r="CD109" s="1141" t="s">
        <v>16776</v>
      </c>
      <c r="CE109" s="1141" t="s">
        <v>16777</v>
      </c>
      <c r="CF109" s="1141"/>
      <c r="CG109" s="1141" t="s">
        <v>16775</v>
      </c>
      <c r="CH109" s="1141"/>
      <c r="CI109" s="1141"/>
      <c r="CJ109" s="1141"/>
      <c r="CK109" s="1141" t="s">
        <v>16778</v>
      </c>
      <c r="CL109" s="1141" t="s">
        <v>2609</v>
      </c>
      <c r="CM109" s="1141" t="s">
        <v>16779</v>
      </c>
      <c r="CN109" s="1146" t="s">
        <v>292</v>
      </c>
      <c r="CO109" s="1140">
        <v>1036</v>
      </c>
    </row>
    <row r="110" spans="1:93" ht="15" customHeight="1">
      <c r="A110" s="1147">
        <v>918</v>
      </c>
      <c r="B110" s="1148" t="s">
        <v>14298</v>
      </c>
      <c r="C110" s="1148" t="s">
        <v>12847</v>
      </c>
      <c r="D110" s="1148"/>
      <c r="E110" s="1148"/>
      <c r="F110" s="1148" t="s">
        <v>491</v>
      </c>
      <c r="G110" s="1148" t="s">
        <v>15786</v>
      </c>
      <c r="H110" s="1148" t="s">
        <v>491</v>
      </c>
      <c r="I110" s="1148" t="s">
        <v>2609</v>
      </c>
      <c r="J110" s="1148" t="s">
        <v>16139</v>
      </c>
      <c r="K110" s="1148"/>
      <c r="L110" s="1148">
        <v>2023</v>
      </c>
      <c r="M110" s="1148" t="s">
        <v>16780</v>
      </c>
      <c r="N110" s="1148" t="s">
        <v>2766</v>
      </c>
      <c r="O110" s="1148" t="s">
        <v>2766</v>
      </c>
      <c r="P110" s="1148" t="s">
        <v>2766</v>
      </c>
      <c r="Q110" s="1148" t="s">
        <v>15933</v>
      </c>
      <c r="R110" s="1148" t="s">
        <v>15788</v>
      </c>
      <c r="S110" s="1148">
        <v>14</v>
      </c>
      <c r="T110" s="1148" t="s">
        <v>15947</v>
      </c>
      <c r="U110" s="1151">
        <v>45087</v>
      </c>
      <c r="V110" s="1148" t="s">
        <v>15788</v>
      </c>
      <c r="W110" s="1148" t="s">
        <v>16781</v>
      </c>
      <c r="X110" s="1150"/>
      <c r="Y110" s="1148" t="s">
        <v>16782</v>
      </c>
      <c r="Z110" s="1150"/>
      <c r="AA110" s="1148" t="s">
        <v>15831</v>
      </c>
      <c r="AB110" s="1148" t="s">
        <v>49</v>
      </c>
      <c r="AC110" s="1148">
        <v>2</v>
      </c>
      <c r="AD110" s="1148" t="s">
        <v>6993</v>
      </c>
      <c r="AE110" s="1148" t="s">
        <v>10509</v>
      </c>
      <c r="AF110" s="1148" t="s">
        <v>15832</v>
      </c>
      <c r="AG110" s="1148" t="s">
        <v>16724</v>
      </c>
      <c r="AH110" s="1148">
        <v>1163304142</v>
      </c>
      <c r="AI110" s="1148" t="s">
        <v>15834</v>
      </c>
      <c r="AJ110" s="1152">
        <v>45127</v>
      </c>
      <c r="AK110" s="1148" t="s">
        <v>12821</v>
      </c>
      <c r="AL110" s="1148" t="s">
        <v>16783</v>
      </c>
      <c r="AM110" s="1148" t="s">
        <v>15799</v>
      </c>
      <c r="AN110" s="1148">
        <v>450</v>
      </c>
      <c r="AO110" s="1148" t="s">
        <v>15800</v>
      </c>
      <c r="AP110" s="1148" t="s">
        <v>15818</v>
      </c>
      <c r="AQ110" s="1148" t="s">
        <v>14466</v>
      </c>
      <c r="AR110" s="1148"/>
      <c r="AS110" s="1148" t="s">
        <v>16784</v>
      </c>
      <c r="AT110" s="1148" t="s">
        <v>2609</v>
      </c>
      <c r="AU110" s="1148">
        <v>18.18</v>
      </c>
      <c r="AV110" s="1148" t="s">
        <v>16195</v>
      </c>
      <c r="AW110" s="1148" t="s">
        <v>15837</v>
      </c>
      <c r="AX110" s="1148"/>
      <c r="AY110" s="1148"/>
      <c r="AZ110" s="1148"/>
      <c r="BA110" s="1148"/>
      <c r="BB110" s="1148"/>
      <c r="BC110" s="1148"/>
      <c r="BD110" s="1148"/>
      <c r="BE110" s="1148">
        <v>1</v>
      </c>
      <c r="BF110" s="1148"/>
      <c r="BG110" s="1148"/>
      <c r="BH110" s="1148"/>
      <c r="BI110" s="1148"/>
      <c r="BJ110" s="1148">
        <v>1</v>
      </c>
      <c r="BK110" s="1148"/>
      <c r="BL110" s="1148"/>
      <c r="BM110" s="1148"/>
      <c r="BN110" s="1151">
        <v>45237</v>
      </c>
      <c r="BO110" s="1148">
        <v>382835</v>
      </c>
      <c r="BP110" s="1148">
        <v>341365</v>
      </c>
      <c r="BQ110" s="1148">
        <v>341365</v>
      </c>
      <c r="BR110" s="1148">
        <v>1065565</v>
      </c>
      <c r="BS110" s="1148"/>
      <c r="BT110" s="1152">
        <v>45127</v>
      </c>
      <c r="BU110" s="1152">
        <v>45154</v>
      </c>
      <c r="BV110" s="1148"/>
      <c r="BW110" s="1148"/>
      <c r="BX110" s="1148"/>
      <c r="BY110" s="1148"/>
      <c r="BZ110" s="1148"/>
      <c r="CA110" s="1148"/>
      <c r="CB110" s="1148"/>
      <c r="CC110" s="1148" t="s">
        <v>16785</v>
      </c>
      <c r="CD110" s="1148" t="s">
        <v>16786</v>
      </c>
      <c r="CE110" s="1148" t="s">
        <v>16787</v>
      </c>
      <c r="CF110" s="1148"/>
      <c r="CG110" s="1148" t="s">
        <v>16784</v>
      </c>
      <c r="CH110" s="1148"/>
      <c r="CI110" s="1148"/>
      <c r="CJ110" s="1148" t="s">
        <v>16788</v>
      </c>
      <c r="CK110" s="1148" t="s">
        <v>16789</v>
      </c>
      <c r="CL110" s="1148" t="s">
        <v>2609</v>
      </c>
      <c r="CM110" s="1148" t="s">
        <v>16790</v>
      </c>
      <c r="CN110" s="1155" t="s">
        <v>292</v>
      </c>
      <c r="CO110" s="1147">
        <v>918</v>
      </c>
    </row>
    <row r="111" spans="1:93" ht="15" customHeight="1">
      <c r="A111" s="1140">
        <v>811</v>
      </c>
      <c r="B111" s="1141" t="s">
        <v>14299</v>
      </c>
      <c r="C111" s="1141" t="s">
        <v>16791</v>
      </c>
      <c r="D111" s="1141" t="s">
        <v>16792</v>
      </c>
      <c r="E111" s="1143"/>
      <c r="F111" s="1141" t="s">
        <v>491</v>
      </c>
      <c r="G111" s="1141" t="s">
        <v>15786</v>
      </c>
      <c r="H111" s="1141" t="s">
        <v>491</v>
      </c>
      <c r="I111" s="1141" t="s">
        <v>2634</v>
      </c>
      <c r="J111" s="1141" t="s">
        <v>16139</v>
      </c>
      <c r="K111" s="1141" t="s">
        <v>16188</v>
      </c>
      <c r="L111" s="1141">
        <v>2023</v>
      </c>
      <c r="M111" s="1141" t="s">
        <v>16793</v>
      </c>
      <c r="N111" s="1144">
        <v>45147</v>
      </c>
      <c r="O111" s="1144">
        <v>45209</v>
      </c>
      <c r="P111" s="1144">
        <v>45209</v>
      </c>
      <c r="Q111" s="1141" t="s">
        <v>15089</v>
      </c>
      <c r="R111" s="1141" t="s">
        <v>15788</v>
      </c>
      <c r="S111" s="1141">
        <v>-4</v>
      </c>
      <c r="T111" s="1141" t="s">
        <v>15808</v>
      </c>
      <c r="U111" s="1144">
        <v>45087</v>
      </c>
      <c r="V111" s="1141" t="s">
        <v>16794</v>
      </c>
      <c r="W111" s="1141" t="s">
        <v>16795</v>
      </c>
      <c r="X111" s="1143"/>
      <c r="Y111" s="1141" t="s">
        <v>16796</v>
      </c>
      <c r="Z111" s="1141" t="s">
        <v>16797</v>
      </c>
      <c r="AA111" s="1141" t="s">
        <v>15793</v>
      </c>
      <c r="AB111" s="1141" t="s">
        <v>2603</v>
      </c>
      <c r="AC111" s="1141">
        <v>2</v>
      </c>
      <c r="AD111" s="1141" t="s">
        <v>16449</v>
      </c>
      <c r="AE111" s="1141" t="s">
        <v>10509</v>
      </c>
      <c r="AF111" s="1141" t="s">
        <v>16798</v>
      </c>
      <c r="AG111" s="1141" t="s">
        <v>15907</v>
      </c>
      <c r="AH111" s="1141" t="s">
        <v>15908</v>
      </c>
      <c r="AI111" s="1141" t="s">
        <v>15797</v>
      </c>
      <c r="AJ111" s="1145">
        <v>45135</v>
      </c>
      <c r="AK111" s="1141" t="s">
        <v>12821</v>
      </c>
      <c r="AL111" s="1141" t="s">
        <v>16799</v>
      </c>
      <c r="AM111" s="1141" t="s">
        <v>15852</v>
      </c>
      <c r="AN111" s="1141">
        <v>1</v>
      </c>
      <c r="AO111" s="1141" t="s">
        <v>15800</v>
      </c>
      <c r="AP111" s="1141" t="s">
        <v>15801</v>
      </c>
      <c r="AQ111" s="1141" t="s">
        <v>15853</v>
      </c>
      <c r="AR111" s="1141" t="s">
        <v>2152</v>
      </c>
      <c r="AS111" s="1141"/>
      <c r="AT111" s="1141"/>
      <c r="AU111" s="1141"/>
      <c r="AV111" s="1141"/>
      <c r="AW111" s="1141" t="s">
        <v>15803</v>
      </c>
      <c r="AX111" s="1141"/>
      <c r="AY111" s="1141"/>
      <c r="AZ111" s="1141"/>
      <c r="BA111" s="1141"/>
      <c r="BB111" s="1141"/>
      <c r="BC111" s="1141"/>
      <c r="BD111" s="1141"/>
      <c r="BE111" s="1141">
        <v>1</v>
      </c>
      <c r="BF111" s="1141"/>
      <c r="BG111" s="1141"/>
      <c r="BH111" s="1141"/>
      <c r="BI111" s="1141"/>
      <c r="BJ111" s="1141">
        <v>1</v>
      </c>
      <c r="BK111" s="1141"/>
      <c r="BL111" s="1141"/>
      <c r="BM111" s="1141"/>
      <c r="BN111" s="1141" t="s">
        <v>16800</v>
      </c>
      <c r="BO111" s="1141">
        <v>70500</v>
      </c>
      <c r="BP111" s="1141">
        <v>70500</v>
      </c>
      <c r="BQ111" s="1141">
        <v>70500</v>
      </c>
      <c r="BR111" s="1141">
        <v>211500</v>
      </c>
      <c r="BS111" s="1141"/>
      <c r="BT111" s="1145">
        <v>45139</v>
      </c>
      <c r="BU111" s="1145">
        <v>45140</v>
      </c>
      <c r="BV111" s="1141"/>
      <c r="BW111" s="1141"/>
      <c r="BX111" s="1141"/>
      <c r="BY111" s="1141"/>
      <c r="BZ111" s="1141"/>
      <c r="CA111" s="1141"/>
      <c r="CB111" s="1141"/>
      <c r="CC111" s="1141"/>
      <c r="CD111" s="1141" t="s">
        <v>16210</v>
      </c>
      <c r="CE111" s="1157">
        <v>44965.429259259261</v>
      </c>
      <c r="CF111" s="1141"/>
      <c r="CG111" s="1141"/>
      <c r="CH111" s="1141"/>
      <c r="CI111" s="1141"/>
      <c r="CJ111" s="1141" t="s">
        <v>16801</v>
      </c>
      <c r="CK111" s="1141" t="s">
        <v>16802</v>
      </c>
      <c r="CL111" s="1141" t="s">
        <v>2634</v>
      </c>
      <c r="CM111" s="1141" t="e">
        <v>#N/A</v>
      </c>
      <c r="CN111" s="1146" t="e">
        <v>#N/A</v>
      </c>
      <c r="CO111" s="1140">
        <v>811</v>
      </c>
    </row>
    <row r="112" spans="1:93" ht="15" customHeight="1">
      <c r="A112" s="1147">
        <v>749</v>
      </c>
      <c r="B112" s="1148" t="s">
        <v>14300</v>
      </c>
      <c r="C112" s="1148" t="s">
        <v>16803</v>
      </c>
      <c r="D112" s="1148"/>
      <c r="E112" s="1148"/>
      <c r="F112" s="1148" t="s">
        <v>491</v>
      </c>
      <c r="G112" s="1148" t="s">
        <v>15786</v>
      </c>
      <c r="H112" s="1148" t="s">
        <v>515</v>
      </c>
      <c r="I112" s="1148" t="s">
        <v>2609</v>
      </c>
      <c r="J112" s="1148" t="s">
        <v>16139</v>
      </c>
      <c r="K112" s="1148" t="s">
        <v>16291</v>
      </c>
      <c r="L112" s="1148">
        <v>2023</v>
      </c>
      <c r="M112" s="1148" t="s">
        <v>8017</v>
      </c>
      <c r="N112" s="1148" t="s">
        <v>2766</v>
      </c>
      <c r="O112" s="1148" t="s">
        <v>13747</v>
      </c>
      <c r="P112" s="1148" t="s">
        <v>13747</v>
      </c>
      <c r="Q112" s="1148" t="s">
        <v>15258</v>
      </c>
      <c r="R112" s="1148" t="s">
        <v>15788</v>
      </c>
      <c r="S112" s="1148">
        <v>-40</v>
      </c>
      <c r="T112" s="1148" t="s">
        <v>15808</v>
      </c>
      <c r="U112" s="1151">
        <v>45087</v>
      </c>
      <c r="V112" s="1148" t="s">
        <v>15788</v>
      </c>
      <c r="W112" s="1148" t="s">
        <v>15925</v>
      </c>
      <c r="X112" s="1150"/>
      <c r="Y112" s="1148" t="s">
        <v>16804</v>
      </c>
      <c r="Z112" s="1150"/>
      <c r="AA112" s="1148" t="s">
        <v>15793</v>
      </c>
      <c r="AB112" s="1148" t="s">
        <v>57</v>
      </c>
      <c r="AC112" s="1148">
        <v>2</v>
      </c>
      <c r="AD112" s="1148" t="s">
        <v>9618</v>
      </c>
      <c r="AE112" s="1148" t="s">
        <v>10509</v>
      </c>
      <c r="AF112" s="1148" t="s">
        <v>15927</v>
      </c>
      <c r="AG112" s="1148"/>
      <c r="AH112" s="1148"/>
      <c r="AI112" s="1148" t="s">
        <v>15928</v>
      </c>
      <c r="AJ112" s="1152">
        <v>45148</v>
      </c>
      <c r="AK112" s="1148" t="s">
        <v>12821</v>
      </c>
      <c r="AL112" s="1148"/>
      <c r="AM112" s="1148" t="s">
        <v>15835</v>
      </c>
      <c r="AN112" s="1148">
        <v>800</v>
      </c>
      <c r="AO112" s="1148" t="s">
        <v>15800</v>
      </c>
      <c r="AP112" s="1148" t="s">
        <v>14510</v>
      </c>
      <c r="AQ112" s="1148"/>
      <c r="AR112" s="1148"/>
      <c r="AS112" s="1148" t="s">
        <v>16805</v>
      </c>
      <c r="AT112" s="1148" t="s">
        <v>2609</v>
      </c>
      <c r="AU112" s="1148">
        <v>23.08</v>
      </c>
      <c r="AV112" s="1148" t="s">
        <v>16146</v>
      </c>
      <c r="AW112" s="1148" t="s">
        <v>15803</v>
      </c>
      <c r="AX112" s="1148"/>
      <c r="AY112" s="1148"/>
      <c r="AZ112" s="1148"/>
      <c r="BA112" s="1148"/>
      <c r="BB112" s="1148"/>
      <c r="BC112" s="1148"/>
      <c r="BD112" s="1148">
        <v>0</v>
      </c>
      <c r="BE112" s="1148">
        <v>1</v>
      </c>
      <c r="BF112" s="1148"/>
      <c r="BG112" s="1148"/>
      <c r="BH112" s="1148"/>
      <c r="BI112" s="1148"/>
      <c r="BJ112" s="1148">
        <v>1</v>
      </c>
      <c r="BK112" s="1148"/>
      <c r="BL112" s="1148"/>
      <c r="BM112" s="1148"/>
      <c r="BN112" s="1151">
        <v>45207</v>
      </c>
      <c r="BO112" s="1148">
        <v>6588</v>
      </c>
      <c r="BP112" s="1148">
        <v>6588</v>
      </c>
      <c r="BQ112" s="1148">
        <v>6588</v>
      </c>
      <c r="BR112" s="1148">
        <v>19764</v>
      </c>
      <c r="BS112" s="1148"/>
      <c r="BT112" s="1152">
        <v>45149</v>
      </c>
      <c r="BU112" s="1152">
        <v>45175</v>
      </c>
      <c r="BV112" s="1148"/>
      <c r="BW112" s="1148"/>
      <c r="BX112" s="1148"/>
      <c r="BY112" s="1148"/>
      <c r="BZ112" s="1148"/>
      <c r="CA112" s="1148"/>
      <c r="CB112" s="1148"/>
      <c r="CC112" s="1148"/>
      <c r="CD112" s="1148" t="s">
        <v>16806</v>
      </c>
      <c r="CE112" s="1154">
        <v>45086.700115740743</v>
      </c>
      <c r="CF112" s="1148"/>
      <c r="CG112" s="1148" t="s">
        <v>16805</v>
      </c>
      <c r="CH112" s="1148"/>
      <c r="CI112" s="1148"/>
      <c r="CJ112" s="1148" t="s">
        <v>16807</v>
      </c>
      <c r="CK112" s="1148" t="s">
        <v>16808</v>
      </c>
      <c r="CL112" s="1148" t="s">
        <v>2609</v>
      </c>
      <c r="CM112" s="1148" t="s">
        <v>16809</v>
      </c>
      <c r="CN112" s="1155" t="s">
        <v>294</v>
      </c>
      <c r="CO112" s="1147">
        <v>749</v>
      </c>
    </row>
    <row r="113" spans="1:93" ht="15" customHeight="1">
      <c r="A113" s="1140">
        <v>684</v>
      </c>
      <c r="B113" s="1141" t="s">
        <v>14301</v>
      </c>
      <c r="C113" s="1141" t="s">
        <v>16810</v>
      </c>
      <c r="D113" s="1141"/>
      <c r="E113" s="1141"/>
      <c r="F113" s="1141" t="s">
        <v>491</v>
      </c>
      <c r="G113" s="1141" t="s">
        <v>15786</v>
      </c>
      <c r="H113" s="1141" t="s">
        <v>491</v>
      </c>
      <c r="I113" s="1141" t="s">
        <v>2634</v>
      </c>
      <c r="J113" s="1141" t="s">
        <v>16139</v>
      </c>
      <c r="K113" s="1141"/>
      <c r="L113" s="1141">
        <v>2023</v>
      </c>
      <c r="M113" s="1141" t="s">
        <v>1857</v>
      </c>
      <c r="N113" s="1141" t="s">
        <v>16811</v>
      </c>
      <c r="O113" s="1141" t="s">
        <v>16811</v>
      </c>
      <c r="P113" s="1141" t="s">
        <v>16811</v>
      </c>
      <c r="Q113" s="1141" t="s">
        <v>15089</v>
      </c>
      <c r="R113" s="1145">
        <v>45184</v>
      </c>
      <c r="S113" s="1141">
        <v>-15</v>
      </c>
      <c r="T113" s="1141" t="s">
        <v>15808</v>
      </c>
      <c r="U113" s="1144">
        <v>45087</v>
      </c>
      <c r="V113" s="1141" t="s">
        <v>16812</v>
      </c>
      <c r="W113" s="1141" t="s">
        <v>16813</v>
      </c>
      <c r="X113" s="1141"/>
      <c r="Y113" s="1141" t="s">
        <v>16814</v>
      </c>
      <c r="Z113" s="1143"/>
      <c r="AA113" s="1141" t="s">
        <v>15793</v>
      </c>
      <c r="AB113" s="1141" t="s">
        <v>1701</v>
      </c>
      <c r="AC113" s="1141">
        <v>2</v>
      </c>
      <c r="AD113" s="1141" t="s">
        <v>7316</v>
      </c>
      <c r="AE113" s="1141" t="s">
        <v>10509</v>
      </c>
      <c r="AF113" s="1141" t="s">
        <v>16815</v>
      </c>
      <c r="AG113" s="1141" t="s">
        <v>16816</v>
      </c>
      <c r="AH113" s="1141">
        <v>193368182</v>
      </c>
      <c r="AI113" s="1141" t="s">
        <v>15992</v>
      </c>
      <c r="AJ113" s="1145">
        <v>45159</v>
      </c>
      <c r="AK113" s="1141" t="s">
        <v>12821</v>
      </c>
      <c r="AL113" s="1141" t="s">
        <v>16817</v>
      </c>
      <c r="AM113" s="1141" t="s">
        <v>15799</v>
      </c>
      <c r="AN113" s="1141">
        <v>18</v>
      </c>
      <c r="AO113" s="1141" t="s">
        <v>15800</v>
      </c>
      <c r="AP113" s="1141" t="s">
        <v>15818</v>
      </c>
      <c r="AQ113" s="1141" t="s">
        <v>14466</v>
      </c>
      <c r="AR113" s="1141" t="s">
        <v>2152</v>
      </c>
      <c r="AS113" s="1141"/>
      <c r="AT113" s="1141"/>
      <c r="AU113" s="1141"/>
      <c r="AV113" s="1141"/>
      <c r="AW113" s="1141" t="s">
        <v>15803</v>
      </c>
      <c r="AX113" s="1141"/>
      <c r="AY113" s="1141"/>
      <c r="AZ113" s="1141"/>
      <c r="BA113" s="1141"/>
      <c r="BB113" s="1141"/>
      <c r="BC113" s="1141"/>
      <c r="BD113" s="1141">
        <v>0</v>
      </c>
      <c r="BE113" s="1141">
        <v>1</v>
      </c>
      <c r="BF113" s="1141"/>
      <c r="BG113" s="1141"/>
      <c r="BH113" s="1141"/>
      <c r="BI113" s="1141"/>
      <c r="BJ113" s="1141">
        <v>1</v>
      </c>
      <c r="BK113" s="1141"/>
      <c r="BL113" s="1141"/>
      <c r="BM113" s="1141"/>
      <c r="BN113" s="1144">
        <v>44934</v>
      </c>
      <c r="BO113" s="1141">
        <v>123875</v>
      </c>
      <c r="BP113" s="1141">
        <v>123875</v>
      </c>
      <c r="BQ113" s="1141">
        <v>123875</v>
      </c>
      <c r="BR113" s="1141">
        <v>371625</v>
      </c>
      <c r="BS113" s="1141"/>
      <c r="BT113" s="1145">
        <v>45167</v>
      </c>
      <c r="BU113" s="1145">
        <v>45183</v>
      </c>
      <c r="BV113" s="1141"/>
      <c r="BW113" s="1141"/>
      <c r="BX113" s="1141"/>
      <c r="BY113" s="1141"/>
      <c r="BZ113" s="1141"/>
      <c r="CA113" s="1141"/>
      <c r="CB113" s="1141"/>
      <c r="CC113" s="1141"/>
      <c r="CD113" s="1141" t="s">
        <v>16210</v>
      </c>
      <c r="CE113" s="1141" t="s">
        <v>16818</v>
      </c>
      <c r="CF113" s="1141"/>
      <c r="CG113" s="1141"/>
      <c r="CH113" s="1141"/>
      <c r="CI113" s="1141"/>
      <c r="CJ113" s="1141"/>
      <c r="CK113" s="1141" t="s">
        <v>16819</v>
      </c>
      <c r="CL113" s="1141" t="s">
        <v>2634</v>
      </c>
      <c r="CM113" s="1141" t="e">
        <v>#N/A</v>
      </c>
      <c r="CN113" s="1146" t="e">
        <v>#N/A</v>
      </c>
      <c r="CO113" s="1140">
        <v>684</v>
      </c>
    </row>
    <row r="114" spans="1:93" ht="15" customHeight="1">
      <c r="A114" s="1147">
        <v>669</v>
      </c>
      <c r="B114" s="1148" t="s">
        <v>14302</v>
      </c>
      <c r="C114" s="1148" t="s">
        <v>16820</v>
      </c>
      <c r="D114" s="1148"/>
      <c r="E114" s="1148"/>
      <c r="F114" s="1148" t="s">
        <v>491</v>
      </c>
      <c r="G114" s="1148" t="s">
        <v>15786</v>
      </c>
      <c r="H114" s="1148" t="s">
        <v>491</v>
      </c>
      <c r="I114" s="1148" t="s">
        <v>2634</v>
      </c>
      <c r="J114" s="1148" t="s">
        <v>16139</v>
      </c>
      <c r="K114" s="1148" t="s">
        <v>16821</v>
      </c>
      <c r="L114" s="1148">
        <v>2023</v>
      </c>
      <c r="M114" s="1151">
        <v>45239</v>
      </c>
      <c r="N114" s="1148" t="s">
        <v>2624</v>
      </c>
      <c r="O114" s="1148" t="s">
        <v>2883</v>
      </c>
      <c r="P114" s="1148" t="s">
        <v>2883</v>
      </c>
      <c r="Q114" s="1148" t="s">
        <v>15089</v>
      </c>
      <c r="R114" s="1148" t="s">
        <v>15788</v>
      </c>
      <c r="S114" s="1148">
        <v>-9</v>
      </c>
      <c r="T114" s="1148" t="s">
        <v>15808</v>
      </c>
      <c r="U114" s="1151">
        <v>45087</v>
      </c>
      <c r="V114" s="1148" t="s">
        <v>16822</v>
      </c>
      <c r="W114" s="1148" t="s">
        <v>16823</v>
      </c>
      <c r="X114" s="1150"/>
      <c r="Y114" s="1148" t="s">
        <v>16824</v>
      </c>
      <c r="Z114" s="1148" t="s">
        <v>16825</v>
      </c>
      <c r="AA114" s="1148" t="s">
        <v>15793</v>
      </c>
      <c r="AB114" s="1148" t="s">
        <v>57</v>
      </c>
      <c r="AC114" s="1148">
        <v>2</v>
      </c>
      <c r="AD114" s="1148" t="s">
        <v>13521</v>
      </c>
      <c r="AE114" s="1148" t="s">
        <v>10509</v>
      </c>
      <c r="AF114" s="1148" t="s">
        <v>16826</v>
      </c>
      <c r="AG114" s="1148" t="s">
        <v>16254</v>
      </c>
      <c r="AH114" s="1148">
        <v>176060134</v>
      </c>
      <c r="AI114" s="1148" t="s">
        <v>16827</v>
      </c>
      <c r="AJ114" s="1152">
        <v>45160</v>
      </c>
      <c r="AK114" s="1148" t="s">
        <v>12821</v>
      </c>
      <c r="AL114" s="1148" t="s">
        <v>16828</v>
      </c>
      <c r="AM114" s="1148" t="s">
        <v>15799</v>
      </c>
      <c r="AN114" s="1148">
        <v>100</v>
      </c>
      <c r="AO114" s="1148" t="s">
        <v>15800</v>
      </c>
      <c r="AP114" s="1148" t="s">
        <v>16000</v>
      </c>
      <c r="AQ114" s="1148" t="s">
        <v>16001</v>
      </c>
      <c r="AR114" s="1148" t="s">
        <v>2152</v>
      </c>
      <c r="AS114" s="1148"/>
      <c r="AT114" s="1148"/>
      <c r="AU114" s="1148"/>
      <c r="AV114" s="1148"/>
      <c r="AW114" s="1148" t="s">
        <v>15803</v>
      </c>
      <c r="AX114" s="1148"/>
      <c r="AY114" s="1148"/>
      <c r="AZ114" s="1148"/>
      <c r="BA114" s="1148"/>
      <c r="BB114" s="1148"/>
      <c r="BC114" s="1148"/>
      <c r="BD114" s="1148"/>
      <c r="BE114" s="1148">
        <v>1</v>
      </c>
      <c r="BF114" s="1148"/>
      <c r="BG114" s="1148"/>
      <c r="BH114" s="1148"/>
      <c r="BI114" s="1148"/>
      <c r="BJ114" s="1148">
        <v>1</v>
      </c>
      <c r="BK114" s="1148"/>
      <c r="BL114" s="1148"/>
      <c r="BM114" s="1148"/>
      <c r="BN114" s="1151">
        <v>45146</v>
      </c>
      <c r="BO114" s="1148">
        <v>22080</v>
      </c>
      <c r="BP114" s="1148">
        <v>22080</v>
      </c>
      <c r="BQ114" s="1148">
        <v>22080</v>
      </c>
      <c r="BR114" s="1148">
        <v>66240</v>
      </c>
      <c r="BS114" s="1148"/>
      <c r="BT114" s="1152">
        <v>45161</v>
      </c>
      <c r="BU114" s="1152">
        <v>45162</v>
      </c>
      <c r="BV114" s="1148"/>
      <c r="BW114" s="1148"/>
      <c r="BX114" s="1148"/>
      <c r="BY114" s="1148"/>
      <c r="BZ114" s="1148"/>
      <c r="CA114" s="1148"/>
      <c r="CB114" s="1148"/>
      <c r="CC114" s="1148" t="s">
        <v>16829</v>
      </c>
      <c r="CD114" s="1148" t="s">
        <v>16210</v>
      </c>
      <c r="CE114" s="1148" t="s">
        <v>16830</v>
      </c>
      <c r="CF114" s="1148"/>
      <c r="CG114" s="1148"/>
      <c r="CH114" s="1148"/>
      <c r="CI114" s="1148"/>
      <c r="CJ114" s="1148" t="s">
        <v>16831</v>
      </c>
      <c r="CK114" s="1148" t="s">
        <v>16832</v>
      </c>
      <c r="CL114" s="1148" t="s">
        <v>2634</v>
      </c>
      <c r="CM114" s="1148" t="e">
        <v>#N/A</v>
      </c>
      <c r="CN114" s="1155" t="e">
        <v>#N/A</v>
      </c>
      <c r="CO114" s="1147">
        <v>669</v>
      </c>
    </row>
    <row r="115" spans="1:93" ht="15" customHeight="1">
      <c r="A115" s="1140">
        <v>668</v>
      </c>
      <c r="B115" s="1141" t="s">
        <v>14303</v>
      </c>
      <c r="C115" s="1141" t="s">
        <v>16833</v>
      </c>
      <c r="D115" s="1143"/>
      <c r="E115" s="1141"/>
      <c r="F115" s="1141" t="s">
        <v>491</v>
      </c>
      <c r="G115" s="1141" t="s">
        <v>15786</v>
      </c>
      <c r="H115" s="1141" t="s">
        <v>491</v>
      </c>
      <c r="I115" s="1141" t="s">
        <v>2609</v>
      </c>
      <c r="J115" s="1141" t="s">
        <v>16139</v>
      </c>
      <c r="K115" s="1141" t="s">
        <v>16291</v>
      </c>
      <c r="L115" s="1141">
        <v>2023</v>
      </c>
      <c r="M115" s="1144">
        <v>45239</v>
      </c>
      <c r="N115" s="1141" t="s">
        <v>2624</v>
      </c>
      <c r="O115" s="1141" t="s">
        <v>2783</v>
      </c>
      <c r="P115" s="1141" t="s">
        <v>2783</v>
      </c>
      <c r="Q115" s="1141" t="s">
        <v>15089</v>
      </c>
      <c r="R115" s="1141" t="s">
        <v>15788</v>
      </c>
      <c r="S115" s="1141">
        <v>-25</v>
      </c>
      <c r="T115" s="1141" t="s">
        <v>15808</v>
      </c>
      <c r="U115" s="1144">
        <v>45087</v>
      </c>
      <c r="V115" s="1141" t="s">
        <v>15788</v>
      </c>
      <c r="W115" s="1141" t="s">
        <v>16823</v>
      </c>
      <c r="X115" s="1143"/>
      <c r="Y115" s="1141" t="s">
        <v>16834</v>
      </c>
      <c r="Z115" s="1141" t="s">
        <v>16835</v>
      </c>
      <c r="AA115" s="1141" t="s">
        <v>15793</v>
      </c>
      <c r="AB115" s="1141" t="s">
        <v>2603</v>
      </c>
      <c r="AC115" s="1141">
        <v>2</v>
      </c>
      <c r="AD115" s="1141" t="s">
        <v>16722</v>
      </c>
      <c r="AE115" s="1141" t="s">
        <v>10509</v>
      </c>
      <c r="AF115" s="1141" t="s">
        <v>16826</v>
      </c>
      <c r="AG115" s="1141" t="s">
        <v>16254</v>
      </c>
      <c r="AH115" s="1141">
        <v>176060134</v>
      </c>
      <c r="AI115" s="1141" t="s">
        <v>16827</v>
      </c>
      <c r="AJ115" s="1145">
        <v>45160</v>
      </c>
      <c r="AK115" s="1141" t="s">
        <v>12821</v>
      </c>
      <c r="AL115" s="1141" t="s">
        <v>16828</v>
      </c>
      <c r="AM115" s="1141" t="s">
        <v>15799</v>
      </c>
      <c r="AN115" s="1141">
        <v>100</v>
      </c>
      <c r="AO115" s="1141" t="s">
        <v>15800</v>
      </c>
      <c r="AP115" s="1141" t="s">
        <v>16000</v>
      </c>
      <c r="AQ115" s="1141" t="s">
        <v>16001</v>
      </c>
      <c r="AR115" s="1141" t="s">
        <v>16257</v>
      </c>
      <c r="AS115" s="1141" t="s">
        <v>16836</v>
      </c>
      <c r="AT115" s="1141" t="s">
        <v>2609</v>
      </c>
      <c r="AU115" s="1141">
        <v>7.69</v>
      </c>
      <c r="AV115" s="1141" t="s">
        <v>16195</v>
      </c>
      <c r="AW115" s="1141" t="s">
        <v>15803</v>
      </c>
      <c r="AX115" s="1141"/>
      <c r="AY115" s="1141"/>
      <c r="AZ115" s="1141"/>
      <c r="BA115" s="1141"/>
      <c r="BB115" s="1141"/>
      <c r="BC115" s="1141"/>
      <c r="BD115" s="1141"/>
      <c r="BE115" s="1141">
        <v>1</v>
      </c>
      <c r="BF115" s="1141"/>
      <c r="BG115" s="1141"/>
      <c r="BH115" s="1141"/>
      <c r="BI115" s="1141"/>
      <c r="BJ115" s="1141">
        <v>1</v>
      </c>
      <c r="BK115" s="1141"/>
      <c r="BL115" s="1141"/>
      <c r="BM115" s="1141"/>
      <c r="BN115" s="1144">
        <v>45146</v>
      </c>
      <c r="BO115" s="1141">
        <v>22080</v>
      </c>
      <c r="BP115" s="1141">
        <v>22080</v>
      </c>
      <c r="BQ115" s="1141">
        <v>22080</v>
      </c>
      <c r="BR115" s="1141">
        <v>66240</v>
      </c>
      <c r="BS115" s="1141"/>
      <c r="BT115" s="1145">
        <v>45161</v>
      </c>
      <c r="BU115" s="1145">
        <v>45162</v>
      </c>
      <c r="BV115" s="1141"/>
      <c r="BW115" s="1141"/>
      <c r="BX115" s="1141"/>
      <c r="BY115" s="1141"/>
      <c r="BZ115" s="1141"/>
      <c r="CA115" s="1141"/>
      <c r="CB115" s="1141"/>
      <c r="CC115" s="1141" t="s">
        <v>16837</v>
      </c>
      <c r="CD115" s="1141" t="s">
        <v>16838</v>
      </c>
      <c r="CE115" s="1157">
        <v>45269.678923611114</v>
      </c>
      <c r="CF115" s="1141"/>
      <c r="CG115" s="1141" t="s">
        <v>16836</v>
      </c>
      <c r="CH115" s="1141"/>
      <c r="CI115" s="1141"/>
      <c r="CJ115" s="1141" t="s">
        <v>16831</v>
      </c>
      <c r="CK115" s="1141" t="s">
        <v>16832</v>
      </c>
      <c r="CL115" s="1141" t="s">
        <v>2609</v>
      </c>
      <c r="CM115" s="1141" t="s">
        <v>16839</v>
      </c>
      <c r="CN115" s="1146" t="s">
        <v>16172</v>
      </c>
      <c r="CO115" s="1140">
        <v>668</v>
      </c>
    </row>
    <row r="116" spans="1:93" ht="15" customHeight="1">
      <c r="A116" s="1147">
        <v>666</v>
      </c>
      <c r="B116" s="1148" t="s">
        <v>14304</v>
      </c>
      <c r="C116" s="1148" t="s">
        <v>16840</v>
      </c>
      <c r="D116" s="1148"/>
      <c r="E116" s="1148"/>
      <c r="F116" s="1148" t="s">
        <v>491</v>
      </c>
      <c r="G116" s="1148" t="s">
        <v>15786</v>
      </c>
      <c r="H116" s="1148" t="s">
        <v>491</v>
      </c>
      <c r="I116" s="1148" t="s">
        <v>2609</v>
      </c>
      <c r="J116" s="1148" t="s">
        <v>16139</v>
      </c>
      <c r="K116" s="1148"/>
      <c r="L116" s="1148">
        <v>2023</v>
      </c>
      <c r="M116" s="1148" t="s">
        <v>2891</v>
      </c>
      <c r="N116" s="1148" t="s">
        <v>16446</v>
      </c>
      <c r="O116" s="1148" t="s">
        <v>16446</v>
      </c>
      <c r="P116" s="1148" t="s">
        <v>16446</v>
      </c>
      <c r="Q116" s="1148" t="s">
        <v>15089</v>
      </c>
      <c r="R116" s="1148" t="s">
        <v>15788</v>
      </c>
      <c r="S116" s="1148">
        <v>-19</v>
      </c>
      <c r="T116" s="1148" t="s">
        <v>15808</v>
      </c>
      <c r="U116" s="1151">
        <v>45087</v>
      </c>
      <c r="V116" s="1148" t="s">
        <v>15788</v>
      </c>
      <c r="W116" s="1148" t="s">
        <v>16841</v>
      </c>
      <c r="X116" s="1150"/>
      <c r="Y116" s="1148" t="s">
        <v>16842</v>
      </c>
      <c r="Z116" s="1148" t="s">
        <v>16843</v>
      </c>
      <c r="AA116" s="1148" t="s">
        <v>15862</v>
      </c>
      <c r="AB116" s="1148" t="s">
        <v>908</v>
      </c>
      <c r="AC116" s="1148">
        <v>2</v>
      </c>
      <c r="AD116" s="1148" t="s">
        <v>12624</v>
      </c>
      <c r="AE116" s="1148" t="s">
        <v>10509</v>
      </c>
      <c r="AF116" s="1148" t="s">
        <v>16844</v>
      </c>
      <c r="AG116" s="1148" t="s">
        <v>16761</v>
      </c>
      <c r="AH116" s="1148" t="s">
        <v>16845</v>
      </c>
      <c r="AI116" s="1148" t="s">
        <v>16459</v>
      </c>
      <c r="AJ116" s="1152">
        <v>45160</v>
      </c>
      <c r="AK116" s="1148" t="s">
        <v>12821</v>
      </c>
      <c r="AL116" s="1148" t="s">
        <v>16846</v>
      </c>
      <c r="AM116" s="1148" t="s">
        <v>15817</v>
      </c>
      <c r="AN116" s="1148">
        <v>4</v>
      </c>
      <c r="AO116" s="1148" t="s">
        <v>15800</v>
      </c>
      <c r="AP116" s="1148" t="s">
        <v>15801</v>
      </c>
      <c r="AQ116" s="1148" t="s">
        <v>15853</v>
      </c>
      <c r="AR116" s="1148"/>
      <c r="AS116" s="1148" t="s">
        <v>16847</v>
      </c>
      <c r="AT116" s="1148" t="s">
        <v>2609</v>
      </c>
      <c r="AU116" s="1148">
        <v>15.38</v>
      </c>
      <c r="AV116" s="1148" t="s">
        <v>16195</v>
      </c>
      <c r="AW116" s="1148" t="s">
        <v>16025</v>
      </c>
      <c r="AX116" s="1148"/>
      <c r="AY116" s="1148"/>
      <c r="AZ116" s="1148"/>
      <c r="BA116" s="1148"/>
      <c r="BB116" s="1148"/>
      <c r="BC116" s="1148"/>
      <c r="BD116" s="1148"/>
      <c r="BE116" s="1148">
        <v>1</v>
      </c>
      <c r="BF116" s="1148"/>
      <c r="BG116" s="1148"/>
      <c r="BH116" s="1148"/>
      <c r="BI116" s="1148"/>
      <c r="BJ116" s="1148">
        <v>1</v>
      </c>
      <c r="BK116" s="1148"/>
      <c r="BL116" s="1148"/>
      <c r="BM116" s="1148"/>
      <c r="BN116" s="1148" t="s">
        <v>16848</v>
      </c>
      <c r="BO116" s="1148">
        <v>16960</v>
      </c>
      <c r="BP116" s="1148">
        <v>16960</v>
      </c>
      <c r="BQ116" s="1148">
        <v>16960</v>
      </c>
      <c r="BR116" s="1148">
        <v>50880</v>
      </c>
      <c r="BS116" s="1148"/>
      <c r="BT116" s="1152">
        <v>45166</v>
      </c>
      <c r="BU116" s="1152">
        <v>45174</v>
      </c>
      <c r="BV116" s="1148"/>
      <c r="BW116" s="1148"/>
      <c r="BX116" s="1148"/>
      <c r="BY116" s="1148"/>
      <c r="BZ116" s="1148"/>
      <c r="CA116" s="1148"/>
      <c r="CB116" s="1148"/>
      <c r="CC116" s="1148"/>
      <c r="CD116" s="1148" t="s">
        <v>16210</v>
      </c>
      <c r="CE116" s="1148" t="s">
        <v>16849</v>
      </c>
      <c r="CF116" s="1148"/>
      <c r="CG116" s="1148" t="s">
        <v>16847</v>
      </c>
      <c r="CH116" s="1148"/>
      <c r="CI116" s="1148"/>
      <c r="CJ116" s="1148" t="s">
        <v>16850</v>
      </c>
      <c r="CK116" s="1148" t="s">
        <v>16851</v>
      </c>
      <c r="CL116" s="1148" t="s">
        <v>2609</v>
      </c>
      <c r="CM116" s="1148" t="s">
        <v>16852</v>
      </c>
      <c r="CN116" s="1155" t="s">
        <v>16172</v>
      </c>
      <c r="CO116" s="1147">
        <v>666</v>
      </c>
    </row>
    <row r="117" spans="1:93" ht="15" customHeight="1">
      <c r="A117" s="1140">
        <v>658</v>
      </c>
      <c r="B117" s="1141" t="s">
        <v>13786</v>
      </c>
      <c r="C117" s="1141" t="s">
        <v>13788</v>
      </c>
      <c r="D117" s="1141"/>
      <c r="E117" s="1141"/>
      <c r="F117" s="1141" t="s">
        <v>491</v>
      </c>
      <c r="G117" s="1141" t="s">
        <v>15786</v>
      </c>
      <c r="H117" s="1141" t="s">
        <v>491</v>
      </c>
      <c r="I117" s="1141" t="s">
        <v>2634</v>
      </c>
      <c r="J117" s="1141" t="s">
        <v>16139</v>
      </c>
      <c r="K117" s="1141"/>
      <c r="L117" s="1141">
        <v>2023</v>
      </c>
      <c r="M117" s="1141" t="s">
        <v>2624</v>
      </c>
      <c r="N117" s="1141" t="s">
        <v>13682</v>
      </c>
      <c r="O117" s="1141" t="s">
        <v>13682</v>
      </c>
      <c r="P117" s="1141" t="s">
        <v>13682</v>
      </c>
      <c r="Q117" s="1141" t="s">
        <v>15258</v>
      </c>
      <c r="R117" s="1141" t="s">
        <v>15788</v>
      </c>
      <c r="S117" s="1141">
        <v>-43</v>
      </c>
      <c r="T117" s="1141" t="s">
        <v>15808</v>
      </c>
      <c r="U117" s="1144">
        <v>45087</v>
      </c>
      <c r="V117" s="1141" t="s">
        <v>15788</v>
      </c>
      <c r="W117" s="1141" t="s">
        <v>16853</v>
      </c>
      <c r="X117" s="1143"/>
      <c r="Y117" s="1141" t="s">
        <v>16854</v>
      </c>
      <c r="Z117" s="1141" t="s">
        <v>16853</v>
      </c>
      <c r="AA117" s="1141" t="s">
        <v>15862</v>
      </c>
      <c r="AB117" s="1141" t="s">
        <v>1252</v>
      </c>
      <c r="AC117" s="1141">
        <v>1</v>
      </c>
      <c r="AD117" s="1141" t="s">
        <v>8882</v>
      </c>
      <c r="AE117" s="1141" t="s">
        <v>10509</v>
      </c>
      <c r="AF117" s="1141" t="s">
        <v>16855</v>
      </c>
      <c r="AG117" s="1141" t="s">
        <v>16761</v>
      </c>
      <c r="AH117" s="1141" t="s">
        <v>16762</v>
      </c>
      <c r="AI117" s="1141" t="s">
        <v>16763</v>
      </c>
      <c r="AJ117" s="1145">
        <v>45162</v>
      </c>
      <c r="AK117" s="1141" t="s">
        <v>12821</v>
      </c>
      <c r="AL117" s="1141" t="s">
        <v>16856</v>
      </c>
      <c r="AM117" s="1141" t="s">
        <v>16035</v>
      </c>
      <c r="AN117" s="1141">
        <v>100</v>
      </c>
      <c r="AO117" s="1141" t="s">
        <v>15800</v>
      </c>
      <c r="AP117" s="1141" t="s">
        <v>16857</v>
      </c>
      <c r="AQ117" s="1141" t="s">
        <v>15802</v>
      </c>
      <c r="AR117" s="1141"/>
      <c r="AS117" s="1141"/>
      <c r="AT117" s="1141"/>
      <c r="AU117" s="1141"/>
      <c r="AV117" s="1141"/>
      <c r="AW117" s="1141" t="s">
        <v>16765</v>
      </c>
      <c r="AX117" s="1141"/>
      <c r="AY117" s="1141"/>
      <c r="AZ117" s="1141"/>
      <c r="BA117" s="1141"/>
      <c r="BB117" s="1141"/>
      <c r="BC117" s="1141"/>
      <c r="BD117" s="1141"/>
      <c r="BE117" s="1141">
        <v>1</v>
      </c>
      <c r="BF117" s="1141"/>
      <c r="BG117" s="1141"/>
      <c r="BH117" s="1141"/>
      <c r="BI117" s="1141"/>
      <c r="BJ117" s="1141">
        <v>1</v>
      </c>
      <c r="BK117" s="1141"/>
      <c r="BL117" s="1141"/>
      <c r="BM117" s="1141"/>
      <c r="BN117" s="1141" t="s">
        <v>16858</v>
      </c>
      <c r="BO117" s="1141">
        <v>195137</v>
      </c>
      <c r="BP117" s="1141">
        <v>117137</v>
      </c>
      <c r="BQ117" s="1141">
        <v>117137</v>
      </c>
      <c r="BR117" s="1141">
        <v>429411</v>
      </c>
      <c r="BS117" s="1141"/>
      <c r="BT117" s="1145">
        <v>45166</v>
      </c>
      <c r="BU117" s="1145">
        <v>45203</v>
      </c>
      <c r="BV117" s="1141"/>
      <c r="BW117" s="1141"/>
      <c r="BX117" s="1141"/>
      <c r="BY117" s="1141"/>
      <c r="BZ117" s="1141"/>
      <c r="CA117" s="1141"/>
      <c r="CB117" s="1141"/>
      <c r="CC117" s="1141" t="s">
        <v>16859</v>
      </c>
      <c r="CD117" s="1141" t="s">
        <v>16210</v>
      </c>
      <c r="CE117" s="1157">
        <v>45026.726365740738</v>
      </c>
      <c r="CF117" s="1141"/>
      <c r="CG117" s="1141"/>
      <c r="CH117" s="1141"/>
      <c r="CI117" s="1141"/>
      <c r="CJ117" s="1141"/>
      <c r="CK117" s="1141" t="s">
        <v>16860</v>
      </c>
      <c r="CL117" s="1141" t="s">
        <v>2634</v>
      </c>
      <c r="CM117" s="1141" t="e">
        <v>#N/A</v>
      </c>
      <c r="CN117" s="1146" t="e">
        <v>#N/A</v>
      </c>
      <c r="CO117" s="1140">
        <v>658</v>
      </c>
    </row>
    <row r="118" spans="1:93" ht="15" customHeight="1">
      <c r="A118" s="1147">
        <v>645</v>
      </c>
      <c r="B118" s="1148" t="s">
        <v>13784</v>
      </c>
      <c r="C118" s="1148" t="s">
        <v>13785</v>
      </c>
      <c r="D118" s="1148"/>
      <c r="E118" s="1148"/>
      <c r="F118" s="1148" t="s">
        <v>491</v>
      </c>
      <c r="G118" s="1148" t="s">
        <v>15786</v>
      </c>
      <c r="H118" s="1148" t="s">
        <v>491</v>
      </c>
      <c r="I118" s="1148" t="s">
        <v>2634</v>
      </c>
      <c r="J118" s="1148" t="s">
        <v>16139</v>
      </c>
      <c r="K118" s="1148"/>
      <c r="L118" s="1148">
        <v>2023</v>
      </c>
      <c r="M118" s="1148" t="s">
        <v>1857</v>
      </c>
      <c r="N118" s="1148" t="s">
        <v>13537</v>
      </c>
      <c r="O118" s="1148" t="s">
        <v>13537</v>
      </c>
      <c r="P118" s="1148" t="s">
        <v>13537</v>
      </c>
      <c r="Q118" s="1148" t="s">
        <v>15258</v>
      </c>
      <c r="R118" s="1148" t="s">
        <v>15788</v>
      </c>
      <c r="S118" s="1148">
        <v>-44</v>
      </c>
      <c r="T118" s="1148" t="s">
        <v>15808</v>
      </c>
      <c r="U118" s="1151">
        <v>45087</v>
      </c>
      <c r="V118" s="1148" t="s">
        <v>15788</v>
      </c>
      <c r="W118" s="1148" t="s">
        <v>16861</v>
      </c>
      <c r="X118" s="1148" t="s">
        <v>16862</v>
      </c>
      <c r="Y118" s="1148" t="s">
        <v>16863</v>
      </c>
      <c r="Z118" s="1148" t="s">
        <v>16864</v>
      </c>
      <c r="AA118" s="1148" t="s">
        <v>15862</v>
      </c>
      <c r="AB118" s="1148" t="s">
        <v>51</v>
      </c>
      <c r="AC118" s="1148">
        <v>2</v>
      </c>
      <c r="AD118" s="1148" t="s">
        <v>11964</v>
      </c>
      <c r="AE118" s="1148" t="s">
        <v>10509</v>
      </c>
      <c r="AF118" s="1148" t="s">
        <v>16865</v>
      </c>
      <c r="AG118" s="1148" t="s">
        <v>16866</v>
      </c>
      <c r="AH118" s="1148" t="s">
        <v>16867</v>
      </c>
      <c r="AI118" s="1148" t="s">
        <v>16868</v>
      </c>
      <c r="AJ118" s="1152">
        <v>45163</v>
      </c>
      <c r="AK118" s="1148" t="s">
        <v>12821</v>
      </c>
      <c r="AL118" s="1148" t="s">
        <v>16869</v>
      </c>
      <c r="AM118" s="1148" t="s">
        <v>15852</v>
      </c>
      <c r="AN118" s="1148">
        <v>60</v>
      </c>
      <c r="AO118" s="1148" t="s">
        <v>15800</v>
      </c>
      <c r="AP118" s="1148" t="s">
        <v>16000</v>
      </c>
      <c r="AQ118" s="1148" t="s">
        <v>16024</v>
      </c>
      <c r="AR118" s="1148"/>
      <c r="AS118" s="1148"/>
      <c r="AT118" s="1148"/>
      <c r="AU118" s="1148"/>
      <c r="AV118" s="1148"/>
      <c r="AW118" s="1148" t="s">
        <v>16105</v>
      </c>
      <c r="AX118" s="1148"/>
      <c r="AY118" s="1148"/>
      <c r="AZ118" s="1148"/>
      <c r="BA118" s="1148"/>
      <c r="BB118" s="1148"/>
      <c r="BC118" s="1148"/>
      <c r="BD118" s="1148"/>
      <c r="BE118" s="1148">
        <v>1</v>
      </c>
      <c r="BF118" s="1148"/>
      <c r="BG118" s="1148"/>
      <c r="BH118" s="1148"/>
      <c r="BI118" s="1148"/>
      <c r="BJ118" s="1148">
        <v>1</v>
      </c>
      <c r="BK118" s="1148"/>
      <c r="BL118" s="1148"/>
      <c r="BM118" s="1148" t="s">
        <v>16870</v>
      </c>
      <c r="BN118" s="1148" t="s">
        <v>16871</v>
      </c>
      <c r="BO118" s="1148">
        <v>64291</v>
      </c>
      <c r="BP118" s="1148">
        <v>64291</v>
      </c>
      <c r="BQ118" s="1148"/>
      <c r="BR118" s="1148">
        <v>128582</v>
      </c>
      <c r="BS118" s="1148"/>
      <c r="BT118" s="1152">
        <v>45166</v>
      </c>
      <c r="BU118" s="1152">
        <v>45204</v>
      </c>
      <c r="BV118" s="1148"/>
      <c r="BW118" s="1148"/>
      <c r="BX118" s="1148"/>
      <c r="BY118" s="1148"/>
      <c r="BZ118" s="1148"/>
      <c r="CA118" s="1148"/>
      <c r="CB118" s="1148"/>
      <c r="CC118" s="1148" t="s">
        <v>16872</v>
      </c>
      <c r="CD118" s="1148" t="s">
        <v>16210</v>
      </c>
      <c r="CE118" s="1154">
        <v>45056.42015046296</v>
      </c>
      <c r="CF118" s="1148"/>
      <c r="CG118" s="1148"/>
      <c r="CH118" s="1148"/>
      <c r="CI118" s="1148"/>
      <c r="CJ118" s="1148"/>
      <c r="CK118" s="1148" t="s">
        <v>16873</v>
      </c>
      <c r="CL118" s="1148" t="s">
        <v>2609</v>
      </c>
      <c r="CM118" s="1148" t="e">
        <v>#N/A</v>
      </c>
      <c r="CN118" s="1155" t="e">
        <v>#N/A</v>
      </c>
      <c r="CO118" s="1147">
        <v>645</v>
      </c>
    </row>
    <row r="119" spans="1:93" ht="15" customHeight="1">
      <c r="A119" s="1140">
        <v>643</v>
      </c>
      <c r="B119" s="1141" t="s">
        <v>14306</v>
      </c>
      <c r="C119" s="1141" t="s">
        <v>16874</v>
      </c>
      <c r="D119" s="1141"/>
      <c r="E119" s="1141"/>
      <c r="F119" s="1141" t="s">
        <v>491</v>
      </c>
      <c r="G119" s="1141" t="s">
        <v>15786</v>
      </c>
      <c r="H119" s="1141" t="s">
        <v>515</v>
      </c>
      <c r="I119" s="1141" t="s">
        <v>2609</v>
      </c>
      <c r="J119" s="1141" t="s">
        <v>16139</v>
      </c>
      <c r="K119" s="1141" t="s">
        <v>16317</v>
      </c>
      <c r="L119" s="1141">
        <v>2023</v>
      </c>
      <c r="M119" s="1141" t="s">
        <v>2209</v>
      </c>
      <c r="N119" s="1141" t="s">
        <v>1839</v>
      </c>
      <c r="O119" s="1141" t="s">
        <v>2883</v>
      </c>
      <c r="P119" s="1141" t="s">
        <v>2883</v>
      </c>
      <c r="Q119" s="1141" t="s">
        <v>15089</v>
      </c>
      <c r="R119" s="1141" t="s">
        <v>15788</v>
      </c>
      <c r="S119" s="1141">
        <v>-9</v>
      </c>
      <c r="T119" s="1141" t="s">
        <v>15808</v>
      </c>
      <c r="U119" s="1144">
        <v>45087</v>
      </c>
      <c r="V119" s="1141" t="s">
        <v>15788</v>
      </c>
      <c r="W119" s="1141" t="s">
        <v>15859</v>
      </c>
      <c r="X119" s="1143"/>
      <c r="Y119" s="1141" t="s">
        <v>16875</v>
      </c>
      <c r="Z119" s="1141" t="s">
        <v>16876</v>
      </c>
      <c r="AA119" s="1141" t="s">
        <v>15812</v>
      </c>
      <c r="AB119" s="1141" t="s">
        <v>2773</v>
      </c>
      <c r="AC119" s="1141">
        <v>2</v>
      </c>
      <c r="AD119" s="1141" t="s">
        <v>12926</v>
      </c>
      <c r="AE119" s="1141" t="s">
        <v>10509</v>
      </c>
      <c r="AF119" s="1141" t="s">
        <v>15863</v>
      </c>
      <c r="AG119" s="1143"/>
      <c r="AH119" s="1141"/>
      <c r="AI119" s="1141" t="s">
        <v>15864</v>
      </c>
      <c r="AJ119" s="1145">
        <v>45163</v>
      </c>
      <c r="AK119" s="1141" t="s">
        <v>12821</v>
      </c>
      <c r="AL119" s="1141"/>
      <c r="AM119" s="1141" t="s">
        <v>15835</v>
      </c>
      <c r="AN119" s="1141">
        <v>100</v>
      </c>
      <c r="AO119" s="1141" t="s">
        <v>15800</v>
      </c>
      <c r="AP119" s="1141" t="s">
        <v>14510</v>
      </c>
      <c r="AQ119" s="1141"/>
      <c r="AR119" s="1141"/>
      <c r="AS119" s="1141" t="s">
        <v>16877</v>
      </c>
      <c r="AT119" s="1141" t="s">
        <v>2609</v>
      </c>
      <c r="AU119" s="1141">
        <v>21.43</v>
      </c>
      <c r="AV119" s="1141" t="s">
        <v>16195</v>
      </c>
      <c r="AW119" s="1141" t="s">
        <v>15803</v>
      </c>
      <c r="AX119" s="1141"/>
      <c r="AY119" s="1141"/>
      <c r="AZ119" s="1141"/>
      <c r="BA119" s="1141"/>
      <c r="BB119" s="1141"/>
      <c r="BC119" s="1141"/>
      <c r="BD119" s="1141"/>
      <c r="BE119" s="1141">
        <v>1</v>
      </c>
      <c r="BF119" s="1141"/>
      <c r="BG119" s="1141"/>
      <c r="BH119" s="1141"/>
      <c r="BI119" s="1141"/>
      <c r="BJ119" s="1141">
        <v>1</v>
      </c>
      <c r="BK119" s="1141"/>
      <c r="BL119" s="1141"/>
      <c r="BM119" s="1141"/>
      <c r="BN119" s="1141" t="s">
        <v>16871</v>
      </c>
      <c r="BO119" s="1141">
        <v>1200</v>
      </c>
      <c r="BP119" s="1141">
        <v>1200</v>
      </c>
      <c r="BQ119" s="1141">
        <v>1200</v>
      </c>
      <c r="BR119" s="1141">
        <v>12000</v>
      </c>
      <c r="BS119" s="1141"/>
      <c r="BT119" s="1145">
        <v>45164</v>
      </c>
      <c r="BU119" s="1145">
        <v>45166</v>
      </c>
      <c r="BV119" s="1141"/>
      <c r="BW119" s="1141"/>
      <c r="BX119" s="1141"/>
      <c r="BY119" s="1141"/>
      <c r="BZ119" s="1141"/>
      <c r="CA119" s="1141"/>
      <c r="CB119" s="1141"/>
      <c r="CC119" s="1141" t="s">
        <v>15866</v>
      </c>
      <c r="CD119" s="1141" t="s">
        <v>16325</v>
      </c>
      <c r="CE119" s="1157">
        <v>45208.490671296298</v>
      </c>
      <c r="CF119" s="1141"/>
      <c r="CG119" s="1141" t="s">
        <v>16877</v>
      </c>
      <c r="CH119" s="1141"/>
      <c r="CI119" s="1141"/>
      <c r="CJ119" s="1141"/>
      <c r="CK119" s="1141" t="s">
        <v>15868</v>
      </c>
      <c r="CL119" s="1141" t="s">
        <v>16878</v>
      </c>
      <c r="CM119" s="1141" t="s">
        <v>16879</v>
      </c>
      <c r="CN119" s="1146" t="s">
        <v>292</v>
      </c>
      <c r="CO119" s="1140">
        <v>643</v>
      </c>
    </row>
    <row r="120" spans="1:93" ht="15" customHeight="1">
      <c r="A120" s="1147">
        <v>642</v>
      </c>
      <c r="B120" s="1148" t="s">
        <v>14307</v>
      </c>
      <c r="C120" s="1148" t="s">
        <v>16880</v>
      </c>
      <c r="D120" s="1150"/>
      <c r="E120" s="1150"/>
      <c r="F120" s="1148" t="s">
        <v>491</v>
      </c>
      <c r="G120" s="1148" t="s">
        <v>15786</v>
      </c>
      <c r="H120" s="1148" t="s">
        <v>515</v>
      </c>
      <c r="I120" s="1148" t="s">
        <v>2634</v>
      </c>
      <c r="J120" s="1148" t="s">
        <v>16139</v>
      </c>
      <c r="K120" s="1148"/>
      <c r="L120" s="1148">
        <v>2023</v>
      </c>
      <c r="M120" s="1148" t="s">
        <v>16881</v>
      </c>
      <c r="N120" s="1151">
        <v>45270</v>
      </c>
      <c r="O120" s="1151">
        <v>45270</v>
      </c>
      <c r="P120" s="1151">
        <v>45270</v>
      </c>
      <c r="Q120" s="1148" t="s">
        <v>15089</v>
      </c>
      <c r="R120" s="1148" t="s">
        <v>15788</v>
      </c>
      <c r="S120" s="1148">
        <v>-6</v>
      </c>
      <c r="T120" s="1148" t="s">
        <v>15808</v>
      </c>
      <c r="U120" s="1151">
        <v>45087</v>
      </c>
      <c r="V120" s="1148" t="s">
        <v>15788</v>
      </c>
      <c r="W120" s="1148" t="s">
        <v>16882</v>
      </c>
      <c r="X120" s="1150"/>
      <c r="Y120" s="1148" t="s">
        <v>16883</v>
      </c>
      <c r="Z120" s="1148" t="s">
        <v>16884</v>
      </c>
      <c r="AA120" s="1148" t="s">
        <v>15793</v>
      </c>
      <c r="AB120" s="1148" t="s">
        <v>52</v>
      </c>
      <c r="AC120" s="1148">
        <v>2</v>
      </c>
      <c r="AD120" s="1148" t="s">
        <v>6238</v>
      </c>
      <c r="AE120" s="1148" t="s">
        <v>10509</v>
      </c>
      <c r="AF120" s="1148" t="s">
        <v>16885</v>
      </c>
      <c r="AG120" s="1148" t="s">
        <v>16681</v>
      </c>
      <c r="AH120" s="1148" t="s">
        <v>16682</v>
      </c>
      <c r="AI120" s="1148" t="s">
        <v>16683</v>
      </c>
      <c r="AJ120" s="1152">
        <v>45163</v>
      </c>
      <c r="AK120" s="1148" t="s">
        <v>12821</v>
      </c>
      <c r="AL120" s="1148"/>
      <c r="AM120" s="1148" t="s">
        <v>15835</v>
      </c>
      <c r="AN120" s="1148">
        <v>100</v>
      </c>
      <c r="AO120" s="1148" t="s">
        <v>15800</v>
      </c>
      <c r="AP120" s="1148" t="s">
        <v>14510</v>
      </c>
      <c r="AQ120" s="1148"/>
      <c r="AR120" s="1148"/>
      <c r="AS120" s="1148"/>
      <c r="AT120" s="1148"/>
      <c r="AU120" s="1148"/>
      <c r="AV120" s="1148"/>
      <c r="AW120" s="1148" t="s">
        <v>16105</v>
      </c>
      <c r="AX120" s="1148"/>
      <c r="AY120" s="1148"/>
      <c r="AZ120" s="1148"/>
      <c r="BA120" s="1148"/>
      <c r="BB120" s="1148"/>
      <c r="BC120" s="1148"/>
      <c r="BD120" s="1148"/>
      <c r="BE120" s="1148">
        <v>1</v>
      </c>
      <c r="BF120" s="1148"/>
      <c r="BG120" s="1148"/>
      <c r="BH120" s="1148"/>
      <c r="BI120" s="1148"/>
      <c r="BJ120" s="1148">
        <v>1</v>
      </c>
      <c r="BK120" s="1148"/>
      <c r="BL120" s="1148"/>
      <c r="BM120" s="1148">
        <v>10454</v>
      </c>
      <c r="BN120" s="1148" t="s">
        <v>16886</v>
      </c>
      <c r="BO120" s="1148">
        <v>1668</v>
      </c>
      <c r="BP120" s="1148">
        <v>1668</v>
      </c>
      <c r="BQ120" s="1148">
        <v>1668</v>
      </c>
      <c r="BR120" s="1148">
        <v>5004</v>
      </c>
      <c r="BS120" s="1148"/>
      <c r="BT120" s="1152">
        <v>45194</v>
      </c>
      <c r="BU120" s="1152">
        <v>45195</v>
      </c>
      <c r="BV120" s="1148"/>
      <c r="BW120" s="1148"/>
      <c r="BX120" s="1148"/>
      <c r="BY120" s="1148"/>
      <c r="BZ120" s="1148"/>
      <c r="CA120" s="1148"/>
      <c r="CB120" s="1148"/>
      <c r="CC120" s="1148"/>
      <c r="CD120" s="1148" t="s">
        <v>16210</v>
      </c>
      <c r="CE120" s="1148" t="s">
        <v>16887</v>
      </c>
      <c r="CF120" s="1148"/>
      <c r="CG120" s="1148"/>
      <c r="CH120" s="1148"/>
      <c r="CI120" s="1148"/>
      <c r="CJ120" s="1148" t="s">
        <v>16687</v>
      </c>
      <c r="CK120" s="1148" t="s">
        <v>16688</v>
      </c>
      <c r="CL120" s="1148" t="s">
        <v>2634</v>
      </c>
      <c r="CM120" s="1148" t="e">
        <v>#N/A</v>
      </c>
      <c r="CN120" s="1155" t="e">
        <v>#N/A</v>
      </c>
      <c r="CO120" s="1147">
        <v>642</v>
      </c>
    </row>
    <row r="121" spans="1:93" ht="15" customHeight="1">
      <c r="A121" s="1140">
        <v>631</v>
      </c>
      <c r="B121" s="1141" t="s">
        <v>14308</v>
      </c>
      <c r="C121" s="1141" t="s">
        <v>16888</v>
      </c>
      <c r="D121" s="1143"/>
      <c r="E121" s="1141"/>
      <c r="F121" s="1141" t="s">
        <v>491</v>
      </c>
      <c r="G121" s="1141" t="s">
        <v>15786</v>
      </c>
      <c r="H121" s="1141" t="s">
        <v>491</v>
      </c>
      <c r="I121" s="1141" t="s">
        <v>2609</v>
      </c>
      <c r="J121" s="1141" t="s">
        <v>16139</v>
      </c>
      <c r="K121" s="1141"/>
      <c r="L121" s="1141">
        <v>2023</v>
      </c>
      <c r="M121" s="1144">
        <v>45209</v>
      </c>
      <c r="N121" s="1144">
        <v>44968</v>
      </c>
      <c r="O121" s="1144">
        <v>44968</v>
      </c>
      <c r="P121" s="1144">
        <v>44968</v>
      </c>
      <c r="Q121" s="1141" t="s">
        <v>15258</v>
      </c>
      <c r="R121" s="1141" t="s">
        <v>15788</v>
      </c>
      <c r="S121" s="1141">
        <v>-27</v>
      </c>
      <c r="T121" s="1141" t="s">
        <v>15808</v>
      </c>
      <c r="U121" s="1144">
        <v>45087</v>
      </c>
      <c r="V121" s="1141" t="s">
        <v>15788</v>
      </c>
      <c r="W121" s="1141" t="s">
        <v>16889</v>
      </c>
      <c r="X121" s="1143"/>
      <c r="Y121" s="1141" t="s">
        <v>16890</v>
      </c>
      <c r="Z121" s="1141" t="s">
        <v>16891</v>
      </c>
      <c r="AA121" s="1141" t="s">
        <v>15997</v>
      </c>
      <c r="AB121" s="1141" t="s">
        <v>50</v>
      </c>
      <c r="AC121" s="1141">
        <v>2</v>
      </c>
      <c r="AD121" s="1141" t="s">
        <v>14411</v>
      </c>
      <c r="AE121" s="1141" t="s">
        <v>10509</v>
      </c>
      <c r="AF121" s="1141" t="s">
        <v>16892</v>
      </c>
      <c r="AG121" s="1141" t="s">
        <v>16893</v>
      </c>
      <c r="AH121" s="1141" t="s">
        <v>16894</v>
      </c>
      <c r="AI121" s="1141" t="s">
        <v>16233</v>
      </c>
      <c r="AJ121" s="1145">
        <v>45167</v>
      </c>
      <c r="AK121" s="1141" t="s">
        <v>12821</v>
      </c>
      <c r="AL121" s="1141" t="s">
        <v>16895</v>
      </c>
      <c r="AM121" s="1141" t="s">
        <v>15852</v>
      </c>
      <c r="AN121" s="1141">
        <v>1</v>
      </c>
      <c r="AO121" s="1141" t="s">
        <v>15800</v>
      </c>
      <c r="AP121" s="1141" t="s">
        <v>15801</v>
      </c>
      <c r="AQ121" s="1141" t="s">
        <v>15853</v>
      </c>
      <c r="AR121" s="1141"/>
      <c r="AS121" s="1141" t="s">
        <v>16896</v>
      </c>
      <c r="AT121" s="1141" t="s">
        <v>2609</v>
      </c>
      <c r="AU121" s="1141">
        <v>23.08</v>
      </c>
      <c r="AV121" s="1141" t="s">
        <v>16146</v>
      </c>
      <c r="AW121" s="1141" t="s">
        <v>15803</v>
      </c>
      <c r="AX121" s="1141"/>
      <c r="AY121" s="1141"/>
      <c r="AZ121" s="1141"/>
      <c r="BA121" s="1141"/>
      <c r="BB121" s="1141"/>
      <c r="BC121" s="1141"/>
      <c r="BD121" s="1141"/>
      <c r="BE121" s="1141">
        <v>1</v>
      </c>
      <c r="BF121" s="1141"/>
      <c r="BG121" s="1141"/>
      <c r="BH121" s="1141"/>
      <c r="BI121" s="1141"/>
      <c r="BJ121" s="1141">
        <v>1</v>
      </c>
      <c r="BK121" s="1141"/>
      <c r="BL121" s="1141"/>
      <c r="BM121" s="1141"/>
      <c r="BN121" s="1141" t="s">
        <v>16897</v>
      </c>
      <c r="BO121" s="1141">
        <v>39000</v>
      </c>
      <c r="BP121" s="1141">
        <v>39000</v>
      </c>
      <c r="BQ121" s="1141">
        <v>39000</v>
      </c>
      <c r="BR121" s="1141">
        <v>117000</v>
      </c>
      <c r="BS121" s="1141"/>
      <c r="BT121" s="1145">
        <v>45173</v>
      </c>
      <c r="BU121" s="1145">
        <v>45195</v>
      </c>
      <c r="BV121" s="1141"/>
      <c r="BW121" s="1141"/>
      <c r="BX121" s="1141"/>
      <c r="BY121" s="1141"/>
      <c r="BZ121" s="1141"/>
      <c r="CA121" s="1141"/>
      <c r="CB121" s="1141"/>
      <c r="CC121" s="1156" t="s">
        <v>16898</v>
      </c>
      <c r="CD121" s="1141" t="s">
        <v>16899</v>
      </c>
      <c r="CE121" s="1157">
        <v>45026.55027777778</v>
      </c>
      <c r="CF121" s="1141"/>
      <c r="CG121" s="1141" t="s">
        <v>16896</v>
      </c>
      <c r="CH121" s="1141"/>
      <c r="CI121" s="1141"/>
      <c r="CJ121" s="1141" t="s">
        <v>16900</v>
      </c>
      <c r="CK121" s="1141" t="s">
        <v>16901</v>
      </c>
      <c r="CL121" s="1141" t="s">
        <v>2609</v>
      </c>
      <c r="CM121" s="1141" t="s">
        <v>14309</v>
      </c>
      <c r="CN121" s="1146" t="s">
        <v>294</v>
      </c>
      <c r="CO121" s="1140">
        <v>631</v>
      </c>
    </row>
    <row r="122" spans="1:93" ht="15" customHeight="1">
      <c r="A122" s="1147">
        <v>630</v>
      </c>
      <c r="B122" s="1148" t="s">
        <v>14312</v>
      </c>
      <c r="C122" s="1148" t="s">
        <v>16902</v>
      </c>
      <c r="D122" s="1150"/>
      <c r="E122" s="1148"/>
      <c r="F122" s="1148" t="s">
        <v>491</v>
      </c>
      <c r="G122" s="1148" t="s">
        <v>15786</v>
      </c>
      <c r="H122" s="1148" t="s">
        <v>491</v>
      </c>
      <c r="I122" s="1148" t="s">
        <v>2634</v>
      </c>
      <c r="J122" s="1148" t="s">
        <v>16139</v>
      </c>
      <c r="K122" s="1148"/>
      <c r="L122" s="1148">
        <v>2023</v>
      </c>
      <c r="M122" s="1151">
        <v>45056</v>
      </c>
      <c r="N122" s="1151">
        <v>44968</v>
      </c>
      <c r="O122" s="1151">
        <v>44968</v>
      </c>
      <c r="P122" s="1151">
        <v>44968</v>
      </c>
      <c r="Q122" s="1148" t="s">
        <v>15258</v>
      </c>
      <c r="R122" s="1148" t="s">
        <v>15788</v>
      </c>
      <c r="S122" s="1148">
        <v>-27</v>
      </c>
      <c r="T122" s="1148" t="s">
        <v>15808</v>
      </c>
      <c r="U122" s="1151">
        <v>45087</v>
      </c>
      <c r="V122" s="1148" t="s">
        <v>15788</v>
      </c>
      <c r="W122" s="1148" t="s">
        <v>16903</v>
      </c>
      <c r="X122" s="1150"/>
      <c r="Y122" s="1148" t="s">
        <v>16904</v>
      </c>
      <c r="Z122" s="1148" t="s">
        <v>16905</v>
      </c>
      <c r="AA122" s="1148" t="s">
        <v>15812</v>
      </c>
      <c r="AB122" s="1148" t="s">
        <v>2773</v>
      </c>
      <c r="AC122" s="1148">
        <v>2</v>
      </c>
      <c r="AD122" s="1148" t="s">
        <v>16906</v>
      </c>
      <c r="AE122" s="1148" t="s">
        <v>10509</v>
      </c>
      <c r="AF122" s="1148" t="s">
        <v>16892</v>
      </c>
      <c r="AG122" s="1148" t="s">
        <v>16893</v>
      </c>
      <c r="AH122" s="1148" t="s">
        <v>16894</v>
      </c>
      <c r="AI122" s="1148" t="s">
        <v>16233</v>
      </c>
      <c r="AJ122" s="1152">
        <v>45167</v>
      </c>
      <c r="AK122" s="1148" t="s">
        <v>12821</v>
      </c>
      <c r="AL122" s="1148" t="s">
        <v>16907</v>
      </c>
      <c r="AM122" s="1148" t="s">
        <v>15852</v>
      </c>
      <c r="AN122" s="1148">
        <v>1</v>
      </c>
      <c r="AO122" s="1148" t="s">
        <v>15800</v>
      </c>
      <c r="AP122" s="1148" t="s">
        <v>15801</v>
      </c>
      <c r="AQ122" s="1148" t="s">
        <v>15853</v>
      </c>
      <c r="AR122" s="1148"/>
      <c r="AS122" s="1148"/>
      <c r="AT122" s="1148"/>
      <c r="AU122" s="1148"/>
      <c r="AV122" s="1148"/>
      <c r="AW122" s="1148" t="s">
        <v>15803</v>
      </c>
      <c r="AX122" s="1148"/>
      <c r="AY122" s="1148"/>
      <c r="AZ122" s="1148"/>
      <c r="BA122" s="1148"/>
      <c r="BB122" s="1148"/>
      <c r="BC122" s="1148"/>
      <c r="BD122" s="1148"/>
      <c r="BE122" s="1148">
        <v>1</v>
      </c>
      <c r="BF122" s="1148"/>
      <c r="BG122" s="1148"/>
      <c r="BH122" s="1148"/>
      <c r="BI122" s="1148"/>
      <c r="BJ122" s="1148">
        <v>1</v>
      </c>
      <c r="BK122" s="1148"/>
      <c r="BL122" s="1148"/>
      <c r="BM122" s="1148"/>
      <c r="BN122" s="1148" t="s">
        <v>16897</v>
      </c>
      <c r="BO122" s="1148">
        <v>390000</v>
      </c>
      <c r="BP122" s="1148">
        <v>390000</v>
      </c>
      <c r="BQ122" s="1148">
        <v>390000</v>
      </c>
      <c r="BR122" s="1148">
        <v>1170000</v>
      </c>
      <c r="BS122" s="1148"/>
      <c r="BT122" s="1152">
        <v>45173</v>
      </c>
      <c r="BU122" s="1152">
        <v>45195</v>
      </c>
      <c r="BV122" s="1148"/>
      <c r="BW122" s="1148"/>
      <c r="BX122" s="1148"/>
      <c r="BY122" s="1148"/>
      <c r="BZ122" s="1148"/>
      <c r="CA122" s="1148"/>
      <c r="CB122" s="1148"/>
      <c r="CC122" s="1153" t="s">
        <v>16908</v>
      </c>
      <c r="CD122" s="1148" t="s">
        <v>16210</v>
      </c>
      <c r="CE122" s="1148" t="s">
        <v>16909</v>
      </c>
      <c r="CF122" s="1148"/>
      <c r="CG122" s="1148"/>
      <c r="CH122" s="1148"/>
      <c r="CI122" s="1148"/>
      <c r="CJ122" s="1148" t="s">
        <v>16900</v>
      </c>
      <c r="CK122" s="1148" t="s">
        <v>16901</v>
      </c>
      <c r="CL122" s="1148" t="s">
        <v>2634</v>
      </c>
      <c r="CM122" s="1148" t="s">
        <v>14313</v>
      </c>
      <c r="CN122" s="1155" t="s">
        <v>292</v>
      </c>
      <c r="CO122" s="1147">
        <v>630</v>
      </c>
    </row>
    <row r="123" spans="1:93" ht="15" customHeight="1">
      <c r="A123" s="1140">
        <v>621</v>
      </c>
      <c r="B123" s="1141" t="s">
        <v>14315</v>
      </c>
      <c r="C123" s="1141" t="s">
        <v>16910</v>
      </c>
      <c r="D123" s="1141"/>
      <c r="E123" s="1141"/>
      <c r="F123" s="1141" t="s">
        <v>491</v>
      </c>
      <c r="G123" s="1141" t="s">
        <v>15786</v>
      </c>
      <c r="H123" s="1141" t="s">
        <v>515</v>
      </c>
      <c r="I123" s="1141" t="s">
        <v>2609</v>
      </c>
      <c r="J123" s="1141" t="s">
        <v>16139</v>
      </c>
      <c r="K123" s="1141" t="s">
        <v>16291</v>
      </c>
      <c r="L123" s="1141">
        <v>2023</v>
      </c>
      <c r="M123" s="1141" t="s">
        <v>2624</v>
      </c>
      <c r="N123" s="1141" t="s">
        <v>1904</v>
      </c>
      <c r="O123" s="1141" t="s">
        <v>3298</v>
      </c>
      <c r="P123" s="1141" t="s">
        <v>3298</v>
      </c>
      <c r="Q123" s="1141" t="s">
        <v>15089</v>
      </c>
      <c r="R123" s="1141" t="s">
        <v>15788</v>
      </c>
      <c r="S123" s="1141">
        <v>-24</v>
      </c>
      <c r="T123" s="1141" t="s">
        <v>15808</v>
      </c>
      <c r="U123" s="1144">
        <v>45087</v>
      </c>
      <c r="V123" s="1141" t="s">
        <v>15788</v>
      </c>
      <c r="W123" s="1141" t="s">
        <v>16911</v>
      </c>
      <c r="X123" s="1141" t="s">
        <v>16912</v>
      </c>
      <c r="Y123" s="1141" t="s">
        <v>16913</v>
      </c>
      <c r="Z123" s="1141" t="s">
        <v>16914</v>
      </c>
      <c r="AA123" s="1141" t="s">
        <v>15812</v>
      </c>
      <c r="AB123" s="1141" t="s">
        <v>56</v>
      </c>
      <c r="AC123" s="1141">
        <v>2</v>
      </c>
      <c r="AD123" s="1141" t="s">
        <v>13322</v>
      </c>
      <c r="AE123" s="1141" t="s">
        <v>10509</v>
      </c>
      <c r="AF123" s="1141" t="s">
        <v>16915</v>
      </c>
      <c r="AG123" s="1141" t="s">
        <v>16916</v>
      </c>
      <c r="AH123" s="1141">
        <v>132100174</v>
      </c>
      <c r="AI123" s="1141" t="s">
        <v>16917</v>
      </c>
      <c r="AJ123" s="1145">
        <v>45167</v>
      </c>
      <c r="AK123" s="1141" t="s">
        <v>12821</v>
      </c>
      <c r="AL123" s="1141"/>
      <c r="AM123" s="1141" t="s">
        <v>16918</v>
      </c>
      <c r="AN123" s="1141">
        <v>1</v>
      </c>
      <c r="AO123" s="1141" t="s">
        <v>15800</v>
      </c>
      <c r="AP123" s="1141" t="s">
        <v>14510</v>
      </c>
      <c r="AQ123" s="1141" t="s">
        <v>14466</v>
      </c>
      <c r="AR123" s="1141"/>
      <c r="AS123" s="1141" t="s">
        <v>16919</v>
      </c>
      <c r="AT123" s="1141" t="s">
        <v>2609</v>
      </c>
      <c r="AU123" s="1141">
        <v>21.43</v>
      </c>
      <c r="AV123" s="1141" t="s">
        <v>16146</v>
      </c>
      <c r="AW123" s="1141" t="s">
        <v>16105</v>
      </c>
      <c r="AX123" s="1141"/>
      <c r="AY123" s="1141"/>
      <c r="AZ123" s="1141"/>
      <c r="BA123" s="1141"/>
      <c r="BB123" s="1141"/>
      <c r="BC123" s="1141"/>
      <c r="BD123" s="1141"/>
      <c r="BE123" s="1141">
        <v>1</v>
      </c>
      <c r="BF123" s="1141"/>
      <c r="BG123" s="1141"/>
      <c r="BH123" s="1141"/>
      <c r="BI123" s="1141"/>
      <c r="BJ123" s="1141">
        <v>1</v>
      </c>
      <c r="BK123" s="1141"/>
      <c r="BL123" s="1141"/>
      <c r="BM123" s="1141"/>
      <c r="BN123" s="1141" t="s">
        <v>16273</v>
      </c>
      <c r="BO123" s="1141">
        <v>2640</v>
      </c>
      <c r="BP123" s="1141">
        <v>2640</v>
      </c>
      <c r="BQ123" s="1141">
        <v>2640</v>
      </c>
      <c r="BR123" s="1141">
        <v>13200</v>
      </c>
      <c r="BS123" s="1141"/>
      <c r="BT123" s="1145">
        <v>45167</v>
      </c>
      <c r="BU123" s="1145">
        <v>45173</v>
      </c>
      <c r="BV123" s="1141"/>
      <c r="BW123" s="1141"/>
      <c r="BX123" s="1141"/>
      <c r="BY123" s="1141"/>
      <c r="BZ123" s="1141"/>
      <c r="CA123" s="1141"/>
      <c r="CB123" s="1141"/>
      <c r="CC123" s="1141" t="s">
        <v>16920</v>
      </c>
      <c r="CD123" s="1141" t="s">
        <v>16403</v>
      </c>
      <c r="CE123" s="1157">
        <v>45116.684814814813</v>
      </c>
      <c r="CF123" s="1141"/>
      <c r="CG123" s="1141" t="s">
        <v>16921</v>
      </c>
      <c r="CH123" s="1143"/>
      <c r="CI123" s="1141"/>
      <c r="CJ123" s="1141" t="s">
        <v>16922</v>
      </c>
      <c r="CK123" s="1141" t="s">
        <v>16923</v>
      </c>
      <c r="CL123" s="1141" t="s">
        <v>2609</v>
      </c>
      <c r="CM123" s="1141" t="s">
        <v>16924</v>
      </c>
      <c r="CN123" s="1146" t="s">
        <v>292</v>
      </c>
      <c r="CO123" s="1140">
        <v>621</v>
      </c>
    </row>
    <row r="124" spans="1:93" ht="15" customHeight="1">
      <c r="A124" s="1147">
        <v>614</v>
      </c>
      <c r="B124" s="1148" t="s">
        <v>14316</v>
      </c>
      <c r="C124" s="1148" t="s">
        <v>16925</v>
      </c>
      <c r="D124" s="1148"/>
      <c r="E124" s="1148" t="s">
        <v>16926</v>
      </c>
      <c r="F124" s="1148" t="s">
        <v>491</v>
      </c>
      <c r="G124" s="1148" t="s">
        <v>15786</v>
      </c>
      <c r="H124" s="1148" t="s">
        <v>491</v>
      </c>
      <c r="I124" s="1148" t="s">
        <v>2609</v>
      </c>
      <c r="J124" s="1148" t="s">
        <v>16139</v>
      </c>
      <c r="K124" s="1148"/>
      <c r="L124" s="1148">
        <v>2023</v>
      </c>
      <c r="M124" s="1151">
        <v>44967</v>
      </c>
      <c r="N124" s="1151">
        <v>45270</v>
      </c>
      <c r="O124" s="1151">
        <v>45270</v>
      </c>
      <c r="P124" s="1151">
        <v>45270</v>
      </c>
      <c r="Q124" s="1148" t="s">
        <v>15089</v>
      </c>
      <c r="R124" s="1148" t="s">
        <v>15788</v>
      </c>
      <c r="S124" s="1148">
        <v>-6</v>
      </c>
      <c r="T124" s="1148" t="s">
        <v>15808</v>
      </c>
      <c r="U124" s="1151">
        <v>45087</v>
      </c>
      <c r="V124" s="1148" t="s">
        <v>15788</v>
      </c>
      <c r="W124" s="1148" t="s">
        <v>16927</v>
      </c>
      <c r="X124" s="1150"/>
      <c r="Y124" s="1148" t="s">
        <v>16928</v>
      </c>
      <c r="Z124" s="1150"/>
      <c r="AA124" s="1148" t="s">
        <v>15793</v>
      </c>
      <c r="AB124" s="1148" t="s">
        <v>57</v>
      </c>
      <c r="AC124" s="1148">
        <v>2</v>
      </c>
      <c r="AD124" s="1148" t="s">
        <v>9988</v>
      </c>
      <c r="AE124" s="1148" t="s">
        <v>10509</v>
      </c>
      <c r="AF124" s="1148" t="s">
        <v>15991</v>
      </c>
      <c r="AG124" s="1148" t="s">
        <v>15849</v>
      </c>
      <c r="AH124" s="1148" t="s">
        <v>15850</v>
      </c>
      <c r="AI124" s="1148" t="s">
        <v>16929</v>
      </c>
      <c r="AJ124" s="1152">
        <v>45171</v>
      </c>
      <c r="AK124" s="1148" t="s">
        <v>12821</v>
      </c>
      <c r="AL124" s="1148" t="s">
        <v>16930</v>
      </c>
      <c r="AM124" s="1148" t="s">
        <v>16035</v>
      </c>
      <c r="AN124" s="1148">
        <v>100</v>
      </c>
      <c r="AO124" s="1148" t="s">
        <v>15800</v>
      </c>
      <c r="AP124" s="1148" t="s">
        <v>15801</v>
      </c>
      <c r="AQ124" s="1148" t="s">
        <v>15853</v>
      </c>
      <c r="AR124" s="1148"/>
      <c r="AS124" s="1148" t="s">
        <v>16931</v>
      </c>
      <c r="AT124" s="1148" t="s">
        <v>2609</v>
      </c>
      <c r="AU124" s="1148">
        <v>23.08</v>
      </c>
      <c r="AV124" s="1148" t="s">
        <v>16146</v>
      </c>
      <c r="AW124" s="1148" t="s">
        <v>15803</v>
      </c>
      <c r="AX124" s="1148"/>
      <c r="AY124" s="1148"/>
      <c r="AZ124" s="1148"/>
      <c r="BA124" s="1148"/>
      <c r="BB124" s="1148"/>
      <c r="BC124" s="1148"/>
      <c r="BD124" s="1148"/>
      <c r="BE124" s="1148">
        <v>1</v>
      </c>
      <c r="BF124" s="1148"/>
      <c r="BG124" s="1148"/>
      <c r="BH124" s="1148"/>
      <c r="BI124" s="1148"/>
      <c r="BJ124" s="1148">
        <v>1</v>
      </c>
      <c r="BK124" s="1148"/>
      <c r="BL124" s="1148"/>
      <c r="BM124" s="1148"/>
      <c r="BN124" s="1151">
        <v>44935</v>
      </c>
      <c r="BO124" s="1148">
        <v>119875</v>
      </c>
      <c r="BP124" s="1148">
        <v>114575</v>
      </c>
      <c r="BQ124" s="1148"/>
      <c r="BR124" s="1148">
        <v>234450</v>
      </c>
      <c r="BS124" s="1148"/>
      <c r="BT124" s="1152">
        <v>45173</v>
      </c>
      <c r="BU124" s="1152">
        <v>45174</v>
      </c>
      <c r="BV124" s="1148"/>
      <c r="BW124" s="1148"/>
      <c r="BX124" s="1148"/>
      <c r="BY124" s="1148"/>
      <c r="BZ124" s="1148"/>
      <c r="CA124" s="1148"/>
      <c r="CB124" s="1148"/>
      <c r="CC124" s="1148" t="s">
        <v>16932</v>
      </c>
      <c r="CD124" s="1148" t="s">
        <v>16933</v>
      </c>
      <c r="CE124" s="1154">
        <v>45147.483668981484</v>
      </c>
      <c r="CF124" s="1148"/>
      <c r="CG124" s="1148" t="s">
        <v>16931</v>
      </c>
      <c r="CH124" s="1148"/>
      <c r="CI124" s="1148"/>
      <c r="CJ124" s="1148" t="s">
        <v>16934</v>
      </c>
      <c r="CK124" s="1148" t="s">
        <v>16935</v>
      </c>
      <c r="CL124" s="1148" t="s">
        <v>2609</v>
      </c>
      <c r="CM124" s="1148" t="s">
        <v>16936</v>
      </c>
      <c r="CN124" s="1155" t="s">
        <v>294</v>
      </c>
      <c r="CO124" s="1147">
        <v>614</v>
      </c>
    </row>
    <row r="125" spans="1:93" ht="15" customHeight="1">
      <c r="A125" s="1140">
        <v>579</v>
      </c>
      <c r="B125" s="1141" t="s">
        <v>13780</v>
      </c>
      <c r="C125" s="1141" t="s">
        <v>13782</v>
      </c>
      <c r="D125" s="1141"/>
      <c r="E125" s="1141"/>
      <c r="F125" s="1141" t="s">
        <v>491</v>
      </c>
      <c r="G125" s="1141" t="s">
        <v>15786</v>
      </c>
      <c r="H125" s="1141" t="s">
        <v>518</v>
      </c>
      <c r="I125" s="1141" t="s">
        <v>2634</v>
      </c>
      <c r="J125" s="1141" t="s">
        <v>16139</v>
      </c>
      <c r="K125" s="1141"/>
      <c r="L125" s="1141">
        <v>2023</v>
      </c>
      <c r="M125" s="1141" t="s">
        <v>1857</v>
      </c>
      <c r="N125" s="1141" t="s">
        <v>2743</v>
      </c>
      <c r="O125" s="1141" t="s">
        <v>2743</v>
      </c>
      <c r="P125" s="1141" t="s">
        <v>2743</v>
      </c>
      <c r="Q125" s="1141" t="s">
        <v>15089</v>
      </c>
      <c r="R125" s="1141" t="s">
        <v>15788</v>
      </c>
      <c r="S125" s="1141">
        <v>-11</v>
      </c>
      <c r="T125" s="1141" t="s">
        <v>15808</v>
      </c>
      <c r="U125" s="1144">
        <v>45087</v>
      </c>
      <c r="V125" s="1141" t="s">
        <v>15788</v>
      </c>
      <c r="W125" s="1141" t="s">
        <v>16937</v>
      </c>
      <c r="X125" s="1141" t="s">
        <v>16938</v>
      </c>
      <c r="Y125" s="1141" t="s">
        <v>16939</v>
      </c>
      <c r="Z125" s="1141" t="s">
        <v>16940</v>
      </c>
      <c r="AA125" s="1141" t="s">
        <v>15812</v>
      </c>
      <c r="AB125" s="1141" t="s">
        <v>2773</v>
      </c>
      <c r="AC125" s="1141">
        <v>2</v>
      </c>
      <c r="AD125" s="1141" t="s">
        <v>13783</v>
      </c>
      <c r="AE125" s="1141" t="s">
        <v>10509</v>
      </c>
      <c r="AF125" s="1141" t="s">
        <v>16941</v>
      </c>
      <c r="AG125" s="1141" t="s">
        <v>16047</v>
      </c>
      <c r="AH125" s="1141" t="s">
        <v>16048</v>
      </c>
      <c r="AI125" s="1141" t="s">
        <v>16941</v>
      </c>
      <c r="AJ125" s="1145">
        <v>45175</v>
      </c>
      <c r="AK125" s="1141" t="s">
        <v>12821</v>
      </c>
      <c r="AL125" s="1141"/>
      <c r="AM125" s="1141" t="s">
        <v>15835</v>
      </c>
      <c r="AN125" s="1141">
        <v>800</v>
      </c>
      <c r="AO125" s="1141" t="s">
        <v>15800</v>
      </c>
      <c r="AP125" s="1141" t="s">
        <v>14510</v>
      </c>
      <c r="AQ125" s="1141"/>
      <c r="AR125" s="1141"/>
      <c r="AS125" s="1141"/>
      <c r="AT125" s="1141"/>
      <c r="AU125" s="1141"/>
      <c r="AV125" s="1141"/>
      <c r="AW125" s="1141" t="s">
        <v>15985</v>
      </c>
      <c r="AX125" s="1141"/>
      <c r="AY125" s="1141"/>
      <c r="AZ125" s="1141"/>
      <c r="BA125" s="1141"/>
      <c r="BB125" s="1141"/>
      <c r="BC125" s="1141"/>
      <c r="BD125" s="1141"/>
      <c r="BE125" s="1141">
        <v>1</v>
      </c>
      <c r="BF125" s="1141"/>
      <c r="BG125" s="1141"/>
      <c r="BH125" s="1141"/>
      <c r="BI125" s="1141"/>
      <c r="BJ125" s="1141">
        <v>1</v>
      </c>
      <c r="BK125" s="1141"/>
      <c r="BL125" s="1141"/>
      <c r="BM125" s="1141"/>
      <c r="BN125" s="1144">
        <v>45055</v>
      </c>
      <c r="BO125" s="1141">
        <v>18694</v>
      </c>
      <c r="BP125" s="1141">
        <v>8376</v>
      </c>
      <c r="BQ125" s="1141">
        <v>8376</v>
      </c>
      <c r="BR125" s="1141">
        <v>52198</v>
      </c>
      <c r="BS125" s="1141"/>
      <c r="BT125" s="1145">
        <v>45175</v>
      </c>
      <c r="BU125" s="1145">
        <v>45200</v>
      </c>
      <c r="BV125" s="1141"/>
      <c r="BW125" s="1141"/>
      <c r="BX125" s="1141"/>
      <c r="BY125" s="1141"/>
      <c r="BZ125" s="1141"/>
      <c r="CA125" s="1141"/>
      <c r="CB125" s="1141"/>
      <c r="CC125" s="1156" t="s">
        <v>16942</v>
      </c>
      <c r="CD125" s="1141" t="s">
        <v>16210</v>
      </c>
      <c r="CE125" s="1157">
        <v>44936.449976851851</v>
      </c>
      <c r="CF125" s="1141"/>
      <c r="CG125" s="1141"/>
      <c r="CH125" s="1141"/>
      <c r="CI125" s="1141" t="s">
        <v>16943</v>
      </c>
      <c r="CJ125" s="1141" t="s">
        <v>16944</v>
      </c>
      <c r="CK125" s="1141" t="s">
        <v>16945</v>
      </c>
      <c r="CL125" s="1141" t="s">
        <v>2634</v>
      </c>
      <c r="CM125" s="1141" t="e">
        <v>#N/A</v>
      </c>
      <c r="CN125" s="1146" t="e">
        <v>#N/A</v>
      </c>
      <c r="CO125" s="1140">
        <v>579</v>
      </c>
    </row>
    <row r="126" spans="1:93" ht="15" customHeight="1">
      <c r="A126" s="1147">
        <v>578</v>
      </c>
      <c r="B126" s="1148" t="s">
        <v>14317</v>
      </c>
      <c r="C126" s="1148" t="s">
        <v>16946</v>
      </c>
      <c r="D126" s="1148" t="s">
        <v>16947</v>
      </c>
      <c r="E126" s="1150"/>
      <c r="F126" s="1148" t="s">
        <v>491</v>
      </c>
      <c r="G126" s="1148" t="s">
        <v>15786</v>
      </c>
      <c r="H126" s="1148" t="s">
        <v>515</v>
      </c>
      <c r="I126" s="1148" t="s">
        <v>2609</v>
      </c>
      <c r="J126" s="1148" t="s">
        <v>16139</v>
      </c>
      <c r="K126" s="1148"/>
      <c r="L126" s="1148">
        <v>2023</v>
      </c>
      <c r="M126" s="1148" t="s">
        <v>2624</v>
      </c>
      <c r="N126" s="1148" t="s">
        <v>2624</v>
      </c>
      <c r="O126" s="1148" t="s">
        <v>2624</v>
      </c>
      <c r="P126" s="1148" t="s">
        <v>2624</v>
      </c>
      <c r="Q126" s="1148" t="s">
        <v>15933</v>
      </c>
      <c r="R126" s="1148" t="s">
        <v>15788</v>
      </c>
      <c r="S126" s="1148">
        <v>6</v>
      </c>
      <c r="T126" s="1148" t="s">
        <v>15947</v>
      </c>
      <c r="U126" s="1151">
        <v>45087</v>
      </c>
      <c r="V126" s="1148" t="s">
        <v>15788</v>
      </c>
      <c r="W126" s="1148" t="s">
        <v>16948</v>
      </c>
      <c r="X126" s="1150"/>
      <c r="Y126" s="1148" t="s">
        <v>16949</v>
      </c>
      <c r="Z126" s="1148" t="s">
        <v>16950</v>
      </c>
      <c r="AA126" s="1148" t="s">
        <v>15793</v>
      </c>
      <c r="AB126" s="1148" t="s">
        <v>57</v>
      </c>
      <c r="AC126" s="1148">
        <v>2</v>
      </c>
      <c r="AD126" s="1148" t="s">
        <v>9988</v>
      </c>
      <c r="AE126" s="1148" t="s">
        <v>10509</v>
      </c>
      <c r="AF126" s="1148" t="s">
        <v>16951</v>
      </c>
      <c r="AG126" s="1150"/>
      <c r="AH126" s="1148"/>
      <c r="AI126" s="1148" t="s">
        <v>15797</v>
      </c>
      <c r="AJ126" s="1152">
        <v>45175</v>
      </c>
      <c r="AK126" s="1148" t="s">
        <v>12821</v>
      </c>
      <c r="AL126" s="1148"/>
      <c r="AM126" s="1148" t="s">
        <v>15835</v>
      </c>
      <c r="AN126" s="1148">
        <v>800</v>
      </c>
      <c r="AO126" s="1148" t="s">
        <v>15800</v>
      </c>
      <c r="AP126" s="1148" t="s">
        <v>14510</v>
      </c>
      <c r="AQ126" s="1148"/>
      <c r="AR126" s="1148"/>
      <c r="AS126" s="1148" t="s">
        <v>16952</v>
      </c>
      <c r="AT126" s="1148" t="s">
        <v>2609</v>
      </c>
      <c r="AU126" s="1148">
        <v>23.08</v>
      </c>
      <c r="AV126" s="1148" t="s">
        <v>16146</v>
      </c>
      <c r="AW126" s="1148" t="s">
        <v>15803</v>
      </c>
      <c r="AX126" s="1148"/>
      <c r="AY126" s="1148"/>
      <c r="AZ126" s="1148"/>
      <c r="BA126" s="1148"/>
      <c r="BB126" s="1148"/>
      <c r="BC126" s="1148"/>
      <c r="BD126" s="1148">
        <v>0</v>
      </c>
      <c r="BE126" s="1148">
        <v>1</v>
      </c>
      <c r="BF126" s="1148"/>
      <c r="BG126" s="1148"/>
      <c r="BH126" s="1148"/>
      <c r="BI126" s="1148"/>
      <c r="BJ126" s="1148">
        <v>1</v>
      </c>
      <c r="BK126" s="1148"/>
      <c r="BL126" s="1148"/>
      <c r="BM126" s="1148"/>
      <c r="BN126" s="1151">
        <v>45086</v>
      </c>
      <c r="BO126" s="1148">
        <v>4188</v>
      </c>
      <c r="BP126" s="1148">
        <v>4188</v>
      </c>
      <c r="BQ126" s="1148"/>
      <c r="BR126" s="1148">
        <v>8376</v>
      </c>
      <c r="BS126" s="1148"/>
      <c r="BT126" s="1152">
        <v>45176</v>
      </c>
      <c r="BU126" s="1152">
        <v>45180</v>
      </c>
      <c r="BV126" s="1148"/>
      <c r="BW126" s="1148"/>
      <c r="BX126" s="1148"/>
      <c r="BY126" s="1148"/>
      <c r="BZ126" s="1148"/>
      <c r="CA126" s="1148"/>
      <c r="CB126" s="1148"/>
      <c r="CC126" s="1148" t="s">
        <v>16953</v>
      </c>
      <c r="CD126" s="1148" t="s">
        <v>16933</v>
      </c>
      <c r="CE126" s="1154">
        <v>45239.698541666665</v>
      </c>
      <c r="CF126" s="1148"/>
      <c r="CG126" s="1148" t="s">
        <v>16952</v>
      </c>
      <c r="CH126" s="1148"/>
      <c r="CI126" s="1148"/>
      <c r="CJ126" s="1148"/>
      <c r="CK126" s="1148" t="s">
        <v>16954</v>
      </c>
      <c r="CL126" s="1148" t="s">
        <v>16878</v>
      </c>
      <c r="CM126" s="1148" t="s">
        <v>16955</v>
      </c>
      <c r="CN126" s="1155" t="s">
        <v>298</v>
      </c>
      <c r="CO126" s="1147">
        <v>578</v>
      </c>
    </row>
    <row r="127" spans="1:93" ht="15" customHeight="1">
      <c r="A127" s="1140">
        <v>575</v>
      </c>
      <c r="B127" s="1141" t="s">
        <v>14319</v>
      </c>
      <c r="C127" s="1141" t="s">
        <v>16956</v>
      </c>
      <c r="D127" s="1141"/>
      <c r="E127" s="1141"/>
      <c r="F127" s="1141" t="s">
        <v>491</v>
      </c>
      <c r="G127" s="1141" t="s">
        <v>15786</v>
      </c>
      <c r="H127" s="1141" t="s">
        <v>515</v>
      </c>
      <c r="I127" s="1141" t="s">
        <v>2634</v>
      </c>
      <c r="J127" s="1141" t="s">
        <v>16139</v>
      </c>
      <c r="K127" s="1141" t="s">
        <v>16317</v>
      </c>
      <c r="L127" s="1141">
        <v>2023</v>
      </c>
      <c r="M127" s="1141" t="s">
        <v>2624</v>
      </c>
      <c r="N127" s="1141" t="s">
        <v>2624</v>
      </c>
      <c r="O127" s="1141" t="s">
        <v>3298</v>
      </c>
      <c r="P127" s="1141" t="s">
        <v>3298</v>
      </c>
      <c r="Q127" s="1141" t="s">
        <v>15089</v>
      </c>
      <c r="R127" s="1141" t="s">
        <v>15788</v>
      </c>
      <c r="S127" s="1141">
        <v>-24</v>
      </c>
      <c r="T127" s="1141" t="s">
        <v>15808</v>
      </c>
      <c r="U127" s="1144">
        <v>45087</v>
      </c>
      <c r="V127" s="1141" t="s">
        <v>15788</v>
      </c>
      <c r="W127" s="1141" t="s">
        <v>16957</v>
      </c>
      <c r="X127" s="1143"/>
      <c r="Y127" s="1141" t="s">
        <v>16958</v>
      </c>
      <c r="Z127" s="1141" t="s">
        <v>16959</v>
      </c>
      <c r="AA127" s="1141" t="s">
        <v>15793</v>
      </c>
      <c r="AB127" s="1141" t="s">
        <v>2603</v>
      </c>
      <c r="AC127" s="1141">
        <v>2</v>
      </c>
      <c r="AD127" s="1141" t="s">
        <v>13432</v>
      </c>
      <c r="AE127" s="1141" t="s">
        <v>10509</v>
      </c>
      <c r="AF127" s="1141" t="s">
        <v>15906</v>
      </c>
      <c r="AG127" s="1143"/>
      <c r="AH127" s="1141"/>
      <c r="AI127" s="1141" t="s">
        <v>16233</v>
      </c>
      <c r="AJ127" s="1145">
        <v>45176</v>
      </c>
      <c r="AK127" s="1141" t="s">
        <v>12821</v>
      </c>
      <c r="AL127" s="1141"/>
      <c r="AM127" s="1141" t="s">
        <v>15835</v>
      </c>
      <c r="AN127" s="1141">
        <v>300</v>
      </c>
      <c r="AO127" s="1141" t="s">
        <v>15800</v>
      </c>
      <c r="AP127" s="1141" t="s">
        <v>14510</v>
      </c>
      <c r="AQ127" s="1141"/>
      <c r="AR127" s="1141" t="s">
        <v>16257</v>
      </c>
      <c r="AS127" s="1141"/>
      <c r="AT127" s="1141"/>
      <c r="AU127" s="1141"/>
      <c r="AV127" s="1141"/>
      <c r="AW127" s="1141" t="s">
        <v>15803</v>
      </c>
      <c r="AX127" s="1141"/>
      <c r="AY127" s="1141"/>
      <c r="AZ127" s="1141"/>
      <c r="BA127" s="1141"/>
      <c r="BB127" s="1141"/>
      <c r="BC127" s="1141"/>
      <c r="BD127" s="1141"/>
      <c r="BE127" s="1141">
        <v>1</v>
      </c>
      <c r="BF127" s="1141"/>
      <c r="BG127" s="1141"/>
      <c r="BH127" s="1141"/>
      <c r="BI127" s="1141"/>
      <c r="BJ127" s="1141">
        <v>1</v>
      </c>
      <c r="BK127" s="1141"/>
      <c r="BL127" s="1141"/>
      <c r="BM127" s="1141"/>
      <c r="BN127" s="1144">
        <v>45116</v>
      </c>
      <c r="BO127" s="1141">
        <v>2080</v>
      </c>
      <c r="BP127" s="1141">
        <v>2080</v>
      </c>
      <c r="BQ127" s="1141">
        <v>2080</v>
      </c>
      <c r="BR127" s="1141">
        <v>6240</v>
      </c>
      <c r="BS127" s="1141"/>
      <c r="BT127" s="1145">
        <v>45177</v>
      </c>
      <c r="BU127" s="1145">
        <v>45181</v>
      </c>
      <c r="BV127" s="1141"/>
      <c r="BW127" s="1141"/>
      <c r="BX127" s="1141"/>
      <c r="BY127" s="1141"/>
      <c r="BZ127" s="1141"/>
      <c r="CA127" s="1141"/>
      <c r="CB127" s="1141"/>
      <c r="CC127" s="1141" t="s">
        <v>16960</v>
      </c>
      <c r="CD127" s="1141" t="s">
        <v>16210</v>
      </c>
      <c r="CE127" s="1157">
        <v>45269.576574074075</v>
      </c>
      <c r="CF127" s="1141"/>
      <c r="CG127" s="1141"/>
      <c r="CH127" s="1141"/>
      <c r="CI127" s="1141"/>
      <c r="CJ127" s="1141" t="s">
        <v>16961</v>
      </c>
      <c r="CK127" s="1141" t="s">
        <v>16962</v>
      </c>
      <c r="CL127" s="1141" t="s">
        <v>2634</v>
      </c>
      <c r="CM127" s="1141" t="s">
        <v>16963</v>
      </c>
      <c r="CN127" s="1146" t="s">
        <v>294</v>
      </c>
      <c r="CO127" s="1140">
        <v>575</v>
      </c>
    </row>
    <row r="128" spans="1:93" ht="15" customHeight="1">
      <c r="A128" s="1147">
        <v>574</v>
      </c>
      <c r="B128" s="1148" t="s">
        <v>14320</v>
      </c>
      <c r="C128" s="1148" t="s">
        <v>16964</v>
      </c>
      <c r="D128" s="1150"/>
      <c r="E128" s="1148"/>
      <c r="F128" s="1148" t="s">
        <v>491</v>
      </c>
      <c r="G128" s="1148" t="s">
        <v>15786</v>
      </c>
      <c r="H128" s="1148" t="s">
        <v>515</v>
      </c>
      <c r="I128" s="1148" t="s">
        <v>2609</v>
      </c>
      <c r="J128" s="1148" t="s">
        <v>16139</v>
      </c>
      <c r="K128" s="1148" t="s">
        <v>16965</v>
      </c>
      <c r="L128" s="1148">
        <v>2023</v>
      </c>
      <c r="M128" s="1148" t="s">
        <v>2624</v>
      </c>
      <c r="N128" s="1151">
        <v>45270</v>
      </c>
      <c r="O128" s="1151">
        <v>45270</v>
      </c>
      <c r="P128" s="1151">
        <v>45270</v>
      </c>
      <c r="Q128" s="1148" t="s">
        <v>15089</v>
      </c>
      <c r="R128" s="1148" t="s">
        <v>15788</v>
      </c>
      <c r="S128" s="1148">
        <v>-6</v>
      </c>
      <c r="T128" s="1148" t="s">
        <v>15808</v>
      </c>
      <c r="U128" s="1151">
        <v>45087</v>
      </c>
      <c r="V128" s="1148" t="s">
        <v>15788</v>
      </c>
      <c r="W128" s="1148" t="s">
        <v>16957</v>
      </c>
      <c r="X128" s="1150"/>
      <c r="Y128" s="1148" t="s">
        <v>16966</v>
      </c>
      <c r="Z128" s="1148" t="s">
        <v>16967</v>
      </c>
      <c r="AA128" s="1148" t="s">
        <v>15793</v>
      </c>
      <c r="AB128" s="1148" t="s">
        <v>57</v>
      </c>
      <c r="AC128" s="1148">
        <v>2</v>
      </c>
      <c r="AD128" s="1148" t="s">
        <v>6340</v>
      </c>
      <c r="AE128" s="1148" t="s">
        <v>10509</v>
      </c>
      <c r="AF128" s="1148" t="s">
        <v>15906</v>
      </c>
      <c r="AG128" s="1150"/>
      <c r="AH128" s="1148"/>
      <c r="AI128" s="1148" t="s">
        <v>16233</v>
      </c>
      <c r="AJ128" s="1152">
        <v>45176</v>
      </c>
      <c r="AK128" s="1148" t="s">
        <v>12821</v>
      </c>
      <c r="AL128" s="1148"/>
      <c r="AM128" s="1148" t="s">
        <v>15835</v>
      </c>
      <c r="AN128" s="1148">
        <v>300</v>
      </c>
      <c r="AO128" s="1148" t="s">
        <v>15800</v>
      </c>
      <c r="AP128" s="1148" t="s">
        <v>14510</v>
      </c>
      <c r="AQ128" s="1148"/>
      <c r="AR128" s="1148"/>
      <c r="AS128" s="1148" t="s">
        <v>16968</v>
      </c>
      <c r="AT128" s="1148" t="s">
        <v>2609</v>
      </c>
      <c r="AU128" s="1148">
        <v>23.08</v>
      </c>
      <c r="AV128" s="1148" t="s">
        <v>16146</v>
      </c>
      <c r="AW128" s="1148" t="s">
        <v>15803</v>
      </c>
      <c r="AX128" s="1148"/>
      <c r="AY128" s="1148"/>
      <c r="AZ128" s="1148"/>
      <c r="BA128" s="1148"/>
      <c r="BB128" s="1148"/>
      <c r="BC128" s="1148"/>
      <c r="BD128" s="1148"/>
      <c r="BE128" s="1148">
        <v>1</v>
      </c>
      <c r="BF128" s="1148"/>
      <c r="BG128" s="1148"/>
      <c r="BH128" s="1148"/>
      <c r="BI128" s="1148"/>
      <c r="BJ128" s="1148">
        <v>1</v>
      </c>
      <c r="BK128" s="1148"/>
      <c r="BL128" s="1148"/>
      <c r="BM128" s="1148"/>
      <c r="BN128" s="1151">
        <v>45116</v>
      </c>
      <c r="BO128" s="1148">
        <v>2080</v>
      </c>
      <c r="BP128" s="1148">
        <v>2080</v>
      </c>
      <c r="BQ128" s="1148">
        <v>2080</v>
      </c>
      <c r="BR128" s="1148">
        <v>6240</v>
      </c>
      <c r="BS128" s="1148"/>
      <c r="BT128" s="1152">
        <v>45177</v>
      </c>
      <c r="BU128" s="1152">
        <v>45181</v>
      </c>
      <c r="BV128" s="1148"/>
      <c r="BW128" s="1148"/>
      <c r="BX128" s="1148"/>
      <c r="BY128" s="1148"/>
      <c r="BZ128" s="1148"/>
      <c r="CA128" s="1148"/>
      <c r="CB128" s="1148"/>
      <c r="CC128" s="1148" t="s">
        <v>16960</v>
      </c>
      <c r="CD128" s="1148" t="s">
        <v>16297</v>
      </c>
      <c r="CE128" s="1148" t="s">
        <v>16969</v>
      </c>
      <c r="CF128" s="1148"/>
      <c r="CG128" s="1148" t="s">
        <v>16968</v>
      </c>
      <c r="CH128" s="1148"/>
      <c r="CI128" s="1148"/>
      <c r="CJ128" s="1148" t="s">
        <v>16961</v>
      </c>
      <c r="CK128" s="1148" t="s">
        <v>16962</v>
      </c>
      <c r="CL128" s="1148" t="s">
        <v>16878</v>
      </c>
      <c r="CM128" s="1148" t="s">
        <v>16970</v>
      </c>
      <c r="CN128" s="1155" t="s">
        <v>16301</v>
      </c>
      <c r="CO128" s="1147">
        <v>574</v>
      </c>
    </row>
    <row r="129" spans="1:93" ht="15" customHeight="1">
      <c r="A129" s="1140">
        <v>568</v>
      </c>
      <c r="B129" s="1141" t="s">
        <v>14321</v>
      </c>
      <c r="C129" s="1141" t="s">
        <v>16971</v>
      </c>
      <c r="D129" s="1143"/>
      <c r="E129" s="1141"/>
      <c r="F129" s="1141" t="s">
        <v>491</v>
      </c>
      <c r="G129" s="1141" t="s">
        <v>15786</v>
      </c>
      <c r="H129" s="1141" t="s">
        <v>491</v>
      </c>
      <c r="I129" s="1141" t="s">
        <v>2634</v>
      </c>
      <c r="J129" s="1141" t="s">
        <v>16139</v>
      </c>
      <c r="K129" s="1141"/>
      <c r="L129" s="1141">
        <v>2023</v>
      </c>
      <c r="M129" s="1141" t="s">
        <v>7896</v>
      </c>
      <c r="N129" s="1141" t="s">
        <v>13667</v>
      </c>
      <c r="O129" s="1141" t="s">
        <v>13667</v>
      </c>
      <c r="P129" s="1141" t="s">
        <v>13667</v>
      </c>
      <c r="Q129" s="1141" t="s">
        <v>15089</v>
      </c>
      <c r="R129" s="1141" t="s">
        <v>15788</v>
      </c>
      <c r="S129" s="1141">
        <v>-14</v>
      </c>
      <c r="T129" s="1141" t="s">
        <v>15808</v>
      </c>
      <c r="U129" s="1144">
        <v>45087</v>
      </c>
      <c r="V129" s="1141" t="s">
        <v>15788</v>
      </c>
      <c r="W129" s="1141" t="s">
        <v>15870</v>
      </c>
      <c r="X129" s="1141"/>
      <c r="Y129" s="1141" t="s">
        <v>16972</v>
      </c>
      <c r="Z129" s="1143"/>
      <c r="AA129" s="1141" t="s">
        <v>15793</v>
      </c>
      <c r="AB129" s="1141" t="s">
        <v>52</v>
      </c>
      <c r="AC129" s="1141">
        <v>2</v>
      </c>
      <c r="AD129" s="1141" t="s">
        <v>6797</v>
      </c>
      <c r="AE129" s="1141" t="s">
        <v>10509</v>
      </c>
      <c r="AF129" s="1141" t="s">
        <v>16650</v>
      </c>
      <c r="AG129" s="1141" t="s">
        <v>16973</v>
      </c>
      <c r="AH129" s="1141" t="s">
        <v>16974</v>
      </c>
      <c r="AI129" s="1141" t="s">
        <v>15873</v>
      </c>
      <c r="AJ129" s="1145">
        <v>45177</v>
      </c>
      <c r="AK129" s="1141" t="s">
        <v>12821</v>
      </c>
      <c r="AL129" s="1141" t="s">
        <v>16975</v>
      </c>
      <c r="AM129" s="1141" t="s">
        <v>16655</v>
      </c>
      <c r="AN129" s="1141">
        <v>5</v>
      </c>
      <c r="AO129" s="1141" t="s">
        <v>15800</v>
      </c>
      <c r="AP129" s="1141" t="s">
        <v>16000</v>
      </c>
      <c r="AQ129" s="1141" t="s">
        <v>16001</v>
      </c>
      <c r="AR129" s="1141"/>
      <c r="AS129" s="1141"/>
      <c r="AT129" s="1141"/>
      <c r="AU129" s="1141"/>
      <c r="AV129" s="1141"/>
      <c r="AW129" s="1141" t="s">
        <v>15803</v>
      </c>
      <c r="AX129" s="1141"/>
      <c r="AY129" s="1141"/>
      <c r="AZ129" s="1141"/>
      <c r="BA129" s="1141"/>
      <c r="BB129" s="1141"/>
      <c r="BC129" s="1141"/>
      <c r="BD129" s="1141"/>
      <c r="BE129" s="1141">
        <v>1</v>
      </c>
      <c r="BF129" s="1141"/>
      <c r="BG129" s="1141"/>
      <c r="BH129" s="1141"/>
      <c r="BI129" s="1141"/>
      <c r="BJ129" s="1141">
        <v>1</v>
      </c>
      <c r="BK129" s="1141"/>
      <c r="BL129" s="1141"/>
      <c r="BM129" s="1141"/>
      <c r="BN129" s="1144">
        <v>45025</v>
      </c>
      <c r="BO129" s="1141">
        <v>61966</v>
      </c>
      <c r="BP129" s="1141">
        <v>39966</v>
      </c>
      <c r="BQ129" s="1141"/>
      <c r="BR129" s="1141">
        <v>101932</v>
      </c>
      <c r="BS129" s="1141"/>
      <c r="BT129" s="1145">
        <v>45181</v>
      </c>
      <c r="BU129" s="1145">
        <v>45182</v>
      </c>
      <c r="BV129" s="1141"/>
      <c r="BW129" s="1141"/>
      <c r="BX129" s="1141"/>
      <c r="BY129" s="1141"/>
      <c r="BZ129" s="1141"/>
      <c r="CA129" s="1141"/>
      <c r="CB129" s="1141"/>
      <c r="CC129" s="1141" t="s">
        <v>16976</v>
      </c>
      <c r="CD129" s="1141" t="s">
        <v>16210</v>
      </c>
      <c r="CE129" s="1141" t="s">
        <v>16977</v>
      </c>
      <c r="CF129" s="1141"/>
      <c r="CG129" s="1141"/>
      <c r="CH129" s="1141"/>
      <c r="CI129" s="1141"/>
      <c r="CJ129" s="1141" t="s">
        <v>16978</v>
      </c>
      <c r="CK129" s="1141" t="s">
        <v>16979</v>
      </c>
      <c r="CL129" s="1141" t="s">
        <v>2634</v>
      </c>
      <c r="CM129" s="1141" t="e">
        <v>#N/A</v>
      </c>
      <c r="CN129" s="1146" t="e">
        <v>#N/A</v>
      </c>
      <c r="CO129" s="1140">
        <v>568</v>
      </c>
    </row>
    <row r="130" spans="1:93" ht="15" customHeight="1">
      <c r="A130" s="1147">
        <v>567</v>
      </c>
      <c r="B130" s="1148" t="s">
        <v>14322</v>
      </c>
      <c r="C130" s="1148" t="s">
        <v>16980</v>
      </c>
      <c r="D130" s="1150"/>
      <c r="E130" s="1148"/>
      <c r="F130" s="1148" t="s">
        <v>491</v>
      </c>
      <c r="G130" s="1148" t="s">
        <v>15786</v>
      </c>
      <c r="H130" s="1148" t="s">
        <v>515</v>
      </c>
      <c r="I130" s="1148" t="s">
        <v>2634</v>
      </c>
      <c r="J130" s="1148" t="s">
        <v>16139</v>
      </c>
      <c r="K130" s="1148" t="s">
        <v>16188</v>
      </c>
      <c r="L130" s="1148">
        <v>2023</v>
      </c>
      <c r="M130" s="1148" t="s">
        <v>2766</v>
      </c>
      <c r="N130" s="1148" t="s">
        <v>7896</v>
      </c>
      <c r="O130" s="1148" t="s">
        <v>13417</v>
      </c>
      <c r="P130" s="1148" t="s">
        <v>13417</v>
      </c>
      <c r="Q130" s="1148" t="s">
        <v>15258</v>
      </c>
      <c r="R130" s="1148" t="s">
        <v>15788</v>
      </c>
      <c r="S130" s="1148">
        <v>-55</v>
      </c>
      <c r="T130" s="1148" t="s">
        <v>15808</v>
      </c>
      <c r="U130" s="1151">
        <v>45087</v>
      </c>
      <c r="V130" s="1148" t="s">
        <v>15788</v>
      </c>
      <c r="W130" s="1148" t="s">
        <v>15870</v>
      </c>
      <c r="X130" s="1148"/>
      <c r="Y130" s="1148" t="s">
        <v>16972</v>
      </c>
      <c r="Z130" s="1150"/>
      <c r="AA130" s="1148" t="s">
        <v>15793</v>
      </c>
      <c r="AB130" s="1148" t="s">
        <v>52</v>
      </c>
      <c r="AC130" s="1148">
        <v>2</v>
      </c>
      <c r="AD130" s="1148" t="s">
        <v>6797</v>
      </c>
      <c r="AE130" s="1148" t="s">
        <v>10509</v>
      </c>
      <c r="AF130" s="1148" t="s">
        <v>16650</v>
      </c>
      <c r="AG130" s="1148" t="s">
        <v>16973</v>
      </c>
      <c r="AH130" s="1148" t="s">
        <v>16981</v>
      </c>
      <c r="AI130" s="1148" t="s">
        <v>15873</v>
      </c>
      <c r="AJ130" s="1152">
        <v>45177</v>
      </c>
      <c r="AK130" s="1148" t="s">
        <v>12821</v>
      </c>
      <c r="AL130" s="1148"/>
      <c r="AM130" s="1148" t="s">
        <v>15937</v>
      </c>
      <c r="AN130" s="1148">
        <v>100</v>
      </c>
      <c r="AO130" s="1148" t="s">
        <v>15800</v>
      </c>
      <c r="AP130" s="1148" t="s">
        <v>14510</v>
      </c>
      <c r="AQ130" s="1148" t="s">
        <v>16001</v>
      </c>
      <c r="AR130" s="1148"/>
      <c r="AS130" s="1148"/>
      <c r="AT130" s="1148"/>
      <c r="AU130" s="1148"/>
      <c r="AV130" s="1148"/>
      <c r="AW130" s="1148" t="s">
        <v>15803</v>
      </c>
      <c r="AX130" s="1148"/>
      <c r="AY130" s="1148"/>
      <c r="AZ130" s="1148"/>
      <c r="BA130" s="1148"/>
      <c r="BB130" s="1148"/>
      <c r="BC130" s="1148"/>
      <c r="BD130" s="1148"/>
      <c r="BE130" s="1148">
        <v>1</v>
      </c>
      <c r="BF130" s="1148"/>
      <c r="BG130" s="1148"/>
      <c r="BH130" s="1148"/>
      <c r="BI130" s="1148"/>
      <c r="BJ130" s="1148">
        <v>1</v>
      </c>
      <c r="BK130" s="1148"/>
      <c r="BL130" s="1148"/>
      <c r="BM130" s="1148"/>
      <c r="BN130" s="1151">
        <v>45025</v>
      </c>
      <c r="BO130" s="1148">
        <v>8068</v>
      </c>
      <c r="BP130" s="1148">
        <v>4068</v>
      </c>
      <c r="BQ130" s="1148"/>
      <c r="BR130" s="1148">
        <v>12136</v>
      </c>
      <c r="BS130" s="1148"/>
      <c r="BT130" s="1152">
        <v>45181</v>
      </c>
      <c r="BU130" s="1152">
        <v>45182</v>
      </c>
      <c r="BV130" s="1148"/>
      <c r="BW130" s="1148"/>
      <c r="BX130" s="1148"/>
      <c r="BY130" s="1148"/>
      <c r="BZ130" s="1148"/>
      <c r="CA130" s="1148"/>
      <c r="CB130" s="1148"/>
      <c r="CC130" s="1148" t="s">
        <v>16982</v>
      </c>
      <c r="CD130" s="1148" t="s">
        <v>16210</v>
      </c>
      <c r="CE130" s="1148" t="s">
        <v>16983</v>
      </c>
      <c r="CF130" s="1148"/>
      <c r="CG130" s="1148"/>
      <c r="CH130" s="1148"/>
      <c r="CI130" s="1148"/>
      <c r="CJ130" s="1148" t="s">
        <v>16978</v>
      </c>
      <c r="CK130" s="1148" t="s">
        <v>16979</v>
      </c>
      <c r="CL130" s="1148" t="s">
        <v>2634</v>
      </c>
      <c r="CM130" s="1148" t="e">
        <v>#N/A</v>
      </c>
      <c r="CN130" s="1155" t="e">
        <v>#N/A</v>
      </c>
      <c r="CO130" s="1147">
        <v>567</v>
      </c>
    </row>
    <row r="131" spans="1:93" ht="15" customHeight="1">
      <c r="A131" s="1140">
        <v>555</v>
      </c>
      <c r="B131" s="1141" t="s">
        <v>14323</v>
      </c>
      <c r="C131" s="1141" t="s">
        <v>16984</v>
      </c>
      <c r="D131" s="1141"/>
      <c r="E131" s="1141"/>
      <c r="F131" s="1141" t="s">
        <v>491</v>
      </c>
      <c r="G131" s="1141" t="s">
        <v>15786</v>
      </c>
      <c r="H131" s="1141" t="s">
        <v>491</v>
      </c>
      <c r="I131" s="1141" t="s">
        <v>2634</v>
      </c>
      <c r="J131" s="1141" t="s">
        <v>16139</v>
      </c>
      <c r="K131" s="1141"/>
      <c r="L131" s="1141">
        <v>2023</v>
      </c>
      <c r="M131" s="1141" t="s">
        <v>2783</v>
      </c>
      <c r="N131" s="1141" t="s">
        <v>3298</v>
      </c>
      <c r="O131" s="1141" t="s">
        <v>3298</v>
      </c>
      <c r="P131" s="1141" t="s">
        <v>3298</v>
      </c>
      <c r="Q131" s="1141" t="s">
        <v>15089</v>
      </c>
      <c r="R131" s="1141" t="s">
        <v>15788</v>
      </c>
      <c r="S131" s="1141">
        <v>-24</v>
      </c>
      <c r="T131" s="1141" t="s">
        <v>15808</v>
      </c>
      <c r="U131" s="1144">
        <v>45087</v>
      </c>
      <c r="V131" s="1141" t="s">
        <v>16985</v>
      </c>
      <c r="W131" s="1141" t="s">
        <v>16986</v>
      </c>
      <c r="X131" s="1143"/>
      <c r="Y131" s="1141" t="s">
        <v>16987</v>
      </c>
      <c r="Z131" s="1143"/>
      <c r="AA131" s="1141" t="s">
        <v>15793</v>
      </c>
      <c r="AB131" s="1141" t="s">
        <v>2603</v>
      </c>
      <c r="AC131" s="1141">
        <v>2</v>
      </c>
      <c r="AD131" s="1141" t="s">
        <v>13530</v>
      </c>
      <c r="AE131" s="1141" t="s">
        <v>10509</v>
      </c>
      <c r="AF131" s="1141" t="s">
        <v>16815</v>
      </c>
      <c r="AG131" s="1141" t="s">
        <v>16816</v>
      </c>
      <c r="AH131" s="1141">
        <v>193368182</v>
      </c>
      <c r="AI131" s="1141" t="s">
        <v>15992</v>
      </c>
      <c r="AJ131" s="1145">
        <v>45180</v>
      </c>
      <c r="AK131" s="1141" t="s">
        <v>12821</v>
      </c>
      <c r="AL131" s="1141" t="s">
        <v>16988</v>
      </c>
      <c r="AM131" s="1141" t="s">
        <v>15852</v>
      </c>
      <c r="AN131" s="1141">
        <v>2</v>
      </c>
      <c r="AO131" s="1141" t="s">
        <v>16355</v>
      </c>
      <c r="AP131" s="1141" t="s">
        <v>15801</v>
      </c>
      <c r="AQ131" s="1141" t="s">
        <v>15853</v>
      </c>
      <c r="AR131" s="1141" t="s">
        <v>2152</v>
      </c>
      <c r="AS131" s="1141"/>
      <c r="AT131" s="1141"/>
      <c r="AU131" s="1141"/>
      <c r="AV131" s="1141"/>
      <c r="AW131" s="1141" t="s">
        <v>15803</v>
      </c>
      <c r="AX131" s="1141"/>
      <c r="AY131" s="1141"/>
      <c r="AZ131" s="1141"/>
      <c r="BA131" s="1141"/>
      <c r="BB131" s="1141"/>
      <c r="BC131" s="1141"/>
      <c r="BD131" s="1141"/>
      <c r="BE131" s="1141">
        <v>1</v>
      </c>
      <c r="BF131" s="1141"/>
      <c r="BG131" s="1141"/>
      <c r="BH131" s="1141"/>
      <c r="BI131" s="1141"/>
      <c r="BJ131" s="1141">
        <v>1</v>
      </c>
      <c r="BK131" s="1141"/>
      <c r="BL131" s="1141"/>
      <c r="BM131" s="1141"/>
      <c r="BN131" s="1141" t="s">
        <v>16296</v>
      </c>
      <c r="BO131" s="1141">
        <v>1168368</v>
      </c>
      <c r="BP131" s="1141"/>
      <c r="BQ131" s="1141"/>
      <c r="BR131" s="1141">
        <v>1168368</v>
      </c>
      <c r="BS131" s="1141"/>
      <c r="BT131" s="1145">
        <v>45181</v>
      </c>
      <c r="BU131" s="1145">
        <v>45192</v>
      </c>
      <c r="BV131" s="1141"/>
      <c r="BW131" s="1141"/>
      <c r="BX131" s="1141"/>
      <c r="BY131" s="1141"/>
      <c r="BZ131" s="1141"/>
      <c r="CA131" s="1141"/>
      <c r="CB131" s="1141"/>
      <c r="CC131" s="1141"/>
      <c r="CD131" s="1141" t="s">
        <v>16210</v>
      </c>
      <c r="CE131" s="1141" t="s">
        <v>16989</v>
      </c>
      <c r="CF131" s="1141"/>
      <c r="CG131" s="1141"/>
      <c r="CH131" s="1141"/>
      <c r="CI131" s="1141"/>
      <c r="CJ131" s="1141"/>
      <c r="CK131" s="1141" t="s">
        <v>16819</v>
      </c>
      <c r="CL131" s="1141" t="s">
        <v>2634</v>
      </c>
      <c r="CM131" s="1141" t="e">
        <v>#N/A</v>
      </c>
      <c r="CN131" s="1146" t="e">
        <v>#N/A</v>
      </c>
      <c r="CO131" s="1140">
        <v>555</v>
      </c>
    </row>
    <row r="132" spans="1:93" ht="15" customHeight="1">
      <c r="A132" s="1147">
        <v>528</v>
      </c>
      <c r="B132" s="1148" t="s">
        <v>14324</v>
      </c>
      <c r="C132" s="1148" t="s">
        <v>16990</v>
      </c>
      <c r="D132" s="1150"/>
      <c r="E132" s="1150"/>
      <c r="F132" s="1148" t="s">
        <v>491</v>
      </c>
      <c r="G132" s="1148" t="s">
        <v>15786</v>
      </c>
      <c r="H132" s="1148" t="s">
        <v>515</v>
      </c>
      <c r="I132" s="1148" t="s">
        <v>2609</v>
      </c>
      <c r="J132" s="1148" t="s">
        <v>16139</v>
      </c>
      <c r="K132" s="1148" t="s">
        <v>16188</v>
      </c>
      <c r="L132" s="1148">
        <v>2023</v>
      </c>
      <c r="M132" s="1148" t="s">
        <v>13417</v>
      </c>
      <c r="N132" s="1151">
        <v>45026</v>
      </c>
      <c r="O132" s="1148" t="s">
        <v>13747</v>
      </c>
      <c r="P132" s="1148" t="s">
        <v>13747</v>
      </c>
      <c r="Q132" s="1148" t="s">
        <v>15258</v>
      </c>
      <c r="R132" s="1148" t="s">
        <v>15788</v>
      </c>
      <c r="S132" s="1148">
        <v>-40</v>
      </c>
      <c r="T132" s="1148" t="s">
        <v>15808</v>
      </c>
      <c r="U132" s="1151">
        <v>45087</v>
      </c>
      <c r="V132" s="1148" t="s">
        <v>15788</v>
      </c>
      <c r="W132" s="1148" t="s">
        <v>16991</v>
      </c>
      <c r="X132" s="1150"/>
      <c r="Y132" s="1148" t="s">
        <v>16992</v>
      </c>
      <c r="Z132" s="1148" t="s">
        <v>16993</v>
      </c>
      <c r="AA132" s="1148" t="s">
        <v>15831</v>
      </c>
      <c r="AB132" s="1148" t="s">
        <v>48</v>
      </c>
      <c r="AC132" s="1148">
        <v>2</v>
      </c>
      <c r="AD132" s="1148" t="s">
        <v>9509</v>
      </c>
      <c r="AE132" s="1148" t="s">
        <v>10509</v>
      </c>
      <c r="AF132" s="1148" t="s">
        <v>16102</v>
      </c>
      <c r="AG132" s="1150"/>
      <c r="AH132" s="1148"/>
      <c r="AI132" s="1148" t="s">
        <v>16102</v>
      </c>
      <c r="AJ132" s="1152">
        <v>45181</v>
      </c>
      <c r="AK132" s="1148" t="s">
        <v>12821</v>
      </c>
      <c r="AL132" s="1148"/>
      <c r="AM132" s="1148" t="s">
        <v>15835</v>
      </c>
      <c r="AN132" s="1148">
        <v>100</v>
      </c>
      <c r="AO132" s="1148" t="s">
        <v>15800</v>
      </c>
      <c r="AP132" s="1148" t="s">
        <v>14510</v>
      </c>
      <c r="AQ132" s="1148"/>
      <c r="AR132" s="1148"/>
      <c r="AS132" s="1148" t="s">
        <v>16994</v>
      </c>
      <c r="AT132" s="1148" t="s">
        <v>2609</v>
      </c>
      <c r="AU132" s="1148">
        <v>15.38</v>
      </c>
      <c r="AV132" s="1148" t="s">
        <v>16195</v>
      </c>
      <c r="AW132" s="1148"/>
      <c r="AX132" s="1148"/>
      <c r="AY132" s="1148"/>
      <c r="AZ132" s="1148"/>
      <c r="BA132" s="1148"/>
      <c r="BB132" s="1148"/>
      <c r="BC132" s="1148"/>
      <c r="BD132" s="1148"/>
      <c r="BE132" s="1148">
        <v>1</v>
      </c>
      <c r="BF132" s="1148"/>
      <c r="BG132" s="1148"/>
      <c r="BH132" s="1148"/>
      <c r="BI132" s="1148"/>
      <c r="BJ132" s="1148">
        <v>1</v>
      </c>
      <c r="BK132" s="1148"/>
      <c r="BL132" s="1148"/>
      <c r="BM132" s="1148"/>
      <c r="BN132" s="1151">
        <v>45208</v>
      </c>
      <c r="BO132" s="1148">
        <v>1668</v>
      </c>
      <c r="BP132" s="1148">
        <v>1666</v>
      </c>
      <c r="BQ132" s="1148"/>
      <c r="BR132" s="1148">
        <v>3334</v>
      </c>
      <c r="BS132" s="1148"/>
      <c r="BT132" s="1152">
        <v>45182</v>
      </c>
      <c r="BU132" s="1152">
        <v>45187</v>
      </c>
      <c r="BV132" s="1148"/>
      <c r="BW132" s="1148"/>
      <c r="BX132" s="1148"/>
      <c r="BY132" s="1148"/>
      <c r="BZ132" s="1148"/>
      <c r="CA132" s="1148"/>
      <c r="CB132" s="1148"/>
      <c r="CC132" s="1148" t="s">
        <v>16995</v>
      </c>
      <c r="CD132" s="1148" t="s">
        <v>16996</v>
      </c>
      <c r="CE132" s="1148" t="s">
        <v>16997</v>
      </c>
      <c r="CF132" s="1148"/>
      <c r="CG132" s="1148" t="s">
        <v>16994</v>
      </c>
      <c r="CH132" s="1148"/>
      <c r="CI132" s="1148"/>
      <c r="CJ132" s="1148" t="s">
        <v>16998</v>
      </c>
      <c r="CK132" s="1148" t="s">
        <v>16999</v>
      </c>
      <c r="CL132" s="1148" t="s">
        <v>2609</v>
      </c>
      <c r="CM132" s="1148" t="s">
        <v>17000</v>
      </c>
      <c r="CN132" s="1155" t="s">
        <v>292</v>
      </c>
      <c r="CO132" s="1147">
        <v>528</v>
      </c>
    </row>
    <row r="133" spans="1:93" ht="15" customHeight="1">
      <c r="A133" s="1140">
        <v>522</v>
      </c>
      <c r="B133" s="1141" t="s">
        <v>14325</v>
      </c>
      <c r="C133" s="1141" t="s">
        <v>17001</v>
      </c>
      <c r="D133" s="1141"/>
      <c r="E133" s="1141"/>
      <c r="F133" s="1141" t="s">
        <v>491</v>
      </c>
      <c r="G133" s="1141" t="s">
        <v>15786</v>
      </c>
      <c r="H133" s="1141" t="s">
        <v>491</v>
      </c>
      <c r="I133" s="1141" t="s">
        <v>2609</v>
      </c>
      <c r="J133" s="1141" t="s">
        <v>16139</v>
      </c>
      <c r="K133" s="1141"/>
      <c r="L133" s="1141">
        <v>2023</v>
      </c>
      <c r="M133" s="1141" t="s">
        <v>17002</v>
      </c>
      <c r="N133" s="1141" t="s">
        <v>16811</v>
      </c>
      <c r="O133" s="1141" t="s">
        <v>16811</v>
      </c>
      <c r="P133" s="1141" t="s">
        <v>16811</v>
      </c>
      <c r="Q133" s="1141" t="s">
        <v>15089</v>
      </c>
      <c r="R133" s="1141" t="s">
        <v>15788</v>
      </c>
      <c r="S133" s="1141">
        <v>-15</v>
      </c>
      <c r="T133" s="1141" t="s">
        <v>15808</v>
      </c>
      <c r="U133" s="1144">
        <v>45087</v>
      </c>
      <c r="V133" s="1141" t="s">
        <v>15788</v>
      </c>
      <c r="W133" s="1141" t="s">
        <v>17003</v>
      </c>
      <c r="X133" s="1143"/>
      <c r="Y133" s="1141" t="s">
        <v>17004</v>
      </c>
      <c r="Z133" s="1143"/>
      <c r="AA133" s="1141" t="s">
        <v>15831</v>
      </c>
      <c r="AB133" s="1141" t="s">
        <v>48</v>
      </c>
      <c r="AC133" s="1141">
        <v>2</v>
      </c>
      <c r="AD133" s="1141" t="s">
        <v>57</v>
      </c>
      <c r="AE133" s="1141" t="s">
        <v>10509</v>
      </c>
      <c r="AF133" s="1141" t="s">
        <v>17005</v>
      </c>
      <c r="AG133" s="1141" t="s">
        <v>17006</v>
      </c>
      <c r="AH133" s="1141" t="s">
        <v>17007</v>
      </c>
      <c r="AI133" s="1141" t="s">
        <v>15953</v>
      </c>
      <c r="AJ133" s="1145">
        <v>45182</v>
      </c>
      <c r="AK133" s="1141" t="s">
        <v>12821</v>
      </c>
      <c r="AL133" s="1141" t="s">
        <v>17008</v>
      </c>
      <c r="AM133" s="1141" t="s">
        <v>16035</v>
      </c>
      <c r="AN133" s="1141">
        <v>10</v>
      </c>
      <c r="AO133" s="1141" t="s">
        <v>15800</v>
      </c>
      <c r="AP133" s="1141" t="s">
        <v>15818</v>
      </c>
      <c r="AQ133" s="1141" t="s">
        <v>14479</v>
      </c>
      <c r="AR133" s="1141"/>
      <c r="AS133" s="1141" t="s">
        <v>17009</v>
      </c>
      <c r="AT133" s="1141" t="s">
        <v>2609</v>
      </c>
      <c r="AU133" s="1141">
        <v>15.38</v>
      </c>
      <c r="AV133" s="1141" t="s">
        <v>16195</v>
      </c>
      <c r="AW133" s="1141" t="s">
        <v>15803</v>
      </c>
      <c r="AX133" s="1141"/>
      <c r="AY133" s="1141"/>
      <c r="AZ133" s="1141"/>
      <c r="BA133" s="1141"/>
      <c r="BB133" s="1141"/>
      <c r="BC133" s="1141"/>
      <c r="BD133" s="1141"/>
      <c r="BE133" s="1141">
        <v>1</v>
      </c>
      <c r="BF133" s="1141"/>
      <c r="BG133" s="1141"/>
      <c r="BH133" s="1141"/>
      <c r="BI133" s="1141"/>
      <c r="BJ133" s="1141">
        <v>1</v>
      </c>
      <c r="BK133" s="1141"/>
      <c r="BL133" s="1141"/>
      <c r="BM133" s="1141"/>
      <c r="BN133" s="1141" t="s">
        <v>17010</v>
      </c>
      <c r="BO133" s="1141">
        <v>25212</v>
      </c>
      <c r="BP133" s="1141">
        <v>25212</v>
      </c>
      <c r="BQ133" s="1141"/>
      <c r="BR133" s="1141">
        <v>50424</v>
      </c>
      <c r="BS133" s="1141"/>
      <c r="BT133" s="1145">
        <v>45182</v>
      </c>
      <c r="BU133" s="1145">
        <v>45183</v>
      </c>
      <c r="BV133" s="1141"/>
      <c r="BW133" s="1141"/>
      <c r="BX133" s="1141"/>
      <c r="BY133" s="1141"/>
      <c r="BZ133" s="1141"/>
      <c r="CA133" s="1141"/>
      <c r="CB133" s="1141"/>
      <c r="CC133" s="1141"/>
      <c r="CD133" s="1141" t="s">
        <v>17011</v>
      </c>
      <c r="CE133" s="1141" t="s">
        <v>17012</v>
      </c>
      <c r="CF133" s="1141"/>
      <c r="CG133" s="1141" t="s">
        <v>17009</v>
      </c>
      <c r="CH133" s="1141"/>
      <c r="CI133" s="1141"/>
      <c r="CJ133" s="1141" t="s">
        <v>17013</v>
      </c>
      <c r="CK133" s="1141" t="s">
        <v>17014</v>
      </c>
      <c r="CL133" s="1141" t="s">
        <v>2609</v>
      </c>
      <c r="CM133" s="1141" t="s">
        <v>17015</v>
      </c>
      <c r="CN133" s="1146" t="s">
        <v>16172</v>
      </c>
      <c r="CO133" s="1140">
        <v>522</v>
      </c>
    </row>
    <row r="134" spans="1:93" ht="15" customHeight="1">
      <c r="A134" s="1147">
        <v>514</v>
      </c>
      <c r="B134" s="1148" t="s">
        <v>13773</v>
      </c>
      <c r="C134" s="1148" t="s">
        <v>13774</v>
      </c>
      <c r="D134" s="1150"/>
      <c r="E134" s="1148"/>
      <c r="F134" s="1148" t="s">
        <v>491</v>
      </c>
      <c r="G134" s="1148" t="s">
        <v>15786</v>
      </c>
      <c r="H134" s="1148" t="s">
        <v>515</v>
      </c>
      <c r="I134" s="1148" t="s">
        <v>2634</v>
      </c>
      <c r="J134" s="1148" t="s">
        <v>16139</v>
      </c>
      <c r="K134" s="1148"/>
      <c r="L134" s="1148">
        <v>2023</v>
      </c>
      <c r="M134" s="1151">
        <v>44936</v>
      </c>
      <c r="N134" s="1148" t="s">
        <v>13775</v>
      </c>
      <c r="O134" s="1148" t="s">
        <v>13775</v>
      </c>
      <c r="P134" s="1148" t="s">
        <v>13775</v>
      </c>
      <c r="Q134" s="1148" t="s">
        <v>15089</v>
      </c>
      <c r="R134" s="1148" t="s">
        <v>15788</v>
      </c>
      <c r="S134" s="1148">
        <v>-13</v>
      </c>
      <c r="T134" s="1148" t="s">
        <v>15808</v>
      </c>
      <c r="U134" s="1151">
        <v>45087</v>
      </c>
      <c r="V134" s="1148" t="s">
        <v>15788</v>
      </c>
      <c r="W134" s="1148" t="s">
        <v>17016</v>
      </c>
      <c r="X134" s="1150"/>
      <c r="Y134" s="1148" t="s">
        <v>17017</v>
      </c>
      <c r="Z134" s="1150"/>
      <c r="AA134" s="1148" t="s">
        <v>15793</v>
      </c>
      <c r="AB134" s="1148" t="s">
        <v>52</v>
      </c>
      <c r="AC134" s="1148">
        <v>2</v>
      </c>
      <c r="AD134" s="1148" t="s">
        <v>6238</v>
      </c>
      <c r="AE134" s="1148" t="s">
        <v>10509</v>
      </c>
      <c r="AF134" s="1148" t="s">
        <v>17018</v>
      </c>
      <c r="AG134" s="1150"/>
      <c r="AH134" s="1148"/>
      <c r="AI134" s="1148" t="s">
        <v>17019</v>
      </c>
      <c r="AJ134" s="1152">
        <v>45184</v>
      </c>
      <c r="AK134" s="1148" t="s">
        <v>12821</v>
      </c>
      <c r="AL134" s="1148" t="s">
        <v>17020</v>
      </c>
      <c r="AM134" s="1148" t="s">
        <v>17021</v>
      </c>
      <c r="AN134" s="1148"/>
      <c r="AO134" s="1148"/>
      <c r="AP134" s="1148" t="s">
        <v>14510</v>
      </c>
      <c r="AQ134" s="1148"/>
      <c r="AR134" s="1148"/>
      <c r="AS134" s="1148"/>
      <c r="AT134" s="1148"/>
      <c r="AU134" s="1148"/>
      <c r="AV134" s="1148"/>
      <c r="AW134" s="1148" t="s">
        <v>15803</v>
      </c>
      <c r="AX134" s="1148"/>
      <c r="AY134" s="1148"/>
      <c r="AZ134" s="1148"/>
      <c r="BA134" s="1148"/>
      <c r="BB134" s="1148"/>
      <c r="BC134" s="1148"/>
      <c r="BD134" s="1148"/>
      <c r="BE134" s="1148">
        <v>1</v>
      </c>
      <c r="BF134" s="1148"/>
      <c r="BG134" s="1148"/>
      <c r="BH134" s="1148"/>
      <c r="BI134" s="1148"/>
      <c r="BJ134" s="1148">
        <v>1</v>
      </c>
      <c r="BK134" s="1148"/>
      <c r="BL134" s="1148"/>
      <c r="BM134" s="1148"/>
      <c r="BN134" s="1148" t="s">
        <v>14869</v>
      </c>
      <c r="BO134" s="1148">
        <v>540</v>
      </c>
      <c r="BP134" s="1148">
        <v>540</v>
      </c>
      <c r="BQ134" s="1148">
        <v>540</v>
      </c>
      <c r="BR134" s="1148">
        <v>1620</v>
      </c>
      <c r="BS134" s="1148"/>
      <c r="BT134" s="1152">
        <v>45190</v>
      </c>
      <c r="BU134" s="1152">
        <v>45202</v>
      </c>
      <c r="BV134" s="1148"/>
      <c r="BW134" s="1148"/>
      <c r="BX134" s="1148"/>
      <c r="BY134" s="1148"/>
      <c r="BZ134" s="1148"/>
      <c r="CA134" s="1148"/>
      <c r="CB134" s="1148"/>
      <c r="CC134" s="1148" t="s">
        <v>17022</v>
      </c>
      <c r="CD134" s="1148" t="s">
        <v>16210</v>
      </c>
      <c r="CE134" s="1154">
        <v>44995.483576388891</v>
      </c>
      <c r="CF134" s="1148"/>
      <c r="CG134" s="1148"/>
      <c r="CH134" s="1148"/>
      <c r="CI134" s="1148"/>
      <c r="CJ134" s="1148"/>
      <c r="CK134" s="1148" t="s">
        <v>17023</v>
      </c>
      <c r="CL134" s="1148" t="s">
        <v>2634</v>
      </c>
      <c r="CM134" s="1148" t="e">
        <v>#N/A</v>
      </c>
      <c r="CN134" s="1155" t="e">
        <v>#N/A</v>
      </c>
      <c r="CO134" s="1147">
        <v>514</v>
      </c>
    </row>
    <row r="135" spans="1:93" ht="15" customHeight="1">
      <c r="A135" s="1140">
        <v>512</v>
      </c>
      <c r="B135" s="1141" t="s">
        <v>14327</v>
      </c>
      <c r="C135" s="1141" t="s">
        <v>17024</v>
      </c>
      <c r="D135" s="1141" t="s">
        <v>17025</v>
      </c>
      <c r="E135" s="1143"/>
      <c r="F135" s="1141" t="s">
        <v>491</v>
      </c>
      <c r="G135" s="1141" t="s">
        <v>15786</v>
      </c>
      <c r="H135" s="1141" t="s">
        <v>491</v>
      </c>
      <c r="I135" s="1141" t="s">
        <v>2634</v>
      </c>
      <c r="J135" s="1141" t="s">
        <v>16139</v>
      </c>
      <c r="K135" s="1141"/>
      <c r="L135" s="1141">
        <v>2023</v>
      </c>
      <c r="M135" s="1141" t="s">
        <v>13417</v>
      </c>
      <c r="N135" s="1141" t="s">
        <v>16793</v>
      </c>
      <c r="O135" s="1141" t="s">
        <v>16793</v>
      </c>
      <c r="P135" s="1141" t="s">
        <v>16793</v>
      </c>
      <c r="Q135" s="1141" t="s">
        <v>15089</v>
      </c>
      <c r="R135" s="1141" t="s">
        <v>15788</v>
      </c>
      <c r="S135" s="1141">
        <v>-21</v>
      </c>
      <c r="T135" s="1141" t="s">
        <v>15808</v>
      </c>
      <c r="U135" s="1144">
        <v>45087</v>
      </c>
      <c r="V135" s="1141" t="s">
        <v>17026</v>
      </c>
      <c r="W135" s="1141" t="s">
        <v>17027</v>
      </c>
      <c r="X135" s="1141"/>
      <c r="Y135" s="1141" t="s">
        <v>17028</v>
      </c>
      <c r="Z135" s="1141" t="s">
        <v>17029</v>
      </c>
      <c r="AA135" s="1141" t="s">
        <v>15793</v>
      </c>
      <c r="AB135" s="1141" t="s">
        <v>2603</v>
      </c>
      <c r="AC135" s="1141">
        <v>2</v>
      </c>
      <c r="AD135" s="1141" t="s">
        <v>13530</v>
      </c>
      <c r="AE135" s="1141" t="s">
        <v>10509</v>
      </c>
      <c r="AF135" s="1141" t="s">
        <v>15863</v>
      </c>
      <c r="AG135" s="1141" t="s">
        <v>17006</v>
      </c>
      <c r="AH135" s="1141" t="s">
        <v>17007</v>
      </c>
      <c r="AI135" s="1141" t="s">
        <v>15797</v>
      </c>
      <c r="AJ135" s="1145">
        <v>45184</v>
      </c>
      <c r="AK135" s="1141" t="s">
        <v>12821</v>
      </c>
      <c r="AL135" s="1141" t="s">
        <v>17030</v>
      </c>
      <c r="AM135" s="1141" t="s">
        <v>15817</v>
      </c>
      <c r="AN135" s="1141">
        <v>4</v>
      </c>
      <c r="AO135" s="1141" t="s">
        <v>15800</v>
      </c>
      <c r="AP135" s="1141" t="s">
        <v>15818</v>
      </c>
      <c r="AQ135" s="1141" t="s">
        <v>14466</v>
      </c>
      <c r="AR135" s="1141" t="s">
        <v>2152</v>
      </c>
      <c r="AS135" s="1141"/>
      <c r="AT135" s="1141"/>
      <c r="AU135" s="1141"/>
      <c r="AV135" s="1141"/>
      <c r="AW135" s="1141" t="s">
        <v>15803</v>
      </c>
      <c r="AX135" s="1141"/>
      <c r="AY135" s="1141"/>
      <c r="AZ135" s="1141"/>
      <c r="BA135" s="1141"/>
      <c r="BB135" s="1141"/>
      <c r="BC135" s="1141"/>
      <c r="BD135" s="1141"/>
      <c r="BE135" s="1141">
        <v>1</v>
      </c>
      <c r="BF135" s="1141"/>
      <c r="BG135" s="1141"/>
      <c r="BH135" s="1141"/>
      <c r="BI135" s="1141"/>
      <c r="BJ135" s="1141">
        <v>1</v>
      </c>
      <c r="BK135" s="1141"/>
      <c r="BL135" s="1141"/>
      <c r="BM135" s="1141"/>
      <c r="BN135" s="1144">
        <v>45269</v>
      </c>
      <c r="BO135" s="1141">
        <v>9000</v>
      </c>
      <c r="BP135" s="1141">
        <v>9000</v>
      </c>
      <c r="BQ135" s="1141">
        <v>9000</v>
      </c>
      <c r="BR135" s="1141">
        <v>27000</v>
      </c>
      <c r="BS135" s="1141"/>
      <c r="BT135" s="1145">
        <v>45188</v>
      </c>
      <c r="BU135" s="1145">
        <v>45189</v>
      </c>
      <c r="BV135" s="1141"/>
      <c r="BW135" s="1141"/>
      <c r="BX135" s="1141"/>
      <c r="BY135" s="1141"/>
      <c r="BZ135" s="1141"/>
      <c r="CA135" s="1141"/>
      <c r="CB135" s="1141"/>
      <c r="CC135" s="1141"/>
      <c r="CD135" s="1141" t="s">
        <v>16210</v>
      </c>
      <c r="CE135" s="1141" t="s">
        <v>17031</v>
      </c>
      <c r="CF135" s="1141"/>
      <c r="CG135" s="1141"/>
      <c r="CH135" s="1141"/>
      <c r="CI135" s="1141"/>
      <c r="CJ135" s="1141" t="s">
        <v>17032</v>
      </c>
      <c r="CK135" s="1141" t="s">
        <v>17033</v>
      </c>
      <c r="CL135" s="1141" t="s">
        <v>2634</v>
      </c>
      <c r="CM135" s="1141" t="e">
        <v>#N/A</v>
      </c>
      <c r="CN135" s="1146" t="e">
        <v>#N/A</v>
      </c>
      <c r="CO135" s="1140">
        <v>512</v>
      </c>
    </row>
    <row r="136" spans="1:93" ht="15" customHeight="1">
      <c r="A136" s="1147">
        <v>503</v>
      </c>
      <c r="B136" s="1148" t="s">
        <v>14328</v>
      </c>
      <c r="C136" s="1148" t="s">
        <v>17034</v>
      </c>
      <c r="D136" s="1148"/>
      <c r="E136" s="1148" t="s">
        <v>17035</v>
      </c>
      <c r="F136" s="1148" t="s">
        <v>491</v>
      </c>
      <c r="G136" s="1148" t="s">
        <v>15786</v>
      </c>
      <c r="H136" s="1148" t="s">
        <v>491</v>
      </c>
      <c r="I136" s="1148" t="s">
        <v>2634</v>
      </c>
      <c r="J136" s="1148" t="s">
        <v>16139</v>
      </c>
      <c r="K136" s="1148"/>
      <c r="L136" s="1148">
        <v>2023</v>
      </c>
      <c r="M136" s="1148" t="s">
        <v>2624</v>
      </c>
      <c r="N136" s="1151">
        <v>44968</v>
      </c>
      <c r="O136" s="1151">
        <v>44968</v>
      </c>
      <c r="P136" s="1151">
        <v>44968</v>
      </c>
      <c r="Q136" s="1148" t="s">
        <v>15258</v>
      </c>
      <c r="R136" s="1148" t="s">
        <v>15788</v>
      </c>
      <c r="S136" s="1148">
        <v>-27</v>
      </c>
      <c r="T136" s="1148" t="s">
        <v>15808</v>
      </c>
      <c r="U136" s="1151">
        <v>45087</v>
      </c>
      <c r="V136" s="1148" t="s">
        <v>15788</v>
      </c>
      <c r="W136" s="1148" t="s">
        <v>17036</v>
      </c>
      <c r="X136" s="1150"/>
      <c r="Y136" s="1148" t="s">
        <v>17037</v>
      </c>
      <c r="Z136" s="1148" t="s">
        <v>17038</v>
      </c>
      <c r="AA136" s="1148" t="s">
        <v>15997</v>
      </c>
      <c r="AB136" s="1148" t="s">
        <v>50</v>
      </c>
      <c r="AC136" s="1148">
        <v>2</v>
      </c>
      <c r="AD136" s="1148" t="s">
        <v>10856</v>
      </c>
      <c r="AE136" s="1148" t="s">
        <v>10509</v>
      </c>
      <c r="AF136" s="1148" t="s">
        <v>17039</v>
      </c>
      <c r="AG136" s="1148" t="s">
        <v>16681</v>
      </c>
      <c r="AH136" s="1148" t="s">
        <v>16682</v>
      </c>
      <c r="AI136" s="1148" t="s">
        <v>17040</v>
      </c>
      <c r="AJ136" s="1152">
        <v>45187</v>
      </c>
      <c r="AK136" s="1148" t="s">
        <v>12821</v>
      </c>
      <c r="AL136" s="1148" t="s">
        <v>17041</v>
      </c>
      <c r="AM136" s="1148" t="s">
        <v>15852</v>
      </c>
      <c r="AN136" s="1148">
        <v>4</v>
      </c>
      <c r="AO136" s="1148" t="s">
        <v>15800</v>
      </c>
      <c r="AP136" s="1148" t="s">
        <v>15801</v>
      </c>
      <c r="AQ136" s="1148" t="s">
        <v>15853</v>
      </c>
      <c r="AR136" s="1148"/>
      <c r="AS136" s="1148"/>
      <c r="AT136" s="1148"/>
      <c r="AU136" s="1148"/>
      <c r="AV136" s="1148"/>
      <c r="AW136" s="1148" t="s">
        <v>16105</v>
      </c>
      <c r="AX136" s="1148"/>
      <c r="AY136" s="1148"/>
      <c r="AZ136" s="1148"/>
      <c r="BA136" s="1148"/>
      <c r="BB136" s="1148"/>
      <c r="BC136" s="1148"/>
      <c r="BD136" s="1148"/>
      <c r="BE136" s="1148">
        <v>1</v>
      </c>
      <c r="BF136" s="1148"/>
      <c r="BG136" s="1148"/>
      <c r="BH136" s="1148"/>
      <c r="BI136" s="1148"/>
      <c r="BJ136" s="1148">
        <v>1</v>
      </c>
      <c r="BK136" s="1148"/>
      <c r="BL136" s="1148"/>
      <c r="BM136" s="1148"/>
      <c r="BN136" s="1148" t="s">
        <v>17042</v>
      </c>
      <c r="BO136" s="1148">
        <v>151894</v>
      </c>
      <c r="BP136" s="1148"/>
      <c r="BQ136" s="1148"/>
      <c r="BR136" s="1148">
        <v>151894</v>
      </c>
      <c r="BS136" s="1148"/>
      <c r="BT136" s="1152">
        <v>45194</v>
      </c>
      <c r="BU136" s="1152">
        <v>45195</v>
      </c>
      <c r="BV136" s="1148"/>
      <c r="BW136" s="1148"/>
      <c r="BX136" s="1148"/>
      <c r="BY136" s="1148"/>
      <c r="BZ136" s="1148"/>
      <c r="CA136" s="1148"/>
      <c r="CB136" s="1148"/>
      <c r="CC136" s="1148"/>
      <c r="CD136" s="1148" t="s">
        <v>16210</v>
      </c>
      <c r="CE136" s="1148" t="s">
        <v>17043</v>
      </c>
      <c r="CF136" s="1148"/>
      <c r="CG136" s="1148"/>
      <c r="CH136" s="1148"/>
      <c r="CI136" s="1148"/>
      <c r="CJ136" s="1148" t="s">
        <v>17044</v>
      </c>
      <c r="CK136" s="1148" t="s">
        <v>17045</v>
      </c>
      <c r="CL136" s="1148" t="s">
        <v>2634</v>
      </c>
      <c r="CM136" s="1148" t="e">
        <v>#N/A</v>
      </c>
      <c r="CN136" s="1155" t="e">
        <v>#N/A</v>
      </c>
      <c r="CO136" s="1147">
        <v>503</v>
      </c>
    </row>
    <row r="137" spans="1:93" ht="15" customHeight="1">
      <c r="A137" s="1140">
        <v>500</v>
      </c>
      <c r="B137" s="1141" t="s">
        <v>14331</v>
      </c>
      <c r="C137" s="1141" t="s">
        <v>17046</v>
      </c>
      <c r="D137" s="1141"/>
      <c r="E137" s="1141"/>
      <c r="F137" s="1141" t="s">
        <v>491</v>
      </c>
      <c r="G137" s="1141" t="s">
        <v>15786</v>
      </c>
      <c r="H137" s="1141" t="s">
        <v>518</v>
      </c>
      <c r="I137" s="1141" t="s">
        <v>2634</v>
      </c>
      <c r="J137" s="1141" t="s">
        <v>16139</v>
      </c>
      <c r="K137" s="1141"/>
      <c r="L137" s="1141">
        <v>2023</v>
      </c>
      <c r="M137" s="1141" t="s">
        <v>17047</v>
      </c>
      <c r="N137" s="1144">
        <v>45026</v>
      </c>
      <c r="O137" s="1144">
        <v>45026</v>
      </c>
      <c r="P137" s="1144">
        <v>45026</v>
      </c>
      <c r="Q137" s="1141" t="s">
        <v>15089</v>
      </c>
      <c r="R137" s="1141" t="s">
        <v>15788</v>
      </c>
      <c r="S137" s="1141">
        <v>2</v>
      </c>
      <c r="T137" s="1141" t="s">
        <v>15947</v>
      </c>
      <c r="U137" s="1144">
        <v>45087</v>
      </c>
      <c r="V137" s="1141" t="s">
        <v>15788</v>
      </c>
      <c r="W137" s="1141" t="s">
        <v>17048</v>
      </c>
      <c r="X137" s="1143"/>
      <c r="Y137" s="1141" t="s">
        <v>17049</v>
      </c>
      <c r="Z137" s="1141" t="s">
        <v>17050</v>
      </c>
      <c r="AA137" s="1141" t="s">
        <v>15812</v>
      </c>
      <c r="AB137" s="1141" t="s">
        <v>2773</v>
      </c>
      <c r="AC137" s="1141">
        <v>2</v>
      </c>
      <c r="AD137" s="1141" t="s">
        <v>12266</v>
      </c>
      <c r="AE137" s="1141" t="s">
        <v>10509</v>
      </c>
      <c r="AF137" s="1141" t="s">
        <v>16178</v>
      </c>
      <c r="AG137" s="1141" t="s">
        <v>15983</v>
      </c>
      <c r="AH137" s="1141" t="s">
        <v>16179</v>
      </c>
      <c r="AI137" s="1141" t="s">
        <v>16178</v>
      </c>
      <c r="AJ137" s="1145">
        <v>45187</v>
      </c>
      <c r="AK137" s="1141" t="s">
        <v>12821</v>
      </c>
      <c r="AL137" s="1141"/>
      <c r="AM137" s="1141" t="s">
        <v>15835</v>
      </c>
      <c r="AN137" s="1141">
        <v>800</v>
      </c>
      <c r="AO137" s="1141" t="s">
        <v>15800</v>
      </c>
      <c r="AP137" s="1141" t="s">
        <v>14510</v>
      </c>
      <c r="AQ137" s="1141"/>
      <c r="AR137" s="1141"/>
      <c r="AS137" s="1141" t="s">
        <v>14333</v>
      </c>
      <c r="AT137" s="1141" t="s">
        <v>15842</v>
      </c>
      <c r="AU137" s="1141"/>
      <c r="AV137" s="1141"/>
      <c r="AW137" s="1141" t="s">
        <v>15985</v>
      </c>
      <c r="AX137" s="1141"/>
      <c r="AY137" s="1141"/>
      <c r="AZ137" s="1141"/>
      <c r="BA137" s="1141"/>
      <c r="BB137" s="1141"/>
      <c r="BC137" s="1141"/>
      <c r="BD137" s="1141"/>
      <c r="BE137" s="1141">
        <v>1</v>
      </c>
      <c r="BF137" s="1141"/>
      <c r="BG137" s="1141"/>
      <c r="BH137" s="1141"/>
      <c r="BI137" s="1141"/>
      <c r="BJ137" s="1141">
        <v>1</v>
      </c>
      <c r="BK137" s="1141"/>
      <c r="BL137" s="1141"/>
      <c r="BM137" s="1141"/>
      <c r="BN137" s="1141" t="s">
        <v>1082</v>
      </c>
      <c r="BO137" s="1141">
        <v>11500</v>
      </c>
      <c r="BP137" s="1141"/>
      <c r="BQ137" s="1141"/>
      <c r="BR137" s="1141">
        <v>11500</v>
      </c>
      <c r="BS137" s="1141"/>
      <c r="BT137" s="1145">
        <v>45187</v>
      </c>
      <c r="BU137" s="1145">
        <v>45187</v>
      </c>
      <c r="BV137" s="1141"/>
      <c r="BW137" s="1141"/>
      <c r="BX137" s="1141"/>
      <c r="BY137" s="1141"/>
      <c r="BZ137" s="1141"/>
      <c r="CA137" s="1141"/>
      <c r="CB137" s="1141"/>
      <c r="CC137" s="1141" t="s">
        <v>17051</v>
      </c>
      <c r="CD137" s="1141" t="s">
        <v>16210</v>
      </c>
      <c r="CE137" s="1141" t="s">
        <v>17052</v>
      </c>
      <c r="CF137" s="1141"/>
      <c r="CG137" s="1141" t="s">
        <v>14333</v>
      </c>
      <c r="CH137" s="1141"/>
      <c r="CI137" s="1141" t="s">
        <v>17053</v>
      </c>
      <c r="CJ137" s="1141" t="s">
        <v>17054</v>
      </c>
      <c r="CK137" s="1141" t="s">
        <v>17055</v>
      </c>
      <c r="CL137" s="1141" t="s">
        <v>2634</v>
      </c>
      <c r="CM137" s="1141" t="s">
        <v>14332</v>
      </c>
      <c r="CN137" s="1146" t="s">
        <v>289</v>
      </c>
      <c r="CO137" s="1140">
        <v>500</v>
      </c>
    </row>
    <row r="138" spans="1:93" ht="15" customHeight="1">
      <c r="A138" s="1147">
        <v>497</v>
      </c>
      <c r="B138" s="1148" t="s">
        <v>14334</v>
      </c>
      <c r="C138" s="1148" t="s">
        <v>17056</v>
      </c>
      <c r="D138" s="1148"/>
      <c r="E138" s="1148"/>
      <c r="F138" s="1148" t="s">
        <v>491</v>
      </c>
      <c r="G138" s="1148" t="s">
        <v>15786</v>
      </c>
      <c r="H138" s="1148" t="s">
        <v>515</v>
      </c>
      <c r="I138" s="1148" t="s">
        <v>2609</v>
      </c>
      <c r="J138" s="1148" t="s">
        <v>16139</v>
      </c>
      <c r="K138" s="1148"/>
      <c r="L138" s="1148">
        <v>2023</v>
      </c>
      <c r="M138" s="1151">
        <v>45056</v>
      </c>
      <c r="N138" s="1151">
        <v>45117</v>
      </c>
      <c r="O138" s="1151">
        <v>45117</v>
      </c>
      <c r="P138" s="1151">
        <v>45117</v>
      </c>
      <c r="Q138" s="1148" t="s">
        <v>15089</v>
      </c>
      <c r="R138" s="1148" t="s">
        <v>15788</v>
      </c>
      <c r="S138" s="1148">
        <v>-1</v>
      </c>
      <c r="T138" s="1148" t="s">
        <v>15808</v>
      </c>
      <c r="U138" s="1151">
        <v>45087</v>
      </c>
      <c r="V138" s="1148" t="s">
        <v>15788</v>
      </c>
      <c r="W138" s="1148" t="s">
        <v>17057</v>
      </c>
      <c r="X138" s="1150"/>
      <c r="Y138" s="1148" t="s">
        <v>17058</v>
      </c>
      <c r="Z138" s="1150"/>
      <c r="AA138" s="1148" t="s">
        <v>15862</v>
      </c>
      <c r="AB138" s="1148" t="s">
        <v>1252</v>
      </c>
      <c r="AC138" s="1148">
        <v>2</v>
      </c>
      <c r="AD138" s="1148" t="s">
        <v>8203</v>
      </c>
      <c r="AE138" s="1148" t="s">
        <v>10509</v>
      </c>
      <c r="AF138" s="1148" t="s">
        <v>15971</v>
      </c>
      <c r="AG138" s="1148"/>
      <c r="AH138" s="1148"/>
      <c r="AI138" s="1148" t="s">
        <v>15918</v>
      </c>
      <c r="AJ138" s="1152">
        <v>45188</v>
      </c>
      <c r="AK138" s="1148" t="s">
        <v>12821</v>
      </c>
      <c r="AL138" s="1148"/>
      <c r="AM138" s="1148" t="s">
        <v>15835</v>
      </c>
      <c r="AN138" s="1148">
        <v>100</v>
      </c>
      <c r="AO138" s="1148" t="s">
        <v>15938</v>
      </c>
      <c r="AP138" s="1148" t="s">
        <v>14510</v>
      </c>
      <c r="AQ138" s="1148"/>
      <c r="AR138" s="1148"/>
      <c r="AS138" s="1148" t="s">
        <v>17059</v>
      </c>
      <c r="AT138" s="1148" t="s">
        <v>2609</v>
      </c>
      <c r="AU138" s="1148">
        <v>14.29</v>
      </c>
      <c r="AV138" s="1148" t="s">
        <v>16195</v>
      </c>
      <c r="AW138" s="1148" t="s">
        <v>15803</v>
      </c>
      <c r="AX138" s="1148"/>
      <c r="AY138" s="1148"/>
      <c r="AZ138" s="1148"/>
      <c r="BA138" s="1148"/>
      <c r="BB138" s="1148"/>
      <c r="BC138" s="1148"/>
      <c r="BD138" s="1148"/>
      <c r="BE138" s="1148">
        <v>1</v>
      </c>
      <c r="BF138" s="1148"/>
      <c r="BG138" s="1148"/>
      <c r="BH138" s="1148"/>
      <c r="BI138" s="1148"/>
      <c r="BJ138" s="1148">
        <v>1</v>
      </c>
      <c r="BK138" s="1148"/>
      <c r="BL138" s="1148"/>
      <c r="BM138" s="1148"/>
      <c r="BN138" s="1148" t="s">
        <v>17060</v>
      </c>
      <c r="BO138" s="1148">
        <v>1668</v>
      </c>
      <c r="BP138" s="1148">
        <v>1667</v>
      </c>
      <c r="BQ138" s="1148"/>
      <c r="BR138" s="1148">
        <v>3335</v>
      </c>
      <c r="BS138" s="1148"/>
      <c r="BT138" s="1152">
        <v>45190</v>
      </c>
      <c r="BU138" s="1152">
        <v>45190</v>
      </c>
      <c r="BV138" s="1148"/>
      <c r="BW138" s="1148"/>
      <c r="BX138" s="1148"/>
      <c r="BY138" s="1148"/>
      <c r="BZ138" s="1148"/>
      <c r="CA138" s="1148"/>
      <c r="CB138" s="1148"/>
      <c r="CC138" s="1148"/>
      <c r="CD138" s="1148" t="s">
        <v>17061</v>
      </c>
      <c r="CE138" s="1154">
        <v>45026.923182870371</v>
      </c>
      <c r="CF138" s="1148"/>
      <c r="CG138" s="1148" t="s">
        <v>17059</v>
      </c>
      <c r="CH138" s="1148"/>
      <c r="CI138" s="1148"/>
      <c r="CJ138" s="1148"/>
      <c r="CK138" s="1148" t="s">
        <v>17062</v>
      </c>
      <c r="CL138" s="1148" t="s">
        <v>2609</v>
      </c>
      <c r="CM138" s="1148" t="e">
        <v>#N/A</v>
      </c>
      <c r="CN138" s="1155" t="e">
        <v>#N/A</v>
      </c>
      <c r="CO138" s="1147">
        <v>497</v>
      </c>
    </row>
    <row r="139" spans="1:93" ht="15" customHeight="1">
      <c r="A139" s="1140">
        <v>492</v>
      </c>
      <c r="B139" s="1141" t="s">
        <v>14335</v>
      </c>
      <c r="C139" s="1141" t="s">
        <v>17063</v>
      </c>
      <c r="D139" s="1143"/>
      <c r="E139" s="1143"/>
      <c r="F139" s="1141" t="s">
        <v>491</v>
      </c>
      <c r="G139" s="1141" t="s">
        <v>15786</v>
      </c>
      <c r="H139" s="1141" t="s">
        <v>515</v>
      </c>
      <c r="I139" s="1141" t="s">
        <v>2634</v>
      </c>
      <c r="J139" s="1141" t="s">
        <v>16139</v>
      </c>
      <c r="K139" s="1141"/>
      <c r="L139" s="1141">
        <v>2023</v>
      </c>
      <c r="M139" s="1144">
        <v>45026</v>
      </c>
      <c r="N139" s="1144">
        <v>45270</v>
      </c>
      <c r="O139" s="1144">
        <v>45270</v>
      </c>
      <c r="P139" s="1144">
        <v>45270</v>
      </c>
      <c r="Q139" s="1141" t="s">
        <v>15089</v>
      </c>
      <c r="R139" s="1141" t="s">
        <v>15788</v>
      </c>
      <c r="S139" s="1141">
        <v>-6</v>
      </c>
      <c r="T139" s="1141" t="s">
        <v>15808</v>
      </c>
      <c r="U139" s="1144">
        <v>45087</v>
      </c>
      <c r="V139" s="1141" t="s">
        <v>15788</v>
      </c>
      <c r="W139" s="1141" t="s">
        <v>17064</v>
      </c>
      <c r="X139" s="1141"/>
      <c r="Y139" s="1141" t="s">
        <v>17065</v>
      </c>
      <c r="Z139" s="1143"/>
      <c r="AA139" s="1141" t="s">
        <v>15793</v>
      </c>
      <c r="AB139" s="1141" t="s">
        <v>57</v>
      </c>
      <c r="AC139" s="1141">
        <v>2</v>
      </c>
      <c r="AD139" s="1141" t="s">
        <v>11998</v>
      </c>
      <c r="AE139" s="1141" t="s">
        <v>10509</v>
      </c>
      <c r="AF139" s="1141" t="s">
        <v>16243</v>
      </c>
      <c r="AG139" s="1141" t="s">
        <v>16244</v>
      </c>
      <c r="AH139" s="1141" t="s">
        <v>16245</v>
      </c>
      <c r="AI139" s="1141" t="s">
        <v>16737</v>
      </c>
      <c r="AJ139" s="1145">
        <v>45188</v>
      </c>
      <c r="AK139" s="1141" t="s">
        <v>12821</v>
      </c>
      <c r="AL139" s="1141"/>
      <c r="AM139" s="1141" t="s">
        <v>15937</v>
      </c>
      <c r="AN139" s="1141">
        <v>300</v>
      </c>
      <c r="AO139" s="1141" t="s">
        <v>15800</v>
      </c>
      <c r="AP139" s="1141" t="s">
        <v>14510</v>
      </c>
      <c r="AQ139" s="1141"/>
      <c r="AR139" s="1141"/>
      <c r="AS139" s="1141"/>
      <c r="AT139" s="1141"/>
      <c r="AU139" s="1141"/>
      <c r="AV139" s="1141"/>
      <c r="AW139" s="1141" t="s">
        <v>15803</v>
      </c>
      <c r="AX139" s="1141"/>
      <c r="AY139" s="1141"/>
      <c r="AZ139" s="1141"/>
      <c r="BA139" s="1141"/>
      <c r="BB139" s="1141"/>
      <c r="BC139" s="1141"/>
      <c r="BD139" s="1141"/>
      <c r="BE139" s="1141">
        <v>1</v>
      </c>
      <c r="BF139" s="1141"/>
      <c r="BG139" s="1141"/>
      <c r="BH139" s="1141"/>
      <c r="BI139" s="1141"/>
      <c r="BJ139" s="1141">
        <v>1</v>
      </c>
      <c r="BK139" s="1141"/>
      <c r="BL139" s="1141"/>
      <c r="BM139" s="1141"/>
      <c r="BN139" s="1141" t="s">
        <v>17060</v>
      </c>
      <c r="BO139" s="1141">
        <v>1780400</v>
      </c>
      <c r="BP139" s="1141">
        <v>17724</v>
      </c>
      <c r="BQ139" s="1141">
        <v>17724</v>
      </c>
      <c r="BR139" s="1141">
        <v>1815848</v>
      </c>
      <c r="BS139" s="1141"/>
      <c r="BT139" s="1145">
        <v>45194</v>
      </c>
      <c r="BU139" s="1145">
        <v>45195</v>
      </c>
      <c r="BV139" s="1141"/>
      <c r="BW139" s="1141"/>
      <c r="BX139" s="1141"/>
      <c r="BY139" s="1141"/>
      <c r="BZ139" s="1141"/>
      <c r="CA139" s="1141"/>
      <c r="CB139" s="1141"/>
      <c r="CC139" s="1141" t="s">
        <v>17066</v>
      </c>
      <c r="CD139" s="1141" t="s">
        <v>16210</v>
      </c>
      <c r="CE139" s="1141" t="s">
        <v>17067</v>
      </c>
      <c r="CF139" s="1141"/>
      <c r="CG139" s="1141"/>
      <c r="CH139" s="1141"/>
      <c r="CI139" s="1141"/>
      <c r="CJ139" s="1141" t="s">
        <v>16405</v>
      </c>
      <c r="CK139" s="1141" t="s">
        <v>16406</v>
      </c>
      <c r="CL139" s="1141" t="s">
        <v>2634</v>
      </c>
      <c r="CM139" s="1141" t="e">
        <v>#N/A</v>
      </c>
      <c r="CN139" s="1146" t="e">
        <v>#N/A</v>
      </c>
      <c r="CO139" s="1140">
        <v>492</v>
      </c>
    </row>
    <row r="140" spans="1:93" ht="15" customHeight="1">
      <c r="A140" s="1147">
        <v>491</v>
      </c>
      <c r="B140" s="1148" t="s">
        <v>14336</v>
      </c>
      <c r="C140" s="1148" t="s">
        <v>17068</v>
      </c>
      <c r="D140" s="1148"/>
      <c r="E140" s="1148"/>
      <c r="F140" s="1148" t="s">
        <v>491</v>
      </c>
      <c r="G140" s="1148" t="s">
        <v>15786</v>
      </c>
      <c r="H140" s="1148" t="s">
        <v>515</v>
      </c>
      <c r="I140" s="1148" t="s">
        <v>2634</v>
      </c>
      <c r="J140" s="1148" t="s">
        <v>16139</v>
      </c>
      <c r="K140" s="1148"/>
      <c r="L140" s="1148">
        <v>2023</v>
      </c>
      <c r="M140" s="1148" t="s">
        <v>2624</v>
      </c>
      <c r="N140" s="1151">
        <v>45270</v>
      </c>
      <c r="O140" s="1151">
        <v>45270</v>
      </c>
      <c r="P140" s="1151">
        <v>45270</v>
      </c>
      <c r="Q140" s="1148" t="s">
        <v>15089</v>
      </c>
      <c r="R140" s="1148" t="s">
        <v>15788</v>
      </c>
      <c r="S140" s="1148">
        <v>-6</v>
      </c>
      <c r="T140" s="1148" t="s">
        <v>15808</v>
      </c>
      <c r="U140" s="1151">
        <v>45087</v>
      </c>
      <c r="V140" s="1148" t="s">
        <v>15788</v>
      </c>
      <c r="W140" s="1148" t="s">
        <v>17069</v>
      </c>
      <c r="X140" s="1150"/>
      <c r="Y140" s="1148" t="s">
        <v>17070</v>
      </c>
      <c r="Z140" s="1148" t="s">
        <v>17071</v>
      </c>
      <c r="AA140" s="1148" t="s">
        <v>15793</v>
      </c>
      <c r="AB140" s="1148" t="s">
        <v>57</v>
      </c>
      <c r="AC140" s="1148">
        <v>2</v>
      </c>
      <c r="AD140" s="1148" t="s">
        <v>13130</v>
      </c>
      <c r="AE140" s="1148" t="s">
        <v>10509</v>
      </c>
      <c r="AF140" s="1148" t="s">
        <v>16243</v>
      </c>
      <c r="AG140" s="1150"/>
      <c r="AH140" s="1148"/>
      <c r="AI140" s="1148" t="s">
        <v>15864</v>
      </c>
      <c r="AJ140" s="1152">
        <v>45189</v>
      </c>
      <c r="AK140" s="1148" t="s">
        <v>12821</v>
      </c>
      <c r="AL140" s="1148"/>
      <c r="AM140" s="1148" t="s">
        <v>15937</v>
      </c>
      <c r="AN140" s="1148">
        <v>100</v>
      </c>
      <c r="AO140" s="1148" t="s">
        <v>15800</v>
      </c>
      <c r="AP140" s="1148" t="s">
        <v>14510</v>
      </c>
      <c r="AQ140" s="1148"/>
      <c r="AR140" s="1148"/>
      <c r="AS140" s="1148"/>
      <c r="AT140" s="1148"/>
      <c r="AU140" s="1148"/>
      <c r="AV140" s="1148"/>
      <c r="AW140" s="1148" t="s">
        <v>15803</v>
      </c>
      <c r="AX140" s="1148"/>
      <c r="AY140" s="1148"/>
      <c r="AZ140" s="1148"/>
      <c r="BA140" s="1148"/>
      <c r="BB140" s="1148"/>
      <c r="BC140" s="1148"/>
      <c r="BD140" s="1148"/>
      <c r="BE140" s="1148">
        <v>3</v>
      </c>
      <c r="BF140" s="1148"/>
      <c r="BG140" s="1148"/>
      <c r="BH140" s="1148"/>
      <c r="BI140" s="1148"/>
      <c r="BJ140" s="1148">
        <v>3</v>
      </c>
      <c r="BK140" s="1148"/>
      <c r="BL140" s="1148"/>
      <c r="BM140" s="1148"/>
      <c r="BN140" s="1148" t="s">
        <v>2239</v>
      </c>
      <c r="BO140" s="1148">
        <v>9708</v>
      </c>
      <c r="BP140" s="1148">
        <v>9708</v>
      </c>
      <c r="BQ140" s="1148">
        <v>9708</v>
      </c>
      <c r="BR140" s="1148">
        <v>29124</v>
      </c>
      <c r="BS140" s="1148"/>
      <c r="BT140" s="1152">
        <v>45194</v>
      </c>
      <c r="BU140" s="1152">
        <v>45195</v>
      </c>
      <c r="BV140" s="1148"/>
      <c r="BW140" s="1148"/>
      <c r="BX140" s="1148"/>
      <c r="BY140" s="1148"/>
      <c r="BZ140" s="1148"/>
      <c r="CA140" s="1148"/>
      <c r="CB140" s="1148"/>
      <c r="CC140" s="1153" t="s">
        <v>17072</v>
      </c>
      <c r="CD140" s="1148" t="s">
        <v>16210</v>
      </c>
      <c r="CE140" s="1148" t="s">
        <v>17073</v>
      </c>
      <c r="CF140" s="1148"/>
      <c r="CG140" s="1148"/>
      <c r="CH140" s="1148"/>
      <c r="CI140" s="1148"/>
      <c r="CJ140" s="1148"/>
      <c r="CK140" s="1148" t="s">
        <v>17074</v>
      </c>
      <c r="CL140" s="1148" t="s">
        <v>2634</v>
      </c>
      <c r="CM140" s="1148" t="e">
        <v>#N/A</v>
      </c>
      <c r="CN140" s="1155" t="e">
        <v>#N/A</v>
      </c>
      <c r="CO140" s="1147">
        <v>491</v>
      </c>
    </row>
    <row r="141" spans="1:93" ht="15" customHeight="1">
      <c r="A141" s="1140">
        <v>490</v>
      </c>
      <c r="B141" s="1141" t="s">
        <v>14338</v>
      </c>
      <c r="C141" s="1141" t="s">
        <v>17075</v>
      </c>
      <c r="D141" s="1143"/>
      <c r="E141" s="1141" t="s">
        <v>17076</v>
      </c>
      <c r="F141" s="1141" t="s">
        <v>491</v>
      </c>
      <c r="G141" s="1141" t="s">
        <v>15786</v>
      </c>
      <c r="H141" s="1141" t="s">
        <v>515</v>
      </c>
      <c r="I141" s="1141" t="s">
        <v>2609</v>
      </c>
      <c r="J141" s="1141" t="s">
        <v>16139</v>
      </c>
      <c r="K141" s="1141"/>
      <c r="L141" s="1141">
        <v>2023</v>
      </c>
      <c r="M141" s="1141" t="s">
        <v>3298</v>
      </c>
      <c r="N141" s="1144">
        <v>45117</v>
      </c>
      <c r="O141" s="1144">
        <v>45117</v>
      </c>
      <c r="P141" s="1144">
        <v>45117</v>
      </c>
      <c r="Q141" s="1141" t="s">
        <v>15089</v>
      </c>
      <c r="R141" s="1141" t="s">
        <v>15788</v>
      </c>
      <c r="S141" s="1141">
        <v>-1</v>
      </c>
      <c r="T141" s="1141" t="s">
        <v>15808</v>
      </c>
      <c r="U141" s="1144">
        <v>45087</v>
      </c>
      <c r="V141" s="1141" t="s">
        <v>15788</v>
      </c>
      <c r="W141" s="1141" t="s">
        <v>17077</v>
      </c>
      <c r="X141" s="1143"/>
      <c r="Y141" s="1141" t="s">
        <v>17078</v>
      </c>
      <c r="Z141" s="1141" t="s">
        <v>17079</v>
      </c>
      <c r="AA141" s="1141" t="s">
        <v>15812</v>
      </c>
      <c r="AB141" s="1141" t="s">
        <v>2749</v>
      </c>
      <c r="AC141" s="1141">
        <v>2</v>
      </c>
      <c r="AD141" s="1141" t="s">
        <v>9265</v>
      </c>
      <c r="AE141" s="1141" t="s">
        <v>10509</v>
      </c>
      <c r="AF141" s="1141" t="s">
        <v>17080</v>
      </c>
      <c r="AG141" s="1143"/>
      <c r="AH141" s="1141"/>
      <c r="AI141" s="1141" t="s">
        <v>15815</v>
      </c>
      <c r="AJ141" s="1145">
        <v>45189</v>
      </c>
      <c r="AK141" s="1141" t="s">
        <v>12821</v>
      </c>
      <c r="AL141" s="1141"/>
      <c r="AM141" s="1141" t="s">
        <v>15835</v>
      </c>
      <c r="AN141" s="1141">
        <v>300</v>
      </c>
      <c r="AO141" s="1141" t="s">
        <v>15800</v>
      </c>
      <c r="AP141" s="1141" t="s">
        <v>14510</v>
      </c>
      <c r="AQ141" s="1141"/>
      <c r="AR141" s="1141"/>
      <c r="AS141" s="1141" t="s">
        <v>17081</v>
      </c>
      <c r="AT141" s="1141" t="s">
        <v>2609</v>
      </c>
      <c r="AU141" s="1141">
        <v>21.43</v>
      </c>
      <c r="AV141" s="1141" t="s">
        <v>16146</v>
      </c>
      <c r="AW141" s="1141" t="s">
        <v>15819</v>
      </c>
      <c r="AX141" s="1141"/>
      <c r="AY141" s="1141"/>
      <c r="AZ141" s="1141"/>
      <c r="BA141" s="1141"/>
      <c r="BB141" s="1141"/>
      <c r="BC141" s="1141"/>
      <c r="BD141" s="1141"/>
      <c r="BE141" s="1141">
        <v>1</v>
      </c>
      <c r="BF141" s="1141">
        <v>1</v>
      </c>
      <c r="BG141" s="1141"/>
      <c r="BH141" s="1141"/>
      <c r="BI141" s="1141"/>
      <c r="BJ141" s="1141">
        <v>2</v>
      </c>
      <c r="BK141" s="1141"/>
      <c r="BL141" s="1141"/>
      <c r="BM141" s="1141"/>
      <c r="BN141" s="1141" t="s">
        <v>17082</v>
      </c>
      <c r="BO141" s="1141">
        <v>5976</v>
      </c>
      <c r="BP141" s="1141">
        <v>5976</v>
      </c>
      <c r="BQ141" s="1141">
        <v>5976</v>
      </c>
      <c r="BR141" s="1141">
        <v>29880</v>
      </c>
      <c r="BS141" s="1141"/>
      <c r="BT141" s="1145">
        <v>45190</v>
      </c>
      <c r="BU141" s="1145">
        <v>45190</v>
      </c>
      <c r="BV141" s="1141"/>
      <c r="BW141" s="1141"/>
      <c r="BX141" s="1141"/>
      <c r="BY141" s="1141"/>
      <c r="BZ141" s="1141"/>
      <c r="CA141" s="1141"/>
      <c r="CB141" s="1141"/>
      <c r="CC141" s="1156" t="s">
        <v>17083</v>
      </c>
      <c r="CD141" s="1141" t="s">
        <v>17084</v>
      </c>
      <c r="CE141" s="1141" t="s">
        <v>17085</v>
      </c>
      <c r="CF141" s="1141"/>
      <c r="CG141" s="1141" t="s">
        <v>17081</v>
      </c>
      <c r="CH141" s="1141"/>
      <c r="CI141" s="1141"/>
      <c r="CJ141" s="1141" t="s">
        <v>17086</v>
      </c>
      <c r="CK141" s="1141" t="s">
        <v>17087</v>
      </c>
      <c r="CL141" s="1141" t="s">
        <v>2609</v>
      </c>
      <c r="CM141" s="1141" t="e">
        <v>#N/A</v>
      </c>
      <c r="CN141" s="1146" t="e">
        <v>#N/A</v>
      </c>
      <c r="CO141" s="1140">
        <v>490</v>
      </c>
    </row>
    <row r="142" spans="1:93" ht="15" customHeight="1">
      <c r="A142" s="1147">
        <v>487</v>
      </c>
      <c r="B142" s="1148" t="s">
        <v>13763</v>
      </c>
      <c r="C142" s="1148" t="s">
        <v>13764</v>
      </c>
      <c r="D142" s="1150"/>
      <c r="E142" s="1148"/>
      <c r="F142" s="1148" t="s">
        <v>491</v>
      </c>
      <c r="G142" s="1148" t="s">
        <v>15786</v>
      </c>
      <c r="H142" s="1148" t="s">
        <v>491</v>
      </c>
      <c r="I142" s="1148" t="s">
        <v>2634</v>
      </c>
      <c r="J142" s="1148" t="s">
        <v>16139</v>
      </c>
      <c r="K142" s="1148"/>
      <c r="L142" s="1148">
        <v>2023</v>
      </c>
      <c r="M142" s="1151">
        <v>45026</v>
      </c>
      <c r="N142" s="1148" t="s">
        <v>13765</v>
      </c>
      <c r="O142" s="1148" t="s">
        <v>13765</v>
      </c>
      <c r="P142" s="1148" t="s">
        <v>13765</v>
      </c>
      <c r="Q142" s="1148" t="s">
        <v>15267</v>
      </c>
      <c r="R142" s="1148" t="s">
        <v>15788</v>
      </c>
      <c r="S142" s="1148">
        <v>-71</v>
      </c>
      <c r="T142" s="1148" t="s">
        <v>15808</v>
      </c>
      <c r="U142" s="1151">
        <v>45087</v>
      </c>
      <c r="V142" s="1148" t="s">
        <v>17088</v>
      </c>
      <c r="W142" s="1148" t="s">
        <v>17089</v>
      </c>
      <c r="X142" s="1150"/>
      <c r="Y142" s="1149" t="s">
        <v>17090</v>
      </c>
      <c r="Z142" s="1150"/>
      <c r="AA142" s="1148" t="s">
        <v>15793</v>
      </c>
      <c r="AB142" s="1148" t="s">
        <v>2603</v>
      </c>
      <c r="AC142" s="1148">
        <v>2</v>
      </c>
      <c r="AD142" s="1148" t="s">
        <v>13530</v>
      </c>
      <c r="AE142" s="1148" t="s">
        <v>10509</v>
      </c>
      <c r="AF142" s="1148" t="s">
        <v>17091</v>
      </c>
      <c r="AG142" s="1148" t="s">
        <v>17092</v>
      </c>
      <c r="AH142" s="1148" t="s">
        <v>17093</v>
      </c>
      <c r="AI142" s="1148" t="s">
        <v>15972</v>
      </c>
      <c r="AJ142" s="1152">
        <v>45189</v>
      </c>
      <c r="AK142" s="1148" t="s">
        <v>12821</v>
      </c>
      <c r="AL142" s="1148" t="s">
        <v>17094</v>
      </c>
      <c r="AM142" s="1148" t="s">
        <v>16035</v>
      </c>
      <c r="AN142" s="1148">
        <v>1.5</v>
      </c>
      <c r="AO142" s="1148" t="s">
        <v>16355</v>
      </c>
      <c r="AP142" s="1148" t="s">
        <v>17095</v>
      </c>
      <c r="AQ142" s="1148" t="s">
        <v>14479</v>
      </c>
      <c r="AR142" s="1148" t="s">
        <v>2152</v>
      </c>
      <c r="AS142" s="1148"/>
      <c r="AT142" s="1148"/>
      <c r="AU142" s="1148"/>
      <c r="AV142" s="1148"/>
      <c r="AW142" s="1148" t="s">
        <v>15803</v>
      </c>
      <c r="AX142" s="1148"/>
      <c r="AY142" s="1148"/>
      <c r="AZ142" s="1148"/>
      <c r="BA142" s="1148"/>
      <c r="BB142" s="1148"/>
      <c r="BC142" s="1148"/>
      <c r="BD142" s="1148"/>
      <c r="BE142" s="1148">
        <v>1</v>
      </c>
      <c r="BF142" s="1148"/>
      <c r="BG142" s="1148"/>
      <c r="BH142" s="1148"/>
      <c r="BI142" s="1148"/>
      <c r="BJ142" s="1148">
        <v>1</v>
      </c>
      <c r="BK142" s="1148"/>
      <c r="BL142" s="1148"/>
      <c r="BM142" s="1148"/>
      <c r="BN142" s="1151">
        <v>45025</v>
      </c>
      <c r="BO142" s="1148">
        <v>327613</v>
      </c>
      <c r="BP142" s="1148"/>
      <c r="BQ142" s="1148"/>
      <c r="BR142" s="1148">
        <v>327613</v>
      </c>
      <c r="BS142" s="1148"/>
      <c r="BT142" s="1152">
        <v>45195</v>
      </c>
      <c r="BU142" s="1152">
        <v>45201</v>
      </c>
      <c r="BV142" s="1148"/>
      <c r="BW142" s="1148"/>
      <c r="BX142" s="1148"/>
      <c r="BY142" s="1148"/>
      <c r="BZ142" s="1148"/>
      <c r="CA142" s="1148"/>
      <c r="CB142" s="1148"/>
      <c r="CC142" s="1148" t="s">
        <v>16391</v>
      </c>
      <c r="CD142" s="1148" t="s">
        <v>16210</v>
      </c>
      <c r="CE142" s="1154">
        <v>44967.48165509259</v>
      </c>
      <c r="CF142" s="1148"/>
      <c r="CG142" s="1148"/>
      <c r="CH142" s="1148"/>
      <c r="CI142" s="1148"/>
      <c r="CJ142" s="1148" t="s">
        <v>17096</v>
      </c>
      <c r="CK142" s="1148" t="s">
        <v>17097</v>
      </c>
      <c r="CL142" s="1148" t="s">
        <v>2609</v>
      </c>
      <c r="CM142" s="1148" t="s">
        <v>17098</v>
      </c>
      <c r="CN142" s="1155" t="s">
        <v>294</v>
      </c>
      <c r="CO142" s="1147">
        <v>487</v>
      </c>
    </row>
    <row r="143" spans="1:93" ht="15" customHeight="1">
      <c r="A143" s="1140">
        <v>485</v>
      </c>
      <c r="B143" s="1141" t="s">
        <v>14339</v>
      </c>
      <c r="C143" s="1141" t="s">
        <v>12856</v>
      </c>
      <c r="D143" s="1143"/>
      <c r="E143" s="1143"/>
      <c r="F143" s="1141" t="s">
        <v>491</v>
      </c>
      <c r="G143" s="1141" t="s">
        <v>15786</v>
      </c>
      <c r="H143" s="1141" t="s">
        <v>491</v>
      </c>
      <c r="I143" s="1141" t="s">
        <v>2634</v>
      </c>
      <c r="J143" s="1141" t="s">
        <v>16139</v>
      </c>
      <c r="K143" s="1141"/>
      <c r="L143" s="1141">
        <v>2023</v>
      </c>
      <c r="M143" s="1144">
        <v>45087</v>
      </c>
      <c r="N143" s="1141" t="s">
        <v>17099</v>
      </c>
      <c r="O143" s="1141" t="s">
        <v>17099</v>
      </c>
      <c r="P143" s="1141" t="s">
        <v>17099</v>
      </c>
      <c r="Q143" s="1141" t="s">
        <v>15089</v>
      </c>
      <c r="R143" s="1141" t="s">
        <v>15788</v>
      </c>
      <c r="S143" s="1141">
        <v>-22</v>
      </c>
      <c r="T143" s="1141" t="s">
        <v>15808</v>
      </c>
      <c r="U143" s="1144">
        <v>45087</v>
      </c>
      <c r="V143" s="1141" t="s">
        <v>15788</v>
      </c>
      <c r="W143" s="1141" t="s">
        <v>17100</v>
      </c>
      <c r="X143" s="1143"/>
      <c r="Y143" s="1141" t="s">
        <v>17101</v>
      </c>
      <c r="Z143" s="1143"/>
      <c r="AA143" s="1141" t="s">
        <v>15793</v>
      </c>
      <c r="AB143" s="1141" t="s">
        <v>52</v>
      </c>
      <c r="AC143" s="1141">
        <v>2</v>
      </c>
      <c r="AD143" s="1141" t="s">
        <v>6238</v>
      </c>
      <c r="AE143" s="1141" t="s">
        <v>10509</v>
      </c>
      <c r="AF143" s="1141" t="s">
        <v>17102</v>
      </c>
      <c r="AG143" s="1141" t="s">
        <v>16232</v>
      </c>
      <c r="AH143" s="1141" t="s">
        <v>17103</v>
      </c>
      <c r="AI143" s="1141" t="s">
        <v>15873</v>
      </c>
      <c r="AJ143" s="1145">
        <v>45189</v>
      </c>
      <c r="AK143" s="1141" t="s">
        <v>12821</v>
      </c>
      <c r="AL143" s="1141" t="s">
        <v>17104</v>
      </c>
      <c r="AM143" s="1141" t="s">
        <v>15799</v>
      </c>
      <c r="AN143" s="1141">
        <v>1</v>
      </c>
      <c r="AO143" s="1141" t="s">
        <v>15800</v>
      </c>
      <c r="AP143" s="1141" t="s">
        <v>15818</v>
      </c>
      <c r="AQ143" s="1141" t="s">
        <v>14466</v>
      </c>
      <c r="AR143" s="1141"/>
      <c r="AS143" s="1141" t="s">
        <v>17105</v>
      </c>
      <c r="AT143" s="1141" t="s">
        <v>15842</v>
      </c>
      <c r="AU143" s="1141"/>
      <c r="AV143" s="1141"/>
      <c r="AW143" s="1141" t="s">
        <v>15803</v>
      </c>
      <c r="AX143" s="1141"/>
      <c r="AY143" s="1141"/>
      <c r="AZ143" s="1141"/>
      <c r="BA143" s="1141"/>
      <c r="BB143" s="1141"/>
      <c r="BC143" s="1141"/>
      <c r="BD143" s="1141"/>
      <c r="BE143" s="1141">
        <v>1</v>
      </c>
      <c r="BF143" s="1141"/>
      <c r="BG143" s="1141"/>
      <c r="BH143" s="1141"/>
      <c r="BI143" s="1141"/>
      <c r="BJ143" s="1141">
        <v>1</v>
      </c>
      <c r="BK143" s="1141"/>
      <c r="BL143" s="1141"/>
      <c r="BM143" s="1141"/>
      <c r="BN143" s="1141" t="s">
        <v>2239</v>
      </c>
      <c r="BO143" s="1141">
        <v>12433</v>
      </c>
      <c r="BP143" s="1141">
        <v>7433</v>
      </c>
      <c r="BQ143" s="1141"/>
      <c r="BR143" s="1141">
        <v>19866</v>
      </c>
      <c r="BS143" s="1141"/>
      <c r="BT143" s="1145">
        <v>45189</v>
      </c>
      <c r="BU143" s="1145">
        <v>45190</v>
      </c>
      <c r="BV143" s="1141"/>
      <c r="BW143" s="1141"/>
      <c r="BX143" s="1141"/>
      <c r="BY143" s="1141"/>
      <c r="BZ143" s="1141"/>
      <c r="CA143" s="1141"/>
      <c r="CB143" s="1141"/>
      <c r="CC143" s="1141" t="s">
        <v>17106</v>
      </c>
      <c r="CD143" s="1141" t="s">
        <v>16210</v>
      </c>
      <c r="CE143" s="1141" t="s">
        <v>17107</v>
      </c>
      <c r="CF143" s="1141"/>
      <c r="CG143" s="1141" t="s">
        <v>17105</v>
      </c>
      <c r="CH143" s="1141"/>
      <c r="CI143" s="1141"/>
      <c r="CJ143" s="1141" t="s">
        <v>17108</v>
      </c>
      <c r="CK143" s="1141" t="s">
        <v>17109</v>
      </c>
      <c r="CL143" s="1141" t="s">
        <v>2634</v>
      </c>
      <c r="CM143" s="1141" t="e">
        <v>#N/A</v>
      </c>
      <c r="CN143" s="1146" t="e">
        <v>#N/A</v>
      </c>
      <c r="CO143" s="1140">
        <v>485</v>
      </c>
    </row>
    <row r="144" spans="1:93" ht="15" customHeight="1">
      <c r="A144" s="1147">
        <v>478</v>
      </c>
      <c r="B144" s="1148" t="s">
        <v>14340</v>
      </c>
      <c r="C144" s="1148" t="s">
        <v>17110</v>
      </c>
      <c r="D144" s="1148"/>
      <c r="E144" s="1148"/>
      <c r="F144" s="1148" t="s">
        <v>491</v>
      </c>
      <c r="G144" s="1148" t="s">
        <v>15786</v>
      </c>
      <c r="H144" s="1148" t="s">
        <v>491</v>
      </c>
      <c r="I144" s="1148" t="s">
        <v>2609</v>
      </c>
      <c r="J144" s="1148" t="s">
        <v>16139</v>
      </c>
      <c r="K144" s="1148"/>
      <c r="L144" s="1148">
        <v>2023</v>
      </c>
      <c r="M144" s="1151">
        <v>44992</v>
      </c>
      <c r="N144" s="1151">
        <v>44937</v>
      </c>
      <c r="O144" s="1151">
        <v>44937</v>
      </c>
      <c r="P144" s="1151">
        <v>44937</v>
      </c>
      <c r="Q144" s="1148" t="s">
        <v>15258</v>
      </c>
      <c r="R144" s="1148" t="s">
        <v>15788</v>
      </c>
      <c r="S144" s="1148">
        <v>-26</v>
      </c>
      <c r="T144" s="1148" t="s">
        <v>15808</v>
      </c>
      <c r="U144" s="1151">
        <v>45087</v>
      </c>
      <c r="V144" s="1148" t="s">
        <v>15788</v>
      </c>
      <c r="W144" s="1148" t="s">
        <v>17111</v>
      </c>
      <c r="X144" s="1150"/>
      <c r="Y144" s="1148" t="s">
        <v>17112</v>
      </c>
      <c r="Z144" s="1148" t="s">
        <v>17113</v>
      </c>
      <c r="AA144" s="1148" t="s">
        <v>15862</v>
      </c>
      <c r="AB144" s="1148" t="s">
        <v>908</v>
      </c>
      <c r="AC144" s="1148">
        <v>2</v>
      </c>
      <c r="AD144" s="1148" t="s">
        <v>7705</v>
      </c>
      <c r="AE144" s="1148" t="s">
        <v>10509</v>
      </c>
      <c r="AF144" s="1148" t="s">
        <v>17114</v>
      </c>
      <c r="AG144" s="1148" t="s">
        <v>16484</v>
      </c>
      <c r="AH144" s="1148" t="s">
        <v>17115</v>
      </c>
      <c r="AI144" s="1148" t="s">
        <v>16459</v>
      </c>
      <c r="AJ144" s="1152">
        <v>45191</v>
      </c>
      <c r="AK144" s="1148" t="s">
        <v>12821</v>
      </c>
      <c r="AL144" s="1148" t="s">
        <v>17116</v>
      </c>
      <c r="AM144" s="1148" t="s">
        <v>15817</v>
      </c>
      <c r="AN144" s="1148">
        <v>32</v>
      </c>
      <c r="AO144" s="1148" t="s">
        <v>15800</v>
      </c>
      <c r="AP144" s="1148" t="s">
        <v>15801</v>
      </c>
      <c r="AQ144" s="1148" t="s">
        <v>15853</v>
      </c>
      <c r="AR144" s="1148"/>
      <c r="AS144" s="1148" t="s">
        <v>17117</v>
      </c>
      <c r="AT144" s="1148" t="s">
        <v>2609</v>
      </c>
      <c r="AU144" s="1148">
        <v>7.69</v>
      </c>
      <c r="AV144" s="1148" t="s">
        <v>17118</v>
      </c>
      <c r="AW144" s="1148" t="s">
        <v>16025</v>
      </c>
      <c r="AX144" s="1148"/>
      <c r="AY144" s="1148"/>
      <c r="AZ144" s="1148"/>
      <c r="BA144" s="1148"/>
      <c r="BB144" s="1148"/>
      <c r="BC144" s="1148"/>
      <c r="BD144" s="1148"/>
      <c r="BE144" s="1148">
        <v>1</v>
      </c>
      <c r="BF144" s="1148"/>
      <c r="BG144" s="1148"/>
      <c r="BH144" s="1148"/>
      <c r="BI144" s="1148"/>
      <c r="BJ144" s="1148">
        <v>1</v>
      </c>
      <c r="BK144" s="1148"/>
      <c r="BL144" s="1148"/>
      <c r="BM144" s="1148"/>
      <c r="BN144" s="1148" t="s">
        <v>17119</v>
      </c>
      <c r="BO144" s="1148">
        <v>40675</v>
      </c>
      <c r="BP144" s="1148">
        <v>40675</v>
      </c>
      <c r="BQ144" s="1148">
        <v>40675</v>
      </c>
      <c r="BR144" s="1148">
        <v>122025</v>
      </c>
      <c r="BS144" s="1148"/>
      <c r="BT144" s="1152">
        <v>45191</v>
      </c>
      <c r="BU144" s="1152">
        <v>45194</v>
      </c>
      <c r="BV144" s="1148"/>
      <c r="BW144" s="1148"/>
      <c r="BX144" s="1148"/>
      <c r="BY144" s="1148"/>
      <c r="BZ144" s="1148"/>
      <c r="CA144" s="1148"/>
      <c r="CB144" s="1148"/>
      <c r="CC144" s="1148"/>
      <c r="CD144" s="1148" t="s">
        <v>16511</v>
      </c>
      <c r="CE144" s="1148" t="s">
        <v>17120</v>
      </c>
      <c r="CF144" s="1148"/>
      <c r="CG144" s="1148" t="s">
        <v>17117</v>
      </c>
      <c r="CH144" s="1148"/>
      <c r="CI144" s="1148"/>
      <c r="CJ144" s="1148" t="s">
        <v>17121</v>
      </c>
      <c r="CK144" s="1148" t="s">
        <v>17122</v>
      </c>
      <c r="CL144" s="1148" t="s">
        <v>2609</v>
      </c>
      <c r="CM144" s="1148" t="s">
        <v>17123</v>
      </c>
      <c r="CN144" s="1155" t="s">
        <v>16172</v>
      </c>
      <c r="CO144" s="1147">
        <v>478</v>
      </c>
    </row>
    <row r="145" spans="1:93" ht="15" customHeight="1">
      <c r="A145" s="1140">
        <v>474</v>
      </c>
      <c r="B145" s="1141" t="s">
        <v>14341</v>
      </c>
      <c r="C145" s="1141" t="s">
        <v>17124</v>
      </c>
      <c r="D145" s="1141"/>
      <c r="E145" s="1141"/>
      <c r="F145" s="1141" t="s">
        <v>491</v>
      </c>
      <c r="G145" s="1141" t="s">
        <v>15786</v>
      </c>
      <c r="H145" s="1141" t="s">
        <v>491</v>
      </c>
      <c r="I145" s="1141" t="s">
        <v>2634</v>
      </c>
      <c r="J145" s="1141" t="s">
        <v>16139</v>
      </c>
      <c r="K145" s="1141"/>
      <c r="L145" s="1141">
        <v>2023</v>
      </c>
      <c r="M145" s="1141" t="s">
        <v>7896</v>
      </c>
      <c r="N145" s="1144">
        <v>44937</v>
      </c>
      <c r="O145" s="1144">
        <v>44937</v>
      </c>
      <c r="P145" s="1144">
        <v>44937</v>
      </c>
      <c r="Q145" s="1141" t="s">
        <v>15258</v>
      </c>
      <c r="R145" s="1141" t="s">
        <v>15788</v>
      </c>
      <c r="S145" s="1141">
        <v>-26</v>
      </c>
      <c r="T145" s="1141" t="s">
        <v>15808</v>
      </c>
      <c r="U145" s="1144">
        <v>45087</v>
      </c>
      <c r="V145" s="1141" t="s">
        <v>16004</v>
      </c>
      <c r="W145" s="1141" t="s">
        <v>16813</v>
      </c>
      <c r="X145" s="1141"/>
      <c r="Y145" s="1141" t="s">
        <v>17125</v>
      </c>
      <c r="Z145" s="1143"/>
      <c r="AA145" s="1141" t="s">
        <v>15793</v>
      </c>
      <c r="AB145" s="1141" t="s">
        <v>2603</v>
      </c>
      <c r="AC145" s="1141">
        <v>2</v>
      </c>
      <c r="AD145" s="1141" t="s">
        <v>13530</v>
      </c>
      <c r="AE145" s="1141" t="s">
        <v>10509</v>
      </c>
      <c r="AF145" s="1141" t="s">
        <v>16815</v>
      </c>
      <c r="AG145" s="1141" t="s">
        <v>16816</v>
      </c>
      <c r="AH145" s="1141">
        <v>193368182</v>
      </c>
      <c r="AI145" s="1141" t="s">
        <v>15992</v>
      </c>
      <c r="AJ145" s="1145">
        <v>45191</v>
      </c>
      <c r="AK145" s="1141" t="s">
        <v>12821</v>
      </c>
      <c r="AL145" s="1141" t="s">
        <v>17126</v>
      </c>
      <c r="AM145" s="1141" t="s">
        <v>16035</v>
      </c>
      <c r="AN145" s="1141">
        <v>20</v>
      </c>
      <c r="AO145" s="1141" t="s">
        <v>15800</v>
      </c>
      <c r="AP145" s="1141" t="s">
        <v>15818</v>
      </c>
      <c r="AQ145" s="1141" t="s">
        <v>14479</v>
      </c>
      <c r="AR145" s="1141" t="s">
        <v>2152</v>
      </c>
      <c r="AS145" s="1141"/>
      <c r="AT145" s="1141"/>
      <c r="AU145" s="1141"/>
      <c r="AV145" s="1141"/>
      <c r="AW145" s="1141" t="s">
        <v>15803</v>
      </c>
      <c r="AX145" s="1141"/>
      <c r="AY145" s="1141"/>
      <c r="AZ145" s="1141"/>
      <c r="BA145" s="1141"/>
      <c r="BB145" s="1141"/>
      <c r="BC145" s="1141"/>
      <c r="BD145" s="1141"/>
      <c r="BE145" s="1141">
        <v>1</v>
      </c>
      <c r="BF145" s="1141"/>
      <c r="BG145" s="1141"/>
      <c r="BH145" s="1141"/>
      <c r="BI145" s="1141"/>
      <c r="BJ145" s="1141">
        <v>1</v>
      </c>
      <c r="BK145" s="1141"/>
      <c r="BL145" s="1141"/>
      <c r="BM145" s="1141"/>
      <c r="BN145" s="1144">
        <v>45086</v>
      </c>
      <c r="BO145" s="1141">
        <v>6187</v>
      </c>
      <c r="BP145" s="1141">
        <v>6187</v>
      </c>
      <c r="BQ145" s="1141">
        <v>6187</v>
      </c>
      <c r="BR145" s="1141">
        <v>18561</v>
      </c>
      <c r="BS145" s="1141"/>
      <c r="BT145" s="1145">
        <v>45194</v>
      </c>
      <c r="BU145" s="1145">
        <v>45194</v>
      </c>
      <c r="BV145" s="1141"/>
      <c r="BW145" s="1141"/>
      <c r="BX145" s="1141"/>
      <c r="BY145" s="1141"/>
      <c r="BZ145" s="1141"/>
      <c r="CA145" s="1141"/>
      <c r="CB145" s="1141"/>
      <c r="CC145" s="1141"/>
      <c r="CD145" s="1141" t="s">
        <v>16210</v>
      </c>
      <c r="CE145" s="1141" t="s">
        <v>17127</v>
      </c>
      <c r="CF145" s="1141"/>
      <c r="CG145" s="1141"/>
      <c r="CH145" s="1141"/>
      <c r="CI145" s="1141"/>
      <c r="CJ145" s="1141"/>
      <c r="CK145" s="1141" t="s">
        <v>16819</v>
      </c>
      <c r="CL145" s="1141" t="s">
        <v>2634</v>
      </c>
      <c r="CM145" s="1141" t="e">
        <v>#N/A</v>
      </c>
      <c r="CN145" s="1146" t="e">
        <v>#N/A</v>
      </c>
      <c r="CO145" s="1140">
        <v>474</v>
      </c>
    </row>
    <row r="146" spans="1:93" ht="15" customHeight="1">
      <c r="A146" s="1147">
        <v>473</v>
      </c>
      <c r="B146" s="1148" t="s">
        <v>14342</v>
      </c>
      <c r="C146" s="1148" t="s">
        <v>17128</v>
      </c>
      <c r="D146" s="1148"/>
      <c r="E146" s="1148"/>
      <c r="F146" s="1148" t="s">
        <v>491</v>
      </c>
      <c r="G146" s="1148" t="s">
        <v>15786</v>
      </c>
      <c r="H146" s="1148" t="s">
        <v>491</v>
      </c>
      <c r="I146" s="1148" t="s">
        <v>2634</v>
      </c>
      <c r="J146" s="1148" t="s">
        <v>16139</v>
      </c>
      <c r="K146" s="1148"/>
      <c r="L146" s="1148">
        <v>2023</v>
      </c>
      <c r="M146" s="1148" t="s">
        <v>7896</v>
      </c>
      <c r="N146" s="1151">
        <v>44937</v>
      </c>
      <c r="O146" s="1151">
        <v>44937</v>
      </c>
      <c r="P146" s="1151">
        <v>44937</v>
      </c>
      <c r="Q146" s="1148" t="s">
        <v>15258</v>
      </c>
      <c r="R146" s="1152">
        <v>45189</v>
      </c>
      <c r="S146" s="1148">
        <v>-26</v>
      </c>
      <c r="T146" s="1148" t="s">
        <v>15808</v>
      </c>
      <c r="U146" s="1151">
        <v>45087</v>
      </c>
      <c r="V146" s="1148" t="s">
        <v>17129</v>
      </c>
      <c r="W146" s="1148" t="s">
        <v>16813</v>
      </c>
      <c r="X146" s="1148"/>
      <c r="Y146" s="1148" t="s">
        <v>17130</v>
      </c>
      <c r="Z146" s="1150"/>
      <c r="AA146" s="1148" t="s">
        <v>15793</v>
      </c>
      <c r="AB146" s="1148" t="s">
        <v>1701</v>
      </c>
      <c r="AC146" s="1148">
        <v>2</v>
      </c>
      <c r="AD146" s="1148" t="s">
        <v>7316</v>
      </c>
      <c r="AE146" s="1148" t="s">
        <v>10509</v>
      </c>
      <c r="AF146" s="1148" t="s">
        <v>16815</v>
      </c>
      <c r="AG146" s="1148" t="s">
        <v>16816</v>
      </c>
      <c r="AH146" s="1148">
        <v>193368182</v>
      </c>
      <c r="AI146" s="1148" t="s">
        <v>15992</v>
      </c>
      <c r="AJ146" s="1152">
        <v>45191</v>
      </c>
      <c r="AK146" s="1148" t="s">
        <v>12821</v>
      </c>
      <c r="AL146" s="1148" t="s">
        <v>17131</v>
      </c>
      <c r="AM146" s="1148" t="s">
        <v>16035</v>
      </c>
      <c r="AN146" s="1148">
        <v>20</v>
      </c>
      <c r="AO146" s="1148" t="s">
        <v>15800</v>
      </c>
      <c r="AP146" s="1148" t="s">
        <v>15818</v>
      </c>
      <c r="AQ146" s="1148" t="s">
        <v>14479</v>
      </c>
      <c r="AR146" s="1148" t="s">
        <v>2152</v>
      </c>
      <c r="AS146" s="1148"/>
      <c r="AT146" s="1148"/>
      <c r="AU146" s="1148"/>
      <c r="AV146" s="1148"/>
      <c r="AW146" s="1148" t="s">
        <v>15803</v>
      </c>
      <c r="AX146" s="1148"/>
      <c r="AY146" s="1148"/>
      <c r="AZ146" s="1148"/>
      <c r="BA146" s="1148"/>
      <c r="BB146" s="1148"/>
      <c r="BC146" s="1148"/>
      <c r="BD146" s="1148"/>
      <c r="BE146" s="1148">
        <v>1</v>
      </c>
      <c r="BF146" s="1148"/>
      <c r="BG146" s="1148"/>
      <c r="BH146" s="1148"/>
      <c r="BI146" s="1148"/>
      <c r="BJ146" s="1148">
        <v>1</v>
      </c>
      <c r="BK146" s="1148"/>
      <c r="BL146" s="1148"/>
      <c r="BM146" s="1148"/>
      <c r="BN146" s="1151">
        <v>45086</v>
      </c>
      <c r="BO146" s="1148">
        <v>6187</v>
      </c>
      <c r="BP146" s="1148">
        <v>6187</v>
      </c>
      <c r="BQ146" s="1148">
        <v>6187</v>
      </c>
      <c r="BR146" s="1148">
        <v>18561</v>
      </c>
      <c r="BS146" s="1148"/>
      <c r="BT146" s="1152">
        <v>45194</v>
      </c>
      <c r="BU146" s="1152">
        <v>45194</v>
      </c>
      <c r="BV146" s="1148"/>
      <c r="BW146" s="1148"/>
      <c r="BX146" s="1148"/>
      <c r="BY146" s="1148"/>
      <c r="BZ146" s="1148"/>
      <c r="CA146" s="1148"/>
      <c r="CB146" s="1148"/>
      <c r="CC146" s="1148"/>
      <c r="CD146" s="1148" t="s">
        <v>16210</v>
      </c>
      <c r="CE146" s="1148" t="s">
        <v>17132</v>
      </c>
      <c r="CF146" s="1148"/>
      <c r="CG146" s="1148"/>
      <c r="CH146" s="1148"/>
      <c r="CI146" s="1148"/>
      <c r="CJ146" s="1148"/>
      <c r="CK146" s="1148" t="s">
        <v>16819</v>
      </c>
      <c r="CL146" s="1148" t="s">
        <v>14456</v>
      </c>
      <c r="CM146" s="1148" t="e">
        <v>#N/A</v>
      </c>
      <c r="CN146" s="1155" t="e">
        <v>#N/A</v>
      </c>
      <c r="CO146" s="1147">
        <v>473</v>
      </c>
    </row>
    <row r="147" spans="1:93" ht="15" customHeight="1">
      <c r="A147" s="1140">
        <v>472</v>
      </c>
      <c r="B147" s="1141" t="s">
        <v>14343</v>
      </c>
      <c r="C147" s="1141" t="s">
        <v>17133</v>
      </c>
      <c r="D147" s="1141"/>
      <c r="E147" s="1141"/>
      <c r="F147" s="1141" t="s">
        <v>491</v>
      </c>
      <c r="G147" s="1141" t="s">
        <v>15786</v>
      </c>
      <c r="H147" s="1141" t="s">
        <v>491</v>
      </c>
      <c r="I147" s="1141" t="s">
        <v>2609</v>
      </c>
      <c r="J147" s="1141" t="s">
        <v>16139</v>
      </c>
      <c r="K147" s="1141"/>
      <c r="L147" s="1141">
        <v>2023</v>
      </c>
      <c r="M147" s="1144">
        <v>44992</v>
      </c>
      <c r="N147" s="1144">
        <v>44937</v>
      </c>
      <c r="O147" s="1144">
        <v>44937</v>
      </c>
      <c r="P147" s="1144">
        <v>44937</v>
      </c>
      <c r="Q147" s="1141" t="s">
        <v>15258</v>
      </c>
      <c r="R147" s="1141" t="s">
        <v>15788</v>
      </c>
      <c r="S147" s="1141">
        <v>-26</v>
      </c>
      <c r="T147" s="1141" t="s">
        <v>15808</v>
      </c>
      <c r="U147" s="1144">
        <v>45087</v>
      </c>
      <c r="V147" s="1141" t="s">
        <v>15788</v>
      </c>
      <c r="W147" s="1141" t="s">
        <v>17111</v>
      </c>
      <c r="X147" s="1143"/>
      <c r="Y147" s="1141" t="s">
        <v>17134</v>
      </c>
      <c r="Z147" s="1141" t="s">
        <v>17135</v>
      </c>
      <c r="AA147" s="1141" t="s">
        <v>15862</v>
      </c>
      <c r="AB147" s="1141" t="s">
        <v>1252</v>
      </c>
      <c r="AC147" s="1141">
        <v>2</v>
      </c>
      <c r="AD147" s="1141" t="s">
        <v>9583</v>
      </c>
      <c r="AE147" s="1141" t="s">
        <v>10509</v>
      </c>
      <c r="AF147" s="1141" t="s">
        <v>17114</v>
      </c>
      <c r="AG147" s="1141" t="s">
        <v>16484</v>
      </c>
      <c r="AH147" s="1141" t="s">
        <v>17115</v>
      </c>
      <c r="AI147" s="1141" t="s">
        <v>16459</v>
      </c>
      <c r="AJ147" s="1145">
        <v>45191</v>
      </c>
      <c r="AK147" s="1141" t="s">
        <v>12821</v>
      </c>
      <c r="AL147" s="1141" t="s">
        <v>17136</v>
      </c>
      <c r="AM147" s="1141" t="s">
        <v>15817</v>
      </c>
      <c r="AN147" s="1141">
        <v>32</v>
      </c>
      <c r="AO147" s="1141" t="s">
        <v>15800</v>
      </c>
      <c r="AP147" s="1141" t="s">
        <v>15801</v>
      </c>
      <c r="AQ147" s="1141" t="s">
        <v>15853</v>
      </c>
      <c r="AR147" s="1141"/>
      <c r="AS147" s="1141" t="s">
        <v>17137</v>
      </c>
      <c r="AT147" s="1141" t="s">
        <v>2609</v>
      </c>
      <c r="AU147" s="1141">
        <v>14.29</v>
      </c>
      <c r="AV147" s="1141" t="s">
        <v>16195</v>
      </c>
      <c r="AW147" s="1141" t="s">
        <v>16025</v>
      </c>
      <c r="AX147" s="1141"/>
      <c r="AY147" s="1141"/>
      <c r="AZ147" s="1141"/>
      <c r="BA147" s="1141"/>
      <c r="BB147" s="1141"/>
      <c r="BC147" s="1141"/>
      <c r="BD147" s="1141"/>
      <c r="BE147" s="1141">
        <v>1</v>
      </c>
      <c r="BF147" s="1141"/>
      <c r="BG147" s="1141"/>
      <c r="BH147" s="1141"/>
      <c r="BI147" s="1141"/>
      <c r="BJ147" s="1141">
        <v>1</v>
      </c>
      <c r="BK147" s="1141"/>
      <c r="BL147" s="1141"/>
      <c r="BM147" s="1141"/>
      <c r="BN147" s="1141" t="s">
        <v>17119</v>
      </c>
      <c r="BO147" s="1141">
        <v>40675</v>
      </c>
      <c r="BP147" s="1141">
        <v>40675</v>
      </c>
      <c r="BQ147" s="1141">
        <v>40675</v>
      </c>
      <c r="BR147" s="1141">
        <v>122025</v>
      </c>
      <c r="BS147" s="1141"/>
      <c r="BT147" s="1145">
        <v>45191</v>
      </c>
      <c r="BU147" s="1145">
        <v>45194</v>
      </c>
      <c r="BV147" s="1141"/>
      <c r="BW147" s="1141"/>
      <c r="BX147" s="1141"/>
      <c r="BY147" s="1141"/>
      <c r="BZ147" s="1141"/>
      <c r="CA147" s="1141"/>
      <c r="CB147" s="1141"/>
      <c r="CC147" s="1141"/>
      <c r="CD147" s="1141" t="s">
        <v>17061</v>
      </c>
      <c r="CE147" s="1141" t="s">
        <v>17138</v>
      </c>
      <c r="CF147" s="1141"/>
      <c r="CG147" s="1141" t="s">
        <v>17137</v>
      </c>
      <c r="CH147" s="1141"/>
      <c r="CI147" s="1141"/>
      <c r="CJ147" s="1141" t="s">
        <v>17121</v>
      </c>
      <c r="CK147" s="1141" t="s">
        <v>17122</v>
      </c>
      <c r="CL147" s="1141" t="s">
        <v>2609</v>
      </c>
      <c r="CM147" s="1141" t="s">
        <v>17139</v>
      </c>
      <c r="CN147" s="1146" t="s">
        <v>292</v>
      </c>
      <c r="CO147" s="1140">
        <v>472</v>
      </c>
    </row>
    <row r="148" spans="1:93" ht="15" customHeight="1">
      <c r="A148" s="1147">
        <v>471</v>
      </c>
      <c r="B148" s="1148" t="s">
        <v>14345</v>
      </c>
      <c r="C148" s="1148" t="s">
        <v>17140</v>
      </c>
      <c r="D148" s="1148"/>
      <c r="E148" s="1148" t="s">
        <v>17141</v>
      </c>
      <c r="F148" s="1148" t="s">
        <v>491</v>
      </c>
      <c r="G148" s="1148" t="s">
        <v>15786</v>
      </c>
      <c r="H148" s="1148" t="s">
        <v>491</v>
      </c>
      <c r="I148" s="1148" t="s">
        <v>2609</v>
      </c>
      <c r="J148" s="1148" t="s">
        <v>16139</v>
      </c>
      <c r="K148" s="1148"/>
      <c r="L148" s="1148">
        <v>2023</v>
      </c>
      <c r="M148" s="1151">
        <v>44937</v>
      </c>
      <c r="N148" s="1151">
        <v>45118</v>
      </c>
      <c r="O148" s="1151">
        <v>45118</v>
      </c>
      <c r="P148" s="1151">
        <v>45118</v>
      </c>
      <c r="Q148" s="1148" t="s">
        <v>15258</v>
      </c>
      <c r="R148" s="1148" t="s">
        <v>15788</v>
      </c>
      <c r="S148" s="1148">
        <v>-32</v>
      </c>
      <c r="T148" s="1148" t="s">
        <v>15808</v>
      </c>
      <c r="U148" s="1151">
        <v>45087</v>
      </c>
      <c r="V148" s="1148" t="s">
        <v>15788</v>
      </c>
      <c r="W148" s="1148" t="s">
        <v>17142</v>
      </c>
      <c r="X148" s="1150"/>
      <c r="Y148" s="1148" t="s">
        <v>17143</v>
      </c>
      <c r="Z148" s="1148" t="s">
        <v>17144</v>
      </c>
      <c r="AA148" s="1148" t="s">
        <v>15812</v>
      </c>
      <c r="AB148" s="1148" t="s">
        <v>2749</v>
      </c>
      <c r="AC148" s="1148">
        <v>2</v>
      </c>
      <c r="AD148" s="1148" t="s">
        <v>7805</v>
      </c>
      <c r="AE148" s="1148" t="s">
        <v>10509</v>
      </c>
      <c r="AF148" s="1148" t="s">
        <v>16572</v>
      </c>
      <c r="AG148" s="1148" t="s">
        <v>17145</v>
      </c>
      <c r="AH148" s="1148" t="s">
        <v>17146</v>
      </c>
      <c r="AI148" s="1148" t="s">
        <v>15815</v>
      </c>
      <c r="AJ148" s="1152">
        <v>45191</v>
      </c>
      <c r="AK148" s="1148" t="s">
        <v>12821</v>
      </c>
      <c r="AL148" s="1148" t="s">
        <v>17147</v>
      </c>
      <c r="AM148" s="1148" t="s">
        <v>15817</v>
      </c>
      <c r="AN148" s="1148">
        <v>4</v>
      </c>
      <c r="AO148" s="1148" t="s">
        <v>15800</v>
      </c>
      <c r="AP148" s="1148" t="s">
        <v>16000</v>
      </c>
      <c r="AQ148" s="1148" t="s">
        <v>16024</v>
      </c>
      <c r="AR148" s="1148"/>
      <c r="AS148" s="1148" t="s">
        <v>14347</v>
      </c>
      <c r="AT148" s="1148" t="s">
        <v>2609</v>
      </c>
      <c r="AU148" s="1148">
        <v>6.25</v>
      </c>
      <c r="AV148" s="1148" t="s">
        <v>17118</v>
      </c>
      <c r="AW148" s="1148" t="s">
        <v>15819</v>
      </c>
      <c r="AX148" s="1148"/>
      <c r="AY148" s="1148"/>
      <c r="AZ148" s="1148"/>
      <c r="BA148" s="1148"/>
      <c r="BB148" s="1148"/>
      <c r="BC148" s="1148"/>
      <c r="BD148" s="1148"/>
      <c r="BE148" s="1148">
        <v>1</v>
      </c>
      <c r="BF148" s="1148"/>
      <c r="BG148" s="1148"/>
      <c r="BH148" s="1148"/>
      <c r="BI148" s="1148"/>
      <c r="BJ148" s="1148">
        <v>1</v>
      </c>
      <c r="BK148" s="1148"/>
      <c r="BL148" s="1148"/>
      <c r="BM148" s="1148"/>
      <c r="BN148" s="1148" t="s">
        <v>17148</v>
      </c>
      <c r="BO148" s="1148">
        <v>120000</v>
      </c>
      <c r="BP148" s="1148">
        <v>89000</v>
      </c>
      <c r="BQ148" s="1148">
        <v>89000</v>
      </c>
      <c r="BR148" s="1148">
        <v>298000</v>
      </c>
      <c r="BS148" s="1148"/>
      <c r="BT148" s="1152">
        <v>45194</v>
      </c>
      <c r="BU148" s="1152">
        <v>45200</v>
      </c>
      <c r="BV148" s="1148"/>
      <c r="BW148" s="1148"/>
      <c r="BX148" s="1148"/>
      <c r="BY148" s="1148"/>
      <c r="BZ148" s="1148"/>
      <c r="CA148" s="1148"/>
      <c r="CB148" s="1148"/>
      <c r="CC148" s="1153" t="s">
        <v>17149</v>
      </c>
      <c r="CD148" s="1148" t="s">
        <v>17084</v>
      </c>
      <c r="CE148" s="1154">
        <v>44967.537476851852</v>
      </c>
      <c r="CF148" s="1148"/>
      <c r="CG148" s="1148" t="s">
        <v>14347</v>
      </c>
      <c r="CH148" s="1148"/>
      <c r="CI148" s="1148"/>
      <c r="CJ148" s="1148" t="s">
        <v>17150</v>
      </c>
      <c r="CK148" s="1148" t="s">
        <v>17151</v>
      </c>
      <c r="CL148" s="1148" t="s">
        <v>2609</v>
      </c>
      <c r="CM148" s="1148" t="s">
        <v>14346</v>
      </c>
      <c r="CN148" s="1155" t="s">
        <v>294</v>
      </c>
      <c r="CO148" s="1147">
        <v>471</v>
      </c>
    </row>
    <row r="149" spans="1:93" ht="15" customHeight="1">
      <c r="A149" s="1140">
        <v>470</v>
      </c>
      <c r="B149" s="1141" t="s">
        <v>14348</v>
      </c>
      <c r="C149" s="1141" t="s">
        <v>17152</v>
      </c>
      <c r="D149" s="1141"/>
      <c r="E149" s="1141"/>
      <c r="F149" s="1141" t="s">
        <v>491</v>
      </c>
      <c r="G149" s="1141" t="s">
        <v>15786</v>
      </c>
      <c r="H149" s="1141" t="s">
        <v>515</v>
      </c>
      <c r="I149" s="1141" t="s">
        <v>2609</v>
      </c>
      <c r="J149" s="1141" t="s">
        <v>16139</v>
      </c>
      <c r="K149" s="1141"/>
      <c r="L149" s="1141">
        <v>2023</v>
      </c>
      <c r="M149" s="1141" t="s">
        <v>13775</v>
      </c>
      <c r="N149" s="1144">
        <v>45240</v>
      </c>
      <c r="O149" s="1144">
        <v>45240</v>
      </c>
      <c r="P149" s="1144">
        <v>45240</v>
      </c>
      <c r="Q149" s="1141" t="s">
        <v>15089</v>
      </c>
      <c r="R149" s="1141" t="s">
        <v>15788</v>
      </c>
      <c r="S149" s="1141">
        <v>-5</v>
      </c>
      <c r="T149" s="1141" t="s">
        <v>15808</v>
      </c>
      <c r="U149" s="1144">
        <v>45087</v>
      </c>
      <c r="V149" s="1141" t="s">
        <v>15788</v>
      </c>
      <c r="W149" s="1141" t="s">
        <v>17153</v>
      </c>
      <c r="X149" s="1143"/>
      <c r="Y149" s="1141" t="s">
        <v>17154</v>
      </c>
      <c r="Z149" s="1141" t="s">
        <v>17155</v>
      </c>
      <c r="AA149" s="1141" t="s">
        <v>15862</v>
      </c>
      <c r="AB149" s="1141" t="s">
        <v>1252</v>
      </c>
      <c r="AC149" s="1141">
        <v>2</v>
      </c>
      <c r="AD149" s="1141" t="s">
        <v>17156</v>
      </c>
      <c r="AE149" s="1141" t="s">
        <v>10509</v>
      </c>
      <c r="AF149" s="1141" t="s">
        <v>16760</v>
      </c>
      <c r="AG149" s="1143"/>
      <c r="AH149" s="1141"/>
      <c r="AI149" s="1141" t="s">
        <v>16763</v>
      </c>
      <c r="AJ149" s="1145">
        <v>45193</v>
      </c>
      <c r="AK149" s="1141" t="s">
        <v>12821</v>
      </c>
      <c r="AL149" s="1141"/>
      <c r="AM149" s="1141" t="s">
        <v>15835</v>
      </c>
      <c r="AN149" s="1141">
        <v>100</v>
      </c>
      <c r="AO149" s="1141" t="s">
        <v>15800</v>
      </c>
      <c r="AP149" s="1141" t="s">
        <v>14510</v>
      </c>
      <c r="AQ149" s="1141"/>
      <c r="AR149" s="1141"/>
      <c r="AS149" s="1141" t="s">
        <v>17157</v>
      </c>
      <c r="AT149" s="1141" t="s">
        <v>2609</v>
      </c>
      <c r="AU149" s="1141">
        <v>14.29</v>
      </c>
      <c r="AV149" s="1141" t="s">
        <v>16195</v>
      </c>
      <c r="AW149" s="1141" t="s">
        <v>16765</v>
      </c>
      <c r="AX149" s="1141"/>
      <c r="AY149" s="1141"/>
      <c r="AZ149" s="1141"/>
      <c r="BA149" s="1141"/>
      <c r="BB149" s="1141"/>
      <c r="BC149" s="1141"/>
      <c r="BD149" s="1141"/>
      <c r="BE149" s="1141">
        <v>1</v>
      </c>
      <c r="BF149" s="1141"/>
      <c r="BG149" s="1141"/>
      <c r="BH149" s="1141"/>
      <c r="BI149" s="1141"/>
      <c r="BJ149" s="1141">
        <v>1</v>
      </c>
      <c r="BK149" s="1141"/>
      <c r="BL149" s="1141"/>
      <c r="BM149" s="1141"/>
      <c r="BN149" s="1141" t="s">
        <v>15973</v>
      </c>
      <c r="BO149" s="1141">
        <v>3336</v>
      </c>
      <c r="BP149" s="1141">
        <v>3336</v>
      </c>
      <c r="BQ149" s="1141"/>
      <c r="BR149" s="1141">
        <v>6672</v>
      </c>
      <c r="BS149" s="1141"/>
      <c r="BT149" s="1145">
        <v>45193</v>
      </c>
      <c r="BU149" s="1145">
        <v>45194</v>
      </c>
      <c r="BV149" s="1141"/>
      <c r="BW149" s="1141"/>
      <c r="BX149" s="1141"/>
      <c r="BY149" s="1141"/>
      <c r="BZ149" s="1141"/>
      <c r="CA149" s="1141"/>
      <c r="CB149" s="1141"/>
      <c r="CC149" s="1141" t="s">
        <v>17158</v>
      </c>
      <c r="CD149" s="1141" t="s">
        <v>17159</v>
      </c>
      <c r="CE149" s="1141" t="s">
        <v>17160</v>
      </c>
      <c r="CF149" s="1141"/>
      <c r="CG149" s="1141" t="s">
        <v>17157</v>
      </c>
      <c r="CH149" s="1141"/>
      <c r="CI149" s="1141"/>
      <c r="CJ149" s="1141" t="s">
        <v>17161</v>
      </c>
      <c r="CK149" s="1141" t="s">
        <v>17162</v>
      </c>
      <c r="CL149" s="1141" t="s">
        <v>2609</v>
      </c>
      <c r="CM149" s="1141" t="s">
        <v>17163</v>
      </c>
      <c r="CN149" s="1146" t="s">
        <v>298</v>
      </c>
      <c r="CO149" s="1140">
        <v>470</v>
      </c>
    </row>
    <row r="150" spans="1:93" ht="15" customHeight="1">
      <c r="A150" s="1147">
        <v>469</v>
      </c>
      <c r="B150" s="1148" t="s">
        <v>13741</v>
      </c>
      <c r="C150" s="1148" t="s">
        <v>13742</v>
      </c>
      <c r="D150" s="1150"/>
      <c r="E150" s="1150"/>
      <c r="F150" s="1148" t="s">
        <v>491</v>
      </c>
      <c r="G150" s="1148" t="s">
        <v>15786</v>
      </c>
      <c r="H150" s="1148" t="s">
        <v>515</v>
      </c>
      <c r="I150" s="1148" t="s">
        <v>2634</v>
      </c>
      <c r="J150" s="1148" t="s">
        <v>16139</v>
      </c>
      <c r="K150" s="1148"/>
      <c r="L150" s="1148">
        <v>2023</v>
      </c>
      <c r="M150" s="1148" t="s">
        <v>15961</v>
      </c>
      <c r="N150" s="1148" t="s">
        <v>13667</v>
      </c>
      <c r="O150" s="1148" t="s">
        <v>13667</v>
      </c>
      <c r="P150" s="1148" t="s">
        <v>13667</v>
      </c>
      <c r="Q150" s="1148" t="s">
        <v>15089</v>
      </c>
      <c r="R150" s="1148" t="s">
        <v>15788</v>
      </c>
      <c r="S150" s="1148">
        <v>-14</v>
      </c>
      <c r="T150" s="1148" t="s">
        <v>15808</v>
      </c>
      <c r="U150" s="1151">
        <v>45087</v>
      </c>
      <c r="V150" s="1148" t="s">
        <v>15788</v>
      </c>
      <c r="W150" s="1148" t="s">
        <v>17164</v>
      </c>
      <c r="X150" s="1150"/>
      <c r="Y150" s="1148" t="s">
        <v>17165</v>
      </c>
      <c r="Z150" s="1148" t="s">
        <v>17166</v>
      </c>
      <c r="AA150" s="1148" t="s">
        <v>15943</v>
      </c>
      <c r="AB150" s="1148" t="s">
        <v>1104</v>
      </c>
      <c r="AC150" s="1148">
        <v>2</v>
      </c>
      <c r="AD150" s="1148" t="s">
        <v>13207</v>
      </c>
      <c r="AE150" s="1148" t="s">
        <v>10509</v>
      </c>
      <c r="AF150" s="1148" t="s">
        <v>17167</v>
      </c>
      <c r="AG150" s="1148" t="s">
        <v>16058</v>
      </c>
      <c r="AH150" s="1148" t="s">
        <v>17168</v>
      </c>
      <c r="AI150" s="1148" t="s">
        <v>17169</v>
      </c>
      <c r="AJ150" s="1152">
        <v>45194</v>
      </c>
      <c r="AK150" s="1148" t="s">
        <v>12821</v>
      </c>
      <c r="AL150" s="1148"/>
      <c r="AM150" s="1148" t="s">
        <v>16059</v>
      </c>
      <c r="AN150" s="1148">
        <v>2</v>
      </c>
      <c r="AO150" s="1148" t="s">
        <v>15800</v>
      </c>
      <c r="AP150" s="1148" t="s">
        <v>14510</v>
      </c>
      <c r="AQ150" s="1148" t="s">
        <v>14466</v>
      </c>
      <c r="AR150" s="1148"/>
      <c r="AS150" s="1148"/>
      <c r="AT150" s="1148"/>
      <c r="AU150" s="1148"/>
      <c r="AV150" s="1148"/>
      <c r="AW150" s="1148" t="s">
        <v>16105</v>
      </c>
      <c r="AX150" s="1148"/>
      <c r="AY150" s="1148"/>
      <c r="AZ150" s="1148"/>
      <c r="BA150" s="1148"/>
      <c r="BB150" s="1148"/>
      <c r="BC150" s="1148"/>
      <c r="BD150" s="1148"/>
      <c r="BE150" s="1148">
        <v>1</v>
      </c>
      <c r="BF150" s="1148"/>
      <c r="BG150" s="1148"/>
      <c r="BH150" s="1148"/>
      <c r="BI150" s="1148"/>
      <c r="BJ150" s="1148">
        <v>1</v>
      </c>
      <c r="BK150" s="1148"/>
      <c r="BL150" s="1148"/>
      <c r="BM150" s="1148">
        <v>13338</v>
      </c>
      <c r="BN150" s="1148" t="s">
        <v>16858</v>
      </c>
      <c r="BO150" s="1148">
        <v>4200</v>
      </c>
      <c r="BP150" s="1148">
        <v>4200</v>
      </c>
      <c r="BQ150" s="1148">
        <v>4200</v>
      </c>
      <c r="BR150" s="1148">
        <v>12600</v>
      </c>
      <c r="BS150" s="1148"/>
      <c r="BT150" s="1152">
        <v>45195</v>
      </c>
      <c r="BU150" s="1152">
        <v>45202</v>
      </c>
      <c r="BV150" s="1148"/>
      <c r="BW150" s="1148"/>
      <c r="BX150" s="1148"/>
      <c r="BY150" s="1148"/>
      <c r="BZ150" s="1148"/>
      <c r="CA150" s="1148"/>
      <c r="CB150" s="1148"/>
      <c r="CC150" s="1148" t="s">
        <v>17170</v>
      </c>
      <c r="CD150" s="1148" t="s">
        <v>16210</v>
      </c>
      <c r="CE150" s="1154">
        <v>44995.486944444441</v>
      </c>
      <c r="CF150" s="1148"/>
      <c r="CG150" s="1148"/>
      <c r="CH150" s="1148"/>
      <c r="CI150" s="1148"/>
      <c r="CJ150" s="1148"/>
      <c r="CK150" s="1148" t="s">
        <v>17171</v>
      </c>
      <c r="CL150" s="1148" t="s">
        <v>2634</v>
      </c>
      <c r="CM150" s="1148" t="e">
        <v>#N/A</v>
      </c>
      <c r="CN150" s="1155" t="e">
        <v>#N/A</v>
      </c>
      <c r="CO150" s="1147">
        <v>469</v>
      </c>
    </row>
    <row r="151" spans="1:93" ht="15" customHeight="1">
      <c r="A151" s="1140">
        <v>457</v>
      </c>
      <c r="B151" s="1141" t="s">
        <v>13739</v>
      </c>
      <c r="C151" s="1141" t="s">
        <v>13740</v>
      </c>
      <c r="D151" s="1143"/>
      <c r="E151" s="1143"/>
      <c r="F151" s="1141" t="s">
        <v>491</v>
      </c>
      <c r="G151" s="1141" t="s">
        <v>15786</v>
      </c>
      <c r="H151" s="1141" t="s">
        <v>515</v>
      </c>
      <c r="I151" s="1141" t="s">
        <v>2634</v>
      </c>
      <c r="J151" s="1141" t="s">
        <v>16139</v>
      </c>
      <c r="K151" s="1141"/>
      <c r="L151" s="1141">
        <v>2023</v>
      </c>
      <c r="M151" s="1141" t="s">
        <v>2783</v>
      </c>
      <c r="N151" s="1141" t="s">
        <v>13667</v>
      </c>
      <c r="O151" s="1141" t="s">
        <v>13667</v>
      </c>
      <c r="P151" s="1141" t="s">
        <v>13667</v>
      </c>
      <c r="Q151" s="1141" t="s">
        <v>15089</v>
      </c>
      <c r="R151" s="1141" t="s">
        <v>15788</v>
      </c>
      <c r="S151" s="1141">
        <v>-14</v>
      </c>
      <c r="T151" s="1141" t="s">
        <v>15808</v>
      </c>
      <c r="U151" s="1144">
        <v>45087</v>
      </c>
      <c r="V151" s="1141" t="s">
        <v>15788</v>
      </c>
      <c r="W151" s="1141" t="s">
        <v>17164</v>
      </c>
      <c r="X151" s="1143"/>
      <c r="Y151" s="1141" t="s">
        <v>17172</v>
      </c>
      <c r="Z151" s="1141" t="s">
        <v>17173</v>
      </c>
      <c r="AA151" s="1141" t="s">
        <v>15997</v>
      </c>
      <c r="AB151" s="1141" t="s">
        <v>1264</v>
      </c>
      <c r="AC151" s="1141">
        <v>1</v>
      </c>
      <c r="AD151" s="1141" t="s">
        <v>8193</v>
      </c>
      <c r="AE151" s="1141" t="s">
        <v>10509</v>
      </c>
      <c r="AF151" s="1141" t="s">
        <v>17167</v>
      </c>
      <c r="AG151" s="1141" t="s">
        <v>16058</v>
      </c>
      <c r="AH151" s="1141" t="s">
        <v>17168</v>
      </c>
      <c r="AI151" s="1141" t="s">
        <v>17169</v>
      </c>
      <c r="AJ151" s="1145">
        <v>45194</v>
      </c>
      <c r="AK151" s="1141" t="s">
        <v>12821</v>
      </c>
      <c r="AL151" s="1141"/>
      <c r="AM151" s="1141" t="s">
        <v>16059</v>
      </c>
      <c r="AN151" s="1141">
        <v>2</v>
      </c>
      <c r="AO151" s="1141" t="s">
        <v>15800</v>
      </c>
      <c r="AP151" s="1141" t="s">
        <v>14510</v>
      </c>
      <c r="AQ151" s="1141" t="s">
        <v>14466</v>
      </c>
      <c r="AR151" s="1141"/>
      <c r="AS151" s="1141"/>
      <c r="AT151" s="1141"/>
      <c r="AU151" s="1141"/>
      <c r="AV151" s="1141"/>
      <c r="AW151" s="1141" t="s">
        <v>16105</v>
      </c>
      <c r="AX151" s="1141"/>
      <c r="AY151" s="1141"/>
      <c r="AZ151" s="1141"/>
      <c r="BA151" s="1141"/>
      <c r="BB151" s="1141"/>
      <c r="BC151" s="1141"/>
      <c r="BD151" s="1141"/>
      <c r="BE151" s="1141">
        <v>1</v>
      </c>
      <c r="BF151" s="1141"/>
      <c r="BG151" s="1141"/>
      <c r="BH151" s="1141"/>
      <c r="BI151" s="1141"/>
      <c r="BJ151" s="1141">
        <v>1</v>
      </c>
      <c r="BK151" s="1141"/>
      <c r="BL151" s="1141"/>
      <c r="BM151" s="1141">
        <v>13459</v>
      </c>
      <c r="BN151" s="1141" t="s">
        <v>16858</v>
      </c>
      <c r="BO151" s="1141">
        <v>4200</v>
      </c>
      <c r="BP151" s="1141">
        <v>4200</v>
      </c>
      <c r="BQ151" s="1141">
        <v>4200</v>
      </c>
      <c r="BR151" s="1141">
        <v>12600</v>
      </c>
      <c r="BS151" s="1141"/>
      <c r="BT151" s="1145">
        <v>45195</v>
      </c>
      <c r="BU151" s="1145">
        <v>45202</v>
      </c>
      <c r="BV151" s="1141"/>
      <c r="BW151" s="1141"/>
      <c r="BX151" s="1141"/>
      <c r="BY151" s="1141"/>
      <c r="BZ151" s="1141"/>
      <c r="CA151" s="1141"/>
      <c r="CB151" s="1141"/>
      <c r="CC151" s="1141" t="s">
        <v>17174</v>
      </c>
      <c r="CD151" s="1141" t="s">
        <v>16210</v>
      </c>
      <c r="CE151" s="1157">
        <v>44995.486944444441</v>
      </c>
      <c r="CF151" s="1141"/>
      <c r="CG151" s="1141"/>
      <c r="CH151" s="1141"/>
      <c r="CI151" s="1141"/>
      <c r="CJ151" s="1141"/>
      <c r="CK151" s="1141" t="s">
        <v>17175</v>
      </c>
      <c r="CL151" s="1141" t="s">
        <v>2634</v>
      </c>
      <c r="CM151" s="1141" t="e">
        <v>#N/A</v>
      </c>
      <c r="CN151" s="1146" t="e">
        <v>#N/A</v>
      </c>
      <c r="CO151" s="1140">
        <v>457</v>
      </c>
    </row>
    <row r="152" spans="1:93" ht="15" customHeight="1">
      <c r="A152" s="1147">
        <v>453</v>
      </c>
      <c r="B152" s="1148" t="s">
        <v>14349</v>
      </c>
      <c r="C152" s="1148" t="s">
        <v>17176</v>
      </c>
      <c r="D152" s="1148"/>
      <c r="E152" s="1148"/>
      <c r="F152" s="1148" t="s">
        <v>491</v>
      </c>
      <c r="G152" s="1148" t="s">
        <v>15786</v>
      </c>
      <c r="H152" s="1148" t="s">
        <v>515</v>
      </c>
      <c r="I152" s="1148" t="s">
        <v>2609</v>
      </c>
      <c r="J152" s="1148" t="s">
        <v>16139</v>
      </c>
      <c r="K152" s="1148"/>
      <c r="L152" s="1148">
        <v>2023</v>
      </c>
      <c r="M152" s="1151">
        <v>45179</v>
      </c>
      <c r="N152" s="1148" t="s">
        <v>16517</v>
      </c>
      <c r="O152" s="1148" t="s">
        <v>16517</v>
      </c>
      <c r="P152" s="1148" t="s">
        <v>16517</v>
      </c>
      <c r="Q152" s="1148" t="s">
        <v>15089</v>
      </c>
      <c r="R152" s="1148" t="s">
        <v>15788</v>
      </c>
      <c r="S152" s="1148">
        <v>-7</v>
      </c>
      <c r="T152" s="1148" t="s">
        <v>15808</v>
      </c>
      <c r="U152" s="1151">
        <v>45087</v>
      </c>
      <c r="V152" s="1148" t="s">
        <v>15788</v>
      </c>
      <c r="W152" s="1148" t="s">
        <v>17177</v>
      </c>
      <c r="X152" s="1148"/>
      <c r="Y152" s="1148" t="s">
        <v>17178</v>
      </c>
      <c r="Z152" s="1148" t="s">
        <v>17179</v>
      </c>
      <c r="AA152" s="1148" t="s">
        <v>15793</v>
      </c>
      <c r="AB152" s="1148" t="s">
        <v>52</v>
      </c>
      <c r="AC152" s="1148">
        <v>2</v>
      </c>
      <c r="AD152" s="1148" t="s">
        <v>9892</v>
      </c>
      <c r="AE152" s="1148" t="s">
        <v>10509</v>
      </c>
      <c r="AF152" s="1148" t="s">
        <v>17005</v>
      </c>
      <c r="AG152" s="1150"/>
      <c r="AH152" s="1148"/>
      <c r="AI152" s="1148" t="s">
        <v>15864</v>
      </c>
      <c r="AJ152" s="1152">
        <v>45194</v>
      </c>
      <c r="AK152" s="1148" t="s">
        <v>12821</v>
      </c>
      <c r="AL152" s="1148"/>
      <c r="AM152" s="1148" t="s">
        <v>15835</v>
      </c>
      <c r="AN152" s="1148">
        <v>2</v>
      </c>
      <c r="AO152" s="1148" t="s">
        <v>16355</v>
      </c>
      <c r="AP152" s="1148" t="s">
        <v>14510</v>
      </c>
      <c r="AQ152" s="1148"/>
      <c r="AR152" s="1148"/>
      <c r="AS152" s="1148" t="s">
        <v>17180</v>
      </c>
      <c r="AT152" s="1148" t="s">
        <v>2609</v>
      </c>
      <c r="AU152" s="1148">
        <v>14.29</v>
      </c>
      <c r="AV152" s="1148" t="s">
        <v>16195</v>
      </c>
      <c r="AW152" s="1148" t="s">
        <v>15803</v>
      </c>
      <c r="AX152" s="1148"/>
      <c r="AY152" s="1148"/>
      <c r="AZ152" s="1148"/>
      <c r="BA152" s="1148"/>
      <c r="BB152" s="1148"/>
      <c r="BC152" s="1148"/>
      <c r="BD152" s="1148"/>
      <c r="BE152" s="1148">
        <v>2</v>
      </c>
      <c r="BF152" s="1148"/>
      <c r="BG152" s="1148"/>
      <c r="BH152" s="1148"/>
      <c r="BI152" s="1148"/>
      <c r="BJ152" s="1148">
        <v>2</v>
      </c>
      <c r="BK152" s="1148"/>
      <c r="BL152" s="1148"/>
      <c r="BM152" s="1148"/>
      <c r="BN152" s="1148" t="s">
        <v>1083</v>
      </c>
      <c r="BO152" s="1148">
        <v>9576</v>
      </c>
      <c r="BP152" s="1148">
        <v>9576</v>
      </c>
      <c r="BQ152" s="1148"/>
      <c r="BR152" s="1148">
        <v>19152</v>
      </c>
      <c r="BS152" s="1148"/>
      <c r="BT152" s="1152">
        <v>45195</v>
      </c>
      <c r="BU152" s="1152">
        <v>45196</v>
      </c>
      <c r="BV152" s="1148"/>
      <c r="BW152" s="1148"/>
      <c r="BX152" s="1148"/>
      <c r="BY152" s="1148"/>
      <c r="BZ152" s="1148"/>
      <c r="CA152" s="1148"/>
      <c r="CB152" s="1148"/>
      <c r="CC152" s="1148" t="s">
        <v>17181</v>
      </c>
      <c r="CD152" s="1148" t="s">
        <v>17182</v>
      </c>
      <c r="CE152" s="1154">
        <v>45056.569490740738</v>
      </c>
      <c r="CF152" s="1148"/>
      <c r="CG152" s="1148" t="s">
        <v>17180</v>
      </c>
      <c r="CH152" s="1148"/>
      <c r="CI152" s="1148"/>
      <c r="CJ152" s="1148"/>
      <c r="CK152" s="1148" t="s">
        <v>17183</v>
      </c>
      <c r="CL152" s="1148" t="s">
        <v>2609</v>
      </c>
      <c r="CM152" s="1148" t="s">
        <v>17184</v>
      </c>
      <c r="CN152" s="1155" t="s">
        <v>294</v>
      </c>
      <c r="CO152" s="1147">
        <v>453</v>
      </c>
    </row>
    <row r="153" spans="1:93" ht="15" customHeight="1">
      <c r="A153" s="1140">
        <v>448</v>
      </c>
      <c r="B153" s="1141" t="s">
        <v>13734</v>
      </c>
      <c r="C153" s="1141" t="s">
        <v>13735</v>
      </c>
      <c r="D153" s="1143"/>
      <c r="E153" s="1143"/>
      <c r="F153" s="1141" t="s">
        <v>491</v>
      </c>
      <c r="G153" s="1141" t="s">
        <v>15786</v>
      </c>
      <c r="H153" s="1141" t="s">
        <v>515</v>
      </c>
      <c r="I153" s="1141" t="s">
        <v>2634</v>
      </c>
      <c r="J153" s="1141" t="s">
        <v>16139</v>
      </c>
      <c r="K153" s="1141"/>
      <c r="L153" s="1141">
        <v>2023</v>
      </c>
      <c r="M153" s="1144">
        <v>45209</v>
      </c>
      <c r="N153" s="1141" t="s">
        <v>13667</v>
      </c>
      <c r="O153" s="1141" t="s">
        <v>13667</v>
      </c>
      <c r="P153" s="1141" t="s">
        <v>13667</v>
      </c>
      <c r="Q153" s="1141" t="s">
        <v>15089</v>
      </c>
      <c r="R153" s="1145">
        <v>44985</v>
      </c>
      <c r="S153" s="1141">
        <v>-14</v>
      </c>
      <c r="T153" s="1141" t="s">
        <v>15808</v>
      </c>
      <c r="U153" s="1144">
        <v>45087</v>
      </c>
      <c r="V153" s="1141" t="s">
        <v>17185</v>
      </c>
      <c r="W153" s="1141" t="s">
        <v>17186</v>
      </c>
      <c r="X153" s="1143"/>
      <c r="Y153" s="1141" t="s">
        <v>17187</v>
      </c>
      <c r="Z153" s="1141" t="s">
        <v>17188</v>
      </c>
      <c r="AA153" s="1141" t="s">
        <v>15812</v>
      </c>
      <c r="AB153" s="1141" t="s">
        <v>56</v>
      </c>
      <c r="AC153" s="1141">
        <v>2</v>
      </c>
      <c r="AD153" s="1141" t="s">
        <v>10502</v>
      </c>
      <c r="AE153" s="1141" t="s">
        <v>10509</v>
      </c>
      <c r="AF153" s="1141" t="s">
        <v>17189</v>
      </c>
      <c r="AG153" s="1143"/>
      <c r="AH153" s="1141"/>
      <c r="AI153" s="1141" t="s">
        <v>16827</v>
      </c>
      <c r="AJ153" s="1145">
        <v>45194</v>
      </c>
      <c r="AK153" s="1141" t="s">
        <v>12821</v>
      </c>
      <c r="AL153" s="1141"/>
      <c r="AM153" s="1141" t="s">
        <v>15835</v>
      </c>
      <c r="AN153" s="1141">
        <v>100</v>
      </c>
      <c r="AO153" s="1141" t="s">
        <v>15800</v>
      </c>
      <c r="AP153" s="1141" t="s">
        <v>14510</v>
      </c>
      <c r="AQ153" s="1141"/>
      <c r="AR153" s="1141" t="s">
        <v>2152</v>
      </c>
      <c r="AS153" s="1141"/>
      <c r="AT153" s="1141"/>
      <c r="AU153" s="1141"/>
      <c r="AV153" s="1141"/>
      <c r="AW153" s="1141" t="s">
        <v>15803</v>
      </c>
      <c r="AX153" s="1141"/>
      <c r="AY153" s="1141"/>
      <c r="AZ153" s="1141"/>
      <c r="BA153" s="1141"/>
      <c r="BB153" s="1141"/>
      <c r="BC153" s="1141"/>
      <c r="BD153" s="1141"/>
      <c r="BE153" s="1141">
        <v>1</v>
      </c>
      <c r="BF153" s="1141"/>
      <c r="BG153" s="1141"/>
      <c r="BH153" s="1141"/>
      <c r="BI153" s="1141"/>
      <c r="BJ153" s="1141">
        <v>1</v>
      </c>
      <c r="BK153" s="1141"/>
      <c r="BL153" s="1141"/>
      <c r="BM153" s="1141"/>
      <c r="BN153" s="1141" t="s">
        <v>15973</v>
      </c>
      <c r="BO153" s="1141">
        <v>4788</v>
      </c>
      <c r="BP153" s="1141">
        <v>4788</v>
      </c>
      <c r="BQ153" s="1141">
        <v>4788</v>
      </c>
      <c r="BR153" s="1141">
        <v>14364</v>
      </c>
      <c r="BS153" s="1141"/>
      <c r="BT153" s="1145">
        <v>45195</v>
      </c>
      <c r="BU153" s="1145">
        <v>45202</v>
      </c>
      <c r="BV153" s="1141"/>
      <c r="BW153" s="1141"/>
      <c r="BX153" s="1141"/>
      <c r="BY153" s="1141"/>
      <c r="BZ153" s="1141"/>
      <c r="CA153" s="1141"/>
      <c r="CB153" s="1141"/>
      <c r="CC153" s="1141" t="s">
        <v>17190</v>
      </c>
      <c r="CD153" s="1141" t="s">
        <v>16210</v>
      </c>
      <c r="CE153" s="1157">
        <v>44995.486944444441</v>
      </c>
      <c r="CF153" s="1141"/>
      <c r="CG153" s="1141"/>
      <c r="CH153" s="1141"/>
      <c r="CI153" s="1141"/>
      <c r="CJ153" s="1141" t="s">
        <v>17191</v>
      </c>
      <c r="CK153" s="1141" t="s">
        <v>17192</v>
      </c>
      <c r="CL153" s="1141" t="s">
        <v>14456</v>
      </c>
      <c r="CM153" s="1141" t="e">
        <v>#N/A</v>
      </c>
      <c r="CN153" s="1146" t="e">
        <v>#N/A</v>
      </c>
      <c r="CO153" s="1140">
        <v>448</v>
      </c>
    </row>
    <row r="154" spans="1:93" ht="15" customHeight="1">
      <c r="A154" s="1147">
        <v>435</v>
      </c>
      <c r="B154" s="1148" t="s">
        <v>13693</v>
      </c>
      <c r="C154" s="1148" t="s">
        <v>13695</v>
      </c>
      <c r="D154" s="1148"/>
      <c r="E154" s="1148"/>
      <c r="F154" s="1148" t="s">
        <v>491</v>
      </c>
      <c r="G154" s="1148" t="s">
        <v>15786</v>
      </c>
      <c r="H154" s="1148" t="s">
        <v>491</v>
      </c>
      <c r="I154" s="1148" t="s">
        <v>2634</v>
      </c>
      <c r="J154" s="1148" t="s">
        <v>16139</v>
      </c>
      <c r="K154" s="1148"/>
      <c r="L154" s="1148">
        <v>2023</v>
      </c>
      <c r="M154" s="1151">
        <v>44938</v>
      </c>
      <c r="N154" s="1151">
        <v>45149</v>
      </c>
      <c r="O154" s="1151">
        <v>45149</v>
      </c>
      <c r="P154" s="1151">
        <v>45149</v>
      </c>
      <c r="Q154" s="1148" t="s">
        <v>15258</v>
      </c>
      <c r="R154" s="1152">
        <v>45203</v>
      </c>
      <c r="S154" s="1148">
        <v>-33</v>
      </c>
      <c r="T154" s="1148" t="s">
        <v>15808</v>
      </c>
      <c r="U154" s="1151">
        <v>45087</v>
      </c>
      <c r="V154" s="1148" t="s">
        <v>17193</v>
      </c>
      <c r="W154" s="1148" t="s">
        <v>17194</v>
      </c>
      <c r="X154" s="1148"/>
      <c r="Y154" s="1148" t="s">
        <v>17195</v>
      </c>
      <c r="Z154" s="1150"/>
      <c r="AA154" s="1148" t="s">
        <v>15793</v>
      </c>
      <c r="AB154" s="1148" t="s">
        <v>1701</v>
      </c>
      <c r="AC154" s="1148">
        <v>2</v>
      </c>
      <c r="AD154" s="1148" t="s">
        <v>7316</v>
      </c>
      <c r="AE154" s="1148" t="s">
        <v>10509</v>
      </c>
      <c r="AF154" s="1148" t="s">
        <v>17196</v>
      </c>
      <c r="AG154" s="1148" t="s">
        <v>17197</v>
      </c>
      <c r="AH154" s="1148" t="s">
        <v>17198</v>
      </c>
      <c r="AI154" s="1148" t="s">
        <v>17199</v>
      </c>
      <c r="AJ154" s="1152">
        <v>45195</v>
      </c>
      <c r="AK154" s="1148" t="s">
        <v>12821</v>
      </c>
      <c r="AL154" s="1148" t="s">
        <v>17200</v>
      </c>
      <c r="AM154" s="1148" t="s">
        <v>15799</v>
      </c>
      <c r="AN154" s="1148">
        <v>1</v>
      </c>
      <c r="AO154" s="1148" t="s">
        <v>15800</v>
      </c>
      <c r="AP154" s="1148" t="s">
        <v>15818</v>
      </c>
      <c r="AQ154" s="1148" t="s">
        <v>14466</v>
      </c>
      <c r="AR154" s="1148" t="s">
        <v>2152</v>
      </c>
      <c r="AS154" s="1148"/>
      <c r="AT154" s="1148"/>
      <c r="AU154" s="1148"/>
      <c r="AV154" s="1148"/>
      <c r="AW154" s="1148" t="s">
        <v>15803</v>
      </c>
      <c r="AX154" s="1148"/>
      <c r="AY154" s="1148"/>
      <c r="AZ154" s="1148"/>
      <c r="BA154" s="1148"/>
      <c r="BB154" s="1148"/>
      <c r="BC154" s="1148"/>
      <c r="BD154" s="1148"/>
      <c r="BE154" s="1148">
        <v>1</v>
      </c>
      <c r="BF154" s="1148"/>
      <c r="BG154" s="1148"/>
      <c r="BH154" s="1148"/>
      <c r="BI154" s="1148"/>
      <c r="BJ154" s="1148">
        <v>1</v>
      </c>
      <c r="BK154" s="1148"/>
      <c r="BL154" s="1148"/>
      <c r="BM154" s="1148"/>
      <c r="BN154" s="1148" t="s">
        <v>2239</v>
      </c>
      <c r="BO154" s="1148">
        <v>26900</v>
      </c>
      <c r="BP154" s="1148">
        <v>26900</v>
      </c>
      <c r="BQ154" s="1148">
        <v>26900</v>
      </c>
      <c r="BR154" s="1148">
        <v>80700</v>
      </c>
      <c r="BS154" s="1148"/>
      <c r="BT154" s="1152">
        <v>45198</v>
      </c>
      <c r="BU154" s="1152">
        <v>45201</v>
      </c>
      <c r="BV154" s="1148"/>
      <c r="BW154" s="1148"/>
      <c r="BX154" s="1148"/>
      <c r="BY154" s="1148"/>
      <c r="BZ154" s="1148"/>
      <c r="CA154" s="1148"/>
      <c r="CB154" s="1148"/>
      <c r="CC154" s="1148"/>
      <c r="CD154" s="1148" t="s">
        <v>16210</v>
      </c>
      <c r="CE154" s="1154">
        <v>44967.50199074074</v>
      </c>
      <c r="CF154" s="1148"/>
      <c r="CG154" s="1148"/>
      <c r="CH154" s="1148"/>
      <c r="CI154" s="1148"/>
      <c r="CJ154" s="1148" t="s">
        <v>17201</v>
      </c>
      <c r="CK154" s="1148" t="s">
        <v>17202</v>
      </c>
      <c r="CL154" s="1148" t="s">
        <v>2634</v>
      </c>
      <c r="CM154" s="1148" t="e">
        <v>#N/A</v>
      </c>
      <c r="CN154" s="1155" t="e">
        <v>#N/A</v>
      </c>
      <c r="CO154" s="1147">
        <v>435</v>
      </c>
    </row>
    <row r="155" spans="1:93" ht="15" customHeight="1">
      <c r="A155" s="1140">
        <v>433</v>
      </c>
      <c r="B155" s="1141" t="s">
        <v>13691</v>
      </c>
      <c r="C155" s="1141" t="s">
        <v>13692</v>
      </c>
      <c r="D155" s="1143"/>
      <c r="E155" s="1141"/>
      <c r="F155" s="1141" t="s">
        <v>491</v>
      </c>
      <c r="G155" s="1141" t="s">
        <v>15786</v>
      </c>
      <c r="H155" s="1141" t="s">
        <v>515</v>
      </c>
      <c r="I155" s="1141" t="s">
        <v>2634</v>
      </c>
      <c r="J155" s="1141" t="s">
        <v>16139</v>
      </c>
      <c r="K155" s="1141"/>
      <c r="L155" s="1141">
        <v>2023</v>
      </c>
      <c r="M155" s="1144">
        <v>45270</v>
      </c>
      <c r="N155" s="1141" t="s">
        <v>13667</v>
      </c>
      <c r="O155" s="1141" t="s">
        <v>13667</v>
      </c>
      <c r="P155" s="1141" t="s">
        <v>13667</v>
      </c>
      <c r="Q155" s="1141" t="s">
        <v>15089</v>
      </c>
      <c r="R155" s="1141" t="s">
        <v>15788</v>
      </c>
      <c r="S155" s="1141">
        <v>-14</v>
      </c>
      <c r="T155" s="1141" t="s">
        <v>15808</v>
      </c>
      <c r="U155" s="1144">
        <v>45087</v>
      </c>
      <c r="V155" s="1141" t="s">
        <v>16559</v>
      </c>
      <c r="W155" s="1141" t="s">
        <v>17203</v>
      </c>
      <c r="X155" s="1143"/>
      <c r="Y155" s="1141" t="s">
        <v>17204</v>
      </c>
      <c r="Z155" s="1143"/>
      <c r="AA155" s="1141" t="s">
        <v>15793</v>
      </c>
      <c r="AB155" s="1141" t="s">
        <v>1701</v>
      </c>
      <c r="AC155" s="1141">
        <v>2</v>
      </c>
      <c r="AD155" s="1141" t="s">
        <v>9369</v>
      </c>
      <c r="AE155" s="1141" t="s">
        <v>10509</v>
      </c>
      <c r="AF155" s="1141" t="s">
        <v>17205</v>
      </c>
      <c r="AG155" s="1143"/>
      <c r="AH155" s="1141"/>
      <c r="AI155" s="1141" t="s">
        <v>16698</v>
      </c>
      <c r="AJ155" s="1145">
        <v>45195</v>
      </c>
      <c r="AK155" s="1141" t="s">
        <v>12821</v>
      </c>
      <c r="AL155" s="1141"/>
      <c r="AM155" s="1141" t="s">
        <v>17206</v>
      </c>
      <c r="AN155" s="1141">
        <v>100</v>
      </c>
      <c r="AO155" s="1141" t="s">
        <v>15800</v>
      </c>
      <c r="AP155" s="1141" t="s">
        <v>14510</v>
      </c>
      <c r="AQ155" s="1141"/>
      <c r="AR155" s="1141" t="s">
        <v>2152</v>
      </c>
      <c r="AS155" s="1141"/>
      <c r="AT155" s="1141"/>
      <c r="AU155" s="1141"/>
      <c r="AV155" s="1141"/>
      <c r="AW155" s="1141" t="s">
        <v>15803</v>
      </c>
      <c r="AX155" s="1141"/>
      <c r="AY155" s="1141"/>
      <c r="AZ155" s="1141"/>
      <c r="BA155" s="1141"/>
      <c r="BB155" s="1141"/>
      <c r="BC155" s="1141"/>
      <c r="BD155" s="1141"/>
      <c r="BE155" s="1141">
        <v>1</v>
      </c>
      <c r="BF155" s="1141"/>
      <c r="BG155" s="1141"/>
      <c r="BH155" s="1141"/>
      <c r="BI155" s="1141"/>
      <c r="BJ155" s="1141">
        <v>1</v>
      </c>
      <c r="BK155" s="1141"/>
      <c r="BL155" s="1141"/>
      <c r="BM155" s="1141"/>
      <c r="BN155" s="1141" t="s">
        <v>16038</v>
      </c>
      <c r="BO155" s="1141">
        <v>3360</v>
      </c>
      <c r="BP155" s="1141">
        <v>3360</v>
      </c>
      <c r="BQ155" s="1141"/>
      <c r="BR155" s="1141">
        <v>6720</v>
      </c>
      <c r="BS155" s="1141"/>
      <c r="BT155" s="1145">
        <v>45195</v>
      </c>
      <c r="BU155" s="1145">
        <v>45202</v>
      </c>
      <c r="BV155" s="1141"/>
      <c r="BW155" s="1141"/>
      <c r="BX155" s="1141"/>
      <c r="BY155" s="1141"/>
      <c r="BZ155" s="1141"/>
      <c r="CA155" s="1141"/>
      <c r="CB155" s="1141"/>
      <c r="CC155" s="1141" t="s">
        <v>17207</v>
      </c>
      <c r="CD155" s="1141" t="s">
        <v>16210</v>
      </c>
      <c r="CE155" s="1157">
        <v>44995.486944444441</v>
      </c>
      <c r="CF155" s="1141"/>
      <c r="CG155" s="1141"/>
      <c r="CH155" s="1141"/>
      <c r="CI155" s="1141"/>
      <c r="CJ155" s="1141" t="s">
        <v>17208</v>
      </c>
      <c r="CK155" s="1141" t="s">
        <v>17209</v>
      </c>
      <c r="CL155" s="1141" t="s">
        <v>16878</v>
      </c>
      <c r="CM155" s="1141" t="e">
        <v>#N/A</v>
      </c>
      <c r="CN155" s="1146" t="e">
        <v>#N/A</v>
      </c>
      <c r="CO155" s="1140">
        <v>433</v>
      </c>
    </row>
    <row r="156" spans="1:93" ht="15" customHeight="1">
      <c r="A156" s="1147">
        <v>430</v>
      </c>
      <c r="B156" s="1148" t="s">
        <v>14353</v>
      </c>
      <c r="C156" s="1148" t="s">
        <v>17210</v>
      </c>
      <c r="D156" s="1148"/>
      <c r="E156" s="1148"/>
      <c r="F156" s="1148" t="s">
        <v>491</v>
      </c>
      <c r="G156" s="1148" t="s">
        <v>15786</v>
      </c>
      <c r="H156" s="1148" t="s">
        <v>515</v>
      </c>
      <c r="I156" s="1148" t="s">
        <v>2609</v>
      </c>
      <c r="J156" s="1148" t="s">
        <v>16139</v>
      </c>
      <c r="K156" s="1148"/>
      <c r="L156" s="1148">
        <v>2023</v>
      </c>
      <c r="M156" s="1151">
        <v>45270</v>
      </c>
      <c r="N156" s="1148" t="s">
        <v>16517</v>
      </c>
      <c r="O156" s="1148" t="s">
        <v>16517</v>
      </c>
      <c r="P156" s="1148" t="s">
        <v>16517</v>
      </c>
      <c r="Q156" s="1148" t="s">
        <v>15089</v>
      </c>
      <c r="R156" s="1148" t="s">
        <v>15788</v>
      </c>
      <c r="S156" s="1148">
        <v>-7</v>
      </c>
      <c r="T156" s="1148" t="s">
        <v>15808</v>
      </c>
      <c r="U156" s="1151">
        <v>45087</v>
      </c>
      <c r="V156" s="1148" t="s">
        <v>15788</v>
      </c>
      <c r="W156" s="1148" t="s">
        <v>17211</v>
      </c>
      <c r="X156" s="1150"/>
      <c r="Y156" s="1148" t="s">
        <v>17212</v>
      </c>
      <c r="Z156" s="1150"/>
      <c r="AA156" s="1148" t="s">
        <v>15862</v>
      </c>
      <c r="AB156" s="1148" t="s">
        <v>51</v>
      </c>
      <c r="AC156" s="1148">
        <v>2</v>
      </c>
      <c r="AD156" s="1148" t="s">
        <v>6779</v>
      </c>
      <c r="AE156" s="1148" t="s">
        <v>10509</v>
      </c>
      <c r="AF156" s="1148" t="s">
        <v>15927</v>
      </c>
      <c r="AG156" s="1148"/>
      <c r="AH156" s="1148"/>
      <c r="AI156" s="1148" t="s">
        <v>16698</v>
      </c>
      <c r="AJ156" s="1152">
        <v>45195</v>
      </c>
      <c r="AK156" s="1148" t="s">
        <v>12821</v>
      </c>
      <c r="AL156" s="1148"/>
      <c r="AM156" s="1148" t="s">
        <v>15835</v>
      </c>
      <c r="AN156" s="1148">
        <v>800</v>
      </c>
      <c r="AO156" s="1148" t="s">
        <v>15800</v>
      </c>
      <c r="AP156" s="1148" t="s">
        <v>14510</v>
      </c>
      <c r="AQ156" s="1148"/>
      <c r="AR156" s="1148"/>
      <c r="AS156" s="1148" t="s">
        <v>17213</v>
      </c>
      <c r="AT156" s="1148" t="s">
        <v>2609</v>
      </c>
      <c r="AU156" s="1148">
        <v>14.29</v>
      </c>
      <c r="AV156" s="1148" t="s">
        <v>16195</v>
      </c>
      <c r="AW156" s="1148" t="s">
        <v>15803</v>
      </c>
      <c r="AX156" s="1148"/>
      <c r="AY156" s="1148"/>
      <c r="AZ156" s="1148"/>
      <c r="BA156" s="1148"/>
      <c r="BB156" s="1148"/>
      <c r="BC156" s="1148"/>
      <c r="BD156" s="1148"/>
      <c r="BE156" s="1148">
        <v>1</v>
      </c>
      <c r="BF156" s="1148"/>
      <c r="BG156" s="1148"/>
      <c r="BH156" s="1148"/>
      <c r="BI156" s="1148"/>
      <c r="BJ156" s="1148">
        <v>1</v>
      </c>
      <c r="BK156" s="1148"/>
      <c r="BL156" s="1148"/>
      <c r="BM156" s="1148"/>
      <c r="BN156" s="1148" t="s">
        <v>16038</v>
      </c>
      <c r="BO156" s="1148">
        <v>6588</v>
      </c>
      <c r="BP156" s="1148">
        <v>6588</v>
      </c>
      <c r="BQ156" s="1148"/>
      <c r="BR156" s="1148">
        <v>13176</v>
      </c>
      <c r="BS156" s="1148"/>
      <c r="BT156" s="1152">
        <v>45195</v>
      </c>
      <c r="BU156" s="1152">
        <v>45196</v>
      </c>
      <c r="BV156" s="1148"/>
      <c r="BW156" s="1148"/>
      <c r="BX156" s="1148"/>
      <c r="BY156" s="1148"/>
      <c r="BZ156" s="1148"/>
      <c r="CA156" s="1148"/>
      <c r="CB156" s="1148"/>
      <c r="CC156" s="1148"/>
      <c r="CD156" s="1148" t="s">
        <v>16776</v>
      </c>
      <c r="CE156" s="1148" t="s">
        <v>17214</v>
      </c>
      <c r="CF156" s="1148"/>
      <c r="CG156" s="1148" t="s">
        <v>17213</v>
      </c>
      <c r="CH156" s="1148"/>
      <c r="CI156" s="1148"/>
      <c r="CJ156" s="1148" t="s">
        <v>17215</v>
      </c>
      <c r="CK156" s="1148" t="s">
        <v>17216</v>
      </c>
      <c r="CL156" s="1148" t="s">
        <v>2609</v>
      </c>
      <c r="CM156" s="1148" t="e">
        <v>#N/A</v>
      </c>
      <c r="CN156" s="1155" t="e">
        <v>#N/A</v>
      </c>
      <c r="CO156" s="1147">
        <v>430</v>
      </c>
    </row>
    <row r="157" spans="1:93" ht="15" customHeight="1">
      <c r="A157" s="1140">
        <v>429</v>
      </c>
      <c r="B157" s="1141" t="s">
        <v>13683</v>
      </c>
      <c r="C157" s="1141" t="s">
        <v>13684</v>
      </c>
      <c r="D157" s="1143"/>
      <c r="E157" s="1141"/>
      <c r="F157" s="1141" t="s">
        <v>491</v>
      </c>
      <c r="G157" s="1141" t="s">
        <v>15786</v>
      </c>
      <c r="H157" s="1141" t="s">
        <v>491</v>
      </c>
      <c r="I157" s="1141" t="s">
        <v>2634</v>
      </c>
      <c r="J157" s="1141" t="s">
        <v>16139</v>
      </c>
      <c r="K157" s="1141"/>
      <c r="L157" s="1141">
        <v>2023</v>
      </c>
      <c r="M157" s="1144">
        <v>45087</v>
      </c>
      <c r="N157" s="1144">
        <v>44969</v>
      </c>
      <c r="O157" s="1144">
        <v>44969</v>
      </c>
      <c r="P157" s="1144">
        <v>44969</v>
      </c>
      <c r="Q157" s="1141" t="s">
        <v>15267</v>
      </c>
      <c r="R157" s="1141" t="s">
        <v>15788</v>
      </c>
      <c r="S157" s="1141">
        <v>-57</v>
      </c>
      <c r="T157" s="1141" t="s">
        <v>15808</v>
      </c>
      <c r="U157" s="1144">
        <v>45087</v>
      </c>
      <c r="V157" s="1141" t="s">
        <v>15788</v>
      </c>
      <c r="W157" s="1141" t="s">
        <v>16648</v>
      </c>
      <c r="X157" s="1141"/>
      <c r="Y157" s="1141" t="s">
        <v>17217</v>
      </c>
      <c r="Z157" s="1143"/>
      <c r="AA157" s="1141" t="s">
        <v>15943</v>
      </c>
      <c r="AB157" s="1141" t="s">
        <v>53</v>
      </c>
      <c r="AC157" s="1141">
        <v>2</v>
      </c>
      <c r="AD157" s="1141" t="s">
        <v>6490</v>
      </c>
      <c r="AE157" s="1141" t="s">
        <v>10509</v>
      </c>
      <c r="AF157" s="1141" t="s">
        <v>16650</v>
      </c>
      <c r="AG157" s="1141" t="s">
        <v>16651</v>
      </c>
      <c r="AH157" s="1141" t="s">
        <v>16652</v>
      </c>
      <c r="AI157" s="1141" t="s">
        <v>16653</v>
      </c>
      <c r="AJ157" s="1145">
        <v>45195</v>
      </c>
      <c r="AK157" s="1141" t="s">
        <v>12821</v>
      </c>
      <c r="AL157" s="1141"/>
      <c r="AM157" s="1141" t="s">
        <v>16655</v>
      </c>
      <c r="AN157" s="1141">
        <v>6</v>
      </c>
      <c r="AO157" s="1141" t="s">
        <v>15800</v>
      </c>
      <c r="AP157" s="1141" t="s">
        <v>17218</v>
      </c>
      <c r="AQ157" s="1141" t="s">
        <v>14466</v>
      </c>
      <c r="AR157" s="1141"/>
      <c r="AS157" s="1141"/>
      <c r="AT157" s="1141"/>
      <c r="AU157" s="1141"/>
      <c r="AV157" s="1141"/>
      <c r="AW157" s="1141" t="s">
        <v>15803</v>
      </c>
      <c r="AX157" s="1141"/>
      <c r="AY157" s="1141"/>
      <c r="AZ157" s="1141"/>
      <c r="BA157" s="1141"/>
      <c r="BB157" s="1141"/>
      <c r="BC157" s="1141"/>
      <c r="BD157" s="1141"/>
      <c r="BE157" s="1141">
        <v>1</v>
      </c>
      <c r="BF157" s="1141"/>
      <c r="BG157" s="1141"/>
      <c r="BH157" s="1141"/>
      <c r="BI157" s="1141"/>
      <c r="BJ157" s="1141">
        <v>1</v>
      </c>
      <c r="BK157" s="1141"/>
      <c r="BL157" s="1141"/>
      <c r="BM157" s="1141"/>
      <c r="BN157" s="1141" t="s">
        <v>16038</v>
      </c>
      <c r="BO157" s="1141">
        <v>35270</v>
      </c>
      <c r="BP157" s="1141">
        <v>35270</v>
      </c>
      <c r="BQ157" s="1141">
        <v>35270</v>
      </c>
      <c r="BR157" s="1141">
        <v>105810</v>
      </c>
      <c r="BS157" s="1141"/>
      <c r="BT157" s="1145">
        <v>45201</v>
      </c>
      <c r="BU157" s="1145">
        <v>45202</v>
      </c>
      <c r="BV157" s="1141"/>
      <c r="BW157" s="1141"/>
      <c r="BX157" s="1141"/>
      <c r="BY157" s="1141"/>
      <c r="BZ157" s="1141"/>
      <c r="CA157" s="1141"/>
      <c r="CB157" s="1141"/>
      <c r="CC157" s="1141" t="s">
        <v>17219</v>
      </c>
      <c r="CD157" s="1141" t="s">
        <v>16210</v>
      </c>
      <c r="CE157" s="1157">
        <v>44995.489305555559</v>
      </c>
      <c r="CF157" s="1141"/>
      <c r="CG157" s="1141"/>
      <c r="CH157" s="1141"/>
      <c r="CI157" s="1141"/>
      <c r="CJ157" s="1141" t="s">
        <v>16658</v>
      </c>
      <c r="CK157" s="1141" t="s">
        <v>16659</v>
      </c>
      <c r="CL157" s="1141" t="s">
        <v>2634</v>
      </c>
      <c r="CM157" s="1141" t="e">
        <v>#N/A</v>
      </c>
      <c r="CN157" s="1146" t="e">
        <v>#N/A</v>
      </c>
      <c r="CO157" s="1140">
        <v>429</v>
      </c>
    </row>
    <row r="158" spans="1:93" ht="15" customHeight="1">
      <c r="A158" s="1147">
        <v>426</v>
      </c>
      <c r="B158" s="1148" t="s">
        <v>13677</v>
      </c>
      <c r="C158" s="1148" t="s">
        <v>13678</v>
      </c>
      <c r="D158" s="1150"/>
      <c r="E158" s="1148"/>
      <c r="F158" s="1148" t="s">
        <v>491</v>
      </c>
      <c r="G158" s="1148" t="s">
        <v>15786</v>
      </c>
      <c r="H158" s="1148" t="s">
        <v>491</v>
      </c>
      <c r="I158" s="1148" t="s">
        <v>2634</v>
      </c>
      <c r="J158" s="1148" t="s">
        <v>16139</v>
      </c>
      <c r="K158" s="1148"/>
      <c r="L158" s="1148">
        <v>2023</v>
      </c>
      <c r="M158" s="1148" t="s">
        <v>3298</v>
      </c>
      <c r="N158" s="1151">
        <v>45180</v>
      </c>
      <c r="O158" s="1151">
        <v>45180</v>
      </c>
      <c r="P158" s="1151">
        <v>45180</v>
      </c>
      <c r="Q158" s="1148" t="s">
        <v>15258</v>
      </c>
      <c r="R158" s="1148" t="s">
        <v>15788</v>
      </c>
      <c r="S158" s="1148">
        <v>-34</v>
      </c>
      <c r="T158" s="1148" t="s">
        <v>15808</v>
      </c>
      <c r="U158" s="1151">
        <v>45087</v>
      </c>
      <c r="V158" s="1148" t="s">
        <v>15788</v>
      </c>
      <c r="W158" s="1148" t="s">
        <v>17220</v>
      </c>
      <c r="X158" s="1150"/>
      <c r="Y158" s="1148" t="s">
        <v>17221</v>
      </c>
      <c r="Z158" s="1150"/>
      <c r="AA158" s="1148" t="s">
        <v>15831</v>
      </c>
      <c r="AB158" s="1148" t="s">
        <v>49</v>
      </c>
      <c r="AC158" s="1148">
        <v>2</v>
      </c>
      <c r="AD158" s="1148" t="s">
        <v>6993</v>
      </c>
      <c r="AE158" s="1148" t="s">
        <v>10509</v>
      </c>
      <c r="AF158" s="1148" t="s">
        <v>17222</v>
      </c>
      <c r="AG158" s="1148" t="s">
        <v>17223</v>
      </c>
      <c r="AH158" s="1148" t="s">
        <v>17224</v>
      </c>
      <c r="AI158" s="1148" t="s">
        <v>16653</v>
      </c>
      <c r="AJ158" s="1152">
        <v>45196</v>
      </c>
      <c r="AK158" s="1148" t="s">
        <v>12821</v>
      </c>
      <c r="AL158" s="1148" t="s">
        <v>17225</v>
      </c>
      <c r="AM158" s="1148" t="s">
        <v>15852</v>
      </c>
      <c r="AN158" s="1148">
        <v>10</v>
      </c>
      <c r="AO158" s="1148" t="s">
        <v>15800</v>
      </c>
      <c r="AP158" s="1148" t="s">
        <v>16000</v>
      </c>
      <c r="AQ158" s="1148" t="s">
        <v>16001</v>
      </c>
      <c r="AR158" s="1148"/>
      <c r="AS158" s="1148"/>
      <c r="AT158" s="1148"/>
      <c r="AU158" s="1148"/>
      <c r="AV158" s="1148"/>
      <c r="AW158" s="1148" t="s">
        <v>15803</v>
      </c>
      <c r="AX158" s="1148"/>
      <c r="AY158" s="1148"/>
      <c r="AZ158" s="1148"/>
      <c r="BA158" s="1148"/>
      <c r="BB158" s="1148"/>
      <c r="BC158" s="1148"/>
      <c r="BD158" s="1148"/>
      <c r="BE158" s="1148">
        <v>1</v>
      </c>
      <c r="BF158" s="1148"/>
      <c r="BG158" s="1148"/>
      <c r="BH158" s="1148"/>
      <c r="BI158" s="1148"/>
      <c r="BJ158" s="1148">
        <v>1</v>
      </c>
      <c r="BK158" s="1148"/>
      <c r="BL158" s="1148"/>
      <c r="BM158" s="1148"/>
      <c r="BN158" s="1148" t="s">
        <v>2239</v>
      </c>
      <c r="BO158" s="1148">
        <v>72900</v>
      </c>
      <c r="BP158" s="1148">
        <v>72900</v>
      </c>
      <c r="BQ158" s="1148">
        <v>72900</v>
      </c>
      <c r="BR158" s="1148">
        <v>218700</v>
      </c>
      <c r="BS158" s="1148"/>
      <c r="BT158" s="1152">
        <v>45201</v>
      </c>
      <c r="BU158" s="1152">
        <v>45202</v>
      </c>
      <c r="BV158" s="1148"/>
      <c r="BW158" s="1148"/>
      <c r="BX158" s="1148"/>
      <c r="BY158" s="1148"/>
      <c r="BZ158" s="1148"/>
      <c r="CA158" s="1148"/>
      <c r="CB158" s="1148"/>
      <c r="CC158" s="1148" t="s">
        <v>17226</v>
      </c>
      <c r="CD158" s="1148" t="s">
        <v>16210</v>
      </c>
      <c r="CE158" s="1154">
        <v>44995.49596064815</v>
      </c>
      <c r="CF158" s="1148"/>
      <c r="CG158" s="1148"/>
      <c r="CH158" s="1148"/>
      <c r="CI158" s="1148"/>
      <c r="CJ158" s="1148" t="s">
        <v>17227</v>
      </c>
      <c r="CK158" s="1148" t="s">
        <v>17228</v>
      </c>
      <c r="CL158" s="1148" t="s">
        <v>2609</v>
      </c>
      <c r="CM158" s="1148" t="s">
        <v>17229</v>
      </c>
      <c r="CN158" s="1155" t="s">
        <v>294</v>
      </c>
      <c r="CO158" s="1147">
        <v>426</v>
      </c>
    </row>
    <row r="159" spans="1:93" ht="15" customHeight="1">
      <c r="A159" s="1140">
        <v>425</v>
      </c>
      <c r="B159" s="1141" t="s">
        <v>13675</v>
      </c>
      <c r="C159" s="1141" t="s">
        <v>13676</v>
      </c>
      <c r="D159" s="1143"/>
      <c r="E159" s="1141"/>
      <c r="F159" s="1141" t="s">
        <v>491</v>
      </c>
      <c r="G159" s="1141" t="s">
        <v>15786</v>
      </c>
      <c r="H159" s="1141" t="s">
        <v>491</v>
      </c>
      <c r="I159" s="1141" t="s">
        <v>2634</v>
      </c>
      <c r="J159" s="1141" t="s">
        <v>16139</v>
      </c>
      <c r="K159" s="1141"/>
      <c r="L159" s="1141">
        <v>2023</v>
      </c>
      <c r="M159" s="1141" t="s">
        <v>3298</v>
      </c>
      <c r="N159" s="1144">
        <v>45180</v>
      </c>
      <c r="O159" s="1144">
        <v>45180</v>
      </c>
      <c r="P159" s="1144">
        <v>45180</v>
      </c>
      <c r="Q159" s="1141" t="s">
        <v>15258</v>
      </c>
      <c r="R159" s="1141" t="s">
        <v>15788</v>
      </c>
      <c r="S159" s="1141">
        <v>-34</v>
      </c>
      <c r="T159" s="1141" t="s">
        <v>15808</v>
      </c>
      <c r="U159" s="1144">
        <v>45087</v>
      </c>
      <c r="V159" s="1141" t="s">
        <v>15788</v>
      </c>
      <c r="W159" s="1141" t="s">
        <v>17230</v>
      </c>
      <c r="X159" s="1143"/>
      <c r="Y159" s="1142" t="s">
        <v>17231</v>
      </c>
      <c r="Z159" s="1143"/>
      <c r="AA159" s="1141" t="s">
        <v>15831</v>
      </c>
      <c r="AB159" s="1141" t="s">
        <v>48</v>
      </c>
      <c r="AC159" s="1141">
        <v>2</v>
      </c>
      <c r="AD159" s="1141" t="s">
        <v>13204</v>
      </c>
      <c r="AE159" s="1141" t="s">
        <v>10509</v>
      </c>
      <c r="AF159" s="1141" t="s">
        <v>17222</v>
      </c>
      <c r="AG159" s="1141" t="s">
        <v>17223</v>
      </c>
      <c r="AH159" s="1141" t="s">
        <v>17224</v>
      </c>
      <c r="AI159" s="1141" t="s">
        <v>16653</v>
      </c>
      <c r="AJ159" s="1145">
        <v>45196</v>
      </c>
      <c r="AK159" s="1141" t="s">
        <v>12821</v>
      </c>
      <c r="AL159" s="1141" t="s">
        <v>17232</v>
      </c>
      <c r="AM159" s="1141" t="s">
        <v>15852</v>
      </c>
      <c r="AN159" s="1141">
        <v>10</v>
      </c>
      <c r="AO159" s="1141" t="s">
        <v>15800</v>
      </c>
      <c r="AP159" s="1141" t="s">
        <v>16000</v>
      </c>
      <c r="AQ159" s="1141" t="s">
        <v>16001</v>
      </c>
      <c r="AR159" s="1141"/>
      <c r="AS159" s="1141" t="s">
        <v>17233</v>
      </c>
      <c r="AT159" s="1141" t="s">
        <v>15842</v>
      </c>
      <c r="AU159" s="1141"/>
      <c r="AV159" s="1141"/>
      <c r="AW159" s="1141" t="s">
        <v>15803</v>
      </c>
      <c r="AX159" s="1141"/>
      <c r="AY159" s="1141"/>
      <c r="AZ159" s="1141"/>
      <c r="BA159" s="1141"/>
      <c r="BB159" s="1141"/>
      <c r="BC159" s="1141"/>
      <c r="BD159" s="1141"/>
      <c r="BE159" s="1141">
        <v>1</v>
      </c>
      <c r="BF159" s="1141"/>
      <c r="BG159" s="1141"/>
      <c r="BH159" s="1141"/>
      <c r="BI159" s="1141"/>
      <c r="BJ159" s="1141">
        <v>1</v>
      </c>
      <c r="BK159" s="1141"/>
      <c r="BL159" s="1141"/>
      <c r="BM159" s="1141"/>
      <c r="BN159" s="1141" t="s">
        <v>2239</v>
      </c>
      <c r="BO159" s="1141">
        <v>72900</v>
      </c>
      <c r="BP159" s="1141">
        <v>72900</v>
      </c>
      <c r="BQ159" s="1141">
        <v>72900</v>
      </c>
      <c r="BR159" s="1141">
        <v>218700</v>
      </c>
      <c r="BS159" s="1141"/>
      <c r="BT159" s="1145">
        <v>45201</v>
      </c>
      <c r="BU159" s="1145">
        <v>45202</v>
      </c>
      <c r="BV159" s="1141"/>
      <c r="BW159" s="1141"/>
      <c r="BX159" s="1141"/>
      <c r="BY159" s="1141"/>
      <c r="BZ159" s="1141"/>
      <c r="CA159" s="1141"/>
      <c r="CB159" s="1141"/>
      <c r="CC159" s="1141" t="s">
        <v>17226</v>
      </c>
      <c r="CD159" s="1141" t="s">
        <v>16210</v>
      </c>
      <c r="CE159" s="1157">
        <v>44995.496724537035</v>
      </c>
      <c r="CF159" s="1141"/>
      <c r="CG159" s="1141" t="s">
        <v>17233</v>
      </c>
      <c r="CH159" s="1141"/>
      <c r="CI159" s="1141"/>
      <c r="CJ159" s="1141" t="s">
        <v>17234</v>
      </c>
      <c r="CK159" s="1141" t="s">
        <v>17228</v>
      </c>
      <c r="CL159" s="1141" t="s">
        <v>2609</v>
      </c>
      <c r="CM159" s="1141" t="s">
        <v>17235</v>
      </c>
      <c r="CN159" s="1146" t="s">
        <v>289</v>
      </c>
      <c r="CO159" s="1140">
        <v>425</v>
      </c>
    </row>
    <row r="160" spans="1:93" ht="15" customHeight="1">
      <c r="A160" s="1147">
        <v>424</v>
      </c>
      <c r="B160" s="1148" t="s">
        <v>13672</v>
      </c>
      <c r="C160" s="1148" t="s">
        <v>13674</v>
      </c>
      <c r="D160" s="1148"/>
      <c r="E160" s="1148"/>
      <c r="F160" s="1148" t="s">
        <v>491</v>
      </c>
      <c r="G160" s="1148" t="s">
        <v>15786</v>
      </c>
      <c r="H160" s="1148" t="s">
        <v>491</v>
      </c>
      <c r="I160" s="1148" t="s">
        <v>2634</v>
      </c>
      <c r="J160" s="1148" t="s">
        <v>16139</v>
      </c>
      <c r="K160" s="1148"/>
      <c r="L160" s="1148">
        <v>2023</v>
      </c>
      <c r="M160" s="1148" t="s">
        <v>2783</v>
      </c>
      <c r="N160" s="1151">
        <v>45180</v>
      </c>
      <c r="O160" s="1151">
        <v>45180</v>
      </c>
      <c r="P160" s="1151">
        <v>45180</v>
      </c>
      <c r="Q160" s="1148" t="s">
        <v>15258</v>
      </c>
      <c r="R160" s="1148" t="s">
        <v>15788</v>
      </c>
      <c r="S160" s="1148">
        <v>-34</v>
      </c>
      <c r="T160" s="1148" t="s">
        <v>15808</v>
      </c>
      <c r="U160" s="1151">
        <v>45087</v>
      </c>
      <c r="V160" s="1148" t="s">
        <v>16559</v>
      </c>
      <c r="W160" s="1148" t="s">
        <v>17236</v>
      </c>
      <c r="X160" s="1148"/>
      <c r="Y160" s="1148" t="s">
        <v>17237</v>
      </c>
      <c r="Z160" s="1150"/>
      <c r="AA160" s="1148" t="s">
        <v>15793</v>
      </c>
      <c r="AB160" s="1148" t="s">
        <v>1701</v>
      </c>
      <c r="AC160" s="1148">
        <v>2</v>
      </c>
      <c r="AD160" s="1148" t="s">
        <v>10127</v>
      </c>
      <c r="AE160" s="1148" t="s">
        <v>10509</v>
      </c>
      <c r="AF160" s="1148" t="s">
        <v>16815</v>
      </c>
      <c r="AG160" s="1148" t="s">
        <v>17238</v>
      </c>
      <c r="AH160" s="1148">
        <v>124496478</v>
      </c>
      <c r="AI160" s="1148" t="s">
        <v>15992</v>
      </c>
      <c r="AJ160" s="1152">
        <v>45196</v>
      </c>
      <c r="AK160" s="1148" t="s">
        <v>12821</v>
      </c>
      <c r="AL160" s="1148" t="s">
        <v>17239</v>
      </c>
      <c r="AM160" s="1148" t="s">
        <v>15799</v>
      </c>
      <c r="AN160" s="1148">
        <v>1</v>
      </c>
      <c r="AO160" s="1148" t="s">
        <v>15800</v>
      </c>
      <c r="AP160" s="1148" t="s">
        <v>15818</v>
      </c>
      <c r="AQ160" s="1148" t="s">
        <v>14466</v>
      </c>
      <c r="AR160" s="1148" t="s">
        <v>2152</v>
      </c>
      <c r="AS160" s="1148"/>
      <c r="AT160" s="1148"/>
      <c r="AU160" s="1148"/>
      <c r="AV160" s="1148"/>
      <c r="AW160" s="1148" t="s">
        <v>15803</v>
      </c>
      <c r="AX160" s="1148"/>
      <c r="AY160" s="1148"/>
      <c r="AZ160" s="1148"/>
      <c r="BA160" s="1148"/>
      <c r="BB160" s="1148"/>
      <c r="BC160" s="1148"/>
      <c r="BD160" s="1148">
        <v>0</v>
      </c>
      <c r="BE160" s="1148">
        <v>1</v>
      </c>
      <c r="BF160" s="1148"/>
      <c r="BG160" s="1148"/>
      <c r="BH160" s="1148"/>
      <c r="BI160" s="1148"/>
      <c r="BJ160" s="1148">
        <v>1</v>
      </c>
      <c r="BK160" s="1148"/>
      <c r="BL160" s="1148"/>
      <c r="BM160" s="1148"/>
      <c r="BN160" s="1148" t="s">
        <v>1082</v>
      </c>
      <c r="BO160" s="1148">
        <v>12000</v>
      </c>
      <c r="BP160" s="1148">
        <v>12000</v>
      </c>
      <c r="BQ160" s="1148">
        <v>12001</v>
      </c>
      <c r="BR160" s="1148">
        <v>36001</v>
      </c>
      <c r="BS160" s="1148"/>
      <c r="BT160" s="1152">
        <v>45196</v>
      </c>
      <c r="BU160" s="1152">
        <v>45202</v>
      </c>
      <c r="BV160" s="1148"/>
      <c r="BW160" s="1148"/>
      <c r="BX160" s="1148"/>
      <c r="BY160" s="1148"/>
      <c r="BZ160" s="1148"/>
      <c r="CA160" s="1148"/>
      <c r="CB160" s="1148"/>
      <c r="CC160" s="1148"/>
      <c r="CD160" s="1148" t="s">
        <v>16210</v>
      </c>
      <c r="CE160" s="1154">
        <v>44995.497569444444</v>
      </c>
      <c r="CF160" s="1148"/>
      <c r="CG160" s="1148"/>
      <c r="CH160" s="1148"/>
      <c r="CI160" s="1148"/>
      <c r="CJ160" s="1148"/>
      <c r="CK160" s="1148" t="s">
        <v>17240</v>
      </c>
      <c r="CL160" s="1148" t="s">
        <v>2634</v>
      </c>
      <c r="CM160" s="1148" t="e">
        <v>#N/A</v>
      </c>
      <c r="CN160" s="1155" t="e">
        <v>#N/A</v>
      </c>
      <c r="CO160" s="1147">
        <v>424</v>
      </c>
    </row>
    <row r="161" spans="1:93" ht="15" customHeight="1">
      <c r="A161" s="1140">
        <v>423</v>
      </c>
      <c r="B161" s="1141" t="s">
        <v>13669</v>
      </c>
      <c r="C161" s="1141" t="s">
        <v>13671</v>
      </c>
      <c r="D161" s="1141"/>
      <c r="E161" s="1141"/>
      <c r="F161" s="1141" t="s">
        <v>491</v>
      </c>
      <c r="G161" s="1141" t="s">
        <v>15786</v>
      </c>
      <c r="H161" s="1141" t="s">
        <v>491</v>
      </c>
      <c r="I161" s="1141" t="s">
        <v>2634</v>
      </c>
      <c r="J161" s="1141" t="s">
        <v>16139</v>
      </c>
      <c r="K161" s="1141"/>
      <c r="L161" s="1141">
        <v>2023</v>
      </c>
      <c r="M161" s="1141" t="s">
        <v>2783</v>
      </c>
      <c r="N161" s="1144">
        <v>45180</v>
      </c>
      <c r="O161" s="1144">
        <v>45180</v>
      </c>
      <c r="P161" s="1144">
        <v>45180</v>
      </c>
      <c r="Q161" s="1141" t="s">
        <v>15258</v>
      </c>
      <c r="R161" s="1141" t="s">
        <v>15788</v>
      </c>
      <c r="S161" s="1141">
        <v>-34</v>
      </c>
      <c r="T161" s="1141" t="s">
        <v>15808</v>
      </c>
      <c r="U161" s="1144">
        <v>45087</v>
      </c>
      <c r="V161" s="1141" t="s">
        <v>16559</v>
      </c>
      <c r="W161" s="1141" t="s">
        <v>17236</v>
      </c>
      <c r="X161" s="1141"/>
      <c r="Y161" s="1141" t="s">
        <v>17241</v>
      </c>
      <c r="Z161" s="1143"/>
      <c r="AA161" s="1141" t="s">
        <v>15793</v>
      </c>
      <c r="AB161" s="1141" t="s">
        <v>1701</v>
      </c>
      <c r="AC161" s="1141">
        <v>2</v>
      </c>
      <c r="AD161" s="1141" t="s">
        <v>7316</v>
      </c>
      <c r="AE161" s="1141" t="s">
        <v>10509</v>
      </c>
      <c r="AF161" s="1141" t="s">
        <v>16815</v>
      </c>
      <c r="AG161" s="1141" t="s">
        <v>17238</v>
      </c>
      <c r="AH161" s="1141">
        <v>124496478</v>
      </c>
      <c r="AI161" s="1141" t="s">
        <v>15992</v>
      </c>
      <c r="AJ161" s="1145">
        <v>45196</v>
      </c>
      <c r="AK161" s="1141" t="s">
        <v>12821</v>
      </c>
      <c r="AL161" s="1141" t="s">
        <v>17239</v>
      </c>
      <c r="AM161" s="1141" t="s">
        <v>15799</v>
      </c>
      <c r="AN161" s="1141">
        <v>1</v>
      </c>
      <c r="AO161" s="1141" t="s">
        <v>15800</v>
      </c>
      <c r="AP161" s="1141" t="s">
        <v>15818</v>
      </c>
      <c r="AQ161" s="1141" t="s">
        <v>14466</v>
      </c>
      <c r="AR161" s="1141" t="s">
        <v>2152</v>
      </c>
      <c r="AS161" s="1141"/>
      <c r="AT161" s="1141"/>
      <c r="AU161" s="1141"/>
      <c r="AV161" s="1141"/>
      <c r="AW161" s="1141" t="s">
        <v>15803</v>
      </c>
      <c r="AX161" s="1141"/>
      <c r="AY161" s="1141"/>
      <c r="AZ161" s="1141"/>
      <c r="BA161" s="1141"/>
      <c r="BB161" s="1141"/>
      <c r="BC161" s="1141"/>
      <c r="BD161" s="1141"/>
      <c r="BE161" s="1141">
        <v>1</v>
      </c>
      <c r="BF161" s="1141"/>
      <c r="BG161" s="1141"/>
      <c r="BH161" s="1141"/>
      <c r="BI161" s="1141"/>
      <c r="BJ161" s="1141">
        <v>1</v>
      </c>
      <c r="BK161" s="1141"/>
      <c r="BL161" s="1141"/>
      <c r="BM161" s="1141"/>
      <c r="BN161" s="1141" t="s">
        <v>1082</v>
      </c>
      <c r="BO161" s="1141">
        <v>12000</v>
      </c>
      <c r="BP161" s="1141">
        <v>12000</v>
      </c>
      <c r="BQ161" s="1141">
        <v>12000</v>
      </c>
      <c r="BR161" s="1141">
        <v>36000</v>
      </c>
      <c r="BS161" s="1141"/>
      <c r="BT161" s="1145">
        <v>45196</v>
      </c>
      <c r="BU161" s="1145">
        <v>45202</v>
      </c>
      <c r="BV161" s="1141"/>
      <c r="BW161" s="1141"/>
      <c r="BX161" s="1141"/>
      <c r="BY161" s="1141"/>
      <c r="BZ161" s="1141"/>
      <c r="CA161" s="1141"/>
      <c r="CB161" s="1141"/>
      <c r="CC161" s="1141"/>
      <c r="CD161" s="1141" t="s">
        <v>16210</v>
      </c>
      <c r="CE161" s="1157">
        <v>44995.498263888891</v>
      </c>
      <c r="CF161" s="1141"/>
      <c r="CG161" s="1141"/>
      <c r="CH161" s="1141"/>
      <c r="CI161" s="1141"/>
      <c r="CJ161" s="1141"/>
      <c r="CK161" s="1141" t="s">
        <v>17240</v>
      </c>
      <c r="CL161" s="1141" t="s">
        <v>2634</v>
      </c>
      <c r="CM161" s="1141" t="e">
        <v>#N/A</v>
      </c>
      <c r="CN161" s="1146" t="e">
        <v>#N/A</v>
      </c>
      <c r="CO161" s="1140">
        <v>423</v>
      </c>
    </row>
    <row r="162" spans="1:93" ht="15" customHeight="1">
      <c r="A162" s="1147">
        <v>422</v>
      </c>
      <c r="B162" s="1148" t="s">
        <v>13664</v>
      </c>
      <c r="C162" s="1148" t="s">
        <v>13666</v>
      </c>
      <c r="D162" s="1150"/>
      <c r="E162" s="1148"/>
      <c r="F162" s="1148" t="s">
        <v>491</v>
      </c>
      <c r="G162" s="1148" t="s">
        <v>15786</v>
      </c>
      <c r="H162" s="1148" t="s">
        <v>515</v>
      </c>
      <c r="I162" s="1148" t="s">
        <v>2634</v>
      </c>
      <c r="J162" s="1148" t="s">
        <v>16139</v>
      </c>
      <c r="K162" s="1148"/>
      <c r="L162" s="1148">
        <v>2023</v>
      </c>
      <c r="M162" s="1148" t="s">
        <v>17242</v>
      </c>
      <c r="N162" s="1148" t="s">
        <v>13667</v>
      </c>
      <c r="O162" s="1148" t="s">
        <v>13667</v>
      </c>
      <c r="P162" s="1148" t="s">
        <v>13667</v>
      </c>
      <c r="Q162" s="1148" t="s">
        <v>15089</v>
      </c>
      <c r="R162" s="1148" t="s">
        <v>15788</v>
      </c>
      <c r="S162" s="1148">
        <v>-14</v>
      </c>
      <c r="T162" s="1148" t="s">
        <v>15808</v>
      </c>
      <c r="U162" s="1151">
        <v>45087</v>
      </c>
      <c r="V162" s="1148" t="s">
        <v>15788</v>
      </c>
      <c r="W162" s="1148" t="s">
        <v>16911</v>
      </c>
      <c r="X162" s="1148" t="s">
        <v>17243</v>
      </c>
      <c r="Y162" s="1148" t="s">
        <v>17244</v>
      </c>
      <c r="Z162" s="1148" t="s">
        <v>17245</v>
      </c>
      <c r="AA162" s="1148" t="s">
        <v>15812</v>
      </c>
      <c r="AB162" s="1148" t="s">
        <v>56</v>
      </c>
      <c r="AC162" s="1148">
        <v>2</v>
      </c>
      <c r="AD162" s="1148" t="s">
        <v>7725</v>
      </c>
      <c r="AE162" s="1148" t="s">
        <v>10509</v>
      </c>
      <c r="AF162" s="1148" t="s">
        <v>16915</v>
      </c>
      <c r="AG162" s="1148" t="s">
        <v>16916</v>
      </c>
      <c r="AH162" s="1148">
        <v>132100174</v>
      </c>
      <c r="AI162" s="1148" t="s">
        <v>16917</v>
      </c>
      <c r="AJ162" s="1152">
        <v>45196</v>
      </c>
      <c r="AK162" s="1148" t="s">
        <v>12821</v>
      </c>
      <c r="AL162" s="1148"/>
      <c r="AM162" s="1148" t="s">
        <v>16059</v>
      </c>
      <c r="AN162" s="1148">
        <v>1</v>
      </c>
      <c r="AO162" s="1148" t="s">
        <v>15800</v>
      </c>
      <c r="AP162" s="1148" t="s">
        <v>14510</v>
      </c>
      <c r="AQ162" s="1148" t="s">
        <v>14466</v>
      </c>
      <c r="AR162" s="1148"/>
      <c r="AS162" s="1148" t="s">
        <v>13665</v>
      </c>
      <c r="AT162" s="1148" t="s">
        <v>15842</v>
      </c>
      <c r="AU162" s="1148"/>
      <c r="AV162" s="1148"/>
      <c r="AW162" s="1148" t="s">
        <v>16105</v>
      </c>
      <c r="AX162" s="1148"/>
      <c r="AY162" s="1148"/>
      <c r="AZ162" s="1148"/>
      <c r="BA162" s="1148"/>
      <c r="BB162" s="1148"/>
      <c r="BC162" s="1148"/>
      <c r="BD162" s="1148"/>
      <c r="BE162" s="1148">
        <v>1</v>
      </c>
      <c r="BF162" s="1148"/>
      <c r="BG162" s="1148"/>
      <c r="BH162" s="1148"/>
      <c r="BI162" s="1148"/>
      <c r="BJ162" s="1148">
        <v>1</v>
      </c>
      <c r="BK162" s="1148"/>
      <c r="BL162" s="1148"/>
      <c r="BM162" s="1148"/>
      <c r="BN162" s="1148" t="s">
        <v>17246</v>
      </c>
      <c r="BO162" s="1148">
        <v>2640</v>
      </c>
      <c r="BP162" s="1148">
        <v>2640</v>
      </c>
      <c r="BQ162" s="1148">
        <v>2640</v>
      </c>
      <c r="BR162" s="1148">
        <v>13200</v>
      </c>
      <c r="BS162" s="1148"/>
      <c r="BT162" s="1152">
        <v>45196</v>
      </c>
      <c r="BU162" s="1152">
        <v>45202</v>
      </c>
      <c r="BV162" s="1148"/>
      <c r="BW162" s="1148"/>
      <c r="BX162" s="1148"/>
      <c r="BY162" s="1148"/>
      <c r="BZ162" s="1148"/>
      <c r="CA162" s="1148"/>
      <c r="CB162" s="1148"/>
      <c r="CC162" s="1153" t="s">
        <v>17247</v>
      </c>
      <c r="CD162" s="1148" t="s">
        <v>16210</v>
      </c>
      <c r="CE162" s="1154">
        <v>44995.486944444441</v>
      </c>
      <c r="CF162" s="1148"/>
      <c r="CG162" s="1148" t="s">
        <v>13665</v>
      </c>
      <c r="CH162" s="1148"/>
      <c r="CI162" s="1148"/>
      <c r="CJ162" s="1148" t="s">
        <v>16922</v>
      </c>
      <c r="CK162" s="1148" t="s">
        <v>16923</v>
      </c>
      <c r="CL162" s="1148" t="s">
        <v>2634</v>
      </c>
      <c r="CM162" s="1148" t="s">
        <v>17248</v>
      </c>
      <c r="CN162" s="1155" t="s">
        <v>292</v>
      </c>
      <c r="CO162" s="1147">
        <v>422</v>
      </c>
    </row>
    <row r="163" spans="1:93" ht="15" customHeight="1">
      <c r="A163" s="1140">
        <v>418</v>
      </c>
      <c r="B163" s="1141" t="s">
        <v>13640</v>
      </c>
      <c r="C163" s="1141" t="s">
        <v>13642</v>
      </c>
      <c r="D163" s="1143"/>
      <c r="E163" s="1143"/>
      <c r="F163" s="1141" t="s">
        <v>491</v>
      </c>
      <c r="G163" s="1141" t="s">
        <v>15786</v>
      </c>
      <c r="H163" s="1141" t="s">
        <v>491</v>
      </c>
      <c r="I163" s="1141" t="s">
        <v>2634</v>
      </c>
      <c r="J163" s="1141" t="s">
        <v>16139</v>
      </c>
      <c r="K163" s="1141"/>
      <c r="L163" s="1141">
        <v>2023</v>
      </c>
      <c r="M163" s="1141" t="s">
        <v>3298</v>
      </c>
      <c r="N163" s="1144">
        <v>45180</v>
      </c>
      <c r="O163" s="1144">
        <v>45180</v>
      </c>
      <c r="P163" s="1144">
        <v>45180</v>
      </c>
      <c r="Q163" s="1141" t="s">
        <v>15258</v>
      </c>
      <c r="R163" s="1141" t="s">
        <v>15788</v>
      </c>
      <c r="S163" s="1141">
        <v>-34</v>
      </c>
      <c r="T163" s="1141" t="s">
        <v>15808</v>
      </c>
      <c r="U163" s="1144">
        <v>45087</v>
      </c>
      <c r="V163" s="1141" t="s">
        <v>15788</v>
      </c>
      <c r="W163" s="1141" t="s">
        <v>17230</v>
      </c>
      <c r="X163" s="1143"/>
      <c r="Y163" s="1141" t="s">
        <v>17249</v>
      </c>
      <c r="Z163" s="1143"/>
      <c r="AA163" s="1141" t="s">
        <v>15943</v>
      </c>
      <c r="AB163" s="1141" t="s">
        <v>53</v>
      </c>
      <c r="AC163" s="1141">
        <v>2</v>
      </c>
      <c r="AD163" s="1141" t="s">
        <v>8892</v>
      </c>
      <c r="AE163" s="1141" t="s">
        <v>10509</v>
      </c>
      <c r="AF163" s="1141" t="s">
        <v>17222</v>
      </c>
      <c r="AG163" s="1141" t="s">
        <v>17223</v>
      </c>
      <c r="AH163" s="1141" t="s">
        <v>17228</v>
      </c>
      <c r="AI163" s="1141" t="s">
        <v>16653</v>
      </c>
      <c r="AJ163" s="1145">
        <v>45198</v>
      </c>
      <c r="AK163" s="1141" t="s">
        <v>12821</v>
      </c>
      <c r="AL163" s="1141" t="s">
        <v>17250</v>
      </c>
      <c r="AM163" s="1141" t="s">
        <v>15852</v>
      </c>
      <c r="AN163" s="1141">
        <v>10</v>
      </c>
      <c r="AO163" s="1141" t="s">
        <v>15800</v>
      </c>
      <c r="AP163" s="1141" t="s">
        <v>16000</v>
      </c>
      <c r="AQ163" s="1141" t="s">
        <v>16001</v>
      </c>
      <c r="AR163" s="1141"/>
      <c r="AS163" s="1141"/>
      <c r="AT163" s="1141"/>
      <c r="AU163" s="1141"/>
      <c r="AV163" s="1141"/>
      <c r="AW163" s="1141" t="s">
        <v>15803</v>
      </c>
      <c r="AX163" s="1141"/>
      <c r="AY163" s="1141"/>
      <c r="AZ163" s="1141"/>
      <c r="BA163" s="1141"/>
      <c r="BB163" s="1141"/>
      <c r="BC163" s="1141"/>
      <c r="BD163" s="1141"/>
      <c r="BE163" s="1141">
        <v>1</v>
      </c>
      <c r="BF163" s="1141"/>
      <c r="BG163" s="1141"/>
      <c r="BH163" s="1141"/>
      <c r="BI163" s="1141"/>
      <c r="BJ163" s="1141">
        <v>1</v>
      </c>
      <c r="BK163" s="1141"/>
      <c r="BL163" s="1141"/>
      <c r="BM163" s="1141"/>
      <c r="BN163" s="1141" t="s">
        <v>2239</v>
      </c>
      <c r="BO163" s="1141">
        <v>72900</v>
      </c>
      <c r="BP163" s="1141">
        <v>72900</v>
      </c>
      <c r="BQ163" s="1141">
        <v>72900</v>
      </c>
      <c r="BR163" s="1141">
        <v>218700</v>
      </c>
      <c r="BS163" s="1141"/>
      <c r="BT163" s="1145">
        <v>45201</v>
      </c>
      <c r="BU163" s="1145">
        <v>45202</v>
      </c>
      <c r="BV163" s="1141"/>
      <c r="BW163" s="1141"/>
      <c r="BX163" s="1141"/>
      <c r="BY163" s="1141"/>
      <c r="BZ163" s="1141"/>
      <c r="CA163" s="1141"/>
      <c r="CB163" s="1141"/>
      <c r="CC163" s="1141" t="s">
        <v>17226</v>
      </c>
      <c r="CD163" s="1141" t="s">
        <v>16210</v>
      </c>
      <c r="CE163" s="1157">
        <v>44995.499016203707</v>
      </c>
      <c r="CF163" s="1141"/>
      <c r="CG163" s="1141"/>
      <c r="CH163" s="1141"/>
      <c r="CI163" s="1141"/>
      <c r="CJ163" s="1141" t="s">
        <v>17227</v>
      </c>
      <c r="CK163" s="1141" t="s">
        <v>17228</v>
      </c>
      <c r="CL163" s="1141" t="s">
        <v>2634</v>
      </c>
      <c r="CM163" s="1141" t="e">
        <v>#N/A</v>
      </c>
      <c r="CN163" s="1146" t="e">
        <v>#N/A</v>
      </c>
      <c r="CO163" s="1140">
        <v>418</v>
      </c>
    </row>
    <row r="164" spans="1:93" ht="15" customHeight="1">
      <c r="A164" s="1147">
        <v>417</v>
      </c>
      <c r="B164" s="1148" t="s">
        <v>14076</v>
      </c>
      <c r="C164" s="1148" t="s">
        <v>17251</v>
      </c>
      <c r="D164" s="1150"/>
      <c r="E164" s="1150"/>
      <c r="F164" s="1148" t="s">
        <v>491</v>
      </c>
      <c r="G164" s="1148" t="s">
        <v>15786</v>
      </c>
      <c r="H164" s="1148" t="s">
        <v>515</v>
      </c>
      <c r="I164" s="1148" t="s">
        <v>15842</v>
      </c>
      <c r="J164" s="1148" t="s">
        <v>15842</v>
      </c>
      <c r="K164" s="1148"/>
      <c r="L164" s="1148">
        <v>2023</v>
      </c>
      <c r="M164" s="1148" t="s">
        <v>17252</v>
      </c>
      <c r="N164" s="1148"/>
      <c r="O164" s="1148"/>
      <c r="P164" s="1148" t="s">
        <v>17252</v>
      </c>
      <c r="Q164" s="1148" t="s">
        <v>15258</v>
      </c>
      <c r="R164" s="1148" t="s">
        <v>15788</v>
      </c>
      <c r="S164" s="1148">
        <v>-52</v>
      </c>
      <c r="T164" s="1148" t="s">
        <v>15808</v>
      </c>
      <c r="U164" s="1151">
        <v>45087</v>
      </c>
      <c r="V164" s="1148" t="s">
        <v>15788</v>
      </c>
      <c r="W164" s="1148" t="s">
        <v>17164</v>
      </c>
      <c r="X164" s="1150"/>
      <c r="Y164" s="1148" t="s">
        <v>17253</v>
      </c>
      <c r="Z164" s="1148" t="s">
        <v>17254</v>
      </c>
      <c r="AA164" s="1148" t="s">
        <v>15812</v>
      </c>
      <c r="AB164" s="1148" t="s">
        <v>54</v>
      </c>
      <c r="AC164" s="1148">
        <v>2</v>
      </c>
      <c r="AD164" s="1148" t="s">
        <v>6413</v>
      </c>
      <c r="AE164" s="1148" t="s">
        <v>10509</v>
      </c>
      <c r="AF164" s="1148" t="s">
        <v>17167</v>
      </c>
      <c r="AG164" s="1148" t="s">
        <v>16058</v>
      </c>
      <c r="AH164" s="1148" t="s">
        <v>17168</v>
      </c>
      <c r="AI164" s="1148" t="s">
        <v>17169</v>
      </c>
      <c r="AJ164" s="1152">
        <v>45199</v>
      </c>
      <c r="AK164" s="1148" t="s">
        <v>12821</v>
      </c>
      <c r="AL164" s="1148"/>
      <c r="AM164" s="1148" t="s">
        <v>16059</v>
      </c>
      <c r="AN164" s="1148">
        <v>2</v>
      </c>
      <c r="AO164" s="1148" t="s">
        <v>15800</v>
      </c>
      <c r="AP164" s="1148" t="s">
        <v>14510</v>
      </c>
      <c r="AQ164" s="1148" t="s">
        <v>14466</v>
      </c>
      <c r="AR164" s="1148"/>
      <c r="AS164" s="1148"/>
      <c r="AT164" s="1148"/>
      <c r="AU164" s="1148"/>
      <c r="AV164" s="1148"/>
      <c r="AW164" s="1148" t="s">
        <v>16105</v>
      </c>
      <c r="AX164" s="1148"/>
      <c r="AY164" s="1148"/>
      <c r="AZ164" s="1148"/>
      <c r="BA164" s="1148"/>
      <c r="BB164" s="1148"/>
      <c r="BC164" s="1148"/>
      <c r="BD164" s="1148"/>
      <c r="BE164" s="1148">
        <v>1</v>
      </c>
      <c r="BF164" s="1148"/>
      <c r="BG164" s="1148"/>
      <c r="BH164" s="1148"/>
      <c r="BI164" s="1148"/>
      <c r="BJ164" s="1148">
        <v>1</v>
      </c>
      <c r="BK164" s="1148"/>
      <c r="BL164" s="1148"/>
      <c r="BM164" s="1148">
        <v>13344</v>
      </c>
      <c r="BN164" s="1148" t="s">
        <v>16858</v>
      </c>
      <c r="BO164" s="1148">
        <v>4200</v>
      </c>
      <c r="BP164" s="1148">
        <v>4200</v>
      </c>
      <c r="BQ164" s="1148">
        <v>4200</v>
      </c>
      <c r="BR164" s="1148">
        <v>12600</v>
      </c>
      <c r="BS164" s="1148"/>
      <c r="BT164" s="1152">
        <v>45205</v>
      </c>
      <c r="BU164" s="1148"/>
      <c r="BV164" s="1148"/>
      <c r="BW164" s="1148"/>
      <c r="BX164" s="1148"/>
      <c r="BY164" s="1148"/>
      <c r="BZ164" s="1148"/>
      <c r="CA164" s="1148"/>
      <c r="CB164" s="1148"/>
      <c r="CC164" s="1148" t="s">
        <v>17255</v>
      </c>
      <c r="CD164" s="1148" t="s">
        <v>17256</v>
      </c>
      <c r="CE164" s="1154">
        <v>45087.527569444443</v>
      </c>
      <c r="CF164" s="1148"/>
      <c r="CG164" s="1148"/>
      <c r="CH164" s="1148"/>
      <c r="CI164" s="1148"/>
      <c r="CJ164" s="1148"/>
      <c r="CK164" s="1148" t="s">
        <v>17257</v>
      </c>
      <c r="CL164" s="1148" t="s">
        <v>2634</v>
      </c>
      <c r="CM164" s="1148" t="e">
        <v>#N/A</v>
      </c>
      <c r="CN164" s="1155" t="e">
        <v>#N/A</v>
      </c>
      <c r="CO164" s="1147">
        <v>417</v>
      </c>
    </row>
    <row r="165" spans="1:93" ht="15" customHeight="1">
      <c r="A165" s="1140">
        <v>416</v>
      </c>
      <c r="B165" s="1141" t="s">
        <v>13564</v>
      </c>
      <c r="C165" s="1141" t="s">
        <v>13566</v>
      </c>
      <c r="D165" s="1143"/>
      <c r="E165" s="1141"/>
      <c r="F165" s="1141" t="s">
        <v>491</v>
      </c>
      <c r="G165" s="1141" t="s">
        <v>15786</v>
      </c>
      <c r="H165" s="1141" t="s">
        <v>491</v>
      </c>
      <c r="I165" s="1141" t="s">
        <v>2634</v>
      </c>
      <c r="J165" s="1141" t="s">
        <v>16139</v>
      </c>
      <c r="K165" s="1141"/>
      <c r="L165" s="1141">
        <v>2023</v>
      </c>
      <c r="M165" s="1144">
        <v>44938</v>
      </c>
      <c r="N165" s="1141" t="s">
        <v>13537</v>
      </c>
      <c r="O165" s="1141" t="s">
        <v>13537</v>
      </c>
      <c r="P165" s="1141" t="s">
        <v>13537</v>
      </c>
      <c r="Q165" s="1141" t="s">
        <v>15258</v>
      </c>
      <c r="R165" s="1141" t="s">
        <v>15788</v>
      </c>
      <c r="S165" s="1141">
        <v>-44</v>
      </c>
      <c r="T165" s="1141" t="s">
        <v>15808</v>
      </c>
      <c r="U165" s="1144">
        <v>45087</v>
      </c>
      <c r="V165" s="1141" t="s">
        <v>15788</v>
      </c>
      <c r="W165" s="1141" t="s">
        <v>17258</v>
      </c>
      <c r="X165" s="1143"/>
      <c r="Y165" s="1141" t="s">
        <v>17259</v>
      </c>
      <c r="Z165" s="1143"/>
      <c r="AA165" s="1141" t="s">
        <v>15793</v>
      </c>
      <c r="AB165" s="1141" t="s">
        <v>52</v>
      </c>
      <c r="AC165" s="1141">
        <v>2</v>
      </c>
      <c r="AD165" s="1141" t="s">
        <v>6359</v>
      </c>
      <c r="AE165" s="1141" t="s">
        <v>10509</v>
      </c>
      <c r="AF165" s="1141" t="s">
        <v>17196</v>
      </c>
      <c r="AG165" s="1141" t="s">
        <v>17092</v>
      </c>
      <c r="AH165" s="1141" t="s">
        <v>17093</v>
      </c>
      <c r="AI165" s="1141" t="s">
        <v>17199</v>
      </c>
      <c r="AJ165" s="1145">
        <v>45201</v>
      </c>
      <c r="AK165" s="1141" t="s">
        <v>12821</v>
      </c>
      <c r="AL165" s="1141" t="s">
        <v>17260</v>
      </c>
      <c r="AM165" s="1141" t="s">
        <v>15817</v>
      </c>
      <c r="AN165" s="1141">
        <v>8</v>
      </c>
      <c r="AO165" s="1141" t="s">
        <v>15800</v>
      </c>
      <c r="AP165" s="1141" t="s">
        <v>15818</v>
      </c>
      <c r="AQ165" s="1141" t="s">
        <v>14466</v>
      </c>
      <c r="AR165" s="1141"/>
      <c r="AS165" s="1141"/>
      <c r="AT165" s="1141"/>
      <c r="AU165" s="1141"/>
      <c r="AV165" s="1141"/>
      <c r="AW165" s="1141" t="s">
        <v>15803</v>
      </c>
      <c r="AX165" s="1141"/>
      <c r="AY165" s="1141"/>
      <c r="AZ165" s="1141"/>
      <c r="BA165" s="1141"/>
      <c r="BB165" s="1141"/>
      <c r="BC165" s="1141"/>
      <c r="BD165" s="1141"/>
      <c r="BE165" s="1141">
        <v>1</v>
      </c>
      <c r="BF165" s="1141"/>
      <c r="BG165" s="1141"/>
      <c r="BH165" s="1141"/>
      <c r="BI165" s="1141"/>
      <c r="BJ165" s="1141">
        <v>1</v>
      </c>
      <c r="BK165" s="1141"/>
      <c r="BL165" s="1141"/>
      <c r="BM165" s="1141"/>
      <c r="BN165" s="1144">
        <v>45116</v>
      </c>
      <c r="BO165" s="1141">
        <v>16512</v>
      </c>
      <c r="BP165" s="1141">
        <v>16512</v>
      </c>
      <c r="BQ165" s="1141">
        <v>16512</v>
      </c>
      <c r="BR165" s="1141">
        <v>49536</v>
      </c>
      <c r="BS165" s="1141"/>
      <c r="BT165" s="1145">
        <v>45202</v>
      </c>
      <c r="BU165" s="1145">
        <v>45204</v>
      </c>
      <c r="BV165" s="1141"/>
      <c r="BW165" s="1141"/>
      <c r="BX165" s="1141"/>
      <c r="BY165" s="1141"/>
      <c r="BZ165" s="1141"/>
      <c r="CA165" s="1141"/>
      <c r="CB165" s="1141"/>
      <c r="CC165" s="1141"/>
      <c r="CD165" s="1141" t="s">
        <v>16210</v>
      </c>
      <c r="CE165" s="1157">
        <v>45056.472939814812</v>
      </c>
      <c r="CF165" s="1141"/>
      <c r="CG165" s="1141"/>
      <c r="CH165" s="1141"/>
      <c r="CI165" s="1141"/>
      <c r="CJ165" s="1141" t="s">
        <v>17261</v>
      </c>
      <c r="CK165" s="1141" t="s">
        <v>17262</v>
      </c>
      <c r="CL165" s="1141" t="s">
        <v>2634</v>
      </c>
      <c r="CM165" s="1141" t="e">
        <v>#N/A</v>
      </c>
      <c r="CN165" s="1146" t="e">
        <v>#N/A</v>
      </c>
      <c r="CO165" s="1140">
        <v>416</v>
      </c>
    </row>
    <row r="166" spans="1:93" ht="15" customHeight="1">
      <c r="A166" s="1147">
        <v>415</v>
      </c>
      <c r="B166" s="1148" t="s">
        <v>13561</v>
      </c>
      <c r="C166" s="1148" t="s">
        <v>13563</v>
      </c>
      <c r="D166" s="1150"/>
      <c r="E166" s="1148"/>
      <c r="F166" s="1148" t="s">
        <v>491</v>
      </c>
      <c r="G166" s="1148" t="s">
        <v>15786</v>
      </c>
      <c r="H166" s="1148" t="s">
        <v>491</v>
      </c>
      <c r="I166" s="1148" t="s">
        <v>2634</v>
      </c>
      <c r="J166" s="1148" t="s">
        <v>16139</v>
      </c>
      <c r="K166" s="1148"/>
      <c r="L166" s="1148">
        <v>2023</v>
      </c>
      <c r="M166" s="1151">
        <v>44938</v>
      </c>
      <c r="N166" s="1148" t="s">
        <v>13537</v>
      </c>
      <c r="O166" s="1148" t="s">
        <v>13537</v>
      </c>
      <c r="P166" s="1148" t="s">
        <v>13537</v>
      </c>
      <c r="Q166" s="1148" t="s">
        <v>15258</v>
      </c>
      <c r="R166" s="1148" t="s">
        <v>15788</v>
      </c>
      <c r="S166" s="1148">
        <v>-44</v>
      </c>
      <c r="T166" s="1148" t="s">
        <v>15808</v>
      </c>
      <c r="U166" s="1151">
        <v>45087</v>
      </c>
      <c r="V166" s="1148" t="s">
        <v>15788</v>
      </c>
      <c r="W166" s="1148" t="s">
        <v>17258</v>
      </c>
      <c r="X166" s="1150"/>
      <c r="Y166" s="1148" t="s">
        <v>17263</v>
      </c>
      <c r="Z166" s="1150"/>
      <c r="AA166" s="1148" t="s">
        <v>15793</v>
      </c>
      <c r="AB166" s="1148" t="s">
        <v>3189</v>
      </c>
      <c r="AC166" s="1148">
        <v>2</v>
      </c>
      <c r="AD166" s="1148" t="s">
        <v>10850</v>
      </c>
      <c r="AE166" s="1148" t="s">
        <v>10509</v>
      </c>
      <c r="AF166" s="1148" t="s">
        <v>17196</v>
      </c>
      <c r="AG166" s="1148" t="s">
        <v>17092</v>
      </c>
      <c r="AH166" s="1148" t="s">
        <v>17093</v>
      </c>
      <c r="AI166" s="1148" t="s">
        <v>17199</v>
      </c>
      <c r="AJ166" s="1152">
        <v>45201</v>
      </c>
      <c r="AK166" s="1148" t="s">
        <v>12821</v>
      </c>
      <c r="AL166" s="1148" t="s">
        <v>17264</v>
      </c>
      <c r="AM166" s="1148" t="s">
        <v>15817</v>
      </c>
      <c r="AN166" s="1148">
        <v>20</v>
      </c>
      <c r="AO166" s="1148" t="s">
        <v>15800</v>
      </c>
      <c r="AP166" s="1148" t="s">
        <v>15801</v>
      </c>
      <c r="AQ166" s="1148" t="s">
        <v>15853</v>
      </c>
      <c r="AR166" s="1148"/>
      <c r="AS166" s="1148"/>
      <c r="AT166" s="1148"/>
      <c r="AU166" s="1148"/>
      <c r="AV166" s="1148"/>
      <c r="AW166" s="1148" t="s">
        <v>15803</v>
      </c>
      <c r="AX166" s="1148"/>
      <c r="AY166" s="1148"/>
      <c r="AZ166" s="1148"/>
      <c r="BA166" s="1148"/>
      <c r="BB166" s="1148"/>
      <c r="BC166" s="1148"/>
      <c r="BD166" s="1148"/>
      <c r="BE166" s="1148">
        <v>1</v>
      </c>
      <c r="BF166" s="1148"/>
      <c r="BG166" s="1148"/>
      <c r="BH166" s="1148"/>
      <c r="BI166" s="1148"/>
      <c r="BJ166" s="1148">
        <v>1</v>
      </c>
      <c r="BK166" s="1148"/>
      <c r="BL166" s="1148"/>
      <c r="BM166" s="1148"/>
      <c r="BN166" s="1151">
        <v>45116</v>
      </c>
      <c r="BO166" s="1148">
        <v>62880</v>
      </c>
      <c r="BP166" s="1148">
        <v>62880</v>
      </c>
      <c r="BQ166" s="1148">
        <v>62880</v>
      </c>
      <c r="BR166" s="1148">
        <v>188640</v>
      </c>
      <c r="BS166" s="1148"/>
      <c r="BT166" s="1152">
        <v>45202</v>
      </c>
      <c r="BU166" s="1152">
        <v>45204</v>
      </c>
      <c r="BV166" s="1148"/>
      <c r="BW166" s="1148"/>
      <c r="BX166" s="1148"/>
      <c r="BY166" s="1148"/>
      <c r="BZ166" s="1148"/>
      <c r="CA166" s="1148"/>
      <c r="CB166" s="1148"/>
      <c r="CC166" s="1148"/>
      <c r="CD166" s="1148" t="s">
        <v>16210</v>
      </c>
      <c r="CE166" s="1154">
        <v>45056.47388888889</v>
      </c>
      <c r="CF166" s="1148"/>
      <c r="CG166" s="1148"/>
      <c r="CH166" s="1148"/>
      <c r="CI166" s="1148"/>
      <c r="CJ166" s="1148" t="s">
        <v>17261</v>
      </c>
      <c r="CK166" s="1148" t="s">
        <v>17262</v>
      </c>
      <c r="CL166" s="1148" t="s">
        <v>2634</v>
      </c>
      <c r="CM166" s="1148" t="e">
        <v>#N/A</v>
      </c>
      <c r="CN166" s="1155" t="e">
        <v>#N/A</v>
      </c>
      <c r="CO166" s="1147">
        <v>415</v>
      </c>
    </row>
    <row r="167" spans="1:93" ht="15" customHeight="1">
      <c r="A167" s="1140">
        <v>414</v>
      </c>
      <c r="B167" s="1141" t="s">
        <v>13558</v>
      </c>
      <c r="C167" s="1141" t="s">
        <v>13560</v>
      </c>
      <c r="D167" s="1143"/>
      <c r="E167" s="1143"/>
      <c r="F167" s="1141" t="s">
        <v>491</v>
      </c>
      <c r="G167" s="1141" t="s">
        <v>15786</v>
      </c>
      <c r="H167" s="1141" t="s">
        <v>491</v>
      </c>
      <c r="I167" s="1141" t="s">
        <v>2634</v>
      </c>
      <c r="J167" s="1141" t="s">
        <v>16139</v>
      </c>
      <c r="K167" s="1141"/>
      <c r="L167" s="1141">
        <v>2023</v>
      </c>
      <c r="M167" s="1144">
        <v>44938</v>
      </c>
      <c r="N167" s="1141" t="s">
        <v>13537</v>
      </c>
      <c r="O167" s="1141" t="s">
        <v>13537</v>
      </c>
      <c r="P167" s="1141" t="s">
        <v>13537</v>
      </c>
      <c r="Q167" s="1141" t="s">
        <v>15258</v>
      </c>
      <c r="R167" s="1141" t="s">
        <v>15788</v>
      </c>
      <c r="S167" s="1141">
        <v>-44</v>
      </c>
      <c r="T167" s="1141" t="s">
        <v>15808</v>
      </c>
      <c r="U167" s="1144">
        <v>45087</v>
      </c>
      <c r="V167" s="1141" t="s">
        <v>16004</v>
      </c>
      <c r="W167" s="1141" t="s">
        <v>17258</v>
      </c>
      <c r="X167" s="1143"/>
      <c r="Y167" s="1141" t="s">
        <v>17265</v>
      </c>
      <c r="Z167" s="1143"/>
      <c r="AA167" s="1141" t="s">
        <v>15793</v>
      </c>
      <c r="AB167" s="1141" t="s">
        <v>2603</v>
      </c>
      <c r="AC167" s="1141">
        <v>2</v>
      </c>
      <c r="AD167" s="1141" t="s">
        <v>6710</v>
      </c>
      <c r="AE167" s="1141" t="s">
        <v>10509</v>
      </c>
      <c r="AF167" s="1141" t="s">
        <v>17196</v>
      </c>
      <c r="AG167" s="1141" t="s">
        <v>17092</v>
      </c>
      <c r="AH167" s="1141" t="s">
        <v>17093</v>
      </c>
      <c r="AI167" s="1141" t="s">
        <v>17199</v>
      </c>
      <c r="AJ167" s="1145">
        <v>45201</v>
      </c>
      <c r="AK167" s="1141" t="s">
        <v>12821</v>
      </c>
      <c r="AL167" s="1141" t="s">
        <v>17266</v>
      </c>
      <c r="AM167" s="1141" t="s">
        <v>15817</v>
      </c>
      <c r="AN167" s="1141">
        <v>4</v>
      </c>
      <c r="AO167" s="1141" t="s">
        <v>15800</v>
      </c>
      <c r="AP167" s="1141" t="s">
        <v>16000</v>
      </c>
      <c r="AQ167" s="1141" t="s">
        <v>16024</v>
      </c>
      <c r="AR167" s="1141" t="s">
        <v>2152</v>
      </c>
      <c r="AS167" s="1141"/>
      <c r="AT167" s="1141"/>
      <c r="AU167" s="1141"/>
      <c r="AV167" s="1141"/>
      <c r="AW167" s="1141" t="s">
        <v>15803</v>
      </c>
      <c r="AX167" s="1141"/>
      <c r="AY167" s="1141"/>
      <c r="AZ167" s="1141"/>
      <c r="BA167" s="1141"/>
      <c r="BB167" s="1141"/>
      <c r="BC167" s="1141"/>
      <c r="BD167" s="1141"/>
      <c r="BE167" s="1141">
        <v>1</v>
      </c>
      <c r="BF167" s="1141"/>
      <c r="BG167" s="1141"/>
      <c r="BH167" s="1141"/>
      <c r="BI167" s="1141"/>
      <c r="BJ167" s="1141">
        <v>1</v>
      </c>
      <c r="BK167" s="1141"/>
      <c r="BL167" s="1141"/>
      <c r="BM167" s="1141"/>
      <c r="BN167" s="1144">
        <v>45116</v>
      </c>
      <c r="BO167" s="1141">
        <v>11376</v>
      </c>
      <c r="BP167" s="1141">
        <v>11376</v>
      </c>
      <c r="BQ167" s="1141">
        <v>11376</v>
      </c>
      <c r="BR167" s="1141">
        <v>34128</v>
      </c>
      <c r="BS167" s="1141"/>
      <c r="BT167" s="1145">
        <v>45202</v>
      </c>
      <c r="BU167" s="1145">
        <v>45204</v>
      </c>
      <c r="BV167" s="1141"/>
      <c r="BW167" s="1141"/>
      <c r="BX167" s="1141"/>
      <c r="BY167" s="1141"/>
      <c r="BZ167" s="1141"/>
      <c r="CA167" s="1141"/>
      <c r="CB167" s="1141"/>
      <c r="CC167" s="1141"/>
      <c r="CD167" s="1141" t="s">
        <v>16210</v>
      </c>
      <c r="CE167" s="1157">
        <v>45056.475023148145</v>
      </c>
      <c r="CF167" s="1141"/>
      <c r="CG167" s="1141"/>
      <c r="CH167" s="1141"/>
      <c r="CI167" s="1141"/>
      <c r="CJ167" s="1141" t="s">
        <v>17261</v>
      </c>
      <c r="CK167" s="1141" t="s">
        <v>17262</v>
      </c>
      <c r="CL167" s="1141" t="s">
        <v>2634</v>
      </c>
      <c r="CM167" s="1141" t="e">
        <v>#N/A</v>
      </c>
      <c r="CN167" s="1146" t="e">
        <v>#N/A</v>
      </c>
      <c r="CO167" s="1140">
        <v>414</v>
      </c>
    </row>
    <row r="168" spans="1:93" ht="15" customHeight="1">
      <c r="A168" s="1147">
        <v>412</v>
      </c>
      <c r="B168" s="1148" t="s">
        <v>14356</v>
      </c>
      <c r="C168" s="1148" t="s">
        <v>17267</v>
      </c>
      <c r="D168" s="1150"/>
      <c r="E168" s="1148"/>
      <c r="F168" s="1148" t="s">
        <v>491</v>
      </c>
      <c r="G168" s="1148" t="s">
        <v>15786</v>
      </c>
      <c r="H168" s="1148" t="s">
        <v>491</v>
      </c>
      <c r="I168" s="1148" t="s">
        <v>15842</v>
      </c>
      <c r="J168" s="1148" t="s">
        <v>15842</v>
      </c>
      <c r="K168" s="1148"/>
      <c r="L168" s="1148">
        <v>2023</v>
      </c>
      <c r="M168" s="1151">
        <v>44968</v>
      </c>
      <c r="N168" s="1148"/>
      <c r="O168" s="1148"/>
      <c r="P168" s="1151">
        <v>44968</v>
      </c>
      <c r="Q168" s="1148" t="s">
        <v>15258</v>
      </c>
      <c r="R168" s="1148" t="s">
        <v>15788</v>
      </c>
      <c r="S168" s="1148">
        <v>-27</v>
      </c>
      <c r="T168" s="1148" t="s">
        <v>15808</v>
      </c>
      <c r="U168" s="1151">
        <v>45087</v>
      </c>
      <c r="V168" s="1148" t="s">
        <v>15788</v>
      </c>
      <c r="W168" s="1148" t="s">
        <v>16029</v>
      </c>
      <c r="X168" s="1150"/>
      <c r="Y168" s="1148" t="s">
        <v>17268</v>
      </c>
      <c r="Z168" s="1148" t="s">
        <v>17269</v>
      </c>
      <c r="AA168" s="1148" t="s">
        <v>15793</v>
      </c>
      <c r="AB168" s="1148" t="s">
        <v>3189</v>
      </c>
      <c r="AC168" s="1148">
        <v>2</v>
      </c>
      <c r="AD168" s="1148" t="s">
        <v>6558</v>
      </c>
      <c r="AE168" s="1148" t="s">
        <v>10509</v>
      </c>
      <c r="AF168" s="1148" t="s">
        <v>16032</v>
      </c>
      <c r="AG168" s="1148" t="s">
        <v>16033</v>
      </c>
      <c r="AH168" s="1148">
        <v>123963585</v>
      </c>
      <c r="AI168" s="1148" t="s">
        <v>16034</v>
      </c>
      <c r="AJ168" s="1152">
        <v>45202</v>
      </c>
      <c r="AK168" s="1148" t="s">
        <v>12821</v>
      </c>
      <c r="AL168" s="1148"/>
      <c r="AM168" s="1148" t="s">
        <v>16035</v>
      </c>
      <c r="AN168" s="1148">
        <v>50</v>
      </c>
      <c r="AO168" s="1148" t="s">
        <v>15800</v>
      </c>
      <c r="AP168" s="1148" t="s">
        <v>16857</v>
      </c>
      <c r="AQ168" s="1148" t="s">
        <v>15853</v>
      </c>
      <c r="AR168" s="1148"/>
      <c r="AS168" s="1148"/>
      <c r="AT168" s="1148"/>
      <c r="AU168" s="1148"/>
      <c r="AV168" s="1148"/>
      <c r="AW168" s="1148" t="s">
        <v>16037</v>
      </c>
      <c r="AX168" s="1148"/>
      <c r="AY168" s="1148"/>
      <c r="AZ168" s="1148"/>
      <c r="BA168" s="1148"/>
      <c r="BB168" s="1148"/>
      <c r="BC168" s="1148"/>
      <c r="BD168" s="1148"/>
      <c r="BE168" s="1148">
        <v>1</v>
      </c>
      <c r="BF168" s="1148"/>
      <c r="BG168" s="1148"/>
      <c r="BH168" s="1148"/>
      <c r="BI168" s="1148"/>
      <c r="BJ168" s="1148">
        <v>1</v>
      </c>
      <c r="BK168" s="1148"/>
      <c r="BL168" s="1148"/>
      <c r="BM168" s="1148"/>
      <c r="BN168" s="1148" t="s">
        <v>16038</v>
      </c>
      <c r="BO168" s="1148">
        <v>81136</v>
      </c>
      <c r="BP168" s="1148">
        <v>51350</v>
      </c>
      <c r="BQ168" s="1148">
        <v>51350</v>
      </c>
      <c r="BR168" s="1148">
        <v>183836</v>
      </c>
      <c r="BS168" s="1148"/>
      <c r="BT168" s="1152">
        <v>45205</v>
      </c>
      <c r="BU168" s="1148"/>
      <c r="BV168" s="1148"/>
      <c r="BW168" s="1148"/>
      <c r="BX168" s="1148"/>
      <c r="BY168" s="1148"/>
      <c r="BZ168" s="1148"/>
      <c r="CA168" s="1148"/>
      <c r="CB168" s="1148"/>
      <c r="CC168" s="1153" t="s">
        <v>17270</v>
      </c>
      <c r="CD168" s="1148" t="s">
        <v>17271</v>
      </c>
      <c r="CE168" s="1154">
        <v>45087.638831018521</v>
      </c>
      <c r="CF168" s="1148"/>
      <c r="CG168" s="1148"/>
      <c r="CH168" s="1148"/>
      <c r="CI168" s="1148"/>
      <c r="CJ168" s="1148" t="s">
        <v>16040</v>
      </c>
      <c r="CK168" s="1148" t="s">
        <v>16041</v>
      </c>
      <c r="CL168" s="1148" t="s">
        <v>15825</v>
      </c>
      <c r="CM168" s="1148" t="e">
        <v>#N/A</v>
      </c>
      <c r="CN168" s="1155" t="e">
        <v>#N/A</v>
      </c>
      <c r="CO168" s="1147">
        <v>412</v>
      </c>
    </row>
    <row r="169" spans="1:93" ht="15" customHeight="1">
      <c r="A169" s="1140">
        <v>411</v>
      </c>
      <c r="B169" s="1141" t="s">
        <v>13531</v>
      </c>
      <c r="C169" s="1141" t="s">
        <v>13532</v>
      </c>
      <c r="D169" s="1143"/>
      <c r="E169" s="1143"/>
      <c r="F169" s="1141" t="s">
        <v>491</v>
      </c>
      <c r="G169" s="1141" t="s">
        <v>15786</v>
      </c>
      <c r="H169" s="1141" t="s">
        <v>515</v>
      </c>
      <c r="I169" s="1141" t="s">
        <v>2634</v>
      </c>
      <c r="J169" s="1141" t="s">
        <v>16139</v>
      </c>
      <c r="K169" s="1141"/>
      <c r="L169" s="1141">
        <v>2023</v>
      </c>
      <c r="M169" s="1141" t="s">
        <v>2783</v>
      </c>
      <c r="N169" s="1144">
        <v>45027</v>
      </c>
      <c r="O169" s="1144">
        <v>45027</v>
      </c>
      <c r="P169" s="1144">
        <v>45027</v>
      </c>
      <c r="Q169" s="1141" t="s">
        <v>15258</v>
      </c>
      <c r="R169" s="1141" t="s">
        <v>15788</v>
      </c>
      <c r="S169" s="1141">
        <v>-29</v>
      </c>
      <c r="T169" s="1141" t="s">
        <v>15808</v>
      </c>
      <c r="U169" s="1144">
        <v>45087</v>
      </c>
      <c r="V169" s="1141" t="s">
        <v>15788</v>
      </c>
      <c r="W169" s="1141" t="s">
        <v>17272</v>
      </c>
      <c r="X169" s="1141" t="s">
        <v>17273</v>
      </c>
      <c r="Y169" s="1141" t="s">
        <v>17274</v>
      </c>
      <c r="Z169" s="1141" t="s">
        <v>17273</v>
      </c>
      <c r="AA169" s="1141" t="s">
        <v>15793</v>
      </c>
      <c r="AB169" s="1141" t="s">
        <v>57</v>
      </c>
      <c r="AC169" s="1141">
        <v>2</v>
      </c>
      <c r="AD169" s="1141" t="s">
        <v>13533</v>
      </c>
      <c r="AE169" s="1141" t="s">
        <v>10509</v>
      </c>
      <c r="AF169" s="1141" t="s">
        <v>17275</v>
      </c>
      <c r="AG169" s="1141" t="s">
        <v>17276</v>
      </c>
      <c r="AH169" s="1141" t="s">
        <v>17277</v>
      </c>
      <c r="AI169" s="1141" t="s">
        <v>17278</v>
      </c>
      <c r="AJ169" s="1145">
        <v>45202</v>
      </c>
      <c r="AK169" s="1141" t="s">
        <v>12821</v>
      </c>
      <c r="AL169" s="1141"/>
      <c r="AM169" s="1141" t="s">
        <v>15835</v>
      </c>
      <c r="AN169" s="1141">
        <v>100</v>
      </c>
      <c r="AO169" s="1141" t="s">
        <v>15800</v>
      </c>
      <c r="AP169" s="1141" t="s">
        <v>14510</v>
      </c>
      <c r="AQ169" s="1141" t="s">
        <v>14466</v>
      </c>
      <c r="AR169" s="1141"/>
      <c r="AS169" s="1141"/>
      <c r="AT169" s="1141"/>
      <c r="AU169" s="1141"/>
      <c r="AV169" s="1141"/>
      <c r="AW169" s="1141" t="s">
        <v>16105</v>
      </c>
      <c r="AX169" s="1141"/>
      <c r="AY169" s="1141"/>
      <c r="AZ169" s="1141"/>
      <c r="BA169" s="1141"/>
      <c r="BB169" s="1141"/>
      <c r="BC169" s="1141"/>
      <c r="BD169" s="1141"/>
      <c r="BE169" s="1141">
        <v>1</v>
      </c>
      <c r="BF169" s="1141"/>
      <c r="BG169" s="1141"/>
      <c r="BH169" s="1141"/>
      <c r="BI169" s="1141"/>
      <c r="BJ169" s="1141">
        <v>1</v>
      </c>
      <c r="BK169" s="1141"/>
      <c r="BL169" s="1141"/>
      <c r="BM169" s="1141"/>
      <c r="BN169" s="1144">
        <v>45238</v>
      </c>
      <c r="BO169" s="1141">
        <v>6000</v>
      </c>
      <c r="BP169" s="1141">
        <v>6000</v>
      </c>
      <c r="BQ169" s="1141">
        <v>6000</v>
      </c>
      <c r="BR169" s="1141">
        <v>18000</v>
      </c>
      <c r="BS169" s="1141"/>
      <c r="BT169" s="1145">
        <v>45202</v>
      </c>
      <c r="BU169" s="1145">
        <v>45204</v>
      </c>
      <c r="BV169" s="1141"/>
      <c r="BW169" s="1141"/>
      <c r="BX169" s="1141"/>
      <c r="BY169" s="1141"/>
      <c r="BZ169" s="1141"/>
      <c r="CA169" s="1141"/>
      <c r="CB169" s="1141"/>
      <c r="CC169" s="1141" t="s">
        <v>17279</v>
      </c>
      <c r="CD169" s="1141" t="s">
        <v>16210</v>
      </c>
      <c r="CE169" s="1157">
        <v>45056.480381944442</v>
      </c>
      <c r="CF169" s="1141"/>
      <c r="CG169" s="1141"/>
      <c r="CH169" s="1141"/>
      <c r="CI169" s="1141"/>
      <c r="CJ169" s="1141" t="s">
        <v>17280</v>
      </c>
      <c r="CK169" s="1141" t="s">
        <v>17281</v>
      </c>
      <c r="CL169" s="1141" t="s">
        <v>2634</v>
      </c>
      <c r="CM169" s="1141" t="e">
        <v>#N/A</v>
      </c>
      <c r="CN169" s="1146" t="e">
        <v>#N/A</v>
      </c>
      <c r="CO169" s="1140">
        <v>411</v>
      </c>
    </row>
    <row r="170" spans="1:93" ht="15" customHeight="1">
      <c r="A170" s="1147">
        <v>409</v>
      </c>
      <c r="B170" s="1148" t="s">
        <v>14073</v>
      </c>
      <c r="C170" s="1148" t="s">
        <v>14074</v>
      </c>
      <c r="D170" s="1150"/>
      <c r="E170" s="1148"/>
      <c r="F170" s="1148" t="s">
        <v>491</v>
      </c>
      <c r="G170" s="1148" t="s">
        <v>15786</v>
      </c>
      <c r="H170" s="1148" t="s">
        <v>491</v>
      </c>
      <c r="I170" s="1148" t="s">
        <v>15842</v>
      </c>
      <c r="J170" s="1148" t="s">
        <v>15842</v>
      </c>
      <c r="K170" s="1148"/>
      <c r="L170" s="1148">
        <v>2023</v>
      </c>
      <c r="M170" s="1151">
        <v>44967</v>
      </c>
      <c r="N170" s="1148"/>
      <c r="O170" s="1148"/>
      <c r="P170" s="1151">
        <v>44967</v>
      </c>
      <c r="Q170" s="1148" t="s">
        <v>15089</v>
      </c>
      <c r="R170" s="1148" t="s">
        <v>15788</v>
      </c>
      <c r="S170" s="1148">
        <v>4</v>
      </c>
      <c r="T170" s="1148" t="s">
        <v>15947</v>
      </c>
      <c r="U170" s="1151">
        <v>45087</v>
      </c>
      <c r="V170" s="1148" t="s">
        <v>15788</v>
      </c>
      <c r="W170" s="1148" t="s">
        <v>17282</v>
      </c>
      <c r="X170" s="1150"/>
      <c r="Y170" s="1148" t="s">
        <v>17283</v>
      </c>
      <c r="Z170" s="1150"/>
      <c r="AA170" s="1148" t="s">
        <v>15793</v>
      </c>
      <c r="AB170" s="1148" t="s">
        <v>1701</v>
      </c>
      <c r="AC170" s="1148">
        <v>2</v>
      </c>
      <c r="AD170" s="1148" t="s">
        <v>7316</v>
      </c>
      <c r="AE170" s="1148" t="s">
        <v>10509</v>
      </c>
      <c r="AF170" s="1148" t="s">
        <v>16294</v>
      </c>
      <c r="AG170" s="1148" t="s">
        <v>16619</v>
      </c>
      <c r="AH170" s="1148" t="s">
        <v>17284</v>
      </c>
      <c r="AI170" s="1148" t="s">
        <v>15873</v>
      </c>
      <c r="AJ170" s="1152">
        <v>45203</v>
      </c>
      <c r="AK170" s="1148" t="s">
        <v>12821</v>
      </c>
      <c r="AL170" s="1148" t="s">
        <v>17285</v>
      </c>
      <c r="AM170" s="1148" t="s">
        <v>15852</v>
      </c>
      <c r="AN170" s="1148">
        <v>4</v>
      </c>
      <c r="AO170" s="1148" t="s">
        <v>15800</v>
      </c>
      <c r="AP170" s="1148" t="s">
        <v>15801</v>
      </c>
      <c r="AQ170" s="1148" t="s">
        <v>15853</v>
      </c>
      <c r="AR170" s="1148"/>
      <c r="AS170" s="1148"/>
      <c r="AT170" s="1148"/>
      <c r="AU170" s="1148"/>
      <c r="AV170" s="1148"/>
      <c r="AW170" s="1148" t="s">
        <v>15803</v>
      </c>
      <c r="AX170" s="1148"/>
      <c r="AY170" s="1148"/>
      <c r="AZ170" s="1148"/>
      <c r="BA170" s="1148"/>
      <c r="BB170" s="1148"/>
      <c r="BC170" s="1148"/>
      <c r="BD170" s="1148"/>
      <c r="BE170" s="1148">
        <v>1</v>
      </c>
      <c r="BF170" s="1148"/>
      <c r="BG170" s="1148"/>
      <c r="BH170" s="1148"/>
      <c r="BI170" s="1148"/>
      <c r="BJ170" s="1148">
        <v>1</v>
      </c>
      <c r="BK170" s="1148"/>
      <c r="BL170" s="1148"/>
      <c r="BM170" s="1148"/>
      <c r="BN170" s="1148" t="s">
        <v>16793</v>
      </c>
      <c r="BO170" s="1148">
        <v>65173</v>
      </c>
      <c r="BP170" s="1148">
        <v>60173</v>
      </c>
      <c r="BQ170" s="1148"/>
      <c r="BR170" s="1148">
        <v>125346</v>
      </c>
      <c r="BS170" s="1148"/>
      <c r="BT170" s="1152">
        <v>45204</v>
      </c>
      <c r="BU170" s="1148"/>
      <c r="BV170" s="1148"/>
      <c r="BW170" s="1148"/>
      <c r="BX170" s="1148"/>
      <c r="BY170" s="1148"/>
      <c r="BZ170" s="1148"/>
      <c r="CA170" s="1148"/>
      <c r="CB170" s="1148"/>
      <c r="CC170" s="1148" t="s">
        <v>17286</v>
      </c>
      <c r="CD170" s="1148" t="s">
        <v>17287</v>
      </c>
      <c r="CE170" s="1154">
        <v>45056.351643518516</v>
      </c>
      <c r="CF170" s="1148"/>
      <c r="CG170" s="1148"/>
      <c r="CH170" s="1148"/>
      <c r="CI170" s="1148"/>
      <c r="CJ170" s="1148" t="s">
        <v>17288</v>
      </c>
      <c r="CK170" s="1148" t="s">
        <v>17289</v>
      </c>
      <c r="CL170" s="1148" t="s">
        <v>2634</v>
      </c>
      <c r="CM170" s="1148" t="e">
        <v>#N/A</v>
      </c>
      <c r="CN170" s="1155" t="e">
        <v>#N/A</v>
      </c>
      <c r="CO170" s="1147">
        <v>409</v>
      </c>
    </row>
    <row r="171" spans="1:93" ht="15" customHeight="1">
      <c r="A171" s="1140">
        <v>405</v>
      </c>
      <c r="B171" s="1141" t="s">
        <v>13522</v>
      </c>
      <c r="C171" s="1141" t="s">
        <v>13523</v>
      </c>
      <c r="D171" s="1141"/>
      <c r="E171" s="1141"/>
      <c r="F171" s="1141" t="s">
        <v>491</v>
      </c>
      <c r="G171" s="1141" t="s">
        <v>15786</v>
      </c>
      <c r="H171" s="1141" t="s">
        <v>515</v>
      </c>
      <c r="I171" s="1141" t="s">
        <v>2634</v>
      </c>
      <c r="J171" s="1141" t="s">
        <v>16139</v>
      </c>
      <c r="K171" s="1141"/>
      <c r="L171" s="1141">
        <v>2023</v>
      </c>
      <c r="M171" s="1141" t="s">
        <v>15467</v>
      </c>
      <c r="N171" s="1144">
        <v>45027</v>
      </c>
      <c r="O171" s="1144">
        <v>45027</v>
      </c>
      <c r="P171" s="1144">
        <v>45027</v>
      </c>
      <c r="Q171" s="1141" t="s">
        <v>15258</v>
      </c>
      <c r="R171" s="1141" t="s">
        <v>15788</v>
      </c>
      <c r="S171" s="1141">
        <v>-29</v>
      </c>
      <c r="T171" s="1141" t="s">
        <v>15808</v>
      </c>
      <c r="U171" s="1144">
        <v>45087</v>
      </c>
      <c r="V171" s="1141" t="s">
        <v>15788</v>
      </c>
      <c r="W171" s="1141" t="s">
        <v>17290</v>
      </c>
      <c r="X171" s="1143"/>
      <c r="Y171" s="1141" t="s">
        <v>17291</v>
      </c>
      <c r="Z171" s="1141" t="s">
        <v>17292</v>
      </c>
      <c r="AA171" s="1141" t="s">
        <v>15943</v>
      </c>
      <c r="AB171" s="1141" t="s">
        <v>1104</v>
      </c>
      <c r="AC171" s="1141">
        <v>2</v>
      </c>
      <c r="AD171" s="1141" t="s">
        <v>13364</v>
      </c>
      <c r="AE171" s="1141" t="s">
        <v>10509</v>
      </c>
      <c r="AF171" s="1141" t="s">
        <v>17293</v>
      </c>
      <c r="AG171" s="1141" t="s">
        <v>17294</v>
      </c>
      <c r="AH171" s="1141">
        <v>107669965</v>
      </c>
      <c r="AI171" s="1141" t="s">
        <v>15864</v>
      </c>
      <c r="AJ171" s="1145">
        <v>45203</v>
      </c>
      <c r="AK171" s="1141" t="s">
        <v>12821</v>
      </c>
      <c r="AL171" s="1141"/>
      <c r="AM171" s="1141" t="s">
        <v>15937</v>
      </c>
      <c r="AN171" s="1141">
        <v>100</v>
      </c>
      <c r="AO171" s="1141" t="s">
        <v>15800</v>
      </c>
      <c r="AP171" s="1141" t="s">
        <v>14510</v>
      </c>
      <c r="AQ171" s="1141"/>
      <c r="AR171" s="1141"/>
      <c r="AS171" s="1141"/>
      <c r="AT171" s="1141"/>
      <c r="AU171" s="1141"/>
      <c r="AV171" s="1141"/>
      <c r="AW171" s="1141" t="s">
        <v>15803</v>
      </c>
      <c r="AX171" s="1141"/>
      <c r="AY171" s="1141"/>
      <c r="AZ171" s="1141"/>
      <c r="BA171" s="1141"/>
      <c r="BB171" s="1141"/>
      <c r="BC171" s="1141"/>
      <c r="BD171" s="1141"/>
      <c r="BE171" s="1141">
        <v>1</v>
      </c>
      <c r="BF171" s="1141"/>
      <c r="BG171" s="1141"/>
      <c r="BH171" s="1141"/>
      <c r="BI171" s="1141"/>
      <c r="BJ171" s="1141">
        <v>1</v>
      </c>
      <c r="BK171" s="1141"/>
      <c r="BL171" s="1141"/>
      <c r="BM171" s="1141"/>
      <c r="BN171" s="1144">
        <v>45026</v>
      </c>
      <c r="BO171" s="1141">
        <v>13567</v>
      </c>
      <c r="BP171" s="1141">
        <v>13567</v>
      </c>
      <c r="BQ171" s="1141">
        <v>13567</v>
      </c>
      <c r="BR171" s="1141">
        <v>40701</v>
      </c>
      <c r="BS171" s="1141"/>
      <c r="BT171" s="1145">
        <v>45203</v>
      </c>
      <c r="BU171" s="1145">
        <v>45204</v>
      </c>
      <c r="BV171" s="1141"/>
      <c r="BW171" s="1141"/>
      <c r="BX171" s="1141"/>
      <c r="BY171" s="1141"/>
      <c r="BZ171" s="1141"/>
      <c r="CA171" s="1141"/>
      <c r="CB171" s="1141"/>
      <c r="CC171" s="1141" t="s">
        <v>17295</v>
      </c>
      <c r="CD171" s="1141" t="s">
        <v>16210</v>
      </c>
      <c r="CE171" s="1157">
        <v>45056.481342592589</v>
      </c>
      <c r="CF171" s="1141"/>
      <c r="CG171" s="1141"/>
      <c r="CH171" s="1141"/>
      <c r="CI171" s="1141"/>
      <c r="CJ171" s="1141" t="s">
        <v>17296</v>
      </c>
      <c r="CK171" s="1141" t="s">
        <v>17297</v>
      </c>
      <c r="CL171" s="1141" t="s">
        <v>2634</v>
      </c>
      <c r="CM171" s="1141" t="e">
        <v>#N/A</v>
      </c>
      <c r="CN171" s="1146" t="e">
        <v>#N/A</v>
      </c>
      <c r="CO171" s="1140">
        <v>405</v>
      </c>
    </row>
    <row r="172" spans="1:93" ht="15" customHeight="1">
      <c r="A172" s="1147">
        <v>404</v>
      </c>
      <c r="B172" s="1148" t="s">
        <v>13519</v>
      </c>
      <c r="C172" s="1148" t="s">
        <v>13520</v>
      </c>
      <c r="D172" s="1150"/>
      <c r="E172" s="1148"/>
      <c r="F172" s="1148" t="s">
        <v>491</v>
      </c>
      <c r="G172" s="1148" t="s">
        <v>15786</v>
      </c>
      <c r="H172" s="1148" t="s">
        <v>515</v>
      </c>
      <c r="I172" s="1148" t="s">
        <v>2634</v>
      </c>
      <c r="J172" s="1148" t="s">
        <v>16139</v>
      </c>
      <c r="K172" s="1148"/>
      <c r="L172" s="1148">
        <v>2023</v>
      </c>
      <c r="M172" s="1148" t="s">
        <v>3463</v>
      </c>
      <c r="N172" s="1151">
        <v>45027</v>
      </c>
      <c r="O172" s="1151">
        <v>45027</v>
      </c>
      <c r="P172" s="1151">
        <v>45027</v>
      </c>
      <c r="Q172" s="1148" t="s">
        <v>15258</v>
      </c>
      <c r="R172" s="1148" t="s">
        <v>15788</v>
      </c>
      <c r="S172" s="1148">
        <v>-29</v>
      </c>
      <c r="T172" s="1148" t="s">
        <v>15808</v>
      </c>
      <c r="U172" s="1151">
        <v>45087</v>
      </c>
      <c r="V172" s="1148" t="s">
        <v>15788</v>
      </c>
      <c r="W172" s="1148" t="s">
        <v>17290</v>
      </c>
      <c r="X172" s="1150"/>
      <c r="Y172" s="1148" t="s">
        <v>17298</v>
      </c>
      <c r="Z172" s="1148" t="s">
        <v>17299</v>
      </c>
      <c r="AA172" s="1148" t="s">
        <v>15793</v>
      </c>
      <c r="AB172" s="1148" t="s">
        <v>57</v>
      </c>
      <c r="AC172" s="1148">
        <v>2</v>
      </c>
      <c r="AD172" s="1148" t="s">
        <v>13521</v>
      </c>
      <c r="AE172" s="1148" t="s">
        <v>10509</v>
      </c>
      <c r="AF172" s="1148" t="s">
        <v>17293</v>
      </c>
      <c r="AG172" s="1148" t="s">
        <v>17294</v>
      </c>
      <c r="AH172" s="1148">
        <v>107669965</v>
      </c>
      <c r="AI172" s="1148" t="s">
        <v>15864</v>
      </c>
      <c r="AJ172" s="1152">
        <v>45203</v>
      </c>
      <c r="AK172" s="1148" t="s">
        <v>12821</v>
      </c>
      <c r="AL172" s="1148"/>
      <c r="AM172" s="1148" t="s">
        <v>15937</v>
      </c>
      <c r="AN172" s="1148">
        <v>100</v>
      </c>
      <c r="AO172" s="1148" t="s">
        <v>15800</v>
      </c>
      <c r="AP172" s="1148" t="s">
        <v>14510</v>
      </c>
      <c r="AQ172" s="1148"/>
      <c r="AR172" s="1148"/>
      <c r="AS172" s="1148"/>
      <c r="AT172" s="1148"/>
      <c r="AU172" s="1148"/>
      <c r="AV172" s="1148"/>
      <c r="AW172" s="1148" t="s">
        <v>15803</v>
      </c>
      <c r="AX172" s="1148"/>
      <c r="AY172" s="1148"/>
      <c r="AZ172" s="1148"/>
      <c r="BA172" s="1148"/>
      <c r="BB172" s="1148"/>
      <c r="BC172" s="1148"/>
      <c r="BD172" s="1148"/>
      <c r="BE172" s="1148">
        <v>2</v>
      </c>
      <c r="BF172" s="1148"/>
      <c r="BG172" s="1148"/>
      <c r="BH172" s="1148"/>
      <c r="BI172" s="1148"/>
      <c r="BJ172" s="1148">
        <v>2</v>
      </c>
      <c r="BK172" s="1148"/>
      <c r="BL172" s="1148"/>
      <c r="BM172" s="1148"/>
      <c r="BN172" s="1151">
        <v>45026</v>
      </c>
      <c r="BO172" s="1148">
        <v>17155</v>
      </c>
      <c r="BP172" s="1148">
        <v>17155</v>
      </c>
      <c r="BQ172" s="1148">
        <v>13567</v>
      </c>
      <c r="BR172" s="1148">
        <v>47877</v>
      </c>
      <c r="BS172" s="1148"/>
      <c r="BT172" s="1152">
        <v>45203</v>
      </c>
      <c r="BU172" s="1152">
        <v>45204</v>
      </c>
      <c r="BV172" s="1148"/>
      <c r="BW172" s="1148"/>
      <c r="BX172" s="1148"/>
      <c r="BY172" s="1148"/>
      <c r="BZ172" s="1148"/>
      <c r="CA172" s="1148"/>
      <c r="CB172" s="1148"/>
      <c r="CC172" s="1148" t="s">
        <v>17300</v>
      </c>
      <c r="CD172" s="1148" t="s">
        <v>16210</v>
      </c>
      <c r="CE172" s="1154">
        <v>45056.481990740744</v>
      </c>
      <c r="CF172" s="1148"/>
      <c r="CG172" s="1148"/>
      <c r="CH172" s="1148"/>
      <c r="CI172" s="1148"/>
      <c r="CJ172" s="1148" t="s">
        <v>17301</v>
      </c>
      <c r="CK172" s="1148" t="s">
        <v>17302</v>
      </c>
      <c r="CL172" s="1148" t="s">
        <v>2634</v>
      </c>
      <c r="CM172" s="1148" t="e">
        <v>#N/A</v>
      </c>
      <c r="CN172" s="1155" t="e">
        <v>#N/A</v>
      </c>
      <c r="CO172" s="1147">
        <v>404</v>
      </c>
    </row>
    <row r="173" spans="1:93" ht="15" customHeight="1">
      <c r="A173" s="1140">
        <v>402</v>
      </c>
      <c r="B173" s="1141" t="s">
        <v>14357</v>
      </c>
      <c r="C173" s="1141" t="s">
        <v>16028</v>
      </c>
      <c r="D173" s="1141"/>
      <c r="E173" s="1141"/>
      <c r="F173" s="1141" t="s">
        <v>491</v>
      </c>
      <c r="G173" s="1141" t="s">
        <v>15786</v>
      </c>
      <c r="H173" s="1141" t="s">
        <v>491</v>
      </c>
      <c r="I173" s="1141" t="s">
        <v>15842</v>
      </c>
      <c r="J173" s="1141" t="s">
        <v>15842</v>
      </c>
      <c r="K173" s="1141"/>
      <c r="L173" s="1141">
        <v>2023</v>
      </c>
      <c r="M173" s="1144">
        <v>44968</v>
      </c>
      <c r="N173" s="1141"/>
      <c r="O173" s="1141"/>
      <c r="P173" s="1144">
        <v>44968</v>
      </c>
      <c r="Q173" s="1141" t="s">
        <v>15258</v>
      </c>
      <c r="R173" s="1141" t="s">
        <v>15788</v>
      </c>
      <c r="S173" s="1141">
        <v>-27</v>
      </c>
      <c r="T173" s="1141" t="s">
        <v>15808</v>
      </c>
      <c r="U173" s="1144">
        <v>45087</v>
      </c>
      <c r="V173" s="1141" t="s">
        <v>15788</v>
      </c>
      <c r="W173" s="1141" t="s">
        <v>16029</v>
      </c>
      <c r="X173" s="1143"/>
      <c r="Y173" s="1141" t="s">
        <v>17303</v>
      </c>
      <c r="Z173" s="1141" t="s">
        <v>17304</v>
      </c>
      <c r="AA173" s="1141" t="s">
        <v>15793</v>
      </c>
      <c r="AB173" s="1141" t="s">
        <v>3189</v>
      </c>
      <c r="AC173" s="1141">
        <v>2</v>
      </c>
      <c r="AD173" s="1141" t="s">
        <v>6558</v>
      </c>
      <c r="AE173" s="1141" t="s">
        <v>10509</v>
      </c>
      <c r="AF173" s="1141" t="s">
        <v>16032</v>
      </c>
      <c r="AG173" s="1141" t="s">
        <v>16033</v>
      </c>
      <c r="AH173" s="1141">
        <v>123963585</v>
      </c>
      <c r="AI173" s="1141" t="s">
        <v>16034</v>
      </c>
      <c r="AJ173" s="1145">
        <v>45203</v>
      </c>
      <c r="AK173" s="1141" t="s">
        <v>12821</v>
      </c>
      <c r="AL173" s="1141"/>
      <c r="AM173" s="1141" t="s">
        <v>16035</v>
      </c>
      <c r="AN173" s="1141">
        <v>50</v>
      </c>
      <c r="AO173" s="1141" t="s">
        <v>15800</v>
      </c>
      <c r="AP173" s="1141" t="s">
        <v>15818</v>
      </c>
      <c r="AQ173" s="1141" t="s">
        <v>14479</v>
      </c>
      <c r="AR173" s="1141"/>
      <c r="AS173" s="1141"/>
      <c r="AT173" s="1141"/>
      <c r="AU173" s="1141"/>
      <c r="AV173" s="1141"/>
      <c r="AW173" s="1141" t="s">
        <v>16037</v>
      </c>
      <c r="AX173" s="1141"/>
      <c r="AY173" s="1141"/>
      <c r="AZ173" s="1141"/>
      <c r="BA173" s="1141"/>
      <c r="BB173" s="1141"/>
      <c r="BC173" s="1141"/>
      <c r="BD173" s="1141">
        <v>0</v>
      </c>
      <c r="BE173" s="1141">
        <v>1</v>
      </c>
      <c r="BF173" s="1141"/>
      <c r="BG173" s="1141"/>
      <c r="BH173" s="1141"/>
      <c r="BI173" s="1141"/>
      <c r="BJ173" s="1141">
        <v>1</v>
      </c>
      <c r="BK173" s="1141"/>
      <c r="BL173" s="1141"/>
      <c r="BM173" s="1141"/>
      <c r="BN173" s="1141" t="s">
        <v>16038</v>
      </c>
      <c r="BO173" s="1141">
        <v>72224</v>
      </c>
      <c r="BP173" s="1141">
        <v>42438</v>
      </c>
      <c r="BQ173" s="1141">
        <v>42438</v>
      </c>
      <c r="BR173" s="1141">
        <v>157100</v>
      </c>
      <c r="BS173" s="1141"/>
      <c r="BT173" s="1145">
        <v>45205</v>
      </c>
      <c r="BU173" s="1141"/>
      <c r="BV173" s="1141"/>
      <c r="BW173" s="1141"/>
      <c r="BX173" s="1141"/>
      <c r="BY173" s="1141"/>
      <c r="BZ173" s="1141"/>
      <c r="CA173" s="1141"/>
      <c r="CB173" s="1141"/>
      <c r="CC173" s="1156" t="s">
        <v>17305</v>
      </c>
      <c r="CD173" s="1141" t="s">
        <v>17271</v>
      </c>
      <c r="CE173" s="1157">
        <v>45087.641041666669</v>
      </c>
      <c r="CF173" s="1141"/>
      <c r="CG173" s="1141"/>
      <c r="CH173" s="1141"/>
      <c r="CI173" s="1141"/>
      <c r="CJ173" s="1141" t="s">
        <v>16040</v>
      </c>
      <c r="CK173" s="1141" t="s">
        <v>16041</v>
      </c>
      <c r="CL173" s="1141" t="s">
        <v>15825</v>
      </c>
      <c r="CM173" s="1141" t="e">
        <v>#N/A</v>
      </c>
      <c r="CN173" s="1146" t="e">
        <v>#N/A</v>
      </c>
      <c r="CO173" s="1140">
        <v>402</v>
      </c>
    </row>
    <row r="174" spans="1:93" ht="15" customHeight="1">
      <c r="A174" s="1147">
        <v>401</v>
      </c>
      <c r="B174" s="1148" t="s">
        <v>14358</v>
      </c>
      <c r="C174" s="1148" t="s">
        <v>17306</v>
      </c>
      <c r="D174" s="1150"/>
      <c r="E174" s="1150"/>
      <c r="F174" s="1148" t="s">
        <v>491</v>
      </c>
      <c r="G174" s="1148" t="s">
        <v>15786</v>
      </c>
      <c r="H174" s="1148" t="s">
        <v>515</v>
      </c>
      <c r="I174" s="1148" t="s">
        <v>15842</v>
      </c>
      <c r="J174" s="1148" t="s">
        <v>15842</v>
      </c>
      <c r="K174" s="1148"/>
      <c r="L174" s="1148">
        <v>2023</v>
      </c>
      <c r="M174" s="1148" t="s">
        <v>13747</v>
      </c>
      <c r="N174" s="1148"/>
      <c r="O174" s="1148"/>
      <c r="P174" s="1148" t="s">
        <v>13747</v>
      </c>
      <c r="Q174" s="1148" t="s">
        <v>15258</v>
      </c>
      <c r="R174" s="1148" t="s">
        <v>15788</v>
      </c>
      <c r="S174" s="1148">
        <v>-40</v>
      </c>
      <c r="T174" s="1148" t="s">
        <v>15808</v>
      </c>
      <c r="U174" s="1151">
        <v>45087</v>
      </c>
      <c r="V174" s="1148" t="s">
        <v>15788</v>
      </c>
      <c r="W174" s="1148" t="s">
        <v>16054</v>
      </c>
      <c r="X174" s="1150"/>
      <c r="Y174" s="1149" t="s">
        <v>17307</v>
      </c>
      <c r="Z174" s="1148" t="s">
        <v>17308</v>
      </c>
      <c r="AA174" s="1148" t="s">
        <v>15793</v>
      </c>
      <c r="AB174" s="1148" t="s">
        <v>57</v>
      </c>
      <c r="AC174" s="1148">
        <v>2</v>
      </c>
      <c r="AD174" s="1148" t="s">
        <v>13130</v>
      </c>
      <c r="AE174" s="1148" t="s">
        <v>10509</v>
      </c>
      <c r="AF174" s="1148" t="s">
        <v>16057</v>
      </c>
      <c r="AG174" s="1148" t="s">
        <v>16058</v>
      </c>
      <c r="AH174" s="1148" t="s">
        <v>17309</v>
      </c>
      <c r="AI174" s="1148" t="s">
        <v>16034</v>
      </c>
      <c r="AJ174" s="1152">
        <v>45203</v>
      </c>
      <c r="AK174" s="1148" t="s">
        <v>12821</v>
      </c>
      <c r="AL174" s="1148"/>
      <c r="AM174" s="1148" t="s">
        <v>16059</v>
      </c>
      <c r="AN174" s="1148">
        <v>4</v>
      </c>
      <c r="AO174" s="1148" t="s">
        <v>15800</v>
      </c>
      <c r="AP174" s="1148" t="s">
        <v>14510</v>
      </c>
      <c r="AQ174" s="1148" t="s">
        <v>14466</v>
      </c>
      <c r="AR174" s="1148"/>
      <c r="AS174" s="1148"/>
      <c r="AT174" s="1148"/>
      <c r="AU174" s="1148"/>
      <c r="AV174" s="1148"/>
      <c r="AW174" s="1148" t="s">
        <v>16037</v>
      </c>
      <c r="AX174" s="1148"/>
      <c r="AY174" s="1148"/>
      <c r="AZ174" s="1148"/>
      <c r="BA174" s="1148"/>
      <c r="BB174" s="1148"/>
      <c r="BC174" s="1148"/>
      <c r="BD174" s="1148"/>
      <c r="BE174" s="1148">
        <v>1</v>
      </c>
      <c r="BF174" s="1148"/>
      <c r="BG174" s="1148"/>
      <c r="BH174" s="1148"/>
      <c r="BI174" s="1148"/>
      <c r="BJ174" s="1148">
        <v>1</v>
      </c>
      <c r="BK174" s="1148"/>
      <c r="BL174" s="1148"/>
      <c r="BM174" s="1148"/>
      <c r="BN174" s="1148" t="s">
        <v>2239</v>
      </c>
      <c r="BO174" s="1148">
        <v>9700</v>
      </c>
      <c r="BP174" s="1148">
        <v>9000</v>
      </c>
      <c r="BQ174" s="1148">
        <v>9000</v>
      </c>
      <c r="BR174" s="1148">
        <v>27700</v>
      </c>
      <c r="BS174" s="1148"/>
      <c r="BT174" s="1152">
        <v>45205</v>
      </c>
      <c r="BU174" s="1148"/>
      <c r="BV174" s="1148"/>
      <c r="BW174" s="1148"/>
      <c r="BX174" s="1148"/>
      <c r="BY174" s="1148"/>
      <c r="BZ174" s="1148"/>
      <c r="CA174" s="1148"/>
      <c r="CB174" s="1148"/>
      <c r="CC174" s="1148" t="s">
        <v>17310</v>
      </c>
      <c r="CD174" s="1148" t="s">
        <v>17271</v>
      </c>
      <c r="CE174" s="1154">
        <v>45087.341435185182</v>
      </c>
      <c r="CF174" s="1148"/>
      <c r="CG174" s="1148"/>
      <c r="CH174" s="1148"/>
      <c r="CI174" s="1148"/>
      <c r="CJ174" s="1148" t="s">
        <v>16061</v>
      </c>
      <c r="CK174" s="1148" t="s">
        <v>16062</v>
      </c>
      <c r="CL174" s="1148" t="s">
        <v>15825</v>
      </c>
      <c r="CM174" s="1148" t="e">
        <v>#N/A</v>
      </c>
      <c r="CN174" s="1155" t="e">
        <v>#N/A</v>
      </c>
      <c r="CO174" s="1147">
        <v>401</v>
      </c>
    </row>
    <row r="175" spans="1:93" ht="15" customHeight="1">
      <c r="A175" s="1140">
        <v>391</v>
      </c>
      <c r="B175" s="1141" t="s">
        <v>14071</v>
      </c>
      <c r="C175" s="1141" t="s">
        <v>17311</v>
      </c>
      <c r="D175" s="1143"/>
      <c r="E175" s="1141" t="s">
        <v>17312</v>
      </c>
      <c r="F175" s="1141" t="s">
        <v>491</v>
      </c>
      <c r="G175" s="1141" t="s">
        <v>15786</v>
      </c>
      <c r="H175" s="1141" t="s">
        <v>491</v>
      </c>
      <c r="I175" s="1141" t="s">
        <v>15842</v>
      </c>
      <c r="J175" s="1141" t="s">
        <v>15842</v>
      </c>
      <c r="K175" s="1141"/>
      <c r="L175" s="1141">
        <v>2023</v>
      </c>
      <c r="M175" s="1141" t="s">
        <v>13406</v>
      </c>
      <c r="N175" s="1141"/>
      <c r="O175" s="1141"/>
      <c r="P175" s="1141" t="s">
        <v>13406</v>
      </c>
      <c r="Q175" s="1141" t="s">
        <v>15089</v>
      </c>
      <c r="R175" s="1141" t="s">
        <v>15788</v>
      </c>
      <c r="S175" s="1141">
        <v>-12</v>
      </c>
      <c r="T175" s="1141" t="s">
        <v>15808</v>
      </c>
      <c r="U175" s="1144">
        <v>45087</v>
      </c>
      <c r="V175" s="1141" t="s">
        <v>15788</v>
      </c>
      <c r="W175" s="1141" t="s">
        <v>17313</v>
      </c>
      <c r="X175" s="1141" t="s">
        <v>17312</v>
      </c>
      <c r="Y175" s="1141" t="s">
        <v>17314</v>
      </c>
      <c r="Z175" s="1141" t="s">
        <v>17315</v>
      </c>
      <c r="AA175" s="1141" t="s">
        <v>15862</v>
      </c>
      <c r="AB175" s="1141" t="s">
        <v>1252</v>
      </c>
      <c r="AC175" s="1141">
        <v>2</v>
      </c>
      <c r="AD175" s="1141" t="s">
        <v>11616</v>
      </c>
      <c r="AE175" s="1141" t="s">
        <v>10509</v>
      </c>
      <c r="AF175" s="1141" t="s">
        <v>17316</v>
      </c>
      <c r="AG175" s="1141" t="s">
        <v>17276</v>
      </c>
      <c r="AH175" s="1141" t="s">
        <v>17277</v>
      </c>
      <c r="AI175" s="1141" t="s">
        <v>17317</v>
      </c>
      <c r="AJ175" s="1145">
        <v>45204</v>
      </c>
      <c r="AK175" s="1141" t="s">
        <v>12821</v>
      </c>
      <c r="AL175" s="1141" t="s">
        <v>17318</v>
      </c>
      <c r="AM175" s="1141" t="s">
        <v>15852</v>
      </c>
      <c r="AN175" s="1141">
        <v>2</v>
      </c>
      <c r="AO175" s="1141" t="s">
        <v>15800</v>
      </c>
      <c r="AP175" s="1141" t="s">
        <v>16000</v>
      </c>
      <c r="AQ175" s="1141" t="s">
        <v>16024</v>
      </c>
      <c r="AR175" s="1141"/>
      <c r="AS175" s="1141"/>
      <c r="AT175" s="1141"/>
      <c r="AU175" s="1141"/>
      <c r="AV175" s="1141"/>
      <c r="AW175" s="1141" t="s">
        <v>16105</v>
      </c>
      <c r="AX175" s="1141"/>
      <c r="AY175" s="1141"/>
      <c r="AZ175" s="1141"/>
      <c r="BA175" s="1141"/>
      <c r="BB175" s="1141"/>
      <c r="BC175" s="1141"/>
      <c r="BD175" s="1141"/>
      <c r="BE175" s="1141">
        <v>1</v>
      </c>
      <c r="BF175" s="1141"/>
      <c r="BG175" s="1141"/>
      <c r="BH175" s="1141"/>
      <c r="BI175" s="1141"/>
      <c r="BJ175" s="1141">
        <v>1</v>
      </c>
      <c r="BK175" s="1141"/>
      <c r="BL175" s="1141"/>
      <c r="BM175" s="1141"/>
      <c r="BN175" s="1144">
        <v>45026</v>
      </c>
      <c r="BO175" s="1141">
        <v>63735</v>
      </c>
      <c r="BP175" s="1141">
        <v>63735</v>
      </c>
      <c r="BQ175" s="1141">
        <v>63735</v>
      </c>
      <c r="BR175" s="1141">
        <v>191205</v>
      </c>
      <c r="BS175" s="1141"/>
      <c r="BT175" s="1145">
        <v>45205</v>
      </c>
      <c r="BU175" s="1141"/>
      <c r="BV175" s="1141"/>
      <c r="BW175" s="1141"/>
      <c r="BX175" s="1141"/>
      <c r="BY175" s="1141"/>
      <c r="BZ175" s="1141"/>
      <c r="CA175" s="1141"/>
      <c r="CB175" s="1141"/>
      <c r="CC175" s="1141"/>
      <c r="CD175" s="1141" t="s">
        <v>17319</v>
      </c>
      <c r="CE175" s="1157">
        <v>45087.698946759258</v>
      </c>
      <c r="CF175" s="1141"/>
      <c r="CG175" s="1141"/>
      <c r="CH175" s="1141"/>
      <c r="CI175" s="1141"/>
      <c r="CJ175" s="1141" t="s">
        <v>17320</v>
      </c>
      <c r="CK175" s="1141" t="s">
        <v>17321</v>
      </c>
      <c r="CL175" s="1141" t="s">
        <v>2634</v>
      </c>
      <c r="CM175" s="1141" t="e">
        <v>#N/A</v>
      </c>
      <c r="CN175" s="1146" t="e">
        <v>#N/A</v>
      </c>
      <c r="CO175" s="1140">
        <v>391</v>
      </c>
    </row>
    <row r="176" spans="1:93" ht="15" customHeight="1">
      <c r="A176" s="1147">
        <v>390</v>
      </c>
      <c r="B176" s="1148" t="s">
        <v>14069</v>
      </c>
      <c r="C176" s="1148" t="s">
        <v>17322</v>
      </c>
      <c r="D176" s="1150"/>
      <c r="E176" s="1148" t="s">
        <v>17323</v>
      </c>
      <c r="F176" s="1148" t="s">
        <v>491</v>
      </c>
      <c r="G176" s="1148" t="s">
        <v>15786</v>
      </c>
      <c r="H176" s="1148" t="s">
        <v>491</v>
      </c>
      <c r="I176" s="1148" t="s">
        <v>15842</v>
      </c>
      <c r="J176" s="1148" t="s">
        <v>15842</v>
      </c>
      <c r="K176" s="1148"/>
      <c r="L176" s="1148">
        <v>2023</v>
      </c>
      <c r="M176" s="1148" t="s">
        <v>13406</v>
      </c>
      <c r="N176" s="1148"/>
      <c r="O176" s="1148"/>
      <c r="P176" s="1148" t="s">
        <v>13406</v>
      </c>
      <c r="Q176" s="1148" t="s">
        <v>15089</v>
      </c>
      <c r="R176" s="1148" t="s">
        <v>15788</v>
      </c>
      <c r="S176" s="1148">
        <v>-12</v>
      </c>
      <c r="T176" s="1148" t="s">
        <v>15808</v>
      </c>
      <c r="U176" s="1151">
        <v>45087</v>
      </c>
      <c r="V176" s="1148" t="s">
        <v>15788</v>
      </c>
      <c r="W176" s="1148" t="s">
        <v>17313</v>
      </c>
      <c r="X176" s="1148" t="s">
        <v>17323</v>
      </c>
      <c r="Y176" s="1148" t="s">
        <v>17324</v>
      </c>
      <c r="Z176" s="1148" t="s">
        <v>17325</v>
      </c>
      <c r="AA176" s="1148" t="s">
        <v>15862</v>
      </c>
      <c r="AB176" s="1148" t="s">
        <v>908</v>
      </c>
      <c r="AC176" s="1148">
        <v>2</v>
      </c>
      <c r="AD176" s="1148" t="s">
        <v>7705</v>
      </c>
      <c r="AE176" s="1148" t="s">
        <v>10509</v>
      </c>
      <c r="AF176" s="1148" t="s">
        <v>17316</v>
      </c>
      <c r="AG176" s="1148" t="s">
        <v>17276</v>
      </c>
      <c r="AH176" s="1148" t="s">
        <v>17277</v>
      </c>
      <c r="AI176" s="1148" t="s">
        <v>17317</v>
      </c>
      <c r="AJ176" s="1152">
        <v>45204</v>
      </c>
      <c r="AK176" s="1148" t="s">
        <v>12821</v>
      </c>
      <c r="AL176" s="1148" t="s">
        <v>17326</v>
      </c>
      <c r="AM176" s="1148" t="s">
        <v>15852</v>
      </c>
      <c r="AN176" s="1148">
        <v>2</v>
      </c>
      <c r="AO176" s="1148" t="s">
        <v>15800</v>
      </c>
      <c r="AP176" s="1148" t="s">
        <v>16000</v>
      </c>
      <c r="AQ176" s="1148" t="s">
        <v>16024</v>
      </c>
      <c r="AR176" s="1148"/>
      <c r="AS176" s="1148"/>
      <c r="AT176" s="1148"/>
      <c r="AU176" s="1148"/>
      <c r="AV176" s="1148"/>
      <c r="AW176" s="1148" t="s">
        <v>16105</v>
      </c>
      <c r="AX176" s="1148"/>
      <c r="AY176" s="1148"/>
      <c r="AZ176" s="1148"/>
      <c r="BA176" s="1148"/>
      <c r="BB176" s="1148"/>
      <c r="BC176" s="1148"/>
      <c r="BD176" s="1148"/>
      <c r="BE176" s="1148">
        <v>1</v>
      </c>
      <c r="BF176" s="1148"/>
      <c r="BG176" s="1148"/>
      <c r="BH176" s="1148"/>
      <c r="BI176" s="1148"/>
      <c r="BJ176" s="1148">
        <v>1</v>
      </c>
      <c r="BK176" s="1148"/>
      <c r="BL176" s="1148"/>
      <c r="BM176" s="1148"/>
      <c r="BN176" s="1151">
        <v>45026</v>
      </c>
      <c r="BO176" s="1148">
        <v>63735</v>
      </c>
      <c r="BP176" s="1148">
        <v>63735</v>
      </c>
      <c r="BQ176" s="1148">
        <v>63735</v>
      </c>
      <c r="BR176" s="1148">
        <v>191205</v>
      </c>
      <c r="BS176" s="1148"/>
      <c r="BT176" s="1152">
        <v>45205</v>
      </c>
      <c r="BU176" s="1148"/>
      <c r="BV176" s="1148"/>
      <c r="BW176" s="1148"/>
      <c r="BX176" s="1148"/>
      <c r="BY176" s="1148"/>
      <c r="BZ176" s="1148"/>
      <c r="CA176" s="1148"/>
      <c r="CB176" s="1148"/>
      <c r="CC176" s="1148"/>
      <c r="CD176" s="1148" t="s">
        <v>17319</v>
      </c>
      <c r="CE176" s="1154">
        <v>45087.699131944442</v>
      </c>
      <c r="CF176" s="1148"/>
      <c r="CG176" s="1148"/>
      <c r="CH176" s="1148"/>
      <c r="CI176" s="1148"/>
      <c r="CJ176" s="1148" t="s">
        <v>17320</v>
      </c>
      <c r="CK176" s="1148" t="s">
        <v>17321</v>
      </c>
      <c r="CL176" s="1148" t="s">
        <v>2634</v>
      </c>
      <c r="CM176" s="1148" t="e">
        <v>#N/A</v>
      </c>
      <c r="CN176" s="1155" t="e">
        <v>#N/A</v>
      </c>
      <c r="CO176" s="1147">
        <v>390</v>
      </c>
    </row>
    <row r="177" spans="1:93" ht="15" customHeight="1">
      <c r="A177" s="1140">
        <v>389</v>
      </c>
      <c r="B177" s="1141" t="s">
        <v>14065</v>
      </c>
      <c r="C177" s="1141" t="s">
        <v>17327</v>
      </c>
      <c r="D177" s="1143"/>
      <c r="E177" s="1141" t="s">
        <v>17328</v>
      </c>
      <c r="F177" s="1141" t="s">
        <v>491</v>
      </c>
      <c r="G177" s="1141" t="s">
        <v>15786</v>
      </c>
      <c r="H177" s="1141" t="s">
        <v>491</v>
      </c>
      <c r="I177" s="1141" t="s">
        <v>15842</v>
      </c>
      <c r="J177" s="1141" t="s">
        <v>15842</v>
      </c>
      <c r="K177" s="1141"/>
      <c r="L177" s="1141">
        <v>2023</v>
      </c>
      <c r="M177" s="1141" t="s">
        <v>13406</v>
      </c>
      <c r="N177" s="1141"/>
      <c r="O177" s="1141"/>
      <c r="P177" s="1141" t="s">
        <v>13406</v>
      </c>
      <c r="Q177" s="1141" t="s">
        <v>15089</v>
      </c>
      <c r="R177" s="1141" t="s">
        <v>15788</v>
      </c>
      <c r="S177" s="1141">
        <v>-12</v>
      </c>
      <c r="T177" s="1141" t="s">
        <v>15808</v>
      </c>
      <c r="U177" s="1144">
        <v>45087</v>
      </c>
      <c r="V177" s="1141" t="s">
        <v>15788</v>
      </c>
      <c r="W177" s="1141" t="s">
        <v>17313</v>
      </c>
      <c r="X177" s="1141" t="s">
        <v>17328</v>
      </c>
      <c r="Y177" s="1141" t="s">
        <v>17329</v>
      </c>
      <c r="Z177" s="1141" t="s">
        <v>17330</v>
      </c>
      <c r="AA177" s="1141" t="s">
        <v>15862</v>
      </c>
      <c r="AB177" s="1141" t="s">
        <v>908</v>
      </c>
      <c r="AC177" s="1141">
        <v>2</v>
      </c>
      <c r="AD177" s="1141" t="s">
        <v>14068</v>
      </c>
      <c r="AE177" s="1141" t="s">
        <v>10509</v>
      </c>
      <c r="AF177" s="1141" t="s">
        <v>17316</v>
      </c>
      <c r="AG177" s="1141" t="s">
        <v>17276</v>
      </c>
      <c r="AH177" s="1141" t="s">
        <v>17277</v>
      </c>
      <c r="AI177" s="1141" t="s">
        <v>17317</v>
      </c>
      <c r="AJ177" s="1145">
        <v>45204</v>
      </c>
      <c r="AK177" s="1141" t="s">
        <v>12821</v>
      </c>
      <c r="AL177" s="1141" t="s">
        <v>17331</v>
      </c>
      <c r="AM177" s="1141" t="s">
        <v>15852</v>
      </c>
      <c r="AN177" s="1141">
        <v>2</v>
      </c>
      <c r="AO177" s="1141" t="s">
        <v>15800</v>
      </c>
      <c r="AP177" s="1141" t="s">
        <v>16000</v>
      </c>
      <c r="AQ177" s="1141" t="s">
        <v>16024</v>
      </c>
      <c r="AR177" s="1141"/>
      <c r="AS177" s="1141"/>
      <c r="AT177" s="1141"/>
      <c r="AU177" s="1141"/>
      <c r="AV177" s="1141"/>
      <c r="AW177" s="1141" t="s">
        <v>16105</v>
      </c>
      <c r="AX177" s="1141"/>
      <c r="AY177" s="1141"/>
      <c r="AZ177" s="1141"/>
      <c r="BA177" s="1141"/>
      <c r="BB177" s="1141"/>
      <c r="BC177" s="1141"/>
      <c r="BD177" s="1141"/>
      <c r="BE177" s="1141">
        <v>1</v>
      </c>
      <c r="BF177" s="1141"/>
      <c r="BG177" s="1141"/>
      <c r="BH177" s="1141"/>
      <c r="BI177" s="1141"/>
      <c r="BJ177" s="1141">
        <v>1</v>
      </c>
      <c r="BK177" s="1141"/>
      <c r="BL177" s="1141"/>
      <c r="BM177" s="1141"/>
      <c r="BN177" s="1144">
        <v>45026</v>
      </c>
      <c r="BO177" s="1141">
        <v>63735</v>
      </c>
      <c r="BP177" s="1141">
        <v>63735</v>
      </c>
      <c r="BQ177" s="1141">
        <v>63735</v>
      </c>
      <c r="BR177" s="1141">
        <v>191205</v>
      </c>
      <c r="BS177" s="1141"/>
      <c r="BT177" s="1145">
        <v>45205</v>
      </c>
      <c r="BU177" s="1141"/>
      <c r="BV177" s="1141"/>
      <c r="BW177" s="1141"/>
      <c r="BX177" s="1141"/>
      <c r="BY177" s="1141"/>
      <c r="BZ177" s="1141"/>
      <c r="CA177" s="1141"/>
      <c r="CB177" s="1141"/>
      <c r="CC177" s="1141"/>
      <c r="CD177" s="1141" t="s">
        <v>17319</v>
      </c>
      <c r="CE177" s="1157">
        <v>45087.69940972222</v>
      </c>
      <c r="CF177" s="1141"/>
      <c r="CG177" s="1141"/>
      <c r="CH177" s="1141"/>
      <c r="CI177" s="1141"/>
      <c r="CJ177" s="1141" t="s">
        <v>17320</v>
      </c>
      <c r="CK177" s="1141" t="s">
        <v>17321</v>
      </c>
      <c r="CL177" s="1141" t="s">
        <v>2634</v>
      </c>
      <c r="CM177" s="1141" t="s">
        <v>14066</v>
      </c>
      <c r="CN177" s="1146" t="s">
        <v>292</v>
      </c>
      <c r="CO177" s="1140">
        <v>389</v>
      </c>
    </row>
    <row r="178" spans="1:93" ht="15" customHeight="1">
      <c r="A178" s="1147">
        <v>388</v>
      </c>
      <c r="B178" s="1148" t="s">
        <v>14359</v>
      </c>
      <c r="C178" s="1148" t="s">
        <v>17332</v>
      </c>
      <c r="D178" s="1150"/>
      <c r="E178" s="1150"/>
      <c r="F178" s="1148" t="s">
        <v>491</v>
      </c>
      <c r="G178" s="1148" t="s">
        <v>15786</v>
      </c>
      <c r="H178" s="1148" t="s">
        <v>491</v>
      </c>
      <c r="I178" s="1148" t="s">
        <v>15842</v>
      </c>
      <c r="J178" s="1148" t="s">
        <v>15842</v>
      </c>
      <c r="K178" s="1148"/>
      <c r="L178" s="1148">
        <v>2023</v>
      </c>
      <c r="M178" s="1148" t="s">
        <v>13747</v>
      </c>
      <c r="N178" s="1148"/>
      <c r="O178" s="1148"/>
      <c r="P178" s="1148" t="s">
        <v>13747</v>
      </c>
      <c r="Q178" s="1148" t="s">
        <v>15258</v>
      </c>
      <c r="R178" s="1148" t="s">
        <v>15788</v>
      </c>
      <c r="S178" s="1148">
        <v>-40</v>
      </c>
      <c r="T178" s="1148" t="s">
        <v>15808</v>
      </c>
      <c r="U178" s="1151">
        <v>45087</v>
      </c>
      <c r="V178" s="1148" t="s">
        <v>15788</v>
      </c>
      <c r="W178" s="1148" t="s">
        <v>16064</v>
      </c>
      <c r="X178" s="1150"/>
      <c r="Y178" s="1149" t="s">
        <v>17333</v>
      </c>
      <c r="Z178" s="1148" t="s">
        <v>17334</v>
      </c>
      <c r="AA178" s="1148" t="s">
        <v>15793</v>
      </c>
      <c r="AB178" s="1148" t="s">
        <v>57</v>
      </c>
      <c r="AC178" s="1148">
        <v>2</v>
      </c>
      <c r="AD178" s="1148" t="s">
        <v>13521</v>
      </c>
      <c r="AE178" s="1148" t="s">
        <v>10509</v>
      </c>
      <c r="AF178" s="1148" t="s">
        <v>16057</v>
      </c>
      <c r="AG178" s="1148" t="s">
        <v>16058</v>
      </c>
      <c r="AH178" s="1148">
        <v>133618768</v>
      </c>
      <c r="AI178" s="1148" t="s">
        <v>16034</v>
      </c>
      <c r="AJ178" s="1152">
        <v>45204</v>
      </c>
      <c r="AK178" s="1148" t="s">
        <v>12821</v>
      </c>
      <c r="AL178" s="1148"/>
      <c r="AM178" s="1148" t="s">
        <v>15852</v>
      </c>
      <c r="AN178" s="1148">
        <v>30</v>
      </c>
      <c r="AO178" s="1148" t="s">
        <v>15800</v>
      </c>
      <c r="AP178" s="1148" t="s">
        <v>16000</v>
      </c>
      <c r="AQ178" s="1148" t="s">
        <v>16024</v>
      </c>
      <c r="AR178" s="1148"/>
      <c r="AS178" s="1148"/>
      <c r="AT178" s="1148"/>
      <c r="AU178" s="1148"/>
      <c r="AV178" s="1148"/>
      <c r="AW178" s="1148" t="s">
        <v>16037</v>
      </c>
      <c r="AX178" s="1148"/>
      <c r="AY178" s="1148"/>
      <c r="AZ178" s="1148"/>
      <c r="BA178" s="1148"/>
      <c r="BB178" s="1148"/>
      <c r="BC178" s="1148"/>
      <c r="BD178" s="1148"/>
      <c r="BE178" s="1148">
        <v>1</v>
      </c>
      <c r="BF178" s="1148"/>
      <c r="BG178" s="1148"/>
      <c r="BH178" s="1148"/>
      <c r="BI178" s="1148"/>
      <c r="BJ178" s="1148">
        <v>1</v>
      </c>
      <c r="BK178" s="1148"/>
      <c r="BL178" s="1148"/>
      <c r="BM178" s="1148"/>
      <c r="BN178" s="1148" t="s">
        <v>2239</v>
      </c>
      <c r="BO178" s="1148">
        <v>92270</v>
      </c>
      <c r="BP178" s="1148">
        <v>78270</v>
      </c>
      <c r="BQ178" s="1148">
        <v>78270</v>
      </c>
      <c r="BR178" s="1148">
        <v>248810</v>
      </c>
      <c r="BS178" s="1148"/>
      <c r="BT178" s="1152">
        <v>45205</v>
      </c>
      <c r="BU178" s="1148"/>
      <c r="BV178" s="1148"/>
      <c r="BW178" s="1148"/>
      <c r="BX178" s="1148"/>
      <c r="BY178" s="1148"/>
      <c r="BZ178" s="1148"/>
      <c r="CA178" s="1148"/>
      <c r="CB178" s="1148"/>
      <c r="CC178" s="1148" t="s">
        <v>17335</v>
      </c>
      <c r="CD178" s="1148" t="s">
        <v>17271</v>
      </c>
      <c r="CE178" s="1154">
        <v>45087.676678240743</v>
      </c>
      <c r="CF178" s="1148"/>
      <c r="CG178" s="1148"/>
      <c r="CH178" s="1148"/>
      <c r="CI178" s="1148"/>
      <c r="CJ178" s="1148" t="s">
        <v>16061</v>
      </c>
      <c r="CK178" s="1148" t="s">
        <v>16062</v>
      </c>
      <c r="CL178" s="1148" t="s">
        <v>15825</v>
      </c>
      <c r="CM178" s="1148" t="e">
        <v>#N/A</v>
      </c>
      <c r="CN178" s="1155" t="e">
        <v>#N/A</v>
      </c>
      <c r="CO178" s="1147">
        <v>388</v>
      </c>
    </row>
    <row r="179" spans="1:93" ht="15" customHeight="1">
      <c r="A179" s="1140">
        <v>387</v>
      </c>
      <c r="B179" s="1141" t="s">
        <v>14063</v>
      </c>
      <c r="C179" s="1141" t="s">
        <v>17336</v>
      </c>
      <c r="D179" s="1143"/>
      <c r="E179" s="1141" t="s">
        <v>17337</v>
      </c>
      <c r="F179" s="1141" t="s">
        <v>491</v>
      </c>
      <c r="G179" s="1141" t="s">
        <v>15786</v>
      </c>
      <c r="H179" s="1141" t="s">
        <v>491</v>
      </c>
      <c r="I179" s="1141" t="s">
        <v>15842</v>
      </c>
      <c r="J179" s="1141" t="s">
        <v>15842</v>
      </c>
      <c r="K179" s="1141"/>
      <c r="L179" s="1141">
        <v>2023</v>
      </c>
      <c r="M179" s="1141" t="s">
        <v>13406</v>
      </c>
      <c r="N179" s="1141"/>
      <c r="O179" s="1141"/>
      <c r="P179" s="1141" t="s">
        <v>13406</v>
      </c>
      <c r="Q179" s="1141" t="s">
        <v>15089</v>
      </c>
      <c r="R179" s="1141" t="s">
        <v>15788</v>
      </c>
      <c r="S179" s="1141">
        <v>-12</v>
      </c>
      <c r="T179" s="1141" t="s">
        <v>15808</v>
      </c>
      <c r="U179" s="1144">
        <v>45087</v>
      </c>
      <c r="V179" s="1141" t="s">
        <v>15788</v>
      </c>
      <c r="W179" s="1141" t="s">
        <v>17313</v>
      </c>
      <c r="X179" s="1141" t="s">
        <v>17337</v>
      </c>
      <c r="Y179" s="1141" t="s">
        <v>17338</v>
      </c>
      <c r="Z179" s="1141" t="s">
        <v>17339</v>
      </c>
      <c r="AA179" s="1141" t="s">
        <v>15862</v>
      </c>
      <c r="AB179" s="1141" t="s">
        <v>51</v>
      </c>
      <c r="AC179" s="1141">
        <v>2</v>
      </c>
      <c r="AD179" s="1141" t="s">
        <v>9906</v>
      </c>
      <c r="AE179" s="1141" t="s">
        <v>10509</v>
      </c>
      <c r="AF179" s="1141" t="s">
        <v>17316</v>
      </c>
      <c r="AG179" s="1141" t="s">
        <v>17276</v>
      </c>
      <c r="AH179" s="1141" t="s">
        <v>17277</v>
      </c>
      <c r="AI179" s="1141" t="s">
        <v>17317</v>
      </c>
      <c r="AJ179" s="1145">
        <v>45204</v>
      </c>
      <c r="AK179" s="1141" t="s">
        <v>12821</v>
      </c>
      <c r="AL179" s="1141" t="s">
        <v>17340</v>
      </c>
      <c r="AM179" s="1141" t="s">
        <v>15852</v>
      </c>
      <c r="AN179" s="1141">
        <v>2</v>
      </c>
      <c r="AO179" s="1141" t="s">
        <v>15800</v>
      </c>
      <c r="AP179" s="1141" t="s">
        <v>16000</v>
      </c>
      <c r="AQ179" s="1141" t="s">
        <v>16024</v>
      </c>
      <c r="AR179" s="1141"/>
      <c r="AS179" s="1141"/>
      <c r="AT179" s="1141"/>
      <c r="AU179" s="1141"/>
      <c r="AV179" s="1141"/>
      <c r="AW179" s="1141" t="s">
        <v>16105</v>
      </c>
      <c r="AX179" s="1141"/>
      <c r="AY179" s="1141"/>
      <c r="AZ179" s="1141"/>
      <c r="BA179" s="1141"/>
      <c r="BB179" s="1141"/>
      <c r="BC179" s="1141"/>
      <c r="BD179" s="1141"/>
      <c r="BE179" s="1141">
        <v>1</v>
      </c>
      <c r="BF179" s="1141"/>
      <c r="BG179" s="1141"/>
      <c r="BH179" s="1141"/>
      <c r="BI179" s="1141"/>
      <c r="BJ179" s="1141">
        <v>1</v>
      </c>
      <c r="BK179" s="1141"/>
      <c r="BL179" s="1141"/>
      <c r="BM179" s="1141"/>
      <c r="BN179" s="1144">
        <v>45026</v>
      </c>
      <c r="BO179" s="1141">
        <v>63735</v>
      </c>
      <c r="BP179" s="1141">
        <v>63735</v>
      </c>
      <c r="BQ179" s="1141">
        <v>63735</v>
      </c>
      <c r="BR179" s="1141">
        <v>191205</v>
      </c>
      <c r="BS179" s="1141"/>
      <c r="BT179" s="1145">
        <v>45205</v>
      </c>
      <c r="BU179" s="1141"/>
      <c r="BV179" s="1141"/>
      <c r="BW179" s="1141"/>
      <c r="BX179" s="1141"/>
      <c r="BY179" s="1141"/>
      <c r="BZ179" s="1141"/>
      <c r="CA179" s="1141"/>
      <c r="CB179" s="1141"/>
      <c r="CC179" s="1141"/>
      <c r="CD179" s="1141" t="s">
        <v>17319</v>
      </c>
      <c r="CE179" s="1157">
        <v>45087.699861111112</v>
      </c>
      <c r="CF179" s="1141"/>
      <c r="CG179" s="1141"/>
      <c r="CH179" s="1141"/>
      <c r="CI179" s="1141"/>
      <c r="CJ179" s="1141" t="s">
        <v>17320</v>
      </c>
      <c r="CK179" s="1141" t="s">
        <v>17321</v>
      </c>
      <c r="CL179" s="1141" t="s">
        <v>2634</v>
      </c>
      <c r="CM179" s="1141" t="e">
        <v>#N/A</v>
      </c>
      <c r="CN179" s="1146" t="e">
        <v>#N/A</v>
      </c>
      <c r="CO179" s="1140">
        <v>387</v>
      </c>
    </row>
    <row r="180" spans="1:93" ht="15" customHeight="1">
      <c r="A180" s="1147">
        <v>386</v>
      </c>
      <c r="B180" s="1148" t="s">
        <v>14060</v>
      </c>
      <c r="C180" s="1148" t="s">
        <v>17341</v>
      </c>
      <c r="D180" s="1150"/>
      <c r="E180" s="1148" t="s">
        <v>17342</v>
      </c>
      <c r="F180" s="1148" t="s">
        <v>491</v>
      </c>
      <c r="G180" s="1148" t="s">
        <v>15786</v>
      </c>
      <c r="H180" s="1148" t="s">
        <v>491</v>
      </c>
      <c r="I180" s="1148" t="s">
        <v>15842</v>
      </c>
      <c r="J180" s="1148" t="s">
        <v>15842</v>
      </c>
      <c r="K180" s="1148"/>
      <c r="L180" s="1148">
        <v>2023</v>
      </c>
      <c r="M180" s="1148" t="s">
        <v>13406</v>
      </c>
      <c r="N180" s="1148"/>
      <c r="O180" s="1148"/>
      <c r="P180" s="1148" t="s">
        <v>13406</v>
      </c>
      <c r="Q180" s="1148" t="s">
        <v>15089</v>
      </c>
      <c r="R180" s="1148" t="s">
        <v>15788</v>
      </c>
      <c r="S180" s="1148">
        <v>-12</v>
      </c>
      <c r="T180" s="1148" t="s">
        <v>15808</v>
      </c>
      <c r="U180" s="1151">
        <v>45087</v>
      </c>
      <c r="V180" s="1148" t="s">
        <v>15788</v>
      </c>
      <c r="W180" s="1148" t="s">
        <v>17313</v>
      </c>
      <c r="X180" s="1148" t="s">
        <v>17342</v>
      </c>
      <c r="Y180" s="1148" t="s">
        <v>17343</v>
      </c>
      <c r="Z180" s="1148" t="s">
        <v>17344</v>
      </c>
      <c r="AA180" s="1148" t="s">
        <v>15862</v>
      </c>
      <c r="AB180" s="1148" t="s">
        <v>908</v>
      </c>
      <c r="AC180" s="1148">
        <v>2</v>
      </c>
      <c r="AD180" s="1148" t="s">
        <v>7745</v>
      </c>
      <c r="AE180" s="1148" t="s">
        <v>10509</v>
      </c>
      <c r="AF180" s="1148" t="s">
        <v>17316</v>
      </c>
      <c r="AG180" s="1148" t="s">
        <v>17276</v>
      </c>
      <c r="AH180" s="1148" t="s">
        <v>17277</v>
      </c>
      <c r="AI180" s="1148" t="s">
        <v>17317</v>
      </c>
      <c r="AJ180" s="1152">
        <v>45204</v>
      </c>
      <c r="AK180" s="1148" t="s">
        <v>12821</v>
      </c>
      <c r="AL180" s="1148" t="s">
        <v>17345</v>
      </c>
      <c r="AM180" s="1148" t="s">
        <v>15852</v>
      </c>
      <c r="AN180" s="1148">
        <v>2</v>
      </c>
      <c r="AO180" s="1148" t="s">
        <v>15800</v>
      </c>
      <c r="AP180" s="1148" t="s">
        <v>16000</v>
      </c>
      <c r="AQ180" s="1148" t="s">
        <v>16024</v>
      </c>
      <c r="AR180" s="1148"/>
      <c r="AS180" s="1148"/>
      <c r="AT180" s="1148"/>
      <c r="AU180" s="1148"/>
      <c r="AV180" s="1148"/>
      <c r="AW180" s="1148" t="s">
        <v>16105</v>
      </c>
      <c r="AX180" s="1148"/>
      <c r="AY180" s="1148"/>
      <c r="AZ180" s="1148"/>
      <c r="BA180" s="1148"/>
      <c r="BB180" s="1148"/>
      <c r="BC180" s="1148"/>
      <c r="BD180" s="1148"/>
      <c r="BE180" s="1148">
        <v>1</v>
      </c>
      <c r="BF180" s="1148"/>
      <c r="BG180" s="1148"/>
      <c r="BH180" s="1148"/>
      <c r="BI180" s="1148"/>
      <c r="BJ180" s="1148">
        <v>1</v>
      </c>
      <c r="BK180" s="1148"/>
      <c r="BL180" s="1148"/>
      <c r="BM180" s="1148"/>
      <c r="BN180" s="1151">
        <v>45026</v>
      </c>
      <c r="BO180" s="1148">
        <v>63735</v>
      </c>
      <c r="BP180" s="1148">
        <v>63735</v>
      </c>
      <c r="BQ180" s="1148">
        <v>63735</v>
      </c>
      <c r="BR180" s="1148">
        <v>191205</v>
      </c>
      <c r="BS180" s="1148"/>
      <c r="BT180" s="1152">
        <v>45205</v>
      </c>
      <c r="BU180" s="1148"/>
      <c r="BV180" s="1148"/>
      <c r="BW180" s="1148"/>
      <c r="BX180" s="1148"/>
      <c r="BY180" s="1148"/>
      <c r="BZ180" s="1148"/>
      <c r="CA180" s="1148"/>
      <c r="CB180" s="1148"/>
      <c r="CC180" s="1148"/>
      <c r="CD180" s="1148" t="s">
        <v>17319</v>
      </c>
      <c r="CE180" s="1154">
        <v>45087.700289351851</v>
      </c>
      <c r="CF180" s="1148"/>
      <c r="CG180" s="1148"/>
      <c r="CH180" s="1148"/>
      <c r="CI180" s="1148"/>
      <c r="CJ180" s="1148" t="s">
        <v>17320</v>
      </c>
      <c r="CK180" s="1148" t="s">
        <v>17321</v>
      </c>
      <c r="CL180" s="1148" t="s">
        <v>2634</v>
      </c>
      <c r="CM180" s="1148" t="s">
        <v>14061</v>
      </c>
      <c r="CN180" s="1155" t="s">
        <v>292</v>
      </c>
      <c r="CO180" s="1147">
        <v>386</v>
      </c>
    </row>
    <row r="181" spans="1:93" ht="15" customHeight="1">
      <c r="A181" s="1140">
        <v>385</v>
      </c>
      <c r="B181" s="1141" t="s">
        <v>14058</v>
      </c>
      <c r="C181" s="1141" t="s">
        <v>17346</v>
      </c>
      <c r="D181" s="1141"/>
      <c r="E181" s="1141" t="s">
        <v>17347</v>
      </c>
      <c r="F181" s="1141" t="s">
        <v>491</v>
      </c>
      <c r="G181" s="1141" t="s">
        <v>15786</v>
      </c>
      <c r="H181" s="1141" t="s">
        <v>491</v>
      </c>
      <c r="I181" s="1141" t="s">
        <v>15842</v>
      </c>
      <c r="J181" s="1141" t="s">
        <v>15842</v>
      </c>
      <c r="K181" s="1141"/>
      <c r="L181" s="1141">
        <v>2023</v>
      </c>
      <c r="M181" s="1141" t="s">
        <v>13406</v>
      </c>
      <c r="N181" s="1141"/>
      <c r="O181" s="1141"/>
      <c r="P181" s="1141" t="s">
        <v>13406</v>
      </c>
      <c r="Q181" s="1141" t="s">
        <v>15089</v>
      </c>
      <c r="R181" s="1141" t="s">
        <v>15788</v>
      </c>
      <c r="S181" s="1141">
        <v>-12</v>
      </c>
      <c r="T181" s="1141" t="s">
        <v>15808</v>
      </c>
      <c r="U181" s="1144">
        <v>45087</v>
      </c>
      <c r="V181" s="1141" t="s">
        <v>15788</v>
      </c>
      <c r="W181" s="1141" t="s">
        <v>17313</v>
      </c>
      <c r="X181" s="1141" t="s">
        <v>17347</v>
      </c>
      <c r="Y181" s="1141" t="s">
        <v>17348</v>
      </c>
      <c r="Z181" s="1141" t="s">
        <v>17349</v>
      </c>
      <c r="AA181" s="1141" t="s">
        <v>15997</v>
      </c>
      <c r="AB181" s="1141" t="s">
        <v>50</v>
      </c>
      <c r="AC181" s="1141">
        <v>2</v>
      </c>
      <c r="AD181" s="1141" t="s">
        <v>8045</v>
      </c>
      <c r="AE181" s="1141" t="s">
        <v>10509</v>
      </c>
      <c r="AF181" s="1141" t="s">
        <v>17316</v>
      </c>
      <c r="AG181" s="1141" t="s">
        <v>17276</v>
      </c>
      <c r="AH181" s="1141" t="s">
        <v>17277</v>
      </c>
      <c r="AI181" s="1141" t="s">
        <v>17317</v>
      </c>
      <c r="AJ181" s="1145">
        <v>45204</v>
      </c>
      <c r="AK181" s="1141" t="s">
        <v>12821</v>
      </c>
      <c r="AL181" s="1141" t="s">
        <v>17350</v>
      </c>
      <c r="AM181" s="1141" t="s">
        <v>15852</v>
      </c>
      <c r="AN181" s="1141">
        <v>2</v>
      </c>
      <c r="AO181" s="1141" t="s">
        <v>15800</v>
      </c>
      <c r="AP181" s="1141" t="s">
        <v>16000</v>
      </c>
      <c r="AQ181" s="1141" t="s">
        <v>16024</v>
      </c>
      <c r="AR181" s="1141"/>
      <c r="AS181" s="1141"/>
      <c r="AT181" s="1141"/>
      <c r="AU181" s="1141"/>
      <c r="AV181" s="1141"/>
      <c r="AW181" s="1141" t="s">
        <v>16105</v>
      </c>
      <c r="AX181" s="1141"/>
      <c r="AY181" s="1141"/>
      <c r="AZ181" s="1141"/>
      <c r="BA181" s="1141"/>
      <c r="BB181" s="1141"/>
      <c r="BC181" s="1141"/>
      <c r="BD181" s="1141"/>
      <c r="BE181" s="1141">
        <v>1</v>
      </c>
      <c r="BF181" s="1141"/>
      <c r="BG181" s="1141"/>
      <c r="BH181" s="1141"/>
      <c r="BI181" s="1141"/>
      <c r="BJ181" s="1141">
        <v>1</v>
      </c>
      <c r="BK181" s="1141"/>
      <c r="BL181" s="1141"/>
      <c r="BM181" s="1141"/>
      <c r="BN181" s="1144">
        <v>45026</v>
      </c>
      <c r="BO181" s="1141">
        <v>63735</v>
      </c>
      <c r="BP181" s="1141">
        <v>63735</v>
      </c>
      <c r="BQ181" s="1141">
        <v>63735</v>
      </c>
      <c r="BR181" s="1141">
        <v>191205</v>
      </c>
      <c r="BS181" s="1141"/>
      <c r="BT181" s="1145">
        <v>45205</v>
      </c>
      <c r="BU181" s="1141"/>
      <c r="BV181" s="1141"/>
      <c r="BW181" s="1141"/>
      <c r="BX181" s="1141"/>
      <c r="BY181" s="1141"/>
      <c r="BZ181" s="1141"/>
      <c r="CA181" s="1141"/>
      <c r="CB181" s="1141"/>
      <c r="CC181" s="1141"/>
      <c r="CD181" s="1141" t="s">
        <v>17319</v>
      </c>
      <c r="CE181" s="1157">
        <v>45087.700486111113</v>
      </c>
      <c r="CF181" s="1141"/>
      <c r="CG181" s="1141"/>
      <c r="CH181" s="1141"/>
      <c r="CI181" s="1141"/>
      <c r="CJ181" s="1141" t="s">
        <v>17320</v>
      </c>
      <c r="CK181" s="1141" t="s">
        <v>17321</v>
      </c>
      <c r="CL181" s="1141" t="s">
        <v>2634</v>
      </c>
      <c r="CM181" s="1141" t="e">
        <v>#N/A</v>
      </c>
      <c r="CN181" s="1146" t="e">
        <v>#N/A</v>
      </c>
      <c r="CO181" s="1140">
        <v>385</v>
      </c>
    </row>
    <row r="182" spans="1:93" ht="15" customHeight="1">
      <c r="A182" s="1147">
        <v>384</v>
      </c>
      <c r="B182" s="1148" t="s">
        <v>14053</v>
      </c>
      <c r="C182" s="1148" t="s">
        <v>17351</v>
      </c>
      <c r="D182" s="1148"/>
      <c r="E182" s="1148" t="s">
        <v>17352</v>
      </c>
      <c r="F182" s="1148" t="s">
        <v>491</v>
      </c>
      <c r="G182" s="1148" t="s">
        <v>15786</v>
      </c>
      <c r="H182" s="1148" t="s">
        <v>491</v>
      </c>
      <c r="I182" s="1148" t="s">
        <v>15842</v>
      </c>
      <c r="J182" s="1148" t="s">
        <v>15842</v>
      </c>
      <c r="K182" s="1148"/>
      <c r="L182" s="1148">
        <v>2023</v>
      </c>
      <c r="M182" s="1148" t="s">
        <v>13406</v>
      </c>
      <c r="N182" s="1148"/>
      <c r="O182" s="1148"/>
      <c r="P182" s="1148" t="s">
        <v>13406</v>
      </c>
      <c r="Q182" s="1148" t="s">
        <v>15089</v>
      </c>
      <c r="R182" s="1148" t="s">
        <v>15788</v>
      </c>
      <c r="S182" s="1148">
        <v>-12</v>
      </c>
      <c r="T182" s="1148" t="s">
        <v>15808</v>
      </c>
      <c r="U182" s="1151">
        <v>45087</v>
      </c>
      <c r="V182" s="1148" t="s">
        <v>15788</v>
      </c>
      <c r="W182" s="1148" t="s">
        <v>17313</v>
      </c>
      <c r="X182" s="1148" t="s">
        <v>17352</v>
      </c>
      <c r="Y182" s="1148" t="s">
        <v>17353</v>
      </c>
      <c r="Z182" s="1148" t="s">
        <v>17354</v>
      </c>
      <c r="AA182" s="1148" t="s">
        <v>15997</v>
      </c>
      <c r="AB182" s="1148" t="s">
        <v>50</v>
      </c>
      <c r="AC182" s="1148">
        <v>2</v>
      </c>
      <c r="AD182" s="1148" t="s">
        <v>13412</v>
      </c>
      <c r="AE182" s="1148" t="s">
        <v>10509</v>
      </c>
      <c r="AF182" s="1148" t="s">
        <v>17316</v>
      </c>
      <c r="AG182" s="1148" t="s">
        <v>17276</v>
      </c>
      <c r="AH182" s="1148" t="s">
        <v>17277</v>
      </c>
      <c r="AI182" s="1148" t="s">
        <v>17317</v>
      </c>
      <c r="AJ182" s="1152">
        <v>45204</v>
      </c>
      <c r="AK182" s="1148" t="s">
        <v>12821</v>
      </c>
      <c r="AL182" s="1148" t="s">
        <v>17355</v>
      </c>
      <c r="AM182" s="1148" t="s">
        <v>15852</v>
      </c>
      <c r="AN182" s="1148">
        <v>2</v>
      </c>
      <c r="AO182" s="1148" t="s">
        <v>15800</v>
      </c>
      <c r="AP182" s="1148" t="s">
        <v>16000</v>
      </c>
      <c r="AQ182" s="1148" t="s">
        <v>16024</v>
      </c>
      <c r="AR182" s="1148"/>
      <c r="AS182" s="1148"/>
      <c r="AT182" s="1148"/>
      <c r="AU182" s="1148"/>
      <c r="AV182" s="1148"/>
      <c r="AW182" s="1148" t="s">
        <v>16105</v>
      </c>
      <c r="AX182" s="1148"/>
      <c r="AY182" s="1148"/>
      <c r="AZ182" s="1148"/>
      <c r="BA182" s="1148"/>
      <c r="BB182" s="1148"/>
      <c r="BC182" s="1148"/>
      <c r="BD182" s="1148"/>
      <c r="BE182" s="1148">
        <v>1</v>
      </c>
      <c r="BF182" s="1148"/>
      <c r="BG182" s="1148"/>
      <c r="BH182" s="1148"/>
      <c r="BI182" s="1148"/>
      <c r="BJ182" s="1148">
        <v>1</v>
      </c>
      <c r="BK182" s="1148"/>
      <c r="BL182" s="1148"/>
      <c r="BM182" s="1148"/>
      <c r="BN182" s="1151">
        <v>45026</v>
      </c>
      <c r="BO182" s="1148">
        <v>63735</v>
      </c>
      <c r="BP182" s="1148">
        <v>63735</v>
      </c>
      <c r="BQ182" s="1148">
        <v>63735</v>
      </c>
      <c r="BR182" s="1148">
        <v>191205</v>
      </c>
      <c r="BS182" s="1148"/>
      <c r="BT182" s="1152">
        <v>45205</v>
      </c>
      <c r="BU182" s="1148"/>
      <c r="BV182" s="1148"/>
      <c r="BW182" s="1148"/>
      <c r="BX182" s="1148"/>
      <c r="BY182" s="1148"/>
      <c r="BZ182" s="1148"/>
      <c r="CA182" s="1148"/>
      <c r="CB182" s="1148"/>
      <c r="CC182" s="1148"/>
      <c r="CD182" s="1148" t="s">
        <v>17319</v>
      </c>
      <c r="CE182" s="1154">
        <v>45087.700578703705</v>
      </c>
      <c r="CF182" s="1148"/>
      <c r="CG182" s="1148"/>
      <c r="CH182" s="1148"/>
      <c r="CI182" s="1148"/>
      <c r="CJ182" s="1148" t="s">
        <v>17320</v>
      </c>
      <c r="CK182" s="1148" t="s">
        <v>17321</v>
      </c>
      <c r="CL182" s="1148" t="s">
        <v>2634</v>
      </c>
      <c r="CM182" s="1148" t="e">
        <v>#N/A</v>
      </c>
      <c r="CN182" s="1155" t="e">
        <v>#N/A</v>
      </c>
      <c r="CO182" s="1147">
        <v>384</v>
      </c>
    </row>
    <row r="183" spans="1:93" ht="15" customHeight="1">
      <c r="A183" s="1140">
        <v>383</v>
      </c>
      <c r="B183" s="1141" t="s">
        <v>14051</v>
      </c>
      <c r="C183" s="1141" t="s">
        <v>17356</v>
      </c>
      <c r="D183" s="1141"/>
      <c r="E183" s="1141" t="s">
        <v>17357</v>
      </c>
      <c r="F183" s="1141" t="s">
        <v>491</v>
      </c>
      <c r="G183" s="1141" t="s">
        <v>15786</v>
      </c>
      <c r="H183" s="1141" t="s">
        <v>491</v>
      </c>
      <c r="I183" s="1141" t="s">
        <v>15842</v>
      </c>
      <c r="J183" s="1141" t="s">
        <v>15842</v>
      </c>
      <c r="K183" s="1141"/>
      <c r="L183" s="1141">
        <v>2023</v>
      </c>
      <c r="M183" s="1141" t="s">
        <v>13406</v>
      </c>
      <c r="N183" s="1141"/>
      <c r="O183" s="1141"/>
      <c r="P183" s="1141" t="s">
        <v>13406</v>
      </c>
      <c r="Q183" s="1141" t="s">
        <v>15089</v>
      </c>
      <c r="R183" s="1141" t="s">
        <v>15788</v>
      </c>
      <c r="S183" s="1141">
        <v>-12</v>
      </c>
      <c r="T183" s="1141" t="s">
        <v>15808</v>
      </c>
      <c r="U183" s="1144">
        <v>45087</v>
      </c>
      <c r="V183" s="1141" t="s">
        <v>15788</v>
      </c>
      <c r="W183" s="1141" t="s">
        <v>17313</v>
      </c>
      <c r="X183" s="1141" t="s">
        <v>17357</v>
      </c>
      <c r="Y183" s="1141" t="s">
        <v>17358</v>
      </c>
      <c r="Z183" s="1141" t="s">
        <v>17359</v>
      </c>
      <c r="AA183" s="1141" t="s">
        <v>15997</v>
      </c>
      <c r="AB183" s="1141" t="s">
        <v>50</v>
      </c>
      <c r="AC183" s="1141">
        <v>2</v>
      </c>
      <c r="AD183" s="1141" t="s">
        <v>13403</v>
      </c>
      <c r="AE183" s="1141" t="s">
        <v>10509</v>
      </c>
      <c r="AF183" s="1141" t="s">
        <v>17316</v>
      </c>
      <c r="AG183" s="1141" t="s">
        <v>17276</v>
      </c>
      <c r="AH183" s="1141" t="s">
        <v>17277</v>
      </c>
      <c r="AI183" s="1141" t="s">
        <v>17317</v>
      </c>
      <c r="AJ183" s="1145">
        <v>45204</v>
      </c>
      <c r="AK183" s="1141" t="s">
        <v>12821</v>
      </c>
      <c r="AL183" s="1141" t="s">
        <v>17360</v>
      </c>
      <c r="AM183" s="1141" t="s">
        <v>15852</v>
      </c>
      <c r="AN183" s="1141">
        <v>2</v>
      </c>
      <c r="AO183" s="1141" t="s">
        <v>15800</v>
      </c>
      <c r="AP183" s="1141" t="s">
        <v>16000</v>
      </c>
      <c r="AQ183" s="1141" t="s">
        <v>16024</v>
      </c>
      <c r="AR183" s="1141"/>
      <c r="AS183" s="1141"/>
      <c r="AT183" s="1141"/>
      <c r="AU183" s="1141"/>
      <c r="AV183" s="1141"/>
      <c r="AW183" s="1141" t="s">
        <v>16105</v>
      </c>
      <c r="AX183" s="1141"/>
      <c r="AY183" s="1141"/>
      <c r="AZ183" s="1141"/>
      <c r="BA183" s="1141"/>
      <c r="BB183" s="1141"/>
      <c r="BC183" s="1141"/>
      <c r="BD183" s="1141"/>
      <c r="BE183" s="1141">
        <v>1</v>
      </c>
      <c r="BF183" s="1141"/>
      <c r="BG183" s="1141"/>
      <c r="BH183" s="1141"/>
      <c r="BI183" s="1141"/>
      <c r="BJ183" s="1141">
        <v>1</v>
      </c>
      <c r="BK183" s="1141"/>
      <c r="BL183" s="1141"/>
      <c r="BM183" s="1141"/>
      <c r="BN183" s="1144">
        <v>45026</v>
      </c>
      <c r="BO183" s="1141">
        <v>63735</v>
      </c>
      <c r="BP183" s="1141">
        <v>63735</v>
      </c>
      <c r="BQ183" s="1141">
        <v>63735</v>
      </c>
      <c r="BR183" s="1141">
        <v>191205</v>
      </c>
      <c r="BS183" s="1141"/>
      <c r="BT183" s="1145">
        <v>45205</v>
      </c>
      <c r="BU183" s="1141"/>
      <c r="BV183" s="1141"/>
      <c r="BW183" s="1141"/>
      <c r="BX183" s="1141"/>
      <c r="BY183" s="1141"/>
      <c r="BZ183" s="1141"/>
      <c r="CA183" s="1141"/>
      <c r="CB183" s="1141"/>
      <c r="CC183" s="1141"/>
      <c r="CD183" s="1141" t="s">
        <v>17319</v>
      </c>
      <c r="CE183" s="1157">
        <v>45087.700671296298</v>
      </c>
      <c r="CF183" s="1141"/>
      <c r="CG183" s="1141"/>
      <c r="CH183" s="1141"/>
      <c r="CI183" s="1141"/>
      <c r="CJ183" s="1141" t="s">
        <v>17320</v>
      </c>
      <c r="CK183" s="1141" t="s">
        <v>17321</v>
      </c>
      <c r="CL183" s="1141" t="s">
        <v>2634</v>
      </c>
      <c r="CM183" s="1141" t="e">
        <v>#N/A</v>
      </c>
      <c r="CN183" s="1146" t="e">
        <v>#N/A</v>
      </c>
      <c r="CO183" s="1140">
        <v>383</v>
      </c>
    </row>
    <row r="184" spans="1:93" ht="15" customHeight="1">
      <c r="A184" s="1147">
        <v>382</v>
      </c>
      <c r="B184" s="1148" t="s">
        <v>14048</v>
      </c>
      <c r="C184" s="1148" t="s">
        <v>17361</v>
      </c>
      <c r="D184" s="1148"/>
      <c r="E184" s="1148" t="s">
        <v>17362</v>
      </c>
      <c r="F184" s="1148" t="s">
        <v>491</v>
      </c>
      <c r="G184" s="1148" t="s">
        <v>15786</v>
      </c>
      <c r="H184" s="1148" t="s">
        <v>491</v>
      </c>
      <c r="I184" s="1148" t="s">
        <v>15842</v>
      </c>
      <c r="J184" s="1148" t="s">
        <v>15842</v>
      </c>
      <c r="K184" s="1148"/>
      <c r="L184" s="1148">
        <v>2023</v>
      </c>
      <c r="M184" s="1148" t="s">
        <v>13406</v>
      </c>
      <c r="N184" s="1148"/>
      <c r="O184" s="1148"/>
      <c r="P184" s="1148" t="s">
        <v>13406</v>
      </c>
      <c r="Q184" s="1148" t="s">
        <v>15089</v>
      </c>
      <c r="R184" s="1148" t="s">
        <v>15788</v>
      </c>
      <c r="S184" s="1148">
        <v>-12</v>
      </c>
      <c r="T184" s="1148" t="s">
        <v>15808</v>
      </c>
      <c r="U184" s="1151">
        <v>45087</v>
      </c>
      <c r="V184" s="1148" t="s">
        <v>15788</v>
      </c>
      <c r="W184" s="1148" t="s">
        <v>17313</v>
      </c>
      <c r="X184" s="1148" t="s">
        <v>17362</v>
      </c>
      <c r="Y184" s="1148" t="s">
        <v>17363</v>
      </c>
      <c r="Z184" s="1148" t="s">
        <v>17364</v>
      </c>
      <c r="AA184" s="1148" t="s">
        <v>15997</v>
      </c>
      <c r="AB184" s="1148" t="s">
        <v>1492</v>
      </c>
      <c r="AC184" s="1148">
        <v>2</v>
      </c>
      <c r="AD184" s="1148" t="s">
        <v>13219</v>
      </c>
      <c r="AE184" s="1148" t="s">
        <v>10509</v>
      </c>
      <c r="AF184" s="1148" t="s">
        <v>17316</v>
      </c>
      <c r="AG184" s="1148" t="s">
        <v>17276</v>
      </c>
      <c r="AH184" s="1148" t="s">
        <v>17277</v>
      </c>
      <c r="AI184" s="1148" t="s">
        <v>17317</v>
      </c>
      <c r="AJ184" s="1152">
        <v>45204</v>
      </c>
      <c r="AK184" s="1148" t="s">
        <v>12821</v>
      </c>
      <c r="AL184" s="1148" t="s">
        <v>17365</v>
      </c>
      <c r="AM184" s="1148" t="s">
        <v>15852</v>
      </c>
      <c r="AN184" s="1148">
        <v>2</v>
      </c>
      <c r="AO184" s="1148" t="s">
        <v>15800</v>
      </c>
      <c r="AP184" s="1148" t="s">
        <v>16000</v>
      </c>
      <c r="AQ184" s="1148" t="s">
        <v>16024</v>
      </c>
      <c r="AR184" s="1148"/>
      <c r="AS184" s="1148"/>
      <c r="AT184" s="1148"/>
      <c r="AU184" s="1148"/>
      <c r="AV184" s="1148"/>
      <c r="AW184" s="1148" t="s">
        <v>16105</v>
      </c>
      <c r="AX184" s="1148"/>
      <c r="AY184" s="1148"/>
      <c r="AZ184" s="1148"/>
      <c r="BA184" s="1148"/>
      <c r="BB184" s="1148"/>
      <c r="BC184" s="1148"/>
      <c r="BD184" s="1148"/>
      <c r="BE184" s="1148">
        <v>1</v>
      </c>
      <c r="BF184" s="1148"/>
      <c r="BG184" s="1148"/>
      <c r="BH184" s="1148"/>
      <c r="BI184" s="1148"/>
      <c r="BJ184" s="1148">
        <v>1</v>
      </c>
      <c r="BK184" s="1148"/>
      <c r="BL184" s="1148"/>
      <c r="BM184" s="1148"/>
      <c r="BN184" s="1151">
        <v>45026</v>
      </c>
      <c r="BO184" s="1148">
        <v>63735</v>
      </c>
      <c r="BP184" s="1148">
        <v>63735</v>
      </c>
      <c r="BQ184" s="1148">
        <v>63735</v>
      </c>
      <c r="BR184" s="1148">
        <v>191205</v>
      </c>
      <c r="BS184" s="1148"/>
      <c r="BT184" s="1152">
        <v>45205</v>
      </c>
      <c r="BU184" s="1148"/>
      <c r="BV184" s="1148"/>
      <c r="BW184" s="1148"/>
      <c r="BX184" s="1148"/>
      <c r="BY184" s="1148"/>
      <c r="BZ184" s="1148"/>
      <c r="CA184" s="1148"/>
      <c r="CB184" s="1148"/>
      <c r="CC184" s="1148"/>
      <c r="CD184" s="1148" t="s">
        <v>17319</v>
      </c>
      <c r="CE184" s="1154">
        <v>45087.70076388889</v>
      </c>
      <c r="CF184" s="1148"/>
      <c r="CG184" s="1148"/>
      <c r="CH184" s="1148"/>
      <c r="CI184" s="1148"/>
      <c r="CJ184" s="1148" t="s">
        <v>17320</v>
      </c>
      <c r="CK184" s="1148" t="s">
        <v>17321</v>
      </c>
      <c r="CL184" s="1148" t="s">
        <v>2634</v>
      </c>
      <c r="CM184" s="1148" t="e">
        <v>#N/A</v>
      </c>
      <c r="CN184" s="1155" t="e">
        <v>#N/A</v>
      </c>
      <c r="CO184" s="1147">
        <v>382</v>
      </c>
    </row>
    <row r="185" spans="1:93" ht="15" customHeight="1">
      <c r="A185" s="1140">
        <v>381</v>
      </c>
      <c r="B185" s="1141" t="s">
        <v>14046</v>
      </c>
      <c r="C185" s="1141" t="s">
        <v>17366</v>
      </c>
      <c r="D185" s="1141"/>
      <c r="E185" s="1141"/>
      <c r="F185" s="1141" t="s">
        <v>491</v>
      </c>
      <c r="G185" s="1141" t="s">
        <v>15786</v>
      </c>
      <c r="H185" s="1141" t="s">
        <v>518</v>
      </c>
      <c r="I185" s="1141" t="s">
        <v>15842</v>
      </c>
      <c r="J185" s="1141" t="s">
        <v>15842</v>
      </c>
      <c r="K185" s="1141"/>
      <c r="L185" s="1141">
        <v>2023</v>
      </c>
      <c r="M185" s="1141" t="s">
        <v>2783</v>
      </c>
      <c r="N185" s="1141"/>
      <c r="O185" s="1141"/>
      <c r="P185" s="1141" t="s">
        <v>2783</v>
      </c>
      <c r="Q185" s="1141" t="s">
        <v>15089</v>
      </c>
      <c r="R185" s="1141" t="s">
        <v>15788</v>
      </c>
      <c r="S185" s="1141">
        <v>-25</v>
      </c>
      <c r="T185" s="1141" t="s">
        <v>15808</v>
      </c>
      <c r="U185" s="1144">
        <v>45087</v>
      </c>
      <c r="V185" s="1141" t="s">
        <v>15788</v>
      </c>
      <c r="W185" s="1141" t="s">
        <v>17367</v>
      </c>
      <c r="X185" s="1141"/>
      <c r="Y185" s="1141" t="s">
        <v>17368</v>
      </c>
      <c r="Z185" s="1143"/>
      <c r="AA185" s="1141" t="s">
        <v>15812</v>
      </c>
      <c r="AB185" s="1141" t="s">
        <v>56</v>
      </c>
      <c r="AC185" s="1141">
        <v>2</v>
      </c>
      <c r="AD185" s="1141" t="s">
        <v>9408</v>
      </c>
      <c r="AE185" s="1141" t="s">
        <v>10509</v>
      </c>
      <c r="AF185" s="1141" t="s">
        <v>16280</v>
      </c>
      <c r="AG185" s="1143"/>
      <c r="AH185" s="1141" t="s">
        <v>17369</v>
      </c>
      <c r="AI185" s="1141" t="s">
        <v>17370</v>
      </c>
      <c r="AJ185" s="1145">
        <v>45204</v>
      </c>
      <c r="AK185" s="1141" t="s">
        <v>12821</v>
      </c>
      <c r="AL185" s="1141"/>
      <c r="AM185" s="1141" t="s">
        <v>15835</v>
      </c>
      <c r="AN185" s="1141">
        <v>1</v>
      </c>
      <c r="AO185" s="1141" t="s">
        <v>16355</v>
      </c>
      <c r="AP185" s="1141" t="s">
        <v>14510</v>
      </c>
      <c r="AQ185" s="1141"/>
      <c r="AR185" s="1141"/>
      <c r="AS185" s="1141"/>
      <c r="AT185" s="1141"/>
      <c r="AU185" s="1141"/>
      <c r="AV185" s="1141"/>
      <c r="AW185" s="1141" t="s">
        <v>16285</v>
      </c>
      <c r="AX185" s="1141"/>
      <c r="AY185" s="1141"/>
      <c r="AZ185" s="1141"/>
      <c r="BA185" s="1141"/>
      <c r="BB185" s="1141"/>
      <c r="BC185" s="1141"/>
      <c r="BD185" s="1141"/>
      <c r="BE185" s="1141">
        <v>1</v>
      </c>
      <c r="BF185" s="1141">
        <v>1</v>
      </c>
      <c r="BG185" s="1141">
        <v>1</v>
      </c>
      <c r="BH185" s="1141"/>
      <c r="BI185" s="1141"/>
      <c r="BJ185" s="1141">
        <v>3</v>
      </c>
      <c r="BK185" s="1141"/>
      <c r="BL185" s="1141"/>
      <c r="BM185" s="1141"/>
      <c r="BN185" s="1144">
        <v>44934</v>
      </c>
      <c r="BO185" s="1141">
        <v>13188</v>
      </c>
      <c r="BP185" s="1141">
        <v>4188</v>
      </c>
      <c r="BQ185" s="1141">
        <v>4188</v>
      </c>
      <c r="BR185" s="1141">
        <v>21564</v>
      </c>
      <c r="BS185" s="1141"/>
      <c r="BT185" s="1145">
        <v>45204</v>
      </c>
      <c r="BU185" s="1141"/>
      <c r="BV185" s="1141"/>
      <c r="BW185" s="1141"/>
      <c r="BX185" s="1141"/>
      <c r="BY185" s="1141"/>
      <c r="BZ185" s="1141"/>
      <c r="CA185" s="1141"/>
      <c r="CB185" s="1141"/>
      <c r="CC185" s="1156" t="s">
        <v>17371</v>
      </c>
      <c r="CD185" s="1141" t="s">
        <v>17372</v>
      </c>
      <c r="CE185" s="1157">
        <v>45056.646967592591</v>
      </c>
      <c r="CF185" s="1141"/>
      <c r="CG185" s="1141"/>
      <c r="CH185" s="1141"/>
      <c r="CI185" s="1141" t="s">
        <v>17373</v>
      </c>
      <c r="CJ185" s="1141" t="s">
        <v>17374</v>
      </c>
      <c r="CK185" s="1141" t="s">
        <v>17375</v>
      </c>
      <c r="CL185" s="1141" t="s">
        <v>2634</v>
      </c>
      <c r="CM185" s="1141" t="e">
        <v>#N/A</v>
      </c>
      <c r="CN185" s="1146" t="e">
        <v>#N/A</v>
      </c>
      <c r="CO185" s="1140">
        <v>381</v>
      </c>
    </row>
    <row r="186" spans="1:93" ht="15" customHeight="1">
      <c r="A186" s="1147">
        <v>380</v>
      </c>
      <c r="B186" s="1148" t="s">
        <v>13484</v>
      </c>
      <c r="C186" s="1148" t="s">
        <v>13486</v>
      </c>
      <c r="D186" s="1148"/>
      <c r="E186" s="1148"/>
      <c r="F186" s="1148" t="s">
        <v>491</v>
      </c>
      <c r="G186" s="1148" t="s">
        <v>15786</v>
      </c>
      <c r="H186" s="1148" t="s">
        <v>491</v>
      </c>
      <c r="I186" s="1148" t="s">
        <v>2634</v>
      </c>
      <c r="J186" s="1148" t="s">
        <v>16139</v>
      </c>
      <c r="K186" s="1148"/>
      <c r="L186" s="1148">
        <v>2023</v>
      </c>
      <c r="M186" s="1148" t="s">
        <v>2883</v>
      </c>
      <c r="N186" s="1148" t="s">
        <v>13487</v>
      </c>
      <c r="O186" s="1148" t="s">
        <v>13487</v>
      </c>
      <c r="P186" s="1148" t="s">
        <v>13487</v>
      </c>
      <c r="Q186" s="1148" t="s">
        <v>15258</v>
      </c>
      <c r="R186" s="1148" t="s">
        <v>15788</v>
      </c>
      <c r="S186" s="1148">
        <v>-45</v>
      </c>
      <c r="T186" s="1148" t="s">
        <v>15808</v>
      </c>
      <c r="U186" s="1151">
        <v>45087</v>
      </c>
      <c r="V186" s="1148" t="s">
        <v>15788</v>
      </c>
      <c r="W186" s="1148" t="s">
        <v>17376</v>
      </c>
      <c r="X186" s="1148"/>
      <c r="Y186" s="1148" t="s">
        <v>17377</v>
      </c>
      <c r="Z186" s="1148" t="s">
        <v>17378</v>
      </c>
      <c r="AA186" s="1148" t="s">
        <v>15997</v>
      </c>
      <c r="AB186" s="1148" t="s">
        <v>1492</v>
      </c>
      <c r="AC186" s="1148">
        <v>2</v>
      </c>
      <c r="AD186" s="1148" t="s">
        <v>13488</v>
      </c>
      <c r="AE186" s="1148" t="s">
        <v>10509</v>
      </c>
      <c r="AF186" s="1148" t="s">
        <v>17379</v>
      </c>
      <c r="AG186" s="1148" t="s">
        <v>16020</v>
      </c>
      <c r="AH186" s="1148" t="s">
        <v>16021</v>
      </c>
      <c r="AI186" s="1148" t="s">
        <v>17380</v>
      </c>
      <c r="AJ186" s="1152">
        <v>45205</v>
      </c>
      <c r="AK186" s="1148" t="s">
        <v>12821</v>
      </c>
      <c r="AL186" s="1148" t="s">
        <v>17381</v>
      </c>
      <c r="AM186" s="1148" t="s">
        <v>16035</v>
      </c>
      <c r="AN186" s="1148">
        <v>200</v>
      </c>
      <c r="AO186" s="1148" t="s">
        <v>15800</v>
      </c>
      <c r="AP186" s="1148" t="s">
        <v>15818</v>
      </c>
      <c r="AQ186" s="1148" t="s">
        <v>14479</v>
      </c>
      <c r="AR186" s="1148"/>
      <c r="AS186" s="1148"/>
      <c r="AT186" s="1148"/>
      <c r="AU186" s="1148"/>
      <c r="AV186" s="1148"/>
      <c r="AW186" s="1148" t="s">
        <v>16310</v>
      </c>
      <c r="AX186" s="1148"/>
      <c r="AY186" s="1148"/>
      <c r="AZ186" s="1148"/>
      <c r="BA186" s="1148"/>
      <c r="BB186" s="1148"/>
      <c r="BC186" s="1148"/>
      <c r="BD186" s="1148"/>
      <c r="BE186" s="1148">
        <v>1</v>
      </c>
      <c r="BF186" s="1148"/>
      <c r="BG186" s="1148"/>
      <c r="BH186" s="1148"/>
      <c r="BI186" s="1148"/>
      <c r="BJ186" s="1148">
        <v>1</v>
      </c>
      <c r="BK186" s="1148"/>
      <c r="BL186" s="1148"/>
      <c r="BM186" s="1148"/>
      <c r="BN186" s="1148" t="s">
        <v>16258</v>
      </c>
      <c r="BO186" s="1148">
        <v>95756</v>
      </c>
      <c r="BP186" s="1148">
        <v>86456</v>
      </c>
      <c r="BQ186" s="1148">
        <v>86456</v>
      </c>
      <c r="BR186" s="1148">
        <v>441580</v>
      </c>
      <c r="BS186" s="1148"/>
      <c r="BT186" s="1152">
        <v>45205</v>
      </c>
      <c r="BU186" s="1152">
        <v>45205</v>
      </c>
      <c r="BV186" s="1148"/>
      <c r="BW186" s="1148"/>
      <c r="BX186" s="1148"/>
      <c r="BY186" s="1148"/>
      <c r="BZ186" s="1148"/>
      <c r="CA186" s="1148"/>
      <c r="CB186" s="1148"/>
      <c r="CC186" s="1148" t="s">
        <v>17382</v>
      </c>
      <c r="CD186" s="1148" t="s">
        <v>16210</v>
      </c>
      <c r="CE186" s="1154">
        <v>45087.627962962964</v>
      </c>
      <c r="CF186" s="1148"/>
      <c r="CG186" s="1148"/>
      <c r="CH186" s="1148"/>
      <c r="CI186" s="1148"/>
      <c r="CJ186" s="1148" t="s">
        <v>17383</v>
      </c>
      <c r="CK186" s="1148" t="s">
        <v>17384</v>
      </c>
      <c r="CL186" s="1148" t="s">
        <v>2634</v>
      </c>
      <c r="CM186" s="1148" t="e">
        <v>#N/A</v>
      </c>
      <c r="CN186" s="1155" t="e">
        <v>#N/A</v>
      </c>
      <c r="CO186" s="1147">
        <v>380</v>
      </c>
    </row>
    <row r="187" spans="1:93" ht="15" customHeight="1">
      <c r="A187" s="1140">
        <v>1317</v>
      </c>
      <c r="B187" s="1141" t="s">
        <v>14363</v>
      </c>
      <c r="C187" s="1141" t="s">
        <v>17385</v>
      </c>
      <c r="D187" s="1141"/>
      <c r="E187" s="1141" t="s">
        <v>17386</v>
      </c>
      <c r="F187" s="1141" t="s">
        <v>491</v>
      </c>
      <c r="G187" s="1141" t="s">
        <v>15786</v>
      </c>
      <c r="H187" s="1141" t="s">
        <v>524</v>
      </c>
      <c r="I187" s="1141" t="s">
        <v>2634</v>
      </c>
      <c r="J187" s="1141" t="s">
        <v>16139</v>
      </c>
      <c r="K187" s="1141" t="s">
        <v>16317</v>
      </c>
      <c r="L187" s="1141">
        <v>2023</v>
      </c>
      <c r="M187" s="1141" t="s">
        <v>3331</v>
      </c>
      <c r="N187" s="1144">
        <v>44993</v>
      </c>
      <c r="O187" s="1141" t="s">
        <v>2883</v>
      </c>
      <c r="P187" s="1141" t="s">
        <v>2883</v>
      </c>
      <c r="Q187" s="1141" t="s">
        <v>15089</v>
      </c>
      <c r="R187" s="1141" t="s">
        <v>15788</v>
      </c>
      <c r="S187" s="1141">
        <v>-9</v>
      </c>
      <c r="T187" s="1141" t="s">
        <v>15808</v>
      </c>
      <c r="U187" s="1144">
        <v>45087</v>
      </c>
      <c r="V187" s="1141" t="s">
        <v>15788</v>
      </c>
      <c r="W187" s="1141" t="s">
        <v>17387</v>
      </c>
      <c r="X187" s="1141"/>
      <c r="Y187" s="1141" t="s">
        <v>17388</v>
      </c>
      <c r="Z187" s="1143"/>
      <c r="AA187" s="1141" t="s">
        <v>15812</v>
      </c>
      <c r="AB187" s="1141" t="s">
        <v>2773</v>
      </c>
      <c r="AC187" s="1141">
        <v>2</v>
      </c>
      <c r="AD187" s="1141" t="s">
        <v>13181</v>
      </c>
      <c r="AE187" s="1141" t="s">
        <v>10509</v>
      </c>
      <c r="AF187" s="1141" t="s">
        <v>16666</v>
      </c>
      <c r="AG187" s="1141" t="s">
        <v>17389</v>
      </c>
      <c r="AH187" s="1141">
        <v>166138796</v>
      </c>
      <c r="AI187" s="1141" t="s">
        <v>16698</v>
      </c>
      <c r="AJ187" s="1145">
        <v>45091</v>
      </c>
      <c r="AK187" s="1141" t="s">
        <v>12821</v>
      </c>
      <c r="AL187" s="1141"/>
      <c r="AM187" s="1141" t="s">
        <v>15835</v>
      </c>
      <c r="AN187" s="1141">
        <v>100</v>
      </c>
      <c r="AO187" s="1141" t="s">
        <v>15800</v>
      </c>
      <c r="AP187" s="1141" t="s">
        <v>14510</v>
      </c>
      <c r="AQ187" s="1141"/>
      <c r="AR187" s="1141"/>
      <c r="AS187" s="1141" t="s">
        <v>13584</v>
      </c>
      <c r="AT187" s="1141" t="s">
        <v>15842</v>
      </c>
      <c r="AU187" s="1141"/>
      <c r="AV187" s="1141"/>
      <c r="AW187" s="1141" t="s">
        <v>15803</v>
      </c>
      <c r="AX187" s="1141"/>
      <c r="AY187" s="1141"/>
      <c r="AZ187" s="1141"/>
      <c r="BA187" s="1141"/>
      <c r="BB187" s="1141"/>
      <c r="BC187" s="1141"/>
      <c r="BD187" s="1141"/>
      <c r="BE187" s="1141">
        <v>1</v>
      </c>
      <c r="BF187" s="1141"/>
      <c r="BG187" s="1141"/>
      <c r="BH187" s="1141"/>
      <c r="BI187" s="1141"/>
      <c r="BJ187" s="1141">
        <v>1</v>
      </c>
      <c r="BK187" s="1141"/>
      <c r="BL187" s="1141"/>
      <c r="BM187" s="1141"/>
      <c r="BN187" s="1141" t="s">
        <v>17390</v>
      </c>
      <c r="BO187" s="1141">
        <v>948</v>
      </c>
      <c r="BP187" s="1141">
        <v>948</v>
      </c>
      <c r="BQ187" s="1141">
        <v>948</v>
      </c>
      <c r="BR187" s="1141">
        <v>5688</v>
      </c>
      <c r="BS187" s="1141"/>
      <c r="BT187" s="1145">
        <v>45105</v>
      </c>
      <c r="BU187" s="1145">
        <v>45125</v>
      </c>
      <c r="BV187" s="1141"/>
      <c r="BW187" s="1141"/>
      <c r="BX187" s="1141"/>
      <c r="BY187" s="1141"/>
      <c r="BZ187" s="1141"/>
      <c r="CA187" s="1141"/>
      <c r="CB187" s="1141"/>
      <c r="CC187" s="1141"/>
      <c r="CD187" s="1141" t="s">
        <v>16210</v>
      </c>
      <c r="CE187" s="1141" t="s">
        <v>17391</v>
      </c>
      <c r="CF187" s="1141"/>
      <c r="CG187" s="1141" t="s">
        <v>13584</v>
      </c>
      <c r="CH187" s="1141"/>
      <c r="CI187" s="1141"/>
      <c r="CJ187" s="1141"/>
      <c r="CK187" s="1141" t="s">
        <v>17392</v>
      </c>
      <c r="CL187" s="1141" t="s">
        <v>2634</v>
      </c>
      <c r="CM187" s="1141" t="e">
        <v>#N/A</v>
      </c>
      <c r="CN187" s="1146" t="e">
        <v>#N/A</v>
      </c>
      <c r="CO187" s="1140">
        <v>1317</v>
      </c>
    </row>
    <row r="188" spans="1:93" ht="15" customHeight="1">
      <c r="A188" s="1147">
        <v>922</v>
      </c>
      <c r="B188" s="1148" t="s">
        <v>14364</v>
      </c>
      <c r="C188" s="1148" t="s">
        <v>17393</v>
      </c>
      <c r="D188" s="1148"/>
      <c r="E188" s="1148"/>
      <c r="F188" s="1148" t="s">
        <v>491</v>
      </c>
      <c r="G188" s="1148" t="s">
        <v>15786</v>
      </c>
      <c r="H188" s="1148" t="s">
        <v>515</v>
      </c>
      <c r="I188" s="1148" t="s">
        <v>2634</v>
      </c>
      <c r="J188" s="1148" t="s">
        <v>16139</v>
      </c>
      <c r="K188" s="1148" t="s">
        <v>17394</v>
      </c>
      <c r="L188" s="1148">
        <v>2023</v>
      </c>
      <c r="M188" s="1151">
        <v>45024</v>
      </c>
      <c r="N188" s="1148" t="s">
        <v>2898</v>
      </c>
      <c r="O188" s="1148" t="s">
        <v>13417</v>
      </c>
      <c r="P188" s="1148" t="s">
        <v>13417</v>
      </c>
      <c r="Q188" s="1148" t="s">
        <v>15258</v>
      </c>
      <c r="R188" s="1148" t="s">
        <v>15788</v>
      </c>
      <c r="S188" s="1148">
        <v>-55</v>
      </c>
      <c r="T188" s="1148" t="s">
        <v>15808</v>
      </c>
      <c r="U188" s="1151">
        <v>45087</v>
      </c>
      <c r="V188" s="1148" t="s">
        <v>15788</v>
      </c>
      <c r="W188" s="1148" t="s">
        <v>17395</v>
      </c>
      <c r="X188" s="1148" t="s">
        <v>17396</v>
      </c>
      <c r="Y188" s="1148" t="s">
        <v>17397</v>
      </c>
      <c r="Z188" s="1148" t="s">
        <v>17398</v>
      </c>
      <c r="AA188" s="1148" t="s">
        <v>15793</v>
      </c>
      <c r="AB188" s="1148" t="s">
        <v>52</v>
      </c>
      <c r="AC188" s="1148">
        <v>2</v>
      </c>
      <c r="AD188" s="1148" t="s">
        <v>6797</v>
      </c>
      <c r="AE188" s="1148" t="s">
        <v>10509</v>
      </c>
      <c r="AF188" s="1148" t="s">
        <v>17399</v>
      </c>
      <c r="AG188" s="1148" t="s">
        <v>17400</v>
      </c>
      <c r="AH188" s="1148" t="s">
        <v>17401</v>
      </c>
      <c r="AI188" s="1148" t="s">
        <v>17399</v>
      </c>
      <c r="AJ188" s="1152">
        <v>45127</v>
      </c>
      <c r="AK188" s="1148" t="s">
        <v>12821</v>
      </c>
      <c r="AL188" s="1148"/>
      <c r="AM188" s="1148" t="s">
        <v>15937</v>
      </c>
      <c r="AN188" s="1148">
        <v>300</v>
      </c>
      <c r="AO188" s="1148" t="s">
        <v>15800</v>
      </c>
      <c r="AP188" s="1148" t="s">
        <v>14510</v>
      </c>
      <c r="AQ188" s="1148" t="s">
        <v>14466</v>
      </c>
      <c r="AR188" s="1148"/>
      <c r="AS188" s="1148"/>
      <c r="AT188" s="1148"/>
      <c r="AU188" s="1148"/>
      <c r="AV188" s="1148"/>
      <c r="AW188" s="1148" t="s">
        <v>16105</v>
      </c>
      <c r="AX188" s="1148"/>
      <c r="AY188" s="1148"/>
      <c r="AZ188" s="1148"/>
      <c r="BA188" s="1148"/>
      <c r="BB188" s="1148"/>
      <c r="BC188" s="1148"/>
      <c r="BD188" s="1148"/>
      <c r="BE188" s="1148">
        <v>3</v>
      </c>
      <c r="BF188" s="1148"/>
      <c r="BG188" s="1148"/>
      <c r="BH188" s="1148"/>
      <c r="BI188" s="1148"/>
      <c r="BJ188" s="1148">
        <v>3</v>
      </c>
      <c r="BK188" s="1148"/>
      <c r="BL188" s="1148"/>
      <c r="BM188" s="1148"/>
      <c r="BN188" s="1148" t="s">
        <v>17402</v>
      </c>
      <c r="BO188" s="1148">
        <v>22825</v>
      </c>
      <c r="BP188" s="1148">
        <v>22825</v>
      </c>
      <c r="BQ188" s="1148"/>
      <c r="BR188" s="1148">
        <v>45650</v>
      </c>
      <c r="BS188" s="1148"/>
      <c r="BT188" s="1152">
        <v>45175</v>
      </c>
      <c r="BU188" s="1152">
        <v>45176</v>
      </c>
      <c r="BV188" s="1148"/>
      <c r="BW188" s="1148"/>
      <c r="BX188" s="1148"/>
      <c r="BY188" s="1148"/>
      <c r="BZ188" s="1148"/>
      <c r="CA188" s="1148"/>
      <c r="CB188" s="1148"/>
      <c r="CC188" s="1148" t="s">
        <v>17403</v>
      </c>
      <c r="CD188" s="1148" t="s">
        <v>16210</v>
      </c>
      <c r="CE188" s="1154">
        <v>45116.39534722222</v>
      </c>
      <c r="CF188" s="1148"/>
      <c r="CG188" s="1148"/>
      <c r="CH188" s="1148"/>
      <c r="CI188" s="1148"/>
      <c r="CJ188" s="1148" t="s">
        <v>17404</v>
      </c>
      <c r="CK188" s="1148" t="s">
        <v>17405</v>
      </c>
      <c r="CL188" s="1148" t="s">
        <v>2634</v>
      </c>
      <c r="CM188" s="1148" t="e">
        <v>#N/A</v>
      </c>
      <c r="CN188" s="1155" t="e">
        <v>#N/A</v>
      </c>
      <c r="CO188" s="1147">
        <v>922</v>
      </c>
    </row>
    <row r="189" spans="1:93" ht="15" customHeight="1">
      <c r="A189" s="1140">
        <v>787</v>
      </c>
      <c r="B189" s="1141" t="s">
        <v>14365</v>
      </c>
      <c r="C189" s="1141" t="s">
        <v>17406</v>
      </c>
      <c r="D189" s="1143"/>
      <c r="E189" s="1141"/>
      <c r="F189" s="1141" t="s">
        <v>491</v>
      </c>
      <c r="G189" s="1141" t="s">
        <v>15786</v>
      </c>
      <c r="H189" s="1141" t="s">
        <v>491</v>
      </c>
      <c r="I189" s="1141" t="s">
        <v>2634</v>
      </c>
      <c r="J189" s="1141" t="s">
        <v>16139</v>
      </c>
      <c r="K189" s="1141" t="s">
        <v>16188</v>
      </c>
      <c r="L189" s="1141">
        <v>2023</v>
      </c>
      <c r="M189" s="1144">
        <v>44995</v>
      </c>
      <c r="N189" s="1141" t="s">
        <v>2209</v>
      </c>
      <c r="O189" s="1141" t="s">
        <v>2783</v>
      </c>
      <c r="P189" s="1141" t="s">
        <v>2783</v>
      </c>
      <c r="Q189" s="1141" t="s">
        <v>15089</v>
      </c>
      <c r="R189" s="1141" t="s">
        <v>15788</v>
      </c>
      <c r="S189" s="1141">
        <v>-25</v>
      </c>
      <c r="T189" s="1141" t="s">
        <v>15808</v>
      </c>
      <c r="U189" s="1144">
        <v>45087</v>
      </c>
      <c r="V189" s="1141" t="s">
        <v>17407</v>
      </c>
      <c r="W189" s="1141" t="s">
        <v>17408</v>
      </c>
      <c r="X189" s="1143"/>
      <c r="Y189" s="1141" t="s">
        <v>17409</v>
      </c>
      <c r="Z189" s="1143"/>
      <c r="AA189" s="1141" t="s">
        <v>15793</v>
      </c>
      <c r="AB189" s="1141" t="s">
        <v>2603</v>
      </c>
      <c r="AC189" s="1141">
        <v>2</v>
      </c>
      <c r="AD189" s="1141" t="s">
        <v>8039</v>
      </c>
      <c r="AE189" s="1141" t="s">
        <v>10509</v>
      </c>
      <c r="AF189" s="1141" t="s">
        <v>17410</v>
      </c>
      <c r="AG189" s="1141" t="s">
        <v>16619</v>
      </c>
      <c r="AH189" s="1141" t="s">
        <v>16620</v>
      </c>
      <c r="AI189" s="1141" t="s">
        <v>17199</v>
      </c>
      <c r="AJ189" s="1145">
        <v>45142</v>
      </c>
      <c r="AK189" s="1141" t="s">
        <v>12821</v>
      </c>
      <c r="AL189" s="1141" t="s">
        <v>17411</v>
      </c>
      <c r="AM189" s="1141" t="s">
        <v>15852</v>
      </c>
      <c r="AN189" s="1141">
        <v>20</v>
      </c>
      <c r="AO189" s="1141" t="s">
        <v>15800</v>
      </c>
      <c r="AP189" s="1141" t="s">
        <v>16000</v>
      </c>
      <c r="AQ189" s="1141" t="s">
        <v>16024</v>
      </c>
      <c r="AR189" s="1141" t="s">
        <v>2152</v>
      </c>
      <c r="AS189" s="1141"/>
      <c r="AT189" s="1141"/>
      <c r="AU189" s="1141"/>
      <c r="AV189" s="1141"/>
      <c r="AW189" s="1141" t="s">
        <v>15803</v>
      </c>
      <c r="AX189" s="1141"/>
      <c r="AY189" s="1141"/>
      <c r="AZ189" s="1141"/>
      <c r="BA189" s="1141"/>
      <c r="BB189" s="1141"/>
      <c r="BC189" s="1141"/>
      <c r="BD189" s="1141"/>
      <c r="BE189" s="1141">
        <v>1</v>
      </c>
      <c r="BF189" s="1141"/>
      <c r="BG189" s="1141"/>
      <c r="BH189" s="1141"/>
      <c r="BI189" s="1141"/>
      <c r="BJ189" s="1141">
        <v>1</v>
      </c>
      <c r="BK189" s="1141"/>
      <c r="BL189" s="1141"/>
      <c r="BM189" s="1141"/>
      <c r="BN189" s="1141" t="s">
        <v>16357</v>
      </c>
      <c r="BO189" s="1141">
        <v>28666</v>
      </c>
      <c r="BP189" s="1141"/>
      <c r="BQ189" s="1141"/>
      <c r="BR189" s="1141">
        <v>28666</v>
      </c>
      <c r="BS189" s="1141"/>
      <c r="BT189" s="1145">
        <v>45142</v>
      </c>
      <c r="BU189" s="1145">
        <v>45145</v>
      </c>
      <c r="BV189" s="1141"/>
      <c r="BW189" s="1141"/>
      <c r="BX189" s="1141"/>
      <c r="BY189" s="1141"/>
      <c r="BZ189" s="1141"/>
      <c r="CA189" s="1141"/>
      <c r="CB189" s="1141"/>
      <c r="CC189" s="1141"/>
      <c r="CD189" s="1141" t="s">
        <v>16210</v>
      </c>
      <c r="CE189" s="1157">
        <v>45115.476539351854</v>
      </c>
      <c r="CF189" s="1141"/>
      <c r="CG189" s="1141"/>
      <c r="CH189" s="1141"/>
      <c r="CI189" s="1141"/>
      <c r="CJ189" s="1141" t="s">
        <v>17412</v>
      </c>
      <c r="CK189" s="1141" t="s">
        <v>17413</v>
      </c>
      <c r="CL189" s="1141" t="s">
        <v>2634</v>
      </c>
      <c r="CM189" s="1141" t="e">
        <v>#N/A</v>
      </c>
      <c r="CN189" s="1146" t="e">
        <v>#N/A</v>
      </c>
      <c r="CO189" s="1140">
        <v>787</v>
      </c>
    </row>
    <row r="190" spans="1:93" ht="15" customHeight="1">
      <c r="A190" s="1147">
        <v>653</v>
      </c>
      <c r="B190" s="1148" t="s">
        <v>14366</v>
      </c>
      <c r="C190" s="1148" t="s">
        <v>17414</v>
      </c>
      <c r="D190" s="1148"/>
      <c r="E190" s="1148"/>
      <c r="F190" s="1148" t="s">
        <v>491</v>
      </c>
      <c r="G190" s="1148" t="s">
        <v>15786</v>
      </c>
      <c r="H190" s="1148" t="s">
        <v>491</v>
      </c>
      <c r="I190" s="1148" t="s">
        <v>2634</v>
      </c>
      <c r="J190" s="1148" t="s">
        <v>16139</v>
      </c>
      <c r="K190" s="1148"/>
      <c r="L190" s="1148">
        <v>2023</v>
      </c>
      <c r="M190" s="1148" t="s">
        <v>2624</v>
      </c>
      <c r="N190" s="1148" t="s">
        <v>16517</v>
      </c>
      <c r="O190" s="1148" t="s">
        <v>16517</v>
      </c>
      <c r="P190" s="1148" t="s">
        <v>16517</v>
      </c>
      <c r="Q190" s="1148" t="s">
        <v>15089</v>
      </c>
      <c r="R190" s="1148" t="s">
        <v>15788</v>
      </c>
      <c r="S190" s="1148">
        <v>-7</v>
      </c>
      <c r="T190" s="1148" t="s">
        <v>15808</v>
      </c>
      <c r="U190" s="1151">
        <v>45087</v>
      </c>
      <c r="V190" s="1148" t="s">
        <v>17415</v>
      </c>
      <c r="W190" s="1148" t="s">
        <v>17416</v>
      </c>
      <c r="X190" s="1148"/>
      <c r="Y190" s="1148" t="s">
        <v>17417</v>
      </c>
      <c r="Z190" s="1150"/>
      <c r="AA190" s="1148" t="s">
        <v>15793</v>
      </c>
      <c r="AB190" s="1148" t="s">
        <v>2603</v>
      </c>
      <c r="AC190" s="1148">
        <v>2</v>
      </c>
      <c r="AD190" s="1148" t="s">
        <v>13530</v>
      </c>
      <c r="AE190" s="1148" t="s">
        <v>10509</v>
      </c>
      <c r="AF190" s="1148" t="s">
        <v>16294</v>
      </c>
      <c r="AG190" s="1148" t="s">
        <v>17418</v>
      </c>
      <c r="AH190" s="1148">
        <v>132666628</v>
      </c>
      <c r="AI190" s="1148" t="s">
        <v>15918</v>
      </c>
      <c r="AJ190" s="1152">
        <v>45162</v>
      </c>
      <c r="AK190" s="1148" t="s">
        <v>12821</v>
      </c>
      <c r="AL190" s="1148" t="s">
        <v>17419</v>
      </c>
      <c r="AM190" s="1148" t="s">
        <v>15817</v>
      </c>
      <c r="AN190" s="1148">
        <v>4</v>
      </c>
      <c r="AO190" s="1148" t="s">
        <v>15800</v>
      </c>
      <c r="AP190" s="1148" t="s">
        <v>15818</v>
      </c>
      <c r="AQ190" s="1148" t="s">
        <v>14466</v>
      </c>
      <c r="AR190" s="1148" t="s">
        <v>2152</v>
      </c>
      <c r="AS190" s="1148"/>
      <c r="AT190" s="1148"/>
      <c r="AU190" s="1148"/>
      <c r="AV190" s="1148"/>
      <c r="AW190" s="1148" t="s">
        <v>15803</v>
      </c>
      <c r="AX190" s="1148"/>
      <c r="AY190" s="1148"/>
      <c r="AZ190" s="1148"/>
      <c r="BA190" s="1148"/>
      <c r="BB190" s="1148"/>
      <c r="BC190" s="1148"/>
      <c r="BD190" s="1148"/>
      <c r="BE190" s="1148">
        <v>1</v>
      </c>
      <c r="BF190" s="1148"/>
      <c r="BG190" s="1148"/>
      <c r="BH190" s="1148"/>
      <c r="BI190" s="1148"/>
      <c r="BJ190" s="1148">
        <v>1</v>
      </c>
      <c r="BK190" s="1148"/>
      <c r="BL190" s="1148"/>
      <c r="BM190" s="1148"/>
      <c r="BN190" s="1148" t="s">
        <v>15954</v>
      </c>
      <c r="BO190" s="1148">
        <v>9000</v>
      </c>
      <c r="BP190" s="1148">
        <v>9000</v>
      </c>
      <c r="BQ190" s="1148"/>
      <c r="BR190" s="1148">
        <v>18000</v>
      </c>
      <c r="BS190" s="1148"/>
      <c r="BT190" s="1152">
        <v>45173</v>
      </c>
      <c r="BU190" s="1152">
        <v>45175</v>
      </c>
      <c r="BV190" s="1148"/>
      <c r="BW190" s="1148"/>
      <c r="BX190" s="1148"/>
      <c r="BY190" s="1148"/>
      <c r="BZ190" s="1148"/>
      <c r="CA190" s="1148"/>
      <c r="CB190" s="1148"/>
      <c r="CC190" s="1148"/>
      <c r="CD190" s="1148" t="s">
        <v>16210</v>
      </c>
      <c r="CE190" s="1154">
        <v>45086.419537037036</v>
      </c>
      <c r="CF190" s="1148"/>
      <c r="CG190" s="1148"/>
      <c r="CH190" s="1148"/>
      <c r="CI190" s="1148"/>
      <c r="CJ190" s="1148" t="s">
        <v>17420</v>
      </c>
      <c r="CK190" s="1148" t="s">
        <v>17421</v>
      </c>
      <c r="CL190" s="1148" t="s">
        <v>2634</v>
      </c>
      <c r="CM190" s="1148" t="e">
        <v>#N/A</v>
      </c>
      <c r="CN190" s="1155" t="e">
        <v>#N/A</v>
      </c>
      <c r="CO190" s="1147">
        <v>653</v>
      </c>
    </row>
    <row r="191" spans="1:93" ht="15" customHeight="1">
      <c r="A191" s="1140">
        <v>652</v>
      </c>
      <c r="B191" s="1141" t="s">
        <v>14367</v>
      </c>
      <c r="C191" s="1141" t="s">
        <v>17422</v>
      </c>
      <c r="D191" s="1141"/>
      <c r="E191" s="1141"/>
      <c r="F191" s="1141" t="s">
        <v>491</v>
      </c>
      <c r="G191" s="1141" t="s">
        <v>15786</v>
      </c>
      <c r="H191" s="1141" t="s">
        <v>491</v>
      </c>
      <c r="I191" s="1141" t="s">
        <v>2634</v>
      </c>
      <c r="J191" s="1141" t="s">
        <v>16139</v>
      </c>
      <c r="K191" s="1141"/>
      <c r="L191" s="1141">
        <v>2023</v>
      </c>
      <c r="M191" s="1141" t="s">
        <v>2624</v>
      </c>
      <c r="N191" s="1141" t="s">
        <v>16517</v>
      </c>
      <c r="O191" s="1141" t="s">
        <v>16517</v>
      </c>
      <c r="P191" s="1141" t="s">
        <v>16517</v>
      </c>
      <c r="Q191" s="1141" t="s">
        <v>15089</v>
      </c>
      <c r="R191" s="1145">
        <v>45183</v>
      </c>
      <c r="S191" s="1141">
        <v>-7</v>
      </c>
      <c r="T191" s="1141" t="s">
        <v>15808</v>
      </c>
      <c r="U191" s="1144">
        <v>45087</v>
      </c>
      <c r="V191" s="1141" t="s">
        <v>17423</v>
      </c>
      <c r="W191" s="1141" t="s">
        <v>17416</v>
      </c>
      <c r="X191" s="1141"/>
      <c r="Y191" s="1141" t="s">
        <v>17424</v>
      </c>
      <c r="Z191" s="1143"/>
      <c r="AA191" s="1141" t="s">
        <v>15793</v>
      </c>
      <c r="AB191" s="1141" t="s">
        <v>1701</v>
      </c>
      <c r="AC191" s="1141">
        <v>2</v>
      </c>
      <c r="AD191" s="1141" t="s">
        <v>7316</v>
      </c>
      <c r="AE191" s="1141" t="s">
        <v>10509</v>
      </c>
      <c r="AF191" s="1141" t="s">
        <v>16294</v>
      </c>
      <c r="AG191" s="1141" t="s">
        <v>17418</v>
      </c>
      <c r="AH191" s="1141">
        <v>132666628</v>
      </c>
      <c r="AI191" s="1141" t="s">
        <v>15918</v>
      </c>
      <c r="AJ191" s="1145">
        <v>45162</v>
      </c>
      <c r="AK191" s="1141" t="s">
        <v>12821</v>
      </c>
      <c r="AL191" s="1141" t="s">
        <v>17425</v>
      </c>
      <c r="AM191" s="1141" t="s">
        <v>15817</v>
      </c>
      <c r="AN191" s="1141">
        <v>4</v>
      </c>
      <c r="AO191" s="1141" t="s">
        <v>15938</v>
      </c>
      <c r="AP191" s="1141" t="s">
        <v>15818</v>
      </c>
      <c r="AQ191" s="1141" t="s">
        <v>14466</v>
      </c>
      <c r="AR191" s="1141" t="s">
        <v>2152</v>
      </c>
      <c r="AS191" s="1141"/>
      <c r="AT191" s="1141"/>
      <c r="AU191" s="1141"/>
      <c r="AV191" s="1141"/>
      <c r="AW191" s="1141" t="s">
        <v>15803</v>
      </c>
      <c r="AX191" s="1141"/>
      <c r="AY191" s="1141"/>
      <c r="AZ191" s="1141"/>
      <c r="BA191" s="1141"/>
      <c r="BB191" s="1141"/>
      <c r="BC191" s="1141"/>
      <c r="BD191" s="1141"/>
      <c r="BE191" s="1141">
        <v>1</v>
      </c>
      <c r="BF191" s="1141"/>
      <c r="BG191" s="1141"/>
      <c r="BH191" s="1141"/>
      <c r="BI191" s="1141"/>
      <c r="BJ191" s="1141">
        <v>1</v>
      </c>
      <c r="BK191" s="1141"/>
      <c r="BL191" s="1141"/>
      <c r="BM191" s="1141"/>
      <c r="BN191" s="1141" t="s">
        <v>15954</v>
      </c>
      <c r="BO191" s="1141">
        <v>9000</v>
      </c>
      <c r="BP191" s="1141">
        <v>9000</v>
      </c>
      <c r="BQ191" s="1141"/>
      <c r="BR191" s="1141">
        <v>18000</v>
      </c>
      <c r="BS191" s="1141"/>
      <c r="BT191" s="1145">
        <v>45173</v>
      </c>
      <c r="BU191" s="1145">
        <v>45175</v>
      </c>
      <c r="BV191" s="1141"/>
      <c r="BW191" s="1141"/>
      <c r="BX191" s="1141"/>
      <c r="BY191" s="1141"/>
      <c r="BZ191" s="1141"/>
      <c r="CA191" s="1141"/>
      <c r="CB191" s="1141"/>
      <c r="CC191" s="1141"/>
      <c r="CD191" s="1141" t="s">
        <v>16210</v>
      </c>
      <c r="CE191" s="1157">
        <v>45086.42046296296</v>
      </c>
      <c r="CF191" s="1141"/>
      <c r="CG191" s="1141"/>
      <c r="CH191" s="1141"/>
      <c r="CI191" s="1141"/>
      <c r="CJ191" s="1141" t="s">
        <v>17420</v>
      </c>
      <c r="CK191" s="1141" t="s">
        <v>17421</v>
      </c>
      <c r="CL191" s="1141" t="s">
        <v>2634</v>
      </c>
      <c r="CM191" s="1141" t="e">
        <v>#N/A</v>
      </c>
      <c r="CN191" s="1146" t="e">
        <v>#N/A</v>
      </c>
      <c r="CO191" s="1140">
        <v>652</v>
      </c>
    </row>
    <row r="192" spans="1:93" ht="15" customHeight="1">
      <c r="A192" s="1147">
        <v>647</v>
      </c>
      <c r="B192" s="1148" t="s">
        <v>14368</v>
      </c>
      <c r="C192" s="1148" t="s">
        <v>17426</v>
      </c>
      <c r="D192" s="1148"/>
      <c r="E192" s="1148"/>
      <c r="F192" s="1148" t="s">
        <v>491</v>
      </c>
      <c r="G192" s="1148" t="s">
        <v>15786</v>
      </c>
      <c r="H192" s="1148" t="s">
        <v>491</v>
      </c>
      <c r="I192" s="1148" t="s">
        <v>2609</v>
      </c>
      <c r="J192" s="1148" t="s">
        <v>16139</v>
      </c>
      <c r="K192" s="1148"/>
      <c r="L192" s="1148">
        <v>2023</v>
      </c>
      <c r="M192" s="1148" t="s">
        <v>2624</v>
      </c>
      <c r="N192" s="1151">
        <v>45056</v>
      </c>
      <c r="O192" s="1151">
        <v>45056</v>
      </c>
      <c r="P192" s="1151">
        <v>45056</v>
      </c>
      <c r="Q192" s="1148" t="s">
        <v>15089</v>
      </c>
      <c r="R192" s="1148" t="s">
        <v>15788</v>
      </c>
      <c r="S192" s="1148">
        <v>1</v>
      </c>
      <c r="T192" s="1148" t="s">
        <v>15947</v>
      </c>
      <c r="U192" s="1151">
        <v>45087</v>
      </c>
      <c r="V192" s="1148" t="s">
        <v>15788</v>
      </c>
      <c r="W192" s="1148" t="s">
        <v>17427</v>
      </c>
      <c r="X192" s="1148"/>
      <c r="Y192" s="1148" t="s">
        <v>17428</v>
      </c>
      <c r="Z192" s="1148" t="s">
        <v>17429</v>
      </c>
      <c r="AA192" s="1148" t="s">
        <v>15831</v>
      </c>
      <c r="AB192" s="1148" t="s">
        <v>49</v>
      </c>
      <c r="AC192" s="1148">
        <v>2</v>
      </c>
      <c r="AD192" s="1148" t="s">
        <v>7015</v>
      </c>
      <c r="AE192" s="1148" t="s">
        <v>10509</v>
      </c>
      <c r="AF192" s="1148" t="s">
        <v>15832</v>
      </c>
      <c r="AG192" s="1148" t="s">
        <v>16724</v>
      </c>
      <c r="AH192" s="1148">
        <v>1163304142</v>
      </c>
      <c r="AI192" s="1148" t="s">
        <v>15834</v>
      </c>
      <c r="AJ192" s="1152">
        <v>45163</v>
      </c>
      <c r="AK192" s="1148" t="s">
        <v>12821</v>
      </c>
      <c r="AL192" s="1148" t="s">
        <v>17430</v>
      </c>
      <c r="AM192" s="1148" t="s">
        <v>16035</v>
      </c>
      <c r="AN192" s="1148">
        <v>1</v>
      </c>
      <c r="AO192" s="1148" t="s">
        <v>16355</v>
      </c>
      <c r="AP192" s="1148" t="s">
        <v>15818</v>
      </c>
      <c r="AQ192" s="1148" t="s">
        <v>14479</v>
      </c>
      <c r="AR192" s="1148"/>
      <c r="AS192" s="1148" t="s">
        <v>17431</v>
      </c>
      <c r="AT192" s="1148" t="s">
        <v>2609</v>
      </c>
      <c r="AU192" s="1148">
        <v>9.09</v>
      </c>
      <c r="AV192" s="1148" t="s">
        <v>17118</v>
      </c>
      <c r="AW192" s="1148" t="s">
        <v>15837</v>
      </c>
      <c r="AX192" s="1148"/>
      <c r="AY192" s="1148"/>
      <c r="AZ192" s="1148"/>
      <c r="BA192" s="1148"/>
      <c r="BB192" s="1148"/>
      <c r="BC192" s="1148"/>
      <c r="BD192" s="1148"/>
      <c r="BE192" s="1148">
        <v>1</v>
      </c>
      <c r="BF192" s="1148"/>
      <c r="BG192" s="1148"/>
      <c r="BH192" s="1148"/>
      <c r="BI192" s="1148"/>
      <c r="BJ192" s="1148">
        <v>1</v>
      </c>
      <c r="BK192" s="1148"/>
      <c r="BL192" s="1148"/>
      <c r="BM192" s="1148"/>
      <c r="BN192" s="1148" t="s">
        <v>17432</v>
      </c>
      <c r="BO192" s="1148">
        <v>390538</v>
      </c>
      <c r="BP192" s="1148">
        <v>381239</v>
      </c>
      <c r="BQ192" s="1148">
        <v>381239</v>
      </c>
      <c r="BR192" s="1148">
        <v>1153016</v>
      </c>
      <c r="BS192" s="1148"/>
      <c r="BT192" s="1152">
        <v>45166</v>
      </c>
      <c r="BU192" s="1152">
        <v>45167</v>
      </c>
      <c r="BV192" s="1148"/>
      <c r="BW192" s="1148"/>
      <c r="BX192" s="1148"/>
      <c r="BY192" s="1148"/>
      <c r="BZ192" s="1148"/>
      <c r="CA192" s="1148"/>
      <c r="CB192" s="1148"/>
      <c r="CC192" s="1148" t="s">
        <v>17433</v>
      </c>
      <c r="CD192" s="1148" t="s">
        <v>16786</v>
      </c>
      <c r="CE192" s="1148" t="s">
        <v>17434</v>
      </c>
      <c r="CF192" s="1148"/>
      <c r="CG192" s="1148" t="s">
        <v>17431</v>
      </c>
      <c r="CH192" s="1148"/>
      <c r="CI192" s="1148"/>
      <c r="CJ192" s="1148" t="s">
        <v>17435</v>
      </c>
      <c r="CK192" s="1148" t="s">
        <v>17436</v>
      </c>
      <c r="CL192" s="1148" t="s">
        <v>2609</v>
      </c>
      <c r="CM192" s="1148" t="e">
        <v>#N/A</v>
      </c>
      <c r="CN192" s="1155" t="e">
        <v>#N/A</v>
      </c>
      <c r="CO192" s="1147">
        <v>647</v>
      </c>
    </row>
    <row r="193" spans="1:93" ht="15" customHeight="1">
      <c r="A193" s="1140">
        <v>517</v>
      </c>
      <c r="B193" s="1141" t="s">
        <v>14369</v>
      </c>
      <c r="C193" s="1141" t="s">
        <v>17437</v>
      </c>
      <c r="D193" s="1141"/>
      <c r="E193" s="1141" t="s">
        <v>17438</v>
      </c>
      <c r="F193" s="1141" t="s">
        <v>491</v>
      </c>
      <c r="G193" s="1141" t="s">
        <v>15786</v>
      </c>
      <c r="H193" s="1141" t="s">
        <v>515</v>
      </c>
      <c r="I193" s="1141" t="s">
        <v>2609</v>
      </c>
      <c r="J193" s="1141" t="s">
        <v>16139</v>
      </c>
      <c r="K193" s="1141"/>
      <c r="L193" s="1141">
        <v>2023</v>
      </c>
      <c r="M193" s="1144">
        <v>45024</v>
      </c>
      <c r="N193" s="1144">
        <v>45026</v>
      </c>
      <c r="O193" s="1144">
        <v>45026</v>
      </c>
      <c r="P193" s="1144">
        <v>45026</v>
      </c>
      <c r="Q193" s="1141" t="s">
        <v>15089</v>
      </c>
      <c r="R193" s="1141" t="s">
        <v>15788</v>
      </c>
      <c r="S193" s="1141">
        <v>2</v>
      </c>
      <c r="T193" s="1141" t="s">
        <v>15947</v>
      </c>
      <c r="U193" s="1144">
        <v>45087</v>
      </c>
      <c r="V193" s="1141" t="s">
        <v>15788</v>
      </c>
      <c r="W193" s="1141" t="s">
        <v>17395</v>
      </c>
      <c r="X193" s="1141" t="s">
        <v>17439</v>
      </c>
      <c r="Y193" s="1141" t="s">
        <v>17440</v>
      </c>
      <c r="Z193" s="1141" t="s">
        <v>17441</v>
      </c>
      <c r="AA193" s="1141" t="s">
        <v>15793</v>
      </c>
      <c r="AB193" s="1141" t="s">
        <v>52</v>
      </c>
      <c r="AC193" s="1141">
        <v>2</v>
      </c>
      <c r="AD193" s="1141" t="s">
        <v>6359</v>
      </c>
      <c r="AE193" s="1141" t="s">
        <v>10509</v>
      </c>
      <c r="AF193" s="1141" t="s">
        <v>17399</v>
      </c>
      <c r="AG193" s="1141" t="s">
        <v>17400</v>
      </c>
      <c r="AH193" s="1141" t="s">
        <v>17401</v>
      </c>
      <c r="AI193" s="1141" t="s">
        <v>17442</v>
      </c>
      <c r="AJ193" s="1145">
        <v>45183</v>
      </c>
      <c r="AK193" s="1141" t="s">
        <v>12821</v>
      </c>
      <c r="AL193" s="1141"/>
      <c r="AM193" s="1141" t="s">
        <v>15937</v>
      </c>
      <c r="AN193" s="1141">
        <v>300</v>
      </c>
      <c r="AO193" s="1141" t="s">
        <v>15800</v>
      </c>
      <c r="AP193" s="1141" t="s">
        <v>14510</v>
      </c>
      <c r="AQ193" s="1141" t="s">
        <v>14466</v>
      </c>
      <c r="AR193" s="1141"/>
      <c r="AS193" s="1141" t="s">
        <v>17443</v>
      </c>
      <c r="AT193" s="1141" t="s">
        <v>2609</v>
      </c>
      <c r="AU193" s="1141">
        <v>13.33</v>
      </c>
      <c r="AV193" s="1141" t="s">
        <v>16195</v>
      </c>
      <c r="AW193" s="1141" t="s">
        <v>16105</v>
      </c>
      <c r="AX193" s="1141"/>
      <c r="AY193" s="1141"/>
      <c r="AZ193" s="1141"/>
      <c r="BA193" s="1141"/>
      <c r="BB193" s="1141"/>
      <c r="BC193" s="1141"/>
      <c r="BD193" s="1141"/>
      <c r="BE193" s="1141">
        <v>1</v>
      </c>
      <c r="BF193" s="1141"/>
      <c r="BG193" s="1141"/>
      <c r="BH193" s="1141"/>
      <c r="BI193" s="1141"/>
      <c r="BJ193" s="1141">
        <v>1</v>
      </c>
      <c r="BK193" s="1141"/>
      <c r="BL193" s="1141"/>
      <c r="BM193" s="1141"/>
      <c r="BN193" s="1141" t="s">
        <v>17402</v>
      </c>
      <c r="BO193" s="1141">
        <v>22825</v>
      </c>
      <c r="BP193" s="1141">
        <v>22825</v>
      </c>
      <c r="BQ193" s="1141"/>
      <c r="BR193" s="1141">
        <v>45650</v>
      </c>
      <c r="BS193" s="1141"/>
      <c r="BT193" s="1145">
        <v>45183</v>
      </c>
      <c r="BU193" s="1145">
        <v>45187</v>
      </c>
      <c r="BV193" s="1141"/>
      <c r="BW193" s="1141"/>
      <c r="BX193" s="1141"/>
      <c r="BY193" s="1141"/>
      <c r="BZ193" s="1141"/>
      <c r="CA193" s="1141"/>
      <c r="CB193" s="1141"/>
      <c r="CC193" s="1141"/>
      <c r="CD193" s="1141" t="s">
        <v>17444</v>
      </c>
      <c r="CE193" s="1157">
        <v>44995.485034722224</v>
      </c>
      <c r="CF193" s="1141"/>
      <c r="CG193" s="1141" t="s">
        <v>17443</v>
      </c>
      <c r="CH193" s="1141"/>
      <c r="CI193" s="1141"/>
      <c r="CJ193" s="1141" t="s">
        <v>17404</v>
      </c>
      <c r="CK193" s="1141" t="s">
        <v>17405</v>
      </c>
      <c r="CL193" s="1141" t="s">
        <v>2609</v>
      </c>
      <c r="CM193" s="1141" t="s">
        <v>17445</v>
      </c>
      <c r="CN193" s="1146" t="s">
        <v>298</v>
      </c>
      <c r="CO193" s="1140">
        <v>517</v>
      </c>
    </row>
    <row r="194" spans="1:93" ht="15" customHeight="1">
      <c r="A194" s="1147">
        <v>516</v>
      </c>
      <c r="B194" s="1148" t="s">
        <v>14370</v>
      </c>
      <c r="C194" s="1148" t="s">
        <v>17446</v>
      </c>
      <c r="D194" s="1150"/>
      <c r="E194" s="1148"/>
      <c r="F194" s="1148" t="s">
        <v>491</v>
      </c>
      <c r="G194" s="1148" t="s">
        <v>15786</v>
      </c>
      <c r="H194" s="1148" t="s">
        <v>515</v>
      </c>
      <c r="I194" s="1148" t="s">
        <v>2634</v>
      </c>
      <c r="J194" s="1148" t="s">
        <v>16139</v>
      </c>
      <c r="K194" s="1148"/>
      <c r="L194" s="1148">
        <v>2023</v>
      </c>
      <c r="M194" s="1148" t="s">
        <v>16397</v>
      </c>
      <c r="N194" s="1151">
        <v>45087</v>
      </c>
      <c r="O194" s="1151">
        <v>45087</v>
      </c>
      <c r="P194" s="1151">
        <v>45087</v>
      </c>
      <c r="Q194" s="1148" t="s">
        <v>15089</v>
      </c>
      <c r="R194" s="1148" t="s">
        <v>15788</v>
      </c>
      <c r="S194" s="1148">
        <v>0</v>
      </c>
      <c r="T194" s="1148" t="s">
        <v>15808</v>
      </c>
      <c r="U194" s="1151">
        <v>45087</v>
      </c>
      <c r="V194" s="1148" t="s">
        <v>15788</v>
      </c>
      <c r="W194" s="1148" t="s">
        <v>17447</v>
      </c>
      <c r="X194" s="1148"/>
      <c r="Y194" s="1148" t="s">
        <v>17448</v>
      </c>
      <c r="Z194" s="1150"/>
      <c r="AA194" s="1148" t="s">
        <v>15812</v>
      </c>
      <c r="AB194" s="1148" t="s">
        <v>2773</v>
      </c>
      <c r="AC194" s="1148">
        <v>2</v>
      </c>
      <c r="AD194" s="1148" t="s">
        <v>12714</v>
      </c>
      <c r="AE194" s="1148" t="s">
        <v>10509</v>
      </c>
      <c r="AF194" s="1148" t="s">
        <v>17449</v>
      </c>
      <c r="AG194" s="1148" t="s">
        <v>16761</v>
      </c>
      <c r="AH194" s="1148">
        <v>105615859</v>
      </c>
      <c r="AI194" s="1148" t="s">
        <v>16218</v>
      </c>
      <c r="AJ194" s="1152">
        <v>45183</v>
      </c>
      <c r="AK194" s="1148" t="s">
        <v>12821</v>
      </c>
      <c r="AL194" s="1148"/>
      <c r="AM194" s="1148" t="s">
        <v>15937</v>
      </c>
      <c r="AN194" s="1148">
        <v>100</v>
      </c>
      <c r="AO194" s="1148" t="s">
        <v>15800</v>
      </c>
      <c r="AP194" s="1148" t="s">
        <v>14510</v>
      </c>
      <c r="AQ194" s="1148"/>
      <c r="AR194" s="1148"/>
      <c r="AS194" s="1148" t="s">
        <v>14372</v>
      </c>
      <c r="AT194" s="1148" t="s">
        <v>15842</v>
      </c>
      <c r="AU194" s="1148"/>
      <c r="AV194" s="1148"/>
      <c r="AW194" s="1148" t="s">
        <v>16220</v>
      </c>
      <c r="AX194" s="1148"/>
      <c r="AY194" s="1148"/>
      <c r="AZ194" s="1148"/>
      <c r="BA194" s="1148"/>
      <c r="BB194" s="1148"/>
      <c r="BC194" s="1148"/>
      <c r="BD194" s="1148"/>
      <c r="BE194" s="1148">
        <v>1</v>
      </c>
      <c r="BF194" s="1148"/>
      <c r="BG194" s="1148"/>
      <c r="BH194" s="1148"/>
      <c r="BI194" s="1148"/>
      <c r="BJ194" s="1148">
        <v>1</v>
      </c>
      <c r="BK194" s="1148"/>
      <c r="BL194" s="1148"/>
      <c r="BM194" s="1148"/>
      <c r="BN194" s="1151">
        <v>45239</v>
      </c>
      <c r="BO194" s="1148">
        <v>8280</v>
      </c>
      <c r="BP194" s="1148">
        <v>7080</v>
      </c>
      <c r="BQ194" s="1148">
        <v>7080</v>
      </c>
      <c r="BR194" s="1148">
        <v>22440</v>
      </c>
      <c r="BS194" s="1148"/>
      <c r="BT194" s="1152">
        <v>45188</v>
      </c>
      <c r="BU194" s="1152">
        <v>45189</v>
      </c>
      <c r="BV194" s="1148"/>
      <c r="BW194" s="1148"/>
      <c r="BX194" s="1148"/>
      <c r="BY194" s="1148"/>
      <c r="BZ194" s="1148"/>
      <c r="CA194" s="1148"/>
      <c r="CB194" s="1148"/>
      <c r="CC194" s="1148" t="s">
        <v>17450</v>
      </c>
      <c r="CD194" s="1148" t="s">
        <v>16210</v>
      </c>
      <c r="CE194" s="1148" t="s">
        <v>17451</v>
      </c>
      <c r="CF194" s="1148"/>
      <c r="CG194" s="1148" t="s">
        <v>14372</v>
      </c>
      <c r="CH194" s="1148"/>
      <c r="CI194" s="1148"/>
      <c r="CJ194" s="1148" t="s">
        <v>17452</v>
      </c>
      <c r="CK194" s="1148" t="s">
        <v>17453</v>
      </c>
      <c r="CL194" s="1148" t="s">
        <v>2634</v>
      </c>
      <c r="CM194" s="1148" t="e">
        <v>#N/A</v>
      </c>
      <c r="CN194" s="1155" t="e">
        <v>#N/A</v>
      </c>
      <c r="CO194" s="1147">
        <v>516</v>
      </c>
    </row>
    <row r="195" spans="1:93" ht="15" customHeight="1">
      <c r="A195" s="1140">
        <v>498</v>
      </c>
      <c r="B195" s="1141" t="s">
        <v>14374</v>
      </c>
      <c r="C195" s="1141" t="s">
        <v>17454</v>
      </c>
      <c r="D195" s="1143"/>
      <c r="E195" s="1141"/>
      <c r="F195" s="1141" t="s">
        <v>491</v>
      </c>
      <c r="G195" s="1141" t="s">
        <v>15786</v>
      </c>
      <c r="H195" s="1141" t="s">
        <v>491</v>
      </c>
      <c r="I195" s="1141" t="s">
        <v>2634</v>
      </c>
      <c r="J195" s="1141" t="s">
        <v>16139</v>
      </c>
      <c r="K195" s="1141"/>
      <c r="L195" s="1141">
        <v>2023</v>
      </c>
      <c r="M195" s="1141" t="s">
        <v>16446</v>
      </c>
      <c r="N195" s="1141" t="s">
        <v>16793</v>
      </c>
      <c r="O195" s="1141" t="s">
        <v>16793</v>
      </c>
      <c r="P195" s="1141" t="s">
        <v>16793</v>
      </c>
      <c r="Q195" s="1141" t="s">
        <v>15089</v>
      </c>
      <c r="R195" s="1141" t="s">
        <v>15788</v>
      </c>
      <c r="S195" s="1141">
        <v>-21</v>
      </c>
      <c r="T195" s="1141" t="s">
        <v>15808</v>
      </c>
      <c r="U195" s="1144">
        <v>45087</v>
      </c>
      <c r="V195" s="1141" t="s">
        <v>17455</v>
      </c>
      <c r="W195" s="1141" t="s">
        <v>17456</v>
      </c>
      <c r="X195" s="1143"/>
      <c r="Y195" s="1141" t="s">
        <v>17457</v>
      </c>
      <c r="Z195" s="1141" t="s">
        <v>17458</v>
      </c>
      <c r="AA195" s="1141" t="s">
        <v>15793</v>
      </c>
      <c r="AB195" s="1141" t="s">
        <v>2603</v>
      </c>
      <c r="AC195" s="1141">
        <v>2</v>
      </c>
      <c r="AD195" s="1141" t="s">
        <v>11832</v>
      </c>
      <c r="AE195" s="1141" t="s">
        <v>10509</v>
      </c>
      <c r="AF195" s="1141" t="s">
        <v>16798</v>
      </c>
      <c r="AG195" s="1141" t="s">
        <v>17006</v>
      </c>
      <c r="AH195" s="1141">
        <v>60133941402</v>
      </c>
      <c r="AI195" s="1141" t="s">
        <v>17459</v>
      </c>
      <c r="AJ195" s="1145">
        <v>45187</v>
      </c>
      <c r="AK195" s="1141" t="s">
        <v>12821</v>
      </c>
      <c r="AL195" s="1141" t="s">
        <v>17460</v>
      </c>
      <c r="AM195" s="1141" t="s">
        <v>16035</v>
      </c>
      <c r="AN195" s="1141">
        <v>400</v>
      </c>
      <c r="AO195" s="1141" t="s">
        <v>15800</v>
      </c>
      <c r="AP195" s="1141" t="s">
        <v>15818</v>
      </c>
      <c r="AQ195" s="1141" t="s">
        <v>14479</v>
      </c>
      <c r="AR195" s="1141" t="s">
        <v>2152</v>
      </c>
      <c r="AS195" s="1141"/>
      <c r="AT195" s="1141"/>
      <c r="AU195" s="1141"/>
      <c r="AV195" s="1141"/>
      <c r="AW195" s="1141" t="s">
        <v>15803</v>
      </c>
      <c r="AX195" s="1141"/>
      <c r="AY195" s="1141"/>
      <c r="AZ195" s="1141"/>
      <c r="BA195" s="1141"/>
      <c r="BB195" s="1141"/>
      <c r="BC195" s="1141"/>
      <c r="BD195" s="1141"/>
      <c r="BE195" s="1141">
        <v>1</v>
      </c>
      <c r="BF195" s="1141"/>
      <c r="BG195" s="1141"/>
      <c r="BH195" s="1141"/>
      <c r="BI195" s="1141"/>
      <c r="BJ195" s="1141">
        <v>1</v>
      </c>
      <c r="BK195" s="1141"/>
      <c r="BL195" s="1141"/>
      <c r="BM195" s="1141">
        <v>12971</v>
      </c>
      <c r="BN195" s="1141" t="s">
        <v>16258</v>
      </c>
      <c r="BO195" s="1141">
        <v>201300</v>
      </c>
      <c r="BP195" s="1141">
        <v>192000</v>
      </c>
      <c r="BQ195" s="1141">
        <v>192000</v>
      </c>
      <c r="BR195" s="1141">
        <v>585300</v>
      </c>
      <c r="BS195" s="1141"/>
      <c r="BT195" s="1145">
        <v>45189</v>
      </c>
      <c r="BU195" s="1145">
        <v>45189</v>
      </c>
      <c r="BV195" s="1141"/>
      <c r="BW195" s="1141"/>
      <c r="BX195" s="1141"/>
      <c r="BY195" s="1141"/>
      <c r="BZ195" s="1141"/>
      <c r="CA195" s="1141"/>
      <c r="CB195" s="1141"/>
      <c r="CC195" s="1141" t="s">
        <v>16391</v>
      </c>
      <c r="CD195" s="1141" t="s">
        <v>16210</v>
      </c>
      <c r="CE195" s="1141" t="s">
        <v>17461</v>
      </c>
      <c r="CF195" s="1141"/>
      <c r="CG195" s="1141"/>
      <c r="CH195" s="1141"/>
      <c r="CI195" s="1141"/>
      <c r="CJ195" s="1141" t="s">
        <v>17462</v>
      </c>
      <c r="CK195" s="1141" t="s">
        <v>17463</v>
      </c>
      <c r="CL195" s="1141" t="s">
        <v>2609</v>
      </c>
      <c r="CM195" s="1141" t="s">
        <v>17464</v>
      </c>
      <c r="CN195" s="1146" t="s">
        <v>294</v>
      </c>
      <c r="CO195" s="1140">
        <v>498</v>
      </c>
    </row>
    <row r="196" spans="1:93" ht="15" customHeight="1">
      <c r="A196" s="1147">
        <v>481</v>
      </c>
      <c r="B196" s="1148" t="s">
        <v>14375</v>
      </c>
      <c r="C196" s="1148" t="s">
        <v>17465</v>
      </c>
      <c r="D196" s="1148"/>
      <c r="E196" s="1148"/>
      <c r="F196" s="1148" t="s">
        <v>491</v>
      </c>
      <c r="G196" s="1148" t="s">
        <v>15786</v>
      </c>
      <c r="H196" s="1148" t="s">
        <v>491</v>
      </c>
      <c r="I196" s="1148" t="s">
        <v>2609</v>
      </c>
      <c r="J196" s="1148" t="s">
        <v>16139</v>
      </c>
      <c r="K196" s="1148"/>
      <c r="L196" s="1148">
        <v>2023</v>
      </c>
      <c r="M196" s="1148" t="s">
        <v>2624</v>
      </c>
      <c r="N196" s="1151">
        <v>44937</v>
      </c>
      <c r="O196" s="1151">
        <v>44937</v>
      </c>
      <c r="P196" s="1151">
        <v>44937</v>
      </c>
      <c r="Q196" s="1148" t="s">
        <v>15258</v>
      </c>
      <c r="R196" s="1148" t="s">
        <v>15788</v>
      </c>
      <c r="S196" s="1148">
        <v>-26</v>
      </c>
      <c r="T196" s="1148" t="s">
        <v>15808</v>
      </c>
      <c r="U196" s="1151">
        <v>45087</v>
      </c>
      <c r="V196" s="1148" t="s">
        <v>15788</v>
      </c>
      <c r="W196" s="1148" t="s">
        <v>17111</v>
      </c>
      <c r="X196" s="1150"/>
      <c r="Y196" s="1148" t="s">
        <v>17466</v>
      </c>
      <c r="Z196" s="1148" t="s">
        <v>17467</v>
      </c>
      <c r="AA196" s="1148" t="s">
        <v>15862</v>
      </c>
      <c r="AB196" s="1148" t="s">
        <v>908</v>
      </c>
      <c r="AC196" s="1148">
        <v>2</v>
      </c>
      <c r="AD196" s="1148" t="s">
        <v>7705</v>
      </c>
      <c r="AE196" s="1148" t="s">
        <v>10509</v>
      </c>
      <c r="AF196" s="1148" t="s">
        <v>17114</v>
      </c>
      <c r="AG196" s="1148" t="s">
        <v>16761</v>
      </c>
      <c r="AH196" s="1148" t="s">
        <v>16845</v>
      </c>
      <c r="AI196" s="1148" t="s">
        <v>16459</v>
      </c>
      <c r="AJ196" s="1152">
        <v>45190</v>
      </c>
      <c r="AK196" s="1148" t="s">
        <v>12821</v>
      </c>
      <c r="AL196" s="1148" t="s">
        <v>17468</v>
      </c>
      <c r="AM196" s="1148" t="s">
        <v>15799</v>
      </c>
      <c r="AN196" s="1148">
        <v>100</v>
      </c>
      <c r="AO196" s="1148" t="s">
        <v>15800</v>
      </c>
      <c r="AP196" s="1148" t="s">
        <v>16000</v>
      </c>
      <c r="AQ196" s="1148" t="s">
        <v>16001</v>
      </c>
      <c r="AR196" s="1148"/>
      <c r="AS196" s="1148" t="s">
        <v>17469</v>
      </c>
      <c r="AT196" s="1148" t="s">
        <v>2609</v>
      </c>
      <c r="AU196" s="1148">
        <v>15.38</v>
      </c>
      <c r="AV196" s="1148" t="s">
        <v>16195</v>
      </c>
      <c r="AW196" s="1148" t="s">
        <v>16025</v>
      </c>
      <c r="AX196" s="1148"/>
      <c r="AY196" s="1148"/>
      <c r="AZ196" s="1148"/>
      <c r="BA196" s="1148"/>
      <c r="BB196" s="1148"/>
      <c r="BC196" s="1148"/>
      <c r="BD196" s="1148"/>
      <c r="BE196" s="1148">
        <v>1</v>
      </c>
      <c r="BF196" s="1148"/>
      <c r="BG196" s="1148"/>
      <c r="BH196" s="1148"/>
      <c r="BI196" s="1148"/>
      <c r="BJ196" s="1148">
        <v>1</v>
      </c>
      <c r="BK196" s="1148"/>
      <c r="BL196" s="1148"/>
      <c r="BM196" s="1148"/>
      <c r="BN196" s="1148" t="s">
        <v>15954</v>
      </c>
      <c r="BO196" s="1148">
        <v>124849</v>
      </c>
      <c r="BP196" s="1148"/>
      <c r="BQ196" s="1148"/>
      <c r="BR196" s="1148">
        <v>124849</v>
      </c>
      <c r="BS196" s="1148"/>
      <c r="BT196" s="1152">
        <v>45191</v>
      </c>
      <c r="BU196" s="1152">
        <v>45194</v>
      </c>
      <c r="BV196" s="1148"/>
      <c r="BW196" s="1148"/>
      <c r="BX196" s="1148"/>
      <c r="BY196" s="1148"/>
      <c r="BZ196" s="1148"/>
      <c r="CA196" s="1148"/>
      <c r="CB196" s="1148"/>
      <c r="CC196" s="1148"/>
      <c r="CD196" s="1148" t="s">
        <v>16511</v>
      </c>
      <c r="CE196" s="1154">
        <v>44936.451111111113</v>
      </c>
      <c r="CF196" s="1148"/>
      <c r="CG196" s="1148" t="s">
        <v>17469</v>
      </c>
      <c r="CH196" s="1148"/>
      <c r="CI196" s="1148"/>
      <c r="CJ196" s="1148" t="s">
        <v>17470</v>
      </c>
      <c r="CK196" s="1148" t="s">
        <v>17471</v>
      </c>
      <c r="CL196" s="1148" t="s">
        <v>2609</v>
      </c>
      <c r="CM196" s="1148" t="s">
        <v>17472</v>
      </c>
      <c r="CN196" s="1155" t="s">
        <v>16172</v>
      </c>
      <c r="CO196" s="1147">
        <v>481</v>
      </c>
    </row>
    <row r="197" spans="1:93" ht="15" customHeight="1">
      <c r="A197" s="1140">
        <v>479</v>
      </c>
      <c r="B197" s="1141" t="s">
        <v>14376</v>
      </c>
      <c r="C197" s="1141" t="s">
        <v>17473</v>
      </c>
      <c r="D197" s="1141"/>
      <c r="E197" s="1141"/>
      <c r="F197" s="1141" t="s">
        <v>491</v>
      </c>
      <c r="G197" s="1141" t="s">
        <v>15786</v>
      </c>
      <c r="H197" s="1141" t="s">
        <v>491</v>
      </c>
      <c r="I197" s="1141" t="s">
        <v>2609</v>
      </c>
      <c r="J197" s="1141" t="s">
        <v>16139</v>
      </c>
      <c r="K197" s="1141"/>
      <c r="L197" s="1141">
        <v>2023</v>
      </c>
      <c r="M197" s="1141" t="s">
        <v>2624</v>
      </c>
      <c r="N197" s="1144">
        <v>44937</v>
      </c>
      <c r="O197" s="1144">
        <v>44937</v>
      </c>
      <c r="P197" s="1144">
        <v>44937</v>
      </c>
      <c r="Q197" s="1141" t="s">
        <v>15258</v>
      </c>
      <c r="R197" s="1141" t="s">
        <v>15788</v>
      </c>
      <c r="S197" s="1141">
        <v>-26</v>
      </c>
      <c r="T197" s="1141" t="s">
        <v>15808</v>
      </c>
      <c r="U197" s="1144">
        <v>45087</v>
      </c>
      <c r="V197" s="1141" t="s">
        <v>15788</v>
      </c>
      <c r="W197" s="1141" t="s">
        <v>17111</v>
      </c>
      <c r="X197" s="1143"/>
      <c r="Y197" s="1141" t="s">
        <v>17474</v>
      </c>
      <c r="Z197" s="1141" t="s">
        <v>17475</v>
      </c>
      <c r="AA197" s="1141" t="s">
        <v>15862</v>
      </c>
      <c r="AB197" s="1141" t="s">
        <v>908</v>
      </c>
      <c r="AC197" s="1141">
        <v>2</v>
      </c>
      <c r="AD197" s="1141" t="s">
        <v>7306</v>
      </c>
      <c r="AE197" s="1141" t="s">
        <v>10509</v>
      </c>
      <c r="AF197" s="1141" t="s">
        <v>17114</v>
      </c>
      <c r="AG197" s="1141" t="s">
        <v>16761</v>
      </c>
      <c r="AH197" s="1141" t="s">
        <v>16845</v>
      </c>
      <c r="AI197" s="1141" t="s">
        <v>16459</v>
      </c>
      <c r="AJ197" s="1145">
        <v>45191</v>
      </c>
      <c r="AK197" s="1141" t="s">
        <v>12821</v>
      </c>
      <c r="AL197" s="1141" t="s">
        <v>17468</v>
      </c>
      <c r="AM197" s="1141" t="s">
        <v>15799</v>
      </c>
      <c r="AN197" s="1141">
        <v>100</v>
      </c>
      <c r="AO197" s="1141" t="s">
        <v>15800</v>
      </c>
      <c r="AP197" s="1141" t="s">
        <v>16000</v>
      </c>
      <c r="AQ197" s="1141" t="s">
        <v>16001</v>
      </c>
      <c r="AR197" s="1141"/>
      <c r="AS197" s="1141" t="s">
        <v>17476</v>
      </c>
      <c r="AT197" s="1141" t="s">
        <v>2609</v>
      </c>
      <c r="AU197" s="1141">
        <v>15.38</v>
      </c>
      <c r="AV197" s="1141" t="s">
        <v>16195</v>
      </c>
      <c r="AW197" s="1141" t="s">
        <v>16025</v>
      </c>
      <c r="AX197" s="1141"/>
      <c r="AY197" s="1141"/>
      <c r="AZ197" s="1141"/>
      <c r="BA197" s="1141"/>
      <c r="BB197" s="1141"/>
      <c r="BC197" s="1141"/>
      <c r="BD197" s="1141"/>
      <c r="BE197" s="1141">
        <v>1</v>
      </c>
      <c r="BF197" s="1141"/>
      <c r="BG197" s="1141"/>
      <c r="BH197" s="1141"/>
      <c r="BI197" s="1141"/>
      <c r="BJ197" s="1141">
        <v>1</v>
      </c>
      <c r="BK197" s="1141"/>
      <c r="BL197" s="1141"/>
      <c r="BM197" s="1141"/>
      <c r="BN197" s="1141" t="s">
        <v>15954</v>
      </c>
      <c r="BO197" s="1141">
        <v>124849</v>
      </c>
      <c r="BP197" s="1141"/>
      <c r="BQ197" s="1141"/>
      <c r="BR197" s="1141">
        <v>124849</v>
      </c>
      <c r="BS197" s="1141"/>
      <c r="BT197" s="1145">
        <v>45191</v>
      </c>
      <c r="BU197" s="1145">
        <v>45194</v>
      </c>
      <c r="BV197" s="1141"/>
      <c r="BW197" s="1141"/>
      <c r="BX197" s="1141"/>
      <c r="BY197" s="1141"/>
      <c r="BZ197" s="1141"/>
      <c r="CA197" s="1141"/>
      <c r="CB197" s="1141"/>
      <c r="CC197" s="1141"/>
      <c r="CD197" s="1141" t="s">
        <v>16511</v>
      </c>
      <c r="CE197" s="1157">
        <v>44967.436539351853</v>
      </c>
      <c r="CF197" s="1141"/>
      <c r="CG197" s="1141" t="s">
        <v>17476</v>
      </c>
      <c r="CH197" s="1141"/>
      <c r="CI197" s="1141"/>
      <c r="CJ197" s="1141" t="s">
        <v>17470</v>
      </c>
      <c r="CK197" s="1141" t="s">
        <v>17471</v>
      </c>
      <c r="CL197" s="1141" t="s">
        <v>2609</v>
      </c>
      <c r="CM197" s="1141" t="s">
        <v>17477</v>
      </c>
      <c r="CN197" s="1146" t="s">
        <v>16172</v>
      </c>
      <c r="CO197" s="1140">
        <v>479</v>
      </c>
    </row>
    <row r="198" spans="1:93" ht="15" customHeight="1">
      <c r="A198" s="1147">
        <v>428</v>
      </c>
      <c r="B198" s="1148" t="s">
        <v>13680</v>
      </c>
      <c r="C198" s="1148" t="s">
        <v>13681</v>
      </c>
      <c r="D198" s="1148"/>
      <c r="E198" s="1148"/>
      <c r="F198" s="1148" t="s">
        <v>491</v>
      </c>
      <c r="G198" s="1148" t="s">
        <v>15786</v>
      </c>
      <c r="H198" s="1148" t="s">
        <v>491</v>
      </c>
      <c r="I198" s="1148" t="s">
        <v>2634</v>
      </c>
      <c r="J198" s="1148" t="s">
        <v>16139</v>
      </c>
      <c r="K198" s="1148"/>
      <c r="L198" s="1148">
        <v>2023</v>
      </c>
      <c r="M198" s="1148" t="s">
        <v>3463</v>
      </c>
      <c r="N198" s="1148" t="s">
        <v>13682</v>
      </c>
      <c r="O198" s="1148" t="s">
        <v>13682</v>
      </c>
      <c r="P198" s="1148" t="s">
        <v>13682</v>
      </c>
      <c r="Q198" s="1148" t="s">
        <v>15258</v>
      </c>
      <c r="R198" s="1148" t="s">
        <v>15788</v>
      </c>
      <c r="S198" s="1148">
        <v>-43</v>
      </c>
      <c r="T198" s="1148" t="s">
        <v>15808</v>
      </c>
      <c r="U198" s="1151">
        <v>45087</v>
      </c>
      <c r="V198" s="1148" t="s">
        <v>17478</v>
      </c>
      <c r="W198" s="1148" t="s">
        <v>17313</v>
      </c>
      <c r="X198" s="1148" t="s">
        <v>17479</v>
      </c>
      <c r="Y198" s="1148" t="s">
        <v>17480</v>
      </c>
      <c r="Z198" s="1150"/>
      <c r="AA198" s="1148" t="s">
        <v>15793</v>
      </c>
      <c r="AB198" s="1148" t="s">
        <v>2603</v>
      </c>
      <c r="AC198" s="1148">
        <v>2</v>
      </c>
      <c r="AD198" s="1148" t="s">
        <v>6710</v>
      </c>
      <c r="AE198" s="1148" t="s">
        <v>10509</v>
      </c>
      <c r="AF198" s="1148" t="s">
        <v>17481</v>
      </c>
      <c r="AG198" s="1148" t="s">
        <v>17276</v>
      </c>
      <c r="AH198" s="1148" t="s">
        <v>17277</v>
      </c>
      <c r="AI198" s="1148" t="s">
        <v>17482</v>
      </c>
      <c r="AJ198" s="1152">
        <v>45195</v>
      </c>
      <c r="AK198" s="1148" t="s">
        <v>12821</v>
      </c>
      <c r="AL198" s="1148" t="s">
        <v>17483</v>
      </c>
      <c r="AM198" s="1148" t="s">
        <v>15817</v>
      </c>
      <c r="AN198" s="1148">
        <v>8</v>
      </c>
      <c r="AO198" s="1148" t="s">
        <v>15800</v>
      </c>
      <c r="AP198" s="1148" t="s">
        <v>15818</v>
      </c>
      <c r="AQ198" s="1148" t="s">
        <v>14466</v>
      </c>
      <c r="AR198" s="1148" t="s">
        <v>2152</v>
      </c>
      <c r="AS198" s="1148"/>
      <c r="AT198" s="1148"/>
      <c r="AU198" s="1148"/>
      <c r="AV198" s="1148"/>
      <c r="AW198" s="1148" t="s">
        <v>16105</v>
      </c>
      <c r="AX198" s="1148"/>
      <c r="AY198" s="1148"/>
      <c r="AZ198" s="1148"/>
      <c r="BA198" s="1148"/>
      <c r="BB198" s="1148"/>
      <c r="BC198" s="1148"/>
      <c r="BD198" s="1148"/>
      <c r="BE198" s="1148">
        <v>1</v>
      </c>
      <c r="BF198" s="1148"/>
      <c r="BG198" s="1148"/>
      <c r="BH198" s="1148"/>
      <c r="BI198" s="1148"/>
      <c r="BJ198" s="1148">
        <v>1</v>
      </c>
      <c r="BK198" s="1148"/>
      <c r="BL198" s="1148"/>
      <c r="BM198" s="1148"/>
      <c r="BN198" s="1148" t="s">
        <v>16848</v>
      </c>
      <c r="BO198" s="1148">
        <v>15360</v>
      </c>
      <c r="BP198" s="1148">
        <v>15360</v>
      </c>
      <c r="BQ198" s="1148">
        <v>15360</v>
      </c>
      <c r="BR198" s="1148">
        <v>46080</v>
      </c>
      <c r="BS198" s="1148"/>
      <c r="BT198" s="1152">
        <v>45196</v>
      </c>
      <c r="BU198" s="1152">
        <v>45203</v>
      </c>
      <c r="BV198" s="1148"/>
      <c r="BW198" s="1148"/>
      <c r="BX198" s="1148"/>
      <c r="BY198" s="1148"/>
      <c r="BZ198" s="1148"/>
      <c r="CA198" s="1148"/>
      <c r="CB198" s="1148"/>
      <c r="CC198" s="1153" t="s">
        <v>17484</v>
      </c>
      <c r="CD198" s="1148" t="s">
        <v>16210</v>
      </c>
      <c r="CE198" s="1154">
        <v>45026.51054398148</v>
      </c>
      <c r="CF198" s="1148"/>
      <c r="CG198" s="1148"/>
      <c r="CH198" s="1148"/>
      <c r="CI198" s="1148"/>
      <c r="CJ198" s="1148"/>
      <c r="CK198" s="1148" t="s">
        <v>17485</v>
      </c>
      <c r="CL198" s="1148" t="s">
        <v>2609</v>
      </c>
      <c r="CM198" s="1148" t="s">
        <v>17486</v>
      </c>
      <c r="CN198" s="1155" t="s">
        <v>294</v>
      </c>
      <c r="CO198" s="1147">
        <v>428</v>
      </c>
    </row>
  </sheetData>
  <autoFilter ref="A2:CN2" xr:uid="{129055CD-9889-4C66-82F3-3B6AE421C83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BB163-7842-4E76-9AC1-65D61C0CC8BF}">
  <dimension ref="A1:BL75"/>
  <sheetViews>
    <sheetView workbookViewId="0">
      <pane xSplit="6" ySplit="3" topLeftCell="AF58" activePane="bottomRight" state="frozen"/>
      <selection pane="bottomRight" activeCell="BE1" sqref="BE1"/>
      <selection pane="bottomLeft"/>
      <selection pane="topRight"/>
    </sheetView>
  </sheetViews>
  <sheetFormatPr defaultRowHeight="15"/>
  <cols>
    <col min="2" max="2" width="11.5703125" customWidth="1"/>
    <col min="3" max="3" width="11.140625" customWidth="1"/>
    <col min="4" max="5" width="11.5703125" customWidth="1"/>
    <col min="6" max="7" width="9.140625" customWidth="1"/>
    <col min="8" max="8" width="12.7109375" customWidth="1"/>
    <col min="9" max="9" width="10.5703125" customWidth="1"/>
    <col min="10" max="10" width="13.85546875" customWidth="1"/>
    <col min="11" max="11" width="14.85546875" customWidth="1"/>
    <col min="12" max="12" width="13.28515625" customWidth="1"/>
    <col min="13" max="13" width="12.5703125" customWidth="1"/>
    <col min="14" max="14" width="10.85546875" customWidth="1"/>
    <col min="15" max="15" width="9.140625" customWidth="1"/>
    <col min="16" max="16" width="12.140625" customWidth="1"/>
    <col min="17" max="29" width="9.140625" customWidth="1"/>
    <col min="30" max="30" width="9.28515625" customWidth="1"/>
    <col min="31" max="31" width="9.140625" customWidth="1"/>
    <col min="32" max="32" width="9.28515625" customWidth="1"/>
    <col min="33" max="39" width="9.140625" customWidth="1"/>
    <col min="40" max="40" width="10.42578125" customWidth="1"/>
    <col min="41" max="45" width="9.140625" customWidth="1"/>
    <col min="46" max="46" width="9.28515625" bestFit="1" customWidth="1"/>
    <col min="48" max="48" width="11.5703125" customWidth="1"/>
    <col min="49" max="50" width="0" hidden="1" customWidth="1"/>
    <col min="51" max="51" width="9.28515625" hidden="1" customWidth="1"/>
    <col min="52" max="53" width="0" hidden="1" customWidth="1"/>
    <col min="54" max="54" width="9.28515625" hidden="1" customWidth="1"/>
    <col min="55" max="55" width="0" hidden="1" customWidth="1"/>
    <col min="63" max="63" width="16.42578125" customWidth="1"/>
  </cols>
  <sheetData>
    <row r="1" spans="1:64">
      <c r="A1" s="588" t="s">
        <v>17487</v>
      </c>
    </row>
    <row r="2" spans="1:64">
      <c r="A2" s="575"/>
      <c r="B2" s="575"/>
      <c r="C2" s="575"/>
      <c r="D2" s="575"/>
      <c r="E2" s="575"/>
      <c r="F2" s="575"/>
      <c r="G2" s="575"/>
      <c r="H2" s="575"/>
      <c r="I2" s="575"/>
      <c r="J2" s="575"/>
      <c r="K2" s="575"/>
      <c r="L2" s="575"/>
      <c r="M2" s="575"/>
      <c r="N2" s="575"/>
      <c r="O2" s="575"/>
      <c r="P2" s="575"/>
      <c r="Q2" s="575"/>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c r="BC2" s="575"/>
      <c r="BD2" s="575"/>
      <c r="BE2" s="575"/>
      <c r="BF2" s="575"/>
      <c r="BG2" s="575"/>
      <c r="BH2" s="575"/>
      <c r="BI2" s="575"/>
      <c r="BJ2" s="575"/>
      <c r="BK2" s="575"/>
      <c r="BL2" s="575"/>
    </row>
    <row r="3" spans="1:64" s="579" customFormat="1" ht="36">
      <c r="A3" s="578" t="s">
        <v>17488</v>
      </c>
      <c r="B3" s="578" t="s">
        <v>15781</v>
      </c>
      <c r="C3" s="578" t="s">
        <v>15444</v>
      </c>
      <c r="D3" s="580" t="s">
        <v>17489</v>
      </c>
      <c r="E3" s="580" t="s">
        <v>17490</v>
      </c>
      <c r="F3" s="578" t="s">
        <v>15445</v>
      </c>
      <c r="G3" s="578" t="s">
        <v>15702</v>
      </c>
      <c r="H3" s="578" t="s">
        <v>15703</v>
      </c>
      <c r="I3" s="578" t="s">
        <v>15704</v>
      </c>
      <c r="J3" s="578" t="s">
        <v>15705</v>
      </c>
      <c r="K3" s="578" t="s">
        <v>15446</v>
      </c>
      <c r="L3" s="578" t="s">
        <v>15706</v>
      </c>
      <c r="M3" s="578" t="s">
        <v>15708</v>
      </c>
      <c r="N3" s="578" t="s">
        <v>15733</v>
      </c>
      <c r="O3" s="578" t="s">
        <v>17491</v>
      </c>
      <c r="P3" s="578" t="s">
        <v>15734</v>
      </c>
      <c r="Q3" s="578" t="s">
        <v>15735</v>
      </c>
      <c r="R3" s="578" t="s">
        <v>6043</v>
      </c>
      <c r="S3" s="578" t="s">
        <v>17492</v>
      </c>
      <c r="T3" s="578" t="s">
        <v>17493</v>
      </c>
      <c r="U3" s="578" t="s">
        <v>10509</v>
      </c>
      <c r="V3" s="578" t="s">
        <v>17494</v>
      </c>
      <c r="W3" s="578" t="s">
        <v>17495</v>
      </c>
      <c r="X3" s="578" t="s">
        <v>17496</v>
      </c>
      <c r="Y3" s="578" t="s">
        <v>17497</v>
      </c>
      <c r="Z3" s="578" t="s">
        <v>17498</v>
      </c>
      <c r="AA3" s="578" t="s">
        <v>17499</v>
      </c>
      <c r="AB3" s="578" t="s">
        <v>17500</v>
      </c>
      <c r="AC3" s="578" t="s">
        <v>17501</v>
      </c>
      <c r="AD3" s="578" t="s">
        <v>17502</v>
      </c>
      <c r="AE3" s="578" t="s">
        <v>17503</v>
      </c>
      <c r="AF3" s="578" t="s">
        <v>17504</v>
      </c>
      <c r="AG3" s="578" t="s">
        <v>538</v>
      </c>
      <c r="AH3" s="578" t="s">
        <v>17505</v>
      </c>
      <c r="AI3" s="578" t="s">
        <v>17506</v>
      </c>
      <c r="AJ3" s="578" t="s">
        <v>17507</v>
      </c>
      <c r="AK3" s="578" t="s">
        <v>17508</v>
      </c>
      <c r="AL3" s="578" t="s">
        <v>17509</v>
      </c>
      <c r="AM3" s="578" t="s">
        <v>17510</v>
      </c>
      <c r="AN3" s="578" t="s">
        <v>17511</v>
      </c>
      <c r="AO3" s="578" t="s">
        <v>17512</v>
      </c>
      <c r="AP3" s="578" t="s">
        <v>17513</v>
      </c>
      <c r="AQ3" s="578" t="s">
        <v>17514</v>
      </c>
      <c r="AR3" s="578" t="s">
        <v>17515</v>
      </c>
      <c r="AS3" s="587" t="s">
        <v>17516</v>
      </c>
      <c r="AT3" s="578" t="s">
        <v>17517</v>
      </c>
      <c r="AU3" s="578" t="s">
        <v>1518</v>
      </c>
      <c r="AV3" s="578" t="s">
        <v>17518</v>
      </c>
      <c r="AW3" s="578" t="s">
        <v>691</v>
      </c>
      <c r="AX3" s="578" t="s">
        <v>17519</v>
      </c>
      <c r="AY3" s="578" t="s">
        <v>693</v>
      </c>
      <c r="AZ3" s="578" t="s">
        <v>17520</v>
      </c>
      <c r="BA3" s="578" t="s">
        <v>17521</v>
      </c>
      <c r="BB3" s="578" t="s">
        <v>14847</v>
      </c>
      <c r="BC3" s="578" t="s">
        <v>17522</v>
      </c>
      <c r="BD3" s="587" t="s">
        <v>15455</v>
      </c>
      <c r="BE3" s="578" t="s">
        <v>17523</v>
      </c>
      <c r="BF3" s="578" t="s">
        <v>1075</v>
      </c>
      <c r="BG3" s="578" t="s">
        <v>14966</v>
      </c>
      <c r="BH3" s="578" t="s">
        <v>17524</v>
      </c>
      <c r="BI3" s="578" t="s">
        <v>15453</v>
      </c>
      <c r="BJ3" s="578" t="s">
        <v>17525</v>
      </c>
      <c r="BK3" s="578" t="s">
        <v>17526</v>
      </c>
      <c r="BL3" s="578" t="s">
        <v>17527</v>
      </c>
    </row>
    <row r="4" spans="1:64">
      <c r="A4" s="575" t="s">
        <v>17528</v>
      </c>
      <c r="B4" s="575" t="s">
        <v>3870</v>
      </c>
      <c r="C4" s="575" t="s">
        <v>3871</v>
      </c>
      <c r="D4" s="575">
        <v>187</v>
      </c>
      <c r="E4" s="575" t="s">
        <v>105</v>
      </c>
      <c r="F4" s="575" t="s">
        <v>3869</v>
      </c>
      <c r="G4" s="575">
        <v>0</v>
      </c>
      <c r="H4" s="575">
        <v>0</v>
      </c>
      <c r="I4" s="575" t="s">
        <v>491</v>
      </c>
      <c r="J4" s="575" t="s">
        <v>15786</v>
      </c>
      <c r="K4" s="575" t="s">
        <v>518</v>
      </c>
      <c r="L4" s="575" t="s">
        <v>2609</v>
      </c>
      <c r="M4" s="575" t="s">
        <v>16317</v>
      </c>
      <c r="N4" s="575" t="s">
        <v>15835</v>
      </c>
      <c r="O4" s="575" t="s">
        <v>17529</v>
      </c>
      <c r="P4" s="575">
        <v>800</v>
      </c>
      <c r="Q4" s="575" t="s">
        <v>15800</v>
      </c>
      <c r="R4" s="575" t="s">
        <v>14510</v>
      </c>
      <c r="S4" s="575">
        <v>0</v>
      </c>
      <c r="T4" s="575"/>
      <c r="U4" s="575" t="s">
        <v>2773</v>
      </c>
      <c r="V4" s="575" t="s">
        <v>3643</v>
      </c>
      <c r="W4" s="575" t="s">
        <v>17530</v>
      </c>
      <c r="X4" s="577">
        <v>45119</v>
      </c>
      <c r="Y4" s="575">
        <v>-45119</v>
      </c>
      <c r="Z4" s="575"/>
      <c r="AA4" s="575" t="e">
        <v>#N/A</v>
      </c>
      <c r="AB4" s="575" t="e">
        <v>#N/A</v>
      </c>
      <c r="AC4" s="575"/>
      <c r="AD4" s="575">
        <v>14890.46</v>
      </c>
      <c r="AE4" s="575" t="e">
        <v>#N/A</v>
      </c>
      <c r="AF4" s="575">
        <v>14890.46</v>
      </c>
      <c r="AG4" s="575" t="s">
        <v>3870</v>
      </c>
      <c r="AH4" s="575" t="s">
        <v>289</v>
      </c>
      <c r="AI4" s="575" t="s">
        <v>17531</v>
      </c>
      <c r="AJ4" s="577">
        <v>45134</v>
      </c>
      <c r="AK4" s="575" t="s">
        <v>17532</v>
      </c>
      <c r="AL4" s="577">
        <v>45153</v>
      </c>
      <c r="AM4" s="575">
        <v>1270</v>
      </c>
      <c r="AN4" s="575">
        <v>14</v>
      </c>
      <c r="AO4" s="575">
        <v>1.82</v>
      </c>
      <c r="AP4" s="575">
        <v>49754</v>
      </c>
      <c r="AQ4" s="575">
        <v>45190</v>
      </c>
      <c r="AR4" s="575">
        <v>71</v>
      </c>
      <c r="AS4" s="575" t="s">
        <v>17533</v>
      </c>
      <c r="AT4" s="575">
        <v>8957.75</v>
      </c>
      <c r="AU4" s="575" t="s">
        <v>12821</v>
      </c>
      <c r="AV4" s="575" t="s">
        <v>3868</v>
      </c>
      <c r="AW4" s="575">
        <v>14891</v>
      </c>
      <c r="AX4" s="575"/>
      <c r="AY4" s="575">
        <v>4072.76</v>
      </c>
      <c r="AZ4" s="575">
        <v>10818.24</v>
      </c>
      <c r="BA4" s="575" t="e">
        <v>#DIV/0!</v>
      </c>
      <c r="BB4" s="575">
        <v>4072.76</v>
      </c>
      <c r="BC4" s="575" t="e">
        <v>#N/A</v>
      </c>
      <c r="BD4" s="575" t="s">
        <v>499</v>
      </c>
      <c r="BE4" s="575" t="s">
        <v>3866</v>
      </c>
      <c r="BF4" s="575" t="s">
        <v>289</v>
      </c>
      <c r="BG4" s="575" t="s">
        <v>289</v>
      </c>
      <c r="BH4" s="575"/>
      <c r="BI4" s="575" t="s">
        <v>2678</v>
      </c>
      <c r="BJ4" s="575" t="s">
        <v>2678</v>
      </c>
      <c r="BK4" s="575"/>
      <c r="BL4" s="575"/>
    </row>
    <row r="5" spans="1:64">
      <c r="A5" s="575" t="s">
        <v>17528</v>
      </c>
      <c r="B5" s="575" t="s">
        <v>3879</v>
      </c>
      <c r="C5" s="575" t="s">
        <v>3880</v>
      </c>
      <c r="D5" s="575">
        <v>188</v>
      </c>
      <c r="E5" s="575" t="s">
        <v>105</v>
      </c>
      <c r="F5" s="575" t="s">
        <v>3878</v>
      </c>
      <c r="G5" s="575">
        <v>0</v>
      </c>
      <c r="H5" s="575">
        <v>0</v>
      </c>
      <c r="I5" s="575" t="s">
        <v>491</v>
      </c>
      <c r="J5" s="575" t="s">
        <v>15786</v>
      </c>
      <c r="K5" s="575" t="s">
        <v>518</v>
      </c>
      <c r="L5" s="575" t="s">
        <v>2609</v>
      </c>
      <c r="M5" s="575" t="s">
        <v>16317</v>
      </c>
      <c r="N5" s="575" t="s">
        <v>15835</v>
      </c>
      <c r="O5" s="575" t="s">
        <v>17529</v>
      </c>
      <c r="P5" s="575">
        <v>800</v>
      </c>
      <c r="Q5" s="575" t="s">
        <v>15800</v>
      </c>
      <c r="R5" s="575" t="s">
        <v>14510</v>
      </c>
      <c r="S5" s="575">
        <v>0</v>
      </c>
      <c r="T5" s="575"/>
      <c r="U5" s="575" t="s">
        <v>2773</v>
      </c>
      <c r="V5" s="575" t="s">
        <v>3643</v>
      </c>
      <c r="W5" s="575" t="s">
        <v>17530</v>
      </c>
      <c r="X5" s="577">
        <v>45119</v>
      </c>
      <c r="Y5" s="575">
        <v>-45119</v>
      </c>
      <c r="Z5" s="575"/>
      <c r="AA5" s="575" t="e">
        <v>#N/A</v>
      </c>
      <c r="AB5" s="575" t="e">
        <v>#N/A</v>
      </c>
      <c r="AC5" s="575"/>
      <c r="AD5" s="575">
        <v>8460.33</v>
      </c>
      <c r="AE5" s="575" t="e">
        <v>#N/A</v>
      </c>
      <c r="AF5" s="575">
        <v>8460.33</v>
      </c>
      <c r="AG5" s="575" t="s">
        <v>3879</v>
      </c>
      <c r="AH5" s="575" t="s">
        <v>289</v>
      </c>
      <c r="AI5" s="575" t="s">
        <v>17531</v>
      </c>
      <c r="AJ5" s="577">
        <v>45134</v>
      </c>
      <c r="AK5" s="575" t="s">
        <v>17532</v>
      </c>
      <c r="AL5" s="577">
        <v>45153</v>
      </c>
      <c r="AM5" s="575">
        <v>1270</v>
      </c>
      <c r="AN5" s="575">
        <v>14</v>
      </c>
      <c r="AO5" s="575">
        <v>1.82</v>
      </c>
      <c r="AP5" s="575">
        <v>49754</v>
      </c>
      <c r="AQ5" s="575">
        <v>45190</v>
      </c>
      <c r="AR5" s="575">
        <v>71</v>
      </c>
      <c r="AS5" s="575" t="s">
        <v>17533</v>
      </c>
      <c r="AT5" s="575">
        <v>8460.33</v>
      </c>
      <c r="AU5" s="575" t="s">
        <v>12821</v>
      </c>
      <c r="AV5" s="575" t="s">
        <v>3877</v>
      </c>
      <c r="AW5" s="575">
        <v>8461</v>
      </c>
      <c r="AX5" s="575"/>
      <c r="AY5" s="575">
        <v>8024.28</v>
      </c>
      <c r="AZ5" s="575">
        <v>436.72</v>
      </c>
      <c r="BA5" s="575" t="e">
        <v>#DIV/0!</v>
      </c>
      <c r="BB5" s="575">
        <v>8024.28</v>
      </c>
      <c r="BC5" s="575" t="e">
        <v>#N/A</v>
      </c>
      <c r="BD5" s="575" t="s">
        <v>499</v>
      </c>
      <c r="BE5" s="575" t="s">
        <v>3876</v>
      </c>
      <c r="BF5" s="575" t="s">
        <v>289</v>
      </c>
      <c r="BG5" s="575" t="s">
        <v>289</v>
      </c>
      <c r="BH5" s="575"/>
      <c r="BI5" s="575" t="s">
        <v>2678</v>
      </c>
      <c r="BJ5" s="575" t="s">
        <v>2678</v>
      </c>
      <c r="BK5" s="575"/>
      <c r="BL5" s="575"/>
    </row>
    <row r="6" spans="1:64">
      <c r="A6" s="575" t="s">
        <v>17528</v>
      </c>
      <c r="B6" s="575" t="s">
        <v>3885</v>
      </c>
      <c r="C6" s="575" t="s">
        <v>3886</v>
      </c>
      <c r="D6" s="575">
        <v>189</v>
      </c>
      <c r="E6" s="575" t="s">
        <v>105</v>
      </c>
      <c r="F6" s="575" t="s">
        <v>3884</v>
      </c>
      <c r="G6" s="575">
        <v>0</v>
      </c>
      <c r="H6" s="575">
        <v>0</v>
      </c>
      <c r="I6" s="575" t="s">
        <v>491</v>
      </c>
      <c r="J6" s="575" t="s">
        <v>15786</v>
      </c>
      <c r="K6" s="575" t="s">
        <v>518</v>
      </c>
      <c r="L6" s="575" t="s">
        <v>2609</v>
      </c>
      <c r="M6" s="575" t="s">
        <v>16317</v>
      </c>
      <c r="N6" s="575" t="s">
        <v>15835</v>
      </c>
      <c r="O6" s="575" t="s">
        <v>17529</v>
      </c>
      <c r="P6" s="575">
        <v>800</v>
      </c>
      <c r="Q6" s="575" t="s">
        <v>15800</v>
      </c>
      <c r="R6" s="575" t="s">
        <v>14510</v>
      </c>
      <c r="S6" s="575">
        <v>0</v>
      </c>
      <c r="T6" s="575"/>
      <c r="U6" s="575" t="s">
        <v>2773</v>
      </c>
      <c r="V6" s="575" t="s">
        <v>3643</v>
      </c>
      <c r="W6" s="575" t="s">
        <v>17530</v>
      </c>
      <c r="X6" s="577">
        <v>45119</v>
      </c>
      <c r="Y6" s="575">
        <v>-45119</v>
      </c>
      <c r="Z6" s="575"/>
      <c r="AA6" s="575" t="e">
        <v>#N/A</v>
      </c>
      <c r="AB6" s="575" t="e">
        <v>#N/A</v>
      </c>
      <c r="AC6" s="575"/>
      <c r="AD6" s="575">
        <v>14756.32</v>
      </c>
      <c r="AE6" s="575" t="e">
        <v>#N/A</v>
      </c>
      <c r="AF6" s="575">
        <v>19694.419999999998</v>
      </c>
      <c r="AG6" s="575" t="s">
        <v>3885</v>
      </c>
      <c r="AH6" s="575" t="s">
        <v>289</v>
      </c>
      <c r="AI6" s="575" t="s">
        <v>17531</v>
      </c>
      <c r="AJ6" s="577">
        <v>45134</v>
      </c>
      <c r="AK6" s="575" t="s">
        <v>17532</v>
      </c>
      <c r="AL6" s="577">
        <v>45153</v>
      </c>
      <c r="AM6" s="575">
        <v>1270</v>
      </c>
      <c r="AN6" s="575">
        <v>14</v>
      </c>
      <c r="AO6" s="575">
        <v>1.82</v>
      </c>
      <c r="AP6" s="575">
        <v>49754</v>
      </c>
      <c r="AQ6" s="575">
        <v>45190</v>
      </c>
      <c r="AR6" s="575">
        <v>71</v>
      </c>
      <c r="AS6" s="575" t="s">
        <v>17533</v>
      </c>
      <c r="AT6" s="575">
        <v>14756.32</v>
      </c>
      <c r="AU6" s="575" t="s">
        <v>12821</v>
      </c>
      <c r="AV6" s="575" t="s">
        <v>3883</v>
      </c>
      <c r="AW6" s="575">
        <v>19695</v>
      </c>
      <c r="AX6" s="575"/>
      <c r="AY6" s="575">
        <v>4816.3999999999996</v>
      </c>
      <c r="AZ6" s="575">
        <v>14878.6</v>
      </c>
      <c r="BA6" s="575" t="e">
        <v>#DIV/0!</v>
      </c>
      <c r="BB6" s="575"/>
      <c r="BC6" s="575" t="e">
        <v>#N/A</v>
      </c>
      <c r="BD6" s="575" t="s">
        <v>499</v>
      </c>
      <c r="BE6" s="575" t="s">
        <v>17534</v>
      </c>
      <c r="BF6" s="575" t="s">
        <v>2752</v>
      </c>
      <c r="BG6" s="575" t="s">
        <v>289</v>
      </c>
      <c r="BH6" s="575"/>
      <c r="BI6" s="575" t="s">
        <v>1091</v>
      </c>
      <c r="BJ6" s="575"/>
      <c r="BK6" s="575" t="s">
        <v>1091</v>
      </c>
      <c r="BL6" s="575"/>
    </row>
    <row r="7" spans="1:64">
      <c r="A7" s="575" t="s">
        <v>17528</v>
      </c>
      <c r="B7" s="575" t="s">
        <v>17535</v>
      </c>
      <c r="C7" s="575" t="s">
        <v>1778</v>
      </c>
      <c r="D7" s="575">
        <v>28</v>
      </c>
      <c r="E7" s="575" t="s">
        <v>105</v>
      </c>
      <c r="F7" s="575" t="s">
        <v>17536</v>
      </c>
      <c r="G7" s="575">
        <v>0</v>
      </c>
      <c r="H7" s="575">
        <v>0</v>
      </c>
      <c r="I7" s="575" t="s">
        <v>491</v>
      </c>
      <c r="J7" s="575" t="s">
        <v>15786</v>
      </c>
      <c r="K7" s="575" t="s">
        <v>518</v>
      </c>
      <c r="L7" s="575" t="s">
        <v>2609</v>
      </c>
      <c r="M7" s="575" t="s">
        <v>16291</v>
      </c>
      <c r="N7" s="575" t="s">
        <v>15835</v>
      </c>
      <c r="O7" s="575" t="s">
        <v>17529</v>
      </c>
      <c r="P7" s="575">
        <v>100</v>
      </c>
      <c r="Q7" s="575" t="s">
        <v>15800</v>
      </c>
      <c r="R7" s="575" t="s">
        <v>14510</v>
      </c>
      <c r="S7" s="575">
        <v>0</v>
      </c>
      <c r="T7" s="575"/>
      <c r="U7" s="575" t="s">
        <v>54</v>
      </c>
      <c r="V7" s="575" t="s">
        <v>3643</v>
      </c>
      <c r="W7" s="575" t="s">
        <v>17530</v>
      </c>
      <c r="X7" s="577">
        <v>45135</v>
      </c>
      <c r="Y7" s="575">
        <v>-45135</v>
      </c>
      <c r="Z7" s="575"/>
      <c r="AA7" s="575" t="e">
        <v>#N/A</v>
      </c>
      <c r="AB7" s="575" t="e">
        <v>#N/A</v>
      </c>
      <c r="AC7" s="575"/>
      <c r="AD7" s="575">
        <v>14085</v>
      </c>
      <c r="AE7" s="575" t="e">
        <v>#N/A</v>
      </c>
      <c r="AF7" s="575">
        <v>14085</v>
      </c>
      <c r="AG7" s="575" t="s">
        <v>17535</v>
      </c>
      <c r="AH7" s="575" t="s">
        <v>289</v>
      </c>
      <c r="AI7" s="575" t="s">
        <v>17537</v>
      </c>
      <c r="AJ7" s="577">
        <v>45148</v>
      </c>
      <c r="AK7" s="575" t="s">
        <v>17532</v>
      </c>
      <c r="AL7" s="577">
        <v>45153</v>
      </c>
      <c r="AM7" s="575">
        <v>76515</v>
      </c>
      <c r="AN7" s="575">
        <v>353</v>
      </c>
      <c r="AO7" s="575">
        <v>0.3</v>
      </c>
      <c r="AP7" s="575">
        <v>28531</v>
      </c>
      <c r="AQ7" s="575">
        <v>45190</v>
      </c>
      <c r="AR7" s="575">
        <v>55</v>
      </c>
      <c r="AS7" s="575" t="s">
        <v>17533</v>
      </c>
      <c r="AT7" s="575">
        <v>14085</v>
      </c>
      <c r="AU7" s="575" t="s">
        <v>12821</v>
      </c>
      <c r="AV7" s="575" t="s">
        <v>1775</v>
      </c>
      <c r="AW7" s="575">
        <v>14085</v>
      </c>
      <c r="AX7" s="575"/>
      <c r="AY7" s="575">
        <v>3920.45</v>
      </c>
      <c r="AZ7" s="575">
        <v>10164.549999999999</v>
      </c>
      <c r="BA7" s="575" t="e">
        <v>#DIV/0!</v>
      </c>
      <c r="BB7" s="575">
        <v>3920.45</v>
      </c>
      <c r="BC7" s="575" t="e">
        <v>#N/A</v>
      </c>
      <c r="BD7" s="575" t="s">
        <v>499</v>
      </c>
      <c r="BE7" s="575" t="s">
        <v>1773</v>
      </c>
      <c r="BF7" s="575" t="s">
        <v>289</v>
      </c>
      <c r="BG7" s="575" t="s">
        <v>289</v>
      </c>
      <c r="BH7" s="575"/>
      <c r="BI7" s="575" t="s">
        <v>1091</v>
      </c>
      <c r="BJ7" s="575"/>
      <c r="BK7" s="575" t="s">
        <v>1091</v>
      </c>
      <c r="BL7" s="575"/>
    </row>
    <row r="8" spans="1:64">
      <c r="A8" s="575" t="s">
        <v>17528</v>
      </c>
      <c r="B8" s="575" t="s">
        <v>4151</v>
      </c>
      <c r="C8" s="575" t="s">
        <v>4152</v>
      </c>
      <c r="D8" s="575">
        <v>225</v>
      </c>
      <c r="E8" s="575" t="s">
        <v>105</v>
      </c>
      <c r="F8" s="575" t="s">
        <v>17538</v>
      </c>
      <c r="G8" s="575">
        <v>0</v>
      </c>
      <c r="H8" s="575">
        <v>0</v>
      </c>
      <c r="I8" s="575" t="s">
        <v>491</v>
      </c>
      <c r="J8" s="575" t="s">
        <v>15786</v>
      </c>
      <c r="K8" s="575" t="s">
        <v>515</v>
      </c>
      <c r="L8" s="575" t="s">
        <v>2609</v>
      </c>
      <c r="M8" s="575" t="s">
        <v>16291</v>
      </c>
      <c r="N8" s="575" t="s">
        <v>15835</v>
      </c>
      <c r="O8" s="575" t="s">
        <v>17529</v>
      </c>
      <c r="P8" s="575">
        <v>800</v>
      </c>
      <c r="Q8" s="575" t="s">
        <v>15800</v>
      </c>
      <c r="R8" s="575" t="s">
        <v>14510</v>
      </c>
      <c r="S8" s="575">
        <v>0</v>
      </c>
      <c r="T8" s="575"/>
      <c r="U8" s="575" t="s">
        <v>54</v>
      </c>
      <c r="V8" s="575" t="s">
        <v>3643</v>
      </c>
      <c r="W8" s="575" t="s">
        <v>17530</v>
      </c>
      <c r="X8" s="577">
        <v>45140</v>
      </c>
      <c r="Y8" s="575">
        <v>-45140</v>
      </c>
      <c r="Z8" s="575"/>
      <c r="AA8" s="575" t="e">
        <v>#N/A</v>
      </c>
      <c r="AB8" s="575" t="e">
        <v>#N/A</v>
      </c>
      <c r="AC8" s="575"/>
      <c r="AD8" s="575">
        <v>7906.92</v>
      </c>
      <c r="AE8" s="575" t="e">
        <v>#N/A</v>
      </c>
      <c r="AF8" s="575">
        <v>7906.92</v>
      </c>
      <c r="AG8" s="575" t="s">
        <v>4151</v>
      </c>
      <c r="AH8" s="575" t="s">
        <v>289</v>
      </c>
      <c r="AI8" s="575" t="s">
        <v>17539</v>
      </c>
      <c r="AJ8" s="577">
        <v>45148</v>
      </c>
      <c r="AK8" s="575" t="s">
        <v>17532</v>
      </c>
      <c r="AL8" s="577">
        <v>45153</v>
      </c>
      <c r="AM8" s="575">
        <v>54781</v>
      </c>
      <c r="AN8" s="575">
        <v>209</v>
      </c>
      <c r="AO8" s="575">
        <v>0.52</v>
      </c>
      <c r="AP8" s="575">
        <v>0</v>
      </c>
      <c r="AQ8" s="575">
        <v>45190</v>
      </c>
      <c r="AR8" s="575">
        <v>50</v>
      </c>
      <c r="AS8" s="575" t="s">
        <v>17533</v>
      </c>
      <c r="AT8" s="575">
        <v>7906.92</v>
      </c>
      <c r="AU8" s="575" t="s">
        <v>12821</v>
      </c>
      <c r="AV8" s="575" t="s">
        <v>4149</v>
      </c>
      <c r="AW8" s="575">
        <v>7907</v>
      </c>
      <c r="AX8" s="575"/>
      <c r="AY8" s="575"/>
      <c r="AZ8" s="575">
        <v>7907</v>
      </c>
      <c r="BA8" s="575" t="e">
        <v>#DIV/0!</v>
      </c>
      <c r="BB8" s="575"/>
      <c r="BC8" s="575" t="e">
        <v>#N/A</v>
      </c>
      <c r="BD8" s="575" t="s">
        <v>8231</v>
      </c>
      <c r="BE8" s="575" t="s">
        <v>11644</v>
      </c>
      <c r="BF8" s="575" t="s">
        <v>289</v>
      </c>
      <c r="BG8" s="575" t="s">
        <v>289</v>
      </c>
      <c r="BH8" s="575"/>
      <c r="BI8" s="575"/>
      <c r="BJ8" s="575"/>
      <c r="BK8" s="575"/>
      <c r="BL8" s="575"/>
    </row>
    <row r="9" spans="1:64">
      <c r="A9" s="575" t="s">
        <v>17528</v>
      </c>
      <c r="B9" s="575" t="s">
        <v>4119</v>
      </c>
      <c r="C9" s="575" t="s">
        <v>4120</v>
      </c>
      <c r="D9" s="575">
        <v>707</v>
      </c>
      <c r="E9" s="575" t="s">
        <v>105</v>
      </c>
      <c r="F9" s="575" t="s">
        <v>4118</v>
      </c>
      <c r="G9" s="575">
        <v>0</v>
      </c>
      <c r="H9" s="575">
        <v>0</v>
      </c>
      <c r="I9" s="575" t="s">
        <v>491</v>
      </c>
      <c r="J9" s="575" t="s">
        <v>15786</v>
      </c>
      <c r="K9" s="575" t="s">
        <v>515</v>
      </c>
      <c r="L9" s="575" t="s">
        <v>2609</v>
      </c>
      <c r="M9" s="575" t="s">
        <v>16291</v>
      </c>
      <c r="N9" s="575" t="s">
        <v>15835</v>
      </c>
      <c r="O9" s="575" t="s">
        <v>17529</v>
      </c>
      <c r="P9" s="575">
        <v>100</v>
      </c>
      <c r="Q9" s="575" t="s">
        <v>15800</v>
      </c>
      <c r="R9" s="575" t="s">
        <v>14510</v>
      </c>
      <c r="S9" s="575">
        <v>0</v>
      </c>
      <c r="T9" s="575"/>
      <c r="U9" s="575" t="s">
        <v>54</v>
      </c>
      <c r="V9" s="575" t="s">
        <v>3643</v>
      </c>
      <c r="W9" s="575" t="s">
        <v>17530</v>
      </c>
      <c r="X9" s="577">
        <v>45135</v>
      </c>
      <c r="Y9" s="575">
        <v>-45135</v>
      </c>
      <c r="Z9" s="575"/>
      <c r="AA9" s="575" t="e">
        <v>#N/A</v>
      </c>
      <c r="AB9" s="575" t="e">
        <v>#N/A</v>
      </c>
      <c r="AC9" s="575"/>
      <c r="AD9" s="575">
        <v>12538</v>
      </c>
      <c r="AE9" s="575" t="e">
        <v>#N/A</v>
      </c>
      <c r="AF9" s="575">
        <v>12538</v>
      </c>
      <c r="AG9" s="575" t="s">
        <v>4119</v>
      </c>
      <c r="AH9" s="575" t="s">
        <v>289</v>
      </c>
      <c r="AI9" s="575" t="s">
        <v>17537</v>
      </c>
      <c r="AJ9" s="577">
        <v>45153</v>
      </c>
      <c r="AK9" s="575" t="s">
        <v>17532</v>
      </c>
      <c r="AL9" s="577">
        <v>45155</v>
      </c>
      <c r="AM9" s="575">
        <v>8603</v>
      </c>
      <c r="AN9" s="575">
        <v>34</v>
      </c>
      <c r="AO9" s="575">
        <v>2.65</v>
      </c>
      <c r="AP9" s="575">
        <v>7367</v>
      </c>
      <c r="AQ9" s="575">
        <v>45190</v>
      </c>
      <c r="AR9" s="575">
        <v>55</v>
      </c>
      <c r="AS9" s="575" t="s">
        <v>17533</v>
      </c>
      <c r="AT9" s="575">
        <v>12538</v>
      </c>
      <c r="AU9" s="575" t="s">
        <v>12821</v>
      </c>
      <c r="AV9" s="575" t="s">
        <v>4117</v>
      </c>
      <c r="AW9" s="575">
        <v>12538</v>
      </c>
      <c r="AX9" s="575"/>
      <c r="AY9" s="575"/>
      <c r="AZ9" s="575">
        <v>12538</v>
      </c>
      <c r="BA9" s="575" t="e">
        <v>#DIV/0!</v>
      </c>
      <c r="BB9" s="575"/>
      <c r="BC9" s="575" t="e">
        <v>#N/A</v>
      </c>
      <c r="BD9" s="575" t="s">
        <v>8231</v>
      </c>
      <c r="BE9" s="575" t="s">
        <v>10905</v>
      </c>
      <c r="BF9" s="575" t="s">
        <v>289</v>
      </c>
      <c r="BG9" s="575" t="s">
        <v>289</v>
      </c>
      <c r="BH9" s="575"/>
      <c r="BI9" s="575"/>
      <c r="BJ9" s="575"/>
      <c r="BK9" s="575"/>
      <c r="BL9" s="575"/>
    </row>
    <row r="10" spans="1:64">
      <c r="A10" s="575" t="s">
        <v>17528</v>
      </c>
      <c r="B10" s="575" t="s">
        <v>4169</v>
      </c>
      <c r="C10" s="575" t="s">
        <v>4170</v>
      </c>
      <c r="D10" s="575">
        <v>227</v>
      </c>
      <c r="E10" s="575" t="s">
        <v>105</v>
      </c>
      <c r="F10" s="575" t="s">
        <v>17540</v>
      </c>
      <c r="G10" s="575">
        <v>0</v>
      </c>
      <c r="H10" s="575">
        <v>0</v>
      </c>
      <c r="I10" s="575" t="s">
        <v>491</v>
      </c>
      <c r="J10" s="575" t="s">
        <v>15786</v>
      </c>
      <c r="K10" s="575" t="s">
        <v>515</v>
      </c>
      <c r="L10" s="575" t="s">
        <v>2609</v>
      </c>
      <c r="M10" s="575" t="s">
        <v>16291</v>
      </c>
      <c r="N10" s="575" t="s">
        <v>15835</v>
      </c>
      <c r="O10" s="575" t="s">
        <v>17529</v>
      </c>
      <c r="P10" s="575">
        <v>300</v>
      </c>
      <c r="Q10" s="575" t="s">
        <v>15800</v>
      </c>
      <c r="R10" s="575" t="s">
        <v>14510</v>
      </c>
      <c r="S10" s="575">
        <v>0</v>
      </c>
      <c r="T10" s="575"/>
      <c r="U10" s="575" t="s">
        <v>54</v>
      </c>
      <c r="V10" s="575" t="s">
        <v>3643</v>
      </c>
      <c r="W10" s="575" t="s">
        <v>17530</v>
      </c>
      <c r="X10" s="577">
        <v>45135</v>
      </c>
      <c r="Y10" s="575">
        <v>-45135</v>
      </c>
      <c r="Z10" s="575"/>
      <c r="AA10" s="575" t="e">
        <v>#N/A</v>
      </c>
      <c r="AB10" s="575" t="e">
        <v>#N/A</v>
      </c>
      <c r="AC10" s="575"/>
      <c r="AD10" s="575">
        <v>7756.92</v>
      </c>
      <c r="AE10" s="575" t="e">
        <v>#N/A</v>
      </c>
      <c r="AF10" s="575">
        <v>7756.92</v>
      </c>
      <c r="AG10" s="575" t="s">
        <v>4169</v>
      </c>
      <c r="AH10" s="575" t="s">
        <v>289</v>
      </c>
      <c r="AI10" s="575" t="s">
        <v>17539</v>
      </c>
      <c r="AJ10" s="577">
        <v>45148</v>
      </c>
      <c r="AK10" s="575" t="s">
        <v>17532</v>
      </c>
      <c r="AL10" s="577">
        <v>45155</v>
      </c>
      <c r="AM10" s="575">
        <v>6454</v>
      </c>
      <c r="AN10" s="575">
        <v>68</v>
      </c>
      <c r="AO10" s="575">
        <v>1.04</v>
      </c>
      <c r="AP10" s="575">
        <v>0</v>
      </c>
      <c r="AQ10" s="575">
        <v>45190</v>
      </c>
      <c r="AR10" s="575">
        <v>55</v>
      </c>
      <c r="AS10" s="575" t="s">
        <v>17533</v>
      </c>
      <c r="AT10" s="575">
        <v>7756.92</v>
      </c>
      <c r="AU10" s="575" t="s">
        <v>12821</v>
      </c>
      <c r="AV10" s="575" t="s">
        <v>4167</v>
      </c>
      <c r="AW10" s="575">
        <v>7757</v>
      </c>
      <c r="AX10" s="575"/>
      <c r="AY10" s="575"/>
      <c r="AZ10" s="575">
        <v>7757</v>
      </c>
      <c r="BA10" s="575" t="e">
        <v>#DIV/0!</v>
      </c>
      <c r="BB10" s="575"/>
      <c r="BC10" s="575" t="e">
        <v>#N/A</v>
      </c>
      <c r="BD10" s="575" t="s">
        <v>8231</v>
      </c>
      <c r="BE10" s="575" t="s">
        <v>11647</v>
      </c>
      <c r="BF10" s="575" t="s">
        <v>289</v>
      </c>
      <c r="BG10" s="575" t="s">
        <v>289</v>
      </c>
      <c r="BH10" s="575"/>
      <c r="BI10" s="575"/>
      <c r="BJ10" s="575"/>
      <c r="BK10" s="575"/>
      <c r="BL10" s="575"/>
    </row>
    <row r="11" spans="1:64">
      <c r="A11" s="575" t="s">
        <v>17541</v>
      </c>
      <c r="B11" s="575" t="s">
        <v>4261</v>
      </c>
      <c r="C11" s="575" t="s">
        <v>4262</v>
      </c>
      <c r="D11" s="575">
        <v>241</v>
      </c>
      <c r="E11" s="575" t="s">
        <v>105</v>
      </c>
      <c r="F11" s="575" t="s">
        <v>17542</v>
      </c>
      <c r="G11" s="575">
        <v>0</v>
      </c>
      <c r="H11" s="575">
        <v>0</v>
      </c>
      <c r="I11" s="575" t="s">
        <v>491</v>
      </c>
      <c r="J11" s="575" t="s">
        <v>15786</v>
      </c>
      <c r="K11" s="575" t="s">
        <v>515</v>
      </c>
      <c r="L11" s="575" t="s">
        <v>2609</v>
      </c>
      <c r="M11" s="575" t="s">
        <v>16291</v>
      </c>
      <c r="N11" s="575" t="s">
        <v>15937</v>
      </c>
      <c r="O11" s="575" t="s">
        <v>17529</v>
      </c>
      <c r="P11" s="575">
        <v>100</v>
      </c>
      <c r="Q11" s="575" t="s">
        <v>15800</v>
      </c>
      <c r="R11" s="575" t="s">
        <v>14510</v>
      </c>
      <c r="S11" s="575">
        <v>0</v>
      </c>
      <c r="T11" s="575"/>
      <c r="U11" s="575" t="s">
        <v>54</v>
      </c>
      <c r="V11" s="575" t="s">
        <v>3643</v>
      </c>
      <c r="W11" s="575" t="s">
        <v>17530</v>
      </c>
      <c r="X11" s="577">
        <v>45127</v>
      </c>
      <c r="Y11" s="575">
        <v>-45127</v>
      </c>
      <c r="Z11" s="575" t="s">
        <v>17543</v>
      </c>
      <c r="AA11" s="575" t="e">
        <v>#N/A</v>
      </c>
      <c r="AB11" s="575" t="e">
        <v>#N/A</v>
      </c>
      <c r="AC11" s="575"/>
      <c r="AD11" s="575">
        <v>1184.92</v>
      </c>
      <c r="AE11" s="575" t="e">
        <v>#N/A</v>
      </c>
      <c r="AF11" s="575">
        <v>1184.92</v>
      </c>
      <c r="AG11" s="575" t="s">
        <v>4261</v>
      </c>
      <c r="AH11" s="575" t="s">
        <v>289</v>
      </c>
      <c r="AI11" s="575" t="s">
        <v>17539</v>
      </c>
      <c r="AJ11" s="577">
        <v>45153</v>
      </c>
      <c r="AK11" s="575" t="s">
        <v>17532</v>
      </c>
      <c r="AL11" s="577">
        <v>45155</v>
      </c>
      <c r="AM11" s="575">
        <v>30224</v>
      </c>
      <c r="AN11" s="575">
        <v>1066</v>
      </c>
      <c r="AO11" s="575">
        <v>0.1</v>
      </c>
      <c r="AP11" s="575">
        <v>0</v>
      </c>
      <c r="AQ11" s="575">
        <v>45190</v>
      </c>
      <c r="AR11" s="575">
        <v>63</v>
      </c>
      <c r="AS11" s="575" t="s">
        <v>17533</v>
      </c>
      <c r="AT11" s="575">
        <v>1184.92</v>
      </c>
      <c r="AU11" s="575" t="s">
        <v>12821</v>
      </c>
      <c r="AV11" s="575" t="s">
        <v>4259</v>
      </c>
      <c r="AW11" s="575">
        <v>1185</v>
      </c>
      <c r="AX11" s="575"/>
      <c r="AY11" s="575"/>
      <c r="AZ11" s="575">
        <v>1185</v>
      </c>
      <c r="BA11" s="575" t="e">
        <v>#DIV/0!</v>
      </c>
      <c r="BB11" s="575"/>
      <c r="BC11" s="575" t="e">
        <v>#N/A</v>
      </c>
      <c r="BD11" s="575" t="s">
        <v>8231</v>
      </c>
      <c r="BE11" s="575" t="s">
        <v>11736</v>
      </c>
      <c r="BF11" s="575" t="s">
        <v>289</v>
      </c>
      <c r="BG11" s="575" t="s">
        <v>289</v>
      </c>
      <c r="BH11" s="575"/>
      <c r="BI11" s="575"/>
      <c r="BJ11" s="575"/>
      <c r="BK11" s="575"/>
      <c r="BL11" s="575"/>
    </row>
    <row r="12" spans="1:64">
      <c r="A12" s="575" t="s">
        <v>17544</v>
      </c>
      <c r="B12" s="575" t="s">
        <v>3895</v>
      </c>
      <c r="C12" s="575" t="s">
        <v>3896</v>
      </c>
      <c r="D12" s="575">
        <v>191</v>
      </c>
      <c r="E12" s="575" t="s">
        <v>105</v>
      </c>
      <c r="F12" s="575" t="s">
        <v>3894</v>
      </c>
      <c r="G12" s="575">
        <v>0</v>
      </c>
      <c r="H12" s="575">
        <v>0</v>
      </c>
      <c r="I12" s="575" t="s">
        <v>491</v>
      </c>
      <c r="J12" s="575" t="s">
        <v>15786</v>
      </c>
      <c r="K12" s="575" t="s">
        <v>515</v>
      </c>
      <c r="L12" s="575" t="s">
        <v>2609</v>
      </c>
      <c r="M12" s="575" t="s">
        <v>16188</v>
      </c>
      <c r="N12" s="575" t="s">
        <v>16059</v>
      </c>
      <c r="O12" s="575" t="s">
        <v>17529</v>
      </c>
      <c r="P12" s="575">
        <v>1</v>
      </c>
      <c r="Q12" s="575" t="s">
        <v>15800</v>
      </c>
      <c r="R12" s="575" t="s">
        <v>14510</v>
      </c>
      <c r="S12" s="575" t="s">
        <v>14466</v>
      </c>
      <c r="T12" s="575"/>
      <c r="U12" s="575" t="s">
        <v>2773</v>
      </c>
      <c r="V12" s="575" t="s">
        <v>3643</v>
      </c>
      <c r="W12" s="575" t="s">
        <v>17530</v>
      </c>
      <c r="X12" s="577">
        <v>45128</v>
      </c>
      <c r="Y12" s="575">
        <v>-45128</v>
      </c>
      <c r="Z12" s="575" t="s">
        <v>17543</v>
      </c>
      <c r="AA12" s="575" t="e">
        <v>#N/A</v>
      </c>
      <c r="AB12" s="575" t="e">
        <v>#N/A</v>
      </c>
      <c r="AC12" s="575"/>
      <c r="AD12" s="575">
        <v>7737.16</v>
      </c>
      <c r="AE12" s="575" t="e">
        <v>#N/A</v>
      </c>
      <c r="AF12" s="575">
        <v>7737.16</v>
      </c>
      <c r="AG12" s="575" t="s">
        <v>3895</v>
      </c>
      <c r="AH12" s="575" t="s">
        <v>289</v>
      </c>
      <c r="AI12" s="575" t="s">
        <v>17531</v>
      </c>
      <c r="AJ12" s="577">
        <v>45153</v>
      </c>
      <c r="AK12" s="575" t="s">
        <v>17532</v>
      </c>
      <c r="AL12" s="577">
        <v>45155</v>
      </c>
      <c r="AM12" s="575">
        <v>4943.76</v>
      </c>
      <c r="AN12" s="575">
        <v>44</v>
      </c>
      <c r="AO12" s="575">
        <v>1.73</v>
      </c>
      <c r="AP12" s="575">
        <v>6279</v>
      </c>
      <c r="AQ12" s="575">
        <v>45190</v>
      </c>
      <c r="AR12" s="575">
        <v>62</v>
      </c>
      <c r="AS12" s="575" t="s">
        <v>17533</v>
      </c>
      <c r="AT12" s="575">
        <v>7737.16</v>
      </c>
      <c r="AU12" s="575" t="s">
        <v>12821</v>
      </c>
      <c r="AV12" s="575" t="s">
        <v>3893</v>
      </c>
      <c r="AW12" s="575">
        <v>7738</v>
      </c>
      <c r="AX12" s="575"/>
      <c r="AY12" s="575">
        <v>1638.04</v>
      </c>
      <c r="AZ12" s="575">
        <v>6099.96</v>
      </c>
      <c r="BA12" s="575" t="e">
        <v>#DIV/0!</v>
      </c>
      <c r="BB12" s="575">
        <v>1638.04</v>
      </c>
      <c r="BC12" s="575" t="e">
        <v>#N/A</v>
      </c>
      <c r="BD12" s="575" t="s">
        <v>8231</v>
      </c>
      <c r="BE12" s="575" t="s">
        <v>10631</v>
      </c>
      <c r="BF12" s="575" t="s">
        <v>289</v>
      </c>
      <c r="BG12" s="575" t="s">
        <v>289</v>
      </c>
      <c r="BH12" s="575"/>
      <c r="BI12" s="575" t="s">
        <v>2678</v>
      </c>
      <c r="BJ12" s="575" t="s">
        <v>2678</v>
      </c>
      <c r="BK12" s="575"/>
      <c r="BL12" s="575"/>
    </row>
    <row r="13" spans="1:64">
      <c r="A13" s="575" t="s">
        <v>17544</v>
      </c>
      <c r="B13" s="575" t="s">
        <v>10836</v>
      </c>
      <c r="C13" s="575" t="s">
        <v>10835</v>
      </c>
      <c r="D13" s="575">
        <v>687</v>
      </c>
      <c r="E13" s="575" t="s">
        <v>22</v>
      </c>
      <c r="F13" s="575" t="s">
        <v>10839</v>
      </c>
      <c r="G13" s="575">
        <v>0</v>
      </c>
      <c r="H13" s="575">
        <v>0</v>
      </c>
      <c r="I13" s="575" t="s">
        <v>491</v>
      </c>
      <c r="J13" s="575" t="s">
        <v>15786</v>
      </c>
      <c r="K13" s="575" t="s">
        <v>491</v>
      </c>
      <c r="L13" s="575" t="s">
        <v>17545</v>
      </c>
      <c r="M13" s="575">
        <v>0</v>
      </c>
      <c r="N13" s="575" t="s">
        <v>15835</v>
      </c>
      <c r="O13" s="575" t="s">
        <v>17529</v>
      </c>
      <c r="P13" s="575">
        <v>100</v>
      </c>
      <c r="Q13" s="575" t="s">
        <v>15800</v>
      </c>
      <c r="R13" s="575" t="s">
        <v>14510</v>
      </c>
      <c r="S13" s="575">
        <v>0</v>
      </c>
      <c r="T13" s="575"/>
      <c r="U13" s="575" t="s">
        <v>54</v>
      </c>
      <c r="V13" s="575" t="s">
        <v>3643</v>
      </c>
      <c r="W13" s="575" t="s">
        <v>17530</v>
      </c>
      <c r="X13" s="577">
        <v>44987</v>
      </c>
      <c r="Y13" s="575">
        <v>-44987</v>
      </c>
      <c r="Z13" s="575"/>
      <c r="AA13" s="575" t="e">
        <v>#N/A</v>
      </c>
      <c r="AB13" s="575">
        <v>0</v>
      </c>
      <c r="AC13" s="575"/>
      <c r="AD13" s="575">
        <v>6045</v>
      </c>
      <c r="AE13" s="575" t="e">
        <v>#N/A</v>
      </c>
      <c r="AF13" s="575">
        <v>6045</v>
      </c>
      <c r="AG13" s="575" t="s">
        <v>10836</v>
      </c>
      <c r="AH13" s="575" t="s">
        <v>289</v>
      </c>
      <c r="AI13" s="575" t="s">
        <v>17537</v>
      </c>
      <c r="AJ13" s="577">
        <v>45064</v>
      </c>
      <c r="AK13" s="575" t="s">
        <v>17532</v>
      </c>
      <c r="AL13" s="577">
        <v>45153</v>
      </c>
      <c r="AM13" s="575">
        <v>20218</v>
      </c>
      <c r="AN13" s="575">
        <v>112</v>
      </c>
      <c r="AO13" s="575">
        <v>0.95</v>
      </c>
      <c r="AP13" s="575">
        <v>8062</v>
      </c>
      <c r="AQ13" s="575">
        <v>45190</v>
      </c>
      <c r="AR13" s="575">
        <v>203</v>
      </c>
      <c r="AS13" s="575" t="s">
        <v>17533</v>
      </c>
      <c r="AT13" s="575">
        <v>6045</v>
      </c>
      <c r="AU13" s="575" t="s">
        <v>12821</v>
      </c>
      <c r="AV13" s="575" t="s">
        <v>10837</v>
      </c>
      <c r="AW13" s="575">
        <v>6045</v>
      </c>
      <c r="AX13" s="575"/>
      <c r="AY13" s="575"/>
      <c r="AZ13" s="575">
        <v>6045</v>
      </c>
      <c r="BA13" s="575" t="e">
        <v>#DIV/0!</v>
      </c>
      <c r="BB13" s="575"/>
      <c r="BC13" s="575" t="e">
        <v>#N/A</v>
      </c>
      <c r="BD13" s="575" t="s">
        <v>8231</v>
      </c>
      <c r="BE13" s="575" t="s">
        <v>10838</v>
      </c>
      <c r="BF13" s="575" t="s">
        <v>289</v>
      </c>
      <c r="BG13" s="575" t="s">
        <v>289</v>
      </c>
      <c r="BH13" s="575"/>
      <c r="BI13" s="575" t="s">
        <v>2678</v>
      </c>
      <c r="BJ13" s="575" t="s">
        <v>2678</v>
      </c>
      <c r="BK13" s="575"/>
      <c r="BL13" s="575"/>
    </row>
    <row r="14" spans="1:64">
      <c r="A14" s="575" t="s">
        <v>17546</v>
      </c>
      <c r="B14" s="575" t="s">
        <v>4080</v>
      </c>
      <c r="C14" s="575" t="s">
        <v>4081</v>
      </c>
      <c r="D14" s="575">
        <v>694</v>
      </c>
      <c r="E14" s="575" t="s">
        <v>105</v>
      </c>
      <c r="F14" s="575" t="s">
        <v>17547</v>
      </c>
      <c r="G14" s="575"/>
      <c r="H14" s="575"/>
      <c r="I14" s="575" t="s">
        <v>491</v>
      </c>
      <c r="J14" s="575" t="s">
        <v>15786</v>
      </c>
      <c r="K14" s="575" t="s">
        <v>491</v>
      </c>
      <c r="L14" s="575" t="s">
        <v>2609</v>
      </c>
      <c r="M14" s="575" t="s">
        <v>16291</v>
      </c>
      <c r="N14" s="575" t="s">
        <v>16035</v>
      </c>
      <c r="O14" s="575" t="s">
        <v>17548</v>
      </c>
      <c r="P14" s="575">
        <v>50</v>
      </c>
      <c r="Q14" s="575" t="s">
        <v>15800</v>
      </c>
      <c r="R14" s="575" t="s">
        <v>15818</v>
      </c>
      <c r="S14" s="575" t="s">
        <v>17549</v>
      </c>
      <c r="T14" s="575" t="s">
        <v>17550</v>
      </c>
      <c r="U14" s="575" t="s">
        <v>2773</v>
      </c>
      <c r="V14" s="575" t="s">
        <v>3643</v>
      </c>
      <c r="W14" s="575" t="s">
        <v>17530</v>
      </c>
      <c r="X14" s="577">
        <v>45035</v>
      </c>
      <c r="Y14" s="575">
        <v>-45035</v>
      </c>
      <c r="Z14" s="575" t="s">
        <v>17551</v>
      </c>
      <c r="AA14" s="575" t="e">
        <v>#N/A</v>
      </c>
      <c r="AB14" s="575">
        <v>0</v>
      </c>
      <c r="AC14" s="575"/>
      <c r="AD14" s="575">
        <v>94792.97</v>
      </c>
      <c r="AE14" s="575" t="e">
        <v>#N/A</v>
      </c>
      <c r="AF14" s="575">
        <v>94792.97</v>
      </c>
      <c r="AG14" s="575" t="s">
        <v>4080</v>
      </c>
      <c r="AH14" s="575" t="s">
        <v>289</v>
      </c>
      <c r="AI14" s="575" t="s">
        <v>17531</v>
      </c>
      <c r="AJ14" s="577">
        <v>45061</v>
      </c>
      <c r="AK14" s="575" t="s">
        <v>17532</v>
      </c>
      <c r="AL14" s="577">
        <v>45153</v>
      </c>
      <c r="AM14" s="575">
        <v>24270.1</v>
      </c>
      <c r="AN14" s="575">
        <v>24</v>
      </c>
      <c r="AO14" s="575">
        <v>2.3199999999999998</v>
      </c>
      <c r="AP14" s="575">
        <v>61400</v>
      </c>
      <c r="AQ14" s="575">
        <v>45190</v>
      </c>
      <c r="AR14" s="575">
        <v>155</v>
      </c>
      <c r="AS14" s="575" t="s">
        <v>17533</v>
      </c>
      <c r="AT14" s="575">
        <v>94792.97</v>
      </c>
      <c r="AU14" s="575" t="s">
        <v>12821</v>
      </c>
      <c r="AV14" s="575" t="s">
        <v>4078</v>
      </c>
      <c r="AW14" s="575">
        <v>94793</v>
      </c>
      <c r="AX14" s="575"/>
      <c r="AY14" s="575">
        <v>4212</v>
      </c>
      <c r="AZ14" s="575">
        <v>90581</v>
      </c>
      <c r="BA14" s="575" t="e">
        <v>#DIV/0!</v>
      </c>
      <c r="BB14" s="575"/>
      <c r="BC14" s="575" t="s">
        <v>17552</v>
      </c>
      <c r="BD14" s="575" t="s">
        <v>499</v>
      </c>
      <c r="BE14" s="575" t="s">
        <v>17553</v>
      </c>
      <c r="BF14" s="575" t="s">
        <v>2752</v>
      </c>
      <c r="BG14" s="575" t="s">
        <v>289</v>
      </c>
      <c r="BH14" s="575"/>
      <c r="BI14" s="575" t="s">
        <v>2678</v>
      </c>
      <c r="BJ14" s="575" t="s">
        <v>2678</v>
      </c>
      <c r="BK14" s="575"/>
      <c r="BL14" s="575"/>
    </row>
    <row r="15" spans="1:64">
      <c r="A15" s="575" t="s">
        <v>17554</v>
      </c>
      <c r="B15" s="575" t="s">
        <v>12818</v>
      </c>
      <c r="C15" s="575" t="s">
        <v>12817</v>
      </c>
      <c r="D15" s="575">
        <v>1</v>
      </c>
      <c r="E15" s="575" t="s">
        <v>17555</v>
      </c>
      <c r="F15" s="575" t="s">
        <v>12822</v>
      </c>
      <c r="G15" s="575" t="s">
        <v>17556</v>
      </c>
      <c r="H15" s="575">
        <v>0</v>
      </c>
      <c r="I15" s="575" t="s">
        <v>491</v>
      </c>
      <c r="J15" s="575" t="s">
        <v>15786</v>
      </c>
      <c r="K15" s="575" t="s">
        <v>518</v>
      </c>
      <c r="L15" s="575" t="s">
        <v>2609</v>
      </c>
      <c r="M15" s="575" t="s">
        <v>17394</v>
      </c>
      <c r="N15" s="575" t="s">
        <v>15835</v>
      </c>
      <c r="O15" s="575"/>
      <c r="P15" s="575">
        <v>800</v>
      </c>
      <c r="Q15" s="575" t="s">
        <v>15800</v>
      </c>
      <c r="R15" s="575" t="s">
        <v>14510</v>
      </c>
      <c r="S15" s="575">
        <v>0</v>
      </c>
      <c r="T15" s="575"/>
      <c r="U15" s="575" t="s">
        <v>1252</v>
      </c>
      <c r="V15" s="575" t="s">
        <v>1252</v>
      </c>
      <c r="W15" s="575" t="s">
        <v>17557</v>
      </c>
      <c r="X15" s="577">
        <v>44812</v>
      </c>
      <c r="Y15" s="575">
        <v>-44812</v>
      </c>
      <c r="Z15" s="575"/>
      <c r="AA15" s="575" t="e">
        <v>#N/A</v>
      </c>
      <c r="AB15" s="575"/>
      <c r="AC15" s="575"/>
      <c r="AD15" s="575">
        <v>43567.92</v>
      </c>
      <c r="AE15" s="575" t="e">
        <v>#N/A</v>
      </c>
      <c r="AF15" s="575">
        <v>43567.92</v>
      </c>
      <c r="AG15" s="575" t="s">
        <v>12818</v>
      </c>
      <c r="AH15" s="575" t="s">
        <v>289</v>
      </c>
      <c r="AI15" s="575" t="s">
        <v>1251</v>
      </c>
      <c r="AJ15" s="577">
        <v>44819</v>
      </c>
      <c r="AK15" s="575" t="s">
        <v>17558</v>
      </c>
      <c r="AL15" s="577">
        <v>44819</v>
      </c>
      <c r="AM15" s="575">
        <v>639</v>
      </c>
      <c r="AN15" s="575">
        <v>13</v>
      </c>
      <c r="AO15" s="575">
        <v>0.99</v>
      </c>
      <c r="AP15" s="575">
        <v>0</v>
      </c>
      <c r="AQ15" s="575">
        <v>45190</v>
      </c>
      <c r="AR15" s="575">
        <v>378</v>
      </c>
      <c r="AS15" s="575" t="s">
        <v>17533</v>
      </c>
      <c r="AT15" s="575">
        <v>43567.92</v>
      </c>
      <c r="AU15" s="575" t="s">
        <v>12821</v>
      </c>
      <c r="AV15" s="575" t="s">
        <v>12819</v>
      </c>
      <c r="AW15" s="575">
        <v>36527</v>
      </c>
      <c r="AX15" s="575">
        <v>469.55</v>
      </c>
      <c r="AY15" s="575"/>
      <c r="AZ15" s="575">
        <v>36057.449999999997</v>
      </c>
      <c r="BA15" s="575" t="e">
        <v>#DIV/0!</v>
      </c>
      <c r="BB15" s="575"/>
      <c r="BC15" s="575" t="s">
        <v>17559</v>
      </c>
      <c r="BD15" s="575" t="s">
        <v>499</v>
      </c>
      <c r="BE15" s="575" t="s">
        <v>12820</v>
      </c>
      <c r="BF15" s="575"/>
      <c r="BG15" s="575"/>
      <c r="BH15" s="575"/>
      <c r="BI15" s="575"/>
      <c r="BJ15" s="575"/>
      <c r="BK15" s="575"/>
      <c r="BL15" s="575"/>
    </row>
    <row r="16" spans="1:64">
      <c r="A16" s="575" t="s">
        <v>17560</v>
      </c>
      <c r="B16" s="575" t="s">
        <v>12825</v>
      </c>
      <c r="C16" s="575" t="s">
        <v>12824</v>
      </c>
      <c r="D16" s="575">
        <v>2</v>
      </c>
      <c r="E16" s="575" t="s">
        <v>17555</v>
      </c>
      <c r="F16" s="575" t="s">
        <v>17561</v>
      </c>
      <c r="G16" s="575" t="s">
        <v>17562</v>
      </c>
      <c r="H16" s="575">
        <v>0</v>
      </c>
      <c r="I16" s="575" t="s">
        <v>491</v>
      </c>
      <c r="J16" s="575" t="s">
        <v>15786</v>
      </c>
      <c r="K16" s="575" t="s">
        <v>518</v>
      </c>
      <c r="L16" s="575" t="s">
        <v>2634</v>
      </c>
      <c r="M16" s="575" t="s">
        <v>16188</v>
      </c>
      <c r="N16" s="575" t="s">
        <v>15835</v>
      </c>
      <c r="O16" s="575" t="s">
        <v>17529</v>
      </c>
      <c r="P16" s="575">
        <v>800</v>
      </c>
      <c r="Q16" s="575" t="s">
        <v>15800</v>
      </c>
      <c r="R16" s="575" t="s">
        <v>14510</v>
      </c>
      <c r="S16" s="575">
        <v>0</v>
      </c>
      <c r="T16" s="575"/>
      <c r="U16" s="575" t="s">
        <v>1492</v>
      </c>
      <c r="V16" s="575" t="s">
        <v>17563</v>
      </c>
      <c r="W16" s="575" t="s">
        <v>17557</v>
      </c>
      <c r="X16" s="577">
        <v>45145</v>
      </c>
      <c r="Y16" s="575">
        <v>-45145</v>
      </c>
      <c r="Z16" s="575"/>
      <c r="AA16" s="575" t="e">
        <v>#N/A</v>
      </c>
      <c r="AB16" s="575">
        <v>0</v>
      </c>
      <c r="AC16" s="575"/>
      <c r="AD16" s="575">
        <v>34357</v>
      </c>
      <c r="AE16" s="575" t="e">
        <v>#N/A</v>
      </c>
      <c r="AF16" s="575">
        <v>34357</v>
      </c>
      <c r="AG16" s="575" t="s">
        <v>12825</v>
      </c>
      <c r="AH16" s="575" t="s">
        <v>289</v>
      </c>
      <c r="AI16" s="575" t="s">
        <v>17564</v>
      </c>
      <c r="AJ16" s="577">
        <v>45144</v>
      </c>
      <c r="AK16" s="575" t="s">
        <v>17565</v>
      </c>
      <c r="AL16" s="577">
        <v>45152</v>
      </c>
      <c r="AM16" s="575">
        <v>36243</v>
      </c>
      <c r="AN16" s="575">
        <v>107</v>
      </c>
      <c r="AO16" s="575">
        <v>0.59</v>
      </c>
      <c r="AP16" s="575">
        <v>9948</v>
      </c>
      <c r="AQ16" s="575">
        <v>45190</v>
      </c>
      <c r="AR16" s="575">
        <v>45</v>
      </c>
      <c r="AS16" s="575" t="s">
        <v>17533</v>
      </c>
      <c r="AT16" s="575">
        <v>34357</v>
      </c>
      <c r="AU16" s="575" t="s">
        <v>12821</v>
      </c>
      <c r="AV16" s="575" t="s">
        <v>12826</v>
      </c>
      <c r="AW16" s="575">
        <v>34357</v>
      </c>
      <c r="AX16" s="575"/>
      <c r="AY16" s="575"/>
      <c r="AZ16" s="575">
        <v>34357</v>
      </c>
      <c r="BA16" s="575" t="e">
        <v>#DIV/0!</v>
      </c>
      <c r="BB16" s="575"/>
      <c r="BC16" s="575" t="e">
        <v>#N/A</v>
      </c>
      <c r="BD16" s="575" t="s">
        <v>12828</v>
      </c>
      <c r="BE16" s="575"/>
      <c r="BF16" s="575"/>
      <c r="BG16" s="575"/>
      <c r="BH16" s="575"/>
      <c r="BI16" s="575"/>
      <c r="BJ16" s="575"/>
      <c r="BK16" s="575"/>
      <c r="BL16" s="575"/>
    </row>
    <row r="17" spans="1:64">
      <c r="A17" s="575" t="s">
        <v>17560</v>
      </c>
      <c r="B17" s="575" t="s">
        <v>12831</v>
      </c>
      <c r="C17" s="575" t="s">
        <v>5041</v>
      </c>
      <c r="D17" s="575">
        <v>3</v>
      </c>
      <c r="E17" s="575" t="s">
        <v>17555</v>
      </c>
      <c r="F17" s="575" t="s">
        <v>12833</v>
      </c>
      <c r="G17" s="575">
        <v>0</v>
      </c>
      <c r="H17" s="575">
        <v>0</v>
      </c>
      <c r="I17" s="575" t="s">
        <v>491</v>
      </c>
      <c r="J17" s="575" t="s">
        <v>15786</v>
      </c>
      <c r="K17" s="575" t="s">
        <v>515</v>
      </c>
      <c r="L17" s="575" t="s">
        <v>2609</v>
      </c>
      <c r="M17" s="575" t="s">
        <v>16770</v>
      </c>
      <c r="N17" s="575" t="s">
        <v>15835</v>
      </c>
      <c r="O17" s="575" t="s">
        <v>17529</v>
      </c>
      <c r="P17" s="575">
        <v>800</v>
      </c>
      <c r="Q17" s="575" t="s">
        <v>15800</v>
      </c>
      <c r="R17" s="575" t="s">
        <v>14510</v>
      </c>
      <c r="S17" s="575" t="s">
        <v>14466</v>
      </c>
      <c r="T17" s="575"/>
      <c r="U17" s="575" t="s">
        <v>1264</v>
      </c>
      <c r="V17" s="575" t="s">
        <v>17563</v>
      </c>
      <c r="W17" s="575" t="s">
        <v>17557</v>
      </c>
      <c r="X17" s="577">
        <v>45148</v>
      </c>
      <c r="Y17" s="575">
        <v>-45148</v>
      </c>
      <c r="Z17" s="575" t="s">
        <v>17566</v>
      </c>
      <c r="AA17" s="575" t="e">
        <v>#N/A</v>
      </c>
      <c r="AB17" s="575">
        <v>0</v>
      </c>
      <c r="AC17" s="575"/>
      <c r="AD17" s="575">
        <v>17552.939999999999</v>
      </c>
      <c r="AE17" s="575" t="e">
        <v>#N/A</v>
      </c>
      <c r="AF17" s="575">
        <v>17552.939999999999</v>
      </c>
      <c r="AG17" s="575" t="s">
        <v>12831</v>
      </c>
      <c r="AH17" s="575" t="s">
        <v>289</v>
      </c>
      <c r="AI17" s="575" t="s">
        <v>17567</v>
      </c>
      <c r="AJ17" s="577">
        <v>45153</v>
      </c>
      <c r="AK17" s="575" t="s">
        <v>17565</v>
      </c>
      <c r="AL17" s="577">
        <v>45154</v>
      </c>
      <c r="AM17" s="575">
        <v>7239</v>
      </c>
      <c r="AN17" s="575">
        <v>42</v>
      </c>
      <c r="AO17" s="575">
        <v>1.38</v>
      </c>
      <c r="AP17" s="575">
        <v>16176</v>
      </c>
      <c r="AQ17" s="575">
        <v>45190</v>
      </c>
      <c r="AR17" s="575">
        <v>42</v>
      </c>
      <c r="AS17" s="575" t="s">
        <v>17533</v>
      </c>
      <c r="AT17" s="575">
        <v>17552.939999999999</v>
      </c>
      <c r="AU17" s="575" t="s">
        <v>12821</v>
      </c>
      <c r="AV17" s="575" t="s">
        <v>5039</v>
      </c>
      <c r="AW17" s="575">
        <v>17553</v>
      </c>
      <c r="AX17" s="575"/>
      <c r="AY17" s="575"/>
      <c r="AZ17" s="575">
        <v>17553</v>
      </c>
      <c r="BA17" s="575" t="e">
        <v>#DIV/0!</v>
      </c>
      <c r="BB17" s="575"/>
      <c r="BC17" s="575" t="e">
        <v>#N/A</v>
      </c>
      <c r="BD17" s="575" t="s">
        <v>8231</v>
      </c>
      <c r="BE17" s="575"/>
      <c r="BF17" s="575"/>
      <c r="BG17" s="575"/>
      <c r="BH17" s="575"/>
      <c r="BI17" s="575"/>
      <c r="BJ17" s="575"/>
      <c r="BK17" s="575"/>
      <c r="BL17" s="575"/>
    </row>
    <row r="18" spans="1:64">
      <c r="A18" s="575" t="s">
        <v>17528</v>
      </c>
      <c r="B18" s="575" t="s">
        <v>5349</v>
      </c>
      <c r="C18" s="575" t="s">
        <v>5350</v>
      </c>
      <c r="D18" s="575">
        <v>4</v>
      </c>
      <c r="E18" s="575" t="s">
        <v>17555</v>
      </c>
      <c r="F18" s="575" t="s">
        <v>12834</v>
      </c>
      <c r="G18" s="575">
        <v>0</v>
      </c>
      <c r="H18" s="575">
        <v>0</v>
      </c>
      <c r="I18" s="575" t="s">
        <v>491</v>
      </c>
      <c r="J18" s="575" t="s">
        <v>15786</v>
      </c>
      <c r="K18" s="575" t="s">
        <v>491</v>
      </c>
      <c r="L18" s="575" t="s">
        <v>2609</v>
      </c>
      <c r="M18" s="575">
        <v>0</v>
      </c>
      <c r="N18" s="575" t="s">
        <v>15852</v>
      </c>
      <c r="O18" s="575" t="s">
        <v>17548</v>
      </c>
      <c r="P18" s="575">
        <v>1</v>
      </c>
      <c r="Q18" s="575" t="s">
        <v>15800</v>
      </c>
      <c r="R18" s="575" t="s">
        <v>15801</v>
      </c>
      <c r="S18" s="575" t="s">
        <v>15853</v>
      </c>
      <c r="T18" s="575"/>
      <c r="U18" s="575" t="s">
        <v>1264</v>
      </c>
      <c r="V18" s="575" t="s">
        <v>17563</v>
      </c>
      <c r="W18" s="575" t="s">
        <v>17557</v>
      </c>
      <c r="X18" s="577">
        <v>45140</v>
      </c>
      <c r="Y18" s="575">
        <v>-45140</v>
      </c>
      <c r="Z18" s="575"/>
      <c r="AA18" s="575" t="e">
        <v>#N/A</v>
      </c>
      <c r="AB18" s="575">
        <v>0</v>
      </c>
      <c r="AC18" s="575"/>
      <c r="AD18" s="575">
        <v>27112.94</v>
      </c>
      <c r="AE18" s="575" t="e">
        <v>#N/A</v>
      </c>
      <c r="AF18" s="575">
        <v>27112.94</v>
      </c>
      <c r="AG18" s="575" t="s">
        <v>5349</v>
      </c>
      <c r="AH18" s="575" t="s">
        <v>289</v>
      </c>
      <c r="AI18" s="575" t="s">
        <v>17567</v>
      </c>
      <c r="AJ18" s="577">
        <v>45152</v>
      </c>
      <c r="AK18" s="575" t="s">
        <v>17565</v>
      </c>
      <c r="AL18" s="577">
        <v>45154</v>
      </c>
      <c r="AM18" s="575">
        <v>59138</v>
      </c>
      <c r="AN18" s="575">
        <v>120</v>
      </c>
      <c r="AO18" s="575">
        <v>0.84</v>
      </c>
      <c r="AP18" s="575">
        <v>39100</v>
      </c>
      <c r="AQ18" s="575">
        <v>45190</v>
      </c>
      <c r="AR18" s="575">
        <v>50</v>
      </c>
      <c r="AS18" s="575" t="s">
        <v>17533</v>
      </c>
      <c r="AT18" s="575">
        <v>27112.94</v>
      </c>
      <c r="AU18" s="575" t="s">
        <v>12821</v>
      </c>
      <c r="AV18" s="575" t="s">
        <v>5347</v>
      </c>
      <c r="AW18" s="575">
        <v>27113</v>
      </c>
      <c r="AX18" s="575"/>
      <c r="AY18" s="575"/>
      <c r="AZ18" s="575">
        <v>27113</v>
      </c>
      <c r="BA18" s="575" t="e">
        <v>#DIV/0!</v>
      </c>
      <c r="BB18" s="575"/>
      <c r="BC18" s="575" t="e">
        <v>#N/A</v>
      </c>
      <c r="BD18" s="575" t="s">
        <v>8231</v>
      </c>
      <c r="BE18" s="575"/>
      <c r="BF18" s="575"/>
      <c r="BG18" s="575"/>
      <c r="BH18" s="575"/>
      <c r="BI18" s="575"/>
      <c r="BJ18" s="575"/>
      <c r="BK18" s="575"/>
      <c r="BL18" s="575"/>
    </row>
    <row r="19" spans="1:64">
      <c r="A19" s="575" t="s">
        <v>17560</v>
      </c>
      <c r="B19" s="575" t="s">
        <v>12676</v>
      </c>
      <c r="C19" s="575" t="s">
        <v>12675</v>
      </c>
      <c r="D19" s="575">
        <v>814</v>
      </c>
      <c r="E19" s="575" t="s">
        <v>22</v>
      </c>
      <c r="F19" s="575" t="s">
        <v>17568</v>
      </c>
      <c r="G19" s="575">
        <v>0</v>
      </c>
      <c r="H19" s="575">
        <v>0</v>
      </c>
      <c r="I19" s="575" t="s">
        <v>491</v>
      </c>
      <c r="J19" s="575" t="s">
        <v>15786</v>
      </c>
      <c r="K19" s="575" t="s">
        <v>491</v>
      </c>
      <c r="L19" s="575" t="s">
        <v>2609</v>
      </c>
      <c r="M19" s="575">
        <v>0</v>
      </c>
      <c r="N19" s="575" t="s">
        <v>16035</v>
      </c>
      <c r="O19" s="575" t="s">
        <v>17548</v>
      </c>
      <c r="P19" s="575">
        <v>100</v>
      </c>
      <c r="Q19" s="575" t="s">
        <v>15800</v>
      </c>
      <c r="R19" s="575" t="s">
        <v>15801</v>
      </c>
      <c r="S19" s="575" t="s">
        <v>15853</v>
      </c>
      <c r="T19" s="575"/>
      <c r="U19" s="575" t="s">
        <v>2603</v>
      </c>
      <c r="V19" s="575" t="s">
        <v>17569</v>
      </c>
      <c r="W19" s="575" t="s">
        <v>17530</v>
      </c>
      <c r="X19" s="577">
        <v>45148</v>
      </c>
      <c r="Y19" s="575">
        <v>-45148</v>
      </c>
      <c r="Z19" s="575" t="s">
        <v>17566</v>
      </c>
      <c r="AA19" s="575" t="e">
        <v>#N/A</v>
      </c>
      <c r="AB19" s="575" t="e">
        <v>#N/A</v>
      </c>
      <c r="AC19" s="575"/>
      <c r="AD19" s="575">
        <v>7319.94</v>
      </c>
      <c r="AE19" s="575" t="e">
        <v>#N/A</v>
      </c>
      <c r="AF19" s="575">
        <v>7319.94</v>
      </c>
      <c r="AG19" s="575" t="s">
        <v>12676</v>
      </c>
      <c r="AH19" s="575" t="s">
        <v>289</v>
      </c>
      <c r="AI19" s="575" t="s">
        <v>17570</v>
      </c>
      <c r="AJ19" s="577">
        <v>45153</v>
      </c>
      <c r="AK19" s="575" t="s">
        <v>17571</v>
      </c>
      <c r="AL19" s="577">
        <v>45156</v>
      </c>
      <c r="AM19" s="575">
        <v>149186</v>
      </c>
      <c r="AN19" s="575">
        <v>890</v>
      </c>
      <c r="AO19" s="575">
        <v>0.13</v>
      </c>
      <c r="AP19" s="575">
        <v>35064</v>
      </c>
      <c r="AQ19" s="575">
        <v>45190</v>
      </c>
      <c r="AR19" s="575">
        <v>42</v>
      </c>
      <c r="AS19" s="575" t="s">
        <v>17533</v>
      </c>
      <c r="AT19" s="575">
        <v>7319.94</v>
      </c>
      <c r="AU19" s="575" t="s">
        <v>12821</v>
      </c>
      <c r="AV19" s="575" t="s">
        <v>12677</v>
      </c>
      <c r="AW19" s="575">
        <v>7320</v>
      </c>
      <c r="AX19" s="575"/>
      <c r="AY19" s="575"/>
      <c r="AZ19" s="575">
        <v>7320</v>
      </c>
      <c r="BA19" s="575" t="e">
        <v>#DIV/0!</v>
      </c>
      <c r="BB19" s="575"/>
      <c r="BC19" s="575" t="e">
        <v>#N/A</v>
      </c>
      <c r="BD19" s="575" t="s">
        <v>8231</v>
      </c>
      <c r="BE19" s="575" t="s">
        <v>12678</v>
      </c>
      <c r="BF19" s="575" t="s">
        <v>289</v>
      </c>
      <c r="BG19" s="575" t="s">
        <v>289</v>
      </c>
      <c r="BH19" s="575" t="s">
        <v>2752</v>
      </c>
      <c r="BI19" s="575"/>
      <c r="BJ19" s="575"/>
      <c r="BK19" s="575"/>
      <c r="BL19" s="575"/>
    </row>
    <row r="20" spans="1:64">
      <c r="A20" s="575" t="s">
        <v>17541</v>
      </c>
      <c r="B20" s="575" t="s">
        <v>3969</v>
      </c>
      <c r="C20" s="575" t="s">
        <v>3970</v>
      </c>
      <c r="D20" s="575">
        <v>200</v>
      </c>
      <c r="E20" s="575" t="s">
        <v>105</v>
      </c>
      <c r="F20" s="575" t="s">
        <v>17572</v>
      </c>
      <c r="G20" s="575" t="s">
        <v>17573</v>
      </c>
      <c r="H20" s="575">
        <v>0</v>
      </c>
      <c r="I20" s="575" t="s">
        <v>491</v>
      </c>
      <c r="J20" s="575" t="s">
        <v>15786</v>
      </c>
      <c r="K20" s="575" t="s">
        <v>491</v>
      </c>
      <c r="L20" s="575" t="s">
        <v>2609</v>
      </c>
      <c r="M20" s="575" t="s">
        <v>16770</v>
      </c>
      <c r="N20" s="575" t="s">
        <v>15817</v>
      </c>
      <c r="O20" s="575" t="s">
        <v>17548</v>
      </c>
      <c r="P20" s="575">
        <v>4</v>
      </c>
      <c r="Q20" s="575" t="s">
        <v>15800</v>
      </c>
      <c r="R20" s="575" t="s">
        <v>16000</v>
      </c>
      <c r="S20" s="575" t="s">
        <v>16024</v>
      </c>
      <c r="T20" s="575"/>
      <c r="U20" s="575" t="s">
        <v>2603</v>
      </c>
      <c r="V20" s="575" t="s">
        <v>17569</v>
      </c>
      <c r="W20" s="575" t="s">
        <v>17530</v>
      </c>
      <c r="X20" s="577">
        <v>45133</v>
      </c>
      <c r="Y20" s="575">
        <v>-45133</v>
      </c>
      <c r="Z20" s="575"/>
      <c r="AA20" s="575" t="s">
        <v>17574</v>
      </c>
      <c r="AB20" s="575" t="e">
        <v>#N/A</v>
      </c>
      <c r="AC20" s="575"/>
      <c r="AD20" s="575">
        <v>8512.69</v>
      </c>
      <c r="AE20" s="575"/>
      <c r="AF20" s="575">
        <v>8512.69</v>
      </c>
      <c r="AG20" s="575" t="s">
        <v>3969</v>
      </c>
      <c r="AH20" s="575" t="s">
        <v>289</v>
      </c>
      <c r="AI20" s="575" t="s">
        <v>17570</v>
      </c>
      <c r="AJ20" s="577">
        <v>45149</v>
      </c>
      <c r="AK20" s="575" t="s">
        <v>17571</v>
      </c>
      <c r="AL20" s="577">
        <v>45152</v>
      </c>
      <c r="AM20" s="575">
        <v>68531</v>
      </c>
      <c r="AN20" s="575">
        <v>374</v>
      </c>
      <c r="AO20" s="575">
        <v>0.3</v>
      </c>
      <c r="AP20" s="575">
        <v>35064</v>
      </c>
      <c r="AQ20" s="575">
        <v>45190</v>
      </c>
      <c r="AR20" s="575">
        <v>57</v>
      </c>
      <c r="AS20" s="575" t="s">
        <v>17533</v>
      </c>
      <c r="AT20" s="575">
        <v>8512.69</v>
      </c>
      <c r="AU20" s="575" t="s">
        <v>12821</v>
      </c>
      <c r="AV20" s="575" t="s">
        <v>3967</v>
      </c>
      <c r="AW20" s="575">
        <v>8513</v>
      </c>
      <c r="AX20" s="575"/>
      <c r="AY20" s="575">
        <v>3890.13</v>
      </c>
      <c r="AZ20" s="575">
        <v>4622.87</v>
      </c>
      <c r="BA20" s="575" t="e">
        <v>#DIV/0!</v>
      </c>
      <c r="BB20" s="575">
        <v>3890.13</v>
      </c>
      <c r="BC20" s="575" t="e">
        <v>#N/A</v>
      </c>
      <c r="BD20" s="575" t="s">
        <v>499</v>
      </c>
      <c r="BE20" s="575" t="s">
        <v>10641</v>
      </c>
      <c r="BF20" s="575" t="s">
        <v>289</v>
      </c>
      <c r="BG20" s="575" t="s">
        <v>289</v>
      </c>
      <c r="BH20" s="575"/>
      <c r="BI20" s="575" t="s">
        <v>1091</v>
      </c>
      <c r="BJ20" s="575"/>
      <c r="BK20" s="575" t="s">
        <v>1091</v>
      </c>
      <c r="BL20" s="575"/>
    </row>
    <row r="21" spans="1:64">
      <c r="A21" s="575" t="s">
        <v>17560</v>
      </c>
      <c r="B21" s="575" t="s">
        <v>12837</v>
      </c>
      <c r="C21" s="575" t="s">
        <v>12836</v>
      </c>
      <c r="D21" s="575">
        <v>5</v>
      </c>
      <c r="E21" s="575" t="s">
        <v>17555</v>
      </c>
      <c r="F21" s="575" t="s">
        <v>12839</v>
      </c>
      <c r="G21" s="575">
        <v>0</v>
      </c>
      <c r="H21" s="575">
        <v>0</v>
      </c>
      <c r="I21" s="575" t="s">
        <v>491</v>
      </c>
      <c r="J21" s="575" t="s">
        <v>15786</v>
      </c>
      <c r="K21" s="575" t="s">
        <v>491</v>
      </c>
      <c r="L21" s="575" t="s">
        <v>2609</v>
      </c>
      <c r="M21" s="575">
        <v>0</v>
      </c>
      <c r="N21" s="575" t="s">
        <v>15852</v>
      </c>
      <c r="O21" s="575" t="s">
        <v>17548</v>
      </c>
      <c r="P21" s="575">
        <v>8</v>
      </c>
      <c r="Q21" s="575" t="s">
        <v>15800</v>
      </c>
      <c r="R21" s="575" t="s">
        <v>15818</v>
      </c>
      <c r="S21" s="575" t="s">
        <v>14466</v>
      </c>
      <c r="T21" s="575"/>
      <c r="U21" s="575" t="s">
        <v>56</v>
      </c>
      <c r="V21" s="575" t="s">
        <v>17575</v>
      </c>
      <c r="W21" s="575" t="s">
        <v>17557</v>
      </c>
      <c r="X21" s="577">
        <v>45152</v>
      </c>
      <c r="Y21" s="575">
        <v>-45152</v>
      </c>
      <c r="Z21" s="575" t="s">
        <v>17576</v>
      </c>
      <c r="AA21" s="575" t="e">
        <v>#N/A</v>
      </c>
      <c r="AB21" s="575">
        <v>0</v>
      </c>
      <c r="AC21" s="575"/>
      <c r="AD21" s="575">
        <v>1592.38</v>
      </c>
      <c r="AE21" s="575" t="e">
        <v>#N/A</v>
      </c>
      <c r="AF21" s="575">
        <v>1592.38</v>
      </c>
      <c r="AG21" s="575" t="s">
        <v>12837</v>
      </c>
      <c r="AH21" s="575" t="s">
        <v>289</v>
      </c>
      <c r="AI21" s="575" t="s">
        <v>16403</v>
      </c>
      <c r="AJ21" s="577">
        <v>45153</v>
      </c>
      <c r="AK21" s="575" t="s">
        <v>17577</v>
      </c>
      <c r="AL21" s="577">
        <v>45159</v>
      </c>
      <c r="AM21" s="575">
        <v>327611</v>
      </c>
      <c r="AN21" s="575">
        <v>22164</v>
      </c>
      <c r="AO21" s="575">
        <v>0.01</v>
      </c>
      <c r="AP21" s="575">
        <v>9000</v>
      </c>
      <c r="AQ21" s="575">
        <v>45190</v>
      </c>
      <c r="AR21" s="575">
        <v>38</v>
      </c>
      <c r="AS21" s="575" t="s">
        <v>17533</v>
      </c>
      <c r="AT21" s="575">
        <v>1592.38</v>
      </c>
      <c r="AU21" s="575" t="s">
        <v>12821</v>
      </c>
      <c r="AV21" s="575" t="s">
        <v>12838</v>
      </c>
      <c r="AW21" s="575">
        <v>1593</v>
      </c>
      <c r="AX21" s="575"/>
      <c r="AY21" s="575"/>
      <c r="AZ21" s="575">
        <v>1593</v>
      </c>
      <c r="BA21" s="575" t="e">
        <v>#DIV/0!</v>
      </c>
      <c r="BB21" s="575"/>
      <c r="BC21" s="575" t="e">
        <v>#N/A</v>
      </c>
      <c r="BD21" s="575" t="s">
        <v>8231</v>
      </c>
      <c r="BE21" s="575"/>
      <c r="BF21" s="575"/>
      <c r="BG21" s="575"/>
      <c r="BH21" s="575"/>
      <c r="BI21" s="575"/>
      <c r="BJ21" s="575"/>
      <c r="BK21" s="575"/>
      <c r="BL21" s="575"/>
    </row>
    <row r="22" spans="1:64">
      <c r="A22" s="575" t="s">
        <v>17560</v>
      </c>
      <c r="B22" s="575" t="s">
        <v>11651</v>
      </c>
      <c r="C22" s="575" t="s">
        <v>11650</v>
      </c>
      <c r="D22" s="575">
        <v>696</v>
      </c>
      <c r="E22" s="575" t="s">
        <v>22</v>
      </c>
      <c r="F22" s="575" t="s">
        <v>17578</v>
      </c>
      <c r="G22" s="575">
        <v>0</v>
      </c>
      <c r="H22" s="575">
        <v>0</v>
      </c>
      <c r="I22" s="575" t="s">
        <v>491</v>
      </c>
      <c r="J22" s="575" t="s">
        <v>15786</v>
      </c>
      <c r="K22" s="575" t="s">
        <v>515</v>
      </c>
      <c r="L22" s="575" t="s">
        <v>2609</v>
      </c>
      <c r="M22" s="575" t="s">
        <v>16291</v>
      </c>
      <c r="N22" s="575" t="s">
        <v>15835</v>
      </c>
      <c r="O22" s="575" t="s">
        <v>17529</v>
      </c>
      <c r="P22" s="575">
        <v>800</v>
      </c>
      <c r="Q22" s="575" t="s">
        <v>15800</v>
      </c>
      <c r="R22" s="575" t="s">
        <v>14510</v>
      </c>
      <c r="S22" s="575">
        <v>0</v>
      </c>
      <c r="T22" s="575"/>
      <c r="U22" s="575" t="s">
        <v>2749</v>
      </c>
      <c r="V22" s="575" t="s">
        <v>17575</v>
      </c>
      <c r="W22" s="575" t="s">
        <v>17557</v>
      </c>
      <c r="X22" s="577">
        <v>45145</v>
      </c>
      <c r="Y22" s="575">
        <v>-45145</v>
      </c>
      <c r="Z22" s="575"/>
      <c r="AA22" s="575" t="e">
        <v>#N/A</v>
      </c>
      <c r="AB22" s="575">
        <v>0</v>
      </c>
      <c r="AC22" s="575"/>
      <c r="AD22" s="575">
        <v>8127.97</v>
      </c>
      <c r="AE22" s="575" t="e">
        <v>#N/A</v>
      </c>
      <c r="AF22" s="575">
        <v>8127.97</v>
      </c>
      <c r="AG22" s="575" t="s">
        <v>11651</v>
      </c>
      <c r="AH22" s="575" t="s">
        <v>289</v>
      </c>
      <c r="AI22" s="575" t="s">
        <v>17579</v>
      </c>
      <c r="AJ22" s="577">
        <v>45149</v>
      </c>
      <c r="AK22" s="575" t="s">
        <v>17577</v>
      </c>
      <c r="AL22" s="577">
        <v>45152</v>
      </c>
      <c r="AM22" s="575">
        <v>1918</v>
      </c>
      <c r="AN22" s="575">
        <v>30</v>
      </c>
      <c r="AO22" s="575">
        <v>1.59</v>
      </c>
      <c r="AP22" s="575">
        <v>6588</v>
      </c>
      <c r="AQ22" s="575">
        <v>45190</v>
      </c>
      <c r="AR22" s="575">
        <v>45</v>
      </c>
      <c r="AS22" s="575" t="s">
        <v>17533</v>
      </c>
      <c r="AT22" s="575">
        <v>8127.97</v>
      </c>
      <c r="AU22" s="575" t="s">
        <v>12821</v>
      </c>
      <c r="AV22" s="575" t="s">
        <v>11652</v>
      </c>
      <c r="AW22" s="575">
        <v>8128</v>
      </c>
      <c r="AX22" s="575"/>
      <c r="AY22" s="575">
        <v>2201</v>
      </c>
      <c r="AZ22" s="575">
        <v>5927</v>
      </c>
      <c r="BA22" s="575" t="e">
        <v>#DIV/0!</v>
      </c>
      <c r="BB22" s="575">
        <v>589</v>
      </c>
      <c r="BC22" s="575" t="e">
        <v>#N/A</v>
      </c>
      <c r="BD22" s="575" t="s">
        <v>8231</v>
      </c>
      <c r="BE22" s="575" t="s">
        <v>11653</v>
      </c>
      <c r="BF22" s="575" t="s">
        <v>289</v>
      </c>
      <c r="BG22" s="575" t="s">
        <v>289</v>
      </c>
      <c r="BH22" s="575"/>
      <c r="BI22" s="575" t="s">
        <v>2678</v>
      </c>
      <c r="BJ22" s="575" t="s">
        <v>2678</v>
      </c>
      <c r="BK22" s="575"/>
      <c r="BL22" s="575"/>
    </row>
    <row r="23" spans="1:64">
      <c r="A23" s="575" t="s">
        <v>17580</v>
      </c>
      <c r="B23" s="575" t="s">
        <v>1680</v>
      </c>
      <c r="C23" s="575" t="s">
        <v>1681</v>
      </c>
      <c r="D23" s="575">
        <v>17</v>
      </c>
      <c r="E23" s="575" t="s">
        <v>105</v>
      </c>
      <c r="F23" s="575" t="s">
        <v>17581</v>
      </c>
      <c r="G23" s="575">
        <v>0</v>
      </c>
      <c r="H23" s="575">
        <v>0</v>
      </c>
      <c r="I23" s="575" t="s">
        <v>491</v>
      </c>
      <c r="J23" s="575" t="s">
        <v>15786</v>
      </c>
      <c r="K23" s="575" t="s">
        <v>515</v>
      </c>
      <c r="L23" s="575" t="s">
        <v>2609</v>
      </c>
      <c r="M23" s="575" t="s">
        <v>16291</v>
      </c>
      <c r="N23" s="575" t="s">
        <v>15835</v>
      </c>
      <c r="O23" s="575" t="s">
        <v>17529</v>
      </c>
      <c r="P23" s="575">
        <v>100</v>
      </c>
      <c r="Q23" s="575" t="s">
        <v>15800</v>
      </c>
      <c r="R23" s="575" t="s">
        <v>14510</v>
      </c>
      <c r="S23" s="575">
        <v>0</v>
      </c>
      <c r="T23" s="575"/>
      <c r="U23" s="575" t="s">
        <v>56</v>
      </c>
      <c r="V23" s="575" t="s">
        <v>17575</v>
      </c>
      <c r="W23" s="575" t="s">
        <v>17557</v>
      </c>
      <c r="X23" s="577">
        <v>45141</v>
      </c>
      <c r="Y23" s="575">
        <v>-45141</v>
      </c>
      <c r="Z23" s="575"/>
      <c r="AA23" s="575" t="e">
        <v>#N/A</v>
      </c>
      <c r="AB23" s="575">
        <v>0</v>
      </c>
      <c r="AC23" s="575"/>
      <c r="AD23" s="575">
        <v>11159.2</v>
      </c>
      <c r="AE23" s="575" t="e">
        <v>#N/A</v>
      </c>
      <c r="AF23" s="575">
        <v>11159.2</v>
      </c>
      <c r="AG23" s="575" t="s">
        <v>1680</v>
      </c>
      <c r="AH23" s="575" t="s">
        <v>289</v>
      </c>
      <c r="AI23" s="575" t="s">
        <v>17582</v>
      </c>
      <c r="AJ23" s="577">
        <v>45142</v>
      </c>
      <c r="AK23" s="575" t="s">
        <v>17577</v>
      </c>
      <c r="AL23" s="577">
        <v>45152</v>
      </c>
      <c r="AM23" s="575">
        <v>48965</v>
      </c>
      <c r="AN23" s="575">
        <v>217</v>
      </c>
      <c r="AO23" s="575">
        <v>0.5</v>
      </c>
      <c r="AP23" s="575">
        <v>27000</v>
      </c>
      <c r="AQ23" s="575">
        <v>45190</v>
      </c>
      <c r="AR23" s="575">
        <v>49</v>
      </c>
      <c r="AS23" s="575" t="s">
        <v>17533</v>
      </c>
      <c r="AT23" s="575">
        <v>11159.2</v>
      </c>
      <c r="AU23" s="575" t="s">
        <v>12821</v>
      </c>
      <c r="AV23" s="575" t="s">
        <v>1678</v>
      </c>
      <c r="AW23" s="575">
        <v>11160</v>
      </c>
      <c r="AX23" s="575"/>
      <c r="AY23" s="575"/>
      <c r="AZ23" s="575">
        <v>11160</v>
      </c>
      <c r="BA23" s="575" t="e">
        <v>#DIV/0!</v>
      </c>
      <c r="BB23" s="575"/>
      <c r="BC23" s="575" t="e">
        <v>#N/A</v>
      </c>
      <c r="BD23" s="575" t="s">
        <v>499</v>
      </c>
      <c r="BE23" s="575" t="s">
        <v>1677</v>
      </c>
      <c r="BF23" s="575" t="s">
        <v>289</v>
      </c>
      <c r="BG23" s="575" t="s">
        <v>289</v>
      </c>
      <c r="BH23" s="575"/>
      <c r="BI23" s="575"/>
      <c r="BJ23" s="575"/>
      <c r="BK23" s="575"/>
      <c r="BL23" s="575"/>
    </row>
    <row r="24" spans="1:64">
      <c r="A24" s="575" t="s">
        <v>17544</v>
      </c>
      <c r="B24" s="575" t="s">
        <v>11660</v>
      </c>
      <c r="C24" s="575" t="s">
        <v>11659</v>
      </c>
      <c r="D24" s="575">
        <v>697</v>
      </c>
      <c r="E24" s="575" t="s">
        <v>22</v>
      </c>
      <c r="F24" s="575" t="s">
        <v>17583</v>
      </c>
      <c r="G24" s="575">
        <v>0</v>
      </c>
      <c r="H24" s="575" t="s">
        <v>17584</v>
      </c>
      <c r="I24" s="575" t="s">
        <v>491</v>
      </c>
      <c r="J24" s="575" t="s">
        <v>15786</v>
      </c>
      <c r="K24" s="575" t="s">
        <v>515</v>
      </c>
      <c r="L24" s="575" t="s">
        <v>2609</v>
      </c>
      <c r="M24" s="575" t="s">
        <v>16291</v>
      </c>
      <c r="N24" s="575" t="s">
        <v>15835</v>
      </c>
      <c r="O24" s="575" t="s">
        <v>17529</v>
      </c>
      <c r="P24" s="575">
        <v>300</v>
      </c>
      <c r="Q24" s="575" t="s">
        <v>15800</v>
      </c>
      <c r="R24" s="575" t="s">
        <v>14510</v>
      </c>
      <c r="S24" s="575">
        <v>0</v>
      </c>
      <c r="T24" s="575"/>
      <c r="U24" s="575" t="s">
        <v>2749</v>
      </c>
      <c r="V24" s="575" t="s">
        <v>17575</v>
      </c>
      <c r="W24" s="575" t="s">
        <v>17557</v>
      </c>
      <c r="X24" s="577">
        <v>45127</v>
      </c>
      <c r="Y24" s="575">
        <v>-45127</v>
      </c>
      <c r="Z24" s="575" t="s">
        <v>17543</v>
      </c>
      <c r="AA24" s="575" t="e">
        <v>#N/A</v>
      </c>
      <c r="AB24" s="575">
        <v>0</v>
      </c>
      <c r="AC24" s="575"/>
      <c r="AD24" s="575">
        <v>7010</v>
      </c>
      <c r="AE24" s="575" t="e">
        <v>#N/A</v>
      </c>
      <c r="AF24" s="575">
        <v>7010</v>
      </c>
      <c r="AG24" s="575" t="s">
        <v>11660</v>
      </c>
      <c r="AH24" s="575" t="s">
        <v>289</v>
      </c>
      <c r="AI24" s="575" t="s">
        <v>17579</v>
      </c>
      <c r="AJ24" s="577">
        <v>45148</v>
      </c>
      <c r="AK24" s="575" t="s">
        <v>17577</v>
      </c>
      <c r="AL24" s="577">
        <v>45152</v>
      </c>
      <c r="AM24" s="575">
        <v>9290</v>
      </c>
      <c r="AN24" s="575">
        <v>105</v>
      </c>
      <c r="AO24" s="575">
        <v>0.81</v>
      </c>
      <c r="AP24" s="575">
        <v>10488</v>
      </c>
      <c r="AQ24" s="575">
        <v>45190</v>
      </c>
      <c r="AR24" s="575">
        <v>63</v>
      </c>
      <c r="AS24" s="575" t="s">
        <v>17533</v>
      </c>
      <c r="AT24" s="575">
        <v>7010</v>
      </c>
      <c r="AU24" s="575" t="s">
        <v>12821</v>
      </c>
      <c r="AV24" s="575" t="s">
        <v>11661</v>
      </c>
      <c r="AW24" s="575">
        <v>7010</v>
      </c>
      <c r="AX24" s="575"/>
      <c r="AY24" s="575">
        <v>6746.52</v>
      </c>
      <c r="AZ24" s="575">
        <v>263.48</v>
      </c>
      <c r="BA24" s="575" t="e">
        <v>#DIV/0!</v>
      </c>
      <c r="BB24" s="575">
        <v>6746.52</v>
      </c>
      <c r="BC24" s="575" t="e">
        <v>#N/A</v>
      </c>
      <c r="BD24" s="575" t="s">
        <v>8231</v>
      </c>
      <c r="BE24" s="575" t="s">
        <v>11662</v>
      </c>
      <c r="BF24" s="575" t="s">
        <v>289</v>
      </c>
      <c r="BG24" s="575" t="s">
        <v>289</v>
      </c>
      <c r="BH24" s="575"/>
      <c r="BI24" s="575" t="s">
        <v>2678</v>
      </c>
      <c r="BJ24" s="575" t="s">
        <v>2678</v>
      </c>
      <c r="BK24" s="575"/>
      <c r="BL24" s="575"/>
    </row>
    <row r="25" spans="1:64">
      <c r="A25" s="575" t="s">
        <v>17560</v>
      </c>
      <c r="B25" s="575" t="s">
        <v>6066</v>
      </c>
      <c r="C25" s="575" t="s">
        <v>6065</v>
      </c>
      <c r="D25" s="575">
        <v>3</v>
      </c>
      <c r="E25" s="575" t="s">
        <v>22</v>
      </c>
      <c r="F25" s="575" t="s">
        <v>17585</v>
      </c>
      <c r="G25" s="575">
        <v>0</v>
      </c>
      <c r="H25" s="575" t="s">
        <v>17586</v>
      </c>
      <c r="I25" s="575" t="s">
        <v>491</v>
      </c>
      <c r="J25" s="575" t="s">
        <v>15786</v>
      </c>
      <c r="K25" s="575" t="s">
        <v>491</v>
      </c>
      <c r="L25" s="575" t="s">
        <v>2609</v>
      </c>
      <c r="M25" s="575">
        <v>0</v>
      </c>
      <c r="N25" s="575" t="s">
        <v>15852</v>
      </c>
      <c r="O25" s="575" t="s">
        <v>17548</v>
      </c>
      <c r="P25" s="575">
        <v>40</v>
      </c>
      <c r="Q25" s="575" t="s">
        <v>15800</v>
      </c>
      <c r="R25" s="575" t="s">
        <v>16000</v>
      </c>
      <c r="S25" s="575" t="s">
        <v>16024</v>
      </c>
      <c r="T25" s="575"/>
      <c r="U25" s="575" t="s">
        <v>908</v>
      </c>
      <c r="V25" s="575" t="s">
        <v>908</v>
      </c>
      <c r="W25" s="575" t="s">
        <v>17557</v>
      </c>
      <c r="X25" s="577">
        <v>45149</v>
      </c>
      <c r="Y25" s="575">
        <v>-45149</v>
      </c>
      <c r="Z25" s="575" t="s">
        <v>17587</v>
      </c>
      <c r="AA25" s="575" t="e">
        <v>#N/A</v>
      </c>
      <c r="AB25" s="575" t="e">
        <v>#N/A</v>
      </c>
      <c r="AC25" s="575"/>
      <c r="AD25" s="575">
        <v>14157.51</v>
      </c>
      <c r="AE25" s="575" t="e">
        <v>#N/A</v>
      </c>
      <c r="AF25" s="575">
        <v>14157.51</v>
      </c>
      <c r="AG25" s="575" t="s">
        <v>6066</v>
      </c>
      <c r="AH25" s="575" t="s">
        <v>289</v>
      </c>
      <c r="AI25" s="575" t="s">
        <v>16511</v>
      </c>
      <c r="AJ25" s="577">
        <v>45149</v>
      </c>
      <c r="AK25" s="575" t="s">
        <v>17588</v>
      </c>
      <c r="AL25" s="577">
        <v>45153</v>
      </c>
      <c r="AM25" s="575">
        <v>187396</v>
      </c>
      <c r="AN25" s="575">
        <v>571</v>
      </c>
      <c r="AO25" s="575">
        <v>0.19</v>
      </c>
      <c r="AP25" s="575">
        <v>87784</v>
      </c>
      <c r="AQ25" s="575">
        <v>45190</v>
      </c>
      <c r="AR25" s="575">
        <v>41</v>
      </c>
      <c r="AS25" s="575" t="s">
        <v>17533</v>
      </c>
      <c r="AT25" s="575">
        <v>14157.51</v>
      </c>
      <c r="AU25" s="575" t="s">
        <v>12821</v>
      </c>
      <c r="AV25" s="575" t="s">
        <v>6067</v>
      </c>
      <c r="AW25" s="575">
        <v>14158</v>
      </c>
      <c r="AX25" s="575"/>
      <c r="AY25" s="575">
        <v>5414.03</v>
      </c>
      <c r="AZ25" s="575">
        <v>8743.9699999999993</v>
      </c>
      <c r="BA25" s="575" t="e">
        <v>#DIV/0!</v>
      </c>
      <c r="BB25" s="575">
        <v>5414.03</v>
      </c>
      <c r="BC25" s="575" t="e">
        <v>#N/A</v>
      </c>
      <c r="BD25" s="575" t="s">
        <v>499</v>
      </c>
      <c r="BE25" s="575" t="s">
        <v>6068</v>
      </c>
      <c r="BF25" s="575" t="s">
        <v>289</v>
      </c>
      <c r="BG25" s="575" t="s">
        <v>289</v>
      </c>
      <c r="BH25" s="575"/>
      <c r="BI25" s="575" t="s">
        <v>2678</v>
      </c>
      <c r="BJ25" s="575" t="s">
        <v>2678</v>
      </c>
      <c r="BK25" s="575"/>
      <c r="BL25" s="575"/>
    </row>
    <row r="26" spans="1:64">
      <c r="A26" s="575" t="s">
        <v>17544</v>
      </c>
      <c r="B26" s="575" t="s">
        <v>4995</v>
      </c>
      <c r="C26" s="575" t="s">
        <v>4996</v>
      </c>
      <c r="D26" s="575">
        <v>636</v>
      </c>
      <c r="E26" s="575" t="s">
        <v>22</v>
      </c>
      <c r="F26" s="575" t="s">
        <v>17589</v>
      </c>
      <c r="G26" s="575">
        <v>0</v>
      </c>
      <c r="H26" s="575" t="s">
        <v>17590</v>
      </c>
      <c r="I26" s="575" t="s">
        <v>491</v>
      </c>
      <c r="J26" s="575" t="s">
        <v>15786</v>
      </c>
      <c r="K26" s="575" t="s">
        <v>491</v>
      </c>
      <c r="L26" s="575" t="s">
        <v>2609</v>
      </c>
      <c r="M26" s="575">
        <v>0</v>
      </c>
      <c r="N26" s="575" t="s">
        <v>15852</v>
      </c>
      <c r="O26" s="575" t="s">
        <v>17548</v>
      </c>
      <c r="P26" s="575">
        <v>4</v>
      </c>
      <c r="Q26" s="575" t="s">
        <v>15800</v>
      </c>
      <c r="R26" s="575" t="s">
        <v>16000</v>
      </c>
      <c r="S26" s="575" t="s">
        <v>16001</v>
      </c>
      <c r="T26" s="575"/>
      <c r="U26" s="575" t="s">
        <v>908</v>
      </c>
      <c r="V26" s="575" t="s">
        <v>908</v>
      </c>
      <c r="W26" s="575" t="s">
        <v>17557</v>
      </c>
      <c r="X26" s="577">
        <v>45145</v>
      </c>
      <c r="Y26" s="575">
        <v>-45145</v>
      </c>
      <c r="Z26" s="575"/>
      <c r="AA26" s="575" t="e">
        <v>#N/A</v>
      </c>
      <c r="AB26" s="575" t="e">
        <v>#N/A</v>
      </c>
      <c r="AC26" s="575"/>
      <c r="AD26" s="575">
        <v>15391.75</v>
      </c>
      <c r="AE26" s="575" t="e">
        <v>#N/A</v>
      </c>
      <c r="AF26" s="575">
        <v>15391.75</v>
      </c>
      <c r="AG26" s="575" t="s">
        <v>4995</v>
      </c>
      <c r="AH26" s="575" t="s">
        <v>289</v>
      </c>
      <c r="AI26" s="575" t="s">
        <v>17591</v>
      </c>
      <c r="AJ26" s="577">
        <v>45146</v>
      </c>
      <c r="AK26" s="575" t="s">
        <v>17588</v>
      </c>
      <c r="AL26" s="577">
        <v>45149</v>
      </c>
      <c r="AM26" s="575">
        <v>95257</v>
      </c>
      <c r="AN26" s="575">
        <v>219</v>
      </c>
      <c r="AO26" s="575">
        <v>0.64</v>
      </c>
      <c r="AP26" s="575">
        <v>30000</v>
      </c>
      <c r="AQ26" s="575">
        <v>45190</v>
      </c>
      <c r="AR26" s="575">
        <v>45</v>
      </c>
      <c r="AS26" s="575" t="s">
        <v>17533</v>
      </c>
      <c r="AT26" s="575">
        <v>15391.75</v>
      </c>
      <c r="AU26" s="575" t="s">
        <v>12821</v>
      </c>
      <c r="AV26" s="575" t="s">
        <v>4993</v>
      </c>
      <c r="AW26" s="575">
        <v>15392</v>
      </c>
      <c r="AX26" s="575">
        <v>914.32</v>
      </c>
      <c r="AY26" s="575">
        <v>8695.18</v>
      </c>
      <c r="AZ26" s="575">
        <v>5782.5</v>
      </c>
      <c r="BA26" s="575" t="e">
        <v>#DIV/0!</v>
      </c>
      <c r="BB26" s="575">
        <v>8695.18</v>
      </c>
      <c r="BC26" s="575" t="e">
        <v>#N/A</v>
      </c>
      <c r="BD26" s="575" t="s">
        <v>8231</v>
      </c>
      <c r="BE26" s="575" t="s">
        <v>10452</v>
      </c>
      <c r="BF26" s="575" t="s">
        <v>289</v>
      </c>
      <c r="BG26" s="575" t="s">
        <v>289</v>
      </c>
      <c r="BH26" s="575"/>
      <c r="BI26" s="575" t="s">
        <v>2678</v>
      </c>
      <c r="BJ26" s="575" t="s">
        <v>2678</v>
      </c>
      <c r="BK26" s="575"/>
      <c r="BL26" s="575"/>
    </row>
    <row r="27" spans="1:64">
      <c r="A27" s="575" t="s">
        <v>17560</v>
      </c>
      <c r="B27" s="575" t="s">
        <v>10678</v>
      </c>
      <c r="C27" s="575" t="s">
        <v>10677</v>
      </c>
      <c r="D27" s="575">
        <v>650</v>
      </c>
      <c r="E27" s="575" t="s">
        <v>22</v>
      </c>
      <c r="F27" s="575" t="s">
        <v>17592</v>
      </c>
      <c r="G27" s="575">
        <v>0</v>
      </c>
      <c r="H27" s="575">
        <v>0</v>
      </c>
      <c r="I27" s="575" t="s">
        <v>491</v>
      </c>
      <c r="J27" s="575" t="s">
        <v>15786</v>
      </c>
      <c r="K27" s="575" t="s">
        <v>491</v>
      </c>
      <c r="L27" s="575" t="s">
        <v>2609</v>
      </c>
      <c r="M27" s="575">
        <v>0</v>
      </c>
      <c r="N27" s="575" t="s">
        <v>15817</v>
      </c>
      <c r="O27" s="575" t="s">
        <v>17548</v>
      </c>
      <c r="P27" s="575">
        <v>4</v>
      </c>
      <c r="Q27" s="575" t="s">
        <v>15800</v>
      </c>
      <c r="R27" s="575" t="s">
        <v>15818</v>
      </c>
      <c r="S27" s="575" t="s">
        <v>14466</v>
      </c>
      <c r="T27" s="575"/>
      <c r="U27" s="575" t="s">
        <v>50</v>
      </c>
      <c r="V27" s="575" t="s">
        <v>50</v>
      </c>
      <c r="W27" s="575" t="s">
        <v>17557</v>
      </c>
      <c r="X27" s="577">
        <v>45147</v>
      </c>
      <c r="Y27" s="575">
        <v>-45147</v>
      </c>
      <c r="Z27" s="575"/>
      <c r="AA27" s="575" t="e">
        <v>#N/A</v>
      </c>
      <c r="AB27" s="575">
        <v>0</v>
      </c>
      <c r="AC27" s="575"/>
      <c r="AD27" s="575">
        <v>5062</v>
      </c>
      <c r="AE27" s="575" t="e">
        <v>#N/A</v>
      </c>
      <c r="AF27" s="575">
        <v>5062</v>
      </c>
      <c r="AG27" s="575" t="s">
        <v>10678</v>
      </c>
      <c r="AH27" s="575" t="s">
        <v>289</v>
      </c>
      <c r="AI27" s="575" t="s">
        <v>16414</v>
      </c>
      <c r="AJ27" s="577">
        <v>45148</v>
      </c>
      <c r="AK27" s="575" t="s">
        <v>17593</v>
      </c>
      <c r="AL27" s="577">
        <v>45154</v>
      </c>
      <c r="AM27" s="575">
        <v>16558</v>
      </c>
      <c r="AN27" s="575">
        <v>181</v>
      </c>
      <c r="AO27" s="575">
        <v>0.56000000000000005</v>
      </c>
      <c r="AP27" s="575">
        <v>9000</v>
      </c>
      <c r="AQ27" s="575">
        <v>45190</v>
      </c>
      <c r="AR27" s="575">
        <v>43</v>
      </c>
      <c r="AS27" s="575" t="s">
        <v>17533</v>
      </c>
      <c r="AT27" s="575">
        <v>5062</v>
      </c>
      <c r="AU27" s="575" t="s">
        <v>12821</v>
      </c>
      <c r="AV27" s="575" t="s">
        <v>10679</v>
      </c>
      <c r="AW27" s="575">
        <v>5062</v>
      </c>
      <c r="AX27" s="575"/>
      <c r="AY27" s="575">
        <v>1133.5999999999999</v>
      </c>
      <c r="AZ27" s="575">
        <v>3928.4</v>
      </c>
      <c r="BA27" s="575" t="e">
        <v>#DIV/0!</v>
      </c>
      <c r="BB27" s="575">
        <v>1133.5999999999999</v>
      </c>
      <c r="BC27" s="575" t="e">
        <v>#N/A</v>
      </c>
      <c r="BD27" s="575" t="s">
        <v>8231</v>
      </c>
      <c r="BE27" s="575" t="s">
        <v>10680</v>
      </c>
      <c r="BF27" s="575" t="s">
        <v>289</v>
      </c>
      <c r="BG27" s="575" t="s">
        <v>289</v>
      </c>
      <c r="BH27" s="575"/>
      <c r="BI27" s="575" t="s">
        <v>2678</v>
      </c>
      <c r="BJ27" s="575" t="s">
        <v>2678</v>
      </c>
      <c r="BK27" s="575"/>
      <c r="BL27" s="575"/>
    </row>
    <row r="28" spans="1:64">
      <c r="A28" s="575" t="s">
        <v>17554</v>
      </c>
      <c r="B28" s="575" t="s">
        <v>17594</v>
      </c>
      <c r="C28" s="575" t="s">
        <v>11890</v>
      </c>
      <c r="D28" s="575">
        <v>727</v>
      </c>
      <c r="E28" s="575" t="s">
        <v>22</v>
      </c>
      <c r="F28" s="575" t="s">
        <v>17595</v>
      </c>
      <c r="G28" s="575">
        <v>0</v>
      </c>
      <c r="H28" s="575" t="s">
        <v>17596</v>
      </c>
      <c r="I28" s="575" t="s">
        <v>491</v>
      </c>
      <c r="J28" s="575" t="s">
        <v>15786</v>
      </c>
      <c r="K28" s="575" t="s">
        <v>524</v>
      </c>
      <c r="L28" s="575" t="s">
        <v>2609</v>
      </c>
      <c r="M28" s="575" t="s">
        <v>16264</v>
      </c>
      <c r="N28" s="575" t="s">
        <v>15835</v>
      </c>
      <c r="O28" s="575"/>
      <c r="P28" s="575">
        <v>100</v>
      </c>
      <c r="Q28" s="575" t="s">
        <v>15800</v>
      </c>
      <c r="R28" s="575" t="s">
        <v>14510</v>
      </c>
      <c r="S28" s="575">
        <v>0</v>
      </c>
      <c r="T28" s="575"/>
      <c r="U28" s="575" t="s">
        <v>3189</v>
      </c>
      <c r="V28" s="575" t="s">
        <v>3189</v>
      </c>
      <c r="W28" s="575" t="s">
        <v>17530</v>
      </c>
      <c r="X28" s="577">
        <v>45125</v>
      </c>
      <c r="Y28" s="575">
        <v>-45125</v>
      </c>
      <c r="Z28" s="575"/>
      <c r="AA28" s="575" t="e">
        <v>#N/A</v>
      </c>
      <c r="AB28" s="575"/>
      <c r="AC28" s="575"/>
      <c r="AD28" s="575">
        <v>8741.51</v>
      </c>
      <c r="AE28" s="575" t="e">
        <v>#N/A</v>
      </c>
      <c r="AF28" s="575">
        <v>8741.51</v>
      </c>
      <c r="AG28" s="575" t="s">
        <v>17594</v>
      </c>
      <c r="AH28" s="575" t="s">
        <v>289</v>
      </c>
      <c r="AI28" s="575" t="s">
        <v>16442</v>
      </c>
      <c r="AJ28" s="577">
        <v>45146</v>
      </c>
      <c r="AK28" s="575" t="s">
        <v>17597</v>
      </c>
      <c r="AL28" s="577">
        <v>45149</v>
      </c>
      <c r="AM28" s="575">
        <v>2975</v>
      </c>
      <c r="AN28" s="575">
        <v>23</v>
      </c>
      <c r="AO28" s="575">
        <v>4.04</v>
      </c>
      <c r="AP28" s="575">
        <v>1668</v>
      </c>
      <c r="AQ28" s="575">
        <v>45190</v>
      </c>
      <c r="AR28" s="575">
        <v>65</v>
      </c>
      <c r="AS28" s="575" t="s">
        <v>17533</v>
      </c>
      <c r="AT28" s="575">
        <v>8741.51</v>
      </c>
      <c r="AU28" s="575" t="s">
        <v>12821</v>
      </c>
      <c r="AV28" s="575" t="s">
        <v>11892</v>
      </c>
      <c r="AW28" s="575">
        <v>8742</v>
      </c>
      <c r="AX28" s="575"/>
      <c r="AY28" s="575">
        <v>6746.52</v>
      </c>
      <c r="AZ28" s="575">
        <v>1995.48</v>
      </c>
      <c r="BA28" s="575" t="e">
        <v>#DIV/0!</v>
      </c>
      <c r="BB28" s="575">
        <v>6746.52</v>
      </c>
      <c r="BC28" s="575" t="s">
        <v>17598</v>
      </c>
      <c r="BD28" s="575" t="s">
        <v>8231</v>
      </c>
      <c r="BE28" s="575" t="s">
        <v>11893</v>
      </c>
      <c r="BF28" s="575" t="s">
        <v>289</v>
      </c>
      <c r="BG28" s="575" t="s">
        <v>289</v>
      </c>
      <c r="BH28" s="575"/>
      <c r="BI28" s="575" t="s">
        <v>3349</v>
      </c>
      <c r="BJ28" s="575"/>
      <c r="BK28" s="575"/>
      <c r="BL28" s="575" t="s">
        <v>3349</v>
      </c>
    </row>
    <row r="29" spans="1:64">
      <c r="A29" s="575" t="s">
        <v>17560</v>
      </c>
      <c r="B29" s="575" t="s">
        <v>10484</v>
      </c>
      <c r="C29" s="575" t="s">
        <v>10483</v>
      </c>
      <c r="D29" s="575">
        <v>642</v>
      </c>
      <c r="E29" s="575" t="s">
        <v>22</v>
      </c>
      <c r="F29" s="575" t="s">
        <v>17599</v>
      </c>
      <c r="G29" s="575">
        <v>0</v>
      </c>
      <c r="H29" s="575">
        <v>0</v>
      </c>
      <c r="I29" s="575" t="s">
        <v>491</v>
      </c>
      <c r="J29" s="575" t="s">
        <v>15786</v>
      </c>
      <c r="K29" s="575" t="s">
        <v>491</v>
      </c>
      <c r="L29" s="575" t="s">
        <v>2609</v>
      </c>
      <c r="M29" s="575">
        <v>0</v>
      </c>
      <c r="N29" s="575" t="s">
        <v>15817</v>
      </c>
      <c r="O29" s="575" t="s">
        <v>17548</v>
      </c>
      <c r="P29" s="575">
        <v>4</v>
      </c>
      <c r="Q29" s="575" t="s">
        <v>15800</v>
      </c>
      <c r="R29" s="575" t="s">
        <v>16000</v>
      </c>
      <c r="S29" s="575" t="s">
        <v>16024</v>
      </c>
      <c r="T29" s="575"/>
      <c r="U29" s="575" t="s">
        <v>3189</v>
      </c>
      <c r="V29" s="575" t="s">
        <v>3189</v>
      </c>
      <c r="W29" s="575" t="s">
        <v>17530</v>
      </c>
      <c r="X29" s="577">
        <v>45147</v>
      </c>
      <c r="Y29" s="575">
        <v>-45147</v>
      </c>
      <c r="Z29" s="575"/>
      <c r="AA29" s="575" t="e">
        <v>#N/A</v>
      </c>
      <c r="AB29" s="575">
        <v>0</v>
      </c>
      <c r="AC29" s="575"/>
      <c r="AD29" s="575">
        <v>9698.8700000000008</v>
      </c>
      <c r="AE29" s="575" t="e">
        <v>#N/A</v>
      </c>
      <c r="AF29" s="575">
        <v>9698.8700000000008</v>
      </c>
      <c r="AG29" s="575" t="s">
        <v>10484</v>
      </c>
      <c r="AH29" s="575" t="s">
        <v>289</v>
      </c>
      <c r="AI29" s="575" t="s">
        <v>17600</v>
      </c>
      <c r="AJ29" s="577">
        <v>45147</v>
      </c>
      <c r="AK29" s="575" t="s">
        <v>17597</v>
      </c>
      <c r="AL29" s="577">
        <v>45153</v>
      </c>
      <c r="AM29" s="575">
        <v>12268</v>
      </c>
      <c r="AN29" s="575">
        <v>78</v>
      </c>
      <c r="AO29" s="575">
        <v>1.21</v>
      </c>
      <c r="AP29" s="575">
        <v>35064</v>
      </c>
      <c r="AQ29" s="575">
        <v>45190</v>
      </c>
      <c r="AR29" s="575">
        <v>43</v>
      </c>
      <c r="AS29" s="575" t="s">
        <v>17533</v>
      </c>
      <c r="AT29" s="575">
        <v>9698.8700000000008</v>
      </c>
      <c r="AU29" s="575" t="s">
        <v>12821</v>
      </c>
      <c r="AV29" s="575" t="s">
        <v>10485</v>
      </c>
      <c r="AW29" s="575">
        <v>9699</v>
      </c>
      <c r="AX29" s="575"/>
      <c r="AY29" s="575">
        <v>7268.7</v>
      </c>
      <c r="AZ29" s="575">
        <v>2430.3000000000002</v>
      </c>
      <c r="BA29" s="575" t="e">
        <v>#DIV/0!</v>
      </c>
      <c r="BB29" s="575">
        <v>7268.7</v>
      </c>
      <c r="BC29" s="575" t="e">
        <v>#N/A</v>
      </c>
      <c r="BD29" s="575" t="s">
        <v>499</v>
      </c>
      <c r="BE29" s="575" t="s">
        <v>10486</v>
      </c>
      <c r="BF29" s="575" t="s">
        <v>289</v>
      </c>
      <c r="BG29" s="575" t="s">
        <v>289</v>
      </c>
      <c r="BH29" s="575"/>
      <c r="BI29" s="575" t="s">
        <v>2678</v>
      </c>
      <c r="BJ29" s="575" t="s">
        <v>2678</v>
      </c>
      <c r="BK29" s="575"/>
      <c r="BL29" s="575"/>
    </row>
    <row r="30" spans="1:64">
      <c r="A30" s="575" t="s">
        <v>17528</v>
      </c>
      <c r="B30" s="575" t="s">
        <v>17601</v>
      </c>
      <c r="C30" s="575" t="s">
        <v>4064</v>
      </c>
      <c r="D30" s="575">
        <v>690</v>
      </c>
      <c r="E30" s="575" t="s">
        <v>105</v>
      </c>
      <c r="F30" s="575" t="s">
        <v>17602</v>
      </c>
      <c r="G30" s="575">
        <v>0</v>
      </c>
      <c r="H30" s="575">
        <v>0</v>
      </c>
      <c r="I30" s="575" t="s">
        <v>491</v>
      </c>
      <c r="J30" s="575" t="s">
        <v>15786</v>
      </c>
      <c r="K30" s="575" t="s">
        <v>518</v>
      </c>
      <c r="L30" s="575" t="s">
        <v>2609</v>
      </c>
      <c r="M30" s="575" t="s">
        <v>17394</v>
      </c>
      <c r="N30" s="575" t="s">
        <v>15835</v>
      </c>
      <c r="O30" s="575" t="s">
        <v>17529</v>
      </c>
      <c r="P30" s="575">
        <v>100</v>
      </c>
      <c r="Q30" s="575" t="s">
        <v>15800</v>
      </c>
      <c r="R30" s="575" t="s">
        <v>14510</v>
      </c>
      <c r="S30" s="575">
        <v>0</v>
      </c>
      <c r="T30" s="575"/>
      <c r="U30" s="575" t="s">
        <v>3189</v>
      </c>
      <c r="V30" s="575" t="s">
        <v>3189</v>
      </c>
      <c r="W30" s="575" t="s">
        <v>17530</v>
      </c>
      <c r="X30" s="577">
        <v>45134</v>
      </c>
      <c r="Y30" s="575">
        <v>-45134</v>
      </c>
      <c r="Z30" s="575"/>
      <c r="AA30" s="575" t="e">
        <v>#N/A</v>
      </c>
      <c r="AB30" s="575">
        <v>0</v>
      </c>
      <c r="AC30" s="575"/>
      <c r="AD30" s="575">
        <v>68501.06</v>
      </c>
      <c r="AE30" s="575" t="e">
        <v>#N/A</v>
      </c>
      <c r="AF30" s="575">
        <v>68501.06</v>
      </c>
      <c r="AG30" s="575" t="s">
        <v>17601</v>
      </c>
      <c r="AH30" s="575" t="s">
        <v>289</v>
      </c>
      <c r="AI30" s="575" t="s">
        <v>17603</v>
      </c>
      <c r="AJ30" s="577">
        <v>45149</v>
      </c>
      <c r="AK30" s="575" t="s">
        <v>17597</v>
      </c>
      <c r="AL30" s="577">
        <v>45153</v>
      </c>
      <c r="AM30" s="575">
        <v>1257491</v>
      </c>
      <c r="AN30" s="575" t="s">
        <v>17604</v>
      </c>
      <c r="AO30" s="575">
        <v>1</v>
      </c>
      <c r="AP30" s="575">
        <v>0</v>
      </c>
      <c r="AQ30" s="575">
        <v>45190</v>
      </c>
      <c r="AR30" s="575">
        <v>56</v>
      </c>
      <c r="AS30" s="575" t="s">
        <v>17533</v>
      </c>
      <c r="AT30" s="575">
        <v>68501.06</v>
      </c>
      <c r="AU30" s="575" t="s">
        <v>12821</v>
      </c>
      <c r="AV30" s="575" t="s">
        <v>17605</v>
      </c>
      <c r="AW30" s="575">
        <v>23636</v>
      </c>
      <c r="AX30" s="575"/>
      <c r="AY30" s="575"/>
      <c r="AZ30" s="575">
        <v>23636</v>
      </c>
      <c r="BA30" s="575" t="e">
        <v>#DIV/0!</v>
      </c>
      <c r="BB30" s="575"/>
      <c r="BC30" s="575" t="e">
        <v>#N/A</v>
      </c>
      <c r="BD30" s="575" t="s">
        <v>499</v>
      </c>
      <c r="BE30" s="575" t="s">
        <v>17606</v>
      </c>
      <c r="BF30" s="575" t="s">
        <v>289</v>
      </c>
      <c r="BG30" s="575" t="s">
        <v>289</v>
      </c>
      <c r="BH30" s="575"/>
      <c r="BI30" s="575"/>
      <c r="BJ30" s="575"/>
      <c r="BK30" s="575"/>
      <c r="BL30" s="575"/>
    </row>
    <row r="31" spans="1:64">
      <c r="A31" s="575" t="s">
        <v>17554</v>
      </c>
      <c r="B31" s="575" t="s">
        <v>17607</v>
      </c>
      <c r="C31" s="575" t="s">
        <v>2112</v>
      </c>
      <c r="D31" s="575">
        <v>486</v>
      </c>
      <c r="E31" s="575" t="s">
        <v>22</v>
      </c>
      <c r="F31" s="575" t="s">
        <v>17608</v>
      </c>
      <c r="G31" s="575">
        <v>0</v>
      </c>
      <c r="H31" s="575">
        <v>0</v>
      </c>
      <c r="I31" s="575" t="s">
        <v>491</v>
      </c>
      <c r="J31" s="575" t="s">
        <v>15786</v>
      </c>
      <c r="K31" s="575" t="s">
        <v>491</v>
      </c>
      <c r="L31" s="575" t="s">
        <v>2609</v>
      </c>
      <c r="M31" s="575" t="s">
        <v>16291</v>
      </c>
      <c r="N31" s="575" t="s">
        <v>15852</v>
      </c>
      <c r="O31" s="575"/>
      <c r="P31" s="575">
        <v>100</v>
      </c>
      <c r="Q31" s="575" t="s">
        <v>15800</v>
      </c>
      <c r="R31" s="575" t="s">
        <v>15801</v>
      </c>
      <c r="S31" s="575" t="s">
        <v>15853</v>
      </c>
      <c r="T31" s="575"/>
      <c r="U31" s="575" t="s">
        <v>51</v>
      </c>
      <c r="V31" s="575" t="s">
        <v>51</v>
      </c>
      <c r="W31" s="575" t="s">
        <v>17557</v>
      </c>
      <c r="X31" s="577">
        <v>45113</v>
      </c>
      <c r="Y31" s="575">
        <v>-45113</v>
      </c>
      <c r="Z31" s="575"/>
      <c r="AA31" s="575" t="e">
        <v>#N/A</v>
      </c>
      <c r="AB31" s="575"/>
      <c r="AC31" s="575"/>
      <c r="AD31" s="575">
        <v>15662.88</v>
      </c>
      <c r="AE31" s="575" t="e">
        <v>#N/A</v>
      </c>
      <c r="AF31" s="575">
        <v>15662.88</v>
      </c>
      <c r="AG31" s="575" t="s">
        <v>17607</v>
      </c>
      <c r="AH31" s="575" t="s">
        <v>289</v>
      </c>
      <c r="AI31" s="575" t="s">
        <v>17609</v>
      </c>
      <c r="AJ31" s="577">
        <v>45117</v>
      </c>
      <c r="AK31" s="575" t="s">
        <v>17610</v>
      </c>
      <c r="AL31" s="577">
        <v>45118</v>
      </c>
      <c r="AM31" s="575">
        <v>30409</v>
      </c>
      <c r="AN31" s="575">
        <v>59</v>
      </c>
      <c r="AO31" s="575">
        <v>1.87</v>
      </c>
      <c r="AP31" s="575">
        <v>11919.67</v>
      </c>
      <c r="AQ31" s="575">
        <v>45190</v>
      </c>
      <c r="AR31" s="575">
        <v>77</v>
      </c>
      <c r="AS31" s="575" t="s">
        <v>17533</v>
      </c>
      <c r="AT31" s="575">
        <v>15662.88</v>
      </c>
      <c r="AU31" s="575" t="s">
        <v>12821</v>
      </c>
      <c r="AV31" s="575" t="s">
        <v>17611</v>
      </c>
      <c r="AW31" s="575">
        <v>15663</v>
      </c>
      <c r="AX31" s="575"/>
      <c r="AY31" s="575"/>
      <c r="AZ31" s="575">
        <v>15663</v>
      </c>
      <c r="BA31" s="575" t="e">
        <v>#DIV/0!</v>
      </c>
      <c r="BB31" s="575"/>
      <c r="BC31" s="575" t="e">
        <v>#N/A</v>
      </c>
      <c r="BD31" s="575" t="s">
        <v>8231</v>
      </c>
      <c r="BE31" s="575" t="s">
        <v>17612</v>
      </c>
      <c r="BF31" s="575" t="s">
        <v>289</v>
      </c>
      <c r="BG31" s="575" t="s">
        <v>289</v>
      </c>
      <c r="BH31" s="575"/>
      <c r="BI31" s="575" t="s">
        <v>2678</v>
      </c>
      <c r="BJ31" s="575" t="s">
        <v>2678</v>
      </c>
      <c r="BK31" s="575"/>
      <c r="BL31" s="575"/>
    </row>
    <row r="32" spans="1:64">
      <c r="A32" s="575" t="s">
        <v>17528</v>
      </c>
      <c r="B32" s="575" t="s">
        <v>4027</v>
      </c>
      <c r="C32" s="575" t="s">
        <v>4028</v>
      </c>
      <c r="D32" s="575">
        <v>662</v>
      </c>
      <c r="E32" s="575" t="s">
        <v>105</v>
      </c>
      <c r="F32" s="575" t="s">
        <v>4026</v>
      </c>
      <c r="G32" s="575">
        <v>0</v>
      </c>
      <c r="H32" s="575">
        <v>0</v>
      </c>
      <c r="I32" s="575" t="s">
        <v>491</v>
      </c>
      <c r="J32" s="575" t="s">
        <v>15786</v>
      </c>
      <c r="K32" s="575" t="s">
        <v>518</v>
      </c>
      <c r="L32" s="575" t="s">
        <v>2609</v>
      </c>
      <c r="M32" s="575" t="s">
        <v>16770</v>
      </c>
      <c r="N32" s="575" t="s">
        <v>15835</v>
      </c>
      <c r="O32" s="575" t="s">
        <v>17529</v>
      </c>
      <c r="P32" s="575">
        <v>800</v>
      </c>
      <c r="Q32" s="575" t="s">
        <v>15800</v>
      </c>
      <c r="R32" s="575" t="s">
        <v>14510</v>
      </c>
      <c r="S32" s="575">
        <v>0</v>
      </c>
      <c r="T32" s="575"/>
      <c r="U32" s="575" t="s">
        <v>51</v>
      </c>
      <c r="V32" s="575" t="s">
        <v>51</v>
      </c>
      <c r="W32" s="575" t="s">
        <v>17557</v>
      </c>
      <c r="X32" s="577">
        <v>45124</v>
      </c>
      <c r="Y32" s="575">
        <v>-45124</v>
      </c>
      <c r="Z32" s="575"/>
      <c r="AA32" s="575" t="e">
        <v>#N/A</v>
      </c>
      <c r="AB32" s="575" t="e">
        <v>#N/A</v>
      </c>
      <c r="AC32" s="575"/>
      <c r="AD32" s="575">
        <v>101090.38</v>
      </c>
      <c r="AE32" s="575" t="e">
        <v>#N/A</v>
      </c>
      <c r="AF32" s="575">
        <v>101090.38</v>
      </c>
      <c r="AG32" s="575" t="s">
        <v>4027</v>
      </c>
      <c r="AH32" s="575" t="s">
        <v>289</v>
      </c>
      <c r="AI32" s="575" t="s">
        <v>1397</v>
      </c>
      <c r="AJ32" s="577">
        <v>45149</v>
      </c>
      <c r="AK32" s="575" t="s">
        <v>17610</v>
      </c>
      <c r="AL32" s="577">
        <v>45154</v>
      </c>
      <c r="AM32" s="575">
        <v>108623</v>
      </c>
      <c r="AN32" s="575">
        <v>39</v>
      </c>
      <c r="AO32" s="575">
        <v>2.76</v>
      </c>
      <c r="AP32" s="575">
        <v>70056</v>
      </c>
      <c r="AQ32" s="575">
        <v>45190</v>
      </c>
      <c r="AR32" s="575">
        <v>66</v>
      </c>
      <c r="AS32" s="575" t="s">
        <v>17533</v>
      </c>
      <c r="AT32" s="575">
        <v>101090.38</v>
      </c>
      <c r="AU32" s="575" t="s">
        <v>12821</v>
      </c>
      <c r="AV32" s="575" t="s">
        <v>4025</v>
      </c>
      <c r="AW32" s="575">
        <v>101091</v>
      </c>
      <c r="AX32" s="575"/>
      <c r="AY32" s="575">
        <v>30123.46</v>
      </c>
      <c r="AZ32" s="575">
        <v>70967.539999999994</v>
      </c>
      <c r="BA32" s="575" t="e">
        <v>#DIV/0!</v>
      </c>
      <c r="BB32" s="575">
        <v>30123.46</v>
      </c>
      <c r="BC32" s="575" t="e">
        <v>#N/A</v>
      </c>
      <c r="BD32" s="575" t="s">
        <v>499</v>
      </c>
      <c r="BE32" s="575" t="s">
        <v>10730</v>
      </c>
      <c r="BF32" s="575" t="s">
        <v>289</v>
      </c>
      <c r="BG32" s="575" t="s">
        <v>289</v>
      </c>
      <c r="BH32" s="575"/>
      <c r="BI32" s="575" t="s">
        <v>1091</v>
      </c>
      <c r="BJ32" s="575"/>
      <c r="BK32" s="575" t="s">
        <v>1091</v>
      </c>
      <c r="BL32" s="575"/>
    </row>
    <row r="33" spans="1:64">
      <c r="A33" s="575" t="s">
        <v>17541</v>
      </c>
      <c r="B33" s="575" t="s">
        <v>12841</v>
      </c>
      <c r="C33" s="575" t="s">
        <v>12840</v>
      </c>
      <c r="D33" s="575">
        <v>6</v>
      </c>
      <c r="E33" s="575" t="s">
        <v>17555</v>
      </c>
      <c r="F33" s="575" t="s">
        <v>12843</v>
      </c>
      <c r="G33" s="575">
        <v>0</v>
      </c>
      <c r="H33" s="575">
        <v>0</v>
      </c>
      <c r="I33" s="575" t="s">
        <v>491</v>
      </c>
      <c r="J33" s="575" t="s">
        <v>15786</v>
      </c>
      <c r="K33" s="575" t="s">
        <v>515</v>
      </c>
      <c r="L33" s="575" t="s">
        <v>3194</v>
      </c>
      <c r="M33" s="575" t="s">
        <v>17613</v>
      </c>
      <c r="N33" s="575" t="s">
        <v>15835</v>
      </c>
      <c r="O33" s="575" t="s">
        <v>17529</v>
      </c>
      <c r="P33" s="575">
        <v>500</v>
      </c>
      <c r="Q33" s="575" t="s">
        <v>15800</v>
      </c>
      <c r="R33" s="575" t="s">
        <v>14510</v>
      </c>
      <c r="S33" s="575" t="s">
        <v>14466</v>
      </c>
      <c r="T33" s="575"/>
      <c r="U33" s="575" t="s">
        <v>51</v>
      </c>
      <c r="V33" s="575" t="s">
        <v>51</v>
      </c>
      <c r="W33" s="575" t="s">
        <v>17557</v>
      </c>
      <c r="X33" s="577">
        <v>45131</v>
      </c>
      <c r="Y33" s="575">
        <v>-45131</v>
      </c>
      <c r="Z33" s="575" t="s">
        <v>17543</v>
      </c>
      <c r="AA33" s="575" t="e">
        <v>#N/A</v>
      </c>
      <c r="AB33" s="575" t="e">
        <v>#N/A</v>
      </c>
      <c r="AC33" s="575"/>
      <c r="AD33" s="575">
        <v>15761.99</v>
      </c>
      <c r="AE33" s="575" t="e">
        <v>#N/A</v>
      </c>
      <c r="AF33" s="575">
        <v>15761.99</v>
      </c>
      <c r="AG33" s="575" t="s">
        <v>12841</v>
      </c>
      <c r="AH33" s="575" t="s">
        <v>289</v>
      </c>
      <c r="AI33" s="575" t="s">
        <v>1397</v>
      </c>
      <c r="AJ33" s="577">
        <v>45149</v>
      </c>
      <c r="AK33" s="575" t="s">
        <v>17610</v>
      </c>
      <c r="AL33" s="577">
        <v>45153</v>
      </c>
      <c r="AM33" s="575">
        <v>14661</v>
      </c>
      <c r="AN33" s="575">
        <v>35</v>
      </c>
      <c r="AO33" s="575">
        <v>2.99</v>
      </c>
      <c r="AP33" s="575">
        <v>26600</v>
      </c>
      <c r="AQ33" s="575">
        <v>45190</v>
      </c>
      <c r="AR33" s="575">
        <v>59</v>
      </c>
      <c r="AS33" s="575" t="s">
        <v>17533</v>
      </c>
      <c r="AT33" s="575">
        <v>15761.99</v>
      </c>
      <c r="AU33" s="575" t="s">
        <v>12821</v>
      </c>
      <c r="AV33" s="575" t="s">
        <v>12842</v>
      </c>
      <c r="AW33" s="575">
        <v>15762</v>
      </c>
      <c r="AX33" s="575"/>
      <c r="AY33" s="575"/>
      <c r="AZ33" s="575">
        <v>15762</v>
      </c>
      <c r="BA33" s="575" t="e">
        <v>#DIV/0!</v>
      </c>
      <c r="BB33" s="575"/>
      <c r="BC33" s="575" t="e">
        <v>#N/A</v>
      </c>
      <c r="BD33" s="575" t="s">
        <v>499</v>
      </c>
      <c r="BE33" s="575"/>
      <c r="BF33" s="575"/>
      <c r="BG33" s="575"/>
      <c r="BH33" s="575"/>
      <c r="BI33" s="575"/>
      <c r="BJ33" s="575"/>
      <c r="BK33" s="575"/>
      <c r="BL33" s="575"/>
    </row>
    <row r="34" spans="1:64">
      <c r="A34" s="575" t="s">
        <v>17546</v>
      </c>
      <c r="B34" s="575" t="s">
        <v>4970</v>
      </c>
      <c r="C34" s="575" t="s">
        <v>4971</v>
      </c>
      <c r="D34" s="575">
        <v>349</v>
      </c>
      <c r="E34" s="575" t="s">
        <v>105</v>
      </c>
      <c r="F34" s="575" t="s">
        <v>17614</v>
      </c>
      <c r="G34" s="575"/>
      <c r="H34" s="575"/>
      <c r="I34" s="575" t="s">
        <v>491</v>
      </c>
      <c r="J34" s="575" t="s">
        <v>15786</v>
      </c>
      <c r="K34" s="575" t="s">
        <v>515</v>
      </c>
      <c r="L34" s="575" t="s">
        <v>2609</v>
      </c>
      <c r="M34" s="575"/>
      <c r="N34" s="575" t="s">
        <v>15835</v>
      </c>
      <c r="O34" s="575" t="s">
        <v>17529</v>
      </c>
      <c r="P34" s="575"/>
      <c r="Q34" s="575"/>
      <c r="R34" s="575"/>
      <c r="S34" s="575"/>
      <c r="T34" s="575" t="s">
        <v>17550</v>
      </c>
      <c r="U34" s="575" t="s">
        <v>51</v>
      </c>
      <c r="V34" s="575" t="s">
        <v>51</v>
      </c>
      <c r="W34" s="575" t="s">
        <v>17557</v>
      </c>
      <c r="X34" s="577">
        <v>45128</v>
      </c>
      <c r="Y34" s="575">
        <v>-45128</v>
      </c>
      <c r="Z34" s="575" t="s">
        <v>17543</v>
      </c>
      <c r="AA34" s="575" t="e">
        <v>#N/A</v>
      </c>
      <c r="AB34" s="575" t="e">
        <v>#N/A</v>
      </c>
      <c r="AC34" s="575"/>
      <c r="AD34" s="575">
        <v>12248</v>
      </c>
      <c r="AE34" s="575" t="e">
        <v>#N/A</v>
      </c>
      <c r="AF34" s="575">
        <v>12248</v>
      </c>
      <c r="AG34" s="575" t="s">
        <v>4970</v>
      </c>
      <c r="AH34" s="575" t="s">
        <v>289</v>
      </c>
      <c r="AI34" s="575" t="s">
        <v>1397</v>
      </c>
      <c r="AJ34" s="577">
        <v>45149</v>
      </c>
      <c r="AK34" s="575" t="s">
        <v>17610</v>
      </c>
      <c r="AL34" s="577">
        <v>45153</v>
      </c>
      <c r="AM34" s="575">
        <v>11326</v>
      </c>
      <c r="AN34" s="575">
        <v>35</v>
      </c>
      <c r="AO34" s="575">
        <v>2.99</v>
      </c>
      <c r="AP34" s="575">
        <v>12000</v>
      </c>
      <c r="AQ34" s="575">
        <v>45190</v>
      </c>
      <c r="AR34" s="575">
        <v>62</v>
      </c>
      <c r="AS34" s="575" t="s">
        <v>17533</v>
      </c>
      <c r="AT34" s="575">
        <v>12248</v>
      </c>
      <c r="AU34" s="575" t="s">
        <v>12821</v>
      </c>
      <c r="AV34" s="575" t="s">
        <v>4968</v>
      </c>
      <c r="AW34" s="575">
        <v>12248</v>
      </c>
      <c r="AX34" s="575"/>
      <c r="AY34" s="575"/>
      <c r="AZ34" s="575">
        <v>12248</v>
      </c>
      <c r="BA34" s="575" t="e">
        <v>#DIV/0!</v>
      </c>
      <c r="BB34" s="575"/>
      <c r="BC34" s="575" t="e">
        <v>#N/A</v>
      </c>
      <c r="BD34" s="575" t="s">
        <v>8231</v>
      </c>
      <c r="BE34" s="575"/>
      <c r="BF34" s="575"/>
      <c r="BG34" s="575"/>
      <c r="BH34" s="575"/>
      <c r="BI34" s="575"/>
      <c r="BJ34" s="575"/>
      <c r="BK34" s="575"/>
      <c r="BL34" s="575"/>
    </row>
    <row r="35" spans="1:64">
      <c r="A35" s="575" t="s">
        <v>17541</v>
      </c>
      <c r="B35" s="575" t="s">
        <v>1918</v>
      </c>
      <c r="C35" s="575" t="s">
        <v>1919</v>
      </c>
      <c r="D35" s="575">
        <v>53</v>
      </c>
      <c r="E35" s="575" t="s">
        <v>105</v>
      </c>
      <c r="F35" s="575" t="s">
        <v>17615</v>
      </c>
      <c r="G35" s="575">
        <v>0</v>
      </c>
      <c r="H35" s="575">
        <v>0</v>
      </c>
      <c r="I35" s="575" t="s">
        <v>491</v>
      </c>
      <c r="J35" s="575" t="s">
        <v>15786</v>
      </c>
      <c r="K35" s="575" t="s">
        <v>491</v>
      </c>
      <c r="L35" s="575" t="s">
        <v>2609</v>
      </c>
      <c r="M35" s="575">
        <v>0</v>
      </c>
      <c r="N35" s="575" t="s">
        <v>15817</v>
      </c>
      <c r="O35" s="575" t="s">
        <v>17548</v>
      </c>
      <c r="P35" s="575">
        <v>4</v>
      </c>
      <c r="Q35" s="575" t="s">
        <v>15800</v>
      </c>
      <c r="R35" s="575" t="s">
        <v>15801</v>
      </c>
      <c r="S35" s="575" t="s">
        <v>15853</v>
      </c>
      <c r="T35" s="575"/>
      <c r="U35" s="575" t="s">
        <v>1104</v>
      </c>
      <c r="V35" s="575" t="s">
        <v>15943</v>
      </c>
      <c r="W35" s="575" t="s">
        <v>17557</v>
      </c>
      <c r="X35" s="577">
        <v>45145</v>
      </c>
      <c r="Y35" s="575">
        <v>-45145</v>
      </c>
      <c r="Z35" s="575"/>
      <c r="AA35" s="575" t="s">
        <v>17616</v>
      </c>
      <c r="AB35" s="575" t="e">
        <v>#N/A</v>
      </c>
      <c r="AC35" s="575"/>
      <c r="AD35" s="575">
        <v>21354.97</v>
      </c>
      <c r="AE35" s="575">
        <v>0</v>
      </c>
      <c r="AF35" s="575">
        <v>21354.97</v>
      </c>
      <c r="AG35" s="575" t="s">
        <v>1918</v>
      </c>
      <c r="AH35" s="575" t="s">
        <v>289</v>
      </c>
      <c r="AI35" s="575" t="s">
        <v>17617</v>
      </c>
      <c r="AJ35" s="577">
        <v>45148</v>
      </c>
      <c r="AK35" s="575" t="s">
        <v>17618</v>
      </c>
      <c r="AL35" s="577">
        <v>45151</v>
      </c>
      <c r="AM35" s="575">
        <v>56214</v>
      </c>
      <c r="AN35" s="575">
        <v>140</v>
      </c>
      <c r="AO35" s="575">
        <v>0.74</v>
      </c>
      <c r="AP35" s="575">
        <v>35064</v>
      </c>
      <c r="AQ35" s="575">
        <v>45190</v>
      </c>
      <c r="AR35" s="575">
        <v>45</v>
      </c>
      <c r="AS35" s="575" t="s">
        <v>17533</v>
      </c>
      <c r="AT35" s="575">
        <v>21354.97</v>
      </c>
      <c r="AU35" s="575" t="s">
        <v>12821</v>
      </c>
      <c r="AV35" s="575" t="s">
        <v>17619</v>
      </c>
      <c r="AW35" s="575">
        <v>21355</v>
      </c>
      <c r="AX35" s="575"/>
      <c r="AY35" s="575"/>
      <c r="AZ35" s="575">
        <v>21355</v>
      </c>
      <c r="BA35" s="575" t="e">
        <v>#DIV/0!</v>
      </c>
      <c r="BB35" s="575"/>
      <c r="BC35" s="575" t="e">
        <v>#N/A</v>
      </c>
      <c r="BD35" s="575" t="s">
        <v>499</v>
      </c>
      <c r="BE35" s="575" t="s">
        <v>10530</v>
      </c>
      <c r="BF35" s="575" t="s">
        <v>289</v>
      </c>
      <c r="BG35" s="575" t="s">
        <v>289</v>
      </c>
      <c r="BH35" s="575"/>
      <c r="BI35" s="575"/>
      <c r="BJ35" s="575"/>
      <c r="BK35" s="575"/>
      <c r="BL35" s="575"/>
    </row>
    <row r="36" spans="1:64">
      <c r="A36" s="575" t="s">
        <v>17554</v>
      </c>
      <c r="B36" s="575" t="s">
        <v>17620</v>
      </c>
      <c r="C36" s="575" t="s">
        <v>2069</v>
      </c>
      <c r="D36" s="575">
        <v>83</v>
      </c>
      <c r="E36" s="575" t="s">
        <v>105</v>
      </c>
      <c r="F36" s="575" t="s">
        <v>17621</v>
      </c>
      <c r="G36" s="575" t="s">
        <v>17622</v>
      </c>
      <c r="H36" s="575">
        <v>0</v>
      </c>
      <c r="I36" s="575" t="s">
        <v>491</v>
      </c>
      <c r="J36" s="575" t="s">
        <v>15786</v>
      </c>
      <c r="K36" s="575" t="s">
        <v>491</v>
      </c>
      <c r="L36" s="575" t="s">
        <v>2609</v>
      </c>
      <c r="M36" s="575" t="s">
        <v>17623</v>
      </c>
      <c r="N36" s="575" t="s">
        <v>15852</v>
      </c>
      <c r="O36" s="575"/>
      <c r="P36" s="575">
        <v>1</v>
      </c>
      <c r="Q36" s="575" t="s">
        <v>15800</v>
      </c>
      <c r="R36" s="575" t="s">
        <v>15818</v>
      </c>
      <c r="S36" s="575" t="s">
        <v>14466</v>
      </c>
      <c r="T36" s="575"/>
      <c r="U36" s="575" t="s">
        <v>49</v>
      </c>
      <c r="V36" s="575" t="s">
        <v>15831</v>
      </c>
      <c r="W36" s="575" t="s">
        <v>17530</v>
      </c>
      <c r="X36" s="577">
        <v>45001</v>
      </c>
      <c r="Y36" s="575">
        <v>-45001</v>
      </c>
      <c r="Z36" s="575"/>
      <c r="AA36" s="575" t="e">
        <v>#N/A</v>
      </c>
      <c r="AB36" s="575"/>
      <c r="AC36" s="575"/>
      <c r="AD36" s="575">
        <v>11726.56</v>
      </c>
      <c r="AE36" s="575" t="e">
        <v>#N/A</v>
      </c>
      <c r="AF36" s="575">
        <v>11726.56</v>
      </c>
      <c r="AG36" s="575" t="s">
        <v>17620</v>
      </c>
      <c r="AH36" s="575" t="s">
        <v>289</v>
      </c>
      <c r="AI36" s="575" t="s">
        <v>17624</v>
      </c>
      <c r="AJ36" s="577">
        <v>45048</v>
      </c>
      <c r="AK36" s="575" t="s">
        <v>17625</v>
      </c>
      <c r="AL36" s="577">
        <v>45052</v>
      </c>
      <c r="AM36" s="575">
        <v>84160</v>
      </c>
      <c r="AN36" s="575">
        <v>23</v>
      </c>
      <c r="AO36" s="575">
        <v>2.4500000000000002</v>
      </c>
      <c r="AP36" s="575">
        <v>0</v>
      </c>
      <c r="AQ36" s="575">
        <v>45190</v>
      </c>
      <c r="AR36" s="575">
        <v>189</v>
      </c>
      <c r="AS36" s="575" t="s">
        <v>17533</v>
      </c>
      <c r="AT36" s="575">
        <v>11726.56</v>
      </c>
      <c r="AU36" s="575" t="s">
        <v>12821</v>
      </c>
      <c r="AV36" s="575" t="s">
        <v>17626</v>
      </c>
      <c r="AW36" s="575">
        <v>11727</v>
      </c>
      <c r="AX36" s="575"/>
      <c r="AY36" s="575"/>
      <c r="AZ36" s="575">
        <v>11727</v>
      </c>
      <c r="BA36" s="575" t="e">
        <v>#DIV/0!</v>
      </c>
      <c r="BB36" s="575"/>
      <c r="BC36" s="575" t="e">
        <v>#N/A</v>
      </c>
      <c r="BD36" s="575" t="s">
        <v>499</v>
      </c>
      <c r="BE36" s="575"/>
      <c r="BF36" s="575"/>
      <c r="BG36" s="575"/>
      <c r="BH36" s="575"/>
      <c r="BI36" s="575"/>
      <c r="BJ36" s="575"/>
      <c r="BK36" s="575"/>
      <c r="BL36" s="575"/>
    </row>
    <row r="37" spans="1:64">
      <c r="A37" s="575" t="s">
        <v>17560</v>
      </c>
      <c r="B37" s="575" t="s">
        <v>12845</v>
      </c>
      <c r="C37" s="575" t="s">
        <v>12844</v>
      </c>
      <c r="D37" s="575">
        <v>7</v>
      </c>
      <c r="E37" s="575" t="s">
        <v>17555</v>
      </c>
      <c r="F37" s="575" t="s">
        <v>12847</v>
      </c>
      <c r="G37" s="575">
        <v>0</v>
      </c>
      <c r="H37" s="575">
        <v>0</v>
      </c>
      <c r="I37" s="575" t="s">
        <v>491</v>
      </c>
      <c r="J37" s="575" t="s">
        <v>15786</v>
      </c>
      <c r="K37" s="575" t="s">
        <v>491</v>
      </c>
      <c r="L37" s="575" t="s">
        <v>2609</v>
      </c>
      <c r="M37" s="575">
        <v>0</v>
      </c>
      <c r="N37" s="575" t="s">
        <v>15799</v>
      </c>
      <c r="O37" s="575" t="s">
        <v>17548</v>
      </c>
      <c r="P37" s="575">
        <v>100</v>
      </c>
      <c r="Q37" s="575" t="s">
        <v>15800</v>
      </c>
      <c r="R37" s="575" t="s">
        <v>15801</v>
      </c>
      <c r="S37" s="575" t="s">
        <v>15853</v>
      </c>
      <c r="T37" s="575"/>
      <c r="U37" s="575" t="s">
        <v>49</v>
      </c>
      <c r="V37" s="575" t="s">
        <v>15831</v>
      </c>
      <c r="W37" s="575" t="s">
        <v>17530</v>
      </c>
      <c r="X37" s="577">
        <v>45141</v>
      </c>
      <c r="Y37" s="575">
        <v>-45141</v>
      </c>
      <c r="Z37" s="575"/>
      <c r="AA37" s="575" t="e">
        <v>#N/A</v>
      </c>
      <c r="AB37" s="575" t="e">
        <v>#N/A</v>
      </c>
      <c r="AC37" s="575"/>
      <c r="AD37" s="575">
        <v>7144.65</v>
      </c>
      <c r="AE37" s="575" t="e">
        <v>#N/A</v>
      </c>
      <c r="AF37" s="575">
        <v>7144.65</v>
      </c>
      <c r="AG37" s="575" t="s">
        <v>12845</v>
      </c>
      <c r="AH37" s="575" t="s">
        <v>289</v>
      </c>
      <c r="AI37" s="575" t="s">
        <v>17624</v>
      </c>
      <c r="AJ37" s="577">
        <v>45146</v>
      </c>
      <c r="AK37" s="575" t="s">
        <v>17625</v>
      </c>
      <c r="AL37" s="577">
        <v>45151</v>
      </c>
      <c r="AM37" s="575">
        <v>427657</v>
      </c>
      <c r="AN37" s="575">
        <v>3657</v>
      </c>
      <c r="AO37" s="575">
        <v>0.03</v>
      </c>
      <c r="AP37" s="575">
        <v>0</v>
      </c>
      <c r="AQ37" s="575">
        <v>45190</v>
      </c>
      <c r="AR37" s="575">
        <v>49</v>
      </c>
      <c r="AS37" s="575" t="s">
        <v>17533</v>
      </c>
      <c r="AT37" s="575">
        <v>7144.65</v>
      </c>
      <c r="AU37" s="575" t="s">
        <v>12821</v>
      </c>
      <c r="AV37" s="575" t="s">
        <v>12846</v>
      </c>
      <c r="AW37" s="575">
        <v>7145</v>
      </c>
      <c r="AX37" s="575"/>
      <c r="AY37" s="575"/>
      <c r="AZ37" s="575">
        <v>7145</v>
      </c>
      <c r="BA37" s="575" t="e">
        <v>#DIV/0!</v>
      </c>
      <c r="BB37" s="575"/>
      <c r="BC37" s="575" t="e">
        <v>#N/A</v>
      </c>
      <c r="BD37" s="575" t="s">
        <v>499</v>
      </c>
      <c r="BE37" s="575"/>
      <c r="BF37" s="575"/>
      <c r="BG37" s="575"/>
      <c r="BH37" s="575"/>
      <c r="BI37" s="575"/>
      <c r="BJ37" s="575"/>
      <c r="BK37" s="575"/>
      <c r="BL37" s="575"/>
    </row>
    <row r="38" spans="1:64">
      <c r="A38" s="575" t="s">
        <v>17541</v>
      </c>
      <c r="B38" s="575" t="s">
        <v>12849</v>
      </c>
      <c r="C38" s="575" t="s">
        <v>12848</v>
      </c>
      <c r="D38" s="575">
        <v>8</v>
      </c>
      <c r="E38" s="575" t="s">
        <v>17555</v>
      </c>
      <c r="F38" s="575" t="s">
        <v>12851</v>
      </c>
      <c r="G38" s="575">
        <v>0</v>
      </c>
      <c r="H38" s="575">
        <v>0</v>
      </c>
      <c r="I38" s="575" t="s">
        <v>491</v>
      </c>
      <c r="J38" s="575" t="s">
        <v>15786</v>
      </c>
      <c r="K38" s="575" t="s">
        <v>491</v>
      </c>
      <c r="L38" s="575" t="s">
        <v>2609</v>
      </c>
      <c r="M38" s="575">
        <v>0</v>
      </c>
      <c r="N38" s="575" t="s">
        <v>16035</v>
      </c>
      <c r="O38" s="575" t="s">
        <v>17548</v>
      </c>
      <c r="P38" s="575">
        <v>1</v>
      </c>
      <c r="Q38" s="575" t="s">
        <v>16355</v>
      </c>
      <c r="R38" s="575" t="s">
        <v>15818</v>
      </c>
      <c r="S38" s="575" t="s">
        <v>14479</v>
      </c>
      <c r="T38" s="575"/>
      <c r="U38" s="575" t="s">
        <v>49</v>
      </c>
      <c r="V38" s="575" t="s">
        <v>15831</v>
      </c>
      <c r="W38" s="575" t="s">
        <v>17530</v>
      </c>
      <c r="X38" s="577">
        <v>45141</v>
      </c>
      <c r="Y38" s="575">
        <v>-45141</v>
      </c>
      <c r="Z38" s="575"/>
      <c r="AA38" s="575" t="e">
        <v>#N/A</v>
      </c>
      <c r="AB38" s="575" t="e">
        <v>#N/A</v>
      </c>
      <c r="AC38" s="575"/>
      <c r="AD38" s="575">
        <v>7143.65</v>
      </c>
      <c r="AE38" s="575" t="e">
        <v>#N/A</v>
      </c>
      <c r="AF38" s="575">
        <v>7143.65</v>
      </c>
      <c r="AG38" s="575" t="s">
        <v>12849</v>
      </c>
      <c r="AH38" s="575" t="s">
        <v>289</v>
      </c>
      <c r="AI38" s="575" t="s">
        <v>17624</v>
      </c>
      <c r="AJ38" s="577">
        <v>45146</v>
      </c>
      <c r="AK38" s="575" t="s">
        <v>17625</v>
      </c>
      <c r="AL38" s="577">
        <v>45151</v>
      </c>
      <c r="AM38" s="575">
        <v>1713784</v>
      </c>
      <c r="AN38" s="575">
        <v>100290.01</v>
      </c>
      <c r="AO38" s="575">
        <v>0.01</v>
      </c>
      <c r="AP38" s="575">
        <v>0</v>
      </c>
      <c r="AQ38" s="575">
        <v>45190</v>
      </c>
      <c r="AR38" s="575">
        <v>49</v>
      </c>
      <c r="AS38" s="575" t="s">
        <v>17533</v>
      </c>
      <c r="AT38" s="575">
        <v>7143.65</v>
      </c>
      <c r="AU38" s="575" t="s">
        <v>12821</v>
      </c>
      <c r="AV38" s="575" t="s">
        <v>12850</v>
      </c>
      <c r="AW38" s="575">
        <v>7144</v>
      </c>
      <c r="AX38" s="575"/>
      <c r="AY38" s="575"/>
      <c r="AZ38" s="575">
        <v>7144</v>
      </c>
      <c r="BA38" s="575" t="e">
        <v>#DIV/0!</v>
      </c>
      <c r="BB38" s="575"/>
      <c r="BC38" s="575" t="e">
        <v>#N/A</v>
      </c>
      <c r="BD38" s="575" t="s">
        <v>499</v>
      </c>
      <c r="BE38" s="575"/>
      <c r="BF38" s="575"/>
      <c r="BG38" s="575"/>
      <c r="BH38" s="575"/>
      <c r="BI38" s="575"/>
      <c r="BJ38" s="575"/>
      <c r="BK38" s="575"/>
      <c r="BL38" s="575"/>
    </row>
    <row r="39" spans="1:64">
      <c r="A39" s="575" t="s">
        <v>17541</v>
      </c>
      <c r="B39" s="575" t="s">
        <v>4376</v>
      </c>
      <c r="C39" s="575" t="s">
        <v>4377</v>
      </c>
      <c r="D39" s="575">
        <v>258</v>
      </c>
      <c r="E39" s="575" t="s">
        <v>105</v>
      </c>
      <c r="F39" s="575" t="s">
        <v>17627</v>
      </c>
      <c r="G39" s="575">
        <v>0</v>
      </c>
      <c r="H39" s="575" t="s">
        <v>17628</v>
      </c>
      <c r="I39" s="575" t="s">
        <v>491</v>
      </c>
      <c r="J39" s="575" t="s">
        <v>15786</v>
      </c>
      <c r="K39" s="575" t="s">
        <v>515</v>
      </c>
      <c r="L39" s="575" t="s">
        <v>2609</v>
      </c>
      <c r="M39" s="575" t="s">
        <v>16291</v>
      </c>
      <c r="N39" s="575" t="s">
        <v>15937</v>
      </c>
      <c r="O39" s="575" t="s">
        <v>17529</v>
      </c>
      <c r="P39" s="575">
        <v>800</v>
      </c>
      <c r="Q39" s="575" t="s">
        <v>15800</v>
      </c>
      <c r="R39" s="575" t="s">
        <v>14510</v>
      </c>
      <c r="S39" s="575">
        <v>0</v>
      </c>
      <c r="T39" s="575"/>
      <c r="U39" s="575" t="s">
        <v>57</v>
      </c>
      <c r="V39" s="575" t="s">
        <v>57</v>
      </c>
      <c r="W39" s="575" t="s">
        <v>17530</v>
      </c>
      <c r="X39" s="577">
        <v>45133</v>
      </c>
      <c r="Y39" s="575">
        <v>-45133</v>
      </c>
      <c r="Z39" s="575"/>
      <c r="AA39" s="575" t="e">
        <v>#N/A</v>
      </c>
      <c r="AB39" s="575" t="e">
        <v>#N/A</v>
      </c>
      <c r="AC39" s="575"/>
      <c r="AD39" s="575">
        <v>9040.58</v>
      </c>
      <c r="AE39" s="575" t="e">
        <v>#N/A</v>
      </c>
      <c r="AF39" s="575">
        <v>9040.58</v>
      </c>
      <c r="AG39" s="575" t="s">
        <v>4376</v>
      </c>
      <c r="AH39" s="575" t="s">
        <v>289</v>
      </c>
      <c r="AI39" s="575" t="s">
        <v>16933</v>
      </c>
      <c r="AJ39" s="577">
        <v>45140</v>
      </c>
      <c r="AK39" s="575" t="s">
        <v>17629</v>
      </c>
      <c r="AL39" s="577">
        <v>45149</v>
      </c>
      <c r="AM39" s="575">
        <v>2709</v>
      </c>
      <c r="AN39" s="575">
        <v>34</v>
      </c>
      <c r="AO39" s="575">
        <v>1.51</v>
      </c>
      <c r="AP39" s="575">
        <v>8376</v>
      </c>
      <c r="AQ39" s="575">
        <v>45190</v>
      </c>
      <c r="AR39" s="575">
        <v>57</v>
      </c>
      <c r="AS39" s="575" t="s">
        <v>17533</v>
      </c>
      <c r="AT39" s="575">
        <v>9040.58</v>
      </c>
      <c r="AU39" s="575" t="s">
        <v>12821</v>
      </c>
      <c r="AV39" s="575" t="s">
        <v>4374</v>
      </c>
      <c r="AW39" s="575">
        <v>9041</v>
      </c>
      <c r="AX39" s="575"/>
      <c r="AY39" s="575"/>
      <c r="AZ39" s="575">
        <v>9041</v>
      </c>
      <c r="BA39" s="575" t="e">
        <v>#DIV/0!</v>
      </c>
      <c r="BB39" s="575"/>
      <c r="BC39" s="575" t="e">
        <v>#N/A</v>
      </c>
      <c r="BD39" s="575" t="s">
        <v>8231</v>
      </c>
      <c r="BE39" s="575"/>
      <c r="BF39" s="575"/>
      <c r="BG39" s="575"/>
      <c r="BH39" s="575"/>
      <c r="BI39" s="575"/>
      <c r="BJ39" s="575"/>
      <c r="BK39" s="575"/>
      <c r="BL39" s="575"/>
    </row>
    <row r="40" spans="1:64">
      <c r="A40" s="575" t="s">
        <v>17580</v>
      </c>
      <c r="B40" s="575" t="s">
        <v>12854</v>
      </c>
      <c r="C40" s="575" t="s">
        <v>12853</v>
      </c>
      <c r="D40" s="575">
        <v>9</v>
      </c>
      <c r="E40" s="575" t="s">
        <v>17555</v>
      </c>
      <c r="F40" s="575" t="s">
        <v>12856</v>
      </c>
      <c r="G40" s="575">
        <v>0</v>
      </c>
      <c r="H40" s="575">
        <v>0</v>
      </c>
      <c r="I40" s="575" t="s">
        <v>491</v>
      </c>
      <c r="J40" s="575" t="s">
        <v>15786</v>
      </c>
      <c r="K40" s="575" t="s">
        <v>491</v>
      </c>
      <c r="L40" s="575" t="s">
        <v>2609</v>
      </c>
      <c r="M40" s="575">
        <v>0</v>
      </c>
      <c r="N40" s="575" t="s">
        <v>15799</v>
      </c>
      <c r="O40" s="575" t="s">
        <v>17548</v>
      </c>
      <c r="P40" s="575">
        <v>1</v>
      </c>
      <c r="Q40" s="575" t="s">
        <v>15800</v>
      </c>
      <c r="R40" s="575" t="s">
        <v>15818</v>
      </c>
      <c r="S40" s="575" t="s">
        <v>14466</v>
      </c>
      <c r="T40" s="575"/>
      <c r="U40" s="575" t="s">
        <v>52</v>
      </c>
      <c r="V40" s="575" t="s">
        <v>52</v>
      </c>
      <c r="W40" s="575" t="s">
        <v>17557</v>
      </c>
      <c r="X40" s="577">
        <v>45146</v>
      </c>
      <c r="Y40" s="575">
        <v>-45146</v>
      </c>
      <c r="Z40" s="575"/>
      <c r="AA40" s="575" t="e">
        <v>#N/A</v>
      </c>
      <c r="AB40" s="575">
        <v>0</v>
      </c>
      <c r="AC40" s="575"/>
      <c r="AD40" s="575">
        <v>2836.67</v>
      </c>
      <c r="AE40" s="575" t="e">
        <v>#N/A</v>
      </c>
      <c r="AF40" s="575">
        <v>2836.67</v>
      </c>
      <c r="AG40" s="575" t="s">
        <v>12854</v>
      </c>
      <c r="AH40" s="575" t="s">
        <v>289</v>
      </c>
      <c r="AI40" s="575" t="s">
        <v>17630</v>
      </c>
      <c r="AJ40" s="577">
        <v>45147</v>
      </c>
      <c r="AK40" s="575" t="s">
        <v>17631</v>
      </c>
      <c r="AL40" s="577">
        <v>45152</v>
      </c>
      <c r="AM40" s="575">
        <v>24832</v>
      </c>
      <c r="AN40" s="575">
        <v>623</v>
      </c>
      <c r="AO40" s="575">
        <v>0.17</v>
      </c>
      <c r="AP40" s="575">
        <v>34734</v>
      </c>
      <c r="AQ40" s="575">
        <v>45190</v>
      </c>
      <c r="AR40" s="575">
        <v>44</v>
      </c>
      <c r="AS40" s="575" t="s">
        <v>17533</v>
      </c>
      <c r="AT40" s="575">
        <v>2836.67</v>
      </c>
      <c r="AU40" s="575" t="s">
        <v>12821</v>
      </c>
      <c r="AV40" s="575" t="s">
        <v>12855</v>
      </c>
      <c r="AW40" s="575">
        <v>2837</v>
      </c>
      <c r="AX40" s="575"/>
      <c r="AY40" s="575"/>
      <c r="AZ40" s="575">
        <v>2837</v>
      </c>
      <c r="BA40" s="575" t="e">
        <v>#DIV/0!</v>
      </c>
      <c r="BB40" s="575"/>
      <c r="BC40" s="575" t="e">
        <v>#N/A</v>
      </c>
      <c r="BD40" s="575" t="s">
        <v>8231</v>
      </c>
      <c r="BE40" s="575"/>
      <c r="BF40" s="575"/>
      <c r="BG40" s="575"/>
      <c r="BH40" s="575"/>
      <c r="BI40" s="575"/>
      <c r="BJ40" s="575"/>
      <c r="BK40" s="575"/>
      <c r="BL40" s="575"/>
    </row>
    <row r="41" spans="1:64">
      <c r="A41" s="575" t="s">
        <v>17580</v>
      </c>
      <c r="B41" s="575" t="s">
        <v>3852</v>
      </c>
      <c r="C41" s="575" t="s">
        <v>3853</v>
      </c>
      <c r="D41" s="575">
        <v>185</v>
      </c>
      <c r="E41" s="575" t="s">
        <v>105</v>
      </c>
      <c r="F41" s="575" t="s">
        <v>3851</v>
      </c>
      <c r="G41" s="575">
        <v>0</v>
      </c>
      <c r="H41" s="575">
        <v>0</v>
      </c>
      <c r="I41" s="575" t="s">
        <v>491</v>
      </c>
      <c r="J41" s="575" t="s">
        <v>15786</v>
      </c>
      <c r="K41" s="575" t="s">
        <v>518</v>
      </c>
      <c r="L41" s="575" t="s">
        <v>2609</v>
      </c>
      <c r="M41" s="575" t="s">
        <v>16291</v>
      </c>
      <c r="N41" s="575" t="s">
        <v>15835</v>
      </c>
      <c r="O41" s="575" t="s">
        <v>17529</v>
      </c>
      <c r="P41" s="575">
        <v>100</v>
      </c>
      <c r="Q41" s="575" t="s">
        <v>15800</v>
      </c>
      <c r="R41" s="575" t="s">
        <v>14510</v>
      </c>
      <c r="S41" s="575" t="s">
        <v>14466</v>
      </c>
      <c r="T41" s="575"/>
      <c r="U41" s="575" t="s">
        <v>52</v>
      </c>
      <c r="V41" s="575" t="s">
        <v>52</v>
      </c>
      <c r="W41" s="575" t="s">
        <v>17557</v>
      </c>
      <c r="X41" s="577">
        <v>45147</v>
      </c>
      <c r="Y41" s="575">
        <v>-45147</v>
      </c>
      <c r="Z41" s="575"/>
      <c r="AA41" s="575" t="e">
        <v>#N/A</v>
      </c>
      <c r="AB41" s="575">
        <v>0</v>
      </c>
      <c r="AC41" s="575"/>
      <c r="AD41" s="575">
        <v>33776.17</v>
      </c>
      <c r="AE41" s="575" t="e">
        <v>#N/A</v>
      </c>
      <c r="AF41" s="575">
        <v>33776.17</v>
      </c>
      <c r="AG41" s="575" t="s">
        <v>3852</v>
      </c>
      <c r="AH41" s="575" t="s">
        <v>289</v>
      </c>
      <c r="AI41" s="575" t="s">
        <v>17630</v>
      </c>
      <c r="AJ41" s="577">
        <v>45149</v>
      </c>
      <c r="AK41" s="575" t="s">
        <v>17631</v>
      </c>
      <c r="AL41" s="577">
        <v>45153</v>
      </c>
      <c r="AM41" s="575">
        <v>3619</v>
      </c>
      <c r="AN41" s="575">
        <v>24</v>
      </c>
      <c r="AO41" s="575">
        <v>0.91</v>
      </c>
      <c r="AP41" s="575">
        <v>46814</v>
      </c>
      <c r="AQ41" s="575">
        <v>45190</v>
      </c>
      <c r="AR41" s="575">
        <v>43</v>
      </c>
      <c r="AS41" s="575" t="s">
        <v>17533</v>
      </c>
      <c r="AT41" s="575">
        <v>33776.17</v>
      </c>
      <c r="AU41" s="575" t="s">
        <v>12821</v>
      </c>
      <c r="AV41" s="575" t="s">
        <v>3850</v>
      </c>
      <c r="AW41" s="575">
        <v>33777</v>
      </c>
      <c r="AX41" s="575"/>
      <c r="AY41" s="575"/>
      <c r="AZ41" s="575">
        <v>33777</v>
      </c>
      <c r="BA41" s="575" t="e">
        <v>#DIV/0!</v>
      </c>
      <c r="BB41" s="575"/>
      <c r="BC41" s="575" t="e">
        <v>#N/A</v>
      </c>
      <c r="BD41" s="575" t="s">
        <v>8231</v>
      </c>
      <c r="BE41" s="575" t="s">
        <v>10624</v>
      </c>
      <c r="BF41" s="575" t="s">
        <v>289</v>
      </c>
      <c r="BG41" s="575" t="s">
        <v>289</v>
      </c>
      <c r="BH41" s="575"/>
      <c r="BI41" s="575" t="s">
        <v>1091</v>
      </c>
      <c r="BJ41" s="575"/>
      <c r="BK41" s="575" t="s">
        <v>1091</v>
      </c>
      <c r="BL41" s="575"/>
    </row>
    <row r="42" spans="1:64">
      <c r="A42" s="575" t="s">
        <v>17528</v>
      </c>
      <c r="B42" s="575" t="s">
        <v>6908</v>
      </c>
      <c r="C42" s="575" t="s">
        <v>6907</v>
      </c>
      <c r="D42" s="575">
        <v>129</v>
      </c>
      <c r="E42" s="575" t="s">
        <v>22</v>
      </c>
      <c r="F42" s="575" t="s">
        <v>6911</v>
      </c>
      <c r="G42" s="575">
        <v>0</v>
      </c>
      <c r="H42" s="575">
        <v>0</v>
      </c>
      <c r="I42" s="575" t="s">
        <v>491</v>
      </c>
      <c r="J42" s="575" t="s">
        <v>15786</v>
      </c>
      <c r="K42" s="575" t="s">
        <v>518</v>
      </c>
      <c r="L42" s="575" t="s">
        <v>2609</v>
      </c>
      <c r="M42" s="575" t="s">
        <v>16291</v>
      </c>
      <c r="N42" s="575" t="s">
        <v>15835</v>
      </c>
      <c r="O42" s="575" t="s">
        <v>17529</v>
      </c>
      <c r="P42" s="575">
        <v>100</v>
      </c>
      <c r="Q42" s="575" t="s">
        <v>15800</v>
      </c>
      <c r="R42" s="575" t="s">
        <v>14510</v>
      </c>
      <c r="S42" s="575">
        <v>0</v>
      </c>
      <c r="T42" s="575"/>
      <c r="U42" s="575" t="s">
        <v>52</v>
      </c>
      <c r="V42" s="575" t="s">
        <v>52</v>
      </c>
      <c r="W42" s="575" t="s">
        <v>17557</v>
      </c>
      <c r="X42" s="577">
        <v>45135</v>
      </c>
      <c r="Y42" s="575">
        <v>-45135</v>
      </c>
      <c r="Z42" s="575"/>
      <c r="AA42" s="575" t="e">
        <v>#N/A</v>
      </c>
      <c r="AB42" s="575">
        <v>0</v>
      </c>
      <c r="AC42" s="575"/>
      <c r="AD42" s="575">
        <v>11740.08</v>
      </c>
      <c r="AE42" s="575" t="e">
        <v>#N/A</v>
      </c>
      <c r="AF42" s="575">
        <v>11740.08</v>
      </c>
      <c r="AG42" s="575" t="s">
        <v>6908</v>
      </c>
      <c r="AH42" s="575" t="s">
        <v>289</v>
      </c>
      <c r="AI42" s="575" t="s">
        <v>17630</v>
      </c>
      <c r="AJ42" s="577">
        <v>45141</v>
      </c>
      <c r="AK42" s="575" t="s">
        <v>17631</v>
      </c>
      <c r="AL42" s="577">
        <v>45152</v>
      </c>
      <c r="AM42" s="575">
        <v>6503</v>
      </c>
      <c r="AN42" s="575">
        <v>67</v>
      </c>
      <c r="AO42" s="575">
        <v>0.73</v>
      </c>
      <c r="AP42" s="575">
        <v>22817</v>
      </c>
      <c r="AQ42" s="575">
        <v>45190</v>
      </c>
      <c r="AR42" s="575">
        <v>55</v>
      </c>
      <c r="AS42" s="575" t="s">
        <v>17533</v>
      </c>
      <c r="AT42" s="575">
        <v>11740.08</v>
      </c>
      <c r="AU42" s="575" t="s">
        <v>12821</v>
      </c>
      <c r="AV42" s="575" t="s">
        <v>6909</v>
      </c>
      <c r="AW42" s="575">
        <v>11741</v>
      </c>
      <c r="AX42" s="575"/>
      <c r="AY42" s="575">
        <v>3447.5</v>
      </c>
      <c r="AZ42" s="575">
        <v>8293.5</v>
      </c>
      <c r="BA42" s="575" t="e">
        <v>#DIV/0!</v>
      </c>
      <c r="BB42" s="575">
        <v>3447.5</v>
      </c>
      <c r="BC42" s="575" t="s">
        <v>17552</v>
      </c>
      <c r="BD42" s="575" t="s">
        <v>499</v>
      </c>
      <c r="BE42" s="575" t="s">
        <v>6910</v>
      </c>
      <c r="BF42" s="575" t="s">
        <v>289</v>
      </c>
      <c r="BG42" s="575" t="s">
        <v>289</v>
      </c>
      <c r="BH42" s="575"/>
      <c r="BI42" s="575" t="s">
        <v>2678</v>
      </c>
      <c r="BJ42" s="575" t="s">
        <v>2678</v>
      </c>
      <c r="BK42" s="575"/>
      <c r="BL42" s="575"/>
    </row>
    <row r="43" spans="1:64">
      <c r="A43" s="575" t="s">
        <v>17546</v>
      </c>
      <c r="B43" s="575" t="s">
        <v>10649</v>
      </c>
      <c r="C43" s="575" t="s">
        <v>10648</v>
      </c>
      <c r="D43" s="575">
        <v>644</v>
      </c>
      <c r="E43" s="575" t="s">
        <v>22</v>
      </c>
      <c r="F43" s="575" t="s">
        <v>17632</v>
      </c>
      <c r="G43" s="575"/>
      <c r="H43" s="575"/>
      <c r="I43" s="575" t="s">
        <v>491</v>
      </c>
      <c r="J43" s="575" t="s">
        <v>15786</v>
      </c>
      <c r="K43" s="575" t="s">
        <v>515</v>
      </c>
      <c r="L43" s="575" t="s">
        <v>2609</v>
      </c>
      <c r="M43" s="575"/>
      <c r="N43" s="575" t="s">
        <v>15835</v>
      </c>
      <c r="O43" s="575" t="s">
        <v>17529</v>
      </c>
      <c r="P43" s="575"/>
      <c r="Q43" s="575"/>
      <c r="R43" s="575"/>
      <c r="S43" s="575"/>
      <c r="T43" s="575" t="s">
        <v>17550</v>
      </c>
      <c r="U43" s="575" t="s">
        <v>52</v>
      </c>
      <c r="V43" s="575" t="s">
        <v>52</v>
      </c>
      <c r="W43" s="575" t="s">
        <v>17557</v>
      </c>
      <c r="X43" s="577">
        <v>45107</v>
      </c>
      <c r="Y43" s="575">
        <v>-45107</v>
      </c>
      <c r="Z43" s="575"/>
      <c r="AA43" s="575" t="e">
        <v>#N/A</v>
      </c>
      <c r="AB43" s="575">
        <v>0</v>
      </c>
      <c r="AC43" s="575"/>
      <c r="AD43" s="575">
        <v>14008.77</v>
      </c>
      <c r="AE43" s="575" t="e">
        <v>#N/A</v>
      </c>
      <c r="AF43" s="575">
        <v>14008.77</v>
      </c>
      <c r="AG43" s="575" t="s">
        <v>10649</v>
      </c>
      <c r="AH43" s="575" t="s">
        <v>289</v>
      </c>
      <c r="AI43" s="575" t="s">
        <v>17630</v>
      </c>
      <c r="AJ43" s="577">
        <v>45149</v>
      </c>
      <c r="AK43" s="575" t="s">
        <v>17631</v>
      </c>
      <c r="AL43" s="577">
        <v>45153</v>
      </c>
      <c r="AM43" s="575">
        <v>3855</v>
      </c>
      <c r="AN43" s="575">
        <v>27</v>
      </c>
      <c r="AO43" s="575">
        <v>2.27</v>
      </c>
      <c r="AP43" s="575">
        <v>8376</v>
      </c>
      <c r="AQ43" s="575">
        <v>45190</v>
      </c>
      <c r="AR43" s="575">
        <v>83</v>
      </c>
      <c r="AS43" s="575" t="s">
        <v>17533</v>
      </c>
      <c r="AT43" s="575">
        <v>14008.77</v>
      </c>
      <c r="AU43" s="575" t="s">
        <v>12821</v>
      </c>
      <c r="AV43" s="575" t="s">
        <v>10650</v>
      </c>
      <c r="AW43" s="575">
        <v>14009</v>
      </c>
      <c r="AX43" s="575"/>
      <c r="AY43" s="575">
        <v>4720</v>
      </c>
      <c r="AZ43" s="575">
        <v>9289</v>
      </c>
      <c r="BA43" s="575" t="e">
        <v>#DIV/0!</v>
      </c>
      <c r="BB43" s="575">
        <v>4720</v>
      </c>
      <c r="BC43" s="575" t="e">
        <v>#N/A</v>
      </c>
      <c r="BD43" s="575" t="s">
        <v>499</v>
      </c>
      <c r="BE43" s="575" t="s">
        <v>10651</v>
      </c>
      <c r="BF43" s="575" t="s">
        <v>289</v>
      </c>
      <c r="BG43" s="575" t="s">
        <v>289</v>
      </c>
      <c r="BH43" s="575"/>
      <c r="BI43" s="575" t="s">
        <v>2678</v>
      </c>
      <c r="BJ43" s="575" t="s">
        <v>2678</v>
      </c>
      <c r="BK43" s="575"/>
      <c r="BL43" s="575"/>
    </row>
    <row r="44" spans="1:64">
      <c r="A44" s="575" t="s">
        <v>17528</v>
      </c>
      <c r="B44" s="575" t="s">
        <v>4158</v>
      </c>
      <c r="C44" s="575" t="s">
        <v>4159</v>
      </c>
      <c r="D44" s="575">
        <v>226</v>
      </c>
      <c r="E44" s="575" t="s">
        <v>105</v>
      </c>
      <c r="F44" s="575" t="s">
        <v>17633</v>
      </c>
      <c r="G44" s="575">
        <v>0</v>
      </c>
      <c r="H44" s="575">
        <v>0</v>
      </c>
      <c r="I44" s="575" t="s">
        <v>491</v>
      </c>
      <c r="J44" s="575" t="s">
        <v>15786</v>
      </c>
      <c r="K44" s="575" t="s">
        <v>515</v>
      </c>
      <c r="L44" s="575" t="s">
        <v>2609</v>
      </c>
      <c r="M44" s="575" t="s">
        <v>16291</v>
      </c>
      <c r="N44" s="575" t="s">
        <v>15835</v>
      </c>
      <c r="O44" s="575" t="s">
        <v>17529</v>
      </c>
      <c r="P44" s="575">
        <v>300</v>
      </c>
      <c r="Q44" s="575" t="s">
        <v>15800</v>
      </c>
      <c r="R44" s="575" t="s">
        <v>14510</v>
      </c>
      <c r="S44" s="575">
        <v>0</v>
      </c>
      <c r="T44" s="575"/>
      <c r="U44" s="575" t="s">
        <v>54</v>
      </c>
      <c r="V44" s="575" t="s">
        <v>3643</v>
      </c>
      <c r="W44" s="575" t="s">
        <v>17530</v>
      </c>
      <c r="X44" s="577">
        <v>45135</v>
      </c>
      <c r="Y44" s="575">
        <v>-45135</v>
      </c>
      <c r="Z44" s="575"/>
      <c r="AA44" s="575" t="e">
        <v>#N/A</v>
      </c>
      <c r="AB44" s="575" t="e">
        <v>#N/A</v>
      </c>
      <c r="AC44" s="575"/>
      <c r="AD44" s="575">
        <v>7088.85</v>
      </c>
      <c r="AE44" s="575" t="e">
        <v>#N/A</v>
      </c>
      <c r="AF44" s="575">
        <v>7088.85</v>
      </c>
      <c r="AG44" s="575" t="s">
        <v>4158</v>
      </c>
      <c r="AH44" s="575" t="s">
        <v>289</v>
      </c>
      <c r="AI44" s="575" t="s">
        <v>17539</v>
      </c>
      <c r="AJ44" s="577">
        <v>45144</v>
      </c>
      <c r="AK44" s="575" t="s">
        <v>17532</v>
      </c>
      <c r="AL44" s="577">
        <v>45148</v>
      </c>
      <c r="AM44" s="575">
        <v>7241</v>
      </c>
      <c r="AN44" s="575">
        <v>81</v>
      </c>
      <c r="AO44" s="575">
        <v>0.94</v>
      </c>
      <c r="AP44" s="575">
        <v>0</v>
      </c>
      <c r="AQ44" s="575">
        <v>45190</v>
      </c>
      <c r="AR44" s="575">
        <v>55</v>
      </c>
      <c r="AS44" s="575" t="s">
        <v>17634</v>
      </c>
      <c r="AT44" s="575">
        <v>7088.85</v>
      </c>
      <c r="AU44" s="575" t="s">
        <v>12821</v>
      </c>
      <c r="AV44" s="575" t="s">
        <v>4156</v>
      </c>
      <c r="AW44" s="575">
        <v>7089</v>
      </c>
      <c r="AX44" s="575"/>
      <c r="AY44" s="575"/>
      <c r="AZ44" s="575">
        <v>7089</v>
      </c>
      <c r="BA44" s="575" t="e">
        <v>#DIV/0!</v>
      </c>
      <c r="BB44" s="575"/>
      <c r="BC44" s="575" t="e">
        <v>#N/A</v>
      </c>
      <c r="BD44" s="575" t="s">
        <v>8231</v>
      </c>
      <c r="BE44" s="575" t="s">
        <v>11645</v>
      </c>
      <c r="BF44" s="575" t="s">
        <v>289</v>
      </c>
      <c r="BG44" s="575" t="s">
        <v>289</v>
      </c>
      <c r="BH44" s="575"/>
      <c r="BI44" s="575"/>
      <c r="BJ44" s="575"/>
      <c r="BK44" s="575"/>
      <c r="BL44" s="575"/>
    </row>
    <row r="45" spans="1:64">
      <c r="A45" s="575" t="s">
        <v>17546</v>
      </c>
      <c r="B45" s="575" t="s">
        <v>4186</v>
      </c>
      <c r="C45" s="575" t="s">
        <v>4187</v>
      </c>
      <c r="D45" s="575">
        <v>229</v>
      </c>
      <c r="E45" s="575" t="s">
        <v>105</v>
      </c>
      <c r="F45" s="575" t="s">
        <v>17635</v>
      </c>
      <c r="G45" s="575"/>
      <c r="H45" s="575"/>
      <c r="I45" s="575" t="s">
        <v>491</v>
      </c>
      <c r="J45" s="575" t="s">
        <v>15786</v>
      </c>
      <c r="K45" s="575" t="s">
        <v>515</v>
      </c>
      <c r="L45" s="575" t="s">
        <v>2609</v>
      </c>
      <c r="M45" s="575"/>
      <c r="N45" s="575" t="s">
        <v>15835</v>
      </c>
      <c r="O45" s="575" t="s">
        <v>17529</v>
      </c>
      <c r="P45" s="575"/>
      <c r="Q45" s="575"/>
      <c r="R45" s="575"/>
      <c r="S45" s="575"/>
      <c r="T45" s="575" t="s">
        <v>17550</v>
      </c>
      <c r="U45" s="575" t="s">
        <v>54</v>
      </c>
      <c r="V45" s="575" t="s">
        <v>3643</v>
      </c>
      <c r="W45" s="575" t="s">
        <v>17530</v>
      </c>
      <c r="X45" s="577">
        <v>45098</v>
      </c>
      <c r="Y45" s="575">
        <v>-45098</v>
      </c>
      <c r="Z45" s="575"/>
      <c r="AA45" s="575" t="e">
        <v>#N/A</v>
      </c>
      <c r="AB45" s="575" t="e">
        <v>#N/A</v>
      </c>
      <c r="AC45" s="575"/>
      <c r="AD45" s="575">
        <v>8959.66</v>
      </c>
      <c r="AE45" s="575" t="e">
        <v>#N/A</v>
      </c>
      <c r="AF45" s="575">
        <v>8959.66</v>
      </c>
      <c r="AG45" s="575" t="s">
        <v>4186</v>
      </c>
      <c r="AH45" s="575" t="s">
        <v>289</v>
      </c>
      <c r="AI45" s="575" t="s">
        <v>17539</v>
      </c>
      <c r="AJ45" s="577">
        <v>45117</v>
      </c>
      <c r="AK45" s="575" t="s">
        <v>17532</v>
      </c>
      <c r="AL45" s="577">
        <v>45148</v>
      </c>
      <c r="AM45" s="575">
        <v>40860</v>
      </c>
      <c r="AN45" s="575">
        <v>146</v>
      </c>
      <c r="AO45" s="575">
        <v>0.75</v>
      </c>
      <c r="AP45" s="575">
        <v>0</v>
      </c>
      <c r="AQ45" s="575">
        <v>45190</v>
      </c>
      <c r="AR45" s="575">
        <v>92</v>
      </c>
      <c r="AS45" s="575" t="s">
        <v>17634</v>
      </c>
      <c r="AT45" s="575">
        <v>8959.66</v>
      </c>
      <c r="AU45" s="575" t="s">
        <v>12821</v>
      </c>
      <c r="AV45" s="575" t="s">
        <v>4184</v>
      </c>
      <c r="AW45" s="575">
        <v>8960</v>
      </c>
      <c r="AX45" s="575"/>
      <c r="AY45" s="575"/>
      <c r="AZ45" s="575">
        <v>8960</v>
      </c>
      <c r="BA45" s="575" t="e">
        <v>#DIV/0!</v>
      </c>
      <c r="BB45" s="575"/>
      <c r="BC45" s="575" t="e">
        <v>#N/A</v>
      </c>
      <c r="BD45" s="575" t="s">
        <v>8231</v>
      </c>
      <c r="BE45" s="575" t="s">
        <v>17636</v>
      </c>
      <c r="BF45" s="575" t="s">
        <v>17637</v>
      </c>
      <c r="BG45" s="575"/>
      <c r="BH45" s="575"/>
      <c r="BI45" s="575"/>
      <c r="BJ45" s="575"/>
      <c r="BK45" s="575"/>
      <c r="BL45" s="575"/>
    </row>
    <row r="46" spans="1:64">
      <c r="A46" s="575" t="s">
        <v>17544</v>
      </c>
      <c r="B46" s="575" t="s">
        <v>11704</v>
      </c>
      <c r="C46" s="575" t="s">
        <v>11703</v>
      </c>
      <c r="D46" s="575">
        <v>702</v>
      </c>
      <c r="E46" s="575" t="s">
        <v>22</v>
      </c>
      <c r="F46" s="575" t="s">
        <v>17638</v>
      </c>
      <c r="G46" s="575">
        <v>0</v>
      </c>
      <c r="H46" s="575">
        <v>0</v>
      </c>
      <c r="I46" s="575" t="s">
        <v>491</v>
      </c>
      <c r="J46" s="575" t="s">
        <v>15786</v>
      </c>
      <c r="K46" s="575" t="s">
        <v>515</v>
      </c>
      <c r="L46" s="575" t="s">
        <v>2609</v>
      </c>
      <c r="M46" s="575" t="s">
        <v>16188</v>
      </c>
      <c r="N46" s="575" t="s">
        <v>15835</v>
      </c>
      <c r="O46" s="575" t="s">
        <v>17529</v>
      </c>
      <c r="P46" s="575">
        <v>500</v>
      </c>
      <c r="Q46" s="575" t="s">
        <v>15800</v>
      </c>
      <c r="R46" s="575" t="s">
        <v>14510</v>
      </c>
      <c r="S46" s="575">
        <v>0</v>
      </c>
      <c r="T46" s="575"/>
      <c r="U46" s="575" t="s">
        <v>1252</v>
      </c>
      <c r="V46" s="575" t="s">
        <v>1252</v>
      </c>
      <c r="W46" s="575" t="s">
        <v>17557</v>
      </c>
      <c r="X46" s="577">
        <v>45019</v>
      </c>
      <c r="Y46" s="575">
        <v>-45019</v>
      </c>
      <c r="Z46" s="575"/>
      <c r="AA46" s="575" t="e">
        <v>#N/A</v>
      </c>
      <c r="AB46" s="575">
        <v>1</v>
      </c>
      <c r="AC46" s="575" t="s">
        <v>16257</v>
      </c>
      <c r="AD46" s="575">
        <v>7065.43</v>
      </c>
      <c r="AE46" s="575" t="e">
        <v>#N/A</v>
      </c>
      <c r="AF46" s="575">
        <v>7066.43</v>
      </c>
      <c r="AG46" s="575" t="s">
        <v>11704</v>
      </c>
      <c r="AH46" s="575" t="s">
        <v>289</v>
      </c>
      <c r="AI46" s="575" t="s">
        <v>1251</v>
      </c>
      <c r="AJ46" s="577">
        <v>45022</v>
      </c>
      <c r="AK46" s="575" t="s">
        <v>17558</v>
      </c>
      <c r="AL46" s="577">
        <v>45022</v>
      </c>
      <c r="AM46" s="575">
        <v>6018</v>
      </c>
      <c r="AN46" s="575">
        <v>107</v>
      </c>
      <c r="AO46" s="575">
        <v>0.54</v>
      </c>
      <c r="AP46" s="575">
        <v>14828</v>
      </c>
      <c r="AQ46" s="575">
        <v>45190</v>
      </c>
      <c r="AR46" s="575">
        <v>171</v>
      </c>
      <c r="AS46" s="575" t="s">
        <v>17634</v>
      </c>
      <c r="AT46" s="575">
        <v>7065.43</v>
      </c>
      <c r="AU46" s="575" t="s">
        <v>12821</v>
      </c>
      <c r="AV46" s="575" t="s">
        <v>11705</v>
      </c>
      <c r="AW46" s="575">
        <v>7066</v>
      </c>
      <c r="AX46" s="575"/>
      <c r="AY46" s="575">
        <v>4720</v>
      </c>
      <c r="AZ46" s="575">
        <v>2346</v>
      </c>
      <c r="BA46" s="575">
        <v>1</v>
      </c>
      <c r="BB46" s="575">
        <v>4720</v>
      </c>
      <c r="BC46" s="575" t="s">
        <v>17559</v>
      </c>
      <c r="BD46" s="575" t="s">
        <v>499</v>
      </c>
      <c r="BE46" s="575" t="s">
        <v>11706</v>
      </c>
      <c r="BF46" s="575" t="s">
        <v>289</v>
      </c>
      <c r="BG46" s="575" t="s">
        <v>289</v>
      </c>
      <c r="BH46" s="575"/>
      <c r="BI46" s="575" t="s">
        <v>2678</v>
      </c>
      <c r="BJ46" s="575" t="s">
        <v>2678</v>
      </c>
      <c r="BK46" s="575"/>
      <c r="BL46" s="575"/>
    </row>
    <row r="47" spans="1:64">
      <c r="A47" s="575" t="s">
        <v>17580</v>
      </c>
      <c r="B47" s="575" t="s">
        <v>3861</v>
      </c>
      <c r="C47" s="575" t="s">
        <v>3862</v>
      </c>
      <c r="D47" s="575">
        <v>637</v>
      </c>
      <c r="E47" s="575" t="s">
        <v>22</v>
      </c>
      <c r="F47" s="575" t="s">
        <v>17639</v>
      </c>
      <c r="G47" s="575" t="s">
        <v>17640</v>
      </c>
      <c r="H47" s="575">
        <v>0</v>
      </c>
      <c r="I47" s="575" t="s">
        <v>491</v>
      </c>
      <c r="J47" s="575" t="s">
        <v>15786</v>
      </c>
      <c r="K47" s="575" t="s">
        <v>518</v>
      </c>
      <c r="L47" s="575" t="s">
        <v>2634</v>
      </c>
      <c r="M47" s="575" t="s">
        <v>16188</v>
      </c>
      <c r="N47" s="575" t="s">
        <v>17206</v>
      </c>
      <c r="O47" s="575" t="s">
        <v>17548</v>
      </c>
      <c r="P47" s="575">
        <v>0</v>
      </c>
      <c r="Q47" s="575">
        <v>0</v>
      </c>
      <c r="R47" s="575" t="s">
        <v>14510</v>
      </c>
      <c r="S47" s="575">
        <v>0</v>
      </c>
      <c r="T47" s="575"/>
      <c r="U47" s="575" t="s">
        <v>1492</v>
      </c>
      <c r="V47" s="575" t="s">
        <v>17563</v>
      </c>
      <c r="W47" s="575" t="s">
        <v>17557</v>
      </c>
      <c r="X47" s="577">
        <v>45139</v>
      </c>
      <c r="Y47" s="575">
        <v>-45139</v>
      </c>
      <c r="Z47" s="575"/>
      <c r="AA47" s="575" t="e">
        <v>#N/A</v>
      </c>
      <c r="AB47" s="575">
        <v>0</v>
      </c>
      <c r="AC47" s="575"/>
      <c r="AD47" s="575">
        <v>94137</v>
      </c>
      <c r="AE47" s="575" t="e">
        <v>#N/A</v>
      </c>
      <c r="AF47" s="575">
        <v>94137</v>
      </c>
      <c r="AG47" s="575" t="s">
        <v>3861</v>
      </c>
      <c r="AH47" s="575" t="s">
        <v>289</v>
      </c>
      <c r="AI47" s="575" t="s">
        <v>17564</v>
      </c>
      <c r="AJ47" s="577">
        <v>45144</v>
      </c>
      <c r="AK47" s="575" t="s">
        <v>17565</v>
      </c>
      <c r="AL47" s="577">
        <v>45146</v>
      </c>
      <c r="AM47" s="575">
        <v>81323</v>
      </c>
      <c r="AN47" s="575">
        <v>94</v>
      </c>
      <c r="AO47" s="575">
        <v>0.6</v>
      </c>
      <c r="AP47" s="575">
        <v>10776</v>
      </c>
      <c r="AQ47" s="575">
        <v>45190</v>
      </c>
      <c r="AR47" s="575">
        <v>51</v>
      </c>
      <c r="AS47" s="575" t="s">
        <v>17634</v>
      </c>
      <c r="AT47" s="575">
        <v>10764.33</v>
      </c>
      <c r="AU47" s="575" t="s">
        <v>12821</v>
      </c>
      <c r="AV47" s="575" t="s">
        <v>3859</v>
      </c>
      <c r="AW47" s="575">
        <v>14765</v>
      </c>
      <c r="AX47" s="575"/>
      <c r="AY47" s="575"/>
      <c r="AZ47" s="575">
        <v>14765</v>
      </c>
      <c r="BA47" s="575" t="e">
        <v>#DIV/0!</v>
      </c>
      <c r="BB47" s="575">
        <v>13560.6</v>
      </c>
      <c r="BC47" s="575" t="e">
        <v>#N/A</v>
      </c>
      <c r="BD47" s="575" t="s">
        <v>499</v>
      </c>
      <c r="BE47" s="575" t="s">
        <v>3857</v>
      </c>
      <c r="BF47" s="575" t="s">
        <v>289</v>
      </c>
      <c r="BG47" s="575" t="s">
        <v>289</v>
      </c>
      <c r="BH47" s="575"/>
      <c r="BI47" s="575" t="s">
        <v>2678</v>
      </c>
      <c r="BJ47" s="575" t="s">
        <v>2678</v>
      </c>
      <c r="BK47" s="575"/>
      <c r="BL47" s="575"/>
    </row>
    <row r="48" spans="1:64">
      <c r="A48" s="575" t="s">
        <v>17544</v>
      </c>
      <c r="B48" s="575" t="s">
        <v>12858</v>
      </c>
      <c r="C48" s="575" t="s">
        <v>12857</v>
      </c>
      <c r="D48" s="575">
        <v>10</v>
      </c>
      <c r="E48" s="575" t="s">
        <v>17555</v>
      </c>
      <c r="F48" s="575" t="s">
        <v>17641</v>
      </c>
      <c r="G48" s="575" t="s">
        <v>17642</v>
      </c>
      <c r="H48" s="575">
        <v>0</v>
      </c>
      <c r="I48" s="575" t="s">
        <v>491</v>
      </c>
      <c r="J48" s="575" t="s">
        <v>15786</v>
      </c>
      <c r="K48" s="575" t="s">
        <v>515</v>
      </c>
      <c r="L48" s="575" t="s">
        <v>2609</v>
      </c>
      <c r="M48" s="575" t="s">
        <v>16291</v>
      </c>
      <c r="N48" s="575" t="s">
        <v>15835</v>
      </c>
      <c r="O48" s="575" t="s">
        <v>17529</v>
      </c>
      <c r="P48" s="575">
        <v>800</v>
      </c>
      <c r="Q48" s="575" t="s">
        <v>15800</v>
      </c>
      <c r="R48" s="575" t="s">
        <v>14510</v>
      </c>
      <c r="S48" s="575">
        <v>0</v>
      </c>
      <c r="T48" s="575"/>
      <c r="U48" s="575" t="s">
        <v>1492</v>
      </c>
      <c r="V48" s="575" t="s">
        <v>17563</v>
      </c>
      <c r="W48" s="575" t="s">
        <v>17557</v>
      </c>
      <c r="X48" s="577">
        <v>45142</v>
      </c>
      <c r="Y48" s="575">
        <v>-45142</v>
      </c>
      <c r="Z48" s="575"/>
      <c r="AA48" s="575" t="e">
        <v>#N/A</v>
      </c>
      <c r="AB48" s="575">
        <v>0</v>
      </c>
      <c r="AC48" s="575"/>
      <c r="AD48" s="575">
        <v>10764.33</v>
      </c>
      <c r="AE48" s="575" t="e">
        <v>#N/A</v>
      </c>
      <c r="AF48" s="575">
        <v>10764.33</v>
      </c>
      <c r="AG48" s="575" t="s">
        <v>12858</v>
      </c>
      <c r="AH48" s="575" t="s">
        <v>289</v>
      </c>
      <c r="AI48" s="575" t="s">
        <v>17643</v>
      </c>
      <c r="AJ48" s="577">
        <v>45141</v>
      </c>
      <c r="AK48" s="575" t="s">
        <v>17565</v>
      </c>
      <c r="AL48" s="577">
        <v>45144</v>
      </c>
      <c r="AM48" s="575">
        <v>18213</v>
      </c>
      <c r="AN48" s="575">
        <v>80</v>
      </c>
      <c r="AO48" s="575">
        <v>1.29</v>
      </c>
      <c r="AP48" s="575">
        <v>10512</v>
      </c>
      <c r="AQ48" s="575">
        <v>45190</v>
      </c>
      <c r="AR48" s="575">
        <v>48</v>
      </c>
      <c r="AS48" s="575" t="s">
        <v>17634</v>
      </c>
      <c r="AT48" s="575">
        <v>25488.66</v>
      </c>
      <c r="AU48" s="575" t="s">
        <v>12821</v>
      </c>
      <c r="AV48" s="575" t="s">
        <v>12859</v>
      </c>
      <c r="AW48" s="575">
        <v>10765</v>
      </c>
      <c r="AX48" s="575"/>
      <c r="AY48" s="575"/>
      <c r="AZ48" s="575">
        <v>10765</v>
      </c>
      <c r="BA48" s="575" t="e">
        <v>#DIV/0!</v>
      </c>
      <c r="BB48" s="575"/>
      <c r="BC48" s="575" t="e">
        <v>#N/A</v>
      </c>
      <c r="BD48" s="575" t="s">
        <v>8231</v>
      </c>
      <c r="BE48" s="575"/>
      <c r="BF48" s="575"/>
      <c r="BG48" s="575"/>
      <c r="BH48" s="575"/>
      <c r="BI48" s="575"/>
      <c r="BJ48" s="575"/>
      <c r="BK48" s="575"/>
      <c r="BL48" s="575"/>
    </row>
    <row r="49" spans="1:64">
      <c r="A49" s="575" t="s">
        <v>17580</v>
      </c>
      <c r="B49" s="575" t="s">
        <v>3957</v>
      </c>
      <c r="C49" s="575" t="s">
        <v>3958</v>
      </c>
      <c r="D49" s="575">
        <v>199</v>
      </c>
      <c r="E49" s="575" t="s">
        <v>105</v>
      </c>
      <c r="F49" s="575" t="s">
        <v>17644</v>
      </c>
      <c r="G49" s="575">
        <v>0</v>
      </c>
      <c r="H49" s="575">
        <v>0</v>
      </c>
      <c r="I49" s="575" t="s">
        <v>491</v>
      </c>
      <c r="J49" s="575" t="s">
        <v>15786</v>
      </c>
      <c r="K49" s="575" t="s">
        <v>515</v>
      </c>
      <c r="L49" s="575" t="s">
        <v>2609</v>
      </c>
      <c r="M49" s="575" t="s">
        <v>16291</v>
      </c>
      <c r="N49" s="575" t="s">
        <v>15835</v>
      </c>
      <c r="O49" s="575" t="s">
        <v>17529</v>
      </c>
      <c r="P49" s="575">
        <v>1</v>
      </c>
      <c r="Q49" s="575" t="s">
        <v>16355</v>
      </c>
      <c r="R49" s="575" t="s">
        <v>14510</v>
      </c>
      <c r="S49" s="575" t="s">
        <v>14466</v>
      </c>
      <c r="T49" s="575"/>
      <c r="U49" s="575" t="s">
        <v>1701</v>
      </c>
      <c r="V49" s="575" t="s">
        <v>17569</v>
      </c>
      <c r="W49" s="575" t="s">
        <v>17530</v>
      </c>
      <c r="X49" s="577">
        <v>45140</v>
      </c>
      <c r="Y49" s="575">
        <v>-45140</v>
      </c>
      <c r="Z49" s="575"/>
      <c r="AA49" s="575" t="e">
        <v>#N/A</v>
      </c>
      <c r="AB49" s="575">
        <v>0</v>
      </c>
      <c r="AC49" s="575"/>
      <c r="AD49" s="575">
        <v>6824.33</v>
      </c>
      <c r="AE49" s="575" t="e">
        <v>#N/A</v>
      </c>
      <c r="AF49" s="575">
        <v>6824.33</v>
      </c>
      <c r="AG49" s="575" t="s">
        <v>3957</v>
      </c>
      <c r="AH49" s="575" t="s">
        <v>289</v>
      </c>
      <c r="AI49" s="575" t="s">
        <v>17645</v>
      </c>
      <c r="AJ49" s="577">
        <v>45145</v>
      </c>
      <c r="AK49" s="575" t="s">
        <v>17571</v>
      </c>
      <c r="AL49" s="577">
        <v>45147</v>
      </c>
      <c r="AM49" s="575">
        <v>2121</v>
      </c>
      <c r="AN49" s="575">
        <v>29</v>
      </c>
      <c r="AO49" s="575">
        <v>2.2000000000000002</v>
      </c>
      <c r="AP49" s="575">
        <v>4188</v>
      </c>
      <c r="AQ49" s="575">
        <v>45190</v>
      </c>
      <c r="AR49" s="575">
        <v>50</v>
      </c>
      <c r="AS49" s="575" t="s">
        <v>17634</v>
      </c>
      <c r="AT49" s="575">
        <v>6824.33</v>
      </c>
      <c r="AU49" s="575" t="s">
        <v>12821</v>
      </c>
      <c r="AV49" s="575" t="s">
        <v>3955</v>
      </c>
      <c r="AW49" s="575">
        <v>6824</v>
      </c>
      <c r="AX49" s="575"/>
      <c r="AY49" s="575">
        <v>1135.28</v>
      </c>
      <c r="AZ49" s="575">
        <v>5688.72</v>
      </c>
      <c r="BA49" s="575" t="e">
        <v>#DIV/0!</v>
      </c>
      <c r="BB49" s="575">
        <v>1135.28</v>
      </c>
      <c r="BC49" s="575" t="e">
        <v>#N/A</v>
      </c>
      <c r="BD49" s="575" t="s">
        <v>8231</v>
      </c>
      <c r="BE49" s="575" t="s">
        <v>10639</v>
      </c>
      <c r="BF49" s="575" t="s">
        <v>289</v>
      </c>
      <c r="BG49" s="575" t="s">
        <v>289</v>
      </c>
      <c r="BH49" s="575"/>
      <c r="BI49" s="575" t="s">
        <v>1091</v>
      </c>
      <c r="BJ49" s="575"/>
      <c r="BK49" s="575" t="s">
        <v>1091</v>
      </c>
      <c r="BL49" s="575"/>
    </row>
    <row r="50" spans="1:64">
      <c r="A50" s="575" t="s">
        <v>17544</v>
      </c>
      <c r="B50" s="575" t="s">
        <v>11811</v>
      </c>
      <c r="C50" s="575" t="s">
        <v>11810</v>
      </c>
      <c r="D50" s="575">
        <v>717</v>
      </c>
      <c r="E50" s="575" t="s">
        <v>22</v>
      </c>
      <c r="F50" s="575" t="s">
        <v>17646</v>
      </c>
      <c r="G50" s="575">
        <v>0</v>
      </c>
      <c r="H50" s="575" t="s">
        <v>17647</v>
      </c>
      <c r="I50" s="575" t="s">
        <v>491</v>
      </c>
      <c r="J50" s="575" t="s">
        <v>15786</v>
      </c>
      <c r="K50" s="575" t="s">
        <v>491</v>
      </c>
      <c r="L50" s="575" t="s">
        <v>2609</v>
      </c>
      <c r="M50" s="575" t="s">
        <v>16291</v>
      </c>
      <c r="N50" s="575" t="s">
        <v>16035</v>
      </c>
      <c r="O50" s="575" t="s">
        <v>17548</v>
      </c>
      <c r="P50" s="575">
        <v>500</v>
      </c>
      <c r="Q50" s="575" t="s">
        <v>15800</v>
      </c>
      <c r="R50" s="575" t="s">
        <v>15818</v>
      </c>
      <c r="S50" s="575" t="s">
        <v>14479</v>
      </c>
      <c r="T50" s="575"/>
      <c r="U50" s="575" t="s">
        <v>2603</v>
      </c>
      <c r="V50" s="575" t="s">
        <v>17569</v>
      </c>
      <c r="W50" s="575" t="s">
        <v>17530</v>
      </c>
      <c r="X50" s="577">
        <v>45133</v>
      </c>
      <c r="Y50" s="575">
        <v>-45133</v>
      </c>
      <c r="Z50" s="575"/>
      <c r="AA50" s="575" t="e">
        <v>#N/A</v>
      </c>
      <c r="AB50" s="575" t="e">
        <v>#N/A</v>
      </c>
      <c r="AC50" s="575"/>
      <c r="AD50" s="575">
        <v>4686.6899999999996</v>
      </c>
      <c r="AE50" s="575" t="e">
        <v>#N/A</v>
      </c>
      <c r="AF50" s="575">
        <v>4686.6899999999996</v>
      </c>
      <c r="AG50" s="575" t="s">
        <v>11811</v>
      </c>
      <c r="AH50" s="575" t="s">
        <v>289</v>
      </c>
      <c r="AI50" s="575" t="s">
        <v>17570</v>
      </c>
      <c r="AJ50" s="577">
        <v>45147</v>
      </c>
      <c r="AK50" s="575" t="s">
        <v>17571</v>
      </c>
      <c r="AL50" s="577">
        <v>45147</v>
      </c>
      <c r="AM50" s="575">
        <v>73310.22</v>
      </c>
      <c r="AN50" s="575">
        <v>692</v>
      </c>
      <c r="AO50" s="575">
        <v>0.16</v>
      </c>
      <c r="AP50" s="575">
        <v>35064</v>
      </c>
      <c r="AQ50" s="575">
        <v>45190</v>
      </c>
      <c r="AR50" s="575">
        <v>57</v>
      </c>
      <c r="AS50" s="575" t="s">
        <v>17634</v>
      </c>
      <c r="AT50" s="575">
        <v>4686.6899999999996</v>
      </c>
      <c r="AU50" s="575" t="s">
        <v>12821</v>
      </c>
      <c r="AV50" s="575" t="s">
        <v>11812</v>
      </c>
      <c r="AW50" s="575">
        <v>4687</v>
      </c>
      <c r="AX50" s="575"/>
      <c r="AY50" s="575">
        <v>673.29</v>
      </c>
      <c r="AZ50" s="575">
        <v>4013.71</v>
      </c>
      <c r="BA50" s="575" t="e">
        <v>#DIV/0!</v>
      </c>
      <c r="BB50" s="575">
        <v>673.29</v>
      </c>
      <c r="BC50" s="575" t="e">
        <v>#N/A</v>
      </c>
      <c r="BD50" s="575" t="s">
        <v>8231</v>
      </c>
      <c r="BE50" s="575" t="s">
        <v>11813</v>
      </c>
      <c r="BF50" s="575" t="s">
        <v>289</v>
      </c>
      <c r="BG50" s="575" t="s">
        <v>289</v>
      </c>
      <c r="BH50" s="575"/>
      <c r="BI50" s="575" t="s">
        <v>2678</v>
      </c>
      <c r="BJ50" s="575" t="s">
        <v>2678</v>
      </c>
      <c r="BK50" s="575"/>
      <c r="BL50" s="575"/>
    </row>
    <row r="51" spans="1:64">
      <c r="A51" s="575" t="s">
        <v>17560</v>
      </c>
      <c r="B51" s="575" t="s">
        <v>17648</v>
      </c>
      <c r="C51" s="575" t="s">
        <v>11691</v>
      </c>
      <c r="D51" s="575">
        <v>700</v>
      </c>
      <c r="E51" s="575" t="s">
        <v>22</v>
      </c>
      <c r="F51" s="575" t="s">
        <v>17649</v>
      </c>
      <c r="G51" s="575">
        <v>0</v>
      </c>
      <c r="H51" s="575">
        <v>0</v>
      </c>
      <c r="I51" s="575" t="s">
        <v>491</v>
      </c>
      <c r="J51" s="575" t="s">
        <v>15786</v>
      </c>
      <c r="K51" s="575" t="s">
        <v>515</v>
      </c>
      <c r="L51" s="575" t="s">
        <v>2609</v>
      </c>
      <c r="M51" s="575" t="s">
        <v>16770</v>
      </c>
      <c r="N51" s="575" t="s">
        <v>15897</v>
      </c>
      <c r="O51" s="575" t="s">
        <v>17529</v>
      </c>
      <c r="P51" s="575">
        <v>0</v>
      </c>
      <c r="Q51" s="575">
        <v>0</v>
      </c>
      <c r="R51" s="575" t="s">
        <v>14510</v>
      </c>
      <c r="S51" s="575">
        <v>0</v>
      </c>
      <c r="T51" s="575"/>
      <c r="U51" s="575" t="s">
        <v>908</v>
      </c>
      <c r="V51" s="575" t="s">
        <v>908</v>
      </c>
      <c r="W51" s="575" t="s">
        <v>17557</v>
      </c>
      <c r="X51" s="577">
        <v>45141</v>
      </c>
      <c r="Y51" s="575">
        <v>-45141</v>
      </c>
      <c r="Z51" s="575"/>
      <c r="AA51" s="575" t="e">
        <v>#N/A</v>
      </c>
      <c r="AB51" s="575" t="e">
        <v>#N/A</v>
      </c>
      <c r="AC51" s="575"/>
      <c r="AD51" s="575">
        <v>10072.33</v>
      </c>
      <c r="AE51" s="575" t="e">
        <v>#N/A</v>
      </c>
      <c r="AF51" s="575">
        <v>10072.33</v>
      </c>
      <c r="AG51" s="575" t="s">
        <v>17648</v>
      </c>
      <c r="AH51" s="575" t="s">
        <v>289</v>
      </c>
      <c r="AI51" s="575" t="s">
        <v>16511</v>
      </c>
      <c r="AJ51" s="577">
        <v>45145</v>
      </c>
      <c r="AK51" s="575" t="s">
        <v>17588</v>
      </c>
      <c r="AL51" s="577">
        <v>45147</v>
      </c>
      <c r="AM51" s="575">
        <v>2428</v>
      </c>
      <c r="AN51" s="575">
        <v>30</v>
      </c>
      <c r="AO51" s="575">
        <v>1.59</v>
      </c>
      <c r="AP51" s="575">
        <v>8196</v>
      </c>
      <c r="AQ51" s="575">
        <v>45190</v>
      </c>
      <c r="AR51" s="575">
        <v>49</v>
      </c>
      <c r="AS51" s="575" t="s">
        <v>17634</v>
      </c>
      <c r="AT51" s="575">
        <v>10072.33</v>
      </c>
      <c r="AU51" s="575" t="s">
        <v>12821</v>
      </c>
      <c r="AV51" s="575" t="s">
        <v>11692</v>
      </c>
      <c r="AW51" s="575">
        <v>10073</v>
      </c>
      <c r="AX51" s="575"/>
      <c r="AY51" s="575">
        <v>5938.08</v>
      </c>
      <c r="AZ51" s="575">
        <v>4134.92</v>
      </c>
      <c r="BA51" s="575" t="e">
        <v>#DIV/0!</v>
      </c>
      <c r="BB51" s="575">
        <v>5938.08</v>
      </c>
      <c r="BC51" s="575" t="e">
        <v>#N/A</v>
      </c>
      <c r="BD51" s="575" t="s">
        <v>499</v>
      </c>
      <c r="BE51" s="575" t="s">
        <v>11693</v>
      </c>
      <c r="BF51" s="575" t="s">
        <v>289</v>
      </c>
      <c r="BG51" s="575" t="s">
        <v>289</v>
      </c>
      <c r="BH51" s="575"/>
      <c r="BI51" s="575" t="s">
        <v>2678</v>
      </c>
      <c r="BJ51" s="575" t="s">
        <v>2678</v>
      </c>
      <c r="BK51" s="575"/>
      <c r="BL51" s="575"/>
    </row>
    <row r="52" spans="1:64">
      <c r="A52" s="575" t="s">
        <v>17528</v>
      </c>
      <c r="B52" s="575" t="s">
        <v>10446</v>
      </c>
      <c r="C52" s="575" t="s">
        <v>10445</v>
      </c>
      <c r="D52" s="575">
        <v>635</v>
      </c>
      <c r="E52" s="575" t="s">
        <v>22</v>
      </c>
      <c r="F52" s="575" t="s">
        <v>17650</v>
      </c>
      <c r="G52" s="575">
        <v>0</v>
      </c>
      <c r="H52" s="575">
        <v>0</v>
      </c>
      <c r="I52" s="575" t="s">
        <v>491</v>
      </c>
      <c r="J52" s="575" t="s">
        <v>15786</v>
      </c>
      <c r="K52" s="575" t="s">
        <v>491</v>
      </c>
      <c r="L52" s="575" t="s">
        <v>2609</v>
      </c>
      <c r="M52" s="575">
        <v>0</v>
      </c>
      <c r="N52" s="575" t="s">
        <v>15817</v>
      </c>
      <c r="O52" s="575" t="s">
        <v>17548</v>
      </c>
      <c r="P52" s="575">
        <v>4</v>
      </c>
      <c r="Q52" s="575" t="s">
        <v>15800</v>
      </c>
      <c r="R52" s="575" t="s">
        <v>15818</v>
      </c>
      <c r="S52" s="575" t="s">
        <v>14466</v>
      </c>
      <c r="T52" s="575"/>
      <c r="U52" s="575" t="s">
        <v>908</v>
      </c>
      <c r="V52" s="575" t="s">
        <v>908</v>
      </c>
      <c r="W52" s="575" t="s">
        <v>17557</v>
      </c>
      <c r="X52" s="577">
        <v>45140</v>
      </c>
      <c r="Y52" s="575">
        <v>-45140</v>
      </c>
      <c r="Z52" s="575"/>
      <c r="AA52" s="575" t="e">
        <v>#N/A</v>
      </c>
      <c r="AB52" s="575" t="e">
        <v>#N/A</v>
      </c>
      <c r="AC52" s="575"/>
      <c r="AD52" s="575">
        <v>12634.41</v>
      </c>
      <c r="AE52" s="575" t="e">
        <v>#N/A</v>
      </c>
      <c r="AF52" s="575">
        <v>12634.41</v>
      </c>
      <c r="AG52" s="575" t="s">
        <v>10446</v>
      </c>
      <c r="AH52" s="575" t="s">
        <v>289</v>
      </c>
      <c r="AI52" s="575" t="s">
        <v>1501</v>
      </c>
      <c r="AJ52" s="577">
        <v>45145</v>
      </c>
      <c r="AK52" s="575" t="s">
        <v>17588</v>
      </c>
      <c r="AL52" s="577">
        <v>45146</v>
      </c>
      <c r="AM52" s="575">
        <v>5143</v>
      </c>
      <c r="AN52" s="575">
        <v>32</v>
      </c>
      <c r="AO52" s="575">
        <v>2.0299999999999998</v>
      </c>
      <c r="AP52" s="575">
        <v>9000</v>
      </c>
      <c r="AQ52" s="575">
        <v>45190</v>
      </c>
      <c r="AR52" s="575">
        <v>50</v>
      </c>
      <c r="AS52" s="575" t="s">
        <v>17634</v>
      </c>
      <c r="AT52" s="575">
        <v>12634.41</v>
      </c>
      <c r="AU52" s="575" t="s">
        <v>12821</v>
      </c>
      <c r="AV52" s="575" t="s">
        <v>10447</v>
      </c>
      <c r="AW52" s="575">
        <v>12635</v>
      </c>
      <c r="AX52" s="575">
        <v>914.33</v>
      </c>
      <c r="AY52" s="575">
        <v>5944</v>
      </c>
      <c r="AZ52" s="575">
        <v>5776.67</v>
      </c>
      <c r="BA52" s="575" t="e">
        <v>#DIV/0!</v>
      </c>
      <c r="BB52" s="575">
        <v>5944</v>
      </c>
      <c r="BC52" s="575" t="e">
        <v>#N/A</v>
      </c>
      <c r="BD52" s="575" t="s">
        <v>499</v>
      </c>
      <c r="BE52" s="575" t="s">
        <v>10448</v>
      </c>
      <c r="BF52" s="575" t="s">
        <v>289</v>
      </c>
      <c r="BG52" s="575" t="s">
        <v>289</v>
      </c>
      <c r="BH52" s="575"/>
      <c r="BI52" s="575" t="s">
        <v>2678</v>
      </c>
      <c r="BJ52" s="575" t="s">
        <v>2678</v>
      </c>
      <c r="BK52" s="575"/>
      <c r="BL52" s="575"/>
    </row>
    <row r="53" spans="1:64">
      <c r="A53" s="575" t="s">
        <v>17541</v>
      </c>
      <c r="B53" s="575" t="s">
        <v>12258</v>
      </c>
      <c r="C53" s="575" t="s">
        <v>12257</v>
      </c>
      <c r="D53" s="575">
        <v>782</v>
      </c>
      <c r="E53" s="575" t="s">
        <v>22</v>
      </c>
      <c r="F53" s="575" t="s">
        <v>17651</v>
      </c>
      <c r="G53" s="575">
        <v>0</v>
      </c>
      <c r="H53" s="575" t="s">
        <v>17652</v>
      </c>
      <c r="I53" s="575" t="s">
        <v>491</v>
      </c>
      <c r="J53" s="575" t="s">
        <v>15786</v>
      </c>
      <c r="K53" s="575" t="s">
        <v>491</v>
      </c>
      <c r="L53" s="575" t="s">
        <v>2609</v>
      </c>
      <c r="M53" s="575">
        <v>0</v>
      </c>
      <c r="N53" s="575" t="s">
        <v>15852</v>
      </c>
      <c r="O53" s="575" t="s">
        <v>17548</v>
      </c>
      <c r="P53" s="575">
        <v>2</v>
      </c>
      <c r="Q53" s="575" t="s">
        <v>15800</v>
      </c>
      <c r="R53" s="575" t="s">
        <v>16000</v>
      </c>
      <c r="S53" s="575" t="s">
        <v>16024</v>
      </c>
      <c r="T53" s="575"/>
      <c r="U53" s="575" t="s">
        <v>50</v>
      </c>
      <c r="V53" s="575" t="s">
        <v>50</v>
      </c>
      <c r="W53" s="575" t="s">
        <v>17557</v>
      </c>
      <c r="X53" s="577">
        <v>45132</v>
      </c>
      <c r="Y53" s="575">
        <v>-45132</v>
      </c>
      <c r="Z53" s="575" t="s">
        <v>17543</v>
      </c>
      <c r="AA53" s="575" t="e">
        <v>#N/A</v>
      </c>
      <c r="AB53" s="575">
        <v>0</v>
      </c>
      <c r="AC53" s="575"/>
      <c r="AD53" s="575">
        <v>5740</v>
      </c>
      <c r="AE53" s="575" t="e">
        <v>#N/A</v>
      </c>
      <c r="AF53" s="575">
        <v>5740</v>
      </c>
      <c r="AG53" s="575" t="s">
        <v>12258</v>
      </c>
      <c r="AH53" s="575" t="s">
        <v>289</v>
      </c>
      <c r="AI53" s="575" t="s">
        <v>16899</v>
      </c>
      <c r="AJ53" s="577">
        <v>45140</v>
      </c>
      <c r="AK53" s="575" t="s">
        <v>17593</v>
      </c>
      <c r="AL53" s="577">
        <v>45144</v>
      </c>
      <c r="AM53" s="575">
        <v>137727</v>
      </c>
      <c r="AN53" s="575">
        <v>1040</v>
      </c>
      <c r="AO53" s="575">
        <v>0.11</v>
      </c>
      <c r="AP53" s="575">
        <v>63735</v>
      </c>
      <c r="AQ53" s="575">
        <v>45190</v>
      </c>
      <c r="AR53" s="575">
        <v>58</v>
      </c>
      <c r="AS53" s="575" t="s">
        <v>17634</v>
      </c>
      <c r="AT53" s="575">
        <v>5740</v>
      </c>
      <c r="AU53" s="575" t="s">
        <v>12821</v>
      </c>
      <c r="AV53" s="575" t="s">
        <v>12259</v>
      </c>
      <c r="AW53" s="575">
        <v>5740</v>
      </c>
      <c r="AX53" s="575"/>
      <c r="AY53" s="575"/>
      <c r="AZ53" s="575">
        <v>5740</v>
      </c>
      <c r="BA53" s="575" t="e">
        <v>#DIV/0!</v>
      </c>
      <c r="BB53" s="575"/>
      <c r="BC53" s="575" t="e">
        <v>#N/A</v>
      </c>
      <c r="BD53" s="575" t="s">
        <v>499</v>
      </c>
      <c r="BE53" s="575" t="s">
        <v>12260</v>
      </c>
      <c r="BF53" s="575" t="s">
        <v>289</v>
      </c>
      <c r="BG53" s="575" t="s">
        <v>289</v>
      </c>
      <c r="BH53" s="575"/>
      <c r="BI53" s="575" t="s">
        <v>2678</v>
      </c>
      <c r="BJ53" s="575" t="s">
        <v>2678</v>
      </c>
      <c r="BK53" s="575"/>
      <c r="BL53" s="575"/>
    </row>
    <row r="54" spans="1:64">
      <c r="A54" s="575" t="s">
        <v>17541</v>
      </c>
      <c r="B54" s="575" t="s">
        <v>12864</v>
      </c>
      <c r="C54" s="575" t="s">
        <v>12863</v>
      </c>
      <c r="D54" s="575">
        <v>11</v>
      </c>
      <c r="E54" s="575" t="s">
        <v>17555</v>
      </c>
      <c r="F54" s="575" t="s">
        <v>12867</v>
      </c>
      <c r="G54" s="575">
        <v>0</v>
      </c>
      <c r="H54" s="575">
        <v>0</v>
      </c>
      <c r="I54" s="575" t="s">
        <v>491</v>
      </c>
      <c r="J54" s="575" t="s">
        <v>15786</v>
      </c>
      <c r="K54" s="575" t="s">
        <v>491</v>
      </c>
      <c r="L54" s="575" t="s">
        <v>2609</v>
      </c>
      <c r="M54" s="575">
        <v>0</v>
      </c>
      <c r="N54" s="575" t="s">
        <v>16655</v>
      </c>
      <c r="O54" s="575" t="s">
        <v>17548</v>
      </c>
      <c r="P54" s="575">
        <v>6</v>
      </c>
      <c r="Q54" s="575" t="s">
        <v>15800</v>
      </c>
      <c r="R54" s="575" t="s">
        <v>17218</v>
      </c>
      <c r="S54" s="575" t="s">
        <v>14466</v>
      </c>
      <c r="T54" s="575"/>
      <c r="U54" s="575" t="s">
        <v>50</v>
      </c>
      <c r="V54" s="575" t="s">
        <v>50</v>
      </c>
      <c r="W54" s="575" t="s">
        <v>17557</v>
      </c>
      <c r="X54" s="577">
        <v>45128</v>
      </c>
      <c r="Y54" s="575">
        <v>-45128</v>
      </c>
      <c r="Z54" s="575" t="s">
        <v>17543</v>
      </c>
      <c r="AA54" s="575" t="e">
        <v>#N/A</v>
      </c>
      <c r="AB54" s="575">
        <v>0</v>
      </c>
      <c r="AC54" s="575"/>
      <c r="AD54" s="575">
        <v>5448</v>
      </c>
      <c r="AE54" s="575" t="e">
        <v>#N/A</v>
      </c>
      <c r="AF54" s="575">
        <v>5448</v>
      </c>
      <c r="AG54" s="575" t="s">
        <v>12864</v>
      </c>
      <c r="AH54" s="575" t="s">
        <v>289</v>
      </c>
      <c r="AI54" s="575" t="s">
        <v>16899</v>
      </c>
      <c r="AJ54" s="577">
        <v>45141</v>
      </c>
      <c r="AK54" s="575" t="s">
        <v>17593</v>
      </c>
      <c r="AL54" s="577">
        <v>45144</v>
      </c>
      <c r="AM54" s="575">
        <v>73165</v>
      </c>
      <c r="AN54" s="575">
        <v>599</v>
      </c>
      <c r="AO54" s="575">
        <v>0.19</v>
      </c>
      <c r="AP54" s="575">
        <v>35000</v>
      </c>
      <c r="AQ54" s="575">
        <v>45190</v>
      </c>
      <c r="AR54" s="575">
        <v>62</v>
      </c>
      <c r="AS54" s="575" t="s">
        <v>17634</v>
      </c>
      <c r="AT54" s="575">
        <v>5448</v>
      </c>
      <c r="AU54" s="575" t="s">
        <v>12821</v>
      </c>
      <c r="AV54" s="575" t="s">
        <v>12865</v>
      </c>
      <c r="AW54" s="575">
        <v>5448</v>
      </c>
      <c r="AX54" s="575"/>
      <c r="AY54" s="575"/>
      <c r="AZ54" s="575">
        <v>5448</v>
      </c>
      <c r="BA54" s="575" t="e">
        <v>#DIV/0!</v>
      </c>
      <c r="BB54" s="575"/>
      <c r="BC54" s="575" t="e">
        <v>#N/A</v>
      </c>
      <c r="BD54" s="575" t="s">
        <v>8231</v>
      </c>
      <c r="BE54" s="575" t="s">
        <v>12866</v>
      </c>
      <c r="BF54" s="575" t="s">
        <v>17637</v>
      </c>
      <c r="BG54" s="575"/>
      <c r="BH54" s="575"/>
      <c r="BI54" s="575"/>
      <c r="BJ54" s="575"/>
      <c r="BK54" s="575"/>
      <c r="BL54" s="575"/>
    </row>
    <row r="55" spans="1:64">
      <c r="A55" s="575" t="s">
        <v>17580</v>
      </c>
      <c r="B55" s="575" t="s">
        <v>11620</v>
      </c>
      <c r="C55" s="575" t="s">
        <v>11619</v>
      </c>
      <c r="D55" s="575">
        <v>692</v>
      </c>
      <c r="E55" s="575" t="s">
        <v>22</v>
      </c>
      <c r="F55" s="575" t="s">
        <v>17653</v>
      </c>
      <c r="G55" s="575">
        <v>0</v>
      </c>
      <c r="H55" s="575">
        <v>0</v>
      </c>
      <c r="I55" s="575" t="s">
        <v>491</v>
      </c>
      <c r="J55" s="575" t="s">
        <v>15786</v>
      </c>
      <c r="K55" s="575" t="s">
        <v>518</v>
      </c>
      <c r="L55" s="575" t="s">
        <v>2609</v>
      </c>
      <c r="M55" s="575" t="s">
        <v>17394</v>
      </c>
      <c r="N55" s="575" t="s">
        <v>15835</v>
      </c>
      <c r="O55" s="575" t="s">
        <v>17529</v>
      </c>
      <c r="P55" s="575">
        <v>800</v>
      </c>
      <c r="Q55" s="575" t="s">
        <v>15800</v>
      </c>
      <c r="R55" s="575" t="s">
        <v>14510</v>
      </c>
      <c r="S55" s="575">
        <v>0</v>
      </c>
      <c r="T55" s="575"/>
      <c r="U55" s="575" t="s">
        <v>1104</v>
      </c>
      <c r="V55" s="575" t="s">
        <v>15943</v>
      </c>
      <c r="W55" s="575" t="s">
        <v>17557</v>
      </c>
      <c r="X55" s="577">
        <v>45146</v>
      </c>
      <c r="Y55" s="575">
        <v>-45146</v>
      </c>
      <c r="Z55" s="575"/>
      <c r="AA55" s="575" t="s">
        <v>17654</v>
      </c>
      <c r="AB55" s="575" t="e">
        <v>#N/A</v>
      </c>
      <c r="AC55" s="575"/>
      <c r="AD55" s="575">
        <v>43683.43</v>
      </c>
      <c r="AE55" s="575"/>
      <c r="AF55" s="575">
        <v>43683.43</v>
      </c>
      <c r="AG55" s="575" t="s">
        <v>11620</v>
      </c>
      <c r="AH55" s="575" t="s">
        <v>289</v>
      </c>
      <c r="AI55" s="575" t="s">
        <v>17655</v>
      </c>
      <c r="AJ55" s="577">
        <v>45147</v>
      </c>
      <c r="AK55" s="575" t="s">
        <v>17618</v>
      </c>
      <c r="AL55" s="577">
        <v>45149</v>
      </c>
      <c r="AM55" s="575">
        <v>23832</v>
      </c>
      <c r="AN55" s="575">
        <v>53</v>
      </c>
      <c r="AO55" s="575">
        <v>0.8</v>
      </c>
      <c r="AP55" s="575">
        <v>64392</v>
      </c>
      <c r="AQ55" s="575">
        <v>45190</v>
      </c>
      <c r="AR55" s="575">
        <v>44</v>
      </c>
      <c r="AS55" s="575" t="s">
        <v>17634</v>
      </c>
      <c r="AT55" s="575">
        <v>43683.43</v>
      </c>
      <c r="AU55" s="575" t="s">
        <v>12821</v>
      </c>
      <c r="AV55" s="575" t="s">
        <v>11621</v>
      </c>
      <c r="AW55" s="575">
        <v>43684</v>
      </c>
      <c r="AX55" s="575"/>
      <c r="AY55" s="575"/>
      <c r="AZ55" s="575">
        <v>43684</v>
      </c>
      <c r="BA55" s="575" t="e">
        <v>#DIV/0!</v>
      </c>
      <c r="BB55" s="575"/>
      <c r="BC55" s="575" t="e">
        <v>#N/A</v>
      </c>
      <c r="BD55" s="575" t="s">
        <v>8231</v>
      </c>
      <c r="BE55" s="575" t="s">
        <v>11622</v>
      </c>
      <c r="BF55" s="575" t="s">
        <v>289</v>
      </c>
      <c r="BG55" s="575" t="s">
        <v>289</v>
      </c>
      <c r="BH55" s="575"/>
      <c r="BI55" s="575" t="s">
        <v>2678</v>
      </c>
      <c r="BJ55" s="575" t="s">
        <v>2678</v>
      </c>
      <c r="BK55" s="575"/>
      <c r="BL55" s="575"/>
    </row>
    <row r="56" spans="1:64">
      <c r="A56" s="575" t="s">
        <v>17546</v>
      </c>
      <c r="B56" s="575" t="s">
        <v>4450</v>
      </c>
      <c r="C56" s="575" t="s">
        <v>4451</v>
      </c>
      <c r="D56" s="575">
        <v>268</v>
      </c>
      <c r="E56" s="575" t="s">
        <v>105</v>
      </c>
      <c r="F56" s="575" t="s">
        <v>17656</v>
      </c>
      <c r="G56" s="576" t="s">
        <v>2077</v>
      </c>
      <c r="H56" s="575"/>
      <c r="I56" s="575" t="s">
        <v>491</v>
      </c>
      <c r="J56" s="575" t="s">
        <v>15786</v>
      </c>
      <c r="K56" s="575" t="s">
        <v>518</v>
      </c>
      <c r="L56" s="575" t="s">
        <v>2609</v>
      </c>
      <c r="M56" s="575"/>
      <c r="N56" s="575" t="s">
        <v>15835</v>
      </c>
      <c r="O56" s="575" t="s">
        <v>17529</v>
      </c>
      <c r="P56" s="575"/>
      <c r="Q56" s="575"/>
      <c r="R56" s="575"/>
      <c r="S56" s="575"/>
      <c r="T56" s="575" t="s">
        <v>17550</v>
      </c>
      <c r="U56" s="575" t="s">
        <v>49</v>
      </c>
      <c r="V56" s="575" t="s">
        <v>15831</v>
      </c>
      <c r="W56" s="575" t="s">
        <v>17530</v>
      </c>
      <c r="X56" s="577">
        <v>45128</v>
      </c>
      <c r="Y56" s="575">
        <v>-45128</v>
      </c>
      <c r="Z56" s="575" t="s">
        <v>17543</v>
      </c>
      <c r="AA56" s="575" t="e">
        <v>#N/A</v>
      </c>
      <c r="AB56" s="575">
        <v>0</v>
      </c>
      <c r="AC56" s="575"/>
      <c r="AD56" s="575">
        <v>10055.24</v>
      </c>
      <c r="AE56" s="575" t="e">
        <v>#N/A</v>
      </c>
      <c r="AF56" s="575">
        <v>10055.24</v>
      </c>
      <c r="AG56" s="575" t="s">
        <v>4450</v>
      </c>
      <c r="AH56" s="575" t="s">
        <v>289</v>
      </c>
      <c r="AI56" s="575" t="s">
        <v>17657</v>
      </c>
      <c r="AJ56" s="577">
        <v>45147</v>
      </c>
      <c r="AK56" s="575" t="s">
        <v>17625</v>
      </c>
      <c r="AL56" s="577">
        <v>45147</v>
      </c>
      <c r="AM56" s="575">
        <v>200394</v>
      </c>
      <c r="AN56" s="575">
        <v>871</v>
      </c>
      <c r="AO56" s="575">
        <v>0.13</v>
      </c>
      <c r="AP56" s="575">
        <v>0</v>
      </c>
      <c r="AQ56" s="575">
        <v>45190</v>
      </c>
      <c r="AR56" s="575">
        <v>62</v>
      </c>
      <c r="AS56" s="575" t="s">
        <v>17634</v>
      </c>
      <c r="AT56" s="575">
        <v>10055.24</v>
      </c>
      <c r="AU56" s="575" t="s">
        <v>12821</v>
      </c>
      <c r="AV56" s="575" t="s">
        <v>4448</v>
      </c>
      <c r="AW56" s="575">
        <v>10056</v>
      </c>
      <c r="AX56" s="575"/>
      <c r="AY56" s="575"/>
      <c r="AZ56" s="575">
        <v>10056</v>
      </c>
      <c r="BA56" s="575" t="e">
        <v>#DIV/0!</v>
      </c>
      <c r="BB56" s="575"/>
      <c r="BC56" s="575" t="e">
        <v>#N/A</v>
      </c>
      <c r="BD56" s="575" t="s">
        <v>8231</v>
      </c>
      <c r="BE56" s="575" t="s">
        <v>17658</v>
      </c>
      <c r="BF56" s="575" t="s">
        <v>2752</v>
      </c>
      <c r="BG56" s="575"/>
      <c r="BH56" s="575"/>
      <c r="BI56" s="575"/>
      <c r="BJ56" s="575"/>
      <c r="BK56" s="575"/>
      <c r="BL56" s="575"/>
    </row>
    <row r="57" spans="1:64">
      <c r="A57" s="575" t="s">
        <v>17528</v>
      </c>
      <c r="B57" s="575" t="s">
        <v>4444</v>
      </c>
      <c r="C57" s="575" t="s">
        <v>4445</v>
      </c>
      <c r="D57" s="575">
        <v>699</v>
      </c>
      <c r="E57" s="575" t="s">
        <v>22</v>
      </c>
      <c r="F57" s="575" t="s">
        <v>17659</v>
      </c>
      <c r="G57" s="575">
        <v>0</v>
      </c>
      <c r="H57" s="575">
        <v>0</v>
      </c>
      <c r="I57" s="575" t="s">
        <v>491</v>
      </c>
      <c r="J57" s="575" t="s">
        <v>15786</v>
      </c>
      <c r="K57" s="575" t="s">
        <v>518</v>
      </c>
      <c r="L57" s="575" t="s">
        <v>2609</v>
      </c>
      <c r="M57" s="575" t="s">
        <v>16291</v>
      </c>
      <c r="N57" s="575" t="s">
        <v>15835</v>
      </c>
      <c r="O57" s="575" t="s">
        <v>17529</v>
      </c>
      <c r="P57" s="575">
        <v>100</v>
      </c>
      <c r="Q57" s="575" t="s">
        <v>15800</v>
      </c>
      <c r="R57" s="575" t="s">
        <v>14510</v>
      </c>
      <c r="S57" s="575">
        <v>0</v>
      </c>
      <c r="T57" s="575"/>
      <c r="U57" s="575" t="s">
        <v>57</v>
      </c>
      <c r="V57" s="575" t="s">
        <v>57</v>
      </c>
      <c r="W57" s="575" t="s">
        <v>17530</v>
      </c>
      <c r="X57" s="577">
        <v>45135</v>
      </c>
      <c r="Y57" s="575">
        <v>-45135</v>
      </c>
      <c r="Z57" s="575"/>
      <c r="AA57" s="575" t="e">
        <v>#N/A</v>
      </c>
      <c r="AB57" s="575">
        <v>0</v>
      </c>
      <c r="AC57" s="575"/>
      <c r="AD57" s="575">
        <v>7536.02</v>
      </c>
      <c r="AE57" s="575" t="e">
        <v>#N/A</v>
      </c>
      <c r="AF57" s="575">
        <v>7536.02</v>
      </c>
      <c r="AG57" s="575" t="s">
        <v>4444</v>
      </c>
      <c r="AH57" s="575" t="s">
        <v>289</v>
      </c>
      <c r="AI57" s="575" t="s">
        <v>16297</v>
      </c>
      <c r="AJ57" s="577">
        <v>45141</v>
      </c>
      <c r="AK57" s="575" t="s">
        <v>17629</v>
      </c>
      <c r="AL57" s="577">
        <v>45145</v>
      </c>
      <c r="AM57" s="575">
        <v>4078</v>
      </c>
      <c r="AN57" s="575">
        <v>73</v>
      </c>
      <c r="AO57" s="575">
        <v>0.65</v>
      </c>
      <c r="AP57" s="575">
        <v>14640</v>
      </c>
      <c r="AQ57" s="575">
        <v>45190</v>
      </c>
      <c r="AR57" s="575">
        <v>55</v>
      </c>
      <c r="AS57" s="575" t="s">
        <v>17634</v>
      </c>
      <c r="AT57" s="575">
        <v>7536.02</v>
      </c>
      <c r="AU57" s="575" t="s">
        <v>12821</v>
      </c>
      <c r="AV57" s="575" t="s">
        <v>4442</v>
      </c>
      <c r="AW57" s="575">
        <v>7537</v>
      </c>
      <c r="AX57" s="575"/>
      <c r="AY57" s="575">
        <v>2968</v>
      </c>
      <c r="AZ57" s="575">
        <v>4569</v>
      </c>
      <c r="BA57" s="575" t="e">
        <v>#DIV/0!</v>
      </c>
      <c r="BB57" s="575"/>
      <c r="BC57" s="575" t="e">
        <v>#N/A</v>
      </c>
      <c r="BD57" s="575" t="s">
        <v>499</v>
      </c>
      <c r="BE57" s="575" t="s">
        <v>10880</v>
      </c>
      <c r="BF57" s="575" t="s">
        <v>289</v>
      </c>
      <c r="BG57" s="575" t="s">
        <v>289</v>
      </c>
      <c r="BH57" s="575"/>
      <c r="BI57" s="575" t="s">
        <v>2678</v>
      </c>
      <c r="BJ57" s="575" t="s">
        <v>2678</v>
      </c>
      <c r="BK57" s="575"/>
      <c r="BL57" s="575"/>
    </row>
    <row r="58" spans="1:64">
      <c r="A58" s="575" t="s">
        <v>17528</v>
      </c>
      <c r="B58" s="575" t="s">
        <v>10875</v>
      </c>
      <c r="C58" s="575" t="s">
        <v>10874</v>
      </c>
      <c r="D58" s="575">
        <v>698</v>
      </c>
      <c r="E58" s="575" t="s">
        <v>22</v>
      </c>
      <c r="F58" s="575" t="s">
        <v>17660</v>
      </c>
      <c r="G58" s="575">
        <v>0</v>
      </c>
      <c r="H58" s="575">
        <v>0</v>
      </c>
      <c r="I58" s="575" t="s">
        <v>491</v>
      </c>
      <c r="J58" s="575" t="s">
        <v>15786</v>
      </c>
      <c r="K58" s="575" t="s">
        <v>518</v>
      </c>
      <c r="L58" s="575" t="s">
        <v>2609</v>
      </c>
      <c r="M58" s="575" t="s">
        <v>16291</v>
      </c>
      <c r="N58" s="575" t="s">
        <v>15835</v>
      </c>
      <c r="O58" s="575" t="s">
        <v>17529</v>
      </c>
      <c r="P58" s="575">
        <v>100</v>
      </c>
      <c r="Q58" s="575" t="s">
        <v>15800</v>
      </c>
      <c r="R58" s="575" t="s">
        <v>14510</v>
      </c>
      <c r="S58" s="575">
        <v>0</v>
      </c>
      <c r="T58" s="575"/>
      <c r="U58" s="575" t="s">
        <v>52</v>
      </c>
      <c r="V58" s="575" t="s">
        <v>52</v>
      </c>
      <c r="W58" s="575" t="s">
        <v>17557</v>
      </c>
      <c r="X58" s="577">
        <v>45139</v>
      </c>
      <c r="Y58" s="575">
        <v>-45139</v>
      </c>
      <c r="Z58" s="575"/>
      <c r="AA58" s="575" t="e">
        <v>#N/A</v>
      </c>
      <c r="AB58" s="575">
        <v>0</v>
      </c>
      <c r="AC58" s="575"/>
      <c r="AD58" s="575">
        <v>12581</v>
      </c>
      <c r="AE58" s="575" t="e">
        <v>#N/A</v>
      </c>
      <c r="AF58" s="575">
        <v>12581</v>
      </c>
      <c r="AG58" s="575" t="s">
        <v>10875</v>
      </c>
      <c r="AH58" s="575" t="s">
        <v>289</v>
      </c>
      <c r="AI58" s="575" t="s">
        <v>17630</v>
      </c>
      <c r="AJ58" s="577">
        <v>45145</v>
      </c>
      <c r="AK58" s="575" t="s">
        <v>17631</v>
      </c>
      <c r="AL58" s="577">
        <v>45146</v>
      </c>
      <c r="AM58" s="575">
        <v>4628</v>
      </c>
      <c r="AN58" s="575">
        <v>50</v>
      </c>
      <c r="AO58" s="575">
        <v>0.79</v>
      </c>
      <c r="AP58" s="575">
        <v>21516</v>
      </c>
      <c r="AQ58" s="575">
        <v>45190</v>
      </c>
      <c r="AR58" s="575">
        <v>51</v>
      </c>
      <c r="AS58" s="575" t="s">
        <v>17634</v>
      </c>
      <c r="AT58" s="575">
        <v>12581</v>
      </c>
      <c r="AU58" s="575" t="s">
        <v>12821</v>
      </c>
      <c r="AV58" s="575" t="s">
        <v>10876</v>
      </c>
      <c r="AW58" s="575">
        <v>12962</v>
      </c>
      <c r="AX58" s="575"/>
      <c r="AY58" s="575">
        <v>3945.16</v>
      </c>
      <c r="AZ58" s="575">
        <v>9016.84</v>
      </c>
      <c r="BA58" s="575" t="e">
        <v>#DIV/0!</v>
      </c>
      <c r="BB58" s="575">
        <v>3945.16</v>
      </c>
      <c r="BC58" s="575" t="e">
        <v>#N/A</v>
      </c>
      <c r="BD58" s="575" t="s">
        <v>8231</v>
      </c>
      <c r="BE58" s="575" t="s">
        <v>10877</v>
      </c>
      <c r="BF58" s="575" t="s">
        <v>289</v>
      </c>
      <c r="BG58" s="575" t="s">
        <v>289</v>
      </c>
      <c r="BH58" s="575"/>
      <c r="BI58" s="575" t="s">
        <v>3349</v>
      </c>
      <c r="BJ58" s="575"/>
      <c r="BK58" s="575"/>
      <c r="BL58" s="575" t="s">
        <v>3349</v>
      </c>
    </row>
    <row r="59" spans="1:64">
      <c r="A59" s="575" t="s">
        <v>17528</v>
      </c>
      <c r="B59" s="575" t="s">
        <v>6891</v>
      </c>
      <c r="C59" s="575" t="s">
        <v>6890</v>
      </c>
      <c r="D59" s="575">
        <v>127</v>
      </c>
      <c r="E59" s="575" t="s">
        <v>22</v>
      </c>
      <c r="F59" s="575" t="s">
        <v>6894</v>
      </c>
      <c r="G59" s="575">
        <v>0</v>
      </c>
      <c r="H59" s="575">
        <v>0</v>
      </c>
      <c r="I59" s="575" t="s">
        <v>491</v>
      </c>
      <c r="J59" s="575" t="s">
        <v>15786</v>
      </c>
      <c r="K59" s="575" t="s">
        <v>518</v>
      </c>
      <c r="L59" s="575" t="s">
        <v>2609</v>
      </c>
      <c r="M59" s="575" t="s">
        <v>16291</v>
      </c>
      <c r="N59" s="575" t="s">
        <v>15835</v>
      </c>
      <c r="O59" s="575" t="s">
        <v>17529</v>
      </c>
      <c r="P59" s="575">
        <v>100</v>
      </c>
      <c r="Q59" s="575" t="s">
        <v>15800</v>
      </c>
      <c r="R59" s="575" t="s">
        <v>14510</v>
      </c>
      <c r="S59" s="575">
        <v>0</v>
      </c>
      <c r="T59" s="575"/>
      <c r="U59" s="575" t="s">
        <v>52</v>
      </c>
      <c r="V59" s="575" t="s">
        <v>52</v>
      </c>
      <c r="W59" s="575" t="s">
        <v>17557</v>
      </c>
      <c r="X59" s="577">
        <v>45135</v>
      </c>
      <c r="Y59" s="575">
        <v>-45135</v>
      </c>
      <c r="Z59" s="575"/>
      <c r="AA59" s="575" t="e">
        <v>#N/A</v>
      </c>
      <c r="AB59" s="575">
        <v>0</v>
      </c>
      <c r="AC59" s="575"/>
      <c r="AD59" s="575">
        <v>12679.85</v>
      </c>
      <c r="AE59" s="575" t="e">
        <v>#N/A</v>
      </c>
      <c r="AF59" s="575">
        <v>12679.85</v>
      </c>
      <c r="AG59" s="575" t="s">
        <v>6891</v>
      </c>
      <c r="AH59" s="575" t="s">
        <v>289</v>
      </c>
      <c r="AI59" s="575" t="s">
        <v>17630</v>
      </c>
      <c r="AJ59" s="577">
        <v>45141</v>
      </c>
      <c r="AK59" s="575" t="s">
        <v>17631</v>
      </c>
      <c r="AL59" s="577">
        <v>45145</v>
      </c>
      <c r="AM59" s="575">
        <v>5029</v>
      </c>
      <c r="AN59" s="575">
        <v>51</v>
      </c>
      <c r="AO59" s="575">
        <v>0.82</v>
      </c>
      <c r="AP59" s="575">
        <v>22238</v>
      </c>
      <c r="AQ59" s="575">
        <v>45190</v>
      </c>
      <c r="AR59" s="575">
        <v>55</v>
      </c>
      <c r="AS59" s="575" t="s">
        <v>17634</v>
      </c>
      <c r="AT59" s="575">
        <v>12679.85</v>
      </c>
      <c r="AU59" s="575" t="s">
        <v>12821</v>
      </c>
      <c r="AV59" s="575" t="s">
        <v>6892</v>
      </c>
      <c r="AW59" s="575">
        <v>12680</v>
      </c>
      <c r="AX59" s="575">
        <v>2865.51</v>
      </c>
      <c r="AY59" s="575">
        <v>5248.76</v>
      </c>
      <c r="AZ59" s="575">
        <v>4565.7299999999996</v>
      </c>
      <c r="BA59" s="575" t="e">
        <v>#DIV/0!</v>
      </c>
      <c r="BB59" s="575">
        <v>5248.76</v>
      </c>
      <c r="BC59" s="575" t="s">
        <v>17552</v>
      </c>
      <c r="BD59" s="575" t="s">
        <v>499</v>
      </c>
      <c r="BE59" s="575" t="s">
        <v>6893</v>
      </c>
      <c r="BF59" s="575" t="s">
        <v>289</v>
      </c>
      <c r="BG59" s="575" t="s">
        <v>289</v>
      </c>
      <c r="BH59" s="575"/>
      <c r="BI59" s="575" t="s">
        <v>2678</v>
      </c>
      <c r="BJ59" s="575" t="s">
        <v>2678</v>
      </c>
      <c r="BK59" s="575"/>
      <c r="BL59" s="575"/>
    </row>
    <row r="60" spans="1:64">
      <c r="A60" s="575" t="s">
        <v>17528</v>
      </c>
      <c r="B60" s="575" t="s">
        <v>4034</v>
      </c>
      <c r="C60" s="575" t="s">
        <v>4035</v>
      </c>
      <c r="D60" s="575">
        <v>666</v>
      </c>
      <c r="E60" s="575" t="s">
        <v>105</v>
      </c>
      <c r="F60" s="575" t="s">
        <v>17661</v>
      </c>
      <c r="G60" s="575">
        <v>0</v>
      </c>
      <c r="H60" s="575">
        <v>0</v>
      </c>
      <c r="I60" s="575" t="s">
        <v>491</v>
      </c>
      <c r="J60" s="575" t="s">
        <v>15786</v>
      </c>
      <c r="K60" s="575" t="s">
        <v>491</v>
      </c>
      <c r="L60" s="575" t="s">
        <v>2609</v>
      </c>
      <c r="M60" s="575" t="s">
        <v>16188</v>
      </c>
      <c r="N60" s="575" t="s">
        <v>16035</v>
      </c>
      <c r="O60" s="575" t="s">
        <v>17548</v>
      </c>
      <c r="P60" s="575">
        <v>100</v>
      </c>
      <c r="Q60" s="575" t="s">
        <v>15800</v>
      </c>
      <c r="R60" s="575" t="s">
        <v>15801</v>
      </c>
      <c r="S60" s="575" t="s">
        <v>15802</v>
      </c>
      <c r="T60" s="575"/>
      <c r="U60" s="575" t="s">
        <v>1252</v>
      </c>
      <c r="V60" s="575" t="s">
        <v>1252</v>
      </c>
      <c r="W60" s="575" t="s">
        <v>17557</v>
      </c>
      <c r="X60" s="577">
        <v>45140</v>
      </c>
      <c r="Y60" s="575">
        <v>-45140</v>
      </c>
      <c r="Z60" s="575"/>
      <c r="AA60" s="575" t="e">
        <v>#N/A</v>
      </c>
      <c r="AB60" s="575">
        <v>0</v>
      </c>
      <c r="AC60" s="575"/>
      <c r="AD60" s="575">
        <v>12961.74</v>
      </c>
      <c r="AE60" s="575" t="e">
        <v>#N/A</v>
      </c>
      <c r="AF60" s="575">
        <v>12961.74</v>
      </c>
      <c r="AG60" s="575" t="s">
        <v>4034</v>
      </c>
      <c r="AH60" s="575" t="s">
        <v>289</v>
      </c>
      <c r="AI60" s="575" t="s">
        <v>1299</v>
      </c>
      <c r="AJ60" s="577">
        <v>45157</v>
      </c>
      <c r="AK60" s="575" t="s">
        <v>17558</v>
      </c>
      <c r="AL60" s="577">
        <v>45159</v>
      </c>
      <c r="AM60" s="575">
        <v>324172</v>
      </c>
      <c r="AN60" s="575">
        <v>1366</v>
      </c>
      <c r="AO60" s="575">
        <v>0.08</v>
      </c>
      <c r="AP60" s="575">
        <v>117137</v>
      </c>
      <c r="AQ60" s="575">
        <v>45190</v>
      </c>
      <c r="AR60" s="575">
        <v>50</v>
      </c>
      <c r="AS60" s="575" t="s">
        <v>17662</v>
      </c>
      <c r="AT60" s="575">
        <v>12961.74</v>
      </c>
      <c r="AU60" s="575" t="s">
        <v>12821</v>
      </c>
      <c r="AV60" s="575" t="s">
        <v>4032</v>
      </c>
      <c r="AW60" s="575">
        <v>12962</v>
      </c>
      <c r="AX60" s="575"/>
      <c r="AY60" s="575"/>
      <c r="AZ60" s="575">
        <v>12962</v>
      </c>
      <c r="BA60" s="575" t="e">
        <v>#DIV/0!</v>
      </c>
      <c r="BB60" s="575"/>
      <c r="BC60" s="575" t="e">
        <v>#N/A</v>
      </c>
      <c r="BD60" s="575" t="s">
        <v>8231</v>
      </c>
      <c r="BE60" s="575" t="s">
        <v>10747</v>
      </c>
      <c r="BF60" s="575" t="s">
        <v>289</v>
      </c>
      <c r="BG60" s="575" t="s">
        <v>289</v>
      </c>
      <c r="BH60" s="575" t="s">
        <v>2752</v>
      </c>
      <c r="BI60" s="575"/>
      <c r="BJ60" s="575"/>
      <c r="BK60" s="575"/>
      <c r="BL60" s="575"/>
    </row>
    <row r="61" spans="1:64">
      <c r="A61" s="575" t="s">
        <v>17663</v>
      </c>
      <c r="B61" s="575" t="s">
        <v>12869</v>
      </c>
      <c r="C61" s="575" t="s">
        <v>12868</v>
      </c>
      <c r="D61" s="575">
        <v>12</v>
      </c>
      <c r="E61" s="575" t="s">
        <v>17555</v>
      </c>
      <c r="F61" s="575" t="s">
        <v>17664</v>
      </c>
      <c r="G61" s="575" t="s">
        <v>17665</v>
      </c>
      <c r="H61" s="575">
        <v>0</v>
      </c>
      <c r="I61" s="575" t="s">
        <v>491</v>
      </c>
      <c r="J61" s="575" t="s">
        <v>15786</v>
      </c>
      <c r="K61" s="575" t="s">
        <v>518</v>
      </c>
      <c r="L61" s="575" t="s">
        <v>2634</v>
      </c>
      <c r="M61" s="575" t="s">
        <v>16188</v>
      </c>
      <c r="N61" s="575" t="s">
        <v>15835</v>
      </c>
      <c r="O61" s="575"/>
      <c r="P61" s="575">
        <v>800</v>
      </c>
      <c r="Q61" s="575" t="s">
        <v>15800</v>
      </c>
      <c r="R61" s="575" t="s">
        <v>14510</v>
      </c>
      <c r="S61" s="575">
        <v>0</v>
      </c>
      <c r="T61" s="575"/>
      <c r="U61" s="575" t="s">
        <v>1492</v>
      </c>
      <c r="V61" s="575" t="s">
        <v>17563</v>
      </c>
      <c r="W61" s="575" t="s">
        <v>17557</v>
      </c>
      <c r="X61" s="577">
        <v>45154</v>
      </c>
      <c r="Y61" s="575">
        <v>-45154</v>
      </c>
      <c r="Z61" s="575"/>
      <c r="AA61" s="575" t="e">
        <v>#N/A</v>
      </c>
      <c r="AB61" s="575"/>
      <c r="AC61" s="575"/>
      <c r="AD61" s="575">
        <v>25423</v>
      </c>
      <c r="AE61" s="575" t="e">
        <v>#N/A</v>
      </c>
      <c r="AF61" s="575">
        <v>25423</v>
      </c>
      <c r="AG61" s="575" t="s">
        <v>12869</v>
      </c>
      <c r="AH61" s="575" t="s">
        <v>289</v>
      </c>
      <c r="AI61" s="575" t="s">
        <v>17564</v>
      </c>
      <c r="AJ61" s="577">
        <v>45154</v>
      </c>
      <c r="AK61" s="575" t="s">
        <v>17565</v>
      </c>
      <c r="AL61" s="577">
        <v>45155</v>
      </c>
      <c r="AM61" s="575">
        <v>9547</v>
      </c>
      <c r="AN61" s="575">
        <v>44</v>
      </c>
      <c r="AO61" s="575">
        <v>0.92</v>
      </c>
      <c r="AP61" s="575">
        <v>6108</v>
      </c>
      <c r="AQ61" s="575">
        <v>45190</v>
      </c>
      <c r="AR61" s="575">
        <v>36</v>
      </c>
      <c r="AS61" s="575" t="s">
        <v>17662</v>
      </c>
      <c r="AT61" s="575">
        <v>25423</v>
      </c>
      <c r="AU61" s="575" t="s">
        <v>12821</v>
      </c>
      <c r="AV61" s="575" t="s">
        <v>12870</v>
      </c>
      <c r="AW61" s="575">
        <v>25423</v>
      </c>
      <c r="AX61" s="575"/>
      <c r="AY61" s="575"/>
      <c r="AZ61" s="575">
        <v>25423</v>
      </c>
      <c r="BA61" s="575" t="e">
        <v>#DIV/0!</v>
      </c>
      <c r="BB61" s="575"/>
      <c r="BC61" s="575" t="e">
        <v>#N/A</v>
      </c>
      <c r="BD61" s="575" t="s">
        <v>12828</v>
      </c>
      <c r="BE61" s="575"/>
      <c r="BF61" s="575"/>
      <c r="BG61" s="575"/>
      <c r="BH61" s="575"/>
      <c r="BI61" s="575"/>
      <c r="BJ61" s="575"/>
      <c r="BK61" s="575"/>
      <c r="BL61" s="575"/>
    </row>
    <row r="62" spans="1:64">
      <c r="A62" s="575" t="s">
        <v>17580</v>
      </c>
      <c r="B62" s="575" t="s">
        <v>10786</v>
      </c>
      <c r="C62" s="575" t="s">
        <v>10785</v>
      </c>
      <c r="D62" s="575">
        <v>677</v>
      </c>
      <c r="E62" s="575" t="s">
        <v>22</v>
      </c>
      <c r="F62" s="575" t="s">
        <v>17666</v>
      </c>
      <c r="G62" s="575">
        <v>0</v>
      </c>
      <c r="H62" s="575">
        <v>0</v>
      </c>
      <c r="I62" s="575" t="s">
        <v>491</v>
      </c>
      <c r="J62" s="575" t="s">
        <v>15786</v>
      </c>
      <c r="K62" s="575" t="s">
        <v>491</v>
      </c>
      <c r="L62" s="575" t="s">
        <v>2609</v>
      </c>
      <c r="M62" s="575">
        <v>0</v>
      </c>
      <c r="N62" s="575" t="s">
        <v>15852</v>
      </c>
      <c r="O62" s="575" t="s">
        <v>17548</v>
      </c>
      <c r="P62" s="575">
        <v>6</v>
      </c>
      <c r="Q62" s="575" t="s">
        <v>15800</v>
      </c>
      <c r="R62" s="575" t="s">
        <v>16000</v>
      </c>
      <c r="S62" s="575" t="s">
        <v>16024</v>
      </c>
      <c r="T62" s="575"/>
      <c r="U62" s="575" t="s">
        <v>1264</v>
      </c>
      <c r="V62" s="575" t="s">
        <v>17563</v>
      </c>
      <c r="W62" s="575" t="s">
        <v>17557</v>
      </c>
      <c r="X62" s="577">
        <v>45140</v>
      </c>
      <c r="Y62" s="575">
        <v>-45140</v>
      </c>
      <c r="Z62" s="575"/>
      <c r="AA62" s="575" t="e">
        <v>#N/A</v>
      </c>
      <c r="AB62" s="575">
        <v>0</v>
      </c>
      <c r="AC62" s="575"/>
      <c r="AD62" s="575">
        <v>16904.73</v>
      </c>
      <c r="AE62" s="575" t="e">
        <v>#N/A</v>
      </c>
      <c r="AF62" s="575">
        <v>16904.73</v>
      </c>
      <c r="AG62" s="575" t="s">
        <v>10786</v>
      </c>
      <c r="AH62" s="575" t="s">
        <v>289</v>
      </c>
      <c r="AI62" s="575" t="s">
        <v>17567</v>
      </c>
      <c r="AJ62" s="577">
        <v>45140</v>
      </c>
      <c r="AK62" s="575" t="s">
        <v>17565</v>
      </c>
      <c r="AL62" s="577">
        <v>45141</v>
      </c>
      <c r="AM62" s="575">
        <v>30538</v>
      </c>
      <c r="AN62" s="575">
        <v>103</v>
      </c>
      <c r="AO62" s="575">
        <v>0.96</v>
      </c>
      <c r="AP62" s="575">
        <v>21573</v>
      </c>
      <c r="AQ62" s="575">
        <v>45190</v>
      </c>
      <c r="AR62" s="575">
        <v>50</v>
      </c>
      <c r="AS62" s="575" t="s">
        <v>17662</v>
      </c>
      <c r="AT62" s="575">
        <v>16904.73</v>
      </c>
      <c r="AU62" s="575" t="s">
        <v>12821</v>
      </c>
      <c r="AV62" s="575" t="s">
        <v>10787</v>
      </c>
      <c r="AW62" s="575">
        <v>16905</v>
      </c>
      <c r="AX62" s="575"/>
      <c r="AY62" s="575">
        <v>950.2</v>
      </c>
      <c r="AZ62" s="575">
        <v>15954.8</v>
      </c>
      <c r="BA62" s="575" t="e">
        <v>#DIV/0!</v>
      </c>
      <c r="BB62" s="575">
        <v>950.2</v>
      </c>
      <c r="BC62" s="575" t="e">
        <v>#N/A</v>
      </c>
      <c r="BD62" s="575" t="s">
        <v>499</v>
      </c>
      <c r="BE62" s="575" t="s">
        <v>10788</v>
      </c>
      <c r="BF62" s="575" t="s">
        <v>289</v>
      </c>
      <c r="BG62" s="575" t="s">
        <v>289</v>
      </c>
      <c r="BH62" s="575"/>
      <c r="BI62" s="575" t="s">
        <v>2678</v>
      </c>
      <c r="BJ62" s="575" t="s">
        <v>2678</v>
      </c>
      <c r="BK62" s="575"/>
      <c r="BL62" s="575"/>
    </row>
    <row r="63" spans="1:64">
      <c r="A63" s="575" t="s">
        <v>17667</v>
      </c>
      <c r="B63" s="575" t="s">
        <v>1768</v>
      </c>
      <c r="C63" s="575" t="s">
        <v>1769</v>
      </c>
      <c r="D63" s="575">
        <v>316</v>
      </c>
      <c r="E63" s="575" t="s">
        <v>22</v>
      </c>
      <c r="F63" s="575" t="s">
        <v>17668</v>
      </c>
      <c r="G63" s="575">
        <v>0</v>
      </c>
      <c r="H63" s="575">
        <v>0</v>
      </c>
      <c r="I63" s="575" t="s">
        <v>491</v>
      </c>
      <c r="J63" s="575" t="s">
        <v>17669</v>
      </c>
      <c r="K63" s="575" t="s">
        <v>491</v>
      </c>
      <c r="L63" s="575" t="s">
        <v>2609</v>
      </c>
      <c r="M63" s="575">
        <v>0</v>
      </c>
      <c r="N63" s="575">
        <v>0</v>
      </c>
      <c r="O63" s="575" t="e">
        <v>#N/A</v>
      </c>
      <c r="P63" s="575">
        <v>0</v>
      </c>
      <c r="Q63" s="575">
        <v>0</v>
      </c>
      <c r="R63" s="575">
        <v>0</v>
      </c>
      <c r="S63" s="575">
        <v>0</v>
      </c>
      <c r="T63" s="575"/>
      <c r="U63" s="575" t="s">
        <v>1701</v>
      </c>
      <c r="V63" s="575" t="s">
        <v>17569</v>
      </c>
      <c r="W63" s="575" t="s">
        <v>17530</v>
      </c>
      <c r="X63" s="577">
        <v>44981</v>
      </c>
      <c r="Y63" s="575">
        <v>-44981</v>
      </c>
      <c r="Z63" s="575"/>
      <c r="AA63" s="575" t="e">
        <v>#N/A</v>
      </c>
      <c r="AB63" s="575">
        <v>36258</v>
      </c>
      <c r="AC63" s="575"/>
      <c r="AD63" s="575">
        <v>93242</v>
      </c>
      <c r="AE63" s="575" t="e">
        <v>#N/A</v>
      </c>
      <c r="AF63" s="575">
        <v>93242</v>
      </c>
      <c r="AG63" s="575" t="s">
        <v>1768</v>
      </c>
      <c r="AH63" s="575" t="s">
        <v>289</v>
      </c>
      <c r="AI63" s="575" t="s">
        <v>17645</v>
      </c>
      <c r="AJ63" s="577">
        <v>45132</v>
      </c>
      <c r="AK63" s="575" t="s">
        <v>17571</v>
      </c>
      <c r="AL63" s="577">
        <v>45134</v>
      </c>
      <c r="AM63" s="575">
        <v>6232967</v>
      </c>
      <c r="AN63" s="575">
        <v>2825</v>
      </c>
      <c r="AO63" s="575">
        <v>0.04</v>
      </c>
      <c r="AP63" s="575">
        <v>35064</v>
      </c>
      <c r="AQ63" s="575">
        <v>45190</v>
      </c>
      <c r="AR63" s="575">
        <v>209</v>
      </c>
      <c r="AS63" s="575" t="s">
        <v>17662</v>
      </c>
      <c r="AT63" s="575">
        <v>93242</v>
      </c>
      <c r="AU63" s="575" t="s">
        <v>12821</v>
      </c>
      <c r="AV63" s="575" t="s">
        <v>1766</v>
      </c>
      <c r="AW63" s="575">
        <v>36258</v>
      </c>
      <c r="AX63" s="575"/>
      <c r="AY63" s="575"/>
      <c r="AZ63" s="575">
        <v>36258</v>
      </c>
      <c r="BA63" s="575">
        <v>1</v>
      </c>
      <c r="BB63" s="575"/>
      <c r="BC63" s="575" t="s">
        <v>17559</v>
      </c>
      <c r="BD63" s="575" t="s">
        <v>499</v>
      </c>
      <c r="BE63" s="575" t="s">
        <v>1764</v>
      </c>
      <c r="BF63" s="575" t="s">
        <v>289</v>
      </c>
      <c r="BG63" s="575" t="s">
        <v>289</v>
      </c>
      <c r="BH63" s="575"/>
      <c r="BI63" s="575" t="s">
        <v>1091</v>
      </c>
      <c r="BJ63" s="575"/>
      <c r="BK63" s="575" t="s">
        <v>1091</v>
      </c>
      <c r="BL63" s="575"/>
    </row>
    <row r="64" spans="1:64">
      <c r="A64" s="575" t="s">
        <v>17670</v>
      </c>
      <c r="B64" s="575" t="s">
        <v>3913</v>
      </c>
      <c r="C64" s="575" t="s">
        <v>3914</v>
      </c>
      <c r="D64" s="575">
        <v>194</v>
      </c>
      <c r="E64" s="575" t="s">
        <v>105</v>
      </c>
      <c r="F64" s="575" t="s">
        <v>17671</v>
      </c>
      <c r="G64" s="575">
        <v>0</v>
      </c>
      <c r="H64" s="575">
        <v>0</v>
      </c>
      <c r="I64" s="575" t="s">
        <v>491</v>
      </c>
      <c r="J64" s="575" t="s">
        <v>15786</v>
      </c>
      <c r="K64" s="575" t="s">
        <v>491</v>
      </c>
      <c r="L64" s="575" t="s">
        <v>2609</v>
      </c>
      <c r="M64" s="575">
        <v>0</v>
      </c>
      <c r="N64" s="575" t="s">
        <v>16035</v>
      </c>
      <c r="O64" s="575" t="s">
        <v>17548</v>
      </c>
      <c r="P64" s="575">
        <v>300</v>
      </c>
      <c r="Q64" s="575" t="s">
        <v>15800</v>
      </c>
      <c r="R64" s="575" t="s">
        <v>15818</v>
      </c>
      <c r="S64" s="575" t="s">
        <v>14479</v>
      </c>
      <c r="T64" s="575"/>
      <c r="U64" s="575" t="s">
        <v>908</v>
      </c>
      <c r="V64" s="575" t="s">
        <v>908</v>
      </c>
      <c r="W64" s="575" t="s">
        <v>17557</v>
      </c>
      <c r="X64" s="577">
        <v>45153</v>
      </c>
      <c r="Y64" s="575">
        <v>-45153</v>
      </c>
      <c r="Z64" s="575"/>
      <c r="AA64" s="575" t="e">
        <v>#N/A</v>
      </c>
      <c r="AB64" s="575">
        <v>0</v>
      </c>
      <c r="AC64" s="575"/>
      <c r="AD64" s="575">
        <v>2960</v>
      </c>
      <c r="AE64" s="575" t="e">
        <v>#N/A</v>
      </c>
      <c r="AF64" s="575">
        <v>2960</v>
      </c>
      <c r="AG64" s="575" t="s">
        <v>3913</v>
      </c>
      <c r="AH64" s="575" t="s">
        <v>289</v>
      </c>
      <c r="AI64" s="575" t="s">
        <v>1226</v>
      </c>
      <c r="AJ64" s="577">
        <v>45157</v>
      </c>
      <c r="AK64" s="575" t="s">
        <v>17588</v>
      </c>
      <c r="AL64" s="577">
        <v>45159</v>
      </c>
      <c r="AM64" s="575">
        <v>6957</v>
      </c>
      <c r="AN64" s="575">
        <v>269</v>
      </c>
      <c r="AO64" s="575">
        <v>0.3</v>
      </c>
      <c r="AP64" s="575">
        <v>11919.67</v>
      </c>
      <c r="AQ64" s="575">
        <v>45190</v>
      </c>
      <c r="AR64" s="575">
        <v>37</v>
      </c>
      <c r="AS64" s="575" t="s">
        <v>17662</v>
      </c>
      <c r="AT64" s="575">
        <v>2960</v>
      </c>
      <c r="AU64" s="575" t="s">
        <v>12821</v>
      </c>
      <c r="AV64" s="575" t="s">
        <v>3911</v>
      </c>
      <c r="AW64" s="575">
        <v>2960</v>
      </c>
      <c r="AX64" s="575">
        <v>914.32</v>
      </c>
      <c r="AY64" s="575">
        <v>560</v>
      </c>
      <c r="AZ64" s="575">
        <v>1485.68</v>
      </c>
      <c r="BA64" s="575" t="e">
        <v>#DIV/0!</v>
      </c>
      <c r="BB64" s="575">
        <v>560</v>
      </c>
      <c r="BC64" s="575" t="e">
        <v>#N/A</v>
      </c>
      <c r="BD64" s="575" t="s">
        <v>499</v>
      </c>
      <c r="BE64" s="575" t="s">
        <v>10731</v>
      </c>
      <c r="BF64" s="575" t="s">
        <v>289</v>
      </c>
      <c r="BG64" s="575" t="s">
        <v>289</v>
      </c>
      <c r="BH64" s="575"/>
      <c r="BI64" s="575"/>
      <c r="BJ64" s="575"/>
      <c r="BK64" s="575"/>
      <c r="BL64" s="575"/>
    </row>
    <row r="65" spans="1:64">
      <c r="A65" s="575" t="s">
        <v>17546</v>
      </c>
      <c r="B65" s="575" t="s">
        <v>4209</v>
      </c>
      <c r="C65" s="575" t="s">
        <v>4210</v>
      </c>
      <c r="D65" s="575">
        <v>232</v>
      </c>
      <c r="E65" s="575" t="s">
        <v>105</v>
      </c>
      <c r="F65" s="575" t="s">
        <v>17672</v>
      </c>
      <c r="G65" s="575" t="s">
        <v>17673</v>
      </c>
      <c r="H65" s="575"/>
      <c r="I65" s="575" t="s">
        <v>491</v>
      </c>
      <c r="J65" s="575" t="s">
        <v>15786</v>
      </c>
      <c r="K65" s="575" t="s">
        <v>515</v>
      </c>
      <c r="L65" s="575" t="s">
        <v>2609</v>
      </c>
      <c r="M65" s="575"/>
      <c r="N65" s="575" t="s">
        <v>15835</v>
      </c>
      <c r="O65" s="575" t="s">
        <v>17529</v>
      </c>
      <c r="P65" s="575">
        <v>100</v>
      </c>
      <c r="Q65" s="575" t="s">
        <v>15800</v>
      </c>
      <c r="R65" s="575" t="s">
        <v>14510</v>
      </c>
      <c r="S65" s="575" t="s">
        <v>17549</v>
      </c>
      <c r="T65" s="575" t="s">
        <v>17550</v>
      </c>
      <c r="U65" s="575" t="s">
        <v>908</v>
      </c>
      <c r="V65" s="575" t="s">
        <v>908</v>
      </c>
      <c r="W65" s="575" t="s">
        <v>17557</v>
      </c>
      <c r="X65" s="577">
        <v>45152</v>
      </c>
      <c r="Y65" s="575">
        <v>-45152</v>
      </c>
      <c r="Z65" s="575" t="s">
        <v>17576</v>
      </c>
      <c r="AA65" s="575" t="e">
        <v>#N/A</v>
      </c>
      <c r="AB65" s="575" t="e">
        <v>#N/A</v>
      </c>
      <c r="AC65" s="575"/>
      <c r="AD65" s="575">
        <v>8534.34</v>
      </c>
      <c r="AE65" s="575" t="e">
        <v>#N/A</v>
      </c>
      <c r="AF65" s="575">
        <v>8534.34</v>
      </c>
      <c r="AG65" s="575" t="s">
        <v>4209</v>
      </c>
      <c r="AH65" s="575" t="s">
        <v>289</v>
      </c>
      <c r="AI65" s="575" t="s">
        <v>16511</v>
      </c>
      <c r="AJ65" s="577">
        <v>45152</v>
      </c>
      <c r="AK65" s="575" t="s">
        <v>17588</v>
      </c>
      <c r="AL65" s="577">
        <v>45160</v>
      </c>
      <c r="AM65" s="575">
        <v>4331</v>
      </c>
      <c r="AN65" s="575">
        <v>49</v>
      </c>
      <c r="AO65" s="575">
        <v>1.29</v>
      </c>
      <c r="AP65" s="575">
        <v>4188</v>
      </c>
      <c r="AQ65" s="575">
        <v>45190</v>
      </c>
      <c r="AR65" s="575">
        <v>38</v>
      </c>
      <c r="AS65" s="575" t="s">
        <v>17662</v>
      </c>
      <c r="AT65" s="575">
        <v>8534.34</v>
      </c>
      <c r="AU65" s="575" t="s">
        <v>12821</v>
      </c>
      <c r="AV65" s="575" t="s">
        <v>4207</v>
      </c>
      <c r="AW65" s="575">
        <v>8535</v>
      </c>
      <c r="AX65" s="575"/>
      <c r="AY65" s="575"/>
      <c r="AZ65" s="575">
        <v>8535</v>
      </c>
      <c r="BA65" s="575" t="e">
        <v>#DIV/0!</v>
      </c>
      <c r="BB65" s="575"/>
      <c r="BC65" s="575" t="e">
        <v>#N/A</v>
      </c>
      <c r="BD65" s="575" t="s">
        <v>8231</v>
      </c>
      <c r="BE65" s="575" t="s">
        <v>17674</v>
      </c>
      <c r="BF65" s="575" t="s">
        <v>17675</v>
      </c>
      <c r="BG65" s="575"/>
      <c r="BH65" s="575"/>
      <c r="BI65" s="575"/>
      <c r="BJ65" s="575"/>
      <c r="BK65" s="575"/>
      <c r="BL65" s="575"/>
    </row>
    <row r="66" spans="1:64">
      <c r="A66" s="575" t="s">
        <v>17560</v>
      </c>
      <c r="B66" s="575" t="s">
        <v>4086</v>
      </c>
      <c r="C66" s="575" t="s">
        <v>4087</v>
      </c>
      <c r="D66" s="575">
        <v>695</v>
      </c>
      <c r="E66" s="575" t="s">
        <v>105</v>
      </c>
      <c r="F66" s="575" t="s">
        <v>17676</v>
      </c>
      <c r="G66" s="575">
        <v>0</v>
      </c>
      <c r="H66" s="575">
        <v>0</v>
      </c>
      <c r="I66" s="575" t="s">
        <v>491</v>
      </c>
      <c r="J66" s="575" t="s">
        <v>15786</v>
      </c>
      <c r="K66" s="575" t="s">
        <v>491</v>
      </c>
      <c r="L66" s="575" t="s">
        <v>2609</v>
      </c>
      <c r="M66" s="575">
        <v>0</v>
      </c>
      <c r="N66" s="575" t="s">
        <v>15852</v>
      </c>
      <c r="O66" s="575" t="s">
        <v>17548</v>
      </c>
      <c r="P66" s="575">
        <v>2</v>
      </c>
      <c r="Q66" s="575" t="s">
        <v>15800</v>
      </c>
      <c r="R66" s="575" t="s">
        <v>15801</v>
      </c>
      <c r="S66" s="575" t="s">
        <v>15853</v>
      </c>
      <c r="T66" s="575"/>
      <c r="U66" s="575" t="s">
        <v>3189</v>
      </c>
      <c r="V66" s="575" t="s">
        <v>3189</v>
      </c>
      <c r="W66" s="575" t="s">
        <v>17530</v>
      </c>
      <c r="X66" s="577">
        <v>45147</v>
      </c>
      <c r="Y66" s="575">
        <v>-45147</v>
      </c>
      <c r="Z66" s="575"/>
      <c r="AA66" s="575" t="s">
        <v>17677</v>
      </c>
      <c r="AB66" s="575">
        <v>0</v>
      </c>
      <c r="AC66" s="575"/>
      <c r="AD66" s="575">
        <v>18084.77</v>
      </c>
      <c r="AE66" s="575"/>
      <c r="AF66" s="575">
        <v>18084.77</v>
      </c>
      <c r="AG66" s="575" t="s">
        <v>4086</v>
      </c>
      <c r="AH66" s="575" t="s">
        <v>289</v>
      </c>
      <c r="AI66" s="575" t="s">
        <v>17678</v>
      </c>
      <c r="AJ66" s="577">
        <v>45153</v>
      </c>
      <c r="AK66" s="575" t="s">
        <v>17597</v>
      </c>
      <c r="AL66" s="577">
        <v>45166</v>
      </c>
      <c r="AM66" s="575">
        <v>56574</v>
      </c>
      <c r="AN66" s="575">
        <v>163</v>
      </c>
      <c r="AO66" s="575">
        <v>0.65</v>
      </c>
      <c r="AP66" s="575">
        <v>35064</v>
      </c>
      <c r="AQ66" s="575">
        <v>45190</v>
      </c>
      <c r="AR66" s="575">
        <v>43</v>
      </c>
      <c r="AS66" s="575" t="s">
        <v>17662</v>
      </c>
      <c r="AT66" s="575">
        <v>18084.77</v>
      </c>
      <c r="AU66" s="575" t="s">
        <v>12821</v>
      </c>
      <c r="AV66" s="575" t="s">
        <v>4084</v>
      </c>
      <c r="AW66" s="575">
        <v>18085</v>
      </c>
      <c r="AX66" s="575"/>
      <c r="AY66" s="575"/>
      <c r="AZ66" s="575">
        <v>18085</v>
      </c>
      <c r="BA66" s="575" t="e">
        <v>#DIV/0!</v>
      </c>
      <c r="BB66" s="575"/>
      <c r="BC66" s="575" t="e">
        <v>#N/A</v>
      </c>
      <c r="BD66" s="575" t="s">
        <v>8231</v>
      </c>
      <c r="BE66" s="575" t="s">
        <v>10869</v>
      </c>
      <c r="BF66" s="575" t="s">
        <v>289</v>
      </c>
      <c r="BG66" s="575" t="s">
        <v>289</v>
      </c>
      <c r="BH66" s="575"/>
      <c r="BI66" s="575"/>
      <c r="BJ66" s="575"/>
      <c r="BK66" s="575"/>
      <c r="BL66" s="575"/>
    </row>
    <row r="67" spans="1:64">
      <c r="A67" s="575" t="s">
        <v>17560</v>
      </c>
      <c r="B67" s="575" t="s">
        <v>3803</v>
      </c>
      <c r="C67" s="575" t="s">
        <v>3804</v>
      </c>
      <c r="D67" s="575">
        <v>41</v>
      </c>
      <c r="E67" s="575" t="s">
        <v>22</v>
      </c>
      <c r="F67" s="575" t="s">
        <v>17679</v>
      </c>
      <c r="G67" s="575">
        <v>0</v>
      </c>
      <c r="H67" s="575" t="s">
        <v>17680</v>
      </c>
      <c r="I67" s="575" t="s">
        <v>491</v>
      </c>
      <c r="J67" s="575" t="s">
        <v>15786</v>
      </c>
      <c r="K67" s="575" t="s">
        <v>496</v>
      </c>
      <c r="L67" s="575" t="s">
        <v>2609</v>
      </c>
      <c r="M67" s="575" t="s">
        <v>16291</v>
      </c>
      <c r="N67" s="575" t="s">
        <v>15835</v>
      </c>
      <c r="O67" s="575" t="s">
        <v>17529</v>
      </c>
      <c r="P67" s="575">
        <v>100</v>
      </c>
      <c r="Q67" s="575" t="s">
        <v>15800</v>
      </c>
      <c r="R67" s="575" t="s">
        <v>14510</v>
      </c>
      <c r="S67" s="575">
        <v>0</v>
      </c>
      <c r="T67" s="575"/>
      <c r="U67" s="575" t="s">
        <v>3189</v>
      </c>
      <c r="V67" s="575" t="s">
        <v>3189</v>
      </c>
      <c r="W67" s="575" t="s">
        <v>17530</v>
      </c>
      <c r="X67" s="577">
        <v>45153</v>
      </c>
      <c r="Y67" s="575">
        <v>-45153</v>
      </c>
      <c r="Z67" s="575"/>
      <c r="AA67" s="575" t="e">
        <v>#N/A</v>
      </c>
      <c r="AB67" s="575">
        <v>0</v>
      </c>
      <c r="AC67" s="575"/>
      <c r="AD67" s="575">
        <v>6948.92</v>
      </c>
      <c r="AE67" s="575" t="e">
        <v>#N/A</v>
      </c>
      <c r="AF67" s="575">
        <v>6948.92</v>
      </c>
      <c r="AG67" s="575" t="s">
        <v>3803</v>
      </c>
      <c r="AH67" s="575" t="s">
        <v>289</v>
      </c>
      <c r="AI67" s="575" t="s">
        <v>17681</v>
      </c>
      <c r="AJ67" s="577">
        <v>45155</v>
      </c>
      <c r="AK67" s="575" t="s">
        <v>17597</v>
      </c>
      <c r="AL67" s="577">
        <v>45166</v>
      </c>
      <c r="AM67" s="575">
        <v>12366</v>
      </c>
      <c r="AN67" s="575">
        <v>135</v>
      </c>
      <c r="AO67" s="575">
        <v>0.68</v>
      </c>
      <c r="AP67" s="575">
        <v>1668</v>
      </c>
      <c r="AQ67" s="575">
        <v>45190</v>
      </c>
      <c r="AR67" s="575">
        <v>37</v>
      </c>
      <c r="AS67" s="575" t="s">
        <v>17662</v>
      </c>
      <c r="AT67" s="575">
        <v>6948.92</v>
      </c>
      <c r="AU67" s="575" t="s">
        <v>12821</v>
      </c>
      <c r="AV67" s="575" t="s">
        <v>3801</v>
      </c>
      <c r="AW67" s="575">
        <v>6949</v>
      </c>
      <c r="AX67" s="575"/>
      <c r="AY67" s="575">
        <v>6746.52</v>
      </c>
      <c r="AZ67" s="575">
        <v>202.48</v>
      </c>
      <c r="BA67" s="575" t="e">
        <v>#DIV/0!</v>
      </c>
      <c r="BB67" s="575">
        <v>6746.52</v>
      </c>
      <c r="BC67" s="575" t="e">
        <v>#N/A</v>
      </c>
      <c r="BD67" s="575" t="s">
        <v>499</v>
      </c>
      <c r="BE67" s="575" t="s">
        <v>10617</v>
      </c>
      <c r="BF67" s="575" t="s">
        <v>289</v>
      </c>
      <c r="BG67" s="575" t="s">
        <v>289</v>
      </c>
      <c r="BH67" s="575"/>
      <c r="BI67" s="575" t="s">
        <v>2678</v>
      </c>
      <c r="BJ67" s="575" t="s">
        <v>2678</v>
      </c>
      <c r="BK67" s="575"/>
      <c r="BL67" s="575"/>
    </row>
    <row r="68" spans="1:64">
      <c r="A68" s="575" t="s">
        <v>17560</v>
      </c>
      <c r="B68" s="575" t="s">
        <v>4110</v>
      </c>
      <c r="C68" s="575" t="s">
        <v>4111</v>
      </c>
      <c r="D68" s="575">
        <v>700</v>
      </c>
      <c r="E68" s="575" t="s">
        <v>105</v>
      </c>
      <c r="F68" s="575" t="s">
        <v>17682</v>
      </c>
      <c r="G68" s="575">
        <v>0</v>
      </c>
      <c r="H68" s="575">
        <v>0</v>
      </c>
      <c r="I68" s="575" t="s">
        <v>491</v>
      </c>
      <c r="J68" s="575" t="s">
        <v>15786</v>
      </c>
      <c r="K68" s="575" t="s">
        <v>518</v>
      </c>
      <c r="L68" s="575" t="s">
        <v>2609</v>
      </c>
      <c r="M68" s="575" t="s">
        <v>16291</v>
      </c>
      <c r="N68" s="575" t="s">
        <v>15835</v>
      </c>
      <c r="O68" s="575" t="s">
        <v>17529</v>
      </c>
      <c r="P68" s="575">
        <v>100</v>
      </c>
      <c r="Q68" s="575" t="s">
        <v>15800</v>
      </c>
      <c r="R68" s="575" t="s">
        <v>14510</v>
      </c>
      <c r="S68" s="575">
        <v>0</v>
      </c>
      <c r="T68" s="575"/>
      <c r="U68" s="575" t="s">
        <v>51</v>
      </c>
      <c r="V68" s="575" t="s">
        <v>51</v>
      </c>
      <c r="W68" s="575" t="s">
        <v>17557</v>
      </c>
      <c r="X68" s="577">
        <v>45145</v>
      </c>
      <c r="Y68" s="575">
        <v>-45145</v>
      </c>
      <c r="Z68" s="575"/>
      <c r="AA68" s="575" t="e">
        <v>#N/A</v>
      </c>
      <c r="AB68" s="575" t="e">
        <v>#N/A</v>
      </c>
      <c r="AC68" s="575"/>
      <c r="AD68" s="575">
        <v>10019.040000000001</v>
      </c>
      <c r="AE68" s="575" t="e">
        <v>#N/A</v>
      </c>
      <c r="AF68" s="575">
        <v>10019.040000000001</v>
      </c>
      <c r="AG68" s="575" t="s">
        <v>4110</v>
      </c>
      <c r="AH68" s="575" t="s">
        <v>289</v>
      </c>
      <c r="AI68" s="575" t="s">
        <v>17683</v>
      </c>
      <c r="AJ68" s="577">
        <v>45160</v>
      </c>
      <c r="AK68" s="575" t="s">
        <v>17610</v>
      </c>
      <c r="AL68" s="577">
        <v>45164</v>
      </c>
      <c r="AM68" s="575">
        <v>24307</v>
      </c>
      <c r="AN68" s="575">
        <v>69</v>
      </c>
      <c r="AO68" s="575">
        <v>1.6</v>
      </c>
      <c r="AP68" s="575">
        <v>2171.4</v>
      </c>
      <c r="AQ68" s="575">
        <v>45190</v>
      </c>
      <c r="AR68" s="575">
        <v>45</v>
      </c>
      <c r="AS68" s="575" t="s">
        <v>17662</v>
      </c>
      <c r="AT68" s="575">
        <v>10019.040000000001</v>
      </c>
      <c r="AU68" s="575" t="s">
        <v>12821</v>
      </c>
      <c r="AV68" s="575" t="s">
        <v>4108</v>
      </c>
      <c r="AW68" s="575">
        <v>10020</v>
      </c>
      <c r="AX68" s="575"/>
      <c r="AY68" s="575">
        <v>6746.52</v>
      </c>
      <c r="AZ68" s="575">
        <v>3273.48</v>
      </c>
      <c r="BA68" s="575" t="e">
        <v>#DIV/0!</v>
      </c>
      <c r="BB68" s="575">
        <v>6746.52</v>
      </c>
      <c r="BC68" s="575" t="e">
        <v>#N/A</v>
      </c>
      <c r="BD68" s="575" t="s">
        <v>8231</v>
      </c>
      <c r="BE68" s="575" t="s">
        <v>11780</v>
      </c>
      <c r="BF68" s="575" t="s">
        <v>289</v>
      </c>
      <c r="BG68" s="575" t="s">
        <v>289</v>
      </c>
      <c r="BH68" s="575"/>
      <c r="BI68" s="575"/>
      <c r="BJ68" s="575"/>
      <c r="BK68" s="575"/>
      <c r="BL68" s="575"/>
    </row>
    <row r="69" spans="1:64">
      <c r="A69" s="575" t="s">
        <v>17528</v>
      </c>
      <c r="B69" s="575" t="s">
        <v>4277</v>
      </c>
      <c r="C69" s="575" t="s">
        <v>4278</v>
      </c>
      <c r="D69" s="575">
        <v>243</v>
      </c>
      <c r="E69" s="575" t="s">
        <v>105</v>
      </c>
      <c r="F69" s="575" t="s">
        <v>4276</v>
      </c>
      <c r="G69" s="575">
        <v>0</v>
      </c>
      <c r="H69" s="575" t="s">
        <v>17684</v>
      </c>
      <c r="I69" s="575" t="s">
        <v>491</v>
      </c>
      <c r="J69" s="575" t="s">
        <v>15786</v>
      </c>
      <c r="K69" s="575" t="s">
        <v>17685</v>
      </c>
      <c r="L69" s="575" t="s">
        <v>2609</v>
      </c>
      <c r="M69" s="575" t="s">
        <v>16291</v>
      </c>
      <c r="N69" s="575" t="s">
        <v>15937</v>
      </c>
      <c r="O69" s="575" t="s">
        <v>17529</v>
      </c>
      <c r="P69" s="575">
        <v>30</v>
      </c>
      <c r="Q69" s="575" t="s">
        <v>15800</v>
      </c>
      <c r="R69" s="575" t="s">
        <v>14510</v>
      </c>
      <c r="S69" s="575">
        <v>0</v>
      </c>
      <c r="T69" s="575"/>
      <c r="U69" s="575" t="s">
        <v>51</v>
      </c>
      <c r="V69" s="575" t="s">
        <v>51</v>
      </c>
      <c r="W69" s="575" t="s">
        <v>17557</v>
      </c>
      <c r="X69" s="577">
        <v>45135</v>
      </c>
      <c r="Y69" s="575">
        <v>-45135</v>
      </c>
      <c r="Z69" s="575"/>
      <c r="AA69" s="575" t="e">
        <v>#N/A</v>
      </c>
      <c r="AB69" s="575" t="e">
        <v>#N/A</v>
      </c>
      <c r="AC69" s="575"/>
      <c r="AD69" s="575">
        <v>10706</v>
      </c>
      <c r="AE69" s="575" t="e">
        <v>#N/A</v>
      </c>
      <c r="AF69" s="575">
        <v>10706</v>
      </c>
      <c r="AG69" s="575" t="s">
        <v>4277</v>
      </c>
      <c r="AH69" s="575" t="s">
        <v>289</v>
      </c>
      <c r="AI69" s="575" t="s">
        <v>17683</v>
      </c>
      <c r="AJ69" s="577">
        <v>45156</v>
      </c>
      <c r="AK69" s="575" t="s">
        <v>17610</v>
      </c>
      <c r="AL69" s="577">
        <v>45160</v>
      </c>
      <c r="AM69" s="575">
        <v>23248</v>
      </c>
      <c r="AN69" s="575">
        <v>64</v>
      </c>
      <c r="AO69" s="575">
        <v>1.73</v>
      </c>
      <c r="AP69" s="575">
        <v>2171.4</v>
      </c>
      <c r="AQ69" s="575">
        <v>45190</v>
      </c>
      <c r="AR69" s="575">
        <v>55</v>
      </c>
      <c r="AS69" s="575" t="s">
        <v>17662</v>
      </c>
      <c r="AT69" s="575">
        <v>10706</v>
      </c>
      <c r="AU69" s="575" t="s">
        <v>12821</v>
      </c>
      <c r="AV69" s="575" t="s">
        <v>4275</v>
      </c>
      <c r="AW69" s="575">
        <v>10706</v>
      </c>
      <c r="AX69" s="575"/>
      <c r="AY69" s="575"/>
      <c r="AZ69" s="575">
        <v>10706</v>
      </c>
      <c r="BA69" s="575" t="e">
        <v>#DIV/0!</v>
      </c>
      <c r="BB69" s="575"/>
      <c r="BC69" s="575" t="e">
        <v>#N/A</v>
      </c>
      <c r="BD69" s="575" t="s">
        <v>8231</v>
      </c>
      <c r="BE69" s="575" t="s">
        <v>12296</v>
      </c>
      <c r="BF69" s="575" t="s">
        <v>289</v>
      </c>
      <c r="BG69" s="575" t="s">
        <v>289</v>
      </c>
      <c r="BH69" s="575"/>
      <c r="BI69" s="575"/>
      <c r="BJ69" s="575"/>
      <c r="BK69" s="575"/>
      <c r="BL69" s="575"/>
    </row>
    <row r="70" spans="1:64">
      <c r="A70" s="575" t="s">
        <v>17554</v>
      </c>
      <c r="B70" s="575" t="s">
        <v>5135</v>
      </c>
      <c r="C70" s="575" t="s">
        <v>5136</v>
      </c>
      <c r="D70" s="575">
        <v>13</v>
      </c>
      <c r="E70" s="575" t="s">
        <v>17555</v>
      </c>
      <c r="F70" s="575" t="s">
        <v>12873</v>
      </c>
      <c r="G70" s="575">
        <v>0</v>
      </c>
      <c r="H70" s="575">
        <v>0</v>
      </c>
      <c r="I70" s="575" t="s">
        <v>491</v>
      </c>
      <c r="J70" s="575" t="s">
        <v>15786</v>
      </c>
      <c r="K70" s="575" t="s">
        <v>491</v>
      </c>
      <c r="L70" s="575" t="s">
        <v>2609</v>
      </c>
      <c r="M70" s="575" t="s">
        <v>16344</v>
      </c>
      <c r="N70" s="575" t="s">
        <v>16035</v>
      </c>
      <c r="O70" s="575"/>
      <c r="P70" s="575">
        <v>100</v>
      </c>
      <c r="Q70" s="575" t="s">
        <v>15800</v>
      </c>
      <c r="R70" s="575" t="s">
        <v>15801</v>
      </c>
      <c r="S70" s="575" t="s">
        <v>15853</v>
      </c>
      <c r="T70" s="575"/>
      <c r="U70" s="575" t="s">
        <v>1104</v>
      </c>
      <c r="V70" s="575" t="s">
        <v>15943</v>
      </c>
      <c r="W70" s="575" t="s">
        <v>17557</v>
      </c>
      <c r="X70" s="577">
        <v>45124</v>
      </c>
      <c r="Y70" s="575">
        <v>-45124</v>
      </c>
      <c r="Z70" s="575"/>
      <c r="AA70" s="575" t="e">
        <v>#N/A</v>
      </c>
      <c r="AB70" s="575"/>
      <c r="AC70" s="575"/>
      <c r="AD70" s="575">
        <v>170595.14</v>
      </c>
      <c r="AE70" s="575" t="e">
        <v>#N/A</v>
      </c>
      <c r="AF70" s="575">
        <v>170595.14</v>
      </c>
      <c r="AG70" s="575" t="s">
        <v>5135</v>
      </c>
      <c r="AH70" s="575" t="s">
        <v>289</v>
      </c>
      <c r="AI70" s="575" t="s">
        <v>17686</v>
      </c>
      <c r="AJ70" s="577">
        <v>45152</v>
      </c>
      <c r="AK70" s="575" t="s">
        <v>17618</v>
      </c>
      <c r="AL70" s="577">
        <v>45156</v>
      </c>
      <c r="AM70" s="575">
        <v>342203</v>
      </c>
      <c r="AN70" s="575" t="s">
        <v>17604</v>
      </c>
      <c r="AO70" s="575">
        <v>1</v>
      </c>
      <c r="AP70" s="575">
        <v>0</v>
      </c>
      <c r="AQ70" s="575">
        <v>45190</v>
      </c>
      <c r="AR70" s="575">
        <v>66</v>
      </c>
      <c r="AS70" s="575" t="s">
        <v>17662</v>
      </c>
      <c r="AT70" s="575">
        <v>155495.44</v>
      </c>
      <c r="AU70" s="575" t="s">
        <v>12821</v>
      </c>
      <c r="AV70" s="575" t="s">
        <v>5133</v>
      </c>
      <c r="AW70" s="575">
        <v>155496</v>
      </c>
      <c r="AX70" s="575"/>
      <c r="AY70" s="575"/>
      <c r="AZ70" s="575">
        <v>155496</v>
      </c>
      <c r="BA70" s="575" t="e">
        <v>#DIV/0!</v>
      </c>
      <c r="BB70" s="575"/>
      <c r="BC70" s="575" t="e">
        <v>#N/A</v>
      </c>
      <c r="BD70" s="575" t="s">
        <v>8231</v>
      </c>
      <c r="BE70" s="575" t="s">
        <v>13017</v>
      </c>
      <c r="BF70" s="575" t="s">
        <v>289</v>
      </c>
      <c r="BG70" s="575" t="s">
        <v>289</v>
      </c>
      <c r="BH70" s="575"/>
      <c r="BI70" s="575"/>
      <c r="BJ70" s="575"/>
      <c r="BK70" s="575"/>
      <c r="BL70" s="575"/>
    </row>
    <row r="71" spans="1:64">
      <c r="A71" s="575" t="s">
        <v>17670</v>
      </c>
      <c r="B71" s="575" t="s">
        <v>17687</v>
      </c>
      <c r="C71" s="575" t="s">
        <v>1882</v>
      </c>
      <c r="D71" s="575">
        <v>47</v>
      </c>
      <c r="E71" s="575" t="s">
        <v>105</v>
      </c>
      <c r="F71" s="575" t="s">
        <v>17688</v>
      </c>
      <c r="G71" s="575">
        <v>0</v>
      </c>
      <c r="H71" s="575">
        <v>0</v>
      </c>
      <c r="I71" s="575" t="s">
        <v>491</v>
      </c>
      <c r="J71" s="575" t="s">
        <v>15786</v>
      </c>
      <c r="K71" s="575" t="s">
        <v>515</v>
      </c>
      <c r="L71" s="575" t="s">
        <v>2634</v>
      </c>
      <c r="M71" s="575" t="s">
        <v>16291</v>
      </c>
      <c r="N71" s="575" t="s">
        <v>15835</v>
      </c>
      <c r="O71" s="575" t="s">
        <v>17529</v>
      </c>
      <c r="P71" s="575">
        <v>100</v>
      </c>
      <c r="Q71" s="575" t="s">
        <v>15800</v>
      </c>
      <c r="R71" s="575" t="s">
        <v>14510</v>
      </c>
      <c r="S71" s="575">
        <v>0</v>
      </c>
      <c r="T71" s="575"/>
      <c r="U71" s="575" t="s">
        <v>1104</v>
      </c>
      <c r="V71" s="575" t="s">
        <v>15943</v>
      </c>
      <c r="W71" s="575" t="s">
        <v>17557</v>
      </c>
      <c r="X71" s="577">
        <v>45153</v>
      </c>
      <c r="Y71" s="575">
        <v>-45153</v>
      </c>
      <c r="Z71" s="575"/>
      <c r="AA71" s="575" t="e">
        <v>#N/A</v>
      </c>
      <c r="AB71" s="575"/>
      <c r="AC71" s="575"/>
      <c r="AD71" s="575">
        <v>6605</v>
      </c>
      <c r="AE71" s="575" t="e">
        <v>#N/A</v>
      </c>
      <c r="AF71" s="575">
        <v>6605</v>
      </c>
      <c r="AG71" s="575" t="s">
        <v>17687</v>
      </c>
      <c r="AH71" s="575" t="s">
        <v>289</v>
      </c>
      <c r="AI71" s="575" t="s">
        <v>17689</v>
      </c>
      <c r="AJ71" s="577">
        <v>45155</v>
      </c>
      <c r="AK71" s="575" t="s">
        <v>17618</v>
      </c>
      <c r="AL71" s="577">
        <v>45159</v>
      </c>
      <c r="AM71" s="575">
        <v>456</v>
      </c>
      <c r="AN71" s="575">
        <v>16</v>
      </c>
      <c r="AO71" s="575">
        <v>2.78</v>
      </c>
      <c r="AP71" s="575">
        <v>1668</v>
      </c>
      <c r="AQ71" s="575">
        <v>45190</v>
      </c>
      <c r="AR71" s="575">
        <v>37</v>
      </c>
      <c r="AS71" s="575" t="s">
        <v>17662</v>
      </c>
      <c r="AT71" s="575">
        <v>6605</v>
      </c>
      <c r="AU71" s="575" t="s">
        <v>12821</v>
      </c>
      <c r="AV71" s="575" t="s">
        <v>17690</v>
      </c>
      <c r="AW71" s="575">
        <v>6605</v>
      </c>
      <c r="AX71" s="575"/>
      <c r="AY71" s="575"/>
      <c r="AZ71" s="575">
        <v>6605</v>
      </c>
      <c r="BA71" s="575" t="e">
        <v>#DIV/0!</v>
      </c>
      <c r="BB71" s="575"/>
      <c r="BC71" s="575" t="e">
        <v>#N/A</v>
      </c>
      <c r="BD71" s="575" t="s">
        <v>499</v>
      </c>
      <c r="BE71" s="575"/>
      <c r="BF71" s="575"/>
      <c r="BG71" s="575"/>
      <c r="BH71" s="575"/>
      <c r="BI71" s="575"/>
      <c r="BJ71" s="575"/>
      <c r="BK71" s="575"/>
      <c r="BL71" s="575"/>
    </row>
    <row r="72" spans="1:64">
      <c r="A72" s="575" t="s">
        <v>17670</v>
      </c>
      <c r="B72" s="575" t="s">
        <v>4103</v>
      </c>
      <c r="C72" s="575" t="s">
        <v>4104</v>
      </c>
      <c r="D72" s="575">
        <v>697</v>
      </c>
      <c r="E72" s="575" t="s">
        <v>105</v>
      </c>
      <c r="F72" s="575" t="s">
        <v>17691</v>
      </c>
      <c r="G72" s="575">
        <v>0</v>
      </c>
      <c r="H72" s="575">
        <v>0</v>
      </c>
      <c r="I72" s="575" t="s">
        <v>491</v>
      </c>
      <c r="J72" s="575" t="s">
        <v>15786</v>
      </c>
      <c r="K72" s="575" t="s">
        <v>518</v>
      </c>
      <c r="L72" s="575" t="s">
        <v>2609</v>
      </c>
      <c r="M72" s="575" t="s">
        <v>16188</v>
      </c>
      <c r="N72" s="575" t="s">
        <v>15835</v>
      </c>
      <c r="O72" s="575" t="s">
        <v>17529</v>
      </c>
      <c r="P72" s="575">
        <v>1</v>
      </c>
      <c r="Q72" s="575" t="s">
        <v>16355</v>
      </c>
      <c r="R72" s="575" t="s">
        <v>14510</v>
      </c>
      <c r="S72" s="575">
        <v>0</v>
      </c>
      <c r="T72" s="575"/>
      <c r="U72" s="575" t="s">
        <v>49</v>
      </c>
      <c r="V72" s="575" t="s">
        <v>15831</v>
      </c>
      <c r="W72" s="575" t="s">
        <v>17530</v>
      </c>
      <c r="X72" s="577">
        <v>45148</v>
      </c>
      <c r="Y72" s="575">
        <v>-45148</v>
      </c>
      <c r="Z72" s="575"/>
      <c r="AA72" s="575" t="e">
        <v>#N/A</v>
      </c>
      <c r="AB72" s="575">
        <v>0</v>
      </c>
      <c r="AC72" s="575"/>
      <c r="AD72" s="575">
        <v>21499.759999999998</v>
      </c>
      <c r="AE72" s="575" t="e">
        <v>#N/A</v>
      </c>
      <c r="AF72" s="575">
        <v>21499.759999999998</v>
      </c>
      <c r="AG72" s="575" t="s">
        <v>4103</v>
      </c>
      <c r="AH72" s="575" t="s">
        <v>289</v>
      </c>
      <c r="AI72" s="575" t="s">
        <v>17692</v>
      </c>
      <c r="AJ72" s="577">
        <v>45153</v>
      </c>
      <c r="AK72" s="575" t="s">
        <v>17625</v>
      </c>
      <c r="AL72" s="577">
        <v>45160</v>
      </c>
      <c r="AM72" s="575">
        <v>101943</v>
      </c>
      <c r="AN72" s="575">
        <v>123</v>
      </c>
      <c r="AO72" s="575">
        <v>0.5</v>
      </c>
      <c r="AP72" s="575">
        <v>246775</v>
      </c>
      <c r="AQ72" s="575">
        <v>45190</v>
      </c>
      <c r="AR72" s="575">
        <v>42</v>
      </c>
      <c r="AS72" s="575" t="s">
        <v>17662</v>
      </c>
      <c r="AT72" s="575">
        <v>21499.759999999998</v>
      </c>
      <c r="AU72" s="575" t="s">
        <v>12821</v>
      </c>
      <c r="AV72" s="575" t="s">
        <v>4101</v>
      </c>
      <c r="AW72" s="575">
        <v>21500</v>
      </c>
      <c r="AX72" s="575"/>
      <c r="AY72" s="575"/>
      <c r="AZ72" s="575">
        <v>21500</v>
      </c>
      <c r="BA72" s="575" t="e">
        <v>#DIV/0!</v>
      </c>
      <c r="BB72" s="575"/>
      <c r="BC72" s="575" t="e">
        <v>#N/A</v>
      </c>
      <c r="BD72" s="575" t="s">
        <v>8231</v>
      </c>
      <c r="BE72" s="575" t="s">
        <v>17693</v>
      </c>
      <c r="BF72" s="575" t="s">
        <v>289</v>
      </c>
      <c r="BG72" s="575" t="s">
        <v>289</v>
      </c>
      <c r="BH72" s="575"/>
      <c r="BI72" s="575"/>
      <c r="BJ72" s="575"/>
      <c r="BK72" s="575"/>
      <c r="BL72" s="575"/>
    </row>
    <row r="73" spans="1:64">
      <c r="A73" s="575" t="s">
        <v>17560</v>
      </c>
      <c r="B73" s="575" t="s">
        <v>4094</v>
      </c>
      <c r="C73" s="575" t="s">
        <v>4095</v>
      </c>
      <c r="D73" s="575">
        <v>696</v>
      </c>
      <c r="E73" s="575" t="s">
        <v>105</v>
      </c>
      <c r="F73" s="575" t="s">
        <v>17694</v>
      </c>
      <c r="G73" s="575">
        <v>0</v>
      </c>
      <c r="H73" s="575">
        <v>0</v>
      </c>
      <c r="I73" s="575" t="s">
        <v>491</v>
      </c>
      <c r="J73" s="575" t="s">
        <v>15786</v>
      </c>
      <c r="K73" s="575" t="s">
        <v>518</v>
      </c>
      <c r="L73" s="575" t="s">
        <v>2609</v>
      </c>
      <c r="M73" s="575" t="s">
        <v>16188</v>
      </c>
      <c r="N73" s="575" t="s">
        <v>16035</v>
      </c>
      <c r="O73" s="575" t="s">
        <v>17548</v>
      </c>
      <c r="P73" s="575">
        <v>0</v>
      </c>
      <c r="Q73" s="575">
        <v>0</v>
      </c>
      <c r="R73" s="575" t="s">
        <v>16104</v>
      </c>
      <c r="S73" s="575">
        <v>0</v>
      </c>
      <c r="T73" s="575"/>
      <c r="U73" s="575" t="s">
        <v>49</v>
      </c>
      <c r="V73" s="575" t="s">
        <v>15831</v>
      </c>
      <c r="W73" s="575" t="s">
        <v>17530</v>
      </c>
      <c r="X73" s="577">
        <v>45148</v>
      </c>
      <c r="Y73" s="575">
        <v>-45148</v>
      </c>
      <c r="Z73" s="575" t="s">
        <v>17566</v>
      </c>
      <c r="AA73" s="575" t="e">
        <v>#N/A</v>
      </c>
      <c r="AB73" s="575">
        <v>0</v>
      </c>
      <c r="AC73" s="575"/>
      <c r="AD73" s="575">
        <v>80928.289999999994</v>
      </c>
      <c r="AE73" s="575" t="e">
        <v>#N/A</v>
      </c>
      <c r="AF73" s="575">
        <v>80928.289999999994</v>
      </c>
      <c r="AG73" s="575" t="s">
        <v>4094</v>
      </c>
      <c r="AH73" s="575" t="s">
        <v>289</v>
      </c>
      <c r="AI73" s="575" t="s">
        <v>17692</v>
      </c>
      <c r="AJ73" s="577">
        <v>45153</v>
      </c>
      <c r="AK73" s="575" t="s">
        <v>17625</v>
      </c>
      <c r="AL73" s="577">
        <v>45160</v>
      </c>
      <c r="AM73" s="575">
        <v>101943</v>
      </c>
      <c r="AN73" s="575">
        <v>123</v>
      </c>
      <c r="AO73" s="575">
        <v>0.5</v>
      </c>
      <c r="AP73" s="575">
        <v>246775</v>
      </c>
      <c r="AQ73" s="575">
        <v>45190</v>
      </c>
      <c r="AR73" s="575">
        <v>42</v>
      </c>
      <c r="AS73" s="575" t="s">
        <v>17662</v>
      </c>
      <c r="AT73" s="575">
        <v>80928.289999999994</v>
      </c>
      <c r="AU73" s="575" t="s">
        <v>12821</v>
      </c>
      <c r="AV73" s="575" t="s">
        <v>4092</v>
      </c>
      <c r="AW73" s="575">
        <v>80929</v>
      </c>
      <c r="AX73" s="575"/>
      <c r="AY73" s="575"/>
      <c r="AZ73" s="575">
        <v>80929</v>
      </c>
      <c r="BA73" s="575" t="e">
        <v>#DIV/0!</v>
      </c>
      <c r="BB73" s="575"/>
      <c r="BC73" s="575" t="e">
        <v>#N/A</v>
      </c>
      <c r="BD73" s="575" t="s">
        <v>8231</v>
      </c>
      <c r="BE73" s="575" t="s">
        <v>17695</v>
      </c>
      <c r="BF73" s="575" t="s">
        <v>289</v>
      </c>
      <c r="BG73" s="575" t="s">
        <v>289</v>
      </c>
      <c r="BH73" s="575"/>
      <c r="BI73" s="575"/>
      <c r="BJ73" s="575"/>
      <c r="BK73" s="575"/>
      <c r="BL73" s="575"/>
    </row>
    <row r="74" spans="1:64">
      <c r="A74" s="575" t="s">
        <v>17541</v>
      </c>
      <c r="B74" s="575" t="s">
        <v>12875</v>
      </c>
      <c r="C74" s="575" t="s">
        <v>12874</v>
      </c>
      <c r="D74" s="575">
        <v>14</v>
      </c>
      <c r="E74" s="575" t="s">
        <v>17555</v>
      </c>
      <c r="F74" s="575" t="s">
        <v>12847</v>
      </c>
      <c r="G74" s="575">
        <v>0</v>
      </c>
      <c r="H74" s="575">
        <v>0</v>
      </c>
      <c r="I74" s="575" t="s">
        <v>491</v>
      </c>
      <c r="J74" s="575" t="s">
        <v>15786</v>
      </c>
      <c r="K74" s="575" t="s">
        <v>491</v>
      </c>
      <c r="L74" s="575" t="s">
        <v>2609</v>
      </c>
      <c r="M74" s="575">
        <v>0</v>
      </c>
      <c r="N74" s="575" t="s">
        <v>15799</v>
      </c>
      <c r="O74" s="575" t="s">
        <v>17548</v>
      </c>
      <c r="P74" s="575">
        <v>20</v>
      </c>
      <c r="Q74" s="575" t="s">
        <v>15800</v>
      </c>
      <c r="R74" s="575" t="s">
        <v>15801</v>
      </c>
      <c r="S74" s="575" t="s">
        <v>15853</v>
      </c>
      <c r="T74" s="575"/>
      <c r="U74" s="575" t="s">
        <v>49</v>
      </c>
      <c r="V74" s="575" t="s">
        <v>15831</v>
      </c>
      <c r="W74" s="575" t="s">
        <v>17530</v>
      </c>
      <c r="X74" s="577">
        <v>45141</v>
      </c>
      <c r="Y74" s="575">
        <v>-45141</v>
      </c>
      <c r="Z74" s="575"/>
      <c r="AA74" s="575" t="e">
        <v>#N/A</v>
      </c>
      <c r="AB74" s="575" t="e">
        <v>#N/A</v>
      </c>
      <c r="AC74" s="575"/>
      <c r="AD74" s="575" t="e">
        <v>#N/A</v>
      </c>
      <c r="AE74" s="575" t="e">
        <v>#N/A</v>
      </c>
      <c r="AF74" s="575">
        <v>7144.65</v>
      </c>
      <c r="AG74" s="575" t="s">
        <v>12875</v>
      </c>
      <c r="AH74" s="575" t="s">
        <v>289</v>
      </c>
      <c r="AI74" s="575" t="s">
        <v>17624</v>
      </c>
      <c r="AJ74" s="577">
        <v>45146</v>
      </c>
      <c r="AK74" s="575" t="s">
        <v>17625</v>
      </c>
      <c r="AL74" s="577">
        <v>45163</v>
      </c>
      <c r="AM74" s="575">
        <v>256076</v>
      </c>
      <c r="AN74" s="575">
        <v>2233</v>
      </c>
      <c r="AO74" s="575">
        <v>0.05</v>
      </c>
      <c r="AP74" s="575">
        <v>0</v>
      </c>
      <c r="AQ74" s="575">
        <v>45190</v>
      </c>
      <c r="AR74" s="575">
        <v>49</v>
      </c>
      <c r="AS74" s="575" t="s">
        <v>17662</v>
      </c>
      <c r="AT74" s="575">
        <v>7144.65</v>
      </c>
      <c r="AU74" s="575" t="s">
        <v>12821</v>
      </c>
      <c r="AV74" s="575" t="s">
        <v>12876</v>
      </c>
      <c r="AW74" s="575">
        <v>7145</v>
      </c>
      <c r="AX74" s="575"/>
      <c r="AY74" s="575"/>
      <c r="AZ74" s="575">
        <v>7145</v>
      </c>
      <c r="BA74" s="575" t="e">
        <v>#DIV/0!</v>
      </c>
      <c r="BB74" s="575"/>
      <c r="BC74" s="575" t="e">
        <v>#N/A</v>
      </c>
      <c r="BD74" s="575" t="s">
        <v>499</v>
      </c>
      <c r="BE74" s="575"/>
      <c r="BF74" s="575"/>
      <c r="BG74" s="575"/>
      <c r="BH74" s="575"/>
      <c r="BI74" s="575"/>
      <c r="BJ74" s="575"/>
      <c r="BK74" s="575"/>
      <c r="BL74" s="575"/>
    </row>
    <row r="75" spans="1:64">
      <c r="A75" s="575" t="s">
        <v>17560</v>
      </c>
      <c r="B75" s="575" t="s">
        <v>3761</v>
      </c>
      <c r="C75" s="575" t="s">
        <v>3762</v>
      </c>
      <c r="D75" s="575">
        <v>172</v>
      </c>
      <c r="E75" s="575" t="s">
        <v>105</v>
      </c>
      <c r="F75" s="575" t="s">
        <v>3760</v>
      </c>
      <c r="G75" s="575">
        <v>0</v>
      </c>
      <c r="H75" s="575">
        <v>0</v>
      </c>
      <c r="I75" s="575" t="s">
        <v>491</v>
      </c>
      <c r="J75" s="575" t="s">
        <v>15786</v>
      </c>
      <c r="K75" s="575" t="s">
        <v>491</v>
      </c>
      <c r="L75" s="575" t="s">
        <v>2609</v>
      </c>
      <c r="M75" s="575">
        <v>0</v>
      </c>
      <c r="N75" s="575" t="s">
        <v>15852</v>
      </c>
      <c r="O75" s="575" t="s">
        <v>17548</v>
      </c>
      <c r="P75" s="575">
        <v>2</v>
      </c>
      <c r="Q75" s="575" t="s">
        <v>15800</v>
      </c>
      <c r="R75" s="575" t="s">
        <v>16000</v>
      </c>
      <c r="S75" s="575" t="s">
        <v>16024</v>
      </c>
      <c r="T75" s="575"/>
      <c r="U75" s="575" t="s">
        <v>52</v>
      </c>
      <c r="V75" s="575" t="s">
        <v>52</v>
      </c>
      <c r="W75" s="575" t="s">
        <v>17557</v>
      </c>
      <c r="X75" s="577">
        <v>45152</v>
      </c>
      <c r="Y75" s="575">
        <v>-45152</v>
      </c>
      <c r="Z75" s="575" t="s">
        <v>17576</v>
      </c>
      <c r="AA75" s="575" t="e">
        <v>#N/A</v>
      </c>
      <c r="AB75" s="575">
        <v>0</v>
      </c>
      <c r="AC75" s="575"/>
      <c r="AD75" s="575">
        <v>87277.14</v>
      </c>
      <c r="AE75" s="575" t="e">
        <v>#N/A</v>
      </c>
      <c r="AF75" s="575">
        <v>87277.14</v>
      </c>
      <c r="AG75" s="575" t="s">
        <v>3761</v>
      </c>
      <c r="AH75" s="575" t="s">
        <v>289</v>
      </c>
      <c r="AI75" s="575" t="s">
        <v>17696</v>
      </c>
      <c r="AJ75" s="577">
        <v>45156</v>
      </c>
      <c r="AK75" s="575" t="s">
        <v>17631</v>
      </c>
      <c r="AL75" s="577">
        <v>45160</v>
      </c>
      <c r="AM75" s="575">
        <v>63652</v>
      </c>
      <c r="AN75" s="575">
        <v>121</v>
      </c>
      <c r="AO75" s="575">
        <v>1.79</v>
      </c>
      <c r="AP75" s="575">
        <v>33022</v>
      </c>
      <c r="AQ75" s="575">
        <v>45190</v>
      </c>
      <c r="AR75" s="575">
        <v>38</v>
      </c>
      <c r="AS75" s="575" t="s">
        <v>17662</v>
      </c>
      <c r="AT75" s="575">
        <v>87277.14</v>
      </c>
      <c r="AU75" s="575" t="s">
        <v>12821</v>
      </c>
      <c r="AV75" s="575" t="s">
        <v>3759</v>
      </c>
      <c r="AW75" s="575">
        <v>87278</v>
      </c>
      <c r="AX75" s="575"/>
      <c r="AY75" s="575">
        <v>24572.06</v>
      </c>
      <c r="AZ75" s="575">
        <v>62705.94</v>
      </c>
      <c r="BA75" s="575" t="e">
        <v>#DIV/0!</v>
      </c>
      <c r="BB75" s="575">
        <v>24572.06</v>
      </c>
      <c r="BC75" s="575" t="e">
        <v>#N/A</v>
      </c>
      <c r="BD75" s="575" t="s">
        <v>499</v>
      </c>
      <c r="BE75" s="575" t="s">
        <v>3758</v>
      </c>
      <c r="BF75" s="575" t="s">
        <v>289</v>
      </c>
      <c r="BG75" s="575" t="s">
        <v>289</v>
      </c>
      <c r="BH75" s="575"/>
      <c r="BI75" s="575" t="s">
        <v>3349</v>
      </c>
      <c r="BJ75" s="575"/>
      <c r="BK75" s="575"/>
      <c r="BL75" s="575" t="s">
        <v>3349</v>
      </c>
    </row>
  </sheetData>
  <autoFilter ref="A3:BL75" xr:uid="{F51BB163-7842-4E76-9AC1-65D61C0CC8BF}"/>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1FE97-192A-4089-AB91-EE13CAE4A42C}">
  <dimension ref="A1:BM214"/>
  <sheetViews>
    <sheetView topLeftCell="K197" workbookViewId="0">
      <selection activeCell="K197" sqref="K197"/>
    </sheetView>
  </sheetViews>
  <sheetFormatPr defaultRowHeight="15"/>
  <cols>
    <col min="1" max="1" width="16.85546875" customWidth="1"/>
    <col min="2" max="2" width="25.5703125" customWidth="1"/>
    <col min="4" max="4" width="15.7109375" style="554" customWidth="1"/>
    <col min="5" max="5" width="13.28515625" style="554" customWidth="1"/>
    <col min="7" max="7" width="18.28515625" style="556" customWidth="1"/>
    <col min="11" max="11" width="14.42578125" customWidth="1"/>
    <col min="12" max="12" width="13.140625" customWidth="1"/>
    <col min="13" max="13" width="12.42578125" customWidth="1"/>
    <col min="14" max="14" width="14.140625" customWidth="1"/>
    <col min="15" max="15" width="13.5703125" customWidth="1"/>
    <col min="16" max="16" width="16.7109375" customWidth="1"/>
    <col min="17" max="17" width="15.5703125" customWidth="1"/>
    <col min="21" max="21" width="14.7109375" customWidth="1"/>
    <col min="22" max="22" width="15.85546875" customWidth="1"/>
    <col min="25" max="25" width="15.7109375" customWidth="1"/>
  </cols>
  <sheetData>
    <row r="1" spans="1:65">
      <c r="D1"/>
      <c r="E1"/>
      <c r="G1"/>
    </row>
    <row r="2" spans="1:65" s="552" customFormat="1">
      <c r="A2" s="552" t="s">
        <v>687</v>
      </c>
      <c r="B2" s="552" t="s">
        <v>688</v>
      </c>
      <c r="C2" s="552" t="s">
        <v>533</v>
      </c>
      <c r="D2" s="553" t="s">
        <v>17697</v>
      </c>
      <c r="E2" s="553" t="s">
        <v>17698</v>
      </c>
      <c r="F2" s="557" t="s">
        <v>15455</v>
      </c>
      <c r="G2" s="555" t="s">
        <v>17699</v>
      </c>
      <c r="H2" s="552" t="s">
        <v>17700</v>
      </c>
      <c r="I2" s="552" t="s">
        <v>17701</v>
      </c>
      <c r="J2" s="552" t="s">
        <v>17702</v>
      </c>
      <c r="K2" s="552" t="s">
        <v>14781</v>
      </c>
      <c r="L2" s="552" t="s">
        <v>15669</v>
      </c>
      <c r="M2" s="552" t="s">
        <v>17703</v>
      </c>
      <c r="N2" s="552" t="s">
        <v>17704</v>
      </c>
      <c r="O2" s="552" t="s">
        <v>17705</v>
      </c>
      <c r="P2" s="552" t="s">
        <v>17706</v>
      </c>
      <c r="Q2" s="552" t="s">
        <v>1075</v>
      </c>
      <c r="R2" s="552" t="s">
        <v>17707</v>
      </c>
      <c r="S2" s="552" t="s">
        <v>17708</v>
      </c>
      <c r="T2" s="552" t="s">
        <v>17709</v>
      </c>
      <c r="U2" s="552" t="s">
        <v>17710</v>
      </c>
      <c r="V2" s="552" t="s">
        <v>17711</v>
      </c>
      <c r="W2" s="552" t="s">
        <v>17712</v>
      </c>
      <c r="X2" s="552" t="s">
        <v>17713</v>
      </c>
      <c r="Y2" s="552" t="s">
        <v>17714</v>
      </c>
    </row>
    <row r="3" spans="1:65">
      <c r="A3" t="s">
        <v>11154</v>
      </c>
      <c r="B3" t="s">
        <v>11155</v>
      </c>
      <c r="C3" t="s">
        <v>54</v>
      </c>
      <c r="D3" s="554">
        <v>44578</v>
      </c>
      <c r="E3" s="554">
        <v>45229</v>
      </c>
      <c r="F3" t="s">
        <v>8231</v>
      </c>
      <c r="G3" s="556" t="s">
        <v>17715</v>
      </c>
      <c r="H3" t="s">
        <v>2597</v>
      </c>
      <c r="I3" t="s">
        <v>97</v>
      </c>
      <c r="J3" t="s">
        <v>97</v>
      </c>
      <c r="K3" t="s">
        <v>11156</v>
      </c>
      <c r="L3" t="s">
        <v>17716</v>
      </c>
      <c r="M3" t="s">
        <v>16172</v>
      </c>
      <c r="N3">
        <v>0</v>
      </c>
      <c r="O3">
        <v>0</v>
      </c>
      <c r="P3" t="s">
        <v>17717</v>
      </c>
      <c r="Q3" t="s">
        <v>2678</v>
      </c>
      <c r="R3" t="e">
        <v>#N/A</v>
      </c>
      <c r="S3">
        <v>0.96699999999999997</v>
      </c>
      <c r="T3">
        <v>0</v>
      </c>
      <c r="U3" t="s">
        <v>9</v>
      </c>
      <c r="V3" t="s">
        <v>17718</v>
      </c>
      <c r="W3" t="s">
        <v>17719</v>
      </c>
      <c r="X3" t="s">
        <v>17720</v>
      </c>
      <c r="Y3" t="s">
        <v>6748</v>
      </c>
    </row>
    <row r="4" spans="1:65">
      <c r="A4" t="s">
        <v>3257</v>
      </c>
      <c r="B4" t="s">
        <v>3258</v>
      </c>
      <c r="C4" t="s">
        <v>54</v>
      </c>
      <c r="D4" s="554">
        <v>44792</v>
      </c>
      <c r="E4" s="554">
        <v>45230</v>
      </c>
      <c r="F4" t="s">
        <v>499</v>
      </c>
      <c r="G4" s="556" t="s">
        <v>17715</v>
      </c>
      <c r="H4" t="s">
        <v>97</v>
      </c>
      <c r="I4" t="s">
        <v>2597</v>
      </c>
      <c r="J4" t="s">
        <v>97</v>
      </c>
      <c r="K4" t="s">
        <v>3254</v>
      </c>
      <c r="L4" t="s">
        <v>3255</v>
      </c>
      <c r="M4" t="s">
        <v>289</v>
      </c>
      <c r="N4">
        <v>100195495</v>
      </c>
      <c r="O4" t="s">
        <v>17721</v>
      </c>
      <c r="P4" t="s">
        <v>3252</v>
      </c>
      <c r="Q4" t="s">
        <v>2678</v>
      </c>
      <c r="R4" t="e">
        <v>#N/A</v>
      </c>
      <c r="S4">
        <v>4.3</v>
      </c>
      <c r="T4">
        <v>0</v>
      </c>
      <c r="U4" t="s">
        <v>20</v>
      </c>
      <c r="V4" t="s">
        <v>17722</v>
      </c>
      <c r="W4" t="s">
        <v>17723</v>
      </c>
      <c r="X4" t="s">
        <v>17724</v>
      </c>
      <c r="Y4" t="s">
        <v>6748</v>
      </c>
      <c r="BM4" t="s">
        <v>17725</v>
      </c>
    </row>
    <row r="5" spans="1:65">
      <c r="A5" t="s">
        <v>12323</v>
      </c>
      <c r="B5" t="s">
        <v>12324</v>
      </c>
      <c r="C5" t="s">
        <v>54</v>
      </c>
      <c r="D5" s="554">
        <v>44811</v>
      </c>
      <c r="E5" s="554">
        <v>45214</v>
      </c>
      <c r="F5" t="s">
        <v>499</v>
      </c>
      <c r="G5" s="556" t="s">
        <v>17715</v>
      </c>
      <c r="H5" t="s">
        <v>97</v>
      </c>
      <c r="I5" t="s">
        <v>97</v>
      </c>
      <c r="J5" t="s">
        <v>2597</v>
      </c>
      <c r="K5" t="s">
        <v>12321</v>
      </c>
      <c r="L5" t="e">
        <v>#N/A</v>
      </c>
      <c r="M5" t="e">
        <v>#N/A</v>
      </c>
      <c r="N5" t="e">
        <v>#N/A</v>
      </c>
      <c r="O5" t="e">
        <v>#N/A</v>
      </c>
      <c r="P5" t="e">
        <v>#N/A</v>
      </c>
      <c r="Q5" t="e">
        <v>#N/A</v>
      </c>
      <c r="R5" t="e">
        <v>#N/A</v>
      </c>
      <c r="S5" t="e">
        <v>#N/A</v>
      </c>
      <c r="T5" t="e">
        <v>#N/A</v>
      </c>
      <c r="U5" t="e">
        <v>#N/A</v>
      </c>
      <c r="V5" t="s">
        <v>17726</v>
      </c>
      <c r="Y5" t="s">
        <v>6748</v>
      </c>
    </row>
    <row r="6" spans="1:65">
      <c r="A6" t="s">
        <v>3343</v>
      </c>
      <c r="B6" t="s">
        <v>3344</v>
      </c>
      <c r="C6" t="s">
        <v>54</v>
      </c>
      <c r="D6" s="554">
        <v>45155</v>
      </c>
      <c r="E6" s="554">
        <v>45229</v>
      </c>
      <c r="F6" t="s">
        <v>499</v>
      </c>
      <c r="G6" s="556" t="s">
        <v>17715</v>
      </c>
      <c r="H6" t="s">
        <v>97</v>
      </c>
      <c r="I6" t="s">
        <v>2597</v>
      </c>
      <c r="J6" t="s">
        <v>97</v>
      </c>
      <c r="K6" t="s">
        <v>3340</v>
      </c>
      <c r="L6" t="s">
        <v>3341</v>
      </c>
      <c r="M6" t="s">
        <v>289</v>
      </c>
      <c r="N6">
        <v>100211028</v>
      </c>
      <c r="O6" t="s">
        <v>17721</v>
      </c>
      <c r="P6" t="s">
        <v>8767</v>
      </c>
      <c r="Q6" t="s">
        <v>1091</v>
      </c>
      <c r="R6" t="e">
        <v>#N/A</v>
      </c>
      <c r="S6">
        <v>6</v>
      </c>
      <c r="T6">
        <v>0</v>
      </c>
      <c r="U6" t="s">
        <v>9</v>
      </c>
      <c r="V6" t="s">
        <v>14873</v>
      </c>
      <c r="Y6" t="s">
        <v>6748</v>
      </c>
    </row>
    <row r="7" spans="1:65">
      <c r="A7" t="s">
        <v>11191</v>
      </c>
      <c r="B7" t="s">
        <v>11192</v>
      </c>
      <c r="C7" t="s">
        <v>54</v>
      </c>
      <c r="D7" s="554">
        <v>45049</v>
      </c>
      <c r="E7" s="554">
        <v>45214</v>
      </c>
      <c r="F7" t="s">
        <v>499</v>
      </c>
      <c r="G7" s="556">
        <v>45230</v>
      </c>
      <c r="H7" t="s">
        <v>97</v>
      </c>
      <c r="I7" t="s">
        <v>97</v>
      </c>
      <c r="J7" t="s">
        <v>97</v>
      </c>
      <c r="K7" t="s">
        <v>11189</v>
      </c>
      <c r="L7" t="s">
        <v>12453</v>
      </c>
      <c r="M7" t="s">
        <v>289</v>
      </c>
      <c r="N7">
        <v>100211240</v>
      </c>
      <c r="O7" t="s">
        <v>17727</v>
      </c>
      <c r="P7" t="s">
        <v>11190</v>
      </c>
      <c r="Q7" t="s">
        <v>2678</v>
      </c>
      <c r="R7" t="e">
        <v>#N/A</v>
      </c>
      <c r="S7">
        <v>7</v>
      </c>
      <c r="T7">
        <v>0</v>
      </c>
      <c r="U7" t="s">
        <v>9</v>
      </c>
      <c r="V7" t="s">
        <v>14873</v>
      </c>
      <c r="Y7" t="s">
        <v>6748</v>
      </c>
    </row>
    <row r="8" spans="1:65">
      <c r="A8" t="s">
        <v>3421</v>
      </c>
      <c r="B8" t="s">
        <v>3422</v>
      </c>
      <c r="C8" t="s">
        <v>54</v>
      </c>
      <c r="D8" s="554">
        <v>45133</v>
      </c>
      <c r="E8" s="554">
        <v>45229</v>
      </c>
      <c r="F8" t="s">
        <v>499</v>
      </c>
      <c r="G8" s="556" t="s">
        <v>17715</v>
      </c>
      <c r="H8" t="s">
        <v>97</v>
      </c>
      <c r="I8" t="s">
        <v>2597</v>
      </c>
      <c r="J8" t="s">
        <v>97</v>
      </c>
      <c r="K8" t="s">
        <v>3418</v>
      </c>
      <c r="L8" t="s">
        <v>3419</v>
      </c>
      <c r="M8" t="s">
        <v>289</v>
      </c>
      <c r="N8">
        <v>100211008</v>
      </c>
      <c r="O8" t="s">
        <v>17721</v>
      </c>
      <c r="P8" t="s">
        <v>8921</v>
      </c>
      <c r="Q8" t="s">
        <v>3349</v>
      </c>
      <c r="R8" t="e">
        <v>#N/A</v>
      </c>
      <c r="S8">
        <v>3.8</v>
      </c>
      <c r="T8">
        <v>0</v>
      </c>
      <c r="U8" t="s">
        <v>9</v>
      </c>
      <c r="V8" t="s">
        <v>14873</v>
      </c>
      <c r="Y8" t="s">
        <v>6748</v>
      </c>
    </row>
    <row r="9" spans="1:65">
      <c r="A9" t="s">
        <v>3447</v>
      </c>
      <c r="B9" t="s">
        <v>3448</v>
      </c>
      <c r="C9" t="s">
        <v>54</v>
      </c>
      <c r="D9" s="554">
        <v>45132</v>
      </c>
      <c r="E9" s="554">
        <v>45229</v>
      </c>
      <c r="F9" t="s">
        <v>499</v>
      </c>
      <c r="G9" s="556" t="s">
        <v>17715</v>
      </c>
      <c r="H9" t="s">
        <v>97</v>
      </c>
      <c r="I9" t="s">
        <v>2597</v>
      </c>
      <c r="J9" t="s">
        <v>97</v>
      </c>
      <c r="K9" t="s">
        <v>3444</v>
      </c>
      <c r="L9" t="s">
        <v>3445</v>
      </c>
      <c r="M9" t="s">
        <v>289</v>
      </c>
      <c r="N9">
        <v>100211016</v>
      </c>
      <c r="O9" t="s">
        <v>17721</v>
      </c>
      <c r="P9" t="s">
        <v>9211</v>
      </c>
      <c r="Q9" t="s">
        <v>1091</v>
      </c>
      <c r="R9" t="e">
        <v>#N/A</v>
      </c>
      <c r="S9">
        <v>6</v>
      </c>
      <c r="T9">
        <v>0</v>
      </c>
      <c r="U9" t="s">
        <v>9</v>
      </c>
      <c r="V9" t="s">
        <v>14873</v>
      </c>
      <c r="Y9" t="s">
        <v>6748</v>
      </c>
    </row>
    <row r="10" spans="1:65">
      <c r="A10" t="s">
        <v>3454</v>
      </c>
      <c r="B10" t="s">
        <v>3455</v>
      </c>
      <c r="C10" t="s">
        <v>54</v>
      </c>
      <c r="D10" s="554">
        <v>45120</v>
      </c>
      <c r="E10" s="554">
        <v>45229</v>
      </c>
      <c r="F10" t="s">
        <v>499</v>
      </c>
      <c r="G10" s="556">
        <v>45201</v>
      </c>
      <c r="H10" t="s">
        <v>97</v>
      </c>
      <c r="I10" t="s">
        <v>2597</v>
      </c>
      <c r="J10" t="s">
        <v>97</v>
      </c>
      <c r="K10" t="s">
        <v>3451</v>
      </c>
      <c r="L10" t="s">
        <v>3452</v>
      </c>
      <c r="M10" t="s">
        <v>289</v>
      </c>
      <c r="N10">
        <v>100211015</v>
      </c>
      <c r="O10" t="s">
        <v>17721</v>
      </c>
      <c r="P10" t="s">
        <v>3449</v>
      </c>
      <c r="Q10" t="s">
        <v>2678</v>
      </c>
      <c r="R10" t="e">
        <v>#N/A</v>
      </c>
      <c r="S10">
        <v>12</v>
      </c>
      <c r="T10">
        <v>0</v>
      </c>
      <c r="U10" t="s">
        <v>176</v>
      </c>
      <c r="V10" t="s">
        <v>14873</v>
      </c>
      <c r="Y10" t="s">
        <v>6748</v>
      </c>
    </row>
    <row r="11" spans="1:65">
      <c r="A11" t="s">
        <v>11210</v>
      </c>
      <c r="B11" t="s">
        <v>17728</v>
      </c>
      <c r="C11" t="s">
        <v>54</v>
      </c>
      <c r="D11" s="554">
        <v>45140</v>
      </c>
      <c r="E11" s="554">
        <v>45230</v>
      </c>
      <c r="F11" t="s">
        <v>499</v>
      </c>
      <c r="G11" s="556" t="s">
        <v>17715</v>
      </c>
      <c r="H11" t="s">
        <v>97</v>
      </c>
      <c r="I11" t="s">
        <v>2597</v>
      </c>
      <c r="J11" t="s">
        <v>97</v>
      </c>
      <c r="K11" t="s">
        <v>11208</v>
      </c>
      <c r="L11" t="s">
        <v>11207</v>
      </c>
      <c r="M11" t="s">
        <v>298</v>
      </c>
      <c r="N11">
        <v>0</v>
      </c>
      <c r="O11">
        <v>0</v>
      </c>
      <c r="P11" t="e">
        <v>#N/A</v>
      </c>
      <c r="Q11" t="e">
        <v>#N/A</v>
      </c>
      <c r="R11" t="e">
        <v>#N/A</v>
      </c>
      <c r="S11" t="s">
        <v>17729</v>
      </c>
      <c r="T11">
        <v>0</v>
      </c>
      <c r="U11" t="s">
        <v>17</v>
      </c>
      <c r="V11" t="s">
        <v>14873</v>
      </c>
      <c r="Y11" t="s">
        <v>6748</v>
      </c>
    </row>
    <row r="12" spans="1:65">
      <c r="A12" t="s">
        <v>11217</v>
      </c>
      <c r="B12" t="s">
        <v>11218</v>
      </c>
      <c r="C12" t="s">
        <v>54</v>
      </c>
      <c r="D12" s="554">
        <v>45176</v>
      </c>
      <c r="E12" s="554">
        <v>45223</v>
      </c>
      <c r="F12" t="s">
        <v>499</v>
      </c>
      <c r="G12" s="556">
        <v>45201</v>
      </c>
      <c r="H12" t="s">
        <v>97</v>
      </c>
      <c r="I12" t="s">
        <v>97</v>
      </c>
      <c r="J12" t="s">
        <v>2597</v>
      </c>
      <c r="K12" t="s">
        <v>11215</v>
      </c>
      <c r="L12" t="s">
        <v>17730</v>
      </c>
      <c r="M12" t="s">
        <v>289</v>
      </c>
      <c r="N12">
        <v>0</v>
      </c>
      <c r="O12">
        <v>0</v>
      </c>
      <c r="P12" t="s">
        <v>11216</v>
      </c>
      <c r="Q12" t="s">
        <v>1091</v>
      </c>
      <c r="R12" t="e">
        <v>#N/A</v>
      </c>
      <c r="S12">
        <v>1.5</v>
      </c>
      <c r="T12">
        <v>0</v>
      </c>
      <c r="U12" t="s">
        <v>9</v>
      </c>
      <c r="V12" t="s">
        <v>14873</v>
      </c>
      <c r="Y12" t="s">
        <v>6748</v>
      </c>
    </row>
    <row r="13" spans="1:65">
      <c r="A13" t="s">
        <v>3067</v>
      </c>
      <c r="B13" t="s">
        <v>3068</v>
      </c>
      <c r="C13" t="s">
        <v>54</v>
      </c>
      <c r="D13" s="554">
        <v>45132</v>
      </c>
      <c r="E13" s="554">
        <v>45205</v>
      </c>
      <c r="F13" t="s">
        <v>8231</v>
      </c>
      <c r="G13" s="556" t="s">
        <v>17715</v>
      </c>
      <c r="H13" t="s">
        <v>2597</v>
      </c>
      <c r="I13" t="s">
        <v>97</v>
      </c>
      <c r="J13" t="s">
        <v>97</v>
      </c>
      <c r="K13" t="s">
        <v>3064</v>
      </c>
      <c r="L13" t="s">
        <v>3065</v>
      </c>
      <c r="M13" t="s">
        <v>289</v>
      </c>
      <c r="N13">
        <v>100211018</v>
      </c>
      <c r="O13" t="s">
        <v>17721</v>
      </c>
      <c r="P13" t="s">
        <v>8230</v>
      </c>
      <c r="Q13" t="s">
        <v>2678</v>
      </c>
      <c r="R13" t="e">
        <v>#N/A</v>
      </c>
      <c r="S13">
        <v>2.2999999999999998</v>
      </c>
      <c r="T13">
        <v>0</v>
      </c>
      <c r="U13" t="s">
        <v>176</v>
      </c>
      <c r="V13" t="s">
        <v>14873</v>
      </c>
      <c r="Y13" t="s">
        <v>6748</v>
      </c>
    </row>
    <row r="14" spans="1:65">
      <c r="A14" t="s">
        <v>5253</v>
      </c>
      <c r="B14" t="s">
        <v>11204</v>
      </c>
      <c r="C14" t="s">
        <v>2773</v>
      </c>
      <c r="D14" s="554">
        <v>45132</v>
      </c>
      <c r="E14" s="554">
        <v>45214</v>
      </c>
      <c r="F14" t="s">
        <v>8231</v>
      </c>
      <c r="G14" s="556" t="s">
        <v>17715</v>
      </c>
      <c r="H14" t="s">
        <v>2597</v>
      </c>
      <c r="I14" t="s">
        <v>97</v>
      </c>
      <c r="J14" t="s">
        <v>97</v>
      </c>
      <c r="K14" t="s">
        <v>5247</v>
      </c>
      <c r="L14" t="s">
        <v>5249</v>
      </c>
      <c r="M14" t="s">
        <v>289</v>
      </c>
      <c r="N14">
        <v>100211241</v>
      </c>
      <c r="O14" t="s">
        <v>17731</v>
      </c>
      <c r="P14" t="e">
        <v>#N/A</v>
      </c>
      <c r="Q14" t="e">
        <v>#N/A</v>
      </c>
      <c r="R14" t="e">
        <v>#N/A</v>
      </c>
      <c r="S14">
        <v>2</v>
      </c>
      <c r="T14">
        <v>0</v>
      </c>
      <c r="U14" t="s">
        <v>191</v>
      </c>
      <c r="V14" t="s">
        <v>14873</v>
      </c>
      <c r="Y14" t="s">
        <v>6748</v>
      </c>
    </row>
    <row r="15" spans="1:65">
      <c r="A15" t="s">
        <v>3397</v>
      </c>
      <c r="B15" t="s">
        <v>3398</v>
      </c>
      <c r="C15" t="s">
        <v>2773</v>
      </c>
      <c r="D15" s="554">
        <v>45141</v>
      </c>
      <c r="E15" s="554">
        <v>45214</v>
      </c>
      <c r="F15" t="s">
        <v>499</v>
      </c>
      <c r="G15" s="556" t="s">
        <v>17715</v>
      </c>
      <c r="H15" t="s">
        <v>97</v>
      </c>
      <c r="I15" t="s">
        <v>2597</v>
      </c>
      <c r="J15" t="s">
        <v>97</v>
      </c>
      <c r="K15" t="s">
        <v>3394</v>
      </c>
      <c r="L15" t="s">
        <v>3395</v>
      </c>
      <c r="M15" t="s">
        <v>289</v>
      </c>
      <c r="N15">
        <v>100211032</v>
      </c>
      <c r="O15" t="s">
        <v>17721</v>
      </c>
      <c r="P15" t="s">
        <v>3399</v>
      </c>
      <c r="Q15" t="s">
        <v>2678</v>
      </c>
      <c r="R15" t="e">
        <v>#N/A</v>
      </c>
      <c r="S15">
        <v>4.5999999999999996</v>
      </c>
      <c r="T15">
        <v>0</v>
      </c>
      <c r="U15" t="s">
        <v>20</v>
      </c>
      <c r="V15" t="s">
        <v>14873</v>
      </c>
      <c r="Y15" t="s">
        <v>6748</v>
      </c>
    </row>
    <row r="16" spans="1:65">
      <c r="A16" t="s">
        <v>11570</v>
      </c>
      <c r="B16" t="s">
        <v>11571</v>
      </c>
      <c r="C16" t="s">
        <v>2773</v>
      </c>
      <c r="D16" s="554">
        <v>45170</v>
      </c>
      <c r="E16" s="554">
        <v>45214</v>
      </c>
      <c r="F16" t="s">
        <v>499</v>
      </c>
      <c r="G16" s="556">
        <v>45240</v>
      </c>
      <c r="H16" t="s">
        <v>97</v>
      </c>
      <c r="I16" t="s">
        <v>97</v>
      </c>
      <c r="J16" t="s">
        <v>2597</v>
      </c>
      <c r="K16" t="s">
        <v>11568</v>
      </c>
      <c r="L16" t="s">
        <v>17732</v>
      </c>
      <c r="M16" t="s">
        <v>289</v>
      </c>
      <c r="N16">
        <v>0</v>
      </c>
      <c r="O16">
        <v>0</v>
      </c>
      <c r="P16" t="s">
        <v>11569</v>
      </c>
      <c r="Q16" t="s">
        <v>1091</v>
      </c>
      <c r="R16" t="e">
        <v>#N/A</v>
      </c>
      <c r="S16">
        <v>0.03</v>
      </c>
      <c r="T16">
        <v>0</v>
      </c>
      <c r="U16" t="s">
        <v>9</v>
      </c>
      <c r="V16" t="s">
        <v>14873</v>
      </c>
      <c r="Y16" t="s">
        <v>6748</v>
      </c>
    </row>
    <row r="17" spans="1:25">
      <c r="A17" t="s">
        <v>3429</v>
      </c>
      <c r="B17" t="s">
        <v>3430</v>
      </c>
      <c r="C17" t="s">
        <v>2773</v>
      </c>
      <c r="D17" s="554">
        <v>45141</v>
      </c>
      <c r="E17" s="554">
        <v>45214</v>
      </c>
      <c r="F17" t="s">
        <v>499</v>
      </c>
      <c r="G17" s="556" t="s">
        <v>17715</v>
      </c>
      <c r="H17" t="s">
        <v>97</v>
      </c>
      <c r="I17" t="s">
        <v>2597</v>
      </c>
      <c r="J17" t="s">
        <v>97</v>
      </c>
      <c r="K17" t="s">
        <v>3426</v>
      </c>
      <c r="L17" t="s">
        <v>3427</v>
      </c>
      <c r="M17" t="s">
        <v>289</v>
      </c>
      <c r="N17">
        <v>100211009</v>
      </c>
      <c r="O17" t="s">
        <v>17721</v>
      </c>
      <c r="P17" t="s">
        <v>3431</v>
      </c>
      <c r="Q17" t="s">
        <v>1091</v>
      </c>
      <c r="R17" t="e">
        <v>#N/A</v>
      </c>
      <c r="S17">
        <v>0.65</v>
      </c>
      <c r="T17">
        <v>0</v>
      </c>
      <c r="U17" t="s">
        <v>129</v>
      </c>
      <c r="V17" t="s">
        <v>14873</v>
      </c>
      <c r="Y17" t="s">
        <v>6748</v>
      </c>
    </row>
    <row r="18" spans="1:25">
      <c r="A18" t="s">
        <v>11229</v>
      </c>
      <c r="B18" t="s">
        <v>11232</v>
      </c>
      <c r="C18" t="s">
        <v>55</v>
      </c>
      <c r="D18" s="554">
        <v>45168</v>
      </c>
      <c r="E18" s="554">
        <v>45229</v>
      </c>
      <c r="F18" t="s">
        <v>499</v>
      </c>
      <c r="G18" s="556">
        <v>45201</v>
      </c>
      <c r="H18" t="s">
        <v>97</v>
      </c>
      <c r="I18" t="s">
        <v>97</v>
      </c>
      <c r="J18" t="s">
        <v>2597</v>
      </c>
      <c r="K18" t="s">
        <v>11227</v>
      </c>
      <c r="L18" t="s">
        <v>11226</v>
      </c>
      <c r="M18" t="s">
        <v>298</v>
      </c>
      <c r="N18">
        <v>0</v>
      </c>
      <c r="O18">
        <v>0</v>
      </c>
      <c r="P18" t="e">
        <v>#N/A</v>
      </c>
      <c r="Q18" t="e">
        <v>#N/A</v>
      </c>
      <c r="R18" t="e">
        <v>#N/A</v>
      </c>
      <c r="S18">
        <v>16.75</v>
      </c>
      <c r="T18">
        <v>0</v>
      </c>
      <c r="U18" t="s">
        <v>17</v>
      </c>
      <c r="V18" t="s">
        <v>14873</v>
      </c>
      <c r="Y18" t="s">
        <v>6748</v>
      </c>
    </row>
    <row r="19" spans="1:25">
      <c r="A19" t="s">
        <v>10141</v>
      </c>
      <c r="B19" t="s">
        <v>10144</v>
      </c>
      <c r="C19" t="s">
        <v>55</v>
      </c>
      <c r="D19" s="554">
        <v>45160</v>
      </c>
      <c r="E19" s="554">
        <v>45204</v>
      </c>
      <c r="F19" t="s">
        <v>499</v>
      </c>
      <c r="G19" s="556" t="s">
        <v>17715</v>
      </c>
      <c r="H19" t="s">
        <v>97</v>
      </c>
      <c r="I19" t="s">
        <v>2597</v>
      </c>
      <c r="J19" t="s">
        <v>97</v>
      </c>
      <c r="K19" t="s">
        <v>10139</v>
      </c>
      <c r="L19" t="e">
        <v>#N/A</v>
      </c>
      <c r="M19" t="e">
        <v>#N/A</v>
      </c>
      <c r="N19" t="e">
        <v>#N/A</v>
      </c>
      <c r="O19" t="e">
        <v>#N/A</v>
      </c>
      <c r="P19" t="s">
        <v>10140</v>
      </c>
      <c r="Q19" t="s">
        <v>2678</v>
      </c>
      <c r="R19" t="e">
        <v>#N/A</v>
      </c>
      <c r="S19" t="e">
        <v>#N/A</v>
      </c>
      <c r="T19" t="e">
        <v>#N/A</v>
      </c>
      <c r="U19" t="e">
        <v>#N/A</v>
      </c>
      <c r="V19" t="s">
        <v>14873</v>
      </c>
      <c r="Y19" t="s">
        <v>6748</v>
      </c>
    </row>
    <row r="20" spans="1:25">
      <c r="A20" t="s">
        <v>10135</v>
      </c>
      <c r="B20" t="s">
        <v>10137</v>
      </c>
      <c r="C20" t="s">
        <v>55</v>
      </c>
      <c r="D20" s="554">
        <v>45159</v>
      </c>
      <c r="E20" s="554">
        <v>45206</v>
      </c>
      <c r="F20" t="s">
        <v>499</v>
      </c>
      <c r="G20" s="556">
        <v>45202</v>
      </c>
      <c r="H20" t="s">
        <v>97</v>
      </c>
      <c r="I20" t="s">
        <v>2597</v>
      </c>
      <c r="J20" t="s">
        <v>97</v>
      </c>
      <c r="K20" t="s">
        <v>10133</v>
      </c>
      <c r="L20" t="s">
        <v>10132</v>
      </c>
      <c r="M20" t="s">
        <v>289</v>
      </c>
      <c r="N20">
        <v>100211097</v>
      </c>
      <c r="O20" t="s">
        <v>17721</v>
      </c>
      <c r="P20" t="s">
        <v>10134</v>
      </c>
      <c r="Q20" t="s">
        <v>2678</v>
      </c>
      <c r="R20" t="e">
        <v>#N/A</v>
      </c>
      <c r="S20">
        <v>2</v>
      </c>
      <c r="T20">
        <v>4771</v>
      </c>
      <c r="U20" t="s">
        <v>176</v>
      </c>
      <c r="V20" t="s">
        <v>14873</v>
      </c>
      <c r="Y20" t="s">
        <v>6748</v>
      </c>
    </row>
    <row r="21" spans="1:25">
      <c r="A21" t="s">
        <v>2868</v>
      </c>
      <c r="B21" t="s">
        <v>2869</v>
      </c>
      <c r="C21" t="s">
        <v>55</v>
      </c>
      <c r="D21" s="554">
        <v>45160</v>
      </c>
      <c r="E21" s="554">
        <v>45206</v>
      </c>
      <c r="F21" t="s">
        <v>499</v>
      </c>
      <c r="G21" s="556" t="s">
        <v>17715</v>
      </c>
      <c r="H21" t="s">
        <v>97</v>
      </c>
      <c r="I21" t="s">
        <v>2597</v>
      </c>
      <c r="J21" t="s">
        <v>97</v>
      </c>
      <c r="K21" t="s">
        <v>1250</v>
      </c>
      <c r="L21" t="s">
        <v>2867</v>
      </c>
      <c r="M21" t="s">
        <v>289</v>
      </c>
      <c r="N21">
        <v>100209784</v>
      </c>
      <c r="O21" t="s">
        <v>17721</v>
      </c>
      <c r="P21" t="s">
        <v>1253</v>
      </c>
      <c r="Q21" t="s">
        <v>2678</v>
      </c>
      <c r="R21" t="s">
        <v>4214</v>
      </c>
      <c r="S21">
        <v>6</v>
      </c>
      <c r="T21">
        <v>0</v>
      </c>
      <c r="U21" t="s">
        <v>20</v>
      </c>
      <c r="V21" t="s">
        <v>14873</v>
      </c>
      <c r="Y21" t="s">
        <v>6748</v>
      </c>
    </row>
    <row r="22" spans="1:25">
      <c r="A22" t="s">
        <v>11237</v>
      </c>
      <c r="B22" t="s">
        <v>11240</v>
      </c>
      <c r="C22" t="s">
        <v>55</v>
      </c>
      <c r="D22" s="554">
        <v>45180</v>
      </c>
      <c r="E22" s="554">
        <v>45226</v>
      </c>
      <c r="F22" t="s">
        <v>499</v>
      </c>
      <c r="G22" s="556">
        <v>45213</v>
      </c>
      <c r="H22" t="s">
        <v>97</v>
      </c>
      <c r="I22" t="s">
        <v>97</v>
      </c>
      <c r="J22" t="s">
        <v>2597</v>
      </c>
      <c r="K22" t="s">
        <v>11235</v>
      </c>
      <c r="L22" t="s">
        <v>11234</v>
      </c>
      <c r="M22" t="s">
        <v>289</v>
      </c>
      <c r="N22">
        <v>0</v>
      </c>
      <c r="O22">
        <v>0</v>
      </c>
      <c r="P22" t="e">
        <v>#N/A</v>
      </c>
      <c r="Q22" t="e">
        <v>#N/A</v>
      </c>
      <c r="R22" t="e">
        <v>#N/A</v>
      </c>
      <c r="S22">
        <v>4.4400000000000004</v>
      </c>
      <c r="T22">
        <v>0</v>
      </c>
      <c r="U22" t="s">
        <v>17</v>
      </c>
      <c r="V22" t="s">
        <v>14873</v>
      </c>
      <c r="Y22" t="s">
        <v>6748</v>
      </c>
    </row>
    <row r="23" spans="1:25">
      <c r="A23" t="s">
        <v>2980</v>
      </c>
      <c r="B23" t="s">
        <v>2981</v>
      </c>
      <c r="C23" t="s">
        <v>55</v>
      </c>
      <c r="D23" s="554">
        <v>45132</v>
      </c>
      <c r="E23" s="554">
        <v>45206</v>
      </c>
      <c r="F23" t="s">
        <v>499</v>
      </c>
      <c r="G23" s="556" t="s">
        <v>17715</v>
      </c>
      <c r="H23" t="s">
        <v>97</v>
      </c>
      <c r="I23" t="s">
        <v>2597</v>
      </c>
      <c r="J23" t="s">
        <v>97</v>
      </c>
      <c r="K23" t="s">
        <v>1298</v>
      </c>
      <c r="L23" t="s">
        <v>2979</v>
      </c>
      <c r="M23" t="s">
        <v>289</v>
      </c>
      <c r="N23">
        <v>100210701</v>
      </c>
      <c r="O23" t="s">
        <v>17721</v>
      </c>
      <c r="P23" t="s">
        <v>1300</v>
      </c>
      <c r="Q23" t="s">
        <v>2678</v>
      </c>
      <c r="R23" t="s">
        <v>9333</v>
      </c>
      <c r="S23">
        <v>4.7</v>
      </c>
      <c r="T23">
        <v>0</v>
      </c>
      <c r="U23" t="s">
        <v>20</v>
      </c>
      <c r="V23" t="s">
        <v>14873</v>
      </c>
      <c r="Y23" t="s">
        <v>6748</v>
      </c>
    </row>
    <row r="24" spans="1:25">
      <c r="A24" t="s">
        <v>11590</v>
      </c>
      <c r="B24" t="s">
        <v>11592</v>
      </c>
      <c r="C24" t="s">
        <v>55</v>
      </c>
      <c r="D24" s="554">
        <v>45182</v>
      </c>
      <c r="E24" s="554">
        <v>45228</v>
      </c>
      <c r="F24" t="s">
        <v>499</v>
      </c>
      <c r="G24" s="556">
        <v>45200</v>
      </c>
      <c r="H24" t="s">
        <v>97</v>
      </c>
      <c r="I24" t="s">
        <v>97</v>
      </c>
      <c r="J24" t="s">
        <v>2597</v>
      </c>
      <c r="K24" t="s">
        <v>11588</v>
      </c>
      <c r="L24" t="s">
        <v>11587</v>
      </c>
      <c r="M24" t="s">
        <v>289</v>
      </c>
      <c r="N24">
        <v>0</v>
      </c>
      <c r="O24">
        <v>0</v>
      </c>
      <c r="P24" t="e">
        <v>#N/A</v>
      </c>
      <c r="Q24" t="e">
        <v>#N/A</v>
      </c>
      <c r="R24" t="e">
        <v>#N/A</v>
      </c>
      <c r="S24">
        <v>8</v>
      </c>
      <c r="T24" t="e">
        <v>#N/A</v>
      </c>
      <c r="U24" t="e">
        <v>#N/A</v>
      </c>
      <c r="V24" t="s">
        <v>14873</v>
      </c>
      <c r="Y24" t="s">
        <v>6748</v>
      </c>
    </row>
    <row r="25" spans="1:25">
      <c r="A25" t="s">
        <v>11123</v>
      </c>
      <c r="B25" t="s">
        <v>11124</v>
      </c>
      <c r="C25" t="s">
        <v>1264</v>
      </c>
      <c r="D25" s="554">
        <v>45168</v>
      </c>
      <c r="E25" s="554">
        <v>45224</v>
      </c>
      <c r="F25" t="s">
        <v>9075</v>
      </c>
      <c r="G25" s="556">
        <v>45290</v>
      </c>
      <c r="H25" t="s">
        <v>97</v>
      </c>
      <c r="I25" t="s">
        <v>97</v>
      </c>
      <c r="J25" t="s">
        <v>97</v>
      </c>
      <c r="K25" t="s">
        <v>11121</v>
      </c>
      <c r="L25" t="s">
        <v>11120</v>
      </c>
      <c r="M25" t="s">
        <v>289</v>
      </c>
      <c r="N25">
        <v>100211242</v>
      </c>
      <c r="O25" t="s">
        <v>17727</v>
      </c>
      <c r="P25" t="e">
        <v>#N/A</v>
      </c>
      <c r="Q25" t="e">
        <v>#N/A</v>
      </c>
      <c r="R25" t="e">
        <v>#N/A</v>
      </c>
      <c r="S25">
        <v>2.1</v>
      </c>
      <c r="T25">
        <v>0</v>
      </c>
      <c r="U25" t="s">
        <v>17</v>
      </c>
      <c r="V25" t="s">
        <v>14873</v>
      </c>
      <c r="Y25" t="s">
        <v>6748</v>
      </c>
    </row>
    <row r="26" spans="1:25">
      <c r="A26" t="s">
        <v>2875</v>
      </c>
      <c r="B26" t="s">
        <v>2876</v>
      </c>
      <c r="C26" t="s">
        <v>1264</v>
      </c>
      <c r="D26" s="554">
        <v>44868</v>
      </c>
      <c r="E26" s="554">
        <v>45214</v>
      </c>
      <c r="F26" t="s">
        <v>499</v>
      </c>
      <c r="G26" s="556">
        <v>45307</v>
      </c>
      <c r="H26" t="s">
        <v>97</v>
      </c>
      <c r="I26" t="s">
        <v>97</v>
      </c>
      <c r="J26" t="s">
        <v>2597</v>
      </c>
      <c r="K26" t="s">
        <v>1260</v>
      </c>
      <c r="L26" t="s">
        <v>2874</v>
      </c>
      <c r="M26" t="s">
        <v>289</v>
      </c>
      <c r="N26">
        <v>100194866</v>
      </c>
      <c r="O26" t="s">
        <v>17721</v>
      </c>
      <c r="P26" t="s">
        <v>1265</v>
      </c>
      <c r="Q26" t="s">
        <v>2678</v>
      </c>
      <c r="R26" t="e">
        <v>#N/A</v>
      </c>
      <c r="S26">
        <v>0.5</v>
      </c>
      <c r="T26">
        <v>0</v>
      </c>
      <c r="U26" t="s">
        <v>129</v>
      </c>
      <c r="V26" t="s">
        <v>17726</v>
      </c>
      <c r="Y26" t="s">
        <v>6748</v>
      </c>
    </row>
    <row r="27" spans="1:25">
      <c r="A27" t="s">
        <v>11136</v>
      </c>
      <c r="B27" t="s">
        <v>11138</v>
      </c>
      <c r="C27" t="s">
        <v>1264</v>
      </c>
      <c r="D27" s="554">
        <v>45062</v>
      </c>
      <c r="E27" s="554">
        <v>45214</v>
      </c>
      <c r="F27" t="s">
        <v>9075</v>
      </c>
      <c r="G27" s="556">
        <v>45264</v>
      </c>
      <c r="H27" t="s">
        <v>97</v>
      </c>
      <c r="I27" t="s">
        <v>97</v>
      </c>
      <c r="J27" t="s">
        <v>97</v>
      </c>
      <c r="K27" t="s">
        <v>11134</v>
      </c>
      <c r="L27" t="s">
        <v>11133</v>
      </c>
      <c r="M27" t="s">
        <v>289</v>
      </c>
      <c r="N27">
        <v>100206520</v>
      </c>
      <c r="O27" t="s">
        <v>17721</v>
      </c>
      <c r="P27" t="s">
        <v>11135</v>
      </c>
      <c r="Q27" t="s">
        <v>2678</v>
      </c>
      <c r="R27" t="e">
        <v>#N/A</v>
      </c>
      <c r="S27">
        <v>1.7</v>
      </c>
      <c r="T27">
        <v>0</v>
      </c>
      <c r="U27" t="s">
        <v>17</v>
      </c>
      <c r="V27" t="s">
        <v>14873</v>
      </c>
      <c r="Y27" t="s">
        <v>6748</v>
      </c>
    </row>
    <row r="28" spans="1:25">
      <c r="A28" t="s">
        <v>11129</v>
      </c>
      <c r="B28" t="s">
        <v>11130</v>
      </c>
      <c r="C28" t="s">
        <v>1264</v>
      </c>
      <c r="D28" s="554">
        <v>45168</v>
      </c>
      <c r="E28" s="554">
        <v>45224</v>
      </c>
      <c r="F28" t="s">
        <v>9075</v>
      </c>
      <c r="G28" s="556">
        <v>45276</v>
      </c>
      <c r="H28" t="s">
        <v>97</v>
      </c>
      <c r="I28" t="s">
        <v>97</v>
      </c>
      <c r="J28" t="s">
        <v>97</v>
      </c>
      <c r="K28" t="s">
        <v>11127</v>
      </c>
      <c r="L28" t="s">
        <v>11126</v>
      </c>
      <c r="M28" t="s">
        <v>289</v>
      </c>
      <c r="N28">
        <v>0</v>
      </c>
      <c r="O28">
        <v>0</v>
      </c>
      <c r="P28" t="e">
        <v>#N/A</v>
      </c>
      <c r="Q28" t="e">
        <v>#N/A</v>
      </c>
      <c r="R28" t="e">
        <v>#N/A</v>
      </c>
      <c r="S28">
        <v>2.5</v>
      </c>
      <c r="T28">
        <v>0</v>
      </c>
      <c r="U28" t="s">
        <v>17</v>
      </c>
      <c r="V28" t="s">
        <v>14873</v>
      </c>
      <c r="Y28" t="s">
        <v>6748</v>
      </c>
    </row>
    <row r="29" spans="1:25">
      <c r="A29" t="s">
        <v>11582</v>
      </c>
      <c r="B29" t="s">
        <v>11585</v>
      </c>
      <c r="C29" t="s">
        <v>1264</v>
      </c>
      <c r="D29" s="554">
        <v>45176</v>
      </c>
      <c r="E29" s="554">
        <v>45225</v>
      </c>
      <c r="F29" t="s">
        <v>499</v>
      </c>
      <c r="G29" s="556" t="s">
        <v>17715</v>
      </c>
      <c r="H29" t="s">
        <v>97</v>
      </c>
      <c r="I29" t="s">
        <v>97</v>
      </c>
      <c r="J29" t="s">
        <v>2597</v>
      </c>
      <c r="K29" t="s">
        <v>11580</v>
      </c>
      <c r="L29" t="e">
        <v>#N/A</v>
      </c>
      <c r="M29" t="e">
        <v>#N/A</v>
      </c>
      <c r="N29" t="e">
        <v>#N/A</v>
      </c>
      <c r="O29" t="e">
        <v>#N/A</v>
      </c>
      <c r="P29" t="e">
        <v>#N/A</v>
      </c>
      <c r="Q29" t="e">
        <v>#N/A</v>
      </c>
      <c r="R29" t="e">
        <v>#N/A</v>
      </c>
      <c r="S29" t="e">
        <v>#N/A</v>
      </c>
      <c r="T29">
        <v>0</v>
      </c>
      <c r="U29" t="s">
        <v>17</v>
      </c>
      <c r="V29" t="s">
        <v>14873</v>
      </c>
      <c r="Y29" t="s">
        <v>6748</v>
      </c>
    </row>
    <row r="30" spans="1:25">
      <c r="A30" t="s">
        <v>11115</v>
      </c>
      <c r="B30" t="s">
        <v>11117</v>
      </c>
      <c r="C30" t="s">
        <v>1264</v>
      </c>
      <c r="D30" s="554">
        <v>45168</v>
      </c>
      <c r="E30" s="554">
        <v>45224</v>
      </c>
      <c r="F30" t="s">
        <v>9075</v>
      </c>
      <c r="G30" s="556">
        <v>45264</v>
      </c>
      <c r="H30" t="s">
        <v>97</v>
      </c>
      <c r="I30" t="s">
        <v>97</v>
      </c>
      <c r="J30" t="s">
        <v>97</v>
      </c>
      <c r="K30" t="s">
        <v>11113</v>
      </c>
      <c r="L30" t="s">
        <v>11112</v>
      </c>
      <c r="M30" t="s">
        <v>16172</v>
      </c>
      <c r="N30">
        <v>0</v>
      </c>
      <c r="O30">
        <v>0</v>
      </c>
      <c r="P30" t="e">
        <v>#N/A</v>
      </c>
      <c r="Q30" t="e">
        <v>#N/A</v>
      </c>
      <c r="R30" t="e">
        <v>#N/A</v>
      </c>
      <c r="S30">
        <v>6.25</v>
      </c>
      <c r="T30">
        <v>0</v>
      </c>
      <c r="U30" t="s">
        <v>17</v>
      </c>
      <c r="V30" t="s">
        <v>14873</v>
      </c>
      <c r="Y30" t="s">
        <v>6748</v>
      </c>
    </row>
    <row r="31" spans="1:25">
      <c r="A31" t="s">
        <v>12329</v>
      </c>
      <c r="B31" t="s">
        <v>12331</v>
      </c>
      <c r="C31" t="s">
        <v>1264</v>
      </c>
      <c r="D31" s="554">
        <v>45187</v>
      </c>
      <c r="E31" s="554">
        <v>45225</v>
      </c>
      <c r="F31" t="s">
        <v>499</v>
      </c>
      <c r="G31" s="556">
        <v>45229</v>
      </c>
      <c r="H31" t="s">
        <v>97</v>
      </c>
      <c r="I31" t="s">
        <v>97</v>
      </c>
      <c r="J31" t="s">
        <v>2597</v>
      </c>
      <c r="K31" t="s">
        <v>12327</v>
      </c>
      <c r="L31" t="e">
        <v>#N/A</v>
      </c>
      <c r="M31" t="e">
        <v>#N/A</v>
      </c>
      <c r="N31" t="e">
        <v>#N/A</v>
      </c>
      <c r="O31" t="e">
        <v>#N/A</v>
      </c>
      <c r="P31" t="e">
        <v>#N/A</v>
      </c>
      <c r="Q31" t="e">
        <v>#N/A</v>
      </c>
      <c r="R31" t="e">
        <v>#N/A</v>
      </c>
      <c r="S31" t="e">
        <v>#N/A</v>
      </c>
      <c r="T31" t="e">
        <v>#N/A</v>
      </c>
      <c r="U31" t="e">
        <v>#N/A</v>
      </c>
      <c r="V31" t="s">
        <v>14873</v>
      </c>
      <c r="Y31" t="s">
        <v>6748</v>
      </c>
    </row>
    <row r="32" spans="1:25">
      <c r="A32" t="s">
        <v>11143</v>
      </c>
      <c r="B32" t="s">
        <v>11144</v>
      </c>
      <c r="C32" t="s">
        <v>1264</v>
      </c>
      <c r="D32" s="554">
        <v>45168</v>
      </c>
      <c r="E32" s="554">
        <v>45224</v>
      </c>
      <c r="F32" t="s">
        <v>9075</v>
      </c>
      <c r="G32" s="556">
        <v>45264</v>
      </c>
      <c r="H32" t="s">
        <v>97</v>
      </c>
      <c r="I32" t="s">
        <v>97</v>
      </c>
      <c r="J32" t="s">
        <v>97</v>
      </c>
      <c r="K32" t="s">
        <v>11141</v>
      </c>
      <c r="L32" t="s">
        <v>11140</v>
      </c>
      <c r="M32" t="s">
        <v>289</v>
      </c>
      <c r="N32">
        <v>0</v>
      </c>
      <c r="O32">
        <v>0</v>
      </c>
      <c r="P32" t="e">
        <v>#N/A</v>
      </c>
      <c r="Q32" t="e">
        <v>#N/A</v>
      </c>
      <c r="R32" t="e">
        <v>#N/A</v>
      </c>
      <c r="S32">
        <v>13.9</v>
      </c>
      <c r="T32">
        <v>0</v>
      </c>
      <c r="U32" t="s">
        <v>17</v>
      </c>
      <c r="V32" t="s">
        <v>14873</v>
      </c>
      <c r="Y32" t="s">
        <v>6748</v>
      </c>
    </row>
    <row r="33" spans="1:25">
      <c r="A33" t="s">
        <v>3056</v>
      </c>
      <c r="B33" t="s">
        <v>3057</v>
      </c>
      <c r="C33" t="s">
        <v>1264</v>
      </c>
      <c r="D33" s="554">
        <v>45135</v>
      </c>
      <c r="E33" s="554">
        <v>45214</v>
      </c>
      <c r="F33" t="s">
        <v>9075</v>
      </c>
      <c r="G33" s="556">
        <v>45264</v>
      </c>
      <c r="H33" t="s">
        <v>97</v>
      </c>
      <c r="I33" t="s">
        <v>97</v>
      </c>
      <c r="J33" t="s">
        <v>97</v>
      </c>
      <c r="K33" t="s">
        <v>3053</v>
      </c>
      <c r="L33" t="s">
        <v>3054</v>
      </c>
      <c r="M33" t="s">
        <v>289</v>
      </c>
      <c r="N33">
        <v>100210090</v>
      </c>
      <c r="O33" t="s">
        <v>17721</v>
      </c>
      <c r="P33" t="s">
        <v>1359</v>
      </c>
      <c r="Q33" t="s">
        <v>2678</v>
      </c>
      <c r="R33" t="e">
        <v>#N/A</v>
      </c>
      <c r="S33">
        <v>6</v>
      </c>
      <c r="T33">
        <v>0</v>
      </c>
      <c r="U33" t="s">
        <v>20</v>
      </c>
      <c r="V33" t="s">
        <v>14873</v>
      </c>
      <c r="Y33" t="s">
        <v>6748</v>
      </c>
    </row>
    <row r="34" spans="1:25">
      <c r="A34" t="s">
        <v>11150</v>
      </c>
      <c r="B34" t="s">
        <v>11151</v>
      </c>
      <c r="C34" t="s">
        <v>1264</v>
      </c>
      <c r="D34" s="554">
        <v>45168</v>
      </c>
      <c r="E34" s="554">
        <v>45224</v>
      </c>
      <c r="F34" t="s">
        <v>9075</v>
      </c>
      <c r="G34" s="556">
        <v>45264</v>
      </c>
      <c r="H34" t="s">
        <v>97</v>
      </c>
      <c r="I34" t="s">
        <v>97</v>
      </c>
      <c r="J34" t="s">
        <v>97</v>
      </c>
      <c r="K34" t="s">
        <v>11148</v>
      </c>
      <c r="L34" t="s">
        <v>11147</v>
      </c>
      <c r="M34" t="s">
        <v>289</v>
      </c>
      <c r="N34">
        <v>0</v>
      </c>
      <c r="O34">
        <v>0</v>
      </c>
      <c r="P34" t="e">
        <v>#N/A</v>
      </c>
      <c r="Q34" t="e">
        <v>#N/A</v>
      </c>
      <c r="R34" t="e">
        <v>#N/A</v>
      </c>
      <c r="S34">
        <v>1.98</v>
      </c>
      <c r="T34">
        <v>0</v>
      </c>
      <c r="U34" t="s">
        <v>17</v>
      </c>
      <c r="V34" t="s">
        <v>14873</v>
      </c>
      <c r="Y34" t="s">
        <v>6748</v>
      </c>
    </row>
    <row r="35" spans="1:25">
      <c r="A35" t="s">
        <v>3059</v>
      </c>
      <c r="B35" t="s">
        <v>3060</v>
      </c>
      <c r="C35" t="s">
        <v>1264</v>
      </c>
      <c r="D35" s="554">
        <v>45135</v>
      </c>
      <c r="E35" s="554">
        <v>45209</v>
      </c>
      <c r="F35" t="s">
        <v>9075</v>
      </c>
      <c r="G35" s="556">
        <v>45264</v>
      </c>
      <c r="H35" t="s">
        <v>97</v>
      </c>
      <c r="I35" t="s">
        <v>97</v>
      </c>
      <c r="J35" t="s">
        <v>97</v>
      </c>
      <c r="K35" t="s">
        <v>1363</v>
      </c>
      <c r="L35" t="s">
        <v>3058</v>
      </c>
      <c r="M35" t="s">
        <v>289</v>
      </c>
      <c r="N35">
        <v>100210017</v>
      </c>
      <c r="O35" t="s">
        <v>17721</v>
      </c>
      <c r="P35" t="s">
        <v>9364</v>
      </c>
      <c r="Q35" t="s">
        <v>3349</v>
      </c>
      <c r="R35" t="e">
        <v>#N/A</v>
      </c>
      <c r="S35">
        <v>0.7</v>
      </c>
      <c r="T35">
        <v>0</v>
      </c>
      <c r="U35" t="s">
        <v>129</v>
      </c>
      <c r="V35" t="s">
        <v>14873</v>
      </c>
      <c r="Y35" t="s">
        <v>6748</v>
      </c>
    </row>
    <row r="36" spans="1:25">
      <c r="A36" t="s">
        <v>10701</v>
      </c>
      <c r="B36" t="s">
        <v>10702</v>
      </c>
      <c r="C36" t="s">
        <v>48</v>
      </c>
      <c r="D36" s="554">
        <v>45159</v>
      </c>
      <c r="E36" s="554">
        <v>45205</v>
      </c>
      <c r="F36" t="s">
        <v>9075</v>
      </c>
      <c r="G36" s="556">
        <v>45267</v>
      </c>
      <c r="H36" t="s">
        <v>97</v>
      </c>
      <c r="I36" t="s">
        <v>97</v>
      </c>
      <c r="J36" t="s">
        <v>97</v>
      </c>
      <c r="K36" t="s">
        <v>10699</v>
      </c>
      <c r="L36" t="s">
        <v>17733</v>
      </c>
      <c r="M36" t="s">
        <v>289</v>
      </c>
      <c r="N36">
        <v>100211115</v>
      </c>
      <c r="O36" t="s">
        <v>17721</v>
      </c>
      <c r="P36" t="e">
        <v>#N/A</v>
      </c>
      <c r="Q36" t="e">
        <v>#N/A</v>
      </c>
      <c r="R36" t="e">
        <v>#N/A</v>
      </c>
      <c r="S36">
        <v>1.2</v>
      </c>
      <c r="T36">
        <v>0</v>
      </c>
      <c r="U36" t="s">
        <v>9</v>
      </c>
      <c r="V36" t="s">
        <v>14873</v>
      </c>
      <c r="Y36" t="s">
        <v>6748</v>
      </c>
    </row>
    <row r="37" spans="1:25">
      <c r="A37" t="s">
        <v>10705</v>
      </c>
      <c r="B37" t="s">
        <v>5060</v>
      </c>
      <c r="C37" t="s">
        <v>48</v>
      </c>
      <c r="D37" s="554">
        <v>45141</v>
      </c>
      <c r="E37" s="554">
        <v>45205</v>
      </c>
      <c r="F37" t="s">
        <v>9075</v>
      </c>
      <c r="G37" s="556">
        <v>45281</v>
      </c>
      <c r="H37" t="s">
        <v>97</v>
      </c>
      <c r="I37" t="s">
        <v>97</v>
      </c>
      <c r="J37" t="s">
        <v>97</v>
      </c>
      <c r="K37" t="s">
        <v>5050</v>
      </c>
      <c r="L37" t="s">
        <v>5052</v>
      </c>
      <c r="M37" t="s">
        <v>289</v>
      </c>
      <c r="N37">
        <v>100211104</v>
      </c>
      <c r="O37" t="s">
        <v>17721</v>
      </c>
      <c r="P37" t="e">
        <v>#N/A</v>
      </c>
      <c r="Q37" t="e">
        <v>#N/A</v>
      </c>
      <c r="R37" t="e">
        <v>#N/A</v>
      </c>
      <c r="S37" t="s">
        <v>2077</v>
      </c>
      <c r="T37">
        <v>0</v>
      </c>
      <c r="U37" t="s">
        <v>9</v>
      </c>
      <c r="V37" t="s">
        <v>14873</v>
      </c>
      <c r="Y37" t="s">
        <v>6748</v>
      </c>
    </row>
    <row r="38" spans="1:25">
      <c r="A38" t="s">
        <v>792</v>
      </c>
      <c r="B38" t="s">
        <v>793</v>
      </c>
      <c r="C38" t="s">
        <v>48</v>
      </c>
      <c r="D38" s="554">
        <v>45111</v>
      </c>
      <c r="E38" s="554">
        <v>45211</v>
      </c>
      <c r="F38" t="s">
        <v>9075</v>
      </c>
      <c r="G38" s="556">
        <v>45266</v>
      </c>
      <c r="H38" t="s">
        <v>97</v>
      </c>
      <c r="I38" t="s">
        <v>97</v>
      </c>
      <c r="J38" t="s">
        <v>97</v>
      </c>
      <c r="K38" t="s">
        <v>317</v>
      </c>
      <c r="L38" t="e">
        <v>#N/A</v>
      </c>
      <c r="M38" t="e">
        <v>#N/A</v>
      </c>
      <c r="N38" t="e">
        <v>#N/A</v>
      </c>
      <c r="O38" t="e">
        <v>#N/A</v>
      </c>
      <c r="P38" t="e">
        <v>#N/A</v>
      </c>
      <c r="Q38" t="e">
        <v>#N/A</v>
      </c>
      <c r="R38" t="e">
        <v>#N/A</v>
      </c>
      <c r="S38" t="e">
        <v>#N/A</v>
      </c>
      <c r="T38">
        <v>0</v>
      </c>
      <c r="U38" t="s">
        <v>129</v>
      </c>
      <c r="V38" t="s">
        <v>14873</v>
      </c>
      <c r="Y38" t="s">
        <v>6748</v>
      </c>
    </row>
    <row r="39" spans="1:25">
      <c r="A39" t="s">
        <v>823</v>
      </c>
      <c r="B39" t="s">
        <v>824</v>
      </c>
      <c r="C39" t="s">
        <v>48</v>
      </c>
      <c r="D39" s="554">
        <v>45119</v>
      </c>
      <c r="E39" s="554">
        <v>45211</v>
      </c>
      <c r="F39" t="s">
        <v>9075</v>
      </c>
      <c r="G39" s="556">
        <v>45276</v>
      </c>
      <c r="H39" t="s">
        <v>97</v>
      </c>
      <c r="I39" t="s">
        <v>97</v>
      </c>
      <c r="J39" t="s">
        <v>97</v>
      </c>
      <c r="K39" t="s">
        <v>330</v>
      </c>
      <c r="L39" t="e">
        <v>#N/A</v>
      </c>
      <c r="M39" t="e">
        <v>#N/A</v>
      </c>
      <c r="N39" t="e">
        <v>#N/A</v>
      </c>
      <c r="O39" t="e">
        <v>#N/A</v>
      </c>
      <c r="P39" t="s">
        <v>17734</v>
      </c>
      <c r="Q39" t="s">
        <v>2678</v>
      </c>
      <c r="R39" t="e">
        <v>#N/A</v>
      </c>
      <c r="S39" t="e">
        <v>#N/A</v>
      </c>
      <c r="T39">
        <v>0</v>
      </c>
      <c r="U39" t="s">
        <v>129</v>
      </c>
      <c r="V39" t="s">
        <v>14873</v>
      </c>
      <c r="Y39" t="s">
        <v>6748</v>
      </c>
    </row>
    <row r="40" spans="1:25">
      <c r="A40" t="s">
        <v>4344</v>
      </c>
      <c r="B40" t="s">
        <v>12335</v>
      </c>
      <c r="C40" t="s">
        <v>48</v>
      </c>
      <c r="D40" s="554">
        <v>45155</v>
      </c>
      <c r="E40" s="554">
        <v>45225</v>
      </c>
      <c r="F40" t="s">
        <v>9075</v>
      </c>
      <c r="G40" s="556">
        <v>45289</v>
      </c>
      <c r="H40" t="s">
        <v>97</v>
      </c>
      <c r="I40" t="s">
        <v>97</v>
      </c>
      <c r="J40" t="s">
        <v>97</v>
      </c>
      <c r="K40" t="s">
        <v>12334</v>
      </c>
      <c r="L40" t="e">
        <v>#N/A</v>
      </c>
      <c r="M40" t="e">
        <v>#N/A</v>
      </c>
      <c r="N40" t="e">
        <v>#N/A</v>
      </c>
      <c r="O40" t="e">
        <v>#N/A</v>
      </c>
      <c r="P40" t="s">
        <v>17735</v>
      </c>
      <c r="Q40" t="s">
        <v>2678</v>
      </c>
      <c r="R40" t="e">
        <v>#N/A</v>
      </c>
      <c r="S40" t="e">
        <v>#N/A</v>
      </c>
      <c r="T40" t="e">
        <v>#N/A</v>
      </c>
      <c r="U40" t="e">
        <v>#N/A</v>
      </c>
      <c r="V40" t="s">
        <v>14873</v>
      </c>
      <c r="Y40" t="s">
        <v>6748</v>
      </c>
    </row>
    <row r="41" spans="1:25">
      <c r="A41" t="s">
        <v>2800</v>
      </c>
      <c r="B41" t="s">
        <v>2801</v>
      </c>
      <c r="C41" t="s">
        <v>48</v>
      </c>
      <c r="D41" s="554">
        <v>45111</v>
      </c>
      <c r="E41" s="554">
        <v>45209</v>
      </c>
      <c r="F41" t="s">
        <v>9075</v>
      </c>
      <c r="G41" s="556">
        <v>45236</v>
      </c>
      <c r="H41" t="s">
        <v>97</v>
      </c>
      <c r="I41" t="s">
        <v>97</v>
      </c>
      <c r="J41" t="s">
        <v>97</v>
      </c>
      <c r="K41" t="s">
        <v>2797</v>
      </c>
      <c r="L41" t="s">
        <v>2798</v>
      </c>
      <c r="M41" t="s">
        <v>289</v>
      </c>
      <c r="N41">
        <v>100209981</v>
      </c>
      <c r="O41" t="s">
        <v>17721</v>
      </c>
      <c r="P41" t="s">
        <v>9223</v>
      </c>
      <c r="Q41" t="s">
        <v>2678</v>
      </c>
      <c r="R41" t="e">
        <v>#N/A</v>
      </c>
      <c r="S41">
        <v>2</v>
      </c>
      <c r="T41">
        <v>0</v>
      </c>
      <c r="U41" t="s">
        <v>176</v>
      </c>
      <c r="V41" t="s">
        <v>14873</v>
      </c>
      <c r="Y41" t="s">
        <v>6748</v>
      </c>
    </row>
    <row r="42" spans="1:25">
      <c r="A42" t="s">
        <v>2843</v>
      </c>
      <c r="B42" t="s">
        <v>2844</v>
      </c>
      <c r="C42" t="s">
        <v>48</v>
      </c>
      <c r="D42" s="554">
        <v>45117</v>
      </c>
      <c r="E42" s="554">
        <v>45214</v>
      </c>
      <c r="F42" t="s">
        <v>499</v>
      </c>
      <c r="G42" s="556">
        <v>45281</v>
      </c>
      <c r="H42" t="s">
        <v>97</v>
      </c>
      <c r="I42" t="s">
        <v>97</v>
      </c>
      <c r="J42" t="s">
        <v>2597</v>
      </c>
      <c r="K42" t="s">
        <v>2840</v>
      </c>
      <c r="L42" t="s">
        <v>2841</v>
      </c>
      <c r="M42" t="s">
        <v>289</v>
      </c>
      <c r="N42">
        <v>100209982</v>
      </c>
      <c r="O42" t="s">
        <v>17721</v>
      </c>
      <c r="P42" t="s">
        <v>9230</v>
      </c>
      <c r="Q42" t="s">
        <v>2678</v>
      </c>
      <c r="R42" t="s">
        <v>553</v>
      </c>
      <c r="S42">
        <v>2</v>
      </c>
      <c r="T42">
        <v>0</v>
      </c>
      <c r="U42" t="s">
        <v>176</v>
      </c>
      <c r="V42" t="s">
        <v>14873</v>
      </c>
      <c r="Y42" t="s">
        <v>6748</v>
      </c>
    </row>
    <row r="43" spans="1:25">
      <c r="A43" t="s">
        <v>2848</v>
      </c>
      <c r="B43" t="s">
        <v>2849</v>
      </c>
      <c r="C43" t="s">
        <v>48</v>
      </c>
      <c r="D43" s="554">
        <v>45118</v>
      </c>
      <c r="E43" s="554">
        <v>45214</v>
      </c>
      <c r="F43" t="s">
        <v>9075</v>
      </c>
      <c r="G43" s="556">
        <v>45233</v>
      </c>
      <c r="H43" t="s">
        <v>97</v>
      </c>
      <c r="I43" t="s">
        <v>97</v>
      </c>
      <c r="J43" t="s">
        <v>97</v>
      </c>
      <c r="K43" t="s">
        <v>2845</v>
      </c>
      <c r="L43" t="s">
        <v>2846</v>
      </c>
      <c r="M43" t="s">
        <v>289</v>
      </c>
      <c r="N43">
        <v>100209983</v>
      </c>
      <c r="O43" t="s">
        <v>17721</v>
      </c>
      <c r="P43" t="s">
        <v>9231</v>
      </c>
      <c r="Q43" t="s">
        <v>2678</v>
      </c>
      <c r="R43" t="s">
        <v>9233</v>
      </c>
      <c r="S43">
        <v>2</v>
      </c>
      <c r="T43">
        <v>0</v>
      </c>
      <c r="U43" t="s">
        <v>176</v>
      </c>
      <c r="V43" t="s">
        <v>14873</v>
      </c>
      <c r="Y43" t="s">
        <v>6748</v>
      </c>
    </row>
    <row r="44" spans="1:25">
      <c r="A44" t="s">
        <v>11433</v>
      </c>
      <c r="B44" t="s">
        <v>11434</v>
      </c>
      <c r="C44" t="s">
        <v>48</v>
      </c>
      <c r="D44" s="554">
        <v>45118</v>
      </c>
      <c r="E44" s="554">
        <v>45214</v>
      </c>
      <c r="F44" t="s">
        <v>499</v>
      </c>
      <c r="G44" s="556">
        <v>45259</v>
      </c>
      <c r="H44" t="s">
        <v>97</v>
      </c>
      <c r="I44" t="s">
        <v>97</v>
      </c>
      <c r="J44" t="s">
        <v>2597</v>
      </c>
      <c r="K44" t="s">
        <v>11431</v>
      </c>
      <c r="L44" t="s">
        <v>11430</v>
      </c>
      <c r="M44" t="s">
        <v>289</v>
      </c>
      <c r="N44">
        <v>100211246</v>
      </c>
      <c r="O44" t="s">
        <v>17727</v>
      </c>
      <c r="P44" t="s">
        <v>11432</v>
      </c>
      <c r="Q44" t="s">
        <v>1091</v>
      </c>
      <c r="R44" t="e">
        <v>#N/A</v>
      </c>
      <c r="S44">
        <v>2</v>
      </c>
      <c r="T44">
        <v>0</v>
      </c>
      <c r="U44" t="s">
        <v>9</v>
      </c>
      <c r="V44" t="s">
        <v>14873</v>
      </c>
      <c r="Y44" t="s">
        <v>6748</v>
      </c>
    </row>
    <row r="45" spans="1:25">
      <c r="A45" t="s">
        <v>751</v>
      </c>
      <c r="B45" t="s">
        <v>752</v>
      </c>
      <c r="C45" t="s">
        <v>48</v>
      </c>
      <c r="D45" s="554">
        <v>45097</v>
      </c>
      <c r="E45" s="554">
        <v>45211</v>
      </c>
      <c r="F45" t="s">
        <v>9075</v>
      </c>
      <c r="G45" s="556">
        <v>45236</v>
      </c>
      <c r="H45" t="s">
        <v>97</v>
      </c>
      <c r="I45" t="s">
        <v>97</v>
      </c>
      <c r="J45" t="s">
        <v>97</v>
      </c>
      <c r="K45" t="s">
        <v>293</v>
      </c>
      <c r="L45" t="s">
        <v>7208</v>
      </c>
      <c r="M45" t="s">
        <v>289</v>
      </c>
      <c r="N45">
        <v>100208717</v>
      </c>
      <c r="O45" t="s">
        <v>17721</v>
      </c>
      <c r="P45" t="s">
        <v>7209</v>
      </c>
      <c r="Q45" t="s">
        <v>2678</v>
      </c>
      <c r="R45" t="e">
        <v>#N/A</v>
      </c>
      <c r="S45">
        <v>2</v>
      </c>
      <c r="T45">
        <v>11331.04</v>
      </c>
      <c r="U45" t="s">
        <v>20</v>
      </c>
      <c r="V45" t="s">
        <v>14873</v>
      </c>
      <c r="Y45" t="s">
        <v>6748</v>
      </c>
    </row>
    <row r="46" spans="1:25">
      <c r="A46" t="s">
        <v>2853</v>
      </c>
      <c r="B46" t="s">
        <v>2854</v>
      </c>
      <c r="C46" t="s">
        <v>48</v>
      </c>
      <c r="D46" s="554">
        <v>45114</v>
      </c>
      <c r="E46" s="554">
        <v>45212</v>
      </c>
      <c r="F46" t="s">
        <v>9075</v>
      </c>
      <c r="G46" s="556">
        <v>45275</v>
      </c>
      <c r="H46" t="s">
        <v>97</v>
      </c>
      <c r="I46" t="s">
        <v>97</v>
      </c>
      <c r="J46" t="s">
        <v>97</v>
      </c>
      <c r="K46" t="s">
        <v>2850</v>
      </c>
      <c r="L46" t="s">
        <v>2851</v>
      </c>
      <c r="M46" t="s">
        <v>289</v>
      </c>
      <c r="N46">
        <v>100209984</v>
      </c>
      <c r="O46" t="s">
        <v>17721</v>
      </c>
      <c r="P46" t="s">
        <v>9236</v>
      </c>
      <c r="Q46" t="s">
        <v>2678</v>
      </c>
      <c r="R46" t="e">
        <v>#N/A</v>
      </c>
      <c r="S46">
        <v>2</v>
      </c>
      <c r="T46">
        <v>0</v>
      </c>
      <c r="U46" t="s">
        <v>176</v>
      </c>
      <c r="V46" t="s">
        <v>14873</v>
      </c>
      <c r="Y46" t="s">
        <v>6748</v>
      </c>
    </row>
    <row r="47" spans="1:25">
      <c r="A47" t="s">
        <v>771</v>
      </c>
      <c r="B47" t="s">
        <v>772</v>
      </c>
      <c r="C47" t="s">
        <v>48</v>
      </c>
      <c r="D47" s="554">
        <v>45097</v>
      </c>
      <c r="E47" s="554">
        <v>45209</v>
      </c>
      <c r="F47" t="s">
        <v>9075</v>
      </c>
      <c r="G47" s="556">
        <v>45286</v>
      </c>
      <c r="H47" t="s">
        <v>97</v>
      </c>
      <c r="I47" t="s">
        <v>97</v>
      </c>
      <c r="J47" t="s">
        <v>97</v>
      </c>
      <c r="K47" t="s">
        <v>160</v>
      </c>
      <c r="L47" t="s">
        <v>7081</v>
      </c>
      <c r="M47" t="s">
        <v>289</v>
      </c>
      <c r="N47">
        <v>100208699</v>
      </c>
      <c r="O47" t="s">
        <v>17721</v>
      </c>
      <c r="P47" t="s">
        <v>7082</v>
      </c>
      <c r="Q47" t="s">
        <v>2678</v>
      </c>
      <c r="R47" t="e">
        <v>#N/A</v>
      </c>
      <c r="S47">
        <v>2</v>
      </c>
      <c r="T47">
        <v>11331.04</v>
      </c>
      <c r="U47" t="s">
        <v>129</v>
      </c>
      <c r="V47" t="s">
        <v>14873</v>
      </c>
      <c r="Y47" t="s">
        <v>6748</v>
      </c>
    </row>
    <row r="48" spans="1:25">
      <c r="A48" t="s">
        <v>847</v>
      </c>
      <c r="B48" t="s">
        <v>848</v>
      </c>
      <c r="C48" t="s">
        <v>48</v>
      </c>
      <c r="D48" s="554">
        <v>45097</v>
      </c>
      <c r="E48" s="554">
        <v>45212</v>
      </c>
      <c r="F48" t="s">
        <v>9075</v>
      </c>
      <c r="G48" s="556">
        <v>45281</v>
      </c>
      <c r="H48" t="s">
        <v>97</v>
      </c>
      <c r="I48" t="s">
        <v>97</v>
      </c>
      <c r="J48" t="s">
        <v>97</v>
      </c>
      <c r="K48" t="s">
        <v>336</v>
      </c>
      <c r="L48" t="s">
        <v>7214</v>
      </c>
      <c r="M48" t="s">
        <v>289</v>
      </c>
      <c r="N48">
        <v>100208718</v>
      </c>
      <c r="O48" t="s">
        <v>17721</v>
      </c>
      <c r="P48" t="s">
        <v>7215</v>
      </c>
      <c r="Q48" t="s">
        <v>2678</v>
      </c>
      <c r="R48" t="e">
        <v>#N/A</v>
      </c>
      <c r="S48">
        <v>2</v>
      </c>
      <c r="T48">
        <v>15456.54</v>
      </c>
      <c r="U48" t="s">
        <v>20</v>
      </c>
      <c r="V48" t="s">
        <v>14873</v>
      </c>
      <c r="Y48" t="s">
        <v>6748</v>
      </c>
    </row>
    <row r="49" spans="1:25">
      <c r="A49" t="s">
        <v>12340</v>
      </c>
      <c r="B49" t="s">
        <v>12341</v>
      </c>
      <c r="C49" t="s">
        <v>48</v>
      </c>
      <c r="D49" s="554">
        <v>45187</v>
      </c>
      <c r="E49" s="554">
        <v>45218</v>
      </c>
      <c r="F49" t="s">
        <v>499</v>
      </c>
      <c r="G49" s="556">
        <v>45272</v>
      </c>
      <c r="H49" t="s">
        <v>97</v>
      </c>
      <c r="I49" t="s">
        <v>97</v>
      </c>
      <c r="J49" t="s">
        <v>2597</v>
      </c>
      <c r="K49" t="s">
        <v>12338</v>
      </c>
      <c r="L49" t="e">
        <v>#N/A</v>
      </c>
      <c r="M49" t="e">
        <v>#N/A</v>
      </c>
      <c r="N49" t="e">
        <v>#N/A</v>
      </c>
      <c r="O49" t="e">
        <v>#N/A</v>
      </c>
      <c r="P49" t="e">
        <v>#N/A</v>
      </c>
      <c r="Q49" t="e">
        <v>#N/A</v>
      </c>
      <c r="R49" t="e">
        <v>#N/A</v>
      </c>
      <c r="S49" t="e">
        <v>#N/A</v>
      </c>
      <c r="T49" t="e">
        <v>#N/A</v>
      </c>
      <c r="U49" t="e">
        <v>#N/A</v>
      </c>
      <c r="V49" t="s">
        <v>14873</v>
      </c>
      <c r="Y49" t="s">
        <v>6748</v>
      </c>
    </row>
    <row r="50" spans="1:25">
      <c r="A50" t="s">
        <v>850</v>
      </c>
      <c r="B50" t="s">
        <v>851</v>
      </c>
      <c r="C50" t="s">
        <v>48</v>
      </c>
      <c r="D50" s="554">
        <v>45111</v>
      </c>
      <c r="E50" s="554">
        <v>45212</v>
      </c>
      <c r="F50" t="s">
        <v>9075</v>
      </c>
      <c r="G50" s="556">
        <v>45275</v>
      </c>
      <c r="H50" t="s">
        <v>97</v>
      </c>
      <c r="I50" t="s">
        <v>97</v>
      </c>
      <c r="J50" t="s">
        <v>97</v>
      </c>
      <c r="K50" t="s">
        <v>337</v>
      </c>
      <c r="L50" t="s">
        <v>7357</v>
      </c>
      <c r="M50" t="s">
        <v>289</v>
      </c>
      <c r="N50">
        <v>100208984</v>
      </c>
      <c r="O50" t="s">
        <v>17721</v>
      </c>
      <c r="P50" t="s">
        <v>7358</v>
      </c>
      <c r="Q50" t="s">
        <v>2678</v>
      </c>
      <c r="R50" t="e">
        <v>#N/A</v>
      </c>
      <c r="S50">
        <v>2</v>
      </c>
      <c r="T50">
        <v>9175.6</v>
      </c>
      <c r="U50" t="s">
        <v>20</v>
      </c>
      <c r="V50" t="s">
        <v>14873</v>
      </c>
      <c r="Y50" t="s">
        <v>6748</v>
      </c>
    </row>
    <row r="51" spans="1:25">
      <c r="A51" t="s">
        <v>12346</v>
      </c>
      <c r="B51" t="s">
        <v>12347</v>
      </c>
      <c r="C51" t="s">
        <v>48</v>
      </c>
      <c r="D51" s="554">
        <v>45111</v>
      </c>
      <c r="E51" s="554">
        <v>45224</v>
      </c>
      <c r="F51" t="s">
        <v>9075</v>
      </c>
      <c r="G51" s="556">
        <v>45264</v>
      </c>
      <c r="H51" t="s">
        <v>97</v>
      </c>
      <c r="I51" t="s">
        <v>97</v>
      </c>
      <c r="J51" t="s">
        <v>97</v>
      </c>
      <c r="K51" t="s">
        <v>12344</v>
      </c>
      <c r="L51" t="e">
        <v>#N/A</v>
      </c>
      <c r="M51" t="e">
        <v>#N/A</v>
      </c>
      <c r="N51" t="e">
        <v>#N/A</v>
      </c>
      <c r="O51" t="e">
        <v>#N/A</v>
      </c>
      <c r="P51" t="e">
        <v>#N/A</v>
      </c>
      <c r="Q51" t="e">
        <v>#N/A</v>
      </c>
      <c r="R51" t="e">
        <v>#N/A</v>
      </c>
      <c r="S51" t="e">
        <v>#N/A</v>
      </c>
      <c r="T51" t="e">
        <v>#N/A</v>
      </c>
      <c r="U51" t="e">
        <v>#N/A</v>
      </c>
      <c r="V51" t="s">
        <v>14873</v>
      </c>
      <c r="Y51" t="s">
        <v>6748</v>
      </c>
    </row>
    <row r="52" spans="1:25">
      <c r="A52" t="s">
        <v>2917</v>
      </c>
      <c r="B52" t="s">
        <v>2918</v>
      </c>
      <c r="C52" t="s">
        <v>48</v>
      </c>
      <c r="D52" s="554">
        <v>45097</v>
      </c>
      <c r="E52" s="554">
        <v>45214</v>
      </c>
      <c r="F52" t="s">
        <v>9075</v>
      </c>
      <c r="G52" s="556">
        <v>45268</v>
      </c>
      <c r="H52" t="s">
        <v>97</v>
      </c>
      <c r="I52" t="s">
        <v>97</v>
      </c>
      <c r="J52" t="s">
        <v>97</v>
      </c>
      <c r="K52" t="s">
        <v>2914</v>
      </c>
      <c r="L52" t="s">
        <v>2915</v>
      </c>
      <c r="M52" t="s">
        <v>289</v>
      </c>
      <c r="N52">
        <v>100208698</v>
      </c>
      <c r="O52" t="s">
        <v>17721</v>
      </c>
      <c r="P52" t="s">
        <v>9238</v>
      </c>
      <c r="Q52" t="s">
        <v>2678</v>
      </c>
      <c r="R52" t="e">
        <v>#N/A</v>
      </c>
      <c r="S52">
        <v>2</v>
      </c>
      <c r="T52">
        <v>0</v>
      </c>
      <c r="U52" t="s">
        <v>176</v>
      </c>
      <c r="V52" t="s">
        <v>14873</v>
      </c>
      <c r="Y52" t="s">
        <v>6748</v>
      </c>
    </row>
    <row r="53" spans="1:25">
      <c r="A53" t="s">
        <v>11557</v>
      </c>
      <c r="B53" t="s">
        <v>11558</v>
      </c>
      <c r="C53" t="s">
        <v>48</v>
      </c>
      <c r="D53" s="554">
        <v>45182</v>
      </c>
      <c r="E53" s="554">
        <v>45212</v>
      </c>
      <c r="F53" t="s">
        <v>499</v>
      </c>
      <c r="G53" s="556" t="s">
        <v>17715</v>
      </c>
      <c r="H53" t="s">
        <v>97</v>
      </c>
      <c r="I53" t="s">
        <v>97</v>
      </c>
      <c r="J53" t="s">
        <v>2597</v>
      </c>
      <c r="K53" t="s">
        <v>11555</v>
      </c>
      <c r="L53" t="s">
        <v>11554</v>
      </c>
      <c r="M53" t="s">
        <v>298</v>
      </c>
      <c r="N53">
        <v>0</v>
      </c>
      <c r="O53">
        <v>0</v>
      </c>
      <c r="P53" t="e">
        <v>#N/A</v>
      </c>
      <c r="Q53" t="e">
        <v>#N/A</v>
      </c>
      <c r="R53" t="e">
        <v>#N/A</v>
      </c>
      <c r="S53">
        <v>24</v>
      </c>
      <c r="T53">
        <v>0</v>
      </c>
      <c r="U53" t="s">
        <v>17</v>
      </c>
      <c r="V53" t="s">
        <v>14873</v>
      </c>
      <c r="Y53" t="s">
        <v>6748</v>
      </c>
    </row>
    <row r="54" spans="1:25">
      <c r="A54" t="s">
        <v>777</v>
      </c>
      <c r="B54" t="s">
        <v>778</v>
      </c>
      <c r="C54" t="s">
        <v>48</v>
      </c>
      <c r="D54" s="554">
        <v>45119</v>
      </c>
      <c r="E54" s="554">
        <v>45212</v>
      </c>
      <c r="F54" t="s">
        <v>9075</v>
      </c>
      <c r="G54" s="556">
        <v>45256</v>
      </c>
      <c r="H54" t="s">
        <v>97</v>
      </c>
      <c r="I54" t="s">
        <v>97</v>
      </c>
      <c r="J54" t="s">
        <v>97</v>
      </c>
      <c r="K54" t="s">
        <v>275</v>
      </c>
      <c r="L54" t="s">
        <v>9135</v>
      </c>
      <c r="M54" t="s">
        <v>289</v>
      </c>
      <c r="N54">
        <v>100209552</v>
      </c>
      <c r="O54" t="s">
        <v>17721</v>
      </c>
      <c r="P54" t="s">
        <v>17736</v>
      </c>
      <c r="Q54" t="s">
        <v>2678</v>
      </c>
      <c r="R54" t="e">
        <v>#N/A</v>
      </c>
      <c r="S54">
        <v>2</v>
      </c>
      <c r="T54">
        <v>0</v>
      </c>
      <c r="U54" t="s">
        <v>180</v>
      </c>
      <c r="V54" t="s">
        <v>14873</v>
      </c>
      <c r="Y54" t="s">
        <v>6748</v>
      </c>
    </row>
    <row r="55" spans="1:25">
      <c r="A55" t="s">
        <v>826</v>
      </c>
      <c r="B55" t="s">
        <v>827</v>
      </c>
      <c r="C55" t="s">
        <v>48</v>
      </c>
      <c r="D55" s="554">
        <v>45114</v>
      </c>
      <c r="E55" s="554">
        <v>45212</v>
      </c>
      <c r="F55" t="s">
        <v>9075</v>
      </c>
      <c r="G55" s="556">
        <v>45257</v>
      </c>
      <c r="H55" t="s">
        <v>97</v>
      </c>
      <c r="I55" t="s">
        <v>97</v>
      </c>
      <c r="J55" t="s">
        <v>97</v>
      </c>
      <c r="K55" t="s">
        <v>331</v>
      </c>
      <c r="L55" t="s">
        <v>17737</v>
      </c>
      <c r="M55" t="e">
        <v>#N/A</v>
      </c>
      <c r="N55">
        <v>100209296</v>
      </c>
      <c r="O55" t="s">
        <v>17721</v>
      </c>
      <c r="P55" t="s">
        <v>9494</v>
      </c>
      <c r="Q55" t="s">
        <v>2678</v>
      </c>
      <c r="R55" t="e">
        <v>#N/A</v>
      </c>
      <c r="S55" t="e">
        <v>#N/A</v>
      </c>
      <c r="T55">
        <v>0</v>
      </c>
      <c r="U55" t="s">
        <v>176</v>
      </c>
      <c r="V55" t="s">
        <v>14873</v>
      </c>
      <c r="Y55" t="s">
        <v>6748</v>
      </c>
    </row>
    <row r="56" spans="1:25">
      <c r="A56" t="s">
        <v>780</v>
      </c>
      <c r="B56" t="s">
        <v>781</v>
      </c>
      <c r="C56" t="s">
        <v>48</v>
      </c>
      <c r="D56" s="554">
        <v>45111</v>
      </c>
      <c r="E56" s="554">
        <v>45224</v>
      </c>
      <c r="F56" t="s">
        <v>9075</v>
      </c>
      <c r="G56" s="556">
        <v>45291</v>
      </c>
      <c r="H56" t="s">
        <v>97</v>
      </c>
      <c r="I56" t="s">
        <v>97</v>
      </c>
      <c r="J56" t="s">
        <v>97</v>
      </c>
      <c r="K56" t="s">
        <v>311</v>
      </c>
      <c r="L56" t="s">
        <v>17738</v>
      </c>
      <c r="M56" t="s">
        <v>289</v>
      </c>
      <c r="N56">
        <v>100208982</v>
      </c>
      <c r="O56" t="s">
        <v>17721</v>
      </c>
      <c r="P56" t="s">
        <v>17739</v>
      </c>
      <c r="Q56" t="s">
        <v>2678</v>
      </c>
      <c r="R56" t="e">
        <v>#N/A</v>
      </c>
      <c r="S56">
        <v>1.5</v>
      </c>
      <c r="T56">
        <v>0</v>
      </c>
      <c r="U56" t="s">
        <v>20</v>
      </c>
      <c r="V56" t="s">
        <v>14873</v>
      </c>
      <c r="Y56" t="s">
        <v>6748</v>
      </c>
    </row>
    <row r="57" spans="1:25">
      <c r="A57" t="s">
        <v>2923</v>
      </c>
      <c r="B57" t="s">
        <v>2924</v>
      </c>
      <c r="C57" t="s">
        <v>48</v>
      </c>
      <c r="D57" s="554">
        <v>45133</v>
      </c>
      <c r="E57" s="554">
        <v>45209</v>
      </c>
      <c r="F57" t="s">
        <v>9075</v>
      </c>
      <c r="G57" s="556">
        <v>45271</v>
      </c>
      <c r="H57" t="s">
        <v>97</v>
      </c>
      <c r="I57" t="s">
        <v>97</v>
      </c>
      <c r="J57" t="s">
        <v>97</v>
      </c>
      <c r="K57" t="s">
        <v>2920</v>
      </c>
      <c r="L57" t="s">
        <v>2921</v>
      </c>
      <c r="M57" t="s">
        <v>289</v>
      </c>
      <c r="N57">
        <v>100211006</v>
      </c>
      <c r="O57" t="s">
        <v>17721</v>
      </c>
      <c r="P57" t="s">
        <v>9240</v>
      </c>
      <c r="Q57" t="s">
        <v>2678</v>
      </c>
      <c r="R57" t="s">
        <v>9242</v>
      </c>
      <c r="S57">
        <v>2</v>
      </c>
      <c r="T57">
        <v>0</v>
      </c>
      <c r="U57" t="s">
        <v>176</v>
      </c>
      <c r="V57" t="s">
        <v>14873</v>
      </c>
      <c r="Y57" t="s">
        <v>6748</v>
      </c>
    </row>
    <row r="58" spans="1:25">
      <c r="A58" t="s">
        <v>11437</v>
      </c>
      <c r="B58" t="s">
        <v>11438</v>
      </c>
      <c r="C58" t="s">
        <v>48</v>
      </c>
      <c r="D58" s="554">
        <v>45097</v>
      </c>
      <c r="E58" s="554">
        <v>45214</v>
      </c>
      <c r="F58" t="s">
        <v>9075</v>
      </c>
      <c r="G58" s="556">
        <v>45275</v>
      </c>
      <c r="H58" t="s">
        <v>97</v>
      </c>
      <c r="I58" t="s">
        <v>97</v>
      </c>
      <c r="J58" t="s">
        <v>97</v>
      </c>
      <c r="K58" t="s">
        <v>11435</v>
      </c>
      <c r="L58" t="s">
        <v>17740</v>
      </c>
      <c r="M58" t="s">
        <v>289</v>
      </c>
      <c r="N58">
        <v>100208863</v>
      </c>
      <c r="O58" t="s">
        <v>17721</v>
      </c>
      <c r="P58" t="e">
        <v>#N/A</v>
      </c>
      <c r="Q58" t="e">
        <v>#N/A</v>
      </c>
      <c r="R58" t="e">
        <v>#N/A</v>
      </c>
      <c r="S58">
        <v>2</v>
      </c>
      <c r="T58">
        <v>0</v>
      </c>
      <c r="U58" t="s">
        <v>17</v>
      </c>
      <c r="V58" t="s">
        <v>14873</v>
      </c>
      <c r="Y58" t="s">
        <v>6748</v>
      </c>
    </row>
    <row r="59" spans="1:25">
      <c r="A59" t="s">
        <v>853</v>
      </c>
      <c r="B59" t="s">
        <v>854</v>
      </c>
      <c r="C59" t="s">
        <v>48</v>
      </c>
      <c r="D59" s="554">
        <v>45097</v>
      </c>
      <c r="E59" s="554">
        <v>45224</v>
      </c>
      <c r="F59" t="s">
        <v>9075</v>
      </c>
      <c r="G59" s="556">
        <v>45275</v>
      </c>
      <c r="H59" t="s">
        <v>97</v>
      </c>
      <c r="I59" t="s">
        <v>97</v>
      </c>
      <c r="J59" t="s">
        <v>97</v>
      </c>
      <c r="K59" t="s">
        <v>338</v>
      </c>
      <c r="L59" t="s">
        <v>17741</v>
      </c>
      <c r="M59" t="s">
        <v>289</v>
      </c>
      <c r="N59">
        <v>100208516</v>
      </c>
      <c r="O59">
        <v>0</v>
      </c>
      <c r="P59" t="s">
        <v>9183</v>
      </c>
      <c r="Q59" t="s">
        <v>2678</v>
      </c>
      <c r="R59" t="e">
        <v>#N/A</v>
      </c>
      <c r="S59">
        <v>1</v>
      </c>
      <c r="T59">
        <v>0</v>
      </c>
      <c r="U59" t="s">
        <v>18</v>
      </c>
      <c r="V59" t="s">
        <v>14873</v>
      </c>
      <c r="Y59" t="s">
        <v>6748</v>
      </c>
    </row>
    <row r="60" spans="1:25">
      <c r="A60" t="s">
        <v>3384</v>
      </c>
      <c r="B60" t="s">
        <v>3385</v>
      </c>
      <c r="C60" t="s">
        <v>48</v>
      </c>
      <c r="D60" s="554">
        <v>45155</v>
      </c>
      <c r="E60" s="554">
        <v>45213</v>
      </c>
      <c r="F60" t="s">
        <v>499</v>
      </c>
      <c r="G60" s="556" t="s">
        <v>17715</v>
      </c>
      <c r="H60" t="s">
        <v>97</v>
      </c>
      <c r="I60" t="s">
        <v>2597</v>
      </c>
      <c r="J60" t="s">
        <v>97</v>
      </c>
      <c r="K60" t="s">
        <v>3381</v>
      </c>
      <c r="L60" t="s">
        <v>3382</v>
      </c>
      <c r="M60" t="s">
        <v>289</v>
      </c>
      <c r="N60">
        <v>100211031</v>
      </c>
      <c r="O60" t="s">
        <v>17721</v>
      </c>
      <c r="P60" t="s">
        <v>3380</v>
      </c>
      <c r="Q60" t="s">
        <v>2678</v>
      </c>
      <c r="R60" t="e">
        <v>#N/A</v>
      </c>
      <c r="S60">
        <v>2</v>
      </c>
      <c r="T60">
        <v>0</v>
      </c>
      <c r="U60" t="s">
        <v>9</v>
      </c>
      <c r="V60" t="s">
        <v>14873</v>
      </c>
      <c r="Y60" t="s">
        <v>6748</v>
      </c>
    </row>
    <row r="61" spans="1:25">
      <c r="A61" t="s">
        <v>835</v>
      </c>
      <c r="B61" t="s">
        <v>836</v>
      </c>
      <c r="C61" t="s">
        <v>48</v>
      </c>
      <c r="D61" s="554">
        <v>45111</v>
      </c>
      <c r="E61" s="554">
        <v>45206</v>
      </c>
      <c r="F61" t="s">
        <v>499</v>
      </c>
      <c r="G61" s="556" t="s">
        <v>17715</v>
      </c>
      <c r="H61" t="s">
        <v>97</v>
      </c>
      <c r="I61" t="s">
        <v>2597</v>
      </c>
      <c r="J61" t="s">
        <v>97</v>
      </c>
      <c r="K61" t="s">
        <v>345</v>
      </c>
      <c r="L61" t="s">
        <v>17742</v>
      </c>
      <c r="M61" t="e">
        <v>#N/A</v>
      </c>
      <c r="N61">
        <v>100208981</v>
      </c>
      <c r="O61" t="s">
        <v>17721</v>
      </c>
      <c r="P61" t="s">
        <v>9196</v>
      </c>
      <c r="Q61" t="s">
        <v>2678</v>
      </c>
      <c r="R61" t="s">
        <v>9198</v>
      </c>
      <c r="S61" t="e">
        <v>#N/A</v>
      </c>
      <c r="T61">
        <v>0</v>
      </c>
      <c r="U61" t="s">
        <v>176</v>
      </c>
      <c r="V61" t="s">
        <v>14873</v>
      </c>
      <c r="Y61" t="s">
        <v>6748</v>
      </c>
    </row>
    <row r="62" spans="1:25">
      <c r="A62" t="s">
        <v>786</v>
      </c>
      <c r="B62" t="s">
        <v>787</v>
      </c>
      <c r="C62" t="s">
        <v>48</v>
      </c>
      <c r="D62" s="554">
        <v>45111</v>
      </c>
      <c r="E62" s="554">
        <v>45212</v>
      </c>
      <c r="F62" t="s">
        <v>9075</v>
      </c>
      <c r="G62" s="556">
        <v>45255</v>
      </c>
      <c r="H62" t="s">
        <v>97</v>
      </c>
      <c r="I62" t="s">
        <v>97</v>
      </c>
      <c r="J62" t="s">
        <v>97</v>
      </c>
      <c r="K62" t="s">
        <v>312</v>
      </c>
      <c r="L62">
        <v>0</v>
      </c>
      <c r="M62" t="e">
        <v>#N/A</v>
      </c>
      <c r="N62">
        <v>1002089085</v>
      </c>
      <c r="O62" t="s">
        <v>17721</v>
      </c>
      <c r="P62" t="s">
        <v>17743</v>
      </c>
      <c r="Q62" t="s">
        <v>2678</v>
      </c>
      <c r="R62" t="e">
        <v>#N/A</v>
      </c>
      <c r="S62" t="e">
        <v>#N/A</v>
      </c>
      <c r="T62">
        <v>0</v>
      </c>
      <c r="U62" t="s">
        <v>20</v>
      </c>
      <c r="V62" t="s">
        <v>14873</v>
      </c>
      <c r="Y62" t="s">
        <v>6748</v>
      </c>
    </row>
    <row r="63" spans="1:25">
      <c r="A63" t="s">
        <v>11448</v>
      </c>
      <c r="B63" t="s">
        <v>11449</v>
      </c>
      <c r="C63" t="s">
        <v>48</v>
      </c>
      <c r="D63" s="554">
        <v>45114</v>
      </c>
      <c r="E63" s="554">
        <v>45229</v>
      </c>
      <c r="F63" t="s">
        <v>9075</v>
      </c>
      <c r="G63" s="556">
        <v>45249</v>
      </c>
      <c r="H63" t="s">
        <v>97</v>
      </c>
      <c r="I63" t="s">
        <v>97</v>
      </c>
      <c r="J63" t="s">
        <v>97</v>
      </c>
      <c r="K63" t="s">
        <v>11446</v>
      </c>
      <c r="L63" t="s">
        <v>11445</v>
      </c>
      <c r="M63" t="s">
        <v>16172</v>
      </c>
      <c r="N63">
        <v>0</v>
      </c>
      <c r="O63">
        <v>0</v>
      </c>
      <c r="P63" t="e">
        <v>#N/A</v>
      </c>
      <c r="Q63" t="e">
        <v>#N/A</v>
      </c>
      <c r="R63" t="e">
        <v>#N/A</v>
      </c>
      <c r="S63">
        <v>2</v>
      </c>
      <c r="T63">
        <v>0</v>
      </c>
      <c r="U63" t="s">
        <v>17</v>
      </c>
      <c r="V63" t="s">
        <v>14873</v>
      </c>
      <c r="Y63" t="s">
        <v>6748</v>
      </c>
    </row>
    <row r="64" spans="1:25">
      <c r="A64" t="s">
        <v>11455</v>
      </c>
      <c r="B64" t="s">
        <v>11456</v>
      </c>
      <c r="C64" t="s">
        <v>48</v>
      </c>
      <c r="D64" s="554">
        <v>45141</v>
      </c>
      <c r="E64" s="554">
        <v>45202</v>
      </c>
      <c r="F64" t="s">
        <v>9075</v>
      </c>
      <c r="G64" s="556">
        <v>45277</v>
      </c>
      <c r="H64" t="s">
        <v>97</v>
      </c>
      <c r="I64" t="s">
        <v>97</v>
      </c>
      <c r="J64" t="s">
        <v>97</v>
      </c>
      <c r="K64" t="s">
        <v>11453</v>
      </c>
      <c r="L64" t="s">
        <v>11452</v>
      </c>
      <c r="M64" t="s">
        <v>289</v>
      </c>
      <c r="N64">
        <v>100211247</v>
      </c>
      <c r="O64" t="s">
        <v>17727</v>
      </c>
      <c r="P64" t="e">
        <v>#N/A</v>
      </c>
      <c r="Q64" t="e">
        <v>#N/A</v>
      </c>
      <c r="R64" t="e">
        <v>#N/A</v>
      </c>
      <c r="S64">
        <v>2</v>
      </c>
      <c r="T64">
        <v>0</v>
      </c>
      <c r="U64" t="s">
        <v>17</v>
      </c>
      <c r="V64" t="s">
        <v>14873</v>
      </c>
      <c r="Y64" t="s">
        <v>6748</v>
      </c>
    </row>
    <row r="65" spans="1:25">
      <c r="A65" t="s">
        <v>2976</v>
      </c>
      <c r="B65" t="s">
        <v>2977</v>
      </c>
      <c r="C65" t="s">
        <v>48</v>
      </c>
      <c r="D65" s="554">
        <v>45114</v>
      </c>
      <c r="E65" s="554">
        <v>45208</v>
      </c>
      <c r="F65" t="s">
        <v>9075</v>
      </c>
      <c r="G65" s="556">
        <v>45265</v>
      </c>
      <c r="H65" t="s">
        <v>97</v>
      </c>
      <c r="I65" t="s">
        <v>97</v>
      </c>
      <c r="J65" t="s">
        <v>97</v>
      </c>
      <c r="K65" t="s">
        <v>2973</v>
      </c>
      <c r="L65" t="s">
        <v>2974</v>
      </c>
      <c r="M65" t="s">
        <v>289</v>
      </c>
      <c r="N65">
        <v>100209992</v>
      </c>
      <c r="O65" t="s">
        <v>17721</v>
      </c>
      <c r="P65" t="s">
        <v>9250</v>
      </c>
      <c r="Q65" t="s">
        <v>2678</v>
      </c>
      <c r="R65" t="e">
        <v>#N/A</v>
      </c>
      <c r="S65">
        <v>2</v>
      </c>
      <c r="T65">
        <v>0</v>
      </c>
      <c r="U65" t="s">
        <v>176</v>
      </c>
      <c r="V65" t="s">
        <v>14873</v>
      </c>
      <c r="Y65" t="s">
        <v>6748</v>
      </c>
    </row>
    <row r="66" spans="1:25">
      <c r="A66" t="s">
        <v>3040</v>
      </c>
      <c r="B66" t="s">
        <v>3041</v>
      </c>
      <c r="C66" t="s">
        <v>48</v>
      </c>
      <c r="D66" s="554">
        <v>45097</v>
      </c>
      <c r="E66" s="554">
        <v>45206</v>
      </c>
      <c r="F66" t="s">
        <v>9075</v>
      </c>
      <c r="G66" s="556">
        <v>45266</v>
      </c>
      <c r="H66" t="s">
        <v>97</v>
      </c>
      <c r="I66" t="s">
        <v>97</v>
      </c>
      <c r="J66" t="s">
        <v>97</v>
      </c>
      <c r="K66" t="s">
        <v>3037</v>
      </c>
      <c r="L66" t="s">
        <v>3038</v>
      </c>
      <c r="M66" t="s">
        <v>289</v>
      </c>
      <c r="N66">
        <v>100210151</v>
      </c>
      <c r="O66" t="s">
        <v>17721</v>
      </c>
      <c r="P66" t="s">
        <v>9252</v>
      </c>
      <c r="Q66" t="s">
        <v>2678</v>
      </c>
      <c r="R66" t="e">
        <v>#N/A</v>
      </c>
      <c r="S66">
        <v>1</v>
      </c>
      <c r="T66">
        <v>0</v>
      </c>
      <c r="U66" t="s">
        <v>176</v>
      </c>
      <c r="V66" t="s">
        <v>14873</v>
      </c>
      <c r="Y66" t="s">
        <v>6748</v>
      </c>
    </row>
    <row r="67" spans="1:25">
      <c r="A67" t="s">
        <v>856</v>
      </c>
      <c r="B67" t="s">
        <v>857</v>
      </c>
      <c r="C67" t="s">
        <v>48</v>
      </c>
      <c r="D67" s="554">
        <v>45162</v>
      </c>
      <c r="E67" s="554">
        <v>45212</v>
      </c>
      <c r="F67" t="s">
        <v>9075</v>
      </c>
      <c r="G67" s="556">
        <v>45267</v>
      </c>
      <c r="H67" t="s">
        <v>97</v>
      </c>
      <c r="I67" t="s">
        <v>97</v>
      </c>
      <c r="J67" t="s">
        <v>97</v>
      </c>
      <c r="K67" t="s">
        <v>339</v>
      </c>
      <c r="L67" t="s">
        <v>17744</v>
      </c>
      <c r="M67" t="e">
        <v>#N/A</v>
      </c>
      <c r="N67">
        <v>100210158</v>
      </c>
      <c r="O67">
        <v>0</v>
      </c>
      <c r="P67" t="s">
        <v>9185</v>
      </c>
      <c r="Q67" t="s">
        <v>2678</v>
      </c>
      <c r="R67" t="e">
        <v>#N/A</v>
      </c>
      <c r="S67" t="e">
        <v>#N/A</v>
      </c>
      <c r="T67">
        <v>0</v>
      </c>
      <c r="U67" t="s">
        <v>129</v>
      </c>
      <c r="V67" t="s">
        <v>14873</v>
      </c>
      <c r="Y67" t="s">
        <v>6748</v>
      </c>
    </row>
    <row r="68" spans="1:25">
      <c r="A68" t="s">
        <v>859</v>
      </c>
      <c r="B68" t="s">
        <v>860</v>
      </c>
      <c r="C68" t="s">
        <v>48</v>
      </c>
      <c r="D68" s="554">
        <v>45097</v>
      </c>
      <c r="E68" s="554">
        <v>45212</v>
      </c>
      <c r="F68" t="s">
        <v>9075</v>
      </c>
      <c r="G68" s="556">
        <v>45255</v>
      </c>
      <c r="H68" t="s">
        <v>97</v>
      </c>
      <c r="I68" t="s">
        <v>97</v>
      </c>
      <c r="J68" t="s">
        <v>97</v>
      </c>
      <c r="K68" t="s">
        <v>280</v>
      </c>
      <c r="L68" t="s">
        <v>7373</v>
      </c>
      <c r="M68" t="s">
        <v>289</v>
      </c>
      <c r="N68">
        <v>100210137</v>
      </c>
      <c r="O68" t="s">
        <v>17721</v>
      </c>
      <c r="P68" t="s">
        <v>17745</v>
      </c>
      <c r="Q68" t="s">
        <v>2678</v>
      </c>
      <c r="R68" t="e">
        <v>#N/A</v>
      </c>
      <c r="S68">
        <v>1</v>
      </c>
      <c r="T68">
        <v>0</v>
      </c>
      <c r="U68" t="s">
        <v>19</v>
      </c>
      <c r="V68" t="s">
        <v>14873</v>
      </c>
      <c r="Y68" t="s">
        <v>6748</v>
      </c>
    </row>
    <row r="69" spans="1:25">
      <c r="A69" t="s">
        <v>817</v>
      </c>
      <c r="B69" t="s">
        <v>818</v>
      </c>
      <c r="C69" t="s">
        <v>48</v>
      </c>
      <c r="D69" s="554">
        <v>45097</v>
      </c>
      <c r="E69" s="554">
        <v>45212</v>
      </c>
      <c r="F69" t="s">
        <v>9075</v>
      </c>
      <c r="G69" s="556">
        <v>45255</v>
      </c>
      <c r="H69" t="s">
        <v>97</v>
      </c>
      <c r="I69" t="s">
        <v>97</v>
      </c>
      <c r="J69" t="s">
        <v>97</v>
      </c>
      <c r="K69" t="s">
        <v>328</v>
      </c>
      <c r="L69" t="s">
        <v>17746</v>
      </c>
      <c r="M69" t="s">
        <v>289</v>
      </c>
      <c r="N69">
        <v>100210152</v>
      </c>
      <c r="O69" t="s">
        <v>17721</v>
      </c>
      <c r="P69" t="s">
        <v>9168</v>
      </c>
      <c r="Q69" t="s">
        <v>2678</v>
      </c>
      <c r="R69" t="e">
        <v>#N/A</v>
      </c>
      <c r="S69">
        <v>1</v>
      </c>
      <c r="T69">
        <v>0</v>
      </c>
      <c r="U69" t="s">
        <v>129</v>
      </c>
      <c r="V69" t="s">
        <v>14873</v>
      </c>
      <c r="Y69" t="s">
        <v>6748</v>
      </c>
    </row>
    <row r="70" spans="1:25">
      <c r="A70" t="s">
        <v>3045</v>
      </c>
      <c r="B70" t="s">
        <v>3046</v>
      </c>
      <c r="C70" t="s">
        <v>48</v>
      </c>
      <c r="D70" s="554">
        <v>45133</v>
      </c>
      <c r="E70" s="554">
        <v>45211</v>
      </c>
      <c r="F70" t="s">
        <v>9075</v>
      </c>
      <c r="G70" s="556">
        <v>45261</v>
      </c>
      <c r="H70" t="s">
        <v>97</v>
      </c>
      <c r="I70" t="s">
        <v>97</v>
      </c>
      <c r="J70" t="s">
        <v>97</v>
      </c>
      <c r="K70" t="s">
        <v>3042</v>
      </c>
      <c r="L70" t="s">
        <v>3043</v>
      </c>
      <c r="M70" t="s">
        <v>289</v>
      </c>
      <c r="N70">
        <v>100210047</v>
      </c>
      <c r="O70" t="s">
        <v>17721</v>
      </c>
      <c r="P70" t="s">
        <v>9260</v>
      </c>
      <c r="Q70" t="s">
        <v>1091</v>
      </c>
      <c r="R70" t="e">
        <v>#N/A</v>
      </c>
      <c r="S70">
        <v>2</v>
      </c>
      <c r="T70">
        <v>0</v>
      </c>
      <c r="U70" t="s">
        <v>9</v>
      </c>
      <c r="V70" t="s">
        <v>14873</v>
      </c>
      <c r="Y70" t="s">
        <v>6748</v>
      </c>
    </row>
    <row r="71" spans="1:25">
      <c r="A71" t="s">
        <v>838</v>
      </c>
      <c r="B71" t="s">
        <v>839</v>
      </c>
      <c r="C71" t="s">
        <v>48</v>
      </c>
      <c r="D71" s="554">
        <v>45097</v>
      </c>
      <c r="E71" s="554">
        <v>45212</v>
      </c>
      <c r="F71" t="s">
        <v>9075</v>
      </c>
      <c r="G71" s="556">
        <v>45274</v>
      </c>
      <c r="H71" t="s">
        <v>97</v>
      </c>
      <c r="I71" t="s">
        <v>97</v>
      </c>
      <c r="J71" t="s">
        <v>97</v>
      </c>
      <c r="K71" t="s">
        <v>279</v>
      </c>
      <c r="L71" t="s">
        <v>9138</v>
      </c>
      <c r="M71" t="s">
        <v>289</v>
      </c>
      <c r="N71">
        <v>100210159</v>
      </c>
      <c r="O71" t="s">
        <v>17721</v>
      </c>
      <c r="P71" t="s">
        <v>17747</v>
      </c>
      <c r="Q71" t="s">
        <v>2678</v>
      </c>
      <c r="R71" t="e">
        <v>#N/A</v>
      </c>
      <c r="S71">
        <v>1</v>
      </c>
      <c r="T71">
        <v>0</v>
      </c>
      <c r="U71" t="s">
        <v>20</v>
      </c>
      <c r="V71" t="s">
        <v>14873</v>
      </c>
      <c r="Y71" t="s">
        <v>6748</v>
      </c>
    </row>
    <row r="72" spans="1:25">
      <c r="A72" t="s">
        <v>841</v>
      </c>
      <c r="B72" t="s">
        <v>842</v>
      </c>
      <c r="C72" t="s">
        <v>48</v>
      </c>
      <c r="D72" s="554">
        <v>45097</v>
      </c>
      <c r="E72" s="554">
        <v>45212</v>
      </c>
      <c r="F72" t="s">
        <v>9075</v>
      </c>
      <c r="G72" s="556">
        <v>45274</v>
      </c>
      <c r="H72" t="s">
        <v>97</v>
      </c>
      <c r="I72" t="s">
        <v>97</v>
      </c>
      <c r="J72" t="s">
        <v>97</v>
      </c>
      <c r="K72" t="s">
        <v>334</v>
      </c>
      <c r="L72" t="e">
        <v>#N/A</v>
      </c>
      <c r="M72" t="e">
        <v>#N/A</v>
      </c>
      <c r="N72" t="e">
        <v>#N/A</v>
      </c>
      <c r="O72" t="e">
        <v>#N/A</v>
      </c>
      <c r="P72" t="s">
        <v>9179</v>
      </c>
      <c r="Q72" t="s">
        <v>3349</v>
      </c>
      <c r="R72" t="e">
        <v>#N/A</v>
      </c>
      <c r="S72" t="e">
        <v>#N/A</v>
      </c>
      <c r="T72">
        <v>0</v>
      </c>
      <c r="U72" t="s">
        <v>129</v>
      </c>
      <c r="V72" t="s">
        <v>14873</v>
      </c>
      <c r="Y72" t="s">
        <v>6748</v>
      </c>
    </row>
    <row r="73" spans="1:25">
      <c r="A73" t="s">
        <v>807</v>
      </c>
      <c r="B73" t="s">
        <v>808</v>
      </c>
      <c r="C73" t="s">
        <v>48</v>
      </c>
      <c r="D73" s="554">
        <v>45111</v>
      </c>
      <c r="E73" s="554">
        <v>45212</v>
      </c>
      <c r="F73" t="s">
        <v>9075</v>
      </c>
      <c r="G73" s="556">
        <v>45257</v>
      </c>
      <c r="H73" t="s">
        <v>97</v>
      </c>
      <c r="I73" t="s">
        <v>97</v>
      </c>
      <c r="J73" t="s">
        <v>97</v>
      </c>
      <c r="K73" t="s">
        <v>344</v>
      </c>
      <c r="L73" t="e">
        <v>#N/A</v>
      </c>
      <c r="M73" t="e">
        <v>#N/A</v>
      </c>
      <c r="N73" t="e">
        <v>#N/A</v>
      </c>
      <c r="O73" t="e">
        <v>#N/A</v>
      </c>
      <c r="P73" t="s">
        <v>9192</v>
      </c>
      <c r="Q73" t="s">
        <v>3349</v>
      </c>
      <c r="R73" t="e">
        <v>#N/A</v>
      </c>
      <c r="S73" t="e">
        <v>#N/A</v>
      </c>
      <c r="T73">
        <v>19866</v>
      </c>
      <c r="U73" t="s">
        <v>9</v>
      </c>
      <c r="V73" t="s">
        <v>14873</v>
      </c>
      <c r="Y73" t="s">
        <v>6748</v>
      </c>
    </row>
    <row r="74" spans="1:25">
      <c r="A74" t="s">
        <v>810</v>
      </c>
      <c r="B74" t="s">
        <v>811</v>
      </c>
      <c r="C74" t="s">
        <v>48</v>
      </c>
      <c r="D74" s="554">
        <v>45111</v>
      </c>
      <c r="E74" s="554">
        <v>45212</v>
      </c>
      <c r="F74" t="s">
        <v>9075</v>
      </c>
      <c r="G74" s="556">
        <v>45267</v>
      </c>
      <c r="H74" t="s">
        <v>97</v>
      </c>
      <c r="I74" t="s">
        <v>97</v>
      </c>
      <c r="J74" t="s">
        <v>97</v>
      </c>
      <c r="K74" t="s">
        <v>325</v>
      </c>
      <c r="L74" t="s">
        <v>17748</v>
      </c>
      <c r="M74" t="s">
        <v>289</v>
      </c>
      <c r="N74">
        <v>100209664</v>
      </c>
      <c r="O74" t="s">
        <v>17721</v>
      </c>
      <c r="P74" t="s">
        <v>17749</v>
      </c>
      <c r="Q74" t="s">
        <v>2678</v>
      </c>
      <c r="R74" t="e">
        <v>#N/A</v>
      </c>
      <c r="S74">
        <v>2</v>
      </c>
      <c r="T74">
        <v>0</v>
      </c>
      <c r="U74" t="s">
        <v>20</v>
      </c>
      <c r="V74" t="s">
        <v>14873</v>
      </c>
      <c r="Y74" t="s">
        <v>6748</v>
      </c>
    </row>
    <row r="75" spans="1:25">
      <c r="A75" t="s">
        <v>764</v>
      </c>
      <c r="B75" t="s">
        <v>765</v>
      </c>
      <c r="C75" t="s">
        <v>48</v>
      </c>
      <c r="D75" s="554">
        <v>45097</v>
      </c>
      <c r="E75" s="554">
        <v>45212</v>
      </c>
      <c r="F75" t="s">
        <v>9075</v>
      </c>
      <c r="G75" s="556">
        <v>45263</v>
      </c>
      <c r="H75" t="s">
        <v>97</v>
      </c>
      <c r="I75" t="s">
        <v>97</v>
      </c>
      <c r="J75" t="s">
        <v>97</v>
      </c>
      <c r="K75" t="s">
        <v>154</v>
      </c>
      <c r="L75" t="e">
        <v>#N/A</v>
      </c>
      <c r="M75" t="e">
        <v>#N/A</v>
      </c>
      <c r="N75" t="e">
        <v>#N/A</v>
      </c>
      <c r="O75" t="e">
        <v>#N/A</v>
      </c>
      <c r="P75" t="s">
        <v>7171</v>
      </c>
      <c r="Q75" t="s">
        <v>2678</v>
      </c>
      <c r="R75" t="e">
        <v>#N/A</v>
      </c>
      <c r="S75" t="e">
        <v>#N/A</v>
      </c>
      <c r="T75">
        <v>3834.99</v>
      </c>
      <c r="U75" t="s">
        <v>20</v>
      </c>
      <c r="V75" t="s">
        <v>14873</v>
      </c>
      <c r="Y75" t="s">
        <v>6748</v>
      </c>
    </row>
    <row r="76" spans="1:25">
      <c r="A76" t="s">
        <v>820</v>
      </c>
      <c r="B76" t="s">
        <v>821</v>
      </c>
      <c r="C76" t="s">
        <v>48</v>
      </c>
      <c r="D76" s="554">
        <v>45112</v>
      </c>
      <c r="E76" s="554">
        <v>45212</v>
      </c>
      <c r="F76" t="s">
        <v>9075</v>
      </c>
      <c r="G76" s="556">
        <v>45267</v>
      </c>
      <c r="H76" t="s">
        <v>97</v>
      </c>
      <c r="I76" t="s">
        <v>97</v>
      </c>
      <c r="J76" t="s">
        <v>97</v>
      </c>
      <c r="K76" t="s">
        <v>329</v>
      </c>
      <c r="L76" t="s">
        <v>9465</v>
      </c>
      <c r="M76" t="s">
        <v>289</v>
      </c>
      <c r="N76">
        <v>100209663</v>
      </c>
      <c r="O76" t="s">
        <v>17721</v>
      </c>
      <c r="P76" t="s">
        <v>9169</v>
      </c>
      <c r="Q76" t="s">
        <v>2678</v>
      </c>
      <c r="R76" t="e">
        <v>#N/A</v>
      </c>
      <c r="S76">
        <v>2</v>
      </c>
      <c r="T76">
        <v>0</v>
      </c>
      <c r="U76" t="s">
        <v>129</v>
      </c>
      <c r="V76" t="s">
        <v>14873</v>
      </c>
      <c r="Y76" t="s">
        <v>6748</v>
      </c>
    </row>
    <row r="77" spans="1:25">
      <c r="A77" t="s">
        <v>11460</v>
      </c>
      <c r="B77" t="s">
        <v>11461</v>
      </c>
      <c r="C77" t="s">
        <v>48</v>
      </c>
      <c r="D77" s="554">
        <v>45170</v>
      </c>
      <c r="E77" s="554">
        <v>45219</v>
      </c>
      <c r="F77" t="s">
        <v>499</v>
      </c>
      <c r="G77" s="556" t="s">
        <v>17715</v>
      </c>
      <c r="H77" t="s">
        <v>97</v>
      </c>
      <c r="I77" t="s">
        <v>97</v>
      </c>
      <c r="J77" t="s">
        <v>2597</v>
      </c>
      <c r="K77" t="s">
        <v>11458</v>
      </c>
      <c r="L77" t="s">
        <v>17750</v>
      </c>
      <c r="M77" t="s">
        <v>16301</v>
      </c>
      <c r="N77">
        <v>0</v>
      </c>
      <c r="O77">
        <v>0</v>
      </c>
      <c r="P77" t="e">
        <v>#N/A</v>
      </c>
      <c r="Q77" t="e">
        <v>#N/A</v>
      </c>
      <c r="R77" t="e">
        <v>#N/A</v>
      </c>
      <c r="S77">
        <v>8</v>
      </c>
      <c r="T77">
        <v>0</v>
      </c>
      <c r="U77" t="s">
        <v>17</v>
      </c>
      <c r="V77" t="s">
        <v>14873</v>
      </c>
      <c r="Y77" t="s">
        <v>6748</v>
      </c>
    </row>
    <row r="78" spans="1:25">
      <c r="A78" t="s">
        <v>844</v>
      </c>
      <c r="B78" t="s">
        <v>845</v>
      </c>
      <c r="C78" t="s">
        <v>48</v>
      </c>
      <c r="D78" s="554">
        <v>45114</v>
      </c>
      <c r="E78" s="554">
        <v>45212</v>
      </c>
      <c r="F78" t="s">
        <v>9075</v>
      </c>
      <c r="G78" s="556">
        <v>45275</v>
      </c>
      <c r="H78" t="s">
        <v>97</v>
      </c>
      <c r="I78" t="s">
        <v>97</v>
      </c>
      <c r="J78" t="s">
        <v>97</v>
      </c>
      <c r="K78" t="s">
        <v>335</v>
      </c>
      <c r="L78" t="e">
        <v>#N/A</v>
      </c>
      <c r="M78" t="e">
        <v>#N/A</v>
      </c>
      <c r="N78" t="e">
        <v>#N/A</v>
      </c>
      <c r="O78" t="e">
        <v>#N/A</v>
      </c>
      <c r="P78" t="s">
        <v>9181</v>
      </c>
      <c r="Q78" t="s">
        <v>1091</v>
      </c>
      <c r="R78" t="e">
        <v>#N/A</v>
      </c>
      <c r="S78" t="e">
        <v>#N/A</v>
      </c>
      <c r="T78">
        <v>0</v>
      </c>
      <c r="U78" t="s">
        <v>129</v>
      </c>
      <c r="V78" t="s">
        <v>14873</v>
      </c>
      <c r="Y78" t="s">
        <v>6748</v>
      </c>
    </row>
    <row r="79" spans="1:25">
      <c r="A79" t="s">
        <v>2618</v>
      </c>
      <c r="B79" t="s">
        <v>2619</v>
      </c>
      <c r="C79" t="s">
        <v>1104</v>
      </c>
      <c r="D79" s="554">
        <v>45103</v>
      </c>
      <c r="E79" s="554">
        <v>45211</v>
      </c>
      <c r="F79" t="s">
        <v>8231</v>
      </c>
      <c r="G79" s="556" t="s">
        <v>17715</v>
      </c>
      <c r="H79" t="s">
        <v>2597</v>
      </c>
      <c r="I79" t="s">
        <v>97</v>
      </c>
      <c r="J79" t="s">
        <v>97</v>
      </c>
      <c r="K79" t="s">
        <v>1100</v>
      </c>
      <c r="L79" t="s">
        <v>1950</v>
      </c>
      <c r="M79" t="s">
        <v>289</v>
      </c>
      <c r="N79">
        <v>100209640</v>
      </c>
      <c r="O79" t="s">
        <v>17721</v>
      </c>
      <c r="P79" t="s">
        <v>1105</v>
      </c>
      <c r="Q79" t="s">
        <v>2678</v>
      </c>
      <c r="R79" t="s">
        <v>2153</v>
      </c>
      <c r="S79">
        <v>0.3</v>
      </c>
      <c r="T79">
        <v>0</v>
      </c>
      <c r="U79" t="s">
        <v>129</v>
      </c>
      <c r="V79" t="s">
        <v>14873</v>
      </c>
      <c r="Y79" t="s">
        <v>6748</v>
      </c>
    </row>
    <row r="80" spans="1:25">
      <c r="A80" t="s">
        <v>3160</v>
      </c>
      <c r="B80" t="s">
        <v>3161</v>
      </c>
      <c r="C80" t="s">
        <v>1104</v>
      </c>
      <c r="D80" s="554">
        <v>45145</v>
      </c>
      <c r="E80" s="554">
        <v>45207</v>
      </c>
      <c r="F80" t="s">
        <v>499</v>
      </c>
      <c r="G80" s="556" t="s">
        <v>17715</v>
      </c>
      <c r="H80" t="s">
        <v>97</v>
      </c>
      <c r="I80" t="s">
        <v>2597</v>
      </c>
      <c r="J80" t="s">
        <v>97</v>
      </c>
      <c r="K80" t="s">
        <v>1416</v>
      </c>
      <c r="L80" t="s">
        <v>1943</v>
      </c>
      <c r="M80" t="s">
        <v>289</v>
      </c>
      <c r="N80">
        <v>100210447</v>
      </c>
      <c r="O80" t="s">
        <v>17721</v>
      </c>
      <c r="P80" t="s">
        <v>1418</v>
      </c>
      <c r="Q80" t="s">
        <v>2678</v>
      </c>
      <c r="R80" t="s">
        <v>9431</v>
      </c>
      <c r="S80">
        <v>1</v>
      </c>
      <c r="T80">
        <v>0</v>
      </c>
      <c r="U80" t="s">
        <v>129</v>
      </c>
      <c r="V80" t="s">
        <v>14873</v>
      </c>
      <c r="Y80" t="s">
        <v>6748</v>
      </c>
    </row>
    <row r="81" spans="1:25">
      <c r="A81" t="s">
        <v>12351</v>
      </c>
      <c r="B81" t="s">
        <v>12354</v>
      </c>
      <c r="C81" t="s">
        <v>1104</v>
      </c>
      <c r="D81" s="554">
        <v>45175</v>
      </c>
      <c r="E81" s="554">
        <v>45229</v>
      </c>
      <c r="F81" t="s">
        <v>499</v>
      </c>
      <c r="G81" s="556">
        <v>45222</v>
      </c>
      <c r="H81" t="s">
        <v>97</v>
      </c>
      <c r="I81" t="s">
        <v>97</v>
      </c>
      <c r="J81" t="s">
        <v>2597</v>
      </c>
      <c r="K81" t="s">
        <v>12349</v>
      </c>
      <c r="L81" t="e">
        <v>#N/A</v>
      </c>
      <c r="M81" t="e">
        <v>#N/A</v>
      </c>
      <c r="N81" t="e">
        <v>#N/A</v>
      </c>
      <c r="O81" t="e">
        <v>#N/A</v>
      </c>
      <c r="P81" t="s">
        <v>12350</v>
      </c>
      <c r="Q81" t="s">
        <v>2678</v>
      </c>
      <c r="R81" t="e">
        <v>#N/A</v>
      </c>
      <c r="S81" t="e">
        <v>#N/A</v>
      </c>
      <c r="T81" t="e">
        <v>#N/A</v>
      </c>
      <c r="U81" t="e">
        <v>#N/A</v>
      </c>
      <c r="V81" t="s">
        <v>14873</v>
      </c>
      <c r="Y81" t="s">
        <v>6748</v>
      </c>
    </row>
    <row r="82" spans="1:25">
      <c r="A82" t="s">
        <v>12358</v>
      </c>
      <c r="B82" t="s">
        <v>12361</v>
      </c>
      <c r="C82" t="s">
        <v>1104</v>
      </c>
      <c r="D82" s="554">
        <v>45175</v>
      </c>
      <c r="E82" s="554">
        <v>45229</v>
      </c>
      <c r="F82" t="s">
        <v>499</v>
      </c>
      <c r="G82" s="556">
        <v>45249</v>
      </c>
      <c r="H82" t="s">
        <v>97</v>
      </c>
      <c r="I82" t="s">
        <v>97</v>
      </c>
      <c r="J82" t="s">
        <v>2597</v>
      </c>
      <c r="K82" t="s">
        <v>12356</v>
      </c>
      <c r="L82" t="e">
        <v>#N/A</v>
      </c>
      <c r="M82" t="e">
        <v>#N/A</v>
      </c>
      <c r="N82" t="e">
        <v>#N/A</v>
      </c>
      <c r="O82" t="e">
        <v>#N/A</v>
      </c>
      <c r="P82" t="s">
        <v>12357</v>
      </c>
      <c r="Q82" t="s">
        <v>2678</v>
      </c>
      <c r="R82" t="e">
        <v>#N/A</v>
      </c>
      <c r="S82" t="e">
        <v>#N/A</v>
      </c>
      <c r="T82" t="e">
        <v>#N/A</v>
      </c>
      <c r="U82" t="e">
        <v>#N/A</v>
      </c>
      <c r="V82" t="s">
        <v>14873</v>
      </c>
      <c r="Y82" t="s">
        <v>6748</v>
      </c>
    </row>
    <row r="83" spans="1:25">
      <c r="A83" t="s">
        <v>2859</v>
      </c>
      <c r="B83" t="s">
        <v>2860</v>
      </c>
      <c r="C83" t="s">
        <v>1104</v>
      </c>
      <c r="D83" s="554">
        <v>45135</v>
      </c>
      <c r="E83" s="554">
        <v>45214</v>
      </c>
      <c r="F83" t="s">
        <v>9075</v>
      </c>
      <c r="G83" s="556">
        <v>45335</v>
      </c>
      <c r="H83" t="s">
        <v>97</v>
      </c>
      <c r="I83" t="s">
        <v>97</v>
      </c>
      <c r="J83" t="s">
        <v>97</v>
      </c>
      <c r="K83" t="s">
        <v>1243</v>
      </c>
      <c r="L83" t="s">
        <v>1931</v>
      </c>
      <c r="M83" t="s">
        <v>289</v>
      </c>
      <c r="N83">
        <v>100210277</v>
      </c>
      <c r="O83" t="s">
        <v>17721</v>
      </c>
      <c r="P83" t="s">
        <v>2856</v>
      </c>
      <c r="Q83" t="s">
        <v>2678</v>
      </c>
      <c r="R83" t="s">
        <v>9299</v>
      </c>
      <c r="S83">
        <v>5.2</v>
      </c>
      <c r="T83" t="e">
        <v>#N/A</v>
      </c>
      <c r="U83" t="s">
        <v>176</v>
      </c>
      <c r="V83" t="s">
        <v>14873</v>
      </c>
      <c r="Y83" t="s">
        <v>6748</v>
      </c>
    </row>
    <row r="84" spans="1:25">
      <c r="A84" t="s">
        <v>3353</v>
      </c>
      <c r="B84" t="s">
        <v>3354</v>
      </c>
      <c r="C84" t="s">
        <v>1104</v>
      </c>
      <c r="D84" s="554">
        <v>45140</v>
      </c>
      <c r="E84" s="554">
        <v>45202</v>
      </c>
      <c r="F84" t="s">
        <v>499</v>
      </c>
      <c r="G84" s="556" t="s">
        <v>17715</v>
      </c>
      <c r="H84" t="s">
        <v>97</v>
      </c>
      <c r="I84" t="s">
        <v>2597</v>
      </c>
      <c r="J84" t="s">
        <v>97</v>
      </c>
      <c r="K84" t="s">
        <v>1469</v>
      </c>
      <c r="L84" t="s">
        <v>1925</v>
      </c>
      <c r="M84" t="s">
        <v>289</v>
      </c>
      <c r="N84">
        <v>100210221</v>
      </c>
      <c r="O84" t="s">
        <v>17721</v>
      </c>
      <c r="P84" t="s">
        <v>1471</v>
      </c>
      <c r="Q84" t="s">
        <v>2678</v>
      </c>
      <c r="R84" t="s">
        <v>9518</v>
      </c>
      <c r="S84">
        <v>0.3</v>
      </c>
      <c r="T84" t="e">
        <v>#N/A</v>
      </c>
      <c r="U84" t="s">
        <v>20</v>
      </c>
      <c r="V84" t="s">
        <v>14873</v>
      </c>
      <c r="Y84" t="s">
        <v>6748</v>
      </c>
    </row>
    <row r="85" spans="1:25">
      <c r="A85" t="s">
        <v>3423</v>
      </c>
      <c r="B85" t="s">
        <v>3424</v>
      </c>
      <c r="C85" t="s">
        <v>1104</v>
      </c>
      <c r="D85" s="554">
        <v>45155</v>
      </c>
      <c r="E85" s="554">
        <v>45216</v>
      </c>
      <c r="F85" t="s">
        <v>499</v>
      </c>
      <c r="G85" s="556">
        <v>45202</v>
      </c>
      <c r="H85" t="s">
        <v>97</v>
      </c>
      <c r="I85" t="s">
        <v>2597</v>
      </c>
      <c r="J85" t="s">
        <v>97</v>
      </c>
      <c r="K85" t="s">
        <v>1496</v>
      </c>
      <c r="L85" t="s">
        <v>1842</v>
      </c>
      <c r="M85" t="s">
        <v>289</v>
      </c>
      <c r="N85">
        <v>100210666</v>
      </c>
      <c r="O85" t="s">
        <v>17721</v>
      </c>
      <c r="P85" t="s">
        <v>1497</v>
      </c>
      <c r="Q85" t="s">
        <v>2678</v>
      </c>
      <c r="R85" t="s">
        <v>5140</v>
      </c>
      <c r="S85">
        <v>1.6</v>
      </c>
      <c r="T85">
        <v>0</v>
      </c>
      <c r="U85" t="s">
        <v>20</v>
      </c>
      <c r="V85" t="s">
        <v>14873</v>
      </c>
      <c r="Y85" t="s">
        <v>6748</v>
      </c>
    </row>
    <row r="86" spans="1:25">
      <c r="A86" t="s">
        <v>3061</v>
      </c>
      <c r="B86" t="s">
        <v>3062</v>
      </c>
      <c r="C86" t="s">
        <v>1104</v>
      </c>
      <c r="D86" s="554">
        <v>45135</v>
      </c>
      <c r="E86" s="554">
        <v>45214</v>
      </c>
      <c r="F86" t="s">
        <v>9075</v>
      </c>
      <c r="G86" s="556">
        <v>45253</v>
      </c>
      <c r="H86" t="s">
        <v>97</v>
      </c>
      <c r="I86" t="s">
        <v>97</v>
      </c>
      <c r="J86" t="s">
        <v>97</v>
      </c>
      <c r="K86" t="s">
        <v>1370</v>
      </c>
      <c r="L86" t="s">
        <v>1845</v>
      </c>
      <c r="M86" t="s">
        <v>289</v>
      </c>
      <c r="N86">
        <v>100210223</v>
      </c>
      <c r="O86" t="s">
        <v>17721</v>
      </c>
      <c r="P86" t="s">
        <v>1374</v>
      </c>
      <c r="Q86" t="s">
        <v>2678</v>
      </c>
      <c r="R86" t="s">
        <v>5140</v>
      </c>
      <c r="S86">
        <v>1.7</v>
      </c>
      <c r="T86">
        <v>0</v>
      </c>
      <c r="U86" t="s">
        <v>20</v>
      </c>
      <c r="V86" t="s">
        <v>14873</v>
      </c>
      <c r="Y86" t="s">
        <v>6748</v>
      </c>
    </row>
    <row r="87" spans="1:25">
      <c r="A87" t="s">
        <v>12367</v>
      </c>
      <c r="B87" t="s">
        <v>12368</v>
      </c>
      <c r="C87" t="s">
        <v>2603</v>
      </c>
      <c r="D87" s="554">
        <v>44608</v>
      </c>
      <c r="E87" s="554">
        <v>45214</v>
      </c>
      <c r="F87" t="s">
        <v>8231</v>
      </c>
      <c r="G87" s="556" t="s">
        <v>17715</v>
      </c>
      <c r="H87" t="s">
        <v>2597</v>
      </c>
      <c r="I87" t="s">
        <v>97</v>
      </c>
      <c r="J87" t="s">
        <v>97</v>
      </c>
      <c r="K87" t="s">
        <v>12365</v>
      </c>
      <c r="L87" t="e">
        <v>#N/A</v>
      </c>
      <c r="M87" t="e">
        <v>#N/A</v>
      </c>
      <c r="N87" t="e">
        <v>#N/A</v>
      </c>
      <c r="O87" t="e">
        <v>#N/A</v>
      </c>
      <c r="P87" t="s">
        <v>12366</v>
      </c>
      <c r="Q87" t="s">
        <v>2678</v>
      </c>
      <c r="R87" t="e">
        <v>#N/A</v>
      </c>
      <c r="S87" t="e">
        <v>#N/A</v>
      </c>
      <c r="T87" t="e">
        <v>#N/A</v>
      </c>
      <c r="U87" t="e">
        <v>#N/A</v>
      </c>
      <c r="V87" t="s">
        <v>17751</v>
      </c>
      <c r="X87" t="s">
        <v>17752</v>
      </c>
      <c r="Y87" t="s">
        <v>17753</v>
      </c>
    </row>
    <row r="88" spans="1:25">
      <c r="A88" t="s">
        <v>3511</v>
      </c>
      <c r="B88" t="s">
        <v>3512</v>
      </c>
      <c r="C88" t="s">
        <v>2749</v>
      </c>
      <c r="D88" s="554">
        <v>45168</v>
      </c>
      <c r="E88" s="554">
        <v>45214</v>
      </c>
      <c r="F88" t="s">
        <v>499</v>
      </c>
      <c r="G88" s="556" t="s">
        <v>17715</v>
      </c>
      <c r="H88" t="s">
        <v>97</v>
      </c>
      <c r="I88" t="s">
        <v>2597</v>
      </c>
      <c r="J88" t="s">
        <v>97</v>
      </c>
      <c r="K88" t="s">
        <v>3508</v>
      </c>
      <c r="L88" t="s">
        <v>3509</v>
      </c>
      <c r="M88" t="s">
        <v>289</v>
      </c>
      <c r="N88">
        <v>100210953</v>
      </c>
      <c r="O88" t="s">
        <v>17721</v>
      </c>
      <c r="P88" t="s">
        <v>3507</v>
      </c>
      <c r="Q88">
        <v>0</v>
      </c>
      <c r="R88" t="e">
        <v>#N/A</v>
      </c>
      <c r="S88">
        <v>2.5499999999999998</v>
      </c>
      <c r="T88">
        <v>0</v>
      </c>
      <c r="U88" t="s">
        <v>129</v>
      </c>
      <c r="V88" t="s">
        <v>14873</v>
      </c>
      <c r="Y88" t="s">
        <v>6748</v>
      </c>
    </row>
    <row r="89" spans="1:25">
      <c r="A89" t="s">
        <v>3411</v>
      </c>
      <c r="B89" t="s">
        <v>3412</v>
      </c>
      <c r="C89" t="s">
        <v>2749</v>
      </c>
      <c r="D89" s="554">
        <v>44900</v>
      </c>
      <c r="E89" s="554">
        <v>45214</v>
      </c>
      <c r="F89" t="s">
        <v>499</v>
      </c>
      <c r="G89" s="556">
        <v>45198</v>
      </c>
      <c r="H89" t="s">
        <v>97</v>
      </c>
      <c r="I89" t="s">
        <v>2597</v>
      </c>
      <c r="J89" t="s">
        <v>97</v>
      </c>
      <c r="K89" t="s">
        <v>3408</v>
      </c>
      <c r="L89" t="s">
        <v>3409</v>
      </c>
      <c r="M89" t="s">
        <v>289</v>
      </c>
      <c r="N89">
        <v>100203419</v>
      </c>
      <c r="O89" t="s">
        <v>17721</v>
      </c>
      <c r="P89" t="s">
        <v>3407</v>
      </c>
      <c r="Q89" t="s">
        <v>2678</v>
      </c>
      <c r="R89" t="e">
        <v>#N/A</v>
      </c>
      <c r="S89">
        <v>2</v>
      </c>
      <c r="T89">
        <v>3285.01</v>
      </c>
      <c r="U89" t="s">
        <v>20</v>
      </c>
      <c r="V89" t="s">
        <v>14873</v>
      </c>
      <c r="X89" t="s">
        <v>17754</v>
      </c>
      <c r="Y89" t="s">
        <v>6748</v>
      </c>
    </row>
    <row r="90" spans="1:25">
      <c r="A90" t="s">
        <v>3156</v>
      </c>
      <c r="B90" t="s">
        <v>3157</v>
      </c>
      <c r="C90" t="s">
        <v>49</v>
      </c>
      <c r="D90" s="554">
        <v>44853</v>
      </c>
      <c r="E90" s="554">
        <v>45227</v>
      </c>
      <c r="F90" t="s">
        <v>499</v>
      </c>
      <c r="G90" s="556">
        <v>45256</v>
      </c>
      <c r="H90" t="s">
        <v>97</v>
      </c>
      <c r="I90" t="s">
        <v>2597</v>
      </c>
      <c r="J90" t="s">
        <v>97</v>
      </c>
      <c r="K90" t="s">
        <v>9330</v>
      </c>
      <c r="L90" t="e">
        <v>#N/A</v>
      </c>
      <c r="M90" t="e">
        <v>#N/A</v>
      </c>
      <c r="N90" t="e">
        <v>#N/A</v>
      </c>
      <c r="O90" t="e">
        <v>#N/A</v>
      </c>
      <c r="P90" t="e">
        <v>#N/A</v>
      </c>
      <c r="Q90" t="e">
        <v>#N/A</v>
      </c>
      <c r="R90" t="e">
        <v>#N/A</v>
      </c>
      <c r="S90" t="e">
        <v>#N/A</v>
      </c>
      <c r="T90" t="e">
        <v>#N/A</v>
      </c>
      <c r="U90" t="e">
        <v>#N/A</v>
      </c>
      <c r="V90" t="s">
        <v>17718</v>
      </c>
      <c r="W90" t="s">
        <v>17755</v>
      </c>
      <c r="Y90" t="s">
        <v>6748</v>
      </c>
    </row>
    <row r="91" spans="1:25">
      <c r="A91" t="s">
        <v>897</v>
      </c>
      <c r="B91" t="s">
        <v>898</v>
      </c>
      <c r="C91" t="s">
        <v>49</v>
      </c>
      <c r="D91" s="554">
        <v>45104</v>
      </c>
      <c r="E91" s="554">
        <v>45211</v>
      </c>
      <c r="F91" t="s">
        <v>9075</v>
      </c>
      <c r="G91" s="556">
        <v>45291</v>
      </c>
      <c r="H91" t="s">
        <v>97</v>
      </c>
      <c r="I91" t="s">
        <v>97</v>
      </c>
      <c r="J91" t="s">
        <v>97</v>
      </c>
      <c r="K91" t="s">
        <v>308</v>
      </c>
      <c r="L91" t="s">
        <v>7603</v>
      </c>
      <c r="M91" t="s">
        <v>289</v>
      </c>
      <c r="N91">
        <v>100210054</v>
      </c>
      <c r="O91" t="s">
        <v>17721</v>
      </c>
      <c r="P91" t="s">
        <v>9155</v>
      </c>
      <c r="Q91" t="s">
        <v>2678</v>
      </c>
      <c r="R91" t="e">
        <v>#N/A</v>
      </c>
      <c r="S91">
        <v>50.4</v>
      </c>
      <c r="T91">
        <v>3285.01</v>
      </c>
      <c r="U91" t="s">
        <v>176</v>
      </c>
      <c r="V91" t="s">
        <v>14873</v>
      </c>
      <c r="Y91" t="s">
        <v>6748</v>
      </c>
    </row>
    <row r="92" spans="1:25">
      <c r="A92" t="s">
        <v>2632</v>
      </c>
      <c r="B92" t="s">
        <v>2633</v>
      </c>
      <c r="C92" t="s">
        <v>49</v>
      </c>
      <c r="D92" s="554">
        <v>45111</v>
      </c>
      <c r="E92" s="554">
        <v>45213</v>
      </c>
      <c r="F92" t="s">
        <v>9075</v>
      </c>
      <c r="G92" s="556">
        <v>45267</v>
      </c>
      <c r="H92" t="s">
        <v>97</v>
      </c>
      <c r="I92" t="s">
        <v>97</v>
      </c>
      <c r="J92" t="s">
        <v>97</v>
      </c>
      <c r="K92" t="s">
        <v>2629</v>
      </c>
      <c r="L92" t="s">
        <v>2630</v>
      </c>
      <c r="M92" t="s">
        <v>289</v>
      </c>
      <c r="N92">
        <v>100210917</v>
      </c>
      <c r="O92" t="s">
        <v>17721</v>
      </c>
      <c r="P92" t="e">
        <v>#N/A</v>
      </c>
      <c r="Q92" t="e">
        <v>#N/A</v>
      </c>
      <c r="R92" t="e">
        <v>#N/A</v>
      </c>
      <c r="S92">
        <v>271.2</v>
      </c>
      <c r="T92" t="e">
        <v>#N/A</v>
      </c>
      <c r="U92" t="s">
        <v>9</v>
      </c>
      <c r="V92" t="s">
        <v>14873</v>
      </c>
      <c r="Y92" t="s">
        <v>6748</v>
      </c>
    </row>
    <row r="93" spans="1:25">
      <c r="A93" t="s">
        <v>874</v>
      </c>
      <c r="B93" t="s">
        <v>875</v>
      </c>
      <c r="C93" t="s">
        <v>49</v>
      </c>
      <c r="D93" s="554">
        <v>44658</v>
      </c>
      <c r="E93" s="554">
        <v>45211</v>
      </c>
      <c r="F93" t="s">
        <v>8231</v>
      </c>
      <c r="G93" s="556" t="s">
        <v>17715</v>
      </c>
      <c r="H93" t="s">
        <v>2597</v>
      </c>
      <c r="I93" t="s">
        <v>97</v>
      </c>
      <c r="J93" t="s">
        <v>97</v>
      </c>
      <c r="K93" t="s">
        <v>17756</v>
      </c>
      <c r="L93" t="e">
        <v>#N/A</v>
      </c>
      <c r="M93" t="e">
        <v>#N/A</v>
      </c>
      <c r="N93" t="e">
        <v>#N/A</v>
      </c>
      <c r="O93" t="e">
        <v>#N/A</v>
      </c>
      <c r="P93" t="e">
        <v>#N/A</v>
      </c>
      <c r="Q93" t="e">
        <v>#N/A</v>
      </c>
      <c r="R93" t="e">
        <v>#N/A</v>
      </c>
      <c r="S93" t="e">
        <v>#N/A</v>
      </c>
      <c r="T93" t="e">
        <v>#N/A</v>
      </c>
      <c r="U93" t="e">
        <v>#N/A</v>
      </c>
      <c r="V93" t="s">
        <v>17757</v>
      </c>
      <c r="Y93" t="s">
        <v>6748</v>
      </c>
    </row>
    <row r="94" spans="1:25">
      <c r="A94" t="s">
        <v>878</v>
      </c>
      <c r="B94" t="s">
        <v>879</v>
      </c>
      <c r="C94" t="s">
        <v>49</v>
      </c>
      <c r="D94" s="554">
        <v>45111</v>
      </c>
      <c r="E94" s="554">
        <v>45211</v>
      </c>
      <c r="F94" t="s">
        <v>499</v>
      </c>
      <c r="G94" s="556">
        <v>45217</v>
      </c>
      <c r="H94" t="s">
        <v>97</v>
      </c>
      <c r="I94" t="s">
        <v>97</v>
      </c>
      <c r="J94" t="s">
        <v>97</v>
      </c>
      <c r="K94" t="s">
        <v>283</v>
      </c>
      <c r="L94" t="s">
        <v>9140</v>
      </c>
      <c r="M94" t="s">
        <v>289</v>
      </c>
      <c r="N94">
        <v>100210066</v>
      </c>
      <c r="O94" t="s">
        <v>17721</v>
      </c>
      <c r="P94" t="s">
        <v>17758</v>
      </c>
      <c r="Q94" t="s">
        <v>2678</v>
      </c>
      <c r="R94" t="e">
        <v>#N/A</v>
      </c>
      <c r="S94">
        <v>87</v>
      </c>
      <c r="T94">
        <v>0</v>
      </c>
      <c r="U94" t="s">
        <v>20</v>
      </c>
      <c r="V94" t="s">
        <v>14873</v>
      </c>
      <c r="Y94" t="s">
        <v>6748</v>
      </c>
    </row>
    <row r="95" spans="1:25">
      <c r="A95" t="s">
        <v>881</v>
      </c>
      <c r="B95" t="s">
        <v>882</v>
      </c>
      <c r="C95" t="s">
        <v>49</v>
      </c>
      <c r="D95" s="554">
        <v>45111</v>
      </c>
      <c r="E95" s="554">
        <v>45211</v>
      </c>
      <c r="F95" t="s">
        <v>9075</v>
      </c>
      <c r="G95" s="556">
        <v>45271</v>
      </c>
      <c r="H95" t="s">
        <v>97</v>
      </c>
      <c r="I95" t="s">
        <v>97</v>
      </c>
      <c r="J95" t="s">
        <v>97</v>
      </c>
      <c r="K95" t="s">
        <v>285</v>
      </c>
      <c r="L95" t="s">
        <v>9143</v>
      </c>
      <c r="M95" t="s">
        <v>289</v>
      </c>
      <c r="N95">
        <v>100210065</v>
      </c>
      <c r="O95" t="s">
        <v>17721</v>
      </c>
      <c r="P95" t="s">
        <v>17759</v>
      </c>
      <c r="Q95" t="s">
        <v>2678</v>
      </c>
      <c r="R95" t="e">
        <v>#N/A</v>
      </c>
      <c r="S95">
        <v>157.19999999999999</v>
      </c>
      <c r="T95" t="e">
        <v>#N/A</v>
      </c>
      <c r="U95" t="s">
        <v>20</v>
      </c>
      <c r="V95" t="s">
        <v>14873</v>
      </c>
      <c r="Y95" t="s">
        <v>6748</v>
      </c>
    </row>
    <row r="96" spans="1:25">
      <c r="A96" t="s">
        <v>12374</v>
      </c>
      <c r="B96" t="s">
        <v>12375</v>
      </c>
      <c r="C96" t="s">
        <v>49</v>
      </c>
      <c r="D96" s="554">
        <v>44812</v>
      </c>
      <c r="E96" s="554">
        <v>45225</v>
      </c>
      <c r="F96" t="s">
        <v>499</v>
      </c>
      <c r="G96" s="556" t="s">
        <v>17715</v>
      </c>
      <c r="H96" t="s">
        <v>97</v>
      </c>
      <c r="I96" t="s">
        <v>2597</v>
      </c>
      <c r="J96" t="s">
        <v>97</v>
      </c>
      <c r="K96" t="s">
        <v>12372</v>
      </c>
      <c r="L96" t="e">
        <v>#N/A</v>
      </c>
      <c r="M96" t="e">
        <v>#N/A</v>
      </c>
      <c r="N96" t="e">
        <v>#N/A</v>
      </c>
      <c r="O96" t="e">
        <v>#N/A</v>
      </c>
      <c r="P96" t="s">
        <v>12373</v>
      </c>
      <c r="Q96" t="s">
        <v>2678</v>
      </c>
      <c r="R96" t="e">
        <v>#N/A</v>
      </c>
      <c r="S96" t="e">
        <v>#N/A</v>
      </c>
      <c r="T96" t="e">
        <v>#N/A</v>
      </c>
      <c r="U96" t="e">
        <v>#N/A</v>
      </c>
      <c r="V96" t="s">
        <v>17760</v>
      </c>
      <c r="Y96" t="s">
        <v>17753</v>
      </c>
    </row>
    <row r="97" spans="1:25">
      <c r="A97" t="s">
        <v>4989</v>
      </c>
      <c r="B97" t="s">
        <v>11376</v>
      </c>
      <c r="C97" t="s">
        <v>49</v>
      </c>
      <c r="D97" s="554">
        <v>45141</v>
      </c>
      <c r="E97" s="554">
        <v>45202</v>
      </c>
      <c r="F97" t="s">
        <v>9075</v>
      </c>
      <c r="G97" s="556">
        <v>45252</v>
      </c>
      <c r="H97" t="s">
        <v>97</v>
      </c>
      <c r="I97" t="s">
        <v>97</v>
      </c>
      <c r="J97" t="s">
        <v>97</v>
      </c>
      <c r="K97" t="s">
        <v>11374</v>
      </c>
      <c r="L97" t="s">
        <v>4985</v>
      </c>
      <c r="M97" t="s">
        <v>294</v>
      </c>
      <c r="N97">
        <v>0</v>
      </c>
      <c r="O97">
        <v>0</v>
      </c>
      <c r="P97" t="e">
        <v>#N/A</v>
      </c>
      <c r="Q97" t="e">
        <v>#N/A</v>
      </c>
      <c r="R97" t="e">
        <v>#N/A</v>
      </c>
      <c r="S97">
        <v>0.16</v>
      </c>
      <c r="T97">
        <v>0</v>
      </c>
      <c r="U97" t="s">
        <v>17</v>
      </c>
      <c r="V97" t="s">
        <v>14873</v>
      </c>
      <c r="Y97" t="s">
        <v>6748</v>
      </c>
    </row>
    <row r="98" spans="1:25">
      <c r="A98" t="s">
        <v>4524</v>
      </c>
      <c r="B98" t="s">
        <v>11397</v>
      </c>
      <c r="C98" t="s">
        <v>49</v>
      </c>
      <c r="D98" s="554">
        <v>45114</v>
      </c>
      <c r="E98" s="554">
        <v>45229</v>
      </c>
      <c r="F98" t="s">
        <v>9075</v>
      </c>
      <c r="G98" s="556">
        <v>45281</v>
      </c>
      <c r="H98" t="s">
        <v>97</v>
      </c>
      <c r="I98" t="s">
        <v>97</v>
      </c>
      <c r="J98" t="s">
        <v>97</v>
      </c>
      <c r="K98" t="s">
        <v>4519</v>
      </c>
      <c r="L98" t="s">
        <v>4521</v>
      </c>
      <c r="M98" t="s">
        <v>289</v>
      </c>
      <c r="N98">
        <v>100210213</v>
      </c>
      <c r="O98" t="s">
        <v>17721</v>
      </c>
      <c r="P98" t="e">
        <v>#N/A</v>
      </c>
      <c r="Q98" t="e">
        <v>#N/A</v>
      </c>
      <c r="R98" t="e">
        <v>#N/A</v>
      </c>
      <c r="S98">
        <v>0.25</v>
      </c>
      <c r="T98" t="e">
        <v>#N/A</v>
      </c>
      <c r="U98" t="s">
        <v>9</v>
      </c>
      <c r="V98" t="s">
        <v>14873</v>
      </c>
      <c r="Y98" t="s">
        <v>6748</v>
      </c>
    </row>
    <row r="99" spans="1:25">
      <c r="A99" t="s">
        <v>3086</v>
      </c>
      <c r="B99" t="s">
        <v>3087</v>
      </c>
      <c r="C99" t="s">
        <v>49</v>
      </c>
      <c r="D99" s="554">
        <v>44827</v>
      </c>
      <c r="E99" s="554">
        <v>45206</v>
      </c>
      <c r="F99" t="s">
        <v>499</v>
      </c>
      <c r="G99" s="556">
        <v>45210</v>
      </c>
      <c r="H99" t="s">
        <v>97</v>
      </c>
      <c r="I99" t="s">
        <v>2597</v>
      </c>
      <c r="J99" t="s">
        <v>97</v>
      </c>
      <c r="K99" t="s">
        <v>12157</v>
      </c>
      <c r="L99" t="e">
        <v>#N/A</v>
      </c>
      <c r="M99" t="e">
        <v>#N/A</v>
      </c>
      <c r="N99" t="e">
        <v>#N/A</v>
      </c>
      <c r="O99" t="e">
        <v>#N/A</v>
      </c>
      <c r="P99" t="s">
        <v>12158</v>
      </c>
      <c r="Q99" t="s">
        <v>2678</v>
      </c>
      <c r="R99" t="e">
        <v>#N/A</v>
      </c>
      <c r="S99" t="e">
        <v>#N/A</v>
      </c>
      <c r="T99">
        <v>143484.91</v>
      </c>
      <c r="U99" t="s">
        <v>9</v>
      </c>
      <c r="V99" t="s">
        <v>17718</v>
      </c>
      <c r="W99" t="s">
        <v>17761</v>
      </c>
      <c r="Y99" t="s">
        <v>6748</v>
      </c>
    </row>
    <row r="100" spans="1:25">
      <c r="A100" t="s">
        <v>3092</v>
      </c>
      <c r="B100" t="s">
        <v>3093</v>
      </c>
      <c r="C100" t="s">
        <v>49</v>
      </c>
      <c r="D100" s="554">
        <v>45140</v>
      </c>
      <c r="E100" s="554">
        <v>45210</v>
      </c>
      <c r="F100" t="s">
        <v>9075</v>
      </c>
      <c r="G100" s="556">
        <v>45284</v>
      </c>
      <c r="H100" t="s">
        <v>97</v>
      </c>
      <c r="I100" t="s">
        <v>97</v>
      </c>
      <c r="J100" t="s">
        <v>97</v>
      </c>
      <c r="K100" t="s">
        <v>3089</v>
      </c>
      <c r="L100" t="s">
        <v>3090</v>
      </c>
      <c r="M100" t="e">
        <v>#N/A</v>
      </c>
      <c r="N100">
        <v>100210624</v>
      </c>
      <c r="O100" t="s">
        <v>17721</v>
      </c>
      <c r="P100" t="s">
        <v>3088</v>
      </c>
      <c r="Q100" t="s">
        <v>2678</v>
      </c>
      <c r="R100" t="s">
        <v>4099</v>
      </c>
      <c r="S100" t="e">
        <v>#N/A</v>
      </c>
      <c r="T100">
        <v>0</v>
      </c>
      <c r="U100" t="s">
        <v>176</v>
      </c>
      <c r="V100" t="s">
        <v>14873</v>
      </c>
      <c r="Y100" t="s">
        <v>6748</v>
      </c>
    </row>
    <row r="101" spans="1:25">
      <c r="A101" t="s">
        <v>3108</v>
      </c>
      <c r="B101" t="s">
        <v>3109</v>
      </c>
      <c r="C101" t="s">
        <v>49</v>
      </c>
      <c r="D101" s="554">
        <v>45114</v>
      </c>
      <c r="E101" s="554">
        <v>45210</v>
      </c>
      <c r="F101" t="s">
        <v>9075</v>
      </c>
      <c r="G101" s="556">
        <v>45291</v>
      </c>
      <c r="H101" t="s">
        <v>97</v>
      </c>
      <c r="I101" t="s">
        <v>97</v>
      </c>
      <c r="J101" t="s">
        <v>97</v>
      </c>
      <c r="K101" t="s">
        <v>3105</v>
      </c>
      <c r="L101" t="s">
        <v>3106</v>
      </c>
      <c r="M101" t="s">
        <v>289</v>
      </c>
      <c r="N101">
        <v>100210262</v>
      </c>
      <c r="O101" t="s">
        <v>17721</v>
      </c>
      <c r="P101" t="s">
        <v>3104</v>
      </c>
      <c r="Q101" t="s">
        <v>1091</v>
      </c>
      <c r="R101" t="e">
        <v>#N/A</v>
      </c>
      <c r="S101">
        <v>0.19600000000000001</v>
      </c>
      <c r="T101">
        <v>0</v>
      </c>
      <c r="U101" t="s">
        <v>9</v>
      </c>
      <c r="V101" t="s">
        <v>14873</v>
      </c>
      <c r="Y101" t="s">
        <v>6748</v>
      </c>
    </row>
    <row r="102" spans="1:25">
      <c r="A102" t="s">
        <v>4666</v>
      </c>
      <c r="B102" t="s">
        <v>11381</v>
      </c>
      <c r="C102" t="s">
        <v>49</v>
      </c>
      <c r="D102" s="554">
        <v>45111</v>
      </c>
      <c r="E102" s="554">
        <v>45224</v>
      </c>
      <c r="F102" t="s">
        <v>9075</v>
      </c>
      <c r="G102" s="556">
        <v>45267</v>
      </c>
      <c r="H102" t="s">
        <v>97</v>
      </c>
      <c r="I102" t="s">
        <v>97</v>
      </c>
      <c r="J102" t="s">
        <v>97</v>
      </c>
      <c r="K102" t="s">
        <v>4658</v>
      </c>
      <c r="L102" t="s">
        <v>4660</v>
      </c>
      <c r="M102" t="s">
        <v>289</v>
      </c>
      <c r="N102">
        <v>100210268</v>
      </c>
      <c r="O102" t="s">
        <v>17721</v>
      </c>
      <c r="P102" t="e">
        <v>#N/A</v>
      </c>
      <c r="Q102" t="e">
        <v>#N/A</v>
      </c>
      <c r="R102" t="e">
        <v>#N/A</v>
      </c>
      <c r="S102">
        <v>0.38</v>
      </c>
      <c r="T102">
        <v>0</v>
      </c>
      <c r="U102" t="s">
        <v>17</v>
      </c>
      <c r="V102" t="s">
        <v>14873</v>
      </c>
      <c r="Y102" t="s">
        <v>6748</v>
      </c>
    </row>
    <row r="103" spans="1:25">
      <c r="A103" t="s">
        <v>3116</v>
      </c>
      <c r="B103" t="s">
        <v>3117</v>
      </c>
      <c r="C103" t="s">
        <v>49</v>
      </c>
      <c r="D103" s="554">
        <v>45111</v>
      </c>
      <c r="E103" s="554">
        <v>45210</v>
      </c>
      <c r="F103" t="s">
        <v>9075</v>
      </c>
      <c r="G103" s="556">
        <v>45275</v>
      </c>
      <c r="H103" t="s">
        <v>97</v>
      </c>
      <c r="I103" t="s">
        <v>97</v>
      </c>
      <c r="J103" t="s">
        <v>97</v>
      </c>
      <c r="K103" t="s">
        <v>3113</v>
      </c>
      <c r="L103" t="s">
        <v>3114</v>
      </c>
      <c r="M103" t="s">
        <v>289</v>
      </c>
      <c r="N103">
        <v>100210266</v>
      </c>
      <c r="O103" t="s">
        <v>17721</v>
      </c>
      <c r="P103" t="s">
        <v>3112</v>
      </c>
      <c r="Q103" t="s">
        <v>1091</v>
      </c>
      <c r="R103" t="e">
        <v>#N/A</v>
      </c>
      <c r="S103">
        <v>1.7999999999999999E-2</v>
      </c>
      <c r="T103">
        <v>0</v>
      </c>
      <c r="U103" t="s">
        <v>9</v>
      </c>
      <c r="V103" t="s">
        <v>14873</v>
      </c>
      <c r="Y103" t="s">
        <v>6748</v>
      </c>
    </row>
    <row r="104" spans="1:25">
      <c r="A104" t="s">
        <v>4531</v>
      </c>
      <c r="B104" t="s">
        <v>11389</v>
      </c>
      <c r="C104" t="s">
        <v>49</v>
      </c>
      <c r="D104" s="554">
        <v>45111</v>
      </c>
      <c r="E104" s="554">
        <v>45224</v>
      </c>
      <c r="F104" t="s">
        <v>9075</v>
      </c>
      <c r="G104" s="556">
        <v>45273</v>
      </c>
      <c r="H104" t="s">
        <v>97</v>
      </c>
      <c r="I104" t="s">
        <v>97</v>
      </c>
      <c r="J104" t="s">
        <v>97</v>
      </c>
      <c r="K104" t="s">
        <v>4525</v>
      </c>
      <c r="L104" t="s">
        <v>4527</v>
      </c>
      <c r="M104" t="s">
        <v>289</v>
      </c>
      <c r="N104">
        <v>100210264</v>
      </c>
      <c r="O104" t="s">
        <v>17721</v>
      </c>
      <c r="P104" t="e">
        <v>#N/A</v>
      </c>
      <c r="Q104" t="e">
        <v>#N/A</v>
      </c>
      <c r="R104" t="e">
        <v>#N/A</v>
      </c>
      <c r="S104">
        <v>0.06</v>
      </c>
      <c r="T104">
        <v>0</v>
      </c>
      <c r="U104" t="s">
        <v>17</v>
      </c>
      <c r="V104" t="s">
        <v>14873</v>
      </c>
      <c r="Y104" t="s">
        <v>6748</v>
      </c>
    </row>
    <row r="105" spans="1:25">
      <c r="A105" t="s">
        <v>12380</v>
      </c>
      <c r="B105" t="s">
        <v>12381</v>
      </c>
      <c r="C105" t="s">
        <v>49</v>
      </c>
      <c r="D105" s="554">
        <v>45114</v>
      </c>
      <c r="E105" s="554">
        <v>45214</v>
      </c>
      <c r="F105" t="s">
        <v>9075</v>
      </c>
      <c r="G105" s="556">
        <v>45279</v>
      </c>
      <c r="H105" t="s">
        <v>97</v>
      </c>
      <c r="I105" t="s">
        <v>97</v>
      </c>
      <c r="J105" t="s">
        <v>97</v>
      </c>
      <c r="K105" t="s">
        <v>12378</v>
      </c>
      <c r="L105" t="e">
        <v>#N/A</v>
      </c>
      <c r="M105" t="e">
        <v>#N/A</v>
      </c>
      <c r="N105" t="e">
        <v>#N/A</v>
      </c>
      <c r="O105" t="e">
        <v>#N/A</v>
      </c>
      <c r="P105" t="e">
        <v>#N/A</v>
      </c>
      <c r="Q105" t="e">
        <v>#N/A</v>
      </c>
      <c r="R105" t="e">
        <v>#N/A</v>
      </c>
      <c r="S105" t="e">
        <v>#N/A</v>
      </c>
      <c r="T105" t="e">
        <v>#N/A</v>
      </c>
      <c r="U105" t="e">
        <v>#N/A</v>
      </c>
      <c r="V105" t="s">
        <v>14873</v>
      </c>
      <c r="Y105" t="s">
        <v>6748</v>
      </c>
    </row>
    <row r="106" spans="1:25">
      <c r="A106" t="s">
        <v>12387</v>
      </c>
      <c r="B106" t="s">
        <v>12388</v>
      </c>
      <c r="C106" t="s">
        <v>49</v>
      </c>
      <c r="D106" s="554">
        <v>45114</v>
      </c>
      <c r="E106" s="554">
        <v>45214</v>
      </c>
      <c r="F106" t="s">
        <v>9075</v>
      </c>
      <c r="G106" s="556">
        <v>45265</v>
      </c>
      <c r="H106" t="s">
        <v>97</v>
      </c>
      <c r="I106" t="s">
        <v>97</v>
      </c>
      <c r="J106" t="s">
        <v>97</v>
      </c>
      <c r="K106" t="s">
        <v>12385</v>
      </c>
      <c r="L106" t="e">
        <v>#N/A</v>
      </c>
      <c r="M106" t="e">
        <v>#N/A</v>
      </c>
      <c r="N106" t="e">
        <v>#N/A</v>
      </c>
      <c r="O106" t="e">
        <v>#N/A</v>
      </c>
      <c r="P106" t="e">
        <v>#N/A</v>
      </c>
      <c r="Q106" t="e">
        <v>#N/A</v>
      </c>
      <c r="R106" t="e">
        <v>#N/A</v>
      </c>
      <c r="S106" t="e">
        <v>#N/A</v>
      </c>
      <c r="T106" t="e">
        <v>#N/A</v>
      </c>
      <c r="U106" t="e">
        <v>#N/A</v>
      </c>
      <c r="V106" t="s">
        <v>14873</v>
      </c>
      <c r="Y106" t="s">
        <v>6748</v>
      </c>
    </row>
    <row r="107" spans="1:25">
      <c r="A107" t="s">
        <v>11393</v>
      </c>
      <c r="B107" t="s">
        <v>11394</v>
      </c>
      <c r="C107" t="s">
        <v>49</v>
      </c>
      <c r="D107" s="554">
        <v>45155</v>
      </c>
      <c r="E107" s="554">
        <v>45225</v>
      </c>
      <c r="F107" t="s">
        <v>9075</v>
      </c>
      <c r="G107" s="556">
        <v>45280</v>
      </c>
      <c r="H107" t="s">
        <v>97</v>
      </c>
      <c r="I107" t="s">
        <v>97</v>
      </c>
      <c r="J107" t="s">
        <v>97</v>
      </c>
      <c r="K107" t="s">
        <v>11392</v>
      </c>
      <c r="L107" t="s">
        <v>17762</v>
      </c>
      <c r="M107" t="s">
        <v>289</v>
      </c>
      <c r="N107">
        <v>100211244</v>
      </c>
      <c r="O107" t="s">
        <v>17727</v>
      </c>
      <c r="P107" t="e">
        <v>#N/A</v>
      </c>
      <c r="Q107" t="e">
        <v>#N/A</v>
      </c>
      <c r="R107" t="e">
        <v>#N/A</v>
      </c>
      <c r="S107">
        <v>7.1999999999999995E-2</v>
      </c>
      <c r="T107">
        <v>0</v>
      </c>
      <c r="U107" t="s">
        <v>17</v>
      </c>
      <c r="V107" t="s">
        <v>17763</v>
      </c>
      <c r="Y107" t="s">
        <v>17753</v>
      </c>
    </row>
    <row r="108" spans="1:25">
      <c r="A108" t="s">
        <v>4537</v>
      </c>
      <c r="B108" t="s">
        <v>11369</v>
      </c>
      <c r="C108" t="s">
        <v>49</v>
      </c>
      <c r="D108" s="554">
        <v>45118</v>
      </c>
      <c r="E108" s="554">
        <v>45214</v>
      </c>
      <c r="F108" t="s">
        <v>9075</v>
      </c>
      <c r="G108" s="556">
        <v>45246</v>
      </c>
      <c r="H108" t="s">
        <v>97</v>
      </c>
      <c r="I108" t="s">
        <v>97</v>
      </c>
      <c r="J108" t="s">
        <v>97</v>
      </c>
      <c r="K108" t="s">
        <v>4532</v>
      </c>
      <c r="L108" t="s">
        <v>4534</v>
      </c>
      <c r="M108" t="s">
        <v>289</v>
      </c>
      <c r="N108">
        <v>100210275</v>
      </c>
      <c r="O108" t="s">
        <v>17721</v>
      </c>
      <c r="P108" t="e">
        <v>#N/A</v>
      </c>
      <c r="Q108" t="e">
        <v>#N/A</v>
      </c>
      <c r="R108" t="e">
        <v>#N/A</v>
      </c>
      <c r="S108">
        <v>3.4000000000000002E-2</v>
      </c>
      <c r="T108" t="e">
        <v>#N/A</v>
      </c>
      <c r="U108" t="s">
        <v>17</v>
      </c>
      <c r="V108" t="s">
        <v>14873</v>
      </c>
      <c r="Y108" t="s">
        <v>6748</v>
      </c>
    </row>
    <row r="109" spans="1:25">
      <c r="A109" t="s">
        <v>11420</v>
      </c>
      <c r="B109" t="s">
        <v>11421</v>
      </c>
      <c r="C109" t="s">
        <v>49</v>
      </c>
      <c r="D109" s="554">
        <v>45048</v>
      </c>
      <c r="E109" s="554">
        <v>45229</v>
      </c>
      <c r="F109" t="s">
        <v>499</v>
      </c>
      <c r="G109" s="556" t="s">
        <v>17715</v>
      </c>
      <c r="H109" t="s">
        <v>97</v>
      </c>
      <c r="I109" t="s">
        <v>2597</v>
      </c>
      <c r="J109" t="s">
        <v>97</v>
      </c>
      <c r="K109" t="s">
        <v>11418</v>
      </c>
      <c r="L109" t="s">
        <v>11417</v>
      </c>
      <c r="M109" t="s">
        <v>298</v>
      </c>
      <c r="N109">
        <v>0</v>
      </c>
      <c r="O109">
        <v>0</v>
      </c>
      <c r="P109" t="e">
        <v>#N/A</v>
      </c>
      <c r="Q109" t="e">
        <v>#N/A</v>
      </c>
      <c r="R109" t="e">
        <v>#N/A</v>
      </c>
      <c r="S109">
        <v>822.6</v>
      </c>
      <c r="T109">
        <v>0</v>
      </c>
      <c r="U109" t="s">
        <v>17</v>
      </c>
      <c r="V109" t="s">
        <v>14873</v>
      </c>
      <c r="X109" t="s">
        <v>17720</v>
      </c>
      <c r="Y109" t="s">
        <v>6748</v>
      </c>
    </row>
    <row r="110" spans="1:25">
      <c r="A110" t="s">
        <v>871</v>
      </c>
      <c r="B110" t="s">
        <v>872</v>
      </c>
      <c r="C110" t="s">
        <v>49</v>
      </c>
      <c r="D110" s="554">
        <v>45072</v>
      </c>
      <c r="E110" s="554">
        <v>45211</v>
      </c>
      <c r="F110" t="s">
        <v>9075</v>
      </c>
      <c r="G110" s="556">
        <v>45266</v>
      </c>
      <c r="H110" t="s">
        <v>97</v>
      </c>
      <c r="I110" t="s">
        <v>97</v>
      </c>
      <c r="J110" t="s">
        <v>97</v>
      </c>
      <c r="K110" t="s">
        <v>300</v>
      </c>
      <c r="L110" t="s">
        <v>7601</v>
      </c>
      <c r="M110" t="s">
        <v>289</v>
      </c>
      <c r="N110">
        <v>100207831</v>
      </c>
      <c r="O110" t="s">
        <v>17721</v>
      </c>
      <c r="P110" t="s">
        <v>17764</v>
      </c>
      <c r="Q110" t="s">
        <v>2678</v>
      </c>
      <c r="R110" t="e">
        <v>#N/A</v>
      </c>
      <c r="S110">
        <v>132</v>
      </c>
      <c r="T110">
        <v>0</v>
      </c>
      <c r="U110" t="s">
        <v>20</v>
      </c>
      <c r="V110" t="s">
        <v>14873</v>
      </c>
      <c r="Y110" t="s">
        <v>6748</v>
      </c>
    </row>
    <row r="111" spans="1:25">
      <c r="A111" t="s">
        <v>884</v>
      </c>
      <c r="B111" t="s">
        <v>885</v>
      </c>
      <c r="C111" t="s">
        <v>49</v>
      </c>
      <c r="D111" s="554">
        <v>45121</v>
      </c>
      <c r="E111" s="554">
        <v>45211</v>
      </c>
      <c r="F111" t="s">
        <v>9075</v>
      </c>
      <c r="G111" s="556">
        <v>45275</v>
      </c>
      <c r="H111" t="s">
        <v>97</v>
      </c>
      <c r="I111" t="s">
        <v>97</v>
      </c>
      <c r="J111" t="s">
        <v>97</v>
      </c>
      <c r="K111" t="s">
        <v>287</v>
      </c>
      <c r="L111" t="e">
        <v>#N/A</v>
      </c>
      <c r="M111" t="e">
        <v>#N/A</v>
      </c>
      <c r="N111" t="e">
        <v>#N/A</v>
      </c>
      <c r="O111" t="e">
        <v>#N/A</v>
      </c>
      <c r="P111" t="s">
        <v>9147</v>
      </c>
      <c r="Q111" t="s">
        <v>2678</v>
      </c>
      <c r="R111" t="e">
        <v>#N/A</v>
      </c>
      <c r="S111" t="e">
        <v>#N/A</v>
      </c>
      <c r="T111">
        <v>0</v>
      </c>
      <c r="U111" t="s">
        <v>18</v>
      </c>
      <c r="V111" t="s">
        <v>14873</v>
      </c>
      <c r="Y111" t="s">
        <v>6748</v>
      </c>
    </row>
    <row r="112" spans="1:25">
      <c r="A112" t="s">
        <v>887</v>
      </c>
      <c r="B112" t="s">
        <v>888</v>
      </c>
      <c r="C112" t="s">
        <v>49</v>
      </c>
      <c r="D112" s="554">
        <v>45048</v>
      </c>
      <c r="E112" s="554">
        <v>45211</v>
      </c>
      <c r="F112" t="s">
        <v>9075</v>
      </c>
      <c r="G112" s="556">
        <v>45281</v>
      </c>
      <c r="H112" t="s">
        <v>97</v>
      </c>
      <c r="I112" t="s">
        <v>97</v>
      </c>
      <c r="J112" t="s">
        <v>97</v>
      </c>
      <c r="K112" t="s">
        <v>304</v>
      </c>
      <c r="L112" t="e">
        <v>#N/A</v>
      </c>
      <c r="M112" t="e">
        <v>#N/A</v>
      </c>
      <c r="N112" t="e">
        <v>#N/A</v>
      </c>
      <c r="O112" t="e">
        <v>#N/A</v>
      </c>
      <c r="P112" t="s">
        <v>9154</v>
      </c>
      <c r="Q112" t="s">
        <v>2678</v>
      </c>
      <c r="R112" t="e">
        <v>#N/A</v>
      </c>
      <c r="S112" t="e">
        <v>#N/A</v>
      </c>
      <c r="T112">
        <v>8656.48</v>
      </c>
      <c r="U112" t="s">
        <v>129</v>
      </c>
      <c r="V112" t="s">
        <v>14873</v>
      </c>
      <c r="Y112" t="s">
        <v>6748</v>
      </c>
    </row>
    <row r="113" spans="1:25">
      <c r="A113" t="s">
        <v>2654</v>
      </c>
      <c r="B113" t="s">
        <v>2655</v>
      </c>
      <c r="C113" t="s">
        <v>49</v>
      </c>
      <c r="D113" s="554">
        <v>45111</v>
      </c>
      <c r="E113" s="554">
        <v>45212</v>
      </c>
      <c r="F113" t="s">
        <v>9075</v>
      </c>
      <c r="G113" s="556">
        <v>45240</v>
      </c>
      <c r="H113" t="s">
        <v>97</v>
      </c>
      <c r="I113" t="s">
        <v>97</v>
      </c>
      <c r="J113" t="s">
        <v>97</v>
      </c>
      <c r="K113" t="s">
        <v>2651</v>
      </c>
      <c r="L113" t="s">
        <v>2652</v>
      </c>
      <c r="M113" t="s">
        <v>289</v>
      </c>
      <c r="N113">
        <v>100210067</v>
      </c>
      <c r="O113" t="s">
        <v>17721</v>
      </c>
      <c r="P113" t="s">
        <v>9286</v>
      </c>
      <c r="Q113" t="s">
        <v>1091</v>
      </c>
      <c r="R113" t="e">
        <v>#N/A</v>
      </c>
      <c r="S113">
        <v>220.8</v>
      </c>
      <c r="T113">
        <v>0</v>
      </c>
      <c r="U113" t="s">
        <v>9</v>
      </c>
      <c r="V113" t="s">
        <v>14873</v>
      </c>
      <c r="Y113" t="s">
        <v>6748</v>
      </c>
    </row>
    <row r="114" spans="1:25">
      <c r="A114" t="s">
        <v>3124</v>
      </c>
      <c r="B114" t="s">
        <v>3125</v>
      </c>
      <c r="C114" t="s">
        <v>49</v>
      </c>
      <c r="D114" s="554">
        <v>45131</v>
      </c>
      <c r="E114" s="554">
        <v>45210</v>
      </c>
      <c r="F114" t="s">
        <v>9075</v>
      </c>
      <c r="G114" s="556">
        <v>45279</v>
      </c>
      <c r="H114" t="s">
        <v>97</v>
      </c>
      <c r="I114" t="s">
        <v>97</v>
      </c>
      <c r="J114" t="s">
        <v>97</v>
      </c>
      <c r="K114" t="s">
        <v>3121</v>
      </c>
      <c r="L114" t="s">
        <v>3122</v>
      </c>
      <c r="M114" t="s">
        <v>289</v>
      </c>
      <c r="N114">
        <v>100210633</v>
      </c>
      <c r="O114" t="s">
        <v>17721</v>
      </c>
      <c r="P114" t="s">
        <v>3120</v>
      </c>
      <c r="Q114">
        <v>0</v>
      </c>
      <c r="R114" t="e">
        <v>#N/A</v>
      </c>
      <c r="S114">
        <v>0.27</v>
      </c>
      <c r="T114">
        <v>0</v>
      </c>
      <c r="U114" t="s">
        <v>9</v>
      </c>
      <c r="V114" t="s">
        <v>14873</v>
      </c>
      <c r="Y114" t="s">
        <v>6748</v>
      </c>
    </row>
    <row r="115" spans="1:25">
      <c r="A115" t="s">
        <v>11405</v>
      </c>
      <c r="B115" t="s">
        <v>11406</v>
      </c>
      <c r="C115" t="s">
        <v>49</v>
      </c>
      <c r="D115" s="554">
        <v>45131</v>
      </c>
      <c r="E115" s="554">
        <v>45214</v>
      </c>
      <c r="F115" t="s">
        <v>9075</v>
      </c>
      <c r="G115" s="556">
        <v>45265</v>
      </c>
      <c r="H115" t="s">
        <v>97</v>
      </c>
      <c r="I115" t="s">
        <v>97</v>
      </c>
      <c r="J115" t="s">
        <v>97</v>
      </c>
      <c r="K115" t="s">
        <v>11403</v>
      </c>
      <c r="L115" t="s">
        <v>11402</v>
      </c>
      <c r="M115" t="s">
        <v>294</v>
      </c>
      <c r="N115">
        <v>0</v>
      </c>
      <c r="O115">
        <v>0</v>
      </c>
      <c r="P115" t="e">
        <v>#N/A</v>
      </c>
      <c r="Q115" t="e">
        <v>#N/A</v>
      </c>
      <c r="R115" t="e">
        <v>#N/A</v>
      </c>
      <c r="S115">
        <v>0.17399999999999999</v>
      </c>
      <c r="T115">
        <v>0</v>
      </c>
      <c r="U115" t="s">
        <v>17</v>
      </c>
      <c r="V115" t="s">
        <v>14873</v>
      </c>
      <c r="Y115" t="s">
        <v>6748</v>
      </c>
    </row>
    <row r="116" spans="1:25">
      <c r="A116" t="s">
        <v>12393</v>
      </c>
      <c r="B116" t="s">
        <v>12396</v>
      </c>
      <c r="C116" t="s">
        <v>1701</v>
      </c>
      <c r="D116" s="554">
        <v>44585</v>
      </c>
      <c r="E116" s="554">
        <v>45230</v>
      </c>
      <c r="F116" t="s">
        <v>8231</v>
      </c>
      <c r="G116" s="556" t="s">
        <v>17715</v>
      </c>
      <c r="H116" t="s">
        <v>2597</v>
      </c>
      <c r="I116" t="s">
        <v>97</v>
      </c>
      <c r="J116" t="s">
        <v>97</v>
      </c>
      <c r="K116" t="s">
        <v>17765</v>
      </c>
      <c r="L116" t="e">
        <v>#N/A</v>
      </c>
      <c r="M116" t="e">
        <v>#N/A</v>
      </c>
      <c r="N116" t="e">
        <v>#N/A</v>
      </c>
      <c r="O116" t="e">
        <v>#N/A</v>
      </c>
      <c r="P116" t="s">
        <v>17766</v>
      </c>
      <c r="Q116" t="s">
        <v>2678</v>
      </c>
      <c r="R116" t="e">
        <v>#N/A</v>
      </c>
      <c r="S116" t="e">
        <v>#N/A</v>
      </c>
      <c r="T116" t="e">
        <v>#N/A</v>
      </c>
      <c r="U116" t="e">
        <v>#N/A</v>
      </c>
      <c r="V116" t="s">
        <v>17763</v>
      </c>
      <c r="W116" t="s">
        <v>17767</v>
      </c>
      <c r="X116" t="s">
        <v>17752</v>
      </c>
      <c r="Y116" t="s">
        <v>17753</v>
      </c>
    </row>
    <row r="117" spans="1:25">
      <c r="A117" t="s">
        <v>3148</v>
      </c>
      <c r="B117" t="s">
        <v>3149</v>
      </c>
      <c r="C117" t="s">
        <v>1701</v>
      </c>
      <c r="D117" s="554">
        <v>44609</v>
      </c>
      <c r="E117" s="554">
        <v>45230</v>
      </c>
      <c r="F117" t="s">
        <v>499</v>
      </c>
      <c r="G117" s="556" t="s">
        <v>17715</v>
      </c>
      <c r="H117" t="s">
        <v>97</v>
      </c>
      <c r="I117" t="s">
        <v>2597</v>
      </c>
      <c r="J117" t="s">
        <v>97</v>
      </c>
      <c r="K117" t="s">
        <v>3145</v>
      </c>
      <c r="L117" t="s">
        <v>3146</v>
      </c>
      <c r="M117" t="s">
        <v>289</v>
      </c>
      <c r="N117">
        <v>100176239</v>
      </c>
      <c r="O117" t="s">
        <v>17721</v>
      </c>
      <c r="P117" t="s">
        <v>3150</v>
      </c>
      <c r="Q117" t="s">
        <v>2678</v>
      </c>
      <c r="R117" t="s">
        <v>1139</v>
      </c>
      <c r="S117">
        <v>1.5</v>
      </c>
      <c r="T117">
        <v>24918.95</v>
      </c>
      <c r="U117" t="s">
        <v>20</v>
      </c>
      <c r="V117" t="s">
        <v>17768</v>
      </c>
      <c r="W117" t="s">
        <v>17769</v>
      </c>
      <c r="X117" t="s">
        <v>17763</v>
      </c>
      <c r="Y117" t="s">
        <v>6748</v>
      </c>
    </row>
    <row r="118" spans="1:25">
      <c r="A118" t="s">
        <v>11020</v>
      </c>
      <c r="B118" t="s">
        <v>11022</v>
      </c>
      <c r="C118" t="s">
        <v>1701</v>
      </c>
      <c r="D118" s="554">
        <v>44725</v>
      </c>
      <c r="E118" s="554">
        <v>45214</v>
      </c>
      <c r="F118" t="s">
        <v>9075</v>
      </c>
      <c r="G118" s="556">
        <v>45247</v>
      </c>
      <c r="H118" t="s">
        <v>97</v>
      </c>
      <c r="I118" t="s">
        <v>97</v>
      </c>
      <c r="J118" t="s">
        <v>97</v>
      </c>
      <c r="K118" t="s">
        <v>11019</v>
      </c>
      <c r="L118" t="s">
        <v>11018</v>
      </c>
      <c r="M118" t="s">
        <v>289</v>
      </c>
      <c r="N118">
        <v>100175049</v>
      </c>
      <c r="O118" t="s">
        <v>17721</v>
      </c>
      <c r="P118" t="e">
        <v>#N/A</v>
      </c>
      <c r="Q118" t="e">
        <v>#N/A</v>
      </c>
      <c r="R118" t="e">
        <v>#N/A</v>
      </c>
      <c r="S118">
        <v>3</v>
      </c>
      <c r="T118">
        <v>0</v>
      </c>
      <c r="U118" t="s">
        <v>17</v>
      </c>
      <c r="V118" t="s">
        <v>17751</v>
      </c>
      <c r="W118" t="s">
        <v>17770</v>
      </c>
      <c r="X118" t="s">
        <v>17752</v>
      </c>
      <c r="Y118" t="s">
        <v>17753</v>
      </c>
    </row>
    <row r="119" spans="1:25">
      <c r="A119" t="s">
        <v>12401</v>
      </c>
      <c r="B119" t="s">
        <v>12402</v>
      </c>
      <c r="C119" t="s">
        <v>1701</v>
      </c>
      <c r="D119" s="554">
        <v>44692</v>
      </c>
      <c r="E119" s="554">
        <v>45214</v>
      </c>
      <c r="F119" t="s">
        <v>9075</v>
      </c>
      <c r="G119" s="556">
        <v>45264</v>
      </c>
      <c r="H119" t="s">
        <v>97</v>
      </c>
      <c r="I119" t="s">
        <v>97</v>
      </c>
      <c r="J119" t="s">
        <v>97</v>
      </c>
      <c r="K119" t="s">
        <v>12399</v>
      </c>
      <c r="L119" t="e">
        <v>#N/A</v>
      </c>
      <c r="M119" t="e">
        <v>#N/A</v>
      </c>
      <c r="N119" t="e">
        <v>#N/A</v>
      </c>
      <c r="O119" t="e">
        <v>#N/A</v>
      </c>
      <c r="P119" t="e">
        <v>#N/A</v>
      </c>
      <c r="Q119" t="e">
        <v>#N/A</v>
      </c>
      <c r="R119" t="e">
        <v>#N/A</v>
      </c>
      <c r="S119" t="e">
        <v>#N/A</v>
      </c>
      <c r="T119" t="e">
        <v>#N/A</v>
      </c>
      <c r="U119" t="e">
        <v>#N/A</v>
      </c>
      <c r="V119" t="s">
        <v>17751</v>
      </c>
      <c r="X119" t="s">
        <v>17771</v>
      </c>
      <c r="Y119" t="s">
        <v>17753</v>
      </c>
    </row>
    <row r="120" spans="1:25">
      <c r="A120" t="s">
        <v>12408</v>
      </c>
      <c r="B120" t="s">
        <v>12411</v>
      </c>
      <c r="C120" t="s">
        <v>1701</v>
      </c>
      <c r="D120" s="554">
        <v>44746</v>
      </c>
      <c r="E120" s="554">
        <v>45214</v>
      </c>
      <c r="F120" t="s">
        <v>9075</v>
      </c>
      <c r="G120" s="556">
        <v>45294</v>
      </c>
      <c r="H120" t="s">
        <v>97</v>
      </c>
      <c r="I120" t="s">
        <v>97</v>
      </c>
      <c r="J120" t="s">
        <v>97</v>
      </c>
      <c r="K120" t="s">
        <v>17772</v>
      </c>
      <c r="L120" t="e">
        <v>#N/A</v>
      </c>
      <c r="M120" t="e">
        <v>#N/A</v>
      </c>
      <c r="N120" t="e">
        <v>#N/A</v>
      </c>
      <c r="O120" t="e">
        <v>#N/A</v>
      </c>
      <c r="P120" t="s">
        <v>17773</v>
      </c>
      <c r="Q120" t="s">
        <v>2678</v>
      </c>
      <c r="R120" t="e">
        <v>#N/A</v>
      </c>
      <c r="S120" t="e">
        <v>#N/A</v>
      </c>
      <c r="T120" t="e">
        <v>#N/A</v>
      </c>
      <c r="U120" t="e">
        <v>#N/A</v>
      </c>
      <c r="V120" t="s">
        <v>17751</v>
      </c>
      <c r="X120" t="s">
        <v>17752</v>
      </c>
      <c r="Y120" t="s">
        <v>17753</v>
      </c>
    </row>
    <row r="121" spans="1:25">
      <c r="A121" t="s">
        <v>5310</v>
      </c>
      <c r="B121" t="s">
        <v>11544</v>
      </c>
      <c r="C121" t="s">
        <v>1701</v>
      </c>
      <c r="D121" s="554">
        <v>45176</v>
      </c>
      <c r="E121" s="554">
        <v>45229</v>
      </c>
      <c r="F121" t="s">
        <v>499</v>
      </c>
      <c r="G121" s="556" t="s">
        <v>17715</v>
      </c>
      <c r="H121" t="s">
        <v>97</v>
      </c>
      <c r="I121" t="s">
        <v>97</v>
      </c>
      <c r="J121" t="s">
        <v>2597</v>
      </c>
      <c r="K121" t="s">
        <v>17774</v>
      </c>
      <c r="L121">
        <v>0</v>
      </c>
      <c r="M121" t="e">
        <v>#N/A</v>
      </c>
      <c r="N121">
        <v>0</v>
      </c>
      <c r="O121">
        <v>0</v>
      </c>
      <c r="P121" t="e">
        <v>#N/A</v>
      </c>
      <c r="Q121" t="e">
        <v>#N/A</v>
      </c>
      <c r="R121" t="e">
        <v>#N/A</v>
      </c>
      <c r="S121" t="e">
        <v>#N/A</v>
      </c>
      <c r="T121">
        <v>0</v>
      </c>
      <c r="U121" t="s">
        <v>17</v>
      </c>
      <c r="V121" t="s">
        <v>14873</v>
      </c>
      <c r="Y121" t="s">
        <v>6748</v>
      </c>
    </row>
    <row r="122" spans="1:25">
      <c r="A122" t="s">
        <v>11011</v>
      </c>
      <c r="B122" t="s">
        <v>11015</v>
      </c>
      <c r="C122" t="s">
        <v>1701</v>
      </c>
      <c r="D122" s="554">
        <v>45149</v>
      </c>
      <c r="E122" s="554">
        <v>45230</v>
      </c>
      <c r="F122" t="s">
        <v>499</v>
      </c>
      <c r="G122" s="556">
        <v>45244</v>
      </c>
      <c r="H122" t="s">
        <v>97</v>
      </c>
      <c r="I122" t="s">
        <v>97</v>
      </c>
      <c r="J122" t="s">
        <v>2597</v>
      </c>
      <c r="K122" t="s">
        <v>11009</v>
      </c>
      <c r="L122" t="s">
        <v>11008</v>
      </c>
      <c r="M122" t="s">
        <v>289</v>
      </c>
      <c r="N122">
        <v>0</v>
      </c>
      <c r="O122">
        <v>0</v>
      </c>
      <c r="P122" t="e">
        <v>#N/A</v>
      </c>
      <c r="Q122" t="e">
        <v>#N/A</v>
      </c>
      <c r="R122" t="e">
        <v>#N/A</v>
      </c>
      <c r="S122">
        <v>0.56999999999999995</v>
      </c>
      <c r="T122">
        <v>0</v>
      </c>
      <c r="U122" t="s">
        <v>17</v>
      </c>
      <c r="V122" t="s">
        <v>14873</v>
      </c>
      <c r="Y122" t="s">
        <v>6748</v>
      </c>
    </row>
    <row r="123" spans="1:25">
      <c r="A123" t="s">
        <v>2720</v>
      </c>
      <c r="B123" t="s">
        <v>2721</v>
      </c>
      <c r="C123" t="s">
        <v>1701</v>
      </c>
      <c r="D123" s="554">
        <v>44651</v>
      </c>
      <c r="E123" s="554">
        <v>45214</v>
      </c>
      <c r="F123" t="s">
        <v>8231</v>
      </c>
      <c r="G123" s="556" t="s">
        <v>17715</v>
      </c>
      <c r="H123" t="s">
        <v>2597</v>
      </c>
      <c r="I123" t="s">
        <v>97</v>
      </c>
      <c r="J123" t="s">
        <v>97</v>
      </c>
      <c r="K123" t="s">
        <v>2716</v>
      </c>
      <c r="L123" t="s">
        <v>2717</v>
      </c>
      <c r="M123" t="s">
        <v>289</v>
      </c>
      <c r="N123">
        <v>100187396</v>
      </c>
      <c r="O123" t="s">
        <v>17721</v>
      </c>
      <c r="P123" t="s">
        <v>2724</v>
      </c>
      <c r="Q123" t="s">
        <v>2678</v>
      </c>
      <c r="R123" t="s">
        <v>4302</v>
      </c>
      <c r="S123">
        <v>0.56000000000000005</v>
      </c>
      <c r="T123">
        <v>4370.3999999999996</v>
      </c>
      <c r="U123" t="s">
        <v>20</v>
      </c>
      <c r="V123" t="s">
        <v>14873</v>
      </c>
      <c r="W123" t="s">
        <v>17775</v>
      </c>
      <c r="X123" t="s">
        <v>17718</v>
      </c>
      <c r="Y123" t="s">
        <v>6748</v>
      </c>
    </row>
    <row r="124" spans="1:25">
      <c r="A124" t="s">
        <v>12417</v>
      </c>
      <c r="B124" t="s">
        <v>12420</v>
      </c>
      <c r="C124" t="s">
        <v>1701</v>
      </c>
      <c r="D124" s="554">
        <v>44713</v>
      </c>
      <c r="E124" s="554">
        <v>45230</v>
      </c>
      <c r="F124" t="s">
        <v>499</v>
      </c>
      <c r="G124" s="556">
        <v>45255</v>
      </c>
      <c r="H124" t="s">
        <v>97</v>
      </c>
      <c r="I124" t="s">
        <v>97</v>
      </c>
      <c r="J124" t="s">
        <v>2597</v>
      </c>
      <c r="K124" t="s">
        <v>17776</v>
      </c>
      <c r="L124" t="e">
        <v>#N/A</v>
      </c>
      <c r="M124" t="e">
        <v>#N/A</v>
      </c>
      <c r="N124" t="e">
        <v>#N/A</v>
      </c>
      <c r="O124" t="e">
        <v>#N/A</v>
      </c>
      <c r="P124" t="e">
        <v>#N/A</v>
      </c>
      <c r="Q124" t="e">
        <v>#N/A</v>
      </c>
      <c r="R124" t="e">
        <v>#N/A</v>
      </c>
      <c r="S124" t="e">
        <v>#N/A</v>
      </c>
      <c r="T124" t="e">
        <v>#N/A</v>
      </c>
      <c r="U124" t="e">
        <v>#N/A</v>
      </c>
      <c r="V124" t="s">
        <v>17763</v>
      </c>
      <c r="Y124" t="s">
        <v>17753</v>
      </c>
    </row>
    <row r="125" spans="1:25">
      <c r="A125" t="s">
        <v>3311</v>
      </c>
      <c r="B125" t="s">
        <v>3312</v>
      </c>
      <c r="C125" t="s">
        <v>1701</v>
      </c>
      <c r="D125" s="554">
        <v>44599</v>
      </c>
      <c r="E125" s="554">
        <v>45230</v>
      </c>
      <c r="F125" t="s">
        <v>499</v>
      </c>
      <c r="G125" s="556">
        <v>45242</v>
      </c>
      <c r="H125" t="s">
        <v>97</v>
      </c>
      <c r="I125" t="s">
        <v>2597</v>
      </c>
      <c r="J125" t="s">
        <v>97</v>
      </c>
      <c r="K125" t="s">
        <v>3304</v>
      </c>
      <c r="L125" t="s">
        <v>3305</v>
      </c>
      <c r="M125" t="s">
        <v>289</v>
      </c>
      <c r="N125">
        <v>100181330</v>
      </c>
      <c r="O125" t="s">
        <v>17721</v>
      </c>
      <c r="P125" t="s">
        <v>3303</v>
      </c>
      <c r="Q125">
        <v>0</v>
      </c>
      <c r="R125" t="s">
        <v>2405</v>
      </c>
      <c r="S125">
        <v>0.36</v>
      </c>
      <c r="T125">
        <v>0</v>
      </c>
      <c r="U125" t="s">
        <v>129</v>
      </c>
      <c r="V125" t="s">
        <v>17763</v>
      </c>
      <c r="Y125" t="s">
        <v>17753</v>
      </c>
    </row>
    <row r="126" spans="1:25">
      <c r="A126" t="s">
        <v>11290</v>
      </c>
      <c r="B126" t="s">
        <v>11292</v>
      </c>
      <c r="C126" t="s">
        <v>56</v>
      </c>
      <c r="D126" s="554">
        <v>44874</v>
      </c>
      <c r="E126" s="554">
        <v>45214</v>
      </c>
      <c r="F126" t="s">
        <v>8231</v>
      </c>
      <c r="G126" s="556" t="s">
        <v>17715</v>
      </c>
      <c r="H126" t="s">
        <v>2597</v>
      </c>
      <c r="I126" t="s">
        <v>97</v>
      </c>
      <c r="J126" t="s">
        <v>97</v>
      </c>
      <c r="K126" t="s">
        <v>17777</v>
      </c>
      <c r="L126" t="e">
        <v>#N/A</v>
      </c>
      <c r="M126" t="e">
        <v>#N/A</v>
      </c>
      <c r="N126" t="e">
        <v>#N/A</v>
      </c>
      <c r="O126" t="e">
        <v>#N/A</v>
      </c>
      <c r="P126" t="e">
        <v>#N/A</v>
      </c>
      <c r="Q126" t="e">
        <v>#N/A</v>
      </c>
      <c r="R126" t="e">
        <v>#N/A</v>
      </c>
      <c r="S126" t="e">
        <v>#N/A</v>
      </c>
      <c r="T126" t="e">
        <v>#N/A</v>
      </c>
      <c r="U126" t="e">
        <v>#N/A</v>
      </c>
      <c r="V126" t="s">
        <v>17757</v>
      </c>
      <c r="Y126" t="s">
        <v>6748</v>
      </c>
    </row>
    <row r="127" spans="1:25">
      <c r="A127" t="s">
        <v>12422</v>
      </c>
      <c r="B127" t="s">
        <v>12424</v>
      </c>
      <c r="C127" t="s">
        <v>56</v>
      </c>
      <c r="D127" s="554">
        <v>44655</v>
      </c>
      <c r="E127" s="554">
        <v>45221</v>
      </c>
      <c r="F127" t="s">
        <v>8231</v>
      </c>
      <c r="G127" s="556" t="s">
        <v>17715</v>
      </c>
      <c r="H127" t="s">
        <v>2597</v>
      </c>
      <c r="I127" t="s">
        <v>97</v>
      </c>
      <c r="J127" t="s">
        <v>97</v>
      </c>
      <c r="K127" t="s">
        <v>12421</v>
      </c>
      <c r="L127" t="e">
        <v>#N/A</v>
      </c>
      <c r="M127" t="e">
        <v>#N/A</v>
      </c>
      <c r="N127" t="e">
        <v>#N/A</v>
      </c>
      <c r="O127" t="e">
        <v>#N/A</v>
      </c>
      <c r="P127" t="s">
        <v>17778</v>
      </c>
      <c r="Q127" t="s">
        <v>2678</v>
      </c>
      <c r="R127" t="e">
        <v>#N/A</v>
      </c>
      <c r="S127" t="e">
        <v>#N/A</v>
      </c>
      <c r="T127" t="e">
        <v>#N/A</v>
      </c>
      <c r="U127" t="e">
        <v>#N/A</v>
      </c>
      <c r="V127" t="s">
        <v>17718</v>
      </c>
      <c r="W127" t="s">
        <v>17779</v>
      </c>
      <c r="Y127" t="s">
        <v>6748</v>
      </c>
    </row>
    <row r="128" spans="1:25">
      <c r="A128" t="s">
        <v>12426</v>
      </c>
      <c r="B128" t="s">
        <v>12428</v>
      </c>
      <c r="C128" t="s">
        <v>56</v>
      </c>
      <c r="D128" s="554">
        <v>44700</v>
      </c>
      <c r="E128" s="554">
        <v>45214</v>
      </c>
      <c r="F128" t="s">
        <v>8231</v>
      </c>
      <c r="G128" s="556" t="s">
        <v>17715</v>
      </c>
      <c r="H128" t="s">
        <v>2597</v>
      </c>
      <c r="I128" t="s">
        <v>97</v>
      </c>
      <c r="J128" t="s">
        <v>97</v>
      </c>
      <c r="K128" t="s">
        <v>12425</v>
      </c>
      <c r="L128" t="e">
        <v>#N/A</v>
      </c>
      <c r="M128" t="e">
        <v>#N/A</v>
      </c>
      <c r="N128" t="e">
        <v>#N/A</v>
      </c>
      <c r="O128" t="e">
        <v>#N/A</v>
      </c>
      <c r="P128" t="s">
        <v>17780</v>
      </c>
      <c r="Q128" t="s">
        <v>2678</v>
      </c>
      <c r="R128" t="e">
        <v>#N/A</v>
      </c>
      <c r="S128" t="e">
        <v>#N/A</v>
      </c>
      <c r="T128" t="e">
        <v>#N/A</v>
      </c>
      <c r="U128" t="e">
        <v>#N/A</v>
      </c>
      <c r="V128" t="s">
        <v>17718</v>
      </c>
      <c r="W128" t="s">
        <v>17781</v>
      </c>
      <c r="X128" t="s">
        <v>17782</v>
      </c>
      <c r="Y128" t="s">
        <v>6748</v>
      </c>
    </row>
    <row r="129" spans="1:25">
      <c r="A129" t="s">
        <v>3166</v>
      </c>
      <c r="B129" t="s">
        <v>3167</v>
      </c>
      <c r="C129" t="s">
        <v>56</v>
      </c>
      <c r="D129" s="554">
        <v>44763</v>
      </c>
      <c r="E129" s="554">
        <v>45230</v>
      </c>
      <c r="F129" t="s">
        <v>499</v>
      </c>
      <c r="G129" s="556" t="s">
        <v>17715</v>
      </c>
      <c r="H129" t="s">
        <v>97</v>
      </c>
      <c r="I129" t="s">
        <v>2597</v>
      </c>
      <c r="J129" t="s">
        <v>97</v>
      </c>
      <c r="K129" t="s">
        <v>3163</v>
      </c>
      <c r="L129" t="s">
        <v>3164</v>
      </c>
      <c r="M129" t="s">
        <v>289</v>
      </c>
      <c r="N129">
        <v>100194440</v>
      </c>
      <c r="O129" t="s">
        <v>17721</v>
      </c>
      <c r="P129" t="s">
        <v>9405</v>
      </c>
      <c r="Q129" t="s">
        <v>2678</v>
      </c>
      <c r="R129" t="e">
        <v>#N/A</v>
      </c>
      <c r="S129">
        <v>2.5</v>
      </c>
      <c r="T129">
        <v>0</v>
      </c>
      <c r="U129" t="s">
        <v>9</v>
      </c>
      <c r="V129" t="s">
        <v>17718</v>
      </c>
      <c r="W129" t="s">
        <v>17781</v>
      </c>
      <c r="Y129" t="s">
        <v>6748</v>
      </c>
    </row>
    <row r="130" spans="1:25">
      <c r="A130" t="s">
        <v>3371</v>
      </c>
      <c r="B130" t="s">
        <v>3372</v>
      </c>
      <c r="C130" t="s">
        <v>56</v>
      </c>
      <c r="D130" s="554">
        <v>44889</v>
      </c>
      <c r="E130" s="554">
        <v>45230</v>
      </c>
      <c r="F130" t="s">
        <v>499</v>
      </c>
      <c r="G130" s="556" t="s">
        <v>17715</v>
      </c>
      <c r="H130" t="s">
        <v>97</v>
      </c>
      <c r="I130" t="s">
        <v>2597</v>
      </c>
      <c r="J130" t="s">
        <v>97</v>
      </c>
      <c r="K130" t="s">
        <v>3368</v>
      </c>
      <c r="L130" t="s">
        <v>3369</v>
      </c>
      <c r="M130" t="s">
        <v>289</v>
      </c>
      <c r="N130">
        <v>100211030</v>
      </c>
      <c r="O130" t="s">
        <v>17721</v>
      </c>
      <c r="P130" t="s">
        <v>9410</v>
      </c>
      <c r="Q130" t="s">
        <v>1091</v>
      </c>
      <c r="R130" t="e">
        <v>#N/A</v>
      </c>
      <c r="S130">
        <v>1.3</v>
      </c>
      <c r="T130" t="e">
        <v>#N/A</v>
      </c>
      <c r="U130" t="s">
        <v>129</v>
      </c>
      <c r="V130" t="s">
        <v>17757</v>
      </c>
      <c r="Y130" t="s">
        <v>6748</v>
      </c>
    </row>
    <row r="131" spans="1:25">
      <c r="A131" t="s">
        <v>3171</v>
      </c>
      <c r="B131" t="s">
        <v>3172</v>
      </c>
      <c r="C131" t="s">
        <v>908</v>
      </c>
      <c r="D131" s="554">
        <v>44876</v>
      </c>
      <c r="E131" s="554">
        <v>45230</v>
      </c>
      <c r="F131" t="s">
        <v>499</v>
      </c>
      <c r="G131" s="556">
        <v>45256</v>
      </c>
      <c r="H131" t="s">
        <v>97</v>
      </c>
      <c r="I131" t="s">
        <v>2597</v>
      </c>
      <c r="J131" t="s">
        <v>97</v>
      </c>
      <c r="K131" t="s">
        <v>1421</v>
      </c>
      <c r="L131" t="s">
        <v>3170</v>
      </c>
      <c r="M131" t="s">
        <v>289</v>
      </c>
      <c r="N131">
        <v>100195834</v>
      </c>
      <c r="O131" t="s">
        <v>17721</v>
      </c>
      <c r="P131" t="s">
        <v>1422</v>
      </c>
      <c r="Q131" t="s">
        <v>2678</v>
      </c>
      <c r="R131" t="e">
        <v>#N/A</v>
      </c>
      <c r="S131">
        <v>1</v>
      </c>
      <c r="T131">
        <v>0</v>
      </c>
      <c r="U131" t="s">
        <v>129</v>
      </c>
      <c r="V131" t="s">
        <v>17751</v>
      </c>
      <c r="Y131" t="s">
        <v>17753</v>
      </c>
    </row>
    <row r="132" spans="1:25">
      <c r="A132" t="s">
        <v>3174</v>
      </c>
      <c r="B132" t="s">
        <v>3175</v>
      </c>
      <c r="C132" t="s">
        <v>908</v>
      </c>
      <c r="D132" s="554">
        <v>45117</v>
      </c>
      <c r="E132" s="554">
        <v>45219</v>
      </c>
      <c r="F132" t="s">
        <v>499</v>
      </c>
      <c r="G132" s="556">
        <v>45209</v>
      </c>
      <c r="H132" t="s">
        <v>97</v>
      </c>
      <c r="I132" t="s">
        <v>2597</v>
      </c>
      <c r="J132" t="s">
        <v>97</v>
      </c>
      <c r="K132" t="s">
        <v>1425</v>
      </c>
      <c r="L132" t="s">
        <v>3173</v>
      </c>
      <c r="M132" t="s">
        <v>289</v>
      </c>
      <c r="N132">
        <v>100209968</v>
      </c>
      <c r="O132" t="s">
        <v>17721</v>
      </c>
      <c r="P132" t="s">
        <v>1427</v>
      </c>
      <c r="Q132" t="s">
        <v>2678</v>
      </c>
      <c r="R132" t="e">
        <v>#N/A</v>
      </c>
      <c r="S132">
        <v>1</v>
      </c>
      <c r="T132">
        <v>0</v>
      </c>
      <c r="U132" t="s">
        <v>176</v>
      </c>
      <c r="V132" t="s">
        <v>14873</v>
      </c>
      <c r="Y132" t="s">
        <v>6748</v>
      </c>
    </row>
    <row r="133" spans="1:25">
      <c r="A133" t="s">
        <v>3180</v>
      </c>
      <c r="B133" t="s">
        <v>3181</v>
      </c>
      <c r="C133" t="s">
        <v>908</v>
      </c>
      <c r="D133" s="554">
        <v>44705</v>
      </c>
      <c r="E133" s="554">
        <v>45200</v>
      </c>
      <c r="F133" t="s">
        <v>499</v>
      </c>
      <c r="G133" s="556">
        <v>45229</v>
      </c>
      <c r="H133" t="s">
        <v>97</v>
      </c>
      <c r="I133" t="s">
        <v>2597</v>
      </c>
      <c r="J133" t="s">
        <v>97</v>
      </c>
      <c r="K133" t="s">
        <v>1430</v>
      </c>
      <c r="L133" t="s">
        <v>3178</v>
      </c>
      <c r="M133" t="s">
        <v>289</v>
      </c>
      <c r="N133">
        <v>100184915</v>
      </c>
      <c r="O133" t="s">
        <v>17721</v>
      </c>
      <c r="P133" t="s">
        <v>1431</v>
      </c>
      <c r="Q133" t="s">
        <v>2678</v>
      </c>
      <c r="R133" t="e">
        <v>#N/A</v>
      </c>
      <c r="S133">
        <v>1</v>
      </c>
      <c r="T133">
        <v>0</v>
      </c>
      <c r="U133" t="s">
        <v>20</v>
      </c>
      <c r="V133" t="s">
        <v>17754</v>
      </c>
      <c r="X133" t="s">
        <v>17768</v>
      </c>
      <c r="Y133" t="s">
        <v>6748</v>
      </c>
    </row>
    <row r="134" spans="1:25">
      <c r="A134" t="s">
        <v>5540</v>
      </c>
      <c r="B134" t="s">
        <v>11327</v>
      </c>
      <c r="C134" t="s">
        <v>908</v>
      </c>
      <c r="D134" s="554">
        <v>45175</v>
      </c>
      <c r="E134" s="554">
        <v>45226</v>
      </c>
      <c r="F134" t="s">
        <v>499</v>
      </c>
      <c r="G134" s="556" t="s">
        <v>17715</v>
      </c>
      <c r="H134" t="s">
        <v>97</v>
      </c>
      <c r="I134" t="s">
        <v>97</v>
      </c>
      <c r="J134" t="s">
        <v>2597</v>
      </c>
      <c r="K134" t="s">
        <v>5534</v>
      </c>
      <c r="L134" t="s">
        <v>5536</v>
      </c>
      <c r="M134" t="s">
        <v>289</v>
      </c>
      <c r="N134">
        <v>0</v>
      </c>
      <c r="O134">
        <v>0</v>
      </c>
      <c r="P134" t="e">
        <v>#N/A</v>
      </c>
      <c r="Q134" t="e">
        <v>#N/A</v>
      </c>
      <c r="R134" t="e">
        <v>#N/A</v>
      </c>
      <c r="S134">
        <v>1</v>
      </c>
      <c r="T134">
        <v>0</v>
      </c>
      <c r="U134" t="s">
        <v>17</v>
      </c>
      <c r="V134" t="s">
        <v>14873</v>
      </c>
      <c r="Y134" t="s">
        <v>6748</v>
      </c>
    </row>
    <row r="135" spans="1:25">
      <c r="A135" t="s">
        <v>3301</v>
      </c>
      <c r="B135" t="s">
        <v>3302</v>
      </c>
      <c r="C135" t="s">
        <v>908</v>
      </c>
      <c r="D135" s="554">
        <v>45149</v>
      </c>
      <c r="E135" s="554">
        <v>45217</v>
      </c>
      <c r="F135" t="s">
        <v>499</v>
      </c>
      <c r="G135" s="556">
        <v>45198</v>
      </c>
      <c r="H135" t="s">
        <v>97</v>
      </c>
      <c r="I135" t="s">
        <v>2597</v>
      </c>
      <c r="J135" t="s">
        <v>97</v>
      </c>
      <c r="K135" t="s">
        <v>1449</v>
      </c>
      <c r="L135" t="s">
        <v>3300</v>
      </c>
      <c r="M135" t="s">
        <v>289</v>
      </c>
      <c r="N135">
        <v>100210748</v>
      </c>
      <c r="O135" t="s">
        <v>17721</v>
      </c>
      <c r="P135" t="s">
        <v>1450</v>
      </c>
      <c r="Q135" t="s">
        <v>3349</v>
      </c>
      <c r="R135" t="e">
        <v>#N/A</v>
      </c>
      <c r="S135">
        <v>1</v>
      </c>
      <c r="T135">
        <v>0</v>
      </c>
      <c r="U135" t="s">
        <v>129</v>
      </c>
      <c r="V135" t="s">
        <v>14873</v>
      </c>
      <c r="Y135" t="s">
        <v>6748</v>
      </c>
    </row>
    <row r="136" spans="1:25">
      <c r="A136" t="s">
        <v>906</v>
      </c>
      <c r="B136" t="s">
        <v>907</v>
      </c>
      <c r="C136" t="s">
        <v>908</v>
      </c>
      <c r="D136" s="554">
        <v>44812</v>
      </c>
      <c r="E136" s="554">
        <v>45207</v>
      </c>
      <c r="F136" t="s">
        <v>499</v>
      </c>
      <c r="G136" s="556">
        <v>45220</v>
      </c>
      <c r="H136" t="s">
        <v>97</v>
      </c>
      <c r="I136" t="s">
        <v>2597</v>
      </c>
      <c r="J136" t="s">
        <v>97</v>
      </c>
      <c r="K136" t="s">
        <v>909</v>
      </c>
      <c r="L136" t="e">
        <v>#N/A</v>
      </c>
      <c r="M136" t="e">
        <v>#N/A</v>
      </c>
      <c r="N136" t="e">
        <v>#N/A</v>
      </c>
      <c r="O136" t="e">
        <v>#N/A</v>
      </c>
      <c r="P136" t="s">
        <v>10170</v>
      </c>
      <c r="Q136" t="s">
        <v>2678</v>
      </c>
      <c r="R136" t="e">
        <v>#N/A</v>
      </c>
      <c r="S136" t="e">
        <v>#N/A</v>
      </c>
      <c r="T136" t="e">
        <v>#N/A</v>
      </c>
      <c r="U136" t="e">
        <v>#N/A</v>
      </c>
      <c r="V136" t="s">
        <v>17783</v>
      </c>
      <c r="Y136" t="s">
        <v>17753</v>
      </c>
    </row>
    <row r="137" spans="1:25">
      <c r="A137" t="s">
        <v>5123</v>
      </c>
      <c r="B137" t="s">
        <v>12431</v>
      </c>
      <c r="C137" t="s">
        <v>908</v>
      </c>
      <c r="D137" s="554">
        <v>44827</v>
      </c>
      <c r="E137" s="554">
        <v>45214</v>
      </c>
      <c r="F137" t="s">
        <v>8231</v>
      </c>
      <c r="G137" s="556" t="s">
        <v>17715</v>
      </c>
      <c r="H137" t="s">
        <v>2597</v>
      </c>
      <c r="I137" t="s">
        <v>97</v>
      </c>
      <c r="J137" t="s">
        <v>97</v>
      </c>
      <c r="K137" t="s">
        <v>5117</v>
      </c>
      <c r="L137" t="e">
        <v>#N/A</v>
      </c>
      <c r="M137" t="e">
        <v>#N/A</v>
      </c>
      <c r="N137" t="e">
        <v>#N/A</v>
      </c>
      <c r="O137" t="e">
        <v>#N/A</v>
      </c>
      <c r="P137" t="s">
        <v>12813</v>
      </c>
      <c r="Q137" t="s">
        <v>2678</v>
      </c>
      <c r="R137" t="e">
        <v>#N/A</v>
      </c>
      <c r="S137" t="e">
        <v>#N/A</v>
      </c>
      <c r="T137" t="e">
        <v>#N/A</v>
      </c>
      <c r="U137" t="e">
        <v>#N/A</v>
      </c>
      <c r="V137" t="s">
        <v>17784</v>
      </c>
      <c r="Y137" t="s">
        <v>6748</v>
      </c>
    </row>
    <row r="138" spans="1:25">
      <c r="A138" t="s">
        <v>5527</v>
      </c>
      <c r="B138" t="s">
        <v>11316</v>
      </c>
      <c r="C138" t="s">
        <v>908</v>
      </c>
      <c r="D138" s="554">
        <v>45168</v>
      </c>
      <c r="E138" s="554">
        <v>45225</v>
      </c>
      <c r="F138" t="s">
        <v>499</v>
      </c>
      <c r="G138" s="556">
        <v>45198</v>
      </c>
      <c r="H138" t="s">
        <v>97</v>
      </c>
      <c r="I138" t="s">
        <v>97</v>
      </c>
      <c r="J138" t="s">
        <v>2597</v>
      </c>
      <c r="K138" t="s">
        <v>5521</v>
      </c>
      <c r="L138" t="s">
        <v>5523</v>
      </c>
      <c r="M138" t="s">
        <v>289</v>
      </c>
      <c r="N138">
        <v>0</v>
      </c>
      <c r="O138">
        <v>0</v>
      </c>
      <c r="P138" t="e">
        <v>#N/A</v>
      </c>
      <c r="Q138" t="e">
        <v>#N/A</v>
      </c>
      <c r="R138" t="e">
        <v>#N/A</v>
      </c>
      <c r="S138">
        <v>1</v>
      </c>
      <c r="T138">
        <v>0</v>
      </c>
      <c r="U138" t="s">
        <v>17</v>
      </c>
      <c r="V138" t="s">
        <v>14873</v>
      </c>
      <c r="Y138" t="s">
        <v>6748</v>
      </c>
    </row>
    <row r="139" spans="1:25">
      <c r="A139" t="s">
        <v>2831</v>
      </c>
      <c r="B139" t="s">
        <v>2832</v>
      </c>
      <c r="C139" t="s">
        <v>908</v>
      </c>
      <c r="D139" s="554">
        <v>44886</v>
      </c>
      <c r="E139" s="554">
        <v>45206</v>
      </c>
      <c r="F139" t="s">
        <v>499</v>
      </c>
      <c r="G139" s="556">
        <v>45202</v>
      </c>
      <c r="H139" t="s">
        <v>97</v>
      </c>
      <c r="I139" t="s">
        <v>2597</v>
      </c>
      <c r="J139" t="s">
        <v>97</v>
      </c>
      <c r="K139" t="s">
        <v>1230</v>
      </c>
      <c r="L139" t="s">
        <v>2830</v>
      </c>
      <c r="M139" t="s">
        <v>289</v>
      </c>
      <c r="N139">
        <v>100197098</v>
      </c>
      <c r="O139" t="s">
        <v>17721</v>
      </c>
      <c r="P139" t="s">
        <v>1231</v>
      </c>
      <c r="Q139" t="s">
        <v>2678</v>
      </c>
      <c r="R139" t="s">
        <v>9062</v>
      </c>
      <c r="S139">
        <v>1</v>
      </c>
      <c r="T139">
        <v>3981.96</v>
      </c>
      <c r="U139" t="s">
        <v>20</v>
      </c>
      <c r="V139" t="s">
        <v>17760</v>
      </c>
      <c r="Y139" t="s">
        <v>17753</v>
      </c>
    </row>
    <row r="140" spans="1:25">
      <c r="A140" t="s">
        <v>12436</v>
      </c>
      <c r="B140" t="s">
        <v>12439</v>
      </c>
      <c r="C140" t="s">
        <v>908</v>
      </c>
      <c r="D140" s="554">
        <v>45117</v>
      </c>
      <c r="E140" s="554">
        <v>45211</v>
      </c>
      <c r="F140" t="s">
        <v>9075</v>
      </c>
      <c r="G140" s="556">
        <v>45297</v>
      </c>
      <c r="H140" t="s">
        <v>97</v>
      </c>
      <c r="I140" t="s">
        <v>97</v>
      </c>
      <c r="J140" t="s">
        <v>97</v>
      </c>
      <c r="K140" t="s">
        <v>12435</v>
      </c>
      <c r="L140" t="e">
        <v>#N/A</v>
      </c>
      <c r="M140" t="e">
        <v>#N/A</v>
      </c>
      <c r="N140" t="e">
        <v>#N/A</v>
      </c>
      <c r="O140" t="e">
        <v>#N/A</v>
      </c>
      <c r="P140" t="s">
        <v>5362</v>
      </c>
      <c r="Q140" t="s">
        <v>2678</v>
      </c>
      <c r="R140" t="e">
        <v>#N/A</v>
      </c>
      <c r="S140" t="e">
        <v>#N/A</v>
      </c>
      <c r="T140" t="e">
        <v>#N/A</v>
      </c>
      <c r="U140" t="e">
        <v>#N/A</v>
      </c>
      <c r="V140" t="s">
        <v>14873</v>
      </c>
      <c r="Y140" t="s">
        <v>6748</v>
      </c>
    </row>
    <row r="141" spans="1:25">
      <c r="A141" t="s">
        <v>5324</v>
      </c>
      <c r="B141" t="s">
        <v>11337</v>
      </c>
      <c r="C141" t="s">
        <v>908</v>
      </c>
      <c r="D141" s="554">
        <v>45168</v>
      </c>
      <c r="E141" s="554">
        <v>45214</v>
      </c>
      <c r="F141" t="s">
        <v>499</v>
      </c>
      <c r="G141" s="556" t="s">
        <v>17715</v>
      </c>
      <c r="H141" t="s">
        <v>97</v>
      </c>
      <c r="I141" t="s">
        <v>97</v>
      </c>
      <c r="J141" t="s">
        <v>2597</v>
      </c>
      <c r="K141" t="s">
        <v>5317</v>
      </c>
      <c r="L141" t="s">
        <v>5319</v>
      </c>
      <c r="M141" t="s">
        <v>289</v>
      </c>
      <c r="N141">
        <v>0</v>
      </c>
      <c r="O141">
        <v>0</v>
      </c>
      <c r="P141" t="e">
        <v>#N/A</v>
      </c>
      <c r="Q141" t="e">
        <v>#N/A</v>
      </c>
      <c r="R141" t="e">
        <v>#N/A</v>
      </c>
      <c r="S141">
        <v>1</v>
      </c>
      <c r="T141">
        <v>0</v>
      </c>
      <c r="U141" t="s">
        <v>17</v>
      </c>
      <c r="V141" t="s">
        <v>14873</v>
      </c>
      <c r="Y141" t="s">
        <v>6748</v>
      </c>
    </row>
    <row r="142" spans="1:25">
      <c r="A142" t="s">
        <v>3347</v>
      </c>
      <c r="B142" t="s">
        <v>3348</v>
      </c>
      <c r="C142" t="s">
        <v>908</v>
      </c>
      <c r="D142" s="554">
        <v>44876</v>
      </c>
      <c r="E142" s="554">
        <v>45219</v>
      </c>
      <c r="F142" t="s">
        <v>499</v>
      </c>
      <c r="G142" s="556">
        <v>45213</v>
      </c>
      <c r="H142" t="s">
        <v>97</v>
      </c>
      <c r="I142" t="s">
        <v>2597</v>
      </c>
      <c r="J142" t="s">
        <v>97</v>
      </c>
      <c r="K142" t="s">
        <v>1460</v>
      </c>
      <c r="L142" t="s">
        <v>3346</v>
      </c>
      <c r="M142" t="s">
        <v>289</v>
      </c>
      <c r="N142">
        <v>100197061</v>
      </c>
      <c r="O142" t="s">
        <v>17721</v>
      </c>
      <c r="P142" t="s">
        <v>1461</v>
      </c>
      <c r="Q142" t="s">
        <v>2678</v>
      </c>
      <c r="R142" t="e">
        <v>#N/A</v>
      </c>
      <c r="S142">
        <v>1</v>
      </c>
      <c r="T142">
        <v>0</v>
      </c>
      <c r="U142" t="s">
        <v>129</v>
      </c>
      <c r="V142" t="s">
        <v>17785</v>
      </c>
      <c r="Y142" t="s">
        <v>17753</v>
      </c>
    </row>
    <row r="143" spans="1:25">
      <c r="A143" t="s">
        <v>11321</v>
      </c>
      <c r="B143" t="s">
        <v>11324</v>
      </c>
      <c r="C143" t="s">
        <v>908</v>
      </c>
      <c r="D143" s="554">
        <v>45168</v>
      </c>
      <c r="E143" s="554">
        <v>45224</v>
      </c>
      <c r="F143" t="s">
        <v>9075</v>
      </c>
      <c r="G143" s="556">
        <v>45234</v>
      </c>
      <c r="H143" t="s">
        <v>97</v>
      </c>
      <c r="I143" t="s">
        <v>97</v>
      </c>
      <c r="J143" t="s">
        <v>97</v>
      </c>
      <c r="K143" t="s">
        <v>11319</v>
      </c>
      <c r="L143" t="s">
        <v>11318</v>
      </c>
      <c r="M143" t="s">
        <v>289</v>
      </c>
      <c r="N143">
        <v>0</v>
      </c>
      <c r="O143">
        <v>0</v>
      </c>
      <c r="P143" t="e">
        <v>#N/A</v>
      </c>
      <c r="Q143" t="e">
        <v>#N/A</v>
      </c>
      <c r="R143" t="e">
        <v>#N/A</v>
      </c>
      <c r="S143">
        <v>1</v>
      </c>
      <c r="T143">
        <v>0</v>
      </c>
      <c r="U143" t="s">
        <v>17</v>
      </c>
      <c r="V143" t="s">
        <v>14873</v>
      </c>
      <c r="Y143" t="s">
        <v>6748</v>
      </c>
    </row>
    <row r="144" spans="1:25">
      <c r="A144" t="s">
        <v>12459</v>
      </c>
      <c r="B144" t="s">
        <v>12462</v>
      </c>
      <c r="C144" t="s">
        <v>908</v>
      </c>
      <c r="D144" s="554">
        <v>44887</v>
      </c>
      <c r="E144" s="554">
        <v>45214</v>
      </c>
      <c r="F144" t="s">
        <v>9075</v>
      </c>
      <c r="G144" s="556" t="s">
        <v>17786</v>
      </c>
      <c r="H144" t="s">
        <v>97</v>
      </c>
      <c r="I144" t="s">
        <v>97</v>
      </c>
      <c r="J144" t="s">
        <v>97</v>
      </c>
      <c r="K144" t="s">
        <v>12458</v>
      </c>
      <c r="L144" t="e">
        <v>#N/A</v>
      </c>
      <c r="M144" t="e">
        <v>#N/A</v>
      </c>
      <c r="N144" t="e">
        <v>#N/A</v>
      </c>
      <c r="O144" t="e">
        <v>#N/A</v>
      </c>
      <c r="P144" t="s">
        <v>17787</v>
      </c>
      <c r="Q144" t="s">
        <v>2678</v>
      </c>
      <c r="R144" t="e">
        <v>#N/A</v>
      </c>
      <c r="S144" t="e">
        <v>#N/A</v>
      </c>
      <c r="T144" t="e">
        <v>#N/A</v>
      </c>
      <c r="U144" t="e">
        <v>#N/A</v>
      </c>
      <c r="V144" t="s">
        <v>17788</v>
      </c>
      <c r="Y144" t="s">
        <v>17753</v>
      </c>
    </row>
    <row r="145" spans="1:25">
      <c r="A145" t="s">
        <v>3441</v>
      </c>
      <c r="B145" t="s">
        <v>3442</v>
      </c>
      <c r="C145" t="s">
        <v>908</v>
      </c>
      <c r="D145" s="554">
        <v>44896</v>
      </c>
      <c r="E145" s="554">
        <v>45224</v>
      </c>
      <c r="F145" t="s">
        <v>499</v>
      </c>
      <c r="G145" s="556" t="s">
        <v>17715</v>
      </c>
      <c r="H145" t="s">
        <v>97</v>
      </c>
      <c r="I145" t="s">
        <v>2597</v>
      </c>
      <c r="J145" t="s">
        <v>97</v>
      </c>
      <c r="K145" t="s">
        <v>1500</v>
      </c>
      <c r="L145" t="s">
        <v>3440</v>
      </c>
      <c r="M145" t="s">
        <v>289</v>
      </c>
      <c r="N145">
        <v>100197154</v>
      </c>
      <c r="O145" t="s">
        <v>17721</v>
      </c>
      <c r="P145" t="s">
        <v>17789</v>
      </c>
      <c r="Q145" t="s">
        <v>2678</v>
      </c>
      <c r="R145" t="e">
        <v>#N/A</v>
      </c>
      <c r="S145">
        <v>1</v>
      </c>
      <c r="T145">
        <v>0</v>
      </c>
      <c r="U145" t="s">
        <v>20</v>
      </c>
      <c r="V145" t="s">
        <v>17757</v>
      </c>
      <c r="Y145" t="s">
        <v>6748</v>
      </c>
    </row>
    <row r="146" spans="1:25">
      <c r="A146" t="s">
        <v>2795</v>
      </c>
      <c r="B146" t="s">
        <v>2796</v>
      </c>
      <c r="C146" t="s">
        <v>50</v>
      </c>
      <c r="D146" s="554">
        <v>45097</v>
      </c>
      <c r="E146" s="554">
        <v>45214</v>
      </c>
      <c r="F146" t="s">
        <v>9075</v>
      </c>
      <c r="G146" s="556">
        <v>45287</v>
      </c>
      <c r="H146" t="s">
        <v>97</v>
      </c>
      <c r="I146" t="s">
        <v>97</v>
      </c>
      <c r="J146" t="s">
        <v>97</v>
      </c>
      <c r="K146" t="s">
        <v>1197</v>
      </c>
      <c r="L146" t="s">
        <v>2793</v>
      </c>
      <c r="M146" t="s">
        <v>289</v>
      </c>
      <c r="N146">
        <v>100208710</v>
      </c>
      <c r="O146" t="s">
        <v>17721</v>
      </c>
      <c r="P146" t="s">
        <v>1200</v>
      </c>
      <c r="Q146" t="s">
        <v>2678</v>
      </c>
      <c r="R146" t="e">
        <v>#N/A</v>
      </c>
      <c r="S146">
        <v>3.1</v>
      </c>
      <c r="T146">
        <v>0</v>
      </c>
      <c r="U146" t="s">
        <v>20</v>
      </c>
      <c r="V146" t="s">
        <v>14873</v>
      </c>
      <c r="Y146" t="s">
        <v>6748</v>
      </c>
    </row>
    <row r="147" spans="1:25">
      <c r="A147" t="s">
        <v>10177</v>
      </c>
      <c r="B147" t="s">
        <v>10179</v>
      </c>
      <c r="C147" t="s">
        <v>50</v>
      </c>
      <c r="D147" s="554">
        <v>44853</v>
      </c>
      <c r="E147" s="554">
        <v>45215</v>
      </c>
      <c r="F147" t="s">
        <v>499</v>
      </c>
      <c r="G147" s="556" t="s">
        <v>17715</v>
      </c>
      <c r="H147" t="s">
        <v>97</v>
      </c>
      <c r="I147" t="s">
        <v>2597</v>
      </c>
      <c r="J147" t="s">
        <v>97</v>
      </c>
      <c r="K147" t="s">
        <v>10175</v>
      </c>
      <c r="L147" t="e">
        <v>#N/A</v>
      </c>
      <c r="M147" t="e">
        <v>#N/A</v>
      </c>
      <c r="N147" t="e">
        <v>#N/A</v>
      </c>
      <c r="O147" t="e">
        <v>#N/A</v>
      </c>
      <c r="P147" t="e">
        <v>#N/A</v>
      </c>
      <c r="Q147" t="e">
        <v>#N/A</v>
      </c>
      <c r="R147" t="e">
        <v>#N/A</v>
      </c>
      <c r="S147" t="e">
        <v>#N/A</v>
      </c>
      <c r="T147">
        <v>0</v>
      </c>
      <c r="U147" t="s">
        <v>20</v>
      </c>
      <c r="V147" t="s">
        <v>17726</v>
      </c>
      <c r="Y147" t="s">
        <v>6748</v>
      </c>
    </row>
    <row r="148" spans="1:25">
      <c r="A148" t="s">
        <v>11067</v>
      </c>
      <c r="B148" t="s">
        <v>11069</v>
      </c>
      <c r="C148" t="s">
        <v>50</v>
      </c>
      <c r="D148" s="554">
        <v>45098</v>
      </c>
      <c r="E148" s="554">
        <v>45214</v>
      </c>
      <c r="F148" t="s">
        <v>9075</v>
      </c>
      <c r="G148" s="556">
        <v>45284</v>
      </c>
      <c r="H148" t="s">
        <v>97</v>
      </c>
      <c r="I148" t="s">
        <v>97</v>
      </c>
      <c r="J148" t="s">
        <v>97</v>
      </c>
      <c r="K148" t="s">
        <v>11065</v>
      </c>
      <c r="L148" t="s">
        <v>11064</v>
      </c>
      <c r="M148" t="s">
        <v>289</v>
      </c>
      <c r="N148">
        <v>0</v>
      </c>
      <c r="O148">
        <v>0</v>
      </c>
      <c r="P148" t="s">
        <v>11066</v>
      </c>
      <c r="Q148" t="s">
        <v>1091</v>
      </c>
      <c r="R148" t="e">
        <v>#N/A</v>
      </c>
      <c r="S148">
        <v>0.61</v>
      </c>
      <c r="T148">
        <v>0</v>
      </c>
      <c r="U148" t="s">
        <v>17</v>
      </c>
      <c r="V148" t="s">
        <v>14873</v>
      </c>
      <c r="Y148" t="s">
        <v>6748</v>
      </c>
    </row>
    <row r="149" spans="1:25">
      <c r="A149" t="s">
        <v>11097</v>
      </c>
      <c r="B149" t="s">
        <v>11099</v>
      </c>
      <c r="C149" t="s">
        <v>50</v>
      </c>
      <c r="D149" s="554">
        <v>45162</v>
      </c>
      <c r="E149" s="554">
        <v>45230</v>
      </c>
      <c r="F149" t="s">
        <v>499</v>
      </c>
      <c r="G149" s="556" t="s">
        <v>17715</v>
      </c>
      <c r="H149" t="s">
        <v>97</v>
      </c>
      <c r="I149" t="s">
        <v>2597</v>
      </c>
      <c r="J149" t="s">
        <v>97</v>
      </c>
      <c r="K149" t="s">
        <v>11095</v>
      </c>
      <c r="L149" t="s">
        <v>17790</v>
      </c>
      <c r="M149" t="s">
        <v>289</v>
      </c>
      <c r="N149">
        <v>0</v>
      </c>
      <c r="O149">
        <v>0</v>
      </c>
      <c r="P149" t="e">
        <v>#N/A</v>
      </c>
      <c r="Q149" t="e">
        <v>#N/A</v>
      </c>
      <c r="R149" t="e">
        <v>#N/A</v>
      </c>
      <c r="S149">
        <v>1.65</v>
      </c>
      <c r="T149">
        <v>0</v>
      </c>
      <c r="U149" t="s">
        <v>17</v>
      </c>
      <c r="V149" t="s">
        <v>14873</v>
      </c>
      <c r="Y149" t="s">
        <v>6748</v>
      </c>
    </row>
    <row r="150" spans="1:25">
      <c r="A150" t="s">
        <v>11108</v>
      </c>
      <c r="B150" t="s">
        <v>11109</v>
      </c>
      <c r="C150" t="s">
        <v>50</v>
      </c>
      <c r="D150" s="554">
        <v>45162</v>
      </c>
      <c r="E150" s="554">
        <v>45230</v>
      </c>
      <c r="F150" t="s">
        <v>499</v>
      </c>
      <c r="G150" s="556">
        <v>45199</v>
      </c>
      <c r="H150" t="s">
        <v>97</v>
      </c>
      <c r="I150" t="s">
        <v>2597</v>
      </c>
      <c r="J150" t="s">
        <v>97</v>
      </c>
      <c r="K150" t="s">
        <v>11106</v>
      </c>
      <c r="L150" t="s">
        <v>11105</v>
      </c>
      <c r="M150" t="s">
        <v>16172</v>
      </c>
      <c r="N150">
        <v>0</v>
      </c>
      <c r="O150">
        <v>0</v>
      </c>
      <c r="P150" t="e">
        <v>#N/A</v>
      </c>
      <c r="Q150" t="e">
        <v>#N/A</v>
      </c>
      <c r="R150" t="e">
        <v>#N/A</v>
      </c>
      <c r="S150">
        <v>3.5</v>
      </c>
      <c r="T150">
        <v>0</v>
      </c>
      <c r="U150" t="s">
        <v>17</v>
      </c>
      <c r="V150" t="s">
        <v>14873</v>
      </c>
      <c r="Y150" t="s">
        <v>6748</v>
      </c>
    </row>
    <row r="151" spans="1:25">
      <c r="A151" t="s">
        <v>12466</v>
      </c>
      <c r="B151" t="s">
        <v>12469</v>
      </c>
      <c r="C151" t="s">
        <v>50</v>
      </c>
      <c r="D151" s="554">
        <v>45180</v>
      </c>
      <c r="E151" s="554">
        <v>45214</v>
      </c>
      <c r="F151" t="s">
        <v>499</v>
      </c>
      <c r="G151" s="556" t="s">
        <v>17715</v>
      </c>
      <c r="H151" t="s">
        <v>97</v>
      </c>
      <c r="I151" t="s">
        <v>97</v>
      </c>
      <c r="J151" t="s">
        <v>2597</v>
      </c>
      <c r="K151" t="s">
        <v>12464</v>
      </c>
      <c r="L151" t="e">
        <v>#N/A</v>
      </c>
      <c r="M151" t="e">
        <v>#N/A</v>
      </c>
      <c r="N151" t="e">
        <v>#N/A</v>
      </c>
      <c r="O151" t="e">
        <v>#N/A</v>
      </c>
      <c r="P151" t="e">
        <v>#N/A</v>
      </c>
      <c r="Q151" t="e">
        <v>#N/A</v>
      </c>
      <c r="R151" t="e">
        <v>#N/A</v>
      </c>
      <c r="S151" t="e">
        <v>#N/A</v>
      </c>
      <c r="T151" t="e">
        <v>#N/A</v>
      </c>
      <c r="U151" t="e">
        <v>#N/A</v>
      </c>
      <c r="V151" t="s">
        <v>14873</v>
      </c>
      <c r="Y151" t="s">
        <v>6748</v>
      </c>
    </row>
    <row r="152" spans="1:25">
      <c r="A152" t="s">
        <v>10696</v>
      </c>
      <c r="B152" t="s">
        <v>10698</v>
      </c>
      <c r="C152" t="s">
        <v>50</v>
      </c>
      <c r="D152" s="554">
        <v>45155</v>
      </c>
      <c r="E152" s="554">
        <v>45219</v>
      </c>
      <c r="F152" t="s">
        <v>9075</v>
      </c>
      <c r="G152" s="556">
        <v>45282</v>
      </c>
      <c r="H152" t="s">
        <v>97</v>
      </c>
      <c r="I152" t="s">
        <v>97</v>
      </c>
      <c r="J152" t="s">
        <v>97</v>
      </c>
      <c r="K152" t="s">
        <v>10694</v>
      </c>
      <c r="L152" t="e">
        <v>#N/A</v>
      </c>
      <c r="M152" t="e">
        <v>#N/A</v>
      </c>
      <c r="N152" t="e">
        <v>#N/A</v>
      </c>
      <c r="O152" t="e">
        <v>#N/A</v>
      </c>
      <c r="P152" t="e">
        <v>#N/A</v>
      </c>
      <c r="Q152" t="e">
        <v>#N/A</v>
      </c>
      <c r="R152" t="e">
        <v>#N/A</v>
      </c>
      <c r="S152" t="e">
        <v>#N/A</v>
      </c>
      <c r="T152">
        <v>0</v>
      </c>
      <c r="U152" t="s">
        <v>18</v>
      </c>
      <c r="V152" t="s">
        <v>14873</v>
      </c>
      <c r="Y152" t="s">
        <v>6748</v>
      </c>
    </row>
    <row r="153" spans="1:25">
      <c r="A153" t="s">
        <v>12472</v>
      </c>
      <c r="B153" t="s">
        <v>12475</v>
      </c>
      <c r="C153" t="s">
        <v>50</v>
      </c>
      <c r="D153" s="554">
        <v>44909</v>
      </c>
      <c r="E153" s="554">
        <v>45214</v>
      </c>
      <c r="F153" t="s">
        <v>9075</v>
      </c>
      <c r="G153" s="556" t="s">
        <v>17786</v>
      </c>
      <c r="H153" t="s">
        <v>97</v>
      </c>
      <c r="I153" t="s">
        <v>97</v>
      </c>
      <c r="J153" t="s">
        <v>97</v>
      </c>
      <c r="K153" t="s">
        <v>12470</v>
      </c>
      <c r="L153" t="e">
        <v>#N/A</v>
      </c>
      <c r="M153" t="e">
        <v>#N/A</v>
      </c>
      <c r="N153" t="e">
        <v>#N/A</v>
      </c>
      <c r="O153" t="e">
        <v>#N/A</v>
      </c>
      <c r="P153" t="s">
        <v>12471</v>
      </c>
      <c r="Q153" t="s">
        <v>2678</v>
      </c>
      <c r="R153" t="e">
        <v>#N/A</v>
      </c>
      <c r="S153" t="e">
        <v>#N/A</v>
      </c>
      <c r="T153" t="e">
        <v>#N/A</v>
      </c>
      <c r="U153" t="e">
        <v>#N/A</v>
      </c>
      <c r="V153" t="s">
        <v>17785</v>
      </c>
      <c r="Y153" t="s">
        <v>17753</v>
      </c>
    </row>
    <row r="154" spans="1:25">
      <c r="A154" t="s">
        <v>12481</v>
      </c>
      <c r="B154" t="s">
        <v>12483</v>
      </c>
      <c r="C154" t="s">
        <v>3189</v>
      </c>
      <c r="D154" s="554">
        <v>44582</v>
      </c>
      <c r="E154" s="554">
        <v>45218</v>
      </c>
      <c r="F154" t="s">
        <v>8231</v>
      </c>
      <c r="G154" s="556" t="s">
        <v>17715</v>
      </c>
      <c r="H154" t="s">
        <v>2597</v>
      </c>
      <c r="I154" t="s">
        <v>97</v>
      </c>
      <c r="J154" t="s">
        <v>97</v>
      </c>
      <c r="K154" t="s">
        <v>17791</v>
      </c>
      <c r="L154" t="e">
        <v>#N/A</v>
      </c>
      <c r="M154" t="e">
        <v>#N/A</v>
      </c>
      <c r="N154" t="e">
        <v>#N/A</v>
      </c>
      <c r="O154" t="e">
        <v>#N/A</v>
      </c>
      <c r="P154" t="e">
        <v>#N/A</v>
      </c>
      <c r="Q154" t="e">
        <v>#N/A</v>
      </c>
      <c r="R154" t="e">
        <v>#N/A</v>
      </c>
      <c r="S154" t="e">
        <v>#N/A</v>
      </c>
      <c r="T154" t="e">
        <v>#N/A</v>
      </c>
      <c r="U154" t="e">
        <v>#N/A</v>
      </c>
      <c r="V154" t="s">
        <v>17792</v>
      </c>
      <c r="W154" t="s">
        <v>17793</v>
      </c>
      <c r="X154" t="s">
        <v>17792</v>
      </c>
      <c r="Y154" t="s">
        <v>6748</v>
      </c>
    </row>
    <row r="155" spans="1:25">
      <c r="A155" t="s">
        <v>11029</v>
      </c>
      <c r="B155" t="s">
        <v>11033</v>
      </c>
      <c r="C155" t="s">
        <v>3189</v>
      </c>
      <c r="D155" s="554">
        <v>45140</v>
      </c>
      <c r="E155" s="554">
        <v>45202</v>
      </c>
      <c r="F155" t="s">
        <v>9075</v>
      </c>
      <c r="G155" s="556">
        <v>45264</v>
      </c>
      <c r="H155" t="s">
        <v>97</v>
      </c>
      <c r="I155" t="s">
        <v>97</v>
      </c>
      <c r="J155" t="s">
        <v>97</v>
      </c>
      <c r="K155" t="s">
        <v>11027</v>
      </c>
      <c r="L155" t="s">
        <v>11026</v>
      </c>
      <c r="M155" t="s">
        <v>289</v>
      </c>
      <c r="N155">
        <v>100211154</v>
      </c>
      <c r="O155" t="s">
        <v>17727</v>
      </c>
      <c r="P155" t="e">
        <v>#N/A</v>
      </c>
      <c r="Q155" t="e">
        <v>#N/A</v>
      </c>
      <c r="R155" t="e">
        <v>#N/A</v>
      </c>
      <c r="S155">
        <v>0</v>
      </c>
      <c r="T155">
        <v>0</v>
      </c>
      <c r="U155" t="s">
        <v>17</v>
      </c>
      <c r="V155" t="s">
        <v>14873</v>
      </c>
      <c r="Y155" t="s">
        <v>6748</v>
      </c>
    </row>
    <row r="156" spans="1:25">
      <c r="A156" t="s">
        <v>12488</v>
      </c>
      <c r="B156" t="s">
        <v>12490</v>
      </c>
      <c r="C156" t="s">
        <v>3189</v>
      </c>
      <c r="D156" s="554">
        <v>44609</v>
      </c>
      <c r="E156" s="554">
        <v>45214</v>
      </c>
      <c r="F156" t="s">
        <v>9075</v>
      </c>
      <c r="G156" s="556">
        <v>45261</v>
      </c>
      <c r="H156" t="s">
        <v>97</v>
      </c>
      <c r="I156" t="s">
        <v>97</v>
      </c>
      <c r="J156" t="s">
        <v>97</v>
      </c>
      <c r="K156" t="s">
        <v>12486</v>
      </c>
      <c r="L156" t="e">
        <v>#N/A</v>
      </c>
      <c r="M156" t="e">
        <v>#N/A</v>
      </c>
      <c r="N156" t="e">
        <v>#N/A</v>
      </c>
      <c r="O156" t="e">
        <v>#N/A</v>
      </c>
      <c r="P156" t="e">
        <v>#N/A</v>
      </c>
      <c r="Q156" t="e">
        <v>#N/A</v>
      </c>
      <c r="R156" t="e">
        <v>#N/A</v>
      </c>
      <c r="S156" t="e">
        <v>#N/A</v>
      </c>
      <c r="T156" t="e">
        <v>#N/A</v>
      </c>
      <c r="U156" t="e">
        <v>#N/A</v>
      </c>
      <c r="V156" t="s">
        <v>17751</v>
      </c>
      <c r="Y156" t="s">
        <v>17753</v>
      </c>
    </row>
    <row r="157" spans="1:25">
      <c r="A157" t="s">
        <v>12495</v>
      </c>
      <c r="B157" t="s">
        <v>12497</v>
      </c>
      <c r="C157" t="s">
        <v>3189</v>
      </c>
      <c r="D157" s="554">
        <v>44608</v>
      </c>
      <c r="E157" s="554">
        <v>45214</v>
      </c>
      <c r="F157" t="s">
        <v>9075</v>
      </c>
      <c r="G157" s="556">
        <v>45255</v>
      </c>
      <c r="H157" t="s">
        <v>97</v>
      </c>
      <c r="I157" t="s">
        <v>97</v>
      </c>
      <c r="J157" t="s">
        <v>97</v>
      </c>
      <c r="K157" t="s">
        <v>17794</v>
      </c>
      <c r="L157" t="e">
        <v>#N/A</v>
      </c>
      <c r="M157" t="e">
        <v>#N/A</v>
      </c>
      <c r="N157" t="e">
        <v>#N/A</v>
      </c>
      <c r="O157" t="e">
        <v>#N/A</v>
      </c>
      <c r="P157" t="e">
        <v>#N/A</v>
      </c>
      <c r="Q157" t="e">
        <v>#N/A</v>
      </c>
      <c r="R157" t="e">
        <v>#N/A</v>
      </c>
      <c r="S157" t="e">
        <v>#N/A</v>
      </c>
      <c r="T157" t="e">
        <v>#N/A</v>
      </c>
      <c r="U157" t="e">
        <v>#N/A</v>
      </c>
      <c r="V157" t="s">
        <v>17792</v>
      </c>
      <c r="W157" t="s">
        <v>17793</v>
      </c>
      <c r="X157" t="s">
        <v>17792</v>
      </c>
      <c r="Y157" t="s">
        <v>6748</v>
      </c>
    </row>
    <row r="158" spans="1:25">
      <c r="A158" t="s">
        <v>10987</v>
      </c>
      <c r="B158" t="s">
        <v>10991</v>
      </c>
      <c r="C158" t="s">
        <v>3189</v>
      </c>
      <c r="D158" s="554">
        <v>45117</v>
      </c>
      <c r="E158" s="554">
        <v>45210</v>
      </c>
      <c r="F158" t="s">
        <v>9075</v>
      </c>
      <c r="G158" s="556">
        <v>45264</v>
      </c>
      <c r="H158" t="s">
        <v>97</v>
      </c>
      <c r="I158" t="s">
        <v>97</v>
      </c>
      <c r="J158" t="s">
        <v>97</v>
      </c>
      <c r="K158" t="s">
        <v>10985</v>
      </c>
      <c r="L158" t="s">
        <v>10984</v>
      </c>
      <c r="M158" t="s">
        <v>289</v>
      </c>
      <c r="N158">
        <v>100211217</v>
      </c>
      <c r="O158" t="s">
        <v>17721</v>
      </c>
      <c r="P158" t="e">
        <v>#N/A</v>
      </c>
      <c r="Q158" t="e">
        <v>#N/A</v>
      </c>
      <c r="R158" t="e">
        <v>#N/A</v>
      </c>
      <c r="S158">
        <v>2</v>
      </c>
      <c r="T158">
        <v>0</v>
      </c>
      <c r="U158" t="s">
        <v>17</v>
      </c>
      <c r="V158" t="s">
        <v>17792</v>
      </c>
      <c r="Y158" t="s">
        <v>6748</v>
      </c>
    </row>
    <row r="159" spans="1:25">
      <c r="A159" t="s">
        <v>12503</v>
      </c>
      <c r="B159" t="s">
        <v>12504</v>
      </c>
      <c r="C159" t="s">
        <v>3189</v>
      </c>
      <c r="D159" s="554">
        <v>44669</v>
      </c>
      <c r="E159" s="554">
        <v>45218</v>
      </c>
      <c r="F159" t="s">
        <v>8231</v>
      </c>
      <c r="G159" s="556" t="s">
        <v>17715</v>
      </c>
      <c r="H159" t="s">
        <v>2597</v>
      </c>
      <c r="I159" t="s">
        <v>97</v>
      </c>
      <c r="J159" t="s">
        <v>97</v>
      </c>
      <c r="K159" t="s">
        <v>17795</v>
      </c>
      <c r="L159" t="e">
        <v>#N/A</v>
      </c>
      <c r="M159" t="e">
        <v>#N/A</v>
      </c>
      <c r="N159" t="e">
        <v>#N/A</v>
      </c>
      <c r="O159" t="e">
        <v>#N/A</v>
      </c>
      <c r="P159" t="s">
        <v>17796</v>
      </c>
      <c r="Q159" t="s">
        <v>2678</v>
      </c>
      <c r="R159" t="e">
        <v>#N/A</v>
      </c>
      <c r="S159" t="e">
        <v>#N/A</v>
      </c>
      <c r="T159" t="e">
        <v>#N/A</v>
      </c>
      <c r="U159" t="e">
        <v>#N/A</v>
      </c>
      <c r="V159" t="s">
        <v>17792</v>
      </c>
      <c r="W159" t="s">
        <v>17793</v>
      </c>
      <c r="X159" t="s">
        <v>17792</v>
      </c>
      <c r="Y159" t="s">
        <v>6748</v>
      </c>
    </row>
    <row r="160" spans="1:25">
      <c r="A160" t="s">
        <v>12509</v>
      </c>
      <c r="B160" t="s">
        <v>12511</v>
      </c>
      <c r="C160" t="s">
        <v>3189</v>
      </c>
      <c r="D160" s="554">
        <v>44711</v>
      </c>
      <c r="E160" s="554">
        <v>45214</v>
      </c>
      <c r="F160" t="s">
        <v>499</v>
      </c>
      <c r="G160" s="556">
        <v>45227</v>
      </c>
      <c r="H160" t="s">
        <v>97</v>
      </c>
      <c r="I160" t="s">
        <v>97</v>
      </c>
      <c r="J160" t="s">
        <v>97</v>
      </c>
      <c r="K160" t="s">
        <v>17797</v>
      </c>
      <c r="L160" t="e">
        <v>#N/A</v>
      </c>
      <c r="M160" t="e">
        <v>#N/A</v>
      </c>
      <c r="N160" t="e">
        <v>#N/A</v>
      </c>
      <c r="O160" t="e">
        <v>#N/A</v>
      </c>
      <c r="P160" t="e">
        <v>#N/A</v>
      </c>
      <c r="Q160" t="e">
        <v>#N/A</v>
      </c>
      <c r="R160" t="e">
        <v>#N/A</v>
      </c>
      <c r="S160" t="e">
        <v>#N/A</v>
      </c>
      <c r="T160" t="e">
        <v>#N/A</v>
      </c>
      <c r="U160" t="e">
        <v>#N/A</v>
      </c>
      <c r="V160" t="s">
        <v>17792</v>
      </c>
      <c r="W160" t="s">
        <v>17798</v>
      </c>
      <c r="X160" t="s">
        <v>17792</v>
      </c>
      <c r="Y160" t="s">
        <v>6748</v>
      </c>
    </row>
    <row r="161" spans="1:25">
      <c r="A161" t="s">
        <v>12517</v>
      </c>
      <c r="B161" t="s">
        <v>12521</v>
      </c>
      <c r="C161" t="s">
        <v>3189</v>
      </c>
      <c r="D161" s="554">
        <v>44631</v>
      </c>
      <c r="E161" s="554">
        <v>45214</v>
      </c>
      <c r="F161" t="s">
        <v>8231</v>
      </c>
      <c r="G161" s="556" t="s">
        <v>17715</v>
      </c>
      <c r="H161" t="s">
        <v>2597</v>
      </c>
      <c r="I161" t="s">
        <v>97</v>
      </c>
      <c r="J161" t="s">
        <v>97</v>
      </c>
      <c r="K161" t="s">
        <v>17799</v>
      </c>
      <c r="L161" t="e">
        <v>#N/A</v>
      </c>
      <c r="M161" t="e">
        <v>#N/A</v>
      </c>
      <c r="N161" t="e">
        <v>#N/A</v>
      </c>
      <c r="O161" t="e">
        <v>#N/A</v>
      </c>
      <c r="P161" t="s">
        <v>17800</v>
      </c>
      <c r="Q161" t="s">
        <v>2678</v>
      </c>
      <c r="R161" t="e">
        <v>#N/A</v>
      </c>
      <c r="S161" t="e">
        <v>#N/A</v>
      </c>
      <c r="T161" t="e">
        <v>#N/A</v>
      </c>
      <c r="U161" t="e">
        <v>#N/A</v>
      </c>
      <c r="V161" t="s">
        <v>17801</v>
      </c>
      <c r="W161" t="s">
        <v>17802</v>
      </c>
      <c r="Y161" t="s">
        <v>6748</v>
      </c>
    </row>
    <row r="162" spans="1:25">
      <c r="A162" t="s">
        <v>3238</v>
      </c>
      <c r="B162" t="s">
        <v>3239</v>
      </c>
      <c r="C162" t="s">
        <v>3189</v>
      </c>
      <c r="D162" s="554">
        <v>44715</v>
      </c>
      <c r="E162" s="554">
        <v>45209</v>
      </c>
      <c r="F162" t="s">
        <v>499</v>
      </c>
      <c r="G162" s="556">
        <v>45199</v>
      </c>
      <c r="H162" t="s">
        <v>97</v>
      </c>
      <c r="I162" t="s">
        <v>2597</v>
      </c>
      <c r="J162" t="s">
        <v>97</v>
      </c>
      <c r="K162" t="s">
        <v>3242</v>
      </c>
      <c r="L162" t="s">
        <v>3236</v>
      </c>
      <c r="M162" t="s">
        <v>289</v>
      </c>
      <c r="N162">
        <v>100187621</v>
      </c>
      <c r="O162" t="s">
        <v>17721</v>
      </c>
      <c r="P162" t="s">
        <v>3241</v>
      </c>
      <c r="Q162" t="s">
        <v>2678</v>
      </c>
      <c r="R162" t="s">
        <v>9444</v>
      </c>
      <c r="S162">
        <v>0.06</v>
      </c>
      <c r="T162">
        <v>0</v>
      </c>
      <c r="U162" t="s">
        <v>20</v>
      </c>
      <c r="V162" t="s">
        <v>17751</v>
      </c>
      <c r="X162" t="s">
        <v>17782</v>
      </c>
      <c r="Y162" t="s">
        <v>17753</v>
      </c>
    </row>
    <row r="163" spans="1:25">
      <c r="A163" t="s">
        <v>12526</v>
      </c>
      <c r="B163" t="s">
        <v>12528</v>
      </c>
      <c r="C163" t="s">
        <v>3189</v>
      </c>
      <c r="D163" s="554">
        <v>44662</v>
      </c>
      <c r="E163" s="554">
        <v>45218</v>
      </c>
      <c r="F163" t="s">
        <v>9075</v>
      </c>
      <c r="G163" s="556">
        <v>45247</v>
      </c>
      <c r="H163" t="s">
        <v>97</v>
      </c>
      <c r="I163" t="s">
        <v>97</v>
      </c>
      <c r="J163" t="s">
        <v>97</v>
      </c>
      <c r="K163" t="s">
        <v>17803</v>
      </c>
      <c r="L163" t="e">
        <v>#N/A</v>
      </c>
      <c r="M163" t="e">
        <v>#N/A</v>
      </c>
      <c r="N163" t="e">
        <v>#N/A</v>
      </c>
      <c r="O163" t="e">
        <v>#N/A</v>
      </c>
      <c r="P163" t="s">
        <v>17804</v>
      </c>
      <c r="Q163" t="s">
        <v>2678</v>
      </c>
      <c r="R163" t="e">
        <v>#N/A</v>
      </c>
      <c r="S163" t="e">
        <v>#N/A</v>
      </c>
      <c r="T163" t="e">
        <v>#N/A</v>
      </c>
      <c r="U163" t="e">
        <v>#N/A</v>
      </c>
      <c r="V163" t="s">
        <v>17792</v>
      </c>
      <c r="W163" t="s">
        <v>17793</v>
      </c>
      <c r="X163" t="s">
        <v>17792</v>
      </c>
      <c r="Y163" t="s">
        <v>6748</v>
      </c>
    </row>
    <row r="164" spans="1:25">
      <c r="A164" t="s">
        <v>966</v>
      </c>
      <c r="B164" t="s">
        <v>967</v>
      </c>
      <c r="C164" t="s">
        <v>51</v>
      </c>
      <c r="D164" s="554">
        <v>45117</v>
      </c>
      <c r="E164" s="554">
        <v>45205</v>
      </c>
      <c r="F164" t="s">
        <v>9075</v>
      </c>
      <c r="G164" s="556">
        <v>45256</v>
      </c>
      <c r="H164" t="s">
        <v>97</v>
      </c>
      <c r="I164" t="s">
        <v>97</v>
      </c>
      <c r="J164" t="s">
        <v>97</v>
      </c>
      <c r="K164" t="s">
        <v>270</v>
      </c>
      <c r="L164" t="s">
        <v>17805</v>
      </c>
      <c r="M164" t="s">
        <v>289</v>
      </c>
      <c r="N164">
        <v>100210240</v>
      </c>
      <c r="O164" t="s">
        <v>17721</v>
      </c>
      <c r="P164" t="s">
        <v>9127</v>
      </c>
      <c r="Q164" t="s">
        <v>2678</v>
      </c>
      <c r="R164" t="e">
        <v>#N/A</v>
      </c>
      <c r="S164">
        <v>2.6</v>
      </c>
      <c r="T164">
        <v>0</v>
      </c>
      <c r="U164" t="s">
        <v>20</v>
      </c>
      <c r="V164" t="s">
        <v>14873</v>
      </c>
      <c r="Y164" t="s">
        <v>6748</v>
      </c>
    </row>
    <row r="165" spans="1:25">
      <c r="A165" t="s">
        <v>3183</v>
      </c>
      <c r="B165" t="s">
        <v>3184</v>
      </c>
      <c r="C165" t="s">
        <v>51</v>
      </c>
      <c r="D165" s="554">
        <v>45159</v>
      </c>
      <c r="E165" s="554">
        <v>45215</v>
      </c>
      <c r="F165" t="s">
        <v>499</v>
      </c>
      <c r="G165" s="556" t="s">
        <v>17715</v>
      </c>
      <c r="H165" t="s">
        <v>97</v>
      </c>
      <c r="I165" t="s">
        <v>2597</v>
      </c>
      <c r="J165" t="s">
        <v>97</v>
      </c>
      <c r="K165" t="s">
        <v>1434</v>
      </c>
      <c r="L165" t="s">
        <v>3182</v>
      </c>
      <c r="M165" t="s">
        <v>289</v>
      </c>
      <c r="N165">
        <v>100210758</v>
      </c>
      <c r="O165" t="s">
        <v>17721</v>
      </c>
      <c r="P165" t="s">
        <v>1435</v>
      </c>
      <c r="Q165" t="s">
        <v>2678</v>
      </c>
      <c r="R165" t="e">
        <v>#N/A</v>
      </c>
      <c r="S165">
        <v>3.5</v>
      </c>
      <c r="T165">
        <v>0</v>
      </c>
      <c r="U165" t="s">
        <v>18</v>
      </c>
      <c r="V165" t="s">
        <v>14873</v>
      </c>
      <c r="Y165" t="s">
        <v>6748</v>
      </c>
    </row>
    <row r="166" spans="1:25">
      <c r="A166" t="s">
        <v>10933</v>
      </c>
      <c r="B166" t="s">
        <v>10935</v>
      </c>
      <c r="C166" t="s">
        <v>51</v>
      </c>
      <c r="D166" s="554">
        <v>45155</v>
      </c>
      <c r="E166" s="554">
        <v>45215</v>
      </c>
      <c r="F166" t="s">
        <v>9075</v>
      </c>
      <c r="G166" s="556">
        <v>45270</v>
      </c>
      <c r="H166" t="s">
        <v>97</v>
      </c>
      <c r="I166" t="s">
        <v>97</v>
      </c>
      <c r="J166" t="s">
        <v>97</v>
      </c>
      <c r="K166" t="s">
        <v>10931</v>
      </c>
      <c r="L166" t="s">
        <v>10930</v>
      </c>
      <c r="M166" t="s">
        <v>289</v>
      </c>
      <c r="N166">
        <v>100210729</v>
      </c>
      <c r="O166" t="s">
        <v>17721</v>
      </c>
      <c r="P166" t="e">
        <v>#N/A</v>
      </c>
      <c r="Q166" t="e">
        <v>#N/A</v>
      </c>
      <c r="R166" t="e">
        <v>#N/A</v>
      </c>
      <c r="S166">
        <v>2.1</v>
      </c>
      <c r="T166">
        <v>0</v>
      </c>
      <c r="U166" t="s">
        <v>17</v>
      </c>
      <c r="V166" t="s">
        <v>14873</v>
      </c>
      <c r="Y166" t="s">
        <v>6748</v>
      </c>
    </row>
    <row r="167" spans="1:25">
      <c r="A167" t="s">
        <v>12534</v>
      </c>
      <c r="B167" t="s">
        <v>12537</v>
      </c>
      <c r="C167" t="s">
        <v>51</v>
      </c>
      <c r="D167" s="554">
        <v>45187</v>
      </c>
      <c r="E167" s="554">
        <v>45225</v>
      </c>
      <c r="F167" t="s">
        <v>499</v>
      </c>
      <c r="G167" s="556">
        <v>45204</v>
      </c>
      <c r="H167" t="s">
        <v>97</v>
      </c>
      <c r="I167" t="s">
        <v>97</v>
      </c>
      <c r="J167" t="s">
        <v>2597</v>
      </c>
      <c r="K167" t="s">
        <v>12532</v>
      </c>
      <c r="L167" t="e">
        <v>#N/A</v>
      </c>
      <c r="M167" t="e">
        <v>#N/A</v>
      </c>
      <c r="N167" t="e">
        <v>#N/A</v>
      </c>
      <c r="O167" t="e">
        <v>#N/A</v>
      </c>
      <c r="P167" t="e">
        <v>#N/A</v>
      </c>
      <c r="Q167" t="e">
        <v>#N/A</v>
      </c>
      <c r="R167" t="e">
        <v>#N/A</v>
      </c>
      <c r="S167" t="e">
        <v>#N/A</v>
      </c>
      <c r="T167" t="e">
        <v>#N/A</v>
      </c>
      <c r="U167" t="e">
        <v>#N/A</v>
      </c>
      <c r="V167" t="s">
        <v>14873</v>
      </c>
      <c r="Y167" t="s">
        <v>6748</v>
      </c>
    </row>
    <row r="168" spans="1:25">
      <c r="A168" t="s">
        <v>10943</v>
      </c>
      <c r="B168" t="s">
        <v>10945</v>
      </c>
      <c r="C168" t="s">
        <v>51</v>
      </c>
      <c r="D168" s="554">
        <v>45155</v>
      </c>
      <c r="E168" s="554">
        <v>45221</v>
      </c>
      <c r="F168" t="s">
        <v>9075</v>
      </c>
      <c r="G168" s="556">
        <v>45262</v>
      </c>
      <c r="H168" t="s">
        <v>97</v>
      </c>
      <c r="I168" t="s">
        <v>97</v>
      </c>
      <c r="J168" t="s">
        <v>97</v>
      </c>
      <c r="K168" t="s">
        <v>10941</v>
      </c>
      <c r="L168" t="s">
        <v>10940</v>
      </c>
      <c r="M168" t="s">
        <v>289</v>
      </c>
      <c r="N168">
        <v>100210786</v>
      </c>
      <c r="O168" t="s">
        <v>17721</v>
      </c>
      <c r="P168" t="e">
        <v>#N/A</v>
      </c>
      <c r="Q168" t="e">
        <v>#N/A</v>
      </c>
      <c r="R168" t="e">
        <v>#N/A</v>
      </c>
      <c r="S168">
        <v>1.45</v>
      </c>
      <c r="T168">
        <v>0</v>
      </c>
      <c r="U168" t="s">
        <v>17</v>
      </c>
      <c r="V168" t="s">
        <v>14873</v>
      </c>
      <c r="Y168" t="s">
        <v>6748</v>
      </c>
    </row>
    <row r="169" spans="1:25">
      <c r="A169" t="s">
        <v>11046</v>
      </c>
      <c r="B169" t="s">
        <v>11049</v>
      </c>
      <c r="C169" t="s">
        <v>51</v>
      </c>
      <c r="D169" s="554">
        <v>45133</v>
      </c>
      <c r="E169" s="554">
        <v>45221</v>
      </c>
      <c r="F169" t="s">
        <v>499</v>
      </c>
      <c r="G169" s="556" t="s">
        <v>17715</v>
      </c>
      <c r="H169" t="s">
        <v>97</v>
      </c>
      <c r="I169" t="s">
        <v>2597</v>
      </c>
      <c r="J169" t="s">
        <v>97</v>
      </c>
      <c r="K169" t="s">
        <v>11044</v>
      </c>
      <c r="L169" t="s">
        <v>11043</v>
      </c>
      <c r="M169" t="s">
        <v>289</v>
      </c>
      <c r="N169">
        <v>0</v>
      </c>
      <c r="O169">
        <v>0</v>
      </c>
      <c r="P169" t="e">
        <v>#N/A</v>
      </c>
      <c r="Q169" t="e">
        <v>#N/A</v>
      </c>
      <c r="R169" t="e">
        <v>#N/A</v>
      </c>
      <c r="S169" t="s">
        <v>17806</v>
      </c>
      <c r="T169">
        <v>0</v>
      </c>
      <c r="U169" t="s">
        <v>17</v>
      </c>
      <c r="V169" t="s">
        <v>14873</v>
      </c>
      <c r="Y169" t="s">
        <v>6748</v>
      </c>
    </row>
    <row r="170" spans="1:25">
      <c r="A170" t="s">
        <v>11057</v>
      </c>
      <c r="B170" t="s">
        <v>11059</v>
      </c>
      <c r="C170" t="s">
        <v>51</v>
      </c>
      <c r="D170" s="554">
        <v>45098</v>
      </c>
      <c r="E170" s="554">
        <v>45214</v>
      </c>
      <c r="F170" t="s">
        <v>9075</v>
      </c>
      <c r="G170" s="556">
        <v>45279</v>
      </c>
      <c r="H170" t="s">
        <v>97</v>
      </c>
      <c r="I170" t="s">
        <v>97</v>
      </c>
      <c r="J170" t="s">
        <v>97</v>
      </c>
      <c r="K170" t="s">
        <v>11056</v>
      </c>
      <c r="L170">
        <v>0</v>
      </c>
      <c r="M170" t="e">
        <v>#N/A</v>
      </c>
      <c r="N170">
        <v>0</v>
      </c>
      <c r="O170">
        <v>0</v>
      </c>
      <c r="P170" t="e">
        <v>#N/A</v>
      </c>
      <c r="Q170" t="e">
        <v>#N/A</v>
      </c>
      <c r="R170" t="e">
        <v>#N/A</v>
      </c>
      <c r="S170" t="e">
        <v>#N/A</v>
      </c>
      <c r="T170">
        <v>0</v>
      </c>
      <c r="U170" t="s">
        <v>17</v>
      </c>
      <c r="V170" t="s">
        <v>14873</v>
      </c>
      <c r="Y170" t="s">
        <v>6748</v>
      </c>
    </row>
    <row r="171" spans="1:25">
      <c r="A171" t="s">
        <v>11077</v>
      </c>
      <c r="B171" t="s">
        <v>11079</v>
      </c>
      <c r="C171" t="s">
        <v>51</v>
      </c>
      <c r="D171" s="554">
        <v>45117</v>
      </c>
      <c r="E171" s="554">
        <v>45214</v>
      </c>
      <c r="F171" t="s">
        <v>9075</v>
      </c>
      <c r="G171" s="556">
        <v>45282</v>
      </c>
      <c r="H171" t="s">
        <v>97</v>
      </c>
      <c r="I171" t="s">
        <v>97</v>
      </c>
      <c r="J171" t="s">
        <v>97</v>
      </c>
      <c r="K171" t="s">
        <v>11075</v>
      </c>
      <c r="L171" t="s">
        <v>11074</v>
      </c>
      <c r="M171" t="s">
        <v>289</v>
      </c>
      <c r="N171">
        <v>0</v>
      </c>
      <c r="O171">
        <v>0</v>
      </c>
      <c r="P171" t="e">
        <v>#N/A</v>
      </c>
      <c r="Q171" t="e">
        <v>#N/A</v>
      </c>
      <c r="R171" t="e">
        <v>#N/A</v>
      </c>
      <c r="S171" t="s">
        <v>17807</v>
      </c>
      <c r="T171">
        <v>0</v>
      </c>
      <c r="U171" t="s">
        <v>17</v>
      </c>
      <c r="V171" t="s">
        <v>14873</v>
      </c>
      <c r="Y171" t="s">
        <v>6748</v>
      </c>
    </row>
    <row r="172" spans="1:25">
      <c r="A172" t="s">
        <v>11088</v>
      </c>
      <c r="B172" t="s">
        <v>11090</v>
      </c>
      <c r="C172" t="s">
        <v>51</v>
      </c>
      <c r="D172" s="554">
        <v>45141</v>
      </c>
      <c r="E172" s="554">
        <v>45202</v>
      </c>
      <c r="F172" t="s">
        <v>9075</v>
      </c>
      <c r="G172" s="556">
        <v>45275</v>
      </c>
      <c r="H172" t="s">
        <v>97</v>
      </c>
      <c r="I172" t="s">
        <v>97</v>
      </c>
      <c r="J172" t="s">
        <v>97</v>
      </c>
      <c r="K172" t="s">
        <v>11086</v>
      </c>
      <c r="L172" t="s">
        <v>11085</v>
      </c>
      <c r="M172" t="s">
        <v>294</v>
      </c>
      <c r="N172">
        <v>0</v>
      </c>
      <c r="O172">
        <v>0</v>
      </c>
      <c r="P172" t="e">
        <v>#N/A</v>
      </c>
      <c r="Q172" t="e">
        <v>#N/A</v>
      </c>
      <c r="R172" t="e">
        <v>#N/A</v>
      </c>
      <c r="S172" t="s">
        <v>17807</v>
      </c>
      <c r="T172">
        <v>0</v>
      </c>
      <c r="U172" t="s">
        <v>17</v>
      </c>
      <c r="V172" t="s">
        <v>14873</v>
      </c>
      <c r="Y172" t="s">
        <v>6748</v>
      </c>
    </row>
    <row r="173" spans="1:25">
      <c r="A173" t="s">
        <v>990</v>
      </c>
      <c r="B173" t="s">
        <v>991</v>
      </c>
      <c r="C173" t="s">
        <v>51</v>
      </c>
      <c r="D173" s="554">
        <v>44840</v>
      </c>
      <c r="E173" s="554">
        <v>45219</v>
      </c>
      <c r="F173" t="s">
        <v>499</v>
      </c>
      <c r="G173" s="556" t="s">
        <v>17715</v>
      </c>
      <c r="H173" t="s">
        <v>97</v>
      </c>
      <c r="I173" t="s">
        <v>2597</v>
      </c>
      <c r="J173" t="s">
        <v>97</v>
      </c>
      <c r="K173" t="s">
        <v>184</v>
      </c>
      <c r="L173" t="s">
        <v>7089</v>
      </c>
      <c r="M173" t="s">
        <v>289</v>
      </c>
      <c r="N173">
        <v>100194492</v>
      </c>
      <c r="O173" t="s">
        <v>17721</v>
      </c>
      <c r="P173" t="s">
        <v>7090</v>
      </c>
      <c r="Q173" t="s">
        <v>2678</v>
      </c>
      <c r="R173" t="e">
        <v>#N/A</v>
      </c>
      <c r="S173">
        <v>0.61</v>
      </c>
      <c r="T173">
        <v>0</v>
      </c>
      <c r="U173" t="s">
        <v>19</v>
      </c>
      <c r="V173" t="s">
        <v>17718</v>
      </c>
      <c r="W173" t="s">
        <v>17808</v>
      </c>
      <c r="Y173" t="s">
        <v>6748</v>
      </c>
    </row>
    <row r="174" spans="1:25">
      <c r="A174" t="s">
        <v>12543</v>
      </c>
      <c r="B174" t="s">
        <v>12546</v>
      </c>
      <c r="C174" t="s">
        <v>51</v>
      </c>
      <c r="D174" s="554">
        <v>44852</v>
      </c>
      <c r="E174" s="554">
        <v>45229</v>
      </c>
      <c r="F174" t="s">
        <v>8231</v>
      </c>
      <c r="G174" s="556" t="s">
        <v>17715</v>
      </c>
      <c r="H174" t="s">
        <v>2597</v>
      </c>
      <c r="I174" t="s">
        <v>97</v>
      </c>
      <c r="J174" t="s">
        <v>97</v>
      </c>
      <c r="K174" t="s">
        <v>12541</v>
      </c>
      <c r="L174" t="e">
        <v>#N/A</v>
      </c>
      <c r="M174" t="e">
        <v>#N/A</v>
      </c>
      <c r="N174" t="e">
        <v>#N/A</v>
      </c>
      <c r="O174" t="e">
        <v>#N/A</v>
      </c>
      <c r="P174" t="s">
        <v>12542</v>
      </c>
      <c r="Q174" t="s">
        <v>2678</v>
      </c>
      <c r="R174" t="e">
        <v>#N/A</v>
      </c>
      <c r="S174" t="e">
        <v>#N/A</v>
      </c>
      <c r="T174" t="e">
        <v>#N/A</v>
      </c>
      <c r="U174" t="e">
        <v>#N/A</v>
      </c>
      <c r="V174" t="s">
        <v>14873</v>
      </c>
      <c r="X174" t="s">
        <v>17757</v>
      </c>
      <c r="Y174" t="s">
        <v>6748</v>
      </c>
    </row>
    <row r="175" spans="1:25">
      <c r="A175" t="s">
        <v>4626</v>
      </c>
      <c r="B175" t="s">
        <v>10709</v>
      </c>
      <c r="C175" t="s">
        <v>51</v>
      </c>
      <c r="D175" s="554">
        <v>45134</v>
      </c>
      <c r="E175" s="554">
        <v>45208</v>
      </c>
      <c r="F175" t="s">
        <v>499</v>
      </c>
      <c r="G175" s="556">
        <v>45225</v>
      </c>
      <c r="H175" t="s">
        <v>97</v>
      </c>
      <c r="I175" t="s">
        <v>97</v>
      </c>
      <c r="J175" t="s">
        <v>2597</v>
      </c>
      <c r="K175" t="s">
        <v>4619</v>
      </c>
      <c r="L175" t="s">
        <v>4621</v>
      </c>
      <c r="M175" t="s">
        <v>289</v>
      </c>
      <c r="N175">
        <v>100211103</v>
      </c>
      <c r="O175" t="s">
        <v>17721</v>
      </c>
      <c r="P175" t="e">
        <v>#N/A</v>
      </c>
      <c r="Q175" t="e">
        <v>#N/A</v>
      </c>
      <c r="R175" t="e">
        <v>#N/A</v>
      </c>
      <c r="S175" t="s">
        <v>17809</v>
      </c>
      <c r="T175">
        <v>0</v>
      </c>
      <c r="U175" t="s">
        <v>9</v>
      </c>
      <c r="V175" t="s">
        <v>14873</v>
      </c>
      <c r="Y175" t="s">
        <v>6748</v>
      </c>
    </row>
    <row r="176" spans="1:25">
      <c r="A176" t="s">
        <v>3138</v>
      </c>
      <c r="B176" t="s">
        <v>3139</v>
      </c>
      <c r="C176" t="s">
        <v>51</v>
      </c>
      <c r="D176" s="554">
        <v>44879</v>
      </c>
      <c r="E176" s="554">
        <v>45220</v>
      </c>
      <c r="F176" t="s">
        <v>499</v>
      </c>
      <c r="G176" s="556" t="s">
        <v>17715</v>
      </c>
      <c r="H176" t="s">
        <v>97</v>
      </c>
      <c r="I176" t="s">
        <v>2597</v>
      </c>
      <c r="J176" t="s">
        <v>97</v>
      </c>
      <c r="K176" t="s">
        <v>1401</v>
      </c>
      <c r="L176" t="s">
        <v>3137</v>
      </c>
      <c r="M176" t="s">
        <v>289</v>
      </c>
      <c r="N176">
        <v>100201096</v>
      </c>
      <c r="O176" t="s">
        <v>17721</v>
      </c>
      <c r="P176" t="s">
        <v>1402</v>
      </c>
      <c r="Q176" t="s">
        <v>2678</v>
      </c>
      <c r="R176" t="s">
        <v>4251</v>
      </c>
      <c r="S176">
        <v>0.61</v>
      </c>
      <c r="T176">
        <v>0</v>
      </c>
      <c r="U176" t="s">
        <v>20</v>
      </c>
      <c r="V176" t="s">
        <v>17718</v>
      </c>
      <c r="W176" t="s">
        <v>17755</v>
      </c>
      <c r="Y176" t="s">
        <v>6748</v>
      </c>
    </row>
    <row r="177" spans="1:25">
      <c r="A177" t="s">
        <v>1001</v>
      </c>
      <c r="B177" t="s">
        <v>1002</v>
      </c>
      <c r="C177" t="s">
        <v>51</v>
      </c>
      <c r="D177" s="554">
        <v>45125</v>
      </c>
      <c r="E177" s="554">
        <v>45214</v>
      </c>
      <c r="F177" t="s">
        <v>499</v>
      </c>
      <c r="G177" s="556" t="s">
        <v>17715</v>
      </c>
      <c r="H177" t="s">
        <v>97</v>
      </c>
      <c r="I177" t="s">
        <v>2597</v>
      </c>
      <c r="J177" t="s">
        <v>97</v>
      </c>
      <c r="K177" t="s">
        <v>212</v>
      </c>
      <c r="L177" t="s">
        <v>9102</v>
      </c>
      <c r="M177" t="s">
        <v>289</v>
      </c>
      <c r="N177">
        <v>100210465</v>
      </c>
      <c r="O177" t="s">
        <v>17721</v>
      </c>
      <c r="P177" t="s">
        <v>9103</v>
      </c>
      <c r="Q177" t="s">
        <v>2678</v>
      </c>
      <c r="R177" t="s">
        <v>9091</v>
      </c>
      <c r="S177">
        <v>0.61</v>
      </c>
      <c r="T177">
        <v>0</v>
      </c>
      <c r="U177" t="s">
        <v>18</v>
      </c>
      <c r="V177" t="s">
        <v>17718</v>
      </c>
      <c r="Y177" t="s">
        <v>6748</v>
      </c>
    </row>
    <row r="178" spans="1:25">
      <c r="A178" t="s">
        <v>10918</v>
      </c>
      <c r="B178" t="s">
        <v>10921</v>
      </c>
      <c r="C178" t="s">
        <v>51</v>
      </c>
      <c r="D178" s="554">
        <v>45159</v>
      </c>
      <c r="E178" s="554">
        <v>45230</v>
      </c>
      <c r="F178" t="s">
        <v>499</v>
      </c>
      <c r="G178" s="556" t="s">
        <v>17715</v>
      </c>
      <c r="H178" t="s">
        <v>97</v>
      </c>
      <c r="I178" t="s">
        <v>2597</v>
      </c>
      <c r="J178" t="s">
        <v>97</v>
      </c>
      <c r="K178" t="s">
        <v>17810</v>
      </c>
      <c r="L178" t="s">
        <v>10915</v>
      </c>
      <c r="M178" t="s">
        <v>298</v>
      </c>
      <c r="N178">
        <v>0</v>
      </c>
      <c r="O178">
        <v>0</v>
      </c>
      <c r="P178" t="e">
        <v>#N/A</v>
      </c>
      <c r="Q178" t="e">
        <v>#N/A</v>
      </c>
      <c r="R178" t="e">
        <v>#N/A</v>
      </c>
      <c r="S178">
        <v>2.9</v>
      </c>
      <c r="T178">
        <v>0</v>
      </c>
      <c r="U178" t="s">
        <v>17</v>
      </c>
      <c r="V178" t="s">
        <v>14873</v>
      </c>
      <c r="Y178" t="s">
        <v>6748</v>
      </c>
    </row>
    <row r="179" spans="1:25">
      <c r="A179" t="s">
        <v>1004</v>
      </c>
      <c r="B179" t="s">
        <v>1005</v>
      </c>
      <c r="C179" t="s">
        <v>51</v>
      </c>
      <c r="D179" s="554">
        <v>45127</v>
      </c>
      <c r="E179" s="554">
        <v>45204</v>
      </c>
      <c r="F179" t="s">
        <v>499</v>
      </c>
      <c r="G179" s="556">
        <v>45261</v>
      </c>
      <c r="H179" t="s">
        <v>97</v>
      </c>
      <c r="I179" t="s">
        <v>97</v>
      </c>
      <c r="J179" t="s">
        <v>2597</v>
      </c>
      <c r="K179" t="s">
        <v>273</v>
      </c>
      <c r="L179" t="s">
        <v>6752</v>
      </c>
      <c r="M179" t="s">
        <v>289</v>
      </c>
      <c r="N179">
        <v>100210466</v>
      </c>
      <c r="O179" t="s">
        <v>17721</v>
      </c>
      <c r="P179" t="s">
        <v>6753</v>
      </c>
      <c r="Q179" t="s">
        <v>2678</v>
      </c>
      <c r="R179" t="e">
        <v>#N/A</v>
      </c>
      <c r="S179">
        <v>0.61</v>
      </c>
      <c r="T179">
        <v>0</v>
      </c>
      <c r="U179" t="s">
        <v>20</v>
      </c>
      <c r="V179" t="s">
        <v>14873</v>
      </c>
      <c r="Y179" t="s">
        <v>6748</v>
      </c>
    </row>
    <row r="180" spans="1:25">
      <c r="A180" t="s">
        <v>2674</v>
      </c>
      <c r="B180" t="s">
        <v>2675</v>
      </c>
      <c r="C180" t="s">
        <v>57</v>
      </c>
      <c r="D180" s="554">
        <v>44657</v>
      </c>
      <c r="E180" s="554">
        <v>45219</v>
      </c>
      <c r="F180" t="s">
        <v>499</v>
      </c>
      <c r="G180" s="556">
        <v>45246</v>
      </c>
      <c r="H180" t="s">
        <v>97</v>
      </c>
      <c r="I180" t="s">
        <v>2597</v>
      </c>
      <c r="J180" t="s">
        <v>97</v>
      </c>
      <c r="K180" t="s">
        <v>1133</v>
      </c>
      <c r="L180" t="s">
        <v>2672</v>
      </c>
      <c r="M180" t="s">
        <v>289</v>
      </c>
      <c r="N180">
        <v>100182617</v>
      </c>
      <c r="O180" t="s">
        <v>17721</v>
      </c>
      <c r="P180" t="s">
        <v>1135</v>
      </c>
      <c r="Q180" t="s">
        <v>2678</v>
      </c>
      <c r="R180" t="e">
        <v>#N/A</v>
      </c>
      <c r="S180">
        <v>6</v>
      </c>
      <c r="T180">
        <v>0</v>
      </c>
      <c r="U180" t="s">
        <v>129</v>
      </c>
      <c r="V180" t="s">
        <v>17757</v>
      </c>
      <c r="W180" t="s">
        <v>17811</v>
      </c>
      <c r="Y180" t="s">
        <v>6748</v>
      </c>
    </row>
    <row r="181" spans="1:25">
      <c r="A181" t="s">
        <v>12550</v>
      </c>
      <c r="B181" t="s">
        <v>12551</v>
      </c>
      <c r="C181" t="s">
        <v>57</v>
      </c>
      <c r="D181" s="554">
        <v>44677</v>
      </c>
      <c r="E181" s="554">
        <v>45214</v>
      </c>
      <c r="F181" t="s">
        <v>499</v>
      </c>
      <c r="G181" s="556">
        <v>45257</v>
      </c>
      <c r="H181" t="s">
        <v>97</v>
      </c>
      <c r="I181" t="s">
        <v>97</v>
      </c>
      <c r="J181" t="s">
        <v>2597</v>
      </c>
      <c r="K181" t="s">
        <v>12548</v>
      </c>
      <c r="L181" t="e">
        <v>#N/A</v>
      </c>
      <c r="M181" t="e">
        <v>#N/A</v>
      </c>
      <c r="N181" t="e">
        <v>#N/A</v>
      </c>
      <c r="O181" t="e">
        <v>#N/A</v>
      </c>
      <c r="P181" t="s">
        <v>12549</v>
      </c>
      <c r="Q181" t="s">
        <v>2678</v>
      </c>
      <c r="R181" t="e">
        <v>#N/A</v>
      </c>
      <c r="S181" t="e">
        <v>#N/A</v>
      </c>
      <c r="T181" t="e">
        <v>#N/A</v>
      </c>
      <c r="U181" t="e">
        <v>#N/A</v>
      </c>
      <c r="V181" t="s">
        <v>17763</v>
      </c>
      <c r="Y181" t="s">
        <v>17753</v>
      </c>
    </row>
    <row r="182" spans="1:25">
      <c r="A182" t="s">
        <v>9542</v>
      </c>
      <c r="B182" t="s">
        <v>9543</v>
      </c>
      <c r="C182" t="s">
        <v>57</v>
      </c>
      <c r="D182" s="554">
        <v>44811</v>
      </c>
      <c r="E182" s="554">
        <v>45214</v>
      </c>
      <c r="F182" t="s">
        <v>499</v>
      </c>
      <c r="G182" s="556" t="s">
        <v>17715</v>
      </c>
      <c r="H182" t="s">
        <v>97</v>
      </c>
      <c r="I182" t="s">
        <v>2597</v>
      </c>
      <c r="J182" t="s">
        <v>97</v>
      </c>
      <c r="K182" t="s">
        <v>9540</v>
      </c>
      <c r="L182" t="e">
        <v>#N/A</v>
      </c>
      <c r="M182" t="e">
        <v>#N/A</v>
      </c>
      <c r="N182" t="e">
        <v>#N/A</v>
      </c>
      <c r="O182" t="e">
        <v>#N/A</v>
      </c>
      <c r="P182" t="s">
        <v>9541</v>
      </c>
      <c r="Q182" t="s">
        <v>2678</v>
      </c>
      <c r="R182" t="e">
        <v>#N/A</v>
      </c>
      <c r="S182" t="e">
        <v>#N/A</v>
      </c>
      <c r="T182" t="e">
        <v>#N/A</v>
      </c>
      <c r="U182" t="e">
        <v>#N/A</v>
      </c>
      <c r="V182" t="s">
        <v>17801</v>
      </c>
      <c r="W182" t="s">
        <v>17812</v>
      </c>
      <c r="Y182" t="s">
        <v>6748</v>
      </c>
    </row>
    <row r="183" spans="1:25">
      <c r="A183" t="s">
        <v>12555</v>
      </c>
      <c r="B183" t="s">
        <v>12556</v>
      </c>
      <c r="C183" t="s">
        <v>57</v>
      </c>
      <c r="D183" s="554">
        <v>44651</v>
      </c>
      <c r="E183" s="554">
        <v>45214</v>
      </c>
      <c r="F183" t="s">
        <v>8231</v>
      </c>
      <c r="G183" s="556" t="s">
        <v>17715</v>
      </c>
      <c r="H183" t="s">
        <v>2597</v>
      </c>
      <c r="I183" t="s">
        <v>97</v>
      </c>
      <c r="J183" t="s">
        <v>97</v>
      </c>
      <c r="K183" t="s">
        <v>12553</v>
      </c>
      <c r="L183" t="e">
        <v>#N/A</v>
      </c>
      <c r="M183" t="e">
        <v>#N/A</v>
      </c>
      <c r="N183" t="e">
        <v>#N/A</v>
      </c>
      <c r="O183" t="e">
        <v>#N/A</v>
      </c>
      <c r="P183" t="s">
        <v>12554</v>
      </c>
      <c r="Q183" t="s">
        <v>2678</v>
      </c>
      <c r="R183" t="e">
        <v>#N/A</v>
      </c>
      <c r="S183" t="e">
        <v>#N/A</v>
      </c>
      <c r="T183" t="e">
        <v>#N/A</v>
      </c>
      <c r="U183" t="e">
        <v>#N/A</v>
      </c>
      <c r="V183" t="s">
        <v>17757</v>
      </c>
      <c r="X183" t="s">
        <v>17813</v>
      </c>
      <c r="Y183" t="s">
        <v>6748</v>
      </c>
    </row>
    <row r="184" spans="1:25">
      <c r="A184" t="s">
        <v>1008</v>
      </c>
      <c r="B184" t="s">
        <v>1009</v>
      </c>
      <c r="C184" t="s">
        <v>57</v>
      </c>
      <c r="D184" s="554">
        <v>44608</v>
      </c>
      <c r="E184" s="554">
        <v>45205</v>
      </c>
      <c r="F184" t="s">
        <v>499</v>
      </c>
      <c r="G184" s="556" t="s">
        <v>17715</v>
      </c>
      <c r="H184" t="s">
        <v>97</v>
      </c>
      <c r="I184" t="s">
        <v>2597</v>
      </c>
      <c r="J184" t="s">
        <v>97</v>
      </c>
      <c r="K184" t="s">
        <v>333</v>
      </c>
      <c r="L184" t="s">
        <v>15701</v>
      </c>
      <c r="M184" t="s">
        <v>289</v>
      </c>
      <c r="N184">
        <v>100177133</v>
      </c>
      <c r="O184" t="s">
        <v>17721</v>
      </c>
      <c r="P184" t="s">
        <v>9175</v>
      </c>
      <c r="Q184" t="s">
        <v>2678</v>
      </c>
      <c r="R184" t="e">
        <v>#N/A</v>
      </c>
      <c r="S184">
        <v>5</v>
      </c>
      <c r="T184">
        <v>0</v>
      </c>
      <c r="U184" t="s">
        <v>20</v>
      </c>
      <c r="V184" t="s">
        <v>17792</v>
      </c>
      <c r="W184" t="s">
        <v>17793</v>
      </c>
      <c r="X184" t="s">
        <v>17757</v>
      </c>
      <c r="Y184" t="s">
        <v>6748</v>
      </c>
    </row>
    <row r="185" spans="1:25">
      <c r="A185" t="s">
        <v>2713</v>
      </c>
      <c r="B185" t="s">
        <v>2714</v>
      </c>
      <c r="C185" t="s">
        <v>57</v>
      </c>
      <c r="D185" s="554">
        <v>44600</v>
      </c>
      <c r="E185" s="554">
        <v>45219</v>
      </c>
      <c r="F185" t="s">
        <v>499</v>
      </c>
      <c r="G185" s="556">
        <v>45285</v>
      </c>
      <c r="H185" t="s">
        <v>97</v>
      </c>
      <c r="I185" t="s">
        <v>2597</v>
      </c>
      <c r="J185" t="s">
        <v>97</v>
      </c>
      <c r="K185" t="s">
        <v>1170</v>
      </c>
      <c r="L185" t="s">
        <v>2712</v>
      </c>
      <c r="M185" t="s">
        <v>289</v>
      </c>
      <c r="N185">
        <v>100176984</v>
      </c>
      <c r="O185" t="s">
        <v>17721</v>
      </c>
      <c r="P185" t="s">
        <v>3622</v>
      </c>
      <c r="Q185" t="s">
        <v>2678</v>
      </c>
      <c r="R185" t="e">
        <v>#N/A</v>
      </c>
      <c r="S185">
        <v>3.4</v>
      </c>
      <c r="T185" t="e">
        <v>#N/A</v>
      </c>
      <c r="U185" t="s">
        <v>180</v>
      </c>
      <c r="V185" t="s">
        <v>17785</v>
      </c>
      <c r="Y185" t="s">
        <v>17753</v>
      </c>
    </row>
    <row r="186" spans="1:25">
      <c r="A186" t="s">
        <v>2805</v>
      </c>
      <c r="B186" t="s">
        <v>2806</v>
      </c>
      <c r="C186" t="s">
        <v>57</v>
      </c>
      <c r="D186" s="554">
        <v>45112</v>
      </c>
      <c r="E186" s="554">
        <v>45219</v>
      </c>
      <c r="F186" t="s">
        <v>499</v>
      </c>
      <c r="G186" s="556" t="s">
        <v>17715</v>
      </c>
      <c r="H186" t="s">
        <v>97</v>
      </c>
      <c r="I186" t="s">
        <v>2597</v>
      </c>
      <c r="J186" t="s">
        <v>97</v>
      </c>
      <c r="K186" t="s">
        <v>1203</v>
      </c>
      <c r="L186" t="s">
        <v>2804</v>
      </c>
      <c r="M186" t="s">
        <v>289</v>
      </c>
      <c r="N186">
        <v>100209787</v>
      </c>
      <c r="O186" t="s">
        <v>17721</v>
      </c>
      <c r="P186" t="s">
        <v>3541</v>
      </c>
      <c r="Q186" t="s">
        <v>2678</v>
      </c>
      <c r="R186" t="s">
        <v>2249</v>
      </c>
      <c r="S186">
        <v>3</v>
      </c>
      <c r="T186">
        <v>0</v>
      </c>
      <c r="U186" t="s">
        <v>20</v>
      </c>
      <c r="V186" t="s">
        <v>17757</v>
      </c>
      <c r="Y186" t="s">
        <v>6748</v>
      </c>
    </row>
    <row r="187" spans="1:25">
      <c r="A187" t="s">
        <v>10976</v>
      </c>
      <c r="B187" t="s">
        <v>10977</v>
      </c>
      <c r="C187" t="s">
        <v>57</v>
      </c>
      <c r="D187" s="554">
        <v>45134</v>
      </c>
      <c r="E187" s="554">
        <v>45214</v>
      </c>
      <c r="F187" t="s">
        <v>9075</v>
      </c>
      <c r="G187" s="556">
        <v>45264</v>
      </c>
      <c r="H187" t="s">
        <v>97</v>
      </c>
      <c r="I187" t="s">
        <v>97</v>
      </c>
      <c r="J187" t="s">
        <v>97</v>
      </c>
      <c r="K187" t="s">
        <v>10975</v>
      </c>
      <c r="L187" t="s">
        <v>17814</v>
      </c>
      <c r="M187" t="s">
        <v>16301</v>
      </c>
      <c r="N187">
        <v>0</v>
      </c>
      <c r="O187">
        <v>0</v>
      </c>
      <c r="P187" t="e">
        <v>#N/A</v>
      </c>
      <c r="Q187" t="e">
        <v>#N/A</v>
      </c>
      <c r="R187" t="e">
        <v>#N/A</v>
      </c>
      <c r="S187">
        <v>16</v>
      </c>
      <c r="T187">
        <v>0</v>
      </c>
      <c r="U187" t="s">
        <v>17</v>
      </c>
      <c r="V187" t="s">
        <v>14873</v>
      </c>
      <c r="Y187" t="s">
        <v>6748</v>
      </c>
    </row>
    <row r="188" spans="1:25">
      <c r="A188" t="s">
        <v>12560</v>
      </c>
      <c r="B188" t="s">
        <v>12561</v>
      </c>
      <c r="C188" t="s">
        <v>57</v>
      </c>
      <c r="D188" s="554">
        <v>44859</v>
      </c>
      <c r="E188" s="554">
        <v>45214</v>
      </c>
      <c r="F188" t="s">
        <v>9075</v>
      </c>
      <c r="G188" s="556" t="s">
        <v>17786</v>
      </c>
      <c r="H188" t="s">
        <v>97</v>
      </c>
      <c r="I188" t="s">
        <v>97</v>
      </c>
      <c r="J188" t="s">
        <v>97</v>
      </c>
      <c r="K188" t="s">
        <v>12558</v>
      </c>
      <c r="L188" t="e">
        <v>#N/A</v>
      </c>
      <c r="M188" t="e">
        <v>#N/A</v>
      </c>
      <c r="N188" t="e">
        <v>#N/A</v>
      </c>
      <c r="O188" t="e">
        <v>#N/A</v>
      </c>
      <c r="P188" t="e">
        <v>#N/A</v>
      </c>
      <c r="Q188" t="e">
        <v>#N/A</v>
      </c>
      <c r="R188" t="e">
        <v>#N/A</v>
      </c>
      <c r="S188" t="e">
        <v>#N/A</v>
      </c>
      <c r="T188" t="e">
        <v>#N/A</v>
      </c>
      <c r="U188" t="e">
        <v>#N/A</v>
      </c>
      <c r="V188" t="s">
        <v>17785</v>
      </c>
      <c r="Y188" t="s">
        <v>17753</v>
      </c>
    </row>
    <row r="189" spans="1:25">
      <c r="A189" t="s">
        <v>12565</v>
      </c>
      <c r="B189" t="s">
        <v>12566</v>
      </c>
      <c r="C189" t="s">
        <v>57</v>
      </c>
      <c r="D189" s="554">
        <v>44953</v>
      </c>
      <c r="E189" s="554">
        <v>45212</v>
      </c>
      <c r="F189" t="s">
        <v>9075</v>
      </c>
      <c r="G189" s="556" t="s">
        <v>17786</v>
      </c>
      <c r="H189" t="s">
        <v>97</v>
      </c>
      <c r="I189" t="s">
        <v>97</v>
      </c>
      <c r="J189" t="s">
        <v>97</v>
      </c>
      <c r="K189" t="s">
        <v>12563</v>
      </c>
      <c r="L189" t="e">
        <v>#N/A</v>
      </c>
      <c r="M189" t="e">
        <v>#N/A</v>
      </c>
      <c r="N189" t="e">
        <v>#N/A</v>
      </c>
      <c r="O189" t="e">
        <v>#N/A</v>
      </c>
      <c r="P189" t="s">
        <v>17815</v>
      </c>
      <c r="Q189" t="s">
        <v>2678</v>
      </c>
      <c r="R189" t="e">
        <v>#N/A</v>
      </c>
      <c r="S189" t="e">
        <v>#N/A</v>
      </c>
      <c r="T189" t="e">
        <v>#N/A</v>
      </c>
      <c r="U189" t="e">
        <v>#N/A</v>
      </c>
      <c r="V189" t="s">
        <v>17785</v>
      </c>
      <c r="Y189" t="s">
        <v>17753</v>
      </c>
    </row>
    <row r="190" spans="1:25">
      <c r="A190" t="s">
        <v>11538</v>
      </c>
      <c r="B190" t="s">
        <v>11539</v>
      </c>
      <c r="C190" t="s">
        <v>52</v>
      </c>
      <c r="D190" s="554">
        <v>45168</v>
      </c>
      <c r="E190" s="554">
        <v>45230</v>
      </c>
      <c r="F190" t="s">
        <v>499</v>
      </c>
      <c r="G190" s="556" t="s">
        <v>17715</v>
      </c>
      <c r="H190" t="s">
        <v>97</v>
      </c>
      <c r="I190" t="s">
        <v>2597</v>
      </c>
      <c r="J190" t="s">
        <v>97</v>
      </c>
      <c r="K190" t="s">
        <v>11536</v>
      </c>
      <c r="L190" t="s">
        <v>17816</v>
      </c>
      <c r="M190" t="s">
        <v>289</v>
      </c>
      <c r="N190">
        <v>100194526</v>
      </c>
      <c r="O190" t="s">
        <v>17727</v>
      </c>
      <c r="P190" t="e">
        <v>#N/A</v>
      </c>
      <c r="Q190" t="e">
        <v>#N/A</v>
      </c>
      <c r="R190" t="e">
        <v>#N/A</v>
      </c>
      <c r="S190">
        <v>4</v>
      </c>
      <c r="T190">
        <v>0</v>
      </c>
      <c r="U190" t="s">
        <v>17</v>
      </c>
      <c r="V190" t="s">
        <v>14873</v>
      </c>
      <c r="Y190" t="s">
        <v>6748</v>
      </c>
    </row>
    <row r="191" spans="1:25">
      <c r="A191" t="s">
        <v>2616</v>
      </c>
      <c r="B191" t="s">
        <v>2617</v>
      </c>
      <c r="C191" t="s">
        <v>52</v>
      </c>
      <c r="D191" s="554">
        <v>44454</v>
      </c>
      <c r="E191" s="554">
        <v>45209</v>
      </c>
      <c r="F191" t="s">
        <v>8231</v>
      </c>
      <c r="G191" s="556" t="s">
        <v>17715</v>
      </c>
      <c r="H191" t="s">
        <v>2597</v>
      </c>
      <c r="I191" t="s">
        <v>97</v>
      </c>
      <c r="J191" t="s">
        <v>97</v>
      </c>
      <c r="K191" t="s">
        <v>1094</v>
      </c>
      <c r="L191" t="s">
        <v>2615</v>
      </c>
      <c r="M191" t="s">
        <v>289</v>
      </c>
      <c r="N191">
        <v>100170420</v>
      </c>
      <c r="O191" t="s">
        <v>17721</v>
      </c>
      <c r="P191" t="s">
        <v>1096</v>
      </c>
      <c r="Q191" t="s">
        <v>2678</v>
      </c>
      <c r="R191" t="e">
        <v>#N/A</v>
      </c>
      <c r="S191">
        <v>2</v>
      </c>
      <c r="T191">
        <v>0</v>
      </c>
      <c r="U191" t="s">
        <v>20</v>
      </c>
      <c r="V191" t="s">
        <v>17760</v>
      </c>
      <c r="Y191" t="s">
        <v>17753</v>
      </c>
    </row>
    <row r="192" spans="1:25">
      <c r="A192" t="s">
        <v>12569</v>
      </c>
      <c r="B192" t="s">
        <v>12570</v>
      </c>
      <c r="C192" t="s">
        <v>52</v>
      </c>
      <c r="D192" s="554">
        <v>44662</v>
      </c>
      <c r="E192" s="554">
        <v>45230</v>
      </c>
      <c r="F192" t="s">
        <v>8231</v>
      </c>
      <c r="G192" s="556" t="s">
        <v>17715</v>
      </c>
      <c r="H192" t="s">
        <v>2597</v>
      </c>
      <c r="I192" t="s">
        <v>97</v>
      </c>
      <c r="J192" t="s">
        <v>97</v>
      </c>
      <c r="K192" t="s">
        <v>12567</v>
      </c>
      <c r="L192" t="e">
        <v>#N/A</v>
      </c>
      <c r="M192" t="e">
        <v>#N/A</v>
      </c>
      <c r="N192" t="e">
        <v>#N/A</v>
      </c>
      <c r="O192" t="e">
        <v>#N/A</v>
      </c>
      <c r="P192" t="s">
        <v>12568</v>
      </c>
      <c r="Q192" t="s">
        <v>2678</v>
      </c>
      <c r="R192" t="e">
        <v>#N/A</v>
      </c>
      <c r="S192" t="e">
        <v>#N/A</v>
      </c>
      <c r="T192" t="e">
        <v>#N/A</v>
      </c>
      <c r="U192" t="e">
        <v>#N/A</v>
      </c>
      <c r="V192" t="s">
        <v>17754</v>
      </c>
      <c r="W192" t="s">
        <v>17817</v>
      </c>
      <c r="X192" t="s">
        <v>17718</v>
      </c>
      <c r="Y192" t="s">
        <v>6748</v>
      </c>
    </row>
    <row r="193" spans="1:25">
      <c r="A193" t="s">
        <v>11514</v>
      </c>
      <c r="B193" t="s">
        <v>11516</v>
      </c>
      <c r="C193" t="s">
        <v>52</v>
      </c>
      <c r="D193" s="554">
        <v>45141</v>
      </c>
      <c r="E193" s="554">
        <v>45220</v>
      </c>
      <c r="F193" t="s">
        <v>499</v>
      </c>
      <c r="G193" s="556" t="s">
        <v>17715</v>
      </c>
      <c r="H193" t="s">
        <v>97</v>
      </c>
      <c r="I193" t="s">
        <v>97</v>
      </c>
      <c r="J193" t="s">
        <v>2597</v>
      </c>
      <c r="K193" t="s">
        <v>11512</v>
      </c>
      <c r="L193" t="s">
        <v>5444</v>
      </c>
      <c r="M193" t="s">
        <v>294</v>
      </c>
      <c r="N193">
        <v>0</v>
      </c>
      <c r="O193">
        <v>0</v>
      </c>
      <c r="P193" t="e">
        <v>#N/A</v>
      </c>
      <c r="Q193" t="e">
        <v>#N/A</v>
      </c>
      <c r="R193" t="e">
        <v>#N/A</v>
      </c>
      <c r="S193">
        <v>0</v>
      </c>
      <c r="T193">
        <v>0</v>
      </c>
      <c r="U193" t="s">
        <v>17</v>
      </c>
      <c r="V193" t="s">
        <v>14873</v>
      </c>
      <c r="Y193" t="s">
        <v>6748</v>
      </c>
    </row>
    <row r="194" spans="1:25">
      <c r="A194" t="s">
        <v>10980</v>
      </c>
      <c r="B194" t="s">
        <v>10982</v>
      </c>
      <c r="C194" t="s">
        <v>52</v>
      </c>
      <c r="D194" s="554">
        <v>45170</v>
      </c>
      <c r="E194" s="554">
        <v>45229</v>
      </c>
      <c r="F194" t="s">
        <v>499</v>
      </c>
      <c r="G194" s="556">
        <v>45290</v>
      </c>
      <c r="H194" t="s">
        <v>97</v>
      </c>
      <c r="I194" t="s">
        <v>97</v>
      </c>
      <c r="J194" t="s">
        <v>2597</v>
      </c>
      <c r="K194" t="s">
        <v>10978</v>
      </c>
      <c r="L194" t="s">
        <v>17818</v>
      </c>
      <c r="M194" t="s">
        <v>289</v>
      </c>
      <c r="N194">
        <v>0</v>
      </c>
      <c r="O194">
        <v>0</v>
      </c>
      <c r="P194" t="e">
        <v>#N/A</v>
      </c>
      <c r="Q194" t="e">
        <v>#N/A</v>
      </c>
      <c r="R194" t="e">
        <v>#N/A</v>
      </c>
      <c r="S194">
        <v>1</v>
      </c>
      <c r="T194">
        <v>0</v>
      </c>
      <c r="U194" t="s">
        <v>17</v>
      </c>
      <c r="V194" t="s">
        <v>14873</v>
      </c>
      <c r="Y194" t="s">
        <v>6748</v>
      </c>
    </row>
    <row r="195" spans="1:25">
      <c r="A195" t="s">
        <v>5449</v>
      </c>
      <c r="B195" t="s">
        <v>11548</v>
      </c>
      <c r="C195" t="s">
        <v>52</v>
      </c>
      <c r="D195" s="554">
        <v>45170</v>
      </c>
      <c r="E195" s="554">
        <v>45220</v>
      </c>
      <c r="F195" t="s">
        <v>499</v>
      </c>
      <c r="G195" s="556">
        <v>45202</v>
      </c>
      <c r="H195" t="s">
        <v>97</v>
      </c>
      <c r="I195" t="s">
        <v>97</v>
      </c>
      <c r="J195" t="s">
        <v>2597</v>
      </c>
      <c r="K195" t="s">
        <v>5442</v>
      </c>
      <c r="L195">
        <v>0</v>
      </c>
      <c r="M195" t="e">
        <v>#N/A</v>
      </c>
      <c r="N195">
        <v>0</v>
      </c>
      <c r="O195">
        <v>0</v>
      </c>
      <c r="P195" t="e">
        <v>#N/A</v>
      </c>
      <c r="Q195" t="e">
        <v>#N/A</v>
      </c>
      <c r="R195" t="e">
        <v>#N/A</v>
      </c>
      <c r="S195" t="e">
        <v>#N/A</v>
      </c>
      <c r="T195">
        <v>0</v>
      </c>
      <c r="U195" t="s">
        <v>17</v>
      </c>
      <c r="V195" t="s">
        <v>14873</v>
      </c>
      <c r="Y195" t="s">
        <v>6748</v>
      </c>
    </row>
    <row r="196" spans="1:25">
      <c r="A196" t="s">
        <v>1022</v>
      </c>
      <c r="B196" t="s">
        <v>1023</v>
      </c>
      <c r="C196" t="s">
        <v>52</v>
      </c>
      <c r="D196" s="554">
        <v>45120</v>
      </c>
      <c r="E196" s="554">
        <v>45219</v>
      </c>
      <c r="F196" t="s">
        <v>499</v>
      </c>
      <c r="G196" s="556" t="s">
        <v>17715</v>
      </c>
      <c r="H196" t="s">
        <v>97</v>
      </c>
      <c r="I196" t="s">
        <v>2597</v>
      </c>
      <c r="J196" t="s">
        <v>97</v>
      </c>
      <c r="K196" t="s">
        <v>323</v>
      </c>
      <c r="L196" t="e">
        <v>#N/A</v>
      </c>
      <c r="M196" t="e">
        <v>#N/A</v>
      </c>
      <c r="N196" t="e">
        <v>#N/A</v>
      </c>
      <c r="O196" t="e">
        <v>#N/A</v>
      </c>
      <c r="P196" t="s">
        <v>9164</v>
      </c>
      <c r="Q196" t="s">
        <v>2678</v>
      </c>
      <c r="R196" t="e">
        <v>#N/A</v>
      </c>
      <c r="S196" t="e">
        <v>#N/A</v>
      </c>
      <c r="T196">
        <v>0</v>
      </c>
      <c r="U196" t="s">
        <v>20</v>
      </c>
      <c r="V196" t="s">
        <v>17757</v>
      </c>
      <c r="Y196" t="s">
        <v>6748</v>
      </c>
    </row>
    <row r="197" spans="1:25">
      <c r="A197" t="s">
        <v>2708</v>
      </c>
      <c r="B197" t="s">
        <v>2709</v>
      </c>
      <c r="C197" t="s">
        <v>52</v>
      </c>
      <c r="D197" s="554">
        <v>45133</v>
      </c>
      <c r="E197" s="554">
        <v>45214</v>
      </c>
      <c r="F197" t="s">
        <v>9075</v>
      </c>
      <c r="G197" s="556">
        <v>45264</v>
      </c>
      <c r="H197" t="s">
        <v>97</v>
      </c>
      <c r="I197" t="s">
        <v>97</v>
      </c>
      <c r="J197" t="s">
        <v>97</v>
      </c>
      <c r="K197" t="s">
        <v>9247</v>
      </c>
      <c r="L197" t="e">
        <v>#N/A</v>
      </c>
      <c r="M197" t="e">
        <v>#N/A</v>
      </c>
      <c r="N197" t="e">
        <v>#N/A</v>
      </c>
      <c r="O197" t="e">
        <v>#N/A</v>
      </c>
      <c r="P197" t="e">
        <v>#N/A</v>
      </c>
      <c r="Q197" t="e">
        <v>#N/A</v>
      </c>
      <c r="R197" t="e">
        <v>#N/A</v>
      </c>
      <c r="S197" t="e">
        <v>#N/A</v>
      </c>
      <c r="T197" t="e">
        <v>#N/A</v>
      </c>
      <c r="U197" t="e">
        <v>#N/A</v>
      </c>
      <c r="V197" t="s">
        <v>17718</v>
      </c>
      <c r="W197" t="s">
        <v>16043</v>
      </c>
      <c r="Y197" t="s">
        <v>6748</v>
      </c>
    </row>
    <row r="198" spans="1:25">
      <c r="A198" t="s">
        <v>12573</v>
      </c>
      <c r="B198" t="s">
        <v>12574</v>
      </c>
      <c r="C198" t="s">
        <v>52</v>
      </c>
      <c r="D198" s="554">
        <v>44740</v>
      </c>
      <c r="E198" s="554">
        <v>45214</v>
      </c>
      <c r="F198" t="s">
        <v>499</v>
      </c>
      <c r="G198" s="556">
        <v>45218</v>
      </c>
      <c r="H198" t="s">
        <v>97</v>
      </c>
      <c r="I198" t="s">
        <v>97</v>
      </c>
      <c r="J198" t="s">
        <v>2597</v>
      </c>
      <c r="K198" t="s">
        <v>12571</v>
      </c>
      <c r="L198" t="e">
        <v>#N/A</v>
      </c>
      <c r="M198" t="e">
        <v>#N/A</v>
      </c>
      <c r="N198" t="e">
        <v>#N/A</v>
      </c>
      <c r="O198" t="e">
        <v>#N/A</v>
      </c>
      <c r="P198" t="s">
        <v>17819</v>
      </c>
      <c r="Q198" t="s">
        <v>2678</v>
      </c>
      <c r="R198" t="e">
        <v>#N/A</v>
      </c>
      <c r="S198" t="e">
        <v>#N/A</v>
      </c>
      <c r="T198" t="e">
        <v>#N/A</v>
      </c>
      <c r="U198" t="e">
        <v>#N/A</v>
      </c>
      <c r="V198" t="s">
        <v>17763</v>
      </c>
      <c r="W198" t="s">
        <v>17820</v>
      </c>
      <c r="Y198" t="s">
        <v>17753</v>
      </c>
    </row>
    <row r="199" spans="1:25">
      <c r="A199" t="s">
        <v>2728</v>
      </c>
      <c r="B199" t="s">
        <v>2729</v>
      </c>
      <c r="C199" t="s">
        <v>52</v>
      </c>
      <c r="D199" s="554">
        <v>45134</v>
      </c>
      <c r="E199" s="554">
        <v>45214</v>
      </c>
      <c r="F199" t="s">
        <v>9075</v>
      </c>
      <c r="G199" s="556">
        <v>45263</v>
      </c>
      <c r="H199" t="s">
        <v>97</v>
      </c>
      <c r="I199" t="s">
        <v>97</v>
      </c>
      <c r="J199" t="s">
        <v>97</v>
      </c>
      <c r="K199" t="s">
        <v>17821</v>
      </c>
      <c r="L199" t="e">
        <v>#N/A</v>
      </c>
      <c r="M199" t="e">
        <v>#N/A</v>
      </c>
      <c r="N199" t="e">
        <v>#N/A</v>
      </c>
      <c r="O199" t="e">
        <v>#N/A</v>
      </c>
      <c r="P199" t="e">
        <v>#N/A</v>
      </c>
      <c r="Q199" t="e">
        <v>#N/A</v>
      </c>
      <c r="R199" t="e">
        <v>#N/A</v>
      </c>
      <c r="S199" t="e">
        <v>#N/A</v>
      </c>
      <c r="T199" t="e">
        <v>#N/A</v>
      </c>
      <c r="U199" t="e">
        <v>#N/A</v>
      </c>
      <c r="V199" t="s">
        <v>14873</v>
      </c>
      <c r="Y199" t="s">
        <v>6748</v>
      </c>
    </row>
    <row r="200" spans="1:25">
      <c r="A200" t="s">
        <v>2732</v>
      </c>
      <c r="B200" t="s">
        <v>2733</v>
      </c>
      <c r="C200" t="s">
        <v>52</v>
      </c>
      <c r="D200" s="554">
        <v>44610</v>
      </c>
      <c r="E200" s="554">
        <v>45214</v>
      </c>
      <c r="F200" t="s">
        <v>9075</v>
      </c>
      <c r="G200" s="556">
        <v>45261</v>
      </c>
      <c r="H200" t="s">
        <v>97</v>
      </c>
      <c r="I200" t="s">
        <v>97</v>
      </c>
      <c r="J200" t="s">
        <v>97</v>
      </c>
      <c r="K200" t="s">
        <v>1178</v>
      </c>
      <c r="L200" t="s">
        <v>2731</v>
      </c>
      <c r="M200" t="s">
        <v>289</v>
      </c>
      <c r="N200">
        <v>100181885</v>
      </c>
      <c r="O200" t="s">
        <v>17721</v>
      </c>
      <c r="P200" t="s">
        <v>9641</v>
      </c>
      <c r="Q200" t="s">
        <v>2678</v>
      </c>
      <c r="R200" t="e">
        <v>#N/A</v>
      </c>
      <c r="S200">
        <v>4</v>
      </c>
      <c r="T200">
        <v>3131</v>
      </c>
      <c r="U200" t="s">
        <v>20</v>
      </c>
      <c r="V200" t="s">
        <v>17785</v>
      </c>
      <c r="Y200" t="s">
        <v>17753</v>
      </c>
    </row>
    <row r="201" spans="1:25">
      <c r="A201" t="s">
        <v>1050</v>
      </c>
      <c r="B201" t="s">
        <v>1051</v>
      </c>
      <c r="C201" t="s">
        <v>52</v>
      </c>
      <c r="D201" s="554">
        <v>44795</v>
      </c>
      <c r="E201" s="554">
        <v>45211</v>
      </c>
      <c r="F201" t="s">
        <v>8231</v>
      </c>
      <c r="G201" s="556" t="s">
        <v>17715</v>
      </c>
      <c r="H201" t="s">
        <v>2597</v>
      </c>
      <c r="I201" t="s">
        <v>97</v>
      </c>
      <c r="J201" t="s">
        <v>97</v>
      </c>
      <c r="K201" t="s">
        <v>341</v>
      </c>
      <c r="L201" t="e">
        <v>#N/A</v>
      </c>
      <c r="M201" t="e">
        <v>#N/A</v>
      </c>
      <c r="N201" t="e">
        <v>#N/A</v>
      </c>
      <c r="O201" t="e">
        <v>#N/A</v>
      </c>
      <c r="P201" t="s">
        <v>9190</v>
      </c>
      <c r="Q201" t="s">
        <v>2678</v>
      </c>
      <c r="R201" t="e">
        <v>#N/A</v>
      </c>
      <c r="S201" t="e">
        <v>#N/A</v>
      </c>
      <c r="T201">
        <v>0</v>
      </c>
      <c r="U201" t="s">
        <v>20</v>
      </c>
      <c r="V201" t="s">
        <v>17718</v>
      </c>
      <c r="W201" t="s">
        <v>17822</v>
      </c>
      <c r="Y201" t="s">
        <v>6748</v>
      </c>
    </row>
    <row r="202" spans="1:25">
      <c r="A202" t="s">
        <v>1031</v>
      </c>
      <c r="B202" t="s">
        <v>1032</v>
      </c>
      <c r="C202" t="s">
        <v>52</v>
      </c>
      <c r="D202" s="554">
        <v>44869</v>
      </c>
      <c r="E202" s="554">
        <v>45200</v>
      </c>
      <c r="F202" t="s">
        <v>8231</v>
      </c>
      <c r="G202" s="556" t="s">
        <v>17715</v>
      </c>
      <c r="H202" t="s">
        <v>2597</v>
      </c>
      <c r="I202" t="s">
        <v>97</v>
      </c>
      <c r="J202" t="s">
        <v>97</v>
      </c>
      <c r="K202" t="s">
        <v>347</v>
      </c>
      <c r="L202" t="e">
        <v>#N/A</v>
      </c>
      <c r="M202" t="e">
        <v>#N/A</v>
      </c>
      <c r="N202" t="e">
        <v>#N/A</v>
      </c>
      <c r="O202" t="e">
        <v>#N/A</v>
      </c>
      <c r="P202" t="s">
        <v>9204</v>
      </c>
      <c r="Q202" t="s">
        <v>3349</v>
      </c>
      <c r="R202" t="e">
        <v>#N/A</v>
      </c>
      <c r="S202" t="e">
        <v>#N/A</v>
      </c>
      <c r="T202">
        <v>0</v>
      </c>
      <c r="U202" t="s">
        <v>129</v>
      </c>
      <c r="V202" t="s">
        <v>17757</v>
      </c>
      <c r="W202" t="s">
        <v>17823</v>
      </c>
      <c r="Y202" t="s">
        <v>6748</v>
      </c>
    </row>
    <row r="203" spans="1:25">
      <c r="A203" t="s">
        <v>1035</v>
      </c>
      <c r="B203" t="s">
        <v>1036</v>
      </c>
      <c r="C203" t="s">
        <v>52</v>
      </c>
      <c r="D203" s="554">
        <v>44795</v>
      </c>
      <c r="E203" s="554">
        <v>45211</v>
      </c>
      <c r="F203" t="s">
        <v>8231</v>
      </c>
      <c r="G203" s="556" t="s">
        <v>17715</v>
      </c>
      <c r="H203" t="s">
        <v>2597</v>
      </c>
      <c r="I203" t="s">
        <v>97</v>
      </c>
      <c r="J203" t="s">
        <v>97</v>
      </c>
      <c r="K203" t="s">
        <v>340</v>
      </c>
      <c r="L203" t="s">
        <v>9187</v>
      </c>
      <c r="M203" t="s">
        <v>289</v>
      </c>
      <c r="N203">
        <v>100192064</v>
      </c>
      <c r="O203" t="s">
        <v>17721</v>
      </c>
      <c r="P203" t="s">
        <v>9188</v>
      </c>
      <c r="Q203" t="s">
        <v>2678</v>
      </c>
      <c r="R203" t="e">
        <v>#N/A</v>
      </c>
      <c r="S203">
        <v>5.6</v>
      </c>
      <c r="T203">
        <v>0</v>
      </c>
      <c r="U203" t="s">
        <v>20</v>
      </c>
      <c r="V203" t="s">
        <v>14873</v>
      </c>
      <c r="W203" t="s">
        <v>17793</v>
      </c>
      <c r="X203" t="s">
        <v>17792</v>
      </c>
      <c r="Y203" t="s">
        <v>6748</v>
      </c>
    </row>
    <row r="204" spans="1:25">
      <c r="A204" t="s">
        <v>1038</v>
      </c>
      <c r="B204" t="s">
        <v>1039</v>
      </c>
      <c r="C204" t="s">
        <v>52</v>
      </c>
      <c r="D204" s="554">
        <v>44811</v>
      </c>
      <c r="E204" s="554">
        <v>45211</v>
      </c>
      <c r="F204" t="s">
        <v>8231</v>
      </c>
      <c r="G204" s="556" t="s">
        <v>17715</v>
      </c>
      <c r="H204" t="s">
        <v>2597</v>
      </c>
      <c r="I204" t="s">
        <v>97</v>
      </c>
      <c r="J204" t="s">
        <v>97</v>
      </c>
      <c r="K204" t="s">
        <v>349</v>
      </c>
      <c r="L204" t="e">
        <v>#N/A</v>
      </c>
      <c r="M204" t="e">
        <v>#N/A</v>
      </c>
      <c r="N204" t="e">
        <v>#N/A</v>
      </c>
      <c r="O204" t="e">
        <v>#N/A</v>
      </c>
      <c r="P204" t="s">
        <v>9205</v>
      </c>
      <c r="Q204" t="s">
        <v>2678</v>
      </c>
      <c r="R204" t="e">
        <v>#N/A</v>
      </c>
      <c r="S204" t="e">
        <v>#N/A</v>
      </c>
      <c r="T204">
        <v>0</v>
      </c>
      <c r="U204" t="s">
        <v>20</v>
      </c>
      <c r="V204" t="s">
        <v>17757</v>
      </c>
      <c r="Y204" t="s">
        <v>6748</v>
      </c>
    </row>
    <row r="205" spans="1:25">
      <c r="A205" t="s">
        <v>1013</v>
      </c>
      <c r="B205" t="s">
        <v>1014</v>
      </c>
      <c r="C205" t="s">
        <v>52</v>
      </c>
      <c r="D205" s="554">
        <v>45103</v>
      </c>
      <c r="E205" s="554">
        <v>45211</v>
      </c>
      <c r="F205" t="s">
        <v>9075</v>
      </c>
      <c r="G205" s="556">
        <v>45264</v>
      </c>
      <c r="H205" t="s">
        <v>97</v>
      </c>
      <c r="I205" t="s">
        <v>97</v>
      </c>
      <c r="J205" t="s">
        <v>97</v>
      </c>
      <c r="K205" t="s">
        <v>199</v>
      </c>
      <c r="L205" t="e">
        <v>#N/A</v>
      </c>
      <c r="M205" t="e">
        <v>#N/A</v>
      </c>
      <c r="N205" t="e">
        <v>#N/A</v>
      </c>
      <c r="O205" t="e">
        <v>#N/A</v>
      </c>
      <c r="P205" t="s">
        <v>9096</v>
      </c>
      <c r="Q205" t="s">
        <v>3349</v>
      </c>
      <c r="R205" t="e">
        <v>#N/A</v>
      </c>
      <c r="S205" t="e">
        <v>#N/A</v>
      </c>
      <c r="T205">
        <v>0</v>
      </c>
      <c r="U205" t="s">
        <v>129</v>
      </c>
      <c r="V205" t="s">
        <v>14873</v>
      </c>
      <c r="Y205" t="s">
        <v>6748</v>
      </c>
    </row>
    <row r="206" spans="1:25">
      <c r="A206" t="s">
        <v>1027</v>
      </c>
      <c r="B206" t="s">
        <v>1028</v>
      </c>
      <c r="C206" t="s">
        <v>52</v>
      </c>
      <c r="D206" s="554">
        <v>45127</v>
      </c>
      <c r="E206" s="554">
        <v>45211</v>
      </c>
      <c r="F206" t="s">
        <v>9075</v>
      </c>
      <c r="G206" s="556">
        <v>45264</v>
      </c>
      <c r="H206" t="s">
        <v>97</v>
      </c>
      <c r="I206" t="s">
        <v>97</v>
      </c>
      <c r="J206" t="s">
        <v>97</v>
      </c>
      <c r="K206" t="s">
        <v>202</v>
      </c>
      <c r="L206" t="e">
        <v>#N/A</v>
      </c>
      <c r="M206" t="e">
        <v>#N/A</v>
      </c>
      <c r="N206" t="e">
        <v>#N/A</v>
      </c>
      <c r="O206" t="e">
        <v>#N/A</v>
      </c>
      <c r="P206" t="s">
        <v>9098</v>
      </c>
      <c r="Q206" t="s">
        <v>3349</v>
      </c>
      <c r="R206" t="e">
        <v>#N/A</v>
      </c>
      <c r="S206" t="e">
        <v>#N/A</v>
      </c>
      <c r="T206">
        <v>0</v>
      </c>
      <c r="U206" t="s">
        <v>129</v>
      </c>
      <c r="V206" t="s">
        <v>17718</v>
      </c>
      <c r="W206" t="s">
        <v>16043</v>
      </c>
      <c r="Y206" t="s">
        <v>6748</v>
      </c>
    </row>
    <row r="207" spans="1:25">
      <c r="A207" t="s">
        <v>3351</v>
      </c>
      <c r="B207" t="s">
        <v>3352</v>
      </c>
      <c r="C207" t="s">
        <v>52</v>
      </c>
      <c r="D207" s="554">
        <v>45125</v>
      </c>
      <c r="E207" s="554">
        <v>45229</v>
      </c>
      <c r="F207" t="s">
        <v>499</v>
      </c>
      <c r="G207" s="556" t="s">
        <v>17715</v>
      </c>
      <c r="H207" t="s">
        <v>97</v>
      </c>
      <c r="I207" t="s">
        <v>2597</v>
      </c>
      <c r="J207" t="s">
        <v>97</v>
      </c>
      <c r="K207" t="s">
        <v>1464</v>
      </c>
      <c r="L207" t="s">
        <v>3350</v>
      </c>
      <c r="M207" t="s">
        <v>289</v>
      </c>
      <c r="N207">
        <v>100211029</v>
      </c>
      <c r="O207" t="s">
        <v>17721</v>
      </c>
      <c r="P207" t="s">
        <v>1466</v>
      </c>
      <c r="Q207" t="s">
        <v>3349</v>
      </c>
      <c r="R207" t="e">
        <v>#N/A</v>
      </c>
      <c r="S207">
        <v>3</v>
      </c>
      <c r="T207">
        <v>0</v>
      </c>
      <c r="U207" t="s">
        <v>129</v>
      </c>
      <c r="V207" t="s">
        <v>14873</v>
      </c>
      <c r="Y207" t="s">
        <v>6748</v>
      </c>
    </row>
    <row r="208" spans="1:25">
      <c r="A208" t="s">
        <v>1018</v>
      </c>
      <c r="B208" t="s">
        <v>1019</v>
      </c>
      <c r="C208" t="s">
        <v>52</v>
      </c>
      <c r="D208" s="554">
        <v>45104</v>
      </c>
      <c r="E208" s="554">
        <v>45212</v>
      </c>
      <c r="F208" t="s">
        <v>9075</v>
      </c>
      <c r="G208" s="556">
        <v>45264</v>
      </c>
      <c r="H208" t="s">
        <v>97</v>
      </c>
      <c r="I208" t="s">
        <v>97</v>
      </c>
      <c r="J208" t="s">
        <v>97</v>
      </c>
      <c r="K208" t="s">
        <v>196</v>
      </c>
      <c r="L208" t="s">
        <v>8003</v>
      </c>
      <c r="M208" t="s">
        <v>289</v>
      </c>
      <c r="N208">
        <v>100210532</v>
      </c>
      <c r="O208" t="s">
        <v>17721</v>
      </c>
      <c r="P208" t="s">
        <v>8005</v>
      </c>
      <c r="Q208" t="s">
        <v>2678</v>
      </c>
      <c r="R208" t="e">
        <v>#N/A</v>
      </c>
      <c r="S208">
        <v>2</v>
      </c>
      <c r="T208">
        <v>0</v>
      </c>
      <c r="U208" t="s">
        <v>20</v>
      </c>
      <c r="V208" t="s">
        <v>14873</v>
      </c>
      <c r="Y208" t="s">
        <v>6748</v>
      </c>
    </row>
    <row r="209" spans="1:25">
      <c r="A209" t="s">
        <v>4750</v>
      </c>
      <c r="B209" t="s">
        <v>11567</v>
      </c>
      <c r="C209" t="s">
        <v>7557</v>
      </c>
      <c r="D209" s="554">
        <v>45176</v>
      </c>
      <c r="E209" s="554">
        <v>45225</v>
      </c>
      <c r="F209" t="s">
        <v>499</v>
      </c>
      <c r="G209" s="556" t="s">
        <v>17715</v>
      </c>
      <c r="H209" t="s">
        <v>97</v>
      </c>
      <c r="I209" t="s">
        <v>97</v>
      </c>
      <c r="J209" t="s">
        <v>2597</v>
      </c>
      <c r="K209" t="s">
        <v>4741</v>
      </c>
      <c r="L209" t="s">
        <v>4743</v>
      </c>
      <c r="M209" t="s">
        <v>289</v>
      </c>
      <c r="N209">
        <v>0</v>
      </c>
      <c r="O209">
        <v>0</v>
      </c>
      <c r="P209" t="e">
        <v>#N/A</v>
      </c>
      <c r="Q209" t="e">
        <v>#N/A</v>
      </c>
      <c r="R209" t="e">
        <v>#N/A</v>
      </c>
      <c r="S209">
        <v>4.5</v>
      </c>
      <c r="T209">
        <v>0</v>
      </c>
      <c r="U209" t="s">
        <v>18</v>
      </c>
      <c r="V209" t="s">
        <v>14873</v>
      </c>
      <c r="Y209" t="s">
        <v>6748</v>
      </c>
    </row>
    <row r="210" spans="1:25">
      <c r="A210" t="s">
        <v>2790</v>
      </c>
      <c r="B210" t="s">
        <v>2791</v>
      </c>
      <c r="C210" t="s">
        <v>53</v>
      </c>
      <c r="D210" s="554">
        <v>45135</v>
      </c>
      <c r="E210" s="554">
        <v>45214</v>
      </c>
      <c r="F210" t="s">
        <v>9075</v>
      </c>
      <c r="G210" s="556">
        <v>45324</v>
      </c>
      <c r="H210" t="s">
        <v>97</v>
      </c>
      <c r="I210" t="s">
        <v>97</v>
      </c>
      <c r="J210" t="s">
        <v>97</v>
      </c>
      <c r="K210" t="s">
        <v>1191</v>
      </c>
      <c r="L210" t="s">
        <v>2788</v>
      </c>
      <c r="M210" t="s">
        <v>289</v>
      </c>
      <c r="N210">
        <v>100210998</v>
      </c>
      <c r="O210" t="s">
        <v>17721</v>
      </c>
      <c r="P210" t="s">
        <v>1194</v>
      </c>
      <c r="Q210" t="s">
        <v>2678</v>
      </c>
      <c r="R210" t="s">
        <v>2153</v>
      </c>
      <c r="S210">
        <v>4</v>
      </c>
      <c r="T210">
        <v>0</v>
      </c>
      <c r="U210" t="s">
        <v>20</v>
      </c>
      <c r="V210" t="s">
        <v>14873</v>
      </c>
      <c r="Y210" t="s">
        <v>6748</v>
      </c>
    </row>
    <row r="211" spans="1:25">
      <c r="A211" t="s">
        <v>2909</v>
      </c>
      <c r="B211" t="s">
        <v>2910</v>
      </c>
      <c r="C211" t="s">
        <v>53</v>
      </c>
      <c r="D211" s="554">
        <v>45135</v>
      </c>
      <c r="E211" s="554">
        <v>45214</v>
      </c>
      <c r="F211" t="s">
        <v>9075</v>
      </c>
      <c r="G211" s="556">
        <v>45306</v>
      </c>
      <c r="H211" t="s">
        <v>97</v>
      </c>
      <c r="I211" t="s">
        <v>97</v>
      </c>
      <c r="J211" t="s">
        <v>97</v>
      </c>
      <c r="K211" t="s">
        <v>1276</v>
      </c>
      <c r="L211" t="s">
        <v>2907</v>
      </c>
      <c r="M211" t="s">
        <v>289</v>
      </c>
      <c r="N211">
        <v>100211005</v>
      </c>
      <c r="O211" t="s">
        <v>17721</v>
      </c>
      <c r="P211" t="s">
        <v>1280</v>
      </c>
      <c r="Q211" t="s">
        <v>2678</v>
      </c>
      <c r="R211" t="s">
        <v>1836</v>
      </c>
      <c r="S211">
        <v>12</v>
      </c>
      <c r="T211">
        <v>0</v>
      </c>
      <c r="U211" t="s">
        <v>20</v>
      </c>
      <c r="V211" t="s">
        <v>14873</v>
      </c>
      <c r="Y211" t="s">
        <v>6748</v>
      </c>
    </row>
    <row r="212" spans="1:25">
      <c r="A212" t="s">
        <v>12579</v>
      </c>
      <c r="B212" t="s">
        <v>12581</v>
      </c>
      <c r="C212" t="s">
        <v>53</v>
      </c>
      <c r="D212" s="554">
        <v>45135</v>
      </c>
      <c r="E212" s="554">
        <v>45214</v>
      </c>
      <c r="F212" t="s">
        <v>9075</v>
      </c>
      <c r="G212" s="556">
        <v>45345</v>
      </c>
      <c r="H212" t="s">
        <v>97</v>
      </c>
      <c r="I212" t="s">
        <v>97</v>
      </c>
      <c r="J212" t="s">
        <v>97</v>
      </c>
      <c r="K212" t="s">
        <v>12578</v>
      </c>
      <c r="L212" t="e">
        <v>#N/A</v>
      </c>
      <c r="M212" t="e">
        <v>#N/A</v>
      </c>
      <c r="N212" t="e">
        <v>#N/A</v>
      </c>
      <c r="O212" t="e">
        <v>#N/A</v>
      </c>
      <c r="P212" t="e">
        <v>#N/A</v>
      </c>
      <c r="Q212" t="e">
        <v>#N/A</v>
      </c>
      <c r="R212" t="e">
        <v>#N/A</v>
      </c>
      <c r="S212" t="e">
        <v>#N/A</v>
      </c>
      <c r="T212" t="e">
        <v>#N/A</v>
      </c>
      <c r="U212" t="e">
        <v>#N/A</v>
      </c>
      <c r="V212" t="s">
        <v>14873</v>
      </c>
      <c r="Y212" t="s">
        <v>6748</v>
      </c>
    </row>
    <row r="213" spans="1:25">
      <c r="A213" t="s">
        <v>11491</v>
      </c>
      <c r="B213" t="s">
        <v>11496</v>
      </c>
      <c r="C213" t="s">
        <v>53</v>
      </c>
      <c r="D213" s="554">
        <v>45117</v>
      </c>
      <c r="E213" s="554">
        <v>45214</v>
      </c>
      <c r="F213" t="s">
        <v>9075</v>
      </c>
      <c r="G213" s="556">
        <v>45288</v>
      </c>
      <c r="H213" t="s">
        <v>97</v>
      </c>
      <c r="I213" t="s">
        <v>97</v>
      </c>
      <c r="J213" t="s">
        <v>97</v>
      </c>
      <c r="K213" t="s">
        <v>11489</v>
      </c>
      <c r="L213" t="s">
        <v>11488</v>
      </c>
      <c r="M213" t="s">
        <v>289</v>
      </c>
      <c r="N213">
        <v>0</v>
      </c>
      <c r="O213">
        <v>0</v>
      </c>
      <c r="P213" t="e">
        <v>#N/A</v>
      </c>
      <c r="Q213" t="e">
        <v>#N/A</v>
      </c>
      <c r="R213" t="e">
        <v>#N/A</v>
      </c>
      <c r="S213">
        <v>6</v>
      </c>
      <c r="T213">
        <v>0</v>
      </c>
      <c r="U213" t="s">
        <v>17</v>
      </c>
      <c r="V213" t="s">
        <v>17757</v>
      </c>
      <c r="Y213" t="s">
        <v>6748</v>
      </c>
    </row>
    <row r="214" spans="1:25">
      <c r="A214" t="s">
        <v>11474</v>
      </c>
      <c r="B214" t="s">
        <v>11477</v>
      </c>
      <c r="C214" t="s">
        <v>53</v>
      </c>
      <c r="D214" s="554">
        <v>45134</v>
      </c>
      <c r="E214" s="554">
        <v>45214</v>
      </c>
      <c r="F214" t="s">
        <v>9075</v>
      </c>
      <c r="G214" s="556">
        <v>45281</v>
      </c>
      <c r="H214" t="s">
        <v>97</v>
      </c>
      <c r="I214" t="s">
        <v>97</v>
      </c>
      <c r="J214" t="s">
        <v>97</v>
      </c>
      <c r="K214" t="s">
        <v>11472</v>
      </c>
      <c r="L214" t="s">
        <v>11471</v>
      </c>
      <c r="M214" t="s">
        <v>289</v>
      </c>
      <c r="N214">
        <v>0</v>
      </c>
      <c r="O214">
        <v>0</v>
      </c>
      <c r="P214" t="e">
        <v>#N/A</v>
      </c>
      <c r="Q214" t="e">
        <v>#N/A</v>
      </c>
      <c r="R214" t="e">
        <v>#N/A</v>
      </c>
      <c r="S214">
        <v>6.5</v>
      </c>
      <c r="T214">
        <v>0</v>
      </c>
      <c r="U214" t="s">
        <v>17</v>
      </c>
      <c r="V214" t="s">
        <v>14873</v>
      </c>
      <c r="Y214" t="s">
        <v>6748</v>
      </c>
    </row>
  </sheetData>
  <autoFilter ref="A2:BO2" xr:uid="{9C41FE97-192A-4089-AB91-EE13CAE4A42C}"/>
  <conditionalFormatting sqref="A1:A1048576">
    <cfRule type="duplicateValues" dxfId="0" priority="55"/>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00F1A-D9C6-426E-917E-68DEFECCC538}">
  <dimension ref="A1:AP49"/>
  <sheetViews>
    <sheetView workbookViewId="0">
      <pane xSplit="3" ySplit="3" topLeftCell="D4" activePane="bottomRight" state="frozen"/>
      <selection pane="bottomRight" activeCell="A2" sqref="A2"/>
      <selection pane="bottomLeft"/>
      <selection pane="topRight"/>
    </sheetView>
  </sheetViews>
  <sheetFormatPr defaultRowHeight="15"/>
  <cols>
    <col min="1" max="2" width="13.7109375" customWidth="1"/>
    <col min="3" max="3" width="49.7109375" customWidth="1"/>
    <col min="4" max="4" width="11.5703125" customWidth="1"/>
    <col min="5" max="5" width="16.7109375" customWidth="1"/>
    <col min="10" max="10" width="10.85546875" bestFit="1" customWidth="1"/>
    <col min="16" max="16" width="14.85546875" customWidth="1"/>
    <col min="18" max="18" width="15.5703125" customWidth="1"/>
    <col min="19" max="19" width="10.85546875" bestFit="1" customWidth="1"/>
    <col min="21" max="22" width="10.140625" bestFit="1" customWidth="1"/>
    <col min="25" max="25" width="14.7109375" customWidth="1"/>
    <col min="26" max="26" width="15.42578125" customWidth="1"/>
    <col min="27" max="27" width="10.140625" bestFit="1" customWidth="1"/>
    <col min="28" max="28" width="10.85546875" bestFit="1" customWidth="1"/>
    <col min="29" max="29" width="9.28515625" bestFit="1" customWidth="1"/>
    <col min="32" max="32" width="9.28515625" bestFit="1" customWidth="1"/>
    <col min="41" max="42" width="12" bestFit="1" customWidth="1"/>
  </cols>
  <sheetData>
    <row r="1" spans="1:42">
      <c r="A1" t="s">
        <v>13972</v>
      </c>
    </row>
    <row r="2" spans="1:42">
      <c r="A2" s="27">
        <v>46</v>
      </c>
      <c r="B2" s="27"/>
      <c r="C2" s="27"/>
      <c r="D2" s="27"/>
      <c r="E2" s="27"/>
      <c r="F2" s="27"/>
      <c r="G2" s="27"/>
      <c r="H2" s="27"/>
      <c r="I2" s="27"/>
      <c r="J2" s="27"/>
      <c r="K2" s="27"/>
      <c r="L2" s="27"/>
      <c r="M2" s="27"/>
      <c r="N2" s="27"/>
      <c r="O2" s="27"/>
      <c r="P2" s="27"/>
      <c r="Q2" s="27"/>
      <c r="R2" s="27"/>
      <c r="S2" s="27"/>
      <c r="T2" s="27"/>
      <c r="U2" s="27"/>
      <c r="V2" s="27"/>
      <c r="W2" s="27"/>
      <c r="X2" s="27"/>
      <c r="Y2" s="27"/>
      <c r="Z2" s="27"/>
      <c r="AA2" s="27"/>
      <c r="AB2" s="85">
        <v>818570.21</v>
      </c>
      <c r="AC2" s="27"/>
      <c r="AD2" s="27"/>
      <c r="AE2" s="27"/>
      <c r="AF2" s="27"/>
      <c r="AG2" s="27"/>
      <c r="AH2" s="27"/>
      <c r="AI2" s="27"/>
      <c r="AJ2" s="27"/>
      <c r="AK2" s="27"/>
      <c r="AL2" s="27"/>
      <c r="AM2" s="27"/>
      <c r="AN2" s="27"/>
      <c r="AO2" s="27"/>
      <c r="AP2" s="27"/>
    </row>
    <row r="3" spans="1:42">
      <c r="A3" s="953" t="s">
        <v>15444</v>
      </c>
      <c r="B3" s="954"/>
      <c r="C3" s="954" t="s">
        <v>15445</v>
      </c>
      <c r="D3" s="954" t="s">
        <v>15723</v>
      </c>
      <c r="E3" s="954" t="s">
        <v>15448</v>
      </c>
      <c r="F3" s="954" t="s">
        <v>15449</v>
      </c>
      <c r="G3" s="954" t="s">
        <v>15725</v>
      </c>
      <c r="H3" s="954" t="s">
        <v>15726</v>
      </c>
      <c r="I3" s="954" t="s">
        <v>15727</v>
      </c>
      <c r="J3" s="954" t="s">
        <v>15728</v>
      </c>
      <c r="K3" s="954" t="s">
        <v>15731</v>
      </c>
      <c r="L3" s="954" t="s">
        <v>15732</v>
      </c>
      <c r="M3" s="954" t="s">
        <v>15733</v>
      </c>
      <c r="N3" s="954" t="s">
        <v>15734</v>
      </c>
      <c r="O3" s="954" t="s">
        <v>15735</v>
      </c>
      <c r="P3" s="954" t="s">
        <v>6043</v>
      </c>
      <c r="Q3" s="954" t="s">
        <v>6044</v>
      </c>
      <c r="R3" s="954" t="s">
        <v>17824</v>
      </c>
      <c r="S3" s="954" t="s">
        <v>17825</v>
      </c>
      <c r="T3" s="954" t="s">
        <v>6029</v>
      </c>
      <c r="U3" s="954" t="s">
        <v>17826</v>
      </c>
      <c r="V3" s="954" t="s">
        <v>17827</v>
      </c>
      <c r="W3" s="955" t="s">
        <v>17828</v>
      </c>
      <c r="X3" s="955" t="s">
        <v>17829</v>
      </c>
      <c r="Y3" s="954" t="s">
        <v>17830</v>
      </c>
      <c r="Z3" s="954" t="s">
        <v>17831</v>
      </c>
      <c r="AA3" s="954" t="s">
        <v>17832</v>
      </c>
      <c r="AB3" s="954" t="s">
        <v>17833</v>
      </c>
      <c r="AC3" s="955" t="s">
        <v>17510</v>
      </c>
      <c r="AD3" s="955" t="s">
        <v>17511</v>
      </c>
      <c r="AE3" s="955" t="s">
        <v>17512</v>
      </c>
      <c r="AF3" s="955" t="s">
        <v>17513</v>
      </c>
      <c r="AG3" s="955" t="s">
        <v>15760</v>
      </c>
      <c r="AH3" s="955" t="s">
        <v>17834</v>
      </c>
      <c r="AI3" s="955" t="s">
        <v>17835</v>
      </c>
      <c r="AJ3" s="955" t="s">
        <v>17836</v>
      </c>
      <c r="AK3" s="955" t="s">
        <v>17837</v>
      </c>
      <c r="AL3" s="955" t="s">
        <v>17838</v>
      </c>
      <c r="AM3" s="955" t="s">
        <v>17839</v>
      </c>
      <c r="AN3" s="955" t="s">
        <v>17840</v>
      </c>
      <c r="AO3" s="955" t="s">
        <v>6055</v>
      </c>
      <c r="AP3" s="955" t="s">
        <v>17841</v>
      </c>
    </row>
    <row r="4" spans="1:42">
      <c r="A4" s="485" t="s">
        <v>4774</v>
      </c>
      <c r="B4" s="486" t="str">
        <f>VLOOKUP(A4,'CPPM-PR'!F:F,1,0)</f>
        <v>NRP2301162</v>
      </c>
      <c r="C4" s="486" t="s">
        <v>17842</v>
      </c>
      <c r="D4" s="486" t="s">
        <v>15812</v>
      </c>
      <c r="E4" s="486" t="s">
        <v>10867</v>
      </c>
      <c r="F4" s="486" t="s">
        <v>12714</v>
      </c>
      <c r="G4" s="486" t="s">
        <v>10509</v>
      </c>
      <c r="H4" s="486" t="s">
        <v>17843</v>
      </c>
      <c r="I4" s="486" t="s">
        <v>17844</v>
      </c>
      <c r="J4" s="486" t="s">
        <v>1081</v>
      </c>
      <c r="K4" s="486" t="s">
        <v>13437</v>
      </c>
      <c r="L4" s="486" t="s">
        <v>1081</v>
      </c>
      <c r="M4" s="486" t="s">
        <v>17845</v>
      </c>
      <c r="N4" s="486">
        <v>4</v>
      </c>
      <c r="O4" s="486" t="s">
        <v>16355</v>
      </c>
      <c r="P4" s="486" t="s">
        <v>17846</v>
      </c>
      <c r="Q4" s="486" t="s">
        <v>15853</v>
      </c>
      <c r="R4" s="486" t="s">
        <v>14040</v>
      </c>
      <c r="S4" s="956">
        <v>202511.01</v>
      </c>
      <c r="T4" s="486" t="s">
        <v>17847</v>
      </c>
      <c r="U4" s="957">
        <v>45099</v>
      </c>
      <c r="V4" s="957">
        <v>45176</v>
      </c>
      <c r="W4" s="486" t="s">
        <v>17848</v>
      </c>
      <c r="X4" s="486" t="s">
        <v>17849</v>
      </c>
      <c r="Y4" s="486" t="s">
        <v>4771</v>
      </c>
      <c r="Z4" s="486" t="s">
        <v>4771</v>
      </c>
      <c r="AA4" s="957">
        <v>44994</v>
      </c>
      <c r="AB4" s="956">
        <v>202511.01</v>
      </c>
      <c r="AC4" s="486">
        <v>0</v>
      </c>
      <c r="AD4" s="486">
        <v>0</v>
      </c>
      <c r="AE4" s="486">
        <v>0</v>
      </c>
      <c r="AF4" s="486">
        <v>0</v>
      </c>
      <c r="AG4" s="486">
        <v>0</v>
      </c>
      <c r="AH4" s="581" t="s">
        <v>17721</v>
      </c>
      <c r="AI4" s="486">
        <v>202512</v>
      </c>
      <c r="AJ4" s="486" t="s">
        <v>17850</v>
      </c>
      <c r="AK4" s="486" t="s">
        <v>1081</v>
      </c>
      <c r="AL4" s="486" t="s">
        <v>1081</v>
      </c>
      <c r="AM4" s="486" t="s">
        <v>1081</v>
      </c>
      <c r="AN4" s="486" t="s">
        <v>17850</v>
      </c>
      <c r="AO4" s="486">
        <v>0</v>
      </c>
      <c r="AP4" s="486">
        <v>0</v>
      </c>
    </row>
    <row r="5" spans="1:42">
      <c r="A5" s="485" t="s">
        <v>4433</v>
      </c>
      <c r="B5" s="486" t="str">
        <f>VLOOKUP(A5,'CPPM-PR'!F:F,1,0)</f>
        <v>NRP2302282</v>
      </c>
      <c r="C5" s="486" t="s">
        <v>17851</v>
      </c>
      <c r="D5" s="486" t="s">
        <v>15812</v>
      </c>
      <c r="E5" s="486" t="s">
        <v>17852</v>
      </c>
      <c r="F5" s="486" t="s">
        <v>11657</v>
      </c>
      <c r="G5" s="486" t="s">
        <v>10509</v>
      </c>
      <c r="H5" s="486" t="s">
        <v>17853</v>
      </c>
      <c r="I5" s="486" t="s">
        <v>17854</v>
      </c>
      <c r="J5" s="486">
        <v>135210017</v>
      </c>
      <c r="K5" s="486" t="s">
        <v>13437</v>
      </c>
      <c r="L5" s="486" t="s">
        <v>17855</v>
      </c>
      <c r="M5" s="486" t="s">
        <v>17856</v>
      </c>
      <c r="N5" s="486">
        <v>20</v>
      </c>
      <c r="O5" s="486" t="s">
        <v>15800</v>
      </c>
      <c r="P5" s="486" t="s">
        <v>15818</v>
      </c>
      <c r="Q5" s="486" t="s">
        <v>14466</v>
      </c>
      <c r="R5" s="486" t="s">
        <v>4432</v>
      </c>
      <c r="S5" s="956">
        <v>12468.41</v>
      </c>
      <c r="T5" s="958" t="s">
        <v>17857</v>
      </c>
      <c r="U5" s="957">
        <v>45123</v>
      </c>
      <c r="V5" s="957">
        <v>45126</v>
      </c>
      <c r="W5" s="486" t="s">
        <v>17858</v>
      </c>
      <c r="X5" s="486" t="s">
        <v>17859</v>
      </c>
      <c r="Y5" s="486" t="s">
        <v>4430</v>
      </c>
      <c r="Z5" s="486" t="s">
        <v>4430</v>
      </c>
      <c r="AA5" s="957">
        <v>45092</v>
      </c>
      <c r="AB5" s="956">
        <v>12468.41</v>
      </c>
      <c r="AC5" s="486">
        <v>32235</v>
      </c>
      <c r="AD5" s="486">
        <v>133</v>
      </c>
      <c r="AE5" s="486">
        <v>0.76</v>
      </c>
      <c r="AF5" s="486">
        <v>0</v>
      </c>
      <c r="AG5" s="486">
        <v>61500</v>
      </c>
      <c r="AH5" s="581" t="s">
        <v>17721</v>
      </c>
      <c r="AI5" s="486">
        <v>12469</v>
      </c>
      <c r="AJ5" s="486" t="s">
        <v>2792</v>
      </c>
      <c r="AK5" s="486" t="s">
        <v>17860</v>
      </c>
      <c r="AL5" s="486" t="s">
        <v>2678</v>
      </c>
      <c r="AM5" s="486" t="s">
        <v>9</v>
      </c>
      <c r="AN5" s="486" t="s">
        <v>20</v>
      </c>
      <c r="AO5" s="486">
        <v>1003676122</v>
      </c>
      <c r="AP5" s="486">
        <v>4902151791</v>
      </c>
    </row>
    <row r="6" spans="1:42">
      <c r="A6" s="485" t="s">
        <v>4229</v>
      </c>
      <c r="B6" s="486" t="str">
        <f>VLOOKUP(A6,'CPPM-PR'!F:F,1,0)</f>
        <v>NRP2302601</v>
      </c>
      <c r="C6" s="486" t="s">
        <v>17861</v>
      </c>
      <c r="D6" s="486" t="s">
        <v>15812</v>
      </c>
      <c r="E6" s="486" t="s">
        <v>17852</v>
      </c>
      <c r="F6" s="486" t="s">
        <v>11657</v>
      </c>
      <c r="G6" s="486" t="s">
        <v>10509</v>
      </c>
      <c r="H6" s="486" t="s">
        <v>17862</v>
      </c>
      <c r="I6" s="486" t="s">
        <v>17863</v>
      </c>
      <c r="J6" s="486" t="s">
        <v>1081</v>
      </c>
      <c r="K6" s="486" t="s">
        <v>13437</v>
      </c>
      <c r="L6" s="486" t="s">
        <v>1081</v>
      </c>
      <c r="M6" s="486" t="s">
        <v>17856</v>
      </c>
      <c r="N6" s="486">
        <v>10</v>
      </c>
      <c r="O6" s="486" t="s">
        <v>15800</v>
      </c>
      <c r="P6" s="486" t="s">
        <v>15818</v>
      </c>
      <c r="Q6" s="486" t="s">
        <v>14466</v>
      </c>
      <c r="R6" s="486" t="s">
        <v>4228</v>
      </c>
      <c r="S6" s="956">
        <v>11227.58</v>
      </c>
      <c r="T6" s="958" t="s">
        <v>17857</v>
      </c>
      <c r="U6" s="957">
        <v>45165</v>
      </c>
      <c r="V6" s="957">
        <v>45169</v>
      </c>
      <c r="W6" s="486" t="s">
        <v>17858</v>
      </c>
      <c r="X6" s="486" t="s">
        <v>17859</v>
      </c>
      <c r="Y6" s="486" t="s">
        <v>4226</v>
      </c>
      <c r="Z6" s="486" t="s">
        <v>4226</v>
      </c>
      <c r="AA6" s="957">
        <v>45154</v>
      </c>
      <c r="AB6" s="956">
        <v>11227.58</v>
      </c>
      <c r="AC6" s="486">
        <v>27595</v>
      </c>
      <c r="AD6" s="486">
        <v>173</v>
      </c>
      <c r="AE6" s="486">
        <v>0.55000000000000004</v>
      </c>
      <c r="AF6" s="486">
        <v>0</v>
      </c>
      <c r="AG6" s="486">
        <v>50000</v>
      </c>
      <c r="AH6" s="581" t="s">
        <v>17721</v>
      </c>
      <c r="AI6" s="486">
        <v>11228</v>
      </c>
      <c r="AJ6" s="486" t="s">
        <v>17850</v>
      </c>
      <c r="AK6" s="486" t="s">
        <v>11696</v>
      </c>
      <c r="AL6" s="486">
        <v>0</v>
      </c>
      <c r="AM6" s="486" t="s">
        <v>9</v>
      </c>
      <c r="AN6" s="486" t="s">
        <v>9</v>
      </c>
      <c r="AO6" s="486">
        <v>0</v>
      </c>
      <c r="AP6" s="486">
        <v>0</v>
      </c>
    </row>
    <row r="7" spans="1:42">
      <c r="A7" s="485" t="s">
        <v>13969</v>
      </c>
      <c r="B7" s="486" t="str">
        <f>VLOOKUP(A7,'CPPM-PR'!F:F,1,0)</f>
        <v>NRP2302730</v>
      </c>
      <c r="C7" s="486" t="s">
        <v>13973</v>
      </c>
      <c r="D7" s="486" t="s">
        <v>15812</v>
      </c>
      <c r="E7" s="486" t="s">
        <v>17852</v>
      </c>
      <c r="F7" s="486" t="s">
        <v>7280</v>
      </c>
      <c r="G7" s="486" t="s">
        <v>10509</v>
      </c>
      <c r="H7" s="486" t="s">
        <v>17864</v>
      </c>
      <c r="I7" s="486" t="s">
        <v>17865</v>
      </c>
      <c r="J7" s="486">
        <v>176741731</v>
      </c>
      <c r="K7" s="486" t="s">
        <v>13437</v>
      </c>
      <c r="L7" s="486" t="s">
        <v>1081</v>
      </c>
      <c r="M7" s="486" t="s">
        <v>17856</v>
      </c>
      <c r="N7" s="486">
        <v>100</v>
      </c>
      <c r="O7" s="486" t="s">
        <v>15800</v>
      </c>
      <c r="P7" s="486" t="s">
        <v>16036</v>
      </c>
      <c r="Q7" s="486" t="s">
        <v>14466</v>
      </c>
      <c r="R7" s="486" t="s">
        <v>13970</v>
      </c>
      <c r="S7" s="956">
        <v>12692.07</v>
      </c>
      <c r="T7" s="486" t="s">
        <v>17857</v>
      </c>
      <c r="U7" s="957">
        <v>45146</v>
      </c>
      <c r="V7" s="957">
        <v>45148</v>
      </c>
      <c r="W7" s="486" t="s">
        <v>17858</v>
      </c>
      <c r="X7" s="486" t="s">
        <v>17859</v>
      </c>
      <c r="Y7" s="486" t="s">
        <v>13971</v>
      </c>
      <c r="Z7" s="486" t="s">
        <v>13971</v>
      </c>
      <c r="AA7" s="957">
        <v>45140</v>
      </c>
      <c r="AB7" s="956">
        <v>12692.07</v>
      </c>
      <c r="AC7" s="486">
        <v>78885</v>
      </c>
      <c r="AD7" s="486">
        <v>285</v>
      </c>
      <c r="AE7" s="486">
        <v>0.38</v>
      </c>
      <c r="AF7" s="486">
        <v>0</v>
      </c>
      <c r="AG7" s="486">
        <v>113728</v>
      </c>
      <c r="AH7" s="581" t="s">
        <v>17721</v>
      </c>
      <c r="AI7" s="486">
        <v>12693</v>
      </c>
      <c r="AJ7" s="486" t="s">
        <v>17850</v>
      </c>
      <c r="AK7" s="486" t="s">
        <v>1081</v>
      </c>
      <c r="AL7" s="486" t="s">
        <v>1081</v>
      </c>
      <c r="AM7" s="486" t="s">
        <v>1081</v>
      </c>
      <c r="AN7" s="486" t="s">
        <v>17850</v>
      </c>
      <c r="AO7" s="486">
        <v>0</v>
      </c>
      <c r="AP7" s="486">
        <v>0</v>
      </c>
    </row>
    <row r="8" spans="1:42">
      <c r="A8" s="485" t="s">
        <v>5010</v>
      </c>
      <c r="B8" s="486" t="str">
        <f>VLOOKUP(A8,'CPPM-PR'!F:F,1,0)</f>
        <v>NRP2302783</v>
      </c>
      <c r="C8" s="486" t="s">
        <v>17866</v>
      </c>
      <c r="D8" s="486" t="s">
        <v>15793</v>
      </c>
      <c r="E8" s="958" t="s">
        <v>13998</v>
      </c>
      <c r="F8" s="486" t="s">
        <v>11832</v>
      </c>
      <c r="G8" s="486" t="s">
        <v>10509</v>
      </c>
      <c r="H8" s="486" t="s">
        <v>17867</v>
      </c>
      <c r="I8" s="486" t="s">
        <v>17868</v>
      </c>
      <c r="J8" s="486" t="s">
        <v>1081</v>
      </c>
      <c r="K8" s="486" t="s">
        <v>13528</v>
      </c>
      <c r="L8" s="486" t="s">
        <v>1081</v>
      </c>
      <c r="M8" s="486" t="s">
        <v>17869</v>
      </c>
      <c r="N8" s="486">
        <v>1</v>
      </c>
      <c r="O8" s="486" t="s">
        <v>16355</v>
      </c>
      <c r="P8" s="486" t="s">
        <v>17870</v>
      </c>
      <c r="Q8" s="486" t="s">
        <v>1081</v>
      </c>
      <c r="R8" s="486" t="s">
        <v>5009</v>
      </c>
      <c r="S8" s="956">
        <v>14469.71</v>
      </c>
      <c r="T8" s="958" t="s">
        <v>17857</v>
      </c>
      <c r="U8" s="957">
        <v>45161</v>
      </c>
      <c r="V8" s="957">
        <v>45167</v>
      </c>
      <c r="W8" s="486" t="s">
        <v>17871</v>
      </c>
      <c r="X8" s="486" t="s">
        <v>17872</v>
      </c>
      <c r="Y8" s="486" t="s">
        <v>5007</v>
      </c>
      <c r="Z8" s="486" t="s">
        <v>5007</v>
      </c>
      <c r="AA8" s="957">
        <v>45110</v>
      </c>
      <c r="AB8" s="956">
        <v>14469.71</v>
      </c>
      <c r="AC8" s="486">
        <v>13667</v>
      </c>
      <c r="AD8" s="486">
        <v>118</v>
      </c>
      <c r="AE8" s="486">
        <v>0.51</v>
      </c>
      <c r="AF8" s="486">
        <v>35064</v>
      </c>
      <c r="AG8" s="486">
        <v>274295</v>
      </c>
      <c r="AH8" s="581" t="s">
        <v>17721</v>
      </c>
      <c r="AI8" s="486">
        <v>14470</v>
      </c>
      <c r="AJ8" s="486" t="s">
        <v>17850</v>
      </c>
      <c r="AK8" s="486" t="s">
        <v>1081</v>
      </c>
      <c r="AL8" s="486" t="s">
        <v>1081</v>
      </c>
      <c r="AM8" s="486" t="s">
        <v>1081</v>
      </c>
      <c r="AN8" s="486" t="s">
        <v>17850</v>
      </c>
      <c r="AO8" s="486">
        <v>0</v>
      </c>
      <c r="AP8" s="486">
        <v>0</v>
      </c>
    </row>
    <row r="9" spans="1:42">
      <c r="A9" s="485" t="s">
        <v>13975</v>
      </c>
      <c r="B9" s="486" t="str">
        <f>VLOOKUP(A9,'CPPM-PR'!F:F,1,0)</f>
        <v>NRP2302796</v>
      </c>
      <c r="C9" s="486" t="s">
        <v>13978</v>
      </c>
      <c r="D9" s="486" t="s">
        <v>15812</v>
      </c>
      <c r="E9" s="958" t="s">
        <v>17873</v>
      </c>
      <c r="F9" s="486" t="s">
        <v>6196</v>
      </c>
      <c r="G9" s="486" t="s">
        <v>10509</v>
      </c>
      <c r="H9" s="486" t="s">
        <v>17843</v>
      </c>
      <c r="I9" s="486" t="s">
        <v>17844</v>
      </c>
      <c r="J9" s="486" t="s">
        <v>1081</v>
      </c>
      <c r="K9" s="486" t="s">
        <v>13437</v>
      </c>
      <c r="L9" s="486" t="s">
        <v>1081</v>
      </c>
      <c r="M9" s="486" t="s">
        <v>17845</v>
      </c>
      <c r="N9" s="486" t="s">
        <v>1081</v>
      </c>
      <c r="O9" s="486" t="s">
        <v>1081</v>
      </c>
      <c r="P9" s="486" t="s">
        <v>17874</v>
      </c>
      <c r="Q9" s="486" t="s">
        <v>1081</v>
      </c>
      <c r="R9" s="486" t="s">
        <v>13976</v>
      </c>
      <c r="S9" s="956">
        <v>8431.92</v>
      </c>
      <c r="T9" s="486" t="s">
        <v>17857</v>
      </c>
      <c r="U9" s="957">
        <v>45142</v>
      </c>
      <c r="V9" s="957">
        <v>45147</v>
      </c>
      <c r="W9" s="486" t="s">
        <v>17875</v>
      </c>
      <c r="X9" s="486" t="s">
        <v>17876</v>
      </c>
      <c r="Y9" s="486" t="s">
        <v>13977</v>
      </c>
      <c r="Z9" s="486" t="s">
        <v>13977</v>
      </c>
      <c r="AA9" s="957">
        <v>45140</v>
      </c>
      <c r="AB9" s="956">
        <v>8431.92</v>
      </c>
      <c r="AC9" s="486">
        <v>105811</v>
      </c>
      <c r="AD9" s="486">
        <v>562</v>
      </c>
      <c r="AE9" s="486">
        <v>0.2</v>
      </c>
      <c r="AF9" s="486">
        <v>50880</v>
      </c>
      <c r="AG9" s="486">
        <v>152640</v>
      </c>
      <c r="AH9" s="581" t="s">
        <v>17721</v>
      </c>
      <c r="AI9" s="486">
        <v>8432</v>
      </c>
      <c r="AJ9" s="486" t="s">
        <v>17850</v>
      </c>
      <c r="AK9" s="486" t="s">
        <v>1081</v>
      </c>
      <c r="AL9" s="486" t="s">
        <v>1081</v>
      </c>
      <c r="AM9" s="486" t="s">
        <v>1081</v>
      </c>
      <c r="AN9" s="486" t="s">
        <v>17850</v>
      </c>
      <c r="AO9" s="486">
        <v>0</v>
      </c>
      <c r="AP9" s="486">
        <v>0</v>
      </c>
    </row>
    <row r="10" spans="1:42">
      <c r="A10" s="485" t="s">
        <v>11698</v>
      </c>
      <c r="B10" s="486" t="str">
        <f>VLOOKUP(A10,'CPPM-PR'!F:F,1,0)</f>
        <v>NRP2302842</v>
      </c>
      <c r="C10" s="486" t="s">
        <v>17877</v>
      </c>
      <c r="D10" s="486" t="s">
        <v>15862</v>
      </c>
      <c r="E10" s="958" t="s">
        <v>14013</v>
      </c>
      <c r="F10" s="486" t="s">
        <v>7705</v>
      </c>
      <c r="G10" s="486" t="s">
        <v>10509</v>
      </c>
      <c r="H10" s="486" t="s">
        <v>17864</v>
      </c>
      <c r="I10" s="486" t="s">
        <v>17865</v>
      </c>
      <c r="J10" s="486" t="s">
        <v>17878</v>
      </c>
      <c r="K10" s="486" t="s">
        <v>13437</v>
      </c>
      <c r="L10" s="486" t="s">
        <v>1081</v>
      </c>
      <c r="M10" s="486" t="s">
        <v>17856</v>
      </c>
      <c r="N10" s="486">
        <v>50</v>
      </c>
      <c r="O10" s="486" t="s">
        <v>15800</v>
      </c>
      <c r="P10" s="486" t="s">
        <v>15818</v>
      </c>
      <c r="Q10" s="486" t="s">
        <v>14466</v>
      </c>
      <c r="R10" s="486" t="s">
        <v>11699</v>
      </c>
      <c r="S10" s="956">
        <v>27058.04</v>
      </c>
      <c r="T10" s="958" t="s">
        <v>17857</v>
      </c>
      <c r="U10" s="957">
        <v>45147</v>
      </c>
      <c r="V10" s="957">
        <v>45155</v>
      </c>
      <c r="W10" s="486" t="s">
        <v>17879</v>
      </c>
      <c r="X10" s="486" t="s">
        <v>17880</v>
      </c>
      <c r="Y10" s="486" t="s">
        <v>3841</v>
      </c>
      <c r="Z10" s="486" t="s">
        <v>3841</v>
      </c>
      <c r="AA10" s="957">
        <v>45142</v>
      </c>
      <c r="AB10" s="956">
        <v>27058.04</v>
      </c>
      <c r="AC10" s="486">
        <v>50084</v>
      </c>
      <c r="AD10" s="486">
        <v>105</v>
      </c>
      <c r="AE10" s="486">
        <v>0.94</v>
      </c>
      <c r="AF10" s="486">
        <v>35064</v>
      </c>
      <c r="AG10" s="486">
        <v>90784</v>
      </c>
      <c r="AH10" s="581" t="s">
        <v>17721</v>
      </c>
      <c r="AI10" s="486">
        <v>27059</v>
      </c>
      <c r="AJ10" s="486" t="s">
        <v>17850</v>
      </c>
      <c r="AK10" s="486" t="s">
        <v>11700</v>
      </c>
      <c r="AL10" s="486" t="s">
        <v>2678</v>
      </c>
      <c r="AM10" s="486" t="s">
        <v>9</v>
      </c>
      <c r="AN10" s="486" t="s">
        <v>129</v>
      </c>
      <c r="AO10" s="486">
        <v>0</v>
      </c>
      <c r="AP10" s="486">
        <v>0</v>
      </c>
    </row>
    <row r="11" spans="1:42">
      <c r="A11" s="485" t="s">
        <v>4371</v>
      </c>
      <c r="B11" s="486" t="str">
        <f>VLOOKUP(A11,'CPPM-PR'!F:F,1,0)</f>
        <v>NRP2302835</v>
      </c>
      <c r="C11" s="486" t="s">
        <v>17881</v>
      </c>
      <c r="D11" s="486" t="s">
        <v>15793</v>
      </c>
      <c r="E11" s="958" t="s">
        <v>17882</v>
      </c>
      <c r="F11" s="486" t="s">
        <v>11881</v>
      </c>
      <c r="G11" s="486" t="s">
        <v>10509</v>
      </c>
      <c r="H11" s="486" t="s">
        <v>17883</v>
      </c>
      <c r="I11" s="486" t="s">
        <v>17884</v>
      </c>
      <c r="J11" s="486" t="s">
        <v>17885</v>
      </c>
      <c r="K11" s="486" t="s">
        <v>13528</v>
      </c>
      <c r="L11" s="486" t="s">
        <v>1081</v>
      </c>
      <c r="M11" s="486" t="s">
        <v>17886</v>
      </c>
      <c r="N11" s="486">
        <v>100</v>
      </c>
      <c r="O11" s="486" t="s">
        <v>15800</v>
      </c>
      <c r="P11" s="486" t="s">
        <v>16036</v>
      </c>
      <c r="Q11" s="486" t="s">
        <v>14466</v>
      </c>
      <c r="R11" s="486" t="s">
        <v>11879</v>
      </c>
      <c r="S11" s="956">
        <v>6222.29</v>
      </c>
      <c r="T11" s="486" t="s">
        <v>17857</v>
      </c>
      <c r="U11" s="957">
        <v>45165</v>
      </c>
      <c r="V11" s="957">
        <v>45180</v>
      </c>
      <c r="W11" s="486" t="s">
        <v>17887</v>
      </c>
      <c r="X11" s="486" t="s">
        <v>17888</v>
      </c>
      <c r="Y11" s="486" t="s">
        <v>4368</v>
      </c>
      <c r="Z11" s="486" t="s">
        <v>4368</v>
      </c>
      <c r="AA11" s="957">
        <v>45120</v>
      </c>
      <c r="AB11" s="956">
        <v>6222.29</v>
      </c>
      <c r="AC11" s="486">
        <v>71392</v>
      </c>
      <c r="AD11" s="486">
        <v>517</v>
      </c>
      <c r="AE11" s="486">
        <v>0.22</v>
      </c>
      <c r="AF11" s="486">
        <v>35064</v>
      </c>
      <c r="AG11" s="486">
        <v>136692</v>
      </c>
      <c r="AH11" s="581" t="s">
        <v>17721</v>
      </c>
      <c r="AI11" s="486">
        <v>6223</v>
      </c>
      <c r="AJ11" s="486" t="s">
        <v>17850</v>
      </c>
      <c r="AK11" s="486" t="s">
        <v>11880</v>
      </c>
      <c r="AL11" s="486">
        <v>0</v>
      </c>
      <c r="AM11" s="486" t="s">
        <v>145</v>
      </c>
      <c r="AN11" s="486" t="s">
        <v>39</v>
      </c>
      <c r="AO11" s="486">
        <v>0</v>
      </c>
      <c r="AP11" s="486">
        <v>0</v>
      </c>
    </row>
    <row r="12" spans="1:42">
      <c r="A12" s="485" t="s">
        <v>13980</v>
      </c>
      <c r="B12" s="486" t="str">
        <f>VLOOKUP(A12,'CPPM-PR'!F:F,1,0)</f>
        <v>NRP2302976</v>
      </c>
      <c r="C12" s="486" t="s">
        <v>13983</v>
      </c>
      <c r="D12" s="486" t="s">
        <v>15812</v>
      </c>
      <c r="E12" s="486" t="s">
        <v>17852</v>
      </c>
      <c r="F12" s="486" t="s">
        <v>6413</v>
      </c>
      <c r="G12" s="486" t="s">
        <v>10509</v>
      </c>
      <c r="H12" s="486" t="s">
        <v>17889</v>
      </c>
      <c r="I12" s="486" t="s">
        <v>17890</v>
      </c>
      <c r="J12" s="486" t="s">
        <v>17891</v>
      </c>
      <c r="K12" s="486" t="s">
        <v>13437</v>
      </c>
      <c r="L12" s="486" t="s">
        <v>1081</v>
      </c>
      <c r="M12" s="486" t="s">
        <v>17886</v>
      </c>
      <c r="N12" s="486">
        <v>500</v>
      </c>
      <c r="O12" s="486" t="s">
        <v>15800</v>
      </c>
      <c r="P12" s="486" t="s">
        <v>15818</v>
      </c>
      <c r="Q12" s="486" t="s">
        <v>14466</v>
      </c>
      <c r="R12" s="486" t="s">
        <v>13981</v>
      </c>
      <c r="S12" s="956">
        <v>23722</v>
      </c>
      <c r="T12" s="486" t="s">
        <v>17857</v>
      </c>
      <c r="U12" s="957">
        <v>45146</v>
      </c>
      <c r="V12" s="957">
        <v>45148</v>
      </c>
      <c r="W12" s="486" t="s">
        <v>17858</v>
      </c>
      <c r="X12" s="486" t="s">
        <v>17859</v>
      </c>
      <c r="Y12" s="486" t="s">
        <v>13982</v>
      </c>
      <c r="Z12" s="486" t="s">
        <v>13982</v>
      </c>
      <c r="AA12" s="957">
        <v>45132</v>
      </c>
      <c r="AB12" s="956">
        <v>23722</v>
      </c>
      <c r="AC12" s="486">
        <v>280048</v>
      </c>
      <c r="AD12" s="486">
        <v>535</v>
      </c>
      <c r="AE12" s="486">
        <v>0.2</v>
      </c>
      <c r="AF12" s="486">
        <v>132000</v>
      </c>
      <c r="AG12" s="486">
        <v>395997</v>
      </c>
      <c r="AH12" s="581" t="s">
        <v>17721</v>
      </c>
      <c r="AI12" s="486">
        <v>23722</v>
      </c>
      <c r="AJ12" s="486" t="s">
        <v>17850</v>
      </c>
      <c r="AK12" s="486" t="s">
        <v>1081</v>
      </c>
      <c r="AL12" s="486" t="s">
        <v>1081</v>
      </c>
      <c r="AM12" s="486" t="s">
        <v>1081</v>
      </c>
      <c r="AN12" s="486" t="s">
        <v>17850</v>
      </c>
      <c r="AO12" s="486">
        <v>0</v>
      </c>
      <c r="AP12" s="486">
        <v>0</v>
      </c>
    </row>
    <row r="13" spans="1:42">
      <c r="A13" s="485" t="s">
        <v>1784</v>
      </c>
      <c r="B13" s="486" t="str">
        <f>VLOOKUP(A13,'CPPM-PR'!F:F,1,0)</f>
        <v>NRP2302921</v>
      </c>
      <c r="C13" s="486" t="s">
        <v>1782</v>
      </c>
      <c r="D13" s="486" t="s">
        <v>15812</v>
      </c>
      <c r="E13" s="486" t="s">
        <v>17852</v>
      </c>
      <c r="F13" s="486" t="s">
        <v>6448</v>
      </c>
      <c r="G13" s="486" t="s">
        <v>10509</v>
      </c>
      <c r="H13" s="486" t="s">
        <v>17892</v>
      </c>
      <c r="I13" s="486" t="s">
        <v>17893</v>
      </c>
      <c r="J13" s="486" t="s">
        <v>17894</v>
      </c>
      <c r="K13" s="486" t="s">
        <v>13437</v>
      </c>
      <c r="L13" s="486" t="s">
        <v>1081</v>
      </c>
      <c r="M13" s="486" t="s">
        <v>17856</v>
      </c>
      <c r="N13" s="486">
        <v>50</v>
      </c>
      <c r="O13" s="486" t="s">
        <v>15800</v>
      </c>
      <c r="P13" s="486" t="s">
        <v>15818</v>
      </c>
      <c r="Q13" s="486" t="s">
        <v>14466</v>
      </c>
      <c r="R13" s="486" t="s">
        <v>1783</v>
      </c>
      <c r="S13" s="956">
        <v>17036</v>
      </c>
      <c r="T13" s="486" t="s">
        <v>17857</v>
      </c>
      <c r="U13" s="957">
        <v>45142</v>
      </c>
      <c r="V13" s="957">
        <v>45146</v>
      </c>
      <c r="W13" s="486" t="s">
        <v>17858</v>
      </c>
      <c r="X13" s="486" t="s">
        <v>17859</v>
      </c>
      <c r="Y13" s="486" t="s">
        <v>1781</v>
      </c>
      <c r="Z13" s="486" t="s">
        <v>1781</v>
      </c>
      <c r="AA13" s="957">
        <v>45132</v>
      </c>
      <c r="AB13" s="956">
        <v>17036</v>
      </c>
      <c r="AC13" s="486">
        <v>50525</v>
      </c>
      <c r="AD13" s="486">
        <v>216</v>
      </c>
      <c r="AE13" s="486">
        <v>0.46</v>
      </c>
      <c r="AF13" s="486">
        <v>42500</v>
      </c>
      <c r="AG13" s="486">
        <v>82500</v>
      </c>
      <c r="AH13" s="581" t="s">
        <v>17721</v>
      </c>
      <c r="AI13" s="486">
        <v>17036</v>
      </c>
      <c r="AJ13" s="486" t="s">
        <v>2792</v>
      </c>
      <c r="AK13" s="486" t="s">
        <v>1780</v>
      </c>
      <c r="AL13" s="486" t="s">
        <v>2678</v>
      </c>
      <c r="AM13" s="486" t="s">
        <v>145</v>
      </c>
      <c r="AN13" s="486" t="s">
        <v>20</v>
      </c>
      <c r="AO13" s="486">
        <v>1003673090</v>
      </c>
      <c r="AP13" s="486">
        <v>4902149297</v>
      </c>
    </row>
    <row r="14" spans="1:42">
      <c r="A14" s="485" t="s">
        <v>5048</v>
      </c>
      <c r="B14" s="486" t="str">
        <f>VLOOKUP(A14,'CPPM-PR'!F:F,1,0)</f>
        <v>NRP2302905</v>
      </c>
      <c r="C14" s="486" t="s">
        <v>17895</v>
      </c>
      <c r="D14" s="486" t="s">
        <v>15812</v>
      </c>
      <c r="E14" s="486" t="s">
        <v>10867</v>
      </c>
      <c r="F14" s="486" t="s">
        <v>12926</v>
      </c>
      <c r="G14" s="486" t="s">
        <v>10509</v>
      </c>
      <c r="H14" s="486" t="s">
        <v>17843</v>
      </c>
      <c r="I14" s="486" t="s">
        <v>17844</v>
      </c>
      <c r="J14" s="486" t="s">
        <v>1081</v>
      </c>
      <c r="K14" s="486" t="s">
        <v>13437</v>
      </c>
      <c r="L14" s="486" t="s">
        <v>1081</v>
      </c>
      <c r="M14" s="486" t="s">
        <v>17845</v>
      </c>
      <c r="N14" s="486">
        <v>4</v>
      </c>
      <c r="O14" s="486" t="s">
        <v>16355</v>
      </c>
      <c r="P14" s="486" t="s">
        <v>17846</v>
      </c>
      <c r="Q14" s="486" t="s">
        <v>15802</v>
      </c>
      <c r="R14" s="486" t="s">
        <v>5047</v>
      </c>
      <c r="S14" s="956">
        <v>25757.93</v>
      </c>
      <c r="T14" s="958" t="s">
        <v>17857</v>
      </c>
      <c r="U14" s="957">
        <v>45155</v>
      </c>
      <c r="V14" s="957">
        <v>45161</v>
      </c>
      <c r="W14" s="486" t="s">
        <v>17858</v>
      </c>
      <c r="X14" s="486" t="s">
        <v>17859</v>
      </c>
      <c r="Y14" s="486" t="s">
        <v>5045</v>
      </c>
      <c r="Z14" s="486" t="s">
        <v>5045</v>
      </c>
      <c r="AA14" s="957">
        <v>45132</v>
      </c>
      <c r="AB14" s="956">
        <v>25757.93</v>
      </c>
      <c r="AC14" s="486">
        <v>250826.63</v>
      </c>
      <c r="AD14" s="486">
        <v>429</v>
      </c>
      <c r="AE14" s="486">
        <v>0.25</v>
      </c>
      <c r="AF14" s="486">
        <v>121162</v>
      </c>
      <c r="AG14" s="486">
        <v>1211620</v>
      </c>
      <c r="AH14" s="581" t="s">
        <v>17721</v>
      </c>
      <c r="AI14" s="486">
        <v>25758</v>
      </c>
      <c r="AJ14" s="486" t="s">
        <v>17850</v>
      </c>
      <c r="AK14" s="486" t="s">
        <v>1081</v>
      </c>
      <c r="AL14" s="486" t="s">
        <v>1081</v>
      </c>
      <c r="AM14" s="486" t="s">
        <v>1081</v>
      </c>
      <c r="AN14" s="486" t="s">
        <v>17850</v>
      </c>
      <c r="AO14" s="486">
        <v>0</v>
      </c>
      <c r="AP14" s="486">
        <v>0</v>
      </c>
    </row>
    <row r="15" spans="1:42">
      <c r="A15" s="485" t="s">
        <v>3812</v>
      </c>
      <c r="B15" s="486" t="str">
        <f>VLOOKUP(A15,'CPPM-PR'!F:F,1,0)</f>
        <v>NRP2302930</v>
      </c>
      <c r="C15" s="486" t="s">
        <v>3810</v>
      </c>
      <c r="D15" s="486" t="s">
        <v>15812</v>
      </c>
      <c r="E15" s="486" t="s">
        <v>17852</v>
      </c>
      <c r="F15" s="486" t="s">
        <v>5098</v>
      </c>
      <c r="G15" s="486" t="s">
        <v>10509</v>
      </c>
      <c r="H15" s="486" t="s">
        <v>17896</v>
      </c>
      <c r="I15" s="486" t="s">
        <v>17897</v>
      </c>
      <c r="J15" s="486" t="s">
        <v>17898</v>
      </c>
      <c r="K15" s="486" t="s">
        <v>13528</v>
      </c>
      <c r="L15" s="486" t="s">
        <v>1081</v>
      </c>
      <c r="M15" s="486" t="s">
        <v>17856</v>
      </c>
      <c r="N15" s="486">
        <v>500</v>
      </c>
      <c r="O15" s="486" t="s">
        <v>15800</v>
      </c>
      <c r="P15" s="486" t="s">
        <v>16036</v>
      </c>
      <c r="Q15" s="486" t="s">
        <v>14466</v>
      </c>
      <c r="R15" s="486" t="s">
        <v>3811</v>
      </c>
      <c r="S15" s="956">
        <v>18861</v>
      </c>
      <c r="T15" s="958" t="s">
        <v>17857</v>
      </c>
      <c r="U15" s="957">
        <v>45161</v>
      </c>
      <c r="V15" s="957">
        <v>45169</v>
      </c>
      <c r="W15" s="486" t="s">
        <v>17858</v>
      </c>
      <c r="X15" s="486" t="s">
        <v>17859</v>
      </c>
      <c r="Y15" s="486" t="s">
        <v>3809</v>
      </c>
      <c r="Z15" s="486" t="s">
        <v>3809</v>
      </c>
      <c r="AA15" s="957">
        <v>45156</v>
      </c>
      <c r="AB15" s="956">
        <v>18861</v>
      </c>
      <c r="AC15" s="486">
        <v>52915</v>
      </c>
      <c r="AD15" s="486">
        <v>319</v>
      </c>
      <c r="AE15" s="486">
        <v>0.26</v>
      </c>
      <c r="AF15" s="486">
        <v>86000</v>
      </c>
      <c r="AG15" s="486">
        <v>86000</v>
      </c>
      <c r="AH15" s="581" t="s">
        <v>17721</v>
      </c>
      <c r="AI15" s="486">
        <v>18861</v>
      </c>
      <c r="AJ15" s="486" t="s">
        <v>17850</v>
      </c>
      <c r="AK15" s="486" t="s">
        <v>3808</v>
      </c>
      <c r="AL15" s="486">
        <v>0</v>
      </c>
      <c r="AM15" s="486" t="s">
        <v>145</v>
      </c>
      <c r="AN15" s="486" t="s">
        <v>9</v>
      </c>
      <c r="AO15" s="486">
        <v>0</v>
      </c>
      <c r="AP15" s="486">
        <v>0</v>
      </c>
    </row>
    <row r="16" spans="1:42">
      <c r="A16" s="485" t="s">
        <v>12167</v>
      </c>
      <c r="B16" s="486" t="str">
        <f>VLOOKUP(A16,'CPPM-PR'!F:F,1,0)</f>
        <v>NRP2302907</v>
      </c>
      <c r="C16" s="486" t="s">
        <v>17899</v>
      </c>
      <c r="D16" s="486" t="s">
        <v>15812</v>
      </c>
      <c r="E16" s="958" t="s">
        <v>17900</v>
      </c>
      <c r="F16" s="486" t="s">
        <v>8721</v>
      </c>
      <c r="G16" s="486" t="s">
        <v>10509</v>
      </c>
      <c r="H16" s="486" t="s">
        <v>17901</v>
      </c>
      <c r="I16" s="486" t="s">
        <v>17902</v>
      </c>
      <c r="J16" s="486">
        <v>172972660</v>
      </c>
      <c r="K16" s="486" t="s">
        <v>13528</v>
      </c>
      <c r="L16" s="486" t="s">
        <v>1081</v>
      </c>
      <c r="M16" s="486" t="s">
        <v>17886</v>
      </c>
      <c r="N16" s="486">
        <v>10</v>
      </c>
      <c r="O16" s="486" t="s">
        <v>15800</v>
      </c>
      <c r="P16" s="486" t="s">
        <v>15818</v>
      </c>
      <c r="Q16" s="486" t="s">
        <v>14466</v>
      </c>
      <c r="R16" s="486" t="s">
        <v>12168</v>
      </c>
      <c r="S16" s="956">
        <v>11513.75</v>
      </c>
      <c r="T16" s="958" t="s">
        <v>17857</v>
      </c>
      <c r="U16" s="957">
        <v>45131</v>
      </c>
      <c r="V16" s="957">
        <v>45163</v>
      </c>
      <c r="W16" s="486" t="s">
        <v>17875</v>
      </c>
      <c r="X16" s="486" t="s">
        <v>17876</v>
      </c>
      <c r="Y16" s="486" t="s">
        <v>12169</v>
      </c>
      <c r="Z16" s="486" t="s">
        <v>12169</v>
      </c>
      <c r="AA16" s="957">
        <v>45121</v>
      </c>
      <c r="AB16" s="956">
        <v>11513.75</v>
      </c>
      <c r="AC16" s="486">
        <v>158851</v>
      </c>
      <c r="AD16" s="486">
        <v>614</v>
      </c>
      <c r="AE16" s="486">
        <v>0.18</v>
      </c>
      <c r="AF16" s="486">
        <v>75840</v>
      </c>
      <c r="AG16" s="486">
        <v>235520</v>
      </c>
      <c r="AH16" s="581" t="s">
        <v>17721</v>
      </c>
      <c r="AI16" s="486">
        <v>11514</v>
      </c>
      <c r="AJ16" s="486" t="s">
        <v>17850</v>
      </c>
      <c r="AK16" s="486" t="s">
        <v>12170</v>
      </c>
      <c r="AL16" s="486" t="s">
        <v>2678</v>
      </c>
      <c r="AM16" s="486" t="s">
        <v>145</v>
      </c>
      <c r="AN16" s="486" t="s">
        <v>129</v>
      </c>
      <c r="AO16" s="486">
        <v>0</v>
      </c>
      <c r="AP16" s="486">
        <v>0</v>
      </c>
    </row>
    <row r="17" spans="1:42">
      <c r="A17" s="485" t="s">
        <v>13984</v>
      </c>
      <c r="B17" s="486" t="str">
        <f>VLOOKUP(A17,'CPPM-PR'!F:F,1,0)</f>
        <v>NRP2302897</v>
      </c>
      <c r="C17" s="486" t="s">
        <v>13988</v>
      </c>
      <c r="D17" s="486" t="s">
        <v>15831</v>
      </c>
      <c r="E17" s="486" t="s">
        <v>13987</v>
      </c>
      <c r="F17" s="486" t="s">
        <v>6971</v>
      </c>
      <c r="G17" s="486" t="s">
        <v>10509</v>
      </c>
      <c r="H17" s="486" t="s">
        <v>17903</v>
      </c>
      <c r="I17" s="486" t="s">
        <v>1081</v>
      </c>
      <c r="J17" s="486" t="s">
        <v>1081</v>
      </c>
      <c r="K17" s="486" t="s">
        <v>13528</v>
      </c>
      <c r="L17" s="486" t="s">
        <v>1081</v>
      </c>
      <c r="M17" s="486" t="s">
        <v>17904</v>
      </c>
      <c r="N17" s="486">
        <v>100</v>
      </c>
      <c r="O17" s="486" t="s">
        <v>15800</v>
      </c>
      <c r="P17" s="486" t="s">
        <v>15818</v>
      </c>
      <c r="Q17" s="486" t="s">
        <v>14466</v>
      </c>
      <c r="R17" s="486" t="s">
        <v>13985</v>
      </c>
      <c r="S17" s="956">
        <v>17900.09</v>
      </c>
      <c r="T17" s="486" t="s">
        <v>17857</v>
      </c>
      <c r="U17" s="957">
        <v>45148</v>
      </c>
      <c r="V17" s="957">
        <v>45149</v>
      </c>
      <c r="W17" s="486" t="s">
        <v>17905</v>
      </c>
      <c r="X17" s="486" t="s">
        <v>17906</v>
      </c>
      <c r="Y17" s="486" t="s">
        <v>13986</v>
      </c>
      <c r="Z17" s="486" t="s">
        <v>17907</v>
      </c>
      <c r="AA17" s="957">
        <v>45120</v>
      </c>
      <c r="AB17" s="956">
        <v>17900.09</v>
      </c>
      <c r="AC17" s="486">
        <v>149007</v>
      </c>
      <c r="AD17" s="486">
        <v>385</v>
      </c>
      <c r="AE17" s="486">
        <v>0.28999999999999998</v>
      </c>
      <c r="AF17" s="486">
        <v>74520</v>
      </c>
      <c r="AG17" s="486">
        <v>223560</v>
      </c>
      <c r="AH17" s="581" t="s">
        <v>17721</v>
      </c>
      <c r="AI17" s="486">
        <v>17901</v>
      </c>
      <c r="AJ17" s="486" t="s">
        <v>17850</v>
      </c>
      <c r="AK17" s="486" t="s">
        <v>1081</v>
      </c>
      <c r="AL17" s="486" t="s">
        <v>1081</v>
      </c>
      <c r="AM17" s="486" t="s">
        <v>1081</v>
      </c>
      <c r="AN17" s="486" t="s">
        <v>17850</v>
      </c>
      <c r="AO17" s="486">
        <v>0</v>
      </c>
      <c r="AP17" s="486">
        <v>0</v>
      </c>
    </row>
    <row r="18" spans="1:42">
      <c r="A18" s="485" t="s">
        <v>3821</v>
      </c>
      <c r="B18" s="486" t="str">
        <f>VLOOKUP(A18,'CPPM-PR'!F:F,1,0)</f>
        <v>NRP2302895</v>
      </c>
      <c r="C18" s="486" t="s">
        <v>17908</v>
      </c>
      <c r="D18" s="486" t="s">
        <v>15793</v>
      </c>
      <c r="E18" s="958" t="s">
        <v>17882</v>
      </c>
      <c r="F18" s="486" t="s">
        <v>9441</v>
      </c>
      <c r="G18" s="486" t="s">
        <v>10509</v>
      </c>
      <c r="H18" s="486" t="s">
        <v>17883</v>
      </c>
      <c r="I18" s="486" t="s">
        <v>17909</v>
      </c>
      <c r="J18" s="486" t="s">
        <v>17910</v>
      </c>
      <c r="K18" s="486" t="s">
        <v>13528</v>
      </c>
      <c r="L18" s="486" t="s">
        <v>1081</v>
      </c>
      <c r="M18" s="486" t="s">
        <v>17886</v>
      </c>
      <c r="N18" s="486">
        <v>150</v>
      </c>
      <c r="O18" s="486" t="s">
        <v>15800</v>
      </c>
      <c r="P18" s="486" t="s">
        <v>15818</v>
      </c>
      <c r="Q18" s="486" t="s">
        <v>14466</v>
      </c>
      <c r="R18" s="486" t="s">
        <v>3820</v>
      </c>
      <c r="S18" s="956">
        <v>15201.83</v>
      </c>
      <c r="T18" s="486" t="s">
        <v>17857</v>
      </c>
      <c r="U18" s="957">
        <v>45175</v>
      </c>
      <c r="V18" s="957">
        <v>45181</v>
      </c>
      <c r="W18" s="486" t="s">
        <v>17887</v>
      </c>
      <c r="X18" s="486" t="s">
        <v>17888</v>
      </c>
      <c r="Y18" s="486" t="s">
        <v>3818</v>
      </c>
      <c r="Z18" s="486" t="s">
        <v>3818</v>
      </c>
      <c r="AA18" s="957">
        <v>45120</v>
      </c>
      <c r="AB18" s="956">
        <v>15201.83</v>
      </c>
      <c r="AC18" s="486">
        <v>12870</v>
      </c>
      <c r="AD18" s="486">
        <v>107</v>
      </c>
      <c r="AE18" s="486">
        <v>0.54</v>
      </c>
      <c r="AF18" s="486">
        <v>35064</v>
      </c>
      <c r="AG18" s="486">
        <v>69600</v>
      </c>
      <c r="AH18" s="581" t="s">
        <v>17721</v>
      </c>
      <c r="AI18" s="486">
        <v>15202</v>
      </c>
      <c r="AJ18" s="486" t="s">
        <v>17850</v>
      </c>
      <c r="AK18" s="486" t="s">
        <v>3817</v>
      </c>
      <c r="AL18" s="486">
        <v>0</v>
      </c>
      <c r="AM18" s="486" t="s">
        <v>145</v>
      </c>
      <c r="AN18" s="486" t="s">
        <v>39</v>
      </c>
      <c r="AO18" s="486">
        <v>0</v>
      </c>
      <c r="AP18" s="486">
        <v>0</v>
      </c>
    </row>
    <row r="19" spans="1:42">
      <c r="A19" s="485" t="s">
        <v>7182</v>
      </c>
      <c r="B19" s="486" t="str">
        <f>VLOOKUP(A19,'CPPM-PR'!F:F,1,0)</f>
        <v>NRP2302857</v>
      </c>
      <c r="C19" s="486" t="s">
        <v>17911</v>
      </c>
      <c r="D19" s="486" t="s">
        <v>15997</v>
      </c>
      <c r="E19" s="958" t="s">
        <v>17912</v>
      </c>
      <c r="F19" s="486" t="s">
        <v>6127</v>
      </c>
      <c r="G19" s="486" t="s">
        <v>10509</v>
      </c>
      <c r="H19" s="486" t="s">
        <v>17903</v>
      </c>
      <c r="I19" s="486" t="s">
        <v>1081</v>
      </c>
      <c r="J19" s="486" t="s">
        <v>1081</v>
      </c>
      <c r="K19" s="486" t="s">
        <v>13528</v>
      </c>
      <c r="L19" s="486" t="s">
        <v>1081</v>
      </c>
      <c r="M19" s="486" t="s">
        <v>17904</v>
      </c>
      <c r="N19" s="486">
        <v>100</v>
      </c>
      <c r="O19" s="486" t="s">
        <v>15800</v>
      </c>
      <c r="P19" s="486" t="s">
        <v>15818</v>
      </c>
      <c r="Q19" s="486" t="s">
        <v>14466</v>
      </c>
      <c r="R19" s="486" t="s">
        <v>7183</v>
      </c>
      <c r="S19" s="956">
        <v>2647</v>
      </c>
      <c r="T19" s="958" t="s">
        <v>17857</v>
      </c>
      <c r="U19" s="957">
        <v>45145</v>
      </c>
      <c r="V19" s="957">
        <v>45154</v>
      </c>
      <c r="W19" s="486" t="s">
        <v>17913</v>
      </c>
      <c r="X19" s="486" t="s">
        <v>17914</v>
      </c>
      <c r="Y19" s="486" t="s">
        <v>7184</v>
      </c>
      <c r="Z19" s="486" t="s">
        <v>7184</v>
      </c>
      <c r="AA19" s="957">
        <v>45120</v>
      </c>
      <c r="AB19" s="956">
        <v>2647</v>
      </c>
      <c r="AC19" s="486">
        <v>133804</v>
      </c>
      <c r="AD19" s="486">
        <v>2290</v>
      </c>
      <c r="AE19" s="486">
        <v>0.05</v>
      </c>
      <c r="AF19" s="486">
        <v>57960</v>
      </c>
      <c r="AG19" s="486">
        <v>180780</v>
      </c>
      <c r="AH19" s="581" t="s">
        <v>17721</v>
      </c>
      <c r="AI19" s="486">
        <v>2647</v>
      </c>
      <c r="AJ19" s="486" t="s">
        <v>2792</v>
      </c>
      <c r="AK19" s="486" t="s">
        <v>7185</v>
      </c>
      <c r="AL19" s="486" t="s">
        <v>2678</v>
      </c>
      <c r="AM19" s="486" t="s">
        <v>145</v>
      </c>
      <c r="AN19" s="486" t="s">
        <v>20</v>
      </c>
      <c r="AO19" s="486">
        <v>1003673828</v>
      </c>
      <c r="AP19" s="486">
        <v>4902150082</v>
      </c>
    </row>
    <row r="20" spans="1:42">
      <c r="A20" s="485" t="s">
        <v>4583</v>
      </c>
      <c r="B20" s="486" t="str">
        <f>VLOOKUP(A20,'CPPM-PR'!F:F,1,0)</f>
        <v>NRP2303019</v>
      </c>
      <c r="C20" s="486" t="s">
        <v>17915</v>
      </c>
      <c r="D20" s="486" t="s">
        <v>15793</v>
      </c>
      <c r="E20" s="958" t="s">
        <v>17916</v>
      </c>
      <c r="F20" s="486" t="s">
        <v>11998</v>
      </c>
      <c r="G20" s="486" t="s">
        <v>10509</v>
      </c>
      <c r="H20" s="486" t="s">
        <v>17864</v>
      </c>
      <c r="I20" s="486" t="s">
        <v>17865</v>
      </c>
      <c r="J20" s="486" t="s">
        <v>17878</v>
      </c>
      <c r="K20" s="486" t="s">
        <v>13437</v>
      </c>
      <c r="L20" s="486" t="s">
        <v>1081</v>
      </c>
      <c r="M20" s="486" t="s">
        <v>17856</v>
      </c>
      <c r="N20" s="486">
        <v>20</v>
      </c>
      <c r="O20" s="486" t="s">
        <v>15800</v>
      </c>
      <c r="P20" s="486" t="s">
        <v>15818</v>
      </c>
      <c r="Q20" s="486" t="s">
        <v>14466</v>
      </c>
      <c r="R20" s="486" t="s">
        <v>4582</v>
      </c>
      <c r="S20" s="956">
        <v>13316.54</v>
      </c>
      <c r="T20" s="958" t="s">
        <v>17857</v>
      </c>
      <c r="U20" s="957">
        <v>45146</v>
      </c>
      <c r="V20" s="957">
        <v>45154</v>
      </c>
      <c r="W20" s="486" t="s">
        <v>17917</v>
      </c>
      <c r="X20" s="486" t="s">
        <v>17918</v>
      </c>
      <c r="Y20" s="486" t="s">
        <v>4580</v>
      </c>
      <c r="Z20" s="486" t="s">
        <v>4580</v>
      </c>
      <c r="AA20" s="957">
        <v>45142</v>
      </c>
      <c r="AB20" s="956">
        <v>13316.54</v>
      </c>
      <c r="AC20" s="486">
        <v>49333</v>
      </c>
      <c r="AD20" s="486">
        <v>423</v>
      </c>
      <c r="AE20" s="486">
        <v>0.21</v>
      </c>
      <c r="AF20" s="486">
        <v>35064</v>
      </c>
      <c r="AG20" s="486">
        <v>38720</v>
      </c>
      <c r="AH20" s="581" t="s">
        <v>17721</v>
      </c>
      <c r="AI20" s="486">
        <v>13317</v>
      </c>
      <c r="AJ20" s="486" t="s">
        <v>17850</v>
      </c>
      <c r="AK20" s="486" t="s">
        <v>1081</v>
      </c>
      <c r="AL20" s="486" t="s">
        <v>1081</v>
      </c>
      <c r="AM20" s="486" t="s">
        <v>9</v>
      </c>
      <c r="AN20" s="486" t="s">
        <v>17</v>
      </c>
      <c r="AO20" s="486">
        <v>0</v>
      </c>
      <c r="AP20" s="486">
        <v>0</v>
      </c>
    </row>
    <row r="21" spans="1:42">
      <c r="A21" s="485" t="s">
        <v>12251</v>
      </c>
      <c r="B21" s="486" t="str">
        <f>VLOOKUP(A21,'CPPM-PR'!F:F,1,0)</f>
        <v>NRP2303000</v>
      </c>
      <c r="C21" s="486" t="s">
        <v>17919</v>
      </c>
      <c r="D21" s="486" t="s">
        <v>15862</v>
      </c>
      <c r="E21" s="486" t="s">
        <v>17920</v>
      </c>
      <c r="F21" s="486" t="s">
        <v>9583</v>
      </c>
      <c r="G21" s="486" t="s">
        <v>10509</v>
      </c>
      <c r="H21" s="486" t="s">
        <v>17921</v>
      </c>
      <c r="I21" s="486" t="s">
        <v>17868</v>
      </c>
      <c r="J21" s="486" t="s">
        <v>1081</v>
      </c>
      <c r="K21" s="486" t="s">
        <v>13528</v>
      </c>
      <c r="L21" s="486" t="s">
        <v>1081</v>
      </c>
      <c r="M21" s="486" t="s">
        <v>17904</v>
      </c>
      <c r="N21" s="486">
        <v>500</v>
      </c>
      <c r="O21" s="486" t="s">
        <v>15800</v>
      </c>
      <c r="P21" s="486" t="s">
        <v>17870</v>
      </c>
      <c r="Q21" s="486" t="s">
        <v>16024</v>
      </c>
      <c r="R21" s="486" t="s">
        <v>12252</v>
      </c>
      <c r="S21" s="956">
        <v>11437.54</v>
      </c>
      <c r="T21" s="486" t="s">
        <v>17857</v>
      </c>
      <c r="U21" s="957">
        <v>45149</v>
      </c>
      <c r="V21" s="957">
        <v>45150</v>
      </c>
      <c r="W21" s="486" t="s">
        <v>17922</v>
      </c>
      <c r="X21" s="486" t="s">
        <v>17923</v>
      </c>
      <c r="Y21" s="486" t="s">
        <v>12253</v>
      </c>
      <c r="Z21" s="486" t="s">
        <v>12253</v>
      </c>
      <c r="AA21" s="957">
        <v>45135</v>
      </c>
      <c r="AB21" s="956">
        <v>11437.54</v>
      </c>
      <c r="AC21" s="486">
        <v>749150</v>
      </c>
      <c r="AD21" s="486">
        <v>2674</v>
      </c>
      <c r="AE21" s="486">
        <v>0.04</v>
      </c>
      <c r="AF21" s="486">
        <v>326628</v>
      </c>
      <c r="AG21" s="486">
        <v>979884</v>
      </c>
      <c r="AH21" s="581" t="s">
        <v>17721</v>
      </c>
      <c r="AI21" s="486">
        <v>11438</v>
      </c>
      <c r="AJ21" s="486" t="s">
        <v>17924</v>
      </c>
      <c r="AK21" s="486" t="s">
        <v>12254</v>
      </c>
      <c r="AL21" s="486" t="s">
        <v>2678</v>
      </c>
      <c r="AM21" s="486" t="s">
        <v>9</v>
      </c>
      <c r="AN21" s="486" t="s">
        <v>176</v>
      </c>
      <c r="AO21" s="486">
        <v>1003677234</v>
      </c>
      <c r="AP21" s="486">
        <v>0</v>
      </c>
    </row>
    <row r="22" spans="1:42">
      <c r="A22" s="485" t="s">
        <v>11827</v>
      </c>
      <c r="B22" s="486" t="str">
        <f>VLOOKUP(A22,'CPPM-PR'!F:F,1,0)</f>
        <v>NRP2303067</v>
      </c>
      <c r="C22" s="486" t="s">
        <v>17925</v>
      </c>
      <c r="D22" s="486" t="s">
        <v>15793</v>
      </c>
      <c r="E22" s="958" t="s">
        <v>13998</v>
      </c>
      <c r="F22" s="486" t="s">
        <v>11832</v>
      </c>
      <c r="G22" s="486" t="s">
        <v>10509</v>
      </c>
      <c r="H22" s="486" t="s">
        <v>17892</v>
      </c>
      <c r="I22" s="486" t="s">
        <v>17893</v>
      </c>
      <c r="J22" s="486" t="s">
        <v>17894</v>
      </c>
      <c r="K22" s="486" t="s">
        <v>13437</v>
      </c>
      <c r="L22" s="486" t="s">
        <v>1081</v>
      </c>
      <c r="M22" s="486" t="s">
        <v>17856</v>
      </c>
      <c r="N22" s="486">
        <v>500</v>
      </c>
      <c r="O22" s="486" t="s">
        <v>15800</v>
      </c>
      <c r="P22" s="486" t="s">
        <v>15818</v>
      </c>
      <c r="Q22" s="486" t="s">
        <v>14466</v>
      </c>
      <c r="R22" s="486" t="s">
        <v>11828</v>
      </c>
      <c r="S22" s="956">
        <v>5424.94</v>
      </c>
      <c r="T22" s="486" t="s">
        <v>17857</v>
      </c>
      <c r="U22" s="957">
        <v>45148</v>
      </c>
      <c r="V22" s="957">
        <v>45150</v>
      </c>
      <c r="W22" s="486" t="s">
        <v>17871</v>
      </c>
      <c r="X22" s="486" t="s">
        <v>17872</v>
      </c>
      <c r="Y22" s="486" t="s">
        <v>11829</v>
      </c>
      <c r="Z22" s="486" t="s">
        <v>11829</v>
      </c>
      <c r="AA22" s="957">
        <v>45142</v>
      </c>
      <c r="AB22" s="956">
        <v>5424.94</v>
      </c>
      <c r="AC22" s="486">
        <v>72388</v>
      </c>
      <c r="AD22" s="486">
        <v>596</v>
      </c>
      <c r="AE22" s="486">
        <v>0.19</v>
      </c>
      <c r="AF22" s="486">
        <v>35064</v>
      </c>
      <c r="AG22" s="486">
        <v>213672</v>
      </c>
      <c r="AH22" s="581" t="s">
        <v>17721</v>
      </c>
      <c r="AI22" s="486">
        <v>5425</v>
      </c>
      <c r="AJ22" s="486" t="s">
        <v>2792</v>
      </c>
      <c r="AK22" s="486" t="s">
        <v>11830</v>
      </c>
      <c r="AL22" s="486" t="s">
        <v>2678</v>
      </c>
      <c r="AM22" s="486" t="s">
        <v>145</v>
      </c>
      <c r="AN22" s="486" t="s">
        <v>20</v>
      </c>
      <c r="AO22" s="486">
        <v>1003675617</v>
      </c>
      <c r="AP22" s="486">
        <v>4902152076</v>
      </c>
    </row>
    <row r="23" spans="1:42">
      <c r="A23" s="485" t="s">
        <v>13989</v>
      </c>
      <c r="B23" s="486" t="str">
        <f>VLOOKUP(A23,'CPPM-PR'!F:F,1,0)</f>
        <v>NRP2303053</v>
      </c>
      <c r="C23" s="486" t="s">
        <v>13993</v>
      </c>
      <c r="D23" s="486" t="s">
        <v>15793</v>
      </c>
      <c r="E23" s="958" t="s">
        <v>13992</v>
      </c>
      <c r="F23" s="486" t="s">
        <v>6238</v>
      </c>
      <c r="G23" s="486" t="s">
        <v>10509</v>
      </c>
      <c r="H23" s="486" t="s">
        <v>17892</v>
      </c>
      <c r="I23" s="486" t="s">
        <v>17863</v>
      </c>
      <c r="J23" s="486" t="s">
        <v>17926</v>
      </c>
      <c r="K23" s="486" t="s">
        <v>13437</v>
      </c>
      <c r="L23" s="486" t="s">
        <v>1081</v>
      </c>
      <c r="M23" s="486" t="s">
        <v>17856</v>
      </c>
      <c r="N23" s="486">
        <v>5</v>
      </c>
      <c r="O23" s="486" t="s">
        <v>15800</v>
      </c>
      <c r="P23" s="486" t="s">
        <v>15818</v>
      </c>
      <c r="Q23" s="486" t="s">
        <v>14466</v>
      </c>
      <c r="R23" s="486" t="s">
        <v>13990</v>
      </c>
      <c r="S23" s="956">
        <v>2836.67</v>
      </c>
      <c r="T23" s="958" t="s">
        <v>17857</v>
      </c>
      <c r="U23" s="957">
        <v>45149</v>
      </c>
      <c r="V23" s="957">
        <v>45153</v>
      </c>
      <c r="W23" s="486" t="s">
        <v>17927</v>
      </c>
      <c r="X23" s="486" t="s">
        <v>17928</v>
      </c>
      <c r="Y23" s="486" t="s">
        <v>13991</v>
      </c>
      <c r="Z23" s="486" t="s">
        <v>13991</v>
      </c>
      <c r="AA23" s="957">
        <v>45142</v>
      </c>
      <c r="AB23" s="956">
        <v>2836.67</v>
      </c>
      <c r="AC23" s="486">
        <v>39011</v>
      </c>
      <c r="AD23" s="486">
        <v>662</v>
      </c>
      <c r="AE23" s="486">
        <v>0.17</v>
      </c>
      <c r="AF23" s="486">
        <v>55542</v>
      </c>
      <c r="AG23" s="486">
        <v>55542</v>
      </c>
      <c r="AH23" s="581" t="s">
        <v>17721</v>
      </c>
      <c r="AI23" s="486">
        <v>2837</v>
      </c>
      <c r="AJ23" s="486" t="s">
        <v>17850</v>
      </c>
      <c r="AK23" s="486" t="s">
        <v>1081</v>
      </c>
      <c r="AL23" s="486" t="s">
        <v>1081</v>
      </c>
      <c r="AM23" s="486" t="s">
        <v>1081</v>
      </c>
      <c r="AN23" s="486" t="s">
        <v>17850</v>
      </c>
      <c r="AO23" s="486">
        <v>0</v>
      </c>
      <c r="AP23" s="486">
        <v>0</v>
      </c>
    </row>
    <row r="24" spans="1:42">
      <c r="A24" s="485" t="s">
        <v>13995</v>
      </c>
      <c r="B24" s="486" t="str">
        <f>VLOOKUP(A24,'CPPM-PR'!F:F,1,0)</f>
        <v>NRP2303061</v>
      </c>
      <c r="C24" s="486" t="s">
        <v>13999</v>
      </c>
      <c r="D24" s="486" t="s">
        <v>15793</v>
      </c>
      <c r="E24" s="958" t="s">
        <v>13998</v>
      </c>
      <c r="F24" s="486" t="s">
        <v>14000</v>
      </c>
      <c r="G24" s="486" t="s">
        <v>10509</v>
      </c>
      <c r="H24" s="486" t="s">
        <v>17921</v>
      </c>
      <c r="I24" s="486" t="s">
        <v>17868</v>
      </c>
      <c r="J24" s="486" t="s">
        <v>1081</v>
      </c>
      <c r="K24" s="486" t="s">
        <v>13528</v>
      </c>
      <c r="L24" s="486" t="s">
        <v>1081</v>
      </c>
      <c r="M24" s="486" t="s">
        <v>17904</v>
      </c>
      <c r="N24" s="486">
        <v>200</v>
      </c>
      <c r="O24" s="486" t="s">
        <v>15800</v>
      </c>
      <c r="P24" s="486" t="s">
        <v>17870</v>
      </c>
      <c r="Q24" s="486" t="s">
        <v>16024</v>
      </c>
      <c r="R24" s="486" t="s">
        <v>13996</v>
      </c>
      <c r="S24" s="956">
        <v>16903.64</v>
      </c>
      <c r="T24" s="958" t="s">
        <v>17857</v>
      </c>
      <c r="U24" s="957">
        <v>45149</v>
      </c>
      <c r="V24" s="957">
        <v>45152</v>
      </c>
      <c r="W24" s="486" t="s">
        <v>17871</v>
      </c>
      <c r="X24" s="486" t="s">
        <v>17872</v>
      </c>
      <c r="Y24" s="486" t="s">
        <v>13997</v>
      </c>
      <c r="Z24" s="486" t="s">
        <v>13997</v>
      </c>
      <c r="AA24" s="957">
        <v>45139</v>
      </c>
      <c r="AB24" s="956">
        <v>16903.64</v>
      </c>
      <c r="AC24" s="486">
        <v>58049</v>
      </c>
      <c r="AD24" s="486">
        <v>176</v>
      </c>
      <c r="AE24" s="486">
        <v>0.61</v>
      </c>
      <c r="AF24" s="486">
        <v>35064</v>
      </c>
      <c r="AG24" s="486">
        <v>255474</v>
      </c>
      <c r="AH24" s="581" t="s">
        <v>17721</v>
      </c>
      <c r="AI24" s="486">
        <v>16904</v>
      </c>
      <c r="AJ24" s="486" t="s">
        <v>17850</v>
      </c>
      <c r="AK24" s="486" t="s">
        <v>1081</v>
      </c>
      <c r="AL24" s="486" t="s">
        <v>1081</v>
      </c>
      <c r="AM24" s="486" t="s">
        <v>1081</v>
      </c>
      <c r="AN24" s="486" t="s">
        <v>17850</v>
      </c>
      <c r="AO24" s="486">
        <v>0</v>
      </c>
      <c r="AP24" s="486">
        <v>0</v>
      </c>
    </row>
    <row r="25" spans="1:42">
      <c r="A25" s="485" t="s">
        <v>12289</v>
      </c>
      <c r="B25" s="486" t="str">
        <f>VLOOKUP(A25,'CPPM-PR'!F:F,1,0)</f>
        <v>NRP2303100</v>
      </c>
      <c r="C25" s="486" t="s">
        <v>17929</v>
      </c>
      <c r="D25" s="486" t="s">
        <v>15812</v>
      </c>
      <c r="E25" s="958" t="s">
        <v>17900</v>
      </c>
      <c r="F25" s="486" t="s">
        <v>12295</v>
      </c>
      <c r="G25" s="486" t="s">
        <v>10509</v>
      </c>
      <c r="H25" s="486" t="s">
        <v>17843</v>
      </c>
      <c r="I25" s="486" t="s">
        <v>17844</v>
      </c>
      <c r="J25" s="486" t="s">
        <v>1081</v>
      </c>
      <c r="K25" s="486" t="s">
        <v>13437</v>
      </c>
      <c r="L25" s="486" t="s">
        <v>1081</v>
      </c>
      <c r="M25" s="486" t="s">
        <v>17845</v>
      </c>
      <c r="N25" s="486" t="s">
        <v>1081</v>
      </c>
      <c r="O25" s="486" t="s">
        <v>1081</v>
      </c>
      <c r="P25" s="486" t="s">
        <v>17930</v>
      </c>
      <c r="Q25" s="486" t="s">
        <v>14466</v>
      </c>
      <c r="R25" s="486" t="s">
        <v>12290</v>
      </c>
      <c r="S25" s="956">
        <v>11001.08</v>
      </c>
      <c r="T25" s="486" t="s">
        <v>17857</v>
      </c>
      <c r="U25" s="957">
        <v>45167</v>
      </c>
      <c r="V25" s="957">
        <v>45168</v>
      </c>
      <c r="W25" s="486" t="s">
        <v>17875</v>
      </c>
      <c r="X25" s="486" t="s">
        <v>17876</v>
      </c>
      <c r="Y25" s="486" t="s">
        <v>12291</v>
      </c>
      <c r="Z25" s="486" t="s">
        <v>12291</v>
      </c>
      <c r="AA25" s="957">
        <v>45142</v>
      </c>
      <c r="AB25" s="956">
        <v>11001.08</v>
      </c>
      <c r="AC25" s="486">
        <v>332068</v>
      </c>
      <c r="AD25" s="486">
        <v>614</v>
      </c>
      <c r="AE25" s="486">
        <v>0.2</v>
      </c>
      <c r="AF25" s="486">
        <v>65000</v>
      </c>
      <c r="AG25" s="486">
        <v>650000</v>
      </c>
      <c r="AH25" s="581" t="s">
        <v>17721</v>
      </c>
      <c r="AI25" s="486">
        <v>11002</v>
      </c>
      <c r="AJ25" s="486" t="s">
        <v>17850</v>
      </c>
      <c r="AK25" s="486" t="s">
        <v>12292</v>
      </c>
      <c r="AL25" s="486" t="s">
        <v>2678</v>
      </c>
      <c r="AM25" s="486" t="s">
        <v>145</v>
      </c>
      <c r="AN25" s="486" t="s">
        <v>129</v>
      </c>
      <c r="AO25" s="486">
        <v>0</v>
      </c>
      <c r="AP25" s="486">
        <v>0</v>
      </c>
    </row>
    <row r="26" spans="1:42">
      <c r="A26" s="485" t="s">
        <v>14001</v>
      </c>
      <c r="B26" s="486" t="str">
        <f>VLOOKUP(A26,'CPPM-PR'!F:F,1,0)</f>
        <v>NRP2303186</v>
      </c>
      <c r="C26" s="486" t="s">
        <v>14005</v>
      </c>
      <c r="D26" s="486" t="s">
        <v>15831</v>
      </c>
      <c r="E26" s="958" t="s">
        <v>14004</v>
      </c>
      <c r="F26" s="486" t="s">
        <v>7263</v>
      </c>
      <c r="G26" s="486" t="s">
        <v>10509</v>
      </c>
      <c r="H26" s="486" t="s">
        <v>17931</v>
      </c>
      <c r="I26" s="486" t="s">
        <v>17890</v>
      </c>
      <c r="J26" s="486" t="s">
        <v>1081</v>
      </c>
      <c r="K26" s="486" t="s">
        <v>13437</v>
      </c>
      <c r="L26" s="486" t="s">
        <v>1081</v>
      </c>
      <c r="M26" s="486" t="s">
        <v>17932</v>
      </c>
      <c r="N26" s="486">
        <v>10</v>
      </c>
      <c r="O26" s="486" t="s">
        <v>16355</v>
      </c>
      <c r="P26" s="486" t="s">
        <v>16104</v>
      </c>
      <c r="Q26" s="486" t="s">
        <v>14466</v>
      </c>
      <c r="R26" s="486" t="s">
        <v>14002</v>
      </c>
      <c r="S26" s="956">
        <v>24728</v>
      </c>
      <c r="T26" s="958" t="s">
        <v>17857</v>
      </c>
      <c r="U26" s="957">
        <v>45156</v>
      </c>
      <c r="V26" s="957">
        <v>45163</v>
      </c>
      <c r="W26" s="486" t="s">
        <v>17905</v>
      </c>
      <c r="X26" s="486" t="s">
        <v>17906</v>
      </c>
      <c r="Y26" s="486" t="s">
        <v>14003</v>
      </c>
      <c r="Z26" s="486" t="s">
        <v>14003</v>
      </c>
      <c r="AA26" s="957">
        <v>45155</v>
      </c>
      <c r="AB26" s="956">
        <v>24728</v>
      </c>
      <c r="AC26" s="486">
        <v>756269</v>
      </c>
      <c r="AD26" s="486">
        <v>1902</v>
      </c>
      <c r="AE26" s="486">
        <v>0.06</v>
      </c>
      <c r="AF26" s="486">
        <v>0</v>
      </c>
      <c r="AG26" s="486">
        <v>983500</v>
      </c>
      <c r="AH26" s="581" t="s">
        <v>17721</v>
      </c>
      <c r="AI26" s="486">
        <v>24728</v>
      </c>
      <c r="AJ26" s="486" t="s">
        <v>17850</v>
      </c>
      <c r="AK26" s="486" t="s">
        <v>17933</v>
      </c>
      <c r="AL26" s="486">
        <v>0</v>
      </c>
      <c r="AM26" s="486" t="s">
        <v>1081</v>
      </c>
      <c r="AN26" s="486" t="s">
        <v>17850</v>
      </c>
      <c r="AO26" s="486">
        <v>0</v>
      </c>
      <c r="AP26" s="486">
        <v>0</v>
      </c>
    </row>
    <row r="27" spans="1:42">
      <c r="A27" s="485" t="s">
        <v>4611</v>
      </c>
      <c r="B27" s="486" t="str">
        <f>VLOOKUP(A27,'CPPM-PR'!F:F,1,0)</f>
        <v>NRP2303175</v>
      </c>
      <c r="C27" s="486" t="s">
        <v>17934</v>
      </c>
      <c r="D27" s="486" t="s">
        <v>15793</v>
      </c>
      <c r="E27" s="958" t="s">
        <v>17916</v>
      </c>
      <c r="F27" s="486" t="s">
        <v>9948</v>
      </c>
      <c r="G27" s="486" t="s">
        <v>10509</v>
      </c>
      <c r="H27" s="486" t="s">
        <v>17889</v>
      </c>
      <c r="I27" s="486" t="s">
        <v>17865</v>
      </c>
      <c r="J27" s="486" t="s">
        <v>17878</v>
      </c>
      <c r="K27" s="486" t="s">
        <v>13437</v>
      </c>
      <c r="L27" s="486" t="s">
        <v>1081</v>
      </c>
      <c r="M27" s="486" t="s">
        <v>17856</v>
      </c>
      <c r="N27" s="486">
        <v>30</v>
      </c>
      <c r="O27" s="486" t="s">
        <v>15800</v>
      </c>
      <c r="P27" s="486" t="s">
        <v>15818</v>
      </c>
      <c r="Q27" s="486" t="s">
        <v>14466</v>
      </c>
      <c r="R27" s="486" t="s">
        <v>4610</v>
      </c>
      <c r="S27" s="956">
        <v>12718.46</v>
      </c>
      <c r="T27" s="486" t="s">
        <v>17857</v>
      </c>
      <c r="U27" s="957">
        <v>45160</v>
      </c>
      <c r="V27" s="957">
        <v>45176</v>
      </c>
      <c r="W27" s="486" t="s">
        <v>17917</v>
      </c>
      <c r="X27" s="486" t="s">
        <v>17918</v>
      </c>
      <c r="Y27" s="486" t="s">
        <v>4608</v>
      </c>
      <c r="Z27" s="486" t="s">
        <v>4608</v>
      </c>
      <c r="AA27" s="957">
        <v>45149</v>
      </c>
      <c r="AB27" s="956">
        <v>12718.46</v>
      </c>
      <c r="AC27" s="486">
        <v>16370</v>
      </c>
      <c r="AD27" s="486">
        <v>156</v>
      </c>
      <c r="AE27" s="486">
        <v>0.44</v>
      </c>
      <c r="AF27" s="486">
        <v>35064</v>
      </c>
      <c r="AG27" s="486">
        <v>55620</v>
      </c>
      <c r="AH27" s="581" t="s">
        <v>17721</v>
      </c>
      <c r="AI27" s="486">
        <v>12719</v>
      </c>
      <c r="AJ27" s="486" t="s">
        <v>17850</v>
      </c>
      <c r="AK27" s="486" t="s">
        <v>1081</v>
      </c>
      <c r="AL27" s="486" t="s">
        <v>1081</v>
      </c>
      <c r="AM27" s="486" t="s">
        <v>9</v>
      </c>
      <c r="AN27" s="486" t="s">
        <v>17</v>
      </c>
      <c r="AO27" s="486">
        <v>0</v>
      </c>
      <c r="AP27" s="486">
        <v>0</v>
      </c>
    </row>
    <row r="28" spans="1:42">
      <c r="A28" s="485" t="s">
        <v>5036</v>
      </c>
      <c r="B28" s="486" t="str">
        <f>VLOOKUP(A28,'CPPM-PR'!F:F,1,0)</f>
        <v>NRP2303160</v>
      </c>
      <c r="C28" s="486" t="s">
        <v>5034</v>
      </c>
      <c r="D28" s="486" t="s">
        <v>15862</v>
      </c>
      <c r="E28" s="958" t="s">
        <v>17935</v>
      </c>
      <c r="F28" s="486" t="s">
        <v>12920</v>
      </c>
      <c r="G28" s="486" t="s">
        <v>10509</v>
      </c>
      <c r="H28" s="486" t="s">
        <v>17936</v>
      </c>
      <c r="I28" s="486" t="s">
        <v>17844</v>
      </c>
      <c r="J28" s="486" t="s">
        <v>1081</v>
      </c>
      <c r="K28" s="486" t="s">
        <v>13437</v>
      </c>
      <c r="L28" s="486" t="s">
        <v>1081</v>
      </c>
      <c r="M28" s="486" t="s">
        <v>17856</v>
      </c>
      <c r="N28" s="486">
        <v>10</v>
      </c>
      <c r="O28" s="486" t="s">
        <v>16355</v>
      </c>
      <c r="P28" s="486" t="s">
        <v>17846</v>
      </c>
      <c r="Q28" s="486" t="s">
        <v>14466</v>
      </c>
      <c r="R28" s="486" t="s">
        <v>5035</v>
      </c>
      <c r="S28" s="956">
        <v>9243.6</v>
      </c>
      <c r="T28" s="958" t="s">
        <v>17857</v>
      </c>
      <c r="U28" s="957">
        <v>45166</v>
      </c>
      <c r="V28" s="957">
        <v>45168</v>
      </c>
      <c r="W28" s="486" t="s">
        <v>17937</v>
      </c>
      <c r="X28" s="486" t="s">
        <v>17938</v>
      </c>
      <c r="Y28" s="486" t="s">
        <v>5033</v>
      </c>
      <c r="Z28" s="486" t="s">
        <v>5033</v>
      </c>
      <c r="AA28" s="957">
        <v>45160</v>
      </c>
      <c r="AB28" s="956">
        <v>9243.6</v>
      </c>
      <c r="AC28" s="486">
        <v>40302</v>
      </c>
      <c r="AD28" s="486">
        <v>110</v>
      </c>
      <c r="AE28" s="486">
        <v>0.99</v>
      </c>
      <c r="AF28" s="486">
        <v>11919.67</v>
      </c>
      <c r="AG28" s="486">
        <v>655000</v>
      </c>
      <c r="AH28" s="581" t="s">
        <v>17721</v>
      </c>
      <c r="AI28" s="486">
        <v>9244</v>
      </c>
      <c r="AJ28" s="486" t="s">
        <v>17850</v>
      </c>
      <c r="AK28" s="486" t="s">
        <v>1081</v>
      </c>
      <c r="AL28" s="486" t="s">
        <v>1081</v>
      </c>
      <c r="AM28" s="486" t="s">
        <v>1081</v>
      </c>
      <c r="AN28" s="486" t="s">
        <v>17850</v>
      </c>
      <c r="AO28" s="486">
        <v>0</v>
      </c>
      <c r="AP28" s="486">
        <v>0</v>
      </c>
    </row>
    <row r="29" spans="1:42">
      <c r="A29" s="485" t="s">
        <v>14006</v>
      </c>
      <c r="B29" s="486" t="str">
        <f>VLOOKUP(A29,'CPPM-PR'!F:F,1,0)</f>
        <v>NRP2303158</v>
      </c>
      <c r="C29" s="486" t="s">
        <v>14009</v>
      </c>
      <c r="D29" s="486" t="s">
        <v>15862</v>
      </c>
      <c r="E29" s="958" t="s">
        <v>17935</v>
      </c>
      <c r="F29" s="486" t="s">
        <v>9906</v>
      </c>
      <c r="G29" s="486" t="s">
        <v>10509</v>
      </c>
      <c r="H29" s="486" t="s">
        <v>17936</v>
      </c>
      <c r="I29" s="486" t="s">
        <v>17844</v>
      </c>
      <c r="J29" s="486" t="s">
        <v>1081</v>
      </c>
      <c r="K29" s="486" t="s">
        <v>13437</v>
      </c>
      <c r="L29" s="486" t="s">
        <v>1081</v>
      </c>
      <c r="M29" s="486" t="s">
        <v>17856</v>
      </c>
      <c r="N29" s="486">
        <v>10</v>
      </c>
      <c r="O29" s="486" t="s">
        <v>16355</v>
      </c>
      <c r="P29" s="486" t="s">
        <v>17846</v>
      </c>
      <c r="Q29" s="486" t="s">
        <v>14466</v>
      </c>
      <c r="R29" s="486" t="s">
        <v>14007</v>
      </c>
      <c r="S29" s="956">
        <v>2415.4499999999998</v>
      </c>
      <c r="T29" s="958" t="s">
        <v>17857</v>
      </c>
      <c r="U29" s="957">
        <v>45162</v>
      </c>
      <c r="V29" s="957">
        <v>45167</v>
      </c>
      <c r="W29" s="486" t="s">
        <v>17937</v>
      </c>
      <c r="X29" s="486" t="s">
        <v>17938</v>
      </c>
      <c r="Y29" s="486" t="s">
        <v>14008</v>
      </c>
      <c r="Z29" s="486" t="s">
        <v>14008</v>
      </c>
      <c r="AA29" s="957">
        <v>45160</v>
      </c>
      <c r="AB29" s="956">
        <v>2415.4499999999998</v>
      </c>
      <c r="AC29" s="486">
        <v>50825</v>
      </c>
      <c r="AD29" s="486">
        <v>454</v>
      </c>
      <c r="AE29" s="486">
        <v>0.24</v>
      </c>
      <c r="AF29" s="486">
        <v>11919.67</v>
      </c>
      <c r="AG29" s="486">
        <v>655000</v>
      </c>
      <c r="AH29" s="581" t="s">
        <v>17721</v>
      </c>
      <c r="AI29" s="486">
        <v>2416</v>
      </c>
      <c r="AJ29" s="486" t="s">
        <v>17850</v>
      </c>
      <c r="AK29" s="486" t="s">
        <v>1081</v>
      </c>
      <c r="AL29" s="486" t="s">
        <v>1081</v>
      </c>
      <c r="AM29" s="486" t="s">
        <v>1081</v>
      </c>
      <c r="AN29" s="486" t="s">
        <v>17850</v>
      </c>
      <c r="AO29" s="486">
        <v>0</v>
      </c>
      <c r="AP29" s="486">
        <v>0</v>
      </c>
    </row>
    <row r="30" spans="1:42">
      <c r="A30" s="485" t="s">
        <v>14010</v>
      </c>
      <c r="B30" s="486" t="str">
        <f>VLOOKUP(A30,'CPPM-PR'!F:F,1,0)</f>
        <v>NRP2303154</v>
      </c>
      <c r="C30" s="486" t="s">
        <v>14014</v>
      </c>
      <c r="D30" s="486" t="s">
        <v>15862</v>
      </c>
      <c r="E30" s="958" t="s">
        <v>14013</v>
      </c>
      <c r="F30" s="486" t="s">
        <v>7705</v>
      </c>
      <c r="G30" s="486" t="s">
        <v>10509</v>
      </c>
      <c r="H30" s="486" t="s">
        <v>17939</v>
      </c>
      <c r="I30" s="486" t="s">
        <v>17854</v>
      </c>
      <c r="J30" s="486" t="s">
        <v>1081</v>
      </c>
      <c r="K30" s="486" t="s">
        <v>13437</v>
      </c>
      <c r="L30" s="486" t="s">
        <v>1081</v>
      </c>
      <c r="M30" s="486" t="s">
        <v>17856</v>
      </c>
      <c r="N30" s="486">
        <v>4</v>
      </c>
      <c r="O30" s="486" t="s">
        <v>15800</v>
      </c>
      <c r="P30" s="486" t="s">
        <v>15801</v>
      </c>
      <c r="Q30" s="486" t="s">
        <v>15853</v>
      </c>
      <c r="R30" s="486" t="s">
        <v>14011</v>
      </c>
      <c r="S30" s="956">
        <v>3492.86</v>
      </c>
      <c r="T30" s="958" t="s">
        <v>17857</v>
      </c>
      <c r="U30" s="957">
        <v>45168</v>
      </c>
      <c r="V30" s="957">
        <v>45171</v>
      </c>
      <c r="W30" s="486" t="s">
        <v>17879</v>
      </c>
      <c r="X30" s="486" t="s">
        <v>17880</v>
      </c>
      <c r="Y30" s="486" t="s">
        <v>14012</v>
      </c>
      <c r="Z30" s="486">
        <v>0</v>
      </c>
      <c r="AA30" s="486" t="s">
        <v>17940</v>
      </c>
      <c r="AB30" s="956">
        <v>3492.86</v>
      </c>
      <c r="AC30" s="486">
        <v>25842</v>
      </c>
      <c r="AD30" s="486">
        <v>841</v>
      </c>
      <c r="AE30" s="486">
        <v>0.12</v>
      </c>
      <c r="AF30" s="486">
        <v>35064</v>
      </c>
      <c r="AG30" s="486">
        <v>36600</v>
      </c>
      <c r="AH30" s="581" t="s">
        <v>17721</v>
      </c>
      <c r="AI30" s="486">
        <v>3493</v>
      </c>
      <c r="AJ30" s="486" t="s">
        <v>17850</v>
      </c>
      <c r="AK30" s="486" t="s">
        <v>1081</v>
      </c>
      <c r="AL30" s="486" t="s">
        <v>1081</v>
      </c>
      <c r="AM30" s="486" t="s">
        <v>1081</v>
      </c>
      <c r="AN30" s="486" t="s">
        <v>17850</v>
      </c>
      <c r="AO30" s="486">
        <v>0</v>
      </c>
      <c r="AP30" s="486">
        <v>0</v>
      </c>
    </row>
    <row r="31" spans="1:42">
      <c r="A31" s="485" t="s">
        <v>4951</v>
      </c>
      <c r="B31" s="486" t="str">
        <f>VLOOKUP(A31,'CPPM-PR'!F:F,1,0)</f>
        <v>NRP2303148</v>
      </c>
      <c r="C31" s="486" t="s">
        <v>17941</v>
      </c>
      <c r="D31" s="486" t="s">
        <v>15943</v>
      </c>
      <c r="E31" s="486" t="s">
        <v>17942</v>
      </c>
      <c r="F31" s="486" t="s">
        <v>6681</v>
      </c>
      <c r="G31" s="486" t="s">
        <v>10509</v>
      </c>
      <c r="H31" s="486" t="s">
        <v>17943</v>
      </c>
      <c r="I31" s="486" t="s">
        <v>17865</v>
      </c>
      <c r="J31" s="486" t="s">
        <v>17878</v>
      </c>
      <c r="K31" s="486" t="s">
        <v>13437</v>
      </c>
      <c r="L31" s="486" t="s">
        <v>1081</v>
      </c>
      <c r="M31" s="486" t="s">
        <v>17856</v>
      </c>
      <c r="N31" s="486">
        <v>10</v>
      </c>
      <c r="O31" s="486" t="s">
        <v>15800</v>
      </c>
      <c r="P31" s="486" t="s">
        <v>15818</v>
      </c>
      <c r="Q31" s="486" t="s">
        <v>14466</v>
      </c>
      <c r="R31" s="486" t="s">
        <v>4950</v>
      </c>
      <c r="S31" s="956">
        <v>36014.85</v>
      </c>
      <c r="T31" s="958" t="s">
        <v>17857</v>
      </c>
      <c r="U31" s="957">
        <v>45154</v>
      </c>
      <c r="V31" s="957">
        <v>45156</v>
      </c>
      <c r="W31" s="486" t="s">
        <v>17944</v>
      </c>
      <c r="X31" s="486" t="s">
        <v>17945</v>
      </c>
      <c r="Y31" s="486" t="s">
        <v>4948</v>
      </c>
      <c r="Z31" s="486" t="s">
        <v>4948</v>
      </c>
      <c r="AA31" s="957">
        <v>45148</v>
      </c>
      <c r="AB31" s="956">
        <v>36014.85</v>
      </c>
      <c r="AC31" s="486">
        <v>17828.990000000002</v>
      </c>
      <c r="AD31" s="486">
        <v>48</v>
      </c>
      <c r="AE31" s="486">
        <v>1.3</v>
      </c>
      <c r="AF31" s="486">
        <v>35064</v>
      </c>
      <c r="AG31" s="486">
        <v>51576</v>
      </c>
      <c r="AH31" s="581" t="s">
        <v>17721</v>
      </c>
      <c r="AI31" s="486">
        <v>36015</v>
      </c>
      <c r="AJ31" s="486" t="s">
        <v>17850</v>
      </c>
      <c r="AK31" s="486" t="s">
        <v>1081</v>
      </c>
      <c r="AL31" s="486" t="s">
        <v>1081</v>
      </c>
      <c r="AM31" s="486" t="s">
        <v>1081</v>
      </c>
      <c r="AN31" s="486" t="s">
        <v>17850</v>
      </c>
      <c r="AO31" s="486">
        <v>0</v>
      </c>
      <c r="AP31" s="486">
        <v>0</v>
      </c>
    </row>
    <row r="32" spans="1:42">
      <c r="A32" s="485" t="s">
        <v>14016</v>
      </c>
      <c r="B32" s="486" t="str">
        <f>VLOOKUP(A32,'CPPM-PR'!F:F,1,0)</f>
        <v>NRP2303192</v>
      </c>
      <c r="C32" s="486" t="s">
        <v>14019</v>
      </c>
      <c r="D32" s="486" t="s">
        <v>15812</v>
      </c>
      <c r="E32" s="486" t="s">
        <v>17852</v>
      </c>
      <c r="F32" s="486" t="s">
        <v>14020</v>
      </c>
      <c r="G32" s="486" t="s">
        <v>10509</v>
      </c>
      <c r="H32" s="486" t="s">
        <v>17946</v>
      </c>
      <c r="I32" s="486" t="s">
        <v>17897</v>
      </c>
      <c r="J32" s="486" t="s">
        <v>17947</v>
      </c>
      <c r="K32" s="486" t="s">
        <v>13528</v>
      </c>
      <c r="L32" s="486" t="s">
        <v>1081</v>
      </c>
      <c r="M32" s="486" t="s">
        <v>17856</v>
      </c>
      <c r="N32" s="486">
        <v>100</v>
      </c>
      <c r="O32" s="486" t="s">
        <v>15800</v>
      </c>
      <c r="P32" s="486" t="s">
        <v>16036</v>
      </c>
      <c r="Q32" s="486" t="s">
        <v>14466</v>
      </c>
      <c r="R32" s="486" t="s">
        <v>14017</v>
      </c>
      <c r="S32" s="956">
        <v>8448</v>
      </c>
      <c r="T32" s="958" t="s">
        <v>17857</v>
      </c>
      <c r="U32" s="957">
        <v>45161</v>
      </c>
      <c r="V32" s="957">
        <v>45169</v>
      </c>
      <c r="W32" s="486" t="s">
        <v>17858</v>
      </c>
      <c r="X32" s="486" t="s">
        <v>17859</v>
      </c>
      <c r="Y32" s="486" t="s">
        <v>14018</v>
      </c>
      <c r="Z32" s="486" t="s">
        <v>14018</v>
      </c>
      <c r="AA32" s="957">
        <v>45152</v>
      </c>
      <c r="AB32" s="956">
        <v>8448</v>
      </c>
      <c r="AC32" s="486">
        <v>33492</v>
      </c>
      <c r="AD32" s="486">
        <v>446</v>
      </c>
      <c r="AE32" s="486">
        <v>0.2</v>
      </c>
      <c r="AF32" s="486">
        <v>49977</v>
      </c>
      <c r="AG32" s="486">
        <v>49977</v>
      </c>
      <c r="AH32" s="581" t="s">
        <v>17721</v>
      </c>
      <c r="AI32" s="486">
        <v>8448</v>
      </c>
      <c r="AJ32" s="486" t="s">
        <v>17850</v>
      </c>
      <c r="AK32" s="486" t="s">
        <v>1081</v>
      </c>
      <c r="AL32" s="486" t="s">
        <v>1081</v>
      </c>
      <c r="AM32" s="486" t="s">
        <v>1081</v>
      </c>
      <c r="AN32" s="486" t="s">
        <v>17850</v>
      </c>
      <c r="AO32" s="486">
        <v>0</v>
      </c>
      <c r="AP32" s="486">
        <v>0</v>
      </c>
    </row>
    <row r="33" spans="1:42">
      <c r="A33" s="485" t="s">
        <v>14022</v>
      </c>
      <c r="B33" s="486" t="str">
        <f>VLOOKUP(A33,'CPPM-PR'!F:F,1,0)</f>
        <v>NRP2303191</v>
      </c>
      <c r="C33" s="486" t="s">
        <v>14025</v>
      </c>
      <c r="D33" s="486" t="s">
        <v>15812</v>
      </c>
      <c r="E33" s="486" t="s">
        <v>17852</v>
      </c>
      <c r="F33" s="486" t="s">
        <v>6413</v>
      </c>
      <c r="G33" s="486" t="s">
        <v>10509</v>
      </c>
      <c r="H33" s="486" t="s">
        <v>17946</v>
      </c>
      <c r="I33" s="486" t="s">
        <v>17897</v>
      </c>
      <c r="J33" s="486" t="s">
        <v>17947</v>
      </c>
      <c r="K33" s="486" t="s">
        <v>13528</v>
      </c>
      <c r="L33" s="486" t="s">
        <v>1081</v>
      </c>
      <c r="M33" s="486" t="s">
        <v>17856</v>
      </c>
      <c r="N33" s="486">
        <v>100</v>
      </c>
      <c r="O33" s="486" t="s">
        <v>15800</v>
      </c>
      <c r="P33" s="486" t="s">
        <v>16036</v>
      </c>
      <c r="Q33" s="486" t="s">
        <v>14466</v>
      </c>
      <c r="R33" s="486" t="s">
        <v>14023</v>
      </c>
      <c r="S33" s="956">
        <v>8448</v>
      </c>
      <c r="T33" s="958" t="s">
        <v>17857</v>
      </c>
      <c r="U33" s="957">
        <v>45161</v>
      </c>
      <c r="V33" s="957">
        <v>45169</v>
      </c>
      <c r="W33" s="486" t="s">
        <v>17858</v>
      </c>
      <c r="X33" s="486" t="s">
        <v>17859</v>
      </c>
      <c r="Y33" s="486" t="s">
        <v>14024</v>
      </c>
      <c r="Z33" s="486" t="s">
        <v>14024</v>
      </c>
      <c r="AA33" s="957">
        <v>45152</v>
      </c>
      <c r="AB33" s="956">
        <v>8448</v>
      </c>
      <c r="AC33" s="486">
        <v>33491</v>
      </c>
      <c r="AD33" s="486">
        <v>446</v>
      </c>
      <c r="AE33" s="486">
        <v>0.2</v>
      </c>
      <c r="AF33" s="486">
        <v>49976</v>
      </c>
      <c r="AG33" s="486">
        <v>49976</v>
      </c>
      <c r="AH33" s="581" t="s">
        <v>17721</v>
      </c>
      <c r="AI33" s="486">
        <v>8448</v>
      </c>
      <c r="AJ33" s="486" t="s">
        <v>17850</v>
      </c>
      <c r="AK33" s="486" t="s">
        <v>1081</v>
      </c>
      <c r="AL33" s="486" t="s">
        <v>1081</v>
      </c>
      <c r="AM33" s="486" t="s">
        <v>1081</v>
      </c>
      <c r="AN33" s="486" t="s">
        <v>17850</v>
      </c>
      <c r="AO33" s="486">
        <v>0</v>
      </c>
      <c r="AP33" s="486">
        <v>0</v>
      </c>
    </row>
    <row r="34" spans="1:42">
      <c r="A34" s="485" t="s">
        <v>4945</v>
      </c>
      <c r="B34" s="486" t="str">
        <f>VLOOKUP(A34,'CPPM-PR'!F:F,1,0)</f>
        <v>NRP2303168</v>
      </c>
      <c r="C34" s="486" t="s">
        <v>17948</v>
      </c>
      <c r="D34" s="486" t="s">
        <v>15943</v>
      </c>
      <c r="E34" s="486" t="s">
        <v>17942</v>
      </c>
      <c r="F34" s="486" t="s">
        <v>17949</v>
      </c>
      <c r="G34" s="486" t="s">
        <v>10509</v>
      </c>
      <c r="H34" s="486" t="s">
        <v>17903</v>
      </c>
      <c r="I34" s="486" t="s">
        <v>1081</v>
      </c>
      <c r="J34" s="486" t="s">
        <v>1081</v>
      </c>
      <c r="K34" s="486" t="s">
        <v>13528</v>
      </c>
      <c r="L34" s="486" t="s">
        <v>1081</v>
      </c>
      <c r="M34" s="486" t="s">
        <v>17904</v>
      </c>
      <c r="N34" s="486">
        <v>100</v>
      </c>
      <c r="O34" s="486" t="s">
        <v>15800</v>
      </c>
      <c r="P34" s="486" t="s">
        <v>16036</v>
      </c>
      <c r="Q34" s="486" t="s">
        <v>14466</v>
      </c>
      <c r="R34" s="486" t="s">
        <v>4944</v>
      </c>
      <c r="S34" s="956">
        <v>33441.31</v>
      </c>
      <c r="T34" s="958" t="s">
        <v>17857</v>
      </c>
      <c r="U34" s="957">
        <v>45153</v>
      </c>
      <c r="V34" s="957">
        <v>45156</v>
      </c>
      <c r="W34" s="486" t="s">
        <v>17944</v>
      </c>
      <c r="X34" s="486" t="s">
        <v>17945</v>
      </c>
      <c r="Y34" s="486" t="s">
        <v>4942</v>
      </c>
      <c r="Z34" s="486" t="s">
        <v>4942</v>
      </c>
      <c r="AA34" s="957">
        <v>45149</v>
      </c>
      <c r="AB34" s="956">
        <v>33441.31</v>
      </c>
      <c r="AC34" s="486">
        <v>20535.47</v>
      </c>
      <c r="AD34" s="486">
        <v>57</v>
      </c>
      <c r="AE34" s="486">
        <v>1.19</v>
      </c>
      <c r="AF34" s="486">
        <v>33441.31</v>
      </c>
      <c r="AG34" s="486">
        <v>223560</v>
      </c>
      <c r="AH34" s="581" t="s">
        <v>17721</v>
      </c>
      <c r="AI34" s="486">
        <v>33442</v>
      </c>
      <c r="AJ34" s="486" t="s">
        <v>17850</v>
      </c>
      <c r="AK34" s="486" t="s">
        <v>1081</v>
      </c>
      <c r="AL34" s="486" t="s">
        <v>1081</v>
      </c>
      <c r="AM34" s="486" t="s">
        <v>1081</v>
      </c>
      <c r="AN34" s="486" t="s">
        <v>17850</v>
      </c>
      <c r="AO34" s="486">
        <v>0</v>
      </c>
      <c r="AP34" s="486">
        <v>0</v>
      </c>
    </row>
    <row r="35" spans="1:42">
      <c r="A35" s="485" t="s">
        <v>12229</v>
      </c>
      <c r="B35" s="486" t="str">
        <f>VLOOKUP(A35,'CPPM-PR'!F:F,1,0)</f>
        <v>NRP2303137</v>
      </c>
      <c r="C35" s="486" t="s">
        <v>17950</v>
      </c>
      <c r="D35" s="486" t="s">
        <v>15812</v>
      </c>
      <c r="E35" s="958" t="s">
        <v>17900</v>
      </c>
      <c r="F35" s="486" t="s">
        <v>7590</v>
      </c>
      <c r="G35" s="486" t="s">
        <v>10509</v>
      </c>
      <c r="H35" s="486" t="s">
        <v>17946</v>
      </c>
      <c r="I35" s="486" t="s">
        <v>17951</v>
      </c>
      <c r="J35" s="486" t="s">
        <v>17952</v>
      </c>
      <c r="K35" s="486" t="s">
        <v>13528</v>
      </c>
      <c r="L35" s="486" t="s">
        <v>1081</v>
      </c>
      <c r="M35" s="486" t="s">
        <v>17886</v>
      </c>
      <c r="N35" s="486">
        <v>50</v>
      </c>
      <c r="O35" s="486" t="s">
        <v>15800</v>
      </c>
      <c r="P35" s="486" t="s">
        <v>16036</v>
      </c>
      <c r="Q35" s="486" t="s">
        <v>14466</v>
      </c>
      <c r="R35" s="486" t="s">
        <v>12230</v>
      </c>
      <c r="S35" s="956">
        <v>11873.45</v>
      </c>
      <c r="T35" s="486" t="s">
        <v>17953</v>
      </c>
      <c r="U35" s="957">
        <v>45176</v>
      </c>
      <c r="V35" s="486">
        <v>0</v>
      </c>
      <c r="W35" s="486" t="s">
        <v>17848</v>
      </c>
      <c r="X35" s="486" t="s">
        <v>17849</v>
      </c>
      <c r="Y35" s="486" t="s">
        <v>17954</v>
      </c>
      <c r="Z35" s="486" t="s">
        <v>17954</v>
      </c>
      <c r="AA35" s="957">
        <v>45146</v>
      </c>
      <c r="AB35" s="956">
        <v>11873.45</v>
      </c>
      <c r="AC35" s="486">
        <v>104290</v>
      </c>
      <c r="AD35" s="486">
        <v>754</v>
      </c>
      <c r="AE35" s="486">
        <v>0.14000000000000001</v>
      </c>
      <c r="AF35" s="486">
        <v>66480</v>
      </c>
      <c r="AG35" s="486">
        <v>142960</v>
      </c>
      <c r="AH35" s="581" t="s">
        <v>17721</v>
      </c>
      <c r="AI35" s="486">
        <v>11874</v>
      </c>
      <c r="AJ35" s="486" t="s">
        <v>17850</v>
      </c>
      <c r="AK35" s="486" t="s">
        <v>1081</v>
      </c>
      <c r="AL35" s="486" t="s">
        <v>1081</v>
      </c>
      <c r="AM35" s="486" t="s">
        <v>1081</v>
      </c>
      <c r="AN35" s="486" t="s">
        <v>17850</v>
      </c>
      <c r="AO35" s="486">
        <v>0</v>
      </c>
      <c r="AP35" s="486">
        <v>0</v>
      </c>
    </row>
    <row r="36" spans="1:42">
      <c r="A36" s="485" t="s">
        <v>4423</v>
      </c>
      <c r="B36" s="486" t="str">
        <f>VLOOKUP(A36,'CPPM-PR'!F:F,1,0)</f>
        <v>NRP2303135</v>
      </c>
      <c r="C36" s="486" t="s">
        <v>17955</v>
      </c>
      <c r="D36" s="486" t="s">
        <v>15793</v>
      </c>
      <c r="E36" s="958" t="s">
        <v>17882</v>
      </c>
      <c r="F36" s="486" t="s">
        <v>6482</v>
      </c>
      <c r="G36" s="486" t="s">
        <v>10509</v>
      </c>
      <c r="H36" s="486" t="s">
        <v>17956</v>
      </c>
      <c r="I36" s="486" t="s">
        <v>17957</v>
      </c>
      <c r="J36" s="486" t="s">
        <v>17958</v>
      </c>
      <c r="K36" s="486" t="s">
        <v>13528</v>
      </c>
      <c r="L36" s="486" t="s">
        <v>17959</v>
      </c>
      <c r="M36" s="486" t="s">
        <v>17856</v>
      </c>
      <c r="N36" s="486">
        <v>25</v>
      </c>
      <c r="O36" s="486" t="s">
        <v>15800</v>
      </c>
      <c r="P36" s="486" t="s">
        <v>15818</v>
      </c>
      <c r="Q36" s="486" t="s">
        <v>14466</v>
      </c>
      <c r="R36" s="486" t="s">
        <v>4422</v>
      </c>
      <c r="S36" s="956">
        <v>6237.47</v>
      </c>
      <c r="T36" s="958" t="s">
        <v>17857</v>
      </c>
      <c r="U36" s="957">
        <v>45148</v>
      </c>
      <c r="V36" s="957">
        <v>45154</v>
      </c>
      <c r="W36" s="486" t="s">
        <v>17887</v>
      </c>
      <c r="X36" s="486" t="s">
        <v>17888</v>
      </c>
      <c r="Y36" s="486" t="s">
        <v>4420</v>
      </c>
      <c r="Z36" s="486" t="s">
        <v>4420</v>
      </c>
      <c r="AA36" s="957">
        <v>45146</v>
      </c>
      <c r="AB36" s="956">
        <v>6237.47</v>
      </c>
      <c r="AC36" s="486">
        <v>53216</v>
      </c>
      <c r="AD36" s="486">
        <v>551</v>
      </c>
      <c r="AE36" s="486">
        <v>0.2</v>
      </c>
      <c r="AF36" s="486">
        <v>35064</v>
      </c>
      <c r="AG36" s="486">
        <v>76200</v>
      </c>
      <c r="AH36" s="581" t="s">
        <v>17721</v>
      </c>
      <c r="AI36" s="486">
        <v>6238</v>
      </c>
      <c r="AJ36" s="486" t="s">
        <v>17850</v>
      </c>
      <c r="AK36" s="486" t="s">
        <v>12038</v>
      </c>
      <c r="AL36" s="486">
        <v>0</v>
      </c>
      <c r="AM36" s="486" t="s">
        <v>145</v>
      </c>
      <c r="AN36" s="486" t="s">
        <v>39</v>
      </c>
      <c r="AO36" s="486">
        <v>0</v>
      </c>
      <c r="AP36" s="486">
        <v>0</v>
      </c>
    </row>
    <row r="37" spans="1:42">
      <c r="A37" s="485" t="s">
        <v>4589</v>
      </c>
      <c r="B37" s="486" t="str">
        <f>VLOOKUP(A37,'CPPM-PR'!F:F,1,0)</f>
        <v>NRP2303134</v>
      </c>
      <c r="C37" s="486" t="s">
        <v>17960</v>
      </c>
      <c r="D37" s="486" t="s">
        <v>15793</v>
      </c>
      <c r="E37" s="958" t="s">
        <v>17916</v>
      </c>
      <c r="F37" s="486" t="s">
        <v>7952</v>
      </c>
      <c r="G37" s="486" t="s">
        <v>10509</v>
      </c>
      <c r="H37" s="486" t="s">
        <v>17956</v>
      </c>
      <c r="I37" s="486" t="s">
        <v>17957</v>
      </c>
      <c r="J37" s="486" t="s">
        <v>17958</v>
      </c>
      <c r="K37" s="486" t="s">
        <v>13528</v>
      </c>
      <c r="L37" s="486" t="s">
        <v>17959</v>
      </c>
      <c r="M37" s="486" t="s">
        <v>17856</v>
      </c>
      <c r="N37" s="486">
        <v>25</v>
      </c>
      <c r="O37" s="486" t="s">
        <v>15800</v>
      </c>
      <c r="P37" s="486" t="s">
        <v>15818</v>
      </c>
      <c r="Q37" s="486" t="s">
        <v>14466</v>
      </c>
      <c r="R37" s="486" t="s">
        <v>4588</v>
      </c>
      <c r="S37" s="956">
        <v>9530.18</v>
      </c>
      <c r="T37" s="486" t="s">
        <v>17857</v>
      </c>
      <c r="U37" s="957">
        <v>45153</v>
      </c>
      <c r="V37" s="957">
        <v>45174</v>
      </c>
      <c r="W37" s="486" t="s">
        <v>17917</v>
      </c>
      <c r="X37" s="486" t="s">
        <v>17918</v>
      </c>
      <c r="Y37" s="486" t="s">
        <v>4586</v>
      </c>
      <c r="Z37" s="486" t="s">
        <v>4586</v>
      </c>
      <c r="AA37" s="957">
        <v>45146</v>
      </c>
      <c r="AB37" s="956">
        <v>9530.18</v>
      </c>
      <c r="AC37" s="486">
        <v>53457</v>
      </c>
      <c r="AD37" s="486">
        <v>640</v>
      </c>
      <c r="AE37" s="486">
        <v>0.15</v>
      </c>
      <c r="AF37" s="486">
        <v>35064</v>
      </c>
      <c r="AG37" s="486">
        <v>76200</v>
      </c>
      <c r="AH37" s="581" t="s">
        <v>17721</v>
      </c>
      <c r="AI37" s="486">
        <v>9531</v>
      </c>
      <c r="AJ37" s="486" t="s">
        <v>17850</v>
      </c>
      <c r="AK37" s="486" t="s">
        <v>1081</v>
      </c>
      <c r="AL37" s="486" t="s">
        <v>1081</v>
      </c>
      <c r="AM37" s="486" t="s">
        <v>9</v>
      </c>
      <c r="AN37" s="486" t="s">
        <v>17</v>
      </c>
      <c r="AO37" s="486">
        <v>0</v>
      </c>
      <c r="AP37" s="486">
        <v>0</v>
      </c>
    </row>
    <row r="38" spans="1:42">
      <c r="A38" s="485" t="s">
        <v>14026</v>
      </c>
      <c r="B38" s="486" t="str">
        <f>VLOOKUP(A38,'CPPM-PR'!F:F,1,0)</f>
        <v>NRP2303222</v>
      </c>
      <c r="C38" s="486" t="s">
        <v>14029</v>
      </c>
      <c r="D38" s="486" t="s">
        <v>15831</v>
      </c>
      <c r="E38" s="958" t="s">
        <v>14004</v>
      </c>
      <c r="F38" s="486" t="s">
        <v>13155</v>
      </c>
      <c r="G38" s="486" t="s">
        <v>10509</v>
      </c>
      <c r="H38" s="486" t="s">
        <v>17943</v>
      </c>
      <c r="I38" s="486" t="s">
        <v>17865</v>
      </c>
      <c r="J38" s="486" t="s">
        <v>17878</v>
      </c>
      <c r="K38" s="486" t="s">
        <v>13437</v>
      </c>
      <c r="L38" s="486" t="s">
        <v>1081</v>
      </c>
      <c r="M38" s="486" t="s">
        <v>17856</v>
      </c>
      <c r="N38" s="486">
        <v>10</v>
      </c>
      <c r="O38" s="486" t="s">
        <v>16355</v>
      </c>
      <c r="P38" s="486" t="s">
        <v>15818</v>
      </c>
      <c r="Q38" s="486" t="s">
        <v>14466</v>
      </c>
      <c r="R38" s="486" t="s">
        <v>14027</v>
      </c>
      <c r="S38" s="956">
        <v>8506.93</v>
      </c>
      <c r="T38" s="958" t="s">
        <v>17857</v>
      </c>
      <c r="U38" s="957">
        <v>45161</v>
      </c>
      <c r="V38" s="957">
        <v>45169</v>
      </c>
      <c r="W38" s="486" t="s">
        <v>17905</v>
      </c>
      <c r="X38" s="486" t="s">
        <v>17906</v>
      </c>
      <c r="Y38" s="486" t="s">
        <v>14028</v>
      </c>
      <c r="Z38" s="486" t="s">
        <v>14028</v>
      </c>
      <c r="AA38" s="957">
        <v>45160</v>
      </c>
      <c r="AB38" s="956">
        <v>8506.93</v>
      </c>
      <c r="AC38" s="486">
        <v>112011</v>
      </c>
      <c r="AD38" s="486">
        <v>577</v>
      </c>
      <c r="AE38" s="486">
        <v>0.2</v>
      </c>
      <c r="AF38" s="486">
        <v>35064</v>
      </c>
      <c r="AG38" s="486">
        <v>51576</v>
      </c>
      <c r="AH38" s="581" t="s">
        <v>17721</v>
      </c>
      <c r="AI38" s="486">
        <v>8507</v>
      </c>
      <c r="AJ38" s="486" t="s">
        <v>17850</v>
      </c>
      <c r="AK38" s="486" t="s">
        <v>17961</v>
      </c>
      <c r="AL38" s="486">
        <v>0</v>
      </c>
      <c r="AM38" s="486" t="s">
        <v>1081</v>
      </c>
      <c r="AN38" s="486" t="s">
        <v>17850</v>
      </c>
      <c r="AO38" s="486">
        <v>0</v>
      </c>
      <c r="AP38" s="486">
        <v>0</v>
      </c>
    </row>
    <row r="39" spans="1:42">
      <c r="A39" s="485" t="s">
        <v>5024</v>
      </c>
      <c r="B39" s="486" t="str">
        <f>VLOOKUP(A39,'CPPM-PR'!F:F,1,0)</f>
        <v>NRP2303220</v>
      </c>
      <c r="C39" s="486" t="s">
        <v>17962</v>
      </c>
      <c r="D39" s="486" t="s">
        <v>15997</v>
      </c>
      <c r="E39" s="958" t="s">
        <v>17963</v>
      </c>
      <c r="F39" s="486" t="s">
        <v>8127</v>
      </c>
      <c r="G39" s="486" t="s">
        <v>10509</v>
      </c>
      <c r="H39" s="486" t="s">
        <v>17943</v>
      </c>
      <c r="I39" s="486" t="s">
        <v>17865</v>
      </c>
      <c r="J39" s="486" t="s">
        <v>17878</v>
      </c>
      <c r="K39" s="486" t="s">
        <v>13437</v>
      </c>
      <c r="L39" s="486" t="s">
        <v>1081</v>
      </c>
      <c r="M39" s="486" t="s">
        <v>17856</v>
      </c>
      <c r="N39" s="486">
        <v>10</v>
      </c>
      <c r="O39" s="486" t="s">
        <v>15800</v>
      </c>
      <c r="P39" s="486" t="s">
        <v>15818</v>
      </c>
      <c r="Q39" s="486" t="s">
        <v>14466</v>
      </c>
      <c r="R39" s="486" t="s">
        <v>5023</v>
      </c>
      <c r="S39" s="956">
        <v>12375.28</v>
      </c>
      <c r="T39" s="958" t="s">
        <v>17857</v>
      </c>
      <c r="U39" s="957">
        <v>45165</v>
      </c>
      <c r="V39" s="957">
        <v>45167</v>
      </c>
      <c r="W39" s="486" t="s">
        <v>17964</v>
      </c>
      <c r="X39" s="486" t="s">
        <v>17965</v>
      </c>
      <c r="Y39" s="486" t="s">
        <v>5021</v>
      </c>
      <c r="Z39" s="486" t="s">
        <v>1081</v>
      </c>
      <c r="AA39" s="957">
        <v>45160</v>
      </c>
      <c r="AB39" s="956">
        <v>12375.28</v>
      </c>
      <c r="AC39" s="486">
        <v>27569</v>
      </c>
      <c r="AD39" s="486">
        <v>168</v>
      </c>
      <c r="AE39" s="486">
        <v>0.56000000000000005</v>
      </c>
      <c r="AF39" s="486">
        <v>26725</v>
      </c>
      <c r="AG39" s="486">
        <v>50950</v>
      </c>
      <c r="AH39" s="581" t="s">
        <v>17721</v>
      </c>
      <c r="AI39" s="486">
        <v>12376</v>
      </c>
      <c r="AJ39" s="486" t="s">
        <v>17850</v>
      </c>
      <c r="AK39" s="486" t="s">
        <v>1081</v>
      </c>
      <c r="AL39" s="486" t="s">
        <v>1081</v>
      </c>
      <c r="AM39" s="486" t="s">
        <v>1081</v>
      </c>
      <c r="AN39" s="486" t="s">
        <v>17850</v>
      </c>
      <c r="AO39" s="486">
        <v>0</v>
      </c>
      <c r="AP39" s="486">
        <v>0</v>
      </c>
    </row>
    <row r="40" spans="1:42">
      <c r="A40" s="485" t="s">
        <v>4559</v>
      </c>
      <c r="B40" s="486" t="str">
        <f>VLOOKUP(A40,'CPPM-PR'!F:F,1,0)</f>
        <v>NRP2303218</v>
      </c>
      <c r="C40" s="486" t="s">
        <v>17966</v>
      </c>
      <c r="D40" s="486" t="s">
        <v>15862</v>
      </c>
      <c r="E40" s="486" t="s">
        <v>17920</v>
      </c>
      <c r="F40" s="486" t="s">
        <v>7039</v>
      </c>
      <c r="G40" s="486" t="s">
        <v>10509</v>
      </c>
      <c r="H40" s="486" t="s">
        <v>17943</v>
      </c>
      <c r="I40" s="486" t="s">
        <v>17865</v>
      </c>
      <c r="J40" s="486" t="s">
        <v>17878</v>
      </c>
      <c r="K40" s="486" t="s">
        <v>13437</v>
      </c>
      <c r="L40" s="486" t="s">
        <v>1081</v>
      </c>
      <c r="M40" s="486" t="s">
        <v>17856</v>
      </c>
      <c r="N40" s="486">
        <v>10</v>
      </c>
      <c r="O40" s="486" t="s">
        <v>15800</v>
      </c>
      <c r="P40" s="486" t="s">
        <v>15818</v>
      </c>
      <c r="Q40" s="486" t="s">
        <v>14466</v>
      </c>
      <c r="R40" s="486" t="s">
        <v>4558</v>
      </c>
      <c r="S40" s="956">
        <v>29780.46</v>
      </c>
      <c r="T40" s="958" t="s">
        <v>17857</v>
      </c>
      <c r="U40" s="957">
        <v>45164</v>
      </c>
      <c r="V40" s="957">
        <v>45168</v>
      </c>
      <c r="W40" s="486" t="s">
        <v>17922</v>
      </c>
      <c r="X40" s="486" t="s">
        <v>17923</v>
      </c>
      <c r="Y40" s="486" t="s">
        <v>4556</v>
      </c>
      <c r="Z40" s="486" t="s">
        <v>4556</v>
      </c>
      <c r="AA40" s="957">
        <v>45160</v>
      </c>
      <c r="AB40" s="956">
        <v>29780.46</v>
      </c>
      <c r="AC40" s="486">
        <v>6283</v>
      </c>
      <c r="AD40" s="486">
        <v>31</v>
      </c>
      <c r="AE40" s="486">
        <v>1.47</v>
      </c>
      <c r="AF40" s="486">
        <v>26725</v>
      </c>
      <c r="AG40" s="486">
        <v>50950</v>
      </c>
      <c r="AH40" s="581" t="s">
        <v>17721</v>
      </c>
      <c r="AI40" s="486">
        <v>29781</v>
      </c>
      <c r="AJ40" s="486" t="s">
        <v>17850</v>
      </c>
      <c r="AK40" s="486" t="s">
        <v>1081</v>
      </c>
      <c r="AL40" s="486" t="s">
        <v>1081</v>
      </c>
      <c r="AM40" s="486" t="s">
        <v>141</v>
      </c>
      <c r="AN40" s="486" t="s">
        <v>9</v>
      </c>
      <c r="AO40" s="486">
        <v>0</v>
      </c>
      <c r="AP40" s="486">
        <v>0</v>
      </c>
    </row>
    <row r="41" spans="1:42">
      <c r="A41" s="485" t="s">
        <v>1674</v>
      </c>
      <c r="B41" s="486" t="str">
        <f>VLOOKUP(A41,'CPPM-PR'!F:F,1,0)</f>
        <v>NRP2303217</v>
      </c>
      <c r="C41" s="486" t="s">
        <v>17967</v>
      </c>
      <c r="D41" s="486" t="s">
        <v>15812</v>
      </c>
      <c r="E41" s="958" t="s">
        <v>17873</v>
      </c>
      <c r="F41" s="486" t="s">
        <v>7734</v>
      </c>
      <c r="G41" s="486" t="s">
        <v>10509</v>
      </c>
      <c r="H41" s="486" t="s">
        <v>17943</v>
      </c>
      <c r="I41" s="486" t="s">
        <v>17865</v>
      </c>
      <c r="J41" s="486" t="s">
        <v>17878</v>
      </c>
      <c r="K41" s="486" t="s">
        <v>13437</v>
      </c>
      <c r="L41" s="486" t="s">
        <v>1081</v>
      </c>
      <c r="M41" s="486" t="s">
        <v>17856</v>
      </c>
      <c r="N41" s="486">
        <v>10</v>
      </c>
      <c r="O41" s="486" t="s">
        <v>15800</v>
      </c>
      <c r="P41" s="486" t="s">
        <v>15818</v>
      </c>
      <c r="Q41" s="486" t="s">
        <v>14466</v>
      </c>
      <c r="R41" s="486" t="s">
        <v>1673</v>
      </c>
      <c r="S41" s="956">
        <v>20820.73</v>
      </c>
      <c r="T41" s="958" t="s">
        <v>17857</v>
      </c>
      <c r="U41" s="957">
        <v>45161</v>
      </c>
      <c r="V41" s="957">
        <v>45168</v>
      </c>
      <c r="W41" s="486" t="s">
        <v>17875</v>
      </c>
      <c r="X41" s="486" t="s">
        <v>17876</v>
      </c>
      <c r="Y41" s="486" t="s">
        <v>1671</v>
      </c>
      <c r="Z41" s="486" t="s">
        <v>1671</v>
      </c>
      <c r="AA41" s="957">
        <v>45160</v>
      </c>
      <c r="AB41" s="956">
        <v>20820.73</v>
      </c>
      <c r="AC41" s="486">
        <v>18687</v>
      </c>
      <c r="AD41" s="486">
        <v>78</v>
      </c>
      <c r="AE41" s="486">
        <v>0.95</v>
      </c>
      <c r="AF41" s="486">
        <v>24225</v>
      </c>
      <c r="AG41" s="486">
        <v>50950</v>
      </c>
      <c r="AH41" s="581" t="s">
        <v>17721</v>
      </c>
      <c r="AI41" s="486">
        <v>20821</v>
      </c>
      <c r="AJ41" s="486" t="s">
        <v>17850</v>
      </c>
      <c r="AK41" s="486" t="s">
        <v>1669</v>
      </c>
      <c r="AL41" s="486">
        <v>0</v>
      </c>
      <c r="AM41" s="486" t="s">
        <v>141</v>
      </c>
      <c r="AN41" s="486" t="s">
        <v>39</v>
      </c>
      <c r="AO41" s="486">
        <v>0</v>
      </c>
      <c r="AP41" s="486">
        <v>0</v>
      </c>
    </row>
    <row r="42" spans="1:42">
      <c r="A42" s="485" t="s">
        <v>4707</v>
      </c>
      <c r="B42" s="486" t="str">
        <f>VLOOKUP(A42,'CPPM-PR'!F:F,1,0)</f>
        <v>NRP2303238</v>
      </c>
      <c r="C42" s="486" t="s">
        <v>4705</v>
      </c>
      <c r="D42" s="486" t="s">
        <v>15862</v>
      </c>
      <c r="E42" s="958" t="s">
        <v>17935</v>
      </c>
      <c r="F42" s="486" t="s">
        <v>7104</v>
      </c>
      <c r="G42" s="486" t="s">
        <v>10509</v>
      </c>
      <c r="H42" s="486" t="s">
        <v>17968</v>
      </c>
      <c r="I42" s="486" t="s">
        <v>1081</v>
      </c>
      <c r="J42" s="486" t="s">
        <v>1081</v>
      </c>
      <c r="K42" s="486" t="s">
        <v>13528</v>
      </c>
      <c r="L42" s="486" t="s">
        <v>1081</v>
      </c>
      <c r="M42" s="486" t="s">
        <v>17886</v>
      </c>
      <c r="N42" s="486">
        <v>100</v>
      </c>
      <c r="O42" s="486" t="s">
        <v>15800</v>
      </c>
      <c r="P42" s="486" t="s">
        <v>16036</v>
      </c>
      <c r="Q42" s="486" t="s">
        <v>14466</v>
      </c>
      <c r="R42" s="486" t="s">
        <v>4706</v>
      </c>
      <c r="S42" s="956">
        <v>2708.09</v>
      </c>
      <c r="T42" s="958" t="s">
        <v>17857</v>
      </c>
      <c r="U42" s="957">
        <v>45166</v>
      </c>
      <c r="V42" s="957">
        <v>45168</v>
      </c>
      <c r="W42" s="486" t="s">
        <v>17937</v>
      </c>
      <c r="X42" s="486" t="s">
        <v>17938</v>
      </c>
      <c r="Y42" s="486" t="s">
        <v>17969</v>
      </c>
      <c r="Z42" s="486" t="s">
        <v>17969</v>
      </c>
      <c r="AA42" s="957">
        <v>45160</v>
      </c>
      <c r="AB42" s="956">
        <v>2708.09</v>
      </c>
      <c r="AC42" s="486">
        <v>50374</v>
      </c>
      <c r="AD42" s="486">
        <v>404</v>
      </c>
      <c r="AE42" s="486">
        <v>0.27</v>
      </c>
      <c r="AF42" s="486">
        <v>11919.67</v>
      </c>
      <c r="AG42" s="486">
        <v>129920</v>
      </c>
      <c r="AH42" s="581" t="s">
        <v>17721</v>
      </c>
      <c r="AI42" s="486">
        <v>2709</v>
      </c>
      <c r="AJ42" s="486" t="s">
        <v>17850</v>
      </c>
      <c r="AK42" s="486" t="s">
        <v>1081</v>
      </c>
      <c r="AL42" s="486" t="s">
        <v>1081</v>
      </c>
      <c r="AM42" s="486" t="s">
        <v>1081</v>
      </c>
      <c r="AN42" s="486" t="s">
        <v>17850</v>
      </c>
      <c r="AO42" s="486">
        <v>0</v>
      </c>
      <c r="AP42" s="486">
        <v>0</v>
      </c>
    </row>
    <row r="43" spans="1:42">
      <c r="A43" s="485" t="s">
        <v>4699</v>
      </c>
      <c r="B43" s="486" t="str">
        <f>VLOOKUP(A43,'CPPM-PR'!F:F,1,0)</f>
        <v>NRP2303237</v>
      </c>
      <c r="C43" s="486" t="s">
        <v>4697</v>
      </c>
      <c r="D43" s="486" t="s">
        <v>15862</v>
      </c>
      <c r="E43" s="958" t="s">
        <v>17935</v>
      </c>
      <c r="F43" s="486" t="s">
        <v>7104</v>
      </c>
      <c r="G43" s="486" t="s">
        <v>10509</v>
      </c>
      <c r="H43" s="486" t="s">
        <v>17968</v>
      </c>
      <c r="I43" s="486" t="s">
        <v>1081</v>
      </c>
      <c r="J43" s="486" t="s">
        <v>1081</v>
      </c>
      <c r="K43" s="486" t="s">
        <v>13528</v>
      </c>
      <c r="L43" s="486" t="s">
        <v>1081</v>
      </c>
      <c r="M43" s="486" t="s">
        <v>17886</v>
      </c>
      <c r="N43" s="486">
        <v>50</v>
      </c>
      <c r="O43" s="486" t="s">
        <v>15800</v>
      </c>
      <c r="P43" s="486" t="s">
        <v>16036</v>
      </c>
      <c r="Q43" s="486" t="s">
        <v>14466</v>
      </c>
      <c r="R43" s="486" t="s">
        <v>4698</v>
      </c>
      <c r="S43" s="956">
        <v>11194.5</v>
      </c>
      <c r="T43" s="958" t="s">
        <v>17857</v>
      </c>
      <c r="U43" s="957">
        <v>45166</v>
      </c>
      <c r="V43" s="957">
        <v>45168</v>
      </c>
      <c r="W43" s="486" t="s">
        <v>17937</v>
      </c>
      <c r="X43" s="486" t="s">
        <v>17938</v>
      </c>
      <c r="Y43" s="486" t="s">
        <v>4696</v>
      </c>
      <c r="Z43" s="486" t="s">
        <v>4696</v>
      </c>
      <c r="AA43" s="957">
        <v>45160</v>
      </c>
      <c r="AB43" s="956">
        <v>11194.5</v>
      </c>
      <c r="AC43" s="486">
        <v>37295</v>
      </c>
      <c r="AD43" s="486">
        <v>89</v>
      </c>
      <c r="AE43" s="486">
        <v>1.24</v>
      </c>
      <c r="AF43" s="486">
        <v>11919.67</v>
      </c>
      <c r="AG43" s="486">
        <v>116624</v>
      </c>
      <c r="AH43" s="581" t="s">
        <v>17721</v>
      </c>
      <c r="AI43" s="486">
        <v>11195</v>
      </c>
      <c r="AJ43" s="486" t="s">
        <v>17850</v>
      </c>
      <c r="AK43" s="486" t="s">
        <v>1081</v>
      </c>
      <c r="AL43" s="486" t="s">
        <v>1081</v>
      </c>
      <c r="AM43" s="486" t="s">
        <v>141</v>
      </c>
      <c r="AN43" s="486" t="s">
        <v>9</v>
      </c>
      <c r="AO43" s="486">
        <v>0</v>
      </c>
      <c r="AP43" s="486">
        <v>0</v>
      </c>
    </row>
    <row r="44" spans="1:42">
      <c r="A44" s="485" t="s">
        <v>4721</v>
      </c>
      <c r="B44" s="486" t="str">
        <f>VLOOKUP(A44,'CPPM-PR'!F:F,1,0)</f>
        <v>NRP2303234</v>
      </c>
      <c r="C44" s="486" t="s">
        <v>17970</v>
      </c>
      <c r="D44" s="486" t="s">
        <v>15862</v>
      </c>
      <c r="E44" s="958" t="s">
        <v>14013</v>
      </c>
      <c r="F44" s="486" t="s">
        <v>12624</v>
      </c>
      <c r="G44" s="486" t="s">
        <v>10509</v>
      </c>
      <c r="H44" s="486" t="s">
        <v>17901</v>
      </c>
      <c r="I44" s="486" t="s">
        <v>1081</v>
      </c>
      <c r="J44" s="486" t="s">
        <v>17971</v>
      </c>
      <c r="K44" s="486" t="s">
        <v>13528</v>
      </c>
      <c r="L44" s="486" t="s">
        <v>1081</v>
      </c>
      <c r="M44" s="486" t="s">
        <v>17886</v>
      </c>
      <c r="N44" s="486">
        <v>50</v>
      </c>
      <c r="O44" s="486" t="s">
        <v>15800</v>
      </c>
      <c r="P44" s="486" t="s">
        <v>16036</v>
      </c>
      <c r="Q44" s="486" t="s">
        <v>14466</v>
      </c>
      <c r="R44" s="486" t="s">
        <v>4720</v>
      </c>
      <c r="S44" s="956">
        <v>18851.150000000001</v>
      </c>
      <c r="T44" s="958" t="s">
        <v>17857</v>
      </c>
      <c r="U44" s="957">
        <v>45159</v>
      </c>
      <c r="V44" s="957">
        <v>45165</v>
      </c>
      <c r="W44" s="486" t="s">
        <v>17879</v>
      </c>
      <c r="X44" s="486" t="s">
        <v>17880</v>
      </c>
      <c r="Y44" s="486" t="s">
        <v>4718</v>
      </c>
      <c r="Z44" s="486" t="s">
        <v>4718</v>
      </c>
      <c r="AA44" s="957">
        <v>45155</v>
      </c>
      <c r="AB44" s="956">
        <v>18851.150000000001</v>
      </c>
      <c r="AC44" s="486">
        <v>11426</v>
      </c>
      <c r="AD44" s="486">
        <v>77</v>
      </c>
      <c r="AE44" s="486">
        <v>0.62</v>
      </c>
      <c r="AF44" s="486">
        <v>37436</v>
      </c>
      <c r="AG44" s="486">
        <v>102308</v>
      </c>
      <c r="AH44" s="581" t="s">
        <v>17721</v>
      </c>
      <c r="AI44" s="486">
        <v>18852</v>
      </c>
      <c r="AJ44" s="486" t="s">
        <v>17850</v>
      </c>
      <c r="AK44" s="486" t="s">
        <v>1081</v>
      </c>
      <c r="AL44" s="486" t="s">
        <v>1081</v>
      </c>
      <c r="AM44" s="486" t="s">
        <v>9</v>
      </c>
      <c r="AN44" s="486" t="s">
        <v>17</v>
      </c>
      <c r="AO44" s="486">
        <v>0</v>
      </c>
      <c r="AP44" s="486">
        <v>0</v>
      </c>
    </row>
    <row r="45" spans="1:42">
      <c r="A45" s="485" t="s">
        <v>4834</v>
      </c>
      <c r="B45" s="486" t="str">
        <f>VLOOKUP(A45,'CPPM-PR'!F:F,1,0)</f>
        <v>NRP2303227</v>
      </c>
      <c r="C45" s="486" t="s">
        <v>17972</v>
      </c>
      <c r="D45" s="486" t="s">
        <v>15793</v>
      </c>
      <c r="E45" s="958" t="s">
        <v>17916</v>
      </c>
      <c r="F45" s="486" t="s">
        <v>11972</v>
      </c>
      <c r="G45" s="486" t="s">
        <v>10509</v>
      </c>
      <c r="H45" s="486" t="s">
        <v>17973</v>
      </c>
      <c r="I45" s="486" t="s">
        <v>17951</v>
      </c>
      <c r="J45" s="486" t="s">
        <v>17974</v>
      </c>
      <c r="K45" s="486" t="s">
        <v>13528</v>
      </c>
      <c r="L45" s="486" t="s">
        <v>1081</v>
      </c>
      <c r="M45" s="486" t="s">
        <v>17869</v>
      </c>
      <c r="N45" s="486">
        <v>4</v>
      </c>
      <c r="O45" s="486" t="s">
        <v>15800</v>
      </c>
      <c r="P45" s="486" t="s">
        <v>16036</v>
      </c>
      <c r="Q45" s="486" t="s">
        <v>14466</v>
      </c>
      <c r="R45" s="486" t="s">
        <v>4833</v>
      </c>
      <c r="S45" s="956">
        <v>2935.97</v>
      </c>
      <c r="T45" s="486" t="s">
        <v>17857</v>
      </c>
      <c r="U45" s="957">
        <v>45163</v>
      </c>
      <c r="V45" s="957">
        <v>45176</v>
      </c>
      <c r="W45" s="486" t="s">
        <v>17917</v>
      </c>
      <c r="X45" s="486" t="s">
        <v>17918</v>
      </c>
      <c r="Y45" s="486" t="s">
        <v>4831</v>
      </c>
      <c r="Z45" s="486" t="s">
        <v>4831</v>
      </c>
      <c r="AA45" s="957">
        <v>45155</v>
      </c>
      <c r="AB45" s="956">
        <v>2935.97</v>
      </c>
      <c r="AC45" s="486">
        <v>26414</v>
      </c>
      <c r="AD45" s="486">
        <v>1020</v>
      </c>
      <c r="AE45" s="486">
        <v>0.1</v>
      </c>
      <c r="AF45" s="486">
        <v>35064</v>
      </c>
      <c r="AG45" s="486">
        <v>17270</v>
      </c>
      <c r="AH45" s="581" t="s">
        <v>17721</v>
      </c>
      <c r="AI45" s="486">
        <v>2936</v>
      </c>
      <c r="AJ45" s="486" t="s">
        <v>17850</v>
      </c>
      <c r="AK45" s="486" t="s">
        <v>1081</v>
      </c>
      <c r="AL45" s="486" t="s">
        <v>1081</v>
      </c>
      <c r="AM45" s="486" t="s">
        <v>1081</v>
      </c>
      <c r="AN45" s="486" t="s">
        <v>17850</v>
      </c>
      <c r="AO45" s="486">
        <v>0</v>
      </c>
      <c r="AP45" s="486">
        <v>0</v>
      </c>
    </row>
    <row r="46" spans="1:42">
      <c r="A46" s="485" t="s">
        <v>14030</v>
      </c>
      <c r="B46" s="486" t="str">
        <f>VLOOKUP(A46,'CPPM-PR'!F:F,1,0)</f>
        <v>NRP2303213</v>
      </c>
      <c r="C46" s="486" t="s">
        <v>14033</v>
      </c>
      <c r="D46" s="486" t="s">
        <v>15862</v>
      </c>
      <c r="E46" s="958" t="s">
        <v>14013</v>
      </c>
      <c r="F46" s="486" t="s">
        <v>7705</v>
      </c>
      <c r="G46" s="486" t="s">
        <v>10509</v>
      </c>
      <c r="H46" s="486" t="s">
        <v>17921</v>
      </c>
      <c r="I46" s="486" t="s">
        <v>1081</v>
      </c>
      <c r="J46" s="486" t="s">
        <v>1081</v>
      </c>
      <c r="K46" s="486" t="s">
        <v>13528</v>
      </c>
      <c r="L46" s="486" t="s">
        <v>1081</v>
      </c>
      <c r="M46" s="486" t="s">
        <v>17904</v>
      </c>
      <c r="N46" s="486">
        <v>500</v>
      </c>
      <c r="O46" s="486" t="s">
        <v>15800</v>
      </c>
      <c r="P46" s="486" t="s">
        <v>17870</v>
      </c>
      <c r="Q46" s="486" t="s">
        <v>16024</v>
      </c>
      <c r="R46" s="486" t="s">
        <v>14031</v>
      </c>
      <c r="S46" s="956">
        <v>15221.99</v>
      </c>
      <c r="T46" s="958" t="s">
        <v>17857</v>
      </c>
      <c r="U46" s="957">
        <v>45154</v>
      </c>
      <c r="V46" s="957">
        <v>45160</v>
      </c>
      <c r="W46" s="486" t="s">
        <v>17879</v>
      </c>
      <c r="X46" s="486" t="s">
        <v>17880</v>
      </c>
      <c r="Y46" s="486" t="s">
        <v>14032</v>
      </c>
      <c r="Z46" s="486" t="s">
        <v>14032</v>
      </c>
      <c r="AA46" s="957">
        <v>45154</v>
      </c>
      <c r="AB46" s="956">
        <v>15221.99</v>
      </c>
      <c r="AC46" s="486">
        <v>62805</v>
      </c>
      <c r="AD46" s="486">
        <v>206</v>
      </c>
      <c r="AE46" s="486">
        <v>0.52</v>
      </c>
      <c r="AF46" s="486">
        <v>35064</v>
      </c>
      <c r="AG46" s="486">
        <v>326268</v>
      </c>
      <c r="AH46" s="581" t="s">
        <v>17721</v>
      </c>
      <c r="AI46" s="486">
        <v>15222</v>
      </c>
      <c r="AJ46" s="486" t="s">
        <v>17850</v>
      </c>
      <c r="AK46" s="486" t="s">
        <v>1081</v>
      </c>
      <c r="AL46" s="486" t="s">
        <v>1081</v>
      </c>
      <c r="AM46" s="486" t="s">
        <v>1081</v>
      </c>
      <c r="AN46" s="486" t="s">
        <v>17850</v>
      </c>
      <c r="AO46" s="486">
        <v>0</v>
      </c>
      <c r="AP46" s="486">
        <v>0</v>
      </c>
    </row>
    <row r="47" spans="1:42">
      <c r="A47" s="485" t="s">
        <v>4047</v>
      </c>
      <c r="B47" s="486" t="str">
        <f>VLOOKUP(A47,'CPPM-PR'!F:F,1,0)</f>
        <v>NRP2303201</v>
      </c>
      <c r="C47" s="486" t="s">
        <v>4045</v>
      </c>
      <c r="D47" s="486" t="s">
        <v>15812</v>
      </c>
      <c r="E47" s="486" t="s">
        <v>17852</v>
      </c>
      <c r="F47" s="486" t="s">
        <v>6448</v>
      </c>
      <c r="G47" s="486" t="s">
        <v>10509</v>
      </c>
      <c r="H47" s="486" t="s">
        <v>17921</v>
      </c>
      <c r="I47" s="486" t="s">
        <v>17868</v>
      </c>
      <c r="J47" s="486" t="s">
        <v>1081</v>
      </c>
      <c r="K47" s="486" t="s">
        <v>13528</v>
      </c>
      <c r="L47" s="486" t="s">
        <v>1081</v>
      </c>
      <c r="M47" s="486" t="s">
        <v>17904</v>
      </c>
      <c r="N47" s="486">
        <v>500</v>
      </c>
      <c r="O47" s="486" t="s">
        <v>15800</v>
      </c>
      <c r="P47" s="486" t="s">
        <v>17870</v>
      </c>
      <c r="Q47" s="486" t="s">
        <v>16024</v>
      </c>
      <c r="R47" s="486" t="s">
        <v>4046</v>
      </c>
      <c r="S47" s="956">
        <v>18564</v>
      </c>
      <c r="T47" s="958" t="s">
        <v>17857</v>
      </c>
      <c r="U47" s="957">
        <v>45161</v>
      </c>
      <c r="V47" s="957">
        <v>45169</v>
      </c>
      <c r="W47" s="486" t="s">
        <v>17858</v>
      </c>
      <c r="X47" s="486" t="s">
        <v>17859</v>
      </c>
      <c r="Y47" s="486" t="s">
        <v>4044</v>
      </c>
      <c r="Z47" s="486" t="s">
        <v>4044</v>
      </c>
      <c r="AA47" s="957">
        <v>45153</v>
      </c>
      <c r="AB47" s="956">
        <v>18564</v>
      </c>
      <c r="AC47" s="486">
        <v>230877</v>
      </c>
      <c r="AD47" s="486">
        <v>539</v>
      </c>
      <c r="AE47" s="486">
        <v>0.2</v>
      </c>
      <c r="AF47" s="486">
        <v>108756</v>
      </c>
      <c r="AG47" s="486">
        <v>326268</v>
      </c>
      <c r="AH47" s="581" t="s">
        <v>17721</v>
      </c>
      <c r="AI47" s="486">
        <v>18564</v>
      </c>
      <c r="AJ47" s="486" t="s">
        <v>17924</v>
      </c>
      <c r="AK47" s="486" t="s">
        <v>10770</v>
      </c>
      <c r="AL47" s="486">
        <v>0</v>
      </c>
      <c r="AM47" s="486" t="s">
        <v>9</v>
      </c>
      <c r="AN47" s="486" t="s">
        <v>176</v>
      </c>
      <c r="AO47" s="486">
        <v>1003677761</v>
      </c>
      <c r="AP47" s="486">
        <v>0</v>
      </c>
    </row>
    <row r="48" spans="1:42">
      <c r="A48" s="485" t="s">
        <v>4937</v>
      </c>
      <c r="B48" s="486" t="str">
        <f>VLOOKUP(A48,'CPPM-PR'!F:F,1,0)</f>
        <v>NRP2303283</v>
      </c>
      <c r="C48" s="486" t="s">
        <v>17975</v>
      </c>
      <c r="D48" s="486" t="s">
        <v>15862</v>
      </c>
      <c r="E48" s="958" t="s">
        <v>14013</v>
      </c>
      <c r="F48" s="486" t="s">
        <v>7705</v>
      </c>
      <c r="G48" s="486" t="s">
        <v>10509</v>
      </c>
      <c r="H48" s="486" t="s">
        <v>17901</v>
      </c>
      <c r="I48" s="486" t="s">
        <v>1081</v>
      </c>
      <c r="J48" s="486" t="s">
        <v>17959</v>
      </c>
      <c r="K48" s="486" t="s">
        <v>13528</v>
      </c>
      <c r="L48" s="486" t="s">
        <v>17959</v>
      </c>
      <c r="M48" s="486" t="s">
        <v>17886</v>
      </c>
      <c r="N48" s="486">
        <v>10</v>
      </c>
      <c r="O48" s="486" t="s">
        <v>15800</v>
      </c>
      <c r="P48" s="486" t="s">
        <v>16036</v>
      </c>
      <c r="Q48" s="486" t="s">
        <v>14466</v>
      </c>
      <c r="R48" s="486" t="s">
        <v>4936</v>
      </c>
      <c r="S48" s="956">
        <v>13318.44</v>
      </c>
      <c r="T48" s="958" t="s">
        <v>17857</v>
      </c>
      <c r="U48" s="957">
        <v>45160</v>
      </c>
      <c r="V48" s="957">
        <v>45167</v>
      </c>
      <c r="W48" s="486" t="s">
        <v>17879</v>
      </c>
      <c r="X48" s="486" t="s">
        <v>17880</v>
      </c>
      <c r="Y48" s="486" t="s">
        <v>4934</v>
      </c>
      <c r="Z48" s="486" t="s">
        <v>4934</v>
      </c>
      <c r="AA48" s="957">
        <v>45160</v>
      </c>
      <c r="AB48" s="956">
        <v>13318.44</v>
      </c>
      <c r="AC48" s="486">
        <v>64851</v>
      </c>
      <c r="AD48" s="486">
        <v>238</v>
      </c>
      <c r="AE48" s="486">
        <v>0.46</v>
      </c>
      <c r="AF48" s="486">
        <v>35064</v>
      </c>
      <c r="AG48" s="486">
        <v>115592</v>
      </c>
      <c r="AH48" s="581" t="s">
        <v>17721</v>
      </c>
      <c r="AI48" s="486">
        <v>13319</v>
      </c>
      <c r="AJ48" s="486" t="s">
        <v>17850</v>
      </c>
      <c r="AK48" s="486" t="s">
        <v>1081</v>
      </c>
      <c r="AL48" s="486" t="s">
        <v>1081</v>
      </c>
      <c r="AM48" s="486" t="s">
        <v>1081</v>
      </c>
      <c r="AN48" s="486" t="s">
        <v>17850</v>
      </c>
      <c r="AO48" s="486">
        <v>0</v>
      </c>
      <c r="AP48" s="486">
        <v>0</v>
      </c>
    </row>
    <row r="49" spans="1:42">
      <c r="A49" s="485" t="s">
        <v>5064</v>
      </c>
      <c r="B49" s="486" t="str">
        <f>VLOOKUP(A49,'CPPM-PR'!F:F,1,0)</f>
        <v>NRP2303282</v>
      </c>
      <c r="C49" s="486" t="s">
        <v>5062</v>
      </c>
      <c r="D49" s="486" t="s">
        <v>15812</v>
      </c>
      <c r="E49" s="486" t="s">
        <v>17852</v>
      </c>
      <c r="F49" s="486" t="s">
        <v>6413</v>
      </c>
      <c r="G49" s="486" t="s">
        <v>10509</v>
      </c>
      <c r="H49" s="486" t="s">
        <v>17901</v>
      </c>
      <c r="I49" s="486" t="s">
        <v>1081</v>
      </c>
      <c r="J49" s="486" t="s">
        <v>17959</v>
      </c>
      <c r="K49" s="486" t="s">
        <v>13528</v>
      </c>
      <c r="L49" s="486" t="s">
        <v>1081</v>
      </c>
      <c r="M49" s="486" t="s">
        <v>17886</v>
      </c>
      <c r="N49" s="486">
        <v>10</v>
      </c>
      <c r="O49" s="486" t="s">
        <v>15800</v>
      </c>
      <c r="P49" s="486" t="s">
        <v>16036</v>
      </c>
      <c r="Q49" s="486" t="s">
        <v>14466</v>
      </c>
      <c r="R49" s="486" t="s">
        <v>5063</v>
      </c>
      <c r="S49" s="956">
        <v>9060</v>
      </c>
      <c r="T49" s="486" t="s">
        <v>17847</v>
      </c>
      <c r="U49" s="957">
        <v>45176</v>
      </c>
      <c r="V49" s="486">
        <v>0</v>
      </c>
      <c r="W49" s="486" t="s">
        <v>17848</v>
      </c>
      <c r="X49" s="486" t="s">
        <v>17849</v>
      </c>
      <c r="Y49" s="486" t="s">
        <v>5061</v>
      </c>
      <c r="Z49" s="486" t="s">
        <v>5061</v>
      </c>
      <c r="AA49" s="957">
        <v>45160</v>
      </c>
      <c r="AB49" s="956">
        <v>9060</v>
      </c>
      <c r="AC49" s="486">
        <v>108622</v>
      </c>
      <c r="AD49" s="486">
        <v>539</v>
      </c>
      <c r="AE49" s="486">
        <v>0.21</v>
      </c>
      <c r="AF49" s="486">
        <v>52424</v>
      </c>
      <c r="AG49" s="486">
        <v>141272</v>
      </c>
      <c r="AH49" s="581">
        <v>0</v>
      </c>
      <c r="AI49" s="486">
        <v>0</v>
      </c>
      <c r="AJ49" s="486" t="s">
        <v>14311</v>
      </c>
      <c r="AK49" s="486" t="s">
        <v>1081</v>
      </c>
      <c r="AL49" s="486" t="s">
        <v>1081</v>
      </c>
      <c r="AM49" s="486" t="s">
        <v>1081</v>
      </c>
      <c r="AN49" s="486" t="s">
        <v>14311</v>
      </c>
      <c r="AO49" s="486">
        <v>0</v>
      </c>
      <c r="AP49" s="486">
        <v>0</v>
      </c>
    </row>
  </sheetData>
  <autoFilter ref="A3:T3" xr:uid="{39C00F1A-D9C6-426E-917E-68DEFECCC538}"/>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F50B0-22E3-41BB-9D4A-F68C4AB48A5D}">
  <dimension ref="A1:BY330"/>
  <sheetViews>
    <sheetView workbookViewId="0">
      <pane xSplit="4" ySplit="3" topLeftCell="E4" activePane="bottomRight" state="frozen"/>
      <selection pane="bottomRight" activeCell="A2" sqref="A2"/>
      <selection pane="bottomLeft"/>
      <selection pane="topRight"/>
    </sheetView>
  </sheetViews>
  <sheetFormatPr defaultRowHeight="15"/>
  <cols>
    <col min="2" max="3" width="17.28515625" customWidth="1"/>
    <col min="4" max="4" width="51.7109375" customWidth="1"/>
    <col min="9" max="9" width="10.42578125" bestFit="1" customWidth="1"/>
    <col min="11" max="11" width="9.28515625" bestFit="1" customWidth="1"/>
    <col min="13" max="14" width="11.42578125" bestFit="1" customWidth="1"/>
    <col min="15" max="15" width="12.42578125" bestFit="1" customWidth="1"/>
    <col min="17" max="17" width="9.28515625" bestFit="1" customWidth="1"/>
    <col min="27" max="27" width="12.42578125" bestFit="1" customWidth="1"/>
    <col min="32" max="32" width="18.5703125" customWidth="1"/>
    <col min="34" max="34" width="9.85546875" bestFit="1" customWidth="1"/>
    <col min="45" max="45" width="9.28515625" bestFit="1" customWidth="1"/>
    <col min="49" max="49" width="10.140625" bestFit="1" customWidth="1"/>
    <col min="51" max="51" width="10.140625" bestFit="1" customWidth="1"/>
    <col min="52" max="52" width="10.85546875" bestFit="1" customWidth="1"/>
    <col min="55" max="55" width="10.85546875" bestFit="1" customWidth="1"/>
    <col min="60" max="60" width="10.85546875" bestFit="1" customWidth="1"/>
  </cols>
  <sheetData>
    <row r="1" spans="1:77">
      <c r="A1" t="s">
        <v>17976</v>
      </c>
    </row>
    <row r="2" spans="1:77">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77">
      <c r="A3" s="142" t="s">
        <v>97</v>
      </c>
      <c r="B3" s="143" t="s">
        <v>15444</v>
      </c>
      <c r="C3" s="143" t="s">
        <v>17977</v>
      </c>
      <c r="D3" s="143" t="s">
        <v>15445</v>
      </c>
      <c r="E3" s="143" t="s">
        <v>15702</v>
      </c>
      <c r="F3" s="143" t="s">
        <v>15703</v>
      </c>
      <c r="G3" s="143" t="s">
        <v>15704</v>
      </c>
      <c r="H3" s="143" t="s">
        <v>15705</v>
      </c>
      <c r="I3" s="143" t="s">
        <v>15446</v>
      </c>
      <c r="J3" s="143" t="s">
        <v>15706</v>
      </c>
      <c r="K3" s="143" t="s">
        <v>15708</v>
      </c>
      <c r="L3" s="143" t="s">
        <v>15709</v>
      </c>
      <c r="M3" s="143" t="s">
        <v>15710</v>
      </c>
      <c r="N3" s="143" t="s">
        <v>15447</v>
      </c>
      <c r="O3" s="143" t="s">
        <v>15711</v>
      </c>
      <c r="P3" s="143" t="s">
        <v>15714</v>
      </c>
      <c r="Q3" s="143" t="s">
        <v>15718</v>
      </c>
      <c r="R3" s="143" t="s">
        <v>15719</v>
      </c>
      <c r="S3" s="143" t="s">
        <v>15720</v>
      </c>
      <c r="T3" s="143" t="s">
        <v>15721</v>
      </c>
      <c r="U3" s="143" t="s">
        <v>15722</v>
      </c>
      <c r="V3" s="143" t="s">
        <v>15723</v>
      </c>
      <c r="W3" s="143" t="s">
        <v>15448</v>
      </c>
      <c r="X3" s="143" t="s">
        <v>15449</v>
      </c>
      <c r="Y3" s="143" t="s">
        <v>15725</v>
      </c>
      <c r="Z3" s="143" t="s">
        <v>17978</v>
      </c>
      <c r="AA3" s="143" t="s">
        <v>17979</v>
      </c>
      <c r="AB3" s="143" t="s">
        <v>15713</v>
      </c>
      <c r="AC3" s="143" t="s">
        <v>17980</v>
      </c>
      <c r="AD3" s="143" t="s">
        <v>17981</v>
      </c>
      <c r="AE3" s="143" t="s">
        <v>17982</v>
      </c>
      <c r="AF3" s="143" t="s">
        <v>17983</v>
      </c>
      <c r="AG3" s="143" t="s">
        <v>17984</v>
      </c>
      <c r="AH3" s="936" t="s">
        <v>17985</v>
      </c>
      <c r="AI3" s="143" t="s">
        <v>17986</v>
      </c>
      <c r="AJ3" s="143" t="s">
        <v>17987</v>
      </c>
      <c r="AK3" s="143" t="s">
        <v>17988</v>
      </c>
      <c r="AL3" s="143" t="s">
        <v>17989</v>
      </c>
      <c r="AM3" s="143" t="s">
        <v>17990</v>
      </c>
      <c r="AN3" s="143" t="s">
        <v>691</v>
      </c>
      <c r="AO3" s="143" t="s">
        <v>17991</v>
      </c>
      <c r="AP3" s="143" t="s">
        <v>17992</v>
      </c>
      <c r="AQ3" s="143" t="s">
        <v>17993</v>
      </c>
      <c r="AR3" s="143" t="s">
        <v>17994</v>
      </c>
      <c r="AS3" s="937" t="s">
        <v>17504</v>
      </c>
      <c r="AT3" s="937" t="s">
        <v>538</v>
      </c>
      <c r="AU3" s="937" t="s">
        <v>17505</v>
      </c>
      <c r="AV3" s="937" t="s">
        <v>17506</v>
      </c>
      <c r="AW3" s="937" t="s">
        <v>17507</v>
      </c>
      <c r="AX3" s="937" t="s">
        <v>17508</v>
      </c>
      <c r="AY3" s="937" t="s">
        <v>17509</v>
      </c>
      <c r="AZ3" s="937" t="s">
        <v>17510</v>
      </c>
      <c r="BA3" s="937" t="s">
        <v>17511</v>
      </c>
      <c r="BB3" s="937" t="s">
        <v>17512</v>
      </c>
      <c r="BC3" s="937" t="s">
        <v>17513</v>
      </c>
      <c r="BD3" s="143" t="s">
        <v>17995</v>
      </c>
      <c r="BE3" s="143" t="s">
        <v>17996</v>
      </c>
      <c r="BF3" s="143" t="s">
        <v>17997</v>
      </c>
      <c r="BG3" s="143" t="s">
        <v>17998</v>
      </c>
      <c r="BH3" s="145" t="s">
        <v>17999</v>
      </c>
    </row>
    <row r="4" spans="1:77">
      <c r="A4" s="938" t="s">
        <v>18000</v>
      </c>
      <c r="B4" s="80" t="s">
        <v>13285</v>
      </c>
      <c r="C4" s="80" t="str">
        <f>VLOOKUP(B4,'CPPM-PR'!F4:F3258,1,0)</f>
        <v>GOV2305394</v>
      </c>
      <c r="D4" s="80" t="s">
        <v>13289</v>
      </c>
      <c r="E4" s="80">
        <v>561665</v>
      </c>
      <c r="F4" s="80">
        <v>592654</v>
      </c>
      <c r="G4" s="80" t="s">
        <v>15827</v>
      </c>
      <c r="H4" s="80" t="s">
        <v>15828</v>
      </c>
      <c r="I4" s="80" t="s">
        <v>512</v>
      </c>
      <c r="J4" s="80" t="s">
        <v>2609</v>
      </c>
      <c r="K4" s="80">
        <v>0</v>
      </c>
      <c r="L4" s="80">
        <v>2023</v>
      </c>
      <c r="M4" s="939">
        <v>45233</v>
      </c>
      <c r="N4" s="939">
        <v>45204</v>
      </c>
      <c r="O4" s="940">
        <v>0</v>
      </c>
      <c r="P4" s="80" t="s">
        <v>15788</v>
      </c>
      <c r="Q4" s="80" t="s">
        <v>15788</v>
      </c>
      <c r="R4" s="80" t="s">
        <v>18001</v>
      </c>
      <c r="S4" s="80" t="s">
        <v>18002</v>
      </c>
      <c r="T4" s="80" t="s">
        <v>18003</v>
      </c>
      <c r="U4" s="80" t="s">
        <v>18002</v>
      </c>
      <c r="V4" s="80" t="s">
        <v>15812</v>
      </c>
      <c r="W4" s="80" t="s">
        <v>54</v>
      </c>
      <c r="X4" s="80" t="s">
        <v>6377</v>
      </c>
      <c r="Y4" s="80" t="s">
        <v>10509</v>
      </c>
      <c r="Z4" s="80" t="s">
        <v>18004</v>
      </c>
      <c r="AA4" s="80" t="s">
        <v>18005</v>
      </c>
      <c r="AB4" s="80" t="s">
        <v>15089</v>
      </c>
      <c r="AC4" s="80"/>
      <c r="AD4" s="80"/>
      <c r="AE4" s="80" t="s">
        <v>18006</v>
      </c>
      <c r="AF4" s="80" t="s">
        <v>13287</v>
      </c>
      <c r="AG4" s="80" t="s">
        <v>13286</v>
      </c>
      <c r="AH4" s="941">
        <v>21428</v>
      </c>
      <c r="AI4" s="80" t="s">
        <v>289</v>
      </c>
      <c r="AJ4" s="80"/>
      <c r="AK4" s="80"/>
      <c r="AL4" s="80" t="e">
        <v>#N/A</v>
      </c>
      <c r="AM4" s="80" t="e">
        <v>#N/A</v>
      </c>
      <c r="AN4" s="80"/>
      <c r="AO4" s="80"/>
      <c r="AP4" s="80"/>
      <c r="AQ4" s="80"/>
      <c r="AR4" s="80"/>
      <c r="AS4" s="80">
        <v>21428</v>
      </c>
      <c r="AT4" s="80" t="s">
        <v>13286</v>
      </c>
      <c r="AU4" s="80" t="s">
        <v>289</v>
      </c>
      <c r="AV4" s="80" t="s">
        <v>17537</v>
      </c>
      <c r="AW4" s="72">
        <v>45161</v>
      </c>
      <c r="AX4" s="80" t="s">
        <v>444</v>
      </c>
      <c r="AY4" s="72">
        <v>45169</v>
      </c>
      <c r="AZ4" s="941">
        <v>14878</v>
      </c>
      <c r="BA4" s="80">
        <v>645</v>
      </c>
      <c r="BB4" s="80">
        <v>0.15</v>
      </c>
      <c r="BC4" s="941">
        <v>27463</v>
      </c>
      <c r="BD4" s="80" t="e">
        <v>#N/A</v>
      </c>
      <c r="BE4" s="80"/>
      <c r="BF4" s="80" t="s">
        <v>18007</v>
      </c>
      <c r="BG4" s="80" t="s">
        <v>18008</v>
      </c>
      <c r="BH4" s="942">
        <v>209480</v>
      </c>
      <c r="BY4" t="s">
        <v>18009</v>
      </c>
    </row>
    <row r="5" spans="1:77">
      <c r="A5" s="866" t="s">
        <v>18000</v>
      </c>
      <c r="B5" s="87" t="s">
        <v>13290</v>
      </c>
      <c r="C5" s="80" t="str">
        <f>VLOOKUP(B5,'CPPM-PR'!F5:F3259,1,0)</f>
        <v>GOV2305379</v>
      </c>
      <c r="D5" s="87" t="s">
        <v>13293</v>
      </c>
      <c r="E5" s="87">
        <v>561628</v>
      </c>
      <c r="F5" s="87">
        <v>592614</v>
      </c>
      <c r="G5" s="87" t="s">
        <v>15827</v>
      </c>
      <c r="H5" s="87" t="s">
        <v>15828</v>
      </c>
      <c r="I5" s="87" t="s">
        <v>512</v>
      </c>
      <c r="J5" s="87" t="s">
        <v>2609</v>
      </c>
      <c r="K5" s="87" t="s">
        <v>16770</v>
      </c>
      <c r="L5" s="87">
        <v>2023</v>
      </c>
      <c r="M5" s="87" t="s">
        <v>18010</v>
      </c>
      <c r="N5" s="87" t="s">
        <v>2964</v>
      </c>
      <c r="O5" s="87" t="s">
        <v>2821</v>
      </c>
      <c r="P5" s="87" t="s">
        <v>15788</v>
      </c>
      <c r="Q5" s="87" t="s">
        <v>15788</v>
      </c>
      <c r="R5" s="87" t="s">
        <v>18001</v>
      </c>
      <c r="S5" s="87" t="s">
        <v>18011</v>
      </c>
      <c r="T5" s="87" t="s">
        <v>18012</v>
      </c>
      <c r="U5" s="87" t="s">
        <v>18013</v>
      </c>
      <c r="V5" s="87" t="s">
        <v>15812</v>
      </c>
      <c r="W5" s="87" t="s">
        <v>54</v>
      </c>
      <c r="X5" s="87" t="s">
        <v>13294</v>
      </c>
      <c r="Y5" s="87" t="s">
        <v>10509</v>
      </c>
      <c r="Z5" s="87" t="s">
        <v>18014</v>
      </c>
      <c r="AA5" s="943">
        <v>45209</v>
      </c>
      <c r="AB5" s="87" t="s">
        <v>15089</v>
      </c>
      <c r="AC5" s="87"/>
      <c r="AD5" s="87"/>
      <c r="AE5" s="87" t="s">
        <v>18006</v>
      </c>
      <c r="AF5" s="87" t="s">
        <v>13292</v>
      </c>
      <c r="AG5" s="87" t="s">
        <v>13291</v>
      </c>
      <c r="AH5" s="944">
        <v>8878.4599999999991</v>
      </c>
      <c r="AI5" s="87" t="s">
        <v>289</v>
      </c>
      <c r="AJ5" s="87"/>
      <c r="AK5" s="87"/>
      <c r="AL5" s="87" t="e">
        <v>#N/A</v>
      </c>
      <c r="AM5" s="87" t="e">
        <v>#N/A</v>
      </c>
      <c r="AN5" s="87"/>
      <c r="AO5" s="87"/>
      <c r="AP5" s="87"/>
      <c r="AQ5" s="87"/>
      <c r="AR5" s="87"/>
      <c r="AS5" s="87">
        <v>8878.4599999999991</v>
      </c>
      <c r="AT5" s="87" t="s">
        <v>13291</v>
      </c>
      <c r="AU5" s="87" t="s">
        <v>289</v>
      </c>
      <c r="AV5" s="87" t="s">
        <v>17539</v>
      </c>
      <c r="AW5" s="71">
        <v>45155</v>
      </c>
      <c r="AX5" s="87" t="s">
        <v>444</v>
      </c>
      <c r="AY5" s="71">
        <v>45163</v>
      </c>
      <c r="AZ5" s="944">
        <v>6116</v>
      </c>
      <c r="BA5" s="87">
        <v>62</v>
      </c>
      <c r="BB5" s="87">
        <v>1.1299999999999999</v>
      </c>
      <c r="BC5" s="944">
        <v>9767</v>
      </c>
      <c r="BD5" s="87" t="e">
        <v>#N/A</v>
      </c>
      <c r="BE5" s="87"/>
      <c r="BF5" s="87" t="s">
        <v>18015</v>
      </c>
      <c r="BG5" s="87" t="s">
        <v>18016</v>
      </c>
      <c r="BH5" s="945">
        <v>97268</v>
      </c>
    </row>
    <row r="6" spans="1:77">
      <c r="A6" s="938" t="s">
        <v>18000</v>
      </c>
      <c r="B6" s="80" t="s">
        <v>13295</v>
      </c>
      <c r="C6" s="80" t="str">
        <f>VLOOKUP(B6,'CPPM-PR'!F6:F3260,1,0)</f>
        <v>GOV2305372</v>
      </c>
      <c r="D6" s="80" t="s">
        <v>13298</v>
      </c>
      <c r="E6" s="80">
        <v>561666</v>
      </c>
      <c r="F6" s="80">
        <v>592613</v>
      </c>
      <c r="G6" s="80" t="s">
        <v>15827</v>
      </c>
      <c r="H6" s="80" t="s">
        <v>15828</v>
      </c>
      <c r="I6" s="80" t="s">
        <v>512</v>
      </c>
      <c r="J6" s="80" t="s">
        <v>2609</v>
      </c>
      <c r="K6" s="80">
        <v>0</v>
      </c>
      <c r="L6" s="80">
        <v>2023</v>
      </c>
      <c r="M6" s="939">
        <v>45240</v>
      </c>
      <c r="N6" s="80" t="s">
        <v>3069</v>
      </c>
      <c r="O6" s="940">
        <v>0</v>
      </c>
      <c r="P6" s="80" t="s">
        <v>15788</v>
      </c>
      <c r="Q6" s="80" t="s">
        <v>15788</v>
      </c>
      <c r="R6" s="80" t="s">
        <v>18001</v>
      </c>
      <c r="S6" s="80" t="s">
        <v>18017</v>
      </c>
      <c r="T6" s="80" t="s">
        <v>18018</v>
      </c>
      <c r="U6" s="80" t="s">
        <v>18017</v>
      </c>
      <c r="V6" s="80" t="s">
        <v>15812</v>
      </c>
      <c r="W6" s="80" t="s">
        <v>54</v>
      </c>
      <c r="X6" s="80" t="s">
        <v>6432</v>
      </c>
      <c r="Y6" s="80" t="s">
        <v>10509</v>
      </c>
      <c r="Z6" s="80" t="s">
        <v>18014</v>
      </c>
      <c r="AA6" s="939">
        <v>45209</v>
      </c>
      <c r="AB6" s="80" t="s">
        <v>15089</v>
      </c>
      <c r="AC6" s="80"/>
      <c r="AD6" s="80"/>
      <c r="AE6" s="80" t="s">
        <v>18006</v>
      </c>
      <c r="AF6" s="80" t="s">
        <v>13297</v>
      </c>
      <c r="AG6" s="80" t="s">
        <v>13296</v>
      </c>
      <c r="AH6" s="941">
        <v>24864</v>
      </c>
      <c r="AI6" s="80" t="s">
        <v>289</v>
      </c>
      <c r="AJ6" s="80"/>
      <c r="AK6" s="80"/>
      <c r="AL6" s="80" t="e">
        <v>#N/A</v>
      </c>
      <c r="AM6" s="80" t="e">
        <v>#N/A</v>
      </c>
      <c r="AN6" s="80"/>
      <c r="AO6" s="80"/>
      <c r="AP6" s="80"/>
      <c r="AQ6" s="80"/>
      <c r="AR6" s="80"/>
      <c r="AS6" s="80">
        <v>24864</v>
      </c>
      <c r="AT6" s="80" t="s">
        <v>13296</v>
      </c>
      <c r="AU6" s="80" t="s">
        <v>289</v>
      </c>
      <c r="AV6" s="80" t="s">
        <v>17537</v>
      </c>
      <c r="AW6" s="72">
        <v>45161</v>
      </c>
      <c r="AX6" s="80" t="s">
        <v>444</v>
      </c>
      <c r="AY6" s="72">
        <v>45169</v>
      </c>
      <c r="AZ6" s="941">
        <v>20570</v>
      </c>
      <c r="BA6" s="80">
        <v>59</v>
      </c>
      <c r="BB6" s="80">
        <v>1.53</v>
      </c>
      <c r="BC6" s="941">
        <v>20984</v>
      </c>
      <c r="BD6" s="80" t="e">
        <v>#N/A</v>
      </c>
      <c r="BE6" s="80"/>
      <c r="BF6" s="80" t="s">
        <v>18007</v>
      </c>
      <c r="BG6" s="80" t="s">
        <v>18008</v>
      </c>
      <c r="BH6" s="942">
        <v>209470</v>
      </c>
    </row>
    <row r="7" spans="1:77">
      <c r="A7" s="866" t="s">
        <v>18000</v>
      </c>
      <c r="B7" s="87" t="s">
        <v>13299</v>
      </c>
      <c r="C7" s="80" t="str">
        <f>VLOOKUP(B7,'CPPM-PR'!F7:F3261,1,0)</f>
        <v>GOV2305358</v>
      </c>
      <c r="D7" s="87" t="s">
        <v>13302</v>
      </c>
      <c r="E7" s="87">
        <v>561043</v>
      </c>
      <c r="F7" s="87">
        <v>592541</v>
      </c>
      <c r="G7" s="87" t="s">
        <v>15827</v>
      </c>
      <c r="H7" s="87" t="s">
        <v>15828</v>
      </c>
      <c r="I7" s="87" t="s">
        <v>512</v>
      </c>
      <c r="J7" s="87" t="s">
        <v>2609</v>
      </c>
      <c r="K7" s="87">
        <v>0</v>
      </c>
      <c r="L7" s="87">
        <v>2023</v>
      </c>
      <c r="M7" s="943">
        <v>45145</v>
      </c>
      <c r="N7" s="87" t="s">
        <v>1839</v>
      </c>
      <c r="O7" s="946">
        <v>0</v>
      </c>
      <c r="P7" s="87" t="s">
        <v>15788</v>
      </c>
      <c r="Q7" s="87" t="s">
        <v>15788</v>
      </c>
      <c r="R7" s="87" t="s">
        <v>18001</v>
      </c>
      <c r="S7" s="87" t="s">
        <v>18019</v>
      </c>
      <c r="T7" s="87" t="s">
        <v>18020</v>
      </c>
      <c r="U7" s="87">
        <v>0</v>
      </c>
      <c r="V7" s="87" t="s">
        <v>15812</v>
      </c>
      <c r="W7" s="87" t="s">
        <v>54</v>
      </c>
      <c r="X7" s="87" t="s">
        <v>13303</v>
      </c>
      <c r="Y7" s="87" t="s">
        <v>10509</v>
      </c>
      <c r="Z7" s="87" t="s">
        <v>18021</v>
      </c>
      <c r="AA7" s="943">
        <v>45239</v>
      </c>
      <c r="AB7" s="87" t="s">
        <v>15933</v>
      </c>
      <c r="AC7" s="87"/>
      <c r="AD7" s="87"/>
      <c r="AE7" s="87" t="s">
        <v>18006</v>
      </c>
      <c r="AF7" s="87" t="s">
        <v>13301</v>
      </c>
      <c r="AG7" s="87" t="s">
        <v>13300</v>
      </c>
      <c r="AH7" s="944">
        <v>2631.71</v>
      </c>
      <c r="AI7" s="87" t="s">
        <v>289</v>
      </c>
      <c r="AJ7" s="87"/>
      <c r="AK7" s="87"/>
      <c r="AL7" s="87" t="e">
        <v>#N/A</v>
      </c>
      <c r="AM7" s="87" t="e">
        <v>#N/A</v>
      </c>
      <c r="AN7" s="87"/>
      <c r="AO7" s="87"/>
      <c r="AP7" s="87"/>
      <c r="AQ7" s="87"/>
      <c r="AR7" s="87"/>
      <c r="AS7" s="87">
        <v>2631.71</v>
      </c>
      <c r="AT7" s="87" t="s">
        <v>13300</v>
      </c>
      <c r="AU7" s="87" t="s">
        <v>289</v>
      </c>
      <c r="AV7" s="87" t="s">
        <v>17539</v>
      </c>
      <c r="AW7" s="71">
        <v>45153</v>
      </c>
      <c r="AX7" s="87" t="s">
        <v>444</v>
      </c>
      <c r="AY7" s="71">
        <v>45155</v>
      </c>
      <c r="AZ7" s="944">
        <v>24346</v>
      </c>
      <c r="BA7" s="87">
        <v>71</v>
      </c>
      <c r="BB7" s="87">
        <v>1.29</v>
      </c>
      <c r="BC7" s="944">
        <v>20984</v>
      </c>
      <c r="BD7" s="87" t="s">
        <v>15459</v>
      </c>
      <c r="BE7" s="87"/>
      <c r="BF7" s="87" t="s">
        <v>18022</v>
      </c>
      <c r="BG7" s="87" t="s">
        <v>18023</v>
      </c>
      <c r="BH7" s="945">
        <v>209470</v>
      </c>
    </row>
    <row r="8" spans="1:77">
      <c r="A8" s="938" t="s">
        <v>18000</v>
      </c>
      <c r="B8" s="80" t="s">
        <v>4785</v>
      </c>
      <c r="C8" s="80" t="str">
        <f>VLOOKUP(B8,'CPPM-PR'!F8:F3262,1,0)</f>
        <v>GOV2305210</v>
      </c>
      <c r="D8" s="80" t="s">
        <v>18024</v>
      </c>
      <c r="E8" s="80">
        <v>507083</v>
      </c>
      <c r="F8" s="80">
        <v>592570</v>
      </c>
      <c r="G8" s="80" t="s">
        <v>15827</v>
      </c>
      <c r="H8" s="80" t="s">
        <v>15828</v>
      </c>
      <c r="I8" s="80" t="s">
        <v>512</v>
      </c>
      <c r="J8" s="80" t="s">
        <v>2609</v>
      </c>
      <c r="K8" s="80">
        <v>0</v>
      </c>
      <c r="L8" s="80">
        <v>2023</v>
      </c>
      <c r="M8" s="80" t="s">
        <v>2624</v>
      </c>
      <c r="N8" s="80" t="s">
        <v>2925</v>
      </c>
      <c r="O8" s="940">
        <v>0</v>
      </c>
      <c r="P8" s="80" t="s">
        <v>15788</v>
      </c>
      <c r="Q8" s="80" t="s">
        <v>15788</v>
      </c>
      <c r="R8" s="80" t="s">
        <v>18001</v>
      </c>
      <c r="S8" s="80" t="s">
        <v>18025</v>
      </c>
      <c r="T8" s="80" t="s">
        <v>18026</v>
      </c>
      <c r="U8" s="80" t="s">
        <v>18025</v>
      </c>
      <c r="V8" s="80" t="s">
        <v>15812</v>
      </c>
      <c r="W8" s="80" t="s">
        <v>2773</v>
      </c>
      <c r="X8" s="80" t="s">
        <v>12717</v>
      </c>
      <c r="Y8" s="80" t="s">
        <v>10509</v>
      </c>
      <c r="Z8" s="80" t="s">
        <v>18021</v>
      </c>
      <c r="AA8" s="939">
        <v>45239</v>
      </c>
      <c r="AB8" s="80" t="s">
        <v>15933</v>
      </c>
      <c r="AC8" s="80"/>
      <c r="AD8" s="80"/>
      <c r="AE8" s="80" t="s">
        <v>18006</v>
      </c>
      <c r="AF8" s="80" t="s">
        <v>4782</v>
      </c>
      <c r="AG8" s="80" t="s">
        <v>4784</v>
      </c>
      <c r="AH8" s="941">
        <v>22138.16</v>
      </c>
      <c r="AI8" s="80" t="s">
        <v>289</v>
      </c>
      <c r="AJ8" s="80"/>
      <c r="AK8" s="80"/>
      <c r="AL8" s="80" t="e">
        <v>#N/A</v>
      </c>
      <c r="AM8" s="80" t="e">
        <v>#N/A</v>
      </c>
      <c r="AN8" s="80"/>
      <c r="AO8" s="80"/>
      <c r="AP8" s="80"/>
      <c r="AQ8" s="80"/>
      <c r="AR8" s="80"/>
      <c r="AS8" s="80">
        <v>22138.16</v>
      </c>
      <c r="AT8" s="80" t="s">
        <v>4784</v>
      </c>
      <c r="AU8" s="80" t="s">
        <v>289</v>
      </c>
      <c r="AV8" s="80" t="s">
        <v>17531</v>
      </c>
      <c r="AW8" s="72">
        <v>45167</v>
      </c>
      <c r="AX8" s="80" t="s">
        <v>444</v>
      </c>
      <c r="AY8" s="72">
        <v>45183</v>
      </c>
      <c r="AZ8" s="941">
        <v>18750</v>
      </c>
      <c r="BA8" s="80">
        <v>69</v>
      </c>
      <c r="BB8" s="80">
        <v>1.04</v>
      </c>
      <c r="BC8" s="941">
        <v>27463</v>
      </c>
      <c r="BD8" s="80" t="s">
        <v>15459</v>
      </c>
      <c r="BE8" s="80"/>
      <c r="BF8" s="80" t="s">
        <v>18007</v>
      </c>
      <c r="BG8" s="80" t="s">
        <v>18008</v>
      </c>
      <c r="BH8" s="942">
        <v>274630</v>
      </c>
    </row>
    <row r="9" spans="1:77">
      <c r="A9" s="866" t="s">
        <v>18000</v>
      </c>
      <c r="B9" s="87" t="s">
        <v>13304</v>
      </c>
      <c r="C9" s="80" t="str">
        <f>VLOOKUP(B9,'CPPM-PR'!F9:F3263,1,0)</f>
        <v>GOV2304953</v>
      </c>
      <c r="D9" s="87" t="s">
        <v>13307</v>
      </c>
      <c r="E9" s="87">
        <v>500168</v>
      </c>
      <c r="F9" s="87">
        <v>592165</v>
      </c>
      <c r="G9" s="87" t="s">
        <v>15827</v>
      </c>
      <c r="H9" s="87" t="s">
        <v>15828</v>
      </c>
      <c r="I9" s="87" t="s">
        <v>512</v>
      </c>
      <c r="J9" s="87" t="s">
        <v>2609</v>
      </c>
      <c r="K9" s="87">
        <v>0</v>
      </c>
      <c r="L9" s="87">
        <v>2023</v>
      </c>
      <c r="M9" s="943">
        <v>45087</v>
      </c>
      <c r="N9" s="943">
        <v>45176</v>
      </c>
      <c r="O9" s="946">
        <v>0</v>
      </c>
      <c r="P9" s="87" t="s">
        <v>15788</v>
      </c>
      <c r="Q9" s="87" t="s">
        <v>15788</v>
      </c>
      <c r="R9" s="87" t="s">
        <v>18001</v>
      </c>
      <c r="S9" s="87" t="s">
        <v>18027</v>
      </c>
      <c r="T9" s="87" t="s">
        <v>18028</v>
      </c>
      <c r="U9" s="87" t="s">
        <v>18029</v>
      </c>
      <c r="V9" s="87" t="s">
        <v>15812</v>
      </c>
      <c r="W9" s="87" t="s">
        <v>2773</v>
      </c>
      <c r="X9" s="87" t="s">
        <v>13183</v>
      </c>
      <c r="Y9" s="87" t="s">
        <v>10509</v>
      </c>
      <c r="Z9" s="87">
        <v>0</v>
      </c>
      <c r="AA9" s="943">
        <v>45145</v>
      </c>
      <c r="AB9" s="87" t="s">
        <v>14887</v>
      </c>
      <c r="AC9" s="87"/>
      <c r="AD9" s="87"/>
      <c r="AE9" s="87" t="s">
        <v>18030</v>
      </c>
      <c r="AF9" s="87" t="s">
        <v>13306</v>
      </c>
      <c r="AG9" s="87" t="s">
        <v>13305</v>
      </c>
      <c r="AH9" s="944">
        <v>2560.6799999999998</v>
      </c>
      <c r="AI9" s="87" t="s">
        <v>289</v>
      </c>
      <c r="AJ9" s="87"/>
      <c r="AK9" s="87"/>
      <c r="AL9" s="87" t="e">
        <v>#N/A</v>
      </c>
      <c r="AM9" s="87" t="e">
        <v>#N/A</v>
      </c>
      <c r="AN9" s="87"/>
      <c r="AO9" s="87"/>
      <c r="AP9" s="87"/>
      <c r="AQ9" s="87"/>
      <c r="AR9" s="87"/>
      <c r="AS9" s="87">
        <v>2560.6799999999998</v>
      </c>
      <c r="AT9" s="87" t="s">
        <v>13305</v>
      </c>
      <c r="AU9" s="87" t="s">
        <v>289</v>
      </c>
      <c r="AV9" s="87" t="s">
        <v>4786</v>
      </c>
      <c r="AW9" s="71">
        <v>45183</v>
      </c>
      <c r="AX9" s="87" t="s">
        <v>444</v>
      </c>
      <c r="AY9" s="71">
        <v>45185</v>
      </c>
      <c r="AZ9" s="944">
        <v>23383</v>
      </c>
      <c r="BA9" s="944">
        <v>1014</v>
      </c>
      <c r="BB9" s="87">
        <v>0.1</v>
      </c>
      <c r="BC9" s="944">
        <v>30632</v>
      </c>
      <c r="BD9" s="87" t="s">
        <v>15459</v>
      </c>
      <c r="BE9" s="87"/>
      <c r="BF9" s="87" t="s">
        <v>18031</v>
      </c>
      <c r="BG9" s="87" t="s">
        <v>18032</v>
      </c>
      <c r="BH9" s="945">
        <v>306320</v>
      </c>
    </row>
    <row r="10" spans="1:77">
      <c r="A10" s="938" t="s">
        <v>18000</v>
      </c>
      <c r="B10" s="80" t="s">
        <v>13308</v>
      </c>
      <c r="C10" s="80" t="str">
        <f>VLOOKUP(B10,'CPPM-PR'!F10:F3264,1,0)</f>
        <v>GOV2305416</v>
      </c>
      <c r="D10" s="80" t="s">
        <v>13311</v>
      </c>
      <c r="E10" s="80">
        <v>560874</v>
      </c>
      <c r="F10" s="80">
        <v>592661</v>
      </c>
      <c r="G10" s="80" t="s">
        <v>15827</v>
      </c>
      <c r="H10" s="80" t="s">
        <v>15828</v>
      </c>
      <c r="I10" s="80" t="s">
        <v>512</v>
      </c>
      <c r="J10" s="80" t="s">
        <v>2609</v>
      </c>
      <c r="K10" s="80">
        <v>0</v>
      </c>
      <c r="L10" s="80">
        <v>2023</v>
      </c>
      <c r="M10" s="939">
        <v>45200</v>
      </c>
      <c r="N10" s="939">
        <v>45211</v>
      </c>
      <c r="O10" s="940">
        <v>0</v>
      </c>
      <c r="P10" s="80" t="s">
        <v>15788</v>
      </c>
      <c r="Q10" s="80" t="s">
        <v>15788</v>
      </c>
      <c r="R10" s="80" t="s">
        <v>18001</v>
      </c>
      <c r="S10" s="80" t="s">
        <v>18033</v>
      </c>
      <c r="T10" s="80" t="s">
        <v>18034</v>
      </c>
      <c r="U10" s="80" t="s">
        <v>18035</v>
      </c>
      <c r="V10" s="80" t="s">
        <v>15862</v>
      </c>
      <c r="W10" s="80" t="s">
        <v>1252</v>
      </c>
      <c r="X10" s="80" t="s">
        <v>9594</v>
      </c>
      <c r="Y10" s="80" t="s">
        <v>10509</v>
      </c>
      <c r="Z10" s="80" t="s">
        <v>18036</v>
      </c>
      <c r="AA10" s="939">
        <v>44996</v>
      </c>
      <c r="AB10" s="80" t="s">
        <v>15258</v>
      </c>
      <c r="AC10" s="80"/>
      <c r="AD10" s="80"/>
      <c r="AE10" s="80" t="s">
        <v>18037</v>
      </c>
      <c r="AF10" s="80" t="s">
        <v>13310</v>
      </c>
      <c r="AG10" s="80" t="s">
        <v>13309</v>
      </c>
      <c r="AH10" s="941">
        <v>22116.39</v>
      </c>
      <c r="AI10" s="80" t="s">
        <v>289</v>
      </c>
      <c r="AJ10" s="80"/>
      <c r="AK10" s="80"/>
      <c r="AL10" s="80" t="e">
        <v>#N/A</v>
      </c>
      <c r="AM10" s="80" t="e">
        <v>#N/A</v>
      </c>
      <c r="AN10" s="80"/>
      <c r="AO10" s="80"/>
      <c r="AP10" s="80"/>
      <c r="AQ10" s="80"/>
      <c r="AR10" s="80"/>
      <c r="AS10" s="80">
        <v>22116.39</v>
      </c>
      <c r="AT10" s="80" t="s">
        <v>13309</v>
      </c>
      <c r="AU10" s="80" t="s">
        <v>289</v>
      </c>
      <c r="AV10" s="80" t="s">
        <v>1299</v>
      </c>
      <c r="AW10" s="72">
        <v>45176</v>
      </c>
      <c r="AX10" s="80" t="s">
        <v>444</v>
      </c>
      <c r="AY10" s="72">
        <v>45182</v>
      </c>
      <c r="AZ10" s="941">
        <v>43782</v>
      </c>
      <c r="BA10" s="80">
        <v>106</v>
      </c>
      <c r="BB10" s="80">
        <v>0.92</v>
      </c>
      <c r="BC10" s="941">
        <v>30632</v>
      </c>
      <c r="BD10" s="80" t="e">
        <v>#N/A</v>
      </c>
      <c r="BE10" s="80"/>
      <c r="BF10" s="80" t="s">
        <v>18031</v>
      </c>
      <c r="BG10" s="80" t="s">
        <v>18032</v>
      </c>
      <c r="BH10" s="942">
        <v>306320</v>
      </c>
    </row>
    <row r="11" spans="1:77">
      <c r="A11" s="866" t="s">
        <v>18000</v>
      </c>
      <c r="B11" s="87" t="s">
        <v>13312</v>
      </c>
      <c r="C11" s="80" t="str">
        <f>VLOOKUP(B11,'CPPM-PR'!F11:F3265,1,0)</f>
        <v>GOV2305393</v>
      </c>
      <c r="D11" s="87" t="s">
        <v>13315</v>
      </c>
      <c r="E11" s="87">
        <v>561026</v>
      </c>
      <c r="F11" s="87">
        <v>592683</v>
      </c>
      <c r="G11" s="87" t="s">
        <v>15827</v>
      </c>
      <c r="H11" s="87" t="s">
        <v>15828</v>
      </c>
      <c r="I11" s="87" t="s">
        <v>512</v>
      </c>
      <c r="J11" s="87" t="s">
        <v>2609</v>
      </c>
      <c r="K11" s="87">
        <v>0</v>
      </c>
      <c r="L11" s="87">
        <v>2023</v>
      </c>
      <c r="M11" s="943">
        <v>45233</v>
      </c>
      <c r="N11" s="943">
        <v>45205</v>
      </c>
      <c r="O11" s="946">
        <v>0</v>
      </c>
      <c r="P11" s="87" t="s">
        <v>15788</v>
      </c>
      <c r="Q11" s="87" t="s">
        <v>15788</v>
      </c>
      <c r="R11" s="87" t="s">
        <v>18001</v>
      </c>
      <c r="S11" s="87" t="s">
        <v>18038</v>
      </c>
      <c r="T11" s="87" t="s">
        <v>18039</v>
      </c>
      <c r="U11" s="87" t="s">
        <v>18038</v>
      </c>
      <c r="V11" s="87" t="s">
        <v>15831</v>
      </c>
      <c r="W11" s="87" t="s">
        <v>48</v>
      </c>
      <c r="X11" s="87" t="s">
        <v>6385</v>
      </c>
      <c r="Y11" s="87" t="s">
        <v>10509</v>
      </c>
      <c r="Z11" s="87" t="s">
        <v>18036</v>
      </c>
      <c r="AA11" s="943">
        <v>44996</v>
      </c>
      <c r="AB11" s="87" t="s">
        <v>15258</v>
      </c>
      <c r="AC11" s="87"/>
      <c r="AD11" s="87"/>
      <c r="AE11" s="87" t="s">
        <v>18006</v>
      </c>
      <c r="AF11" s="87" t="s">
        <v>13314</v>
      </c>
      <c r="AG11" s="87" t="s">
        <v>13313</v>
      </c>
      <c r="AH11" s="944">
        <v>5245.02</v>
      </c>
      <c r="AI11" s="87" t="s">
        <v>289</v>
      </c>
      <c r="AJ11" s="87"/>
      <c r="AK11" s="87"/>
      <c r="AL11" s="87" t="e">
        <v>#N/A</v>
      </c>
      <c r="AM11" s="87" t="e">
        <v>#N/A</v>
      </c>
      <c r="AN11" s="87">
        <v>0</v>
      </c>
      <c r="AO11" s="87"/>
      <c r="AP11" s="87"/>
      <c r="AQ11" s="87"/>
      <c r="AR11" s="87"/>
      <c r="AS11" s="87">
        <v>5245.02</v>
      </c>
      <c r="AT11" s="87" t="s">
        <v>13313</v>
      </c>
      <c r="AU11" s="87" t="s">
        <v>289</v>
      </c>
      <c r="AV11" s="87" t="s">
        <v>18040</v>
      </c>
      <c r="AW11" s="71">
        <v>45161</v>
      </c>
      <c r="AX11" s="87" t="s">
        <v>444</v>
      </c>
      <c r="AY11" s="71">
        <v>45169</v>
      </c>
      <c r="AZ11" s="944">
        <v>445628</v>
      </c>
      <c r="BA11" s="87">
        <v>776</v>
      </c>
      <c r="BB11" s="87">
        <v>0.15</v>
      </c>
      <c r="BC11" s="944">
        <v>20948</v>
      </c>
      <c r="BD11" s="87" t="e">
        <v>#N/A</v>
      </c>
      <c r="BE11" s="87"/>
      <c r="BF11" s="87" t="s">
        <v>18007</v>
      </c>
      <c r="BG11" s="87" t="s">
        <v>18008</v>
      </c>
      <c r="BH11" s="945">
        <v>209479</v>
      </c>
    </row>
    <row r="12" spans="1:77">
      <c r="A12" s="938" t="s">
        <v>18000</v>
      </c>
      <c r="B12" s="80" t="s">
        <v>1892</v>
      </c>
      <c r="C12" s="80" t="str">
        <f>VLOOKUP(B12,'CPPM-PR'!F12:F3266,1,0)</f>
        <v>GOV2305413</v>
      </c>
      <c r="D12" s="80" t="s">
        <v>18041</v>
      </c>
      <c r="E12" s="80">
        <v>504792</v>
      </c>
      <c r="F12" s="80">
        <v>592652</v>
      </c>
      <c r="G12" s="80" t="s">
        <v>15827</v>
      </c>
      <c r="H12" s="80" t="s">
        <v>15828</v>
      </c>
      <c r="I12" s="80" t="s">
        <v>512</v>
      </c>
      <c r="J12" s="80" t="s">
        <v>2609</v>
      </c>
      <c r="K12" s="80">
        <v>0</v>
      </c>
      <c r="L12" s="80">
        <v>2023</v>
      </c>
      <c r="M12" s="80" t="s">
        <v>3298</v>
      </c>
      <c r="N12" s="939">
        <v>45204</v>
      </c>
      <c r="O12" s="940">
        <v>0</v>
      </c>
      <c r="P12" s="80" t="s">
        <v>15788</v>
      </c>
      <c r="Q12" s="80" t="s">
        <v>15788</v>
      </c>
      <c r="R12" s="80" t="s">
        <v>18001</v>
      </c>
      <c r="S12" s="80" t="s">
        <v>18042</v>
      </c>
      <c r="T12" s="80" t="s">
        <v>18043</v>
      </c>
      <c r="U12" s="80" t="s">
        <v>18044</v>
      </c>
      <c r="V12" s="80" t="s">
        <v>15943</v>
      </c>
      <c r="W12" s="80" t="s">
        <v>1104</v>
      </c>
      <c r="X12" s="80" t="s">
        <v>8858</v>
      </c>
      <c r="Y12" s="80" t="s">
        <v>10509</v>
      </c>
      <c r="Z12" s="80" t="s">
        <v>18036</v>
      </c>
      <c r="AA12" s="939">
        <v>44996</v>
      </c>
      <c r="AB12" s="80" t="s">
        <v>15258</v>
      </c>
      <c r="AC12" s="80"/>
      <c r="AD12" s="80"/>
      <c r="AE12" s="80" t="s">
        <v>18006</v>
      </c>
      <c r="AF12" s="80" t="s">
        <v>1889</v>
      </c>
      <c r="AG12" s="80" t="s">
        <v>1891</v>
      </c>
      <c r="AH12" s="941">
        <v>8336.35</v>
      </c>
      <c r="AI12" s="80" t="s">
        <v>289</v>
      </c>
      <c r="AJ12" s="80"/>
      <c r="AK12" s="80"/>
      <c r="AL12" s="80" t="e">
        <v>#N/A</v>
      </c>
      <c r="AM12" s="80" t="e">
        <v>#N/A</v>
      </c>
      <c r="AN12" s="80"/>
      <c r="AO12" s="80"/>
      <c r="AP12" s="80"/>
      <c r="AQ12" s="80"/>
      <c r="AR12" s="80"/>
      <c r="AS12" s="80">
        <v>8336.35</v>
      </c>
      <c r="AT12" s="80" t="s">
        <v>1891</v>
      </c>
      <c r="AU12" s="80" t="s">
        <v>289</v>
      </c>
      <c r="AV12" s="80" t="s">
        <v>17617</v>
      </c>
      <c r="AW12" s="72">
        <v>45161</v>
      </c>
      <c r="AX12" s="80" t="s">
        <v>444</v>
      </c>
      <c r="AY12" s="72">
        <v>45167</v>
      </c>
      <c r="AZ12" s="941">
        <v>176261</v>
      </c>
      <c r="BA12" s="80">
        <v>392</v>
      </c>
      <c r="BB12" s="80">
        <v>0.28999999999999998</v>
      </c>
      <c r="BC12" s="941">
        <v>35064</v>
      </c>
      <c r="BD12" s="80" t="e">
        <v>#N/A</v>
      </c>
      <c r="BE12" s="80"/>
      <c r="BF12" s="80" t="s">
        <v>18045</v>
      </c>
      <c r="BG12" s="80" t="s">
        <v>18046</v>
      </c>
      <c r="BH12" s="942">
        <v>358490</v>
      </c>
    </row>
    <row r="13" spans="1:77">
      <c r="A13" s="866" t="s">
        <v>18000</v>
      </c>
      <c r="B13" s="87" t="s">
        <v>1872</v>
      </c>
      <c r="C13" s="80" t="str">
        <f>VLOOKUP(B13,'CPPM-PR'!F13:F3267,1,0)</f>
        <v>GOV2305407</v>
      </c>
      <c r="D13" s="87" t="s">
        <v>18047</v>
      </c>
      <c r="E13" s="87">
        <v>506115</v>
      </c>
      <c r="F13" s="87">
        <v>592680</v>
      </c>
      <c r="G13" s="87" t="s">
        <v>15827</v>
      </c>
      <c r="H13" s="87" t="s">
        <v>15828</v>
      </c>
      <c r="I13" s="87" t="s">
        <v>512</v>
      </c>
      <c r="J13" s="87" t="s">
        <v>2634</v>
      </c>
      <c r="K13" s="87">
        <v>0</v>
      </c>
      <c r="L13" s="87">
        <v>2023</v>
      </c>
      <c r="M13" s="943">
        <v>45240</v>
      </c>
      <c r="N13" s="943">
        <v>45204</v>
      </c>
      <c r="O13" s="946">
        <v>0</v>
      </c>
      <c r="P13" s="87" t="s">
        <v>15788</v>
      </c>
      <c r="Q13" s="87" t="s">
        <v>15788</v>
      </c>
      <c r="R13" s="87" t="s">
        <v>18001</v>
      </c>
      <c r="S13" s="87" t="s">
        <v>18048</v>
      </c>
      <c r="T13" s="87" t="s">
        <v>18049</v>
      </c>
      <c r="U13" s="87" t="s">
        <v>18050</v>
      </c>
      <c r="V13" s="87" t="s">
        <v>15943</v>
      </c>
      <c r="W13" s="87" t="s">
        <v>1104</v>
      </c>
      <c r="X13" s="87" t="s">
        <v>7195</v>
      </c>
      <c r="Y13" s="87" t="s">
        <v>10509</v>
      </c>
      <c r="Z13" s="87">
        <v>0</v>
      </c>
      <c r="AA13" s="946">
        <v>0</v>
      </c>
      <c r="AB13" s="87" t="s">
        <v>18051</v>
      </c>
      <c r="AC13" s="87"/>
      <c r="AD13" s="87"/>
      <c r="AE13" s="87" t="s">
        <v>18052</v>
      </c>
      <c r="AF13" s="87" t="s">
        <v>1869</v>
      </c>
      <c r="AG13" s="87" t="s">
        <v>1871</v>
      </c>
      <c r="AH13" s="944">
        <v>23051</v>
      </c>
      <c r="AI13" s="87" t="s">
        <v>289</v>
      </c>
      <c r="AJ13" s="87"/>
      <c r="AK13" s="87"/>
      <c r="AL13" s="87" t="e">
        <v>#N/A</v>
      </c>
      <c r="AM13" s="87" t="e">
        <v>#N/A</v>
      </c>
      <c r="AN13" s="87"/>
      <c r="AO13" s="87"/>
      <c r="AP13" s="87"/>
      <c r="AQ13" s="87"/>
      <c r="AR13" s="87"/>
      <c r="AS13" s="87">
        <v>23051</v>
      </c>
      <c r="AT13" s="87" t="s">
        <v>1871</v>
      </c>
      <c r="AU13" s="87" t="s">
        <v>289</v>
      </c>
      <c r="AV13" s="87" t="s">
        <v>18053</v>
      </c>
      <c r="AW13" s="71">
        <v>45160</v>
      </c>
      <c r="AX13" s="87" t="s">
        <v>444</v>
      </c>
      <c r="AY13" s="71">
        <v>45180</v>
      </c>
      <c r="AZ13" s="944">
        <v>8679</v>
      </c>
      <c r="BA13" s="87">
        <v>21</v>
      </c>
      <c r="BB13" s="87">
        <v>5.92</v>
      </c>
      <c r="BC13" s="944">
        <v>6826</v>
      </c>
      <c r="BD13" s="87" t="e">
        <v>#N/A</v>
      </c>
      <c r="BE13" s="87"/>
      <c r="BF13" s="87" t="s">
        <v>18045</v>
      </c>
      <c r="BG13" s="87" t="s">
        <v>18046</v>
      </c>
      <c r="BH13" s="945">
        <v>68260</v>
      </c>
    </row>
    <row r="14" spans="1:77">
      <c r="A14" s="938" t="s">
        <v>18000</v>
      </c>
      <c r="B14" s="80" t="s">
        <v>1887</v>
      </c>
      <c r="C14" s="80" t="str">
        <f>VLOOKUP(B14,'CPPM-PR'!F14:F3268,1,0)</f>
        <v>GOV2305211</v>
      </c>
      <c r="D14" s="80" t="s">
        <v>18054</v>
      </c>
      <c r="E14" s="80">
        <v>561577</v>
      </c>
      <c r="F14" s="80">
        <v>592571</v>
      </c>
      <c r="G14" s="80" t="s">
        <v>15827</v>
      </c>
      <c r="H14" s="80" t="s">
        <v>15828</v>
      </c>
      <c r="I14" s="80" t="s">
        <v>512</v>
      </c>
      <c r="J14" s="80" t="s">
        <v>2609</v>
      </c>
      <c r="K14" s="80">
        <v>0</v>
      </c>
      <c r="L14" s="80">
        <v>2023</v>
      </c>
      <c r="M14" s="80" t="s">
        <v>2624</v>
      </c>
      <c r="N14" s="939">
        <v>45206</v>
      </c>
      <c r="O14" s="940">
        <v>0</v>
      </c>
      <c r="P14" s="80" t="s">
        <v>15788</v>
      </c>
      <c r="Q14" s="80" t="s">
        <v>15788</v>
      </c>
      <c r="R14" s="80" t="s">
        <v>18001</v>
      </c>
      <c r="S14" s="80" t="s">
        <v>18055</v>
      </c>
      <c r="T14" s="80" t="s">
        <v>18056</v>
      </c>
      <c r="U14" s="80" t="s">
        <v>18055</v>
      </c>
      <c r="V14" s="80" t="s">
        <v>15943</v>
      </c>
      <c r="W14" s="80" t="s">
        <v>1104</v>
      </c>
      <c r="X14" s="80" t="s">
        <v>533</v>
      </c>
      <c r="Y14" s="80" t="s">
        <v>10509</v>
      </c>
      <c r="Z14" s="80" t="s">
        <v>18021</v>
      </c>
      <c r="AA14" s="939">
        <v>45239</v>
      </c>
      <c r="AB14" s="80" t="s">
        <v>15933</v>
      </c>
      <c r="AC14" s="80"/>
      <c r="AD14" s="80"/>
      <c r="AE14" s="80" t="s">
        <v>18006</v>
      </c>
      <c r="AF14" s="80" t="s">
        <v>1884</v>
      </c>
      <c r="AG14" s="80" t="s">
        <v>3551</v>
      </c>
      <c r="AH14" s="941">
        <v>42729.8</v>
      </c>
      <c r="AI14" s="80" t="s">
        <v>289</v>
      </c>
      <c r="AJ14" s="80"/>
      <c r="AK14" s="80"/>
      <c r="AL14" s="80" t="e">
        <v>#N/A</v>
      </c>
      <c r="AM14" s="80" t="e">
        <v>#N/A</v>
      </c>
      <c r="AN14" s="80"/>
      <c r="AO14" s="80"/>
      <c r="AP14" s="80"/>
      <c r="AQ14" s="80"/>
      <c r="AR14" s="80"/>
      <c r="AS14" s="80">
        <v>42729.8</v>
      </c>
      <c r="AT14" s="80" t="s">
        <v>3551</v>
      </c>
      <c r="AU14" s="80" t="s">
        <v>289</v>
      </c>
      <c r="AV14" s="80" t="s">
        <v>17617</v>
      </c>
      <c r="AW14" s="72">
        <v>45161</v>
      </c>
      <c r="AX14" s="80" t="s">
        <v>444</v>
      </c>
      <c r="AY14" s="72">
        <v>45163</v>
      </c>
      <c r="AZ14" s="941">
        <v>135117</v>
      </c>
      <c r="BA14" s="80">
        <v>74</v>
      </c>
      <c r="BB14" s="80">
        <v>1.57</v>
      </c>
      <c r="BC14" s="941">
        <v>35064</v>
      </c>
      <c r="BD14" s="80" t="e">
        <v>#N/A</v>
      </c>
      <c r="BE14" s="80"/>
      <c r="BF14" s="80" t="s">
        <v>18007</v>
      </c>
      <c r="BG14" s="80" t="s">
        <v>18008</v>
      </c>
      <c r="BH14" s="942">
        <v>209478</v>
      </c>
    </row>
    <row r="15" spans="1:77">
      <c r="A15" s="866" t="s">
        <v>18000</v>
      </c>
      <c r="B15" s="87" t="s">
        <v>1752</v>
      </c>
      <c r="C15" s="80" t="str">
        <f>VLOOKUP(B15,'CPPM-PR'!F15:F3269,1,0)</f>
        <v>GOV2305396</v>
      </c>
      <c r="D15" s="87" t="s">
        <v>18057</v>
      </c>
      <c r="E15" s="87">
        <v>561632</v>
      </c>
      <c r="F15" s="87">
        <v>592666</v>
      </c>
      <c r="G15" s="87" t="s">
        <v>15827</v>
      </c>
      <c r="H15" s="87" t="s">
        <v>15828</v>
      </c>
      <c r="I15" s="87" t="s">
        <v>512</v>
      </c>
      <c r="J15" s="87" t="s">
        <v>2609</v>
      </c>
      <c r="K15" s="87">
        <v>0</v>
      </c>
      <c r="L15" s="87">
        <v>2023</v>
      </c>
      <c r="M15" s="943">
        <v>45200</v>
      </c>
      <c r="N15" s="943">
        <v>45173</v>
      </c>
      <c r="O15" s="946">
        <v>0</v>
      </c>
      <c r="P15" s="87" t="s">
        <v>15788</v>
      </c>
      <c r="Q15" s="87" t="s">
        <v>15788</v>
      </c>
      <c r="R15" s="87" t="s">
        <v>18001</v>
      </c>
      <c r="S15" s="87" t="s">
        <v>18058</v>
      </c>
      <c r="T15" s="87" t="s">
        <v>18059</v>
      </c>
      <c r="U15" s="87" t="s">
        <v>18060</v>
      </c>
      <c r="V15" s="87" t="s">
        <v>15812</v>
      </c>
      <c r="W15" s="87" t="s">
        <v>2749</v>
      </c>
      <c r="X15" s="87" t="s">
        <v>10510</v>
      </c>
      <c r="Y15" s="87" t="s">
        <v>10509</v>
      </c>
      <c r="Z15" s="87" t="s">
        <v>18036</v>
      </c>
      <c r="AA15" s="943">
        <v>44996</v>
      </c>
      <c r="AB15" s="87" t="s">
        <v>15258</v>
      </c>
      <c r="AC15" s="87"/>
      <c r="AD15" s="87"/>
      <c r="AE15" s="87" t="s">
        <v>18006</v>
      </c>
      <c r="AF15" s="87" t="s">
        <v>1749</v>
      </c>
      <c r="AG15" s="87" t="s">
        <v>1751</v>
      </c>
      <c r="AH15" s="944">
        <v>5098.58</v>
      </c>
      <c r="AI15" s="87" t="s">
        <v>289</v>
      </c>
      <c r="AJ15" s="87"/>
      <c r="AK15" s="87"/>
      <c r="AL15" s="87" t="e">
        <v>#N/A</v>
      </c>
      <c r="AM15" s="87" t="e">
        <v>#N/A</v>
      </c>
      <c r="AN15" s="87">
        <v>0</v>
      </c>
      <c r="AO15" s="87"/>
      <c r="AP15" s="87"/>
      <c r="AQ15" s="87"/>
      <c r="AR15" s="87"/>
      <c r="AS15" s="87">
        <v>5098.58</v>
      </c>
      <c r="AT15" s="87" t="s">
        <v>1751</v>
      </c>
      <c r="AU15" s="87" t="s">
        <v>289</v>
      </c>
      <c r="AV15" s="87" t="s">
        <v>17579</v>
      </c>
      <c r="AW15" s="71">
        <v>45156</v>
      </c>
      <c r="AX15" s="87" t="s">
        <v>444</v>
      </c>
      <c r="AY15" s="71">
        <v>45168</v>
      </c>
      <c r="AZ15" s="944">
        <v>45563</v>
      </c>
      <c r="BA15" s="87">
        <v>176</v>
      </c>
      <c r="BB15" s="87">
        <v>0.64</v>
      </c>
      <c r="BC15" s="944">
        <v>9727</v>
      </c>
      <c r="BD15" s="87" t="e">
        <v>#N/A</v>
      </c>
      <c r="BE15" s="87"/>
      <c r="BF15" s="87" t="s">
        <v>18031</v>
      </c>
      <c r="BG15" s="87" t="s">
        <v>18032</v>
      </c>
      <c r="BH15" s="945">
        <v>97270</v>
      </c>
    </row>
    <row r="16" spans="1:77">
      <c r="A16" s="938" t="s">
        <v>18000</v>
      </c>
      <c r="B16" s="80" t="s">
        <v>13317</v>
      </c>
      <c r="C16" s="80" t="str">
        <f>VLOOKUP(B16,'CPPM-PR'!F16:F3270,1,0)</f>
        <v>GOV2305004</v>
      </c>
      <c r="D16" s="80" t="s">
        <v>13321</v>
      </c>
      <c r="E16" s="80">
        <v>561638</v>
      </c>
      <c r="F16" s="80">
        <v>592547</v>
      </c>
      <c r="G16" s="80" t="s">
        <v>15827</v>
      </c>
      <c r="H16" s="80" t="s">
        <v>15828</v>
      </c>
      <c r="I16" s="80" t="s">
        <v>512</v>
      </c>
      <c r="J16" s="80" t="s">
        <v>2609</v>
      </c>
      <c r="K16" s="80">
        <v>0</v>
      </c>
      <c r="L16" s="80">
        <v>2023</v>
      </c>
      <c r="M16" s="939">
        <v>45146</v>
      </c>
      <c r="N16" s="80" t="s">
        <v>2821</v>
      </c>
      <c r="O16" s="940">
        <v>0</v>
      </c>
      <c r="P16" s="80" t="s">
        <v>15788</v>
      </c>
      <c r="Q16" s="80" t="s">
        <v>15788</v>
      </c>
      <c r="R16" s="80" t="s">
        <v>18001</v>
      </c>
      <c r="S16" s="80" t="s">
        <v>18061</v>
      </c>
      <c r="T16" s="80" t="s">
        <v>18062</v>
      </c>
      <c r="U16" s="80" t="s">
        <v>18063</v>
      </c>
      <c r="V16" s="80" t="s">
        <v>15812</v>
      </c>
      <c r="W16" s="80" t="s">
        <v>56</v>
      </c>
      <c r="X16" s="80" t="s">
        <v>13322</v>
      </c>
      <c r="Y16" s="80" t="s">
        <v>10509</v>
      </c>
      <c r="Z16" s="80">
        <v>0</v>
      </c>
      <c r="AA16" s="940">
        <v>0</v>
      </c>
      <c r="AB16" s="80" t="s">
        <v>18051</v>
      </c>
      <c r="AC16" s="80"/>
      <c r="AD16" s="80"/>
      <c r="AE16" s="80" t="s">
        <v>18006</v>
      </c>
      <c r="AF16" s="80" t="s">
        <v>13319</v>
      </c>
      <c r="AG16" s="80" t="s">
        <v>13318</v>
      </c>
      <c r="AH16" s="941">
        <v>20300.689999999999</v>
      </c>
      <c r="AI16" s="80" t="s">
        <v>289</v>
      </c>
      <c r="AJ16" s="80"/>
      <c r="AK16" s="80"/>
      <c r="AL16" s="80" t="e">
        <v>#N/A</v>
      </c>
      <c r="AM16" s="80" t="e">
        <v>#N/A</v>
      </c>
      <c r="AN16" s="80"/>
      <c r="AO16" s="80"/>
      <c r="AP16" s="80"/>
      <c r="AQ16" s="80"/>
      <c r="AR16" s="80"/>
      <c r="AS16" s="80">
        <v>20300.689999999999</v>
      </c>
      <c r="AT16" s="80" t="s">
        <v>13318</v>
      </c>
      <c r="AU16" s="80" t="s">
        <v>289</v>
      </c>
      <c r="AV16" s="80" t="s">
        <v>17582</v>
      </c>
      <c r="AW16" s="72">
        <v>45153</v>
      </c>
      <c r="AX16" s="80" t="s">
        <v>444</v>
      </c>
      <c r="AY16" s="72">
        <v>45159</v>
      </c>
      <c r="AZ16" s="941">
        <v>138408</v>
      </c>
      <c r="BA16" s="80">
        <v>139</v>
      </c>
      <c r="BB16" s="80">
        <v>0.81</v>
      </c>
      <c r="BC16" s="941">
        <v>30632</v>
      </c>
      <c r="BD16" s="80" t="e">
        <v>#N/A</v>
      </c>
      <c r="BE16" s="80"/>
      <c r="BF16" s="80" t="s">
        <v>18031</v>
      </c>
      <c r="BG16" s="80" t="s">
        <v>18032</v>
      </c>
      <c r="BH16" s="942">
        <v>306320</v>
      </c>
    </row>
    <row r="17" spans="1:60">
      <c r="A17" s="866" t="s">
        <v>18000</v>
      </c>
      <c r="B17" s="87" t="s">
        <v>13323</v>
      </c>
      <c r="C17" s="80" t="str">
        <f>VLOOKUP(B17,'CPPM-PR'!F17:F3271,1,0)</f>
        <v>GOV2305018</v>
      </c>
      <c r="D17" s="87" t="s">
        <v>13327</v>
      </c>
      <c r="E17" s="87">
        <v>561622</v>
      </c>
      <c r="F17" s="87">
        <v>592574</v>
      </c>
      <c r="G17" s="87" t="s">
        <v>15827</v>
      </c>
      <c r="H17" s="87" t="s">
        <v>15828</v>
      </c>
      <c r="I17" s="87" t="s">
        <v>512</v>
      </c>
      <c r="J17" s="87" t="s">
        <v>2609</v>
      </c>
      <c r="K17" s="87" t="s">
        <v>16965</v>
      </c>
      <c r="L17" s="87">
        <v>2023</v>
      </c>
      <c r="M17" s="943">
        <v>45180</v>
      </c>
      <c r="N17" s="87" t="s">
        <v>2925</v>
      </c>
      <c r="O17" s="946">
        <v>0</v>
      </c>
      <c r="P17" s="87" t="s">
        <v>15788</v>
      </c>
      <c r="Q17" s="87" t="s">
        <v>15788</v>
      </c>
      <c r="R17" s="87" t="s">
        <v>18001</v>
      </c>
      <c r="S17" s="87" t="s">
        <v>18064</v>
      </c>
      <c r="T17" s="87" t="s">
        <v>18065</v>
      </c>
      <c r="U17" s="87" t="s">
        <v>18064</v>
      </c>
      <c r="V17" s="87" t="s">
        <v>15997</v>
      </c>
      <c r="W17" s="87" t="s">
        <v>50</v>
      </c>
      <c r="X17" s="87" t="s">
        <v>10682</v>
      </c>
      <c r="Y17" s="87" t="s">
        <v>10509</v>
      </c>
      <c r="Z17" s="87" t="s">
        <v>18021</v>
      </c>
      <c r="AA17" s="943">
        <v>45239</v>
      </c>
      <c r="AB17" s="87" t="s">
        <v>15933</v>
      </c>
      <c r="AC17" s="87"/>
      <c r="AD17" s="87"/>
      <c r="AE17" s="87" t="s">
        <v>18066</v>
      </c>
      <c r="AF17" s="87" t="s">
        <v>13325</v>
      </c>
      <c r="AG17" s="87" t="s">
        <v>13324</v>
      </c>
      <c r="AH17" s="944">
        <v>11749</v>
      </c>
      <c r="AI17" s="87" t="s">
        <v>289</v>
      </c>
      <c r="AJ17" s="87"/>
      <c r="AK17" s="87"/>
      <c r="AL17" s="87" t="e">
        <v>#N/A</v>
      </c>
      <c r="AM17" s="87" t="e">
        <v>#N/A</v>
      </c>
      <c r="AN17" s="87">
        <v>0</v>
      </c>
      <c r="AO17" s="87"/>
      <c r="AP17" s="87"/>
      <c r="AQ17" s="87"/>
      <c r="AR17" s="87"/>
      <c r="AS17" s="87">
        <v>11749</v>
      </c>
      <c r="AT17" s="87" t="s">
        <v>13324</v>
      </c>
      <c r="AU17" s="87" t="s">
        <v>289</v>
      </c>
      <c r="AV17" s="87" t="s">
        <v>16414</v>
      </c>
      <c r="AW17" s="71">
        <v>45177</v>
      </c>
      <c r="AX17" s="87" t="s">
        <v>444</v>
      </c>
      <c r="AY17" s="71">
        <v>45185</v>
      </c>
      <c r="AZ17" s="944">
        <v>148638</v>
      </c>
      <c r="BA17" s="87">
        <v>242</v>
      </c>
      <c r="BB17" s="87">
        <v>0.46</v>
      </c>
      <c r="BC17" s="944">
        <v>30632</v>
      </c>
      <c r="BD17" s="87" t="s">
        <v>15459</v>
      </c>
      <c r="BE17" s="87"/>
      <c r="BF17" s="87" t="s">
        <v>18007</v>
      </c>
      <c r="BG17" s="87" t="s">
        <v>18008</v>
      </c>
      <c r="BH17" s="945">
        <v>306320</v>
      </c>
    </row>
    <row r="18" spans="1:60">
      <c r="A18" s="938" t="s">
        <v>18000</v>
      </c>
      <c r="B18" s="80" t="s">
        <v>13328</v>
      </c>
      <c r="C18" s="80" t="str">
        <f>VLOOKUP(B18,'CPPM-PR'!F18:F3272,1,0)</f>
        <v>GOV2305424</v>
      </c>
      <c r="D18" s="80" t="s">
        <v>13332</v>
      </c>
      <c r="E18" s="80">
        <v>561673</v>
      </c>
      <c r="F18" s="80">
        <v>592621</v>
      </c>
      <c r="G18" s="80" t="s">
        <v>15827</v>
      </c>
      <c r="H18" s="80" t="s">
        <v>15828</v>
      </c>
      <c r="I18" s="80" t="s">
        <v>512</v>
      </c>
      <c r="J18" s="80" t="s">
        <v>2609</v>
      </c>
      <c r="K18" s="80">
        <v>0</v>
      </c>
      <c r="L18" s="80">
        <v>2023</v>
      </c>
      <c r="M18" s="80" t="s">
        <v>18067</v>
      </c>
      <c r="N18" s="80" t="s">
        <v>3858</v>
      </c>
      <c r="O18" s="940">
        <v>0</v>
      </c>
      <c r="P18" s="80" t="s">
        <v>15788</v>
      </c>
      <c r="Q18" s="80" t="s">
        <v>15788</v>
      </c>
      <c r="R18" s="80" t="s">
        <v>18001</v>
      </c>
      <c r="S18" s="80" t="s">
        <v>18068</v>
      </c>
      <c r="T18" s="80" t="s">
        <v>18069</v>
      </c>
      <c r="U18" s="80" t="s">
        <v>18070</v>
      </c>
      <c r="V18" s="80" t="s">
        <v>15862</v>
      </c>
      <c r="W18" s="80" t="s">
        <v>51</v>
      </c>
      <c r="X18" s="80" t="s">
        <v>7648</v>
      </c>
      <c r="Y18" s="80" t="s">
        <v>10509</v>
      </c>
      <c r="Z18" s="80" t="s">
        <v>18004</v>
      </c>
      <c r="AA18" s="80" t="s">
        <v>18005</v>
      </c>
      <c r="AB18" s="80" t="s">
        <v>15089</v>
      </c>
      <c r="AC18" s="80"/>
      <c r="AD18" s="80"/>
      <c r="AE18" s="80" t="s">
        <v>18071</v>
      </c>
      <c r="AF18" s="80" t="s">
        <v>13330</v>
      </c>
      <c r="AG18" s="80" t="s">
        <v>13329</v>
      </c>
      <c r="AH18" s="941">
        <v>14939.4</v>
      </c>
      <c r="AI18" s="80" t="s">
        <v>289</v>
      </c>
      <c r="AJ18" s="80"/>
      <c r="AK18" s="80"/>
      <c r="AL18" s="80" t="e">
        <v>#N/A</v>
      </c>
      <c r="AM18" s="80" t="e">
        <v>#N/A</v>
      </c>
      <c r="AN18" s="80"/>
      <c r="AO18" s="80"/>
      <c r="AP18" s="80"/>
      <c r="AQ18" s="80"/>
      <c r="AR18" s="80"/>
      <c r="AS18" s="80">
        <v>14939.4</v>
      </c>
      <c r="AT18" s="80" t="s">
        <v>13329</v>
      </c>
      <c r="AU18" s="80" t="s">
        <v>289</v>
      </c>
      <c r="AV18" s="80" t="s">
        <v>3835</v>
      </c>
      <c r="AW18" s="72">
        <v>45182</v>
      </c>
      <c r="AX18" s="80" t="s">
        <v>444</v>
      </c>
      <c r="AY18" s="72">
        <v>45185</v>
      </c>
      <c r="AZ18" s="941">
        <v>66298</v>
      </c>
      <c r="BA18" s="80">
        <v>509</v>
      </c>
      <c r="BB18" s="80">
        <v>0.18</v>
      </c>
      <c r="BC18" s="941">
        <v>168475</v>
      </c>
      <c r="BD18" s="80" t="e">
        <v>#N/A</v>
      </c>
      <c r="BE18" s="80"/>
      <c r="BF18" s="80" t="s">
        <v>18031</v>
      </c>
      <c r="BG18" s="80" t="s">
        <v>18032</v>
      </c>
      <c r="BH18" s="942">
        <v>97270</v>
      </c>
    </row>
    <row r="19" spans="1:60">
      <c r="A19" s="866" t="s">
        <v>18000</v>
      </c>
      <c r="B19" s="87" t="s">
        <v>13333</v>
      </c>
      <c r="C19" s="80" t="str">
        <f>VLOOKUP(B19,'CPPM-PR'!F19:F3273,1,0)</f>
        <v>GOV2305401</v>
      </c>
      <c r="D19" s="87" t="s">
        <v>13336</v>
      </c>
      <c r="E19" s="87">
        <v>56167</v>
      </c>
      <c r="F19" s="87">
        <v>592665</v>
      </c>
      <c r="G19" s="87" t="s">
        <v>15827</v>
      </c>
      <c r="H19" s="87" t="s">
        <v>15828</v>
      </c>
      <c r="I19" s="87" t="s">
        <v>512</v>
      </c>
      <c r="J19" s="87" t="s">
        <v>2609</v>
      </c>
      <c r="K19" s="87">
        <v>0</v>
      </c>
      <c r="L19" s="87">
        <v>2023</v>
      </c>
      <c r="M19" s="943">
        <v>45200</v>
      </c>
      <c r="N19" s="943">
        <v>45173</v>
      </c>
      <c r="O19" s="946">
        <v>0</v>
      </c>
      <c r="P19" s="87" t="s">
        <v>15788</v>
      </c>
      <c r="Q19" s="87" t="s">
        <v>15788</v>
      </c>
      <c r="R19" s="87" t="s">
        <v>18001</v>
      </c>
      <c r="S19" s="87" t="s">
        <v>18072</v>
      </c>
      <c r="T19" s="87" t="s">
        <v>18073</v>
      </c>
      <c r="U19" s="87" t="s">
        <v>18074</v>
      </c>
      <c r="V19" s="87" t="s">
        <v>15862</v>
      </c>
      <c r="W19" s="87" t="s">
        <v>51</v>
      </c>
      <c r="X19" s="87" t="s">
        <v>9904</v>
      </c>
      <c r="Y19" s="87" t="s">
        <v>10509</v>
      </c>
      <c r="Z19" s="87" t="s">
        <v>18036</v>
      </c>
      <c r="AA19" s="943">
        <v>44996</v>
      </c>
      <c r="AB19" s="87" t="s">
        <v>15258</v>
      </c>
      <c r="AC19" s="87"/>
      <c r="AD19" s="87"/>
      <c r="AE19" s="87" t="s">
        <v>18006</v>
      </c>
      <c r="AF19" s="87" t="s">
        <v>13335</v>
      </c>
      <c r="AG19" s="87" t="s">
        <v>13334</v>
      </c>
      <c r="AH19" s="944">
        <v>6906</v>
      </c>
      <c r="AI19" s="87" t="s">
        <v>289</v>
      </c>
      <c r="AJ19" s="87"/>
      <c r="AK19" s="87"/>
      <c r="AL19" s="87" t="e">
        <v>#N/A</v>
      </c>
      <c r="AM19" s="87" t="e">
        <v>#N/A</v>
      </c>
      <c r="AN19" s="87"/>
      <c r="AO19" s="87"/>
      <c r="AP19" s="87"/>
      <c r="AQ19" s="87"/>
      <c r="AR19" s="87"/>
      <c r="AS19" s="87">
        <v>6906</v>
      </c>
      <c r="AT19" s="87" t="s">
        <v>13334</v>
      </c>
      <c r="AU19" s="87" t="s">
        <v>289</v>
      </c>
      <c r="AV19" s="87" t="s">
        <v>17683</v>
      </c>
      <c r="AW19" s="71">
        <v>45166</v>
      </c>
      <c r="AX19" s="87" t="s">
        <v>444</v>
      </c>
      <c r="AY19" s="71">
        <v>45168</v>
      </c>
      <c r="AZ19" s="944">
        <v>29105</v>
      </c>
      <c r="BA19" s="87">
        <v>107</v>
      </c>
      <c r="BB19" s="87">
        <v>1.02</v>
      </c>
      <c r="BC19" s="944">
        <v>2171.4</v>
      </c>
      <c r="BD19" s="87" t="e">
        <v>#N/A</v>
      </c>
      <c r="BE19" s="87"/>
      <c r="BF19" s="87" t="s">
        <v>18031</v>
      </c>
      <c r="BG19" s="87" t="s">
        <v>18032</v>
      </c>
      <c r="BH19" s="945">
        <v>97270</v>
      </c>
    </row>
    <row r="20" spans="1:60">
      <c r="A20" s="938" t="s">
        <v>18000</v>
      </c>
      <c r="B20" s="80" t="s">
        <v>3977</v>
      </c>
      <c r="C20" s="80" t="str">
        <f>VLOOKUP(B20,'CPPM-PR'!F20:F3274,1,0)</f>
        <v>GOV2305385</v>
      </c>
      <c r="D20" s="80" t="s">
        <v>18075</v>
      </c>
      <c r="E20" s="80">
        <v>515706</v>
      </c>
      <c r="F20" s="80">
        <v>582909</v>
      </c>
      <c r="G20" s="80" t="s">
        <v>15827</v>
      </c>
      <c r="H20" s="80" t="s">
        <v>15828</v>
      </c>
      <c r="I20" s="80" t="s">
        <v>512</v>
      </c>
      <c r="J20" s="80" t="s">
        <v>2609</v>
      </c>
      <c r="K20" s="80">
        <v>0</v>
      </c>
      <c r="L20" s="80">
        <v>2023</v>
      </c>
      <c r="M20" s="80" t="s">
        <v>2891</v>
      </c>
      <c r="N20" s="80" t="s">
        <v>16731</v>
      </c>
      <c r="O20" s="940">
        <v>0</v>
      </c>
      <c r="P20" s="80" t="s">
        <v>15788</v>
      </c>
      <c r="Q20" s="80" t="s">
        <v>15788</v>
      </c>
      <c r="R20" s="80" t="s">
        <v>18001</v>
      </c>
      <c r="S20" s="80" t="s">
        <v>18076</v>
      </c>
      <c r="T20" s="80" t="s">
        <v>18077</v>
      </c>
      <c r="U20" s="80">
        <v>0</v>
      </c>
      <c r="V20" s="80" t="s">
        <v>15862</v>
      </c>
      <c r="W20" s="80" t="s">
        <v>51</v>
      </c>
      <c r="X20" s="80" t="s">
        <v>9904</v>
      </c>
      <c r="Y20" s="80" t="s">
        <v>10509</v>
      </c>
      <c r="Z20" s="80">
        <v>0</v>
      </c>
      <c r="AA20" s="940">
        <v>0</v>
      </c>
      <c r="AB20" s="80" t="s">
        <v>18051</v>
      </c>
      <c r="AC20" s="80"/>
      <c r="AD20" s="80"/>
      <c r="AE20" s="80" t="s">
        <v>18006</v>
      </c>
      <c r="AF20" s="80" t="s">
        <v>3974</v>
      </c>
      <c r="AG20" s="80" t="s">
        <v>3976</v>
      </c>
      <c r="AH20" s="941">
        <v>6906</v>
      </c>
      <c r="AI20" s="80" t="s">
        <v>289</v>
      </c>
      <c r="AJ20" s="80"/>
      <c r="AK20" s="80"/>
      <c r="AL20" s="80" t="e">
        <v>#N/A</v>
      </c>
      <c r="AM20" s="80" t="e">
        <v>#N/A</v>
      </c>
      <c r="AN20" s="80">
        <v>6906</v>
      </c>
      <c r="AO20" s="80"/>
      <c r="AP20" s="80"/>
      <c r="AQ20" s="80"/>
      <c r="AR20" s="80"/>
      <c r="AS20" s="80">
        <v>6906</v>
      </c>
      <c r="AT20" s="80" t="s">
        <v>3976</v>
      </c>
      <c r="AU20" s="80" t="s">
        <v>289</v>
      </c>
      <c r="AV20" s="80" t="s">
        <v>17683</v>
      </c>
      <c r="AW20" s="72">
        <v>45166</v>
      </c>
      <c r="AX20" s="80" t="s">
        <v>444</v>
      </c>
      <c r="AY20" s="72">
        <v>45168</v>
      </c>
      <c r="AZ20" s="941">
        <v>29105</v>
      </c>
      <c r="BA20" s="80">
        <v>107</v>
      </c>
      <c r="BB20" s="80">
        <v>1.02</v>
      </c>
      <c r="BC20" s="941">
        <v>2171.4</v>
      </c>
      <c r="BD20" s="80" t="e">
        <v>#N/A</v>
      </c>
      <c r="BE20" s="80"/>
      <c r="BF20" s="80" t="s">
        <v>18078</v>
      </c>
      <c r="BG20" s="80" t="s">
        <v>18079</v>
      </c>
      <c r="BH20" s="942">
        <v>306320</v>
      </c>
    </row>
    <row r="21" spans="1:60">
      <c r="A21" s="866" t="s">
        <v>18000</v>
      </c>
      <c r="B21" s="87" t="s">
        <v>13337</v>
      </c>
      <c r="C21" s="80" t="str">
        <f>VLOOKUP(B21,'CPPM-PR'!F21:F3275,1,0)</f>
        <v>GOV2305408</v>
      </c>
      <c r="D21" s="87" t="s">
        <v>13340</v>
      </c>
      <c r="E21" s="87">
        <v>505767</v>
      </c>
      <c r="F21" s="87">
        <v>592678</v>
      </c>
      <c r="G21" s="87" t="s">
        <v>15827</v>
      </c>
      <c r="H21" s="87" t="s">
        <v>15828</v>
      </c>
      <c r="I21" s="87" t="s">
        <v>512</v>
      </c>
      <c r="J21" s="87" t="s">
        <v>2609</v>
      </c>
      <c r="K21" s="87">
        <v>0</v>
      </c>
      <c r="L21" s="87">
        <v>2023</v>
      </c>
      <c r="M21" s="943">
        <v>45209</v>
      </c>
      <c r="N21" s="87" t="s">
        <v>2624</v>
      </c>
      <c r="O21" s="946">
        <v>0</v>
      </c>
      <c r="P21" s="87" t="s">
        <v>15788</v>
      </c>
      <c r="Q21" s="87" t="s">
        <v>15788</v>
      </c>
      <c r="R21" s="87" t="s">
        <v>18001</v>
      </c>
      <c r="S21" s="87" t="s">
        <v>18080</v>
      </c>
      <c r="T21" s="87" t="s">
        <v>18081</v>
      </c>
      <c r="U21" s="87" t="s">
        <v>18082</v>
      </c>
      <c r="V21" s="87" t="s">
        <v>15943</v>
      </c>
      <c r="W21" s="87" t="s">
        <v>53</v>
      </c>
      <c r="X21" s="87" t="s">
        <v>8892</v>
      </c>
      <c r="Y21" s="87" t="s">
        <v>10509</v>
      </c>
      <c r="Z21" s="87">
        <v>0</v>
      </c>
      <c r="AA21" s="946">
        <v>0</v>
      </c>
      <c r="AB21" s="87" t="s">
        <v>18051</v>
      </c>
      <c r="AC21" s="87"/>
      <c r="AD21" s="87"/>
      <c r="AE21" s="87" t="s">
        <v>18006</v>
      </c>
      <c r="AF21" s="87" t="s">
        <v>13339</v>
      </c>
      <c r="AG21" s="87" t="s">
        <v>13338</v>
      </c>
      <c r="AH21" s="944">
        <v>24314</v>
      </c>
      <c r="AI21" s="87" t="s">
        <v>289</v>
      </c>
      <c r="AJ21" s="87"/>
      <c r="AK21" s="87"/>
      <c r="AL21" s="87" t="e">
        <v>#N/A</v>
      </c>
      <c r="AM21" s="87" t="e">
        <v>#N/A</v>
      </c>
      <c r="AN21" s="87">
        <v>0</v>
      </c>
      <c r="AO21" s="87"/>
      <c r="AP21" s="87"/>
      <c r="AQ21" s="87"/>
      <c r="AR21" s="87"/>
      <c r="AS21" s="87">
        <v>24314</v>
      </c>
      <c r="AT21" s="87" t="s">
        <v>13338</v>
      </c>
      <c r="AU21" s="87" t="s">
        <v>289</v>
      </c>
      <c r="AV21" s="87" t="s">
        <v>18083</v>
      </c>
      <c r="AW21" s="71">
        <v>45161</v>
      </c>
      <c r="AX21" s="87" t="s">
        <v>444</v>
      </c>
      <c r="AY21" s="71">
        <v>45163</v>
      </c>
      <c r="AZ21" s="944">
        <v>157147</v>
      </c>
      <c r="BA21" s="87">
        <v>132</v>
      </c>
      <c r="BB21" s="87">
        <v>0.84</v>
      </c>
      <c r="BC21" s="944">
        <v>35064</v>
      </c>
      <c r="BD21" s="87" t="e">
        <v>#N/A</v>
      </c>
      <c r="BE21" s="87"/>
      <c r="BF21" s="87" t="s">
        <v>18045</v>
      </c>
      <c r="BG21" s="87" t="s">
        <v>18046</v>
      </c>
      <c r="BH21" s="945">
        <v>68260</v>
      </c>
    </row>
    <row r="22" spans="1:60">
      <c r="A22" s="938" t="s">
        <v>18084</v>
      </c>
      <c r="B22" s="80" t="s">
        <v>13342</v>
      </c>
      <c r="C22" s="80" t="str">
        <f>VLOOKUP(B22,'CPPM-PR'!F22:F3276,1,0)</f>
        <v>GOV2305007</v>
      </c>
      <c r="D22" s="80" t="s">
        <v>13346</v>
      </c>
      <c r="E22" s="80">
        <v>551673</v>
      </c>
      <c r="F22" s="80">
        <v>592552</v>
      </c>
      <c r="G22" s="80" t="s">
        <v>15827</v>
      </c>
      <c r="H22" s="80" t="s">
        <v>15828</v>
      </c>
      <c r="I22" s="80" t="s">
        <v>512</v>
      </c>
      <c r="J22" s="80" t="s">
        <v>2634</v>
      </c>
      <c r="K22" s="80">
        <v>0</v>
      </c>
      <c r="L22" s="80">
        <v>2023</v>
      </c>
      <c r="M22" s="939">
        <v>45146</v>
      </c>
      <c r="N22" s="80" t="s">
        <v>16793</v>
      </c>
      <c r="O22" s="80" t="s">
        <v>18085</v>
      </c>
      <c r="P22" s="80" t="s">
        <v>15788</v>
      </c>
      <c r="Q22" s="80" t="s">
        <v>15788</v>
      </c>
      <c r="R22" s="80" t="s">
        <v>18001</v>
      </c>
      <c r="S22" s="80" t="s">
        <v>18086</v>
      </c>
      <c r="T22" s="80" t="s">
        <v>18087</v>
      </c>
      <c r="U22" s="80" t="s">
        <v>18088</v>
      </c>
      <c r="V22" s="80" t="s">
        <v>15997</v>
      </c>
      <c r="W22" s="80" t="s">
        <v>1264</v>
      </c>
      <c r="X22" s="80" t="s">
        <v>8996</v>
      </c>
      <c r="Y22" s="80" t="s">
        <v>10509</v>
      </c>
      <c r="Z22" s="80" t="s">
        <v>18021</v>
      </c>
      <c r="AA22" s="939">
        <v>45239</v>
      </c>
      <c r="AB22" s="80" t="s">
        <v>15933</v>
      </c>
      <c r="AC22" s="80"/>
      <c r="AD22" s="80"/>
      <c r="AE22" s="80"/>
      <c r="AF22" s="80" t="s">
        <v>13344</v>
      </c>
      <c r="AG22" s="80" t="s">
        <v>13343</v>
      </c>
      <c r="AH22" s="941">
        <v>25668.74</v>
      </c>
      <c r="AI22" s="80" t="s">
        <v>16172</v>
      </c>
      <c r="AJ22" s="80"/>
      <c r="AK22" s="80"/>
      <c r="AL22" s="80"/>
      <c r="AM22" s="80"/>
      <c r="AN22" s="80"/>
      <c r="AO22" s="80"/>
      <c r="AP22" s="80"/>
      <c r="AQ22" s="80"/>
      <c r="AR22" s="80"/>
      <c r="AS22" s="80">
        <v>25668.74</v>
      </c>
      <c r="AT22" s="80" t="s">
        <v>13343</v>
      </c>
      <c r="AU22" s="80" t="s">
        <v>16172</v>
      </c>
      <c r="AV22" s="80" t="s">
        <v>17630</v>
      </c>
      <c r="AW22" s="72">
        <v>45185</v>
      </c>
      <c r="AX22" s="80" t="s">
        <v>18089</v>
      </c>
      <c r="AY22" s="80" t="e">
        <v>#N/A</v>
      </c>
      <c r="AZ22" s="80" t="e">
        <v>#N/A</v>
      </c>
      <c r="BA22" s="80" t="e">
        <v>#N/A</v>
      </c>
      <c r="BB22" s="80" t="e">
        <v>#N/A</v>
      </c>
      <c r="BC22" s="80" t="e">
        <v>#N/A</v>
      </c>
      <c r="BD22" s="80"/>
      <c r="BE22" s="80"/>
      <c r="BF22" s="80" t="s">
        <v>18031</v>
      </c>
      <c r="BG22" s="80" t="s">
        <v>18032</v>
      </c>
      <c r="BH22" s="942">
        <v>306320</v>
      </c>
    </row>
    <row r="23" spans="1:60">
      <c r="A23" s="866" t="s">
        <v>18084</v>
      </c>
      <c r="B23" s="87" t="s">
        <v>5314</v>
      </c>
      <c r="C23" s="80" t="str">
        <f>VLOOKUP(B23,'CPPM-PR'!F23:F3277,1,0)</f>
        <v>GOV2305430</v>
      </c>
      <c r="D23" s="87" t="s">
        <v>18090</v>
      </c>
      <c r="E23" s="87">
        <v>561323</v>
      </c>
      <c r="F23" s="87">
        <v>592732</v>
      </c>
      <c r="G23" s="87" t="s">
        <v>15827</v>
      </c>
      <c r="H23" s="87" t="s">
        <v>15828</v>
      </c>
      <c r="I23" s="87" t="s">
        <v>512</v>
      </c>
      <c r="J23" s="87" t="s">
        <v>2634</v>
      </c>
      <c r="K23" s="87">
        <v>0</v>
      </c>
      <c r="L23" s="87">
        <v>2023</v>
      </c>
      <c r="M23" s="87" t="s">
        <v>16886</v>
      </c>
      <c r="N23" s="87" t="s">
        <v>17099</v>
      </c>
      <c r="O23" s="87" t="s">
        <v>18085</v>
      </c>
      <c r="P23" s="87" t="s">
        <v>15788</v>
      </c>
      <c r="Q23" s="87" t="s">
        <v>15788</v>
      </c>
      <c r="R23" s="87" t="s">
        <v>18001</v>
      </c>
      <c r="S23" s="87" t="s">
        <v>18091</v>
      </c>
      <c r="T23" s="87" t="s">
        <v>18092</v>
      </c>
      <c r="U23" s="87" t="s">
        <v>18091</v>
      </c>
      <c r="V23" s="87" t="s">
        <v>15997</v>
      </c>
      <c r="W23" s="87" t="s">
        <v>1492</v>
      </c>
      <c r="X23" s="87" t="s">
        <v>13215</v>
      </c>
      <c r="Y23" s="87" t="s">
        <v>10509</v>
      </c>
      <c r="Z23" s="87" t="s">
        <v>18093</v>
      </c>
      <c r="AA23" s="87" t="s">
        <v>16886</v>
      </c>
      <c r="AB23" s="87" t="s">
        <v>15258</v>
      </c>
      <c r="AC23" s="87"/>
      <c r="AD23" s="87"/>
      <c r="AE23" s="87"/>
      <c r="AF23" s="87" t="s">
        <v>5311</v>
      </c>
      <c r="AG23" s="87" t="s">
        <v>5313</v>
      </c>
      <c r="AH23" s="944">
        <v>13038.82</v>
      </c>
      <c r="AI23" s="87" t="s">
        <v>294</v>
      </c>
      <c r="AJ23" s="27"/>
      <c r="AK23" s="87"/>
      <c r="AL23" s="87"/>
      <c r="AM23" s="87"/>
      <c r="AN23" s="87">
        <v>0</v>
      </c>
      <c r="AO23" s="87"/>
      <c r="AP23" s="87"/>
      <c r="AQ23" s="87"/>
      <c r="AR23" s="87"/>
      <c r="AS23" s="87">
        <v>13038.82</v>
      </c>
      <c r="AT23" s="87" t="s">
        <v>5313</v>
      </c>
      <c r="AU23" s="87" t="s">
        <v>294</v>
      </c>
      <c r="AV23" s="87" t="s">
        <v>17643</v>
      </c>
      <c r="AW23" s="71">
        <v>45187</v>
      </c>
      <c r="AX23" s="87" t="s">
        <v>18089</v>
      </c>
      <c r="AY23" s="87" t="e">
        <v>#N/A</v>
      </c>
      <c r="AZ23" s="87" t="e">
        <v>#N/A</v>
      </c>
      <c r="BA23" s="87" t="e">
        <v>#N/A</v>
      </c>
      <c r="BB23" s="87" t="e">
        <v>#N/A</v>
      </c>
      <c r="BC23" s="87" t="e">
        <v>#N/A</v>
      </c>
      <c r="BD23" s="87"/>
      <c r="BE23" s="87"/>
      <c r="BF23" s="87" t="s">
        <v>18007</v>
      </c>
      <c r="BG23" s="87" t="s">
        <v>18008</v>
      </c>
      <c r="BH23" s="945">
        <v>209480</v>
      </c>
    </row>
    <row r="24" spans="1:60">
      <c r="A24" s="938" t="s">
        <v>18084</v>
      </c>
      <c r="B24" s="80" t="s">
        <v>13347</v>
      </c>
      <c r="C24" s="80" t="str">
        <f>VLOOKUP(B24,'CPPM-PR'!F24:F3278,1,0)</f>
        <v>GOV2305412</v>
      </c>
      <c r="D24" s="80" t="s">
        <v>13350</v>
      </c>
      <c r="E24" s="80">
        <v>507562</v>
      </c>
      <c r="F24" s="80">
        <v>592617</v>
      </c>
      <c r="G24" s="80" t="s">
        <v>15827</v>
      </c>
      <c r="H24" s="80" t="s">
        <v>15828</v>
      </c>
      <c r="I24" s="80" t="s">
        <v>512</v>
      </c>
      <c r="J24" s="80" t="s">
        <v>2609</v>
      </c>
      <c r="K24" s="80">
        <v>0</v>
      </c>
      <c r="L24" s="80">
        <v>2023</v>
      </c>
      <c r="M24" s="80" t="s">
        <v>2743</v>
      </c>
      <c r="N24" s="80" t="s">
        <v>13667</v>
      </c>
      <c r="O24" s="80" t="s">
        <v>18085</v>
      </c>
      <c r="P24" s="80" t="s">
        <v>15788</v>
      </c>
      <c r="Q24" s="80" t="s">
        <v>15788</v>
      </c>
      <c r="R24" s="80" t="s">
        <v>18001</v>
      </c>
      <c r="S24" s="80" t="s">
        <v>18094</v>
      </c>
      <c r="T24" s="80" t="s">
        <v>18095</v>
      </c>
      <c r="U24" s="80" t="s">
        <v>18096</v>
      </c>
      <c r="V24" s="80" t="s">
        <v>15943</v>
      </c>
      <c r="W24" s="80" t="s">
        <v>1104</v>
      </c>
      <c r="X24" s="80" t="s">
        <v>6533</v>
      </c>
      <c r="Y24" s="80" t="s">
        <v>10509</v>
      </c>
      <c r="Z24" s="80" t="s">
        <v>18004</v>
      </c>
      <c r="AA24" s="80" t="s">
        <v>18005</v>
      </c>
      <c r="AB24" s="80" t="s">
        <v>15089</v>
      </c>
      <c r="AC24" s="80"/>
      <c r="AD24" s="80"/>
      <c r="AE24" s="80"/>
      <c r="AF24" s="80" t="s">
        <v>13349</v>
      </c>
      <c r="AG24" s="80" t="s">
        <v>13348</v>
      </c>
      <c r="AH24" s="941">
        <v>11955.35</v>
      </c>
      <c r="AI24" s="80" t="s">
        <v>298</v>
      </c>
      <c r="AJ24" s="80"/>
      <c r="AK24" s="80"/>
      <c r="AL24" s="80"/>
      <c r="AM24" s="80"/>
      <c r="AN24" s="80"/>
      <c r="AO24" s="80"/>
      <c r="AP24" s="80"/>
      <c r="AQ24" s="80"/>
      <c r="AR24" s="80"/>
      <c r="AS24" s="80">
        <v>11955.35</v>
      </c>
      <c r="AT24" s="80" t="s">
        <v>13348</v>
      </c>
      <c r="AU24" s="80" t="s">
        <v>298</v>
      </c>
      <c r="AV24" s="80" t="s">
        <v>17617</v>
      </c>
      <c r="AW24" s="72">
        <v>45184</v>
      </c>
      <c r="AX24" s="80" t="s">
        <v>18089</v>
      </c>
      <c r="AY24" s="80" t="e">
        <v>#N/A</v>
      </c>
      <c r="AZ24" s="80" t="e">
        <v>#N/A</v>
      </c>
      <c r="BA24" s="80" t="e">
        <v>#N/A</v>
      </c>
      <c r="BB24" s="80" t="e">
        <v>#N/A</v>
      </c>
      <c r="BC24" s="80" t="e">
        <v>#N/A</v>
      </c>
      <c r="BD24" s="80"/>
      <c r="BE24" s="80"/>
      <c r="BF24" s="80" t="s">
        <v>18045</v>
      </c>
      <c r="BG24" s="80" t="s">
        <v>18046</v>
      </c>
      <c r="BH24" s="942">
        <v>68260</v>
      </c>
    </row>
    <row r="25" spans="1:60">
      <c r="A25" s="866" t="s">
        <v>18084</v>
      </c>
      <c r="B25" s="87" t="s">
        <v>5454</v>
      </c>
      <c r="C25" s="80" t="str">
        <f>VLOOKUP(B25,'CPPM-PR'!F25:F3279,1,0)</f>
        <v>GOV2305418</v>
      </c>
      <c r="D25" s="87" t="s">
        <v>13351</v>
      </c>
      <c r="E25" s="87">
        <v>561669</v>
      </c>
      <c r="F25" s="87">
        <v>592626</v>
      </c>
      <c r="G25" s="87" t="s">
        <v>15827</v>
      </c>
      <c r="H25" s="87" t="s">
        <v>15828</v>
      </c>
      <c r="I25" s="87" t="s">
        <v>512</v>
      </c>
      <c r="J25" s="87" t="s">
        <v>2609</v>
      </c>
      <c r="K25" s="87">
        <v>0</v>
      </c>
      <c r="L25" s="87">
        <v>2023</v>
      </c>
      <c r="M25" s="87" t="s">
        <v>2898</v>
      </c>
      <c r="N25" s="943">
        <v>45056</v>
      </c>
      <c r="O25" s="87" t="s">
        <v>18085</v>
      </c>
      <c r="P25" s="87" t="s">
        <v>15788</v>
      </c>
      <c r="Q25" s="87" t="s">
        <v>15788</v>
      </c>
      <c r="R25" s="87" t="s">
        <v>18001</v>
      </c>
      <c r="S25" s="87" t="s">
        <v>18097</v>
      </c>
      <c r="T25" s="87" t="s">
        <v>18098</v>
      </c>
      <c r="U25" s="87">
        <v>0</v>
      </c>
      <c r="V25" s="87" t="s">
        <v>15862</v>
      </c>
      <c r="W25" s="87" t="s">
        <v>51</v>
      </c>
      <c r="X25" s="87" t="s">
        <v>13352</v>
      </c>
      <c r="Y25" s="87" t="s">
        <v>10509</v>
      </c>
      <c r="Z25" s="87" t="s">
        <v>18004</v>
      </c>
      <c r="AA25" s="87" t="s">
        <v>18005</v>
      </c>
      <c r="AB25" s="87" t="s">
        <v>15089</v>
      </c>
      <c r="AC25" s="87"/>
      <c r="AD25" s="87"/>
      <c r="AE25" s="87"/>
      <c r="AF25" s="87" t="s">
        <v>5451</v>
      </c>
      <c r="AG25" s="87" t="s">
        <v>5453</v>
      </c>
      <c r="AH25" s="944">
        <v>21318</v>
      </c>
      <c r="AI25" s="87" t="s">
        <v>294</v>
      </c>
      <c r="AJ25" s="27"/>
      <c r="AK25" s="87"/>
      <c r="AL25" s="87"/>
      <c r="AM25" s="87"/>
      <c r="AN25" s="87"/>
      <c r="AO25" s="87"/>
      <c r="AP25" s="87"/>
      <c r="AQ25" s="87"/>
      <c r="AR25" s="87"/>
      <c r="AS25" s="87">
        <v>21318</v>
      </c>
      <c r="AT25" s="87" t="s">
        <v>5453</v>
      </c>
      <c r="AU25" s="87" t="s">
        <v>294</v>
      </c>
      <c r="AV25" s="87" t="s">
        <v>4014</v>
      </c>
      <c r="AW25" s="71">
        <v>45187</v>
      </c>
      <c r="AX25" s="87" t="s">
        <v>18089</v>
      </c>
      <c r="AY25" s="87" t="e">
        <v>#N/A</v>
      </c>
      <c r="AZ25" s="87" t="e">
        <v>#N/A</v>
      </c>
      <c r="BA25" s="87" t="e">
        <v>#N/A</v>
      </c>
      <c r="BB25" s="87" t="e">
        <v>#N/A</v>
      </c>
      <c r="BC25" s="87" t="e">
        <v>#N/A</v>
      </c>
      <c r="BD25" s="87"/>
      <c r="BE25" s="87"/>
      <c r="BF25" s="87" t="s">
        <v>18022</v>
      </c>
      <c r="BG25" s="87" t="s">
        <v>18023</v>
      </c>
      <c r="BH25" s="945">
        <v>209469</v>
      </c>
    </row>
    <row r="26" spans="1:60">
      <c r="A26" s="938" t="s">
        <v>18084</v>
      </c>
      <c r="B26" s="80" t="s">
        <v>3547</v>
      </c>
      <c r="C26" s="80" t="str">
        <f>VLOOKUP(B26,'CPPM-PR'!F26:F3280,1,0)</f>
        <v>GOV2305421</v>
      </c>
      <c r="D26" s="80" t="s">
        <v>18099</v>
      </c>
      <c r="E26" s="80">
        <v>561697</v>
      </c>
      <c r="F26" s="80">
        <v>592681</v>
      </c>
      <c r="G26" s="80" t="s">
        <v>15827</v>
      </c>
      <c r="H26" s="80" t="s">
        <v>15828</v>
      </c>
      <c r="I26" s="80" t="s">
        <v>512</v>
      </c>
      <c r="J26" s="80" t="s">
        <v>2609</v>
      </c>
      <c r="K26" s="80" t="s">
        <v>16965</v>
      </c>
      <c r="L26" s="80">
        <v>2023</v>
      </c>
      <c r="M26" s="939">
        <v>45210</v>
      </c>
      <c r="N26" s="80" t="s">
        <v>16517</v>
      </c>
      <c r="O26" s="80" t="s">
        <v>18085</v>
      </c>
      <c r="P26" s="80" t="s">
        <v>15788</v>
      </c>
      <c r="Q26" s="80" t="s">
        <v>15788</v>
      </c>
      <c r="R26" s="80" t="s">
        <v>18001</v>
      </c>
      <c r="S26" s="80" t="s">
        <v>18100</v>
      </c>
      <c r="T26" s="80" t="s">
        <v>18101</v>
      </c>
      <c r="U26" s="80" t="s">
        <v>18102</v>
      </c>
      <c r="V26" s="80" t="s">
        <v>15943</v>
      </c>
      <c r="W26" s="80" t="s">
        <v>1104</v>
      </c>
      <c r="X26" s="80" t="s">
        <v>13493</v>
      </c>
      <c r="Y26" s="80" t="s">
        <v>10509</v>
      </c>
      <c r="Z26" s="80" t="e">
        <v>#N/A</v>
      </c>
      <c r="AA26" s="80"/>
      <c r="AB26" s="80"/>
      <c r="AC26" s="80"/>
      <c r="AD26" s="80"/>
      <c r="AE26" s="80"/>
      <c r="AF26" s="80" t="s">
        <v>3544</v>
      </c>
      <c r="AG26" s="80" t="s">
        <v>3546</v>
      </c>
      <c r="AH26" s="941">
        <v>14056.81</v>
      </c>
      <c r="AI26" s="80" t="s">
        <v>294</v>
      </c>
      <c r="AJ26" s="947"/>
      <c r="AK26" s="80"/>
      <c r="AL26" s="80"/>
      <c r="AM26" s="80"/>
      <c r="AN26" s="80"/>
      <c r="AO26" s="80"/>
      <c r="AP26" s="80"/>
      <c r="AQ26" s="80"/>
      <c r="AR26" s="80"/>
      <c r="AS26" s="80">
        <v>14056.81</v>
      </c>
      <c r="AT26" s="80" t="s">
        <v>3546</v>
      </c>
      <c r="AU26" s="80" t="s">
        <v>294</v>
      </c>
      <c r="AV26" s="80" t="s">
        <v>17617</v>
      </c>
      <c r="AW26" s="72">
        <v>45180</v>
      </c>
      <c r="AX26" s="80" t="s">
        <v>18103</v>
      </c>
      <c r="AY26" s="80" t="e">
        <v>#N/A</v>
      </c>
      <c r="AZ26" s="80" t="e">
        <v>#N/A</v>
      </c>
      <c r="BA26" s="80" t="e">
        <v>#N/A</v>
      </c>
      <c r="BB26" s="80" t="e">
        <v>#N/A</v>
      </c>
      <c r="BC26" s="80" t="e">
        <v>#N/A</v>
      </c>
      <c r="BD26" s="80"/>
      <c r="BE26" s="80"/>
      <c r="BF26" s="80" t="s">
        <v>18045</v>
      </c>
      <c r="BG26" s="80" t="s">
        <v>18046</v>
      </c>
      <c r="BH26" s="942">
        <v>358490</v>
      </c>
    </row>
    <row r="27" spans="1:60">
      <c r="A27" s="866" t="s">
        <v>18084</v>
      </c>
      <c r="B27" s="87" t="s">
        <v>5186</v>
      </c>
      <c r="C27" s="80" t="str">
        <f>VLOOKUP(B27,'CPPM-PR'!F27:F3281,1,0)</f>
        <v>GOV2305423</v>
      </c>
      <c r="D27" s="87" t="s">
        <v>18104</v>
      </c>
      <c r="E27" s="87">
        <v>561695</v>
      </c>
      <c r="F27" s="87">
        <v>592694</v>
      </c>
      <c r="G27" s="87" t="s">
        <v>15827</v>
      </c>
      <c r="H27" s="87" t="s">
        <v>15828</v>
      </c>
      <c r="I27" s="87" t="s">
        <v>512</v>
      </c>
      <c r="J27" s="87" t="s">
        <v>2609</v>
      </c>
      <c r="K27" s="87">
        <v>0</v>
      </c>
      <c r="L27" s="87">
        <v>2023</v>
      </c>
      <c r="M27" s="87" t="s">
        <v>15467</v>
      </c>
      <c r="N27" s="87" t="s">
        <v>1904</v>
      </c>
      <c r="O27" s="87" t="s">
        <v>18085</v>
      </c>
      <c r="P27" s="87" t="s">
        <v>15788</v>
      </c>
      <c r="Q27" s="87" t="s">
        <v>15788</v>
      </c>
      <c r="R27" s="87" t="s">
        <v>18001</v>
      </c>
      <c r="S27" s="87" t="s">
        <v>18105</v>
      </c>
      <c r="T27" s="87" t="s">
        <v>18106</v>
      </c>
      <c r="U27" s="87" t="s">
        <v>18107</v>
      </c>
      <c r="V27" s="87" t="s">
        <v>15997</v>
      </c>
      <c r="W27" s="87" t="s">
        <v>50</v>
      </c>
      <c r="X27" s="87" t="s">
        <v>10856</v>
      </c>
      <c r="Y27" s="87" t="s">
        <v>10509</v>
      </c>
      <c r="Z27" s="87" t="s">
        <v>18108</v>
      </c>
      <c r="AA27" s="87" t="s">
        <v>18109</v>
      </c>
      <c r="AB27" s="87" t="s">
        <v>15258</v>
      </c>
      <c r="AC27" s="87"/>
      <c r="AD27" s="87"/>
      <c r="AE27" s="87"/>
      <c r="AF27" s="87" t="s">
        <v>5183</v>
      </c>
      <c r="AG27" s="87" t="s">
        <v>5185</v>
      </c>
      <c r="AH27" s="944">
        <v>4903</v>
      </c>
      <c r="AI27" s="87" t="s">
        <v>294</v>
      </c>
      <c r="AJ27" s="27"/>
      <c r="AK27" s="87"/>
      <c r="AL27" s="87"/>
      <c r="AM27" s="87"/>
      <c r="AN27" s="87">
        <v>0</v>
      </c>
      <c r="AO27" s="87"/>
      <c r="AP27" s="87"/>
      <c r="AQ27" s="87"/>
      <c r="AR27" s="87"/>
      <c r="AS27" s="87">
        <v>4903</v>
      </c>
      <c r="AT27" s="87" t="s">
        <v>5185</v>
      </c>
      <c r="AU27" s="87" t="s">
        <v>294</v>
      </c>
      <c r="AV27" s="87" t="s">
        <v>16899</v>
      </c>
      <c r="AW27" s="71">
        <v>45184</v>
      </c>
      <c r="AX27" s="87" t="s">
        <v>18089</v>
      </c>
      <c r="AY27" s="87" t="e">
        <v>#N/A</v>
      </c>
      <c r="AZ27" s="87" t="e">
        <v>#N/A</v>
      </c>
      <c r="BA27" s="87" t="e">
        <v>#N/A</v>
      </c>
      <c r="BB27" s="87" t="e">
        <v>#N/A</v>
      </c>
      <c r="BC27" s="87" t="e">
        <v>#N/A</v>
      </c>
      <c r="BD27" s="87"/>
      <c r="BE27" s="87"/>
      <c r="BF27" s="87" t="s">
        <v>18031</v>
      </c>
      <c r="BG27" s="87" t="s">
        <v>18032</v>
      </c>
      <c r="BH27" s="945">
        <v>97270</v>
      </c>
    </row>
    <row r="28" spans="1:60">
      <c r="A28" s="938" t="s">
        <v>18084</v>
      </c>
      <c r="B28" s="80" t="s">
        <v>5341</v>
      </c>
      <c r="C28" s="80" t="str">
        <f>VLOOKUP(B28,'CPPM-PR'!F28:F3282,1,0)</f>
        <v>GOV2305429</v>
      </c>
      <c r="D28" s="80" t="s">
        <v>18110</v>
      </c>
      <c r="E28" s="80">
        <v>561363</v>
      </c>
      <c r="F28" s="80">
        <v>592729</v>
      </c>
      <c r="G28" s="80" t="s">
        <v>15827</v>
      </c>
      <c r="H28" s="80" t="s">
        <v>15828</v>
      </c>
      <c r="I28" s="80" t="s">
        <v>512</v>
      </c>
      <c r="J28" s="80" t="s">
        <v>2609</v>
      </c>
      <c r="K28" s="80">
        <v>0</v>
      </c>
      <c r="L28" s="80">
        <v>2023</v>
      </c>
      <c r="M28" s="80" t="s">
        <v>16886</v>
      </c>
      <c r="N28" s="80" t="s">
        <v>16793</v>
      </c>
      <c r="O28" s="80" t="s">
        <v>18085</v>
      </c>
      <c r="P28" s="80" t="s">
        <v>15788</v>
      </c>
      <c r="Q28" s="80" t="s">
        <v>15788</v>
      </c>
      <c r="R28" s="80" t="s">
        <v>18001</v>
      </c>
      <c r="S28" s="80" t="s">
        <v>18111</v>
      </c>
      <c r="T28" s="80" t="s">
        <v>18112</v>
      </c>
      <c r="U28" s="80" t="s">
        <v>18111</v>
      </c>
      <c r="V28" s="80" t="s">
        <v>15793</v>
      </c>
      <c r="W28" s="80" t="s">
        <v>3189</v>
      </c>
      <c r="X28" s="80" t="s">
        <v>6315</v>
      </c>
      <c r="Y28" s="80" t="s">
        <v>10509</v>
      </c>
      <c r="Z28" s="80" t="s">
        <v>18093</v>
      </c>
      <c r="AA28" s="80" t="s">
        <v>16886</v>
      </c>
      <c r="AB28" s="80" t="s">
        <v>15258</v>
      </c>
      <c r="AC28" s="80"/>
      <c r="AD28" s="80"/>
      <c r="AE28" s="80"/>
      <c r="AF28" s="80" t="s">
        <v>5338</v>
      </c>
      <c r="AG28" s="80" t="s">
        <v>5340</v>
      </c>
      <c r="AH28" s="941">
        <v>10085.799999999999</v>
      </c>
      <c r="AI28" s="80" t="s">
        <v>289</v>
      </c>
      <c r="AJ28" s="80"/>
      <c r="AK28" s="80"/>
      <c r="AL28" s="80"/>
      <c r="AM28" s="80"/>
      <c r="AN28" s="80">
        <v>0</v>
      </c>
      <c r="AO28" s="80"/>
      <c r="AP28" s="80"/>
      <c r="AQ28" s="80"/>
      <c r="AR28" s="80"/>
      <c r="AS28" s="80">
        <v>10085.799999999999</v>
      </c>
      <c r="AT28" s="80" t="s">
        <v>5340</v>
      </c>
      <c r="AU28" s="80" t="s">
        <v>289</v>
      </c>
      <c r="AV28" s="80" t="s">
        <v>17681</v>
      </c>
      <c r="AW28" s="72">
        <v>45182</v>
      </c>
      <c r="AX28" s="80" t="s">
        <v>17848</v>
      </c>
      <c r="AY28" s="80" t="e">
        <v>#N/A</v>
      </c>
      <c r="AZ28" s="80" t="e">
        <v>#N/A</v>
      </c>
      <c r="BA28" s="80" t="e">
        <v>#N/A</v>
      </c>
      <c r="BB28" s="80" t="e">
        <v>#N/A</v>
      </c>
      <c r="BC28" s="80" t="e">
        <v>#N/A</v>
      </c>
      <c r="BD28" s="80"/>
      <c r="BE28" s="80"/>
      <c r="BF28" s="80" t="s">
        <v>18007</v>
      </c>
      <c r="BG28" s="80" t="s">
        <v>18008</v>
      </c>
      <c r="BH28" s="942">
        <v>209480</v>
      </c>
    </row>
    <row r="29" spans="1:60">
      <c r="A29" s="866" t="s">
        <v>18084</v>
      </c>
      <c r="B29" s="87" t="s">
        <v>5203</v>
      </c>
      <c r="C29" s="80" t="str">
        <f>VLOOKUP(B29,'CPPM-PR'!F29:F3283,1,0)</f>
        <v>GOV2305454</v>
      </c>
      <c r="D29" s="87" t="s">
        <v>18113</v>
      </c>
      <c r="E29" s="87">
        <v>561683</v>
      </c>
      <c r="F29" s="87">
        <v>592695</v>
      </c>
      <c r="G29" s="87" t="s">
        <v>15827</v>
      </c>
      <c r="H29" s="87" t="s">
        <v>15828</v>
      </c>
      <c r="I29" s="87" t="s">
        <v>512</v>
      </c>
      <c r="J29" s="87" t="s">
        <v>2609</v>
      </c>
      <c r="K29" s="87">
        <v>0</v>
      </c>
      <c r="L29" s="87">
        <v>2023</v>
      </c>
      <c r="M29" s="87" t="s">
        <v>15467</v>
      </c>
      <c r="N29" s="87" t="s">
        <v>16793</v>
      </c>
      <c r="O29" s="87" t="s">
        <v>18085</v>
      </c>
      <c r="P29" s="87" t="s">
        <v>15788</v>
      </c>
      <c r="Q29" s="87" t="s">
        <v>15788</v>
      </c>
      <c r="R29" s="87" t="s">
        <v>18001</v>
      </c>
      <c r="S29" s="87" t="s">
        <v>18114</v>
      </c>
      <c r="T29" s="87" t="s">
        <v>18115</v>
      </c>
      <c r="U29" s="87">
        <v>0</v>
      </c>
      <c r="V29" s="87" t="s">
        <v>15862</v>
      </c>
      <c r="W29" s="87" t="s">
        <v>908</v>
      </c>
      <c r="X29" s="87" t="s">
        <v>18116</v>
      </c>
      <c r="Y29" s="87" t="s">
        <v>10509</v>
      </c>
      <c r="Z29" s="87" t="s">
        <v>18108</v>
      </c>
      <c r="AA29" s="87" t="s">
        <v>18109</v>
      </c>
      <c r="AB29" s="87" t="s">
        <v>15258</v>
      </c>
      <c r="AC29" s="87"/>
      <c r="AD29" s="87"/>
      <c r="AE29" s="87"/>
      <c r="AF29" s="87" t="s">
        <v>5200</v>
      </c>
      <c r="AG29" s="87" t="s">
        <v>5202</v>
      </c>
      <c r="AH29" s="944">
        <v>31496.68</v>
      </c>
      <c r="AI29" s="87" t="s">
        <v>294</v>
      </c>
      <c r="AJ29" s="27"/>
      <c r="AK29" s="87"/>
      <c r="AL29" s="87"/>
      <c r="AM29" s="87"/>
      <c r="AN29" s="87"/>
      <c r="AO29" s="87"/>
      <c r="AP29" s="87"/>
      <c r="AQ29" s="87"/>
      <c r="AR29" s="87"/>
      <c r="AS29" s="87">
        <v>31496.68</v>
      </c>
      <c r="AT29" s="87" t="s">
        <v>5202</v>
      </c>
      <c r="AU29" s="87" t="s">
        <v>294</v>
      </c>
      <c r="AV29" s="87" t="s">
        <v>17591</v>
      </c>
      <c r="AW29" s="71">
        <v>45183</v>
      </c>
      <c r="AX29" s="87" t="s">
        <v>18117</v>
      </c>
      <c r="AY29" s="87" t="e">
        <v>#N/A</v>
      </c>
      <c r="AZ29" s="87" t="e">
        <v>#N/A</v>
      </c>
      <c r="BA29" s="87" t="e">
        <v>#N/A</v>
      </c>
      <c r="BB29" s="87" t="e">
        <v>#N/A</v>
      </c>
      <c r="BC29" s="87" t="e">
        <v>#N/A</v>
      </c>
      <c r="BD29" s="87"/>
      <c r="BE29" s="87"/>
      <c r="BF29" s="87" t="s">
        <v>18022</v>
      </c>
      <c r="BG29" s="87" t="s">
        <v>18023</v>
      </c>
      <c r="BH29" s="945">
        <v>209400</v>
      </c>
    </row>
    <row r="30" spans="1:60">
      <c r="A30" s="938" t="s">
        <v>18084</v>
      </c>
      <c r="B30" s="80" t="s">
        <v>13353</v>
      </c>
      <c r="C30" s="80" t="str">
        <f>VLOOKUP(B30,'CPPM-PR'!F30:F3284,1,0)</f>
        <v>GOV2305459</v>
      </c>
      <c r="D30" s="80" t="s">
        <v>13356</v>
      </c>
      <c r="E30" s="80">
        <v>510023</v>
      </c>
      <c r="F30" s="80">
        <v>592755</v>
      </c>
      <c r="G30" s="80" t="s">
        <v>15827</v>
      </c>
      <c r="H30" s="80" t="s">
        <v>15828</v>
      </c>
      <c r="I30" s="80" t="s">
        <v>512</v>
      </c>
      <c r="J30" s="80" t="s">
        <v>2609</v>
      </c>
      <c r="K30" s="80">
        <v>0</v>
      </c>
      <c r="L30" s="80">
        <v>2023</v>
      </c>
      <c r="M30" s="939">
        <v>44996</v>
      </c>
      <c r="N30" s="939">
        <v>45087</v>
      </c>
      <c r="O30" s="80" t="s">
        <v>18085</v>
      </c>
      <c r="P30" s="80" t="s">
        <v>15788</v>
      </c>
      <c r="Q30" s="80" t="s">
        <v>15788</v>
      </c>
      <c r="R30" s="80" t="s">
        <v>18001</v>
      </c>
      <c r="S30" s="80" t="s">
        <v>18118</v>
      </c>
      <c r="T30" s="80" t="s">
        <v>18119</v>
      </c>
      <c r="U30" s="80" t="s">
        <v>18120</v>
      </c>
      <c r="V30" s="80" t="s">
        <v>15831</v>
      </c>
      <c r="W30" s="80" t="s">
        <v>48</v>
      </c>
      <c r="X30" s="80" t="s">
        <v>9695</v>
      </c>
      <c r="Y30" s="80" t="s">
        <v>10509</v>
      </c>
      <c r="Z30" s="80" t="s">
        <v>18121</v>
      </c>
      <c r="AA30" s="939">
        <v>44938</v>
      </c>
      <c r="AB30" s="80" t="s">
        <v>15267</v>
      </c>
      <c r="AC30" s="80"/>
      <c r="AD30" s="80"/>
      <c r="AE30" s="80"/>
      <c r="AF30" s="80" t="s">
        <v>13355</v>
      </c>
      <c r="AG30" s="80" t="s">
        <v>13354</v>
      </c>
      <c r="AH30" s="941">
        <v>10080.49</v>
      </c>
      <c r="AI30" s="80" t="s">
        <v>294</v>
      </c>
      <c r="AJ30" s="947"/>
      <c r="AK30" s="80"/>
      <c r="AL30" s="80"/>
      <c r="AM30" s="80"/>
      <c r="AN30" s="80">
        <v>0</v>
      </c>
      <c r="AO30" s="80"/>
      <c r="AP30" s="80"/>
      <c r="AQ30" s="80"/>
      <c r="AR30" s="80"/>
      <c r="AS30" s="80">
        <v>10080.49</v>
      </c>
      <c r="AT30" s="80" t="s">
        <v>13354</v>
      </c>
      <c r="AU30" s="80" t="s">
        <v>294</v>
      </c>
      <c r="AV30" s="80" t="s">
        <v>16427</v>
      </c>
      <c r="AW30" s="72">
        <v>45189</v>
      </c>
      <c r="AX30" s="80" t="s">
        <v>18089</v>
      </c>
      <c r="AY30" s="80" t="e">
        <v>#N/A</v>
      </c>
      <c r="AZ30" s="80" t="e">
        <v>#N/A</v>
      </c>
      <c r="BA30" s="80" t="e">
        <v>#N/A</v>
      </c>
      <c r="BB30" s="80" t="e">
        <v>#N/A</v>
      </c>
      <c r="BC30" s="80" t="e">
        <v>#N/A</v>
      </c>
      <c r="BD30" s="80"/>
      <c r="BE30" s="80"/>
      <c r="BF30" s="80" t="s">
        <v>18031</v>
      </c>
      <c r="BG30" s="80" t="s">
        <v>18032</v>
      </c>
      <c r="BH30" s="942">
        <v>97270</v>
      </c>
    </row>
    <row r="31" spans="1:60">
      <c r="A31" s="866" t="s">
        <v>18084</v>
      </c>
      <c r="B31" s="87" t="s">
        <v>5328</v>
      </c>
      <c r="C31" s="80" t="str">
        <f>VLOOKUP(B31,'CPPM-PR'!F31:F3285,1,0)</f>
        <v>GOV2305462</v>
      </c>
      <c r="D31" s="87" t="s">
        <v>18122</v>
      </c>
      <c r="E31" s="87">
        <v>551554</v>
      </c>
      <c r="F31" s="87">
        <v>592754</v>
      </c>
      <c r="G31" s="87" t="s">
        <v>15827</v>
      </c>
      <c r="H31" s="87" t="s">
        <v>15828</v>
      </c>
      <c r="I31" s="87" t="s">
        <v>512</v>
      </c>
      <c r="J31" s="87" t="s">
        <v>2634</v>
      </c>
      <c r="K31" s="87">
        <v>0</v>
      </c>
      <c r="L31" s="87">
        <v>2023</v>
      </c>
      <c r="M31" s="943">
        <v>44938</v>
      </c>
      <c r="N31" s="943">
        <v>45087</v>
      </c>
      <c r="O31" s="87" t="s">
        <v>18085</v>
      </c>
      <c r="P31" s="87" t="s">
        <v>15788</v>
      </c>
      <c r="Q31" s="87" t="s">
        <v>15788</v>
      </c>
      <c r="R31" s="87" t="s">
        <v>18001</v>
      </c>
      <c r="S31" s="87" t="s">
        <v>18123</v>
      </c>
      <c r="T31" s="87" t="s">
        <v>18124</v>
      </c>
      <c r="U31" s="87" t="s">
        <v>18125</v>
      </c>
      <c r="V31" s="87" t="s">
        <v>15997</v>
      </c>
      <c r="W31" s="87" t="s">
        <v>1492</v>
      </c>
      <c r="X31" s="87" t="s">
        <v>13219</v>
      </c>
      <c r="Y31" s="87" t="s">
        <v>10509</v>
      </c>
      <c r="Z31" s="87" t="s">
        <v>18121</v>
      </c>
      <c r="AA31" s="943">
        <v>44938</v>
      </c>
      <c r="AB31" s="87" t="s">
        <v>15267</v>
      </c>
      <c r="AC31" s="87"/>
      <c r="AD31" s="87"/>
      <c r="AE31" s="87"/>
      <c r="AF31" s="87" t="s">
        <v>5325</v>
      </c>
      <c r="AG31" s="87" t="s">
        <v>5327</v>
      </c>
      <c r="AH31" s="944">
        <v>11619.35</v>
      </c>
      <c r="AI31" s="87" t="s">
        <v>294</v>
      </c>
      <c r="AJ31" s="27"/>
      <c r="AK31" s="87"/>
      <c r="AL31" s="87"/>
      <c r="AM31" s="87"/>
      <c r="AN31" s="87">
        <v>0</v>
      </c>
      <c r="AO31" s="87"/>
      <c r="AP31" s="87"/>
      <c r="AQ31" s="87"/>
      <c r="AR31" s="87"/>
      <c r="AS31" s="87">
        <v>11619.35</v>
      </c>
      <c r="AT31" s="87" t="s">
        <v>5327</v>
      </c>
      <c r="AU31" s="87" t="s">
        <v>294</v>
      </c>
      <c r="AV31" s="87" t="s">
        <v>17643</v>
      </c>
      <c r="AW31" s="71">
        <v>45189</v>
      </c>
      <c r="AX31" s="87" t="s">
        <v>18089</v>
      </c>
      <c r="AY31" s="87" t="e">
        <v>#N/A</v>
      </c>
      <c r="AZ31" s="87" t="e">
        <v>#N/A</v>
      </c>
      <c r="BA31" s="87" t="e">
        <v>#N/A</v>
      </c>
      <c r="BB31" s="87" t="e">
        <v>#N/A</v>
      </c>
      <c r="BC31" s="87" t="e">
        <v>#N/A</v>
      </c>
      <c r="BD31" s="87"/>
      <c r="BE31" s="87"/>
      <c r="BF31" s="87" t="s">
        <v>18126</v>
      </c>
      <c r="BG31" s="87" t="s">
        <v>18127</v>
      </c>
      <c r="BH31" s="945">
        <v>97270</v>
      </c>
    </row>
    <row r="32" spans="1:60">
      <c r="A32" s="938" t="s">
        <v>18084</v>
      </c>
      <c r="B32" s="80" t="s">
        <v>5374</v>
      </c>
      <c r="C32" s="80" t="str">
        <f>VLOOKUP(B32,'CPPM-PR'!F32:F3286,1,0)</f>
        <v>GOV2305432</v>
      </c>
      <c r="D32" s="80" t="s">
        <v>18128</v>
      </c>
      <c r="E32" s="80">
        <v>561094</v>
      </c>
      <c r="F32" s="80">
        <v>592709</v>
      </c>
      <c r="G32" s="80" t="s">
        <v>15827</v>
      </c>
      <c r="H32" s="80" t="s">
        <v>15828</v>
      </c>
      <c r="I32" s="80" t="s">
        <v>512</v>
      </c>
      <c r="J32" s="80" t="s">
        <v>2609</v>
      </c>
      <c r="K32" s="80">
        <v>0</v>
      </c>
      <c r="L32" s="80">
        <v>2023</v>
      </c>
      <c r="M32" s="80" t="s">
        <v>16886</v>
      </c>
      <c r="N32" s="939">
        <v>44968</v>
      </c>
      <c r="O32" s="80" t="s">
        <v>3414</v>
      </c>
      <c r="P32" s="80" t="s">
        <v>15788</v>
      </c>
      <c r="Q32" s="80" t="s">
        <v>15788</v>
      </c>
      <c r="R32" s="80" t="s">
        <v>18001</v>
      </c>
      <c r="S32" s="80" t="s">
        <v>18100</v>
      </c>
      <c r="T32" s="80" t="s">
        <v>18129</v>
      </c>
      <c r="U32" s="80" t="s">
        <v>18130</v>
      </c>
      <c r="V32" s="80" t="s">
        <v>15862</v>
      </c>
      <c r="W32" s="80" t="s">
        <v>51</v>
      </c>
      <c r="X32" s="80" t="s">
        <v>13263</v>
      </c>
      <c r="Y32" s="80" t="s">
        <v>10509</v>
      </c>
      <c r="Z32" s="948" t="s">
        <v>18093</v>
      </c>
      <c r="AA32" s="80" t="s">
        <v>16886</v>
      </c>
      <c r="AB32" s="80" t="s">
        <v>15258</v>
      </c>
      <c r="AC32" s="80"/>
      <c r="AD32" s="80"/>
      <c r="AE32" s="80"/>
      <c r="AF32" s="80" t="s">
        <v>5371</v>
      </c>
      <c r="AG32" s="80" t="s">
        <v>5373</v>
      </c>
      <c r="AH32" s="941">
        <v>11666.9</v>
      </c>
      <c r="AI32" s="80" t="s">
        <v>294</v>
      </c>
      <c r="AJ32" s="947"/>
      <c r="AK32" s="80"/>
      <c r="AL32" s="80"/>
      <c r="AM32" s="80"/>
      <c r="AN32" s="80"/>
      <c r="AO32" s="80"/>
      <c r="AP32" s="80"/>
      <c r="AQ32" s="80"/>
      <c r="AR32" s="80"/>
      <c r="AS32" s="80">
        <v>11666.9</v>
      </c>
      <c r="AT32" s="80" t="s">
        <v>5373</v>
      </c>
      <c r="AU32" s="80" t="s">
        <v>294</v>
      </c>
      <c r="AV32" s="80" t="s">
        <v>18131</v>
      </c>
      <c r="AW32" s="72">
        <v>45194</v>
      </c>
      <c r="AX32" s="89" t="s">
        <v>2077</v>
      </c>
      <c r="AY32" s="80" t="e">
        <v>#N/A</v>
      </c>
      <c r="AZ32" s="80" t="e">
        <v>#N/A</v>
      </c>
      <c r="BA32" s="80" t="e">
        <v>#N/A</v>
      </c>
      <c r="BB32" s="80" t="e">
        <v>#N/A</v>
      </c>
      <c r="BC32" s="80" t="e">
        <v>#N/A</v>
      </c>
      <c r="BD32" s="80"/>
      <c r="BE32" s="80"/>
      <c r="BF32" s="80" t="s">
        <v>18045</v>
      </c>
      <c r="BG32" s="80" t="s">
        <v>18046</v>
      </c>
      <c r="BH32" s="942">
        <v>209470</v>
      </c>
    </row>
    <row r="33" spans="1:60">
      <c r="A33" s="866" t="s">
        <v>18084</v>
      </c>
      <c r="B33" s="87" t="s">
        <v>5210</v>
      </c>
      <c r="C33" s="80" t="str">
        <f>VLOOKUP(B33,'CPPM-PR'!F33:F3287,1,0)</f>
        <v>GOV2305455</v>
      </c>
      <c r="D33" s="87" t="s">
        <v>18132</v>
      </c>
      <c r="E33" s="87">
        <v>561682</v>
      </c>
      <c r="F33" s="87">
        <v>592696</v>
      </c>
      <c r="G33" s="87" t="s">
        <v>15827</v>
      </c>
      <c r="H33" s="87" t="s">
        <v>15828</v>
      </c>
      <c r="I33" s="87" t="s">
        <v>512</v>
      </c>
      <c r="J33" s="87" t="s">
        <v>2609</v>
      </c>
      <c r="K33" s="87">
        <v>0</v>
      </c>
      <c r="L33" s="87">
        <v>2023</v>
      </c>
      <c r="M33" s="87" t="s">
        <v>15467</v>
      </c>
      <c r="N33" s="943">
        <v>45057</v>
      </c>
      <c r="O33" s="87" t="s">
        <v>3414</v>
      </c>
      <c r="P33" s="87" t="s">
        <v>15788</v>
      </c>
      <c r="Q33" s="87" t="s">
        <v>15788</v>
      </c>
      <c r="R33" s="87" t="s">
        <v>18001</v>
      </c>
      <c r="S33" s="87" t="s">
        <v>18133</v>
      </c>
      <c r="T33" s="87" t="s">
        <v>18134</v>
      </c>
      <c r="U33" s="87">
        <v>0</v>
      </c>
      <c r="V33" s="87" t="s">
        <v>15862</v>
      </c>
      <c r="W33" s="87" t="s">
        <v>908</v>
      </c>
      <c r="X33" s="87" t="s">
        <v>12731</v>
      </c>
      <c r="Y33" s="87" t="s">
        <v>10509</v>
      </c>
      <c r="Z33" s="949" t="s">
        <v>18108</v>
      </c>
      <c r="AA33" s="949" t="s">
        <v>18109</v>
      </c>
      <c r="AB33" s="87" t="s">
        <v>15258</v>
      </c>
      <c r="AC33" s="87"/>
      <c r="AD33" s="87"/>
      <c r="AE33" s="87"/>
      <c r="AF33" s="87" t="s">
        <v>5207</v>
      </c>
      <c r="AG33" s="87" t="s">
        <v>5209</v>
      </c>
      <c r="AH33" s="944">
        <v>33313.120000000003</v>
      </c>
      <c r="AI33" s="87" t="s">
        <v>294</v>
      </c>
      <c r="AJ33" s="27"/>
      <c r="AK33" s="87"/>
      <c r="AL33" s="87"/>
      <c r="AM33" s="87"/>
      <c r="AN33" s="87"/>
      <c r="AO33" s="87"/>
      <c r="AP33" s="87"/>
      <c r="AQ33" s="87"/>
      <c r="AR33" s="87"/>
      <c r="AS33" s="87">
        <v>33313.120000000003</v>
      </c>
      <c r="AT33" s="87" t="s">
        <v>5209</v>
      </c>
      <c r="AU33" s="87" t="s">
        <v>294</v>
      </c>
      <c r="AV33" s="87" t="s">
        <v>17591</v>
      </c>
      <c r="AW33" s="71">
        <v>45191</v>
      </c>
      <c r="AX33" s="87" t="s">
        <v>18135</v>
      </c>
      <c r="AY33" s="87" t="e">
        <v>#N/A</v>
      </c>
      <c r="AZ33" s="87" t="e">
        <v>#N/A</v>
      </c>
      <c r="BA33" s="87" t="e">
        <v>#N/A</v>
      </c>
      <c r="BB33" s="87" t="e">
        <v>#N/A</v>
      </c>
      <c r="BC33" s="87" t="e">
        <v>#N/A</v>
      </c>
      <c r="BD33" s="87"/>
      <c r="BE33" s="87"/>
      <c r="BF33" s="87" t="s">
        <v>18022</v>
      </c>
      <c r="BG33" s="87" t="s">
        <v>18023</v>
      </c>
      <c r="BH33" s="945">
        <v>209400</v>
      </c>
    </row>
    <row r="34" spans="1:60">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row>
    <row r="35" spans="1:60">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row>
    <row r="36" spans="1:60">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row>
    <row r="37" spans="1:60">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row>
    <row r="38" spans="1:60">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row>
    <row r="39" spans="1:60">
      <c r="A39" s="27"/>
      <c r="B39" s="27"/>
      <c r="C39" s="27"/>
      <c r="D39" s="27"/>
      <c r="E39" s="27"/>
      <c r="F39" s="27"/>
      <c r="G39" s="950" t="s">
        <v>1081</v>
      </c>
      <c r="H39" s="950" t="s">
        <v>42</v>
      </c>
      <c r="I39" s="950" t="s">
        <v>1081</v>
      </c>
      <c r="J39" s="950" t="s">
        <v>1081</v>
      </c>
      <c r="K39" s="950" t="s">
        <v>1081</v>
      </c>
      <c r="L39" s="950" t="s">
        <v>1081</v>
      </c>
      <c r="M39" s="950" t="s">
        <v>1081</v>
      </c>
      <c r="N39" s="950" t="s">
        <v>1081</v>
      </c>
      <c r="O39" s="950" t="s">
        <v>1081</v>
      </c>
      <c r="P39" s="950" t="s">
        <v>1081</v>
      </c>
      <c r="Q39" s="950" t="s">
        <v>1081</v>
      </c>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row>
    <row r="40" spans="1:60">
      <c r="A40" s="27"/>
      <c r="B40" s="27"/>
      <c r="C40" s="27"/>
      <c r="D40" s="27"/>
      <c r="E40" s="27"/>
      <c r="F40" s="27"/>
      <c r="G40" s="950" t="s">
        <v>1081</v>
      </c>
      <c r="H40" s="950" t="s">
        <v>289</v>
      </c>
      <c r="I40" s="950" t="s">
        <v>1081</v>
      </c>
      <c r="J40" s="950" t="s">
        <v>16172</v>
      </c>
      <c r="K40" s="950" t="s">
        <v>1081</v>
      </c>
      <c r="L40" s="950" t="s">
        <v>298</v>
      </c>
      <c r="M40" s="950" t="s">
        <v>1081</v>
      </c>
      <c r="N40" s="950" t="s">
        <v>294</v>
      </c>
      <c r="O40" s="950" t="s">
        <v>1081</v>
      </c>
      <c r="P40" s="950" t="s">
        <v>18136</v>
      </c>
      <c r="Q40" s="950" t="s">
        <v>18137</v>
      </c>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row>
    <row r="41" spans="1:60">
      <c r="A41" s="27"/>
      <c r="B41" s="27"/>
      <c r="C41" s="27"/>
      <c r="D41" s="27"/>
      <c r="E41" s="27"/>
      <c r="F41" s="27"/>
      <c r="G41" s="950" t="s">
        <v>23</v>
      </c>
      <c r="H41" s="950" t="s">
        <v>18138</v>
      </c>
      <c r="I41" s="950" t="s">
        <v>17985</v>
      </c>
      <c r="J41" s="950" t="s">
        <v>18138</v>
      </c>
      <c r="K41" s="950" t="s">
        <v>17985</v>
      </c>
      <c r="L41" s="950" t="s">
        <v>18138</v>
      </c>
      <c r="M41" s="950" t="s">
        <v>17985</v>
      </c>
      <c r="N41" s="950" t="s">
        <v>18138</v>
      </c>
      <c r="O41" s="950" t="s">
        <v>17985</v>
      </c>
      <c r="P41" s="950" t="s">
        <v>1081</v>
      </c>
      <c r="Q41" s="950" t="s">
        <v>1081</v>
      </c>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row>
    <row r="42" spans="1:60">
      <c r="A42" s="27"/>
      <c r="B42" s="27"/>
      <c r="C42" s="27"/>
      <c r="D42" s="27"/>
      <c r="E42" s="27"/>
      <c r="F42" s="27"/>
      <c r="G42" s="951" t="s">
        <v>15793</v>
      </c>
      <c r="H42" s="951">
        <v>1</v>
      </c>
      <c r="I42" s="951">
        <v>10085.799999999999</v>
      </c>
      <c r="J42" s="951" t="s">
        <v>1081</v>
      </c>
      <c r="K42" s="951" t="s">
        <v>1081</v>
      </c>
      <c r="L42" s="951" t="s">
        <v>1081</v>
      </c>
      <c r="M42" s="951" t="s">
        <v>1081</v>
      </c>
      <c r="N42" s="951" t="s">
        <v>1081</v>
      </c>
      <c r="O42" s="951" t="s">
        <v>1081</v>
      </c>
      <c r="P42" s="951">
        <v>1</v>
      </c>
      <c r="Q42" s="951">
        <v>10085.799999999999</v>
      </c>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row>
    <row r="43" spans="1:60">
      <c r="A43" s="27"/>
      <c r="B43" s="27"/>
      <c r="C43" s="27"/>
      <c r="D43" s="27"/>
      <c r="E43" s="27"/>
      <c r="F43" s="27"/>
      <c r="G43" s="485" t="s">
        <v>3189</v>
      </c>
      <c r="H43" s="486">
        <v>1</v>
      </c>
      <c r="I43" s="486">
        <v>10085.799999999999</v>
      </c>
      <c r="J43" s="486" t="s">
        <v>1081</v>
      </c>
      <c r="K43" s="486" t="s">
        <v>1081</v>
      </c>
      <c r="L43" s="486" t="s">
        <v>1081</v>
      </c>
      <c r="M43" s="486" t="s">
        <v>1081</v>
      </c>
      <c r="N43" s="486" t="s">
        <v>1081</v>
      </c>
      <c r="O43" s="486" t="s">
        <v>1081</v>
      </c>
      <c r="P43" s="486">
        <v>1</v>
      </c>
      <c r="Q43" s="486">
        <v>10085.799999999999</v>
      </c>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row>
    <row r="44" spans="1:60">
      <c r="A44" s="27"/>
      <c r="B44" s="27"/>
      <c r="C44" s="27"/>
      <c r="D44" s="27"/>
      <c r="E44" s="27"/>
      <c r="F44" s="27"/>
      <c r="G44" s="951" t="s">
        <v>15997</v>
      </c>
      <c r="H44" s="951">
        <v>1</v>
      </c>
      <c r="I44" s="951">
        <v>11749</v>
      </c>
      <c r="J44" s="951">
        <v>1</v>
      </c>
      <c r="K44" s="951">
        <v>25668.74</v>
      </c>
      <c r="L44" s="951" t="s">
        <v>1081</v>
      </c>
      <c r="M44" s="951" t="s">
        <v>1081</v>
      </c>
      <c r="N44" s="951">
        <v>3</v>
      </c>
      <c r="O44" s="951">
        <v>29561.17</v>
      </c>
      <c r="P44" s="951">
        <v>5</v>
      </c>
      <c r="Q44" s="951">
        <v>66978.91</v>
      </c>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row>
    <row r="45" spans="1:60">
      <c r="A45" s="27"/>
      <c r="B45" s="27"/>
      <c r="C45" s="27"/>
      <c r="D45" s="27"/>
      <c r="E45" s="27"/>
      <c r="F45" s="27"/>
      <c r="G45" s="485" t="s">
        <v>1264</v>
      </c>
      <c r="H45" s="486" t="s">
        <v>1081</v>
      </c>
      <c r="I45" s="486" t="s">
        <v>1081</v>
      </c>
      <c r="J45" s="486">
        <v>1</v>
      </c>
      <c r="K45" s="486">
        <v>25668.74</v>
      </c>
      <c r="L45" s="486" t="s">
        <v>1081</v>
      </c>
      <c r="M45" s="486" t="s">
        <v>1081</v>
      </c>
      <c r="N45" s="486" t="s">
        <v>1081</v>
      </c>
      <c r="O45" s="486" t="s">
        <v>1081</v>
      </c>
      <c r="P45" s="486">
        <v>1</v>
      </c>
      <c r="Q45" s="486">
        <v>25668.74</v>
      </c>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row>
    <row r="46" spans="1:60">
      <c r="A46" s="27"/>
      <c r="B46" s="27"/>
      <c r="C46" s="27"/>
      <c r="D46" s="27"/>
      <c r="E46" s="27"/>
      <c r="F46" s="27"/>
      <c r="G46" s="485" t="s">
        <v>50</v>
      </c>
      <c r="H46" s="486">
        <v>1</v>
      </c>
      <c r="I46" s="486">
        <v>11749</v>
      </c>
      <c r="J46" s="486" t="s">
        <v>1081</v>
      </c>
      <c r="K46" s="486" t="s">
        <v>1081</v>
      </c>
      <c r="L46" s="486" t="s">
        <v>1081</v>
      </c>
      <c r="M46" s="486" t="s">
        <v>1081</v>
      </c>
      <c r="N46" s="486">
        <v>1</v>
      </c>
      <c r="O46" s="486">
        <v>4903</v>
      </c>
      <c r="P46" s="486">
        <v>2</v>
      </c>
      <c r="Q46" s="486">
        <v>16652</v>
      </c>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row>
    <row r="47" spans="1:60">
      <c r="A47" s="27"/>
      <c r="B47" s="27"/>
      <c r="C47" s="27"/>
      <c r="D47" s="27"/>
      <c r="E47" s="27"/>
      <c r="F47" s="27"/>
      <c r="G47" s="485" t="s">
        <v>1492</v>
      </c>
      <c r="H47" s="486" t="s">
        <v>1081</v>
      </c>
      <c r="I47" s="486" t="s">
        <v>1081</v>
      </c>
      <c r="J47" s="486" t="s">
        <v>1081</v>
      </c>
      <c r="K47" s="486" t="s">
        <v>1081</v>
      </c>
      <c r="L47" s="486" t="s">
        <v>1081</v>
      </c>
      <c r="M47" s="486" t="s">
        <v>1081</v>
      </c>
      <c r="N47" s="486">
        <v>2</v>
      </c>
      <c r="O47" s="486">
        <v>24658.17</v>
      </c>
      <c r="P47" s="486">
        <v>2</v>
      </c>
      <c r="Q47" s="486">
        <v>24658.17</v>
      </c>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row>
    <row r="48" spans="1:60">
      <c r="A48" s="27"/>
      <c r="B48" s="27"/>
      <c r="C48" s="27"/>
      <c r="D48" s="27"/>
      <c r="E48" s="27"/>
      <c r="F48" s="27"/>
      <c r="G48" s="951" t="s">
        <v>15862</v>
      </c>
      <c r="H48" s="951">
        <v>4</v>
      </c>
      <c r="I48" s="951">
        <v>50867.79</v>
      </c>
      <c r="J48" s="951" t="s">
        <v>1081</v>
      </c>
      <c r="K48" s="951" t="s">
        <v>1081</v>
      </c>
      <c r="L48" s="951" t="s">
        <v>1081</v>
      </c>
      <c r="M48" s="951" t="s">
        <v>1081</v>
      </c>
      <c r="N48" s="951">
        <v>4</v>
      </c>
      <c r="O48" s="951">
        <v>97794.7</v>
      </c>
      <c r="P48" s="951">
        <v>8</v>
      </c>
      <c r="Q48" s="951">
        <v>148662.49</v>
      </c>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row>
    <row r="49" spans="1:60">
      <c r="A49" s="27"/>
      <c r="B49" s="27"/>
      <c r="C49" s="27"/>
      <c r="D49" s="27"/>
      <c r="E49" s="27"/>
      <c r="F49" s="27"/>
      <c r="G49" s="485" t="s">
        <v>1252</v>
      </c>
      <c r="H49" s="486">
        <v>1</v>
      </c>
      <c r="I49" s="486">
        <v>22116.39</v>
      </c>
      <c r="J49" s="486" t="s">
        <v>1081</v>
      </c>
      <c r="K49" s="486" t="s">
        <v>1081</v>
      </c>
      <c r="L49" s="486" t="s">
        <v>1081</v>
      </c>
      <c r="M49" s="486" t="s">
        <v>1081</v>
      </c>
      <c r="N49" s="486" t="s">
        <v>1081</v>
      </c>
      <c r="O49" s="486" t="s">
        <v>1081</v>
      </c>
      <c r="P49" s="486">
        <v>1</v>
      </c>
      <c r="Q49" s="486">
        <v>22116.39</v>
      </c>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row>
    <row r="50" spans="1:60">
      <c r="A50" s="27"/>
      <c r="B50" s="27"/>
      <c r="C50" s="27"/>
      <c r="D50" s="27"/>
      <c r="E50" s="27"/>
      <c r="F50" s="27"/>
      <c r="G50" s="485" t="s">
        <v>908</v>
      </c>
      <c r="H50" s="486" t="s">
        <v>1081</v>
      </c>
      <c r="I50" s="486" t="s">
        <v>1081</v>
      </c>
      <c r="J50" s="486" t="s">
        <v>1081</v>
      </c>
      <c r="K50" s="486" t="s">
        <v>1081</v>
      </c>
      <c r="L50" s="486" t="s">
        <v>1081</v>
      </c>
      <c r="M50" s="486" t="s">
        <v>1081</v>
      </c>
      <c r="N50" s="486">
        <v>2</v>
      </c>
      <c r="O50" s="486">
        <v>64809.8</v>
      </c>
      <c r="P50" s="486">
        <v>2</v>
      </c>
      <c r="Q50" s="486">
        <v>64809.8</v>
      </c>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row>
    <row r="51" spans="1:60">
      <c r="A51" s="27"/>
      <c r="B51" s="27"/>
      <c r="C51" s="27"/>
      <c r="D51" s="27"/>
      <c r="E51" s="27"/>
      <c r="F51" s="27"/>
      <c r="G51" s="485" t="s">
        <v>51</v>
      </c>
      <c r="H51" s="486">
        <v>3</v>
      </c>
      <c r="I51" s="486">
        <v>28751.4</v>
      </c>
      <c r="J51" s="486" t="s">
        <v>1081</v>
      </c>
      <c r="K51" s="486" t="s">
        <v>1081</v>
      </c>
      <c r="L51" s="486" t="s">
        <v>1081</v>
      </c>
      <c r="M51" s="486" t="s">
        <v>1081</v>
      </c>
      <c r="N51" s="486">
        <v>2</v>
      </c>
      <c r="O51" s="486">
        <v>32984.9</v>
      </c>
      <c r="P51" s="486">
        <v>5</v>
      </c>
      <c r="Q51" s="486">
        <v>61736.3</v>
      </c>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row>
    <row r="52" spans="1:60">
      <c r="A52" s="27"/>
      <c r="B52" s="27"/>
      <c r="C52" s="27"/>
      <c r="D52" s="27"/>
      <c r="E52" s="27"/>
      <c r="F52" s="27"/>
      <c r="G52" s="951" t="s">
        <v>15943</v>
      </c>
      <c r="H52" s="951">
        <v>4</v>
      </c>
      <c r="I52" s="951">
        <v>98431.15</v>
      </c>
      <c r="J52" s="951" t="s">
        <v>1081</v>
      </c>
      <c r="K52" s="951" t="s">
        <v>1081</v>
      </c>
      <c r="L52" s="951">
        <v>1</v>
      </c>
      <c r="M52" s="951">
        <v>11955.35</v>
      </c>
      <c r="N52" s="951">
        <v>1</v>
      </c>
      <c r="O52" s="951">
        <v>14056.81</v>
      </c>
      <c r="P52" s="951">
        <v>6</v>
      </c>
      <c r="Q52" s="951">
        <v>124443.31</v>
      </c>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row>
    <row r="53" spans="1:60">
      <c r="A53" s="27"/>
      <c r="B53" s="27"/>
      <c r="C53" s="27"/>
      <c r="D53" s="27"/>
      <c r="E53" s="27"/>
      <c r="F53" s="27"/>
      <c r="G53" s="485" t="s">
        <v>1104</v>
      </c>
      <c r="H53" s="486">
        <v>3</v>
      </c>
      <c r="I53" s="486">
        <v>74117.149999999994</v>
      </c>
      <c r="J53" s="486" t="s">
        <v>1081</v>
      </c>
      <c r="K53" s="486" t="s">
        <v>1081</v>
      </c>
      <c r="L53" s="486">
        <v>1</v>
      </c>
      <c r="M53" s="486">
        <v>11955.35</v>
      </c>
      <c r="N53" s="486">
        <v>1</v>
      </c>
      <c r="O53" s="486">
        <v>14056.81</v>
      </c>
      <c r="P53" s="486">
        <v>5</v>
      </c>
      <c r="Q53" s="486">
        <v>100129.31</v>
      </c>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row>
    <row r="54" spans="1:60">
      <c r="A54" s="27"/>
      <c r="B54" s="27"/>
      <c r="C54" s="27"/>
      <c r="D54" s="27"/>
      <c r="E54" s="27"/>
      <c r="F54" s="27"/>
      <c r="G54" s="485" t="s">
        <v>53</v>
      </c>
      <c r="H54" s="486">
        <v>1</v>
      </c>
      <c r="I54" s="486">
        <v>24314</v>
      </c>
      <c r="J54" s="486" t="s">
        <v>1081</v>
      </c>
      <c r="K54" s="486" t="s">
        <v>1081</v>
      </c>
      <c r="L54" s="486" t="s">
        <v>1081</v>
      </c>
      <c r="M54" s="486" t="s">
        <v>1081</v>
      </c>
      <c r="N54" s="486" t="s">
        <v>1081</v>
      </c>
      <c r="O54" s="486" t="s">
        <v>1081</v>
      </c>
      <c r="P54" s="486">
        <v>1</v>
      </c>
      <c r="Q54" s="486">
        <v>24314</v>
      </c>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row>
    <row r="55" spans="1:60">
      <c r="A55" s="27"/>
      <c r="B55" s="27"/>
      <c r="C55" s="27"/>
      <c r="D55" s="27"/>
      <c r="E55" s="27"/>
      <c r="F55" s="27"/>
      <c r="G55" s="951" t="s">
        <v>15831</v>
      </c>
      <c r="H55" s="951">
        <v>1</v>
      </c>
      <c r="I55" s="951">
        <v>5245.02</v>
      </c>
      <c r="J55" s="951" t="s">
        <v>1081</v>
      </c>
      <c r="K55" s="951" t="s">
        <v>1081</v>
      </c>
      <c r="L55" s="951" t="s">
        <v>1081</v>
      </c>
      <c r="M55" s="951" t="s">
        <v>1081</v>
      </c>
      <c r="N55" s="951">
        <v>1</v>
      </c>
      <c r="O55" s="951">
        <v>10080.49</v>
      </c>
      <c r="P55" s="951">
        <v>2</v>
      </c>
      <c r="Q55" s="951">
        <v>15325.51</v>
      </c>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row>
    <row r="56" spans="1:60">
      <c r="A56" s="27"/>
      <c r="B56" s="27"/>
      <c r="C56" s="27"/>
      <c r="D56" s="27"/>
      <c r="E56" s="27"/>
      <c r="F56" s="27"/>
      <c r="G56" s="485" t="s">
        <v>48</v>
      </c>
      <c r="H56" s="486">
        <v>1</v>
      </c>
      <c r="I56" s="486">
        <v>5245.02</v>
      </c>
      <c r="J56" s="486" t="s">
        <v>1081</v>
      </c>
      <c r="K56" s="486" t="s">
        <v>1081</v>
      </c>
      <c r="L56" s="486" t="s">
        <v>1081</v>
      </c>
      <c r="M56" s="486" t="s">
        <v>1081</v>
      </c>
      <c r="N56" s="486">
        <v>1</v>
      </c>
      <c r="O56" s="486">
        <v>10080.49</v>
      </c>
      <c r="P56" s="486">
        <v>2</v>
      </c>
      <c r="Q56" s="486">
        <v>15325.51</v>
      </c>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row>
    <row r="57" spans="1:60">
      <c r="A57" s="27"/>
      <c r="B57" s="27"/>
      <c r="C57" s="27"/>
      <c r="D57" s="27"/>
      <c r="E57" s="27"/>
      <c r="F57" s="27"/>
      <c r="G57" s="951" t="s">
        <v>15812</v>
      </c>
      <c r="H57" s="951">
        <v>8</v>
      </c>
      <c r="I57" s="951">
        <v>107900.28</v>
      </c>
      <c r="J57" s="951" t="s">
        <v>1081</v>
      </c>
      <c r="K57" s="951" t="s">
        <v>1081</v>
      </c>
      <c r="L57" s="951" t="s">
        <v>1081</v>
      </c>
      <c r="M57" s="951" t="s">
        <v>1081</v>
      </c>
      <c r="N57" s="951" t="s">
        <v>1081</v>
      </c>
      <c r="O57" s="951" t="s">
        <v>1081</v>
      </c>
      <c r="P57" s="951">
        <v>8</v>
      </c>
      <c r="Q57" s="951">
        <v>107900.28</v>
      </c>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row>
    <row r="58" spans="1:60">
      <c r="A58" s="27"/>
      <c r="B58" s="27"/>
      <c r="C58" s="27"/>
      <c r="D58" s="27"/>
      <c r="E58" s="27"/>
      <c r="F58" s="27"/>
      <c r="G58" s="485" t="s">
        <v>54</v>
      </c>
      <c r="H58" s="486">
        <v>4</v>
      </c>
      <c r="I58" s="486">
        <v>57802.17</v>
      </c>
      <c r="J58" s="486" t="s">
        <v>1081</v>
      </c>
      <c r="K58" s="486" t="s">
        <v>1081</v>
      </c>
      <c r="L58" s="486" t="s">
        <v>1081</v>
      </c>
      <c r="M58" s="486" t="s">
        <v>1081</v>
      </c>
      <c r="N58" s="486" t="s">
        <v>1081</v>
      </c>
      <c r="O58" s="486" t="s">
        <v>1081</v>
      </c>
      <c r="P58" s="486">
        <v>4</v>
      </c>
      <c r="Q58" s="486">
        <v>57802.17</v>
      </c>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row>
    <row r="59" spans="1:60">
      <c r="A59" s="27"/>
      <c r="B59" s="27"/>
      <c r="C59" s="27"/>
      <c r="D59" s="27"/>
      <c r="E59" s="27"/>
      <c r="F59" s="27"/>
      <c r="G59" s="485" t="s">
        <v>2773</v>
      </c>
      <c r="H59" s="486">
        <v>2</v>
      </c>
      <c r="I59" s="486">
        <v>24698.84</v>
      </c>
      <c r="J59" s="486" t="s">
        <v>1081</v>
      </c>
      <c r="K59" s="486" t="s">
        <v>1081</v>
      </c>
      <c r="L59" s="486" t="s">
        <v>1081</v>
      </c>
      <c r="M59" s="486" t="s">
        <v>1081</v>
      </c>
      <c r="N59" s="486" t="s">
        <v>1081</v>
      </c>
      <c r="O59" s="486" t="s">
        <v>1081</v>
      </c>
      <c r="P59" s="486">
        <v>2</v>
      </c>
      <c r="Q59" s="486">
        <v>24698.84</v>
      </c>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row>
    <row r="60" spans="1:60">
      <c r="A60" s="27"/>
      <c r="B60" s="27"/>
      <c r="C60" s="27"/>
      <c r="D60" s="27"/>
      <c r="E60" s="27"/>
      <c r="F60" s="27"/>
      <c r="G60" s="485" t="s">
        <v>2749</v>
      </c>
      <c r="H60" s="486">
        <v>1</v>
      </c>
      <c r="I60" s="486">
        <v>5098.58</v>
      </c>
      <c r="J60" s="486" t="s">
        <v>1081</v>
      </c>
      <c r="K60" s="486" t="s">
        <v>1081</v>
      </c>
      <c r="L60" s="486" t="s">
        <v>1081</v>
      </c>
      <c r="M60" s="486" t="s">
        <v>1081</v>
      </c>
      <c r="N60" s="486" t="s">
        <v>1081</v>
      </c>
      <c r="O60" s="486" t="s">
        <v>1081</v>
      </c>
      <c r="P60" s="486">
        <v>1</v>
      </c>
      <c r="Q60" s="486">
        <v>5098.58</v>
      </c>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row>
    <row r="61" spans="1:60">
      <c r="A61" s="27"/>
      <c r="B61" s="27"/>
      <c r="C61" s="27"/>
      <c r="D61" s="27"/>
      <c r="E61" s="27"/>
      <c r="F61" s="27"/>
      <c r="G61" s="485" t="s">
        <v>56</v>
      </c>
      <c r="H61" s="486">
        <v>1</v>
      </c>
      <c r="I61" s="486">
        <v>20300.689999999999</v>
      </c>
      <c r="J61" s="486" t="s">
        <v>1081</v>
      </c>
      <c r="K61" s="486" t="s">
        <v>1081</v>
      </c>
      <c r="L61" s="486" t="s">
        <v>1081</v>
      </c>
      <c r="M61" s="486" t="s">
        <v>1081</v>
      </c>
      <c r="N61" s="486" t="s">
        <v>1081</v>
      </c>
      <c r="O61" s="486" t="s">
        <v>1081</v>
      </c>
      <c r="P61" s="486">
        <v>1</v>
      </c>
      <c r="Q61" s="486">
        <v>20300.689999999999</v>
      </c>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row>
    <row r="62" spans="1:60">
      <c r="A62" s="27"/>
      <c r="B62" s="27"/>
      <c r="C62" s="27"/>
      <c r="D62" s="27"/>
      <c r="E62" s="27"/>
      <c r="F62" s="27"/>
      <c r="G62" s="950" t="s">
        <v>35</v>
      </c>
      <c r="H62" s="950">
        <v>19</v>
      </c>
      <c r="I62" s="950">
        <v>284279.03999999998</v>
      </c>
      <c r="J62" s="950">
        <v>1</v>
      </c>
      <c r="K62" s="950">
        <v>25668.74</v>
      </c>
      <c r="L62" s="950">
        <v>1</v>
      </c>
      <c r="M62" s="950">
        <v>11955.35</v>
      </c>
      <c r="N62" s="950">
        <v>9</v>
      </c>
      <c r="O62" s="950">
        <v>151493.17000000001</v>
      </c>
      <c r="P62" s="950">
        <v>30</v>
      </c>
      <c r="Q62" s="950">
        <v>473396.3</v>
      </c>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row>
    <row r="63" spans="1:60">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row>
    <row r="64" spans="1:60">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row>
    <row r="65" spans="1:60">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row>
    <row r="66" spans="1:60">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row>
    <row r="67" spans="1:60">
      <c r="A67" s="27"/>
      <c r="B67" s="27"/>
      <c r="C67" s="27"/>
      <c r="D67" s="27"/>
      <c r="E67" s="27"/>
      <c r="F67" s="27"/>
      <c r="G67" s="950" t="s">
        <v>1081</v>
      </c>
      <c r="H67" s="950" t="s">
        <v>42</v>
      </c>
      <c r="I67" s="950" t="s">
        <v>1081</v>
      </c>
      <c r="J67" s="950" t="s">
        <v>1081</v>
      </c>
      <c r="K67" s="950" t="s">
        <v>1081</v>
      </c>
      <c r="L67" s="950" t="s">
        <v>1081</v>
      </c>
      <c r="M67" s="950" t="s">
        <v>1081</v>
      </c>
      <c r="N67" s="950" t="s">
        <v>1081</v>
      </c>
      <c r="O67" s="950" t="s">
        <v>1081</v>
      </c>
      <c r="P67" s="950" t="s">
        <v>1081</v>
      </c>
      <c r="Q67" s="950" t="s">
        <v>1081</v>
      </c>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row>
    <row r="68" spans="1:60">
      <c r="A68" s="27"/>
      <c r="B68" s="27"/>
      <c r="C68" s="27"/>
      <c r="D68" s="27"/>
      <c r="E68" s="27"/>
      <c r="F68" s="27"/>
      <c r="G68" s="950" t="s">
        <v>1081</v>
      </c>
      <c r="H68" s="950" t="s">
        <v>289</v>
      </c>
      <c r="I68" s="950" t="s">
        <v>1081</v>
      </c>
      <c r="J68" s="950" t="s">
        <v>16172</v>
      </c>
      <c r="K68" s="950" t="s">
        <v>1081</v>
      </c>
      <c r="L68" s="950" t="s">
        <v>298</v>
      </c>
      <c r="M68" s="950" t="s">
        <v>1081</v>
      </c>
      <c r="N68" s="950" t="s">
        <v>294</v>
      </c>
      <c r="O68" s="950" t="s">
        <v>1081</v>
      </c>
      <c r="P68" s="950" t="s">
        <v>18136</v>
      </c>
      <c r="Q68" s="950" t="s">
        <v>18139</v>
      </c>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row>
    <row r="69" spans="1:60">
      <c r="A69" s="27"/>
      <c r="B69" s="27"/>
      <c r="C69" s="27"/>
      <c r="D69" s="27"/>
      <c r="E69" s="27"/>
      <c r="F69" s="27"/>
      <c r="G69" s="950" t="s">
        <v>23</v>
      </c>
      <c r="H69" s="950" t="s">
        <v>18138</v>
      </c>
      <c r="I69" s="950" t="s">
        <v>18140</v>
      </c>
      <c r="J69" s="950" t="s">
        <v>18138</v>
      </c>
      <c r="K69" s="950" t="s">
        <v>18140</v>
      </c>
      <c r="L69" s="950" t="s">
        <v>18138</v>
      </c>
      <c r="M69" s="950" t="s">
        <v>18140</v>
      </c>
      <c r="N69" s="950" t="s">
        <v>18138</v>
      </c>
      <c r="O69" s="950" t="s">
        <v>18140</v>
      </c>
      <c r="P69" s="950" t="s">
        <v>1081</v>
      </c>
      <c r="Q69" s="950" t="s">
        <v>1081</v>
      </c>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row>
    <row r="70" spans="1:60">
      <c r="A70" s="27"/>
      <c r="B70" s="27"/>
      <c r="C70" s="27"/>
      <c r="D70" s="27"/>
      <c r="E70" s="27"/>
      <c r="F70" s="27"/>
      <c r="G70" s="951" t="s">
        <v>15793</v>
      </c>
      <c r="H70" s="951">
        <v>1</v>
      </c>
      <c r="I70" s="951">
        <v>0</v>
      </c>
      <c r="J70" s="951" t="s">
        <v>1081</v>
      </c>
      <c r="K70" s="951" t="s">
        <v>1081</v>
      </c>
      <c r="L70" s="951" t="s">
        <v>1081</v>
      </c>
      <c r="M70" s="951" t="s">
        <v>1081</v>
      </c>
      <c r="N70" s="951" t="s">
        <v>1081</v>
      </c>
      <c r="O70" s="951" t="s">
        <v>1081</v>
      </c>
      <c r="P70" s="951">
        <v>1</v>
      </c>
      <c r="Q70" s="951">
        <v>0</v>
      </c>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row>
    <row r="71" spans="1:60">
      <c r="A71" s="27"/>
      <c r="B71" s="27"/>
      <c r="C71" s="27"/>
      <c r="D71" s="27"/>
      <c r="E71" s="27"/>
      <c r="F71" s="27"/>
      <c r="G71" s="485" t="s">
        <v>3189</v>
      </c>
      <c r="H71" s="486">
        <v>1</v>
      </c>
      <c r="I71" s="486">
        <v>0</v>
      </c>
      <c r="J71" s="486" t="s">
        <v>1081</v>
      </c>
      <c r="K71" s="486" t="s">
        <v>1081</v>
      </c>
      <c r="L71" s="486" t="s">
        <v>1081</v>
      </c>
      <c r="M71" s="486" t="s">
        <v>1081</v>
      </c>
      <c r="N71" s="486" t="s">
        <v>1081</v>
      </c>
      <c r="O71" s="486" t="s">
        <v>1081</v>
      </c>
      <c r="P71" s="486">
        <v>1</v>
      </c>
      <c r="Q71" s="486">
        <v>0</v>
      </c>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row>
    <row r="72" spans="1:60">
      <c r="A72" s="27"/>
      <c r="B72" s="27"/>
      <c r="C72" s="27"/>
      <c r="D72" s="27"/>
      <c r="E72" s="27"/>
      <c r="F72" s="27"/>
      <c r="G72" s="951" t="s">
        <v>15997</v>
      </c>
      <c r="H72" s="951">
        <v>1</v>
      </c>
      <c r="I72" s="951">
        <v>0</v>
      </c>
      <c r="J72" s="951">
        <v>1</v>
      </c>
      <c r="K72" s="951" t="s">
        <v>1081</v>
      </c>
      <c r="L72" s="951" t="s">
        <v>1081</v>
      </c>
      <c r="M72" s="951" t="s">
        <v>1081</v>
      </c>
      <c r="N72" s="951">
        <v>3</v>
      </c>
      <c r="O72" s="951">
        <v>0</v>
      </c>
      <c r="P72" s="951">
        <v>5</v>
      </c>
      <c r="Q72" s="951">
        <v>0</v>
      </c>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row>
    <row r="73" spans="1:60">
      <c r="A73" s="27"/>
      <c r="B73" s="27"/>
      <c r="C73" s="27"/>
      <c r="D73" s="27"/>
      <c r="E73" s="27"/>
      <c r="F73" s="27"/>
      <c r="G73" s="485" t="s">
        <v>1264</v>
      </c>
      <c r="H73" s="486" t="s">
        <v>1081</v>
      </c>
      <c r="I73" s="486" t="s">
        <v>1081</v>
      </c>
      <c r="J73" s="486">
        <v>1</v>
      </c>
      <c r="K73" s="486" t="s">
        <v>1081</v>
      </c>
      <c r="L73" s="486" t="s">
        <v>1081</v>
      </c>
      <c r="M73" s="486" t="s">
        <v>1081</v>
      </c>
      <c r="N73" s="486" t="s">
        <v>1081</v>
      </c>
      <c r="O73" s="486" t="s">
        <v>1081</v>
      </c>
      <c r="P73" s="486">
        <v>1</v>
      </c>
      <c r="Q73" s="486" t="s">
        <v>1081</v>
      </c>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row>
    <row r="74" spans="1:60">
      <c r="A74" s="27"/>
      <c r="B74" s="27"/>
      <c r="C74" s="27"/>
      <c r="D74" s="27"/>
      <c r="E74" s="27"/>
      <c r="F74" s="27"/>
      <c r="G74" s="485" t="s">
        <v>50</v>
      </c>
      <c r="H74" s="486">
        <v>1</v>
      </c>
      <c r="I74" s="486">
        <v>0</v>
      </c>
      <c r="J74" s="486" t="s">
        <v>1081</v>
      </c>
      <c r="K74" s="486" t="s">
        <v>1081</v>
      </c>
      <c r="L74" s="486" t="s">
        <v>1081</v>
      </c>
      <c r="M74" s="486" t="s">
        <v>1081</v>
      </c>
      <c r="N74" s="486">
        <v>1</v>
      </c>
      <c r="O74" s="486">
        <v>0</v>
      </c>
      <c r="P74" s="486">
        <v>2</v>
      </c>
      <c r="Q74" s="486">
        <v>0</v>
      </c>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row>
    <row r="75" spans="1:60">
      <c r="A75" s="27"/>
      <c r="B75" s="27"/>
      <c r="C75" s="27"/>
      <c r="D75" s="27"/>
      <c r="E75" s="27"/>
      <c r="F75" s="27"/>
      <c r="G75" s="485" t="s">
        <v>1492</v>
      </c>
      <c r="H75" s="486" t="s">
        <v>1081</v>
      </c>
      <c r="I75" s="486" t="s">
        <v>1081</v>
      </c>
      <c r="J75" s="486" t="s">
        <v>1081</v>
      </c>
      <c r="K75" s="486" t="s">
        <v>1081</v>
      </c>
      <c r="L75" s="486" t="s">
        <v>1081</v>
      </c>
      <c r="M75" s="486" t="s">
        <v>1081</v>
      </c>
      <c r="N75" s="486">
        <v>2</v>
      </c>
      <c r="O75" s="486">
        <v>0</v>
      </c>
      <c r="P75" s="486">
        <v>2</v>
      </c>
      <c r="Q75" s="486">
        <v>0</v>
      </c>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row>
    <row r="76" spans="1:60">
      <c r="A76" s="27"/>
      <c r="B76" s="27"/>
      <c r="C76" s="27"/>
      <c r="D76" s="27"/>
      <c r="E76" s="27"/>
      <c r="F76" s="27"/>
      <c r="G76" s="952" t="s">
        <v>15862</v>
      </c>
      <c r="H76" s="952">
        <v>4</v>
      </c>
      <c r="I76" s="952">
        <v>6906</v>
      </c>
      <c r="J76" s="952" t="s">
        <v>1081</v>
      </c>
      <c r="K76" s="952" t="s">
        <v>1081</v>
      </c>
      <c r="L76" s="952" t="s">
        <v>1081</v>
      </c>
      <c r="M76" s="952" t="s">
        <v>1081</v>
      </c>
      <c r="N76" s="952">
        <v>4</v>
      </c>
      <c r="O76" s="952" t="s">
        <v>1081</v>
      </c>
      <c r="P76" s="952">
        <v>8</v>
      </c>
      <c r="Q76" s="952">
        <v>6906</v>
      </c>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row>
    <row r="77" spans="1:60">
      <c r="A77" s="27"/>
      <c r="B77" s="27"/>
      <c r="C77" s="27"/>
      <c r="D77" s="27"/>
      <c r="E77" s="27"/>
      <c r="F77" s="27"/>
      <c r="G77" s="485" t="s">
        <v>1252</v>
      </c>
      <c r="H77" s="486">
        <v>1</v>
      </c>
      <c r="I77" s="486" t="s">
        <v>1081</v>
      </c>
      <c r="J77" s="486" t="s">
        <v>1081</v>
      </c>
      <c r="K77" s="486" t="s">
        <v>1081</v>
      </c>
      <c r="L77" s="486" t="s">
        <v>1081</v>
      </c>
      <c r="M77" s="486" t="s">
        <v>1081</v>
      </c>
      <c r="N77" s="486" t="s">
        <v>1081</v>
      </c>
      <c r="O77" s="486" t="s">
        <v>1081</v>
      </c>
      <c r="P77" s="486">
        <v>1</v>
      </c>
      <c r="Q77" s="486" t="s">
        <v>1081</v>
      </c>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row>
    <row r="78" spans="1:60">
      <c r="A78" s="27"/>
      <c r="B78" s="27"/>
      <c r="C78" s="27"/>
      <c r="D78" s="27"/>
      <c r="E78" s="27"/>
      <c r="F78" s="27"/>
      <c r="G78" s="485" t="s">
        <v>908</v>
      </c>
      <c r="H78" s="486" t="s">
        <v>1081</v>
      </c>
      <c r="I78" s="486" t="s">
        <v>1081</v>
      </c>
      <c r="J78" s="486" t="s">
        <v>1081</v>
      </c>
      <c r="K78" s="486" t="s">
        <v>1081</v>
      </c>
      <c r="L78" s="486" t="s">
        <v>1081</v>
      </c>
      <c r="M78" s="486" t="s">
        <v>1081</v>
      </c>
      <c r="N78" s="486">
        <v>2</v>
      </c>
      <c r="O78" s="486" t="s">
        <v>1081</v>
      </c>
      <c r="P78" s="486">
        <v>2</v>
      </c>
      <c r="Q78" s="486" t="s">
        <v>1081</v>
      </c>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row>
    <row r="79" spans="1:60">
      <c r="A79" s="27"/>
      <c r="B79" s="27"/>
      <c r="C79" s="27"/>
      <c r="D79" s="27"/>
      <c r="E79" s="27"/>
      <c r="F79" s="27"/>
      <c r="G79" s="485" t="s">
        <v>51</v>
      </c>
      <c r="H79" s="486">
        <v>3</v>
      </c>
      <c r="I79" s="486">
        <v>6906</v>
      </c>
      <c r="J79" s="486" t="s">
        <v>1081</v>
      </c>
      <c r="K79" s="486" t="s">
        <v>1081</v>
      </c>
      <c r="L79" s="486" t="s">
        <v>1081</v>
      </c>
      <c r="M79" s="486" t="s">
        <v>1081</v>
      </c>
      <c r="N79" s="486">
        <v>2</v>
      </c>
      <c r="O79" s="486" t="s">
        <v>1081</v>
      </c>
      <c r="P79" s="486">
        <v>5</v>
      </c>
      <c r="Q79" s="486">
        <v>6906</v>
      </c>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row>
    <row r="80" spans="1:60">
      <c r="A80" s="27"/>
      <c r="B80" s="27"/>
      <c r="C80" s="27"/>
      <c r="D80" s="27"/>
      <c r="E80" s="27"/>
      <c r="F80" s="27"/>
      <c r="G80" s="951" t="s">
        <v>15943</v>
      </c>
      <c r="H80" s="951">
        <v>4</v>
      </c>
      <c r="I80" s="951">
        <v>0</v>
      </c>
      <c r="J80" s="951" t="s">
        <v>1081</v>
      </c>
      <c r="K80" s="951" t="s">
        <v>1081</v>
      </c>
      <c r="L80" s="951">
        <v>1</v>
      </c>
      <c r="M80" s="951" t="s">
        <v>1081</v>
      </c>
      <c r="N80" s="951">
        <v>1</v>
      </c>
      <c r="O80" s="951" t="s">
        <v>1081</v>
      </c>
      <c r="P80" s="951">
        <v>6</v>
      </c>
      <c r="Q80" s="951">
        <v>0</v>
      </c>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row>
    <row r="81" spans="1:60">
      <c r="A81" s="27"/>
      <c r="B81" s="27"/>
      <c r="C81" s="27"/>
      <c r="D81" s="27"/>
      <c r="E81" s="27"/>
      <c r="F81" s="27"/>
      <c r="G81" s="485" t="s">
        <v>1104</v>
      </c>
      <c r="H81" s="486">
        <v>3</v>
      </c>
      <c r="I81" s="486" t="s">
        <v>1081</v>
      </c>
      <c r="J81" s="486" t="s">
        <v>1081</v>
      </c>
      <c r="K81" s="486" t="s">
        <v>1081</v>
      </c>
      <c r="L81" s="486">
        <v>1</v>
      </c>
      <c r="M81" s="486" t="s">
        <v>1081</v>
      </c>
      <c r="N81" s="486">
        <v>1</v>
      </c>
      <c r="O81" s="486" t="s">
        <v>1081</v>
      </c>
      <c r="P81" s="486">
        <v>5</v>
      </c>
      <c r="Q81" s="486" t="s">
        <v>1081</v>
      </c>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row>
    <row r="82" spans="1:60">
      <c r="A82" s="27"/>
      <c r="B82" s="27"/>
      <c r="C82" s="27"/>
      <c r="D82" s="27"/>
      <c r="E82" s="27"/>
      <c r="F82" s="27"/>
      <c r="G82" s="485" t="s">
        <v>53</v>
      </c>
      <c r="H82" s="486">
        <v>1</v>
      </c>
      <c r="I82" s="486">
        <v>0</v>
      </c>
      <c r="J82" s="486" t="s">
        <v>1081</v>
      </c>
      <c r="K82" s="486" t="s">
        <v>1081</v>
      </c>
      <c r="L82" s="486" t="s">
        <v>1081</v>
      </c>
      <c r="M82" s="486" t="s">
        <v>1081</v>
      </c>
      <c r="N82" s="486" t="s">
        <v>1081</v>
      </c>
      <c r="O82" s="486" t="s">
        <v>1081</v>
      </c>
      <c r="P82" s="486">
        <v>1</v>
      </c>
      <c r="Q82" s="486">
        <v>0</v>
      </c>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row>
    <row r="83" spans="1:60">
      <c r="A83" s="27"/>
      <c r="B83" s="27"/>
      <c r="C83" s="27"/>
      <c r="D83" s="27"/>
      <c r="E83" s="27"/>
      <c r="F83" s="27"/>
      <c r="G83" s="951" t="s">
        <v>15831</v>
      </c>
      <c r="H83" s="951">
        <v>1</v>
      </c>
      <c r="I83" s="951">
        <v>0</v>
      </c>
      <c r="J83" s="951" t="s">
        <v>1081</v>
      </c>
      <c r="K83" s="951" t="s">
        <v>1081</v>
      </c>
      <c r="L83" s="951" t="s">
        <v>1081</v>
      </c>
      <c r="M83" s="951" t="s">
        <v>1081</v>
      </c>
      <c r="N83" s="951">
        <v>1</v>
      </c>
      <c r="O83" s="951">
        <v>0</v>
      </c>
      <c r="P83" s="951">
        <v>2</v>
      </c>
      <c r="Q83" s="951">
        <v>0</v>
      </c>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row>
    <row r="84" spans="1:60">
      <c r="A84" s="27"/>
      <c r="B84" s="27"/>
      <c r="C84" s="27"/>
      <c r="D84" s="27"/>
      <c r="E84" s="27"/>
      <c r="F84" s="27"/>
      <c r="G84" s="485" t="s">
        <v>48</v>
      </c>
      <c r="H84" s="486">
        <v>1</v>
      </c>
      <c r="I84" s="486">
        <v>0</v>
      </c>
      <c r="J84" s="486" t="s">
        <v>1081</v>
      </c>
      <c r="K84" s="486" t="s">
        <v>1081</v>
      </c>
      <c r="L84" s="486" t="s">
        <v>1081</v>
      </c>
      <c r="M84" s="486" t="s">
        <v>1081</v>
      </c>
      <c r="N84" s="486">
        <v>1</v>
      </c>
      <c r="O84" s="486">
        <v>0</v>
      </c>
      <c r="P84" s="486">
        <v>2</v>
      </c>
      <c r="Q84" s="486">
        <v>0</v>
      </c>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row>
    <row r="85" spans="1:60">
      <c r="A85" s="27"/>
      <c r="B85" s="27"/>
      <c r="C85" s="27"/>
      <c r="D85" s="27"/>
      <c r="E85" s="27"/>
      <c r="F85" s="27"/>
      <c r="G85" s="951" t="s">
        <v>15812</v>
      </c>
      <c r="H85" s="951">
        <v>8</v>
      </c>
      <c r="I85" s="951">
        <v>0</v>
      </c>
      <c r="J85" s="951" t="s">
        <v>1081</v>
      </c>
      <c r="K85" s="951" t="s">
        <v>1081</v>
      </c>
      <c r="L85" s="951" t="s">
        <v>1081</v>
      </c>
      <c r="M85" s="951" t="s">
        <v>1081</v>
      </c>
      <c r="N85" s="951" t="s">
        <v>1081</v>
      </c>
      <c r="O85" s="951" t="s">
        <v>1081</v>
      </c>
      <c r="P85" s="951">
        <v>8</v>
      </c>
      <c r="Q85" s="951">
        <v>0</v>
      </c>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row>
    <row r="86" spans="1:60">
      <c r="A86" s="27"/>
      <c r="B86" s="27"/>
      <c r="C86" s="27"/>
      <c r="D86" s="27"/>
      <c r="E86" s="27"/>
      <c r="F86" s="27"/>
      <c r="G86" s="485" t="s">
        <v>54</v>
      </c>
      <c r="H86" s="486">
        <v>4</v>
      </c>
      <c r="I86" s="486" t="s">
        <v>1081</v>
      </c>
      <c r="J86" s="486" t="s">
        <v>1081</v>
      </c>
      <c r="K86" s="486" t="s">
        <v>1081</v>
      </c>
      <c r="L86" s="486" t="s">
        <v>1081</v>
      </c>
      <c r="M86" s="486" t="s">
        <v>1081</v>
      </c>
      <c r="N86" s="486" t="s">
        <v>1081</v>
      </c>
      <c r="O86" s="486" t="s">
        <v>1081</v>
      </c>
      <c r="P86" s="486">
        <v>4</v>
      </c>
      <c r="Q86" s="486" t="s">
        <v>1081</v>
      </c>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row>
    <row r="87" spans="1:60">
      <c r="A87" s="27"/>
      <c r="B87" s="27"/>
      <c r="C87" s="27"/>
      <c r="D87" s="27"/>
      <c r="E87" s="27"/>
      <c r="F87" s="27"/>
      <c r="G87" s="485" t="s">
        <v>2773</v>
      </c>
      <c r="H87" s="486">
        <v>2</v>
      </c>
      <c r="I87" s="486" t="s">
        <v>1081</v>
      </c>
      <c r="J87" s="486" t="s">
        <v>1081</v>
      </c>
      <c r="K87" s="486" t="s">
        <v>1081</v>
      </c>
      <c r="L87" s="486" t="s">
        <v>1081</v>
      </c>
      <c r="M87" s="486" t="s">
        <v>1081</v>
      </c>
      <c r="N87" s="486" t="s">
        <v>1081</v>
      </c>
      <c r="O87" s="486" t="s">
        <v>1081</v>
      </c>
      <c r="P87" s="486">
        <v>2</v>
      </c>
      <c r="Q87" s="486" t="s">
        <v>1081</v>
      </c>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row>
    <row r="88" spans="1:60">
      <c r="A88" s="27"/>
      <c r="B88" s="27"/>
      <c r="C88" s="27"/>
      <c r="D88" s="27"/>
      <c r="E88" s="27"/>
      <c r="F88" s="27"/>
      <c r="G88" s="485" t="s">
        <v>2749</v>
      </c>
      <c r="H88" s="486">
        <v>1</v>
      </c>
      <c r="I88" s="486">
        <v>0</v>
      </c>
      <c r="J88" s="486" t="s">
        <v>1081</v>
      </c>
      <c r="K88" s="486" t="s">
        <v>1081</v>
      </c>
      <c r="L88" s="486" t="s">
        <v>1081</v>
      </c>
      <c r="M88" s="486" t="s">
        <v>1081</v>
      </c>
      <c r="N88" s="486" t="s">
        <v>1081</v>
      </c>
      <c r="O88" s="486" t="s">
        <v>1081</v>
      </c>
      <c r="P88" s="486">
        <v>1</v>
      </c>
      <c r="Q88" s="486">
        <v>0</v>
      </c>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row>
    <row r="89" spans="1:60">
      <c r="A89" s="27"/>
      <c r="B89" s="27"/>
      <c r="C89" s="27"/>
      <c r="D89" s="27"/>
      <c r="E89" s="27"/>
      <c r="F89" s="27"/>
      <c r="G89" s="485" t="s">
        <v>56</v>
      </c>
      <c r="H89" s="486">
        <v>1</v>
      </c>
      <c r="I89" s="486" t="s">
        <v>1081</v>
      </c>
      <c r="J89" s="486" t="s">
        <v>1081</v>
      </c>
      <c r="K89" s="486" t="s">
        <v>1081</v>
      </c>
      <c r="L89" s="486" t="s">
        <v>1081</v>
      </c>
      <c r="M89" s="486" t="s">
        <v>1081</v>
      </c>
      <c r="N89" s="486" t="s">
        <v>1081</v>
      </c>
      <c r="O89" s="486" t="s">
        <v>1081</v>
      </c>
      <c r="P89" s="486">
        <v>1</v>
      </c>
      <c r="Q89" s="486" t="s">
        <v>1081</v>
      </c>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row>
    <row r="90" spans="1:60">
      <c r="A90" s="27"/>
      <c r="B90" s="27"/>
      <c r="C90" s="27"/>
      <c r="D90" s="27"/>
      <c r="E90" s="27"/>
      <c r="F90" s="27"/>
      <c r="G90" s="950" t="s">
        <v>35</v>
      </c>
      <c r="H90" s="950">
        <v>19</v>
      </c>
      <c r="I90" s="950">
        <v>6906</v>
      </c>
      <c r="J90" s="950">
        <v>1</v>
      </c>
      <c r="K90" s="950" t="s">
        <v>1081</v>
      </c>
      <c r="L90" s="950">
        <v>1</v>
      </c>
      <c r="M90" s="950" t="s">
        <v>1081</v>
      </c>
      <c r="N90" s="950">
        <v>9</v>
      </c>
      <c r="O90" s="950">
        <v>0</v>
      </c>
      <c r="P90" s="950">
        <v>30</v>
      </c>
      <c r="Q90" s="950">
        <v>6906</v>
      </c>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row>
    <row r="91" spans="1:60">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row>
    <row r="92" spans="1:60">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row>
    <row r="93" spans="1:60">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row>
    <row r="94" spans="1:60">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row>
    <row r="95" spans="1:60">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row>
    <row r="96" spans="1:60">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row>
    <row r="97" spans="1:60">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row>
    <row r="98" spans="1:60">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row>
    <row r="99" spans="1:60">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row>
    <row r="100" spans="1:6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row>
    <row r="101" spans="1:60">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row>
    <row r="102" spans="1:60">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row>
    <row r="103" spans="1:60">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row>
    <row r="104" spans="1:60">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row>
    <row r="105" spans="1:60">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row>
    <row r="106" spans="1:60">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row>
    <row r="107" spans="1:60">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row>
    <row r="108" spans="1:60">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row>
    <row r="109" spans="1:60">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row>
    <row r="110" spans="1:6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row>
    <row r="111" spans="1:60">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row>
    <row r="112" spans="1:60">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row>
    <row r="113" spans="1:60">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row>
    <row r="114" spans="1:60">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row>
    <row r="115" spans="1:60">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row>
    <row r="116" spans="1:60">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row>
    <row r="117" spans="1:60">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row>
    <row r="118" spans="1:60">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row>
    <row r="119" spans="1:60">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row>
    <row r="120" spans="1:6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row>
    <row r="121" spans="1:60">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row>
    <row r="122" spans="1:60">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row>
    <row r="123" spans="1:60">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row>
    <row r="124" spans="1:60">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row>
    <row r="125" spans="1:60">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row>
    <row r="126" spans="1:60">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row>
    <row r="127" spans="1:60">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row>
    <row r="128" spans="1:60">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row>
    <row r="129" spans="1:60">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row>
    <row r="130" spans="1:6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row>
    <row r="131" spans="1:60">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row>
    <row r="132" spans="1:60">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row>
    <row r="133" spans="1:60">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row>
    <row r="134" spans="1:60">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row>
    <row r="135" spans="1:60">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row>
    <row r="136" spans="1:60">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row>
    <row r="137" spans="1:60">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row>
    <row r="138" spans="1:60">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row>
    <row r="139" spans="1:60">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row>
    <row r="140" spans="1:6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row>
    <row r="141" spans="1:60">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row>
    <row r="142" spans="1:60">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row>
    <row r="143" spans="1:60">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row>
    <row r="144" spans="1:60">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row>
    <row r="145" spans="1:60">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row>
    <row r="146" spans="1:60">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row>
    <row r="147" spans="1:60">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row>
    <row r="148" spans="1:60">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row>
    <row r="149" spans="1:60">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row>
    <row r="150" spans="1:6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row>
    <row r="151" spans="1:60">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row>
    <row r="152" spans="1:60">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row>
    <row r="153" spans="1:60">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row>
    <row r="154" spans="1:60">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row>
    <row r="155" spans="1:60">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row>
    <row r="156" spans="1:60">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row>
    <row r="157" spans="1:60">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row>
    <row r="158" spans="1:60">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row>
    <row r="159" spans="1:60">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row>
    <row r="160" spans="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row>
    <row r="161" spans="1:60">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row>
    <row r="162" spans="1:60">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row>
    <row r="163" spans="1:60">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row>
    <row r="164" spans="1:60">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row>
    <row r="165" spans="1:60">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row>
    <row r="166" spans="1:60">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row>
    <row r="167" spans="1:60">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row>
    <row r="168" spans="1:60">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row>
    <row r="169" spans="1:60">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row>
    <row r="170" spans="1:6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row>
    <row r="171" spans="1:60">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row>
    <row r="172" spans="1:60">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row>
    <row r="173" spans="1:60">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row>
    <row r="174" spans="1:60">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row>
    <row r="175" spans="1:60">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row>
    <row r="176" spans="1:60">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row>
    <row r="177" spans="1:60">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row>
    <row r="178" spans="1:60">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row>
    <row r="179" spans="1:60">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row>
    <row r="180" spans="1:6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row>
    <row r="181" spans="1:60">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row>
    <row r="182" spans="1:60">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row>
    <row r="183" spans="1:60">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row>
    <row r="184" spans="1:60">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row>
    <row r="185" spans="1:60">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row>
    <row r="186" spans="1:60">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row>
    <row r="187" spans="1:60">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row>
    <row r="188" spans="1:60">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row>
    <row r="189" spans="1:60">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row>
    <row r="190" spans="1:6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row>
    <row r="191" spans="1:60">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row>
    <row r="192" spans="1:60">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row>
    <row r="193" spans="1:60">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row>
    <row r="194" spans="1:60">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row>
    <row r="195" spans="1:60">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row>
    <row r="196" spans="1:60">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row>
    <row r="197" spans="1:60">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row>
    <row r="198" spans="1:60">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row>
    <row r="199" spans="1:60">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row>
    <row r="200" spans="1:6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row>
    <row r="201" spans="1:60">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row>
    <row r="202" spans="1:60">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row>
    <row r="203" spans="1:60">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row>
    <row r="204" spans="1:60">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row>
    <row r="205" spans="1:60">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row>
    <row r="206" spans="1:60">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row>
    <row r="207" spans="1:60">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row>
    <row r="208" spans="1:60">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row>
    <row r="209" spans="1:60">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row>
    <row r="210" spans="1:60">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row>
    <row r="211" spans="1:60">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row>
    <row r="212" spans="1:60">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row>
    <row r="213" spans="1:60">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row>
    <row r="214" spans="1:60">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row>
    <row r="215" spans="1:60">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row>
    <row r="216" spans="1:60">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row>
    <row r="217" spans="1:60">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row>
    <row r="218" spans="1:60">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row>
    <row r="219" spans="1:60">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row>
    <row r="220" spans="1:60">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row>
    <row r="221" spans="1:60">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row>
    <row r="222" spans="1:60">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row>
    <row r="223" spans="1:60">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row>
    <row r="224" spans="1:60">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row>
    <row r="225" spans="1:60">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row>
    <row r="226" spans="1:60">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row>
    <row r="227" spans="1:60">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row>
    <row r="228" spans="1:60">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row>
    <row r="229" spans="1:60">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row>
    <row r="230" spans="1:60">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row>
    <row r="231" spans="1:60">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row>
    <row r="232" spans="1:60">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row>
    <row r="233" spans="1:60">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row>
    <row r="234" spans="1:60">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row>
    <row r="235" spans="1:60">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row>
    <row r="236" spans="1:60">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row>
    <row r="237" spans="1:60">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row>
    <row r="238" spans="1:60">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row>
    <row r="239" spans="1:60">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row>
    <row r="240" spans="1:60">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row>
    <row r="241" spans="1:60">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row>
    <row r="242" spans="1:60">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row>
    <row r="243" spans="1:60">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row>
    <row r="244" spans="1:60">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row>
    <row r="245" spans="1:60">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row>
    <row r="246" spans="1:60">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row>
    <row r="247" spans="1:60">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row>
    <row r="248" spans="1:60">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row>
    <row r="249" spans="1:60">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row>
    <row r="250" spans="1:60">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row>
    <row r="251" spans="1:60">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row>
    <row r="252" spans="1:60">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row>
    <row r="253" spans="1:60">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row>
    <row r="254" spans="1:60">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row>
    <row r="255" spans="1:60">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row>
    <row r="256" spans="1:60">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row>
    <row r="257" spans="1:60">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row>
    <row r="258" spans="1:60">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row>
    <row r="259" spans="1:60">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row>
    <row r="260" spans="1:60">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row>
    <row r="261" spans="1:60">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row>
    <row r="262" spans="1:60">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row>
    <row r="263" spans="1:60">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row>
    <row r="264" spans="1:60">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row>
    <row r="265" spans="1:60">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row>
    <row r="266" spans="1:60">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row>
    <row r="267" spans="1:60">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row>
    <row r="268" spans="1:60">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row>
    <row r="269" spans="1:60">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row>
    <row r="270" spans="1:60">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row>
    <row r="271" spans="1:60">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row>
    <row r="272" spans="1:60">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row>
    <row r="273" spans="1:60">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row>
    <row r="274" spans="1:60">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row>
    <row r="275" spans="1:60">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row>
    <row r="276" spans="1:60">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row>
    <row r="277" spans="1:60">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row>
    <row r="278" spans="1:60">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row>
    <row r="279" spans="1:60">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row>
    <row r="280" spans="1:60">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row>
    <row r="281" spans="1:60">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row>
    <row r="282" spans="1:60">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row>
    <row r="283" spans="1:60">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row>
    <row r="284" spans="1:60">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row>
    <row r="285" spans="1:60">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row>
    <row r="286" spans="1:60">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row>
    <row r="287" spans="1:60">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row>
    <row r="288" spans="1:60">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row>
    <row r="289" spans="1:60">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row>
    <row r="290" spans="1:60">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row>
    <row r="291" spans="1:60">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row>
    <row r="292" spans="1:60">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row>
    <row r="293" spans="1:60">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row>
    <row r="294" spans="1:60">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row>
    <row r="295" spans="1:60">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row>
    <row r="296" spans="1:60">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row>
    <row r="297" spans="1:60">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row>
    <row r="298" spans="1:60">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row>
    <row r="299" spans="1:60">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row>
    <row r="300" spans="1:60">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row>
    <row r="301" spans="1:60">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row>
    <row r="302" spans="1:60">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row>
    <row r="303" spans="1:60">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row>
    <row r="304" spans="1:60">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row>
    <row r="305" spans="1:60">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row>
    <row r="306" spans="1:60">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row>
    <row r="307" spans="1:60">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row>
    <row r="308" spans="1:60">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row>
    <row r="309" spans="1:60">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row>
    <row r="310" spans="1:60">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row>
    <row r="311" spans="1:60">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row>
    <row r="312" spans="1:60">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row>
    <row r="313" spans="1:60">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row>
    <row r="314" spans="1:60">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row>
    <row r="315" spans="1:60">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row>
    <row r="316" spans="1:60">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row>
    <row r="317" spans="1:60">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row>
    <row r="318" spans="1:60">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row>
    <row r="319" spans="1:60">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row>
    <row r="320" spans="1:60">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row>
    <row r="321" spans="1:60">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row>
    <row r="322" spans="1:60">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row>
    <row r="323" spans="1:60">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row>
    <row r="324" spans="1:60">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row>
    <row r="325" spans="1:60">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row>
    <row r="326" spans="1:60">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row>
    <row r="327" spans="1:60">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row>
    <row r="328" spans="1:60">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row>
    <row r="329" spans="1:60">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row>
    <row r="330" spans="1:60">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row>
  </sheetData>
  <autoFilter ref="A3:BH3" xr:uid="{86CF50B0-22E3-41BB-9D4A-F68C4AB48A5D}"/>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A77EA-0BAD-4482-A243-62D30CD7363B}">
  <dimension ref="B2:G22"/>
  <sheetViews>
    <sheetView workbookViewId="0">
      <selection activeCell="C21" sqref="C21"/>
    </sheetView>
  </sheetViews>
  <sheetFormatPr defaultRowHeight="15"/>
  <cols>
    <col min="2" max="2" width="12.5703125" customWidth="1"/>
    <col min="3" max="3" width="15.85546875" customWidth="1"/>
    <col min="4" max="4" width="19.85546875" customWidth="1"/>
    <col min="5" max="5" width="36.7109375" customWidth="1"/>
    <col min="6" max="6" width="36.5703125" customWidth="1"/>
    <col min="7" max="7" width="22.140625" customWidth="1"/>
  </cols>
  <sheetData>
    <row r="2" spans="2:7">
      <c r="D2">
        <v>2</v>
      </c>
      <c r="G2">
        <v>5</v>
      </c>
    </row>
    <row r="3" spans="2:7">
      <c r="B3" s="1095" t="s">
        <v>15723</v>
      </c>
      <c r="C3" s="1095" t="s">
        <v>18141</v>
      </c>
      <c r="D3" s="1095" t="s">
        <v>18142</v>
      </c>
      <c r="E3" s="1095" t="s">
        <v>18143</v>
      </c>
      <c r="F3" s="1095" t="s">
        <v>18144</v>
      </c>
      <c r="G3" s="1095" t="s">
        <v>18145</v>
      </c>
    </row>
    <row r="4" spans="2:7">
      <c r="B4" s="1096" t="s">
        <v>15793</v>
      </c>
      <c r="C4" s="1096" t="s">
        <v>2603</v>
      </c>
      <c r="D4" s="1096" t="s">
        <v>18146</v>
      </c>
      <c r="E4" s="1096" t="s">
        <v>18147</v>
      </c>
      <c r="F4" s="1096" t="s">
        <v>18148</v>
      </c>
      <c r="G4" s="1096">
        <v>16966</v>
      </c>
    </row>
    <row r="5" spans="2:7">
      <c r="B5" s="1096" t="s">
        <v>1081</v>
      </c>
      <c r="C5" s="1096" t="s">
        <v>1701</v>
      </c>
      <c r="D5" s="1096" t="s">
        <v>18146</v>
      </c>
      <c r="E5" s="1096" t="s">
        <v>18147</v>
      </c>
      <c r="F5" s="1096" t="s">
        <v>5837</v>
      </c>
      <c r="G5" s="1096">
        <v>18514</v>
      </c>
    </row>
    <row r="6" spans="2:7">
      <c r="B6" s="1096" t="s">
        <v>1081</v>
      </c>
      <c r="C6" s="1096" t="s">
        <v>3189</v>
      </c>
      <c r="D6" s="1096" t="s">
        <v>18149</v>
      </c>
      <c r="E6" s="1096" t="s">
        <v>18150</v>
      </c>
      <c r="F6" s="1096" t="s">
        <v>18151</v>
      </c>
      <c r="G6" s="1096">
        <v>13956</v>
      </c>
    </row>
    <row r="7" spans="2:7">
      <c r="B7" s="1096" t="s">
        <v>1081</v>
      </c>
      <c r="C7" s="1096" t="s">
        <v>57</v>
      </c>
      <c r="D7" s="1096" t="s">
        <v>18152</v>
      </c>
      <c r="E7" s="1096" t="s">
        <v>18153</v>
      </c>
      <c r="F7" s="1096" t="s">
        <v>5752</v>
      </c>
      <c r="G7" s="1096">
        <v>1352</v>
      </c>
    </row>
    <row r="8" spans="2:7">
      <c r="B8" s="1096" t="s">
        <v>1081</v>
      </c>
      <c r="C8" s="1096" t="s">
        <v>52</v>
      </c>
      <c r="D8" s="1096" t="s">
        <v>18154</v>
      </c>
      <c r="E8" s="1096" t="s">
        <v>18155</v>
      </c>
      <c r="F8" s="1096" t="s">
        <v>5727</v>
      </c>
      <c r="G8" s="1096">
        <v>2437</v>
      </c>
    </row>
    <row r="9" spans="2:7">
      <c r="B9" s="1096" t="s">
        <v>18156</v>
      </c>
      <c r="C9" s="1096" t="s">
        <v>56</v>
      </c>
      <c r="D9" s="1096" t="s">
        <v>18157</v>
      </c>
      <c r="E9" s="1096" t="s">
        <v>18158</v>
      </c>
      <c r="F9" s="1096" t="s">
        <v>5668</v>
      </c>
      <c r="G9" s="1096">
        <v>47136</v>
      </c>
    </row>
    <row r="10" spans="2:7">
      <c r="B10" s="1096" t="s">
        <v>1081</v>
      </c>
      <c r="C10" s="1096" t="s">
        <v>2749</v>
      </c>
      <c r="D10" s="1096" t="s">
        <v>18157</v>
      </c>
      <c r="E10" s="1096" t="s">
        <v>18158</v>
      </c>
      <c r="F10" s="1096" t="s">
        <v>18159</v>
      </c>
      <c r="G10" s="1096">
        <v>1354</v>
      </c>
    </row>
    <row r="11" spans="2:7">
      <c r="B11" s="1096" t="s">
        <v>1081</v>
      </c>
      <c r="C11" s="1096" t="s">
        <v>2773</v>
      </c>
      <c r="D11" s="1096" t="s">
        <v>18160</v>
      </c>
      <c r="E11" s="1096" t="s">
        <v>18161</v>
      </c>
      <c r="F11" s="1096" t="s">
        <v>18162</v>
      </c>
      <c r="G11" s="1096">
        <v>2289</v>
      </c>
    </row>
    <row r="12" spans="2:7">
      <c r="B12" s="1096" t="s">
        <v>1081</v>
      </c>
      <c r="C12" s="1096" t="s">
        <v>54</v>
      </c>
      <c r="D12" s="1096" t="s">
        <v>18160</v>
      </c>
      <c r="E12" s="1096" t="s">
        <v>18161</v>
      </c>
      <c r="F12" s="1096" t="s">
        <v>18163</v>
      </c>
      <c r="G12" s="1096">
        <v>1537</v>
      </c>
    </row>
    <row r="13" spans="2:7">
      <c r="B13" s="1096" t="s">
        <v>18164</v>
      </c>
      <c r="C13" s="1096" t="s">
        <v>50</v>
      </c>
      <c r="D13" s="1096" t="s">
        <v>18165</v>
      </c>
      <c r="E13" s="1096" t="s">
        <v>18166</v>
      </c>
      <c r="F13" s="1096" t="s">
        <v>18167</v>
      </c>
      <c r="G13" s="1096">
        <v>42104</v>
      </c>
    </row>
    <row r="14" spans="2:7">
      <c r="B14" s="1096" t="s">
        <v>1081</v>
      </c>
      <c r="C14" s="1096" t="s">
        <v>1492</v>
      </c>
      <c r="D14" s="1096" t="s">
        <v>18168</v>
      </c>
      <c r="E14" s="1096" t="s">
        <v>18169</v>
      </c>
      <c r="F14" s="1096" t="s">
        <v>18170</v>
      </c>
      <c r="G14" s="1096">
        <v>13363</v>
      </c>
    </row>
    <row r="15" spans="2:7">
      <c r="B15" s="1096" t="s">
        <v>1081</v>
      </c>
      <c r="C15" s="1096" t="s">
        <v>1264</v>
      </c>
      <c r="D15" s="1096" t="s">
        <v>18168</v>
      </c>
      <c r="E15" s="1096" t="s">
        <v>18169</v>
      </c>
      <c r="F15" s="1096" t="s">
        <v>18171</v>
      </c>
      <c r="G15" s="1096">
        <v>18035</v>
      </c>
    </row>
    <row r="16" spans="2:7">
      <c r="B16" s="1096" t="s">
        <v>18172</v>
      </c>
      <c r="C16" s="1096" t="s">
        <v>51</v>
      </c>
      <c r="D16" s="1096" t="s">
        <v>18173</v>
      </c>
      <c r="E16" s="1096" t="s">
        <v>18174</v>
      </c>
      <c r="F16" s="1096" t="s">
        <v>18175</v>
      </c>
      <c r="G16" s="1096">
        <v>2119</v>
      </c>
    </row>
    <row r="17" spans="2:7">
      <c r="B17" s="1096" t="s">
        <v>1081</v>
      </c>
      <c r="C17" s="1096" t="s">
        <v>1252</v>
      </c>
      <c r="D17" s="1096" t="s">
        <v>18176</v>
      </c>
      <c r="E17" s="1096" t="s">
        <v>18177</v>
      </c>
      <c r="F17" s="1096" t="s">
        <v>18178</v>
      </c>
      <c r="G17" s="1096">
        <v>43614</v>
      </c>
    </row>
    <row r="18" spans="2:7">
      <c r="B18" s="1096" t="s">
        <v>1081</v>
      </c>
      <c r="C18" s="1096" t="s">
        <v>908</v>
      </c>
      <c r="D18" s="1096" t="s">
        <v>18179</v>
      </c>
      <c r="E18" s="1096" t="s">
        <v>18180</v>
      </c>
      <c r="F18" s="1096" t="s">
        <v>18181</v>
      </c>
      <c r="G18" s="1096">
        <v>18059</v>
      </c>
    </row>
    <row r="19" spans="2:7">
      <c r="B19" s="1096" t="s">
        <v>15831</v>
      </c>
      <c r="C19" s="1096" t="s">
        <v>48</v>
      </c>
      <c r="D19" s="1096" t="s">
        <v>18182</v>
      </c>
      <c r="E19" s="1096" t="s">
        <v>18183</v>
      </c>
      <c r="F19" s="1096" t="s">
        <v>18184</v>
      </c>
      <c r="G19" s="1096">
        <v>20164</v>
      </c>
    </row>
    <row r="20" spans="2:7">
      <c r="B20" s="1096" t="s">
        <v>1081</v>
      </c>
      <c r="C20" s="1096" t="s">
        <v>49</v>
      </c>
      <c r="D20" s="1096" t="s">
        <v>18182</v>
      </c>
      <c r="E20" s="1096" t="s">
        <v>18183</v>
      </c>
      <c r="F20" s="1096" t="s">
        <v>18184</v>
      </c>
      <c r="G20" s="1096">
        <v>20164</v>
      </c>
    </row>
    <row r="21" spans="2:7">
      <c r="B21" s="1096" t="s">
        <v>15943</v>
      </c>
      <c r="C21" s="1096" t="s">
        <v>1104</v>
      </c>
      <c r="D21" s="1096" t="s">
        <v>18185</v>
      </c>
      <c r="E21" s="1096" t="s">
        <v>18186</v>
      </c>
      <c r="F21" s="1096" t="s">
        <v>18187</v>
      </c>
      <c r="G21" s="1096">
        <v>17704</v>
      </c>
    </row>
    <row r="22" spans="2:7">
      <c r="B22" s="1096" t="s">
        <v>1081</v>
      </c>
      <c r="C22" s="1096" t="s">
        <v>53</v>
      </c>
      <c r="D22" s="1096" t="s">
        <v>18185</v>
      </c>
      <c r="E22" s="1096" t="s">
        <v>18186</v>
      </c>
      <c r="F22" s="1096" t="s">
        <v>18187</v>
      </c>
      <c r="G22" s="1096">
        <v>17704</v>
      </c>
    </row>
  </sheetData>
  <autoFilter ref="B3:G3" xr:uid="{5CFA77EA-0BAD-4482-A243-62D30CD7363B}"/>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DCB-F1A2-4D01-9166-22F2B0A64EEA}">
  <dimension ref="A2:S113"/>
  <sheetViews>
    <sheetView workbookViewId="0">
      <pane xSplit="5" ySplit="8" topLeftCell="H9" activePane="bottomRight" state="frozen"/>
      <selection pane="bottomRight" activeCell="Q2" sqref="Q2"/>
      <selection pane="bottomLeft"/>
      <selection pane="topRight"/>
    </sheetView>
  </sheetViews>
  <sheetFormatPr defaultRowHeight="15"/>
  <cols>
    <col min="3" max="3" width="15.140625" customWidth="1"/>
    <col min="4" max="4" width="19" customWidth="1"/>
    <col min="5" max="5" width="17.140625" customWidth="1"/>
    <col min="6" max="6" width="79.42578125" customWidth="1"/>
    <col min="7" max="7" width="15.28515625" customWidth="1"/>
    <col min="8" max="8" width="17.7109375" customWidth="1"/>
    <col min="9" max="9" width="17.42578125" customWidth="1"/>
    <col min="10" max="10" width="25.7109375" customWidth="1"/>
    <col min="11" max="11" width="18.85546875" customWidth="1"/>
    <col min="12" max="12" width="16.5703125" customWidth="1"/>
    <col min="13" max="13" width="18.42578125" customWidth="1"/>
    <col min="14" max="14" width="15.28515625" customWidth="1"/>
    <col min="15" max="15" width="16.5703125" customWidth="1"/>
    <col min="16" max="16" width="21.140625" style="1102" customWidth="1"/>
    <col min="17" max="17" width="14.5703125" customWidth="1"/>
    <col min="18" max="18" width="22.5703125" customWidth="1"/>
    <col min="19" max="19" width="11.42578125" bestFit="1" customWidth="1"/>
  </cols>
  <sheetData>
    <row r="2" spans="2:19">
      <c r="C2" t="s">
        <v>18188</v>
      </c>
      <c r="E2" t="s">
        <v>11163</v>
      </c>
    </row>
    <row r="3" spans="2:19">
      <c r="C3" t="s">
        <v>18189</v>
      </c>
    </row>
    <row r="4" spans="2:19">
      <c r="C4" t="s">
        <v>18190</v>
      </c>
    </row>
    <row r="5" spans="2:19">
      <c r="C5" t="s">
        <v>18191</v>
      </c>
    </row>
    <row r="7" spans="2:19">
      <c r="B7">
        <f>SUBTOTAL(3,C78:C500)</f>
        <v>31</v>
      </c>
      <c r="E7" s="1054" t="s">
        <v>18192</v>
      </c>
      <c r="L7" s="1300" t="s">
        <v>18193</v>
      </c>
      <c r="M7" s="1300"/>
    </row>
    <row r="8" spans="2:19">
      <c r="B8" s="1099" t="s">
        <v>97</v>
      </c>
      <c r="C8" s="1099" t="s">
        <v>15444</v>
      </c>
      <c r="D8" s="1099" t="s">
        <v>18194</v>
      </c>
      <c r="E8" s="1100" t="s">
        <v>15737</v>
      </c>
      <c r="F8" s="1099" t="s">
        <v>18195</v>
      </c>
      <c r="G8" s="1099" t="s">
        <v>17494</v>
      </c>
      <c r="H8" s="1101" t="s">
        <v>18196</v>
      </c>
      <c r="I8" s="1099" t="s">
        <v>8527</v>
      </c>
      <c r="J8" s="1099" t="s">
        <v>18197</v>
      </c>
      <c r="K8" s="1099" t="s">
        <v>1518</v>
      </c>
      <c r="L8" s="1099" t="s">
        <v>18198</v>
      </c>
      <c r="M8" s="1099" t="s">
        <v>18199</v>
      </c>
      <c r="N8" s="1099" t="s">
        <v>14810</v>
      </c>
      <c r="O8" s="1099" t="s">
        <v>14811</v>
      </c>
      <c r="P8" s="1103" t="s">
        <v>18200</v>
      </c>
      <c r="Q8" s="1099" t="s">
        <v>18201</v>
      </c>
      <c r="R8" s="1099" t="s">
        <v>18202</v>
      </c>
      <c r="S8" s="1099" t="s">
        <v>18203</v>
      </c>
    </row>
    <row r="9" spans="2:19">
      <c r="B9" cm="1">
        <f t="array" ref="B9:B113">_xlfn.SEQUENCE(COUNTA(C:C))</f>
        <v>1</v>
      </c>
      <c r="C9" s="1052" t="s">
        <v>13484</v>
      </c>
      <c r="D9" s="1052" t="s">
        <v>2634</v>
      </c>
      <c r="E9" s="1052" t="str">
        <f>VLOOKUP(C9,'CPA LIST'!H:I,2,0)</f>
        <v>TMEA/238910</v>
      </c>
      <c r="F9" s="1052" t="s">
        <v>13486</v>
      </c>
      <c r="G9" s="1052" t="s">
        <v>1492</v>
      </c>
      <c r="H9" s="1097" t="s">
        <v>13488</v>
      </c>
      <c r="J9" s="1097" t="s">
        <v>491</v>
      </c>
      <c r="K9" s="1097" t="s">
        <v>12821</v>
      </c>
      <c r="N9" s="1098">
        <v>45209</v>
      </c>
      <c r="O9" s="1098">
        <v>45329</v>
      </c>
      <c r="P9" s="1104" t="s">
        <v>13487</v>
      </c>
      <c r="Q9" s="1097" t="str">
        <f>VLOOKUP(G9,'GEMS ID'!C:G,2,0)</f>
        <v>WSDT01</v>
      </c>
      <c r="R9" s="1097">
        <f>VLOOKUP(G9,'GEMS ID'!C:G,5,0)</f>
        <v>13363</v>
      </c>
      <c r="S9" s="47">
        <v>45209</v>
      </c>
    </row>
    <row r="10" spans="2:19">
      <c r="B10">
        <v>2</v>
      </c>
      <c r="C10" s="1052" t="s">
        <v>14048</v>
      </c>
      <c r="D10" s="1052" t="s">
        <v>2634</v>
      </c>
      <c r="E10" s="1052" t="str">
        <f>VLOOKUP(C10,'CPA LIST'!H:I,2,0)</f>
        <v>TMEA/238911</v>
      </c>
      <c r="F10" s="1052" t="s">
        <v>17361</v>
      </c>
      <c r="G10" s="1052" t="s">
        <v>1492</v>
      </c>
      <c r="H10" s="1097" t="s">
        <v>13219</v>
      </c>
      <c r="J10" s="1097" t="s">
        <v>491</v>
      </c>
      <c r="K10" s="1097" t="s">
        <v>12821</v>
      </c>
      <c r="N10" s="1098">
        <v>45209</v>
      </c>
      <c r="O10" s="1098">
        <v>45329</v>
      </c>
      <c r="P10" s="1104"/>
      <c r="Q10" s="1097" t="str">
        <f>VLOOKUP(G10,'GEMS ID'!C:G,2,0)</f>
        <v>WSDT01</v>
      </c>
      <c r="R10" s="1097">
        <f>VLOOKUP(G10,'GEMS ID'!C:G,5,0)</f>
        <v>13363</v>
      </c>
      <c r="S10" s="47">
        <v>45209</v>
      </c>
    </row>
    <row r="11" spans="2:19">
      <c r="B11">
        <v>3</v>
      </c>
      <c r="C11" s="1052" t="s">
        <v>14051</v>
      </c>
      <c r="D11" s="1052" t="s">
        <v>2634</v>
      </c>
      <c r="E11" s="1052" t="str">
        <f>VLOOKUP(C11,'CPA LIST'!H:I,2,0)</f>
        <v>TMEA/230084</v>
      </c>
      <c r="F11" s="1052" t="s">
        <v>17356</v>
      </c>
      <c r="G11" s="1052" t="s">
        <v>50</v>
      </c>
      <c r="H11" s="1097" t="s">
        <v>13403</v>
      </c>
      <c r="J11" s="1097" t="s">
        <v>491</v>
      </c>
      <c r="K11" s="1097" t="s">
        <v>12821</v>
      </c>
      <c r="N11" s="1098">
        <v>45209</v>
      </c>
      <c r="O11" s="1098">
        <v>45329</v>
      </c>
      <c r="P11" s="1104"/>
      <c r="Q11" s="1097" t="str">
        <f>VLOOKUP(G11,'GEMS ID'!C:G,2,0)</f>
        <v>WPNO1D</v>
      </c>
      <c r="R11" s="1097">
        <f>VLOOKUP(G11,'GEMS ID'!C:G,5,0)</f>
        <v>42104</v>
      </c>
      <c r="S11" s="47">
        <v>45209</v>
      </c>
    </row>
    <row r="12" spans="2:19">
      <c r="B12">
        <v>4</v>
      </c>
      <c r="C12" s="1052" t="s">
        <v>14053</v>
      </c>
      <c r="D12" s="1052" t="s">
        <v>2634</v>
      </c>
      <c r="E12" s="1052" t="str">
        <f>VLOOKUP(C12,'CPA LIST'!H:I,2,0)</f>
        <v>TMEA/230085</v>
      </c>
      <c r="F12" s="1052" t="s">
        <v>17351</v>
      </c>
      <c r="G12" s="1052" t="s">
        <v>50</v>
      </c>
      <c r="H12" s="1097" t="s">
        <v>13412</v>
      </c>
      <c r="J12" s="1097" t="s">
        <v>491</v>
      </c>
      <c r="K12" s="1097" t="s">
        <v>12821</v>
      </c>
      <c r="N12" s="1098">
        <v>45209</v>
      </c>
      <c r="O12" s="1098">
        <v>45329</v>
      </c>
      <c r="P12" s="1104"/>
      <c r="Q12" s="1097" t="str">
        <f>VLOOKUP(G12,'GEMS ID'!C:G,2,0)</f>
        <v>WPNO1D</v>
      </c>
      <c r="R12" s="1097">
        <f>VLOOKUP(G12,'GEMS ID'!C:G,5,0)</f>
        <v>42104</v>
      </c>
      <c r="S12" s="47">
        <v>45209</v>
      </c>
    </row>
    <row r="13" spans="2:19">
      <c r="B13">
        <v>5</v>
      </c>
      <c r="C13" s="1052" t="s">
        <v>14058</v>
      </c>
      <c r="D13" s="1052" t="s">
        <v>2634</v>
      </c>
      <c r="E13" s="1052" t="str">
        <f>VLOOKUP(C13,'CPA LIST'!H:I,2,0)</f>
        <v>TMEA/230087</v>
      </c>
      <c r="F13" s="1052" t="s">
        <v>17346</v>
      </c>
      <c r="G13" s="1052" t="s">
        <v>50</v>
      </c>
      <c r="H13" s="1097" t="s">
        <v>8045</v>
      </c>
      <c r="J13" s="1097" t="s">
        <v>491</v>
      </c>
      <c r="K13" s="1097" t="s">
        <v>12821</v>
      </c>
      <c r="N13" s="1098">
        <v>45209</v>
      </c>
      <c r="O13" s="1098">
        <v>45329</v>
      </c>
      <c r="P13" s="1104"/>
      <c r="Q13" s="1097" t="str">
        <f>VLOOKUP(G13,'GEMS ID'!C:G,2,0)</f>
        <v>WPNO1D</v>
      </c>
      <c r="R13" s="1097">
        <f>VLOOKUP(G13,'GEMS ID'!C:G,5,0)</f>
        <v>42104</v>
      </c>
      <c r="S13" s="47">
        <v>45209</v>
      </c>
    </row>
    <row r="14" spans="2:19">
      <c r="B14">
        <v>6</v>
      </c>
      <c r="C14" s="1052" t="s">
        <v>14060</v>
      </c>
      <c r="D14" s="1052" t="s">
        <v>2609</v>
      </c>
      <c r="E14" s="1052" t="str">
        <f>VLOOKUP(C14,'CPA LIST'!H:I,2,0)</f>
        <v>TMNA/232762</v>
      </c>
      <c r="F14" s="1052" t="s">
        <v>17341</v>
      </c>
      <c r="G14" s="1052" t="s">
        <v>908</v>
      </c>
      <c r="H14" s="1097" t="s">
        <v>7745</v>
      </c>
      <c r="J14" s="1097" t="s">
        <v>491</v>
      </c>
      <c r="K14" s="1097" t="s">
        <v>12821</v>
      </c>
      <c r="N14" s="1098">
        <v>45209</v>
      </c>
      <c r="O14" s="1098">
        <v>45329</v>
      </c>
      <c r="P14" s="1104"/>
      <c r="Q14" s="1097" t="str">
        <f>VLOOKUP(G14,'GEMS ID'!C:G,2,0)</f>
        <v>WSPP01</v>
      </c>
      <c r="R14" s="1097">
        <f>VLOOKUP(G14,'GEMS ID'!C:G,5,0)</f>
        <v>18059</v>
      </c>
      <c r="S14" s="47">
        <v>45209</v>
      </c>
    </row>
    <row r="15" spans="2:19">
      <c r="B15">
        <v>7</v>
      </c>
      <c r="C15" s="1052" t="s">
        <v>14063</v>
      </c>
      <c r="D15" s="1052" t="s">
        <v>2609</v>
      </c>
      <c r="E15" s="1052" t="str">
        <f>VLOOKUP(C15,'CPA LIST'!H:I,2,0)</f>
        <v>TMNA/232465</v>
      </c>
      <c r="F15" s="1052" t="s">
        <v>17336</v>
      </c>
      <c r="G15" s="1052" t="s">
        <v>51</v>
      </c>
      <c r="H15" s="1097" t="s">
        <v>9906</v>
      </c>
      <c r="J15" s="1097" t="s">
        <v>491</v>
      </c>
      <c r="K15" s="1097" t="s">
        <v>12821</v>
      </c>
      <c r="N15" s="1098">
        <v>45209</v>
      </c>
      <c r="O15" s="1098">
        <v>45329</v>
      </c>
      <c r="P15" s="1104"/>
      <c r="Q15" s="1097" t="str">
        <f>VLOOKUP(G15,'GEMS ID'!C:G,2,0)</f>
        <v>WSAA01</v>
      </c>
      <c r="R15" s="1097">
        <f>VLOOKUP(G15,'GEMS ID'!C:G,5,0)</f>
        <v>2119</v>
      </c>
      <c r="S15" s="47">
        <v>45209</v>
      </c>
    </row>
    <row r="16" spans="2:19">
      <c r="B16">
        <v>8</v>
      </c>
      <c r="C16" s="1052" t="s">
        <v>14065</v>
      </c>
      <c r="D16" s="1052" t="s">
        <v>2609</v>
      </c>
      <c r="E16" s="1052" t="str">
        <f>VLOOKUP(C16,'CPA LIST'!H:I,2,0)</f>
        <v>TMNA/232764</v>
      </c>
      <c r="F16" s="1052" t="s">
        <v>17327</v>
      </c>
      <c r="G16" s="1052" t="s">
        <v>908</v>
      </c>
      <c r="H16" s="1097" t="s">
        <v>14068</v>
      </c>
      <c r="J16" s="1097" t="s">
        <v>491</v>
      </c>
      <c r="K16" s="1097" t="s">
        <v>12821</v>
      </c>
      <c r="N16" s="1098">
        <v>45209</v>
      </c>
      <c r="O16" s="1098">
        <v>45329</v>
      </c>
      <c r="P16" s="1104"/>
      <c r="Q16" s="1097" t="str">
        <f>VLOOKUP(G16,'GEMS ID'!C:G,2,0)</f>
        <v>WSPP01</v>
      </c>
      <c r="R16" s="1097">
        <f>VLOOKUP(G16,'GEMS ID'!C:G,5,0)</f>
        <v>18059</v>
      </c>
      <c r="S16" s="47">
        <v>45209</v>
      </c>
    </row>
    <row r="17" spans="2:19">
      <c r="B17">
        <v>9</v>
      </c>
      <c r="C17" s="1052" t="s">
        <v>14069</v>
      </c>
      <c r="D17" s="1052" t="s">
        <v>2609</v>
      </c>
      <c r="E17" s="1052" t="str">
        <f>VLOOKUP(C17,'CPA LIST'!H:I,2,0)</f>
        <v>TMNA/232765</v>
      </c>
      <c r="F17" s="1052" t="s">
        <v>17322</v>
      </c>
      <c r="G17" s="1052" t="s">
        <v>908</v>
      </c>
      <c r="H17" s="1097" t="s">
        <v>7705</v>
      </c>
      <c r="J17" s="1097" t="s">
        <v>491</v>
      </c>
      <c r="K17" s="1097" t="s">
        <v>12821</v>
      </c>
      <c r="N17" s="1098">
        <v>45209</v>
      </c>
      <c r="O17" s="1098">
        <v>45329</v>
      </c>
      <c r="P17" s="1104"/>
      <c r="Q17" s="1097" t="str">
        <f>VLOOKUP(G17,'GEMS ID'!C:G,2,0)</f>
        <v>WSPP01</v>
      </c>
      <c r="R17" s="1097">
        <f>VLOOKUP(G17,'GEMS ID'!C:G,5,0)</f>
        <v>18059</v>
      </c>
      <c r="S17" s="47">
        <v>45209</v>
      </c>
    </row>
    <row r="18" spans="2:19">
      <c r="B18">
        <v>10</v>
      </c>
      <c r="C18" s="1052" t="s">
        <v>14071</v>
      </c>
      <c r="D18" s="1052" t="s">
        <v>2634</v>
      </c>
      <c r="E18" s="1052" t="str">
        <f>VLOOKUP(C18,'CPA LIST'!H:I,2,0)</f>
        <v>TMNA/230249</v>
      </c>
      <c r="F18" s="1052" t="s">
        <v>17311</v>
      </c>
      <c r="G18" s="1052" t="s">
        <v>1252</v>
      </c>
      <c r="H18" s="1097" t="s">
        <v>11616</v>
      </c>
      <c r="J18" s="1097" t="s">
        <v>491</v>
      </c>
      <c r="K18" s="1097" t="s">
        <v>12821</v>
      </c>
      <c r="N18" s="1098">
        <v>45209</v>
      </c>
      <c r="O18" s="1098">
        <v>45329</v>
      </c>
      <c r="P18" s="1104"/>
      <c r="Q18" s="1097" t="str">
        <f>VLOOKUP(G18,'GEMS ID'!C:G,2,0)</f>
        <v>WSKD01</v>
      </c>
      <c r="R18" s="1097">
        <f>VLOOKUP(G18,'GEMS ID'!C:G,5,0)</f>
        <v>43614</v>
      </c>
      <c r="S18" s="47">
        <v>45209</v>
      </c>
    </row>
    <row r="19" spans="2:19">
      <c r="B19">
        <v>11</v>
      </c>
      <c r="C19" s="1052" t="s">
        <v>14073</v>
      </c>
      <c r="D19" s="1052" t="s">
        <v>2634</v>
      </c>
      <c r="E19" s="1052" t="str">
        <f>VLOOKUP(C19,'CPA LIST'!H:I,2,0)</f>
        <v>PREPLAN</v>
      </c>
      <c r="F19" s="1052" t="s">
        <v>14074</v>
      </c>
      <c r="G19" s="1052" t="s">
        <v>1701</v>
      </c>
      <c r="H19" s="1097" t="s">
        <v>7316</v>
      </c>
      <c r="J19" s="1097" t="s">
        <v>491</v>
      </c>
      <c r="K19" s="1097" t="s">
        <v>12821</v>
      </c>
      <c r="N19" s="1098">
        <v>45209</v>
      </c>
      <c r="O19" s="1098">
        <v>45329</v>
      </c>
      <c r="P19" s="1104"/>
      <c r="Q19" s="1097" t="str">
        <f>VLOOKUP(G19,'GEMS ID'!C:G,2,0)</f>
        <v>WSKL01</v>
      </c>
      <c r="R19" s="1097">
        <f>VLOOKUP(G19,'GEMS ID'!C:G,5,0)</f>
        <v>18514</v>
      </c>
      <c r="S19" s="47">
        <v>45209</v>
      </c>
    </row>
    <row r="20" spans="2:19">
      <c r="B20">
        <v>12</v>
      </c>
      <c r="C20" s="1052" t="s">
        <v>13526</v>
      </c>
      <c r="D20" s="1052" t="s">
        <v>2634</v>
      </c>
      <c r="E20" s="1052" t="str">
        <f>VLOOKUP(C20,'CPA LIST'!H:I,2,0)</f>
        <v>TMCA/232276</v>
      </c>
      <c r="F20" s="1052" t="s">
        <v>13529</v>
      </c>
      <c r="G20" s="1052" t="s">
        <v>2603</v>
      </c>
      <c r="H20" s="1097" t="s">
        <v>13530</v>
      </c>
      <c r="J20" s="1097" t="s">
        <v>491</v>
      </c>
      <c r="K20" s="1097" t="s">
        <v>13528</v>
      </c>
      <c r="N20" s="1098">
        <v>45209</v>
      </c>
      <c r="O20" s="1098">
        <v>45329</v>
      </c>
      <c r="P20" s="1104" t="s">
        <v>13487</v>
      </c>
      <c r="Q20" s="1097" t="str">
        <f>VLOOKUP(G20,'GEMS ID'!C:G,2,0)</f>
        <v>WSKL01</v>
      </c>
      <c r="R20" s="1097">
        <f>VLOOKUP(G20,'GEMS ID'!C:G,5,0)</f>
        <v>16966</v>
      </c>
      <c r="S20" s="47">
        <v>45209</v>
      </c>
    </row>
    <row r="21" spans="2:19">
      <c r="B21">
        <v>13</v>
      </c>
      <c r="C21" s="1052" t="s">
        <v>13534</v>
      </c>
      <c r="D21" s="1052" t="s">
        <v>2634</v>
      </c>
      <c r="E21" s="1052" t="str">
        <f>VLOOKUP(C21,'CPA LIST'!H:I,2,0)</f>
        <v>TMCA/232271</v>
      </c>
      <c r="F21" s="1052" t="s">
        <v>13536</v>
      </c>
      <c r="G21" s="1052" t="s">
        <v>57</v>
      </c>
      <c r="H21" s="1097" t="s">
        <v>9988</v>
      </c>
      <c r="J21" s="1097" t="s">
        <v>512</v>
      </c>
      <c r="K21" s="1097" t="s">
        <v>12821</v>
      </c>
      <c r="N21" s="1098">
        <v>45209</v>
      </c>
      <c r="O21" s="1098">
        <v>45329</v>
      </c>
      <c r="P21" s="1104" t="s">
        <v>13537</v>
      </c>
      <c r="Q21" s="1097" t="str">
        <f>VLOOKUP(G21,'GEMS ID'!C:G,2,0)</f>
        <v>WSSB01</v>
      </c>
      <c r="R21" s="1097">
        <f>VLOOKUP(G21,'GEMS ID'!C:G,5,0)</f>
        <v>1352</v>
      </c>
      <c r="S21" s="47">
        <v>45209</v>
      </c>
    </row>
    <row r="22" spans="2:19">
      <c r="B22">
        <v>14</v>
      </c>
      <c r="C22" s="1052" t="s">
        <v>5496</v>
      </c>
      <c r="D22" s="1052" t="s">
        <v>2634</v>
      </c>
      <c r="E22" s="1052" t="str">
        <f>VLOOKUP(C22,'CPA LIST'!H:I,2,0)</f>
        <v>TMNA/233194</v>
      </c>
      <c r="F22" s="1052" t="s">
        <v>13543</v>
      </c>
      <c r="G22" s="1052" t="s">
        <v>908</v>
      </c>
      <c r="H22" s="1097" t="s">
        <v>8870</v>
      </c>
      <c r="J22" s="1097" t="s">
        <v>4193</v>
      </c>
      <c r="K22" s="1097" t="s">
        <v>13129</v>
      </c>
      <c r="N22" s="1098">
        <v>45209</v>
      </c>
      <c r="O22" s="1098">
        <v>45329</v>
      </c>
      <c r="P22" s="1104" t="s">
        <v>13426</v>
      </c>
      <c r="Q22" s="1097" t="str">
        <f>VLOOKUP(G22,'GEMS ID'!C:G,2,0)</f>
        <v>WSPP01</v>
      </c>
      <c r="R22" s="1097">
        <f>VLOOKUP(G22,'GEMS ID'!C:G,5,0)</f>
        <v>18059</v>
      </c>
      <c r="S22" s="47">
        <v>45209</v>
      </c>
    </row>
    <row r="23" spans="2:19">
      <c r="B23">
        <v>15</v>
      </c>
      <c r="C23" s="1052" t="s">
        <v>13544</v>
      </c>
      <c r="D23" s="1052" t="s">
        <v>2634</v>
      </c>
      <c r="E23" s="1052" t="str">
        <f>VLOOKUP(C23,'CPA LIST'!H:I,2,0)</f>
        <v>TMBA/231015</v>
      </c>
      <c r="F23" s="1052" t="s">
        <v>13546</v>
      </c>
      <c r="G23" s="1052" t="s">
        <v>1104</v>
      </c>
      <c r="H23" s="1097" t="s">
        <v>13547</v>
      </c>
      <c r="J23" s="1097" t="s">
        <v>514</v>
      </c>
      <c r="K23" s="1097" t="s">
        <v>13437</v>
      </c>
      <c r="N23" s="1098">
        <v>45209</v>
      </c>
      <c r="O23" s="1098">
        <v>45329</v>
      </c>
      <c r="P23" s="1104">
        <v>44938</v>
      </c>
      <c r="Q23" s="1097" t="str">
        <f>VLOOKUP(G23,'GEMS ID'!C:G,2,0)</f>
        <v>WRGG01</v>
      </c>
      <c r="R23" s="1097">
        <f>VLOOKUP(G23,'GEMS ID'!C:G,5,0)</f>
        <v>17704</v>
      </c>
      <c r="S23" s="47">
        <v>45209</v>
      </c>
    </row>
    <row r="24" spans="2:19">
      <c r="B24">
        <v>16</v>
      </c>
      <c r="C24" s="1052" t="s">
        <v>13434</v>
      </c>
      <c r="D24" s="1052" t="s">
        <v>2609</v>
      </c>
      <c r="E24" s="1052" t="str">
        <f>VLOOKUP(C24,'CPA LIST'!H:I,2,0)</f>
        <v>TMEA/231682</v>
      </c>
      <c r="F24" s="1052" t="s">
        <v>13438</v>
      </c>
      <c r="G24" s="1052" t="s">
        <v>50</v>
      </c>
      <c r="H24" s="1097" t="s">
        <v>7777</v>
      </c>
      <c r="J24" s="1097" t="s">
        <v>514</v>
      </c>
      <c r="K24" s="1097" t="s">
        <v>13437</v>
      </c>
      <c r="N24" s="1098">
        <v>45209</v>
      </c>
      <c r="O24" s="1098">
        <v>45329</v>
      </c>
      <c r="P24" s="1104">
        <v>44938</v>
      </c>
      <c r="Q24" s="1097" t="str">
        <f>VLOOKUP(G24,'GEMS ID'!C:G,2,0)</f>
        <v>WPNO1D</v>
      </c>
      <c r="R24" s="1097">
        <f>VLOOKUP(G24,'GEMS ID'!C:G,5,0)</f>
        <v>42104</v>
      </c>
      <c r="S24" s="47">
        <v>45209</v>
      </c>
    </row>
    <row r="25" spans="2:19">
      <c r="B25">
        <v>17</v>
      </c>
      <c r="C25" s="1052" t="s">
        <v>13548</v>
      </c>
      <c r="D25" s="1052" t="s">
        <v>2634</v>
      </c>
      <c r="E25" s="1052" t="str">
        <f>VLOOKUP(C25,'CPA LIST'!H:I,2,0)</f>
        <v>TMWA/239178</v>
      </c>
      <c r="F25" s="1052" t="s">
        <v>13550</v>
      </c>
      <c r="G25" s="1052" t="s">
        <v>48</v>
      </c>
      <c r="H25" s="1097" t="s">
        <v>13155</v>
      </c>
      <c r="J25" s="1097" t="s">
        <v>516</v>
      </c>
      <c r="K25" s="1097" t="s">
        <v>13437</v>
      </c>
      <c r="N25" s="1098">
        <v>45209</v>
      </c>
      <c r="O25" s="1098">
        <v>45329</v>
      </c>
      <c r="P25" s="1104" t="s">
        <v>13487</v>
      </c>
      <c r="Q25" s="1097" t="str">
        <f>VLOOKUP(G25,'GEMS ID'!C:G,2,0)</f>
        <v>WRQG01</v>
      </c>
      <c r="R25" s="1097">
        <f>VLOOKUP(G25,'GEMS ID'!C:G,5,0)</f>
        <v>20164</v>
      </c>
      <c r="S25" s="47">
        <v>45209</v>
      </c>
    </row>
    <row r="26" spans="2:19">
      <c r="B26">
        <v>18</v>
      </c>
      <c r="C26" s="1052" t="s">
        <v>13551</v>
      </c>
      <c r="D26" s="1052" t="s">
        <v>2634</v>
      </c>
      <c r="E26" s="1052" t="str">
        <f>VLOOKUP(C26,'CPA LIST'!H:I,2,0)</f>
        <v>TMCA/232278</v>
      </c>
      <c r="F26" s="1052" t="s">
        <v>13553</v>
      </c>
      <c r="G26" s="1052" t="s">
        <v>2603</v>
      </c>
      <c r="H26" s="1097" t="s">
        <v>6710</v>
      </c>
      <c r="J26" s="1097" t="s">
        <v>499</v>
      </c>
      <c r="K26" s="1097" t="s">
        <v>13437</v>
      </c>
      <c r="N26" s="1098">
        <v>45209</v>
      </c>
      <c r="O26" s="1098">
        <v>45329</v>
      </c>
      <c r="P26" s="1104">
        <v>0</v>
      </c>
      <c r="Q26" s="1097" t="str">
        <f>VLOOKUP(G26,'GEMS ID'!C:G,2,0)</f>
        <v>WSKL01</v>
      </c>
      <c r="R26" s="1097">
        <f>VLOOKUP(G26,'GEMS ID'!C:G,5,0)</f>
        <v>16966</v>
      </c>
      <c r="S26" s="47">
        <v>45209</v>
      </c>
    </row>
    <row r="27" spans="2:19">
      <c r="B27">
        <v>19</v>
      </c>
      <c r="C27" s="1052" t="s">
        <v>13555</v>
      </c>
      <c r="D27" s="1052" t="s">
        <v>2634</v>
      </c>
      <c r="E27" s="1052" t="str">
        <f>VLOOKUP(C27,'CPA LIST'!H:I,2,0)</f>
        <v>TMCA/232279</v>
      </c>
      <c r="F27" s="1052" t="s">
        <v>13557</v>
      </c>
      <c r="G27" s="1052" t="s">
        <v>3189</v>
      </c>
      <c r="H27" s="1097" t="s">
        <v>6482</v>
      </c>
      <c r="J27" s="1097" t="s">
        <v>499</v>
      </c>
      <c r="K27" s="1097" t="s">
        <v>13437</v>
      </c>
      <c r="N27" s="1098">
        <v>45209</v>
      </c>
      <c r="O27" s="1098">
        <v>45329</v>
      </c>
      <c r="P27" s="1104" t="s">
        <v>13487</v>
      </c>
      <c r="Q27" s="1097" t="str">
        <f>VLOOKUP(G27,'GEMS ID'!C:G,2,0)</f>
        <v>WSPJ01</v>
      </c>
      <c r="R27" s="1097">
        <f>VLOOKUP(G27,'GEMS ID'!C:G,5,0)</f>
        <v>13956</v>
      </c>
      <c r="S27" s="47">
        <v>45209</v>
      </c>
    </row>
    <row r="28" spans="2:19">
      <c r="B28">
        <v>20</v>
      </c>
      <c r="C28" s="1052" t="s">
        <v>13418</v>
      </c>
      <c r="D28" s="1052" t="s">
        <v>2634</v>
      </c>
      <c r="E28" s="1052" t="str">
        <f>VLOOKUP(C28,'CPA LIST'!H:I,2,0)</f>
        <v>TMEA/238912</v>
      </c>
      <c r="F28" s="1052" t="s">
        <v>13421</v>
      </c>
      <c r="G28" s="1052" t="s">
        <v>50</v>
      </c>
      <c r="H28" s="1097" t="s">
        <v>13423</v>
      </c>
      <c r="J28" s="1097" t="s">
        <v>493</v>
      </c>
      <c r="K28" s="1097" t="s">
        <v>13420</v>
      </c>
      <c r="N28" s="1098">
        <v>45209</v>
      </c>
      <c r="O28" s="1098">
        <v>45329</v>
      </c>
      <c r="P28" s="1104" t="s">
        <v>13422</v>
      </c>
      <c r="Q28" s="1097" t="str">
        <f>VLOOKUP(G28,'GEMS ID'!C:G,2,0)</f>
        <v>WPNO1D</v>
      </c>
      <c r="R28" s="1097">
        <f>VLOOKUP(G28,'GEMS ID'!C:G,5,0)</f>
        <v>42104</v>
      </c>
      <c r="S28" s="47">
        <v>45209</v>
      </c>
    </row>
    <row r="29" spans="2:19">
      <c r="B29">
        <v>21</v>
      </c>
      <c r="C29" s="1052" t="s">
        <v>13558</v>
      </c>
      <c r="D29" s="1052" t="s">
        <v>2634</v>
      </c>
      <c r="E29" s="1052" t="str">
        <f>VLOOKUP(C29,'CPA LIST'!H:I,2,0)</f>
        <v>TMCA/232282</v>
      </c>
      <c r="F29" s="1052" t="s">
        <v>13560</v>
      </c>
      <c r="G29" s="1052" t="s">
        <v>2603</v>
      </c>
      <c r="H29" s="1097" t="s">
        <v>6710</v>
      </c>
      <c r="J29" s="1097" t="s">
        <v>491</v>
      </c>
      <c r="K29" s="1097" t="s">
        <v>12821</v>
      </c>
      <c r="N29" s="1098">
        <v>45209</v>
      </c>
      <c r="O29" s="1098">
        <v>45329</v>
      </c>
      <c r="P29" s="1104" t="s">
        <v>13537</v>
      </c>
      <c r="Q29" s="1097" t="str">
        <f>VLOOKUP(G29,'GEMS ID'!C:G,2,0)</f>
        <v>WSKL01</v>
      </c>
      <c r="R29" s="1097">
        <f>VLOOKUP(G29,'GEMS ID'!C:G,5,0)</f>
        <v>16966</v>
      </c>
      <c r="S29" s="47">
        <v>45209</v>
      </c>
    </row>
    <row r="30" spans="2:19">
      <c r="B30">
        <v>22</v>
      </c>
      <c r="C30" s="1052" t="s">
        <v>13561</v>
      </c>
      <c r="D30" s="1052" t="s">
        <v>2634</v>
      </c>
      <c r="E30" s="1052" t="str">
        <f>VLOOKUP(C30,'CPA LIST'!H:I,2,0)</f>
        <v>TMCA/232283</v>
      </c>
      <c r="F30" s="1052" t="s">
        <v>13563</v>
      </c>
      <c r="G30" s="1052" t="s">
        <v>3189</v>
      </c>
      <c r="H30" s="1097" t="s">
        <v>10850</v>
      </c>
      <c r="J30" s="1097" t="s">
        <v>491</v>
      </c>
      <c r="K30" s="1097" t="s">
        <v>12821</v>
      </c>
      <c r="N30" s="1098">
        <v>45209</v>
      </c>
      <c r="O30" s="1098">
        <v>45329</v>
      </c>
      <c r="P30" s="1104" t="s">
        <v>13537</v>
      </c>
      <c r="Q30" s="1097" t="str">
        <f>VLOOKUP(G30,'GEMS ID'!C:G,2,0)</f>
        <v>WSPJ01</v>
      </c>
      <c r="R30" s="1097">
        <f>VLOOKUP(G30,'GEMS ID'!C:G,5,0)</f>
        <v>13956</v>
      </c>
      <c r="S30" s="47">
        <v>45209</v>
      </c>
    </row>
    <row r="31" spans="2:19">
      <c r="B31">
        <v>23</v>
      </c>
      <c r="C31" s="1052" t="s">
        <v>13564</v>
      </c>
      <c r="D31" s="1052" t="s">
        <v>2634</v>
      </c>
      <c r="E31" s="1052" t="str">
        <f>VLOOKUP(C31,'CPA LIST'!H:I,2,0)</f>
        <v>TMCA/232285</v>
      </c>
      <c r="F31" s="1052" t="s">
        <v>13566</v>
      </c>
      <c r="G31" s="1052" t="s">
        <v>52</v>
      </c>
      <c r="H31" s="1097" t="s">
        <v>6359</v>
      </c>
      <c r="J31" s="1097" t="s">
        <v>491</v>
      </c>
      <c r="K31" s="1097" t="s">
        <v>12821</v>
      </c>
      <c r="N31" s="1098">
        <v>45209</v>
      </c>
      <c r="O31" s="1098">
        <v>45329</v>
      </c>
      <c r="P31" s="1104" t="s">
        <v>13537</v>
      </c>
      <c r="Q31" s="1097" t="str">
        <f>VLOOKUP(G31,'GEMS ID'!C:G,2,0)</f>
        <v>WSST01</v>
      </c>
      <c r="R31" s="1097">
        <f>VLOOKUP(G31,'GEMS ID'!C:G,5,0)</f>
        <v>2437</v>
      </c>
      <c r="S31" s="47">
        <v>45209</v>
      </c>
    </row>
    <row r="32" spans="2:19">
      <c r="B32">
        <v>24</v>
      </c>
      <c r="C32" s="1052" t="s">
        <v>13568</v>
      </c>
      <c r="D32" s="1052" t="s">
        <v>2609</v>
      </c>
      <c r="E32" s="1052" t="str">
        <f>VLOOKUP(C32,'CPA LIST'!H:I,2,0)</f>
        <v>TMEA/231683</v>
      </c>
      <c r="F32" s="1052" t="s">
        <v>13571</v>
      </c>
      <c r="G32" s="1052" t="s">
        <v>50</v>
      </c>
      <c r="H32" s="1097" t="s">
        <v>6127</v>
      </c>
      <c r="J32" s="1097" t="s">
        <v>514</v>
      </c>
      <c r="K32" s="1097" t="s">
        <v>13437</v>
      </c>
      <c r="N32" s="1098">
        <v>45209</v>
      </c>
      <c r="O32" s="1098">
        <v>45329</v>
      </c>
      <c r="P32" s="1104" t="s">
        <v>13572</v>
      </c>
      <c r="Q32" s="1097" t="str">
        <f>VLOOKUP(G32,'GEMS ID'!C:G,2,0)</f>
        <v>WPNO1D</v>
      </c>
      <c r="R32" s="1097">
        <f>VLOOKUP(G32,'GEMS ID'!C:G,5,0)</f>
        <v>42104</v>
      </c>
      <c r="S32" s="47">
        <v>45209</v>
      </c>
    </row>
    <row r="33" spans="2:19">
      <c r="B33">
        <v>25</v>
      </c>
      <c r="C33" s="1052" t="s">
        <v>13574</v>
      </c>
      <c r="D33" s="1052" t="s">
        <v>2609</v>
      </c>
      <c r="E33" s="1052" t="str">
        <f>VLOOKUP(C33,'CPA LIST'!H:I,2,0)</f>
        <v>TMEA/231684</v>
      </c>
      <c r="F33" s="1052" t="s">
        <v>13577</v>
      </c>
      <c r="G33" s="1052" t="s">
        <v>50</v>
      </c>
      <c r="H33" s="1097" t="s">
        <v>13578</v>
      </c>
      <c r="J33" s="1097" t="s">
        <v>514</v>
      </c>
      <c r="K33" s="1097" t="s">
        <v>13437</v>
      </c>
      <c r="N33" s="1098">
        <v>45209</v>
      </c>
      <c r="O33" s="1098">
        <v>45329</v>
      </c>
      <c r="P33" s="1104" t="s">
        <v>13572</v>
      </c>
      <c r="Q33" s="1097" t="str">
        <f>VLOOKUP(G33,'GEMS ID'!C:G,2,0)</f>
        <v>WPNO1D</v>
      </c>
      <c r="R33" s="1097">
        <f>VLOOKUP(G33,'GEMS ID'!C:G,5,0)</f>
        <v>42104</v>
      </c>
      <c r="S33" s="47">
        <v>45209</v>
      </c>
    </row>
    <row r="34" spans="2:19">
      <c r="B34">
        <v>26</v>
      </c>
      <c r="C34" s="1052" t="s">
        <v>13579</v>
      </c>
      <c r="D34" s="1052" t="s">
        <v>2609</v>
      </c>
      <c r="E34" s="1052" t="str">
        <f>VLOOKUP(C34,'CPA LIST'!H:I,2,0)</f>
        <v>TMNA/233195</v>
      </c>
      <c r="F34" s="1052" t="s">
        <v>13581</v>
      </c>
      <c r="G34" s="1052" t="s">
        <v>1252</v>
      </c>
      <c r="H34" s="1097" t="s">
        <v>10218</v>
      </c>
      <c r="J34" s="1097" t="s">
        <v>514</v>
      </c>
      <c r="K34" s="1097" t="s">
        <v>13437</v>
      </c>
      <c r="N34" s="1098">
        <v>45209</v>
      </c>
      <c r="O34" s="1098">
        <v>45329</v>
      </c>
      <c r="P34" s="1104" t="s">
        <v>13572</v>
      </c>
      <c r="Q34" s="1097" t="str">
        <f>VLOOKUP(G34,'GEMS ID'!C:G,2,0)</f>
        <v>WSKD01</v>
      </c>
      <c r="R34" s="1097">
        <f>VLOOKUP(G34,'GEMS ID'!C:G,5,0)</f>
        <v>43614</v>
      </c>
      <c r="S34" s="47">
        <v>45209</v>
      </c>
    </row>
    <row r="35" spans="2:19">
      <c r="B35">
        <v>27</v>
      </c>
      <c r="C35" s="1052" t="s">
        <v>13583</v>
      </c>
      <c r="D35" s="1052" t="s">
        <v>2634</v>
      </c>
      <c r="E35" s="1052" t="str">
        <f>VLOOKUP(C35,'CPA LIST'!H:I,2,0)</f>
        <v>TMSA/233176</v>
      </c>
      <c r="F35" s="1052" t="s">
        <v>13585</v>
      </c>
      <c r="G35" s="1052" t="s">
        <v>2773</v>
      </c>
      <c r="H35" s="1097" t="s">
        <v>12717</v>
      </c>
      <c r="J35" s="1097" t="s">
        <v>514</v>
      </c>
      <c r="K35" s="1097" t="s">
        <v>13437</v>
      </c>
      <c r="N35" s="1098">
        <v>45209</v>
      </c>
      <c r="O35" s="1098">
        <v>45329</v>
      </c>
      <c r="P35" s="1104" t="s">
        <v>13572</v>
      </c>
      <c r="Q35" s="1097" t="str">
        <f>VLOOKUP(G35,'GEMS ID'!C:G,2,0)</f>
        <v>WSJH01</v>
      </c>
      <c r="R35" s="1097">
        <f>VLOOKUP(G35,'GEMS ID'!C:G,5,0)</f>
        <v>2289</v>
      </c>
      <c r="S35" s="47">
        <v>45209</v>
      </c>
    </row>
    <row r="36" spans="2:19">
      <c r="B36">
        <v>28</v>
      </c>
      <c r="C36" s="1052" t="s">
        <v>13586</v>
      </c>
      <c r="D36" s="1052" t="s">
        <v>2634</v>
      </c>
      <c r="E36" s="1052" t="str">
        <f>VLOOKUP(C36,'CPA LIST'!H:I,2,0)</f>
        <v>TMEA/236138</v>
      </c>
      <c r="F36" s="1052" t="s">
        <v>13589</v>
      </c>
      <c r="G36" s="1052" t="s">
        <v>1264</v>
      </c>
      <c r="H36" s="1097" t="s">
        <v>8193</v>
      </c>
      <c r="J36" s="1097" t="s">
        <v>514</v>
      </c>
      <c r="K36" s="1097" t="s">
        <v>13437</v>
      </c>
      <c r="N36" s="1098">
        <v>45209</v>
      </c>
      <c r="O36" s="1098">
        <v>45329</v>
      </c>
      <c r="P36" s="1104" t="s">
        <v>13572</v>
      </c>
      <c r="Q36" s="1097" t="str">
        <f>VLOOKUP(G36,'GEMS ID'!C:G,2,0)</f>
        <v>WSDT01</v>
      </c>
      <c r="R36" s="1097">
        <f>VLOOKUP(G36,'GEMS ID'!C:G,5,0)</f>
        <v>18035</v>
      </c>
      <c r="S36" s="47">
        <v>45209</v>
      </c>
    </row>
    <row r="37" spans="2:19">
      <c r="B37">
        <v>29</v>
      </c>
      <c r="C37" s="1052" t="s">
        <v>13593</v>
      </c>
      <c r="D37" s="1052" t="s">
        <v>2634</v>
      </c>
      <c r="E37" s="1052" t="str">
        <f>VLOOKUP(C37,'CPA LIST'!H:I,2,0)</f>
        <v>TMNA/233199</v>
      </c>
      <c r="F37" s="1052" t="s">
        <v>13595</v>
      </c>
      <c r="G37" s="1052" t="s">
        <v>51</v>
      </c>
      <c r="H37" s="1097" t="s">
        <v>12586</v>
      </c>
      <c r="J37" s="1097" t="s">
        <v>514</v>
      </c>
      <c r="K37" s="1097" t="s">
        <v>13437</v>
      </c>
      <c r="N37" s="1098">
        <v>45209</v>
      </c>
      <c r="O37" s="1098">
        <v>45329</v>
      </c>
      <c r="P37" s="1104" t="s">
        <v>13572</v>
      </c>
      <c r="Q37" s="1097" t="str">
        <f>VLOOKUP(G37,'GEMS ID'!C:G,2,0)</f>
        <v>WSAA01</v>
      </c>
      <c r="R37" s="1097">
        <f>VLOOKUP(G37,'GEMS ID'!C:G,5,0)</f>
        <v>2119</v>
      </c>
      <c r="S37" s="47">
        <v>45209</v>
      </c>
    </row>
    <row r="38" spans="2:19">
      <c r="B38">
        <v>30</v>
      </c>
      <c r="C38" s="1052" t="s">
        <v>13597</v>
      </c>
      <c r="D38" s="1052" t="s">
        <v>2609</v>
      </c>
      <c r="E38" s="1052" t="str">
        <f>VLOOKUP(C38,'CPA LIST'!H:I,2,0)</f>
        <v>TMEA/231686</v>
      </c>
      <c r="F38" s="1052" t="s">
        <v>13600</v>
      </c>
      <c r="G38" s="1052" t="s">
        <v>50</v>
      </c>
      <c r="H38" s="1097" t="s">
        <v>6325</v>
      </c>
      <c r="J38" s="1097" t="s">
        <v>514</v>
      </c>
      <c r="K38" s="1097" t="s">
        <v>13437</v>
      </c>
      <c r="N38" s="1098">
        <v>45209</v>
      </c>
      <c r="O38" s="1098">
        <v>45329</v>
      </c>
      <c r="P38" s="1104" t="s">
        <v>13572</v>
      </c>
      <c r="Q38" s="1097" t="str">
        <f>VLOOKUP(G38,'GEMS ID'!C:G,2,0)</f>
        <v>WPNO1D</v>
      </c>
      <c r="R38" s="1097">
        <f>VLOOKUP(G38,'GEMS ID'!C:G,5,0)</f>
        <v>42104</v>
      </c>
      <c r="S38" s="47">
        <v>45209</v>
      </c>
    </row>
    <row r="39" spans="2:19">
      <c r="B39">
        <v>31</v>
      </c>
      <c r="C39" s="1052" t="s">
        <v>13601</v>
      </c>
      <c r="D39" s="1052" t="s">
        <v>2634</v>
      </c>
      <c r="E39" s="1052" t="str">
        <f>VLOOKUP(C39,'CPA LIST'!H:I,2,0)</f>
        <v>TMCA/232266</v>
      </c>
      <c r="F39" s="1052" t="s">
        <v>13603</v>
      </c>
      <c r="G39" s="1052" t="s">
        <v>57</v>
      </c>
      <c r="H39" s="1097" t="s">
        <v>6284</v>
      </c>
      <c r="J39" s="1097" t="s">
        <v>514</v>
      </c>
      <c r="K39" s="1097" t="s">
        <v>13437</v>
      </c>
      <c r="N39" s="1098">
        <v>45209</v>
      </c>
      <c r="O39" s="1098">
        <v>45329</v>
      </c>
      <c r="P39" s="1104" t="s">
        <v>13572</v>
      </c>
      <c r="Q39" s="1097" t="str">
        <f>VLOOKUP(G39,'GEMS ID'!C:G,2,0)</f>
        <v>WSSB01</v>
      </c>
      <c r="R39" s="1097">
        <f>VLOOKUP(G39,'GEMS ID'!C:G,5,0)</f>
        <v>1352</v>
      </c>
      <c r="S39" s="47">
        <v>45209</v>
      </c>
    </row>
    <row r="40" spans="2:19">
      <c r="B40">
        <v>32</v>
      </c>
      <c r="C40" s="1052" t="s">
        <v>13604</v>
      </c>
      <c r="D40" s="1052" t="s">
        <v>2634</v>
      </c>
      <c r="E40" s="1052" t="str">
        <f>VLOOKUP(C40,'CPA LIST'!H:I,2,0)</f>
        <v>TMBA/231014</v>
      </c>
      <c r="F40" s="1052" t="s">
        <v>13606</v>
      </c>
      <c r="G40" s="1052" t="s">
        <v>1104</v>
      </c>
      <c r="H40" s="1097" t="s">
        <v>13207</v>
      </c>
      <c r="J40" s="1097" t="s">
        <v>514</v>
      </c>
      <c r="K40" s="1097" t="s">
        <v>13437</v>
      </c>
      <c r="N40" s="1098">
        <v>45209</v>
      </c>
      <c r="O40" s="1098">
        <v>45329</v>
      </c>
      <c r="P40" s="1104" t="s">
        <v>13572</v>
      </c>
      <c r="Q40" s="1097" t="str">
        <f>VLOOKUP(G40,'GEMS ID'!C:G,2,0)</f>
        <v>WRGG01</v>
      </c>
      <c r="R40" s="1097">
        <f>VLOOKUP(G40,'GEMS ID'!C:G,5,0)</f>
        <v>17704</v>
      </c>
      <c r="S40" s="47">
        <v>45209</v>
      </c>
    </row>
    <row r="41" spans="2:19">
      <c r="B41">
        <v>33</v>
      </c>
      <c r="C41" s="1052" t="s">
        <v>13607</v>
      </c>
      <c r="D41" s="1052" t="s">
        <v>2609</v>
      </c>
      <c r="E41" s="1052" t="str">
        <f>VLOOKUP(C41,'CPA LIST'!H:I,2,0)</f>
        <v>TMEA/231685</v>
      </c>
      <c r="F41" s="1052" t="s">
        <v>13610</v>
      </c>
      <c r="G41" s="1052" t="s">
        <v>50</v>
      </c>
      <c r="H41" s="1097" t="s">
        <v>8045</v>
      </c>
      <c r="J41" s="1097" t="s">
        <v>514</v>
      </c>
      <c r="K41" s="1097" t="s">
        <v>13437</v>
      </c>
      <c r="N41" s="1098">
        <v>45209</v>
      </c>
      <c r="O41" s="1098">
        <v>45329</v>
      </c>
      <c r="P41" s="1104" t="s">
        <v>13572</v>
      </c>
      <c r="Q41" s="1097" t="str">
        <f>VLOOKUP(G41,'GEMS ID'!C:G,2,0)</f>
        <v>WPNO1D</v>
      </c>
      <c r="R41" s="1097">
        <f>VLOOKUP(G41,'GEMS ID'!C:G,5,0)</f>
        <v>42104</v>
      </c>
      <c r="S41" s="47">
        <v>45209</v>
      </c>
    </row>
    <row r="42" spans="2:19">
      <c r="B42">
        <v>34</v>
      </c>
      <c r="C42" s="1052" t="s">
        <v>13611</v>
      </c>
      <c r="D42" s="1052" t="s">
        <v>2634</v>
      </c>
      <c r="E42" s="1052" t="str">
        <f>VLOOKUP(C42,'CPA LIST'!H:I,2,0)</f>
        <v>TMNA/233198</v>
      </c>
      <c r="F42" s="1052" t="s">
        <v>13613</v>
      </c>
      <c r="G42" s="1052" t="s">
        <v>1252</v>
      </c>
      <c r="H42" s="1097" t="s">
        <v>11734</v>
      </c>
      <c r="J42" s="1097" t="s">
        <v>514</v>
      </c>
      <c r="K42" s="1097" t="s">
        <v>13437</v>
      </c>
      <c r="N42" s="1098">
        <v>45209</v>
      </c>
      <c r="O42" s="1098">
        <v>45329</v>
      </c>
      <c r="P42" s="1104" t="s">
        <v>13572</v>
      </c>
      <c r="Q42" s="1097" t="str">
        <f>VLOOKUP(G42,'GEMS ID'!C:G,2,0)</f>
        <v>WSKD01</v>
      </c>
      <c r="R42" s="1097">
        <f>VLOOKUP(G42,'GEMS ID'!C:G,5,0)</f>
        <v>43614</v>
      </c>
      <c r="S42" s="47">
        <v>45209</v>
      </c>
    </row>
    <row r="43" spans="2:19">
      <c r="B43">
        <v>35</v>
      </c>
      <c r="C43" s="1052" t="s">
        <v>13614</v>
      </c>
      <c r="D43" s="1052" t="s">
        <v>2634</v>
      </c>
      <c r="E43" s="1052" t="str">
        <f>VLOOKUP(C43,'CPA LIST'!H:I,2,0)</f>
        <v>TMNA/233197</v>
      </c>
      <c r="F43" s="1052" t="s">
        <v>13616</v>
      </c>
      <c r="G43" s="1052" t="s">
        <v>1252</v>
      </c>
      <c r="H43" s="1097" t="s">
        <v>7887</v>
      </c>
      <c r="J43" s="1097" t="s">
        <v>514</v>
      </c>
      <c r="K43" s="1097" t="s">
        <v>13437</v>
      </c>
      <c r="N43" s="1098">
        <v>45209</v>
      </c>
      <c r="O43" s="1098">
        <v>45329</v>
      </c>
      <c r="P43" s="1104" t="s">
        <v>13572</v>
      </c>
      <c r="Q43" s="1097" t="str">
        <f>VLOOKUP(G43,'GEMS ID'!C:G,2,0)</f>
        <v>WSKD01</v>
      </c>
      <c r="R43" s="1097">
        <f>VLOOKUP(G43,'GEMS ID'!C:G,5,0)</f>
        <v>43614</v>
      </c>
      <c r="S43" s="47">
        <v>45209</v>
      </c>
    </row>
    <row r="44" spans="2:19">
      <c r="B44">
        <v>36</v>
      </c>
      <c r="C44" s="1052" t="s">
        <v>13619</v>
      </c>
      <c r="D44" s="1052" t="s">
        <v>2634</v>
      </c>
      <c r="E44" s="1052" t="str">
        <f>VLOOKUP(C44,'CPA LIST'!H:I,2,0)</f>
        <v>TMCA/239924</v>
      </c>
      <c r="F44" s="1052" t="s">
        <v>13621</v>
      </c>
      <c r="G44" s="1052" t="s">
        <v>57</v>
      </c>
      <c r="H44" s="1097" t="s">
        <v>13521</v>
      </c>
      <c r="J44" s="1097" t="s">
        <v>514</v>
      </c>
      <c r="K44" s="1097" t="s">
        <v>13437</v>
      </c>
      <c r="N44" s="1098">
        <v>45209</v>
      </c>
      <c r="O44" s="1098">
        <v>45329</v>
      </c>
      <c r="P44" s="1104" t="s">
        <v>13417</v>
      </c>
      <c r="Q44" s="1097" t="str">
        <f>VLOOKUP(G44,'GEMS ID'!C:G,2,0)</f>
        <v>WSSB01</v>
      </c>
      <c r="R44" s="1097">
        <f>VLOOKUP(G44,'GEMS ID'!C:G,5,0)</f>
        <v>1352</v>
      </c>
      <c r="S44" s="47">
        <v>45209</v>
      </c>
    </row>
    <row r="45" spans="2:19">
      <c r="B45">
        <v>37</v>
      </c>
      <c r="C45" s="1052" t="s">
        <v>13622</v>
      </c>
      <c r="D45" s="1052" t="s">
        <v>2634</v>
      </c>
      <c r="E45" s="1052" t="str">
        <f>VLOOKUP(C45,'CPA LIST'!H:I,2,0)</f>
        <v>TMSA/233395</v>
      </c>
      <c r="F45" s="1052" t="s">
        <v>13624</v>
      </c>
      <c r="G45" s="1052" t="s">
        <v>54</v>
      </c>
      <c r="H45" s="1097" t="s">
        <v>11867</v>
      </c>
      <c r="J45" s="1097" t="s">
        <v>514</v>
      </c>
      <c r="K45" s="1097" t="s">
        <v>13437</v>
      </c>
      <c r="N45" s="1098">
        <v>45209</v>
      </c>
      <c r="O45" s="1098">
        <v>45329</v>
      </c>
      <c r="P45" s="1104" t="s">
        <v>13572</v>
      </c>
      <c r="Q45" s="1097" t="str">
        <f>VLOOKUP(G45,'GEMS ID'!C:G,2,0)</f>
        <v>WSJH01</v>
      </c>
      <c r="R45" s="1097">
        <f>VLOOKUP(G45,'GEMS ID'!C:G,5,0)</f>
        <v>1537</v>
      </c>
      <c r="S45" s="47">
        <v>45209</v>
      </c>
    </row>
    <row r="46" spans="2:19">
      <c r="B46">
        <v>38</v>
      </c>
      <c r="C46" s="1052" t="s">
        <v>13625</v>
      </c>
      <c r="D46" s="1052" t="s">
        <v>2634</v>
      </c>
      <c r="E46" s="1052" t="str">
        <f>VLOOKUP(C46,'CPA LIST'!H:I,2,0)</f>
        <v>TMBA/231016</v>
      </c>
      <c r="F46" s="1052" t="s">
        <v>13627</v>
      </c>
      <c r="G46" s="1052" t="s">
        <v>1104</v>
      </c>
      <c r="H46" s="1097" t="s">
        <v>13493</v>
      </c>
      <c r="J46" s="1097" t="s">
        <v>514</v>
      </c>
      <c r="K46" s="1097" t="s">
        <v>13437</v>
      </c>
      <c r="N46" s="1098">
        <v>45209</v>
      </c>
      <c r="O46" s="1098">
        <v>45329</v>
      </c>
      <c r="P46" s="1104" t="s">
        <v>13417</v>
      </c>
      <c r="Q46" s="1097" t="str">
        <f>VLOOKUP(G46,'GEMS ID'!C:G,2,0)</f>
        <v>WRGG01</v>
      </c>
      <c r="R46" s="1097">
        <f>VLOOKUP(G46,'GEMS ID'!C:G,5,0)</f>
        <v>17704</v>
      </c>
      <c r="S46" s="47">
        <v>45209</v>
      </c>
    </row>
    <row r="47" spans="2:19">
      <c r="B47">
        <v>39</v>
      </c>
      <c r="C47" s="1052" t="s">
        <v>13631</v>
      </c>
      <c r="D47" s="1052" t="s">
        <v>2634</v>
      </c>
      <c r="E47" s="1052" t="str">
        <f>VLOOKUP(C47,'CPA LIST'!H:I,2,0)</f>
        <v>TMSA/233391</v>
      </c>
      <c r="F47" s="1052" t="s">
        <v>13633</v>
      </c>
      <c r="G47" s="1052" t="s">
        <v>56</v>
      </c>
      <c r="H47" s="1097" t="s">
        <v>7971</v>
      </c>
      <c r="J47" s="1097" t="s">
        <v>491</v>
      </c>
      <c r="K47" s="1097" t="s">
        <v>13528</v>
      </c>
      <c r="N47" s="1098">
        <v>45209</v>
      </c>
      <c r="O47" s="1098">
        <v>45329</v>
      </c>
      <c r="P47" s="1104" t="s">
        <v>13487</v>
      </c>
      <c r="Q47" s="1097" t="str">
        <f>VLOOKUP(G47,'GEMS ID'!C:G,2,0)</f>
        <v>WSMN01</v>
      </c>
      <c r="R47" s="1097">
        <f>VLOOKUP(G47,'GEMS ID'!C:G,5,0)</f>
        <v>47136</v>
      </c>
      <c r="S47" s="47">
        <v>45209</v>
      </c>
    </row>
    <row r="48" spans="2:19">
      <c r="B48">
        <v>40</v>
      </c>
      <c r="C48" s="1052" t="s">
        <v>13635</v>
      </c>
      <c r="D48" s="1052" t="s">
        <v>2634</v>
      </c>
      <c r="E48" s="1052" t="str">
        <f>VLOOKUP(C48,'CPA LIST'!H:I,2,0)</f>
        <v>TMEA/238909</v>
      </c>
      <c r="F48" s="1052" t="s">
        <v>13638</v>
      </c>
      <c r="G48" s="1052" t="s">
        <v>1492</v>
      </c>
      <c r="H48" s="1097" t="s">
        <v>13488</v>
      </c>
      <c r="J48" s="1097" t="s">
        <v>512</v>
      </c>
      <c r="K48" s="1097" t="s">
        <v>12821</v>
      </c>
      <c r="N48" s="1098">
        <v>45209</v>
      </c>
      <c r="O48" s="1098">
        <v>45329</v>
      </c>
      <c r="P48" s="1104" t="s">
        <v>13639</v>
      </c>
      <c r="Q48" s="1097" t="str">
        <f>VLOOKUP(G48,'GEMS ID'!C:G,2,0)</f>
        <v>WSDT01</v>
      </c>
      <c r="R48" s="1097">
        <f>VLOOKUP(G48,'GEMS ID'!C:G,5,0)</f>
        <v>13363</v>
      </c>
      <c r="S48" s="47">
        <v>45209</v>
      </c>
    </row>
    <row r="49" spans="2:19">
      <c r="B49">
        <v>41</v>
      </c>
      <c r="C49" s="1052" t="s">
        <v>13640</v>
      </c>
      <c r="D49" s="1052" t="s">
        <v>2634</v>
      </c>
      <c r="E49" s="1052" t="str">
        <f>VLOOKUP(C49,'CPA LIST'!H:I,2,0)</f>
        <v>TMBA/230904</v>
      </c>
      <c r="F49" s="1052" t="s">
        <v>13642</v>
      </c>
      <c r="G49" s="1052" t="s">
        <v>53</v>
      </c>
      <c r="H49" s="1097" t="s">
        <v>8892</v>
      </c>
      <c r="J49" s="1097" t="s">
        <v>491</v>
      </c>
      <c r="K49" s="1097" t="s">
        <v>12821</v>
      </c>
      <c r="N49" s="1098">
        <v>45209</v>
      </c>
      <c r="O49" s="1098">
        <v>45329</v>
      </c>
      <c r="P49" s="1104">
        <v>45180</v>
      </c>
      <c r="Q49" s="1097" t="str">
        <f>VLOOKUP(G49,'GEMS ID'!C:G,2,0)</f>
        <v>WRGG01</v>
      </c>
      <c r="R49" s="1097">
        <f>VLOOKUP(G49,'GEMS ID'!C:G,5,0)</f>
        <v>17704</v>
      </c>
      <c r="S49" s="47">
        <v>45209</v>
      </c>
    </row>
    <row r="50" spans="2:19">
      <c r="B50">
        <v>42</v>
      </c>
      <c r="C50" s="1052" t="s">
        <v>13643</v>
      </c>
      <c r="D50" s="1052" t="s">
        <v>2634</v>
      </c>
      <c r="E50" s="1052" t="str">
        <f>VLOOKUP(C50,'CPA LIST'!H:I,2,0)</f>
        <v>TMBA/231017</v>
      </c>
      <c r="F50" s="1052" t="s">
        <v>13645</v>
      </c>
      <c r="G50" s="1052" t="s">
        <v>1104</v>
      </c>
      <c r="H50" s="1097" t="s">
        <v>8858</v>
      </c>
      <c r="J50" s="1097" t="s">
        <v>512</v>
      </c>
      <c r="K50" s="1097" t="s">
        <v>12821</v>
      </c>
      <c r="N50" s="1098">
        <v>45209</v>
      </c>
      <c r="O50" s="1098">
        <v>45329</v>
      </c>
      <c r="P50" s="1104" t="s">
        <v>13537</v>
      </c>
      <c r="Q50" s="1097" t="str">
        <f>VLOOKUP(G50,'GEMS ID'!C:G,2,0)</f>
        <v>WRGG01</v>
      </c>
      <c r="R50" s="1097">
        <f>VLOOKUP(G50,'GEMS ID'!C:G,5,0)</f>
        <v>17704</v>
      </c>
      <c r="S50" s="47">
        <v>45209</v>
      </c>
    </row>
    <row r="51" spans="2:19">
      <c r="B51">
        <v>43</v>
      </c>
      <c r="C51" s="1052" t="s">
        <v>13650</v>
      </c>
      <c r="D51" s="1052" t="s">
        <v>2634</v>
      </c>
      <c r="E51" s="1052" t="str">
        <f>VLOOKUP(C51,'CPA LIST'!H:I,2,0)</f>
        <v>TMCA/232272</v>
      </c>
      <c r="F51" s="1052" t="s">
        <v>13652</v>
      </c>
      <c r="G51" s="1052" t="s">
        <v>2603</v>
      </c>
      <c r="H51" s="1097" t="s">
        <v>11832</v>
      </c>
      <c r="J51" s="1097" t="s">
        <v>491</v>
      </c>
      <c r="K51" s="1097" t="s">
        <v>13528</v>
      </c>
      <c r="N51" s="1098">
        <v>45209</v>
      </c>
      <c r="O51" s="1098">
        <v>45329</v>
      </c>
      <c r="P51" s="1104" t="s">
        <v>13487</v>
      </c>
      <c r="Q51" s="1097" t="str">
        <f>VLOOKUP(G51,'GEMS ID'!C:G,2,0)</f>
        <v>WSKL01</v>
      </c>
      <c r="R51" s="1097">
        <f>VLOOKUP(G51,'GEMS ID'!C:G,5,0)</f>
        <v>16966</v>
      </c>
      <c r="S51" s="47">
        <v>45209</v>
      </c>
    </row>
    <row r="52" spans="2:19">
      <c r="B52">
        <v>44</v>
      </c>
      <c r="C52" s="1052" t="s">
        <v>13654</v>
      </c>
      <c r="D52" s="1052" t="s">
        <v>2634</v>
      </c>
      <c r="E52" s="1052" t="str">
        <f>VLOOKUP(C52,'CPA LIST'!H:I,2,0)</f>
        <v>TMSA/233396</v>
      </c>
      <c r="F52" s="1052" t="s">
        <v>13657</v>
      </c>
      <c r="G52" s="1052" t="s">
        <v>2749</v>
      </c>
      <c r="H52" s="1097" t="s">
        <v>13658</v>
      </c>
      <c r="J52" s="1097" t="s">
        <v>512</v>
      </c>
      <c r="K52" s="1097" t="s">
        <v>12821</v>
      </c>
      <c r="N52" s="1098">
        <v>45209</v>
      </c>
      <c r="O52" s="1098">
        <v>45329</v>
      </c>
      <c r="P52" s="1104" t="s">
        <v>13537</v>
      </c>
      <c r="Q52" s="1097" t="str">
        <f>VLOOKUP(G52,'GEMS ID'!C:G,2,0)</f>
        <v>WSMN01</v>
      </c>
      <c r="R52" s="1097">
        <f>VLOOKUP(G52,'GEMS ID'!C:G,5,0)</f>
        <v>1354</v>
      </c>
      <c r="S52" s="47">
        <v>45209</v>
      </c>
    </row>
    <row r="53" spans="2:19">
      <c r="B53">
        <v>45</v>
      </c>
      <c r="C53" s="1052" t="s">
        <v>13659</v>
      </c>
      <c r="D53" s="1052" t="s">
        <v>2634</v>
      </c>
      <c r="E53" s="1052" t="str">
        <f>VLOOKUP(C53,'CPA LIST'!H:I,2,0)</f>
        <v>PREPLAN</v>
      </c>
      <c r="F53" s="1052" t="s">
        <v>13661</v>
      </c>
      <c r="G53" s="1052" t="s">
        <v>3189</v>
      </c>
      <c r="H53" s="1097" t="s">
        <v>6395</v>
      </c>
      <c r="J53" s="1097" t="s">
        <v>491</v>
      </c>
      <c r="K53" s="1097" t="s">
        <v>13528</v>
      </c>
      <c r="N53" s="1098">
        <v>45209</v>
      </c>
      <c r="O53" s="1098">
        <v>45329</v>
      </c>
      <c r="P53" s="1104" t="s">
        <v>13662</v>
      </c>
      <c r="Q53" s="1097" t="str">
        <f>VLOOKUP(G53,'GEMS ID'!C:G,2,0)</f>
        <v>WSPJ01</v>
      </c>
      <c r="R53" s="1097">
        <f>VLOOKUP(G53,'GEMS ID'!C:G,5,0)</f>
        <v>13956</v>
      </c>
      <c r="S53" s="47">
        <v>45209</v>
      </c>
    </row>
    <row r="54" spans="2:19">
      <c r="B54">
        <v>46</v>
      </c>
      <c r="C54" s="1052" t="s">
        <v>13669</v>
      </c>
      <c r="D54" s="1052" t="s">
        <v>2634</v>
      </c>
      <c r="E54" s="1052" t="str">
        <f>VLOOKUP(C54,'CPA LIST'!H:I,2,0)</f>
        <v>TMCA/232275</v>
      </c>
      <c r="F54" s="1052" t="s">
        <v>13671</v>
      </c>
      <c r="G54" s="1052" t="s">
        <v>1701</v>
      </c>
      <c r="H54" s="1097" t="s">
        <v>7316</v>
      </c>
      <c r="J54" s="1097" t="s">
        <v>491</v>
      </c>
      <c r="K54" s="1097" t="s">
        <v>12821</v>
      </c>
      <c r="N54" s="1098">
        <v>45209</v>
      </c>
      <c r="O54" s="1098">
        <v>45329</v>
      </c>
      <c r="P54" s="1104">
        <v>45180</v>
      </c>
      <c r="Q54" s="1097" t="str">
        <f>VLOOKUP(G54,'GEMS ID'!C:G,2,0)</f>
        <v>WSKL01</v>
      </c>
      <c r="R54" s="1097">
        <f>VLOOKUP(G54,'GEMS ID'!C:G,5,0)</f>
        <v>18514</v>
      </c>
      <c r="S54" s="47">
        <v>45209</v>
      </c>
    </row>
    <row r="55" spans="2:19">
      <c r="B55">
        <v>47</v>
      </c>
      <c r="C55" s="1052" t="s">
        <v>13672</v>
      </c>
      <c r="D55" s="1052" t="s">
        <v>2634</v>
      </c>
      <c r="E55" s="1052" t="str">
        <f>VLOOKUP(C55,'CPA LIST'!H:I,2,0)</f>
        <v>TMCA/232274</v>
      </c>
      <c r="F55" s="1052" t="s">
        <v>13674</v>
      </c>
      <c r="G55" s="1052" t="s">
        <v>1701</v>
      </c>
      <c r="H55" s="1097" t="s">
        <v>10127</v>
      </c>
      <c r="J55" s="1097" t="s">
        <v>491</v>
      </c>
      <c r="K55" s="1097" t="s">
        <v>12821</v>
      </c>
      <c r="N55" s="1098">
        <v>45209</v>
      </c>
      <c r="O55" s="1098">
        <v>45329</v>
      </c>
      <c r="P55" s="1104">
        <v>45180</v>
      </c>
      <c r="Q55" s="1097" t="str">
        <f>VLOOKUP(G55,'GEMS ID'!C:G,2,0)</f>
        <v>WSKL01</v>
      </c>
      <c r="R55" s="1097">
        <f>VLOOKUP(G55,'GEMS ID'!C:G,5,0)</f>
        <v>18514</v>
      </c>
      <c r="S55" s="47">
        <v>45209</v>
      </c>
    </row>
    <row r="56" spans="2:19">
      <c r="B56">
        <v>48</v>
      </c>
      <c r="C56" s="1052" t="s">
        <v>13693</v>
      </c>
      <c r="D56" s="1052" t="s">
        <v>2634</v>
      </c>
      <c r="E56" s="1052" t="str">
        <f>VLOOKUP(C56,'CPA LIST'!H:I,2,0)</f>
        <v>TMCA/232277</v>
      </c>
      <c r="F56" s="1052" t="s">
        <v>13695</v>
      </c>
      <c r="G56" s="1052" t="s">
        <v>1701</v>
      </c>
      <c r="H56" s="1097" t="s">
        <v>7316</v>
      </c>
      <c r="J56" s="1097" t="s">
        <v>491</v>
      </c>
      <c r="K56" s="1097" t="s">
        <v>12821</v>
      </c>
      <c r="N56" s="1098">
        <v>45209</v>
      </c>
      <c r="O56" s="1098">
        <v>45329</v>
      </c>
      <c r="P56" s="1104">
        <v>45149</v>
      </c>
      <c r="Q56" s="1097" t="str">
        <f>VLOOKUP(G56,'GEMS ID'!C:G,2,0)</f>
        <v>WSKL01</v>
      </c>
      <c r="R56" s="1097">
        <f>VLOOKUP(G56,'GEMS ID'!C:G,5,0)</f>
        <v>18514</v>
      </c>
      <c r="S56" s="47">
        <v>45209</v>
      </c>
    </row>
    <row r="57" spans="2:19">
      <c r="B57">
        <v>49</v>
      </c>
      <c r="C57" s="1052" t="s">
        <v>13697</v>
      </c>
      <c r="D57" s="1052" t="s">
        <v>2634</v>
      </c>
      <c r="E57" s="1052" t="str">
        <f>VLOOKUP(C57,'CPA LIST'!H:I,2,0)</f>
        <v>TMEA/233288</v>
      </c>
      <c r="F57" s="1052" t="s">
        <v>13700</v>
      </c>
      <c r="G57" s="1052" t="s">
        <v>1492</v>
      </c>
      <c r="H57" s="1097" t="s">
        <v>7557</v>
      </c>
      <c r="J57" s="1097" t="s">
        <v>512</v>
      </c>
      <c r="K57" s="1097" t="s">
        <v>12821</v>
      </c>
      <c r="N57" s="1098">
        <v>45209</v>
      </c>
      <c r="O57" s="1098">
        <v>45329</v>
      </c>
      <c r="P57" s="1104" t="s">
        <v>13639</v>
      </c>
      <c r="Q57" s="1097" t="str">
        <f>VLOOKUP(G57,'GEMS ID'!C:G,2,0)</f>
        <v>WSDT01</v>
      </c>
      <c r="R57" s="1097">
        <f>VLOOKUP(G57,'GEMS ID'!C:G,5,0)</f>
        <v>13363</v>
      </c>
      <c r="S57" s="47">
        <v>45209</v>
      </c>
    </row>
    <row r="58" spans="2:19">
      <c r="B58">
        <v>50</v>
      </c>
      <c r="C58" s="1052" t="s">
        <v>13701</v>
      </c>
      <c r="D58" s="1052" t="s">
        <v>2634</v>
      </c>
      <c r="E58" s="1052" t="str">
        <f>VLOOKUP(C58,'CPA LIST'!H:I,2,0)</f>
        <v>TMEA/233289</v>
      </c>
      <c r="F58" s="1052" t="s">
        <v>13704</v>
      </c>
      <c r="G58" s="1052" t="s">
        <v>1492</v>
      </c>
      <c r="H58" s="1097" t="s">
        <v>7557</v>
      </c>
      <c r="J58" s="1097" t="s">
        <v>512</v>
      </c>
      <c r="K58" s="1097" t="s">
        <v>12821</v>
      </c>
      <c r="N58" s="1098">
        <v>45209</v>
      </c>
      <c r="O58" s="1098">
        <v>45329</v>
      </c>
      <c r="P58" s="1104" t="s">
        <v>13639</v>
      </c>
      <c r="Q58" s="1097" t="str">
        <f>VLOOKUP(G58,'GEMS ID'!C:G,2,0)</f>
        <v>WSDT01</v>
      </c>
      <c r="R58" s="1097">
        <f>VLOOKUP(G58,'GEMS ID'!C:G,5,0)</f>
        <v>13363</v>
      </c>
      <c r="S58" s="47">
        <v>45209</v>
      </c>
    </row>
    <row r="59" spans="2:19">
      <c r="B59">
        <v>51</v>
      </c>
      <c r="C59" s="1052" t="s">
        <v>13705</v>
      </c>
      <c r="D59" s="1052" t="s">
        <v>2634</v>
      </c>
      <c r="E59" s="1052" t="str">
        <f>VLOOKUP(C59,'CPA LIST'!H:I,2,0)</f>
        <v>TMSA/233342</v>
      </c>
      <c r="F59" s="1052" t="s">
        <v>13707</v>
      </c>
      <c r="G59" s="1052" t="s">
        <v>54</v>
      </c>
      <c r="H59" s="1097" t="s">
        <v>11737</v>
      </c>
      <c r="J59" s="1097" t="s">
        <v>491</v>
      </c>
      <c r="K59" s="1097" t="s">
        <v>12821</v>
      </c>
      <c r="N59" s="1098">
        <v>45209</v>
      </c>
      <c r="O59" s="1098">
        <v>45329</v>
      </c>
      <c r="P59" s="1104" t="s">
        <v>13682</v>
      </c>
      <c r="Q59" s="1097" t="str">
        <f>VLOOKUP(G59,'GEMS ID'!C:G,2,0)</f>
        <v>WSJH01</v>
      </c>
      <c r="R59" s="1097">
        <f>VLOOKUP(G59,'GEMS ID'!C:G,5,0)</f>
        <v>1537</v>
      </c>
      <c r="S59" s="47">
        <v>45209</v>
      </c>
    </row>
    <row r="60" spans="2:19">
      <c r="B60">
        <v>52</v>
      </c>
      <c r="C60" s="1052" t="s">
        <v>13709</v>
      </c>
      <c r="D60" s="1052" t="s">
        <v>2634</v>
      </c>
      <c r="E60" s="1052" t="str">
        <f>VLOOKUP(C60,'CPA LIST'!H:I,2,0)</f>
        <v>TMSA/233388</v>
      </c>
      <c r="F60" s="1052" t="s">
        <v>13713</v>
      </c>
      <c r="G60" s="1052" t="s">
        <v>56</v>
      </c>
      <c r="H60" s="1097" t="s">
        <v>11298</v>
      </c>
      <c r="J60" s="1097" t="s">
        <v>491</v>
      </c>
      <c r="K60" s="1097" t="s">
        <v>12821</v>
      </c>
      <c r="N60" s="1098">
        <v>45209</v>
      </c>
      <c r="O60" s="1098">
        <v>45329</v>
      </c>
      <c r="P60" s="1104" t="s">
        <v>13682</v>
      </c>
      <c r="Q60" s="1097" t="str">
        <f>VLOOKUP(G60,'GEMS ID'!C:G,2,0)</f>
        <v>WSMN01</v>
      </c>
      <c r="R60" s="1097">
        <f>VLOOKUP(G60,'GEMS ID'!C:G,5,0)</f>
        <v>47136</v>
      </c>
      <c r="S60" s="47">
        <v>45209</v>
      </c>
    </row>
    <row r="61" spans="2:19">
      <c r="B61">
        <v>53</v>
      </c>
      <c r="C61" s="1052" t="s">
        <v>13714</v>
      </c>
      <c r="D61" s="1052" t="s">
        <v>2634</v>
      </c>
      <c r="E61" s="1052" t="str">
        <f>VLOOKUP(C61,'CPA LIST'!H:I,2,0)</f>
        <v>TMEA/233390</v>
      </c>
      <c r="F61" s="1052" t="s">
        <v>13716</v>
      </c>
      <c r="G61" s="1052" t="s">
        <v>1492</v>
      </c>
      <c r="H61" s="1097" t="s">
        <v>7557</v>
      </c>
      <c r="J61" s="1097" t="s">
        <v>491</v>
      </c>
      <c r="K61" s="1097" t="s">
        <v>12821</v>
      </c>
      <c r="N61" s="1098">
        <v>45209</v>
      </c>
      <c r="O61" s="1098">
        <v>45329</v>
      </c>
      <c r="P61" s="1104" t="s">
        <v>13682</v>
      </c>
      <c r="Q61" s="1097" t="str">
        <f>VLOOKUP(G61,'GEMS ID'!C:G,2,0)</f>
        <v>WSDT01</v>
      </c>
      <c r="R61" s="1097">
        <f>VLOOKUP(G61,'GEMS ID'!C:G,5,0)</f>
        <v>13363</v>
      </c>
      <c r="S61" s="47">
        <v>45209</v>
      </c>
    </row>
    <row r="62" spans="2:19">
      <c r="B62">
        <v>54</v>
      </c>
      <c r="C62" s="1052" t="s">
        <v>13718</v>
      </c>
      <c r="D62" s="1052" t="s">
        <v>2634</v>
      </c>
      <c r="E62" s="1052" t="str">
        <f>VLOOKUP(C62,'CPA LIST'!H:I,2,0)</f>
        <v>TMCA/232268</v>
      </c>
      <c r="F62" s="1052" t="s">
        <v>13720</v>
      </c>
      <c r="G62" s="1052" t="s">
        <v>57</v>
      </c>
      <c r="H62" s="1097" t="s">
        <v>6300</v>
      </c>
      <c r="J62" s="1097" t="s">
        <v>491</v>
      </c>
      <c r="K62" s="1097" t="s">
        <v>12821</v>
      </c>
      <c r="N62" s="1098">
        <v>45209</v>
      </c>
      <c r="O62" s="1098">
        <v>45329</v>
      </c>
      <c r="P62" s="1104" t="s">
        <v>13682</v>
      </c>
      <c r="Q62" s="1097" t="str">
        <f>VLOOKUP(G62,'GEMS ID'!C:G,2,0)</f>
        <v>WSSB01</v>
      </c>
      <c r="R62" s="1097">
        <f>VLOOKUP(G62,'GEMS ID'!C:G,5,0)</f>
        <v>1352</v>
      </c>
      <c r="S62" s="47">
        <v>45209</v>
      </c>
    </row>
    <row r="63" spans="2:19">
      <c r="B63">
        <v>55</v>
      </c>
      <c r="C63" s="1052" t="s">
        <v>13722</v>
      </c>
      <c r="D63" s="1052" t="s">
        <v>2634</v>
      </c>
      <c r="E63" s="1052" t="str">
        <f>VLOOKUP(C63,'CPA LIST'!H:I,2,0)</f>
        <v>TMSA/233398</v>
      </c>
      <c r="F63" s="1052" t="s">
        <v>13724</v>
      </c>
      <c r="G63" s="1052" t="s">
        <v>2773</v>
      </c>
      <c r="H63" s="1097" t="s">
        <v>12266</v>
      </c>
      <c r="J63" s="1097" t="s">
        <v>491</v>
      </c>
      <c r="K63" s="1097" t="s">
        <v>12821</v>
      </c>
      <c r="N63" s="1098">
        <v>45209</v>
      </c>
      <c r="O63" s="1098">
        <v>45329</v>
      </c>
      <c r="P63" s="1104" t="s">
        <v>13537</v>
      </c>
      <c r="Q63" s="1097" t="str">
        <f>VLOOKUP(G63,'GEMS ID'!C:G,2,0)</f>
        <v>WSJH01</v>
      </c>
      <c r="R63" s="1097">
        <f>VLOOKUP(G63,'GEMS ID'!C:G,5,0)</f>
        <v>2289</v>
      </c>
      <c r="S63" s="47">
        <v>45209</v>
      </c>
    </row>
    <row r="64" spans="2:19">
      <c r="B64">
        <v>56</v>
      </c>
      <c r="C64" s="1052" t="s">
        <v>13729</v>
      </c>
      <c r="D64" s="1052" t="s">
        <v>2634</v>
      </c>
      <c r="E64" s="1052" t="str">
        <f>VLOOKUP(C64,'CPA LIST'!H:I,2,0)</f>
        <v>TMSA/233378</v>
      </c>
      <c r="F64" s="1052" t="s">
        <v>13732</v>
      </c>
      <c r="G64" s="1052" t="s">
        <v>2749</v>
      </c>
      <c r="H64" s="1097" t="s">
        <v>12295</v>
      </c>
      <c r="J64" s="1097" t="s">
        <v>491</v>
      </c>
      <c r="K64" s="1097" t="s">
        <v>12821</v>
      </c>
      <c r="N64" s="1098">
        <v>45209</v>
      </c>
      <c r="O64" s="1098">
        <v>45329</v>
      </c>
      <c r="P64" s="1104" t="s">
        <v>13537</v>
      </c>
      <c r="Q64" s="1097" t="str">
        <f>VLOOKUP(G64,'GEMS ID'!C:G,2,0)</f>
        <v>WSMN01</v>
      </c>
      <c r="R64" s="1097">
        <f>VLOOKUP(G64,'GEMS ID'!C:G,5,0)</f>
        <v>1354</v>
      </c>
      <c r="S64" s="47">
        <v>45209</v>
      </c>
    </row>
    <row r="65" spans="1:19">
      <c r="B65">
        <v>57</v>
      </c>
      <c r="C65" s="1052" t="s">
        <v>13736</v>
      </c>
      <c r="D65" s="1052" t="s">
        <v>2634</v>
      </c>
      <c r="E65" s="1052" t="str">
        <f>VLOOKUP(C65,'CPA LIST'!H:I,2,0)</f>
        <v>TMSA/233399</v>
      </c>
      <c r="F65" s="1052" t="s">
        <v>13738</v>
      </c>
      <c r="G65" s="1052" t="s">
        <v>54</v>
      </c>
      <c r="H65" s="1097" t="s">
        <v>6377</v>
      </c>
      <c r="J65" s="1097" t="s">
        <v>491</v>
      </c>
      <c r="K65" s="1097" t="s">
        <v>12821</v>
      </c>
      <c r="N65" s="1098">
        <v>45209</v>
      </c>
      <c r="O65" s="1098">
        <v>45329</v>
      </c>
      <c r="P65" s="1104" t="s">
        <v>13682</v>
      </c>
      <c r="Q65" s="1097" t="str">
        <f>VLOOKUP(G65,'GEMS ID'!C:G,2,0)</f>
        <v>WSJH01</v>
      </c>
      <c r="R65" s="1097">
        <f>VLOOKUP(G65,'GEMS ID'!C:G,5,0)</f>
        <v>1537</v>
      </c>
      <c r="S65" s="47">
        <v>45209</v>
      </c>
    </row>
    <row r="66" spans="1:19">
      <c r="B66">
        <v>58</v>
      </c>
      <c r="C66" s="1052" t="s">
        <v>13748</v>
      </c>
      <c r="D66" s="1052" t="s">
        <v>2634</v>
      </c>
      <c r="E66" s="1052" t="str">
        <f>VLOOKUP(C66,'CPA LIST'!H:I,2,0)</f>
        <v>TMCA/231004</v>
      </c>
      <c r="F66" s="1052" t="s">
        <v>13751</v>
      </c>
      <c r="G66" s="1052" t="s">
        <v>2603</v>
      </c>
      <c r="H66" s="1097" t="s">
        <v>13409</v>
      </c>
      <c r="J66" s="1097" t="s">
        <v>512</v>
      </c>
      <c r="K66" s="1097" t="s">
        <v>12821</v>
      </c>
      <c r="N66" s="1098">
        <v>45209</v>
      </c>
      <c r="O66" s="1098">
        <v>45329</v>
      </c>
      <c r="P66" s="1104" t="s">
        <v>13662</v>
      </c>
      <c r="Q66" s="1097" t="str">
        <f>VLOOKUP(G66,'GEMS ID'!C:G,2,0)</f>
        <v>WSKL01</v>
      </c>
      <c r="R66" s="1097">
        <f>VLOOKUP(G66,'GEMS ID'!C:G,5,0)</f>
        <v>16966</v>
      </c>
      <c r="S66" s="47">
        <v>45209</v>
      </c>
    </row>
    <row r="67" spans="1:19">
      <c r="B67">
        <v>59</v>
      </c>
      <c r="C67" s="1052" t="s">
        <v>13756</v>
      </c>
      <c r="D67" s="1052" t="s">
        <v>2634</v>
      </c>
      <c r="E67" s="1052" t="str">
        <f>VLOOKUP(C67,'CPA LIST'!H:I,2,0)</f>
        <v>TMWA/231000</v>
      </c>
      <c r="F67" s="1052" t="s">
        <v>13758</v>
      </c>
      <c r="G67" s="1052" t="s">
        <v>49</v>
      </c>
      <c r="H67" s="1097" t="s">
        <v>6150</v>
      </c>
      <c r="J67" s="1097" t="s">
        <v>491</v>
      </c>
      <c r="K67" s="1097" t="s">
        <v>13437</v>
      </c>
      <c r="N67" s="1098">
        <v>45209</v>
      </c>
      <c r="O67" s="1098">
        <v>45329</v>
      </c>
      <c r="P67" s="1104" t="s">
        <v>13487</v>
      </c>
      <c r="Q67" s="1097" t="str">
        <f>VLOOKUP(G67,'GEMS ID'!C:G,2,0)</f>
        <v>WRQG01</v>
      </c>
      <c r="R67" s="1097">
        <f>VLOOKUP(G67,'GEMS ID'!C:G,5,0)</f>
        <v>20164</v>
      </c>
      <c r="S67" s="47">
        <v>45209</v>
      </c>
    </row>
    <row r="68" spans="1:19">
      <c r="B68">
        <v>60</v>
      </c>
      <c r="C68" s="1052" t="s">
        <v>13759</v>
      </c>
      <c r="D68" s="1052" t="s">
        <v>2634</v>
      </c>
      <c r="E68" s="1052" t="str">
        <f>VLOOKUP(C68,'CPA LIST'!H:I,2,0)</f>
        <v>TMSA/233400</v>
      </c>
      <c r="F68" s="1052" t="s">
        <v>13761</v>
      </c>
      <c r="G68" s="1052" t="s">
        <v>54</v>
      </c>
      <c r="H68" s="1097" t="s">
        <v>11737</v>
      </c>
      <c r="J68" s="1097" t="s">
        <v>491</v>
      </c>
      <c r="K68" s="1097" t="s">
        <v>13437</v>
      </c>
      <c r="N68" s="1098">
        <v>45209</v>
      </c>
      <c r="O68" s="1098">
        <v>45329</v>
      </c>
      <c r="P68" s="1104" t="s">
        <v>13487</v>
      </c>
      <c r="Q68" s="1097" t="str">
        <f>VLOOKUP(G68,'GEMS ID'!C:G,2,0)</f>
        <v>WSJH01</v>
      </c>
      <c r="R68" s="1097">
        <f>VLOOKUP(G68,'GEMS ID'!C:G,5,0)</f>
        <v>1537</v>
      </c>
      <c r="S68" s="47">
        <v>45209</v>
      </c>
    </row>
    <row r="69" spans="1:19">
      <c r="B69">
        <v>61</v>
      </c>
      <c r="C69" s="1052" t="s">
        <v>14077</v>
      </c>
      <c r="D69" s="1052" t="s">
        <v>2634</v>
      </c>
      <c r="E69" s="1052" t="str">
        <f>VLOOKUP(C69,'CPA LIST'!H:I,2,0)</f>
        <v>TMNA/233200</v>
      </c>
      <c r="F69" s="1052" t="s">
        <v>18204</v>
      </c>
      <c r="G69" s="1052" t="s">
        <v>1252</v>
      </c>
      <c r="H69" s="1097" t="s">
        <v>9583</v>
      </c>
      <c r="J69" s="1097" t="s">
        <v>491</v>
      </c>
      <c r="K69" s="1097" t="s">
        <v>12821</v>
      </c>
      <c r="N69" s="1098">
        <v>45209</v>
      </c>
      <c r="O69" s="1098">
        <v>45329</v>
      </c>
      <c r="P69" s="1104"/>
      <c r="Q69" s="1097" t="str">
        <f>VLOOKUP(G69,'GEMS ID'!C:G,2,0)</f>
        <v>WSKD01</v>
      </c>
      <c r="R69" s="1097">
        <f>VLOOKUP(G69,'GEMS ID'!C:G,5,0)</f>
        <v>43614</v>
      </c>
      <c r="S69" s="47">
        <v>45209</v>
      </c>
    </row>
    <row r="70" spans="1:19">
      <c r="B70">
        <v>62</v>
      </c>
      <c r="C70" s="1052" t="s">
        <v>13770</v>
      </c>
      <c r="D70" s="1052" t="s">
        <v>2634</v>
      </c>
      <c r="E70" s="1052" t="str">
        <f>VLOOKUP(C70,'CPA LIST'!H:I,2,0)</f>
        <v>TMNA/233201</v>
      </c>
      <c r="F70" s="1052" t="s">
        <v>13772</v>
      </c>
      <c r="G70" s="1052" t="s">
        <v>1252</v>
      </c>
      <c r="H70" s="1097" t="s">
        <v>7039</v>
      </c>
      <c r="J70" s="1097" t="s">
        <v>499</v>
      </c>
      <c r="K70" s="1097" t="s">
        <v>13437</v>
      </c>
      <c r="N70" s="1098">
        <v>45209</v>
      </c>
      <c r="O70" s="1098">
        <v>45329</v>
      </c>
      <c r="P70" s="1104" t="s">
        <v>13537</v>
      </c>
      <c r="Q70" s="1097" t="str">
        <f>VLOOKUP(G70,'GEMS ID'!C:G,2,0)</f>
        <v>WSKD01</v>
      </c>
      <c r="R70" s="1097">
        <f>VLOOKUP(G70,'GEMS ID'!C:G,5,0)</f>
        <v>43614</v>
      </c>
      <c r="S70" s="47">
        <v>45209</v>
      </c>
    </row>
    <row r="71" spans="1:19">
      <c r="B71">
        <v>63</v>
      </c>
      <c r="C71" s="1052" t="s">
        <v>13776</v>
      </c>
      <c r="D71" s="1052" t="s">
        <v>2634</v>
      </c>
      <c r="E71" s="1052" t="str">
        <f>VLOOKUP(C71,'CPA LIST'!H:I,2,0)</f>
        <v>TMBA/230899</v>
      </c>
      <c r="F71" s="1052" t="s">
        <v>13778</v>
      </c>
      <c r="G71" s="1052" t="s">
        <v>1104</v>
      </c>
      <c r="H71" s="1097" t="s">
        <v>13207</v>
      </c>
      <c r="J71" s="1097" t="s">
        <v>491</v>
      </c>
      <c r="K71" s="1097" t="s">
        <v>13437</v>
      </c>
      <c r="N71" s="1098">
        <v>45209</v>
      </c>
      <c r="O71" s="1098">
        <v>45329</v>
      </c>
      <c r="P71" s="1104" t="s">
        <v>13487</v>
      </c>
      <c r="Q71" s="1097" t="str">
        <f>VLOOKUP(G71,'GEMS ID'!C:G,2,0)</f>
        <v>WRGG01</v>
      </c>
      <c r="R71" s="1097">
        <f>VLOOKUP(G71,'GEMS ID'!C:G,5,0)</f>
        <v>17704</v>
      </c>
      <c r="S71" s="47">
        <v>45209</v>
      </c>
    </row>
    <row r="72" spans="1:19">
      <c r="B72">
        <v>64</v>
      </c>
      <c r="C72" s="1052" t="s">
        <v>14084</v>
      </c>
      <c r="D72" s="1052" t="s">
        <v>2634</v>
      </c>
      <c r="E72" s="1052" t="str">
        <f>VLOOKUP(C72,'CPA LIST'!H:I,2,0)</f>
        <v>TMCA/232270</v>
      </c>
      <c r="F72" s="1052" t="s">
        <v>18205</v>
      </c>
      <c r="G72" s="1052" t="s">
        <v>57</v>
      </c>
      <c r="H72" s="1097" t="s">
        <v>9948</v>
      </c>
      <c r="J72" s="1097" t="s">
        <v>512</v>
      </c>
      <c r="K72" s="1097" t="s">
        <v>12821</v>
      </c>
      <c r="N72" s="1098">
        <v>45209</v>
      </c>
      <c r="O72" s="1098">
        <v>45329</v>
      </c>
      <c r="P72" s="1104"/>
      <c r="Q72" s="1097" t="str">
        <f>VLOOKUP(G72,'GEMS ID'!C:G,2,0)</f>
        <v>WSSB01</v>
      </c>
      <c r="R72" s="1097">
        <f>VLOOKUP(G72,'GEMS ID'!C:G,5,0)</f>
        <v>1352</v>
      </c>
      <c r="S72" s="47">
        <v>45209</v>
      </c>
    </row>
    <row r="73" spans="1:19">
      <c r="B73">
        <v>65</v>
      </c>
      <c r="C73" s="1052" t="s">
        <v>13786</v>
      </c>
      <c r="D73" s="1052" t="s">
        <v>2634</v>
      </c>
      <c r="E73" s="1052" t="str">
        <f>VLOOKUP(C73,'CPA LIST'!H:I,2,0)</f>
        <v>TMNA/233202</v>
      </c>
      <c r="F73" s="1052" t="s">
        <v>13788</v>
      </c>
      <c r="G73" s="1052" t="s">
        <v>1252</v>
      </c>
      <c r="H73" s="1097" t="s">
        <v>8882</v>
      </c>
      <c r="J73" s="1097" t="s">
        <v>491</v>
      </c>
      <c r="K73" s="1097" t="s">
        <v>12821</v>
      </c>
      <c r="N73" s="1098">
        <v>45209</v>
      </c>
      <c r="O73" s="1098">
        <v>45329</v>
      </c>
      <c r="P73" s="1104" t="s">
        <v>13682</v>
      </c>
      <c r="Q73" s="1097" t="str">
        <f>VLOOKUP(G73,'GEMS ID'!C:G,2,0)</f>
        <v>WSKD01</v>
      </c>
      <c r="R73" s="1097">
        <f>VLOOKUP(G73,'GEMS ID'!C:G,5,0)</f>
        <v>43614</v>
      </c>
      <c r="S73" s="47">
        <v>45209</v>
      </c>
    </row>
    <row r="74" spans="1:19">
      <c r="B74">
        <v>66</v>
      </c>
      <c r="C74" s="1052" t="s">
        <v>13789</v>
      </c>
      <c r="D74" s="1052" t="s">
        <v>2634</v>
      </c>
      <c r="E74" s="1052" t="str">
        <f>VLOOKUP(C74,'CPA LIST'!H:I,2,0)</f>
        <v>TMCA/232286</v>
      </c>
      <c r="F74" s="1052" t="s">
        <v>13791</v>
      </c>
      <c r="G74" s="1052" t="s">
        <v>52</v>
      </c>
      <c r="H74" s="1097" t="s">
        <v>6359</v>
      </c>
      <c r="J74" s="1097" t="s">
        <v>499</v>
      </c>
      <c r="K74" s="1097" t="s">
        <v>13437</v>
      </c>
      <c r="N74" s="1098">
        <v>45209</v>
      </c>
      <c r="O74" s="1098">
        <v>45329</v>
      </c>
      <c r="P74" s="1104" t="s">
        <v>13487</v>
      </c>
      <c r="Q74" s="1097" t="str">
        <f>VLOOKUP(G74,'GEMS ID'!C:G,2,0)</f>
        <v>WSST01</v>
      </c>
      <c r="R74" s="1097">
        <f>VLOOKUP(G74,'GEMS ID'!C:G,5,0)</f>
        <v>2437</v>
      </c>
      <c r="S74" s="47">
        <v>45209</v>
      </c>
    </row>
    <row r="75" spans="1:19">
      <c r="B75">
        <v>67</v>
      </c>
      <c r="C75" s="1052" t="s">
        <v>14086</v>
      </c>
      <c r="D75" s="1052" t="s">
        <v>2634</v>
      </c>
      <c r="E75" s="1052" t="str">
        <f>VLOOKUP(C75,'CPA LIST'!H:I,2,0)</f>
        <v>TMCA/232273</v>
      </c>
      <c r="F75" s="1052" t="s">
        <v>18206</v>
      </c>
      <c r="G75" s="1052" t="s">
        <v>1701</v>
      </c>
      <c r="H75" s="1097" t="s">
        <v>10127</v>
      </c>
      <c r="J75" s="1097" t="s">
        <v>512</v>
      </c>
      <c r="K75" s="1097" t="s">
        <v>12821</v>
      </c>
      <c r="N75" s="1098">
        <v>45209</v>
      </c>
      <c r="O75" s="1098">
        <v>45329</v>
      </c>
      <c r="P75" s="1104"/>
      <c r="Q75" s="1097" t="str">
        <f>VLOOKUP(G75,'GEMS ID'!C:G,2,0)</f>
        <v>WSKL01</v>
      </c>
      <c r="R75" s="1097">
        <f>VLOOKUP(G75,'GEMS ID'!C:G,5,0)</f>
        <v>18514</v>
      </c>
      <c r="S75" s="47">
        <v>45209</v>
      </c>
    </row>
    <row r="76" spans="1:19">
      <c r="B76">
        <v>68</v>
      </c>
      <c r="C76" s="1052" t="s">
        <v>13793</v>
      </c>
      <c r="D76" s="1052" t="s">
        <v>2634</v>
      </c>
      <c r="E76" s="1052" t="str">
        <f>VLOOKUP(C76,'CPA LIST'!H:I,2,0)</f>
        <v>TMCA/232280</v>
      </c>
      <c r="F76" s="1052" t="s">
        <v>13795</v>
      </c>
      <c r="G76" s="1052" t="s">
        <v>1701</v>
      </c>
      <c r="H76" s="1097" t="s">
        <v>13796</v>
      </c>
      <c r="J76" s="1097" t="s">
        <v>491</v>
      </c>
      <c r="K76" s="1097" t="s">
        <v>13437</v>
      </c>
      <c r="N76" s="1098">
        <v>45209</v>
      </c>
      <c r="O76" s="1098">
        <v>45329</v>
      </c>
      <c r="P76" s="1104">
        <v>45057</v>
      </c>
      <c r="Q76" s="1097" t="str">
        <f>VLOOKUP(G76,'GEMS ID'!C:G,2,0)</f>
        <v>WSKL01</v>
      </c>
      <c r="R76" s="1097">
        <f>VLOOKUP(G76,'GEMS ID'!C:G,5,0)</f>
        <v>18514</v>
      </c>
      <c r="S76" s="47">
        <v>45209</v>
      </c>
    </row>
    <row r="77" spans="1:19">
      <c r="B77">
        <v>69</v>
      </c>
      <c r="C77" s="1052" t="s">
        <v>13802</v>
      </c>
      <c r="D77" s="1052" t="s">
        <v>2634</v>
      </c>
      <c r="E77" s="1052" t="str">
        <f>VLOOKUP(C77,'CPA LIST'!H:I,2,0)</f>
        <v>TMNA/233203</v>
      </c>
      <c r="F77" s="1052" t="s">
        <v>13804</v>
      </c>
      <c r="G77" s="1052" t="s">
        <v>1252</v>
      </c>
      <c r="H77" s="1097" t="s">
        <v>6567</v>
      </c>
      <c r="J77" s="1097" t="s">
        <v>491</v>
      </c>
      <c r="K77" s="1097" t="s">
        <v>12821</v>
      </c>
      <c r="N77" s="1098">
        <v>45209</v>
      </c>
      <c r="O77" s="1098">
        <v>45329</v>
      </c>
      <c r="P77" s="1104">
        <v>45149</v>
      </c>
      <c r="Q77" s="1097" t="str">
        <f>VLOOKUP(G77,'GEMS ID'!C:G,2,0)</f>
        <v>WSKD01</v>
      </c>
      <c r="R77" s="1097">
        <f>VLOOKUP(G77,'GEMS ID'!C:G,5,0)</f>
        <v>43614</v>
      </c>
      <c r="S77" s="47">
        <v>45209</v>
      </c>
    </row>
    <row r="78" spans="1:19">
      <c r="A78" s="1054"/>
      <c r="B78">
        <v>70</v>
      </c>
      <c r="C78" s="1016" t="s">
        <v>14427</v>
      </c>
      <c r="D78" s="1016" t="s">
        <v>2634</v>
      </c>
      <c r="E78" s="1052" t="e">
        <f>VLOOKUP(C78,'CPA LIST'!H:I,2,0)</f>
        <v>#N/A</v>
      </c>
      <c r="F78" s="1016" t="s">
        <v>14428</v>
      </c>
      <c r="G78" s="1052" t="str">
        <f>VLOOKUP(C78,SPHERE!C:CC,26,0)</f>
        <v>JS</v>
      </c>
      <c r="H78" t="str">
        <f>VLOOKUP(C78,SPHERE!C:CC,27,0)</f>
        <v>SC</v>
      </c>
      <c r="J78" t="str">
        <f>VLOOKUP(C78,SPHERE!C:CC,12,0)</f>
        <v>CP/SP</v>
      </c>
      <c r="K78" t="str">
        <f>VLOOKUP(C78,SPHERE!C:CC,34,0)</f>
        <v>TM MEB</v>
      </c>
      <c r="N78" s="47">
        <v>45270</v>
      </c>
      <c r="O78" s="47">
        <f>N78+120</f>
        <v>45390</v>
      </c>
      <c r="P78" s="1102">
        <f>VLOOKUP(C78,SPHERE!C:CC,17,0)</f>
        <v>45245</v>
      </c>
      <c r="Q78" s="1097" t="str">
        <f>VLOOKUP(G78,'GEMS ID'!C:G,2,0)</f>
        <v>WSJH01</v>
      </c>
      <c r="R78" s="1097">
        <f>VLOOKUP(G78,'GEMS ID'!C:G,5,0)</f>
        <v>1537</v>
      </c>
      <c r="S78" s="1102">
        <v>45211</v>
      </c>
    </row>
    <row r="79" spans="1:19">
      <c r="B79">
        <v>71</v>
      </c>
      <c r="C79" s="1016" t="s">
        <v>13540</v>
      </c>
      <c r="D79" s="1016" t="s">
        <v>2634</v>
      </c>
      <c r="E79" s="1052" t="e">
        <f>VLOOKUP(C79,'CPA LIST'!H:I,2,0)</f>
        <v>#N/A</v>
      </c>
      <c r="F79" s="1016" t="s">
        <v>13541</v>
      </c>
      <c r="G79" s="1052" t="str">
        <f>VLOOKUP(C79,SPHERE!C:CC,26,0)</f>
        <v>TRG</v>
      </c>
      <c r="H79" t="str">
        <f>VLOOKUP(C79,SPHERE!C:CC,27,0)</f>
        <v>TG</v>
      </c>
      <c r="J79" t="str">
        <f>VLOOKUP(C79,SPHERE!C:CC,12,0)</f>
        <v>1GOV</v>
      </c>
      <c r="K79" t="str">
        <f>VLOOKUP(C79,SPHERE!C:CC,34,0)</f>
        <v>TM ONE</v>
      </c>
      <c r="N79" s="47">
        <v>45270</v>
      </c>
      <c r="O79" s="47">
        <f>N79+120</f>
        <v>45390</v>
      </c>
      <c r="P79" s="1102">
        <f>VLOOKUP(C79,SPHERE!C:CC,17,0)</f>
        <v>45234</v>
      </c>
      <c r="Q79" s="1097" t="str">
        <f>VLOOKUP(G79,'GEMS ID'!C:G,2,0)</f>
        <v>WSDT01</v>
      </c>
      <c r="R79" s="1097">
        <f>VLOOKUP(G79,'GEMS ID'!C:G,5,0)</f>
        <v>13363</v>
      </c>
      <c r="S79" s="1102">
        <v>45211</v>
      </c>
    </row>
    <row r="80" spans="1:19">
      <c r="B80">
        <v>72</v>
      </c>
      <c r="C80" s="1016" t="s">
        <v>13538</v>
      </c>
      <c r="D80" s="1016" t="s">
        <v>2634</v>
      </c>
      <c r="E80" s="1052" t="e">
        <f>VLOOKUP(C80,'CPA LIST'!H:I,2,0)</f>
        <v>#N/A</v>
      </c>
      <c r="F80" s="1016" t="s">
        <v>13539</v>
      </c>
      <c r="G80" s="1052" t="str">
        <f>VLOOKUP(C80,SPHERE!C:CC,26,0)</f>
        <v>KG/SB</v>
      </c>
      <c r="H80" t="str">
        <f>VLOOKUP(C80,SPHERE!C:CC,27,0)</f>
        <v>PNN</v>
      </c>
      <c r="J80" t="str">
        <f>VLOOKUP(C80,SPHERE!C:CC,12,0)</f>
        <v>1GOV</v>
      </c>
      <c r="K80" t="str">
        <f>VLOOKUP(C80,SPHERE!C:CC,34,0)</f>
        <v>TM ONE</v>
      </c>
      <c r="N80" s="47">
        <v>45270</v>
      </c>
      <c r="O80" s="47">
        <f>N80+120</f>
        <v>45390</v>
      </c>
      <c r="P80" s="1102">
        <f>VLOOKUP(C80,SPHERE!C:CC,17,0)</f>
        <v>45234</v>
      </c>
      <c r="Q80" s="1097" t="str">
        <f>VLOOKUP(G80,'GEMS ID'!C:G,2,0)</f>
        <v>WRQG01</v>
      </c>
      <c r="R80" s="1097">
        <f>VLOOKUP(G80,'GEMS ID'!C:G,5,0)</f>
        <v>20164</v>
      </c>
      <c r="S80" s="1102">
        <v>45211</v>
      </c>
    </row>
    <row r="81" spans="2:19">
      <c r="B81">
        <v>73</v>
      </c>
      <c r="C81" s="1016" t="s">
        <v>13524</v>
      </c>
      <c r="D81" s="1016" t="s">
        <v>2634</v>
      </c>
      <c r="E81" s="1052" t="e">
        <f>VLOOKUP(C81,'CPA LIST'!H:I,2,0)</f>
        <v>#N/A</v>
      </c>
      <c r="F81" s="1016" t="s">
        <v>13525</v>
      </c>
      <c r="G81" s="1052" t="str">
        <f>VLOOKUP(C81,SPHERE!C:CC,26,0)</f>
        <v>TRG</v>
      </c>
      <c r="H81" t="str">
        <f>VLOOKUP(C81,SPHERE!C:CC,27,0)</f>
        <v>TG</v>
      </c>
      <c r="J81" t="str">
        <f>VLOOKUP(C81,SPHERE!C:CC,12,0)</f>
        <v>1GOV</v>
      </c>
      <c r="K81" t="str">
        <f>VLOOKUP(C81,SPHERE!C:CC,34,0)</f>
        <v>TM ONE</v>
      </c>
      <c r="N81" s="47">
        <v>45270</v>
      </c>
      <c r="O81" s="47">
        <f>N81+120</f>
        <v>45390</v>
      </c>
      <c r="P81" s="1102">
        <f>VLOOKUP(C81,SPHERE!C:CC,17,0)</f>
        <v>45234</v>
      </c>
      <c r="Q81" s="1097" t="str">
        <f>VLOOKUP(G81,'GEMS ID'!C:G,2,0)</f>
        <v>WSDT01</v>
      </c>
      <c r="R81" s="1097">
        <f>VLOOKUP(G81,'GEMS ID'!C:G,5,0)</f>
        <v>13363</v>
      </c>
      <c r="S81" s="1102">
        <v>45211</v>
      </c>
    </row>
    <row r="82" spans="2:19">
      <c r="B82">
        <v>74</v>
      </c>
      <c r="C82" s="1016" t="s">
        <v>13780</v>
      </c>
      <c r="D82" s="1016" t="s">
        <v>2634</v>
      </c>
      <c r="E82" s="1052" t="e">
        <f>VLOOKUP(C82,'CPA LIST'!H:I,2,0)</f>
        <v>#N/A</v>
      </c>
      <c r="F82" s="1016" t="s">
        <v>13782</v>
      </c>
      <c r="G82" s="1052" t="str">
        <f>VLOOKUP(C82,SPHERE!C:CC,26,0)</f>
        <v>JU</v>
      </c>
      <c r="H82" t="str">
        <f>VLOOKUP(C82,SPHERE!C:CC,27,0)</f>
        <v>TQ</v>
      </c>
      <c r="J82" t="str">
        <f>VLOOKUP(C82,SPHERE!C:CC,12,0)</f>
        <v>NRP CP</v>
      </c>
      <c r="K82" t="str">
        <f>VLOOKUP(C82,SPHERE!C:CC,34,0)</f>
        <v>TM ONE</v>
      </c>
      <c r="N82" s="47">
        <v>45270</v>
      </c>
      <c r="O82" s="47">
        <f>N82+120</f>
        <v>45390</v>
      </c>
      <c r="P82" s="1102">
        <f>VLOOKUP(C82,SPHERE!C:CC,17,0)</f>
        <v>45216</v>
      </c>
      <c r="Q82" s="1097" t="str">
        <f>VLOOKUP(G82,'GEMS ID'!C:G,2,0)</f>
        <v>WSJH01</v>
      </c>
      <c r="R82" s="1097">
        <f>VLOOKUP(G82,'GEMS ID'!C:G,5,0)</f>
        <v>2289</v>
      </c>
      <c r="S82" s="1102">
        <v>45211</v>
      </c>
    </row>
    <row r="83" spans="2:19">
      <c r="B83">
        <v>75</v>
      </c>
      <c r="C83" s="1016" t="s">
        <v>14458</v>
      </c>
      <c r="D83" s="1016" t="s">
        <v>2634</v>
      </c>
      <c r="E83" s="1052" t="e">
        <f>VLOOKUP(C83,'CPA LIST'!H:I,2,0)</f>
        <v>#N/A</v>
      </c>
      <c r="F83" s="1016" t="s">
        <v>14459</v>
      </c>
      <c r="G83" s="1052" t="str">
        <f>VLOOKUP(C83,SPHERE!C:CC,26,0)</f>
        <v>JU</v>
      </c>
      <c r="H83" t="str">
        <f>VLOOKUP(C83,SPHERE!C:CC,27,0)</f>
        <v>TGK</v>
      </c>
      <c r="J83" t="str">
        <f>VLOOKUP(C83,SPHERE!C:CC,12,0)</f>
        <v>NRP CP</v>
      </c>
      <c r="K83" t="str">
        <f>VLOOKUP(C83,SPHERE!C:CC,34,0)</f>
        <v>TM ONE</v>
      </c>
      <c r="N83" s="47">
        <v>45270</v>
      </c>
      <c r="O83" s="47">
        <f>N83+120</f>
        <v>45390</v>
      </c>
      <c r="P83" s="1102">
        <f>VLOOKUP(C83,SPHERE!C:CC,17,0)</f>
        <v>45238</v>
      </c>
      <c r="Q83" s="1097" t="str">
        <f>VLOOKUP(G83,'GEMS ID'!C:G,2,0)</f>
        <v>WSJH01</v>
      </c>
      <c r="R83" s="1097">
        <f>VLOOKUP(G83,'GEMS ID'!C:G,5,0)</f>
        <v>2289</v>
      </c>
      <c r="S83" s="1102">
        <v>45211</v>
      </c>
    </row>
    <row r="84" spans="2:19">
      <c r="B84">
        <v>76</v>
      </c>
      <c r="C84" s="1016" t="s">
        <v>14172</v>
      </c>
      <c r="D84" s="1016" t="s">
        <v>2634</v>
      </c>
      <c r="E84" s="1052" t="e">
        <f>VLOOKUP(C84,'CPA LIST'!H:I,2,0)</f>
        <v>#N/A</v>
      </c>
      <c r="F84" s="1016" t="s">
        <v>15826</v>
      </c>
      <c r="G84" s="1052" t="str">
        <f>VLOOKUP(C84,SPHERE!C:CC,26,0)</f>
        <v>MR/BIN</v>
      </c>
      <c r="H84" t="str">
        <f>VLOOKUP(C84,SPHERE!C:CC,27,0)</f>
        <v>BTU</v>
      </c>
      <c r="J84" t="str">
        <f>VLOOKUP(C84,SPHERE!C:CC,12,0)</f>
        <v>SP (INFRA MODEL)</v>
      </c>
      <c r="K84" t="str">
        <f>VLOOKUP(C84,SPHERE!C:CC,34,0)</f>
        <v>TM ONE</v>
      </c>
      <c r="N84" s="47">
        <v>45270</v>
      </c>
      <c r="O84" s="47">
        <f>N84+120</f>
        <v>45390</v>
      </c>
      <c r="P84" s="1102">
        <f>VLOOKUP(C84,SPHERE!C:CC,17,0)</f>
        <v>45299</v>
      </c>
      <c r="Q84" s="1097" t="str">
        <f>VLOOKUP(G84,'GEMS ID'!C:G,2,0)</f>
        <v>WRQG01</v>
      </c>
      <c r="R84" s="1097">
        <f>VLOOKUP(G84,'GEMS ID'!C:G,5,0)</f>
        <v>20164</v>
      </c>
      <c r="S84" s="1102">
        <v>45211</v>
      </c>
    </row>
    <row r="85" spans="2:19">
      <c r="B85">
        <v>77</v>
      </c>
      <c r="C85" s="1016" t="s">
        <v>14464</v>
      </c>
      <c r="D85" s="1016" t="s">
        <v>2634</v>
      </c>
      <c r="E85" s="1052" t="e">
        <f>VLOOKUP(C85,'CPA LIST'!H:I,2,0)</f>
        <v>#N/A</v>
      </c>
      <c r="F85" s="1016" t="s">
        <v>14465</v>
      </c>
      <c r="G85" s="1052" t="str">
        <f>VLOOKUP(C85,SPHERE!C:CC,26,0)</f>
        <v>PRK</v>
      </c>
      <c r="H85" t="str">
        <f>VLOOKUP(C85,SPHERE!C:CC,27,0)</f>
        <v>SW</v>
      </c>
      <c r="J85" t="str">
        <f>VLOOKUP(C85,SPHERE!C:CC,12,0)</f>
        <v>NRP Unifi</v>
      </c>
      <c r="K85" t="str">
        <f>VLOOKUP(C85,SPHERE!C:CC,34,0)</f>
        <v>TM MEB</v>
      </c>
      <c r="N85" s="47">
        <v>45270</v>
      </c>
      <c r="O85" s="47">
        <f>N85+120</f>
        <v>45390</v>
      </c>
      <c r="P85" s="1102">
        <f>VLOOKUP(C85,SPHERE!C:CC,17,0)</f>
        <v>45239</v>
      </c>
      <c r="Q85" s="1097" t="str">
        <f>VLOOKUP(G85,'GEMS ID'!C:G,2,0)</f>
        <v>WSAA01</v>
      </c>
      <c r="R85" s="1097">
        <f>VLOOKUP(G85,'GEMS ID'!C:G,5,0)</f>
        <v>2119</v>
      </c>
      <c r="S85" s="1102">
        <v>45211</v>
      </c>
    </row>
    <row r="86" spans="2:19">
      <c r="B86">
        <v>78</v>
      </c>
      <c r="C86" s="1016" t="s">
        <v>14468</v>
      </c>
      <c r="D86" s="1016" t="s">
        <v>2634</v>
      </c>
      <c r="E86" s="1052" t="e">
        <f>VLOOKUP(C86,'CPA LIST'!H:I,2,0)</f>
        <v>#N/A</v>
      </c>
      <c r="F86" s="1016" t="s">
        <v>14471</v>
      </c>
      <c r="G86" s="1052" t="str">
        <f>VLOOKUP(C86,SPHERE!C:CC,26,0)</f>
        <v>PRK</v>
      </c>
      <c r="H86" t="str">
        <f>VLOOKUP(C86,SPHERE!C:CC,27,0)</f>
        <v>BV</v>
      </c>
      <c r="J86" t="str">
        <f>VLOOKUP(C86,SPHERE!C:CC,12,0)</f>
        <v>NRP Unifi</v>
      </c>
      <c r="K86" t="str">
        <f>VLOOKUP(C86,SPHERE!C:CC,34,0)</f>
        <v>TM MEB</v>
      </c>
      <c r="N86" s="47">
        <v>45270</v>
      </c>
      <c r="O86" s="47">
        <f>N86+120</f>
        <v>45390</v>
      </c>
      <c r="P86" s="1102">
        <f>VLOOKUP(C86,SPHERE!C:CC,17,0)</f>
        <v>45239</v>
      </c>
      <c r="Q86" s="1097" t="str">
        <f>VLOOKUP(G86,'GEMS ID'!C:G,2,0)</f>
        <v>WSAA01</v>
      </c>
      <c r="R86" s="1097">
        <f>VLOOKUP(G86,'GEMS ID'!C:G,5,0)</f>
        <v>2119</v>
      </c>
      <c r="S86" s="1102">
        <v>45211</v>
      </c>
    </row>
    <row r="87" spans="2:19">
      <c r="B87">
        <v>79</v>
      </c>
      <c r="C87" s="1016" t="s">
        <v>14473</v>
      </c>
      <c r="D87" s="1016" t="s">
        <v>2634</v>
      </c>
      <c r="E87" s="1052" t="e">
        <f>VLOOKUP(C87,'CPA LIST'!H:I,2,0)</f>
        <v>#N/A</v>
      </c>
      <c r="F87" s="1016" t="s">
        <v>14474</v>
      </c>
      <c r="G87" s="1052" t="str">
        <f>VLOOKUP(C87,SPHERE!C:CC,26,0)</f>
        <v>PRK</v>
      </c>
      <c r="H87" t="str">
        <f>VLOOKUP(C87,SPHERE!C:CC,27,0)</f>
        <v>CTK</v>
      </c>
      <c r="J87" t="str">
        <f>VLOOKUP(C87,SPHERE!C:CC,12,0)</f>
        <v>NRP</v>
      </c>
      <c r="K87" t="str">
        <f>VLOOKUP(C87,SPHERE!C:CC,34,0)</f>
        <v>TM MEB</v>
      </c>
      <c r="N87" s="47">
        <v>45270</v>
      </c>
      <c r="O87" s="47">
        <f>N87+120</f>
        <v>45390</v>
      </c>
      <c r="P87" s="1102">
        <f>VLOOKUP(C87,SPHERE!C:CC,17,0)</f>
        <v>45239</v>
      </c>
      <c r="Q87" s="1097" t="str">
        <f>VLOOKUP(G87,'GEMS ID'!C:G,2,0)</f>
        <v>WSAA01</v>
      </c>
      <c r="R87" s="1097">
        <f>VLOOKUP(G87,'GEMS ID'!C:G,5,0)</f>
        <v>2119</v>
      </c>
      <c r="S87" s="1102">
        <v>45211</v>
      </c>
    </row>
    <row r="88" spans="2:19">
      <c r="B88">
        <v>80</v>
      </c>
      <c r="C88" s="1016" t="s">
        <v>14080</v>
      </c>
      <c r="D88" s="1016" t="s">
        <v>2634</v>
      </c>
      <c r="E88" s="1052" t="e">
        <f>VLOOKUP(C88,'CPA LIST'!H:I,2,0)</f>
        <v>#N/A</v>
      </c>
      <c r="F88" s="1016" t="s">
        <v>15959</v>
      </c>
      <c r="G88" s="1052" t="str">
        <f>VLOOKUP(C88,SPHERE!C:CC,26,0)</f>
        <v>MK</v>
      </c>
      <c r="H88" t="str">
        <f>VLOOKUP(C88,SPHERE!C:CC,27,0)</f>
        <v>MC</v>
      </c>
      <c r="J88" t="str">
        <f>VLOOKUP(C88,SPHERE!C:CC,12,0)</f>
        <v>NRP Unifi</v>
      </c>
      <c r="K88" t="str">
        <f>VLOOKUP(C88,SPHERE!C:CC,34,0)</f>
        <v>TM ONE</v>
      </c>
      <c r="N88" s="47">
        <v>45270</v>
      </c>
      <c r="O88" s="47">
        <f>N88+120</f>
        <v>45390</v>
      </c>
      <c r="P88" s="1102">
        <f>VLOOKUP(C88,SPHERE!C:CC,17,0)</f>
        <v>45238</v>
      </c>
      <c r="Q88" s="1097" t="str">
        <f>VLOOKUP(G88,'GEMS ID'!C:G,2,0)</f>
        <v>WSMN01</v>
      </c>
      <c r="R88" s="1097">
        <f>VLOOKUP(G88,'GEMS ID'!C:G,5,0)</f>
        <v>1354</v>
      </c>
      <c r="S88" s="1102">
        <v>45211</v>
      </c>
    </row>
    <row r="89" spans="2:19">
      <c r="B89">
        <v>81</v>
      </c>
      <c r="C89" s="1016" t="s">
        <v>13773</v>
      </c>
      <c r="D89" s="1016" t="s">
        <v>2634</v>
      </c>
      <c r="E89" s="1052" t="e">
        <f>VLOOKUP(C89,'CPA LIST'!H:I,2,0)</f>
        <v>#N/A</v>
      </c>
      <c r="F89" s="1016" t="s">
        <v>13774</v>
      </c>
      <c r="G89" s="1052" t="str">
        <f>VLOOKUP(C89,SPHERE!C:CC,26,0)</f>
        <v>ST</v>
      </c>
      <c r="H89" t="str">
        <f>VLOOKUP(C89,SPHERE!C:CC,27,0)</f>
        <v>SGB</v>
      </c>
      <c r="J89" t="str">
        <f>VLOOKUP(C89,SPHERE!C:CC,12,0)</f>
        <v>NRP Unifi</v>
      </c>
      <c r="K89" t="str">
        <f>VLOOKUP(C89,SPHERE!C:CC,34,0)</f>
        <v>TM ONE</v>
      </c>
      <c r="N89" s="47">
        <v>45270</v>
      </c>
      <c r="O89" s="47">
        <f>N89+120</f>
        <v>45390</v>
      </c>
      <c r="P89" s="1102">
        <f>VLOOKUP(C89,SPHERE!C:CC,17,0)</f>
        <v>45218</v>
      </c>
      <c r="Q89" s="1097" t="str">
        <f>VLOOKUP(G89,'GEMS ID'!C:G,2,0)</f>
        <v>WSST01</v>
      </c>
      <c r="R89" s="1097">
        <f>VLOOKUP(G89,'GEMS ID'!C:G,5,0)</f>
        <v>2437</v>
      </c>
      <c r="S89" s="1102">
        <v>45211</v>
      </c>
    </row>
    <row r="90" spans="2:19">
      <c r="B90">
        <v>82</v>
      </c>
      <c r="C90" s="1016" t="s">
        <v>14480</v>
      </c>
      <c r="D90" s="1016" t="s">
        <v>2634</v>
      </c>
      <c r="E90" s="1052" t="e">
        <f>VLOOKUP(C90,'CPA LIST'!H:I,2,0)</f>
        <v>#N/A</v>
      </c>
      <c r="F90" s="1016" t="s">
        <v>14482</v>
      </c>
      <c r="G90" s="1052" t="str">
        <f>VLOOKUP(C90,SPHERE!C:CC,26,0)</f>
        <v>PRK</v>
      </c>
      <c r="H90" t="str">
        <f>VLOOKUP(C90,SPHERE!C:CC,27,0)</f>
        <v>IP</v>
      </c>
      <c r="J90" t="str">
        <f>VLOOKUP(C90,SPHERE!C:CC,12,0)</f>
        <v>NRP</v>
      </c>
      <c r="K90" t="str">
        <f>VLOOKUP(C90,SPHERE!C:CC,34,0)</f>
        <v>TM ONE</v>
      </c>
      <c r="N90" s="47">
        <v>45270</v>
      </c>
      <c r="O90" s="47">
        <f>N90+120</f>
        <v>45390</v>
      </c>
      <c r="P90" s="1102">
        <f>VLOOKUP(C90,SPHERE!C:CC,17,0)</f>
        <v>45254</v>
      </c>
      <c r="Q90" s="1097" t="str">
        <f>VLOOKUP(G90,'GEMS ID'!C:G,2,0)</f>
        <v>WSAA01</v>
      </c>
      <c r="R90" s="1097">
        <f>VLOOKUP(G90,'GEMS ID'!C:G,5,0)</f>
        <v>2119</v>
      </c>
      <c r="S90" s="1102">
        <v>45211</v>
      </c>
    </row>
    <row r="91" spans="2:19">
      <c r="B91">
        <v>83</v>
      </c>
      <c r="C91" s="1016" t="s">
        <v>14483</v>
      </c>
      <c r="D91" s="1016" t="s">
        <v>2634</v>
      </c>
      <c r="E91" s="1052" t="e">
        <f>VLOOKUP(C91,'CPA LIST'!H:I,2,0)</f>
        <v>#N/A</v>
      </c>
      <c r="F91" s="1016" t="s">
        <v>14484</v>
      </c>
      <c r="G91" s="1052" t="str">
        <f>VLOOKUP(C91,SPHERE!C:CC,26,0)</f>
        <v>TRG</v>
      </c>
      <c r="H91" t="str">
        <f>VLOOKUP(C91,SPHERE!C:CC,27,0)</f>
        <v>KRA</v>
      </c>
      <c r="J91" t="str">
        <f>VLOOKUP(C91,SPHERE!C:CC,12,0)</f>
        <v>NRP</v>
      </c>
      <c r="K91" t="str">
        <f>VLOOKUP(C91,SPHERE!C:CC,34,0)</f>
        <v>TM ONE</v>
      </c>
      <c r="N91" s="47">
        <v>45270</v>
      </c>
      <c r="O91" s="47">
        <f>N91+120</f>
        <v>45390</v>
      </c>
      <c r="P91" s="1102">
        <f>VLOOKUP(C91,SPHERE!C:CC,17,0)</f>
        <v>45254</v>
      </c>
      <c r="Q91" s="1097" t="str">
        <f>VLOOKUP(G91,'GEMS ID'!C:G,2,0)</f>
        <v>WSDT01</v>
      </c>
      <c r="R91" s="1097">
        <f>VLOOKUP(G91,'GEMS ID'!C:G,5,0)</f>
        <v>13363</v>
      </c>
      <c r="S91" s="1102">
        <v>45211</v>
      </c>
    </row>
    <row r="92" spans="2:19">
      <c r="B92">
        <v>84</v>
      </c>
      <c r="C92" s="1016" t="s">
        <v>13741</v>
      </c>
      <c r="D92" s="1016" t="s">
        <v>2634</v>
      </c>
      <c r="E92" s="1052" t="e">
        <f>VLOOKUP(C92,'CPA LIST'!H:I,2,0)</f>
        <v>#N/A</v>
      </c>
      <c r="F92" s="1016" t="s">
        <v>13742</v>
      </c>
      <c r="G92" s="1052" t="str">
        <f>VLOOKUP(C92,SPHERE!C:CC,26,0)</f>
        <v>KK/PB/LB</v>
      </c>
      <c r="H92" t="str">
        <f>VLOOKUP(C92,SPHERE!C:CC,27,0)</f>
        <v>LBN</v>
      </c>
      <c r="J92" t="str">
        <f>VLOOKUP(C92,SPHERE!C:CC,12,0)</f>
        <v>NRP Unifi</v>
      </c>
      <c r="K92" t="str">
        <f>VLOOKUP(C92,SPHERE!C:CC,34,0)</f>
        <v>TM ONE</v>
      </c>
      <c r="N92" s="47">
        <v>45270</v>
      </c>
      <c r="O92" s="47">
        <f>N92+120</f>
        <v>45390</v>
      </c>
      <c r="P92" s="1102">
        <f>VLOOKUP(C92,SPHERE!C:CC,17,0)</f>
        <v>45219</v>
      </c>
      <c r="Q92" s="1097" t="str">
        <f>VLOOKUP(G92,'GEMS ID'!C:G,2,0)</f>
        <v>WRGG01</v>
      </c>
      <c r="R92" s="1097">
        <f>VLOOKUP(G92,'GEMS ID'!C:G,5,0)</f>
        <v>17704</v>
      </c>
      <c r="S92" s="1102">
        <v>45211</v>
      </c>
    </row>
    <row r="93" spans="2:19">
      <c r="B93">
        <v>85</v>
      </c>
      <c r="C93" s="1016" t="s">
        <v>13739</v>
      </c>
      <c r="D93" s="1016" t="s">
        <v>2634</v>
      </c>
      <c r="E93" s="1052" t="e">
        <f>VLOOKUP(C93,'CPA LIST'!H:I,2,0)</f>
        <v>#N/A</v>
      </c>
      <c r="F93" s="1016" t="s">
        <v>13740</v>
      </c>
      <c r="G93" s="1052" t="str">
        <f>VLOOKUP(C93,SPHERE!C:CC,26,0)</f>
        <v>KEL</v>
      </c>
      <c r="H93" t="str">
        <f>VLOOKUP(C93,SPHERE!C:CC,27,0)</f>
        <v>KUK</v>
      </c>
      <c r="J93" t="str">
        <f>VLOOKUP(C93,SPHERE!C:CC,12,0)</f>
        <v>NRP Unifi</v>
      </c>
      <c r="K93" t="str">
        <f>VLOOKUP(C93,SPHERE!C:CC,34,0)</f>
        <v>TM ONE</v>
      </c>
      <c r="N93" s="47">
        <v>45270</v>
      </c>
      <c r="O93" s="47">
        <f>N93+120</f>
        <v>45390</v>
      </c>
      <c r="P93" s="1102">
        <f>VLOOKUP(C93,SPHERE!C:CC,17,0)</f>
        <v>45219</v>
      </c>
      <c r="Q93" s="1097" t="str">
        <f>VLOOKUP(G93,'GEMS ID'!C:G,2,0)</f>
        <v>WSDT01</v>
      </c>
      <c r="R93" s="1097">
        <f>VLOOKUP(G93,'GEMS ID'!C:G,5,0)</f>
        <v>18035</v>
      </c>
      <c r="S93" s="1102">
        <v>45211</v>
      </c>
    </row>
    <row r="94" spans="2:19">
      <c r="B94">
        <v>86</v>
      </c>
      <c r="C94" s="1016" t="s">
        <v>14219</v>
      </c>
      <c r="D94" s="1016" t="s">
        <v>2634</v>
      </c>
      <c r="E94" s="1052" t="e">
        <f>VLOOKUP(C94,'CPA LIST'!H:I,2,0)</f>
        <v>#N/A</v>
      </c>
      <c r="F94" s="1016" t="s">
        <v>16130</v>
      </c>
      <c r="G94" s="1052" t="str">
        <f>VLOOKUP(C94,SPHERE!C:CC,26,0)</f>
        <v>TWU/SKN</v>
      </c>
      <c r="H94" t="str">
        <f>VLOOKUP(C94,SPHERE!C:CC,27,0)</f>
        <v>ERA</v>
      </c>
      <c r="J94" t="str">
        <f>VLOOKUP(C94,SPHERE!C:CC,12,0)</f>
        <v>NRP Unifi</v>
      </c>
      <c r="K94" t="str">
        <f>VLOOKUP(C94,SPHERE!C:CC,34,0)</f>
        <v>TM ONE</v>
      </c>
      <c r="N94" s="47">
        <v>45270</v>
      </c>
      <c r="O94" s="47">
        <f>N94+120</f>
        <v>45390</v>
      </c>
      <c r="P94" s="1102">
        <f>VLOOKUP(C94,SPHERE!C:CC,17,0)</f>
        <v>45239</v>
      </c>
      <c r="Q94" s="1097" t="str">
        <f>VLOOKUP(G94,'GEMS ID'!C:G,2,0)</f>
        <v>WRGG01</v>
      </c>
      <c r="R94" s="1097">
        <f>VLOOKUP(G94,'GEMS ID'!C:G,5,0)</f>
        <v>17704</v>
      </c>
      <c r="S94" s="1102">
        <v>45211</v>
      </c>
    </row>
    <row r="95" spans="2:19">
      <c r="B95">
        <v>87</v>
      </c>
      <c r="C95" s="1016" t="s">
        <v>13683</v>
      </c>
      <c r="D95" s="1016" t="s">
        <v>2634</v>
      </c>
      <c r="E95" s="1052" t="e">
        <f>VLOOKUP(C95,'CPA LIST'!H:I,2,0)</f>
        <v>#N/A</v>
      </c>
      <c r="F95" s="1016" t="s">
        <v>13684</v>
      </c>
      <c r="G95" s="1052" t="str">
        <f>VLOOKUP(C95,SPHERE!C:CC,26,0)</f>
        <v>TWU/SKN</v>
      </c>
      <c r="H95" t="str">
        <f>VLOOKUP(C95,SPHERE!C:CC,27,0)</f>
        <v>LHD</v>
      </c>
      <c r="J95" t="str">
        <f>VLOOKUP(C95,SPHERE!C:CC,12,0)</f>
        <v>NRP</v>
      </c>
      <c r="K95" t="str">
        <f>VLOOKUP(C95,SPHERE!C:CC,34,0)</f>
        <v>TM ONE</v>
      </c>
      <c r="N95" s="47">
        <v>45270</v>
      </c>
      <c r="O95" s="47">
        <f>N95+120</f>
        <v>45390</v>
      </c>
      <c r="P95" s="1102">
        <f>VLOOKUP(C95,SPHERE!C:CC,17,0)</f>
        <v>45262</v>
      </c>
      <c r="Q95" s="1097" t="str">
        <f>VLOOKUP(G95,'GEMS ID'!C:G,2,0)</f>
        <v>WRGG01</v>
      </c>
      <c r="R95" s="1097">
        <f>VLOOKUP(G95,'GEMS ID'!C:G,5,0)</f>
        <v>17704</v>
      </c>
      <c r="S95" s="1102">
        <v>45211</v>
      </c>
    </row>
    <row r="96" spans="2:19">
      <c r="B96">
        <v>88</v>
      </c>
      <c r="C96" s="1016" t="s">
        <v>14171</v>
      </c>
      <c r="D96" s="1016" t="s">
        <v>2634</v>
      </c>
      <c r="E96" s="1052" t="e">
        <f>VLOOKUP(C96,'CPA LIST'!H:I,2,0)</f>
        <v>#N/A</v>
      </c>
      <c r="F96" s="1016" t="s">
        <v>15806</v>
      </c>
      <c r="G96" s="1052" t="str">
        <f>VLOOKUP(C96,SPHERE!C:CC,26,0)</f>
        <v>MK</v>
      </c>
      <c r="H96" t="str">
        <f>VLOOKUP(C96,SPHERE!C:CC,27,0)</f>
        <v>MC</v>
      </c>
      <c r="J96" t="str">
        <f>VLOOKUP(C96,SPHERE!C:CC,12,0)</f>
        <v>NRP</v>
      </c>
      <c r="K96" t="str">
        <f>VLOOKUP(C96,SPHERE!C:CC,34,0)</f>
        <v>TM ONE</v>
      </c>
      <c r="N96" s="47">
        <v>45270</v>
      </c>
      <c r="O96" s="47">
        <f>N96+120</f>
        <v>45390</v>
      </c>
      <c r="P96" s="1102">
        <f>VLOOKUP(C96,SPHERE!C:CC,17,0)</f>
        <v>45254</v>
      </c>
      <c r="Q96" s="1097" t="str">
        <f>VLOOKUP(G96,'GEMS ID'!C:G,2,0)</f>
        <v>WSMN01</v>
      </c>
      <c r="R96" s="1097">
        <f>VLOOKUP(G96,'GEMS ID'!C:G,5,0)</f>
        <v>1354</v>
      </c>
      <c r="S96" s="1102">
        <v>45211</v>
      </c>
    </row>
    <row r="97" spans="2:19">
      <c r="B97">
        <v>89</v>
      </c>
      <c r="C97" s="1016" t="s">
        <v>14198</v>
      </c>
      <c r="D97" s="1016" t="s">
        <v>2634</v>
      </c>
      <c r="E97" s="1052" t="e">
        <f>VLOOKUP(C97,'CPA LIST'!H:I,2,0)</f>
        <v>#N/A</v>
      </c>
      <c r="F97" s="1016" t="s">
        <v>15988</v>
      </c>
      <c r="G97" s="1052" t="str">
        <f>VLOOKUP(C97,SPHERE!C:CC,26,0)</f>
        <v>KK/PB/LB</v>
      </c>
      <c r="H97" t="str">
        <f>VLOOKUP(C97,SPHERE!C:CC,27,0)</f>
        <v>LBN</v>
      </c>
      <c r="J97" t="str">
        <f>VLOOKUP(C97,SPHERE!C:CC,12,0)</f>
        <v>NRP Unifi</v>
      </c>
      <c r="K97" t="str">
        <f>VLOOKUP(C97,SPHERE!C:CC,34,0)</f>
        <v>TM ONE</v>
      </c>
      <c r="N97" s="47">
        <v>45270</v>
      </c>
      <c r="O97" s="47">
        <f>N97+120</f>
        <v>45390</v>
      </c>
      <c r="P97" s="1102">
        <f>VLOOKUP(C97,SPHERE!C:CC,17,0)</f>
        <v>45239</v>
      </c>
      <c r="Q97" s="1097" t="str">
        <f>VLOOKUP(G97,'GEMS ID'!C:G,2,0)</f>
        <v>WRGG01</v>
      </c>
      <c r="R97" s="1097">
        <f>VLOOKUP(G97,'GEMS ID'!C:G,5,0)</f>
        <v>17704</v>
      </c>
      <c r="S97" s="1102">
        <v>45211</v>
      </c>
    </row>
    <row r="98" spans="2:19">
      <c r="B98">
        <v>90</v>
      </c>
      <c r="C98" s="1016" t="s">
        <v>14199</v>
      </c>
      <c r="D98" s="1016" t="s">
        <v>2634</v>
      </c>
      <c r="E98" s="1052" t="e">
        <f>VLOOKUP(C98,'CPA LIST'!H:I,2,0)</f>
        <v>#N/A</v>
      </c>
      <c r="F98" s="1016" t="s">
        <v>18207</v>
      </c>
      <c r="G98" s="1052" t="str">
        <f>VLOOKUP(C98,SPHERE!C:CC,26,0)</f>
        <v>KEL</v>
      </c>
      <c r="H98" t="str">
        <f>VLOOKUP(C98,SPHERE!C:CC,27,0)</f>
        <v>BCK</v>
      </c>
      <c r="J98" t="str">
        <f>VLOOKUP(C98,SPHERE!C:CC,12,0)</f>
        <v>NRP</v>
      </c>
      <c r="K98" t="str">
        <f>VLOOKUP(C98,SPHERE!C:CC,34,0)</f>
        <v>TM ONE</v>
      </c>
      <c r="N98" s="47">
        <v>45270</v>
      </c>
      <c r="O98" s="47">
        <f>N98+120</f>
        <v>45390</v>
      </c>
      <c r="P98" s="1102">
        <f>VLOOKUP(C98,SPHERE!C:CC,17,0)</f>
        <v>45253</v>
      </c>
      <c r="Q98" s="1097" t="str">
        <f>VLOOKUP(G98,'GEMS ID'!C:G,2,0)</f>
        <v>WSDT01</v>
      </c>
      <c r="R98" s="1097">
        <f>VLOOKUP(G98,'GEMS ID'!C:G,5,0)</f>
        <v>18035</v>
      </c>
      <c r="S98" s="1102">
        <v>45211</v>
      </c>
    </row>
    <row r="99" spans="2:19">
      <c r="B99">
        <v>91</v>
      </c>
      <c r="C99" s="1016" t="s">
        <v>14076</v>
      </c>
      <c r="D99" s="1016" t="s">
        <v>2634</v>
      </c>
      <c r="E99" s="1052" t="e">
        <f>VLOOKUP(C99,'CPA LIST'!H:I,2,0)</f>
        <v>#N/A</v>
      </c>
      <c r="F99" s="1016" t="s">
        <v>17251</v>
      </c>
      <c r="G99" s="1052" t="str">
        <f>VLOOKUP(C99,SPHERE!C:CC,26,0)</f>
        <v>JS</v>
      </c>
      <c r="H99" t="str">
        <f>VLOOKUP(C99,SPHERE!C:CC,27,0)</f>
        <v>GH</v>
      </c>
      <c r="J99" t="str">
        <f>VLOOKUP(C99,SPHERE!C:CC,12,0)</f>
        <v>NRP Unifi</v>
      </c>
      <c r="K99" t="str">
        <f>VLOOKUP(C99,SPHERE!C:CC,34,0)</f>
        <v>TM ONE</v>
      </c>
      <c r="N99" s="47">
        <v>45270</v>
      </c>
      <c r="O99" s="47">
        <f>N99+120</f>
        <v>45390</v>
      </c>
      <c r="P99" s="1102">
        <f>VLOOKUP(C99,SPHERE!C:CC,17,0)</f>
        <v>45238</v>
      </c>
      <c r="Q99" s="1097" t="str">
        <f>VLOOKUP(G99,'GEMS ID'!C:G,2,0)</f>
        <v>WSJH01</v>
      </c>
      <c r="R99" s="1097">
        <f>VLOOKUP(G99,'GEMS ID'!C:G,5,0)</f>
        <v>1537</v>
      </c>
      <c r="S99" s="1102">
        <v>45211</v>
      </c>
    </row>
    <row r="100" spans="2:19">
      <c r="B100">
        <v>92</v>
      </c>
      <c r="C100" s="1016" t="s">
        <v>13531</v>
      </c>
      <c r="D100" s="1016" t="s">
        <v>2634</v>
      </c>
      <c r="E100" s="1052" t="e">
        <f>VLOOKUP(C100,'CPA LIST'!H:I,2,0)</f>
        <v>#N/A</v>
      </c>
      <c r="F100" s="1016" t="s">
        <v>13532</v>
      </c>
      <c r="G100" s="1052" t="str">
        <f>VLOOKUP(C100,SPHERE!C:CC,26,0)</f>
        <v>SB</v>
      </c>
      <c r="H100" t="str">
        <f>VLOOKUP(C100,SPHERE!C:CC,27,0)</f>
        <v>KS</v>
      </c>
      <c r="J100" t="str">
        <f>VLOOKUP(C100,SPHERE!C:CC,12,0)</f>
        <v>NRP Unifi</v>
      </c>
      <c r="K100" t="str">
        <f>VLOOKUP(C100,SPHERE!C:CC,34,0)</f>
        <v>TM ONE</v>
      </c>
      <c r="N100" s="47">
        <v>45270</v>
      </c>
      <c r="O100" s="47">
        <f>N100+120</f>
        <v>45390</v>
      </c>
      <c r="P100" s="1102">
        <f>VLOOKUP(C100,SPHERE!C:CC,17,0)</f>
        <v>45234</v>
      </c>
      <c r="Q100" s="1097" t="str">
        <f>VLOOKUP(G100,'GEMS ID'!C:G,2,0)</f>
        <v>WSSB01</v>
      </c>
      <c r="R100" s="1097">
        <f>VLOOKUP(G100,'GEMS ID'!C:G,5,0)</f>
        <v>1352</v>
      </c>
      <c r="S100" s="1102">
        <v>45211</v>
      </c>
    </row>
    <row r="101" spans="2:19">
      <c r="B101">
        <v>93</v>
      </c>
      <c r="C101" s="1016" t="s">
        <v>13522</v>
      </c>
      <c r="D101" s="1016" t="s">
        <v>2634</v>
      </c>
      <c r="E101" s="1052" t="e">
        <f>VLOOKUP(C101,'CPA LIST'!H:I,2,0)</f>
        <v>#N/A</v>
      </c>
      <c r="F101" s="1016" t="s">
        <v>13523</v>
      </c>
      <c r="G101" s="1052" t="str">
        <f>VLOOKUP(C101,SPHERE!C:CC,26,0)</f>
        <v>KK/PB/LB</v>
      </c>
      <c r="H101" t="str">
        <f>VLOOKUP(C101,SPHERE!C:CC,27,0)</f>
        <v>INM</v>
      </c>
      <c r="J101" t="str">
        <f>VLOOKUP(C101,SPHERE!C:CC,12,0)</f>
        <v>NRP Unifi</v>
      </c>
      <c r="K101" t="str">
        <f>VLOOKUP(C101,SPHERE!C:CC,34,0)</f>
        <v>TM ONE</v>
      </c>
      <c r="N101" s="47">
        <v>45270</v>
      </c>
      <c r="O101" s="47">
        <f>N101+120</f>
        <v>45390</v>
      </c>
      <c r="P101" s="1102">
        <f>VLOOKUP(C101,SPHERE!C:CC,17,0)</f>
        <v>45234</v>
      </c>
      <c r="Q101" s="1097" t="str">
        <f>VLOOKUP(G101,'GEMS ID'!C:G,2,0)</f>
        <v>WRGG01</v>
      </c>
      <c r="R101" s="1097">
        <f>VLOOKUP(G101,'GEMS ID'!C:G,5,0)</f>
        <v>17704</v>
      </c>
      <c r="S101" s="1102">
        <v>45211</v>
      </c>
    </row>
    <row r="102" spans="2:19">
      <c r="B102">
        <v>94</v>
      </c>
      <c r="C102" s="1016" t="s">
        <v>13519</v>
      </c>
      <c r="D102" s="1016" t="s">
        <v>2634</v>
      </c>
      <c r="E102" s="1052" t="e">
        <f>VLOOKUP(C102,'CPA LIST'!H:I,2,0)</f>
        <v>#N/A</v>
      </c>
      <c r="F102" s="1016" t="s">
        <v>13520</v>
      </c>
      <c r="G102" s="1052" t="str">
        <f>VLOOKUP(C102,SPHERE!C:CC,26,0)</f>
        <v>SB</v>
      </c>
      <c r="H102" t="str">
        <f>VLOOKUP(C102,SPHERE!C:CC,27,0)</f>
        <v>SAL</v>
      </c>
      <c r="J102" t="str">
        <f>VLOOKUP(C102,SPHERE!C:CC,12,0)</f>
        <v>NRP Unifi</v>
      </c>
      <c r="K102" t="str">
        <f>VLOOKUP(C102,SPHERE!C:CC,34,0)</f>
        <v>TM ONE</v>
      </c>
      <c r="N102" s="47">
        <v>45270</v>
      </c>
      <c r="O102" s="47">
        <f>N102+120</f>
        <v>45390</v>
      </c>
      <c r="P102" s="1102">
        <f>VLOOKUP(C102,SPHERE!C:CC,17,0)</f>
        <v>45234</v>
      </c>
      <c r="Q102" s="1097" t="str">
        <f>VLOOKUP(G102,'GEMS ID'!C:G,2,0)</f>
        <v>WSSB01</v>
      </c>
      <c r="R102" s="1097">
        <f>VLOOKUP(G102,'GEMS ID'!C:G,5,0)</f>
        <v>1352</v>
      </c>
      <c r="S102" s="1102">
        <v>45211</v>
      </c>
    </row>
    <row r="103" spans="2:19">
      <c r="B103">
        <v>95</v>
      </c>
      <c r="C103" s="1016" t="s">
        <v>14358</v>
      </c>
      <c r="D103" s="1016" t="s">
        <v>2634</v>
      </c>
      <c r="E103" s="1052" t="e">
        <f>VLOOKUP(C103,'CPA LIST'!H:I,2,0)</f>
        <v>#N/A</v>
      </c>
      <c r="F103" s="1016" t="s">
        <v>18208</v>
      </c>
      <c r="G103" s="1052" t="str">
        <f>VLOOKUP(C103,SPHERE!C:CC,26,0)</f>
        <v>SB</v>
      </c>
      <c r="H103" t="str">
        <f>VLOOKUP(C103,SPHERE!C:CC,27,0)</f>
        <v>BN</v>
      </c>
      <c r="J103" t="str">
        <f>VLOOKUP(C103,SPHERE!C:CC,12,0)</f>
        <v>NRP Unifi</v>
      </c>
      <c r="K103" t="str">
        <f>VLOOKUP(C103,SPHERE!C:CC,34,0)</f>
        <v>TM ONE</v>
      </c>
      <c r="N103" s="47">
        <v>45270</v>
      </c>
      <c r="O103" s="47">
        <f>N103+120</f>
        <v>45390</v>
      </c>
      <c r="P103" s="1102">
        <f>VLOOKUP(C103,SPHERE!C:CC,17,0)</f>
        <v>45239</v>
      </c>
      <c r="Q103" s="1097" t="str">
        <f>VLOOKUP(G103,'GEMS ID'!C:G,2,0)</f>
        <v>WSSB01</v>
      </c>
      <c r="R103" s="1097">
        <f>VLOOKUP(G103,'GEMS ID'!C:G,5,0)</f>
        <v>1352</v>
      </c>
      <c r="S103" s="1102">
        <v>45211</v>
      </c>
    </row>
    <row r="104" spans="2:19">
      <c r="B104">
        <v>96</v>
      </c>
      <c r="C104" s="1016" t="s">
        <v>14495</v>
      </c>
      <c r="D104" s="1016" t="s">
        <v>2634</v>
      </c>
      <c r="E104" s="1052" t="e">
        <f>VLOOKUP(C104,'CPA LIST'!H:I,2,0)</f>
        <v>#N/A</v>
      </c>
      <c r="F104" s="1016" t="s">
        <v>14496</v>
      </c>
      <c r="G104" s="1052" t="str">
        <f>VLOOKUP(C104,SPHERE!C:CC,26,0)</f>
        <v>KL</v>
      </c>
      <c r="H104" t="str">
        <f>VLOOKUP(C104,SPHERE!C:CC,27,0)</f>
        <v>DM</v>
      </c>
      <c r="J104" t="str">
        <f>VLOOKUP(C104,SPHERE!C:CC,12,0)</f>
        <v>P1</v>
      </c>
      <c r="K104" t="str">
        <f>VLOOKUP(C104,SPHERE!C:CC,34,0)</f>
        <v>TMW DOMESTIC</v>
      </c>
      <c r="N104" s="47">
        <v>45270</v>
      </c>
      <c r="O104" s="47">
        <f>N104+120</f>
        <v>45390</v>
      </c>
      <c r="P104" s="1102">
        <f>VLOOKUP(C104,SPHERE!C:CC,17,0)</f>
        <v>45254</v>
      </c>
      <c r="Q104" s="1097" t="str">
        <f>VLOOKUP(G104,'GEMS ID'!C:G,2,0)</f>
        <v>WSKL01</v>
      </c>
      <c r="R104" s="1097">
        <f>VLOOKUP(G104,'GEMS ID'!C:G,5,0)</f>
        <v>16966</v>
      </c>
      <c r="S104" s="1102">
        <v>45211</v>
      </c>
    </row>
    <row r="105" spans="2:19">
      <c r="B105">
        <v>97</v>
      </c>
      <c r="C105" s="1016" t="s">
        <v>14497</v>
      </c>
      <c r="D105" s="1016" t="s">
        <v>2634</v>
      </c>
      <c r="E105" s="1052" t="e">
        <f>VLOOKUP(C105,'CPA LIST'!H:I,2,0)</f>
        <v>#N/A</v>
      </c>
      <c r="F105" s="1016" t="s">
        <v>14498</v>
      </c>
      <c r="G105" s="1052" t="str">
        <f>VLOOKUP(C105,SPHERE!C:CC,26,0)</f>
        <v>KL</v>
      </c>
      <c r="H105" t="str">
        <f>VLOOKUP(C105,SPHERE!C:CC,27,0)</f>
        <v>DTA</v>
      </c>
      <c r="J105" t="str">
        <f>VLOOKUP(C105,SPHERE!C:CC,12,0)</f>
        <v>P1</v>
      </c>
      <c r="K105" t="str">
        <f>VLOOKUP(C105,SPHERE!C:CC,34,0)</f>
        <v>TMW DOMESTIC</v>
      </c>
      <c r="N105" s="47">
        <v>45270</v>
      </c>
      <c r="O105" s="47">
        <f>N105+120</f>
        <v>45390</v>
      </c>
      <c r="P105" s="1102">
        <f>VLOOKUP(C105,SPHERE!C:CC,17,0)</f>
        <v>45254</v>
      </c>
      <c r="Q105" s="1097" t="str">
        <f>VLOOKUP(G105,'GEMS ID'!C:G,2,0)</f>
        <v>WSKL01</v>
      </c>
      <c r="R105" s="1097">
        <f>VLOOKUP(G105,'GEMS ID'!C:G,5,0)</f>
        <v>16966</v>
      </c>
      <c r="S105" s="1102">
        <v>45211</v>
      </c>
    </row>
    <row r="106" spans="2:19">
      <c r="B106">
        <v>98</v>
      </c>
      <c r="C106" s="1016" t="s">
        <v>14499</v>
      </c>
      <c r="D106" s="1016" t="s">
        <v>2634</v>
      </c>
      <c r="E106" s="1052" t="e">
        <f>VLOOKUP(C106,'CPA LIST'!H:I,2,0)</f>
        <v>#N/A</v>
      </c>
      <c r="F106" s="1016" t="s">
        <v>14500</v>
      </c>
      <c r="G106" s="1052" t="str">
        <f>VLOOKUP(C106,SPHERE!C:CC,26,0)</f>
        <v>KL</v>
      </c>
      <c r="H106" t="str">
        <f>VLOOKUP(C106,SPHERE!C:CC,27,0)</f>
        <v>MRI</v>
      </c>
      <c r="J106" t="str">
        <f>VLOOKUP(C106,SPHERE!C:CC,12,0)</f>
        <v>P1</v>
      </c>
      <c r="K106" t="str">
        <f>VLOOKUP(C106,SPHERE!C:CC,34,0)</f>
        <v>TMW DOMESTIC</v>
      </c>
      <c r="N106" s="47">
        <v>45270</v>
      </c>
      <c r="O106" s="47">
        <f>N106+120</f>
        <v>45390</v>
      </c>
      <c r="P106" s="1102">
        <f>VLOOKUP(C106,SPHERE!C:CC,17,0)</f>
        <v>45254</v>
      </c>
      <c r="Q106" s="1097" t="str">
        <f>VLOOKUP(G106,'GEMS ID'!C:G,2,0)</f>
        <v>WSKL01</v>
      </c>
      <c r="R106" s="1097">
        <f>VLOOKUP(G106,'GEMS ID'!C:G,5,0)</f>
        <v>16966</v>
      </c>
      <c r="S106" s="1102">
        <v>45211</v>
      </c>
    </row>
    <row r="107" spans="2:19">
      <c r="B107">
        <v>99</v>
      </c>
      <c r="C107" s="1016" t="s">
        <v>14501</v>
      </c>
      <c r="D107" s="1016" t="s">
        <v>2634</v>
      </c>
      <c r="E107" s="1052" t="e">
        <f>VLOOKUP(C107,'CPA LIST'!H:I,2,0)</f>
        <v>#N/A</v>
      </c>
      <c r="F107" s="1016" t="s">
        <v>14502</v>
      </c>
      <c r="G107" s="1052" t="str">
        <f>VLOOKUP(C107,SPHERE!C:CC,26,0)</f>
        <v>NS</v>
      </c>
      <c r="H107" t="str">
        <f>VLOOKUP(C107,SPHERE!C:CC,27,0)</f>
        <v>KF</v>
      </c>
      <c r="J107" t="str">
        <f>VLOOKUP(C107,SPHERE!C:CC,12,0)</f>
        <v>QUALITY</v>
      </c>
      <c r="K107" t="str">
        <f>VLOOKUP(C107,SPHERE!C:CC,34,0)</f>
        <v>ND QUALITY</v>
      </c>
      <c r="N107" s="47">
        <v>45270</v>
      </c>
      <c r="O107" s="47">
        <f>N107+120</f>
        <v>45390</v>
      </c>
      <c r="P107" s="1102">
        <f>VLOOKUP(C107,SPHERE!C:CC,17,0)</f>
        <v>45291</v>
      </c>
      <c r="Q107" s="1097" t="str">
        <f>VLOOKUP(G107,'GEMS ID'!C:G,2,0)</f>
        <v>WSMN01</v>
      </c>
      <c r="R107" s="1097">
        <f>VLOOKUP(G107,'GEMS ID'!C:G,5,0)</f>
        <v>47136</v>
      </c>
      <c r="S107" s="1102">
        <v>45211</v>
      </c>
    </row>
    <row r="108" spans="2:19">
      <c r="B108">
        <v>100</v>
      </c>
      <c r="C108" t="s">
        <v>18209</v>
      </c>
      <c r="D108" s="1016" t="s">
        <v>2634</v>
      </c>
      <c r="F108" t="s">
        <v>18210</v>
      </c>
      <c r="G108" s="1052" t="s">
        <v>1264</v>
      </c>
      <c r="H108" t="s">
        <v>14113</v>
      </c>
      <c r="J108" t="s">
        <v>518</v>
      </c>
      <c r="K108" t="s">
        <v>12821</v>
      </c>
      <c r="N108" s="47">
        <v>45270</v>
      </c>
      <c r="O108" s="47">
        <f>N108+120</f>
        <v>45390</v>
      </c>
      <c r="P108" s="1102">
        <v>45238</v>
      </c>
      <c r="Q108" s="1097" t="str">
        <f>VLOOKUP(G108,'GEMS ID'!C:G,2,0)</f>
        <v>WSDT01</v>
      </c>
      <c r="R108" s="1097">
        <f>VLOOKUP(G108,'GEMS ID'!C:G,5,0)</f>
        <v>18035</v>
      </c>
      <c r="S108" s="1102">
        <v>45211</v>
      </c>
    </row>
    <row r="109" spans="2:19">
      <c r="B109">
        <v>101</v>
      </c>
      <c r="G109" s="1052" t="e">
        <f>VLOOKUP(C109,SPHERE!C:CC,26,0)</f>
        <v>#N/A</v>
      </c>
      <c r="H109" t="e">
        <f>VLOOKUP(C109,SPHERE!C:CC,27,0)</f>
        <v>#N/A</v>
      </c>
    </row>
    <row r="110" spans="2:19">
      <c r="B110">
        <v>102</v>
      </c>
      <c r="G110" s="1052" t="e">
        <f>VLOOKUP(C110,SPHERE!C:CC,26,0)</f>
        <v>#N/A</v>
      </c>
      <c r="H110" t="e">
        <f>VLOOKUP(C110,SPHERE!C:CC,27,0)</f>
        <v>#N/A</v>
      </c>
    </row>
    <row r="111" spans="2:19">
      <c r="B111">
        <v>103</v>
      </c>
      <c r="G111" s="1052" t="e">
        <f>VLOOKUP(C111,SPHERE!C:CC,26,0)</f>
        <v>#N/A</v>
      </c>
      <c r="H111" t="e">
        <f>VLOOKUP(C111,SPHERE!C:CC,27,0)</f>
        <v>#N/A</v>
      </c>
    </row>
    <row r="112" spans="2:19">
      <c r="B112">
        <v>104</v>
      </c>
      <c r="G112" s="1052" t="e">
        <f>VLOOKUP(C112,SPHERE!C:CC,26,0)</f>
        <v>#N/A</v>
      </c>
      <c r="H112" t="e">
        <f>VLOOKUP(C112,SPHERE!C:CC,27,0)</f>
        <v>#N/A</v>
      </c>
    </row>
    <row r="113" spans="2:2">
      <c r="B113">
        <v>105</v>
      </c>
    </row>
  </sheetData>
  <autoFilter ref="B8:S77" xr:uid="{E819CDCB-F1A2-4D01-9166-22F2B0A64EE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C26A-CE94-454B-BA40-EA2200761A9B}">
  <dimension ref="A1:CD306"/>
  <sheetViews>
    <sheetView workbookViewId="0">
      <pane xSplit="4" ySplit="2" topLeftCell="AJ3" activePane="bottomRight" state="frozen"/>
      <selection pane="bottomRight" activeCell="AO2" sqref="AO2"/>
      <selection pane="bottomLeft"/>
      <selection pane="topRight"/>
    </sheetView>
  </sheetViews>
  <sheetFormatPr defaultRowHeight="15"/>
  <cols>
    <col min="2" max="2" width="17.5703125" customWidth="1"/>
    <col min="3" max="3" width="18.7109375" customWidth="1"/>
    <col min="4" max="4" width="14" customWidth="1"/>
    <col min="8" max="8" width="13.7109375" customWidth="1"/>
    <col min="9" max="9" width="11.42578125" customWidth="1"/>
    <col min="10" max="10" width="13.5703125" customWidth="1"/>
    <col min="11" max="11" width="10" customWidth="1"/>
    <col min="14" max="14" width="20.140625" customWidth="1"/>
    <col min="15" max="15" width="14.85546875" customWidth="1"/>
    <col min="18" max="19" width="10.42578125" style="1298" bestFit="1" customWidth="1"/>
    <col min="27" max="27" width="12.5703125" customWidth="1"/>
    <col min="28" max="28" width="14.42578125" customWidth="1"/>
    <col min="29" max="29" width="11.85546875" customWidth="1"/>
    <col min="30" max="30" width="14.5703125" customWidth="1"/>
    <col min="36" max="36" width="15.42578125" customWidth="1"/>
    <col min="41" max="41" width="22.85546875" customWidth="1"/>
    <col min="43" max="43" width="22.28515625" customWidth="1"/>
    <col min="81" max="82" width="20.85546875" customWidth="1"/>
  </cols>
  <sheetData>
    <row r="1" spans="1:82" s="66" customFormat="1">
      <c r="B1" s="66">
        <f>SUBTOTAL(3,C4:C9301)</f>
        <v>303</v>
      </c>
      <c r="C1" s="1196">
        <v>1</v>
      </c>
      <c r="D1" s="1196">
        <v>2</v>
      </c>
      <c r="E1" s="1196">
        <v>3</v>
      </c>
      <c r="F1" s="1196">
        <v>4</v>
      </c>
      <c r="G1" s="1196">
        <v>5</v>
      </c>
      <c r="H1" s="1196">
        <v>6</v>
      </c>
      <c r="I1" s="1196">
        <v>7</v>
      </c>
      <c r="J1" s="1196">
        <v>8</v>
      </c>
      <c r="K1" s="1196">
        <v>9</v>
      </c>
      <c r="L1" s="1196">
        <v>10</v>
      </c>
      <c r="M1" s="1196">
        <v>11</v>
      </c>
      <c r="N1" s="1196">
        <v>12</v>
      </c>
      <c r="O1" s="1196">
        <v>13</v>
      </c>
      <c r="P1" s="1196">
        <v>14</v>
      </c>
      <c r="Q1" s="1196">
        <v>15</v>
      </c>
      <c r="R1" s="1196">
        <v>16</v>
      </c>
      <c r="S1" s="1196">
        <v>17</v>
      </c>
      <c r="T1" s="1196">
        <v>18</v>
      </c>
      <c r="U1" s="1196">
        <v>19</v>
      </c>
      <c r="V1" s="1196">
        <v>20</v>
      </c>
      <c r="W1" s="1196">
        <v>21</v>
      </c>
      <c r="X1" s="1196">
        <v>22</v>
      </c>
      <c r="Y1" s="1196">
        <v>23</v>
      </c>
      <c r="Z1" s="1196">
        <v>24</v>
      </c>
      <c r="AA1" s="1196">
        <v>25</v>
      </c>
      <c r="AB1" s="1196">
        <v>26</v>
      </c>
      <c r="AC1" s="1196">
        <v>27</v>
      </c>
      <c r="AD1" s="1196">
        <v>28</v>
      </c>
      <c r="AE1" s="1196">
        <v>29</v>
      </c>
      <c r="AF1" s="1196">
        <v>30</v>
      </c>
      <c r="AG1" s="1196">
        <v>31</v>
      </c>
      <c r="AH1" s="1196">
        <v>32</v>
      </c>
      <c r="AI1" s="1196">
        <v>33</v>
      </c>
      <c r="AJ1" s="1196">
        <v>34</v>
      </c>
      <c r="AK1" s="1196">
        <v>35</v>
      </c>
      <c r="AL1" s="1196">
        <v>36</v>
      </c>
      <c r="AM1" s="1196">
        <v>37</v>
      </c>
      <c r="AN1" s="1196">
        <v>38</v>
      </c>
      <c r="AO1" s="1196">
        <v>39</v>
      </c>
      <c r="AP1" s="1196">
        <v>40</v>
      </c>
      <c r="AQ1" s="1196">
        <v>41</v>
      </c>
      <c r="AR1" s="1196">
        <v>42</v>
      </c>
      <c r="AS1" s="1196">
        <v>43</v>
      </c>
      <c r="AT1" s="1196">
        <v>44</v>
      </c>
      <c r="AU1" s="1196">
        <v>45</v>
      </c>
      <c r="AV1" s="1196">
        <v>46</v>
      </c>
      <c r="AW1" s="1196">
        <v>47</v>
      </c>
      <c r="AX1" s="1196">
        <v>48</v>
      </c>
      <c r="AY1" s="1196">
        <v>49</v>
      </c>
      <c r="AZ1" s="1196">
        <v>50</v>
      </c>
      <c r="BA1" s="1196">
        <v>51</v>
      </c>
      <c r="BB1" s="1196">
        <v>52</v>
      </c>
      <c r="BC1" s="1196">
        <v>53</v>
      </c>
      <c r="BD1" s="1196">
        <v>54</v>
      </c>
      <c r="BE1" s="1196">
        <v>55</v>
      </c>
      <c r="BF1" s="1196">
        <v>56</v>
      </c>
      <c r="BG1" s="1196">
        <v>57</v>
      </c>
      <c r="BH1" s="1196">
        <v>58</v>
      </c>
      <c r="BI1" s="1196">
        <v>59</v>
      </c>
      <c r="BJ1" s="1196">
        <v>60</v>
      </c>
      <c r="BK1" s="1196">
        <v>61</v>
      </c>
      <c r="BL1" s="1196">
        <v>62</v>
      </c>
      <c r="BM1" s="1196">
        <v>63</v>
      </c>
      <c r="BN1" s="1196">
        <v>64</v>
      </c>
      <c r="BO1" s="1196">
        <v>65</v>
      </c>
      <c r="BP1" s="1196">
        <v>66</v>
      </c>
      <c r="BQ1" s="1196">
        <v>67</v>
      </c>
      <c r="BR1" s="1196">
        <v>68</v>
      </c>
      <c r="BS1" s="1196">
        <v>69</v>
      </c>
      <c r="BT1" s="1196">
        <v>70</v>
      </c>
      <c r="BU1" s="1196">
        <v>71</v>
      </c>
      <c r="BV1" s="1196">
        <v>72</v>
      </c>
      <c r="BW1" s="1196">
        <v>73</v>
      </c>
      <c r="BX1" s="1196">
        <v>74</v>
      </c>
      <c r="BY1" s="1196">
        <v>75</v>
      </c>
      <c r="BZ1" s="1196">
        <v>76</v>
      </c>
      <c r="CA1" s="1196">
        <v>77</v>
      </c>
      <c r="CB1" s="1196">
        <v>78</v>
      </c>
      <c r="CC1" s="1196">
        <v>79</v>
      </c>
      <c r="CD1" s="1196"/>
    </row>
    <row r="2" spans="1:82">
      <c r="A2" s="27" t="s">
        <v>18211</v>
      </c>
      <c r="B2" s="27" t="s">
        <v>18212</v>
      </c>
      <c r="C2" s="27" t="s">
        <v>15444</v>
      </c>
      <c r="D2" s="27" t="s">
        <v>18213</v>
      </c>
      <c r="E2" s="27" t="s">
        <v>18214</v>
      </c>
      <c r="F2" s="27" t="s">
        <v>18215</v>
      </c>
      <c r="G2" s="137" t="s">
        <v>538</v>
      </c>
      <c r="H2" s="137" t="s">
        <v>286</v>
      </c>
      <c r="I2" s="137" t="s">
        <v>15450</v>
      </c>
      <c r="J2" s="137" t="s">
        <v>15737</v>
      </c>
      <c r="K2" s="137" t="s">
        <v>18216</v>
      </c>
      <c r="L2" s="27" t="s">
        <v>18217</v>
      </c>
      <c r="M2" s="27" t="s">
        <v>18218</v>
      </c>
      <c r="N2" s="1195" t="s">
        <v>18219</v>
      </c>
      <c r="O2" s="1195" t="s">
        <v>15706</v>
      </c>
      <c r="P2" s="27" t="s">
        <v>18220</v>
      </c>
      <c r="Q2" s="27" t="s">
        <v>18221</v>
      </c>
      <c r="R2" s="1299" t="s">
        <v>15710</v>
      </c>
      <c r="S2" s="1299" t="s">
        <v>15447</v>
      </c>
      <c r="T2" s="27" t="s">
        <v>15711</v>
      </c>
      <c r="U2" s="27" t="s">
        <v>15714</v>
      </c>
      <c r="V2" s="27" t="s">
        <v>18222</v>
      </c>
      <c r="W2" s="27" t="s">
        <v>15719</v>
      </c>
      <c r="X2" s="27" t="s">
        <v>15720</v>
      </c>
      <c r="Y2" s="27" t="s">
        <v>18223</v>
      </c>
      <c r="Z2" s="27" t="s">
        <v>15722</v>
      </c>
      <c r="AA2" s="1195" t="s">
        <v>15723</v>
      </c>
      <c r="AB2" s="1195" t="s">
        <v>18224</v>
      </c>
      <c r="AC2" s="1195" t="s">
        <v>18225</v>
      </c>
      <c r="AD2" s="1195" t="s">
        <v>15725</v>
      </c>
      <c r="AE2" s="27" t="s">
        <v>18226</v>
      </c>
      <c r="AF2" s="27" t="s">
        <v>18227</v>
      </c>
      <c r="AG2" s="27" t="s">
        <v>18228</v>
      </c>
      <c r="AH2" s="27" t="s">
        <v>18229</v>
      </c>
      <c r="AI2" s="27" t="s">
        <v>18230</v>
      </c>
      <c r="AJ2" s="1195" t="s">
        <v>15731</v>
      </c>
      <c r="AK2" s="27" t="s">
        <v>18231</v>
      </c>
      <c r="AL2" s="27" t="s">
        <v>18232</v>
      </c>
      <c r="AM2" s="27" t="s">
        <v>15734</v>
      </c>
      <c r="AN2" s="27" t="s">
        <v>15735</v>
      </c>
      <c r="AO2" s="1195" t="s">
        <v>6043</v>
      </c>
      <c r="AP2" s="27" t="s">
        <v>6044</v>
      </c>
      <c r="AQ2" s="137" t="s">
        <v>18233</v>
      </c>
      <c r="AR2" s="27" t="s">
        <v>18234</v>
      </c>
      <c r="AS2" s="27" t="s">
        <v>18235</v>
      </c>
      <c r="AT2" s="27" t="s">
        <v>18236</v>
      </c>
      <c r="AU2" s="27" t="s">
        <v>18237</v>
      </c>
      <c r="AV2" s="27" t="s">
        <v>15741</v>
      </c>
      <c r="AW2" s="27" t="s">
        <v>18238</v>
      </c>
      <c r="AX2" s="27" t="s">
        <v>18239</v>
      </c>
      <c r="AY2" s="27" t="s">
        <v>18240</v>
      </c>
      <c r="AZ2" s="27" t="s">
        <v>18241</v>
      </c>
      <c r="BA2" s="27" t="s">
        <v>18242</v>
      </c>
      <c r="BB2" s="27" t="s">
        <v>18243</v>
      </c>
      <c r="BC2" s="27" t="s">
        <v>18244</v>
      </c>
      <c r="BD2" s="27" t="s">
        <v>18245</v>
      </c>
      <c r="BE2" s="27" t="s">
        <v>18246</v>
      </c>
      <c r="BF2" s="27" t="s">
        <v>18247</v>
      </c>
      <c r="BG2" s="27" t="s">
        <v>18248</v>
      </c>
      <c r="BH2" s="27" t="s">
        <v>18249</v>
      </c>
      <c r="BI2" s="27" t="s">
        <v>15754</v>
      </c>
      <c r="BJ2" s="27" t="s">
        <v>8011</v>
      </c>
      <c r="BK2" s="27" t="s">
        <v>15755</v>
      </c>
      <c r="BL2" s="27" t="s">
        <v>15756</v>
      </c>
      <c r="BM2" s="27" t="s">
        <v>15757</v>
      </c>
      <c r="BN2" s="27" t="s">
        <v>15758</v>
      </c>
      <c r="BO2" s="27" t="s">
        <v>15759</v>
      </c>
      <c r="BP2" s="27" t="s">
        <v>15760</v>
      </c>
      <c r="BQ2" s="27" t="s">
        <v>15761</v>
      </c>
      <c r="BR2" s="27" t="s">
        <v>15762</v>
      </c>
      <c r="BS2" s="27" t="s">
        <v>18250</v>
      </c>
      <c r="BT2" s="27" t="s">
        <v>15764</v>
      </c>
      <c r="BU2" s="27" t="s">
        <v>15765</v>
      </c>
      <c r="BV2" s="27" t="s">
        <v>15766</v>
      </c>
      <c r="BW2" s="27" t="s">
        <v>15767</v>
      </c>
      <c r="BX2" s="27" t="s">
        <v>15768</v>
      </c>
      <c r="BY2" s="27" t="s">
        <v>15769</v>
      </c>
      <c r="BZ2" s="27" t="s">
        <v>15770</v>
      </c>
      <c r="CA2" s="27" t="s">
        <v>15774</v>
      </c>
      <c r="CB2" s="27" t="s">
        <v>18251</v>
      </c>
      <c r="CC2" s="1195" t="s">
        <v>15775</v>
      </c>
      <c r="CD2" s="1195" t="s">
        <v>18252</v>
      </c>
    </row>
    <row r="3" spans="1:82">
      <c r="A3" s="27">
        <v>1605</v>
      </c>
      <c r="B3" s="1192">
        <v>45210.59033564815</v>
      </c>
      <c r="C3" s="27" t="s">
        <v>13745</v>
      </c>
      <c r="D3" s="27" t="s">
        <v>13746</v>
      </c>
      <c r="E3" s="27"/>
      <c r="F3" s="27"/>
      <c r="G3" s="27" t="e">
        <v>#N/A</v>
      </c>
      <c r="H3" s="27" t="e">
        <v>#N/A</v>
      </c>
      <c r="I3" s="27" t="e">
        <v>#N/A</v>
      </c>
      <c r="J3" s="27" t="e">
        <v>#N/A</v>
      </c>
      <c r="K3" s="27"/>
      <c r="L3" s="27" t="s">
        <v>18253</v>
      </c>
      <c r="M3" s="27" t="s">
        <v>18254</v>
      </c>
      <c r="N3" s="27" t="s">
        <v>517</v>
      </c>
      <c r="O3" s="27" t="s">
        <v>2634</v>
      </c>
      <c r="P3" s="27"/>
      <c r="Q3" s="27"/>
      <c r="R3" s="1299">
        <v>45245</v>
      </c>
      <c r="S3" s="1299">
        <v>45245</v>
      </c>
      <c r="T3" s="27"/>
      <c r="U3" s="27"/>
      <c r="V3" s="27" t="s">
        <v>15788</v>
      </c>
      <c r="W3" s="27"/>
      <c r="X3" s="27"/>
      <c r="Y3" s="27" t="s">
        <v>18255</v>
      </c>
      <c r="Z3" s="27"/>
      <c r="AA3" s="27" t="s">
        <v>15793</v>
      </c>
      <c r="AB3" s="27" t="s">
        <v>52</v>
      </c>
      <c r="AC3" s="27" t="s">
        <v>8344</v>
      </c>
      <c r="AD3" s="27" t="s">
        <v>10509</v>
      </c>
      <c r="AE3" s="27" t="s">
        <v>18256</v>
      </c>
      <c r="AF3" s="27" t="s">
        <v>18256</v>
      </c>
      <c r="AG3" s="27" t="s">
        <v>18257</v>
      </c>
      <c r="AH3" s="27" t="s">
        <v>18256</v>
      </c>
      <c r="AI3" s="27" t="s">
        <v>18258</v>
      </c>
      <c r="AJ3" s="27" t="s">
        <v>13420</v>
      </c>
      <c r="AK3" s="27"/>
      <c r="AL3" s="27" t="s">
        <v>15835</v>
      </c>
      <c r="AM3" s="27">
        <v>500</v>
      </c>
      <c r="AN3" s="27" t="s">
        <v>15800</v>
      </c>
      <c r="AO3" s="27"/>
      <c r="AP3" s="27"/>
      <c r="AQ3" s="27"/>
      <c r="AR3" s="27"/>
      <c r="AS3" s="27"/>
      <c r="AT3" s="27"/>
      <c r="AU3" s="27"/>
      <c r="AV3" s="27"/>
      <c r="AW3" s="27">
        <v>0</v>
      </c>
      <c r="AX3" s="27">
        <v>0</v>
      </c>
      <c r="AY3" s="27">
        <v>0</v>
      </c>
      <c r="AZ3" s="27">
        <v>0</v>
      </c>
      <c r="BA3" s="27">
        <v>0</v>
      </c>
      <c r="BB3" s="27">
        <v>0</v>
      </c>
      <c r="BC3" s="27">
        <v>1</v>
      </c>
      <c r="BD3" s="27">
        <v>1</v>
      </c>
      <c r="BE3" s="27">
        <v>0</v>
      </c>
      <c r="BF3" s="27">
        <v>0</v>
      </c>
      <c r="BG3" s="27">
        <v>0</v>
      </c>
      <c r="BH3" s="27">
        <v>2</v>
      </c>
      <c r="BI3" s="27">
        <v>60</v>
      </c>
      <c r="BJ3" s="27">
        <v>1</v>
      </c>
      <c r="BK3" s="27"/>
      <c r="BL3" s="27"/>
      <c r="BM3" s="27"/>
      <c r="BN3" s="27"/>
      <c r="BO3" s="27"/>
      <c r="BP3" s="27">
        <v>0</v>
      </c>
      <c r="BQ3" s="27"/>
      <c r="BR3" s="27" t="s">
        <v>18258</v>
      </c>
      <c r="BS3" s="1193">
        <v>45207</v>
      </c>
      <c r="BT3" s="27"/>
      <c r="BU3" s="27"/>
      <c r="BV3" s="27"/>
      <c r="BW3" s="27"/>
      <c r="BX3" s="27"/>
      <c r="BY3" s="27"/>
      <c r="BZ3" s="27" t="s">
        <v>18259</v>
      </c>
      <c r="CA3" s="27"/>
      <c r="CB3" s="27">
        <v>1</v>
      </c>
      <c r="CC3" s="27"/>
      <c r="CD3" s="27" t="str">
        <f>VLOOKUP(C3,'CPPM-PR'!F:F,1,0)</f>
        <v>ADH2300140</v>
      </c>
    </row>
    <row r="4" spans="1:82">
      <c r="A4" s="27">
        <v>1606</v>
      </c>
      <c r="B4" s="1192">
        <v>45210.59033564815</v>
      </c>
      <c r="C4" s="27" t="s">
        <v>13743</v>
      </c>
      <c r="D4" s="27" t="s">
        <v>13744</v>
      </c>
      <c r="E4" s="27"/>
      <c r="F4" s="27"/>
      <c r="G4" s="27" t="e">
        <v>#N/A</v>
      </c>
      <c r="H4" s="27" t="e">
        <v>#N/A</v>
      </c>
      <c r="I4" s="27" t="e">
        <v>#N/A</v>
      </c>
      <c r="J4" s="27" t="e">
        <v>#N/A</v>
      </c>
      <c r="K4" s="27"/>
      <c r="L4" s="27" t="s">
        <v>18253</v>
      </c>
      <c r="M4" s="27" t="s">
        <v>18254</v>
      </c>
      <c r="N4" s="27" t="s">
        <v>517</v>
      </c>
      <c r="O4" s="27" t="s">
        <v>2634</v>
      </c>
      <c r="P4" s="27"/>
      <c r="Q4" s="27" t="s">
        <v>18260</v>
      </c>
      <c r="R4" s="1299">
        <v>45260</v>
      </c>
      <c r="S4" s="1299">
        <v>45290</v>
      </c>
      <c r="T4" s="27"/>
      <c r="U4" s="27"/>
      <c r="V4" s="27" t="s">
        <v>15788</v>
      </c>
      <c r="W4" s="27"/>
      <c r="X4" s="27"/>
      <c r="Y4" s="27" t="s">
        <v>18261</v>
      </c>
      <c r="Z4" s="27"/>
      <c r="AA4" s="27" t="s">
        <v>15793</v>
      </c>
      <c r="AB4" s="27" t="s">
        <v>52</v>
      </c>
      <c r="AC4" s="27" t="s">
        <v>10879</v>
      </c>
      <c r="AD4" s="27" t="s">
        <v>10509</v>
      </c>
      <c r="AE4" s="27" t="s">
        <v>18256</v>
      </c>
      <c r="AF4" s="27" t="s">
        <v>18256</v>
      </c>
      <c r="AG4" s="27" t="s">
        <v>18257</v>
      </c>
      <c r="AH4" s="27" t="s">
        <v>18256</v>
      </c>
      <c r="AI4" s="27" t="s">
        <v>18258</v>
      </c>
      <c r="AJ4" s="27" t="s">
        <v>13420</v>
      </c>
      <c r="AK4" s="27"/>
      <c r="AL4" s="27" t="s">
        <v>15835</v>
      </c>
      <c r="AM4" s="27">
        <v>500</v>
      </c>
      <c r="AN4" s="27" t="s">
        <v>15800</v>
      </c>
      <c r="AO4" s="27"/>
      <c r="AP4" s="27"/>
      <c r="AQ4" s="27"/>
      <c r="AR4" s="27"/>
      <c r="AS4" s="27"/>
      <c r="AT4" s="27"/>
      <c r="AU4" s="27"/>
      <c r="AV4" s="27"/>
      <c r="AW4" s="27">
        <v>0</v>
      </c>
      <c r="AX4" s="27">
        <v>0</v>
      </c>
      <c r="AY4" s="27">
        <v>0</v>
      </c>
      <c r="AZ4" s="27">
        <v>0</v>
      </c>
      <c r="BA4" s="27">
        <v>0</v>
      </c>
      <c r="BB4" s="27">
        <v>0</v>
      </c>
      <c r="BC4" s="27">
        <v>1</v>
      </c>
      <c r="BD4" s="27">
        <v>1</v>
      </c>
      <c r="BE4" s="27">
        <v>2</v>
      </c>
      <c r="BF4" s="27">
        <v>0</v>
      </c>
      <c r="BG4" s="27">
        <v>0</v>
      </c>
      <c r="BH4" s="27">
        <v>4</v>
      </c>
      <c r="BI4" s="27">
        <v>60</v>
      </c>
      <c r="BJ4" s="27">
        <v>1</v>
      </c>
      <c r="BK4" s="27"/>
      <c r="BL4" s="27"/>
      <c r="BM4" s="27"/>
      <c r="BN4" s="27"/>
      <c r="BO4" s="27"/>
      <c r="BP4" s="27">
        <v>0</v>
      </c>
      <c r="BQ4" s="27"/>
      <c r="BR4" s="27" t="s">
        <v>18258</v>
      </c>
      <c r="BS4" s="1193">
        <v>45207</v>
      </c>
      <c r="BT4" s="27" t="s">
        <v>18262</v>
      </c>
      <c r="BU4" s="27"/>
      <c r="BV4" s="27"/>
      <c r="BW4" s="27"/>
      <c r="BX4" s="27"/>
      <c r="BY4" s="27"/>
      <c r="BZ4" s="27" t="s">
        <v>18263</v>
      </c>
      <c r="CA4" s="27"/>
      <c r="CB4" s="27">
        <v>1</v>
      </c>
      <c r="CC4" s="27"/>
      <c r="CD4" s="27" t="str">
        <f>VLOOKUP(C4,'CPPM-PR'!F:F,1,0)</f>
        <v>ADH2300141</v>
      </c>
    </row>
    <row r="5" spans="1:82">
      <c r="A5" s="27">
        <v>1607</v>
      </c>
      <c r="B5" s="1192">
        <v>45210.59033564815</v>
      </c>
      <c r="C5" s="27" t="s">
        <v>14424</v>
      </c>
      <c r="D5" s="27" t="s">
        <v>14425</v>
      </c>
      <c r="E5" s="27"/>
      <c r="F5" s="27"/>
      <c r="G5" s="27" t="e">
        <v>#N/A</v>
      </c>
      <c r="H5" s="27" t="e">
        <v>#N/A</v>
      </c>
      <c r="I5" s="27" t="e">
        <v>#N/A</v>
      </c>
      <c r="J5" s="27" t="e">
        <v>#N/A</v>
      </c>
      <c r="K5" s="27"/>
      <c r="L5" s="27" t="s">
        <v>18253</v>
      </c>
      <c r="M5" s="27" t="s">
        <v>18254</v>
      </c>
      <c r="N5" s="27" t="s">
        <v>517</v>
      </c>
      <c r="O5" s="27" t="s">
        <v>2634</v>
      </c>
      <c r="P5" s="27"/>
      <c r="Q5" s="27" t="s">
        <v>18260</v>
      </c>
      <c r="R5" s="1299">
        <v>45260</v>
      </c>
      <c r="S5" s="1299">
        <v>45290</v>
      </c>
      <c r="T5" s="27"/>
      <c r="U5" s="27"/>
      <c r="V5" s="27" t="s">
        <v>15788</v>
      </c>
      <c r="W5" s="27"/>
      <c r="X5" s="27"/>
      <c r="Y5" s="27" t="s">
        <v>18264</v>
      </c>
      <c r="Z5" s="27"/>
      <c r="AA5" s="27" t="s">
        <v>15793</v>
      </c>
      <c r="AB5" s="27" t="s">
        <v>52</v>
      </c>
      <c r="AC5" s="27" t="s">
        <v>10879</v>
      </c>
      <c r="AD5" s="27" t="s">
        <v>10509</v>
      </c>
      <c r="AE5" s="27" t="s">
        <v>18256</v>
      </c>
      <c r="AF5" s="27"/>
      <c r="AG5" s="27"/>
      <c r="AH5" s="27" t="s">
        <v>18256</v>
      </c>
      <c r="AI5" s="27" t="s">
        <v>18258</v>
      </c>
      <c r="AJ5" s="27" t="s">
        <v>13420</v>
      </c>
      <c r="AK5" s="27"/>
      <c r="AL5" s="27" t="s">
        <v>15835</v>
      </c>
      <c r="AM5" s="27">
        <v>500</v>
      </c>
      <c r="AN5" s="27" t="s">
        <v>15800</v>
      </c>
      <c r="AO5" s="27"/>
      <c r="AP5" s="27"/>
      <c r="AQ5" s="27"/>
      <c r="AR5" s="27"/>
      <c r="AS5" s="27"/>
      <c r="AT5" s="27"/>
      <c r="AU5" s="27"/>
      <c r="AV5" s="27"/>
      <c r="AW5" s="27">
        <v>0</v>
      </c>
      <c r="AX5" s="27">
        <v>0</v>
      </c>
      <c r="AY5" s="27">
        <v>0</v>
      </c>
      <c r="AZ5" s="27">
        <v>0</v>
      </c>
      <c r="BA5" s="27">
        <v>0</v>
      </c>
      <c r="BB5" s="27">
        <v>0</v>
      </c>
      <c r="BC5" s="27">
        <v>1</v>
      </c>
      <c r="BD5" s="27">
        <v>2</v>
      </c>
      <c r="BE5" s="27">
        <v>1</v>
      </c>
      <c r="BF5" s="27">
        <v>2</v>
      </c>
      <c r="BG5" s="27">
        <v>2</v>
      </c>
      <c r="BH5" s="27">
        <v>8</v>
      </c>
      <c r="BI5" s="27">
        <v>60</v>
      </c>
      <c r="BJ5" s="27">
        <v>1</v>
      </c>
      <c r="BK5" s="27"/>
      <c r="BL5" s="27"/>
      <c r="BM5" s="27"/>
      <c r="BN5" s="27"/>
      <c r="BO5" s="27"/>
      <c r="BP5" s="27">
        <v>0</v>
      </c>
      <c r="BQ5" s="27"/>
      <c r="BR5" s="27" t="s">
        <v>18258</v>
      </c>
      <c r="BS5" s="1193">
        <v>45207</v>
      </c>
      <c r="BT5" s="27" t="s">
        <v>18262</v>
      </c>
      <c r="BU5" s="27"/>
      <c r="BV5" s="27"/>
      <c r="BW5" s="27"/>
      <c r="BX5" s="27"/>
      <c r="BY5" s="27"/>
      <c r="BZ5" s="27" t="s">
        <v>18263</v>
      </c>
      <c r="CA5" s="27"/>
      <c r="CB5" s="27">
        <v>3</v>
      </c>
      <c r="CC5" s="27"/>
      <c r="CD5" s="27" t="str">
        <f>VLOOKUP(C5,'CPPM-PR'!F:F,1,0)</f>
        <v>ADH2300142</v>
      </c>
    </row>
    <row r="6" spans="1:82">
      <c r="A6" s="27">
        <v>1608</v>
      </c>
      <c r="B6" s="1192">
        <v>45210.59033564815</v>
      </c>
      <c r="C6" s="27" t="s">
        <v>13628</v>
      </c>
      <c r="D6" s="27" t="s">
        <v>13629</v>
      </c>
      <c r="E6" s="27"/>
      <c r="F6" s="27"/>
      <c r="G6" s="27" t="e">
        <v>#N/A</v>
      </c>
      <c r="H6" s="27" t="e">
        <v>#N/A</v>
      </c>
      <c r="I6" s="27" t="e">
        <v>#N/A</v>
      </c>
      <c r="J6" s="27" t="e">
        <v>#N/A</v>
      </c>
      <c r="K6" s="27"/>
      <c r="L6" s="27" t="s">
        <v>18253</v>
      </c>
      <c r="M6" s="27" t="s">
        <v>18254</v>
      </c>
      <c r="N6" s="27" t="s">
        <v>517</v>
      </c>
      <c r="O6" s="27" t="s">
        <v>2634</v>
      </c>
      <c r="P6" s="27"/>
      <c r="Q6" s="27" t="s">
        <v>18265</v>
      </c>
      <c r="R6" s="1299">
        <v>45260</v>
      </c>
      <c r="S6" s="1299">
        <v>45260</v>
      </c>
      <c r="T6" s="27"/>
      <c r="U6" s="27"/>
      <c r="V6" s="27" t="s">
        <v>15788</v>
      </c>
      <c r="W6" s="27"/>
      <c r="X6" s="27"/>
      <c r="Y6" s="27" t="s">
        <v>18266</v>
      </c>
      <c r="Z6" s="27"/>
      <c r="AA6" s="27" t="s">
        <v>15793</v>
      </c>
      <c r="AB6" s="27" t="s">
        <v>52</v>
      </c>
      <c r="AC6" s="27" t="s">
        <v>7936</v>
      </c>
      <c r="AD6" s="27" t="s">
        <v>10509</v>
      </c>
      <c r="AE6" s="27" t="s">
        <v>18256</v>
      </c>
      <c r="AF6" s="27" t="s">
        <v>18256</v>
      </c>
      <c r="AG6" s="27" t="s">
        <v>18257</v>
      </c>
      <c r="AH6" s="27" t="s">
        <v>18256</v>
      </c>
      <c r="AI6" s="27" t="s">
        <v>18258</v>
      </c>
      <c r="AJ6" s="27" t="s">
        <v>13420</v>
      </c>
      <c r="AK6" s="27"/>
      <c r="AL6" s="27" t="s">
        <v>15835</v>
      </c>
      <c r="AM6" s="27">
        <v>300</v>
      </c>
      <c r="AN6" s="27" t="s">
        <v>15800</v>
      </c>
      <c r="AO6" s="27"/>
      <c r="AP6" s="27"/>
      <c r="AQ6" s="27"/>
      <c r="AR6" s="27"/>
      <c r="AS6" s="27"/>
      <c r="AT6" s="27"/>
      <c r="AU6" s="27"/>
      <c r="AV6" s="27"/>
      <c r="AW6" s="27">
        <v>0</v>
      </c>
      <c r="AX6" s="27">
        <v>0</v>
      </c>
      <c r="AY6" s="27">
        <v>0</v>
      </c>
      <c r="AZ6" s="27">
        <v>0</v>
      </c>
      <c r="BA6" s="27">
        <v>0</v>
      </c>
      <c r="BB6" s="27">
        <v>0</v>
      </c>
      <c r="BC6" s="27">
        <v>1</v>
      </c>
      <c r="BD6" s="27">
        <v>1</v>
      </c>
      <c r="BE6" s="27"/>
      <c r="BF6" s="27"/>
      <c r="BG6" s="27"/>
      <c r="BH6" s="27">
        <v>2</v>
      </c>
      <c r="BI6" s="27">
        <v>60</v>
      </c>
      <c r="BJ6" s="27">
        <v>1</v>
      </c>
      <c r="BK6" s="27"/>
      <c r="BL6" s="27"/>
      <c r="BM6" s="27"/>
      <c r="BN6" s="27"/>
      <c r="BO6" s="27"/>
      <c r="BP6" s="27">
        <v>0</v>
      </c>
      <c r="BQ6" s="27"/>
      <c r="BR6" s="27" t="s">
        <v>18258</v>
      </c>
      <c r="BS6" s="1193">
        <v>45207</v>
      </c>
      <c r="BT6" s="27" t="s">
        <v>18262</v>
      </c>
      <c r="BU6" s="27"/>
      <c r="BV6" s="27"/>
      <c r="BW6" s="27"/>
      <c r="BX6" s="27"/>
      <c r="BY6" s="27"/>
      <c r="BZ6" s="27" t="s">
        <v>18263</v>
      </c>
      <c r="CA6" s="27"/>
      <c r="CB6" s="27">
        <v>2</v>
      </c>
      <c r="CC6" s="27"/>
      <c r="CD6" s="27" t="str">
        <f>VLOOKUP(C6,'CPPM-PR'!F:F,1,0)</f>
        <v>ADH2300143</v>
      </c>
    </row>
    <row r="7" spans="1:82">
      <c r="A7" s="27">
        <v>2557</v>
      </c>
      <c r="B7" s="1192">
        <v>45210.59034722222</v>
      </c>
      <c r="C7" s="27" t="s">
        <v>13548</v>
      </c>
      <c r="D7" s="27" t="s">
        <v>13550</v>
      </c>
      <c r="E7" s="27" t="s">
        <v>18267</v>
      </c>
      <c r="F7" s="27"/>
      <c r="G7" s="27" t="e">
        <v>#N/A</v>
      </c>
      <c r="H7" s="27" t="e">
        <v>#N/A</v>
      </c>
      <c r="I7" s="27" t="e">
        <v>#N/A</v>
      </c>
      <c r="J7" s="27" t="e">
        <v>#N/A</v>
      </c>
      <c r="K7" s="27"/>
      <c r="L7" s="27" t="s">
        <v>15827</v>
      </c>
      <c r="M7" s="27" t="s">
        <v>15828</v>
      </c>
      <c r="N7" s="27" t="s">
        <v>516</v>
      </c>
      <c r="O7" s="27" t="s">
        <v>2634</v>
      </c>
      <c r="P7" s="27"/>
      <c r="Q7" s="27">
        <v>2023</v>
      </c>
      <c r="R7" s="1299">
        <v>45232</v>
      </c>
      <c r="S7" s="1299">
        <v>45250</v>
      </c>
      <c r="T7" s="27"/>
      <c r="U7" s="27"/>
      <c r="V7" s="27" t="s">
        <v>15788</v>
      </c>
      <c r="W7" s="27" t="s">
        <v>18268</v>
      </c>
      <c r="X7" s="27"/>
      <c r="Y7" s="27" t="s">
        <v>18269</v>
      </c>
      <c r="Z7" s="27"/>
      <c r="AA7" s="27" t="s">
        <v>15831</v>
      </c>
      <c r="AB7" s="27" t="s">
        <v>48</v>
      </c>
      <c r="AC7" s="27" t="s">
        <v>13155</v>
      </c>
      <c r="AD7" s="27" t="s">
        <v>10509</v>
      </c>
      <c r="AE7" s="27" t="s">
        <v>17931</v>
      </c>
      <c r="AF7" s="27" t="s">
        <v>17890</v>
      </c>
      <c r="AG7" s="27" t="s">
        <v>17891</v>
      </c>
      <c r="AH7" s="27" t="s">
        <v>18270</v>
      </c>
      <c r="AI7" s="27" t="s">
        <v>18258</v>
      </c>
      <c r="AJ7" s="27" t="s">
        <v>13437</v>
      </c>
      <c r="AK7" s="27" t="s">
        <v>18271</v>
      </c>
      <c r="AL7" s="27" t="s">
        <v>17856</v>
      </c>
      <c r="AM7" s="27">
        <v>100</v>
      </c>
      <c r="AN7" s="27" t="s">
        <v>15800</v>
      </c>
      <c r="AO7" s="27" t="s">
        <v>16036</v>
      </c>
      <c r="AP7" s="27" t="s">
        <v>14466</v>
      </c>
      <c r="AQ7" s="27"/>
      <c r="AR7" s="27"/>
      <c r="AS7" s="27"/>
      <c r="AT7" s="27"/>
      <c r="AU7" s="27"/>
      <c r="AV7" s="27"/>
      <c r="AW7" s="27"/>
      <c r="AX7" s="27"/>
      <c r="AY7" s="27"/>
      <c r="AZ7" s="27"/>
      <c r="BA7" s="27"/>
      <c r="BB7" s="27"/>
      <c r="BC7" s="27"/>
      <c r="BD7" s="27"/>
      <c r="BE7" s="27"/>
      <c r="BF7" s="27"/>
      <c r="BG7" s="27"/>
      <c r="BH7" s="27"/>
      <c r="BI7" s="27"/>
      <c r="BJ7" s="27"/>
      <c r="BK7" s="27"/>
      <c r="BL7" s="27" t="s">
        <v>18258</v>
      </c>
      <c r="BM7" s="27">
        <v>280000</v>
      </c>
      <c r="BN7" s="27"/>
      <c r="BO7" s="27"/>
      <c r="BP7" s="27">
        <v>280000</v>
      </c>
      <c r="BQ7" s="27"/>
      <c r="BR7" s="27"/>
      <c r="BS7" s="1193">
        <v>45205</v>
      </c>
      <c r="BT7" s="27"/>
      <c r="BU7" s="27"/>
      <c r="BV7" s="27"/>
      <c r="BW7" s="27"/>
      <c r="BX7" s="27"/>
      <c r="BY7" s="27"/>
      <c r="BZ7" s="27"/>
      <c r="CA7" s="27"/>
      <c r="CB7" s="27"/>
      <c r="CC7" s="27"/>
      <c r="CD7" s="27" t="str">
        <f>VLOOKUP(C7,'CPPM-PR'!F:F,1,0)</f>
        <v>BRP2300131</v>
      </c>
    </row>
    <row r="8" spans="1:82">
      <c r="A8" s="27">
        <v>9403</v>
      </c>
      <c r="B8" s="1192">
        <v>45210.590428240743</v>
      </c>
      <c r="C8" s="27" t="s">
        <v>14042</v>
      </c>
      <c r="D8" s="27" t="s">
        <v>18272</v>
      </c>
      <c r="E8" s="27"/>
      <c r="F8" s="27"/>
      <c r="G8" s="27" t="e">
        <v>#N/A</v>
      </c>
      <c r="H8" s="27" t="e">
        <v>#N/A</v>
      </c>
      <c r="I8" s="27" t="e">
        <v>#N/A</v>
      </c>
      <c r="J8" s="27" t="e">
        <v>#N/A</v>
      </c>
      <c r="K8" s="27"/>
      <c r="L8" s="27" t="s">
        <v>18253</v>
      </c>
      <c r="M8" s="27" t="s">
        <v>18254</v>
      </c>
      <c r="N8" s="27" t="s">
        <v>520</v>
      </c>
      <c r="O8" s="27" t="s">
        <v>2609</v>
      </c>
      <c r="P8" s="27"/>
      <c r="Q8" s="27" t="s">
        <v>18260</v>
      </c>
      <c r="R8" s="1299">
        <v>0</v>
      </c>
      <c r="S8" s="1299">
        <v>45222</v>
      </c>
      <c r="T8" s="27"/>
      <c r="U8" s="27"/>
      <c r="V8" s="27" t="s">
        <v>15788</v>
      </c>
      <c r="W8" s="27" t="s">
        <v>18273</v>
      </c>
      <c r="X8" s="27"/>
      <c r="Y8" s="27" t="s">
        <v>18274</v>
      </c>
      <c r="Z8" s="27"/>
      <c r="AA8" s="27" t="s">
        <v>15862</v>
      </c>
      <c r="AB8" s="27" t="s">
        <v>908</v>
      </c>
      <c r="AC8" s="27" t="s">
        <v>9818</v>
      </c>
      <c r="AD8" s="27" t="s">
        <v>10509</v>
      </c>
      <c r="AE8" s="27" t="s">
        <v>18275</v>
      </c>
      <c r="AF8" s="27" t="s">
        <v>18276</v>
      </c>
      <c r="AG8" s="27">
        <v>134800160</v>
      </c>
      <c r="AH8" s="27" t="s">
        <v>18275</v>
      </c>
      <c r="AI8" s="27" t="s">
        <v>18258</v>
      </c>
      <c r="AJ8" s="27" t="s">
        <v>13420</v>
      </c>
      <c r="AK8" s="27"/>
      <c r="AL8" s="27" t="s">
        <v>15835</v>
      </c>
      <c r="AM8" s="27">
        <v>300</v>
      </c>
      <c r="AN8" s="27"/>
      <c r="AO8" s="27" t="s">
        <v>14510</v>
      </c>
      <c r="AP8" s="27"/>
      <c r="AQ8" s="27"/>
      <c r="AR8" s="27"/>
      <c r="AS8" s="27"/>
      <c r="AT8" s="27"/>
      <c r="AU8" s="27"/>
      <c r="AV8" s="27"/>
      <c r="AW8" s="27">
        <v>0</v>
      </c>
      <c r="AX8" s="27">
        <v>0</v>
      </c>
      <c r="AY8" s="27">
        <v>0</v>
      </c>
      <c r="AZ8" s="27">
        <v>0</v>
      </c>
      <c r="BA8" s="27">
        <v>0</v>
      </c>
      <c r="BB8" s="27">
        <v>0</v>
      </c>
      <c r="BC8" s="27">
        <v>2</v>
      </c>
      <c r="BD8" s="27">
        <v>2</v>
      </c>
      <c r="BE8" s="27">
        <v>4</v>
      </c>
      <c r="BF8" s="27">
        <v>0</v>
      </c>
      <c r="BG8" s="27">
        <v>0</v>
      </c>
      <c r="BH8" s="27">
        <v>8</v>
      </c>
      <c r="BI8" s="27">
        <v>1</v>
      </c>
      <c r="BJ8" s="27">
        <v>1</v>
      </c>
      <c r="BK8" s="27"/>
      <c r="BL8" s="27"/>
      <c r="BM8" s="27"/>
      <c r="BN8" s="27"/>
      <c r="BO8" s="27"/>
      <c r="BP8" s="27">
        <v>0</v>
      </c>
      <c r="BQ8" s="27"/>
      <c r="BR8" s="27" t="s">
        <v>18258</v>
      </c>
      <c r="BS8" s="1193">
        <v>45208</v>
      </c>
      <c r="BT8" s="27" t="s">
        <v>18262</v>
      </c>
      <c r="BU8" s="27"/>
      <c r="BV8" s="27"/>
      <c r="BW8" s="27"/>
      <c r="BX8" s="27" t="s">
        <v>18277</v>
      </c>
      <c r="BY8" s="27">
        <v>1</v>
      </c>
      <c r="BZ8" s="27" t="s">
        <v>18263</v>
      </c>
      <c r="CA8" s="27"/>
      <c r="CB8" s="27">
        <v>1</v>
      </c>
      <c r="CC8" s="27"/>
      <c r="CD8" s="27" t="str">
        <f>VLOOKUP(C8,'CPPM-PR'!F:F,1,0)</f>
        <v>CPP2300030</v>
      </c>
    </row>
    <row r="9" spans="1:82">
      <c r="A9" s="27">
        <v>9404</v>
      </c>
      <c r="B9" s="1192">
        <v>45210.590428240743</v>
      </c>
      <c r="C9" s="27" t="s">
        <v>14041</v>
      </c>
      <c r="D9" s="27" t="s">
        <v>18278</v>
      </c>
      <c r="E9" s="27"/>
      <c r="F9" s="27"/>
      <c r="G9" s="27" t="e">
        <v>#N/A</v>
      </c>
      <c r="H9" s="27" t="e">
        <v>#N/A</v>
      </c>
      <c r="I9" s="27" t="e">
        <v>#N/A</v>
      </c>
      <c r="J9" s="27" t="e">
        <v>#N/A</v>
      </c>
      <c r="K9" s="27"/>
      <c r="L9" s="27" t="s">
        <v>18253</v>
      </c>
      <c r="M9" s="27" t="s">
        <v>18254</v>
      </c>
      <c r="N9" s="27" t="s">
        <v>520</v>
      </c>
      <c r="O9" s="27" t="s">
        <v>2609</v>
      </c>
      <c r="P9" s="27"/>
      <c r="Q9" s="27" t="s">
        <v>18260</v>
      </c>
      <c r="R9" s="1299">
        <v>0</v>
      </c>
      <c r="S9" s="1299">
        <v>45222</v>
      </c>
      <c r="T9" s="27"/>
      <c r="U9" s="27"/>
      <c r="V9" s="27" t="s">
        <v>15788</v>
      </c>
      <c r="W9" s="27" t="s">
        <v>18279</v>
      </c>
      <c r="X9" s="27"/>
      <c r="Y9" s="27" t="s">
        <v>18280</v>
      </c>
      <c r="Z9" s="27"/>
      <c r="AA9" s="27" t="s">
        <v>15862</v>
      </c>
      <c r="AB9" s="27" t="s">
        <v>908</v>
      </c>
      <c r="AC9" s="27" t="s">
        <v>12624</v>
      </c>
      <c r="AD9" s="27" t="s">
        <v>10509</v>
      </c>
      <c r="AE9" s="27" t="s">
        <v>18275</v>
      </c>
      <c r="AF9" s="27" t="s">
        <v>18276</v>
      </c>
      <c r="AG9" s="27">
        <v>134800160</v>
      </c>
      <c r="AH9" s="27" t="s">
        <v>18275</v>
      </c>
      <c r="AI9" s="27" t="s">
        <v>18258</v>
      </c>
      <c r="AJ9" s="27" t="s">
        <v>13420</v>
      </c>
      <c r="AK9" s="27"/>
      <c r="AL9" s="27" t="s">
        <v>15835</v>
      </c>
      <c r="AM9" s="27">
        <v>1</v>
      </c>
      <c r="AN9" s="27" t="s">
        <v>16355</v>
      </c>
      <c r="AO9" s="27" t="s">
        <v>14510</v>
      </c>
      <c r="AP9" s="27"/>
      <c r="AQ9" s="27"/>
      <c r="AR9" s="27"/>
      <c r="AS9" s="27"/>
      <c r="AT9" s="27"/>
      <c r="AU9" s="27"/>
      <c r="AV9" s="27"/>
      <c r="AW9" s="27">
        <v>0</v>
      </c>
      <c r="AX9" s="27">
        <v>0</v>
      </c>
      <c r="AY9" s="27">
        <v>0</v>
      </c>
      <c r="AZ9" s="27">
        <v>0</v>
      </c>
      <c r="BA9" s="27">
        <v>0</v>
      </c>
      <c r="BB9" s="27">
        <v>0</v>
      </c>
      <c r="BC9" s="27">
        <v>2</v>
      </c>
      <c r="BD9" s="27">
        <v>2</v>
      </c>
      <c r="BE9" s="27">
        <v>4</v>
      </c>
      <c r="BF9" s="27">
        <v>0</v>
      </c>
      <c r="BG9" s="27">
        <v>0</v>
      </c>
      <c r="BH9" s="27">
        <v>8</v>
      </c>
      <c r="BI9" s="27">
        <v>1</v>
      </c>
      <c r="BJ9" s="27">
        <v>1</v>
      </c>
      <c r="BK9" s="27"/>
      <c r="BL9" s="27"/>
      <c r="BM9" s="27"/>
      <c r="BN9" s="27"/>
      <c r="BO9" s="27"/>
      <c r="BP9" s="27">
        <v>0</v>
      </c>
      <c r="BQ9" s="27"/>
      <c r="BR9" s="27" t="s">
        <v>18258</v>
      </c>
      <c r="BS9" s="1193">
        <v>45208</v>
      </c>
      <c r="BT9" s="27" t="s">
        <v>18262</v>
      </c>
      <c r="BU9" s="27"/>
      <c r="BV9" s="27"/>
      <c r="BW9" s="27"/>
      <c r="BX9" s="27" t="s">
        <v>18281</v>
      </c>
      <c r="BY9" s="27">
        <v>1</v>
      </c>
      <c r="BZ9" s="27" t="s">
        <v>18263</v>
      </c>
      <c r="CA9" s="27"/>
      <c r="CB9" s="27">
        <v>1</v>
      </c>
      <c r="CC9" s="27"/>
      <c r="CD9" s="27" t="str">
        <f>VLOOKUP(C9,'CPPM-PR'!F:F,1,0)</f>
        <v>CPP2300031</v>
      </c>
    </row>
    <row r="10" spans="1:82">
      <c r="A10" s="27">
        <v>9405</v>
      </c>
      <c r="B10" s="1192">
        <v>45210.590428240743</v>
      </c>
      <c r="C10" s="27" t="s">
        <v>14427</v>
      </c>
      <c r="D10" s="27" t="s">
        <v>14428</v>
      </c>
      <c r="E10" s="27"/>
      <c r="F10" s="27"/>
      <c r="G10" s="27" t="e">
        <v>#N/A</v>
      </c>
      <c r="H10" s="27" t="e">
        <v>#N/A</v>
      </c>
      <c r="I10" s="27" t="e">
        <v>#N/A</v>
      </c>
      <c r="J10" s="27" t="e">
        <v>#N/A</v>
      </c>
      <c r="K10" s="27"/>
      <c r="L10" s="27" t="s">
        <v>18253</v>
      </c>
      <c r="M10" s="27" t="s">
        <v>18254</v>
      </c>
      <c r="N10" s="27" t="s">
        <v>520</v>
      </c>
      <c r="O10" s="27" t="s">
        <v>2634</v>
      </c>
      <c r="P10" s="27"/>
      <c r="Q10" s="27">
        <v>2023</v>
      </c>
      <c r="R10" s="1299">
        <v>0</v>
      </c>
      <c r="S10" s="1299">
        <v>45245</v>
      </c>
      <c r="T10" s="27"/>
      <c r="U10" s="27"/>
      <c r="V10" s="27" t="s">
        <v>15788</v>
      </c>
      <c r="W10" s="27" t="s">
        <v>18282</v>
      </c>
      <c r="X10" s="27"/>
      <c r="Y10" s="27" t="s">
        <v>18283</v>
      </c>
      <c r="Z10" s="27"/>
      <c r="AA10" s="27" t="s">
        <v>15812</v>
      </c>
      <c r="AB10" s="27" t="s">
        <v>54</v>
      </c>
      <c r="AC10" s="27" t="s">
        <v>6470</v>
      </c>
      <c r="AD10" s="27" t="s">
        <v>10509</v>
      </c>
      <c r="AE10" s="27" t="s">
        <v>18284</v>
      </c>
      <c r="AF10" s="27"/>
      <c r="AG10" s="27"/>
      <c r="AH10" s="27" t="s">
        <v>18285</v>
      </c>
      <c r="AI10" s="27" t="s">
        <v>18258</v>
      </c>
      <c r="AJ10" s="27" t="s">
        <v>13754</v>
      </c>
      <c r="AK10" s="27"/>
      <c r="AL10" s="27" t="s">
        <v>15835</v>
      </c>
      <c r="AM10" s="27">
        <v>1</v>
      </c>
      <c r="AN10" s="27" t="s">
        <v>16355</v>
      </c>
      <c r="AO10" s="27"/>
      <c r="AP10" s="27"/>
      <c r="AQ10" s="27"/>
      <c r="AR10" s="27"/>
      <c r="AS10" s="27"/>
      <c r="AT10" s="27"/>
      <c r="AU10" s="27"/>
      <c r="AV10" s="27"/>
      <c r="AW10" s="27">
        <v>0</v>
      </c>
      <c r="AX10" s="27">
        <v>0</v>
      </c>
      <c r="AY10" s="27">
        <v>0</v>
      </c>
      <c r="AZ10" s="27">
        <v>0</v>
      </c>
      <c r="BA10" s="27">
        <v>0</v>
      </c>
      <c r="BB10" s="27">
        <v>0</v>
      </c>
      <c r="BC10" s="27">
        <v>6</v>
      </c>
      <c r="BD10" s="27">
        <v>4</v>
      </c>
      <c r="BE10" s="27">
        <v>4</v>
      </c>
      <c r="BF10" s="27">
        <v>2</v>
      </c>
      <c r="BG10" s="27">
        <v>0</v>
      </c>
      <c r="BH10" s="27">
        <v>16</v>
      </c>
      <c r="BI10" s="27">
        <v>28</v>
      </c>
      <c r="BJ10" s="27">
        <v>6</v>
      </c>
      <c r="BK10" s="27"/>
      <c r="BL10" s="27"/>
      <c r="BM10" s="27"/>
      <c r="BN10" s="27"/>
      <c r="BO10" s="27"/>
      <c r="BP10" s="27">
        <v>0</v>
      </c>
      <c r="BQ10" s="27"/>
      <c r="BR10" s="27" t="s">
        <v>18258</v>
      </c>
      <c r="BS10" s="1193">
        <v>45209</v>
      </c>
      <c r="BT10" s="27" t="s">
        <v>18262</v>
      </c>
      <c r="BU10" s="27"/>
      <c r="BV10" s="27"/>
      <c r="BW10" s="27"/>
      <c r="BX10" s="27" t="s">
        <v>2207</v>
      </c>
      <c r="BY10" s="27">
        <v>0</v>
      </c>
      <c r="BZ10" s="27" t="s">
        <v>18263</v>
      </c>
      <c r="CA10" s="27"/>
      <c r="CB10" s="27">
        <v>56</v>
      </c>
      <c r="CC10" s="27"/>
      <c r="CD10" s="27" t="str">
        <f>VLOOKUP(C10,'CPPM-PR'!F:F,1,0)</f>
        <v>CPP2300032</v>
      </c>
    </row>
    <row r="11" spans="1:82">
      <c r="A11" s="27">
        <v>29847</v>
      </c>
      <c r="B11" s="1192">
        <v>45210.590671296297</v>
      </c>
      <c r="C11" s="27" t="s">
        <v>14084</v>
      </c>
      <c r="D11" s="27" t="s">
        <v>18205</v>
      </c>
      <c r="E11" s="27">
        <v>561590</v>
      </c>
      <c r="F11" s="27">
        <v>592175</v>
      </c>
      <c r="G11" s="27" t="e">
        <v>#N/A</v>
      </c>
      <c r="H11" s="27" t="e">
        <v>#N/A</v>
      </c>
      <c r="I11" s="27" t="e">
        <v>#N/A</v>
      </c>
      <c r="J11" s="27" t="e">
        <v>#N/A</v>
      </c>
      <c r="K11" s="27"/>
      <c r="L11" s="27" t="s">
        <v>15827</v>
      </c>
      <c r="M11" s="27" t="s">
        <v>15828</v>
      </c>
      <c r="N11" s="27" t="s">
        <v>512</v>
      </c>
      <c r="O11" s="27" t="s">
        <v>2634</v>
      </c>
      <c r="P11" s="27"/>
      <c r="Q11" s="27">
        <v>2023</v>
      </c>
      <c r="R11" s="1299">
        <v>45260</v>
      </c>
      <c r="S11" s="1299">
        <v>45253</v>
      </c>
      <c r="T11" s="27"/>
      <c r="U11" s="27"/>
      <c r="V11" s="27" t="s">
        <v>15788</v>
      </c>
      <c r="W11" s="27" t="s">
        <v>18001</v>
      </c>
      <c r="X11" s="27" t="s">
        <v>18286</v>
      </c>
      <c r="Y11" s="27" t="s">
        <v>18287</v>
      </c>
      <c r="Z11" s="27" t="s">
        <v>18288</v>
      </c>
      <c r="AA11" s="27" t="s">
        <v>15793</v>
      </c>
      <c r="AB11" s="27" t="s">
        <v>57</v>
      </c>
      <c r="AC11" s="27" t="s">
        <v>9948</v>
      </c>
      <c r="AD11" s="27" t="s">
        <v>10509</v>
      </c>
      <c r="AE11" s="27" t="s">
        <v>18289</v>
      </c>
      <c r="AF11" s="27" t="s">
        <v>16457</v>
      </c>
      <c r="AG11" s="27" t="s">
        <v>18290</v>
      </c>
      <c r="AH11" s="27" t="s">
        <v>18289</v>
      </c>
      <c r="AI11" s="27" t="s">
        <v>18258</v>
      </c>
      <c r="AJ11" s="27" t="s">
        <v>12821</v>
      </c>
      <c r="AK11" s="27" t="s">
        <v>18291</v>
      </c>
      <c r="AL11" s="27" t="s">
        <v>15852</v>
      </c>
      <c r="AM11" s="27">
        <v>60</v>
      </c>
      <c r="AN11" s="27" t="s">
        <v>15800</v>
      </c>
      <c r="AO11" s="27" t="s">
        <v>16036</v>
      </c>
      <c r="AP11" s="27" t="s">
        <v>14466</v>
      </c>
      <c r="AQ11" s="27"/>
      <c r="AR11" s="27"/>
      <c r="AS11" s="27"/>
      <c r="AT11" s="27"/>
      <c r="AU11" s="27"/>
      <c r="AV11" s="27"/>
      <c r="AW11" s="27"/>
      <c r="AX11" s="27"/>
      <c r="AY11" s="27"/>
      <c r="AZ11" s="27"/>
      <c r="BA11" s="27"/>
      <c r="BB11" s="27"/>
      <c r="BC11" s="27">
        <v>1</v>
      </c>
      <c r="BD11" s="27"/>
      <c r="BE11" s="27"/>
      <c r="BF11" s="27"/>
      <c r="BG11" s="27"/>
      <c r="BH11" s="27">
        <v>1</v>
      </c>
      <c r="BI11" s="27"/>
      <c r="BJ11" s="27"/>
      <c r="BK11" s="27"/>
      <c r="BL11" s="27" t="s">
        <v>18258</v>
      </c>
      <c r="BM11" s="27">
        <v>30633</v>
      </c>
      <c r="BN11" s="27">
        <v>30633</v>
      </c>
      <c r="BO11" s="27">
        <v>30633</v>
      </c>
      <c r="BP11" s="27">
        <v>306330</v>
      </c>
      <c r="BQ11" s="27"/>
      <c r="BR11" s="27" t="s">
        <v>18258</v>
      </c>
      <c r="BS11" s="1193">
        <v>45208</v>
      </c>
      <c r="BT11" s="27"/>
      <c r="BU11" s="27"/>
      <c r="BV11" s="27"/>
      <c r="BW11" s="27"/>
      <c r="BX11" s="27"/>
      <c r="BY11" s="27"/>
      <c r="BZ11" s="27"/>
      <c r="CA11" s="27"/>
      <c r="CB11" s="27"/>
      <c r="CC11" s="27"/>
      <c r="CD11" s="27" t="str">
        <f>VLOOKUP(C11,'CPPM-PR'!F:F,1,0)</f>
        <v>GOV2305456</v>
      </c>
    </row>
    <row r="12" spans="1:82">
      <c r="A12" s="27">
        <v>29863</v>
      </c>
      <c r="B12" s="1192">
        <v>45210.590671296297</v>
      </c>
      <c r="C12" s="27" t="s">
        <v>13748</v>
      </c>
      <c r="D12" s="27" t="s">
        <v>13751</v>
      </c>
      <c r="E12" s="27">
        <v>506608</v>
      </c>
      <c r="F12" s="27">
        <v>592808</v>
      </c>
      <c r="G12" s="27" t="e">
        <v>#N/A</v>
      </c>
      <c r="H12" s="27" t="e">
        <v>#N/A</v>
      </c>
      <c r="I12" s="27" t="e">
        <v>#N/A</v>
      </c>
      <c r="J12" s="27" t="e">
        <v>#N/A</v>
      </c>
      <c r="K12" s="27"/>
      <c r="L12" s="27" t="s">
        <v>15827</v>
      </c>
      <c r="M12" s="27" t="s">
        <v>15828</v>
      </c>
      <c r="N12" s="27" t="s">
        <v>512</v>
      </c>
      <c r="O12" s="27" t="s">
        <v>2634</v>
      </c>
      <c r="P12" s="27"/>
      <c r="Q12" s="27">
        <v>2023</v>
      </c>
      <c r="R12" s="1299">
        <v>45278</v>
      </c>
      <c r="S12" s="1299">
        <v>45247</v>
      </c>
      <c r="T12" s="27"/>
      <c r="U12" s="27"/>
      <c r="V12" s="27" t="s">
        <v>15788</v>
      </c>
      <c r="W12" s="27" t="s">
        <v>18001</v>
      </c>
      <c r="X12" s="27" t="s">
        <v>18292</v>
      </c>
      <c r="Y12" s="27" t="s">
        <v>18293</v>
      </c>
      <c r="Z12" s="27" t="s">
        <v>18294</v>
      </c>
      <c r="AA12" s="27" t="s">
        <v>15793</v>
      </c>
      <c r="AB12" s="27" t="s">
        <v>2603</v>
      </c>
      <c r="AC12" s="27" t="s">
        <v>13409</v>
      </c>
      <c r="AD12" s="27" t="s">
        <v>10509</v>
      </c>
      <c r="AE12" s="27" t="s">
        <v>18295</v>
      </c>
      <c r="AF12" s="27" t="s">
        <v>18296</v>
      </c>
      <c r="AG12" s="27" t="s">
        <v>18297</v>
      </c>
      <c r="AH12" s="27" t="s">
        <v>18298</v>
      </c>
      <c r="AI12" s="27" t="s">
        <v>18258</v>
      </c>
      <c r="AJ12" s="27" t="s">
        <v>12821</v>
      </c>
      <c r="AK12" s="27" t="s">
        <v>18299</v>
      </c>
      <c r="AL12" s="27" t="s">
        <v>15852</v>
      </c>
      <c r="AM12" s="27">
        <v>60</v>
      </c>
      <c r="AN12" s="27" t="s">
        <v>15800</v>
      </c>
      <c r="AO12" s="27" t="s">
        <v>16036</v>
      </c>
      <c r="AP12" s="27" t="s">
        <v>14466</v>
      </c>
      <c r="AQ12" s="27" t="s">
        <v>16257</v>
      </c>
      <c r="AR12" s="27"/>
      <c r="AS12" s="27"/>
      <c r="AT12" s="27"/>
      <c r="AU12" s="27"/>
      <c r="AV12" s="27"/>
      <c r="AW12" s="27"/>
      <c r="AX12" s="27"/>
      <c r="AY12" s="27"/>
      <c r="AZ12" s="27"/>
      <c r="BA12" s="27"/>
      <c r="BB12" s="27"/>
      <c r="BC12" s="27">
        <v>1</v>
      </c>
      <c r="BD12" s="27"/>
      <c r="BE12" s="27"/>
      <c r="BF12" s="27"/>
      <c r="BG12" s="27"/>
      <c r="BH12" s="27">
        <v>1</v>
      </c>
      <c r="BI12" s="27"/>
      <c r="BJ12" s="27"/>
      <c r="BK12" s="27"/>
      <c r="BL12" s="27" t="s">
        <v>18258</v>
      </c>
      <c r="BM12" s="27">
        <v>30633</v>
      </c>
      <c r="BN12" s="27">
        <v>30633</v>
      </c>
      <c r="BO12" s="27">
        <v>30633</v>
      </c>
      <c r="BP12" s="27">
        <v>306330</v>
      </c>
      <c r="BQ12" s="27"/>
      <c r="BR12" s="27" t="s">
        <v>18258</v>
      </c>
      <c r="BS12" s="1193">
        <v>45202</v>
      </c>
      <c r="BT12" s="27"/>
      <c r="BU12" s="27"/>
      <c r="BV12" s="27"/>
      <c r="BW12" s="27"/>
      <c r="BX12" s="27"/>
      <c r="BY12" s="27"/>
      <c r="BZ12" s="27"/>
      <c r="CA12" s="27"/>
      <c r="CB12" s="27"/>
      <c r="CC12" s="27"/>
      <c r="CD12" s="27" t="str">
        <f>VLOOKUP(C12,'CPPM-PR'!F:F,1,0)</f>
        <v>GOV2305472</v>
      </c>
    </row>
    <row r="13" spans="1:82">
      <c r="A13" s="27">
        <v>29866</v>
      </c>
      <c r="B13" s="1192">
        <v>45210.590671296297</v>
      </c>
      <c r="C13" s="27" t="s">
        <v>5508</v>
      </c>
      <c r="D13" s="27" t="s">
        <v>18300</v>
      </c>
      <c r="E13" s="27">
        <v>561688</v>
      </c>
      <c r="F13" s="27">
        <v>592771</v>
      </c>
      <c r="G13" s="27" t="s">
        <v>5507</v>
      </c>
      <c r="H13" s="27" t="s">
        <v>289</v>
      </c>
      <c r="I13" s="27">
        <v>12158</v>
      </c>
      <c r="J13" s="27" t="s">
        <v>5505</v>
      </c>
      <c r="K13" s="27"/>
      <c r="L13" s="27" t="s">
        <v>15827</v>
      </c>
      <c r="M13" s="27" t="s">
        <v>15828</v>
      </c>
      <c r="N13" s="27" t="s">
        <v>512</v>
      </c>
      <c r="O13" s="27" t="s">
        <v>2609</v>
      </c>
      <c r="P13" s="27"/>
      <c r="Q13" s="27">
        <v>2023</v>
      </c>
      <c r="R13" s="1299">
        <v>45237</v>
      </c>
      <c r="S13" s="1299">
        <v>45217</v>
      </c>
      <c r="T13" s="27"/>
      <c r="U13" s="27"/>
      <c r="V13" s="27" t="s">
        <v>15788</v>
      </c>
      <c r="W13" s="27" t="s">
        <v>18001</v>
      </c>
      <c r="X13" s="27" t="s">
        <v>18301</v>
      </c>
      <c r="Y13" s="27" t="s">
        <v>18302</v>
      </c>
      <c r="Z13" s="27" t="s">
        <v>18303</v>
      </c>
      <c r="AA13" s="27" t="s">
        <v>15793</v>
      </c>
      <c r="AB13" s="27" t="s">
        <v>1701</v>
      </c>
      <c r="AC13" s="27" t="s">
        <v>13649</v>
      </c>
      <c r="AD13" s="27" t="s">
        <v>10509</v>
      </c>
      <c r="AE13" s="27" t="s">
        <v>18304</v>
      </c>
      <c r="AF13" s="27" t="s">
        <v>18305</v>
      </c>
      <c r="AG13" s="27">
        <v>197715961</v>
      </c>
      <c r="AH13" s="27" t="s">
        <v>18306</v>
      </c>
      <c r="AI13" s="27" t="s">
        <v>18258</v>
      </c>
      <c r="AJ13" s="27" t="s">
        <v>12821</v>
      </c>
      <c r="AK13" s="27"/>
      <c r="AL13" s="27" t="s">
        <v>15937</v>
      </c>
      <c r="AM13" s="27">
        <v>100</v>
      </c>
      <c r="AN13" s="27" t="s">
        <v>15800</v>
      </c>
      <c r="AO13" s="27" t="s">
        <v>14510</v>
      </c>
      <c r="AP13" s="27" t="s">
        <v>14466</v>
      </c>
      <c r="AQ13" s="27" t="s">
        <v>16257</v>
      </c>
      <c r="AR13" s="27"/>
      <c r="AS13" s="27"/>
      <c r="AT13" s="27"/>
      <c r="AU13" s="27"/>
      <c r="AV13" s="27"/>
      <c r="AW13" s="27"/>
      <c r="AX13" s="27"/>
      <c r="AY13" s="27"/>
      <c r="AZ13" s="27"/>
      <c r="BA13" s="27"/>
      <c r="BB13" s="27"/>
      <c r="BC13" s="27">
        <v>1</v>
      </c>
      <c r="BD13" s="27"/>
      <c r="BE13" s="27"/>
      <c r="BF13" s="27"/>
      <c r="BG13" s="27"/>
      <c r="BH13" s="27">
        <v>1</v>
      </c>
      <c r="BI13" s="27"/>
      <c r="BJ13" s="27"/>
      <c r="BK13" s="27"/>
      <c r="BL13" s="27" t="s">
        <v>18258</v>
      </c>
      <c r="BM13" s="27">
        <v>30632</v>
      </c>
      <c r="BN13" s="27">
        <v>30632</v>
      </c>
      <c r="BO13" s="27">
        <v>30632</v>
      </c>
      <c r="BP13" s="27">
        <v>306320</v>
      </c>
      <c r="BQ13" s="27"/>
      <c r="BR13" s="27" t="s">
        <v>18258</v>
      </c>
      <c r="BS13" s="1193">
        <v>45201</v>
      </c>
      <c r="BT13" s="27"/>
      <c r="BU13" s="27"/>
      <c r="BV13" s="27"/>
      <c r="BW13" s="27"/>
      <c r="BX13" s="27"/>
      <c r="BY13" s="27"/>
      <c r="BZ13" s="27"/>
      <c r="CA13" s="27"/>
      <c r="CB13" s="27"/>
      <c r="CC13" s="27"/>
      <c r="CD13" s="27" t="str">
        <f>VLOOKUP(C13,'CPPM-PR'!F:F,1,0)</f>
        <v>GOV2305475</v>
      </c>
    </row>
    <row r="14" spans="1:82">
      <c r="A14" s="27">
        <v>29868</v>
      </c>
      <c r="B14" s="1192">
        <v>45210.590671296297</v>
      </c>
      <c r="C14" s="27" t="s">
        <v>14429</v>
      </c>
      <c r="D14" s="27" t="s">
        <v>14430</v>
      </c>
      <c r="E14" s="27">
        <v>561557</v>
      </c>
      <c r="F14" s="27">
        <v>592116</v>
      </c>
      <c r="G14" s="27" t="s">
        <v>18307</v>
      </c>
      <c r="H14" s="27" t="s">
        <v>289</v>
      </c>
      <c r="I14" s="27" t="e">
        <v>#N/A</v>
      </c>
      <c r="J14" s="27" t="s">
        <v>18308</v>
      </c>
      <c r="K14" s="27"/>
      <c r="L14" s="27" t="s">
        <v>15827</v>
      </c>
      <c r="M14" s="27" t="s">
        <v>15828</v>
      </c>
      <c r="N14" s="27" t="s">
        <v>512</v>
      </c>
      <c r="O14" s="27" t="s">
        <v>2609</v>
      </c>
      <c r="P14" s="27" t="s">
        <v>16558</v>
      </c>
      <c r="Q14" s="27">
        <v>2023</v>
      </c>
      <c r="R14" s="1299">
        <v>45219</v>
      </c>
      <c r="S14" s="1299">
        <v>45246</v>
      </c>
      <c r="T14" s="27"/>
      <c r="U14" s="27"/>
      <c r="V14" s="27" t="s">
        <v>15788</v>
      </c>
      <c r="W14" s="27" t="s">
        <v>18001</v>
      </c>
      <c r="X14" s="27" t="s">
        <v>18309</v>
      </c>
      <c r="Y14" s="27" t="s">
        <v>18310</v>
      </c>
      <c r="Z14" s="27" t="s">
        <v>18311</v>
      </c>
      <c r="AA14" s="27" t="s">
        <v>15997</v>
      </c>
      <c r="AB14" s="27" t="s">
        <v>1264</v>
      </c>
      <c r="AC14" s="27" t="s">
        <v>8127</v>
      </c>
      <c r="AD14" s="27" t="s">
        <v>10509</v>
      </c>
      <c r="AE14" s="27" t="s">
        <v>18312</v>
      </c>
      <c r="AF14" s="27" t="s">
        <v>16457</v>
      </c>
      <c r="AG14" s="27" t="s">
        <v>18290</v>
      </c>
      <c r="AH14" s="27" t="s">
        <v>18313</v>
      </c>
      <c r="AI14" s="27" t="s">
        <v>18258</v>
      </c>
      <c r="AJ14" s="27" t="s">
        <v>12821</v>
      </c>
      <c r="AK14" s="27" t="s">
        <v>18314</v>
      </c>
      <c r="AL14" s="27" t="s">
        <v>15852</v>
      </c>
      <c r="AM14" s="27">
        <v>60</v>
      </c>
      <c r="AN14" s="27" t="s">
        <v>15800</v>
      </c>
      <c r="AO14" s="27" t="s">
        <v>16036</v>
      </c>
      <c r="AP14" s="27" t="s">
        <v>14466</v>
      </c>
      <c r="AQ14" s="27"/>
      <c r="AR14" s="27"/>
      <c r="AS14" s="27"/>
      <c r="AT14" s="27"/>
      <c r="AU14" s="27"/>
      <c r="AV14" s="27"/>
      <c r="AW14" s="27"/>
      <c r="AX14" s="27"/>
      <c r="AY14" s="27"/>
      <c r="AZ14" s="27"/>
      <c r="BA14" s="27"/>
      <c r="BB14" s="27"/>
      <c r="BC14" s="27">
        <v>1</v>
      </c>
      <c r="BD14" s="27"/>
      <c r="BE14" s="27"/>
      <c r="BF14" s="27"/>
      <c r="BG14" s="27"/>
      <c r="BH14" s="27">
        <v>1</v>
      </c>
      <c r="BI14" s="27"/>
      <c r="BJ14" s="27"/>
      <c r="BK14" s="27"/>
      <c r="BL14" s="27" t="s">
        <v>18258</v>
      </c>
      <c r="BM14" s="27">
        <v>28232</v>
      </c>
      <c r="BN14" s="27">
        <v>28232</v>
      </c>
      <c r="BO14" s="27">
        <v>28232</v>
      </c>
      <c r="BP14" s="27">
        <v>282320</v>
      </c>
      <c r="BQ14" s="27"/>
      <c r="BR14" s="27" t="s">
        <v>18258</v>
      </c>
      <c r="BS14" s="1193">
        <v>45201</v>
      </c>
      <c r="BT14" s="27"/>
      <c r="BU14" s="27"/>
      <c r="BV14" s="27"/>
      <c r="BW14" s="27"/>
      <c r="BX14" s="27"/>
      <c r="BY14" s="27"/>
      <c r="BZ14" s="27"/>
      <c r="CA14" s="27"/>
      <c r="CB14" s="27"/>
      <c r="CC14" s="27"/>
      <c r="CD14" s="27" t="str">
        <f>VLOOKUP(C14,'CPPM-PR'!F:F,1,0)</f>
        <v>GOV2305477</v>
      </c>
    </row>
    <row r="15" spans="1:82">
      <c r="A15" s="27">
        <v>29869</v>
      </c>
      <c r="B15" s="1192">
        <v>45210.590671296297</v>
      </c>
      <c r="C15" s="27" t="s">
        <v>14431</v>
      </c>
      <c r="D15" s="27" t="s">
        <v>14432</v>
      </c>
      <c r="E15" s="27">
        <v>561740</v>
      </c>
      <c r="F15" s="27">
        <v>592787</v>
      </c>
      <c r="G15" s="27" t="e">
        <v>#N/A</v>
      </c>
      <c r="H15" s="27" t="e">
        <v>#N/A</v>
      </c>
      <c r="I15" s="27" t="e">
        <v>#N/A</v>
      </c>
      <c r="J15" s="27" t="e">
        <v>#N/A</v>
      </c>
      <c r="K15" s="27"/>
      <c r="L15" s="27" t="s">
        <v>15827</v>
      </c>
      <c r="M15" s="27" t="s">
        <v>15828</v>
      </c>
      <c r="N15" s="27" t="s">
        <v>512</v>
      </c>
      <c r="O15" s="27" t="s">
        <v>2609</v>
      </c>
      <c r="P15" s="27"/>
      <c r="Q15" s="27">
        <v>2023</v>
      </c>
      <c r="R15" s="1299">
        <v>45278</v>
      </c>
      <c r="S15" s="1299">
        <v>45217</v>
      </c>
      <c r="T15" s="27"/>
      <c r="U15" s="27"/>
      <c r="V15" s="27" t="s">
        <v>15788</v>
      </c>
      <c r="W15" s="27" t="s">
        <v>18001</v>
      </c>
      <c r="X15" s="27" t="s">
        <v>18315</v>
      </c>
      <c r="Y15" s="27" t="s">
        <v>18316</v>
      </c>
      <c r="Z15" s="27" t="s">
        <v>18317</v>
      </c>
      <c r="AA15" s="27" t="s">
        <v>15862</v>
      </c>
      <c r="AB15" s="27" t="s">
        <v>1252</v>
      </c>
      <c r="AC15" s="27" t="s">
        <v>14433</v>
      </c>
      <c r="AD15" s="27" t="s">
        <v>10509</v>
      </c>
      <c r="AE15" s="27" t="s">
        <v>18289</v>
      </c>
      <c r="AF15" s="27" t="s">
        <v>16457</v>
      </c>
      <c r="AG15" s="27">
        <v>133936940</v>
      </c>
      <c r="AH15" s="27" t="s">
        <v>18289</v>
      </c>
      <c r="AI15" s="27" t="s">
        <v>18258</v>
      </c>
      <c r="AJ15" s="27" t="s">
        <v>12821</v>
      </c>
      <c r="AK15" s="27"/>
      <c r="AL15" s="27" t="s">
        <v>15937</v>
      </c>
      <c r="AM15" s="27">
        <v>800</v>
      </c>
      <c r="AN15" s="27" t="s">
        <v>15800</v>
      </c>
      <c r="AO15" s="27" t="s">
        <v>14510</v>
      </c>
      <c r="AP15" s="27" t="s">
        <v>14466</v>
      </c>
      <c r="AQ15" s="27"/>
      <c r="AR15" s="27"/>
      <c r="AS15" s="27"/>
      <c r="AT15" s="27"/>
      <c r="AU15" s="27"/>
      <c r="AV15" s="27"/>
      <c r="AW15" s="27"/>
      <c r="AX15" s="27"/>
      <c r="AY15" s="27"/>
      <c r="AZ15" s="27"/>
      <c r="BA15" s="27"/>
      <c r="BB15" s="27"/>
      <c r="BC15" s="27">
        <v>1</v>
      </c>
      <c r="BD15" s="27"/>
      <c r="BE15" s="27"/>
      <c r="BF15" s="27"/>
      <c r="BG15" s="27"/>
      <c r="BH15" s="27">
        <v>1</v>
      </c>
      <c r="BI15" s="27"/>
      <c r="BJ15" s="27"/>
      <c r="BK15" s="27" t="s">
        <v>18318</v>
      </c>
      <c r="BL15" s="27" t="s">
        <v>18258</v>
      </c>
      <c r="BM15" s="27">
        <v>9727</v>
      </c>
      <c r="BN15" s="27">
        <v>9727</v>
      </c>
      <c r="BO15" s="27">
        <v>9727</v>
      </c>
      <c r="BP15" s="27">
        <v>97270</v>
      </c>
      <c r="BQ15" s="27"/>
      <c r="BR15" s="27" t="s">
        <v>18258</v>
      </c>
      <c r="BS15" s="1193">
        <v>45201</v>
      </c>
      <c r="BT15" s="27"/>
      <c r="BU15" s="27"/>
      <c r="BV15" s="27"/>
      <c r="BW15" s="27"/>
      <c r="BX15" s="27"/>
      <c r="BY15" s="27"/>
      <c r="BZ15" s="27"/>
      <c r="CA15" s="27"/>
      <c r="CB15" s="27"/>
      <c r="CC15" s="27"/>
      <c r="CD15" s="27" t="str">
        <f>VLOOKUP(C15,'CPPM-PR'!F:F,1,0)</f>
        <v>GOV2305478</v>
      </c>
    </row>
    <row r="16" spans="1:82">
      <c r="A16" s="27">
        <v>29870</v>
      </c>
      <c r="B16" s="1192">
        <v>45210.590671296297</v>
      </c>
      <c r="C16" s="27" t="s">
        <v>13701</v>
      </c>
      <c r="D16" s="27" t="s">
        <v>13704</v>
      </c>
      <c r="E16" s="27">
        <v>551985</v>
      </c>
      <c r="F16" s="27">
        <v>592803</v>
      </c>
      <c r="G16" s="27" t="s">
        <v>13702</v>
      </c>
      <c r="H16" s="27" t="s">
        <v>289</v>
      </c>
      <c r="I16" s="27">
        <v>15787</v>
      </c>
      <c r="J16" s="27" t="s">
        <v>13703</v>
      </c>
      <c r="K16" s="27"/>
      <c r="L16" s="27" t="s">
        <v>15827</v>
      </c>
      <c r="M16" s="27" t="s">
        <v>15828</v>
      </c>
      <c r="N16" s="27" t="s">
        <v>512</v>
      </c>
      <c r="O16" s="27" t="s">
        <v>2634</v>
      </c>
      <c r="P16" s="27"/>
      <c r="Q16" s="27">
        <v>2023</v>
      </c>
      <c r="R16" s="1299">
        <v>45248</v>
      </c>
      <c r="S16" s="1299">
        <v>45246</v>
      </c>
      <c r="T16" s="27"/>
      <c r="U16" s="27"/>
      <c r="V16" s="27" t="s">
        <v>15788</v>
      </c>
      <c r="W16" s="27" t="s">
        <v>18001</v>
      </c>
      <c r="X16" s="27" t="s">
        <v>18319</v>
      </c>
      <c r="Y16" s="27" t="s">
        <v>18320</v>
      </c>
      <c r="Z16" s="27" t="s">
        <v>18321</v>
      </c>
      <c r="AA16" s="27" t="s">
        <v>15997</v>
      </c>
      <c r="AB16" s="27" t="s">
        <v>1492</v>
      </c>
      <c r="AC16" s="27" t="s">
        <v>7557</v>
      </c>
      <c r="AD16" s="27" t="s">
        <v>10509</v>
      </c>
      <c r="AE16" s="27" t="s">
        <v>18304</v>
      </c>
      <c r="AF16" s="27" t="s">
        <v>18305</v>
      </c>
      <c r="AG16" s="27">
        <v>197715016</v>
      </c>
      <c r="AH16" s="27" t="s">
        <v>18322</v>
      </c>
      <c r="AI16" s="27" t="s">
        <v>18258</v>
      </c>
      <c r="AJ16" s="27" t="s">
        <v>12821</v>
      </c>
      <c r="AK16" s="27" t="s">
        <v>18323</v>
      </c>
      <c r="AL16" s="27" t="s">
        <v>15852</v>
      </c>
      <c r="AM16" s="27">
        <v>10</v>
      </c>
      <c r="AN16" s="27" t="s">
        <v>15800</v>
      </c>
      <c r="AO16" s="27" t="s">
        <v>16036</v>
      </c>
      <c r="AP16" s="27" t="s">
        <v>14466</v>
      </c>
      <c r="AQ16" s="27"/>
      <c r="AR16" s="27"/>
      <c r="AS16" s="27"/>
      <c r="AT16" s="27"/>
      <c r="AU16" s="27"/>
      <c r="AV16" s="27"/>
      <c r="AW16" s="27"/>
      <c r="AX16" s="27"/>
      <c r="AY16" s="27"/>
      <c r="AZ16" s="27"/>
      <c r="BA16" s="27"/>
      <c r="BB16" s="27"/>
      <c r="BC16" s="27">
        <v>1</v>
      </c>
      <c r="BD16" s="27"/>
      <c r="BE16" s="27"/>
      <c r="BF16" s="27"/>
      <c r="BG16" s="27"/>
      <c r="BH16" s="27">
        <v>1</v>
      </c>
      <c r="BI16" s="27"/>
      <c r="BJ16" s="27"/>
      <c r="BK16" s="27"/>
      <c r="BL16" s="27" t="s">
        <v>18258</v>
      </c>
      <c r="BM16" s="27">
        <v>30632</v>
      </c>
      <c r="BN16" s="27">
        <v>30632</v>
      </c>
      <c r="BO16" s="27">
        <v>30632</v>
      </c>
      <c r="BP16" s="27">
        <v>306320</v>
      </c>
      <c r="BQ16" s="27"/>
      <c r="BR16" s="27" t="s">
        <v>18258</v>
      </c>
      <c r="BS16" s="1193">
        <v>45201</v>
      </c>
      <c r="BT16" s="27"/>
      <c r="BU16" s="27"/>
      <c r="BV16" s="27"/>
      <c r="BW16" s="27"/>
      <c r="BX16" s="27"/>
      <c r="BY16" s="27"/>
      <c r="BZ16" s="27"/>
      <c r="CA16" s="27"/>
      <c r="CB16" s="27"/>
      <c r="CC16" s="27"/>
      <c r="CD16" s="27" t="str">
        <f>VLOOKUP(C16,'CPPM-PR'!F:F,1,0)</f>
        <v>GOV2305479</v>
      </c>
    </row>
    <row r="17" spans="1:82">
      <c r="A17" s="27">
        <v>29871</v>
      </c>
      <c r="B17" s="1192">
        <v>45210.590671296297</v>
      </c>
      <c r="C17" s="27" t="s">
        <v>13697</v>
      </c>
      <c r="D17" s="27" t="s">
        <v>13700</v>
      </c>
      <c r="E17" s="27">
        <v>561741</v>
      </c>
      <c r="F17" s="27">
        <v>592793</v>
      </c>
      <c r="G17" s="27" t="s">
        <v>13698</v>
      </c>
      <c r="H17" s="27" t="s">
        <v>289</v>
      </c>
      <c r="I17" s="27">
        <v>17148</v>
      </c>
      <c r="J17" s="27" t="s">
        <v>13699</v>
      </c>
      <c r="K17" s="27"/>
      <c r="L17" s="27" t="s">
        <v>15827</v>
      </c>
      <c r="M17" s="27" t="s">
        <v>15828</v>
      </c>
      <c r="N17" s="27" t="s">
        <v>512</v>
      </c>
      <c r="O17" s="27" t="s">
        <v>2634</v>
      </c>
      <c r="P17" s="27"/>
      <c r="Q17" s="27">
        <v>2023</v>
      </c>
      <c r="R17" s="1299">
        <v>45247</v>
      </c>
      <c r="S17" s="1299">
        <v>45246</v>
      </c>
      <c r="T17" s="27"/>
      <c r="U17" s="27"/>
      <c r="V17" s="27" t="s">
        <v>15788</v>
      </c>
      <c r="W17" s="27" t="s">
        <v>18001</v>
      </c>
      <c r="X17" s="27" t="s">
        <v>18324</v>
      </c>
      <c r="Y17" s="27" t="s">
        <v>18325</v>
      </c>
      <c r="Z17" s="27" t="s">
        <v>18326</v>
      </c>
      <c r="AA17" s="27" t="s">
        <v>15997</v>
      </c>
      <c r="AB17" s="27" t="s">
        <v>1492</v>
      </c>
      <c r="AC17" s="27" t="s">
        <v>7557</v>
      </c>
      <c r="AD17" s="27" t="s">
        <v>10509</v>
      </c>
      <c r="AE17" s="27" t="s">
        <v>18304</v>
      </c>
      <c r="AF17" s="27" t="s">
        <v>18305</v>
      </c>
      <c r="AG17" s="27">
        <v>197715016</v>
      </c>
      <c r="AH17" s="27" t="s">
        <v>18322</v>
      </c>
      <c r="AI17" s="27" t="s">
        <v>18258</v>
      </c>
      <c r="AJ17" s="27" t="s">
        <v>12821</v>
      </c>
      <c r="AK17" s="27" t="s">
        <v>18327</v>
      </c>
      <c r="AL17" s="27" t="s">
        <v>15852</v>
      </c>
      <c r="AM17" s="27">
        <v>10</v>
      </c>
      <c r="AN17" s="27" t="s">
        <v>15800</v>
      </c>
      <c r="AO17" s="27" t="s">
        <v>16036</v>
      </c>
      <c r="AP17" s="27" t="s">
        <v>14466</v>
      </c>
      <c r="AQ17" s="27"/>
      <c r="AR17" s="27"/>
      <c r="AS17" s="27"/>
      <c r="AT17" s="27"/>
      <c r="AU17" s="27"/>
      <c r="AV17" s="27"/>
      <c r="AW17" s="27"/>
      <c r="AX17" s="27"/>
      <c r="AY17" s="27"/>
      <c r="AZ17" s="27"/>
      <c r="BA17" s="27"/>
      <c r="BB17" s="27"/>
      <c r="BC17" s="27">
        <v>1</v>
      </c>
      <c r="BD17" s="27"/>
      <c r="BE17" s="27"/>
      <c r="BF17" s="27"/>
      <c r="BG17" s="27"/>
      <c r="BH17" s="27">
        <v>1</v>
      </c>
      <c r="BI17" s="27"/>
      <c r="BJ17" s="27"/>
      <c r="BK17" s="27"/>
      <c r="BL17" s="27" t="s">
        <v>18258</v>
      </c>
      <c r="BM17" s="27">
        <v>30632</v>
      </c>
      <c r="BN17" s="27">
        <v>30632</v>
      </c>
      <c r="BO17" s="27">
        <v>30632</v>
      </c>
      <c r="BP17" s="27">
        <v>306320</v>
      </c>
      <c r="BQ17" s="27"/>
      <c r="BR17" s="27" t="s">
        <v>18258</v>
      </c>
      <c r="BS17" s="1193">
        <v>45201</v>
      </c>
      <c r="BT17" s="27"/>
      <c r="BU17" s="27"/>
      <c r="BV17" s="27"/>
      <c r="BW17" s="27"/>
      <c r="BX17" s="27"/>
      <c r="BY17" s="27"/>
      <c r="BZ17" s="27"/>
      <c r="CA17" s="27"/>
      <c r="CB17" s="27"/>
      <c r="CC17" s="27"/>
      <c r="CD17" s="27" t="str">
        <f>VLOOKUP(C17,'CPPM-PR'!F:F,1,0)</f>
        <v>GOV2305480</v>
      </c>
    </row>
    <row r="18" spans="1:82">
      <c r="A18" s="27">
        <v>29872</v>
      </c>
      <c r="B18" s="1192">
        <v>45210.590671296297</v>
      </c>
      <c r="C18" s="27" t="s">
        <v>13685</v>
      </c>
      <c r="D18" s="27" t="s">
        <v>13688</v>
      </c>
      <c r="E18" s="27">
        <v>512293</v>
      </c>
      <c r="F18" s="27">
        <v>592775</v>
      </c>
      <c r="G18" s="27" t="s">
        <v>13686</v>
      </c>
      <c r="H18" s="27" t="s">
        <v>289</v>
      </c>
      <c r="I18" s="27">
        <v>8565.51</v>
      </c>
      <c r="J18" s="27" t="s">
        <v>13687</v>
      </c>
      <c r="K18" s="27"/>
      <c r="L18" s="27" t="s">
        <v>15827</v>
      </c>
      <c r="M18" s="27" t="s">
        <v>15828</v>
      </c>
      <c r="N18" s="27" t="s">
        <v>512</v>
      </c>
      <c r="O18" s="27" t="s">
        <v>2609</v>
      </c>
      <c r="P18" s="27"/>
      <c r="Q18" s="27">
        <v>2023</v>
      </c>
      <c r="R18" s="1299">
        <v>45237</v>
      </c>
      <c r="S18" s="1299">
        <v>45217</v>
      </c>
      <c r="T18" s="27"/>
      <c r="U18" s="27"/>
      <c r="V18" s="27" t="s">
        <v>15788</v>
      </c>
      <c r="W18" s="27" t="s">
        <v>18001</v>
      </c>
      <c r="X18" s="27" t="s">
        <v>18328</v>
      </c>
      <c r="Y18" s="27" t="s">
        <v>18329</v>
      </c>
      <c r="Z18" s="27" t="s">
        <v>18330</v>
      </c>
      <c r="AA18" s="27" t="s">
        <v>15812</v>
      </c>
      <c r="AB18" s="27" t="s">
        <v>2773</v>
      </c>
      <c r="AC18" s="27" t="s">
        <v>13689</v>
      </c>
      <c r="AD18" s="27" t="s">
        <v>10509</v>
      </c>
      <c r="AE18" s="27" t="s">
        <v>18304</v>
      </c>
      <c r="AF18" s="27" t="s">
        <v>18305</v>
      </c>
      <c r="AG18" s="27">
        <v>197715016</v>
      </c>
      <c r="AH18" s="27" t="s">
        <v>18322</v>
      </c>
      <c r="AI18" s="27" t="s">
        <v>18258</v>
      </c>
      <c r="AJ18" s="27" t="s">
        <v>12821</v>
      </c>
      <c r="AK18" s="27"/>
      <c r="AL18" s="27" t="s">
        <v>15937</v>
      </c>
      <c r="AM18" s="27">
        <v>100</v>
      </c>
      <c r="AN18" s="27" t="s">
        <v>15800</v>
      </c>
      <c r="AO18" s="27" t="s">
        <v>14510</v>
      </c>
      <c r="AP18" s="27" t="s">
        <v>14466</v>
      </c>
      <c r="AQ18" s="27"/>
      <c r="AR18" s="27"/>
      <c r="AS18" s="27"/>
      <c r="AT18" s="27"/>
      <c r="AU18" s="27"/>
      <c r="AV18" s="27"/>
      <c r="AW18" s="27"/>
      <c r="AX18" s="27"/>
      <c r="AY18" s="27"/>
      <c r="AZ18" s="27"/>
      <c r="BA18" s="27"/>
      <c r="BB18" s="27"/>
      <c r="BC18" s="27">
        <v>1</v>
      </c>
      <c r="BD18" s="27"/>
      <c r="BE18" s="27"/>
      <c r="BF18" s="27"/>
      <c r="BG18" s="27"/>
      <c r="BH18" s="27">
        <v>1</v>
      </c>
      <c r="BI18" s="27"/>
      <c r="BJ18" s="27"/>
      <c r="BK18" s="27"/>
      <c r="BL18" s="27" t="s">
        <v>18258</v>
      </c>
      <c r="BM18" s="27">
        <v>9727</v>
      </c>
      <c r="BN18" s="27">
        <v>9727</v>
      </c>
      <c r="BO18" s="27">
        <v>9727</v>
      </c>
      <c r="BP18" s="27">
        <v>97270</v>
      </c>
      <c r="BQ18" s="27"/>
      <c r="BR18" s="27" t="s">
        <v>18258</v>
      </c>
      <c r="BS18" s="1193">
        <v>45201</v>
      </c>
      <c r="BT18" s="27"/>
      <c r="BU18" s="27"/>
      <c r="BV18" s="27"/>
      <c r="BW18" s="27"/>
      <c r="BX18" s="27"/>
      <c r="BY18" s="27"/>
      <c r="BZ18" s="27"/>
      <c r="CA18" s="27"/>
      <c r="CB18" s="27"/>
      <c r="CC18" s="27"/>
      <c r="CD18" s="27" t="str">
        <f>VLOOKUP(C18,'CPPM-PR'!F:F,1,0)</f>
        <v>GOV2305481</v>
      </c>
    </row>
    <row r="19" spans="1:82">
      <c r="A19" s="27">
        <v>29873</v>
      </c>
      <c r="B19" s="1192">
        <v>45210.590671296297</v>
      </c>
      <c r="C19" s="27" t="s">
        <v>13654</v>
      </c>
      <c r="D19" s="27" t="s">
        <v>13657</v>
      </c>
      <c r="E19" s="27">
        <v>513138</v>
      </c>
      <c r="F19" s="27">
        <v>592773</v>
      </c>
      <c r="G19" s="27" t="s">
        <v>13655</v>
      </c>
      <c r="H19" s="27" t="s">
        <v>294</v>
      </c>
      <c r="I19" s="27">
        <v>38570.26</v>
      </c>
      <c r="J19" s="27" t="s">
        <v>13656</v>
      </c>
      <c r="K19" s="27"/>
      <c r="L19" s="27" t="s">
        <v>15827</v>
      </c>
      <c r="M19" s="27" t="s">
        <v>15828</v>
      </c>
      <c r="N19" s="27" t="s">
        <v>512</v>
      </c>
      <c r="O19" s="27" t="s">
        <v>2634</v>
      </c>
      <c r="P19" s="27"/>
      <c r="Q19" s="27">
        <v>2023</v>
      </c>
      <c r="R19" s="1299">
        <v>45237</v>
      </c>
      <c r="S19" s="1299">
        <v>45249</v>
      </c>
      <c r="T19" s="27"/>
      <c r="U19" s="27"/>
      <c r="V19" s="27" t="s">
        <v>15788</v>
      </c>
      <c r="W19" s="27" t="s">
        <v>18331</v>
      </c>
      <c r="X19" s="27" t="s">
        <v>18332</v>
      </c>
      <c r="Y19" s="27" t="s">
        <v>18333</v>
      </c>
      <c r="Z19" s="27" t="s">
        <v>18334</v>
      </c>
      <c r="AA19" s="27" t="s">
        <v>15812</v>
      </c>
      <c r="AB19" s="27" t="s">
        <v>2749</v>
      </c>
      <c r="AC19" s="27" t="s">
        <v>13658</v>
      </c>
      <c r="AD19" s="27" t="s">
        <v>10509</v>
      </c>
      <c r="AE19" s="27" t="s">
        <v>18304</v>
      </c>
      <c r="AF19" s="27" t="s">
        <v>18305</v>
      </c>
      <c r="AG19" s="27">
        <v>197715961</v>
      </c>
      <c r="AH19" s="27" t="s">
        <v>18306</v>
      </c>
      <c r="AI19" s="27" t="s">
        <v>18258</v>
      </c>
      <c r="AJ19" s="27" t="s">
        <v>12821</v>
      </c>
      <c r="AK19" s="27" t="s">
        <v>18335</v>
      </c>
      <c r="AL19" s="27" t="s">
        <v>15852</v>
      </c>
      <c r="AM19" s="27">
        <v>10</v>
      </c>
      <c r="AN19" s="27" t="s">
        <v>15800</v>
      </c>
      <c r="AO19" s="27" t="s">
        <v>16036</v>
      </c>
      <c r="AP19" s="27" t="s">
        <v>14466</v>
      </c>
      <c r="AQ19" s="27"/>
      <c r="AR19" s="27"/>
      <c r="AS19" s="27"/>
      <c r="AT19" s="27"/>
      <c r="AU19" s="27"/>
      <c r="AV19" s="27"/>
      <c r="AW19" s="27"/>
      <c r="AX19" s="27"/>
      <c r="AY19" s="27"/>
      <c r="AZ19" s="27"/>
      <c r="BA19" s="27"/>
      <c r="BB19" s="27"/>
      <c r="BC19" s="27">
        <v>1</v>
      </c>
      <c r="BD19" s="27"/>
      <c r="BE19" s="27"/>
      <c r="BF19" s="27"/>
      <c r="BG19" s="27"/>
      <c r="BH19" s="27">
        <v>1</v>
      </c>
      <c r="BI19" s="27"/>
      <c r="BJ19" s="27"/>
      <c r="BK19" s="27"/>
      <c r="BL19" s="27" t="s">
        <v>18258</v>
      </c>
      <c r="BM19" s="27">
        <v>30632</v>
      </c>
      <c r="BN19" s="27">
        <v>30632</v>
      </c>
      <c r="BO19" s="27">
        <v>30632</v>
      </c>
      <c r="BP19" s="27">
        <v>306320</v>
      </c>
      <c r="BQ19" s="27"/>
      <c r="BR19" s="27" t="s">
        <v>18258</v>
      </c>
      <c r="BS19" s="1193">
        <v>45204</v>
      </c>
      <c r="BT19" s="27"/>
      <c r="BU19" s="27"/>
      <c r="BV19" s="27"/>
      <c r="BW19" s="27"/>
      <c r="BX19" s="27"/>
      <c r="BY19" s="27"/>
      <c r="BZ19" s="27"/>
      <c r="CA19" s="27"/>
      <c r="CB19" s="27"/>
      <c r="CC19" s="27"/>
      <c r="CD19" s="27" t="str">
        <f>VLOOKUP(C19,'CPPM-PR'!F:F,1,0)</f>
        <v>GOV2305482</v>
      </c>
    </row>
    <row r="20" spans="1:82">
      <c r="A20" s="27">
        <v>29874</v>
      </c>
      <c r="B20" s="1192">
        <v>45210.590671296297</v>
      </c>
      <c r="C20" s="27" t="s">
        <v>13647</v>
      </c>
      <c r="D20" s="27" t="s">
        <v>13648</v>
      </c>
      <c r="E20" s="27">
        <v>561688</v>
      </c>
      <c r="F20" s="27">
        <v>592770</v>
      </c>
      <c r="G20" s="27" t="e">
        <v>#N/A</v>
      </c>
      <c r="H20" s="27" t="e">
        <v>#N/A</v>
      </c>
      <c r="I20" s="27" t="e">
        <v>#N/A</v>
      </c>
      <c r="J20" s="27" t="e">
        <v>#N/A</v>
      </c>
      <c r="K20" s="27"/>
      <c r="L20" s="27" t="s">
        <v>15827</v>
      </c>
      <c r="M20" s="27" t="s">
        <v>15828</v>
      </c>
      <c r="N20" s="27" t="s">
        <v>512</v>
      </c>
      <c r="O20" s="27" t="s">
        <v>2609</v>
      </c>
      <c r="P20" s="27"/>
      <c r="Q20" s="27">
        <v>2023</v>
      </c>
      <c r="R20" s="1299">
        <v>45237</v>
      </c>
      <c r="S20" s="1299">
        <v>45249</v>
      </c>
      <c r="T20" s="27"/>
      <c r="U20" s="27"/>
      <c r="V20" s="27" t="s">
        <v>15788</v>
      </c>
      <c r="W20" s="27" t="s">
        <v>18001</v>
      </c>
      <c r="X20" s="27" t="s">
        <v>18301</v>
      </c>
      <c r="Y20" s="27" t="s">
        <v>18336</v>
      </c>
      <c r="Z20" s="27" t="s">
        <v>18303</v>
      </c>
      <c r="AA20" s="27" t="s">
        <v>15793</v>
      </c>
      <c r="AB20" s="27" t="s">
        <v>1701</v>
      </c>
      <c r="AC20" s="27" t="s">
        <v>13649</v>
      </c>
      <c r="AD20" s="27" t="s">
        <v>10509</v>
      </c>
      <c r="AE20" s="27" t="s">
        <v>18304</v>
      </c>
      <c r="AF20" s="27" t="s">
        <v>18305</v>
      </c>
      <c r="AG20" s="27">
        <v>197715961</v>
      </c>
      <c r="AH20" s="27" t="s">
        <v>18306</v>
      </c>
      <c r="AI20" s="27" t="s">
        <v>18258</v>
      </c>
      <c r="AJ20" s="27" t="s">
        <v>12821</v>
      </c>
      <c r="AK20" s="27" t="s">
        <v>18337</v>
      </c>
      <c r="AL20" s="27" t="s">
        <v>15852</v>
      </c>
      <c r="AM20" s="27">
        <v>10</v>
      </c>
      <c r="AN20" s="27" t="s">
        <v>15800</v>
      </c>
      <c r="AO20" s="27" t="s">
        <v>16036</v>
      </c>
      <c r="AP20" s="27" t="s">
        <v>14466</v>
      </c>
      <c r="AQ20" s="27"/>
      <c r="AR20" s="27"/>
      <c r="AS20" s="27"/>
      <c r="AT20" s="27"/>
      <c r="AU20" s="27"/>
      <c r="AV20" s="27"/>
      <c r="AW20" s="27"/>
      <c r="AX20" s="27"/>
      <c r="AY20" s="27"/>
      <c r="AZ20" s="27"/>
      <c r="BA20" s="27"/>
      <c r="BB20" s="27"/>
      <c r="BC20" s="27">
        <v>1</v>
      </c>
      <c r="BD20" s="27"/>
      <c r="BE20" s="27"/>
      <c r="BF20" s="27"/>
      <c r="BG20" s="27"/>
      <c r="BH20" s="27">
        <v>1</v>
      </c>
      <c r="BI20" s="27"/>
      <c r="BJ20" s="27"/>
      <c r="BK20" s="27"/>
      <c r="BL20" s="27" t="s">
        <v>18258</v>
      </c>
      <c r="BM20" s="27">
        <v>30632</v>
      </c>
      <c r="BN20" s="27">
        <v>30632</v>
      </c>
      <c r="BO20" s="27">
        <v>30632</v>
      </c>
      <c r="BP20" s="27">
        <v>306320</v>
      </c>
      <c r="BQ20" s="27"/>
      <c r="BR20" s="27" t="s">
        <v>18258</v>
      </c>
      <c r="BS20" s="1193">
        <v>45204</v>
      </c>
      <c r="BT20" s="27"/>
      <c r="BU20" s="27"/>
      <c r="BV20" s="27"/>
      <c r="BW20" s="27"/>
      <c r="BX20" s="27"/>
      <c r="BY20" s="27"/>
      <c r="BZ20" s="27"/>
      <c r="CA20" s="27"/>
      <c r="CB20" s="27"/>
      <c r="CC20" s="27"/>
      <c r="CD20" s="27" t="str">
        <f>VLOOKUP(C20,'CPPM-PR'!F:F,1,0)</f>
        <v>GOV2305483</v>
      </c>
    </row>
    <row r="21" spans="1:82">
      <c r="A21" s="27">
        <v>29875</v>
      </c>
      <c r="B21" s="1192">
        <v>45210.590671296297</v>
      </c>
      <c r="C21" s="27" t="s">
        <v>13643</v>
      </c>
      <c r="D21" s="27" t="s">
        <v>13645</v>
      </c>
      <c r="E21" s="27">
        <v>502729</v>
      </c>
      <c r="F21" s="27">
        <v>592825</v>
      </c>
      <c r="G21" s="27" t="e">
        <v>#N/A</v>
      </c>
      <c r="H21" s="27" t="e">
        <v>#N/A</v>
      </c>
      <c r="I21" s="27" t="e">
        <v>#N/A</v>
      </c>
      <c r="J21" s="27" t="e">
        <v>#N/A</v>
      </c>
      <c r="K21" s="27"/>
      <c r="L21" s="27" t="s">
        <v>15827</v>
      </c>
      <c r="M21" s="27" t="s">
        <v>15828</v>
      </c>
      <c r="N21" s="27" t="s">
        <v>512</v>
      </c>
      <c r="O21" s="27" t="s">
        <v>2634</v>
      </c>
      <c r="P21" s="27"/>
      <c r="Q21" s="27">
        <v>2023</v>
      </c>
      <c r="R21" s="1299">
        <v>45250</v>
      </c>
      <c r="S21" s="1299">
        <v>45249</v>
      </c>
      <c r="T21" s="27"/>
      <c r="U21" s="27"/>
      <c r="V21" s="27" t="s">
        <v>15788</v>
      </c>
      <c r="W21" s="27" t="s">
        <v>18001</v>
      </c>
      <c r="X21" s="27" t="s">
        <v>18338</v>
      </c>
      <c r="Y21" s="27" t="s">
        <v>18339</v>
      </c>
      <c r="Z21" s="27" t="s">
        <v>18340</v>
      </c>
      <c r="AA21" s="27" t="s">
        <v>15943</v>
      </c>
      <c r="AB21" s="27" t="s">
        <v>1104</v>
      </c>
      <c r="AC21" s="27" t="s">
        <v>8858</v>
      </c>
      <c r="AD21" s="27" t="s">
        <v>10509</v>
      </c>
      <c r="AE21" s="27" t="s">
        <v>18304</v>
      </c>
      <c r="AF21" s="27" t="s">
        <v>18305</v>
      </c>
      <c r="AG21" s="27">
        <v>197715961</v>
      </c>
      <c r="AH21" s="27" t="s">
        <v>18306</v>
      </c>
      <c r="AI21" s="27" t="s">
        <v>18258</v>
      </c>
      <c r="AJ21" s="27" t="s">
        <v>12821</v>
      </c>
      <c r="AK21" s="27" t="s">
        <v>18341</v>
      </c>
      <c r="AL21" s="27" t="s">
        <v>15852</v>
      </c>
      <c r="AM21" s="27">
        <v>10</v>
      </c>
      <c r="AN21" s="27" t="s">
        <v>15800</v>
      </c>
      <c r="AO21" s="27" t="s">
        <v>16036</v>
      </c>
      <c r="AP21" s="27" t="s">
        <v>14466</v>
      </c>
      <c r="AQ21" s="27"/>
      <c r="AR21" s="27"/>
      <c r="AS21" s="27"/>
      <c r="AT21" s="27"/>
      <c r="AU21" s="27"/>
      <c r="AV21" s="27"/>
      <c r="AW21" s="27"/>
      <c r="AX21" s="27"/>
      <c r="AY21" s="27"/>
      <c r="AZ21" s="27"/>
      <c r="BA21" s="27"/>
      <c r="BB21" s="27"/>
      <c r="BC21" s="27">
        <v>1</v>
      </c>
      <c r="BD21" s="27"/>
      <c r="BE21" s="27"/>
      <c r="BF21" s="27"/>
      <c r="BG21" s="27"/>
      <c r="BH21" s="27">
        <v>1</v>
      </c>
      <c r="BI21" s="27"/>
      <c r="BJ21" s="27"/>
      <c r="BK21" s="27"/>
      <c r="BL21" s="27" t="s">
        <v>18258</v>
      </c>
      <c r="BM21" s="27">
        <v>30632</v>
      </c>
      <c r="BN21" s="27">
        <v>30632</v>
      </c>
      <c r="BO21" s="27">
        <v>30632</v>
      </c>
      <c r="BP21" s="27">
        <v>306320</v>
      </c>
      <c r="BQ21" s="27"/>
      <c r="BR21" s="27" t="s">
        <v>18258</v>
      </c>
      <c r="BS21" s="1193">
        <v>45204</v>
      </c>
      <c r="BT21" s="27"/>
      <c r="BU21" s="27"/>
      <c r="BV21" s="27"/>
      <c r="BW21" s="27"/>
      <c r="BX21" s="27"/>
      <c r="BY21" s="27"/>
      <c r="BZ21" s="27"/>
      <c r="CA21" s="27"/>
      <c r="CB21" s="27"/>
      <c r="CC21" s="27"/>
      <c r="CD21" s="27" t="str">
        <f>VLOOKUP(C21,'CPPM-PR'!F:F,1,0)</f>
        <v>GOV2305484</v>
      </c>
    </row>
    <row r="22" spans="1:82">
      <c r="A22" s="27">
        <v>29876</v>
      </c>
      <c r="B22" s="1192">
        <v>45210.590671296297</v>
      </c>
      <c r="C22" s="27" t="s">
        <v>13635</v>
      </c>
      <c r="D22" s="27" t="s">
        <v>13638</v>
      </c>
      <c r="E22" s="27">
        <v>561405</v>
      </c>
      <c r="F22" s="27">
        <v>592719</v>
      </c>
      <c r="G22" s="27" t="s">
        <v>13636</v>
      </c>
      <c r="H22" s="27" t="s">
        <v>292</v>
      </c>
      <c r="I22" s="27">
        <v>7979.17</v>
      </c>
      <c r="J22" s="27" t="s">
        <v>18342</v>
      </c>
      <c r="K22" s="27"/>
      <c r="L22" s="27" t="s">
        <v>15827</v>
      </c>
      <c r="M22" s="27" t="s">
        <v>15828</v>
      </c>
      <c r="N22" s="27" t="s">
        <v>512</v>
      </c>
      <c r="O22" s="27" t="s">
        <v>2634</v>
      </c>
      <c r="P22" s="27"/>
      <c r="Q22" s="27">
        <v>2023</v>
      </c>
      <c r="R22" s="1299">
        <v>45254</v>
      </c>
      <c r="S22" s="1299">
        <v>45246</v>
      </c>
      <c r="T22" s="27"/>
      <c r="U22" s="27"/>
      <c r="V22" s="27" t="s">
        <v>15788</v>
      </c>
      <c r="W22" s="27" t="s">
        <v>18001</v>
      </c>
      <c r="X22" s="27" t="s">
        <v>18343</v>
      </c>
      <c r="Y22" s="27" t="s">
        <v>18344</v>
      </c>
      <c r="Z22" s="27" t="s">
        <v>18345</v>
      </c>
      <c r="AA22" s="27" t="s">
        <v>15997</v>
      </c>
      <c r="AB22" s="27" t="s">
        <v>1492</v>
      </c>
      <c r="AC22" s="27" t="s">
        <v>13488</v>
      </c>
      <c r="AD22" s="27" t="s">
        <v>10509</v>
      </c>
      <c r="AE22" s="27" t="s">
        <v>18289</v>
      </c>
      <c r="AF22" s="27" t="s">
        <v>16457</v>
      </c>
      <c r="AG22" s="27" t="s">
        <v>18290</v>
      </c>
      <c r="AH22" s="27" t="s">
        <v>18289</v>
      </c>
      <c r="AI22" s="27" t="s">
        <v>18258</v>
      </c>
      <c r="AJ22" s="27" t="s">
        <v>12821</v>
      </c>
      <c r="AK22" s="27" t="s">
        <v>18346</v>
      </c>
      <c r="AL22" s="27" t="s">
        <v>15852</v>
      </c>
      <c r="AM22" s="27">
        <v>60</v>
      </c>
      <c r="AN22" s="27" t="s">
        <v>15800</v>
      </c>
      <c r="AO22" s="27" t="s">
        <v>16036</v>
      </c>
      <c r="AP22" s="27" t="s">
        <v>14466</v>
      </c>
      <c r="AQ22" s="27"/>
      <c r="AR22" s="27"/>
      <c r="AS22" s="27"/>
      <c r="AT22" s="27"/>
      <c r="AU22" s="27"/>
      <c r="AV22" s="27"/>
      <c r="AW22" s="27"/>
      <c r="AX22" s="27"/>
      <c r="AY22" s="27"/>
      <c r="AZ22" s="27"/>
      <c r="BA22" s="27"/>
      <c r="BB22" s="27"/>
      <c r="BC22" s="27">
        <v>1</v>
      </c>
      <c r="BD22" s="27"/>
      <c r="BE22" s="27"/>
      <c r="BF22" s="27"/>
      <c r="BG22" s="27"/>
      <c r="BH22" s="27">
        <v>1</v>
      </c>
      <c r="BI22" s="27"/>
      <c r="BJ22" s="27"/>
      <c r="BK22" s="27"/>
      <c r="BL22" s="27" t="s">
        <v>18258</v>
      </c>
      <c r="BM22" s="27">
        <v>30633</v>
      </c>
      <c r="BN22" s="27">
        <v>30633</v>
      </c>
      <c r="BO22" s="27">
        <v>30633</v>
      </c>
      <c r="BP22" s="27">
        <v>306330</v>
      </c>
      <c r="BQ22" s="27"/>
      <c r="BR22" s="27" t="s">
        <v>18258</v>
      </c>
      <c r="BS22" s="1193">
        <v>45201</v>
      </c>
      <c r="BT22" s="27"/>
      <c r="BU22" s="27"/>
      <c r="BV22" s="27"/>
      <c r="BW22" s="27"/>
      <c r="BX22" s="27"/>
      <c r="BY22" s="27"/>
      <c r="BZ22" s="27"/>
      <c r="CA22" s="27"/>
      <c r="CB22" s="27"/>
      <c r="CC22" s="27"/>
      <c r="CD22" s="27" t="str">
        <f>VLOOKUP(C22,'CPPM-PR'!F:F,1,0)</f>
        <v>GOV2305485</v>
      </c>
    </row>
    <row r="23" spans="1:82">
      <c r="A23" s="27">
        <v>29878</v>
      </c>
      <c r="B23" s="1192">
        <v>45210.590671296297</v>
      </c>
      <c r="C23" s="27" t="s">
        <v>13540</v>
      </c>
      <c r="D23" s="27" t="s">
        <v>13541</v>
      </c>
      <c r="E23" s="27">
        <v>561741</v>
      </c>
      <c r="F23" s="27">
        <v>592810</v>
      </c>
      <c r="G23" s="27" t="e">
        <v>#N/A</v>
      </c>
      <c r="H23" s="27" t="e">
        <v>#N/A</v>
      </c>
      <c r="I23" s="27" t="e">
        <v>#N/A</v>
      </c>
      <c r="J23" s="27" t="e">
        <v>#N/A</v>
      </c>
      <c r="K23" s="27"/>
      <c r="L23" s="27" t="s">
        <v>15827</v>
      </c>
      <c r="M23" s="27" t="s">
        <v>15828</v>
      </c>
      <c r="N23" s="27" t="s">
        <v>512</v>
      </c>
      <c r="O23" s="27" t="s">
        <v>2634</v>
      </c>
      <c r="P23" s="27"/>
      <c r="Q23" s="27">
        <v>2023</v>
      </c>
      <c r="R23" s="1299">
        <v>45248</v>
      </c>
      <c r="S23" s="1299">
        <v>45234</v>
      </c>
      <c r="T23" s="27"/>
      <c r="U23" s="27"/>
      <c r="V23" s="27" t="s">
        <v>15788</v>
      </c>
      <c r="W23" s="27" t="s">
        <v>18001</v>
      </c>
      <c r="X23" s="27" t="s">
        <v>18324</v>
      </c>
      <c r="Y23" s="27" t="s">
        <v>18347</v>
      </c>
      <c r="Z23" s="27" t="s">
        <v>18348</v>
      </c>
      <c r="AA23" s="27" t="s">
        <v>15997</v>
      </c>
      <c r="AB23" s="27" t="s">
        <v>1492</v>
      </c>
      <c r="AC23" s="27" t="s">
        <v>7557</v>
      </c>
      <c r="AD23" s="27" t="s">
        <v>10509</v>
      </c>
      <c r="AE23" s="27" t="s">
        <v>18304</v>
      </c>
      <c r="AF23" s="27" t="s">
        <v>18305</v>
      </c>
      <c r="AG23" s="27">
        <v>197715016</v>
      </c>
      <c r="AH23" s="27" t="s">
        <v>18322</v>
      </c>
      <c r="AI23" s="27" t="s">
        <v>18258</v>
      </c>
      <c r="AJ23" s="27" t="s">
        <v>12821</v>
      </c>
      <c r="AK23" s="27"/>
      <c r="AL23" s="27" t="s">
        <v>15937</v>
      </c>
      <c r="AM23" s="27">
        <v>100</v>
      </c>
      <c r="AN23" s="27" t="s">
        <v>15800</v>
      </c>
      <c r="AO23" s="27" t="s">
        <v>14510</v>
      </c>
      <c r="AP23" s="27" t="s">
        <v>14466</v>
      </c>
      <c r="AQ23" s="27"/>
      <c r="AR23" s="27"/>
      <c r="AS23" s="27"/>
      <c r="AT23" s="27"/>
      <c r="AU23" s="27"/>
      <c r="AV23" s="27"/>
      <c r="AW23" s="27"/>
      <c r="AX23" s="27"/>
      <c r="AY23" s="27"/>
      <c r="AZ23" s="27"/>
      <c r="BA23" s="27"/>
      <c r="BB23" s="27"/>
      <c r="BC23" s="27">
        <v>1</v>
      </c>
      <c r="BD23" s="27"/>
      <c r="BE23" s="27"/>
      <c r="BF23" s="27"/>
      <c r="BG23" s="27"/>
      <c r="BH23" s="27">
        <v>1</v>
      </c>
      <c r="BI23" s="27"/>
      <c r="BJ23" s="27"/>
      <c r="BK23" s="27"/>
      <c r="BL23" s="27" t="s">
        <v>18258</v>
      </c>
      <c r="BM23" s="27">
        <v>30632</v>
      </c>
      <c r="BN23" s="27">
        <v>30632</v>
      </c>
      <c r="BO23" s="27">
        <v>30632</v>
      </c>
      <c r="BP23" s="27">
        <v>306320</v>
      </c>
      <c r="BQ23" s="27"/>
      <c r="BR23" s="27" t="s">
        <v>18258</v>
      </c>
      <c r="BS23" s="1193">
        <v>45204</v>
      </c>
      <c r="BT23" s="27"/>
      <c r="BU23" s="27"/>
      <c r="BV23" s="27"/>
      <c r="BW23" s="27"/>
      <c r="BX23" s="27"/>
      <c r="BY23" s="27"/>
      <c r="BZ23" s="27"/>
      <c r="CA23" s="27"/>
      <c r="CB23" s="27"/>
      <c r="CC23" s="27"/>
      <c r="CD23" s="27" t="str">
        <f>VLOOKUP(C23,'CPPM-PR'!F:F,1,0)</f>
        <v>GOV2305487</v>
      </c>
    </row>
    <row r="24" spans="1:82">
      <c r="A24" s="27">
        <v>29879</v>
      </c>
      <c r="B24" s="1192">
        <v>45210.590671296297</v>
      </c>
      <c r="C24" s="27" t="s">
        <v>13538</v>
      </c>
      <c r="D24" s="27" t="s">
        <v>13539</v>
      </c>
      <c r="E24" s="27">
        <v>551363</v>
      </c>
      <c r="F24" s="27">
        <v>592796</v>
      </c>
      <c r="G24" s="27" t="e">
        <v>#N/A</v>
      </c>
      <c r="H24" s="27" t="e">
        <v>#N/A</v>
      </c>
      <c r="I24" s="27" t="e">
        <v>#N/A</v>
      </c>
      <c r="J24" s="27" t="e">
        <v>#N/A</v>
      </c>
      <c r="K24" s="27"/>
      <c r="L24" s="27" t="s">
        <v>15827</v>
      </c>
      <c r="M24" s="27" t="s">
        <v>15828</v>
      </c>
      <c r="N24" s="27" t="s">
        <v>512</v>
      </c>
      <c r="O24" s="27" t="s">
        <v>2634</v>
      </c>
      <c r="P24" s="27"/>
      <c r="Q24" s="27">
        <v>2023</v>
      </c>
      <c r="R24" s="1299">
        <v>45247</v>
      </c>
      <c r="S24" s="1299">
        <v>45234</v>
      </c>
      <c r="T24" s="27"/>
      <c r="U24" s="27"/>
      <c r="V24" s="27" t="s">
        <v>15788</v>
      </c>
      <c r="W24" s="27" t="s">
        <v>18001</v>
      </c>
      <c r="X24" s="27" t="s">
        <v>18349</v>
      </c>
      <c r="Y24" s="27" t="s">
        <v>18350</v>
      </c>
      <c r="Z24" s="27" t="s">
        <v>18351</v>
      </c>
      <c r="AA24" s="27" t="s">
        <v>15831</v>
      </c>
      <c r="AB24" s="27" t="s">
        <v>48</v>
      </c>
      <c r="AC24" s="27" t="s">
        <v>7360</v>
      </c>
      <c r="AD24" s="27" t="s">
        <v>10509</v>
      </c>
      <c r="AE24" s="27" t="s">
        <v>18304</v>
      </c>
      <c r="AF24" s="27" t="s">
        <v>18305</v>
      </c>
      <c r="AG24" s="27">
        <v>197715016</v>
      </c>
      <c r="AH24" s="27" t="s">
        <v>18322</v>
      </c>
      <c r="AI24" s="27" t="s">
        <v>18258</v>
      </c>
      <c r="AJ24" s="27" t="s">
        <v>12821</v>
      </c>
      <c r="AK24" s="27"/>
      <c r="AL24" s="27" t="s">
        <v>15937</v>
      </c>
      <c r="AM24" s="27">
        <v>100</v>
      </c>
      <c r="AN24" s="27" t="s">
        <v>15800</v>
      </c>
      <c r="AO24" s="27" t="s">
        <v>14510</v>
      </c>
      <c r="AP24" s="27" t="s">
        <v>14466</v>
      </c>
      <c r="AQ24" s="27" t="s">
        <v>16257</v>
      </c>
      <c r="AR24" s="27"/>
      <c r="AS24" s="27"/>
      <c r="AT24" s="27"/>
      <c r="AU24" s="27"/>
      <c r="AV24" s="27"/>
      <c r="AW24" s="27"/>
      <c r="AX24" s="27"/>
      <c r="AY24" s="27"/>
      <c r="AZ24" s="27"/>
      <c r="BA24" s="27"/>
      <c r="BB24" s="27"/>
      <c r="BC24" s="27">
        <v>1</v>
      </c>
      <c r="BD24" s="27"/>
      <c r="BE24" s="27"/>
      <c r="BF24" s="27"/>
      <c r="BG24" s="27"/>
      <c r="BH24" s="27">
        <v>1</v>
      </c>
      <c r="BI24" s="27"/>
      <c r="BJ24" s="27"/>
      <c r="BK24" s="27"/>
      <c r="BL24" s="27" t="s">
        <v>18258</v>
      </c>
      <c r="BM24" s="27">
        <v>9727</v>
      </c>
      <c r="BN24" s="27">
        <v>9727</v>
      </c>
      <c r="BO24" s="27">
        <v>9727</v>
      </c>
      <c r="BP24" s="27">
        <v>97270</v>
      </c>
      <c r="BQ24" s="27"/>
      <c r="BR24" s="27" t="s">
        <v>18258</v>
      </c>
      <c r="BS24" s="1193">
        <v>45204</v>
      </c>
      <c r="BT24" s="27"/>
      <c r="BU24" s="27"/>
      <c r="BV24" s="27"/>
      <c r="BW24" s="27"/>
      <c r="BX24" s="27"/>
      <c r="BY24" s="27"/>
      <c r="BZ24" s="27"/>
      <c r="CA24" s="27"/>
      <c r="CB24" s="27"/>
      <c r="CC24" s="27"/>
      <c r="CD24" s="27" t="str">
        <f>VLOOKUP(C24,'CPPM-PR'!F:F,1,0)</f>
        <v>GOV2305488</v>
      </c>
    </row>
    <row r="25" spans="1:82">
      <c r="A25" s="27">
        <v>29880</v>
      </c>
      <c r="B25" s="1192">
        <v>45210.590671296297</v>
      </c>
      <c r="C25" s="27" t="s">
        <v>13534</v>
      </c>
      <c r="D25" s="27" t="s">
        <v>13536</v>
      </c>
      <c r="E25" s="27">
        <v>561590</v>
      </c>
      <c r="F25" s="27">
        <v>592175</v>
      </c>
      <c r="G25" s="27" t="e">
        <v>#N/A</v>
      </c>
      <c r="H25" s="27" t="e">
        <v>#N/A</v>
      </c>
      <c r="I25" s="27" t="e">
        <v>#N/A</v>
      </c>
      <c r="J25" s="27" t="e">
        <v>#N/A</v>
      </c>
      <c r="K25" s="27"/>
      <c r="L25" s="27" t="s">
        <v>15827</v>
      </c>
      <c r="M25" s="27" t="s">
        <v>15828</v>
      </c>
      <c r="N25" s="27" t="s">
        <v>512</v>
      </c>
      <c r="O25" s="27" t="s">
        <v>2634</v>
      </c>
      <c r="P25" s="27"/>
      <c r="Q25" s="27">
        <v>2023</v>
      </c>
      <c r="R25" s="1299">
        <v>45260</v>
      </c>
      <c r="S25" s="1299">
        <v>45249</v>
      </c>
      <c r="T25" s="27"/>
      <c r="U25" s="27"/>
      <c r="V25" s="27" t="s">
        <v>15788</v>
      </c>
      <c r="W25" s="27" t="s">
        <v>18001</v>
      </c>
      <c r="X25" s="27" t="s">
        <v>18286</v>
      </c>
      <c r="Y25" s="27" t="s">
        <v>18287</v>
      </c>
      <c r="Z25" s="27" t="s">
        <v>18288</v>
      </c>
      <c r="AA25" s="27" t="s">
        <v>15793</v>
      </c>
      <c r="AB25" s="27" t="s">
        <v>57</v>
      </c>
      <c r="AC25" s="27" t="s">
        <v>9988</v>
      </c>
      <c r="AD25" s="27" t="s">
        <v>10509</v>
      </c>
      <c r="AE25" s="27" t="s">
        <v>18289</v>
      </c>
      <c r="AF25" s="27" t="s">
        <v>16457</v>
      </c>
      <c r="AG25" s="27" t="s">
        <v>18290</v>
      </c>
      <c r="AH25" s="27" t="s">
        <v>18289</v>
      </c>
      <c r="AI25" s="27" t="s">
        <v>18258</v>
      </c>
      <c r="AJ25" s="27" t="s">
        <v>12821</v>
      </c>
      <c r="AK25" s="27" t="s">
        <v>18291</v>
      </c>
      <c r="AL25" s="27" t="s">
        <v>15852</v>
      </c>
      <c r="AM25" s="27">
        <v>60</v>
      </c>
      <c r="AN25" s="27" t="s">
        <v>15800</v>
      </c>
      <c r="AO25" s="27" t="s">
        <v>16036</v>
      </c>
      <c r="AP25" s="27" t="s">
        <v>14466</v>
      </c>
      <c r="AQ25" s="27"/>
      <c r="AR25" s="27"/>
      <c r="AS25" s="27"/>
      <c r="AT25" s="27"/>
      <c r="AU25" s="27"/>
      <c r="AV25" s="27"/>
      <c r="AW25" s="27"/>
      <c r="AX25" s="27"/>
      <c r="AY25" s="27"/>
      <c r="AZ25" s="27"/>
      <c r="BA25" s="27"/>
      <c r="BB25" s="27"/>
      <c r="BC25" s="27">
        <v>1</v>
      </c>
      <c r="BD25" s="27"/>
      <c r="BE25" s="27"/>
      <c r="BF25" s="27"/>
      <c r="BG25" s="27"/>
      <c r="BH25" s="27">
        <v>1</v>
      </c>
      <c r="BI25" s="27"/>
      <c r="BJ25" s="27"/>
      <c r="BK25" s="27"/>
      <c r="BL25" s="27" t="s">
        <v>18258</v>
      </c>
      <c r="BM25" s="27">
        <v>30633</v>
      </c>
      <c r="BN25" s="27">
        <v>30633</v>
      </c>
      <c r="BO25" s="27">
        <v>30633</v>
      </c>
      <c r="BP25" s="27">
        <v>306330</v>
      </c>
      <c r="BQ25" s="27"/>
      <c r="BR25" s="27" t="s">
        <v>18258</v>
      </c>
      <c r="BS25" s="1193">
        <v>45204</v>
      </c>
      <c r="BT25" s="27"/>
      <c r="BU25" s="27"/>
      <c r="BV25" s="27"/>
      <c r="BW25" s="27"/>
      <c r="BX25" s="27"/>
      <c r="BY25" s="27"/>
      <c r="BZ25" s="27"/>
      <c r="CA25" s="27"/>
      <c r="CB25" s="27"/>
      <c r="CC25" s="27"/>
      <c r="CD25" s="27" t="str">
        <f>VLOOKUP(C25,'CPPM-PR'!F:F,1,0)</f>
        <v>GOV2305489</v>
      </c>
    </row>
    <row r="26" spans="1:82">
      <c r="A26" s="27">
        <v>29881</v>
      </c>
      <c r="B26" s="1192">
        <v>45210.590671296297</v>
      </c>
      <c r="C26" s="27" t="s">
        <v>13524</v>
      </c>
      <c r="D26" s="27" t="s">
        <v>13525</v>
      </c>
      <c r="E26" s="27">
        <v>513501</v>
      </c>
      <c r="F26" s="27">
        <v>592733</v>
      </c>
      <c r="G26" s="27" t="e">
        <v>#N/A</v>
      </c>
      <c r="H26" s="27" t="e">
        <v>#N/A</v>
      </c>
      <c r="I26" s="27" t="e">
        <v>#N/A</v>
      </c>
      <c r="J26" s="27" t="e">
        <v>#N/A</v>
      </c>
      <c r="K26" s="27"/>
      <c r="L26" s="27" t="s">
        <v>15827</v>
      </c>
      <c r="M26" s="27" t="s">
        <v>15828</v>
      </c>
      <c r="N26" s="27" t="s">
        <v>512</v>
      </c>
      <c r="O26" s="27" t="s">
        <v>2634</v>
      </c>
      <c r="P26" s="27"/>
      <c r="Q26" s="27">
        <v>2023</v>
      </c>
      <c r="R26" s="1299">
        <v>45215</v>
      </c>
      <c r="S26" s="1299">
        <v>45234</v>
      </c>
      <c r="T26" s="27"/>
      <c r="U26" s="27"/>
      <c r="V26" s="27" t="s">
        <v>15788</v>
      </c>
      <c r="W26" s="27" t="s">
        <v>18001</v>
      </c>
      <c r="X26" s="27" t="s">
        <v>18352</v>
      </c>
      <c r="Y26" s="27" t="s">
        <v>18353</v>
      </c>
      <c r="Z26" s="27" t="s">
        <v>18354</v>
      </c>
      <c r="AA26" s="27" t="s">
        <v>15997</v>
      </c>
      <c r="AB26" s="27" t="s">
        <v>1492</v>
      </c>
      <c r="AC26" s="27" t="s">
        <v>7557</v>
      </c>
      <c r="AD26" s="27" t="s">
        <v>10509</v>
      </c>
      <c r="AE26" s="27" t="s">
        <v>18355</v>
      </c>
      <c r="AF26" s="27" t="s">
        <v>18356</v>
      </c>
      <c r="AG26" s="27" t="s">
        <v>18357</v>
      </c>
      <c r="AH26" s="27" t="s">
        <v>18358</v>
      </c>
      <c r="AI26" s="27" t="s">
        <v>18258</v>
      </c>
      <c r="AJ26" s="27" t="s">
        <v>12821</v>
      </c>
      <c r="AK26" s="27" t="s">
        <v>18359</v>
      </c>
      <c r="AL26" s="27" t="s">
        <v>15937</v>
      </c>
      <c r="AM26" s="27">
        <v>800</v>
      </c>
      <c r="AN26" s="27" t="s">
        <v>15800</v>
      </c>
      <c r="AO26" s="27" t="s">
        <v>14510</v>
      </c>
      <c r="AP26" s="27" t="s">
        <v>14466</v>
      </c>
      <c r="AQ26" s="27"/>
      <c r="AR26" s="27"/>
      <c r="AS26" s="27"/>
      <c r="AT26" s="27"/>
      <c r="AU26" s="27"/>
      <c r="AV26" s="27"/>
      <c r="AW26" s="27"/>
      <c r="AX26" s="27"/>
      <c r="AY26" s="27"/>
      <c r="AZ26" s="27"/>
      <c r="BA26" s="27"/>
      <c r="BB26" s="27"/>
      <c r="BC26" s="27">
        <v>1</v>
      </c>
      <c r="BD26" s="27"/>
      <c r="BE26" s="27"/>
      <c r="BF26" s="27"/>
      <c r="BG26" s="27"/>
      <c r="BH26" s="27">
        <v>1</v>
      </c>
      <c r="BI26" s="27"/>
      <c r="BJ26" s="27"/>
      <c r="BK26" s="27"/>
      <c r="BL26" s="27" t="s">
        <v>18258</v>
      </c>
      <c r="BM26" s="27">
        <v>9727</v>
      </c>
      <c r="BN26" s="27">
        <v>9727</v>
      </c>
      <c r="BO26" s="27">
        <v>9727</v>
      </c>
      <c r="BP26" s="27">
        <v>97270</v>
      </c>
      <c r="BQ26" s="27"/>
      <c r="BR26" s="27" t="s">
        <v>18258</v>
      </c>
      <c r="BS26" s="1193">
        <v>45204</v>
      </c>
      <c r="BT26" s="27"/>
      <c r="BU26" s="27"/>
      <c r="BV26" s="27"/>
      <c r="BW26" s="27"/>
      <c r="BX26" s="27"/>
      <c r="BY26" s="27"/>
      <c r="BZ26" s="27"/>
      <c r="CA26" s="27"/>
      <c r="CB26" s="27"/>
      <c r="CC26" s="27"/>
      <c r="CD26" s="27" t="str">
        <f>VLOOKUP(C26,'CPPM-PR'!F:F,1,0)</f>
        <v>GOV2305490</v>
      </c>
    </row>
    <row r="27" spans="1:82">
      <c r="A27" s="27">
        <v>38609</v>
      </c>
      <c r="B27" s="1192">
        <v>45210.590787037036</v>
      </c>
      <c r="C27" s="27" t="s">
        <v>14434</v>
      </c>
      <c r="D27" s="27" t="s">
        <v>14435</v>
      </c>
      <c r="E27" s="27" t="s">
        <v>18360</v>
      </c>
      <c r="F27" s="27"/>
      <c r="G27" s="27" t="e">
        <v>#N/A</v>
      </c>
      <c r="H27" s="27" t="e">
        <v>#N/A</v>
      </c>
      <c r="I27" s="27" t="e">
        <v>#N/A</v>
      </c>
      <c r="J27" s="27" t="e">
        <v>#N/A</v>
      </c>
      <c r="K27" s="27"/>
      <c r="L27" s="27" t="s">
        <v>15827</v>
      </c>
      <c r="M27" s="27" t="s">
        <v>15828</v>
      </c>
      <c r="N27" s="27" t="s">
        <v>514</v>
      </c>
      <c r="O27" s="27" t="s">
        <v>2609</v>
      </c>
      <c r="P27" s="27"/>
      <c r="Q27" s="27">
        <v>2023</v>
      </c>
      <c r="R27" s="1299">
        <v>45230</v>
      </c>
      <c r="S27" s="1299">
        <v>0</v>
      </c>
      <c r="T27" s="27"/>
      <c r="U27" s="27"/>
      <c r="V27" s="27" t="s">
        <v>15788</v>
      </c>
      <c r="W27" s="27" t="s">
        <v>17753</v>
      </c>
      <c r="X27" s="27"/>
      <c r="Y27" s="27" t="s">
        <v>18361</v>
      </c>
      <c r="Z27" s="27"/>
      <c r="AA27" s="27" t="s">
        <v>15862</v>
      </c>
      <c r="AB27" s="27" t="s">
        <v>908</v>
      </c>
      <c r="AC27" s="27" t="s">
        <v>14436</v>
      </c>
      <c r="AD27" s="27" t="s">
        <v>10509</v>
      </c>
      <c r="AE27" s="27" t="s">
        <v>18362</v>
      </c>
      <c r="AF27" s="27" t="s">
        <v>18363</v>
      </c>
      <c r="AG27" s="27"/>
      <c r="AH27" s="27" t="s">
        <v>18270</v>
      </c>
      <c r="AI27" s="27" t="s">
        <v>18258</v>
      </c>
      <c r="AJ27" s="27" t="s">
        <v>13437</v>
      </c>
      <c r="AK27" s="27"/>
      <c r="AL27" s="27" t="s">
        <v>18364</v>
      </c>
      <c r="AM27" s="27">
        <v>10</v>
      </c>
      <c r="AN27" s="27" t="s">
        <v>16355</v>
      </c>
      <c r="AO27" s="27" t="s">
        <v>18365</v>
      </c>
      <c r="AP27" s="27" t="s">
        <v>16024</v>
      </c>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v>0</v>
      </c>
      <c r="BQ27" s="27"/>
      <c r="BR27" s="27" t="s">
        <v>18258</v>
      </c>
      <c r="BS27" s="1193">
        <v>45203</v>
      </c>
      <c r="BT27" s="27"/>
      <c r="BU27" s="27"/>
      <c r="BV27" s="27"/>
      <c r="BW27" s="27"/>
      <c r="BX27" s="27"/>
      <c r="BY27" s="27"/>
      <c r="BZ27" s="27"/>
      <c r="CA27" s="27" t="s">
        <v>18258</v>
      </c>
      <c r="CB27" s="27"/>
      <c r="CC27" s="27"/>
      <c r="CD27" s="27" t="str">
        <f>VLOOKUP(C27,'CPPM-PR'!F:F,1,0)</f>
        <v>H5G2301461</v>
      </c>
    </row>
    <row r="28" spans="1:82">
      <c r="A28" s="27">
        <v>38896</v>
      </c>
      <c r="B28" s="1192">
        <v>45210.590787037036</v>
      </c>
      <c r="C28" s="27" t="s">
        <v>13625</v>
      </c>
      <c r="D28" s="27" t="s">
        <v>13627</v>
      </c>
      <c r="E28" s="27" t="s">
        <v>18366</v>
      </c>
      <c r="F28" s="27"/>
      <c r="G28" s="27" t="e">
        <v>#N/A</v>
      </c>
      <c r="H28" s="27" t="e">
        <v>#N/A</v>
      </c>
      <c r="I28" s="27" t="e">
        <v>#N/A</v>
      </c>
      <c r="J28" s="27" t="e">
        <v>#N/A</v>
      </c>
      <c r="K28" s="27"/>
      <c r="L28" s="27" t="s">
        <v>15827</v>
      </c>
      <c r="M28" s="27" t="s">
        <v>15828</v>
      </c>
      <c r="N28" s="27" t="s">
        <v>514</v>
      </c>
      <c r="O28" s="27" t="s">
        <v>2634</v>
      </c>
      <c r="P28" s="27"/>
      <c r="Q28" s="27">
        <v>2023</v>
      </c>
      <c r="R28" s="1299">
        <v>45230</v>
      </c>
      <c r="S28" s="1299">
        <v>45260</v>
      </c>
      <c r="T28" s="27"/>
      <c r="U28" s="27"/>
      <c r="V28" s="27" t="s">
        <v>15788</v>
      </c>
      <c r="W28" s="27" t="s">
        <v>17753</v>
      </c>
      <c r="X28" s="27"/>
      <c r="Y28" s="27" t="s">
        <v>18367</v>
      </c>
      <c r="Z28" s="27"/>
      <c r="AA28" s="27" t="s">
        <v>15943</v>
      </c>
      <c r="AB28" s="27" t="s">
        <v>1104</v>
      </c>
      <c r="AC28" s="27" t="s">
        <v>13493</v>
      </c>
      <c r="AD28" s="27" t="s">
        <v>10509</v>
      </c>
      <c r="AE28" s="27" t="s">
        <v>18362</v>
      </c>
      <c r="AF28" s="27" t="s">
        <v>18363</v>
      </c>
      <c r="AG28" s="27"/>
      <c r="AH28" s="27" t="s">
        <v>18270</v>
      </c>
      <c r="AI28" s="27" t="s">
        <v>18258</v>
      </c>
      <c r="AJ28" s="27" t="s">
        <v>13437</v>
      </c>
      <c r="AK28" s="27"/>
      <c r="AL28" s="27" t="s">
        <v>18364</v>
      </c>
      <c r="AM28" s="27">
        <v>10</v>
      </c>
      <c r="AN28" s="27" t="s">
        <v>16355</v>
      </c>
      <c r="AO28" s="27" t="s">
        <v>18365</v>
      </c>
      <c r="AP28" s="27" t="s">
        <v>16024</v>
      </c>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v>0</v>
      </c>
      <c r="BQ28" s="27"/>
      <c r="BR28" s="27" t="s">
        <v>18258</v>
      </c>
      <c r="BS28" s="1193">
        <v>45202</v>
      </c>
      <c r="BT28" s="27"/>
      <c r="BU28" s="27"/>
      <c r="BV28" s="27"/>
      <c r="BW28" s="27"/>
      <c r="BX28" s="27"/>
      <c r="BY28" s="27"/>
      <c r="BZ28" s="27"/>
      <c r="CA28" s="27"/>
      <c r="CB28" s="27"/>
      <c r="CC28" s="27"/>
      <c r="CD28" s="27" t="str">
        <f>VLOOKUP(C28,'CPPM-PR'!F:F,1,0)</f>
        <v>H5G2301530</v>
      </c>
    </row>
    <row r="29" spans="1:82">
      <c r="A29" s="27">
        <v>38897</v>
      </c>
      <c r="B29" s="1192">
        <v>45210.590787037036</v>
      </c>
      <c r="C29" s="27" t="s">
        <v>13622</v>
      </c>
      <c r="D29" s="27" t="s">
        <v>13624</v>
      </c>
      <c r="E29" s="27" t="s">
        <v>18368</v>
      </c>
      <c r="F29" s="27"/>
      <c r="G29" s="27" t="e">
        <v>#N/A</v>
      </c>
      <c r="H29" s="27" t="e">
        <v>#N/A</v>
      </c>
      <c r="I29" s="27" t="e">
        <v>#N/A</v>
      </c>
      <c r="J29" s="27" t="e">
        <v>#N/A</v>
      </c>
      <c r="K29" s="27"/>
      <c r="L29" s="27" t="s">
        <v>15827</v>
      </c>
      <c r="M29" s="27" t="s">
        <v>15828</v>
      </c>
      <c r="N29" s="27" t="s">
        <v>514</v>
      </c>
      <c r="O29" s="27" t="s">
        <v>2634</v>
      </c>
      <c r="P29" s="27"/>
      <c r="Q29" s="27">
        <v>2023</v>
      </c>
      <c r="R29" s="1299">
        <v>45230</v>
      </c>
      <c r="S29" s="1299">
        <v>45259</v>
      </c>
      <c r="T29" s="27"/>
      <c r="U29" s="27"/>
      <c r="V29" s="27" t="s">
        <v>15788</v>
      </c>
      <c r="W29" s="27" t="s">
        <v>17753</v>
      </c>
      <c r="X29" s="27"/>
      <c r="Y29" s="27" t="s">
        <v>18369</v>
      </c>
      <c r="Z29" s="27"/>
      <c r="AA29" s="27" t="s">
        <v>15812</v>
      </c>
      <c r="AB29" s="27" t="s">
        <v>54</v>
      </c>
      <c r="AC29" s="27" t="s">
        <v>11867</v>
      </c>
      <c r="AD29" s="27" t="s">
        <v>10509</v>
      </c>
      <c r="AE29" s="27" t="s">
        <v>18362</v>
      </c>
      <c r="AF29" s="27" t="s">
        <v>18363</v>
      </c>
      <c r="AG29" s="27"/>
      <c r="AH29" s="27" t="s">
        <v>18270</v>
      </c>
      <c r="AI29" s="27" t="s">
        <v>18258</v>
      </c>
      <c r="AJ29" s="27" t="s">
        <v>13437</v>
      </c>
      <c r="AK29" s="27"/>
      <c r="AL29" s="27" t="s">
        <v>18364</v>
      </c>
      <c r="AM29" s="27">
        <v>10</v>
      </c>
      <c r="AN29" s="27" t="s">
        <v>16355</v>
      </c>
      <c r="AO29" s="27" t="s">
        <v>18365</v>
      </c>
      <c r="AP29" s="27" t="s">
        <v>16024</v>
      </c>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v>0</v>
      </c>
      <c r="BQ29" s="27"/>
      <c r="BR29" s="27" t="s">
        <v>18258</v>
      </c>
      <c r="BS29" s="1193">
        <v>45202</v>
      </c>
      <c r="BT29" s="27"/>
      <c r="BU29" s="27"/>
      <c r="BV29" s="27"/>
      <c r="BW29" s="27"/>
      <c r="BX29" s="27"/>
      <c r="BY29" s="27"/>
      <c r="BZ29" s="27"/>
      <c r="CA29" s="27"/>
      <c r="CB29" s="27"/>
      <c r="CC29" s="27"/>
      <c r="CD29" s="27" t="str">
        <f>VLOOKUP(C29,'CPPM-PR'!F:F,1,0)</f>
        <v>H5G2301531</v>
      </c>
    </row>
    <row r="30" spans="1:82">
      <c r="A30" s="27">
        <v>38898</v>
      </c>
      <c r="B30" s="1192">
        <v>45210.590787037036</v>
      </c>
      <c r="C30" s="27" t="s">
        <v>13619</v>
      </c>
      <c r="D30" s="27" t="s">
        <v>13621</v>
      </c>
      <c r="E30" s="27" t="s">
        <v>18370</v>
      </c>
      <c r="F30" s="27"/>
      <c r="G30" s="27" t="e">
        <v>#N/A</v>
      </c>
      <c r="H30" s="27" t="e">
        <v>#N/A</v>
      </c>
      <c r="I30" s="27" t="e">
        <v>#N/A</v>
      </c>
      <c r="J30" s="27" t="e">
        <v>#N/A</v>
      </c>
      <c r="K30" s="27"/>
      <c r="L30" s="27" t="s">
        <v>15827</v>
      </c>
      <c r="M30" s="27" t="s">
        <v>15828</v>
      </c>
      <c r="N30" s="27" t="s">
        <v>514</v>
      </c>
      <c r="O30" s="27" t="s">
        <v>2634</v>
      </c>
      <c r="P30" s="27"/>
      <c r="Q30" s="27">
        <v>2023</v>
      </c>
      <c r="R30" s="1299">
        <v>45260</v>
      </c>
      <c r="S30" s="1299">
        <v>45260</v>
      </c>
      <c r="T30" s="27"/>
      <c r="U30" s="27"/>
      <c r="V30" s="27" t="s">
        <v>15788</v>
      </c>
      <c r="W30" s="27" t="s">
        <v>17753</v>
      </c>
      <c r="X30" s="27"/>
      <c r="Y30" s="27" t="s">
        <v>18371</v>
      </c>
      <c r="Z30" s="27"/>
      <c r="AA30" s="27" t="s">
        <v>15793</v>
      </c>
      <c r="AB30" s="27" t="s">
        <v>57</v>
      </c>
      <c r="AC30" s="27" t="s">
        <v>13521</v>
      </c>
      <c r="AD30" s="27" t="s">
        <v>10509</v>
      </c>
      <c r="AE30" s="27" t="s">
        <v>18362</v>
      </c>
      <c r="AF30" s="27" t="s">
        <v>18363</v>
      </c>
      <c r="AG30" s="27"/>
      <c r="AH30" s="27" t="s">
        <v>18270</v>
      </c>
      <c r="AI30" s="27" t="s">
        <v>18258</v>
      </c>
      <c r="AJ30" s="27" t="s">
        <v>13437</v>
      </c>
      <c r="AK30" s="27"/>
      <c r="AL30" s="27" t="s">
        <v>18364</v>
      </c>
      <c r="AM30" s="27">
        <v>10</v>
      </c>
      <c r="AN30" s="27" t="s">
        <v>16355</v>
      </c>
      <c r="AO30" s="27" t="s">
        <v>18365</v>
      </c>
      <c r="AP30" s="27" t="s">
        <v>16024</v>
      </c>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v>0</v>
      </c>
      <c r="BQ30" s="27"/>
      <c r="BR30" s="27" t="s">
        <v>18258</v>
      </c>
      <c r="BS30" s="1193">
        <v>45202</v>
      </c>
      <c r="BT30" s="27"/>
      <c r="BU30" s="27"/>
      <c r="BV30" s="27"/>
      <c r="BW30" s="27"/>
      <c r="BX30" s="27"/>
      <c r="BY30" s="27"/>
      <c r="BZ30" s="27"/>
      <c r="CA30" s="27"/>
      <c r="CB30" s="27"/>
      <c r="CC30" s="27"/>
      <c r="CD30" s="27" t="str">
        <f>VLOOKUP(C30,'CPPM-PR'!F:F,1,0)</f>
        <v>H5G2301532</v>
      </c>
    </row>
    <row r="31" spans="1:82">
      <c r="A31" s="27">
        <v>38899</v>
      </c>
      <c r="B31" s="1192">
        <v>45210.590787037036</v>
      </c>
      <c r="C31" s="27" t="s">
        <v>13617</v>
      </c>
      <c r="D31" s="27" t="s">
        <v>13618</v>
      </c>
      <c r="E31" s="27" t="s">
        <v>18372</v>
      </c>
      <c r="F31" s="27"/>
      <c r="G31" s="27" t="e">
        <v>#N/A</v>
      </c>
      <c r="H31" s="27" t="e">
        <v>#N/A</v>
      </c>
      <c r="I31" s="27" t="e">
        <v>#N/A</v>
      </c>
      <c r="J31" s="27" t="e">
        <v>#N/A</v>
      </c>
      <c r="K31" s="27"/>
      <c r="L31" s="27" t="s">
        <v>15827</v>
      </c>
      <c r="M31" s="27" t="s">
        <v>15828</v>
      </c>
      <c r="N31" s="27" t="s">
        <v>514</v>
      </c>
      <c r="O31" s="27" t="s">
        <v>2609</v>
      </c>
      <c r="P31" s="27"/>
      <c r="Q31" s="27">
        <v>2023</v>
      </c>
      <c r="R31" s="1299">
        <v>45260</v>
      </c>
      <c r="S31" s="1299">
        <v>45260</v>
      </c>
      <c r="T31" s="27"/>
      <c r="U31" s="27"/>
      <c r="V31" s="27" t="s">
        <v>15788</v>
      </c>
      <c r="W31" s="27" t="s">
        <v>17753</v>
      </c>
      <c r="X31" s="27"/>
      <c r="Y31" s="27" t="s">
        <v>18373</v>
      </c>
      <c r="Z31" s="27"/>
      <c r="AA31" s="27" t="s">
        <v>15793</v>
      </c>
      <c r="AB31" s="27" t="s">
        <v>2603</v>
      </c>
      <c r="AC31" s="27" t="s">
        <v>13409</v>
      </c>
      <c r="AD31" s="27" t="s">
        <v>10509</v>
      </c>
      <c r="AE31" s="27" t="s">
        <v>18362</v>
      </c>
      <c r="AF31" s="27" t="s">
        <v>18363</v>
      </c>
      <c r="AG31" s="27"/>
      <c r="AH31" s="27" t="s">
        <v>18270</v>
      </c>
      <c r="AI31" s="27" t="s">
        <v>18258</v>
      </c>
      <c r="AJ31" s="27" t="s">
        <v>13437</v>
      </c>
      <c r="AK31" s="27"/>
      <c r="AL31" s="27" t="s">
        <v>18364</v>
      </c>
      <c r="AM31" s="27">
        <v>10</v>
      </c>
      <c r="AN31" s="27" t="s">
        <v>16355</v>
      </c>
      <c r="AO31" s="27" t="s">
        <v>18365</v>
      </c>
      <c r="AP31" s="27" t="s">
        <v>16024</v>
      </c>
      <c r="AQ31" s="27" t="s">
        <v>16257</v>
      </c>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v>0</v>
      </c>
      <c r="BQ31" s="27"/>
      <c r="BR31" s="27" t="s">
        <v>18258</v>
      </c>
      <c r="BS31" s="1193">
        <v>45202</v>
      </c>
      <c r="BT31" s="27"/>
      <c r="BU31" s="27"/>
      <c r="BV31" s="27"/>
      <c r="BW31" s="27"/>
      <c r="BX31" s="27"/>
      <c r="BY31" s="27"/>
      <c r="BZ31" s="27"/>
      <c r="CA31" s="27"/>
      <c r="CB31" s="27"/>
      <c r="CC31" s="27"/>
      <c r="CD31" s="27" t="str">
        <f>VLOOKUP(C31,'CPPM-PR'!F:F,1,0)</f>
        <v>H5G2301533</v>
      </c>
    </row>
    <row r="32" spans="1:82">
      <c r="A32" s="27">
        <v>38900</v>
      </c>
      <c r="B32" s="1192">
        <v>45210.590787037036</v>
      </c>
      <c r="C32" s="27" t="s">
        <v>13614</v>
      </c>
      <c r="D32" s="27" t="s">
        <v>13616</v>
      </c>
      <c r="E32" s="27" t="s">
        <v>18374</v>
      </c>
      <c r="F32" s="27"/>
      <c r="G32" s="27" t="e">
        <v>#N/A</v>
      </c>
      <c r="H32" s="27" t="e">
        <v>#N/A</v>
      </c>
      <c r="I32" s="27" t="e">
        <v>#N/A</v>
      </c>
      <c r="J32" s="27" t="e">
        <v>#N/A</v>
      </c>
      <c r="K32" s="27"/>
      <c r="L32" s="27" t="s">
        <v>15827</v>
      </c>
      <c r="M32" s="27" t="s">
        <v>15828</v>
      </c>
      <c r="N32" s="27" t="s">
        <v>514</v>
      </c>
      <c r="O32" s="27" t="s">
        <v>2634</v>
      </c>
      <c r="P32" s="27"/>
      <c r="Q32" s="27">
        <v>2023</v>
      </c>
      <c r="R32" s="1299">
        <v>45260</v>
      </c>
      <c r="S32" s="1299">
        <v>45259</v>
      </c>
      <c r="T32" s="27"/>
      <c r="U32" s="27"/>
      <c r="V32" s="27" t="s">
        <v>15788</v>
      </c>
      <c r="W32" s="27" t="s">
        <v>17753</v>
      </c>
      <c r="X32" s="27"/>
      <c r="Y32" s="27" t="s">
        <v>18375</v>
      </c>
      <c r="Z32" s="27"/>
      <c r="AA32" s="27" t="s">
        <v>15862</v>
      </c>
      <c r="AB32" s="27" t="s">
        <v>1252</v>
      </c>
      <c r="AC32" s="27" t="s">
        <v>7887</v>
      </c>
      <c r="AD32" s="27" t="s">
        <v>10509</v>
      </c>
      <c r="AE32" s="27" t="s">
        <v>18362</v>
      </c>
      <c r="AF32" s="27" t="s">
        <v>18363</v>
      </c>
      <c r="AG32" s="27"/>
      <c r="AH32" s="27" t="s">
        <v>18270</v>
      </c>
      <c r="AI32" s="27" t="s">
        <v>18258</v>
      </c>
      <c r="AJ32" s="27" t="s">
        <v>13437</v>
      </c>
      <c r="AK32" s="27"/>
      <c r="AL32" s="27" t="s">
        <v>18364</v>
      </c>
      <c r="AM32" s="27">
        <v>10</v>
      </c>
      <c r="AN32" s="27" t="s">
        <v>16355</v>
      </c>
      <c r="AO32" s="27" t="s">
        <v>18365</v>
      </c>
      <c r="AP32" s="27" t="s">
        <v>16024</v>
      </c>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v>0</v>
      </c>
      <c r="BQ32" s="27"/>
      <c r="BR32" s="27" t="s">
        <v>18258</v>
      </c>
      <c r="BS32" s="1193">
        <v>45202</v>
      </c>
      <c r="BT32" s="27"/>
      <c r="BU32" s="27"/>
      <c r="BV32" s="27"/>
      <c r="BW32" s="27"/>
      <c r="BX32" s="27"/>
      <c r="BY32" s="27"/>
      <c r="BZ32" s="27"/>
      <c r="CA32" s="27"/>
      <c r="CB32" s="27"/>
      <c r="CC32" s="27"/>
      <c r="CD32" s="27" t="str">
        <f>VLOOKUP(C32,'CPPM-PR'!F:F,1,0)</f>
        <v>H5G2301534</v>
      </c>
    </row>
    <row r="33" spans="1:82">
      <c r="A33" s="27">
        <v>38901</v>
      </c>
      <c r="B33" s="1192">
        <v>45210.590787037036</v>
      </c>
      <c r="C33" s="27" t="s">
        <v>13611</v>
      </c>
      <c r="D33" s="27" t="s">
        <v>13613</v>
      </c>
      <c r="E33" s="27" t="s">
        <v>18376</v>
      </c>
      <c r="F33" s="27"/>
      <c r="G33" s="27" t="e">
        <v>#N/A</v>
      </c>
      <c r="H33" s="27" t="e">
        <v>#N/A</v>
      </c>
      <c r="I33" s="27" t="e">
        <v>#N/A</v>
      </c>
      <c r="J33" s="27" t="e">
        <v>#N/A</v>
      </c>
      <c r="K33" s="27"/>
      <c r="L33" s="27" t="s">
        <v>15827</v>
      </c>
      <c r="M33" s="27" t="s">
        <v>15828</v>
      </c>
      <c r="N33" s="27" t="s">
        <v>514</v>
      </c>
      <c r="O33" s="27" t="s">
        <v>2634</v>
      </c>
      <c r="P33" s="27"/>
      <c r="Q33" s="27">
        <v>2023</v>
      </c>
      <c r="R33" s="1299">
        <v>45260</v>
      </c>
      <c r="S33" s="1299">
        <v>45259</v>
      </c>
      <c r="T33" s="27"/>
      <c r="U33" s="27"/>
      <c r="V33" s="27" t="s">
        <v>15788</v>
      </c>
      <c r="W33" s="27" t="s">
        <v>17753</v>
      </c>
      <c r="X33" s="27"/>
      <c r="Y33" s="27" t="s">
        <v>18377</v>
      </c>
      <c r="Z33" s="27"/>
      <c r="AA33" s="27" t="s">
        <v>15862</v>
      </c>
      <c r="AB33" s="27" t="s">
        <v>1252</v>
      </c>
      <c r="AC33" s="27" t="s">
        <v>11734</v>
      </c>
      <c r="AD33" s="27" t="s">
        <v>10509</v>
      </c>
      <c r="AE33" s="27" t="s">
        <v>18362</v>
      </c>
      <c r="AF33" s="27" t="s">
        <v>18363</v>
      </c>
      <c r="AG33" s="27"/>
      <c r="AH33" s="27" t="s">
        <v>18270</v>
      </c>
      <c r="AI33" s="27" t="s">
        <v>18258</v>
      </c>
      <c r="AJ33" s="27" t="s">
        <v>13437</v>
      </c>
      <c r="AK33" s="27"/>
      <c r="AL33" s="27" t="s">
        <v>18364</v>
      </c>
      <c r="AM33" s="27">
        <v>10</v>
      </c>
      <c r="AN33" s="27" t="s">
        <v>16355</v>
      </c>
      <c r="AO33" s="27" t="s">
        <v>18365</v>
      </c>
      <c r="AP33" s="27" t="s">
        <v>16024</v>
      </c>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v>2</v>
      </c>
      <c r="BO33" s="27"/>
      <c r="BP33" s="27">
        <v>2</v>
      </c>
      <c r="BQ33" s="27"/>
      <c r="BR33" s="27" t="s">
        <v>18258</v>
      </c>
      <c r="BS33" s="1193">
        <v>45202</v>
      </c>
      <c r="BT33" s="27"/>
      <c r="BU33" s="27"/>
      <c r="BV33" s="27"/>
      <c r="BW33" s="27"/>
      <c r="BX33" s="27"/>
      <c r="BY33" s="27"/>
      <c r="BZ33" s="27"/>
      <c r="CA33" s="27"/>
      <c r="CB33" s="27"/>
      <c r="CC33" s="27"/>
      <c r="CD33" s="27" t="str">
        <f>VLOOKUP(C33,'CPPM-PR'!F:F,1,0)</f>
        <v>H5G2301535</v>
      </c>
    </row>
    <row r="34" spans="1:82">
      <c r="A34" s="27">
        <v>38902</v>
      </c>
      <c r="B34" s="1192">
        <v>45210.590787037036</v>
      </c>
      <c r="C34" s="27" t="s">
        <v>13607</v>
      </c>
      <c r="D34" s="27" t="s">
        <v>13610</v>
      </c>
      <c r="E34" s="27" t="s">
        <v>18378</v>
      </c>
      <c r="F34" s="27"/>
      <c r="G34" s="27" t="e">
        <v>#N/A</v>
      </c>
      <c r="H34" s="27" t="e">
        <v>#N/A</v>
      </c>
      <c r="I34" s="27" t="e">
        <v>#N/A</v>
      </c>
      <c r="J34" s="27" t="e">
        <v>#N/A</v>
      </c>
      <c r="K34" s="27"/>
      <c r="L34" s="27" t="s">
        <v>15827</v>
      </c>
      <c r="M34" s="27" t="s">
        <v>15828</v>
      </c>
      <c r="N34" s="27" t="s">
        <v>514</v>
      </c>
      <c r="O34" s="27" t="s">
        <v>2609</v>
      </c>
      <c r="P34" s="27"/>
      <c r="Q34" s="27">
        <v>2023</v>
      </c>
      <c r="R34" s="1299">
        <v>45260</v>
      </c>
      <c r="S34" s="1299">
        <v>45259</v>
      </c>
      <c r="T34" s="27"/>
      <c r="U34" s="27"/>
      <c r="V34" s="27" t="s">
        <v>15788</v>
      </c>
      <c r="W34" s="27" t="s">
        <v>17753</v>
      </c>
      <c r="X34" s="27"/>
      <c r="Y34" s="27" t="s">
        <v>18379</v>
      </c>
      <c r="Z34" s="27"/>
      <c r="AA34" s="27" t="s">
        <v>15997</v>
      </c>
      <c r="AB34" s="27" t="s">
        <v>50</v>
      </c>
      <c r="AC34" s="27" t="s">
        <v>8045</v>
      </c>
      <c r="AD34" s="27" t="s">
        <v>10509</v>
      </c>
      <c r="AE34" s="27" t="s">
        <v>18362</v>
      </c>
      <c r="AF34" s="27" t="s">
        <v>18363</v>
      </c>
      <c r="AG34" s="27"/>
      <c r="AH34" s="27" t="s">
        <v>18270</v>
      </c>
      <c r="AI34" s="27" t="s">
        <v>18258</v>
      </c>
      <c r="AJ34" s="27" t="s">
        <v>13437</v>
      </c>
      <c r="AK34" s="27"/>
      <c r="AL34" s="27" t="s">
        <v>18364</v>
      </c>
      <c r="AM34" s="27">
        <v>10</v>
      </c>
      <c r="AN34" s="27" t="s">
        <v>16355</v>
      </c>
      <c r="AO34" s="27" t="s">
        <v>18365</v>
      </c>
      <c r="AP34" s="27" t="s">
        <v>16024</v>
      </c>
      <c r="AQ34" s="27" t="s">
        <v>16257</v>
      </c>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v>0</v>
      </c>
      <c r="BQ34" s="27"/>
      <c r="BR34" s="27" t="s">
        <v>18258</v>
      </c>
      <c r="BS34" s="1193">
        <v>45202</v>
      </c>
      <c r="BT34" s="27"/>
      <c r="BU34" s="27"/>
      <c r="BV34" s="27"/>
      <c r="BW34" s="27"/>
      <c r="BX34" s="27"/>
      <c r="BY34" s="27"/>
      <c r="BZ34" s="27"/>
      <c r="CA34" s="27"/>
      <c r="CB34" s="27"/>
      <c r="CC34" s="27"/>
      <c r="CD34" s="27" t="str">
        <f>VLOOKUP(C34,'CPPM-PR'!F:F,1,0)</f>
        <v>H5G2301536</v>
      </c>
    </row>
    <row r="35" spans="1:82">
      <c r="A35" s="27">
        <v>38903</v>
      </c>
      <c r="B35" s="1192">
        <v>45210.590787037036</v>
      </c>
      <c r="C35" s="27" t="s">
        <v>14437</v>
      </c>
      <c r="D35" s="27" t="s">
        <v>14438</v>
      </c>
      <c r="E35" s="27" t="s">
        <v>18380</v>
      </c>
      <c r="F35" s="27"/>
      <c r="G35" s="27" t="e">
        <v>#N/A</v>
      </c>
      <c r="H35" s="27" t="e">
        <v>#N/A</v>
      </c>
      <c r="I35" s="27" t="e">
        <v>#N/A</v>
      </c>
      <c r="J35" s="27" t="e">
        <v>#N/A</v>
      </c>
      <c r="K35" s="27"/>
      <c r="L35" s="27" t="s">
        <v>15827</v>
      </c>
      <c r="M35" s="27" t="s">
        <v>15828</v>
      </c>
      <c r="N35" s="27" t="s">
        <v>514</v>
      </c>
      <c r="O35" s="27" t="s">
        <v>2609</v>
      </c>
      <c r="P35" s="27"/>
      <c r="Q35" s="27">
        <v>2023</v>
      </c>
      <c r="R35" s="1299">
        <v>45260</v>
      </c>
      <c r="S35" s="1299">
        <v>45259</v>
      </c>
      <c r="T35" s="27"/>
      <c r="U35" s="27"/>
      <c r="V35" s="27" t="s">
        <v>15788</v>
      </c>
      <c r="W35" s="27" t="s">
        <v>17753</v>
      </c>
      <c r="X35" s="27"/>
      <c r="Y35" s="27" t="s">
        <v>18381</v>
      </c>
      <c r="Z35" s="27"/>
      <c r="AA35" s="27" t="s">
        <v>15862</v>
      </c>
      <c r="AB35" s="27" t="s">
        <v>51</v>
      </c>
      <c r="AC35" s="27" t="s">
        <v>7071</v>
      </c>
      <c r="AD35" s="27" t="s">
        <v>10509</v>
      </c>
      <c r="AE35" s="27" t="s">
        <v>18362</v>
      </c>
      <c r="AF35" s="27" t="s">
        <v>18363</v>
      </c>
      <c r="AG35" s="27"/>
      <c r="AH35" s="27" t="s">
        <v>18270</v>
      </c>
      <c r="AI35" s="27" t="s">
        <v>18258</v>
      </c>
      <c r="AJ35" s="27" t="s">
        <v>13437</v>
      </c>
      <c r="AK35" s="27"/>
      <c r="AL35" s="27" t="s">
        <v>18364</v>
      </c>
      <c r="AM35" s="27">
        <v>10</v>
      </c>
      <c r="AN35" s="27" t="s">
        <v>16355</v>
      </c>
      <c r="AO35" s="27" t="s">
        <v>18365</v>
      </c>
      <c r="AP35" s="27" t="s">
        <v>16024</v>
      </c>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v>0</v>
      </c>
      <c r="BQ35" s="27"/>
      <c r="BR35" s="27" t="s">
        <v>18258</v>
      </c>
      <c r="BS35" s="1193">
        <v>45202</v>
      </c>
      <c r="BT35" s="27"/>
      <c r="BU35" s="27"/>
      <c r="BV35" s="27"/>
      <c r="BW35" s="27"/>
      <c r="BX35" s="27"/>
      <c r="BY35" s="27"/>
      <c r="BZ35" s="27"/>
      <c r="CA35" s="27"/>
      <c r="CB35" s="27"/>
      <c r="CC35" s="27"/>
      <c r="CD35" s="27" t="str">
        <f>VLOOKUP(C35,'CPPM-PR'!F:F,1,0)</f>
        <v>H5G2301537</v>
      </c>
    </row>
    <row r="36" spans="1:82">
      <c r="A36" s="27">
        <v>38904</v>
      </c>
      <c r="B36" s="1192">
        <v>45210.590787037036</v>
      </c>
      <c r="C36" s="27" t="s">
        <v>13604</v>
      </c>
      <c r="D36" s="27" t="s">
        <v>13606</v>
      </c>
      <c r="E36" s="27" t="s">
        <v>18382</v>
      </c>
      <c r="F36" s="27"/>
      <c r="G36" s="27" t="e">
        <v>#N/A</v>
      </c>
      <c r="H36" s="27" t="e">
        <v>#N/A</v>
      </c>
      <c r="I36" s="27" t="e">
        <v>#N/A</v>
      </c>
      <c r="J36" s="27" t="e">
        <v>#N/A</v>
      </c>
      <c r="K36" s="27"/>
      <c r="L36" s="27" t="s">
        <v>15827</v>
      </c>
      <c r="M36" s="27" t="s">
        <v>15828</v>
      </c>
      <c r="N36" s="27" t="s">
        <v>514</v>
      </c>
      <c r="O36" s="27" t="s">
        <v>2634</v>
      </c>
      <c r="P36" s="27"/>
      <c r="Q36" s="27">
        <v>2023</v>
      </c>
      <c r="R36" s="1299">
        <v>45260</v>
      </c>
      <c r="S36" s="1299">
        <v>45259</v>
      </c>
      <c r="T36" s="27"/>
      <c r="U36" s="27"/>
      <c r="V36" s="27" t="s">
        <v>15788</v>
      </c>
      <c r="W36" s="27" t="s">
        <v>17753</v>
      </c>
      <c r="X36" s="27"/>
      <c r="Y36" s="27" t="s">
        <v>18383</v>
      </c>
      <c r="Z36" s="27"/>
      <c r="AA36" s="27" t="s">
        <v>15943</v>
      </c>
      <c r="AB36" s="27" t="s">
        <v>1104</v>
      </c>
      <c r="AC36" s="27" t="s">
        <v>13207</v>
      </c>
      <c r="AD36" s="27" t="s">
        <v>10509</v>
      </c>
      <c r="AE36" s="27" t="s">
        <v>18362</v>
      </c>
      <c r="AF36" s="27" t="s">
        <v>18363</v>
      </c>
      <c r="AG36" s="27"/>
      <c r="AH36" s="27" t="s">
        <v>18270</v>
      </c>
      <c r="AI36" s="27" t="s">
        <v>18258</v>
      </c>
      <c r="AJ36" s="27" t="s">
        <v>13437</v>
      </c>
      <c r="AK36" s="27"/>
      <c r="AL36" s="27" t="s">
        <v>18364</v>
      </c>
      <c r="AM36" s="27">
        <v>10</v>
      </c>
      <c r="AN36" s="27" t="s">
        <v>16355</v>
      </c>
      <c r="AO36" s="27" t="s">
        <v>18365</v>
      </c>
      <c r="AP36" s="27" t="s">
        <v>16024</v>
      </c>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v>0</v>
      </c>
      <c r="BQ36" s="27"/>
      <c r="BR36" s="27" t="s">
        <v>18258</v>
      </c>
      <c r="BS36" s="1193">
        <v>45202</v>
      </c>
      <c r="BT36" s="27"/>
      <c r="BU36" s="27"/>
      <c r="BV36" s="27"/>
      <c r="BW36" s="27"/>
      <c r="BX36" s="27"/>
      <c r="BY36" s="27"/>
      <c r="BZ36" s="27"/>
      <c r="CA36" s="27"/>
      <c r="CB36" s="27"/>
      <c r="CC36" s="27"/>
      <c r="CD36" s="27" t="str">
        <f>VLOOKUP(C36,'CPPM-PR'!F:F,1,0)</f>
        <v>H5G2301538</v>
      </c>
    </row>
    <row r="37" spans="1:82">
      <c r="A37" s="27">
        <v>38905</v>
      </c>
      <c r="B37" s="1192">
        <v>45210.590787037036</v>
      </c>
      <c r="C37" s="27" t="s">
        <v>14439</v>
      </c>
      <c r="D37" s="27" t="s">
        <v>14440</v>
      </c>
      <c r="E37" s="27" t="s">
        <v>18384</v>
      </c>
      <c r="F37" s="27"/>
      <c r="G37" s="27" t="e">
        <v>#N/A</v>
      </c>
      <c r="H37" s="27" t="e">
        <v>#N/A</v>
      </c>
      <c r="I37" s="27" t="e">
        <v>#N/A</v>
      </c>
      <c r="J37" s="27" t="e">
        <v>#N/A</v>
      </c>
      <c r="K37" s="27"/>
      <c r="L37" s="27" t="s">
        <v>15827</v>
      </c>
      <c r="M37" s="27" t="s">
        <v>15828</v>
      </c>
      <c r="N37" s="27" t="s">
        <v>514</v>
      </c>
      <c r="O37" s="27" t="s">
        <v>2609</v>
      </c>
      <c r="P37" s="27"/>
      <c r="Q37" s="27">
        <v>2023</v>
      </c>
      <c r="R37" s="1299">
        <v>45260</v>
      </c>
      <c r="S37" s="1299">
        <v>45259</v>
      </c>
      <c r="T37" s="27"/>
      <c r="U37" s="27"/>
      <c r="V37" s="27" t="s">
        <v>15788</v>
      </c>
      <c r="W37" s="27" t="s">
        <v>17753</v>
      </c>
      <c r="X37" s="27"/>
      <c r="Y37" s="27" t="s">
        <v>18385</v>
      </c>
      <c r="Z37" s="27"/>
      <c r="AA37" s="27" t="s">
        <v>15862</v>
      </c>
      <c r="AB37" s="27" t="s">
        <v>908</v>
      </c>
      <c r="AC37" s="27" t="s">
        <v>9651</v>
      </c>
      <c r="AD37" s="27" t="s">
        <v>10509</v>
      </c>
      <c r="AE37" s="27" t="s">
        <v>18362</v>
      </c>
      <c r="AF37" s="27" t="s">
        <v>18363</v>
      </c>
      <c r="AG37" s="27"/>
      <c r="AH37" s="27" t="s">
        <v>18270</v>
      </c>
      <c r="AI37" s="27" t="s">
        <v>18258</v>
      </c>
      <c r="AJ37" s="27" t="s">
        <v>13437</v>
      </c>
      <c r="AK37" s="27"/>
      <c r="AL37" s="27" t="s">
        <v>18364</v>
      </c>
      <c r="AM37" s="27">
        <v>10</v>
      </c>
      <c r="AN37" s="27" t="s">
        <v>16355</v>
      </c>
      <c r="AO37" s="27" t="s">
        <v>18365</v>
      </c>
      <c r="AP37" s="27" t="s">
        <v>16024</v>
      </c>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v>0</v>
      </c>
      <c r="BQ37" s="27"/>
      <c r="BR37" s="27" t="s">
        <v>18258</v>
      </c>
      <c r="BS37" s="1193">
        <v>45202</v>
      </c>
      <c r="BT37" s="27"/>
      <c r="BU37" s="27"/>
      <c r="BV37" s="27"/>
      <c r="BW37" s="27"/>
      <c r="BX37" s="27"/>
      <c r="BY37" s="27"/>
      <c r="BZ37" s="27"/>
      <c r="CA37" s="27"/>
      <c r="CB37" s="27"/>
      <c r="CC37" s="27"/>
      <c r="CD37" s="27" t="str">
        <f>VLOOKUP(C37,'CPPM-PR'!F:F,1,0)</f>
        <v>H5G2301539</v>
      </c>
    </row>
    <row r="38" spans="1:82">
      <c r="A38" s="27">
        <v>38906</v>
      </c>
      <c r="B38" s="1192">
        <v>45210.590787037036</v>
      </c>
      <c r="C38" s="27" t="s">
        <v>13601</v>
      </c>
      <c r="D38" s="27" t="s">
        <v>13603</v>
      </c>
      <c r="E38" s="27" t="s">
        <v>18386</v>
      </c>
      <c r="F38" s="27"/>
      <c r="G38" s="27" t="e">
        <v>#N/A</v>
      </c>
      <c r="H38" s="27" t="e">
        <v>#N/A</v>
      </c>
      <c r="I38" s="27" t="e">
        <v>#N/A</v>
      </c>
      <c r="J38" s="27" t="e">
        <v>#N/A</v>
      </c>
      <c r="K38" s="27"/>
      <c r="L38" s="27" t="s">
        <v>15827</v>
      </c>
      <c r="M38" s="27" t="s">
        <v>15828</v>
      </c>
      <c r="N38" s="27" t="s">
        <v>514</v>
      </c>
      <c r="O38" s="27" t="s">
        <v>2634</v>
      </c>
      <c r="P38" s="27"/>
      <c r="Q38" s="27">
        <v>2023</v>
      </c>
      <c r="R38" s="1299">
        <v>45260</v>
      </c>
      <c r="S38" s="1299">
        <v>45259</v>
      </c>
      <c r="T38" s="27"/>
      <c r="U38" s="27"/>
      <c r="V38" s="27" t="s">
        <v>15788</v>
      </c>
      <c r="W38" s="27" t="s">
        <v>17753</v>
      </c>
      <c r="X38" s="27"/>
      <c r="Y38" s="27" t="s">
        <v>18387</v>
      </c>
      <c r="Z38" s="27"/>
      <c r="AA38" s="27" t="s">
        <v>15793</v>
      </c>
      <c r="AB38" s="27" t="s">
        <v>57</v>
      </c>
      <c r="AC38" s="27" t="s">
        <v>6284</v>
      </c>
      <c r="AD38" s="27" t="s">
        <v>10509</v>
      </c>
      <c r="AE38" s="27" t="s">
        <v>18362</v>
      </c>
      <c r="AF38" s="27" t="s">
        <v>18363</v>
      </c>
      <c r="AG38" s="27"/>
      <c r="AH38" s="27" t="s">
        <v>18270</v>
      </c>
      <c r="AI38" s="27" t="s">
        <v>18258</v>
      </c>
      <c r="AJ38" s="27" t="s">
        <v>13437</v>
      </c>
      <c r="AK38" s="27"/>
      <c r="AL38" s="27" t="s">
        <v>18364</v>
      </c>
      <c r="AM38" s="27">
        <v>10</v>
      </c>
      <c r="AN38" s="27" t="s">
        <v>16355</v>
      </c>
      <c r="AO38" s="27" t="s">
        <v>18365</v>
      </c>
      <c r="AP38" s="27" t="s">
        <v>16024</v>
      </c>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v>0</v>
      </c>
      <c r="BQ38" s="27"/>
      <c r="BR38" s="27" t="s">
        <v>18258</v>
      </c>
      <c r="BS38" s="1193">
        <v>45202</v>
      </c>
      <c r="BT38" s="27"/>
      <c r="BU38" s="27"/>
      <c r="BV38" s="27"/>
      <c r="BW38" s="27"/>
      <c r="BX38" s="27"/>
      <c r="BY38" s="27"/>
      <c r="BZ38" s="27"/>
      <c r="CA38" s="27"/>
      <c r="CB38" s="27"/>
      <c r="CC38" s="27"/>
      <c r="CD38" s="27" t="str">
        <f>VLOOKUP(C38,'CPPM-PR'!F:F,1,0)</f>
        <v>H5G2301540</v>
      </c>
    </row>
    <row r="39" spans="1:82">
      <c r="A39" s="27">
        <v>38907</v>
      </c>
      <c r="B39" s="1192">
        <v>45210.590787037036</v>
      </c>
      <c r="C39" s="27" t="s">
        <v>13597</v>
      </c>
      <c r="D39" s="27" t="s">
        <v>13600</v>
      </c>
      <c r="E39" s="27" t="s">
        <v>18388</v>
      </c>
      <c r="F39" s="27"/>
      <c r="G39" s="27" t="e">
        <v>#N/A</v>
      </c>
      <c r="H39" s="27" t="e">
        <v>#N/A</v>
      </c>
      <c r="I39" s="27" t="e">
        <v>#N/A</v>
      </c>
      <c r="J39" s="27" t="e">
        <v>#N/A</v>
      </c>
      <c r="K39" s="27"/>
      <c r="L39" s="27" t="s">
        <v>15827</v>
      </c>
      <c r="M39" s="27" t="s">
        <v>15828</v>
      </c>
      <c r="N39" s="27" t="s">
        <v>514</v>
      </c>
      <c r="O39" s="27" t="s">
        <v>2609</v>
      </c>
      <c r="P39" s="27"/>
      <c r="Q39" s="27">
        <v>2023</v>
      </c>
      <c r="R39" s="1299">
        <v>45260</v>
      </c>
      <c r="S39" s="1299">
        <v>45259</v>
      </c>
      <c r="T39" s="27"/>
      <c r="U39" s="27"/>
      <c r="V39" s="27" t="s">
        <v>15788</v>
      </c>
      <c r="W39" s="27" t="s">
        <v>17753</v>
      </c>
      <c r="X39" s="27"/>
      <c r="Y39" s="27" t="s">
        <v>18389</v>
      </c>
      <c r="Z39" s="27"/>
      <c r="AA39" s="27" t="s">
        <v>15997</v>
      </c>
      <c r="AB39" s="27" t="s">
        <v>50</v>
      </c>
      <c r="AC39" s="27" t="s">
        <v>6325</v>
      </c>
      <c r="AD39" s="27" t="s">
        <v>10509</v>
      </c>
      <c r="AE39" s="27" t="s">
        <v>18362</v>
      </c>
      <c r="AF39" s="27" t="s">
        <v>18363</v>
      </c>
      <c r="AG39" s="27"/>
      <c r="AH39" s="27" t="s">
        <v>18270</v>
      </c>
      <c r="AI39" s="27" t="s">
        <v>18258</v>
      </c>
      <c r="AJ39" s="27" t="s">
        <v>13437</v>
      </c>
      <c r="AK39" s="27"/>
      <c r="AL39" s="27" t="s">
        <v>18364</v>
      </c>
      <c r="AM39" s="27">
        <v>10</v>
      </c>
      <c r="AN39" s="27" t="s">
        <v>16355</v>
      </c>
      <c r="AO39" s="27" t="s">
        <v>18365</v>
      </c>
      <c r="AP39" s="27" t="s">
        <v>16024</v>
      </c>
      <c r="AQ39" s="27" t="s">
        <v>16257</v>
      </c>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v>0</v>
      </c>
      <c r="BQ39" s="27"/>
      <c r="BR39" s="27" t="s">
        <v>18258</v>
      </c>
      <c r="BS39" s="1193">
        <v>45202</v>
      </c>
      <c r="BT39" s="27"/>
      <c r="BU39" s="27"/>
      <c r="BV39" s="27"/>
      <c r="BW39" s="27"/>
      <c r="BX39" s="27"/>
      <c r="BY39" s="27"/>
      <c r="BZ39" s="27"/>
      <c r="CA39" s="27"/>
      <c r="CB39" s="27"/>
      <c r="CC39" s="27"/>
      <c r="CD39" s="27" t="str">
        <f>VLOOKUP(C39,'CPPM-PR'!F:F,1,0)</f>
        <v>H5G2301541</v>
      </c>
    </row>
    <row r="40" spans="1:82">
      <c r="A40" s="27">
        <v>38908</v>
      </c>
      <c r="B40" s="1192">
        <v>45210.590787037036</v>
      </c>
      <c r="C40" s="27" t="s">
        <v>14441</v>
      </c>
      <c r="D40" s="27" t="s">
        <v>14442</v>
      </c>
      <c r="E40" s="27" t="s">
        <v>18390</v>
      </c>
      <c r="F40" s="27"/>
      <c r="G40" s="27" t="e">
        <v>#N/A</v>
      </c>
      <c r="H40" s="27" t="e">
        <v>#N/A</v>
      </c>
      <c r="I40" s="27" t="e">
        <v>#N/A</v>
      </c>
      <c r="J40" s="27" t="e">
        <v>#N/A</v>
      </c>
      <c r="K40" s="27"/>
      <c r="L40" s="27" t="s">
        <v>15827</v>
      </c>
      <c r="M40" s="27" t="s">
        <v>15828</v>
      </c>
      <c r="N40" s="27" t="s">
        <v>514</v>
      </c>
      <c r="O40" s="27" t="s">
        <v>2609</v>
      </c>
      <c r="P40" s="27"/>
      <c r="Q40" s="27">
        <v>2023</v>
      </c>
      <c r="R40" s="1299">
        <v>45260</v>
      </c>
      <c r="S40" s="1299">
        <v>45259</v>
      </c>
      <c r="T40" s="27"/>
      <c r="U40" s="27"/>
      <c r="V40" s="27" t="s">
        <v>15788</v>
      </c>
      <c r="W40" s="27" t="s">
        <v>17753</v>
      </c>
      <c r="X40" s="27"/>
      <c r="Y40" s="27" t="s">
        <v>18391</v>
      </c>
      <c r="Z40" s="27"/>
      <c r="AA40" s="27" t="s">
        <v>15862</v>
      </c>
      <c r="AB40" s="27" t="s">
        <v>908</v>
      </c>
      <c r="AC40" s="27" t="s">
        <v>6729</v>
      </c>
      <c r="AD40" s="27" t="s">
        <v>10509</v>
      </c>
      <c r="AE40" s="27" t="s">
        <v>18362</v>
      </c>
      <c r="AF40" s="27" t="s">
        <v>18363</v>
      </c>
      <c r="AG40" s="27"/>
      <c r="AH40" s="27" t="s">
        <v>18270</v>
      </c>
      <c r="AI40" s="27" t="s">
        <v>18258</v>
      </c>
      <c r="AJ40" s="27" t="s">
        <v>13437</v>
      </c>
      <c r="AK40" s="27"/>
      <c r="AL40" s="27" t="s">
        <v>18364</v>
      </c>
      <c r="AM40" s="27">
        <v>10</v>
      </c>
      <c r="AN40" s="27" t="s">
        <v>16355</v>
      </c>
      <c r="AO40" s="27" t="s">
        <v>18365</v>
      </c>
      <c r="AP40" s="27" t="s">
        <v>16024</v>
      </c>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v>0</v>
      </c>
      <c r="BQ40" s="27"/>
      <c r="BR40" s="27" t="s">
        <v>18258</v>
      </c>
      <c r="BS40" s="1193">
        <v>45202</v>
      </c>
      <c r="BT40" s="27"/>
      <c r="BU40" s="27"/>
      <c r="BV40" s="27"/>
      <c r="BW40" s="27"/>
      <c r="BX40" s="27"/>
      <c r="BY40" s="27"/>
      <c r="BZ40" s="27"/>
      <c r="CA40" s="27"/>
      <c r="CB40" s="27"/>
      <c r="CC40" s="27"/>
      <c r="CD40" s="27" t="str">
        <f>VLOOKUP(C40,'CPPM-PR'!F:F,1,0)</f>
        <v>H5G2301542</v>
      </c>
    </row>
    <row r="41" spans="1:82">
      <c r="A41" s="27">
        <v>38911</v>
      </c>
      <c r="B41" s="1192">
        <v>45210.590787037036</v>
      </c>
      <c r="C41" s="27" t="s">
        <v>13593</v>
      </c>
      <c r="D41" s="27" t="s">
        <v>13595</v>
      </c>
      <c r="E41" s="27" t="s">
        <v>18392</v>
      </c>
      <c r="F41" s="27"/>
      <c r="G41" s="27" t="e">
        <v>#N/A</v>
      </c>
      <c r="H41" s="27" t="e">
        <v>#N/A</v>
      </c>
      <c r="I41" s="27" t="e">
        <v>#N/A</v>
      </c>
      <c r="J41" s="27" t="e">
        <v>#N/A</v>
      </c>
      <c r="K41" s="27"/>
      <c r="L41" s="27" t="s">
        <v>15827</v>
      </c>
      <c r="M41" s="27" t="s">
        <v>15828</v>
      </c>
      <c r="N41" s="27" t="s">
        <v>514</v>
      </c>
      <c r="O41" s="27" t="s">
        <v>2634</v>
      </c>
      <c r="P41" s="27"/>
      <c r="Q41" s="27">
        <v>2023</v>
      </c>
      <c r="R41" s="1299">
        <v>45260</v>
      </c>
      <c r="S41" s="1299">
        <v>45259</v>
      </c>
      <c r="T41" s="27"/>
      <c r="U41" s="27"/>
      <c r="V41" s="27" t="s">
        <v>15788</v>
      </c>
      <c r="W41" s="27" t="s">
        <v>17753</v>
      </c>
      <c r="X41" s="27"/>
      <c r="Y41" s="27" t="s">
        <v>18393</v>
      </c>
      <c r="Z41" s="27"/>
      <c r="AA41" s="27" t="s">
        <v>15862</v>
      </c>
      <c r="AB41" s="27" t="s">
        <v>51</v>
      </c>
      <c r="AC41" s="27" t="s">
        <v>12586</v>
      </c>
      <c r="AD41" s="27" t="s">
        <v>10509</v>
      </c>
      <c r="AE41" s="27" t="s">
        <v>18362</v>
      </c>
      <c r="AF41" s="27" t="s">
        <v>18363</v>
      </c>
      <c r="AG41" s="27"/>
      <c r="AH41" s="27" t="s">
        <v>18270</v>
      </c>
      <c r="AI41" s="27" t="s">
        <v>18258</v>
      </c>
      <c r="AJ41" s="27" t="s">
        <v>13437</v>
      </c>
      <c r="AK41" s="27"/>
      <c r="AL41" s="27" t="s">
        <v>18364</v>
      </c>
      <c r="AM41" s="27">
        <v>10</v>
      </c>
      <c r="AN41" s="27" t="s">
        <v>16355</v>
      </c>
      <c r="AO41" s="27" t="s">
        <v>18365</v>
      </c>
      <c r="AP41" s="27" t="s">
        <v>16024</v>
      </c>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v>0</v>
      </c>
      <c r="BQ41" s="27"/>
      <c r="BR41" s="27" t="s">
        <v>18258</v>
      </c>
      <c r="BS41" s="1193">
        <v>45203</v>
      </c>
      <c r="BT41" s="27"/>
      <c r="BU41" s="27"/>
      <c r="BV41" s="27"/>
      <c r="BW41" s="27"/>
      <c r="BX41" s="27"/>
      <c r="BY41" s="27"/>
      <c r="BZ41" s="27"/>
      <c r="CA41" s="27"/>
      <c r="CB41" s="27"/>
      <c r="CC41" s="27"/>
      <c r="CD41" s="27" t="str">
        <f>VLOOKUP(C41,'CPPM-PR'!F:F,1,0)</f>
        <v>H5G2301545</v>
      </c>
    </row>
    <row r="42" spans="1:82">
      <c r="A42" s="27">
        <v>38912</v>
      </c>
      <c r="B42" s="1192">
        <v>45210.590787037036</v>
      </c>
      <c r="C42" s="27" t="s">
        <v>13590</v>
      </c>
      <c r="D42" s="27" t="s">
        <v>13591</v>
      </c>
      <c r="E42" s="27" t="s">
        <v>18394</v>
      </c>
      <c r="F42" s="27"/>
      <c r="G42" s="27" t="e">
        <v>#N/A</v>
      </c>
      <c r="H42" s="27" t="e">
        <v>#N/A</v>
      </c>
      <c r="I42" s="27" t="e">
        <v>#N/A</v>
      </c>
      <c r="J42" s="27" t="e">
        <v>#N/A</v>
      </c>
      <c r="K42" s="27"/>
      <c r="L42" s="27" t="s">
        <v>15827</v>
      </c>
      <c r="M42" s="27" t="s">
        <v>15828</v>
      </c>
      <c r="N42" s="27" t="s">
        <v>514</v>
      </c>
      <c r="O42" s="27" t="s">
        <v>2609</v>
      </c>
      <c r="P42" s="27"/>
      <c r="Q42" s="27">
        <v>2023</v>
      </c>
      <c r="R42" s="1299">
        <v>45260</v>
      </c>
      <c r="S42" s="1299">
        <v>45259</v>
      </c>
      <c r="T42" s="27"/>
      <c r="U42" s="27"/>
      <c r="V42" s="27" t="s">
        <v>15788</v>
      </c>
      <c r="W42" s="27" t="s">
        <v>17753</v>
      </c>
      <c r="X42" s="27"/>
      <c r="Y42" s="27" t="s">
        <v>18395</v>
      </c>
      <c r="Z42" s="27"/>
      <c r="AA42" s="27" t="s">
        <v>15862</v>
      </c>
      <c r="AB42" s="27" t="s">
        <v>51</v>
      </c>
      <c r="AC42" s="27" t="s">
        <v>13592</v>
      </c>
      <c r="AD42" s="27" t="s">
        <v>10509</v>
      </c>
      <c r="AE42" s="27" t="s">
        <v>18362</v>
      </c>
      <c r="AF42" s="27" t="s">
        <v>18363</v>
      </c>
      <c r="AG42" s="27"/>
      <c r="AH42" s="27" t="s">
        <v>18270</v>
      </c>
      <c r="AI42" s="27" t="s">
        <v>18258</v>
      </c>
      <c r="AJ42" s="27" t="s">
        <v>13437</v>
      </c>
      <c r="AK42" s="27"/>
      <c r="AL42" s="27" t="s">
        <v>18364</v>
      </c>
      <c r="AM42" s="27">
        <v>10</v>
      </c>
      <c r="AN42" s="27" t="s">
        <v>16355</v>
      </c>
      <c r="AO42" s="27" t="s">
        <v>18365</v>
      </c>
      <c r="AP42" s="27" t="s">
        <v>16024</v>
      </c>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v>0</v>
      </c>
      <c r="BQ42" s="27"/>
      <c r="BR42" s="27" t="s">
        <v>18258</v>
      </c>
      <c r="BS42" s="1193">
        <v>45203</v>
      </c>
      <c r="BT42" s="27"/>
      <c r="BU42" s="27"/>
      <c r="BV42" s="27"/>
      <c r="BW42" s="27"/>
      <c r="BX42" s="27"/>
      <c r="BY42" s="27"/>
      <c r="BZ42" s="27"/>
      <c r="CA42" s="27"/>
      <c r="CB42" s="27"/>
      <c r="CC42" s="27"/>
      <c r="CD42" s="27" t="str">
        <f>VLOOKUP(C42,'CPPM-PR'!F:F,1,0)</f>
        <v>H5G2301546</v>
      </c>
    </row>
    <row r="43" spans="1:82">
      <c r="A43" s="27">
        <v>38914</v>
      </c>
      <c r="B43" s="1192">
        <v>45210.590787037036</v>
      </c>
      <c r="C43" s="27" t="s">
        <v>14443</v>
      </c>
      <c r="D43" s="27" t="s">
        <v>14444</v>
      </c>
      <c r="E43" s="27" t="s">
        <v>18396</v>
      </c>
      <c r="F43" s="27"/>
      <c r="G43" s="27" t="e">
        <v>#N/A</v>
      </c>
      <c r="H43" s="27" t="e">
        <v>#N/A</v>
      </c>
      <c r="I43" s="27" t="e">
        <v>#N/A</v>
      </c>
      <c r="J43" s="27" t="e">
        <v>#N/A</v>
      </c>
      <c r="K43" s="27"/>
      <c r="L43" s="27" t="s">
        <v>15827</v>
      </c>
      <c r="M43" s="27" t="s">
        <v>15828</v>
      </c>
      <c r="N43" s="27" t="s">
        <v>514</v>
      </c>
      <c r="O43" s="27" t="s">
        <v>2609</v>
      </c>
      <c r="P43" s="27"/>
      <c r="Q43" s="27">
        <v>2023</v>
      </c>
      <c r="R43" s="1299">
        <v>45260</v>
      </c>
      <c r="S43" s="1299">
        <v>45259</v>
      </c>
      <c r="T43" s="27"/>
      <c r="U43" s="27"/>
      <c r="V43" s="27" t="s">
        <v>15788</v>
      </c>
      <c r="W43" s="27" t="s">
        <v>17753</v>
      </c>
      <c r="X43" s="27"/>
      <c r="Y43" s="27" t="s">
        <v>18397</v>
      </c>
      <c r="Z43" s="27"/>
      <c r="AA43" s="27" t="s">
        <v>15862</v>
      </c>
      <c r="AB43" s="27" t="s">
        <v>908</v>
      </c>
      <c r="AC43" s="27" t="s">
        <v>7705</v>
      </c>
      <c r="AD43" s="27" t="s">
        <v>10509</v>
      </c>
      <c r="AE43" s="27" t="s">
        <v>18362</v>
      </c>
      <c r="AF43" s="27" t="s">
        <v>18363</v>
      </c>
      <c r="AG43" s="27"/>
      <c r="AH43" s="27" t="s">
        <v>18270</v>
      </c>
      <c r="AI43" s="27" t="s">
        <v>18258</v>
      </c>
      <c r="AJ43" s="27" t="s">
        <v>13437</v>
      </c>
      <c r="AK43" s="27"/>
      <c r="AL43" s="27" t="s">
        <v>18364</v>
      </c>
      <c r="AM43" s="27">
        <v>10</v>
      </c>
      <c r="AN43" s="27" t="s">
        <v>16355</v>
      </c>
      <c r="AO43" s="27" t="s">
        <v>18365</v>
      </c>
      <c r="AP43" s="27" t="s">
        <v>16024</v>
      </c>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v>0</v>
      </c>
      <c r="BQ43" s="27"/>
      <c r="BR43" s="27" t="s">
        <v>18258</v>
      </c>
      <c r="BS43" s="1193">
        <v>45203</v>
      </c>
      <c r="BT43" s="27"/>
      <c r="BU43" s="27"/>
      <c r="BV43" s="27"/>
      <c r="BW43" s="27"/>
      <c r="BX43" s="27"/>
      <c r="BY43" s="27"/>
      <c r="BZ43" s="27"/>
      <c r="CA43" s="27"/>
      <c r="CB43" s="27"/>
      <c r="CC43" s="27"/>
      <c r="CD43" s="27" t="str">
        <f>VLOOKUP(C43,'CPPM-PR'!F:F,1,0)</f>
        <v>H5G2301548</v>
      </c>
    </row>
    <row r="44" spans="1:82">
      <c r="A44" s="27">
        <v>38917</v>
      </c>
      <c r="B44" s="1192">
        <v>45210.590787037036</v>
      </c>
      <c r="C44" s="27" t="s">
        <v>13586</v>
      </c>
      <c r="D44" s="27" t="s">
        <v>13589</v>
      </c>
      <c r="E44" s="27" t="s">
        <v>18398</v>
      </c>
      <c r="F44" s="27"/>
      <c r="G44" s="27" t="e">
        <v>#N/A</v>
      </c>
      <c r="H44" s="27" t="e">
        <v>#N/A</v>
      </c>
      <c r="I44" s="27" t="e">
        <v>#N/A</v>
      </c>
      <c r="J44" s="27" t="e">
        <v>#N/A</v>
      </c>
      <c r="K44" s="27"/>
      <c r="L44" s="27" t="s">
        <v>15827</v>
      </c>
      <c r="M44" s="27" t="s">
        <v>15828</v>
      </c>
      <c r="N44" s="27" t="s">
        <v>514</v>
      </c>
      <c r="O44" s="27" t="s">
        <v>2634</v>
      </c>
      <c r="P44" s="27"/>
      <c r="Q44" s="27">
        <v>2023</v>
      </c>
      <c r="R44" s="1299">
        <v>45260</v>
      </c>
      <c r="S44" s="1299">
        <v>45259</v>
      </c>
      <c r="T44" s="27"/>
      <c r="U44" s="27"/>
      <c r="V44" s="27" t="s">
        <v>15788</v>
      </c>
      <c r="W44" s="27" t="s">
        <v>17753</v>
      </c>
      <c r="X44" s="27"/>
      <c r="Y44" s="27" t="s">
        <v>18399</v>
      </c>
      <c r="Z44" s="27"/>
      <c r="AA44" s="27" t="s">
        <v>15997</v>
      </c>
      <c r="AB44" s="27" t="s">
        <v>1264</v>
      </c>
      <c r="AC44" s="27" t="s">
        <v>8193</v>
      </c>
      <c r="AD44" s="27" t="s">
        <v>10509</v>
      </c>
      <c r="AE44" s="27" t="s">
        <v>18362</v>
      </c>
      <c r="AF44" s="27" t="s">
        <v>18363</v>
      </c>
      <c r="AG44" s="27"/>
      <c r="AH44" s="27" t="s">
        <v>18270</v>
      </c>
      <c r="AI44" s="27" t="s">
        <v>18258</v>
      </c>
      <c r="AJ44" s="27" t="s">
        <v>13437</v>
      </c>
      <c r="AK44" s="27"/>
      <c r="AL44" s="27" t="s">
        <v>18364</v>
      </c>
      <c r="AM44" s="27">
        <v>10</v>
      </c>
      <c r="AN44" s="27" t="s">
        <v>16355</v>
      </c>
      <c r="AO44" s="27" t="s">
        <v>18365</v>
      </c>
      <c r="AP44" s="27" t="s">
        <v>16024</v>
      </c>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v>0</v>
      </c>
      <c r="BQ44" s="27"/>
      <c r="BR44" s="27" t="s">
        <v>18258</v>
      </c>
      <c r="BS44" s="1193">
        <v>45203</v>
      </c>
      <c r="BT44" s="27"/>
      <c r="BU44" s="27"/>
      <c r="BV44" s="27"/>
      <c r="BW44" s="27"/>
      <c r="BX44" s="27"/>
      <c r="BY44" s="27"/>
      <c r="BZ44" s="27"/>
      <c r="CA44" s="27"/>
      <c r="CB44" s="27"/>
      <c r="CC44" s="27"/>
      <c r="CD44" s="27" t="str">
        <f>VLOOKUP(C44,'CPPM-PR'!F:F,1,0)</f>
        <v>H5G2301551</v>
      </c>
    </row>
    <row r="45" spans="1:82">
      <c r="A45" s="27">
        <v>38918</v>
      </c>
      <c r="B45" s="1192">
        <v>45210.590787037036</v>
      </c>
      <c r="C45" s="27" t="s">
        <v>14445</v>
      </c>
      <c r="D45" s="27" t="s">
        <v>14448</v>
      </c>
      <c r="E45" s="27" t="s">
        <v>18400</v>
      </c>
      <c r="F45" s="27"/>
      <c r="G45" s="27" t="e">
        <v>#N/A</v>
      </c>
      <c r="H45" s="27" t="e">
        <v>#N/A</v>
      </c>
      <c r="I45" s="27" t="e">
        <v>#N/A</v>
      </c>
      <c r="J45" s="27" t="e">
        <v>#N/A</v>
      </c>
      <c r="K45" s="27"/>
      <c r="L45" s="27" t="s">
        <v>15827</v>
      </c>
      <c r="M45" s="27" t="s">
        <v>15828</v>
      </c>
      <c r="N45" s="27" t="s">
        <v>514</v>
      </c>
      <c r="O45" s="27" t="s">
        <v>2609</v>
      </c>
      <c r="P45" s="27"/>
      <c r="Q45" s="27">
        <v>2023</v>
      </c>
      <c r="R45" s="1299">
        <v>45260</v>
      </c>
      <c r="S45" s="1299">
        <v>45259</v>
      </c>
      <c r="T45" s="27"/>
      <c r="U45" s="27"/>
      <c r="V45" s="27" t="s">
        <v>15788</v>
      </c>
      <c r="W45" s="27" t="s">
        <v>17753</v>
      </c>
      <c r="X45" s="27"/>
      <c r="Y45" s="27" t="s">
        <v>18401</v>
      </c>
      <c r="Z45" s="27"/>
      <c r="AA45" s="27" t="s">
        <v>15997</v>
      </c>
      <c r="AB45" s="27" t="s">
        <v>50</v>
      </c>
      <c r="AC45" s="27" t="s">
        <v>13403</v>
      </c>
      <c r="AD45" s="27" t="s">
        <v>10509</v>
      </c>
      <c r="AE45" s="27" t="s">
        <v>18362</v>
      </c>
      <c r="AF45" s="27" t="s">
        <v>18363</v>
      </c>
      <c r="AG45" s="27"/>
      <c r="AH45" s="27" t="s">
        <v>18270</v>
      </c>
      <c r="AI45" s="27" t="s">
        <v>18258</v>
      </c>
      <c r="AJ45" s="27" t="s">
        <v>13437</v>
      </c>
      <c r="AK45" s="27"/>
      <c r="AL45" s="27" t="s">
        <v>18364</v>
      </c>
      <c r="AM45" s="27">
        <v>10</v>
      </c>
      <c r="AN45" s="27" t="s">
        <v>16355</v>
      </c>
      <c r="AO45" s="27" t="s">
        <v>18365</v>
      </c>
      <c r="AP45" s="27" t="s">
        <v>16024</v>
      </c>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v>0</v>
      </c>
      <c r="BQ45" s="27"/>
      <c r="BR45" s="27" t="s">
        <v>18258</v>
      </c>
      <c r="BS45" s="1193">
        <v>45203</v>
      </c>
      <c r="BT45" s="27"/>
      <c r="BU45" s="27"/>
      <c r="BV45" s="27"/>
      <c r="BW45" s="27"/>
      <c r="BX45" s="27"/>
      <c r="BY45" s="27"/>
      <c r="BZ45" s="27"/>
      <c r="CA45" s="27"/>
      <c r="CB45" s="27"/>
      <c r="CC45" s="27"/>
      <c r="CD45" s="27" t="str">
        <f>VLOOKUP(C45,'CPPM-PR'!F:F,1,0)</f>
        <v>H5G2301552</v>
      </c>
    </row>
    <row r="46" spans="1:82">
      <c r="A46" s="27">
        <v>38919</v>
      </c>
      <c r="B46" s="1192">
        <v>45210.590787037036</v>
      </c>
      <c r="C46" s="27" t="s">
        <v>13583</v>
      </c>
      <c r="D46" s="27" t="s">
        <v>13585</v>
      </c>
      <c r="E46" s="27" t="s">
        <v>18402</v>
      </c>
      <c r="F46" s="27"/>
      <c r="G46" s="27" t="e">
        <v>#N/A</v>
      </c>
      <c r="H46" s="27" t="e">
        <v>#N/A</v>
      </c>
      <c r="I46" s="27" t="e">
        <v>#N/A</v>
      </c>
      <c r="J46" s="27" t="e">
        <v>#N/A</v>
      </c>
      <c r="K46" s="27"/>
      <c r="L46" s="27" t="s">
        <v>15827</v>
      </c>
      <c r="M46" s="27" t="s">
        <v>15828</v>
      </c>
      <c r="N46" s="27" t="s">
        <v>514</v>
      </c>
      <c r="O46" s="27" t="s">
        <v>2634</v>
      </c>
      <c r="P46" s="27"/>
      <c r="Q46" s="27">
        <v>2023</v>
      </c>
      <c r="R46" s="1299">
        <v>45260</v>
      </c>
      <c r="S46" s="1299">
        <v>45259</v>
      </c>
      <c r="T46" s="27"/>
      <c r="U46" s="27"/>
      <c r="V46" s="27" t="s">
        <v>15788</v>
      </c>
      <c r="W46" s="27" t="s">
        <v>17753</v>
      </c>
      <c r="X46" s="27"/>
      <c r="Y46" s="27" t="s">
        <v>18403</v>
      </c>
      <c r="Z46" s="27"/>
      <c r="AA46" s="27" t="s">
        <v>15812</v>
      </c>
      <c r="AB46" s="27" t="s">
        <v>2773</v>
      </c>
      <c r="AC46" s="27" t="s">
        <v>12717</v>
      </c>
      <c r="AD46" s="27" t="s">
        <v>10509</v>
      </c>
      <c r="AE46" s="27" t="s">
        <v>18362</v>
      </c>
      <c r="AF46" s="27" t="s">
        <v>18363</v>
      </c>
      <c r="AG46" s="27"/>
      <c r="AH46" s="27" t="s">
        <v>18270</v>
      </c>
      <c r="AI46" s="27" t="s">
        <v>18258</v>
      </c>
      <c r="AJ46" s="27" t="s">
        <v>13437</v>
      </c>
      <c r="AK46" s="27"/>
      <c r="AL46" s="27" t="s">
        <v>18364</v>
      </c>
      <c r="AM46" s="27">
        <v>10</v>
      </c>
      <c r="AN46" s="27" t="s">
        <v>16355</v>
      </c>
      <c r="AO46" s="27" t="s">
        <v>18365</v>
      </c>
      <c r="AP46" s="27" t="s">
        <v>16024</v>
      </c>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v>0</v>
      </c>
      <c r="BQ46" s="27"/>
      <c r="BR46" s="27" t="s">
        <v>18258</v>
      </c>
      <c r="BS46" s="1193">
        <v>45203</v>
      </c>
      <c r="BT46" s="27"/>
      <c r="BU46" s="27"/>
      <c r="BV46" s="27"/>
      <c r="BW46" s="27"/>
      <c r="BX46" s="27"/>
      <c r="BY46" s="27"/>
      <c r="BZ46" s="27"/>
      <c r="CA46" s="27"/>
      <c r="CB46" s="27"/>
      <c r="CC46" s="27"/>
      <c r="CD46" s="27" t="str">
        <f>VLOOKUP(C46,'CPPM-PR'!F:F,1,0)</f>
        <v>H5G2301553</v>
      </c>
    </row>
    <row r="47" spans="1:82">
      <c r="A47" s="27">
        <v>38920</v>
      </c>
      <c r="B47" s="1192">
        <v>45210.590787037036</v>
      </c>
      <c r="C47" s="27" t="s">
        <v>14449</v>
      </c>
      <c r="D47" s="27" t="s">
        <v>14450</v>
      </c>
      <c r="E47" s="27" t="s">
        <v>18404</v>
      </c>
      <c r="F47" s="27"/>
      <c r="G47" s="27" t="e">
        <v>#N/A</v>
      </c>
      <c r="H47" s="27" t="e">
        <v>#N/A</v>
      </c>
      <c r="I47" s="27" t="e">
        <v>#N/A</v>
      </c>
      <c r="J47" s="27" t="e">
        <v>#N/A</v>
      </c>
      <c r="K47" s="27"/>
      <c r="L47" s="27" t="s">
        <v>15827</v>
      </c>
      <c r="M47" s="27" t="s">
        <v>15828</v>
      </c>
      <c r="N47" s="27" t="s">
        <v>514</v>
      </c>
      <c r="O47" s="27" t="s">
        <v>2625</v>
      </c>
      <c r="P47" s="27"/>
      <c r="Q47" s="27">
        <v>2023</v>
      </c>
      <c r="R47" s="1299">
        <v>45260</v>
      </c>
      <c r="S47" s="1299">
        <v>0</v>
      </c>
      <c r="T47" s="27"/>
      <c r="U47" s="27"/>
      <c r="V47" s="27" t="s">
        <v>15788</v>
      </c>
      <c r="W47" s="27" t="s">
        <v>17753</v>
      </c>
      <c r="X47" s="27"/>
      <c r="Y47" s="27" t="s">
        <v>18405</v>
      </c>
      <c r="Z47" s="27"/>
      <c r="AA47" s="27" t="s">
        <v>15997</v>
      </c>
      <c r="AB47" s="27" t="s">
        <v>1264</v>
      </c>
      <c r="AC47" s="27" t="s">
        <v>8193</v>
      </c>
      <c r="AD47" s="27" t="s">
        <v>10509</v>
      </c>
      <c r="AE47" s="27" t="s">
        <v>18362</v>
      </c>
      <c r="AF47" s="27" t="s">
        <v>18363</v>
      </c>
      <c r="AG47" s="27"/>
      <c r="AH47" s="27" t="s">
        <v>18270</v>
      </c>
      <c r="AI47" s="27" t="s">
        <v>18258</v>
      </c>
      <c r="AJ47" s="27" t="s">
        <v>13437</v>
      </c>
      <c r="AK47" s="27"/>
      <c r="AL47" s="27" t="s">
        <v>18364</v>
      </c>
      <c r="AM47" s="27">
        <v>10</v>
      </c>
      <c r="AN47" s="27" t="s">
        <v>16355</v>
      </c>
      <c r="AO47" s="27" t="s">
        <v>18365</v>
      </c>
      <c r="AP47" s="27" t="s">
        <v>16024</v>
      </c>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v>0</v>
      </c>
      <c r="BQ47" s="27"/>
      <c r="BR47" s="27" t="s">
        <v>18258</v>
      </c>
      <c r="BS47" s="1193">
        <v>45202</v>
      </c>
      <c r="BT47" s="27"/>
      <c r="BU47" s="27"/>
      <c r="BV47" s="27"/>
      <c r="BW47" s="27"/>
      <c r="BX47" s="27"/>
      <c r="BY47" s="27"/>
      <c r="BZ47" s="27"/>
      <c r="CA47" s="27"/>
      <c r="CB47" s="27"/>
      <c r="CC47" s="27"/>
      <c r="CD47" s="27" t="str">
        <f>VLOOKUP(C47,'CPPM-PR'!F:F,1,0)</f>
        <v>H5G2301554</v>
      </c>
    </row>
    <row r="48" spans="1:82">
      <c r="A48" s="27">
        <v>38921</v>
      </c>
      <c r="B48" s="1192">
        <v>45210.590787037036</v>
      </c>
      <c r="C48" s="27" t="s">
        <v>13579</v>
      </c>
      <c r="D48" s="27" t="s">
        <v>13581</v>
      </c>
      <c r="E48" s="27" t="s">
        <v>18406</v>
      </c>
      <c r="F48" s="27"/>
      <c r="G48" s="27" t="e">
        <v>#N/A</v>
      </c>
      <c r="H48" s="27" t="e">
        <v>#N/A</v>
      </c>
      <c r="I48" s="27" t="e">
        <v>#N/A</v>
      </c>
      <c r="J48" s="27" t="e">
        <v>#N/A</v>
      </c>
      <c r="K48" s="27"/>
      <c r="L48" s="27" t="s">
        <v>15827</v>
      </c>
      <c r="M48" s="27" t="s">
        <v>15828</v>
      </c>
      <c r="N48" s="27" t="s">
        <v>514</v>
      </c>
      <c r="O48" s="27" t="s">
        <v>2609</v>
      </c>
      <c r="P48" s="27"/>
      <c r="Q48" s="27">
        <v>2023</v>
      </c>
      <c r="R48" s="1299">
        <v>45260</v>
      </c>
      <c r="S48" s="1299">
        <v>45259</v>
      </c>
      <c r="T48" s="27"/>
      <c r="U48" s="27"/>
      <c r="V48" s="27" t="s">
        <v>15788</v>
      </c>
      <c r="W48" s="27" t="s">
        <v>17753</v>
      </c>
      <c r="X48" s="27"/>
      <c r="Y48" s="27" t="s">
        <v>18407</v>
      </c>
      <c r="Z48" s="27"/>
      <c r="AA48" s="27" t="s">
        <v>15862</v>
      </c>
      <c r="AB48" s="27" t="s">
        <v>1252</v>
      </c>
      <c r="AC48" s="27" t="s">
        <v>10218</v>
      </c>
      <c r="AD48" s="27" t="s">
        <v>10509</v>
      </c>
      <c r="AE48" s="27" t="s">
        <v>18362</v>
      </c>
      <c r="AF48" s="27" t="s">
        <v>18363</v>
      </c>
      <c r="AG48" s="27"/>
      <c r="AH48" s="27" t="s">
        <v>18270</v>
      </c>
      <c r="AI48" s="27" t="s">
        <v>18258</v>
      </c>
      <c r="AJ48" s="27" t="s">
        <v>13437</v>
      </c>
      <c r="AK48" s="27"/>
      <c r="AL48" s="27" t="s">
        <v>18364</v>
      </c>
      <c r="AM48" s="27">
        <v>10</v>
      </c>
      <c r="AN48" s="27" t="s">
        <v>16355</v>
      </c>
      <c r="AO48" s="27" t="s">
        <v>18365</v>
      </c>
      <c r="AP48" s="27" t="s">
        <v>16024</v>
      </c>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v>0</v>
      </c>
      <c r="BQ48" s="27"/>
      <c r="BR48" s="27" t="s">
        <v>18258</v>
      </c>
      <c r="BS48" s="1193">
        <v>45203</v>
      </c>
      <c r="BT48" s="27"/>
      <c r="BU48" s="27"/>
      <c r="BV48" s="27"/>
      <c r="BW48" s="27"/>
      <c r="BX48" s="27"/>
      <c r="BY48" s="27"/>
      <c r="BZ48" s="27"/>
      <c r="CA48" s="27"/>
      <c r="CB48" s="27"/>
      <c r="CC48" s="27"/>
      <c r="CD48" s="27" t="str">
        <f>VLOOKUP(C48,'CPPM-PR'!F:F,1,0)</f>
        <v>H5G2301555</v>
      </c>
    </row>
    <row r="49" spans="1:82">
      <c r="A49" s="27">
        <v>38923</v>
      </c>
      <c r="B49" s="1192">
        <v>45210.590787037036</v>
      </c>
      <c r="C49" s="27" t="s">
        <v>13574</v>
      </c>
      <c r="D49" s="27" t="s">
        <v>13577</v>
      </c>
      <c r="E49" s="27" t="s">
        <v>18408</v>
      </c>
      <c r="F49" s="27"/>
      <c r="G49" s="27" t="e">
        <v>#N/A</v>
      </c>
      <c r="H49" s="27" t="e">
        <v>#N/A</v>
      </c>
      <c r="I49" s="27" t="e">
        <v>#N/A</v>
      </c>
      <c r="J49" s="27" t="e">
        <v>#N/A</v>
      </c>
      <c r="K49" s="27"/>
      <c r="L49" s="27" t="s">
        <v>15827</v>
      </c>
      <c r="M49" s="27" t="s">
        <v>15828</v>
      </c>
      <c r="N49" s="27" t="s">
        <v>514</v>
      </c>
      <c r="O49" s="27" t="s">
        <v>2609</v>
      </c>
      <c r="P49" s="27"/>
      <c r="Q49" s="27">
        <v>2023</v>
      </c>
      <c r="R49" s="1299">
        <v>45260</v>
      </c>
      <c r="S49" s="1299">
        <v>45259</v>
      </c>
      <c r="T49" s="27"/>
      <c r="U49" s="27"/>
      <c r="V49" s="27" t="s">
        <v>15788</v>
      </c>
      <c r="W49" s="27" t="s">
        <v>17753</v>
      </c>
      <c r="X49" s="27"/>
      <c r="Y49" s="27" t="s">
        <v>18409</v>
      </c>
      <c r="Z49" s="27"/>
      <c r="AA49" s="27" t="s">
        <v>15997</v>
      </c>
      <c r="AB49" s="27" t="s">
        <v>50</v>
      </c>
      <c r="AC49" s="27" t="s">
        <v>13578</v>
      </c>
      <c r="AD49" s="27" t="s">
        <v>10509</v>
      </c>
      <c r="AE49" s="27" t="s">
        <v>18362</v>
      </c>
      <c r="AF49" s="27" t="s">
        <v>18363</v>
      </c>
      <c r="AG49" s="27"/>
      <c r="AH49" s="27" t="s">
        <v>18270</v>
      </c>
      <c r="AI49" s="27" t="s">
        <v>18258</v>
      </c>
      <c r="AJ49" s="27" t="s">
        <v>13437</v>
      </c>
      <c r="AK49" s="27"/>
      <c r="AL49" s="27" t="s">
        <v>18364</v>
      </c>
      <c r="AM49" s="27">
        <v>10</v>
      </c>
      <c r="AN49" s="27" t="s">
        <v>16355</v>
      </c>
      <c r="AO49" s="27" t="s">
        <v>18365</v>
      </c>
      <c r="AP49" s="27" t="s">
        <v>16024</v>
      </c>
      <c r="AQ49" s="27" t="s">
        <v>16257</v>
      </c>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v>0</v>
      </c>
      <c r="BQ49" s="27"/>
      <c r="BR49" s="27" t="s">
        <v>18258</v>
      </c>
      <c r="BS49" s="1193">
        <v>45203</v>
      </c>
      <c r="BT49" s="27"/>
      <c r="BU49" s="27"/>
      <c r="BV49" s="27"/>
      <c r="BW49" s="27"/>
      <c r="BX49" s="27"/>
      <c r="BY49" s="27"/>
      <c r="BZ49" s="27"/>
      <c r="CA49" s="27"/>
      <c r="CB49" s="27"/>
      <c r="CC49" s="27"/>
      <c r="CD49" s="27" t="str">
        <f>VLOOKUP(C49,'CPPM-PR'!F:F,1,0)</f>
        <v>H5G2301557</v>
      </c>
    </row>
    <row r="50" spans="1:82">
      <c r="A50" s="27">
        <v>38925</v>
      </c>
      <c r="B50" s="1192">
        <v>45210.590787037036</v>
      </c>
      <c r="C50" s="27" t="s">
        <v>13568</v>
      </c>
      <c r="D50" s="27" t="s">
        <v>13571</v>
      </c>
      <c r="E50" s="27" t="s">
        <v>935</v>
      </c>
      <c r="F50" s="27"/>
      <c r="G50" s="27" t="e">
        <v>#N/A</v>
      </c>
      <c r="H50" s="27" t="e">
        <v>#N/A</v>
      </c>
      <c r="I50" s="27" t="e">
        <v>#N/A</v>
      </c>
      <c r="J50" s="27" t="e">
        <v>#N/A</v>
      </c>
      <c r="K50" s="27"/>
      <c r="L50" s="27" t="s">
        <v>15827</v>
      </c>
      <c r="M50" s="27" t="s">
        <v>15828</v>
      </c>
      <c r="N50" s="27" t="s">
        <v>514</v>
      </c>
      <c r="O50" s="27" t="s">
        <v>2609</v>
      </c>
      <c r="P50" s="27"/>
      <c r="Q50" s="27">
        <v>2023</v>
      </c>
      <c r="R50" s="1299">
        <v>45260</v>
      </c>
      <c r="S50" s="1299">
        <v>45259</v>
      </c>
      <c r="T50" s="27"/>
      <c r="U50" s="27"/>
      <c r="V50" s="27" t="s">
        <v>15788</v>
      </c>
      <c r="W50" s="27" t="s">
        <v>17753</v>
      </c>
      <c r="X50" s="27"/>
      <c r="Y50" s="27" t="s">
        <v>18410</v>
      </c>
      <c r="Z50" s="27"/>
      <c r="AA50" s="27" t="s">
        <v>15997</v>
      </c>
      <c r="AB50" s="27" t="s">
        <v>50</v>
      </c>
      <c r="AC50" s="27" t="s">
        <v>6127</v>
      </c>
      <c r="AD50" s="27" t="s">
        <v>10509</v>
      </c>
      <c r="AE50" s="27" t="s">
        <v>18362</v>
      </c>
      <c r="AF50" s="27" t="s">
        <v>18363</v>
      </c>
      <c r="AG50" s="27"/>
      <c r="AH50" s="27" t="s">
        <v>18270</v>
      </c>
      <c r="AI50" s="27" t="s">
        <v>18258</v>
      </c>
      <c r="AJ50" s="27" t="s">
        <v>13437</v>
      </c>
      <c r="AK50" s="27"/>
      <c r="AL50" s="27" t="s">
        <v>18364</v>
      </c>
      <c r="AM50" s="27">
        <v>10</v>
      </c>
      <c r="AN50" s="27" t="s">
        <v>16355</v>
      </c>
      <c r="AO50" s="27" t="s">
        <v>18365</v>
      </c>
      <c r="AP50" s="27" t="s">
        <v>16024</v>
      </c>
      <c r="AQ50" s="27" t="s">
        <v>16257</v>
      </c>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v>0</v>
      </c>
      <c r="BQ50" s="27"/>
      <c r="BR50" s="27" t="s">
        <v>18258</v>
      </c>
      <c r="BS50" s="1193">
        <v>45203</v>
      </c>
      <c r="BT50" s="27"/>
      <c r="BU50" s="27"/>
      <c r="BV50" s="27"/>
      <c r="BW50" s="27"/>
      <c r="BX50" s="27"/>
      <c r="BY50" s="27"/>
      <c r="BZ50" s="27"/>
      <c r="CA50" s="27"/>
      <c r="CB50" s="27"/>
      <c r="CC50" s="27"/>
      <c r="CD50" s="27" t="str">
        <f>VLOOKUP(C50,'CPPM-PR'!F:F,1,0)</f>
        <v>H5G2301559</v>
      </c>
    </row>
    <row r="51" spans="1:82">
      <c r="A51" s="27">
        <v>38926</v>
      </c>
      <c r="B51" s="1192">
        <v>45210.590787037036</v>
      </c>
      <c r="C51" s="27" t="s">
        <v>14451</v>
      </c>
      <c r="D51" s="27" t="s">
        <v>14452</v>
      </c>
      <c r="E51" s="27" t="s">
        <v>18411</v>
      </c>
      <c r="F51" s="27"/>
      <c r="G51" s="27" t="e">
        <v>#N/A</v>
      </c>
      <c r="H51" s="27" t="e">
        <v>#N/A</v>
      </c>
      <c r="I51" s="27" t="e">
        <v>#N/A</v>
      </c>
      <c r="J51" s="27" t="e">
        <v>#N/A</v>
      </c>
      <c r="K51" s="27"/>
      <c r="L51" s="27" t="s">
        <v>15827</v>
      </c>
      <c r="M51" s="27" t="s">
        <v>15828</v>
      </c>
      <c r="N51" s="27" t="s">
        <v>514</v>
      </c>
      <c r="O51" s="27" t="s">
        <v>2609</v>
      </c>
      <c r="P51" s="27"/>
      <c r="Q51" s="27">
        <v>2023</v>
      </c>
      <c r="R51" s="1299">
        <v>45260</v>
      </c>
      <c r="S51" s="1299">
        <v>45259</v>
      </c>
      <c r="T51" s="27"/>
      <c r="U51" s="27"/>
      <c r="V51" s="27" t="s">
        <v>15788</v>
      </c>
      <c r="W51" s="27" t="s">
        <v>17753</v>
      </c>
      <c r="X51" s="27"/>
      <c r="Y51" s="27" t="s">
        <v>18412</v>
      </c>
      <c r="Z51" s="27"/>
      <c r="AA51" s="27" t="s">
        <v>15831</v>
      </c>
      <c r="AB51" s="27" t="s">
        <v>48</v>
      </c>
      <c r="AC51" s="27" t="s">
        <v>57</v>
      </c>
      <c r="AD51" s="27" t="s">
        <v>10509</v>
      </c>
      <c r="AE51" s="27" t="s">
        <v>18362</v>
      </c>
      <c r="AF51" s="27" t="s">
        <v>18363</v>
      </c>
      <c r="AG51" s="27"/>
      <c r="AH51" s="27" t="s">
        <v>18270</v>
      </c>
      <c r="AI51" s="27" t="s">
        <v>18258</v>
      </c>
      <c r="AJ51" s="27" t="s">
        <v>13437</v>
      </c>
      <c r="AK51" s="27"/>
      <c r="AL51" s="27" t="s">
        <v>18364</v>
      </c>
      <c r="AM51" s="27">
        <v>10</v>
      </c>
      <c r="AN51" s="27" t="s">
        <v>16355</v>
      </c>
      <c r="AO51" s="27" t="s">
        <v>18365</v>
      </c>
      <c r="AP51" s="27" t="s">
        <v>16024</v>
      </c>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v>0</v>
      </c>
      <c r="BQ51" s="27"/>
      <c r="BR51" s="27" t="s">
        <v>18258</v>
      </c>
      <c r="BS51" s="1193">
        <v>45203</v>
      </c>
      <c r="BT51" s="27"/>
      <c r="BU51" s="27"/>
      <c r="BV51" s="27"/>
      <c r="BW51" s="27"/>
      <c r="BX51" s="27"/>
      <c r="BY51" s="27"/>
      <c r="BZ51" s="27"/>
      <c r="CA51" s="27"/>
      <c r="CB51" s="27"/>
      <c r="CC51" s="27"/>
      <c r="CD51" s="27" t="str">
        <f>VLOOKUP(C51,'CPPM-PR'!F:F,1,0)</f>
        <v>H5G2301560</v>
      </c>
    </row>
    <row r="52" spans="1:82">
      <c r="A52" s="27">
        <v>38927</v>
      </c>
      <c r="B52" s="1192">
        <v>45210.590787037036</v>
      </c>
      <c r="C52" s="27" t="s">
        <v>14453</v>
      </c>
      <c r="D52" s="27" t="s">
        <v>14454</v>
      </c>
      <c r="E52" s="27" t="s">
        <v>18413</v>
      </c>
      <c r="F52" s="27"/>
      <c r="G52" s="27" t="e">
        <v>#N/A</v>
      </c>
      <c r="H52" s="27" t="e">
        <v>#N/A</v>
      </c>
      <c r="I52" s="27" t="e">
        <v>#N/A</v>
      </c>
      <c r="J52" s="27" t="e">
        <v>#N/A</v>
      </c>
      <c r="K52" s="27"/>
      <c r="L52" s="27" t="s">
        <v>15827</v>
      </c>
      <c r="M52" s="27" t="s">
        <v>15828</v>
      </c>
      <c r="N52" s="27" t="s">
        <v>514</v>
      </c>
      <c r="O52" s="27" t="s">
        <v>2609</v>
      </c>
      <c r="P52" s="27"/>
      <c r="Q52" s="27">
        <v>2023</v>
      </c>
      <c r="R52" s="1299">
        <v>45260</v>
      </c>
      <c r="S52" s="1299">
        <v>45261</v>
      </c>
      <c r="T52" s="27"/>
      <c r="U52" s="27"/>
      <c r="V52" s="27" t="s">
        <v>15788</v>
      </c>
      <c r="W52" s="27" t="s">
        <v>17753</v>
      </c>
      <c r="X52" s="27"/>
      <c r="Y52" s="27" t="s">
        <v>18414</v>
      </c>
      <c r="Z52" s="27"/>
      <c r="AA52" s="27" t="s">
        <v>15862</v>
      </c>
      <c r="AB52" s="27" t="s">
        <v>1252</v>
      </c>
      <c r="AC52" s="27" t="s">
        <v>8942</v>
      </c>
      <c r="AD52" s="27" t="s">
        <v>10509</v>
      </c>
      <c r="AE52" s="27" t="s">
        <v>18362</v>
      </c>
      <c r="AF52" s="27" t="s">
        <v>18363</v>
      </c>
      <c r="AG52" s="27"/>
      <c r="AH52" s="27" t="s">
        <v>18270</v>
      </c>
      <c r="AI52" s="27" t="s">
        <v>18258</v>
      </c>
      <c r="AJ52" s="27" t="s">
        <v>13437</v>
      </c>
      <c r="AK52" s="27"/>
      <c r="AL52" s="27" t="s">
        <v>18364</v>
      </c>
      <c r="AM52" s="27">
        <v>10</v>
      </c>
      <c r="AN52" s="27" t="s">
        <v>16355</v>
      </c>
      <c r="AO52" s="27" t="s">
        <v>18365</v>
      </c>
      <c r="AP52" s="27" t="s">
        <v>16024</v>
      </c>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v>0</v>
      </c>
      <c r="BQ52" s="27"/>
      <c r="BR52" s="27" t="s">
        <v>18258</v>
      </c>
      <c r="BS52" s="1193">
        <v>45203</v>
      </c>
      <c r="BT52" s="27"/>
      <c r="BU52" s="27"/>
      <c r="BV52" s="27"/>
      <c r="BW52" s="27"/>
      <c r="BX52" s="27"/>
      <c r="BY52" s="27"/>
      <c r="BZ52" s="27"/>
      <c r="CA52" s="27"/>
      <c r="CB52" s="27"/>
      <c r="CC52" s="27"/>
      <c r="CD52" s="27" t="str">
        <f>VLOOKUP(C52,'CPPM-PR'!F:F,1,0)</f>
        <v>H5G2301561</v>
      </c>
    </row>
    <row r="53" spans="1:82">
      <c r="A53" s="27">
        <v>38929</v>
      </c>
      <c r="B53" s="1192">
        <v>45210.590787037036</v>
      </c>
      <c r="C53" s="27" t="s">
        <v>13445</v>
      </c>
      <c r="D53" s="27" t="s">
        <v>13446</v>
      </c>
      <c r="E53" s="27" t="s">
        <v>18415</v>
      </c>
      <c r="F53" s="27"/>
      <c r="G53" s="27" t="e">
        <v>#N/A</v>
      </c>
      <c r="H53" s="27" t="e">
        <v>#N/A</v>
      </c>
      <c r="I53" s="27" t="e">
        <v>#N/A</v>
      </c>
      <c r="J53" s="27" t="e">
        <v>#N/A</v>
      </c>
      <c r="K53" s="27"/>
      <c r="L53" s="27" t="s">
        <v>15827</v>
      </c>
      <c r="M53" s="27" t="s">
        <v>15828</v>
      </c>
      <c r="N53" s="27" t="s">
        <v>514</v>
      </c>
      <c r="O53" s="27" t="s">
        <v>2609</v>
      </c>
      <c r="P53" s="27"/>
      <c r="Q53" s="27">
        <v>2023</v>
      </c>
      <c r="R53" s="1299">
        <v>45260</v>
      </c>
      <c r="S53" s="1299">
        <v>45261</v>
      </c>
      <c r="T53" s="27"/>
      <c r="U53" s="27"/>
      <c r="V53" s="27" t="s">
        <v>15788</v>
      </c>
      <c r="W53" s="27" t="s">
        <v>17753</v>
      </c>
      <c r="X53" s="27"/>
      <c r="Y53" s="27" t="s">
        <v>18416</v>
      </c>
      <c r="Z53" s="27"/>
      <c r="AA53" s="27" t="s">
        <v>15812</v>
      </c>
      <c r="AB53" s="27" t="s">
        <v>2749</v>
      </c>
      <c r="AC53" s="27" t="s">
        <v>12295</v>
      </c>
      <c r="AD53" s="27" t="s">
        <v>10509</v>
      </c>
      <c r="AE53" s="27" t="s">
        <v>18362</v>
      </c>
      <c r="AF53" s="27" t="s">
        <v>18363</v>
      </c>
      <c r="AG53" s="27"/>
      <c r="AH53" s="27" t="s">
        <v>18270</v>
      </c>
      <c r="AI53" s="27" t="s">
        <v>18258</v>
      </c>
      <c r="AJ53" s="27" t="s">
        <v>13437</v>
      </c>
      <c r="AK53" s="27"/>
      <c r="AL53" s="27" t="s">
        <v>18364</v>
      </c>
      <c r="AM53" s="27">
        <v>10</v>
      </c>
      <c r="AN53" s="27" t="s">
        <v>16355</v>
      </c>
      <c r="AO53" s="27" t="s">
        <v>18365</v>
      </c>
      <c r="AP53" s="27" t="s">
        <v>16024</v>
      </c>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v>0</v>
      </c>
      <c r="BQ53" s="27"/>
      <c r="BR53" s="27" t="s">
        <v>18258</v>
      </c>
      <c r="BS53" s="1193">
        <v>45203</v>
      </c>
      <c r="BT53" s="27"/>
      <c r="BU53" s="27"/>
      <c r="BV53" s="27"/>
      <c r="BW53" s="27"/>
      <c r="BX53" s="27"/>
      <c r="BY53" s="27"/>
      <c r="BZ53" s="27"/>
      <c r="CA53" s="27"/>
      <c r="CB53" s="27"/>
      <c r="CC53" s="27"/>
      <c r="CD53" s="27" t="str">
        <f>VLOOKUP(C53,'CPPM-PR'!F:F,1,0)</f>
        <v>H5G2301563</v>
      </c>
    </row>
    <row r="54" spans="1:82">
      <c r="A54" s="27">
        <v>38930</v>
      </c>
      <c r="B54" s="1192">
        <v>45210.590787037036</v>
      </c>
      <c r="C54" s="27" t="s">
        <v>13440</v>
      </c>
      <c r="D54" s="27" t="s">
        <v>13443</v>
      </c>
      <c r="E54" s="27" t="s">
        <v>18417</v>
      </c>
      <c r="F54" s="27"/>
      <c r="G54" s="27" t="s">
        <v>13441</v>
      </c>
      <c r="H54" s="27" t="s">
        <v>294</v>
      </c>
      <c r="I54" s="27">
        <v>40762.370000000003</v>
      </c>
      <c r="J54" s="27" t="s">
        <v>13442</v>
      </c>
      <c r="K54" s="27"/>
      <c r="L54" s="27" t="s">
        <v>15827</v>
      </c>
      <c r="M54" s="27" t="s">
        <v>15828</v>
      </c>
      <c r="N54" s="27" t="s">
        <v>514</v>
      </c>
      <c r="O54" s="27" t="s">
        <v>2609</v>
      </c>
      <c r="P54" s="27"/>
      <c r="Q54" s="27">
        <v>2023</v>
      </c>
      <c r="R54" s="1299">
        <v>45260</v>
      </c>
      <c r="S54" s="1299">
        <v>45261</v>
      </c>
      <c r="T54" s="27"/>
      <c r="U54" s="27"/>
      <c r="V54" s="27" t="s">
        <v>15788</v>
      </c>
      <c r="W54" s="27" t="s">
        <v>17753</v>
      </c>
      <c r="X54" s="27"/>
      <c r="Y54" s="27" t="s">
        <v>18418</v>
      </c>
      <c r="Z54" s="27"/>
      <c r="AA54" s="27" t="s">
        <v>15812</v>
      </c>
      <c r="AB54" s="27" t="s">
        <v>2749</v>
      </c>
      <c r="AC54" s="27" t="s">
        <v>8029</v>
      </c>
      <c r="AD54" s="27" t="s">
        <v>10509</v>
      </c>
      <c r="AE54" s="27" t="s">
        <v>18362</v>
      </c>
      <c r="AF54" s="27" t="s">
        <v>18363</v>
      </c>
      <c r="AG54" s="27"/>
      <c r="AH54" s="27" t="s">
        <v>18270</v>
      </c>
      <c r="AI54" s="27" t="s">
        <v>18258</v>
      </c>
      <c r="AJ54" s="27" t="s">
        <v>13437</v>
      </c>
      <c r="AK54" s="27"/>
      <c r="AL54" s="27" t="s">
        <v>18364</v>
      </c>
      <c r="AM54" s="27">
        <v>10</v>
      </c>
      <c r="AN54" s="27" t="s">
        <v>16355</v>
      </c>
      <c r="AO54" s="27" t="s">
        <v>18365</v>
      </c>
      <c r="AP54" s="27" t="s">
        <v>16024</v>
      </c>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v>0</v>
      </c>
      <c r="BQ54" s="27"/>
      <c r="BR54" s="27" t="s">
        <v>18258</v>
      </c>
      <c r="BS54" s="1193">
        <v>45203</v>
      </c>
      <c r="BT54" s="27"/>
      <c r="BU54" s="27"/>
      <c r="BV54" s="27"/>
      <c r="BW54" s="27"/>
      <c r="BX54" s="27"/>
      <c r="BY54" s="27"/>
      <c r="BZ54" s="27"/>
      <c r="CA54" s="27"/>
      <c r="CB54" s="27"/>
      <c r="CC54" s="27"/>
      <c r="CD54" s="27" t="str">
        <f>VLOOKUP(C54,'CPPM-PR'!F:F,1,0)</f>
        <v>H5G2301564</v>
      </c>
    </row>
    <row r="55" spans="1:82">
      <c r="A55" s="27">
        <v>38931</v>
      </c>
      <c r="B55" s="1192">
        <v>45210.590787037036</v>
      </c>
      <c r="C55" s="27" t="s">
        <v>14455</v>
      </c>
      <c r="D55" s="27" t="s">
        <v>14457</v>
      </c>
      <c r="E55" s="27" t="s">
        <v>18419</v>
      </c>
      <c r="F55" s="27"/>
      <c r="G55" s="27" t="e">
        <v>#N/A</v>
      </c>
      <c r="H55" s="27" t="e">
        <v>#N/A</v>
      </c>
      <c r="I55" s="27" t="e">
        <v>#N/A</v>
      </c>
      <c r="J55" s="27" t="e">
        <v>#N/A</v>
      </c>
      <c r="K55" s="27"/>
      <c r="L55" s="27" t="s">
        <v>15827</v>
      </c>
      <c r="M55" s="27" t="s">
        <v>15828</v>
      </c>
      <c r="N55" s="27" t="s">
        <v>514</v>
      </c>
      <c r="O55" s="27" t="s">
        <v>14456</v>
      </c>
      <c r="P55" s="27"/>
      <c r="Q55" s="27">
        <v>2023</v>
      </c>
      <c r="R55" s="1299">
        <v>45204</v>
      </c>
      <c r="S55" s="1299">
        <v>45211</v>
      </c>
      <c r="T55" s="27"/>
      <c r="U55" s="27"/>
      <c r="V55" s="27" t="s">
        <v>15788</v>
      </c>
      <c r="W55" s="27" t="s">
        <v>17753</v>
      </c>
      <c r="X55" s="27"/>
      <c r="Y55" s="27" t="s">
        <v>18420</v>
      </c>
      <c r="Z55" s="27"/>
      <c r="AA55" s="27" t="s">
        <v>15793</v>
      </c>
      <c r="AB55" s="27" t="s">
        <v>57</v>
      </c>
      <c r="AC55" s="27" t="s">
        <v>7952</v>
      </c>
      <c r="AD55" s="27" t="s">
        <v>10509</v>
      </c>
      <c r="AE55" s="27" t="s">
        <v>18421</v>
      </c>
      <c r="AF55" s="27" t="s">
        <v>18363</v>
      </c>
      <c r="AG55" s="27"/>
      <c r="AH55" s="27" t="s">
        <v>18422</v>
      </c>
      <c r="AI55" s="27" t="s">
        <v>18258</v>
      </c>
      <c r="AJ55" s="27" t="s">
        <v>13437</v>
      </c>
      <c r="AK55" s="27" t="s">
        <v>18423</v>
      </c>
      <c r="AL55" s="27" t="s">
        <v>18364</v>
      </c>
      <c r="AM55" s="27">
        <v>10</v>
      </c>
      <c r="AN55" s="27" t="s">
        <v>16355</v>
      </c>
      <c r="AO55" s="27" t="s">
        <v>18365</v>
      </c>
      <c r="AP55" s="27" t="s">
        <v>16024</v>
      </c>
      <c r="AQ55" s="27"/>
      <c r="AR55" s="27"/>
      <c r="AS55" s="27"/>
      <c r="AT55" s="27"/>
      <c r="AU55" s="27"/>
      <c r="AV55" s="27"/>
      <c r="AW55" s="27"/>
      <c r="AX55" s="27"/>
      <c r="AY55" s="27"/>
      <c r="AZ55" s="27"/>
      <c r="BA55" s="27"/>
      <c r="BB55" s="27"/>
      <c r="BC55" s="27"/>
      <c r="BD55" s="27"/>
      <c r="BE55" s="27"/>
      <c r="BF55" s="27"/>
      <c r="BG55" s="27"/>
      <c r="BH55" s="27"/>
      <c r="BI55" s="27"/>
      <c r="BJ55" s="27"/>
      <c r="BK55" s="27"/>
      <c r="BL55" s="27" t="s">
        <v>18258</v>
      </c>
      <c r="BM55" s="27"/>
      <c r="BN55" s="27"/>
      <c r="BO55" s="27"/>
      <c r="BP55" s="27">
        <v>0</v>
      </c>
      <c r="BQ55" s="27"/>
      <c r="BR55" s="27" t="s">
        <v>18258</v>
      </c>
      <c r="BS55" s="1193">
        <v>45201</v>
      </c>
      <c r="BT55" s="27"/>
      <c r="BU55" s="27"/>
      <c r="BV55" s="27"/>
      <c r="BW55" s="27"/>
      <c r="BX55" s="27"/>
      <c r="BY55" s="27"/>
      <c r="BZ55" s="27"/>
      <c r="CA55" s="27" t="s">
        <v>18258</v>
      </c>
      <c r="CB55" s="27"/>
      <c r="CC55" s="27"/>
      <c r="CD55" s="27" t="str">
        <f>VLOOKUP(C55,'CPPM-PR'!F:F,1,0)</f>
        <v>H5G2301565</v>
      </c>
    </row>
    <row r="56" spans="1:82">
      <c r="A56" s="27">
        <v>38932</v>
      </c>
      <c r="B56" s="1192">
        <v>45210.590787037036</v>
      </c>
      <c r="C56" s="27" t="s">
        <v>13434</v>
      </c>
      <c r="D56" s="27" t="s">
        <v>13438</v>
      </c>
      <c r="E56" s="27" t="s">
        <v>929</v>
      </c>
      <c r="F56" s="27"/>
      <c r="G56" s="27" t="e">
        <v>#N/A</v>
      </c>
      <c r="H56" s="27" t="e">
        <v>#N/A</v>
      </c>
      <c r="I56" s="27" t="e">
        <v>#N/A</v>
      </c>
      <c r="J56" s="27" t="e">
        <v>#N/A</v>
      </c>
      <c r="K56" s="27"/>
      <c r="L56" s="27" t="s">
        <v>15827</v>
      </c>
      <c r="M56" s="27" t="s">
        <v>15828</v>
      </c>
      <c r="N56" s="27" t="s">
        <v>514</v>
      </c>
      <c r="O56" s="27" t="s">
        <v>2609</v>
      </c>
      <c r="P56" s="27"/>
      <c r="Q56" s="27">
        <v>2023</v>
      </c>
      <c r="R56" s="1299">
        <v>45260</v>
      </c>
      <c r="S56" s="1299">
        <v>45261</v>
      </c>
      <c r="T56" s="27"/>
      <c r="U56" s="27"/>
      <c r="V56" s="27" t="s">
        <v>15788</v>
      </c>
      <c r="W56" s="27" t="s">
        <v>17753</v>
      </c>
      <c r="X56" s="27"/>
      <c r="Y56" s="27" t="s">
        <v>18424</v>
      </c>
      <c r="Z56" s="27"/>
      <c r="AA56" s="27" t="s">
        <v>15997</v>
      </c>
      <c r="AB56" s="27" t="s">
        <v>50</v>
      </c>
      <c r="AC56" s="27" t="s">
        <v>7777</v>
      </c>
      <c r="AD56" s="27" t="s">
        <v>10509</v>
      </c>
      <c r="AE56" s="27" t="s">
        <v>18362</v>
      </c>
      <c r="AF56" s="27" t="s">
        <v>18363</v>
      </c>
      <c r="AG56" s="27"/>
      <c r="AH56" s="27" t="s">
        <v>18270</v>
      </c>
      <c r="AI56" s="27" t="s">
        <v>18258</v>
      </c>
      <c r="AJ56" s="27" t="s">
        <v>13437</v>
      </c>
      <c r="AK56" s="27"/>
      <c r="AL56" s="27" t="s">
        <v>18364</v>
      </c>
      <c r="AM56" s="27">
        <v>10</v>
      </c>
      <c r="AN56" s="27" t="s">
        <v>16355</v>
      </c>
      <c r="AO56" s="27" t="s">
        <v>18365</v>
      </c>
      <c r="AP56" s="27" t="s">
        <v>16024</v>
      </c>
      <c r="AQ56" s="27" t="s">
        <v>16257</v>
      </c>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v>0</v>
      </c>
      <c r="BQ56" s="27"/>
      <c r="BR56" s="27" t="s">
        <v>18258</v>
      </c>
      <c r="BS56" s="1193">
        <v>45203</v>
      </c>
      <c r="BT56" s="27"/>
      <c r="BU56" s="27"/>
      <c r="BV56" s="27"/>
      <c r="BW56" s="27"/>
      <c r="BX56" s="27"/>
      <c r="BY56" s="27"/>
      <c r="BZ56" s="27"/>
      <c r="CA56" s="27"/>
      <c r="CB56" s="27"/>
      <c r="CC56" s="27"/>
      <c r="CD56" s="27" t="str">
        <f>VLOOKUP(C56,'CPPM-PR'!F:F,1,0)</f>
        <v>H5G2301566</v>
      </c>
    </row>
    <row r="57" spans="1:82">
      <c r="A57" s="27">
        <v>38933</v>
      </c>
      <c r="B57" s="1192">
        <v>45210.590787037036</v>
      </c>
      <c r="C57" s="27" t="s">
        <v>13544</v>
      </c>
      <c r="D57" s="27" t="s">
        <v>13546</v>
      </c>
      <c r="E57" s="27" t="s">
        <v>18425</v>
      </c>
      <c r="F57" s="27"/>
      <c r="G57" s="27" t="e">
        <v>#N/A</v>
      </c>
      <c r="H57" s="27" t="e">
        <v>#N/A</v>
      </c>
      <c r="I57" s="27" t="e">
        <v>#N/A</v>
      </c>
      <c r="J57" s="27" t="e">
        <v>#N/A</v>
      </c>
      <c r="K57" s="27"/>
      <c r="L57" s="27" t="s">
        <v>15827</v>
      </c>
      <c r="M57" s="27" t="s">
        <v>15828</v>
      </c>
      <c r="N57" s="27" t="s">
        <v>514</v>
      </c>
      <c r="O57" s="27" t="s">
        <v>2634</v>
      </c>
      <c r="P57" s="27"/>
      <c r="Q57" s="27">
        <v>2023</v>
      </c>
      <c r="R57" s="1299">
        <v>45260</v>
      </c>
      <c r="S57" s="1299">
        <v>45261</v>
      </c>
      <c r="T57" s="27"/>
      <c r="U57" s="27"/>
      <c r="V57" s="27" t="s">
        <v>15788</v>
      </c>
      <c r="W57" s="27" t="s">
        <v>17753</v>
      </c>
      <c r="X57" s="27"/>
      <c r="Y57" s="27" t="s">
        <v>18426</v>
      </c>
      <c r="Z57" s="27"/>
      <c r="AA57" s="27" t="s">
        <v>15943</v>
      </c>
      <c r="AB57" s="27" t="s">
        <v>1104</v>
      </c>
      <c r="AC57" s="27" t="s">
        <v>13547</v>
      </c>
      <c r="AD57" s="27" t="s">
        <v>10509</v>
      </c>
      <c r="AE57" s="27" t="s">
        <v>18362</v>
      </c>
      <c r="AF57" s="27" t="s">
        <v>18363</v>
      </c>
      <c r="AG57" s="27"/>
      <c r="AH57" s="27" t="s">
        <v>18270</v>
      </c>
      <c r="AI57" s="27" t="s">
        <v>18258</v>
      </c>
      <c r="AJ57" s="27" t="s">
        <v>13437</v>
      </c>
      <c r="AK57" s="27"/>
      <c r="AL57" s="27" t="s">
        <v>18364</v>
      </c>
      <c r="AM57" s="27">
        <v>10</v>
      </c>
      <c r="AN57" s="27" t="s">
        <v>16355</v>
      </c>
      <c r="AO57" s="27" t="s">
        <v>18365</v>
      </c>
      <c r="AP57" s="27" t="s">
        <v>16024</v>
      </c>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v>0</v>
      </c>
      <c r="BQ57" s="27"/>
      <c r="BR57" s="27" t="s">
        <v>18258</v>
      </c>
      <c r="BS57" s="1193">
        <v>45204</v>
      </c>
      <c r="BT57" s="27"/>
      <c r="BU57" s="27"/>
      <c r="BV57" s="27"/>
      <c r="BW57" s="27"/>
      <c r="BX57" s="27"/>
      <c r="BY57" s="27"/>
      <c r="BZ57" s="27"/>
      <c r="CA57" s="27"/>
      <c r="CB57" s="27"/>
      <c r="CC57" s="27"/>
      <c r="CD57" s="27" t="str">
        <f>VLOOKUP(C57,'CPPM-PR'!F:F,1,0)</f>
        <v>H5G2301567</v>
      </c>
    </row>
    <row r="58" spans="1:82">
      <c r="A58" s="27">
        <v>38953</v>
      </c>
      <c r="B58" s="1192">
        <v>45210.590787037036</v>
      </c>
      <c r="C58" s="27" t="s">
        <v>14044</v>
      </c>
      <c r="D58" s="27" t="s">
        <v>18427</v>
      </c>
      <c r="E58" s="27" t="s">
        <v>18428</v>
      </c>
      <c r="F58" s="27"/>
      <c r="G58" s="27" t="e">
        <v>#N/A</v>
      </c>
      <c r="H58" s="27" t="e">
        <v>#N/A</v>
      </c>
      <c r="I58" s="27" t="e">
        <v>#N/A</v>
      </c>
      <c r="J58" s="27" t="e">
        <v>#N/A</v>
      </c>
      <c r="K58" s="27"/>
      <c r="L58" s="27" t="s">
        <v>15827</v>
      </c>
      <c r="M58" s="27" t="s">
        <v>15828</v>
      </c>
      <c r="N58" s="27" t="s">
        <v>514</v>
      </c>
      <c r="O58" s="27" t="s">
        <v>2609</v>
      </c>
      <c r="P58" s="27"/>
      <c r="Q58" s="27">
        <v>2023</v>
      </c>
      <c r="R58" s="1299">
        <v>45260</v>
      </c>
      <c r="S58" s="1299">
        <v>0</v>
      </c>
      <c r="T58" s="27"/>
      <c r="U58" s="27"/>
      <c r="V58" s="27" t="s">
        <v>15788</v>
      </c>
      <c r="W58" s="27" t="s">
        <v>17753</v>
      </c>
      <c r="X58" s="27"/>
      <c r="Y58" s="27" t="s">
        <v>18429</v>
      </c>
      <c r="Z58" s="27"/>
      <c r="AA58" s="27" t="s">
        <v>15862</v>
      </c>
      <c r="AB58" s="27" t="s">
        <v>908</v>
      </c>
      <c r="AC58" s="27" t="s">
        <v>908</v>
      </c>
      <c r="AD58" s="27" t="s">
        <v>10509</v>
      </c>
      <c r="AE58" s="27" t="s">
        <v>18421</v>
      </c>
      <c r="AF58" s="27" t="s">
        <v>18363</v>
      </c>
      <c r="AG58" s="27"/>
      <c r="AH58" s="27" t="s">
        <v>18270</v>
      </c>
      <c r="AI58" s="27" t="s">
        <v>18258</v>
      </c>
      <c r="AJ58" s="27" t="s">
        <v>13437</v>
      </c>
      <c r="AK58" s="27"/>
      <c r="AL58" s="27" t="s">
        <v>18364</v>
      </c>
      <c r="AM58" s="27">
        <v>10</v>
      </c>
      <c r="AN58" s="27" t="s">
        <v>16355</v>
      </c>
      <c r="AO58" s="27" t="s">
        <v>18365</v>
      </c>
      <c r="AP58" s="27" t="s">
        <v>16024</v>
      </c>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v>0</v>
      </c>
      <c r="BQ58" s="27"/>
      <c r="BR58" s="27" t="s">
        <v>18258</v>
      </c>
      <c r="BS58" s="1193">
        <v>45208</v>
      </c>
      <c r="BT58" s="27"/>
      <c r="BU58" s="27"/>
      <c r="BV58" s="27"/>
      <c r="BW58" s="27"/>
      <c r="BX58" s="27"/>
      <c r="BY58" s="27"/>
      <c r="BZ58" s="27"/>
      <c r="CA58" s="27"/>
      <c r="CB58" s="27"/>
      <c r="CC58" s="27"/>
      <c r="CD58" s="27" t="str">
        <f>VLOOKUP(C58,'CPPM-PR'!F:F,1,0)</f>
        <v>H5G2301587</v>
      </c>
    </row>
    <row r="59" spans="1:82">
      <c r="A59" s="27">
        <v>38954</v>
      </c>
      <c r="B59" s="1192">
        <v>45210.590787037036</v>
      </c>
      <c r="C59" s="27" t="s">
        <v>14043</v>
      </c>
      <c r="D59" s="27" t="s">
        <v>18430</v>
      </c>
      <c r="E59" s="27" t="s">
        <v>12579</v>
      </c>
      <c r="F59" s="27"/>
      <c r="G59" s="27" t="e">
        <v>#N/A</v>
      </c>
      <c r="H59" s="27" t="e">
        <v>#N/A</v>
      </c>
      <c r="I59" s="27" t="e">
        <v>#N/A</v>
      </c>
      <c r="J59" s="27" t="e">
        <v>#N/A</v>
      </c>
      <c r="K59" s="27"/>
      <c r="L59" s="27" t="s">
        <v>15827</v>
      </c>
      <c r="M59" s="27" t="s">
        <v>15828</v>
      </c>
      <c r="N59" s="27" t="s">
        <v>514</v>
      </c>
      <c r="O59" s="27" t="s">
        <v>2634</v>
      </c>
      <c r="P59" s="27"/>
      <c r="Q59" s="27">
        <v>2023</v>
      </c>
      <c r="R59" s="1299">
        <v>45260</v>
      </c>
      <c r="S59" s="1299">
        <v>0</v>
      </c>
      <c r="T59" s="27"/>
      <c r="U59" s="27"/>
      <c r="V59" s="27" t="s">
        <v>15788</v>
      </c>
      <c r="W59" s="27" t="s">
        <v>17753</v>
      </c>
      <c r="X59" s="27"/>
      <c r="Y59" s="27" t="s">
        <v>18431</v>
      </c>
      <c r="Z59" s="27"/>
      <c r="AA59" s="27" t="s">
        <v>15943</v>
      </c>
      <c r="AB59" s="27" t="s">
        <v>53</v>
      </c>
      <c r="AC59" s="27" t="s">
        <v>6681</v>
      </c>
      <c r="AD59" s="27" t="s">
        <v>10509</v>
      </c>
      <c r="AE59" s="27" t="s">
        <v>18421</v>
      </c>
      <c r="AF59" s="27" t="s">
        <v>18363</v>
      </c>
      <c r="AG59" s="27"/>
      <c r="AH59" s="27" t="s">
        <v>18270</v>
      </c>
      <c r="AI59" s="27" t="s">
        <v>18258</v>
      </c>
      <c r="AJ59" s="27" t="s">
        <v>13437</v>
      </c>
      <c r="AK59" s="27"/>
      <c r="AL59" s="27" t="s">
        <v>18364</v>
      </c>
      <c r="AM59" s="27">
        <v>10</v>
      </c>
      <c r="AN59" s="27" t="s">
        <v>16355</v>
      </c>
      <c r="AO59" s="27" t="s">
        <v>18365</v>
      </c>
      <c r="AP59" s="27" t="s">
        <v>16024</v>
      </c>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v>0</v>
      </c>
      <c r="BQ59" s="27"/>
      <c r="BR59" s="27" t="s">
        <v>18258</v>
      </c>
      <c r="BS59" s="1193">
        <v>45208</v>
      </c>
      <c r="BT59" s="27"/>
      <c r="BU59" s="27"/>
      <c r="BV59" s="27"/>
      <c r="BW59" s="27"/>
      <c r="BX59" s="27"/>
      <c r="BY59" s="27"/>
      <c r="BZ59" s="27"/>
      <c r="CA59" s="27"/>
      <c r="CB59" s="27"/>
      <c r="CC59" s="27"/>
      <c r="CD59" s="27" t="str">
        <f>VLOOKUP(C59,'CPPM-PR'!F:F,1,0)</f>
        <v>H5G2301588</v>
      </c>
    </row>
    <row r="60" spans="1:82">
      <c r="A60" s="27">
        <v>59541</v>
      </c>
      <c r="B60" s="1192">
        <v>45210.591053240743</v>
      </c>
      <c r="C60" s="27" t="s">
        <v>13780</v>
      </c>
      <c r="D60" s="27" t="s">
        <v>13782</v>
      </c>
      <c r="E60" s="27"/>
      <c r="F60" s="27"/>
      <c r="G60" s="27" t="e">
        <v>#N/A</v>
      </c>
      <c r="H60" s="27" t="e">
        <v>#N/A</v>
      </c>
      <c r="I60" s="27" t="e">
        <v>#N/A</v>
      </c>
      <c r="J60" s="27" t="e">
        <v>#N/A</v>
      </c>
      <c r="K60" s="27"/>
      <c r="L60" s="27" t="s">
        <v>491</v>
      </c>
      <c r="M60" s="27" t="s">
        <v>15786</v>
      </c>
      <c r="N60" s="27" t="s">
        <v>518</v>
      </c>
      <c r="O60" s="27" t="s">
        <v>2634</v>
      </c>
      <c r="P60" s="27"/>
      <c r="Q60" s="27">
        <v>2023</v>
      </c>
      <c r="R60" s="1299">
        <v>45184</v>
      </c>
      <c r="S60" s="1299">
        <v>45216</v>
      </c>
      <c r="T60" s="27"/>
      <c r="U60" s="27"/>
      <c r="V60" s="27" t="s">
        <v>15788</v>
      </c>
      <c r="W60" s="27" t="s">
        <v>16937</v>
      </c>
      <c r="X60" s="27" t="s">
        <v>16938</v>
      </c>
      <c r="Y60" s="27" t="s">
        <v>16939</v>
      </c>
      <c r="Z60" s="27" t="s">
        <v>16940</v>
      </c>
      <c r="AA60" s="27" t="s">
        <v>15812</v>
      </c>
      <c r="AB60" s="27" t="s">
        <v>2773</v>
      </c>
      <c r="AC60" s="27" t="s">
        <v>13783</v>
      </c>
      <c r="AD60" s="27" t="s">
        <v>10509</v>
      </c>
      <c r="AE60" s="27" t="s">
        <v>16941</v>
      </c>
      <c r="AF60" s="27" t="s">
        <v>16047</v>
      </c>
      <c r="AG60" s="27" t="s">
        <v>16048</v>
      </c>
      <c r="AH60" s="27" t="s">
        <v>16941</v>
      </c>
      <c r="AI60" s="27" t="s">
        <v>18258</v>
      </c>
      <c r="AJ60" s="27" t="s">
        <v>12821</v>
      </c>
      <c r="AK60" s="27"/>
      <c r="AL60" s="27" t="s">
        <v>15835</v>
      </c>
      <c r="AM60" s="27">
        <v>800</v>
      </c>
      <c r="AN60" s="27" t="s">
        <v>15800</v>
      </c>
      <c r="AO60" s="27" t="s">
        <v>14510</v>
      </c>
      <c r="AP60" s="27"/>
      <c r="AQ60" s="27"/>
      <c r="AR60" s="27"/>
      <c r="AS60" s="27"/>
      <c r="AT60" s="27"/>
      <c r="AU60" s="27"/>
      <c r="AV60" s="27" t="s">
        <v>15985</v>
      </c>
      <c r="AW60" s="27"/>
      <c r="AX60" s="27"/>
      <c r="AY60" s="27"/>
      <c r="AZ60" s="27"/>
      <c r="BA60" s="27"/>
      <c r="BB60" s="27"/>
      <c r="BC60" s="27">
        <v>1</v>
      </c>
      <c r="BD60" s="27"/>
      <c r="BE60" s="27"/>
      <c r="BF60" s="27"/>
      <c r="BG60" s="27"/>
      <c r="BH60" s="27">
        <v>1</v>
      </c>
      <c r="BI60" s="27"/>
      <c r="BJ60" s="27"/>
      <c r="BK60" s="27"/>
      <c r="BL60" s="27" t="s">
        <v>18258</v>
      </c>
      <c r="BM60" s="27">
        <v>18694</v>
      </c>
      <c r="BN60" s="27">
        <v>8376</v>
      </c>
      <c r="BO60" s="27">
        <v>8376</v>
      </c>
      <c r="BP60" s="27">
        <v>52198</v>
      </c>
      <c r="BQ60" s="27"/>
      <c r="BR60" s="27" t="s">
        <v>18258</v>
      </c>
      <c r="BS60" s="1193">
        <v>45200</v>
      </c>
      <c r="BT60" s="27"/>
      <c r="BU60" s="27"/>
      <c r="BV60" s="27"/>
      <c r="BW60" s="27"/>
      <c r="BX60" s="27"/>
      <c r="BY60" s="27"/>
      <c r="BZ60" s="27"/>
      <c r="CA60" s="27"/>
      <c r="CB60" s="27"/>
      <c r="CC60" s="27"/>
      <c r="CD60" s="27" t="str">
        <f>VLOOKUP(C60,'CPPM-PR'!F:F,1,0)</f>
        <v>NRC2300175</v>
      </c>
    </row>
    <row r="61" spans="1:82">
      <c r="A61" s="27">
        <v>59552</v>
      </c>
      <c r="B61" s="1192">
        <v>45210.591053240743</v>
      </c>
      <c r="C61" s="27" t="s">
        <v>14046</v>
      </c>
      <c r="D61" s="27" t="s">
        <v>17366</v>
      </c>
      <c r="E61" s="27"/>
      <c r="F61" s="27"/>
      <c r="G61" s="27" t="e">
        <v>#N/A</v>
      </c>
      <c r="H61" s="27" t="e">
        <v>#N/A</v>
      </c>
      <c r="I61" s="27" t="e">
        <v>#N/A</v>
      </c>
      <c r="J61" s="27" t="e">
        <v>#N/A</v>
      </c>
      <c r="K61" s="27"/>
      <c r="L61" s="27" t="s">
        <v>491</v>
      </c>
      <c r="M61" s="27" t="s">
        <v>15786</v>
      </c>
      <c r="N61" s="27" t="s">
        <v>518</v>
      </c>
      <c r="O61" s="27" t="s">
        <v>2634</v>
      </c>
      <c r="P61" s="27"/>
      <c r="Q61" s="27">
        <v>2023</v>
      </c>
      <c r="R61" s="1299">
        <v>45230</v>
      </c>
      <c r="S61" s="1299">
        <v>45238</v>
      </c>
      <c r="T61" s="27"/>
      <c r="U61" s="27"/>
      <c r="V61" s="27" t="s">
        <v>15788</v>
      </c>
      <c r="W61" s="27" t="s">
        <v>17367</v>
      </c>
      <c r="X61" s="27"/>
      <c r="Y61" s="27" t="s">
        <v>17368</v>
      </c>
      <c r="Z61" s="27"/>
      <c r="AA61" s="27" t="s">
        <v>15812</v>
      </c>
      <c r="AB61" s="27" t="s">
        <v>56</v>
      </c>
      <c r="AC61" s="27" t="s">
        <v>9408</v>
      </c>
      <c r="AD61" s="27" t="s">
        <v>10509</v>
      </c>
      <c r="AE61" s="27" t="s">
        <v>16280</v>
      </c>
      <c r="AF61" s="27"/>
      <c r="AG61" s="27" t="s">
        <v>17369</v>
      </c>
      <c r="AH61" s="27" t="s">
        <v>18432</v>
      </c>
      <c r="AI61" s="27" t="s">
        <v>18258</v>
      </c>
      <c r="AJ61" s="27" t="s">
        <v>12821</v>
      </c>
      <c r="AK61" s="27"/>
      <c r="AL61" s="27" t="s">
        <v>15835</v>
      </c>
      <c r="AM61" s="27">
        <v>1</v>
      </c>
      <c r="AN61" s="27" t="s">
        <v>16355</v>
      </c>
      <c r="AO61" s="27" t="s">
        <v>14510</v>
      </c>
      <c r="AP61" s="27"/>
      <c r="AQ61" s="27"/>
      <c r="AR61" s="27"/>
      <c r="AS61" s="27"/>
      <c r="AT61" s="27"/>
      <c r="AU61" s="27"/>
      <c r="AV61" s="27" t="s">
        <v>16285</v>
      </c>
      <c r="AW61" s="27"/>
      <c r="AX61" s="27"/>
      <c r="AY61" s="27"/>
      <c r="AZ61" s="27"/>
      <c r="BA61" s="27"/>
      <c r="BB61" s="27"/>
      <c r="BC61" s="27">
        <v>1</v>
      </c>
      <c r="BD61" s="27">
        <v>1</v>
      </c>
      <c r="BE61" s="27">
        <v>1</v>
      </c>
      <c r="BF61" s="27"/>
      <c r="BG61" s="27"/>
      <c r="BH61" s="27">
        <v>3</v>
      </c>
      <c r="BI61" s="27"/>
      <c r="BJ61" s="27"/>
      <c r="BK61" s="27"/>
      <c r="BL61" s="27" t="s">
        <v>18258</v>
      </c>
      <c r="BM61" s="27">
        <v>13188</v>
      </c>
      <c r="BN61" s="27">
        <v>4188</v>
      </c>
      <c r="BO61" s="27">
        <v>4188</v>
      </c>
      <c r="BP61" s="27">
        <v>21564</v>
      </c>
      <c r="BQ61" s="27"/>
      <c r="BR61" s="27" t="s">
        <v>18258</v>
      </c>
      <c r="BS61" s="1193">
        <v>45208</v>
      </c>
      <c r="BT61" s="27"/>
      <c r="BU61" s="27"/>
      <c r="BV61" s="27"/>
      <c r="BW61" s="27"/>
      <c r="BX61" s="27"/>
      <c r="BY61" s="27"/>
      <c r="BZ61" s="27"/>
      <c r="CA61" s="27"/>
      <c r="CB61" s="27"/>
      <c r="CC61" s="27"/>
      <c r="CD61" s="27" t="str">
        <f>VLOOKUP(C61,'CPPM-PR'!F:F,1,0)</f>
        <v>NRC2300186</v>
      </c>
    </row>
    <row r="62" spans="1:82">
      <c r="A62" s="27">
        <v>59556</v>
      </c>
      <c r="B62" s="1192">
        <v>45210.591053240743</v>
      </c>
      <c r="C62" s="27" t="s">
        <v>14458</v>
      </c>
      <c r="D62" s="27" t="s">
        <v>14459</v>
      </c>
      <c r="E62" s="27"/>
      <c r="F62" s="27"/>
      <c r="G62" s="27" t="e">
        <v>#N/A</v>
      </c>
      <c r="H62" s="27" t="e">
        <v>#N/A</v>
      </c>
      <c r="I62" s="27" t="e">
        <v>#N/A</v>
      </c>
      <c r="J62" s="27" t="e">
        <v>#N/A</v>
      </c>
      <c r="K62" s="27"/>
      <c r="L62" s="27" t="s">
        <v>491</v>
      </c>
      <c r="M62" s="27" t="s">
        <v>15786</v>
      </c>
      <c r="N62" s="27" t="s">
        <v>518</v>
      </c>
      <c r="O62" s="27" t="s">
        <v>2634</v>
      </c>
      <c r="P62" s="27"/>
      <c r="Q62" s="27">
        <v>2023</v>
      </c>
      <c r="R62" s="1299">
        <v>45238</v>
      </c>
      <c r="S62" s="1299">
        <v>45238</v>
      </c>
      <c r="T62" s="27"/>
      <c r="U62" s="27"/>
      <c r="V62" s="27" t="s">
        <v>15788</v>
      </c>
      <c r="W62" s="27" t="s">
        <v>16292</v>
      </c>
      <c r="X62" s="27"/>
      <c r="Y62" s="27" t="s">
        <v>18433</v>
      </c>
      <c r="Z62" s="27"/>
      <c r="AA62" s="27" t="s">
        <v>15812</v>
      </c>
      <c r="AB62" s="27" t="s">
        <v>2773</v>
      </c>
      <c r="AC62" s="27" t="s">
        <v>14460</v>
      </c>
      <c r="AD62" s="27" t="s">
        <v>10509</v>
      </c>
      <c r="AE62" s="27" t="s">
        <v>16294</v>
      </c>
      <c r="AF62" s="27" t="s">
        <v>17197</v>
      </c>
      <c r="AG62" s="27">
        <v>137235292</v>
      </c>
      <c r="AH62" s="27" t="s">
        <v>15918</v>
      </c>
      <c r="AI62" s="27" t="s">
        <v>18258</v>
      </c>
      <c r="AJ62" s="27" t="s">
        <v>12821</v>
      </c>
      <c r="AK62" s="27"/>
      <c r="AL62" s="27" t="s">
        <v>15835</v>
      </c>
      <c r="AM62" s="27">
        <v>100</v>
      </c>
      <c r="AN62" s="27" t="s">
        <v>15800</v>
      </c>
      <c r="AO62" s="27" t="s">
        <v>14510</v>
      </c>
      <c r="AP62" s="27"/>
      <c r="AQ62" s="27"/>
      <c r="AR62" s="27"/>
      <c r="AS62" s="27"/>
      <c r="AT62" s="27"/>
      <c r="AU62" s="27"/>
      <c r="AV62" s="27" t="s">
        <v>15803</v>
      </c>
      <c r="AW62" s="27"/>
      <c r="AX62" s="27"/>
      <c r="AY62" s="27"/>
      <c r="AZ62" s="27"/>
      <c r="BA62" s="27"/>
      <c r="BB62" s="27"/>
      <c r="BC62" s="27">
        <v>2</v>
      </c>
      <c r="BD62" s="27"/>
      <c r="BE62" s="27"/>
      <c r="BF62" s="27"/>
      <c r="BG62" s="27"/>
      <c r="BH62" s="27">
        <v>2</v>
      </c>
      <c r="BI62" s="27"/>
      <c r="BJ62" s="27"/>
      <c r="BK62" s="27"/>
      <c r="BL62" s="27" t="s">
        <v>18258</v>
      </c>
      <c r="BM62" s="27">
        <v>11301</v>
      </c>
      <c r="BN62" s="27">
        <v>3336</v>
      </c>
      <c r="BO62" s="27"/>
      <c r="BP62" s="27">
        <v>14637</v>
      </c>
      <c r="BQ62" s="27"/>
      <c r="BR62" s="27" t="s">
        <v>18258</v>
      </c>
      <c r="BS62" s="1193">
        <v>45208</v>
      </c>
      <c r="BT62" s="27"/>
      <c r="BU62" s="27"/>
      <c r="BV62" s="27"/>
      <c r="BW62" s="27"/>
      <c r="BX62" s="27"/>
      <c r="BY62" s="27"/>
      <c r="BZ62" s="27"/>
      <c r="CA62" s="27"/>
      <c r="CB62" s="27"/>
      <c r="CC62" s="27"/>
      <c r="CD62" s="27" t="str">
        <f>VLOOKUP(C62,'CPPM-PR'!F:F,1,0)</f>
        <v>NRC2300190</v>
      </c>
    </row>
    <row r="63" spans="1:82">
      <c r="A63" s="27">
        <v>60065</v>
      </c>
      <c r="B63" s="1192">
        <v>45210.591053240743</v>
      </c>
      <c r="C63" s="27" t="s">
        <v>14461</v>
      </c>
      <c r="D63" s="27" t="s">
        <v>14462</v>
      </c>
      <c r="E63" s="27"/>
      <c r="F63" s="27"/>
      <c r="G63" s="27" t="e">
        <v>#N/A</v>
      </c>
      <c r="H63" s="27" t="e">
        <v>#N/A</v>
      </c>
      <c r="I63" s="27" t="e">
        <v>#N/A</v>
      </c>
      <c r="J63" s="27" t="e">
        <v>#N/A</v>
      </c>
      <c r="K63" s="27"/>
      <c r="L63" s="27" t="s">
        <v>15827</v>
      </c>
      <c r="M63" s="27" t="s">
        <v>15828</v>
      </c>
      <c r="N63" s="27" t="s">
        <v>502</v>
      </c>
      <c r="O63" s="27" t="s">
        <v>2609</v>
      </c>
      <c r="P63" s="27"/>
      <c r="Q63" s="27">
        <v>2023</v>
      </c>
      <c r="R63" s="1299">
        <v>45176</v>
      </c>
      <c r="S63" s="1299">
        <v>45293</v>
      </c>
      <c r="T63" s="27"/>
      <c r="U63" s="27"/>
      <c r="V63" s="27" t="s">
        <v>15788</v>
      </c>
      <c r="W63" s="27" t="s">
        <v>18434</v>
      </c>
      <c r="X63" s="27"/>
      <c r="Y63" s="27" t="s">
        <v>18435</v>
      </c>
      <c r="Z63" s="27"/>
      <c r="AA63" s="27" t="s">
        <v>15793</v>
      </c>
      <c r="AB63" s="27" t="s">
        <v>3189</v>
      </c>
      <c r="AC63" s="27" t="s">
        <v>6395</v>
      </c>
      <c r="AD63" s="27" t="s">
        <v>10509</v>
      </c>
      <c r="AE63" s="27" t="s">
        <v>18436</v>
      </c>
      <c r="AF63" s="27"/>
      <c r="AG63" s="27"/>
      <c r="AH63" s="27" t="s">
        <v>15928</v>
      </c>
      <c r="AI63" s="27" t="s">
        <v>18258</v>
      </c>
      <c r="AJ63" s="27" t="s">
        <v>12821</v>
      </c>
      <c r="AK63" s="27"/>
      <c r="AL63" s="27" t="s">
        <v>15835</v>
      </c>
      <c r="AM63" s="27">
        <v>100</v>
      </c>
      <c r="AN63" s="27" t="s">
        <v>15800</v>
      </c>
      <c r="AO63" s="27" t="s">
        <v>14510</v>
      </c>
      <c r="AP63" s="27"/>
      <c r="AQ63" s="27"/>
      <c r="AR63" s="27"/>
      <c r="AS63" s="27"/>
      <c r="AT63" s="27"/>
      <c r="AU63" s="27"/>
      <c r="AV63" s="27" t="s">
        <v>15803</v>
      </c>
      <c r="AW63" s="27">
        <v>513</v>
      </c>
      <c r="AX63" s="27"/>
      <c r="AY63" s="27"/>
      <c r="AZ63" s="27"/>
      <c r="BA63" s="27"/>
      <c r="BB63" s="27">
        <v>513</v>
      </c>
      <c r="BC63" s="27"/>
      <c r="BD63" s="27"/>
      <c r="BE63" s="27"/>
      <c r="BF63" s="27"/>
      <c r="BG63" s="27"/>
      <c r="BH63" s="27"/>
      <c r="BI63" s="27"/>
      <c r="BJ63" s="27"/>
      <c r="BK63" s="27"/>
      <c r="BL63" s="27" t="s">
        <v>18258</v>
      </c>
      <c r="BM63" s="27">
        <v>1362240</v>
      </c>
      <c r="BN63" s="27"/>
      <c r="BO63" s="27"/>
      <c r="BP63" s="27">
        <v>1362240</v>
      </c>
      <c r="BQ63" s="27"/>
      <c r="BR63" s="27" t="s">
        <v>18258</v>
      </c>
      <c r="BS63" s="1193">
        <v>45202</v>
      </c>
      <c r="BT63" s="27"/>
      <c r="BU63" s="27"/>
      <c r="BV63" s="27"/>
      <c r="BW63" s="27"/>
      <c r="BX63" s="27"/>
      <c r="BY63" s="27"/>
      <c r="BZ63" s="27"/>
      <c r="CA63" s="27"/>
      <c r="CB63" s="27"/>
      <c r="CC63" s="27"/>
      <c r="CD63" s="27" t="str">
        <f>VLOOKUP(C63,'CPPM-PR'!F:F,1,0)</f>
        <v>NRF2300060</v>
      </c>
    </row>
    <row r="64" spans="1:82">
      <c r="A64" s="27">
        <v>60070</v>
      </c>
      <c r="B64" s="1192">
        <v>45210.591053240743</v>
      </c>
      <c r="C64" s="27" t="s">
        <v>14172</v>
      </c>
      <c r="D64" s="27" t="s">
        <v>15826</v>
      </c>
      <c r="E64" s="27"/>
      <c r="F64" s="27"/>
      <c r="G64" s="27" t="e">
        <v>#N/A</v>
      </c>
      <c r="H64" s="27" t="e">
        <v>#N/A</v>
      </c>
      <c r="I64" s="27" t="e">
        <v>#N/A</v>
      </c>
      <c r="J64" s="27" t="e">
        <v>#N/A</v>
      </c>
      <c r="K64" s="27"/>
      <c r="L64" s="27" t="s">
        <v>15827</v>
      </c>
      <c r="M64" s="27" t="s">
        <v>15828</v>
      </c>
      <c r="N64" s="27" t="s">
        <v>502</v>
      </c>
      <c r="O64" s="27" t="s">
        <v>2634</v>
      </c>
      <c r="P64" s="27"/>
      <c r="Q64" s="27">
        <v>2023</v>
      </c>
      <c r="R64" s="1299">
        <v>45290</v>
      </c>
      <c r="S64" s="1299">
        <v>45299</v>
      </c>
      <c r="T64" s="27"/>
      <c r="U64" s="27"/>
      <c r="V64" s="27" t="s">
        <v>15788</v>
      </c>
      <c r="W64" s="27" t="s">
        <v>15829</v>
      </c>
      <c r="X64" s="27"/>
      <c r="Y64" s="27" t="s">
        <v>18437</v>
      </c>
      <c r="Z64" s="27"/>
      <c r="AA64" s="27" t="s">
        <v>15831</v>
      </c>
      <c r="AB64" s="27" t="s">
        <v>49</v>
      </c>
      <c r="AC64" s="27" t="s">
        <v>6582</v>
      </c>
      <c r="AD64" s="27" t="s">
        <v>10509</v>
      </c>
      <c r="AE64" s="27" t="s">
        <v>15832</v>
      </c>
      <c r="AF64" s="27" t="s">
        <v>15833</v>
      </c>
      <c r="AG64" s="27">
        <v>60138392525</v>
      </c>
      <c r="AH64" s="27" t="s">
        <v>15834</v>
      </c>
      <c r="AI64" s="27" t="s">
        <v>18258</v>
      </c>
      <c r="AJ64" s="27" t="s">
        <v>12821</v>
      </c>
      <c r="AK64" s="27"/>
      <c r="AL64" s="27" t="s">
        <v>15835</v>
      </c>
      <c r="AM64" s="27">
        <v>800</v>
      </c>
      <c r="AN64" s="27" t="s">
        <v>15800</v>
      </c>
      <c r="AO64" s="27" t="s">
        <v>14510</v>
      </c>
      <c r="AP64" s="27"/>
      <c r="AQ64" s="27"/>
      <c r="AR64" s="27"/>
      <c r="AS64" s="27"/>
      <c r="AT64" s="27"/>
      <c r="AU64" s="27"/>
      <c r="AV64" s="27" t="s">
        <v>15837</v>
      </c>
      <c r="AW64" s="27"/>
      <c r="AX64" s="27"/>
      <c r="AY64" s="27"/>
      <c r="AZ64" s="27"/>
      <c r="BA64" s="27"/>
      <c r="BB64" s="27"/>
      <c r="BC64" s="27">
        <v>4</v>
      </c>
      <c r="BD64" s="27"/>
      <c r="BE64" s="27"/>
      <c r="BF64" s="27"/>
      <c r="BG64" s="27"/>
      <c r="BH64" s="27">
        <v>4</v>
      </c>
      <c r="BI64" s="27"/>
      <c r="BJ64" s="27"/>
      <c r="BK64" s="27"/>
      <c r="BL64" s="27" t="s">
        <v>18258</v>
      </c>
      <c r="BM64" s="27">
        <v>58965</v>
      </c>
      <c r="BN64" s="27"/>
      <c r="BO64" s="27"/>
      <c r="BP64" s="27">
        <v>58965</v>
      </c>
      <c r="BQ64" s="27"/>
      <c r="BR64" s="27" t="s">
        <v>18258</v>
      </c>
      <c r="BS64" s="1193">
        <v>45208</v>
      </c>
      <c r="BT64" s="27"/>
      <c r="BU64" s="27"/>
      <c r="BV64" s="27"/>
      <c r="BW64" s="27"/>
      <c r="BX64" s="27"/>
      <c r="BY64" s="27"/>
      <c r="BZ64" s="27"/>
      <c r="CA64" s="27"/>
      <c r="CB64" s="27"/>
      <c r="CC64" s="27"/>
      <c r="CD64" s="27" t="str">
        <f>VLOOKUP(C64,'CPPM-PR'!F:F,1,0)</f>
        <v>NRF2300065</v>
      </c>
    </row>
    <row r="65" spans="1:82">
      <c r="A65" s="27">
        <v>83907</v>
      </c>
      <c r="B65" s="1192">
        <v>45210.591331018521</v>
      </c>
      <c r="C65" s="27" t="s">
        <v>13798</v>
      </c>
      <c r="D65" s="27" t="s">
        <v>13801</v>
      </c>
      <c r="E65" s="27"/>
      <c r="F65" s="27" t="s">
        <v>16240</v>
      </c>
      <c r="G65" s="27" t="s">
        <v>13799</v>
      </c>
      <c r="H65" s="27" t="s">
        <v>294</v>
      </c>
      <c r="I65" s="27">
        <v>13172.77</v>
      </c>
      <c r="J65" s="27" t="s">
        <v>13800</v>
      </c>
      <c r="K65" s="27"/>
      <c r="L65" s="27" t="s">
        <v>491</v>
      </c>
      <c r="M65" s="27" t="s">
        <v>15786</v>
      </c>
      <c r="N65" s="27" t="s">
        <v>519</v>
      </c>
      <c r="O65" s="27" t="s">
        <v>2634</v>
      </c>
      <c r="P65" s="27"/>
      <c r="Q65" s="27">
        <v>2023</v>
      </c>
      <c r="R65" s="1299">
        <v>45141</v>
      </c>
      <c r="S65" s="1299">
        <v>45234</v>
      </c>
      <c r="T65" s="27"/>
      <c r="U65" s="27"/>
      <c r="V65" s="27" t="s">
        <v>15788</v>
      </c>
      <c r="W65" s="27" t="s">
        <v>16241</v>
      </c>
      <c r="X65" s="27"/>
      <c r="Y65" s="27" t="s">
        <v>16242</v>
      </c>
      <c r="Z65" s="27"/>
      <c r="AA65" s="27" t="s">
        <v>15812</v>
      </c>
      <c r="AB65" s="27" t="s">
        <v>56</v>
      </c>
      <c r="AC65" s="27" t="s">
        <v>11298</v>
      </c>
      <c r="AD65" s="27" t="s">
        <v>10509</v>
      </c>
      <c r="AE65" s="27" t="s">
        <v>18438</v>
      </c>
      <c r="AF65" s="27" t="s">
        <v>16244</v>
      </c>
      <c r="AG65" s="27" t="s">
        <v>16245</v>
      </c>
      <c r="AH65" s="27" t="s">
        <v>16246</v>
      </c>
      <c r="AI65" s="27" t="s">
        <v>18258</v>
      </c>
      <c r="AJ65" s="27" t="s">
        <v>12821</v>
      </c>
      <c r="AK65" s="27"/>
      <c r="AL65" s="27" t="s">
        <v>15937</v>
      </c>
      <c r="AM65" s="27">
        <v>300</v>
      </c>
      <c r="AN65" s="27" t="s">
        <v>15800</v>
      </c>
      <c r="AO65" s="27" t="s">
        <v>14510</v>
      </c>
      <c r="AP65" s="27" t="s">
        <v>14466</v>
      </c>
      <c r="AQ65" s="27"/>
      <c r="AR65" s="27"/>
      <c r="AS65" s="27"/>
      <c r="AT65" s="27"/>
      <c r="AU65" s="27"/>
      <c r="AV65" s="27" t="s">
        <v>15803</v>
      </c>
      <c r="AW65" s="27"/>
      <c r="AX65" s="27"/>
      <c r="AY65" s="27"/>
      <c r="AZ65" s="27"/>
      <c r="BA65" s="27"/>
      <c r="BB65" s="27"/>
      <c r="BC65" s="27">
        <v>1</v>
      </c>
      <c r="BD65" s="27"/>
      <c r="BE65" s="27"/>
      <c r="BF65" s="27"/>
      <c r="BG65" s="27"/>
      <c r="BH65" s="27">
        <v>1</v>
      </c>
      <c r="BI65" s="27"/>
      <c r="BJ65" s="27"/>
      <c r="BK65" s="27"/>
      <c r="BL65" s="27" t="s">
        <v>18258</v>
      </c>
      <c r="BM65" s="27">
        <v>10000</v>
      </c>
      <c r="BN65" s="27">
        <v>10000</v>
      </c>
      <c r="BO65" s="27">
        <v>10000</v>
      </c>
      <c r="BP65" s="27">
        <v>50000</v>
      </c>
      <c r="BQ65" s="27"/>
      <c r="BR65" s="27" t="s">
        <v>18258</v>
      </c>
      <c r="BS65" s="1193">
        <v>45204</v>
      </c>
      <c r="BT65" s="27"/>
      <c r="BU65" s="27"/>
      <c r="BV65" s="27"/>
      <c r="BW65" s="27"/>
      <c r="BX65" s="27"/>
      <c r="BY65" s="27"/>
      <c r="BZ65" s="27"/>
      <c r="CA65" s="27"/>
      <c r="CB65" s="27"/>
      <c r="CC65" s="27"/>
      <c r="CD65" s="27" t="str">
        <f>VLOOKUP(C65,'CPPM-PR'!F:F,1,0)</f>
        <v>NRP2302934</v>
      </c>
    </row>
    <row r="66" spans="1:82">
      <c r="A66" s="27">
        <v>83941</v>
      </c>
      <c r="B66" s="1192">
        <v>45210.591331018521</v>
      </c>
      <c r="C66" s="27" t="s">
        <v>13802</v>
      </c>
      <c r="D66" s="27" t="s">
        <v>13804</v>
      </c>
      <c r="E66" s="27"/>
      <c r="F66" s="27" t="s">
        <v>16757</v>
      </c>
      <c r="G66" s="27" t="e">
        <v>#N/A</v>
      </c>
      <c r="H66" s="27" t="e">
        <v>#N/A</v>
      </c>
      <c r="I66" s="27" t="e">
        <v>#N/A</v>
      </c>
      <c r="J66" s="27" t="e">
        <v>#N/A</v>
      </c>
      <c r="K66" s="27"/>
      <c r="L66" s="27" t="s">
        <v>491</v>
      </c>
      <c r="M66" s="27" t="s">
        <v>15786</v>
      </c>
      <c r="N66" s="27" t="s">
        <v>491</v>
      </c>
      <c r="O66" s="27" t="s">
        <v>2634</v>
      </c>
      <c r="P66" s="27"/>
      <c r="Q66" s="27">
        <v>2023</v>
      </c>
      <c r="R66" s="1299">
        <v>45196</v>
      </c>
      <c r="S66" s="1299">
        <v>45238</v>
      </c>
      <c r="T66" s="27"/>
      <c r="U66" s="27"/>
      <c r="V66" s="27" t="s">
        <v>15788</v>
      </c>
      <c r="W66" s="27" t="s">
        <v>16758</v>
      </c>
      <c r="X66" s="27"/>
      <c r="Y66" s="27" t="s">
        <v>16759</v>
      </c>
      <c r="Z66" s="27" t="s">
        <v>16758</v>
      </c>
      <c r="AA66" s="27" t="s">
        <v>15862</v>
      </c>
      <c r="AB66" s="27" t="s">
        <v>1252</v>
      </c>
      <c r="AC66" s="27" t="s">
        <v>6567</v>
      </c>
      <c r="AD66" s="27" t="s">
        <v>10509</v>
      </c>
      <c r="AE66" s="27" t="s">
        <v>16760</v>
      </c>
      <c r="AF66" s="27" t="s">
        <v>16761</v>
      </c>
      <c r="AG66" s="27" t="s">
        <v>16762</v>
      </c>
      <c r="AH66" s="27" t="s">
        <v>16763</v>
      </c>
      <c r="AI66" s="27" t="s">
        <v>18258</v>
      </c>
      <c r="AJ66" s="27" t="s">
        <v>12821</v>
      </c>
      <c r="AK66" s="27" t="s">
        <v>18439</v>
      </c>
      <c r="AL66" s="27" t="s">
        <v>16035</v>
      </c>
      <c r="AM66" s="27">
        <v>30</v>
      </c>
      <c r="AN66" s="27" t="s">
        <v>15800</v>
      </c>
      <c r="AO66" s="27" t="s">
        <v>15818</v>
      </c>
      <c r="AP66" s="27" t="s">
        <v>14479</v>
      </c>
      <c r="AQ66" s="27"/>
      <c r="AR66" s="27"/>
      <c r="AS66" s="27"/>
      <c r="AT66" s="27"/>
      <c r="AU66" s="27"/>
      <c r="AV66" s="27" t="s">
        <v>16765</v>
      </c>
      <c r="AW66" s="27"/>
      <c r="AX66" s="27"/>
      <c r="AY66" s="27"/>
      <c r="AZ66" s="27"/>
      <c r="BA66" s="27"/>
      <c r="BB66" s="27"/>
      <c r="BC66" s="27">
        <v>1</v>
      </c>
      <c r="BD66" s="27"/>
      <c r="BE66" s="27"/>
      <c r="BF66" s="27"/>
      <c r="BG66" s="27"/>
      <c r="BH66" s="27">
        <v>1</v>
      </c>
      <c r="BI66" s="27"/>
      <c r="BJ66" s="27"/>
      <c r="BK66" s="27"/>
      <c r="BL66" s="27" t="s">
        <v>18258</v>
      </c>
      <c r="BM66" s="27">
        <v>62357</v>
      </c>
      <c r="BN66" s="27">
        <v>62356</v>
      </c>
      <c r="BO66" s="27">
        <v>62357</v>
      </c>
      <c r="BP66" s="27">
        <v>187070</v>
      </c>
      <c r="BQ66" s="27"/>
      <c r="BR66" s="27" t="s">
        <v>18258</v>
      </c>
      <c r="BS66" s="1193">
        <v>45201</v>
      </c>
      <c r="BT66" s="27"/>
      <c r="BU66" s="27"/>
      <c r="BV66" s="27"/>
      <c r="BW66" s="27"/>
      <c r="BX66" s="27"/>
      <c r="BY66" s="27"/>
      <c r="BZ66" s="27"/>
      <c r="CA66" s="27"/>
      <c r="CB66" s="27"/>
      <c r="CC66" s="27"/>
      <c r="CD66" s="27" t="str">
        <f>VLOOKUP(C66,'CPPM-PR'!F:F,1,0)</f>
        <v>NRP2302814</v>
      </c>
    </row>
    <row r="67" spans="1:82">
      <c r="A67" s="27">
        <v>83989</v>
      </c>
      <c r="B67" s="1192">
        <v>45210.591331018521</v>
      </c>
      <c r="C67" s="27" t="s">
        <v>14464</v>
      </c>
      <c r="D67" s="27" t="s">
        <v>14465</v>
      </c>
      <c r="E67" s="27"/>
      <c r="F67" s="27"/>
      <c r="G67" s="27" t="e">
        <v>#N/A</v>
      </c>
      <c r="H67" s="27" t="e">
        <v>#N/A</v>
      </c>
      <c r="I67" s="27" t="e">
        <v>#N/A</v>
      </c>
      <c r="J67" s="27" t="e">
        <v>#N/A</v>
      </c>
      <c r="K67" s="27"/>
      <c r="L67" s="27" t="s">
        <v>491</v>
      </c>
      <c r="M67" s="27" t="s">
        <v>15786</v>
      </c>
      <c r="N67" s="27" t="s">
        <v>515</v>
      </c>
      <c r="O67" s="27" t="s">
        <v>2634</v>
      </c>
      <c r="P67" s="27"/>
      <c r="Q67" s="27">
        <v>2023</v>
      </c>
      <c r="R67" s="1299">
        <v>45138</v>
      </c>
      <c r="S67" s="1299">
        <v>45239</v>
      </c>
      <c r="T67" s="27"/>
      <c r="U67" s="27"/>
      <c r="V67" s="27" t="s">
        <v>15788</v>
      </c>
      <c r="W67" s="27" t="s">
        <v>18440</v>
      </c>
      <c r="X67" s="27"/>
      <c r="Y67" s="27" t="s">
        <v>18441</v>
      </c>
      <c r="Z67" s="27" t="s">
        <v>18442</v>
      </c>
      <c r="AA67" s="27" t="s">
        <v>15862</v>
      </c>
      <c r="AB67" s="27" t="s">
        <v>51</v>
      </c>
      <c r="AC67" s="27" t="s">
        <v>7071</v>
      </c>
      <c r="AD67" s="27" t="s">
        <v>10509</v>
      </c>
      <c r="AE67" s="27" t="s">
        <v>18443</v>
      </c>
      <c r="AF67" s="27"/>
      <c r="AG67" s="27"/>
      <c r="AH67" s="27" t="s">
        <v>18444</v>
      </c>
      <c r="AI67" s="27" t="s">
        <v>18258</v>
      </c>
      <c r="AJ67" s="27" t="s">
        <v>13754</v>
      </c>
      <c r="AK67" s="27"/>
      <c r="AL67" s="27" t="s">
        <v>15937</v>
      </c>
      <c r="AM67" s="27">
        <v>300</v>
      </c>
      <c r="AN67" s="27" t="s">
        <v>15800</v>
      </c>
      <c r="AO67" s="27" t="s">
        <v>14510</v>
      </c>
      <c r="AP67" s="27" t="s">
        <v>14466</v>
      </c>
      <c r="AQ67" s="27"/>
      <c r="AR67" s="27"/>
      <c r="AS67" s="27"/>
      <c r="AT67" s="27"/>
      <c r="AU67" s="27"/>
      <c r="AV67" s="27"/>
      <c r="AW67" s="27">
        <v>0</v>
      </c>
      <c r="AX67" s="27">
        <v>0</v>
      </c>
      <c r="AY67" s="27">
        <v>0</v>
      </c>
      <c r="AZ67" s="27">
        <v>0</v>
      </c>
      <c r="BA67" s="27">
        <v>0</v>
      </c>
      <c r="BB67" s="27">
        <v>0</v>
      </c>
      <c r="BC67" s="27">
        <v>4</v>
      </c>
      <c r="BD67" s="27">
        <v>0</v>
      </c>
      <c r="BE67" s="27">
        <v>0</v>
      </c>
      <c r="BF67" s="27">
        <v>0</v>
      </c>
      <c r="BG67" s="27">
        <v>0</v>
      </c>
      <c r="BH67" s="27">
        <v>4</v>
      </c>
      <c r="BI67" s="27"/>
      <c r="BJ67" s="27"/>
      <c r="BK67" s="27"/>
      <c r="BL67" s="27" t="s">
        <v>18258</v>
      </c>
      <c r="BM67" s="27">
        <v>27648</v>
      </c>
      <c r="BN67" s="27">
        <v>27648</v>
      </c>
      <c r="BO67" s="27">
        <v>27648</v>
      </c>
      <c r="BP67" s="27">
        <v>82944</v>
      </c>
      <c r="BQ67" s="27"/>
      <c r="BR67" s="27" t="s">
        <v>18258</v>
      </c>
      <c r="BS67" s="1193">
        <v>45208</v>
      </c>
      <c r="BT67" s="27"/>
      <c r="BU67" s="27"/>
      <c r="BV67" s="27"/>
      <c r="BW67" s="27"/>
      <c r="BX67" s="27"/>
      <c r="BY67" s="27"/>
      <c r="BZ67" s="27"/>
      <c r="CA67" s="27"/>
      <c r="CB67" s="27">
        <v>4</v>
      </c>
      <c r="CC67" s="27"/>
      <c r="CD67" s="27" t="str">
        <f>VLOOKUP(C67,'CPPM-PR'!F:F,1,0)</f>
        <v>NRP2302862</v>
      </c>
    </row>
    <row r="68" spans="1:82">
      <c r="A68" s="27">
        <v>83990</v>
      </c>
      <c r="B68" s="1192">
        <v>45210.591331018521</v>
      </c>
      <c r="C68" s="27" t="s">
        <v>14468</v>
      </c>
      <c r="D68" s="27" t="s">
        <v>14471</v>
      </c>
      <c r="E68" s="27"/>
      <c r="F68" s="27"/>
      <c r="G68" s="27" t="e">
        <v>#N/A</v>
      </c>
      <c r="H68" s="27" t="e">
        <v>#N/A</v>
      </c>
      <c r="I68" s="27" t="e">
        <v>#N/A</v>
      </c>
      <c r="J68" s="27" t="e">
        <v>#N/A</v>
      </c>
      <c r="K68" s="27"/>
      <c r="L68" s="27" t="s">
        <v>491</v>
      </c>
      <c r="M68" s="27" t="s">
        <v>15786</v>
      </c>
      <c r="N68" s="27" t="s">
        <v>515</v>
      </c>
      <c r="O68" s="27" t="s">
        <v>2634</v>
      </c>
      <c r="P68" s="27"/>
      <c r="Q68" s="27">
        <v>2023</v>
      </c>
      <c r="R68" s="1299">
        <v>45138</v>
      </c>
      <c r="S68" s="1299">
        <v>45239</v>
      </c>
      <c r="T68" s="27"/>
      <c r="U68" s="27"/>
      <c r="V68" s="27" t="s">
        <v>15788</v>
      </c>
      <c r="W68" s="27" t="s">
        <v>18440</v>
      </c>
      <c r="X68" s="27"/>
      <c r="Y68" s="27" t="s">
        <v>18445</v>
      </c>
      <c r="Z68" s="27" t="s">
        <v>18446</v>
      </c>
      <c r="AA68" s="27" t="s">
        <v>15862</v>
      </c>
      <c r="AB68" s="27" t="s">
        <v>51</v>
      </c>
      <c r="AC68" s="27" t="s">
        <v>14472</v>
      </c>
      <c r="AD68" s="27" t="s">
        <v>10509</v>
      </c>
      <c r="AE68" s="27" t="s">
        <v>18443</v>
      </c>
      <c r="AF68" s="27"/>
      <c r="AG68" s="27"/>
      <c r="AH68" s="27" t="s">
        <v>18444</v>
      </c>
      <c r="AI68" s="27" t="s">
        <v>18258</v>
      </c>
      <c r="AJ68" s="27" t="s">
        <v>13754</v>
      </c>
      <c r="AK68" s="27"/>
      <c r="AL68" s="27" t="s">
        <v>15937</v>
      </c>
      <c r="AM68" s="27">
        <v>300</v>
      </c>
      <c r="AN68" s="27" t="s">
        <v>15800</v>
      </c>
      <c r="AO68" s="27" t="s">
        <v>14510</v>
      </c>
      <c r="AP68" s="27" t="s">
        <v>14466</v>
      </c>
      <c r="AQ68" s="27"/>
      <c r="AR68" s="27"/>
      <c r="AS68" s="27"/>
      <c r="AT68" s="27"/>
      <c r="AU68" s="27"/>
      <c r="AV68" s="27"/>
      <c r="AW68" s="27">
        <v>0</v>
      </c>
      <c r="AX68" s="27">
        <v>0</v>
      </c>
      <c r="AY68" s="27">
        <v>0</v>
      </c>
      <c r="AZ68" s="27">
        <v>0</v>
      </c>
      <c r="BA68" s="27">
        <v>0</v>
      </c>
      <c r="BB68" s="27">
        <v>0</v>
      </c>
      <c r="BC68" s="27">
        <v>3</v>
      </c>
      <c r="BD68" s="27">
        <v>0</v>
      </c>
      <c r="BE68" s="27">
        <v>0</v>
      </c>
      <c r="BF68" s="27">
        <v>0</v>
      </c>
      <c r="BG68" s="27">
        <v>0</v>
      </c>
      <c r="BH68" s="27">
        <v>3</v>
      </c>
      <c r="BI68" s="27"/>
      <c r="BJ68" s="27"/>
      <c r="BK68" s="27"/>
      <c r="BL68" s="27" t="s">
        <v>18258</v>
      </c>
      <c r="BM68" s="27">
        <v>20736</v>
      </c>
      <c r="BN68" s="27">
        <v>20736</v>
      </c>
      <c r="BO68" s="27">
        <v>20736</v>
      </c>
      <c r="BP68" s="27">
        <v>62208</v>
      </c>
      <c r="BQ68" s="27"/>
      <c r="BR68" s="27" t="s">
        <v>18258</v>
      </c>
      <c r="BS68" s="1193">
        <v>45209</v>
      </c>
      <c r="BT68" s="27"/>
      <c r="BU68" s="27"/>
      <c r="BV68" s="27"/>
      <c r="BW68" s="27"/>
      <c r="BX68" s="27"/>
      <c r="BY68" s="27"/>
      <c r="BZ68" s="27"/>
      <c r="CA68" s="27"/>
      <c r="CB68" s="27">
        <v>3</v>
      </c>
      <c r="CC68" s="27"/>
      <c r="CD68" s="27" t="str">
        <f>VLOOKUP(C68,'CPPM-PR'!F:F,1,0)</f>
        <v>NRP2302863</v>
      </c>
    </row>
    <row r="69" spans="1:82">
      <c r="A69" s="27">
        <v>83991</v>
      </c>
      <c r="B69" s="1192">
        <v>45210.591331018521</v>
      </c>
      <c r="C69" s="27" t="s">
        <v>14473</v>
      </c>
      <c r="D69" s="27" t="s">
        <v>14474</v>
      </c>
      <c r="E69" s="27"/>
      <c r="F69" s="27"/>
      <c r="G69" s="27" t="e">
        <v>#N/A</v>
      </c>
      <c r="H69" s="27" t="e">
        <v>#N/A</v>
      </c>
      <c r="I69" s="27" t="e">
        <v>#N/A</v>
      </c>
      <c r="J69" s="27" t="e">
        <v>#N/A</v>
      </c>
      <c r="K69" s="27"/>
      <c r="L69" s="27" t="s">
        <v>491</v>
      </c>
      <c r="M69" s="27" t="s">
        <v>15786</v>
      </c>
      <c r="N69" s="27" t="s">
        <v>491</v>
      </c>
      <c r="O69" s="27" t="s">
        <v>2634</v>
      </c>
      <c r="P69" s="27"/>
      <c r="Q69" s="27">
        <v>2023</v>
      </c>
      <c r="R69" s="1299">
        <v>45138</v>
      </c>
      <c r="S69" s="1299">
        <v>45239</v>
      </c>
      <c r="T69" s="27"/>
      <c r="U69" s="27"/>
      <c r="V69" s="27" t="s">
        <v>15788</v>
      </c>
      <c r="W69" s="27" t="s">
        <v>18440</v>
      </c>
      <c r="X69" s="27"/>
      <c r="Y69" s="27" t="s">
        <v>18447</v>
      </c>
      <c r="Z69" s="27" t="s">
        <v>18448</v>
      </c>
      <c r="AA69" s="27" t="s">
        <v>15862</v>
      </c>
      <c r="AB69" s="27" t="s">
        <v>51</v>
      </c>
      <c r="AC69" s="27" t="s">
        <v>14475</v>
      </c>
      <c r="AD69" s="27" t="s">
        <v>10509</v>
      </c>
      <c r="AE69" s="27" t="s">
        <v>18443</v>
      </c>
      <c r="AF69" s="27"/>
      <c r="AG69" s="27"/>
      <c r="AH69" s="27" t="s">
        <v>18444</v>
      </c>
      <c r="AI69" s="27" t="s">
        <v>18258</v>
      </c>
      <c r="AJ69" s="27" t="s">
        <v>13754</v>
      </c>
      <c r="AK69" s="27"/>
      <c r="AL69" s="27" t="s">
        <v>15937</v>
      </c>
      <c r="AM69" s="27">
        <v>300</v>
      </c>
      <c r="AN69" s="27" t="s">
        <v>15800</v>
      </c>
      <c r="AO69" s="27" t="s">
        <v>14510</v>
      </c>
      <c r="AP69" s="27" t="s">
        <v>14466</v>
      </c>
      <c r="AQ69" s="27"/>
      <c r="AR69" s="27"/>
      <c r="AS69" s="27"/>
      <c r="AT69" s="27"/>
      <c r="AU69" s="27"/>
      <c r="AV69" s="27"/>
      <c r="AW69" s="27">
        <v>0</v>
      </c>
      <c r="AX69" s="27">
        <v>0</v>
      </c>
      <c r="AY69" s="27">
        <v>0</v>
      </c>
      <c r="AZ69" s="27">
        <v>0</v>
      </c>
      <c r="BA69" s="27">
        <v>0</v>
      </c>
      <c r="BB69" s="27">
        <v>0</v>
      </c>
      <c r="BC69" s="27">
        <v>1</v>
      </c>
      <c r="BD69" s="27">
        <v>0</v>
      </c>
      <c r="BE69" s="27">
        <v>0</v>
      </c>
      <c r="BF69" s="27">
        <v>0</v>
      </c>
      <c r="BG69" s="27">
        <v>0</v>
      </c>
      <c r="BH69" s="27">
        <v>1</v>
      </c>
      <c r="BI69" s="27"/>
      <c r="BJ69" s="27"/>
      <c r="BK69" s="27"/>
      <c r="BL69" s="27" t="s">
        <v>18258</v>
      </c>
      <c r="BM69" s="27">
        <v>6912</v>
      </c>
      <c r="BN69" s="27">
        <v>6912</v>
      </c>
      <c r="BO69" s="27">
        <v>6912</v>
      </c>
      <c r="BP69" s="27">
        <v>20736</v>
      </c>
      <c r="BQ69" s="27"/>
      <c r="BR69" s="27" t="s">
        <v>18258</v>
      </c>
      <c r="BS69" s="1193">
        <v>45209</v>
      </c>
      <c r="BT69" s="27"/>
      <c r="BU69" s="27"/>
      <c r="BV69" s="27"/>
      <c r="BW69" s="27"/>
      <c r="BX69" s="27"/>
      <c r="BY69" s="27"/>
      <c r="BZ69" s="27"/>
      <c r="CA69" s="27"/>
      <c r="CB69" s="27">
        <v>1</v>
      </c>
      <c r="CC69" s="27"/>
      <c r="CD69" s="27" t="str">
        <f>VLOOKUP(C69,'CPPM-PR'!F:F,1,0)</f>
        <v>NRP2302864</v>
      </c>
    </row>
    <row r="70" spans="1:82">
      <c r="A70" s="27">
        <v>84167</v>
      </c>
      <c r="B70" s="1192">
        <v>45210.59134259259</v>
      </c>
      <c r="C70" s="27" t="s">
        <v>13793</v>
      </c>
      <c r="D70" s="27" t="s">
        <v>13795</v>
      </c>
      <c r="E70" s="27" t="s">
        <v>18449</v>
      </c>
      <c r="F70" s="27"/>
      <c r="G70" s="27" t="e">
        <v>#N/A</v>
      </c>
      <c r="H70" s="27" t="e">
        <v>#N/A</v>
      </c>
      <c r="I70" s="27" t="e">
        <v>#N/A</v>
      </c>
      <c r="J70" s="27" t="e">
        <v>#N/A</v>
      </c>
      <c r="K70" s="27"/>
      <c r="L70" s="27" t="s">
        <v>491</v>
      </c>
      <c r="M70" s="27" t="s">
        <v>15786</v>
      </c>
      <c r="N70" s="27" t="s">
        <v>491</v>
      </c>
      <c r="O70" s="27" t="s">
        <v>2634</v>
      </c>
      <c r="P70" s="27"/>
      <c r="Q70" s="27">
        <v>2023</v>
      </c>
      <c r="R70" s="1299">
        <v>0</v>
      </c>
      <c r="S70" s="1299">
        <v>45235</v>
      </c>
      <c r="T70" s="27"/>
      <c r="U70" s="27"/>
      <c r="V70" s="27" t="s">
        <v>15788</v>
      </c>
      <c r="W70" s="27"/>
      <c r="X70" s="27" t="s">
        <v>18450</v>
      </c>
      <c r="Y70" s="27" t="s">
        <v>18451</v>
      </c>
      <c r="Z70" s="27"/>
      <c r="AA70" s="27" t="s">
        <v>15793</v>
      </c>
      <c r="AB70" s="27" t="s">
        <v>1701</v>
      </c>
      <c r="AC70" s="27" t="s">
        <v>13796</v>
      </c>
      <c r="AD70" s="27" t="s">
        <v>10509</v>
      </c>
      <c r="AE70" s="27" t="s">
        <v>17936</v>
      </c>
      <c r="AF70" s="27" t="s">
        <v>18452</v>
      </c>
      <c r="AG70" s="27"/>
      <c r="AH70" s="27" t="s">
        <v>18270</v>
      </c>
      <c r="AI70" s="27" t="s">
        <v>18258</v>
      </c>
      <c r="AJ70" s="27" t="s">
        <v>13437</v>
      </c>
      <c r="AK70" s="27"/>
      <c r="AL70" s="27" t="s">
        <v>17845</v>
      </c>
      <c r="AM70" s="27">
        <v>4000</v>
      </c>
      <c r="AN70" s="27" t="s">
        <v>15800</v>
      </c>
      <c r="AO70" s="27" t="s">
        <v>16104</v>
      </c>
      <c r="AP70" s="27" t="s">
        <v>14466</v>
      </c>
      <c r="AQ70" s="27" t="s">
        <v>16257</v>
      </c>
      <c r="AR70" s="27"/>
      <c r="AS70" s="27"/>
      <c r="AT70" s="27"/>
      <c r="AU70" s="27"/>
      <c r="AV70" s="27"/>
      <c r="AW70" s="27"/>
      <c r="AX70" s="27"/>
      <c r="AY70" s="27"/>
      <c r="AZ70" s="27"/>
      <c r="BA70" s="27"/>
      <c r="BB70" s="27"/>
      <c r="BC70" s="27"/>
      <c r="BD70" s="27"/>
      <c r="BE70" s="27"/>
      <c r="BF70" s="27"/>
      <c r="BG70" s="27"/>
      <c r="BH70" s="27"/>
      <c r="BI70" s="27"/>
      <c r="BJ70" s="27"/>
      <c r="BK70" s="27"/>
      <c r="BL70" s="27" t="s">
        <v>18258</v>
      </c>
      <c r="BM70" s="27">
        <v>128000</v>
      </c>
      <c r="BN70" s="27"/>
      <c r="BO70" s="27"/>
      <c r="BP70" s="27">
        <v>128000</v>
      </c>
      <c r="BQ70" s="27"/>
      <c r="BR70" s="27" t="s">
        <v>18258</v>
      </c>
      <c r="BS70" s="1193">
        <v>45205</v>
      </c>
      <c r="BT70" s="27"/>
      <c r="BU70" s="27"/>
      <c r="BV70" s="27"/>
      <c r="BW70" s="27"/>
      <c r="BX70" s="27"/>
      <c r="BY70" s="27"/>
      <c r="BZ70" s="27"/>
      <c r="CA70" s="27"/>
      <c r="CB70" s="27"/>
      <c r="CC70" s="27"/>
      <c r="CD70" s="27" t="str">
        <f>VLOOKUP(C70,'CPPM-PR'!F:F,1,0)</f>
        <v>NRP2303039</v>
      </c>
    </row>
    <row r="71" spans="1:82">
      <c r="A71" s="27">
        <v>84446</v>
      </c>
      <c r="B71" s="1192">
        <v>45210.59134259259</v>
      </c>
      <c r="C71" s="27" t="s">
        <v>13786</v>
      </c>
      <c r="D71" s="27" t="s">
        <v>18453</v>
      </c>
      <c r="E71" s="27"/>
      <c r="F71" s="27"/>
      <c r="G71" s="27" t="e">
        <v>#N/A</v>
      </c>
      <c r="H71" s="27" t="e">
        <v>#N/A</v>
      </c>
      <c r="I71" s="27" t="e">
        <v>#N/A</v>
      </c>
      <c r="J71" s="27" t="e">
        <v>#N/A</v>
      </c>
      <c r="K71" s="27"/>
      <c r="L71" s="27" t="s">
        <v>491</v>
      </c>
      <c r="M71" s="27" t="s">
        <v>15786</v>
      </c>
      <c r="N71" s="27" t="s">
        <v>491</v>
      </c>
      <c r="O71" s="27" t="s">
        <v>2634</v>
      </c>
      <c r="P71" s="27"/>
      <c r="Q71" s="27">
        <v>2023</v>
      </c>
      <c r="R71" s="1299">
        <v>45199</v>
      </c>
      <c r="S71" s="1299">
        <v>45248</v>
      </c>
      <c r="T71" s="27"/>
      <c r="U71" s="27"/>
      <c r="V71" s="27" t="s">
        <v>15788</v>
      </c>
      <c r="W71" s="27" t="s">
        <v>16853</v>
      </c>
      <c r="X71" s="27"/>
      <c r="Y71" s="27" t="s">
        <v>16854</v>
      </c>
      <c r="Z71" s="27" t="s">
        <v>16853</v>
      </c>
      <c r="AA71" s="27" t="s">
        <v>15862</v>
      </c>
      <c r="AB71" s="27" t="s">
        <v>1252</v>
      </c>
      <c r="AC71" s="27" t="s">
        <v>8882</v>
      </c>
      <c r="AD71" s="27" t="s">
        <v>10509</v>
      </c>
      <c r="AE71" s="27" t="s">
        <v>16855</v>
      </c>
      <c r="AF71" s="27" t="s">
        <v>16761</v>
      </c>
      <c r="AG71" s="27" t="s">
        <v>16762</v>
      </c>
      <c r="AH71" s="27" t="s">
        <v>16763</v>
      </c>
      <c r="AI71" s="27" t="s">
        <v>18258</v>
      </c>
      <c r="AJ71" s="27" t="s">
        <v>12821</v>
      </c>
      <c r="AK71" s="27" t="s">
        <v>16856</v>
      </c>
      <c r="AL71" s="27" t="s">
        <v>16035</v>
      </c>
      <c r="AM71" s="27">
        <v>100</v>
      </c>
      <c r="AN71" s="27" t="s">
        <v>15800</v>
      </c>
      <c r="AO71" s="27" t="s">
        <v>16857</v>
      </c>
      <c r="AP71" s="27" t="s">
        <v>15802</v>
      </c>
      <c r="AQ71" s="27"/>
      <c r="AR71" s="27"/>
      <c r="AS71" s="27"/>
      <c r="AT71" s="27"/>
      <c r="AU71" s="27"/>
      <c r="AV71" s="27" t="s">
        <v>16765</v>
      </c>
      <c r="AW71" s="27"/>
      <c r="AX71" s="27"/>
      <c r="AY71" s="27"/>
      <c r="AZ71" s="27"/>
      <c r="BA71" s="27"/>
      <c r="BB71" s="27"/>
      <c r="BC71" s="27">
        <v>1</v>
      </c>
      <c r="BD71" s="27"/>
      <c r="BE71" s="27"/>
      <c r="BF71" s="27"/>
      <c r="BG71" s="27"/>
      <c r="BH71" s="27">
        <v>1</v>
      </c>
      <c r="BI71" s="27"/>
      <c r="BJ71" s="27"/>
      <c r="BK71" s="27"/>
      <c r="BL71" s="27" t="s">
        <v>18258</v>
      </c>
      <c r="BM71" s="27">
        <v>195137</v>
      </c>
      <c r="BN71" s="27">
        <v>117137</v>
      </c>
      <c r="BO71" s="27">
        <v>117137</v>
      </c>
      <c r="BP71" s="27">
        <v>429411</v>
      </c>
      <c r="BQ71" s="27"/>
      <c r="BR71" s="27" t="s">
        <v>18258</v>
      </c>
      <c r="BS71" s="1193">
        <v>45203</v>
      </c>
      <c r="BT71" s="27"/>
      <c r="BU71" s="27"/>
      <c r="BV71" s="27"/>
      <c r="BW71" s="27"/>
      <c r="BX71" s="27"/>
      <c r="BY71" s="27"/>
      <c r="BZ71" s="27"/>
      <c r="CA71" s="27"/>
      <c r="CB71" s="27"/>
      <c r="CC71" s="27"/>
      <c r="CD71" s="27" t="str">
        <f>VLOOKUP(C71,'CPPM-PR'!F:F,1,0)</f>
        <v>NRP2303314</v>
      </c>
    </row>
    <row r="72" spans="1:82">
      <c r="A72" s="27">
        <v>84462</v>
      </c>
      <c r="B72" s="1192">
        <v>45210.59134259259</v>
      </c>
      <c r="C72" s="27" t="s">
        <v>13784</v>
      </c>
      <c r="D72" s="27" t="s">
        <v>18454</v>
      </c>
      <c r="E72" s="27"/>
      <c r="F72" s="27"/>
      <c r="G72" s="27" t="e">
        <v>#N/A</v>
      </c>
      <c r="H72" s="27" t="e">
        <v>#N/A</v>
      </c>
      <c r="I72" s="27" t="e">
        <v>#N/A</v>
      </c>
      <c r="J72" s="27" t="e">
        <v>#N/A</v>
      </c>
      <c r="K72" s="27"/>
      <c r="L72" s="27" t="s">
        <v>491</v>
      </c>
      <c r="M72" s="27" t="s">
        <v>15786</v>
      </c>
      <c r="N72" s="27" t="s">
        <v>491</v>
      </c>
      <c r="O72" s="27" t="s">
        <v>2609</v>
      </c>
      <c r="P72" s="27"/>
      <c r="Q72" s="27">
        <v>2023</v>
      </c>
      <c r="R72" s="1299">
        <v>45184</v>
      </c>
      <c r="S72" s="1299">
        <v>45249</v>
      </c>
      <c r="T72" s="27"/>
      <c r="U72" s="27"/>
      <c r="V72" s="27" t="s">
        <v>15788</v>
      </c>
      <c r="W72" s="27" t="s">
        <v>16861</v>
      </c>
      <c r="X72" s="27" t="s">
        <v>16862</v>
      </c>
      <c r="Y72" s="27" t="s">
        <v>16863</v>
      </c>
      <c r="Z72" s="27" t="s">
        <v>16864</v>
      </c>
      <c r="AA72" s="27" t="s">
        <v>15862</v>
      </c>
      <c r="AB72" s="27" t="s">
        <v>51</v>
      </c>
      <c r="AC72" s="27" t="s">
        <v>11964</v>
      </c>
      <c r="AD72" s="27" t="s">
        <v>10509</v>
      </c>
      <c r="AE72" s="27" t="s">
        <v>16865</v>
      </c>
      <c r="AF72" s="27" t="s">
        <v>16866</v>
      </c>
      <c r="AG72" s="27" t="s">
        <v>16867</v>
      </c>
      <c r="AH72" s="27" t="s">
        <v>16868</v>
      </c>
      <c r="AI72" s="27" t="s">
        <v>18258</v>
      </c>
      <c r="AJ72" s="27" t="s">
        <v>12821</v>
      </c>
      <c r="AK72" s="27" t="s">
        <v>16869</v>
      </c>
      <c r="AL72" s="27" t="s">
        <v>15852</v>
      </c>
      <c r="AM72" s="27">
        <v>60</v>
      </c>
      <c r="AN72" s="27" t="s">
        <v>15800</v>
      </c>
      <c r="AO72" s="27" t="s">
        <v>16000</v>
      </c>
      <c r="AP72" s="27" t="s">
        <v>16024</v>
      </c>
      <c r="AQ72" s="27"/>
      <c r="AR72" s="27"/>
      <c r="AS72" s="27"/>
      <c r="AT72" s="27"/>
      <c r="AU72" s="27"/>
      <c r="AV72" s="27" t="s">
        <v>16105</v>
      </c>
      <c r="AW72" s="27"/>
      <c r="AX72" s="27"/>
      <c r="AY72" s="27"/>
      <c r="AZ72" s="27"/>
      <c r="BA72" s="27"/>
      <c r="BB72" s="27"/>
      <c r="BC72" s="27">
        <v>1</v>
      </c>
      <c r="BD72" s="27"/>
      <c r="BE72" s="27"/>
      <c r="BF72" s="27"/>
      <c r="BG72" s="27"/>
      <c r="BH72" s="27">
        <v>1</v>
      </c>
      <c r="BI72" s="27"/>
      <c r="BJ72" s="27"/>
      <c r="BK72" s="27" t="s">
        <v>16870</v>
      </c>
      <c r="BL72" s="27" t="s">
        <v>18258</v>
      </c>
      <c r="BM72" s="27">
        <v>64291</v>
      </c>
      <c r="BN72" s="27">
        <v>64291</v>
      </c>
      <c r="BO72" s="27"/>
      <c r="BP72" s="27">
        <v>128582</v>
      </c>
      <c r="BQ72" s="27"/>
      <c r="BR72" s="27" t="s">
        <v>18258</v>
      </c>
      <c r="BS72" s="1193">
        <v>45204</v>
      </c>
      <c r="BT72" s="27"/>
      <c r="BU72" s="27"/>
      <c r="BV72" s="27"/>
      <c r="BW72" s="27"/>
      <c r="BX72" s="27"/>
      <c r="BY72" s="27"/>
      <c r="BZ72" s="27"/>
      <c r="CA72" s="27"/>
      <c r="CB72" s="27"/>
      <c r="CC72" s="27"/>
      <c r="CD72" s="27" t="str">
        <f>VLOOKUP(C72,'CPPM-PR'!F:F,1,0)</f>
        <v>NRP2303330</v>
      </c>
    </row>
    <row r="73" spans="1:82">
      <c r="A73" s="27">
        <v>84508</v>
      </c>
      <c r="B73" s="1192">
        <v>45210.59134259259</v>
      </c>
      <c r="C73" s="27" t="s">
        <v>14080</v>
      </c>
      <c r="D73" s="27" t="s">
        <v>15959</v>
      </c>
      <c r="E73" s="27"/>
      <c r="F73" s="27" t="s">
        <v>15960</v>
      </c>
      <c r="G73" s="27" t="e">
        <v>#N/A</v>
      </c>
      <c r="H73" s="27" t="e">
        <v>#N/A</v>
      </c>
      <c r="I73" s="27" t="e">
        <v>#N/A</v>
      </c>
      <c r="J73" s="27" t="e">
        <v>#N/A</v>
      </c>
      <c r="K73" s="27"/>
      <c r="L73" s="27" t="s">
        <v>491</v>
      </c>
      <c r="M73" s="27" t="s">
        <v>15786</v>
      </c>
      <c r="N73" s="27" t="s">
        <v>515</v>
      </c>
      <c r="O73" s="27" t="s">
        <v>2634</v>
      </c>
      <c r="P73" s="27"/>
      <c r="Q73" s="27">
        <v>2023</v>
      </c>
      <c r="R73" s="1299">
        <v>45222</v>
      </c>
      <c r="S73" s="1299">
        <v>45238</v>
      </c>
      <c r="T73" s="27"/>
      <c r="U73" s="27"/>
      <c r="V73" s="27" t="s">
        <v>15788</v>
      </c>
      <c r="W73" s="27" t="s">
        <v>15962</v>
      </c>
      <c r="X73" s="27"/>
      <c r="Y73" s="27" t="s">
        <v>15963</v>
      </c>
      <c r="Z73" s="27" t="s">
        <v>15964</v>
      </c>
      <c r="AA73" s="27" t="s">
        <v>15812</v>
      </c>
      <c r="AB73" s="27" t="s">
        <v>2749</v>
      </c>
      <c r="AC73" s="27" t="s">
        <v>7590</v>
      </c>
      <c r="AD73" s="27" t="s">
        <v>10509</v>
      </c>
      <c r="AE73" s="27" t="s">
        <v>15813</v>
      </c>
      <c r="AF73" s="27"/>
      <c r="AG73" s="27"/>
      <c r="AH73" s="27" t="s">
        <v>15815</v>
      </c>
      <c r="AI73" s="27" t="s">
        <v>18258</v>
      </c>
      <c r="AJ73" s="27" t="s">
        <v>12821</v>
      </c>
      <c r="AK73" s="27"/>
      <c r="AL73" s="27" t="s">
        <v>15835</v>
      </c>
      <c r="AM73" s="27">
        <v>800</v>
      </c>
      <c r="AN73" s="27" t="s">
        <v>15800</v>
      </c>
      <c r="AO73" s="27" t="s">
        <v>14510</v>
      </c>
      <c r="AP73" s="27"/>
      <c r="AQ73" s="27"/>
      <c r="AR73" s="27"/>
      <c r="AS73" s="27"/>
      <c r="AT73" s="27"/>
      <c r="AU73" s="27"/>
      <c r="AV73" s="27" t="s">
        <v>15819</v>
      </c>
      <c r="AW73" s="27"/>
      <c r="AX73" s="27"/>
      <c r="AY73" s="27"/>
      <c r="AZ73" s="27"/>
      <c r="BA73" s="27"/>
      <c r="BB73" s="27"/>
      <c r="BC73" s="27">
        <v>1</v>
      </c>
      <c r="BD73" s="27">
        <v>1</v>
      </c>
      <c r="BE73" s="27"/>
      <c r="BF73" s="27"/>
      <c r="BG73" s="27"/>
      <c r="BH73" s="27">
        <v>2</v>
      </c>
      <c r="BI73" s="27"/>
      <c r="BJ73" s="27"/>
      <c r="BK73" s="27"/>
      <c r="BL73" s="27" t="s">
        <v>18258</v>
      </c>
      <c r="BM73" s="27">
        <v>4188</v>
      </c>
      <c r="BN73" s="27">
        <v>8376</v>
      </c>
      <c r="BO73" s="27">
        <v>8376</v>
      </c>
      <c r="BP73" s="27">
        <v>37692</v>
      </c>
      <c r="BQ73" s="27"/>
      <c r="BR73" s="27" t="s">
        <v>18258</v>
      </c>
      <c r="BS73" s="1193">
        <v>45208</v>
      </c>
      <c r="BT73" s="27"/>
      <c r="BU73" s="27"/>
      <c r="BV73" s="27"/>
      <c r="BW73" s="27"/>
      <c r="BX73" s="27"/>
      <c r="BY73" s="27"/>
      <c r="BZ73" s="27"/>
      <c r="CA73" s="27"/>
      <c r="CB73" s="27">
        <v>1</v>
      </c>
      <c r="CC73" s="27"/>
      <c r="CD73" s="27" t="str">
        <f>VLOOKUP(C73,'CPPM-PR'!F:F,1,0)</f>
        <v>NRP2303549</v>
      </c>
    </row>
    <row r="74" spans="1:82">
      <c r="A74" s="27">
        <v>84523</v>
      </c>
      <c r="B74" s="1192">
        <v>45210.59134259259</v>
      </c>
      <c r="C74" s="27" t="s">
        <v>14077</v>
      </c>
      <c r="D74" s="27" t="s">
        <v>18204</v>
      </c>
      <c r="E74" s="27"/>
      <c r="F74" s="27"/>
      <c r="G74" s="27" t="e">
        <v>#N/A</v>
      </c>
      <c r="H74" s="27" t="e">
        <v>#N/A</v>
      </c>
      <c r="I74" s="27" t="e">
        <v>#N/A</v>
      </c>
      <c r="J74" s="27" t="e">
        <v>#N/A</v>
      </c>
      <c r="K74" s="27"/>
      <c r="L74" s="27" t="s">
        <v>491</v>
      </c>
      <c r="M74" s="27" t="s">
        <v>15786</v>
      </c>
      <c r="N74" s="27" t="s">
        <v>491</v>
      </c>
      <c r="O74" s="27" t="s">
        <v>2634</v>
      </c>
      <c r="P74" s="27"/>
      <c r="Q74" s="27">
        <v>2023</v>
      </c>
      <c r="R74" s="1299">
        <v>45230</v>
      </c>
      <c r="S74" s="1299">
        <v>45253</v>
      </c>
      <c r="T74" s="27"/>
      <c r="U74" s="27"/>
      <c r="V74" s="27" t="s">
        <v>15788</v>
      </c>
      <c r="W74" s="27" t="s">
        <v>16853</v>
      </c>
      <c r="X74" s="27"/>
      <c r="Y74" s="27" t="s">
        <v>18455</v>
      </c>
      <c r="Z74" s="27" t="s">
        <v>16853</v>
      </c>
      <c r="AA74" s="27" t="s">
        <v>15862</v>
      </c>
      <c r="AB74" s="27" t="s">
        <v>1252</v>
      </c>
      <c r="AC74" s="27" t="s">
        <v>9583</v>
      </c>
      <c r="AD74" s="27" t="s">
        <v>10509</v>
      </c>
      <c r="AE74" s="27" t="s">
        <v>16855</v>
      </c>
      <c r="AF74" s="27" t="s">
        <v>16281</v>
      </c>
      <c r="AG74" s="27" t="s">
        <v>18456</v>
      </c>
      <c r="AH74" s="27" t="s">
        <v>16763</v>
      </c>
      <c r="AI74" s="27" t="s">
        <v>18258</v>
      </c>
      <c r="AJ74" s="27" t="s">
        <v>12821</v>
      </c>
      <c r="AK74" s="27" t="s">
        <v>18457</v>
      </c>
      <c r="AL74" s="27" t="s">
        <v>15817</v>
      </c>
      <c r="AM74" s="27">
        <v>4</v>
      </c>
      <c r="AN74" s="27" t="s">
        <v>15800</v>
      </c>
      <c r="AO74" s="27" t="s">
        <v>16000</v>
      </c>
      <c r="AP74" s="27" t="s">
        <v>16024</v>
      </c>
      <c r="AQ74" s="27"/>
      <c r="AR74" s="27"/>
      <c r="AS74" s="27"/>
      <c r="AT74" s="27"/>
      <c r="AU74" s="27"/>
      <c r="AV74" s="27" t="s">
        <v>16765</v>
      </c>
      <c r="AW74" s="27"/>
      <c r="AX74" s="27"/>
      <c r="AY74" s="27"/>
      <c r="AZ74" s="27"/>
      <c r="BA74" s="27"/>
      <c r="BB74" s="27"/>
      <c r="BC74" s="27">
        <v>1</v>
      </c>
      <c r="BD74" s="27"/>
      <c r="BE74" s="27"/>
      <c r="BF74" s="27"/>
      <c r="BG74" s="27"/>
      <c r="BH74" s="27">
        <v>1</v>
      </c>
      <c r="BI74" s="27"/>
      <c r="BJ74" s="27"/>
      <c r="BK74" s="27"/>
      <c r="BL74" s="27" t="s">
        <v>18258</v>
      </c>
      <c r="BM74" s="27">
        <v>105979</v>
      </c>
      <c r="BN74" s="27">
        <v>45492</v>
      </c>
      <c r="BO74" s="27">
        <v>45492</v>
      </c>
      <c r="BP74" s="27">
        <v>196963</v>
      </c>
      <c r="BQ74" s="27"/>
      <c r="BR74" s="27" t="s">
        <v>18258</v>
      </c>
      <c r="BS74" s="1193">
        <v>45208</v>
      </c>
      <c r="BT74" s="27"/>
      <c r="BU74" s="27"/>
      <c r="BV74" s="27"/>
      <c r="BW74" s="27"/>
      <c r="BX74" s="27"/>
      <c r="BY74" s="27"/>
      <c r="BZ74" s="27"/>
      <c r="CA74" s="27"/>
      <c r="CB74" s="27"/>
      <c r="CC74" s="27"/>
      <c r="CD74" s="27" t="str">
        <f>VLOOKUP(C74,'CPPM-PR'!F:F,1,0)</f>
        <v>NRP2303564</v>
      </c>
    </row>
    <row r="75" spans="1:82">
      <c r="A75" s="27">
        <v>84535</v>
      </c>
      <c r="B75" s="1192">
        <v>45210.59134259259</v>
      </c>
      <c r="C75" s="27" t="s">
        <v>14476</v>
      </c>
      <c r="D75" s="27" t="s">
        <v>14478</v>
      </c>
      <c r="E75" s="27"/>
      <c r="F75" s="27"/>
      <c r="G75" s="27" t="e">
        <v>#N/A</v>
      </c>
      <c r="H75" s="27" t="e">
        <v>#N/A</v>
      </c>
      <c r="I75" s="27" t="e">
        <v>#N/A</v>
      </c>
      <c r="J75" s="27" t="e">
        <v>#N/A</v>
      </c>
      <c r="K75" s="27"/>
      <c r="L75" s="27" t="s">
        <v>491</v>
      </c>
      <c r="M75" s="27" t="s">
        <v>15786</v>
      </c>
      <c r="N75" s="27" t="s">
        <v>491</v>
      </c>
      <c r="O75" s="27" t="s">
        <v>2609</v>
      </c>
      <c r="P75" s="27"/>
      <c r="Q75" s="27">
        <v>2023</v>
      </c>
      <c r="R75" s="1299">
        <v>45230</v>
      </c>
      <c r="S75" s="1299">
        <v>45238</v>
      </c>
      <c r="T75" s="27"/>
      <c r="U75" s="27"/>
      <c r="V75" s="27" t="s">
        <v>15788</v>
      </c>
      <c r="W75" s="27" t="s">
        <v>18458</v>
      </c>
      <c r="X75" s="27"/>
      <c r="Y75" s="27" t="s">
        <v>18459</v>
      </c>
      <c r="Z75" s="27" t="s">
        <v>18460</v>
      </c>
      <c r="AA75" s="27" t="s">
        <v>15793</v>
      </c>
      <c r="AB75" s="27" t="s">
        <v>3189</v>
      </c>
      <c r="AC75" s="27" t="s">
        <v>11895</v>
      </c>
      <c r="AD75" s="27" t="s">
        <v>10509</v>
      </c>
      <c r="AE75" s="27" t="s">
        <v>18461</v>
      </c>
      <c r="AF75" s="27" t="s">
        <v>17418</v>
      </c>
      <c r="AG75" s="27" t="s">
        <v>18462</v>
      </c>
      <c r="AH75" s="27" t="s">
        <v>15864</v>
      </c>
      <c r="AI75" s="27" t="s">
        <v>18258</v>
      </c>
      <c r="AJ75" s="27" t="s">
        <v>12821</v>
      </c>
      <c r="AK75" s="27" t="s">
        <v>18463</v>
      </c>
      <c r="AL75" s="27" t="s">
        <v>16035</v>
      </c>
      <c r="AM75" s="27">
        <v>10</v>
      </c>
      <c r="AN75" s="27" t="s">
        <v>15800</v>
      </c>
      <c r="AO75" s="27" t="s">
        <v>15818</v>
      </c>
      <c r="AP75" s="27" t="s">
        <v>14479</v>
      </c>
      <c r="AQ75" s="27" t="s">
        <v>16257</v>
      </c>
      <c r="AR75" s="27"/>
      <c r="AS75" s="27"/>
      <c r="AT75" s="27"/>
      <c r="AU75" s="27"/>
      <c r="AV75" s="27" t="s">
        <v>15803</v>
      </c>
      <c r="AW75" s="27"/>
      <c r="AX75" s="27"/>
      <c r="AY75" s="27"/>
      <c r="AZ75" s="27"/>
      <c r="BA75" s="27"/>
      <c r="BB75" s="27"/>
      <c r="BC75" s="27">
        <v>1</v>
      </c>
      <c r="BD75" s="27"/>
      <c r="BE75" s="27"/>
      <c r="BF75" s="27"/>
      <c r="BG75" s="27"/>
      <c r="BH75" s="27">
        <v>1</v>
      </c>
      <c r="BI75" s="27"/>
      <c r="BJ75" s="27"/>
      <c r="BK75" s="27"/>
      <c r="BL75" s="27" t="s">
        <v>18258</v>
      </c>
      <c r="BM75" s="27">
        <v>24000</v>
      </c>
      <c r="BN75" s="27">
        <v>24000</v>
      </c>
      <c r="BO75" s="27">
        <v>24000</v>
      </c>
      <c r="BP75" s="27">
        <v>72000</v>
      </c>
      <c r="BQ75" s="27"/>
      <c r="BR75" s="27" t="s">
        <v>18258</v>
      </c>
      <c r="BS75" s="1193">
        <v>45201</v>
      </c>
      <c r="BT75" s="27"/>
      <c r="BU75" s="27"/>
      <c r="BV75" s="27"/>
      <c r="BW75" s="27"/>
      <c r="BX75" s="27"/>
      <c r="BY75" s="27"/>
      <c r="BZ75" s="27"/>
      <c r="CA75" s="27"/>
      <c r="CB75" s="27"/>
      <c r="CC75" s="27"/>
      <c r="CD75" s="27" t="str">
        <f>VLOOKUP(C75,'CPPM-PR'!F:F,1,0)</f>
        <v>NRP2303576</v>
      </c>
    </row>
    <row r="76" spans="1:82">
      <c r="A76" s="27">
        <v>84537</v>
      </c>
      <c r="B76" s="1192">
        <v>45210.59134259259</v>
      </c>
      <c r="C76" s="27" t="s">
        <v>13763</v>
      </c>
      <c r="D76" s="27" t="s">
        <v>13764</v>
      </c>
      <c r="E76" s="27"/>
      <c r="F76" s="27"/>
      <c r="G76" s="27" t="e">
        <v>#N/A</v>
      </c>
      <c r="H76" s="27" t="e">
        <v>#N/A</v>
      </c>
      <c r="I76" s="27" t="e">
        <v>#N/A</v>
      </c>
      <c r="J76" s="27" t="e">
        <v>#N/A</v>
      </c>
      <c r="K76" s="27"/>
      <c r="L76" s="27" t="s">
        <v>491</v>
      </c>
      <c r="M76" s="27" t="s">
        <v>15786</v>
      </c>
      <c r="N76" s="27" t="s">
        <v>491</v>
      </c>
      <c r="O76" s="27" t="s">
        <v>2609</v>
      </c>
      <c r="P76" s="27"/>
      <c r="Q76" s="27">
        <v>2023</v>
      </c>
      <c r="R76" s="1299">
        <v>45203</v>
      </c>
      <c r="S76" s="1299">
        <v>45276</v>
      </c>
      <c r="T76" s="27"/>
      <c r="U76" s="27"/>
      <c r="V76" s="27" t="s">
        <v>15788</v>
      </c>
      <c r="W76" s="27" t="s">
        <v>17089</v>
      </c>
      <c r="X76" s="27"/>
      <c r="Y76" s="1194" t="s">
        <v>17090</v>
      </c>
      <c r="Z76" s="27"/>
      <c r="AA76" s="27" t="s">
        <v>15793</v>
      </c>
      <c r="AB76" s="27" t="s">
        <v>2603</v>
      </c>
      <c r="AC76" s="27" t="s">
        <v>13530</v>
      </c>
      <c r="AD76" s="27" t="s">
        <v>10509</v>
      </c>
      <c r="AE76" s="27" t="s">
        <v>17091</v>
      </c>
      <c r="AF76" s="27" t="s">
        <v>17092</v>
      </c>
      <c r="AG76" s="27" t="s">
        <v>17093</v>
      </c>
      <c r="AH76" s="27" t="s">
        <v>15972</v>
      </c>
      <c r="AI76" s="27" t="s">
        <v>18258</v>
      </c>
      <c r="AJ76" s="27" t="s">
        <v>12821</v>
      </c>
      <c r="AK76" s="27" t="s">
        <v>18464</v>
      </c>
      <c r="AL76" s="27" t="s">
        <v>16035</v>
      </c>
      <c r="AM76" s="27">
        <v>1.5</v>
      </c>
      <c r="AN76" s="27" t="s">
        <v>16355</v>
      </c>
      <c r="AO76" s="27" t="s">
        <v>17095</v>
      </c>
      <c r="AP76" s="27" t="s">
        <v>14479</v>
      </c>
      <c r="AQ76" s="27" t="s">
        <v>16257</v>
      </c>
      <c r="AR76" s="27"/>
      <c r="AS76" s="27"/>
      <c r="AT76" s="27"/>
      <c r="AU76" s="27"/>
      <c r="AV76" s="27" t="s">
        <v>15803</v>
      </c>
      <c r="AW76" s="27"/>
      <c r="AX76" s="27"/>
      <c r="AY76" s="27"/>
      <c r="AZ76" s="27"/>
      <c r="BA76" s="27"/>
      <c r="BB76" s="27"/>
      <c r="BC76" s="27">
        <v>1</v>
      </c>
      <c r="BD76" s="27"/>
      <c r="BE76" s="27"/>
      <c r="BF76" s="27"/>
      <c r="BG76" s="27"/>
      <c r="BH76" s="27">
        <v>1</v>
      </c>
      <c r="BI76" s="27"/>
      <c r="BJ76" s="27"/>
      <c r="BK76" s="27"/>
      <c r="BL76" s="27" t="s">
        <v>18258</v>
      </c>
      <c r="BM76" s="27">
        <v>327613</v>
      </c>
      <c r="BN76" s="27"/>
      <c r="BO76" s="27"/>
      <c r="BP76" s="27">
        <v>327613</v>
      </c>
      <c r="BQ76" s="27"/>
      <c r="BR76" s="27" t="s">
        <v>18258</v>
      </c>
      <c r="BS76" s="1193">
        <v>45201</v>
      </c>
      <c r="BT76" s="27"/>
      <c r="BU76" s="27"/>
      <c r="BV76" s="27"/>
      <c r="BW76" s="27"/>
      <c r="BX76" s="27"/>
      <c r="BY76" s="27"/>
      <c r="BZ76" s="27"/>
      <c r="CA76" s="27"/>
      <c r="CB76" s="27"/>
      <c r="CC76" s="27"/>
      <c r="CD76" s="27" t="str">
        <f>VLOOKUP(C76,'CPPM-PR'!F:F,1,0)</f>
        <v>NRP2303578</v>
      </c>
    </row>
    <row r="77" spans="1:82">
      <c r="A77" s="27">
        <v>84540</v>
      </c>
      <c r="B77" s="1192">
        <v>45210.59134259259</v>
      </c>
      <c r="C77" s="27" t="s">
        <v>13759</v>
      </c>
      <c r="D77" s="27" t="s">
        <v>13761</v>
      </c>
      <c r="E77" s="27" t="s">
        <v>18465</v>
      </c>
      <c r="F77" s="27"/>
      <c r="G77" s="27" t="e">
        <v>#N/A</v>
      </c>
      <c r="H77" s="27" t="e">
        <v>#N/A</v>
      </c>
      <c r="I77" s="27" t="e">
        <v>#N/A</v>
      </c>
      <c r="J77" s="27" t="e">
        <v>#N/A</v>
      </c>
      <c r="K77" s="27"/>
      <c r="L77" s="27" t="s">
        <v>491</v>
      </c>
      <c r="M77" s="27" t="s">
        <v>15786</v>
      </c>
      <c r="N77" s="27" t="s">
        <v>491</v>
      </c>
      <c r="O77" s="27" t="s">
        <v>2634</v>
      </c>
      <c r="P77" s="27" t="s">
        <v>16558</v>
      </c>
      <c r="Q77" s="27">
        <v>2023</v>
      </c>
      <c r="R77" s="1299">
        <v>45245</v>
      </c>
      <c r="S77" s="1299">
        <v>45250</v>
      </c>
      <c r="T77" s="27"/>
      <c r="U77" s="27"/>
      <c r="V77" s="27" t="s">
        <v>15788</v>
      </c>
      <c r="W77" s="27" t="s">
        <v>18465</v>
      </c>
      <c r="X77" s="27" t="s">
        <v>18465</v>
      </c>
      <c r="Y77" s="27" t="s">
        <v>18466</v>
      </c>
      <c r="Z77" s="27"/>
      <c r="AA77" s="27" t="s">
        <v>15812</v>
      </c>
      <c r="AB77" s="27" t="s">
        <v>54</v>
      </c>
      <c r="AC77" s="27" t="s">
        <v>11737</v>
      </c>
      <c r="AD77" s="27" t="s">
        <v>10509</v>
      </c>
      <c r="AE77" s="27" t="s">
        <v>18467</v>
      </c>
      <c r="AF77" s="27" t="s">
        <v>17890</v>
      </c>
      <c r="AG77" s="27"/>
      <c r="AH77" s="27" t="s">
        <v>18468</v>
      </c>
      <c r="AI77" s="27" t="s">
        <v>18258</v>
      </c>
      <c r="AJ77" s="27" t="s">
        <v>13437</v>
      </c>
      <c r="AK77" s="27"/>
      <c r="AL77" s="27" t="s">
        <v>17856</v>
      </c>
      <c r="AM77" s="27">
        <v>30</v>
      </c>
      <c r="AN77" s="27" t="s">
        <v>15800</v>
      </c>
      <c r="AO77" s="27" t="s">
        <v>16036</v>
      </c>
      <c r="AP77" s="27" t="s">
        <v>14466</v>
      </c>
      <c r="AQ77" s="27"/>
      <c r="AR77" s="27"/>
      <c r="AS77" s="27"/>
      <c r="AT77" s="27"/>
      <c r="AU77" s="27"/>
      <c r="AV77" s="27"/>
      <c r="AW77" s="27">
        <v>1</v>
      </c>
      <c r="AX77" s="27"/>
      <c r="AY77" s="27"/>
      <c r="AZ77" s="27"/>
      <c r="BA77" s="27"/>
      <c r="BB77" s="27">
        <v>1</v>
      </c>
      <c r="BC77" s="27"/>
      <c r="BD77" s="27"/>
      <c r="BE77" s="27"/>
      <c r="BF77" s="27"/>
      <c r="BG77" s="27"/>
      <c r="BH77" s="27"/>
      <c r="BI77" s="27"/>
      <c r="BJ77" s="27"/>
      <c r="BK77" s="27"/>
      <c r="BL77" s="27" t="s">
        <v>18258</v>
      </c>
      <c r="BM77" s="27">
        <v>29449</v>
      </c>
      <c r="BN77" s="27"/>
      <c r="BO77" s="27"/>
      <c r="BP77" s="27">
        <v>29449</v>
      </c>
      <c r="BQ77" s="27"/>
      <c r="BR77" s="27" t="s">
        <v>18258</v>
      </c>
      <c r="BS77" s="1193">
        <v>45205</v>
      </c>
      <c r="BT77" s="27"/>
      <c r="BU77" s="27"/>
      <c r="BV77" s="27"/>
      <c r="BW77" s="27"/>
      <c r="BX77" s="27"/>
      <c r="BY77" s="27"/>
      <c r="BZ77" s="27"/>
      <c r="CA77" s="27"/>
      <c r="CB77" s="27"/>
      <c r="CC77" s="27"/>
      <c r="CD77" s="27" t="str">
        <f>VLOOKUP(C77,'CPPM-PR'!F:F,1,0)</f>
        <v>NRP2303581</v>
      </c>
    </row>
    <row r="78" spans="1:82">
      <c r="A78" s="27">
        <v>84541</v>
      </c>
      <c r="B78" s="1192">
        <v>45210.59134259259</v>
      </c>
      <c r="C78" s="27" t="s">
        <v>13756</v>
      </c>
      <c r="D78" s="27" t="s">
        <v>13758</v>
      </c>
      <c r="E78" s="27" t="s">
        <v>18465</v>
      </c>
      <c r="F78" s="27"/>
      <c r="G78" s="27" t="e">
        <v>#N/A</v>
      </c>
      <c r="H78" s="27" t="e">
        <v>#N/A</v>
      </c>
      <c r="I78" s="27" t="e">
        <v>#N/A</v>
      </c>
      <c r="J78" s="27" t="e">
        <v>#N/A</v>
      </c>
      <c r="K78" s="27"/>
      <c r="L78" s="27" t="s">
        <v>491</v>
      </c>
      <c r="M78" s="27" t="s">
        <v>15786</v>
      </c>
      <c r="N78" s="27" t="s">
        <v>491</v>
      </c>
      <c r="O78" s="27" t="s">
        <v>2634</v>
      </c>
      <c r="P78" s="27" t="s">
        <v>16558</v>
      </c>
      <c r="Q78" s="27">
        <v>2023</v>
      </c>
      <c r="R78" s="1299">
        <v>45245</v>
      </c>
      <c r="S78" s="1299">
        <v>45250</v>
      </c>
      <c r="T78" s="27"/>
      <c r="U78" s="27"/>
      <c r="V78" s="27" t="s">
        <v>15788</v>
      </c>
      <c r="W78" s="27" t="s">
        <v>18469</v>
      </c>
      <c r="X78" s="27" t="s">
        <v>18465</v>
      </c>
      <c r="Y78" s="27" t="s">
        <v>18470</v>
      </c>
      <c r="Z78" s="27"/>
      <c r="AA78" s="27" t="s">
        <v>15831</v>
      </c>
      <c r="AB78" s="27" t="s">
        <v>49</v>
      </c>
      <c r="AC78" s="27" t="s">
        <v>6150</v>
      </c>
      <c r="AD78" s="27" t="s">
        <v>10509</v>
      </c>
      <c r="AE78" s="27" t="s">
        <v>18471</v>
      </c>
      <c r="AF78" s="27" t="s">
        <v>17890</v>
      </c>
      <c r="AG78" s="27"/>
      <c r="AH78" s="27" t="s">
        <v>18468</v>
      </c>
      <c r="AI78" s="27" t="s">
        <v>18258</v>
      </c>
      <c r="AJ78" s="27" t="s">
        <v>13437</v>
      </c>
      <c r="AK78" s="27"/>
      <c r="AL78" s="27" t="s">
        <v>17856</v>
      </c>
      <c r="AM78" s="27">
        <v>30</v>
      </c>
      <c r="AN78" s="27" t="s">
        <v>15800</v>
      </c>
      <c r="AO78" s="27" t="s">
        <v>16036</v>
      </c>
      <c r="AP78" s="27" t="s">
        <v>14466</v>
      </c>
      <c r="AQ78" s="27"/>
      <c r="AR78" s="27"/>
      <c r="AS78" s="27"/>
      <c r="AT78" s="27"/>
      <c r="AU78" s="27"/>
      <c r="AV78" s="27"/>
      <c r="AW78" s="27">
        <v>1</v>
      </c>
      <c r="AX78" s="27"/>
      <c r="AY78" s="27"/>
      <c r="AZ78" s="27"/>
      <c r="BA78" s="27"/>
      <c r="BB78" s="27">
        <v>1</v>
      </c>
      <c r="BC78" s="27"/>
      <c r="BD78" s="27"/>
      <c r="BE78" s="27"/>
      <c r="BF78" s="27"/>
      <c r="BG78" s="27"/>
      <c r="BH78" s="27"/>
      <c r="BI78" s="27"/>
      <c r="BJ78" s="27"/>
      <c r="BK78" s="27"/>
      <c r="BL78" s="27" t="s">
        <v>18258</v>
      </c>
      <c r="BM78" s="27">
        <v>37500</v>
      </c>
      <c r="BN78" s="27">
        <v>34498</v>
      </c>
      <c r="BO78" s="27"/>
      <c r="BP78" s="27">
        <v>71998</v>
      </c>
      <c r="BQ78" s="27"/>
      <c r="BR78" s="27" t="s">
        <v>18258</v>
      </c>
      <c r="BS78" s="1193">
        <v>45205</v>
      </c>
      <c r="BT78" s="27"/>
      <c r="BU78" s="27"/>
      <c r="BV78" s="27"/>
      <c r="BW78" s="27"/>
      <c r="BX78" s="27"/>
      <c r="BY78" s="27"/>
      <c r="BZ78" s="27"/>
      <c r="CA78" s="27"/>
      <c r="CB78" s="27"/>
      <c r="CC78" s="27"/>
      <c r="CD78" s="27" t="str">
        <f>VLOOKUP(C78,'CPPM-PR'!F:F,1,0)</f>
        <v>NRP2303582</v>
      </c>
    </row>
    <row r="79" spans="1:82">
      <c r="A79" s="27">
        <v>84546</v>
      </c>
      <c r="B79" s="1192">
        <v>45210.59134259259</v>
      </c>
      <c r="C79" s="27" t="s">
        <v>13752</v>
      </c>
      <c r="D79" s="27" t="s">
        <v>13755</v>
      </c>
      <c r="E79" s="27"/>
      <c r="F79" s="27"/>
      <c r="G79" s="27" t="e">
        <v>#N/A</v>
      </c>
      <c r="H79" s="27" t="e">
        <v>#N/A</v>
      </c>
      <c r="I79" s="27" t="e">
        <v>#N/A</v>
      </c>
      <c r="J79" s="27" t="e">
        <v>#N/A</v>
      </c>
      <c r="K79" s="27"/>
      <c r="L79" s="27" t="s">
        <v>491</v>
      </c>
      <c r="M79" s="27" t="s">
        <v>15786</v>
      </c>
      <c r="N79" s="27" t="s">
        <v>491</v>
      </c>
      <c r="O79" s="27" t="s">
        <v>2609</v>
      </c>
      <c r="P79" s="27"/>
      <c r="Q79" s="27">
        <v>2023</v>
      </c>
      <c r="R79" s="1299">
        <v>45214</v>
      </c>
      <c r="S79" s="1299">
        <v>45238</v>
      </c>
      <c r="T79" s="27"/>
      <c r="U79" s="27"/>
      <c r="V79" s="27" t="s">
        <v>15788</v>
      </c>
      <c r="W79" s="27" t="s">
        <v>18472</v>
      </c>
      <c r="X79" s="27"/>
      <c r="Y79" s="27" t="s">
        <v>18473</v>
      </c>
      <c r="Z79" s="27" t="s">
        <v>18474</v>
      </c>
      <c r="AA79" s="27" t="s">
        <v>15812</v>
      </c>
      <c r="AB79" s="27" t="s">
        <v>54</v>
      </c>
      <c r="AC79" s="27" t="s">
        <v>6448</v>
      </c>
      <c r="AD79" s="27" t="s">
        <v>10509</v>
      </c>
      <c r="AE79" s="27" t="s">
        <v>18475</v>
      </c>
      <c r="AF79" s="27" t="s">
        <v>18476</v>
      </c>
      <c r="AG79" s="27" t="s">
        <v>18477</v>
      </c>
      <c r="AH79" s="27" t="s">
        <v>18475</v>
      </c>
      <c r="AI79" s="27" t="s">
        <v>18258</v>
      </c>
      <c r="AJ79" s="27" t="s">
        <v>13754</v>
      </c>
      <c r="AK79" s="27" t="s">
        <v>18478</v>
      </c>
      <c r="AL79" s="27" t="s">
        <v>15817</v>
      </c>
      <c r="AM79" s="27">
        <v>4</v>
      </c>
      <c r="AN79" s="27" t="s">
        <v>15800</v>
      </c>
      <c r="AO79" s="27" t="s">
        <v>15818</v>
      </c>
      <c r="AP79" s="27" t="s">
        <v>14466</v>
      </c>
      <c r="AQ79" s="27"/>
      <c r="AR79" s="27"/>
      <c r="AS79" s="27"/>
      <c r="AT79" s="27"/>
      <c r="AU79" s="27"/>
      <c r="AV79" s="27"/>
      <c r="AW79" s="27"/>
      <c r="AX79" s="27"/>
      <c r="AY79" s="27"/>
      <c r="AZ79" s="27"/>
      <c r="BA79" s="27"/>
      <c r="BB79" s="27"/>
      <c r="BC79" s="27">
        <v>1</v>
      </c>
      <c r="BD79" s="27"/>
      <c r="BE79" s="27"/>
      <c r="BF79" s="27"/>
      <c r="BG79" s="27"/>
      <c r="BH79" s="27">
        <v>1</v>
      </c>
      <c r="BI79" s="27"/>
      <c r="BJ79" s="27"/>
      <c r="BK79" s="27"/>
      <c r="BL79" s="27" t="s">
        <v>18258</v>
      </c>
      <c r="BM79" s="27">
        <v>50000</v>
      </c>
      <c r="BN79" s="27">
        <v>50000</v>
      </c>
      <c r="BO79" s="27"/>
      <c r="BP79" s="27">
        <v>100000</v>
      </c>
      <c r="BQ79" s="27"/>
      <c r="BR79" s="27" t="s">
        <v>18258</v>
      </c>
      <c r="BS79" s="1193">
        <v>45201</v>
      </c>
      <c r="BT79" s="27"/>
      <c r="BU79" s="27"/>
      <c r="BV79" s="27"/>
      <c r="BW79" s="27"/>
      <c r="BX79" s="27"/>
      <c r="BY79" s="27"/>
      <c r="BZ79" s="27"/>
      <c r="CA79" s="27"/>
      <c r="CB79" s="27">
        <v>1</v>
      </c>
      <c r="CC79" s="27"/>
      <c r="CD79" s="27" t="str">
        <f>VLOOKUP(C79,'CPPM-PR'!F:F,1,0)</f>
        <v>NRP2303587</v>
      </c>
    </row>
    <row r="80" spans="1:82">
      <c r="A80" s="27">
        <v>84637</v>
      </c>
      <c r="B80" s="1192">
        <v>45210.59134259259</v>
      </c>
      <c r="C80" s="27" t="s">
        <v>14083</v>
      </c>
      <c r="D80" s="27" t="s">
        <v>18479</v>
      </c>
      <c r="E80" s="27"/>
      <c r="F80" s="27" t="s">
        <v>18480</v>
      </c>
      <c r="G80" s="27" t="e">
        <v>#N/A</v>
      </c>
      <c r="H80" s="27" t="e">
        <v>#N/A</v>
      </c>
      <c r="I80" s="27" t="e">
        <v>#N/A</v>
      </c>
      <c r="J80" s="27" t="e">
        <v>#N/A</v>
      </c>
      <c r="K80" s="27"/>
      <c r="L80" s="27" t="s">
        <v>491</v>
      </c>
      <c r="M80" s="27" t="s">
        <v>15786</v>
      </c>
      <c r="N80" s="27" t="s">
        <v>515</v>
      </c>
      <c r="O80" s="27" t="s">
        <v>2609</v>
      </c>
      <c r="P80" s="27" t="s">
        <v>18481</v>
      </c>
      <c r="Q80" s="27">
        <v>2023</v>
      </c>
      <c r="R80" s="1299">
        <v>45194</v>
      </c>
      <c r="S80" s="1299">
        <v>45238</v>
      </c>
      <c r="T80" s="27"/>
      <c r="U80" s="27"/>
      <c r="V80" s="27" t="s">
        <v>15788</v>
      </c>
      <c r="W80" s="27" t="s">
        <v>18482</v>
      </c>
      <c r="X80" s="27"/>
      <c r="Y80" s="27" t="s">
        <v>18483</v>
      </c>
      <c r="Z80" s="27"/>
      <c r="AA80" s="27" t="s">
        <v>15862</v>
      </c>
      <c r="AB80" s="27" t="s">
        <v>908</v>
      </c>
      <c r="AC80" s="27" t="s">
        <v>7705</v>
      </c>
      <c r="AD80" s="27" t="s">
        <v>10509</v>
      </c>
      <c r="AE80" s="27" t="s">
        <v>18484</v>
      </c>
      <c r="AF80" s="27" t="s">
        <v>18485</v>
      </c>
      <c r="AG80" s="27" t="s">
        <v>18486</v>
      </c>
      <c r="AH80" s="27" t="s">
        <v>16929</v>
      </c>
      <c r="AI80" s="27" t="s">
        <v>18258</v>
      </c>
      <c r="AJ80" s="27" t="s">
        <v>12821</v>
      </c>
      <c r="AK80" s="27"/>
      <c r="AL80" s="27" t="s">
        <v>16059</v>
      </c>
      <c r="AM80" s="27">
        <v>1</v>
      </c>
      <c r="AN80" s="27" t="s">
        <v>15800</v>
      </c>
      <c r="AO80" s="27" t="s">
        <v>14510</v>
      </c>
      <c r="AP80" s="27" t="s">
        <v>16024</v>
      </c>
      <c r="AQ80" s="27"/>
      <c r="AR80" s="27"/>
      <c r="AS80" s="27"/>
      <c r="AT80" s="27"/>
      <c r="AU80" s="27"/>
      <c r="AV80" s="27" t="s">
        <v>15803</v>
      </c>
      <c r="AW80" s="27"/>
      <c r="AX80" s="27"/>
      <c r="AY80" s="27"/>
      <c r="AZ80" s="27"/>
      <c r="BA80" s="27"/>
      <c r="BB80" s="27"/>
      <c r="BC80" s="27">
        <v>1</v>
      </c>
      <c r="BD80" s="27"/>
      <c r="BE80" s="27"/>
      <c r="BF80" s="27"/>
      <c r="BG80" s="27"/>
      <c r="BH80" s="27">
        <v>1</v>
      </c>
      <c r="BI80" s="27"/>
      <c r="BJ80" s="27"/>
      <c r="BK80" s="27"/>
      <c r="BL80" s="27" t="s">
        <v>18258</v>
      </c>
      <c r="BM80" s="27">
        <v>6965</v>
      </c>
      <c r="BN80" s="27">
        <v>6965</v>
      </c>
      <c r="BO80" s="27">
        <v>6965</v>
      </c>
      <c r="BP80" s="27">
        <v>34825</v>
      </c>
      <c r="BQ80" s="27"/>
      <c r="BR80" s="27" t="s">
        <v>18258</v>
      </c>
      <c r="BS80" s="1193">
        <v>45208</v>
      </c>
      <c r="BT80" s="27"/>
      <c r="BU80" s="27"/>
      <c r="BV80" s="27"/>
      <c r="BW80" s="27"/>
      <c r="BX80" s="27"/>
      <c r="BY80" s="27"/>
      <c r="BZ80" s="27"/>
      <c r="CA80" s="27"/>
      <c r="CB80" s="27"/>
      <c r="CC80" s="27"/>
      <c r="CD80" s="27" t="str">
        <f>VLOOKUP(C80,'CPPM-PR'!F:F,1,0)</f>
        <v>NRP2303506</v>
      </c>
    </row>
    <row r="81" spans="1:82">
      <c r="A81" s="27">
        <v>84653</v>
      </c>
      <c r="B81" s="1192">
        <v>45210.59134259259</v>
      </c>
      <c r="C81" s="27" t="s">
        <v>13776</v>
      </c>
      <c r="D81" s="27" t="s">
        <v>13778</v>
      </c>
      <c r="E81" s="27"/>
      <c r="F81" s="27"/>
      <c r="G81" s="27" t="e">
        <v>#N/A</v>
      </c>
      <c r="H81" s="27" t="e">
        <v>#N/A</v>
      </c>
      <c r="I81" s="27" t="e">
        <v>#N/A</v>
      </c>
      <c r="J81" s="27" t="e">
        <v>#N/A</v>
      </c>
      <c r="K81" s="27"/>
      <c r="L81" s="27" t="s">
        <v>491</v>
      </c>
      <c r="M81" s="27" t="s">
        <v>15786</v>
      </c>
      <c r="N81" s="27" t="s">
        <v>491</v>
      </c>
      <c r="O81" s="27" t="s">
        <v>2634</v>
      </c>
      <c r="P81" s="27" t="s">
        <v>16558</v>
      </c>
      <c r="Q81" s="27">
        <v>2023</v>
      </c>
      <c r="R81" s="1299">
        <v>45207</v>
      </c>
      <c r="S81" s="1299">
        <v>45250</v>
      </c>
      <c r="T81" s="27"/>
      <c r="U81" s="27"/>
      <c r="V81" s="27" t="s">
        <v>15788</v>
      </c>
      <c r="W81" s="27" t="s">
        <v>18487</v>
      </c>
      <c r="X81" s="27"/>
      <c r="Y81" s="27" t="s">
        <v>18488</v>
      </c>
      <c r="Z81" s="27"/>
      <c r="AA81" s="27" t="s">
        <v>15943</v>
      </c>
      <c r="AB81" s="27" t="s">
        <v>1104</v>
      </c>
      <c r="AC81" s="27" t="s">
        <v>13207</v>
      </c>
      <c r="AD81" s="27" t="s">
        <v>10509</v>
      </c>
      <c r="AE81" s="27" t="s">
        <v>18471</v>
      </c>
      <c r="AF81" s="27" t="s">
        <v>17890</v>
      </c>
      <c r="AG81" s="27"/>
      <c r="AH81" s="27" t="s">
        <v>18270</v>
      </c>
      <c r="AI81" s="27" t="s">
        <v>18258</v>
      </c>
      <c r="AJ81" s="27" t="s">
        <v>13437</v>
      </c>
      <c r="AK81" s="27"/>
      <c r="AL81" s="27" t="s">
        <v>17856</v>
      </c>
      <c r="AM81" s="27">
        <v>4</v>
      </c>
      <c r="AN81" s="27" t="s">
        <v>15800</v>
      </c>
      <c r="AO81" s="27" t="s">
        <v>15818</v>
      </c>
      <c r="AP81" s="27" t="s">
        <v>14466</v>
      </c>
      <c r="AQ81" s="27"/>
      <c r="AR81" s="27"/>
      <c r="AS81" s="27"/>
      <c r="AT81" s="27"/>
      <c r="AU81" s="27"/>
      <c r="AV81" s="27"/>
      <c r="AW81" s="27"/>
      <c r="AX81" s="27"/>
      <c r="AY81" s="27"/>
      <c r="AZ81" s="27"/>
      <c r="BA81" s="27"/>
      <c r="BB81" s="27"/>
      <c r="BC81" s="27">
        <v>1</v>
      </c>
      <c r="BD81" s="27"/>
      <c r="BE81" s="27"/>
      <c r="BF81" s="27"/>
      <c r="BG81" s="27"/>
      <c r="BH81" s="27">
        <v>1</v>
      </c>
      <c r="BI81" s="27"/>
      <c r="BJ81" s="27"/>
      <c r="BK81" s="27"/>
      <c r="BL81" s="27" t="s">
        <v>18258</v>
      </c>
      <c r="BM81" s="27">
        <v>16906</v>
      </c>
      <c r="BN81" s="27"/>
      <c r="BO81" s="27"/>
      <c r="BP81" s="27">
        <v>16906</v>
      </c>
      <c r="BQ81" s="27"/>
      <c r="BR81" s="27" t="s">
        <v>18258</v>
      </c>
      <c r="BS81" s="1193">
        <v>45205</v>
      </c>
      <c r="BT81" s="27"/>
      <c r="BU81" s="27"/>
      <c r="BV81" s="27"/>
      <c r="BW81" s="27"/>
      <c r="BX81" s="27"/>
      <c r="BY81" s="27"/>
      <c r="BZ81" s="27"/>
      <c r="CA81" s="27"/>
      <c r="CB81" s="27"/>
      <c r="CC81" s="27"/>
      <c r="CD81" s="27" t="str">
        <f>VLOOKUP(C81,'CPPM-PR'!F:F,1,0)</f>
        <v>NRP2303522</v>
      </c>
    </row>
    <row r="82" spans="1:82">
      <c r="A82" s="27">
        <v>84673</v>
      </c>
      <c r="B82" s="1192">
        <v>45210.59134259259</v>
      </c>
      <c r="C82" s="27" t="s">
        <v>13773</v>
      </c>
      <c r="D82" s="27" t="s">
        <v>13774</v>
      </c>
      <c r="E82" s="27"/>
      <c r="F82" s="27"/>
      <c r="G82" s="27" t="e">
        <v>#N/A</v>
      </c>
      <c r="H82" s="27" t="e">
        <v>#N/A</v>
      </c>
      <c r="I82" s="27" t="e">
        <v>#N/A</v>
      </c>
      <c r="J82" s="27" t="e">
        <v>#N/A</v>
      </c>
      <c r="K82" s="27"/>
      <c r="L82" s="27" t="s">
        <v>491</v>
      </c>
      <c r="M82" s="27" t="s">
        <v>15786</v>
      </c>
      <c r="N82" s="27" t="s">
        <v>515</v>
      </c>
      <c r="O82" s="27" t="s">
        <v>2634</v>
      </c>
      <c r="P82" s="27"/>
      <c r="Q82" s="27">
        <v>2023</v>
      </c>
      <c r="R82" s="1299">
        <v>45200</v>
      </c>
      <c r="S82" s="1299">
        <v>45218</v>
      </c>
      <c r="T82" s="27"/>
      <c r="U82" s="27"/>
      <c r="V82" s="27" t="s">
        <v>15788</v>
      </c>
      <c r="W82" s="27" t="s">
        <v>17016</v>
      </c>
      <c r="X82" s="27"/>
      <c r="Y82" s="27" t="s">
        <v>17017</v>
      </c>
      <c r="Z82" s="27"/>
      <c r="AA82" s="27" t="s">
        <v>15793</v>
      </c>
      <c r="AB82" s="27" t="s">
        <v>52</v>
      </c>
      <c r="AC82" s="27" t="s">
        <v>6238</v>
      </c>
      <c r="AD82" s="27" t="s">
        <v>10509</v>
      </c>
      <c r="AE82" s="27" t="s">
        <v>17018</v>
      </c>
      <c r="AF82" s="27"/>
      <c r="AG82" s="27"/>
      <c r="AH82" s="27" t="s">
        <v>17019</v>
      </c>
      <c r="AI82" s="27" t="s">
        <v>18258</v>
      </c>
      <c r="AJ82" s="27" t="s">
        <v>12821</v>
      </c>
      <c r="AK82" s="27" t="s">
        <v>17020</v>
      </c>
      <c r="AL82" s="27" t="s">
        <v>17021</v>
      </c>
      <c r="AM82" s="27"/>
      <c r="AN82" s="27"/>
      <c r="AO82" s="27" t="s">
        <v>14510</v>
      </c>
      <c r="AP82" s="27"/>
      <c r="AQ82" s="27"/>
      <c r="AR82" s="27"/>
      <c r="AS82" s="27"/>
      <c r="AT82" s="27"/>
      <c r="AU82" s="27"/>
      <c r="AV82" s="27" t="s">
        <v>15803</v>
      </c>
      <c r="AW82" s="27"/>
      <c r="AX82" s="27"/>
      <c r="AY82" s="27"/>
      <c r="AZ82" s="27"/>
      <c r="BA82" s="27"/>
      <c r="BB82" s="27"/>
      <c r="BC82" s="27">
        <v>1</v>
      </c>
      <c r="BD82" s="27"/>
      <c r="BE82" s="27"/>
      <c r="BF82" s="27"/>
      <c r="BG82" s="27"/>
      <c r="BH82" s="27">
        <v>1</v>
      </c>
      <c r="BI82" s="27"/>
      <c r="BJ82" s="27"/>
      <c r="BK82" s="27"/>
      <c r="BL82" s="27" t="s">
        <v>18258</v>
      </c>
      <c r="BM82" s="27">
        <v>540</v>
      </c>
      <c r="BN82" s="27">
        <v>540</v>
      </c>
      <c r="BO82" s="27">
        <v>540</v>
      </c>
      <c r="BP82" s="27">
        <v>1620</v>
      </c>
      <c r="BQ82" s="27"/>
      <c r="BR82" s="27" t="s">
        <v>18258</v>
      </c>
      <c r="BS82" s="1193">
        <v>45202</v>
      </c>
      <c r="BT82" s="27"/>
      <c r="BU82" s="27"/>
      <c r="BV82" s="27"/>
      <c r="BW82" s="27"/>
      <c r="BX82" s="27"/>
      <c r="BY82" s="27"/>
      <c r="BZ82" s="27"/>
      <c r="CA82" s="27"/>
      <c r="CB82" s="27"/>
      <c r="CC82" s="27"/>
      <c r="CD82" s="27" t="str">
        <f>VLOOKUP(C82,'CPPM-PR'!F:F,1,0)</f>
        <v>NRP2303542</v>
      </c>
    </row>
    <row r="83" spans="1:82">
      <c r="A83" s="27">
        <v>84678</v>
      </c>
      <c r="B83" s="1192">
        <v>45210.59134259259</v>
      </c>
      <c r="C83" s="27" t="s">
        <v>13484</v>
      </c>
      <c r="D83" s="27" t="s">
        <v>13486</v>
      </c>
      <c r="E83" s="27"/>
      <c r="F83" s="27"/>
      <c r="G83" s="27" t="e">
        <v>#N/A</v>
      </c>
      <c r="H83" s="27" t="e">
        <v>#N/A</v>
      </c>
      <c r="I83" s="27" t="e">
        <v>#N/A</v>
      </c>
      <c r="J83" s="27" t="e">
        <v>#N/A</v>
      </c>
      <c r="K83" s="27"/>
      <c r="L83" s="27" t="s">
        <v>491</v>
      </c>
      <c r="M83" s="27" t="s">
        <v>15786</v>
      </c>
      <c r="N83" s="27" t="s">
        <v>491</v>
      </c>
      <c r="O83" s="27" t="s">
        <v>2634</v>
      </c>
      <c r="P83" s="27"/>
      <c r="Q83" s="27">
        <v>2023</v>
      </c>
      <c r="R83" s="1299">
        <v>45214</v>
      </c>
      <c r="S83" s="1299">
        <v>45250</v>
      </c>
      <c r="T83" s="27"/>
      <c r="U83" s="27"/>
      <c r="V83" s="27" t="s">
        <v>15788</v>
      </c>
      <c r="W83" s="27" t="s">
        <v>17376</v>
      </c>
      <c r="X83" s="27"/>
      <c r="Y83" s="27" t="s">
        <v>18489</v>
      </c>
      <c r="Z83" s="27" t="s">
        <v>17378</v>
      </c>
      <c r="AA83" s="27" t="s">
        <v>15997</v>
      </c>
      <c r="AB83" s="27" t="s">
        <v>1492</v>
      </c>
      <c r="AC83" s="27" t="s">
        <v>13488</v>
      </c>
      <c r="AD83" s="27" t="s">
        <v>10509</v>
      </c>
      <c r="AE83" s="27" t="s">
        <v>17379</v>
      </c>
      <c r="AF83" s="27" t="s">
        <v>16020</v>
      </c>
      <c r="AG83" s="27" t="s">
        <v>16021</v>
      </c>
      <c r="AH83" s="27" t="s">
        <v>18490</v>
      </c>
      <c r="AI83" s="27" t="s">
        <v>18258</v>
      </c>
      <c r="AJ83" s="27" t="s">
        <v>12821</v>
      </c>
      <c r="AK83" s="27" t="s">
        <v>17381</v>
      </c>
      <c r="AL83" s="27" t="s">
        <v>16035</v>
      </c>
      <c r="AM83" s="27">
        <v>200</v>
      </c>
      <c r="AN83" s="27" t="s">
        <v>15800</v>
      </c>
      <c r="AO83" s="27" t="s">
        <v>15818</v>
      </c>
      <c r="AP83" s="27" t="s">
        <v>14479</v>
      </c>
      <c r="AQ83" s="27"/>
      <c r="AR83" s="27"/>
      <c r="AS83" s="27"/>
      <c r="AT83" s="27"/>
      <c r="AU83" s="27"/>
      <c r="AV83" s="27" t="s">
        <v>16310</v>
      </c>
      <c r="AW83" s="27"/>
      <c r="AX83" s="27"/>
      <c r="AY83" s="27"/>
      <c r="AZ83" s="27"/>
      <c r="BA83" s="27"/>
      <c r="BB83" s="27"/>
      <c r="BC83" s="27">
        <v>1</v>
      </c>
      <c r="BD83" s="27"/>
      <c r="BE83" s="27"/>
      <c r="BF83" s="27"/>
      <c r="BG83" s="27"/>
      <c r="BH83" s="27">
        <v>1</v>
      </c>
      <c r="BI83" s="27"/>
      <c r="BJ83" s="27"/>
      <c r="BK83" s="27"/>
      <c r="BL83" s="27" t="s">
        <v>18258</v>
      </c>
      <c r="BM83" s="27">
        <v>95756</v>
      </c>
      <c r="BN83" s="27">
        <v>86456</v>
      </c>
      <c r="BO83" s="27">
        <v>86456</v>
      </c>
      <c r="BP83" s="27">
        <v>441580</v>
      </c>
      <c r="BQ83" s="27"/>
      <c r="BR83" s="27" t="s">
        <v>18258</v>
      </c>
      <c r="BS83" s="1193">
        <v>45205</v>
      </c>
      <c r="BT83" s="27"/>
      <c r="BU83" s="27"/>
      <c r="BV83" s="27"/>
      <c r="BW83" s="27"/>
      <c r="BX83" s="27"/>
      <c r="BY83" s="27"/>
      <c r="BZ83" s="27"/>
      <c r="CA83" s="27"/>
      <c r="CB83" s="27"/>
      <c r="CC83" s="27"/>
      <c r="CD83" s="27" t="str">
        <f>VLOOKUP(C83,'CPPM-PR'!F:F,1,0)</f>
        <v>NRP2303715</v>
      </c>
    </row>
    <row r="84" spans="1:82">
      <c r="A84" s="27">
        <v>84696</v>
      </c>
      <c r="B84" s="1192">
        <v>45210.59134259259</v>
      </c>
      <c r="C84" s="27" t="s">
        <v>14480</v>
      </c>
      <c r="D84" s="27" t="s">
        <v>14482</v>
      </c>
      <c r="E84" s="27"/>
      <c r="F84" s="27"/>
      <c r="G84" s="27" t="e">
        <v>#N/A</v>
      </c>
      <c r="H84" s="27" t="e">
        <v>#N/A</v>
      </c>
      <c r="I84" s="27" t="e">
        <v>#N/A</v>
      </c>
      <c r="J84" s="27" t="e">
        <v>#N/A</v>
      </c>
      <c r="K84" s="27"/>
      <c r="L84" s="27" t="s">
        <v>491</v>
      </c>
      <c r="M84" s="27" t="s">
        <v>15786</v>
      </c>
      <c r="N84" s="27" t="s">
        <v>491</v>
      </c>
      <c r="O84" s="27" t="s">
        <v>2634</v>
      </c>
      <c r="P84" s="27"/>
      <c r="Q84" s="27">
        <v>2023</v>
      </c>
      <c r="R84" s="1299">
        <v>45230</v>
      </c>
      <c r="S84" s="1299">
        <v>45254</v>
      </c>
      <c r="T84" s="27"/>
      <c r="U84" s="27"/>
      <c r="V84" s="27" t="s">
        <v>15788</v>
      </c>
      <c r="W84" s="27" t="s">
        <v>18491</v>
      </c>
      <c r="X84" s="27"/>
      <c r="Y84" s="27" t="s">
        <v>18492</v>
      </c>
      <c r="Z84" s="27" t="s">
        <v>18493</v>
      </c>
      <c r="AA84" s="27" t="s">
        <v>15862</v>
      </c>
      <c r="AB84" s="27" t="s">
        <v>51</v>
      </c>
      <c r="AC84" s="27" t="s">
        <v>9904</v>
      </c>
      <c r="AD84" s="27" t="s">
        <v>10509</v>
      </c>
      <c r="AE84" s="27" t="s">
        <v>18494</v>
      </c>
      <c r="AF84" s="27" t="s">
        <v>16761</v>
      </c>
      <c r="AG84" s="27">
        <v>105615859</v>
      </c>
      <c r="AH84" s="27" t="s">
        <v>16193</v>
      </c>
      <c r="AI84" s="27" t="s">
        <v>18258</v>
      </c>
      <c r="AJ84" s="27" t="s">
        <v>12821</v>
      </c>
      <c r="AK84" s="27" t="s">
        <v>18495</v>
      </c>
      <c r="AL84" s="27" t="s">
        <v>15817</v>
      </c>
      <c r="AM84" s="27">
        <v>4</v>
      </c>
      <c r="AN84" s="27" t="s">
        <v>15800</v>
      </c>
      <c r="AO84" s="27" t="s">
        <v>15818</v>
      </c>
      <c r="AP84" s="27" t="s">
        <v>14466</v>
      </c>
      <c r="AQ84" s="27"/>
      <c r="AR84" s="27"/>
      <c r="AS84" s="27"/>
      <c r="AT84" s="27"/>
      <c r="AU84" s="27"/>
      <c r="AV84" s="27" t="s">
        <v>16196</v>
      </c>
      <c r="AW84" s="27"/>
      <c r="AX84" s="27"/>
      <c r="AY84" s="27"/>
      <c r="AZ84" s="27"/>
      <c r="BA84" s="27"/>
      <c r="BB84" s="27"/>
      <c r="BC84" s="27">
        <v>1</v>
      </c>
      <c r="BD84" s="27"/>
      <c r="BE84" s="27"/>
      <c r="BF84" s="27"/>
      <c r="BG84" s="27"/>
      <c r="BH84" s="27">
        <v>1</v>
      </c>
      <c r="BI84" s="27"/>
      <c r="BJ84" s="27"/>
      <c r="BK84" s="27"/>
      <c r="BL84" s="27" t="s">
        <v>18258</v>
      </c>
      <c r="BM84" s="27">
        <v>12500</v>
      </c>
      <c r="BN84" s="27">
        <v>9000</v>
      </c>
      <c r="BO84" s="27">
        <v>9000</v>
      </c>
      <c r="BP84" s="27">
        <v>30500</v>
      </c>
      <c r="BQ84" s="27"/>
      <c r="BR84" s="27" t="s">
        <v>18258</v>
      </c>
      <c r="BS84" s="1193">
        <v>45209</v>
      </c>
      <c r="BT84" s="27"/>
      <c r="BU84" s="27"/>
      <c r="BV84" s="27"/>
      <c r="BW84" s="27"/>
      <c r="BX84" s="27"/>
      <c r="BY84" s="27"/>
      <c r="BZ84" s="27"/>
      <c r="CA84" s="27"/>
      <c r="CB84" s="27">
        <v>1</v>
      </c>
      <c r="CC84" s="27"/>
      <c r="CD84" s="27" t="str">
        <f>VLOOKUP(C84,'CPPM-PR'!F:F,1,0)</f>
        <v>NRP2303733</v>
      </c>
    </row>
    <row r="85" spans="1:82">
      <c r="A85" s="27">
        <v>84697</v>
      </c>
      <c r="B85" s="1192">
        <v>45210.59134259259</v>
      </c>
      <c r="C85" s="27" t="s">
        <v>14483</v>
      </c>
      <c r="D85" s="27" t="s">
        <v>14484</v>
      </c>
      <c r="E85" s="27"/>
      <c r="F85" s="27"/>
      <c r="G85" s="27" t="e">
        <v>#N/A</v>
      </c>
      <c r="H85" s="27" t="e">
        <v>#N/A</v>
      </c>
      <c r="I85" s="27" t="e">
        <v>#N/A</v>
      </c>
      <c r="J85" s="27" t="e">
        <v>#N/A</v>
      </c>
      <c r="K85" s="27"/>
      <c r="L85" s="27" t="s">
        <v>491</v>
      </c>
      <c r="M85" s="27" t="s">
        <v>15786</v>
      </c>
      <c r="N85" s="27" t="s">
        <v>491</v>
      </c>
      <c r="O85" s="27" t="s">
        <v>2634</v>
      </c>
      <c r="P85" s="27"/>
      <c r="Q85" s="27">
        <v>2023</v>
      </c>
      <c r="R85" s="1299">
        <v>45214</v>
      </c>
      <c r="S85" s="1299">
        <v>45254</v>
      </c>
      <c r="T85" s="27"/>
      <c r="U85" s="27"/>
      <c r="V85" s="27" t="s">
        <v>15788</v>
      </c>
      <c r="W85" s="27" t="s">
        <v>17376</v>
      </c>
      <c r="X85" s="27"/>
      <c r="Y85" s="27" t="s">
        <v>18489</v>
      </c>
      <c r="Z85" s="27" t="s">
        <v>17378</v>
      </c>
      <c r="AA85" s="27" t="s">
        <v>15997</v>
      </c>
      <c r="AB85" s="27" t="s">
        <v>1492</v>
      </c>
      <c r="AC85" s="27" t="s">
        <v>13488</v>
      </c>
      <c r="AD85" s="27" t="s">
        <v>10509</v>
      </c>
      <c r="AE85" s="27" t="s">
        <v>17379</v>
      </c>
      <c r="AF85" s="27" t="s">
        <v>16020</v>
      </c>
      <c r="AG85" s="27" t="s">
        <v>16021</v>
      </c>
      <c r="AH85" s="27" t="s">
        <v>18490</v>
      </c>
      <c r="AI85" s="27" t="s">
        <v>18258</v>
      </c>
      <c r="AJ85" s="27" t="s">
        <v>12821</v>
      </c>
      <c r="AK85" s="27" t="s">
        <v>18496</v>
      </c>
      <c r="AL85" s="27" t="s">
        <v>15817</v>
      </c>
      <c r="AM85" s="27">
        <v>4</v>
      </c>
      <c r="AN85" s="27" t="s">
        <v>15800</v>
      </c>
      <c r="AO85" s="27" t="s">
        <v>15818</v>
      </c>
      <c r="AP85" s="27" t="s">
        <v>14466</v>
      </c>
      <c r="AQ85" s="27"/>
      <c r="AR85" s="27"/>
      <c r="AS85" s="27"/>
      <c r="AT85" s="27"/>
      <c r="AU85" s="27"/>
      <c r="AV85" s="27" t="s">
        <v>16310</v>
      </c>
      <c r="AW85" s="27"/>
      <c r="AX85" s="27"/>
      <c r="AY85" s="27"/>
      <c r="AZ85" s="27"/>
      <c r="BA85" s="27"/>
      <c r="BB85" s="27"/>
      <c r="BC85" s="27">
        <v>1</v>
      </c>
      <c r="BD85" s="27"/>
      <c r="BE85" s="27"/>
      <c r="BF85" s="27"/>
      <c r="BG85" s="27"/>
      <c r="BH85" s="27">
        <v>1</v>
      </c>
      <c r="BI85" s="27"/>
      <c r="BJ85" s="27"/>
      <c r="BK85" s="27"/>
      <c r="BL85" s="27" t="s">
        <v>18258</v>
      </c>
      <c r="BM85" s="27">
        <v>15526</v>
      </c>
      <c r="BN85" s="27">
        <v>10776</v>
      </c>
      <c r="BO85" s="27">
        <v>10776</v>
      </c>
      <c r="BP85" s="27">
        <v>58630</v>
      </c>
      <c r="BQ85" s="27"/>
      <c r="BR85" s="27" t="s">
        <v>18258</v>
      </c>
      <c r="BS85" s="1193">
        <v>45209</v>
      </c>
      <c r="BT85" s="27"/>
      <c r="BU85" s="27"/>
      <c r="BV85" s="27"/>
      <c r="BW85" s="27"/>
      <c r="BX85" s="27"/>
      <c r="BY85" s="27"/>
      <c r="BZ85" s="27"/>
      <c r="CA85" s="27"/>
      <c r="CB85" s="27"/>
      <c r="CC85" s="27"/>
      <c r="CD85" s="27" t="str">
        <f>VLOOKUP(C85,'CPPM-PR'!F:F,1,0)</f>
        <v>NRP2303734</v>
      </c>
    </row>
    <row r="86" spans="1:82">
      <c r="A86" s="27">
        <v>84740</v>
      </c>
      <c r="B86" s="1192">
        <v>45210.59134259259</v>
      </c>
      <c r="C86" s="27" t="s">
        <v>14345</v>
      </c>
      <c r="D86" s="27" t="s">
        <v>17140</v>
      </c>
      <c r="E86" s="27"/>
      <c r="F86" s="27" t="s">
        <v>17141</v>
      </c>
      <c r="G86" s="27" t="s">
        <v>14346</v>
      </c>
      <c r="H86" s="27" t="s">
        <v>16172</v>
      </c>
      <c r="I86" s="27">
        <v>2656.13</v>
      </c>
      <c r="J86" s="27" t="s">
        <v>14347</v>
      </c>
      <c r="K86" s="27"/>
      <c r="L86" s="27" t="s">
        <v>491</v>
      </c>
      <c r="M86" s="27" t="s">
        <v>15786</v>
      </c>
      <c r="N86" s="27" t="s">
        <v>491</v>
      </c>
      <c r="O86" s="27" t="s">
        <v>2609</v>
      </c>
      <c r="P86" s="27"/>
      <c r="Q86" s="27">
        <v>2023</v>
      </c>
      <c r="R86" s="1299">
        <v>45231</v>
      </c>
      <c r="S86" s="1299">
        <v>45237</v>
      </c>
      <c r="T86" s="27"/>
      <c r="U86" s="27"/>
      <c r="V86" s="27" t="s">
        <v>15788</v>
      </c>
      <c r="W86" s="27" t="s">
        <v>17142</v>
      </c>
      <c r="X86" s="27"/>
      <c r="Y86" s="27" t="s">
        <v>18497</v>
      </c>
      <c r="Z86" s="27" t="s">
        <v>17144</v>
      </c>
      <c r="AA86" s="27" t="s">
        <v>15812</v>
      </c>
      <c r="AB86" s="27" t="s">
        <v>2749</v>
      </c>
      <c r="AC86" s="27" t="s">
        <v>7805</v>
      </c>
      <c r="AD86" s="27" t="s">
        <v>10509</v>
      </c>
      <c r="AE86" s="27" t="s">
        <v>16572</v>
      </c>
      <c r="AF86" s="27" t="s">
        <v>17145</v>
      </c>
      <c r="AG86" s="27" t="s">
        <v>17146</v>
      </c>
      <c r="AH86" s="27" t="s">
        <v>15815</v>
      </c>
      <c r="AI86" s="27" t="s">
        <v>18258</v>
      </c>
      <c r="AJ86" s="27" t="s">
        <v>12821</v>
      </c>
      <c r="AK86" s="27" t="s">
        <v>17147</v>
      </c>
      <c r="AL86" s="27" t="s">
        <v>15817</v>
      </c>
      <c r="AM86" s="27">
        <v>4</v>
      </c>
      <c r="AN86" s="27" t="s">
        <v>15800</v>
      </c>
      <c r="AO86" s="27" t="s">
        <v>16000</v>
      </c>
      <c r="AP86" s="27" t="s">
        <v>16024</v>
      </c>
      <c r="AQ86" s="27"/>
      <c r="AR86" s="27"/>
      <c r="AS86" s="27"/>
      <c r="AT86" s="27"/>
      <c r="AU86" s="27"/>
      <c r="AV86" s="27" t="s">
        <v>15819</v>
      </c>
      <c r="AW86" s="27"/>
      <c r="AX86" s="27"/>
      <c r="AY86" s="27"/>
      <c r="AZ86" s="27"/>
      <c r="BA86" s="27"/>
      <c r="BB86" s="27"/>
      <c r="BC86" s="27">
        <v>1</v>
      </c>
      <c r="BD86" s="27"/>
      <c r="BE86" s="27"/>
      <c r="BF86" s="27"/>
      <c r="BG86" s="27"/>
      <c r="BH86" s="27">
        <v>1</v>
      </c>
      <c r="BI86" s="27"/>
      <c r="BJ86" s="27"/>
      <c r="BK86" s="27"/>
      <c r="BL86" s="27" t="s">
        <v>18258</v>
      </c>
      <c r="BM86" s="27">
        <v>120000</v>
      </c>
      <c r="BN86" s="27">
        <v>89000</v>
      </c>
      <c r="BO86" s="27">
        <v>89000</v>
      </c>
      <c r="BP86" s="27">
        <v>298000</v>
      </c>
      <c r="BQ86" s="27"/>
      <c r="BR86" s="27" t="s">
        <v>18258</v>
      </c>
      <c r="BS86" s="1193">
        <v>45200</v>
      </c>
      <c r="BT86" s="27"/>
      <c r="BU86" s="27"/>
      <c r="BV86" s="27"/>
      <c r="BW86" s="27"/>
      <c r="BX86" s="27"/>
      <c r="BY86" s="27"/>
      <c r="BZ86" s="27"/>
      <c r="CA86" s="27"/>
      <c r="CB86" s="27">
        <v>1</v>
      </c>
      <c r="CC86" s="27"/>
      <c r="CD86" s="27" t="str">
        <f>VLOOKUP(C86,'CPPM-PR'!F:F,1,0)</f>
        <v>NRP2303605</v>
      </c>
    </row>
    <row r="87" spans="1:82">
      <c r="A87" s="27">
        <v>84743</v>
      </c>
      <c r="B87" s="1192">
        <v>45210.59134259259</v>
      </c>
      <c r="C87" s="27" t="s">
        <v>13741</v>
      </c>
      <c r="D87" s="27" t="s">
        <v>13742</v>
      </c>
      <c r="E87" s="27"/>
      <c r="F87" s="27"/>
      <c r="G87" s="27" t="e">
        <v>#N/A</v>
      </c>
      <c r="H87" s="27" t="e">
        <v>#N/A</v>
      </c>
      <c r="I87" s="27" t="e">
        <v>#N/A</v>
      </c>
      <c r="J87" s="27" t="e">
        <v>#N/A</v>
      </c>
      <c r="K87" s="27"/>
      <c r="L87" s="27" t="s">
        <v>491</v>
      </c>
      <c r="M87" s="27" t="s">
        <v>15786</v>
      </c>
      <c r="N87" s="27" t="s">
        <v>515</v>
      </c>
      <c r="O87" s="27" t="s">
        <v>2634</v>
      </c>
      <c r="P87" s="27"/>
      <c r="Q87" s="27">
        <v>2023</v>
      </c>
      <c r="R87" s="1299">
        <v>45222</v>
      </c>
      <c r="S87" s="1299">
        <v>45219</v>
      </c>
      <c r="T87" s="27"/>
      <c r="U87" s="27"/>
      <c r="V87" s="27" t="s">
        <v>15788</v>
      </c>
      <c r="W87" s="27" t="s">
        <v>17164</v>
      </c>
      <c r="X87" s="27"/>
      <c r="Y87" s="27" t="s">
        <v>18498</v>
      </c>
      <c r="Z87" s="27" t="s">
        <v>17166</v>
      </c>
      <c r="AA87" s="27" t="s">
        <v>15943</v>
      </c>
      <c r="AB87" s="27" t="s">
        <v>1104</v>
      </c>
      <c r="AC87" s="27" t="s">
        <v>13207</v>
      </c>
      <c r="AD87" s="27" t="s">
        <v>10509</v>
      </c>
      <c r="AE87" s="27" t="s">
        <v>17167</v>
      </c>
      <c r="AF87" s="27" t="s">
        <v>16058</v>
      </c>
      <c r="AG87" s="27" t="s">
        <v>17168</v>
      </c>
      <c r="AH87" s="27" t="s">
        <v>17169</v>
      </c>
      <c r="AI87" s="27" t="s">
        <v>18258</v>
      </c>
      <c r="AJ87" s="27" t="s">
        <v>12821</v>
      </c>
      <c r="AK87" s="27"/>
      <c r="AL87" s="27" t="s">
        <v>16059</v>
      </c>
      <c r="AM87" s="27">
        <v>2</v>
      </c>
      <c r="AN87" s="27" t="s">
        <v>15800</v>
      </c>
      <c r="AO87" s="27" t="s">
        <v>14510</v>
      </c>
      <c r="AP87" s="27" t="s">
        <v>14466</v>
      </c>
      <c r="AQ87" s="27"/>
      <c r="AR87" s="27"/>
      <c r="AS87" s="27"/>
      <c r="AT87" s="27"/>
      <c r="AU87" s="27"/>
      <c r="AV87" s="27" t="s">
        <v>16105</v>
      </c>
      <c r="AW87" s="27"/>
      <c r="AX87" s="27"/>
      <c r="AY87" s="27"/>
      <c r="AZ87" s="27"/>
      <c r="BA87" s="27"/>
      <c r="BB87" s="27"/>
      <c r="BC87" s="27">
        <v>1</v>
      </c>
      <c r="BD87" s="27"/>
      <c r="BE87" s="27"/>
      <c r="BF87" s="27"/>
      <c r="BG87" s="27"/>
      <c r="BH87" s="27">
        <v>1</v>
      </c>
      <c r="BI87" s="27"/>
      <c r="BJ87" s="27"/>
      <c r="BK87" s="27">
        <v>13338</v>
      </c>
      <c r="BL87" s="27" t="s">
        <v>18258</v>
      </c>
      <c r="BM87" s="27">
        <v>4200</v>
      </c>
      <c r="BN87" s="27">
        <v>4200</v>
      </c>
      <c r="BO87" s="27">
        <v>4200</v>
      </c>
      <c r="BP87" s="27">
        <v>12600</v>
      </c>
      <c r="BQ87" s="27"/>
      <c r="BR87" s="27" t="s">
        <v>18258</v>
      </c>
      <c r="BS87" s="1193">
        <v>45202</v>
      </c>
      <c r="BT87" s="27"/>
      <c r="BU87" s="27"/>
      <c r="BV87" s="27"/>
      <c r="BW87" s="27"/>
      <c r="BX87" s="27"/>
      <c r="BY87" s="27"/>
      <c r="BZ87" s="27"/>
      <c r="CA87" s="27"/>
      <c r="CB87" s="27"/>
      <c r="CC87" s="27"/>
      <c r="CD87" s="27" t="str">
        <f>VLOOKUP(C87,'CPPM-PR'!F:F,1,0)</f>
        <v>NRP2303608</v>
      </c>
    </row>
    <row r="88" spans="1:82">
      <c r="A88" s="27">
        <v>84755</v>
      </c>
      <c r="B88" s="1192">
        <v>45210.59134259259</v>
      </c>
      <c r="C88" s="27" t="s">
        <v>13739</v>
      </c>
      <c r="D88" s="27" t="s">
        <v>13740</v>
      </c>
      <c r="E88" s="27"/>
      <c r="F88" s="27"/>
      <c r="G88" s="27" t="e">
        <v>#N/A</v>
      </c>
      <c r="H88" s="27" t="e">
        <v>#N/A</v>
      </c>
      <c r="I88" s="27" t="e">
        <v>#N/A</v>
      </c>
      <c r="J88" s="27" t="e">
        <v>#N/A</v>
      </c>
      <c r="K88" s="27"/>
      <c r="L88" s="27" t="s">
        <v>491</v>
      </c>
      <c r="M88" s="27" t="s">
        <v>15786</v>
      </c>
      <c r="N88" s="27" t="s">
        <v>515</v>
      </c>
      <c r="O88" s="27" t="s">
        <v>2634</v>
      </c>
      <c r="P88" s="27"/>
      <c r="Q88" s="27">
        <v>2023</v>
      </c>
      <c r="R88" s="1299">
        <v>45230</v>
      </c>
      <c r="S88" s="1299">
        <v>45219</v>
      </c>
      <c r="T88" s="27"/>
      <c r="U88" s="27"/>
      <c r="V88" s="27" t="s">
        <v>15788</v>
      </c>
      <c r="W88" s="27" t="s">
        <v>17164</v>
      </c>
      <c r="X88" s="27"/>
      <c r="Y88" s="27" t="s">
        <v>18499</v>
      </c>
      <c r="Z88" s="27" t="s">
        <v>17173</v>
      </c>
      <c r="AA88" s="27" t="s">
        <v>15997</v>
      </c>
      <c r="AB88" s="27" t="s">
        <v>1264</v>
      </c>
      <c r="AC88" s="27" t="s">
        <v>8193</v>
      </c>
      <c r="AD88" s="27" t="s">
        <v>10509</v>
      </c>
      <c r="AE88" s="27" t="s">
        <v>17167</v>
      </c>
      <c r="AF88" s="27" t="s">
        <v>16058</v>
      </c>
      <c r="AG88" s="27" t="s">
        <v>17168</v>
      </c>
      <c r="AH88" s="27" t="s">
        <v>17169</v>
      </c>
      <c r="AI88" s="27" t="s">
        <v>18258</v>
      </c>
      <c r="AJ88" s="27" t="s">
        <v>12821</v>
      </c>
      <c r="AK88" s="27"/>
      <c r="AL88" s="27" t="s">
        <v>16059</v>
      </c>
      <c r="AM88" s="27">
        <v>2</v>
      </c>
      <c r="AN88" s="27" t="s">
        <v>15800</v>
      </c>
      <c r="AO88" s="27" t="s">
        <v>14510</v>
      </c>
      <c r="AP88" s="27" t="s">
        <v>14466</v>
      </c>
      <c r="AQ88" s="27"/>
      <c r="AR88" s="27"/>
      <c r="AS88" s="27"/>
      <c r="AT88" s="27"/>
      <c r="AU88" s="27"/>
      <c r="AV88" s="27" t="s">
        <v>16105</v>
      </c>
      <c r="AW88" s="27"/>
      <c r="AX88" s="27"/>
      <c r="AY88" s="27"/>
      <c r="AZ88" s="27"/>
      <c r="BA88" s="27"/>
      <c r="BB88" s="27"/>
      <c r="BC88" s="27">
        <v>1</v>
      </c>
      <c r="BD88" s="27"/>
      <c r="BE88" s="27"/>
      <c r="BF88" s="27"/>
      <c r="BG88" s="27"/>
      <c r="BH88" s="27">
        <v>1</v>
      </c>
      <c r="BI88" s="27"/>
      <c r="BJ88" s="27"/>
      <c r="BK88" s="27">
        <v>13459</v>
      </c>
      <c r="BL88" s="27" t="s">
        <v>18258</v>
      </c>
      <c r="BM88" s="27">
        <v>4200</v>
      </c>
      <c r="BN88" s="27">
        <v>4200</v>
      </c>
      <c r="BO88" s="27">
        <v>4200</v>
      </c>
      <c r="BP88" s="27">
        <v>12600</v>
      </c>
      <c r="BQ88" s="27"/>
      <c r="BR88" s="27" t="s">
        <v>18258</v>
      </c>
      <c r="BS88" s="1193">
        <v>45202</v>
      </c>
      <c r="BT88" s="27"/>
      <c r="BU88" s="27"/>
      <c r="BV88" s="27"/>
      <c r="BW88" s="27"/>
      <c r="BX88" s="27"/>
      <c r="BY88" s="27"/>
      <c r="BZ88" s="27"/>
      <c r="CA88" s="27"/>
      <c r="CB88" s="27"/>
      <c r="CC88" s="27"/>
      <c r="CD88" s="27" t="str">
        <f>VLOOKUP(C88,'CPPM-PR'!F:F,1,0)</f>
        <v>NRP2303620</v>
      </c>
    </row>
    <row r="89" spans="1:82">
      <c r="A89" s="27">
        <v>84762</v>
      </c>
      <c r="B89" s="1192">
        <v>45210.59134259259</v>
      </c>
      <c r="C89" s="27" t="s">
        <v>13736</v>
      </c>
      <c r="D89" s="27" t="s">
        <v>13738</v>
      </c>
      <c r="E89" s="27"/>
      <c r="F89" s="27"/>
      <c r="G89" s="27" t="e">
        <v>#N/A</v>
      </c>
      <c r="H89" s="27" t="e">
        <v>#N/A</v>
      </c>
      <c r="I89" s="27" t="e">
        <v>#N/A</v>
      </c>
      <c r="J89" s="27" t="e">
        <v>#N/A</v>
      </c>
      <c r="K89" s="27"/>
      <c r="L89" s="27" t="s">
        <v>491</v>
      </c>
      <c r="M89" s="27" t="s">
        <v>15786</v>
      </c>
      <c r="N89" s="27" t="s">
        <v>491</v>
      </c>
      <c r="O89" s="27" t="s">
        <v>2634</v>
      </c>
      <c r="P89" s="27"/>
      <c r="Q89" s="27">
        <v>2023</v>
      </c>
      <c r="R89" s="1299">
        <v>45231</v>
      </c>
      <c r="S89" s="1299">
        <v>45248</v>
      </c>
      <c r="T89" s="27"/>
      <c r="U89" s="27"/>
      <c r="V89" s="27" t="s">
        <v>15788</v>
      </c>
      <c r="W89" s="27" t="s">
        <v>16383</v>
      </c>
      <c r="X89" s="27"/>
      <c r="Y89" s="27" t="s">
        <v>16533</v>
      </c>
      <c r="Z89" s="27"/>
      <c r="AA89" s="27" t="s">
        <v>15812</v>
      </c>
      <c r="AB89" s="27" t="s">
        <v>54</v>
      </c>
      <c r="AC89" s="27" t="s">
        <v>6377</v>
      </c>
      <c r="AD89" s="27" t="s">
        <v>10509</v>
      </c>
      <c r="AE89" s="27" t="s">
        <v>16385</v>
      </c>
      <c r="AF89" s="27" t="s">
        <v>16386</v>
      </c>
      <c r="AG89" s="27" t="s">
        <v>16387</v>
      </c>
      <c r="AH89" s="27" t="s">
        <v>15972</v>
      </c>
      <c r="AI89" s="27" t="s">
        <v>18258</v>
      </c>
      <c r="AJ89" s="27" t="s">
        <v>12821</v>
      </c>
      <c r="AK89" s="27" t="s">
        <v>16534</v>
      </c>
      <c r="AL89" s="27" t="s">
        <v>16389</v>
      </c>
      <c r="AM89" s="27">
        <v>10</v>
      </c>
      <c r="AN89" s="27" t="s">
        <v>15800</v>
      </c>
      <c r="AO89" s="27" t="s">
        <v>15818</v>
      </c>
      <c r="AP89" s="27" t="s">
        <v>14479</v>
      </c>
      <c r="AQ89" s="27" t="s">
        <v>16257</v>
      </c>
      <c r="AR89" s="27"/>
      <c r="AS89" s="27"/>
      <c r="AT89" s="27"/>
      <c r="AU89" s="27"/>
      <c r="AV89" s="27" t="s">
        <v>15803</v>
      </c>
      <c r="AW89" s="27"/>
      <c r="AX89" s="27"/>
      <c r="AY89" s="27"/>
      <c r="AZ89" s="27"/>
      <c r="BA89" s="27"/>
      <c r="BB89" s="27"/>
      <c r="BC89" s="27">
        <v>1</v>
      </c>
      <c r="BD89" s="27"/>
      <c r="BE89" s="27"/>
      <c r="BF89" s="27"/>
      <c r="BG89" s="27"/>
      <c r="BH89" s="27">
        <v>1</v>
      </c>
      <c r="BI89" s="27"/>
      <c r="BJ89" s="27"/>
      <c r="BK89" s="27"/>
      <c r="BL89" s="27" t="s">
        <v>18258</v>
      </c>
      <c r="BM89" s="27">
        <v>16105</v>
      </c>
      <c r="BN89" s="27">
        <v>7105</v>
      </c>
      <c r="BO89" s="27">
        <v>7105</v>
      </c>
      <c r="BP89" s="27">
        <v>44525</v>
      </c>
      <c r="BQ89" s="27"/>
      <c r="BR89" s="27" t="s">
        <v>18258</v>
      </c>
      <c r="BS89" s="1193">
        <v>45203</v>
      </c>
      <c r="BT89" s="27"/>
      <c r="BU89" s="27"/>
      <c r="BV89" s="27"/>
      <c r="BW89" s="27"/>
      <c r="BX89" s="27"/>
      <c r="BY89" s="27"/>
      <c r="BZ89" s="27"/>
      <c r="CA89" s="27"/>
      <c r="CB89" s="27"/>
      <c r="CC89" s="27"/>
      <c r="CD89" s="27" t="str">
        <f>VLOOKUP(C89,'CPPM-PR'!F:F,1,0)</f>
        <v>NRP2303627</v>
      </c>
    </row>
    <row r="90" spans="1:82">
      <c r="A90" s="27">
        <v>84768</v>
      </c>
      <c r="B90" s="1192">
        <v>45210.59134259259</v>
      </c>
      <c r="C90" s="27" t="s">
        <v>14266</v>
      </c>
      <c r="D90" s="27" t="s">
        <v>16535</v>
      </c>
      <c r="E90" s="27"/>
      <c r="F90" s="27"/>
      <c r="G90" s="27" t="e">
        <v>#N/A</v>
      </c>
      <c r="H90" s="27" t="e">
        <v>#N/A</v>
      </c>
      <c r="I90" s="27" t="e">
        <v>#N/A</v>
      </c>
      <c r="J90" s="27" t="e">
        <v>#N/A</v>
      </c>
      <c r="K90" s="27"/>
      <c r="L90" s="27" t="s">
        <v>491</v>
      </c>
      <c r="M90" s="27" t="s">
        <v>15786</v>
      </c>
      <c r="N90" s="27" t="s">
        <v>491</v>
      </c>
      <c r="O90" s="27" t="s">
        <v>2609</v>
      </c>
      <c r="P90" s="27"/>
      <c r="Q90" s="27">
        <v>2023</v>
      </c>
      <c r="R90" s="1299">
        <v>45231</v>
      </c>
      <c r="S90" s="1299">
        <v>45248</v>
      </c>
      <c r="T90" s="27"/>
      <c r="U90" s="27"/>
      <c r="V90" s="27" t="s">
        <v>15788</v>
      </c>
      <c r="W90" s="27" t="s">
        <v>16383</v>
      </c>
      <c r="X90" s="27"/>
      <c r="Y90" s="27" t="s">
        <v>16536</v>
      </c>
      <c r="Z90" s="27"/>
      <c r="AA90" s="27" t="s">
        <v>15862</v>
      </c>
      <c r="AB90" s="27" t="s">
        <v>908</v>
      </c>
      <c r="AC90" s="27" t="s">
        <v>9818</v>
      </c>
      <c r="AD90" s="27" t="s">
        <v>10509</v>
      </c>
      <c r="AE90" s="27" t="s">
        <v>16385</v>
      </c>
      <c r="AF90" s="27" t="s">
        <v>16386</v>
      </c>
      <c r="AG90" s="27" t="s">
        <v>16387</v>
      </c>
      <c r="AH90" s="27" t="s">
        <v>15972</v>
      </c>
      <c r="AI90" s="27" t="s">
        <v>18258</v>
      </c>
      <c r="AJ90" s="27" t="s">
        <v>12821</v>
      </c>
      <c r="AK90" s="27" t="s">
        <v>16537</v>
      </c>
      <c r="AL90" s="27" t="s">
        <v>16389</v>
      </c>
      <c r="AM90" s="27">
        <v>10</v>
      </c>
      <c r="AN90" s="27" t="s">
        <v>15800</v>
      </c>
      <c r="AO90" s="27" t="s">
        <v>15818</v>
      </c>
      <c r="AP90" s="27" t="s">
        <v>14479</v>
      </c>
      <c r="AQ90" s="27"/>
      <c r="AR90" s="27"/>
      <c r="AS90" s="27"/>
      <c r="AT90" s="27"/>
      <c r="AU90" s="27"/>
      <c r="AV90" s="27" t="s">
        <v>15803</v>
      </c>
      <c r="AW90" s="27"/>
      <c r="AX90" s="27"/>
      <c r="AY90" s="27"/>
      <c r="AZ90" s="27"/>
      <c r="BA90" s="27"/>
      <c r="BB90" s="27"/>
      <c r="BC90" s="27">
        <v>1</v>
      </c>
      <c r="BD90" s="27"/>
      <c r="BE90" s="27"/>
      <c r="BF90" s="27"/>
      <c r="BG90" s="27"/>
      <c r="BH90" s="27">
        <v>1</v>
      </c>
      <c r="BI90" s="27"/>
      <c r="BJ90" s="27"/>
      <c r="BK90" s="27"/>
      <c r="BL90" s="27" t="s">
        <v>18258</v>
      </c>
      <c r="BM90" s="27">
        <v>7105</v>
      </c>
      <c r="BN90" s="27">
        <v>7105</v>
      </c>
      <c r="BO90" s="27">
        <v>7105</v>
      </c>
      <c r="BP90" s="27">
        <v>35525</v>
      </c>
      <c r="BQ90" s="27"/>
      <c r="BR90" s="27" t="s">
        <v>18258</v>
      </c>
      <c r="BS90" s="1193">
        <v>45203</v>
      </c>
      <c r="BT90" s="27"/>
      <c r="BU90" s="27"/>
      <c r="BV90" s="27"/>
      <c r="BW90" s="27"/>
      <c r="BX90" s="27"/>
      <c r="BY90" s="27"/>
      <c r="BZ90" s="27"/>
      <c r="CA90" s="27"/>
      <c r="CB90" s="27"/>
      <c r="CC90" s="27"/>
      <c r="CD90" s="27" t="str">
        <f>VLOOKUP(C90,'CPPM-PR'!F:F,1,0)</f>
        <v>NRP2303633</v>
      </c>
    </row>
    <row r="91" spans="1:82">
      <c r="A91" s="27">
        <v>84769</v>
      </c>
      <c r="B91" s="1192">
        <v>45210.59134259259</v>
      </c>
      <c r="C91" s="27" t="s">
        <v>14485</v>
      </c>
      <c r="D91" s="27" t="s">
        <v>14486</v>
      </c>
      <c r="E91" s="27"/>
      <c r="F91" s="27"/>
      <c r="G91" s="27" t="e">
        <v>#N/A</v>
      </c>
      <c r="H91" s="27" t="e">
        <v>#N/A</v>
      </c>
      <c r="I91" s="27" t="e">
        <v>#N/A</v>
      </c>
      <c r="J91" s="27" t="e">
        <v>#N/A</v>
      </c>
      <c r="K91" s="27"/>
      <c r="L91" s="27" t="s">
        <v>491</v>
      </c>
      <c r="M91" s="27" t="s">
        <v>15786</v>
      </c>
      <c r="N91" s="27" t="s">
        <v>491</v>
      </c>
      <c r="O91" s="27" t="s">
        <v>2609</v>
      </c>
      <c r="P91" s="27"/>
      <c r="Q91" s="27">
        <v>2023</v>
      </c>
      <c r="R91" s="1299">
        <v>45231</v>
      </c>
      <c r="S91" s="1299">
        <v>45248</v>
      </c>
      <c r="T91" s="27"/>
      <c r="U91" s="27"/>
      <c r="V91" s="27" t="s">
        <v>15788</v>
      </c>
      <c r="W91" s="27" t="s">
        <v>16383</v>
      </c>
      <c r="X91" s="27"/>
      <c r="Y91" s="27" t="s">
        <v>18500</v>
      </c>
      <c r="Z91" s="27"/>
      <c r="AA91" s="27" t="s">
        <v>15793</v>
      </c>
      <c r="AB91" s="27" t="s">
        <v>3189</v>
      </c>
      <c r="AC91" s="27" t="s">
        <v>12120</v>
      </c>
      <c r="AD91" s="27" t="s">
        <v>10509</v>
      </c>
      <c r="AE91" s="27" t="s">
        <v>16385</v>
      </c>
      <c r="AF91" s="27" t="s">
        <v>16386</v>
      </c>
      <c r="AG91" s="27" t="s">
        <v>16387</v>
      </c>
      <c r="AH91" s="27" t="s">
        <v>15972</v>
      </c>
      <c r="AI91" s="27" t="s">
        <v>18258</v>
      </c>
      <c r="AJ91" s="27" t="s">
        <v>12821</v>
      </c>
      <c r="AK91" s="27" t="s">
        <v>18501</v>
      </c>
      <c r="AL91" s="27" t="s">
        <v>16389</v>
      </c>
      <c r="AM91" s="27">
        <v>10</v>
      </c>
      <c r="AN91" s="27" t="s">
        <v>15800</v>
      </c>
      <c r="AO91" s="27" t="s">
        <v>15818</v>
      </c>
      <c r="AP91" s="27" t="s">
        <v>14479</v>
      </c>
      <c r="AQ91" s="27"/>
      <c r="AR91" s="27"/>
      <c r="AS91" s="27"/>
      <c r="AT91" s="27"/>
      <c r="AU91" s="27"/>
      <c r="AV91" s="27" t="s">
        <v>15803</v>
      </c>
      <c r="AW91" s="27"/>
      <c r="AX91" s="27"/>
      <c r="AY91" s="27"/>
      <c r="AZ91" s="27"/>
      <c r="BA91" s="27"/>
      <c r="BB91" s="27"/>
      <c r="BC91" s="27">
        <v>1</v>
      </c>
      <c r="BD91" s="27"/>
      <c r="BE91" s="27"/>
      <c r="BF91" s="27"/>
      <c r="BG91" s="27"/>
      <c r="BH91" s="27">
        <v>1</v>
      </c>
      <c r="BI91" s="27"/>
      <c r="BJ91" s="27"/>
      <c r="BK91" s="27"/>
      <c r="BL91" s="27" t="s">
        <v>18258</v>
      </c>
      <c r="BM91" s="27">
        <v>16105</v>
      </c>
      <c r="BN91" s="27">
        <v>7105</v>
      </c>
      <c r="BO91" s="27">
        <v>7105</v>
      </c>
      <c r="BP91" s="27">
        <v>44525</v>
      </c>
      <c r="BQ91" s="27"/>
      <c r="BR91" s="27" t="s">
        <v>18258</v>
      </c>
      <c r="BS91" s="1193">
        <v>45203</v>
      </c>
      <c r="BT91" s="27"/>
      <c r="BU91" s="27"/>
      <c r="BV91" s="27"/>
      <c r="BW91" s="27"/>
      <c r="BX91" s="27"/>
      <c r="BY91" s="27"/>
      <c r="BZ91" s="27"/>
      <c r="CA91" s="27"/>
      <c r="CB91" s="27"/>
      <c r="CC91" s="27"/>
      <c r="CD91" s="27" t="str">
        <f>VLOOKUP(C91,'CPPM-PR'!F:F,1,0)</f>
        <v>NRP2303634</v>
      </c>
    </row>
    <row r="92" spans="1:82">
      <c r="A92" s="27">
        <v>84770</v>
      </c>
      <c r="B92" s="1192">
        <v>45210.59134259259</v>
      </c>
      <c r="C92" s="27" t="s">
        <v>13729</v>
      </c>
      <c r="D92" s="27" t="s">
        <v>13732</v>
      </c>
      <c r="E92" s="27"/>
      <c r="F92" s="27"/>
      <c r="G92" s="27" t="s">
        <v>13730</v>
      </c>
      <c r="H92" s="27" t="s">
        <v>294</v>
      </c>
      <c r="I92" s="27">
        <v>10200.57</v>
      </c>
      <c r="J92" s="27" t="s">
        <v>13731</v>
      </c>
      <c r="K92" s="27"/>
      <c r="L92" s="27" t="s">
        <v>491</v>
      </c>
      <c r="M92" s="27" t="s">
        <v>15786</v>
      </c>
      <c r="N92" s="27" t="s">
        <v>491</v>
      </c>
      <c r="O92" s="27" t="s">
        <v>2634</v>
      </c>
      <c r="P92" s="27"/>
      <c r="Q92" s="27">
        <v>2023</v>
      </c>
      <c r="R92" s="1299">
        <v>45231</v>
      </c>
      <c r="S92" s="1299">
        <v>45249</v>
      </c>
      <c r="T92" s="27"/>
      <c r="U92" s="27"/>
      <c r="V92" s="27" t="s">
        <v>15788</v>
      </c>
      <c r="W92" s="27" t="s">
        <v>16383</v>
      </c>
      <c r="X92" s="27"/>
      <c r="Y92" s="27" t="s">
        <v>16541</v>
      </c>
      <c r="Z92" s="27"/>
      <c r="AA92" s="27" t="s">
        <v>15812</v>
      </c>
      <c r="AB92" s="27" t="s">
        <v>2749</v>
      </c>
      <c r="AC92" s="27" t="s">
        <v>12295</v>
      </c>
      <c r="AD92" s="27" t="s">
        <v>10509</v>
      </c>
      <c r="AE92" s="27" t="s">
        <v>16385</v>
      </c>
      <c r="AF92" s="27" t="s">
        <v>16386</v>
      </c>
      <c r="AG92" s="27" t="s">
        <v>16387</v>
      </c>
      <c r="AH92" s="27" t="s">
        <v>15972</v>
      </c>
      <c r="AI92" s="27" t="s">
        <v>18258</v>
      </c>
      <c r="AJ92" s="27" t="s">
        <v>12821</v>
      </c>
      <c r="AK92" s="27" t="s">
        <v>16542</v>
      </c>
      <c r="AL92" s="27" t="s">
        <v>16389</v>
      </c>
      <c r="AM92" s="27">
        <v>10</v>
      </c>
      <c r="AN92" s="27" t="s">
        <v>15800</v>
      </c>
      <c r="AO92" s="27" t="s">
        <v>15818</v>
      </c>
      <c r="AP92" s="27" t="s">
        <v>14479</v>
      </c>
      <c r="AQ92" s="27"/>
      <c r="AR92" s="27"/>
      <c r="AS92" s="27"/>
      <c r="AT92" s="27"/>
      <c r="AU92" s="27"/>
      <c r="AV92" s="27" t="s">
        <v>15803</v>
      </c>
      <c r="AW92" s="27"/>
      <c r="AX92" s="27"/>
      <c r="AY92" s="27"/>
      <c r="AZ92" s="27"/>
      <c r="BA92" s="27"/>
      <c r="BB92" s="27"/>
      <c r="BC92" s="27">
        <v>1</v>
      </c>
      <c r="BD92" s="27"/>
      <c r="BE92" s="27"/>
      <c r="BF92" s="27"/>
      <c r="BG92" s="27"/>
      <c r="BH92" s="27">
        <v>1</v>
      </c>
      <c r="BI92" s="27"/>
      <c r="BJ92" s="27"/>
      <c r="BK92" s="27"/>
      <c r="BL92" s="27" t="s">
        <v>18258</v>
      </c>
      <c r="BM92" s="27">
        <v>16105</v>
      </c>
      <c r="BN92" s="27">
        <v>7105</v>
      </c>
      <c r="BO92" s="27">
        <v>7105</v>
      </c>
      <c r="BP92" s="27">
        <v>44525</v>
      </c>
      <c r="BQ92" s="27"/>
      <c r="BR92" s="27" t="s">
        <v>18258</v>
      </c>
      <c r="BS92" s="1193">
        <v>45204</v>
      </c>
      <c r="BT92" s="27"/>
      <c r="BU92" s="27"/>
      <c r="BV92" s="27"/>
      <c r="BW92" s="27"/>
      <c r="BX92" s="27"/>
      <c r="BY92" s="27"/>
      <c r="BZ92" s="27"/>
      <c r="CA92" s="27"/>
      <c r="CB92" s="27"/>
      <c r="CC92" s="27"/>
      <c r="CD92" s="27" t="str">
        <f>VLOOKUP(C92,'CPPM-PR'!F:F,1,0)</f>
        <v>NRP2303635</v>
      </c>
    </row>
    <row r="93" spans="1:82">
      <c r="A93" s="27">
        <v>84771</v>
      </c>
      <c r="B93" s="1192">
        <v>45210.59134259259</v>
      </c>
      <c r="C93" s="27" t="s">
        <v>14487</v>
      </c>
      <c r="D93" s="27" t="s">
        <v>14488</v>
      </c>
      <c r="E93" s="27"/>
      <c r="F93" s="27"/>
      <c r="G93" s="27" t="e">
        <v>#N/A</v>
      </c>
      <c r="H93" s="27" t="e">
        <v>#N/A</v>
      </c>
      <c r="I93" s="27" t="e">
        <v>#N/A</v>
      </c>
      <c r="J93" s="27" t="e">
        <v>#N/A</v>
      </c>
      <c r="K93" s="27"/>
      <c r="L93" s="27" t="s">
        <v>491</v>
      </c>
      <c r="M93" s="27" t="s">
        <v>15786</v>
      </c>
      <c r="N93" s="27" t="s">
        <v>491</v>
      </c>
      <c r="O93" s="27" t="s">
        <v>2609</v>
      </c>
      <c r="P93" s="27"/>
      <c r="Q93" s="27">
        <v>2023</v>
      </c>
      <c r="R93" s="1299">
        <v>45231</v>
      </c>
      <c r="S93" s="1299">
        <v>45248</v>
      </c>
      <c r="T93" s="27"/>
      <c r="U93" s="27"/>
      <c r="V93" s="27" t="s">
        <v>15788</v>
      </c>
      <c r="W93" s="27" t="s">
        <v>16383</v>
      </c>
      <c r="X93" s="27"/>
      <c r="Y93" s="27" t="s">
        <v>18502</v>
      </c>
      <c r="Z93" s="27"/>
      <c r="AA93" s="27" t="s">
        <v>15831</v>
      </c>
      <c r="AB93" s="27" t="s">
        <v>48</v>
      </c>
      <c r="AC93" s="27" t="s">
        <v>14422</v>
      </c>
      <c r="AD93" s="27" t="s">
        <v>10509</v>
      </c>
      <c r="AE93" s="27" t="s">
        <v>16385</v>
      </c>
      <c r="AF93" s="27" t="s">
        <v>16386</v>
      </c>
      <c r="AG93" s="27" t="s">
        <v>16387</v>
      </c>
      <c r="AH93" s="27" t="s">
        <v>15972</v>
      </c>
      <c r="AI93" s="27" t="s">
        <v>18258</v>
      </c>
      <c r="AJ93" s="27" t="s">
        <v>12821</v>
      </c>
      <c r="AK93" s="27" t="s">
        <v>18503</v>
      </c>
      <c r="AL93" s="27" t="s">
        <v>16389</v>
      </c>
      <c r="AM93" s="27">
        <v>10</v>
      </c>
      <c r="AN93" s="27" t="s">
        <v>15800</v>
      </c>
      <c r="AO93" s="27" t="s">
        <v>15818</v>
      </c>
      <c r="AP93" s="27" t="s">
        <v>14479</v>
      </c>
      <c r="AQ93" s="27"/>
      <c r="AR93" s="27"/>
      <c r="AS93" s="27"/>
      <c r="AT93" s="27"/>
      <c r="AU93" s="27"/>
      <c r="AV93" s="27" t="s">
        <v>15803</v>
      </c>
      <c r="AW93" s="27"/>
      <c r="AX93" s="27"/>
      <c r="AY93" s="27"/>
      <c r="AZ93" s="27"/>
      <c r="BA93" s="27"/>
      <c r="BB93" s="27"/>
      <c r="BC93" s="27">
        <v>1</v>
      </c>
      <c r="BD93" s="27"/>
      <c r="BE93" s="27"/>
      <c r="BF93" s="27"/>
      <c r="BG93" s="27"/>
      <c r="BH93" s="27">
        <v>1</v>
      </c>
      <c r="BI93" s="27"/>
      <c r="BJ93" s="27"/>
      <c r="BK93" s="27"/>
      <c r="BL93" s="27" t="s">
        <v>18258</v>
      </c>
      <c r="BM93" s="27">
        <v>16105</v>
      </c>
      <c r="BN93" s="27">
        <v>7105</v>
      </c>
      <c r="BO93" s="27">
        <v>7105</v>
      </c>
      <c r="BP93" s="27">
        <v>44525</v>
      </c>
      <c r="BQ93" s="27"/>
      <c r="BR93" s="27" t="s">
        <v>18258</v>
      </c>
      <c r="BS93" s="1193">
        <v>45203</v>
      </c>
      <c r="BT93" s="27"/>
      <c r="BU93" s="27"/>
      <c r="BV93" s="27"/>
      <c r="BW93" s="27"/>
      <c r="BX93" s="27"/>
      <c r="BY93" s="27"/>
      <c r="BZ93" s="27"/>
      <c r="CA93" s="27"/>
      <c r="CB93" s="27"/>
      <c r="CC93" s="27"/>
      <c r="CD93" s="27" t="str">
        <f>VLOOKUP(C93,'CPPM-PR'!F:F,1,0)</f>
        <v>NRP2303636</v>
      </c>
    </row>
    <row r="94" spans="1:82">
      <c r="A94" s="27">
        <v>84772</v>
      </c>
      <c r="B94" s="1192">
        <v>45210.59134259259</v>
      </c>
      <c r="C94" s="27" t="s">
        <v>13725</v>
      </c>
      <c r="D94" s="27" t="s">
        <v>13726</v>
      </c>
      <c r="E94" s="27"/>
      <c r="F94" s="27"/>
      <c r="G94" s="27" t="e">
        <v>#N/A</v>
      </c>
      <c r="H94" s="27" t="e">
        <v>#N/A</v>
      </c>
      <c r="I94" s="27" t="e">
        <v>#N/A</v>
      </c>
      <c r="J94" s="27" t="e">
        <v>#N/A</v>
      </c>
      <c r="K94" s="27"/>
      <c r="L94" s="27" t="s">
        <v>491</v>
      </c>
      <c r="M94" s="27" t="s">
        <v>15786</v>
      </c>
      <c r="N94" s="27" t="s">
        <v>491</v>
      </c>
      <c r="O94" s="27" t="s">
        <v>2609</v>
      </c>
      <c r="P94" s="27"/>
      <c r="Q94" s="27">
        <v>2023</v>
      </c>
      <c r="R94" s="1299">
        <v>45231</v>
      </c>
      <c r="S94" s="1299">
        <v>45248</v>
      </c>
      <c r="T94" s="27"/>
      <c r="U94" s="27"/>
      <c r="V94" s="27" t="s">
        <v>15788</v>
      </c>
      <c r="W94" s="27" t="s">
        <v>16383</v>
      </c>
      <c r="X94" s="27"/>
      <c r="Y94" s="27" t="s">
        <v>16543</v>
      </c>
      <c r="Z94" s="27"/>
      <c r="AA94" s="27" t="s">
        <v>15862</v>
      </c>
      <c r="AB94" s="27" t="s">
        <v>51</v>
      </c>
      <c r="AC94" s="27" t="s">
        <v>13727</v>
      </c>
      <c r="AD94" s="27" t="s">
        <v>10509</v>
      </c>
      <c r="AE94" s="27" t="s">
        <v>16385</v>
      </c>
      <c r="AF94" s="27" t="s">
        <v>16386</v>
      </c>
      <c r="AG94" s="27" t="s">
        <v>16387</v>
      </c>
      <c r="AH94" s="27" t="s">
        <v>15972</v>
      </c>
      <c r="AI94" s="27" t="s">
        <v>18258</v>
      </c>
      <c r="AJ94" s="27" t="s">
        <v>12821</v>
      </c>
      <c r="AK94" s="27" t="s">
        <v>16544</v>
      </c>
      <c r="AL94" s="27" t="s">
        <v>16389</v>
      </c>
      <c r="AM94" s="27">
        <v>10</v>
      </c>
      <c r="AN94" s="27" t="s">
        <v>15800</v>
      </c>
      <c r="AO94" s="27" t="s">
        <v>15818</v>
      </c>
      <c r="AP94" s="27" t="s">
        <v>14479</v>
      </c>
      <c r="AQ94" s="27"/>
      <c r="AR94" s="27"/>
      <c r="AS94" s="27"/>
      <c r="AT94" s="27"/>
      <c r="AU94" s="27"/>
      <c r="AV94" s="27" t="s">
        <v>15803</v>
      </c>
      <c r="AW94" s="27"/>
      <c r="AX94" s="27"/>
      <c r="AY94" s="27"/>
      <c r="AZ94" s="27"/>
      <c r="BA94" s="27"/>
      <c r="BB94" s="27"/>
      <c r="BC94" s="27">
        <v>1</v>
      </c>
      <c r="BD94" s="27"/>
      <c r="BE94" s="27"/>
      <c r="BF94" s="27"/>
      <c r="BG94" s="27"/>
      <c r="BH94" s="27">
        <v>1</v>
      </c>
      <c r="BI94" s="27"/>
      <c r="BJ94" s="27"/>
      <c r="BK94" s="27"/>
      <c r="BL94" s="27" t="s">
        <v>18258</v>
      </c>
      <c r="BM94" s="27">
        <v>16105</v>
      </c>
      <c r="BN94" s="27">
        <v>7105</v>
      </c>
      <c r="BO94" s="27">
        <v>7105</v>
      </c>
      <c r="BP94" s="27">
        <v>44525</v>
      </c>
      <c r="BQ94" s="27"/>
      <c r="BR94" s="27" t="s">
        <v>18258</v>
      </c>
      <c r="BS94" s="1193">
        <v>45203</v>
      </c>
      <c r="BT94" s="27"/>
      <c r="BU94" s="27"/>
      <c r="BV94" s="27"/>
      <c r="BW94" s="27"/>
      <c r="BX94" s="27"/>
      <c r="BY94" s="27"/>
      <c r="BZ94" s="27"/>
      <c r="CA94" s="27"/>
      <c r="CB94" s="27"/>
      <c r="CC94" s="27"/>
      <c r="CD94" s="27" t="str">
        <f>VLOOKUP(C94,'CPPM-PR'!F:F,1,0)</f>
        <v>NRP2303637</v>
      </c>
    </row>
    <row r="95" spans="1:82">
      <c r="A95" s="27">
        <v>84773</v>
      </c>
      <c r="B95" s="1192">
        <v>45210.59134259259</v>
      </c>
      <c r="C95" s="27" t="s">
        <v>13722</v>
      </c>
      <c r="D95" s="27" t="s">
        <v>13724</v>
      </c>
      <c r="E95" s="27"/>
      <c r="F95" s="27"/>
      <c r="G95" s="27" t="e">
        <v>#N/A</v>
      </c>
      <c r="H95" s="27" t="e">
        <v>#N/A</v>
      </c>
      <c r="I95" s="27" t="e">
        <v>#N/A</v>
      </c>
      <c r="J95" s="27" t="e">
        <v>#N/A</v>
      </c>
      <c r="K95" s="27"/>
      <c r="L95" s="27" t="s">
        <v>491</v>
      </c>
      <c r="M95" s="27" t="s">
        <v>15786</v>
      </c>
      <c r="N95" s="27" t="s">
        <v>491</v>
      </c>
      <c r="O95" s="27" t="s">
        <v>2634</v>
      </c>
      <c r="P95" s="27"/>
      <c r="Q95" s="27">
        <v>2023</v>
      </c>
      <c r="R95" s="1299">
        <v>45231</v>
      </c>
      <c r="S95" s="1299">
        <v>45249</v>
      </c>
      <c r="T95" s="27"/>
      <c r="U95" s="27"/>
      <c r="V95" s="27" t="s">
        <v>15788</v>
      </c>
      <c r="W95" s="27" t="s">
        <v>16383</v>
      </c>
      <c r="X95" s="27"/>
      <c r="Y95" s="27" t="s">
        <v>16546</v>
      </c>
      <c r="Z95" s="27"/>
      <c r="AA95" s="27" t="s">
        <v>15812</v>
      </c>
      <c r="AB95" s="27" t="s">
        <v>2773</v>
      </c>
      <c r="AC95" s="27" t="s">
        <v>12266</v>
      </c>
      <c r="AD95" s="27" t="s">
        <v>10509</v>
      </c>
      <c r="AE95" s="27" t="s">
        <v>16385</v>
      </c>
      <c r="AF95" s="27" t="s">
        <v>16386</v>
      </c>
      <c r="AG95" s="27" t="s">
        <v>16387</v>
      </c>
      <c r="AH95" s="27" t="s">
        <v>15972</v>
      </c>
      <c r="AI95" s="27" t="s">
        <v>18258</v>
      </c>
      <c r="AJ95" s="27" t="s">
        <v>12821</v>
      </c>
      <c r="AK95" s="27" t="s">
        <v>16547</v>
      </c>
      <c r="AL95" s="27" t="s">
        <v>16389</v>
      </c>
      <c r="AM95" s="27">
        <v>10</v>
      </c>
      <c r="AN95" s="27" t="s">
        <v>15800</v>
      </c>
      <c r="AO95" s="27" t="s">
        <v>15818</v>
      </c>
      <c r="AP95" s="27" t="s">
        <v>14479</v>
      </c>
      <c r="AQ95" s="27" t="s">
        <v>16257</v>
      </c>
      <c r="AR95" s="27"/>
      <c r="AS95" s="27"/>
      <c r="AT95" s="27"/>
      <c r="AU95" s="27"/>
      <c r="AV95" s="27" t="s">
        <v>15803</v>
      </c>
      <c r="AW95" s="27"/>
      <c r="AX95" s="27"/>
      <c r="AY95" s="27"/>
      <c r="AZ95" s="27"/>
      <c r="BA95" s="27"/>
      <c r="BB95" s="27"/>
      <c r="BC95" s="27">
        <v>1</v>
      </c>
      <c r="BD95" s="27"/>
      <c r="BE95" s="27"/>
      <c r="BF95" s="27"/>
      <c r="BG95" s="27"/>
      <c r="BH95" s="27">
        <v>1</v>
      </c>
      <c r="BI95" s="27"/>
      <c r="BJ95" s="27"/>
      <c r="BK95" s="27"/>
      <c r="BL95" s="27" t="s">
        <v>18258</v>
      </c>
      <c r="BM95" s="27">
        <v>16105</v>
      </c>
      <c r="BN95" s="27">
        <v>7105</v>
      </c>
      <c r="BO95" s="27">
        <v>7105</v>
      </c>
      <c r="BP95" s="27">
        <v>44525</v>
      </c>
      <c r="BQ95" s="27"/>
      <c r="BR95" s="27" t="s">
        <v>18258</v>
      </c>
      <c r="BS95" s="1193">
        <v>45204</v>
      </c>
      <c r="BT95" s="27"/>
      <c r="BU95" s="27"/>
      <c r="BV95" s="27"/>
      <c r="BW95" s="27"/>
      <c r="BX95" s="27"/>
      <c r="BY95" s="27"/>
      <c r="BZ95" s="27"/>
      <c r="CA95" s="27"/>
      <c r="CB95" s="27"/>
      <c r="CC95" s="27"/>
      <c r="CD95" s="27" t="str">
        <f>VLOOKUP(C95,'CPPM-PR'!F:F,1,0)</f>
        <v>NRP2303638</v>
      </c>
    </row>
    <row r="96" spans="1:82">
      <c r="A96" s="27">
        <v>84774</v>
      </c>
      <c r="B96" s="1192">
        <v>45210.59134259259</v>
      </c>
      <c r="C96" s="27" t="s">
        <v>13718</v>
      </c>
      <c r="D96" s="27" t="s">
        <v>13720</v>
      </c>
      <c r="E96" s="27"/>
      <c r="F96" s="27"/>
      <c r="G96" s="27" t="e">
        <v>#N/A</v>
      </c>
      <c r="H96" s="27" t="e">
        <v>#N/A</v>
      </c>
      <c r="I96" s="27" t="e">
        <v>#N/A</v>
      </c>
      <c r="J96" s="27" t="e">
        <v>#N/A</v>
      </c>
      <c r="K96" s="27"/>
      <c r="L96" s="27" t="s">
        <v>491</v>
      </c>
      <c r="M96" s="27" t="s">
        <v>15786</v>
      </c>
      <c r="N96" s="27" t="s">
        <v>491</v>
      </c>
      <c r="O96" s="27" t="s">
        <v>2634</v>
      </c>
      <c r="P96" s="27"/>
      <c r="Q96" s="27">
        <v>2023</v>
      </c>
      <c r="R96" s="1299">
        <v>45231</v>
      </c>
      <c r="S96" s="1299">
        <v>45248</v>
      </c>
      <c r="T96" s="27"/>
      <c r="U96" s="27"/>
      <c r="V96" s="27" t="s">
        <v>15788</v>
      </c>
      <c r="W96" s="27" t="s">
        <v>16383</v>
      </c>
      <c r="X96" s="27"/>
      <c r="Y96" s="27" t="s">
        <v>16548</v>
      </c>
      <c r="Z96" s="27"/>
      <c r="AA96" s="27" t="s">
        <v>15793</v>
      </c>
      <c r="AB96" s="27" t="s">
        <v>57</v>
      </c>
      <c r="AC96" s="27" t="s">
        <v>6300</v>
      </c>
      <c r="AD96" s="27" t="s">
        <v>10509</v>
      </c>
      <c r="AE96" s="27" t="s">
        <v>16385</v>
      </c>
      <c r="AF96" s="27" t="s">
        <v>16386</v>
      </c>
      <c r="AG96" s="27" t="s">
        <v>16387</v>
      </c>
      <c r="AH96" s="27" t="s">
        <v>15972</v>
      </c>
      <c r="AI96" s="27" t="s">
        <v>18258</v>
      </c>
      <c r="AJ96" s="27" t="s">
        <v>12821</v>
      </c>
      <c r="AK96" s="27" t="s">
        <v>16549</v>
      </c>
      <c r="AL96" s="27" t="s">
        <v>16389</v>
      </c>
      <c r="AM96" s="27">
        <v>10</v>
      </c>
      <c r="AN96" s="27" t="s">
        <v>15800</v>
      </c>
      <c r="AO96" s="27" t="s">
        <v>15818</v>
      </c>
      <c r="AP96" s="27" t="s">
        <v>14479</v>
      </c>
      <c r="AQ96" s="27"/>
      <c r="AR96" s="27"/>
      <c r="AS96" s="27"/>
      <c r="AT96" s="27"/>
      <c r="AU96" s="27"/>
      <c r="AV96" s="27" t="s">
        <v>15803</v>
      </c>
      <c r="AW96" s="27"/>
      <c r="AX96" s="27"/>
      <c r="AY96" s="27"/>
      <c r="AZ96" s="27"/>
      <c r="BA96" s="27"/>
      <c r="BB96" s="27"/>
      <c r="BC96" s="27">
        <v>1</v>
      </c>
      <c r="BD96" s="27"/>
      <c r="BE96" s="27"/>
      <c r="BF96" s="27"/>
      <c r="BG96" s="27"/>
      <c r="BH96" s="27">
        <v>1</v>
      </c>
      <c r="BI96" s="27"/>
      <c r="BJ96" s="27"/>
      <c r="BK96" s="27"/>
      <c r="BL96" s="27" t="s">
        <v>18258</v>
      </c>
      <c r="BM96" s="27">
        <v>16105</v>
      </c>
      <c r="BN96" s="27">
        <v>7105</v>
      </c>
      <c r="BO96" s="27">
        <v>7105</v>
      </c>
      <c r="BP96" s="27">
        <v>44525</v>
      </c>
      <c r="BQ96" s="27"/>
      <c r="BR96" s="27" t="s">
        <v>18258</v>
      </c>
      <c r="BS96" s="1193">
        <v>45203</v>
      </c>
      <c r="BT96" s="27"/>
      <c r="BU96" s="27"/>
      <c r="BV96" s="27"/>
      <c r="BW96" s="27"/>
      <c r="BX96" s="27"/>
      <c r="BY96" s="27"/>
      <c r="BZ96" s="27"/>
      <c r="CA96" s="27"/>
      <c r="CB96" s="27"/>
      <c r="CC96" s="27"/>
      <c r="CD96" s="27" t="str">
        <f>VLOOKUP(C96,'CPPM-PR'!F:F,1,0)</f>
        <v>NRP2303639</v>
      </c>
    </row>
    <row r="97" spans="1:82">
      <c r="A97" s="27">
        <v>84775</v>
      </c>
      <c r="B97" s="1192">
        <v>45210.59134259259</v>
      </c>
      <c r="C97" s="27" t="s">
        <v>13714</v>
      </c>
      <c r="D97" s="27" t="s">
        <v>13716</v>
      </c>
      <c r="E97" s="27"/>
      <c r="F97" s="27"/>
      <c r="G97" s="27" t="e">
        <v>#N/A</v>
      </c>
      <c r="H97" s="27" t="e">
        <v>#N/A</v>
      </c>
      <c r="I97" s="27" t="e">
        <v>#N/A</v>
      </c>
      <c r="J97" s="27" t="e">
        <v>#N/A</v>
      </c>
      <c r="K97" s="27"/>
      <c r="L97" s="27" t="s">
        <v>491</v>
      </c>
      <c r="M97" s="27" t="s">
        <v>15786</v>
      </c>
      <c r="N97" s="27" t="s">
        <v>491</v>
      </c>
      <c r="O97" s="27" t="s">
        <v>2634</v>
      </c>
      <c r="P97" s="27"/>
      <c r="Q97" s="27">
        <v>2023</v>
      </c>
      <c r="R97" s="1299">
        <v>45231</v>
      </c>
      <c r="S97" s="1299">
        <v>45248</v>
      </c>
      <c r="T97" s="27"/>
      <c r="U97" s="27"/>
      <c r="V97" s="27" t="s">
        <v>15788</v>
      </c>
      <c r="W97" s="27" t="s">
        <v>16383</v>
      </c>
      <c r="X97" s="27"/>
      <c r="Y97" s="27" t="s">
        <v>16550</v>
      </c>
      <c r="Z97" s="27"/>
      <c r="AA97" s="27" t="s">
        <v>15997</v>
      </c>
      <c r="AB97" s="27" t="s">
        <v>1492</v>
      </c>
      <c r="AC97" s="27" t="s">
        <v>7557</v>
      </c>
      <c r="AD97" s="27" t="s">
        <v>10509</v>
      </c>
      <c r="AE97" s="27" t="s">
        <v>16385</v>
      </c>
      <c r="AF97" s="27" t="s">
        <v>16386</v>
      </c>
      <c r="AG97" s="27" t="s">
        <v>16387</v>
      </c>
      <c r="AH97" s="27" t="s">
        <v>15972</v>
      </c>
      <c r="AI97" s="27" t="s">
        <v>18258</v>
      </c>
      <c r="AJ97" s="27" t="s">
        <v>12821</v>
      </c>
      <c r="AK97" s="27" t="s">
        <v>16551</v>
      </c>
      <c r="AL97" s="27" t="s">
        <v>16389</v>
      </c>
      <c r="AM97" s="27">
        <v>10</v>
      </c>
      <c r="AN97" s="27" t="s">
        <v>15800</v>
      </c>
      <c r="AO97" s="27" t="s">
        <v>15818</v>
      </c>
      <c r="AP97" s="27" t="s">
        <v>14479</v>
      </c>
      <c r="AQ97" s="27"/>
      <c r="AR97" s="27"/>
      <c r="AS97" s="27"/>
      <c r="AT97" s="27"/>
      <c r="AU97" s="27"/>
      <c r="AV97" s="27" t="s">
        <v>15803</v>
      </c>
      <c r="AW97" s="27"/>
      <c r="AX97" s="27"/>
      <c r="AY97" s="27"/>
      <c r="AZ97" s="27"/>
      <c r="BA97" s="27"/>
      <c r="BB97" s="27"/>
      <c r="BC97" s="27">
        <v>1</v>
      </c>
      <c r="BD97" s="27"/>
      <c r="BE97" s="27"/>
      <c r="BF97" s="27"/>
      <c r="BG97" s="27"/>
      <c r="BH97" s="27">
        <v>1</v>
      </c>
      <c r="BI97" s="27"/>
      <c r="BJ97" s="27"/>
      <c r="BK97" s="27"/>
      <c r="BL97" s="27" t="s">
        <v>18258</v>
      </c>
      <c r="BM97" s="27">
        <v>16105</v>
      </c>
      <c r="BN97" s="27">
        <v>7105</v>
      </c>
      <c r="BO97" s="27">
        <v>7105</v>
      </c>
      <c r="BP97" s="27">
        <v>44525</v>
      </c>
      <c r="BQ97" s="27"/>
      <c r="BR97" s="27" t="s">
        <v>18258</v>
      </c>
      <c r="BS97" s="1193">
        <v>45203</v>
      </c>
      <c r="BT97" s="27"/>
      <c r="BU97" s="27"/>
      <c r="BV97" s="27"/>
      <c r="BW97" s="27"/>
      <c r="BX97" s="27"/>
      <c r="BY97" s="27"/>
      <c r="BZ97" s="27"/>
      <c r="CA97" s="27"/>
      <c r="CB97" s="27"/>
      <c r="CC97" s="27"/>
      <c r="CD97" s="27" t="str">
        <f>VLOOKUP(C97,'CPPM-PR'!F:F,1,0)</f>
        <v>NRP2303640</v>
      </c>
    </row>
    <row r="98" spans="1:82">
      <c r="A98" s="27">
        <v>84776</v>
      </c>
      <c r="B98" s="1192">
        <v>45210.59134259259</v>
      </c>
      <c r="C98" s="27" t="s">
        <v>13709</v>
      </c>
      <c r="D98" s="27" t="s">
        <v>13713</v>
      </c>
      <c r="E98" s="27"/>
      <c r="F98" s="27"/>
      <c r="G98" s="27" t="e">
        <v>#N/A</v>
      </c>
      <c r="H98" s="27" t="e">
        <v>#N/A</v>
      </c>
      <c r="I98" s="27" t="e">
        <v>#N/A</v>
      </c>
      <c r="J98" s="27" t="e">
        <v>#N/A</v>
      </c>
      <c r="K98" s="27"/>
      <c r="L98" s="27" t="s">
        <v>491</v>
      </c>
      <c r="M98" s="27" t="s">
        <v>15786</v>
      </c>
      <c r="N98" s="27" t="s">
        <v>491</v>
      </c>
      <c r="O98" s="27" t="s">
        <v>2634</v>
      </c>
      <c r="P98" s="27"/>
      <c r="Q98" s="27">
        <v>2023</v>
      </c>
      <c r="R98" s="1299">
        <v>45231</v>
      </c>
      <c r="S98" s="1299">
        <v>45248</v>
      </c>
      <c r="T98" s="27"/>
      <c r="U98" s="27"/>
      <c r="V98" s="27" t="s">
        <v>15788</v>
      </c>
      <c r="W98" s="27" t="s">
        <v>16383</v>
      </c>
      <c r="X98" s="27"/>
      <c r="Y98" s="27" t="s">
        <v>16553</v>
      </c>
      <c r="Z98" s="27"/>
      <c r="AA98" s="27" t="s">
        <v>15812</v>
      </c>
      <c r="AB98" s="27" t="s">
        <v>56</v>
      </c>
      <c r="AC98" s="27" t="s">
        <v>11298</v>
      </c>
      <c r="AD98" s="27" t="s">
        <v>10509</v>
      </c>
      <c r="AE98" s="27" t="s">
        <v>16385</v>
      </c>
      <c r="AF98" s="27" t="s">
        <v>16386</v>
      </c>
      <c r="AG98" s="27" t="s">
        <v>16387</v>
      </c>
      <c r="AH98" s="27" t="s">
        <v>15972</v>
      </c>
      <c r="AI98" s="27" t="s">
        <v>18258</v>
      </c>
      <c r="AJ98" s="27" t="s">
        <v>12821</v>
      </c>
      <c r="AK98" s="27" t="s">
        <v>16554</v>
      </c>
      <c r="AL98" s="27" t="s">
        <v>16389</v>
      </c>
      <c r="AM98" s="27">
        <v>10</v>
      </c>
      <c r="AN98" s="27" t="s">
        <v>15800</v>
      </c>
      <c r="AO98" s="27" t="s">
        <v>15818</v>
      </c>
      <c r="AP98" s="27" t="s">
        <v>14479</v>
      </c>
      <c r="AQ98" s="27"/>
      <c r="AR98" s="27"/>
      <c r="AS98" s="27"/>
      <c r="AT98" s="27"/>
      <c r="AU98" s="27"/>
      <c r="AV98" s="27" t="s">
        <v>15803</v>
      </c>
      <c r="AW98" s="27"/>
      <c r="AX98" s="27"/>
      <c r="AY98" s="27"/>
      <c r="AZ98" s="27"/>
      <c r="BA98" s="27"/>
      <c r="BB98" s="27"/>
      <c r="BC98" s="27">
        <v>1</v>
      </c>
      <c r="BD98" s="27"/>
      <c r="BE98" s="27"/>
      <c r="BF98" s="27"/>
      <c r="BG98" s="27"/>
      <c r="BH98" s="27">
        <v>1</v>
      </c>
      <c r="BI98" s="27"/>
      <c r="BJ98" s="27"/>
      <c r="BK98" s="27"/>
      <c r="BL98" s="27" t="s">
        <v>18258</v>
      </c>
      <c r="BM98" s="27">
        <v>16105</v>
      </c>
      <c r="BN98" s="27">
        <v>7105</v>
      </c>
      <c r="BO98" s="27">
        <v>7105</v>
      </c>
      <c r="BP98" s="27">
        <v>44525</v>
      </c>
      <c r="BQ98" s="27"/>
      <c r="BR98" s="27" t="s">
        <v>18258</v>
      </c>
      <c r="BS98" s="1193">
        <v>45203</v>
      </c>
      <c r="BT98" s="27"/>
      <c r="BU98" s="27"/>
      <c r="BV98" s="27"/>
      <c r="BW98" s="27"/>
      <c r="BX98" s="27"/>
      <c r="BY98" s="27"/>
      <c r="BZ98" s="27"/>
      <c r="CA98" s="27"/>
      <c r="CB98" s="27"/>
      <c r="CC98" s="27"/>
      <c r="CD98" s="27" t="str">
        <f>VLOOKUP(C98,'CPPM-PR'!F:F,1,0)</f>
        <v>NRP2303641</v>
      </c>
    </row>
    <row r="99" spans="1:82">
      <c r="A99" s="27">
        <v>84777</v>
      </c>
      <c r="B99" s="1192">
        <v>45210.59134259259</v>
      </c>
      <c r="C99" s="27" t="s">
        <v>13705</v>
      </c>
      <c r="D99" s="27" t="s">
        <v>13707</v>
      </c>
      <c r="E99" s="27"/>
      <c r="F99" s="27"/>
      <c r="G99" s="27" t="e">
        <v>#N/A</v>
      </c>
      <c r="H99" s="27" t="e">
        <v>#N/A</v>
      </c>
      <c r="I99" s="27" t="e">
        <v>#N/A</v>
      </c>
      <c r="J99" s="27" t="e">
        <v>#N/A</v>
      </c>
      <c r="K99" s="27"/>
      <c r="L99" s="27" t="s">
        <v>491</v>
      </c>
      <c r="M99" s="27" t="s">
        <v>15786</v>
      </c>
      <c r="N99" s="27" t="s">
        <v>491</v>
      </c>
      <c r="O99" s="27" t="s">
        <v>2634</v>
      </c>
      <c r="P99" s="27"/>
      <c r="Q99" s="27">
        <v>2023</v>
      </c>
      <c r="R99" s="1299">
        <v>45231</v>
      </c>
      <c r="S99" s="1299">
        <v>45248</v>
      </c>
      <c r="T99" s="27"/>
      <c r="U99" s="27"/>
      <c r="V99" s="27" t="s">
        <v>15788</v>
      </c>
      <c r="W99" s="27" t="s">
        <v>16383</v>
      </c>
      <c r="X99" s="27"/>
      <c r="Y99" s="27" t="s">
        <v>16555</v>
      </c>
      <c r="Z99" s="27"/>
      <c r="AA99" s="27" t="s">
        <v>15812</v>
      </c>
      <c r="AB99" s="27" t="s">
        <v>54</v>
      </c>
      <c r="AC99" s="27" t="s">
        <v>11737</v>
      </c>
      <c r="AD99" s="27" t="s">
        <v>10509</v>
      </c>
      <c r="AE99" s="27" t="s">
        <v>16385</v>
      </c>
      <c r="AF99" s="27" t="s">
        <v>16386</v>
      </c>
      <c r="AG99" s="27" t="s">
        <v>16387</v>
      </c>
      <c r="AH99" s="27" t="s">
        <v>15972</v>
      </c>
      <c r="AI99" s="27" t="s">
        <v>18258</v>
      </c>
      <c r="AJ99" s="27" t="s">
        <v>12821</v>
      </c>
      <c r="AK99" s="27" t="s">
        <v>16556</v>
      </c>
      <c r="AL99" s="27" t="s">
        <v>16389</v>
      </c>
      <c r="AM99" s="27">
        <v>10</v>
      </c>
      <c r="AN99" s="27" t="s">
        <v>15800</v>
      </c>
      <c r="AO99" s="27" t="s">
        <v>15818</v>
      </c>
      <c r="AP99" s="27" t="s">
        <v>14479</v>
      </c>
      <c r="AQ99" s="27" t="s">
        <v>16257</v>
      </c>
      <c r="AR99" s="27"/>
      <c r="AS99" s="27"/>
      <c r="AT99" s="27"/>
      <c r="AU99" s="27"/>
      <c r="AV99" s="27" t="s">
        <v>15803</v>
      </c>
      <c r="AW99" s="27"/>
      <c r="AX99" s="27"/>
      <c r="AY99" s="27"/>
      <c r="AZ99" s="27"/>
      <c r="BA99" s="27"/>
      <c r="BB99" s="27"/>
      <c r="BC99" s="27">
        <v>1</v>
      </c>
      <c r="BD99" s="27"/>
      <c r="BE99" s="27"/>
      <c r="BF99" s="27"/>
      <c r="BG99" s="27"/>
      <c r="BH99" s="27">
        <v>1</v>
      </c>
      <c r="BI99" s="27"/>
      <c r="BJ99" s="27"/>
      <c r="BK99" s="27"/>
      <c r="BL99" s="27" t="s">
        <v>18258</v>
      </c>
      <c r="BM99" s="27">
        <v>16105</v>
      </c>
      <c r="BN99" s="27">
        <v>7105</v>
      </c>
      <c r="BO99" s="27">
        <v>7105</v>
      </c>
      <c r="BP99" s="27">
        <v>44525</v>
      </c>
      <c r="BQ99" s="27"/>
      <c r="BR99" s="27" t="s">
        <v>18258</v>
      </c>
      <c r="BS99" s="1193">
        <v>45203</v>
      </c>
      <c r="BT99" s="27"/>
      <c r="BU99" s="27"/>
      <c r="BV99" s="27"/>
      <c r="BW99" s="27"/>
      <c r="BX99" s="27"/>
      <c r="BY99" s="27"/>
      <c r="BZ99" s="27"/>
      <c r="CA99" s="27"/>
      <c r="CB99" s="27"/>
      <c r="CC99" s="27"/>
      <c r="CD99" s="27" t="str">
        <f>VLOOKUP(C99,'CPPM-PR'!F:F,1,0)</f>
        <v>NRP2303642</v>
      </c>
    </row>
    <row r="100" spans="1:82">
      <c r="A100" s="27">
        <v>84779</v>
      </c>
      <c r="B100" s="1192">
        <v>45210.59134259259</v>
      </c>
      <c r="C100" s="27" t="s">
        <v>13693</v>
      </c>
      <c r="D100" s="27" t="s">
        <v>13695</v>
      </c>
      <c r="E100" s="27"/>
      <c r="F100" s="27"/>
      <c r="G100" s="27" t="e">
        <v>#N/A</v>
      </c>
      <c r="H100" s="27" t="e">
        <v>#N/A</v>
      </c>
      <c r="I100" s="27" t="e">
        <v>#N/A</v>
      </c>
      <c r="J100" s="27" t="e">
        <v>#N/A</v>
      </c>
      <c r="K100" s="27"/>
      <c r="L100" s="27" t="s">
        <v>491</v>
      </c>
      <c r="M100" s="27" t="s">
        <v>15786</v>
      </c>
      <c r="N100" s="27" t="s">
        <v>491</v>
      </c>
      <c r="O100" s="27" t="s">
        <v>2634</v>
      </c>
      <c r="P100" s="27"/>
      <c r="Q100" s="27">
        <v>2023</v>
      </c>
      <c r="R100" s="1299">
        <v>45261</v>
      </c>
      <c r="S100" s="1299">
        <v>45238</v>
      </c>
      <c r="T100" s="27"/>
      <c r="U100" s="27"/>
      <c r="V100" s="27" t="s">
        <v>15788</v>
      </c>
      <c r="W100" s="27" t="s">
        <v>17194</v>
      </c>
      <c r="X100" s="27"/>
      <c r="Y100" s="27" t="s">
        <v>18504</v>
      </c>
      <c r="Z100" s="27"/>
      <c r="AA100" s="27" t="s">
        <v>15793</v>
      </c>
      <c r="AB100" s="27" t="s">
        <v>1701</v>
      </c>
      <c r="AC100" s="27" t="s">
        <v>7316</v>
      </c>
      <c r="AD100" s="27" t="s">
        <v>10509</v>
      </c>
      <c r="AE100" s="27" t="s">
        <v>18505</v>
      </c>
      <c r="AF100" s="27" t="s">
        <v>17197</v>
      </c>
      <c r="AG100" s="27" t="s">
        <v>17198</v>
      </c>
      <c r="AH100" s="27" t="s">
        <v>17199</v>
      </c>
      <c r="AI100" s="27" t="s">
        <v>18258</v>
      </c>
      <c r="AJ100" s="27" t="s">
        <v>12821</v>
      </c>
      <c r="AK100" s="27" t="s">
        <v>17200</v>
      </c>
      <c r="AL100" s="27" t="s">
        <v>15799</v>
      </c>
      <c r="AM100" s="27">
        <v>1</v>
      </c>
      <c r="AN100" s="27" t="s">
        <v>15800</v>
      </c>
      <c r="AO100" s="27" t="s">
        <v>15818</v>
      </c>
      <c r="AP100" s="27" t="s">
        <v>14466</v>
      </c>
      <c r="AQ100" s="27" t="s">
        <v>16257</v>
      </c>
      <c r="AR100" s="27"/>
      <c r="AS100" s="27"/>
      <c r="AT100" s="27"/>
      <c r="AU100" s="27"/>
      <c r="AV100" s="27" t="s">
        <v>15803</v>
      </c>
      <c r="AW100" s="27"/>
      <c r="AX100" s="27"/>
      <c r="AY100" s="27"/>
      <c r="AZ100" s="27"/>
      <c r="BA100" s="27"/>
      <c r="BB100" s="27"/>
      <c r="BC100" s="27">
        <v>1</v>
      </c>
      <c r="BD100" s="27"/>
      <c r="BE100" s="27"/>
      <c r="BF100" s="27"/>
      <c r="BG100" s="27"/>
      <c r="BH100" s="27">
        <v>1</v>
      </c>
      <c r="BI100" s="27"/>
      <c r="BJ100" s="27"/>
      <c r="BK100" s="27"/>
      <c r="BL100" s="27" t="s">
        <v>18258</v>
      </c>
      <c r="BM100" s="27">
        <v>26900</v>
      </c>
      <c r="BN100" s="27">
        <v>26900</v>
      </c>
      <c r="BO100" s="27">
        <v>26900</v>
      </c>
      <c r="BP100" s="27">
        <v>80700</v>
      </c>
      <c r="BQ100" s="27"/>
      <c r="BR100" s="27" t="s">
        <v>18258</v>
      </c>
      <c r="BS100" s="1193">
        <v>45201</v>
      </c>
      <c r="BT100" s="27"/>
      <c r="BU100" s="27"/>
      <c r="BV100" s="27"/>
      <c r="BW100" s="27"/>
      <c r="BX100" s="27"/>
      <c r="BY100" s="27"/>
      <c r="BZ100" s="27"/>
      <c r="CA100" s="27"/>
      <c r="CB100" s="27">
        <v>1</v>
      </c>
      <c r="CC100" s="27"/>
      <c r="CD100" s="27" t="str">
        <f>VLOOKUP(C100,'CPPM-PR'!F:F,1,0)</f>
        <v>NRP2303644</v>
      </c>
    </row>
    <row r="101" spans="1:82">
      <c r="A101" s="27">
        <v>84783</v>
      </c>
      <c r="B101" s="1192">
        <v>45210.59134259259</v>
      </c>
      <c r="C101" s="27" t="s">
        <v>14219</v>
      </c>
      <c r="D101" s="27" t="s">
        <v>16130</v>
      </c>
      <c r="E101" s="27"/>
      <c r="F101" s="27"/>
      <c r="G101" s="27" t="e">
        <v>#N/A</v>
      </c>
      <c r="H101" s="27" t="e">
        <v>#N/A</v>
      </c>
      <c r="I101" s="27" t="e">
        <v>#N/A</v>
      </c>
      <c r="J101" s="27" t="e">
        <v>#N/A</v>
      </c>
      <c r="K101" s="27"/>
      <c r="L101" s="27" t="s">
        <v>491</v>
      </c>
      <c r="M101" s="27" t="s">
        <v>15786</v>
      </c>
      <c r="N101" s="27" t="s">
        <v>515</v>
      </c>
      <c r="O101" s="27" t="s">
        <v>2634</v>
      </c>
      <c r="P101" s="27"/>
      <c r="Q101" s="27">
        <v>2023</v>
      </c>
      <c r="R101" s="1299">
        <v>45260</v>
      </c>
      <c r="S101" s="1299">
        <v>45239</v>
      </c>
      <c r="T101" s="27"/>
      <c r="U101" s="27"/>
      <c r="V101" s="27" t="s">
        <v>15788</v>
      </c>
      <c r="W101" s="27" t="s">
        <v>16131</v>
      </c>
      <c r="X101" s="27"/>
      <c r="Y101" s="27" t="s">
        <v>18506</v>
      </c>
      <c r="Z101" s="27"/>
      <c r="AA101" s="27" t="s">
        <v>15943</v>
      </c>
      <c r="AB101" s="27" t="s">
        <v>53</v>
      </c>
      <c r="AC101" s="27" t="s">
        <v>8892</v>
      </c>
      <c r="AD101" s="27" t="s">
        <v>10509</v>
      </c>
      <c r="AE101" s="27" t="s">
        <v>16133</v>
      </c>
      <c r="AF101" s="27"/>
      <c r="AG101" s="27"/>
      <c r="AH101" s="27" t="s">
        <v>16134</v>
      </c>
      <c r="AI101" s="27" t="s">
        <v>18258</v>
      </c>
      <c r="AJ101" s="27" t="s">
        <v>12821</v>
      </c>
      <c r="AK101" s="27"/>
      <c r="AL101" s="27" t="s">
        <v>15835</v>
      </c>
      <c r="AM101" s="27">
        <v>300</v>
      </c>
      <c r="AN101" s="27" t="s">
        <v>15800</v>
      </c>
      <c r="AO101" s="27" t="s">
        <v>14510</v>
      </c>
      <c r="AP101" s="27"/>
      <c r="AQ101" s="27"/>
      <c r="AR101" s="27"/>
      <c r="AS101" s="27"/>
      <c r="AT101" s="27"/>
      <c r="AU101" s="27"/>
      <c r="AV101" s="27" t="s">
        <v>16356</v>
      </c>
      <c r="AW101" s="27"/>
      <c r="AX101" s="27"/>
      <c r="AY101" s="27"/>
      <c r="AZ101" s="27"/>
      <c r="BA101" s="27"/>
      <c r="BB101" s="27"/>
      <c r="BC101" s="27">
        <v>1</v>
      </c>
      <c r="BD101" s="27"/>
      <c r="BE101" s="27"/>
      <c r="BF101" s="27"/>
      <c r="BG101" s="27"/>
      <c r="BH101" s="27">
        <v>1</v>
      </c>
      <c r="BI101" s="27"/>
      <c r="BJ101" s="27"/>
      <c r="BK101" s="27"/>
      <c r="BL101" s="27" t="s">
        <v>18258</v>
      </c>
      <c r="BM101" s="27">
        <v>2988</v>
      </c>
      <c r="BN101" s="27">
        <v>2988</v>
      </c>
      <c r="BO101" s="27"/>
      <c r="BP101" s="27">
        <v>5976</v>
      </c>
      <c r="BQ101" s="27"/>
      <c r="BR101" s="27" t="s">
        <v>18258</v>
      </c>
      <c r="BS101" s="1193">
        <v>45209</v>
      </c>
      <c r="BT101" s="27"/>
      <c r="BU101" s="27"/>
      <c r="BV101" s="27"/>
      <c r="BW101" s="27"/>
      <c r="BX101" s="27"/>
      <c r="BY101" s="27"/>
      <c r="BZ101" s="27"/>
      <c r="CA101" s="27"/>
      <c r="CB101" s="27"/>
      <c r="CC101" s="27"/>
      <c r="CD101" s="27" t="str">
        <f>VLOOKUP(C101,'CPPM-PR'!F:F,1,0)</f>
        <v>NRP2303648</v>
      </c>
    </row>
    <row r="102" spans="1:82">
      <c r="A102" s="27">
        <v>84784</v>
      </c>
      <c r="B102" s="1192">
        <v>45210.59134259259</v>
      </c>
      <c r="C102" s="27" t="s">
        <v>14489</v>
      </c>
      <c r="D102" s="27" t="s">
        <v>14490</v>
      </c>
      <c r="E102" s="27"/>
      <c r="F102" s="27"/>
      <c r="G102" s="27" t="e">
        <v>#N/A</v>
      </c>
      <c r="H102" s="27" t="e">
        <v>#N/A</v>
      </c>
      <c r="I102" s="27" t="e">
        <v>#N/A</v>
      </c>
      <c r="J102" s="27" t="e">
        <v>#N/A</v>
      </c>
      <c r="K102" s="27"/>
      <c r="L102" s="27" t="s">
        <v>491</v>
      </c>
      <c r="M102" s="27" t="s">
        <v>15786</v>
      </c>
      <c r="N102" s="27" t="s">
        <v>491</v>
      </c>
      <c r="O102" s="27" t="s">
        <v>2609</v>
      </c>
      <c r="P102" s="27"/>
      <c r="Q102" s="27">
        <v>2023</v>
      </c>
      <c r="R102" s="1299">
        <v>45199</v>
      </c>
      <c r="S102" s="1299">
        <v>45238</v>
      </c>
      <c r="T102" s="27"/>
      <c r="U102" s="27"/>
      <c r="V102" s="27" t="s">
        <v>15788</v>
      </c>
      <c r="W102" s="27" t="s">
        <v>17313</v>
      </c>
      <c r="X102" s="27" t="s">
        <v>18507</v>
      </c>
      <c r="Y102" s="27" t="s">
        <v>18508</v>
      </c>
      <c r="Z102" s="27"/>
      <c r="AA102" s="27" t="s">
        <v>15812</v>
      </c>
      <c r="AB102" s="27" t="s">
        <v>54</v>
      </c>
      <c r="AC102" s="27" t="s">
        <v>14020</v>
      </c>
      <c r="AD102" s="27" t="s">
        <v>10509</v>
      </c>
      <c r="AE102" s="27" t="s">
        <v>18509</v>
      </c>
      <c r="AF102" s="27" t="s">
        <v>17276</v>
      </c>
      <c r="AG102" s="27" t="s">
        <v>17277</v>
      </c>
      <c r="AH102" s="27" t="s">
        <v>17482</v>
      </c>
      <c r="AI102" s="27" t="s">
        <v>18258</v>
      </c>
      <c r="AJ102" s="27" t="s">
        <v>12821</v>
      </c>
      <c r="AK102" s="27" t="s">
        <v>18510</v>
      </c>
      <c r="AL102" s="27" t="s">
        <v>15799</v>
      </c>
      <c r="AM102" s="27">
        <v>100</v>
      </c>
      <c r="AN102" s="27" t="s">
        <v>15800</v>
      </c>
      <c r="AO102" s="27" t="s">
        <v>15818</v>
      </c>
      <c r="AP102" s="27" t="s">
        <v>14466</v>
      </c>
      <c r="AQ102" s="27"/>
      <c r="AR102" s="27"/>
      <c r="AS102" s="27"/>
      <c r="AT102" s="27"/>
      <c r="AU102" s="27"/>
      <c r="AV102" s="27" t="s">
        <v>16105</v>
      </c>
      <c r="AW102" s="27"/>
      <c r="AX102" s="27"/>
      <c r="AY102" s="27"/>
      <c r="AZ102" s="27"/>
      <c r="BA102" s="27"/>
      <c r="BB102" s="27"/>
      <c r="BC102" s="27">
        <v>1</v>
      </c>
      <c r="BD102" s="27"/>
      <c r="BE102" s="27"/>
      <c r="BF102" s="27"/>
      <c r="BG102" s="27"/>
      <c r="BH102" s="27">
        <v>1</v>
      </c>
      <c r="BI102" s="27"/>
      <c r="BJ102" s="27"/>
      <c r="BK102" s="27"/>
      <c r="BL102" s="27" t="s">
        <v>18258</v>
      </c>
      <c r="BM102" s="27">
        <v>75284</v>
      </c>
      <c r="BN102" s="27">
        <v>75284</v>
      </c>
      <c r="BO102" s="27">
        <v>75283</v>
      </c>
      <c r="BP102" s="27">
        <v>225851</v>
      </c>
      <c r="BQ102" s="27"/>
      <c r="BR102" s="27" t="s">
        <v>18258</v>
      </c>
      <c r="BS102" s="1193">
        <v>45201</v>
      </c>
      <c r="BT102" s="27"/>
      <c r="BU102" s="27"/>
      <c r="BV102" s="27"/>
      <c r="BW102" s="27"/>
      <c r="BX102" s="27"/>
      <c r="BY102" s="27"/>
      <c r="BZ102" s="27"/>
      <c r="CA102" s="27"/>
      <c r="CB102" s="27"/>
      <c r="CC102" s="27"/>
      <c r="CD102" s="27" t="str">
        <f>VLOOKUP(C102,'CPPM-PR'!F:F,1,0)</f>
        <v>NRP2303649</v>
      </c>
    </row>
    <row r="103" spans="1:82">
      <c r="A103" s="27">
        <v>84786</v>
      </c>
      <c r="B103" s="1192">
        <v>45210.59134259259</v>
      </c>
      <c r="C103" s="27" t="s">
        <v>13683</v>
      </c>
      <c r="D103" s="27" t="s">
        <v>13684</v>
      </c>
      <c r="E103" s="27"/>
      <c r="F103" s="27"/>
      <c r="G103" s="27" t="e">
        <v>#N/A</v>
      </c>
      <c r="H103" s="27" t="e">
        <v>#N/A</v>
      </c>
      <c r="I103" s="27" t="e">
        <v>#N/A</v>
      </c>
      <c r="J103" s="27" t="e">
        <v>#N/A</v>
      </c>
      <c r="K103" s="27"/>
      <c r="L103" s="27" t="s">
        <v>491</v>
      </c>
      <c r="M103" s="27" t="s">
        <v>15786</v>
      </c>
      <c r="N103" s="27" t="s">
        <v>491</v>
      </c>
      <c r="O103" s="27" t="s">
        <v>2634</v>
      </c>
      <c r="P103" s="27"/>
      <c r="Q103" s="27">
        <v>2023</v>
      </c>
      <c r="R103" s="1299">
        <v>45205</v>
      </c>
      <c r="S103" s="1299">
        <v>45262</v>
      </c>
      <c r="T103" s="27"/>
      <c r="U103" s="27"/>
      <c r="V103" s="27" t="s">
        <v>15788</v>
      </c>
      <c r="W103" s="27" t="s">
        <v>16648</v>
      </c>
      <c r="X103" s="27"/>
      <c r="Y103" s="27" t="s">
        <v>17217</v>
      </c>
      <c r="Z103" s="27"/>
      <c r="AA103" s="27" t="s">
        <v>15943</v>
      </c>
      <c r="AB103" s="27" t="s">
        <v>53</v>
      </c>
      <c r="AC103" s="27" t="s">
        <v>6490</v>
      </c>
      <c r="AD103" s="27" t="s">
        <v>10509</v>
      </c>
      <c r="AE103" s="27" t="s">
        <v>16650</v>
      </c>
      <c r="AF103" s="27" t="s">
        <v>16651</v>
      </c>
      <c r="AG103" s="27" t="s">
        <v>16652</v>
      </c>
      <c r="AH103" s="27" t="s">
        <v>16653</v>
      </c>
      <c r="AI103" s="27" t="s">
        <v>18258</v>
      </c>
      <c r="AJ103" s="27" t="s">
        <v>12821</v>
      </c>
      <c r="AK103" s="27"/>
      <c r="AL103" s="27" t="s">
        <v>16655</v>
      </c>
      <c r="AM103" s="27">
        <v>6</v>
      </c>
      <c r="AN103" s="27" t="s">
        <v>15800</v>
      </c>
      <c r="AO103" s="27" t="s">
        <v>17218</v>
      </c>
      <c r="AP103" s="27" t="s">
        <v>14466</v>
      </c>
      <c r="AQ103" s="27"/>
      <c r="AR103" s="27"/>
      <c r="AS103" s="27"/>
      <c r="AT103" s="27"/>
      <c r="AU103" s="27"/>
      <c r="AV103" s="27" t="s">
        <v>15803</v>
      </c>
      <c r="AW103" s="27"/>
      <c r="AX103" s="27"/>
      <c r="AY103" s="27"/>
      <c r="AZ103" s="27"/>
      <c r="BA103" s="27"/>
      <c r="BB103" s="27"/>
      <c r="BC103" s="27">
        <v>1</v>
      </c>
      <c r="BD103" s="27"/>
      <c r="BE103" s="27"/>
      <c r="BF103" s="27"/>
      <c r="BG103" s="27"/>
      <c r="BH103" s="27">
        <v>1</v>
      </c>
      <c r="BI103" s="27"/>
      <c r="BJ103" s="27"/>
      <c r="BK103" s="27"/>
      <c r="BL103" s="27" t="s">
        <v>18258</v>
      </c>
      <c r="BM103" s="27">
        <v>35270</v>
      </c>
      <c r="BN103" s="27">
        <v>35270</v>
      </c>
      <c r="BO103" s="27">
        <v>35270</v>
      </c>
      <c r="BP103" s="27">
        <v>105810</v>
      </c>
      <c r="BQ103" s="27"/>
      <c r="BR103" s="27" t="s">
        <v>18258</v>
      </c>
      <c r="BS103" s="1193">
        <v>45202</v>
      </c>
      <c r="BT103" s="27"/>
      <c r="BU103" s="27"/>
      <c r="BV103" s="27"/>
      <c r="BW103" s="27"/>
      <c r="BX103" s="27"/>
      <c r="BY103" s="27"/>
      <c r="BZ103" s="27"/>
      <c r="CA103" s="27"/>
      <c r="CB103" s="27"/>
      <c r="CC103" s="27"/>
      <c r="CD103" s="27" t="str">
        <f>VLOOKUP(C103,'CPPM-PR'!F:F,1,0)</f>
        <v>NRP2303651</v>
      </c>
    </row>
    <row r="104" spans="1:82">
      <c r="A104" s="27">
        <v>84787</v>
      </c>
      <c r="B104" s="1192">
        <v>45210.59134259259</v>
      </c>
      <c r="C104" s="27" t="s">
        <v>13680</v>
      </c>
      <c r="D104" s="27" t="s">
        <v>13681</v>
      </c>
      <c r="E104" s="27"/>
      <c r="F104" s="27"/>
      <c r="G104" s="27" t="e">
        <v>#N/A</v>
      </c>
      <c r="H104" s="27" t="e">
        <v>#N/A</v>
      </c>
      <c r="I104" s="27" t="e">
        <v>#N/A</v>
      </c>
      <c r="J104" s="27" t="e">
        <v>#N/A</v>
      </c>
      <c r="K104" s="27"/>
      <c r="L104" s="27" t="s">
        <v>491</v>
      </c>
      <c r="M104" s="27" t="s">
        <v>15786</v>
      </c>
      <c r="N104" s="27" t="s">
        <v>491</v>
      </c>
      <c r="O104" s="27" t="s">
        <v>2609</v>
      </c>
      <c r="P104" s="27"/>
      <c r="Q104" s="27">
        <v>2023</v>
      </c>
      <c r="R104" s="1299">
        <v>45215</v>
      </c>
      <c r="S104" s="1299">
        <v>45248</v>
      </c>
      <c r="T104" s="27"/>
      <c r="U104" s="27"/>
      <c r="V104" s="27" t="s">
        <v>15788</v>
      </c>
      <c r="W104" s="27" t="s">
        <v>17313</v>
      </c>
      <c r="X104" s="27" t="s">
        <v>17479</v>
      </c>
      <c r="Y104" s="27" t="s">
        <v>18511</v>
      </c>
      <c r="Z104" s="27"/>
      <c r="AA104" s="27" t="s">
        <v>15793</v>
      </c>
      <c r="AB104" s="27" t="s">
        <v>2603</v>
      </c>
      <c r="AC104" s="27" t="s">
        <v>6710</v>
      </c>
      <c r="AD104" s="27" t="s">
        <v>10509</v>
      </c>
      <c r="AE104" s="27" t="s">
        <v>17481</v>
      </c>
      <c r="AF104" s="27" t="s">
        <v>17276</v>
      </c>
      <c r="AG104" s="27" t="s">
        <v>17277</v>
      </c>
      <c r="AH104" s="27" t="s">
        <v>17482</v>
      </c>
      <c r="AI104" s="27" t="s">
        <v>18258</v>
      </c>
      <c r="AJ104" s="27" t="s">
        <v>12821</v>
      </c>
      <c r="AK104" s="27" t="s">
        <v>17483</v>
      </c>
      <c r="AL104" s="27" t="s">
        <v>15817</v>
      </c>
      <c r="AM104" s="27">
        <v>8</v>
      </c>
      <c r="AN104" s="27" t="s">
        <v>15800</v>
      </c>
      <c r="AO104" s="27" t="s">
        <v>15818</v>
      </c>
      <c r="AP104" s="27" t="s">
        <v>14466</v>
      </c>
      <c r="AQ104" s="27" t="s">
        <v>16257</v>
      </c>
      <c r="AR104" s="27"/>
      <c r="AS104" s="27"/>
      <c r="AT104" s="27"/>
      <c r="AU104" s="27"/>
      <c r="AV104" s="27" t="s">
        <v>16105</v>
      </c>
      <c r="AW104" s="27"/>
      <c r="AX104" s="27"/>
      <c r="AY104" s="27"/>
      <c r="AZ104" s="27"/>
      <c r="BA104" s="27"/>
      <c r="BB104" s="27"/>
      <c r="BC104" s="27">
        <v>1</v>
      </c>
      <c r="BD104" s="27"/>
      <c r="BE104" s="27"/>
      <c r="BF104" s="27"/>
      <c r="BG104" s="27"/>
      <c r="BH104" s="27">
        <v>1</v>
      </c>
      <c r="BI104" s="27"/>
      <c r="BJ104" s="27"/>
      <c r="BK104" s="27"/>
      <c r="BL104" s="27" t="s">
        <v>18258</v>
      </c>
      <c r="BM104" s="27">
        <v>15360</v>
      </c>
      <c r="BN104" s="27">
        <v>15360</v>
      </c>
      <c r="BO104" s="27">
        <v>15360</v>
      </c>
      <c r="BP104" s="27">
        <v>46080</v>
      </c>
      <c r="BQ104" s="27"/>
      <c r="BR104" s="27" t="s">
        <v>18258</v>
      </c>
      <c r="BS104" s="1193">
        <v>45203</v>
      </c>
      <c r="BT104" s="27"/>
      <c r="BU104" s="27"/>
      <c r="BV104" s="27"/>
      <c r="BW104" s="27"/>
      <c r="BX104" s="27"/>
      <c r="BY104" s="27"/>
      <c r="BZ104" s="27"/>
      <c r="CA104" s="27"/>
      <c r="CB104" s="27"/>
      <c r="CC104" s="27"/>
      <c r="CD104" s="27" t="str">
        <f>VLOOKUP(C104,'CPPM-PR'!F:F,1,0)</f>
        <v>NRP2303652</v>
      </c>
    </row>
    <row r="105" spans="1:82">
      <c r="A105" s="27">
        <v>84788</v>
      </c>
      <c r="B105" s="1192">
        <v>45210.59134259259</v>
      </c>
      <c r="C105" s="27" t="s">
        <v>14171</v>
      </c>
      <c r="D105" s="27" t="s">
        <v>15806</v>
      </c>
      <c r="E105" s="27"/>
      <c r="F105" s="27" t="s">
        <v>15807</v>
      </c>
      <c r="G105" s="27" t="e">
        <v>#N/A</v>
      </c>
      <c r="H105" s="27" t="e">
        <v>#N/A</v>
      </c>
      <c r="I105" s="27" t="e">
        <v>#N/A</v>
      </c>
      <c r="J105" s="27" t="e">
        <v>#N/A</v>
      </c>
      <c r="K105" s="27"/>
      <c r="L105" s="27" t="s">
        <v>491</v>
      </c>
      <c r="M105" s="27" t="s">
        <v>15786</v>
      </c>
      <c r="N105" s="27" t="s">
        <v>491</v>
      </c>
      <c r="O105" s="27" t="s">
        <v>2634</v>
      </c>
      <c r="P105" s="27"/>
      <c r="Q105" s="27">
        <v>2023</v>
      </c>
      <c r="R105" s="1299">
        <v>45209</v>
      </c>
      <c r="S105" s="1299">
        <v>45254</v>
      </c>
      <c r="T105" s="27"/>
      <c r="U105" s="27"/>
      <c r="V105" s="27" t="s">
        <v>15788</v>
      </c>
      <c r="W105" s="27" t="s">
        <v>15809</v>
      </c>
      <c r="X105" s="27"/>
      <c r="Y105" s="27" t="s">
        <v>15810</v>
      </c>
      <c r="Z105" s="27" t="s">
        <v>15811</v>
      </c>
      <c r="AA105" s="27" t="s">
        <v>15812</v>
      </c>
      <c r="AB105" s="27" t="s">
        <v>2749</v>
      </c>
      <c r="AC105" s="27" t="s">
        <v>7590</v>
      </c>
      <c r="AD105" s="27" t="s">
        <v>10509</v>
      </c>
      <c r="AE105" s="27" t="s">
        <v>15813</v>
      </c>
      <c r="AF105" s="27" t="s">
        <v>15814</v>
      </c>
      <c r="AG105" s="27">
        <v>133604897</v>
      </c>
      <c r="AH105" s="27" t="s">
        <v>15815</v>
      </c>
      <c r="AI105" s="27" t="s">
        <v>18258</v>
      </c>
      <c r="AJ105" s="27" t="s">
        <v>12821</v>
      </c>
      <c r="AK105" s="27" t="s">
        <v>15816</v>
      </c>
      <c r="AL105" s="27" t="s">
        <v>15817</v>
      </c>
      <c r="AM105" s="27">
        <v>4</v>
      </c>
      <c r="AN105" s="27" t="s">
        <v>15800</v>
      </c>
      <c r="AO105" s="27" t="s">
        <v>15818</v>
      </c>
      <c r="AP105" s="27" t="s">
        <v>14466</v>
      </c>
      <c r="AQ105" s="27"/>
      <c r="AR105" s="27"/>
      <c r="AS105" s="27"/>
      <c r="AT105" s="27"/>
      <c r="AU105" s="27"/>
      <c r="AV105" s="27" t="s">
        <v>15819</v>
      </c>
      <c r="AW105" s="27"/>
      <c r="AX105" s="27"/>
      <c r="AY105" s="27"/>
      <c r="AZ105" s="27"/>
      <c r="BA105" s="27"/>
      <c r="BB105" s="27"/>
      <c r="BC105" s="27">
        <v>1</v>
      </c>
      <c r="BD105" s="27"/>
      <c r="BE105" s="27"/>
      <c r="BF105" s="27"/>
      <c r="BG105" s="27"/>
      <c r="BH105" s="27">
        <v>1</v>
      </c>
      <c r="BI105" s="27"/>
      <c r="BJ105" s="27"/>
      <c r="BK105" s="27"/>
      <c r="BL105" s="27" t="s">
        <v>18258</v>
      </c>
      <c r="BM105" s="27">
        <v>12000</v>
      </c>
      <c r="BN105" s="27">
        <v>12000</v>
      </c>
      <c r="BO105" s="27">
        <v>12000</v>
      </c>
      <c r="BP105" s="27">
        <v>36000</v>
      </c>
      <c r="BQ105" s="27"/>
      <c r="BR105" s="27" t="s">
        <v>18258</v>
      </c>
      <c r="BS105" s="1193">
        <v>45209</v>
      </c>
      <c r="BT105" s="27"/>
      <c r="BU105" s="27"/>
      <c r="BV105" s="27"/>
      <c r="BW105" s="27"/>
      <c r="BX105" s="27"/>
      <c r="BY105" s="27"/>
      <c r="BZ105" s="27"/>
      <c r="CA105" s="27"/>
      <c r="CB105" s="27">
        <v>1</v>
      </c>
      <c r="CC105" s="27"/>
      <c r="CD105" s="27" t="str">
        <f>VLOOKUP(C105,'CPPM-PR'!F:F,1,0)</f>
        <v>NRP2303653</v>
      </c>
    </row>
    <row r="106" spans="1:82">
      <c r="A106" s="27">
        <v>84789</v>
      </c>
      <c r="B106" s="1192">
        <v>45210.59134259259</v>
      </c>
      <c r="C106" s="27" t="s">
        <v>13677</v>
      </c>
      <c r="D106" s="27" t="s">
        <v>13678</v>
      </c>
      <c r="E106" s="27"/>
      <c r="F106" s="27"/>
      <c r="G106" s="27" t="e">
        <v>#N/A</v>
      </c>
      <c r="H106" s="27" t="e">
        <v>#N/A</v>
      </c>
      <c r="I106" s="27" t="e">
        <v>#N/A</v>
      </c>
      <c r="J106" s="27" t="e">
        <v>#N/A</v>
      </c>
      <c r="K106" s="27"/>
      <c r="L106" s="27" t="s">
        <v>491</v>
      </c>
      <c r="M106" s="27" t="s">
        <v>15786</v>
      </c>
      <c r="N106" s="27" t="s">
        <v>491</v>
      </c>
      <c r="O106" s="27" t="s">
        <v>2609</v>
      </c>
      <c r="P106" s="27"/>
      <c r="Q106" s="27">
        <v>2023</v>
      </c>
      <c r="R106" s="1299">
        <v>45229</v>
      </c>
      <c r="S106" s="1299">
        <v>45239</v>
      </c>
      <c r="T106" s="27"/>
      <c r="U106" s="27"/>
      <c r="V106" s="27" t="s">
        <v>15788</v>
      </c>
      <c r="W106" s="27" t="s">
        <v>17220</v>
      </c>
      <c r="X106" s="27"/>
      <c r="Y106" s="27" t="s">
        <v>17221</v>
      </c>
      <c r="Z106" s="27"/>
      <c r="AA106" s="27" t="s">
        <v>15831</v>
      </c>
      <c r="AB106" s="27" t="s">
        <v>49</v>
      </c>
      <c r="AC106" s="27" t="s">
        <v>6993</v>
      </c>
      <c r="AD106" s="27" t="s">
        <v>10509</v>
      </c>
      <c r="AE106" s="27" t="s">
        <v>17222</v>
      </c>
      <c r="AF106" s="27" t="s">
        <v>17223</v>
      </c>
      <c r="AG106" s="27" t="s">
        <v>17224</v>
      </c>
      <c r="AH106" s="27" t="s">
        <v>16653</v>
      </c>
      <c r="AI106" s="27" t="s">
        <v>18258</v>
      </c>
      <c r="AJ106" s="27" t="s">
        <v>12821</v>
      </c>
      <c r="AK106" s="27" t="s">
        <v>17225</v>
      </c>
      <c r="AL106" s="27" t="s">
        <v>15852</v>
      </c>
      <c r="AM106" s="27">
        <v>10</v>
      </c>
      <c r="AN106" s="27" t="s">
        <v>15800</v>
      </c>
      <c r="AO106" s="27" t="s">
        <v>16000</v>
      </c>
      <c r="AP106" s="27" t="s">
        <v>16001</v>
      </c>
      <c r="AQ106" s="27"/>
      <c r="AR106" s="27"/>
      <c r="AS106" s="27"/>
      <c r="AT106" s="27"/>
      <c r="AU106" s="27"/>
      <c r="AV106" s="27" t="s">
        <v>15803</v>
      </c>
      <c r="AW106" s="27"/>
      <c r="AX106" s="27"/>
      <c r="AY106" s="27"/>
      <c r="AZ106" s="27"/>
      <c r="BA106" s="27"/>
      <c r="BB106" s="27"/>
      <c r="BC106" s="27">
        <v>1</v>
      </c>
      <c r="BD106" s="27"/>
      <c r="BE106" s="27"/>
      <c r="BF106" s="27"/>
      <c r="BG106" s="27"/>
      <c r="BH106" s="27">
        <v>1</v>
      </c>
      <c r="BI106" s="27"/>
      <c r="BJ106" s="27"/>
      <c r="BK106" s="27"/>
      <c r="BL106" s="27" t="s">
        <v>18258</v>
      </c>
      <c r="BM106" s="27">
        <v>72900</v>
      </c>
      <c r="BN106" s="27">
        <v>72900</v>
      </c>
      <c r="BO106" s="27">
        <v>72900</v>
      </c>
      <c r="BP106" s="27">
        <v>218700</v>
      </c>
      <c r="BQ106" s="27"/>
      <c r="BR106" s="27" t="s">
        <v>18258</v>
      </c>
      <c r="BS106" s="1193">
        <v>45202</v>
      </c>
      <c r="BT106" s="27"/>
      <c r="BU106" s="27"/>
      <c r="BV106" s="27"/>
      <c r="BW106" s="27"/>
      <c r="BX106" s="27"/>
      <c r="BY106" s="27"/>
      <c r="BZ106" s="27"/>
      <c r="CA106" s="27"/>
      <c r="CB106" s="27"/>
      <c r="CC106" s="27"/>
      <c r="CD106" s="27" t="str">
        <f>VLOOKUP(C106,'CPPM-PR'!F:F,1,0)</f>
        <v>NRP2303654</v>
      </c>
    </row>
    <row r="107" spans="1:82">
      <c r="A107" s="27">
        <v>84790</v>
      </c>
      <c r="B107" s="1192">
        <v>45210.59134259259</v>
      </c>
      <c r="C107" s="27" t="s">
        <v>13675</v>
      </c>
      <c r="D107" s="27" t="s">
        <v>13676</v>
      </c>
      <c r="E107" s="27"/>
      <c r="F107" s="27"/>
      <c r="G107" s="27" t="e">
        <v>#N/A</v>
      </c>
      <c r="H107" s="27" t="e">
        <v>#N/A</v>
      </c>
      <c r="I107" s="27" t="e">
        <v>#N/A</v>
      </c>
      <c r="J107" s="27" t="e">
        <v>#N/A</v>
      </c>
      <c r="K107" s="27"/>
      <c r="L107" s="27" t="s">
        <v>491</v>
      </c>
      <c r="M107" s="27" t="s">
        <v>15786</v>
      </c>
      <c r="N107" s="27" t="s">
        <v>491</v>
      </c>
      <c r="O107" s="27" t="s">
        <v>2609</v>
      </c>
      <c r="P107" s="27"/>
      <c r="Q107" s="27">
        <v>2023</v>
      </c>
      <c r="R107" s="1299">
        <v>45229</v>
      </c>
      <c r="S107" s="1299">
        <v>45239</v>
      </c>
      <c r="T107" s="27"/>
      <c r="U107" s="27"/>
      <c r="V107" s="27" t="s">
        <v>15788</v>
      </c>
      <c r="W107" s="27" t="s">
        <v>17230</v>
      </c>
      <c r="X107" s="27"/>
      <c r="Y107" s="1194" t="s">
        <v>17231</v>
      </c>
      <c r="Z107" s="27"/>
      <c r="AA107" s="27" t="s">
        <v>15831</v>
      </c>
      <c r="AB107" s="27" t="s">
        <v>48</v>
      </c>
      <c r="AC107" s="27" t="s">
        <v>13204</v>
      </c>
      <c r="AD107" s="27" t="s">
        <v>10509</v>
      </c>
      <c r="AE107" s="27" t="s">
        <v>17222</v>
      </c>
      <c r="AF107" s="27" t="s">
        <v>17223</v>
      </c>
      <c r="AG107" s="27" t="s">
        <v>17224</v>
      </c>
      <c r="AH107" s="27" t="s">
        <v>16653</v>
      </c>
      <c r="AI107" s="27" t="s">
        <v>18258</v>
      </c>
      <c r="AJ107" s="27" t="s">
        <v>12821</v>
      </c>
      <c r="AK107" s="27" t="s">
        <v>17232</v>
      </c>
      <c r="AL107" s="27" t="s">
        <v>15852</v>
      </c>
      <c r="AM107" s="27">
        <v>10</v>
      </c>
      <c r="AN107" s="27" t="s">
        <v>15800</v>
      </c>
      <c r="AO107" s="27" t="s">
        <v>16000</v>
      </c>
      <c r="AP107" s="27" t="s">
        <v>16001</v>
      </c>
      <c r="AQ107" s="27"/>
      <c r="AR107" s="27"/>
      <c r="AS107" s="27"/>
      <c r="AT107" s="27"/>
      <c r="AU107" s="27"/>
      <c r="AV107" s="27" t="s">
        <v>15803</v>
      </c>
      <c r="AW107" s="27"/>
      <c r="AX107" s="27"/>
      <c r="AY107" s="27"/>
      <c r="AZ107" s="27"/>
      <c r="BA107" s="27"/>
      <c r="BB107" s="27"/>
      <c r="BC107" s="27">
        <v>1</v>
      </c>
      <c r="BD107" s="27"/>
      <c r="BE107" s="27"/>
      <c r="BF107" s="27"/>
      <c r="BG107" s="27"/>
      <c r="BH107" s="27">
        <v>1</v>
      </c>
      <c r="BI107" s="27"/>
      <c r="BJ107" s="27"/>
      <c r="BK107" s="27"/>
      <c r="BL107" s="27" t="s">
        <v>18258</v>
      </c>
      <c r="BM107" s="27">
        <v>72900</v>
      </c>
      <c r="BN107" s="27">
        <v>72900</v>
      </c>
      <c r="BO107" s="27">
        <v>72900</v>
      </c>
      <c r="BP107" s="27">
        <v>218700</v>
      </c>
      <c r="BQ107" s="27"/>
      <c r="BR107" s="27" t="s">
        <v>18258</v>
      </c>
      <c r="BS107" s="1193">
        <v>45202</v>
      </c>
      <c r="BT107" s="27"/>
      <c r="BU107" s="27"/>
      <c r="BV107" s="27"/>
      <c r="BW107" s="27"/>
      <c r="BX107" s="27"/>
      <c r="BY107" s="27"/>
      <c r="BZ107" s="27"/>
      <c r="CA107" s="27"/>
      <c r="CB107" s="27"/>
      <c r="CC107" s="27"/>
      <c r="CD107" s="27" t="str">
        <f>VLOOKUP(C107,'CPPM-PR'!F:F,1,0)</f>
        <v>NRP2303655</v>
      </c>
    </row>
    <row r="108" spans="1:82">
      <c r="A108" s="27">
        <v>84791</v>
      </c>
      <c r="B108" s="1192">
        <v>45210.59134259259</v>
      </c>
      <c r="C108" s="27" t="s">
        <v>13672</v>
      </c>
      <c r="D108" s="27" t="s">
        <v>13674</v>
      </c>
      <c r="E108" s="27"/>
      <c r="F108" s="27"/>
      <c r="G108" s="27" t="e">
        <v>#N/A</v>
      </c>
      <c r="H108" s="27" t="e">
        <v>#N/A</v>
      </c>
      <c r="I108" s="27" t="e">
        <v>#N/A</v>
      </c>
      <c r="J108" s="27" t="e">
        <v>#N/A</v>
      </c>
      <c r="K108" s="27"/>
      <c r="L108" s="27" t="s">
        <v>491</v>
      </c>
      <c r="M108" s="27" t="s">
        <v>15786</v>
      </c>
      <c r="N108" s="27" t="s">
        <v>491</v>
      </c>
      <c r="O108" s="27" t="s">
        <v>2634</v>
      </c>
      <c r="P108" s="27"/>
      <c r="Q108" s="27">
        <v>2023</v>
      </c>
      <c r="R108" s="1299">
        <v>45230</v>
      </c>
      <c r="S108" s="1299">
        <v>45239</v>
      </c>
      <c r="T108" s="27"/>
      <c r="U108" s="27"/>
      <c r="V108" s="27" t="s">
        <v>15788</v>
      </c>
      <c r="W108" s="27" t="s">
        <v>17236</v>
      </c>
      <c r="X108" s="27"/>
      <c r="Y108" s="27" t="s">
        <v>18512</v>
      </c>
      <c r="Z108" s="27"/>
      <c r="AA108" s="27" t="s">
        <v>15793</v>
      </c>
      <c r="AB108" s="27" t="s">
        <v>1701</v>
      </c>
      <c r="AC108" s="27" t="s">
        <v>10127</v>
      </c>
      <c r="AD108" s="27" t="s">
        <v>10509</v>
      </c>
      <c r="AE108" s="27" t="s">
        <v>16815</v>
      </c>
      <c r="AF108" s="27" t="s">
        <v>17238</v>
      </c>
      <c r="AG108" s="27">
        <v>124496478</v>
      </c>
      <c r="AH108" s="27" t="s">
        <v>15992</v>
      </c>
      <c r="AI108" s="27" t="s">
        <v>18258</v>
      </c>
      <c r="AJ108" s="27" t="s">
        <v>12821</v>
      </c>
      <c r="AK108" s="27" t="s">
        <v>17239</v>
      </c>
      <c r="AL108" s="27" t="s">
        <v>15799</v>
      </c>
      <c r="AM108" s="27">
        <v>1</v>
      </c>
      <c r="AN108" s="27" t="s">
        <v>15800</v>
      </c>
      <c r="AO108" s="27" t="s">
        <v>15818</v>
      </c>
      <c r="AP108" s="27" t="s">
        <v>14466</v>
      </c>
      <c r="AQ108" s="27" t="s">
        <v>16257</v>
      </c>
      <c r="AR108" s="27"/>
      <c r="AS108" s="27"/>
      <c r="AT108" s="27"/>
      <c r="AU108" s="27"/>
      <c r="AV108" s="27" t="s">
        <v>15803</v>
      </c>
      <c r="AW108" s="27"/>
      <c r="AX108" s="27"/>
      <c r="AY108" s="27"/>
      <c r="AZ108" s="27"/>
      <c r="BA108" s="27"/>
      <c r="BB108" s="27">
        <v>0</v>
      </c>
      <c r="BC108" s="27">
        <v>1</v>
      </c>
      <c r="BD108" s="27"/>
      <c r="BE108" s="27"/>
      <c r="BF108" s="27"/>
      <c r="BG108" s="27"/>
      <c r="BH108" s="27">
        <v>1</v>
      </c>
      <c r="BI108" s="27"/>
      <c r="BJ108" s="27"/>
      <c r="BK108" s="27"/>
      <c r="BL108" s="27" t="s">
        <v>18258</v>
      </c>
      <c r="BM108" s="27">
        <v>12000</v>
      </c>
      <c r="BN108" s="27">
        <v>12000</v>
      </c>
      <c r="BO108" s="27">
        <v>12001</v>
      </c>
      <c r="BP108" s="27">
        <v>36001</v>
      </c>
      <c r="BQ108" s="27"/>
      <c r="BR108" s="27" t="s">
        <v>18258</v>
      </c>
      <c r="BS108" s="1193">
        <v>45202</v>
      </c>
      <c r="BT108" s="27"/>
      <c r="BU108" s="27"/>
      <c r="BV108" s="27"/>
      <c r="BW108" s="27"/>
      <c r="BX108" s="27"/>
      <c r="BY108" s="27"/>
      <c r="BZ108" s="27"/>
      <c r="CA108" s="27"/>
      <c r="CB108" s="27"/>
      <c r="CC108" s="27"/>
      <c r="CD108" s="27" t="str">
        <f>VLOOKUP(C108,'CPPM-PR'!F:F,1,0)</f>
        <v>NRP2303656</v>
      </c>
    </row>
    <row r="109" spans="1:82">
      <c r="A109" s="27">
        <v>84792</v>
      </c>
      <c r="B109" s="1192">
        <v>45210.59134259259</v>
      </c>
      <c r="C109" s="27" t="s">
        <v>13669</v>
      </c>
      <c r="D109" s="27" t="s">
        <v>13671</v>
      </c>
      <c r="E109" s="27"/>
      <c r="F109" s="27"/>
      <c r="G109" s="27" t="e">
        <v>#N/A</v>
      </c>
      <c r="H109" s="27" t="e">
        <v>#N/A</v>
      </c>
      <c r="I109" s="27" t="e">
        <v>#N/A</v>
      </c>
      <c r="J109" s="27" t="e">
        <v>#N/A</v>
      </c>
      <c r="K109" s="27"/>
      <c r="L109" s="27" t="s">
        <v>491</v>
      </c>
      <c r="M109" s="27" t="s">
        <v>15786</v>
      </c>
      <c r="N109" s="27" t="s">
        <v>491</v>
      </c>
      <c r="O109" s="27" t="s">
        <v>2634</v>
      </c>
      <c r="P109" s="27"/>
      <c r="Q109" s="27">
        <v>2023</v>
      </c>
      <c r="R109" s="1299">
        <v>45230</v>
      </c>
      <c r="S109" s="1299">
        <v>45239</v>
      </c>
      <c r="T109" s="27"/>
      <c r="U109" s="27"/>
      <c r="V109" s="27" t="s">
        <v>15788</v>
      </c>
      <c r="W109" s="27" t="s">
        <v>17236</v>
      </c>
      <c r="X109" s="27"/>
      <c r="Y109" s="27" t="s">
        <v>18513</v>
      </c>
      <c r="Z109" s="27"/>
      <c r="AA109" s="27" t="s">
        <v>15793</v>
      </c>
      <c r="AB109" s="27" t="s">
        <v>1701</v>
      </c>
      <c r="AC109" s="27" t="s">
        <v>7316</v>
      </c>
      <c r="AD109" s="27" t="s">
        <v>10509</v>
      </c>
      <c r="AE109" s="27" t="s">
        <v>16815</v>
      </c>
      <c r="AF109" s="27" t="s">
        <v>17238</v>
      </c>
      <c r="AG109" s="27">
        <v>124496478</v>
      </c>
      <c r="AH109" s="27" t="s">
        <v>15992</v>
      </c>
      <c r="AI109" s="27" t="s">
        <v>18258</v>
      </c>
      <c r="AJ109" s="27" t="s">
        <v>12821</v>
      </c>
      <c r="AK109" s="27" t="s">
        <v>17239</v>
      </c>
      <c r="AL109" s="27" t="s">
        <v>15799</v>
      </c>
      <c r="AM109" s="27">
        <v>1</v>
      </c>
      <c r="AN109" s="27" t="s">
        <v>15800</v>
      </c>
      <c r="AO109" s="27" t="s">
        <v>15818</v>
      </c>
      <c r="AP109" s="27" t="s">
        <v>14466</v>
      </c>
      <c r="AQ109" s="27" t="s">
        <v>16257</v>
      </c>
      <c r="AR109" s="27"/>
      <c r="AS109" s="27"/>
      <c r="AT109" s="27"/>
      <c r="AU109" s="27"/>
      <c r="AV109" s="27" t="s">
        <v>15803</v>
      </c>
      <c r="AW109" s="27"/>
      <c r="AX109" s="27"/>
      <c r="AY109" s="27"/>
      <c r="AZ109" s="27"/>
      <c r="BA109" s="27"/>
      <c r="BB109" s="27"/>
      <c r="BC109" s="27">
        <v>1</v>
      </c>
      <c r="BD109" s="27"/>
      <c r="BE109" s="27"/>
      <c r="BF109" s="27"/>
      <c r="BG109" s="27"/>
      <c r="BH109" s="27">
        <v>1</v>
      </c>
      <c r="BI109" s="27"/>
      <c r="BJ109" s="27"/>
      <c r="BK109" s="27"/>
      <c r="BL109" s="27" t="s">
        <v>18258</v>
      </c>
      <c r="BM109" s="27">
        <v>12000</v>
      </c>
      <c r="BN109" s="27">
        <v>12000</v>
      </c>
      <c r="BO109" s="27">
        <v>12000</v>
      </c>
      <c r="BP109" s="27">
        <v>36000</v>
      </c>
      <c r="BQ109" s="27"/>
      <c r="BR109" s="27" t="s">
        <v>18258</v>
      </c>
      <c r="BS109" s="1193">
        <v>45202</v>
      </c>
      <c r="BT109" s="27"/>
      <c r="BU109" s="27"/>
      <c r="BV109" s="27"/>
      <c r="BW109" s="27"/>
      <c r="BX109" s="27"/>
      <c r="BY109" s="27"/>
      <c r="BZ109" s="27"/>
      <c r="CA109" s="27"/>
      <c r="CB109" s="27"/>
      <c r="CC109" s="27"/>
      <c r="CD109" s="27" t="str">
        <f>VLOOKUP(C109,'CPPM-PR'!F:F,1,0)</f>
        <v>NRP2303657</v>
      </c>
    </row>
    <row r="110" spans="1:82">
      <c r="A110" s="27">
        <v>84793</v>
      </c>
      <c r="B110" s="1192">
        <v>45210.59134259259</v>
      </c>
      <c r="C110" s="27" t="s">
        <v>13664</v>
      </c>
      <c r="D110" s="27" t="s">
        <v>13666</v>
      </c>
      <c r="E110" s="27"/>
      <c r="F110" s="27"/>
      <c r="G110" s="27" t="e">
        <v>#N/A</v>
      </c>
      <c r="H110" s="27" t="e">
        <v>#N/A</v>
      </c>
      <c r="I110" s="27" t="e">
        <v>#N/A</v>
      </c>
      <c r="J110" s="27" t="e">
        <v>#N/A</v>
      </c>
      <c r="K110" s="27"/>
      <c r="L110" s="27" t="s">
        <v>491</v>
      </c>
      <c r="M110" s="27" t="s">
        <v>15786</v>
      </c>
      <c r="N110" s="27" t="s">
        <v>515</v>
      </c>
      <c r="O110" s="27" t="s">
        <v>2634</v>
      </c>
      <c r="P110" s="27"/>
      <c r="Q110" s="27">
        <v>2023</v>
      </c>
      <c r="R110" s="1299">
        <v>45225</v>
      </c>
      <c r="S110" s="1299">
        <v>45219</v>
      </c>
      <c r="T110" s="27"/>
      <c r="U110" s="27"/>
      <c r="V110" s="27" t="s">
        <v>15788</v>
      </c>
      <c r="W110" s="27" t="s">
        <v>16911</v>
      </c>
      <c r="X110" s="27" t="s">
        <v>17243</v>
      </c>
      <c r="Y110" s="27" t="s">
        <v>17244</v>
      </c>
      <c r="Z110" s="27" t="s">
        <v>17245</v>
      </c>
      <c r="AA110" s="27" t="s">
        <v>15812</v>
      </c>
      <c r="AB110" s="27" t="s">
        <v>56</v>
      </c>
      <c r="AC110" s="27" t="s">
        <v>14355</v>
      </c>
      <c r="AD110" s="27" t="s">
        <v>10509</v>
      </c>
      <c r="AE110" s="27" t="s">
        <v>16915</v>
      </c>
      <c r="AF110" s="27" t="s">
        <v>16916</v>
      </c>
      <c r="AG110" s="27">
        <v>132100174</v>
      </c>
      <c r="AH110" s="27" t="s">
        <v>16917</v>
      </c>
      <c r="AI110" s="27" t="s">
        <v>18258</v>
      </c>
      <c r="AJ110" s="27" t="s">
        <v>12821</v>
      </c>
      <c r="AK110" s="27"/>
      <c r="AL110" s="27" t="s">
        <v>16059</v>
      </c>
      <c r="AM110" s="27">
        <v>1</v>
      </c>
      <c r="AN110" s="27" t="s">
        <v>15800</v>
      </c>
      <c r="AO110" s="27" t="s">
        <v>14510</v>
      </c>
      <c r="AP110" s="27" t="s">
        <v>14466</v>
      </c>
      <c r="AQ110" s="27"/>
      <c r="AR110" s="27"/>
      <c r="AS110" s="27"/>
      <c r="AT110" s="27"/>
      <c r="AU110" s="27"/>
      <c r="AV110" s="27" t="s">
        <v>16105</v>
      </c>
      <c r="AW110" s="27"/>
      <c r="AX110" s="27"/>
      <c r="AY110" s="27"/>
      <c r="AZ110" s="27"/>
      <c r="BA110" s="27"/>
      <c r="BB110" s="27"/>
      <c r="BC110" s="27">
        <v>1</v>
      </c>
      <c r="BD110" s="27"/>
      <c r="BE110" s="27"/>
      <c r="BF110" s="27"/>
      <c r="BG110" s="27"/>
      <c r="BH110" s="27">
        <v>1</v>
      </c>
      <c r="BI110" s="27"/>
      <c r="BJ110" s="27"/>
      <c r="BK110" s="27"/>
      <c r="BL110" s="27" t="s">
        <v>18258</v>
      </c>
      <c r="BM110" s="27">
        <v>2640</v>
      </c>
      <c r="BN110" s="27">
        <v>2640</v>
      </c>
      <c r="BO110" s="27">
        <v>2640</v>
      </c>
      <c r="BP110" s="27">
        <v>13200</v>
      </c>
      <c r="BQ110" s="27"/>
      <c r="BR110" s="27" t="s">
        <v>18258</v>
      </c>
      <c r="BS110" s="1193">
        <v>45202</v>
      </c>
      <c r="BT110" s="27"/>
      <c r="BU110" s="27"/>
      <c r="BV110" s="27"/>
      <c r="BW110" s="27"/>
      <c r="BX110" s="27"/>
      <c r="BY110" s="27"/>
      <c r="BZ110" s="27"/>
      <c r="CA110" s="27"/>
      <c r="CB110" s="27"/>
      <c r="CC110" s="27"/>
      <c r="CD110" s="27" t="str">
        <f>VLOOKUP(C110,'CPPM-PR'!F:F,1,0)</f>
        <v>NRP2303658</v>
      </c>
    </row>
    <row r="111" spans="1:82">
      <c r="A111" s="27">
        <v>84794</v>
      </c>
      <c r="B111" s="1192">
        <v>45210.59134259259</v>
      </c>
      <c r="C111" s="27" t="s">
        <v>14198</v>
      </c>
      <c r="D111" s="27" t="s">
        <v>15988</v>
      </c>
      <c r="E111" s="27"/>
      <c r="F111" s="27"/>
      <c r="G111" s="27" t="e">
        <v>#N/A</v>
      </c>
      <c r="H111" s="27" t="e">
        <v>#N/A</v>
      </c>
      <c r="I111" s="27" t="e">
        <v>#N/A</v>
      </c>
      <c r="J111" s="27" t="e">
        <v>#N/A</v>
      </c>
      <c r="K111" s="27"/>
      <c r="L111" s="27" t="s">
        <v>491</v>
      </c>
      <c r="M111" s="27" t="s">
        <v>15786</v>
      </c>
      <c r="N111" s="27" t="s">
        <v>515</v>
      </c>
      <c r="O111" s="27" t="s">
        <v>2634</v>
      </c>
      <c r="P111" s="27"/>
      <c r="Q111" s="27">
        <v>2023</v>
      </c>
      <c r="R111" s="1299">
        <v>45230</v>
      </c>
      <c r="S111" s="1299">
        <v>45239</v>
      </c>
      <c r="T111" s="27"/>
      <c r="U111" s="27"/>
      <c r="V111" s="27" t="s">
        <v>15788</v>
      </c>
      <c r="W111" s="27" t="s">
        <v>15989</v>
      </c>
      <c r="X111" s="27"/>
      <c r="Y111" s="27" t="s">
        <v>18514</v>
      </c>
      <c r="Z111" s="27"/>
      <c r="AA111" s="27" t="s">
        <v>15943</v>
      </c>
      <c r="AB111" s="27" t="s">
        <v>1104</v>
      </c>
      <c r="AC111" s="27" t="s">
        <v>13207</v>
      </c>
      <c r="AD111" s="27" t="s">
        <v>10509</v>
      </c>
      <c r="AE111" s="27" t="s">
        <v>15991</v>
      </c>
      <c r="AF111" s="27" t="s">
        <v>15849</v>
      </c>
      <c r="AG111" s="27">
        <v>192670567</v>
      </c>
      <c r="AH111" s="27" t="s">
        <v>15992</v>
      </c>
      <c r="AI111" s="27" t="s">
        <v>18258</v>
      </c>
      <c r="AJ111" s="27" t="s">
        <v>12821</v>
      </c>
      <c r="AK111" s="27"/>
      <c r="AL111" s="27" t="s">
        <v>15937</v>
      </c>
      <c r="AM111" s="27">
        <v>100</v>
      </c>
      <c r="AN111" s="27" t="s">
        <v>15800</v>
      </c>
      <c r="AO111" s="27" t="s">
        <v>14510</v>
      </c>
      <c r="AP111" s="27"/>
      <c r="AQ111" s="27"/>
      <c r="AR111" s="27"/>
      <c r="AS111" s="27"/>
      <c r="AT111" s="27"/>
      <c r="AU111" s="27"/>
      <c r="AV111" s="27" t="s">
        <v>15803</v>
      </c>
      <c r="AW111" s="27"/>
      <c r="AX111" s="27"/>
      <c r="AY111" s="27"/>
      <c r="AZ111" s="27"/>
      <c r="BA111" s="27"/>
      <c r="BB111" s="27"/>
      <c r="BC111" s="27">
        <v>1</v>
      </c>
      <c r="BD111" s="27"/>
      <c r="BE111" s="27"/>
      <c r="BF111" s="27"/>
      <c r="BG111" s="27"/>
      <c r="BH111" s="27">
        <v>1</v>
      </c>
      <c r="BI111" s="27"/>
      <c r="BJ111" s="27"/>
      <c r="BK111" s="27"/>
      <c r="BL111" s="27" t="s">
        <v>18258</v>
      </c>
      <c r="BM111" s="27">
        <v>6960</v>
      </c>
      <c r="BN111" s="27">
        <v>6960</v>
      </c>
      <c r="BO111" s="27">
        <v>6961</v>
      </c>
      <c r="BP111" s="27">
        <v>20881</v>
      </c>
      <c r="BQ111" s="27"/>
      <c r="BR111" s="27" t="s">
        <v>18258</v>
      </c>
      <c r="BS111" s="1193">
        <v>45209</v>
      </c>
      <c r="BT111" s="27"/>
      <c r="BU111" s="27"/>
      <c r="BV111" s="27"/>
      <c r="BW111" s="27"/>
      <c r="BX111" s="27"/>
      <c r="BY111" s="27"/>
      <c r="BZ111" s="27"/>
      <c r="CA111" s="27"/>
      <c r="CB111" s="27"/>
      <c r="CC111" s="27"/>
      <c r="CD111" s="27" t="str">
        <f>VLOOKUP(C111,'CPPM-PR'!F:F,1,0)</f>
        <v>NRP2303659</v>
      </c>
    </row>
    <row r="112" spans="1:82">
      <c r="A112" s="27">
        <v>84795</v>
      </c>
      <c r="B112" s="1192">
        <v>45210.59134259259</v>
      </c>
      <c r="C112" s="27" t="s">
        <v>14199</v>
      </c>
      <c r="D112" s="27" t="s">
        <v>18207</v>
      </c>
      <c r="E112" s="27"/>
      <c r="F112" s="27"/>
      <c r="G112" s="27" t="e">
        <v>#N/A</v>
      </c>
      <c r="H112" s="27" t="e">
        <v>#N/A</v>
      </c>
      <c r="I112" s="27" t="e">
        <v>#N/A</v>
      </c>
      <c r="J112" s="27" t="e">
        <v>#N/A</v>
      </c>
      <c r="K112" s="27"/>
      <c r="L112" s="27" t="s">
        <v>491</v>
      </c>
      <c r="M112" s="27" t="s">
        <v>15786</v>
      </c>
      <c r="N112" s="27" t="s">
        <v>491</v>
      </c>
      <c r="O112" s="27" t="s">
        <v>2634</v>
      </c>
      <c r="P112" s="27"/>
      <c r="Q112" s="27">
        <v>2023</v>
      </c>
      <c r="R112" s="1299">
        <v>45230</v>
      </c>
      <c r="S112" s="1299">
        <v>45253</v>
      </c>
      <c r="T112" s="27"/>
      <c r="U112" s="27"/>
      <c r="V112" s="27" t="s">
        <v>15788</v>
      </c>
      <c r="W112" s="27" t="s">
        <v>18515</v>
      </c>
      <c r="X112" s="27"/>
      <c r="Y112" s="27" t="s">
        <v>18516</v>
      </c>
      <c r="Z112" s="27"/>
      <c r="AA112" s="27" t="s">
        <v>15997</v>
      </c>
      <c r="AB112" s="27" t="s">
        <v>1264</v>
      </c>
      <c r="AC112" s="27" t="s">
        <v>8996</v>
      </c>
      <c r="AD112" s="27" t="s">
        <v>10509</v>
      </c>
      <c r="AE112" s="27" t="s">
        <v>15998</v>
      </c>
      <c r="AF112" s="27" t="s">
        <v>15849</v>
      </c>
      <c r="AG112" s="27">
        <v>192670567</v>
      </c>
      <c r="AH112" s="27" t="s">
        <v>15992</v>
      </c>
      <c r="AI112" s="27" t="s">
        <v>18258</v>
      </c>
      <c r="AJ112" s="27" t="s">
        <v>12821</v>
      </c>
      <c r="AK112" s="27" t="s">
        <v>15999</v>
      </c>
      <c r="AL112" s="27" t="s">
        <v>15852</v>
      </c>
      <c r="AM112" s="27">
        <v>50</v>
      </c>
      <c r="AN112" s="27" t="s">
        <v>15800</v>
      </c>
      <c r="AO112" s="27" t="s">
        <v>16000</v>
      </c>
      <c r="AP112" s="27" t="s">
        <v>16001</v>
      </c>
      <c r="AQ112" s="27"/>
      <c r="AR112" s="27"/>
      <c r="AS112" s="27"/>
      <c r="AT112" s="27"/>
      <c r="AU112" s="27"/>
      <c r="AV112" s="27" t="s">
        <v>15803</v>
      </c>
      <c r="AW112" s="27"/>
      <c r="AX112" s="27"/>
      <c r="AY112" s="27"/>
      <c r="AZ112" s="27"/>
      <c r="BA112" s="27"/>
      <c r="BB112" s="27"/>
      <c r="BC112" s="27">
        <v>1</v>
      </c>
      <c r="BD112" s="27"/>
      <c r="BE112" s="27"/>
      <c r="BF112" s="27"/>
      <c r="BG112" s="27"/>
      <c r="BH112" s="27">
        <v>1</v>
      </c>
      <c r="BI112" s="27"/>
      <c r="BJ112" s="27"/>
      <c r="BK112" s="27"/>
      <c r="BL112" s="27" t="s">
        <v>18258</v>
      </c>
      <c r="BM112" s="27">
        <v>73668</v>
      </c>
      <c r="BN112" s="27">
        <v>73668</v>
      </c>
      <c r="BO112" s="27">
        <v>73669</v>
      </c>
      <c r="BP112" s="27">
        <v>221005</v>
      </c>
      <c r="BQ112" s="27"/>
      <c r="BR112" s="27" t="s">
        <v>18258</v>
      </c>
      <c r="BS112" s="1193">
        <v>45208</v>
      </c>
      <c r="BT112" s="27"/>
      <c r="BU112" s="27"/>
      <c r="BV112" s="27"/>
      <c r="BW112" s="27"/>
      <c r="BX112" s="27"/>
      <c r="BY112" s="27"/>
      <c r="BZ112" s="27"/>
      <c r="CA112" s="27"/>
      <c r="CB112" s="27"/>
      <c r="CC112" s="27"/>
      <c r="CD112" s="27" t="str">
        <f>VLOOKUP(C112,'CPPM-PR'!F:F,1,0)</f>
        <v>NRP2303660</v>
      </c>
    </row>
    <row r="113" spans="1:82">
      <c r="A113" s="27">
        <v>84797</v>
      </c>
      <c r="B113" s="1192">
        <v>45210.59134259259</v>
      </c>
      <c r="C113" s="27" t="s">
        <v>13659</v>
      </c>
      <c r="D113" s="27" t="s">
        <v>13661</v>
      </c>
      <c r="E113" s="27"/>
      <c r="F113" s="27"/>
      <c r="G113" s="27" t="e">
        <v>#N/A</v>
      </c>
      <c r="H113" s="27" t="e">
        <v>#N/A</v>
      </c>
      <c r="I113" s="27" t="e">
        <v>#N/A</v>
      </c>
      <c r="J113" s="27" t="e">
        <v>#N/A</v>
      </c>
      <c r="K113" s="27"/>
      <c r="L113" s="27" t="s">
        <v>491</v>
      </c>
      <c r="M113" s="27" t="s">
        <v>15786</v>
      </c>
      <c r="N113" s="27" t="s">
        <v>491</v>
      </c>
      <c r="O113" s="27" t="s">
        <v>2634</v>
      </c>
      <c r="P113" s="27"/>
      <c r="Q113" s="27"/>
      <c r="R113" s="1299">
        <v>0</v>
      </c>
      <c r="S113" s="1299">
        <v>45247</v>
      </c>
      <c r="T113" s="27"/>
      <c r="U113" s="27"/>
      <c r="V113" s="27" t="s">
        <v>15788</v>
      </c>
      <c r="W113" s="27" t="s">
        <v>18517</v>
      </c>
      <c r="X113" s="27"/>
      <c r="Y113" s="27" t="s">
        <v>18518</v>
      </c>
      <c r="Z113" s="27"/>
      <c r="AA113" s="27" t="s">
        <v>15793</v>
      </c>
      <c r="AB113" s="27" t="s">
        <v>3189</v>
      </c>
      <c r="AC113" s="27" t="s">
        <v>6395</v>
      </c>
      <c r="AD113" s="27" t="s">
        <v>10509</v>
      </c>
      <c r="AE113" s="27" t="s">
        <v>17903</v>
      </c>
      <c r="AF113" s="27"/>
      <c r="AG113" s="27"/>
      <c r="AH113" s="27" t="s">
        <v>18519</v>
      </c>
      <c r="AI113" s="27" t="s">
        <v>18258</v>
      </c>
      <c r="AJ113" s="27" t="s">
        <v>13528</v>
      </c>
      <c r="AK113" s="27"/>
      <c r="AL113" s="27" t="s">
        <v>17904</v>
      </c>
      <c r="AM113" s="27">
        <v>100</v>
      </c>
      <c r="AN113" s="27" t="s">
        <v>15800</v>
      </c>
      <c r="AO113" s="27" t="s">
        <v>16036</v>
      </c>
      <c r="AP113" s="27"/>
      <c r="AQ113" s="27" t="s">
        <v>16257</v>
      </c>
      <c r="AR113" s="27"/>
      <c r="AS113" s="27"/>
      <c r="AT113" s="27"/>
      <c r="AU113" s="27"/>
      <c r="AV113" s="27"/>
      <c r="AW113" s="27"/>
      <c r="AX113" s="27"/>
      <c r="AY113" s="27"/>
      <c r="AZ113" s="27"/>
      <c r="BA113" s="27"/>
      <c r="BB113" s="27"/>
      <c r="BC113" s="27"/>
      <c r="BD113" s="27"/>
      <c r="BE113" s="27"/>
      <c r="BF113" s="27"/>
      <c r="BG113" s="27"/>
      <c r="BH113" s="27"/>
      <c r="BI113" s="27"/>
      <c r="BJ113" s="27"/>
      <c r="BK113" s="27"/>
      <c r="BL113" s="27" t="s">
        <v>18258</v>
      </c>
      <c r="BM113" s="27">
        <v>96514</v>
      </c>
      <c r="BN113" s="27">
        <v>91806</v>
      </c>
      <c r="BO113" s="27">
        <v>91806</v>
      </c>
      <c r="BP113" s="27">
        <v>280126</v>
      </c>
      <c r="BQ113" s="27"/>
      <c r="BR113" s="27" t="s">
        <v>18258</v>
      </c>
      <c r="BS113" s="1193">
        <v>45202</v>
      </c>
      <c r="BT113" s="27"/>
      <c r="BU113" s="27"/>
      <c r="BV113" s="27"/>
      <c r="BW113" s="27"/>
      <c r="BX113" s="27"/>
      <c r="BY113" s="27"/>
      <c r="BZ113" s="27"/>
      <c r="CA113" s="27"/>
      <c r="CB113" s="27"/>
      <c r="CC113" s="27"/>
      <c r="CD113" s="27" t="str">
        <f>VLOOKUP(C113,'CPPM-PR'!F:F,1,0)</f>
        <v>NRP2303662</v>
      </c>
    </row>
    <row r="114" spans="1:82">
      <c r="A114" s="27">
        <v>84805</v>
      </c>
      <c r="B114" s="1192">
        <v>45210.59134259259</v>
      </c>
      <c r="C114" s="27" t="s">
        <v>13640</v>
      </c>
      <c r="D114" s="27" t="s">
        <v>13642</v>
      </c>
      <c r="E114" s="27"/>
      <c r="F114" s="27"/>
      <c r="G114" s="27" t="e">
        <v>#N/A</v>
      </c>
      <c r="H114" s="27" t="e">
        <v>#N/A</v>
      </c>
      <c r="I114" s="27" t="e">
        <v>#N/A</v>
      </c>
      <c r="J114" s="27" t="e">
        <v>#N/A</v>
      </c>
      <c r="K114" s="27"/>
      <c r="L114" s="27" t="s">
        <v>491</v>
      </c>
      <c r="M114" s="27" t="s">
        <v>15786</v>
      </c>
      <c r="N114" s="27" t="s">
        <v>491</v>
      </c>
      <c r="O114" s="27" t="s">
        <v>2634</v>
      </c>
      <c r="P114" s="27"/>
      <c r="Q114" s="27">
        <v>2023</v>
      </c>
      <c r="R114" s="1299">
        <v>45229</v>
      </c>
      <c r="S114" s="1299">
        <v>45239</v>
      </c>
      <c r="T114" s="27"/>
      <c r="U114" s="27"/>
      <c r="V114" s="27" t="s">
        <v>15788</v>
      </c>
      <c r="W114" s="27" t="s">
        <v>17230</v>
      </c>
      <c r="X114" s="27"/>
      <c r="Y114" s="27" t="s">
        <v>17249</v>
      </c>
      <c r="Z114" s="27"/>
      <c r="AA114" s="27" t="s">
        <v>15943</v>
      </c>
      <c r="AB114" s="27" t="s">
        <v>53</v>
      </c>
      <c r="AC114" s="27" t="s">
        <v>8892</v>
      </c>
      <c r="AD114" s="27" t="s">
        <v>10509</v>
      </c>
      <c r="AE114" s="27" t="s">
        <v>17222</v>
      </c>
      <c r="AF114" s="27" t="s">
        <v>17223</v>
      </c>
      <c r="AG114" s="27" t="s">
        <v>17228</v>
      </c>
      <c r="AH114" s="27" t="s">
        <v>16653</v>
      </c>
      <c r="AI114" s="27" t="s">
        <v>18258</v>
      </c>
      <c r="AJ114" s="27" t="s">
        <v>12821</v>
      </c>
      <c r="AK114" s="27" t="s">
        <v>17250</v>
      </c>
      <c r="AL114" s="27" t="s">
        <v>15852</v>
      </c>
      <c r="AM114" s="27">
        <v>10</v>
      </c>
      <c r="AN114" s="27" t="s">
        <v>15800</v>
      </c>
      <c r="AO114" s="27" t="s">
        <v>16000</v>
      </c>
      <c r="AP114" s="27" t="s">
        <v>16001</v>
      </c>
      <c r="AQ114" s="27"/>
      <c r="AR114" s="27"/>
      <c r="AS114" s="27"/>
      <c r="AT114" s="27"/>
      <c r="AU114" s="27"/>
      <c r="AV114" s="27" t="s">
        <v>15803</v>
      </c>
      <c r="AW114" s="27"/>
      <c r="AX114" s="27"/>
      <c r="AY114" s="27"/>
      <c r="AZ114" s="27"/>
      <c r="BA114" s="27"/>
      <c r="BB114" s="27"/>
      <c r="BC114" s="27">
        <v>1</v>
      </c>
      <c r="BD114" s="27"/>
      <c r="BE114" s="27"/>
      <c r="BF114" s="27"/>
      <c r="BG114" s="27"/>
      <c r="BH114" s="27">
        <v>1</v>
      </c>
      <c r="BI114" s="27"/>
      <c r="BJ114" s="27"/>
      <c r="BK114" s="27"/>
      <c r="BL114" s="27" t="s">
        <v>18258</v>
      </c>
      <c r="BM114" s="27">
        <v>72900</v>
      </c>
      <c r="BN114" s="27">
        <v>72900</v>
      </c>
      <c r="BO114" s="27">
        <v>72900</v>
      </c>
      <c r="BP114" s="27">
        <v>218700</v>
      </c>
      <c r="BQ114" s="27"/>
      <c r="BR114" s="27" t="s">
        <v>18258</v>
      </c>
      <c r="BS114" s="1193">
        <v>45202</v>
      </c>
      <c r="BT114" s="27"/>
      <c r="BU114" s="27"/>
      <c r="BV114" s="27"/>
      <c r="BW114" s="27"/>
      <c r="BX114" s="27"/>
      <c r="BY114" s="27"/>
      <c r="BZ114" s="27"/>
      <c r="CA114" s="27"/>
      <c r="CB114" s="27"/>
      <c r="CC114" s="27"/>
      <c r="CD114" s="27" t="str">
        <f>VLOOKUP(C114,'CPPM-PR'!F:F,1,0)</f>
        <v>NRP2303670</v>
      </c>
    </row>
    <row r="115" spans="1:82">
      <c r="A115" s="27">
        <v>84806</v>
      </c>
      <c r="B115" s="1192">
        <v>45210.59134259259</v>
      </c>
      <c r="C115" s="27" t="s">
        <v>13631</v>
      </c>
      <c r="D115" s="27" t="s">
        <v>13633</v>
      </c>
      <c r="E115" s="27"/>
      <c r="F115" s="27"/>
      <c r="G115" s="27" t="e">
        <v>#N/A</v>
      </c>
      <c r="H115" s="27" t="e">
        <v>#N/A</v>
      </c>
      <c r="I115" s="27" t="e">
        <v>#N/A</v>
      </c>
      <c r="J115" s="27" t="e">
        <v>#N/A</v>
      </c>
      <c r="K115" s="27"/>
      <c r="L115" s="27" t="s">
        <v>491</v>
      </c>
      <c r="M115" s="27" t="s">
        <v>15786</v>
      </c>
      <c r="N115" s="27" t="s">
        <v>491</v>
      </c>
      <c r="O115" s="27" t="s">
        <v>2634</v>
      </c>
      <c r="P115" s="27" t="s">
        <v>16558</v>
      </c>
      <c r="Q115" s="27">
        <v>2023</v>
      </c>
      <c r="R115" s="1299">
        <v>45260</v>
      </c>
      <c r="S115" s="1299">
        <v>45250</v>
      </c>
      <c r="T115" s="27"/>
      <c r="U115" s="27"/>
      <c r="V115" s="27" t="s">
        <v>15788</v>
      </c>
      <c r="W115" s="27" t="s">
        <v>18520</v>
      </c>
      <c r="X115" s="27" t="s">
        <v>18521</v>
      </c>
      <c r="Y115" s="27" t="s">
        <v>18522</v>
      </c>
      <c r="Z115" s="27" t="s">
        <v>18523</v>
      </c>
      <c r="AA115" s="27" t="s">
        <v>15812</v>
      </c>
      <c r="AB115" s="27" t="s">
        <v>56</v>
      </c>
      <c r="AC115" s="27" t="s">
        <v>7971</v>
      </c>
      <c r="AD115" s="27" t="s">
        <v>10509</v>
      </c>
      <c r="AE115" s="27" t="s">
        <v>17968</v>
      </c>
      <c r="AF115" s="27" t="s">
        <v>18524</v>
      </c>
      <c r="AG115" s="27" t="s">
        <v>18525</v>
      </c>
      <c r="AH115" s="27" t="s">
        <v>18526</v>
      </c>
      <c r="AI115" s="27" t="s">
        <v>18258</v>
      </c>
      <c r="AJ115" s="27" t="s">
        <v>13528</v>
      </c>
      <c r="AK115" s="27"/>
      <c r="AL115" s="27" t="s">
        <v>17856</v>
      </c>
      <c r="AM115" s="27">
        <v>2</v>
      </c>
      <c r="AN115" s="27" t="s">
        <v>15800</v>
      </c>
      <c r="AO115" s="27" t="s">
        <v>16036</v>
      </c>
      <c r="AP115" s="27" t="s">
        <v>14466</v>
      </c>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t="s">
        <v>18258</v>
      </c>
      <c r="BM115" s="27">
        <v>15852</v>
      </c>
      <c r="BN115" s="27">
        <v>15852</v>
      </c>
      <c r="BO115" s="27">
        <v>15852</v>
      </c>
      <c r="BP115" s="27">
        <v>63408</v>
      </c>
      <c r="BQ115" s="27"/>
      <c r="BR115" s="27" t="s">
        <v>18258</v>
      </c>
      <c r="BS115" s="1193">
        <v>45205</v>
      </c>
      <c r="BT115" s="27"/>
      <c r="BU115" s="27"/>
      <c r="BV115" s="27"/>
      <c r="BW115" s="27"/>
      <c r="BX115" s="27"/>
      <c r="BY115" s="27"/>
      <c r="BZ115" s="27"/>
      <c r="CA115" s="27"/>
      <c r="CB115" s="27"/>
      <c r="CC115" s="27"/>
      <c r="CD115" s="27" t="str">
        <f>VLOOKUP(C115,'CPPM-PR'!F:F,1,0)</f>
        <v>NRP2303671</v>
      </c>
    </row>
    <row r="116" spans="1:82">
      <c r="A116" s="27">
        <v>84809</v>
      </c>
      <c r="B116" s="1192">
        <v>45210.59134259259</v>
      </c>
      <c r="C116" s="27" t="s">
        <v>14076</v>
      </c>
      <c r="D116" s="27" t="s">
        <v>17251</v>
      </c>
      <c r="E116" s="27"/>
      <c r="F116" s="27"/>
      <c r="G116" s="27" t="e">
        <v>#N/A</v>
      </c>
      <c r="H116" s="27" t="e">
        <v>#N/A</v>
      </c>
      <c r="I116" s="27" t="e">
        <v>#N/A</v>
      </c>
      <c r="J116" s="27" t="e">
        <v>#N/A</v>
      </c>
      <c r="K116" s="27"/>
      <c r="L116" s="27" t="s">
        <v>491</v>
      </c>
      <c r="M116" s="27" t="s">
        <v>15786</v>
      </c>
      <c r="N116" s="27" t="s">
        <v>515</v>
      </c>
      <c r="O116" s="27" t="s">
        <v>2634</v>
      </c>
      <c r="P116" s="27"/>
      <c r="Q116" s="27">
        <v>2023</v>
      </c>
      <c r="R116" s="1299">
        <v>45257</v>
      </c>
      <c r="S116" s="1299">
        <v>45238</v>
      </c>
      <c r="T116" s="27"/>
      <c r="U116" s="27"/>
      <c r="V116" s="27" t="s">
        <v>15788</v>
      </c>
      <c r="W116" s="27" t="s">
        <v>17164</v>
      </c>
      <c r="X116" s="27"/>
      <c r="Y116" s="27" t="s">
        <v>18527</v>
      </c>
      <c r="Z116" s="27" t="s">
        <v>17254</v>
      </c>
      <c r="AA116" s="27" t="s">
        <v>15812</v>
      </c>
      <c r="AB116" s="27" t="s">
        <v>54</v>
      </c>
      <c r="AC116" s="27" t="s">
        <v>6413</v>
      </c>
      <c r="AD116" s="27" t="s">
        <v>10509</v>
      </c>
      <c r="AE116" s="27" t="s">
        <v>17167</v>
      </c>
      <c r="AF116" s="27" t="s">
        <v>16058</v>
      </c>
      <c r="AG116" s="27" t="s">
        <v>17168</v>
      </c>
      <c r="AH116" s="27" t="s">
        <v>17169</v>
      </c>
      <c r="AI116" s="27" t="s">
        <v>18258</v>
      </c>
      <c r="AJ116" s="27" t="s">
        <v>12821</v>
      </c>
      <c r="AK116" s="27"/>
      <c r="AL116" s="27" t="s">
        <v>16059</v>
      </c>
      <c r="AM116" s="27">
        <v>2</v>
      </c>
      <c r="AN116" s="27" t="s">
        <v>15800</v>
      </c>
      <c r="AO116" s="27" t="s">
        <v>14510</v>
      </c>
      <c r="AP116" s="27" t="s">
        <v>14466</v>
      </c>
      <c r="AQ116" s="27"/>
      <c r="AR116" s="27"/>
      <c r="AS116" s="27"/>
      <c r="AT116" s="27"/>
      <c r="AU116" s="27"/>
      <c r="AV116" s="27" t="s">
        <v>16105</v>
      </c>
      <c r="AW116" s="27"/>
      <c r="AX116" s="27"/>
      <c r="AY116" s="27"/>
      <c r="AZ116" s="27"/>
      <c r="BA116" s="27"/>
      <c r="BB116" s="27"/>
      <c r="BC116" s="27">
        <v>1</v>
      </c>
      <c r="BD116" s="27"/>
      <c r="BE116" s="27"/>
      <c r="BF116" s="27"/>
      <c r="BG116" s="27"/>
      <c r="BH116" s="27">
        <v>1</v>
      </c>
      <c r="BI116" s="27"/>
      <c r="BJ116" s="27"/>
      <c r="BK116" s="27">
        <v>13344</v>
      </c>
      <c r="BL116" s="27" t="s">
        <v>18258</v>
      </c>
      <c r="BM116" s="27">
        <v>4200</v>
      </c>
      <c r="BN116" s="27">
        <v>4200</v>
      </c>
      <c r="BO116" s="27">
        <v>4200</v>
      </c>
      <c r="BP116" s="27">
        <v>12600</v>
      </c>
      <c r="BQ116" s="27"/>
      <c r="BR116" s="27" t="s">
        <v>18258</v>
      </c>
      <c r="BS116" s="1193">
        <v>45208</v>
      </c>
      <c r="BT116" s="27"/>
      <c r="BU116" s="27"/>
      <c r="BV116" s="27"/>
      <c r="BW116" s="27"/>
      <c r="BX116" s="27"/>
      <c r="BY116" s="27"/>
      <c r="BZ116" s="27"/>
      <c r="CA116" s="27"/>
      <c r="CB116" s="27"/>
      <c r="CC116" s="27"/>
      <c r="CD116" s="27" t="str">
        <f>VLOOKUP(C116,'CPPM-PR'!F:F,1,0)</f>
        <v>NRP2303674</v>
      </c>
    </row>
    <row r="117" spans="1:82">
      <c r="A117" s="27">
        <v>84810</v>
      </c>
      <c r="B117" s="1192">
        <v>45210.59134259259</v>
      </c>
      <c r="C117" s="27" t="s">
        <v>13564</v>
      </c>
      <c r="D117" s="27" t="s">
        <v>13566</v>
      </c>
      <c r="E117" s="27"/>
      <c r="F117" s="27"/>
      <c r="G117" s="27" t="e">
        <v>#N/A</v>
      </c>
      <c r="H117" s="27" t="e">
        <v>#N/A</v>
      </c>
      <c r="I117" s="27" t="e">
        <v>#N/A</v>
      </c>
      <c r="J117" s="27" t="e">
        <v>#N/A</v>
      </c>
      <c r="K117" s="27"/>
      <c r="L117" s="27" t="s">
        <v>491</v>
      </c>
      <c r="M117" s="27" t="s">
        <v>15786</v>
      </c>
      <c r="N117" s="27" t="s">
        <v>491</v>
      </c>
      <c r="O117" s="27" t="s">
        <v>2634</v>
      </c>
      <c r="P117" s="27"/>
      <c r="Q117" s="27">
        <v>2023</v>
      </c>
      <c r="R117" s="1299">
        <v>45261</v>
      </c>
      <c r="S117" s="1299">
        <v>45249</v>
      </c>
      <c r="T117" s="27"/>
      <c r="U117" s="27"/>
      <c r="V117" s="27" t="s">
        <v>15788</v>
      </c>
      <c r="W117" s="27" t="s">
        <v>17258</v>
      </c>
      <c r="X117" s="27"/>
      <c r="Y117" s="27" t="s">
        <v>18528</v>
      </c>
      <c r="Z117" s="27"/>
      <c r="AA117" s="27" t="s">
        <v>15793</v>
      </c>
      <c r="AB117" s="27" t="s">
        <v>52</v>
      </c>
      <c r="AC117" s="27" t="s">
        <v>6359</v>
      </c>
      <c r="AD117" s="27" t="s">
        <v>10509</v>
      </c>
      <c r="AE117" s="27" t="s">
        <v>18505</v>
      </c>
      <c r="AF117" s="27" t="s">
        <v>17092</v>
      </c>
      <c r="AG117" s="27" t="s">
        <v>17093</v>
      </c>
      <c r="AH117" s="27" t="s">
        <v>17199</v>
      </c>
      <c r="AI117" s="27" t="s">
        <v>18258</v>
      </c>
      <c r="AJ117" s="27" t="s">
        <v>12821</v>
      </c>
      <c r="AK117" s="27" t="s">
        <v>17260</v>
      </c>
      <c r="AL117" s="27" t="s">
        <v>15817</v>
      </c>
      <c r="AM117" s="27">
        <v>8</v>
      </c>
      <c r="AN117" s="27" t="s">
        <v>15800</v>
      </c>
      <c r="AO117" s="27" t="s">
        <v>15818</v>
      </c>
      <c r="AP117" s="27" t="s">
        <v>14466</v>
      </c>
      <c r="AQ117" s="27"/>
      <c r="AR117" s="27"/>
      <c r="AS117" s="27"/>
      <c r="AT117" s="27"/>
      <c r="AU117" s="27"/>
      <c r="AV117" s="27" t="s">
        <v>15803</v>
      </c>
      <c r="AW117" s="27"/>
      <c r="AX117" s="27"/>
      <c r="AY117" s="27"/>
      <c r="AZ117" s="27"/>
      <c r="BA117" s="27"/>
      <c r="BB117" s="27"/>
      <c r="BC117" s="27">
        <v>1</v>
      </c>
      <c r="BD117" s="27"/>
      <c r="BE117" s="27"/>
      <c r="BF117" s="27"/>
      <c r="BG117" s="27"/>
      <c r="BH117" s="27">
        <v>1</v>
      </c>
      <c r="BI117" s="27"/>
      <c r="BJ117" s="27"/>
      <c r="BK117" s="27"/>
      <c r="BL117" s="27" t="s">
        <v>18258</v>
      </c>
      <c r="BM117" s="27">
        <v>16512</v>
      </c>
      <c r="BN117" s="27">
        <v>16512</v>
      </c>
      <c r="BO117" s="27">
        <v>16512</v>
      </c>
      <c r="BP117" s="27">
        <v>49536</v>
      </c>
      <c r="BQ117" s="27"/>
      <c r="BR117" s="27" t="s">
        <v>18258</v>
      </c>
      <c r="BS117" s="1193">
        <v>45204</v>
      </c>
      <c r="BT117" s="27"/>
      <c r="BU117" s="27"/>
      <c r="BV117" s="27"/>
      <c r="BW117" s="27"/>
      <c r="BX117" s="27"/>
      <c r="BY117" s="27"/>
      <c r="BZ117" s="27"/>
      <c r="CA117" s="27"/>
      <c r="CB117" s="27">
        <v>0</v>
      </c>
      <c r="CC117" s="27"/>
      <c r="CD117" s="27" t="str">
        <f>VLOOKUP(C117,'CPPM-PR'!F:F,1,0)</f>
        <v>NRP2303675</v>
      </c>
    </row>
    <row r="118" spans="1:82">
      <c r="A118" s="27">
        <v>84811</v>
      </c>
      <c r="B118" s="1192">
        <v>45210.59134259259</v>
      </c>
      <c r="C118" s="27" t="s">
        <v>13561</v>
      </c>
      <c r="D118" s="27" t="s">
        <v>13563</v>
      </c>
      <c r="E118" s="27"/>
      <c r="F118" s="27"/>
      <c r="G118" s="27" t="e">
        <v>#N/A</v>
      </c>
      <c r="H118" s="27" t="e">
        <v>#N/A</v>
      </c>
      <c r="I118" s="27" t="e">
        <v>#N/A</v>
      </c>
      <c r="J118" s="27" t="e">
        <v>#N/A</v>
      </c>
      <c r="K118" s="27"/>
      <c r="L118" s="27" t="s">
        <v>491</v>
      </c>
      <c r="M118" s="27" t="s">
        <v>15786</v>
      </c>
      <c r="N118" s="27" t="s">
        <v>491</v>
      </c>
      <c r="O118" s="27" t="s">
        <v>2634</v>
      </c>
      <c r="P118" s="27"/>
      <c r="Q118" s="27">
        <v>2023</v>
      </c>
      <c r="R118" s="1299">
        <v>45261</v>
      </c>
      <c r="S118" s="1299">
        <v>45249</v>
      </c>
      <c r="T118" s="27"/>
      <c r="U118" s="27"/>
      <c r="V118" s="27" t="s">
        <v>15788</v>
      </c>
      <c r="W118" s="27" t="s">
        <v>17258</v>
      </c>
      <c r="X118" s="27"/>
      <c r="Y118" s="27" t="s">
        <v>18529</v>
      </c>
      <c r="Z118" s="27"/>
      <c r="AA118" s="27" t="s">
        <v>15793</v>
      </c>
      <c r="AB118" s="27" t="s">
        <v>3189</v>
      </c>
      <c r="AC118" s="27" t="s">
        <v>10850</v>
      </c>
      <c r="AD118" s="27" t="s">
        <v>10509</v>
      </c>
      <c r="AE118" s="27" t="s">
        <v>18505</v>
      </c>
      <c r="AF118" s="27" t="s">
        <v>17092</v>
      </c>
      <c r="AG118" s="27" t="s">
        <v>17093</v>
      </c>
      <c r="AH118" s="27" t="s">
        <v>17199</v>
      </c>
      <c r="AI118" s="27" t="s">
        <v>18258</v>
      </c>
      <c r="AJ118" s="27" t="s">
        <v>12821</v>
      </c>
      <c r="AK118" s="27" t="s">
        <v>17264</v>
      </c>
      <c r="AL118" s="27" t="s">
        <v>15817</v>
      </c>
      <c r="AM118" s="27">
        <v>20</v>
      </c>
      <c r="AN118" s="27" t="s">
        <v>15800</v>
      </c>
      <c r="AO118" s="27" t="s">
        <v>15801</v>
      </c>
      <c r="AP118" s="27" t="s">
        <v>15853</v>
      </c>
      <c r="AQ118" s="27" t="s">
        <v>16257</v>
      </c>
      <c r="AR118" s="27"/>
      <c r="AS118" s="27"/>
      <c r="AT118" s="27"/>
      <c r="AU118" s="27"/>
      <c r="AV118" s="27" t="s">
        <v>15803</v>
      </c>
      <c r="AW118" s="27"/>
      <c r="AX118" s="27"/>
      <c r="AY118" s="27"/>
      <c r="AZ118" s="27"/>
      <c r="BA118" s="27"/>
      <c r="BB118" s="27"/>
      <c r="BC118" s="27">
        <v>1</v>
      </c>
      <c r="BD118" s="27"/>
      <c r="BE118" s="27"/>
      <c r="BF118" s="27"/>
      <c r="BG118" s="27"/>
      <c r="BH118" s="27">
        <v>1</v>
      </c>
      <c r="BI118" s="27"/>
      <c r="BJ118" s="27"/>
      <c r="BK118" s="27"/>
      <c r="BL118" s="27" t="s">
        <v>18258</v>
      </c>
      <c r="BM118" s="27">
        <v>62880</v>
      </c>
      <c r="BN118" s="27">
        <v>62880</v>
      </c>
      <c r="BO118" s="27">
        <v>62880</v>
      </c>
      <c r="BP118" s="27">
        <v>188640</v>
      </c>
      <c r="BQ118" s="27"/>
      <c r="BR118" s="27" t="s">
        <v>18258</v>
      </c>
      <c r="BS118" s="1193">
        <v>45204</v>
      </c>
      <c r="BT118" s="27"/>
      <c r="BU118" s="27"/>
      <c r="BV118" s="27"/>
      <c r="BW118" s="27"/>
      <c r="BX118" s="27"/>
      <c r="BY118" s="27"/>
      <c r="BZ118" s="27"/>
      <c r="CA118" s="27"/>
      <c r="CB118" s="27">
        <v>0</v>
      </c>
      <c r="CC118" s="27"/>
      <c r="CD118" s="27" t="str">
        <f>VLOOKUP(C118,'CPPM-PR'!F:F,1,0)</f>
        <v>NRP2303676</v>
      </c>
    </row>
    <row r="119" spans="1:82">
      <c r="A119" s="27">
        <v>84812</v>
      </c>
      <c r="B119" s="1192">
        <v>45210.59134259259</v>
      </c>
      <c r="C119" s="27" t="s">
        <v>13558</v>
      </c>
      <c r="D119" s="27" t="s">
        <v>13560</v>
      </c>
      <c r="E119" s="27"/>
      <c r="F119" s="27"/>
      <c r="G119" s="27" t="e">
        <v>#N/A</v>
      </c>
      <c r="H119" s="27" t="e">
        <v>#N/A</v>
      </c>
      <c r="I119" s="27" t="e">
        <v>#N/A</v>
      </c>
      <c r="J119" s="27" t="e">
        <v>#N/A</v>
      </c>
      <c r="K119" s="27"/>
      <c r="L119" s="27" t="s">
        <v>491</v>
      </c>
      <c r="M119" s="27" t="s">
        <v>15786</v>
      </c>
      <c r="N119" s="27" t="s">
        <v>491</v>
      </c>
      <c r="O119" s="27" t="s">
        <v>2634</v>
      </c>
      <c r="P119" s="27"/>
      <c r="Q119" s="27">
        <v>2023</v>
      </c>
      <c r="R119" s="1299">
        <v>45261</v>
      </c>
      <c r="S119" s="1299">
        <v>45249</v>
      </c>
      <c r="T119" s="27"/>
      <c r="U119" s="27"/>
      <c r="V119" s="27" t="s">
        <v>15788</v>
      </c>
      <c r="W119" s="27" t="s">
        <v>17258</v>
      </c>
      <c r="X119" s="27"/>
      <c r="Y119" s="27" t="s">
        <v>17265</v>
      </c>
      <c r="Z119" s="27"/>
      <c r="AA119" s="27" t="s">
        <v>15793</v>
      </c>
      <c r="AB119" s="27" t="s">
        <v>2603</v>
      </c>
      <c r="AC119" s="27" t="s">
        <v>6710</v>
      </c>
      <c r="AD119" s="27" t="s">
        <v>10509</v>
      </c>
      <c r="AE119" s="27" t="s">
        <v>18505</v>
      </c>
      <c r="AF119" s="27" t="s">
        <v>17092</v>
      </c>
      <c r="AG119" s="27" t="s">
        <v>17093</v>
      </c>
      <c r="AH119" s="27" t="s">
        <v>17199</v>
      </c>
      <c r="AI119" s="27" t="s">
        <v>18258</v>
      </c>
      <c r="AJ119" s="27" t="s">
        <v>12821</v>
      </c>
      <c r="AK119" s="27" t="s">
        <v>17266</v>
      </c>
      <c r="AL119" s="27" t="s">
        <v>15817</v>
      </c>
      <c r="AM119" s="27">
        <v>4</v>
      </c>
      <c r="AN119" s="27" t="s">
        <v>15800</v>
      </c>
      <c r="AO119" s="27" t="s">
        <v>16000</v>
      </c>
      <c r="AP119" s="27" t="s">
        <v>16024</v>
      </c>
      <c r="AQ119" s="27"/>
      <c r="AR119" s="27"/>
      <c r="AS119" s="27"/>
      <c r="AT119" s="27"/>
      <c r="AU119" s="27"/>
      <c r="AV119" s="27" t="s">
        <v>15803</v>
      </c>
      <c r="AW119" s="27"/>
      <c r="AX119" s="27"/>
      <c r="AY119" s="27"/>
      <c r="AZ119" s="27"/>
      <c r="BA119" s="27"/>
      <c r="BB119" s="27"/>
      <c r="BC119" s="27">
        <v>1</v>
      </c>
      <c r="BD119" s="27"/>
      <c r="BE119" s="27"/>
      <c r="BF119" s="27"/>
      <c r="BG119" s="27"/>
      <c r="BH119" s="27">
        <v>1</v>
      </c>
      <c r="BI119" s="27"/>
      <c r="BJ119" s="27"/>
      <c r="BK119" s="27"/>
      <c r="BL119" s="27" t="s">
        <v>18258</v>
      </c>
      <c r="BM119" s="27">
        <v>11376</v>
      </c>
      <c r="BN119" s="27">
        <v>11376</v>
      </c>
      <c r="BO119" s="27">
        <v>11376</v>
      </c>
      <c r="BP119" s="27">
        <v>34128</v>
      </c>
      <c r="BQ119" s="27"/>
      <c r="BR119" s="27" t="s">
        <v>18258</v>
      </c>
      <c r="BS119" s="1193">
        <v>45204</v>
      </c>
      <c r="BT119" s="27"/>
      <c r="BU119" s="27"/>
      <c r="BV119" s="27"/>
      <c r="BW119" s="27"/>
      <c r="BX119" s="27"/>
      <c r="BY119" s="27"/>
      <c r="BZ119" s="27"/>
      <c r="CA119" s="27"/>
      <c r="CB119" s="27">
        <v>0</v>
      </c>
      <c r="CC119" s="27"/>
      <c r="CD119" s="27" t="str">
        <f>VLOOKUP(C119,'CPPM-PR'!F:F,1,0)</f>
        <v>NRP2303677</v>
      </c>
    </row>
    <row r="120" spans="1:82">
      <c r="A120" s="27">
        <v>84813</v>
      </c>
      <c r="B120" s="1192">
        <v>45210.59134259259</v>
      </c>
      <c r="C120" s="27" t="s">
        <v>14491</v>
      </c>
      <c r="D120" s="27" t="s">
        <v>14492</v>
      </c>
      <c r="E120" s="27"/>
      <c r="F120" s="27"/>
      <c r="G120" s="27" t="e">
        <v>#N/A</v>
      </c>
      <c r="H120" s="27" t="e">
        <v>#N/A</v>
      </c>
      <c r="I120" s="27" t="e">
        <v>#N/A</v>
      </c>
      <c r="J120" s="27" t="e">
        <v>#N/A</v>
      </c>
      <c r="K120" s="27"/>
      <c r="L120" s="27" t="s">
        <v>491</v>
      </c>
      <c r="M120" s="27" t="s">
        <v>15786</v>
      </c>
      <c r="N120" s="27" t="s">
        <v>515</v>
      </c>
      <c r="O120" s="27" t="s">
        <v>2609</v>
      </c>
      <c r="P120" s="27"/>
      <c r="Q120" s="27">
        <v>2023</v>
      </c>
      <c r="R120" s="1299">
        <v>45217</v>
      </c>
      <c r="S120" s="1299">
        <v>45234</v>
      </c>
      <c r="T120" s="27"/>
      <c r="U120" s="27"/>
      <c r="V120" s="27" t="s">
        <v>15788</v>
      </c>
      <c r="W120" s="27" t="s">
        <v>18530</v>
      </c>
      <c r="X120" s="27" t="s">
        <v>18530</v>
      </c>
      <c r="Y120" s="27" t="s">
        <v>18531</v>
      </c>
      <c r="Z120" s="27" t="s">
        <v>18532</v>
      </c>
      <c r="AA120" s="27" t="s">
        <v>15793</v>
      </c>
      <c r="AB120" s="27" t="s">
        <v>3189</v>
      </c>
      <c r="AC120" s="27" t="s">
        <v>6558</v>
      </c>
      <c r="AD120" s="27" t="s">
        <v>10509</v>
      </c>
      <c r="AE120" s="27" t="s">
        <v>18533</v>
      </c>
      <c r="AF120" s="27"/>
      <c r="AG120" s="27"/>
      <c r="AH120" s="27" t="s">
        <v>18534</v>
      </c>
      <c r="AI120" s="27" t="s">
        <v>18258</v>
      </c>
      <c r="AJ120" s="27" t="s">
        <v>12821</v>
      </c>
      <c r="AK120" s="27"/>
      <c r="AL120" s="27" t="s">
        <v>15835</v>
      </c>
      <c r="AM120" s="27">
        <v>1</v>
      </c>
      <c r="AN120" s="27" t="s">
        <v>16355</v>
      </c>
      <c r="AO120" s="27" t="s">
        <v>14510</v>
      </c>
      <c r="AP120" s="27"/>
      <c r="AQ120" s="27" t="s">
        <v>16257</v>
      </c>
      <c r="AR120" s="27"/>
      <c r="AS120" s="27"/>
      <c r="AT120" s="27"/>
      <c r="AU120" s="27"/>
      <c r="AV120" s="27" t="s">
        <v>16105</v>
      </c>
      <c r="AW120" s="27"/>
      <c r="AX120" s="27"/>
      <c r="AY120" s="27"/>
      <c r="AZ120" s="27"/>
      <c r="BA120" s="27"/>
      <c r="BB120" s="27"/>
      <c r="BC120" s="27">
        <v>2</v>
      </c>
      <c r="BD120" s="27"/>
      <c r="BE120" s="27"/>
      <c r="BF120" s="27"/>
      <c r="BG120" s="27"/>
      <c r="BH120" s="27">
        <v>2</v>
      </c>
      <c r="BI120" s="27"/>
      <c r="BJ120" s="27"/>
      <c r="BK120" s="27"/>
      <c r="BL120" s="27" t="s">
        <v>18258</v>
      </c>
      <c r="BM120" s="27">
        <v>8376</v>
      </c>
      <c r="BN120" s="27">
        <v>8376</v>
      </c>
      <c r="BO120" s="27"/>
      <c r="BP120" s="27">
        <v>16752</v>
      </c>
      <c r="BQ120" s="27"/>
      <c r="BR120" s="27" t="s">
        <v>18258</v>
      </c>
      <c r="BS120" s="1193">
        <v>45204</v>
      </c>
      <c r="BT120" s="27"/>
      <c r="BU120" s="27"/>
      <c r="BV120" s="27"/>
      <c r="BW120" s="27"/>
      <c r="BX120" s="27"/>
      <c r="BY120" s="27"/>
      <c r="BZ120" s="27"/>
      <c r="CA120" s="27"/>
      <c r="CB120" s="27"/>
      <c r="CC120" s="27"/>
      <c r="CD120" s="27" t="str">
        <f>VLOOKUP(C120,'CPPM-PR'!F:F,1,0)</f>
        <v>NRP2303678</v>
      </c>
    </row>
    <row r="121" spans="1:82">
      <c r="A121" s="27">
        <v>84815</v>
      </c>
      <c r="B121" s="1192">
        <v>45210.59134259259</v>
      </c>
      <c r="C121" s="27" t="s">
        <v>13531</v>
      </c>
      <c r="D121" s="27" t="s">
        <v>13532</v>
      </c>
      <c r="E121" s="27"/>
      <c r="F121" s="27"/>
      <c r="G121" s="27" t="e">
        <v>#N/A</v>
      </c>
      <c r="H121" s="27" t="e">
        <v>#N/A</v>
      </c>
      <c r="I121" s="27" t="e">
        <v>#N/A</v>
      </c>
      <c r="J121" s="27" t="e">
        <v>#N/A</v>
      </c>
      <c r="K121" s="27"/>
      <c r="L121" s="27" t="s">
        <v>491</v>
      </c>
      <c r="M121" s="27" t="s">
        <v>15786</v>
      </c>
      <c r="N121" s="27" t="s">
        <v>515</v>
      </c>
      <c r="O121" s="27" t="s">
        <v>2634</v>
      </c>
      <c r="P121" s="27"/>
      <c r="Q121" s="27">
        <v>2023</v>
      </c>
      <c r="R121" s="1299">
        <v>45230</v>
      </c>
      <c r="S121" s="1299">
        <v>45234</v>
      </c>
      <c r="T121" s="27"/>
      <c r="U121" s="27"/>
      <c r="V121" s="27" t="s">
        <v>15788</v>
      </c>
      <c r="W121" s="27" t="s">
        <v>17272</v>
      </c>
      <c r="X121" s="27" t="s">
        <v>17273</v>
      </c>
      <c r="Y121" s="27" t="s">
        <v>17274</v>
      </c>
      <c r="Z121" s="27" t="s">
        <v>17273</v>
      </c>
      <c r="AA121" s="27" t="s">
        <v>15793</v>
      </c>
      <c r="AB121" s="27" t="s">
        <v>57</v>
      </c>
      <c r="AC121" s="27" t="s">
        <v>13533</v>
      </c>
      <c r="AD121" s="27" t="s">
        <v>10509</v>
      </c>
      <c r="AE121" s="27" t="s">
        <v>17275</v>
      </c>
      <c r="AF121" s="27" t="s">
        <v>17276</v>
      </c>
      <c r="AG121" s="27" t="s">
        <v>17277</v>
      </c>
      <c r="AH121" s="27" t="s">
        <v>17278</v>
      </c>
      <c r="AI121" s="27" t="s">
        <v>18258</v>
      </c>
      <c r="AJ121" s="27" t="s">
        <v>12821</v>
      </c>
      <c r="AK121" s="27"/>
      <c r="AL121" s="27" t="s">
        <v>15835</v>
      </c>
      <c r="AM121" s="27">
        <v>100</v>
      </c>
      <c r="AN121" s="27" t="s">
        <v>15800</v>
      </c>
      <c r="AO121" s="27" t="s">
        <v>14510</v>
      </c>
      <c r="AP121" s="27" t="s">
        <v>14466</v>
      </c>
      <c r="AQ121" s="27"/>
      <c r="AR121" s="27"/>
      <c r="AS121" s="27"/>
      <c r="AT121" s="27"/>
      <c r="AU121" s="27"/>
      <c r="AV121" s="27" t="s">
        <v>16105</v>
      </c>
      <c r="AW121" s="27"/>
      <c r="AX121" s="27"/>
      <c r="AY121" s="27"/>
      <c r="AZ121" s="27"/>
      <c r="BA121" s="27"/>
      <c r="BB121" s="27"/>
      <c r="BC121" s="27">
        <v>1</v>
      </c>
      <c r="BD121" s="27"/>
      <c r="BE121" s="27"/>
      <c r="BF121" s="27"/>
      <c r="BG121" s="27"/>
      <c r="BH121" s="27">
        <v>1</v>
      </c>
      <c r="BI121" s="27"/>
      <c r="BJ121" s="27"/>
      <c r="BK121" s="27"/>
      <c r="BL121" s="27" t="s">
        <v>18258</v>
      </c>
      <c r="BM121" s="27">
        <v>6000</v>
      </c>
      <c r="BN121" s="27">
        <v>6000</v>
      </c>
      <c r="BO121" s="27">
        <v>6000</v>
      </c>
      <c r="BP121" s="27">
        <v>18000</v>
      </c>
      <c r="BQ121" s="27"/>
      <c r="BR121" s="27" t="s">
        <v>18258</v>
      </c>
      <c r="BS121" s="1193">
        <v>45204</v>
      </c>
      <c r="BT121" s="27"/>
      <c r="BU121" s="27"/>
      <c r="BV121" s="27"/>
      <c r="BW121" s="27"/>
      <c r="BX121" s="27"/>
      <c r="BY121" s="27"/>
      <c r="BZ121" s="27"/>
      <c r="CA121" s="27"/>
      <c r="CB121" s="27"/>
      <c r="CC121" s="27"/>
      <c r="CD121" s="27" t="str">
        <f>VLOOKUP(C121,'CPPM-PR'!F:F,1,0)</f>
        <v>NRP2303680</v>
      </c>
    </row>
    <row r="122" spans="1:82">
      <c r="A122" s="27">
        <v>84816</v>
      </c>
      <c r="B122" s="1192">
        <v>45210.59134259259</v>
      </c>
      <c r="C122" s="27" t="s">
        <v>13526</v>
      </c>
      <c r="D122" s="27" t="s">
        <v>18535</v>
      </c>
      <c r="E122" s="27"/>
      <c r="F122" s="27"/>
      <c r="G122" s="27" t="e">
        <v>#N/A</v>
      </c>
      <c r="H122" s="27" t="e">
        <v>#N/A</v>
      </c>
      <c r="I122" s="27" t="e">
        <v>#N/A</v>
      </c>
      <c r="J122" s="27" t="e">
        <v>#N/A</v>
      </c>
      <c r="K122" s="27"/>
      <c r="L122" s="27" t="s">
        <v>491</v>
      </c>
      <c r="M122" s="27" t="s">
        <v>15786</v>
      </c>
      <c r="N122" s="27" t="s">
        <v>491</v>
      </c>
      <c r="O122" s="27" t="s">
        <v>2634</v>
      </c>
      <c r="P122" s="27" t="s">
        <v>16558</v>
      </c>
      <c r="Q122" s="27"/>
      <c r="R122" s="1299">
        <v>45230</v>
      </c>
      <c r="S122" s="1299">
        <v>45250</v>
      </c>
      <c r="T122" s="27"/>
      <c r="U122" s="27"/>
      <c r="V122" s="27" t="s">
        <v>15788</v>
      </c>
      <c r="W122" s="27" t="s">
        <v>18536</v>
      </c>
      <c r="X122" s="27"/>
      <c r="Y122" s="27" t="s">
        <v>18537</v>
      </c>
      <c r="Z122" s="27"/>
      <c r="AA122" s="27" t="s">
        <v>15793</v>
      </c>
      <c r="AB122" s="27" t="s">
        <v>2603</v>
      </c>
      <c r="AC122" s="27" t="s">
        <v>13530</v>
      </c>
      <c r="AD122" s="27" t="s">
        <v>10509</v>
      </c>
      <c r="AE122" s="27" t="s">
        <v>17896</v>
      </c>
      <c r="AF122" s="27" t="s">
        <v>17897</v>
      </c>
      <c r="AG122" s="27" t="s">
        <v>17898</v>
      </c>
      <c r="AH122" s="27" t="s">
        <v>18538</v>
      </c>
      <c r="AI122" s="27" t="s">
        <v>18258</v>
      </c>
      <c r="AJ122" s="27" t="s">
        <v>13528</v>
      </c>
      <c r="AK122" s="27"/>
      <c r="AL122" s="27" t="s">
        <v>17886</v>
      </c>
      <c r="AM122" s="27">
        <v>100</v>
      </c>
      <c r="AN122" s="27" t="s">
        <v>15800</v>
      </c>
      <c r="AO122" s="27" t="s">
        <v>16036</v>
      </c>
      <c r="AP122" s="27" t="s">
        <v>14466</v>
      </c>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t="s">
        <v>18258</v>
      </c>
      <c r="BM122" s="27">
        <v>57800</v>
      </c>
      <c r="BN122" s="27"/>
      <c r="BO122" s="27"/>
      <c r="BP122" s="27">
        <v>57800</v>
      </c>
      <c r="BQ122" s="27"/>
      <c r="BR122" s="27" t="s">
        <v>18258</v>
      </c>
      <c r="BS122" s="1193">
        <v>45205</v>
      </c>
      <c r="BT122" s="27"/>
      <c r="BU122" s="27"/>
      <c r="BV122" s="27"/>
      <c r="BW122" s="27"/>
      <c r="BX122" s="27"/>
      <c r="BY122" s="27"/>
      <c r="BZ122" s="27"/>
      <c r="CA122" s="27"/>
      <c r="CB122" s="27"/>
      <c r="CC122" s="27"/>
      <c r="CD122" s="27" t="str">
        <f>VLOOKUP(C122,'CPPM-PR'!F:F,1,0)</f>
        <v>NRP2303681</v>
      </c>
    </row>
    <row r="123" spans="1:82">
      <c r="A123" s="27">
        <v>84822</v>
      </c>
      <c r="B123" s="1192">
        <v>45210.59134259259</v>
      </c>
      <c r="C123" s="27" t="s">
        <v>13522</v>
      </c>
      <c r="D123" s="27" t="s">
        <v>13523</v>
      </c>
      <c r="E123" s="27"/>
      <c r="F123" s="27"/>
      <c r="G123" s="27" t="e">
        <v>#N/A</v>
      </c>
      <c r="H123" s="27" t="e">
        <v>#N/A</v>
      </c>
      <c r="I123" s="27" t="e">
        <v>#N/A</v>
      </c>
      <c r="J123" s="27" t="e">
        <v>#N/A</v>
      </c>
      <c r="K123" s="27"/>
      <c r="L123" s="27" t="s">
        <v>491</v>
      </c>
      <c r="M123" s="27" t="s">
        <v>15786</v>
      </c>
      <c r="N123" s="27" t="s">
        <v>515</v>
      </c>
      <c r="O123" s="27" t="s">
        <v>2634</v>
      </c>
      <c r="P123" s="27"/>
      <c r="Q123" s="27">
        <v>2023</v>
      </c>
      <c r="R123" s="1299">
        <v>45213</v>
      </c>
      <c r="S123" s="1299">
        <v>45234</v>
      </c>
      <c r="T123" s="27"/>
      <c r="U123" s="27"/>
      <c r="V123" s="27" t="s">
        <v>15788</v>
      </c>
      <c r="W123" s="27" t="s">
        <v>17290</v>
      </c>
      <c r="X123" s="27"/>
      <c r="Y123" s="27" t="s">
        <v>18539</v>
      </c>
      <c r="Z123" s="27" t="s">
        <v>17292</v>
      </c>
      <c r="AA123" s="27" t="s">
        <v>15943</v>
      </c>
      <c r="AB123" s="27" t="s">
        <v>1104</v>
      </c>
      <c r="AC123" s="27" t="s">
        <v>13364</v>
      </c>
      <c r="AD123" s="27" t="s">
        <v>10509</v>
      </c>
      <c r="AE123" s="27" t="s">
        <v>17293</v>
      </c>
      <c r="AF123" s="27" t="s">
        <v>17294</v>
      </c>
      <c r="AG123" s="27">
        <v>107669965</v>
      </c>
      <c r="AH123" s="27" t="s">
        <v>15864</v>
      </c>
      <c r="AI123" s="27" t="s">
        <v>18258</v>
      </c>
      <c r="AJ123" s="27" t="s">
        <v>12821</v>
      </c>
      <c r="AK123" s="27"/>
      <c r="AL123" s="27" t="s">
        <v>15937</v>
      </c>
      <c r="AM123" s="27">
        <v>100</v>
      </c>
      <c r="AN123" s="27" t="s">
        <v>15800</v>
      </c>
      <c r="AO123" s="27" t="s">
        <v>14510</v>
      </c>
      <c r="AP123" s="27"/>
      <c r="AQ123" s="27"/>
      <c r="AR123" s="27"/>
      <c r="AS123" s="27"/>
      <c r="AT123" s="27"/>
      <c r="AU123" s="27"/>
      <c r="AV123" s="27" t="s">
        <v>15803</v>
      </c>
      <c r="AW123" s="27"/>
      <c r="AX123" s="27"/>
      <c r="AY123" s="27"/>
      <c r="AZ123" s="27"/>
      <c r="BA123" s="27"/>
      <c r="BB123" s="27"/>
      <c r="BC123" s="27">
        <v>1</v>
      </c>
      <c r="BD123" s="27"/>
      <c r="BE123" s="27"/>
      <c r="BF123" s="27"/>
      <c r="BG123" s="27"/>
      <c r="BH123" s="27">
        <v>1</v>
      </c>
      <c r="BI123" s="27"/>
      <c r="BJ123" s="27"/>
      <c r="BK123" s="27"/>
      <c r="BL123" s="27" t="s">
        <v>18258</v>
      </c>
      <c r="BM123" s="27">
        <v>13567</v>
      </c>
      <c r="BN123" s="27">
        <v>13567</v>
      </c>
      <c r="BO123" s="27">
        <v>13567</v>
      </c>
      <c r="BP123" s="27">
        <v>40701</v>
      </c>
      <c r="BQ123" s="27"/>
      <c r="BR123" s="27" t="s">
        <v>18258</v>
      </c>
      <c r="BS123" s="1193">
        <v>45204</v>
      </c>
      <c r="BT123" s="27"/>
      <c r="BU123" s="27"/>
      <c r="BV123" s="27"/>
      <c r="BW123" s="27"/>
      <c r="BX123" s="27"/>
      <c r="BY123" s="27"/>
      <c r="BZ123" s="27"/>
      <c r="CA123" s="27"/>
      <c r="CB123" s="27"/>
      <c r="CC123" s="27"/>
      <c r="CD123" s="27" t="str">
        <f>VLOOKUP(C123,'CPPM-PR'!F:F,1,0)</f>
        <v>NRP2303687</v>
      </c>
    </row>
    <row r="124" spans="1:82">
      <c r="A124" s="27">
        <v>84823</v>
      </c>
      <c r="B124" s="1192">
        <v>45210.59134259259</v>
      </c>
      <c r="C124" s="27" t="s">
        <v>13519</v>
      </c>
      <c r="D124" s="27" t="s">
        <v>13520</v>
      </c>
      <c r="E124" s="27"/>
      <c r="F124" s="27"/>
      <c r="G124" s="27" t="e">
        <v>#N/A</v>
      </c>
      <c r="H124" s="27" t="e">
        <v>#N/A</v>
      </c>
      <c r="I124" s="27" t="e">
        <v>#N/A</v>
      </c>
      <c r="J124" s="27" t="e">
        <v>#N/A</v>
      </c>
      <c r="K124" s="27"/>
      <c r="L124" s="27" t="s">
        <v>491</v>
      </c>
      <c r="M124" s="27" t="s">
        <v>15786</v>
      </c>
      <c r="N124" s="27" t="s">
        <v>515</v>
      </c>
      <c r="O124" s="27" t="s">
        <v>2634</v>
      </c>
      <c r="P124" s="27"/>
      <c r="Q124" s="27">
        <v>2023</v>
      </c>
      <c r="R124" s="1299">
        <v>45215</v>
      </c>
      <c r="S124" s="1299">
        <v>45234</v>
      </c>
      <c r="T124" s="27"/>
      <c r="U124" s="27"/>
      <c r="V124" s="27" t="s">
        <v>15788</v>
      </c>
      <c r="W124" s="27" t="s">
        <v>17290</v>
      </c>
      <c r="X124" s="27"/>
      <c r="Y124" s="27" t="s">
        <v>17298</v>
      </c>
      <c r="Z124" s="27" t="s">
        <v>17299</v>
      </c>
      <c r="AA124" s="27" t="s">
        <v>15793</v>
      </c>
      <c r="AB124" s="27" t="s">
        <v>57</v>
      </c>
      <c r="AC124" s="27" t="s">
        <v>13521</v>
      </c>
      <c r="AD124" s="27" t="s">
        <v>10509</v>
      </c>
      <c r="AE124" s="27" t="s">
        <v>17293</v>
      </c>
      <c r="AF124" s="27" t="s">
        <v>17294</v>
      </c>
      <c r="AG124" s="27">
        <v>107669965</v>
      </c>
      <c r="AH124" s="27" t="s">
        <v>15864</v>
      </c>
      <c r="AI124" s="27" t="s">
        <v>18258</v>
      </c>
      <c r="AJ124" s="27" t="s">
        <v>12821</v>
      </c>
      <c r="AK124" s="27"/>
      <c r="AL124" s="27" t="s">
        <v>15937</v>
      </c>
      <c r="AM124" s="27">
        <v>100</v>
      </c>
      <c r="AN124" s="27" t="s">
        <v>15800</v>
      </c>
      <c r="AO124" s="27" t="s">
        <v>14510</v>
      </c>
      <c r="AP124" s="27"/>
      <c r="AQ124" s="27"/>
      <c r="AR124" s="27"/>
      <c r="AS124" s="27"/>
      <c r="AT124" s="27"/>
      <c r="AU124" s="27"/>
      <c r="AV124" s="27" t="s">
        <v>15803</v>
      </c>
      <c r="AW124" s="27"/>
      <c r="AX124" s="27"/>
      <c r="AY124" s="27"/>
      <c r="AZ124" s="27"/>
      <c r="BA124" s="27"/>
      <c r="BB124" s="27"/>
      <c r="BC124" s="27">
        <v>2</v>
      </c>
      <c r="BD124" s="27"/>
      <c r="BE124" s="27"/>
      <c r="BF124" s="27"/>
      <c r="BG124" s="27"/>
      <c r="BH124" s="27">
        <v>2</v>
      </c>
      <c r="BI124" s="27"/>
      <c r="BJ124" s="27"/>
      <c r="BK124" s="27"/>
      <c r="BL124" s="27" t="s">
        <v>18258</v>
      </c>
      <c r="BM124" s="27">
        <v>17155</v>
      </c>
      <c r="BN124" s="27">
        <v>17155</v>
      </c>
      <c r="BO124" s="27">
        <v>13567</v>
      </c>
      <c r="BP124" s="27">
        <v>47877</v>
      </c>
      <c r="BQ124" s="27"/>
      <c r="BR124" s="27" t="s">
        <v>18258</v>
      </c>
      <c r="BS124" s="1193">
        <v>45204</v>
      </c>
      <c r="BT124" s="27"/>
      <c r="BU124" s="27"/>
      <c r="BV124" s="27"/>
      <c r="BW124" s="27"/>
      <c r="BX124" s="27"/>
      <c r="BY124" s="27"/>
      <c r="BZ124" s="27"/>
      <c r="CA124" s="27"/>
      <c r="CB124" s="27"/>
      <c r="CC124" s="27"/>
      <c r="CD124" s="27" t="str">
        <f>VLOOKUP(C124,'CPPM-PR'!F:F,1,0)</f>
        <v>NRP2303688</v>
      </c>
    </row>
    <row r="125" spans="1:82">
      <c r="A125" s="27">
        <v>84824</v>
      </c>
      <c r="B125" s="1192">
        <v>45210.59134259259</v>
      </c>
      <c r="C125" s="27" t="s">
        <v>13452</v>
      </c>
      <c r="D125" s="27" t="s">
        <v>13453</v>
      </c>
      <c r="E125" s="27"/>
      <c r="F125" s="27"/>
      <c r="G125" s="27" t="e">
        <v>#N/A</v>
      </c>
      <c r="H125" s="27" t="e">
        <v>#N/A</v>
      </c>
      <c r="I125" s="27" t="e">
        <v>#N/A</v>
      </c>
      <c r="J125" s="27" t="e">
        <v>#N/A</v>
      </c>
      <c r="K125" s="27"/>
      <c r="L125" s="27" t="s">
        <v>491</v>
      </c>
      <c r="M125" s="27" t="s">
        <v>15786</v>
      </c>
      <c r="N125" s="27" t="s">
        <v>491</v>
      </c>
      <c r="O125" s="27" t="s">
        <v>2609</v>
      </c>
      <c r="P125" s="27"/>
      <c r="Q125" s="27">
        <v>2023</v>
      </c>
      <c r="R125" s="1299">
        <v>45230</v>
      </c>
      <c r="S125" s="1299">
        <v>45233</v>
      </c>
      <c r="T125" s="27"/>
      <c r="U125" s="27"/>
      <c r="V125" s="27" t="s">
        <v>15788</v>
      </c>
      <c r="W125" s="27" t="s">
        <v>16627</v>
      </c>
      <c r="X125" s="27" t="s">
        <v>18540</v>
      </c>
      <c r="Y125" s="27" t="s">
        <v>18541</v>
      </c>
      <c r="Z125" s="27"/>
      <c r="AA125" s="27" t="s">
        <v>15831</v>
      </c>
      <c r="AB125" s="27" t="s">
        <v>48</v>
      </c>
      <c r="AC125" s="27" t="s">
        <v>6385</v>
      </c>
      <c r="AD125" s="27" t="s">
        <v>10509</v>
      </c>
      <c r="AE125" s="27" t="s">
        <v>16634</v>
      </c>
      <c r="AF125" s="27" t="s">
        <v>16632</v>
      </c>
      <c r="AG125" s="27" t="s">
        <v>16633</v>
      </c>
      <c r="AH125" s="27" t="s">
        <v>16634</v>
      </c>
      <c r="AI125" s="27" t="s">
        <v>18258</v>
      </c>
      <c r="AJ125" s="27" t="s">
        <v>12821</v>
      </c>
      <c r="AK125" s="27"/>
      <c r="AL125" s="27" t="s">
        <v>18542</v>
      </c>
      <c r="AM125" s="27">
        <v>2</v>
      </c>
      <c r="AN125" s="27" t="s">
        <v>16355</v>
      </c>
      <c r="AO125" s="27" t="s">
        <v>16104</v>
      </c>
      <c r="AP125" s="27" t="s">
        <v>14466</v>
      </c>
      <c r="AQ125" s="27"/>
      <c r="AR125" s="27"/>
      <c r="AS125" s="27"/>
      <c r="AT125" s="27"/>
      <c r="AU125" s="27"/>
      <c r="AV125" s="27" t="s">
        <v>16105</v>
      </c>
      <c r="AW125" s="27">
        <v>1</v>
      </c>
      <c r="AX125" s="27"/>
      <c r="AY125" s="27"/>
      <c r="AZ125" s="27"/>
      <c r="BA125" s="27"/>
      <c r="BB125" s="27">
        <v>1</v>
      </c>
      <c r="BC125" s="27"/>
      <c r="BD125" s="27"/>
      <c r="BE125" s="27"/>
      <c r="BF125" s="27"/>
      <c r="BG125" s="27"/>
      <c r="BH125" s="27"/>
      <c r="BI125" s="27"/>
      <c r="BJ125" s="27"/>
      <c r="BK125" s="27"/>
      <c r="BL125" s="27" t="s">
        <v>18258</v>
      </c>
      <c r="BM125" s="27">
        <v>62600</v>
      </c>
      <c r="BN125" s="27"/>
      <c r="BO125" s="27"/>
      <c r="BP125" s="27">
        <v>62600</v>
      </c>
      <c r="BQ125" s="27"/>
      <c r="BR125" s="27" t="s">
        <v>18258</v>
      </c>
      <c r="BS125" s="1193">
        <v>45203</v>
      </c>
      <c r="BT125" s="27"/>
      <c r="BU125" s="27"/>
      <c r="BV125" s="27"/>
      <c r="BW125" s="27"/>
      <c r="BX125" s="27"/>
      <c r="BY125" s="27"/>
      <c r="BZ125" s="27"/>
      <c r="CA125" s="27"/>
      <c r="CB125" s="27"/>
      <c r="CC125" s="27"/>
      <c r="CD125" s="27" t="str">
        <f>VLOOKUP(C125,'CPPM-PR'!F:F,1,0)</f>
        <v>NRP2303689</v>
      </c>
    </row>
    <row r="126" spans="1:82">
      <c r="A126" s="27">
        <v>84826</v>
      </c>
      <c r="B126" s="1192">
        <v>45210.59134259259</v>
      </c>
      <c r="C126" s="27" t="s">
        <v>14358</v>
      </c>
      <c r="D126" s="27" t="s">
        <v>18208</v>
      </c>
      <c r="E126" s="27"/>
      <c r="F126" s="27"/>
      <c r="G126" s="27" t="e">
        <v>#N/A</v>
      </c>
      <c r="H126" s="27" t="e">
        <v>#N/A</v>
      </c>
      <c r="I126" s="27" t="e">
        <v>#N/A</v>
      </c>
      <c r="J126" s="27" t="e">
        <v>#N/A</v>
      </c>
      <c r="K126" s="27"/>
      <c r="L126" s="27" t="s">
        <v>491</v>
      </c>
      <c r="M126" s="27" t="s">
        <v>15786</v>
      </c>
      <c r="N126" s="27" t="s">
        <v>515</v>
      </c>
      <c r="O126" s="27" t="s">
        <v>2634</v>
      </c>
      <c r="P126" s="27"/>
      <c r="Q126" s="27">
        <v>2023</v>
      </c>
      <c r="R126" s="1299">
        <v>45245</v>
      </c>
      <c r="S126" s="1299">
        <v>45239</v>
      </c>
      <c r="T126" s="27"/>
      <c r="U126" s="27"/>
      <c r="V126" s="27" t="s">
        <v>15788</v>
      </c>
      <c r="W126" s="27" t="s">
        <v>16054</v>
      </c>
      <c r="X126" s="27"/>
      <c r="Y126" s="1194" t="s">
        <v>17307</v>
      </c>
      <c r="Z126" s="27" t="s">
        <v>18543</v>
      </c>
      <c r="AA126" s="27" t="s">
        <v>15793</v>
      </c>
      <c r="AB126" s="27" t="s">
        <v>57</v>
      </c>
      <c r="AC126" s="27" t="s">
        <v>13130</v>
      </c>
      <c r="AD126" s="27" t="s">
        <v>10509</v>
      </c>
      <c r="AE126" s="27" t="s">
        <v>16057</v>
      </c>
      <c r="AF126" s="27" t="s">
        <v>16058</v>
      </c>
      <c r="AG126" s="27" t="s">
        <v>17309</v>
      </c>
      <c r="AH126" s="27" t="s">
        <v>16034</v>
      </c>
      <c r="AI126" s="27" t="s">
        <v>18258</v>
      </c>
      <c r="AJ126" s="27" t="s">
        <v>12821</v>
      </c>
      <c r="AK126" s="27"/>
      <c r="AL126" s="27" t="s">
        <v>16059</v>
      </c>
      <c r="AM126" s="27">
        <v>4</v>
      </c>
      <c r="AN126" s="27" t="s">
        <v>15800</v>
      </c>
      <c r="AO126" s="27" t="s">
        <v>14510</v>
      </c>
      <c r="AP126" s="27" t="s">
        <v>14466</v>
      </c>
      <c r="AQ126" s="27"/>
      <c r="AR126" s="27"/>
      <c r="AS126" s="27"/>
      <c r="AT126" s="27"/>
      <c r="AU126" s="27"/>
      <c r="AV126" s="27" t="s">
        <v>16037</v>
      </c>
      <c r="AW126" s="27"/>
      <c r="AX126" s="27"/>
      <c r="AY126" s="27"/>
      <c r="AZ126" s="27"/>
      <c r="BA126" s="27"/>
      <c r="BB126" s="27"/>
      <c r="BC126" s="27">
        <v>1</v>
      </c>
      <c r="BD126" s="27"/>
      <c r="BE126" s="27"/>
      <c r="BF126" s="27"/>
      <c r="BG126" s="27"/>
      <c r="BH126" s="27">
        <v>1</v>
      </c>
      <c r="BI126" s="27"/>
      <c r="BJ126" s="27"/>
      <c r="BK126" s="27"/>
      <c r="BL126" s="27" t="s">
        <v>18258</v>
      </c>
      <c r="BM126" s="27">
        <v>9700</v>
      </c>
      <c r="BN126" s="27">
        <v>9000</v>
      </c>
      <c r="BO126" s="27">
        <v>9000</v>
      </c>
      <c r="BP126" s="27">
        <v>27700</v>
      </c>
      <c r="BQ126" s="27"/>
      <c r="BR126" s="27" t="s">
        <v>18258</v>
      </c>
      <c r="BS126" s="1193">
        <v>45209</v>
      </c>
      <c r="BT126" s="27"/>
      <c r="BU126" s="27"/>
      <c r="BV126" s="27"/>
      <c r="BW126" s="27"/>
      <c r="BX126" s="27"/>
      <c r="BY126" s="27"/>
      <c r="BZ126" s="27"/>
      <c r="CA126" s="27"/>
      <c r="CB126" s="27">
        <v>1</v>
      </c>
      <c r="CC126" s="27"/>
      <c r="CD126" s="27" t="str">
        <f>VLOOKUP(C126,'CPPM-PR'!F:F,1,0)</f>
        <v>NRP2303691</v>
      </c>
    </row>
    <row r="127" spans="1:82">
      <c r="A127" s="27">
        <v>84836</v>
      </c>
      <c r="B127" s="1192">
        <v>45210.59134259259</v>
      </c>
      <c r="C127" s="27" t="s">
        <v>14071</v>
      </c>
      <c r="D127" s="27" t="s">
        <v>17311</v>
      </c>
      <c r="E127" s="27"/>
      <c r="F127" s="27" t="s">
        <v>17312</v>
      </c>
      <c r="G127" s="27" t="e">
        <v>#N/A</v>
      </c>
      <c r="H127" s="27" t="e">
        <v>#N/A</v>
      </c>
      <c r="I127" s="27" t="e">
        <v>#N/A</v>
      </c>
      <c r="J127" s="27" t="e">
        <v>#N/A</v>
      </c>
      <c r="K127" s="27"/>
      <c r="L127" s="27" t="s">
        <v>491</v>
      </c>
      <c r="M127" s="27" t="s">
        <v>15786</v>
      </c>
      <c r="N127" s="27" t="s">
        <v>491</v>
      </c>
      <c r="O127" s="27" t="s">
        <v>2634</v>
      </c>
      <c r="P127" s="27"/>
      <c r="Q127" s="27">
        <v>2023</v>
      </c>
      <c r="R127" s="1299">
        <v>45217</v>
      </c>
      <c r="S127" s="1299">
        <v>45253</v>
      </c>
      <c r="T127" s="27"/>
      <c r="U127" s="27"/>
      <c r="V127" s="27" t="s">
        <v>15788</v>
      </c>
      <c r="W127" s="27" t="s">
        <v>17313</v>
      </c>
      <c r="X127" s="27" t="s">
        <v>17312</v>
      </c>
      <c r="Y127" s="27" t="s">
        <v>17314</v>
      </c>
      <c r="Z127" s="27" t="s">
        <v>17315</v>
      </c>
      <c r="AA127" s="27" t="s">
        <v>15862</v>
      </c>
      <c r="AB127" s="27" t="s">
        <v>1252</v>
      </c>
      <c r="AC127" s="27" t="s">
        <v>11616</v>
      </c>
      <c r="AD127" s="27" t="s">
        <v>10509</v>
      </c>
      <c r="AE127" s="27" t="s">
        <v>17316</v>
      </c>
      <c r="AF127" s="27" t="s">
        <v>17276</v>
      </c>
      <c r="AG127" s="27" t="s">
        <v>17277</v>
      </c>
      <c r="AH127" s="27" t="s">
        <v>17317</v>
      </c>
      <c r="AI127" s="27" t="s">
        <v>18258</v>
      </c>
      <c r="AJ127" s="27" t="s">
        <v>12821</v>
      </c>
      <c r="AK127" s="27" t="s">
        <v>17318</v>
      </c>
      <c r="AL127" s="27" t="s">
        <v>15852</v>
      </c>
      <c r="AM127" s="27">
        <v>2</v>
      </c>
      <c r="AN127" s="27" t="s">
        <v>15800</v>
      </c>
      <c r="AO127" s="27" t="s">
        <v>16000</v>
      </c>
      <c r="AP127" s="27" t="s">
        <v>16024</v>
      </c>
      <c r="AQ127" s="27"/>
      <c r="AR127" s="27"/>
      <c r="AS127" s="27"/>
      <c r="AT127" s="27"/>
      <c r="AU127" s="27"/>
      <c r="AV127" s="27" t="s">
        <v>16105</v>
      </c>
      <c r="AW127" s="27"/>
      <c r="AX127" s="27"/>
      <c r="AY127" s="27"/>
      <c r="AZ127" s="27"/>
      <c r="BA127" s="27"/>
      <c r="BB127" s="27"/>
      <c r="BC127" s="27">
        <v>1</v>
      </c>
      <c r="BD127" s="27"/>
      <c r="BE127" s="27"/>
      <c r="BF127" s="27"/>
      <c r="BG127" s="27"/>
      <c r="BH127" s="27">
        <v>1</v>
      </c>
      <c r="BI127" s="27"/>
      <c r="BJ127" s="27"/>
      <c r="BK127" s="27"/>
      <c r="BL127" s="27" t="s">
        <v>18258</v>
      </c>
      <c r="BM127" s="27">
        <v>63735</v>
      </c>
      <c r="BN127" s="27">
        <v>63735</v>
      </c>
      <c r="BO127" s="27">
        <v>63735</v>
      </c>
      <c r="BP127" s="27">
        <v>191205</v>
      </c>
      <c r="BQ127" s="27"/>
      <c r="BR127" s="27" t="s">
        <v>18258</v>
      </c>
      <c r="BS127" s="1193">
        <v>45208</v>
      </c>
      <c r="BT127" s="27"/>
      <c r="BU127" s="27"/>
      <c r="BV127" s="27"/>
      <c r="BW127" s="27"/>
      <c r="BX127" s="27"/>
      <c r="BY127" s="27"/>
      <c r="BZ127" s="27"/>
      <c r="CA127" s="27"/>
      <c r="CB127" s="27"/>
      <c r="CC127" s="27"/>
      <c r="CD127" s="27" t="str">
        <f>VLOOKUP(C127,'CPPM-PR'!F:F,1,0)</f>
        <v>NRP2303701</v>
      </c>
    </row>
    <row r="128" spans="1:82">
      <c r="A128" s="27">
        <v>84838</v>
      </c>
      <c r="B128" s="1192">
        <v>45210.59134259259</v>
      </c>
      <c r="C128" s="27" t="s">
        <v>14069</v>
      </c>
      <c r="D128" s="27" t="s">
        <v>17322</v>
      </c>
      <c r="E128" s="27"/>
      <c r="F128" s="27" t="s">
        <v>17323</v>
      </c>
      <c r="G128" s="27" t="e">
        <v>#N/A</v>
      </c>
      <c r="H128" s="27" t="e">
        <v>#N/A</v>
      </c>
      <c r="I128" s="27" t="e">
        <v>#N/A</v>
      </c>
      <c r="J128" s="27" t="e">
        <v>#N/A</v>
      </c>
      <c r="K128" s="27"/>
      <c r="L128" s="27" t="s">
        <v>491</v>
      </c>
      <c r="M128" s="27" t="s">
        <v>15786</v>
      </c>
      <c r="N128" s="27" t="s">
        <v>491</v>
      </c>
      <c r="O128" s="27" t="s">
        <v>2609</v>
      </c>
      <c r="P128" s="27"/>
      <c r="Q128" s="27">
        <v>2023</v>
      </c>
      <c r="R128" s="1299">
        <v>45217</v>
      </c>
      <c r="S128" s="1299">
        <v>45253</v>
      </c>
      <c r="T128" s="27"/>
      <c r="U128" s="27"/>
      <c r="V128" s="27" t="s">
        <v>15788</v>
      </c>
      <c r="W128" s="27" t="s">
        <v>17313</v>
      </c>
      <c r="X128" s="27" t="s">
        <v>17323</v>
      </c>
      <c r="Y128" s="27" t="s">
        <v>18544</v>
      </c>
      <c r="Z128" s="27" t="s">
        <v>17325</v>
      </c>
      <c r="AA128" s="27" t="s">
        <v>15862</v>
      </c>
      <c r="AB128" s="27" t="s">
        <v>908</v>
      </c>
      <c r="AC128" s="27" t="s">
        <v>7705</v>
      </c>
      <c r="AD128" s="27" t="s">
        <v>10509</v>
      </c>
      <c r="AE128" s="27" t="s">
        <v>17316</v>
      </c>
      <c r="AF128" s="27" t="s">
        <v>17276</v>
      </c>
      <c r="AG128" s="27" t="s">
        <v>17277</v>
      </c>
      <c r="AH128" s="27" t="s">
        <v>17317</v>
      </c>
      <c r="AI128" s="27" t="s">
        <v>18258</v>
      </c>
      <c r="AJ128" s="27" t="s">
        <v>12821</v>
      </c>
      <c r="AK128" s="27" t="s">
        <v>17326</v>
      </c>
      <c r="AL128" s="27" t="s">
        <v>15852</v>
      </c>
      <c r="AM128" s="27">
        <v>2</v>
      </c>
      <c r="AN128" s="27" t="s">
        <v>15800</v>
      </c>
      <c r="AO128" s="27" t="s">
        <v>16000</v>
      </c>
      <c r="AP128" s="27" t="s">
        <v>16024</v>
      </c>
      <c r="AQ128" s="27"/>
      <c r="AR128" s="27"/>
      <c r="AS128" s="27"/>
      <c r="AT128" s="27"/>
      <c r="AU128" s="27"/>
      <c r="AV128" s="27" t="s">
        <v>16105</v>
      </c>
      <c r="AW128" s="27"/>
      <c r="AX128" s="27"/>
      <c r="AY128" s="27"/>
      <c r="AZ128" s="27"/>
      <c r="BA128" s="27"/>
      <c r="BB128" s="27"/>
      <c r="BC128" s="27">
        <v>1</v>
      </c>
      <c r="BD128" s="27"/>
      <c r="BE128" s="27"/>
      <c r="BF128" s="27"/>
      <c r="BG128" s="27"/>
      <c r="BH128" s="27">
        <v>1</v>
      </c>
      <c r="BI128" s="27"/>
      <c r="BJ128" s="27"/>
      <c r="BK128" s="27"/>
      <c r="BL128" s="27" t="s">
        <v>18258</v>
      </c>
      <c r="BM128" s="27">
        <v>63735</v>
      </c>
      <c r="BN128" s="27">
        <v>63735</v>
      </c>
      <c r="BO128" s="27">
        <v>63735</v>
      </c>
      <c r="BP128" s="27">
        <v>191205</v>
      </c>
      <c r="BQ128" s="27"/>
      <c r="BR128" s="27" t="s">
        <v>18258</v>
      </c>
      <c r="BS128" s="1193">
        <v>45208</v>
      </c>
      <c r="BT128" s="27"/>
      <c r="BU128" s="27"/>
      <c r="BV128" s="27"/>
      <c r="BW128" s="27"/>
      <c r="BX128" s="27"/>
      <c r="BY128" s="27"/>
      <c r="BZ128" s="27"/>
      <c r="CA128" s="27"/>
      <c r="CB128" s="27"/>
      <c r="CC128" s="27"/>
      <c r="CD128" s="27" t="str">
        <f>VLOOKUP(C128,'CPPM-PR'!F:F,1,0)</f>
        <v>NRP2303703</v>
      </c>
    </row>
    <row r="129" spans="1:82">
      <c r="A129" s="27">
        <v>84839</v>
      </c>
      <c r="B129" s="1192">
        <v>45210.59134259259</v>
      </c>
      <c r="C129" s="27" t="s">
        <v>14065</v>
      </c>
      <c r="D129" s="27" t="s">
        <v>17327</v>
      </c>
      <c r="E129" s="27"/>
      <c r="F129" s="27" t="s">
        <v>17328</v>
      </c>
      <c r="G129" s="27" t="e">
        <v>#N/A</v>
      </c>
      <c r="H129" s="27" t="e">
        <v>#N/A</v>
      </c>
      <c r="I129" s="27" t="e">
        <v>#N/A</v>
      </c>
      <c r="J129" s="27" t="e">
        <v>#N/A</v>
      </c>
      <c r="K129" s="27"/>
      <c r="L129" s="27" t="s">
        <v>491</v>
      </c>
      <c r="M129" s="27" t="s">
        <v>15786</v>
      </c>
      <c r="N129" s="27" t="s">
        <v>491</v>
      </c>
      <c r="O129" s="27" t="s">
        <v>2609</v>
      </c>
      <c r="P129" s="27"/>
      <c r="Q129" s="27">
        <v>2023</v>
      </c>
      <c r="R129" s="1299">
        <v>45217</v>
      </c>
      <c r="S129" s="1299">
        <v>45253</v>
      </c>
      <c r="T129" s="27"/>
      <c r="U129" s="27"/>
      <c r="V129" s="27" t="s">
        <v>15788</v>
      </c>
      <c r="W129" s="27" t="s">
        <v>17313</v>
      </c>
      <c r="X129" s="27" t="s">
        <v>17328</v>
      </c>
      <c r="Y129" s="27" t="s">
        <v>18545</v>
      </c>
      <c r="Z129" s="27" t="s">
        <v>17330</v>
      </c>
      <c r="AA129" s="27" t="s">
        <v>15862</v>
      </c>
      <c r="AB129" s="27" t="s">
        <v>908</v>
      </c>
      <c r="AC129" s="27" t="s">
        <v>14068</v>
      </c>
      <c r="AD129" s="27" t="s">
        <v>10509</v>
      </c>
      <c r="AE129" s="27" t="s">
        <v>17316</v>
      </c>
      <c r="AF129" s="27" t="s">
        <v>17276</v>
      </c>
      <c r="AG129" s="27" t="s">
        <v>17277</v>
      </c>
      <c r="AH129" s="27" t="s">
        <v>17317</v>
      </c>
      <c r="AI129" s="27" t="s">
        <v>18258</v>
      </c>
      <c r="AJ129" s="27" t="s">
        <v>12821</v>
      </c>
      <c r="AK129" s="27" t="s">
        <v>17331</v>
      </c>
      <c r="AL129" s="27" t="s">
        <v>15852</v>
      </c>
      <c r="AM129" s="27">
        <v>2</v>
      </c>
      <c r="AN129" s="27" t="s">
        <v>15800</v>
      </c>
      <c r="AO129" s="27" t="s">
        <v>16000</v>
      </c>
      <c r="AP129" s="27" t="s">
        <v>16024</v>
      </c>
      <c r="AQ129" s="27"/>
      <c r="AR129" s="27"/>
      <c r="AS129" s="27"/>
      <c r="AT129" s="27"/>
      <c r="AU129" s="27"/>
      <c r="AV129" s="27" t="s">
        <v>16105</v>
      </c>
      <c r="AW129" s="27"/>
      <c r="AX129" s="27"/>
      <c r="AY129" s="27"/>
      <c r="AZ129" s="27"/>
      <c r="BA129" s="27"/>
      <c r="BB129" s="27"/>
      <c r="BC129" s="27">
        <v>1</v>
      </c>
      <c r="BD129" s="27"/>
      <c r="BE129" s="27"/>
      <c r="BF129" s="27"/>
      <c r="BG129" s="27"/>
      <c r="BH129" s="27">
        <v>1</v>
      </c>
      <c r="BI129" s="27"/>
      <c r="BJ129" s="27"/>
      <c r="BK129" s="27"/>
      <c r="BL129" s="27" t="s">
        <v>18258</v>
      </c>
      <c r="BM129" s="27">
        <v>63735</v>
      </c>
      <c r="BN129" s="27">
        <v>63735</v>
      </c>
      <c r="BO129" s="27">
        <v>63735</v>
      </c>
      <c r="BP129" s="27">
        <v>191205</v>
      </c>
      <c r="BQ129" s="27"/>
      <c r="BR129" s="27" t="s">
        <v>18258</v>
      </c>
      <c r="BS129" s="1193">
        <v>45208</v>
      </c>
      <c r="BT129" s="27"/>
      <c r="BU129" s="27"/>
      <c r="BV129" s="27"/>
      <c r="BW129" s="27"/>
      <c r="BX129" s="27"/>
      <c r="BY129" s="27"/>
      <c r="BZ129" s="27"/>
      <c r="CA129" s="27"/>
      <c r="CB129" s="27"/>
      <c r="CC129" s="27"/>
      <c r="CD129" s="27" t="str">
        <f>VLOOKUP(C129,'CPPM-PR'!F:F,1,0)</f>
        <v>NRP2303704</v>
      </c>
    </row>
    <row r="130" spans="1:82">
      <c r="A130" s="27">
        <v>84842</v>
      </c>
      <c r="B130" s="1192">
        <v>45210.59134259259</v>
      </c>
      <c r="C130" s="27" t="s">
        <v>14063</v>
      </c>
      <c r="D130" s="27" t="s">
        <v>17336</v>
      </c>
      <c r="E130" s="27"/>
      <c r="F130" s="27" t="s">
        <v>17337</v>
      </c>
      <c r="G130" s="27" t="e">
        <v>#N/A</v>
      </c>
      <c r="H130" s="27" t="e">
        <v>#N/A</v>
      </c>
      <c r="I130" s="27" t="e">
        <v>#N/A</v>
      </c>
      <c r="J130" s="27" t="e">
        <v>#N/A</v>
      </c>
      <c r="K130" s="27"/>
      <c r="L130" s="27" t="s">
        <v>491</v>
      </c>
      <c r="M130" s="27" t="s">
        <v>15786</v>
      </c>
      <c r="N130" s="27" t="s">
        <v>491</v>
      </c>
      <c r="O130" s="27" t="s">
        <v>2609</v>
      </c>
      <c r="P130" s="27"/>
      <c r="Q130" s="27">
        <v>2023</v>
      </c>
      <c r="R130" s="1299">
        <v>45217</v>
      </c>
      <c r="S130" s="1299">
        <v>45253</v>
      </c>
      <c r="T130" s="27"/>
      <c r="U130" s="27"/>
      <c r="V130" s="27" t="s">
        <v>15788</v>
      </c>
      <c r="W130" s="27" t="s">
        <v>17313</v>
      </c>
      <c r="X130" s="27" t="s">
        <v>17337</v>
      </c>
      <c r="Y130" s="27" t="s">
        <v>17338</v>
      </c>
      <c r="Z130" s="27" t="s">
        <v>17339</v>
      </c>
      <c r="AA130" s="27" t="s">
        <v>15862</v>
      </c>
      <c r="AB130" s="27" t="s">
        <v>51</v>
      </c>
      <c r="AC130" s="27" t="s">
        <v>9906</v>
      </c>
      <c r="AD130" s="27" t="s">
        <v>10509</v>
      </c>
      <c r="AE130" s="27" t="s">
        <v>17316</v>
      </c>
      <c r="AF130" s="27" t="s">
        <v>17276</v>
      </c>
      <c r="AG130" s="27" t="s">
        <v>17277</v>
      </c>
      <c r="AH130" s="27" t="s">
        <v>17317</v>
      </c>
      <c r="AI130" s="27" t="s">
        <v>18258</v>
      </c>
      <c r="AJ130" s="27" t="s">
        <v>12821</v>
      </c>
      <c r="AK130" s="27" t="s">
        <v>17340</v>
      </c>
      <c r="AL130" s="27" t="s">
        <v>15852</v>
      </c>
      <c r="AM130" s="27">
        <v>2</v>
      </c>
      <c r="AN130" s="27" t="s">
        <v>15800</v>
      </c>
      <c r="AO130" s="27" t="s">
        <v>16000</v>
      </c>
      <c r="AP130" s="27" t="s">
        <v>16024</v>
      </c>
      <c r="AQ130" s="27"/>
      <c r="AR130" s="27"/>
      <c r="AS130" s="27"/>
      <c r="AT130" s="27"/>
      <c r="AU130" s="27"/>
      <c r="AV130" s="27" t="s">
        <v>16105</v>
      </c>
      <c r="AW130" s="27"/>
      <c r="AX130" s="27"/>
      <c r="AY130" s="27"/>
      <c r="AZ130" s="27"/>
      <c r="BA130" s="27"/>
      <c r="BB130" s="27"/>
      <c r="BC130" s="27">
        <v>1</v>
      </c>
      <c r="BD130" s="27"/>
      <c r="BE130" s="27"/>
      <c r="BF130" s="27"/>
      <c r="BG130" s="27"/>
      <c r="BH130" s="27">
        <v>1</v>
      </c>
      <c r="BI130" s="27"/>
      <c r="BJ130" s="27"/>
      <c r="BK130" s="27"/>
      <c r="BL130" s="27" t="s">
        <v>18258</v>
      </c>
      <c r="BM130" s="27">
        <v>63735</v>
      </c>
      <c r="BN130" s="27">
        <v>63735</v>
      </c>
      <c r="BO130" s="27">
        <v>63735</v>
      </c>
      <c r="BP130" s="27">
        <v>191205</v>
      </c>
      <c r="BQ130" s="27"/>
      <c r="BR130" s="27" t="s">
        <v>18258</v>
      </c>
      <c r="BS130" s="1193">
        <v>45208</v>
      </c>
      <c r="BT130" s="27"/>
      <c r="BU130" s="27"/>
      <c r="BV130" s="27"/>
      <c r="BW130" s="27"/>
      <c r="BX130" s="27"/>
      <c r="BY130" s="27"/>
      <c r="BZ130" s="27"/>
      <c r="CA130" s="27"/>
      <c r="CB130" s="27"/>
      <c r="CC130" s="27"/>
      <c r="CD130" s="27" t="str">
        <f>VLOOKUP(C130,'CPPM-PR'!F:F,1,0)</f>
        <v>NRP2303707</v>
      </c>
    </row>
    <row r="131" spans="1:82">
      <c r="A131" s="27">
        <v>84843</v>
      </c>
      <c r="B131" s="1192">
        <v>45210.59134259259</v>
      </c>
      <c r="C131" s="27" t="s">
        <v>14060</v>
      </c>
      <c r="D131" s="27" t="s">
        <v>17341</v>
      </c>
      <c r="E131" s="27"/>
      <c r="F131" s="27" t="s">
        <v>17342</v>
      </c>
      <c r="G131" s="27" t="e">
        <v>#N/A</v>
      </c>
      <c r="H131" s="27" t="e">
        <v>#N/A</v>
      </c>
      <c r="I131" s="27" t="e">
        <v>#N/A</v>
      </c>
      <c r="J131" s="27" t="e">
        <v>#N/A</v>
      </c>
      <c r="K131" s="27"/>
      <c r="L131" s="27" t="s">
        <v>491</v>
      </c>
      <c r="M131" s="27" t="s">
        <v>15786</v>
      </c>
      <c r="N131" s="27" t="s">
        <v>491</v>
      </c>
      <c r="O131" s="27" t="s">
        <v>2609</v>
      </c>
      <c r="P131" s="27"/>
      <c r="Q131" s="27">
        <v>2023</v>
      </c>
      <c r="R131" s="1299">
        <v>45217</v>
      </c>
      <c r="S131" s="1299">
        <v>45253</v>
      </c>
      <c r="T131" s="27"/>
      <c r="U131" s="27"/>
      <c r="V131" s="27" t="s">
        <v>15788</v>
      </c>
      <c r="W131" s="27" t="s">
        <v>17313</v>
      </c>
      <c r="X131" s="27" t="s">
        <v>17342</v>
      </c>
      <c r="Y131" s="27" t="s">
        <v>17343</v>
      </c>
      <c r="Z131" s="27" t="s">
        <v>17344</v>
      </c>
      <c r="AA131" s="27" t="s">
        <v>15862</v>
      </c>
      <c r="AB131" s="27" t="s">
        <v>908</v>
      </c>
      <c r="AC131" s="27" t="s">
        <v>7745</v>
      </c>
      <c r="AD131" s="27" t="s">
        <v>10509</v>
      </c>
      <c r="AE131" s="27" t="s">
        <v>17316</v>
      </c>
      <c r="AF131" s="27" t="s">
        <v>17276</v>
      </c>
      <c r="AG131" s="27" t="s">
        <v>17277</v>
      </c>
      <c r="AH131" s="27" t="s">
        <v>17317</v>
      </c>
      <c r="AI131" s="27" t="s">
        <v>18258</v>
      </c>
      <c r="AJ131" s="27" t="s">
        <v>12821</v>
      </c>
      <c r="AK131" s="27" t="s">
        <v>17345</v>
      </c>
      <c r="AL131" s="27" t="s">
        <v>15852</v>
      </c>
      <c r="AM131" s="27">
        <v>2</v>
      </c>
      <c r="AN131" s="27" t="s">
        <v>15800</v>
      </c>
      <c r="AO131" s="27" t="s">
        <v>16000</v>
      </c>
      <c r="AP131" s="27" t="s">
        <v>16024</v>
      </c>
      <c r="AQ131" s="27"/>
      <c r="AR131" s="27"/>
      <c r="AS131" s="27"/>
      <c r="AT131" s="27"/>
      <c r="AU131" s="27"/>
      <c r="AV131" s="27" t="s">
        <v>16105</v>
      </c>
      <c r="AW131" s="27"/>
      <c r="AX131" s="27"/>
      <c r="AY131" s="27"/>
      <c r="AZ131" s="27"/>
      <c r="BA131" s="27"/>
      <c r="BB131" s="27"/>
      <c r="BC131" s="27">
        <v>1</v>
      </c>
      <c r="BD131" s="27"/>
      <c r="BE131" s="27"/>
      <c r="BF131" s="27"/>
      <c r="BG131" s="27"/>
      <c r="BH131" s="27">
        <v>1</v>
      </c>
      <c r="BI131" s="27"/>
      <c r="BJ131" s="27"/>
      <c r="BK131" s="27"/>
      <c r="BL131" s="27" t="s">
        <v>18258</v>
      </c>
      <c r="BM131" s="27">
        <v>63735</v>
      </c>
      <c r="BN131" s="27">
        <v>63735</v>
      </c>
      <c r="BO131" s="27">
        <v>63735</v>
      </c>
      <c r="BP131" s="27">
        <v>191205</v>
      </c>
      <c r="BQ131" s="27"/>
      <c r="BR131" s="27" t="s">
        <v>18258</v>
      </c>
      <c r="BS131" s="1193">
        <v>45208</v>
      </c>
      <c r="BT131" s="27"/>
      <c r="BU131" s="27"/>
      <c r="BV131" s="27"/>
      <c r="BW131" s="27"/>
      <c r="BX131" s="27"/>
      <c r="BY131" s="27"/>
      <c r="BZ131" s="27"/>
      <c r="CA131" s="27"/>
      <c r="CB131" s="27"/>
      <c r="CC131" s="27"/>
      <c r="CD131" s="27" t="str">
        <f>VLOOKUP(C131,'CPPM-PR'!F:F,1,0)</f>
        <v>NRP2303708</v>
      </c>
    </row>
    <row r="132" spans="1:82">
      <c r="A132" s="27">
        <v>84844</v>
      </c>
      <c r="B132" s="1192">
        <v>45210.59134259259</v>
      </c>
      <c r="C132" s="27" t="s">
        <v>14058</v>
      </c>
      <c r="D132" s="27" t="s">
        <v>17346</v>
      </c>
      <c r="E132" s="27"/>
      <c r="F132" s="27" t="s">
        <v>17347</v>
      </c>
      <c r="G132" s="27" t="e">
        <v>#N/A</v>
      </c>
      <c r="H132" s="27" t="e">
        <v>#N/A</v>
      </c>
      <c r="I132" s="27" t="e">
        <v>#N/A</v>
      </c>
      <c r="J132" s="27" t="e">
        <v>#N/A</v>
      </c>
      <c r="K132" s="27"/>
      <c r="L132" s="27" t="s">
        <v>491</v>
      </c>
      <c r="M132" s="27" t="s">
        <v>15786</v>
      </c>
      <c r="N132" s="27" t="s">
        <v>491</v>
      </c>
      <c r="O132" s="27" t="s">
        <v>2634</v>
      </c>
      <c r="P132" s="27"/>
      <c r="Q132" s="27">
        <v>2023</v>
      </c>
      <c r="R132" s="1299">
        <v>45217</v>
      </c>
      <c r="S132" s="1299">
        <v>45253</v>
      </c>
      <c r="T132" s="27"/>
      <c r="U132" s="27"/>
      <c r="V132" s="27" t="s">
        <v>15788</v>
      </c>
      <c r="W132" s="27" t="s">
        <v>17313</v>
      </c>
      <c r="X132" s="27" t="s">
        <v>17347</v>
      </c>
      <c r="Y132" s="27" t="s">
        <v>18546</v>
      </c>
      <c r="Z132" s="27" t="s">
        <v>17349</v>
      </c>
      <c r="AA132" s="27" t="s">
        <v>15997</v>
      </c>
      <c r="AB132" s="27" t="s">
        <v>50</v>
      </c>
      <c r="AC132" s="27" t="s">
        <v>8045</v>
      </c>
      <c r="AD132" s="27" t="s">
        <v>10509</v>
      </c>
      <c r="AE132" s="27" t="s">
        <v>17316</v>
      </c>
      <c r="AF132" s="27" t="s">
        <v>17276</v>
      </c>
      <c r="AG132" s="27" t="s">
        <v>17277</v>
      </c>
      <c r="AH132" s="27" t="s">
        <v>17317</v>
      </c>
      <c r="AI132" s="27" t="s">
        <v>18258</v>
      </c>
      <c r="AJ132" s="27" t="s">
        <v>12821</v>
      </c>
      <c r="AK132" s="27" t="s">
        <v>17350</v>
      </c>
      <c r="AL132" s="27" t="s">
        <v>15852</v>
      </c>
      <c r="AM132" s="27">
        <v>2</v>
      </c>
      <c r="AN132" s="27" t="s">
        <v>15800</v>
      </c>
      <c r="AO132" s="27" t="s">
        <v>16000</v>
      </c>
      <c r="AP132" s="27" t="s">
        <v>16024</v>
      </c>
      <c r="AQ132" s="27"/>
      <c r="AR132" s="27"/>
      <c r="AS132" s="27"/>
      <c r="AT132" s="27"/>
      <c r="AU132" s="27"/>
      <c r="AV132" s="27" t="s">
        <v>16105</v>
      </c>
      <c r="AW132" s="27"/>
      <c r="AX132" s="27"/>
      <c r="AY132" s="27"/>
      <c r="AZ132" s="27"/>
      <c r="BA132" s="27"/>
      <c r="BB132" s="27"/>
      <c r="BC132" s="27">
        <v>1</v>
      </c>
      <c r="BD132" s="27"/>
      <c r="BE132" s="27"/>
      <c r="BF132" s="27"/>
      <c r="BG132" s="27"/>
      <c r="BH132" s="27">
        <v>1</v>
      </c>
      <c r="BI132" s="27"/>
      <c r="BJ132" s="27"/>
      <c r="BK132" s="27"/>
      <c r="BL132" s="27" t="s">
        <v>18258</v>
      </c>
      <c r="BM132" s="27">
        <v>63735</v>
      </c>
      <c r="BN132" s="27">
        <v>63735</v>
      </c>
      <c r="BO132" s="27">
        <v>63735</v>
      </c>
      <c r="BP132" s="27">
        <v>191205</v>
      </c>
      <c r="BQ132" s="27"/>
      <c r="BR132" s="27" t="s">
        <v>18258</v>
      </c>
      <c r="BS132" s="1193">
        <v>45208</v>
      </c>
      <c r="BT132" s="27"/>
      <c r="BU132" s="27"/>
      <c r="BV132" s="27"/>
      <c r="BW132" s="27"/>
      <c r="BX132" s="27"/>
      <c r="BY132" s="27"/>
      <c r="BZ132" s="27"/>
      <c r="CA132" s="27"/>
      <c r="CB132" s="27"/>
      <c r="CC132" s="27"/>
      <c r="CD132" s="27" t="str">
        <f>VLOOKUP(C132,'CPPM-PR'!F:F,1,0)</f>
        <v>NRP2303709</v>
      </c>
    </row>
    <row r="133" spans="1:82">
      <c r="A133" s="27">
        <v>84845</v>
      </c>
      <c r="B133" s="1192">
        <v>45210.59134259259</v>
      </c>
      <c r="C133" s="27" t="s">
        <v>14053</v>
      </c>
      <c r="D133" s="27" t="s">
        <v>17351</v>
      </c>
      <c r="E133" s="27"/>
      <c r="F133" s="27" t="s">
        <v>17352</v>
      </c>
      <c r="G133" s="27" t="e">
        <v>#N/A</v>
      </c>
      <c r="H133" s="27" t="e">
        <v>#N/A</v>
      </c>
      <c r="I133" s="27" t="e">
        <v>#N/A</v>
      </c>
      <c r="J133" s="27" t="e">
        <v>#N/A</v>
      </c>
      <c r="K133" s="27"/>
      <c r="L133" s="27" t="s">
        <v>491</v>
      </c>
      <c r="M133" s="27" t="s">
        <v>15786</v>
      </c>
      <c r="N133" s="27" t="s">
        <v>491</v>
      </c>
      <c r="O133" s="27" t="s">
        <v>2634</v>
      </c>
      <c r="P133" s="27"/>
      <c r="Q133" s="27">
        <v>2023</v>
      </c>
      <c r="R133" s="1299">
        <v>45217</v>
      </c>
      <c r="S133" s="1299">
        <v>45253</v>
      </c>
      <c r="T133" s="27"/>
      <c r="U133" s="27"/>
      <c r="V133" s="27" t="s">
        <v>15788</v>
      </c>
      <c r="W133" s="27" t="s">
        <v>17313</v>
      </c>
      <c r="X133" s="27" t="s">
        <v>17352</v>
      </c>
      <c r="Y133" s="27" t="s">
        <v>17353</v>
      </c>
      <c r="Z133" s="27" t="s">
        <v>17354</v>
      </c>
      <c r="AA133" s="27" t="s">
        <v>15997</v>
      </c>
      <c r="AB133" s="27" t="s">
        <v>50</v>
      </c>
      <c r="AC133" s="27" t="s">
        <v>13412</v>
      </c>
      <c r="AD133" s="27" t="s">
        <v>10509</v>
      </c>
      <c r="AE133" s="27" t="s">
        <v>17316</v>
      </c>
      <c r="AF133" s="27" t="s">
        <v>17276</v>
      </c>
      <c r="AG133" s="27" t="s">
        <v>17277</v>
      </c>
      <c r="AH133" s="27" t="s">
        <v>17317</v>
      </c>
      <c r="AI133" s="27" t="s">
        <v>18258</v>
      </c>
      <c r="AJ133" s="27" t="s">
        <v>12821</v>
      </c>
      <c r="AK133" s="27" t="s">
        <v>17355</v>
      </c>
      <c r="AL133" s="27" t="s">
        <v>15852</v>
      </c>
      <c r="AM133" s="27">
        <v>2</v>
      </c>
      <c r="AN133" s="27" t="s">
        <v>15800</v>
      </c>
      <c r="AO133" s="27" t="s">
        <v>16000</v>
      </c>
      <c r="AP133" s="27" t="s">
        <v>16024</v>
      </c>
      <c r="AQ133" s="27"/>
      <c r="AR133" s="27"/>
      <c r="AS133" s="27"/>
      <c r="AT133" s="27"/>
      <c r="AU133" s="27"/>
      <c r="AV133" s="27" t="s">
        <v>16105</v>
      </c>
      <c r="AW133" s="27"/>
      <c r="AX133" s="27"/>
      <c r="AY133" s="27"/>
      <c r="AZ133" s="27"/>
      <c r="BA133" s="27"/>
      <c r="BB133" s="27"/>
      <c r="BC133" s="27">
        <v>1</v>
      </c>
      <c r="BD133" s="27"/>
      <c r="BE133" s="27"/>
      <c r="BF133" s="27"/>
      <c r="BG133" s="27"/>
      <c r="BH133" s="27">
        <v>1</v>
      </c>
      <c r="BI133" s="27"/>
      <c r="BJ133" s="27"/>
      <c r="BK133" s="27"/>
      <c r="BL133" s="27" t="s">
        <v>18258</v>
      </c>
      <c r="BM133" s="27">
        <v>63735</v>
      </c>
      <c r="BN133" s="27">
        <v>63735</v>
      </c>
      <c r="BO133" s="27">
        <v>63735</v>
      </c>
      <c r="BP133" s="27">
        <v>191205</v>
      </c>
      <c r="BQ133" s="27"/>
      <c r="BR133" s="27" t="s">
        <v>18258</v>
      </c>
      <c r="BS133" s="1193">
        <v>45208</v>
      </c>
      <c r="BT133" s="27"/>
      <c r="BU133" s="27"/>
      <c r="BV133" s="27"/>
      <c r="BW133" s="27"/>
      <c r="BX133" s="27"/>
      <c r="BY133" s="27"/>
      <c r="BZ133" s="27"/>
      <c r="CA133" s="27"/>
      <c r="CB133" s="27"/>
      <c r="CC133" s="27"/>
      <c r="CD133" s="27" t="str">
        <f>VLOOKUP(C133,'CPPM-PR'!F:F,1,0)</f>
        <v>NRP2303710</v>
      </c>
    </row>
    <row r="134" spans="1:82">
      <c r="A134" s="27">
        <v>84846</v>
      </c>
      <c r="B134" s="1192">
        <v>45210.59134259259</v>
      </c>
      <c r="C134" s="27" t="s">
        <v>14051</v>
      </c>
      <c r="D134" s="27" t="s">
        <v>17356</v>
      </c>
      <c r="E134" s="27"/>
      <c r="F134" s="27" t="s">
        <v>18547</v>
      </c>
      <c r="G134" s="27" t="e">
        <v>#N/A</v>
      </c>
      <c r="H134" s="27" t="e">
        <v>#N/A</v>
      </c>
      <c r="I134" s="27" t="e">
        <v>#N/A</v>
      </c>
      <c r="J134" s="27" t="e">
        <v>#N/A</v>
      </c>
      <c r="K134" s="27"/>
      <c r="L134" s="27" t="s">
        <v>491</v>
      </c>
      <c r="M134" s="27" t="s">
        <v>15786</v>
      </c>
      <c r="N134" s="27" t="s">
        <v>491</v>
      </c>
      <c r="O134" s="27" t="s">
        <v>2634</v>
      </c>
      <c r="P134" s="27"/>
      <c r="Q134" s="27">
        <v>2023</v>
      </c>
      <c r="R134" s="1299">
        <v>45217</v>
      </c>
      <c r="S134" s="1299">
        <v>45253</v>
      </c>
      <c r="T134" s="27"/>
      <c r="U134" s="27"/>
      <c r="V134" s="27" t="s">
        <v>15788</v>
      </c>
      <c r="W134" s="27" t="s">
        <v>17313</v>
      </c>
      <c r="X134" s="27" t="s">
        <v>17357</v>
      </c>
      <c r="Y134" s="27" t="s">
        <v>18548</v>
      </c>
      <c r="Z134" s="27" t="s">
        <v>17359</v>
      </c>
      <c r="AA134" s="27" t="s">
        <v>15997</v>
      </c>
      <c r="AB134" s="27" t="s">
        <v>50</v>
      </c>
      <c r="AC134" s="27" t="s">
        <v>13403</v>
      </c>
      <c r="AD134" s="27" t="s">
        <v>10509</v>
      </c>
      <c r="AE134" s="27" t="s">
        <v>17316</v>
      </c>
      <c r="AF134" s="27" t="s">
        <v>17276</v>
      </c>
      <c r="AG134" s="27" t="s">
        <v>17277</v>
      </c>
      <c r="AH134" s="27" t="s">
        <v>17317</v>
      </c>
      <c r="AI134" s="27" t="s">
        <v>18258</v>
      </c>
      <c r="AJ134" s="27" t="s">
        <v>12821</v>
      </c>
      <c r="AK134" s="27" t="s">
        <v>17360</v>
      </c>
      <c r="AL134" s="27" t="s">
        <v>15852</v>
      </c>
      <c r="AM134" s="27">
        <v>2</v>
      </c>
      <c r="AN134" s="27" t="s">
        <v>15800</v>
      </c>
      <c r="AO134" s="27" t="s">
        <v>16000</v>
      </c>
      <c r="AP134" s="27" t="s">
        <v>16024</v>
      </c>
      <c r="AQ134" s="27"/>
      <c r="AR134" s="27"/>
      <c r="AS134" s="27"/>
      <c r="AT134" s="27"/>
      <c r="AU134" s="27"/>
      <c r="AV134" s="27" t="s">
        <v>16105</v>
      </c>
      <c r="AW134" s="27"/>
      <c r="AX134" s="27"/>
      <c r="AY134" s="27"/>
      <c r="AZ134" s="27"/>
      <c r="BA134" s="27"/>
      <c r="BB134" s="27"/>
      <c r="BC134" s="27">
        <v>1</v>
      </c>
      <c r="BD134" s="27"/>
      <c r="BE134" s="27"/>
      <c r="BF134" s="27"/>
      <c r="BG134" s="27"/>
      <c r="BH134" s="27">
        <v>1</v>
      </c>
      <c r="BI134" s="27"/>
      <c r="BJ134" s="27"/>
      <c r="BK134" s="27"/>
      <c r="BL134" s="27" t="s">
        <v>18258</v>
      </c>
      <c r="BM134" s="27">
        <v>63735</v>
      </c>
      <c r="BN134" s="27">
        <v>63735</v>
      </c>
      <c r="BO134" s="27">
        <v>63735</v>
      </c>
      <c r="BP134" s="27">
        <v>191205</v>
      </c>
      <c r="BQ134" s="27"/>
      <c r="BR134" s="27" t="s">
        <v>18258</v>
      </c>
      <c r="BS134" s="1193">
        <v>45208</v>
      </c>
      <c r="BT134" s="27"/>
      <c r="BU134" s="27"/>
      <c r="BV134" s="27"/>
      <c r="BW134" s="27"/>
      <c r="BX134" s="27"/>
      <c r="BY134" s="27"/>
      <c r="BZ134" s="27"/>
      <c r="CA134" s="27"/>
      <c r="CB134" s="27"/>
      <c r="CC134" s="27"/>
      <c r="CD134" s="27" t="str">
        <f>VLOOKUP(C134,'CPPM-PR'!F:F,1,0)</f>
        <v>NRP2303711</v>
      </c>
    </row>
    <row r="135" spans="1:82">
      <c r="A135" s="27">
        <v>84847</v>
      </c>
      <c r="B135" s="1192">
        <v>45210.59134259259</v>
      </c>
      <c r="C135" s="27" t="s">
        <v>14048</v>
      </c>
      <c r="D135" s="27" t="s">
        <v>17361</v>
      </c>
      <c r="E135" s="27"/>
      <c r="F135" s="27" t="s">
        <v>17362</v>
      </c>
      <c r="G135" s="27" t="e">
        <v>#N/A</v>
      </c>
      <c r="H135" s="27" t="e">
        <v>#N/A</v>
      </c>
      <c r="I135" s="27" t="e">
        <v>#N/A</v>
      </c>
      <c r="J135" s="27" t="e">
        <v>#N/A</v>
      </c>
      <c r="K135" s="27"/>
      <c r="L135" s="27" t="s">
        <v>491</v>
      </c>
      <c r="M135" s="27" t="s">
        <v>15786</v>
      </c>
      <c r="N135" s="27" t="s">
        <v>491</v>
      </c>
      <c r="O135" s="27" t="s">
        <v>2634</v>
      </c>
      <c r="P135" s="27"/>
      <c r="Q135" s="27">
        <v>2023</v>
      </c>
      <c r="R135" s="1299">
        <v>45217</v>
      </c>
      <c r="S135" s="1299">
        <v>45253</v>
      </c>
      <c r="T135" s="27"/>
      <c r="U135" s="27"/>
      <c r="V135" s="27" t="s">
        <v>15788</v>
      </c>
      <c r="W135" s="27" t="s">
        <v>17313</v>
      </c>
      <c r="X135" s="27" t="s">
        <v>17362</v>
      </c>
      <c r="Y135" s="27" t="s">
        <v>17363</v>
      </c>
      <c r="Z135" s="27" t="s">
        <v>17364</v>
      </c>
      <c r="AA135" s="27" t="s">
        <v>15997</v>
      </c>
      <c r="AB135" s="27" t="s">
        <v>1492</v>
      </c>
      <c r="AC135" s="27" t="s">
        <v>13219</v>
      </c>
      <c r="AD135" s="27" t="s">
        <v>10509</v>
      </c>
      <c r="AE135" s="27" t="s">
        <v>17316</v>
      </c>
      <c r="AF135" s="27" t="s">
        <v>17276</v>
      </c>
      <c r="AG135" s="27" t="s">
        <v>17277</v>
      </c>
      <c r="AH135" s="27" t="s">
        <v>17317</v>
      </c>
      <c r="AI135" s="27" t="s">
        <v>18258</v>
      </c>
      <c r="AJ135" s="27" t="s">
        <v>12821</v>
      </c>
      <c r="AK135" s="27" t="s">
        <v>17365</v>
      </c>
      <c r="AL135" s="27" t="s">
        <v>15852</v>
      </c>
      <c r="AM135" s="27">
        <v>2</v>
      </c>
      <c r="AN135" s="27" t="s">
        <v>15800</v>
      </c>
      <c r="AO135" s="27" t="s">
        <v>16000</v>
      </c>
      <c r="AP135" s="27" t="s">
        <v>16024</v>
      </c>
      <c r="AQ135" s="27"/>
      <c r="AR135" s="27"/>
      <c r="AS135" s="27"/>
      <c r="AT135" s="27"/>
      <c r="AU135" s="27"/>
      <c r="AV135" s="27" t="s">
        <v>16105</v>
      </c>
      <c r="AW135" s="27"/>
      <c r="AX135" s="27"/>
      <c r="AY135" s="27"/>
      <c r="AZ135" s="27"/>
      <c r="BA135" s="27"/>
      <c r="BB135" s="27"/>
      <c r="BC135" s="27">
        <v>1</v>
      </c>
      <c r="BD135" s="27"/>
      <c r="BE135" s="27"/>
      <c r="BF135" s="27"/>
      <c r="BG135" s="27"/>
      <c r="BH135" s="27">
        <v>1</v>
      </c>
      <c r="BI135" s="27"/>
      <c r="BJ135" s="27"/>
      <c r="BK135" s="27"/>
      <c r="BL135" s="27" t="s">
        <v>18258</v>
      </c>
      <c r="BM135" s="27">
        <v>63735</v>
      </c>
      <c r="BN135" s="27">
        <v>63735</v>
      </c>
      <c r="BO135" s="27">
        <v>63735</v>
      </c>
      <c r="BP135" s="27">
        <v>191205</v>
      </c>
      <c r="BQ135" s="27"/>
      <c r="BR135" s="27" t="s">
        <v>18258</v>
      </c>
      <c r="BS135" s="1193">
        <v>45208</v>
      </c>
      <c r="BT135" s="27"/>
      <c r="BU135" s="27"/>
      <c r="BV135" s="27"/>
      <c r="BW135" s="27"/>
      <c r="BX135" s="27"/>
      <c r="BY135" s="27"/>
      <c r="BZ135" s="27"/>
      <c r="CA135" s="27"/>
      <c r="CB135" s="27"/>
      <c r="CC135" s="27"/>
      <c r="CD135" s="27" t="str">
        <f>VLOOKUP(C135,'CPPM-PR'!F:F,1,0)</f>
        <v>NRP2303712</v>
      </c>
    </row>
    <row r="136" spans="1:82">
      <c r="A136" s="27">
        <v>84848</v>
      </c>
      <c r="B136" s="1192">
        <v>45210.59134259259</v>
      </c>
      <c r="C136" s="27" t="s">
        <v>14493</v>
      </c>
      <c r="D136" s="27" t="s">
        <v>14494</v>
      </c>
      <c r="E136" s="27"/>
      <c r="F136" s="27"/>
      <c r="G136" s="27" t="e">
        <v>#N/A</v>
      </c>
      <c r="H136" s="27" t="e">
        <v>#N/A</v>
      </c>
      <c r="I136" s="27" t="e">
        <v>#N/A</v>
      </c>
      <c r="J136" s="27" t="e">
        <v>#N/A</v>
      </c>
      <c r="K136" s="27"/>
      <c r="L136" s="27" t="s">
        <v>491</v>
      </c>
      <c r="M136" s="27" t="s">
        <v>15786</v>
      </c>
      <c r="N136" s="27" t="s">
        <v>491</v>
      </c>
      <c r="O136" s="27" t="s">
        <v>2609</v>
      </c>
      <c r="P136" s="27"/>
      <c r="Q136" s="27">
        <v>2023</v>
      </c>
      <c r="R136" s="1299">
        <v>45204</v>
      </c>
      <c r="S136" s="1299">
        <v>45253</v>
      </c>
      <c r="T136" s="27"/>
      <c r="U136" s="27"/>
      <c r="V136" s="27" t="s">
        <v>15788</v>
      </c>
      <c r="W136" s="27" t="s">
        <v>18549</v>
      </c>
      <c r="X136" s="27"/>
      <c r="Y136" s="27" t="s">
        <v>18550</v>
      </c>
      <c r="Z136" s="27"/>
      <c r="AA136" s="27" t="s">
        <v>15831</v>
      </c>
      <c r="AB136" s="27" t="s">
        <v>48</v>
      </c>
      <c r="AC136" s="27" t="s">
        <v>13155</v>
      </c>
      <c r="AD136" s="27" t="s">
        <v>10509</v>
      </c>
      <c r="AE136" s="27" t="s">
        <v>18551</v>
      </c>
      <c r="AF136" s="27" t="s">
        <v>18552</v>
      </c>
      <c r="AG136" s="27" t="s">
        <v>18553</v>
      </c>
      <c r="AH136" s="27" t="s">
        <v>15918</v>
      </c>
      <c r="AI136" s="27" t="s">
        <v>18258</v>
      </c>
      <c r="AJ136" s="27" t="s">
        <v>13754</v>
      </c>
      <c r="AK136" s="27" t="s">
        <v>18554</v>
      </c>
      <c r="AL136" s="27" t="s">
        <v>16035</v>
      </c>
      <c r="AM136" s="27">
        <v>50</v>
      </c>
      <c r="AN136" s="27" t="s">
        <v>15800</v>
      </c>
      <c r="AO136" s="27" t="s">
        <v>15818</v>
      </c>
      <c r="AP136" s="27" t="s">
        <v>14479</v>
      </c>
      <c r="AQ136" s="27"/>
      <c r="AR136" s="27"/>
      <c r="AS136" s="27"/>
      <c r="AT136" s="27"/>
      <c r="AU136" s="27"/>
      <c r="AV136" s="27"/>
      <c r="AW136" s="27"/>
      <c r="AX136" s="27"/>
      <c r="AY136" s="27"/>
      <c r="AZ136" s="27"/>
      <c r="BA136" s="27"/>
      <c r="BB136" s="27"/>
      <c r="BC136" s="27">
        <v>1</v>
      </c>
      <c r="BD136" s="27"/>
      <c r="BE136" s="27"/>
      <c r="BF136" s="27"/>
      <c r="BG136" s="27"/>
      <c r="BH136" s="27">
        <v>1</v>
      </c>
      <c r="BI136" s="27"/>
      <c r="BJ136" s="27"/>
      <c r="BK136" s="27"/>
      <c r="BL136" s="27" t="s">
        <v>18258</v>
      </c>
      <c r="BM136" s="27">
        <v>47254</v>
      </c>
      <c r="BN136" s="27">
        <v>47254</v>
      </c>
      <c r="BO136" s="27">
        <v>47254</v>
      </c>
      <c r="BP136" s="27">
        <v>141762</v>
      </c>
      <c r="BQ136" s="27"/>
      <c r="BR136" s="27" t="s">
        <v>18258</v>
      </c>
      <c r="BS136" s="1193">
        <v>45208</v>
      </c>
      <c r="BT136" s="27"/>
      <c r="BU136" s="27"/>
      <c r="BV136" s="27"/>
      <c r="BW136" s="27"/>
      <c r="BX136" s="27"/>
      <c r="BY136" s="27"/>
      <c r="BZ136" s="27"/>
      <c r="CA136" s="27"/>
      <c r="CB136" s="27"/>
      <c r="CC136" s="27"/>
      <c r="CD136" s="27" t="str">
        <f>VLOOKUP(C136,'CPPM-PR'!F:F,1,0)</f>
        <v>NRP2303713</v>
      </c>
    </row>
    <row r="137" spans="1:82">
      <c r="A137" s="27">
        <v>90901</v>
      </c>
      <c r="B137" s="1192">
        <v>45210.591412037036</v>
      </c>
      <c r="C137" s="27" t="s">
        <v>13770</v>
      </c>
      <c r="D137" s="27" t="s">
        <v>13772</v>
      </c>
      <c r="E137" s="27" t="s">
        <v>18555</v>
      </c>
      <c r="F137" s="27"/>
      <c r="G137" s="27" t="e">
        <v>#N/A</v>
      </c>
      <c r="H137" s="27" t="e">
        <v>#N/A</v>
      </c>
      <c r="I137" s="27" t="e">
        <v>#N/A</v>
      </c>
      <c r="J137" s="27" t="e">
        <v>#N/A</v>
      </c>
      <c r="K137" s="27"/>
      <c r="L137" s="27" t="s">
        <v>15827</v>
      </c>
      <c r="M137" s="27" t="s">
        <v>15828</v>
      </c>
      <c r="N137" s="27" t="s">
        <v>499</v>
      </c>
      <c r="O137" s="27" t="s">
        <v>2634</v>
      </c>
      <c r="P137" s="27"/>
      <c r="Q137" s="27">
        <v>2023</v>
      </c>
      <c r="R137" s="1299">
        <v>45230</v>
      </c>
      <c r="S137" s="1299">
        <v>45249</v>
      </c>
      <c r="T137" s="27"/>
      <c r="U137" s="27"/>
      <c r="V137" s="27" t="s">
        <v>15788</v>
      </c>
      <c r="W137" s="27" t="s">
        <v>18556</v>
      </c>
      <c r="X137" s="27"/>
      <c r="Y137" s="27" t="s">
        <v>18557</v>
      </c>
      <c r="Z137" s="27"/>
      <c r="AA137" s="27" t="s">
        <v>15862</v>
      </c>
      <c r="AB137" s="27" t="s">
        <v>1252</v>
      </c>
      <c r="AC137" s="27" t="s">
        <v>7039</v>
      </c>
      <c r="AD137" s="27" t="s">
        <v>10509</v>
      </c>
      <c r="AE137" s="27" t="s">
        <v>18362</v>
      </c>
      <c r="AF137" s="27" t="s">
        <v>18558</v>
      </c>
      <c r="AG137" s="27"/>
      <c r="AH137" s="27" t="s">
        <v>18468</v>
      </c>
      <c r="AI137" s="27" t="s">
        <v>18258</v>
      </c>
      <c r="AJ137" s="27" t="s">
        <v>13437</v>
      </c>
      <c r="AK137" s="27" t="s">
        <v>18559</v>
      </c>
      <c r="AL137" s="27" t="s">
        <v>17856</v>
      </c>
      <c r="AM137" s="27">
        <v>240</v>
      </c>
      <c r="AN137" s="27" t="s">
        <v>15800</v>
      </c>
      <c r="AO137" s="27" t="s">
        <v>18560</v>
      </c>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v>0</v>
      </c>
      <c r="BQ137" s="27"/>
      <c r="BR137" s="27"/>
      <c r="BS137" s="1193">
        <v>45204</v>
      </c>
      <c r="BT137" s="27"/>
      <c r="BU137" s="27"/>
      <c r="BV137" s="27"/>
      <c r="BW137" s="27"/>
      <c r="BX137" s="27"/>
      <c r="BY137" s="27"/>
      <c r="BZ137" s="27"/>
      <c r="CA137" s="27"/>
      <c r="CB137" s="27"/>
      <c r="CC137" s="27"/>
      <c r="CD137" s="27" t="str">
        <f>VLOOKUP(C137,'CPPM-PR'!F:F,1,0)</f>
        <v>P1P2300197</v>
      </c>
    </row>
    <row r="138" spans="1:82">
      <c r="A138" s="27">
        <v>90917</v>
      </c>
      <c r="B138" s="1192">
        <v>45210.591412037036</v>
      </c>
      <c r="C138" s="27" t="s">
        <v>13555</v>
      </c>
      <c r="D138" s="27" t="s">
        <v>13557</v>
      </c>
      <c r="E138" s="27" t="s">
        <v>18561</v>
      </c>
      <c r="F138" s="27"/>
      <c r="G138" s="27" t="e">
        <v>#N/A</v>
      </c>
      <c r="H138" s="27" t="e">
        <v>#N/A</v>
      </c>
      <c r="I138" s="27" t="e">
        <v>#N/A</v>
      </c>
      <c r="J138" s="27" t="e">
        <v>#N/A</v>
      </c>
      <c r="K138" s="27"/>
      <c r="L138" s="27" t="s">
        <v>15827</v>
      </c>
      <c r="M138" s="27" t="s">
        <v>15828</v>
      </c>
      <c r="N138" s="27" t="s">
        <v>499</v>
      </c>
      <c r="O138" s="27" t="s">
        <v>2634</v>
      </c>
      <c r="P138" s="27"/>
      <c r="Q138" s="27">
        <v>2023</v>
      </c>
      <c r="R138" s="1299">
        <v>45260</v>
      </c>
      <c r="S138" s="1299">
        <v>45250</v>
      </c>
      <c r="T138" s="27"/>
      <c r="U138" s="27"/>
      <c r="V138" s="27" t="s">
        <v>15788</v>
      </c>
      <c r="W138" s="27"/>
      <c r="X138" s="27" t="s">
        <v>18556</v>
      </c>
      <c r="Y138" s="27" t="s">
        <v>18562</v>
      </c>
      <c r="Z138" s="27"/>
      <c r="AA138" s="27" t="s">
        <v>15793</v>
      </c>
      <c r="AB138" s="27" t="s">
        <v>3189</v>
      </c>
      <c r="AC138" s="27" t="s">
        <v>6482</v>
      </c>
      <c r="AD138" s="27" t="s">
        <v>10509</v>
      </c>
      <c r="AE138" s="27" t="s">
        <v>18563</v>
      </c>
      <c r="AF138" s="27" t="s">
        <v>18558</v>
      </c>
      <c r="AG138" s="27"/>
      <c r="AH138" s="27" t="s">
        <v>18270</v>
      </c>
      <c r="AI138" s="27" t="s">
        <v>18258</v>
      </c>
      <c r="AJ138" s="27" t="s">
        <v>13437</v>
      </c>
      <c r="AK138" s="27" t="s">
        <v>18564</v>
      </c>
      <c r="AL138" s="27" t="s">
        <v>18565</v>
      </c>
      <c r="AM138" s="27">
        <v>240</v>
      </c>
      <c r="AN138" s="27" t="s">
        <v>15800</v>
      </c>
      <c r="AO138" s="27" t="s">
        <v>18560</v>
      </c>
      <c r="AP138" s="27"/>
      <c r="AQ138" s="27" t="s">
        <v>16257</v>
      </c>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v>0</v>
      </c>
      <c r="BQ138" s="27"/>
      <c r="BR138" s="27"/>
      <c r="BS138" s="1193">
        <v>45205</v>
      </c>
      <c r="BT138" s="27"/>
      <c r="BU138" s="27"/>
      <c r="BV138" s="27"/>
      <c r="BW138" s="27"/>
      <c r="BX138" s="27"/>
      <c r="BY138" s="27"/>
      <c r="BZ138" s="27"/>
      <c r="CA138" s="27"/>
      <c r="CB138" s="27"/>
      <c r="CC138" s="27"/>
      <c r="CD138" s="27" t="str">
        <f>VLOOKUP(C138,'CPPM-PR'!F:F,1,0)</f>
        <v>P1P2300213</v>
      </c>
    </row>
    <row r="139" spans="1:82">
      <c r="A139" s="27">
        <v>90918</v>
      </c>
      <c r="B139" s="1192">
        <v>45210.591412037036</v>
      </c>
      <c r="C139" s="27" t="s">
        <v>14495</v>
      </c>
      <c r="D139" s="27" t="s">
        <v>14496</v>
      </c>
      <c r="E139" s="27" t="s">
        <v>18566</v>
      </c>
      <c r="F139" s="27"/>
      <c r="G139" s="27" t="e">
        <v>#N/A</v>
      </c>
      <c r="H139" s="27" t="e">
        <v>#N/A</v>
      </c>
      <c r="I139" s="27" t="e">
        <v>#N/A</v>
      </c>
      <c r="J139" s="27" t="e">
        <v>#N/A</v>
      </c>
      <c r="K139" s="27"/>
      <c r="L139" s="27" t="s">
        <v>15827</v>
      </c>
      <c r="M139" s="27" t="s">
        <v>15828</v>
      </c>
      <c r="N139" s="27" t="s">
        <v>499</v>
      </c>
      <c r="O139" s="27" t="s">
        <v>2634</v>
      </c>
      <c r="P139" s="27" t="s">
        <v>18481</v>
      </c>
      <c r="Q139" s="27">
        <v>2023</v>
      </c>
      <c r="R139" s="1299">
        <v>45260</v>
      </c>
      <c r="S139" s="1299">
        <v>45254</v>
      </c>
      <c r="T139" s="27"/>
      <c r="U139" s="27"/>
      <c r="V139" s="27" t="s">
        <v>15788</v>
      </c>
      <c r="W139" s="27"/>
      <c r="X139" s="27" t="s">
        <v>18556</v>
      </c>
      <c r="Y139" s="27" t="s">
        <v>18567</v>
      </c>
      <c r="Z139" s="27"/>
      <c r="AA139" s="27" t="s">
        <v>15793</v>
      </c>
      <c r="AB139" s="27" t="s">
        <v>2603</v>
      </c>
      <c r="AC139" s="27" t="s">
        <v>13451</v>
      </c>
      <c r="AD139" s="27" t="s">
        <v>10509</v>
      </c>
      <c r="AE139" s="27" t="s">
        <v>18563</v>
      </c>
      <c r="AF139" s="27" t="s">
        <v>18558</v>
      </c>
      <c r="AG139" s="27"/>
      <c r="AH139" s="27" t="s">
        <v>18270</v>
      </c>
      <c r="AI139" s="27" t="s">
        <v>18258</v>
      </c>
      <c r="AJ139" s="27" t="s">
        <v>13437</v>
      </c>
      <c r="AK139" s="27" t="s">
        <v>18568</v>
      </c>
      <c r="AL139" s="27" t="s">
        <v>18565</v>
      </c>
      <c r="AM139" s="27">
        <v>240</v>
      </c>
      <c r="AN139" s="27" t="s">
        <v>15800</v>
      </c>
      <c r="AO139" s="27" t="s">
        <v>18560</v>
      </c>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v>0</v>
      </c>
      <c r="BQ139" s="27"/>
      <c r="BR139" s="27"/>
      <c r="BS139" s="1193">
        <v>45205</v>
      </c>
      <c r="BT139" s="27"/>
      <c r="BU139" s="27"/>
      <c r="BV139" s="27"/>
      <c r="BW139" s="27"/>
      <c r="BX139" s="27"/>
      <c r="BY139" s="27"/>
      <c r="BZ139" s="27"/>
      <c r="CA139" s="27"/>
      <c r="CB139" s="27"/>
      <c r="CC139" s="27"/>
      <c r="CD139" s="27" t="str">
        <f>VLOOKUP(C139,'CPPM-PR'!F:F,1,0)</f>
        <v>P1P2300214</v>
      </c>
    </row>
    <row r="140" spans="1:82">
      <c r="A140" s="27">
        <v>90919</v>
      </c>
      <c r="B140" s="1192">
        <v>45210.591412037036</v>
      </c>
      <c r="C140" s="27" t="s">
        <v>13551</v>
      </c>
      <c r="D140" s="27" t="s">
        <v>13553</v>
      </c>
      <c r="E140" s="27" t="s">
        <v>18569</v>
      </c>
      <c r="F140" s="27"/>
      <c r="G140" s="27" t="e">
        <v>#N/A</v>
      </c>
      <c r="H140" s="27" t="e">
        <v>#N/A</v>
      </c>
      <c r="I140" s="27" t="e">
        <v>#N/A</v>
      </c>
      <c r="J140" s="27" t="e">
        <v>#N/A</v>
      </c>
      <c r="K140" s="27"/>
      <c r="L140" s="27" t="s">
        <v>15827</v>
      </c>
      <c r="M140" s="27" t="s">
        <v>15828</v>
      </c>
      <c r="N140" s="27" t="s">
        <v>499</v>
      </c>
      <c r="O140" s="27" t="s">
        <v>2634</v>
      </c>
      <c r="P140" s="27"/>
      <c r="Q140" s="27">
        <v>2023</v>
      </c>
      <c r="R140" s="1299">
        <v>45260</v>
      </c>
      <c r="S140" s="1299">
        <v>45230</v>
      </c>
      <c r="T140" s="27"/>
      <c r="U140" s="27"/>
      <c r="V140" s="27" t="s">
        <v>15788</v>
      </c>
      <c r="W140" s="27"/>
      <c r="X140" s="27" t="s">
        <v>18556</v>
      </c>
      <c r="Y140" s="27" t="s">
        <v>18570</v>
      </c>
      <c r="Z140" s="27"/>
      <c r="AA140" s="27" t="s">
        <v>15793</v>
      </c>
      <c r="AB140" s="27" t="s">
        <v>2603</v>
      </c>
      <c r="AC140" s="27" t="s">
        <v>6710</v>
      </c>
      <c r="AD140" s="27" t="s">
        <v>10509</v>
      </c>
      <c r="AE140" s="27" t="s">
        <v>18563</v>
      </c>
      <c r="AF140" s="27" t="s">
        <v>18558</v>
      </c>
      <c r="AG140" s="27"/>
      <c r="AH140" s="27" t="s">
        <v>18270</v>
      </c>
      <c r="AI140" s="27" t="s">
        <v>18258</v>
      </c>
      <c r="AJ140" s="27" t="s">
        <v>13437</v>
      </c>
      <c r="AK140" s="27" t="s">
        <v>18571</v>
      </c>
      <c r="AL140" s="27" t="s">
        <v>18565</v>
      </c>
      <c r="AM140" s="27">
        <v>240</v>
      </c>
      <c r="AN140" s="27" t="s">
        <v>15800</v>
      </c>
      <c r="AO140" s="27" t="s">
        <v>18560</v>
      </c>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v>0</v>
      </c>
      <c r="BQ140" s="27"/>
      <c r="BR140" s="27"/>
      <c r="BS140" s="1193">
        <v>45205</v>
      </c>
      <c r="BT140" s="27"/>
      <c r="BU140" s="27"/>
      <c r="BV140" s="27"/>
      <c r="BW140" s="27"/>
      <c r="BX140" s="27"/>
      <c r="BY140" s="27"/>
      <c r="BZ140" s="27"/>
      <c r="CA140" s="27"/>
      <c r="CB140" s="27"/>
      <c r="CC140" s="27"/>
      <c r="CD140" s="27" t="str">
        <f>VLOOKUP(C140,'CPPM-PR'!F:F,1,0)</f>
        <v>P1P2300215</v>
      </c>
    </row>
    <row r="141" spans="1:82">
      <c r="A141" s="27">
        <v>90928</v>
      </c>
      <c r="B141" s="1192">
        <v>45210.591412037036</v>
      </c>
      <c r="C141" s="27" t="s">
        <v>14497</v>
      </c>
      <c r="D141" s="27" t="s">
        <v>14498</v>
      </c>
      <c r="E141" s="27" t="s">
        <v>18572</v>
      </c>
      <c r="F141" s="27"/>
      <c r="G141" s="27" t="e">
        <v>#N/A</v>
      </c>
      <c r="H141" s="27" t="e">
        <v>#N/A</v>
      </c>
      <c r="I141" s="27" t="e">
        <v>#N/A</v>
      </c>
      <c r="J141" s="27" t="e">
        <v>#N/A</v>
      </c>
      <c r="K141" s="27"/>
      <c r="L141" s="27" t="s">
        <v>15827</v>
      </c>
      <c r="M141" s="27" t="s">
        <v>15828</v>
      </c>
      <c r="N141" s="27" t="s">
        <v>499</v>
      </c>
      <c r="O141" s="27" t="s">
        <v>2634</v>
      </c>
      <c r="P141" s="27"/>
      <c r="Q141" s="27">
        <v>2023</v>
      </c>
      <c r="R141" s="1299">
        <v>45260</v>
      </c>
      <c r="S141" s="1299">
        <v>45254</v>
      </c>
      <c r="T141" s="27"/>
      <c r="U141" s="27"/>
      <c r="V141" s="27" t="s">
        <v>15788</v>
      </c>
      <c r="W141" s="27" t="s">
        <v>18556</v>
      </c>
      <c r="X141" s="27"/>
      <c r="Y141" s="27" t="s">
        <v>18573</v>
      </c>
      <c r="Z141" s="27"/>
      <c r="AA141" s="27" t="s">
        <v>15793</v>
      </c>
      <c r="AB141" s="27" t="s">
        <v>2603</v>
      </c>
      <c r="AC141" s="27" t="s">
        <v>13409</v>
      </c>
      <c r="AD141" s="27" t="s">
        <v>10509</v>
      </c>
      <c r="AE141" s="27" t="s">
        <v>18563</v>
      </c>
      <c r="AF141" s="27"/>
      <c r="AG141" s="27"/>
      <c r="AH141" s="27" t="s">
        <v>18468</v>
      </c>
      <c r="AI141" s="27" t="s">
        <v>18258</v>
      </c>
      <c r="AJ141" s="27" t="s">
        <v>13437</v>
      </c>
      <c r="AK141" s="27"/>
      <c r="AL141" s="27" t="s">
        <v>18565</v>
      </c>
      <c r="AM141" s="27">
        <v>240</v>
      </c>
      <c r="AN141" s="27" t="s">
        <v>15800</v>
      </c>
      <c r="AO141" s="27" t="s">
        <v>18560</v>
      </c>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v>0</v>
      </c>
      <c r="BQ141" s="27"/>
      <c r="BR141" s="27"/>
      <c r="BS141" s="1193">
        <v>45209</v>
      </c>
      <c r="BT141" s="27"/>
      <c r="BU141" s="27"/>
      <c r="BV141" s="27"/>
      <c r="BW141" s="27"/>
      <c r="BX141" s="27"/>
      <c r="BY141" s="27"/>
      <c r="BZ141" s="27"/>
      <c r="CA141" s="27"/>
      <c r="CB141" s="27"/>
      <c r="CC141" s="27"/>
      <c r="CD141" s="27" t="str">
        <f>VLOOKUP(C141,'CPPM-PR'!F:F,1,0)</f>
        <v>P1P2300224</v>
      </c>
    </row>
    <row r="142" spans="1:82">
      <c r="A142" s="27">
        <v>90929</v>
      </c>
      <c r="B142" s="1192">
        <v>45210.591412037036</v>
      </c>
      <c r="C142" s="27" t="s">
        <v>14499</v>
      </c>
      <c r="D142" s="27" t="s">
        <v>14500</v>
      </c>
      <c r="E142" s="27" t="s">
        <v>18574</v>
      </c>
      <c r="F142" s="27"/>
      <c r="G142" s="27" t="e">
        <v>#N/A</v>
      </c>
      <c r="H142" s="27" t="e">
        <v>#N/A</v>
      </c>
      <c r="I142" s="27" t="e">
        <v>#N/A</v>
      </c>
      <c r="J142" s="27" t="e">
        <v>#N/A</v>
      </c>
      <c r="K142" s="27"/>
      <c r="L142" s="27" t="s">
        <v>15827</v>
      </c>
      <c r="M142" s="27" t="s">
        <v>15828</v>
      </c>
      <c r="N142" s="27" t="s">
        <v>499</v>
      </c>
      <c r="O142" s="27" t="s">
        <v>2634</v>
      </c>
      <c r="P142" s="27"/>
      <c r="Q142" s="27"/>
      <c r="R142" s="1299">
        <v>45260</v>
      </c>
      <c r="S142" s="1299">
        <v>45254</v>
      </c>
      <c r="T142" s="27"/>
      <c r="U142" s="27"/>
      <c r="V142" s="27" t="s">
        <v>15788</v>
      </c>
      <c r="W142" s="27" t="s">
        <v>18556</v>
      </c>
      <c r="X142" s="27"/>
      <c r="Y142" s="27" t="s">
        <v>18575</v>
      </c>
      <c r="Z142" s="27"/>
      <c r="AA142" s="27" t="s">
        <v>15793</v>
      </c>
      <c r="AB142" s="27" t="s">
        <v>2603</v>
      </c>
      <c r="AC142" s="27" t="s">
        <v>13432</v>
      </c>
      <c r="AD142" s="27" t="s">
        <v>10509</v>
      </c>
      <c r="AE142" s="27" t="s">
        <v>18563</v>
      </c>
      <c r="AF142" s="27" t="s">
        <v>18363</v>
      </c>
      <c r="AG142" s="27"/>
      <c r="AH142" s="27" t="s">
        <v>18468</v>
      </c>
      <c r="AI142" s="27" t="s">
        <v>18258</v>
      </c>
      <c r="AJ142" s="27" t="s">
        <v>13437</v>
      </c>
      <c r="AK142" s="27"/>
      <c r="AL142" s="27" t="s">
        <v>18565</v>
      </c>
      <c r="AM142" s="27">
        <v>240</v>
      </c>
      <c r="AN142" s="27" t="s">
        <v>15800</v>
      </c>
      <c r="AO142" s="27" t="s">
        <v>18560</v>
      </c>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v>0</v>
      </c>
      <c r="BQ142" s="27"/>
      <c r="BR142" s="27"/>
      <c r="BS142" s="1193">
        <v>45209</v>
      </c>
      <c r="BT142" s="27"/>
      <c r="BU142" s="27"/>
      <c r="BV142" s="27"/>
      <c r="BW142" s="27"/>
      <c r="BX142" s="27"/>
      <c r="BY142" s="27"/>
      <c r="BZ142" s="27"/>
      <c r="CA142" s="27"/>
      <c r="CB142" s="27"/>
      <c r="CC142" s="27"/>
      <c r="CD142" s="27" t="str">
        <f>VLOOKUP(C142,'CPPM-PR'!F:F,1,0)</f>
        <v>P1P2300225</v>
      </c>
    </row>
    <row r="143" spans="1:82">
      <c r="A143" s="27">
        <v>91084</v>
      </c>
      <c r="B143" s="1192">
        <v>45210.591412037036</v>
      </c>
      <c r="C143" s="27" t="s">
        <v>13789</v>
      </c>
      <c r="D143" s="27" t="s">
        <v>13791</v>
      </c>
      <c r="E143" s="27" t="s">
        <v>18576</v>
      </c>
      <c r="F143" s="27"/>
      <c r="G143" s="27" t="e">
        <v>#N/A</v>
      </c>
      <c r="H143" s="27" t="e">
        <v>#N/A</v>
      </c>
      <c r="I143" s="27" t="e">
        <v>#N/A</v>
      </c>
      <c r="J143" s="27" t="e">
        <v>#N/A</v>
      </c>
      <c r="K143" s="27"/>
      <c r="L143" s="27" t="s">
        <v>15827</v>
      </c>
      <c r="M143" s="27" t="s">
        <v>15828</v>
      </c>
      <c r="N143" s="27" t="s">
        <v>499</v>
      </c>
      <c r="O143" s="27" t="s">
        <v>2634</v>
      </c>
      <c r="P143" s="27"/>
      <c r="Q143" s="27">
        <v>2023</v>
      </c>
      <c r="R143" s="1299">
        <v>45199</v>
      </c>
      <c r="S143" s="1299">
        <v>45250</v>
      </c>
      <c r="T143" s="27"/>
      <c r="U143" s="27"/>
      <c r="V143" s="27" t="s">
        <v>15788</v>
      </c>
      <c r="W143" s="27"/>
      <c r="X143" s="27" t="s">
        <v>18556</v>
      </c>
      <c r="Y143" s="27" t="s">
        <v>18577</v>
      </c>
      <c r="Z143" s="27"/>
      <c r="AA143" s="27" t="s">
        <v>15793</v>
      </c>
      <c r="AB143" s="27" t="s">
        <v>52</v>
      </c>
      <c r="AC143" s="27" t="s">
        <v>6359</v>
      </c>
      <c r="AD143" s="27" t="s">
        <v>10509</v>
      </c>
      <c r="AE143" s="27" t="s">
        <v>18563</v>
      </c>
      <c r="AF143" s="27" t="s">
        <v>18558</v>
      </c>
      <c r="AG143" s="27"/>
      <c r="AH143" s="27" t="s">
        <v>18270</v>
      </c>
      <c r="AI143" s="27" t="s">
        <v>18258</v>
      </c>
      <c r="AJ143" s="27" t="s">
        <v>13437</v>
      </c>
      <c r="AK143" s="27"/>
      <c r="AL143" s="27" t="s">
        <v>18565</v>
      </c>
      <c r="AM143" s="27">
        <v>240</v>
      </c>
      <c r="AN143" s="27" t="s">
        <v>15800</v>
      </c>
      <c r="AO143" s="27" t="s">
        <v>18560</v>
      </c>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v>0</v>
      </c>
      <c r="BQ143" s="27"/>
      <c r="BR143" s="27"/>
      <c r="BS143" s="1193">
        <v>45205</v>
      </c>
      <c r="BT143" s="27"/>
      <c r="BU143" s="27"/>
      <c r="BV143" s="27"/>
      <c r="BW143" s="27"/>
      <c r="BX143" s="27"/>
      <c r="BY143" s="27"/>
      <c r="BZ143" s="27"/>
      <c r="CA143" s="27"/>
      <c r="CB143" s="27"/>
      <c r="CC143" s="27"/>
      <c r="CD143" s="27" t="str">
        <f>VLOOKUP(C143,'CPPM-PR'!F:F,1,0)</f>
        <v>P1P2300155</v>
      </c>
    </row>
    <row r="144" spans="1:82">
      <c r="A144" s="27">
        <v>91927</v>
      </c>
      <c r="B144" s="1192">
        <v>45210.591423611113</v>
      </c>
      <c r="C144" s="27" t="s">
        <v>5179</v>
      </c>
      <c r="D144" s="27" t="s">
        <v>18578</v>
      </c>
      <c r="E144" s="27"/>
      <c r="F144" s="27"/>
      <c r="G144" s="27" t="s">
        <v>5178</v>
      </c>
      <c r="H144" s="27" t="s">
        <v>289</v>
      </c>
      <c r="I144" s="27">
        <v>35736.050000000003</v>
      </c>
      <c r="J144" s="27" t="s">
        <v>5176</v>
      </c>
      <c r="K144" s="27"/>
      <c r="L144" s="27" t="s">
        <v>18579</v>
      </c>
      <c r="M144" s="27" t="s">
        <v>18580</v>
      </c>
      <c r="N144" s="27" t="s">
        <v>4193</v>
      </c>
      <c r="O144" s="27" t="s">
        <v>2609</v>
      </c>
      <c r="P144" s="27"/>
      <c r="Q144" s="27">
        <v>2023</v>
      </c>
      <c r="R144" s="1299">
        <v>0</v>
      </c>
      <c r="S144" s="1299">
        <v>45260</v>
      </c>
      <c r="T144" s="27"/>
      <c r="U144" s="27"/>
      <c r="V144" s="27" t="s">
        <v>15788</v>
      </c>
      <c r="W144" s="27"/>
      <c r="X144" s="27"/>
      <c r="Y144" s="27" t="s">
        <v>18581</v>
      </c>
      <c r="Z144" s="27"/>
      <c r="AA144" s="27" t="s">
        <v>15793</v>
      </c>
      <c r="AB144" s="27" t="s">
        <v>57</v>
      </c>
      <c r="AC144" s="27" t="s">
        <v>13130</v>
      </c>
      <c r="AD144" s="27" t="s">
        <v>10509</v>
      </c>
      <c r="AE144" s="27" t="s">
        <v>18582</v>
      </c>
      <c r="AF144" s="27"/>
      <c r="AG144" s="27"/>
      <c r="AH144" s="27" t="s">
        <v>18582</v>
      </c>
      <c r="AI144" s="27" t="s">
        <v>18258</v>
      </c>
      <c r="AJ144" s="27" t="s">
        <v>13129</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v>0</v>
      </c>
      <c r="BQ144" s="27"/>
      <c r="BR144" s="27" t="s">
        <v>18258</v>
      </c>
      <c r="BS144" s="1193">
        <v>45203</v>
      </c>
      <c r="BT144" s="27"/>
      <c r="BU144" s="27"/>
      <c r="BV144" s="27"/>
      <c r="BW144" s="27"/>
      <c r="BX144" s="27"/>
      <c r="BY144" s="27"/>
      <c r="BZ144" s="27"/>
      <c r="CA144" s="27"/>
      <c r="CB144" s="27"/>
      <c r="CC144" s="27"/>
      <c r="CD144" s="27" t="str">
        <f>VLOOKUP(C144,'CPPM-PR'!F:F,1,0)</f>
        <v>QUA2300089</v>
      </c>
    </row>
    <row r="145" spans="1:82">
      <c r="A145" s="27">
        <v>91928</v>
      </c>
      <c r="B145" s="1192">
        <v>45210.591423611113</v>
      </c>
      <c r="C145" s="27" t="s">
        <v>5496</v>
      </c>
      <c r="D145" s="27" t="s">
        <v>13543</v>
      </c>
      <c r="E145" s="27"/>
      <c r="F145" s="27"/>
      <c r="G145" s="27" t="s">
        <v>5495</v>
      </c>
      <c r="H145" s="27" t="s">
        <v>289</v>
      </c>
      <c r="I145" s="27">
        <v>56605.01</v>
      </c>
      <c r="J145" s="27" t="s">
        <v>5493</v>
      </c>
      <c r="K145" s="27"/>
      <c r="L145" s="27" t="s">
        <v>18579</v>
      </c>
      <c r="M145" s="27" t="s">
        <v>18580</v>
      </c>
      <c r="N145" s="27" t="s">
        <v>4193</v>
      </c>
      <c r="O145" s="27" t="s">
        <v>2634</v>
      </c>
      <c r="P145" s="27"/>
      <c r="Q145" s="27" t="s">
        <v>18265</v>
      </c>
      <c r="R145" s="1299">
        <v>0</v>
      </c>
      <c r="S145" s="1299">
        <v>45291</v>
      </c>
      <c r="T145" s="27"/>
      <c r="U145" s="27"/>
      <c r="V145" s="27" t="s">
        <v>15788</v>
      </c>
      <c r="W145" s="27"/>
      <c r="X145" s="27"/>
      <c r="Y145" s="27" t="s">
        <v>18583</v>
      </c>
      <c r="Z145" s="27"/>
      <c r="AA145" s="27" t="s">
        <v>15862</v>
      </c>
      <c r="AB145" s="27" t="s">
        <v>908</v>
      </c>
      <c r="AC145" s="27" t="s">
        <v>8870</v>
      </c>
      <c r="AD145" s="27" t="s">
        <v>10509</v>
      </c>
      <c r="AE145" s="27" t="s">
        <v>18584</v>
      </c>
      <c r="AF145" s="27"/>
      <c r="AG145" s="27"/>
      <c r="AH145" s="27" t="s">
        <v>18584</v>
      </c>
      <c r="AI145" s="27" t="s">
        <v>18258</v>
      </c>
      <c r="AJ145" s="27" t="s">
        <v>13129</v>
      </c>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v>0</v>
      </c>
      <c r="BQ145" s="27"/>
      <c r="BR145" s="27"/>
      <c r="BS145" s="1193">
        <v>45204</v>
      </c>
      <c r="BT145" s="27"/>
      <c r="BU145" s="27"/>
      <c r="BV145" s="27"/>
      <c r="BW145" s="27"/>
      <c r="BX145" s="27"/>
      <c r="BY145" s="27"/>
      <c r="BZ145" s="27"/>
      <c r="CA145" s="27"/>
      <c r="CB145" s="27"/>
      <c r="CC145" s="27"/>
      <c r="CD145" s="27" t="str">
        <f>VLOOKUP(C145,'CPPM-PR'!F:F,1,0)</f>
        <v>QUA2300090</v>
      </c>
    </row>
    <row r="146" spans="1:82">
      <c r="A146" s="27">
        <v>91929</v>
      </c>
      <c r="B146" s="1192">
        <v>45210.591423611113</v>
      </c>
      <c r="C146" s="27" t="s">
        <v>14501</v>
      </c>
      <c r="D146" s="27" t="s">
        <v>14502</v>
      </c>
      <c r="E146" s="27"/>
      <c r="F146" s="27"/>
      <c r="G146" s="27" t="e">
        <v>#N/A</v>
      </c>
      <c r="H146" s="27" t="e">
        <v>#N/A</v>
      </c>
      <c r="I146" s="27" t="e">
        <v>#N/A</v>
      </c>
      <c r="J146" s="27" t="e">
        <v>#N/A</v>
      </c>
      <c r="K146" s="27"/>
      <c r="L146" s="27" t="s">
        <v>18579</v>
      </c>
      <c r="M146" s="27" t="s">
        <v>18580</v>
      </c>
      <c r="N146" s="27" t="s">
        <v>4193</v>
      </c>
      <c r="O146" s="27" t="s">
        <v>2634</v>
      </c>
      <c r="P146" s="27"/>
      <c r="Q146" s="27"/>
      <c r="R146" s="1299">
        <v>0</v>
      </c>
      <c r="S146" s="1299">
        <v>45291</v>
      </c>
      <c r="T146" s="27"/>
      <c r="U146" s="27"/>
      <c r="V146" s="27" t="s">
        <v>15788</v>
      </c>
      <c r="W146" s="27"/>
      <c r="X146" s="27"/>
      <c r="Y146" s="27" t="s">
        <v>18585</v>
      </c>
      <c r="Z146" s="27"/>
      <c r="AA146" s="27" t="s">
        <v>15812</v>
      </c>
      <c r="AB146" s="27" t="s">
        <v>56</v>
      </c>
      <c r="AC146" s="27" t="s">
        <v>13658</v>
      </c>
      <c r="AD146" s="27" t="s">
        <v>10509</v>
      </c>
      <c r="AE146" s="27" t="s">
        <v>18582</v>
      </c>
      <c r="AF146" s="27"/>
      <c r="AG146" s="27"/>
      <c r="AH146" s="27" t="s">
        <v>18582</v>
      </c>
      <c r="AI146" s="27" t="s">
        <v>18258</v>
      </c>
      <c r="AJ146" s="27" t="s">
        <v>13129</v>
      </c>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v>0</v>
      </c>
      <c r="BQ146" s="27"/>
      <c r="BR146" s="27" t="s">
        <v>18258</v>
      </c>
      <c r="BS146" s="1193">
        <v>45209</v>
      </c>
      <c r="BT146" s="27"/>
      <c r="BU146" s="27"/>
      <c r="BV146" s="27"/>
      <c r="BW146" s="27"/>
      <c r="BX146" s="27"/>
      <c r="BY146" s="27"/>
      <c r="BZ146" s="27"/>
      <c r="CA146" s="27"/>
      <c r="CB146" s="27"/>
      <c r="CC146" s="27"/>
      <c r="CD146" s="27" t="str">
        <f>VLOOKUP(C146,'CPPM-PR'!F:F,1,0)</f>
        <v>QUA2300091</v>
      </c>
    </row>
    <row r="147" spans="1:82">
      <c r="A147" s="27">
        <v>93791</v>
      </c>
      <c r="B147" s="1192">
        <v>45210.591446759259</v>
      </c>
      <c r="C147" s="27" t="s">
        <v>14503</v>
      </c>
      <c r="D147" s="27" t="s">
        <v>14507</v>
      </c>
      <c r="E147" s="27"/>
      <c r="F147" s="27"/>
      <c r="G147" s="27" t="e">
        <v>#N/A</v>
      </c>
      <c r="H147" s="27" t="e">
        <v>#N/A</v>
      </c>
      <c r="I147" s="27" t="e">
        <v>#N/A</v>
      </c>
      <c r="J147" s="27" t="e">
        <v>#N/A</v>
      </c>
      <c r="K147" s="27"/>
      <c r="L147" s="27" t="s">
        <v>18579</v>
      </c>
      <c r="M147" s="27" t="s">
        <v>18580</v>
      </c>
      <c r="N147" s="27" t="s">
        <v>497</v>
      </c>
      <c r="O147" s="27" t="s">
        <v>2609</v>
      </c>
      <c r="P147" s="27"/>
      <c r="Q147" s="27">
        <v>2023</v>
      </c>
      <c r="R147" s="1299">
        <v>0</v>
      </c>
      <c r="S147" s="1299">
        <v>45381</v>
      </c>
      <c r="T147" s="27"/>
      <c r="U147" s="27"/>
      <c r="V147" s="27" t="s">
        <v>15788</v>
      </c>
      <c r="W147" s="27"/>
      <c r="X147" s="27"/>
      <c r="Y147" s="27" t="s">
        <v>18586</v>
      </c>
      <c r="Z147" s="27" t="s">
        <v>18587</v>
      </c>
      <c r="AA147" s="27" t="s">
        <v>15943</v>
      </c>
      <c r="AB147" s="27" t="s">
        <v>1104</v>
      </c>
      <c r="AC147" s="27" t="s">
        <v>10196</v>
      </c>
      <c r="AD147" s="27" t="s">
        <v>14505</v>
      </c>
      <c r="AE147" s="27" t="s">
        <v>18588</v>
      </c>
      <c r="AF147" s="27"/>
      <c r="AG147" s="27"/>
      <c r="AH147" s="27" t="s">
        <v>18588</v>
      </c>
      <c r="AI147" s="27" t="s">
        <v>18258</v>
      </c>
      <c r="AJ147" s="27" t="s">
        <v>14506</v>
      </c>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v>0</v>
      </c>
      <c r="BQ147" s="27"/>
      <c r="BR147" s="27" t="s">
        <v>18258</v>
      </c>
      <c r="BS147" s="1193">
        <v>45201</v>
      </c>
      <c r="BT147" s="27"/>
      <c r="BU147" s="27"/>
      <c r="BV147" s="27"/>
      <c r="BW147" s="27"/>
      <c r="BX147" s="27"/>
      <c r="BY147" s="27"/>
      <c r="BZ147" s="27"/>
      <c r="CA147" s="27"/>
      <c r="CB147" s="27"/>
      <c r="CC147" s="27"/>
      <c r="CD147" s="27" t="str">
        <f>VLOOKUP(C147,'CPPM-PR'!F:F,1,0)</f>
        <v>RER2300204</v>
      </c>
    </row>
    <row r="148" spans="1:82">
      <c r="A148" s="27">
        <v>157429</v>
      </c>
      <c r="B148" s="1192">
        <v>45210.592233796298</v>
      </c>
      <c r="C148" s="27" t="s">
        <v>13418</v>
      </c>
      <c r="D148" s="27" t="s">
        <v>13421</v>
      </c>
      <c r="E148" s="27"/>
      <c r="F148" s="27"/>
      <c r="G148" s="27" t="e">
        <v>#N/A</v>
      </c>
      <c r="H148" s="27" t="e">
        <v>#N/A</v>
      </c>
      <c r="I148" s="27" t="e">
        <v>#N/A</v>
      </c>
      <c r="J148" s="27" t="e">
        <v>#N/A</v>
      </c>
      <c r="K148" s="27"/>
      <c r="L148" s="27" t="s">
        <v>18253</v>
      </c>
      <c r="M148" s="27" t="s">
        <v>18254</v>
      </c>
      <c r="N148" s="27" t="s">
        <v>493</v>
      </c>
      <c r="O148" s="27" t="s">
        <v>2634</v>
      </c>
      <c r="P148" s="27"/>
      <c r="Q148" s="27"/>
      <c r="R148" s="1299">
        <v>0</v>
      </c>
      <c r="S148" s="1299">
        <v>45322</v>
      </c>
      <c r="T148" s="27"/>
      <c r="U148" s="27"/>
      <c r="V148" s="27" t="s">
        <v>15788</v>
      </c>
      <c r="W148" s="27"/>
      <c r="X148" s="27"/>
      <c r="Y148" s="27" t="s">
        <v>18589</v>
      </c>
      <c r="Z148" s="27"/>
      <c r="AA148" s="27" t="s">
        <v>15997</v>
      </c>
      <c r="AB148" s="27" t="s">
        <v>50</v>
      </c>
      <c r="AC148" s="27" t="s">
        <v>13423</v>
      </c>
      <c r="AD148" s="27" t="s">
        <v>10509</v>
      </c>
      <c r="AE148" s="27" t="s">
        <v>18590</v>
      </c>
      <c r="AF148" s="27"/>
      <c r="AG148" s="27"/>
      <c r="AH148" s="27" t="s">
        <v>18590</v>
      </c>
      <c r="AI148" s="27" t="s">
        <v>18258</v>
      </c>
      <c r="AJ148" s="27" t="s">
        <v>13420</v>
      </c>
      <c r="AK148" s="27"/>
      <c r="AL148" s="27" t="s">
        <v>15835</v>
      </c>
      <c r="AM148" s="27">
        <v>100</v>
      </c>
      <c r="AN148" s="27" t="s">
        <v>15800</v>
      </c>
      <c r="AO148" s="27"/>
      <c r="AP148" s="27"/>
      <c r="AQ148" s="27"/>
      <c r="AR148" s="27"/>
      <c r="AS148" s="27"/>
      <c r="AT148" s="27"/>
      <c r="AU148" s="27"/>
      <c r="AV148" s="27"/>
      <c r="AW148" s="27">
        <v>0</v>
      </c>
      <c r="AX148" s="27">
        <v>0</v>
      </c>
      <c r="AY148" s="27">
        <v>0</v>
      </c>
      <c r="AZ148" s="27">
        <v>0</v>
      </c>
      <c r="BA148" s="27">
        <v>0</v>
      </c>
      <c r="BB148" s="27">
        <v>0</v>
      </c>
      <c r="BC148" s="27">
        <v>10</v>
      </c>
      <c r="BD148" s="27">
        <v>5</v>
      </c>
      <c r="BE148" s="27">
        <v>5</v>
      </c>
      <c r="BF148" s="27">
        <v>0</v>
      </c>
      <c r="BG148" s="27">
        <v>0</v>
      </c>
      <c r="BH148" s="27">
        <v>20</v>
      </c>
      <c r="BI148" s="27">
        <v>30</v>
      </c>
      <c r="BJ148" s="27">
        <v>5</v>
      </c>
      <c r="BK148" s="27"/>
      <c r="BL148" s="27"/>
      <c r="BM148" s="27">
        <v>16680</v>
      </c>
      <c r="BN148" s="27">
        <v>25020</v>
      </c>
      <c r="BO148" s="27">
        <v>33360</v>
      </c>
      <c r="BP148" s="27">
        <v>208500</v>
      </c>
      <c r="BQ148" s="27"/>
      <c r="BR148" s="27" t="s">
        <v>18258</v>
      </c>
      <c r="BS148" s="1193">
        <v>45201</v>
      </c>
      <c r="BT148" s="27" t="s">
        <v>18262</v>
      </c>
      <c r="BU148" s="27"/>
      <c r="BV148" s="27"/>
      <c r="BW148" s="27"/>
      <c r="BX148" s="27" t="s">
        <v>18591</v>
      </c>
      <c r="BY148" s="27">
        <v>1</v>
      </c>
      <c r="BZ148" s="27" t="s">
        <v>18592</v>
      </c>
      <c r="CA148" s="27"/>
      <c r="CB148" s="27">
        <v>50</v>
      </c>
      <c r="CC148" s="27"/>
      <c r="CD148" s="27" t="str">
        <f>VLOOKUP(C148,'CPPM-PR'!F:F,1,0)</f>
        <v>SRR2301674</v>
      </c>
    </row>
    <row r="149" spans="1:82">
      <c r="A149" s="27">
        <v>187841</v>
      </c>
      <c r="B149" s="1192">
        <v>45210.592604166668</v>
      </c>
      <c r="C149" s="27" t="s">
        <v>14508</v>
      </c>
      <c r="D149" s="27" t="s">
        <v>14509</v>
      </c>
      <c r="E149" s="27"/>
      <c r="F149" s="27"/>
      <c r="G149" s="27" t="e">
        <v>#N/A</v>
      </c>
      <c r="H149" s="27" t="e">
        <v>#N/A</v>
      </c>
      <c r="I149" s="27" t="e">
        <v>#N/A</v>
      </c>
      <c r="J149" s="27" t="e">
        <v>#N/A</v>
      </c>
      <c r="K149" s="27"/>
      <c r="L149" s="27" t="s">
        <v>15827</v>
      </c>
      <c r="M149" s="27" t="s">
        <v>15828</v>
      </c>
      <c r="N149" s="27" t="s">
        <v>513</v>
      </c>
      <c r="O149" s="27" t="s">
        <v>2634</v>
      </c>
      <c r="P149" s="27"/>
      <c r="Q149" s="27"/>
      <c r="R149" s="1299">
        <v>45264</v>
      </c>
      <c r="S149" s="1299">
        <v>45268</v>
      </c>
      <c r="T149" s="27"/>
      <c r="U149" s="27"/>
      <c r="V149" s="27" t="s">
        <v>15788</v>
      </c>
      <c r="W149" s="27" t="s">
        <v>18593</v>
      </c>
      <c r="X149" s="27"/>
      <c r="Y149" s="27" t="s">
        <v>18594</v>
      </c>
      <c r="Z149" s="27"/>
      <c r="AA149" s="27"/>
      <c r="AB149" s="27"/>
      <c r="AC149" s="27" t="s">
        <v>13451</v>
      </c>
      <c r="AD149" s="27" t="s">
        <v>10509</v>
      </c>
      <c r="AE149" s="27" t="s">
        <v>18595</v>
      </c>
      <c r="AF149" s="27"/>
      <c r="AG149" s="27"/>
      <c r="AH149" s="27" t="s">
        <v>18596</v>
      </c>
      <c r="AI149" s="27" t="s">
        <v>18258</v>
      </c>
      <c r="AJ149" s="27" t="s">
        <v>13401</v>
      </c>
      <c r="AK149" s="27"/>
      <c r="AL149" s="27" t="s">
        <v>15835</v>
      </c>
      <c r="AM149" s="27">
        <v>100</v>
      </c>
      <c r="AN149" s="27" t="s">
        <v>15800</v>
      </c>
      <c r="AO149" s="27" t="s">
        <v>14510</v>
      </c>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v>0</v>
      </c>
      <c r="BQ149" s="27"/>
      <c r="BR149" s="27" t="s">
        <v>18258</v>
      </c>
      <c r="BS149" s="1193">
        <v>45201</v>
      </c>
      <c r="BT149" s="27"/>
      <c r="BU149" s="27"/>
      <c r="BV149" s="27"/>
      <c r="BW149" s="27"/>
      <c r="BX149" s="27"/>
      <c r="BY149" s="27"/>
      <c r="BZ149" s="27"/>
      <c r="CA149" s="27"/>
      <c r="CB149" s="27"/>
      <c r="CC149" s="27"/>
      <c r="CD149" s="27" t="str">
        <f>VLOOKUP(C149,'CPPM-PR'!F:F,1,0)</f>
        <v>WAI2309182</v>
      </c>
    </row>
    <row r="150" spans="1:82">
      <c r="A150" s="27">
        <v>187842</v>
      </c>
      <c r="B150" s="1192">
        <v>45210.592604166668</v>
      </c>
      <c r="C150" s="27" t="s">
        <v>13415</v>
      </c>
      <c r="D150" s="27" t="s">
        <v>13416</v>
      </c>
      <c r="E150" s="27"/>
      <c r="F150" s="27"/>
      <c r="G150" s="27" t="e">
        <v>#N/A</v>
      </c>
      <c r="H150" s="27" t="e">
        <v>#N/A</v>
      </c>
      <c r="I150" s="27" t="e">
        <v>#N/A</v>
      </c>
      <c r="J150" s="27" t="e">
        <v>#N/A</v>
      </c>
      <c r="K150" s="27"/>
      <c r="L150" s="27" t="s">
        <v>15827</v>
      </c>
      <c r="M150" s="27" t="s">
        <v>15828</v>
      </c>
      <c r="N150" s="27" t="s">
        <v>513</v>
      </c>
      <c r="O150" s="27" t="s">
        <v>2634</v>
      </c>
      <c r="P150" s="27"/>
      <c r="Q150" s="27"/>
      <c r="R150" s="1299">
        <v>45208</v>
      </c>
      <c r="S150" s="1299">
        <v>45260</v>
      </c>
      <c r="T150" s="27"/>
      <c r="U150" s="27"/>
      <c r="V150" s="27" t="s">
        <v>15788</v>
      </c>
      <c r="W150" s="27" t="s">
        <v>18597</v>
      </c>
      <c r="X150" s="27"/>
      <c r="Y150" s="27" t="s">
        <v>18598</v>
      </c>
      <c r="Z150" s="27"/>
      <c r="AA150" s="27" t="s">
        <v>15997</v>
      </c>
      <c r="AB150" s="27" t="s">
        <v>50</v>
      </c>
      <c r="AC150" s="27" t="s">
        <v>13403</v>
      </c>
      <c r="AD150" s="27" t="s">
        <v>10509</v>
      </c>
      <c r="AE150" s="27" t="s">
        <v>18599</v>
      </c>
      <c r="AF150" s="27"/>
      <c r="AG150" s="27"/>
      <c r="AH150" s="27" t="s">
        <v>18600</v>
      </c>
      <c r="AI150" s="27" t="s">
        <v>18258</v>
      </c>
      <c r="AJ150" s="27" t="s">
        <v>13401</v>
      </c>
      <c r="AK150" s="27"/>
      <c r="AL150" s="27" t="s">
        <v>15835</v>
      </c>
      <c r="AM150" s="27">
        <v>100</v>
      </c>
      <c r="AN150" s="27" t="s">
        <v>15800</v>
      </c>
      <c r="AO150" s="27" t="s">
        <v>14510</v>
      </c>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v>0</v>
      </c>
      <c r="BQ150" s="27"/>
      <c r="BR150" s="27" t="s">
        <v>18258</v>
      </c>
      <c r="BS150" s="1193">
        <v>45201</v>
      </c>
      <c r="BT150" s="27"/>
      <c r="BU150" s="27"/>
      <c r="BV150" s="27"/>
      <c r="BW150" s="27"/>
      <c r="BX150" s="27"/>
      <c r="BY150" s="27"/>
      <c r="BZ150" s="27"/>
      <c r="CA150" s="27"/>
      <c r="CB150" s="27"/>
      <c r="CC150" s="27"/>
      <c r="CD150" s="27" t="str">
        <f>VLOOKUP(C150,'CPPM-PR'!F:F,1,0)</f>
        <v>WAI2309183</v>
      </c>
    </row>
    <row r="151" spans="1:82">
      <c r="A151" s="27">
        <v>187843</v>
      </c>
      <c r="B151" s="1192">
        <v>45210.592604166668</v>
      </c>
      <c r="C151" s="27" t="s">
        <v>14511</v>
      </c>
      <c r="D151" s="27" t="s">
        <v>14512</v>
      </c>
      <c r="E151" s="27"/>
      <c r="F151" s="27"/>
      <c r="G151" s="27" t="e">
        <v>#N/A</v>
      </c>
      <c r="H151" s="27" t="e">
        <v>#N/A</v>
      </c>
      <c r="I151" s="27" t="e">
        <v>#N/A</v>
      </c>
      <c r="J151" s="27" t="e">
        <v>#N/A</v>
      </c>
      <c r="K151" s="27"/>
      <c r="L151" s="27" t="s">
        <v>15827</v>
      </c>
      <c r="M151" s="27" t="s">
        <v>15828</v>
      </c>
      <c r="N151" s="27" t="s">
        <v>513</v>
      </c>
      <c r="O151" s="27" t="s">
        <v>2609</v>
      </c>
      <c r="P151" s="27"/>
      <c r="Q151" s="27">
        <v>2023</v>
      </c>
      <c r="R151" s="1299">
        <v>45260</v>
      </c>
      <c r="S151" s="1299">
        <v>45260</v>
      </c>
      <c r="T151" s="27"/>
      <c r="U151" s="27"/>
      <c r="V151" s="27" t="s">
        <v>15788</v>
      </c>
      <c r="W151" s="27" t="s">
        <v>18601</v>
      </c>
      <c r="X151" s="27"/>
      <c r="Y151" s="27" t="s">
        <v>18602</v>
      </c>
      <c r="Z151" s="27"/>
      <c r="AA151" s="27" t="s">
        <v>15812</v>
      </c>
      <c r="AB151" s="27" t="s">
        <v>54</v>
      </c>
      <c r="AC151" s="27" t="s">
        <v>11648</v>
      </c>
      <c r="AD151" s="27" t="s">
        <v>10509</v>
      </c>
      <c r="AE151" s="27" t="s">
        <v>18603</v>
      </c>
      <c r="AF151" s="27"/>
      <c r="AG151" s="27"/>
      <c r="AH151" s="27" t="s">
        <v>18604</v>
      </c>
      <c r="AI151" s="27" t="s">
        <v>18258</v>
      </c>
      <c r="AJ151" s="27" t="s">
        <v>13401</v>
      </c>
      <c r="AK151" s="27"/>
      <c r="AL151" s="27" t="s">
        <v>15835</v>
      </c>
      <c r="AM151" s="27">
        <v>100</v>
      </c>
      <c r="AN151" s="27" t="s">
        <v>15800</v>
      </c>
      <c r="AO151" s="27" t="s">
        <v>14510</v>
      </c>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v>0</v>
      </c>
      <c r="BQ151" s="27"/>
      <c r="BR151" s="27" t="s">
        <v>18258</v>
      </c>
      <c r="BS151" s="1193">
        <v>45201</v>
      </c>
      <c r="BT151" s="27"/>
      <c r="BU151" s="27"/>
      <c r="BV151" s="27"/>
      <c r="BW151" s="27"/>
      <c r="BX151" s="27"/>
      <c r="BY151" s="27"/>
      <c r="BZ151" s="27"/>
      <c r="CA151" s="27"/>
      <c r="CB151" s="27"/>
      <c r="CC151" s="27"/>
      <c r="CD151" s="27" t="str">
        <f>VLOOKUP(C151,'CPPM-PR'!F:F,1,0)</f>
        <v>WAI2309184</v>
      </c>
    </row>
    <row r="152" spans="1:82">
      <c r="A152" s="27">
        <v>187844</v>
      </c>
      <c r="B152" s="1192">
        <v>45210.592604166668</v>
      </c>
      <c r="C152" s="27" t="s">
        <v>13413</v>
      </c>
      <c r="D152" s="27" t="s">
        <v>13414</v>
      </c>
      <c r="E152" s="27"/>
      <c r="F152" s="27"/>
      <c r="G152" s="27" t="e">
        <v>#N/A</v>
      </c>
      <c r="H152" s="27" t="e">
        <v>#N/A</v>
      </c>
      <c r="I152" s="27" t="e">
        <v>#N/A</v>
      </c>
      <c r="J152" s="27" t="e">
        <v>#N/A</v>
      </c>
      <c r="K152" s="27"/>
      <c r="L152" s="27" t="s">
        <v>15827</v>
      </c>
      <c r="M152" s="27" t="s">
        <v>15828</v>
      </c>
      <c r="N152" s="27" t="s">
        <v>513</v>
      </c>
      <c r="O152" s="27" t="s">
        <v>2634</v>
      </c>
      <c r="P152" s="27"/>
      <c r="Q152" s="27"/>
      <c r="R152" s="1299">
        <v>45207</v>
      </c>
      <c r="S152" s="1299">
        <v>45268</v>
      </c>
      <c r="T152" s="27"/>
      <c r="U152" s="27"/>
      <c r="V152" s="27" t="s">
        <v>15788</v>
      </c>
      <c r="W152" s="27" t="s">
        <v>18605</v>
      </c>
      <c r="X152" s="27"/>
      <c r="Y152" s="27" t="s">
        <v>18606</v>
      </c>
      <c r="Z152" s="27"/>
      <c r="AA152" s="27" t="s">
        <v>15997</v>
      </c>
      <c r="AB152" s="27" t="s">
        <v>50</v>
      </c>
      <c r="AC152" s="27" t="s">
        <v>6127</v>
      </c>
      <c r="AD152" s="27" t="s">
        <v>10509</v>
      </c>
      <c r="AE152" s="27" t="s">
        <v>18599</v>
      </c>
      <c r="AF152" s="27"/>
      <c r="AG152" s="27"/>
      <c r="AH152" s="27" t="s">
        <v>18607</v>
      </c>
      <c r="AI152" s="27" t="s">
        <v>18258</v>
      </c>
      <c r="AJ152" s="27" t="s">
        <v>13401</v>
      </c>
      <c r="AK152" s="27"/>
      <c r="AL152" s="27" t="s">
        <v>15835</v>
      </c>
      <c r="AM152" s="27">
        <v>100</v>
      </c>
      <c r="AN152" s="27" t="s">
        <v>15800</v>
      </c>
      <c r="AO152" s="27" t="s">
        <v>14510</v>
      </c>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v>0</v>
      </c>
      <c r="BQ152" s="27"/>
      <c r="BR152" s="27" t="s">
        <v>18258</v>
      </c>
      <c r="BS152" s="1193">
        <v>45201</v>
      </c>
      <c r="BT152" s="27"/>
      <c r="BU152" s="27"/>
      <c r="BV152" s="27"/>
      <c r="BW152" s="27"/>
      <c r="BX152" s="27"/>
      <c r="BY152" s="27"/>
      <c r="BZ152" s="27"/>
      <c r="CA152" s="27"/>
      <c r="CB152" s="27"/>
      <c r="CC152" s="27"/>
      <c r="CD152" s="27" t="str">
        <f>VLOOKUP(C152,'CPPM-PR'!F:F,1,0)</f>
        <v>WAI2309185</v>
      </c>
    </row>
    <row r="153" spans="1:82">
      <c r="A153" s="27">
        <v>187845</v>
      </c>
      <c r="B153" s="1192">
        <v>45210.592604166668</v>
      </c>
      <c r="C153" s="27" t="s">
        <v>13410</v>
      </c>
      <c r="D153" s="27" t="s">
        <v>13411</v>
      </c>
      <c r="E153" s="27"/>
      <c r="F153" s="27"/>
      <c r="G153" s="27" t="e">
        <v>#N/A</v>
      </c>
      <c r="H153" s="27" t="e">
        <v>#N/A</v>
      </c>
      <c r="I153" s="27" t="e">
        <v>#N/A</v>
      </c>
      <c r="J153" s="27" t="e">
        <v>#N/A</v>
      </c>
      <c r="K153" s="27"/>
      <c r="L153" s="27" t="s">
        <v>15827</v>
      </c>
      <c r="M153" s="27" t="s">
        <v>15828</v>
      </c>
      <c r="N153" s="27" t="s">
        <v>513</v>
      </c>
      <c r="O153" s="27" t="s">
        <v>2634</v>
      </c>
      <c r="P153" s="27"/>
      <c r="Q153" s="27"/>
      <c r="R153" s="1299">
        <v>45209</v>
      </c>
      <c r="S153" s="1299">
        <v>45268</v>
      </c>
      <c r="T153" s="27"/>
      <c r="U153" s="27"/>
      <c r="V153" s="27" t="s">
        <v>15788</v>
      </c>
      <c r="W153" s="27" t="s">
        <v>18608</v>
      </c>
      <c r="X153" s="27"/>
      <c r="Y153" s="27" t="s">
        <v>18609</v>
      </c>
      <c r="Z153" s="27"/>
      <c r="AA153" s="27" t="s">
        <v>15997</v>
      </c>
      <c r="AB153" s="27" t="s">
        <v>50</v>
      </c>
      <c r="AC153" s="27" t="s">
        <v>13412</v>
      </c>
      <c r="AD153" s="27" t="s">
        <v>10509</v>
      </c>
      <c r="AE153" s="27" t="s">
        <v>18599</v>
      </c>
      <c r="AF153" s="27"/>
      <c r="AG153" s="27"/>
      <c r="AH153" s="27" t="s">
        <v>18607</v>
      </c>
      <c r="AI153" s="27" t="s">
        <v>18258</v>
      </c>
      <c r="AJ153" s="27" t="s">
        <v>13401</v>
      </c>
      <c r="AK153" s="27"/>
      <c r="AL153" s="27" t="s">
        <v>15835</v>
      </c>
      <c r="AM153" s="27">
        <v>100</v>
      </c>
      <c r="AN153" s="27" t="s">
        <v>15800</v>
      </c>
      <c r="AO153" s="27" t="s">
        <v>14510</v>
      </c>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v>0</v>
      </c>
      <c r="BQ153" s="27"/>
      <c r="BR153" s="27" t="s">
        <v>18258</v>
      </c>
      <c r="BS153" s="1193">
        <v>45201</v>
      </c>
      <c r="BT153" s="27"/>
      <c r="BU153" s="27"/>
      <c r="BV153" s="27"/>
      <c r="BW153" s="27"/>
      <c r="BX153" s="27"/>
      <c r="BY153" s="27"/>
      <c r="BZ153" s="27"/>
      <c r="CA153" s="27"/>
      <c r="CB153" s="27"/>
      <c r="CC153" s="27"/>
      <c r="CD153" s="27" t="str">
        <f>VLOOKUP(C153,'CPPM-PR'!F:F,1,0)</f>
        <v>WAI2309186</v>
      </c>
    </row>
    <row r="154" spans="1:82">
      <c r="A154" s="27">
        <v>187846</v>
      </c>
      <c r="B154" s="1192">
        <v>45210.592604166668</v>
      </c>
      <c r="C154" s="27" t="s">
        <v>13407</v>
      </c>
      <c r="D154" s="27" t="s">
        <v>13408</v>
      </c>
      <c r="E154" s="27"/>
      <c r="F154" s="27"/>
      <c r="G154" s="27" t="e">
        <v>#N/A</v>
      </c>
      <c r="H154" s="27" t="e">
        <v>#N/A</v>
      </c>
      <c r="I154" s="27" t="e">
        <v>#N/A</v>
      </c>
      <c r="J154" s="27" t="e">
        <v>#N/A</v>
      </c>
      <c r="K154" s="27"/>
      <c r="L154" s="27" t="s">
        <v>15827</v>
      </c>
      <c r="M154" s="27" t="s">
        <v>15828</v>
      </c>
      <c r="N154" s="27" t="s">
        <v>513</v>
      </c>
      <c r="O154" s="27" t="s">
        <v>2634</v>
      </c>
      <c r="P154" s="27"/>
      <c r="Q154" s="27"/>
      <c r="R154" s="1299">
        <v>45262</v>
      </c>
      <c r="S154" s="1299">
        <v>45268</v>
      </c>
      <c r="T154" s="27"/>
      <c r="U154" s="27"/>
      <c r="V154" s="27" t="s">
        <v>15788</v>
      </c>
      <c r="W154" s="27" t="s">
        <v>18610</v>
      </c>
      <c r="X154" s="27"/>
      <c r="Y154" s="27" t="s">
        <v>18611</v>
      </c>
      <c r="Z154" s="27"/>
      <c r="AA154" s="27" t="s">
        <v>15793</v>
      </c>
      <c r="AB154" s="27" t="s">
        <v>2603</v>
      </c>
      <c r="AC154" s="27" t="s">
        <v>13409</v>
      </c>
      <c r="AD154" s="27" t="s">
        <v>10509</v>
      </c>
      <c r="AE154" s="27" t="s">
        <v>18595</v>
      </c>
      <c r="AF154" s="27"/>
      <c r="AG154" s="27"/>
      <c r="AH154" s="27" t="s">
        <v>18612</v>
      </c>
      <c r="AI154" s="27" t="s">
        <v>18258</v>
      </c>
      <c r="AJ154" s="27" t="s">
        <v>13401</v>
      </c>
      <c r="AK154" s="27"/>
      <c r="AL154" s="27" t="s">
        <v>15835</v>
      </c>
      <c r="AM154" s="27">
        <v>100</v>
      </c>
      <c r="AN154" s="27" t="s">
        <v>15800</v>
      </c>
      <c r="AO154" s="27" t="s">
        <v>14510</v>
      </c>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v>0</v>
      </c>
      <c r="BQ154" s="27"/>
      <c r="BR154" s="27" t="s">
        <v>18258</v>
      </c>
      <c r="BS154" s="1193">
        <v>45201</v>
      </c>
      <c r="BT154" s="27"/>
      <c r="BU154" s="27"/>
      <c r="BV154" s="27"/>
      <c r="BW154" s="27"/>
      <c r="BX154" s="27"/>
      <c r="BY154" s="27"/>
      <c r="BZ154" s="27"/>
      <c r="CA154" s="27"/>
      <c r="CB154" s="27"/>
      <c r="CC154" s="27"/>
      <c r="CD154" s="27" t="str">
        <f>VLOOKUP(C154,'CPPM-PR'!F:F,1,0)</f>
        <v>WAI2309187</v>
      </c>
    </row>
    <row r="155" spans="1:82">
      <c r="A155" s="27">
        <v>187847</v>
      </c>
      <c r="B155" s="1192">
        <v>45210.592604166668</v>
      </c>
      <c r="C155" s="27" t="s">
        <v>14513</v>
      </c>
      <c r="D155" s="27" t="s">
        <v>14514</v>
      </c>
      <c r="E155" s="27"/>
      <c r="F155" s="27"/>
      <c r="G155" s="27" t="e">
        <v>#N/A</v>
      </c>
      <c r="H155" s="27" t="e">
        <v>#N/A</v>
      </c>
      <c r="I155" s="27" t="e">
        <v>#N/A</v>
      </c>
      <c r="J155" s="27" t="e">
        <v>#N/A</v>
      </c>
      <c r="K155" s="27"/>
      <c r="L155" s="27" t="s">
        <v>15827</v>
      </c>
      <c r="M155" s="27" t="s">
        <v>15828</v>
      </c>
      <c r="N155" s="27" t="s">
        <v>513</v>
      </c>
      <c r="O155" s="27" t="s">
        <v>2609</v>
      </c>
      <c r="P155" s="27"/>
      <c r="Q155" s="27">
        <v>2023</v>
      </c>
      <c r="R155" s="1299">
        <v>45260</v>
      </c>
      <c r="S155" s="1299">
        <v>45260</v>
      </c>
      <c r="T155" s="27"/>
      <c r="U155" s="27"/>
      <c r="V155" s="27" t="s">
        <v>15788</v>
      </c>
      <c r="W155" s="27" t="s">
        <v>18613</v>
      </c>
      <c r="X155" s="27"/>
      <c r="Y155" s="27" t="s">
        <v>18614</v>
      </c>
      <c r="Z155" s="27"/>
      <c r="AA155" s="27" t="s">
        <v>15812</v>
      </c>
      <c r="AB155" s="27" t="s">
        <v>54</v>
      </c>
      <c r="AC155" s="27" t="s">
        <v>11657</v>
      </c>
      <c r="AD155" s="27" t="s">
        <v>10509</v>
      </c>
      <c r="AE155" s="27" t="s">
        <v>18603</v>
      </c>
      <c r="AF155" s="27"/>
      <c r="AG155" s="27"/>
      <c r="AH155" s="27" t="s">
        <v>18604</v>
      </c>
      <c r="AI155" s="27" t="s">
        <v>18258</v>
      </c>
      <c r="AJ155" s="27" t="s">
        <v>13401</v>
      </c>
      <c r="AK155" s="27"/>
      <c r="AL155" s="27" t="s">
        <v>15835</v>
      </c>
      <c r="AM155" s="27">
        <v>100</v>
      </c>
      <c r="AN155" s="27" t="s">
        <v>15800</v>
      </c>
      <c r="AO155" s="27" t="s">
        <v>14510</v>
      </c>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v>0</v>
      </c>
      <c r="BQ155" s="27"/>
      <c r="BR155" s="27" t="s">
        <v>18258</v>
      </c>
      <c r="BS155" s="1193">
        <v>45201</v>
      </c>
      <c r="BT155" s="27"/>
      <c r="BU155" s="27"/>
      <c r="BV155" s="27"/>
      <c r="BW155" s="27"/>
      <c r="BX155" s="27"/>
      <c r="BY155" s="27"/>
      <c r="BZ155" s="27"/>
      <c r="CA155" s="27"/>
      <c r="CB155" s="27"/>
      <c r="CC155" s="27"/>
      <c r="CD155" s="27" t="str">
        <f>VLOOKUP(C155,'CPPM-PR'!F:F,1,0)</f>
        <v>WAI2309188</v>
      </c>
    </row>
    <row r="156" spans="1:82">
      <c r="A156" s="27">
        <v>187848</v>
      </c>
      <c r="B156" s="1192">
        <v>45210.592604166668</v>
      </c>
      <c r="C156" s="27" t="s">
        <v>14515</v>
      </c>
      <c r="D156" s="27" t="s">
        <v>14516</v>
      </c>
      <c r="E156" s="27"/>
      <c r="F156" s="27"/>
      <c r="G156" s="27" t="e">
        <v>#N/A</v>
      </c>
      <c r="H156" s="27" t="e">
        <v>#N/A</v>
      </c>
      <c r="I156" s="27" t="e">
        <v>#N/A</v>
      </c>
      <c r="J156" s="27" t="e">
        <v>#N/A</v>
      </c>
      <c r="K156" s="27"/>
      <c r="L156" s="27" t="s">
        <v>15827</v>
      </c>
      <c r="M156" s="27" t="s">
        <v>15828</v>
      </c>
      <c r="N156" s="27" t="s">
        <v>513</v>
      </c>
      <c r="O156" s="27" t="s">
        <v>2609</v>
      </c>
      <c r="P156" s="27"/>
      <c r="Q156" s="27">
        <v>2023</v>
      </c>
      <c r="R156" s="1299">
        <v>45291</v>
      </c>
      <c r="S156" s="1299">
        <v>45291</v>
      </c>
      <c r="T156" s="27"/>
      <c r="U156" s="27"/>
      <c r="V156" s="27" t="s">
        <v>15788</v>
      </c>
      <c r="W156" s="27" t="s">
        <v>18615</v>
      </c>
      <c r="X156" s="27"/>
      <c r="Y156" s="27" t="s">
        <v>18616</v>
      </c>
      <c r="Z156" s="27"/>
      <c r="AA156" s="27" t="s">
        <v>15812</v>
      </c>
      <c r="AB156" s="27" t="s">
        <v>54</v>
      </c>
      <c r="AC156" s="27" t="s">
        <v>6377</v>
      </c>
      <c r="AD156" s="27" t="s">
        <v>10509</v>
      </c>
      <c r="AE156" s="27" t="s">
        <v>18603</v>
      </c>
      <c r="AF156" s="27"/>
      <c r="AG156" s="27"/>
      <c r="AH156" s="27" t="s">
        <v>18617</v>
      </c>
      <c r="AI156" s="27" t="s">
        <v>18258</v>
      </c>
      <c r="AJ156" s="27" t="s">
        <v>13401</v>
      </c>
      <c r="AK156" s="27"/>
      <c r="AL156" s="27" t="s">
        <v>15835</v>
      </c>
      <c r="AM156" s="27">
        <v>100</v>
      </c>
      <c r="AN156" s="27" t="s">
        <v>15800</v>
      </c>
      <c r="AO156" s="27" t="s">
        <v>14510</v>
      </c>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v>0</v>
      </c>
      <c r="BQ156" s="27"/>
      <c r="BR156" s="27" t="s">
        <v>18258</v>
      </c>
      <c r="BS156" s="1193">
        <v>45201</v>
      </c>
      <c r="BT156" s="27"/>
      <c r="BU156" s="27"/>
      <c r="BV156" s="27"/>
      <c r="BW156" s="27"/>
      <c r="BX156" s="27"/>
      <c r="BY156" s="27"/>
      <c r="BZ156" s="27"/>
      <c r="CA156" s="27"/>
      <c r="CB156" s="27"/>
      <c r="CC156" s="27"/>
      <c r="CD156" s="27" t="str">
        <f>VLOOKUP(C156,'CPPM-PR'!F:F,1,0)</f>
        <v>WAI2309189</v>
      </c>
    </row>
    <row r="157" spans="1:82">
      <c r="A157" s="27">
        <v>187849</v>
      </c>
      <c r="B157" s="1192">
        <v>45210.592604166668</v>
      </c>
      <c r="C157" s="27" t="s">
        <v>13404</v>
      </c>
      <c r="D157" s="27" t="s">
        <v>13405</v>
      </c>
      <c r="E157" s="27"/>
      <c r="F157" s="27"/>
      <c r="G157" s="27" t="e">
        <v>#N/A</v>
      </c>
      <c r="H157" s="27" t="e">
        <v>#N/A</v>
      </c>
      <c r="I157" s="27" t="e">
        <v>#N/A</v>
      </c>
      <c r="J157" s="27" t="e">
        <v>#N/A</v>
      </c>
      <c r="K157" s="27"/>
      <c r="L157" s="27" t="s">
        <v>15827</v>
      </c>
      <c r="M157" s="27" t="s">
        <v>15828</v>
      </c>
      <c r="N157" s="27" t="s">
        <v>513</v>
      </c>
      <c r="O157" s="27" t="s">
        <v>2634</v>
      </c>
      <c r="P157" s="27"/>
      <c r="Q157" s="27"/>
      <c r="R157" s="1299">
        <v>45208</v>
      </c>
      <c r="S157" s="1299">
        <v>45217</v>
      </c>
      <c r="T157" s="27"/>
      <c r="U157" s="27"/>
      <c r="V157" s="27" t="s">
        <v>15788</v>
      </c>
      <c r="W157" s="27" t="s">
        <v>18618</v>
      </c>
      <c r="X157" s="27"/>
      <c r="Y157" s="27" t="s">
        <v>18619</v>
      </c>
      <c r="Z157" s="27"/>
      <c r="AA157" s="27" t="s">
        <v>15793</v>
      </c>
      <c r="AB157" s="27" t="s">
        <v>1701</v>
      </c>
      <c r="AC157" s="27" t="s">
        <v>7344</v>
      </c>
      <c r="AD157" s="27" t="s">
        <v>10509</v>
      </c>
      <c r="AE157" s="27" t="s">
        <v>5509</v>
      </c>
      <c r="AF157" s="27" t="s">
        <v>18620</v>
      </c>
      <c r="AG157" s="27"/>
      <c r="AH157" s="27" t="s">
        <v>18621</v>
      </c>
      <c r="AI157" s="27" t="s">
        <v>18258</v>
      </c>
      <c r="AJ157" s="27" t="s">
        <v>13401</v>
      </c>
      <c r="AK157" s="27"/>
      <c r="AL157" s="27" t="s">
        <v>15835</v>
      </c>
      <c r="AM157" s="27">
        <v>100</v>
      </c>
      <c r="AN157" s="27" t="s">
        <v>15800</v>
      </c>
      <c r="AO157" s="27" t="s">
        <v>14510</v>
      </c>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v>0</v>
      </c>
      <c r="BQ157" s="27"/>
      <c r="BR157" s="27" t="s">
        <v>18258</v>
      </c>
      <c r="BS157" s="1193">
        <v>45201</v>
      </c>
      <c r="BT157" s="27"/>
      <c r="BU157" s="27"/>
      <c r="BV157" s="27"/>
      <c r="BW157" s="27"/>
      <c r="BX157" s="27"/>
      <c r="BY157" s="27"/>
      <c r="BZ157" s="27"/>
      <c r="CA157" s="27"/>
      <c r="CB157" s="27"/>
      <c r="CC157" s="27"/>
      <c r="CD157" s="27" t="str">
        <f>VLOOKUP(C157,'CPPM-PR'!F:F,1,0)</f>
        <v>WAI2309190</v>
      </c>
    </row>
    <row r="158" spans="1:82">
      <c r="A158" s="27">
        <v>187850</v>
      </c>
      <c r="B158" s="1192">
        <v>45210.592604166668</v>
      </c>
      <c r="C158" s="27" t="s">
        <v>13399</v>
      </c>
      <c r="D158" s="27" t="s">
        <v>13402</v>
      </c>
      <c r="E158" s="27"/>
      <c r="F158" s="27"/>
      <c r="G158" s="27" t="e">
        <v>#N/A</v>
      </c>
      <c r="H158" s="27" t="e">
        <v>#N/A</v>
      </c>
      <c r="I158" s="27" t="e">
        <v>#N/A</v>
      </c>
      <c r="J158" s="27" t="e">
        <v>#N/A</v>
      </c>
      <c r="K158" s="27"/>
      <c r="L158" s="27" t="s">
        <v>15827</v>
      </c>
      <c r="M158" s="27" t="s">
        <v>15828</v>
      </c>
      <c r="N158" s="27" t="s">
        <v>513</v>
      </c>
      <c r="O158" s="27" t="s">
        <v>2634</v>
      </c>
      <c r="P158" s="27"/>
      <c r="Q158" s="27"/>
      <c r="R158" s="1299">
        <v>45210</v>
      </c>
      <c r="S158" s="1299">
        <v>45262</v>
      </c>
      <c r="T158" s="27"/>
      <c r="U158" s="27"/>
      <c r="V158" s="27" t="s">
        <v>15788</v>
      </c>
      <c r="W158" s="27" t="s">
        <v>18622</v>
      </c>
      <c r="X158" s="27"/>
      <c r="Y158" s="27" t="s">
        <v>18623</v>
      </c>
      <c r="Z158" s="27"/>
      <c r="AA158" s="27" t="s">
        <v>15997</v>
      </c>
      <c r="AB158" s="27" t="s">
        <v>50</v>
      </c>
      <c r="AC158" s="27" t="s">
        <v>13403</v>
      </c>
      <c r="AD158" s="27" t="s">
        <v>10509</v>
      </c>
      <c r="AE158" s="27" t="s">
        <v>18599</v>
      </c>
      <c r="AF158" s="27"/>
      <c r="AG158" s="27"/>
      <c r="AH158" s="27" t="s">
        <v>18600</v>
      </c>
      <c r="AI158" s="27" t="s">
        <v>18258</v>
      </c>
      <c r="AJ158" s="27" t="s">
        <v>13401</v>
      </c>
      <c r="AK158" s="27"/>
      <c r="AL158" s="27" t="s">
        <v>15835</v>
      </c>
      <c r="AM158" s="27">
        <v>100</v>
      </c>
      <c r="AN158" s="27" t="s">
        <v>15800</v>
      </c>
      <c r="AO158" s="27" t="s">
        <v>14510</v>
      </c>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v>0</v>
      </c>
      <c r="BQ158" s="27"/>
      <c r="BR158" s="27" t="s">
        <v>18258</v>
      </c>
      <c r="BS158" s="1193">
        <v>45201</v>
      </c>
      <c r="BT158" s="27"/>
      <c r="BU158" s="27"/>
      <c r="BV158" s="27"/>
      <c r="BW158" s="27"/>
      <c r="BX158" s="27"/>
      <c r="BY158" s="27"/>
      <c r="BZ158" s="27"/>
      <c r="CA158" s="27"/>
      <c r="CB158" s="27"/>
      <c r="CC158" s="27"/>
      <c r="CD158" s="27" t="str">
        <f>VLOOKUP(C158,'CPPM-PR'!F:F,1,0)</f>
        <v>WAI2309191</v>
      </c>
    </row>
    <row r="159" spans="1:82">
      <c r="A159" s="27">
        <v>187851</v>
      </c>
      <c r="B159" s="1192">
        <v>45210.592604166668</v>
      </c>
      <c r="C159" s="27" t="s">
        <v>14517</v>
      </c>
      <c r="D159" s="27" t="s">
        <v>14518</v>
      </c>
      <c r="E159" s="27"/>
      <c r="F159" s="27"/>
      <c r="G159" s="27" t="e">
        <v>#N/A</v>
      </c>
      <c r="H159" s="27" t="e">
        <v>#N/A</v>
      </c>
      <c r="I159" s="27" t="e">
        <v>#N/A</v>
      </c>
      <c r="J159" s="27" t="e">
        <v>#N/A</v>
      </c>
      <c r="K159" s="27"/>
      <c r="L159" s="27" t="s">
        <v>15827</v>
      </c>
      <c r="M159" s="27" t="s">
        <v>15828</v>
      </c>
      <c r="N159" s="27" t="s">
        <v>513</v>
      </c>
      <c r="O159" s="27" t="s">
        <v>2609</v>
      </c>
      <c r="P159" s="27"/>
      <c r="Q159" s="27"/>
      <c r="R159" s="1299">
        <v>45203</v>
      </c>
      <c r="S159" s="1299">
        <v>45262</v>
      </c>
      <c r="T159" s="27"/>
      <c r="U159" s="27"/>
      <c r="V159" s="27" t="s">
        <v>15788</v>
      </c>
      <c r="W159" s="27" t="s">
        <v>18605</v>
      </c>
      <c r="X159" s="27"/>
      <c r="Y159" s="27" t="s">
        <v>18624</v>
      </c>
      <c r="Z159" s="27"/>
      <c r="AA159" s="27"/>
      <c r="AB159" s="27"/>
      <c r="AC159" s="27"/>
      <c r="AD159" s="27" t="s">
        <v>10509</v>
      </c>
      <c r="AE159" s="27" t="s">
        <v>18625</v>
      </c>
      <c r="AF159" s="27"/>
      <c r="AG159" s="27"/>
      <c r="AH159" s="27" t="s">
        <v>4755</v>
      </c>
      <c r="AI159" s="27" t="s">
        <v>18258</v>
      </c>
      <c r="AJ159" s="27" t="s">
        <v>13401</v>
      </c>
      <c r="AK159" s="27"/>
      <c r="AL159" s="27" t="s">
        <v>15835</v>
      </c>
      <c r="AM159" s="27">
        <v>100</v>
      </c>
      <c r="AN159" s="27" t="s">
        <v>15800</v>
      </c>
      <c r="AO159" s="27" t="s">
        <v>14510</v>
      </c>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v>0</v>
      </c>
      <c r="BQ159" s="27"/>
      <c r="BR159" s="27" t="s">
        <v>18258</v>
      </c>
      <c r="BS159" s="1193">
        <v>45202</v>
      </c>
      <c r="BT159" s="27"/>
      <c r="BU159" s="27"/>
      <c r="BV159" s="27"/>
      <c r="BW159" s="27"/>
      <c r="BX159" s="27"/>
      <c r="BY159" s="27"/>
      <c r="BZ159" s="27"/>
      <c r="CA159" s="27"/>
      <c r="CB159" s="27"/>
      <c r="CC159" s="27"/>
      <c r="CD159" s="27" t="str">
        <f>VLOOKUP(C159,'CPPM-PR'!F:F,1,0)</f>
        <v>WAI2309192</v>
      </c>
    </row>
    <row r="160" spans="1:82">
      <c r="A160" s="27">
        <v>187852</v>
      </c>
      <c r="B160" s="1192">
        <v>45210.592604166668</v>
      </c>
      <c r="C160" s="27" t="s">
        <v>13449</v>
      </c>
      <c r="D160" s="27" t="s">
        <v>13450</v>
      </c>
      <c r="E160" s="27"/>
      <c r="F160" s="27"/>
      <c r="G160" s="27" t="e">
        <v>#N/A</v>
      </c>
      <c r="H160" s="27" t="e">
        <v>#N/A</v>
      </c>
      <c r="I160" s="27" t="e">
        <v>#N/A</v>
      </c>
      <c r="J160" s="27" t="e">
        <v>#N/A</v>
      </c>
      <c r="K160" s="27"/>
      <c r="L160" s="27" t="s">
        <v>15827</v>
      </c>
      <c r="M160" s="27" t="s">
        <v>15828</v>
      </c>
      <c r="N160" s="27" t="s">
        <v>513</v>
      </c>
      <c r="O160" s="27" t="s">
        <v>2634</v>
      </c>
      <c r="P160" s="27"/>
      <c r="Q160" s="27"/>
      <c r="R160" s="1299">
        <v>45232</v>
      </c>
      <c r="S160" s="1299">
        <v>45268</v>
      </c>
      <c r="T160" s="27"/>
      <c r="U160" s="27"/>
      <c r="V160" s="27" t="s">
        <v>15788</v>
      </c>
      <c r="W160" s="27" t="s">
        <v>18605</v>
      </c>
      <c r="X160" s="27"/>
      <c r="Y160" s="27" t="s">
        <v>18626</v>
      </c>
      <c r="Z160" s="27"/>
      <c r="AA160" s="27" t="s">
        <v>15793</v>
      </c>
      <c r="AB160" s="27" t="s">
        <v>2603</v>
      </c>
      <c r="AC160" s="27" t="s">
        <v>13451</v>
      </c>
      <c r="AD160" s="27" t="s">
        <v>10509</v>
      </c>
      <c r="AE160" s="27" t="s">
        <v>18595</v>
      </c>
      <c r="AF160" s="27"/>
      <c r="AG160" s="27"/>
      <c r="AH160" s="27" t="s">
        <v>18627</v>
      </c>
      <c r="AI160" s="27" t="s">
        <v>18258</v>
      </c>
      <c r="AJ160" s="27" t="s">
        <v>13401</v>
      </c>
      <c r="AK160" s="27"/>
      <c r="AL160" s="27" t="s">
        <v>15835</v>
      </c>
      <c r="AM160" s="27">
        <v>100</v>
      </c>
      <c r="AN160" s="27" t="s">
        <v>15800</v>
      </c>
      <c r="AO160" s="27" t="s">
        <v>14510</v>
      </c>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v>0</v>
      </c>
      <c r="BQ160" s="27"/>
      <c r="BR160" s="27" t="s">
        <v>18258</v>
      </c>
      <c r="BS160" s="1193">
        <v>45202</v>
      </c>
      <c r="BT160" s="27"/>
      <c r="BU160" s="27"/>
      <c r="BV160" s="27"/>
      <c r="BW160" s="27"/>
      <c r="BX160" s="27"/>
      <c r="BY160" s="27"/>
      <c r="BZ160" s="27"/>
      <c r="CA160" s="27"/>
      <c r="CB160" s="27"/>
      <c r="CC160" s="27"/>
      <c r="CD160" s="27" t="str">
        <f>VLOOKUP(C160,'CPPM-PR'!F:F,1,0)</f>
        <v>WAI2309193</v>
      </c>
    </row>
    <row r="161" spans="1:82">
      <c r="A161" s="27">
        <v>187853</v>
      </c>
      <c r="B161" s="1192">
        <v>45210.592604166668</v>
      </c>
      <c r="C161" s="27" t="s">
        <v>14519</v>
      </c>
      <c r="D161" s="27" t="s">
        <v>14520</v>
      </c>
      <c r="E161" s="27"/>
      <c r="F161" s="27"/>
      <c r="G161" s="27" t="e">
        <v>#N/A</v>
      </c>
      <c r="H161" s="27" t="e">
        <v>#N/A</v>
      </c>
      <c r="I161" s="27" t="e">
        <v>#N/A</v>
      </c>
      <c r="J161" s="27" t="e">
        <v>#N/A</v>
      </c>
      <c r="K161" s="27"/>
      <c r="L161" s="27" t="s">
        <v>15827</v>
      </c>
      <c r="M161" s="27" t="s">
        <v>15828</v>
      </c>
      <c r="N161" s="27" t="s">
        <v>513</v>
      </c>
      <c r="O161" s="27" t="s">
        <v>2609</v>
      </c>
      <c r="P161" s="27"/>
      <c r="Q161" s="27"/>
      <c r="R161" s="1299">
        <v>45210</v>
      </c>
      <c r="S161" s="1299">
        <v>45262</v>
      </c>
      <c r="T161" s="27"/>
      <c r="U161" s="27"/>
      <c r="V161" s="27" t="s">
        <v>15788</v>
      </c>
      <c r="W161" s="27" t="s">
        <v>18608</v>
      </c>
      <c r="X161" s="27"/>
      <c r="Y161" s="27" t="s">
        <v>18628</v>
      </c>
      <c r="Z161" s="27"/>
      <c r="AA161" s="27" t="s">
        <v>15862</v>
      </c>
      <c r="AB161" s="27" t="s">
        <v>908</v>
      </c>
      <c r="AC161" s="27" t="s">
        <v>6729</v>
      </c>
      <c r="AD161" s="27" t="s">
        <v>10509</v>
      </c>
      <c r="AE161" s="27" t="s">
        <v>18629</v>
      </c>
      <c r="AF161" s="27"/>
      <c r="AG161" s="27"/>
      <c r="AH161" s="27" t="s">
        <v>18630</v>
      </c>
      <c r="AI161" s="27" t="s">
        <v>18258</v>
      </c>
      <c r="AJ161" s="27" t="s">
        <v>13401</v>
      </c>
      <c r="AK161" s="27"/>
      <c r="AL161" s="27" t="s">
        <v>15835</v>
      </c>
      <c r="AM161" s="27">
        <v>100</v>
      </c>
      <c r="AN161" s="27" t="s">
        <v>15800</v>
      </c>
      <c r="AO161" s="27" t="s">
        <v>14510</v>
      </c>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v>0</v>
      </c>
      <c r="BQ161" s="27"/>
      <c r="BR161" s="27" t="s">
        <v>18258</v>
      </c>
      <c r="BS161" s="1193">
        <v>45202</v>
      </c>
      <c r="BT161" s="27"/>
      <c r="BU161" s="27"/>
      <c r="BV161" s="27"/>
      <c r="BW161" s="27"/>
      <c r="BX161" s="27"/>
      <c r="BY161" s="27"/>
      <c r="BZ161" s="27"/>
      <c r="CA161" s="27"/>
      <c r="CB161" s="27"/>
      <c r="CC161" s="27"/>
      <c r="CD161" s="27" t="str">
        <f>VLOOKUP(C161,'CPPM-PR'!F:F,1,0)</f>
        <v>WAI2309194</v>
      </c>
    </row>
    <row r="162" spans="1:82">
      <c r="A162" s="27">
        <v>187854</v>
      </c>
      <c r="B162" s="1192">
        <v>45210.592604166668</v>
      </c>
      <c r="C162" s="27" t="s">
        <v>14521</v>
      </c>
      <c r="D162" s="27" t="s">
        <v>14522</v>
      </c>
      <c r="E162" s="27"/>
      <c r="F162" s="27"/>
      <c r="G162" s="27" t="e">
        <v>#N/A</v>
      </c>
      <c r="H162" s="27" t="e">
        <v>#N/A</v>
      </c>
      <c r="I162" s="27" t="e">
        <v>#N/A</v>
      </c>
      <c r="J162" s="27" t="e">
        <v>#N/A</v>
      </c>
      <c r="K162" s="27"/>
      <c r="L162" s="27" t="s">
        <v>15827</v>
      </c>
      <c r="M162" s="27" t="s">
        <v>15828</v>
      </c>
      <c r="N162" s="27" t="s">
        <v>513</v>
      </c>
      <c r="O162" s="27" t="s">
        <v>2609</v>
      </c>
      <c r="P162" s="27"/>
      <c r="Q162" s="27">
        <v>2023</v>
      </c>
      <c r="R162" s="1299">
        <v>45291</v>
      </c>
      <c r="S162" s="1299">
        <v>45291</v>
      </c>
      <c r="T162" s="27"/>
      <c r="U162" s="27"/>
      <c r="V162" s="27" t="s">
        <v>15788</v>
      </c>
      <c r="W162" s="27" t="s">
        <v>18631</v>
      </c>
      <c r="X162" s="27"/>
      <c r="Y162" s="27" t="s">
        <v>18632</v>
      </c>
      <c r="Z162" s="27"/>
      <c r="AA162" s="27" t="s">
        <v>15812</v>
      </c>
      <c r="AB162" s="27" t="s">
        <v>54</v>
      </c>
      <c r="AC162" s="27" t="s">
        <v>11737</v>
      </c>
      <c r="AD162" s="27" t="s">
        <v>10509</v>
      </c>
      <c r="AE162" s="27" t="s">
        <v>18603</v>
      </c>
      <c r="AF162" s="27"/>
      <c r="AG162" s="27"/>
      <c r="AH162" s="27" t="s">
        <v>18633</v>
      </c>
      <c r="AI162" s="27" t="s">
        <v>18258</v>
      </c>
      <c r="AJ162" s="27" t="s">
        <v>13401</v>
      </c>
      <c r="AK162" s="27"/>
      <c r="AL162" s="27" t="s">
        <v>15835</v>
      </c>
      <c r="AM162" s="27">
        <v>100</v>
      </c>
      <c r="AN162" s="27" t="s">
        <v>15800</v>
      </c>
      <c r="AO162" s="27" t="s">
        <v>14510</v>
      </c>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v>0</v>
      </c>
      <c r="BQ162" s="27"/>
      <c r="BR162" s="27" t="s">
        <v>18258</v>
      </c>
      <c r="BS162" s="1193">
        <v>45202</v>
      </c>
      <c r="BT162" s="27"/>
      <c r="BU162" s="27"/>
      <c r="BV162" s="27"/>
      <c r="BW162" s="27"/>
      <c r="BX162" s="27"/>
      <c r="BY162" s="27"/>
      <c r="BZ162" s="27"/>
      <c r="CA162" s="27"/>
      <c r="CB162" s="27"/>
      <c r="CC162" s="27"/>
      <c r="CD162" s="27" t="str">
        <f>VLOOKUP(C162,'CPPM-PR'!F:F,1,0)</f>
        <v>WAI2309195</v>
      </c>
    </row>
    <row r="163" spans="1:82">
      <c r="A163" s="27">
        <v>187855</v>
      </c>
      <c r="B163" s="1192">
        <v>45210.592604166668</v>
      </c>
      <c r="C163" s="27" t="s">
        <v>14523</v>
      </c>
      <c r="D163" s="27" t="s">
        <v>14524</v>
      </c>
      <c r="E163" s="27"/>
      <c r="F163" s="27"/>
      <c r="G163" s="27" t="e">
        <v>#N/A</v>
      </c>
      <c r="H163" s="27" t="e">
        <v>#N/A</v>
      </c>
      <c r="I163" s="27" t="e">
        <v>#N/A</v>
      </c>
      <c r="J163" s="27" t="e">
        <v>#N/A</v>
      </c>
      <c r="K163" s="27"/>
      <c r="L163" s="27" t="s">
        <v>15827</v>
      </c>
      <c r="M163" s="27" t="s">
        <v>15828</v>
      </c>
      <c r="N163" s="27" t="s">
        <v>513</v>
      </c>
      <c r="O163" s="27" t="s">
        <v>2609</v>
      </c>
      <c r="P163" s="27"/>
      <c r="Q163" s="27"/>
      <c r="R163" s="1299">
        <v>45205</v>
      </c>
      <c r="S163" s="1299">
        <v>45290</v>
      </c>
      <c r="T163" s="27"/>
      <c r="U163" s="27"/>
      <c r="V163" s="27" t="s">
        <v>15788</v>
      </c>
      <c r="W163" s="27" t="s">
        <v>18608</v>
      </c>
      <c r="X163" s="27"/>
      <c r="Y163" s="27" t="s">
        <v>18634</v>
      </c>
      <c r="Z163" s="27"/>
      <c r="AA163" s="27" t="s">
        <v>15862</v>
      </c>
      <c r="AB163" s="27" t="s">
        <v>1252</v>
      </c>
      <c r="AC163" s="27" t="s">
        <v>7039</v>
      </c>
      <c r="AD163" s="27" t="s">
        <v>10509</v>
      </c>
      <c r="AE163" s="27" t="s">
        <v>18625</v>
      </c>
      <c r="AF163" s="27"/>
      <c r="AG163" s="27"/>
      <c r="AH163" s="27" t="s">
        <v>4755</v>
      </c>
      <c r="AI163" s="27" t="s">
        <v>18258</v>
      </c>
      <c r="AJ163" s="27" t="s">
        <v>13401</v>
      </c>
      <c r="AK163" s="27"/>
      <c r="AL163" s="27" t="s">
        <v>15835</v>
      </c>
      <c r="AM163" s="27">
        <v>100</v>
      </c>
      <c r="AN163" s="27" t="s">
        <v>15800</v>
      </c>
      <c r="AO163" s="27" t="s">
        <v>14510</v>
      </c>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v>0</v>
      </c>
      <c r="BQ163" s="27"/>
      <c r="BR163" s="27" t="s">
        <v>18258</v>
      </c>
      <c r="BS163" s="1193">
        <v>45202</v>
      </c>
      <c r="BT163" s="27"/>
      <c r="BU163" s="27"/>
      <c r="BV163" s="27"/>
      <c r="BW163" s="27"/>
      <c r="BX163" s="27"/>
      <c r="BY163" s="27"/>
      <c r="BZ163" s="27"/>
      <c r="CA163" s="27"/>
      <c r="CB163" s="27"/>
      <c r="CC163" s="27"/>
      <c r="CD163" s="27" t="str">
        <f>VLOOKUP(C163,'CPPM-PR'!F:F,1,0)</f>
        <v>WAI2309196</v>
      </c>
    </row>
    <row r="164" spans="1:82">
      <c r="A164" s="27">
        <v>187856</v>
      </c>
      <c r="B164" s="1192">
        <v>45210.592604166668</v>
      </c>
      <c r="C164" s="27" t="s">
        <v>14525</v>
      </c>
      <c r="D164" s="27" t="s">
        <v>14526</v>
      </c>
      <c r="E164" s="27"/>
      <c r="F164" s="27"/>
      <c r="G164" s="27" t="e">
        <v>#N/A</v>
      </c>
      <c r="H164" s="27" t="e">
        <v>#N/A</v>
      </c>
      <c r="I164" s="27" t="e">
        <v>#N/A</v>
      </c>
      <c r="J164" s="27" t="e">
        <v>#N/A</v>
      </c>
      <c r="K164" s="27"/>
      <c r="L164" s="27" t="s">
        <v>15827</v>
      </c>
      <c r="M164" s="27" t="s">
        <v>15828</v>
      </c>
      <c r="N164" s="27" t="s">
        <v>513</v>
      </c>
      <c r="O164" s="27" t="s">
        <v>2634</v>
      </c>
      <c r="P164" s="27"/>
      <c r="Q164" s="27"/>
      <c r="R164" s="1299">
        <v>45200</v>
      </c>
      <c r="S164" s="1299">
        <v>45263</v>
      </c>
      <c r="T164" s="27"/>
      <c r="U164" s="27"/>
      <c r="V164" s="27" t="s">
        <v>15788</v>
      </c>
      <c r="W164" s="27" t="s">
        <v>18605</v>
      </c>
      <c r="X164" s="27"/>
      <c r="Y164" s="27" t="s">
        <v>18635</v>
      </c>
      <c r="Z164" s="27"/>
      <c r="AA164" s="27"/>
      <c r="AB164" s="27"/>
      <c r="AC164" s="27"/>
      <c r="AD164" s="27" t="s">
        <v>10509</v>
      </c>
      <c r="AE164" s="27" t="s">
        <v>18625</v>
      </c>
      <c r="AF164" s="27"/>
      <c r="AG164" s="27"/>
      <c r="AH164" s="27" t="s">
        <v>18636</v>
      </c>
      <c r="AI164" s="27" t="s">
        <v>18258</v>
      </c>
      <c r="AJ164" s="27" t="s">
        <v>13401</v>
      </c>
      <c r="AK164" s="27"/>
      <c r="AL164" s="27" t="s">
        <v>15835</v>
      </c>
      <c r="AM164" s="27">
        <v>100</v>
      </c>
      <c r="AN164" s="27" t="s">
        <v>15800</v>
      </c>
      <c r="AO164" s="27" t="s">
        <v>14510</v>
      </c>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v>0</v>
      </c>
      <c r="BQ164" s="27"/>
      <c r="BR164" s="27" t="s">
        <v>18258</v>
      </c>
      <c r="BS164" s="1193">
        <v>45202</v>
      </c>
      <c r="BT164" s="27"/>
      <c r="BU164" s="27"/>
      <c r="BV164" s="27"/>
      <c r="BW164" s="27"/>
      <c r="BX164" s="27"/>
      <c r="BY164" s="27"/>
      <c r="BZ164" s="27"/>
      <c r="CA164" s="27"/>
      <c r="CB164" s="27"/>
      <c r="CC164" s="27"/>
      <c r="CD164" s="27" t="str">
        <f>VLOOKUP(C164,'CPPM-PR'!F:F,1,0)</f>
        <v>WAI2309197</v>
      </c>
    </row>
    <row r="165" spans="1:82">
      <c r="A165" s="27">
        <v>187857</v>
      </c>
      <c r="B165" s="1192">
        <v>45210.592604166668</v>
      </c>
      <c r="C165" s="27" t="s">
        <v>13447</v>
      </c>
      <c r="D165" s="27" t="s">
        <v>13448</v>
      </c>
      <c r="E165" s="27"/>
      <c r="F165" s="27"/>
      <c r="G165" s="27" t="e">
        <v>#N/A</v>
      </c>
      <c r="H165" s="27" t="e">
        <v>#N/A</v>
      </c>
      <c r="I165" s="27" t="e">
        <v>#N/A</v>
      </c>
      <c r="J165" s="27" t="e">
        <v>#N/A</v>
      </c>
      <c r="K165" s="27"/>
      <c r="L165" s="27" t="s">
        <v>15827</v>
      </c>
      <c r="M165" s="27" t="s">
        <v>15828</v>
      </c>
      <c r="N165" s="27" t="s">
        <v>513</v>
      </c>
      <c r="O165" s="27" t="s">
        <v>2634</v>
      </c>
      <c r="P165" s="27"/>
      <c r="Q165" s="27"/>
      <c r="R165" s="1299">
        <v>45200</v>
      </c>
      <c r="S165" s="1299">
        <v>45263</v>
      </c>
      <c r="T165" s="27"/>
      <c r="U165" s="27"/>
      <c r="V165" s="27" t="s">
        <v>15788</v>
      </c>
      <c r="W165" s="27" t="s">
        <v>18605</v>
      </c>
      <c r="X165" s="27"/>
      <c r="Y165" s="27" t="s">
        <v>18637</v>
      </c>
      <c r="Z165" s="27"/>
      <c r="AA165" s="27" t="s">
        <v>15862</v>
      </c>
      <c r="AB165" s="27" t="s">
        <v>1252</v>
      </c>
      <c r="AC165" s="27" t="s">
        <v>7509</v>
      </c>
      <c r="AD165" s="27" t="s">
        <v>10509</v>
      </c>
      <c r="AE165" s="27" t="s">
        <v>18625</v>
      </c>
      <c r="AF165" s="27"/>
      <c r="AG165" s="27"/>
      <c r="AH165" s="27" t="s">
        <v>18636</v>
      </c>
      <c r="AI165" s="27" t="s">
        <v>18258</v>
      </c>
      <c r="AJ165" s="27" t="s">
        <v>13401</v>
      </c>
      <c r="AK165" s="27"/>
      <c r="AL165" s="27" t="s">
        <v>15835</v>
      </c>
      <c r="AM165" s="27">
        <v>100</v>
      </c>
      <c r="AN165" s="27" t="s">
        <v>15800</v>
      </c>
      <c r="AO165" s="27" t="s">
        <v>14510</v>
      </c>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v>0</v>
      </c>
      <c r="BQ165" s="27"/>
      <c r="BR165" s="27" t="s">
        <v>18258</v>
      </c>
      <c r="BS165" s="1193">
        <v>45202</v>
      </c>
      <c r="BT165" s="27"/>
      <c r="BU165" s="27"/>
      <c r="BV165" s="27"/>
      <c r="BW165" s="27"/>
      <c r="BX165" s="27"/>
      <c r="BY165" s="27"/>
      <c r="BZ165" s="27"/>
      <c r="CA165" s="27"/>
      <c r="CB165" s="27"/>
      <c r="CC165" s="27"/>
      <c r="CD165" s="27" t="str">
        <f>VLOOKUP(C165,'CPPM-PR'!F:F,1,0)</f>
        <v>WAI2309198</v>
      </c>
    </row>
    <row r="166" spans="1:82">
      <c r="A166" s="27">
        <v>187858</v>
      </c>
      <c r="B166" s="1192">
        <v>45210.592604166668</v>
      </c>
      <c r="C166" s="27" t="s">
        <v>14527</v>
      </c>
      <c r="D166" s="27" t="s">
        <v>14528</v>
      </c>
      <c r="E166" s="27"/>
      <c r="F166" s="27"/>
      <c r="G166" s="27" t="e">
        <v>#N/A</v>
      </c>
      <c r="H166" s="27" t="e">
        <v>#N/A</v>
      </c>
      <c r="I166" s="27" t="e">
        <v>#N/A</v>
      </c>
      <c r="J166" s="27" t="e">
        <v>#N/A</v>
      </c>
      <c r="K166" s="27"/>
      <c r="L166" s="27" t="s">
        <v>15827</v>
      </c>
      <c r="M166" s="27" t="s">
        <v>15828</v>
      </c>
      <c r="N166" s="27" t="s">
        <v>513</v>
      </c>
      <c r="O166" s="27" t="s">
        <v>2609</v>
      </c>
      <c r="P166" s="27"/>
      <c r="Q166" s="27">
        <v>2023</v>
      </c>
      <c r="R166" s="1299">
        <v>45291</v>
      </c>
      <c r="S166" s="1299">
        <v>45291</v>
      </c>
      <c r="T166" s="27"/>
      <c r="U166" s="27"/>
      <c r="V166" s="27" t="s">
        <v>15788</v>
      </c>
      <c r="W166" s="27" t="s">
        <v>18605</v>
      </c>
      <c r="X166" s="27"/>
      <c r="Y166" s="27" t="s">
        <v>18638</v>
      </c>
      <c r="Z166" s="27"/>
      <c r="AA166" s="27" t="s">
        <v>15812</v>
      </c>
      <c r="AB166" s="27" t="s">
        <v>54</v>
      </c>
      <c r="AC166" s="27" t="s">
        <v>10084</v>
      </c>
      <c r="AD166" s="27" t="s">
        <v>10509</v>
      </c>
      <c r="AE166" s="27" t="s">
        <v>18603</v>
      </c>
      <c r="AF166" s="27"/>
      <c r="AG166" s="27"/>
      <c r="AH166" s="27" t="s">
        <v>18617</v>
      </c>
      <c r="AI166" s="27" t="s">
        <v>18258</v>
      </c>
      <c r="AJ166" s="27" t="s">
        <v>13401</v>
      </c>
      <c r="AK166" s="27"/>
      <c r="AL166" s="27" t="s">
        <v>15835</v>
      </c>
      <c r="AM166" s="27">
        <v>100</v>
      </c>
      <c r="AN166" s="27" t="s">
        <v>15800</v>
      </c>
      <c r="AO166" s="27" t="s">
        <v>14510</v>
      </c>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v>0</v>
      </c>
      <c r="BQ166" s="27"/>
      <c r="BR166" s="27" t="s">
        <v>18258</v>
      </c>
      <c r="BS166" s="1193">
        <v>45202</v>
      </c>
      <c r="BT166" s="27"/>
      <c r="BU166" s="27"/>
      <c r="BV166" s="27"/>
      <c r="BW166" s="27"/>
      <c r="BX166" s="27"/>
      <c r="BY166" s="27"/>
      <c r="BZ166" s="27"/>
      <c r="CA166" s="27"/>
      <c r="CB166" s="27"/>
      <c r="CC166" s="27"/>
      <c r="CD166" s="27" t="str">
        <f>VLOOKUP(C166,'CPPM-PR'!F:F,1,0)</f>
        <v>WAI2309199</v>
      </c>
    </row>
    <row r="167" spans="1:82">
      <c r="A167" s="27">
        <v>187859</v>
      </c>
      <c r="B167" s="1192">
        <v>45210.592604166668</v>
      </c>
      <c r="C167" s="27" t="s">
        <v>14529</v>
      </c>
      <c r="D167" s="27" t="s">
        <v>14530</v>
      </c>
      <c r="E167" s="27"/>
      <c r="F167" s="27"/>
      <c r="G167" s="27" t="e">
        <v>#N/A</v>
      </c>
      <c r="H167" s="27" t="e">
        <v>#N/A</v>
      </c>
      <c r="I167" s="27" t="e">
        <v>#N/A</v>
      </c>
      <c r="J167" s="27" t="e">
        <v>#N/A</v>
      </c>
      <c r="K167" s="27"/>
      <c r="L167" s="27" t="s">
        <v>15827</v>
      </c>
      <c r="M167" s="27" t="s">
        <v>15828</v>
      </c>
      <c r="N167" s="27" t="s">
        <v>513</v>
      </c>
      <c r="O167" s="27" t="s">
        <v>2609</v>
      </c>
      <c r="P167" s="27"/>
      <c r="Q167" s="27">
        <v>2023</v>
      </c>
      <c r="R167" s="1299">
        <v>45291</v>
      </c>
      <c r="S167" s="1299">
        <v>45291</v>
      </c>
      <c r="T167" s="27"/>
      <c r="U167" s="27"/>
      <c r="V167" s="27" t="s">
        <v>15788</v>
      </c>
      <c r="W167" s="27" t="s">
        <v>18639</v>
      </c>
      <c r="X167" s="27"/>
      <c r="Y167" s="27" t="s">
        <v>18640</v>
      </c>
      <c r="Z167" s="27"/>
      <c r="AA167" s="27" t="s">
        <v>15812</v>
      </c>
      <c r="AB167" s="27" t="s">
        <v>54</v>
      </c>
      <c r="AC167" s="27" t="s">
        <v>6413</v>
      </c>
      <c r="AD167" s="27" t="s">
        <v>10509</v>
      </c>
      <c r="AE167" s="27" t="s">
        <v>18603</v>
      </c>
      <c r="AF167" s="27"/>
      <c r="AG167" s="27"/>
      <c r="AH167" s="27" t="s">
        <v>18617</v>
      </c>
      <c r="AI167" s="27" t="s">
        <v>18258</v>
      </c>
      <c r="AJ167" s="27" t="s">
        <v>13401</v>
      </c>
      <c r="AK167" s="27"/>
      <c r="AL167" s="27" t="s">
        <v>15835</v>
      </c>
      <c r="AM167" s="27">
        <v>100</v>
      </c>
      <c r="AN167" s="27" t="s">
        <v>15800</v>
      </c>
      <c r="AO167" s="27" t="s">
        <v>14510</v>
      </c>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v>0</v>
      </c>
      <c r="BQ167" s="27"/>
      <c r="BR167" s="27" t="s">
        <v>18258</v>
      </c>
      <c r="BS167" s="1193">
        <v>45202</v>
      </c>
      <c r="BT167" s="27"/>
      <c r="BU167" s="27"/>
      <c r="BV167" s="27"/>
      <c r="BW167" s="27"/>
      <c r="BX167" s="27"/>
      <c r="BY167" s="27"/>
      <c r="BZ167" s="27"/>
      <c r="CA167" s="27"/>
      <c r="CB167" s="27"/>
      <c r="CC167" s="27"/>
      <c r="CD167" s="27" t="str">
        <f>VLOOKUP(C167,'CPPM-PR'!F:F,1,0)</f>
        <v>WAI2309200</v>
      </c>
    </row>
    <row r="168" spans="1:82">
      <c r="A168" s="27">
        <v>187860</v>
      </c>
      <c r="B168" s="1192">
        <v>45210.592604166668</v>
      </c>
      <c r="C168" s="27" t="s">
        <v>14531</v>
      </c>
      <c r="D168" s="27" t="s">
        <v>14532</v>
      </c>
      <c r="E168" s="27"/>
      <c r="F168" s="27"/>
      <c r="G168" s="27" t="e">
        <v>#N/A</v>
      </c>
      <c r="H168" s="27" t="e">
        <v>#N/A</v>
      </c>
      <c r="I168" s="27" t="e">
        <v>#N/A</v>
      </c>
      <c r="J168" s="27" t="e">
        <v>#N/A</v>
      </c>
      <c r="K168" s="27"/>
      <c r="L168" s="27" t="s">
        <v>15827</v>
      </c>
      <c r="M168" s="27" t="s">
        <v>15828</v>
      </c>
      <c r="N168" s="27" t="s">
        <v>513</v>
      </c>
      <c r="O168" s="27" t="s">
        <v>2609</v>
      </c>
      <c r="P168" s="27"/>
      <c r="Q168" s="27">
        <v>2023</v>
      </c>
      <c r="R168" s="1299">
        <v>45291</v>
      </c>
      <c r="S168" s="1299">
        <v>45291</v>
      </c>
      <c r="T168" s="27"/>
      <c r="U168" s="27"/>
      <c r="V168" s="27" t="s">
        <v>15788</v>
      </c>
      <c r="W168" s="27" t="s">
        <v>18641</v>
      </c>
      <c r="X168" s="27"/>
      <c r="Y168" s="27" t="s">
        <v>18642</v>
      </c>
      <c r="Z168" s="27"/>
      <c r="AA168" s="27" t="s">
        <v>15812</v>
      </c>
      <c r="AB168" s="27" t="s">
        <v>54</v>
      </c>
      <c r="AC168" s="27" t="s">
        <v>6377</v>
      </c>
      <c r="AD168" s="27" t="s">
        <v>10509</v>
      </c>
      <c r="AE168" s="27" t="s">
        <v>18603</v>
      </c>
      <c r="AF168" s="27"/>
      <c r="AG168" s="27"/>
      <c r="AH168" s="27" t="s">
        <v>18617</v>
      </c>
      <c r="AI168" s="27" t="s">
        <v>18258</v>
      </c>
      <c r="AJ168" s="27" t="s">
        <v>13401</v>
      </c>
      <c r="AK168" s="27"/>
      <c r="AL168" s="27" t="s">
        <v>15835</v>
      </c>
      <c r="AM168" s="27">
        <v>100</v>
      </c>
      <c r="AN168" s="27" t="s">
        <v>15800</v>
      </c>
      <c r="AO168" s="27" t="s">
        <v>14510</v>
      </c>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v>0</v>
      </c>
      <c r="BQ168" s="27"/>
      <c r="BR168" s="27" t="s">
        <v>18258</v>
      </c>
      <c r="BS168" s="1193">
        <v>45202</v>
      </c>
      <c r="BT168" s="27"/>
      <c r="BU168" s="27"/>
      <c r="BV168" s="27"/>
      <c r="BW168" s="27"/>
      <c r="BX168" s="27"/>
      <c r="BY168" s="27"/>
      <c r="BZ168" s="27"/>
      <c r="CA168" s="27"/>
      <c r="CB168" s="27"/>
      <c r="CC168" s="27"/>
      <c r="CD168" s="27" t="str">
        <f>VLOOKUP(C168,'CPPM-PR'!F:F,1,0)</f>
        <v>WAI2309201</v>
      </c>
    </row>
    <row r="169" spans="1:82">
      <c r="A169" s="27">
        <v>187861</v>
      </c>
      <c r="B169" s="1192">
        <v>45210.592604166668</v>
      </c>
      <c r="C169" s="27" t="s">
        <v>14533</v>
      </c>
      <c r="D169" s="27" t="s">
        <v>14532</v>
      </c>
      <c r="E169" s="27"/>
      <c r="F169" s="27"/>
      <c r="G169" s="27" t="e">
        <v>#N/A</v>
      </c>
      <c r="H169" s="27" t="e">
        <v>#N/A</v>
      </c>
      <c r="I169" s="27" t="e">
        <v>#N/A</v>
      </c>
      <c r="J169" s="27" t="e">
        <v>#N/A</v>
      </c>
      <c r="K169" s="27"/>
      <c r="L169" s="27" t="s">
        <v>15827</v>
      </c>
      <c r="M169" s="27" t="s">
        <v>15828</v>
      </c>
      <c r="N169" s="27" t="s">
        <v>513</v>
      </c>
      <c r="O169" s="27" t="s">
        <v>2609</v>
      </c>
      <c r="P169" s="27"/>
      <c r="Q169" s="27">
        <v>2023</v>
      </c>
      <c r="R169" s="1299">
        <v>45291</v>
      </c>
      <c r="S169" s="1299">
        <v>45291</v>
      </c>
      <c r="T169" s="27"/>
      <c r="U169" s="27"/>
      <c r="V169" s="27" t="s">
        <v>15788</v>
      </c>
      <c r="W169" s="27" t="s">
        <v>18643</v>
      </c>
      <c r="X169" s="27"/>
      <c r="Y169" s="27" t="s">
        <v>18644</v>
      </c>
      <c r="Z169" s="27"/>
      <c r="AA169" s="27" t="s">
        <v>15812</v>
      </c>
      <c r="AB169" s="27" t="s">
        <v>54</v>
      </c>
      <c r="AC169" s="27" t="s">
        <v>6377</v>
      </c>
      <c r="AD169" s="27" t="s">
        <v>10509</v>
      </c>
      <c r="AE169" s="27" t="s">
        <v>18603</v>
      </c>
      <c r="AF169" s="27"/>
      <c r="AG169" s="27"/>
      <c r="AH169" s="27" t="s">
        <v>18617</v>
      </c>
      <c r="AI169" s="27" t="s">
        <v>18258</v>
      </c>
      <c r="AJ169" s="27" t="s">
        <v>13401</v>
      </c>
      <c r="AK169" s="27"/>
      <c r="AL169" s="27" t="s">
        <v>15835</v>
      </c>
      <c r="AM169" s="27">
        <v>100</v>
      </c>
      <c r="AN169" s="27" t="s">
        <v>15800</v>
      </c>
      <c r="AO169" s="27" t="s">
        <v>14510</v>
      </c>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v>0</v>
      </c>
      <c r="BQ169" s="27"/>
      <c r="BR169" s="27" t="s">
        <v>18258</v>
      </c>
      <c r="BS169" s="1193">
        <v>45202</v>
      </c>
      <c r="BT169" s="27"/>
      <c r="BU169" s="27"/>
      <c r="BV169" s="27"/>
      <c r="BW169" s="27"/>
      <c r="BX169" s="27"/>
      <c r="BY169" s="27"/>
      <c r="BZ169" s="27"/>
      <c r="CA169" s="27"/>
      <c r="CB169" s="27"/>
      <c r="CC169" s="27"/>
      <c r="CD169" s="27" t="str">
        <f>VLOOKUP(C169,'CPPM-PR'!F:F,1,0)</f>
        <v>WAI2309202</v>
      </c>
    </row>
    <row r="170" spans="1:82">
      <c r="A170" s="27">
        <v>187862</v>
      </c>
      <c r="B170" s="1192">
        <v>45210.592604166668</v>
      </c>
      <c r="C170" s="27" t="s">
        <v>14534</v>
      </c>
      <c r="D170" s="27" t="s">
        <v>14535</v>
      </c>
      <c r="E170" s="27"/>
      <c r="F170" s="27"/>
      <c r="G170" s="27" t="e">
        <v>#N/A</v>
      </c>
      <c r="H170" s="27" t="e">
        <v>#N/A</v>
      </c>
      <c r="I170" s="27" t="e">
        <v>#N/A</v>
      </c>
      <c r="J170" s="27" t="e">
        <v>#N/A</v>
      </c>
      <c r="K170" s="27"/>
      <c r="L170" s="27" t="s">
        <v>15827</v>
      </c>
      <c r="M170" s="27" t="s">
        <v>15828</v>
      </c>
      <c r="N170" s="27" t="s">
        <v>513</v>
      </c>
      <c r="O170" s="27" t="s">
        <v>2609</v>
      </c>
      <c r="P170" s="27"/>
      <c r="Q170" s="27">
        <v>2023</v>
      </c>
      <c r="R170" s="1299">
        <v>45291</v>
      </c>
      <c r="S170" s="1299">
        <v>45291</v>
      </c>
      <c r="T170" s="27"/>
      <c r="U170" s="27"/>
      <c r="V170" s="27" t="s">
        <v>15788</v>
      </c>
      <c r="W170" s="27" t="s">
        <v>18645</v>
      </c>
      <c r="X170" s="27"/>
      <c r="Y170" s="27" t="s">
        <v>18646</v>
      </c>
      <c r="Z170" s="27"/>
      <c r="AA170" s="27" t="s">
        <v>15812</v>
      </c>
      <c r="AB170" s="27" t="s">
        <v>54</v>
      </c>
      <c r="AC170" s="27" t="s">
        <v>6413</v>
      </c>
      <c r="AD170" s="27" t="s">
        <v>10509</v>
      </c>
      <c r="AE170" s="27" t="s">
        <v>18603</v>
      </c>
      <c r="AF170" s="27"/>
      <c r="AG170" s="27"/>
      <c r="AH170" s="27" t="s">
        <v>18617</v>
      </c>
      <c r="AI170" s="27" t="s">
        <v>18258</v>
      </c>
      <c r="AJ170" s="27" t="s">
        <v>13401</v>
      </c>
      <c r="AK170" s="27"/>
      <c r="AL170" s="27" t="s">
        <v>15835</v>
      </c>
      <c r="AM170" s="27">
        <v>100</v>
      </c>
      <c r="AN170" s="27" t="s">
        <v>15800</v>
      </c>
      <c r="AO170" s="27" t="s">
        <v>14510</v>
      </c>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v>0</v>
      </c>
      <c r="BQ170" s="27"/>
      <c r="BR170" s="27" t="s">
        <v>18258</v>
      </c>
      <c r="BS170" s="1193">
        <v>45203</v>
      </c>
      <c r="BT170" s="27"/>
      <c r="BU170" s="27"/>
      <c r="BV170" s="27"/>
      <c r="BW170" s="27"/>
      <c r="BX170" s="27"/>
      <c r="BY170" s="27"/>
      <c r="BZ170" s="27"/>
      <c r="CA170" s="27"/>
      <c r="CB170" s="27"/>
      <c r="CC170" s="27"/>
      <c r="CD170" s="27" t="str">
        <f>VLOOKUP(C170,'CPPM-PR'!F:F,1,0)</f>
        <v>WAI2309203</v>
      </c>
    </row>
    <row r="171" spans="1:82">
      <c r="A171" s="27">
        <v>187863</v>
      </c>
      <c r="B171" s="1192">
        <v>45210.592604166668</v>
      </c>
      <c r="C171" s="27" t="s">
        <v>14536</v>
      </c>
      <c r="D171" s="27" t="s">
        <v>14537</v>
      </c>
      <c r="E171" s="27"/>
      <c r="F171" s="27"/>
      <c r="G171" s="27" t="e">
        <v>#N/A</v>
      </c>
      <c r="H171" s="27" t="e">
        <v>#N/A</v>
      </c>
      <c r="I171" s="27" t="e">
        <v>#N/A</v>
      </c>
      <c r="J171" s="27" t="e">
        <v>#N/A</v>
      </c>
      <c r="K171" s="27"/>
      <c r="L171" s="27" t="s">
        <v>15827</v>
      </c>
      <c r="M171" s="27" t="s">
        <v>15828</v>
      </c>
      <c r="N171" s="27" t="s">
        <v>513</v>
      </c>
      <c r="O171" s="27" t="s">
        <v>2609</v>
      </c>
      <c r="P171" s="27"/>
      <c r="Q171" s="27">
        <v>2023</v>
      </c>
      <c r="R171" s="1299">
        <v>45291</v>
      </c>
      <c r="S171" s="1299">
        <v>45291</v>
      </c>
      <c r="T171" s="27"/>
      <c r="U171" s="27"/>
      <c r="V171" s="27" t="s">
        <v>15788</v>
      </c>
      <c r="W171" s="27" t="s">
        <v>18608</v>
      </c>
      <c r="X171" s="27"/>
      <c r="Y171" s="27" t="s">
        <v>18647</v>
      </c>
      <c r="Z171" s="27"/>
      <c r="AA171" s="27" t="s">
        <v>15812</v>
      </c>
      <c r="AB171" s="27" t="s">
        <v>54</v>
      </c>
      <c r="AC171" s="27" t="s">
        <v>14538</v>
      </c>
      <c r="AD171" s="27" t="s">
        <v>10509</v>
      </c>
      <c r="AE171" s="27" t="s">
        <v>18603</v>
      </c>
      <c r="AF171" s="27"/>
      <c r="AG171" s="27"/>
      <c r="AH171" s="27" t="s">
        <v>18617</v>
      </c>
      <c r="AI171" s="27" t="s">
        <v>18258</v>
      </c>
      <c r="AJ171" s="27" t="s">
        <v>13401</v>
      </c>
      <c r="AK171" s="27"/>
      <c r="AL171" s="27" t="s">
        <v>15835</v>
      </c>
      <c r="AM171" s="27">
        <v>100</v>
      </c>
      <c r="AN171" s="27" t="s">
        <v>15800</v>
      </c>
      <c r="AO171" s="27" t="s">
        <v>14510</v>
      </c>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v>0</v>
      </c>
      <c r="BQ171" s="27"/>
      <c r="BR171" s="27" t="s">
        <v>18258</v>
      </c>
      <c r="BS171" s="1193">
        <v>45203</v>
      </c>
      <c r="BT171" s="27"/>
      <c r="BU171" s="27"/>
      <c r="BV171" s="27"/>
      <c r="BW171" s="27"/>
      <c r="BX171" s="27"/>
      <c r="BY171" s="27"/>
      <c r="BZ171" s="27"/>
      <c r="CA171" s="27"/>
      <c r="CB171" s="27"/>
      <c r="CC171" s="27"/>
      <c r="CD171" s="27" t="str">
        <f>VLOOKUP(C171,'CPPM-PR'!F:F,1,0)</f>
        <v>WAI2309204</v>
      </c>
    </row>
    <row r="172" spans="1:82">
      <c r="A172" s="27">
        <v>187864</v>
      </c>
      <c r="B172" s="1192">
        <v>45210.592604166668</v>
      </c>
      <c r="C172" s="27" t="s">
        <v>13461</v>
      </c>
      <c r="D172" s="27" t="s">
        <v>13462</v>
      </c>
      <c r="E172" s="27"/>
      <c r="F172" s="27"/>
      <c r="G172" s="27" t="e">
        <v>#N/A</v>
      </c>
      <c r="H172" s="27" t="e">
        <v>#N/A</v>
      </c>
      <c r="I172" s="27" t="e">
        <v>#N/A</v>
      </c>
      <c r="J172" s="27" t="e">
        <v>#N/A</v>
      </c>
      <c r="K172" s="27"/>
      <c r="L172" s="27" t="s">
        <v>15827</v>
      </c>
      <c r="M172" s="27" t="s">
        <v>15828</v>
      </c>
      <c r="N172" s="27" t="s">
        <v>513</v>
      </c>
      <c r="O172" s="27" t="s">
        <v>14456</v>
      </c>
      <c r="P172" s="27"/>
      <c r="Q172" s="27"/>
      <c r="R172" s="1299">
        <v>45205</v>
      </c>
      <c r="S172" s="1299">
        <v>45234</v>
      </c>
      <c r="T172" s="27"/>
      <c r="U172" s="27"/>
      <c r="V172" s="27" t="s">
        <v>15788</v>
      </c>
      <c r="W172" s="27" t="s">
        <v>18648</v>
      </c>
      <c r="X172" s="27"/>
      <c r="Y172" s="27" t="s">
        <v>18649</v>
      </c>
      <c r="Z172" s="27"/>
      <c r="AA172" s="27" t="s">
        <v>15997</v>
      </c>
      <c r="AB172" s="27" t="s">
        <v>1264</v>
      </c>
      <c r="AC172" s="27" t="s">
        <v>13463</v>
      </c>
      <c r="AD172" s="27" t="s">
        <v>10509</v>
      </c>
      <c r="AE172" s="27" t="s">
        <v>18650</v>
      </c>
      <c r="AF172" s="27"/>
      <c r="AG172" s="27"/>
      <c r="AH172" s="27" t="s">
        <v>18651</v>
      </c>
      <c r="AI172" s="27" t="s">
        <v>18258</v>
      </c>
      <c r="AJ172" s="27" t="s">
        <v>13401</v>
      </c>
      <c r="AK172" s="27"/>
      <c r="AL172" s="27" t="s">
        <v>15835</v>
      </c>
      <c r="AM172" s="27">
        <v>100</v>
      </c>
      <c r="AN172" s="27" t="s">
        <v>15800</v>
      </c>
      <c r="AO172" s="27" t="s">
        <v>14510</v>
      </c>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v>0</v>
      </c>
      <c r="BQ172" s="27"/>
      <c r="BR172" s="27" t="s">
        <v>18258</v>
      </c>
      <c r="BS172" s="1193">
        <v>45203</v>
      </c>
      <c r="BT172" s="27"/>
      <c r="BU172" s="27"/>
      <c r="BV172" s="27"/>
      <c r="BW172" s="27"/>
      <c r="BX172" s="27"/>
      <c r="BY172" s="27"/>
      <c r="BZ172" s="27"/>
      <c r="CA172" s="27" t="s">
        <v>18258</v>
      </c>
      <c r="CB172" s="27"/>
      <c r="CC172" s="27"/>
      <c r="CD172" s="27" t="str">
        <f>VLOOKUP(C172,'CPPM-PR'!F:F,1,0)</f>
        <v>WAI2309205</v>
      </c>
    </row>
    <row r="173" spans="1:82">
      <c r="A173" s="27">
        <v>187865</v>
      </c>
      <c r="B173" s="1192">
        <v>45210.592604166668</v>
      </c>
      <c r="C173" s="27" t="s">
        <v>14539</v>
      </c>
      <c r="D173" s="27" t="s">
        <v>14540</v>
      </c>
      <c r="E173" s="27"/>
      <c r="F173" s="27"/>
      <c r="G173" s="27" t="e">
        <v>#N/A</v>
      </c>
      <c r="H173" s="27" t="e">
        <v>#N/A</v>
      </c>
      <c r="I173" s="27" t="e">
        <v>#N/A</v>
      </c>
      <c r="J173" s="27" t="e">
        <v>#N/A</v>
      </c>
      <c r="K173" s="27"/>
      <c r="L173" s="27" t="s">
        <v>15827</v>
      </c>
      <c r="M173" s="27" t="s">
        <v>15828</v>
      </c>
      <c r="N173" s="27" t="s">
        <v>513</v>
      </c>
      <c r="O173" s="27" t="s">
        <v>2609</v>
      </c>
      <c r="P173" s="27"/>
      <c r="Q173" s="27">
        <v>2023</v>
      </c>
      <c r="R173" s="1299">
        <v>45291</v>
      </c>
      <c r="S173" s="1299">
        <v>45291</v>
      </c>
      <c r="T173" s="27"/>
      <c r="U173" s="27"/>
      <c r="V173" s="27" t="s">
        <v>15788</v>
      </c>
      <c r="W173" s="27" t="s">
        <v>18652</v>
      </c>
      <c r="X173" s="27"/>
      <c r="Y173" s="27" t="s">
        <v>18653</v>
      </c>
      <c r="Z173" s="27"/>
      <c r="AA173" s="27" t="s">
        <v>15812</v>
      </c>
      <c r="AB173" s="27" t="s">
        <v>54</v>
      </c>
      <c r="AC173" s="27" t="s">
        <v>6413</v>
      </c>
      <c r="AD173" s="27" t="s">
        <v>10509</v>
      </c>
      <c r="AE173" s="27" t="s">
        <v>18603</v>
      </c>
      <c r="AF173" s="27"/>
      <c r="AG173" s="27"/>
      <c r="AH173" s="27" t="s">
        <v>18617</v>
      </c>
      <c r="AI173" s="27" t="s">
        <v>18258</v>
      </c>
      <c r="AJ173" s="27" t="s">
        <v>13401</v>
      </c>
      <c r="AK173" s="27"/>
      <c r="AL173" s="27" t="s">
        <v>15835</v>
      </c>
      <c r="AM173" s="27">
        <v>100</v>
      </c>
      <c r="AN173" s="27" t="s">
        <v>15800</v>
      </c>
      <c r="AO173" s="27" t="s">
        <v>14510</v>
      </c>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v>0</v>
      </c>
      <c r="BQ173" s="27"/>
      <c r="BR173" s="27" t="s">
        <v>18258</v>
      </c>
      <c r="BS173" s="1193">
        <v>45203</v>
      </c>
      <c r="BT173" s="27"/>
      <c r="BU173" s="27"/>
      <c r="BV173" s="27"/>
      <c r="BW173" s="27"/>
      <c r="BX173" s="27"/>
      <c r="BY173" s="27"/>
      <c r="BZ173" s="27"/>
      <c r="CA173" s="27"/>
      <c r="CB173" s="27"/>
      <c r="CC173" s="27"/>
      <c r="CD173" s="27" t="str">
        <f>VLOOKUP(C173,'CPPM-PR'!F:F,1,0)</f>
        <v>WAI2309206</v>
      </c>
    </row>
    <row r="174" spans="1:82">
      <c r="A174" s="27">
        <v>187866</v>
      </c>
      <c r="B174" s="1192">
        <v>45210.592604166668</v>
      </c>
      <c r="C174" s="27" t="s">
        <v>13459</v>
      </c>
      <c r="D174" s="27" t="s">
        <v>13460</v>
      </c>
      <c r="E174" s="27"/>
      <c r="F174" s="27"/>
      <c r="G174" s="27" t="e">
        <v>#N/A</v>
      </c>
      <c r="H174" s="27" t="e">
        <v>#N/A</v>
      </c>
      <c r="I174" s="27" t="e">
        <v>#N/A</v>
      </c>
      <c r="J174" s="27" t="e">
        <v>#N/A</v>
      </c>
      <c r="K174" s="27"/>
      <c r="L174" s="27" t="s">
        <v>15827</v>
      </c>
      <c r="M174" s="27" t="s">
        <v>15828</v>
      </c>
      <c r="N174" s="27" t="s">
        <v>513</v>
      </c>
      <c r="O174" s="27" t="s">
        <v>2634</v>
      </c>
      <c r="P174" s="27"/>
      <c r="Q174" s="27"/>
      <c r="R174" s="1299">
        <v>45382</v>
      </c>
      <c r="S174" s="1299">
        <v>45382</v>
      </c>
      <c r="T174" s="27"/>
      <c r="U174" s="27"/>
      <c r="V174" s="27" t="s">
        <v>15788</v>
      </c>
      <c r="W174" s="27" t="s">
        <v>18605</v>
      </c>
      <c r="X174" s="27"/>
      <c r="Y174" s="27" t="s">
        <v>18654</v>
      </c>
      <c r="Z174" s="27"/>
      <c r="AA174" s="27" t="s">
        <v>15831</v>
      </c>
      <c r="AB174" s="27" t="s">
        <v>49</v>
      </c>
      <c r="AC174" s="27" t="s">
        <v>6582</v>
      </c>
      <c r="AD174" s="27" t="s">
        <v>10509</v>
      </c>
      <c r="AE174" s="27" t="s">
        <v>18655</v>
      </c>
      <c r="AF174" s="27"/>
      <c r="AG174" s="27"/>
      <c r="AH174" s="27" t="s">
        <v>18656</v>
      </c>
      <c r="AI174" s="27" t="s">
        <v>18258</v>
      </c>
      <c r="AJ174" s="27" t="s">
        <v>13401</v>
      </c>
      <c r="AK174" s="27"/>
      <c r="AL174" s="27" t="s">
        <v>15835</v>
      </c>
      <c r="AM174" s="27">
        <v>100</v>
      </c>
      <c r="AN174" s="27" t="s">
        <v>15800</v>
      </c>
      <c r="AO174" s="27" t="s">
        <v>14510</v>
      </c>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v>0</v>
      </c>
      <c r="BQ174" s="27"/>
      <c r="BR174" s="27" t="s">
        <v>18258</v>
      </c>
      <c r="BS174" s="1193">
        <v>45203</v>
      </c>
      <c r="BT174" s="27"/>
      <c r="BU174" s="27"/>
      <c r="BV174" s="27"/>
      <c r="BW174" s="27"/>
      <c r="BX174" s="27"/>
      <c r="BY174" s="27"/>
      <c r="BZ174" s="27"/>
      <c r="CA174" s="27"/>
      <c r="CB174" s="27"/>
      <c r="CC174" s="27"/>
      <c r="CD174" s="27" t="str">
        <f>VLOOKUP(C174,'CPPM-PR'!F:F,1,0)</f>
        <v>WAI2309207</v>
      </c>
    </row>
    <row r="175" spans="1:82">
      <c r="A175" s="27">
        <v>187867</v>
      </c>
      <c r="B175" s="1192">
        <v>45210.592604166668</v>
      </c>
      <c r="C175" s="27" t="s">
        <v>13456</v>
      </c>
      <c r="D175" s="27" t="s">
        <v>18657</v>
      </c>
      <c r="E175" s="27"/>
      <c r="F175" s="27"/>
      <c r="G175" s="27" t="e">
        <v>#N/A</v>
      </c>
      <c r="H175" s="27" t="e">
        <v>#N/A</v>
      </c>
      <c r="I175" s="27" t="e">
        <v>#N/A</v>
      </c>
      <c r="J175" s="27" t="e">
        <v>#N/A</v>
      </c>
      <c r="K175" s="27"/>
      <c r="L175" s="27" t="s">
        <v>15827</v>
      </c>
      <c r="M175" s="27" t="s">
        <v>15828</v>
      </c>
      <c r="N175" s="27" t="s">
        <v>513</v>
      </c>
      <c r="O175" s="27" t="s">
        <v>2634</v>
      </c>
      <c r="P175" s="27"/>
      <c r="Q175" s="27"/>
      <c r="R175" s="1299">
        <v>45382</v>
      </c>
      <c r="S175" s="1299">
        <v>45382</v>
      </c>
      <c r="T175" s="27"/>
      <c r="U175" s="27"/>
      <c r="V175" s="27" t="s">
        <v>15788</v>
      </c>
      <c r="W175" s="27" t="s">
        <v>18658</v>
      </c>
      <c r="X175" s="27"/>
      <c r="Y175" s="27" t="s">
        <v>18659</v>
      </c>
      <c r="Z175" s="27"/>
      <c r="AA175" s="27" t="s">
        <v>15831</v>
      </c>
      <c r="AB175" s="27" t="s">
        <v>48</v>
      </c>
      <c r="AC175" s="27" t="s">
        <v>57</v>
      </c>
      <c r="AD175" s="27" t="s">
        <v>10509</v>
      </c>
      <c r="AE175" s="27" t="s">
        <v>18655</v>
      </c>
      <c r="AF175" s="27"/>
      <c r="AG175" s="27"/>
      <c r="AH175" s="27" t="s">
        <v>18656</v>
      </c>
      <c r="AI175" s="27" t="s">
        <v>18258</v>
      </c>
      <c r="AJ175" s="27" t="s">
        <v>13401</v>
      </c>
      <c r="AK175" s="27"/>
      <c r="AL175" s="27" t="s">
        <v>15835</v>
      </c>
      <c r="AM175" s="27">
        <v>100</v>
      </c>
      <c r="AN175" s="27" t="s">
        <v>15800</v>
      </c>
      <c r="AO175" s="27" t="s">
        <v>14510</v>
      </c>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v>0</v>
      </c>
      <c r="BQ175" s="27"/>
      <c r="BR175" s="27" t="s">
        <v>18258</v>
      </c>
      <c r="BS175" s="1193">
        <v>45203</v>
      </c>
      <c r="BT175" s="27"/>
      <c r="BU175" s="27"/>
      <c r="BV175" s="27"/>
      <c r="BW175" s="27"/>
      <c r="BX175" s="27"/>
      <c r="BY175" s="27"/>
      <c r="BZ175" s="27"/>
      <c r="CA175" s="27"/>
      <c r="CB175" s="27"/>
      <c r="CC175" s="27"/>
      <c r="CD175" s="27" t="str">
        <f>VLOOKUP(C175,'CPPM-PR'!F:F,1,0)</f>
        <v>WAI2309208</v>
      </c>
    </row>
    <row r="176" spans="1:82">
      <c r="A176" s="27">
        <v>187868</v>
      </c>
      <c r="B176" s="1192">
        <v>45210.592604166668</v>
      </c>
      <c r="C176" s="27" t="s">
        <v>13454</v>
      </c>
      <c r="D176" s="27" t="s">
        <v>13455</v>
      </c>
      <c r="E176" s="27"/>
      <c r="F176" s="27"/>
      <c r="G176" s="27" t="e">
        <v>#N/A</v>
      </c>
      <c r="H176" s="27" t="e">
        <v>#N/A</v>
      </c>
      <c r="I176" s="27" t="e">
        <v>#N/A</v>
      </c>
      <c r="J176" s="27" t="e">
        <v>#N/A</v>
      </c>
      <c r="K176" s="27"/>
      <c r="L176" s="27" t="s">
        <v>15827</v>
      </c>
      <c r="M176" s="27" t="s">
        <v>15828</v>
      </c>
      <c r="N176" s="27" t="s">
        <v>513</v>
      </c>
      <c r="O176" s="27" t="s">
        <v>2634</v>
      </c>
      <c r="P176" s="27"/>
      <c r="Q176" s="27"/>
      <c r="R176" s="1299">
        <v>45212</v>
      </c>
      <c r="S176" s="1299">
        <v>45268</v>
      </c>
      <c r="T176" s="27"/>
      <c r="U176" s="27"/>
      <c r="V176" s="27" t="s">
        <v>15788</v>
      </c>
      <c r="W176" s="27" t="s">
        <v>18660</v>
      </c>
      <c r="X176" s="27"/>
      <c r="Y176" s="27" t="s">
        <v>18661</v>
      </c>
      <c r="Z176" s="27"/>
      <c r="AA176" s="27" t="s">
        <v>15997</v>
      </c>
      <c r="AB176" s="27" t="s">
        <v>50</v>
      </c>
      <c r="AC176" s="27" t="s">
        <v>13412</v>
      </c>
      <c r="AD176" s="27" t="s">
        <v>10509</v>
      </c>
      <c r="AE176" s="27" t="s">
        <v>18599</v>
      </c>
      <c r="AF176" s="27"/>
      <c r="AG176" s="27"/>
      <c r="AH176" s="27" t="s">
        <v>18607</v>
      </c>
      <c r="AI176" s="27" t="s">
        <v>18258</v>
      </c>
      <c r="AJ176" s="27" t="s">
        <v>13401</v>
      </c>
      <c r="AK176" s="27"/>
      <c r="AL176" s="27" t="s">
        <v>15835</v>
      </c>
      <c r="AM176" s="27">
        <v>100</v>
      </c>
      <c r="AN176" s="27" t="s">
        <v>15800</v>
      </c>
      <c r="AO176" s="27" t="s">
        <v>14510</v>
      </c>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v>0</v>
      </c>
      <c r="BQ176" s="27"/>
      <c r="BR176" s="27" t="s">
        <v>18258</v>
      </c>
      <c r="BS176" s="1193">
        <v>45203</v>
      </c>
      <c r="BT176" s="27"/>
      <c r="BU176" s="27"/>
      <c r="BV176" s="27"/>
      <c r="BW176" s="27"/>
      <c r="BX176" s="27"/>
      <c r="BY176" s="27"/>
      <c r="BZ176" s="27"/>
      <c r="CA176" s="27"/>
      <c r="CB176" s="27"/>
      <c r="CC176" s="27"/>
      <c r="CD176" s="27" t="str">
        <f>VLOOKUP(C176,'CPPM-PR'!F:F,1,0)</f>
        <v>WAI2309209</v>
      </c>
    </row>
    <row r="177" spans="1:82">
      <c r="A177" s="27">
        <v>187869</v>
      </c>
      <c r="B177" s="1192">
        <v>45210.592604166668</v>
      </c>
      <c r="C177" s="27" t="s">
        <v>13517</v>
      </c>
      <c r="D177" s="27" t="s">
        <v>13518</v>
      </c>
      <c r="E177" s="27"/>
      <c r="F177" s="27"/>
      <c r="G177" s="27" t="e">
        <v>#N/A</v>
      </c>
      <c r="H177" s="27" t="e">
        <v>#N/A</v>
      </c>
      <c r="I177" s="27" t="e">
        <v>#N/A</v>
      </c>
      <c r="J177" s="27" t="e">
        <v>#N/A</v>
      </c>
      <c r="K177" s="27"/>
      <c r="L177" s="27" t="s">
        <v>15827</v>
      </c>
      <c r="M177" s="27" t="s">
        <v>15828</v>
      </c>
      <c r="N177" s="27" t="s">
        <v>513</v>
      </c>
      <c r="O177" s="27" t="s">
        <v>2634</v>
      </c>
      <c r="P177" s="27"/>
      <c r="Q177" s="27"/>
      <c r="R177" s="1299">
        <v>45211</v>
      </c>
      <c r="S177" s="1299">
        <v>45265</v>
      </c>
      <c r="T177" s="27"/>
      <c r="U177" s="27"/>
      <c r="V177" s="27" t="s">
        <v>15788</v>
      </c>
      <c r="W177" s="27" t="s">
        <v>18605</v>
      </c>
      <c r="X177" s="27"/>
      <c r="Y177" s="27" t="s">
        <v>18662</v>
      </c>
      <c r="Z177" s="27"/>
      <c r="AA177" s="27" t="s">
        <v>15997</v>
      </c>
      <c r="AB177" s="27" t="s">
        <v>1264</v>
      </c>
      <c r="AC177" s="27" t="s">
        <v>8193</v>
      </c>
      <c r="AD177" s="27" t="s">
        <v>10509</v>
      </c>
      <c r="AE177" s="27" t="s">
        <v>18650</v>
      </c>
      <c r="AF177" s="27"/>
      <c r="AG177" s="27"/>
      <c r="AH177" s="27" t="s">
        <v>18651</v>
      </c>
      <c r="AI177" s="27" t="s">
        <v>18258</v>
      </c>
      <c r="AJ177" s="27" t="s">
        <v>13401</v>
      </c>
      <c r="AK177" s="27"/>
      <c r="AL177" s="27" t="s">
        <v>15835</v>
      </c>
      <c r="AM177" s="27">
        <v>100</v>
      </c>
      <c r="AN177" s="27" t="s">
        <v>15800</v>
      </c>
      <c r="AO177" s="27" t="s">
        <v>14510</v>
      </c>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v>0</v>
      </c>
      <c r="BQ177" s="27"/>
      <c r="BR177" s="27" t="s">
        <v>18258</v>
      </c>
      <c r="BS177" s="1193">
        <v>45204</v>
      </c>
      <c r="BT177" s="27"/>
      <c r="BU177" s="27"/>
      <c r="BV177" s="27"/>
      <c r="BW177" s="27"/>
      <c r="BX177" s="27"/>
      <c r="BY177" s="27"/>
      <c r="BZ177" s="27"/>
      <c r="CA177" s="27"/>
      <c r="CB177" s="27"/>
      <c r="CC177" s="27"/>
      <c r="CD177" s="27" t="str">
        <f>VLOOKUP(C177,'CPPM-PR'!F:F,1,0)</f>
        <v>WAI2309210</v>
      </c>
    </row>
    <row r="178" spans="1:82">
      <c r="A178" s="27">
        <v>187870</v>
      </c>
      <c r="B178" s="1192">
        <v>45210.592604166668</v>
      </c>
      <c r="C178" s="27" t="s">
        <v>13515</v>
      </c>
      <c r="D178" s="27" t="s">
        <v>13516</v>
      </c>
      <c r="E178" s="27"/>
      <c r="F178" s="27"/>
      <c r="G178" s="27" t="e">
        <v>#N/A</v>
      </c>
      <c r="H178" s="27" t="e">
        <v>#N/A</v>
      </c>
      <c r="I178" s="27" t="e">
        <v>#N/A</v>
      </c>
      <c r="J178" s="27" t="e">
        <v>#N/A</v>
      </c>
      <c r="K178" s="27"/>
      <c r="L178" s="27" t="s">
        <v>15827</v>
      </c>
      <c r="M178" s="27" t="s">
        <v>15828</v>
      </c>
      <c r="N178" s="27" t="s">
        <v>513</v>
      </c>
      <c r="O178" s="27" t="s">
        <v>2634</v>
      </c>
      <c r="P178" s="27"/>
      <c r="Q178" s="27"/>
      <c r="R178" s="1299">
        <v>45213</v>
      </c>
      <c r="S178" s="1299">
        <v>45265</v>
      </c>
      <c r="T178" s="27"/>
      <c r="U178" s="27"/>
      <c r="V178" s="27" t="s">
        <v>15788</v>
      </c>
      <c r="W178" s="27" t="s">
        <v>18608</v>
      </c>
      <c r="X178" s="27"/>
      <c r="Y178" s="27" t="s">
        <v>18663</v>
      </c>
      <c r="Z178" s="27"/>
      <c r="AA178" s="27" t="s">
        <v>15997</v>
      </c>
      <c r="AB178" s="27" t="s">
        <v>50</v>
      </c>
      <c r="AC178" s="27" t="s">
        <v>11689</v>
      </c>
      <c r="AD178" s="27" t="s">
        <v>10509</v>
      </c>
      <c r="AE178" s="27" t="s">
        <v>18599</v>
      </c>
      <c r="AF178" s="27"/>
      <c r="AG178" s="27"/>
      <c r="AH178" s="27" t="s">
        <v>18600</v>
      </c>
      <c r="AI178" s="27" t="s">
        <v>18258</v>
      </c>
      <c r="AJ178" s="27" t="s">
        <v>13401</v>
      </c>
      <c r="AK178" s="27"/>
      <c r="AL178" s="27" t="s">
        <v>15835</v>
      </c>
      <c r="AM178" s="27">
        <v>100</v>
      </c>
      <c r="AN178" s="27" t="s">
        <v>15800</v>
      </c>
      <c r="AO178" s="27" t="s">
        <v>14510</v>
      </c>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v>0</v>
      </c>
      <c r="BQ178" s="27"/>
      <c r="BR178" s="27" t="s">
        <v>18258</v>
      </c>
      <c r="BS178" s="1193">
        <v>45204</v>
      </c>
      <c r="BT178" s="27"/>
      <c r="BU178" s="27"/>
      <c r="BV178" s="27"/>
      <c r="BW178" s="27"/>
      <c r="BX178" s="27"/>
      <c r="BY178" s="27"/>
      <c r="BZ178" s="27"/>
      <c r="CA178" s="27"/>
      <c r="CB178" s="27"/>
      <c r="CC178" s="27"/>
      <c r="CD178" s="27" t="str">
        <f>VLOOKUP(C178,'CPPM-PR'!F:F,1,0)</f>
        <v>WAI2309211</v>
      </c>
    </row>
    <row r="179" spans="1:82">
      <c r="A179" s="27">
        <v>187871</v>
      </c>
      <c r="B179" s="1192">
        <v>45210.592604166668</v>
      </c>
      <c r="C179" s="27" t="s">
        <v>14541</v>
      </c>
      <c r="D179" s="27" t="s">
        <v>14528</v>
      </c>
      <c r="E179" s="27"/>
      <c r="F179" s="27"/>
      <c r="G179" s="27" t="e">
        <v>#N/A</v>
      </c>
      <c r="H179" s="27" t="e">
        <v>#N/A</v>
      </c>
      <c r="I179" s="27" t="e">
        <v>#N/A</v>
      </c>
      <c r="J179" s="27" t="e">
        <v>#N/A</v>
      </c>
      <c r="K179" s="27"/>
      <c r="L179" s="27" t="s">
        <v>15827</v>
      </c>
      <c r="M179" s="27" t="s">
        <v>15828</v>
      </c>
      <c r="N179" s="27" t="s">
        <v>513</v>
      </c>
      <c r="O179" s="27" t="s">
        <v>2609</v>
      </c>
      <c r="P179" s="27"/>
      <c r="Q179" s="27">
        <v>2023</v>
      </c>
      <c r="R179" s="1299">
        <v>45291</v>
      </c>
      <c r="S179" s="1299">
        <v>45291</v>
      </c>
      <c r="T179" s="27"/>
      <c r="U179" s="27"/>
      <c r="V179" s="27" t="s">
        <v>15788</v>
      </c>
      <c r="W179" s="27" t="s">
        <v>18608</v>
      </c>
      <c r="X179" s="27"/>
      <c r="Y179" s="27" t="s">
        <v>18664</v>
      </c>
      <c r="Z179" s="27"/>
      <c r="AA179" s="27" t="s">
        <v>15812</v>
      </c>
      <c r="AB179" s="27" t="s">
        <v>54</v>
      </c>
      <c r="AC179" s="27" t="s">
        <v>10084</v>
      </c>
      <c r="AD179" s="27" t="s">
        <v>10509</v>
      </c>
      <c r="AE179" s="27" t="s">
        <v>18603</v>
      </c>
      <c r="AF179" s="27"/>
      <c r="AG179" s="27"/>
      <c r="AH179" s="27" t="s">
        <v>18617</v>
      </c>
      <c r="AI179" s="27" t="s">
        <v>18258</v>
      </c>
      <c r="AJ179" s="27" t="s">
        <v>13401</v>
      </c>
      <c r="AK179" s="27"/>
      <c r="AL179" s="27" t="s">
        <v>15835</v>
      </c>
      <c r="AM179" s="27">
        <v>100</v>
      </c>
      <c r="AN179" s="27" t="s">
        <v>15800</v>
      </c>
      <c r="AO179" s="27" t="s">
        <v>14510</v>
      </c>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v>0</v>
      </c>
      <c r="BQ179" s="27"/>
      <c r="BR179" s="27" t="s">
        <v>18258</v>
      </c>
      <c r="BS179" s="1193">
        <v>45204</v>
      </c>
      <c r="BT179" s="27"/>
      <c r="BU179" s="27"/>
      <c r="BV179" s="27"/>
      <c r="BW179" s="27"/>
      <c r="BX179" s="27"/>
      <c r="BY179" s="27"/>
      <c r="BZ179" s="27"/>
      <c r="CA179" s="27"/>
      <c r="CB179" s="27"/>
      <c r="CC179" s="27"/>
      <c r="CD179" s="27" t="str">
        <f>VLOOKUP(C179,'CPPM-PR'!F:F,1,0)</f>
        <v>WAI2309212</v>
      </c>
    </row>
    <row r="180" spans="1:82">
      <c r="A180" s="27">
        <v>187872</v>
      </c>
      <c r="B180" s="1192">
        <v>45210.592604166668</v>
      </c>
      <c r="C180" s="27" t="s">
        <v>14542</v>
      </c>
      <c r="D180" s="27" t="s">
        <v>14528</v>
      </c>
      <c r="E180" s="27"/>
      <c r="F180" s="27"/>
      <c r="G180" s="27" t="e">
        <v>#N/A</v>
      </c>
      <c r="H180" s="27" t="e">
        <v>#N/A</v>
      </c>
      <c r="I180" s="27" t="e">
        <v>#N/A</v>
      </c>
      <c r="J180" s="27" t="e">
        <v>#N/A</v>
      </c>
      <c r="K180" s="27"/>
      <c r="L180" s="27" t="s">
        <v>15827</v>
      </c>
      <c r="M180" s="27" t="s">
        <v>15828</v>
      </c>
      <c r="N180" s="27" t="s">
        <v>513</v>
      </c>
      <c r="O180" s="27" t="s">
        <v>2609</v>
      </c>
      <c r="P180" s="27"/>
      <c r="Q180" s="27">
        <v>2023</v>
      </c>
      <c r="R180" s="1299">
        <v>45291</v>
      </c>
      <c r="S180" s="1299">
        <v>45291</v>
      </c>
      <c r="T180" s="27"/>
      <c r="U180" s="27"/>
      <c r="V180" s="27" t="s">
        <v>15788</v>
      </c>
      <c r="W180" s="27" t="s">
        <v>18605</v>
      </c>
      <c r="X180" s="27"/>
      <c r="Y180" s="27" t="s">
        <v>18665</v>
      </c>
      <c r="Z180" s="27"/>
      <c r="AA180" s="27" t="s">
        <v>15812</v>
      </c>
      <c r="AB180" s="27" t="s">
        <v>54</v>
      </c>
      <c r="AC180" s="27" t="s">
        <v>10084</v>
      </c>
      <c r="AD180" s="27" t="s">
        <v>10509</v>
      </c>
      <c r="AE180" s="27" t="s">
        <v>18603</v>
      </c>
      <c r="AF180" s="27"/>
      <c r="AG180" s="27"/>
      <c r="AH180" s="27" t="s">
        <v>18617</v>
      </c>
      <c r="AI180" s="27" t="s">
        <v>18258</v>
      </c>
      <c r="AJ180" s="27" t="s">
        <v>13401</v>
      </c>
      <c r="AK180" s="27"/>
      <c r="AL180" s="27" t="s">
        <v>15835</v>
      </c>
      <c r="AM180" s="27">
        <v>100</v>
      </c>
      <c r="AN180" s="27" t="s">
        <v>15800</v>
      </c>
      <c r="AO180" s="27" t="s">
        <v>14510</v>
      </c>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v>0</v>
      </c>
      <c r="BQ180" s="27"/>
      <c r="BR180" s="27" t="s">
        <v>18258</v>
      </c>
      <c r="BS180" s="1193">
        <v>45204</v>
      </c>
      <c r="BT180" s="27"/>
      <c r="BU180" s="27"/>
      <c r="BV180" s="27"/>
      <c r="BW180" s="27"/>
      <c r="BX180" s="27"/>
      <c r="BY180" s="27"/>
      <c r="BZ180" s="27"/>
      <c r="CA180" s="27"/>
      <c r="CB180" s="27"/>
      <c r="CC180" s="27"/>
      <c r="CD180" s="27" t="str">
        <f>VLOOKUP(C180,'CPPM-PR'!F:F,1,0)</f>
        <v>WAI2309213</v>
      </c>
    </row>
    <row r="181" spans="1:82">
      <c r="A181" s="27">
        <v>187873</v>
      </c>
      <c r="B181" s="1192">
        <v>45210.592604166668</v>
      </c>
      <c r="C181" s="27" t="s">
        <v>14543</v>
      </c>
      <c r="D181" s="27" t="s">
        <v>14532</v>
      </c>
      <c r="E181" s="27"/>
      <c r="F181" s="27"/>
      <c r="G181" s="27" t="e">
        <v>#N/A</v>
      </c>
      <c r="H181" s="27" t="e">
        <v>#N/A</v>
      </c>
      <c r="I181" s="27" t="e">
        <v>#N/A</v>
      </c>
      <c r="J181" s="27" t="e">
        <v>#N/A</v>
      </c>
      <c r="K181" s="27"/>
      <c r="L181" s="27" t="s">
        <v>15827</v>
      </c>
      <c r="M181" s="27" t="s">
        <v>15828</v>
      </c>
      <c r="N181" s="27" t="s">
        <v>513</v>
      </c>
      <c r="O181" s="27" t="s">
        <v>2609</v>
      </c>
      <c r="P181" s="27"/>
      <c r="Q181" s="27">
        <v>2023</v>
      </c>
      <c r="R181" s="1299">
        <v>45291</v>
      </c>
      <c r="S181" s="1299">
        <v>45291</v>
      </c>
      <c r="T181" s="27"/>
      <c r="U181" s="27"/>
      <c r="V181" s="27" t="s">
        <v>15788</v>
      </c>
      <c r="W181" s="27" t="s">
        <v>18605</v>
      </c>
      <c r="X181" s="27"/>
      <c r="Y181" s="27" t="s">
        <v>18666</v>
      </c>
      <c r="Z181" s="27"/>
      <c r="AA181" s="27" t="s">
        <v>15812</v>
      </c>
      <c r="AB181" s="27" t="s">
        <v>54</v>
      </c>
      <c r="AC181" s="27" t="s">
        <v>6377</v>
      </c>
      <c r="AD181" s="27" t="s">
        <v>10509</v>
      </c>
      <c r="AE181" s="27" t="s">
        <v>18603</v>
      </c>
      <c r="AF181" s="27"/>
      <c r="AG181" s="27"/>
      <c r="AH181" s="27" t="s">
        <v>18617</v>
      </c>
      <c r="AI181" s="27" t="s">
        <v>18258</v>
      </c>
      <c r="AJ181" s="27" t="s">
        <v>13401</v>
      </c>
      <c r="AK181" s="27"/>
      <c r="AL181" s="27" t="s">
        <v>15835</v>
      </c>
      <c r="AM181" s="27">
        <v>100</v>
      </c>
      <c r="AN181" s="27" t="s">
        <v>15800</v>
      </c>
      <c r="AO181" s="27" t="s">
        <v>14510</v>
      </c>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v>0</v>
      </c>
      <c r="BQ181" s="27"/>
      <c r="BR181" s="27" t="s">
        <v>18258</v>
      </c>
      <c r="BS181" s="1193">
        <v>45204</v>
      </c>
      <c r="BT181" s="27"/>
      <c r="BU181" s="27"/>
      <c r="BV181" s="27"/>
      <c r="BW181" s="27"/>
      <c r="BX181" s="27"/>
      <c r="BY181" s="27"/>
      <c r="BZ181" s="27"/>
      <c r="CA181" s="27"/>
      <c r="CB181" s="27"/>
      <c r="CC181" s="27"/>
      <c r="CD181" s="27" t="str">
        <f>VLOOKUP(C181,'CPPM-PR'!F:F,1,0)</f>
        <v>WAI2309214</v>
      </c>
    </row>
    <row r="182" spans="1:82">
      <c r="A182" s="27">
        <v>187874</v>
      </c>
      <c r="B182" s="1192">
        <v>45210.592604166668</v>
      </c>
      <c r="C182" s="27" t="s">
        <v>13512</v>
      </c>
      <c r="D182" s="27" t="s">
        <v>13513</v>
      </c>
      <c r="E182" s="27"/>
      <c r="F182" s="27"/>
      <c r="G182" s="27" t="e">
        <v>#N/A</v>
      </c>
      <c r="H182" s="27" t="e">
        <v>#N/A</v>
      </c>
      <c r="I182" s="27" t="e">
        <v>#N/A</v>
      </c>
      <c r="J182" s="27" t="e">
        <v>#N/A</v>
      </c>
      <c r="K182" s="27"/>
      <c r="L182" s="27" t="s">
        <v>15827</v>
      </c>
      <c r="M182" s="27" t="s">
        <v>15828</v>
      </c>
      <c r="N182" s="27" t="s">
        <v>513</v>
      </c>
      <c r="O182" s="27" t="s">
        <v>2634</v>
      </c>
      <c r="P182" s="27"/>
      <c r="Q182" s="27"/>
      <c r="R182" s="1299">
        <v>45198</v>
      </c>
      <c r="S182" s="1299">
        <v>45280</v>
      </c>
      <c r="T182" s="27"/>
      <c r="U182" s="27"/>
      <c r="V182" s="27" t="s">
        <v>15788</v>
      </c>
      <c r="W182" s="27" t="s">
        <v>18597</v>
      </c>
      <c r="X182" s="27"/>
      <c r="Y182" s="27" t="s">
        <v>18667</v>
      </c>
      <c r="Z182" s="27"/>
      <c r="AA182" s="27" t="s">
        <v>15862</v>
      </c>
      <c r="AB182" s="27" t="s">
        <v>1252</v>
      </c>
      <c r="AC182" s="27" t="s">
        <v>9594</v>
      </c>
      <c r="AD182" s="27" t="s">
        <v>10509</v>
      </c>
      <c r="AE182" s="27" t="s">
        <v>18625</v>
      </c>
      <c r="AF182" s="27"/>
      <c r="AG182" s="27"/>
      <c r="AH182" s="27" t="s">
        <v>18636</v>
      </c>
      <c r="AI182" s="27" t="s">
        <v>18258</v>
      </c>
      <c r="AJ182" s="27" t="s">
        <v>13401</v>
      </c>
      <c r="AK182" s="27"/>
      <c r="AL182" s="27" t="s">
        <v>15835</v>
      </c>
      <c r="AM182" s="27">
        <v>100</v>
      </c>
      <c r="AN182" s="27" t="s">
        <v>15800</v>
      </c>
      <c r="AO182" s="27" t="s">
        <v>14510</v>
      </c>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v>0</v>
      </c>
      <c r="BQ182" s="27"/>
      <c r="BR182" s="27" t="s">
        <v>18258</v>
      </c>
      <c r="BS182" s="1193">
        <v>45204</v>
      </c>
      <c r="BT182" s="27"/>
      <c r="BU182" s="27"/>
      <c r="BV182" s="27"/>
      <c r="BW182" s="27"/>
      <c r="BX182" s="27"/>
      <c r="BY182" s="27"/>
      <c r="BZ182" s="27"/>
      <c r="CA182" s="27"/>
      <c r="CB182" s="27"/>
      <c r="CC182" s="27"/>
      <c r="CD182" s="27" t="str">
        <f>VLOOKUP(C182,'CPPM-PR'!F:F,1,0)</f>
        <v>WAI2309215</v>
      </c>
    </row>
    <row r="183" spans="1:82">
      <c r="A183" s="27">
        <v>187875</v>
      </c>
      <c r="B183" s="1192">
        <v>45210.592604166668</v>
      </c>
      <c r="C183" s="27" t="s">
        <v>14544</v>
      </c>
      <c r="D183" s="27" t="s">
        <v>14530</v>
      </c>
      <c r="E183" s="27"/>
      <c r="F183" s="27"/>
      <c r="G183" s="27" t="e">
        <v>#N/A</v>
      </c>
      <c r="H183" s="27" t="e">
        <v>#N/A</v>
      </c>
      <c r="I183" s="27" t="e">
        <v>#N/A</v>
      </c>
      <c r="J183" s="27" t="e">
        <v>#N/A</v>
      </c>
      <c r="K183" s="27"/>
      <c r="L183" s="27" t="s">
        <v>15827</v>
      </c>
      <c r="M183" s="27" t="s">
        <v>15828</v>
      </c>
      <c r="N183" s="27" t="s">
        <v>513</v>
      </c>
      <c r="O183" s="27" t="s">
        <v>2609</v>
      </c>
      <c r="P183" s="27"/>
      <c r="Q183" s="27">
        <v>2023</v>
      </c>
      <c r="R183" s="1299">
        <v>45291</v>
      </c>
      <c r="S183" s="1299">
        <v>45291</v>
      </c>
      <c r="T183" s="27"/>
      <c r="U183" s="27"/>
      <c r="V183" s="27" t="s">
        <v>15788</v>
      </c>
      <c r="W183" s="27" t="s">
        <v>18605</v>
      </c>
      <c r="X183" s="27"/>
      <c r="Y183" s="27" t="s">
        <v>18668</v>
      </c>
      <c r="Z183" s="27"/>
      <c r="AA183" s="27" t="s">
        <v>15812</v>
      </c>
      <c r="AB183" s="27" t="s">
        <v>54</v>
      </c>
      <c r="AC183" s="27" t="s">
        <v>6413</v>
      </c>
      <c r="AD183" s="27" t="s">
        <v>10509</v>
      </c>
      <c r="AE183" s="27" t="s">
        <v>18603</v>
      </c>
      <c r="AF183" s="27"/>
      <c r="AG183" s="27"/>
      <c r="AH183" s="27" t="s">
        <v>18617</v>
      </c>
      <c r="AI183" s="27" t="s">
        <v>18258</v>
      </c>
      <c r="AJ183" s="27" t="s">
        <v>13401</v>
      </c>
      <c r="AK183" s="27"/>
      <c r="AL183" s="27" t="s">
        <v>15835</v>
      </c>
      <c r="AM183" s="27">
        <v>100</v>
      </c>
      <c r="AN183" s="27" t="s">
        <v>15800</v>
      </c>
      <c r="AO183" s="27" t="s">
        <v>14510</v>
      </c>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v>0</v>
      </c>
      <c r="BQ183" s="27"/>
      <c r="BR183" s="27" t="s">
        <v>18258</v>
      </c>
      <c r="BS183" s="1193">
        <v>45204</v>
      </c>
      <c r="BT183" s="27"/>
      <c r="BU183" s="27"/>
      <c r="BV183" s="27"/>
      <c r="BW183" s="27"/>
      <c r="BX183" s="27"/>
      <c r="BY183" s="27"/>
      <c r="BZ183" s="27"/>
      <c r="CA183" s="27"/>
      <c r="CB183" s="27"/>
      <c r="CC183" s="27"/>
      <c r="CD183" s="27" t="str">
        <f>VLOOKUP(C183,'CPPM-PR'!F:F,1,0)</f>
        <v>WAI2309216</v>
      </c>
    </row>
    <row r="184" spans="1:82">
      <c r="A184" s="27">
        <v>187876</v>
      </c>
      <c r="B184" s="1192">
        <v>45210.592604166668</v>
      </c>
      <c r="C184" s="27" t="s">
        <v>13510</v>
      </c>
      <c r="D184" s="27" t="s">
        <v>13511</v>
      </c>
      <c r="E184" s="27"/>
      <c r="F184" s="27"/>
      <c r="G184" s="27" t="e">
        <v>#N/A</v>
      </c>
      <c r="H184" s="27" t="e">
        <v>#N/A</v>
      </c>
      <c r="I184" s="27" t="e">
        <v>#N/A</v>
      </c>
      <c r="J184" s="27" t="e">
        <v>#N/A</v>
      </c>
      <c r="K184" s="27"/>
      <c r="L184" s="27" t="s">
        <v>15827</v>
      </c>
      <c r="M184" s="27" t="s">
        <v>15828</v>
      </c>
      <c r="N184" s="27" t="s">
        <v>513</v>
      </c>
      <c r="O184" s="27" t="s">
        <v>2634</v>
      </c>
      <c r="P184" s="27"/>
      <c r="Q184" s="27"/>
      <c r="R184" s="1299">
        <v>45211</v>
      </c>
      <c r="S184" s="1299">
        <v>45265</v>
      </c>
      <c r="T184" s="27"/>
      <c r="U184" s="27"/>
      <c r="V184" s="27" t="s">
        <v>15788</v>
      </c>
      <c r="W184" s="27" t="s">
        <v>18669</v>
      </c>
      <c r="X184" s="27"/>
      <c r="Y184" s="27" t="s">
        <v>18670</v>
      </c>
      <c r="Z184" s="27"/>
      <c r="AA184" s="27" t="s">
        <v>15997</v>
      </c>
      <c r="AB184" s="27" t="s">
        <v>1264</v>
      </c>
      <c r="AC184" s="27" t="s">
        <v>7658</v>
      </c>
      <c r="AD184" s="27" t="s">
        <v>10509</v>
      </c>
      <c r="AE184" s="27" t="s">
        <v>18650</v>
      </c>
      <c r="AF184" s="27"/>
      <c r="AG184" s="27"/>
      <c r="AH184" s="27" t="s">
        <v>18651</v>
      </c>
      <c r="AI184" s="27" t="s">
        <v>18258</v>
      </c>
      <c r="AJ184" s="27" t="s">
        <v>13401</v>
      </c>
      <c r="AK184" s="27"/>
      <c r="AL184" s="27" t="s">
        <v>15835</v>
      </c>
      <c r="AM184" s="27">
        <v>100</v>
      </c>
      <c r="AN184" s="27" t="s">
        <v>15800</v>
      </c>
      <c r="AO184" s="27" t="s">
        <v>14510</v>
      </c>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v>0</v>
      </c>
      <c r="BQ184" s="27"/>
      <c r="BR184" s="27" t="s">
        <v>18258</v>
      </c>
      <c r="BS184" s="1193">
        <v>45204</v>
      </c>
      <c r="BT184" s="27"/>
      <c r="BU184" s="27"/>
      <c r="BV184" s="27"/>
      <c r="BW184" s="27"/>
      <c r="BX184" s="27"/>
      <c r="BY184" s="27"/>
      <c r="BZ184" s="27"/>
      <c r="CA184" s="27"/>
      <c r="CB184" s="27"/>
      <c r="CC184" s="27"/>
      <c r="CD184" s="27" t="str">
        <f>VLOOKUP(C184,'CPPM-PR'!F:F,1,0)</f>
        <v>WAI2309217</v>
      </c>
    </row>
    <row r="185" spans="1:82">
      <c r="A185" s="27">
        <v>187877</v>
      </c>
      <c r="B185" s="1192">
        <v>45210.592604166668</v>
      </c>
      <c r="C185" s="27" t="s">
        <v>13508</v>
      </c>
      <c r="D185" s="27" t="s">
        <v>13509</v>
      </c>
      <c r="E185" s="27"/>
      <c r="F185" s="27"/>
      <c r="G185" s="27" t="e">
        <v>#N/A</v>
      </c>
      <c r="H185" s="27" t="e">
        <v>#N/A</v>
      </c>
      <c r="I185" s="27" t="e">
        <v>#N/A</v>
      </c>
      <c r="J185" s="27" t="e">
        <v>#N/A</v>
      </c>
      <c r="K185" s="27"/>
      <c r="L185" s="27" t="s">
        <v>15827</v>
      </c>
      <c r="M185" s="27" t="s">
        <v>15828</v>
      </c>
      <c r="N185" s="27" t="s">
        <v>513</v>
      </c>
      <c r="O185" s="27" t="s">
        <v>2634</v>
      </c>
      <c r="P185" s="27"/>
      <c r="Q185" s="27"/>
      <c r="R185" s="1299">
        <v>45386</v>
      </c>
      <c r="S185" s="1299">
        <v>45386</v>
      </c>
      <c r="T185" s="27"/>
      <c r="U185" s="27"/>
      <c r="V185" s="27" t="s">
        <v>15788</v>
      </c>
      <c r="W185" s="27" t="s">
        <v>18608</v>
      </c>
      <c r="X185" s="27"/>
      <c r="Y185" s="27" t="s">
        <v>18671</v>
      </c>
      <c r="Z185" s="27"/>
      <c r="AA185" s="27" t="s">
        <v>15793</v>
      </c>
      <c r="AB185" s="27" t="s">
        <v>2603</v>
      </c>
      <c r="AC185" s="27" t="s">
        <v>13432</v>
      </c>
      <c r="AD185" s="27" t="s">
        <v>10509</v>
      </c>
      <c r="AE185" s="27" t="s">
        <v>18595</v>
      </c>
      <c r="AF185" s="27"/>
      <c r="AG185" s="27"/>
      <c r="AH185" s="27" t="s">
        <v>18596</v>
      </c>
      <c r="AI185" s="27" t="s">
        <v>18258</v>
      </c>
      <c r="AJ185" s="27" t="s">
        <v>13401</v>
      </c>
      <c r="AK185" s="27"/>
      <c r="AL185" s="27" t="s">
        <v>15835</v>
      </c>
      <c r="AM185" s="27">
        <v>100</v>
      </c>
      <c r="AN185" s="27" t="s">
        <v>15800</v>
      </c>
      <c r="AO185" s="27" t="s">
        <v>14510</v>
      </c>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v>0</v>
      </c>
      <c r="BQ185" s="27"/>
      <c r="BR185" s="27" t="s">
        <v>18258</v>
      </c>
      <c r="BS185" s="1193">
        <v>45204</v>
      </c>
      <c r="BT185" s="27"/>
      <c r="BU185" s="27"/>
      <c r="BV185" s="27"/>
      <c r="BW185" s="27"/>
      <c r="BX185" s="27"/>
      <c r="BY185" s="27"/>
      <c r="BZ185" s="27"/>
      <c r="CA185" s="27"/>
      <c r="CB185" s="27"/>
      <c r="CC185" s="27"/>
      <c r="CD185" s="27" t="str">
        <f>VLOOKUP(C185,'CPPM-PR'!F:F,1,0)</f>
        <v>WAI2309218</v>
      </c>
    </row>
    <row r="186" spans="1:82">
      <c r="A186" s="27">
        <v>187878</v>
      </c>
      <c r="B186" s="1192">
        <v>45210.592604166668</v>
      </c>
      <c r="C186" s="27" t="s">
        <v>14545</v>
      </c>
      <c r="D186" s="27" t="s">
        <v>14546</v>
      </c>
      <c r="E186" s="27"/>
      <c r="F186" s="27"/>
      <c r="G186" s="27" t="e">
        <v>#N/A</v>
      </c>
      <c r="H186" s="27" t="e">
        <v>#N/A</v>
      </c>
      <c r="I186" s="27" t="e">
        <v>#N/A</v>
      </c>
      <c r="J186" s="27" t="e">
        <v>#N/A</v>
      </c>
      <c r="K186" s="27"/>
      <c r="L186" s="27" t="s">
        <v>15827</v>
      </c>
      <c r="M186" s="27" t="s">
        <v>15828</v>
      </c>
      <c r="N186" s="27" t="s">
        <v>513</v>
      </c>
      <c r="O186" s="27" t="s">
        <v>2609</v>
      </c>
      <c r="P186" s="27"/>
      <c r="Q186" s="27">
        <v>2023</v>
      </c>
      <c r="R186" s="1299">
        <v>45291</v>
      </c>
      <c r="S186" s="1299">
        <v>45291</v>
      </c>
      <c r="T186" s="27"/>
      <c r="U186" s="27"/>
      <c r="V186" s="27" t="s">
        <v>15788</v>
      </c>
      <c r="W186" s="27" t="s">
        <v>18672</v>
      </c>
      <c r="X186" s="27"/>
      <c r="Y186" s="27" t="s">
        <v>18673</v>
      </c>
      <c r="Z186" s="27"/>
      <c r="AA186" s="27" t="s">
        <v>15812</v>
      </c>
      <c r="AB186" s="27" t="s">
        <v>54</v>
      </c>
      <c r="AC186" s="27" t="s">
        <v>13294</v>
      </c>
      <c r="AD186" s="27" t="s">
        <v>10509</v>
      </c>
      <c r="AE186" s="27" t="s">
        <v>18603</v>
      </c>
      <c r="AF186" s="27"/>
      <c r="AG186" s="27"/>
      <c r="AH186" s="27" t="s">
        <v>18633</v>
      </c>
      <c r="AI186" s="27" t="s">
        <v>18258</v>
      </c>
      <c r="AJ186" s="27" t="s">
        <v>13401</v>
      </c>
      <c r="AK186" s="27"/>
      <c r="AL186" s="27" t="s">
        <v>15835</v>
      </c>
      <c r="AM186" s="27">
        <v>100</v>
      </c>
      <c r="AN186" s="27" t="s">
        <v>15800</v>
      </c>
      <c r="AO186" s="27" t="s">
        <v>14510</v>
      </c>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v>0</v>
      </c>
      <c r="BQ186" s="27"/>
      <c r="BR186" s="27" t="s">
        <v>18258</v>
      </c>
      <c r="BS186" s="1193">
        <v>45204</v>
      </c>
      <c r="BT186" s="27"/>
      <c r="BU186" s="27"/>
      <c r="BV186" s="27"/>
      <c r="BW186" s="27"/>
      <c r="BX186" s="27"/>
      <c r="BY186" s="27"/>
      <c r="BZ186" s="27"/>
      <c r="CA186" s="27"/>
      <c r="CB186" s="27"/>
      <c r="CC186" s="27"/>
      <c r="CD186" s="27" t="str">
        <f>VLOOKUP(C186,'CPPM-PR'!F:F,1,0)</f>
        <v>WAI2309219</v>
      </c>
    </row>
    <row r="187" spans="1:82">
      <c r="A187" s="27">
        <v>187879</v>
      </c>
      <c r="B187" s="1192">
        <v>45210.592604166668</v>
      </c>
      <c r="C187" s="27" t="s">
        <v>14547</v>
      </c>
      <c r="D187" s="27" t="s">
        <v>14548</v>
      </c>
      <c r="E187" s="27"/>
      <c r="F187" s="27"/>
      <c r="G187" s="27" t="e">
        <v>#N/A</v>
      </c>
      <c r="H187" s="27" t="e">
        <v>#N/A</v>
      </c>
      <c r="I187" s="27" t="e">
        <v>#N/A</v>
      </c>
      <c r="J187" s="27" t="e">
        <v>#N/A</v>
      </c>
      <c r="K187" s="27"/>
      <c r="L187" s="27" t="s">
        <v>15827</v>
      </c>
      <c r="M187" s="27" t="s">
        <v>15828</v>
      </c>
      <c r="N187" s="27" t="s">
        <v>513</v>
      </c>
      <c r="O187" s="27" t="s">
        <v>2609</v>
      </c>
      <c r="P187" s="27"/>
      <c r="Q187" s="27">
        <v>2023</v>
      </c>
      <c r="R187" s="1299">
        <v>45291</v>
      </c>
      <c r="S187" s="1299">
        <v>45291</v>
      </c>
      <c r="T187" s="27"/>
      <c r="U187" s="27"/>
      <c r="V187" s="27" t="s">
        <v>15788</v>
      </c>
      <c r="W187" s="27" t="s">
        <v>18605</v>
      </c>
      <c r="X187" s="27"/>
      <c r="Y187" s="27" t="s">
        <v>18674</v>
      </c>
      <c r="Z187" s="27"/>
      <c r="AA187" s="27" t="s">
        <v>15812</v>
      </c>
      <c r="AB187" s="27" t="s">
        <v>54</v>
      </c>
      <c r="AC187" s="27" t="s">
        <v>6448</v>
      </c>
      <c r="AD187" s="27" t="s">
        <v>10509</v>
      </c>
      <c r="AE187" s="27" t="s">
        <v>18603</v>
      </c>
      <c r="AF187" s="27"/>
      <c r="AG187" s="27"/>
      <c r="AH187" s="27" t="s">
        <v>18633</v>
      </c>
      <c r="AI187" s="27" t="s">
        <v>18258</v>
      </c>
      <c r="AJ187" s="27" t="s">
        <v>13401</v>
      </c>
      <c r="AK187" s="27"/>
      <c r="AL187" s="27" t="s">
        <v>15835</v>
      </c>
      <c r="AM187" s="27">
        <v>100</v>
      </c>
      <c r="AN187" s="27" t="s">
        <v>15800</v>
      </c>
      <c r="AO187" s="27" t="s">
        <v>14510</v>
      </c>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v>0</v>
      </c>
      <c r="BQ187" s="27"/>
      <c r="BR187" s="27" t="s">
        <v>18258</v>
      </c>
      <c r="BS187" s="1193">
        <v>45204</v>
      </c>
      <c r="BT187" s="27"/>
      <c r="BU187" s="27"/>
      <c r="BV187" s="27"/>
      <c r="BW187" s="27"/>
      <c r="BX187" s="27"/>
      <c r="BY187" s="27"/>
      <c r="BZ187" s="27"/>
      <c r="CA187" s="27"/>
      <c r="CB187" s="27"/>
      <c r="CC187" s="27"/>
      <c r="CD187" s="27" t="str">
        <f>VLOOKUP(C187,'CPPM-PR'!F:F,1,0)</f>
        <v>WAI2309220</v>
      </c>
    </row>
    <row r="188" spans="1:82">
      <c r="A188" s="27">
        <v>187880</v>
      </c>
      <c r="B188" s="1192">
        <v>45210.592604166668</v>
      </c>
      <c r="C188" s="27" t="s">
        <v>14549</v>
      </c>
      <c r="D188" s="27" t="s">
        <v>14550</v>
      </c>
      <c r="E188" s="27"/>
      <c r="F188" s="27"/>
      <c r="G188" s="27" t="e">
        <v>#N/A</v>
      </c>
      <c r="H188" s="27" t="e">
        <v>#N/A</v>
      </c>
      <c r="I188" s="27" t="e">
        <v>#N/A</v>
      </c>
      <c r="J188" s="27" t="e">
        <v>#N/A</v>
      </c>
      <c r="K188" s="27"/>
      <c r="L188" s="27" t="s">
        <v>15827</v>
      </c>
      <c r="M188" s="27" t="s">
        <v>15828</v>
      </c>
      <c r="N188" s="27" t="s">
        <v>513</v>
      </c>
      <c r="O188" s="27" t="s">
        <v>2609</v>
      </c>
      <c r="P188" s="27"/>
      <c r="Q188" s="27">
        <v>2023</v>
      </c>
      <c r="R188" s="1299">
        <v>45291</v>
      </c>
      <c r="S188" s="1299">
        <v>45291</v>
      </c>
      <c r="T188" s="27"/>
      <c r="U188" s="27"/>
      <c r="V188" s="27" t="s">
        <v>15788</v>
      </c>
      <c r="W188" s="27" t="s">
        <v>18605</v>
      </c>
      <c r="X188" s="27"/>
      <c r="Y188" s="27" t="s">
        <v>18675</v>
      </c>
      <c r="Z188" s="27"/>
      <c r="AA188" s="27" t="s">
        <v>15812</v>
      </c>
      <c r="AB188" s="27" t="s">
        <v>54</v>
      </c>
      <c r="AC188" s="27" t="s">
        <v>6448</v>
      </c>
      <c r="AD188" s="27" t="s">
        <v>10509</v>
      </c>
      <c r="AE188" s="27" t="s">
        <v>18603</v>
      </c>
      <c r="AF188" s="27"/>
      <c r="AG188" s="27"/>
      <c r="AH188" s="27" t="s">
        <v>18633</v>
      </c>
      <c r="AI188" s="27" t="s">
        <v>18258</v>
      </c>
      <c r="AJ188" s="27" t="s">
        <v>13401</v>
      </c>
      <c r="AK188" s="27"/>
      <c r="AL188" s="27" t="s">
        <v>15835</v>
      </c>
      <c r="AM188" s="27">
        <v>100</v>
      </c>
      <c r="AN188" s="27" t="s">
        <v>15800</v>
      </c>
      <c r="AO188" s="27" t="s">
        <v>14510</v>
      </c>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v>0</v>
      </c>
      <c r="BQ188" s="27"/>
      <c r="BR188" s="27" t="s">
        <v>18258</v>
      </c>
      <c r="BS188" s="1193">
        <v>45204</v>
      </c>
      <c r="BT188" s="27"/>
      <c r="BU188" s="27"/>
      <c r="BV188" s="27"/>
      <c r="BW188" s="27"/>
      <c r="BX188" s="27"/>
      <c r="BY188" s="27"/>
      <c r="BZ188" s="27"/>
      <c r="CA188" s="27"/>
      <c r="CB188" s="27"/>
      <c r="CC188" s="27"/>
      <c r="CD188" s="27" t="str">
        <f>VLOOKUP(C188,'CPPM-PR'!F:F,1,0)</f>
        <v>WAI2309221</v>
      </c>
    </row>
    <row r="189" spans="1:82">
      <c r="A189" s="27">
        <v>187881</v>
      </c>
      <c r="B189" s="1192">
        <v>45210.592604166668</v>
      </c>
      <c r="C189" s="27" t="s">
        <v>14551</v>
      </c>
      <c r="D189" s="27" t="s">
        <v>14552</v>
      </c>
      <c r="E189" s="27"/>
      <c r="F189" s="27"/>
      <c r="G189" s="27" t="e">
        <v>#N/A</v>
      </c>
      <c r="H189" s="27" t="e">
        <v>#N/A</v>
      </c>
      <c r="I189" s="27" t="e">
        <v>#N/A</v>
      </c>
      <c r="J189" s="27" t="e">
        <v>#N/A</v>
      </c>
      <c r="K189" s="27"/>
      <c r="L189" s="27" t="s">
        <v>15827</v>
      </c>
      <c r="M189" s="27" t="s">
        <v>15828</v>
      </c>
      <c r="N189" s="27" t="s">
        <v>513</v>
      </c>
      <c r="O189" s="27" t="s">
        <v>2609</v>
      </c>
      <c r="P189" s="27"/>
      <c r="Q189" s="27">
        <v>2023</v>
      </c>
      <c r="R189" s="1299">
        <v>45291</v>
      </c>
      <c r="S189" s="1299">
        <v>45291</v>
      </c>
      <c r="T189" s="27"/>
      <c r="U189" s="27"/>
      <c r="V189" s="27" t="s">
        <v>15788</v>
      </c>
      <c r="W189" s="27" t="s">
        <v>18676</v>
      </c>
      <c r="X189" s="27"/>
      <c r="Y189" s="27" t="s">
        <v>18677</v>
      </c>
      <c r="Z189" s="27"/>
      <c r="AA189" s="27" t="s">
        <v>15812</v>
      </c>
      <c r="AB189" s="27" t="s">
        <v>54</v>
      </c>
      <c r="AC189" s="27" t="s">
        <v>12711</v>
      </c>
      <c r="AD189" s="27" t="s">
        <v>10509</v>
      </c>
      <c r="AE189" s="27" t="s">
        <v>18603</v>
      </c>
      <c r="AF189" s="27"/>
      <c r="AG189" s="27"/>
      <c r="AH189" s="27" t="s">
        <v>18633</v>
      </c>
      <c r="AI189" s="27" t="s">
        <v>18258</v>
      </c>
      <c r="AJ189" s="27" t="s">
        <v>13401</v>
      </c>
      <c r="AK189" s="27"/>
      <c r="AL189" s="27" t="s">
        <v>15835</v>
      </c>
      <c r="AM189" s="27">
        <v>100</v>
      </c>
      <c r="AN189" s="27" t="s">
        <v>15800</v>
      </c>
      <c r="AO189" s="27" t="s">
        <v>14510</v>
      </c>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v>0</v>
      </c>
      <c r="BQ189" s="27"/>
      <c r="BR189" s="27" t="s">
        <v>18258</v>
      </c>
      <c r="BS189" s="1193">
        <v>45204</v>
      </c>
      <c r="BT189" s="27"/>
      <c r="BU189" s="27"/>
      <c r="BV189" s="27"/>
      <c r="BW189" s="27"/>
      <c r="BX189" s="27"/>
      <c r="BY189" s="27"/>
      <c r="BZ189" s="27"/>
      <c r="CA189" s="27"/>
      <c r="CB189" s="27"/>
      <c r="CC189" s="27"/>
      <c r="CD189" s="27" t="str">
        <f>VLOOKUP(C189,'CPPM-PR'!F:F,1,0)</f>
        <v>WAI2309222</v>
      </c>
    </row>
    <row r="190" spans="1:82">
      <c r="A190" s="27">
        <v>187882</v>
      </c>
      <c r="B190" s="1192">
        <v>45210.592604166668</v>
      </c>
      <c r="C190" s="27" t="s">
        <v>14553</v>
      </c>
      <c r="D190" s="27" t="s">
        <v>14554</v>
      </c>
      <c r="E190" s="27"/>
      <c r="F190" s="27"/>
      <c r="G190" s="27" t="e">
        <v>#N/A</v>
      </c>
      <c r="H190" s="27" t="e">
        <v>#N/A</v>
      </c>
      <c r="I190" s="27" t="e">
        <v>#N/A</v>
      </c>
      <c r="J190" s="27" t="e">
        <v>#N/A</v>
      </c>
      <c r="K190" s="27"/>
      <c r="L190" s="27" t="s">
        <v>15827</v>
      </c>
      <c r="M190" s="27" t="s">
        <v>15828</v>
      </c>
      <c r="N190" s="27" t="s">
        <v>513</v>
      </c>
      <c r="O190" s="27" t="s">
        <v>2609</v>
      </c>
      <c r="P190" s="27"/>
      <c r="Q190" s="27">
        <v>2023</v>
      </c>
      <c r="R190" s="1299">
        <v>45291</v>
      </c>
      <c r="S190" s="1299">
        <v>45291</v>
      </c>
      <c r="T190" s="27"/>
      <c r="U190" s="27"/>
      <c r="V190" s="27" t="s">
        <v>15788</v>
      </c>
      <c r="W190" s="27" t="s">
        <v>18678</v>
      </c>
      <c r="X190" s="27"/>
      <c r="Y190" s="27" t="s">
        <v>18679</v>
      </c>
      <c r="Z190" s="27"/>
      <c r="AA190" s="27" t="s">
        <v>15812</v>
      </c>
      <c r="AB190" s="27" t="s">
        <v>54</v>
      </c>
      <c r="AC190" s="27" t="s">
        <v>12711</v>
      </c>
      <c r="AD190" s="27" t="s">
        <v>10509</v>
      </c>
      <c r="AE190" s="27" t="s">
        <v>18603</v>
      </c>
      <c r="AF190" s="27"/>
      <c r="AG190" s="27"/>
      <c r="AH190" s="27" t="s">
        <v>18633</v>
      </c>
      <c r="AI190" s="27" t="s">
        <v>18258</v>
      </c>
      <c r="AJ190" s="27" t="s">
        <v>13401</v>
      </c>
      <c r="AK190" s="27"/>
      <c r="AL190" s="27" t="s">
        <v>15835</v>
      </c>
      <c r="AM190" s="27">
        <v>100</v>
      </c>
      <c r="AN190" s="27" t="s">
        <v>15800</v>
      </c>
      <c r="AO190" s="27" t="s">
        <v>14510</v>
      </c>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v>0</v>
      </c>
      <c r="BQ190" s="27"/>
      <c r="BR190" s="27" t="s">
        <v>18258</v>
      </c>
      <c r="BS190" s="1193">
        <v>45204</v>
      </c>
      <c r="BT190" s="27"/>
      <c r="BU190" s="27"/>
      <c r="BV190" s="27"/>
      <c r="BW190" s="27"/>
      <c r="BX190" s="27"/>
      <c r="BY190" s="27"/>
      <c r="BZ190" s="27"/>
      <c r="CA190" s="27"/>
      <c r="CB190" s="27"/>
      <c r="CC190" s="27"/>
      <c r="CD190" s="27" t="str">
        <f>VLOOKUP(C190,'CPPM-PR'!F:F,1,0)</f>
        <v>WAI2309223</v>
      </c>
    </row>
    <row r="191" spans="1:82">
      <c r="A191" s="27">
        <v>187883</v>
      </c>
      <c r="B191" s="1192">
        <v>45210.592604166668</v>
      </c>
      <c r="C191" s="27" t="s">
        <v>14555</v>
      </c>
      <c r="D191" s="27" t="s">
        <v>14554</v>
      </c>
      <c r="E191" s="27"/>
      <c r="F191" s="27"/>
      <c r="G191" s="27" t="e">
        <v>#N/A</v>
      </c>
      <c r="H191" s="27" t="e">
        <v>#N/A</v>
      </c>
      <c r="I191" s="27" t="e">
        <v>#N/A</v>
      </c>
      <c r="J191" s="27" t="e">
        <v>#N/A</v>
      </c>
      <c r="K191" s="27"/>
      <c r="L191" s="27" t="s">
        <v>15827</v>
      </c>
      <c r="M191" s="27" t="s">
        <v>15828</v>
      </c>
      <c r="N191" s="27" t="s">
        <v>513</v>
      </c>
      <c r="O191" s="27" t="s">
        <v>2609</v>
      </c>
      <c r="P191" s="27"/>
      <c r="Q191" s="27">
        <v>2023</v>
      </c>
      <c r="R191" s="1299">
        <v>45291</v>
      </c>
      <c r="S191" s="1299">
        <v>45291</v>
      </c>
      <c r="T191" s="27"/>
      <c r="U191" s="27"/>
      <c r="V191" s="27" t="s">
        <v>15788</v>
      </c>
      <c r="W191" s="27" t="s">
        <v>18678</v>
      </c>
      <c r="X191" s="27"/>
      <c r="Y191" s="27" t="s">
        <v>18680</v>
      </c>
      <c r="Z191" s="27"/>
      <c r="AA191" s="27" t="s">
        <v>15812</v>
      </c>
      <c r="AB191" s="27" t="s">
        <v>54</v>
      </c>
      <c r="AC191" s="27" t="s">
        <v>12711</v>
      </c>
      <c r="AD191" s="27" t="s">
        <v>10509</v>
      </c>
      <c r="AE191" s="27" t="s">
        <v>18603</v>
      </c>
      <c r="AF191" s="27"/>
      <c r="AG191" s="27"/>
      <c r="AH191" s="27" t="s">
        <v>18633</v>
      </c>
      <c r="AI191" s="27" t="s">
        <v>18258</v>
      </c>
      <c r="AJ191" s="27" t="s">
        <v>13401</v>
      </c>
      <c r="AK191" s="27"/>
      <c r="AL191" s="27" t="s">
        <v>15835</v>
      </c>
      <c r="AM191" s="27">
        <v>100</v>
      </c>
      <c r="AN191" s="27" t="s">
        <v>15800</v>
      </c>
      <c r="AO191" s="27" t="s">
        <v>14510</v>
      </c>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v>0</v>
      </c>
      <c r="BQ191" s="27"/>
      <c r="BR191" s="27" t="s">
        <v>18258</v>
      </c>
      <c r="BS191" s="1193">
        <v>45204</v>
      </c>
      <c r="BT191" s="27"/>
      <c r="BU191" s="27"/>
      <c r="BV191" s="27"/>
      <c r="BW191" s="27"/>
      <c r="BX191" s="27"/>
      <c r="BY191" s="27"/>
      <c r="BZ191" s="27"/>
      <c r="CA191" s="27"/>
      <c r="CB191" s="27"/>
      <c r="CC191" s="27"/>
      <c r="CD191" s="27" t="str">
        <f>VLOOKUP(C191,'CPPM-PR'!F:F,1,0)</f>
        <v>WAI2309224</v>
      </c>
    </row>
    <row r="192" spans="1:82">
      <c r="A192" s="27">
        <v>187884</v>
      </c>
      <c r="B192" s="1192">
        <v>45210.592604166668</v>
      </c>
      <c r="C192" s="27" t="s">
        <v>13502</v>
      </c>
      <c r="D192" s="27" t="s">
        <v>13503</v>
      </c>
      <c r="E192" s="27"/>
      <c r="F192" s="27"/>
      <c r="G192" s="27" t="e">
        <v>#N/A</v>
      </c>
      <c r="H192" s="27" t="e">
        <v>#N/A</v>
      </c>
      <c r="I192" s="27" t="e">
        <v>#N/A</v>
      </c>
      <c r="J192" s="27" t="e">
        <v>#N/A</v>
      </c>
      <c r="K192" s="27"/>
      <c r="L192" s="27" t="s">
        <v>15827</v>
      </c>
      <c r="M192" s="27" t="s">
        <v>15828</v>
      </c>
      <c r="N192" s="27" t="s">
        <v>513</v>
      </c>
      <c r="O192" s="27" t="s">
        <v>2634</v>
      </c>
      <c r="P192" s="27"/>
      <c r="Q192" s="27"/>
      <c r="R192" s="1299">
        <v>45213</v>
      </c>
      <c r="S192" s="1299">
        <v>45268</v>
      </c>
      <c r="T192" s="27"/>
      <c r="U192" s="27"/>
      <c r="V192" s="27" t="s">
        <v>15788</v>
      </c>
      <c r="W192" s="27" t="s">
        <v>18681</v>
      </c>
      <c r="X192" s="27"/>
      <c r="Y192" s="27" t="s">
        <v>18682</v>
      </c>
      <c r="Z192" s="27"/>
      <c r="AA192" s="27" t="s">
        <v>15997</v>
      </c>
      <c r="AB192" s="27" t="s">
        <v>50</v>
      </c>
      <c r="AC192" s="27" t="s">
        <v>11689</v>
      </c>
      <c r="AD192" s="27" t="s">
        <v>10509</v>
      </c>
      <c r="AE192" s="27" t="s">
        <v>18599</v>
      </c>
      <c r="AF192" s="27"/>
      <c r="AG192" s="27"/>
      <c r="AH192" s="27" t="s">
        <v>18607</v>
      </c>
      <c r="AI192" s="27" t="s">
        <v>18258</v>
      </c>
      <c r="AJ192" s="27" t="s">
        <v>13401</v>
      </c>
      <c r="AK192" s="27"/>
      <c r="AL192" s="27" t="s">
        <v>15835</v>
      </c>
      <c r="AM192" s="27">
        <v>100</v>
      </c>
      <c r="AN192" s="27" t="s">
        <v>15800</v>
      </c>
      <c r="AO192" s="27" t="s">
        <v>14510</v>
      </c>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v>0</v>
      </c>
      <c r="BQ192" s="27"/>
      <c r="BR192" s="27" t="s">
        <v>18258</v>
      </c>
      <c r="BS192" s="1193">
        <v>45204</v>
      </c>
      <c r="BT192" s="27"/>
      <c r="BU192" s="27"/>
      <c r="BV192" s="27"/>
      <c r="BW192" s="27"/>
      <c r="BX192" s="27"/>
      <c r="BY192" s="27"/>
      <c r="BZ192" s="27"/>
      <c r="CA192" s="27"/>
      <c r="CB192" s="27"/>
      <c r="CC192" s="27"/>
      <c r="CD192" s="27" t="str">
        <f>VLOOKUP(C192,'CPPM-PR'!F:F,1,0)</f>
        <v>WAI2309225</v>
      </c>
    </row>
    <row r="193" spans="1:82">
      <c r="A193" s="27">
        <v>187885</v>
      </c>
      <c r="B193" s="1192">
        <v>45210.592604166668</v>
      </c>
      <c r="C193" s="27" t="s">
        <v>14556</v>
      </c>
      <c r="D193" s="27" t="s">
        <v>14557</v>
      </c>
      <c r="E193" s="27"/>
      <c r="F193" s="27"/>
      <c r="G193" s="27" t="e">
        <v>#N/A</v>
      </c>
      <c r="H193" s="27" t="e">
        <v>#N/A</v>
      </c>
      <c r="I193" s="27" t="e">
        <v>#N/A</v>
      </c>
      <c r="J193" s="27" t="e">
        <v>#N/A</v>
      </c>
      <c r="K193" s="27"/>
      <c r="L193" s="27" t="s">
        <v>15827</v>
      </c>
      <c r="M193" s="27" t="s">
        <v>15828</v>
      </c>
      <c r="N193" s="27" t="s">
        <v>513</v>
      </c>
      <c r="O193" s="27" t="s">
        <v>2609</v>
      </c>
      <c r="P193" s="27"/>
      <c r="Q193" s="27">
        <v>2023</v>
      </c>
      <c r="R193" s="1299">
        <v>45291</v>
      </c>
      <c r="S193" s="1299">
        <v>45291</v>
      </c>
      <c r="T193" s="27"/>
      <c r="U193" s="27"/>
      <c r="V193" s="27" t="s">
        <v>15788</v>
      </c>
      <c r="W193" s="27" t="s">
        <v>18608</v>
      </c>
      <c r="X193" s="27"/>
      <c r="Y193" s="27" t="s">
        <v>18683</v>
      </c>
      <c r="Z193" s="27"/>
      <c r="AA193" s="27" t="s">
        <v>15812</v>
      </c>
      <c r="AB193" s="27" t="s">
        <v>54</v>
      </c>
      <c r="AC193" s="27" t="s">
        <v>6448</v>
      </c>
      <c r="AD193" s="27" t="s">
        <v>10509</v>
      </c>
      <c r="AE193" s="27" t="s">
        <v>18603</v>
      </c>
      <c r="AF193" s="27"/>
      <c r="AG193" s="27"/>
      <c r="AH193" s="27" t="s">
        <v>18633</v>
      </c>
      <c r="AI193" s="27" t="s">
        <v>18258</v>
      </c>
      <c r="AJ193" s="27" t="s">
        <v>13401</v>
      </c>
      <c r="AK193" s="27"/>
      <c r="AL193" s="27" t="s">
        <v>15835</v>
      </c>
      <c r="AM193" s="27">
        <v>100</v>
      </c>
      <c r="AN193" s="27" t="s">
        <v>15800</v>
      </c>
      <c r="AO193" s="27" t="s">
        <v>14510</v>
      </c>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v>0</v>
      </c>
      <c r="BQ193" s="27"/>
      <c r="BR193" s="27" t="s">
        <v>18258</v>
      </c>
      <c r="BS193" s="1193">
        <v>45204</v>
      </c>
      <c r="BT193" s="27"/>
      <c r="BU193" s="27"/>
      <c r="BV193" s="27"/>
      <c r="BW193" s="27"/>
      <c r="BX193" s="27"/>
      <c r="BY193" s="27"/>
      <c r="BZ193" s="27"/>
      <c r="CA193" s="27"/>
      <c r="CB193" s="27"/>
      <c r="CC193" s="27"/>
      <c r="CD193" s="27" t="str">
        <f>VLOOKUP(C193,'CPPM-PR'!F:F,1,0)</f>
        <v>WAI2309226</v>
      </c>
    </row>
    <row r="194" spans="1:82">
      <c r="A194" s="27">
        <v>187886</v>
      </c>
      <c r="B194" s="1192">
        <v>45210.592604166668</v>
      </c>
      <c r="C194" s="27" t="s">
        <v>13500</v>
      </c>
      <c r="D194" s="27" t="s">
        <v>13501</v>
      </c>
      <c r="E194" s="27"/>
      <c r="F194" s="27"/>
      <c r="G194" s="27" t="e">
        <v>#N/A</v>
      </c>
      <c r="H194" s="27" t="e">
        <v>#N/A</v>
      </c>
      <c r="I194" s="27" t="e">
        <v>#N/A</v>
      </c>
      <c r="J194" s="27" t="e">
        <v>#N/A</v>
      </c>
      <c r="K194" s="27"/>
      <c r="L194" s="27" t="s">
        <v>15827</v>
      </c>
      <c r="M194" s="27" t="s">
        <v>15828</v>
      </c>
      <c r="N194" s="27" t="s">
        <v>513</v>
      </c>
      <c r="O194" s="27" t="s">
        <v>2634</v>
      </c>
      <c r="P194" s="27"/>
      <c r="Q194" s="27"/>
      <c r="R194" s="1299">
        <v>45265</v>
      </c>
      <c r="S194" s="1299">
        <v>45265</v>
      </c>
      <c r="T194" s="27"/>
      <c r="U194" s="27"/>
      <c r="V194" s="27" t="s">
        <v>15788</v>
      </c>
      <c r="W194" s="27" t="s">
        <v>18684</v>
      </c>
      <c r="X194" s="27"/>
      <c r="Y194" s="27" t="s">
        <v>18685</v>
      </c>
      <c r="Z194" s="27"/>
      <c r="AA194" s="27" t="s">
        <v>15793</v>
      </c>
      <c r="AB194" s="27" t="s">
        <v>1701</v>
      </c>
      <c r="AC194" s="27" t="s">
        <v>6816</v>
      </c>
      <c r="AD194" s="27" t="s">
        <v>10509</v>
      </c>
      <c r="AE194" s="27" t="s">
        <v>5509</v>
      </c>
      <c r="AF194" s="27"/>
      <c r="AG194" s="27"/>
      <c r="AH194" s="27" t="s">
        <v>18686</v>
      </c>
      <c r="AI194" s="27" t="s">
        <v>18258</v>
      </c>
      <c r="AJ194" s="27" t="s">
        <v>13401</v>
      </c>
      <c r="AK194" s="27"/>
      <c r="AL194" s="27" t="s">
        <v>15835</v>
      </c>
      <c r="AM194" s="27">
        <v>100</v>
      </c>
      <c r="AN194" s="27" t="s">
        <v>15800</v>
      </c>
      <c r="AO194" s="27" t="s">
        <v>14510</v>
      </c>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v>0</v>
      </c>
      <c r="BQ194" s="27"/>
      <c r="BR194" s="27" t="s">
        <v>18258</v>
      </c>
      <c r="BS194" s="1193">
        <v>45204</v>
      </c>
      <c r="BT194" s="27"/>
      <c r="BU194" s="27"/>
      <c r="BV194" s="27"/>
      <c r="BW194" s="27"/>
      <c r="BX194" s="27"/>
      <c r="BY194" s="27"/>
      <c r="BZ194" s="27"/>
      <c r="CA194" s="27"/>
      <c r="CB194" s="27"/>
      <c r="CC194" s="27"/>
      <c r="CD194" s="27" t="str">
        <f>VLOOKUP(C194,'CPPM-PR'!F:F,1,0)</f>
        <v>WAI2309227</v>
      </c>
    </row>
    <row r="195" spans="1:82">
      <c r="A195" s="27">
        <v>187887</v>
      </c>
      <c r="B195" s="1192">
        <v>45210.592604166668</v>
      </c>
      <c r="C195" s="27" t="s">
        <v>13498</v>
      </c>
      <c r="D195" s="27" t="s">
        <v>13499</v>
      </c>
      <c r="E195" s="27"/>
      <c r="F195" s="27"/>
      <c r="G195" s="27" t="e">
        <v>#N/A</v>
      </c>
      <c r="H195" s="27" t="e">
        <v>#N/A</v>
      </c>
      <c r="I195" s="27" t="e">
        <v>#N/A</v>
      </c>
      <c r="J195" s="27" t="e">
        <v>#N/A</v>
      </c>
      <c r="K195" s="27"/>
      <c r="L195" s="27" t="s">
        <v>15827</v>
      </c>
      <c r="M195" s="27" t="s">
        <v>15828</v>
      </c>
      <c r="N195" s="27" t="s">
        <v>513</v>
      </c>
      <c r="O195" s="27" t="s">
        <v>2634</v>
      </c>
      <c r="P195" s="27"/>
      <c r="Q195" s="27"/>
      <c r="R195" s="1299">
        <v>45265</v>
      </c>
      <c r="S195" s="1299">
        <v>45265</v>
      </c>
      <c r="T195" s="27"/>
      <c r="U195" s="27"/>
      <c r="V195" s="27" t="s">
        <v>15788</v>
      </c>
      <c r="W195" s="27" t="s">
        <v>18605</v>
      </c>
      <c r="X195" s="27"/>
      <c r="Y195" s="27" t="s">
        <v>18687</v>
      </c>
      <c r="Z195" s="27"/>
      <c r="AA195" s="27" t="s">
        <v>15793</v>
      </c>
      <c r="AB195" s="27" t="s">
        <v>1701</v>
      </c>
      <c r="AC195" s="27" t="s">
        <v>6816</v>
      </c>
      <c r="AD195" s="27" t="s">
        <v>10509</v>
      </c>
      <c r="AE195" s="27" t="s">
        <v>5509</v>
      </c>
      <c r="AF195" s="27"/>
      <c r="AG195" s="27"/>
      <c r="AH195" s="27" t="s">
        <v>18686</v>
      </c>
      <c r="AI195" s="27" t="s">
        <v>18258</v>
      </c>
      <c r="AJ195" s="27" t="s">
        <v>13401</v>
      </c>
      <c r="AK195" s="27"/>
      <c r="AL195" s="27" t="s">
        <v>15835</v>
      </c>
      <c r="AM195" s="27">
        <v>100</v>
      </c>
      <c r="AN195" s="27" t="s">
        <v>15800</v>
      </c>
      <c r="AO195" s="27" t="s">
        <v>14510</v>
      </c>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v>0</v>
      </c>
      <c r="BQ195" s="27"/>
      <c r="BR195" s="27" t="s">
        <v>18258</v>
      </c>
      <c r="BS195" s="1193">
        <v>45204</v>
      </c>
      <c r="BT195" s="27"/>
      <c r="BU195" s="27"/>
      <c r="BV195" s="27"/>
      <c r="BW195" s="27"/>
      <c r="BX195" s="27"/>
      <c r="BY195" s="27"/>
      <c r="BZ195" s="27"/>
      <c r="CA195" s="27"/>
      <c r="CB195" s="27"/>
      <c r="CC195" s="27"/>
      <c r="CD195" s="27" t="str">
        <f>VLOOKUP(C195,'CPPM-PR'!F:F,1,0)</f>
        <v>WAI2309228</v>
      </c>
    </row>
    <row r="196" spans="1:82">
      <c r="A196" s="27">
        <v>187888</v>
      </c>
      <c r="B196" s="1192">
        <v>45210.592604166668</v>
      </c>
      <c r="C196" s="27" t="s">
        <v>13496</v>
      </c>
      <c r="D196" s="27" t="s">
        <v>13497</v>
      </c>
      <c r="E196" s="27"/>
      <c r="F196" s="27"/>
      <c r="G196" s="27" t="e">
        <v>#N/A</v>
      </c>
      <c r="H196" s="27" t="e">
        <v>#N/A</v>
      </c>
      <c r="I196" s="27" t="e">
        <v>#N/A</v>
      </c>
      <c r="J196" s="27" t="e">
        <v>#N/A</v>
      </c>
      <c r="K196" s="27"/>
      <c r="L196" s="27" t="s">
        <v>15827</v>
      </c>
      <c r="M196" s="27" t="s">
        <v>15828</v>
      </c>
      <c r="N196" s="27" t="s">
        <v>513</v>
      </c>
      <c r="O196" s="27" t="s">
        <v>2634</v>
      </c>
      <c r="P196" s="27"/>
      <c r="Q196" s="27"/>
      <c r="R196" s="1299">
        <v>45213</v>
      </c>
      <c r="S196" s="1299">
        <v>45291</v>
      </c>
      <c r="T196" s="27"/>
      <c r="U196" s="27"/>
      <c r="V196" s="27" t="s">
        <v>15788</v>
      </c>
      <c r="W196" s="27" t="s">
        <v>18688</v>
      </c>
      <c r="X196" s="27"/>
      <c r="Y196" s="27" t="s">
        <v>18689</v>
      </c>
      <c r="Z196" s="27"/>
      <c r="AA196" s="27" t="s">
        <v>15862</v>
      </c>
      <c r="AB196" s="27" t="s">
        <v>908</v>
      </c>
      <c r="AC196" s="27" t="s">
        <v>7745</v>
      </c>
      <c r="AD196" s="27" t="s">
        <v>10509</v>
      </c>
      <c r="AE196" s="27" t="s">
        <v>18629</v>
      </c>
      <c r="AF196" s="27"/>
      <c r="AG196" s="27"/>
      <c r="AH196" s="27" t="s">
        <v>18690</v>
      </c>
      <c r="AI196" s="27" t="s">
        <v>18258</v>
      </c>
      <c r="AJ196" s="27" t="s">
        <v>13401</v>
      </c>
      <c r="AK196" s="27"/>
      <c r="AL196" s="27" t="s">
        <v>15835</v>
      </c>
      <c r="AM196" s="27">
        <v>100</v>
      </c>
      <c r="AN196" s="27" t="s">
        <v>15800</v>
      </c>
      <c r="AO196" s="27" t="s">
        <v>14510</v>
      </c>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v>0</v>
      </c>
      <c r="BQ196" s="27"/>
      <c r="BR196" s="27" t="s">
        <v>18258</v>
      </c>
      <c r="BS196" s="1193">
        <v>45204</v>
      </c>
      <c r="BT196" s="27"/>
      <c r="BU196" s="27"/>
      <c r="BV196" s="27"/>
      <c r="BW196" s="27"/>
      <c r="BX196" s="27"/>
      <c r="BY196" s="27"/>
      <c r="BZ196" s="27"/>
      <c r="CA196" s="27"/>
      <c r="CB196" s="27"/>
      <c r="CC196" s="27"/>
      <c r="CD196" s="27" t="str">
        <f>VLOOKUP(C196,'CPPM-PR'!F:F,1,0)</f>
        <v>WAI2309229</v>
      </c>
    </row>
    <row r="197" spans="1:82">
      <c r="A197" s="27">
        <v>187889</v>
      </c>
      <c r="B197" s="1192">
        <v>45210.592604166668</v>
      </c>
      <c r="C197" s="27" t="s">
        <v>13494</v>
      </c>
      <c r="D197" s="27" t="s">
        <v>13495</v>
      </c>
      <c r="E197" s="27"/>
      <c r="F197" s="27"/>
      <c r="G197" s="27" t="e">
        <v>#N/A</v>
      </c>
      <c r="H197" s="27" t="e">
        <v>#N/A</v>
      </c>
      <c r="I197" s="27" t="e">
        <v>#N/A</v>
      </c>
      <c r="J197" s="27" t="e">
        <v>#N/A</v>
      </c>
      <c r="K197" s="27"/>
      <c r="L197" s="27" t="s">
        <v>15827</v>
      </c>
      <c r="M197" s="27" t="s">
        <v>15828</v>
      </c>
      <c r="N197" s="27" t="s">
        <v>513</v>
      </c>
      <c r="O197" s="27" t="s">
        <v>2634</v>
      </c>
      <c r="P197" s="27"/>
      <c r="Q197" s="27"/>
      <c r="R197" s="1299">
        <v>45260</v>
      </c>
      <c r="S197" s="1299">
        <v>45260</v>
      </c>
      <c r="T197" s="27"/>
      <c r="U197" s="27"/>
      <c r="V197" s="27" t="s">
        <v>15788</v>
      </c>
      <c r="W197" s="27" t="s">
        <v>18691</v>
      </c>
      <c r="X197" s="27"/>
      <c r="Y197" s="27" t="s">
        <v>18692</v>
      </c>
      <c r="Z197" s="27"/>
      <c r="AA197" s="27" t="s">
        <v>15943</v>
      </c>
      <c r="AB197" s="27" t="s">
        <v>1104</v>
      </c>
      <c r="AC197" s="27" t="s">
        <v>8858</v>
      </c>
      <c r="AD197" s="27" t="s">
        <v>10509</v>
      </c>
      <c r="AE197" s="27" t="s">
        <v>18693</v>
      </c>
      <c r="AF197" s="27"/>
      <c r="AG197" s="27"/>
      <c r="AH197" s="27" t="s">
        <v>18694</v>
      </c>
      <c r="AI197" s="27" t="s">
        <v>18258</v>
      </c>
      <c r="AJ197" s="27" t="s">
        <v>13401</v>
      </c>
      <c r="AK197" s="27"/>
      <c r="AL197" s="27" t="s">
        <v>15835</v>
      </c>
      <c r="AM197" s="27">
        <v>100</v>
      </c>
      <c r="AN197" s="27" t="s">
        <v>15800</v>
      </c>
      <c r="AO197" s="27" t="s">
        <v>14510</v>
      </c>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v>0</v>
      </c>
      <c r="BQ197" s="27"/>
      <c r="BR197" s="27" t="s">
        <v>18258</v>
      </c>
      <c r="BS197" s="1193">
        <v>45204</v>
      </c>
      <c r="BT197" s="27"/>
      <c r="BU197" s="27"/>
      <c r="BV197" s="27"/>
      <c r="BW197" s="27"/>
      <c r="BX197" s="27"/>
      <c r="BY197" s="27"/>
      <c r="BZ197" s="27"/>
      <c r="CA197" s="27"/>
      <c r="CB197" s="27"/>
      <c r="CC197" s="27"/>
      <c r="CD197" s="27" t="str">
        <f>VLOOKUP(C197,'CPPM-PR'!F:F,1,0)</f>
        <v>WAI2309230</v>
      </c>
    </row>
    <row r="198" spans="1:82">
      <c r="A198" s="27">
        <v>187890</v>
      </c>
      <c r="B198" s="1192">
        <v>45210.592604166668</v>
      </c>
      <c r="C198" s="27" t="s">
        <v>13491</v>
      </c>
      <c r="D198" s="27" t="s">
        <v>13492</v>
      </c>
      <c r="E198" s="27"/>
      <c r="F198" s="27"/>
      <c r="G198" s="27" t="e">
        <v>#N/A</v>
      </c>
      <c r="H198" s="27" t="e">
        <v>#N/A</v>
      </c>
      <c r="I198" s="27" t="e">
        <v>#N/A</v>
      </c>
      <c r="J198" s="27" t="e">
        <v>#N/A</v>
      </c>
      <c r="K198" s="27"/>
      <c r="L198" s="27" t="s">
        <v>15827</v>
      </c>
      <c r="M198" s="27" t="s">
        <v>15828</v>
      </c>
      <c r="N198" s="27" t="s">
        <v>513</v>
      </c>
      <c r="O198" s="27" t="s">
        <v>2634</v>
      </c>
      <c r="P198" s="27"/>
      <c r="Q198" s="27"/>
      <c r="R198" s="1299">
        <v>45260</v>
      </c>
      <c r="S198" s="1299">
        <v>45260</v>
      </c>
      <c r="T198" s="27"/>
      <c r="U198" s="27"/>
      <c r="V198" s="27" t="s">
        <v>15788</v>
      </c>
      <c r="W198" s="27" t="s">
        <v>18605</v>
      </c>
      <c r="X198" s="27"/>
      <c r="Y198" s="27" t="s">
        <v>18695</v>
      </c>
      <c r="Z198" s="27"/>
      <c r="AA198" s="27" t="s">
        <v>15943</v>
      </c>
      <c r="AB198" s="27" t="s">
        <v>1104</v>
      </c>
      <c r="AC198" s="27" t="s">
        <v>13493</v>
      </c>
      <c r="AD198" s="27" t="s">
        <v>10509</v>
      </c>
      <c r="AE198" s="27" t="s">
        <v>18693</v>
      </c>
      <c r="AF198" s="27"/>
      <c r="AG198" s="27"/>
      <c r="AH198" s="27" t="s">
        <v>18694</v>
      </c>
      <c r="AI198" s="27" t="s">
        <v>18258</v>
      </c>
      <c r="AJ198" s="27" t="s">
        <v>13401</v>
      </c>
      <c r="AK198" s="27"/>
      <c r="AL198" s="27" t="s">
        <v>15835</v>
      </c>
      <c r="AM198" s="27">
        <v>100</v>
      </c>
      <c r="AN198" s="27" t="s">
        <v>15800</v>
      </c>
      <c r="AO198" s="27" t="s">
        <v>14510</v>
      </c>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v>0</v>
      </c>
      <c r="BQ198" s="27"/>
      <c r="BR198" s="27" t="s">
        <v>18258</v>
      </c>
      <c r="BS198" s="1193">
        <v>45204</v>
      </c>
      <c r="BT198" s="27"/>
      <c r="BU198" s="27"/>
      <c r="BV198" s="27"/>
      <c r="BW198" s="27"/>
      <c r="BX198" s="27"/>
      <c r="BY198" s="27"/>
      <c r="BZ198" s="27"/>
      <c r="CA198" s="27"/>
      <c r="CB198" s="27"/>
      <c r="CC198" s="27"/>
      <c r="CD198" s="27" t="str">
        <f>VLOOKUP(C198,'CPPM-PR'!F:F,1,0)</f>
        <v>WAI2309231</v>
      </c>
    </row>
    <row r="199" spans="1:82">
      <c r="A199" s="27">
        <v>187891</v>
      </c>
      <c r="B199" s="1192">
        <v>45210.592604166668</v>
      </c>
      <c r="C199" s="27" t="s">
        <v>13489</v>
      </c>
      <c r="D199" s="27" t="s">
        <v>13490</v>
      </c>
      <c r="E199" s="27"/>
      <c r="F199" s="27"/>
      <c r="G199" s="27" t="e">
        <v>#N/A</v>
      </c>
      <c r="H199" s="27" t="e">
        <v>#N/A</v>
      </c>
      <c r="I199" s="27" t="e">
        <v>#N/A</v>
      </c>
      <c r="J199" s="27" t="e">
        <v>#N/A</v>
      </c>
      <c r="K199" s="27"/>
      <c r="L199" s="27" t="s">
        <v>15827</v>
      </c>
      <c r="M199" s="27" t="s">
        <v>15828</v>
      </c>
      <c r="N199" s="27" t="s">
        <v>513</v>
      </c>
      <c r="O199" s="27" t="s">
        <v>2634</v>
      </c>
      <c r="P199" s="27"/>
      <c r="Q199" s="27"/>
      <c r="R199" s="1299">
        <v>45260</v>
      </c>
      <c r="S199" s="1299">
        <v>45260</v>
      </c>
      <c r="T199" s="27"/>
      <c r="U199" s="27"/>
      <c r="V199" s="27" t="s">
        <v>15788</v>
      </c>
      <c r="W199" s="27" t="s">
        <v>18605</v>
      </c>
      <c r="X199" s="27"/>
      <c r="Y199" s="27" t="s">
        <v>18696</v>
      </c>
      <c r="Z199" s="27"/>
      <c r="AA199" s="27" t="s">
        <v>15943</v>
      </c>
      <c r="AB199" s="27" t="s">
        <v>1104</v>
      </c>
      <c r="AC199" s="27" t="s">
        <v>10469</v>
      </c>
      <c r="AD199" s="27" t="s">
        <v>10509</v>
      </c>
      <c r="AE199" s="27" t="s">
        <v>18693</v>
      </c>
      <c r="AF199" s="27"/>
      <c r="AG199" s="27"/>
      <c r="AH199" s="27" t="s">
        <v>18694</v>
      </c>
      <c r="AI199" s="27" t="s">
        <v>18258</v>
      </c>
      <c r="AJ199" s="27" t="s">
        <v>13401</v>
      </c>
      <c r="AK199" s="27"/>
      <c r="AL199" s="27" t="s">
        <v>15835</v>
      </c>
      <c r="AM199" s="27">
        <v>100</v>
      </c>
      <c r="AN199" s="27" t="s">
        <v>15800</v>
      </c>
      <c r="AO199" s="27" t="s">
        <v>14510</v>
      </c>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v>0</v>
      </c>
      <c r="BQ199" s="27"/>
      <c r="BR199" s="27" t="s">
        <v>18258</v>
      </c>
      <c r="BS199" s="1193">
        <v>45204</v>
      </c>
      <c r="BT199" s="27"/>
      <c r="BU199" s="27"/>
      <c r="BV199" s="27"/>
      <c r="BW199" s="27"/>
      <c r="BX199" s="27"/>
      <c r="BY199" s="27"/>
      <c r="BZ199" s="27"/>
      <c r="CA199" s="27"/>
      <c r="CB199" s="27"/>
      <c r="CC199" s="27"/>
      <c r="CD199" s="27" t="str">
        <f>VLOOKUP(C199,'CPPM-PR'!F:F,1,0)</f>
        <v>WAI2309232</v>
      </c>
    </row>
    <row r="200" spans="1:82">
      <c r="A200" s="27">
        <v>187892</v>
      </c>
      <c r="B200" s="1192">
        <v>45210.592604166668</v>
      </c>
      <c r="C200" s="27" t="s">
        <v>14558</v>
      </c>
      <c r="D200" s="27" t="s">
        <v>14559</v>
      </c>
      <c r="E200" s="27"/>
      <c r="F200" s="27"/>
      <c r="G200" s="27" t="e">
        <v>#N/A</v>
      </c>
      <c r="H200" s="27" t="e">
        <v>#N/A</v>
      </c>
      <c r="I200" s="27" t="e">
        <v>#N/A</v>
      </c>
      <c r="J200" s="27" t="e">
        <v>#N/A</v>
      </c>
      <c r="K200" s="27"/>
      <c r="L200" s="27" t="s">
        <v>15827</v>
      </c>
      <c r="M200" s="27" t="s">
        <v>15828</v>
      </c>
      <c r="N200" s="27" t="s">
        <v>513</v>
      </c>
      <c r="O200" s="27" t="s">
        <v>2609</v>
      </c>
      <c r="P200" s="27"/>
      <c r="Q200" s="27">
        <v>2023</v>
      </c>
      <c r="R200" s="1299">
        <v>45290</v>
      </c>
      <c r="S200" s="1299">
        <v>45290</v>
      </c>
      <c r="T200" s="27"/>
      <c r="U200" s="27"/>
      <c r="V200" s="27" t="s">
        <v>15788</v>
      </c>
      <c r="W200" s="27" t="s">
        <v>18697</v>
      </c>
      <c r="X200" s="27"/>
      <c r="Y200" s="27" t="s">
        <v>18698</v>
      </c>
      <c r="Z200" s="27"/>
      <c r="AA200" s="27" t="s">
        <v>15812</v>
      </c>
      <c r="AB200" s="27" t="s">
        <v>54</v>
      </c>
      <c r="AC200" s="27" t="s">
        <v>13294</v>
      </c>
      <c r="AD200" s="27" t="s">
        <v>10509</v>
      </c>
      <c r="AE200" s="27" t="s">
        <v>18603</v>
      </c>
      <c r="AF200" s="27"/>
      <c r="AG200" s="27"/>
      <c r="AH200" s="27" t="s">
        <v>18699</v>
      </c>
      <c r="AI200" s="27" t="s">
        <v>18258</v>
      </c>
      <c r="AJ200" s="27" t="s">
        <v>13401</v>
      </c>
      <c r="AK200" s="27"/>
      <c r="AL200" s="27" t="s">
        <v>15835</v>
      </c>
      <c r="AM200" s="27">
        <v>100</v>
      </c>
      <c r="AN200" s="27" t="s">
        <v>15800</v>
      </c>
      <c r="AO200" s="27" t="s">
        <v>14510</v>
      </c>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v>0</v>
      </c>
      <c r="BQ200" s="27"/>
      <c r="BR200" s="27" t="s">
        <v>18258</v>
      </c>
      <c r="BS200" s="1193">
        <v>45205</v>
      </c>
      <c r="BT200" s="27"/>
      <c r="BU200" s="27"/>
      <c r="BV200" s="27"/>
      <c r="BW200" s="27"/>
      <c r="BX200" s="27"/>
      <c r="BY200" s="27"/>
      <c r="BZ200" s="27"/>
      <c r="CA200" s="27"/>
      <c r="CB200" s="27"/>
      <c r="CC200" s="27"/>
      <c r="CD200" s="27" t="str">
        <f>VLOOKUP(C200,'CPPM-PR'!F:F,1,0)</f>
        <v>WAI2309233</v>
      </c>
    </row>
    <row r="201" spans="1:82">
      <c r="A201" s="27">
        <v>187893</v>
      </c>
      <c r="B201" s="1192">
        <v>45210.592604166668</v>
      </c>
      <c r="C201" s="27" t="s">
        <v>14560</v>
      </c>
      <c r="D201" s="27" t="s">
        <v>14561</v>
      </c>
      <c r="E201" s="27"/>
      <c r="F201" s="27"/>
      <c r="G201" s="27" t="e">
        <v>#N/A</v>
      </c>
      <c r="H201" s="27" t="e">
        <v>#N/A</v>
      </c>
      <c r="I201" s="27" t="e">
        <v>#N/A</v>
      </c>
      <c r="J201" s="27" t="e">
        <v>#N/A</v>
      </c>
      <c r="K201" s="27"/>
      <c r="L201" s="27" t="s">
        <v>15827</v>
      </c>
      <c r="M201" s="27" t="s">
        <v>15828</v>
      </c>
      <c r="N201" s="27" t="s">
        <v>513</v>
      </c>
      <c r="O201" s="27" t="s">
        <v>2609</v>
      </c>
      <c r="P201" s="27"/>
      <c r="Q201" s="27">
        <v>2023</v>
      </c>
      <c r="R201" s="1299">
        <v>45290</v>
      </c>
      <c r="S201" s="1299">
        <v>45290</v>
      </c>
      <c r="T201" s="27"/>
      <c r="U201" s="27"/>
      <c r="V201" s="27" t="s">
        <v>15788</v>
      </c>
      <c r="W201" s="27" t="s">
        <v>18700</v>
      </c>
      <c r="X201" s="27"/>
      <c r="Y201" s="27" t="s">
        <v>18701</v>
      </c>
      <c r="Z201" s="27"/>
      <c r="AA201" s="27" t="s">
        <v>15812</v>
      </c>
      <c r="AB201" s="27" t="s">
        <v>54</v>
      </c>
      <c r="AC201" s="27" t="s">
        <v>12711</v>
      </c>
      <c r="AD201" s="27" t="s">
        <v>10509</v>
      </c>
      <c r="AE201" s="27" t="s">
        <v>18603</v>
      </c>
      <c r="AF201" s="27"/>
      <c r="AG201" s="27"/>
      <c r="AH201" s="27" t="s">
        <v>18699</v>
      </c>
      <c r="AI201" s="27" t="s">
        <v>18258</v>
      </c>
      <c r="AJ201" s="27" t="s">
        <v>13401</v>
      </c>
      <c r="AK201" s="27"/>
      <c r="AL201" s="27" t="s">
        <v>15835</v>
      </c>
      <c r="AM201" s="27">
        <v>100</v>
      </c>
      <c r="AN201" s="27" t="s">
        <v>15800</v>
      </c>
      <c r="AO201" s="27" t="s">
        <v>14510</v>
      </c>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v>0</v>
      </c>
      <c r="BQ201" s="27"/>
      <c r="BR201" s="27" t="s">
        <v>18258</v>
      </c>
      <c r="BS201" s="1193">
        <v>45205</v>
      </c>
      <c r="BT201" s="27"/>
      <c r="BU201" s="27"/>
      <c r="BV201" s="27"/>
      <c r="BW201" s="27"/>
      <c r="BX201" s="27"/>
      <c r="BY201" s="27"/>
      <c r="BZ201" s="27"/>
      <c r="CA201" s="27"/>
      <c r="CB201" s="27"/>
      <c r="CC201" s="27"/>
      <c r="CD201" s="27" t="str">
        <f>VLOOKUP(C201,'CPPM-PR'!F:F,1,0)</f>
        <v>WAI2309234</v>
      </c>
    </row>
    <row r="202" spans="1:82">
      <c r="A202" s="27">
        <v>187894</v>
      </c>
      <c r="B202" s="1192">
        <v>45210.592604166668</v>
      </c>
      <c r="C202" s="27" t="s">
        <v>14562</v>
      </c>
      <c r="D202" s="27" t="s">
        <v>14563</v>
      </c>
      <c r="E202" s="27"/>
      <c r="F202" s="27"/>
      <c r="G202" s="27" t="e">
        <v>#N/A</v>
      </c>
      <c r="H202" s="27" t="e">
        <v>#N/A</v>
      </c>
      <c r="I202" s="27" t="e">
        <v>#N/A</v>
      </c>
      <c r="J202" s="27" t="e">
        <v>#N/A</v>
      </c>
      <c r="K202" s="27"/>
      <c r="L202" s="27" t="s">
        <v>15827</v>
      </c>
      <c r="M202" s="27" t="s">
        <v>15828</v>
      </c>
      <c r="N202" s="27" t="s">
        <v>513</v>
      </c>
      <c r="O202" s="27" t="s">
        <v>2609</v>
      </c>
      <c r="P202" s="27"/>
      <c r="Q202" s="27">
        <v>2023</v>
      </c>
      <c r="R202" s="1299">
        <v>45290</v>
      </c>
      <c r="S202" s="1299">
        <v>45290</v>
      </c>
      <c r="T202" s="27"/>
      <c r="U202" s="27"/>
      <c r="V202" s="27" t="s">
        <v>15788</v>
      </c>
      <c r="W202" s="27" t="s">
        <v>18702</v>
      </c>
      <c r="X202" s="27"/>
      <c r="Y202" s="27" t="s">
        <v>18703</v>
      </c>
      <c r="Z202" s="27"/>
      <c r="AA202" s="27" t="s">
        <v>15812</v>
      </c>
      <c r="AB202" s="27" t="s">
        <v>54</v>
      </c>
      <c r="AC202" s="27" t="s">
        <v>5098</v>
      </c>
      <c r="AD202" s="27" t="s">
        <v>10509</v>
      </c>
      <c r="AE202" s="27" t="s">
        <v>18603</v>
      </c>
      <c r="AF202" s="27"/>
      <c r="AG202" s="27"/>
      <c r="AH202" s="27" t="s">
        <v>18699</v>
      </c>
      <c r="AI202" s="27" t="s">
        <v>18258</v>
      </c>
      <c r="AJ202" s="27" t="s">
        <v>13401</v>
      </c>
      <c r="AK202" s="27"/>
      <c r="AL202" s="27" t="s">
        <v>15835</v>
      </c>
      <c r="AM202" s="27">
        <v>100</v>
      </c>
      <c r="AN202" s="27" t="s">
        <v>15800</v>
      </c>
      <c r="AO202" s="27" t="s">
        <v>14510</v>
      </c>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v>0</v>
      </c>
      <c r="BQ202" s="27"/>
      <c r="BR202" s="27" t="s">
        <v>18258</v>
      </c>
      <c r="BS202" s="1193">
        <v>45205</v>
      </c>
      <c r="BT202" s="27"/>
      <c r="BU202" s="27"/>
      <c r="BV202" s="27"/>
      <c r="BW202" s="27"/>
      <c r="BX202" s="27"/>
      <c r="BY202" s="27"/>
      <c r="BZ202" s="27"/>
      <c r="CA202" s="27"/>
      <c r="CB202" s="27"/>
      <c r="CC202" s="27"/>
      <c r="CD202" s="27" t="str">
        <f>VLOOKUP(C202,'CPPM-PR'!F:F,1,0)</f>
        <v>WAI2309236</v>
      </c>
    </row>
    <row r="203" spans="1:82">
      <c r="A203" s="27">
        <v>187895</v>
      </c>
      <c r="B203" s="1192">
        <v>45210.592604166668</v>
      </c>
      <c r="C203" s="27" t="s">
        <v>14564</v>
      </c>
      <c r="D203" s="27" t="s">
        <v>14565</v>
      </c>
      <c r="E203" s="27"/>
      <c r="F203" s="27"/>
      <c r="G203" s="27" t="e">
        <v>#N/A</v>
      </c>
      <c r="H203" s="27" t="e">
        <v>#N/A</v>
      </c>
      <c r="I203" s="27" t="e">
        <v>#N/A</v>
      </c>
      <c r="J203" s="27" t="e">
        <v>#N/A</v>
      </c>
      <c r="K203" s="27"/>
      <c r="L203" s="27" t="s">
        <v>15827</v>
      </c>
      <c r="M203" s="27" t="s">
        <v>15828</v>
      </c>
      <c r="N203" s="27" t="s">
        <v>513</v>
      </c>
      <c r="O203" s="27" t="s">
        <v>2609</v>
      </c>
      <c r="P203" s="27"/>
      <c r="Q203" s="27">
        <v>2023</v>
      </c>
      <c r="R203" s="1299">
        <v>45290</v>
      </c>
      <c r="S203" s="1299">
        <v>45290</v>
      </c>
      <c r="T203" s="27"/>
      <c r="U203" s="27"/>
      <c r="V203" s="27" t="s">
        <v>15788</v>
      </c>
      <c r="W203" s="27" t="s">
        <v>18608</v>
      </c>
      <c r="X203" s="27"/>
      <c r="Y203" s="27" t="s">
        <v>18704</v>
      </c>
      <c r="Z203" s="27"/>
      <c r="AA203" s="27" t="s">
        <v>15812</v>
      </c>
      <c r="AB203" s="27" t="s">
        <v>54</v>
      </c>
      <c r="AC203" s="27" t="s">
        <v>6448</v>
      </c>
      <c r="AD203" s="27" t="s">
        <v>10509</v>
      </c>
      <c r="AE203" s="27" t="s">
        <v>18603</v>
      </c>
      <c r="AF203" s="27"/>
      <c r="AG203" s="27"/>
      <c r="AH203" s="27" t="s">
        <v>18699</v>
      </c>
      <c r="AI203" s="27" t="s">
        <v>18258</v>
      </c>
      <c r="AJ203" s="27" t="s">
        <v>13401</v>
      </c>
      <c r="AK203" s="27"/>
      <c r="AL203" s="27" t="s">
        <v>15835</v>
      </c>
      <c r="AM203" s="27">
        <v>100</v>
      </c>
      <c r="AN203" s="27" t="s">
        <v>15800</v>
      </c>
      <c r="AO203" s="27" t="s">
        <v>14510</v>
      </c>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v>0</v>
      </c>
      <c r="BQ203" s="27"/>
      <c r="BR203" s="27" t="s">
        <v>18258</v>
      </c>
      <c r="BS203" s="1193">
        <v>45205</v>
      </c>
      <c r="BT203" s="27"/>
      <c r="BU203" s="27"/>
      <c r="BV203" s="27"/>
      <c r="BW203" s="27"/>
      <c r="BX203" s="27"/>
      <c r="BY203" s="27"/>
      <c r="BZ203" s="27"/>
      <c r="CA203" s="27"/>
      <c r="CB203" s="27"/>
      <c r="CC203" s="27"/>
      <c r="CD203" s="27" t="str">
        <f>VLOOKUP(C203,'CPPM-PR'!F:F,1,0)</f>
        <v>WAI2309237</v>
      </c>
    </row>
    <row r="204" spans="1:82">
      <c r="A204" s="27">
        <v>187896</v>
      </c>
      <c r="B204" s="1192">
        <v>45210.592604166668</v>
      </c>
      <c r="C204" s="27" t="s">
        <v>14566</v>
      </c>
      <c r="D204" s="27" t="s">
        <v>14567</v>
      </c>
      <c r="E204" s="27"/>
      <c r="F204" s="27"/>
      <c r="G204" s="27" t="e">
        <v>#N/A</v>
      </c>
      <c r="H204" s="27" t="e">
        <v>#N/A</v>
      </c>
      <c r="I204" s="27" t="e">
        <v>#N/A</v>
      </c>
      <c r="J204" s="27" t="e">
        <v>#N/A</v>
      </c>
      <c r="K204" s="27"/>
      <c r="L204" s="27" t="s">
        <v>15827</v>
      </c>
      <c r="M204" s="27" t="s">
        <v>15828</v>
      </c>
      <c r="N204" s="27" t="s">
        <v>513</v>
      </c>
      <c r="O204" s="27" t="s">
        <v>2609</v>
      </c>
      <c r="P204" s="27"/>
      <c r="Q204" s="27">
        <v>2023</v>
      </c>
      <c r="R204" s="1299">
        <v>45290</v>
      </c>
      <c r="S204" s="1299">
        <v>45290</v>
      </c>
      <c r="T204" s="27"/>
      <c r="U204" s="27"/>
      <c r="V204" s="27" t="s">
        <v>15788</v>
      </c>
      <c r="W204" s="27" t="s">
        <v>18605</v>
      </c>
      <c r="X204" s="27"/>
      <c r="Y204" s="27" t="s">
        <v>18705</v>
      </c>
      <c r="Z204" s="27"/>
      <c r="AA204" s="27" t="s">
        <v>15812</v>
      </c>
      <c r="AB204" s="27" t="s">
        <v>54</v>
      </c>
      <c r="AC204" s="27" t="s">
        <v>12711</v>
      </c>
      <c r="AD204" s="27" t="s">
        <v>10509</v>
      </c>
      <c r="AE204" s="27" t="s">
        <v>18603</v>
      </c>
      <c r="AF204" s="27"/>
      <c r="AG204" s="27"/>
      <c r="AH204" s="27" t="s">
        <v>18699</v>
      </c>
      <c r="AI204" s="27" t="s">
        <v>18258</v>
      </c>
      <c r="AJ204" s="27" t="s">
        <v>13401</v>
      </c>
      <c r="AK204" s="27"/>
      <c r="AL204" s="27" t="s">
        <v>15835</v>
      </c>
      <c r="AM204" s="27">
        <v>100</v>
      </c>
      <c r="AN204" s="27" t="s">
        <v>15800</v>
      </c>
      <c r="AO204" s="27" t="s">
        <v>14510</v>
      </c>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v>0</v>
      </c>
      <c r="BQ204" s="27"/>
      <c r="BR204" s="27" t="s">
        <v>18258</v>
      </c>
      <c r="BS204" s="1193">
        <v>45205</v>
      </c>
      <c r="BT204" s="27"/>
      <c r="BU204" s="27"/>
      <c r="BV204" s="27"/>
      <c r="BW204" s="27"/>
      <c r="BX204" s="27"/>
      <c r="BY204" s="27"/>
      <c r="BZ204" s="27"/>
      <c r="CA204" s="27"/>
      <c r="CB204" s="27"/>
      <c r="CC204" s="27"/>
      <c r="CD204" s="27" t="str">
        <f>VLOOKUP(C204,'CPPM-PR'!F:F,1,0)</f>
        <v>WAI2309238</v>
      </c>
    </row>
    <row r="205" spans="1:82">
      <c r="A205" s="27">
        <v>187897</v>
      </c>
      <c r="B205" s="1192">
        <v>45210.592604166668</v>
      </c>
      <c r="C205" s="27" t="s">
        <v>13482</v>
      </c>
      <c r="D205" s="27" t="s">
        <v>13483</v>
      </c>
      <c r="E205" s="27"/>
      <c r="F205" s="27"/>
      <c r="G205" s="27" t="e">
        <v>#N/A</v>
      </c>
      <c r="H205" s="27" t="e">
        <v>#N/A</v>
      </c>
      <c r="I205" s="27" t="e">
        <v>#N/A</v>
      </c>
      <c r="J205" s="27" t="e">
        <v>#N/A</v>
      </c>
      <c r="K205" s="27"/>
      <c r="L205" s="27" t="s">
        <v>15827</v>
      </c>
      <c r="M205" s="27" t="s">
        <v>15828</v>
      </c>
      <c r="N205" s="27" t="s">
        <v>513</v>
      </c>
      <c r="O205" s="27" t="s">
        <v>2634</v>
      </c>
      <c r="P205" s="27"/>
      <c r="Q205" s="27"/>
      <c r="R205" s="1299">
        <v>45260</v>
      </c>
      <c r="S205" s="1299">
        <v>45260</v>
      </c>
      <c r="T205" s="27"/>
      <c r="U205" s="27"/>
      <c r="V205" s="27" t="s">
        <v>15788</v>
      </c>
      <c r="W205" s="27" t="s">
        <v>18605</v>
      </c>
      <c r="X205" s="27"/>
      <c r="Y205" s="27" t="s">
        <v>18706</v>
      </c>
      <c r="Z205" s="27"/>
      <c r="AA205" s="27" t="s">
        <v>15943</v>
      </c>
      <c r="AB205" s="27" t="s">
        <v>1104</v>
      </c>
      <c r="AC205" s="27" t="s">
        <v>8858</v>
      </c>
      <c r="AD205" s="27" t="s">
        <v>10509</v>
      </c>
      <c r="AE205" s="27" t="s">
        <v>18693</v>
      </c>
      <c r="AF205" s="27"/>
      <c r="AG205" s="27"/>
      <c r="AH205" s="27" t="s">
        <v>18694</v>
      </c>
      <c r="AI205" s="27" t="s">
        <v>18258</v>
      </c>
      <c r="AJ205" s="27" t="s">
        <v>13401</v>
      </c>
      <c r="AK205" s="27"/>
      <c r="AL205" s="27" t="s">
        <v>15835</v>
      </c>
      <c r="AM205" s="27">
        <v>100</v>
      </c>
      <c r="AN205" s="27" t="s">
        <v>15800</v>
      </c>
      <c r="AO205" s="27" t="s">
        <v>14510</v>
      </c>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v>0</v>
      </c>
      <c r="BQ205" s="27"/>
      <c r="BR205" s="27" t="s">
        <v>18258</v>
      </c>
      <c r="BS205" s="1193">
        <v>45205</v>
      </c>
      <c r="BT205" s="27"/>
      <c r="BU205" s="27"/>
      <c r="BV205" s="27"/>
      <c r="BW205" s="27"/>
      <c r="BX205" s="27"/>
      <c r="BY205" s="27"/>
      <c r="BZ205" s="27"/>
      <c r="CA205" s="27"/>
      <c r="CB205" s="27"/>
      <c r="CC205" s="27"/>
      <c r="CD205" s="27" t="str">
        <f>VLOOKUP(C205,'CPPM-PR'!F:F,1,0)</f>
        <v>WAI2309239</v>
      </c>
    </row>
    <row r="206" spans="1:82">
      <c r="A206" s="27">
        <v>187898</v>
      </c>
      <c r="B206" s="1192">
        <v>45210.592604166668</v>
      </c>
      <c r="C206" s="27" t="s">
        <v>14568</v>
      </c>
      <c r="D206" s="27" t="s">
        <v>14569</v>
      </c>
      <c r="E206" s="27"/>
      <c r="F206" s="27"/>
      <c r="G206" s="27" t="e">
        <v>#N/A</v>
      </c>
      <c r="H206" s="27" t="e">
        <v>#N/A</v>
      </c>
      <c r="I206" s="27" t="e">
        <v>#N/A</v>
      </c>
      <c r="J206" s="27" t="e">
        <v>#N/A</v>
      </c>
      <c r="K206" s="27"/>
      <c r="L206" s="27" t="s">
        <v>15827</v>
      </c>
      <c r="M206" s="27" t="s">
        <v>15828</v>
      </c>
      <c r="N206" s="27" t="s">
        <v>513</v>
      </c>
      <c r="O206" s="27" t="s">
        <v>2609</v>
      </c>
      <c r="P206" s="27"/>
      <c r="Q206" s="27">
        <v>2023</v>
      </c>
      <c r="R206" s="1299">
        <v>45290</v>
      </c>
      <c r="S206" s="1299">
        <v>45290</v>
      </c>
      <c r="T206" s="27"/>
      <c r="U206" s="27"/>
      <c r="V206" s="27" t="s">
        <v>15788</v>
      </c>
      <c r="W206" s="27" t="s">
        <v>18707</v>
      </c>
      <c r="X206" s="27"/>
      <c r="Y206" s="27" t="s">
        <v>18708</v>
      </c>
      <c r="Z206" s="27"/>
      <c r="AA206" s="27" t="s">
        <v>15812</v>
      </c>
      <c r="AB206" s="27" t="s">
        <v>54</v>
      </c>
      <c r="AC206" s="27" t="s">
        <v>12711</v>
      </c>
      <c r="AD206" s="27" t="s">
        <v>10509</v>
      </c>
      <c r="AE206" s="27" t="s">
        <v>18603</v>
      </c>
      <c r="AF206" s="27"/>
      <c r="AG206" s="27"/>
      <c r="AH206" s="27" t="s">
        <v>18699</v>
      </c>
      <c r="AI206" s="27" t="s">
        <v>18258</v>
      </c>
      <c r="AJ206" s="27" t="s">
        <v>13401</v>
      </c>
      <c r="AK206" s="27"/>
      <c r="AL206" s="27" t="s">
        <v>15835</v>
      </c>
      <c r="AM206" s="27">
        <v>100</v>
      </c>
      <c r="AN206" s="27" t="s">
        <v>15800</v>
      </c>
      <c r="AO206" s="27" t="s">
        <v>14510</v>
      </c>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v>0</v>
      </c>
      <c r="BQ206" s="27"/>
      <c r="BR206" s="27" t="s">
        <v>18258</v>
      </c>
      <c r="BS206" s="1193">
        <v>45205</v>
      </c>
      <c r="BT206" s="27"/>
      <c r="BU206" s="27"/>
      <c r="BV206" s="27"/>
      <c r="BW206" s="27"/>
      <c r="BX206" s="27"/>
      <c r="BY206" s="27"/>
      <c r="BZ206" s="27"/>
      <c r="CA206" s="27"/>
      <c r="CB206" s="27"/>
      <c r="CC206" s="27"/>
      <c r="CD206" s="27" t="str">
        <f>VLOOKUP(C206,'CPPM-PR'!F:F,1,0)</f>
        <v>WAI2309240</v>
      </c>
    </row>
    <row r="207" spans="1:82">
      <c r="A207" s="27">
        <v>187899</v>
      </c>
      <c r="B207" s="1192">
        <v>45210.592604166668</v>
      </c>
      <c r="C207" s="27" t="s">
        <v>14570</v>
      </c>
      <c r="D207" s="27" t="s">
        <v>14571</v>
      </c>
      <c r="E207" s="27"/>
      <c r="F207" s="27"/>
      <c r="G207" s="27" t="e">
        <v>#N/A</v>
      </c>
      <c r="H207" s="27" t="e">
        <v>#N/A</v>
      </c>
      <c r="I207" s="27" t="e">
        <v>#N/A</v>
      </c>
      <c r="J207" s="27" t="e">
        <v>#N/A</v>
      </c>
      <c r="K207" s="27"/>
      <c r="L207" s="27" t="s">
        <v>15827</v>
      </c>
      <c r="M207" s="27" t="s">
        <v>15828</v>
      </c>
      <c r="N207" s="27" t="s">
        <v>513</v>
      </c>
      <c r="O207" s="27" t="s">
        <v>2609</v>
      </c>
      <c r="P207" s="27"/>
      <c r="Q207" s="27">
        <v>2023</v>
      </c>
      <c r="R207" s="1299">
        <v>45290</v>
      </c>
      <c r="S207" s="1299">
        <v>45290</v>
      </c>
      <c r="T207" s="27"/>
      <c r="U207" s="27"/>
      <c r="V207" s="27" t="s">
        <v>15788</v>
      </c>
      <c r="W207" s="27" t="s">
        <v>18605</v>
      </c>
      <c r="X207" s="27"/>
      <c r="Y207" s="27" t="s">
        <v>18709</v>
      </c>
      <c r="Z207" s="27"/>
      <c r="AA207" s="27" t="s">
        <v>15812</v>
      </c>
      <c r="AB207" s="27" t="s">
        <v>54</v>
      </c>
      <c r="AC207" s="27" t="s">
        <v>13294</v>
      </c>
      <c r="AD207" s="27" t="s">
        <v>10509</v>
      </c>
      <c r="AE207" s="27" t="s">
        <v>18603</v>
      </c>
      <c r="AF207" s="27"/>
      <c r="AG207" s="27"/>
      <c r="AH207" s="27" t="s">
        <v>18699</v>
      </c>
      <c r="AI207" s="27" t="s">
        <v>18258</v>
      </c>
      <c r="AJ207" s="27" t="s">
        <v>13401</v>
      </c>
      <c r="AK207" s="27"/>
      <c r="AL207" s="27" t="s">
        <v>15835</v>
      </c>
      <c r="AM207" s="27">
        <v>100</v>
      </c>
      <c r="AN207" s="27" t="s">
        <v>15800</v>
      </c>
      <c r="AO207" s="27" t="s">
        <v>14510</v>
      </c>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v>0</v>
      </c>
      <c r="BQ207" s="27"/>
      <c r="BR207" s="27" t="s">
        <v>18258</v>
      </c>
      <c r="BS207" s="1193">
        <v>45205</v>
      </c>
      <c r="BT207" s="27"/>
      <c r="BU207" s="27"/>
      <c r="BV207" s="27"/>
      <c r="BW207" s="27"/>
      <c r="BX207" s="27"/>
      <c r="BY207" s="27"/>
      <c r="BZ207" s="27"/>
      <c r="CA207" s="27"/>
      <c r="CB207" s="27"/>
      <c r="CC207" s="27"/>
      <c r="CD207" s="27" t="str">
        <f>VLOOKUP(C207,'CPPM-PR'!F:F,1,0)</f>
        <v>WAI2309241</v>
      </c>
    </row>
    <row r="208" spans="1:82">
      <c r="A208" s="27">
        <v>187900</v>
      </c>
      <c r="B208" s="1192">
        <v>45210.592604166668</v>
      </c>
      <c r="C208" s="27" t="s">
        <v>14572</v>
      </c>
      <c r="D208" s="27" t="s">
        <v>14573</v>
      </c>
      <c r="E208" s="27"/>
      <c r="F208" s="27"/>
      <c r="G208" s="27" t="e">
        <v>#N/A</v>
      </c>
      <c r="H208" s="27" t="e">
        <v>#N/A</v>
      </c>
      <c r="I208" s="27" t="e">
        <v>#N/A</v>
      </c>
      <c r="J208" s="27" t="e">
        <v>#N/A</v>
      </c>
      <c r="K208" s="27"/>
      <c r="L208" s="27" t="s">
        <v>15827</v>
      </c>
      <c r="M208" s="27" t="s">
        <v>15828</v>
      </c>
      <c r="N208" s="27" t="s">
        <v>513</v>
      </c>
      <c r="O208" s="27" t="s">
        <v>2609</v>
      </c>
      <c r="P208" s="27"/>
      <c r="Q208" s="27">
        <v>2023</v>
      </c>
      <c r="R208" s="1299">
        <v>45290</v>
      </c>
      <c r="S208" s="1299">
        <v>45290</v>
      </c>
      <c r="T208" s="27"/>
      <c r="U208" s="27"/>
      <c r="V208" s="27" t="s">
        <v>15788</v>
      </c>
      <c r="W208" s="27" t="s">
        <v>18710</v>
      </c>
      <c r="X208" s="27"/>
      <c r="Y208" s="27" t="s">
        <v>18711</v>
      </c>
      <c r="Z208" s="27"/>
      <c r="AA208" s="27" t="s">
        <v>15812</v>
      </c>
      <c r="AB208" s="27" t="s">
        <v>54</v>
      </c>
      <c r="AC208" s="27" t="s">
        <v>12711</v>
      </c>
      <c r="AD208" s="27" t="s">
        <v>10509</v>
      </c>
      <c r="AE208" s="27" t="s">
        <v>18603</v>
      </c>
      <c r="AF208" s="27"/>
      <c r="AG208" s="27"/>
      <c r="AH208" s="27" t="s">
        <v>18699</v>
      </c>
      <c r="AI208" s="27" t="s">
        <v>18258</v>
      </c>
      <c r="AJ208" s="27" t="s">
        <v>13401</v>
      </c>
      <c r="AK208" s="27"/>
      <c r="AL208" s="27" t="s">
        <v>15835</v>
      </c>
      <c r="AM208" s="27">
        <v>100</v>
      </c>
      <c r="AN208" s="27" t="s">
        <v>15800</v>
      </c>
      <c r="AO208" s="27" t="s">
        <v>14510</v>
      </c>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v>0</v>
      </c>
      <c r="BQ208" s="27"/>
      <c r="BR208" s="27" t="s">
        <v>18258</v>
      </c>
      <c r="BS208" s="1193">
        <v>45205</v>
      </c>
      <c r="BT208" s="27"/>
      <c r="BU208" s="27"/>
      <c r="BV208" s="27"/>
      <c r="BW208" s="27"/>
      <c r="BX208" s="27"/>
      <c r="BY208" s="27"/>
      <c r="BZ208" s="27"/>
      <c r="CA208" s="27"/>
      <c r="CB208" s="27"/>
      <c r="CC208" s="27"/>
      <c r="CD208" s="27" t="str">
        <f>VLOOKUP(C208,'CPPM-PR'!F:F,1,0)</f>
        <v>WAI2309242</v>
      </c>
    </row>
    <row r="209" spans="1:82">
      <c r="A209" s="27">
        <v>187901</v>
      </c>
      <c r="B209" s="1192">
        <v>45210.592604166668</v>
      </c>
      <c r="C209" s="27" t="s">
        <v>14574</v>
      </c>
      <c r="D209" s="27" t="s">
        <v>14575</v>
      </c>
      <c r="E209" s="27"/>
      <c r="F209" s="27"/>
      <c r="G209" s="27" t="e">
        <v>#N/A</v>
      </c>
      <c r="H209" s="27" t="e">
        <v>#N/A</v>
      </c>
      <c r="I209" s="27" t="e">
        <v>#N/A</v>
      </c>
      <c r="J209" s="27" t="e">
        <v>#N/A</v>
      </c>
      <c r="K209" s="27"/>
      <c r="L209" s="27" t="s">
        <v>15827</v>
      </c>
      <c r="M209" s="27" t="s">
        <v>15828</v>
      </c>
      <c r="N209" s="27" t="s">
        <v>513</v>
      </c>
      <c r="O209" s="27" t="s">
        <v>2609</v>
      </c>
      <c r="P209" s="27"/>
      <c r="Q209" s="27">
        <v>2023</v>
      </c>
      <c r="R209" s="1299">
        <v>45290</v>
      </c>
      <c r="S209" s="1299">
        <v>45290</v>
      </c>
      <c r="T209" s="27"/>
      <c r="U209" s="27"/>
      <c r="V209" s="27" t="s">
        <v>15788</v>
      </c>
      <c r="W209" s="27" t="s">
        <v>18712</v>
      </c>
      <c r="X209" s="27"/>
      <c r="Y209" s="27" t="s">
        <v>18713</v>
      </c>
      <c r="Z209" s="27"/>
      <c r="AA209" s="27" t="s">
        <v>15812</v>
      </c>
      <c r="AB209" s="27" t="s">
        <v>54</v>
      </c>
      <c r="AC209" s="27" t="s">
        <v>13294</v>
      </c>
      <c r="AD209" s="27" t="s">
        <v>10509</v>
      </c>
      <c r="AE209" s="27" t="s">
        <v>18603</v>
      </c>
      <c r="AF209" s="27"/>
      <c r="AG209" s="27"/>
      <c r="AH209" s="27" t="s">
        <v>18699</v>
      </c>
      <c r="AI209" s="27" t="s">
        <v>18258</v>
      </c>
      <c r="AJ209" s="27" t="s">
        <v>13401</v>
      </c>
      <c r="AK209" s="27"/>
      <c r="AL209" s="27" t="s">
        <v>15835</v>
      </c>
      <c r="AM209" s="27">
        <v>100</v>
      </c>
      <c r="AN209" s="27" t="s">
        <v>15800</v>
      </c>
      <c r="AO209" s="27" t="s">
        <v>14510</v>
      </c>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v>0</v>
      </c>
      <c r="BQ209" s="27"/>
      <c r="BR209" s="27" t="s">
        <v>18258</v>
      </c>
      <c r="BS209" s="1193">
        <v>45205</v>
      </c>
      <c r="BT209" s="27"/>
      <c r="BU209" s="27"/>
      <c r="BV209" s="27"/>
      <c r="BW209" s="27"/>
      <c r="BX209" s="27"/>
      <c r="BY209" s="27"/>
      <c r="BZ209" s="27"/>
      <c r="CA209" s="27"/>
      <c r="CB209" s="27"/>
      <c r="CC209" s="27"/>
      <c r="CD209" s="27" t="str">
        <f>VLOOKUP(C209,'CPPM-PR'!F:F,1,0)</f>
        <v>WAI2309243</v>
      </c>
    </row>
    <row r="210" spans="1:82">
      <c r="A210" s="27">
        <v>187902</v>
      </c>
      <c r="B210" s="1192">
        <v>45210.592604166668</v>
      </c>
      <c r="C210" s="27" t="s">
        <v>13479</v>
      </c>
      <c r="D210" s="27" t="s">
        <v>13480</v>
      </c>
      <c r="E210" s="27"/>
      <c r="F210" s="27"/>
      <c r="G210" s="27" t="e">
        <v>#N/A</v>
      </c>
      <c r="H210" s="27" t="e">
        <v>#N/A</v>
      </c>
      <c r="I210" s="27" t="e">
        <v>#N/A</v>
      </c>
      <c r="J210" s="27" t="e">
        <v>#N/A</v>
      </c>
      <c r="K210" s="27"/>
      <c r="L210" s="27" t="s">
        <v>15827</v>
      </c>
      <c r="M210" s="27" t="s">
        <v>15828</v>
      </c>
      <c r="N210" s="27" t="s">
        <v>513</v>
      </c>
      <c r="O210" s="27" t="s">
        <v>2634</v>
      </c>
      <c r="P210" s="27" t="s">
        <v>18714</v>
      </c>
      <c r="Q210" s="27"/>
      <c r="R210" s="1299">
        <v>45214</v>
      </c>
      <c r="S210" s="1299">
        <v>45214</v>
      </c>
      <c r="T210" s="27" t="s">
        <v>18258</v>
      </c>
      <c r="U210" s="27"/>
      <c r="V210" s="27" t="s">
        <v>15788</v>
      </c>
      <c r="W210" s="27" t="s">
        <v>18715</v>
      </c>
      <c r="X210" s="27"/>
      <c r="Y210" s="27" t="s">
        <v>18716</v>
      </c>
      <c r="Z210" s="27"/>
      <c r="AA210" s="27" t="s">
        <v>15793</v>
      </c>
      <c r="AB210" s="27" t="s">
        <v>1701</v>
      </c>
      <c r="AC210" s="27" t="s">
        <v>13481</v>
      </c>
      <c r="AD210" s="27" t="s">
        <v>10509</v>
      </c>
      <c r="AE210" s="27" t="s">
        <v>5509</v>
      </c>
      <c r="AF210" s="27" t="s">
        <v>18620</v>
      </c>
      <c r="AG210" s="27"/>
      <c r="AH210" s="27" t="s">
        <v>18717</v>
      </c>
      <c r="AI210" s="27" t="s">
        <v>18258</v>
      </c>
      <c r="AJ210" s="27" t="s">
        <v>13401</v>
      </c>
      <c r="AK210" s="27"/>
      <c r="AL210" s="27" t="s">
        <v>15835</v>
      </c>
      <c r="AM210" s="27">
        <v>100</v>
      </c>
      <c r="AN210" s="27" t="s">
        <v>15800</v>
      </c>
      <c r="AO210" s="27" t="s">
        <v>14510</v>
      </c>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v>0</v>
      </c>
      <c r="BQ210" s="27"/>
      <c r="BR210" s="27" t="s">
        <v>18258</v>
      </c>
      <c r="BS210" s="1193">
        <v>45205</v>
      </c>
      <c r="BT210" s="27"/>
      <c r="BU210" s="27"/>
      <c r="BV210" s="27"/>
      <c r="BW210" s="27"/>
      <c r="BX210" s="27"/>
      <c r="BY210" s="27"/>
      <c r="BZ210" s="27"/>
      <c r="CA210" s="27"/>
      <c r="CB210" s="27"/>
      <c r="CC210" s="27"/>
      <c r="CD210" s="27" t="str">
        <f>VLOOKUP(C210,'CPPM-PR'!F:F,1,0)</f>
        <v>WAI2309244</v>
      </c>
    </row>
    <row r="211" spans="1:82">
      <c r="A211" s="27">
        <v>187903</v>
      </c>
      <c r="B211" s="1192">
        <v>45210.592604166668</v>
      </c>
      <c r="C211" s="27" t="s">
        <v>13476</v>
      </c>
      <c r="D211" s="27" t="s">
        <v>13477</v>
      </c>
      <c r="E211" s="27"/>
      <c r="F211" s="27"/>
      <c r="G211" s="27" t="e">
        <v>#N/A</v>
      </c>
      <c r="H211" s="27" t="e">
        <v>#N/A</v>
      </c>
      <c r="I211" s="27" t="e">
        <v>#N/A</v>
      </c>
      <c r="J211" s="27" t="e">
        <v>#N/A</v>
      </c>
      <c r="K211" s="27"/>
      <c r="L211" s="27" t="s">
        <v>15827</v>
      </c>
      <c r="M211" s="27" t="s">
        <v>15828</v>
      </c>
      <c r="N211" s="27" t="s">
        <v>513</v>
      </c>
      <c r="O211" s="27" t="s">
        <v>2634</v>
      </c>
      <c r="P211" s="27"/>
      <c r="Q211" s="27"/>
      <c r="R211" s="1299">
        <v>45268</v>
      </c>
      <c r="S211" s="1299">
        <v>45268</v>
      </c>
      <c r="T211" s="27"/>
      <c r="U211" s="27"/>
      <c r="V211" s="27" t="s">
        <v>15788</v>
      </c>
      <c r="W211" s="27" t="s">
        <v>18718</v>
      </c>
      <c r="X211" s="27"/>
      <c r="Y211" s="27" t="s">
        <v>18719</v>
      </c>
      <c r="Z211" s="27"/>
      <c r="AA211" s="27" t="s">
        <v>15793</v>
      </c>
      <c r="AB211" s="27" t="s">
        <v>2603</v>
      </c>
      <c r="AC211" s="27" t="s">
        <v>13432</v>
      </c>
      <c r="AD211" s="27" t="s">
        <v>10509</v>
      </c>
      <c r="AE211" s="27" t="s">
        <v>18595</v>
      </c>
      <c r="AF211" s="27"/>
      <c r="AG211" s="27"/>
      <c r="AH211" s="27" t="s">
        <v>18596</v>
      </c>
      <c r="AI211" s="27" t="s">
        <v>18258</v>
      </c>
      <c r="AJ211" s="27" t="s">
        <v>13401</v>
      </c>
      <c r="AK211" s="27"/>
      <c r="AL211" s="27" t="s">
        <v>15835</v>
      </c>
      <c r="AM211" s="27">
        <v>100</v>
      </c>
      <c r="AN211" s="27" t="s">
        <v>15800</v>
      </c>
      <c r="AO211" s="27" t="s">
        <v>14510</v>
      </c>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v>0</v>
      </c>
      <c r="BQ211" s="27"/>
      <c r="BR211" s="27" t="s">
        <v>18258</v>
      </c>
      <c r="BS211" s="1193">
        <v>45205</v>
      </c>
      <c r="BT211" s="27"/>
      <c r="BU211" s="27"/>
      <c r="BV211" s="27"/>
      <c r="BW211" s="27"/>
      <c r="BX211" s="27"/>
      <c r="BY211" s="27"/>
      <c r="BZ211" s="27"/>
      <c r="CA211" s="27"/>
      <c r="CB211" s="27"/>
      <c r="CC211" s="27"/>
      <c r="CD211" s="27" t="str">
        <f>VLOOKUP(C211,'CPPM-PR'!F:F,1,0)</f>
        <v>WAI2309245</v>
      </c>
    </row>
    <row r="212" spans="1:82">
      <c r="A212" s="27">
        <v>187904</v>
      </c>
      <c r="B212" s="1192">
        <v>45210.592604166668</v>
      </c>
      <c r="C212" s="27" t="s">
        <v>14576</v>
      </c>
      <c r="D212" s="27" t="s">
        <v>14577</v>
      </c>
      <c r="E212" s="27"/>
      <c r="F212" s="27"/>
      <c r="G212" s="27" t="e">
        <v>#N/A</v>
      </c>
      <c r="H212" s="27" t="e">
        <v>#N/A</v>
      </c>
      <c r="I212" s="27" t="e">
        <v>#N/A</v>
      </c>
      <c r="J212" s="27" t="e">
        <v>#N/A</v>
      </c>
      <c r="K212" s="27"/>
      <c r="L212" s="27" t="s">
        <v>15827</v>
      </c>
      <c r="M212" s="27" t="s">
        <v>15828</v>
      </c>
      <c r="N212" s="27" t="s">
        <v>513</v>
      </c>
      <c r="O212" s="27" t="s">
        <v>2609</v>
      </c>
      <c r="P212" s="27"/>
      <c r="Q212" s="27">
        <v>2023</v>
      </c>
      <c r="R212" s="1299">
        <v>45290</v>
      </c>
      <c r="S212" s="1299">
        <v>45290</v>
      </c>
      <c r="T212" s="27"/>
      <c r="U212" s="27"/>
      <c r="V212" s="27" t="s">
        <v>15788</v>
      </c>
      <c r="W212" s="27" t="s">
        <v>18720</v>
      </c>
      <c r="X212" s="27"/>
      <c r="Y212" s="27" t="s">
        <v>18721</v>
      </c>
      <c r="Z212" s="27"/>
      <c r="AA212" s="27" t="s">
        <v>15812</v>
      </c>
      <c r="AB212" s="27" t="s">
        <v>54</v>
      </c>
      <c r="AC212" s="27" t="s">
        <v>13294</v>
      </c>
      <c r="AD212" s="27" t="s">
        <v>10509</v>
      </c>
      <c r="AE212" s="27" t="s">
        <v>18603</v>
      </c>
      <c r="AF212" s="27"/>
      <c r="AG212" s="27"/>
      <c r="AH212" s="27" t="s">
        <v>18699</v>
      </c>
      <c r="AI212" s="27" t="s">
        <v>18258</v>
      </c>
      <c r="AJ212" s="27" t="s">
        <v>13401</v>
      </c>
      <c r="AK212" s="27"/>
      <c r="AL212" s="27" t="s">
        <v>15835</v>
      </c>
      <c r="AM212" s="27">
        <v>100</v>
      </c>
      <c r="AN212" s="27" t="s">
        <v>15800</v>
      </c>
      <c r="AO212" s="27" t="s">
        <v>14510</v>
      </c>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v>0</v>
      </c>
      <c r="BQ212" s="27"/>
      <c r="BR212" s="27" t="s">
        <v>18258</v>
      </c>
      <c r="BS212" s="1193">
        <v>45205</v>
      </c>
      <c r="BT212" s="27"/>
      <c r="BU212" s="27"/>
      <c r="BV212" s="27"/>
      <c r="BW212" s="27"/>
      <c r="BX212" s="27"/>
      <c r="BY212" s="27"/>
      <c r="BZ212" s="27"/>
      <c r="CA212" s="27"/>
      <c r="CB212" s="27"/>
      <c r="CC212" s="27"/>
      <c r="CD212" s="27" t="str">
        <f>VLOOKUP(C212,'CPPM-PR'!F:F,1,0)</f>
        <v>WAI2309246</v>
      </c>
    </row>
    <row r="213" spans="1:82">
      <c r="A213" s="27">
        <v>187905</v>
      </c>
      <c r="B213" s="1192">
        <v>45210.592604166668</v>
      </c>
      <c r="C213" s="27" t="s">
        <v>14578</v>
      </c>
      <c r="D213" s="27" t="s">
        <v>14579</v>
      </c>
      <c r="E213" s="27"/>
      <c r="F213" s="27"/>
      <c r="G213" s="27" t="e">
        <v>#N/A</v>
      </c>
      <c r="H213" s="27" t="e">
        <v>#N/A</v>
      </c>
      <c r="I213" s="27" t="e">
        <v>#N/A</v>
      </c>
      <c r="J213" s="27" t="e">
        <v>#N/A</v>
      </c>
      <c r="K213" s="27"/>
      <c r="L213" s="27" t="s">
        <v>15827</v>
      </c>
      <c r="M213" s="27" t="s">
        <v>15828</v>
      </c>
      <c r="N213" s="27" t="s">
        <v>513</v>
      </c>
      <c r="O213" s="27" t="s">
        <v>2609</v>
      </c>
      <c r="P213" s="27"/>
      <c r="Q213" s="27">
        <v>2023</v>
      </c>
      <c r="R213" s="1299">
        <v>45290</v>
      </c>
      <c r="S213" s="1299">
        <v>45290</v>
      </c>
      <c r="T213" s="27"/>
      <c r="U213" s="27"/>
      <c r="V213" s="27" t="s">
        <v>15788</v>
      </c>
      <c r="W213" s="27" t="s">
        <v>18722</v>
      </c>
      <c r="X213" s="27"/>
      <c r="Y213" s="27" t="s">
        <v>18723</v>
      </c>
      <c r="Z213" s="27"/>
      <c r="AA213" s="27" t="s">
        <v>15812</v>
      </c>
      <c r="AB213" s="27" t="s">
        <v>54</v>
      </c>
      <c r="AC213" s="27" t="s">
        <v>11737</v>
      </c>
      <c r="AD213" s="27" t="s">
        <v>10509</v>
      </c>
      <c r="AE213" s="27" t="s">
        <v>18603</v>
      </c>
      <c r="AF213" s="27"/>
      <c r="AG213" s="27"/>
      <c r="AH213" s="27" t="s">
        <v>18699</v>
      </c>
      <c r="AI213" s="27" t="s">
        <v>18258</v>
      </c>
      <c r="AJ213" s="27" t="s">
        <v>13401</v>
      </c>
      <c r="AK213" s="27"/>
      <c r="AL213" s="27" t="s">
        <v>15835</v>
      </c>
      <c r="AM213" s="27">
        <v>100</v>
      </c>
      <c r="AN213" s="27" t="s">
        <v>15800</v>
      </c>
      <c r="AO213" s="27" t="s">
        <v>14510</v>
      </c>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v>0</v>
      </c>
      <c r="BQ213" s="27"/>
      <c r="BR213" s="27" t="s">
        <v>18258</v>
      </c>
      <c r="BS213" s="1193">
        <v>45206</v>
      </c>
      <c r="BT213" s="27"/>
      <c r="BU213" s="27"/>
      <c r="BV213" s="27"/>
      <c r="BW213" s="27"/>
      <c r="BX213" s="27"/>
      <c r="BY213" s="27"/>
      <c r="BZ213" s="27"/>
      <c r="CA213" s="27"/>
      <c r="CB213" s="27"/>
      <c r="CC213" s="27"/>
      <c r="CD213" s="27" t="str">
        <f>VLOOKUP(C213,'CPPM-PR'!F:F,1,0)</f>
        <v>WAI2309247</v>
      </c>
    </row>
    <row r="214" spans="1:82">
      <c r="A214" s="27">
        <v>187906</v>
      </c>
      <c r="B214" s="1192">
        <v>45210.592604166668</v>
      </c>
      <c r="C214" s="27" t="s">
        <v>14580</v>
      </c>
      <c r="D214" s="27" t="s">
        <v>14581</v>
      </c>
      <c r="E214" s="27"/>
      <c r="F214" s="27"/>
      <c r="G214" s="27" t="e">
        <v>#N/A</v>
      </c>
      <c r="H214" s="27" t="e">
        <v>#N/A</v>
      </c>
      <c r="I214" s="27" t="e">
        <v>#N/A</v>
      </c>
      <c r="J214" s="27" t="e">
        <v>#N/A</v>
      </c>
      <c r="K214" s="27"/>
      <c r="L214" s="27" t="s">
        <v>15827</v>
      </c>
      <c r="M214" s="27" t="s">
        <v>15828</v>
      </c>
      <c r="N214" s="27" t="s">
        <v>513</v>
      </c>
      <c r="O214" s="27" t="s">
        <v>2609</v>
      </c>
      <c r="P214" s="27"/>
      <c r="Q214" s="27">
        <v>2023</v>
      </c>
      <c r="R214" s="1299">
        <v>45267</v>
      </c>
      <c r="S214" s="1299">
        <v>45267</v>
      </c>
      <c r="T214" s="27"/>
      <c r="U214" s="27"/>
      <c r="V214" s="27" t="s">
        <v>15788</v>
      </c>
      <c r="W214" s="27" t="s">
        <v>18724</v>
      </c>
      <c r="X214" s="27"/>
      <c r="Y214" s="27" t="s">
        <v>18725</v>
      </c>
      <c r="Z214" s="27"/>
      <c r="AA214" s="27" t="s">
        <v>15812</v>
      </c>
      <c r="AB214" s="27" t="s">
        <v>54</v>
      </c>
      <c r="AC214" s="27" t="s">
        <v>11657</v>
      </c>
      <c r="AD214" s="27" t="s">
        <v>10509</v>
      </c>
      <c r="AE214" s="27" t="s">
        <v>18603</v>
      </c>
      <c r="AF214" s="27"/>
      <c r="AG214" s="27"/>
      <c r="AH214" s="27" t="s">
        <v>18726</v>
      </c>
      <c r="AI214" s="27" t="s">
        <v>18258</v>
      </c>
      <c r="AJ214" s="27" t="s">
        <v>13401</v>
      </c>
      <c r="AK214" s="27"/>
      <c r="AL214" s="27" t="s">
        <v>15835</v>
      </c>
      <c r="AM214" s="27">
        <v>100</v>
      </c>
      <c r="AN214" s="27" t="s">
        <v>15800</v>
      </c>
      <c r="AO214" s="27" t="s">
        <v>14510</v>
      </c>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v>0</v>
      </c>
      <c r="BQ214" s="27"/>
      <c r="BR214" s="27" t="s">
        <v>18258</v>
      </c>
      <c r="BS214" s="1193">
        <v>45206</v>
      </c>
      <c r="BT214" s="27"/>
      <c r="BU214" s="27"/>
      <c r="BV214" s="27"/>
      <c r="BW214" s="27"/>
      <c r="BX214" s="27"/>
      <c r="BY214" s="27"/>
      <c r="BZ214" s="27"/>
      <c r="CA214" s="27"/>
      <c r="CB214" s="27"/>
      <c r="CC214" s="27"/>
      <c r="CD214" s="27" t="str">
        <f>VLOOKUP(C214,'CPPM-PR'!F:F,1,0)</f>
        <v>WAI2309248</v>
      </c>
    </row>
    <row r="215" spans="1:82">
      <c r="A215" s="27">
        <v>187907</v>
      </c>
      <c r="B215" s="1192">
        <v>45210.592604166668</v>
      </c>
      <c r="C215" s="27" t="s">
        <v>14582</v>
      </c>
      <c r="D215" s="27" t="s">
        <v>14583</v>
      </c>
      <c r="E215" s="27"/>
      <c r="F215" s="27"/>
      <c r="G215" s="27" t="e">
        <v>#N/A</v>
      </c>
      <c r="H215" s="27" t="e">
        <v>#N/A</v>
      </c>
      <c r="I215" s="27" t="e">
        <v>#N/A</v>
      </c>
      <c r="J215" s="27" t="e">
        <v>#N/A</v>
      </c>
      <c r="K215" s="27"/>
      <c r="L215" s="27" t="s">
        <v>15827</v>
      </c>
      <c r="M215" s="27" t="s">
        <v>15828</v>
      </c>
      <c r="N215" s="27" t="s">
        <v>513</v>
      </c>
      <c r="O215" s="27" t="s">
        <v>2609</v>
      </c>
      <c r="P215" s="27"/>
      <c r="Q215" s="27">
        <v>2023</v>
      </c>
      <c r="R215" s="1299">
        <v>45291</v>
      </c>
      <c r="S215" s="1299">
        <v>45291</v>
      </c>
      <c r="T215" s="27"/>
      <c r="U215" s="27"/>
      <c r="V215" s="27" t="s">
        <v>15788</v>
      </c>
      <c r="W215" s="27" t="s">
        <v>18727</v>
      </c>
      <c r="X215" s="27"/>
      <c r="Y215" s="27" t="s">
        <v>18728</v>
      </c>
      <c r="Z215" s="27"/>
      <c r="AA215" s="27" t="s">
        <v>15812</v>
      </c>
      <c r="AB215" s="27" t="s">
        <v>54</v>
      </c>
      <c r="AC215" s="27" t="s">
        <v>6413</v>
      </c>
      <c r="AD215" s="27" t="s">
        <v>10509</v>
      </c>
      <c r="AE215" s="27" t="s">
        <v>18603</v>
      </c>
      <c r="AF215" s="27"/>
      <c r="AG215" s="27"/>
      <c r="AH215" s="27" t="s">
        <v>18617</v>
      </c>
      <c r="AI215" s="27" t="s">
        <v>18258</v>
      </c>
      <c r="AJ215" s="27" t="s">
        <v>13401</v>
      </c>
      <c r="AK215" s="27"/>
      <c r="AL215" s="27" t="s">
        <v>15835</v>
      </c>
      <c r="AM215" s="27">
        <v>100</v>
      </c>
      <c r="AN215" s="27" t="s">
        <v>15800</v>
      </c>
      <c r="AO215" s="27" t="s">
        <v>14510</v>
      </c>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v>0</v>
      </c>
      <c r="BQ215" s="27"/>
      <c r="BR215" s="27" t="s">
        <v>18258</v>
      </c>
      <c r="BS215" s="1193">
        <v>45206</v>
      </c>
      <c r="BT215" s="27"/>
      <c r="BU215" s="27"/>
      <c r="BV215" s="27"/>
      <c r="BW215" s="27"/>
      <c r="BX215" s="27"/>
      <c r="BY215" s="27"/>
      <c r="BZ215" s="27"/>
      <c r="CA215" s="27"/>
      <c r="CB215" s="27"/>
      <c r="CC215" s="27"/>
      <c r="CD215" s="27" t="str">
        <f>VLOOKUP(C215,'CPPM-PR'!F:F,1,0)</f>
        <v>WAI2309249</v>
      </c>
    </row>
    <row r="216" spans="1:82">
      <c r="A216" s="27">
        <v>187908</v>
      </c>
      <c r="B216" s="1192">
        <v>45210.592604166668</v>
      </c>
      <c r="C216" s="27" t="s">
        <v>14584</v>
      </c>
      <c r="D216" s="27" t="s">
        <v>14585</v>
      </c>
      <c r="E216" s="27"/>
      <c r="F216" s="27"/>
      <c r="G216" s="27" t="e">
        <v>#N/A</v>
      </c>
      <c r="H216" s="27" t="e">
        <v>#N/A</v>
      </c>
      <c r="I216" s="27" t="e">
        <v>#N/A</v>
      </c>
      <c r="J216" s="27" t="e">
        <v>#N/A</v>
      </c>
      <c r="K216" s="27"/>
      <c r="L216" s="27" t="s">
        <v>15827</v>
      </c>
      <c r="M216" s="27" t="s">
        <v>15828</v>
      </c>
      <c r="N216" s="27" t="s">
        <v>513</v>
      </c>
      <c r="O216" s="27" t="s">
        <v>2609</v>
      </c>
      <c r="P216" s="27"/>
      <c r="Q216" s="27">
        <v>2023</v>
      </c>
      <c r="R216" s="1299">
        <v>45291</v>
      </c>
      <c r="S216" s="1299">
        <v>45291</v>
      </c>
      <c r="T216" s="27"/>
      <c r="U216" s="27"/>
      <c r="V216" s="27" t="s">
        <v>15788</v>
      </c>
      <c r="W216" s="27" t="s">
        <v>18729</v>
      </c>
      <c r="X216" s="27"/>
      <c r="Y216" s="27" t="s">
        <v>18730</v>
      </c>
      <c r="Z216" s="27"/>
      <c r="AA216" s="27" t="s">
        <v>15812</v>
      </c>
      <c r="AB216" s="27" t="s">
        <v>54</v>
      </c>
      <c r="AC216" s="27" t="s">
        <v>14586</v>
      </c>
      <c r="AD216" s="27" t="s">
        <v>10509</v>
      </c>
      <c r="AE216" s="27" t="s">
        <v>18603</v>
      </c>
      <c r="AF216" s="27"/>
      <c r="AG216" s="27"/>
      <c r="AH216" s="27" t="s">
        <v>18617</v>
      </c>
      <c r="AI216" s="27" t="s">
        <v>18258</v>
      </c>
      <c r="AJ216" s="27" t="s">
        <v>13401</v>
      </c>
      <c r="AK216" s="27"/>
      <c r="AL216" s="27" t="s">
        <v>15835</v>
      </c>
      <c r="AM216" s="27">
        <v>100</v>
      </c>
      <c r="AN216" s="27" t="s">
        <v>15800</v>
      </c>
      <c r="AO216" s="27" t="s">
        <v>14510</v>
      </c>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v>0</v>
      </c>
      <c r="BQ216" s="27"/>
      <c r="BR216" s="27" t="s">
        <v>18258</v>
      </c>
      <c r="BS216" s="1193">
        <v>45206</v>
      </c>
      <c r="BT216" s="27"/>
      <c r="BU216" s="27"/>
      <c r="BV216" s="27"/>
      <c r="BW216" s="27"/>
      <c r="BX216" s="27"/>
      <c r="BY216" s="27"/>
      <c r="BZ216" s="27"/>
      <c r="CA216" s="27"/>
      <c r="CB216" s="27"/>
      <c r="CC216" s="27"/>
      <c r="CD216" s="27" t="str">
        <f>VLOOKUP(C216,'CPPM-PR'!F:F,1,0)</f>
        <v>WAI2309250</v>
      </c>
    </row>
    <row r="217" spans="1:82">
      <c r="A217" s="27">
        <v>187909</v>
      </c>
      <c r="B217" s="1192">
        <v>45210.592604166668</v>
      </c>
      <c r="C217" s="27" t="s">
        <v>14587</v>
      </c>
      <c r="D217" s="27" t="s">
        <v>14588</v>
      </c>
      <c r="E217" s="27"/>
      <c r="F217" s="27"/>
      <c r="G217" s="27" t="e">
        <v>#N/A</v>
      </c>
      <c r="H217" s="27" t="e">
        <v>#N/A</v>
      </c>
      <c r="I217" s="27" t="e">
        <v>#N/A</v>
      </c>
      <c r="J217" s="27" t="e">
        <v>#N/A</v>
      </c>
      <c r="K217" s="27"/>
      <c r="L217" s="27" t="s">
        <v>15827</v>
      </c>
      <c r="M217" s="27" t="s">
        <v>15828</v>
      </c>
      <c r="N217" s="27" t="s">
        <v>513</v>
      </c>
      <c r="O217" s="27" t="s">
        <v>2609</v>
      </c>
      <c r="P217" s="27"/>
      <c r="Q217" s="27">
        <v>2023</v>
      </c>
      <c r="R217" s="1299">
        <v>45291</v>
      </c>
      <c r="S217" s="1299">
        <v>45291</v>
      </c>
      <c r="T217" s="27"/>
      <c r="U217" s="27"/>
      <c r="V217" s="27" t="s">
        <v>15788</v>
      </c>
      <c r="W217" s="27" t="s">
        <v>18731</v>
      </c>
      <c r="X217" s="27"/>
      <c r="Y217" s="27" t="s">
        <v>18732</v>
      </c>
      <c r="Z217" s="27"/>
      <c r="AA217" s="27" t="s">
        <v>15812</v>
      </c>
      <c r="AB217" s="27" t="s">
        <v>54</v>
      </c>
      <c r="AC217" s="27" t="s">
        <v>6413</v>
      </c>
      <c r="AD217" s="27" t="s">
        <v>10509</v>
      </c>
      <c r="AE217" s="27" t="s">
        <v>18603</v>
      </c>
      <c r="AF217" s="27"/>
      <c r="AG217" s="27"/>
      <c r="AH217" s="27" t="s">
        <v>18617</v>
      </c>
      <c r="AI217" s="27" t="s">
        <v>18258</v>
      </c>
      <c r="AJ217" s="27" t="s">
        <v>13401</v>
      </c>
      <c r="AK217" s="27"/>
      <c r="AL217" s="27" t="s">
        <v>15835</v>
      </c>
      <c r="AM217" s="27">
        <v>100</v>
      </c>
      <c r="AN217" s="27" t="s">
        <v>15800</v>
      </c>
      <c r="AO217" s="27" t="s">
        <v>14510</v>
      </c>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v>0</v>
      </c>
      <c r="BQ217" s="27"/>
      <c r="BR217" s="27" t="s">
        <v>18258</v>
      </c>
      <c r="BS217" s="1193">
        <v>45206</v>
      </c>
      <c r="BT217" s="27"/>
      <c r="BU217" s="27"/>
      <c r="BV217" s="27"/>
      <c r="BW217" s="27"/>
      <c r="BX217" s="27"/>
      <c r="BY217" s="27"/>
      <c r="BZ217" s="27"/>
      <c r="CA217" s="27"/>
      <c r="CB217" s="27"/>
      <c r="CC217" s="27"/>
      <c r="CD217" s="27" t="str">
        <f>VLOOKUP(C217,'CPPM-PR'!F:F,1,0)</f>
        <v>WAI2309251</v>
      </c>
    </row>
    <row r="218" spans="1:82">
      <c r="A218" s="27">
        <v>188056</v>
      </c>
      <c r="B218" s="1192">
        <v>45210.592604166668</v>
      </c>
      <c r="C218" s="27" t="s">
        <v>14589</v>
      </c>
      <c r="D218" s="27" t="s">
        <v>14590</v>
      </c>
      <c r="E218" s="27"/>
      <c r="F218" s="27"/>
      <c r="G218" s="27" t="e">
        <v>#N/A</v>
      </c>
      <c r="H218" s="27" t="e">
        <v>#N/A</v>
      </c>
      <c r="I218" s="27" t="e">
        <v>#N/A</v>
      </c>
      <c r="J218" s="27" t="e">
        <v>#N/A</v>
      </c>
      <c r="K218" s="27"/>
      <c r="L218" s="27" t="s">
        <v>15827</v>
      </c>
      <c r="M218" s="27" t="s">
        <v>15828</v>
      </c>
      <c r="N218" s="27" t="s">
        <v>513</v>
      </c>
      <c r="O218" s="27" t="s">
        <v>2609</v>
      </c>
      <c r="P218" s="27"/>
      <c r="Q218" s="27">
        <v>2023</v>
      </c>
      <c r="R218" s="1299">
        <v>45291</v>
      </c>
      <c r="S218" s="1299">
        <v>45291</v>
      </c>
      <c r="T218" s="27"/>
      <c r="U218" s="27"/>
      <c r="V218" s="27" t="s">
        <v>15788</v>
      </c>
      <c r="W218" s="27" t="s">
        <v>18733</v>
      </c>
      <c r="X218" s="27"/>
      <c r="Y218" s="27" t="s">
        <v>18734</v>
      </c>
      <c r="Z218" s="27"/>
      <c r="AA218" s="27" t="s">
        <v>15812</v>
      </c>
      <c r="AB218" s="27" t="s">
        <v>54</v>
      </c>
      <c r="AC218" s="27" t="s">
        <v>11737</v>
      </c>
      <c r="AD218" s="27" t="s">
        <v>10509</v>
      </c>
      <c r="AE218" s="27" t="s">
        <v>18603</v>
      </c>
      <c r="AF218" s="27"/>
      <c r="AG218" s="27"/>
      <c r="AH218" s="27" t="s">
        <v>18633</v>
      </c>
      <c r="AI218" s="27" t="s">
        <v>18258</v>
      </c>
      <c r="AJ218" s="27" t="s">
        <v>13401</v>
      </c>
      <c r="AK218" s="27"/>
      <c r="AL218" s="27" t="s">
        <v>15835</v>
      </c>
      <c r="AM218" s="27">
        <v>100</v>
      </c>
      <c r="AN218" s="27" t="s">
        <v>15800</v>
      </c>
      <c r="AO218" s="27" t="s">
        <v>14510</v>
      </c>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v>0</v>
      </c>
      <c r="BQ218" s="27"/>
      <c r="BR218" s="27" t="s">
        <v>18258</v>
      </c>
      <c r="BS218" s="1193">
        <v>45200</v>
      </c>
      <c r="BT218" s="27"/>
      <c r="BU218" s="27"/>
      <c r="BV218" s="27"/>
      <c r="BW218" s="27"/>
      <c r="BX218" s="27"/>
      <c r="BY218" s="27"/>
      <c r="BZ218" s="27"/>
      <c r="CA218" s="27"/>
      <c r="CB218" s="27"/>
      <c r="CC218" s="27"/>
      <c r="CD218" s="27" t="str">
        <f>VLOOKUP(C218,'CPPM-PR'!F:F,1,0)</f>
        <v>WAI2309175</v>
      </c>
    </row>
    <row r="219" spans="1:82">
      <c r="A219" s="27">
        <v>188057</v>
      </c>
      <c r="B219" s="1192">
        <v>45210.592604166668</v>
      </c>
      <c r="C219" s="27" t="s">
        <v>14591</v>
      </c>
      <c r="D219" s="27" t="s">
        <v>14592</v>
      </c>
      <c r="E219" s="27"/>
      <c r="F219" s="27"/>
      <c r="G219" s="27" t="e">
        <v>#N/A</v>
      </c>
      <c r="H219" s="27" t="e">
        <v>#N/A</v>
      </c>
      <c r="I219" s="27" t="e">
        <v>#N/A</v>
      </c>
      <c r="J219" s="27" t="e">
        <v>#N/A</v>
      </c>
      <c r="K219" s="27"/>
      <c r="L219" s="27" t="s">
        <v>15827</v>
      </c>
      <c r="M219" s="27" t="s">
        <v>15828</v>
      </c>
      <c r="N219" s="27" t="s">
        <v>513</v>
      </c>
      <c r="O219" s="27" t="s">
        <v>2609</v>
      </c>
      <c r="P219" s="27"/>
      <c r="Q219" s="27">
        <v>2023</v>
      </c>
      <c r="R219" s="1299">
        <v>45291</v>
      </c>
      <c r="S219" s="1299">
        <v>45291</v>
      </c>
      <c r="T219" s="27"/>
      <c r="U219" s="27"/>
      <c r="V219" s="27" t="s">
        <v>15788</v>
      </c>
      <c r="W219" s="27" t="s">
        <v>18735</v>
      </c>
      <c r="X219" s="27"/>
      <c r="Y219" s="27" t="s">
        <v>18736</v>
      </c>
      <c r="Z219" s="27"/>
      <c r="AA219" s="27" t="s">
        <v>15812</v>
      </c>
      <c r="AB219" s="27" t="s">
        <v>54</v>
      </c>
      <c r="AC219" s="27" t="s">
        <v>12711</v>
      </c>
      <c r="AD219" s="27" t="s">
        <v>10509</v>
      </c>
      <c r="AE219" s="27" t="s">
        <v>18603</v>
      </c>
      <c r="AF219" s="27"/>
      <c r="AG219" s="27"/>
      <c r="AH219" s="27" t="s">
        <v>18633</v>
      </c>
      <c r="AI219" s="27" t="s">
        <v>18258</v>
      </c>
      <c r="AJ219" s="27" t="s">
        <v>13401</v>
      </c>
      <c r="AK219" s="27"/>
      <c r="AL219" s="27" t="s">
        <v>15835</v>
      </c>
      <c r="AM219" s="27">
        <v>100</v>
      </c>
      <c r="AN219" s="27" t="s">
        <v>15800</v>
      </c>
      <c r="AO219" s="27" t="s">
        <v>14510</v>
      </c>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v>0</v>
      </c>
      <c r="BQ219" s="27"/>
      <c r="BR219" s="27" t="s">
        <v>18258</v>
      </c>
      <c r="BS219" s="1193">
        <v>45200</v>
      </c>
      <c r="BT219" s="27"/>
      <c r="BU219" s="27"/>
      <c r="BV219" s="27"/>
      <c r="BW219" s="27"/>
      <c r="BX219" s="27"/>
      <c r="BY219" s="27"/>
      <c r="BZ219" s="27"/>
      <c r="CA219" s="27"/>
      <c r="CB219" s="27"/>
      <c r="CC219" s="27"/>
      <c r="CD219" s="27" t="str">
        <f>VLOOKUP(C219,'CPPM-PR'!F:F,1,0)</f>
        <v>WAI2309176</v>
      </c>
    </row>
    <row r="220" spans="1:82">
      <c r="A220" s="27">
        <v>188058</v>
      </c>
      <c r="B220" s="1192">
        <v>45210.592604166668</v>
      </c>
      <c r="C220" s="27" t="s">
        <v>14593</v>
      </c>
      <c r="D220" s="27" t="s">
        <v>14594</v>
      </c>
      <c r="E220" s="27"/>
      <c r="F220" s="27"/>
      <c r="G220" s="27" t="e">
        <v>#N/A</v>
      </c>
      <c r="H220" s="27" t="e">
        <v>#N/A</v>
      </c>
      <c r="I220" s="27" t="e">
        <v>#N/A</v>
      </c>
      <c r="J220" s="27" t="e">
        <v>#N/A</v>
      </c>
      <c r="K220" s="27"/>
      <c r="L220" s="27" t="s">
        <v>15827</v>
      </c>
      <c r="M220" s="27" t="s">
        <v>15828</v>
      </c>
      <c r="N220" s="27" t="s">
        <v>513</v>
      </c>
      <c r="O220" s="27" t="s">
        <v>2609</v>
      </c>
      <c r="P220" s="27"/>
      <c r="Q220" s="27"/>
      <c r="R220" s="1299">
        <v>45209</v>
      </c>
      <c r="S220" s="1299">
        <v>45260</v>
      </c>
      <c r="T220" s="27"/>
      <c r="U220" s="27"/>
      <c r="V220" s="27" t="s">
        <v>15788</v>
      </c>
      <c r="W220" s="27" t="s">
        <v>18658</v>
      </c>
      <c r="X220" s="27"/>
      <c r="Y220" s="27" t="s">
        <v>18737</v>
      </c>
      <c r="Z220" s="27"/>
      <c r="AA220" s="27" t="s">
        <v>15862</v>
      </c>
      <c r="AB220" s="27" t="s">
        <v>908</v>
      </c>
      <c r="AC220" s="27" t="s">
        <v>6729</v>
      </c>
      <c r="AD220" s="27" t="s">
        <v>10509</v>
      </c>
      <c r="AE220" s="27" t="s">
        <v>18629</v>
      </c>
      <c r="AF220" s="27"/>
      <c r="AG220" s="27"/>
      <c r="AH220" s="27" t="s">
        <v>18630</v>
      </c>
      <c r="AI220" s="27" t="s">
        <v>18258</v>
      </c>
      <c r="AJ220" s="27" t="s">
        <v>13401</v>
      </c>
      <c r="AK220" s="27"/>
      <c r="AL220" s="27" t="s">
        <v>15835</v>
      </c>
      <c r="AM220" s="27">
        <v>100</v>
      </c>
      <c r="AN220" s="27" t="s">
        <v>15800</v>
      </c>
      <c r="AO220" s="27" t="s">
        <v>14510</v>
      </c>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v>0</v>
      </c>
      <c r="BQ220" s="27"/>
      <c r="BR220" s="27" t="s">
        <v>18258</v>
      </c>
      <c r="BS220" s="1193">
        <v>45200</v>
      </c>
      <c r="BT220" s="27"/>
      <c r="BU220" s="27"/>
      <c r="BV220" s="27"/>
      <c r="BW220" s="27"/>
      <c r="BX220" s="27"/>
      <c r="BY220" s="27"/>
      <c r="BZ220" s="27"/>
      <c r="CA220" s="27"/>
      <c r="CB220" s="27"/>
      <c r="CC220" s="27"/>
      <c r="CD220" s="27" t="str">
        <f>VLOOKUP(C220,'CPPM-PR'!F:F,1,0)</f>
        <v>WAI2309177</v>
      </c>
    </row>
    <row r="221" spans="1:82">
      <c r="A221" s="27">
        <v>188059</v>
      </c>
      <c r="B221" s="1192">
        <v>45210.592604166668</v>
      </c>
      <c r="C221" s="27" t="s">
        <v>13430</v>
      </c>
      <c r="D221" s="27" t="s">
        <v>13431</v>
      </c>
      <c r="E221" s="27"/>
      <c r="F221" s="27"/>
      <c r="G221" s="27" t="e">
        <v>#N/A</v>
      </c>
      <c r="H221" s="27" t="e">
        <v>#N/A</v>
      </c>
      <c r="I221" s="27" t="e">
        <v>#N/A</v>
      </c>
      <c r="J221" s="27" t="e">
        <v>#N/A</v>
      </c>
      <c r="K221" s="27"/>
      <c r="L221" s="27" t="s">
        <v>15827</v>
      </c>
      <c r="M221" s="27" t="s">
        <v>15828</v>
      </c>
      <c r="N221" s="27" t="s">
        <v>513</v>
      </c>
      <c r="O221" s="27" t="s">
        <v>2634</v>
      </c>
      <c r="P221" s="27"/>
      <c r="Q221" s="27"/>
      <c r="R221" s="1299">
        <v>45264</v>
      </c>
      <c r="S221" s="1299">
        <v>45268</v>
      </c>
      <c r="T221" s="27"/>
      <c r="U221" s="27"/>
      <c r="V221" s="27" t="s">
        <v>15788</v>
      </c>
      <c r="W221" s="27" t="s">
        <v>18738</v>
      </c>
      <c r="X221" s="27"/>
      <c r="Y221" s="27" t="s">
        <v>18739</v>
      </c>
      <c r="Z221" s="27"/>
      <c r="AA221" s="27" t="s">
        <v>15793</v>
      </c>
      <c r="AB221" s="27" t="s">
        <v>2603</v>
      </c>
      <c r="AC221" s="27" t="s">
        <v>13432</v>
      </c>
      <c r="AD221" s="27" t="s">
        <v>10509</v>
      </c>
      <c r="AE221" s="27" t="s">
        <v>18595</v>
      </c>
      <c r="AF221" s="27"/>
      <c r="AG221" s="27"/>
      <c r="AH221" s="27" t="s">
        <v>18596</v>
      </c>
      <c r="AI221" s="27" t="s">
        <v>18258</v>
      </c>
      <c r="AJ221" s="27" t="s">
        <v>13401</v>
      </c>
      <c r="AK221" s="27"/>
      <c r="AL221" s="27" t="s">
        <v>15835</v>
      </c>
      <c r="AM221" s="27">
        <v>100</v>
      </c>
      <c r="AN221" s="27" t="s">
        <v>15800</v>
      </c>
      <c r="AO221" s="27" t="s">
        <v>14510</v>
      </c>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v>0</v>
      </c>
      <c r="BQ221" s="27"/>
      <c r="BR221" s="27" t="s">
        <v>18258</v>
      </c>
      <c r="BS221" s="1193">
        <v>45201</v>
      </c>
      <c r="BT221" s="27"/>
      <c r="BU221" s="27"/>
      <c r="BV221" s="27"/>
      <c r="BW221" s="27"/>
      <c r="BX221" s="27"/>
      <c r="BY221" s="27"/>
      <c r="BZ221" s="27"/>
      <c r="CA221" s="27"/>
      <c r="CB221" s="27"/>
      <c r="CC221" s="27"/>
      <c r="CD221" s="27" t="str">
        <f>VLOOKUP(C221,'CPPM-PR'!F:F,1,0)</f>
        <v>WAI2309178</v>
      </c>
    </row>
    <row r="222" spans="1:82">
      <c r="A222" s="27">
        <v>188060</v>
      </c>
      <c r="B222" s="1192">
        <v>45210.592604166668</v>
      </c>
      <c r="C222" s="27" t="s">
        <v>13427</v>
      </c>
      <c r="D222" s="27" t="s">
        <v>13428</v>
      </c>
      <c r="E222" s="27"/>
      <c r="F222" s="27"/>
      <c r="G222" s="27" t="e">
        <v>#N/A</v>
      </c>
      <c r="H222" s="27" t="e">
        <v>#N/A</v>
      </c>
      <c r="I222" s="27" t="e">
        <v>#N/A</v>
      </c>
      <c r="J222" s="27" t="e">
        <v>#N/A</v>
      </c>
      <c r="K222" s="27"/>
      <c r="L222" s="27" t="s">
        <v>15827</v>
      </c>
      <c r="M222" s="27" t="s">
        <v>15828</v>
      </c>
      <c r="N222" s="27" t="s">
        <v>513</v>
      </c>
      <c r="O222" s="27" t="s">
        <v>2634</v>
      </c>
      <c r="P222" s="27"/>
      <c r="Q222" s="27"/>
      <c r="R222" s="1299">
        <v>45264</v>
      </c>
      <c r="S222" s="1299">
        <v>45268</v>
      </c>
      <c r="T222" s="27"/>
      <c r="U222" s="27"/>
      <c r="V222" s="27" t="s">
        <v>15788</v>
      </c>
      <c r="W222" s="27" t="s">
        <v>18740</v>
      </c>
      <c r="X222" s="27"/>
      <c r="Y222" s="27" t="s">
        <v>18741</v>
      </c>
      <c r="Z222" s="27"/>
      <c r="AA222" s="27" t="s">
        <v>15793</v>
      </c>
      <c r="AB222" s="27" t="s">
        <v>2603</v>
      </c>
      <c r="AC222" s="27" t="s">
        <v>13429</v>
      </c>
      <c r="AD222" s="27" t="s">
        <v>10509</v>
      </c>
      <c r="AE222" s="27" t="s">
        <v>18595</v>
      </c>
      <c r="AF222" s="27"/>
      <c r="AG222" s="27"/>
      <c r="AH222" s="27" t="s">
        <v>18596</v>
      </c>
      <c r="AI222" s="27" t="s">
        <v>18258</v>
      </c>
      <c r="AJ222" s="27" t="s">
        <v>13401</v>
      </c>
      <c r="AK222" s="27"/>
      <c r="AL222" s="27" t="s">
        <v>15835</v>
      </c>
      <c r="AM222" s="27">
        <v>100</v>
      </c>
      <c r="AN222" s="27" t="s">
        <v>15800</v>
      </c>
      <c r="AO222" s="27" t="s">
        <v>14510</v>
      </c>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v>0</v>
      </c>
      <c r="BQ222" s="27"/>
      <c r="BR222" s="27" t="s">
        <v>18258</v>
      </c>
      <c r="BS222" s="1193">
        <v>45201</v>
      </c>
      <c r="BT222" s="27"/>
      <c r="BU222" s="27"/>
      <c r="BV222" s="27"/>
      <c r="BW222" s="27"/>
      <c r="BX222" s="27"/>
      <c r="BY222" s="27"/>
      <c r="BZ222" s="27"/>
      <c r="CA222" s="27"/>
      <c r="CB222" s="27"/>
      <c r="CC222" s="27"/>
      <c r="CD222" s="27" t="str">
        <f>VLOOKUP(C222,'CPPM-PR'!F:F,1,0)</f>
        <v>WAI2309179</v>
      </c>
    </row>
    <row r="223" spans="1:82">
      <c r="A223" s="27">
        <v>188061</v>
      </c>
      <c r="B223" s="1192">
        <v>45210.592604166668</v>
      </c>
      <c r="C223" s="27" t="s">
        <v>13424</v>
      </c>
      <c r="D223" s="27" t="s">
        <v>13425</v>
      </c>
      <c r="E223" s="27"/>
      <c r="F223" s="27"/>
      <c r="G223" s="27" t="e">
        <v>#N/A</v>
      </c>
      <c r="H223" s="27" t="e">
        <v>#N/A</v>
      </c>
      <c r="I223" s="27" t="e">
        <v>#N/A</v>
      </c>
      <c r="J223" s="27" t="e">
        <v>#N/A</v>
      </c>
      <c r="K223" s="27"/>
      <c r="L223" s="27" t="s">
        <v>15827</v>
      </c>
      <c r="M223" s="27" t="s">
        <v>15828</v>
      </c>
      <c r="N223" s="27" t="s">
        <v>513</v>
      </c>
      <c r="O223" s="27" t="s">
        <v>2634</v>
      </c>
      <c r="P223" s="27"/>
      <c r="Q223" s="27"/>
      <c r="R223" s="1299">
        <v>45291</v>
      </c>
      <c r="S223" s="1299">
        <v>45291</v>
      </c>
      <c r="T223" s="27"/>
      <c r="U223" s="27"/>
      <c r="V223" s="27" t="s">
        <v>15788</v>
      </c>
      <c r="W223" s="27" t="s">
        <v>18742</v>
      </c>
      <c r="X223" s="27"/>
      <c r="Y223" s="27" t="s">
        <v>18743</v>
      </c>
      <c r="Z223" s="27"/>
      <c r="AA223" s="27" t="s">
        <v>15997</v>
      </c>
      <c r="AB223" s="27" t="s">
        <v>1264</v>
      </c>
      <c r="AC223" s="27" t="s">
        <v>8127</v>
      </c>
      <c r="AD223" s="27" t="s">
        <v>10509</v>
      </c>
      <c r="AE223" s="27" t="s">
        <v>18650</v>
      </c>
      <c r="AF223" s="27"/>
      <c r="AG223" s="27"/>
      <c r="AH223" s="27" t="s">
        <v>18744</v>
      </c>
      <c r="AI223" s="27" t="s">
        <v>18258</v>
      </c>
      <c r="AJ223" s="27" t="s">
        <v>13401</v>
      </c>
      <c r="AK223" s="27"/>
      <c r="AL223" s="27" t="s">
        <v>15835</v>
      </c>
      <c r="AM223" s="27">
        <v>100</v>
      </c>
      <c r="AN223" s="27" t="s">
        <v>15800</v>
      </c>
      <c r="AO223" s="27" t="s">
        <v>14510</v>
      </c>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v>0</v>
      </c>
      <c r="BQ223" s="27"/>
      <c r="BR223" s="27" t="s">
        <v>18258</v>
      </c>
      <c r="BS223" s="1193">
        <v>45201</v>
      </c>
      <c r="BT223" s="27"/>
      <c r="BU223" s="27"/>
      <c r="BV223" s="27"/>
      <c r="BW223" s="27"/>
      <c r="BX223" s="27"/>
      <c r="BY223" s="27"/>
      <c r="BZ223" s="27"/>
      <c r="CA223" s="27"/>
      <c r="CB223" s="27"/>
      <c r="CC223" s="27"/>
      <c r="CD223" s="27" t="str">
        <f>VLOOKUP(C223,'CPPM-PR'!F:F,1,0)</f>
        <v>WAI2309180</v>
      </c>
    </row>
    <row r="224" spans="1:82">
      <c r="A224" s="27">
        <v>188062</v>
      </c>
      <c r="B224" s="1192">
        <v>45210.592604166668</v>
      </c>
      <c r="C224" s="27" t="s">
        <v>14595</v>
      </c>
      <c r="D224" s="27" t="s">
        <v>14596</v>
      </c>
      <c r="E224" s="27"/>
      <c r="F224" s="27"/>
      <c r="G224" s="27" t="e">
        <v>#N/A</v>
      </c>
      <c r="H224" s="27" t="e">
        <v>#N/A</v>
      </c>
      <c r="I224" s="27" t="e">
        <v>#N/A</v>
      </c>
      <c r="J224" s="27" t="e">
        <v>#N/A</v>
      </c>
      <c r="K224" s="27"/>
      <c r="L224" s="27" t="s">
        <v>15827</v>
      </c>
      <c r="M224" s="27" t="s">
        <v>15828</v>
      </c>
      <c r="N224" s="27" t="s">
        <v>513</v>
      </c>
      <c r="O224" s="27" t="s">
        <v>2609</v>
      </c>
      <c r="P224" s="27"/>
      <c r="Q224" s="27"/>
      <c r="R224" s="1299">
        <v>45207</v>
      </c>
      <c r="S224" s="1299">
        <v>45268</v>
      </c>
      <c r="T224" s="27"/>
      <c r="U224" s="27"/>
      <c r="V224" s="27" t="s">
        <v>15788</v>
      </c>
      <c r="W224" s="27" t="s">
        <v>18745</v>
      </c>
      <c r="X224" s="27"/>
      <c r="Y224" s="27" t="s">
        <v>18746</v>
      </c>
      <c r="Z224" s="27"/>
      <c r="AA224" s="27" t="s">
        <v>15862</v>
      </c>
      <c r="AB224" s="27" t="s">
        <v>908</v>
      </c>
      <c r="AC224" s="27" t="s">
        <v>6729</v>
      </c>
      <c r="AD224" s="27" t="s">
        <v>10509</v>
      </c>
      <c r="AE224" s="27" t="s">
        <v>18629</v>
      </c>
      <c r="AF224" s="27"/>
      <c r="AG224" s="27"/>
      <c r="AH224" s="27" t="s">
        <v>18747</v>
      </c>
      <c r="AI224" s="27" t="s">
        <v>18258</v>
      </c>
      <c r="AJ224" s="27" t="s">
        <v>13401</v>
      </c>
      <c r="AK224" s="27"/>
      <c r="AL224" s="27" t="s">
        <v>15835</v>
      </c>
      <c r="AM224" s="27">
        <v>100</v>
      </c>
      <c r="AN224" s="27" t="s">
        <v>15800</v>
      </c>
      <c r="AO224" s="27" t="s">
        <v>14510</v>
      </c>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v>0</v>
      </c>
      <c r="BQ224" s="27"/>
      <c r="BR224" s="27" t="s">
        <v>18258</v>
      </c>
      <c r="BS224" s="1193">
        <v>45201</v>
      </c>
      <c r="BT224" s="27"/>
      <c r="BU224" s="27"/>
      <c r="BV224" s="27"/>
      <c r="BW224" s="27"/>
      <c r="BX224" s="27"/>
      <c r="BY224" s="27"/>
      <c r="BZ224" s="27"/>
      <c r="CA224" s="27"/>
      <c r="CB224" s="27"/>
      <c r="CC224" s="27"/>
      <c r="CD224" s="27" t="str">
        <f>VLOOKUP(C224,'CPPM-PR'!F:F,1,0)</f>
        <v>WAI2309181</v>
      </c>
    </row>
    <row r="225" spans="1:82">
      <c r="A225" s="27">
        <v>188164</v>
      </c>
      <c r="B225" s="1192">
        <v>45210.592604166668</v>
      </c>
      <c r="C225" s="27" t="s">
        <v>14597</v>
      </c>
      <c r="D225" s="27" t="s">
        <v>14598</v>
      </c>
      <c r="E225" s="27"/>
      <c r="F225" s="27"/>
      <c r="G225" s="27" t="e">
        <v>#N/A</v>
      </c>
      <c r="H225" s="27" t="e">
        <v>#N/A</v>
      </c>
      <c r="I225" s="27" t="e">
        <v>#N/A</v>
      </c>
      <c r="J225" s="27" t="e">
        <v>#N/A</v>
      </c>
      <c r="K225" s="27"/>
      <c r="L225" s="27" t="s">
        <v>15827</v>
      </c>
      <c r="M225" s="27" t="s">
        <v>15828</v>
      </c>
      <c r="N225" s="27" t="s">
        <v>513</v>
      </c>
      <c r="O225" s="27" t="s">
        <v>2609</v>
      </c>
      <c r="P225" s="27"/>
      <c r="Q225" s="27">
        <v>2023</v>
      </c>
      <c r="R225" s="1299">
        <v>45291</v>
      </c>
      <c r="S225" s="1299">
        <v>45291</v>
      </c>
      <c r="T225" s="27"/>
      <c r="U225" s="27"/>
      <c r="V225" s="27" t="s">
        <v>15788</v>
      </c>
      <c r="W225" s="27" t="s">
        <v>18748</v>
      </c>
      <c r="X225" s="27"/>
      <c r="Y225" s="27" t="s">
        <v>18749</v>
      </c>
      <c r="Z225" s="27"/>
      <c r="AA225" s="27" t="s">
        <v>15812</v>
      </c>
      <c r="AB225" s="27" t="s">
        <v>54</v>
      </c>
      <c r="AC225" s="27" t="s">
        <v>6377</v>
      </c>
      <c r="AD225" s="27" t="s">
        <v>10509</v>
      </c>
      <c r="AE225" s="27" t="s">
        <v>18603</v>
      </c>
      <c r="AF225" s="27"/>
      <c r="AG225" s="27"/>
      <c r="AH225" s="27" t="s">
        <v>18617</v>
      </c>
      <c r="AI225" s="27" t="s">
        <v>18258</v>
      </c>
      <c r="AJ225" s="27" t="s">
        <v>13401</v>
      </c>
      <c r="AK225" s="27"/>
      <c r="AL225" s="27" t="s">
        <v>15835</v>
      </c>
      <c r="AM225" s="27">
        <v>100</v>
      </c>
      <c r="AN225" s="27" t="s">
        <v>15800</v>
      </c>
      <c r="AO225" s="27" t="s">
        <v>14510</v>
      </c>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v>0</v>
      </c>
      <c r="BQ225" s="27"/>
      <c r="BR225" s="27" t="s">
        <v>18258</v>
      </c>
      <c r="BS225" s="1193">
        <v>45206</v>
      </c>
      <c r="BT225" s="27"/>
      <c r="BU225" s="27"/>
      <c r="BV225" s="27"/>
      <c r="BW225" s="27"/>
      <c r="BX225" s="27"/>
      <c r="BY225" s="27"/>
      <c r="BZ225" s="27"/>
      <c r="CA225" s="27"/>
      <c r="CB225" s="27"/>
      <c r="CC225" s="27"/>
      <c r="CD225" s="27" t="str">
        <f>VLOOKUP(C225,'CPPM-PR'!F:F,1,0)</f>
        <v>WAI2309252</v>
      </c>
    </row>
    <row r="226" spans="1:82">
      <c r="A226" s="27">
        <v>188165</v>
      </c>
      <c r="B226" s="1192">
        <v>45210.592604166668</v>
      </c>
      <c r="C226" s="27" t="s">
        <v>14599</v>
      </c>
      <c r="D226" s="27" t="s">
        <v>14600</v>
      </c>
      <c r="E226" s="27"/>
      <c r="F226" s="27"/>
      <c r="G226" s="27" t="e">
        <v>#N/A</v>
      </c>
      <c r="H226" s="27" t="e">
        <v>#N/A</v>
      </c>
      <c r="I226" s="27" t="e">
        <v>#N/A</v>
      </c>
      <c r="J226" s="27" t="e">
        <v>#N/A</v>
      </c>
      <c r="K226" s="27"/>
      <c r="L226" s="27" t="s">
        <v>15827</v>
      </c>
      <c r="M226" s="27" t="s">
        <v>15828</v>
      </c>
      <c r="N226" s="27" t="s">
        <v>513</v>
      </c>
      <c r="O226" s="27" t="s">
        <v>2609</v>
      </c>
      <c r="P226" s="27"/>
      <c r="Q226" s="27">
        <v>2023</v>
      </c>
      <c r="R226" s="1299">
        <v>45291</v>
      </c>
      <c r="S226" s="1299">
        <v>45291</v>
      </c>
      <c r="T226" s="27"/>
      <c r="U226" s="27"/>
      <c r="V226" s="27" t="s">
        <v>15788</v>
      </c>
      <c r="W226" s="27" t="s">
        <v>18608</v>
      </c>
      <c r="X226" s="27"/>
      <c r="Y226" s="27" t="s">
        <v>18750</v>
      </c>
      <c r="Z226" s="27"/>
      <c r="AA226" s="27" t="s">
        <v>15812</v>
      </c>
      <c r="AB226" s="27" t="s">
        <v>54</v>
      </c>
      <c r="AC226" s="27" t="s">
        <v>6470</v>
      </c>
      <c r="AD226" s="27" t="s">
        <v>10509</v>
      </c>
      <c r="AE226" s="27" t="s">
        <v>18603</v>
      </c>
      <c r="AF226" s="27"/>
      <c r="AG226" s="27"/>
      <c r="AH226" s="27" t="s">
        <v>18617</v>
      </c>
      <c r="AI226" s="27" t="s">
        <v>18258</v>
      </c>
      <c r="AJ226" s="27" t="s">
        <v>13401</v>
      </c>
      <c r="AK226" s="27"/>
      <c r="AL226" s="27" t="s">
        <v>15835</v>
      </c>
      <c r="AM226" s="27">
        <v>100</v>
      </c>
      <c r="AN226" s="27" t="s">
        <v>15800</v>
      </c>
      <c r="AO226" s="27" t="s">
        <v>14510</v>
      </c>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v>0</v>
      </c>
      <c r="BQ226" s="27"/>
      <c r="BR226" s="27" t="s">
        <v>18258</v>
      </c>
      <c r="BS226" s="1193">
        <v>45206</v>
      </c>
      <c r="BT226" s="27"/>
      <c r="BU226" s="27"/>
      <c r="BV226" s="27"/>
      <c r="BW226" s="27"/>
      <c r="BX226" s="27"/>
      <c r="BY226" s="27"/>
      <c r="BZ226" s="27"/>
      <c r="CA226" s="27"/>
      <c r="CB226" s="27"/>
      <c r="CC226" s="27"/>
      <c r="CD226" s="27" t="str">
        <f>VLOOKUP(C226,'CPPM-PR'!F:F,1,0)</f>
        <v>WAI2309253</v>
      </c>
    </row>
    <row r="227" spans="1:82">
      <c r="A227" s="27">
        <v>188166</v>
      </c>
      <c r="B227" s="1192">
        <v>45210.592604166668</v>
      </c>
      <c r="C227" s="27" t="s">
        <v>14601</v>
      </c>
      <c r="D227" s="27" t="s">
        <v>14516</v>
      </c>
      <c r="E227" s="27"/>
      <c r="F227" s="27"/>
      <c r="G227" s="27" t="e">
        <v>#N/A</v>
      </c>
      <c r="H227" s="27" t="e">
        <v>#N/A</v>
      </c>
      <c r="I227" s="27" t="e">
        <v>#N/A</v>
      </c>
      <c r="J227" s="27" t="e">
        <v>#N/A</v>
      </c>
      <c r="K227" s="27"/>
      <c r="L227" s="27" t="s">
        <v>15827</v>
      </c>
      <c r="M227" s="27" t="s">
        <v>15828</v>
      </c>
      <c r="N227" s="27" t="s">
        <v>513</v>
      </c>
      <c r="O227" s="27" t="s">
        <v>2609</v>
      </c>
      <c r="P227" s="27"/>
      <c r="Q227" s="27">
        <v>2023</v>
      </c>
      <c r="R227" s="1299">
        <v>45291</v>
      </c>
      <c r="S227" s="1299">
        <v>45291</v>
      </c>
      <c r="T227" s="27"/>
      <c r="U227" s="27"/>
      <c r="V227" s="27" t="s">
        <v>15788</v>
      </c>
      <c r="W227" s="27" t="s">
        <v>18751</v>
      </c>
      <c r="X227" s="27"/>
      <c r="Y227" s="27" t="s">
        <v>18752</v>
      </c>
      <c r="Z227" s="27"/>
      <c r="AA227" s="27" t="s">
        <v>15812</v>
      </c>
      <c r="AB227" s="27" t="s">
        <v>54</v>
      </c>
      <c r="AC227" s="27" t="s">
        <v>6377</v>
      </c>
      <c r="AD227" s="27" t="s">
        <v>10509</v>
      </c>
      <c r="AE227" s="27" t="s">
        <v>18603</v>
      </c>
      <c r="AF227" s="27"/>
      <c r="AG227" s="27"/>
      <c r="AH227" s="27" t="s">
        <v>18617</v>
      </c>
      <c r="AI227" s="27" t="s">
        <v>18258</v>
      </c>
      <c r="AJ227" s="27" t="s">
        <v>13401</v>
      </c>
      <c r="AK227" s="27"/>
      <c r="AL227" s="27" t="s">
        <v>15835</v>
      </c>
      <c r="AM227" s="27">
        <v>100</v>
      </c>
      <c r="AN227" s="27" t="s">
        <v>15800</v>
      </c>
      <c r="AO227" s="27" t="s">
        <v>14510</v>
      </c>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v>0</v>
      </c>
      <c r="BQ227" s="27"/>
      <c r="BR227" s="27" t="s">
        <v>18258</v>
      </c>
      <c r="BS227" s="1193">
        <v>45206</v>
      </c>
      <c r="BT227" s="27"/>
      <c r="BU227" s="27"/>
      <c r="BV227" s="27"/>
      <c r="BW227" s="27"/>
      <c r="BX227" s="27"/>
      <c r="BY227" s="27"/>
      <c r="BZ227" s="27"/>
      <c r="CA227" s="27"/>
      <c r="CB227" s="27"/>
      <c r="CC227" s="27"/>
      <c r="CD227" s="27" t="str">
        <f>VLOOKUP(C227,'CPPM-PR'!F:F,1,0)</f>
        <v>WAI2309254</v>
      </c>
    </row>
    <row r="228" spans="1:82">
      <c r="A228" s="27">
        <v>188167</v>
      </c>
      <c r="B228" s="1192">
        <v>45210.592604166668</v>
      </c>
      <c r="C228" s="27" t="s">
        <v>14602</v>
      </c>
      <c r="D228" s="27" t="s">
        <v>14516</v>
      </c>
      <c r="E228" s="27"/>
      <c r="F228" s="27"/>
      <c r="G228" s="27" t="e">
        <v>#N/A</v>
      </c>
      <c r="H228" s="27" t="e">
        <v>#N/A</v>
      </c>
      <c r="I228" s="27" t="e">
        <v>#N/A</v>
      </c>
      <c r="J228" s="27" t="e">
        <v>#N/A</v>
      </c>
      <c r="K228" s="27"/>
      <c r="L228" s="27" t="s">
        <v>15827</v>
      </c>
      <c r="M228" s="27" t="s">
        <v>15828</v>
      </c>
      <c r="N228" s="27" t="s">
        <v>513</v>
      </c>
      <c r="O228" s="27" t="s">
        <v>2609</v>
      </c>
      <c r="P228" s="27"/>
      <c r="Q228" s="27">
        <v>2023</v>
      </c>
      <c r="R228" s="1299">
        <v>45291</v>
      </c>
      <c r="S228" s="1299">
        <v>45291</v>
      </c>
      <c r="T228" s="27"/>
      <c r="U228" s="27"/>
      <c r="V228" s="27" t="s">
        <v>15788</v>
      </c>
      <c r="W228" s="27" t="s">
        <v>18753</v>
      </c>
      <c r="X228" s="27"/>
      <c r="Y228" s="27" t="s">
        <v>18754</v>
      </c>
      <c r="Z228" s="27"/>
      <c r="AA228" s="27" t="s">
        <v>15812</v>
      </c>
      <c r="AB228" s="27" t="s">
        <v>54</v>
      </c>
      <c r="AC228" s="27" t="s">
        <v>6377</v>
      </c>
      <c r="AD228" s="27" t="s">
        <v>10509</v>
      </c>
      <c r="AE228" s="27" t="s">
        <v>18603</v>
      </c>
      <c r="AF228" s="27"/>
      <c r="AG228" s="27"/>
      <c r="AH228" s="27" t="s">
        <v>18617</v>
      </c>
      <c r="AI228" s="27" t="s">
        <v>18258</v>
      </c>
      <c r="AJ228" s="27" t="s">
        <v>13401</v>
      </c>
      <c r="AK228" s="27"/>
      <c r="AL228" s="27" t="s">
        <v>15835</v>
      </c>
      <c r="AM228" s="27">
        <v>100</v>
      </c>
      <c r="AN228" s="27" t="s">
        <v>15800</v>
      </c>
      <c r="AO228" s="27" t="s">
        <v>14510</v>
      </c>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v>0</v>
      </c>
      <c r="BQ228" s="27"/>
      <c r="BR228" s="27" t="s">
        <v>18258</v>
      </c>
      <c r="BS228" s="1193">
        <v>45206</v>
      </c>
      <c r="BT228" s="27"/>
      <c r="BU228" s="27"/>
      <c r="BV228" s="27"/>
      <c r="BW228" s="27"/>
      <c r="BX228" s="27"/>
      <c r="BY228" s="27"/>
      <c r="BZ228" s="27"/>
      <c r="CA228" s="27"/>
      <c r="CB228" s="27"/>
      <c r="CC228" s="27"/>
      <c r="CD228" s="27" t="str">
        <f>VLOOKUP(C228,'CPPM-PR'!F:F,1,0)</f>
        <v>WAI2309255</v>
      </c>
    </row>
    <row r="229" spans="1:82">
      <c r="A229" s="27">
        <v>188168</v>
      </c>
      <c r="B229" s="1192">
        <v>45210.592604166668</v>
      </c>
      <c r="C229" s="27" t="s">
        <v>14603</v>
      </c>
      <c r="D229" s="27" t="s">
        <v>14530</v>
      </c>
      <c r="E229" s="27"/>
      <c r="F229" s="27"/>
      <c r="G229" s="27" t="e">
        <v>#N/A</v>
      </c>
      <c r="H229" s="27" t="e">
        <v>#N/A</v>
      </c>
      <c r="I229" s="27" t="e">
        <v>#N/A</v>
      </c>
      <c r="J229" s="27" t="e">
        <v>#N/A</v>
      </c>
      <c r="K229" s="27"/>
      <c r="L229" s="27" t="s">
        <v>15827</v>
      </c>
      <c r="M229" s="27" t="s">
        <v>15828</v>
      </c>
      <c r="N229" s="27" t="s">
        <v>513</v>
      </c>
      <c r="O229" s="27" t="s">
        <v>2609</v>
      </c>
      <c r="P229" s="27"/>
      <c r="Q229" s="27">
        <v>2023</v>
      </c>
      <c r="R229" s="1299">
        <v>45291</v>
      </c>
      <c r="S229" s="1299">
        <v>45291</v>
      </c>
      <c r="T229" s="27"/>
      <c r="U229" s="27"/>
      <c r="V229" s="27" t="s">
        <v>15788</v>
      </c>
      <c r="W229" s="27" t="s">
        <v>18605</v>
      </c>
      <c r="X229" s="27"/>
      <c r="Y229" s="27" t="s">
        <v>18755</v>
      </c>
      <c r="Z229" s="27"/>
      <c r="AA229" s="27" t="s">
        <v>15812</v>
      </c>
      <c r="AB229" s="27" t="s">
        <v>54</v>
      </c>
      <c r="AC229" s="27" t="s">
        <v>6413</v>
      </c>
      <c r="AD229" s="27" t="s">
        <v>10509</v>
      </c>
      <c r="AE229" s="27" t="s">
        <v>18603</v>
      </c>
      <c r="AF229" s="27"/>
      <c r="AG229" s="27"/>
      <c r="AH229" s="27" t="s">
        <v>18617</v>
      </c>
      <c r="AI229" s="27" t="s">
        <v>18258</v>
      </c>
      <c r="AJ229" s="27" t="s">
        <v>13401</v>
      </c>
      <c r="AK229" s="27"/>
      <c r="AL229" s="27" t="s">
        <v>15835</v>
      </c>
      <c r="AM229" s="27">
        <v>100</v>
      </c>
      <c r="AN229" s="27" t="s">
        <v>15800</v>
      </c>
      <c r="AO229" s="27" t="s">
        <v>14510</v>
      </c>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v>0</v>
      </c>
      <c r="BQ229" s="27"/>
      <c r="BR229" s="27" t="s">
        <v>18258</v>
      </c>
      <c r="BS229" s="1193">
        <v>45206</v>
      </c>
      <c r="BT229" s="27"/>
      <c r="BU229" s="27"/>
      <c r="BV229" s="27"/>
      <c r="BW229" s="27"/>
      <c r="BX229" s="27"/>
      <c r="BY229" s="27"/>
      <c r="BZ229" s="27"/>
      <c r="CA229" s="27"/>
      <c r="CB229" s="27"/>
      <c r="CC229" s="27"/>
      <c r="CD229" s="27" t="str">
        <f>VLOOKUP(C229,'CPPM-PR'!F:F,1,0)</f>
        <v>WAI2309256</v>
      </c>
    </row>
    <row r="230" spans="1:82">
      <c r="A230" s="27">
        <v>188169</v>
      </c>
      <c r="B230" s="1192">
        <v>45210.592604166668</v>
      </c>
      <c r="C230" s="27" t="s">
        <v>14604</v>
      </c>
      <c r="D230" s="27" t="s">
        <v>14516</v>
      </c>
      <c r="E230" s="27"/>
      <c r="F230" s="27"/>
      <c r="G230" s="27" t="e">
        <v>#N/A</v>
      </c>
      <c r="H230" s="27" t="e">
        <v>#N/A</v>
      </c>
      <c r="I230" s="27" t="e">
        <v>#N/A</v>
      </c>
      <c r="J230" s="27" t="e">
        <v>#N/A</v>
      </c>
      <c r="K230" s="27"/>
      <c r="L230" s="27" t="s">
        <v>15827</v>
      </c>
      <c r="M230" s="27" t="s">
        <v>15828</v>
      </c>
      <c r="N230" s="27" t="s">
        <v>513</v>
      </c>
      <c r="O230" s="27" t="s">
        <v>2609</v>
      </c>
      <c r="P230" s="27"/>
      <c r="Q230" s="27">
        <v>2023</v>
      </c>
      <c r="R230" s="1299">
        <v>45291</v>
      </c>
      <c r="S230" s="1299">
        <v>45291</v>
      </c>
      <c r="T230" s="27"/>
      <c r="U230" s="27"/>
      <c r="V230" s="27" t="s">
        <v>15788</v>
      </c>
      <c r="W230" s="27" t="s">
        <v>18756</v>
      </c>
      <c r="X230" s="27"/>
      <c r="Y230" s="27" t="s">
        <v>18757</v>
      </c>
      <c r="Z230" s="27"/>
      <c r="AA230" s="27" t="s">
        <v>15812</v>
      </c>
      <c r="AB230" s="27" t="s">
        <v>54</v>
      </c>
      <c r="AC230" s="27" t="s">
        <v>6377</v>
      </c>
      <c r="AD230" s="27" t="s">
        <v>10509</v>
      </c>
      <c r="AE230" s="27" t="s">
        <v>18603</v>
      </c>
      <c r="AF230" s="27"/>
      <c r="AG230" s="27"/>
      <c r="AH230" s="27" t="s">
        <v>18617</v>
      </c>
      <c r="AI230" s="27" t="s">
        <v>18258</v>
      </c>
      <c r="AJ230" s="27" t="s">
        <v>13401</v>
      </c>
      <c r="AK230" s="27"/>
      <c r="AL230" s="27" t="s">
        <v>15835</v>
      </c>
      <c r="AM230" s="27">
        <v>100</v>
      </c>
      <c r="AN230" s="27" t="s">
        <v>15800</v>
      </c>
      <c r="AO230" s="27" t="s">
        <v>14510</v>
      </c>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v>0</v>
      </c>
      <c r="BQ230" s="27"/>
      <c r="BR230" s="27" t="s">
        <v>18258</v>
      </c>
      <c r="BS230" s="1193">
        <v>45206</v>
      </c>
      <c r="BT230" s="27"/>
      <c r="BU230" s="27"/>
      <c r="BV230" s="27"/>
      <c r="BW230" s="27"/>
      <c r="BX230" s="27"/>
      <c r="BY230" s="27"/>
      <c r="BZ230" s="27"/>
      <c r="CA230" s="27"/>
      <c r="CB230" s="27"/>
      <c r="CC230" s="27"/>
      <c r="CD230" s="27" t="str">
        <f>VLOOKUP(C230,'CPPM-PR'!F:F,1,0)</f>
        <v>WAI2309257</v>
      </c>
    </row>
    <row r="231" spans="1:82">
      <c r="A231" s="27">
        <v>188170</v>
      </c>
      <c r="B231" s="1192">
        <v>45210.592604166668</v>
      </c>
      <c r="C231" s="27" t="s">
        <v>14605</v>
      </c>
      <c r="D231" s="27" t="s">
        <v>14606</v>
      </c>
      <c r="E231" s="27"/>
      <c r="F231" s="27"/>
      <c r="G231" s="27" t="e">
        <v>#N/A</v>
      </c>
      <c r="H231" s="27" t="e">
        <v>#N/A</v>
      </c>
      <c r="I231" s="27" t="e">
        <v>#N/A</v>
      </c>
      <c r="J231" s="27" t="e">
        <v>#N/A</v>
      </c>
      <c r="K231" s="27"/>
      <c r="L231" s="27" t="s">
        <v>15827</v>
      </c>
      <c r="M231" s="27" t="s">
        <v>15828</v>
      </c>
      <c r="N231" s="27" t="s">
        <v>513</v>
      </c>
      <c r="O231" s="27" t="s">
        <v>2609</v>
      </c>
      <c r="P231" s="27"/>
      <c r="Q231" s="27">
        <v>2023</v>
      </c>
      <c r="R231" s="1299">
        <v>45291</v>
      </c>
      <c r="S231" s="1299">
        <v>45291</v>
      </c>
      <c r="T231" s="27"/>
      <c r="U231" s="27"/>
      <c r="V231" s="27" t="s">
        <v>15788</v>
      </c>
      <c r="W231" s="27" t="s">
        <v>18608</v>
      </c>
      <c r="X231" s="27"/>
      <c r="Y231" s="27" t="s">
        <v>18758</v>
      </c>
      <c r="Z231" s="27"/>
      <c r="AA231" s="27" t="s">
        <v>15812</v>
      </c>
      <c r="AB231" s="27" t="s">
        <v>54</v>
      </c>
      <c r="AC231" s="27" t="s">
        <v>10056</v>
      </c>
      <c r="AD231" s="27" t="s">
        <v>10509</v>
      </c>
      <c r="AE231" s="27" t="s">
        <v>18603</v>
      </c>
      <c r="AF231" s="27"/>
      <c r="AG231" s="27"/>
      <c r="AH231" s="27" t="s">
        <v>18617</v>
      </c>
      <c r="AI231" s="27" t="s">
        <v>18258</v>
      </c>
      <c r="AJ231" s="27" t="s">
        <v>13401</v>
      </c>
      <c r="AK231" s="27"/>
      <c r="AL231" s="27" t="s">
        <v>15835</v>
      </c>
      <c r="AM231" s="27">
        <v>100</v>
      </c>
      <c r="AN231" s="27" t="s">
        <v>15800</v>
      </c>
      <c r="AO231" s="27" t="s">
        <v>14510</v>
      </c>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v>0</v>
      </c>
      <c r="BQ231" s="27"/>
      <c r="BR231" s="27" t="s">
        <v>18258</v>
      </c>
      <c r="BS231" s="1193">
        <v>45206</v>
      </c>
      <c r="BT231" s="27"/>
      <c r="BU231" s="27"/>
      <c r="BV231" s="27"/>
      <c r="BW231" s="27"/>
      <c r="BX231" s="27"/>
      <c r="BY231" s="27"/>
      <c r="BZ231" s="27"/>
      <c r="CA231" s="27"/>
      <c r="CB231" s="27"/>
      <c r="CC231" s="27"/>
      <c r="CD231" s="27" t="str">
        <f>VLOOKUP(C231,'CPPM-PR'!F:F,1,0)</f>
        <v>WAI2309258</v>
      </c>
    </row>
    <row r="232" spans="1:82">
      <c r="A232" s="27">
        <v>188171</v>
      </c>
      <c r="B232" s="1192">
        <v>45210.592604166668</v>
      </c>
      <c r="C232" s="27" t="s">
        <v>13474</v>
      </c>
      <c r="D232" s="27" t="s">
        <v>13475</v>
      </c>
      <c r="E232" s="27"/>
      <c r="F232" s="27"/>
      <c r="G232" s="27" t="e">
        <v>#N/A</v>
      </c>
      <c r="H232" s="27" t="e">
        <v>#N/A</v>
      </c>
      <c r="I232" s="27" t="e">
        <v>#N/A</v>
      </c>
      <c r="J232" s="27" t="e">
        <v>#N/A</v>
      </c>
      <c r="K232" s="27"/>
      <c r="L232" s="27" t="s">
        <v>15827</v>
      </c>
      <c r="M232" s="27" t="s">
        <v>15828</v>
      </c>
      <c r="N232" s="27" t="s">
        <v>513</v>
      </c>
      <c r="O232" s="27" t="s">
        <v>2634</v>
      </c>
      <c r="P232" s="27"/>
      <c r="Q232" s="27"/>
      <c r="R232" s="1299">
        <v>45260</v>
      </c>
      <c r="S232" s="1299">
        <v>45260</v>
      </c>
      <c r="T232" s="27"/>
      <c r="U232" s="27"/>
      <c r="V232" s="27" t="s">
        <v>15788</v>
      </c>
      <c r="W232" s="27" t="s">
        <v>18759</v>
      </c>
      <c r="X232" s="27"/>
      <c r="Y232" s="27" t="s">
        <v>18760</v>
      </c>
      <c r="Z232" s="27"/>
      <c r="AA232" s="27" t="s">
        <v>15943</v>
      </c>
      <c r="AB232" s="27" t="s">
        <v>1104</v>
      </c>
      <c r="AC232" s="27" t="s">
        <v>8858</v>
      </c>
      <c r="AD232" s="27" t="s">
        <v>10509</v>
      </c>
      <c r="AE232" s="27" t="s">
        <v>18693</v>
      </c>
      <c r="AF232" s="27"/>
      <c r="AG232" s="27"/>
      <c r="AH232" s="27" t="s">
        <v>18694</v>
      </c>
      <c r="AI232" s="27" t="s">
        <v>18258</v>
      </c>
      <c r="AJ232" s="27" t="s">
        <v>13401</v>
      </c>
      <c r="AK232" s="27"/>
      <c r="AL232" s="27" t="s">
        <v>15835</v>
      </c>
      <c r="AM232" s="27">
        <v>100</v>
      </c>
      <c r="AN232" s="27" t="s">
        <v>15800</v>
      </c>
      <c r="AO232" s="27" t="s">
        <v>14510</v>
      </c>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v>0</v>
      </c>
      <c r="BQ232" s="27"/>
      <c r="BR232" s="27" t="s">
        <v>18258</v>
      </c>
      <c r="BS232" s="1193">
        <v>45207</v>
      </c>
      <c r="BT232" s="27"/>
      <c r="BU232" s="27"/>
      <c r="BV232" s="27"/>
      <c r="BW232" s="27"/>
      <c r="BX232" s="27"/>
      <c r="BY232" s="27"/>
      <c r="BZ232" s="27"/>
      <c r="CA232" s="27"/>
      <c r="CB232" s="27"/>
      <c r="CC232" s="27"/>
      <c r="CD232" s="27" t="str">
        <f>VLOOKUP(C232,'CPPM-PR'!F:F,1,0)</f>
        <v>WAI2309259</v>
      </c>
    </row>
    <row r="233" spans="1:82">
      <c r="A233" s="27">
        <v>188172</v>
      </c>
      <c r="B233" s="1192">
        <v>45210.592604166668</v>
      </c>
      <c r="C233" s="27" t="s">
        <v>13472</v>
      </c>
      <c r="D233" s="27" t="s">
        <v>13473</v>
      </c>
      <c r="E233" s="27"/>
      <c r="F233" s="27"/>
      <c r="G233" s="27" t="e">
        <v>#N/A</v>
      </c>
      <c r="H233" s="27" t="e">
        <v>#N/A</v>
      </c>
      <c r="I233" s="27" t="e">
        <v>#N/A</v>
      </c>
      <c r="J233" s="27" t="e">
        <v>#N/A</v>
      </c>
      <c r="K233" s="27"/>
      <c r="L233" s="27" t="s">
        <v>15827</v>
      </c>
      <c r="M233" s="27" t="s">
        <v>15828</v>
      </c>
      <c r="N233" s="27" t="s">
        <v>513</v>
      </c>
      <c r="O233" s="27" t="s">
        <v>2634</v>
      </c>
      <c r="P233" s="27"/>
      <c r="Q233" s="27"/>
      <c r="R233" s="1299">
        <v>45260</v>
      </c>
      <c r="S233" s="1299">
        <v>45260</v>
      </c>
      <c r="T233" s="27"/>
      <c r="U233" s="27"/>
      <c r="V233" s="27" t="s">
        <v>15788</v>
      </c>
      <c r="W233" s="27" t="s">
        <v>18761</v>
      </c>
      <c r="X233" s="27"/>
      <c r="Y233" s="27" t="s">
        <v>18762</v>
      </c>
      <c r="Z233" s="27"/>
      <c r="AA233" s="27" t="s">
        <v>15943</v>
      </c>
      <c r="AB233" s="27" t="s">
        <v>1104</v>
      </c>
      <c r="AC233" s="27" t="s">
        <v>10469</v>
      </c>
      <c r="AD233" s="27" t="s">
        <v>10509</v>
      </c>
      <c r="AE233" s="27" t="s">
        <v>18763</v>
      </c>
      <c r="AF233" s="27"/>
      <c r="AG233" s="27"/>
      <c r="AH233" s="27" t="s">
        <v>18694</v>
      </c>
      <c r="AI233" s="27" t="s">
        <v>18258</v>
      </c>
      <c r="AJ233" s="27" t="s">
        <v>13401</v>
      </c>
      <c r="AK233" s="27"/>
      <c r="AL233" s="27" t="s">
        <v>15835</v>
      </c>
      <c r="AM233" s="27">
        <v>100</v>
      </c>
      <c r="AN233" s="27" t="s">
        <v>15800</v>
      </c>
      <c r="AO233" s="27" t="s">
        <v>14510</v>
      </c>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v>0</v>
      </c>
      <c r="BQ233" s="27"/>
      <c r="BR233" s="27" t="s">
        <v>18258</v>
      </c>
      <c r="BS233" s="1193">
        <v>45207</v>
      </c>
      <c r="BT233" s="27"/>
      <c r="BU233" s="27"/>
      <c r="BV233" s="27"/>
      <c r="BW233" s="27"/>
      <c r="BX233" s="27"/>
      <c r="BY233" s="27"/>
      <c r="BZ233" s="27"/>
      <c r="CA233" s="27"/>
      <c r="CB233" s="27"/>
      <c r="CC233" s="27"/>
      <c r="CD233" s="27" t="str">
        <f>VLOOKUP(C233,'CPPM-PR'!F:F,1,0)</f>
        <v>WAI2309260</v>
      </c>
    </row>
    <row r="234" spans="1:82">
      <c r="A234" s="27">
        <v>188173</v>
      </c>
      <c r="B234" s="1192">
        <v>45210.592604166668</v>
      </c>
      <c r="C234" s="27" t="s">
        <v>13470</v>
      </c>
      <c r="D234" s="27" t="s">
        <v>13471</v>
      </c>
      <c r="E234" s="27"/>
      <c r="F234" s="27"/>
      <c r="G234" s="27" t="e">
        <v>#N/A</v>
      </c>
      <c r="H234" s="27" t="e">
        <v>#N/A</v>
      </c>
      <c r="I234" s="27" t="e">
        <v>#N/A</v>
      </c>
      <c r="J234" s="27" t="e">
        <v>#N/A</v>
      </c>
      <c r="K234" s="27"/>
      <c r="L234" s="27" t="s">
        <v>15827</v>
      </c>
      <c r="M234" s="27" t="s">
        <v>15828</v>
      </c>
      <c r="N234" s="27" t="s">
        <v>513</v>
      </c>
      <c r="O234" s="27" t="s">
        <v>2634</v>
      </c>
      <c r="P234" s="27"/>
      <c r="Q234" s="27"/>
      <c r="R234" s="1299">
        <v>45260</v>
      </c>
      <c r="S234" s="1299">
        <v>45260</v>
      </c>
      <c r="T234" s="27"/>
      <c r="U234" s="27"/>
      <c r="V234" s="27" t="s">
        <v>15788</v>
      </c>
      <c r="W234" s="27" t="s">
        <v>18764</v>
      </c>
      <c r="X234" s="27"/>
      <c r="Y234" s="27" t="s">
        <v>18765</v>
      </c>
      <c r="Z234" s="27"/>
      <c r="AA234" s="27" t="s">
        <v>15943</v>
      </c>
      <c r="AB234" s="27" t="s">
        <v>1104</v>
      </c>
      <c r="AC234" s="27" t="s">
        <v>13364</v>
      </c>
      <c r="AD234" s="27" t="s">
        <v>10509</v>
      </c>
      <c r="AE234" s="27" t="s">
        <v>18693</v>
      </c>
      <c r="AF234" s="27"/>
      <c r="AG234" s="27"/>
      <c r="AH234" s="27" t="s">
        <v>18694</v>
      </c>
      <c r="AI234" s="27" t="s">
        <v>18258</v>
      </c>
      <c r="AJ234" s="27" t="s">
        <v>13401</v>
      </c>
      <c r="AK234" s="27"/>
      <c r="AL234" s="27" t="s">
        <v>15835</v>
      </c>
      <c r="AM234" s="27">
        <v>100</v>
      </c>
      <c r="AN234" s="27" t="s">
        <v>15800</v>
      </c>
      <c r="AO234" s="27" t="s">
        <v>14510</v>
      </c>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v>0</v>
      </c>
      <c r="BQ234" s="27"/>
      <c r="BR234" s="27" t="s">
        <v>18258</v>
      </c>
      <c r="BS234" s="1193">
        <v>45207</v>
      </c>
      <c r="BT234" s="27"/>
      <c r="BU234" s="27"/>
      <c r="BV234" s="27"/>
      <c r="BW234" s="27"/>
      <c r="BX234" s="27"/>
      <c r="BY234" s="27"/>
      <c r="BZ234" s="27"/>
      <c r="CA234" s="27"/>
      <c r="CB234" s="27"/>
      <c r="CC234" s="27"/>
      <c r="CD234" s="27" t="str">
        <f>VLOOKUP(C234,'CPPM-PR'!F:F,1,0)</f>
        <v>WAI2309261</v>
      </c>
    </row>
    <row r="235" spans="1:82">
      <c r="A235" s="27">
        <v>188174</v>
      </c>
      <c r="B235" s="1192">
        <v>45210.592604166668</v>
      </c>
      <c r="C235" s="27" t="s">
        <v>14607</v>
      </c>
      <c r="D235" s="27" t="s">
        <v>14608</v>
      </c>
      <c r="E235" s="27"/>
      <c r="F235" s="27"/>
      <c r="G235" s="27" t="e">
        <v>#N/A</v>
      </c>
      <c r="H235" s="27" t="e">
        <v>#N/A</v>
      </c>
      <c r="I235" s="27" t="e">
        <v>#N/A</v>
      </c>
      <c r="J235" s="27" t="e">
        <v>#N/A</v>
      </c>
      <c r="K235" s="27"/>
      <c r="L235" s="27" t="s">
        <v>15827</v>
      </c>
      <c r="M235" s="27" t="s">
        <v>15828</v>
      </c>
      <c r="N235" s="27" t="s">
        <v>513</v>
      </c>
      <c r="O235" s="27" t="s">
        <v>2609</v>
      </c>
      <c r="P235" s="27"/>
      <c r="Q235" s="27">
        <v>2023</v>
      </c>
      <c r="R235" s="1299">
        <v>45290</v>
      </c>
      <c r="S235" s="1299">
        <v>45290</v>
      </c>
      <c r="T235" s="27"/>
      <c r="U235" s="27"/>
      <c r="V235" s="27" t="s">
        <v>15788</v>
      </c>
      <c r="W235" s="27" t="s">
        <v>18608</v>
      </c>
      <c r="X235" s="27"/>
      <c r="Y235" s="27" t="s">
        <v>18766</v>
      </c>
      <c r="Z235" s="27"/>
      <c r="AA235" s="27" t="s">
        <v>15812</v>
      </c>
      <c r="AB235" s="27" t="s">
        <v>54</v>
      </c>
      <c r="AC235" s="27" t="s">
        <v>5098</v>
      </c>
      <c r="AD235" s="27" t="s">
        <v>10509</v>
      </c>
      <c r="AE235" s="27" t="s">
        <v>18603</v>
      </c>
      <c r="AF235" s="27"/>
      <c r="AG235" s="27"/>
      <c r="AH235" s="27" t="s">
        <v>18699</v>
      </c>
      <c r="AI235" s="27" t="s">
        <v>18258</v>
      </c>
      <c r="AJ235" s="27" t="s">
        <v>13401</v>
      </c>
      <c r="AK235" s="27"/>
      <c r="AL235" s="27" t="s">
        <v>15835</v>
      </c>
      <c r="AM235" s="27">
        <v>100</v>
      </c>
      <c r="AN235" s="27" t="s">
        <v>15800</v>
      </c>
      <c r="AO235" s="27" t="s">
        <v>14510</v>
      </c>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v>0</v>
      </c>
      <c r="BQ235" s="27"/>
      <c r="BR235" s="27" t="s">
        <v>18258</v>
      </c>
      <c r="BS235" s="1193">
        <v>45207</v>
      </c>
      <c r="BT235" s="27"/>
      <c r="BU235" s="27"/>
      <c r="BV235" s="27"/>
      <c r="BW235" s="27"/>
      <c r="BX235" s="27"/>
      <c r="BY235" s="27"/>
      <c r="BZ235" s="27"/>
      <c r="CA235" s="27"/>
      <c r="CB235" s="27"/>
      <c r="CC235" s="27"/>
      <c r="CD235" s="27" t="str">
        <f>VLOOKUP(C235,'CPPM-PR'!F:F,1,0)</f>
        <v>WAI2309262</v>
      </c>
    </row>
    <row r="236" spans="1:82">
      <c r="A236" s="27">
        <v>188175</v>
      </c>
      <c r="B236" s="1192">
        <v>45210.592604166668</v>
      </c>
      <c r="C236" s="27" t="s">
        <v>14609</v>
      </c>
      <c r="D236" s="27" t="s">
        <v>14610</v>
      </c>
      <c r="E236" s="27"/>
      <c r="F236" s="27"/>
      <c r="G236" s="27" t="e">
        <v>#N/A</v>
      </c>
      <c r="H236" s="27" t="e">
        <v>#N/A</v>
      </c>
      <c r="I236" s="27" t="e">
        <v>#N/A</v>
      </c>
      <c r="J236" s="27" t="e">
        <v>#N/A</v>
      </c>
      <c r="K236" s="27"/>
      <c r="L236" s="27" t="s">
        <v>15827</v>
      </c>
      <c r="M236" s="27" t="s">
        <v>15828</v>
      </c>
      <c r="N236" s="27" t="s">
        <v>513</v>
      </c>
      <c r="O236" s="27" t="s">
        <v>2609</v>
      </c>
      <c r="P236" s="27"/>
      <c r="Q236" s="27">
        <v>2023</v>
      </c>
      <c r="R236" s="1299">
        <v>45290</v>
      </c>
      <c r="S236" s="1299">
        <v>45290</v>
      </c>
      <c r="T236" s="27"/>
      <c r="U236" s="27"/>
      <c r="V236" s="27" t="s">
        <v>15788</v>
      </c>
      <c r="W236" s="27" t="s">
        <v>18767</v>
      </c>
      <c r="X236" s="27"/>
      <c r="Y236" s="27" t="s">
        <v>18768</v>
      </c>
      <c r="Z236" s="27"/>
      <c r="AA236" s="27" t="s">
        <v>15812</v>
      </c>
      <c r="AB236" s="27" t="s">
        <v>54</v>
      </c>
      <c r="AC236" s="27" t="s">
        <v>11737</v>
      </c>
      <c r="AD236" s="27" t="s">
        <v>10509</v>
      </c>
      <c r="AE236" s="27" t="s">
        <v>18603</v>
      </c>
      <c r="AF236" s="27"/>
      <c r="AG236" s="27"/>
      <c r="AH236" s="27" t="s">
        <v>18699</v>
      </c>
      <c r="AI236" s="27" t="s">
        <v>18258</v>
      </c>
      <c r="AJ236" s="27" t="s">
        <v>13401</v>
      </c>
      <c r="AK236" s="27"/>
      <c r="AL236" s="27" t="s">
        <v>15835</v>
      </c>
      <c r="AM236" s="27">
        <v>100</v>
      </c>
      <c r="AN236" s="27" t="s">
        <v>15800</v>
      </c>
      <c r="AO236" s="27" t="s">
        <v>14510</v>
      </c>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v>0</v>
      </c>
      <c r="BQ236" s="27"/>
      <c r="BR236" s="27" t="s">
        <v>18258</v>
      </c>
      <c r="BS236" s="1193">
        <v>45207</v>
      </c>
      <c r="BT236" s="27"/>
      <c r="BU236" s="27"/>
      <c r="BV236" s="27"/>
      <c r="BW236" s="27"/>
      <c r="BX236" s="27"/>
      <c r="BY236" s="27"/>
      <c r="BZ236" s="27"/>
      <c r="CA236" s="27"/>
      <c r="CB236" s="27"/>
      <c r="CC236" s="27"/>
      <c r="CD236" s="27" t="str">
        <f>VLOOKUP(C236,'CPPM-PR'!F:F,1,0)</f>
        <v>WAI2309263</v>
      </c>
    </row>
    <row r="237" spans="1:82">
      <c r="A237" s="27">
        <v>188176</v>
      </c>
      <c r="B237" s="1192">
        <v>45210.592604166668</v>
      </c>
      <c r="C237" s="27" t="s">
        <v>14611</v>
      </c>
      <c r="D237" s="27" t="s">
        <v>14516</v>
      </c>
      <c r="E237" s="27"/>
      <c r="F237" s="27"/>
      <c r="G237" s="27" t="e">
        <v>#N/A</v>
      </c>
      <c r="H237" s="27" t="e">
        <v>#N/A</v>
      </c>
      <c r="I237" s="27" t="e">
        <v>#N/A</v>
      </c>
      <c r="J237" s="27" t="e">
        <v>#N/A</v>
      </c>
      <c r="K237" s="27"/>
      <c r="L237" s="27" t="s">
        <v>15827</v>
      </c>
      <c r="M237" s="27" t="s">
        <v>15828</v>
      </c>
      <c r="N237" s="27" t="s">
        <v>513</v>
      </c>
      <c r="O237" s="27" t="s">
        <v>2609</v>
      </c>
      <c r="P237" s="27"/>
      <c r="Q237" s="27">
        <v>2023</v>
      </c>
      <c r="R237" s="1299">
        <v>45291</v>
      </c>
      <c r="S237" s="1299">
        <v>45291</v>
      </c>
      <c r="T237" s="27"/>
      <c r="U237" s="27"/>
      <c r="V237" s="27" t="s">
        <v>15788</v>
      </c>
      <c r="W237" s="27" t="s">
        <v>18769</v>
      </c>
      <c r="X237" s="27"/>
      <c r="Y237" s="27" t="s">
        <v>18770</v>
      </c>
      <c r="Z237" s="27"/>
      <c r="AA237" s="27" t="s">
        <v>15812</v>
      </c>
      <c r="AB237" s="27" t="s">
        <v>54</v>
      </c>
      <c r="AC237" s="27" t="s">
        <v>6377</v>
      </c>
      <c r="AD237" s="27" t="s">
        <v>10509</v>
      </c>
      <c r="AE237" s="27" t="s">
        <v>18603</v>
      </c>
      <c r="AF237" s="27"/>
      <c r="AG237" s="27"/>
      <c r="AH237" s="27" t="s">
        <v>18617</v>
      </c>
      <c r="AI237" s="27" t="s">
        <v>18258</v>
      </c>
      <c r="AJ237" s="27" t="s">
        <v>13401</v>
      </c>
      <c r="AK237" s="27"/>
      <c r="AL237" s="27" t="s">
        <v>15835</v>
      </c>
      <c r="AM237" s="27">
        <v>100</v>
      </c>
      <c r="AN237" s="27" t="s">
        <v>15800</v>
      </c>
      <c r="AO237" s="27" t="s">
        <v>14510</v>
      </c>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v>0</v>
      </c>
      <c r="BQ237" s="27"/>
      <c r="BR237" s="27" t="s">
        <v>18258</v>
      </c>
      <c r="BS237" s="1193">
        <v>45207</v>
      </c>
      <c r="BT237" s="27"/>
      <c r="BU237" s="27"/>
      <c r="BV237" s="27"/>
      <c r="BW237" s="27"/>
      <c r="BX237" s="27"/>
      <c r="BY237" s="27"/>
      <c r="BZ237" s="27"/>
      <c r="CA237" s="27"/>
      <c r="CB237" s="27"/>
      <c r="CC237" s="27"/>
      <c r="CD237" s="27" t="str">
        <f>VLOOKUP(C237,'CPPM-PR'!F:F,1,0)</f>
        <v>WAI2309264</v>
      </c>
    </row>
    <row r="238" spans="1:82">
      <c r="A238" s="27">
        <v>188177</v>
      </c>
      <c r="B238" s="1192">
        <v>45210.592604166668</v>
      </c>
      <c r="C238" s="27" t="s">
        <v>14612</v>
      </c>
      <c r="D238" s="27" t="s">
        <v>14613</v>
      </c>
      <c r="E238" s="27"/>
      <c r="F238" s="27"/>
      <c r="G238" s="27" t="e">
        <v>#N/A</v>
      </c>
      <c r="H238" s="27" t="e">
        <v>#N/A</v>
      </c>
      <c r="I238" s="27" t="e">
        <v>#N/A</v>
      </c>
      <c r="J238" s="27" t="e">
        <v>#N/A</v>
      </c>
      <c r="K238" s="27"/>
      <c r="L238" s="27" t="s">
        <v>15827</v>
      </c>
      <c r="M238" s="27" t="s">
        <v>15828</v>
      </c>
      <c r="N238" s="27" t="s">
        <v>513</v>
      </c>
      <c r="O238" s="27" t="s">
        <v>2609</v>
      </c>
      <c r="P238" s="27"/>
      <c r="Q238" s="27">
        <v>2023</v>
      </c>
      <c r="R238" s="1299">
        <v>45291</v>
      </c>
      <c r="S238" s="1299">
        <v>45291</v>
      </c>
      <c r="T238" s="27"/>
      <c r="U238" s="27"/>
      <c r="V238" s="27" t="s">
        <v>15788</v>
      </c>
      <c r="W238" s="27" t="s">
        <v>18608</v>
      </c>
      <c r="X238" s="27"/>
      <c r="Y238" s="27" t="s">
        <v>18771</v>
      </c>
      <c r="Z238" s="27"/>
      <c r="AA238" s="27" t="s">
        <v>15812</v>
      </c>
      <c r="AB238" s="27" t="s">
        <v>54</v>
      </c>
      <c r="AC238" s="27" t="s">
        <v>6413</v>
      </c>
      <c r="AD238" s="27" t="s">
        <v>10509</v>
      </c>
      <c r="AE238" s="27" t="s">
        <v>18603</v>
      </c>
      <c r="AF238" s="27"/>
      <c r="AG238" s="27"/>
      <c r="AH238" s="27" t="s">
        <v>18617</v>
      </c>
      <c r="AI238" s="27" t="s">
        <v>18258</v>
      </c>
      <c r="AJ238" s="27" t="s">
        <v>13401</v>
      </c>
      <c r="AK238" s="27"/>
      <c r="AL238" s="27" t="s">
        <v>15835</v>
      </c>
      <c r="AM238" s="27">
        <v>100</v>
      </c>
      <c r="AN238" s="27" t="s">
        <v>15800</v>
      </c>
      <c r="AO238" s="27" t="s">
        <v>14510</v>
      </c>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v>0</v>
      </c>
      <c r="BQ238" s="27"/>
      <c r="BR238" s="27" t="s">
        <v>18258</v>
      </c>
      <c r="BS238" s="1193">
        <v>45207</v>
      </c>
      <c r="BT238" s="27"/>
      <c r="BU238" s="27"/>
      <c r="BV238" s="27"/>
      <c r="BW238" s="27"/>
      <c r="BX238" s="27"/>
      <c r="BY238" s="27"/>
      <c r="BZ238" s="27"/>
      <c r="CA238" s="27"/>
      <c r="CB238" s="27"/>
      <c r="CC238" s="27"/>
      <c r="CD238" s="27" t="str">
        <f>VLOOKUP(C238,'CPPM-PR'!F:F,1,0)</f>
        <v>WAI2309265</v>
      </c>
    </row>
    <row r="239" spans="1:82">
      <c r="A239" s="27">
        <v>188178</v>
      </c>
      <c r="B239" s="1192">
        <v>45210.592604166668</v>
      </c>
      <c r="C239" s="27" t="s">
        <v>13468</v>
      </c>
      <c r="D239" s="27" t="s">
        <v>13469</v>
      </c>
      <c r="E239" s="27"/>
      <c r="F239" s="27"/>
      <c r="G239" s="27" t="e">
        <v>#N/A</v>
      </c>
      <c r="H239" s="27" t="e">
        <v>#N/A</v>
      </c>
      <c r="I239" s="27" t="e">
        <v>#N/A</v>
      </c>
      <c r="J239" s="27" t="e">
        <v>#N/A</v>
      </c>
      <c r="K239" s="27"/>
      <c r="L239" s="27" t="s">
        <v>15827</v>
      </c>
      <c r="M239" s="27" t="s">
        <v>15828</v>
      </c>
      <c r="N239" s="27" t="s">
        <v>513</v>
      </c>
      <c r="O239" s="27" t="s">
        <v>2634</v>
      </c>
      <c r="P239" s="27"/>
      <c r="Q239" s="27"/>
      <c r="R239" s="1299">
        <v>45260</v>
      </c>
      <c r="S239" s="1299">
        <v>45260</v>
      </c>
      <c r="T239" s="27"/>
      <c r="U239" s="27"/>
      <c r="V239" s="27" t="s">
        <v>15788</v>
      </c>
      <c r="W239" s="27" t="s">
        <v>18658</v>
      </c>
      <c r="X239" s="27"/>
      <c r="Y239" s="27" t="s">
        <v>18772</v>
      </c>
      <c r="Z239" s="27"/>
      <c r="AA239" s="27" t="s">
        <v>15943</v>
      </c>
      <c r="AB239" s="27" t="s">
        <v>1104</v>
      </c>
      <c r="AC239" s="27" t="s">
        <v>10469</v>
      </c>
      <c r="AD239" s="27" t="s">
        <v>10509</v>
      </c>
      <c r="AE239" s="27" t="s">
        <v>18693</v>
      </c>
      <c r="AF239" s="27"/>
      <c r="AG239" s="27"/>
      <c r="AH239" s="27" t="s">
        <v>18694</v>
      </c>
      <c r="AI239" s="27" t="s">
        <v>18258</v>
      </c>
      <c r="AJ239" s="27" t="s">
        <v>13401</v>
      </c>
      <c r="AK239" s="27"/>
      <c r="AL239" s="27" t="s">
        <v>15835</v>
      </c>
      <c r="AM239" s="27">
        <v>100</v>
      </c>
      <c r="AN239" s="27" t="s">
        <v>15800</v>
      </c>
      <c r="AO239" s="27" t="s">
        <v>14510</v>
      </c>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v>0</v>
      </c>
      <c r="BQ239" s="27"/>
      <c r="BR239" s="27" t="s">
        <v>18258</v>
      </c>
      <c r="BS239" s="1193">
        <v>45207</v>
      </c>
      <c r="BT239" s="27"/>
      <c r="BU239" s="27"/>
      <c r="BV239" s="27"/>
      <c r="BW239" s="27"/>
      <c r="BX239" s="27"/>
      <c r="BY239" s="27"/>
      <c r="BZ239" s="27"/>
      <c r="CA239" s="27"/>
      <c r="CB239" s="27"/>
      <c r="CC239" s="27"/>
      <c r="CD239" s="27" t="str">
        <f>VLOOKUP(C239,'CPPM-PR'!F:F,1,0)</f>
        <v>WAI2309266</v>
      </c>
    </row>
    <row r="240" spans="1:82">
      <c r="A240" s="27">
        <v>188179</v>
      </c>
      <c r="B240" s="1192">
        <v>45210.592604166668</v>
      </c>
      <c r="C240" s="27" t="s">
        <v>13466</v>
      </c>
      <c r="D240" s="27" t="s">
        <v>13467</v>
      </c>
      <c r="E240" s="27"/>
      <c r="F240" s="27"/>
      <c r="G240" s="27" t="e">
        <v>#N/A</v>
      </c>
      <c r="H240" s="27" t="e">
        <v>#N/A</v>
      </c>
      <c r="I240" s="27" t="e">
        <v>#N/A</v>
      </c>
      <c r="J240" s="27" t="e">
        <v>#N/A</v>
      </c>
      <c r="K240" s="27"/>
      <c r="L240" s="27" t="s">
        <v>15827</v>
      </c>
      <c r="M240" s="27" t="s">
        <v>15828</v>
      </c>
      <c r="N240" s="27" t="s">
        <v>513</v>
      </c>
      <c r="O240" s="27" t="s">
        <v>2634</v>
      </c>
      <c r="P240" s="27"/>
      <c r="Q240" s="27"/>
      <c r="R240" s="1299">
        <v>45260</v>
      </c>
      <c r="S240" s="1299">
        <v>45260</v>
      </c>
      <c r="T240" s="27"/>
      <c r="U240" s="27"/>
      <c r="V240" s="27" t="s">
        <v>15788</v>
      </c>
      <c r="W240" s="27" t="s">
        <v>18605</v>
      </c>
      <c r="X240" s="27"/>
      <c r="Y240" s="27" t="s">
        <v>18773</v>
      </c>
      <c r="Z240" s="27"/>
      <c r="AA240" s="27" t="s">
        <v>15943</v>
      </c>
      <c r="AB240" s="27" t="s">
        <v>1104</v>
      </c>
      <c r="AC240" s="27" t="s">
        <v>10469</v>
      </c>
      <c r="AD240" s="27" t="s">
        <v>10509</v>
      </c>
      <c r="AE240" s="27" t="s">
        <v>18693</v>
      </c>
      <c r="AF240" s="27"/>
      <c r="AG240" s="27"/>
      <c r="AH240" s="27" t="s">
        <v>18694</v>
      </c>
      <c r="AI240" s="27" t="s">
        <v>18258</v>
      </c>
      <c r="AJ240" s="27" t="s">
        <v>13401</v>
      </c>
      <c r="AK240" s="27"/>
      <c r="AL240" s="27" t="s">
        <v>15835</v>
      </c>
      <c r="AM240" s="27">
        <v>100</v>
      </c>
      <c r="AN240" s="27" t="s">
        <v>15800</v>
      </c>
      <c r="AO240" s="27" t="s">
        <v>14510</v>
      </c>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v>0</v>
      </c>
      <c r="BQ240" s="27"/>
      <c r="BR240" s="27" t="s">
        <v>18258</v>
      </c>
      <c r="BS240" s="1193">
        <v>45207</v>
      </c>
      <c r="BT240" s="27"/>
      <c r="BU240" s="27"/>
      <c r="BV240" s="27"/>
      <c r="BW240" s="27"/>
      <c r="BX240" s="27"/>
      <c r="BY240" s="27"/>
      <c r="BZ240" s="27"/>
      <c r="CA240" s="27"/>
      <c r="CB240" s="27"/>
      <c r="CC240" s="27"/>
      <c r="CD240" s="27" t="str">
        <f>VLOOKUP(C240,'CPPM-PR'!F:F,1,0)</f>
        <v>WAI2309267</v>
      </c>
    </row>
    <row r="241" spans="1:82">
      <c r="A241" s="27">
        <v>188180</v>
      </c>
      <c r="B241" s="1192">
        <v>45210.592604166668</v>
      </c>
      <c r="C241" s="27" t="s">
        <v>13464</v>
      </c>
      <c r="D241" s="27" t="s">
        <v>13465</v>
      </c>
      <c r="E241" s="27"/>
      <c r="F241" s="27"/>
      <c r="G241" s="27" t="e">
        <v>#N/A</v>
      </c>
      <c r="H241" s="27" t="e">
        <v>#N/A</v>
      </c>
      <c r="I241" s="27" t="e">
        <v>#N/A</v>
      </c>
      <c r="J241" s="27" t="e">
        <v>#N/A</v>
      </c>
      <c r="K241" s="27"/>
      <c r="L241" s="27" t="s">
        <v>15827</v>
      </c>
      <c r="M241" s="27" t="s">
        <v>15828</v>
      </c>
      <c r="N241" s="27" t="s">
        <v>513</v>
      </c>
      <c r="O241" s="27" t="s">
        <v>2634</v>
      </c>
      <c r="P241" s="27"/>
      <c r="Q241" s="27"/>
      <c r="R241" s="1299">
        <v>45260</v>
      </c>
      <c r="S241" s="1299">
        <v>45260</v>
      </c>
      <c r="T241" s="27"/>
      <c r="U241" s="27"/>
      <c r="V241" s="27" t="s">
        <v>15788</v>
      </c>
      <c r="W241" s="27" t="s">
        <v>18774</v>
      </c>
      <c r="X241" s="27"/>
      <c r="Y241" s="27" t="s">
        <v>18775</v>
      </c>
      <c r="Z241" s="27"/>
      <c r="AA241" s="27" t="s">
        <v>15943</v>
      </c>
      <c r="AB241" s="27" t="s">
        <v>1104</v>
      </c>
      <c r="AC241" s="27" t="s">
        <v>8858</v>
      </c>
      <c r="AD241" s="27" t="s">
        <v>10509</v>
      </c>
      <c r="AE241" s="27" t="s">
        <v>18693</v>
      </c>
      <c r="AF241" s="27"/>
      <c r="AG241" s="27"/>
      <c r="AH241" s="27" t="s">
        <v>18694</v>
      </c>
      <c r="AI241" s="27" t="s">
        <v>18258</v>
      </c>
      <c r="AJ241" s="27" t="s">
        <v>13401</v>
      </c>
      <c r="AK241" s="27"/>
      <c r="AL241" s="27" t="s">
        <v>15835</v>
      </c>
      <c r="AM241" s="27">
        <v>100</v>
      </c>
      <c r="AN241" s="27" t="s">
        <v>15800</v>
      </c>
      <c r="AO241" s="27" t="s">
        <v>14510</v>
      </c>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v>0</v>
      </c>
      <c r="BQ241" s="27"/>
      <c r="BR241" s="27" t="s">
        <v>18258</v>
      </c>
      <c r="BS241" s="1193">
        <v>45207</v>
      </c>
      <c r="BT241" s="27"/>
      <c r="BU241" s="27"/>
      <c r="BV241" s="27"/>
      <c r="BW241" s="27"/>
      <c r="BX241" s="27"/>
      <c r="BY241" s="27"/>
      <c r="BZ241" s="27"/>
      <c r="CA241" s="27"/>
      <c r="CB241" s="27"/>
      <c r="CC241" s="27"/>
      <c r="CD241" s="27" t="str">
        <f>VLOOKUP(C241,'CPPM-PR'!F:F,1,0)</f>
        <v>WAI2309268</v>
      </c>
    </row>
    <row r="242" spans="1:82">
      <c r="A242" s="27">
        <v>188181</v>
      </c>
      <c r="B242" s="1192">
        <v>45210.592604166668</v>
      </c>
      <c r="C242" s="27" t="s">
        <v>14614</v>
      </c>
      <c r="D242" s="27" t="s">
        <v>14615</v>
      </c>
      <c r="E242" s="27"/>
      <c r="F242" s="27"/>
      <c r="G242" s="27" t="e">
        <v>#N/A</v>
      </c>
      <c r="H242" s="27" t="e">
        <v>#N/A</v>
      </c>
      <c r="I242" s="27" t="e">
        <v>#N/A</v>
      </c>
      <c r="J242" s="27" t="e">
        <v>#N/A</v>
      </c>
      <c r="K242" s="27"/>
      <c r="L242" s="27" t="s">
        <v>15827</v>
      </c>
      <c r="M242" s="27" t="s">
        <v>15828</v>
      </c>
      <c r="N242" s="27" t="s">
        <v>513</v>
      </c>
      <c r="O242" s="27" t="s">
        <v>2609</v>
      </c>
      <c r="P242" s="27"/>
      <c r="Q242" s="27">
        <v>2023</v>
      </c>
      <c r="R242" s="1299">
        <v>45290</v>
      </c>
      <c r="S242" s="1299">
        <v>45290</v>
      </c>
      <c r="T242" s="27"/>
      <c r="U242" s="27"/>
      <c r="V242" s="27" t="s">
        <v>15788</v>
      </c>
      <c r="W242" s="27" t="s">
        <v>18776</v>
      </c>
      <c r="X242" s="27"/>
      <c r="Y242" s="27" t="s">
        <v>18777</v>
      </c>
      <c r="Z242" s="27"/>
      <c r="AA242" s="27" t="s">
        <v>15812</v>
      </c>
      <c r="AB242" s="27" t="s">
        <v>54</v>
      </c>
      <c r="AC242" s="27" t="s">
        <v>10084</v>
      </c>
      <c r="AD242" s="27" t="s">
        <v>10509</v>
      </c>
      <c r="AE242" s="27" t="s">
        <v>18603</v>
      </c>
      <c r="AF242" s="27"/>
      <c r="AG242" s="27"/>
      <c r="AH242" s="27" t="s">
        <v>18699</v>
      </c>
      <c r="AI242" s="27" t="s">
        <v>18258</v>
      </c>
      <c r="AJ242" s="27" t="s">
        <v>13401</v>
      </c>
      <c r="AK242" s="27"/>
      <c r="AL242" s="27" t="s">
        <v>15835</v>
      </c>
      <c r="AM242" s="27">
        <v>100</v>
      </c>
      <c r="AN242" s="27" t="s">
        <v>15800</v>
      </c>
      <c r="AO242" s="27" t="s">
        <v>14510</v>
      </c>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v>0</v>
      </c>
      <c r="BQ242" s="27"/>
      <c r="BR242" s="27" t="s">
        <v>18258</v>
      </c>
      <c r="BS242" s="1193">
        <v>45207</v>
      </c>
      <c r="BT242" s="27"/>
      <c r="BU242" s="27"/>
      <c r="BV242" s="27"/>
      <c r="BW242" s="27"/>
      <c r="BX242" s="27"/>
      <c r="BY242" s="27"/>
      <c r="BZ242" s="27"/>
      <c r="CA242" s="27"/>
      <c r="CB242" s="27"/>
      <c r="CC242" s="27"/>
      <c r="CD242" s="27" t="str">
        <f>VLOOKUP(C242,'CPPM-PR'!F:F,1,0)</f>
        <v>WAI2309269</v>
      </c>
    </row>
    <row r="243" spans="1:82">
      <c r="A243" s="27">
        <v>188182</v>
      </c>
      <c r="B243" s="1192">
        <v>45210.592604166668</v>
      </c>
      <c r="C243" s="27" t="s">
        <v>14616</v>
      </c>
      <c r="D243" s="27" t="s">
        <v>14617</v>
      </c>
      <c r="E243" s="27"/>
      <c r="F243" s="27"/>
      <c r="G243" s="27" t="e">
        <v>#N/A</v>
      </c>
      <c r="H243" s="27" t="e">
        <v>#N/A</v>
      </c>
      <c r="I243" s="27" t="e">
        <v>#N/A</v>
      </c>
      <c r="J243" s="27" t="e">
        <v>#N/A</v>
      </c>
      <c r="K243" s="27"/>
      <c r="L243" s="27" t="s">
        <v>15827</v>
      </c>
      <c r="M243" s="27" t="s">
        <v>15828</v>
      </c>
      <c r="N243" s="27" t="s">
        <v>513</v>
      </c>
      <c r="O243" s="27" t="s">
        <v>2609</v>
      </c>
      <c r="P243" s="27"/>
      <c r="Q243" s="27">
        <v>2023</v>
      </c>
      <c r="R243" s="1299">
        <v>45291</v>
      </c>
      <c r="S243" s="1299">
        <v>45291</v>
      </c>
      <c r="T243" s="27"/>
      <c r="U243" s="27"/>
      <c r="V243" s="27" t="s">
        <v>15788</v>
      </c>
      <c r="W243" s="27" t="s">
        <v>18605</v>
      </c>
      <c r="X243" s="27"/>
      <c r="Y243" s="27" t="s">
        <v>18778</v>
      </c>
      <c r="Z243" s="27"/>
      <c r="AA243" s="27" t="s">
        <v>15812</v>
      </c>
      <c r="AB243" s="27" t="s">
        <v>54</v>
      </c>
      <c r="AC243" s="27" t="s">
        <v>6470</v>
      </c>
      <c r="AD243" s="27" t="s">
        <v>10509</v>
      </c>
      <c r="AE243" s="27" t="s">
        <v>18603</v>
      </c>
      <c r="AF243" s="27"/>
      <c r="AG243" s="27"/>
      <c r="AH243" s="27" t="s">
        <v>18617</v>
      </c>
      <c r="AI243" s="27" t="s">
        <v>18258</v>
      </c>
      <c r="AJ243" s="27" t="s">
        <v>13401</v>
      </c>
      <c r="AK243" s="27"/>
      <c r="AL243" s="27" t="s">
        <v>15835</v>
      </c>
      <c r="AM243" s="27">
        <v>100</v>
      </c>
      <c r="AN243" s="27" t="s">
        <v>15800</v>
      </c>
      <c r="AO243" s="27" t="s">
        <v>14510</v>
      </c>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v>0</v>
      </c>
      <c r="BQ243" s="27"/>
      <c r="BR243" s="27" t="s">
        <v>18258</v>
      </c>
      <c r="BS243" s="1193">
        <v>45207</v>
      </c>
      <c r="BT243" s="27"/>
      <c r="BU243" s="27"/>
      <c r="BV243" s="27"/>
      <c r="BW243" s="27"/>
      <c r="BX243" s="27"/>
      <c r="BY243" s="27"/>
      <c r="BZ243" s="27"/>
      <c r="CA243" s="27"/>
      <c r="CB243" s="27"/>
      <c r="CC243" s="27"/>
      <c r="CD243" s="27" t="str">
        <f>VLOOKUP(C243,'CPPM-PR'!F:F,1,0)</f>
        <v>WAI2309270</v>
      </c>
    </row>
    <row r="244" spans="1:82">
      <c r="A244" s="27">
        <v>188183</v>
      </c>
      <c r="B244" s="1192">
        <v>45210.592604166668</v>
      </c>
      <c r="C244" s="27" t="s">
        <v>14618</v>
      </c>
      <c r="D244" s="27" t="s">
        <v>14619</v>
      </c>
      <c r="E244" s="27"/>
      <c r="F244" s="27"/>
      <c r="G244" s="27" t="e">
        <v>#N/A</v>
      </c>
      <c r="H244" s="27" t="e">
        <v>#N/A</v>
      </c>
      <c r="I244" s="27" t="e">
        <v>#N/A</v>
      </c>
      <c r="J244" s="27" t="e">
        <v>#N/A</v>
      </c>
      <c r="K244" s="27"/>
      <c r="L244" s="27" t="s">
        <v>15827</v>
      </c>
      <c r="M244" s="27" t="s">
        <v>15828</v>
      </c>
      <c r="N244" s="27" t="s">
        <v>513</v>
      </c>
      <c r="O244" s="27" t="s">
        <v>2609</v>
      </c>
      <c r="P244" s="27"/>
      <c r="Q244" s="27">
        <v>2023</v>
      </c>
      <c r="R244" s="1299">
        <v>45291</v>
      </c>
      <c r="S244" s="1299">
        <v>45291</v>
      </c>
      <c r="T244" s="27"/>
      <c r="U244" s="27"/>
      <c r="V244" s="27" t="s">
        <v>15788</v>
      </c>
      <c r="W244" s="27" t="s">
        <v>18658</v>
      </c>
      <c r="X244" s="27"/>
      <c r="Y244" s="27" t="s">
        <v>18779</v>
      </c>
      <c r="Z244" s="27"/>
      <c r="AA244" s="27" t="s">
        <v>15812</v>
      </c>
      <c r="AB244" s="27" t="s">
        <v>54</v>
      </c>
      <c r="AC244" s="27" t="s">
        <v>6413</v>
      </c>
      <c r="AD244" s="27" t="s">
        <v>10509</v>
      </c>
      <c r="AE244" s="27" t="s">
        <v>18603</v>
      </c>
      <c r="AF244" s="27"/>
      <c r="AG244" s="27"/>
      <c r="AH244" s="27" t="s">
        <v>18617</v>
      </c>
      <c r="AI244" s="27" t="s">
        <v>18258</v>
      </c>
      <c r="AJ244" s="27" t="s">
        <v>13401</v>
      </c>
      <c r="AK244" s="27"/>
      <c r="AL244" s="27" t="s">
        <v>15835</v>
      </c>
      <c r="AM244" s="27">
        <v>100</v>
      </c>
      <c r="AN244" s="27" t="s">
        <v>15800</v>
      </c>
      <c r="AO244" s="27" t="s">
        <v>14510</v>
      </c>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v>0</v>
      </c>
      <c r="BQ244" s="27"/>
      <c r="BR244" s="27" t="s">
        <v>18258</v>
      </c>
      <c r="BS244" s="1193">
        <v>45207</v>
      </c>
      <c r="BT244" s="27"/>
      <c r="BU244" s="27"/>
      <c r="BV244" s="27"/>
      <c r="BW244" s="27"/>
      <c r="BX244" s="27"/>
      <c r="BY244" s="27"/>
      <c r="BZ244" s="27"/>
      <c r="CA244" s="27"/>
      <c r="CB244" s="27"/>
      <c r="CC244" s="27"/>
      <c r="CD244" s="27" t="str">
        <f>VLOOKUP(C244,'CPPM-PR'!F:F,1,0)</f>
        <v>WAI2309271</v>
      </c>
    </row>
    <row r="245" spans="1:82">
      <c r="A245" s="27">
        <v>188184</v>
      </c>
      <c r="B245" s="1192">
        <v>45210.592604166668</v>
      </c>
      <c r="C245" s="27" t="s">
        <v>14620</v>
      </c>
      <c r="D245" s="27" t="s">
        <v>14621</v>
      </c>
      <c r="E245" s="27"/>
      <c r="F245" s="27"/>
      <c r="G245" s="27" t="e">
        <v>#N/A</v>
      </c>
      <c r="H245" s="27" t="e">
        <v>#N/A</v>
      </c>
      <c r="I245" s="27" t="e">
        <v>#N/A</v>
      </c>
      <c r="J245" s="27" t="e">
        <v>#N/A</v>
      </c>
      <c r="K245" s="27"/>
      <c r="L245" s="27" t="s">
        <v>15827</v>
      </c>
      <c r="M245" s="27" t="s">
        <v>15828</v>
      </c>
      <c r="N245" s="27" t="s">
        <v>513</v>
      </c>
      <c r="O245" s="27" t="s">
        <v>2609</v>
      </c>
      <c r="P245" s="27"/>
      <c r="Q245" s="27">
        <v>2023</v>
      </c>
      <c r="R245" s="1299">
        <v>45290</v>
      </c>
      <c r="S245" s="1299">
        <v>45290</v>
      </c>
      <c r="T245" s="27"/>
      <c r="U245" s="27"/>
      <c r="V245" s="27" t="s">
        <v>15788</v>
      </c>
      <c r="W245" s="27" t="s">
        <v>18780</v>
      </c>
      <c r="X245" s="27"/>
      <c r="Y245" s="27" t="s">
        <v>18781</v>
      </c>
      <c r="Z245" s="27"/>
      <c r="AA245" s="27" t="s">
        <v>15812</v>
      </c>
      <c r="AB245" s="27" t="s">
        <v>54</v>
      </c>
      <c r="AC245" s="27" t="s">
        <v>6448</v>
      </c>
      <c r="AD245" s="27" t="s">
        <v>10509</v>
      </c>
      <c r="AE245" s="27" t="s">
        <v>18603</v>
      </c>
      <c r="AF245" s="27"/>
      <c r="AG245" s="27"/>
      <c r="AH245" s="27" t="s">
        <v>18699</v>
      </c>
      <c r="AI245" s="27" t="s">
        <v>18258</v>
      </c>
      <c r="AJ245" s="27" t="s">
        <v>13401</v>
      </c>
      <c r="AK245" s="27"/>
      <c r="AL245" s="27" t="s">
        <v>15835</v>
      </c>
      <c r="AM245" s="27">
        <v>100</v>
      </c>
      <c r="AN245" s="27" t="s">
        <v>15800</v>
      </c>
      <c r="AO245" s="27" t="s">
        <v>14510</v>
      </c>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v>0</v>
      </c>
      <c r="BQ245" s="27"/>
      <c r="BR245" s="27" t="s">
        <v>18258</v>
      </c>
      <c r="BS245" s="1193">
        <v>45207</v>
      </c>
      <c r="BT245" s="27"/>
      <c r="BU245" s="27"/>
      <c r="BV245" s="27"/>
      <c r="BW245" s="27"/>
      <c r="BX245" s="27"/>
      <c r="BY245" s="27"/>
      <c r="BZ245" s="27"/>
      <c r="CA245" s="27"/>
      <c r="CB245" s="27"/>
      <c r="CC245" s="27"/>
      <c r="CD245" s="27" t="str">
        <f>VLOOKUP(C245,'CPPM-PR'!F:F,1,0)</f>
        <v>WAI2309272</v>
      </c>
    </row>
    <row r="246" spans="1:82">
      <c r="A246" s="27">
        <v>188185</v>
      </c>
      <c r="B246" s="1192">
        <v>45210.592604166668</v>
      </c>
      <c r="C246" s="27" t="s">
        <v>14622</v>
      </c>
      <c r="D246" s="27" t="s">
        <v>14623</v>
      </c>
      <c r="E246" s="27"/>
      <c r="F246" s="27"/>
      <c r="G246" s="27" t="e">
        <v>#N/A</v>
      </c>
      <c r="H246" s="27" t="e">
        <v>#N/A</v>
      </c>
      <c r="I246" s="27" t="e">
        <v>#N/A</v>
      </c>
      <c r="J246" s="27" t="e">
        <v>#N/A</v>
      </c>
      <c r="K246" s="27"/>
      <c r="L246" s="27" t="s">
        <v>15827</v>
      </c>
      <c r="M246" s="27" t="s">
        <v>15828</v>
      </c>
      <c r="N246" s="27" t="s">
        <v>513</v>
      </c>
      <c r="O246" s="27" t="s">
        <v>2634</v>
      </c>
      <c r="P246" s="27"/>
      <c r="Q246" s="27"/>
      <c r="R246" s="1299">
        <v>45213</v>
      </c>
      <c r="S246" s="1299">
        <v>45275</v>
      </c>
      <c r="T246" s="27"/>
      <c r="U246" s="27"/>
      <c r="V246" s="27" t="s">
        <v>15788</v>
      </c>
      <c r="W246" s="27" t="s">
        <v>18782</v>
      </c>
      <c r="X246" s="27"/>
      <c r="Y246" s="27" t="s">
        <v>18783</v>
      </c>
      <c r="Z246" s="27"/>
      <c r="AA246" s="27" t="s">
        <v>15997</v>
      </c>
      <c r="AB246" s="27" t="s">
        <v>50</v>
      </c>
      <c r="AC246" s="27" t="s">
        <v>8221</v>
      </c>
      <c r="AD246" s="27" t="s">
        <v>10509</v>
      </c>
      <c r="AE246" s="27" t="s">
        <v>18599</v>
      </c>
      <c r="AF246" s="27"/>
      <c r="AG246" s="27"/>
      <c r="AH246" s="27" t="s">
        <v>18607</v>
      </c>
      <c r="AI246" s="27" t="s">
        <v>18258</v>
      </c>
      <c r="AJ246" s="27" t="s">
        <v>13401</v>
      </c>
      <c r="AK246" s="27"/>
      <c r="AL246" s="27" t="s">
        <v>15835</v>
      </c>
      <c r="AM246" s="27">
        <v>100</v>
      </c>
      <c r="AN246" s="27" t="s">
        <v>15800</v>
      </c>
      <c r="AO246" s="27" t="s">
        <v>14510</v>
      </c>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v>0</v>
      </c>
      <c r="BQ246" s="27"/>
      <c r="BR246" s="27" t="s">
        <v>18258</v>
      </c>
      <c r="BS246" s="1193">
        <v>45208</v>
      </c>
      <c r="BT246" s="27"/>
      <c r="BU246" s="27"/>
      <c r="BV246" s="27"/>
      <c r="BW246" s="27"/>
      <c r="BX246" s="27"/>
      <c r="BY246" s="27"/>
      <c r="BZ246" s="27"/>
      <c r="CA246" s="27"/>
      <c r="CB246" s="27"/>
      <c r="CC246" s="27"/>
      <c r="CD246" s="27" t="str">
        <f>VLOOKUP(C246,'CPPM-PR'!F:F,1,0)</f>
        <v>WAI2309273</v>
      </c>
    </row>
    <row r="247" spans="1:82">
      <c r="A247" s="27">
        <v>188186</v>
      </c>
      <c r="B247" s="1192">
        <v>45210.592604166668</v>
      </c>
      <c r="C247" s="27" t="s">
        <v>14624</v>
      </c>
      <c r="D247" s="27" t="s">
        <v>14625</v>
      </c>
      <c r="E247" s="27"/>
      <c r="F247" s="27"/>
      <c r="G247" s="27" t="e">
        <v>#N/A</v>
      </c>
      <c r="H247" s="27" t="e">
        <v>#N/A</v>
      </c>
      <c r="I247" s="27" t="e">
        <v>#N/A</v>
      </c>
      <c r="J247" s="27" t="e">
        <v>#N/A</v>
      </c>
      <c r="K247" s="27"/>
      <c r="L247" s="27" t="s">
        <v>15827</v>
      </c>
      <c r="M247" s="27" t="s">
        <v>15828</v>
      </c>
      <c r="N247" s="27" t="s">
        <v>513</v>
      </c>
      <c r="O247" s="27" t="s">
        <v>2634</v>
      </c>
      <c r="P247" s="27"/>
      <c r="Q247" s="27"/>
      <c r="R247" s="1299">
        <v>45271</v>
      </c>
      <c r="S247" s="1299">
        <v>45271</v>
      </c>
      <c r="T247" s="27"/>
      <c r="U247" s="27"/>
      <c r="V247" s="27" t="s">
        <v>15788</v>
      </c>
      <c r="W247" s="27" t="s">
        <v>18608</v>
      </c>
      <c r="X247" s="27"/>
      <c r="Y247" s="27" t="s">
        <v>18784</v>
      </c>
      <c r="Z247" s="27"/>
      <c r="AA247" s="27" t="s">
        <v>15793</v>
      </c>
      <c r="AB247" s="27" t="s">
        <v>1701</v>
      </c>
      <c r="AC247" s="27" t="s">
        <v>13649</v>
      </c>
      <c r="AD247" s="27" t="s">
        <v>10509</v>
      </c>
      <c r="AE247" s="27" t="s">
        <v>5509</v>
      </c>
      <c r="AF247" s="27"/>
      <c r="AG247" s="27"/>
      <c r="AH247" s="27" t="s">
        <v>18785</v>
      </c>
      <c r="AI247" s="27" t="s">
        <v>18258</v>
      </c>
      <c r="AJ247" s="27" t="s">
        <v>13401</v>
      </c>
      <c r="AK247" s="27"/>
      <c r="AL247" s="27" t="s">
        <v>15835</v>
      </c>
      <c r="AM247" s="27">
        <v>100</v>
      </c>
      <c r="AN247" s="27" t="s">
        <v>15800</v>
      </c>
      <c r="AO247" s="27" t="s">
        <v>14510</v>
      </c>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v>0</v>
      </c>
      <c r="BQ247" s="27"/>
      <c r="BR247" s="27" t="s">
        <v>18258</v>
      </c>
      <c r="BS247" s="1193">
        <v>45208</v>
      </c>
      <c r="BT247" s="27"/>
      <c r="BU247" s="27"/>
      <c r="BV247" s="27"/>
      <c r="BW247" s="27"/>
      <c r="BX247" s="27"/>
      <c r="BY247" s="27"/>
      <c r="BZ247" s="27"/>
      <c r="CA247" s="27"/>
      <c r="CB247" s="27"/>
      <c r="CC247" s="27"/>
      <c r="CD247" s="27" t="str">
        <f>VLOOKUP(C247,'CPPM-PR'!F:F,1,0)</f>
        <v>WAI2309274</v>
      </c>
    </row>
    <row r="248" spans="1:82">
      <c r="A248" s="27">
        <v>188187</v>
      </c>
      <c r="B248" s="1192">
        <v>45210.592604166668</v>
      </c>
      <c r="C248" s="27" t="s">
        <v>14626</v>
      </c>
      <c r="D248" s="27" t="s">
        <v>14627</v>
      </c>
      <c r="E248" s="27"/>
      <c r="F248" s="27"/>
      <c r="G248" s="27" t="e">
        <v>#N/A</v>
      </c>
      <c r="H248" s="27" t="e">
        <v>#N/A</v>
      </c>
      <c r="I248" s="27" t="e">
        <v>#N/A</v>
      </c>
      <c r="J248" s="27" t="e">
        <v>#N/A</v>
      </c>
      <c r="K248" s="27"/>
      <c r="L248" s="27" t="s">
        <v>15827</v>
      </c>
      <c r="M248" s="27" t="s">
        <v>15828</v>
      </c>
      <c r="N248" s="27" t="s">
        <v>513</v>
      </c>
      <c r="O248" s="27" t="s">
        <v>2634</v>
      </c>
      <c r="P248" s="27"/>
      <c r="Q248" s="27"/>
      <c r="R248" s="1299">
        <v>45216</v>
      </c>
      <c r="S248" s="1299">
        <v>45277</v>
      </c>
      <c r="T248" s="27"/>
      <c r="U248" s="27"/>
      <c r="V248" s="27" t="s">
        <v>15788</v>
      </c>
      <c r="W248" s="27" t="s">
        <v>18597</v>
      </c>
      <c r="X248" s="27"/>
      <c r="Y248" s="27" t="s">
        <v>18786</v>
      </c>
      <c r="Z248" s="27"/>
      <c r="AA248" s="27" t="s">
        <v>15793</v>
      </c>
      <c r="AB248" s="27" t="s">
        <v>1701</v>
      </c>
      <c r="AC248" s="27" t="s">
        <v>9369</v>
      </c>
      <c r="AD248" s="27" t="s">
        <v>10509</v>
      </c>
      <c r="AE248" s="27" t="s">
        <v>5509</v>
      </c>
      <c r="AF248" s="27"/>
      <c r="AG248" s="27"/>
      <c r="AH248" s="27" t="s">
        <v>18787</v>
      </c>
      <c r="AI248" s="27" t="s">
        <v>18258</v>
      </c>
      <c r="AJ248" s="27" t="s">
        <v>13401</v>
      </c>
      <c r="AK248" s="27"/>
      <c r="AL248" s="27" t="s">
        <v>15835</v>
      </c>
      <c r="AM248" s="27">
        <v>100</v>
      </c>
      <c r="AN248" s="27" t="s">
        <v>15800</v>
      </c>
      <c r="AO248" s="27" t="s">
        <v>14510</v>
      </c>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v>0</v>
      </c>
      <c r="BQ248" s="27"/>
      <c r="BR248" s="27" t="s">
        <v>18258</v>
      </c>
      <c r="BS248" s="1193">
        <v>45208</v>
      </c>
      <c r="BT248" s="27"/>
      <c r="BU248" s="27"/>
      <c r="BV248" s="27"/>
      <c r="BW248" s="27"/>
      <c r="BX248" s="27"/>
      <c r="BY248" s="27"/>
      <c r="BZ248" s="27"/>
      <c r="CA248" s="27"/>
      <c r="CB248" s="27"/>
      <c r="CC248" s="27"/>
      <c r="CD248" s="27" t="str">
        <f>VLOOKUP(C248,'CPPM-PR'!F:F,1,0)</f>
        <v>WAI2309275</v>
      </c>
    </row>
    <row r="249" spans="1:82">
      <c r="A249" s="27">
        <v>188188</v>
      </c>
      <c r="B249" s="1192">
        <v>45210.592604166668</v>
      </c>
      <c r="C249" s="27" t="s">
        <v>14628</v>
      </c>
      <c r="D249" s="27" t="s">
        <v>14629</v>
      </c>
      <c r="E249" s="27"/>
      <c r="F249" s="27"/>
      <c r="G249" s="27" t="e">
        <v>#N/A</v>
      </c>
      <c r="H249" s="27" t="e">
        <v>#N/A</v>
      </c>
      <c r="I249" s="27" t="e">
        <v>#N/A</v>
      </c>
      <c r="J249" s="27" t="e">
        <v>#N/A</v>
      </c>
      <c r="K249" s="27"/>
      <c r="L249" s="27" t="s">
        <v>15827</v>
      </c>
      <c r="M249" s="27" t="s">
        <v>15828</v>
      </c>
      <c r="N249" s="27" t="s">
        <v>513</v>
      </c>
      <c r="O249" s="27" t="s">
        <v>2634</v>
      </c>
      <c r="P249" s="27"/>
      <c r="Q249" s="27"/>
      <c r="R249" s="1299">
        <v>45216</v>
      </c>
      <c r="S249" s="1299">
        <v>45277</v>
      </c>
      <c r="T249" s="27"/>
      <c r="U249" s="27"/>
      <c r="V249" s="27" t="s">
        <v>15788</v>
      </c>
      <c r="W249" s="27" t="s">
        <v>18788</v>
      </c>
      <c r="X249" s="27"/>
      <c r="Y249" s="27" t="s">
        <v>18789</v>
      </c>
      <c r="Z249" s="27"/>
      <c r="AA249" s="27" t="s">
        <v>15793</v>
      </c>
      <c r="AB249" s="27" t="s">
        <v>1701</v>
      </c>
      <c r="AC249" s="27" t="s">
        <v>9369</v>
      </c>
      <c r="AD249" s="27" t="s">
        <v>10509</v>
      </c>
      <c r="AE249" s="27" t="s">
        <v>5509</v>
      </c>
      <c r="AF249" s="27"/>
      <c r="AG249" s="27"/>
      <c r="AH249" s="27" t="s">
        <v>18787</v>
      </c>
      <c r="AI249" s="27" t="s">
        <v>18258</v>
      </c>
      <c r="AJ249" s="27" t="s">
        <v>13401</v>
      </c>
      <c r="AK249" s="27"/>
      <c r="AL249" s="27" t="s">
        <v>15835</v>
      </c>
      <c r="AM249" s="27">
        <v>100</v>
      </c>
      <c r="AN249" s="27" t="s">
        <v>15800</v>
      </c>
      <c r="AO249" s="27" t="s">
        <v>14510</v>
      </c>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v>0</v>
      </c>
      <c r="BQ249" s="27"/>
      <c r="BR249" s="27" t="s">
        <v>18258</v>
      </c>
      <c r="BS249" s="1193">
        <v>45208</v>
      </c>
      <c r="BT249" s="27"/>
      <c r="BU249" s="27"/>
      <c r="BV249" s="27"/>
      <c r="BW249" s="27"/>
      <c r="BX249" s="27"/>
      <c r="BY249" s="27"/>
      <c r="BZ249" s="27"/>
      <c r="CA249" s="27"/>
      <c r="CB249" s="27"/>
      <c r="CC249" s="27"/>
      <c r="CD249" s="27" t="str">
        <f>VLOOKUP(C249,'CPPM-PR'!F:F,1,0)</f>
        <v>WAI2309276</v>
      </c>
    </row>
    <row r="250" spans="1:82">
      <c r="A250" s="27">
        <v>188189</v>
      </c>
      <c r="B250" s="1192">
        <v>45210.592604166668</v>
      </c>
      <c r="C250" s="27" t="s">
        <v>14630</v>
      </c>
      <c r="D250" s="27" t="s">
        <v>14631</v>
      </c>
      <c r="E250" s="27"/>
      <c r="F250" s="27"/>
      <c r="G250" s="27" t="e">
        <v>#N/A</v>
      </c>
      <c r="H250" s="27" t="e">
        <v>#N/A</v>
      </c>
      <c r="I250" s="27" t="e">
        <v>#N/A</v>
      </c>
      <c r="J250" s="27" t="e">
        <v>#N/A</v>
      </c>
      <c r="K250" s="27"/>
      <c r="L250" s="27" t="s">
        <v>15827</v>
      </c>
      <c r="M250" s="27" t="s">
        <v>15828</v>
      </c>
      <c r="N250" s="27" t="s">
        <v>513</v>
      </c>
      <c r="O250" s="27" t="s">
        <v>2609</v>
      </c>
      <c r="P250" s="27"/>
      <c r="Q250" s="27">
        <v>2023</v>
      </c>
      <c r="R250" s="1299">
        <v>45291</v>
      </c>
      <c r="S250" s="1299">
        <v>45291</v>
      </c>
      <c r="T250" s="27"/>
      <c r="U250" s="27"/>
      <c r="V250" s="27" t="s">
        <v>15788</v>
      </c>
      <c r="W250" s="27" t="s">
        <v>18605</v>
      </c>
      <c r="X250" s="27"/>
      <c r="Y250" s="27" t="s">
        <v>18790</v>
      </c>
      <c r="Z250" s="27"/>
      <c r="AA250" s="27" t="s">
        <v>15812</v>
      </c>
      <c r="AB250" s="27" t="s">
        <v>54</v>
      </c>
      <c r="AC250" s="27" t="s">
        <v>6277</v>
      </c>
      <c r="AD250" s="27" t="s">
        <v>10509</v>
      </c>
      <c r="AE250" s="27" t="s">
        <v>18603</v>
      </c>
      <c r="AF250" s="27"/>
      <c r="AG250" s="27"/>
      <c r="AH250" s="27" t="s">
        <v>18617</v>
      </c>
      <c r="AI250" s="27" t="s">
        <v>18258</v>
      </c>
      <c r="AJ250" s="27" t="s">
        <v>13401</v>
      </c>
      <c r="AK250" s="27"/>
      <c r="AL250" s="27" t="s">
        <v>15835</v>
      </c>
      <c r="AM250" s="27">
        <v>100</v>
      </c>
      <c r="AN250" s="27" t="s">
        <v>15800</v>
      </c>
      <c r="AO250" s="27" t="s">
        <v>14510</v>
      </c>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v>0</v>
      </c>
      <c r="BQ250" s="27"/>
      <c r="BR250" s="27" t="s">
        <v>18258</v>
      </c>
      <c r="BS250" s="1193">
        <v>45208</v>
      </c>
      <c r="BT250" s="27"/>
      <c r="BU250" s="27"/>
      <c r="BV250" s="27"/>
      <c r="BW250" s="27"/>
      <c r="BX250" s="27"/>
      <c r="BY250" s="27"/>
      <c r="BZ250" s="27"/>
      <c r="CA250" s="27"/>
      <c r="CB250" s="27"/>
      <c r="CC250" s="27"/>
      <c r="CD250" s="27" t="str">
        <f>VLOOKUP(C250,'CPPM-PR'!F:F,1,0)</f>
        <v>WAI2309277</v>
      </c>
    </row>
    <row r="251" spans="1:82">
      <c r="A251" s="27">
        <v>188190</v>
      </c>
      <c r="B251" s="1192">
        <v>45210.592604166668</v>
      </c>
      <c r="C251" s="27" t="s">
        <v>14632</v>
      </c>
      <c r="D251" s="27" t="s">
        <v>14633</v>
      </c>
      <c r="E251" s="27"/>
      <c r="F251" s="27"/>
      <c r="G251" s="27" t="e">
        <v>#N/A</v>
      </c>
      <c r="H251" s="27" t="e">
        <v>#N/A</v>
      </c>
      <c r="I251" s="27" t="e">
        <v>#N/A</v>
      </c>
      <c r="J251" s="27" t="e">
        <v>#N/A</v>
      </c>
      <c r="K251" s="27"/>
      <c r="L251" s="27" t="s">
        <v>15827</v>
      </c>
      <c r="M251" s="27" t="s">
        <v>15828</v>
      </c>
      <c r="N251" s="27" t="s">
        <v>513</v>
      </c>
      <c r="O251" s="27" t="s">
        <v>2634</v>
      </c>
      <c r="P251" s="27"/>
      <c r="Q251" s="27"/>
      <c r="R251" s="1299">
        <v>45211</v>
      </c>
      <c r="S251" s="1299">
        <v>45211</v>
      </c>
      <c r="T251" s="27" t="s">
        <v>18258</v>
      </c>
      <c r="U251" s="27"/>
      <c r="V251" s="27" t="s">
        <v>15788</v>
      </c>
      <c r="W251" s="27" t="s">
        <v>18605</v>
      </c>
      <c r="X251" s="27"/>
      <c r="Y251" s="27" t="s">
        <v>18791</v>
      </c>
      <c r="Z251" s="27"/>
      <c r="AA251" s="27" t="s">
        <v>15793</v>
      </c>
      <c r="AB251" s="27" t="s">
        <v>1701</v>
      </c>
      <c r="AC251" s="27" t="s">
        <v>13796</v>
      </c>
      <c r="AD251" s="27" t="s">
        <v>10509</v>
      </c>
      <c r="AE251" s="27" t="s">
        <v>5509</v>
      </c>
      <c r="AF251" s="27" t="s">
        <v>18620</v>
      </c>
      <c r="AG251" s="27"/>
      <c r="AH251" s="27" t="s">
        <v>5509</v>
      </c>
      <c r="AI251" s="27" t="s">
        <v>18258</v>
      </c>
      <c r="AJ251" s="27" t="s">
        <v>13401</v>
      </c>
      <c r="AK251" s="27"/>
      <c r="AL251" s="27" t="s">
        <v>15835</v>
      </c>
      <c r="AM251" s="27">
        <v>100</v>
      </c>
      <c r="AN251" s="27" t="s">
        <v>15800</v>
      </c>
      <c r="AO251" s="27" t="s">
        <v>14510</v>
      </c>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v>0</v>
      </c>
      <c r="BQ251" s="27"/>
      <c r="BR251" s="27" t="s">
        <v>18258</v>
      </c>
      <c r="BS251" s="1193">
        <v>45208</v>
      </c>
      <c r="BT251" s="27"/>
      <c r="BU251" s="27"/>
      <c r="BV251" s="27"/>
      <c r="BW251" s="27"/>
      <c r="BX251" s="27"/>
      <c r="BY251" s="27"/>
      <c r="BZ251" s="27"/>
      <c r="CA251" s="27"/>
      <c r="CB251" s="27"/>
      <c r="CC251" s="27"/>
      <c r="CD251" s="27" t="str">
        <f>VLOOKUP(C251,'CPPM-PR'!F:F,1,0)</f>
        <v>WAI2309278</v>
      </c>
    </row>
    <row r="252" spans="1:82">
      <c r="A252" s="27">
        <v>188191</v>
      </c>
      <c r="B252" s="1192">
        <v>45210.592604166668</v>
      </c>
      <c r="C252" s="27" t="s">
        <v>14634</v>
      </c>
      <c r="D252" s="27" t="s">
        <v>14635</v>
      </c>
      <c r="E252" s="27"/>
      <c r="F252" s="27"/>
      <c r="G252" s="27" t="e">
        <v>#N/A</v>
      </c>
      <c r="H252" s="27" t="e">
        <v>#N/A</v>
      </c>
      <c r="I252" s="27" t="e">
        <v>#N/A</v>
      </c>
      <c r="J252" s="27" t="e">
        <v>#N/A</v>
      </c>
      <c r="K252" s="27"/>
      <c r="L252" s="27" t="s">
        <v>15827</v>
      </c>
      <c r="M252" s="27" t="s">
        <v>15828</v>
      </c>
      <c r="N252" s="27" t="s">
        <v>513</v>
      </c>
      <c r="O252" s="27" t="s">
        <v>2634</v>
      </c>
      <c r="P252" s="27"/>
      <c r="Q252" s="27"/>
      <c r="R252" s="1299">
        <v>45215</v>
      </c>
      <c r="S252" s="1299">
        <v>45269</v>
      </c>
      <c r="T252" s="27"/>
      <c r="U252" s="27"/>
      <c r="V252" s="27" t="s">
        <v>15788</v>
      </c>
      <c r="W252" s="27" t="s">
        <v>18608</v>
      </c>
      <c r="X252" s="27"/>
      <c r="Y252" s="27" t="s">
        <v>18792</v>
      </c>
      <c r="Z252" s="27"/>
      <c r="AA252" s="27" t="s">
        <v>15997</v>
      </c>
      <c r="AB252" s="27" t="s">
        <v>50</v>
      </c>
      <c r="AC252" s="27" t="s">
        <v>13403</v>
      </c>
      <c r="AD252" s="27" t="s">
        <v>10509</v>
      </c>
      <c r="AE252" s="27" t="s">
        <v>18599</v>
      </c>
      <c r="AF252" s="27"/>
      <c r="AG252" s="27"/>
      <c r="AH252" s="27" t="s">
        <v>18600</v>
      </c>
      <c r="AI252" s="27" t="s">
        <v>18258</v>
      </c>
      <c r="AJ252" s="27" t="s">
        <v>13401</v>
      </c>
      <c r="AK252" s="27"/>
      <c r="AL252" s="27" t="s">
        <v>15835</v>
      </c>
      <c r="AM252" s="27">
        <v>100</v>
      </c>
      <c r="AN252" s="27" t="s">
        <v>15800</v>
      </c>
      <c r="AO252" s="27" t="s">
        <v>14510</v>
      </c>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v>0</v>
      </c>
      <c r="BQ252" s="27"/>
      <c r="BR252" s="27" t="s">
        <v>18258</v>
      </c>
      <c r="BS252" s="1193">
        <v>45208</v>
      </c>
      <c r="BT252" s="27"/>
      <c r="BU252" s="27"/>
      <c r="BV252" s="27"/>
      <c r="BW252" s="27"/>
      <c r="BX252" s="27"/>
      <c r="BY252" s="27"/>
      <c r="BZ252" s="27"/>
      <c r="CA252" s="27"/>
      <c r="CB252" s="27"/>
      <c r="CC252" s="27"/>
      <c r="CD252" s="27" t="str">
        <f>VLOOKUP(C252,'CPPM-PR'!F:F,1,0)</f>
        <v>WAI2309279</v>
      </c>
    </row>
    <row r="253" spans="1:82">
      <c r="A253" s="27">
        <v>188192</v>
      </c>
      <c r="B253" s="1192">
        <v>45210.592604166668</v>
      </c>
      <c r="C253" s="27" t="s">
        <v>14636</v>
      </c>
      <c r="D253" s="27" t="s">
        <v>14637</v>
      </c>
      <c r="E253" s="27"/>
      <c r="F253" s="27"/>
      <c r="G253" s="27" t="e">
        <v>#N/A</v>
      </c>
      <c r="H253" s="27" t="e">
        <v>#N/A</v>
      </c>
      <c r="I253" s="27" t="e">
        <v>#N/A</v>
      </c>
      <c r="J253" s="27" t="e">
        <v>#N/A</v>
      </c>
      <c r="K253" s="27"/>
      <c r="L253" s="27" t="s">
        <v>15827</v>
      </c>
      <c r="M253" s="27" t="s">
        <v>15828</v>
      </c>
      <c r="N253" s="27" t="s">
        <v>513</v>
      </c>
      <c r="O253" s="27" t="s">
        <v>2634</v>
      </c>
      <c r="P253" s="27"/>
      <c r="Q253" s="27"/>
      <c r="R253" s="1299">
        <v>45291</v>
      </c>
      <c r="S253" s="1299">
        <v>45291</v>
      </c>
      <c r="T253" s="27"/>
      <c r="U253" s="27"/>
      <c r="V253" s="27" t="s">
        <v>15788</v>
      </c>
      <c r="W253" s="27" t="s">
        <v>18793</v>
      </c>
      <c r="X253" s="27"/>
      <c r="Y253" s="27" t="s">
        <v>18794</v>
      </c>
      <c r="Z253" s="27"/>
      <c r="AA253" s="27" t="s">
        <v>15997</v>
      </c>
      <c r="AB253" s="27" t="s">
        <v>1264</v>
      </c>
      <c r="AC253" s="27" t="s">
        <v>8127</v>
      </c>
      <c r="AD253" s="27" t="s">
        <v>10509</v>
      </c>
      <c r="AE253" s="27" t="s">
        <v>18650</v>
      </c>
      <c r="AF253" s="27"/>
      <c r="AG253" s="27"/>
      <c r="AH253" s="27" t="s">
        <v>18744</v>
      </c>
      <c r="AI253" s="27" t="s">
        <v>18258</v>
      </c>
      <c r="AJ253" s="27" t="s">
        <v>13401</v>
      </c>
      <c r="AK253" s="27"/>
      <c r="AL253" s="27" t="s">
        <v>15835</v>
      </c>
      <c r="AM253" s="27">
        <v>100</v>
      </c>
      <c r="AN253" s="27" t="s">
        <v>15800</v>
      </c>
      <c r="AO253" s="27" t="s">
        <v>14510</v>
      </c>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v>0</v>
      </c>
      <c r="BQ253" s="27"/>
      <c r="BR253" s="27" t="s">
        <v>18258</v>
      </c>
      <c r="BS253" s="1193">
        <v>45208</v>
      </c>
      <c r="BT253" s="27"/>
      <c r="BU253" s="27"/>
      <c r="BV253" s="27"/>
      <c r="BW253" s="27"/>
      <c r="BX253" s="27"/>
      <c r="BY253" s="27"/>
      <c r="BZ253" s="27"/>
      <c r="CA253" s="27"/>
      <c r="CB253" s="27"/>
      <c r="CC253" s="27"/>
      <c r="CD253" s="27" t="str">
        <f>VLOOKUP(C253,'CPPM-PR'!F:F,1,0)</f>
        <v>WAI2309280</v>
      </c>
    </row>
    <row r="254" spans="1:82">
      <c r="A254" s="27">
        <v>188193</v>
      </c>
      <c r="B254" s="1192">
        <v>45210.592604166668</v>
      </c>
      <c r="C254" s="27" t="s">
        <v>14638</v>
      </c>
      <c r="D254" s="27" t="s">
        <v>14639</v>
      </c>
      <c r="E254" s="27"/>
      <c r="F254" s="27"/>
      <c r="G254" s="27" t="e">
        <v>#N/A</v>
      </c>
      <c r="H254" s="27" t="e">
        <v>#N/A</v>
      </c>
      <c r="I254" s="27" t="e">
        <v>#N/A</v>
      </c>
      <c r="J254" s="27" t="e">
        <v>#N/A</v>
      </c>
      <c r="K254" s="27"/>
      <c r="L254" s="27" t="s">
        <v>15827</v>
      </c>
      <c r="M254" s="27" t="s">
        <v>15828</v>
      </c>
      <c r="N254" s="27" t="s">
        <v>513</v>
      </c>
      <c r="O254" s="27" t="s">
        <v>2634</v>
      </c>
      <c r="P254" s="27"/>
      <c r="Q254" s="27"/>
      <c r="R254" s="1299">
        <v>45291</v>
      </c>
      <c r="S254" s="1299">
        <v>45291</v>
      </c>
      <c r="T254" s="27"/>
      <c r="U254" s="27"/>
      <c r="V254" s="27" t="s">
        <v>15788</v>
      </c>
      <c r="W254" s="27" t="s">
        <v>18795</v>
      </c>
      <c r="X254" s="27"/>
      <c r="Y254" s="27" t="s">
        <v>18796</v>
      </c>
      <c r="Z254" s="27"/>
      <c r="AA254" s="27" t="s">
        <v>15943</v>
      </c>
      <c r="AB254" s="27" t="s">
        <v>53</v>
      </c>
      <c r="AC254" s="27" t="s">
        <v>9577</v>
      </c>
      <c r="AD254" s="27" t="s">
        <v>10509</v>
      </c>
      <c r="AE254" s="27" t="s">
        <v>18693</v>
      </c>
      <c r="AF254" s="27"/>
      <c r="AG254" s="27"/>
      <c r="AH254" s="27" t="s">
        <v>18083</v>
      </c>
      <c r="AI254" s="27" t="s">
        <v>18258</v>
      </c>
      <c r="AJ254" s="27" t="s">
        <v>13401</v>
      </c>
      <c r="AK254" s="27"/>
      <c r="AL254" s="27" t="s">
        <v>15835</v>
      </c>
      <c r="AM254" s="27">
        <v>100</v>
      </c>
      <c r="AN254" s="27" t="s">
        <v>15800</v>
      </c>
      <c r="AO254" s="27" t="s">
        <v>14510</v>
      </c>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v>0</v>
      </c>
      <c r="BQ254" s="27"/>
      <c r="BR254" s="27" t="s">
        <v>18258</v>
      </c>
      <c r="BS254" s="1193">
        <v>45208</v>
      </c>
      <c r="BT254" s="27"/>
      <c r="BU254" s="27"/>
      <c r="BV254" s="27"/>
      <c r="BW254" s="27"/>
      <c r="BX254" s="27"/>
      <c r="BY254" s="27"/>
      <c r="BZ254" s="27"/>
      <c r="CA254" s="27"/>
      <c r="CB254" s="27"/>
      <c r="CC254" s="27"/>
      <c r="CD254" s="27" t="str">
        <f>VLOOKUP(C254,'CPPM-PR'!F:F,1,0)</f>
        <v>WAI2309281</v>
      </c>
    </row>
    <row r="255" spans="1:82">
      <c r="A255" s="27">
        <v>188194</v>
      </c>
      <c r="B255" s="1192">
        <v>45210.592604166668</v>
      </c>
      <c r="C255" s="27" t="s">
        <v>14640</v>
      </c>
      <c r="D255" s="27" t="s">
        <v>14641</v>
      </c>
      <c r="E255" s="27"/>
      <c r="F255" s="27"/>
      <c r="G255" s="27" t="e">
        <v>#N/A</v>
      </c>
      <c r="H255" s="27" t="e">
        <v>#N/A</v>
      </c>
      <c r="I255" s="27" t="e">
        <v>#N/A</v>
      </c>
      <c r="J255" s="27" t="e">
        <v>#N/A</v>
      </c>
      <c r="K255" s="27"/>
      <c r="L255" s="27" t="s">
        <v>15827</v>
      </c>
      <c r="M255" s="27" t="s">
        <v>15828</v>
      </c>
      <c r="N255" s="27" t="s">
        <v>513</v>
      </c>
      <c r="O255" s="27" t="s">
        <v>2609</v>
      </c>
      <c r="P255" s="27"/>
      <c r="Q255" s="27"/>
      <c r="R255" s="1299">
        <v>45209</v>
      </c>
      <c r="S255" s="1299">
        <v>45267</v>
      </c>
      <c r="T255" s="27"/>
      <c r="U255" s="27"/>
      <c r="V255" s="27" t="s">
        <v>15788</v>
      </c>
      <c r="W255" s="27" t="s">
        <v>18797</v>
      </c>
      <c r="X255" s="27"/>
      <c r="Y255" s="27" t="s">
        <v>18798</v>
      </c>
      <c r="Z255" s="27"/>
      <c r="AA255" s="27" t="s">
        <v>15862</v>
      </c>
      <c r="AB255" s="27" t="s">
        <v>1252</v>
      </c>
      <c r="AC255" s="27" t="s">
        <v>9583</v>
      </c>
      <c r="AD255" s="27" t="s">
        <v>10509</v>
      </c>
      <c r="AE255" s="27" t="s">
        <v>18625</v>
      </c>
      <c r="AF255" s="27"/>
      <c r="AG255" s="27"/>
      <c r="AH255" s="27" t="s">
        <v>4755</v>
      </c>
      <c r="AI255" s="27" t="s">
        <v>18258</v>
      </c>
      <c r="AJ255" s="27" t="s">
        <v>13401</v>
      </c>
      <c r="AK255" s="27"/>
      <c r="AL255" s="27" t="s">
        <v>15835</v>
      </c>
      <c r="AM255" s="27">
        <v>100</v>
      </c>
      <c r="AN255" s="27" t="s">
        <v>15800</v>
      </c>
      <c r="AO255" s="27" t="s">
        <v>14510</v>
      </c>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v>0</v>
      </c>
      <c r="BQ255" s="27"/>
      <c r="BR255" s="27" t="s">
        <v>18258</v>
      </c>
      <c r="BS255" s="1193">
        <v>45208</v>
      </c>
      <c r="BT255" s="27"/>
      <c r="BU255" s="27"/>
      <c r="BV255" s="27"/>
      <c r="BW255" s="27"/>
      <c r="BX255" s="27"/>
      <c r="BY255" s="27"/>
      <c r="BZ255" s="27"/>
      <c r="CA255" s="27"/>
      <c r="CB255" s="27"/>
      <c r="CC255" s="27"/>
      <c r="CD255" s="27" t="str">
        <f>VLOOKUP(C255,'CPPM-PR'!F:F,1,0)</f>
        <v>WAI2309282</v>
      </c>
    </row>
    <row r="256" spans="1:82">
      <c r="A256" s="27">
        <v>188195</v>
      </c>
      <c r="B256" s="1192">
        <v>45210.592604166668</v>
      </c>
      <c r="C256" s="27" t="s">
        <v>14642</v>
      </c>
      <c r="D256" s="27" t="s">
        <v>14643</v>
      </c>
      <c r="E256" s="27"/>
      <c r="F256" s="27"/>
      <c r="G256" s="27" t="e">
        <v>#N/A</v>
      </c>
      <c r="H256" s="27" t="e">
        <v>#N/A</v>
      </c>
      <c r="I256" s="27" t="e">
        <v>#N/A</v>
      </c>
      <c r="J256" s="27" t="e">
        <v>#N/A</v>
      </c>
      <c r="K256" s="27"/>
      <c r="L256" s="27" t="s">
        <v>15827</v>
      </c>
      <c r="M256" s="27" t="s">
        <v>15828</v>
      </c>
      <c r="N256" s="27" t="s">
        <v>513</v>
      </c>
      <c r="O256" s="27" t="s">
        <v>2634</v>
      </c>
      <c r="P256" s="27"/>
      <c r="Q256" s="27"/>
      <c r="R256" s="1299">
        <v>45216</v>
      </c>
      <c r="S256" s="1299">
        <v>45269</v>
      </c>
      <c r="T256" s="27"/>
      <c r="U256" s="27"/>
      <c r="V256" s="27" t="s">
        <v>15788</v>
      </c>
      <c r="W256" s="27" t="s">
        <v>18799</v>
      </c>
      <c r="X256" s="27"/>
      <c r="Y256" s="27" t="s">
        <v>18800</v>
      </c>
      <c r="Z256" s="27"/>
      <c r="AA256" s="27" t="s">
        <v>15997</v>
      </c>
      <c r="AB256" s="27" t="s">
        <v>50</v>
      </c>
      <c r="AC256" s="27" t="s">
        <v>14644</v>
      </c>
      <c r="AD256" s="27" t="s">
        <v>10509</v>
      </c>
      <c r="AE256" s="27" t="s">
        <v>18599</v>
      </c>
      <c r="AF256" s="27"/>
      <c r="AG256" s="27"/>
      <c r="AH256" s="27" t="s">
        <v>18600</v>
      </c>
      <c r="AI256" s="27" t="s">
        <v>18258</v>
      </c>
      <c r="AJ256" s="27" t="s">
        <v>13401</v>
      </c>
      <c r="AK256" s="27"/>
      <c r="AL256" s="27" t="s">
        <v>15835</v>
      </c>
      <c r="AM256" s="27">
        <v>100</v>
      </c>
      <c r="AN256" s="27" t="s">
        <v>15800</v>
      </c>
      <c r="AO256" s="27" t="s">
        <v>14510</v>
      </c>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v>0</v>
      </c>
      <c r="BQ256" s="27"/>
      <c r="BR256" s="27" t="s">
        <v>18258</v>
      </c>
      <c r="BS256" s="1193">
        <v>45208</v>
      </c>
      <c r="BT256" s="27"/>
      <c r="BU256" s="27"/>
      <c r="BV256" s="27"/>
      <c r="BW256" s="27"/>
      <c r="BX256" s="27"/>
      <c r="BY256" s="27"/>
      <c r="BZ256" s="27"/>
      <c r="CA256" s="27"/>
      <c r="CB256" s="27"/>
      <c r="CC256" s="27"/>
      <c r="CD256" s="27" t="str">
        <f>VLOOKUP(C256,'CPPM-PR'!F:F,1,0)</f>
        <v>WAI2309283</v>
      </c>
    </row>
    <row r="257" spans="1:82">
      <c r="A257" s="27">
        <v>188196</v>
      </c>
      <c r="B257" s="1192">
        <v>45210.592604166668</v>
      </c>
      <c r="C257" s="27" t="s">
        <v>14645</v>
      </c>
      <c r="D257" s="27" t="s">
        <v>14646</v>
      </c>
      <c r="E257" s="27"/>
      <c r="F257" s="27"/>
      <c r="G257" s="27" t="e">
        <v>#N/A</v>
      </c>
      <c r="H257" s="27" t="e">
        <v>#N/A</v>
      </c>
      <c r="I257" s="27" t="e">
        <v>#N/A</v>
      </c>
      <c r="J257" s="27" t="e">
        <v>#N/A</v>
      </c>
      <c r="K257" s="27"/>
      <c r="L257" s="27" t="s">
        <v>15827</v>
      </c>
      <c r="M257" s="27" t="s">
        <v>15828</v>
      </c>
      <c r="N257" s="27" t="s">
        <v>513</v>
      </c>
      <c r="O257" s="27" t="s">
        <v>2634</v>
      </c>
      <c r="P257" s="27"/>
      <c r="Q257" s="27"/>
      <c r="R257" s="1299">
        <v>45214</v>
      </c>
      <c r="S257" s="1299">
        <v>45269</v>
      </c>
      <c r="T257" s="27"/>
      <c r="U257" s="27"/>
      <c r="V257" s="27" t="s">
        <v>15788</v>
      </c>
      <c r="W257" s="27" t="s">
        <v>18801</v>
      </c>
      <c r="X257" s="27"/>
      <c r="Y257" s="27" t="s">
        <v>18802</v>
      </c>
      <c r="Z257" s="27"/>
      <c r="AA257" s="27" t="s">
        <v>15997</v>
      </c>
      <c r="AB257" s="27" t="s">
        <v>1264</v>
      </c>
      <c r="AC257" s="27" t="s">
        <v>13162</v>
      </c>
      <c r="AD257" s="27" t="s">
        <v>10509</v>
      </c>
      <c r="AE257" s="27" t="s">
        <v>18650</v>
      </c>
      <c r="AF257" s="27"/>
      <c r="AG257" s="27"/>
      <c r="AH257" s="27" t="s">
        <v>18651</v>
      </c>
      <c r="AI257" s="27" t="s">
        <v>18258</v>
      </c>
      <c r="AJ257" s="27" t="s">
        <v>13401</v>
      </c>
      <c r="AK257" s="27"/>
      <c r="AL257" s="27" t="s">
        <v>15835</v>
      </c>
      <c r="AM257" s="27">
        <v>100</v>
      </c>
      <c r="AN257" s="27" t="s">
        <v>15800</v>
      </c>
      <c r="AO257" s="27" t="s">
        <v>14510</v>
      </c>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v>0</v>
      </c>
      <c r="BQ257" s="27"/>
      <c r="BR257" s="27" t="s">
        <v>18258</v>
      </c>
      <c r="BS257" s="1193">
        <v>45208</v>
      </c>
      <c r="BT257" s="27"/>
      <c r="BU257" s="27"/>
      <c r="BV257" s="27"/>
      <c r="BW257" s="27"/>
      <c r="BX257" s="27"/>
      <c r="BY257" s="27"/>
      <c r="BZ257" s="27"/>
      <c r="CA257" s="27"/>
      <c r="CB257" s="27"/>
      <c r="CC257" s="27"/>
      <c r="CD257" s="27" t="str">
        <f>VLOOKUP(C257,'CPPM-PR'!F:F,1,0)</f>
        <v>WAI2309284</v>
      </c>
    </row>
    <row r="258" spans="1:82">
      <c r="A258" s="27">
        <v>188197</v>
      </c>
      <c r="B258" s="1192">
        <v>45210.592604166668</v>
      </c>
      <c r="C258" s="27" t="s">
        <v>14647</v>
      </c>
      <c r="D258" s="27" t="s">
        <v>14648</v>
      </c>
      <c r="E258" s="27"/>
      <c r="F258" s="27"/>
      <c r="G258" s="27" t="e">
        <v>#N/A</v>
      </c>
      <c r="H258" s="27" t="e">
        <v>#N/A</v>
      </c>
      <c r="I258" s="27" t="e">
        <v>#N/A</v>
      </c>
      <c r="J258" s="27" t="e">
        <v>#N/A</v>
      </c>
      <c r="K258" s="27"/>
      <c r="L258" s="27" t="s">
        <v>15827</v>
      </c>
      <c r="M258" s="27" t="s">
        <v>15828</v>
      </c>
      <c r="N258" s="27" t="s">
        <v>513</v>
      </c>
      <c r="O258" s="27" t="s">
        <v>2634</v>
      </c>
      <c r="P258" s="27"/>
      <c r="Q258" s="27"/>
      <c r="R258" s="1299">
        <v>45217</v>
      </c>
      <c r="S258" s="1299">
        <v>45269</v>
      </c>
      <c r="T258" s="27"/>
      <c r="U258" s="27"/>
      <c r="V258" s="27" t="s">
        <v>15788</v>
      </c>
      <c r="W258" s="27" t="s">
        <v>18803</v>
      </c>
      <c r="X258" s="27"/>
      <c r="Y258" s="27" t="s">
        <v>18804</v>
      </c>
      <c r="Z258" s="27"/>
      <c r="AA258" s="27" t="s">
        <v>15997</v>
      </c>
      <c r="AB258" s="27" t="s">
        <v>50</v>
      </c>
      <c r="AC258" s="27" t="s">
        <v>13403</v>
      </c>
      <c r="AD258" s="27" t="s">
        <v>10509</v>
      </c>
      <c r="AE258" s="27" t="s">
        <v>18599</v>
      </c>
      <c r="AF258" s="27"/>
      <c r="AG258" s="27"/>
      <c r="AH258" s="27" t="s">
        <v>18600</v>
      </c>
      <c r="AI258" s="27" t="s">
        <v>18258</v>
      </c>
      <c r="AJ258" s="27" t="s">
        <v>13401</v>
      </c>
      <c r="AK258" s="27"/>
      <c r="AL258" s="27" t="s">
        <v>15835</v>
      </c>
      <c r="AM258" s="27">
        <v>100</v>
      </c>
      <c r="AN258" s="27" t="s">
        <v>15800</v>
      </c>
      <c r="AO258" s="27" t="s">
        <v>14510</v>
      </c>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v>0</v>
      </c>
      <c r="BQ258" s="27"/>
      <c r="BR258" s="27" t="s">
        <v>18258</v>
      </c>
      <c r="BS258" s="1193">
        <v>45208</v>
      </c>
      <c r="BT258" s="27"/>
      <c r="BU258" s="27"/>
      <c r="BV258" s="27"/>
      <c r="BW258" s="27"/>
      <c r="BX258" s="27"/>
      <c r="BY258" s="27"/>
      <c r="BZ258" s="27"/>
      <c r="CA258" s="27"/>
      <c r="CB258" s="27"/>
      <c r="CC258" s="27"/>
      <c r="CD258" s="27" t="str">
        <f>VLOOKUP(C258,'CPPM-PR'!F:F,1,0)</f>
        <v>WAI2309285</v>
      </c>
    </row>
    <row r="259" spans="1:82">
      <c r="A259" s="27">
        <v>188198</v>
      </c>
      <c r="B259" s="1192">
        <v>45210.592604166668</v>
      </c>
      <c r="C259" s="27" t="s">
        <v>14649</v>
      </c>
      <c r="D259" s="27" t="s">
        <v>14650</v>
      </c>
      <c r="E259" s="27"/>
      <c r="F259" s="27"/>
      <c r="G259" s="27" t="e">
        <v>#N/A</v>
      </c>
      <c r="H259" s="27" t="e">
        <v>#N/A</v>
      </c>
      <c r="I259" s="27" t="e">
        <v>#N/A</v>
      </c>
      <c r="J259" s="27" t="e">
        <v>#N/A</v>
      </c>
      <c r="K259" s="27"/>
      <c r="L259" s="27" t="s">
        <v>15827</v>
      </c>
      <c r="M259" s="27" t="s">
        <v>15828</v>
      </c>
      <c r="N259" s="27" t="s">
        <v>513</v>
      </c>
      <c r="O259" s="27" t="s">
        <v>2634</v>
      </c>
      <c r="P259" s="27"/>
      <c r="Q259" s="27"/>
      <c r="R259" s="1299">
        <v>45291</v>
      </c>
      <c r="S259" s="1299">
        <v>45291</v>
      </c>
      <c r="T259" s="27"/>
      <c r="U259" s="27"/>
      <c r="V259" s="27" t="s">
        <v>15788</v>
      </c>
      <c r="W259" s="27" t="s">
        <v>18805</v>
      </c>
      <c r="X259" s="27"/>
      <c r="Y259" s="27" t="s">
        <v>18806</v>
      </c>
      <c r="Z259" s="27"/>
      <c r="AA259" s="27" t="s">
        <v>15943</v>
      </c>
      <c r="AB259" s="27" t="s">
        <v>53</v>
      </c>
      <c r="AC259" s="27" t="s">
        <v>8892</v>
      </c>
      <c r="AD259" s="27" t="s">
        <v>10509</v>
      </c>
      <c r="AE259" s="27" t="s">
        <v>18693</v>
      </c>
      <c r="AF259" s="27"/>
      <c r="AG259" s="27"/>
      <c r="AH259" s="27" t="s">
        <v>18083</v>
      </c>
      <c r="AI259" s="27" t="s">
        <v>18258</v>
      </c>
      <c r="AJ259" s="27" t="s">
        <v>13401</v>
      </c>
      <c r="AK259" s="27"/>
      <c r="AL259" s="27" t="s">
        <v>15835</v>
      </c>
      <c r="AM259" s="27">
        <v>100</v>
      </c>
      <c r="AN259" s="27" t="s">
        <v>15800</v>
      </c>
      <c r="AO259" s="27" t="s">
        <v>14510</v>
      </c>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v>0</v>
      </c>
      <c r="BQ259" s="27"/>
      <c r="BR259" s="27" t="s">
        <v>18258</v>
      </c>
      <c r="BS259" s="1193">
        <v>45208</v>
      </c>
      <c r="BT259" s="27"/>
      <c r="BU259" s="27"/>
      <c r="BV259" s="27"/>
      <c r="BW259" s="27"/>
      <c r="BX259" s="27"/>
      <c r="BY259" s="27"/>
      <c r="BZ259" s="27"/>
      <c r="CA259" s="27"/>
      <c r="CB259" s="27"/>
      <c r="CC259" s="27"/>
      <c r="CD259" s="27" t="str">
        <f>VLOOKUP(C259,'CPPM-PR'!F:F,1,0)</f>
        <v>WAI2309286</v>
      </c>
    </row>
    <row r="260" spans="1:82">
      <c r="A260" s="27">
        <v>188199</v>
      </c>
      <c r="B260" s="1192">
        <v>45210.592604166668</v>
      </c>
      <c r="C260" s="27" t="s">
        <v>14651</v>
      </c>
      <c r="D260" s="27" t="s">
        <v>14652</v>
      </c>
      <c r="E260" s="27"/>
      <c r="F260" s="27"/>
      <c r="G260" s="27" t="e">
        <v>#N/A</v>
      </c>
      <c r="H260" s="27" t="e">
        <v>#N/A</v>
      </c>
      <c r="I260" s="27" t="e">
        <v>#N/A</v>
      </c>
      <c r="J260" s="27" t="e">
        <v>#N/A</v>
      </c>
      <c r="K260" s="27"/>
      <c r="L260" s="27" t="s">
        <v>15827</v>
      </c>
      <c r="M260" s="27" t="s">
        <v>15828</v>
      </c>
      <c r="N260" s="27" t="s">
        <v>513</v>
      </c>
      <c r="O260" s="27" t="s">
        <v>2609</v>
      </c>
      <c r="P260" s="27"/>
      <c r="Q260" s="27"/>
      <c r="R260" s="1299">
        <v>45207</v>
      </c>
      <c r="S260" s="1299">
        <v>45268</v>
      </c>
      <c r="T260" s="27"/>
      <c r="U260" s="27"/>
      <c r="V260" s="27" t="s">
        <v>15788</v>
      </c>
      <c r="W260" s="27" t="s">
        <v>18605</v>
      </c>
      <c r="X260" s="27"/>
      <c r="Y260" s="27" t="s">
        <v>18807</v>
      </c>
      <c r="Z260" s="27"/>
      <c r="AA260" s="27" t="s">
        <v>15862</v>
      </c>
      <c r="AB260" s="27" t="s">
        <v>1252</v>
      </c>
      <c r="AC260" s="27" t="s">
        <v>9583</v>
      </c>
      <c r="AD260" s="27" t="s">
        <v>10509</v>
      </c>
      <c r="AE260" s="27" t="s">
        <v>18625</v>
      </c>
      <c r="AF260" s="27"/>
      <c r="AG260" s="27"/>
      <c r="AH260" s="27" t="s">
        <v>4755</v>
      </c>
      <c r="AI260" s="27" t="s">
        <v>18258</v>
      </c>
      <c r="AJ260" s="27" t="s">
        <v>13401</v>
      </c>
      <c r="AK260" s="27"/>
      <c r="AL260" s="27" t="s">
        <v>15835</v>
      </c>
      <c r="AM260" s="27">
        <v>100</v>
      </c>
      <c r="AN260" s="27" t="s">
        <v>15800</v>
      </c>
      <c r="AO260" s="27" t="s">
        <v>14510</v>
      </c>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v>0</v>
      </c>
      <c r="BQ260" s="27"/>
      <c r="BR260" s="27" t="s">
        <v>18258</v>
      </c>
      <c r="BS260" s="1193">
        <v>45208</v>
      </c>
      <c r="BT260" s="27"/>
      <c r="BU260" s="27"/>
      <c r="BV260" s="27"/>
      <c r="BW260" s="27"/>
      <c r="BX260" s="27"/>
      <c r="BY260" s="27"/>
      <c r="BZ260" s="27"/>
      <c r="CA260" s="27"/>
      <c r="CB260" s="27"/>
      <c r="CC260" s="27"/>
      <c r="CD260" s="27" t="str">
        <f>VLOOKUP(C260,'CPPM-PR'!F:F,1,0)</f>
        <v>WAI2309287</v>
      </c>
    </row>
    <row r="261" spans="1:82">
      <c r="A261" s="27">
        <v>188200</v>
      </c>
      <c r="B261" s="1192">
        <v>45210.592604166668</v>
      </c>
      <c r="C261" s="27" t="s">
        <v>14653</v>
      </c>
      <c r="D261" s="27" t="s">
        <v>14654</v>
      </c>
      <c r="E261" s="27"/>
      <c r="F261" s="27"/>
      <c r="G261" s="27" t="e">
        <v>#N/A</v>
      </c>
      <c r="H261" s="27" t="e">
        <v>#N/A</v>
      </c>
      <c r="I261" s="27" t="e">
        <v>#N/A</v>
      </c>
      <c r="J261" s="27" t="e">
        <v>#N/A</v>
      </c>
      <c r="K261" s="27"/>
      <c r="L261" s="27" t="s">
        <v>15827</v>
      </c>
      <c r="M261" s="27" t="s">
        <v>15828</v>
      </c>
      <c r="N261" s="27" t="s">
        <v>513</v>
      </c>
      <c r="O261" s="27" t="s">
        <v>2609</v>
      </c>
      <c r="P261" s="27"/>
      <c r="Q261" s="27"/>
      <c r="R261" s="1299">
        <v>45200</v>
      </c>
      <c r="S261" s="1299">
        <v>45268</v>
      </c>
      <c r="T261" s="27"/>
      <c r="U261" s="27"/>
      <c r="V261" s="27" t="s">
        <v>15788</v>
      </c>
      <c r="W261" s="27" t="s">
        <v>18808</v>
      </c>
      <c r="X261" s="27"/>
      <c r="Y261" s="27" t="s">
        <v>18809</v>
      </c>
      <c r="Z261" s="27"/>
      <c r="AA261" s="27" t="s">
        <v>15862</v>
      </c>
      <c r="AB261" s="27" t="s">
        <v>1252</v>
      </c>
      <c r="AC261" s="27" t="s">
        <v>9594</v>
      </c>
      <c r="AD261" s="27" t="s">
        <v>10509</v>
      </c>
      <c r="AE261" s="27" t="s">
        <v>18625</v>
      </c>
      <c r="AF261" s="27"/>
      <c r="AG261" s="27"/>
      <c r="AH261" s="27" t="s">
        <v>4755</v>
      </c>
      <c r="AI261" s="27" t="s">
        <v>18258</v>
      </c>
      <c r="AJ261" s="27" t="s">
        <v>13401</v>
      </c>
      <c r="AK261" s="27"/>
      <c r="AL261" s="27" t="s">
        <v>15835</v>
      </c>
      <c r="AM261" s="27">
        <v>100</v>
      </c>
      <c r="AN261" s="27" t="s">
        <v>15800</v>
      </c>
      <c r="AO261" s="27" t="s">
        <v>14510</v>
      </c>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v>0</v>
      </c>
      <c r="BQ261" s="27"/>
      <c r="BR261" s="27" t="s">
        <v>18258</v>
      </c>
      <c r="BS261" s="1193">
        <v>45208</v>
      </c>
      <c r="BT261" s="27"/>
      <c r="BU261" s="27"/>
      <c r="BV261" s="27"/>
      <c r="BW261" s="27"/>
      <c r="BX261" s="27"/>
      <c r="BY261" s="27"/>
      <c r="BZ261" s="27"/>
      <c r="CA261" s="27"/>
      <c r="CB261" s="27"/>
      <c r="CC261" s="27"/>
      <c r="CD261" s="27" t="str">
        <f>VLOOKUP(C261,'CPPM-PR'!F:F,1,0)</f>
        <v>WAI2309288</v>
      </c>
    </row>
    <row r="262" spans="1:82">
      <c r="A262" s="27">
        <v>188201</v>
      </c>
      <c r="B262" s="1192">
        <v>45210.592604166668</v>
      </c>
      <c r="C262" s="27" t="s">
        <v>14655</v>
      </c>
      <c r="D262" s="27" t="s">
        <v>14656</v>
      </c>
      <c r="E262" s="27"/>
      <c r="F262" s="27"/>
      <c r="G262" s="27" t="e">
        <v>#N/A</v>
      </c>
      <c r="H262" s="27" t="e">
        <v>#N/A</v>
      </c>
      <c r="I262" s="27" t="e">
        <v>#N/A</v>
      </c>
      <c r="J262" s="27" t="e">
        <v>#N/A</v>
      </c>
      <c r="K262" s="27"/>
      <c r="L262" s="27" t="s">
        <v>15827</v>
      </c>
      <c r="M262" s="27" t="s">
        <v>15828</v>
      </c>
      <c r="N262" s="27" t="s">
        <v>513</v>
      </c>
      <c r="O262" s="27" t="s">
        <v>2609</v>
      </c>
      <c r="P262" s="27"/>
      <c r="Q262" s="27"/>
      <c r="R262" s="1299">
        <v>45215</v>
      </c>
      <c r="S262" s="1299">
        <v>45276</v>
      </c>
      <c r="T262" s="27"/>
      <c r="U262" s="27"/>
      <c r="V262" s="27" t="s">
        <v>15788</v>
      </c>
      <c r="W262" s="27" t="s">
        <v>18810</v>
      </c>
      <c r="X262" s="27"/>
      <c r="Y262" s="27" t="s">
        <v>18811</v>
      </c>
      <c r="Z262" s="27"/>
      <c r="AA262" s="27" t="s">
        <v>15862</v>
      </c>
      <c r="AB262" s="27" t="s">
        <v>908</v>
      </c>
      <c r="AC262" s="27" t="s">
        <v>10450</v>
      </c>
      <c r="AD262" s="27" t="s">
        <v>10509</v>
      </c>
      <c r="AE262" s="27" t="s">
        <v>18629</v>
      </c>
      <c r="AF262" s="27"/>
      <c r="AG262" s="27"/>
      <c r="AH262" s="27" t="s">
        <v>18747</v>
      </c>
      <c r="AI262" s="27" t="s">
        <v>18258</v>
      </c>
      <c r="AJ262" s="27" t="s">
        <v>13401</v>
      </c>
      <c r="AK262" s="27"/>
      <c r="AL262" s="27" t="s">
        <v>15835</v>
      </c>
      <c r="AM262" s="27">
        <v>100</v>
      </c>
      <c r="AN262" s="27" t="s">
        <v>15800</v>
      </c>
      <c r="AO262" s="27" t="s">
        <v>14510</v>
      </c>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v>0</v>
      </c>
      <c r="BQ262" s="27"/>
      <c r="BR262" s="27" t="s">
        <v>18258</v>
      </c>
      <c r="BS262" s="1193">
        <v>45208</v>
      </c>
      <c r="BT262" s="27"/>
      <c r="BU262" s="27"/>
      <c r="BV262" s="27"/>
      <c r="BW262" s="27"/>
      <c r="BX262" s="27"/>
      <c r="BY262" s="27"/>
      <c r="BZ262" s="27"/>
      <c r="CA262" s="27"/>
      <c r="CB262" s="27"/>
      <c r="CC262" s="27"/>
      <c r="CD262" s="27" t="str">
        <f>VLOOKUP(C262,'CPPM-PR'!F:F,1,0)</f>
        <v>WAI2309289</v>
      </c>
    </row>
    <row r="263" spans="1:82">
      <c r="A263" s="27">
        <v>188202</v>
      </c>
      <c r="B263" s="1192">
        <v>45210.592604166668</v>
      </c>
      <c r="C263" s="27" t="s">
        <v>14657</v>
      </c>
      <c r="D263" s="27" t="s">
        <v>14658</v>
      </c>
      <c r="E263" s="27"/>
      <c r="F263" s="27"/>
      <c r="G263" s="27" t="e">
        <v>#N/A</v>
      </c>
      <c r="H263" s="27" t="e">
        <v>#N/A</v>
      </c>
      <c r="I263" s="27" t="e">
        <v>#N/A</v>
      </c>
      <c r="J263" s="27" t="e">
        <v>#N/A</v>
      </c>
      <c r="K263" s="27"/>
      <c r="L263" s="27" t="s">
        <v>15827</v>
      </c>
      <c r="M263" s="27" t="s">
        <v>15828</v>
      </c>
      <c r="N263" s="27" t="s">
        <v>513</v>
      </c>
      <c r="O263" s="27" t="s">
        <v>2609</v>
      </c>
      <c r="P263" s="27"/>
      <c r="Q263" s="27"/>
      <c r="R263" s="1299">
        <v>45192</v>
      </c>
      <c r="S263" s="1299">
        <v>45268</v>
      </c>
      <c r="T263" s="27"/>
      <c r="U263" s="27"/>
      <c r="V263" s="27" t="s">
        <v>15788</v>
      </c>
      <c r="W263" s="27" t="s">
        <v>18812</v>
      </c>
      <c r="X263" s="27"/>
      <c r="Y263" s="27" t="s">
        <v>18813</v>
      </c>
      <c r="Z263" s="27"/>
      <c r="AA263" s="27" t="s">
        <v>15862</v>
      </c>
      <c r="AB263" s="27" t="s">
        <v>1252</v>
      </c>
      <c r="AC263" s="27" t="s">
        <v>9594</v>
      </c>
      <c r="AD263" s="27" t="s">
        <v>10509</v>
      </c>
      <c r="AE263" s="27" t="s">
        <v>18625</v>
      </c>
      <c r="AF263" s="27"/>
      <c r="AG263" s="27"/>
      <c r="AH263" s="27" t="s">
        <v>4755</v>
      </c>
      <c r="AI263" s="27" t="s">
        <v>18258</v>
      </c>
      <c r="AJ263" s="27" t="s">
        <v>13401</v>
      </c>
      <c r="AK263" s="27"/>
      <c r="AL263" s="27" t="s">
        <v>15835</v>
      </c>
      <c r="AM263" s="27">
        <v>100</v>
      </c>
      <c r="AN263" s="27" t="s">
        <v>15800</v>
      </c>
      <c r="AO263" s="27" t="s">
        <v>14510</v>
      </c>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v>0</v>
      </c>
      <c r="BQ263" s="27"/>
      <c r="BR263" s="27" t="s">
        <v>18258</v>
      </c>
      <c r="BS263" s="1193">
        <v>45208</v>
      </c>
      <c r="BT263" s="27"/>
      <c r="BU263" s="27"/>
      <c r="BV263" s="27"/>
      <c r="BW263" s="27"/>
      <c r="BX263" s="27"/>
      <c r="BY263" s="27"/>
      <c r="BZ263" s="27"/>
      <c r="CA263" s="27"/>
      <c r="CB263" s="27"/>
      <c r="CC263" s="27"/>
      <c r="CD263" s="27" t="str">
        <f>VLOOKUP(C263,'CPPM-PR'!F:F,1,0)</f>
        <v>WAI2309290</v>
      </c>
    </row>
    <row r="264" spans="1:82">
      <c r="A264" s="27">
        <v>188203</v>
      </c>
      <c r="B264" s="1192">
        <v>45210.592604166668</v>
      </c>
      <c r="C264" s="27" t="s">
        <v>14659</v>
      </c>
      <c r="D264" s="27" t="s">
        <v>14660</v>
      </c>
      <c r="E264" s="27"/>
      <c r="F264" s="27"/>
      <c r="G264" s="27" t="e">
        <v>#N/A</v>
      </c>
      <c r="H264" s="27" t="e">
        <v>#N/A</v>
      </c>
      <c r="I264" s="27" t="e">
        <v>#N/A</v>
      </c>
      <c r="J264" s="27" t="e">
        <v>#N/A</v>
      </c>
      <c r="K264" s="27"/>
      <c r="L264" s="27" t="s">
        <v>15827</v>
      </c>
      <c r="M264" s="27" t="s">
        <v>15828</v>
      </c>
      <c r="N264" s="27" t="s">
        <v>513</v>
      </c>
      <c r="O264" s="27" t="s">
        <v>2609</v>
      </c>
      <c r="P264" s="27"/>
      <c r="Q264" s="27"/>
      <c r="R264" s="1299">
        <v>45190</v>
      </c>
      <c r="S264" s="1299">
        <v>45268</v>
      </c>
      <c r="T264" s="27"/>
      <c r="U264" s="27"/>
      <c r="V264" s="27" t="s">
        <v>15788</v>
      </c>
      <c r="W264" s="27" t="s">
        <v>18605</v>
      </c>
      <c r="X264" s="27"/>
      <c r="Y264" s="27" t="s">
        <v>18814</v>
      </c>
      <c r="Z264" s="27"/>
      <c r="AA264" s="27" t="s">
        <v>15862</v>
      </c>
      <c r="AB264" s="27" t="s">
        <v>1252</v>
      </c>
      <c r="AC264" s="27" t="s">
        <v>9594</v>
      </c>
      <c r="AD264" s="27" t="s">
        <v>10509</v>
      </c>
      <c r="AE264" s="27" t="s">
        <v>18625</v>
      </c>
      <c r="AF264" s="27"/>
      <c r="AG264" s="27"/>
      <c r="AH264" s="27" t="s">
        <v>4755</v>
      </c>
      <c r="AI264" s="27" t="s">
        <v>18258</v>
      </c>
      <c r="AJ264" s="27" t="s">
        <v>13401</v>
      </c>
      <c r="AK264" s="27"/>
      <c r="AL264" s="27" t="s">
        <v>15835</v>
      </c>
      <c r="AM264" s="27">
        <v>100</v>
      </c>
      <c r="AN264" s="27" t="s">
        <v>15800</v>
      </c>
      <c r="AO264" s="27" t="s">
        <v>14510</v>
      </c>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v>0</v>
      </c>
      <c r="BQ264" s="27"/>
      <c r="BR264" s="27" t="s">
        <v>18258</v>
      </c>
      <c r="BS264" s="1193">
        <v>45208</v>
      </c>
      <c r="BT264" s="27"/>
      <c r="BU264" s="27"/>
      <c r="BV264" s="27"/>
      <c r="BW264" s="27"/>
      <c r="BX264" s="27"/>
      <c r="BY264" s="27"/>
      <c r="BZ264" s="27"/>
      <c r="CA264" s="27"/>
      <c r="CB264" s="27"/>
      <c r="CC264" s="27"/>
      <c r="CD264" s="27" t="str">
        <f>VLOOKUP(C264,'CPPM-PR'!F:F,1,0)</f>
        <v>WAI2309291</v>
      </c>
    </row>
    <row r="265" spans="1:82">
      <c r="A265" s="27">
        <v>188204</v>
      </c>
      <c r="B265" s="1192">
        <v>45210.592604166668</v>
      </c>
      <c r="C265" s="27" t="s">
        <v>14661</v>
      </c>
      <c r="D265" s="27" t="s">
        <v>14662</v>
      </c>
      <c r="E265" s="27"/>
      <c r="F265" s="27"/>
      <c r="G265" s="27" t="e">
        <v>#N/A</v>
      </c>
      <c r="H265" s="27" t="e">
        <v>#N/A</v>
      </c>
      <c r="I265" s="27" t="e">
        <v>#N/A</v>
      </c>
      <c r="J265" s="27" t="e">
        <v>#N/A</v>
      </c>
      <c r="K265" s="27"/>
      <c r="L265" s="27" t="s">
        <v>15827</v>
      </c>
      <c r="M265" s="27" t="s">
        <v>15828</v>
      </c>
      <c r="N265" s="27" t="s">
        <v>513</v>
      </c>
      <c r="O265" s="27" t="s">
        <v>2609</v>
      </c>
      <c r="P265" s="27"/>
      <c r="Q265" s="27"/>
      <c r="R265" s="1299">
        <v>45189</v>
      </c>
      <c r="S265" s="1299">
        <v>45268</v>
      </c>
      <c r="T265" s="27"/>
      <c r="U265" s="27"/>
      <c r="V265" s="27" t="s">
        <v>15788</v>
      </c>
      <c r="W265" s="27" t="s">
        <v>18815</v>
      </c>
      <c r="X265" s="27"/>
      <c r="Y265" s="27" t="s">
        <v>18816</v>
      </c>
      <c r="Z265" s="27"/>
      <c r="AA265" s="27" t="s">
        <v>15862</v>
      </c>
      <c r="AB265" s="27" t="s">
        <v>1252</v>
      </c>
      <c r="AC265" s="27" t="s">
        <v>10218</v>
      </c>
      <c r="AD265" s="27" t="s">
        <v>10509</v>
      </c>
      <c r="AE265" s="27" t="s">
        <v>18625</v>
      </c>
      <c r="AF265" s="27"/>
      <c r="AG265" s="27"/>
      <c r="AH265" s="27" t="s">
        <v>4755</v>
      </c>
      <c r="AI265" s="27" t="s">
        <v>18258</v>
      </c>
      <c r="AJ265" s="27" t="s">
        <v>13401</v>
      </c>
      <c r="AK265" s="27"/>
      <c r="AL265" s="27" t="s">
        <v>15835</v>
      </c>
      <c r="AM265" s="27">
        <v>100</v>
      </c>
      <c r="AN265" s="27" t="s">
        <v>15800</v>
      </c>
      <c r="AO265" s="27" t="s">
        <v>14510</v>
      </c>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v>0</v>
      </c>
      <c r="BQ265" s="27"/>
      <c r="BR265" s="27" t="s">
        <v>18258</v>
      </c>
      <c r="BS265" s="1193">
        <v>45208</v>
      </c>
      <c r="BT265" s="27"/>
      <c r="BU265" s="27"/>
      <c r="BV265" s="27"/>
      <c r="BW265" s="27"/>
      <c r="BX265" s="27"/>
      <c r="BY265" s="27"/>
      <c r="BZ265" s="27"/>
      <c r="CA265" s="27"/>
      <c r="CB265" s="27"/>
      <c r="CC265" s="27"/>
      <c r="CD265" s="27" t="str">
        <f>VLOOKUP(C265,'CPPM-PR'!F:F,1,0)</f>
        <v>WAI2309292</v>
      </c>
    </row>
    <row r="266" spans="1:82">
      <c r="A266" s="27">
        <v>188205</v>
      </c>
      <c r="B266" s="1192">
        <v>45210.592604166668</v>
      </c>
      <c r="C266" s="27" t="s">
        <v>14663</v>
      </c>
      <c r="D266" s="27" t="s">
        <v>14664</v>
      </c>
      <c r="E266" s="27"/>
      <c r="F266" s="27"/>
      <c r="G266" s="27" t="e">
        <v>#N/A</v>
      </c>
      <c r="H266" s="27" t="e">
        <v>#N/A</v>
      </c>
      <c r="I266" s="27" t="e">
        <v>#N/A</v>
      </c>
      <c r="J266" s="27" t="e">
        <v>#N/A</v>
      </c>
      <c r="K266" s="27"/>
      <c r="L266" s="27" t="s">
        <v>15827</v>
      </c>
      <c r="M266" s="27" t="s">
        <v>15828</v>
      </c>
      <c r="N266" s="27" t="s">
        <v>513</v>
      </c>
      <c r="O266" s="27" t="s">
        <v>2609</v>
      </c>
      <c r="P266" s="27"/>
      <c r="Q266" s="27"/>
      <c r="R266" s="1299">
        <v>45187</v>
      </c>
      <c r="S266" s="1299">
        <v>45268</v>
      </c>
      <c r="T266" s="27"/>
      <c r="U266" s="27"/>
      <c r="V266" s="27" t="s">
        <v>15788</v>
      </c>
      <c r="W266" s="27" t="s">
        <v>18605</v>
      </c>
      <c r="X266" s="27"/>
      <c r="Y266" s="27" t="s">
        <v>18817</v>
      </c>
      <c r="Z266" s="27"/>
      <c r="AA266" s="27" t="s">
        <v>15862</v>
      </c>
      <c r="AB266" s="27" t="s">
        <v>1252</v>
      </c>
      <c r="AC266" s="27" t="s">
        <v>7509</v>
      </c>
      <c r="AD266" s="27" t="s">
        <v>10509</v>
      </c>
      <c r="AE266" s="27" t="s">
        <v>18625</v>
      </c>
      <c r="AF266" s="27"/>
      <c r="AG266" s="27"/>
      <c r="AH266" s="27" t="s">
        <v>4755</v>
      </c>
      <c r="AI266" s="27" t="s">
        <v>18258</v>
      </c>
      <c r="AJ266" s="27" t="s">
        <v>13401</v>
      </c>
      <c r="AK266" s="27"/>
      <c r="AL266" s="27" t="s">
        <v>15835</v>
      </c>
      <c r="AM266" s="27">
        <v>100</v>
      </c>
      <c r="AN266" s="27" t="s">
        <v>15800</v>
      </c>
      <c r="AO266" s="27" t="s">
        <v>14510</v>
      </c>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v>0</v>
      </c>
      <c r="BQ266" s="27"/>
      <c r="BR266" s="27" t="s">
        <v>18258</v>
      </c>
      <c r="BS266" s="1193">
        <v>45208</v>
      </c>
      <c r="BT266" s="27"/>
      <c r="BU266" s="27"/>
      <c r="BV266" s="27"/>
      <c r="BW266" s="27"/>
      <c r="BX266" s="27"/>
      <c r="BY266" s="27"/>
      <c r="BZ266" s="27"/>
      <c r="CA266" s="27"/>
      <c r="CB266" s="27"/>
      <c r="CC266" s="27"/>
      <c r="CD266" s="27" t="str">
        <f>VLOOKUP(C266,'CPPM-PR'!F:F,1,0)</f>
        <v>WAI2309293</v>
      </c>
    </row>
    <row r="267" spans="1:82">
      <c r="A267" s="27">
        <v>188206</v>
      </c>
      <c r="B267" s="1192">
        <v>45210.592604166668</v>
      </c>
      <c r="C267" s="27" t="s">
        <v>14665</v>
      </c>
      <c r="D267" s="27" t="s">
        <v>14666</v>
      </c>
      <c r="E267" s="27"/>
      <c r="F267" s="27"/>
      <c r="G267" s="27" t="e">
        <v>#N/A</v>
      </c>
      <c r="H267" s="27" t="e">
        <v>#N/A</v>
      </c>
      <c r="I267" s="27" t="e">
        <v>#N/A</v>
      </c>
      <c r="J267" s="27" t="e">
        <v>#N/A</v>
      </c>
      <c r="K267" s="27"/>
      <c r="L267" s="27" t="s">
        <v>15827</v>
      </c>
      <c r="M267" s="27" t="s">
        <v>15828</v>
      </c>
      <c r="N267" s="27" t="s">
        <v>513</v>
      </c>
      <c r="O267" s="27" t="s">
        <v>2609</v>
      </c>
      <c r="P267" s="27"/>
      <c r="Q267" s="27"/>
      <c r="R267" s="1299">
        <v>45186</v>
      </c>
      <c r="S267" s="1299">
        <v>45268</v>
      </c>
      <c r="T267" s="27"/>
      <c r="U267" s="27"/>
      <c r="V267" s="27" t="s">
        <v>15788</v>
      </c>
      <c r="W267" s="27" t="s">
        <v>18818</v>
      </c>
      <c r="X267" s="27"/>
      <c r="Y267" s="27" t="s">
        <v>18819</v>
      </c>
      <c r="Z267" s="27"/>
      <c r="AA267" s="27" t="s">
        <v>15862</v>
      </c>
      <c r="AB267" s="27" t="s">
        <v>1252</v>
      </c>
      <c r="AC267" s="27" t="s">
        <v>9583</v>
      </c>
      <c r="AD267" s="27" t="s">
        <v>10509</v>
      </c>
      <c r="AE267" s="27" t="s">
        <v>18625</v>
      </c>
      <c r="AF267" s="27"/>
      <c r="AG267" s="27"/>
      <c r="AH267" s="27" t="s">
        <v>4755</v>
      </c>
      <c r="AI267" s="27" t="s">
        <v>18258</v>
      </c>
      <c r="AJ267" s="27" t="s">
        <v>13401</v>
      </c>
      <c r="AK267" s="27"/>
      <c r="AL267" s="27" t="s">
        <v>15835</v>
      </c>
      <c r="AM267" s="27">
        <v>100</v>
      </c>
      <c r="AN267" s="27" t="s">
        <v>15800</v>
      </c>
      <c r="AO267" s="27" t="s">
        <v>14510</v>
      </c>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v>0</v>
      </c>
      <c r="BQ267" s="27"/>
      <c r="BR267" s="27" t="s">
        <v>18258</v>
      </c>
      <c r="BS267" s="1193">
        <v>45208</v>
      </c>
      <c r="BT267" s="27"/>
      <c r="BU267" s="27"/>
      <c r="BV267" s="27"/>
      <c r="BW267" s="27"/>
      <c r="BX267" s="27"/>
      <c r="BY267" s="27"/>
      <c r="BZ267" s="27"/>
      <c r="CA267" s="27"/>
      <c r="CB267" s="27"/>
      <c r="CC267" s="27"/>
      <c r="CD267" s="27" t="str">
        <f>VLOOKUP(C267,'CPPM-PR'!F:F,1,0)</f>
        <v>WAI2309294</v>
      </c>
    </row>
    <row r="268" spans="1:82">
      <c r="A268" s="27">
        <v>188207</v>
      </c>
      <c r="B268" s="1192">
        <v>45210.592604166668</v>
      </c>
      <c r="C268" s="27" t="s">
        <v>14667</v>
      </c>
      <c r="D268" s="27" t="s">
        <v>14668</v>
      </c>
      <c r="E268" s="27"/>
      <c r="F268" s="27"/>
      <c r="G268" s="27" t="e">
        <v>#N/A</v>
      </c>
      <c r="H268" s="27" t="e">
        <v>#N/A</v>
      </c>
      <c r="I268" s="27" t="e">
        <v>#N/A</v>
      </c>
      <c r="J268" s="27" t="e">
        <v>#N/A</v>
      </c>
      <c r="K268" s="27"/>
      <c r="L268" s="27" t="s">
        <v>15827</v>
      </c>
      <c r="M268" s="27" t="s">
        <v>15828</v>
      </c>
      <c r="N268" s="27" t="s">
        <v>513</v>
      </c>
      <c r="O268" s="27" t="s">
        <v>2609</v>
      </c>
      <c r="P268" s="27"/>
      <c r="Q268" s="27"/>
      <c r="R268" s="1299">
        <v>45184</v>
      </c>
      <c r="S268" s="1299">
        <v>45268</v>
      </c>
      <c r="T268" s="27"/>
      <c r="U268" s="27"/>
      <c r="V268" s="27" t="s">
        <v>15788</v>
      </c>
      <c r="W268" s="27" t="s">
        <v>18605</v>
      </c>
      <c r="X268" s="27"/>
      <c r="Y268" s="27" t="s">
        <v>18820</v>
      </c>
      <c r="Z268" s="27"/>
      <c r="AA268" s="27" t="s">
        <v>15862</v>
      </c>
      <c r="AB268" s="27" t="s">
        <v>1252</v>
      </c>
      <c r="AC268" s="27" t="s">
        <v>9594</v>
      </c>
      <c r="AD268" s="27" t="s">
        <v>10509</v>
      </c>
      <c r="AE268" s="27" t="s">
        <v>18625</v>
      </c>
      <c r="AF268" s="27"/>
      <c r="AG268" s="27"/>
      <c r="AH268" s="27" t="s">
        <v>4755</v>
      </c>
      <c r="AI268" s="27" t="s">
        <v>18258</v>
      </c>
      <c r="AJ268" s="27" t="s">
        <v>13401</v>
      </c>
      <c r="AK268" s="27"/>
      <c r="AL268" s="27" t="s">
        <v>15835</v>
      </c>
      <c r="AM268" s="27">
        <v>100</v>
      </c>
      <c r="AN268" s="27" t="s">
        <v>15800</v>
      </c>
      <c r="AO268" s="27" t="s">
        <v>14510</v>
      </c>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v>0</v>
      </c>
      <c r="BQ268" s="27"/>
      <c r="BR268" s="27" t="s">
        <v>18258</v>
      </c>
      <c r="BS268" s="1193">
        <v>45208</v>
      </c>
      <c r="BT268" s="27"/>
      <c r="BU268" s="27"/>
      <c r="BV268" s="27"/>
      <c r="BW268" s="27"/>
      <c r="BX268" s="27"/>
      <c r="BY268" s="27"/>
      <c r="BZ268" s="27"/>
      <c r="CA268" s="27"/>
      <c r="CB268" s="27"/>
      <c r="CC268" s="27"/>
      <c r="CD268" s="27" t="str">
        <f>VLOOKUP(C268,'CPPM-PR'!F:F,1,0)</f>
        <v>WAI2309295</v>
      </c>
    </row>
    <row r="269" spans="1:82">
      <c r="A269" s="27">
        <v>188208</v>
      </c>
      <c r="B269" s="1192">
        <v>45210.592604166668</v>
      </c>
      <c r="C269" s="27" t="s">
        <v>14669</v>
      </c>
      <c r="D269" s="27" t="s">
        <v>14670</v>
      </c>
      <c r="E269" s="27"/>
      <c r="F269" s="27"/>
      <c r="G269" s="27" t="e">
        <v>#N/A</v>
      </c>
      <c r="H269" s="27" t="e">
        <v>#N/A</v>
      </c>
      <c r="I269" s="27" t="e">
        <v>#N/A</v>
      </c>
      <c r="J269" s="27" t="e">
        <v>#N/A</v>
      </c>
      <c r="K269" s="27"/>
      <c r="L269" s="27" t="s">
        <v>15827</v>
      </c>
      <c r="M269" s="27" t="s">
        <v>15828</v>
      </c>
      <c r="N269" s="27" t="s">
        <v>513</v>
      </c>
      <c r="O269" s="27" t="s">
        <v>2634</v>
      </c>
      <c r="P269" s="27"/>
      <c r="Q269" s="27"/>
      <c r="R269" s="1299">
        <v>45213</v>
      </c>
      <c r="S269" s="1299">
        <v>45291</v>
      </c>
      <c r="T269" s="27"/>
      <c r="U269" s="27"/>
      <c r="V269" s="27" t="s">
        <v>15788</v>
      </c>
      <c r="W269" s="27" t="s">
        <v>18658</v>
      </c>
      <c r="X269" s="27"/>
      <c r="Y269" s="27" t="s">
        <v>18821</v>
      </c>
      <c r="Z269" s="27"/>
      <c r="AA269" s="27" t="s">
        <v>15943</v>
      </c>
      <c r="AB269" s="27" t="s">
        <v>53</v>
      </c>
      <c r="AC269" s="27" t="s">
        <v>6681</v>
      </c>
      <c r="AD269" s="27" t="s">
        <v>10509</v>
      </c>
      <c r="AE269" s="27" t="s">
        <v>18693</v>
      </c>
      <c r="AF269" s="27"/>
      <c r="AG269" s="27"/>
      <c r="AH269" s="27" t="s">
        <v>18822</v>
      </c>
      <c r="AI269" s="27" t="s">
        <v>18258</v>
      </c>
      <c r="AJ269" s="27" t="s">
        <v>13401</v>
      </c>
      <c r="AK269" s="27"/>
      <c r="AL269" s="27" t="s">
        <v>15835</v>
      </c>
      <c r="AM269" s="27">
        <v>100</v>
      </c>
      <c r="AN269" s="27" t="s">
        <v>15800</v>
      </c>
      <c r="AO269" s="27" t="s">
        <v>14510</v>
      </c>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v>0</v>
      </c>
      <c r="BQ269" s="27"/>
      <c r="BR269" s="27" t="s">
        <v>18258</v>
      </c>
      <c r="BS269" s="1193">
        <v>45208</v>
      </c>
      <c r="BT269" s="27"/>
      <c r="BU269" s="27"/>
      <c r="BV269" s="27"/>
      <c r="BW269" s="27"/>
      <c r="BX269" s="27"/>
      <c r="BY269" s="27"/>
      <c r="BZ269" s="27"/>
      <c r="CA269" s="27"/>
      <c r="CB269" s="27"/>
      <c r="CC269" s="27"/>
      <c r="CD269" s="27" t="str">
        <f>VLOOKUP(C269,'CPPM-PR'!F:F,1,0)</f>
        <v>WAI2309296</v>
      </c>
    </row>
    <row r="270" spans="1:82">
      <c r="A270" s="27">
        <v>188209</v>
      </c>
      <c r="B270" s="1192">
        <v>45210.592604166668</v>
      </c>
      <c r="C270" s="27" t="s">
        <v>14671</v>
      </c>
      <c r="D270" s="27" t="s">
        <v>14672</v>
      </c>
      <c r="E270" s="27"/>
      <c r="F270" s="27"/>
      <c r="G270" s="27" t="e">
        <v>#N/A</v>
      </c>
      <c r="H270" s="27" t="e">
        <v>#N/A</v>
      </c>
      <c r="I270" s="27" t="e">
        <v>#N/A</v>
      </c>
      <c r="J270" s="27" t="e">
        <v>#N/A</v>
      </c>
      <c r="K270" s="27"/>
      <c r="L270" s="27" t="s">
        <v>15827</v>
      </c>
      <c r="M270" s="27" t="s">
        <v>15828</v>
      </c>
      <c r="N270" s="27" t="s">
        <v>513</v>
      </c>
      <c r="O270" s="27" t="s">
        <v>2634</v>
      </c>
      <c r="P270" s="27"/>
      <c r="Q270" s="27"/>
      <c r="R270" s="1299">
        <v>45211</v>
      </c>
      <c r="S270" s="1299">
        <v>45291</v>
      </c>
      <c r="T270" s="27"/>
      <c r="U270" s="27"/>
      <c r="V270" s="27" t="s">
        <v>15788</v>
      </c>
      <c r="W270" s="27" t="s">
        <v>18823</v>
      </c>
      <c r="X270" s="27"/>
      <c r="Y270" s="27" t="s">
        <v>18824</v>
      </c>
      <c r="Z270" s="27"/>
      <c r="AA270" s="27" t="s">
        <v>15943</v>
      </c>
      <c r="AB270" s="27" t="s">
        <v>53</v>
      </c>
      <c r="AC270" s="27" t="s">
        <v>6457</v>
      </c>
      <c r="AD270" s="27" t="s">
        <v>10509</v>
      </c>
      <c r="AE270" s="27" t="s">
        <v>18693</v>
      </c>
      <c r="AF270" s="27"/>
      <c r="AG270" s="27"/>
      <c r="AH270" s="27" t="s">
        <v>18822</v>
      </c>
      <c r="AI270" s="27" t="s">
        <v>18258</v>
      </c>
      <c r="AJ270" s="27" t="s">
        <v>13401</v>
      </c>
      <c r="AK270" s="27"/>
      <c r="AL270" s="27" t="s">
        <v>15835</v>
      </c>
      <c r="AM270" s="27">
        <v>100</v>
      </c>
      <c r="AN270" s="27" t="s">
        <v>15800</v>
      </c>
      <c r="AO270" s="27" t="s">
        <v>14510</v>
      </c>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v>0</v>
      </c>
      <c r="BQ270" s="27"/>
      <c r="BR270" s="27" t="s">
        <v>18258</v>
      </c>
      <c r="BS270" s="1193">
        <v>45208</v>
      </c>
      <c r="BT270" s="27"/>
      <c r="BU270" s="27"/>
      <c r="BV270" s="27"/>
      <c r="BW270" s="27"/>
      <c r="BX270" s="27"/>
      <c r="BY270" s="27"/>
      <c r="BZ270" s="27"/>
      <c r="CA270" s="27"/>
      <c r="CB270" s="27"/>
      <c r="CC270" s="27"/>
      <c r="CD270" s="27" t="str">
        <f>VLOOKUP(C270,'CPPM-PR'!F:F,1,0)</f>
        <v>WAI2309297</v>
      </c>
    </row>
    <row r="271" spans="1:82">
      <c r="A271" s="27">
        <v>188210</v>
      </c>
      <c r="B271" s="1192">
        <v>45210.592604166668</v>
      </c>
      <c r="C271" s="27" t="s">
        <v>14673</v>
      </c>
      <c r="D271" s="27" t="s">
        <v>14674</v>
      </c>
      <c r="E271" s="27"/>
      <c r="F271" s="27"/>
      <c r="G271" s="27" t="e">
        <v>#N/A</v>
      </c>
      <c r="H271" s="27" t="e">
        <v>#N/A</v>
      </c>
      <c r="I271" s="27" t="e">
        <v>#N/A</v>
      </c>
      <c r="J271" s="27" t="e">
        <v>#N/A</v>
      </c>
      <c r="K271" s="27"/>
      <c r="L271" s="27" t="s">
        <v>15827</v>
      </c>
      <c r="M271" s="27" t="s">
        <v>15828</v>
      </c>
      <c r="N271" s="27" t="s">
        <v>513</v>
      </c>
      <c r="O271" s="27" t="s">
        <v>2634</v>
      </c>
      <c r="P271" s="27"/>
      <c r="Q271" s="27"/>
      <c r="R271" s="1299">
        <v>45211</v>
      </c>
      <c r="S271" s="1299">
        <v>45291</v>
      </c>
      <c r="T271" s="27"/>
      <c r="U271" s="27"/>
      <c r="V271" s="27" t="s">
        <v>15788</v>
      </c>
      <c r="W271" s="27" t="s">
        <v>6748</v>
      </c>
      <c r="X271" s="27"/>
      <c r="Y271" s="27" t="s">
        <v>18825</v>
      </c>
      <c r="Z271" s="27"/>
      <c r="AA271" s="27" t="s">
        <v>15943</v>
      </c>
      <c r="AB271" s="27" t="s">
        <v>53</v>
      </c>
      <c r="AC271" s="27" t="s">
        <v>6681</v>
      </c>
      <c r="AD271" s="27" t="s">
        <v>10509</v>
      </c>
      <c r="AE271" s="27" t="s">
        <v>18693</v>
      </c>
      <c r="AF271" s="27"/>
      <c r="AG271" s="27"/>
      <c r="AH271" s="27" t="s">
        <v>18822</v>
      </c>
      <c r="AI271" s="27" t="s">
        <v>18258</v>
      </c>
      <c r="AJ271" s="27" t="s">
        <v>13401</v>
      </c>
      <c r="AK271" s="27"/>
      <c r="AL271" s="27" t="s">
        <v>15835</v>
      </c>
      <c r="AM271" s="27">
        <v>100</v>
      </c>
      <c r="AN271" s="27" t="s">
        <v>15800</v>
      </c>
      <c r="AO271" s="27" t="s">
        <v>14510</v>
      </c>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v>0</v>
      </c>
      <c r="BQ271" s="27"/>
      <c r="BR271" s="27" t="s">
        <v>18258</v>
      </c>
      <c r="BS271" s="1193">
        <v>45208</v>
      </c>
      <c r="BT271" s="27"/>
      <c r="BU271" s="27"/>
      <c r="BV271" s="27"/>
      <c r="BW271" s="27"/>
      <c r="BX271" s="27"/>
      <c r="BY271" s="27"/>
      <c r="BZ271" s="27"/>
      <c r="CA271" s="27"/>
      <c r="CB271" s="27"/>
      <c r="CC271" s="27"/>
      <c r="CD271" s="27" t="str">
        <f>VLOOKUP(C271,'CPPM-PR'!F:F,1,0)</f>
        <v>WAI2309298</v>
      </c>
    </row>
    <row r="272" spans="1:82">
      <c r="A272" s="27">
        <v>188211</v>
      </c>
      <c r="B272" s="1192">
        <v>45210.592604166668</v>
      </c>
      <c r="C272" s="27" t="s">
        <v>14675</v>
      </c>
      <c r="D272" s="27" t="s">
        <v>14676</v>
      </c>
      <c r="E272" s="27"/>
      <c r="F272" s="27"/>
      <c r="G272" s="27" t="e">
        <v>#N/A</v>
      </c>
      <c r="H272" s="27" t="e">
        <v>#N/A</v>
      </c>
      <c r="I272" s="27" t="e">
        <v>#N/A</v>
      </c>
      <c r="J272" s="27" t="e">
        <v>#N/A</v>
      </c>
      <c r="K272" s="27"/>
      <c r="L272" s="27" t="s">
        <v>15827</v>
      </c>
      <c r="M272" s="27" t="s">
        <v>15828</v>
      </c>
      <c r="N272" s="27" t="s">
        <v>513</v>
      </c>
      <c r="O272" s="27" t="s">
        <v>2634</v>
      </c>
      <c r="P272" s="27"/>
      <c r="Q272" s="27"/>
      <c r="R272" s="1299">
        <v>45260</v>
      </c>
      <c r="S272" s="1299">
        <v>45260</v>
      </c>
      <c r="T272" s="27"/>
      <c r="U272" s="27"/>
      <c r="V272" s="27" t="s">
        <v>15788</v>
      </c>
      <c r="W272" s="27" t="s">
        <v>18826</v>
      </c>
      <c r="X272" s="27"/>
      <c r="Y272" s="27" t="s">
        <v>18827</v>
      </c>
      <c r="Z272" s="27"/>
      <c r="AA272" s="27" t="s">
        <v>15943</v>
      </c>
      <c r="AB272" s="27" t="s">
        <v>1104</v>
      </c>
      <c r="AC272" s="27" t="s">
        <v>13547</v>
      </c>
      <c r="AD272" s="27" t="s">
        <v>10509</v>
      </c>
      <c r="AE272" s="27" t="s">
        <v>18693</v>
      </c>
      <c r="AF272" s="27"/>
      <c r="AG272" s="27"/>
      <c r="AH272" s="27" t="s">
        <v>18694</v>
      </c>
      <c r="AI272" s="27" t="s">
        <v>18258</v>
      </c>
      <c r="AJ272" s="27" t="s">
        <v>13401</v>
      </c>
      <c r="AK272" s="27"/>
      <c r="AL272" s="27" t="s">
        <v>15835</v>
      </c>
      <c r="AM272" s="27">
        <v>100</v>
      </c>
      <c r="AN272" s="27" t="s">
        <v>15800</v>
      </c>
      <c r="AO272" s="27" t="s">
        <v>14510</v>
      </c>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v>0</v>
      </c>
      <c r="BQ272" s="27"/>
      <c r="BR272" s="27" t="s">
        <v>18258</v>
      </c>
      <c r="BS272" s="1193">
        <v>45208</v>
      </c>
      <c r="BT272" s="27"/>
      <c r="BU272" s="27"/>
      <c r="BV272" s="27"/>
      <c r="BW272" s="27"/>
      <c r="BX272" s="27"/>
      <c r="BY272" s="27"/>
      <c r="BZ272" s="27"/>
      <c r="CA272" s="27"/>
      <c r="CB272" s="27"/>
      <c r="CC272" s="27"/>
      <c r="CD272" s="27" t="str">
        <f>VLOOKUP(C272,'CPPM-PR'!F:F,1,0)</f>
        <v>WAI2309299</v>
      </c>
    </row>
    <row r="273" spans="1:82">
      <c r="A273" s="27">
        <v>188212</v>
      </c>
      <c r="B273" s="1192">
        <v>45210.592604166668</v>
      </c>
      <c r="C273" s="27" t="s">
        <v>14677</v>
      </c>
      <c r="D273" s="27" t="s">
        <v>14678</v>
      </c>
      <c r="E273" s="27"/>
      <c r="F273" s="27"/>
      <c r="G273" s="27" t="e">
        <v>#N/A</v>
      </c>
      <c r="H273" s="27" t="e">
        <v>#N/A</v>
      </c>
      <c r="I273" s="27" t="e">
        <v>#N/A</v>
      </c>
      <c r="J273" s="27" t="e">
        <v>#N/A</v>
      </c>
      <c r="K273" s="27"/>
      <c r="L273" s="27" t="s">
        <v>15827</v>
      </c>
      <c r="M273" s="27" t="s">
        <v>15828</v>
      </c>
      <c r="N273" s="27" t="s">
        <v>513</v>
      </c>
      <c r="O273" s="27" t="s">
        <v>2609</v>
      </c>
      <c r="P273" s="27"/>
      <c r="Q273" s="27">
        <v>2023</v>
      </c>
      <c r="R273" s="1299">
        <v>45291</v>
      </c>
      <c r="S273" s="1299">
        <v>45291</v>
      </c>
      <c r="T273" s="27"/>
      <c r="U273" s="27"/>
      <c r="V273" s="27" t="s">
        <v>15788</v>
      </c>
      <c r="W273" s="27" t="s">
        <v>18828</v>
      </c>
      <c r="X273" s="27"/>
      <c r="Y273" s="27" t="s">
        <v>18829</v>
      </c>
      <c r="Z273" s="27"/>
      <c r="AA273" s="27" t="s">
        <v>15812</v>
      </c>
      <c r="AB273" s="27" t="s">
        <v>54</v>
      </c>
      <c r="AC273" s="27" t="s">
        <v>6413</v>
      </c>
      <c r="AD273" s="27" t="s">
        <v>10509</v>
      </c>
      <c r="AE273" s="27" t="s">
        <v>18603</v>
      </c>
      <c r="AF273" s="27"/>
      <c r="AG273" s="27"/>
      <c r="AH273" s="27" t="s">
        <v>18830</v>
      </c>
      <c r="AI273" s="27" t="s">
        <v>18258</v>
      </c>
      <c r="AJ273" s="27" t="s">
        <v>13401</v>
      </c>
      <c r="AK273" s="27"/>
      <c r="AL273" s="27" t="s">
        <v>15835</v>
      </c>
      <c r="AM273" s="27">
        <v>100</v>
      </c>
      <c r="AN273" s="27" t="s">
        <v>15800</v>
      </c>
      <c r="AO273" s="27" t="s">
        <v>14510</v>
      </c>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v>0</v>
      </c>
      <c r="BQ273" s="27"/>
      <c r="BR273" s="27" t="s">
        <v>18258</v>
      </c>
      <c r="BS273" s="1193">
        <v>45208</v>
      </c>
      <c r="BT273" s="27"/>
      <c r="BU273" s="27"/>
      <c r="BV273" s="27"/>
      <c r="BW273" s="27"/>
      <c r="BX273" s="27"/>
      <c r="BY273" s="27"/>
      <c r="BZ273" s="27"/>
      <c r="CA273" s="27"/>
      <c r="CB273" s="27"/>
      <c r="CC273" s="27"/>
      <c r="CD273" s="27" t="str">
        <f>VLOOKUP(C273,'CPPM-PR'!F:F,1,0)</f>
        <v>WAI2309300</v>
      </c>
    </row>
    <row r="274" spans="1:82">
      <c r="A274" s="27">
        <v>188213</v>
      </c>
      <c r="B274" s="1192">
        <v>45210.592604166668</v>
      </c>
      <c r="C274" s="27" t="s">
        <v>14679</v>
      </c>
      <c r="D274" s="27" t="s">
        <v>14680</v>
      </c>
      <c r="E274" s="27"/>
      <c r="F274" s="27"/>
      <c r="G274" s="27" t="e">
        <v>#N/A</v>
      </c>
      <c r="H274" s="27" t="e">
        <v>#N/A</v>
      </c>
      <c r="I274" s="27" t="e">
        <v>#N/A</v>
      </c>
      <c r="J274" s="27" t="e">
        <v>#N/A</v>
      </c>
      <c r="K274" s="27"/>
      <c r="L274" s="27" t="s">
        <v>15827</v>
      </c>
      <c r="M274" s="27" t="s">
        <v>15828</v>
      </c>
      <c r="N274" s="27" t="s">
        <v>513</v>
      </c>
      <c r="O274" s="27" t="s">
        <v>2609</v>
      </c>
      <c r="P274" s="27"/>
      <c r="Q274" s="27"/>
      <c r="R274" s="1299">
        <v>45183</v>
      </c>
      <c r="S274" s="1299">
        <v>45268</v>
      </c>
      <c r="T274" s="27"/>
      <c r="U274" s="27"/>
      <c r="V274" s="27" t="s">
        <v>15788</v>
      </c>
      <c r="W274" s="27" t="s">
        <v>18831</v>
      </c>
      <c r="X274" s="27"/>
      <c r="Y274" s="27" t="s">
        <v>18832</v>
      </c>
      <c r="Z274" s="27"/>
      <c r="AA274" s="27" t="s">
        <v>15862</v>
      </c>
      <c r="AB274" s="27" t="s">
        <v>1252</v>
      </c>
      <c r="AC274" s="27" t="s">
        <v>9594</v>
      </c>
      <c r="AD274" s="27" t="s">
        <v>10509</v>
      </c>
      <c r="AE274" s="27" t="s">
        <v>18625</v>
      </c>
      <c r="AF274" s="27"/>
      <c r="AG274" s="27"/>
      <c r="AH274" s="27" t="s">
        <v>4755</v>
      </c>
      <c r="AI274" s="27" t="s">
        <v>18258</v>
      </c>
      <c r="AJ274" s="27" t="s">
        <v>13401</v>
      </c>
      <c r="AK274" s="27"/>
      <c r="AL274" s="27" t="s">
        <v>15835</v>
      </c>
      <c r="AM274" s="27">
        <v>100</v>
      </c>
      <c r="AN274" s="27" t="s">
        <v>15800</v>
      </c>
      <c r="AO274" s="27" t="s">
        <v>14510</v>
      </c>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v>0</v>
      </c>
      <c r="BQ274" s="27"/>
      <c r="BR274" s="27" t="s">
        <v>18258</v>
      </c>
      <c r="BS274" s="1193">
        <v>45208</v>
      </c>
      <c r="BT274" s="27"/>
      <c r="BU274" s="27"/>
      <c r="BV274" s="27"/>
      <c r="BW274" s="27"/>
      <c r="BX274" s="27"/>
      <c r="BY274" s="27"/>
      <c r="BZ274" s="27"/>
      <c r="CA274" s="27"/>
      <c r="CB274" s="27"/>
      <c r="CC274" s="27"/>
      <c r="CD274" s="27" t="str">
        <f>VLOOKUP(C274,'CPPM-PR'!F:F,1,0)</f>
        <v>WAI2309301</v>
      </c>
    </row>
    <row r="275" spans="1:82">
      <c r="A275" s="27">
        <v>188214</v>
      </c>
      <c r="B275" s="1192">
        <v>45210.592604166668</v>
      </c>
      <c r="C275" s="27" t="s">
        <v>14681</v>
      </c>
      <c r="D275" s="27" t="s">
        <v>14682</v>
      </c>
      <c r="E275" s="27"/>
      <c r="F275" s="27"/>
      <c r="G275" s="27" t="e">
        <v>#N/A</v>
      </c>
      <c r="H275" s="27" t="e">
        <v>#N/A</v>
      </c>
      <c r="I275" s="27" t="e">
        <v>#N/A</v>
      </c>
      <c r="J275" s="27" t="e">
        <v>#N/A</v>
      </c>
      <c r="K275" s="27"/>
      <c r="L275" s="27" t="s">
        <v>15827</v>
      </c>
      <c r="M275" s="27" t="s">
        <v>15828</v>
      </c>
      <c r="N275" s="27" t="s">
        <v>513</v>
      </c>
      <c r="O275" s="27" t="s">
        <v>2634</v>
      </c>
      <c r="P275" s="27"/>
      <c r="Q275" s="27"/>
      <c r="R275" s="1299">
        <v>45214</v>
      </c>
      <c r="S275" s="1299">
        <v>45238</v>
      </c>
      <c r="T275" s="27"/>
      <c r="U275" s="27"/>
      <c r="V275" s="27" t="s">
        <v>15788</v>
      </c>
      <c r="W275" s="27" t="s">
        <v>18833</v>
      </c>
      <c r="X275" s="27"/>
      <c r="Y275" s="27" t="s">
        <v>18834</v>
      </c>
      <c r="Z275" s="27"/>
      <c r="AA275" s="27" t="s">
        <v>15793</v>
      </c>
      <c r="AB275" s="27" t="s">
        <v>1701</v>
      </c>
      <c r="AC275" s="27" t="s">
        <v>7344</v>
      </c>
      <c r="AD275" s="27" t="s">
        <v>10509</v>
      </c>
      <c r="AE275" s="27" t="s">
        <v>5509</v>
      </c>
      <c r="AF275" s="27" t="s">
        <v>18620</v>
      </c>
      <c r="AG275" s="27"/>
      <c r="AH275" s="27" t="s">
        <v>18621</v>
      </c>
      <c r="AI275" s="27" t="s">
        <v>18258</v>
      </c>
      <c r="AJ275" s="27" t="s">
        <v>13401</v>
      </c>
      <c r="AK275" s="27"/>
      <c r="AL275" s="27" t="s">
        <v>15835</v>
      </c>
      <c r="AM275" s="27">
        <v>100</v>
      </c>
      <c r="AN275" s="27" t="s">
        <v>15800</v>
      </c>
      <c r="AO275" s="27" t="s">
        <v>14510</v>
      </c>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v>0</v>
      </c>
      <c r="BQ275" s="27"/>
      <c r="BR275" s="27" t="s">
        <v>18258</v>
      </c>
      <c r="BS275" s="1193">
        <v>45208</v>
      </c>
      <c r="BT275" s="27"/>
      <c r="BU275" s="27"/>
      <c r="BV275" s="27"/>
      <c r="BW275" s="27"/>
      <c r="BX275" s="27"/>
      <c r="BY275" s="27"/>
      <c r="BZ275" s="27"/>
      <c r="CA275" s="27"/>
      <c r="CB275" s="27"/>
      <c r="CC275" s="27"/>
      <c r="CD275" s="27" t="str">
        <f>VLOOKUP(C275,'CPPM-PR'!F:F,1,0)</f>
        <v>WAI2309302</v>
      </c>
    </row>
    <row r="276" spans="1:82">
      <c r="A276" s="27">
        <v>188215</v>
      </c>
      <c r="B276" s="1192">
        <v>45210.592604166668</v>
      </c>
      <c r="C276" s="27" t="s">
        <v>14683</v>
      </c>
      <c r="D276" s="27" t="s">
        <v>14684</v>
      </c>
      <c r="E276" s="27"/>
      <c r="F276" s="27"/>
      <c r="G276" s="27" t="e">
        <v>#N/A</v>
      </c>
      <c r="H276" s="27" t="e">
        <v>#N/A</v>
      </c>
      <c r="I276" s="27" t="e">
        <v>#N/A</v>
      </c>
      <c r="J276" s="27" t="e">
        <v>#N/A</v>
      </c>
      <c r="K276" s="27"/>
      <c r="L276" s="27" t="s">
        <v>15827</v>
      </c>
      <c r="M276" s="27" t="s">
        <v>15828</v>
      </c>
      <c r="N276" s="27" t="s">
        <v>513</v>
      </c>
      <c r="O276" s="27" t="s">
        <v>2634</v>
      </c>
      <c r="P276" s="27"/>
      <c r="Q276" s="27"/>
      <c r="R276" s="1299">
        <v>45278</v>
      </c>
      <c r="S276" s="1299">
        <v>45278</v>
      </c>
      <c r="T276" s="27"/>
      <c r="U276" s="27"/>
      <c r="V276" s="27" t="s">
        <v>15788</v>
      </c>
      <c r="W276" s="27" t="s">
        <v>18605</v>
      </c>
      <c r="X276" s="27"/>
      <c r="Y276" s="27" t="s">
        <v>18835</v>
      </c>
      <c r="Z276" s="27"/>
      <c r="AA276" s="27" t="s">
        <v>15793</v>
      </c>
      <c r="AB276" s="27" t="s">
        <v>2603</v>
      </c>
      <c r="AC276" s="27" t="s">
        <v>11815</v>
      </c>
      <c r="AD276" s="27" t="s">
        <v>10509</v>
      </c>
      <c r="AE276" s="27" t="s">
        <v>18595</v>
      </c>
      <c r="AF276" s="27"/>
      <c r="AG276" s="27"/>
      <c r="AH276" s="27" t="s">
        <v>18612</v>
      </c>
      <c r="AI276" s="27" t="s">
        <v>18258</v>
      </c>
      <c r="AJ276" s="27" t="s">
        <v>13401</v>
      </c>
      <c r="AK276" s="27"/>
      <c r="AL276" s="27" t="s">
        <v>15835</v>
      </c>
      <c r="AM276" s="27">
        <v>100</v>
      </c>
      <c r="AN276" s="27" t="s">
        <v>15800</v>
      </c>
      <c r="AO276" s="27" t="s">
        <v>14510</v>
      </c>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v>0</v>
      </c>
      <c r="BQ276" s="27"/>
      <c r="BR276" s="27" t="s">
        <v>18258</v>
      </c>
      <c r="BS276" s="1193">
        <v>45208</v>
      </c>
      <c r="BT276" s="27"/>
      <c r="BU276" s="27"/>
      <c r="BV276" s="27"/>
      <c r="BW276" s="27"/>
      <c r="BX276" s="27"/>
      <c r="BY276" s="27"/>
      <c r="BZ276" s="27"/>
      <c r="CA276" s="27"/>
      <c r="CB276" s="27"/>
      <c r="CC276" s="27"/>
      <c r="CD276" s="27" t="str">
        <f>VLOOKUP(C276,'CPPM-PR'!F:F,1,0)</f>
        <v>WAI2309303</v>
      </c>
    </row>
    <row r="277" spans="1:82">
      <c r="A277" s="27">
        <v>188216</v>
      </c>
      <c r="B277" s="1192">
        <v>45210.592604166668</v>
      </c>
      <c r="C277" s="27" t="s">
        <v>14685</v>
      </c>
      <c r="D277" s="27" t="s">
        <v>14686</v>
      </c>
      <c r="E277" s="27"/>
      <c r="F277" s="27"/>
      <c r="G277" s="27" t="e">
        <v>#N/A</v>
      </c>
      <c r="H277" s="27" t="e">
        <v>#N/A</v>
      </c>
      <c r="I277" s="27" t="e">
        <v>#N/A</v>
      </c>
      <c r="J277" s="27" t="e">
        <v>#N/A</v>
      </c>
      <c r="K277" s="27"/>
      <c r="L277" s="27" t="s">
        <v>15827</v>
      </c>
      <c r="M277" s="27" t="s">
        <v>15828</v>
      </c>
      <c r="N277" s="27" t="s">
        <v>513</v>
      </c>
      <c r="O277" s="27" t="s">
        <v>2609</v>
      </c>
      <c r="P277" s="27"/>
      <c r="Q277" s="27"/>
      <c r="R277" s="1299">
        <v>45179</v>
      </c>
      <c r="S277" s="1299">
        <v>45268</v>
      </c>
      <c r="T277" s="27"/>
      <c r="U277" s="27"/>
      <c r="V277" s="27" t="s">
        <v>15788</v>
      </c>
      <c r="W277" s="27" t="s">
        <v>18836</v>
      </c>
      <c r="X277" s="27"/>
      <c r="Y277" s="27" t="s">
        <v>18837</v>
      </c>
      <c r="Z277" s="27"/>
      <c r="AA277" s="27" t="s">
        <v>15862</v>
      </c>
      <c r="AB277" s="27" t="s">
        <v>1252</v>
      </c>
      <c r="AC277" s="27" t="s">
        <v>9583</v>
      </c>
      <c r="AD277" s="27" t="s">
        <v>10509</v>
      </c>
      <c r="AE277" s="27" t="s">
        <v>18625</v>
      </c>
      <c r="AF277" s="27"/>
      <c r="AG277" s="27"/>
      <c r="AH277" s="27" t="s">
        <v>4755</v>
      </c>
      <c r="AI277" s="27" t="s">
        <v>18258</v>
      </c>
      <c r="AJ277" s="27" t="s">
        <v>13401</v>
      </c>
      <c r="AK277" s="27"/>
      <c r="AL277" s="27" t="s">
        <v>15835</v>
      </c>
      <c r="AM277" s="27">
        <v>100</v>
      </c>
      <c r="AN277" s="27" t="s">
        <v>15800</v>
      </c>
      <c r="AO277" s="27" t="s">
        <v>14510</v>
      </c>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v>0</v>
      </c>
      <c r="BQ277" s="27"/>
      <c r="BR277" s="27" t="s">
        <v>18258</v>
      </c>
      <c r="BS277" s="1193">
        <v>45208</v>
      </c>
      <c r="BT277" s="27"/>
      <c r="BU277" s="27"/>
      <c r="BV277" s="27"/>
      <c r="BW277" s="27"/>
      <c r="BX277" s="27"/>
      <c r="BY277" s="27"/>
      <c r="BZ277" s="27"/>
      <c r="CA277" s="27"/>
      <c r="CB277" s="27"/>
      <c r="CC277" s="27"/>
      <c r="CD277" s="27" t="str">
        <f>VLOOKUP(C277,'CPPM-PR'!F:F,1,0)</f>
        <v>WAI2309304</v>
      </c>
    </row>
    <row r="278" spans="1:82">
      <c r="A278" s="27">
        <v>188217</v>
      </c>
      <c r="B278" s="1192">
        <v>45210.592604166668</v>
      </c>
      <c r="C278" s="27" t="s">
        <v>14687</v>
      </c>
      <c r="D278" s="27" t="s">
        <v>14688</v>
      </c>
      <c r="E278" s="27"/>
      <c r="F278" s="27"/>
      <c r="G278" s="27" t="e">
        <v>#N/A</v>
      </c>
      <c r="H278" s="27" t="e">
        <v>#N/A</v>
      </c>
      <c r="I278" s="27" t="e">
        <v>#N/A</v>
      </c>
      <c r="J278" s="27" t="e">
        <v>#N/A</v>
      </c>
      <c r="K278" s="27"/>
      <c r="L278" s="27" t="s">
        <v>15827</v>
      </c>
      <c r="M278" s="27" t="s">
        <v>15828</v>
      </c>
      <c r="N278" s="27" t="s">
        <v>513</v>
      </c>
      <c r="O278" s="27" t="s">
        <v>2634</v>
      </c>
      <c r="P278" s="27"/>
      <c r="Q278" s="27"/>
      <c r="R278" s="1299">
        <v>45291</v>
      </c>
      <c r="S278" s="1299">
        <v>45291</v>
      </c>
      <c r="T278" s="27"/>
      <c r="U278" s="27"/>
      <c r="V278" s="27" t="s">
        <v>15788</v>
      </c>
      <c r="W278" s="27" t="s">
        <v>18838</v>
      </c>
      <c r="X278" s="27"/>
      <c r="Y278" s="27" t="s">
        <v>18839</v>
      </c>
      <c r="Z278" s="27"/>
      <c r="AA278" s="27" t="s">
        <v>15943</v>
      </c>
      <c r="AB278" s="27" t="s">
        <v>53</v>
      </c>
      <c r="AC278" s="27" t="s">
        <v>8892</v>
      </c>
      <c r="AD278" s="27" t="s">
        <v>10509</v>
      </c>
      <c r="AE278" s="27" t="s">
        <v>18693</v>
      </c>
      <c r="AF278" s="27"/>
      <c r="AG278" s="27"/>
      <c r="AH278" s="27" t="s">
        <v>18083</v>
      </c>
      <c r="AI278" s="27" t="s">
        <v>18258</v>
      </c>
      <c r="AJ278" s="27" t="s">
        <v>13401</v>
      </c>
      <c r="AK278" s="27"/>
      <c r="AL278" s="27" t="s">
        <v>15835</v>
      </c>
      <c r="AM278" s="27">
        <v>100</v>
      </c>
      <c r="AN278" s="27" t="s">
        <v>15800</v>
      </c>
      <c r="AO278" s="27" t="s">
        <v>14510</v>
      </c>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v>0</v>
      </c>
      <c r="BQ278" s="27"/>
      <c r="BR278" s="27" t="s">
        <v>18258</v>
      </c>
      <c r="BS278" s="1193">
        <v>45208</v>
      </c>
      <c r="BT278" s="27"/>
      <c r="BU278" s="27"/>
      <c r="BV278" s="27"/>
      <c r="BW278" s="27"/>
      <c r="BX278" s="27"/>
      <c r="BY278" s="27"/>
      <c r="BZ278" s="27"/>
      <c r="CA278" s="27"/>
      <c r="CB278" s="27"/>
      <c r="CC278" s="27"/>
      <c r="CD278" s="27" t="str">
        <f>VLOOKUP(C278,'CPPM-PR'!F:F,1,0)</f>
        <v>WAI2309305</v>
      </c>
    </row>
    <row r="279" spans="1:82">
      <c r="A279" s="27">
        <v>188218</v>
      </c>
      <c r="B279" s="1192">
        <v>45210.592604166668</v>
      </c>
      <c r="C279" s="27" t="s">
        <v>14689</v>
      </c>
      <c r="D279" s="27" t="s">
        <v>14690</v>
      </c>
      <c r="E279" s="27"/>
      <c r="F279" s="27"/>
      <c r="G279" s="27" t="e">
        <v>#N/A</v>
      </c>
      <c r="H279" s="27" t="e">
        <v>#N/A</v>
      </c>
      <c r="I279" s="27" t="e">
        <v>#N/A</v>
      </c>
      <c r="J279" s="27" t="e">
        <v>#N/A</v>
      </c>
      <c r="K279" s="27"/>
      <c r="L279" s="27" t="s">
        <v>15827</v>
      </c>
      <c r="M279" s="27" t="s">
        <v>15828</v>
      </c>
      <c r="N279" s="27" t="s">
        <v>513</v>
      </c>
      <c r="O279" s="27" t="s">
        <v>2634</v>
      </c>
      <c r="P279" s="27"/>
      <c r="Q279" s="27"/>
      <c r="R279" s="1299">
        <v>45291</v>
      </c>
      <c r="S279" s="1299">
        <v>45291</v>
      </c>
      <c r="T279" s="27"/>
      <c r="U279" s="27"/>
      <c r="V279" s="27" t="s">
        <v>15788</v>
      </c>
      <c r="W279" s="27" t="s">
        <v>18840</v>
      </c>
      <c r="X279" s="27"/>
      <c r="Y279" s="27" t="s">
        <v>18841</v>
      </c>
      <c r="Z279" s="27"/>
      <c r="AA279" s="27" t="s">
        <v>15943</v>
      </c>
      <c r="AB279" s="27" t="s">
        <v>53</v>
      </c>
      <c r="AC279" s="27" t="s">
        <v>14691</v>
      </c>
      <c r="AD279" s="27" t="s">
        <v>10509</v>
      </c>
      <c r="AE279" s="27" t="s">
        <v>18693</v>
      </c>
      <c r="AF279" s="27"/>
      <c r="AG279" s="27"/>
      <c r="AH279" s="27" t="s">
        <v>18083</v>
      </c>
      <c r="AI279" s="27" t="s">
        <v>18258</v>
      </c>
      <c r="AJ279" s="27" t="s">
        <v>13401</v>
      </c>
      <c r="AK279" s="27"/>
      <c r="AL279" s="27" t="s">
        <v>15835</v>
      </c>
      <c r="AM279" s="27">
        <v>100</v>
      </c>
      <c r="AN279" s="27" t="s">
        <v>15800</v>
      </c>
      <c r="AO279" s="27" t="s">
        <v>14510</v>
      </c>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v>0</v>
      </c>
      <c r="BQ279" s="27"/>
      <c r="BR279" s="27" t="s">
        <v>18258</v>
      </c>
      <c r="BS279" s="1193">
        <v>45208</v>
      </c>
      <c r="BT279" s="27"/>
      <c r="BU279" s="27"/>
      <c r="BV279" s="27"/>
      <c r="BW279" s="27"/>
      <c r="BX279" s="27"/>
      <c r="BY279" s="27"/>
      <c r="BZ279" s="27"/>
      <c r="CA279" s="27"/>
      <c r="CB279" s="27"/>
      <c r="CC279" s="27"/>
      <c r="CD279" s="27" t="str">
        <f>VLOOKUP(C279,'CPPM-PR'!F:F,1,0)</f>
        <v>WAI2309306</v>
      </c>
    </row>
    <row r="280" spans="1:82">
      <c r="A280" s="27">
        <v>188219</v>
      </c>
      <c r="B280" s="1192">
        <v>45210.592604166668</v>
      </c>
      <c r="C280" s="27" t="s">
        <v>14692</v>
      </c>
      <c r="D280" s="27" t="s">
        <v>14693</v>
      </c>
      <c r="E280" s="27"/>
      <c r="F280" s="27"/>
      <c r="G280" s="27" t="e">
        <v>#N/A</v>
      </c>
      <c r="H280" s="27" t="e">
        <v>#N/A</v>
      </c>
      <c r="I280" s="27" t="e">
        <v>#N/A</v>
      </c>
      <c r="J280" s="27" t="e">
        <v>#N/A</v>
      </c>
      <c r="K280" s="27"/>
      <c r="L280" s="27" t="s">
        <v>15827</v>
      </c>
      <c r="M280" s="27" t="s">
        <v>15828</v>
      </c>
      <c r="N280" s="27" t="s">
        <v>513</v>
      </c>
      <c r="O280" s="27" t="s">
        <v>2634</v>
      </c>
      <c r="P280" s="27"/>
      <c r="Q280" s="27"/>
      <c r="R280" s="1299">
        <v>45217</v>
      </c>
      <c r="S280" s="1299">
        <v>45238</v>
      </c>
      <c r="T280" s="27"/>
      <c r="U280" s="27"/>
      <c r="V280" s="27" t="s">
        <v>15788</v>
      </c>
      <c r="W280" s="27" t="s">
        <v>18842</v>
      </c>
      <c r="X280" s="27"/>
      <c r="Y280" s="27" t="s">
        <v>18843</v>
      </c>
      <c r="Z280" s="27"/>
      <c r="AA280" s="27" t="s">
        <v>15793</v>
      </c>
      <c r="AB280" s="27" t="s">
        <v>1701</v>
      </c>
      <c r="AC280" s="27" t="s">
        <v>7344</v>
      </c>
      <c r="AD280" s="27" t="s">
        <v>10509</v>
      </c>
      <c r="AE280" s="27" t="s">
        <v>5509</v>
      </c>
      <c r="AF280" s="27" t="s">
        <v>18620</v>
      </c>
      <c r="AG280" s="27"/>
      <c r="AH280" s="27" t="s">
        <v>18621</v>
      </c>
      <c r="AI280" s="27" t="s">
        <v>18258</v>
      </c>
      <c r="AJ280" s="27" t="s">
        <v>13401</v>
      </c>
      <c r="AK280" s="27"/>
      <c r="AL280" s="27" t="s">
        <v>15835</v>
      </c>
      <c r="AM280" s="27">
        <v>100</v>
      </c>
      <c r="AN280" s="27" t="s">
        <v>15800</v>
      </c>
      <c r="AO280" s="27" t="s">
        <v>14510</v>
      </c>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v>0</v>
      </c>
      <c r="BQ280" s="27"/>
      <c r="BR280" s="27" t="s">
        <v>18258</v>
      </c>
      <c r="BS280" s="1193">
        <v>45208</v>
      </c>
      <c r="BT280" s="27"/>
      <c r="BU280" s="27"/>
      <c r="BV280" s="27"/>
      <c r="BW280" s="27"/>
      <c r="BX280" s="27"/>
      <c r="BY280" s="27"/>
      <c r="BZ280" s="27"/>
      <c r="CA280" s="27"/>
      <c r="CB280" s="27"/>
      <c r="CC280" s="27"/>
      <c r="CD280" s="27" t="str">
        <f>VLOOKUP(C280,'CPPM-PR'!F:F,1,0)</f>
        <v>WAI2309307</v>
      </c>
    </row>
    <row r="281" spans="1:82">
      <c r="A281" s="27">
        <v>188220</v>
      </c>
      <c r="B281" s="1192">
        <v>45210.592604166668</v>
      </c>
      <c r="C281" s="27" t="s">
        <v>14694</v>
      </c>
      <c r="D281" s="27" t="s">
        <v>14695</v>
      </c>
      <c r="E281" s="27"/>
      <c r="F281" s="27"/>
      <c r="G281" s="27" t="e">
        <v>#N/A</v>
      </c>
      <c r="H281" s="27" t="e">
        <v>#N/A</v>
      </c>
      <c r="I281" s="27" t="e">
        <v>#N/A</v>
      </c>
      <c r="J281" s="27" t="e">
        <v>#N/A</v>
      </c>
      <c r="K281" s="27"/>
      <c r="L281" s="27" t="s">
        <v>15827</v>
      </c>
      <c r="M281" s="27" t="s">
        <v>15828</v>
      </c>
      <c r="N281" s="27" t="s">
        <v>513</v>
      </c>
      <c r="O281" s="27" t="s">
        <v>2609</v>
      </c>
      <c r="P281" s="27"/>
      <c r="Q281" s="27"/>
      <c r="R281" s="1299">
        <v>45171</v>
      </c>
      <c r="S281" s="1299">
        <v>45268</v>
      </c>
      <c r="T281" s="27"/>
      <c r="U281" s="27"/>
      <c r="V281" s="27" t="s">
        <v>15788</v>
      </c>
      <c r="W281" s="27" t="s">
        <v>18597</v>
      </c>
      <c r="X281" s="27"/>
      <c r="Y281" s="27" t="s">
        <v>18844</v>
      </c>
      <c r="Z281" s="27"/>
      <c r="AA281" s="27" t="s">
        <v>15862</v>
      </c>
      <c r="AB281" s="27" t="s">
        <v>1252</v>
      </c>
      <c r="AC281" s="27" t="s">
        <v>9594</v>
      </c>
      <c r="AD281" s="27" t="s">
        <v>10509</v>
      </c>
      <c r="AE281" s="27" t="s">
        <v>18625</v>
      </c>
      <c r="AF281" s="27"/>
      <c r="AG281" s="27"/>
      <c r="AH281" s="27" t="s">
        <v>4755</v>
      </c>
      <c r="AI281" s="27" t="s">
        <v>18258</v>
      </c>
      <c r="AJ281" s="27" t="s">
        <v>13401</v>
      </c>
      <c r="AK281" s="27"/>
      <c r="AL281" s="27" t="s">
        <v>15835</v>
      </c>
      <c r="AM281" s="27">
        <v>100</v>
      </c>
      <c r="AN281" s="27" t="s">
        <v>15800</v>
      </c>
      <c r="AO281" s="27" t="s">
        <v>14510</v>
      </c>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v>0</v>
      </c>
      <c r="BQ281" s="27"/>
      <c r="BR281" s="27" t="s">
        <v>18258</v>
      </c>
      <c r="BS281" s="1193">
        <v>45208</v>
      </c>
      <c r="BT281" s="27"/>
      <c r="BU281" s="27"/>
      <c r="BV281" s="27"/>
      <c r="BW281" s="27"/>
      <c r="BX281" s="27"/>
      <c r="BY281" s="27"/>
      <c r="BZ281" s="27"/>
      <c r="CA281" s="27"/>
      <c r="CB281" s="27"/>
      <c r="CC281" s="27"/>
      <c r="CD281" s="27" t="str">
        <f>VLOOKUP(C281,'CPPM-PR'!F:F,1,0)</f>
        <v>WAI2309308</v>
      </c>
    </row>
    <row r="282" spans="1:82">
      <c r="A282" s="27">
        <v>188221</v>
      </c>
      <c r="B282" s="1192">
        <v>45210.592604166668</v>
      </c>
      <c r="C282" s="27" t="s">
        <v>14696</v>
      </c>
      <c r="D282" s="27" t="s">
        <v>14697</v>
      </c>
      <c r="E282" s="27"/>
      <c r="F282" s="27"/>
      <c r="G282" s="27" t="e">
        <v>#N/A</v>
      </c>
      <c r="H282" s="27" t="e">
        <v>#N/A</v>
      </c>
      <c r="I282" s="27" t="e">
        <v>#N/A</v>
      </c>
      <c r="J282" s="27" t="e">
        <v>#N/A</v>
      </c>
      <c r="K282" s="27"/>
      <c r="L282" s="27" t="s">
        <v>15827</v>
      </c>
      <c r="M282" s="27" t="s">
        <v>15828</v>
      </c>
      <c r="N282" s="27" t="s">
        <v>513</v>
      </c>
      <c r="O282" s="27" t="s">
        <v>2634</v>
      </c>
      <c r="P282" s="27"/>
      <c r="Q282" s="27"/>
      <c r="R282" s="1299">
        <v>45260</v>
      </c>
      <c r="S282" s="1299">
        <v>45260</v>
      </c>
      <c r="T282" s="27"/>
      <c r="U282" s="27"/>
      <c r="V282" s="27" t="s">
        <v>15788</v>
      </c>
      <c r="W282" s="27" t="s">
        <v>18605</v>
      </c>
      <c r="X282" s="27"/>
      <c r="Y282" s="27" t="s">
        <v>18845</v>
      </c>
      <c r="Z282" s="27"/>
      <c r="AA282" s="27" t="s">
        <v>15943</v>
      </c>
      <c r="AB282" s="27" t="s">
        <v>1104</v>
      </c>
      <c r="AC282" s="27" t="s">
        <v>13364</v>
      </c>
      <c r="AD282" s="27" t="s">
        <v>10509</v>
      </c>
      <c r="AE282" s="27" t="s">
        <v>18693</v>
      </c>
      <c r="AF282" s="27"/>
      <c r="AG282" s="27"/>
      <c r="AH282" s="27" t="s">
        <v>18694</v>
      </c>
      <c r="AI282" s="27" t="s">
        <v>18258</v>
      </c>
      <c r="AJ282" s="27" t="s">
        <v>13401</v>
      </c>
      <c r="AK282" s="27"/>
      <c r="AL282" s="27" t="s">
        <v>15835</v>
      </c>
      <c r="AM282" s="27">
        <v>100</v>
      </c>
      <c r="AN282" s="27" t="s">
        <v>15800</v>
      </c>
      <c r="AO282" s="27" t="s">
        <v>14510</v>
      </c>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v>0</v>
      </c>
      <c r="BQ282" s="27"/>
      <c r="BR282" s="27" t="s">
        <v>18258</v>
      </c>
      <c r="BS282" s="1193">
        <v>45208</v>
      </c>
      <c r="BT282" s="27"/>
      <c r="BU282" s="27"/>
      <c r="BV282" s="27"/>
      <c r="BW282" s="27"/>
      <c r="BX282" s="27"/>
      <c r="BY282" s="27"/>
      <c r="BZ282" s="27"/>
      <c r="CA282" s="27"/>
      <c r="CB282" s="27"/>
      <c r="CC282" s="27"/>
      <c r="CD282" s="27" t="str">
        <f>VLOOKUP(C282,'CPPM-PR'!F:F,1,0)</f>
        <v>WAI2309309</v>
      </c>
    </row>
    <row r="283" spans="1:82">
      <c r="A283" s="27">
        <v>188222</v>
      </c>
      <c r="B283" s="1192">
        <v>45210.592604166668</v>
      </c>
      <c r="C283" s="27" t="s">
        <v>14698</v>
      </c>
      <c r="D283" s="27" t="s">
        <v>14699</v>
      </c>
      <c r="E283" s="27"/>
      <c r="F283" s="27"/>
      <c r="G283" s="27" t="e">
        <v>#N/A</v>
      </c>
      <c r="H283" s="27" t="e">
        <v>#N/A</v>
      </c>
      <c r="I283" s="27" t="e">
        <v>#N/A</v>
      </c>
      <c r="J283" s="27" t="e">
        <v>#N/A</v>
      </c>
      <c r="K283" s="27"/>
      <c r="L283" s="27" t="s">
        <v>15827</v>
      </c>
      <c r="M283" s="27" t="s">
        <v>15828</v>
      </c>
      <c r="N283" s="27" t="s">
        <v>513</v>
      </c>
      <c r="O283" s="27" t="s">
        <v>2634</v>
      </c>
      <c r="P283" s="27"/>
      <c r="Q283" s="27"/>
      <c r="R283" s="1299">
        <v>45217</v>
      </c>
      <c r="S283" s="1299">
        <v>45238</v>
      </c>
      <c r="T283" s="27"/>
      <c r="U283" s="27"/>
      <c r="V283" s="27" t="s">
        <v>15788</v>
      </c>
      <c r="W283" s="27" t="s">
        <v>18608</v>
      </c>
      <c r="X283" s="27"/>
      <c r="Y283" s="27" t="s">
        <v>18846</v>
      </c>
      <c r="Z283" s="27"/>
      <c r="AA283" s="27" t="s">
        <v>15793</v>
      </c>
      <c r="AB283" s="27" t="s">
        <v>1701</v>
      </c>
      <c r="AC283" s="27" t="s">
        <v>7344</v>
      </c>
      <c r="AD283" s="27" t="s">
        <v>10509</v>
      </c>
      <c r="AE283" s="27" t="s">
        <v>5509</v>
      </c>
      <c r="AF283" s="27" t="s">
        <v>18620</v>
      </c>
      <c r="AG283" s="27"/>
      <c r="AH283" s="27" t="s">
        <v>18621</v>
      </c>
      <c r="AI283" s="27" t="s">
        <v>18258</v>
      </c>
      <c r="AJ283" s="27" t="s">
        <v>13401</v>
      </c>
      <c r="AK283" s="27"/>
      <c r="AL283" s="27" t="s">
        <v>15835</v>
      </c>
      <c r="AM283" s="27">
        <v>100</v>
      </c>
      <c r="AN283" s="27" t="s">
        <v>15800</v>
      </c>
      <c r="AO283" s="27" t="s">
        <v>14510</v>
      </c>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v>0</v>
      </c>
      <c r="BQ283" s="27"/>
      <c r="BR283" s="27" t="s">
        <v>18258</v>
      </c>
      <c r="BS283" s="1193">
        <v>45208</v>
      </c>
      <c r="BT283" s="27"/>
      <c r="BU283" s="27"/>
      <c r="BV283" s="27"/>
      <c r="BW283" s="27"/>
      <c r="BX283" s="27"/>
      <c r="BY283" s="27"/>
      <c r="BZ283" s="27"/>
      <c r="CA283" s="27"/>
      <c r="CB283" s="27"/>
      <c r="CC283" s="27"/>
      <c r="CD283" s="27" t="str">
        <f>VLOOKUP(C283,'CPPM-PR'!F:F,1,0)</f>
        <v>WAI2309310</v>
      </c>
    </row>
    <row r="284" spans="1:82">
      <c r="A284" s="27">
        <v>188223</v>
      </c>
      <c r="B284" s="1192">
        <v>45210.592604166668</v>
      </c>
      <c r="C284" s="27" t="s">
        <v>14700</v>
      </c>
      <c r="D284" s="27" t="s">
        <v>14701</v>
      </c>
      <c r="E284" s="27"/>
      <c r="F284" s="27"/>
      <c r="G284" s="27" t="e">
        <v>#N/A</v>
      </c>
      <c r="H284" s="27" t="e">
        <v>#N/A</v>
      </c>
      <c r="I284" s="27" t="e">
        <v>#N/A</v>
      </c>
      <c r="J284" s="27" t="e">
        <v>#N/A</v>
      </c>
      <c r="K284" s="27"/>
      <c r="L284" s="27" t="s">
        <v>15827</v>
      </c>
      <c r="M284" s="27" t="s">
        <v>15828</v>
      </c>
      <c r="N284" s="27" t="s">
        <v>513</v>
      </c>
      <c r="O284" s="27" t="s">
        <v>2609</v>
      </c>
      <c r="P284" s="27"/>
      <c r="Q284" s="27"/>
      <c r="R284" s="1299">
        <v>45291</v>
      </c>
      <c r="S284" s="1299">
        <v>45291</v>
      </c>
      <c r="T284" s="27"/>
      <c r="U284" s="27"/>
      <c r="V284" s="27" t="s">
        <v>15788</v>
      </c>
      <c r="W284" s="27" t="s">
        <v>18605</v>
      </c>
      <c r="X284" s="27"/>
      <c r="Y284" s="27" t="s">
        <v>18847</v>
      </c>
      <c r="Z284" s="27"/>
      <c r="AA284" s="27" t="s">
        <v>15812</v>
      </c>
      <c r="AB284" s="27" t="s">
        <v>54</v>
      </c>
      <c r="AC284" s="27" t="s">
        <v>6470</v>
      </c>
      <c r="AD284" s="27" t="s">
        <v>10509</v>
      </c>
      <c r="AE284" s="27" t="s">
        <v>18603</v>
      </c>
      <c r="AF284" s="27"/>
      <c r="AG284" s="27"/>
      <c r="AH284" s="27" t="s">
        <v>18830</v>
      </c>
      <c r="AI284" s="27" t="s">
        <v>18258</v>
      </c>
      <c r="AJ284" s="27" t="s">
        <v>13401</v>
      </c>
      <c r="AK284" s="27"/>
      <c r="AL284" s="27" t="s">
        <v>15835</v>
      </c>
      <c r="AM284" s="27">
        <v>100</v>
      </c>
      <c r="AN284" s="27" t="s">
        <v>15800</v>
      </c>
      <c r="AO284" s="27" t="s">
        <v>14510</v>
      </c>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v>0</v>
      </c>
      <c r="BQ284" s="27"/>
      <c r="BR284" s="27" t="s">
        <v>18258</v>
      </c>
      <c r="BS284" s="1193">
        <v>45208</v>
      </c>
      <c r="BT284" s="27"/>
      <c r="BU284" s="27"/>
      <c r="BV284" s="27"/>
      <c r="BW284" s="27"/>
      <c r="BX284" s="27"/>
      <c r="BY284" s="27"/>
      <c r="BZ284" s="27"/>
      <c r="CA284" s="27"/>
      <c r="CB284" s="27"/>
      <c r="CC284" s="27"/>
      <c r="CD284" s="27" t="str">
        <f>VLOOKUP(C284,'CPPM-PR'!F:F,1,0)</f>
        <v>WAI2309311</v>
      </c>
    </row>
    <row r="285" spans="1:82">
      <c r="A285" s="27">
        <v>188224</v>
      </c>
      <c r="B285" s="1192">
        <v>45210.592604166668</v>
      </c>
      <c r="C285" s="27" t="s">
        <v>14702</v>
      </c>
      <c r="D285" s="27" t="s">
        <v>14703</v>
      </c>
      <c r="E285" s="27"/>
      <c r="F285" s="27"/>
      <c r="G285" s="27" t="e">
        <v>#N/A</v>
      </c>
      <c r="H285" s="27" t="e">
        <v>#N/A</v>
      </c>
      <c r="I285" s="27" t="e">
        <v>#N/A</v>
      </c>
      <c r="J285" s="27" t="e">
        <v>#N/A</v>
      </c>
      <c r="K285" s="27"/>
      <c r="L285" s="27" t="s">
        <v>15827</v>
      </c>
      <c r="M285" s="27" t="s">
        <v>15828</v>
      </c>
      <c r="N285" s="27" t="s">
        <v>513</v>
      </c>
      <c r="O285" s="27" t="s">
        <v>2609</v>
      </c>
      <c r="P285" s="27"/>
      <c r="Q285" s="27">
        <v>2023</v>
      </c>
      <c r="R285" s="1299">
        <v>45290</v>
      </c>
      <c r="S285" s="1299">
        <v>45290</v>
      </c>
      <c r="T285" s="27"/>
      <c r="U285" s="27"/>
      <c r="V285" s="27" t="s">
        <v>15788</v>
      </c>
      <c r="W285" s="27" t="s">
        <v>18605</v>
      </c>
      <c r="X285" s="27"/>
      <c r="Y285" s="27" t="s">
        <v>18848</v>
      </c>
      <c r="Z285" s="27"/>
      <c r="AA285" s="27" t="s">
        <v>15812</v>
      </c>
      <c r="AB285" s="27" t="s">
        <v>54</v>
      </c>
      <c r="AC285" s="27" t="s">
        <v>5098</v>
      </c>
      <c r="AD285" s="27" t="s">
        <v>10509</v>
      </c>
      <c r="AE285" s="27" t="s">
        <v>18603</v>
      </c>
      <c r="AF285" s="27"/>
      <c r="AG285" s="27"/>
      <c r="AH285" s="27" t="s">
        <v>18699</v>
      </c>
      <c r="AI285" s="27" t="s">
        <v>18258</v>
      </c>
      <c r="AJ285" s="27" t="s">
        <v>13401</v>
      </c>
      <c r="AK285" s="27"/>
      <c r="AL285" s="27" t="s">
        <v>15835</v>
      </c>
      <c r="AM285" s="27">
        <v>100</v>
      </c>
      <c r="AN285" s="27" t="s">
        <v>15800</v>
      </c>
      <c r="AO285" s="27" t="s">
        <v>14510</v>
      </c>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v>0</v>
      </c>
      <c r="BQ285" s="27"/>
      <c r="BR285" s="27" t="s">
        <v>18258</v>
      </c>
      <c r="BS285" s="1193">
        <v>45208</v>
      </c>
      <c r="BT285" s="27"/>
      <c r="BU285" s="27"/>
      <c r="BV285" s="27"/>
      <c r="BW285" s="27"/>
      <c r="BX285" s="27"/>
      <c r="BY285" s="27"/>
      <c r="BZ285" s="27"/>
      <c r="CA285" s="27"/>
      <c r="CB285" s="27"/>
      <c r="CC285" s="27"/>
      <c r="CD285" s="27" t="str">
        <f>VLOOKUP(C285,'CPPM-PR'!F:F,1,0)</f>
        <v>WAI2309312</v>
      </c>
    </row>
    <row r="286" spans="1:82">
      <c r="A286" s="27">
        <v>188225</v>
      </c>
      <c r="B286" s="1192">
        <v>45210.592604166668</v>
      </c>
      <c r="C286" s="27" t="s">
        <v>14704</v>
      </c>
      <c r="D286" s="27" t="s">
        <v>14705</v>
      </c>
      <c r="E286" s="27"/>
      <c r="F286" s="27"/>
      <c r="G286" s="27" t="e">
        <v>#N/A</v>
      </c>
      <c r="H286" s="27" t="e">
        <v>#N/A</v>
      </c>
      <c r="I286" s="27" t="e">
        <v>#N/A</v>
      </c>
      <c r="J286" s="27" t="e">
        <v>#N/A</v>
      </c>
      <c r="K286" s="27"/>
      <c r="L286" s="27" t="s">
        <v>15827</v>
      </c>
      <c r="M286" s="27" t="s">
        <v>15828</v>
      </c>
      <c r="N286" s="27" t="s">
        <v>513</v>
      </c>
      <c r="O286" s="27" t="s">
        <v>2609</v>
      </c>
      <c r="P286" s="27"/>
      <c r="Q286" s="27">
        <v>2023</v>
      </c>
      <c r="R286" s="1299">
        <v>45290</v>
      </c>
      <c r="S286" s="1299">
        <v>45290</v>
      </c>
      <c r="T286" s="27"/>
      <c r="U286" s="27"/>
      <c r="V286" s="27" t="s">
        <v>15788</v>
      </c>
      <c r="W286" s="27" t="s">
        <v>18605</v>
      </c>
      <c r="X286" s="27"/>
      <c r="Y286" s="27" t="s">
        <v>18849</v>
      </c>
      <c r="Z286" s="27"/>
      <c r="AA286" s="27" t="s">
        <v>15812</v>
      </c>
      <c r="AB286" s="27" t="s">
        <v>54</v>
      </c>
      <c r="AC286" s="27" t="s">
        <v>12711</v>
      </c>
      <c r="AD286" s="27" t="s">
        <v>10509</v>
      </c>
      <c r="AE286" s="27" t="s">
        <v>18603</v>
      </c>
      <c r="AF286" s="27"/>
      <c r="AG286" s="27"/>
      <c r="AH286" s="27" t="s">
        <v>18699</v>
      </c>
      <c r="AI286" s="27" t="s">
        <v>18258</v>
      </c>
      <c r="AJ286" s="27" t="s">
        <v>13401</v>
      </c>
      <c r="AK286" s="27"/>
      <c r="AL286" s="27" t="s">
        <v>15835</v>
      </c>
      <c r="AM286" s="27">
        <v>100</v>
      </c>
      <c r="AN286" s="27" t="s">
        <v>15800</v>
      </c>
      <c r="AO286" s="27" t="s">
        <v>14510</v>
      </c>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v>0</v>
      </c>
      <c r="BQ286" s="27"/>
      <c r="BR286" s="27" t="s">
        <v>18258</v>
      </c>
      <c r="BS286" s="1193">
        <v>45208</v>
      </c>
      <c r="BT286" s="27"/>
      <c r="BU286" s="27"/>
      <c r="BV286" s="27"/>
      <c r="BW286" s="27"/>
      <c r="BX286" s="27"/>
      <c r="BY286" s="27"/>
      <c r="BZ286" s="27"/>
      <c r="CA286" s="27"/>
      <c r="CB286" s="27"/>
      <c r="CC286" s="27"/>
      <c r="CD286" s="27" t="str">
        <f>VLOOKUP(C286,'CPPM-PR'!F:F,1,0)</f>
        <v>WAI2309313</v>
      </c>
    </row>
    <row r="287" spans="1:82">
      <c r="A287" s="27">
        <v>188226</v>
      </c>
      <c r="B287" s="1192">
        <v>45210.592604166668</v>
      </c>
      <c r="C287" s="27" t="s">
        <v>14706</v>
      </c>
      <c r="D287" s="27" t="s">
        <v>14707</v>
      </c>
      <c r="E287" s="27"/>
      <c r="F287" s="27"/>
      <c r="G287" s="27" t="e">
        <v>#N/A</v>
      </c>
      <c r="H287" s="27" t="e">
        <v>#N/A</v>
      </c>
      <c r="I287" s="27" t="e">
        <v>#N/A</v>
      </c>
      <c r="J287" s="27" t="e">
        <v>#N/A</v>
      </c>
      <c r="K287" s="27"/>
      <c r="L287" s="27" t="s">
        <v>15827</v>
      </c>
      <c r="M287" s="27" t="s">
        <v>15828</v>
      </c>
      <c r="N287" s="27" t="s">
        <v>513</v>
      </c>
      <c r="O287" s="27" t="s">
        <v>2634</v>
      </c>
      <c r="P287" s="27"/>
      <c r="Q287" s="27"/>
      <c r="R287" s="1299">
        <v>45381</v>
      </c>
      <c r="S287" s="1299">
        <v>45381</v>
      </c>
      <c r="T287" s="27"/>
      <c r="U287" s="27"/>
      <c r="V287" s="27" t="s">
        <v>15788</v>
      </c>
      <c r="W287" s="27" t="s">
        <v>18850</v>
      </c>
      <c r="X287" s="27"/>
      <c r="Y287" s="27" t="s">
        <v>18851</v>
      </c>
      <c r="Z287" s="27"/>
      <c r="AA287" s="27" t="s">
        <v>15793</v>
      </c>
      <c r="AB287" s="27" t="s">
        <v>52</v>
      </c>
      <c r="AC287" s="27" t="s">
        <v>8527</v>
      </c>
      <c r="AD287" s="27" t="s">
        <v>10509</v>
      </c>
      <c r="AE287" s="27" t="s">
        <v>18852</v>
      </c>
      <c r="AF287" s="27"/>
      <c r="AG287" s="27"/>
      <c r="AH287" s="27" t="s">
        <v>2560</v>
      </c>
      <c r="AI287" s="27" t="s">
        <v>18258</v>
      </c>
      <c r="AJ287" s="27" t="s">
        <v>13401</v>
      </c>
      <c r="AK287" s="27"/>
      <c r="AL287" s="27" t="s">
        <v>15835</v>
      </c>
      <c r="AM287" s="27">
        <v>100</v>
      </c>
      <c r="AN287" s="27" t="s">
        <v>15800</v>
      </c>
      <c r="AO287" s="27" t="s">
        <v>14510</v>
      </c>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v>0</v>
      </c>
      <c r="BQ287" s="27"/>
      <c r="BR287" s="27" t="s">
        <v>18258</v>
      </c>
      <c r="BS287" s="1193">
        <v>45209</v>
      </c>
      <c r="BT287" s="27"/>
      <c r="BU287" s="27"/>
      <c r="BV287" s="27"/>
      <c r="BW287" s="27"/>
      <c r="BX287" s="27"/>
      <c r="BY287" s="27"/>
      <c r="BZ287" s="27"/>
      <c r="CA287" s="27"/>
      <c r="CB287" s="27"/>
      <c r="CC287" s="27"/>
      <c r="CD287" s="27" t="str">
        <f>VLOOKUP(C287,'CPPM-PR'!F:F,1,0)</f>
        <v>WAI2309314</v>
      </c>
    </row>
    <row r="288" spans="1:82">
      <c r="A288" s="27">
        <v>188227</v>
      </c>
      <c r="B288" s="1192">
        <v>45210.592604166668</v>
      </c>
      <c r="C288" s="27" t="s">
        <v>14708</v>
      </c>
      <c r="D288" s="27" t="s">
        <v>14710</v>
      </c>
      <c r="E288" s="27"/>
      <c r="F288" s="27"/>
      <c r="G288" s="27" t="e">
        <v>#N/A</v>
      </c>
      <c r="H288" s="27" t="e">
        <v>#N/A</v>
      </c>
      <c r="I288" s="27" t="e">
        <v>#N/A</v>
      </c>
      <c r="J288" s="27" t="e">
        <v>#N/A</v>
      </c>
      <c r="K288" s="27"/>
      <c r="L288" s="27" t="s">
        <v>15827</v>
      </c>
      <c r="M288" s="27" t="s">
        <v>15828</v>
      </c>
      <c r="N288" s="27" t="s">
        <v>513</v>
      </c>
      <c r="O288" s="27" t="s">
        <v>14709</v>
      </c>
      <c r="P288" s="27"/>
      <c r="Q288" s="27"/>
      <c r="R288" s="1299">
        <v>45260</v>
      </c>
      <c r="S288" s="1299">
        <v>45260</v>
      </c>
      <c r="T288" s="27"/>
      <c r="U288" s="27"/>
      <c r="V288" s="27" t="s">
        <v>15788</v>
      </c>
      <c r="W288" s="27" t="s">
        <v>18605</v>
      </c>
      <c r="X288" s="27"/>
      <c r="Y288" s="27" t="s">
        <v>18853</v>
      </c>
      <c r="Z288" s="27"/>
      <c r="AA288" s="27" t="s">
        <v>15943</v>
      </c>
      <c r="AB288" s="27" t="s">
        <v>1104</v>
      </c>
      <c r="AC288" s="27" t="s">
        <v>10469</v>
      </c>
      <c r="AD288" s="27" t="s">
        <v>10509</v>
      </c>
      <c r="AE288" s="27" t="s">
        <v>18693</v>
      </c>
      <c r="AF288" s="27"/>
      <c r="AG288" s="27"/>
      <c r="AH288" s="27" t="s">
        <v>18694</v>
      </c>
      <c r="AI288" s="27" t="s">
        <v>18258</v>
      </c>
      <c r="AJ288" s="27" t="s">
        <v>13401</v>
      </c>
      <c r="AK288" s="27"/>
      <c r="AL288" s="27" t="s">
        <v>15835</v>
      </c>
      <c r="AM288" s="27">
        <v>100</v>
      </c>
      <c r="AN288" s="27" t="s">
        <v>15800</v>
      </c>
      <c r="AO288" s="27" t="s">
        <v>14510</v>
      </c>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v>0</v>
      </c>
      <c r="BQ288" s="27"/>
      <c r="BR288" s="27" t="s">
        <v>18258</v>
      </c>
      <c r="BS288" s="1193">
        <v>45209</v>
      </c>
      <c r="BT288" s="27"/>
      <c r="BU288" s="27"/>
      <c r="BV288" s="27"/>
      <c r="BW288" s="27"/>
      <c r="BX288" s="27"/>
      <c r="BY288" s="27"/>
      <c r="BZ288" s="27"/>
      <c r="CA288" s="27"/>
      <c r="CB288" s="27"/>
      <c r="CC288" s="27"/>
      <c r="CD288" s="27" t="str">
        <f>VLOOKUP(C288,'CPPM-PR'!F:F,1,0)</f>
        <v>WAI2309315</v>
      </c>
    </row>
    <row r="289" spans="1:82">
      <c r="A289" s="27">
        <v>188228</v>
      </c>
      <c r="B289" s="1192">
        <v>45210.592604166668</v>
      </c>
      <c r="C289" s="27" t="s">
        <v>14711</v>
      </c>
      <c r="D289" s="27" t="s">
        <v>14712</v>
      </c>
      <c r="E289" s="27"/>
      <c r="F289" s="27"/>
      <c r="G289" s="27" t="e">
        <v>#N/A</v>
      </c>
      <c r="H289" s="27" t="e">
        <v>#N/A</v>
      </c>
      <c r="I289" s="27" t="e">
        <v>#N/A</v>
      </c>
      <c r="J289" s="27" t="e">
        <v>#N/A</v>
      </c>
      <c r="K289" s="27"/>
      <c r="L289" s="27" t="s">
        <v>15827</v>
      </c>
      <c r="M289" s="27" t="s">
        <v>15828</v>
      </c>
      <c r="N289" s="27" t="s">
        <v>513</v>
      </c>
      <c r="O289" s="27" t="s">
        <v>2634</v>
      </c>
      <c r="P289" s="27"/>
      <c r="Q289" s="27"/>
      <c r="R289" s="1299">
        <v>45260</v>
      </c>
      <c r="S289" s="1299">
        <v>45260</v>
      </c>
      <c r="T289" s="27"/>
      <c r="U289" s="27"/>
      <c r="V289" s="27" t="s">
        <v>15788</v>
      </c>
      <c r="W289" s="27" t="s">
        <v>18854</v>
      </c>
      <c r="X289" s="27"/>
      <c r="Y289" s="27" t="s">
        <v>18855</v>
      </c>
      <c r="Z289" s="27"/>
      <c r="AA289" s="27" t="s">
        <v>15943</v>
      </c>
      <c r="AB289" s="27" t="s">
        <v>1104</v>
      </c>
      <c r="AC289" s="27" t="s">
        <v>8858</v>
      </c>
      <c r="AD289" s="27" t="s">
        <v>10509</v>
      </c>
      <c r="AE289" s="27" t="s">
        <v>18693</v>
      </c>
      <c r="AF289" s="27"/>
      <c r="AG289" s="27"/>
      <c r="AH289" s="27" t="s">
        <v>18694</v>
      </c>
      <c r="AI289" s="27" t="s">
        <v>18258</v>
      </c>
      <c r="AJ289" s="27" t="s">
        <v>13401</v>
      </c>
      <c r="AK289" s="27"/>
      <c r="AL289" s="27" t="s">
        <v>15835</v>
      </c>
      <c r="AM289" s="27">
        <v>100</v>
      </c>
      <c r="AN289" s="27" t="s">
        <v>15800</v>
      </c>
      <c r="AO289" s="27" t="s">
        <v>14510</v>
      </c>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v>0</v>
      </c>
      <c r="BQ289" s="27"/>
      <c r="BR289" s="27" t="s">
        <v>18258</v>
      </c>
      <c r="BS289" s="1193">
        <v>45209</v>
      </c>
      <c r="BT289" s="27"/>
      <c r="BU289" s="27"/>
      <c r="BV289" s="27"/>
      <c r="BW289" s="27"/>
      <c r="BX289" s="27"/>
      <c r="BY289" s="27"/>
      <c r="BZ289" s="27"/>
      <c r="CA289" s="27"/>
      <c r="CB289" s="27"/>
      <c r="CC289" s="27"/>
      <c r="CD289" s="27" t="str">
        <f>VLOOKUP(C289,'CPPM-PR'!F:F,1,0)</f>
        <v>WAI2309316</v>
      </c>
    </row>
    <row r="290" spans="1:82">
      <c r="A290" s="27">
        <v>188229</v>
      </c>
      <c r="B290" s="1192">
        <v>45210.592604166668</v>
      </c>
      <c r="C290" s="27" t="s">
        <v>14713</v>
      </c>
      <c r="D290" s="27" t="s">
        <v>14714</v>
      </c>
      <c r="E290" s="27"/>
      <c r="F290" s="27"/>
      <c r="G290" s="27" t="e">
        <v>#N/A</v>
      </c>
      <c r="H290" s="27" t="e">
        <v>#N/A</v>
      </c>
      <c r="I290" s="27" t="e">
        <v>#N/A</v>
      </c>
      <c r="J290" s="27" t="e">
        <v>#N/A</v>
      </c>
      <c r="K290" s="27"/>
      <c r="L290" s="27" t="s">
        <v>15827</v>
      </c>
      <c r="M290" s="27" t="s">
        <v>15828</v>
      </c>
      <c r="N290" s="27" t="s">
        <v>513</v>
      </c>
      <c r="O290" s="27" t="s">
        <v>2634</v>
      </c>
      <c r="P290" s="27"/>
      <c r="Q290" s="27"/>
      <c r="R290" s="1299">
        <v>45271</v>
      </c>
      <c r="S290" s="1299">
        <v>45271</v>
      </c>
      <c r="T290" s="27"/>
      <c r="U290" s="27"/>
      <c r="V290" s="27" t="s">
        <v>15788</v>
      </c>
      <c r="W290" s="27" t="s">
        <v>18856</v>
      </c>
      <c r="X290" s="27"/>
      <c r="Y290" s="27" t="s">
        <v>18857</v>
      </c>
      <c r="Z290" s="27"/>
      <c r="AA290" s="27" t="s">
        <v>15793</v>
      </c>
      <c r="AB290" s="27" t="s">
        <v>1701</v>
      </c>
      <c r="AC290" s="27" t="s">
        <v>13649</v>
      </c>
      <c r="AD290" s="27" t="s">
        <v>10509</v>
      </c>
      <c r="AE290" s="27" t="s">
        <v>5509</v>
      </c>
      <c r="AF290" s="27"/>
      <c r="AG290" s="27"/>
      <c r="AH290" s="27" t="s">
        <v>18785</v>
      </c>
      <c r="AI290" s="27" t="s">
        <v>18258</v>
      </c>
      <c r="AJ290" s="27" t="s">
        <v>13401</v>
      </c>
      <c r="AK290" s="27"/>
      <c r="AL290" s="27" t="s">
        <v>15835</v>
      </c>
      <c r="AM290" s="27">
        <v>100</v>
      </c>
      <c r="AN290" s="27" t="s">
        <v>15800</v>
      </c>
      <c r="AO290" s="27" t="s">
        <v>14510</v>
      </c>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v>0</v>
      </c>
      <c r="BQ290" s="27"/>
      <c r="BR290" s="27" t="s">
        <v>18258</v>
      </c>
      <c r="BS290" s="1193">
        <v>45209</v>
      </c>
      <c r="BT290" s="27"/>
      <c r="BU290" s="27"/>
      <c r="BV290" s="27"/>
      <c r="BW290" s="27"/>
      <c r="BX290" s="27"/>
      <c r="BY290" s="27"/>
      <c r="BZ290" s="27"/>
      <c r="CA290" s="27"/>
      <c r="CB290" s="27"/>
      <c r="CC290" s="27"/>
      <c r="CD290" s="27" t="str">
        <f>VLOOKUP(C290,'CPPM-PR'!F:F,1,0)</f>
        <v>WAI2309317</v>
      </c>
    </row>
    <row r="291" spans="1:82">
      <c r="A291" s="27">
        <v>188230</v>
      </c>
      <c r="B291" s="1192">
        <v>45210.592604166668</v>
      </c>
      <c r="C291" s="27" t="s">
        <v>14715</v>
      </c>
      <c r="D291" s="27" t="s">
        <v>14716</v>
      </c>
      <c r="E291" s="27"/>
      <c r="F291" s="27"/>
      <c r="G291" s="27" t="e">
        <v>#N/A</v>
      </c>
      <c r="H291" s="27" t="e">
        <v>#N/A</v>
      </c>
      <c r="I291" s="27" t="e">
        <v>#N/A</v>
      </c>
      <c r="J291" s="27" t="e">
        <v>#N/A</v>
      </c>
      <c r="K291" s="27"/>
      <c r="L291" s="27" t="s">
        <v>15827</v>
      </c>
      <c r="M291" s="27" t="s">
        <v>15828</v>
      </c>
      <c r="N291" s="27" t="s">
        <v>513</v>
      </c>
      <c r="O291" s="27" t="s">
        <v>2634</v>
      </c>
      <c r="P291" s="27"/>
      <c r="Q291" s="27"/>
      <c r="R291" s="1299">
        <v>45217</v>
      </c>
      <c r="S291" s="1299">
        <v>45278</v>
      </c>
      <c r="T291" s="27"/>
      <c r="U291" s="27"/>
      <c r="V291" s="27" t="s">
        <v>15788</v>
      </c>
      <c r="W291" s="27" t="s">
        <v>18605</v>
      </c>
      <c r="X291" s="27"/>
      <c r="Y291" s="27" t="s">
        <v>18858</v>
      </c>
      <c r="Z291" s="27"/>
      <c r="AA291" s="27" t="s">
        <v>15793</v>
      </c>
      <c r="AB291" s="27" t="s">
        <v>1701</v>
      </c>
      <c r="AC291" s="27" t="s">
        <v>9369</v>
      </c>
      <c r="AD291" s="27" t="s">
        <v>10509</v>
      </c>
      <c r="AE291" s="27" t="s">
        <v>5509</v>
      </c>
      <c r="AF291" s="27"/>
      <c r="AG291" s="27"/>
      <c r="AH291" s="27" t="s">
        <v>18787</v>
      </c>
      <c r="AI291" s="27" t="s">
        <v>18258</v>
      </c>
      <c r="AJ291" s="27" t="s">
        <v>13401</v>
      </c>
      <c r="AK291" s="27"/>
      <c r="AL291" s="27" t="s">
        <v>15835</v>
      </c>
      <c r="AM291" s="27">
        <v>100</v>
      </c>
      <c r="AN291" s="27" t="s">
        <v>15800</v>
      </c>
      <c r="AO291" s="27" t="s">
        <v>14510</v>
      </c>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v>0</v>
      </c>
      <c r="BQ291" s="27"/>
      <c r="BR291" s="27" t="s">
        <v>18258</v>
      </c>
      <c r="BS291" s="1193">
        <v>45209</v>
      </c>
      <c r="BT291" s="27"/>
      <c r="BU291" s="27"/>
      <c r="BV291" s="27"/>
      <c r="BW291" s="27"/>
      <c r="BX291" s="27"/>
      <c r="BY291" s="27"/>
      <c r="BZ291" s="27"/>
      <c r="CA291" s="27"/>
      <c r="CB291" s="27"/>
      <c r="CC291" s="27"/>
      <c r="CD291" s="27" t="str">
        <f>VLOOKUP(C291,'CPPM-PR'!F:F,1,0)</f>
        <v>WAI2309318</v>
      </c>
    </row>
    <row r="292" spans="1:82">
      <c r="A292" s="27">
        <v>188231</v>
      </c>
      <c r="B292" s="1192">
        <v>45210.592604166668</v>
      </c>
      <c r="C292" s="27" t="s">
        <v>14717</v>
      </c>
      <c r="D292" s="27" t="s">
        <v>14718</v>
      </c>
      <c r="E292" s="27"/>
      <c r="F292" s="27"/>
      <c r="G292" s="27" t="e">
        <v>#N/A</v>
      </c>
      <c r="H292" s="27" t="e">
        <v>#N/A</v>
      </c>
      <c r="I292" s="27" t="e">
        <v>#N/A</v>
      </c>
      <c r="J292" s="27" t="e">
        <v>#N/A</v>
      </c>
      <c r="K292" s="27"/>
      <c r="L292" s="27" t="s">
        <v>15827</v>
      </c>
      <c r="M292" s="27" t="s">
        <v>15828</v>
      </c>
      <c r="N292" s="27" t="s">
        <v>513</v>
      </c>
      <c r="O292" s="27" t="s">
        <v>2634</v>
      </c>
      <c r="P292" s="27"/>
      <c r="Q292" s="27"/>
      <c r="R292" s="1299">
        <v>45217</v>
      </c>
      <c r="S292" s="1299">
        <v>45270</v>
      </c>
      <c r="T292" s="27"/>
      <c r="U292" s="27"/>
      <c r="V292" s="27" t="s">
        <v>15788</v>
      </c>
      <c r="W292" s="27" t="s">
        <v>18859</v>
      </c>
      <c r="X292" s="27"/>
      <c r="Y292" s="27" t="s">
        <v>18860</v>
      </c>
      <c r="Z292" s="27"/>
      <c r="AA292" s="27" t="s">
        <v>15997</v>
      </c>
      <c r="AB292" s="27" t="s">
        <v>1264</v>
      </c>
      <c r="AC292" s="27" t="s">
        <v>7025</v>
      </c>
      <c r="AD292" s="27" t="s">
        <v>10509</v>
      </c>
      <c r="AE292" s="27" t="s">
        <v>18650</v>
      </c>
      <c r="AF292" s="27"/>
      <c r="AG292" s="27"/>
      <c r="AH292" s="27" t="s">
        <v>18651</v>
      </c>
      <c r="AI292" s="27" t="s">
        <v>18258</v>
      </c>
      <c r="AJ292" s="27" t="s">
        <v>13401</v>
      </c>
      <c r="AK292" s="27"/>
      <c r="AL292" s="27" t="s">
        <v>15835</v>
      </c>
      <c r="AM292" s="27">
        <v>100</v>
      </c>
      <c r="AN292" s="27" t="s">
        <v>15800</v>
      </c>
      <c r="AO292" s="27" t="s">
        <v>14510</v>
      </c>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v>0</v>
      </c>
      <c r="BQ292" s="27"/>
      <c r="BR292" s="27" t="s">
        <v>18258</v>
      </c>
      <c r="BS292" s="1193">
        <v>45209</v>
      </c>
      <c r="BT292" s="27"/>
      <c r="BU292" s="27"/>
      <c r="BV292" s="27"/>
      <c r="BW292" s="27"/>
      <c r="BX292" s="27"/>
      <c r="BY292" s="27"/>
      <c r="BZ292" s="27"/>
      <c r="CA292" s="27"/>
      <c r="CB292" s="27"/>
      <c r="CC292" s="27"/>
      <c r="CD292" s="27" t="str">
        <f>VLOOKUP(C292,'CPPM-PR'!F:F,1,0)</f>
        <v>WAI2309319</v>
      </c>
    </row>
    <row r="293" spans="1:82">
      <c r="A293" s="27">
        <v>188232</v>
      </c>
      <c r="B293" s="1192">
        <v>45210.592604166668</v>
      </c>
      <c r="C293" s="27" t="s">
        <v>14719</v>
      </c>
      <c r="D293" s="27" t="s">
        <v>14720</v>
      </c>
      <c r="E293" s="27"/>
      <c r="F293" s="27"/>
      <c r="G293" s="27" t="e">
        <v>#N/A</v>
      </c>
      <c r="H293" s="27" t="e">
        <v>#N/A</v>
      </c>
      <c r="I293" s="27" t="e">
        <v>#N/A</v>
      </c>
      <c r="J293" s="27" t="e">
        <v>#N/A</v>
      </c>
      <c r="K293" s="27"/>
      <c r="L293" s="27" t="s">
        <v>15827</v>
      </c>
      <c r="M293" s="27" t="s">
        <v>15828</v>
      </c>
      <c r="N293" s="27" t="s">
        <v>513</v>
      </c>
      <c r="O293" s="27" t="s">
        <v>2634</v>
      </c>
      <c r="P293" s="27"/>
      <c r="Q293" s="27"/>
      <c r="R293" s="1299">
        <v>45276</v>
      </c>
      <c r="S293" s="1299">
        <v>45276</v>
      </c>
      <c r="T293" s="27"/>
      <c r="U293" s="27"/>
      <c r="V293" s="27" t="s">
        <v>15788</v>
      </c>
      <c r="W293" s="27" t="s">
        <v>18861</v>
      </c>
      <c r="X293" s="27"/>
      <c r="Y293" s="27" t="s">
        <v>18862</v>
      </c>
      <c r="Z293" s="27"/>
      <c r="AA293" s="27" t="s">
        <v>15793</v>
      </c>
      <c r="AB293" s="27" t="s">
        <v>2603</v>
      </c>
      <c r="AC293" s="27" t="s">
        <v>13530</v>
      </c>
      <c r="AD293" s="27" t="s">
        <v>10509</v>
      </c>
      <c r="AE293" s="27" t="s">
        <v>18595</v>
      </c>
      <c r="AF293" s="27"/>
      <c r="AG293" s="27"/>
      <c r="AH293" s="27" t="s">
        <v>18627</v>
      </c>
      <c r="AI293" s="27" t="s">
        <v>18258</v>
      </c>
      <c r="AJ293" s="27" t="s">
        <v>13401</v>
      </c>
      <c r="AK293" s="27"/>
      <c r="AL293" s="27" t="s">
        <v>15835</v>
      </c>
      <c r="AM293" s="27">
        <v>100</v>
      </c>
      <c r="AN293" s="27" t="s">
        <v>15800</v>
      </c>
      <c r="AO293" s="27" t="s">
        <v>14510</v>
      </c>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v>0</v>
      </c>
      <c r="BQ293" s="27"/>
      <c r="BR293" s="27" t="s">
        <v>18258</v>
      </c>
      <c r="BS293" s="1193">
        <v>45209</v>
      </c>
      <c r="BT293" s="27"/>
      <c r="BU293" s="27"/>
      <c r="BV293" s="27"/>
      <c r="BW293" s="27"/>
      <c r="BX293" s="27"/>
      <c r="BY293" s="27"/>
      <c r="BZ293" s="27"/>
      <c r="CA293" s="27"/>
      <c r="CB293" s="27"/>
      <c r="CC293" s="27"/>
      <c r="CD293" s="27" t="str">
        <f>VLOOKUP(C293,'CPPM-PR'!F:F,1,0)</f>
        <v>WAI2309320</v>
      </c>
    </row>
    <row r="294" spans="1:82">
      <c r="A294" s="27">
        <v>188233</v>
      </c>
      <c r="B294" s="1192">
        <v>45210.592604166668</v>
      </c>
      <c r="C294" s="27" t="s">
        <v>14721</v>
      </c>
      <c r="D294" s="27" t="s">
        <v>14722</v>
      </c>
      <c r="E294" s="27"/>
      <c r="F294" s="27"/>
      <c r="G294" s="27" t="e">
        <v>#N/A</v>
      </c>
      <c r="H294" s="27" t="e">
        <v>#N/A</v>
      </c>
      <c r="I294" s="27" t="e">
        <v>#N/A</v>
      </c>
      <c r="J294" s="27" t="e">
        <v>#N/A</v>
      </c>
      <c r="K294" s="27"/>
      <c r="L294" s="27" t="s">
        <v>15827</v>
      </c>
      <c r="M294" s="27" t="s">
        <v>15828</v>
      </c>
      <c r="N294" s="27" t="s">
        <v>513</v>
      </c>
      <c r="O294" s="27" t="s">
        <v>2634</v>
      </c>
      <c r="P294" s="27"/>
      <c r="Q294" s="27"/>
      <c r="R294" s="1299">
        <v>45218</v>
      </c>
      <c r="S294" s="1299">
        <v>45270</v>
      </c>
      <c r="T294" s="27"/>
      <c r="U294" s="27"/>
      <c r="V294" s="27" t="s">
        <v>15788</v>
      </c>
      <c r="W294" s="27" t="s">
        <v>18863</v>
      </c>
      <c r="X294" s="27"/>
      <c r="Y294" s="27" t="s">
        <v>18864</v>
      </c>
      <c r="Z294" s="27"/>
      <c r="AA294" s="27" t="s">
        <v>15997</v>
      </c>
      <c r="AB294" s="27" t="s">
        <v>1264</v>
      </c>
      <c r="AC294" s="27" t="s">
        <v>8274</v>
      </c>
      <c r="AD294" s="27" t="s">
        <v>10509</v>
      </c>
      <c r="AE294" s="27" t="s">
        <v>18650</v>
      </c>
      <c r="AF294" s="27"/>
      <c r="AG294" s="27"/>
      <c r="AH294" s="27" t="s">
        <v>18651</v>
      </c>
      <c r="AI294" s="27" t="s">
        <v>18258</v>
      </c>
      <c r="AJ294" s="27" t="s">
        <v>13401</v>
      </c>
      <c r="AK294" s="27"/>
      <c r="AL294" s="27" t="s">
        <v>15835</v>
      </c>
      <c r="AM294" s="27">
        <v>100</v>
      </c>
      <c r="AN294" s="27" t="s">
        <v>15800</v>
      </c>
      <c r="AO294" s="27" t="s">
        <v>14510</v>
      </c>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v>0</v>
      </c>
      <c r="BQ294" s="27"/>
      <c r="BR294" s="27" t="s">
        <v>18258</v>
      </c>
      <c r="BS294" s="1193">
        <v>45209</v>
      </c>
      <c r="BT294" s="27"/>
      <c r="BU294" s="27"/>
      <c r="BV294" s="27"/>
      <c r="BW294" s="27"/>
      <c r="BX294" s="27"/>
      <c r="BY294" s="27"/>
      <c r="BZ294" s="27"/>
      <c r="CA294" s="27"/>
      <c r="CB294" s="27"/>
      <c r="CC294" s="27"/>
      <c r="CD294" s="27" t="str">
        <f>VLOOKUP(C294,'CPPM-PR'!F:F,1,0)</f>
        <v>WAI2309321</v>
      </c>
    </row>
    <row r="295" spans="1:82">
      <c r="A295" s="27">
        <v>188234</v>
      </c>
      <c r="B295" s="1192">
        <v>45210.592604166668</v>
      </c>
      <c r="C295" s="27" t="s">
        <v>14723</v>
      </c>
      <c r="D295" s="27" t="s">
        <v>14724</v>
      </c>
      <c r="E295" s="27"/>
      <c r="F295" s="27"/>
      <c r="G295" s="27" t="e">
        <v>#N/A</v>
      </c>
      <c r="H295" s="27" t="e">
        <v>#N/A</v>
      </c>
      <c r="I295" s="27" t="e">
        <v>#N/A</v>
      </c>
      <c r="J295" s="27" t="e">
        <v>#N/A</v>
      </c>
      <c r="K295" s="27"/>
      <c r="L295" s="27" t="s">
        <v>15827</v>
      </c>
      <c r="M295" s="27" t="s">
        <v>15828</v>
      </c>
      <c r="N295" s="27" t="s">
        <v>513</v>
      </c>
      <c r="O295" s="27" t="s">
        <v>2634</v>
      </c>
      <c r="P295" s="27"/>
      <c r="Q295" s="27"/>
      <c r="R295" s="1299">
        <v>45190</v>
      </c>
      <c r="S295" s="1299">
        <v>45290</v>
      </c>
      <c r="T295" s="27"/>
      <c r="U295" s="27"/>
      <c r="V295" s="27" t="s">
        <v>15788</v>
      </c>
      <c r="W295" s="27" t="s">
        <v>18605</v>
      </c>
      <c r="X295" s="27"/>
      <c r="Y295" s="27" t="s">
        <v>18865</v>
      </c>
      <c r="Z295" s="27"/>
      <c r="AA295" s="27" t="s">
        <v>15793</v>
      </c>
      <c r="AB295" s="27" t="s">
        <v>3189</v>
      </c>
      <c r="AC295" s="27" t="s">
        <v>10850</v>
      </c>
      <c r="AD295" s="27" t="s">
        <v>10509</v>
      </c>
      <c r="AE295" s="27" t="s">
        <v>18866</v>
      </c>
      <c r="AF295" s="27"/>
      <c r="AG295" s="27"/>
      <c r="AH295" s="27" t="s">
        <v>18867</v>
      </c>
      <c r="AI295" s="27" t="s">
        <v>18258</v>
      </c>
      <c r="AJ295" s="27" t="s">
        <v>13401</v>
      </c>
      <c r="AK295" s="27"/>
      <c r="AL295" s="27" t="s">
        <v>15835</v>
      </c>
      <c r="AM295" s="27">
        <v>100</v>
      </c>
      <c r="AN295" s="27" t="s">
        <v>15800</v>
      </c>
      <c r="AO295" s="27" t="s">
        <v>14510</v>
      </c>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v>0</v>
      </c>
      <c r="BQ295" s="27"/>
      <c r="BR295" s="27" t="s">
        <v>18258</v>
      </c>
      <c r="BS295" s="1193">
        <v>45209</v>
      </c>
      <c r="BT295" s="27"/>
      <c r="BU295" s="27"/>
      <c r="BV295" s="27"/>
      <c r="BW295" s="27"/>
      <c r="BX295" s="27"/>
      <c r="BY295" s="27"/>
      <c r="BZ295" s="27"/>
      <c r="CA295" s="27"/>
      <c r="CB295" s="27"/>
      <c r="CC295" s="27"/>
      <c r="CD295" s="27" t="str">
        <f>VLOOKUP(C295,'CPPM-PR'!F:F,1,0)</f>
        <v>WAI2309322</v>
      </c>
    </row>
    <row r="296" spans="1:82">
      <c r="A296" s="27">
        <v>188235</v>
      </c>
      <c r="B296" s="1192">
        <v>45210.592604166668</v>
      </c>
      <c r="C296" s="27" t="s">
        <v>14725</v>
      </c>
      <c r="D296" s="27" t="s">
        <v>14726</v>
      </c>
      <c r="E296" s="27"/>
      <c r="F296" s="27"/>
      <c r="G296" s="27" t="e">
        <v>#N/A</v>
      </c>
      <c r="H296" s="27" t="e">
        <v>#N/A</v>
      </c>
      <c r="I296" s="27" t="e">
        <v>#N/A</v>
      </c>
      <c r="J296" s="27" t="e">
        <v>#N/A</v>
      </c>
      <c r="K296" s="27"/>
      <c r="L296" s="27" t="s">
        <v>15827</v>
      </c>
      <c r="M296" s="27" t="s">
        <v>15828</v>
      </c>
      <c r="N296" s="27" t="s">
        <v>513</v>
      </c>
      <c r="O296" s="27" t="s">
        <v>2609</v>
      </c>
      <c r="P296" s="27"/>
      <c r="Q296" s="27">
        <v>2023</v>
      </c>
      <c r="R296" s="1299">
        <v>45290</v>
      </c>
      <c r="S296" s="1299">
        <v>45290</v>
      </c>
      <c r="T296" s="27"/>
      <c r="U296" s="27"/>
      <c r="V296" s="27" t="s">
        <v>15788</v>
      </c>
      <c r="W296" s="27" t="s">
        <v>18605</v>
      </c>
      <c r="X296" s="27"/>
      <c r="Y296" s="27" t="s">
        <v>18868</v>
      </c>
      <c r="Z296" s="27"/>
      <c r="AA296" s="27" t="s">
        <v>15812</v>
      </c>
      <c r="AB296" s="27" t="s">
        <v>54</v>
      </c>
      <c r="AC296" s="27" t="s">
        <v>12711</v>
      </c>
      <c r="AD296" s="27" t="s">
        <v>10509</v>
      </c>
      <c r="AE296" s="27" t="s">
        <v>18603</v>
      </c>
      <c r="AF296" s="27"/>
      <c r="AG296" s="27"/>
      <c r="AH296" s="27" t="s">
        <v>18699</v>
      </c>
      <c r="AI296" s="27" t="s">
        <v>18258</v>
      </c>
      <c r="AJ296" s="27" t="s">
        <v>13401</v>
      </c>
      <c r="AK296" s="27"/>
      <c r="AL296" s="27" t="s">
        <v>15835</v>
      </c>
      <c r="AM296" s="27">
        <v>100</v>
      </c>
      <c r="AN296" s="27" t="s">
        <v>15800</v>
      </c>
      <c r="AO296" s="27" t="s">
        <v>14510</v>
      </c>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v>0</v>
      </c>
      <c r="BQ296" s="27"/>
      <c r="BR296" s="27" t="s">
        <v>18258</v>
      </c>
      <c r="BS296" s="1193">
        <v>45209</v>
      </c>
      <c r="BT296" s="27"/>
      <c r="BU296" s="27"/>
      <c r="BV296" s="27"/>
      <c r="BW296" s="27"/>
      <c r="BX296" s="27"/>
      <c r="BY296" s="27"/>
      <c r="BZ296" s="27"/>
      <c r="CA296" s="27"/>
      <c r="CB296" s="27"/>
      <c r="CC296" s="27"/>
      <c r="CD296" s="27" t="str">
        <f>VLOOKUP(C296,'CPPM-PR'!F:F,1,0)</f>
        <v>WAI2309323</v>
      </c>
    </row>
    <row r="297" spans="1:82">
      <c r="A297" s="27">
        <v>188236</v>
      </c>
      <c r="B297" s="1192">
        <v>45210.592604166668</v>
      </c>
      <c r="C297" s="27" t="s">
        <v>14727</v>
      </c>
      <c r="D297" s="27" t="s">
        <v>14728</v>
      </c>
      <c r="E297" s="27"/>
      <c r="F297" s="27"/>
      <c r="G297" s="27" t="e">
        <v>#N/A</v>
      </c>
      <c r="H297" s="27" t="e">
        <v>#N/A</v>
      </c>
      <c r="I297" s="27" t="e">
        <v>#N/A</v>
      </c>
      <c r="J297" s="27" t="e">
        <v>#N/A</v>
      </c>
      <c r="K297" s="27"/>
      <c r="L297" s="27" t="s">
        <v>15827</v>
      </c>
      <c r="M297" s="27" t="s">
        <v>15828</v>
      </c>
      <c r="N297" s="27" t="s">
        <v>513</v>
      </c>
      <c r="O297" s="27" t="s">
        <v>2609</v>
      </c>
      <c r="P297" s="27"/>
      <c r="Q297" s="27">
        <v>2023</v>
      </c>
      <c r="R297" s="1299">
        <v>45290</v>
      </c>
      <c r="S297" s="1299">
        <v>45290</v>
      </c>
      <c r="T297" s="27"/>
      <c r="U297" s="27"/>
      <c r="V297" s="27" t="s">
        <v>15788</v>
      </c>
      <c r="W297" s="27" t="s">
        <v>18605</v>
      </c>
      <c r="X297" s="27"/>
      <c r="Y297" s="27" t="s">
        <v>18869</v>
      </c>
      <c r="Z297" s="27"/>
      <c r="AA297" s="27" t="s">
        <v>15812</v>
      </c>
      <c r="AB297" s="27" t="s">
        <v>54</v>
      </c>
      <c r="AC297" s="27" t="s">
        <v>11867</v>
      </c>
      <c r="AD297" s="27" t="s">
        <v>10509</v>
      </c>
      <c r="AE297" s="27" t="s">
        <v>18603</v>
      </c>
      <c r="AF297" s="27"/>
      <c r="AG297" s="27"/>
      <c r="AH297" s="27" t="s">
        <v>18699</v>
      </c>
      <c r="AI297" s="27" t="s">
        <v>18258</v>
      </c>
      <c r="AJ297" s="27" t="s">
        <v>13401</v>
      </c>
      <c r="AK297" s="27"/>
      <c r="AL297" s="27" t="s">
        <v>15835</v>
      </c>
      <c r="AM297" s="27">
        <v>100</v>
      </c>
      <c r="AN297" s="27" t="s">
        <v>15800</v>
      </c>
      <c r="AO297" s="27" t="s">
        <v>14510</v>
      </c>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v>0</v>
      </c>
      <c r="BQ297" s="27"/>
      <c r="BR297" s="27" t="s">
        <v>18258</v>
      </c>
      <c r="BS297" s="1193">
        <v>45209</v>
      </c>
      <c r="BT297" s="27"/>
      <c r="BU297" s="27"/>
      <c r="BV297" s="27"/>
      <c r="BW297" s="27"/>
      <c r="BX297" s="27"/>
      <c r="BY297" s="27"/>
      <c r="BZ297" s="27"/>
      <c r="CA297" s="27"/>
      <c r="CB297" s="27"/>
      <c r="CC297" s="27"/>
      <c r="CD297" s="27" t="str">
        <f>VLOOKUP(C297,'CPPM-PR'!F:F,1,0)</f>
        <v>WAI2309324</v>
      </c>
    </row>
    <row r="298" spans="1:82">
      <c r="A298" s="27">
        <v>188237</v>
      </c>
      <c r="B298" s="1192">
        <v>45210.592604166668</v>
      </c>
      <c r="C298" s="27" t="s">
        <v>14729</v>
      </c>
      <c r="D298" s="27" t="s">
        <v>14730</v>
      </c>
      <c r="E298" s="27"/>
      <c r="F298" s="27"/>
      <c r="G298" s="27" t="e">
        <v>#N/A</v>
      </c>
      <c r="H298" s="27" t="e">
        <v>#N/A</v>
      </c>
      <c r="I298" s="27" t="e">
        <v>#N/A</v>
      </c>
      <c r="J298" s="27" t="e">
        <v>#N/A</v>
      </c>
      <c r="K298" s="27"/>
      <c r="L298" s="27" t="s">
        <v>15827</v>
      </c>
      <c r="M298" s="27" t="s">
        <v>15828</v>
      </c>
      <c r="N298" s="27" t="s">
        <v>513</v>
      </c>
      <c r="O298" s="27" t="s">
        <v>2634</v>
      </c>
      <c r="P298" s="27"/>
      <c r="Q298" s="27"/>
      <c r="R298" s="1299">
        <v>45279</v>
      </c>
      <c r="S298" s="1299">
        <v>45279</v>
      </c>
      <c r="T298" s="27"/>
      <c r="U298" s="27"/>
      <c r="V298" s="27" t="s">
        <v>15788</v>
      </c>
      <c r="W298" s="27" t="s">
        <v>18870</v>
      </c>
      <c r="X298" s="27"/>
      <c r="Y298" s="27" t="s">
        <v>18871</v>
      </c>
      <c r="Z298" s="27"/>
      <c r="AA298" s="27" t="s">
        <v>15793</v>
      </c>
      <c r="AB298" s="27" t="s">
        <v>2603</v>
      </c>
      <c r="AC298" s="27" t="s">
        <v>6710</v>
      </c>
      <c r="AD298" s="27" t="s">
        <v>10509</v>
      </c>
      <c r="AE298" s="27" t="s">
        <v>18595</v>
      </c>
      <c r="AF298" s="27"/>
      <c r="AG298" s="27"/>
      <c r="AH298" s="27" t="s">
        <v>18612</v>
      </c>
      <c r="AI298" s="27" t="s">
        <v>18258</v>
      </c>
      <c r="AJ298" s="27" t="s">
        <v>13401</v>
      </c>
      <c r="AK298" s="27"/>
      <c r="AL298" s="27" t="s">
        <v>15835</v>
      </c>
      <c r="AM298" s="27">
        <v>100</v>
      </c>
      <c r="AN298" s="27" t="s">
        <v>15800</v>
      </c>
      <c r="AO298" s="27" t="s">
        <v>14510</v>
      </c>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v>0</v>
      </c>
      <c r="BQ298" s="27"/>
      <c r="BR298" s="27" t="s">
        <v>18258</v>
      </c>
      <c r="BS298" s="1193">
        <v>45209</v>
      </c>
      <c r="BT298" s="27"/>
      <c r="BU298" s="27"/>
      <c r="BV298" s="27"/>
      <c r="BW298" s="27"/>
      <c r="BX298" s="27"/>
      <c r="BY298" s="27"/>
      <c r="BZ298" s="27"/>
      <c r="CA298" s="27"/>
      <c r="CB298" s="27"/>
      <c r="CC298" s="27"/>
      <c r="CD298" s="27" t="str">
        <f>VLOOKUP(C298,'CPPM-PR'!F:F,1,0)</f>
        <v>WAI2309325</v>
      </c>
    </row>
    <row r="299" spans="1:82">
      <c r="A299" s="27">
        <v>188238</v>
      </c>
      <c r="B299" s="1192">
        <v>45210.592604166668</v>
      </c>
      <c r="C299" s="27" t="s">
        <v>14731</v>
      </c>
      <c r="D299" s="27" t="s">
        <v>14732</v>
      </c>
      <c r="E299" s="27"/>
      <c r="F299" s="27"/>
      <c r="G299" s="27" t="e">
        <v>#N/A</v>
      </c>
      <c r="H299" s="27" t="e">
        <v>#N/A</v>
      </c>
      <c r="I299" s="27" t="e">
        <v>#N/A</v>
      </c>
      <c r="J299" s="27" t="e">
        <v>#N/A</v>
      </c>
      <c r="K299" s="27"/>
      <c r="L299" s="27" t="s">
        <v>15827</v>
      </c>
      <c r="M299" s="27" t="s">
        <v>15828</v>
      </c>
      <c r="N299" s="27" t="s">
        <v>513</v>
      </c>
      <c r="O299" s="27" t="s">
        <v>2609</v>
      </c>
      <c r="P299" s="27"/>
      <c r="Q299" s="27"/>
      <c r="R299" s="1299">
        <v>45217</v>
      </c>
      <c r="S299" s="1299">
        <v>45269</v>
      </c>
      <c r="T299" s="27"/>
      <c r="U299" s="27"/>
      <c r="V299" s="27" t="s">
        <v>15788</v>
      </c>
      <c r="W299" s="27" t="s">
        <v>18872</v>
      </c>
      <c r="X299" s="27"/>
      <c r="Y299" s="27" t="s">
        <v>18873</v>
      </c>
      <c r="Z299" s="27"/>
      <c r="AA299" s="27" t="s">
        <v>15862</v>
      </c>
      <c r="AB299" s="27" t="s">
        <v>908</v>
      </c>
      <c r="AC299" s="27" t="s">
        <v>6729</v>
      </c>
      <c r="AD299" s="27" t="s">
        <v>10509</v>
      </c>
      <c r="AE299" s="27" t="s">
        <v>18629</v>
      </c>
      <c r="AF299" s="27"/>
      <c r="AG299" s="27"/>
      <c r="AH299" s="27" t="s">
        <v>18630</v>
      </c>
      <c r="AI299" s="27" t="s">
        <v>18258</v>
      </c>
      <c r="AJ299" s="27" t="s">
        <v>13401</v>
      </c>
      <c r="AK299" s="27"/>
      <c r="AL299" s="27" t="s">
        <v>15835</v>
      </c>
      <c r="AM299" s="27">
        <v>100</v>
      </c>
      <c r="AN299" s="27" t="s">
        <v>15800</v>
      </c>
      <c r="AO299" s="27" t="s">
        <v>14510</v>
      </c>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v>0</v>
      </c>
      <c r="BQ299" s="27"/>
      <c r="BR299" s="27" t="s">
        <v>18258</v>
      </c>
      <c r="BS299" s="1193">
        <v>45209</v>
      </c>
      <c r="BT299" s="27"/>
      <c r="BU299" s="27"/>
      <c r="BV299" s="27"/>
      <c r="BW299" s="27"/>
      <c r="BX299" s="27"/>
      <c r="BY299" s="27"/>
      <c r="BZ299" s="27"/>
      <c r="CA299" s="27"/>
      <c r="CB299" s="27"/>
      <c r="CC299" s="27"/>
      <c r="CD299" s="27" t="str">
        <f>VLOOKUP(C299,'CPPM-PR'!F:F,1,0)</f>
        <v>WAI2309326</v>
      </c>
    </row>
    <row r="300" spans="1:82">
      <c r="A300" s="27">
        <v>188239</v>
      </c>
      <c r="B300" s="1192">
        <v>45210.592604166668</v>
      </c>
      <c r="C300" s="27" t="s">
        <v>14733</v>
      </c>
      <c r="D300" s="27" t="s">
        <v>14734</v>
      </c>
      <c r="E300" s="27"/>
      <c r="F300" s="27"/>
      <c r="G300" s="27" t="e">
        <v>#N/A</v>
      </c>
      <c r="H300" s="27" t="e">
        <v>#N/A</v>
      </c>
      <c r="I300" s="27" t="e">
        <v>#N/A</v>
      </c>
      <c r="J300" s="27" t="e">
        <v>#N/A</v>
      </c>
      <c r="K300" s="27"/>
      <c r="L300" s="27" t="s">
        <v>15827</v>
      </c>
      <c r="M300" s="27" t="s">
        <v>15828</v>
      </c>
      <c r="N300" s="27" t="s">
        <v>513</v>
      </c>
      <c r="O300" s="27" t="s">
        <v>2609</v>
      </c>
      <c r="P300" s="27"/>
      <c r="Q300" s="27"/>
      <c r="R300" s="1299">
        <v>45217</v>
      </c>
      <c r="S300" s="1299">
        <v>45269</v>
      </c>
      <c r="T300" s="27"/>
      <c r="U300" s="27"/>
      <c r="V300" s="27" t="s">
        <v>15788</v>
      </c>
      <c r="W300" s="27" t="s">
        <v>18874</v>
      </c>
      <c r="X300" s="27"/>
      <c r="Y300" s="27" t="s">
        <v>18875</v>
      </c>
      <c r="Z300" s="27"/>
      <c r="AA300" s="27" t="s">
        <v>15862</v>
      </c>
      <c r="AB300" s="27" t="s">
        <v>908</v>
      </c>
      <c r="AC300" s="27" t="s">
        <v>6729</v>
      </c>
      <c r="AD300" s="27" t="s">
        <v>10509</v>
      </c>
      <c r="AE300" s="27" t="s">
        <v>18629</v>
      </c>
      <c r="AF300" s="27"/>
      <c r="AG300" s="27"/>
      <c r="AH300" s="27" t="s">
        <v>18630</v>
      </c>
      <c r="AI300" s="27" t="s">
        <v>18258</v>
      </c>
      <c r="AJ300" s="27" t="s">
        <v>13401</v>
      </c>
      <c r="AK300" s="27"/>
      <c r="AL300" s="27" t="s">
        <v>15835</v>
      </c>
      <c r="AM300" s="27">
        <v>100</v>
      </c>
      <c r="AN300" s="27" t="s">
        <v>15800</v>
      </c>
      <c r="AO300" s="27" t="s">
        <v>14510</v>
      </c>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v>0</v>
      </c>
      <c r="BQ300" s="27"/>
      <c r="BR300" s="27" t="s">
        <v>18258</v>
      </c>
      <c r="BS300" s="1193">
        <v>45209</v>
      </c>
      <c r="BT300" s="27"/>
      <c r="BU300" s="27"/>
      <c r="BV300" s="27"/>
      <c r="BW300" s="27"/>
      <c r="BX300" s="27"/>
      <c r="BY300" s="27"/>
      <c r="BZ300" s="27"/>
      <c r="CA300" s="27"/>
      <c r="CB300" s="27"/>
      <c r="CC300" s="27"/>
      <c r="CD300" s="27" t="str">
        <f>VLOOKUP(C300,'CPPM-PR'!F:F,1,0)</f>
        <v>WAI2309327</v>
      </c>
    </row>
    <row r="301" spans="1:82">
      <c r="A301" s="27">
        <v>188240</v>
      </c>
      <c r="B301" s="1192">
        <v>45210.592604166668</v>
      </c>
      <c r="C301" s="27" t="s">
        <v>14735</v>
      </c>
      <c r="D301" s="27" t="s">
        <v>14613</v>
      </c>
      <c r="E301" s="27"/>
      <c r="F301" s="27"/>
      <c r="G301" s="27" t="e">
        <v>#N/A</v>
      </c>
      <c r="H301" s="27" t="e">
        <v>#N/A</v>
      </c>
      <c r="I301" s="27" t="e">
        <v>#N/A</v>
      </c>
      <c r="J301" s="27" t="e">
        <v>#N/A</v>
      </c>
      <c r="K301" s="27"/>
      <c r="L301" s="27" t="s">
        <v>15827</v>
      </c>
      <c r="M301" s="27" t="s">
        <v>15828</v>
      </c>
      <c r="N301" s="27" t="s">
        <v>513</v>
      </c>
      <c r="O301" s="27" t="s">
        <v>2609</v>
      </c>
      <c r="P301" s="27"/>
      <c r="Q301" s="27">
        <v>2023</v>
      </c>
      <c r="R301" s="1299">
        <v>45291</v>
      </c>
      <c r="S301" s="1299">
        <v>45291</v>
      </c>
      <c r="T301" s="27"/>
      <c r="U301" s="27"/>
      <c r="V301" s="27" t="s">
        <v>15788</v>
      </c>
      <c r="W301" s="27" t="s">
        <v>18605</v>
      </c>
      <c r="X301" s="27"/>
      <c r="Y301" s="27" t="s">
        <v>18876</v>
      </c>
      <c r="Z301" s="27"/>
      <c r="AA301" s="27" t="s">
        <v>15812</v>
      </c>
      <c r="AB301" s="27" t="s">
        <v>54</v>
      </c>
      <c r="AC301" s="27" t="s">
        <v>6413</v>
      </c>
      <c r="AD301" s="27" t="s">
        <v>10509</v>
      </c>
      <c r="AE301" s="27" t="s">
        <v>18603</v>
      </c>
      <c r="AF301" s="27"/>
      <c r="AG301" s="27"/>
      <c r="AH301" s="27" t="s">
        <v>18617</v>
      </c>
      <c r="AI301" s="27" t="s">
        <v>18258</v>
      </c>
      <c r="AJ301" s="27" t="s">
        <v>13401</v>
      </c>
      <c r="AK301" s="27"/>
      <c r="AL301" s="27" t="s">
        <v>15835</v>
      </c>
      <c r="AM301" s="27">
        <v>100</v>
      </c>
      <c r="AN301" s="27" t="s">
        <v>15800</v>
      </c>
      <c r="AO301" s="27" t="s">
        <v>14510</v>
      </c>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v>0</v>
      </c>
      <c r="BQ301" s="27"/>
      <c r="BR301" s="27" t="s">
        <v>18258</v>
      </c>
      <c r="BS301" s="1193">
        <v>45209</v>
      </c>
      <c r="BT301" s="27"/>
      <c r="BU301" s="27"/>
      <c r="BV301" s="27"/>
      <c r="BW301" s="27"/>
      <c r="BX301" s="27"/>
      <c r="BY301" s="27"/>
      <c r="BZ301" s="27"/>
      <c r="CA301" s="27"/>
      <c r="CB301" s="27"/>
      <c r="CC301" s="27"/>
      <c r="CD301" s="27" t="str">
        <f>VLOOKUP(C301,'CPPM-PR'!F:F,1,0)</f>
        <v>WAI2309328</v>
      </c>
    </row>
    <row r="302" spans="1:82">
      <c r="A302" s="27">
        <v>188241</v>
      </c>
      <c r="B302" s="1192">
        <v>45210.592604166668</v>
      </c>
      <c r="C302" s="27" t="s">
        <v>14736</v>
      </c>
      <c r="D302" s="27" t="s">
        <v>14737</v>
      </c>
      <c r="E302" s="27"/>
      <c r="F302" s="27"/>
      <c r="G302" s="27" t="e">
        <v>#N/A</v>
      </c>
      <c r="H302" s="27" t="e">
        <v>#N/A</v>
      </c>
      <c r="I302" s="27" t="e">
        <v>#N/A</v>
      </c>
      <c r="J302" s="27" t="e">
        <v>#N/A</v>
      </c>
      <c r="K302" s="27"/>
      <c r="L302" s="27" t="s">
        <v>15827</v>
      </c>
      <c r="M302" s="27" t="s">
        <v>15828</v>
      </c>
      <c r="N302" s="27" t="s">
        <v>513</v>
      </c>
      <c r="O302" s="27" t="s">
        <v>2609</v>
      </c>
      <c r="P302" s="27"/>
      <c r="Q302" s="27">
        <v>2023</v>
      </c>
      <c r="R302" s="1299">
        <v>45291</v>
      </c>
      <c r="S302" s="1299">
        <v>45291</v>
      </c>
      <c r="T302" s="27"/>
      <c r="U302" s="27"/>
      <c r="V302" s="27" t="s">
        <v>15788</v>
      </c>
      <c r="W302" s="27" t="s">
        <v>18597</v>
      </c>
      <c r="X302" s="27"/>
      <c r="Y302" s="27" t="s">
        <v>18877</v>
      </c>
      <c r="Z302" s="27"/>
      <c r="AA302" s="27" t="s">
        <v>15812</v>
      </c>
      <c r="AB302" s="27" t="s">
        <v>54</v>
      </c>
      <c r="AC302" s="27" t="s">
        <v>6413</v>
      </c>
      <c r="AD302" s="27" t="s">
        <v>10509</v>
      </c>
      <c r="AE302" s="27" t="s">
        <v>18603</v>
      </c>
      <c r="AF302" s="27"/>
      <c r="AG302" s="27"/>
      <c r="AH302" s="27" t="s">
        <v>18617</v>
      </c>
      <c r="AI302" s="27" t="s">
        <v>18258</v>
      </c>
      <c r="AJ302" s="27" t="s">
        <v>13401</v>
      </c>
      <c r="AK302" s="27"/>
      <c r="AL302" s="27" t="s">
        <v>15835</v>
      </c>
      <c r="AM302" s="27">
        <v>100</v>
      </c>
      <c r="AN302" s="27" t="s">
        <v>15800</v>
      </c>
      <c r="AO302" s="27" t="s">
        <v>14510</v>
      </c>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v>0</v>
      </c>
      <c r="BQ302" s="27"/>
      <c r="BR302" s="27" t="s">
        <v>18258</v>
      </c>
      <c r="BS302" s="1193">
        <v>45209</v>
      </c>
      <c r="BT302" s="27"/>
      <c r="BU302" s="27"/>
      <c r="BV302" s="27"/>
      <c r="BW302" s="27"/>
      <c r="BX302" s="27"/>
      <c r="BY302" s="27"/>
      <c r="BZ302" s="27"/>
      <c r="CA302" s="27"/>
      <c r="CB302" s="27"/>
      <c r="CC302" s="27"/>
      <c r="CD302" s="27" t="str">
        <f>VLOOKUP(C302,'CPPM-PR'!F:F,1,0)</f>
        <v>WAI2309329</v>
      </c>
    </row>
    <row r="303" spans="1:82">
      <c r="A303" s="27">
        <v>188242</v>
      </c>
      <c r="B303" s="1192">
        <v>45210.592604166668</v>
      </c>
      <c r="C303" s="27" t="s">
        <v>14738</v>
      </c>
      <c r="D303" s="27" t="s">
        <v>14739</v>
      </c>
      <c r="E303" s="27"/>
      <c r="F303" s="27"/>
      <c r="G303" s="27" t="e">
        <v>#N/A</v>
      </c>
      <c r="H303" s="27" t="e">
        <v>#N/A</v>
      </c>
      <c r="I303" s="27" t="e">
        <v>#N/A</v>
      </c>
      <c r="J303" s="27" t="e">
        <v>#N/A</v>
      </c>
      <c r="K303" s="27"/>
      <c r="L303" s="27" t="s">
        <v>15827</v>
      </c>
      <c r="M303" s="27" t="s">
        <v>15828</v>
      </c>
      <c r="N303" s="27" t="s">
        <v>513</v>
      </c>
      <c r="O303" s="27" t="s">
        <v>2609</v>
      </c>
      <c r="P303" s="27"/>
      <c r="Q303" s="27">
        <v>2023</v>
      </c>
      <c r="R303" s="1299">
        <v>45291</v>
      </c>
      <c r="S303" s="1299">
        <v>45291</v>
      </c>
      <c r="T303" s="27"/>
      <c r="U303" s="27"/>
      <c r="V303" s="27" t="s">
        <v>15788</v>
      </c>
      <c r="W303" s="27" t="s">
        <v>18605</v>
      </c>
      <c r="X303" s="27"/>
      <c r="Y303" s="27" t="s">
        <v>18878</v>
      </c>
      <c r="Z303" s="27"/>
      <c r="AA303" s="27" t="s">
        <v>15812</v>
      </c>
      <c r="AB303" s="27" t="s">
        <v>54</v>
      </c>
      <c r="AC303" s="27" t="s">
        <v>6413</v>
      </c>
      <c r="AD303" s="27" t="s">
        <v>10509</v>
      </c>
      <c r="AE303" s="27" t="s">
        <v>18603</v>
      </c>
      <c r="AF303" s="27"/>
      <c r="AG303" s="27"/>
      <c r="AH303" s="27" t="s">
        <v>18617</v>
      </c>
      <c r="AI303" s="27" t="s">
        <v>18258</v>
      </c>
      <c r="AJ303" s="27" t="s">
        <v>13401</v>
      </c>
      <c r="AK303" s="27"/>
      <c r="AL303" s="27" t="s">
        <v>15835</v>
      </c>
      <c r="AM303" s="27">
        <v>100</v>
      </c>
      <c r="AN303" s="27" t="s">
        <v>15800</v>
      </c>
      <c r="AO303" s="27" t="s">
        <v>14510</v>
      </c>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v>0</v>
      </c>
      <c r="BQ303" s="27"/>
      <c r="BR303" s="27" t="s">
        <v>18258</v>
      </c>
      <c r="BS303" s="1193">
        <v>45209</v>
      </c>
      <c r="BT303" s="27"/>
      <c r="BU303" s="27"/>
      <c r="BV303" s="27"/>
      <c r="BW303" s="27"/>
      <c r="BX303" s="27"/>
      <c r="BY303" s="27"/>
      <c r="BZ303" s="27"/>
      <c r="CA303" s="27"/>
      <c r="CB303" s="27"/>
      <c r="CC303" s="27"/>
      <c r="CD303" s="27" t="str">
        <f>VLOOKUP(C303,'CPPM-PR'!F:F,1,0)</f>
        <v>WAI2309330</v>
      </c>
    </row>
    <row r="304" spans="1:82">
      <c r="A304" s="27">
        <v>188243</v>
      </c>
      <c r="B304" s="1192">
        <v>45210.592604166668</v>
      </c>
      <c r="C304" s="27" t="s">
        <v>14740</v>
      </c>
      <c r="D304" s="27" t="s">
        <v>14583</v>
      </c>
      <c r="E304" s="27"/>
      <c r="F304" s="27"/>
      <c r="G304" s="27" t="e">
        <v>#N/A</v>
      </c>
      <c r="H304" s="27" t="e">
        <v>#N/A</v>
      </c>
      <c r="I304" s="27" t="e">
        <v>#N/A</v>
      </c>
      <c r="J304" s="27" t="e">
        <v>#N/A</v>
      </c>
      <c r="K304" s="27"/>
      <c r="L304" s="27" t="s">
        <v>15827</v>
      </c>
      <c r="M304" s="27" t="s">
        <v>15828</v>
      </c>
      <c r="N304" s="27" t="s">
        <v>513</v>
      </c>
      <c r="O304" s="27" t="s">
        <v>2609</v>
      </c>
      <c r="P304" s="27"/>
      <c r="Q304" s="27">
        <v>2023</v>
      </c>
      <c r="R304" s="1299">
        <v>45291</v>
      </c>
      <c r="S304" s="1299">
        <v>45291</v>
      </c>
      <c r="T304" s="27"/>
      <c r="U304" s="27"/>
      <c r="V304" s="27" t="s">
        <v>15788</v>
      </c>
      <c r="W304" s="27" t="s">
        <v>18879</v>
      </c>
      <c r="X304" s="27"/>
      <c r="Y304" s="27" t="s">
        <v>18728</v>
      </c>
      <c r="Z304" s="27"/>
      <c r="AA304" s="27" t="s">
        <v>15812</v>
      </c>
      <c r="AB304" s="27" t="s">
        <v>54</v>
      </c>
      <c r="AC304" s="27" t="s">
        <v>6413</v>
      </c>
      <c r="AD304" s="27" t="s">
        <v>10509</v>
      </c>
      <c r="AE304" s="27" t="s">
        <v>18603</v>
      </c>
      <c r="AF304" s="27"/>
      <c r="AG304" s="27"/>
      <c r="AH304" s="27" t="s">
        <v>18617</v>
      </c>
      <c r="AI304" s="27" t="s">
        <v>18258</v>
      </c>
      <c r="AJ304" s="27" t="s">
        <v>13401</v>
      </c>
      <c r="AK304" s="27"/>
      <c r="AL304" s="27" t="s">
        <v>15835</v>
      </c>
      <c r="AM304" s="27">
        <v>100</v>
      </c>
      <c r="AN304" s="27" t="s">
        <v>15800</v>
      </c>
      <c r="AO304" s="27" t="s">
        <v>14510</v>
      </c>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v>0</v>
      </c>
      <c r="BQ304" s="27"/>
      <c r="BR304" s="27" t="s">
        <v>18258</v>
      </c>
      <c r="BS304" s="1193">
        <v>45209</v>
      </c>
      <c r="BT304" s="27"/>
      <c r="BU304" s="27"/>
      <c r="BV304" s="27"/>
      <c r="BW304" s="27"/>
      <c r="BX304" s="27"/>
      <c r="BY304" s="27"/>
      <c r="BZ304" s="27"/>
      <c r="CA304" s="27"/>
      <c r="CB304" s="27"/>
      <c r="CC304" s="27"/>
      <c r="CD304" s="27" t="str">
        <f>VLOOKUP(C304,'CPPM-PR'!F:F,1,0)</f>
        <v>WAI2309331</v>
      </c>
    </row>
    <row r="305" spans="1:82">
      <c r="A305" s="27">
        <v>191708</v>
      </c>
      <c r="B305" s="1192">
        <v>45210.592662037037</v>
      </c>
      <c r="C305" s="27" t="s">
        <v>18880</v>
      </c>
      <c r="D305" s="27" t="s">
        <v>18881</v>
      </c>
      <c r="E305" s="27"/>
      <c r="F305" s="27"/>
      <c r="G305" s="27" t="e">
        <v>#N/A</v>
      </c>
      <c r="H305" s="27" t="e">
        <v>#N/A</v>
      </c>
      <c r="I305" s="27" t="e">
        <v>#N/A</v>
      </c>
      <c r="J305" s="27" t="e">
        <v>#N/A</v>
      </c>
      <c r="K305" s="27"/>
      <c r="L305" s="27" t="s">
        <v>15827</v>
      </c>
      <c r="M305" s="27" t="s">
        <v>15828</v>
      </c>
      <c r="N305" s="27" t="s">
        <v>18882</v>
      </c>
      <c r="O305" s="27" t="s">
        <v>2634</v>
      </c>
      <c r="P305" s="27"/>
      <c r="Q305" s="27"/>
      <c r="R305" s="1299">
        <v>0</v>
      </c>
      <c r="S305" s="1299">
        <v>45291</v>
      </c>
      <c r="T305" s="27"/>
      <c r="U305" s="27"/>
      <c r="V305" s="27" t="s">
        <v>15788</v>
      </c>
      <c r="W305" s="27"/>
      <c r="X305" s="27"/>
      <c r="Y305" s="27" t="s">
        <v>18883</v>
      </c>
      <c r="Z305" s="27"/>
      <c r="AA305" s="27" t="s">
        <v>15793</v>
      </c>
      <c r="AB305" s="27" t="s">
        <v>57</v>
      </c>
      <c r="AC305" s="27" t="s">
        <v>13521</v>
      </c>
      <c r="AD305" s="27" t="s">
        <v>10509</v>
      </c>
      <c r="AE305" s="27" t="s">
        <v>18595</v>
      </c>
      <c r="AF305" s="27"/>
      <c r="AG305" s="27"/>
      <c r="AH305" s="27" t="s">
        <v>18884</v>
      </c>
      <c r="AI305" s="27" t="s">
        <v>18258</v>
      </c>
      <c r="AJ305" s="27" t="s">
        <v>18885</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v>0</v>
      </c>
      <c r="BQ305" s="27"/>
      <c r="BR305" s="27" t="s">
        <v>18258</v>
      </c>
      <c r="BS305" s="1193">
        <v>45201</v>
      </c>
      <c r="BT305" s="27"/>
      <c r="BU305" s="27"/>
      <c r="BV305" s="27"/>
      <c r="BW305" s="27"/>
      <c r="BX305" s="27"/>
      <c r="BY305" s="27"/>
      <c r="BZ305" s="27"/>
      <c r="CA305" s="27"/>
      <c r="CB305" s="27"/>
      <c r="CC305" s="27"/>
      <c r="CD305" s="27" t="e">
        <f>VLOOKUP(C305,'CPPM-PR'!F:F,1,0)</f>
        <v>#N/A</v>
      </c>
    </row>
    <row r="306" spans="1:82">
      <c r="A306" s="27">
        <v>191709</v>
      </c>
      <c r="B306" s="1192">
        <v>45210.592662037037</v>
      </c>
      <c r="C306" s="27" t="s">
        <v>18886</v>
      </c>
      <c r="D306" s="27" t="s">
        <v>18887</v>
      </c>
      <c r="E306" s="27"/>
      <c r="F306" s="27"/>
      <c r="G306" s="27" t="e">
        <v>#N/A</v>
      </c>
      <c r="H306" s="27" t="e">
        <v>#N/A</v>
      </c>
      <c r="I306" s="27" t="e">
        <v>#N/A</v>
      </c>
      <c r="J306" s="27" t="e">
        <v>#N/A</v>
      </c>
      <c r="K306" s="27"/>
      <c r="L306" s="27" t="s">
        <v>15827</v>
      </c>
      <c r="M306" s="27" t="s">
        <v>15828</v>
      </c>
      <c r="N306" s="27" t="s">
        <v>18882</v>
      </c>
      <c r="O306" s="27" t="s">
        <v>2634</v>
      </c>
      <c r="P306" s="27"/>
      <c r="Q306" s="27"/>
      <c r="R306" s="1299">
        <v>45230</v>
      </c>
      <c r="S306" s="1299">
        <v>45230</v>
      </c>
      <c r="T306" s="27"/>
      <c r="U306" s="27"/>
      <c r="V306" s="27" t="s">
        <v>15788</v>
      </c>
      <c r="W306" s="27"/>
      <c r="X306" s="27"/>
      <c r="Y306" s="27" t="s">
        <v>18888</v>
      </c>
      <c r="Z306" s="27"/>
      <c r="AA306" s="27" t="s">
        <v>15793</v>
      </c>
      <c r="AB306" s="27" t="s">
        <v>57</v>
      </c>
      <c r="AC306" s="27" t="s">
        <v>13521</v>
      </c>
      <c r="AD306" s="27" t="s">
        <v>10509</v>
      </c>
      <c r="AE306" s="27" t="s">
        <v>18595</v>
      </c>
      <c r="AF306" s="27"/>
      <c r="AG306" s="27"/>
      <c r="AH306" s="27" t="s">
        <v>18889</v>
      </c>
      <c r="AI306" s="27" t="s">
        <v>18258</v>
      </c>
      <c r="AJ306" s="27" t="s">
        <v>18890</v>
      </c>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v>0</v>
      </c>
      <c r="BQ306" s="27"/>
      <c r="BR306" s="27" t="s">
        <v>18258</v>
      </c>
      <c r="BS306" s="1193">
        <v>45201</v>
      </c>
      <c r="BT306" s="27"/>
      <c r="BU306" s="27"/>
      <c r="BV306" s="27"/>
      <c r="BW306" s="27"/>
      <c r="BX306" s="27"/>
      <c r="BY306" s="27"/>
      <c r="BZ306" s="27"/>
      <c r="CA306" s="27"/>
      <c r="CB306" s="27"/>
      <c r="CC306" s="27"/>
      <c r="CD306" s="27" t="e">
        <f>VLOOKUP(C306,'CPPM-PR'!F:F,1,0)</f>
        <v>#N/A</v>
      </c>
    </row>
  </sheetData>
  <autoFilter ref="A2:CD2" xr:uid="{9EA0C26A-CE94-454B-BA40-EA2200761A9B}"/>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7A64F-6B3C-4FDD-95F3-820180F50E89}">
  <dimension ref="A1:BJ1599"/>
  <sheetViews>
    <sheetView workbookViewId="0">
      <selection activeCell="H1603" sqref="H1603"/>
    </sheetView>
  </sheetViews>
  <sheetFormatPr defaultRowHeight="15"/>
  <cols>
    <col min="8" max="8" width="14" customWidth="1"/>
    <col min="9" max="9" width="14.85546875" customWidth="1"/>
    <col min="10" max="10" width="13.28515625" customWidth="1"/>
    <col min="13" max="13" width="11.140625" bestFit="1" customWidth="1"/>
    <col min="18" max="18" width="15" customWidth="1"/>
    <col min="19" max="19" width="9.5703125" bestFit="1" customWidth="1"/>
    <col min="21" max="22" width="12" bestFit="1" customWidth="1"/>
    <col min="23" max="31" width="11.140625" bestFit="1" customWidth="1"/>
    <col min="37" max="38" width="11" bestFit="1" customWidth="1"/>
    <col min="41" max="41" width="10.140625" bestFit="1" customWidth="1"/>
    <col min="44" max="49" width="11.140625" bestFit="1" customWidth="1"/>
    <col min="57" max="57" width="10.140625" bestFit="1" customWidth="1"/>
    <col min="61" max="61" width="10.140625" bestFit="1" customWidth="1"/>
  </cols>
  <sheetData>
    <row r="1" spans="1:62">
      <c r="A1" s="1295"/>
      <c r="B1" s="1150"/>
      <c r="C1" s="1200" t="s">
        <v>1081</v>
      </c>
      <c r="D1" s="1150" t="s">
        <v>18891</v>
      </c>
      <c r="E1" s="1150"/>
      <c r="F1" s="1150"/>
      <c r="G1" s="1150"/>
      <c r="H1" s="1150"/>
      <c r="I1" s="1150"/>
      <c r="J1" s="1150"/>
      <c r="K1" s="1016"/>
      <c r="L1" s="1150"/>
      <c r="M1" s="1150"/>
      <c r="N1" s="1150"/>
      <c r="O1" s="1150"/>
      <c r="P1" s="1150"/>
      <c r="Q1" s="1150"/>
      <c r="R1" s="1150"/>
      <c r="S1" s="1150"/>
      <c r="T1" s="1150"/>
      <c r="U1" s="1150"/>
      <c r="V1" s="1150"/>
      <c r="W1" s="1150"/>
      <c r="X1" s="1150"/>
      <c r="Y1" s="1150"/>
      <c r="Z1" s="1150"/>
      <c r="AA1" s="1150"/>
      <c r="AB1" s="1150"/>
      <c r="AC1" s="1150"/>
      <c r="AD1" s="1150"/>
      <c r="AE1" s="1150"/>
      <c r="AF1" s="1150"/>
      <c r="AG1" s="1150"/>
      <c r="AH1" s="1150"/>
      <c r="AI1" s="1150"/>
      <c r="AJ1" s="1150"/>
      <c r="AK1" s="1150"/>
      <c r="AL1" s="1150"/>
      <c r="AM1" s="1150"/>
      <c r="AN1" s="1150"/>
      <c r="AO1" s="1150"/>
      <c r="AP1" s="1150"/>
      <c r="AQ1" s="1150"/>
      <c r="AR1" s="1150"/>
      <c r="AS1" s="1150"/>
      <c r="AT1" s="1150"/>
      <c r="AU1" s="1150"/>
      <c r="AV1" s="1150"/>
      <c r="AW1" s="1150"/>
      <c r="AX1" s="1150"/>
      <c r="AY1" s="1150"/>
      <c r="AZ1" s="1150"/>
      <c r="BA1" s="1150"/>
      <c r="BB1" s="1150"/>
      <c r="BC1" s="1150"/>
      <c r="BD1" s="1150"/>
      <c r="BE1" s="1150"/>
      <c r="BF1" s="1150"/>
      <c r="BG1" s="1150"/>
      <c r="BH1" s="1150"/>
      <c r="BI1" s="1150"/>
      <c r="BJ1" s="1150"/>
    </row>
    <row r="2" spans="1:62" ht="20.25">
      <c r="A2" s="1150"/>
      <c r="B2" s="1150"/>
      <c r="C2" s="1201" t="s">
        <v>1081</v>
      </c>
      <c r="D2" s="1150" t="s">
        <v>18892</v>
      </c>
      <c r="E2" s="1150"/>
      <c r="F2" s="1150"/>
      <c r="G2" s="1202"/>
      <c r="H2" s="1150"/>
      <c r="I2" s="1150"/>
      <c r="J2" s="1150"/>
      <c r="K2" s="1203"/>
      <c r="L2" s="1150"/>
      <c r="M2" s="1150"/>
      <c r="N2" s="1150"/>
      <c r="O2" s="1150"/>
      <c r="P2" s="1150"/>
      <c r="Q2" s="1150"/>
      <c r="R2" s="1150"/>
      <c r="S2" s="1150"/>
      <c r="T2" s="1150"/>
      <c r="U2" s="1150"/>
      <c r="V2" s="970"/>
      <c r="W2" s="1150"/>
      <c r="X2" s="1150"/>
      <c r="Y2" s="1150"/>
      <c r="Z2" s="1150"/>
      <c r="AA2" s="1150"/>
      <c r="AB2" s="1150"/>
      <c r="AC2" s="1150"/>
      <c r="AD2" s="1150"/>
      <c r="AE2" s="1150"/>
      <c r="AF2" s="1150"/>
      <c r="AG2" s="1150"/>
      <c r="AH2" s="1150"/>
      <c r="AI2" s="1150"/>
      <c r="AJ2" s="1150"/>
      <c r="AK2" s="1150"/>
      <c r="AL2" s="1150"/>
      <c r="AM2" s="1150"/>
      <c r="AN2" s="1150"/>
      <c r="AO2" s="1150"/>
      <c r="AP2" s="1150"/>
      <c r="AQ2" s="1150"/>
      <c r="AR2" s="1150"/>
      <c r="AS2" s="1150"/>
      <c r="AT2" s="1150"/>
      <c r="AU2" s="1150"/>
      <c r="AV2" s="1150"/>
      <c r="AW2" s="1150"/>
      <c r="AX2" s="1150"/>
      <c r="AY2" s="1150"/>
      <c r="AZ2" s="1150"/>
      <c r="BA2" s="1150"/>
      <c r="BB2" s="1150"/>
      <c r="BC2" s="1150"/>
      <c r="BD2" s="1150"/>
      <c r="BE2" s="1150"/>
      <c r="BF2" s="1150"/>
      <c r="BG2" s="1150"/>
      <c r="BH2" s="1150"/>
      <c r="BI2" s="1150"/>
      <c r="BJ2" s="1150"/>
    </row>
    <row r="3" spans="1:62">
      <c r="A3" s="1150"/>
      <c r="B3" s="1150"/>
      <c r="C3" s="1204" t="s">
        <v>1081</v>
      </c>
      <c r="D3" s="1150" t="s">
        <v>18893</v>
      </c>
      <c r="E3" s="1150"/>
      <c r="F3" s="1150"/>
      <c r="G3" s="1150"/>
      <c r="H3" s="1150"/>
      <c r="I3" s="1150"/>
      <c r="J3" s="1150"/>
      <c r="K3" s="1150"/>
      <c r="L3" s="1150"/>
      <c r="M3" s="1150"/>
      <c r="N3" s="1150"/>
      <c r="O3" s="1150"/>
      <c r="P3" s="1150"/>
      <c r="Q3" s="1150"/>
      <c r="R3" s="1150"/>
      <c r="S3" s="1150"/>
      <c r="T3" s="1150"/>
      <c r="U3" s="1150"/>
      <c r="V3" s="1150"/>
      <c r="W3" s="1150"/>
      <c r="X3" s="1150"/>
      <c r="Y3" s="1150"/>
      <c r="Z3" s="1150"/>
      <c r="AA3" s="1150"/>
      <c r="AB3" s="1150"/>
      <c r="AC3" s="1150"/>
      <c r="AD3" s="1150"/>
      <c r="AE3" s="1150"/>
      <c r="AF3" s="1150"/>
      <c r="AG3" s="1150"/>
      <c r="AH3" s="1150"/>
      <c r="AI3" s="1150"/>
      <c r="AJ3" s="1150"/>
      <c r="AK3" s="1150"/>
      <c r="AL3" s="1150"/>
      <c r="AM3" s="1150"/>
      <c r="AN3" s="1150"/>
      <c r="AO3" s="1150"/>
      <c r="AP3" s="1150"/>
      <c r="AQ3" s="1150"/>
      <c r="AR3" s="1150"/>
      <c r="AS3" s="1150"/>
      <c r="AT3" s="1150"/>
      <c r="AU3" s="1150"/>
      <c r="AV3" s="1150"/>
      <c r="AW3" s="1150"/>
      <c r="AX3" s="1150"/>
      <c r="AY3" s="1150"/>
      <c r="AZ3" s="1150"/>
      <c r="BA3" s="1150"/>
      <c r="BB3" s="1150"/>
      <c r="BC3" s="1150"/>
      <c r="BD3" s="1150"/>
      <c r="BE3" s="1150"/>
      <c r="BF3" s="1150"/>
      <c r="BG3" s="1150"/>
      <c r="BH3" s="1150"/>
      <c r="BI3" s="1150"/>
      <c r="BJ3" s="1150"/>
    </row>
    <row r="4" spans="1:62">
      <c r="A4" s="1150"/>
      <c r="B4" s="1150"/>
      <c r="C4" s="1150"/>
      <c r="D4" s="1150"/>
      <c r="E4" s="1150"/>
      <c r="F4" s="1150"/>
      <c r="G4" s="1150"/>
      <c r="H4" s="1150">
        <v>1</v>
      </c>
      <c r="I4" s="1150">
        <v>2</v>
      </c>
      <c r="J4" s="1150">
        <v>3</v>
      </c>
      <c r="K4" s="1150">
        <v>4</v>
      </c>
      <c r="L4" s="1150">
        <v>5</v>
      </c>
      <c r="M4" s="1150">
        <v>6</v>
      </c>
      <c r="N4" s="1150">
        <v>7</v>
      </c>
      <c r="O4" s="1150">
        <v>8</v>
      </c>
      <c r="P4" s="1150">
        <v>9</v>
      </c>
      <c r="Q4" s="1150">
        <v>10</v>
      </c>
      <c r="R4" s="1150">
        <v>11</v>
      </c>
      <c r="S4" s="1150">
        <v>12</v>
      </c>
      <c r="T4" s="1150">
        <v>13</v>
      </c>
      <c r="U4" s="1150">
        <v>14</v>
      </c>
      <c r="V4" s="1150">
        <v>15</v>
      </c>
      <c r="W4" s="1150">
        <v>16</v>
      </c>
      <c r="X4" s="1150">
        <v>17</v>
      </c>
      <c r="Y4" s="1150">
        <v>18</v>
      </c>
      <c r="Z4" s="1150">
        <v>19</v>
      </c>
      <c r="AA4" s="1150">
        <v>20</v>
      </c>
      <c r="AB4" s="1150">
        <v>21</v>
      </c>
      <c r="AC4" s="1150">
        <v>22</v>
      </c>
      <c r="AD4" s="1150">
        <v>23</v>
      </c>
      <c r="AE4" s="1150">
        <v>24</v>
      </c>
      <c r="AF4" s="1150">
        <v>25</v>
      </c>
      <c r="AG4" s="1150">
        <v>26</v>
      </c>
      <c r="AH4" s="1150">
        <v>27</v>
      </c>
      <c r="AI4" s="1150">
        <v>28</v>
      </c>
      <c r="AJ4" s="1150">
        <v>29</v>
      </c>
      <c r="AK4" s="1150">
        <v>30</v>
      </c>
      <c r="AL4" s="1150">
        <v>31</v>
      </c>
      <c r="AM4" s="1150"/>
      <c r="AN4" s="1150"/>
      <c r="AO4" s="1150"/>
      <c r="AP4" s="1150"/>
      <c r="AQ4" s="1150"/>
      <c r="AR4" s="1150"/>
      <c r="AS4" s="1150"/>
      <c r="AT4" s="1150"/>
      <c r="AU4" s="1150"/>
      <c r="AV4" s="1150"/>
      <c r="AW4" s="1150"/>
      <c r="AX4" s="1150"/>
      <c r="AY4" s="1150"/>
      <c r="AZ4" s="1150"/>
      <c r="BA4" s="1150"/>
      <c r="BB4" s="1150"/>
      <c r="BC4" s="1150"/>
      <c r="BD4" s="1150"/>
      <c r="BE4" s="1150"/>
      <c r="BF4" s="1150"/>
      <c r="BG4" s="1150"/>
      <c r="BH4" s="1150"/>
      <c r="BI4" s="1150"/>
      <c r="BJ4" s="1150"/>
    </row>
    <row r="5" spans="1:62">
      <c r="A5" s="1150"/>
      <c r="B5" s="1150"/>
      <c r="C5" s="1150"/>
      <c r="D5" s="1150"/>
      <c r="E5" s="1150"/>
      <c r="F5" s="1150"/>
      <c r="G5" s="1150"/>
      <c r="H5" s="1150"/>
      <c r="I5" s="1150"/>
      <c r="J5" s="1150"/>
      <c r="K5" s="1150"/>
      <c r="L5" s="1150"/>
      <c r="M5" s="1150"/>
      <c r="N5" s="1150"/>
      <c r="O5" s="1150"/>
      <c r="P5" s="1150"/>
      <c r="Q5" s="1150"/>
      <c r="R5" s="1150" t="s">
        <v>18894</v>
      </c>
      <c r="S5" s="1150"/>
      <c r="T5" s="1150"/>
      <c r="U5" s="1150">
        <v>0</v>
      </c>
      <c r="V5" s="1150">
        <v>0</v>
      </c>
      <c r="W5" s="1150">
        <v>0</v>
      </c>
      <c r="X5" s="1150">
        <v>0</v>
      </c>
      <c r="Y5" s="1150">
        <v>0</v>
      </c>
      <c r="Z5" s="1150">
        <v>0</v>
      </c>
      <c r="AA5" s="1150">
        <v>0</v>
      </c>
      <c r="AB5" s="1150">
        <v>0</v>
      </c>
      <c r="AC5" s="1150">
        <v>0</v>
      </c>
      <c r="AD5" s="1150">
        <v>0</v>
      </c>
      <c r="AE5" s="1150">
        <v>0</v>
      </c>
      <c r="AF5" s="1150"/>
      <c r="AG5" s="1150"/>
      <c r="AH5" s="1150"/>
      <c r="AI5" s="1150"/>
      <c r="AJ5" s="1150"/>
      <c r="AK5" s="1150"/>
      <c r="AL5" s="1150"/>
      <c r="AM5" s="1150"/>
      <c r="AN5" s="1150"/>
      <c r="AO5" s="1150"/>
      <c r="AP5" s="1150"/>
      <c r="AQ5" s="1150"/>
      <c r="AR5" s="1150"/>
      <c r="AS5" s="1150"/>
      <c r="AT5" s="1150"/>
      <c r="AU5" s="1150"/>
      <c r="AV5" s="1150"/>
      <c r="AW5" s="1150"/>
      <c r="AX5" s="1150"/>
      <c r="AY5" s="1150"/>
      <c r="AZ5" s="1369" t="s">
        <v>18895</v>
      </c>
      <c r="BA5" s="1370"/>
      <c r="BB5" s="1371" t="s">
        <v>18896</v>
      </c>
      <c r="BC5" s="1371"/>
      <c r="BD5" s="1370"/>
      <c r="BE5" s="1150"/>
      <c r="BF5" s="1150"/>
      <c r="BG5" s="1150"/>
      <c r="BH5" s="1150"/>
      <c r="BI5" s="1150"/>
      <c r="BJ5" s="1150"/>
    </row>
    <row r="6" spans="1:62">
      <c r="A6" s="1205" t="s">
        <v>97</v>
      </c>
      <c r="B6" s="1205" t="s">
        <v>17516</v>
      </c>
      <c r="C6" s="1205" t="s">
        <v>85</v>
      </c>
      <c r="D6" s="1205" t="s">
        <v>18897</v>
      </c>
      <c r="E6" s="1205" t="s">
        <v>18898</v>
      </c>
      <c r="F6" s="1205" t="s">
        <v>1518</v>
      </c>
      <c r="G6" s="1205" t="s">
        <v>394</v>
      </c>
      <c r="H6" s="1296" t="s">
        <v>18899</v>
      </c>
      <c r="I6" s="1296" t="s">
        <v>18900</v>
      </c>
      <c r="J6" s="1296" t="s">
        <v>18901</v>
      </c>
      <c r="K6" s="1205" t="s">
        <v>1521</v>
      </c>
      <c r="L6" s="1205" t="s">
        <v>18902</v>
      </c>
      <c r="M6" s="1205" t="s">
        <v>14813</v>
      </c>
      <c r="N6" s="1205" t="s">
        <v>18903</v>
      </c>
      <c r="O6" s="1205" t="s">
        <v>18904</v>
      </c>
      <c r="P6" s="1206" t="s">
        <v>18905</v>
      </c>
      <c r="Q6" s="1206" t="s">
        <v>18906</v>
      </c>
      <c r="R6" s="1206" t="s">
        <v>18907</v>
      </c>
      <c r="S6" s="1206" t="s">
        <v>18908</v>
      </c>
      <c r="T6" s="1206" t="s">
        <v>18909</v>
      </c>
      <c r="U6" s="1205" t="s">
        <v>18910</v>
      </c>
      <c r="V6" s="1205" t="s">
        <v>18911</v>
      </c>
      <c r="W6" s="1205" t="s">
        <v>18912</v>
      </c>
      <c r="X6" s="1205" t="s">
        <v>18913</v>
      </c>
      <c r="Y6" s="1205" t="s">
        <v>18914</v>
      </c>
      <c r="Z6" s="1205" t="s">
        <v>18915</v>
      </c>
      <c r="AA6" s="1205" t="s">
        <v>18916</v>
      </c>
      <c r="AB6" s="1205" t="s">
        <v>18917</v>
      </c>
      <c r="AC6" s="1205" t="s">
        <v>18918</v>
      </c>
      <c r="AD6" s="1205" t="s">
        <v>18919</v>
      </c>
      <c r="AE6" s="1205" t="s">
        <v>18920</v>
      </c>
      <c r="AF6" s="1205" t="s">
        <v>18921</v>
      </c>
      <c r="AG6" s="1205" t="s">
        <v>18922</v>
      </c>
      <c r="AH6" s="1207" t="s">
        <v>15713</v>
      </c>
      <c r="AI6" s="1205" t="s">
        <v>18899</v>
      </c>
      <c r="AJ6" s="1205" t="s">
        <v>18901</v>
      </c>
      <c r="AK6" s="1205" t="s">
        <v>18923</v>
      </c>
      <c r="AL6" s="1208" t="s">
        <v>18924</v>
      </c>
      <c r="AM6" s="1205" t="s">
        <v>18925</v>
      </c>
      <c r="AN6" s="1205" t="s">
        <v>18926</v>
      </c>
      <c r="AO6" s="1205" t="s">
        <v>18927</v>
      </c>
      <c r="AP6" s="1205" t="s">
        <v>14816</v>
      </c>
      <c r="AQ6" s="1209" t="s">
        <v>18928</v>
      </c>
      <c r="AR6" s="1209" t="s">
        <v>18929</v>
      </c>
      <c r="AS6" s="1209" t="s">
        <v>18930</v>
      </c>
      <c r="AT6" s="1209" t="s">
        <v>18931</v>
      </c>
      <c r="AU6" s="1209" t="s">
        <v>18932</v>
      </c>
      <c r="AV6" s="1209" t="s">
        <v>18933</v>
      </c>
      <c r="AW6" s="1209" t="s">
        <v>18934</v>
      </c>
      <c r="AX6" s="1209" t="s">
        <v>18934</v>
      </c>
      <c r="AY6" s="1205" t="s">
        <v>17499</v>
      </c>
      <c r="AZ6" s="1205" t="s">
        <v>18935</v>
      </c>
      <c r="BA6" s="1205" t="s">
        <v>11734</v>
      </c>
      <c r="BB6" s="1205">
        <v>40</v>
      </c>
      <c r="BC6" s="1205">
        <v>40</v>
      </c>
      <c r="BD6" s="1205">
        <v>20</v>
      </c>
      <c r="BE6" s="1205" t="s">
        <v>18936</v>
      </c>
      <c r="BF6" s="1205" t="s">
        <v>18937</v>
      </c>
      <c r="BG6" s="1205" t="s">
        <v>18938</v>
      </c>
      <c r="BH6" s="1205" t="s">
        <v>18939</v>
      </c>
      <c r="BI6" s="1205" t="s">
        <v>18940</v>
      </c>
      <c r="BJ6" s="1205" t="s">
        <v>18941</v>
      </c>
    </row>
    <row r="7" spans="1:62">
      <c r="A7" s="1150">
        <v>1</v>
      </c>
      <c r="B7" s="1150">
        <v>0</v>
      </c>
      <c r="C7" s="1150" t="s">
        <v>2792</v>
      </c>
      <c r="D7" s="1150" t="s">
        <v>18942</v>
      </c>
      <c r="E7" s="1150" t="s">
        <v>18943</v>
      </c>
      <c r="F7" s="1150" t="s">
        <v>18944</v>
      </c>
      <c r="G7" s="1150" t="s">
        <v>3189</v>
      </c>
      <c r="H7" s="1150" t="s">
        <v>6076</v>
      </c>
      <c r="I7" s="1150" t="s">
        <v>6078</v>
      </c>
      <c r="J7" s="1150" t="s">
        <v>6077</v>
      </c>
      <c r="K7" s="1150" t="s">
        <v>6080</v>
      </c>
      <c r="L7" s="1150" t="s">
        <v>394</v>
      </c>
      <c r="M7" s="1150">
        <v>100210510</v>
      </c>
      <c r="N7" s="1150" t="s">
        <v>394</v>
      </c>
      <c r="O7" s="1150"/>
      <c r="P7" s="1150" t="s">
        <v>17721</v>
      </c>
      <c r="Q7" s="1150"/>
      <c r="R7" s="1210">
        <v>5106</v>
      </c>
      <c r="S7" s="1150"/>
      <c r="T7" s="1150" t="s">
        <v>394</v>
      </c>
      <c r="U7" s="1150">
        <v>1003668321</v>
      </c>
      <c r="V7" s="1150"/>
      <c r="W7" s="1150"/>
      <c r="X7" s="1150"/>
      <c r="Y7" s="1150"/>
      <c r="Z7" s="1150"/>
      <c r="AA7" s="1150"/>
      <c r="AB7" s="1150"/>
      <c r="AC7" s="1150"/>
      <c r="AD7" s="1150"/>
      <c r="AE7" s="1150"/>
      <c r="AF7" s="1150" t="s">
        <v>18945</v>
      </c>
      <c r="AG7" s="1211">
        <v>45170</v>
      </c>
      <c r="AH7" s="1212">
        <v>45170</v>
      </c>
      <c r="AI7" s="1150" t="s">
        <v>6076</v>
      </c>
      <c r="AJ7" s="1150" t="s">
        <v>6077</v>
      </c>
      <c r="AK7" s="1210">
        <v>5105.9799999999996</v>
      </c>
      <c r="AL7" s="1210">
        <v>5106</v>
      </c>
      <c r="AM7" s="1150" t="s">
        <v>491</v>
      </c>
      <c r="AN7" s="1150" t="s">
        <v>12821</v>
      </c>
      <c r="AO7" s="1150" t="s">
        <v>18946</v>
      </c>
      <c r="AP7" s="1150" t="s">
        <v>18947</v>
      </c>
      <c r="AQ7" s="1211">
        <v>45170</v>
      </c>
      <c r="AR7" s="1150">
        <v>4902144234</v>
      </c>
      <c r="AS7" s="1150"/>
      <c r="AT7" s="1150"/>
      <c r="AU7" s="1150"/>
      <c r="AV7" s="1150"/>
      <c r="AW7" s="1150"/>
      <c r="AX7" s="1150"/>
      <c r="AY7" s="1150" t="s">
        <v>20</v>
      </c>
      <c r="AZ7" s="1150"/>
      <c r="BA7" s="1150"/>
      <c r="BB7" s="1150"/>
      <c r="BC7" s="1150"/>
      <c r="BD7" s="1150"/>
      <c r="BE7" s="1150"/>
      <c r="BF7" s="1150"/>
      <c r="BG7" s="1150"/>
      <c r="BH7" s="1150"/>
      <c r="BI7" s="1150"/>
      <c r="BJ7" s="1150"/>
    </row>
    <row r="8" spans="1:62">
      <c r="A8" s="1150">
        <v>2</v>
      </c>
      <c r="B8" s="1150">
        <v>0</v>
      </c>
      <c r="C8" s="1150" t="s">
        <v>2792</v>
      </c>
      <c r="D8" s="1150" t="s">
        <v>18942</v>
      </c>
      <c r="E8" s="1150" t="s">
        <v>18943</v>
      </c>
      <c r="F8" s="1150" t="s">
        <v>18948</v>
      </c>
      <c r="G8" s="1150" t="s">
        <v>15831</v>
      </c>
      <c r="H8" s="1150" t="s">
        <v>749</v>
      </c>
      <c r="I8" s="1150" t="s">
        <v>291</v>
      </c>
      <c r="J8" s="1150" t="s">
        <v>6056</v>
      </c>
      <c r="K8" s="1150" t="s">
        <v>6060</v>
      </c>
      <c r="L8" s="1150" t="s">
        <v>394</v>
      </c>
      <c r="M8" s="1150">
        <v>100208515</v>
      </c>
      <c r="N8" s="1150" t="s">
        <v>394</v>
      </c>
      <c r="O8" s="1150"/>
      <c r="P8" s="1150" t="s">
        <v>17721</v>
      </c>
      <c r="Q8" s="1150"/>
      <c r="R8" s="1210">
        <v>52979</v>
      </c>
      <c r="S8" s="1150"/>
      <c r="T8" s="1150" t="s">
        <v>394</v>
      </c>
      <c r="U8" s="1150">
        <v>1003668778</v>
      </c>
      <c r="V8" s="1150"/>
      <c r="W8" s="1150"/>
      <c r="X8" s="1150"/>
      <c r="Y8" s="1150"/>
      <c r="Z8" s="1150"/>
      <c r="AA8" s="1150"/>
      <c r="AB8" s="1150"/>
      <c r="AC8" s="1150"/>
      <c r="AD8" s="1150"/>
      <c r="AE8" s="1150"/>
      <c r="AF8" s="1150" t="s">
        <v>18949</v>
      </c>
      <c r="AG8" s="1211">
        <v>45173</v>
      </c>
      <c r="AH8" s="1212">
        <v>45170</v>
      </c>
      <c r="AI8" s="1150" t="s">
        <v>749</v>
      </c>
      <c r="AJ8" s="1150" t="s">
        <v>6056</v>
      </c>
      <c r="AK8" s="1210">
        <v>52979.24</v>
      </c>
      <c r="AL8" s="1210">
        <v>52980</v>
      </c>
      <c r="AM8" s="1150" t="s">
        <v>514</v>
      </c>
      <c r="AN8" s="1150" t="s">
        <v>13437</v>
      </c>
      <c r="AO8" s="1150" t="s">
        <v>18946</v>
      </c>
      <c r="AP8" s="1150" t="s">
        <v>6057</v>
      </c>
      <c r="AQ8" s="1211">
        <v>45174</v>
      </c>
      <c r="AR8" s="1150">
        <v>4902144739</v>
      </c>
      <c r="AS8" s="1150"/>
      <c r="AT8" s="1150"/>
      <c r="AU8" s="1150"/>
      <c r="AV8" s="1150"/>
      <c r="AW8" s="1150"/>
      <c r="AX8" s="1150"/>
      <c r="AY8" s="1150" t="s">
        <v>20</v>
      </c>
      <c r="AZ8" s="1150"/>
      <c r="BA8" s="1150"/>
      <c r="BB8" s="1150"/>
      <c r="BC8" s="1150"/>
      <c r="BD8" s="1150"/>
      <c r="BE8" s="1150"/>
      <c r="BF8" s="1150"/>
      <c r="BG8" s="1150"/>
      <c r="BH8" s="1150"/>
      <c r="BI8" s="1150"/>
      <c r="BJ8" s="1150"/>
    </row>
    <row r="9" spans="1:62">
      <c r="A9" s="1150">
        <v>3</v>
      </c>
      <c r="B9" s="1150">
        <v>0</v>
      </c>
      <c r="C9" s="1150" t="s">
        <v>157</v>
      </c>
      <c r="D9" s="1150" t="s">
        <v>18942</v>
      </c>
      <c r="E9" s="1150" t="s">
        <v>18943</v>
      </c>
      <c r="F9" s="1150" t="s">
        <v>18948</v>
      </c>
      <c r="G9" s="1150" t="s">
        <v>15943</v>
      </c>
      <c r="H9" s="1150" t="s">
        <v>18950</v>
      </c>
      <c r="I9" s="1150" t="s">
        <v>18951</v>
      </c>
      <c r="J9" s="1150" t="s">
        <v>18952</v>
      </c>
      <c r="K9" s="1150" t="s">
        <v>18953</v>
      </c>
      <c r="L9" s="1150" t="s">
        <v>394</v>
      </c>
      <c r="M9" s="1150">
        <v>100185687</v>
      </c>
      <c r="N9" s="1150" t="s">
        <v>394</v>
      </c>
      <c r="O9" s="1150"/>
      <c r="P9" s="1150" t="s">
        <v>17721</v>
      </c>
      <c r="Q9" s="1150"/>
      <c r="R9" s="1210">
        <v>31100</v>
      </c>
      <c r="S9" s="1150"/>
      <c r="T9" s="1150" t="s">
        <v>394</v>
      </c>
      <c r="U9" s="1150"/>
      <c r="V9" s="1150"/>
      <c r="W9" s="1150"/>
      <c r="X9" s="1150"/>
      <c r="Y9" s="1150"/>
      <c r="Z9" s="1150"/>
      <c r="AA9" s="1150"/>
      <c r="AB9" s="1150"/>
      <c r="AC9" s="1150"/>
      <c r="AD9" s="1150"/>
      <c r="AE9" s="1150"/>
      <c r="AF9" s="1150"/>
      <c r="AG9" s="1150"/>
      <c r="AH9" s="1212">
        <v>1</v>
      </c>
      <c r="AI9" s="1150" t="s">
        <v>18950</v>
      </c>
      <c r="AJ9" s="1150" t="s">
        <v>18952</v>
      </c>
      <c r="AK9" s="1210">
        <v>18931</v>
      </c>
      <c r="AL9" s="1210">
        <v>18931</v>
      </c>
      <c r="AM9" s="1150" t="s">
        <v>514</v>
      </c>
      <c r="AN9" s="1150" t="s">
        <v>13437</v>
      </c>
      <c r="AO9" s="1150"/>
      <c r="AP9" s="1150" t="s">
        <v>18954</v>
      </c>
      <c r="AQ9" s="1150"/>
      <c r="AR9" s="1150"/>
      <c r="AS9" s="1150"/>
      <c r="AT9" s="1150"/>
      <c r="AU9" s="1150"/>
      <c r="AV9" s="1150"/>
      <c r="AW9" s="1150"/>
      <c r="AX9" s="1150"/>
      <c r="AY9" s="1150" t="s">
        <v>18955</v>
      </c>
      <c r="AZ9" s="1150"/>
      <c r="BA9" s="1150"/>
      <c r="BB9" s="1150"/>
      <c r="BC9" s="1150"/>
      <c r="BD9" s="1150"/>
      <c r="BE9" s="1150"/>
      <c r="BF9" s="1150"/>
      <c r="BG9" s="1150"/>
      <c r="BH9" s="1150"/>
      <c r="BI9" s="1150"/>
      <c r="BJ9" s="1150"/>
    </row>
    <row r="10" spans="1:62">
      <c r="A10" s="1150">
        <v>4</v>
      </c>
      <c r="B10" s="1150">
        <v>0</v>
      </c>
      <c r="C10" s="1150" t="s">
        <v>2792</v>
      </c>
      <c r="D10" s="1150" t="s">
        <v>18942</v>
      </c>
      <c r="E10" s="1150" t="s">
        <v>18943</v>
      </c>
      <c r="F10" s="1150" t="s">
        <v>18944</v>
      </c>
      <c r="G10" s="1150" t="s">
        <v>17900</v>
      </c>
      <c r="H10" s="1150" t="s">
        <v>6113</v>
      </c>
      <c r="I10" s="1150" t="s">
        <v>6115</v>
      </c>
      <c r="J10" s="1150" t="s">
        <v>6114</v>
      </c>
      <c r="K10" s="1150" t="s">
        <v>6118</v>
      </c>
      <c r="L10" s="1150" t="s">
        <v>394</v>
      </c>
      <c r="M10" s="1150">
        <v>100210599</v>
      </c>
      <c r="N10" s="1150" t="s">
        <v>394</v>
      </c>
      <c r="O10" s="1150" t="s">
        <v>18956</v>
      </c>
      <c r="P10" s="1150" t="s">
        <v>17721</v>
      </c>
      <c r="Q10" s="1211">
        <v>45170</v>
      </c>
      <c r="R10" s="1210">
        <v>25384</v>
      </c>
      <c r="S10" s="1150"/>
      <c r="T10" s="1150" t="s">
        <v>18957</v>
      </c>
      <c r="U10" s="1150">
        <v>1003673786</v>
      </c>
      <c r="V10" s="1150">
        <v>1003671478</v>
      </c>
      <c r="W10" s="1150"/>
      <c r="X10" s="1150"/>
      <c r="Y10" s="1150"/>
      <c r="Z10" s="1150"/>
      <c r="AA10" s="1150"/>
      <c r="AB10" s="1150"/>
      <c r="AC10" s="1150"/>
      <c r="AD10" s="1150"/>
      <c r="AE10" s="1150"/>
      <c r="AF10" s="1150" t="s">
        <v>18949</v>
      </c>
      <c r="AG10" s="1211">
        <v>45175</v>
      </c>
      <c r="AH10" s="1212">
        <v>45170</v>
      </c>
      <c r="AI10" s="1150" t="s">
        <v>6113</v>
      </c>
      <c r="AJ10" s="1150" t="s">
        <v>6114</v>
      </c>
      <c r="AK10" s="1210">
        <v>25384.26</v>
      </c>
      <c r="AL10" s="1210">
        <v>25385</v>
      </c>
      <c r="AM10" s="1150" t="s">
        <v>502</v>
      </c>
      <c r="AN10" s="1150" t="s">
        <v>12821</v>
      </c>
      <c r="AO10" s="1150"/>
      <c r="AP10" s="1150" t="s">
        <v>6116</v>
      </c>
      <c r="AQ10" s="1211">
        <v>45175</v>
      </c>
      <c r="AR10" s="1150">
        <v>4902150086</v>
      </c>
      <c r="AS10" s="1150">
        <v>4902147797</v>
      </c>
      <c r="AT10" s="1150"/>
      <c r="AU10" s="1150"/>
      <c r="AV10" s="1150"/>
      <c r="AW10" s="1150"/>
      <c r="AX10" s="1150"/>
      <c r="AY10" s="1150" t="s">
        <v>18958</v>
      </c>
      <c r="AZ10" s="1150"/>
      <c r="BA10" s="1150"/>
      <c r="BB10" s="1150"/>
      <c r="BC10" s="1150"/>
      <c r="BD10" s="1150"/>
      <c r="BE10" s="1150"/>
      <c r="BF10" s="1150"/>
      <c r="BG10" s="1150"/>
      <c r="BH10" s="1150"/>
      <c r="BI10" s="1150"/>
      <c r="BJ10" s="1150"/>
    </row>
    <row r="11" spans="1:62">
      <c r="A11" s="1150">
        <v>5</v>
      </c>
      <c r="B11" s="1150">
        <v>0</v>
      </c>
      <c r="C11" s="1150" t="s">
        <v>2792</v>
      </c>
      <c r="D11" s="1150" t="s">
        <v>18942</v>
      </c>
      <c r="E11" s="1150" t="s">
        <v>18943</v>
      </c>
      <c r="F11" s="1150" t="s">
        <v>18959</v>
      </c>
      <c r="G11" s="1150" t="s">
        <v>52</v>
      </c>
      <c r="H11" s="1150" t="s">
        <v>6100</v>
      </c>
      <c r="I11" s="1150" t="s">
        <v>6109</v>
      </c>
      <c r="J11" s="1150" t="s">
        <v>6101</v>
      </c>
      <c r="K11" s="1150" t="s">
        <v>6104</v>
      </c>
      <c r="L11" s="1150" t="s">
        <v>394</v>
      </c>
      <c r="M11" s="1150">
        <v>100208806</v>
      </c>
      <c r="N11" s="1150" t="s">
        <v>394</v>
      </c>
      <c r="O11" s="1150" t="s">
        <v>18960</v>
      </c>
      <c r="P11" s="1150" t="s">
        <v>17721</v>
      </c>
      <c r="Q11" s="1211">
        <v>45175</v>
      </c>
      <c r="R11" s="1210">
        <v>100000</v>
      </c>
      <c r="S11" s="1210">
        <v>26000</v>
      </c>
      <c r="T11" s="1150" t="s">
        <v>18961</v>
      </c>
      <c r="U11" s="1150">
        <v>1003669363</v>
      </c>
      <c r="V11" s="1150"/>
      <c r="W11" s="1150"/>
      <c r="X11" s="1150"/>
      <c r="Y11" s="1150"/>
      <c r="Z11" s="1150"/>
      <c r="AA11" s="1150"/>
      <c r="AB11" s="1150"/>
      <c r="AC11" s="1150"/>
      <c r="AD11" s="1150"/>
      <c r="AE11" s="1150"/>
      <c r="AF11" s="1150" t="s">
        <v>18962</v>
      </c>
      <c r="AG11" s="1211">
        <v>45175</v>
      </c>
      <c r="AH11" s="1212">
        <v>45170</v>
      </c>
      <c r="AI11" s="1150" t="s">
        <v>6100</v>
      </c>
      <c r="AJ11" s="1150" t="s">
        <v>6101</v>
      </c>
      <c r="AK11" s="1210">
        <v>200000</v>
      </c>
      <c r="AL11" s="1210">
        <v>200000</v>
      </c>
      <c r="AM11" s="1150" t="s">
        <v>513</v>
      </c>
      <c r="AN11" s="1150" t="s">
        <v>18885</v>
      </c>
      <c r="AO11" s="1150"/>
      <c r="AP11" s="1150"/>
      <c r="AQ11" s="1211">
        <v>45175</v>
      </c>
      <c r="AR11" s="1150">
        <v>4902144948</v>
      </c>
      <c r="AS11" s="1150"/>
      <c r="AT11" s="1150"/>
      <c r="AU11" s="1150"/>
      <c r="AV11" s="1150"/>
      <c r="AW11" s="1150"/>
      <c r="AX11" s="1150"/>
      <c r="AY11" s="1150" t="s">
        <v>20</v>
      </c>
      <c r="AZ11" s="1150"/>
      <c r="BA11" s="1150"/>
      <c r="BB11" s="1150"/>
      <c r="BC11" s="1150"/>
      <c r="BD11" s="1150"/>
      <c r="BE11" s="1150"/>
      <c r="BF11" s="1150"/>
      <c r="BG11" s="1150"/>
      <c r="BH11" s="1150"/>
      <c r="BI11" s="1150"/>
      <c r="BJ11" s="1150"/>
    </row>
    <row r="12" spans="1:62">
      <c r="A12" s="1150">
        <v>6</v>
      </c>
      <c r="B12" s="1150">
        <v>0</v>
      </c>
      <c r="C12" s="1150" t="s">
        <v>2792</v>
      </c>
      <c r="D12" s="1150" t="s">
        <v>18942</v>
      </c>
      <c r="E12" s="1150" t="s">
        <v>18943</v>
      </c>
      <c r="F12" s="1150" t="s">
        <v>18944</v>
      </c>
      <c r="G12" s="1150" t="s">
        <v>15831</v>
      </c>
      <c r="H12" s="1150" t="s">
        <v>15659</v>
      </c>
      <c r="I12" s="1150" t="s">
        <v>15662</v>
      </c>
      <c r="J12" s="1150" t="s">
        <v>18963</v>
      </c>
      <c r="K12" s="1150" t="s">
        <v>15660</v>
      </c>
      <c r="L12" s="1150" t="s">
        <v>394</v>
      </c>
      <c r="M12" s="1150">
        <v>100210622</v>
      </c>
      <c r="N12" s="1150" t="s">
        <v>394</v>
      </c>
      <c r="O12" s="1150" t="s">
        <v>18964</v>
      </c>
      <c r="P12" s="1150" t="s">
        <v>17721</v>
      </c>
      <c r="Q12" s="1211">
        <v>45173</v>
      </c>
      <c r="R12" s="1210">
        <v>27688</v>
      </c>
      <c r="S12" s="1150"/>
      <c r="T12" s="1150" t="s">
        <v>18961</v>
      </c>
      <c r="U12" s="1150">
        <v>1003676941</v>
      </c>
      <c r="V12" s="1150">
        <v>1003676942</v>
      </c>
      <c r="W12" s="1150">
        <v>1003676943</v>
      </c>
      <c r="X12" s="1150">
        <v>1003676944</v>
      </c>
      <c r="Y12" s="1150">
        <v>1003676945</v>
      </c>
      <c r="Z12" s="1150">
        <v>1003676946</v>
      </c>
      <c r="AA12" s="1150">
        <v>1003676947</v>
      </c>
      <c r="AB12" s="1150">
        <v>1003679803</v>
      </c>
      <c r="AC12" s="1150"/>
      <c r="AD12" s="1150"/>
      <c r="AE12" s="1150"/>
      <c r="AF12" s="1150" t="s">
        <v>18962</v>
      </c>
      <c r="AG12" s="1211">
        <v>45200</v>
      </c>
      <c r="AH12" s="1212">
        <v>45200</v>
      </c>
      <c r="AI12" s="1150" t="s">
        <v>15659</v>
      </c>
      <c r="AJ12" s="1150" t="s">
        <v>18963</v>
      </c>
      <c r="AK12" s="1210">
        <v>27687.7</v>
      </c>
      <c r="AL12" s="1210">
        <v>27688</v>
      </c>
      <c r="AM12" s="1150" t="s">
        <v>5</v>
      </c>
      <c r="AN12" s="1150" t="s">
        <v>12821</v>
      </c>
      <c r="AO12" s="1150"/>
      <c r="AP12" s="1150"/>
      <c r="AQ12" s="1150"/>
      <c r="AR12" s="1150">
        <v>4902152657</v>
      </c>
      <c r="AS12" s="1150">
        <v>4902155118</v>
      </c>
      <c r="AT12" s="1150"/>
      <c r="AU12" s="1150"/>
      <c r="AV12" s="1150"/>
      <c r="AW12" s="1150"/>
      <c r="AX12" s="1150"/>
      <c r="AY12" s="1150" t="s">
        <v>18965</v>
      </c>
      <c r="AZ12" s="1150"/>
      <c r="BA12" s="1150"/>
      <c r="BB12" s="1150"/>
      <c r="BC12" s="1150"/>
      <c r="BD12" s="1150"/>
      <c r="BE12" s="1150"/>
      <c r="BF12" s="1150"/>
      <c r="BG12" s="1150"/>
      <c r="BH12" s="1150"/>
      <c r="BI12" s="1150"/>
      <c r="BJ12" s="1150"/>
    </row>
    <row r="13" spans="1:62">
      <c r="A13" s="1150">
        <v>7</v>
      </c>
      <c r="B13" s="1150">
        <v>0</v>
      </c>
      <c r="C13" s="1150" t="s">
        <v>2792</v>
      </c>
      <c r="D13" s="1150" t="s">
        <v>18942</v>
      </c>
      <c r="E13" s="1150" t="s">
        <v>18943</v>
      </c>
      <c r="F13" s="1150" t="s">
        <v>18944</v>
      </c>
      <c r="G13" s="1150" t="s">
        <v>15831</v>
      </c>
      <c r="H13" s="1150" t="s">
        <v>15656</v>
      </c>
      <c r="I13" s="1150" t="s">
        <v>15658</v>
      </c>
      <c r="J13" s="1150" t="s">
        <v>18966</v>
      </c>
      <c r="K13" s="1150" t="s">
        <v>18967</v>
      </c>
      <c r="L13" s="1150" t="s">
        <v>394</v>
      </c>
      <c r="M13" s="1150">
        <v>100210635</v>
      </c>
      <c r="N13" s="1150" t="s">
        <v>394</v>
      </c>
      <c r="O13" s="1150" t="s">
        <v>18968</v>
      </c>
      <c r="P13" s="1150" t="s">
        <v>17721</v>
      </c>
      <c r="Q13" s="1211">
        <v>45175</v>
      </c>
      <c r="R13" s="1210">
        <v>127364</v>
      </c>
      <c r="S13" s="1150"/>
      <c r="T13" s="1150" t="s">
        <v>18969</v>
      </c>
      <c r="U13" s="1150">
        <v>1003676933</v>
      </c>
      <c r="V13" s="1150">
        <v>1003676934</v>
      </c>
      <c r="W13" s="1150">
        <v>1003676935</v>
      </c>
      <c r="X13" s="1150">
        <v>1003676936</v>
      </c>
      <c r="Y13" s="1150">
        <v>1003676937</v>
      </c>
      <c r="Z13" s="1150">
        <v>1003676938</v>
      </c>
      <c r="AA13" s="1150">
        <v>1003676939</v>
      </c>
      <c r="AB13" s="1150">
        <v>1003676940</v>
      </c>
      <c r="AC13" s="1150">
        <v>1003679804</v>
      </c>
      <c r="AD13" s="1150"/>
      <c r="AE13" s="1150"/>
      <c r="AF13" s="1150" t="s">
        <v>18962</v>
      </c>
      <c r="AG13" s="1211">
        <v>45200</v>
      </c>
      <c r="AH13" s="1212">
        <v>45200</v>
      </c>
      <c r="AI13" s="1150" t="s">
        <v>15656</v>
      </c>
      <c r="AJ13" s="1150" t="s">
        <v>18966</v>
      </c>
      <c r="AK13" s="1210">
        <v>127363.42</v>
      </c>
      <c r="AL13" s="1210">
        <v>127364</v>
      </c>
      <c r="AM13" s="1150" t="s">
        <v>5</v>
      </c>
      <c r="AN13" s="1150" t="s">
        <v>12821</v>
      </c>
      <c r="AO13" s="1150"/>
      <c r="AP13" s="1150"/>
      <c r="AQ13" s="1150"/>
      <c r="AR13" s="1150">
        <v>4902152625</v>
      </c>
      <c r="AS13" s="1150">
        <v>4902155122</v>
      </c>
      <c r="AT13" s="1150"/>
      <c r="AU13" s="1150"/>
      <c r="AV13" s="1150"/>
      <c r="AW13" s="1150"/>
      <c r="AX13" s="1150"/>
      <c r="AY13" s="1150" t="s">
        <v>18965</v>
      </c>
      <c r="AZ13" s="1150"/>
      <c r="BA13" s="1150"/>
      <c r="BB13" s="1150"/>
      <c r="BC13" s="1150"/>
      <c r="BD13" s="1150"/>
      <c r="BE13" s="1150"/>
      <c r="BF13" s="1150"/>
      <c r="BG13" s="1150"/>
      <c r="BH13" s="1150"/>
      <c r="BI13" s="1150"/>
      <c r="BJ13" s="1150"/>
    </row>
    <row r="14" spans="1:62">
      <c r="A14" s="1150">
        <v>8</v>
      </c>
      <c r="B14" s="1150">
        <v>0</v>
      </c>
      <c r="C14" s="1150" t="s">
        <v>2792</v>
      </c>
      <c r="D14" s="1150" t="s">
        <v>18942</v>
      </c>
      <c r="E14" s="1150" t="s">
        <v>18943</v>
      </c>
      <c r="F14" s="1150" t="s">
        <v>18944</v>
      </c>
      <c r="G14" s="1150" t="s">
        <v>15831</v>
      </c>
      <c r="H14" s="1150" t="s">
        <v>15652</v>
      </c>
      <c r="I14" s="1150" t="s">
        <v>15655</v>
      </c>
      <c r="J14" s="1150" t="s">
        <v>18970</v>
      </c>
      <c r="K14" s="1150" t="s">
        <v>15653</v>
      </c>
      <c r="L14" s="1150" t="s">
        <v>394</v>
      </c>
      <c r="M14" s="1150">
        <v>100210509</v>
      </c>
      <c r="N14" s="1150" t="s">
        <v>394</v>
      </c>
      <c r="O14" s="1150" t="s">
        <v>18968</v>
      </c>
      <c r="P14" s="1150" t="s">
        <v>17721</v>
      </c>
      <c r="Q14" s="1211">
        <v>45175</v>
      </c>
      <c r="R14" s="1210">
        <v>88601</v>
      </c>
      <c r="S14" s="1150"/>
      <c r="T14" s="1150" t="s">
        <v>18969</v>
      </c>
      <c r="U14" s="1150">
        <v>1003676877</v>
      </c>
      <c r="V14" s="1150">
        <v>1003676878</v>
      </c>
      <c r="W14" s="1150">
        <v>1003676879</v>
      </c>
      <c r="X14" s="1150">
        <v>1003676880</v>
      </c>
      <c r="Y14" s="1150">
        <v>1003676881</v>
      </c>
      <c r="Z14" s="1150">
        <v>1003676882</v>
      </c>
      <c r="AA14" s="1150">
        <v>1003676883</v>
      </c>
      <c r="AB14" s="1150">
        <v>1003676884</v>
      </c>
      <c r="AC14" s="1150">
        <v>1003679835</v>
      </c>
      <c r="AD14" s="1150"/>
      <c r="AE14" s="1150"/>
      <c r="AF14" s="1150" t="s">
        <v>18962</v>
      </c>
      <c r="AG14" s="1211">
        <v>45200</v>
      </c>
      <c r="AH14" s="1212">
        <v>45200</v>
      </c>
      <c r="AI14" s="1150" t="s">
        <v>15652</v>
      </c>
      <c r="AJ14" s="1150" t="s">
        <v>18970</v>
      </c>
      <c r="AK14" s="1210">
        <v>88600.639999999999</v>
      </c>
      <c r="AL14" s="1210">
        <v>88601</v>
      </c>
      <c r="AM14" s="1150" t="s">
        <v>5</v>
      </c>
      <c r="AN14" s="1150" t="s">
        <v>12821</v>
      </c>
      <c r="AO14" s="1150"/>
      <c r="AP14" s="1150"/>
      <c r="AQ14" s="1150"/>
      <c r="AR14" s="1150">
        <v>4902152585</v>
      </c>
      <c r="AS14" s="1150">
        <v>4902155124</v>
      </c>
      <c r="AT14" s="1150"/>
      <c r="AU14" s="1150"/>
      <c r="AV14" s="1150"/>
      <c r="AW14" s="1150"/>
      <c r="AX14" s="1150"/>
      <c r="AY14" s="1150" t="s">
        <v>18965</v>
      </c>
      <c r="AZ14" s="1150"/>
      <c r="BA14" s="1150"/>
      <c r="BB14" s="1150"/>
      <c r="BC14" s="1150"/>
      <c r="BD14" s="1150"/>
      <c r="BE14" s="1150"/>
      <c r="BF14" s="1150"/>
      <c r="BG14" s="1150"/>
      <c r="BH14" s="1150"/>
      <c r="BI14" s="1150"/>
      <c r="BJ14" s="1150"/>
    </row>
    <row r="15" spans="1:62">
      <c r="A15" s="1150">
        <v>9</v>
      </c>
      <c r="B15" s="1150">
        <v>0</v>
      </c>
      <c r="C15" s="1150" t="s">
        <v>2792</v>
      </c>
      <c r="D15" s="1150" t="s">
        <v>18942</v>
      </c>
      <c r="E15" s="1150" t="s">
        <v>18943</v>
      </c>
      <c r="F15" s="1150" t="s">
        <v>18944</v>
      </c>
      <c r="G15" s="1150" t="s">
        <v>15831</v>
      </c>
      <c r="H15" s="1150" t="s">
        <v>15645</v>
      </c>
      <c r="I15" s="1150" t="s">
        <v>15648</v>
      </c>
      <c r="J15" s="1150" t="s">
        <v>18971</v>
      </c>
      <c r="K15" s="1150" t="s">
        <v>18972</v>
      </c>
      <c r="L15" s="1150" t="s">
        <v>394</v>
      </c>
      <c r="M15" s="1150">
        <v>100210332</v>
      </c>
      <c r="N15" s="1150" t="s">
        <v>394</v>
      </c>
      <c r="O15" s="1150" t="s">
        <v>18968</v>
      </c>
      <c r="P15" s="1150" t="s">
        <v>17721</v>
      </c>
      <c r="Q15" s="1211">
        <v>45175</v>
      </c>
      <c r="R15" s="1210">
        <v>38784</v>
      </c>
      <c r="S15" s="1150"/>
      <c r="T15" s="1150" t="s">
        <v>18969</v>
      </c>
      <c r="U15" s="1150">
        <v>1003673351</v>
      </c>
      <c r="V15" s="1150"/>
      <c r="W15" s="1150"/>
      <c r="X15" s="1150"/>
      <c r="Y15" s="1150"/>
      <c r="Z15" s="1150"/>
      <c r="AA15" s="1150"/>
      <c r="AB15" s="1150"/>
      <c r="AC15" s="1150"/>
      <c r="AD15" s="1150"/>
      <c r="AE15" s="1150"/>
      <c r="AF15" s="1150" t="s">
        <v>18973</v>
      </c>
      <c r="AG15" s="1211">
        <v>45190</v>
      </c>
      <c r="AH15" s="1212">
        <v>45170</v>
      </c>
      <c r="AI15" s="1150" t="s">
        <v>15645</v>
      </c>
      <c r="AJ15" s="1150" t="s">
        <v>18971</v>
      </c>
      <c r="AK15" s="1210">
        <v>38783.75</v>
      </c>
      <c r="AL15" s="1210">
        <v>38784</v>
      </c>
      <c r="AM15" s="1150" t="s">
        <v>5</v>
      </c>
      <c r="AN15" s="1150" t="s">
        <v>12821</v>
      </c>
      <c r="AO15" s="1210">
        <v>16452</v>
      </c>
      <c r="AP15" s="1150" t="s">
        <v>15651</v>
      </c>
      <c r="AQ15" s="1150"/>
      <c r="AR15" s="1150">
        <v>4902149587</v>
      </c>
      <c r="AS15" s="1150"/>
      <c r="AT15" s="1150"/>
      <c r="AU15" s="1150"/>
      <c r="AV15" s="1150"/>
      <c r="AW15" s="1150"/>
      <c r="AX15" s="1150"/>
      <c r="AY15" s="1150">
        <v>0</v>
      </c>
      <c r="AZ15" s="1150"/>
      <c r="BA15" s="1150"/>
      <c r="BB15" s="1150"/>
      <c r="BC15" s="1150"/>
      <c r="BD15" s="1150"/>
      <c r="BE15" s="1150"/>
      <c r="BF15" s="1150"/>
      <c r="BG15" s="1150"/>
      <c r="BH15" s="1150"/>
      <c r="BI15" s="1150"/>
      <c r="BJ15" s="1150"/>
    </row>
    <row r="16" spans="1:62">
      <c r="A16" s="1150">
        <v>10</v>
      </c>
      <c r="B16" s="1150">
        <v>0</v>
      </c>
      <c r="C16" s="1150" t="s">
        <v>17850</v>
      </c>
      <c r="D16" s="1150" t="s">
        <v>18942</v>
      </c>
      <c r="E16" s="1150" t="s">
        <v>18943</v>
      </c>
      <c r="F16" s="1150" t="s">
        <v>18944</v>
      </c>
      <c r="G16" s="1150" t="s">
        <v>15831</v>
      </c>
      <c r="H16" s="1213" t="s">
        <v>683</v>
      </c>
      <c r="I16" s="1150" t="s">
        <v>18974</v>
      </c>
      <c r="J16" s="1150"/>
      <c r="K16" s="1150" t="s">
        <v>18975</v>
      </c>
      <c r="L16" s="1150" t="s">
        <v>394</v>
      </c>
      <c r="M16" s="1150">
        <v>100210779</v>
      </c>
      <c r="N16" s="1150" t="s">
        <v>18945</v>
      </c>
      <c r="O16" s="1150" t="s">
        <v>18964</v>
      </c>
      <c r="P16" s="1150" t="s">
        <v>17721</v>
      </c>
      <c r="Q16" s="1211">
        <v>45175</v>
      </c>
      <c r="R16" s="1210">
        <v>37812</v>
      </c>
      <c r="S16" s="1210">
        <v>-37812</v>
      </c>
      <c r="T16" s="1150" t="s">
        <v>18969</v>
      </c>
      <c r="U16" s="1150"/>
      <c r="V16" s="1150"/>
      <c r="W16" s="1150"/>
      <c r="X16" s="1150"/>
      <c r="Y16" s="1150"/>
      <c r="Z16" s="1150"/>
      <c r="AA16" s="1150"/>
      <c r="AB16" s="1150"/>
      <c r="AC16" s="1150"/>
      <c r="AD16" s="1150"/>
      <c r="AE16" s="1150"/>
      <c r="AF16" s="1150"/>
      <c r="AG16" s="1150"/>
      <c r="AH16" s="1212">
        <v>1</v>
      </c>
      <c r="AI16" s="1213" t="s">
        <v>683</v>
      </c>
      <c r="AJ16" s="1150"/>
      <c r="AK16" s="1150"/>
      <c r="AL16" s="1150" t="s">
        <v>18976</v>
      </c>
      <c r="AM16" s="1150" t="s">
        <v>5</v>
      </c>
      <c r="AN16" s="1150" t="s">
        <v>12821</v>
      </c>
      <c r="AO16" s="1150"/>
      <c r="AP16" s="1150"/>
      <c r="AQ16" s="1150"/>
      <c r="AR16" s="1150"/>
      <c r="AS16" s="1150"/>
      <c r="AT16" s="1150"/>
      <c r="AU16" s="1150"/>
      <c r="AV16" s="1150"/>
      <c r="AW16" s="1150"/>
      <c r="AX16" s="1150"/>
      <c r="AY16" s="1150" t="s">
        <v>18977</v>
      </c>
      <c r="AZ16" s="1150"/>
      <c r="BA16" s="1150"/>
      <c r="BB16" s="1150"/>
      <c r="BC16" s="1150"/>
      <c r="BD16" s="1150"/>
      <c r="BE16" s="1150"/>
      <c r="BF16" s="1150"/>
      <c r="BG16" s="1150"/>
      <c r="BH16" s="1150"/>
      <c r="BI16" s="1150"/>
      <c r="BJ16" s="1150"/>
    </row>
    <row r="17" spans="1:62">
      <c r="A17" s="1150">
        <v>11</v>
      </c>
      <c r="B17" s="1150">
        <v>0</v>
      </c>
      <c r="C17" s="1150" t="s">
        <v>2792</v>
      </c>
      <c r="D17" s="1150" t="s">
        <v>18942</v>
      </c>
      <c r="E17" s="1150" t="s">
        <v>18943</v>
      </c>
      <c r="F17" s="1150" t="s">
        <v>18944</v>
      </c>
      <c r="G17" s="1150" t="s">
        <v>15831</v>
      </c>
      <c r="H17" s="1150" t="s">
        <v>8581</v>
      </c>
      <c r="I17" s="1150" t="s">
        <v>8583</v>
      </c>
      <c r="J17" s="1150" t="s">
        <v>14388</v>
      </c>
      <c r="K17" s="1150" t="s">
        <v>8585</v>
      </c>
      <c r="L17" s="1150" t="s">
        <v>394</v>
      </c>
      <c r="M17" s="1150">
        <v>100210195</v>
      </c>
      <c r="N17" s="1150" t="s">
        <v>394</v>
      </c>
      <c r="O17" s="1150" t="s">
        <v>18968</v>
      </c>
      <c r="P17" s="1150" t="s">
        <v>17721</v>
      </c>
      <c r="Q17" s="1211">
        <v>45175</v>
      </c>
      <c r="R17" s="1210">
        <v>17613</v>
      </c>
      <c r="S17" s="1150"/>
      <c r="T17" s="1150" t="s">
        <v>18969</v>
      </c>
      <c r="U17" s="1150">
        <v>1003671166</v>
      </c>
      <c r="V17" s="1150"/>
      <c r="W17" s="1150"/>
      <c r="X17" s="1150"/>
      <c r="Y17" s="1150"/>
      <c r="Z17" s="1150"/>
      <c r="AA17" s="1150"/>
      <c r="AB17" s="1150"/>
      <c r="AC17" s="1150"/>
      <c r="AD17" s="1150"/>
      <c r="AE17" s="1150"/>
      <c r="AF17" s="1150" t="s">
        <v>18978</v>
      </c>
      <c r="AG17" s="1211">
        <v>45182</v>
      </c>
      <c r="AH17" s="1212">
        <v>45170</v>
      </c>
      <c r="AI17" s="1150" t="s">
        <v>8581</v>
      </c>
      <c r="AJ17" s="1150" t="s">
        <v>14388</v>
      </c>
      <c r="AK17" s="1210">
        <v>17612.57</v>
      </c>
      <c r="AL17" s="1210">
        <v>17613</v>
      </c>
      <c r="AM17" s="1150" t="s">
        <v>5</v>
      </c>
      <c r="AN17" s="1150" t="s">
        <v>12821</v>
      </c>
      <c r="AO17" s="1210">
        <v>3480.4</v>
      </c>
      <c r="AP17" s="1150" t="s">
        <v>8584</v>
      </c>
      <c r="AQ17" s="1150"/>
      <c r="AR17" s="1150">
        <v>4902147071</v>
      </c>
      <c r="AS17" s="1150"/>
      <c r="AT17" s="1150"/>
      <c r="AU17" s="1150"/>
      <c r="AV17" s="1150"/>
      <c r="AW17" s="1150"/>
      <c r="AX17" s="1150"/>
      <c r="AY17" s="1150" t="s">
        <v>18979</v>
      </c>
      <c r="AZ17" s="1150"/>
      <c r="BA17" s="1150"/>
      <c r="BB17" s="1150" t="s">
        <v>18980</v>
      </c>
      <c r="BC17" s="1150"/>
      <c r="BD17" s="1150"/>
      <c r="BE17" s="1150"/>
      <c r="BF17" s="1150" t="s">
        <v>18962</v>
      </c>
      <c r="BG17" s="1150"/>
      <c r="BH17" s="1150"/>
      <c r="BI17" s="1150"/>
      <c r="BJ17" s="1150"/>
    </row>
    <row r="18" spans="1:62">
      <c r="A18" s="1150">
        <v>12</v>
      </c>
      <c r="B18" s="1150">
        <v>0</v>
      </c>
      <c r="C18" s="1150" t="s">
        <v>2792</v>
      </c>
      <c r="D18" s="1150" t="s">
        <v>18942</v>
      </c>
      <c r="E18" s="1150" t="s">
        <v>18943</v>
      </c>
      <c r="F18" s="1150" t="s">
        <v>18944</v>
      </c>
      <c r="G18" s="1150" t="s">
        <v>15831</v>
      </c>
      <c r="H18" s="1150" t="s">
        <v>15635</v>
      </c>
      <c r="I18" s="1150" t="s">
        <v>15638</v>
      </c>
      <c r="J18" s="1150" t="s">
        <v>18981</v>
      </c>
      <c r="K18" s="1150" t="s">
        <v>18982</v>
      </c>
      <c r="L18" s="1150" t="s">
        <v>394</v>
      </c>
      <c r="M18" s="1150">
        <v>100210129</v>
      </c>
      <c r="N18" s="1150" t="s">
        <v>394</v>
      </c>
      <c r="O18" s="1150" t="s">
        <v>18968</v>
      </c>
      <c r="P18" s="1150" t="s">
        <v>17721</v>
      </c>
      <c r="Q18" s="1211">
        <v>45175</v>
      </c>
      <c r="R18" s="1210">
        <v>73768</v>
      </c>
      <c r="S18" s="1150"/>
      <c r="T18" s="1150" t="s">
        <v>18969</v>
      </c>
      <c r="U18" s="1150">
        <v>1003672243</v>
      </c>
      <c r="V18" s="1150"/>
      <c r="W18" s="1150"/>
      <c r="X18" s="1150"/>
      <c r="Y18" s="1150"/>
      <c r="Z18" s="1150"/>
      <c r="AA18" s="1150"/>
      <c r="AB18" s="1150"/>
      <c r="AC18" s="1150"/>
      <c r="AD18" s="1150"/>
      <c r="AE18" s="1150"/>
      <c r="AF18" s="1150" t="s">
        <v>18983</v>
      </c>
      <c r="AG18" s="1211">
        <v>45187</v>
      </c>
      <c r="AH18" s="1212">
        <v>45170</v>
      </c>
      <c r="AI18" s="1150" t="s">
        <v>15635</v>
      </c>
      <c r="AJ18" s="1150" t="s">
        <v>18981</v>
      </c>
      <c r="AK18" s="1210">
        <v>73767.13</v>
      </c>
      <c r="AL18" s="1210">
        <v>73768</v>
      </c>
      <c r="AM18" s="1150" t="s">
        <v>5</v>
      </c>
      <c r="AN18" s="1150" t="s">
        <v>12821</v>
      </c>
      <c r="AO18" s="1210">
        <v>5458.77</v>
      </c>
      <c r="AP18" s="1150" t="s">
        <v>15639</v>
      </c>
      <c r="AQ18" s="1150"/>
      <c r="AR18" s="1150">
        <v>4902148518</v>
      </c>
      <c r="AS18" s="1150"/>
      <c r="AT18" s="1150"/>
      <c r="AU18" s="1150"/>
      <c r="AV18" s="1150"/>
      <c r="AW18" s="1150"/>
      <c r="AX18" s="1150"/>
      <c r="AY18" s="1150" t="s">
        <v>18979</v>
      </c>
      <c r="AZ18" s="1150"/>
      <c r="BA18" s="1150"/>
      <c r="BB18" s="1150" t="s">
        <v>18980</v>
      </c>
      <c r="BC18" s="1150"/>
      <c r="BD18" s="1150"/>
      <c r="BE18" s="1150"/>
      <c r="BF18" s="1150" t="s">
        <v>18962</v>
      </c>
      <c r="BG18" s="1214" t="s">
        <v>1081</v>
      </c>
      <c r="BH18" s="1214" t="s">
        <v>1081</v>
      </c>
      <c r="BI18" s="1214" t="s">
        <v>1081</v>
      </c>
      <c r="BJ18" s="1214" t="s">
        <v>1081</v>
      </c>
    </row>
    <row r="19" spans="1:62">
      <c r="A19" s="1150">
        <v>13</v>
      </c>
      <c r="B19" s="1150">
        <v>0</v>
      </c>
      <c r="C19" s="1150" t="s">
        <v>2792</v>
      </c>
      <c r="D19" s="1150" t="s">
        <v>18942</v>
      </c>
      <c r="E19" s="1150" t="s">
        <v>18943</v>
      </c>
      <c r="F19" s="1150" t="s">
        <v>18944</v>
      </c>
      <c r="G19" s="1150" t="s">
        <v>15831</v>
      </c>
      <c r="H19" s="1150" t="s">
        <v>15629</v>
      </c>
      <c r="I19" s="1150" t="s">
        <v>15632</v>
      </c>
      <c r="J19" s="1150" t="s">
        <v>18984</v>
      </c>
      <c r="K19" s="1150" t="s">
        <v>18985</v>
      </c>
      <c r="L19" s="1150" t="s">
        <v>394</v>
      </c>
      <c r="M19" s="1150">
        <v>100210331</v>
      </c>
      <c r="N19" s="1150" t="s">
        <v>394</v>
      </c>
      <c r="O19" s="1150" t="s">
        <v>18968</v>
      </c>
      <c r="P19" s="1150" t="s">
        <v>17721</v>
      </c>
      <c r="Q19" s="1211">
        <v>45175</v>
      </c>
      <c r="R19" s="1210">
        <v>13955</v>
      </c>
      <c r="S19" s="1150"/>
      <c r="T19" s="1150" t="s">
        <v>18969</v>
      </c>
      <c r="U19" s="1150">
        <v>1003679461</v>
      </c>
      <c r="V19" s="1150"/>
      <c r="W19" s="1150"/>
      <c r="X19" s="1150"/>
      <c r="Y19" s="1150"/>
      <c r="Z19" s="1150"/>
      <c r="AA19" s="1150"/>
      <c r="AB19" s="1150"/>
      <c r="AC19" s="1150"/>
      <c r="AD19" s="1150"/>
      <c r="AE19" s="1150"/>
      <c r="AF19" s="1150" t="s">
        <v>18978</v>
      </c>
      <c r="AG19" s="1211">
        <v>45205</v>
      </c>
      <c r="AH19" s="1212">
        <v>45200</v>
      </c>
      <c r="AI19" s="1150" t="s">
        <v>15629</v>
      </c>
      <c r="AJ19" s="1150" t="s">
        <v>18984</v>
      </c>
      <c r="AK19" s="1210">
        <v>13954.43</v>
      </c>
      <c r="AL19" s="1210">
        <v>13955</v>
      </c>
      <c r="AM19" s="1150" t="s">
        <v>5</v>
      </c>
      <c r="AN19" s="1150" t="s">
        <v>12821</v>
      </c>
      <c r="AO19" s="1210">
        <v>7611.11</v>
      </c>
      <c r="AP19" s="1150" t="s">
        <v>15634</v>
      </c>
      <c r="AQ19" s="1150"/>
      <c r="AR19" s="1150">
        <v>4902154746</v>
      </c>
      <c r="AS19" s="1150"/>
      <c r="AT19" s="1150"/>
      <c r="AU19" s="1150"/>
      <c r="AV19" s="1150"/>
      <c r="AW19" s="1150"/>
      <c r="AX19" s="1150"/>
      <c r="AY19" s="1150" t="s">
        <v>18986</v>
      </c>
      <c r="AZ19" s="1150"/>
      <c r="BA19" s="1150"/>
      <c r="BB19" s="1150"/>
      <c r="BC19" s="1150"/>
      <c r="BD19" s="1150"/>
      <c r="BE19" s="1150"/>
      <c r="BF19" s="1150"/>
      <c r="BG19" s="1150"/>
      <c r="BH19" s="1150"/>
      <c r="BI19" s="1150"/>
      <c r="BJ19" s="1150"/>
    </row>
    <row r="20" spans="1:62">
      <c r="A20" s="1150">
        <v>14</v>
      </c>
      <c r="B20" s="1150">
        <v>0</v>
      </c>
      <c r="C20" s="1150" t="s">
        <v>2792</v>
      </c>
      <c r="D20" s="1150" t="s">
        <v>18942</v>
      </c>
      <c r="E20" s="1150" t="s">
        <v>18943</v>
      </c>
      <c r="F20" s="1150" t="s">
        <v>18944</v>
      </c>
      <c r="G20" s="1150" t="s">
        <v>15831</v>
      </c>
      <c r="H20" s="1150" t="s">
        <v>15623</v>
      </c>
      <c r="I20" s="1150" t="s">
        <v>15626</v>
      </c>
      <c r="J20" s="1150" t="s">
        <v>18987</v>
      </c>
      <c r="K20" s="1150" t="s">
        <v>18988</v>
      </c>
      <c r="L20" s="1150" t="s">
        <v>394</v>
      </c>
      <c r="M20" s="1150">
        <v>100210330</v>
      </c>
      <c r="N20" s="1150" t="s">
        <v>394</v>
      </c>
      <c r="O20" s="1150" t="s">
        <v>18968</v>
      </c>
      <c r="P20" s="1150" t="s">
        <v>17721</v>
      </c>
      <c r="Q20" s="1211">
        <v>45175</v>
      </c>
      <c r="R20" s="1210">
        <v>68471</v>
      </c>
      <c r="S20" s="1150"/>
      <c r="T20" s="1150" t="s">
        <v>18969</v>
      </c>
      <c r="U20" s="1150">
        <v>1003671366</v>
      </c>
      <c r="V20" s="1150"/>
      <c r="W20" s="1150"/>
      <c r="X20" s="1150"/>
      <c r="Y20" s="1150"/>
      <c r="Z20" s="1150"/>
      <c r="AA20" s="1150"/>
      <c r="AB20" s="1150"/>
      <c r="AC20" s="1150"/>
      <c r="AD20" s="1150"/>
      <c r="AE20" s="1150"/>
      <c r="AF20" s="1150" t="s">
        <v>18978</v>
      </c>
      <c r="AG20" s="1211">
        <v>45183</v>
      </c>
      <c r="AH20" s="1212">
        <v>45170</v>
      </c>
      <c r="AI20" s="1150" t="s">
        <v>15623</v>
      </c>
      <c r="AJ20" s="1150" t="s">
        <v>18987</v>
      </c>
      <c r="AK20" s="1210">
        <v>68470.98</v>
      </c>
      <c r="AL20" s="1210">
        <v>68471</v>
      </c>
      <c r="AM20" s="1150" t="s">
        <v>5</v>
      </c>
      <c r="AN20" s="1150" t="s">
        <v>12821</v>
      </c>
      <c r="AO20" s="1210">
        <v>6328</v>
      </c>
      <c r="AP20" s="1150" t="s">
        <v>15628</v>
      </c>
      <c r="AQ20" s="1150"/>
      <c r="AR20" s="1150">
        <v>4902147611</v>
      </c>
      <c r="AS20" s="1150"/>
      <c r="AT20" s="1150"/>
      <c r="AU20" s="1150"/>
      <c r="AV20" s="1150"/>
      <c r="AW20" s="1150"/>
      <c r="AX20" s="1150"/>
      <c r="AY20" s="1150" t="s">
        <v>18979</v>
      </c>
      <c r="AZ20" s="1150"/>
      <c r="BA20" s="1150"/>
      <c r="BB20" s="1150" t="s">
        <v>3195</v>
      </c>
      <c r="BC20" s="1150"/>
      <c r="BD20" s="1150"/>
      <c r="BE20" s="1150"/>
      <c r="BF20" s="1150" t="s">
        <v>18962</v>
      </c>
      <c r="BG20" s="1150"/>
      <c r="BH20" s="1150"/>
      <c r="BI20" s="1150"/>
      <c r="BJ20" s="1150"/>
    </row>
    <row r="21" spans="1:62">
      <c r="A21" s="1150">
        <v>15</v>
      </c>
      <c r="B21" s="1150">
        <v>0</v>
      </c>
      <c r="C21" s="1150" t="s">
        <v>2792</v>
      </c>
      <c r="D21" s="1150" t="s">
        <v>18942</v>
      </c>
      <c r="E21" s="1150" t="s">
        <v>18943</v>
      </c>
      <c r="F21" s="1150" t="s">
        <v>18944</v>
      </c>
      <c r="G21" s="1150" t="s">
        <v>15831</v>
      </c>
      <c r="H21" s="1150" t="s">
        <v>15617</v>
      </c>
      <c r="I21" s="1150" t="s">
        <v>15620</v>
      </c>
      <c r="J21" s="1150" t="s">
        <v>18989</v>
      </c>
      <c r="K21" s="1150" t="s">
        <v>18990</v>
      </c>
      <c r="L21" s="1150" t="s">
        <v>394</v>
      </c>
      <c r="M21" s="1150">
        <v>100210324</v>
      </c>
      <c r="N21" s="1150" t="s">
        <v>394</v>
      </c>
      <c r="O21" s="1150" t="s">
        <v>18968</v>
      </c>
      <c r="P21" s="1150" t="s">
        <v>17721</v>
      </c>
      <c r="Q21" s="1211">
        <v>45175</v>
      </c>
      <c r="R21" s="1210">
        <v>29338</v>
      </c>
      <c r="S21" s="1150"/>
      <c r="T21" s="1150" t="s">
        <v>18969</v>
      </c>
      <c r="U21" s="1150">
        <v>1003671276</v>
      </c>
      <c r="V21" s="1150"/>
      <c r="W21" s="1150"/>
      <c r="X21" s="1150"/>
      <c r="Y21" s="1150"/>
      <c r="Z21" s="1150"/>
      <c r="AA21" s="1150"/>
      <c r="AB21" s="1150"/>
      <c r="AC21" s="1150"/>
      <c r="AD21" s="1150"/>
      <c r="AE21" s="1150"/>
      <c r="AF21" s="1150" t="s">
        <v>18978</v>
      </c>
      <c r="AG21" s="1211">
        <v>45182</v>
      </c>
      <c r="AH21" s="1212">
        <v>45170</v>
      </c>
      <c r="AI21" s="1150" t="s">
        <v>15617</v>
      </c>
      <c r="AJ21" s="1150" t="s">
        <v>18989</v>
      </c>
      <c r="AK21" s="1210">
        <v>29337.88</v>
      </c>
      <c r="AL21" s="1210">
        <v>29338</v>
      </c>
      <c r="AM21" s="1150" t="s">
        <v>5</v>
      </c>
      <c r="AN21" s="1150" t="s">
        <v>12821</v>
      </c>
      <c r="AO21" s="1210">
        <v>1455.44</v>
      </c>
      <c r="AP21" s="1150" t="s">
        <v>18991</v>
      </c>
      <c r="AQ21" s="1150"/>
      <c r="AR21" s="1150">
        <v>4902147565</v>
      </c>
      <c r="AS21" s="1150"/>
      <c r="AT21" s="1150"/>
      <c r="AU21" s="1150"/>
      <c r="AV21" s="1150"/>
      <c r="AW21" s="1150"/>
      <c r="AX21" s="1150"/>
      <c r="AY21" s="1150" t="s">
        <v>20</v>
      </c>
      <c r="AZ21" s="1150"/>
      <c r="BA21" s="1150"/>
      <c r="BB21" s="1150"/>
      <c r="BC21" s="1150"/>
      <c r="BD21" s="1150"/>
      <c r="BE21" s="1150"/>
      <c r="BF21" s="1150"/>
      <c r="BG21" s="1150"/>
      <c r="BH21" s="1150"/>
      <c r="BI21" s="1150"/>
      <c r="BJ21" s="1150"/>
    </row>
    <row r="22" spans="1:62">
      <c r="A22" s="1150">
        <v>16</v>
      </c>
      <c r="B22" s="1150">
        <v>0</v>
      </c>
      <c r="C22" s="1150" t="s">
        <v>17850</v>
      </c>
      <c r="D22" s="1150" t="s">
        <v>18942</v>
      </c>
      <c r="E22" s="1150" t="s">
        <v>18943</v>
      </c>
      <c r="F22" s="1150" t="s">
        <v>18944</v>
      </c>
      <c r="G22" s="1150" t="s">
        <v>15831</v>
      </c>
      <c r="H22" s="1213" t="s">
        <v>15612</v>
      </c>
      <c r="I22" s="1213" t="s">
        <v>15614</v>
      </c>
      <c r="J22" s="1213" t="s">
        <v>18992</v>
      </c>
      <c r="K22" s="1150" t="s">
        <v>18993</v>
      </c>
      <c r="L22" s="1150" t="s">
        <v>394</v>
      </c>
      <c r="M22" s="1150">
        <v>100210323</v>
      </c>
      <c r="N22" s="1150" t="s">
        <v>394</v>
      </c>
      <c r="O22" s="1150" t="s">
        <v>18968</v>
      </c>
      <c r="P22" s="1150" t="s">
        <v>17721</v>
      </c>
      <c r="Q22" s="1211">
        <v>45175</v>
      </c>
      <c r="R22" s="1210">
        <v>14495</v>
      </c>
      <c r="S22" s="1150"/>
      <c r="T22" s="1150" t="s">
        <v>18969</v>
      </c>
      <c r="U22" s="1150"/>
      <c r="V22" s="1150"/>
      <c r="W22" s="1150"/>
      <c r="X22" s="1150"/>
      <c r="Y22" s="1150"/>
      <c r="Z22" s="1150"/>
      <c r="AA22" s="1150"/>
      <c r="AB22" s="1150"/>
      <c r="AC22" s="1150"/>
      <c r="AD22" s="1150"/>
      <c r="AE22" s="1150"/>
      <c r="AF22" s="1150"/>
      <c r="AG22" s="1150"/>
      <c r="AH22" s="1212">
        <v>1</v>
      </c>
      <c r="AI22" s="1213" t="s">
        <v>15612</v>
      </c>
      <c r="AJ22" s="1213" t="s">
        <v>18992</v>
      </c>
      <c r="AK22" s="1210">
        <v>14494.2</v>
      </c>
      <c r="AL22" s="1210">
        <v>14495</v>
      </c>
      <c r="AM22" s="1150" t="s">
        <v>5</v>
      </c>
      <c r="AN22" s="1150" t="s">
        <v>12821</v>
      </c>
      <c r="AO22" s="1150"/>
      <c r="AP22" s="1150"/>
      <c r="AQ22" s="1150"/>
      <c r="AR22" s="1150"/>
      <c r="AS22" s="1150"/>
      <c r="AT22" s="1150"/>
      <c r="AU22" s="1150"/>
      <c r="AV22" s="1150"/>
      <c r="AW22" s="1150"/>
      <c r="AX22" s="1150"/>
      <c r="AY22" s="1150">
        <v>0</v>
      </c>
      <c r="AZ22" s="1150"/>
      <c r="BA22" s="1150"/>
      <c r="BB22" s="1150"/>
      <c r="BC22" s="1150"/>
      <c r="BD22" s="1150"/>
      <c r="BE22" s="1150"/>
      <c r="BF22" s="1150"/>
      <c r="BG22" s="1150"/>
      <c r="BH22" s="1150"/>
      <c r="BI22" s="1150"/>
      <c r="BJ22" s="1150"/>
    </row>
    <row r="23" spans="1:62">
      <c r="A23" s="1150">
        <v>17</v>
      </c>
      <c r="B23" s="1150">
        <v>0</v>
      </c>
      <c r="C23" s="1150" t="s">
        <v>2792</v>
      </c>
      <c r="D23" s="1150" t="s">
        <v>18942</v>
      </c>
      <c r="E23" s="1150" t="s">
        <v>18943</v>
      </c>
      <c r="F23" s="1150" t="s">
        <v>18944</v>
      </c>
      <c r="G23" s="1150" t="s">
        <v>15831</v>
      </c>
      <c r="H23" s="1213" t="s">
        <v>12687</v>
      </c>
      <c r="I23" s="1213" t="s">
        <v>12689</v>
      </c>
      <c r="J23" s="1213" t="s">
        <v>12688</v>
      </c>
      <c r="K23" s="1150" t="s">
        <v>12692</v>
      </c>
      <c r="L23" s="1150" t="s">
        <v>394</v>
      </c>
      <c r="M23" s="1150">
        <v>100210322</v>
      </c>
      <c r="N23" s="1150" t="s">
        <v>394</v>
      </c>
      <c r="O23" s="1150" t="s">
        <v>18968</v>
      </c>
      <c r="P23" s="1150" t="s">
        <v>17721</v>
      </c>
      <c r="Q23" s="1211">
        <v>45175</v>
      </c>
      <c r="R23" s="1210">
        <v>7073</v>
      </c>
      <c r="S23" s="1150"/>
      <c r="T23" s="1150" t="s">
        <v>18969</v>
      </c>
      <c r="U23" s="1150">
        <v>1003671408</v>
      </c>
      <c r="V23" s="1150"/>
      <c r="W23" s="1150"/>
      <c r="X23" s="1150"/>
      <c r="Y23" s="1150"/>
      <c r="Z23" s="1150"/>
      <c r="AA23" s="1150"/>
      <c r="AB23" s="1150"/>
      <c r="AC23" s="1150"/>
      <c r="AD23" s="1150"/>
      <c r="AE23" s="1150"/>
      <c r="AF23" s="1150" t="s">
        <v>18978</v>
      </c>
      <c r="AG23" s="1211">
        <v>45183</v>
      </c>
      <c r="AH23" s="1212">
        <v>45170</v>
      </c>
      <c r="AI23" s="1213" t="s">
        <v>12687</v>
      </c>
      <c r="AJ23" s="1213" t="s">
        <v>12688</v>
      </c>
      <c r="AK23" s="1210">
        <v>7072.23</v>
      </c>
      <c r="AL23" s="1210">
        <v>7073</v>
      </c>
      <c r="AM23" s="1150" t="s">
        <v>5</v>
      </c>
      <c r="AN23" s="1150" t="s">
        <v>12821</v>
      </c>
      <c r="AO23" s="1210">
        <v>5545.94</v>
      </c>
      <c r="AP23" s="1150" t="s">
        <v>18994</v>
      </c>
      <c r="AQ23" s="1150"/>
      <c r="AR23" s="1150">
        <v>4902147531</v>
      </c>
      <c r="AS23" s="1150"/>
      <c r="AT23" s="1150"/>
      <c r="AU23" s="1150"/>
      <c r="AV23" s="1150"/>
      <c r="AW23" s="1150"/>
      <c r="AX23" s="1150"/>
      <c r="AY23" s="1150" t="s">
        <v>20</v>
      </c>
      <c r="AZ23" s="1150"/>
      <c r="BA23" s="1150"/>
      <c r="BB23" s="1150"/>
      <c r="BC23" s="1150"/>
      <c r="BD23" s="1150"/>
      <c r="BE23" s="1150"/>
      <c r="BF23" s="1150"/>
      <c r="BG23" s="1150"/>
      <c r="BH23" s="1150"/>
      <c r="BI23" s="1150"/>
      <c r="BJ23" s="1150"/>
    </row>
    <row r="24" spans="1:62">
      <c r="A24" s="1150">
        <v>18</v>
      </c>
      <c r="B24" s="1150">
        <v>0</v>
      </c>
      <c r="C24" s="1150" t="s">
        <v>2792</v>
      </c>
      <c r="D24" s="1150" t="s">
        <v>18942</v>
      </c>
      <c r="E24" s="1150" t="s">
        <v>18943</v>
      </c>
      <c r="F24" s="1150" t="s">
        <v>18944</v>
      </c>
      <c r="G24" s="1150" t="s">
        <v>15831</v>
      </c>
      <c r="H24" s="1150" t="s">
        <v>15604</v>
      </c>
      <c r="I24" s="1150" t="s">
        <v>15607</v>
      </c>
      <c r="J24" s="1150" t="s">
        <v>18995</v>
      </c>
      <c r="K24" s="1150" t="s">
        <v>18996</v>
      </c>
      <c r="L24" s="1150" t="s">
        <v>394</v>
      </c>
      <c r="M24" s="1150">
        <v>100210409</v>
      </c>
      <c r="N24" s="1150" t="s">
        <v>394</v>
      </c>
      <c r="O24" s="1150" t="s">
        <v>18968</v>
      </c>
      <c r="P24" s="1150" t="s">
        <v>17721</v>
      </c>
      <c r="Q24" s="1211">
        <v>45175</v>
      </c>
      <c r="R24" s="1210">
        <v>60987</v>
      </c>
      <c r="S24" s="1150"/>
      <c r="T24" s="1150" t="s">
        <v>18969</v>
      </c>
      <c r="U24" s="1150">
        <v>1003674285</v>
      </c>
      <c r="V24" s="1150"/>
      <c r="W24" s="1150"/>
      <c r="X24" s="1150"/>
      <c r="Y24" s="1150"/>
      <c r="Z24" s="1150"/>
      <c r="AA24" s="1150"/>
      <c r="AB24" s="1150"/>
      <c r="AC24" s="1150"/>
      <c r="AD24" s="1150"/>
      <c r="AE24" s="1150"/>
      <c r="AF24" s="1150" t="s">
        <v>18997</v>
      </c>
      <c r="AG24" s="1211">
        <v>45192</v>
      </c>
      <c r="AH24" s="1212">
        <v>45170</v>
      </c>
      <c r="AI24" s="1150" t="s">
        <v>15604</v>
      </c>
      <c r="AJ24" s="1150" t="s">
        <v>18995</v>
      </c>
      <c r="AK24" s="1210">
        <v>60986.42</v>
      </c>
      <c r="AL24" s="1210">
        <v>60987</v>
      </c>
      <c r="AM24" s="1150" t="s">
        <v>5</v>
      </c>
      <c r="AN24" s="1150" t="s">
        <v>12821</v>
      </c>
      <c r="AO24" s="1210">
        <v>20563.2</v>
      </c>
      <c r="AP24" s="1150" t="s">
        <v>15608</v>
      </c>
      <c r="AQ24" s="1150"/>
      <c r="AR24" s="1150">
        <v>4902150500</v>
      </c>
      <c r="AS24" s="1150"/>
      <c r="AT24" s="1150"/>
      <c r="AU24" s="1150"/>
      <c r="AV24" s="1150"/>
      <c r="AW24" s="1150"/>
      <c r="AX24" s="1150"/>
      <c r="AY24" s="1150">
        <v>0</v>
      </c>
      <c r="AZ24" s="1150"/>
      <c r="BA24" s="1150"/>
      <c r="BB24" s="1150"/>
      <c r="BC24" s="1150"/>
      <c r="BD24" s="1150"/>
      <c r="BE24" s="1150"/>
      <c r="BF24" s="1150"/>
      <c r="BG24" s="1150"/>
      <c r="BH24" s="1150"/>
      <c r="BI24" s="1150"/>
      <c r="BJ24" s="1150"/>
    </row>
    <row r="25" spans="1:62">
      <c r="A25" s="1150">
        <v>19</v>
      </c>
      <c r="B25" s="1150">
        <v>0</v>
      </c>
      <c r="C25" s="1150" t="s">
        <v>2792</v>
      </c>
      <c r="D25" s="1150" t="s">
        <v>18942</v>
      </c>
      <c r="E25" s="1150" t="s">
        <v>18943</v>
      </c>
      <c r="F25" s="1150" t="s">
        <v>18944</v>
      </c>
      <c r="G25" s="1150" t="s">
        <v>15831</v>
      </c>
      <c r="H25" s="1150" t="s">
        <v>15598</v>
      </c>
      <c r="I25" s="1150" t="s">
        <v>15601</v>
      </c>
      <c r="J25" s="1150" t="s">
        <v>18998</v>
      </c>
      <c r="K25" s="1150" t="s">
        <v>18999</v>
      </c>
      <c r="L25" s="1150" t="s">
        <v>394</v>
      </c>
      <c r="M25" s="1150">
        <v>100210428</v>
      </c>
      <c r="N25" s="1150" t="s">
        <v>394</v>
      </c>
      <c r="O25" s="1150" t="s">
        <v>18968</v>
      </c>
      <c r="P25" s="1150" t="s">
        <v>17721</v>
      </c>
      <c r="Q25" s="1211">
        <v>45175</v>
      </c>
      <c r="R25" s="1210">
        <v>222838</v>
      </c>
      <c r="S25" s="1150"/>
      <c r="T25" s="1150" t="s">
        <v>18969</v>
      </c>
      <c r="U25" s="1150">
        <v>1003674286</v>
      </c>
      <c r="V25" s="1150"/>
      <c r="W25" s="1150"/>
      <c r="X25" s="1150"/>
      <c r="Y25" s="1150"/>
      <c r="Z25" s="1150"/>
      <c r="AA25" s="1150"/>
      <c r="AB25" s="1150"/>
      <c r="AC25" s="1150"/>
      <c r="AD25" s="1150"/>
      <c r="AE25" s="1150"/>
      <c r="AF25" s="1150" t="s">
        <v>18997</v>
      </c>
      <c r="AG25" s="1211">
        <v>45192</v>
      </c>
      <c r="AH25" s="1212">
        <v>45170</v>
      </c>
      <c r="AI25" s="1150" t="s">
        <v>15598</v>
      </c>
      <c r="AJ25" s="1150" t="s">
        <v>18998</v>
      </c>
      <c r="AK25" s="1210">
        <v>222838</v>
      </c>
      <c r="AL25" s="1210">
        <v>222838</v>
      </c>
      <c r="AM25" s="1150" t="s">
        <v>5</v>
      </c>
      <c r="AN25" s="1150" t="s">
        <v>12821</v>
      </c>
      <c r="AO25" s="1210">
        <v>5650</v>
      </c>
      <c r="AP25" s="1150" t="s">
        <v>15603</v>
      </c>
      <c r="AQ25" s="1150"/>
      <c r="AR25" s="1150">
        <v>4902150454</v>
      </c>
      <c r="AS25" s="1150"/>
      <c r="AT25" s="1150"/>
      <c r="AU25" s="1150"/>
      <c r="AV25" s="1150"/>
      <c r="AW25" s="1150"/>
      <c r="AX25" s="1150"/>
      <c r="AY25" s="1150">
        <v>0</v>
      </c>
      <c r="AZ25" s="1150"/>
      <c r="BA25" s="1150"/>
      <c r="BB25" s="1150"/>
      <c r="BC25" s="1150"/>
      <c r="BD25" s="1150"/>
      <c r="BE25" s="1150"/>
      <c r="BF25" s="1150"/>
      <c r="BG25" s="1150"/>
      <c r="BH25" s="1150"/>
      <c r="BI25" s="1150"/>
      <c r="BJ25" s="1150"/>
    </row>
    <row r="26" spans="1:62">
      <c r="A26" s="1150">
        <v>20</v>
      </c>
      <c r="B26" s="1150">
        <v>0</v>
      </c>
      <c r="C26" s="1150" t="s">
        <v>2792</v>
      </c>
      <c r="D26" s="1150" t="s">
        <v>18942</v>
      </c>
      <c r="E26" s="1150" t="s">
        <v>18943</v>
      </c>
      <c r="F26" s="1150" t="s">
        <v>18944</v>
      </c>
      <c r="G26" s="1150" t="s">
        <v>15831</v>
      </c>
      <c r="H26" s="1150" t="s">
        <v>9011</v>
      </c>
      <c r="I26" s="1150" t="s">
        <v>9013</v>
      </c>
      <c r="J26" s="1150" t="s">
        <v>9012</v>
      </c>
      <c r="K26" s="1150" t="s">
        <v>9017</v>
      </c>
      <c r="L26" s="1150" t="s">
        <v>394</v>
      </c>
      <c r="M26" s="1150">
        <v>100210427</v>
      </c>
      <c r="N26" s="1150" t="s">
        <v>394</v>
      </c>
      <c r="O26" s="1150" t="s">
        <v>18968</v>
      </c>
      <c r="P26" s="1150" t="s">
        <v>17721</v>
      </c>
      <c r="Q26" s="1211">
        <v>45175</v>
      </c>
      <c r="R26" s="1210">
        <v>81613</v>
      </c>
      <c r="S26" s="1150"/>
      <c r="T26" s="1150" t="s">
        <v>18969</v>
      </c>
      <c r="U26" s="1150">
        <v>1003671277</v>
      </c>
      <c r="V26" s="1150"/>
      <c r="W26" s="1150"/>
      <c r="X26" s="1150"/>
      <c r="Y26" s="1150"/>
      <c r="Z26" s="1150"/>
      <c r="AA26" s="1150"/>
      <c r="AB26" s="1150"/>
      <c r="AC26" s="1150"/>
      <c r="AD26" s="1150"/>
      <c r="AE26" s="1150"/>
      <c r="AF26" s="1150" t="s">
        <v>18978</v>
      </c>
      <c r="AG26" s="1211">
        <v>45183</v>
      </c>
      <c r="AH26" s="1212">
        <v>45170</v>
      </c>
      <c r="AI26" s="1150" t="s">
        <v>9011</v>
      </c>
      <c r="AJ26" s="1150" t="s">
        <v>9012</v>
      </c>
      <c r="AK26" s="1210">
        <v>81612.97</v>
      </c>
      <c r="AL26" s="1210">
        <v>81613</v>
      </c>
      <c r="AM26" s="1150" t="s">
        <v>5</v>
      </c>
      <c r="AN26" s="1150" t="s">
        <v>12821</v>
      </c>
      <c r="AO26" s="1210">
        <v>25312</v>
      </c>
      <c r="AP26" s="1150" t="s">
        <v>19000</v>
      </c>
      <c r="AQ26" s="1150"/>
      <c r="AR26" s="1150">
        <v>4902147549</v>
      </c>
      <c r="AS26" s="1150"/>
      <c r="AT26" s="1150"/>
      <c r="AU26" s="1150"/>
      <c r="AV26" s="1150"/>
      <c r="AW26" s="1150"/>
      <c r="AX26" s="1150"/>
      <c r="AY26" s="1150" t="s">
        <v>20</v>
      </c>
      <c r="AZ26" s="1150"/>
      <c r="BA26" s="1150"/>
      <c r="BB26" s="1150"/>
      <c r="BC26" s="1150"/>
      <c r="BD26" s="1150"/>
      <c r="BE26" s="1150"/>
      <c r="BF26" s="1150"/>
      <c r="BG26" s="1150"/>
      <c r="BH26" s="1150"/>
      <c r="BI26" s="1150"/>
      <c r="BJ26" s="1150"/>
    </row>
    <row r="27" spans="1:62">
      <c r="A27" s="1150">
        <v>21</v>
      </c>
      <c r="B27" s="1150">
        <v>0</v>
      </c>
      <c r="C27" s="1150" t="s">
        <v>2792</v>
      </c>
      <c r="D27" s="1150" t="s">
        <v>18942</v>
      </c>
      <c r="E27" s="1150" t="s">
        <v>17550</v>
      </c>
      <c r="F27" s="1150" t="s">
        <v>18944</v>
      </c>
      <c r="G27" s="1150" t="s">
        <v>15831</v>
      </c>
      <c r="H27" s="1150" t="s">
        <v>15590</v>
      </c>
      <c r="I27" s="1150" t="s">
        <v>15593</v>
      </c>
      <c r="J27" s="1150" t="s">
        <v>19001</v>
      </c>
      <c r="K27" s="1150" t="s">
        <v>19002</v>
      </c>
      <c r="L27" s="1150" t="s">
        <v>394</v>
      </c>
      <c r="M27" s="1150">
        <v>100210835</v>
      </c>
      <c r="N27" s="1150" t="s">
        <v>18949</v>
      </c>
      <c r="O27" s="1150" t="s">
        <v>18968</v>
      </c>
      <c r="P27" s="1150" t="s">
        <v>17721</v>
      </c>
      <c r="Q27" s="1211">
        <v>45175</v>
      </c>
      <c r="R27" s="1210">
        <v>45531</v>
      </c>
      <c r="S27" s="1150"/>
      <c r="T27" s="1150" t="s">
        <v>18969</v>
      </c>
      <c r="U27" s="1150">
        <v>1003674507</v>
      </c>
      <c r="V27" s="1150"/>
      <c r="W27" s="1150"/>
      <c r="X27" s="1150"/>
      <c r="Y27" s="1150"/>
      <c r="Z27" s="1150"/>
      <c r="AA27" s="1150"/>
      <c r="AB27" s="1150"/>
      <c r="AC27" s="1150"/>
      <c r="AD27" s="1150"/>
      <c r="AE27" s="1150"/>
      <c r="AF27" s="1150" t="s">
        <v>18973</v>
      </c>
      <c r="AG27" s="1211">
        <v>45194</v>
      </c>
      <c r="AH27" s="1212">
        <v>45170</v>
      </c>
      <c r="AI27" s="1150" t="s">
        <v>15590</v>
      </c>
      <c r="AJ27" s="1150" t="s">
        <v>19001</v>
      </c>
      <c r="AK27" s="1210">
        <v>45530.84</v>
      </c>
      <c r="AL27" s="1210">
        <v>45531</v>
      </c>
      <c r="AM27" s="1150" t="s">
        <v>5</v>
      </c>
      <c r="AN27" s="1150" t="s">
        <v>12821</v>
      </c>
      <c r="AO27" s="1210">
        <v>13921.6</v>
      </c>
      <c r="AP27" s="1150" t="s">
        <v>15595</v>
      </c>
      <c r="AQ27" s="1150"/>
      <c r="AR27" s="1150">
        <v>4902150703</v>
      </c>
      <c r="AS27" s="1150"/>
      <c r="AT27" s="1150"/>
      <c r="AU27" s="1150"/>
      <c r="AV27" s="1150"/>
      <c r="AW27" s="1150"/>
      <c r="AX27" s="1150"/>
      <c r="AY27" s="1150">
        <v>0</v>
      </c>
      <c r="AZ27" s="1150"/>
      <c r="BA27" s="1150"/>
      <c r="BB27" s="1150"/>
      <c r="BC27" s="1150"/>
      <c r="BD27" s="1150"/>
      <c r="BE27" s="1150"/>
      <c r="BF27" s="1150"/>
      <c r="BG27" s="1150"/>
      <c r="BH27" s="1150"/>
      <c r="BI27" s="1150"/>
      <c r="BJ27" s="1150"/>
    </row>
    <row r="28" spans="1:62">
      <c r="A28" s="1150">
        <v>22</v>
      </c>
      <c r="B28" s="1150">
        <v>0</v>
      </c>
      <c r="C28" s="1150" t="s">
        <v>2792</v>
      </c>
      <c r="D28" s="1150" t="s">
        <v>18942</v>
      </c>
      <c r="E28" s="1150" t="s">
        <v>18943</v>
      </c>
      <c r="F28" s="1150" t="s">
        <v>18944</v>
      </c>
      <c r="G28" s="1150" t="s">
        <v>15831</v>
      </c>
      <c r="H28" s="1150" t="s">
        <v>15584</v>
      </c>
      <c r="I28" s="1150" t="s">
        <v>15587</v>
      </c>
      <c r="J28" s="1150" t="s">
        <v>19003</v>
      </c>
      <c r="K28" s="1150" t="s">
        <v>19004</v>
      </c>
      <c r="L28" s="1150" t="s">
        <v>394</v>
      </c>
      <c r="M28" s="1150">
        <v>100210238</v>
      </c>
      <c r="N28" s="1150" t="s">
        <v>394</v>
      </c>
      <c r="O28" s="1150" t="s">
        <v>18968</v>
      </c>
      <c r="P28" s="1150" t="s">
        <v>17721</v>
      </c>
      <c r="Q28" s="1211">
        <v>45175</v>
      </c>
      <c r="R28" s="1210">
        <v>19892</v>
      </c>
      <c r="S28" s="1150"/>
      <c r="T28" s="1150" t="s">
        <v>18969</v>
      </c>
      <c r="U28" s="1150">
        <v>1003670854</v>
      </c>
      <c r="V28" s="1150"/>
      <c r="W28" s="1150"/>
      <c r="X28" s="1150"/>
      <c r="Y28" s="1150"/>
      <c r="Z28" s="1150"/>
      <c r="AA28" s="1150"/>
      <c r="AB28" s="1150"/>
      <c r="AC28" s="1150"/>
      <c r="AD28" s="1150"/>
      <c r="AE28" s="1150"/>
      <c r="AF28" s="1150" t="s">
        <v>18978</v>
      </c>
      <c r="AG28" s="1211">
        <v>45182</v>
      </c>
      <c r="AH28" s="1212">
        <v>45170</v>
      </c>
      <c r="AI28" s="1150" t="s">
        <v>15584</v>
      </c>
      <c r="AJ28" s="1150" t="s">
        <v>19003</v>
      </c>
      <c r="AK28" s="1210">
        <v>19891.87</v>
      </c>
      <c r="AL28" s="1210">
        <v>19892</v>
      </c>
      <c r="AM28" s="1150" t="s">
        <v>5</v>
      </c>
      <c r="AN28" s="1150" t="s">
        <v>12821</v>
      </c>
      <c r="AO28" s="1210">
        <v>9492</v>
      </c>
      <c r="AP28" s="1150" t="s">
        <v>19005</v>
      </c>
      <c r="AQ28" s="1150"/>
      <c r="AR28" s="1150">
        <v>4902147129</v>
      </c>
      <c r="AS28" s="1150"/>
      <c r="AT28" s="1150"/>
      <c r="AU28" s="1150"/>
      <c r="AV28" s="1150"/>
      <c r="AW28" s="1150"/>
      <c r="AX28" s="1150"/>
      <c r="AY28" s="1150" t="s">
        <v>18979</v>
      </c>
      <c r="AZ28" s="1150"/>
      <c r="BA28" s="1150"/>
      <c r="BB28" s="1150" t="s">
        <v>3195</v>
      </c>
      <c r="BC28" s="1150"/>
      <c r="BD28" s="1150"/>
      <c r="BE28" s="1150"/>
      <c r="BF28" s="1150" t="s">
        <v>18962</v>
      </c>
      <c r="BG28" s="1150"/>
      <c r="BH28" s="1150"/>
      <c r="BI28" s="1150"/>
      <c r="BJ28" s="1150"/>
    </row>
    <row r="29" spans="1:62">
      <c r="A29" s="1150">
        <v>23</v>
      </c>
      <c r="B29" s="1150">
        <v>0</v>
      </c>
      <c r="C29" s="1150" t="s">
        <v>2792</v>
      </c>
      <c r="D29" s="1150" t="s">
        <v>18942</v>
      </c>
      <c r="E29" s="1150" t="s">
        <v>18943</v>
      </c>
      <c r="F29" s="1150" t="s">
        <v>18944</v>
      </c>
      <c r="G29" s="1150" t="s">
        <v>15831</v>
      </c>
      <c r="H29" s="1150" t="s">
        <v>15578</v>
      </c>
      <c r="I29" s="1150" t="s">
        <v>15581</v>
      </c>
      <c r="J29" s="1150" t="s">
        <v>19006</v>
      </c>
      <c r="K29" s="1150" t="s">
        <v>19007</v>
      </c>
      <c r="L29" s="1150" t="s">
        <v>394</v>
      </c>
      <c r="M29" s="1150">
        <v>100210239</v>
      </c>
      <c r="N29" s="1150" t="s">
        <v>394</v>
      </c>
      <c r="O29" s="1150" t="s">
        <v>18968</v>
      </c>
      <c r="P29" s="1150" t="s">
        <v>17721</v>
      </c>
      <c r="Q29" s="1211">
        <v>45175</v>
      </c>
      <c r="R29" s="1210">
        <v>7073</v>
      </c>
      <c r="S29" s="1150"/>
      <c r="T29" s="1150" t="s">
        <v>18969</v>
      </c>
      <c r="U29" s="1150">
        <v>1003671393</v>
      </c>
      <c r="V29" s="1150">
        <v>1003671394</v>
      </c>
      <c r="W29" s="1150"/>
      <c r="X29" s="1150"/>
      <c r="Y29" s="1150"/>
      <c r="Z29" s="1150"/>
      <c r="AA29" s="1150"/>
      <c r="AB29" s="1150"/>
      <c r="AC29" s="1150"/>
      <c r="AD29" s="1150"/>
      <c r="AE29" s="1150"/>
      <c r="AF29" s="1150" t="s">
        <v>18978</v>
      </c>
      <c r="AG29" s="1211">
        <v>45183</v>
      </c>
      <c r="AH29" s="1212">
        <v>45170</v>
      </c>
      <c r="AI29" s="1150" t="s">
        <v>15578</v>
      </c>
      <c r="AJ29" s="1150" t="s">
        <v>19006</v>
      </c>
      <c r="AK29" s="1210">
        <v>7072.39</v>
      </c>
      <c r="AL29" s="1210">
        <v>7073</v>
      </c>
      <c r="AM29" s="1150" t="s">
        <v>5</v>
      </c>
      <c r="AN29" s="1150" t="s">
        <v>12821</v>
      </c>
      <c r="AO29" s="1210">
        <v>5108.3</v>
      </c>
      <c r="AP29" s="1150" t="s">
        <v>19008</v>
      </c>
      <c r="AQ29" s="1150"/>
      <c r="AR29" s="1150">
        <v>4902147587</v>
      </c>
      <c r="AS29" s="1150"/>
      <c r="AT29" s="1150"/>
      <c r="AU29" s="1150"/>
      <c r="AV29" s="1150"/>
      <c r="AW29" s="1150"/>
      <c r="AX29" s="1150"/>
      <c r="AY29" s="1150" t="s">
        <v>18979</v>
      </c>
      <c r="AZ29" s="1150"/>
      <c r="BA29" s="1150"/>
      <c r="BB29" s="1150" t="s">
        <v>3195</v>
      </c>
      <c r="BC29" s="1150"/>
      <c r="BD29" s="1150"/>
      <c r="BE29" s="1150"/>
      <c r="BF29" s="1150" t="s">
        <v>18962</v>
      </c>
      <c r="BG29" s="1150"/>
      <c r="BH29" s="1150"/>
      <c r="BI29" s="1150"/>
      <c r="BJ29" s="1150"/>
    </row>
    <row r="30" spans="1:62">
      <c r="A30" s="1150">
        <v>24</v>
      </c>
      <c r="B30" s="1150">
        <v>0</v>
      </c>
      <c r="C30" s="1150" t="s">
        <v>2792</v>
      </c>
      <c r="D30" s="1150" t="s">
        <v>18942</v>
      </c>
      <c r="E30" s="1150" t="s">
        <v>18943</v>
      </c>
      <c r="F30" s="1150" t="s">
        <v>18944</v>
      </c>
      <c r="G30" s="1150" t="s">
        <v>15831</v>
      </c>
      <c r="H30" s="1150" t="s">
        <v>11629</v>
      </c>
      <c r="I30" s="1150" t="s">
        <v>11631</v>
      </c>
      <c r="J30" s="1150" t="s">
        <v>11630</v>
      </c>
      <c r="K30" s="1150" t="s">
        <v>11633</v>
      </c>
      <c r="L30" s="1150" t="s">
        <v>394</v>
      </c>
      <c r="M30" s="1150">
        <v>100210197</v>
      </c>
      <c r="N30" s="1150" t="s">
        <v>394</v>
      </c>
      <c r="O30" s="1150" t="s">
        <v>18968</v>
      </c>
      <c r="P30" s="1150" t="s">
        <v>17721</v>
      </c>
      <c r="Q30" s="1211">
        <v>45175</v>
      </c>
      <c r="R30" s="1210">
        <v>72520</v>
      </c>
      <c r="S30" s="1150"/>
      <c r="T30" s="1150" t="s">
        <v>18969</v>
      </c>
      <c r="U30" s="1150">
        <v>1003678619</v>
      </c>
      <c r="V30" s="1150"/>
      <c r="W30" s="1150"/>
      <c r="X30" s="1150"/>
      <c r="Y30" s="1150"/>
      <c r="Z30" s="1150"/>
      <c r="AA30" s="1150"/>
      <c r="AB30" s="1150"/>
      <c r="AC30" s="1150"/>
      <c r="AD30" s="1150"/>
      <c r="AE30" s="1150"/>
      <c r="AF30" s="1150" t="s">
        <v>19009</v>
      </c>
      <c r="AG30" s="1211">
        <v>45203</v>
      </c>
      <c r="AH30" s="1212">
        <v>45200</v>
      </c>
      <c r="AI30" s="1150" t="s">
        <v>11629</v>
      </c>
      <c r="AJ30" s="1150" t="s">
        <v>11630</v>
      </c>
      <c r="AK30" s="1210">
        <v>72519.23</v>
      </c>
      <c r="AL30" s="1210">
        <v>72520</v>
      </c>
      <c r="AM30" s="1150" t="s">
        <v>5</v>
      </c>
      <c r="AN30" s="1150" t="s">
        <v>12821</v>
      </c>
      <c r="AO30" s="1210">
        <v>3579</v>
      </c>
      <c r="AP30" s="1150" t="s">
        <v>11632</v>
      </c>
      <c r="AQ30" s="1150"/>
      <c r="AR30" s="1150">
        <v>4902154220</v>
      </c>
      <c r="AS30" s="1150"/>
      <c r="AT30" s="1150"/>
      <c r="AU30" s="1150"/>
      <c r="AV30" s="1150"/>
      <c r="AW30" s="1150"/>
      <c r="AX30" s="1150"/>
      <c r="AY30" s="1150">
        <v>0</v>
      </c>
      <c r="AZ30" s="1150"/>
      <c r="BA30" s="1150"/>
      <c r="BB30" s="1150"/>
      <c r="BC30" s="1150"/>
      <c r="BD30" s="1150"/>
      <c r="BE30" s="1150"/>
      <c r="BF30" s="1150"/>
      <c r="BG30" s="1150"/>
      <c r="BH30" s="1150"/>
      <c r="BI30" s="1150"/>
      <c r="BJ30" s="1150"/>
    </row>
    <row r="31" spans="1:62">
      <c r="A31" s="1150">
        <v>25</v>
      </c>
      <c r="B31" s="1150">
        <v>0</v>
      </c>
      <c r="C31" s="1150" t="s">
        <v>2792</v>
      </c>
      <c r="D31" s="1150" t="s">
        <v>18942</v>
      </c>
      <c r="E31" s="1150" t="s">
        <v>18943</v>
      </c>
      <c r="F31" s="1150" t="s">
        <v>18944</v>
      </c>
      <c r="G31" s="1150" t="s">
        <v>15831</v>
      </c>
      <c r="H31" s="1150" t="s">
        <v>8969</v>
      </c>
      <c r="I31" s="1150" t="s">
        <v>8971</v>
      </c>
      <c r="J31" s="1150" t="s">
        <v>8970</v>
      </c>
      <c r="K31" s="1150" t="s">
        <v>8975</v>
      </c>
      <c r="L31" s="1150" t="s">
        <v>394</v>
      </c>
      <c r="M31" s="1150">
        <v>100210198</v>
      </c>
      <c r="N31" s="1150" t="s">
        <v>394</v>
      </c>
      <c r="O31" s="1150" t="s">
        <v>18968</v>
      </c>
      <c r="P31" s="1150" t="s">
        <v>17721</v>
      </c>
      <c r="Q31" s="1211">
        <v>45175</v>
      </c>
      <c r="R31" s="1210">
        <v>14493</v>
      </c>
      <c r="S31" s="1150"/>
      <c r="T31" s="1150" t="s">
        <v>18969</v>
      </c>
      <c r="U31" s="1150">
        <v>1003674956</v>
      </c>
      <c r="V31" s="1150"/>
      <c r="W31" s="1150"/>
      <c r="X31" s="1150"/>
      <c r="Y31" s="1150"/>
      <c r="Z31" s="1150"/>
      <c r="AA31" s="1150"/>
      <c r="AB31" s="1150"/>
      <c r="AC31" s="1150"/>
      <c r="AD31" s="1150"/>
      <c r="AE31" s="1150"/>
      <c r="AF31" s="1150" t="s">
        <v>18973</v>
      </c>
      <c r="AG31" s="1211">
        <v>45195</v>
      </c>
      <c r="AH31" s="1212">
        <v>45170</v>
      </c>
      <c r="AI31" s="1150" t="s">
        <v>8969</v>
      </c>
      <c r="AJ31" s="1150" t="s">
        <v>8970</v>
      </c>
      <c r="AK31" s="1210">
        <v>14494.2</v>
      </c>
      <c r="AL31" s="1210">
        <v>14495</v>
      </c>
      <c r="AM31" s="1150" t="s">
        <v>5</v>
      </c>
      <c r="AN31" s="1150" t="s">
        <v>12821</v>
      </c>
      <c r="AO31" s="1210">
        <v>4008.48</v>
      </c>
      <c r="AP31" s="1150" t="s">
        <v>8972</v>
      </c>
      <c r="AQ31" s="1150"/>
      <c r="AR31" s="1150">
        <v>4902151171</v>
      </c>
      <c r="AS31" s="1150"/>
      <c r="AT31" s="1150"/>
      <c r="AU31" s="1150"/>
      <c r="AV31" s="1150"/>
      <c r="AW31" s="1150"/>
      <c r="AX31" s="1150"/>
      <c r="AY31" s="1150" t="s">
        <v>18979</v>
      </c>
      <c r="AZ31" s="1150"/>
      <c r="BA31" s="1150"/>
      <c r="BB31" s="1150" t="s">
        <v>3195</v>
      </c>
      <c r="BC31" s="1150"/>
      <c r="BD31" s="1150"/>
      <c r="BE31" s="1150"/>
      <c r="BF31" s="1150" t="s">
        <v>18962</v>
      </c>
      <c r="BG31" s="1150"/>
      <c r="BH31" s="1150"/>
      <c r="BI31" s="1150"/>
      <c r="BJ31" s="1150"/>
    </row>
    <row r="32" spans="1:62">
      <c r="A32" s="1150">
        <v>26</v>
      </c>
      <c r="B32" s="1150">
        <v>0</v>
      </c>
      <c r="C32" s="1150" t="s">
        <v>2792</v>
      </c>
      <c r="D32" s="1150" t="s">
        <v>18942</v>
      </c>
      <c r="E32" s="1150" t="s">
        <v>18943</v>
      </c>
      <c r="F32" s="1150" t="s">
        <v>18944</v>
      </c>
      <c r="G32" s="1150" t="s">
        <v>15831</v>
      </c>
      <c r="H32" s="1150" t="s">
        <v>8958</v>
      </c>
      <c r="I32" s="1150" t="s">
        <v>8960</v>
      </c>
      <c r="J32" s="1150" t="s">
        <v>8959</v>
      </c>
      <c r="K32" s="1150" t="s">
        <v>8964</v>
      </c>
      <c r="L32" s="1150" t="s">
        <v>394</v>
      </c>
      <c r="M32" s="1150">
        <v>100210199</v>
      </c>
      <c r="N32" s="1150" t="s">
        <v>394</v>
      </c>
      <c r="O32" s="1150" t="s">
        <v>18968</v>
      </c>
      <c r="P32" s="1150" t="s">
        <v>17721</v>
      </c>
      <c r="Q32" s="1211">
        <v>45175</v>
      </c>
      <c r="R32" s="1210">
        <v>44182</v>
      </c>
      <c r="S32" s="1150"/>
      <c r="T32" s="1150" t="s">
        <v>18969</v>
      </c>
      <c r="U32" s="1150">
        <v>1003671367</v>
      </c>
      <c r="V32" s="1150"/>
      <c r="W32" s="1150"/>
      <c r="X32" s="1150"/>
      <c r="Y32" s="1150"/>
      <c r="Z32" s="1150"/>
      <c r="AA32" s="1150"/>
      <c r="AB32" s="1150"/>
      <c r="AC32" s="1150"/>
      <c r="AD32" s="1150"/>
      <c r="AE32" s="1150"/>
      <c r="AF32" s="1150" t="s">
        <v>18978</v>
      </c>
      <c r="AG32" s="1211">
        <v>45183</v>
      </c>
      <c r="AH32" s="1212">
        <v>45170</v>
      </c>
      <c r="AI32" s="1150" t="s">
        <v>8958</v>
      </c>
      <c r="AJ32" s="1150" t="s">
        <v>8959</v>
      </c>
      <c r="AK32" s="1210">
        <v>44181.42</v>
      </c>
      <c r="AL32" s="1210">
        <v>44182</v>
      </c>
      <c r="AM32" s="1150" t="s">
        <v>5</v>
      </c>
      <c r="AN32" s="1150" t="s">
        <v>12821</v>
      </c>
      <c r="AO32" s="1210">
        <v>9808.4</v>
      </c>
      <c r="AP32" s="1150" t="s">
        <v>19010</v>
      </c>
      <c r="AQ32" s="1150"/>
      <c r="AR32" s="1150">
        <v>4902147594</v>
      </c>
      <c r="AS32" s="1150"/>
      <c r="AT32" s="1150"/>
      <c r="AU32" s="1150"/>
      <c r="AV32" s="1150"/>
      <c r="AW32" s="1150"/>
      <c r="AX32" s="1150"/>
      <c r="AY32" s="1150" t="s">
        <v>18979</v>
      </c>
      <c r="AZ32" s="1150"/>
      <c r="BA32" s="1150"/>
      <c r="BB32" s="1150" t="s">
        <v>3195</v>
      </c>
      <c r="BC32" s="1150"/>
      <c r="BD32" s="1150"/>
      <c r="BE32" s="1150"/>
      <c r="BF32" s="1150" t="s">
        <v>18962</v>
      </c>
      <c r="BG32" s="1150"/>
      <c r="BH32" s="1150"/>
      <c r="BI32" s="1150"/>
      <c r="BJ32" s="1150"/>
    </row>
    <row r="33" spans="1:62" ht="27">
      <c r="A33" s="1150">
        <v>27</v>
      </c>
      <c r="B33" s="1150">
        <v>0</v>
      </c>
      <c r="C33" s="1150" t="s">
        <v>2792</v>
      </c>
      <c r="D33" s="1150" t="s">
        <v>18942</v>
      </c>
      <c r="E33" s="1150" t="s">
        <v>18943</v>
      </c>
      <c r="F33" s="1150" t="s">
        <v>18944</v>
      </c>
      <c r="G33" s="1150" t="s">
        <v>15831</v>
      </c>
      <c r="H33" s="1150" t="s">
        <v>15563</v>
      </c>
      <c r="I33" s="1150" t="s">
        <v>15565</v>
      </c>
      <c r="J33" s="1150" t="s">
        <v>19011</v>
      </c>
      <c r="K33" s="1150" t="s">
        <v>19012</v>
      </c>
      <c r="L33" s="1150" t="s">
        <v>394</v>
      </c>
      <c r="M33" s="1150">
        <v>100210327</v>
      </c>
      <c r="N33" s="1150" t="s">
        <v>394</v>
      </c>
      <c r="O33" s="1150" t="s">
        <v>18968</v>
      </c>
      <c r="P33" s="1150" t="s">
        <v>17721</v>
      </c>
      <c r="Q33" s="1211">
        <v>45175</v>
      </c>
      <c r="R33" s="1210">
        <v>144380</v>
      </c>
      <c r="S33" s="1150"/>
      <c r="T33" s="1150" t="s">
        <v>18969</v>
      </c>
      <c r="U33" s="1150">
        <v>1003675600</v>
      </c>
      <c r="V33" s="1150"/>
      <c r="W33" s="1150"/>
      <c r="X33" s="1150"/>
      <c r="Y33" s="1150"/>
      <c r="Z33" s="1150"/>
      <c r="AA33" s="1150"/>
      <c r="AB33" s="1150"/>
      <c r="AC33" s="1150"/>
      <c r="AD33" s="1150"/>
      <c r="AE33" s="1150"/>
      <c r="AF33" s="1150" t="s">
        <v>18978</v>
      </c>
      <c r="AG33" s="1211">
        <v>45196</v>
      </c>
      <c r="AH33" s="1212">
        <v>45170</v>
      </c>
      <c r="AI33" s="1150" t="s">
        <v>15563</v>
      </c>
      <c r="AJ33" s="1150" t="s">
        <v>19011</v>
      </c>
      <c r="AK33" s="1210">
        <v>144379.65</v>
      </c>
      <c r="AL33" s="1210">
        <v>144380</v>
      </c>
      <c r="AM33" s="1150" t="s">
        <v>5</v>
      </c>
      <c r="AN33" s="1150" t="s">
        <v>12821</v>
      </c>
      <c r="AO33" s="1215" t="s">
        <v>19013</v>
      </c>
      <c r="AP33" s="1150" t="s">
        <v>15567</v>
      </c>
      <c r="AQ33" s="1150"/>
      <c r="AR33" s="1150">
        <v>4902151516</v>
      </c>
      <c r="AS33" s="1150"/>
      <c r="AT33" s="1150"/>
      <c r="AU33" s="1150"/>
      <c r="AV33" s="1150"/>
      <c r="AW33" s="1150"/>
      <c r="AX33" s="1150"/>
      <c r="AY33" s="1150" t="s">
        <v>19014</v>
      </c>
      <c r="AZ33" s="1150"/>
      <c r="BA33" s="1150"/>
      <c r="BB33" s="1150"/>
      <c r="BC33" s="1150"/>
      <c r="BD33" s="1150"/>
      <c r="BE33" s="1150"/>
      <c r="BF33" s="1150"/>
      <c r="BG33" s="1150"/>
      <c r="BH33" s="1150"/>
      <c r="BI33" s="1150"/>
      <c r="BJ33" s="1150"/>
    </row>
    <row r="34" spans="1:62">
      <c r="A34" s="1150">
        <v>28</v>
      </c>
      <c r="B34" s="1150">
        <v>0</v>
      </c>
      <c r="C34" s="1150" t="s">
        <v>2792</v>
      </c>
      <c r="D34" s="1150" t="s">
        <v>18942</v>
      </c>
      <c r="E34" s="1150" t="s">
        <v>18943</v>
      </c>
      <c r="F34" s="1150" t="s">
        <v>18944</v>
      </c>
      <c r="G34" s="1150" t="s">
        <v>15831</v>
      </c>
      <c r="H34" s="1150" t="s">
        <v>12616</v>
      </c>
      <c r="I34" s="1213" t="s">
        <v>8533</v>
      </c>
      <c r="J34" s="1150" t="s">
        <v>8532</v>
      </c>
      <c r="K34" s="1150" t="s">
        <v>12618</v>
      </c>
      <c r="L34" s="1150" t="s">
        <v>394</v>
      </c>
      <c r="M34" s="1150">
        <v>100210326</v>
      </c>
      <c r="N34" s="1150" t="s">
        <v>394</v>
      </c>
      <c r="O34" s="1150" t="s">
        <v>18968</v>
      </c>
      <c r="P34" s="1150" t="s">
        <v>17721</v>
      </c>
      <c r="Q34" s="1211">
        <v>45175</v>
      </c>
      <c r="R34" s="1210">
        <v>58076</v>
      </c>
      <c r="S34" s="1150"/>
      <c r="T34" s="1150" t="s">
        <v>18969</v>
      </c>
      <c r="U34" s="1150">
        <v>1003670852</v>
      </c>
      <c r="V34" s="1150"/>
      <c r="W34" s="1150"/>
      <c r="X34" s="1150"/>
      <c r="Y34" s="1150"/>
      <c r="Z34" s="1150"/>
      <c r="AA34" s="1150"/>
      <c r="AB34" s="1150"/>
      <c r="AC34" s="1150"/>
      <c r="AD34" s="1150"/>
      <c r="AE34" s="1150"/>
      <c r="AF34" s="1150" t="s">
        <v>18978</v>
      </c>
      <c r="AG34" s="1211">
        <v>45182</v>
      </c>
      <c r="AH34" s="1212">
        <v>45170</v>
      </c>
      <c r="AI34" s="1150" t="s">
        <v>12616</v>
      </c>
      <c r="AJ34" s="1150" t="s">
        <v>8532</v>
      </c>
      <c r="AK34" s="1210">
        <v>58075.46</v>
      </c>
      <c r="AL34" s="1210">
        <v>58076</v>
      </c>
      <c r="AM34" s="1150" t="s">
        <v>5</v>
      </c>
      <c r="AN34" s="1150" t="s">
        <v>12821</v>
      </c>
      <c r="AO34" s="1210">
        <v>2531.1999999999998</v>
      </c>
      <c r="AP34" s="1150" t="s">
        <v>590</v>
      </c>
      <c r="AQ34" s="1150"/>
      <c r="AR34" s="1150">
        <v>4902147103</v>
      </c>
      <c r="AS34" s="1150"/>
      <c r="AT34" s="1150"/>
      <c r="AU34" s="1150"/>
      <c r="AV34" s="1150"/>
      <c r="AW34" s="1150"/>
      <c r="AX34" s="1150"/>
      <c r="AY34" s="1150" t="s">
        <v>20</v>
      </c>
      <c r="AZ34" s="1150"/>
      <c r="BA34" s="1150"/>
      <c r="BB34" s="1150"/>
      <c r="BC34" s="1150"/>
      <c r="BD34" s="1150"/>
      <c r="BE34" s="1150"/>
      <c r="BF34" s="1150"/>
      <c r="BG34" s="1150"/>
      <c r="BH34" s="1150"/>
      <c r="BI34" s="1150"/>
      <c r="BJ34" s="1150"/>
    </row>
    <row r="35" spans="1:62">
      <c r="A35" s="1150">
        <v>29</v>
      </c>
      <c r="B35" s="1150">
        <v>0</v>
      </c>
      <c r="C35" s="1150" t="s">
        <v>2792</v>
      </c>
      <c r="D35" s="1150" t="s">
        <v>18942</v>
      </c>
      <c r="E35" s="1150" t="s">
        <v>18943</v>
      </c>
      <c r="F35" s="1150" t="s">
        <v>18944</v>
      </c>
      <c r="G35" s="1150" t="s">
        <v>15831</v>
      </c>
      <c r="H35" s="1150" t="s">
        <v>15557</v>
      </c>
      <c r="I35" s="1150" t="s">
        <v>15559</v>
      </c>
      <c r="J35" s="1150" t="s">
        <v>19015</v>
      </c>
      <c r="K35" s="1150" t="s">
        <v>19016</v>
      </c>
      <c r="L35" s="1150" t="s">
        <v>394</v>
      </c>
      <c r="M35" s="1150">
        <v>100210325</v>
      </c>
      <c r="N35" s="1150" t="s">
        <v>394</v>
      </c>
      <c r="O35" s="1150" t="s">
        <v>18968</v>
      </c>
      <c r="P35" s="1150" t="s">
        <v>17721</v>
      </c>
      <c r="Q35" s="1211">
        <v>45175</v>
      </c>
      <c r="R35" s="1210">
        <v>81613</v>
      </c>
      <c r="S35" s="1150"/>
      <c r="T35" s="1150" t="s">
        <v>18969</v>
      </c>
      <c r="U35" s="1150">
        <v>1003676949</v>
      </c>
      <c r="V35" s="1150"/>
      <c r="W35" s="1150"/>
      <c r="X35" s="1150"/>
      <c r="Y35" s="1150"/>
      <c r="Z35" s="1150"/>
      <c r="AA35" s="1150"/>
      <c r="AB35" s="1150"/>
      <c r="AC35" s="1150"/>
      <c r="AD35" s="1150"/>
      <c r="AE35" s="1150"/>
      <c r="AF35" s="1150" t="s">
        <v>18962</v>
      </c>
      <c r="AG35" s="1211">
        <v>45200</v>
      </c>
      <c r="AH35" s="1212">
        <v>45200</v>
      </c>
      <c r="AI35" s="1150" t="s">
        <v>15557</v>
      </c>
      <c r="AJ35" s="1150" t="s">
        <v>19015</v>
      </c>
      <c r="AK35" s="1210">
        <v>81612.97</v>
      </c>
      <c r="AL35" s="1210">
        <v>81613</v>
      </c>
      <c r="AM35" s="1150" t="s">
        <v>5</v>
      </c>
      <c r="AN35" s="1150" t="s">
        <v>12821</v>
      </c>
      <c r="AO35" s="1150"/>
      <c r="AP35" s="1150" t="s">
        <v>15561</v>
      </c>
      <c r="AQ35" s="1150"/>
      <c r="AR35" s="1150">
        <v>4902152574</v>
      </c>
      <c r="AS35" s="1150"/>
      <c r="AT35" s="1150"/>
      <c r="AU35" s="1150"/>
      <c r="AV35" s="1150"/>
      <c r="AW35" s="1150"/>
      <c r="AX35" s="1150"/>
      <c r="AY35" s="1150">
        <v>0</v>
      </c>
      <c r="AZ35" s="1150"/>
      <c r="BA35" s="1150"/>
      <c r="BB35" s="1150"/>
      <c r="BC35" s="1150"/>
      <c r="BD35" s="1150"/>
      <c r="BE35" s="1150"/>
      <c r="BF35" s="1150"/>
      <c r="BG35" s="1150"/>
      <c r="BH35" s="1150"/>
      <c r="BI35" s="1150"/>
      <c r="BJ35" s="1150"/>
    </row>
    <row r="36" spans="1:62">
      <c r="A36" s="1150">
        <v>30</v>
      </c>
      <c r="B36" s="1150">
        <v>0</v>
      </c>
      <c r="C36" s="1150" t="s">
        <v>2792</v>
      </c>
      <c r="D36" s="1150" t="s">
        <v>18942</v>
      </c>
      <c r="E36" s="1150" t="s">
        <v>18943</v>
      </c>
      <c r="F36" s="1150" t="s">
        <v>18944</v>
      </c>
      <c r="G36" s="1150" t="s">
        <v>15831</v>
      </c>
      <c r="H36" s="1150" t="s">
        <v>15550</v>
      </c>
      <c r="I36" s="1150" t="s">
        <v>15554</v>
      </c>
      <c r="J36" s="1150" t="s">
        <v>19017</v>
      </c>
      <c r="K36" s="1150" t="s">
        <v>19018</v>
      </c>
      <c r="L36" s="1150" t="s">
        <v>394</v>
      </c>
      <c r="M36" s="1150">
        <v>100210319</v>
      </c>
      <c r="N36" s="1150" t="s">
        <v>394</v>
      </c>
      <c r="O36" s="1150" t="s">
        <v>18968</v>
      </c>
      <c r="P36" s="1150" t="s">
        <v>17721</v>
      </c>
      <c r="Q36" s="1211">
        <v>45175</v>
      </c>
      <c r="R36" s="1210">
        <v>58976</v>
      </c>
      <c r="S36" s="1150"/>
      <c r="T36" s="1150" t="s">
        <v>18969</v>
      </c>
      <c r="U36" s="1150">
        <v>1003674278</v>
      </c>
      <c r="V36" s="1150"/>
      <c r="W36" s="1150"/>
      <c r="X36" s="1150"/>
      <c r="Y36" s="1150"/>
      <c r="Z36" s="1150"/>
      <c r="AA36" s="1150"/>
      <c r="AB36" s="1150"/>
      <c r="AC36" s="1150"/>
      <c r="AD36" s="1150"/>
      <c r="AE36" s="1150"/>
      <c r="AF36" s="1150" t="s">
        <v>18997</v>
      </c>
      <c r="AG36" s="1211">
        <v>45192</v>
      </c>
      <c r="AH36" s="1212">
        <v>45170</v>
      </c>
      <c r="AI36" s="1150" t="s">
        <v>15550</v>
      </c>
      <c r="AJ36" s="1150" t="s">
        <v>19017</v>
      </c>
      <c r="AK36" s="1210">
        <v>58075.46</v>
      </c>
      <c r="AL36" s="1210">
        <v>58076</v>
      </c>
      <c r="AM36" s="1150" t="s">
        <v>5</v>
      </c>
      <c r="AN36" s="1150" t="s">
        <v>12821</v>
      </c>
      <c r="AO36" s="1150"/>
      <c r="AP36" s="1150" t="s">
        <v>15556</v>
      </c>
      <c r="AQ36" s="1150"/>
      <c r="AR36" s="1150">
        <v>4902150462</v>
      </c>
      <c r="AS36" s="1150"/>
      <c r="AT36" s="1150"/>
      <c r="AU36" s="1150"/>
      <c r="AV36" s="1150"/>
      <c r="AW36" s="1150"/>
      <c r="AX36" s="1150"/>
      <c r="AY36" s="1150">
        <v>0</v>
      </c>
      <c r="AZ36" s="1150"/>
      <c r="BA36" s="1150"/>
      <c r="BB36" s="1150"/>
      <c r="BC36" s="1150"/>
      <c r="BD36" s="1150"/>
      <c r="BE36" s="1150"/>
      <c r="BF36" s="1150"/>
      <c r="BG36" s="1150"/>
      <c r="BH36" s="1150"/>
      <c r="BI36" s="1150"/>
      <c r="BJ36" s="1150"/>
    </row>
    <row r="37" spans="1:62">
      <c r="A37" s="1150">
        <v>31</v>
      </c>
      <c r="B37" s="1150">
        <v>0</v>
      </c>
      <c r="C37" s="1150" t="s">
        <v>2792</v>
      </c>
      <c r="D37" s="1150" t="s">
        <v>18942</v>
      </c>
      <c r="E37" s="1150" t="s">
        <v>18943</v>
      </c>
      <c r="F37" s="1150" t="s">
        <v>18944</v>
      </c>
      <c r="G37" s="1150" t="s">
        <v>15831</v>
      </c>
      <c r="H37" s="1150" t="s">
        <v>8978</v>
      </c>
      <c r="I37" s="1150" t="s">
        <v>8980</v>
      </c>
      <c r="J37" s="1150" t="s">
        <v>8979</v>
      </c>
      <c r="K37" s="1150" t="s">
        <v>8984</v>
      </c>
      <c r="L37" s="1150" t="s">
        <v>394</v>
      </c>
      <c r="M37" s="1150">
        <v>100210426</v>
      </c>
      <c r="N37" s="1150" t="s">
        <v>394</v>
      </c>
      <c r="O37" s="1150" t="s">
        <v>18968</v>
      </c>
      <c r="P37" s="1150" t="s">
        <v>17721</v>
      </c>
      <c r="Q37" s="1211">
        <v>45175</v>
      </c>
      <c r="R37" s="1210">
        <v>42384</v>
      </c>
      <c r="S37" s="1150"/>
      <c r="T37" s="1150" t="s">
        <v>18969</v>
      </c>
      <c r="U37" s="1150">
        <v>1003679059</v>
      </c>
      <c r="V37" s="1150"/>
      <c r="W37" s="1150"/>
      <c r="X37" s="1150"/>
      <c r="Y37" s="1150"/>
      <c r="Z37" s="1150"/>
      <c r="AA37" s="1150"/>
      <c r="AB37" s="1150"/>
      <c r="AC37" s="1150"/>
      <c r="AD37" s="1150"/>
      <c r="AE37" s="1150"/>
      <c r="AF37" s="1150" t="s">
        <v>19009</v>
      </c>
      <c r="AG37" s="1211">
        <v>45203</v>
      </c>
      <c r="AH37" s="1212">
        <v>45200</v>
      </c>
      <c r="AI37" s="1150" t="s">
        <v>8978</v>
      </c>
      <c r="AJ37" s="1150" t="s">
        <v>8979</v>
      </c>
      <c r="AK37" s="1210">
        <v>42383.79</v>
      </c>
      <c r="AL37" s="1210">
        <v>42384</v>
      </c>
      <c r="AM37" s="1150" t="s">
        <v>5</v>
      </c>
      <c r="AN37" s="1150" t="s">
        <v>12821</v>
      </c>
      <c r="AO37" s="1210">
        <v>11540</v>
      </c>
      <c r="AP37" s="1150" t="s">
        <v>8981</v>
      </c>
      <c r="AQ37" s="1150"/>
      <c r="AR37" s="1150">
        <v>4902154769</v>
      </c>
      <c r="AS37" s="1150"/>
      <c r="AT37" s="1150"/>
      <c r="AU37" s="1150"/>
      <c r="AV37" s="1150"/>
      <c r="AW37" s="1150"/>
      <c r="AX37" s="1150"/>
      <c r="AY37" s="1150" t="s">
        <v>19019</v>
      </c>
      <c r="AZ37" s="1150"/>
      <c r="BA37" s="1150"/>
      <c r="BB37" s="1150"/>
      <c r="BC37" s="1150"/>
      <c r="BD37" s="1150"/>
      <c r="BE37" s="1150"/>
      <c r="BF37" s="1150"/>
      <c r="BG37" s="1150"/>
      <c r="BH37" s="1150"/>
      <c r="BI37" s="1150"/>
      <c r="BJ37" s="1150"/>
    </row>
    <row r="38" spans="1:62">
      <c r="A38" s="1150">
        <v>32</v>
      </c>
      <c r="B38" s="1150">
        <v>0</v>
      </c>
      <c r="C38" s="1150" t="s">
        <v>17850</v>
      </c>
      <c r="D38" s="1150" t="s">
        <v>18942</v>
      </c>
      <c r="E38" s="1150" t="s">
        <v>18943</v>
      </c>
      <c r="F38" s="1150" t="s">
        <v>18944</v>
      </c>
      <c r="G38" s="1150" t="s">
        <v>15831</v>
      </c>
      <c r="H38" s="1213" t="s">
        <v>15539</v>
      </c>
      <c r="I38" s="1150" t="s">
        <v>19020</v>
      </c>
      <c r="J38" s="1213" t="s">
        <v>19021</v>
      </c>
      <c r="K38" s="1150" t="s">
        <v>19022</v>
      </c>
      <c r="L38" s="1150" t="s">
        <v>394</v>
      </c>
      <c r="M38" s="1150">
        <v>100210814</v>
      </c>
      <c r="N38" s="1150" t="s">
        <v>18945</v>
      </c>
      <c r="O38" s="1150" t="s">
        <v>18964</v>
      </c>
      <c r="P38" s="1150" t="s">
        <v>17721</v>
      </c>
      <c r="Q38" s="1211">
        <v>45175</v>
      </c>
      <c r="R38" s="1150" t="s">
        <v>2656</v>
      </c>
      <c r="S38" s="1150"/>
      <c r="T38" s="1150" t="s">
        <v>18969</v>
      </c>
      <c r="U38" s="1150"/>
      <c r="V38" s="1150"/>
      <c r="W38" s="1150"/>
      <c r="X38" s="1150"/>
      <c r="Y38" s="1150"/>
      <c r="Z38" s="1150"/>
      <c r="AA38" s="1150"/>
      <c r="AB38" s="1150"/>
      <c r="AC38" s="1150"/>
      <c r="AD38" s="1150"/>
      <c r="AE38" s="1150"/>
      <c r="AF38" s="1150"/>
      <c r="AG38" s="1150"/>
      <c r="AH38" s="1212">
        <v>1</v>
      </c>
      <c r="AI38" s="1213" t="s">
        <v>15539</v>
      </c>
      <c r="AJ38" s="1213" t="s">
        <v>19021</v>
      </c>
      <c r="AK38" s="1210">
        <v>46208.28</v>
      </c>
      <c r="AL38" s="1210">
        <v>46209</v>
      </c>
      <c r="AM38" s="1150" t="s">
        <v>5</v>
      </c>
      <c r="AN38" s="1150" t="s">
        <v>12821</v>
      </c>
      <c r="AO38" s="1150"/>
      <c r="AP38" s="1150"/>
      <c r="AQ38" s="1150"/>
      <c r="AR38" s="1150"/>
      <c r="AS38" s="1150"/>
      <c r="AT38" s="1150"/>
      <c r="AU38" s="1150"/>
      <c r="AV38" s="1150"/>
      <c r="AW38" s="1150"/>
      <c r="AX38" s="1150"/>
      <c r="AY38" s="1150">
        <v>0</v>
      </c>
      <c r="AZ38" s="1150"/>
      <c r="BA38" s="1150"/>
      <c r="BB38" s="1150"/>
      <c r="BC38" s="1150"/>
      <c r="BD38" s="1150"/>
      <c r="BE38" s="1150"/>
      <c r="BF38" s="1150"/>
      <c r="BG38" s="1150"/>
      <c r="BH38" s="1150"/>
      <c r="BI38" s="1150"/>
      <c r="BJ38" s="1150"/>
    </row>
    <row r="39" spans="1:62">
      <c r="A39" s="1150">
        <v>33</v>
      </c>
      <c r="B39" s="1150">
        <v>0</v>
      </c>
      <c r="C39" s="1150" t="s">
        <v>2792</v>
      </c>
      <c r="D39" s="1150" t="s">
        <v>18942</v>
      </c>
      <c r="E39" s="1150" t="s">
        <v>18943</v>
      </c>
      <c r="F39" s="1150" t="s">
        <v>18944</v>
      </c>
      <c r="G39" s="1150" t="s">
        <v>15831</v>
      </c>
      <c r="H39" s="1150" t="s">
        <v>15533</v>
      </c>
      <c r="I39" s="1150" t="s">
        <v>15536</v>
      </c>
      <c r="J39" s="1150" t="s">
        <v>19023</v>
      </c>
      <c r="K39" s="1150" t="s">
        <v>19024</v>
      </c>
      <c r="L39" s="1150" t="s">
        <v>394</v>
      </c>
      <c r="M39" s="1150">
        <v>100210836</v>
      </c>
      <c r="N39" s="1150" t="s">
        <v>18962</v>
      </c>
      <c r="O39" s="1150" t="s">
        <v>18968</v>
      </c>
      <c r="P39" s="1150" t="s">
        <v>17721</v>
      </c>
      <c r="Q39" s="1211">
        <v>45175</v>
      </c>
      <c r="R39" s="1210">
        <v>54977</v>
      </c>
      <c r="S39" s="1150"/>
      <c r="T39" s="1150" t="s">
        <v>18969</v>
      </c>
      <c r="U39" s="1150">
        <v>1003670853</v>
      </c>
      <c r="V39" s="1150"/>
      <c r="W39" s="1150"/>
      <c r="X39" s="1150"/>
      <c r="Y39" s="1150"/>
      <c r="Z39" s="1150"/>
      <c r="AA39" s="1150"/>
      <c r="AB39" s="1150"/>
      <c r="AC39" s="1150"/>
      <c r="AD39" s="1150"/>
      <c r="AE39" s="1150"/>
      <c r="AF39" s="1150" t="s">
        <v>18978</v>
      </c>
      <c r="AG39" s="1211">
        <v>45182</v>
      </c>
      <c r="AH39" s="1212">
        <v>45170</v>
      </c>
      <c r="AI39" s="1150" t="s">
        <v>15533</v>
      </c>
      <c r="AJ39" s="1150" t="s">
        <v>19023</v>
      </c>
      <c r="AK39" s="1210">
        <v>54976.78</v>
      </c>
      <c r="AL39" s="1210">
        <v>54977</v>
      </c>
      <c r="AM39" s="1150" t="s">
        <v>5</v>
      </c>
      <c r="AN39" s="1150" t="s">
        <v>12821</v>
      </c>
      <c r="AO39" s="1210">
        <v>8859.2000000000007</v>
      </c>
      <c r="AP39" s="1150" t="s">
        <v>15538</v>
      </c>
      <c r="AQ39" s="1150"/>
      <c r="AR39" s="1150">
        <v>4902147104</v>
      </c>
      <c r="AS39" s="1150"/>
      <c r="AT39" s="1150"/>
      <c r="AU39" s="1150"/>
      <c r="AV39" s="1150"/>
      <c r="AW39" s="1150"/>
      <c r="AX39" s="1150"/>
      <c r="AY39" s="1150" t="s">
        <v>18979</v>
      </c>
      <c r="AZ39" s="1150"/>
      <c r="BA39" s="1150"/>
      <c r="BB39" s="1150" t="s">
        <v>3195</v>
      </c>
      <c r="BC39" s="1150"/>
      <c r="BD39" s="1150"/>
      <c r="BE39" s="1150"/>
      <c r="BF39" s="1150" t="s">
        <v>18962</v>
      </c>
      <c r="BG39" s="1150"/>
      <c r="BH39" s="1150"/>
      <c r="BI39" s="1150"/>
      <c r="BJ39" s="1150"/>
    </row>
    <row r="40" spans="1:62">
      <c r="A40" s="1150">
        <v>34</v>
      </c>
      <c r="B40" s="1150">
        <v>0</v>
      </c>
      <c r="C40" s="1150" t="s">
        <v>2792</v>
      </c>
      <c r="D40" s="1150" t="s">
        <v>18942</v>
      </c>
      <c r="E40" s="1150" t="s">
        <v>18943</v>
      </c>
      <c r="F40" s="1150" t="s">
        <v>18944</v>
      </c>
      <c r="G40" s="1150" t="s">
        <v>15831</v>
      </c>
      <c r="H40" s="1150" t="s">
        <v>15529</v>
      </c>
      <c r="I40" s="1150" t="s">
        <v>15531</v>
      </c>
      <c r="J40" s="1150" t="s">
        <v>19025</v>
      </c>
      <c r="K40" s="1150" t="s">
        <v>19026</v>
      </c>
      <c r="L40" s="1150" t="s">
        <v>394</v>
      </c>
      <c r="M40" s="1150">
        <v>100210408</v>
      </c>
      <c r="N40" s="1150" t="s">
        <v>394</v>
      </c>
      <c r="O40" s="1150" t="s">
        <v>18968</v>
      </c>
      <c r="P40" s="1150" t="s">
        <v>17721</v>
      </c>
      <c r="Q40" s="1211">
        <v>45175</v>
      </c>
      <c r="R40" s="1210">
        <v>50230</v>
      </c>
      <c r="S40" s="1150"/>
      <c r="T40" s="1150" t="s">
        <v>18969</v>
      </c>
      <c r="U40" s="1150">
        <v>1003671851</v>
      </c>
      <c r="V40" s="1150"/>
      <c r="W40" s="1150"/>
      <c r="X40" s="1150"/>
      <c r="Y40" s="1150"/>
      <c r="Z40" s="1150"/>
      <c r="AA40" s="1150"/>
      <c r="AB40" s="1150"/>
      <c r="AC40" s="1150"/>
      <c r="AD40" s="1150"/>
      <c r="AE40" s="1150"/>
      <c r="AF40" s="1150" t="s">
        <v>18978</v>
      </c>
      <c r="AG40" s="1211">
        <v>45185</v>
      </c>
      <c r="AH40" s="1212">
        <v>45170</v>
      </c>
      <c r="AI40" s="1150" t="s">
        <v>15529</v>
      </c>
      <c r="AJ40" s="1150" t="s">
        <v>19025</v>
      </c>
      <c r="AK40" s="1210">
        <v>50229.63</v>
      </c>
      <c r="AL40" s="1210">
        <v>50230</v>
      </c>
      <c r="AM40" s="1150" t="s">
        <v>5</v>
      </c>
      <c r="AN40" s="1150" t="s">
        <v>12821</v>
      </c>
      <c r="AO40" s="1210">
        <v>25312</v>
      </c>
      <c r="AP40" s="1150" t="s">
        <v>19027</v>
      </c>
      <c r="AQ40" s="1150"/>
      <c r="AR40" s="1150">
        <v>4902148014</v>
      </c>
      <c r="AS40" s="1150"/>
      <c r="AT40" s="1150"/>
      <c r="AU40" s="1150"/>
      <c r="AV40" s="1150"/>
      <c r="AW40" s="1150"/>
      <c r="AX40" s="1150"/>
      <c r="AY40" s="1150" t="s">
        <v>19028</v>
      </c>
      <c r="AZ40" s="1150"/>
      <c r="BA40" s="1150"/>
      <c r="BB40" s="1150"/>
      <c r="BC40" s="1150"/>
      <c r="BD40" s="1150"/>
      <c r="BE40" s="1150"/>
      <c r="BF40" s="1150"/>
      <c r="BG40" s="1150"/>
      <c r="BH40" s="1150"/>
      <c r="BI40" s="1150"/>
      <c r="BJ40" s="1150"/>
    </row>
    <row r="41" spans="1:62">
      <c r="A41" s="1150">
        <v>35</v>
      </c>
      <c r="B41" s="1150">
        <v>0</v>
      </c>
      <c r="C41" s="1150" t="s">
        <v>2792</v>
      </c>
      <c r="D41" s="1150" t="s">
        <v>18942</v>
      </c>
      <c r="E41" s="1150" t="s">
        <v>18943</v>
      </c>
      <c r="F41" s="1150" t="s">
        <v>18944</v>
      </c>
      <c r="G41" s="1150" t="s">
        <v>15831</v>
      </c>
      <c r="H41" s="1150" t="s">
        <v>8947</v>
      </c>
      <c r="I41" s="1150" t="s">
        <v>8949</v>
      </c>
      <c r="J41" s="1150" t="s">
        <v>8948</v>
      </c>
      <c r="K41" s="1150" t="s">
        <v>8953</v>
      </c>
      <c r="L41" s="1150" t="s">
        <v>394</v>
      </c>
      <c r="M41" s="1150">
        <v>100210407</v>
      </c>
      <c r="N41" s="1150" t="s">
        <v>394</v>
      </c>
      <c r="O41" s="1150" t="s">
        <v>18968</v>
      </c>
      <c r="P41" s="1150" t="s">
        <v>17721</v>
      </c>
      <c r="Q41" s="1211">
        <v>45175</v>
      </c>
      <c r="R41" s="1210">
        <v>144380</v>
      </c>
      <c r="S41" s="1150"/>
      <c r="T41" s="1150" t="s">
        <v>18969</v>
      </c>
      <c r="U41" s="1150">
        <v>1003671355</v>
      </c>
      <c r="V41" s="1150"/>
      <c r="W41" s="1150"/>
      <c r="X41" s="1150"/>
      <c r="Y41" s="1150"/>
      <c r="Z41" s="1150"/>
      <c r="AA41" s="1150"/>
      <c r="AB41" s="1150"/>
      <c r="AC41" s="1150"/>
      <c r="AD41" s="1150"/>
      <c r="AE41" s="1150"/>
      <c r="AF41" s="1150" t="s">
        <v>18962</v>
      </c>
      <c r="AG41" s="1211">
        <v>45183</v>
      </c>
      <c r="AH41" s="1212">
        <v>45170</v>
      </c>
      <c r="AI41" s="1150" t="s">
        <v>8947</v>
      </c>
      <c r="AJ41" s="1150" t="s">
        <v>8948</v>
      </c>
      <c r="AK41" s="1210">
        <v>144379.65</v>
      </c>
      <c r="AL41" s="1210">
        <v>144380</v>
      </c>
      <c r="AM41" s="1150" t="s">
        <v>5</v>
      </c>
      <c r="AN41" s="1150" t="s">
        <v>12821</v>
      </c>
      <c r="AO41" s="1150"/>
      <c r="AP41" s="1150" t="s">
        <v>8950</v>
      </c>
      <c r="AQ41" s="1150"/>
      <c r="AR41" s="1150">
        <v>4902147824</v>
      </c>
      <c r="AS41" s="1150"/>
      <c r="AT41" s="1150"/>
      <c r="AU41" s="1150"/>
      <c r="AV41" s="1150"/>
      <c r="AW41" s="1150"/>
      <c r="AX41" s="1150"/>
      <c r="AY41" s="1150" t="s">
        <v>20</v>
      </c>
      <c r="AZ41" s="1150"/>
      <c r="BA41" s="1150"/>
      <c r="BB41" s="1150"/>
      <c r="BC41" s="1150"/>
      <c r="BD41" s="1150"/>
      <c r="BE41" s="1150"/>
      <c r="BF41" s="1150"/>
      <c r="BG41" s="1150"/>
      <c r="BH41" s="1150"/>
      <c r="BI41" s="1150"/>
      <c r="BJ41" s="1150"/>
    </row>
    <row r="42" spans="1:62">
      <c r="A42" s="1150">
        <v>36</v>
      </c>
      <c r="B42" s="1150">
        <v>0</v>
      </c>
      <c r="C42" s="1150" t="s">
        <v>2792</v>
      </c>
      <c r="D42" s="1150" t="s">
        <v>18942</v>
      </c>
      <c r="E42" s="1150" t="s">
        <v>18943</v>
      </c>
      <c r="F42" s="1150" t="s">
        <v>18944</v>
      </c>
      <c r="G42" s="1150" t="s">
        <v>15831</v>
      </c>
      <c r="H42" s="1150" t="s">
        <v>15518</v>
      </c>
      <c r="I42" s="1150" t="s">
        <v>15522</v>
      </c>
      <c r="J42" s="1150" t="s">
        <v>19029</v>
      </c>
      <c r="K42" s="1150" t="s">
        <v>19030</v>
      </c>
      <c r="L42" s="1150" t="s">
        <v>394</v>
      </c>
      <c r="M42" s="1150">
        <v>100210425</v>
      </c>
      <c r="N42" s="1150" t="s">
        <v>394</v>
      </c>
      <c r="O42" s="1150" t="s">
        <v>18968</v>
      </c>
      <c r="P42" s="1150" t="s">
        <v>17721</v>
      </c>
      <c r="Q42" s="1211">
        <v>45175</v>
      </c>
      <c r="R42" s="1210">
        <v>50230</v>
      </c>
      <c r="S42" s="1150"/>
      <c r="T42" s="1150" t="s">
        <v>18969</v>
      </c>
      <c r="U42" s="1150">
        <v>1003671852</v>
      </c>
      <c r="V42" s="1150"/>
      <c r="W42" s="1150"/>
      <c r="X42" s="1150"/>
      <c r="Y42" s="1150"/>
      <c r="Z42" s="1150"/>
      <c r="AA42" s="1150"/>
      <c r="AB42" s="1150"/>
      <c r="AC42" s="1150"/>
      <c r="AD42" s="1150"/>
      <c r="AE42" s="1150"/>
      <c r="AF42" s="1150" t="s">
        <v>18978</v>
      </c>
      <c r="AG42" s="1211">
        <v>45185</v>
      </c>
      <c r="AH42" s="1212">
        <v>45170</v>
      </c>
      <c r="AI42" s="1150" t="s">
        <v>15518</v>
      </c>
      <c r="AJ42" s="1150" t="s">
        <v>19029</v>
      </c>
      <c r="AK42" s="1210">
        <v>50229.63</v>
      </c>
      <c r="AL42" s="1210">
        <v>50230</v>
      </c>
      <c r="AM42" s="1150" t="s">
        <v>5</v>
      </c>
      <c r="AN42" s="1150" t="s">
        <v>12821</v>
      </c>
      <c r="AO42" s="1210">
        <v>19387.2</v>
      </c>
      <c r="AP42" s="1150" t="s">
        <v>19031</v>
      </c>
      <c r="AQ42" s="1150"/>
      <c r="AR42" s="1150">
        <v>4902148058</v>
      </c>
      <c r="AS42" s="1150"/>
      <c r="AT42" s="1150"/>
      <c r="AU42" s="1150"/>
      <c r="AV42" s="1150"/>
      <c r="AW42" s="1150"/>
      <c r="AX42" s="1150"/>
      <c r="AY42" s="1150" t="s">
        <v>19028</v>
      </c>
      <c r="AZ42" s="1150"/>
      <c r="BA42" s="1150"/>
      <c r="BB42" s="1150"/>
      <c r="BC42" s="1150"/>
      <c r="BD42" s="1150"/>
      <c r="BE42" s="1150"/>
      <c r="BF42" s="1150"/>
      <c r="BG42" s="1150"/>
      <c r="BH42" s="1150"/>
      <c r="BI42" s="1150"/>
      <c r="BJ42" s="1150"/>
    </row>
    <row r="43" spans="1:62">
      <c r="A43" s="1150">
        <v>37</v>
      </c>
      <c r="B43" s="1150">
        <v>0</v>
      </c>
      <c r="C43" s="1214" t="s">
        <v>2792</v>
      </c>
      <c r="D43" s="1150" t="s">
        <v>18942</v>
      </c>
      <c r="E43" s="1150" t="s">
        <v>18943</v>
      </c>
      <c r="F43" s="1150" t="s">
        <v>18944</v>
      </c>
      <c r="G43" s="1150" t="s">
        <v>15831</v>
      </c>
      <c r="H43" s="1150" t="s">
        <v>15514</v>
      </c>
      <c r="I43" s="1150" t="s">
        <v>15516</v>
      </c>
      <c r="J43" s="1150" t="s">
        <v>19032</v>
      </c>
      <c r="K43" s="1150" t="s">
        <v>19033</v>
      </c>
      <c r="L43" s="1150" t="s">
        <v>394</v>
      </c>
      <c r="M43" s="1150">
        <v>100210318</v>
      </c>
      <c r="N43" s="1150" t="s">
        <v>394</v>
      </c>
      <c r="O43" s="1150" t="s">
        <v>18968</v>
      </c>
      <c r="P43" s="1150" t="s">
        <v>17721</v>
      </c>
      <c r="Q43" s="1211">
        <v>45175</v>
      </c>
      <c r="R43" s="1210">
        <v>81613</v>
      </c>
      <c r="S43" s="1150"/>
      <c r="T43" s="1150" t="s">
        <v>18969</v>
      </c>
      <c r="U43" s="1150">
        <v>1003672331</v>
      </c>
      <c r="V43" s="1150"/>
      <c r="W43" s="1150"/>
      <c r="X43" s="1150"/>
      <c r="Y43" s="1150"/>
      <c r="Z43" s="1150"/>
      <c r="AA43" s="1150"/>
      <c r="AB43" s="1150"/>
      <c r="AC43" s="1150"/>
      <c r="AD43" s="1150"/>
      <c r="AE43" s="1150"/>
      <c r="AF43" s="1150" t="s">
        <v>18978</v>
      </c>
      <c r="AG43" s="1211">
        <v>45187</v>
      </c>
      <c r="AH43" s="1212">
        <v>45170</v>
      </c>
      <c r="AI43" s="1150" t="s">
        <v>15514</v>
      </c>
      <c r="AJ43" s="1150" t="s">
        <v>19032</v>
      </c>
      <c r="AK43" s="1210">
        <v>81612.97</v>
      </c>
      <c r="AL43" s="1210">
        <v>81613</v>
      </c>
      <c r="AM43" s="1150" t="s">
        <v>5</v>
      </c>
      <c r="AN43" s="1150" t="s">
        <v>12821</v>
      </c>
      <c r="AO43" s="1210">
        <v>8226.4</v>
      </c>
      <c r="AP43" s="1150" t="s">
        <v>15517</v>
      </c>
      <c r="AQ43" s="1150"/>
      <c r="AR43" s="1150">
        <v>4902148559</v>
      </c>
      <c r="AS43" s="1150"/>
      <c r="AT43" s="1150"/>
      <c r="AU43" s="1150"/>
      <c r="AV43" s="1150"/>
      <c r="AW43" s="1150"/>
      <c r="AX43" s="1150"/>
      <c r="AY43" s="1150" t="s">
        <v>18979</v>
      </c>
      <c r="AZ43" s="1150"/>
      <c r="BA43" s="1150"/>
      <c r="BB43" s="1150" t="s">
        <v>18980</v>
      </c>
      <c r="BC43" s="1150"/>
      <c r="BD43" s="1150"/>
      <c r="BE43" s="1150"/>
      <c r="BF43" s="1150" t="s">
        <v>18962</v>
      </c>
      <c r="BG43" s="1150"/>
      <c r="BH43" s="1150"/>
      <c r="BI43" s="1150"/>
      <c r="BJ43" s="1150"/>
    </row>
    <row r="44" spans="1:62">
      <c r="A44" s="1150">
        <v>38</v>
      </c>
      <c r="B44" s="1150">
        <v>0</v>
      </c>
      <c r="C44" s="1214" t="s">
        <v>2792</v>
      </c>
      <c r="D44" s="1150" t="s">
        <v>18942</v>
      </c>
      <c r="E44" s="1150" t="s">
        <v>18943</v>
      </c>
      <c r="F44" s="1150" t="s">
        <v>18944</v>
      </c>
      <c r="G44" s="1150" t="s">
        <v>15831</v>
      </c>
      <c r="H44" s="1213" t="s">
        <v>13072</v>
      </c>
      <c r="I44" s="1213" t="s">
        <v>13074</v>
      </c>
      <c r="J44" s="1213" t="s">
        <v>13073</v>
      </c>
      <c r="K44" s="1150" t="s">
        <v>19034</v>
      </c>
      <c r="L44" s="1150" t="s">
        <v>394</v>
      </c>
      <c r="M44" s="1150">
        <v>100210388</v>
      </c>
      <c r="N44" s="1150" t="s">
        <v>394</v>
      </c>
      <c r="O44" s="1150" t="s">
        <v>18964</v>
      </c>
      <c r="P44" s="1150" t="s">
        <v>17721</v>
      </c>
      <c r="Q44" s="1211">
        <v>45174</v>
      </c>
      <c r="R44" s="1210">
        <v>24669</v>
      </c>
      <c r="S44" s="1150"/>
      <c r="T44" s="1150" t="s">
        <v>18961</v>
      </c>
      <c r="U44" s="1150">
        <v>1003672333</v>
      </c>
      <c r="V44" s="1150"/>
      <c r="W44" s="1150"/>
      <c r="X44" s="1150"/>
      <c r="Y44" s="1150"/>
      <c r="Z44" s="1150"/>
      <c r="AA44" s="1150"/>
      <c r="AB44" s="1150"/>
      <c r="AC44" s="1150"/>
      <c r="AD44" s="1150"/>
      <c r="AE44" s="1150"/>
      <c r="AF44" s="1150" t="s">
        <v>18978</v>
      </c>
      <c r="AG44" s="1211">
        <v>45187</v>
      </c>
      <c r="AH44" s="1212">
        <v>45170</v>
      </c>
      <c r="AI44" s="1213" t="s">
        <v>13072</v>
      </c>
      <c r="AJ44" s="1213" t="s">
        <v>13073</v>
      </c>
      <c r="AK44" s="1210">
        <v>24668.240000000002</v>
      </c>
      <c r="AL44" s="1210">
        <v>24669</v>
      </c>
      <c r="AM44" s="1150" t="s">
        <v>5</v>
      </c>
      <c r="AN44" s="1150" t="s">
        <v>12821</v>
      </c>
      <c r="AO44" s="1210">
        <v>9693.6</v>
      </c>
      <c r="AP44" s="1150" t="s">
        <v>13075</v>
      </c>
      <c r="AQ44" s="1150"/>
      <c r="AR44" s="1150">
        <v>4902148432</v>
      </c>
      <c r="AS44" s="1150"/>
      <c r="AT44" s="1150"/>
      <c r="AU44" s="1150"/>
      <c r="AV44" s="1150"/>
      <c r="AW44" s="1150"/>
      <c r="AX44" s="1150"/>
      <c r="AY44" s="1150" t="s">
        <v>18979</v>
      </c>
      <c r="AZ44" s="1150"/>
      <c r="BA44" s="1150"/>
      <c r="BB44" s="1150" t="s">
        <v>18980</v>
      </c>
      <c r="BC44" s="1150"/>
      <c r="BD44" s="1150"/>
      <c r="BE44" s="1150"/>
      <c r="BF44" s="1150" t="s">
        <v>18962</v>
      </c>
      <c r="BG44" s="1150"/>
      <c r="BH44" s="1150"/>
      <c r="BI44" s="1150"/>
      <c r="BJ44" s="1150"/>
    </row>
    <row r="45" spans="1:62">
      <c r="A45" s="1150">
        <v>39</v>
      </c>
      <c r="B45" s="1150">
        <v>0</v>
      </c>
      <c r="C45" s="1150" t="s">
        <v>2792</v>
      </c>
      <c r="D45" s="1150" t="s">
        <v>18942</v>
      </c>
      <c r="E45" s="1150" t="s">
        <v>18943</v>
      </c>
      <c r="F45" s="1150" t="s">
        <v>18944</v>
      </c>
      <c r="G45" s="1150" t="s">
        <v>15831</v>
      </c>
      <c r="H45" s="1150" t="s">
        <v>15506</v>
      </c>
      <c r="I45" s="1150" t="s">
        <v>15509</v>
      </c>
      <c r="J45" s="1150" t="s">
        <v>19035</v>
      </c>
      <c r="K45" s="1150" t="s">
        <v>19036</v>
      </c>
      <c r="L45" s="1150" t="s">
        <v>394</v>
      </c>
      <c r="M45" s="1150">
        <v>100210317</v>
      </c>
      <c r="N45" s="1150" t="s">
        <v>394</v>
      </c>
      <c r="O45" s="1150" t="s">
        <v>18968</v>
      </c>
      <c r="P45" s="1150" t="s">
        <v>17721</v>
      </c>
      <c r="Q45" s="1211">
        <v>45175</v>
      </c>
      <c r="R45" s="1210">
        <v>24842</v>
      </c>
      <c r="S45" s="1150"/>
      <c r="T45" s="1150" t="s">
        <v>18969</v>
      </c>
      <c r="U45" s="1150">
        <v>1003676950</v>
      </c>
      <c r="V45" s="1150"/>
      <c r="W45" s="1150"/>
      <c r="X45" s="1150"/>
      <c r="Y45" s="1150"/>
      <c r="Z45" s="1150"/>
      <c r="AA45" s="1150"/>
      <c r="AB45" s="1150"/>
      <c r="AC45" s="1150"/>
      <c r="AD45" s="1150"/>
      <c r="AE45" s="1150"/>
      <c r="AF45" s="1150" t="s">
        <v>18962</v>
      </c>
      <c r="AG45" s="1211">
        <v>45200</v>
      </c>
      <c r="AH45" s="1212">
        <v>45200</v>
      </c>
      <c r="AI45" s="1150" t="s">
        <v>15506</v>
      </c>
      <c r="AJ45" s="1150" t="s">
        <v>19035</v>
      </c>
      <c r="AK45" s="1210">
        <v>24841.55</v>
      </c>
      <c r="AL45" s="1210">
        <v>24842</v>
      </c>
      <c r="AM45" s="1150" t="s">
        <v>5</v>
      </c>
      <c r="AN45" s="1150" t="s">
        <v>12821</v>
      </c>
      <c r="AO45" s="1150"/>
      <c r="AP45" s="1150" t="s">
        <v>15510</v>
      </c>
      <c r="AQ45" s="1150"/>
      <c r="AR45" s="1150">
        <v>4902152601</v>
      </c>
      <c r="AS45" s="1150"/>
      <c r="AT45" s="1150"/>
      <c r="AU45" s="1150"/>
      <c r="AV45" s="1150"/>
      <c r="AW45" s="1150"/>
      <c r="AX45" s="1150"/>
      <c r="AY45" s="1150">
        <v>0</v>
      </c>
      <c r="AZ45" s="1150"/>
      <c r="BA45" s="1150"/>
      <c r="BB45" s="1150"/>
      <c r="BC45" s="1150"/>
      <c r="BD45" s="1150"/>
      <c r="BE45" s="1150"/>
      <c r="BF45" s="1150"/>
      <c r="BG45" s="1150"/>
      <c r="BH45" s="1150"/>
      <c r="BI45" s="1150"/>
      <c r="BJ45" s="1150"/>
    </row>
    <row r="46" spans="1:62">
      <c r="A46" s="1150">
        <v>40</v>
      </c>
      <c r="B46" s="1150">
        <v>0</v>
      </c>
      <c r="C46" s="1150" t="s">
        <v>2792</v>
      </c>
      <c r="D46" s="1150" t="s">
        <v>18942</v>
      </c>
      <c r="E46" s="1150" t="s">
        <v>18943</v>
      </c>
      <c r="F46" s="1150" t="s">
        <v>18944</v>
      </c>
      <c r="G46" s="1150" t="s">
        <v>15831</v>
      </c>
      <c r="H46" s="1150" t="s">
        <v>15500</v>
      </c>
      <c r="I46" s="1150" t="s">
        <v>15503</v>
      </c>
      <c r="J46" s="1150" t="s">
        <v>19037</v>
      </c>
      <c r="K46" s="1150" t="s">
        <v>19038</v>
      </c>
      <c r="L46" s="1150" t="s">
        <v>394</v>
      </c>
      <c r="M46" s="1150">
        <v>100210316</v>
      </c>
      <c r="N46" s="1150" t="s">
        <v>394</v>
      </c>
      <c r="O46" s="1150" t="s">
        <v>18968</v>
      </c>
      <c r="P46" s="1150" t="s">
        <v>17721</v>
      </c>
      <c r="Q46" s="1211">
        <v>45175</v>
      </c>
      <c r="R46" s="1210">
        <v>147734</v>
      </c>
      <c r="S46" s="1150"/>
      <c r="T46" s="1150" t="s">
        <v>18969</v>
      </c>
      <c r="U46" s="1150">
        <v>1003679121</v>
      </c>
      <c r="V46" s="1150"/>
      <c r="W46" s="1150"/>
      <c r="X46" s="1150"/>
      <c r="Y46" s="1150"/>
      <c r="Z46" s="1150"/>
      <c r="AA46" s="1150"/>
      <c r="AB46" s="1150"/>
      <c r="AC46" s="1150"/>
      <c r="AD46" s="1150"/>
      <c r="AE46" s="1150"/>
      <c r="AF46" s="1150" t="s">
        <v>18983</v>
      </c>
      <c r="AG46" s="1211">
        <v>45204</v>
      </c>
      <c r="AH46" s="1212">
        <v>45200</v>
      </c>
      <c r="AI46" s="1150" t="s">
        <v>15500</v>
      </c>
      <c r="AJ46" s="1150" t="s">
        <v>19037</v>
      </c>
      <c r="AK46" s="1210">
        <v>147734.13</v>
      </c>
      <c r="AL46" s="1210">
        <v>147735</v>
      </c>
      <c r="AM46" s="1150" t="s">
        <v>5</v>
      </c>
      <c r="AN46" s="1150" t="s">
        <v>12821</v>
      </c>
      <c r="AO46" s="1210">
        <v>38180.800000000003</v>
      </c>
      <c r="AP46" s="1150" t="s">
        <v>15505</v>
      </c>
      <c r="AQ46" s="1150"/>
      <c r="AR46" s="1150">
        <v>4902154490</v>
      </c>
      <c r="AS46" s="1150"/>
      <c r="AT46" s="1150"/>
      <c r="AU46" s="1150"/>
      <c r="AV46" s="1150"/>
      <c r="AW46" s="1150"/>
      <c r="AX46" s="1150"/>
      <c r="AY46" s="1150">
        <v>0</v>
      </c>
      <c r="AZ46" s="1150"/>
      <c r="BA46" s="1150"/>
      <c r="BB46" s="1150"/>
      <c r="BC46" s="1150"/>
      <c r="BD46" s="1150"/>
      <c r="BE46" s="1150"/>
      <c r="BF46" s="1150"/>
      <c r="BG46" s="1150"/>
      <c r="BH46" s="1150"/>
      <c r="BI46" s="1150"/>
      <c r="BJ46" s="1150"/>
    </row>
    <row r="47" spans="1:62">
      <c r="A47" s="1150">
        <v>41</v>
      </c>
      <c r="B47" s="1150">
        <v>0</v>
      </c>
      <c r="C47" s="1150" t="s">
        <v>2792</v>
      </c>
      <c r="D47" s="1150" t="s">
        <v>18942</v>
      </c>
      <c r="E47" s="1150" t="s">
        <v>18943</v>
      </c>
      <c r="F47" s="1150" t="s">
        <v>18944</v>
      </c>
      <c r="G47" s="1150" t="s">
        <v>15831</v>
      </c>
      <c r="H47" s="1150" t="s">
        <v>679</v>
      </c>
      <c r="I47" s="1150" t="s">
        <v>678</v>
      </c>
      <c r="J47" s="1150" t="s">
        <v>19039</v>
      </c>
      <c r="K47" s="1150" t="s">
        <v>19040</v>
      </c>
      <c r="L47" s="1150" t="s">
        <v>394</v>
      </c>
      <c r="M47" s="1150">
        <v>100210315</v>
      </c>
      <c r="N47" s="1150" t="s">
        <v>394</v>
      </c>
      <c r="O47" s="1150" t="s">
        <v>18968</v>
      </c>
      <c r="P47" s="1150" t="s">
        <v>17721</v>
      </c>
      <c r="Q47" s="1211">
        <v>45175</v>
      </c>
      <c r="R47" s="1210">
        <v>97305</v>
      </c>
      <c r="S47" s="1150"/>
      <c r="T47" s="1150" t="s">
        <v>18969</v>
      </c>
      <c r="U47" s="1150">
        <v>1003671275</v>
      </c>
      <c r="V47" s="1150"/>
      <c r="W47" s="1150"/>
      <c r="X47" s="1150"/>
      <c r="Y47" s="1150"/>
      <c r="Z47" s="1150"/>
      <c r="AA47" s="1150"/>
      <c r="AB47" s="1150"/>
      <c r="AC47" s="1150"/>
      <c r="AD47" s="1150"/>
      <c r="AE47" s="1150"/>
      <c r="AF47" s="1150" t="s">
        <v>18978</v>
      </c>
      <c r="AG47" s="1211">
        <v>45182</v>
      </c>
      <c r="AH47" s="1212">
        <v>45170</v>
      </c>
      <c r="AI47" s="1150" t="s">
        <v>679</v>
      </c>
      <c r="AJ47" s="1150" t="s">
        <v>19039</v>
      </c>
      <c r="AK47" s="1210">
        <v>97304.639999999999</v>
      </c>
      <c r="AL47" s="1210">
        <v>97305</v>
      </c>
      <c r="AM47" s="1150" t="s">
        <v>5</v>
      </c>
      <c r="AN47" s="1150" t="s">
        <v>12821</v>
      </c>
      <c r="AO47" s="1210">
        <v>28476</v>
      </c>
      <c r="AP47" s="1150" t="s">
        <v>19041</v>
      </c>
      <c r="AQ47" s="1150"/>
      <c r="AR47" s="1150">
        <v>4902147559</v>
      </c>
      <c r="AS47" s="1150"/>
      <c r="AT47" s="1150"/>
      <c r="AU47" s="1150"/>
      <c r="AV47" s="1150"/>
      <c r="AW47" s="1150"/>
      <c r="AX47" s="1150"/>
      <c r="AY47" s="1150" t="s">
        <v>20</v>
      </c>
      <c r="AZ47" s="1150"/>
      <c r="BA47" s="1150"/>
      <c r="BB47" s="1150"/>
      <c r="BC47" s="1150"/>
      <c r="BD47" s="1150"/>
      <c r="BE47" s="1150"/>
      <c r="BF47" s="1150"/>
      <c r="BG47" s="1150"/>
      <c r="BH47" s="1150"/>
      <c r="BI47" s="1150"/>
      <c r="BJ47" s="1150"/>
    </row>
    <row r="48" spans="1:62">
      <c r="A48" s="1150">
        <v>42</v>
      </c>
      <c r="B48" s="1150">
        <v>0</v>
      </c>
      <c r="C48" s="1150" t="s">
        <v>17850</v>
      </c>
      <c r="D48" s="1150" t="s">
        <v>18942</v>
      </c>
      <c r="E48" s="1150" t="s">
        <v>18943</v>
      </c>
      <c r="F48" s="1150" t="s">
        <v>18944</v>
      </c>
      <c r="G48" s="1150" t="s">
        <v>15831</v>
      </c>
      <c r="H48" s="1213" t="s">
        <v>13029</v>
      </c>
      <c r="I48" s="1150" t="s">
        <v>19042</v>
      </c>
      <c r="J48" s="1213" t="s">
        <v>13030</v>
      </c>
      <c r="K48" s="1150" t="s">
        <v>19043</v>
      </c>
      <c r="L48" s="1150" t="s">
        <v>394</v>
      </c>
      <c r="M48" s="1150">
        <v>100210840</v>
      </c>
      <c r="N48" s="1150" t="s">
        <v>18945</v>
      </c>
      <c r="O48" s="1150" t="s">
        <v>18964</v>
      </c>
      <c r="P48" s="1150" t="s">
        <v>17721</v>
      </c>
      <c r="Q48" s="1211">
        <v>45175</v>
      </c>
      <c r="R48" s="1150" t="s">
        <v>2656</v>
      </c>
      <c r="S48" s="1150"/>
      <c r="T48" s="1150" t="s">
        <v>18969</v>
      </c>
      <c r="U48" s="1150"/>
      <c r="V48" s="1150"/>
      <c r="W48" s="1150"/>
      <c r="X48" s="1150"/>
      <c r="Y48" s="1150"/>
      <c r="Z48" s="1150"/>
      <c r="AA48" s="1150"/>
      <c r="AB48" s="1150"/>
      <c r="AC48" s="1150"/>
      <c r="AD48" s="1150"/>
      <c r="AE48" s="1150"/>
      <c r="AF48" s="1150"/>
      <c r="AG48" s="1150"/>
      <c r="AH48" s="1212">
        <v>1</v>
      </c>
      <c r="AI48" s="1213" t="s">
        <v>13029</v>
      </c>
      <c r="AJ48" s="1213" t="s">
        <v>13030</v>
      </c>
      <c r="AK48" s="1210">
        <v>151046.85999999999</v>
      </c>
      <c r="AL48" s="1210">
        <v>151047</v>
      </c>
      <c r="AM48" s="1150" t="s">
        <v>5</v>
      </c>
      <c r="AN48" s="1150" t="s">
        <v>12821</v>
      </c>
      <c r="AO48" s="1150"/>
      <c r="AP48" s="1150"/>
      <c r="AQ48" s="1150"/>
      <c r="AR48" s="1150"/>
      <c r="AS48" s="1150"/>
      <c r="AT48" s="1150"/>
      <c r="AU48" s="1150"/>
      <c r="AV48" s="1150"/>
      <c r="AW48" s="1150"/>
      <c r="AX48" s="1150"/>
      <c r="AY48" s="1150">
        <v>0</v>
      </c>
      <c r="AZ48" s="1150"/>
      <c r="BA48" s="1150"/>
      <c r="BB48" s="1150"/>
      <c r="BC48" s="1150"/>
      <c r="BD48" s="1150"/>
      <c r="BE48" s="1150"/>
      <c r="BF48" s="1150"/>
      <c r="BG48" s="1150"/>
      <c r="BH48" s="1150"/>
      <c r="BI48" s="1150"/>
      <c r="BJ48" s="1150"/>
    </row>
    <row r="49" spans="1:62">
      <c r="A49" s="1150">
        <v>43</v>
      </c>
      <c r="B49" s="1150">
        <v>0</v>
      </c>
      <c r="C49" s="1150" t="s">
        <v>17850</v>
      </c>
      <c r="D49" s="1150" t="s">
        <v>18942</v>
      </c>
      <c r="E49" s="1150" t="s">
        <v>18943</v>
      </c>
      <c r="F49" s="1150" t="s">
        <v>18944</v>
      </c>
      <c r="G49" s="1150" t="s">
        <v>15831</v>
      </c>
      <c r="H49" s="1213" t="s">
        <v>15487</v>
      </c>
      <c r="I49" s="1150" t="s">
        <v>19044</v>
      </c>
      <c r="J49" s="1213" t="s">
        <v>19045</v>
      </c>
      <c r="K49" s="1150" t="s">
        <v>19046</v>
      </c>
      <c r="L49" s="1150" t="s">
        <v>394</v>
      </c>
      <c r="M49" s="1150">
        <v>100210841</v>
      </c>
      <c r="N49" s="1150" t="s">
        <v>18945</v>
      </c>
      <c r="O49" s="1150" t="s">
        <v>18964</v>
      </c>
      <c r="P49" s="1150" t="s">
        <v>17721</v>
      </c>
      <c r="Q49" s="1211">
        <v>45175</v>
      </c>
      <c r="R49" s="1150" t="s">
        <v>2656</v>
      </c>
      <c r="S49" s="1150"/>
      <c r="T49" s="1150" t="s">
        <v>18969</v>
      </c>
      <c r="U49" s="1150"/>
      <c r="V49" s="1150"/>
      <c r="W49" s="1150"/>
      <c r="X49" s="1150"/>
      <c r="Y49" s="1150"/>
      <c r="Z49" s="1150"/>
      <c r="AA49" s="1150"/>
      <c r="AB49" s="1150"/>
      <c r="AC49" s="1150"/>
      <c r="AD49" s="1150"/>
      <c r="AE49" s="1150"/>
      <c r="AF49" s="1150"/>
      <c r="AG49" s="1150"/>
      <c r="AH49" s="1212">
        <v>1</v>
      </c>
      <c r="AI49" s="1213" t="s">
        <v>15487</v>
      </c>
      <c r="AJ49" s="1213" t="s">
        <v>19045</v>
      </c>
      <c r="AK49" s="1210">
        <v>207467.16</v>
      </c>
      <c r="AL49" s="1210">
        <v>207468</v>
      </c>
      <c r="AM49" s="1150" t="s">
        <v>5</v>
      </c>
      <c r="AN49" s="1150" t="s">
        <v>12821</v>
      </c>
      <c r="AO49" s="1150"/>
      <c r="AP49" s="1150"/>
      <c r="AQ49" s="1150"/>
      <c r="AR49" s="1150"/>
      <c r="AS49" s="1150"/>
      <c r="AT49" s="1150"/>
      <c r="AU49" s="1150"/>
      <c r="AV49" s="1150"/>
      <c r="AW49" s="1150"/>
      <c r="AX49" s="1150"/>
      <c r="AY49" s="1150">
        <v>0</v>
      </c>
      <c r="AZ49" s="1150"/>
      <c r="BA49" s="1150"/>
      <c r="BB49" s="1150"/>
      <c r="BC49" s="1150"/>
      <c r="BD49" s="1150"/>
      <c r="BE49" s="1150"/>
      <c r="BF49" s="1150"/>
      <c r="BG49" s="1150"/>
      <c r="BH49" s="1150"/>
      <c r="BI49" s="1150"/>
      <c r="BJ49" s="1150"/>
    </row>
    <row r="50" spans="1:62">
      <c r="A50" s="1150">
        <v>44</v>
      </c>
      <c r="B50" s="1150">
        <v>0</v>
      </c>
      <c r="C50" s="1214" t="s">
        <v>2792</v>
      </c>
      <c r="D50" s="1150" t="s">
        <v>18942</v>
      </c>
      <c r="E50" s="1150" t="s">
        <v>18943</v>
      </c>
      <c r="F50" s="1150" t="s">
        <v>18944</v>
      </c>
      <c r="G50" s="1150" t="s">
        <v>15831</v>
      </c>
      <c r="H50" s="1150" t="s">
        <v>15481</v>
      </c>
      <c r="I50" s="1150" t="s">
        <v>15484</v>
      </c>
      <c r="J50" s="1150" t="s">
        <v>19047</v>
      </c>
      <c r="K50" s="1150" t="s">
        <v>19048</v>
      </c>
      <c r="L50" s="1150" t="s">
        <v>394</v>
      </c>
      <c r="M50" s="1150">
        <v>100210118</v>
      </c>
      <c r="N50" s="1150" t="s">
        <v>394</v>
      </c>
      <c r="O50" s="1150" t="s">
        <v>18968</v>
      </c>
      <c r="P50" s="1150" t="s">
        <v>17721</v>
      </c>
      <c r="Q50" s="1211">
        <v>45175</v>
      </c>
      <c r="R50" s="1210">
        <v>50929</v>
      </c>
      <c r="S50" s="1150"/>
      <c r="T50" s="1150" t="s">
        <v>18969</v>
      </c>
      <c r="U50" s="1150">
        <v>1003672332</v>
      </c>
      <c r="V50" s="1150"/>
      <c r="W50" s="1150"/>
      <c r="X50" s="1150"/>
      <c r="Y50" s="1150"/>
      <c r="Z50" s="1150"/>
      <c r="AA50" s="1150"/>
      <c r="AB50" s="1150"/>
      <c r="AC50" s="1150"/>
      <c r="AD50" s="1150"/>
      <c r="AE50" s="1150"/>
      <c r="AF50" s="1150" t="s">
        <v>18983</v>
      </c>
      <c r="AG50" s="1211">
        <v>45187</v>
      </c>
      <c r="AH50" s="1212">
        <v>45170</v>
      </c>
      <c r="AI50" s="1150" t="s">
        <v>15481</v>
      </c>
      <c r="AJ50" s="1150" t="s">
        <v>19047</v>
      </c>
      <c r="AK50" s="1210">
        <v>50928.52</v>
      </c>
      <c r="AL50" s="1210">
        <v>50929</v>
      </c>
      <c r="AM50" s="1150" t="s">
        <v>5</v>
      </c>
      <c r="AN50" s="1150" t="s">
        <v>12821</v>
      </c>
      <c r="AO50" s="1210">
        <v>31007.200000000001</v>
      </c>
      <c r="AP50" s="1150"/>
      <c r="AQ50" s="1150"/>
      <c r="AR50" s="1150">
        <v>4902148473</v>
      </c>
      <c r="AS50" s="1150"/>
      <c r="AT50" s="1150"/>
      <c r="AU50" s="1150"/>
      <c r="AV50" s="1150"/>
      <c r="AW50" s="1150"/>
      <c r="AX50" s="1150"/>
      <c r="AY50" s="1150" t="s">
        <v>18979</v>
      </c>
      <c r="AZ50" s="1150"/>
      <c r="BA50" s="1150"/>
      <c r="BB50" s="1150" t="s">
        <v>3195</v>
      </c>
      <c r="BC50" s="1150"/>
      <c r="BD50" s="1150"/>
      <c r="BE50" s="1150"/>
      <c r="BF50" s="1150" t="s">
        <v>18962</v>
      </c>
      <c r="BG50" s="1150"/>
      <c r="BH50" s="1150"/>
      <c r="BI50" s="1150"/>
      <c r="BJ50" s="1150"/>
    </row>
    <row r="51" spans="1:62">
      <c r="A51" s="1150">
        <v>45</v>
      </c>
      <c r="B51" s="1150">
        <v>0</v>
      </c>
      <c r="C51" s="1214" t="s">
        <v>2792</v>
      </c>
      <c r="D51" s="1150" t="s">
        <v>18942</v>
      </c>
      <c r="E51" s="1150" t="s">
        <v>18943</v>
      </c>
      <c r="F51" s="1150" t="s">
        <v>18944</v>
      </c>
      <c r="G51" s="1150" t="s">
        <v>15831</v>
      </c>
      <c r="H51" s="1150" t="s">
        <v>15473</v>
      </c>
      <c r="I51" s="1150" t="s">
        <v>15476</v>
      </c>
      <c r="J51" s="1150" t="s">
        <v>19049</v>
      </c>
      <c r="K51" s="1150" t="s">
        <v>19050</v>
      </c>
      <c r="L51" s="1150" t="s">
        <v>394</v>
      </c>
      <c r="M51" s="1150">
        <v>100210117</v>
      </c>
      <c r="N51" s="1150" t="s">
        <v>394</v>
      </c>
      <c r="O51" s="1150" t="s">
        <v>18968</v>
      </c>
      <c r="P51" s="1150" t="s">
        <v>17721</v>
      </c>
      <c r="Q51" s="1211">
        <v>45175</v>
      </c>
      <c r="R51" s="1210">
        <v>63073</v>
      </c>
      <c r="S51" s="1150"/>
      <c r="T51" s="1150" t="s">
        <v>18969</v>
      </c>
      <c r="U51" s="1150">
        <v>1003672330</v>
      </c>
      <c r="V51" s="1150"/>
      <c r="W51" s="1150"/>
      <c r="X51" s="1150"/>
      <c r="Y51" s="1150"/>
      <c r="Z51" s="1150"/>
      <c r="AA51" s="1150"/>
      <c r="AB51" s="1150"/>
      <c r="AC51" s="1150"/>
      <c r="AD51" s="1150"/>
      <c r="AE51" s="1150"/>
      <c r="AF51" s="1150" t="s">
        <v>18978</v>
      </c>
      <c r="AG51" s="1211">
        <v>45187</v>
      </c>
      <c r="AH51" s="1212">
        <v>45170</v>
      </c>
      <c r="AI51" s="1150" t="s">
        <v>15473</v>
      </c>
      <c r="AJ51" s="1150" t="s">
        <v>19049</v>
      </c>
      <c r="AK51" s="1210">
        <v>63073.3</v>
      </c>
      <c r="AL51" s="1210">
        <v>63074</v>
      </c>
      <c r="AM51" s="1150" t="s">
        <v>5</v>
      </c>
      <c r="AN51" s="1150" t="s">
        <v>12821</v>
      </c>
      <c r="AO51" s="1210">
        <v>26555</v>
      </c>
      <c r="AP51" s="1150" t="s">
        <v>19051</v>
      </c>
      <c r="AQ51" s="1150"/>
      <c r="AR51" s="1150">
        <v>4902148470</v>
      </c>
      <c r="AS51" s="1150"/>
      <c r="AT51" s="1150"/>
      <c r="AU51" s="1150"/>
      <c r="AV51" s="1150"/>
      <c r="AW51" s="1150"/>
      <c r="AX51" s="1150"/>
      <c r="AY51" s="1150" t="s">
        <v>18979</v>
      </c>
      <c r="AZ51" s="1150"/>
      <c r="BA51" s="1150"/>
      <c r="BB51" s="1150" t="s">
        <v>3195</v>
      </c>
      <c r="BC51" s="1150"/>
      <c r="BD51" s="1150"/>
      <c r="BE51" s="1150"/>
      <c r="BF51" s="1150" t="s">
        <v>18962</v>
      </c>
      <c r="BG51" s="1150"/>
      <c r="BH51" s="1150"/>
      <c r="BI51" s="1150"/>
      <c r="BJ51" s="1150"/>
    </row>
    <row r="52" spans="1:62">
      <c r="A52" s="1150">
        <v>46</v>
      </c>
      <c r="B52" s="1150">
        <v>0</v>
      </c>
      <c r="C52" s="1150" t="s">
        <v>2792</v>
      </c>
      <c r="D52" s="1150" t="s">
        <v>18942</v>
      </c>
      <c r="E52" s="1150" t="s">
        <v>18943</v>
      </c>
      <c r="F52" s="1150" t="s">
        <v>18944</v>
      </c>
      <c r="G52" s="1150" t="s">
        <v>15831</v>
      </c>
      <c r="H52" s="1213" t="s">
        <v>675</v>
      </c>
      <c r="I52" s="1213" t="s">
        <v>674</v>
      </c>
      <c r="J52" s="1213" t="s">
        <v>19052</v>
      </c>
      <c r="K52" s="1150" t="s">
        <v>19053</v>
      </c>
      <c r="L52" s="1150" t="s">
        <v>394</v>
      </c>
      <c r="M52" s="1150">
        <v>100210830</v>
      </c>
      <c r="N52" s="1150" t="s">
        <v>394</v>
      </c>
      <c r="O52" s="1150" t="s">
        <v>18968</v>
      </c>
      <c r="P52" s="1150" t="s">
        <v>17721</v>
      </c>
      <c r="Q52" s="1211">
        <v>45175</v>
      </c>
      <c r="R52" s="1210">
        <v>168323</v>
      </c>
      <c r="S52" s="1150"/>
      <c r="T52" s="1150" t="s">
        <v>18969</v>
      </c>
      <c r="U52" s="1150">
        <v>1003671368</v>
      </c>
      <c r="V52" s="1150"/>
      <c r="W52" s="1150"/>
      <c r="X52" s="1150"/>
      <c r="Y52" s="1150"/>
      <c r="Z52" s="1150"/>
      <c r="AA52" s="1150"/>
      <c r="AB52" s="1150"/>
      <c r="AC52" s="1150"/>
      <c r="AD52" s="1150"/>
      <c r="AE52" s="1150"/>
      <c r="AF52" s="1150" t="s">
        <v>18962</v>
      </c>
      <c r="AG52" s="1211">
        <v>45183</v>
      </c>
      <c r="AH52" s="1212">
        <v>45170</v>
      </c>
      <c r="AI52" s="1213" t="s">
        <v>675</v>
      </c>
      <c r="AJ52" s="1213" t="s">
        <v>19052</v>
      </c>
      <c r="AK52" s="1210">
        <v>168322.08</v>
      </c>
      <c r="AL52" s="1210">
        <v>168323</v>
      </c>
      <c r="AM52" s="1150" t="s">
        <v>5</v>
      </c>
      <c r="AN52" s="1150" t="s">
        <v>12821</v>
      </c>
      <c r="AO52" s="1150"/>
      <c r="AP52" s="1150" t="s">
        <v>676</v>
      </c>
      <c r="AQ52" s="1150"/>
      <c r="AR52" s="1150">
        <v>4902147533</v>
      </c>
      <c r="AS52" s="1150"/>
      <c r="AT52" s="1150"/>
      <c r="AU52" s="1150"/>
      <c r="AV52" s="1150"/>
      <c r="AW52" s="1150"/>
      <c r="AX52" s="1150"/>
      <c r="AY52" s="1150" t="s">
        <v>20</v>
      </c>
      <c r="AZ52" s="1150"/>
      <c r="BA52" s="1150"/>
      <c r="BB52" s="1150"/>
      <c r="BC52" s="1150"/>
      <c r="BD52" s="1150"/>
      <c r="BE52" s="1150"/>
      <c r="BF52" s="1150"/>
      <c r="BG52" s="1150"/>
      <c r="BH52" s="1150"/>
      <c r="BI52" s="1150"/>
      <c r="BJ52" s="1150"/>
    </row>
    <row r="53" spans="1:62">
      <c r="A53" s="1150">
        <v>47</v>
      </c>
      <c r="B53" s="1150">
        <v>0</v>
      </c>
      <c r="C53" s="1150" t="s">
        <v>2792</v>
      </c>
      <c r="D53" s="1150" t="s">
        <v>18942</v>
      </c>
      <c r="E53" s="1150" t="s">
        <v>18943</v>
      </c>
      <c r="F53" s="1150" t="s">
        <v>18944</v>
      </c>
      <c r="G53" s="1150" t="s">
        <v>15831</v>
      </c>
      <c r="H53" s="1150" t="s">
        <v>671</v>
      </c>
      <c r="I53" s="1150" t="s">
        <v>670</v>
      </c>
      <c r="J53" s="1150" t="s">
        <v>19054</v>
      </c>
      <c r="K53" s="1150" t="s">
        <v>8316</v>
      </c>
      <c r="L53" s="1150" t="s">
        <v>394</v>
      </c>
      <c r="M53" s="1150">
        <v>100210406</v>
      </c>
      <c r="N53" s="1150" t="s">
        <v>394</v>
      </c>
      <c r="O53" s="1150" t="s">
        <v>18968</v>
      </c>
      <c r="P53" s="1150" t="s">
        <v>17721</v>
      </c>
      <c r="Q53" s="1211">
        <v>45175</v>
      </c>
      <c r="R53" s="1210">
        <v>39300</v>
      </c>
      <c r="S53" s="1150"/>
      <c r="T53" s="1150" t="s">
        <v>18969</v>
      </c>
      <c r="U53" s="1150">
        <v>1003671411</v>
      </c>
      <c r="V53" s="1150"/>
      <c r="W53" s="1150"/>
      <c r="X53" s="1150"/>
      <c r="Y53" s="1150"/>
      <c r="Z53" s="1150"/>
      <c r="AA53" s="1150"/>
      <c r="AB53" s="1150"/>
      <c r="AC53" s="1150"/>
      <c r="AD53" s="1150"/>
      <c r="AE53" s="1150"/>
      <c r="AF53" s="1150" t="s">
        <v>18978</v>
      </c>
      <c r="AG53" s="1211">
        <v>45183</v>
      </c>
      <c r="AH53" s="1212">
        <v>45170</v>
      </c>
      <c r="AI53" s="1150" t="s">
        <v>671</v>
      </c>
      <c r="AJ53" s="1150" t="s">
        <v>19054</v>
      </c>
      <c r="AK53" s="1210">
        <v>39299.5</v>
      </c>
      <c r="AL53" s="1210">
        <v>39300</v>
      </c>
      <c r="AM53" s="1150" t="s">
        <v>5</v>
      </c>
      <c r="AN53" s="1150" t="s">
        <v>12821</v>
      </c>
      <c r="AO53" s="1210">
        <v>17718.400000000001</v>
      </c>
      <c r="AP53" s="1150" t="s">
        <v>19055</v>
      </c>
      <c r="AQ53" s="1150"/>
      <c r="AR53" s="1150">
        <v>4902147536</v>
      </c>
      <c r="AS53" s="1150"/>
      <c r="AT53" s="1150"/>
      <c r="AU53" s="1150"/>
      <c r="AV53" s="1150"/>
      <c r="AW53" s="1150"/>
      <c r="AX53" s="1150"/>
      <c r="AY53" s="1150" t="s">
        <v>20</v>
      </c>
      <c r="AZ53" s="1150"/>
      <c r="BA53" s="1150"/>
      <c r="BB53" s="1150"/>
      <c r="BC53" s="1150"/>
      <c r="BD53" s="1150"/>
      <c r="BE53" s="1150"/>
      <c r="BF53" s="1150"/>
      <c r="BG53" s="1150"/>
      <c r="BH53" s="1150"/>
      <c r="BI53" s="1150"/>
      <c r="BJ53" s="1150"/>
    </row>
    <row r="54" spans="1:62">
      <c r="A54" s="1150">
        <v>48</v>
      </c>
      <c r="B54" s="1150">
        <v>0</v>
      </c>
      <c r="C54" s="1150" t="s">
        <v>2792</v>
      </c>
      <c r="D54" s="1150" t="s">
        <v>18942</v>
      </c>
      <c r="E54" s="1150" t="s">
        <v>18943</v>
      </c>
      <c r="F54" s="1150" t="s">
        <v>18944</v>
      </c>
      <c r="G54" s="1150" t="s">
        <v>15831</v>
      </c>
      <c r="H54" s="1213" t="s">
        <v>667</v>
      </c>
      <c r="I54" s="1213" t="s">
        <v>666</v>
      </c>
      <c r="J54" s="1213" t="s">
        <v>19056</v>
      </c>
      <c r="K54" s="1150" t="s">
        <v>8596</v>
      </c>
      <c r="L54" s="1150" t="s">
        <v>394</v>
      </c>
      <c r="M54" s="1150">
        <v>100210257</v>
      </c>
      <c r="N54" s="1150" t="s">
        <v>394</v>
      </c>
      <c r="O54" s="1150" t="s">
        <v>18968</v>
      </c>
      <c r="P54" s="1150" t="s">
        <v>17721</v>
      </c>
      <c r="Q54" s="1211">
        <v>45175</v>
      </c>
      <c r="R54" s="1210">
        <v>105151</v>
      </c>
      <c r="S54" s="1150"/>
      <c r="T54" s="1150" t="s">
        <v>18969</v>
      </c>
      <c r="U54" s="1150">
        <v>1003671412</v>
      </c>
      <c r="V54" s="1150"/>
      <c r="W54" s="1150"/>
      <c r="X54" s="1150"/>
      <c r="Y54" s="1150"/>
      <c r="Z54" s="1150"/>
      <c r="AA54" s="1150"/>
      <c r="AB54" s="1150"/>
      <c r="AC54" s="1150"/>
      <c r="AD54" s="1150"/>
      <c r="AE54" s="1150"/>
      <c r="AF54" s="1150" t="s">
        <v>18978</v>
      </c>
      <c r="AG54" s="1211">
        <v>45183</v>
      </c>
      <c r="AH54" s="1212">
        <v>45170</v>
      </c>
      <c r="AI54" s="1213" t="s">
        <v>667</v>
      </c>
      <c r="AJ54" s="1213" t="s">
        <v>19056</v>
      </c>
      <c r="AK54" s="1210">
        <v>105150.47</v>
      </c>
      <c r="AL54" s="1210">
        <v>105151</v>
      </c>
      <c r="AM54" s="1150" t="s">
        <v>5</v>
      </c>
      <c r="AN54" s="1150" t="s">
        <v>12821</v>
      </c>
      <c r="AO54" s="1210">
        <v>1139.04</v>
      </c>
      <c r="AP54" s="1150" t="s">
        <v>19057</v>
      </c>
      <c r="AQ54" s="1150"/>
      <c r="AR54" s="1150">
        <v>4902147540</v>
      </c>
      <c r="AS54" s="1150"/>
      <c r="AT54" s="1150"/>
      <c r="AU54" s="1150"/>
      <c r="AV54" s="1150"/>
      <c r="AW54" s="1150"/>
      <c r="AX54" s="1150"/>
      <c r="AY54" s="1150" t="s">
        <v>20</v>
      </c>
      <c r="AZ54" s="1150"/>
      <c r="BA54" s="1150"/>
      <c r="BB54" s="1150"/>
      <c r="BC54" s="1150"/>
      <c r="BD54" s="1150"/>
      <c r="BE54" s="1150"/>
      <c r="BF54" s="1150"/>
      <c r="BG54" s="1150"/>
      <c r="BH54" s="1150"/>
      <c r="BI54" s="1150"/>
      <c r="BJ54" s="1150"/>
    </row>
    <row r="55" spans="1:62">
      <c r="A55" s="1150">
        <v>49</v>
      </c>
      <c r="B55" s="1150">
        <v>0</v>
      </c>
      <c r="C55" s="1150" t="s">
        <v>2792</v>
      </c>
      <c r="D55" s="1150" t="s">
        <v>18942</v>
      </c>
      <c r="E55" s="1150" t="s">
        <v>18943</v>
      </c>
      <c r="F55" s="1150" t="s">
        <v>18944</v>
      </c>
      <c r="G55" s="1150" t="s">
        <v>15831</v>
      </c>
      <c r="H55" s="1150" t="s">
        <v>663</v>
      </c>
      <c r="I55" s="1150" t="s">
        <v>662</v>
      </c>
      <c r="J55" s="1150" t="s">
        <v>19058</v>
      </c>
      <c r="K55" s="1150" t="s">
        <v>19059</v>
      </c>
      <c r="L55" s="1150" t="s">
        <v>394</v>
      </c>
      <c r="M55" s="1150">
        <v>100210258</v>
      </c>
      <c r="N55" s="1150" t="s">
        <v>394</v>
      </c>
      <c r="O55" s="1150" t="s">
        <v>18968</v>
      </c>
      <c r="P55" s="1150" t="s">
        <v>17721</v>
      </c>
      <c r="Q55" s="1211">
        <v>45175</v>
      </c>
      <c r="R55" s="1210">
        <v>176650</v>
      </c>
      <c r="S55" s="1150"/>
      <c r="T55" s="1150" t="s">
        <v>18969</v>
      </c>
      <c r="U55" s="1150">
        <v>1003671414</v>
      </c>
      <c r="V55" s="1150"/>
      <c r="W55" s="1150"/>
      <c r="X55" s="1150"/>
      <c r="Y55" s="1150"/>
      <c r="Z55" s="1150"/>
      <c r="AA55" s="1150"/>
      <c r="AB55" s="1150"/>
      <c r="AC55" s="1150"/>
      <c r="AD55" s="1150"/>
      <c r="AE55" s="1150"/>
      <c r="AF55" s="1150" t="s">
        <v>18978</v>
      </c>
      <c r="AG55" s="1211">
        <v>45183</v>
      </c>
      <c r="AH55" s="1212">
        <v>45170</v>
      </c>
      <c r="AI55" s="1150" t="s">
        <v>663</v>
      </c>
      <c r="AJ55" s="1150" t="s">
        <v>19058</v>
      </c>
      <c r="AK55" s="1210">
        <v>176650.03</v>
      </c>
      <c r="AL55" s="1210">
        <v>176651</v>
      </c>
      <c r="AM55" s="1150" t="s">
        <v>5</v>
      </c>
      <c r="AN55" s="1150" t="s">
        <v>12821</v>
      </c>
      <c r="AO55" s="1210">
        <v>18984</v>
      </c>
      <c r="AP55" s="1150" t="s">
        <v>19060</v>
      </c>
      <c r="AQ55" s="1150"/>
      <c r="AR55" s="1150">
        <v>4902147572</v>
      </c>
      <c r="AS55" s="1150"/>
      <c r="AT55" s="1150"/>
      <c r="AU55" s="1150"/>
      <c r="AV55" s="1150"/>
      <c r="AW55" s="1150"/>
      <c r="AX55" s="1150"/>
      <c r="AY55" s="1150" t="s">
        <v>20</v>
      </c>
      <c r="AZ55" s="1150"/>
      <c r="BA55" s="1150"/>
      <c r="BB55" s="1150"/>
      <c r="BC55" s="1150"/>
      <c r="BD55" s="1150"/>
      <c r="BE55" s="1150"/>
      <c r="BF55" s="1150"/>
      <c r="BG55" s="1150"/>
      <c r="BH55" s="1150"/>
      <c r="BI55" s="1150"/>
      <c r="BJ55" s="1150"/>
    </row>
    <row r="56" spans="1:62">
      <c r="A56" s="1150">
        <v>50</v>
      </c>
      <c r="B56" s="1150">
        <v>0</v>
      </c>
      <c r="C56" s="1150" t="s">
        <v>2792</v>
      </c>
      <c r="D56" s="1150" t="s">
        <v>18942</v>
      </c>
      <c r="E56" s="1150" t="s">
        <v>18943</v>
      </c>
      <c r="F56" s="1150" t="s">
        <v>18944</v>
      </c>
      <c r="G56" s="1150" t="s">
        <v>15831</v>
      </c>
      <c r="H56" s="1150" t="s">
        <v>658</v>
      </c>
      <c r="I56" s="1150" t="s">
        <v>657</v>
      </c>
      <c r="J56" s="1150" t="s">
        <v>8590</v>
      </c>
      <c r="K56" s="1150" t="s">
        <v>8591</v>
      </c>
      <c r="L56" s="1150" t="s">
        <v>394</v>
      </c>
      <c r="M56" s="1150">
        <v>100210259</v>
      </c>
      <c r="N56" s="1150" t="s">
        <v>394</v>
      </c>
      <c r="O56" s="1150" t="s">
        <v>18968</v>
      </c>
      <c r="P56" s="1150" t="s">
        <v>17721</v>
      </c>
      <c r="Q56" s="1211">
        <v>45175</v>
      </c>
      <c r="R56" s="1210">
        <v>81613</v>
      </c>
      <c r="S56" s="1150"/>
      <c r="T56" s="1150" t="s">
        <v>18969</v>
      </c>
      <c r="U56" s="1150">
        <v>1003671413</v>
      </c>
      <c r="V56" s="1150"/>
      <c r="W56" s="1150"/>
      <c r="X56" s="1150"/>
      <c r="Y56" s="1150"/>
      <c r="Z56" s="1150"/>
      <c r="AA56" s="1150"/>
      <c r="AB56" s="1150"/>
      <c r="AC56" s="1150"/>
      <c r="AD56" s="1150"/>
      <c r="AE56" s="1150"/>
      <c r="AF56" s="1150" t="s">
        <v>18978</v>
      </c>
      <c r="AG56" s="1211">
        <v>45183</v>
      </c>
      <c r="AH56" s="1212">
        <v>45170</v>
      </c>
      <c r="AI56" s="1150" t="s">
        <v>658</v>
      </c>
      <c r="AJ56" s="1150" t="s">
        <v>8590</v>
      </c>
      <c r="AK56" s="1210">
        <v>81612.97</v>
      </c>
      <c r="AL56" s="1210">
        <v>81613</v>
      </c>
      <c r="AM56" s="1150" t="s">
        <v>5</v>
      </c>
      <c r="AN56" s="1150" t="s">
        <v>12821</v>
      </c>
      <c r="AO56" s="1210">
        <v>8226.4</v>
      </c>
      <c r="AP56" s="1150" t="s">
        <v>19061</v>
      </c>
      <c r="AQ56" s="1150"/>
      <c r="AR56" s="1150">
        <v>4902147513</v>
      </c>
      <c r="AS56" s="1150"/>
      <c r="AT56" s="1150"/>
      <c r="AU56" s="1150"/>
      <c r="AV56" s="1150"/>
      <c r="AW56" s="1150"/>
      <c r="AX56" s="1150"/>
      <c r="AY56" s="1150" t="s">
        <v>18979</v>
      </c>
      <c r="AZ56" s="1150"/>
      <c r="BA56" s="1150"/>
      <c r="BB56" s="1150" t="s">
        <v>18980</v>
      </c>
      <c r="BC56" s="1150"/>
      <c r="BD56" s="1150"/>
      <c r="BE56" s="1150"/>
      <c r="BF56" s="1150" t="s">
        <v>18962</v>
      </c>
      <c r="BG56" s="1150"/>
      <c r="BH56" s="1150"/>
      <c r="BI56" s="1150"/>
      <c r="BJ56" s="1150"/>
    </row>
    <row r="57" spans="1:62">
      <c r="A57" s="1150">
        <v>51</v>
      </c>
      <c r="B57" s="1150">
        <v>0</v>
      </c>
      <c r="C57" s="1150" t="s">
        <v>2792</v>
      </c>
      <c r="D57" s="1150" t="s">
        <v>18942</v>
      </c>
      <c r="E57" s="1150" t="s">
        <v>18943</v>
      </c>
      <c r="F57" s="1150" t="s">
        <v>18944</v>
      </c>
      <c r="G57" s="1150" t="s">
        <v>15831</v>
      </c>
      <c r="H57" s="1150" t="s">
        <v>653</v>
      </c>
      <c r="I57" s="1150" t="s">
        <v>652</v>
      </c>
      <c r="J57" s="1150" t="s">
        <v>8842</v>
      </c>
      <c r="K57" s="1150" t="s">
        <v>8845</v>
      </c>
      <c r="L57" s="1150" t="s">
        <v>394</v>
      </c>
      <c r="M57" s="1150">
        <v>100210351</v>
      </c>
      <c r="N57" s="1150" t="s">
        <v>394</v>
      </c>
      <c r="O57" s="1150" t="s">
        <v>18968</v>
      </c>
      <c r="P57" s="1150" t="s">
        <v>17721</v>
      </c>
      <c r="Q57" s="1211">
        <v>45175</v>
      </c>
      <c r="R57" s="1210">
        <v>26179</v>
      </c>
      <c r="S57" s="1150"/>
      <c r="T57" s="1150" t="s">
        <v>18969</v>
      </c>
      <c r="U57" s="1150">
        <v>1003671080</v>
      </c>
      <c r="V57" s="1150">
        <v>1003671081</v>
      </c>
      <c r="W57" s="1150"/>
      <c r="X57" s="1150"/>
      <c r="Y57" s="1150"/>
      <c r="Z57" s="1150"/>
      <c r="AA57" s="1150"/>
      <c r="AB57" s="1150"/>
      <c r="AC57" s="1150"/>
      <c r="AD57" s="1150"/>
      <c r="AE57" s="1150"/>
      <c r="AF57" s="1150" t="s">
        <v>18978</v>
      </c>
      <c r="AG57" s="1211">
        <v>45182</v>
      </c>
      <c r="AH57" s="1212">
        <v>45170</v>
      </c>
      <c r="AI57" s="1150" t="s">
        <v>653</v>
      </c>
      <c r="AJ57" s="1150" t="s">
        <v>8842</v>
      </c>
      <c r="AK57" s="1210">
        <v>26178.84</v>
      </c>
      <c r="AL57" s="1210">
        <v>26179</v>
      </c>
      <c r="AM57" s="1150" t="s">
        <v>5</v>
      </c>
      <c r="AN57" s="1150" t="s">
        <v>12821</v>
      </c>
      <c r="AO57" s="1150"/>
      <c r="AP57" s="1150" t="s">
        <v>655</v>
      </c>
      <c r="AQ57" s="1150"/>
      <c r="AR57" s="1150">
        <v>4902147096</v>
      </c>
      <c r="AS57" s="1150"/>
      <c r="AT57" s="1150"/>
      <c r="AU57" s="1150"/>
      <c r="AV57" s="1150"/>
      <c r="AW57" s="1150"/>
      <c r="AX57" s="1150"/>
      <c r="AY57" s="1150" t="s">
        <v>20</v>
      </c>
      <c r="AZ57" s="1150"/>
      <c r="BA57" s="1150"/>
      <c r="BB57" s="1150"/>
      <c r="BC57" s="1150"/>
      <c r="BD57" s="1150"/>
      <c r="BE57" s="1150"/>
      <c r="BF57" s="1150"/>
      <c r="BG57" s="1150"/>
      <c r="BH57" s="1150"/>
      <c r="BI57" s="1150"/>
      <c r="BJ57" s="1150"/>
    </row>
    <row r="58" spans="1:62">
      <c r="A58" s="1150">
        <v>52</v>
      </c>
      <c r="B58" s="1150">
        <v>0</v>
      </c>
      <c r="C58" s="1150" t="s">
        <v>2792</v>
      </c>
      <c r="D58" s="1150" t="s">
        <v>18942</v>
      </c>
      <c r="E58" s="1150" t="s">
        <v>18943</v>
      </c>
      <c r="F58" s="1150" t="s">
        <v>18959</v>
      </c>
      <c r="G58" s="1150" t="s">
        <v>15943</v>
      </c>
      <c r="H58" s="1150" t="s">
        <v>6201</v>
      </c>
      <c r="I58" s="1150" t="s">
        <v>6203</v>
      </c>
      <c r="J58" s="1150" t="s">
        <v>6202</v>
      </c>
      <c r="K58" s="1150" t="s">
        <v>19062</v>
      </c>
      <c r="L58" s="1150" t="s">
        <v>394</v>
      </c>
      <c r="M58" s="1150">
        <v>100208575</v>
      </c>
      <c r="N58" s="1150" t="s">
        <v>394</v>
      </c>
      <c r="O58" s="1150"/>
      <c r="P58" s="1150" t="s">
        <v>17721</v>
      </c>
      <c r="Q58" s="1150"/>
      <c r="R58" s="1210">
        <v>113300</v>
      </c>
      <c r="S58" s="1150"/>
      <c r="T58" s="1150" t="s">
        <v>394</v>
      </c>
      <c r="U58" s="1150">
        <v>1003668781</v>
      </c>
      <c r="V58" s="1150">
        <v>1003668782</v>
      </c>
      <c r="W58" s="1150">
        <v>1003668784</v>
      </c>
      <c r="X58" s="1150">
        <v>1003668825</v>
      </c>
      <c r="Y58" s="1150"/>
      <c r="Z58" s="1150"/>
      <c r="AA58" s="1150"/>
      <c r="AB58" s="1150"/>
      <c r="AC58" s="1150"/>
      <c r="AD58" s="1150"/>
      <c r="AE58" s="1150"/>
      <c r="AF58" s="1150" t="s">
        <v>18962</v>
      </c>
      <c r="AG58" s="1211">
        <v>45173</v>
      </c>
      <c r="AH58" s="1212">
        <v>45170</v>
      </c>
      <c r="AI58" s="1150" t="s">
        <v>6201</v>
      </c>
      <c r="AJ58" s="1150" t="s">
        <v>6202</v>
      </c>
      <c r="AK58" s="1210">
        <v>113300</v>
      </c>
      <c r="AL58" s="1210">
        <v>113300</v>
      </c>
      <c r="AM58" s="1150" t="s">
        <v>493</v>
      </c>
      <c r="AN58" s="1150" t="s">
        <v>13420</v>
      </c>
      <c r="AO58" s="1150" t="s">
        <v>18946</v>
      </c>
      <c r="AP58" s="1150" t="s">
        <v>6204</v>
      </c>
      <c r="AQ58" s="1211">
        <v>45173</v>
      </c>
      <c r="AR58" s="1150">
        <v>4902144533</v>
      </c>
      <c r="AS58" s="1150">
        <v>4902144560</v>
      </c>
      <c r="AT58" s="1150">
        <v>4902144549</v>
      </c>
      <c r="AU58" s="1150">
        <v>4902144518</v>
      </c>
      <c r="AV58" s="1150"/>
      <c r="AW58" s="1150"/>
      <c r="AX58" s="1150"/>
      <c r="AY58" s="1150">
        <v>0</v>
      </c>
      <c r="AZ58" s="1150"/>
      <c r="BA58" s="1150"/>
      <c r="BB58" s="1150"/>
      <c r="BC58" s="1150"/>
      <c r="BD58" s="1150"/>
      <c r="BE58" s="1150"/>
      <c r="BF58" s="1150"/>
      <c r="BG58" s="1150"/>
      <c r="BH58" s="1150"/>
      <c r="BI58" s="1150"/>
      <c r="BJ58" s="1150"/>
    </row>
    <row r="59" spans="1:62">
      <c r="A59" s="1150">
        <v>53</v>
      </c>
      <c r="B59" s="1150">
        <v>0</v>
      </c>
      <c r="C59" s="1150" t="s">
        <v>2792</v>
      </c>
      <c r="D59" s="1150" t="s">
        <v>18942</v>
      </c>
      <c r="E59" s="1150" t="s">
        <v>18943</v>
      </c>
      <c r="F59" s="1150" t="s">
        <v>18944</v>
      </c>
      <c r="G59" s="1150" t="s">
        <v>17569</v>
      </c>
      <c r="H59" s="1150" t="s">
        <v>6802</v>
      </c>
      <c r="I59" s="1150" t="s">
        <v>6804</v>
      </c>
      <c r="J59" s="1150" t="s">
        <v>6803</v>
      </c>
      <c r="K59" s="1150" t="s">
        <v>19063</v>
      </c>
      <c r="L59" s="1150" t="s">
        <v>394</v>
      </c>
      <c r="M59" s="1150">
        <v>100210718</v>
      </c>
      <c r="N59" s="1150" t="s">
        <v>394</v>
      </c>
      <c r="O59" s="1150"/>
      <c r="P59" s="1150" t="s">
        <v>17721</v>
      </c>
      <c r="Q59" s="1150"/>
      <c r="R59" s="1210">
        <v>7310.31</v>
      </c>
      <c r="S59" s="1150"/>
      <c r="T59" s="1150" t="s">
        <v>394</v>
      </c>
      <c r="U59" s="1150">
        <v>1003669220</v>
      </c>
      <c r="V59" s="1150">
        <v>1003669221</v>
      </c>
      <c r="W59" s="1150"/>
      <c r="X59" s="1150"/>
      <c r="Y59" s="1150"/>
      <c r="Z59" s="1150"/>
      <c r="AA59" s="1150"/>
      <c r="AB59" s="1150"/>
      <c r="AC59" s="1150"/>
      <c r="AD59" s="1150"/>
      <c r="AE59" s="1150"/>
      <c r="AF59" s="1150" t="s">
        <v>18962</v>
      </c>
      <c r="AG59" s="1211">
        <v>45174</v>
      </c>
      <c r="AH59" s="1212">
        <v>45170</v>
      </c>
      <c r="AI59" s="1150" t="s">
        <v>6802</v>
      </c>
      <c r="AJ59" s="1150" t="s">
        <v>6803</v>
      </c>
      <c r="AK59" s="1210">
        <v>7310.31</v>
      </c>
      <c r="AL59" s="1210">
        <v>7311</v>
      </c>
      <c r="AM59" s="1150" t="s">
        <v>19064</v>
      </c>
      <c r="AN59" s="1150" t="s">
        <v>12821</v>
      </c>
      <c r="AO59" s="1150"/>
      <c r="AP59" s="1150"/>
      <c r="AQ59" s="1211">
        <v>45174</v>
      </c>
      <c r="AR59" s="1150">
        <v>4902144724</v>
      </c>
      <c r="AS59" s="1150"/>
      <c r="AT59" s="1150"/>
      <c r="AU59" s="1150"/>
      <c r="AV59" s="1150"/>
      <c r="AW59" s="1150"/>
      <c r="AX59" s="1150"/>
      <c r="AY59" s="1150" t="s">
        <v>20</v>
      </c>
      <c r="AZ59" s="1150"/>
      <c r="BA59" s="1150"/>
      <c r="BB59" s="1150"/>
      <c r="BC59" s="1150"/>
      <c r="BD59" s="1150"/>
      <c r="BE59" s="1150"/>
      <c r="BF59" s="1150"/>
      <c r="BG59" s="1150"/>
      <c r="BH59" s="1150"/>
      <c r="BI59" s="1150"/>
      <c r="BJ59" s="1150"/>
    </row>
    <row r="60" spans="1:62">
      <c r="A60" s="1150">
        <v>54</v>
      </c>
      <c r="B60" s="1150">
        <v>0</v>
      </c>
      <c r="C60" s="1150" t="s">
        <v>2792</v>
      </c>
      <c r="D60" s="1150" t="s">
        <v>18942</v>
      </c>
      <c r="E60" s="1150" t="s">
        <v>18943</v>
      </c>
      <c r="F60" s="1150" t="s">
        <v>18944</v>
      </c>
      <c r="G60" s="1150" t="s">
        <v>3643</v>
      </c>
      <c r="H60" s="1150" t="s">
        <v>6272</v>
      </c>
      <c r="I60" s="1150" t="s">
        <v>6274</v>
      </c>
      <c r="J60" s="1150" t="s">
        <v>6273</v>
      </c>
      <c r="K60" s="1150" t="s">
        <v>19065</v>
      </c>
      <c r="L60" s="1150" t="s">
        <v>394</v>
      </c>
      <c r="M60" s="1150">
        <v>100208950</v>
      </c>
      <c r="N60" s="1150" t="s">
        <v>394</v>
      </c>
      <c r="O60" s="1150"/>
      <c r="P60" s="1150" t="s">
        <v>17721</v>
      </c>
      <c r="Q60" s="1150"/>
      <c r="R60" s="1210">
        <v>4300</v>
      </c>
      <c r="S60" s="1150"/>
      <c r="T60" s="1150" t="s">
        <v>394</v>
      </c>
      <c r="U60" s="1150">
        <v>1003669286</v>
      </c>
      <c r="V60" s="1150">
        <v>1003669287</v>
      </c>
      <c r="W60" s="1150"/>
      <c r="X60" s="1150"/>
      <c r="Y60" s="1150"/>
      <c r="Z60" s="1150"/>
      <c r="AA60" s="1150"/>
      <c r="AB60" s="1150"/>
      <c r="AC60" s="1150"/>
      <c r="AD60" s="1150"/>
      <c r="AE60" s="1150"/>
      <c r="AF60" s="1150" t="s">
        <v>18945</v>
      </c>
      <c r="AG60" s="1211">
        <v>45174</v>
      </c>
      <c r="AH60" s="1212">
        <v>45170</v>
      </c>
      <c r="AI60" s="1150" t="s">
        <v>6272</v>
      </c>
      <c r="AJ60" s="1150" t="s">
        <v>6273</v>
      </c>
      <c r="AK60" s="1210">
        <v>4300</v>
      </c>
      <c r="AL60" s="1210">
        <v>4300</v>
      </c>
      <c r="AM60" s="1150" t="s">
        <v>491</v>
      </c>
      <c r="AN60" s="1150" t="s">
        <v>12821</v>
      </c>
      <c r="AO60" s="1150"/>
      <c r="AP60" s="1150" t="s">
        <v>6275</v>
      </c>
      <c r="AQ60" s="1211">
        <v>45175</v>
      </c>
      <c r="AR60" s="1150">
        <v>4902144725</v>
      </c>
      <c r="AS60" s="1150"/>
      <c r="AT60" s="1150"/>
      <c r="AU60" s="1150"/>
      <c r="AV60" s="1150"/>
      <c r="AW60" s="1150"/>
      <c r="AX60" s="1150"/>
      <c r="AY60" s="1150" t="s">
        <v>20</v>
      </c>
      <c r="AZ60" s="1150"/>
      <c r="BA60" s="1150"/>
      <c r="BB60" s="1150"/>
      <c r="BC60" s="1150"/>
      <c r="BD60" s="1150"/>
      <c r="BE60" s="1150"/>
      <c r="BF60" s="1150"/>
      <c r="BG60" s="1150"/>
      <c r="BH60" s="1150"/>
      <c r="BI60" s="1150"/>
      <c r="BJ60" s="1150"/>
    </row>
    <row r="61" spans="1:62">
      <c r="A61" s="1150">
        <v>55</v>
      </c>
      <c r="B61" s="1150">
        <v>0</v>
      </c>
      <c r="C61" s="1150" t="s">
        <v>2792</v>
      </c>
      <c r="D61" s="1150" t="s">
        <v>18942</v>
      </c>
      <c r="E61" s="1150" t="s">
        <v>18943</v>
      </c>
      <c r="F61" s="1150" t="s">
        <v>18944</v>
      </c>
      <c r="G61" s="1150" t="s">
        <v>17963</v>
      </c>
      <c r="H61" s="1150" t="s">
        <v>7019</v>
      </c>
      <c r="I61" s="1150" t="s">
        <v>7021</v>
      </c>
      <c r="J61" s="1150" t="s">
        <v>7020</v>
      </c>
      <c r="K61" s="1150" t="s">
        <v>7024</v>
      </c>
      <c r="L61" s="1150" t="s">
        <v>394</v>
      </c>
      <c r="M61" s="1150">
        <v>100208679</v>
      </c>
      <c r="N61" s="1150" t="s">
        <v>394</v>
      </c>
      <c r="O61" s="1150"/>
      <c r="P61" s="1150" t="s">
        <v>17721</v>
      </c>
      <c r="Q61" s="1150"/>
      <c r="R61" s="1210">
        <v>65795</v>
      </c>
      <c r="S61" s="1150"/>
      <c r="T61" s="1150" t="s">
        <v>394</v>
      </c>
      <c r="U61" s="1150">
        <v>1003669416</v>
      </c>
      <c r="V61" s="1150"/>
      <c r="W61" s="1150"/>
      <c r="X61" s="1150"/>
      <c r="Y61" s="1150"/>
      <c r="Z61" s="1150"/>
      <c r="AA61" s="1150"/>
      <c r="AB61" s="1150"/>
      <c r="AC61" s="1150"/>
      <c r="AD61" s="1150"/>
      <c r="AE61" s="1150"/>
      <c r="AF61" s="1150" t="s">
        <v>18945</v>
      </c>
      <c r="AG61" s="1211">
        <v>45175</v>
      </c>
      <c r="AH61" s="1212">
        <v>45170</v>
      </c>
      <c r="AI61" s="1150" t="s">
        <v>7019</v>
      </c>
      <c r="AJ61" s="1150" t="s">
        <v>7020</v>
      </c>
      <c r="AK61" s="1210">
        <v>65795</v>
      </c>
      <c r="AL61" s="1210">
        <v>65795</v>
      </c>
      <c r="AM61" s="1150" t="s">
        <v>491</v>
      </c>
      <c r="AN61" s="1150" t="s">
        <v>12821</v>
      </c>
      <c r="AO61" s="1150"/>
      <c r="AP61" s="1150" t="s">
        <v>7022</v>
      </c>
      <c r="AQ61" s="1211">
        <v>45175</v>
      </c>
      <c r="AR61" s="1150">
        <v>4902144933</v>
      </c>
      <c r="AS61" s="1150"/>
      <c r="AT61" s="1150"/>
      <c r="AU61" s="1150"/>
      <c r="AV61" s="1150"/>
      <c r="AW61" s="1150"/>
      <c r="AX61" s="1150"/>
      <c r="AY61" s="1150" t="s">
        <v>20</v>
      </c>
      <c r="AZ61" s="1150"/>
      <c r="BA61" s="1150"/>
      <c r="BB61" s="1150"/>
      <c r="BC61" s="1150"/>
      <c r="BD61" s="1150"/>
      <c r="BE61" s="1150"/>
      <c r="BF61" s="1150"/>
      <c r="BG61" s="1150"/>
      <c r="BH61" s="1150"/>
      <c r="BI61" s="1150"/>
      <c r="BJ61" s="1150"/>
    </row>
    <row r="62" spans="1:62">
      <c r="A62" s="1150">
        <v>56</v>
      </c>
      <c r="B62" s="1150">
        <v>0</v>
      </c>
      <c r="C62" s="1150" t="s">
        <v>2792</v>
      </c>
      <c r="D62" s="1150" t="s">
        <v>18942</v>
      </c>
      <c r="E62" s="1150" t="s">
        <v>18943</v>
      </c>
      <c r="F62" s="1150" t="s">
        <v>18948</v>
      </c>
      <c r="G62" s="1150" t="s">
        <v>15943</v>
      </c>
      <c r="H62" s="1150" t="s">
        <v>6676</v>
      </c>
      <c r="I62" s="1150" t="s">
        <v>6678</v>
      </c>
      <c r="J62" s="1150" t="s">
        <v>6677</v>
      </c>
      <c r="K62" s="1150" t="s">
        <v>19066</v>
      </c>
      <c r="L62" s="1150" t="s">
        <v>394</v>
      </c>
      <c r="M62" s="1150">
        <v>100201984</v>
      </c>
      <c r="N62" s="1150" t="s">
        <v>394</v>
      </c>
      <c r="O62" s="1150"/>
      <c r="P62" s="1150"/>
      <c r="Q62" s="1150"/>
      <c r="R62" s="1210">
        <v>61666</v>
      </c>
      <c r="S62" s="1150"/>
      <c r="T62" s="1150" t="s">
        <v>394</v>
      </c>
      <c r="U62" s="1150">
        <v>1003669442</v>
      </c>
      <c r="V62" s="1150">
        <v>1003669443</v>
      </c>
      <c r="W62" s="1150"/>
      <c r="X62" s="1150"/>
      <c r="Y62" s="1150"/>
      <c r="Z62" s="1150"/>
      <c r="AA62" s="1150"/>
      <c r="AB62" s="1150"/>
      <c r="AC62" s="1150"/>
      <c r="AD62" s="1150"/>
      <c r="AE62" s="1150"/>
      <c r="AF62" s="1150" t="s">
        <v>18949</v>
      </c>
      <c r="AG62" s="1211">
        <v>45175</v>
      </c>
      <c r="AH62" s="1212">
        <v>45170</v>
      </c>
      <c r="AI62" s="1150" t="s">
        <v>6676</v>
      </c>
      <c r="AJ62" s="1150" t="s">
        <v>6677</v>
      </c>
      <c r="AK62" s="1210">
        <v>78353.009999999995</v>
      </c>
      <c r="AL62" s="1210">
        <v>78354</v>
      </c>
      <c r="AM62" s="1150" t="s">
        <v>491</v>
      </c>
      <c r="AN62" s="1150" t="s">
        <v>19067</v>
      </c>
      <c r="AO62" s="1150"/>
      <c r="AP62" s="1150" t="s">
        <v>6679</v>
      </c>
      <c r="AQ62" s="1211">
        <v>45175</v>
      </c>
      <c r="AR62" s="1150">
        <v>4902144945</v>
      </c>
      <c r="AS62" s="1150"/>
      <c r="AT62" s="1150"/>
      <c r="AU62" s="1150"/>
      <c r="AV62" s="1150"/>
      <c r="AW62" s="1150"/>
      <c r="AX62" s="1150"/>
      <c r="AY62" s="1150" t="s">
        <v>20</v>
      </c>
      <c r="AZ62" s="1150"/>
      <c r="BA62" s="1150"/>
      <c r="BB62" s="1150"/>
      <c r="BC62" s="1150"/>
      <c r="BD62" s="1150"/>
      <c r="BE62" s="1150"/>
      <c r="BF62" s="1150"/>
      <c r="BG62" s="1150"/>
      <c r="BH62" s="1150"/>
      <c r="BI62" s="1150"/>
      <c r="BJ62" s="1150"/>
    </row>
    <row r="63" spans="1:62">
      <c r="A63" s="1150">
        <v>57</v>
      </c>
      <c r="B63" s="1150">
        <v>0</v>
      </c>
      <c r="C63" s="1150" t="s">
        <v>2792</v>
      </c>
      <c r="D63" s="1150" t="s">
        <v>18942</v>
      </c>
      <c r="E63" s="1150" t="s">
        <v>18943</v>
      </c>
      <c r="F63" s="1150" t="s">
        <v>18944</v>
      </c>
      <c r="G63" s="1150" t="s">
        <v>17920</v>
      </c>
      <c r="H63" s="1150" t="s">
        <v>6714</v>
      </c>
      <c r="I63" s="1150" t="s">
        <v>6716</v>
      </c>
      <c r="J63" s="1150" t="s">
        <v>6715</v>
      </c>
      <c r="K63" s="1150" t="s">
        <v>19068</v>
      </c>
      <c r="L63" s="1150" t="s">
        <v>394</v>
      </c>
      <c r="M63" s="1150">
        <v>100209147</v>
      </c>
      <c r="N63" s="1150" t="s">
        <v>394</v>
      </c>
      <c r="O63" s="1150"/>
      <c r="P63" s="1150" t="s">
        <v>17721</v>
      </c>
      <c r="Q63" s="1150"/>
      <c r="R63" s="1210">
        <v>15266</v>
      </c>
      <c r="S63" s="1150"/>
      <c r="T63" s="1150" t="s">
        <v>394</v>
      </c>
      <c r="U63" s="1150">
        <v>1003669458</v>
      </c>
      <c r="V63" s="1150"/>
      <c r="W63" s="1150"/>
      <c r="X63" s="1150"/>
      <c r="Y63" s="1150"/>
      <c r="Z63" s="1150"/>
      <c r="AA63" s="1150"/>
      <c r="AB63" s="1150"/>
      <c r="AC63" s="1150"/>
      <c r="AD63" s="1150"/>
      <c r="AE63" s="1150"/>
      <c r="AF63" s="1150" t="s">
        <v>18997</v>
      </c>
      <c r="AG63" s="1211">
        <v>45175</v>
      </c>
      <c r="AH63" s="1212">
        <v>45170</v>
      </c>
      <c r="AI63" s="1150" t="s">
        <v>6714</v>
      </c>
      <c r="AJ63" s="1150" t="s">
        <v>6715</v>
      </c>
      <c r="AK63" s="1210">
        <v>15266</v>
      </c>
      <c r="AL63" s="1210">
        <v>15266</v>
      </c>
      <c r="AM63" s="1150" t="s">
        <v>19064</v>
      </c>
      <c r="AN63" s="1150" t="s">
        <v>12821</v>
      </c>
      <c r="AO63" s="1150"/>
      <c r="AP63" s="1150" t="s">
        <v>19069</v>
      </c>
      <c r="AQ63" s="1211">
        <v>45175</v>
      </c>
      <c r="AR63" s="1150">
        <v>4902144935</v>
      </c>
      <c r="AS63" s="1150"/>
      <c r="AT63" s="1150"/>
      <c r="AU63" s="1150"/>
      <c r="AV63" s="1150"/>
      <c r="AW63" s="1150"/>
      <c r="AX63" s="1150"/>
      <c r="AY63" s="1150" t="s">
        <v>20</v>
      </c>
      <c r="AZ63" s="1150"/>
      <c r="BA63" s="1150"/>
      <c r="BB63" s="1150"/>
      <c r="BC63" s="1150"/>
      <c r="BD63" s="1150"/>
      <c r="BE63" s="1150"/>
      <c r="BF63" s="1150"/>
      <c r="BG63" s="1150"/>
      <c r="BH63" s="1150"/>
      <c r="BI63" s="1150"/>
      <c r="BJ63" s="1150"/>
    </row>
    <row r="64" spans="1:62">
      <c r="A64" s="1150">
        <v>58</v>
      </c>
      <c r="B64" s="1150">
        <v>0</v>
      </c>
      <c r="C64" s="1150" t="s">
        <v>2792</v>
      </c>
      <c r="D64" s="1150" t="s">
        <v>18942</v>
      </c>
      <c r="E64" s="1150" t="s">
        <v>18943</v>
      </c>
      <c r="F64" s="1150" t="s">
        <v>18944</v>
      </c>
      <c r="G64" s="1150" t="s">
        <v>17920</v>
      </c>
      <c r="H64" s="1150" t="s">
        <v>6732</v>
      </c>
      <c r="I64" s="1150" t="s">
        <v>6734</v>
      </c>
      <c r="J64" s="1150" t="s">
        <v>6733</v>
      </c>
      <c r="K64" s="1150" t="s">
        <v>19070</v>
      </c>
      <c r="L64" s="1150" t="s">
        <v>394</v>
      </c>
      <c r="M64" s="1150">
        <v>100209149</v>
      </c>
      <c r="N64" s="1150" t="s">
        <v>394</v>
      </c>
      <c r="O64" s="1150"/>
      <c r="P64" s="1150" t="s">
        <v>17721</v>
      </c>
      <c r="Q64" s="1150"/>
      <c r="R64" s="1210">
        <v>17459</v>
      </c>
      <c r="S64" s="1150"/>
      <c r="T64" s="1150" t="s">
        <v>394</v>
      </c>
      <c r="U64" s="1150">
        <v>1003669499</v>
      </c>
      <c r="V64" s="1150"/>
      <c r="W64" s="1150"/>
      <c r="X64" s="1150"/>
      <c r="Y64" s="1150"/>
      <c r="Z64" s="1150"/>
      <c r="AA64" s="1150"/>
      <c r="AB64" s="1150"/>
      <c r="AC64" s="1150"/>
      <c r="AD64" s="1150"/>
      <c r="AE64" s="1150"/>
      <c r="AF64" s="1150" t="s">
        <v>18962</v>
      </c>
      <c r="AG64" s="1211">
        <v>45175</v>
      </c>
      <c r="AH64" s="1212">
        <v>45170</v>
      </c>
      <c r="AI64" s="1150" t="s">
        <v>6732</v>
      </c>
      <c r="AJ64" s="1150" t="s">
        <v>6733</v>
      </c>
      <c r="AK64" s="1210">
        <v>17459.34</v>
      </c>
      <c r="AL64" s="1210">
        <v>17460</v>
      </c>
      <c r="AM64" s="1150" t="s">
        <v>19064</v>
      </c>
      <c r="AN64" s="1150" t="s">
        <v>12821</v>
      </c>
      <c r="AO64" s="1150"/>
      <c r="AP64" s="1150" t="s">
        <v>6735</v>
      </c>
      <c r="AQ64" s="1211">
        <v>45175</v>
      </c>
      <c r="AR64" s="1150">
        <v>4902144925</v>
      </c>
      <c r="AS64" s="1150"/>
      <c r="AT64" s="1150"/>
      <c r="AU64" s="1150"/>
      <c r="AV64" s="1150"/>
      <c r="AW64" s="1150"/>
      <c r="AX64" s="1150"/>
      <c r="AY64" s="1150" t="s">
        <v>20</v>
      </c>
      <c r="AZ64" s="1150"/>
      <c r="BA64" s="1150"/>
      <c r="BB64" s="1150"/>
      <c r="BC64" s="1150"/>
      <c r="BD64" s="1150"/>
      <c r="BE64" s="1150"/>
      <c r="BF64" s="1150"/>
      <c r="BG64" s="1150"/>
      <c r="BH64" s="1150"/>
      <c r="BI64" s="1150"/>
      <c r="BJ64" s="1150"/>
    </row>
    <row r="65" spans="1:62">
      <c r="A65" s="1150">
        <v>59</v>
      </c>
      <c r="B65" s="1150">
        <v>0</v>
      </c>
      <c r="C65" s="1150" t="s">
        <v>2792</v>
      </c>
      <c r="D65" s="1150" t="s">
        <v>18942</v>
      </c>
      <c r="E65" s="1150" t="s">
        <v>18943</v>
      </c>
      <c r="F65" s="1150" t="s">
        <v>18959</v>
      </c>
      <c r="G65" s="1150" t="s">
        <v>17963</v>
      </c>
      <c r="H65" s="1150" t="s">
        <v>6418</v>
      </c>
      <c r="I65" s="1216" t="s">
        <v>6420</v>
      </c>
      <c r="J65" s="1150" t="s">
        <v>6419</v>
      </c>
      <c r="K65" s="1150" t="s">
        <v>19071</v>
      </c>
      <c r="L65" s="1150" t="s">
        <v>394</v>
      </c>
      <c r="M65" s="1150">
        <v>200035466</v>
      </c>
      <c r="N65" s="1150" t="s">
        <v>394</v>
      </c>
      <c r="O65" s="1150" t="s">
        <v>19072</v>
      </c>
      <c r="P65" s="1150" t="s">
        <v>17721</v>
      </c>
      <c r="Q65" s="1211">
        <v>45189</v>
      </c>
      <c r="R65" s="1210">
        <v>63636</v>
      </c>
      <c r="S65" s="1210">
        <v>3000</v>
      </c>
      <c r="T65" s="1150" t="s">
        <v>18969</v>
      </c>
      <c r="U65" s="1150">
        <v>1003673785</v>
      </c>
      <c r="V65" s="1150"/>
      <c r="W65" s="1150"/>
      <c r="X65" s="1150"/>
      <c r="Y65" s="1150"/>
      <c r="Z65" s="1150"/>
      <c r="AA65" s="1150"/>
      <c r="AB65" s="1150"/>
      <c r="AC65" s="1150"/>
      <c r="AD65" s="1150"/>
      <c r="AE65" s="1150"/>
      <c r="AF65" s="1150" t="s">
        <v>18997</v>
      </c>
      <c r="AG65" s="1211">
        <v>45191</v>
      </c>
      <c r="AH65" s="1212">
        <v>45170</v>
      </c>
      <c r="AI65" s="1150" t="s">
        <v>6418</v>
      </c>
      <c r="AJ65" s="1150" t="s">
        <v>6419</v>
      </c>
      <c r="AK65" s="1210">
        <v>196883</v>
      </c>
      <c r="AL65" s="1210">
        <v>196883</v>
      </c>
      <c r="AM65" s="1150" t="s">
        <v>493</v>
      </c>
      <c r="AN65" s="1150" t="s">
        <v>13401</v>
      </c>
      <c r="AO65" s="1150"/>
      <c r="AP65" s="1150" t="s">
        <v>6421</v>
      </c>
      <c r="AQ65" s="1150"/>
      <c r="AR65" s="1150">
        <v>4902150072</v>
      </c>
      <c r="AS65" s="1150"/>
      <c r="AT65" s="1150"/>
      <c r="AU65" s="1150"/>
      <c r="AV65" s="1150"/>
      <c r="AW65" s="1150"/>
      <c r="AX65" s="1150"/>
      <c r="AY65" s="1150" t="s">
        <v>19073</v>
      </c>
      <c r="AZ65" s="1150"/>
      <c r="BA65" s="1150"/>
      <c r="BB65" s="1150"/>
      <c r="BC65" s="1150"/>
      <c r="BD65" s="1150"/>
      <c r="BE65" s="1150"/>
      <c r="BF65" s="1150"/>
      <c r="BG65" s="1150"/>
      <c r="BH65" s="1150"/>
      <c r="BI65" s="1150"/>
      <c r="BJ65" s="1150"/>
    </row>
    <row r="66" spans="1:62">
      <c r="A66" s="1150">
        <v>60</v>
      </c>
      <c r="B66" s="1150">
        <v>0</v>
      </c>
      <c r="C66" s="1150" t="s">
        <v>2792</v>
      </c>
      <c r="D66" s="1150" t="s">
        <v>18942</v>
      </c>
      <c r="E66" s="1150" t="s">
        <v>18943</v>
      </c>
      <c r="F66" s="1150" t="s">
        <v>18948</v>
      </c>
      <c r="G66" s="1150" t="s">
        <v>57</v>
      </c>
      <c r="H66" s="1213" t="s">
        <v>3671</v>
      </c>
      <c r="I66" s="1213" t="s">
        <v>3668</v>
      </c>
      <c r="J66" s="1150" t="s">
        <v>6298</v>
      </c>
      <c r="K66" s="1150" t="s">
        <v>3669</v>
      </c>
      <c r="L66" s="1150" t="s">
        <v>394</v>
      </c>
      <c r="M66" s="1150">
        <v>100209208</v>
      </c>
      <c r="N66" s="1150" t="s">
        <v>394</v>
      </c>
      <c r="O66" s="1150"/>
      <c r="P66" s="1150" t="s">
        <v>17721</v>
      </c>
      <c r="Q66" s="1150"/>
      <c r="R66" s="1210">
        <v>54906</v>
      </c>
      <c r="S66" s="1150"/>
      <c r="T66" s="1150" t="s">
        <v>394</v>
      </c>
      <c r="U66" s="1150">
        <v>1003669828</v>
      </c>
      <c r="V66" s="1150">
        <v>1003669831</v>
      </c>
      <c r="W66" s="1150"/>
      <c r="X66" s="1150"/>
      <c r="Y66" s="1150"/>
      <c r="Z66" s="1150"/>
      <c r="AA66" s="1150"/>
      <c r="AB66" s="1150"/>
      <c r="AC66" s="1150"/>
      <c r="AD66" s="1150"/>
      <c r="AE66" s="1150"/>
      <c r="AF66" s="1150" t="s">
        <v>18945</v>
      </c>
      <c r="AG66" s="1211">
        <v>45176</v>
      </c>
      <c r="AH66" s="1212">
        <v>45170</v>
      </c>
      <c r="AI66" s="1213" t="s">
        <v>3671</v>
      </c>
      <c r="AJ66" s="1150" t="s">
        <v>6298</v>
      </c>
      <c r="AK66" s="1210">
        <v>54906</v>
      </c>
      <c r="AL66" s="1210">
        <v>54906</v>
      </c>
      <c r="AM66" s="1150" t="s">
        <v>491</v>
      </c>
      <c r="AN66" s="1150" t="s">
        <v>13528</v>
      </c>
      <c r="AO66" s="1150"/>
      <c r="AP66" s="1150" t="s">
        <v>6299</v>
      </c>
      <c r="AQ66" s="1211">
        <v>45176</v>
      </c>
      <c r="AR66" s="1150">
        <v>4902145336</v>
      </c>
      <c r="AS66" s="1150"/>
      <c r="AT66" s="1150"/>
      <c r="AU66" s="1150"/>
      <c r="AV66" s="1150"/>
      <c r="AW66" s="1150"/>
      <c r="AX66" s="1150"/>
      <c r="AY66" s="1150" t="s">
        <v>20</v>
      </c>
      <c r="AZ66" s="1150"/>
      <c r="BA66" s="1150"/>
      <c r="BB66" s="1150"/>
      <c r="BC66" s="1150"/>
      <c r="BD66" s="1150"/>
      <c r="BE66" s="1150"/>
      <c r="BF66" s="1150"/>
      <c r="BG66" s="1150"/>
      <c r="BH66" s="1150"/>
      <c r="BI66" s="1150"/>
      <c r="BJ66" s="1150"/>
    </row>
    <row r="67" spans="1:62">
      <c r="A67" s="1150">
        <v>61</v>
      </c>
      <c r="B67" s="1150">
        <v>0</v>
      </c>
      <c r="C67" s="1150" t="s">
        <v>2792</v>
      </c>
      <c r="D67" s="1150" t="s">
        <v>18942</v>
      </c>
      <c r="E67" s="1150" t="s">
        <v>18943</v>
      </c>
      <c r="F67" s="1150" t="s">
        <v>18948</v>
      </c>
      <c r="G67" s="1150" t="s">
        <v>19074</v>
      </c>
      <c r="H67" s="1213" t="s">
        <v>6354</v>
      </c>
      <c r="I67" s="1213" t="s">
        <v>6461</v>
      </c>
      <c r="J67" s="1150" t="s">
        <v>19075</v>
      </c>
      <c r="K67" s="1150" t="s">
        <v>6462</v>
      </c>
      <c r="L67" s="1150" t="s">
        <v>394</v>
      </c>
      <c r="M67" s="1150">
        <v>100209625</v>
      </c>
      <c r="N67" s="1150" t="s">
        <v>394</v>
      </c>
      <c r="O67" s="1150"/>
      <c r="P67" s="1150" t="s">
        <v>17721</v>
      </c>
      <c r="Q67" s="1150"/>
      <c r="R67" s="1210">
        <v>475529</v>
      </c>
      <c r="S67" s="1150"/>
      <c r="T67" s="1150" t="s">
        <v>394</v>
      </c>
      <c r="U67" s="1150">
        <v>1003669444</v>
      </c>
      <c r="V67" s="1150"/>
      <c r="W67" s="1150"/>
      <c r="X67" s="1150"/>
      <c r="Y67" s="1150"/>
      <c r="Z67" s="1150"/>
      <c r="AA67" s="1150"/>
      <c r="AB67" s="1150"/>
      <c r="AC67" s="1150"/>
      <c r="AD67" s="1150"/>
      <c r="AE67" s="1150"/>
      <c r="AF67" s="1150" t="s">
        <v>18949</v>
      </c>
      <c r="AG67" s="1211">
        <v>45175</v>
      </c>
      <c r="AH67" s="1212">
        <v>45170</v>
      </c>
      <c r="AI67" s="1213" t="s">
        <v>6354</v>
      </c>
      <c r="AJ67" s="1150" t="s">
        <v>19075</v>
      </c>
      <c r="AK67" s="1210">
        <v>719433</v>
      </c>
      <c r="AL67" s="1210">
        <v>719433</v>
      </c>
      <c r="AM67" s="1150" t="s">
        <v>19076</v>
      </c>
      <c r="AN67" s="1150" t="s">
        <v>13129</v>
      </c>
      <c r="AO67" s="1150"/>
      <c r="AP67" s="1150" t="s">
        <v>2015</v>
      </c>
      <c r="AQ67" s="1211">
        <v>45175</v>
      </c>
      <c r="AR67" s="1150">
        <v>4902144954</v>
      </c>
      <c r="AS67" s="1150"/>
      <c r="AT67" s="1150"/>
      <c r="AU67" s="1150"/>
      <c r="AV67" s="1150"/>
      <c r="AW67" s="1150"/>
      <c r="AX67" s="1150"/>
      <c r="AY67" s="1150" t="s">
        <v>20</v>
      </c>
      <c r="AZ67" s="1150"/>
      <c r="BA67" s="1150"/>
      <c r="BB67" s="1150"/>
      <c r="BC67" s="1150"/>
      <c r="BD67" s="1150"/>
      <c r="BE67" s="1150"/>
      <c r="BF67" s="1150"/>
      <c r="BG67" s="1150"/>
      <c r="BH67" s="1150"/>
      <c r="BI67" s="1150"/>
      <c r="BJ67" s="1150"/>
    </row>
    <row r="68" spans="1:62">
      <c r="A68" s="1150">
        <v>62</v>
      </c>
      <c r="B68" s="1150">
        <v>0</v>
      </c>
      <c r="C68" s="1150" t="s">
        <v>2792</v>
      </c>
      <c r="D68" s="1150" t="s">
        <v>18942</v>
      </c>
      <c r="E68" s="1150" t="s">
        <v>18943</v>
      </c>
      <c r="F68" s="1150" t="s">
        <v>18948</v>
      </c>
      <c r="G68" s="1150" t="s">
        <v>17569</v>
      </c>
      <c r="H68" s="1213" t="s">
        <v>7310</v>
      </c>
      <c r="I68" s="1213" t="s">
        <v>7312</v>
      </c>
      <c r="J68" s="1213" t="s">
        <v>7311</v>
      </c>
      <c r="K68" s="1150" t="s">
        <v>7315</v>
      </c>
      <c r="L68" s="1150" t="s">
        <v>394</v>
      </c>
      <c r="M68" s="1150">
        <v>100204693</v>
      </c>
      <c r="N68" s="1150" t="s">
        <v>394</v>
      </c>
      <c r="O68" s="1150"/>
      <c r="P68" s="1150" t="s">
        <v>17721</v>
      </c>
      <c r="Q68" s="1150"/>
      <c r="R68" s="1210">
        <v>152000</v>
      </c>
      <c r="S68" s="1150"/>
      <c r="T68" s="1150" t="s">
        <v>394</v>
      </c>
      <c r="U68" s="1150">
        <v>1003669500</v>
      </c>
      <c r="V68" s="1150"/>
      <c r="W68" s="1150"/>
      <c r="X68" s="1150"/>
      <c r="Y68" s="1150"/>
      <c r="Z68" s="1150"/>
      <c r="AA68" s="1150"/>
      <c r="AB68" s="1150"/>
      <c r="AC68" s="1150"/>
      <c r="AD68" s="1150"/>
      <c r="AE68" s="1150"/>
      <c r="AF68" s="1150" t="s">
        <v>18962</v>
      </c>
      <c r="AG68" s="1211">
        <v>45175</v>
      </c>
      <c r="AH68" s="1212">
        <v>45170</v>
      </c>
      <c r="AI68" s="1213" t="s">
        <v>7310</v>
      </c>
      <c r="AJ68" s="1213" t="s">
        <v>7311</v>
      </c>
      <c r="AK68" s="1210">
        <v>152000</v>
      </c>
      <c r="AL68" s="1210">
        <v>152000</v>
      </c>
      <c r="AM68" s="1150" t="s">
        <v>19077</v>
      </c>
      <c r="AN68" s="1150" t="s">
        <v>13528</v>
      </c>
      <c r="AO68" s="1150"/>
      <c r="AP68" s="1150" t="s">
        <v>7313</v>
      </c>
      <c r="AQ68" s="1211">
        <v>45175</v>
      </c>
      <c r="AR68" s="1150">
        <v>4902144931</v>
      </c>
      <c r="AS68" s="1150"/>
      <c r="AT68" s="1150"/>
      <c r="AU68" s="1150"/>
      <c r="AV68" s="1150"/>
      <c r="AW68" s="1150"/>
      <c r="AX68" s="1150"/>
      <c r="AY68" s="1150" t="s">
        <v>20</v>
      </c>
      <c r="AZ68" s="1150"/>
      <c r="BA68" s="1150"/>
      <c r="BB68" s="1150"/>
      <c r="BC68" s="1150"/>
      <c r="BD68" s="1150"/>
      <c r="BE68" s="1150"/>
      <c r="BF68" s="1150"/>
      <c r="BG68" s="1150"/>
      <c r="BH68" s="1150"/>
      <c r="BI68" s="1150"/>
      <c r="BJ68" s="1150"/>
    </row>
    <row r="69" spans="1:62">
      <c r="A69" s="1150">
        <v>63</v>
      </c>
      <c r="B69" s="1150">
        <v>0</v>
      </c>
      <c r="C69" s="1150" t="s">
        <v>157</v>
      </c>
      <c r="D69" s="1150" t="s">
        <v>18942</v>
      </c>
      <c r="E69" s="1150" t="s">
        <v>18943</v>
      </c>
      <c r="F69" s="1150" t="s">
        <v>18948</v>
      </c>
      <c r="G69" s="1150" t="s">
        <v>17935</v>
      </c>
      <c r="H69" s="1213" t="s">
        <v>992</v>
      </c>
      <c r="I69" s="1216" t="s">
        <v>7108</v>
      </c>
      <c r="J69" s="1217" t="s">
        <v>7107</v>
      </c>
      <c r="K69" s="1150" t="s">
        <v>19078</v>
      </c>
      <c r="L69" s="1150" t="s">
        <v>394</v>
      </c>
      <c r="M69" s="1150">
        <v>100194493</v>
      </c>
      <c r="N69" s="1150" t="s">
        <v>394</v>
      </c>
      <c r="O69" s="1150"/>
      <c r="P69" s="1150" t="s">
        <v>17721</v>
      </c>
      <c r="Q69" s="1150"/>
      <c r="R69" s="1210">
        <v>21577</v>
      </c>
      <c r="S69" s="1150"/>
      <c r="T69" s="1150" t="s">
        <v>394</v>
      </c>
      <c r="U69" s="1150"/>
      <c r="V69" s="1150"/>
      <c r="W69" s="1150"/>
      <c r="X69" s="1150"/>
      <c r="Y69" s="1150"/>
      <c r="Z69" s="1150"/>
      <c r="AA69" s="1150"/>
      <c r="AB69" s="1150"/>
      <c r="AC69" s="1150"/>
      <c r="AD69" s="1150"/>
      <c r="AE69" s="1150"/>
      <c r="AF69" s="1150" t="s">
        <v>18997</v>
      </c>
      <c r="AG69" s="1150"/>
      <c r="AH69" s="1212">
        <v>1</v>
      </c>
      <c r="AI69" s="1213" t="s">
        <v>992</v>
      </c>
      <c r="AJ69" s="1217" t="s">
        <v>7107</v>
      </c>
      <c r="AK69" s="1210">
        <v>21576</v>
      </c>
      <c r="AL69" s="1210">
        <v>21576</v>
      </c>
      <c r="AM69" s="1150" t="s">
        <v>514</v>
      </c>
      <c r="AN69" s="1150" t="s">
        <v>13437</v>
      </c>
      <c r="AO69" s="1150"/>
      <c r="AP69" s="1150" t="s">
        <v>7109</v>
      </c>
      <c r="AQ69" s="1150"/>
      <c r="AR69" s="1150"/>
      <c r="AS69" s="1150"/>
      <c r="AT69" s="1150"/>
      <c r="AU69" s="1150"/>
      <c r="AV69" s="1150"/>
      <c r="AW69" s="1150"/>
      <c r="AX69" s="1150"/>
      <c r="AY69" s="1150" t="s">
        <v>19079</v>
      </c>
      <c r="AZ69" s="1150"/>
      <c r="BA69" s="1150"/>
      <c r="BB69" s="1150"/>
      <c r="BC69" s="1150"/>
      <c r="BD69" s="1150"/>
      <c r="BE69" s="1150"/>
      <c r="BF69" s="1150"/>
      <c r="BG69" s="1150"/>
      <c r="BH69" s="1150"/>
      <c r="BI69" s="1150"/>
      <c r="BJ69" s="1150"/>
    </row>
    <row r="70" spans="1:62">
      <c r="A70" s="1150">
        <v>64</v>
      </c>
      <c r="B70" s="1150">
        <v>0</v>
      </c>
      <c r="C70" s="1150" t="s">
        <v>2792</v>
      </c>
      <c r="D70" s="1150" t="s">
        <v>18942</v>
      </c>
      <c r="E70" s="1150" t="s">
        <v>18943</v>
      </c>
      <c r="F70" s="1150" t="s">
        <v>18944</v>
      </c>
      <c r="G70" s="1150" t="s">
        <v>3189</v>
      </c>
      <c r="H70" s="1150" t="s">
        <v>6390</v>
      </c>
      <c r="I70" s="1150" t="s">
        <v>6392</v>
      </c>
      <c r="J70" s="1150" t="s">
        <v>6391</v>
      </c>
      <c r="K70" s="1150" t="s">
        <v>19080</v>
      </c>
      <c r="L70" s="1150" t="s">
        <v>394</v>
      </c>
      <c r="M70" s="1150">
        <v>100210705</v>
      </c>
      <c r="N70" s="1150" t="s">
        <v>394</v>
      </c>
      <c r="O70" s="1150"/>
      <c r="P70" s="1150" t="s">
        <v>17721</v>
      </c>
      <c r="Q70" s="1150"/>
      <c r="R70" s="1210">
        <v>13441.68</v>
      </c>
      <c r="S70" s="1150"/>
      <c r="T70" s="1150" t="s">
        <v>394</v>
      </c>
      <c r="U70" s="1150">
        <v>1003669419</v>
      </c>
      <c r="V70" s="1150">
        <v>1003669420</v>
      </c>
      <c r="W70" s="1150"/>
      <c r="X70" s="1150"/>
      <c r="Y70" s="1150"/>
      <c r="Z70" s="1150"/>
      <c r="AA70" s="1150"/>
      <c r="AB70" s="1150"/>
      <c r="AC70" s="1150"/>
      <c r="AD70" s="1150"/>
      <c r="AE70" s="1150"/>
      <c r="AF70" s="1150" t="s">
        <v>18945</v>
      </c>
      <c r="AG70" s="1211">
        <v>45175</v>
      </c>
      <c r="AH70" s="1212">
        <v>45170</v>
      </c>
      <c r="AI70" s="1150" t="s">
        <v>6390</v>
      </c>
      <c r="AJ70" s="1150" t="s">
        <v>6391</v>
      </c>
      <c r="AK70" s="1210">
        <v>13441.68</v>
      </c>
      <c r="AL70" s="1210">
        <v>13442</v>
      </c>
      <c r="AM70" s="1150" t="s">
        <v>512</v>
      </c>
      <c r="AN70" s="1150" t="s">
        <v>12821</v>
      </c>
      <c r="AO70" s="1150"/>
      <c r="AP70" s="1150" t="s">
        <v>6393</v>
      </c>
      <c r="AQ70" s="1211">
        <v>45175</v>
      </c>
      <c r="AR70" s="1150">
        <v>4902144938</v>
      </c>
      <c r="AS70" s="1150"/>
      <c r="AT70" s="1150"/>
      <c r="AU70" s="1150"/>
      <c r="AV70" s="1150"/>
      <c r="AW70" s="1150"/>
      <c r="AX70" s="1150"/>
      <c r="AY70" s="1150" t="s">
        <v>20</v>
      </c>
      <c r="AZ70" s="1150"/>
      <c r="BA70" s="1150"/>
      <c r="BB70" s="1150"/>
      <c r="BC70" s="1150"/>
      <c r="BD70" s="1150"/>
      <c r="BE70" s="1150"/>
      <c r="BF70" s="1150"/>
      <c r="BG70" s="1150"/>
      <c r="BH70" s="1150"/>
      <c r="BI70" s="1150"/>
      <c r="BJ70" s="1150"/>
    </row>
    <row r="71" spans="1:62">
      <c r="A71" s="1150">
        <v>65</v>
      </c>
      <c r="B71" s="1150">
        <v>0</v>
      </c>
      <c r="C71" s="1150" t="s">
        <v>2792</v>
      </c>
      <c r="D71" s="1150" t="s">
        <v>18942</v>
      </c>
      <c r="E71" s="1150" t="s">
        <v>18943</v>
      </c>
      <c r="F71" s="1150" t="s">
        <v>18948</v>
      </c>
      <c r="G71" s="1150" t="s">
        <v>17935</v>
      </c>
      <c r="H71" s="1213" t="s">
        <v>961</v>
      </c>
      <c r="I71" s="1213" t="s">
        <v>179</v>
      </c>
      <c r="J71" s="1213" t="s">
        <v>7102</v>
      </c>
      <c r="K71" s="1150" t="s">
        <v>8638</v>
      </c>
      <c r="L71" s="1150" t="s">
        <v>394</v>
      </c>
      <c r="M71" s="1150">
        <v>100210183</v>
      </c>
      <c r="N71" s="1150" t="s">
        <v>394</v>
      </c>
      <c r="O71" s="1150"/>
      <c r="P71" s="1150" t="s">
        <v>17721</v>
      </c>
      <c r="Q71" s="1150"/>
      <c r="R71" s="1210">
        <v>20016.7</v>
      </c>
      <c r="S71" s="1150"/>
      <c r="T71" s="1150" t="s">
        <v>394</v>
      </c>
      <c r="U71" s="1150">
        <v>1003669625</v>
      </c>
      <c r="V71" s="1150"/>
      <c r="W71" s="1150"/>
      <c r="X71" s="1150"/>
      <c r="Y71" s="1150"/>
      <c r="Z71" s="1150"/>
      <c r="AA71" s="1150"/>
      <c r="AB71" s="1150"/>
      <c r="AC71" s="1150"/>
      <c r="AD71" s="1150"/>
      <c r="AE71" s="1150"/>
      <c r="AF71" s="1150" t="s">
        <v>18945</v>
      </c>
      <c r="AG71" s="1211">
        <v>45175</v>
      </c>
      <c r="AH71" s="1212">
        <v>45170</v>
      </c>
      <c r="AI71" s="1213" t="s">
        <v>961</v>
      </c>
      <c r="AJ71" s="1213" t="s">
        <v>7102</v>
      </c>
      <c r="AK71" s="1210">
        <v>20016.7</v>
      </c>
      <c r="AL71" s="1210">
        <v>20017</v>
      </c>
      <c r="AM71" s="1150" t="s">
        <v>514</v>
      </c>
      <c r="AN71" s="1150" t="s">
        <v>13437</v>
      </c>
      <c r="AO71" s="1150"/>
      <c r="AP71" s="1150" t="s">
        <v>19081</v>
      </c>
      <c r="AQ71" s="1211">
        <v>45176</v>
      </c>
      <c r="AR71" s="1150">
        <v>4902145349</v>
      </c>
      <c r="AS71" s="1150"/>
      <c r="AT71" s="1150"/>
      <c r="AU71" s="1150"/>
      <c r="AV71" s="1150"/>
      <c r="AW71" s="1150"/>
      <c r="AX71" s="1150"/>
      <c r="AY71" s="1150" t="s">
        <v>20</v>
      </c>
      <c r="AZ71" s="1150"/>
      <c r="BA71" s="1150"/>
      <c r="BB71" s="1150"/>
      <c r="BC71" s="1150"/>
      <c r="BD71" s="1150"/>
      <c r="BE71" s="1150"/>
      <c r="BF71" s="1150"/>
      <c r="BG71" s="1150"/>
      <c r="BH71" s="1150"/>
      <c r="BI71" s="1150"/>
      <c r="BJ71" s="1150"/>
    </row>
    <row r="72" spans="1:62">
      <c r="A72" s="1150">
        <v>66</v>
      </c>
      <c r="B72" s="1150">
        <v>0</v>
      </c>
      <c r="C72" s="1150" t="s">
        <v>2792</v>
      </c>
      <c r="D72" s="1150" t="s">
        <v>18942</v>
      </c>
      <c r="E72" s="1150" t="s">
        <v>18943</v>
      </c>
      <c r="F72" s="1150" t="s">
        <v>18948</v>
      </c>
      <c r="G72" s="1150" t="s">
        <v>15831</v>
      </c>
      <c r="H72" s="1150" t="s">
        <v>770</v>
      </c>
      <c r="I72" s="1150" t="s">
        <v>173</v>
      </c>
      <c r="J72" s="1150" t="s">
        <v>7260</v>
      </c>
      <c r="K72" s="1150" t="s">
        <v>769</v>
      </c>
      <c r="L72" s="1150" t="s">
        <v>394</v>
      </c>
      <c r="M72" s="1150">
        <v>100181348</v>
      </c>
      <c r="N72" s="1150" t="s">
        <v>394</v>
      </c>
      <c r="O72" s="1150"/>
      <c r="P72" s="1150" t="s">
        <v>17721</v>
      </c>
      <c r="Q72" s="1150"/>
      <c r="R72" s="1210">
        <v>11404</v>
      </c>
      <c r="S72" s="1150"/>
      <c r="T72" s="1150" t="s">
        <v>394</v>
      </c>
      <c r="U72" s="1218">
        <v>1003669536</v>
      </c>
      <c r="V72" s="1150">
        <v>1003674070</v>
      </c>
      <c r="W72" s="1150"/>
      <c r="X72" s="1150"/>
      <c r="Y72" s="1150"/>
      <c r="Z72" s="1150"/>
      <c r="AA72" s="1150"/>
      <c r="AB72" s="1150"/>
      <c r="AC72" s="1150"/>
      <c r="AD72" s="1150"/>
      <c r="AE72" s="1150"/>
      <c r="AF72" s="1150" t="s">
        <v>18962</v>
      </c>
      <c r="AG72" s="1211">
        <v>45175</v>
      </c>
      <c r="AH72" s="1212">
        <v>45170</v>
      </c>
      <c r="AI72" s="1150" t="s">
        <v>770</v>
      </c>
      <c r="AJ72" s="1150" t="s">
        <v>7260</v>
      </c>
      <c r="AK72" s="1210">
        <v>16097</v>
      </c>
      <c r="AL72" s="1210">
        <v>16097</v>
      </c>
      <c r="AM72" s="1150" t="s">
        <v>514</v>
      </c>
      <c r="AN72" s="1150" t="s">
        <v>13437</v>
      </c>
      <c r="AO72" s="1150"/>
      <c r="AP72" s="1150" t="s">
        <v>19082</v>
      </c>
      <c r="AQ72" s="1211">
        <v>45176</v>
      </c>
      <c r="AR72" s="1150">
        <v>4902145360</v>
      </c>
      <c r="AS72" s="1150">
        <v>4902150518</v>
      </c>
      <c r="AT72" s="1150"/>
      <c r="AU72" s="1150"/>
      <c r="AV72" s="1150"/>
      <c r="AW72" s="1150"/>
      <c r="AX72" s="1150"/>
      <c r="AY72" s="1150" t="s">
        <v>19083</v>
      </c>
      <c r="AZ72" s="1150"/>
      <c r="BA72" s="1150"/>
      <c r="BB72" s="1150"/>
      <c r="BC72" s="1150"/>
      <c r="BD72" s="1150"/>
      <c r="BE72" s="1150"/>
      <c r="BF72" s="1150"/>
      <c r="BG72" s="1150"/>
      <c r="BH72" s="1150"/>
      <c r="BI72" s="1150"/>
      <c r="BJ72" s="1150"/>
    </row>
    <row r="73" spans="1:62">
      <c r="A73" s="1150">
        <v>67</v>
      </c>
      <c r="B73" s="1150">
        <v>0</v>
      </c>
      <c r="C73" s="1150" t="s">
        <v>2792</v>
      </c>
      <c r="D73" s="1150" t="s">
        <v>18942</v>
      </c>
      <c r="E73" s="1150" t="s">
        <v>18943</v>
      </c>
      <c r="F73" s="1150" t="s">
        <v>18948</v>
      </c>
      <c r="G73" s="1150" t="s">
        <v>17935</v>
      </c>
      <c r="H73" s="1213" t="s">
        <v>948</v>
      </c>
      <c r="I73" s="1150" t="s">
        <v>138</v>
      </c>
      <c r="J73" s="1150" t="s">
        <v>7229</v>
      </c>
      <c r="K73" s="1150" t="s">
        <v>9068</v>
      </c>
      <c r="L73" s="1150" t="s">
        <v>394</v>
      </c>
      <c r="M73" s="1150">
        <v>100210678</v>
      </c>
      <c r="N73" s="1150" t="s">
        <v>394</v>
      </c>
      <c r="O73" s="1150"/>
      <c r="P73" s="1150" t="s">
        <v>17721</v>
      </c>
      <c r="Q73" s="1150"/>
      <c r="R73" s="1210">
        <v>17176</v>
      </c>
      <c r="S73" s="1150"/>
      <c r="T73" s="1150" t="s">
        <v>394</v>
      </c>
      <c r="U73" s="1150">
        <v>1003669537</v>
      </c>
      <c r="V73" s="1150"/>
      <c r="W73" s="1150"/>
      <c r="X73" s="1150"/>
      <c r="Y73" s="1150"/>
      <c r="Z73" s="1150"/>
      <c r="AA73" s="1150"/>
      <c r="AB73" s="1150"/>
      <c r="AC73" s="1150"/>
      <c r="AD73" s="1150"/>
      <c r="AE73" s="1150"/>
      <c r="AF73" s="1150" t="s">
        <v>18962</v>
      </c>
      <c r="AG73" s="1211">
        <v>45175</v>
      </c>
      <c r="AH73" s="1212">
        <v>45170</v>
      </c>
      <c r="AI73" s="1213" t="s">
        <v>948</v>
      </c>
      <c r="AJ73" s="1150" t="s">
        <v>7229</v>
      </c>
      <c r="AK73" s="1210">
        <v>17175.91</v>
      </c>
      <c r="AL73" s="1210">
        <v>17176</v>
      </c>
      <c r="AM73" s="1150" t="s">
        <v>514</v>
      </c>
      <c r="AN73" s="1150" t="s">
        <v>13437</v>
      </c>
      <c r="AO73" s="1150"/>
      <c r="AP73" s="1150" t="s">
        <v>7230</v>
      </c>
      <c r="AQ73" s="1150"/>
      <c r="AR73" s="1150">
        <v>4902145331</v>
      </c>
      <c r="AS73" s="1150"/>
      <c r="AT73" s="1150"/>
      <c r="AU73" s="1150"/>
      <c r="AV73" s="1150"/>
      <c r="AW73" s="1150"/>
      <c r="AX73" s="1150"/>
      <c r="AY73" s="1150">
        <v>0</v>
      </c>
      <c r="AZ73" s="1150"/>
      <c r="BA73" s="1150"/>
      <c r="BB73" s="1150"/>
      <c r="BC73" s="1150"/>
      <c r="BD73" s="1150"/>
      <c r="BE73" s="1150"/>
      <c r="BF73" s="1150"/>
      <c r="BG73" s="1150"/>
      <c r="BH73" s="1150"/>
      <c r="BI73" s="1150"/>
      <c r="BJ73" s="1150"/>
    </row>
    <row r="74" spans="1:62">
      <c r="A74" s="1150">
        <v>68</v>
      </c>
      <c r="B74" s="1150">
        <v>0</v>
      </c>
      <c r="C74" s="1150" t="s">
        <v>2792</v>
      </c>
      <c r="D74" s="1150" t="s">
        <v>18942</v>
      </c>
      <c r="E74" s="1150" t="s">
        <v>18943</v>
      </c>
      <c r="F74" s="1150" t="s">
        <v>18948</v>
      </c>
      <c r="G74" s="1150" t="s">
        <v>57</v>
      </c>
      <c r="H74" s="1213" t="s">
        <v>3665</v>
      </c>
      <c r="I74" s="1213" t="s">
        <v>3662</v>
      </c>
      <c r="J74" s="1213" t="s">
        <v>19084</v>
      </c>
      <c r="K74" s="1150" t="s">
        <v>3663</v>
      </c>
      <c r="L74" s="1150" t="s">
        <v>394</v>
      </c>
      <c r="M74" s="1150">
        <v>100209225</v>
      </c>
      <c r="N74" s="1150" t="s">
        <v>394</v>
      </c>
      <c r="O74" s="1150"/>
      <c r="P74" s="1150" t="s">
        <v>17721</v>
      </c>
      <c r="Q74" s="1150"/>
      <c r="R74" s="1210">
        <v>21284</v>
      </c>
      <c r="S74" s="1150"/>
      <c r="T74" s="1150" t="s">
        <v>394</v>
      </c>
      <c r="U74" s="1150">
        <v>1003669833</v>
      </c>
      <c r="V74" s="1150">
        <v>1003669834</v>
      </c>
      <c r="W74" s="1150"/>
      <c r="X74" s="1150"/>
      <c r="Y74" s="1150"/>
      <c r="Z74" s="1150"/>
      <c r="AA74" s="1150"/>
      <c r="AB74" s="1150"/>
      <c r="AC74" s="1150"/>
      <c r="AD74" s="1150"/>
      <c r="AE74" s="1150"/>
      <c r="AF74" s="1150" t="s">
        <v>18945</v>
      </c>
      <c r="AG74" s="1211">
        <v>45176</v>
      </c>
      <c r="AH74" s="1212">
        <v>45170</v>
      </c>
      <c r="AI74" s="1213" t="s">
        <v>3665</v>
      </c>
      <c r="AJ74" s="1213" t="s">
        <v>19084</v>
      </c>
      <c r="AK74" s="1210">
        <v>21284.32</v>
      </c>
      <c r="AL74" s="1210">
        <v>21285</v>
      </c>
      <c r="AM74" s="1150" t="s">
        <v>491</v>
      </c>
      <c r="AN74" s="1150" t="s">
        <v>13437</v>
      </c>
      <c r="AO74" s="1150"/>
      <c r="AP74" s="1150" t="s">
        <v>6339</v>
      </c>
      <c r="AQ74" s="1211">
        <v>45176</v>
      </c>
      <c r="AR74" s="1150">
        <v>4902145451</v>
      </c>
      <c r="AS74" s="1150"/>
      <c r="AT74" s="1150"/>
      <c r="AU74" s="1150"/>
      <c r="AV74" s="1150"/>
      <c r="AW74" s="1150"/>
      <c r="AX74" s="1150"/>
      <c r="AY74" s="1150" t="s">
        <v>20</v>
      </c>
      <c r="AZ74" s="1150"/>
      <c r="BA74" s="1150"/>
      <c r="BB74" s="1150"/>
      <c r="BC74" s="1150"/>
      <c r="BD74" s="1150"/>
      <c r="BE74" s="1150"/>
      <c r="BF74" s="1150"/>
      <c r="BG74" s="1150"/>
      <c r="BH74" s="1150"/>
      <c r="BI74" s="1150"/>
      <c r="BJ74" s="1150"/>
    </row>
    <row r="75" spans="1:62">
      <c r="A75" s="1150">
        <v>69</v>
      </c>
      <c r="B75" s="1150">
        <v>0</v>
      </c>
      <c r="C75" s="1150" t="s">
        <v>2792</v>
      </c>
      <c r="D75" s="1150" t="s">
        <v>18942</v>
      </c>
      <c r="E75" s="1150" t="s">
        <v>18943</v>
      </c>
      <c r="F75" s="1150" t="s">
        <v>18948</v>
      </c>
      <c r="G75" s="1150" t="s">
        <v>5786</v>
      </c>
      <c r="H75" s="1213" t="s">
        <v>6354</v>
      </c>
      <c r="I75" s="1150" t="s">
        <v>19085</v>
      </c>
      <c r="J75" s="1150" t="s">
        <v>6355</v>
      </c>
      <c r="K75" s="1150" t="s">
        <v>19086</v>
      </c>
      <c r="L75" s="1150" t="s">
        <v>394</v>
      </c>
      <c r="M75" s="1150">
        <v>100209619</v>
      </c>
      <c r="N75" s="1150" t="s">
        <v>394</v>
      </c>
      <c r="O75" s="1150"/>
      <c r="P75" s="1150" t="s">
        <v>17721</v>
      </c>
      <c r="Q75" s="1150"/>
      <c r="R75" s="1210">
        <v>155000</v>
      </c>
      <c r="S75" s="1150"/>
      <c r="T75" s="1150" t="s">
        <v>394</v>
      </c>
      <c r="U75" s="1150">
        <v>1003669669</v>
      </c>
      <c r="V75" s="1150">
        <v>1003669670</v>
      </c>
      <c r="W75" s="1150">
        <v>1003669719</v>
      </c>
      <c r="X75" s="1150">
        <v>1003669671</v>
      </c>
      <c r="Y75" s="1150">
        <v>1003669672</v>
      </c>
      <c r="Z75" s="1150">
        <v>1003669673</v>
      </c>
      <c r="AA75" s="1150">
        <v>1003669674</v>
      </c>
      <c r="AB75" s="1150">
        <v>1003669675</v>
      </c>
      <c r="AC75" s="1150">
        <v>1003669676</v>
      </c>
      <c r="AD75" s="1219">
        <v>1000000000</v>
      </c>
      <c r="AE75" s="1219">
        <v>1000000000</v>
      </c>
      <c r="AF75" s="1150" t="s">
        <v>18997</v>
      </c>
      <c r="AG75" s="1211">
        <v>45176</v>
      </c>
      <c r="AH75" s="1212">
        <v>45170</v>
      </c>
      <c r="AI75" s="1213" t="s">
        <v>6354</v>
      </c>
      <c r="AJ75" s="1150" t="s">
        <v>6355</v>
      </c>
      <c r="AK75" s="1210">
        <v>155665.5</v>
      </c>
      <c r="AL75" s="1210">
        <v>155666</v>
      </c>
      <c r="AM75" s="1150" t="s">
        <v>19076</v>
      </c>
      <c r="AN75" s="1150" t="s">
        <v>13129</v>
      </c>
      <c r="AO75" s="1150"/>
      <c r="AP75" s="1150" t="s">
        <v>2015</v>
      </c>
      <c r="AQ75" s="1211">
        <v>45176</v>
      </c>
      <c r="AR75" s="1150">
        <v>4902145384</v>
      </c>
      <c r="AS75" s="1150">
        <v>4902145976</v>
      </c>
      <c r="AT75" s="1150"/>
      <c r="AU75" s="1150"/>
      <c r="AV75" s="1150"/>
      <c r="AW75" s="1150"/>
      <c r="AX75" s="1150"/>
      <c r="AY75" s="1150" t="s">
        <v>20</v>
      </c>
      <c r="AZ75" s="1150"/>
      <c r="BA75" s="1150"/>
      <c r="BB75" s="1150"/>
      <c r="BC75" s="1150"/>
      <c r="BD75" s="1150"/>
      <c r="BE75" s="1150"/>
      <c r="BF75" s="1150"/>
      <c r="BG75" s="1150"/>
      <c r="BH75" s="1150"/>
      <c r="BI75" s="1150"/>
      <c r="BJ75" s="1150"/>
    </row>
    <row r="76" spans="1:62">
      <c r="A76" s="1150">
        <v>70</v>
      </c>
      <c r="B76" s="1150">
        <v>0</v>
      </c>
      <c r="C76" s="1150" t="s">
        <v>2792</v>
      </c>
      <c r="D76" s="1150" t="s">
        <v>18942</v>
      </c>
      <c r="E76" s="1150" t="s">
        <v>18943</v>
      </c>
      <c r="F76" s="1150" t="s">
        <v>18944</v>
      </c>
      <c r="G76" s="1150" t="s">
        <v>17873</v>
      </c>
      <c r="H76" s="1150" t="s">
        <v>6191</v>
      </c>
      <c r="I76" s="1150" t="s">
        <v>6192</v>
      </c>
      <c r="J76" s="1150" t="s">
        <v>19087</v>
      </c>
      <c r="K76" s="1150" t="s">
        <v>19088</v>
      </c>
      <c r="L76" s="1150" t="s">
        <v>394</v>
      </c>
      <c r="M76" s="1150">
        <v>100210526</v>
      </c>
      <c r="N76" s="1150" t="s">
        <v>394</v>
      </c>
      <c r="O76" s="1150"/>
      <c r="P76" s="1150" t="s">
        <v>17721</v>
      </c>
      <c r="Q76" s="1150"/>
      <c r="R76" s="1210">
        <v>21008</v>
      </c>
      <c r="S76" s="1150"/>
      <c r="T76" s="1150" t="s">
        <v>394</v>
      </c>
      <c r="U76" s="1150">
        <v>1003669611</v>
      </c>
      <c r="V76" s="1150"/>
      <c r="W76" s="1150"/>
      <c r="X76" s="1150"/>
      <c r="Y76" s="1150"/>
      <c r="Z76" s="1150"/>
      <c r="AA76" s="1150"/>
      <c r="AB76" s="1150"/>
      <c r="AC76" s="1150"/>
      <c r="AD76" s="1150"/>
      <c r="AE76" s="1150"/>
      <c r="AF76" s="1150" t="s">
        <v>18962</v>
      </c>
      <c r="AG76" s="1211">
        <v>45176</v>
      </c>
      <c r="AH76" s="1212">
        <v>45170</v>
      </c>
      <c r="AI76" s="1150" t="s">
        <v>6191</v>
      </c>
      <c r="AJ76" s="1150" t="s">
        <v>19087</v>
      </c>
      <c r="AK76" s="1210">
        <v>21008.48</v>
      </c>
      <c r="AL76" s="1210">
        <v>21009</v>
      </c>
      <c r="AM76" s="1150" t="s">
        <v>491</v>
      </c>
      <c r="AN76" s="1150" t="s">
        <v>12821</v>
      </c>
      <c r="AO76" s="1150"/>
      <c r="AP76" s="1150" t="s">
        <v>6193</v>
      </c>
      <c r="AQ76" s="1211">
        <v>45176</v>
      </c>
      <c r="AR76" s="1150">
        <v>4902145351</v>
      </c>
      <c r="AS76" s="1150"/>
      <c r="AT76" s="1150"/>
      <c r="AU76" s="1150"/>
      <c r="AV76" s="1150"/>
      <c r="AW76" s="1150"/>
      <c r="AX76" s="1150"/>
      <c r="AY76" s="1150" t="s">
        <v>20</v>
      </c>
      <c r="AZ76" s="1150"/>
      <c r="BA76" s="1150"/>
      <c r="BB76" s="1150"/>
      <c r="BC76" s="1150"/>
      <c r="BD76" s="1150"/>
      <c r="BE76" s="1150"/>
      <c r="BF76" s="1150"/>
      <c r="BG76" s="1150"/>
      <c r="BH76" s="1150"/>
      <c r="BI76" s="1150"/>
      <c r="BJ76" s="1150"/>
    </row>
    <row r="77" spans="1:62">
      <c r="A77" s="1150">
        <v>71</v>
      </c>
      <c r="B77" s="1150">
        <v>0</v>
      </c>
      <c r="C77" s="1150" t="s">
        <v>2792</v>
      </c>
      <c r="D77" s="1150" t="s">
        <v>18942</v>
      </c>
      <c r="E77" s="1150" t="s">
        <v>18943</v>
      </c>
      <c r="F77" s="1150" t="s">
        <v>18948</v>
      </c>
      <c r="G77" s="1150" t="s">
        <v>3643</v>
      </c>
      <c r="H77" s="1150" t="s">
        <v>6372</v>
      </c>
      <c r="I77" s="1150" t="s">
        <v>19089</v>
      </c>
      <c r="J77" s="1150" t="s">
        <v>6373</v>
      </c>
      <c r="K77" s="1150" t="s">
        <v>19090</v>
      </c>
      <c r="L77" s="1150" t="s">
        <v>394</v>
      </c>
      <c r="M77" s="1150">
        <v>100209631</v>
      </c>
      <c r="N77" s="1150" t="s">
        <v>394</v>
      </c>
      <c r="O77" s="1150"/>
      <c r="P77" s="1150" t="s">
        <v>17721</v>
      </c>
      <c r="Q77" s="1150"/>
      <c r="R77" s="1210">
        <v>24298</v>
      </c>
      <c r="S77" s="1150"/>
      <c r="T77" s="1150" t="s">
        <v>394</v>
      </c>
      <c r="U77" s="1150">
        <v>1003669661</v>
      </c>
      <c r="V77" s="1150"/>
      <c r="W77" s="1150"/>
      <c r="X77" s="1150"/>
      <c r="Y77" s="1150"/>
      <c r="Z77" s="1150"/>
      <c r="AA77" s="1150"/>
      <c r="AB77" s="1150"/>
      <c r="AC77" s="1150"/>
      <c r="AD77" s="1150"/>
      <c r="AE77" s="1150"/>
      <c r="AF77" s="1150" t="s">
        <v>18949</v>
      </c>
      <c r="AG77" s="1211">
        <v>45176</v>
      </c>
      <c r="AH77" s="1212">
        <v>45170</v>
      </c>
      <c r="AI77" s="1150" t="s">
        <v>6372</v>
      </c>
      <c r="AJ77" s="1150" t="s">
        <v>6373</v>
      </c>
      <c r="AK77" s="1210">
        <v>24298</v>
      </c>
      <c r="AL77" s="1210">
        <v>24298</v>
      </c>
      <c r="AM77" s="1150" t="s">
        <v>491</v>
      </c>
      <c r="AN77" s="1150" t="s">
        <v>13437</v>
      </c>
      <c r="AO77" s="1150"/>
      <c r="AP77" s="1150" t="s">
        <v>6375</v>
      </c>
      <c r="AQ77" s="1211">
        <v>45176</v>
      </c>
      <c r="AR77" s="1150">
        <v>4902145333</v>
      </c>
      <c r="AS77" s="1150"/>
      <c r="AT77" s="1150"/>
      <c r="AU77" s="1150"/>
      <c r="AV77" s="1150"/>
      <c r="AW77" s="1150"/>
      <c r="AX77" s="1150"/>
      <c r="AY77" s="1150" t="s">
        <v>20</v>
      </c>
      <c r="AZ77" s="1150"/>
      <c r="BA77" s="1150"/>
      <c r="BB77" s="1150"/>
      <c r="BC77" s="1150"/>
      <c r="BD77" s="1150"/>
      <c r="BE77" s="1150"/>
      <c r="BF77" s="1150"/>
      <c r="BG77" s="1150"/>
      <c r="BH77" s="1150"/>
      <c r="BI77" s="1150"/>
      <c r="BJ77" s="1150"/>
    </row>
    <row r="78" spans="1:62">
      <c r="A78" s="1150">
        <v>72</v>
      </c>
      <c r="B78" s="1150">
        <v>0</v>
      </c>
      <c r="C78" s="1150" t="s">
        <v>2792</v>
      </c>
      <c r="D78" s="1150" t="s">
        <v>18942</v>
      </c>
      <c r="E78" s="1150" t="s">
        <v>18943</v>
      </c>
      <c r="F78" s="1150" t="s">
        <v>18948</v>
      </c>
      <c r="G78" s="1150" t="s">
        <v>3189</v>
      </c>
      <c r="H78" s="1150" t="s">
        <v>6553</v>
      </c>
      <c r="I78" s="1150" t="s">
        <v>6555</v>
      </c>
      <c r="J78" s="1150" t="s">
        <v>6554</v>
      </c>
      <c r="K78" s="1150" t="s">
        <v>19091</v>
      </c>
      <c r="L78" s="1150" t="s">
        <v>394</v>
      </c>
      <c r="M78" s="1150">
        <v>100209243</v>
      </c>
      <c r="N78" s="1150" t="s">
        <v>394</v>
      </c>
      <c r="O78" s="1150"/>
      <c r="P78" s="1150" t="s">
        <v>17721</v>
      </c>
      <c r="Q78" s="1150"/>
      <c r="R78" s="1210">
        <v>20124</v>
      </c>
      <c r="S78" s="1150"/>
      <c r="T78" s="1150" t="s">
        <v>394</v>
      </c>
      <c r="U78" s="1150">
        <v>1003670263</v>
      </c>
      <c r="V78" s="1150"/>
      <c r="W78" s="1150"/>
      <c r="X78" s="1150"/>
      <c r="Y78" s="1150"/>
      <c r="Z78" s="1150"/>
      <c r="AA78" s="1150"/>
      <c r="AB78" s="1150"/>
      <c r="AC78" s="1150"/>
      <c r="AD78" s="1150"/>
      <c r="AE78" s="1150"/>
      <c r="AF78" s="1150" t="s">
        <v>18997</v>
      </c>
      <c r="AG78" s="1211">
        <v>45176</v>
      </c>
      <c r="AH78" s="1212">
        <v>45170</v>
      </c>
      <c r="AI78" s="1150" t="s">
        <v>6553</v>
      </c>
      <c r="AJ78" s="1150" t="s">
        <v>6554</v>
      </c>
      <c r="AK78" s="1210">
        <v>20124.830000000002</v>
      </c>
      <c r="AL78" s="1210">
        <v>20125</v>
      </c>
      <c r="AM78" s="1150" t="s">
        <v>19092</v>
      </c>
      <c r="AN78" s="1150" t="s">
        <v>13528</v>
      </c>
      <c r="AO78" s="1150"/>
      <c r="AP78" s="1150" t="s">
        <v>6556</v>
      </c>
      <c r="AQ78" s="1150"/>
      <c r="AR78" s="1150">
        <v>4902145950</v>
      </c>
      <c r="AS78" s="1150"/>
      <c r="AT78" s="1150"/>
      <c r="AU78" s="1150"/>
      <c r="AV78" s="1150"/>
      <c r="AW78" s="1150"/>
      <c r="AX78" s="1150"/>
      <c r="AY78" s="1150" t="s">
        <v>20</v>
      </c>
      <c r="AZ78" s="1150" t="s">
        <v>19093</v>
      </c>
      <c r="BA78" s="1150"/>
      <c r="BB78" s="1150"/>
      <c r="BC78" s="1150"/>
      <c r="BD78" s="1150"/>
      <c r="BE78" s="1220">
        <v>45209</v>
      </c>
      <c r="BF78" s="1150" t="s">
        <v>18945</v>
      </c>
      <c r="BG78" s="1150"/>
      <c r="BH78" s="1150"/>
      <c r="BI78" s="1150"/>
      <c r="BJ78" s="1150"/>
    </row>
    <row r="79" spans="1:62">
      <c r="A79" s="1150">
        <v>73</v>
      </c>
      <c r="B79" s="1150">
        <v>0</v>
      </c>
      <c r="C79" s="1150" t="s">
        <v>2792</v>
      </c>
      <c r="D79" s="1150" t="s">
        <v>18942</v>
      </c>
      <c r="E79" s="1150" t="s">
        <v>18943</v>
      </c>
      <c r="F79" s="1150" t="s">
        <v>18948</v>
      </c>
      <c r="G79" s="1150" t="s">
        <v>15831</v>
      </c>
      <c r="H79" s="1150" t="s">
        <v>831</v>
      </c>
      <c r="I79" s="1150" t="s">
        <v>303</v>
      </c>
      <c r="J79" s="1150" t="s">
        <v>7155</v>
      </c>
      <c r="K79" s="1150" t="s">
        <v>7157</v>
      </c>
      <c r="L79" s="1150" t="s">
        <v>394</v>
      </c>
      <c r="M79" s="1150">
        <v>100209990</v>
      </c>
      <c r="N79" s="1150" t="s">
        <v>394</v>
      </c>
      <c r="O79" s="1150"/>
      <c r="P79" s="1150" t="s">
        <v>17721</v>
      </c>
      <c r="Q79" s="1150"/>
      <c r="R79" s="1210">
        <v>32603</v>
      </c>
      <c r="S79" s="1150"/>
      <c r="T79" s="1150" t="s">
        <v>394</v>
      </c>
      <c r="U79" s="1150">
        <v>1003669982</v>
      </c>
      <c r="V79" s="1150">
        <v>1003669983</v>
      </c>
      <c r="W79" s="1150"/>
      <c r="X79" s="1150"/>
      <c r="Y79" s="1150"/>
      <c r="Z79" s="1150"/>
      <c r="AA79" s="1150"/>
      <c r="AB79" s="1150"/>
      <c r="AC79" s="1150"/>
      <c r="AD79" s="1150"/>
      <c r="AE79" s="1150"/>
      <c r="AF79" s="1150" t="s">
        <v>18949</v>
      </c>
      <c r="AG79" s="1211">
        <v>45176</v>
      </c>
      <c r="AH79" s="1212">
        <v>45170</v>
      </c>
      <c r="AI79" s="1150" t="s">
        <v>831</v>
      </c>
      <c r="AJ79" s="1150" t="s">
        <v>7155</v>
      </c>
      <c r="AK79" s="1210">
        <v>32603.26</v>
      </c>
      <c r="AL79" s="1210">
        <v>32604</v>
      </c>
      <c r="AM79" s="1150" t="s">
        <v>514</v>
      </c>
      <c r="AN79" s="1150" t="s">
        <v>13437</v>
      </c>
      <c r="AO79" s="1150"/>
      <c r="AP79" s="1150" t="s">
        <v>7156</v>
      </c>
      <c r="AQ79" s="1150"/>
      <c r="AR79" s="1150">
        <v>4902145739</v>
      </c>
      <c r="AS79" s="1150"/>
      <c r="AT79" s="1150"/>
      <c r="AU79" s="1150"/>
      <c r="AV79" s="1150"/>
      <c r="AW79" s="1150"/>
      <c r="AX79" s="1150"/>
      <c r="AY79" s="1150" t="s">
        <v>20</v>
      </c>
      <c r="AZ79" s="1150"/>
      <c r="BA79" s="1150"/>
      <c r="BB79" s="1150"/>
      <c r="BC79" s="1150"/>
      <c r="BD79" s="1150"/>
      <c r="BE79" s="1150"/>
      <c r="BF79" s="1150"/>
      <c r="BG79" s="1150"/>
      <c r="BH79" s="1150"/>
      <c r="BI79" s="1150"/>
      <c r="BJ79" s="1150"/>
    </row>
    <row r="80" spans="1:62">
      <c r="A80" s="1150">
        <v>74</v>
      </c>
      <c r="B80" s="1150" t="s">
        <v>19094</v>
      </c>
      <c r="C80" s="1150" t="s">
        <v>2792</v>
      </c>
      <c r="D80" s="1150" t="s">
        <v>18942</v>
      </c>
      <c r="E80" s="1150" t="s">
        <v>18943</v>
      </c>
      <c r="F80" s="1150" t="s">
        <v>18948</v>
      </c>
      <c r="G80" s="1150" t="s">
        <v>15831</v>
      </c>
      <c r="H80" s="1150" t="s">
        <v>753</v>
      </c>
      <c r="I80" s="1150" t="s">
        <v>293</v>
      </c>
      <c r="J80" s="1150" t="s">
        <v>7208</v>
      </c>
      <c r="K80" s="1150" t="s">
        <v>19095</v>
      </c>
      <c r="L80" s="1150" t="s">
        <v>394</v>
      </c>
      <c r="M80" s="1150">
        <v>100208717</v>
      </c>
      <c r="N80" s="1150" t="s">
        <v>394</v>
      </c>
      <c r="O80" s="1150"/>
      <c r="P80" s="1150" t="s">
        <v>17721</v>
      </c>
      <c r="Q80" s="1150"/>
      <c r="R80" s="1210">
        <v>32603</v>
      </c>
      <c r="S80" s="1150"/>
      <c r="T80" s="1150" t="s">
        <v>394</v>
      </c>
      <c r="U80" s="1150">
        <v>1003669980</v>
      </c>
      <c r="V80" s="1150">
        <v>1003669981</v>
      </c>
      <c r="W80" s="1150"/>
      <c r="X80" s="1150"/>
      <c r="Y80" s="1150"/>
      <c r="Z80" s="1150"/>
      <c r="AA80" s="1150"/>
      <c r="AB80" s="1150"/>
      <c r="AC80" s="1150"/>
      <c r="AD80" s="1150"/>
      <c r="AE80" s="1150"/>
      <c r="AF80" s="1150" t="s">
        <v>18945</v>
      </c>
      <c r="AG80" s="1211">
        <v>45176</v>
      </c>
      <c r="AH80" s="1212">
        <v>45170</v>
      </c>
      <c r="AI80" s="1150" t="s">
        <v>753</v>
      </c>
      <c r="AJ80" s="1150" t="s">
        <v>7208</v>
      </c>
      <c r="AK80" s="1210">
        <v>32603.26</v>
      </c>
      <c r="AL80" s="1210">
        <v>32604</v>
      </c>
      <c r="AM80" s="1150" t="s">
        <v>514</v>
      </c>
      <c r="AN80" s="1150" t="s">
        <v>13437</v>
      </c>
      <c r="AO80" s="1150"/>
      <c r="AP80" s="1150" t="s">
        <v>7209</v>
      </c>
      <c r="AQ80" s="1150"/>
      <c r="AR80" s="1150">
        <v>4902145750</v>
      </c>
      <c r="AS80" s="1150"/>
      <c r="AT80" s="1150"/>
      <c r="AU80" s="1150"/>
      <c r="AV80" s="1150"/>
      <c r="AW80" s="1150"/>
      <c r="AX80" s="1150"/>
      <c r="AY80" s="1150" t="s">
        <v>20</v>
      </c>
      <c r="AZ80" s="1150"/>
      <c r="BA80" s="1150"/>
      <c r="BB80" s="1150"/>
      <c r="BC80" s="1150"/>
      <c r="BD80" s="1150"/>
      <c r="BE80" s="1150"/>
      <c r="BF80" s="1150"/>
      <c r="BG80" s="1150"/>
      <c r="BH80" s="1150"/>
      <c r="BI80" s="1150"/>
      <c r="BJ80" s="1150"/>
    </row>
    <row r="81" spans="1:62">
      <c r="A81" s="1150">
        <v>75</v>
      </c>
      <c r="B81" s="1150">
        <v>0</v>
      </c>
      <c r="C81" s="1150" t="s">
        <v>2792</v>
      </c>
      <c r="D81" s="1150" t="s">
        <v>18942</v>
      </c>
      <c r="E81" s="1150" t="s">
        <v>18943</v>
      </c>
      <c r="F81" s="1150" t="s">
        <v>18944</v>
      </c>
      <c r="G81" s="1150" t="s">
        <v>3189</v>
      </c>
      <c r="H81" s="1213" t="s">
        <v>6085</v>
      </c>
      <c r="I81" s="1213" t="s">
        <v>6087</v>
      </c>
      <c r="J81" s="1213" t="s">
        <v>6086</v>
      </c>
      <c r="K81" s="1150" t="s">
        <v>10101</v>
      </c>
      <c r="L81" s="1150" t="s">
        <v>394</v>
      </c>
      <c r="M81" s="1150">
        <v>100209674</v>
      </c>
      <c r="N81" s="1150" t="s">
        <v>394</v>
      </c>
      <c r="O81" s="1150" t="s">
        <v>19096</v>
      </c>
      <c r="P81" s="1150" t="s">
        <v>17721</v>
      </c>
      <c r="Q81" s="1150"/>
      <c r="R81" s="1210">
        <v>18118</v>
      </c>
      <c r="S81" s="1150"/>
      <c r="T81" s="1150" t="s">
        <v>394</v>
      </c>
      <c r="U81" s="1150">
        <v>1003669945</v>
      </c>
      <c r="V81" s="1150"/>
      <c r="W81" s="1150"/>
      <c r="X81" s="1150"/>
      <c r="Y81" s="1150"/>
      <c r="Z81" s="1150"/>
      <c r="AA81" s="1150"/>
      <c r="AB81" s="1150"/>
      <c r="AC81" s="1150"/>
      <c r="AD81" s="1150"/>
      <c r="AE81" s="1150"/>
      <c r="AF81" s="1150" t="s">
        <v>18962</v>
      </c>
      <c r="AG81" s="1211">
        <v>45176</v>
      </c>
      <c r="AH81" s="1212">
        <v>45170</v>
      </c>
      <c r="AI81" s="1213" t="s">
        <v>6085</v>
      </c>
      <c r="AJ81" s="1213" t="s">
        <v>6086</v>
      </c>
      <c r="AK81" s="1210">
        <v>78346.13</v>
      </c>
      <c r="AL81" s="1210">
        <v>78347</v>
      </c>
      <c r="AM81" s="1150" t="s">
        <v>491</v>
      </c>
      <c r="AN81" s="1150" t="s">
        <v>12821</v>
      </c>
      <c r="AO81" s="1150"/>
      <c r="AP81" s="1150" t="s">
        <v>6088</v>
      </c>
      <c r="AQ81" s="1211">
        <v>45176</v>
      </c>
      <c r="AR81" s="1150">
        <v>4902145401</v>
      </c>
      <c r="AS81" s="1150"/>
      <c r="AT81" s="1150"/>
      <c r="AU81" s="1150"/>
      <c r="AV81" s="1150"/>
      <c r="AW81" s="1150"/>
      <c r="AX81" s="1150"/>
      <c r="AY81" s="1150" t="s">
        <v>20</v>
      </c>
      <c r="AZ81" s="1150"/>
      <c r="BA81" s="1150"/>
      <c r="BB81" s="1150"/>
      <c r="BC81" s="1150"/>
      <c r="BD81" s="1150"/>
      <c r="BE81" s="1150"/>
      <c r="BF81" s="1150"/>
      <c r="BG81" s="1150"/>
      <c r="BH81" s="1150"/>
      <c r="BI81" s="1150"/>
      <c r="BJ81" s="1150"/>
    </row>
    <row r="82" spans="1:62">
      <c r="A82" s="1150">
        <v>76</v>
      </c>
      <c r="B82" s="1150" t="s">
        <v>17662</v>
      </c>
      <c r="C82" s="1150" t="s">
        <v>2792</v>
      </c>
      <c r="D82" s="1150" t="s">
        <v>18942</v>
      </c>
      <c r="E82" s="1150" t="s">
        <v>18943</v>
      </c>
      <c r="F82" s="1150" t="s">
        <v>18944</v>
      </c>
      <c r="G82" s="1150" t="s">
        <v>17569</v>
      </c>
      <c r="H82" s="1150" t="s">
        <v>1769</v>
      </c>
      <c r="I82" s="1150" t="s">
        <v>7739</v>
      </c>
      <c r="J82" s="1150" t="s">
        <v>7738</v>
      </c>
      <c r="K82" s="1150" t="s">
        <v>19097</v>
      </c>
      <c r="L82" s="1150" t="s">
        <v>394</v>
      </c>
      <c r="M82" s="1150">
        <v>100209636</v>
      </c>
      <c r="N82" s="1150" t="s">
        <v>394</v>
      </c>
      <c r="O82" s="1150"/>
      <c r="P82" s="1150" t="s">
        <v>17721</v>
      </c>
      <c r="Q82" s="1150"/>
      <c r="R82" s="1210">
        <v>93242</v>
      </c>
      <c r="S82" s="1150"/>
      <c r="T82" s="1150" t="s">
        <v>394</v>
      </c>
      <c r="U82" s="1150">
        <v>1003669903</v>
      </c>
      <c r="V82" s="1150"/>
      <c r="W82" s="1150"/>
      <c r="X82" s="1150"/>
      <c r="Y82" s="1150"/>
      <c r="Z82" s="1150"/>
      <c r="AA82" s="1150"/>
      <c r="AB82" s="1150"/>
      <c r="AC82" s="1150"/>
      <c r="AD82" s="1150"/>
      <c r="AE82" s="1150"/>
      <c r="AF82" s="1150" t="s">
        <v>18962</v>
      </c>
      <c r="AG82" s="1211">
        <v>45176</v>
      </c>
      <c r="AH82" s="1212">
        <v>45170</v>
      </c>
      <c r="AI82" s="1150" t="s">
        <v>1769</v>
      </c>
      <c r="AJ82" s="1150" t="s">
        <v>7738</v>
      </c>
      <c r="AK82" s="1210">
        <v>93242</v>
      </c>
      <c r="AL82" s="1210">
        <v>93242</v>
      </c>
      <c r="AM82" s="1150" t="s">
        <v>491</v>
      </c>
      <c r="AN82" s="1150" t="s">
        <v>12821</v>
      </c>
      <c r="AO82" s="1150"/>
      <c r="AP82" s="1150"/>
      <c r="AQ82" s="1211">
        <v>45176</v>
      </c>
      <c r="AR82" s="1150">
        <v>4902145558</v>
      </c>
      <c r="AS82" s="1150"/>
      <c r="AT82" s="1150"/>
      <c r="AU82" s="1150"/>
      <c r="AV82" s="1150"/>
      <c r="AW82" s="1150"/>
      <c r="AX82" s="1150"/>
      <c r="AY82" s="1150" t="s">
        <v>20</v>
      </c>
      <c r="AZ82" s="1150"/>
      <c r="BA82" s="1150" t="s">
        <v>19098</v>
      </c>
      <c r="BB82" s="1150"/>
      <c r="BC82" s="1150"/>
      <c r="BD82" s="1150"/>
      <c r="BE82" s="1211">
        <v>45192</v>
      </c>
      <c r="BF82" s="1150" t="s">
        <v>18945</v>
      </c>
      <c r="BG82" s="1150" t="s">
        <v>18980</v>
      </c>
      <c r="BH82" s="1150" t="s">
        <v>18978</v>
      </c>
      <c r="BI82" s="1150"/>
      <c r="BJ82" s="1150"/>
    </row>
    <row r="83" spans="1:62">
      <c r="A83" s="1150">
        <v>77</v>
      </c>
      <c r="B83" s="1150">
        <v>0</v>
      </c>
      <c r="C83" s="1150" t="s">
        <v>2792</v>
      </c>
      <c r="D83" s="1150" t="s">
        <v>18942</v>
      </c>
      <c r="E83" s="1150" t="s">
        <v>18943</v>
      </c>
      <c r="F83" s="1150" t="s">
        <v>18944</v>
      </c>
      <c r="G83" s="1150" t="s">
        <v>17920</v>
      </c>
      <c r="H83" s="1150" t="s">
        <v>7266</v>
      </c>
      <c r="I83" s="1150" t="s">
        <v>7268</v>
      </c>
      <c r="J83" s="1150" t="s">
        <v>7267</v>
      </c>
      <c r="K83" s="1150" t="s">
        <v>19099</v>
      </c>
      <c r="L83" s="1150" t="s">
        <v>394</v>
      </c>
      <c r="M83" s="1150">
        <v>100210548</v>
      </c>
      <c r="N83" s="1150" t="s">
        <v>394</v>
      </c>
      <c r="O83" s="1150"/>
      <c r="P83" s="1150" t="s">
        <v>17721</v>
      </c>
      <c r="Q83" s="1150"/>
      <c r="R83" s="1210">
        <v>12679.4</v>
      </c>
      <c r="S83" s="1150"/>
      <c r="T83" s="1150" t="s">
        <v>394</v>
      </c>
      <c r="U83" s="1150">
        <v>1003669976</v>
      </c>
      <c r="V83" s="1150"/>
      <c r="W83" s="1150"/>
      <c r="X83" s="1150"/>
      <c r="Y83" s="1150"/>
      <c r="Z83" s="1150"/>
      <c r="AA83" s="1150"/>
      <c r="AB83" s="1150"/>
      <c r="AC83" s="1150"/>
      <c r="AD83" s="1150"/>
      <c r="AE83" s="1150"/>
      <c r="AF83" s="1150" t="s">
        <v>18945</v>
      </c>
      <c r="AG83" s="1211">
        <v>45176</v>
      </c>
      <c r="AH83" s="1212">
        <v>45170</v>
      </c>
      <c r="AI83" s="1150" t="s">
        <v>7266</v>
      </c>
      <c r="AJ83" s="1150" t="s">
        <v>7267</v>
      </c>
      <c r="AK83" s="1210">
        <v>12679.4</v>
      </c>
      <c r="AL83" s="1210">
        <v>12680</v>
      </c>
      <c r="AM83" s="1150" t="s">
        <v>512</v>
      </c>
      <c r="AN83" s="1150" t="s">
        <v>12821</v>
      </c>
      <c r="AO83" s="1150"/>
      <c r="AP83" s="1150" t="s">
        <v>7269</v>
      </c>
      <c r="AQ83" s="1150"/>
      <c r="AR83" s="1150">
        <v>4902145751</v>
      </c>
      <c r="AS83" s="1150"/>
      <c r="AT83" s="1150"/>
      <c r="AU83" s="1150"/>
      <c r="AV83" s="1150"/>
      <c r="AW83" s="1150"/>
      <c r="AX83" s="1150"/>
      <c r="AY83" s="1150" t="s">
        <v>20</v>
      </c>
      <c r="AZ83" s="1150"/>
      <c r="BA83" s="1150"/>
      <c r="BB83" s="1150"/>
      <c r="BC83" s="1150"/>
      <c r="BD83" s="1150"/>
      <c r="BE83" s="1150"/>
      <c r="BF83" s="1150"/>
      <c r="BG83" s="1150"/>
      <c r="BH83" s="1150"/>
      <c r="BI83" s="1150"/>
      <c r="BJ83" s="1150"/>
    </row>
    <row r="84" spans="1:62">
      <c r="A84" s="1150">
        <v>78</v>
      </c>
      <c r="B84" s="1150">
        <v>0</v>
      </c>
      <c r="C84" s="1150" t="s">
        <v>2792</v>
      </c>
      <c r="D84" s="1150" t="s">
        <v>18942</v>
      </c>
      <c r="E84" s="1150" t="s">
        <v>18943</v>
      </c>
      <c r="F84" s="1150" t="s">
        <v>18944</v>
      </c>
      <c r="G84" s="1150" t="s">
        <v>15831</v>
      </c>
      <c r="H84" s="1150" t="s">
        <v>6592</v>
      </c>
      <c r="I84" s="1150" t="s">
        <v>6594</v>
      </c>
      <c r="J84" s="1150" t="s">
        <v>6593</v>
      </c>
      <c r="K84" s="1150" t="s">
        <v>19100</v>
      </c>
      <c r="L84" s="1150" t="s">
        <v>394</v>
      </c>
      <c r="M84" s="1150">
        <v>100204941</v>
      </c>
      <c r="N84" s="1150" t="s">
        <v>394</v>
      </c>
      <c r="O84" s="1150"/>
      <c r="P84" s="1150" t="s">
        <v>17721</v>
      </c>
      <c r="Q84" s="1150"/>
      <c r="R84" s="1210">
        <v>4126</v>
      </c>
      <c r="S84" s="1150"/>
      <c r="T84" s="1150" t="s">
        <v>394</v>
      </c>
      <c r="U84" s="1150">
        <v>1003669929</v>
      </c>
      <c r="V84" s="1150"/>
      <c r="W84" s="1150"/>
      <c r="X84" s="1150"/>
      <c r="Y84" s="1150"/>
      <c r="Z84" s="1150"/>
      <c r="AA84" s="1150"/>
      <c r="AB84" s="1150"/>
      <c r="AC84" s="1150"/>
      <c r="AD84" s="1150"/>
      <c r="AE84" s="1150"/>
      <c r="AF84" s="1150" t="s">
        <v>18945</v>
      </c>
      <c r="AG84" s="1211">
        <v>45177</v>
      </c>
      <c r="AH84" s="1212">
        <v>45170</v>
      </c>
      <c r="AI84" s="1150" t="s">
        <v>6592</v>
      </c>
      <c r="AJ84" s="1150" t="s">
        <v>6593</v>
      </c>
      <c r="AK84" s="1210">
        <v>19787.43</v>
      </c>
      <c r="AL84" s="1210">
        <v>19788</v>
      </c>
      <c r="AM84" s="1150" t="s">
        <v>19064</v>
      </c>
      <c r="AN84" s="1150" t="s">
        <v>12821</v>
      </c>
      <c r="AO84" s="1150"/>
      <c r="AP84" s="1150"/>
      <c r="AQ84" s="1150"/>
      <c r="AR84" s="1150">
        <v>4902145817</v>
      </c>
      <c r="AS84" s="1150"/>
      <c r="AT84" s="1150"/>
      <c r="AU84" s="1150"/>
      <c r="AV84" s="1150"/>
      <c r="AW84" s="1150"/>
      <c r="AX84" s="1150"/>
      <c r="AY84" s="1150" t="s">
        <v>20</v>
      </c>
      <c r="AZ84" s="1150"/>
      <c r="BA84" s="1150"/>
      <c r="BB84" s="1150"/>
      <c r="BC84" s="1150"/>
      <c r="BD84" s="1150"/>
      <c r="BE84" s="1150"/>
      <c r="BF84" s="1150"/>
      <c r="BG84" s="1150"/>
      <c r="BH84" s="1150"/>
      <c r="BI84" s="1150"/>
      <c r="BJ84" s="1150"/>
    </row>
    <row r="85" spans="1:62">
      <c r="A85" s="1150">
        <v>79</v>
      </c>
      <c r="B85" s="1150">
        <v>0</v>
      </c>
      <c r="C85" s="1150" t="s">
        <v>2792</v>
      </c>
      <c r="D85" s="1150" t="s">
        <v>18942</v>
      </c>
      <c r="E85" s="1150" t="s">
        <v>18943</v>
      </c>
      <c r="F85" s="1150" t="s">
        <v>18944</v>
      </c>
      <c r="G85" s="1150" t="s">
        <v>15831</v>
      </c>
      <c r="H85" s="1150" t="s">
        <v>6605</v>
      </c>
      <c r="I85" s="1150" t="s">
        <v>6607</v>
      </c>
      <c r="J85" s="1150" t="s">
        <v>6606</v>
      </c>
      <c r="K85" s="1150" t="s">
        <v>19101</v>
      </c>
      <c r="L85" s="1150" t="s">
        <v>394</v>
      </c>
      <c r="M85" s="1150">
        <v>100204917</v>
      </c>
      <c r="N85" s="1150" t="s">
        <v>394</v>
      </c>
      <c r="O85" s="1150"/>
      <c r="P85" s="1150" t="s">
        <v>17721</v>
      </c>
      <c r="Q85" s="1150"/>
      <c r="R85" s="1210">
        <v>4125</v>
      </c>
      <c r="S85" s="1150"/>
      <c r="T85" s="1150" t="s">
        <v>394</v>
      </c>
      <c r="U85" s="1150">
        <v>1003669930</v>
      </c>
      <c r="V85" s="1150"/>
      <c r="W85" s="1150"/>
      <c r="X85" s="1150"/>
      <c r="Y85" s="1150"/>
      <c r="Z85" s="1150"/>
      <c r="AA85" s="1150"/>
      <c r="AB85" s="1150"/>
      <c r="AC85" s="1150"/>
      <c r="AD85" s="1150"/>
      <c r="AE85" s="1150"/>
      <c r="AF85" s="1150" t="s">
        <v>18945</v>
      </c>
      <c r="AG85" s="1211">
        <v>45177</v>
      </c>
      <c r="AH85" s="1212">
        <v>45170</v>
      </c>
      <c r="AI85" s="1150" t="s">
        <v>6605</v>
      </c>
      <c r="AJ85" s="1150" t="s">
        <v>6606</v>
      </c>
      <c r="AK85" s="1210">
        <v>38958.589999999997</v>
      </c>
      <c r="AL85" s="1210">
        <v>38959</v>
      </c>
      <c r="AM85" s="1150" t="s">
        <v>19064</v>
      </c>
      <c r="AN85" s="1150" t="s">
        <v>12821</v>
      </c>
      <c r="AO85" s="1150"/>
      <c r="AP85" s="1150"/>
      <c r="AQ85" s="1150"/>
      <c r="AR85" s="1150">
        <v>4902145827</v>
      </c>
      <c r="AS85" s="1150"/>
      <c r="AT85" s="1150"/>
      <c r="AU85" s="1150"/>
      <c r="AV85" s="1150"/>
      <c r="AW85" s="1150"/>
      <c r="AX85" s="1150"/>
      <c r="AY85" s="1150" t="s">
        <v>20</v>
      </c>
      <c r="AZ85" s="1150"/>
      <c r="BA85" s="1150"/>
      <c r="BB85" s="1150"/>
      <c r="BC85" s="1150"/>
      <c r="BD85" s="1150"/>
      <c r="BE85" s="1150"/>
      <c r="BF85" s="1150"/>
      <c r="BG85" s="1150"/>
      <c r="BH85" s="1150"/>
      <c r="BI85" s="1150"/>
      <c r="BJ85" s="1150"/>
    </row>
    <row r="86" spans="1:62">
      <c r="A86" s="1150">
        <v>80</v>
      </c>
      <c r="B86" s="1150">
        <v>0</v>
      </c>
      <c r="C86" s="1150" t="s">
        <v>2792</v>
      </c>
      <c r="D86" s="1150" t="s">
        <v>18942</v>
      </c>
      <c r="E86" s="1150" t="s">
        <v>18943</v>
      </c>
      <c r="F86" s="1150" t="s">
        <v>18944</v>
      </c>
      <c r="G86" s="1150" t="s">
        <v>15831</v>
      </c>
      <c r="H86" s="1150" t="s">
        <v>6611</v>
      </c>
      <c r="I86" s="1150" t="s">
        <v>6613</v>
      </c>
      <c r="J86" s="1150" t="s">
        <v>6612</v>
      </c>
      <c r="K86" s="1150" t="s">
        <v>19102</v>
      </c>
      <c r="L86" s="1150" t="s">
        <v>394</v>
      </c>
      <c r="M86" s="1150">
        <v>100207261</v>
      </c>
      <c r="N86" s="1150" t="s">
        <v>394</v>
      </c>
      <c r="O86" s="1150"/>
      <c r="P86" s="1150" t="s">
        <v>17721</v>
      </c>
      <c r="Q86" s="1150"/>
      <c r="R86" s="1210">
        <v>7144</v>
      </c>
      <c r="S86" s="1150"/>
      <c r="T86" s="1150" t="s">
        <v>394</v>
      </c>
      <c r="U86" s="1150">
        <v>1003669931</v>
      </c>
      <c r="V86" s="1150"/>
      <c r="W86" s="1150"/>
      <c r="X86" s="1150"/>
      <c r="Y86" s="1150"/>
      <c r="Z86" s="1150"/>
      <c r="AA86" s="1150"/>
      <c r="AB86" s="1150"/>
      <c r="AC86" s="1150"/>
      <c r="AD86" s="1150"/>
      <c r="AE86" s="1150"/>
      <c r="AF86" s="1150" t="s">
        <v>18945</v>
      </c>
      <c r="AG86" s="1211">
        <v>45177</v>
      </c>
      <c r="AH86" s="1212">
        <v>45170</v>
      </c>
      <c r="AI86" s="1150" t="s">
        <v>6611</v>
      </c>
      <c r="AJ86" s="1150" t="s">
        <v>6612</v>
      </c>
      <c r="AK86" s="1210">
        <v>11790</v>
      </c>
      <c r="AL86" s="1210">
        <v>11790</v>
      </c>
      <c r="AM86" s="1150" t="s">
        <v>19064</v>
      </c>
      <c r="AN86" s="1150" t="s">
        <v>12821</v>
      </c>
      <c r="AO86" s="1150"/>
      <c r="AP86" s="1150"/>
      <c r="AQ86" s="1150"/>
      <c r="AR86" s="1150">
        <v>4902145778</v>
      </c>
      <c r="AS86" s="1150"/>
      <c r="AT86" s="1150"/>
      <c r="AU86" s="1150"/>
      <c r="AV86" s="1150"/>
      <c r="AW86" s="1150"/>
      <c r="AX86" s="1150"/>
      <c r="AY86" s="1150" t="s">
        <v>20</v>
      </c>
      <c r="AZ86" s="1150"/>
      <c r="BA86" s="1150"/>
      <c r="BB86" s="1150"/>
      <c r="BC86" s="1150"/>
      <c r="BD86" s="1150"/>
      <c r="BE86" s="1150"/>
      <c r="BF86" s="1150"/>
      <c r="BG86" s="1150"/>
      <c r="BH86" s="1150"/>
      <c r="BI86" s="1150"/>
      <c r="BJ86" s="1150"/>
    </row>
    <row r="87" spans="1:62">
      <c r="A87" s="1150">
        <v>81</v>
      </c>
      <c r="B87" s="1150">
        <v>0</v>
      </c>
      <c r="C87" s="1150" t="s">
        <v>2792</v>
      </c>
      <c r="D87" s="1150" t="s">
        <v>18942</v>
      </c>
      <c r="E87" s="1150" t="s">
        <v>18943</v>
      </c>
      <c r="F87" s="1150" t="s">
        <v>18944</v>
      </c>
      <c r="G87" s="1150" t="s">
        <v>15831</v>
      </c>
      <c r="H87" s="1150" t="s">
        <v>6617</v>
      </c>
      <c r="I87" s="1150" t="s">
        <v>6619</v>
      </c>
      <c r="J87" s="1150" t="s">
        <v>6618</v>
      </c>
      <c r="K87" s="1150" t="s">
        <v>19103</v>
      </c>
      <c r="L87" s="1150" t="s">
        <v>394</v>
      </c>
      <c r="M87" s="1150">
        <v>100204895</v>
      </c>
      <c r="N87" s="1150" t="s">
        <v>394</v>
      </c>
      <c r="O87" s="1150"/>
      <c r="P87" s="1150" t="s">
        <v>17721</v>
      </c>
      <c r="Q87" s="1150"/>
      <c r="R87" s="1210">
        <v>7144</v>
      </c>
      <c r="S87" s="1150"/>
      <c r="T87" s="1150" t="s">
        <v>394</v>
      </c>
      <c r="U87" s="1150">
        <v>1003669928</v>
      </c>
      <c r="V87" s="1150"/>
      <c r="W87" s="1150"/>
      <c r="X87" s="1150"/>
      <c r="Y87" s="1150"/>
      <c r="Z87" s="1150"/>
      <c r="AA87" s="1150"/>
      <c r="AB87" s="1150"/>
      <c r="AC87" s="1150"/>
      <c r="AD87" s="1150"/>
      <c r="AE87" s="1150"/>
      <c r="AF87" s="1150" t="s">
        <v>18945</v>
      </c>
      <c r="AG87" s="1211">
        <v>45177</v>
      </c>
      <c r="AH87" s="1212">
        <v>45170</v>
      </c>
      <c r="AI87" s="1150" t="s">
        <v>6617</v>
      </c>
      <c r="AJ87" s="1150" t="s">
        <v>6618</v>
      </c>
      <c r="AK87" s="1210">
        <v>25896.92</v>
      </c>
      <c r="AL87" s="1210">
        <v>25897</v>
      </c>
      <c r="AM87" s="1150" t="s">
        <v>19064</v>
      </c>
      <c r="AN87" s="1150" t="s">
        <v>12821</v>
      </c>
      <c r="AO87" s="1150"/>
      <c r="AP87" s="1150"/>
      <c r="AQ87" s="1150"/>
      <c r="AR87" s="1150">
        <v>4902145709</v>
      </c>
      <c r="AS87" s="1150"/>
      <c r="AT87" s="1150"/>
      <c r="AU87" s="1150"/>
      <c r="AV87" s="1150"/>
      <c r="AW87" s="1150"/>
      <c r="AX87" s="1150"/>
      <c r="AY87" s="1150" t="s">
        <v>20</v>
      </c>
      <c r="AZ87" s="1150"/>
      <c r="BA87" s="1150"/>
      <c r="BB87" s="1150"/>
      <c r="BC87" s="1150"/>
      <c r="BD87" s="1150"/>
      <c r="BE87" s="1150"/>
      <c r="BF87" s="1150"/>
      <c r="BG87" s="1150"/>
      <c r="BH87" s="1150"/>
      <c r="BI87" s="1150"/>
      <c r="BJ87" s="1150"/>
    </row>
    <row r="88" spans="1:62">
      <c r="A88" s="1150">
        <v>82</v>
      </c>
      <c r="B88" s="1150">
        <v>0</v>
      </c>
      <c r="C88" s="1150" t="s">
        <v>2792</v>
      </c>
      <c r="D88" s="1150" t="s">
        <v>18942</v>
      </c>
      <c r="E88" s="1150" t="s">
        <v>18943</v>
      </c>
      <c r="F88" s="1150" t="s">
        <v>18944</v>
      </c>
      <c r="G88" s="1150" t="s">
        <v>15831</v>
      </c>
      <c r="H88" s="1150" t="s">
        <v>6623</v>
      </c>
      <c r="I88" s="1150" t="s">
        <v>6625</v>
      </c>
      <c r="J88" s="1150" t="s">
        <v>6624</v>
      </c>
      <c r="K88" s="1150" t="s">
        <v>19104</v>
      </c>
      <c r="L88" s="1150" t="s">
        <v>394</v>
      </c>
      <c r="M88" s="1150">
        <v>100209933</v>
      </c>
      <c r="N88" s="1150" t="s">
        <v>394</v>
      </c>
      <c r="O88" s="1150"/>
      <c r="P88" s="1150" t="s">
        <v>17721</v>
      </c>
      <c r="Q88" s="1150"/>
      <c r="R88" s="1210">
        <v>2538</v>
      </c>
      <c r="S88" s="1150"/>
      <c r="T88" s="1150" t="s">
        <v>394</v>
      </c>
      <c r="U88" s="1150">
        <v>1003669932</v>
      </c>
      <c r="V88" s="1150"/>
      <c r="W88" s="1150"/>
      <c r="X88" s="1150"/>
      <c r="Y88" s="1150"/>
      <c r="Z88" s="1150"/>
      <c r="AA88" s="1150"/>
      <c r="AB88" s="1150"/>
      <c r="AC88" s="1150"/>
      <c r="AD88" s="1150"/>
      <c r="AE88" s="1150"/>
      <c r="AF88" s="1150" t="s">
        <v>18945</v>
      </c>
      <c r="AG88" s="1211">
        <v>45177</v>
      </c>
      <c r="AH88" s="1212">
        <v>45170</v>
      </c>
      <c r="AI88" s="1150" t="s">
        <v>6623</v>
      </c>
      <c r="AJ88" s="1150" t="s">
        <v>6624</v>
      </c>
      <c r="AK88" s="1210">
        <v>7313</v>
      </c>
      <c r="AL88" s="1210">
        <v>7313</v>
      </c>
      <c r="AM88" s="1150" t="s">
        <v>19064</v>
      </c>
      <c r="AN88" s="1150" t="s">
        <v>12821</v>
      </c>
      <c r="AO88" s="1150"/>
      <c r="AP88" s="1150"/>
      <c r="AQ88" s="1150"/>
      <c r="AR88" s="1150">
        <v>4902145824</v>
      </c>
      <c r="AS88" s="1150"/>
      <c r="AT88" s="1150"/>
      <c r="AU88" s="1150"/>
      <c r="AV88" s="1150"/>
      <c r="AW88" s="1150"/>
      <c r="AX88" s="1150"/>
      <c r="AY88" s="1150" t="s">
        <v>20</v>
      </c>
      <c r="AZ88" s="1150"/>
      <c r="BA88" s="1150"/>
      <c r="BB88" s="1150"/>
      <c r="BC88" s="1150"/>
      <c r="BD88" s="1150"/>
      <c r="BE88" s="1150"/>
      <c r="BF88" s="1150"/>
      <c r="BG88" s="1150"/>
      <c r="BH88" s="1150"/>
      <c r="BI88" s="1150"/>
      <c r="BJ88" s="1150"/>
    </row>
    <row r="89" spans="1:62">
      <c r="A89" s="1150">
        <v>83</v>
      </c>
      <c r="B89" s="1150">
        <v>0</v>
      </c>
      <c r="C89" s="1150" t="s">
        <v>2792</v>
      </c>
      <c r="D89" s="1150" t="s">
        <v>18942</v>
      </c>
      <c r="E89" s="1150" t="s">
        <v>18943</v>
      </c>
      <c r="F89" s="1150" t="s">
        <v>18944</v>
      </c>
      <c r="G89" s="1150" t="s">
        <v>3189</v>
      </c>
      <c r="H89" s="1213" t="s">
        <v>6092</v>
      </c>
      <c r="I89" s="1213" t="s">
        <v>6094</v>
      </c>
      <c r="J89" s="1213" t="s">
        <v>6093</v>
      </c>
      <c r="K89" s="1150" t="s">
        <v>10842</v>
      </c>
      <c r="L89" s="1150" t="s">
        <v>394</v>
      </c>
      <c r="M89" s="1150">
        <v>100210044</v>
      </c>
      <c r="N89" s="1150" t="s">
        <v>394</v>
      </c>
      <c r="O89" s="1150"/>
      <c r="P89" s="1150" t="s">
        <v>17721</v>
      </c>
      <c r="Q89" s="1150"/>
      <c r="R89" s="1210">
        <v>11500</v>
      </c>
      <c r="S89" s="1150"/>
      <c r="T89" s="1150" t="s">
        <v>394</v>
      </c>
      <c r="U89" s="1150">
        <v>1003669720</v>
      </c>
      <c r="V89" s="1150"/>
      <c r="W89" s="1150"/>
      <c r="X89" s="1150"/>
      <c r="Y89" s="1150"/>
      <c r="Z89" s="1150"/>
      <c r="AA89" s="1150"/>
      <c r="AB89" s="1150"/>
      <c r="AC89" s="1150"/>
      <c r="AD89" s="1150"/>
      <c r="AE89" s="1150"/>
      <c r="AF89" s="1150" t="s">
        <v>18945</v>
      </c>
      <c r="AG89" s="1211">
        <v>45176</v>
      </c>
      <c r="AH89" s="1212">
        <v>45170</v>
      </c>
      <c r="AI89" s="1213" t="s">
        <v>6092</v>
      </c>
      <c r="AJ89" s="1213" t="s">
        <v>6093</v>
      </c>
      <c r="AK89" s="1210">
        <v>11500.81</v>
      </c>
      <c r="AL89" s="1210">
        <v>11501</v>
      </c>
      <c r="AM89" s="1150" t="s">
        <v>491</v>
      </c>
      <c r="AN89" s="1150" t="s">
        <v>12821</v>
      </c>
      <c r="AO89" s="1150"/>
      <c r="AP89" s="1150" t="s">
        <v>6095</v>
      </c>
      <c r="AQ89" s="1211">
        <v>45176</v>
      </c>
      <c r="AR89" s="1150">
        <v>4902145341</v>
      </c>
      <c r="AS89" s="1150"/>
      <c r="AT89" s="1150"/>
      <c r="AU89" s="1150"/>
      <c r="AV89" s="1150"/>
      <c r="AW89" s="1150"/>
      <c r="AX89" s="1150"/>
      <c r="AY89" s="1150" t="s">
        <v>20</v>
      </c>
      <c r="AZ89" s="1150"/>
      <c r="BA89" s="1150"/>
      <c r="BB89" s="1150"/>
      <c r="BC89" s="1150"/>
      <c r="BD89" s="1150"/>
      <c r="BE89" s="1150"/>
      <c r="BF89" s="1150"/>
      <c r="BG89" s="1150"/>
      <c r="BH89" s="1150"/>
      <c r="BI89" s="1150"/>
      <c r="BJ89" s="1150"/>
    </row>
    <row r="90" spans="1:62">
      <c r="A90" s="1150">
        <v>84</v>
      </c>
      <c r="B90" s="1150">
        <v>0</v>
      </c>
      <c r="C90" s="1150" t="s">
        <v>2792</v>
      </c>
      <c r="D90" s="1150" t="s">
        <v>18942</v>
      </c>
      <c r="E90" s="1150" t="s">
        <v>18943</v>
      </c>
      <c r="F90" s="1150" t="s">
        <v>18948</v>
      </c>
      <c r="G90" s="1150" t="s">
        <v>57</v>
      </c>
      <c r="H90" s="1150" t="s">
        <v>4138</v>
      </c>
      <c r="I90" s="1150" t="s">
        <v>4135</v>
      </c>
      <c r="J90" s="1150" t="s">
        <v>4137</v>
      </c>
      <c r="K90" s="1150" t="s">
        <v>19105</v>
      </c>
      <c r="L90" s="1150" t="s">
        <v>394</v>
      </c>
      <c r="M90" s="1150">
        <v>100209789</v>
      </c>
      <c r="N90" s="1150" t="s">
        <v>394</v>
      </c>
      <c r="O90" s="1150"/>
      <c r="P90" s="1150" t="s">
        <v>17721</v>
      </c>
      <c r="Q90" s="1150"/>
      <c r="R90" s="1210">
        <v>6220</v>
      </c>
      <c r="S90" s="1150"/>
      <c r="T90" s="1150" t="s">
        <v>394</v>
      </c>
      <c r="U90" s="1150">
        <v>1003669949</v>
      </c>
      <c r="V90" s="1150"/>
      <c r="W90" s="1150"/>
      <c r="X90" s="1150"/>
      <c r="Y90" s="1150"/>
      <c r="Z90" s="1150"/>
      <c r="AA90" s="1150"/>
      <c r="AB90" s="1150"/>
      <c r="AC90" s="1150"/>
      <c r="AD90" s="1150"/>
      <c r="AE90" s="1150"/>
      <c r="AF90" s="1150" t="s">
        <v>18962</v>
      </c>
      <c r="AG90" s="1211">
        <v>45177</v>
      </c>
      <c r="AH90" s="1212">
        <v>45170</v>
      </c>
      <c r="AI90" s="1150" t="s">
        <v>4138</v>
      </c>
      <c r="AJ90" s="1150" t="s">
        <v>4137</v>
      </c>
      <c r="AK90" s="1210">
        <v>6219.97</v>
      </c>
      <c r="AL90" s="1210">
        <v>6220</v>
      </c>
      <c r="AM90" s="1150" t="s">
        <v>491</v>
      </c>
      <c r="AN90" s="1150" t="s">
        <v>13528</v>
      </c>
      <c r="AO90" s="1150"/>
      <c r="AP90" s="1150" t="s">
        <v>6282</v>
      </c>
      <c r="AQ90" s="1150"/>
      <c r="AR90" s="1150">
        <v>4902145724</v>
      </c>
      <c r="AS90" s="1150"/>
      <c r="AT90" s="1150"/>
      <c r="AU90" s="1150"/>
      <c r="AV90" s="1150"/>
      <c r="AW90" s="1150"/>
      <c r="AX90" s="1150"/>
      <c r="AY90" s="1150" t="s">
        <v>20</v>
      </c>
      <c r="AZ90" s="1150"/>
      <c r="BA90" s="1150"/>
      <c r="BB90" s="1150"/>
      <c r="BC90" s="1150"/>
      <c r="BD90" s="1150"/>
      <c r="BE90" s="1150"/>
      <c r="BF90" s="1150"/>
      <c r="BG90" s="1150"/>
      <c r="BH90" s="1150"/>
      <c r="BI90" s="1150"/>
      <c r="BJ90" s="1150"/>
    </row>
    <row r="91" spans="1:62">
      <c r="A91" s="1150">
        <v>85</v>
      </c>
      <c r="B91" s="1150">
        <v>0</v>
      </c>
      <c r="C91" s="1150" t="s">
        <v>2792</v>
      </c>
      <c r="D91" s="1150" t="s">
        <v>18942</v>
      </c>
      <c r="E91" s="1150" t="s">
        <v>18943</v>
      </c>
      <c r="F91" s="1150" t="s">
        <v>18944</v>
      </c>
      <c r="G91" s="1150" t="s">
        <v>3643</v>
      </c>
      <c r="H91" s="1150" t="s">
        <v>7275</v>
      </c>
      <c r="I91" s="1150" t="s">
        <v>7277</v>
      </c>
      <c r="J91" s="1150" t="s">
        <v>7276</v>
      </c>
      <c r="K91" s="1150" t="s">
        <v>19106</v>
      </c>
      <c r="L91" s="1150" t="s">
        <v>394</v>
      </c>
      <c r="M91" s="1150">
        <v>100210612</v>
      </c>
      <c r="N91" s="1150" t="s">
        <v>394</v>
      </c>
      <c r="O91" s="1150"/>
      <c r="P91" s="1150" t="s">
        <v>17721</v>
      </c>
      <c r="Q91" s="1150"/>
      <c r="R91" s="1210">
        <v>9827</v>
      </c>
      <c r="S91" s="1150"/>
      <c r="T91" s="1150" t="s">
        <v>394</v>
      </c>
      <c r="U91" s="1150">
        <v>1003669989</v>
      </c>
      <c r="V91" s="1150">
        <v>1003669988</v>
      </c>
      <c r="W91" s="1150"/>
      <c r="X91" s="1150"/>
      <c r="Y91" s="1150"/>
      <c r="Z91" s="1150"/>
      <c r="AA91" s="1150"/>
      <c r="AB91" s="1150"/>
      <c r="AC91" s="1150"/>
      <c r="AD91" s="1150"/>
      <c r="AE91" s="1150"/>
      <c r="AF91" s="1150" t="s">
        <v>18962</v>
      </c>
      <c r="AG91" s="1211">
        <v>45177</v>
      </c>
      <c r="AH91" s="1212">
        <v>45170</v>
      </c>
      <c r="AI91" s="1150" t="s">
        <v>7275</v>
      </c>
      <c r="AJ91" s="1150" t="s">
        <v>7276</v>
      </c>
      <c r="AK91" s="1210">
        <v>9827.2099999999991</v>
      </c>
      <c r="AL91" s="1210">
        <v>9828</v>
      </c>
      <c r="AM91" s="1150" t="s">
        <v>512</v>
      </c>
      <c r="AN91" s="1150" t="s">
        <v>12821</v>
      </c>
      <c r="AO91" s="1150"/>
      <c r="AP91" s="1150" t="s">
        <v>7278</v>
      </c>
      <c r="AQ91" s="1150"/>
      <c r="AR91" s="1150">
        <v>4902145723</v>
      </c>
      <c r="AS91" s="1150"/>
      <c r="AT91" s="1150"/>
      <c r="AU91" s="1150"/>
      <c r="AV91" s="1150"/>
      <c r="AW91" s="1150"/>
      <c r="AX91" s="1150"/>
      <c r="AY91" s="1150" t="s">
        <v>20</v>
      </c>
      <c r="AZ91" s="1150"/>
      <c r="BA91" s="1150"/>
      <c r="BB91" s="1150"/>
      <c r="BC91" s="1150"/>
      <c r="BD91" s="1150"/>
      <c r="BE91" s="1150"/>
      <c r="BF91" s="1150"/>
      <c r="BG91" s="1150"/>
      <c r="BH91" s="1150"/>
      <c r="BI91" s="1150"/>
      <c r="BJ91" s="1150"/>
    </row>
    <row r="92" spans="1:62">
      <c r="A92" s="1150">
        <v>86</v>
      </c>
      <c r="B92" s="1150">
        <v>0</v>
      </c>
      <c r="C92" s="1150" t="s">
        <v>2792</v>
      </c>
      <c r="D92" s="1150" t="s">
        <v>18942</v>
      </c>
      <c r="E92" s="1150" t="s">
        <v>18943</v>
      </c>
      <c r="F92" s="1150" t="s">
        <v>18944</v>
      </c>
      <c r="G92" s="1150" t="s">
        <v>15943</v>
      </c>
      <c r="H92" s="1150" t="s">
        <v>6585</v>
      </c>
      <c r="I92" s="1150" t="s">
        <v>6587</v>
      </c>
      <c r="J92" s="1150" t="s">
        <v>6586</v>
      </c>
      <c r="K92" s="1150" t="s">
        <v>19107</v>
      </c>
      <c r="L92" s="1150" t="s">
        <v>394</v>
      </c>
      <c r="M92" s="1150">
        <v>100202351</v>
      </c>
      <c r="N92" s="1150" t="s">
        <v>394</v>
      </c>
      <c r="O92" s="1150"/>
      <c r="P92" s="1150" t="s">
        <v>17721</v>
      </c>
      <c r="Q92" s="1150"/>
      <c r="R92" s="1210">
        <v>7930</v>
      </c>
      <c r="S92" s="1150"/>
      <c r="T92" s="1150" t="s">
        <v>394</v>
      </c>
      <c r="U92" s="1150">
        <v>1003669991</v>
      </c>
      <c r="V92" s="1150"/>
      <c r="W92" s="1150"/>
      <c r="X92" s="1150"/>
      <c r="Y92" s="1150"/>
      <c r="Z92" s="1150"/>
      <c r="AA92" s="1150"/>
      <c r="AB92" s="1150"/>
      <c r="AC92" s="1150"/>
      <c r="AD92" s="1150"/>
      <c r="AE92" s="1150"/>
      <c r="AF92" s="1150" t="s">
        <v>18962</v>
      </c>
      <c r="AG92" s="1211">
        <v>45177</v>
      </c>
      <c r="AH92" s="1212">
        <v>45170</v>
      </c>
      <c r="AI92" s="1150" t="s">
        <v>6585</v>
      </c>
      <c r="AJ92" s="1150" t="s">
        <v>6586</v>
      </c>
      <c r="AK92" s="1210">
        <v>13216.56</v>
      </c>
      <c r="AL92" s="1210">
        <v>13217</v>
      </c>
      <c r="AM92" s="1150" t="s">
        <v>19064</v>
      </c>
      <c r="AN92" s="1150" t="s">
        <v>12821</v>
      </c>
      <c r="AO92" s="1150"/>
      <c r="AP92" s="1150" t="s">
        <v>6588</v>
      </c>
      <c r="AQ92" s="1150"/>
      <c r="AR92" s="1150">
        <v>4902145741</v>
      </c>
      <c r="AS92" s="1150"/>
      <c r="AT92" s="1150"/>
      <c r="AU92" s="1150"/>
      <c r="AV92" s="1150"/>
      <c r="AW92" s="1150"/>
      <c r="AX92" s="1150"/>
      <c r="AY92" s="1150" t="s">
        <v>20</v>
      </c>
      <c r="AZ92" s="1150"/>
      <c r="BA92" s="1150"/>
      <c r="BB92" s="1150"/>
      <c r="BC92" s="1150"/>
      <c r="BD92" s="1150"/>
      <c r="BE92" s="1150"/>
      <c r="BF92" s="1150"/>
      <c r="BG92" s="1150"/>
      <c r="BH92" s="1150"/>
      <c r="BI92" s="1150"/>
      <c r="BJ92" s="1150"/>
    </row>
    <row r="93" spans="1:62">
      <c r="A93" s="1150">
        <v>87</v>
      </c>
      <c r="B93" s="1150" t="s">
        <v>19108</v>
      </c>
      <c r="C93" s="1150" t="s">
        <v>2792</v>
      </c>
      <c r="D93" s="1150" t="s">
        <v>18942</v>
      </c>
      <c r="E93" s="1150" t="s">
        <v>18943</v>
      </c>
      <c r="F93" s="1150" t="s">
        <v>18948</v>
      </c>
      <c r="G93" s="1150" t="s">
        <v>17912</v>
      </c>
      <c r="H93" s="1150" t="s">
        <v>1219</v>
      </c>
      <c r="I93" s="1150" t="s">
        <v>1216</v>
      </c>
      <c r="J93" s="1150" t="s">
        <v>1794</v>
      </c>
      <c r="K93" s="1150" t="s">
        <v>1215</v>
      </c>
      <c r="L93" s="1150" t="s">
        <v>394</v>
      </c>
      <c r="M93" s="1150">
        <v>100195283</v>
      </c>
      <c r="N93" s="1150" t="s">
        <v>394</v>
      </c>
      <c r="O93" s="1150" t="s">
        <v>19109</v>
      </c>
      <c r="P93" s="1150" t="s">
        <v>17721</v>
      </c>
      <c r="Q93" s="1211">
        <v>45183</v>
      </c>
      <c r="R93" s="1210">
        <v>10324</v>
      </c>
      <c r="S93" s="1210">
        <v>82485</v>
      </c>
      <c r="T93" s="1150" t="s">
        <v>18969</v>
      </c>
      <c r="U93" s="1150">
        <v>1003673834</v>
      </c>
      <c r="V93" s="1150"/>
      <c r="W93" s="1150"/>
      <c r="X93" s="1150"/>
      <c r="Y93" s="1150"/>
      <c r="Z93" s="1150"/>
      <c r="AA93" s="1150"/>
      <c r="AB93" s="1150"/>
      <c r="AC93" s="1150"/>
      <c r="AD93" s="1150"/>
      <c r="AE93" s="1150"/>
      <c r="AF93" s="1150" t="s">
        <v>18962</v>
      </c>
      <c r="AG93" s="1211">
        <v>45177</v>
      </c>
      <c r="AH93" s="1212">
        <v>45170</v>
      </c>
      <c r="AI93" s="1150" t="s">
        <v>1219</v>
      </c>
      <c r="AJ93" s="1150" t="s">
        <v>1794</v>
      </c>
      <c r="AK93" s="1210">
        <v>92809</v>
      </c>
      <c r="AL93" s="1210">
        <v>92809</v>
      </c>
      <c r="AM93" s="1150" t="s">
        <v>514</v>
      </c>
      <c r="AN93" s="1150" t="s">
        <v>13437</v>
      </c>
      <c r="AO93" s="1150"/>
      <c r="AP93" s="1150" t="s">
        <v>1218</v>
      </c>
      <c r="AQ93" s="1150"/>
      <c r="AR93" s="1150">
        <v>4902150066</v>
      </c>
      <c r="AS93" s="1150"/>
      <c r="AT93" s="1150"/>
      <c r="AU93" s="1150"/>
      <c r="AV93" s="1150"/>
      <c r="AW93" s="1150"/>
      <c r="AX93" s="1150"/>
      <c r="AY93" s="1150" t="s">
        <v>19110</v>
      </c>
      <c r="AZ93" s="1150"/>
      <c r="BA93" s="1150"/>
      <c r="BB93" s="1150"/>
      <c r="BC93" s="1150"/>
      <c r="BD93" s="1150"/>
      <c r="BE93" s="1150"/>
      <c r="BF93" s="1150"/>
      <c r="BG93" s="1150"/>
      <c r="BH93" s="1150"/>
      <c r="BI93" s="1150"/>
      <c r="BJ93" s="1150"/>
    </row>
    <row r="94" spans="1:62">
      <c r="A94" s="1150">
        <v>88</v>
      </c>
      <c r="B94" s="1150">
        <v>0</v>
      </c>
      <c r="C94" s="1150" t="s">
        <v>2792</v>
      </c>
      <c r="D94" s="1150" t="s">
        <v>18942</v>
      </c>
      <c r="E94" s="1150" t="s">
        <v>18943</v>
      </c>
      <c r="F94" s="1150" t="s">
        <v>18944</v>
      </c>
      <c r="G94" s="1150" t="s">
        <v>15831</v>
      </c>
      <c r="H94" s="1150" t="s">
        <v>6569</v>
      </c>
      <c r="I94" s="1150" t="s">
        <v>6571</v>
      </c>
      <c r="J94" s="1150" t="s">
        <v>19111</v>
      </c>
      <c r="K94" s="1150" t="s">
        <v>6573</v>
      </c>
      <c r="L94" s="1150" t="s">
        <v>394</v>
      </c>
      <c r="M94" s="1150">
        <v>100209994</v>
      </c>
      <c r="N94" s="1150" t="s">
        <v>394</v>
      </c>
      <c r="O94" s="1150"/>
      <c r="P94" s="1150" t="s">
        <v>17721</v>
      </c>
      <c r="Q94" s="1150"/>
      <c r="R94" s="1210">
        <v>87455</v>
      </c>
      <c r="S94" s="1150"/>
      <c r="T94" s="1150" t="s">
        <v>394</v>
      </c>
      <c r="U94" s="1150">
        <v>1003670345</v>
      </c>
      <c r="V94" s="1150">
        <v>1003670346</v>
      </c>
      <c r="W94" s="1150">
        <v>1003670347</v>
      </c>
      <c r="X94" s="1150"/>
      <c r="Y94" s="1150"/>
      <c r="Z94" s="1150"/>
      <c r="AA94" s="1150"/>
      <c r="AB94" s="1150"/>
      <c r="AC94" s="1150"/>
      <c r="AD94" s="1150"/>
      <c r="AE94" s="1150"/>
      <c r="AF94" s="1150" t="s">
        <v>18962</v>
      </c>
      <c r="AG94" s="1211">
        <v>45177</v>
      </c>
      <c r="AH94" s="1212">
        <v>45170</v>
      </c>
      <c r="AI94" s="1150" t="s">
        <v>6569</v>
      </c>
      <c r="AJ94" s="1150" t="s">
        <v>19111</v>
      </c>
      <c r="AK94" s="1210">
        <v>87455.69</v>
      </c>
      <c r="AL94" s="1210">
        <v>87456</v>
      </c>
      <c r="AM94" s="1150" t="s">
        <v>518</v>
      </c>
      <c r="AN94" s="1150" t="s">
        <v>12821</v>
      </c>
      <c r="AO94" s="1150"/>
      <c r="AP94" s="1150" t="s">
        <v>6572</v>
      </c>
      <c r="AQ94" s="1150"/>
      <c r="AR94" s="1150">
        <v>4902145925</v>
      </c>
      <c r="AS94" s="1150">
        <v>4902145977</v>
      </c>
      <c r="AT94" s="1150"/>
      <c r="AU94" s="1150"/>
      <c r="AV94" s="1150"/>
      <c r="AW94" s="1150"/>
      <c r="AX94" s="1150"/>
      <c r="AY94" s="1150" t="s">
        <v>20</v>
      </c>
      <c r="AZ94" s="1150"/>
      <c r="BA94" s="1150"/>
      <c r="BB94" s="1150"/>
      <c r="BC94" s="1150"/>
      <c r="BD94" s="1150"/>
      <c r="BE94" s="1150"/>
      <c r="BF94" s="1150"/>
      <c r="BG94" s="1150"/>
      <c r="BH94" s="1150"/>
      <c r="BI94" s="1150"/>
      <c r="BJ94" s="1150"/>
    </row>
    <row r="95" spans="1:62">
      <c r="A95" s="1150">
        <v>89</v>
      </c>
      <c r="B95" s="1150">
        <v>0</v>
      </c>
      <c r="C95" s="1150" t="s">
        <v>2792</v>
      </c>
      <c r="D95" s="1150" t="s">
        <v>18942</v>
      </c>
      <c r="E95" s="1150" t="s">
        <v>18943</v>
      </c>
      <c r="F95" s="1150" t="s">
        <v>18944</v>
      </c>
      <c r="G95" s="1150" t="s">
        <v>17920</v>
      </c>
      <c r="H95" s="1150" t="s">
        <v>7478</v>
      </c>
      <c r="I95" s="1150" t="s">
        <v>7480</v>
      </c>
      <c r="J95" s="1150" t="s">
        <v>7479</v>
      </c>
      <c r="K95" s="1150" t="s">
        <v>7483</v>
      </c>
      <c r="L95" s="1150" t="s">
        <v>394</v>
      </c>
      <c r="M95" s="1150">
        <v>100208182</v>
      </c>
      <c r="N95" s="1150" t="s">
        <v>394</v>
      </c>
      <c r="O95" s="1150"/>
      <c r="P95" s="1150" t="s">
        <v>17721</v>
      </c>
      <c r="Q95" s="1150"/>
      <c r="R95" s="1210">
        <v>24888</v>
      </c>
      <c r="S95" s="1150"/>
      <c r="T95" s="1150" t="s">
        <v>394</v>
      </c>
      <c r="U95" s="1150">
        <v>1003669998</v>
      </c>
      <c r="V95" s="1150"/>
      <c r="W95" s="1150"/>
      <c r="X95" s="1150"/>
      <c r="Y95" s="1150"/>
      <c r="Z95" s="1150"/>
      <c r="AA95" s="1150"/>
      <c r="AB95" s="1150"/>
      <c r="AC95" s="1150"/>
      <c r="AD95" s="1150"/>
      <c r="AE95" s="1150"/>
      <c r="AF95" s="1150" t="s">
        <v>18997</v>
      </c>
      <c r="AG95" s="1211">
        <v>45177</v>
      </c>
      <c r="AH95" s="1212">
        <v>45170</v>
      </c>
      <c r="AI95" s="1150" t="s">
        <v>7478</v>
      </c>
      <c r="AJ95" s="1150" t="s">
        <v>7479</v>
      </c>
      <c r="AK95" s="1210">
        <v>41478.35</v>
      </c>
      <c r="AL95" s="1210">
        <v>41479</v>
      </c>
      <c r="AM95" s="1150" t="s">
        <v>19064</v>
      </c>
      <c r="AN95" s="1150" t="s">
        <v>12821</v>
      </c>
      <c r="AO95" s="1150"/>
      <c r="AP95" s="1150" t="s">
        <v>7481</v>
      </c>
      <c r="AQ95" s="1150"/>
      <c r="AR95" s="1150">
        <v>4902145785</v>
      </c>
      <c r="AS95" s="1150"/>
      <c r="AT95" s="1150"/>
      <c r="AU95" s="1150"/>
      <c r="AV95" s="1150"/>
      <c r="AW95" s="1150"/>
      <c r="AX95" s="1150"/>
      <c r="AY95" s="1150" t="s">
        <v>20</v>
      </c>
      <c r="AZ95" s="1150"/>
      <c r="BA95" s="1150"/>
      <c r="BB95" s="1150"/>
      <c r="BC95" s="1150"/>
      <c r="BD95" s="1150"/>
      <c r="BE95" s="1150"/>
      <c r="BF95" s="1150"/>
      <c r="BG95" s="1150"/>
      <c r="BH95" s="1150"/>
      <c r="BI95" s="1150"/>
      <c r="BJ95" s="1150"/>
    </row>
    <row r="96" spans="1:62">
      <c r="A96" s="1150">
        <v>90</v>
      </c>
      <c r="B96" s="1150">
        <v>0</v>
      </c>
      <c r="C96" s="1150" t="s">
        <v>2792</v>
      </c>
      <c r="D96" s="1150" t="s">
        <v>18942</v>
      </c>
      <c r="E96" s="1150" t="s">
        <v>18943</v>
      </c>
      <c r="F96" s="1150" t="s">
        <v>18944</v>
      </c>
      <c r="G96" s="1150" t="s">
        <v>17920</v>
      </c>
      <c r="H96" s="1150" t="s">
        <v>7453</v>
      </c>
      <c r="I96" s="1150" t="s">
        <v>7455</v>
      </c>
      <c r="J96" s="1150" t="s">
        <v>7454</v>
      </c>
      <c r="K96" s="1150" t="s">
        <v>7458</v>
      </c>
      <c r="L96" s="1150" t="s">
        <v>394</v>
      </c>
      <c r="M96" s="1150">
        <v>100207200</v>
      </c>
      <c r="N96" s="1150" t="s">
        <v>394</v>
      </c>
      <c r="O96" s="1150"/>
      <c r="P96" s="1150" t="s">
        <v>17721</v>
      </c>
      <c r="Q96" s="1150"/>
      <c r="R96" s="1210">
        <v>14182</v>
      </c>
      <c r="S96" s="1150"/>
      <c r="T96" s="1150" t="s">
        <v>394</v>
      </c>
      <c r="U96" s="1150">
        <v>1003669999</v>
      </c>
      <c r="V96" s="1150"/>
      <c r="W96" s="1150"/>
      <c r="X96" s="1150"/>
      <c r="Y96" s="1150"/>
      <c r="Z96" s="1150"/>
      <c r="AA96" s="1150"/>
      <c r="AB96" s="1150"/>
      <c r="AC96" s="1150"/>
      <c r="AD96" s="1150"/>
      <c r="AE96" s="1150"/>
      <c r="AF96" s="1150" t="s">
        <v>18997</v>
      </c>
      <c r="AG96" s="1211">
        <v>45177</v>
      </c>
      <c r="AH96" s="1212">
        <v>45170</v>
      </c>
      <c r="AI96" s="1150" t="s">
        <v>7453</v>
      </c>
      <c r="AJ96" s="1150" t="s">
        <v>7454</v>
      </c>
      <c r="AK96" s="1210">
        <v>23636.07</v>
      </c>
      <c r="AL96" s="1210">
        <v>23637</v>
      </c>
      <c r="AM96" s="1150" t="s">
        <v>19064</v>
      </c>
      <c r="AN96" s="1150" t="s">
        <v>12821</v>
      </c>
      <c r="AO96" s="1150"/>
      <c r="AP96" s="1150" t="s">
        <v>7456</v>
      </c>
      <c r="AQ96" s="1150"/>
      <c r="AR96" s="1150">
        <v>4902145821</v>
      </c>
      <c r="AS96" s="1150"/>
      <c r="AT96" s="1150"/>
      <c r="AU96" s="1150"/>
      <c r="AV96" s="1150"/>
      <c r="AW96" s="1150"/>
      <c r="AX96" s="1150"/>
      <c r="AY96" s="1150" t="s">
        <v>20</v>
      </c>
      <c r="AZ96" s="1150"/>
      <c r="BA96" s="1150"/>
      <c r="BB96" s="1150"/>
      <c r="BC96" s="1150"/>
      <c r="BD96" s="1150"/>
      <c r="BE96" s="1150"/>
      <c r="BF96" s="1150"/>
      <c r="BG96" s="1150"/>
      <c r="BH96" s="1150"/>
      <c r="BI96" s="1150"/>
      <c r="BJ96" s="1150"/>
    </row>
    <row r="97" spans="1:62">
      <c r="A97" s="1150">
        <v>91</v>
      </c>
      <c r="B97" s="1150">
        <v>0</v>
      </c>
      <c r="C97" s="1150" t="s">
        <v>2792</v>
      </c>
      <c r="D97" s="1150" t="s">
        <v>18942</v>
      </c>
      <c r="E97" s="1150" t="s">
        <v>18943</v>
      </c>
      <c r="F97" s="1150" t="s">
        <v>18944</v>
      </c>
      <c r="G97" s="1150" t="s">
        <v>17920</v>
      </c>
      <c r="H97" s="1150" t="s">
        <v>7470</v>
      </c>
      <c r="I97" s="1150" t="s">
        <v>7472</v>
      </c>
      <c r="J97" s="1150" t="s">
        <v>7471</v>
      </c>
      <c r="K97" s="1150" t="s">
        <v>19112</v>
      </c>
      <c r="L97" s="1150" t="s">
        <v>394</v>
      </c>
      <c r="M97" s="1150">
        <v>100207198</v>
      </c>
      <c r="N97" s="1150" t="s">
        <v>394</v>
      </c>
      <c r="O97" s="1150"/>
      <c r="P97" s="1150" t="s">
        <v>17721</v>
      </c>
      <c r="Q97" s="1150"/>
      <c r="R97" s="1210">
        <v>23712</v>
      </c>
      <c r="S97" s="1150"/>
      <c r="T97" s="1150" t="s">
        <v>394</v>
      </c>
      <c r="U97" s="1150">
        <v>1003670000</v>
      </c>
      <c r="V97" s="1150"/>
      <c r="W97" s="1150"/>
      <c r="X97" s="1150"/>
      <c r="Y97" s="1150"/>
      <c r="Z97" s="1150"/>
      <c r="AA97" s="1150"/>
      <c r="AB97" s="1150"/>
      <c r="AC97" s="1150"/>
      <c r="AD97" s="1150"/>
      <c r="AE97" s="1150"/>
      <c r="AF97" s="1150" t="s">
        <v>18997</v>
      </c>
      <c r="AG97" s="1211">
        <v>45177</v>
      </c>
      <c r="AH97" s="1212">
        <v>45170</v>
      </c>
      <c r="AI97" s="1150" t="s">
        <v>7470</v>
      </c>
      <c r="AJ97" s="1150" t="s">
        <v>7471</v>
      </c>
      <c r="AK97" s="1210">
        <v>39519.32</v>
      </c>
      <c r="AL97" s="1210">
        <v>39520</v>
      </c>
      <c r="AM97" s="1150" t="s">
        <v>19064</v>
      </c>
      <c r="AN97" s="1150" t="s">
        <v>12821</v>
      </c>
      <c r="AO97" s="1150"/>
      <c r="AP97" s="1217" t="s">
        <v>7473</v>
      </c>
      <c r="AQ97" s="1150"/>
      <c r="AR97" s="1150">
        <v>4902145731</v>
      </c>
      <c r="AS97" s="1150"/>
      <c r="AT97" s="1150"/>
      <c r="AU97" s="1150"/>
      <c r="AV97" s="1150"/>
      <c r="AW97" s="1150"/>
      <c r="AX97" s="1150"/>
      <c r="AY97" s="1150" t="s">
        <v>20</v>
      </c>
      <c r="AZ97" s="1150"/>
      <c r="BA97" s="1150"/>
      <c r="BB97" s="1150"/>
      <c r="BC97" s="1150"/>
      <c r="BD97" s="1150"/>
      <c r="BE97" s="1150"/>
      <c r="BF97" s="1150"/>
      <c r="BG97" s="1150"/>
      <c r="BH97" s="1150"/>
      <c r="BI97" s="1150"/>
      <c r="BJ97" s="1150"/>
    </row>
    <row r="98" spans="1:62" ht="161.25">
      <c r="A98" s="1150">
        <v>92</v>
      </c>
      <c r="B98" s="1150">
        <v>0</v>
      </c>
      <c r="C98" s="1150" t="s">
        <v>2792</v>
      </c>
      <c r="D98" s="1150" t="s">
        <v>18942</v>
      </c>
      <c r="E98" s="1150" t="s">
        <v>18943</v>
      </c>
      <c r="F98" s="1150" t="s">
        <v>18944</v>
      </c>
      <c r="G98" s="1150" t="s">
        <v>17920</v>
      </c>
      <c r="H98" s="1150" t="s">
        <v>7442</v>
      </c>
      <c r="I98" s="1150" t="s">
        <v>7444</v>
      </c>
      <c r="J98" s="1150" t="s">
        <v>19113</v>
      </c>
      <c r="K98" s="1215" t="s">
        <v>19114</v>
      </c>
      <c r="L98" s="1150" t="s">
        <v>394</v>
      </c>
      <c r="M98" s="1150">
        <v>100208021</v>
      </c>
      <c r="N98" s="1150" t="s">
        <v>394</v>
      </c>
      <c r="O98" s="1150"/>
      <c r="P98" s="1150" t="s">
        <v>17721</v>
      </c>
      <c r="Q98" s="1150"/>
      <c r="R98" s="1210">
        <v>18712</v>
      </c>
      <c r="S98" s="1150"/>
      <c r="T98" s="1150" t="s">
        <v>394</v>
      </c>
      <c r="U98" s="1150">
        <v>1003669970</v>
      </c>
      <c r="V98" s="1150"/>
      <c r="W98" s="1150"/>
      <c r="X98" s="1150"/>
      <c r="Y98" s="1150"/>
      <c r="Z98" s="1150"/>
      <c r="AA98" s="1150"/>
      <c r="AB98" s="1150"/>
      <c r="AC98" s="1150"/>
      <c r="AD98" s="1150"/>
      <c r="AE98" s="1150"/>
      <c r="AF98" s="1150" t="s">
        <v>18949</v>
      </c>
      <c r="AG98" s="1211">
        <v>45177</v>
      </c>
      <c r="AH98" s="1212">
        <v>45170</v>
      </c>
      <c r="AI98" s="1150" t="s">
        <v>7442</v>
      </c>
      <c r="AJ98" s="1150" t="s">
        <v>19113</v>
      </c>
      <c r="AK98" s="1210">
        <v>39519.32</v>
      </c>
      <c r="AL98" s="1210">
        <v>39520</v>
      </c>
      <c r="AM98" s="1150" t="s">
        <v>19064</v>
      </c>
      <c r="AN98" s="1150" t="s">
        <v>12821</v>
      </c>
      <c r="AO98" s="1150"/>
      <c r="AP98" s="1150" t="s">
        <v>7445</v>
      </c>
      <c r="AQ98" s="1150"/>
      <c r="AR98" s="1150">
        <v>4902145791</v>
      </c>
      <c r="AS98" s="1150"/>
      <c r="AT98" s="1150"/>
      <c r="AU98" s="1150"/>
      <c r="AV98" s="1150"/>
      <c r="AW98" s="1150"/>
      <c r="AX98" s="1150"/>
      <c r="AY98" s="1150" t="s">
        <v>20</v>
      </c>
      <c r="AZ98" s="1150"/>
      <c r="BA98" s="1150"/>
      <c r="BB98" s="1150"/>
      <c r="BC98" s="1150"/>
      <c r="BD98" s="1150"/>
      <c r="BE98" s="1150"/>
      <c r="BF98" s="1150"/>
      <c r="BG98" s="1150"/>
      <c r="BH98" s="1150"/>
      <c r="BI98" s="1150"/>
      <c r="BJ98" s="1150"/>
    </row>
    <row r="99" spans="1:62">
      <c r="A99" s="1150">
        <v>93</v>
      </c>
      <c r="B99" s="1150">
        <v>0</v>
      </c>
      <c r="C99" s="1150" t="s">
        <v>2792</v>
      </c>
      <c r="D99" s="1150" t="s">
        <v>18942</v>
      </c>
      <c r="E99" s="1150" t="s">
        <v>18943</v>
      </c>
      <c r="F99" s="1150" t="s">
        <v>18959</v>
      </c>
      <c r="G99" s="1150" t="s">
        <v>17569</v>
      </c>
      <c r="H99" s="1213" t="s">
        <v>7417</v>
      </c>
      <c r="I99" s="1150" t="s">
        <v>6812</v>
      </c>
      <c r="J99" s="1213" t="s">
        <v>19115</v>
      </c>
      <c r="K99" s="1150" t="s">
        <v>19116</v>
      </c>
      <c r="L99" s="1150" t="s">
        <v>394</v>
      </c>
      <c r="M99" s="1150">
        <v>100204234</v>
      </c>
      <c r="N99" s="1150" t="s">
        <v>394</v>
      </c>
      <c r="O99" s="1150"/>
      <c r="P99" s="1150" t="s">
        <v>17721</v>
      </c>
      <c r="Q99" s="1150"/>
      <c r="R99" s="1210">
        <v>54885</v>
      </c>
      <c r="S99" s="1150"/>
      <c r="T99" s="1150" t="s">
        <v>394</v>
      </c>
      <c r="U99" s="1150">
        <v>1003669971</v>
      </c>
      <c r="V99" s="1150"/>
      <c r="W99" s="1150"/>
      <c r="X99" s="1150"/>
      <c r="Y99" s="1150"/>
      <c r="Z99" s="1150"/>
      <c r="AA99" s="1150"/>
      <c r="AB99" s="1150"/>
      <c r="AC99" s="1150"/>
      <c r="AD99" s="1150"/>
      <c r="AE99" s="1150"/>
      <c r="AF99" s="1150" t="s">
        <v>18949</v>
      </c>
      <c r="AG99" s="1211">
        <v>45177</v>
      </c>
      <c r="AH99" s="1212">
        <v>45170</v>
      </c>
      <c r="AI99" s="1213" t="s">
        <v>7417</v>
      </c>
      <c r="AJ99" s="1213" t="s">
        <v>19115</v>
      </c>
      <c r="AK99" s="1221">
        <v>54885</v>
      </c>
      <c r="AL99" s="1210">
        <v>54885</v>
      </c>
      <c r="AM99" s="1150" t="s">
        <v>493</v>
      </c>
      <c r="AN99" s="1150" t="s">
        <v>13401</v>
      </c>
      <c r="AO99" s="1150"/>
      <c r="AP99" s="1150" t="s">
        <v>6813</v>
      </c>
      <c r="AQ99" s="1150"/>
      <c r="AR99" s="1150">
        <v>4902145722</v>
      </c>
      <c r="AS99" s="1150"/>
      <c r="AT99" s="1150"/>
      <c r="AU99" s="1150"/>
      <c r="AV99" s="1150"/>
      <c r="AW99" s="1150"/>
      <c r="AX99" s="1150"/>
      <c r="AY99" s="1150" t="s">
        <v>20</v>
      </c>
      <c r="AZ99" s="1150" t="s">
        <v>19093</v>
      </c>
      <c r="BA99" s="1150"/>
      <c r="BB99" s="1150"/>
      <c r="BC99" s="1150"/>
      <c r="BD99" s="1150"/>
      <c r="BE99" s="1211">
        <v>45191</v>
      </c>
      <c r="BF99" s="1150" t="s">
        <v>18945</v>
      </c>
      <c r="BG99" s="1150" t="s">
        <v>18980</v>
      </c>
      <c r="BH99" s="1150" t="s">
        <v>18978</v>
      </c>
      <c r="BI99" s="1220">
        <v>45240</v>
      </c>
      <c r="BJ99" s="1150" t="s">
        <v>18945</v>
      </c>
    </row>
    <row r="100" spans="1:62">
      <c r="A100" s="1150">
        <v>94</v>
      </c>
      <c r="B100" s="1150">
        <v>0</v>
      </c>
      <c r="C100" s="1150" t="s">
        <v>2792</v>
      </c>
      <c r="D100" s="1150" t="s">
        <v>18942</v>
      </c>
      <c r="E100" s="1150" t="s">
        <v>18943</v>
      </c>
      <c r="F100" s="1150" t="s">
        <v>18959</v>
      </c>
      <c r="G100" s="1150" t="s">
        <v>17569</v>
      </c>
      <c r="H100" s="1213" t="s">
        <v>7417</v>
      </c>
      <c r="I100" s="1150" t="s">
        <v>7419</v>
      </c>
      <c r="J100" s="1213" t="s">
        <v>7418</v>
      </c>
      <c r="K100" s="1150" t="s">
        <v>19117</v>
      </c>
      <c r="L100" s="1150" t="s">
        <v>394</v>
      </c>
      <c r="M100" s="1150">
        <v>100205093</v>
      </c>
      <c r="N100" s="1150" t="s">
        <v>394</v>
      </c>
      <c r="O100" s="1150"/>
      <c r="P100" s="1150" t="s">
        <v>17721</v>
      </c>
      <c r="Q100" s="1150"/>
      <c r="R100" s="1210">
        <v>101507</v>
      </c>
      <c r="S100" s="1150"/>
      <c r="T100" s="1150" t="s">
        <v>394</v>
      </c>
      <c r="U100" s="1150">
        <v>1003669972</v>
      </c>
      <c r="V100" s="1150"/>
      <c r="W100" s="1150"/>
      <c r="X100" s="1150"/>
      <c r="Y100" s="1150"/>
      <c r="Z100" s="1150"/>
      <c r="AA100" s="1150"/>
      <c r="AB100" s="1150"/>
      <c r="AC100" s="1150"/>
      <c r="AD100" s="1150"/>
      <c r="AE100" s="1150"/>
      <c r="AF100" s="1150" t="s">
        <v>18949</v>
      </c>
      <c r="AG100" s="1211">
        <v>45177</v>
      </c>
      <c r="AH100" s="1212">
        <v>45170</v>
      </c>
      <c r="AI100" s="1213" t="s">
        <v>7417</v>
      </c>
      <c r="AJ100" s="1213" t="s">
        <v>7418</v>
      </c>
      <c r="AK100" s="1210">
        <v>101507</v>
      </c>
      <c r="AL100" s="1210">
        <v>101507</v>
      </c>
      <c r="AM100" s="1150" t="s">
        <v>493</v>
      </c>
      <c r="AN100" s="1150" t="s">
        <v>13401</v>
      </c>
      <c r="AO100" s="1150"/>
      <c r="AP100" s="1150" t="s">
        <v>7420</v>
      </c>
      <c r="AQ100" s="1150"/>
      <c r="AR100" s="1150">
        <v>4902145732</v>
      </c>
      <c r="AS100" s="1150"/>
      <c r="AT100" s="1150"/>
      <c r="AU100" s="1150"/>
      <c r="AV100" s="1150"/>
      <c r="AW100" s="1150"/>
      <c r="AX100" s="1150"/>
      <c r="AY100" s="1150">
        <v>0</v>
      </c>
      <c r="AZ100" s="1150" t="s">
        <v>19093</v>
      </c>
      <c r="BA100" s="1150"/>
      <c r="BB100" s="1150"/>
      <c r="BC100" s="1150"/>
      <c r="BD100" s="1150"/>
      <c r="BE100" s="1211">
        <v>45191</v>
      </c>
      <c r="BF100" s="1150" t="s">
        <v>18945</v>
      </c>
      <c r="BG100" s="1150" t="s">
        <v>18980</v>
      </c>
      <c r="BH100" s="1150" t="s">
        <v>18978</v>
      </c>
      <c r="BI100" s="1150"/>
      <c r="BJ100" s="1150"/>
    </row>
    <row r="101" spans="1:62">
      <c r="A101" s="1150">
        <v>95</v>
      </c>
      <c r="B101" s="1150">
        <v>0</v>
      </c>
      <c r="C101" s="1150" t="s">
        <v>2792</v>
      </c>
      <c r="D101" s="1150" t="s">
        <v>18942</v>
      </c>
      <c r="E101" s="1150" t="s">
        <v>18943</v>
      </c>
      <c r="F101" s="1150" t="s">
        <v>18948</v>
      </c>
      <c r="G101" s="1150" t="s">
        <v>57</v>
      </c>
      <c r="H101" s="1213" t="s">
        <v>6510</v>
      </c>
      <c r="I101" s="1213" t="s">
        <v>6512</v>
      </c>
      <c r="J101" s="1213" t="s">
        <v>6511</v>
      </c>
      <c r="K101" s="1150" t="s">
        <v>19118</v>
      </c>
      <c r="L101" s="1150" t="s">
        <v>394</v>
      </c>
      <c r="M101" s="1150">
        <v>100208357</v>
      </c>
      <c r="N101" s="1150" t="s">
        <v>394</v>
      </c>
      <c r="O101" s="1150"/>
      <c r="P101" s="1150" t="s">
        <v>17721</v>
      </c>
      <c r="Q101" s="1150"/>
      <c r="R101" s="1210">
        <v>29721</v>
      </c>
      <c r="S101" s="1150"/>
      <c r="T101" s="1150" t="s">
        <v>394</v>
      </c>
      <c r="U101" s="1150">
        <v>1003670136</v>
      </c>
      <c r="V101" s="1150"/>
      <c r="W101" s="1150"/>
      <c r="X101" s="1150"/>
      <c r="Y101" s="1150"/>
      <c r="Z101" s="1150"/>
      <c r="AA101" s="1150"/>
      <c r="AB101" s="1150"/>
      <c r="AC101" s="1150"/>
      <c r="AD101" s="1150"/>
      <c r="AE101" s="1150"/>
      <c r="AF101" s="1150" t="s">
        <v>18945</v>
      </c>
      <c r="AG101" s="1211">
        <v>45176</v>
      </c>
      <c r="AH101" s="1212">
        <v>45170</v>
      </c>
      <c r="AI101" s="1213" t="s">
        <v>6510</v>
      </c>
      <c r="AJ101" s="1213" t="s">
        <v>6511</v>
      </c>
      <c r="AK101" s="1210">
        <v>15986.41</v>
      </c>
      <c r="AL101" s="1210">
        <v>15987</v>
      </c>
      <c r="AM101" s="1150" t="s">
        <v>499</v>
      </c>
      <c r="AN101" s="1150" t="s">
        <v>13437</v>
      </c>
      <c r="AO101" s="1150"/>
      <c r="AP101" s="1150"/>
      <c r="AQ101" s="1150"/>
      <c r="AR101" s="1150">
        <v>4800407359</v>
      </c>
      <c r="AS101" s="1150"/>
      <c r="AT101" s="1150"/>
      <c r="AU101" s="1150"/>
      <c r="AV101" s="1150"/>
      <c r="AW101" s="1150"/>
      <c r="AX101" s="1150"/>
      <c r="AY101" s="1150" t="s">
        <v>20</v>
      </c>
      <c r="AZ101" s="1150"/>
      <c r="BA101" s="1150"/>
      <c r="BB101" s="1150"/>
      <c r="BC101" s="1150"/>
      <c r="BD101" s="1150"/>
      <c r="BE101" s="1150"/>
      <c r="BF101" s="1150"/>
      <c r="BG101" s="1150"/>
      <c r="BH101" s="1150"/>
      <c r="BI101" s="1150"/>
      <c r="BJ101" s="1150"/>
    </row>
    <row r="102" spans="1:62">
      <c r="A102" s="1150">
        <v>96</v>
      </c>
      <c r="B102" s="1150">
        <v>0</v>
      </c>
      <c r="C102" s="1150" t="s">
        <v>2792</v>
      </c>
      <c r="D102" s="1150" t="s">
        <v>18942</v>
      </c>
      <c r="E102" s="1150" t="s">
        <v>18943</v>
      </c>
      <c r="F102" s="1150" t="s">
        <v>18959</v>
      </c>
      <c r="G102" s="1150" t="s">
        <v>17873</v>
      </c>
      <c r="H102" s="1150" t="s">
        <v>6362</v>
      </c>
      <c r="I102" s="1150" t="s">
        <v>6364</v>
      </c>
      <c r="J102" s="1150" t="s">
        <v>6363</v>
      </c>
      <c r="K102" s="1150" t="s">
        <v>6366</v>
      </c>
      <c r="L102" s="1150" t="s">
        <v>394</v>
      </c>
      <c r="M102" s="1150">
        <v>100209557</v>
      </c>
      <c r="N102" s="1150" t="s">
        <v>394</v>
      </c>
      <c r="O102" s="1150"/>
      <c r="P102" s="1150" t="s">
        <v>17721</v>
      </c>
      <c r="Q102" s="1150"/>
      <c r="R102" s="1210">
        <v>69134</v>
      </c>
      <c r="S102" s="1150"/>
      <c r="T102" s="1150" t="s">
        <v>394</v>
      </c>
      <c r="U102" s="1150">
        <v>1003669974</v>
      </c>
      <c r="V102" s="1150">
        <v>1003670135</v>
      </c>
      <c r="W102" s="1150"/>
      <c r="X102" s="1150"/>
      <c r="Y102" s="1150"/>
      <c r="Z102" s="1150"/>
      <c r="AA102" s="1150"/>
      <c r="AB102" s="1150"/>
      <c r="AC102" s="1150"/>
      <c r="AD102" s="1150"/>
      <c r="AE102" s="1150"/>
      <c r="AF102" s="1150" t="s">
        <v>18949</v>
      </c>
      <c r="AG102" s="1211">
        <v>45177</v>
      </c>
      <c r="AH102" s="1212">
        <v>45170</v>
      </c>
      <c r="AI102" s="1150" t="s">
        <v>6362</v>
      </c>
      <c r="AJ102" s="1150" t="s">
        <v>6363</v>
      </c>
      <c r="AK102" s="1210">
        <v>69134.3</v>
      </c>
      <c r="AL102" s="1210">
        <v>69135</v>
      </c>
      <c r="AM102" s="1150" t="s">
        <v>493</v>
      </c>
      <c r="AN102" s="1150" t="s">
        <v>13401</v>
      </c>
      <c r="AO102" s="1150"/>
      <c r="AP102" s="1150" t="s">
        <v>6365</v>
      </c>
      <c r="AQ102" s="1150"/>
      <c r="AR102" s="1150">
        <v>4902145748</v>
      </c>
      <c r="AS102" s="1150"/>
      <c r="AT102" s="1150"/>
      <c r="AU102" s="1150"/>
      <c r="AV102" s="1150"/>
      <c r="AW102" s="1150"/>
      <c r="AX102" s="1150"/>
      <c r="AY102" s="1150" t="s">
        <v>20</v>
      </c>
      <c r="AZ102" s="1150"/>
      <c r="BA102" s="1150"/>
      <c r="BB102" s="1150"/>
      <c r="BC102" s="1150"/>
      <c r="BD102" s="1150"/>
      <c r="BE102" s="1150"/>
      <c r="BF102" s="1150"/>
      <c r="BG102" s="1150"/>
      <c r="BH102" s="1150"/>
      <c r="BI102" s="1150"/>
      <c r="BJ102" s="1150"/>
    </row>
    <row r="103" spans="1:62">
      <c r="A103" s="1150">
        <v>97</v>
      </c>
      <c r="B103" s="1150">
        <v>0</v>
      </c>
      <c r="C103" s="1150" t="s">
        <v>2792</v>
      </c>
      <c r="D103" s="1150" t="s">
        <v>18942</v>
      </c>
      <c r="E103" s="1150" t="s">
        <v>18943</v>
      </c>
      <c r="F103" s="1150" t="s">
        <v>18948</v>
      </c>
      <c r="G103" s="1150" t="s">
        <v>17912</v>
      </c>
      <c r="H103" s="1150" t="s">
        <v>7771</v>
      </c>
      <c r="I103" s="1150" t="s">
        <v>7773</v>
      </c>
      <c r="J103" s="1150" t="s">
        <v>7772</v>
      </c>
      <c r="K103" s="1150" t="s">
        <v>7776</v>
      </c>
      <c r="L103" s="1150" t="s">
        <v>394</v>
      </c>
      <c r="M103" s="1150">
        <v>100207154</v>
      </c>
      <c r="N103" s="1150" t="s">
        <v>394</v>
      </c>
      <c r="O103" s="1150"/>
      <c r="P103" s="1150" t="s">
        <v>17721</v>
      </c>
      <c r="Q103" s="1150"/>
      <c r="R103" s="1210">
        <v>11790</v>
      </c>
      <c r="S103" s="1150"/>
      <c r="T103" s="1150" t="s">
        <v>394</v>
      </c>
      <c r="U103" s="1150">
        <v>1003670137</v>
      </c>
      <c r="V103" s="1150">
        <v>1003670138</v>
      </c>
      <c r="W103" s="1150"/>
      <c r="X103" s="1150"/>
      <c r="Y103" s="1150"/>
      <c r="Z103" s="1150"/>
      <c r="AA103" s="1150"/>
      <c r="AB103" s="1150"/>
      <c r="AC103" s="1150"/>
      <c r="AD103" s="1150"/>
      <c r="AE103" s="1150"/>
      <c r="AF103" s="1150" t="s">
        <v>18949</v>
      </c>
      <c r="AG103" s="1211">
        <v>45177</v>
      </c>
      <c r="AH103" s="1212">
        <v>45170</v>
      </c>
      <c r="AI103" s="1150" t="s">
        <v>7771</v>
      </c>
      <c r="AJ103" s="1150" t="s">
        <v>7772</v>
      </c>
      <c r="AK103" s="1210">
        <v>11790</v>
      </c>
      <c r="AL103" s="1210">
        <v>11790</v>
      </c>
      <c r="AM103" s="1150" t="s">
        <v>491</v>
      </c>
      <c r="AN103" s="1150" t="s">
        <v>13437</v>
      </c>
      <c r="AO103" s="1150"/>
      <c r="AP103" s="1150" t="s">
        <v>7774</v>
      </c>
      <c r="AQ103" s="1150"/>
      <c r="AR103" s="1150">
        <v>4902139020</v>
      </c>
      <c r="AS103" s="1150">
        <v>4902145905</v>
      </c>
      <c r="AT103" s="1150"/>
      <c r="AU103" s="1150"/>
      <c r="AV103" s="1150"/>
      <c r="AW103" s="1150"/>
      <c r="AX103" s="1150"/>
      <c r="AY103" s="1150" t="s">
        <v>20</v>
      </c>
      <c r="AZ103" s="1150"/>
      <c r="BA103" s="1150"/>
      <c r="BB103" s="1150"/>
      <c r="BC103" s="1150"/>
      <c r="BD103" s="1150"/>
      <c r="BE103" s="1150"/>
      <c r="BF103" s="1150"/>
      <c r="BG103" s="1150"/>
      <c r="BH103" s="1150"/>
      <c r="BI103" s="1150"/>
      <c r="BJ103" s="1150"/>
    </row>
    <row r="104" spans="1:62">
      <c r="A104" s="1150">
        <v>98</v>
      </c>
      <c r="B104" s="1150">
        <v>0</v>
      </c>
      <c r="C104" s="1150" t="s">
        <v>2792</v>
      </c>
      <c r="D104" s="1150" t="s">
        <v>18942</v>
      </c>
      <c r="E104" s="1150" t="s">
        <v>18943</v>
      </c>
      <c r="F104" s="1150" t="s">
        <v>18948</v>
      </c>
      <c r="G104" s="1150" t="s">
        <v>15831</v>
      </c>
      <c r="H104" s="1150" t="s">
        <v>797</v>
      </c>
      <c r="I104" s="1150" t="s">
        <v>276</v>
      </c>
      <c r="J104" s="1150" t="s">
        <v>7134</v>
      </c>
      <c r="K104" s="1150" t="s">
        <v>7136</v>
      </c>
      <c r="L104" s="1150" t="s">
        <v>394</v>
      </c>
      <c r="M104" s="1150">
        <v>100208697</v>
      </c>
      <c r="N104" s="1150" t="s">
        <v>394</v>
      </c>
      <c r="O104" s="1150"/>
      <c r="P104" s="1150" t="s">
        <v>17721</v>
      </c>
      <c r="Q104" s="1150"/>
      <c r="R104" s="1210">
        <v>33452</v>
      </c>
      <c r="S104" s="1150"/>
      <c r="T104" s="1150" t="s">
        <v>394</v>
      </c>
      <c r="U104" s="1150">
        <v>1003670331</v>
      </c>
      <c r="V104" s="1150">
        <v>1003670332</v>
      </c>
      <c r="W104" s="1150"/>
      <c r="X104" s="1150"/>
      <c r="Y104" s="1150"/>
      <c r="Z104" s="1150"/>
      <c r="AA104" s="1150"/>
      <c r="AB104" s="1150"/>
      <c r="AC104" s="1150"/>
      <c r="AD104" s="1150"/>
      <c r="AE104" s="1150"/>
      <c r="AF104" s="1150" t="s">
        <v>18945</v>
      </c>
      <c r="AG104" s="1211">
        <v>45178</v>
      </c>
      <c r="AH104" s="1212">
        <v>45170</v>
      </c>
      <c r="AI104" s="1150" t="s">
        <v>797</v>
      </c>
      <c r="AJ104" s="1150" t="s">
        <v>7134</v>
      </c>
      <c r="AK104" s="1210">
        <v>33452.22</v>
      </c>
      <c r="AL104" s="1210">
        <v>33453</v>
      </c>
      <c r="AM104" s="1150" t="s">
        <v>514</v>
      </c>
      <c r="AN104" s="1150" t="s">
        <v>13437</v>
      </c>
      <c r="AO104" s="1210">
        <v>10674.59</v>
      </c>
      <c r="AP104" s="1150" t="s">
        <v>7135</v>
      </c>
      <c r="AQ104" s="1150"/>
      <c r="AR104" s="1150">
        <v>4902145952</v>
      </c>
      <c r="AS104" s="1150"/>
      <c r="AT104" s="1150"/>
      <c r="AU104" s="1150"/>
      <c r="AV104" s="1150"/>
      <c r="AW104" s="1150"/>
      <c r="AX104" s="1150"/>
      <c r="AY104" s="1150" t="s">
        <v>20</v>
      </c>
      <c r="AZ104" s="1150"/>
      <c r="BA104" s="1150"/>
      <c r="BB104" s="1150"/>
      <c r="BC104" s="1150"/>
      <c r="BD104" s="1150"/>
      <c r="BE104" s="1150"/>
      <c r="BF104" s="1150"/>
      <c r="BG104" s="1150"/>
      <c r="BH104" s="1150"/>
      <c r="BI104" s="1150"/>
      <c r="BJ104" s="1150"/>
    </row>
    <row r="105" spans="1:62">
      <c r="A105" s="1150">
        <v>99</v>
      </c>
      <c r="B105" s="1150">
        <v>0</v>
      </c>
      <c r="C105" s="1150" t="s">
        <v>2792</v>
      </c>
      <c r="D105" s="1150" t="s">
        <v>18942</v>
      </c>
      <c r="E105" s="1150" t="s">
        <v>18943</v>
      </c>
      <c r="F105" s="1150" t="s">
        <v>18944</v>
      </c>
      <c r="G105" s="1150" t="s">
        <v>15831</v>
      </c>
      <c r="H105" s="1150" t="s">
        <v>7321</v>
      </c>
      <c r="I105" s="1150" t="s">
        <v>7323</v>
      </c>
      <c r="J105" s="1150" t="s">
        <v>7322</v>
      </c>
      <c r="K105" s="1150" t="s">
        <v>19119</v>
      </c>
      <c r="L105" s="1150" t="s">
        <v>394</v>
      </c>
      <c r="M105" s="1150">
        <v>100203328</v>
      </c>
      <c r="N105" s="1150" t="s">
        <v>394</v>
      </c>
      <c r="O105" s="1150"/>
      <c r="P105" s="1150" t="s">
        <v>17721</v>
      </c>
      <c r="Q105" s="1150"/>
      <c r="R105" s="1210">
        <v>42170</v>
      </c>
      <c r="S105" s="1150"/>
      <c r="T105" s="1150" t="s">
        <v>394</v>
      </c>
      <c r="U105" s="1150">
        <v>1003670140</v>
      </c>
      <c r="V105" s="1150"/>
      <c r="W105" s="1150"/>
      <c r="X105" s="1150"/>
      <c r="Y105" s="1150"/>
      <c r="Z105" s="1150"/>
      <c r="AA105" s="1150"/>
      <c r="AB105" s="1150"/>
      <c r="AC105" s="1150"/>
      <c r="AD105" s="1150"/>
      <c r="AE105" s="1150"/>
      <c r="AF105" s="1150" t="s">
        <v>18949</v>
      </c>
      <c r="AG105" s="1211">
        <v>45177</v>
      </c>
      <c r="AH105" s="1212">
        <v>45170</v>
      </c>
      <c r="AI105" s="1150" t="s">
        <v>7321</v>
      </c>
      <c r="AJ105" s="1150" t="s">
        <v>7322</v>
      </c>
      <c r="AK105" s="1210">
        <v>70282</v>
      </c>
      <c r="AL105" s="1210">
        <v>70282</v>
      </c>
      <c r="AM105" s="1150" t="s">
        <v>19064</v>
      </c>
      <c r="AN105" s="1150" t="s">
        <v>12821</v>
      </c>
      <c r="AO105" s="1150"/>
      <c r="AP105" s="1150" t="s">
        <v>7324</v>
      </c>
      <c r="AQ105" s="1150"/>
      <c r="AR105" s="1150">
        <v>4902145736</v>
      </c>
      <c r="AS105" s="1150"/>
      <c r="AT105" s="1150"/>
      <c r="AU105" s="1150"/>
      <c r="AV105" s="1150"/>
      <c r="AW105" s="1150"/>
      <c r="AX105" s="1150"/>
      <c r="AY105" s="1150" t="s">
        <v>20</v>
      </c>
      <c r="AZ105" s="1150"/>
      <c r="BA105" s="1150"/>
      <c r="BB105" s="1150"/>
      <c r="BC105" s="1150"/>
      <c r="BD105" s="1150"/>
      <c r="BE105" s="1150"/>
      <c r="BF105" s="1150"/>
      <c r="BG105" s="1150"/>
      <c r="BH105" s="1150"/>
      <c r="BI105" s="1150"/>
      <c r="BJ105" s="1150"/>
    </row>
    <row r="106" spans="1:62">
      <c r="A106" s="1150">
        <v>100</v>
      </c>
      <c r="B106" s="1150">
        <v>0</v>
      </c>
      <c r="C106" s="1150" t="s">
        <v>2792</v>
      </c>
      <c r="D106" s="1150" t="s">
        <v>18942</v>
      </c>
      <c r="E106" s="1150" t="s">
        <v>18943</v>
      </c>
      <c r="F106" s="1150" t="s">
        <v>18944</v>
      </c>
      <c r="G106" s="1150" t="s">
        <v>3189</v>
      </c>
      <c r="H106" s="1150" t="s">
        <v>6856</v>
      </c>
      <c r="I106" s="1150" t="s">
        <v>6858</v>
      </c>
      <c r="J106" s="1150" t="s">
        <v>6857</v>
      </c>
      <c r="K106" s="1150" t="s">
        <v>6860</v>
      </c>
      <c r="L106" s="1150" t="s">
        <v>394</v>
      </c>
      <c r="M106" s="1150">
        <v>100209801</v>
      </c>
      <c r="N106" s="1150" t="s">
        <v>394</v>
      </c>
      <c r="O106" s="1150"/>
      <c r="P106" s="1150" t="s">
        <v>17721</v>
      </c>
      <c r="Q106" s="1150"/>
      <c r="R106" s="1210">
        <v>6769</v>
      </c>
      <c r="S106" s="1150"/>
      <c r="T106" s="1150" t="s">
        <v>394</v>
      </c>
      <c r="U106" s="1150">
        <v>1003670338</v>
      </c>
      <c r="V106" s="1150"/>
      <c r="W106" s="1150"/>
      <c r="X106" s="1150"/>
      <c r="Y106" s="1150"/>
      <c r="Z106" s="1150"/>
      <c r="AA106" s="1150"/>
      <c r="AB106" s="1150"/>
      <c r="AC106" s="1150"/>
      <c r="AD106" s="1150"/>
      <c r="AE106" s="1150"/>
      <c r="AF106" s="1150" t="s">
        <v>18945</v>
      </c>
      <c r="AG106" s="1211">
        <v>45179</v>
      </c>
      <c r="AH106" s="1212">
        <v>45170</v>
      </c>
      <c r="AI106" s="1150" t="s">
        <v>6856</v>
      </c>
      <c r="AJ106" s="1150" t="s">
        <v>6857</v>
      </c>
      <c r="AK106" s="1210">
        <v>6769.33</v>
      </c>
      <c r="AL106" s="1210">
        <v>6770</v>
      </c>
      <c r="AM106" s="1150" t="s">
        <v>518</v>
      </c>
      <c r="AN106" s="1150" t="s">
        <v>12821</v>
      </c>
      <c r="AO106" s="1210">
        <v>1407.4</v>
      </c>
      <c r="AP106" s="1150" t="s">
        <v>6859</v>
      </c>
      <c r="AQ106" s="1150"/>
      <c r="AR106" s="1150">
        <v>4902145962</v>
      </c>
      <c r="AS106" s="1150"/>
      <c r="AT106" s="1150"/>
      <c r="AU106" s="1150"/>
      <c r="AV106" s="1150"/>
      <c r="AW106" s="1150"/>
      <c r="AX106" s="1150"/>
      <c r="AY106" s="1150" t="s">
        <v>20</v>
      </c>
      <c r="AZ106" s="1150" t="s">
        <v>19093</v>
      </c>
      <c r="BA106" s="1150"/>
      <c r="BB106" s="1150"/>
      <c r="BC106" s="1150"/>
      <c r="BD106" s="1150"/>
      <c r="BE106" s="1211">
        <v>45188</v>
      </c>
      <c r="BF106" s="1150" t="s">
        <v>18962</v>
      </c>
      <c r="BG106" s="1150"/>
      <c r="BH106" s="1150"/>
      <c r="BI106" s="1150"/>
      <c r="BJ106" s="1150"/>
    </row>
    <row r="107" spans="1:62" ht="135">
      <c r="A107" s="1150">
        <v>101</v>
      </c>
      <c r="B107" s="1150">
        <v>0</v>
      </c>
      <c r="C107" s="1150" t="s">
        <v>2792</v>
      </c>
      <c r="D107" s="1150" t="s">
        <v>18942</v>
      </c>
      <c r="E107" s="1150" t="s">
        <v>18943</v>
      </c>
      <c r="F107" s="1150" t="s">
        <v>18948</v>
      </c>
      <c r="G107" s="1150" t="s">
        <v>17920</v>
      </c>
      <c r="H107" s="1150" t="s">
        <v>6537</v>
      </c>
      <c r="I107" s="1150" t="s">
        <v>6539</v>
      </c>
      <c r="J107" s="1150" t="s">
        <v>6538</v>
      </c>
      <c r="K107" s="1215" t="s">
        <v>19120</v>
      </c>
      <c r="L107" s="1150" t="s">
        <v>394</v>
      </c>
      <c r="M107" s="1150">
        <v>100205740</v>
      </c>
      <c r="N107" s="1150" t="s">
        <v>394</v>
      </c>
      <c r="O107" s="1150"/>
      <c r="P107" s="1150" t="s">
        <v>17721</v>
      </c>
      <c r="Q107" s="1150"/>
      <c r="R107" s="1210">
        <v>27898</v>
      </c>
      <c r="S107" s="1150"/>
      <c r="T107" s="1150" t="s">
        <v>394</v>
      </c>
      <c r="U107" s="1150">
        <v>1003670071</v>
      </c>
      <c r="V107" s="1150">
        <v>1003670072</v>
      </c>
      <c r="W107" s="1150"/>
      <c r="X107" s="1150"/>
      <c r="Y107" s="1150"/>
      <c r="Z107" s="1150"/>
      <c r="AA107" s="1150"/>
      <c r="AB107" s="1150"/>
      <c r="AC107" s="1150"/>
      <c r="AD107" s="1150"/>
      <c r="AE107" s="1150"/>
      <c r="AF107" s="1150" t="s">
        <v>18962</v>
      </c>
      <c r="AG107" s="1211">
        <v>45177</v>
      </c>
      <c r="AH107" s="1212">
        <v>45170</v>
      </c>
      <c r="AI107" s="1150" t="s">
        <v>6537</v>
      </c>
      <c r="AJ107" s="1150" t="s">
        <v>6538</v>
      </c>
      <c r="AK107" s="1210">
        <v>27897.97</v>
      </c>
      <c r="AL107" s="1210">
        <v>27898</v>
      </c>
      <c r="AM107" s="1150" t="s">
        <v>514</v>
      </c>
      <c r="AN107" s="1150" t="s">
        <v>13437</v>
      </c>
      <c r="AO107" s="1150"/>
      <c r="AP107" s="1150"/>
      <c r="AQ107" s="1150"/>
      <c r="AR107" s="1150">
        <v>4902145735</v>
      </c>
      <c r="AS107" s="1150"/>
      <c r="AT107" s="1150"/>
      <c r="AU107" s="1150"/>
      <c r="AV107" s="1150"/>
      <c r="AW107" s="1150"/>
      <c r="AX107" s="1150"/>
      <c r="AY107" s="1150" t="s">
        <v>20</v>
      </c>
      <c r="AZ107" s="1150"/>
      <c r="BA107" s="1150" t="s">
        <v>19098</v>
      </c>
      <c r="BB107" s="1150"/>
      <c r="BC107" s="1150"/>
      <c r="BD107" s="1150"/>
      <c r="BE107" s="1211">
        <v>45202</v>
      </c>
      <c r="BF107" s="1150" t="s">
        <v>18945</v>
      </c>
      <c r="BG107" s="1150" t="s">
        <v>19121</v>
      </c>
      <c r="BH107" s="1150" t="s">
        <v>18978</v>
      </c>
      <c r="BI107" s="1150"/>
      <c r="BJ107" s="1150"/>
    </row>
    <row r="108" spans="1:62">
      <c r="A108" s="1150">
        <v>102</v>
      </c>
      <c r="B108" s="1150" t="s">
        <v>19094</v>
      </c>
      <c r="C108" s="1150" t="s">
        <v>2792</v>
      </c>
      <c r="D108" s="1150" t="s">
        <v>18942</v>
      </c>
      <c r="E108" s="1150" t="s">
        <v>18943</v>
      </c>
      <c r="F108" s="1150" t="s">
        <v>18948</v>
      </c>
      <c r="G108" s="1150" t="s">
        <v>15831</v>
      </c>
      <c r="H108" s="1150" t="s">
        <v>899</v>
      </c>
      <c r="I108" s="1150" t="s">
        <v>308</v>
      </c>
      <c r="J108" s="1150" t="s">
        <v>7603</v>
      </c>
      <c r="K108" s="1150" t="s">
        <v>7604</v>
      </c>
      <c r="L108" s="1150" t="s">
        <v>394</v>
      </c>
      <c r="M108" s="1150">
        <v>100210054</v>
      </c>
      <c r="N108" s="1150" t="s">
        <v>394</v>
      </c>
      <c r="O108" s="1150"/>
      <c r="P108" s="1150" t="s">
        <v>17721</v>
      </c>
      <c r="Q108" s="1150"/>
      <c r="R108" s="1210">
        <v>44410</v>
      </c>
      <c r="S108" s="1150"/>
      <c r="T108" s="1150" t="s">
        <v>394</v>
      </c>
      <c r="U108" s="1150">
        <v>1003670162</v>
      </c>
      <c r="V108" s="1150">
        <v>1003670163</v>
      </c>
      <c r="W108" s="1150"/>
      <c r="X108" s="1150"/>
      <c r="Y108" s="1150"/>
      <c r="Z108" s="1150"/>
      <c r="AA108" s="1150"/>
      <c r="AB108" s="1150"/>
      <c r="AC108" s="1150"/>
      <c r="AD108" s="1150"/>
      <c r="AE108" s="1150"/>
      <c r="AF108" s="1150" t="s">
        <v>18962</v>
      </c>
      <c r="AG108" s="1211">
        <v>45177</v>
      </c>
      <c r="AH108" s="1212">
        <v>45170</v>
      </c>
      <c r="AI108" s="1150" t="s">
        <v>899</v>
      </c>
      <c r="AJ108" s="1150" t="s">
        <v>7603</v>
      </c>
      <c r="AK108" s="1210">
        <v>44409.82</v>
      </c>
      <c r="AL108" s="1210">
        <v>44410</v>
      </c>
      <c r="AM108" s="1150" t="s">
        <v>514</v>
      </c>
      <c r="AN108" s="1150" t="s">
        <v>13437</v>
      </c>
      <c r="AO108" s="1210">
        <v>24231.759999999998</v>
      </c>
      <c r="AP108" s="1217" t="s">
        <v>9155</v>
      </c>
      <c r="AQ108" s="1150"/>
      <c r="AR108" s="1150">
        <v>4902145738</v>
      </c>
      <c r="AS108" s="1150"/>
      <c r="AT108" s="1150"/>
      <c r="AU108" s="1150"/>
      <c r="AV108" s="1150"/>
      <c r="AW108" s="1150"/>
      <c r="AX108" s="1150"/>
      <c r="AY108" s="1150" t="s">
        <v>20</v>
      </c>
      <c r="AZ108" s="1150"/>
      <c r="BA108" s="1150"/>
      <c r="BB108" s="1150"/>
      <c r="BC108" s="1150"/>
      <c r="BD108" s="1150"/>
      <c r="BE108" s="1150"/>
      <c r="BF108" s="1150"/>
      <c r="BG108" s="1150"/>
      <c r="BH108" s="1150"/>
      <c r="BI108" s="1150"/>
      <c r="BJ108" s="1150"/>
    </row>
    <row r="109" spans="1:62">
      <c r="A109" s="1150">
        <v>103</v>
      </c>
      <c r="B109" s="1150">
        <v>0</v>
      </c>
      <c r="C109" s="1150" t="s">
        <v>2792</v>
      </c>
      <c r="D109" s="1150" t="s">
        <v>18942</v>
      </c>
      <c r="E109" s="1150" t="s">
        <v>18943</v>
      </c>
      <c r="F109" s="1150" t="s">
        <v>18948</v>
      </c>
      <c r="G109" s="1150" t="s">
        <v>3189</v>
      </c>
      <c r="H109" s="1150" t="s">
        <v>6503</v>
      </c>
      <c r="I109" s="1150" t="s">
        <v>19122</v>
      </c>
      <c r="J109" s="1150" t="s">
        <v>19123</v>
      </c>
      <c r="K109" s="1150" t="s">
        <v>6507</v>
      </c>
      <c r="L109" s="1150" t="s">
        <v>394</v>
      </c>
      <c r="M109" s="1150">
        <v>100207683</v>
      </c>
      <c r="N109" s="1150" t="s">
        <v>394</v>
      </c>
      <c r="O109" s="1150"/>
      <c r="P109" s="1150" t="s">
        <v>17721</v>
      </c>
      <c r="Q109" s="1150"/>
      <c r="R109" s="1210">
        <v>23798</v>
      </c>
      <c r="S109" s="1150"/>
      <c r="T109" s="1150" t="s">
        <v>394</v>
      </c>
      <c r="U109" s="1150">
        <v>1003670818</v>
      </c>
      <c r="V109" s="1150">
        <v>1003670819</v>
      </c>
      <c r="W109" s="1150"/>
      <c r="X109" s="1150"/>
      <c r="Y109" s="1150"/>
      <c r="Z109" s="1150"/>
      <c r="AA109" s="1150"/>
      <c r="AB109" s="1150"/>
      <c r="AC109" s="1150"/>
      <c r="AD109" s="1150"/>
      <c r="AE109" s="1150"/>
      <c r="AF109" s="1150" t="s">
        <v>18973</v>
      </c>
      <c r="AG109" s="1211">
        <v>45181</v>
      </c>
      <c r="AH109" s="1212">
        <v>45170</v>
      </c>
      <c r="AI109" s="1150" t="s">
        <v>6503</v>
      </c>
      <c r="AJ109" s="1150" t="s">
        <v>19123</v>
      </c>
      <c r="AK109" s="1210">
        <v>23798.54</v>
      </c>
      <c r="AL109" s="1210">
        <v>23799</v>
      </c>
      <c r="AM109" s="1150" t="s">
        <v>499</v>
      </c>
      <c r="AN109" s="1150" t="s">
        <v>13437</v>
      </c>
      <c r="AO109" s="1210">
        <v>1407.4</v>
      </c>
      <c r="AP109" s="1150" t="s">
        <v>6506</v>
      </c>
      <c r="AQ109" s="1150"/>
      <c r="AR109" s="1150">
        <v>4902146885</v>
      </c>
      <c r="AS109" s="1150"/>
      <c r="AT109" s="1150"/>
      <c r="AU109" s="1150"/>
      <c r="AV109" s="1150"/>
      <c r="AW109" s="1150"/>
      <c r="AX109" s="1150"/>
      <c r="AY109" s="1150" t="s">
        <v>20</v>
      </c>
      <c r="AZ109" s="1150"/>
      <c r="BA109" s="1150"/>
      <c r="BB109" s="1150"/>
      <c r="BC109" s="1150"/>
      <c r="BD109" s="1150"/>
      <c r="BE109" s="1150"/>
      <c r="BF109" s="1150"/>
      <c r="BG109" s="1150"/>
      <c r="BH109" s="1150"/>
      <c r="BI109" s="1150"/>
      <c r="BJ109" s="1150"/>
    </row>
    <row r="110" spans="1:62">
      <c r="A110" s="1150">
        <v>104</v>
      </c>
      <c r="B110" s="1150">
        <v>0</v>
      </c>
      <c r="C110" s="1150" t="s">
        <v>2792</v>
      </c>
      <c r="D110" s="1150" t="s">
        <v>18942</v>
      </c>
      <c r="E110" s="1150" t="s">
        <v>18943</v>
      </c>
      <c r="F110" s="1150" t="s">
        <v>18944</v>
      </c>
      <c r="G110" s="1150" t="s">
        <v>52</v>
      </c>
      <c r="H110" s="1150" t="s">
        <v>7781</v>
      </c>
      <c r="I110" s="1150" t="s">
        <v>7783</v>
      </c>
      <c r="J110" s="1150" t="s">
        <v>19124</v>
      </c>
      <c r="K110" s="1150" t="s">
        <v>19125</v>
      </c>
      <c r="L110" s="1150" t="s">
        <v>394</v>
      </c>
      <c r="M110" s="1150">
        <v>100204487</v>
      </c>
      <c r="N110" s="1150" t="s">
        <v>394</v>
      </c>
      <c r="O110" s="1150" t="s">
        <v>18960</v>
      </c>
      <c r="P110" s="1150" t="s">
        <v>17721</v>
      </c>
      <c r="Q110" s="1150"/>
      <c r="R110" s="1210">
        <v>46900</v>
      </c>
      <c r="S110" s="1150"/>
      <c r="T110" s="1150" t="s">
        <v>394</v>
      </c>
      <c r="U110" s="1150">
        <v>1003670141</v>
      </c>
      <c r="V110" s="1150">
        <v>1003670240</v>
      </c>
      <c r="W110" s="1150"/>
      <c r="X110" s="1150"/>
      <c r="Y110" s="1150"/>
      <c r="Z110" s="1150"/>
      <c r="AA110" s="1150"/>
      <c r="AB110" s="1150"/>
      <c r="AC110" s="1150"/>
      <c r="AD110" s="1150"/>
      <c r="AE110" s="1150"/>
      <c r="AF110" s="1150" t="s">
        <v>18997</v>
      </c>
      <c r="AG110" s="1211">
        <v>45177</v>
      </c>
      <c r="AH110" s="1212">
        <v>45170</v>
      </c>
      <c r="AI110" s="1150" t="s">
        <v>7781</v>
      </c>
      <c r="AJ110" s="1150" t="s">
        <v>19124</v>
      </c>
      <c r="AK110" s="1210">
        <v>37530.019999999997</v>
      </c>
      <c r="AL110" s="1210">
        <v>37531</v>
      </c>
      <c r="AM110" s="1150" t="s">
        <v>19064</v>
      </c>
      <c r="AN110" s="1150" t="s">
        <v>12821</v>
      </c>
      <c r="AO110" s="1150"/>
      <c r="AP110" s="1150" t="s">
        <v>7784</v>
      </c>
      <c r="AQ110" s="1150"/>
      <c r="AR110" s="1150">
        <v>4902145716</v>
      </c>
      <c r="AS110" s="1150"/>
      <c r="AT110" s="1150"/>
      <c r="AU110" s="1150"/>
      <c r="AV110" s="1150"/>
      <c r="AW110" s="1150"/>
      <c r="AX110" s="1150"/>
      <c r="AY110" s="1150" t="s">
        <v>20</v>
      </c>
      <c r="AZ110" s="1150"/>
      <c r="BA110" s="1150"/>
      <c r="BB110" s="1150"/>
      <c r="BC110" s="1150"/>
      <c r="BD110" s="1150"/>
      <c r="BE110" s="1150"/>
      <c r="BF110" s="1150"/>
      <c r="BG110" s="1150"/>
      <c r="BH110" s="1150"/>
      <c r="BI110" s="1150"/>
      <c r="BJ110" s="1150"/>
    </row>
    <row r="111" spans="1:62">
      <c r="A111" s="1150">
        <v>105</v>
      </c>
      <c r="B111" s="1150">
        <v>0</v>
      </c>
      <c r="C111" s="1150" t="s">
        <v>2792</v>
      </c>
      <c r="D111" s="1150" t="s">
        <v>18942</v>
      </c>
      <c r="E111" s="1150" t="s">
        <v>18943</v>
      </c>
      <c r="F111" s="1150" t="s">
        <v>18944</v>
      </c>
      <c r="G111" s="1150" t="s">
        <v>17963</v>
      </c>
      <c r="H111" s="1150" t="s">
        <v>7689</v>
      </c>
      <c r="I111" s="1150" t="s">
        <v>7691</v>
      </c>
      <c r="J111" s="1150" t="s">
        <v>19126</v>
      </c>
      <c r="K111" s="1150" t="s">
        <v>19127</v>
      </c>
      <c r="L111" s="1150" t="s">
        <v>394</v>
      </c>
      <c r="M111" s="1150">
        <v>100202489</v>
      </c>
      <c r="N111" s="1150" t="s">
        <v>394</v>
      </c>
      <c r="O111" s="1150"/>
      <c r="P111" s="1150" t="s">
        <v>17721</v>
      </c>
      <c r="Q111" s="1150"/>
      <c r="R111" s="1210">
        <v>4464</v>
      </c>
      <c r="S111" s="1150"/>
      <c r="T111" s="1150" t="s">
        <v>394</v>
      </c>
      <c r="U111" s="1150">
        <v>1003670307</v>
      </c>
      <c r="V111" s="1150"/>
      <c r="W111" s="1150"/>
      <c r="X111" s="1150"/>
      <c r="Y111" s="1150"/>
      <c r="Z111" s="1150"/>
      <c r="AA111" s="1150"/>
      <c r="AB111" s="1150"/>
      <c r="AC111" s="1150"/>
      <c r="AD111" s="1150"/>
      <c r="AE111" s="1150"/>
      <c r="AF111" s="1150" t="s">
        <v>18962</v>
      </c>
      <c r="AG111" s="1211">
        <v>45177</v>
      </c>
      <c r="AH111" s="1212">
        <v>45170</v>
      </c>
      <c r="AI111" s="1150" t="s">
        <v>7689</v>
      </c>
      <c r="AJ111" s="1150" t="s">
        <v>19126</v>
      </c>
      <c r="AK111" s="1210">
        <v>7440.56</v>
      </c>
      <c r="AL111" s="1210">
        <v>7441</v>
      </c>
      <c r="AM111" s="1150" t="s">
        <v>19064</v>
      </c>
      <c r="AN111" s="1150" t="s">
        <v>12821</v>
      </c>
      <c r="AO111" s="1150"/>
      <c r="AP111" s="1150"/>
      <c r="AQ111" s="1150"/>
      <c r="AR111" s="1150">
        <v>4902145918</v>
      </c>
      <c r="AS111" s="1150"/>
      <c r="AT111" s="1150"/>
      <c r="AU111" s="1150"/>
      <c r="AV111" s="1150"/>
      <c r="AW111" s="1150"/>
      <c r="AX111" s="1150"/>
      <c r="AY111" s="1150" t="s">
        <v>20</v>
      </c>
      <c r="AZ111" s="1150" t="s">
        <v>19093</v>
      </c>
      <c r="BA111" s="1150"/>
      <c r="BB111" s="1150"/>
      <c r="BC111" s="1150"/>
      <c r="BD111" s="1150"/>
      <c r="BE111" s="1211">
        <v>45193</v>
      </c>
      <c r="BF111" s="1150" t="s">
        <v>18945</v>
      </c>
      <c r="BG111" s="1150" t="s">
        <v>3195</v>
      </c>
      <c r="BH111" s="1150" t="s">
        <v>18978</v>
      </c>
      <c r="BI111" s="1150"/>
      <c r="BJ111" s="1150"/>
    </row>
    <row r="112" spans="1:62">
      <c r="A112" s="1150">
        <v>106</v>
      </c>
      <c r="B112" s="1150">
        <v>0</v>
      </c>
      <c r="C112" s="1150" t="s">
        <v>2792</v>
      </c>
      <c r="D112" s="1150" t="s">
        <v>18942</v>
      </c>
      <c r="E112" s="1150" t="s">
        <v>18943</v>
      </c>
      <c r="F112" s="1150" t="s">
        <v>18944</v>
      </c>
      <c r="G112" s="1150" t="s">
        <v>17963</v>
      </c>
      <c r="H112" s="1150" t="s">
        <v>7762</v>
      </c>
      <c r="I112" s="1150" t="s">
        <v>7764</v>
      </c>
      <c r="J112" s="1150" t="s">
        <v>7763</v>
      </c>
      <c r="K112" s="1150" t="s">
        <v>19128</v>
      </c>
      <c r="L112" s="1150" t="s">
        <v>394</v>
      </c>
      <c r="M112" s="1150">
        <v>100201743</v>
      </c>
      <c r="N112" s="1150" t="s">
        <v>394</v>
      </c>
      <c r="O112" s="1150"/>
      <c r="P112" s="1150" t="s">
        <v>17721</v>
      </c>
      <c r="Q112" s="1150"/>
      <c r="R112" s="1210">
        <v>13053</v>
      </c>
      <c r="S112" s="1150"/>
      <c r="T112" s="1150" t="s">
        <v>394</v>
      </c>
      <c r="U112" s="1150">
        <v>1003670237</v>
      </c>
      <c r="V112" s="1150">
        <v>1003670238</v>
      </c>
      <c r="W112" s="1150"/>
      <c r="X112" s="1150"/>
      <c r="Y112" s="1150"/>
      <c r="Z112" s="1150"/>
      <c r="AA112" s="1150"/>
      <c r="AB112" s="1150"/>
      <c r="AC112" s="1150"/>
      <c r="AD112" s="1150"/>
      <c r="AE112" s="1150"/>
      <c r="AF112" s="1150" t="s">
        <v>18997</v>
      </c>
      <c r="AG112" s="1211">
        <v>45177</v>
      </c>
      <c r="AH112" s="1212">
        <v>45170</v>
      </c>
      <c r="AI112" s="1150" t="s">
        <v>7762</v>
      </c>
      <c r="AJ112" s="1150" t="s">
        <v>7763</v>
      </c>
      <c r="AK112" s="1210">
        <v>13052.52</v>
      </c>
      <c r="AL112" s="1210">
        <v>13053</v>
      </c>
      <c r="AM112" s="1150" t="s">
        <v>19064</v>
      </c>
      <c r="AN112" s="1150" t="s">
        <v>12821</v>
      </c>
      <c r="AO112" s="1150"/>
      <c r="AP112" s="1150" t="s">
        <v>7765</v>
      </c>
      <c r="AQ112" s="1150"/>
      <c r="AR112" s="1150">
        <v>4902145713</v>
      </c>
      <c r="AS112" s="1150"/>
      <c r="AT112" s="1150"/>
      <c r="AU112" s="1150"/>
      <c r="AV112" s="1150"/>
      <c r="AW112" s="1150"/>
      <c r="AX112" s="1150"/>
      <c r="AY112" s="1150" t="s">
        <v>20</v>
      </c>
      <c r="AZ112" s="1150" t="s">
        <v>19093</v>
      </c>
      <c r="BA112" s="1150"/>
      <c r="BB112" s="1150"/>
      <c r="BC112" s="1150"/>
      <c r="BD112" s="1150"/>
      <c r="BE112" s="1211">
        <v>45204</v>
      </c>
      <c r="BF112" s="1150" t="s">
        <v>18945</v>
      </c>
      <c r="BG112" s="1150" t="s">
        <v>18980</v>
      </c>
      <c r="BH112" s="1150" t="s">
        <v>18978</v>
      </c>
      <c r="BI112" s="1150"/>
      <c r="BJ112" s="1150"/>
    </row>
    <row r="113" spans="1:62" ht="94.5">
      <c r="A113" s="1150">
        <v>107</v>
      </c>
      <c r="B113" s="1150">
        <v>0</v>
      </c>
      <c r="C113" s="1150" t="s">
        <v>2792</v>
      </c>
      <c r="D113" s="1150" t="s">
        <v>18942</v>
      </c>
      <c r="E113" s="1150" t="s">
        <v>18943</v>
      </c>
      <c r="F113" s="1150" t="s">
        <v>18944</v>
      </c>
      <c r="G113" s="1150" t="s">
        <v>57</v>
      </c>
      <c r="H113" s="1150" t="s">
        <v>2507</v>
      </c>
      <c r="I113" s="1150" t="s">
        <v>2504</v>
      </c>
      <c r="J113" s="1150" t="s">
        <v>2506</v>
      </c>
      <c r="K113" s="1215" t="s">
        <v>19129</v>
      </c>
      <c r="L113" s="1150" t="s">
        <v>394</v>
      </c>
      <c r="M113" s="1150">
        <v>100209792</v>
      </c>
      <c r="N113" s="1150" t="s">
        <v>394</v>
      </c>
      <c r="O113" s="1150"/>
      <c r="P113" s="1150" t="s">
        <v>17721</v>
      </c>
      <c r="Q113" s="1150"/>
      <c r="R113" s="1210">
        <v>6943</v>
      </c>
      <c r="S113" s="1150"/>
      <c r="T113" s="1150" t="s">
        <v>394</v>
      </c>
      <c r="U113" s="1150">
        <v>1003671867</v>
      </c>
      <c r="V113" s="1150">
        <v>1003671868</v>
      </c>
      <c r="W113" s="1150"/>
      <c r="X113" s="1150"/>
      <c r="Y113" s="1150"/>
      <c r="Z113" s="1150"/>
      <c r="AA113" s="1150"/>
      <c r="AB113" s="1150"/>
      <c r="AC113" s="1150"/>
      <c r="AD113" s="1150"/>
      <c r="AE113" s="1150"/>
      <c r="AF113" s="1150" t="s">
        <v>18962</v>
      </c>
      <c r="AG113" s="1211">
        <v>45185</v>
      </c>
      <c r="AH113" s="1212">
        <v>45170</v>
      </c>
      <c r="AI113" s="1150" t="s">
        <v>2507</v>
      </c>
      <c r="AJ113" s="1150" t="s">
        <v>2506</v>
      </c>
      <c r="AK113" s="1210">
        <v>6942.7</v>
      </c>
      <c r="AL113" s="1210">
        <v>6943</v>
      </c>
      <c r="AM113" s="1150" t="s">
        <v>512</v>
      </c>
      <c r="AN113" s="1150" t="s">
        <v>12821</v>
      </c>
      <c r="AO113" s="1210">
        <v>2097.3000000000002</v>
      </c>
      <c r="AP113" s="1150" t="s">
        <v>6246</v>
      </c>
      <c r="AQ113" s="1150"/>
      <c r="AR113" s="1150">
        <v>4902148080</v>
      </c>
      <c r="AS113" s="1150"/>
      <c r="AT113" s="1150"/>
      <c r="AU113" s="1150"/>
      <c r="AV113" s="1150"/>
      <c r="AW113" s="1150"/>
      <c r="AX113" s="1150"/>
      <c r="AY113" s="1150" t="s">
        <v>19130</v>
      </c>
      <c r="AZ113" s="1150" t="s">
        <v>19093</v>
      </c>
      <c r="BA113" s="1150"/>
      <c r="BB113" s="1150"/>
      <c r="BC113" s="1150"/>
      <c r="BD113" s="1150"/>
      <c r="BE113" s="1211">
        <v>45210</v>
      </c>
      <c r="BF113" s="1150" t="s">
        <v>18978</v>
      </c>
      <c r="BG113" s="1150"/>
      <c r="BH113" s="1150"/>
      <c r="BI113" s="1150"/>
      <c r="BJ113" s="1150"/>
    </row>
    <row r="114" spans="1:62">
      <c r="A114" s="1150">
        <v>108</v>
      </c>
      <c r="B114" s="1150">
        <v>0</v>
      </c>
      <c r="C114" s="1150" t="s">
        <v>2792</v>
      </c>
      <c r="D114" s="1150" t="s">
        <v>18942</v>
      </c>
      <c r="E114" s="1150" t="s">
        <v>18943</v>
      </c>
      <c r="F114" s="1150" t="s">
        <v>18944</v>
      </c>
      <c r="G114" s="1150" t="s">
        <v>17963</v>
      </c>
      <c r="H114" s="1150" t="s">
        <v>19131</v>
      </c>
      <c r="I114" s="1150" t="s">
        <v>6265</v>
      </c>
      <c r="J114" s="1150" t="s">
        <v>6264</v>
      </c>
      <c r="K114" s="1150" t="s">
        <v>19132</v>
      </c>
      <c r="L114" s="1150" t="s">
        <v>394</v>
      </c>
      <c r="M114" s="1150">
        <v>100210298</v>
      </c>
      <c r="N114" s="1150" t="s">
        <v>394</v>
      </c>
      <c r="O114" s="1150"/>
      <c r="P114" s="1150" t="s">
        <v>17721</v>
      </c>
      <c r="Q114" s="1150"/>
      <c r="R114" s="1210">
        <v>18925</v>
      </c>
      <c r="S114" s="1150"/>
      <c r="T114" s="1150" t="s">
        <v>394</v>
      </c>
      <c r="U114" s="1150">
        <v>1003670164</v>
      </c>
      <c r="V114" s="1150">
        <v>1003670245</v>
      </c>
      <c r="W114" s="1150"/>
      <c r="X114" s="1150"/>
      <c r="Y114" s="1150"/>
      <c r="Z114" s="1150"/>
      <c r="AA114" s="1150"/>
      <c r="AB114" s="1150"/>
      <c r="AC114" s="1150"/>
      <c r="AD114" s="1150"/>
      <c r="AE114" s="1150"/>
      <c r="AF114" s="1150" t="s">
        <v>18962</v>
      </c>
      <c r="AG114" s="1211">
        <v>45177</v>
      </c>
      <c r="AH114" s="1212">
        <v>45170</v>
      </c>
      <c r="AI114" s="1150" t="s">
        <v>19131</v>
      </c>
      <c r="AJ114" s="1150" t="s">
        <v>6264</v>
      </c>
      <c r="AK114" s="1210">
        <v>18925.18</v>
      </c>
      <c r="AL114" s="1210">
        <v>18926</v>
      </c>
      <c r="AM114" s="1150" t="s">
        <v>512</v>
      </c>
      <c r="AN114" s="1150" t="s">
        <v>12821</v>
      </c>
      <c r="AO114" s="1150"/>
      <c r="AP114" s="1150" t="s">
        <v>6266</v>
      </c>
      <c r="AQ114" s="1150"/>
      <c r="AR114" s="1150">
        <v>4902145725</v>
      </c>
      <c r="AS114" s="1150"/>
      <c r="AT114" s="1150"/>
      <c r="AU114" s="1150"/>
      <c r="AV114" s="1150"/>
      <c r="AW114" s="1150"/>
      <c r="AX114" s="1150"/>
      <c r="AY114" s="1150" t="s">
        <v>20</v>
      </c>
      <c r="AZ114" s="1150"/>
      <c r="BA114" s="1150"/>
      <c r="BB114" s="1150"/>
      <c r="BC114" s="1150"/>
      <c r="BD114" s="1150"/>
      <c r="BE114" s="1150"/>
      <c r="BF114" s="1150"/>
      <c r="BG114" s="1150"/>
      <c r="BH114" s="1150"/>
      <c r="BI114" s="1150"/>
      <c r="BJ114" s="1150"/>
    </row>
    <row r="115" spans="1:62">
      <c r="A115" s="1150">
        <v>109</v>
      </c>
      <c r="B115" s="1150" t="s">
        <v>19094</v>
      </c>
      <c r="C115" s="1150" t="s">
        <v>2792</v>
      </c>
      <c r="D115" s="1150" t="s">
        <v>18942</v>
      </c>
      <c r="E115" s="1150" t="s">
        <v>18943</v>
      </c>
      <c r="F115" s="1150" t="s">
        <v>18948</v>
      </c>
      <c r="G115" s="1150" t="s">
        <v>15831</v>
      </c>
      <c r="H115" s="1150" t="s">
        <v>849</v>
      </c>
      <c r="I115" s="1150" t="s">
        <v>336</v>
      </c>
      <c r="J115" s="1150" t="s">
        <v>7214</v>
      </c>
      <c r="K115" s="1150" t="s">
        <v>7216</v>
      </c>
      <c r="L115" s="1150" t="s">
        <v>394</v>
      </c>
      <c r="M115" s="1150">
        <v>100208718</v>
      </c>
      <c r="N115" s="1150" t="s">
        <v>394</v>
      </c>
      <c r="O115" s="1150" t="s">
        <v>18968</v>
      </c>
      <c r="P115" s="1150" t="s">
        <v>17721</v>
      </c>
      <c r="Q115" s="1211">
        <v>45179</v>
      </c>
      <c r="R115" s="1210">
        <v>41644</v>
      </c>
      <c r="S115" s="1150"/>
      <c r="T115" s="1150" t="s">
        <v>18961</v>
      </c>
      <c r="U115" s="1150">
        <v>1003670232</v>
      </c>
      <c r="V115" s="1150">
        <v>1003670233</v>
      </c>
      <c r="W115" s="1150"/>
      <c r="X115" s="1150"/>
      <c r="Y115" s="1150"/>
      <c r="Z115" s="1150"/>
      <c r="AA115" s="1150"/>
      <c r="AB115" s="1150"/>
      <c r="AC115" s="1150"/>
      <c r="AD115" s="1150"/>
      <c r="AE115" s="1150"/>
      <c r="AF115" s="1150" t="s">
        <v>18949</v>
      </c>
      <c r="AG115" s="1211">
        <v>45177</v>
      </c>
      <c r="AH115" s="1212">
        <v>45170</v>
      </c>
      <c r="AI115" s="1150" t="s">
        <v>849</v>
      </c>
      <c r="AJ115" s="1150" t="s">
        <v>7214</v>
      </c>
      <c r="AK115" s="1210">
        <v>41643.760000000002</v>
      </c>
      <c r="AL115" s="1210">
        <v>41644</v>
      </c>
      <c r="AM115" s="1150" t="s">
        <v>514</v>
      </c>
      <c r="AN115" s="1150" t="s">
        <v>13437</v>
      </c>
      <c r="AO115" s="1150"/>
      <c r="AP115" s="1150"/>
      <c r="AQ115" s="1150"/>
      <c r="AR115" s="1150">
        <v>4902145974</v>
      </c>
      <c r="AS115" s="1150"/>
      <c r="AT115" s="1150"/>
      <c r="AU115" s="1150"/>
      <c r="AV115" s="1150"/>
      <c r="AW115" s="1150"/>
      <c r="AX115" s="1150"/>
      <c r="AY115" s="1150" t="s">
        <v>20</v>
      </c>
      <c r="AZ115" s="1150"/>
      <c r="BA115" s="1150"/>
      <c r="BB115" s="1150"/>
      <c r="BC115" s="1150"/>
      <c r="BD115" s="1150"/>
      <c r="BE115" s="1150"/>
      <c r="BF115" s="1150"/>
      <c r="BG115" s="1150"/>
      <c r="BH115" s="1150"/>
      <c r="BI115" s="1150"/>
      <c r="BJ115" s="1150"/>
    </row>
    <row r="116" spans="1:62">
      <c r="A116" s="1150">
        <v>110</v>
      </c>
      <c r="B116" s="1150">
        <v>0</v>
      </c>
      <c r="C116" s="1150" t="s">
        <v>2792</v>
      </c>
      <c r="D116" s="1150" t="s">
        <v>18942</v>
      </c>
      <c r="E116" s="1150" t="s">
        <v>18943</v>
      </c>
      <c r="F116" s="1150" t="s">
        <v>18948</v>
      </c>
      <c r="G116" s="1150" t="s">
        <v>15831</v>
      </c>
      <c r="H116" s="1150" t="s">
        <v>760</v>
      </c>
      <c r="I116" s="1150" t="s">
        <v>295</v>
      </c>
      <c r="J116" s="1150" t="s">
        <v>10435</v>
      </c>
      <c r="K116" s="1150" t="s">
        <v>19133</v>
      </c>
      <c r="L116" s="1150" t="s">
        <v>394</v>
      </c>
      <c r="M116" s="1150">
        <v>100208518</v>
      </c>
      <c r="N116" s="1150" t="s">
        <v>394</v>
      </c>
      <c r="O116" s="1150"/>
      <c r="P116" s="1150" t="s">
        <v>17721</v>
      </c>
      <c r="Q116" s="1150"/>
      <c r="R116" s="1210">
        <v>21227</v>
      </c>
      <c r="S116" s="1150"/>
      <c r="T116" s="1150" t="s">
        <v>394</v>
      </c>
      <c r="U116" s="1150">
        <v>1003670243</v>
      </c>
      <c r="V116" s="1150"/>
      <c r="W116" s="1150"/>
      <c r="X116" s="1150"/>
      <c r="Y116" s="1150"/>
      <c r="Z116" s="1150"/>
      <c r="AA116" s="1150"/>
      <c r="AB116" s="1150"/>
      <c r="AC116" s="1150"/>
      <c r="AD116" s="1150"/>
      <c r="AE116" s="1150"/>
      <c r="AF116" s="1150" t="s">
        <v>18945</v>
      </c>
      <c r="AG116" s="1211">
        <v>45177</v>
      </c>
      <c r="AH116" s="1212">
        <v>45170</v>
      </c>
      <c r="AI116" s="1150" t="s">
        <v>760</v>
      </c>
      <c r="AJ116" s="1150" t="s">
        <v>10435</v>
      </c>
      <c r="AK116" s="1210">
        <v>21226.75</v>
      </c>
      <c r="AL116" s="1210">
        <v>21227</v>
      </c>
      <c r="AM116" s="1150" t="s">
        <v>514</v>
      </c>
      <c r="AN116" s="1150" t="s">
        <v>13437</v>
      </c>
      <c r="AO116" s="1210">
        <v>18486.47</v>
      </c>
      <c r="AP116" s="1150" t="s">
        <v>7382</v>
      </c>
      <c r="AQ116" s="1150"/>
      <c r="AR116" s="1150">
        <v>4902145737</v>
      </c>
      <c r="AS116" s="1150"/>
      <c r="AT116" s="1150"/>
      <c r="AU116" s="1150"/>
      <c r="AV116" s="1150"/>
      <c r="AW116" s="1150"/>
      <c r="AX116" s="1150"/>
      <c r="AY116" s="1150" t="s">
        <v>20</v>
      </c>
      <c r="AZ116" s="1150"/>
      <c r="BA116" s="1150"/>
      <c r="BB116" s="1150"/>
      <c r="BC116" s="1150"/>
      <c r="BD116" s="1150"/>
      <c r="BE116" s="1150"/>
      <c r="BF116" s="1150"/>
      <c r="BG116" s="1150"/>
      <c r="BH116" s="1150"/>
      <c r="BI116" s="1150"/>
      <c r="BJ116" s="1150"/>
    </row>
    <row r="117" spans="1:62" ht="148.5">
      <c r="A117" s="1150">
        <v>111</v>
      </c>
      <c r="B117" s="1150" t="s">
        <v>19094</v>
      </c>
      <c r="C117" s="1150" t="s">
        <v>2792</v>
      </c>
      <c r="D117" s="1150" t="s">
        <v>18942</v>
      </c>
      <c r="E117" s="1150" t="s">
        <v>18943</v>
      </c>
      <c r="F117" s="1150" t="s">
        <v>18948</v>
      </c>
      <c r="G117" s="1150" t="s">
        <v>15831</v>
      </c>
      <c r="H117" s="1150" t="s">
        <v>852</v>
      </c>
      <c r="I117" s="1150" t="s">
        <v>337</v>
      </c>
      <c r="J117" s="1150" t="s">
        <v>7357</v>
      </c>
      <c r="K117" s="1215" t="s">
        <v>19134</v>
      </c>
      <c r="L117" s="1150" t="s">
        <v>394</v>
      </c>
      <c r="M117" s="1150">
        <v>100208984</v>
      </c>
      <c r="N117" s="1150" t="s">
        <v>394</v>
      </c>
      <c r="O117" s="1150"/>
      <c r="P117" s="1150" t="s">
        <v>17721</v>
      </c>
      <c r="Q117" s="1150"/>
      <c r="R117" s="1210">
        <v>34812</v>
      </c>
      <c r="S117" s="1150"/>
      <c r="T117" s="1150" t="s">
        <v>394</v>
      </c>
      <c r="U117" s="1150">
        <v>1003670256</v>
      </c>
      <c r="V117" s="1150"/>
      <c r="W117" s="1150"/>
      <c r="X117" s="1150"/>
      <c r="Y117" s="1150"/>
      <c r="Z117" s="1150"/>
      <c r="AA117" s="1150"/>
      <c r="AB117" s="1150"/>
      <c r="AC117" s="1150"/>
      <c r="AD117" s="1150"/>
      <c r="AE117" s="1150"/>
      <c r="AF117" s="1150" t="s">
        <v>18945</v>
      </c>
      <c r="AG117" s="1211">
        <v>45177</v>
      </c>
      <c r="AH117" s="1212">
        <v>45170</v>
      </c>
      <c r="AI117" s="1150" t="s">
        <v>852</v>
      </c>
      <c r="AJ117" s="1150" t="s">
        <v>7357</v>
      </c>
      <c r="AK117" s="1210">
        <v>34812.44</v>
      </c>
      <c r="AL117" s="1210">
        <v>34813</v>
      </c>
      <c r="AM117" s="1150" t="s">
        <v>514</v>
      </c>
      <c r="AN117" s="1150" t="s">
        <v>13437</v>
      </c>
      <c r="AO117" s="1210">
        <v>9175.6</v>
      </c>
      <c r="AP117" s="1150" t="s">
        <v>7358</v>
      </c>
      <c r="AQ117" s="1150"/>
      <c r="AR117" s="1150">
        <v>4902145945</v>
      </c>
      <c r="AS117" s="1150"/>
      <c r="AT117" s="1150"/>
      <c r="AU117" s="1150"/>
      <c r="AV117" s="1150"/>
      <c r="AW117" s="1150"/>
      <c r="AX117" s="1150"/>
      <c r="AY117" s="1150" t="s">
        <v>20</v>
      </c>
      <c r="AZ117" s="1150"/>
      <c r="BA117" s="1150"/>
      <c r="BB117" s="1150"/>
      <c r="BC117" s="1150"/>
      <c r="BD117" s="1150"/>
      <c r="BE117" s="1150"/>
      <c r="BF117" s="1150"/>
      <c r="BG117" s="1150"/>
      <c r="BH117" s="1150"/>
      <c r="BI117" s="1150"/>
      <c r="BJ117" s="1150"/>
    </row>
    <row r="118" spans="1:62" ht="148.5">
      <c r="A118" s="1150">
        <v>112</v>
      </c>
      <c r="B118" s="1150">
        <v>0</v>
      </c>
      <c r="C118" s="1150" t="s">
        <v>2792</v>
      </c>
      <c r="D118" s="1150" t="s">
        <v>18942</v>
      </c>
      <c r="E118" s="1150" t="s">
        <v>18943</v>
      </c>
      <c r="F118" s="1150" t="s">
        <v>18948</v>
      </c>
      <c r="G118" s="1150" t="s">
        <v>15831</v>
      </c>
      <c r="H118" s="1150" t="s">
        <v>834</v>
      </c>
      <c r="I118" s="1150" t="s">
        <v>332</v>
      </c>
      <c r="J118" s="1150" t="s">
        <v>7367</v>
      </c>
      <c r="K118" s="1215" t="s">
        <v>19135</v>
      </c>
      <c r="L118" s="1150" t="s">
        <v>394</v>
      </c>
      <c r="M118" s="1150">
        <v>100209550</v>
      </c>
      <c r="N118" s="1150" t="s">
        <v>394</v>
      </c>
      <c r="O118" s="1150"/>
      <c r="P118" s="1150" t="s">
        <v>17721</v>
      </c>
      <c r="Q118" s="1150"/>
      <c r="R118" s="1210">
        <v>21352</v>
      </c>
      <c r="S118" s="1150"/>
      <c r="T118" s="1150" t="s">
        <v>394</v>
      </c>
      <c r="U118" s="1150">
        <v>1003670258</v>
      </c>
      <c r="V118" s="1150">
        <v>1003670259</v>
      </c>
      <c r="W118" s="1150"/>
      <c r="X118" s="1150"/>
      <c r="Y118" s="1150"/>
      <c r="Z118" s="1150"/>
      <c r="AA118" s="1150"/>
      <c r="AB118" s="1150"/>
      <c r="AC118" s="1150"/>
      <c r="AD118" s="1150"/>
      <c r="AE118" s="1150"/>
      <c r="AF118" s="1150" t="s">
        <v>18945</v>
      </c>
      <c r="AG118" s="1211">
        <v>45177</v>
      </c>
      <c r="AH118" s="1212">
        <v>45170</v>
      </c>
      <c r="AI118" s="1150" t="s">
        <v>834</v>
      </c>
      <c r="AJ118" s="1150" t="s">
        <v>7367</v>
      </c>
      <c r="AK118" s="1210">
        <v>38604</v>
      </c>
      <c r="AL118" s="1210">
        <v>38604</v>
      </c>
      <c r="AM118" s="1150" t="s">
        <v>514</v>
      </c>
      <c r="AN118" s="1150" t="s">
        <v>13437</v>
      </c>
      <c r="AO118" s="1210">
        <v>5075.84</v>
      </c>
      <c r="AP118" s="1150" t="s">
        <v>7368</v>
      </c>
      <c r="AQ118" s="1150"/>
      <c r="AR118" s="1150">
        <v>4902146004</v>
      </c>
      <c r="AS118" s="1150"/>
      <c r="AT118" s="1150"/>
      <c r="AU118" s="1150"/>
      <c r="AV118" s="1150"/>
      <c r="AW118" s="1150"/>
      <c r="AX118" s="1150"/>
      <c r="AY118" s="1150" t="s">
        <v>20</v>
      </c>
      <c r="AZ118" s="1150"/>
      <c r="BA118" s="1150"/>
      <c r="BB118" s="1150"/>
      <c r="BC118" s="1150"/>
      <c r="BD118" s="1150"/>
      <c r="BE118" s="1150"/>
      <c r="BF118" s="1150"/>
      <c r="BG118" s="1150"/>
      <c r="BH118" s="1150"/>
      <c r="BI118" s="1150"/>
      <c r="BJ118" s="1150"/>
    </row>
    <row r="119" spans="1:62">
      <c r="A119" s="1150">
        <v>113</v>
      </c>
      <c r="B119" s="1150">
        <v>0</v>
      </c>
      <c r="C119" s="1150" t="s">
        <v>2792</v>
      </c>
      <c r="D119" s="1150" t="s">
        <v>18942</v>
      </c>
      <c r="E119" s="1150" t="s">
        <v>18943</v>
      </c>
      <c r="F119" s="1150" t="s">
        <v>18948</v>
      </c>
      <c r="G119" s="1150" t="s">
        <v>15831</v>
      </c>
      <c r="H119" s="1150" t="s">
        <v>757</v>
      </c>
      <c r="I119" s="1150" t="s">
        <v>342</v>
      </c>
      <c r="J119" s="1150" t="s">
        <v>7175</v>
      </c>
      <c r="K119" s="1150" t="s">
        <v>7177</v>
      </c>
      <c r="L119" s="1150" t="s">
        <v>394</v>
      </c>
      <c r="M119" s="1150">
        <v>100207861</v>
      </c>
      <c r="N119" s="1150" t="s">
        <v>394</v>
      </c>
      <c r="O119" s="1150"/>
      <c r="P119" s="1150" t="s">
        <v>17721</v>
      </c>
      <c r="Q119" s="1150"/>
      <c r="R119" s="1210">
        <v>36495</v>
      </c>
      <c r="S119" s="1150"/>
      <c r="T119" s="1150" t="s">
        <v>394</v>
      </c>
      <c r="U119" s="1150">
        <v>1003669940</v>
      </c>
      <c r="V119" s="1150">
        <v>1003669941</v>
      </c>
      <c r="W119" s="1150"/>
      <c r="X119" s="1150"/>
      <c r="Y119" s="1150"/>
      <c r="Z119" s="1150"/>
      <c r="AA119" s="1150"/>
      <c r="AB119" s="1150"/>
      <c r="AC119" s="1150"/>
      <c r="AD119" s="1150"/>
      <c r="AE119" s="1150"/>
      <c r="AF119" s="1150" t="s">
        <v>18949</v>
      </c>
      <c r="AG119" s="1211">
        <v>45177</v>
      </c>
      <c r="AH119" s="1212">
        <v>45170</v>
      </c>
      <c r="AI119" s="1150" t="s">
        <v>757</v>
      </c>
      <c r="AJ119" s="1150" t="s">
        <v>7175</v>
      </c>
      <c r="AK119" s="1210">
        <v>36495.26</v>
      </c>
      <c r="AL119" s="1210">
        <v>36496</v>
      </c>
      <c r="AM119" s="1150" t="s">
        <v>514</v>
      </c>
      <c r="AN119" s="1150" t="s">
        <v>13437</v>
      </c>
      <c r="AO119" s="1210">
        <v>9291.52</v>
      </c>
      <c r="AP119" s="1150" t="s">
        <v>7176</v>
      </c>
      <c r="AQ119" s="1150"/>
      <c r="AR119" s="1150">
        <v>4902146000</v>
      </c>
      <c r="AS119" s="1150"/>
      <c r="AT119" s="1150"/>
      <c r="AU119" s="1150"/>
      <c r="AV119" s="1150"/>
      <c r="AW119" s="1150"/>
      <c r="AX119" s="1150"/>
      <c r="AY119" s="1150" t="s">
        <v>20</v>
      </c>
      <c r="AZ119" s="1150"/>
      <c r="BA119" s="1150"/>
      <c r="BB119" s="1150"/>
      <c r="BC119" s="1150"/>
      <c r="BD119" s="1150"/>
      <c r="BE119" s="1150"/>
      <c r="BF119" s="1150"/>
      <c r="BG119" s="1150"/>
      <c r="BH119" s="1150"/>
      <c r="BI119" s="1150"/>
      <c r="BJ119" s="1150"/>
    </row>
    <row r="120" spans="1:62">
      <c r="A120" s="1150">
        <v>114</v>
      </c>
      <c r="B120" s="1150" t="s">
        <v>19108</v>
      </c>
      <c r="C120" s="1150" t="s">
        <v>2792</v>
      </c>
      <c r="D120" s="1150" t="s">
        <v>18942</v>
      </c>
      <c r="E120" s="1150" t="s">
        <v>18943</v>
      </c>
      <c r="F120" s="1150" t="s">
        <v>18948</v>
      </c>
      <c r="G120" s="1150" t="s">
        <v>19136</v>
      </c>
      <c r="H120" s="1150" t="s">
        <v>1274</v>
      </c>
      <c r="I120" s="1150" t="s">
        <v>1271</v>
      </c>
      <c r="J120" s="1150" t="s">
        <v>1642</v>
      </c>
      <c r="K120" s="1150" t="s">
        <v>1270</v>
      </c>
      <c r="L120" s="1150" t="s">
        <v>394</v>
      </c>
      <c r="M120" s="1150">
        <v>100204885</v>
      </c>
      <c r="N120" s="1150" t="s">
        <v>394</v>
      </c>
      <c r="O120" s="1150"/>
      <c r="P120" s="1150" t="s">
        <v>17721</v>
      </c>
      <c r="Q120" s="1150"/>
      <c r="R120" s="1210">
        <v>19544</v>
      </c>
      <c r="S120" s="1150"/>
      <c r="T120" s="1150" t="s">
        <v>394</v>
      </c>
      <c r="U120" s="1150">
        <v>1003669942</v>
      </c>
      <c r="V120" s="1150">
        <v>1003669943</v>
      </c>
      <c r="W120" s="1150"/>
      <c r="X120" s="1150"/>
      <c r="Y120" s="1150"/>
      <c r="Z120" s="1150"/>
      <c r="AA120" s="1150"/>
      <c r="AB120" s="1150"/>
      <c r="AC120" s="1150"/>
      <c r="AD120" s="1150"/>
      <c r="AE120" s="1150"/>
      <c r="AF120" s="1150" t="s">
        <v>18949</v>
      </c>
      <c r="AG120" s="1211">
        <v>45177</v>
      </c>
      <c r="AH120" s="1212">
        <v>45170</v>
      </c>
      <c r="AI120" s="1150" t="s">
        <v>1274</v>
      </c>
      <c r="AJ120" s="1150" t="s">
        <v>1642</v>
      </c>
      <c r="AK120" s="1210">
        <v>19544.29</v>
      </c>
      <c r="AL120" s="1210">
        <v>19545</v>
      </c>
      <c r="AM120" s="1150" t="s">
        <v>514</v>
      </c>
      <c r="AN120" s="1150" t="s">
        <v>13437</v>
      </c>
      <c r="AO120" s="1210">
        <v>4543.5</v>
      </c>
      <c r="AP120" s="1150" t="s">
        <v>1639</v>
      </c>
      <c r="AQ120" s="1150"/>
      <c r="AR120" s="1150">
        <v>4902145910</v>
      </c>
      <c r="AS120" s="1150"/>
      <c r="AT120" s="1150"/>
      <c r="AU120" s="1150"/>
      <c r="AV120" s="1150"/>
      <c r="AW120" s="1150"/>
      <c r="AX120" s="1150"/>
      <c r="AY120" s="1150" t="s">
        <v>20</v>
      </c>
      <c r="AZ120" s="1150"/>
      <c r="BA120" s="1150"/>
      <c r="BB120" s="1150"/>
      <c r="BC120" s="1150"/>
      <c r="BD120" s="1150"/>
      <c r="BE120" s="1150"/>
      <c r="BF120" s="1150"/>
      <c r="BG120" s="1150"/>
      <c r="BH120" s="1150"/>
      <c r="BI120" s="1150"/>
      <c r="BJ120" s="1150"/>
    </row>
    <row r="121" spans="1:62">
      <c r="A121" s="1150">
        <v>115</v>
      </c>
      <c r="B121" s="1150">
        <v>0</v>
      </c>
      <c r="C121" s="1150" t="s">
        <v>2792</v>
      </c>
      <c r="D121" s="1150" t="s">
        <v>18942</v>
      </c>
      <c r="E121" s="1150" t="s">
        <v>18943</v>
      </c>
      <c r="F121" s="1150" t="s">
        <v>18944</v>
      </c>
      <c r="G121" s="1150" t="s">
        <v>15831</v>
      </c>
      <c r="H121" s="1150" t="s">
        <v>6997</v>
      </c>
      <c r="I121" s="1222" t="s">
        <v>6999</v>
      </c>
      <c r="J121" s="1150" t="s">
        <v>6998</v>
      </c>
      <c r="K121" s="1150" t="s">
        <v>19137</v>
      </c>
      <c r="L121" s="1150" t="s">
        <v>394</v>
      </c>
      <c r="M121" s="1150">
        <v>100203960</v>
      </c>
      <c r="N121" s="1150" t="s">
        <v>394</v>
      </c>
      <c r="O121" s="1150"/>
      <c r="P121" s="1150" t="s">
        <v>17721</v>
      </c>
      <c r="Q121" s="1150"/>
      <c r="R121" s="1210">
        <v>34056</v>
      </c>
      <c r="S121" s="1150"/>
      <c r="T121" s="1150" t="s">
        <v>394</v>
      </c>
      <c r="U121" s="1150">
        <v>1003670248</v>
      </c>
      <c r="V121" s="1150">
        <v>1003670249</v>
      </c>
      <c r="W121" s="1150"/>
      <c r="X121" s="1150"/>
      <c r="Y121" s="1150"/>
      <c r="Z121" s="1150"/>
      <c r="AA121" s="1150"/>
      <c r="AB121" s="1150"/>
      <c r="AC121" s="1150"/>
      <c r="AD121" s="1150"/>
      <c r="AE121" s="1150"/>
      <c r="AF121" s="1150" t="s">
        <v>18962</v>
      </c>
      <c r="AG121" s="1211">
        <v>45178</v>
      </c>
      <c r="AH121" s="1212">
        <v>45170</v>
      </c>
      <c r="AI121" s="1150" t="s">
        <v>6997</v>
      </c>
      <c r="AJ121" s="1150" t="s">
        <v>6998</v>
      </c>
      <c r="AK121" s="1210">
        <v>34056.370000000003</v>
      </c>
      <c r="AL121" s="1210">
        <v>34057</v>
      </c>
      <c r="AM121" s="1150" t="s">
        <v>19064</v>
      </c>
      <c r="AN121" s="1150" t="s">
        <v>12821</v>
      </c>
      <c r="AO121" s="1150">
        <v>994.32</v>
      </c>
      <c r="AP121" s="1150" t="s">
        <v>7000</v>
      </c>
      <c r="AQ121" s="1150"/>
      <c r="AR121" s="1150">
        <v>4902145939</v>
      </c>
      <c r="AS121" s="1150"/>
      <c r="AT121" s="1150"/>
      <c r="AU121" s="1150"/>
      <c r="AV121" s="1150"/>
      <c r="AW121" s="1150"/>
      <c r="AX121" s="1150"/>
      <c r="AY121" s="1150" t="s">
        <v>20</v>
      </c>
      <c r="AZ121" s="1150" t="s">
        <v>19093</v>
      </c>
      <c r="BA121" s="1150"/>
      <c r="BB121" s="1150"/>
      <c r="BC121" s="1150"/>
      <c r="BD121" s="1150"/>
      <c r="BE121" s="1211">
        <v>45195</v>
      </c>
      <c r="BF121" s="1150" t="s">
        <v>18945</v>
      </c>
      <c r="BG121" s="1150" t="s">
        <v>18980</v>
      </c>
      <c r="BH121" s="1150" t="s">
        <v>18978</v>
      </c>
      <c r="BI121" s="1150"/>
      <c r="BJ121" s="1150"/>
    </row>
    <row r="122" spans="1:62">
      <c r="A122" s="1150">
        <v>116</v>
      </c>
      <c r="B122" s="1150">
        <v>0</v>
      </c>
      <c r="C122" s="1150" t="s">
        <v>2792</v>
      </c>
      <c r="D122" s="1150" t="s">
        <v>18942</v>
      </c>
      <c r="E122" s="1150" t="s">
        <v>18943</v>
      </c>
      <c r="F122" s="1150" t="s">
        <v>18944</v>
      </c>
      <c r="G122" s="1150" t="s">
        <v>15831</v>
      </c>
      <c r="H122" s="1213" t="s">
        <v>6143</v>
      </c>
      <c r="I122" s="1213" t="s">
        <v>6145</v>
      </c>
      <c r="J122" s="1213" t="s">
        <v>6144</v>
      </c>
      <c r="K122" s="1150" t="s">
        <v>19138</v>
      </c>
      <c r="L122" s="1150" t="s">
        <v>394</v>
      </c>
      <c r="M122" s="1150">
        <v>100209345</v>
      </c>
      <c r="N122" s="1150" t="s">
        <v>394</v>
      </c>
      <c r="O122" s="1150"/>
      <c r="P122" s="1150" t="s">
        <v>17721</v>
      </c>
      <c r="Q122" s="1150"/>
      <c r="R122" s="1210">
        <v>200015</v>
      </c>
      <c r="S122" s="1150"/>
      <c r="T122" s="1150" t="s">
        <v>394</v>
      </c>
      <c r="U122" s="1150">
        <v>1003670250</v>
      </c>
      <c r="V122" s="1150"/>
      <c r="W122" s="1150"/>
      <c r="X122" s="1150"/>
      <c r="Y122" s="1150"/>
      <c r="Z122" s="1150"/>
      <c r="AA122" s="1150"/>
      <c r="AB122" s="1150"/>
      <c r="AC122" s="1150"/>
      <c r="AD122" s="1150"/>
      <c r="AE122" s="1150"/>
      <c r="AF122" s="1150" t="s">
        <v>18962</v>
      </c>
      <c r="AG122" s="1211">
        <v>45178</v>
      </c>
      <c r="AH122" s="1212">
        <v>45170</v>
      </c>
      <c r="AI122" s="1213" t="s">
        <v>6143</v>
      </c>
      <c r="AJ122" s="1213" t="s">
        <v>6144</v>
      </c>
      <c r="AK122" s="1210">
        <v>200015.13</v>
      </c>
      <c r="AL122" s="1210">
        <v>200016</v>
      </c>
      <c r="AM122" s="1150" t="s">
        <v>19064</v>
      </c>
      <c r="AN122" s="1150" t="s">
        <v>12821</v>
      </c>
      <c r="AO122" s="1210">
        <v>14755.44</v>
      </c>
      <c r="AP122" s="1150" t="s">
        <v>6146</v>
      </c>
      <c r="AQ122" s="1150"/>
      <c r="AR122" s="1150">
        <v>4902145936</v>
      </c>
      <c r="AS122" s="1150"/>
      <c r="AT122" s="1150"/>
      <c r="AU122" s="1150"/>
      <c r="AV122" s="1150"/>
      <c r="AW122" s="1150"/>
      <c r="AX122" s="1150"/>
      <c r="AY122" s="1150" t="s">
        <v>20</v>
      </c>
      <c r="AZ122" s="1150" t="s">
        <v>19093</v>
      </c>
      <c r="BA122" s="1150"/>
      <c r="BB122" s="1150"/>
      <c r="BC122" s="1150"/>
      <c r="BD122" s="1150"/>
      <c r="BE122" s="1211">
        <v>45204</v>
      </c>
      <c r="BF122" s="1150" t="s">
        <v>18945</v>
      </c>
      <c r="BG122" s="1150" t="s">
        <v>18980</v>
      </c>
      <c r="BH122" s="1150" t="s">
        <v>18978</v>
      </c>
      <c r="BI122" s="1150"/>
      <c r="BJ122" s="1150"/>
    </row>
    <row r="123" spans="1:62" ht="121.5">
      <c r="A123" s="1150">
        <v>117</v>
      </c>
      <c r="B123" s="1150">
        <v>0</v>
      </c>
      <c r="C123" s="1150" t="s">
        <v>2792</v>
      </c>
      <c r="D123" s="1150" t="s">
        <v>18942</v>
      </c>
      <c r="E123" s="1150" t="s">
        <v>18943</v>
      </c>
      <c r="F123" s="1150" t="s">
        <v>18948</v>
      </c>
      <c r="G123" s="1150" t="s">
        <v>17912</v>
      </c>
      <c r="H123" s="1150" t="s">
        <v>924</v>
      </c>
      <c r="I123" s="1150" t="s">
        <v>255</v>
      </c>
      <c r="J123" s="1150" t="s">
        <v>19139</v>
      </c>
      <c r="K123" s="1215" t="s">
        <v>19140</v>
      </c>
      <c r="L123" s="1150" t="s">
        <v>394</v>
      </c>
      <c r="M123" s="1150">
        <v>100209559</v>
      </c>
      <c r="N123" s="1150" t="s">
        <v>394</v>
      </c>
      <c r="O123" s="1150"/>
      <c r="P123" s="1150" t="s">
        <v>17721</v>
      </c>
      <c r="Q123" s="1150"/>
      <c r="R123" s="1210">
        <v>80345</v>
      </c>
      <c r="S123" s="1150"/>
      <c r="T123" s="1150" t="s">
        <v>394</v>
      </c>
      <c r="U123" s="1150">
        <v>1003670264</v>
      </c>
      <c r="V123" s="1150">
        <v>1003670265</v>
      </c>
      <c r="W123" s="1150"/>
      <c r="X123" s="1150"/>
      <c r="Y123" s="1150"/>
      <c r="Z123" s="1150"/>
      <c r="AA123" s="1150"/>
      <c r="AB123" s="1150"/>
      <c r="AC123" s="1150"/>
      <c r="AD123" s="1150"/>
      <c r="AE123" s="1150"/>
      <c r="AF123" s="1150" t="s">
        <v>18945</v>
      </c>
      <c r="AG123" s="1211">
        <v>45178</v>
      </c>
      <c r="AH123" s="1212">
        <v>45170</v>
      </c>
      <c r="AI123" s="1150" t="s">
        <v>924</v>
      </c>
      <c r="AJ123" s="1150" t="s">
        <v>19139</v>
      </c>
      <c r="AK123" s="1210">
        <v>80344</v>
      </c>
      <c r="AL123" s="1210">
        <v>80344</v>
      </c>
      <c r="AM123" s="1150" t="s">
        <v>514</v>
      </c>
      <c r="AN123" s="1150" t="s">
        <v>13437</v>
      </c>
      <c r="AO123" s="1210">
        <v>3785.82</v>
      </c>
      <c r="AP123" s="1150" t="s">
        <v>9122</v>
      </c>
      <c r="AQ123" s="1150"/>
      <c r="AR123" s="1150">
        <v>4902145938</v>
      </c>
      <c r="AS123" s="1150"/>
      <c r="AT123" s="1150"/>
      <c r="AU123" s="1150"/>
      <c r="AV123" s="1150"/>
      <c r="AW123" s="1150"/>
      <c r="AX123" s="1150"/>
      <c r="AY123" s="1150" t="s">
        <v>20</v>
      </c>
      <c r="AZ123" s="1150"/>
      <c r="BA123" s="1150"/>
      <c r="BB123" s="1150"/>
      <c r="BC123" s="1150"/>
      <c r="BD123" s="1150"/>
      <c r="BE123" s="1150"/>
      <c r="BF123" s="1150"/>
      <c r="BG123" s="1150"/>
      <c r="BH123" s="1150"/>
      <c r="BI123" s="1150"/>
      <c r="BJ123" s="1150"/>
    </row>
    <row r="124" spans="1:62" ht="27">
      <c r="A124" s="1150">
        <v>118</v>
      </c>
      <c r="B124" s="1150">
        <v>0</v>
      </c>
      <c r="C124" s="1150" t="s">
        <v>2792</v>
      </c>
      <c r="D124" s="1150" t="s">
        <v>18942</v>
      </c>
      <c r="E124" s="1150" t="s">
        <v>18943</v>
      </c>
      <c r="F124" s="1150" t="s">
        <v>18948</v>
      </c>
      <c r="G124" s="1150" t="s">
        <v>15831</v>
      </c>
      <c r="H124" s="1213" t="s">
        <v>766</v>
      </c>
      <c r="I124" s="1150" t="s">
        <v>154</v>
      </c>
      <c r="J124" s="1213" t="s">
        <v>7170</v>
      </c>
      <c r="K124" s="1150" t="s">
        <v>19141</v>
      </c>
      <c r="L124" s="1150" t="s">
        <v>394</v>
      </c>
      <c r="M124" s="1150">
        <v>100210357</v>
      </c>
      <c r="N124" s="1150" t="s">
        <v>394</v>
      </c>
      <c r="O124" s="1150"/>
      <c r="P124" s="1150" t="s">
        <v>17721</v>
      </c>
      <c r="Q124" s="1150"/>
      <c r="R124" s="1210">
        <v>19460</v>
      </c>
      <c r="S124" s="1150"/>
      <c r="T124" s="1150" t="s">
        <v>394</v>
      </c>
      <c r="U124" s="1150">
        <v>1003669944</v>
      </c>
      <c r="V124" s="1150">
        <v>1003670275</v>
      </c>
      <c r="W124" s="1150"/>
      <c r="X124" s="1150"/>
      <c r="Y124" s="1150"/>
      <c r="Z124" s="1150"/>
      <c r="AA124" s="1150"/>
      <c r="AB124" s="1150"/>
      <c r="AC124" s="1150"/>
      <c r="AD124" s="1150"/>
      <c r="AE124" s="1150"/>
      <c r="AF124" s="1150" t="s">
        <v>18949</v>
      </c>
      <c r="AG124" s="1211">
        <v>45178</v>
      </c>
      <c r="AH124" s="1212">
        <v>45170</v>
      </c>
      <c r="AI124" s="1213" t="s">
        <v>766</v>
      </c>
      <c r="AJ124" s="1213" t="s">
        <v>7170</v>
      </c>
      <c r="AK124" s="1210">
        <v>19459.669999999998</v>
      </c>
      <c r="AL124" s="1210">
        <v>19460</v>
      </c>
      <c r="AM124" s="1150" t="s">
        <v>514</v>
      </c>
      <c r="AN124" s="1150" t="s">
        <v>13437</v>
      </c>
      <c r="AO124" s="1215" t="s">
        <v>19142</v>
      </c>
      <c r="AP124" s="1150" t="s">
        <v>7171</v>
      </c>
      <c r="AQ124" s="1150"/>
      <c r="AR124" s="1150">
        <v>4902145985</v>
      </c>
      <c r="AS124" s="1150"/>
      <c r="AT124" s="1150"/>
      <c r="AU124" s="1150"/>
      <c r="AV124" s="1150"/>
      <c r="AW124" s="1150"/>
      <c r="AX124" s="1150"/>
      <c r="AY124" s="1150">
        <v>0</v>
      </c>
      <c r="AZ124" s="1150"/>
      <c r="BA124" s="1150"/>
      <c r="BB124" s="1150"/>
      <c r="BC124" s="1150"/>
      <c r="BD124" s="1150"/>
      <c r="BE124" s="1150"/>
      <c r="BF124" s="1150"/>
      <c r="BG124" s="1150"/>
      <c r="BH124" s="1150"/>
      <c r="BI124" s="1150"/>
      <c r="BJ124" s="1150"/>
    </row>
    <row r="125" spans="1:62">
      <c r="A125" s="1150">
        <v>119</v>
      </c>
      <c r="B125" s="1150">
        <v>0</v>
      </c>
      <c r="C125" s="1150" t="s">
        <v>2792</v>
      </c>
      <c r="D125" s="1150" t="s">
        <v>18942</v>
      </c>
      <c r="E125" s="1150" t="s">
        <v>18943</v>
      </c>
      <c r="F125" s="1150" t="s">
        <v>18944</v>
      </c>
      <c r="G125" s="1150" t="s">
        <v>15831</v>
      </c>
      <c r="H125" s="1213" t="s">
        <v>7010</v>
      </c>
      <c r="I125" s="1150" t="s">
        <v>19143</v>
      </c>
      <c r="J125" s="1213" t="s">
        <v>7011</v>
      </c>
      <c r="K125" s="1150" t="s">
        <v>19144</v>
      </c>
      <c r="L125" s="1150" t="s">
        <v>394</v>
      </c>
      <c r="M125" s="1150">
        <v>100206231</v>
      </c>
      <c r="N125" s="1150" t="s">
        <v>394</v>
      </c>
      <c r="O125" s="1150"/>
      <c r="P125" s="1150" t="s">
        <v>17721</v>
      </c>
      <c r="Q125" s="1150"/>
      <c r="R125" s="1210">
        <v>10313</v>
      </c>
      <c r="S125" s="1150"/>
      <c r="T125" s="1150" t="s">
        <v>394</v>
      </c>
      <c r="U125" s="1150"/>
      <c r="V125" s="1150"/>
      <c r="W125" s="1150"/>
      <c r="X125" s="1150"/>
      <c r="Y125" s="1150"/>
      <c r="Z125" s="1150"/>
      <c r="AA125" s="1150"/>
      <c r="AB125" s="1150"/>
      <c r="AC125" s="1150"/>
      <c r="AD125" s="1150"/>
      <c r="AE125" s="1150"/>
      <c r="AF125" s="1150"/>
      <c r="AG125" s="1150"/>
      <c r="AH125" s="1212">
        <v>1</v>
      </c>
      <c r="AI125" s="1213" t="s">
        <v>7010</v>
      </c>
      <c r="AJ125" s="1213" t="s">
        <v>7011</v>
      </c>
      <c r="AK125" s="1210">
        <v>10313.19</v>
      </c>
      <c r="AL125" s="1210">
        <v>10314</v>
      </c>
      <c r="AM125" s="1150" t="s">
        <v>491</v>
      </c>
      <c r="AN125" s="1150" t="s">
        <v>12821</v>
      </c>
      <c r="AO125" s="1210">
        <v>1092.71</v>
      </c>
      <c r="AP125" s="1150" t="s">
        <v>7013</v>
      </c>
      <c r="AQ125" s="1150"/>
      <c r="AR125" s="1213">
        <v>4902145947</v>
      </c>
      <c r="AS125" s="1150"/>
      <c r="AT125" s="1150"/>
      <c r="AU125" s="1150"/>
      <c r="AV125" s="1150"/>
      <c r="AW125" s="1150"/>
      <c r="AX125" s="1150"/>
      <c r="AY125" s="1150" t="s">
        <v>20</v>
      </c>
      <c r="AZ125" s="1150"/>
      <c r="BA125" s="1150"/>
      <c r="BB125" s="1150"/>
      <c r="BC125" s="1150"/>
      <c r="BD125" s="1150"/>
      <c r="BE125" s="1150"/>
      <c r="BF125" s="1150"/>
      <c r="BG125" s="1150"/>
      <c r="BH125" s="1150"/>
      <c r="BI125" s="1150"/>
      <c r="BJ125" s="1150"/>
    </row>
    <row r="126" spans="1:62" ht="121.5">
      <c r="A126" s="1150">
        <v>120</v>
      </c>
      <c r="B126" s="1150">
        <v>0</v>
      </c>
      <c r="C126" s="1150" t="s">
        <v>2792</v>
      </c>
      <c r="D126" s="1150" t="s">
        <v>18942</v>
      </c>
      <c r="E126" s="1150" t="s">
        <v>18943</v>
      </c>
      <c r="F126" s="1150" t="s">
        <v>18948</v>
      </c>
      <c r="G126" s="1150" t="s">
        <v>17912</v>
      </c>
      <c r="H126" s="1150" t="s">
        <v>934</v>
      </c>
      <c r="I126" s="1150" t="s">
        <v>257</v>
      </c>
      <c r="J126" s="1150" t="s">
        <v>8063</v>
      </c>
      <c r="K126" s="1215" t="s">
        <v>19145</v>
      </c>
      <c r="L126" s="1150" t="s">
        <v>394</v>
      </c>
      <c r="M126" s="1150">
        <v>100209037</v>
      </c>
      <c r="N126" s="1150" t="s">
        <v>394</v>
      </c>
      <c r="O126" s="1150"/>
      <c r="P126" s="1150" t="s">
        <v>17721</v>
      </c>
      <c r="Q126" s="1150"/>
      <c r="R126" s="1210">
        <v>69729</v>
      </c>
      <c r="S126" s="1150"/>
      <c r="T126" s="1150" t="s">
        <v>394</v>
      </c>
      <c r="U126" s="1150">
        <v>1003670266</v>
      </c>
      <c r="V126" s="1150">
        <v>1003670267</v>
      </c>
      <c r="W126" s="1150"/>
      <c r="X126" s="1150"/>
      <c r="Y126" s="1150"/>
      <c r="Z126" s="1150"/>
      <c r="AA126" s="1150"/>
      <c r="AB126" s="1150"/>
      <c r="AC126" s="1150"/>
      <c r="AD126" s="1150"/>
      <c r="AE126" s="1150"/>
      <c r="AF126" s="1150" t="s">
        <v>18945</v>
      </c>
      <c r="AG126" s="1211">
        <v>45178</v>
      </c>
      <c r="AH126" s="1212">
        <v>45170</v>
      </c>
      <c r="AI126" s="1150" t="s">
        <v>934</v>
      </c>
      <c r="AJ126" s="1150" t="s">
        <v>8063</v>
      </c>
      <c r="AK126" s="1210">
        <v>69729</v>
      </c>
      <c r="AL126" s="1210">
        <v>69729</v>
      </c>
      <c r="AM126" s="1150" t="s">
        <v>514</v>
      </c>
      <c r="AN126" s="1150" t="s">
        <v>13437</v>
      </c>
      <c r="AO126" s="1210">
        <v>22349.75</v>
      </c>
      <c r="AP126" s="1150" t="s">
        <v>8064</v>
      </c>
      <c r="AQ126" s="1150"/>
      <c r="AR126" s="1150">
        <v>4902145959</v>
      </c>
      <c r="AS126" s="1150"/>
      <c r="AT126" s="1150"/>
      <c r="AU126" s="1150"/>
      <c r="AV126" s="1150"/>
      <c r="AW126" s="1150"/>
      <c r="AX126" s="1150"/>
      <c r="AY126" s="1150" t="s">
        <v>20</v>
      </c>
      <c r="AZ126" s="1150"/>
      <c r="BA126" s="1150"/>
      <c r="BB126" s="1150"/>
      <c r="BC126" s="1150"/>
      <c r="BD126" s="1150"/>
      <c r="BE126" s="1150"/>
      <c r="BF126" s="1150"/>
      <c r="BG126" s="1150"/>
      <c r="BH126" s="1150"/>
      <c r="BI126" s="1150"/>
      <c r="BJ126" s="1150"/>
    </row>
    <row r="127" spans="1:62">
      <c r="A127" s="1150">
        <v>121</v>
      </c>
      <c r="B127" s="1150">
        <v>0</v>
      </c>
      <c r="C127" s="1150" t="s">
        <v>2792</v>
      </c>
      <c r="D127" s="1150" t="s">
        <v>18942</v>
      </c>
      <c r="E127" s="1150" t="s">
        <v>18943</v>
      </c>
      <c r="F127" s="1150" t="s">
        <v>18948</v>
      </c>
      <c r="G127" s="1150" t="s">
        <v>15831</v>
      </c>
      <c r="H127" s="1150" t="s">
        <v>785</v>
      </c>
      <c r="I127" s="1150" t="s">
        <v>168</v>
      </c>
      <c r="J127" s="1150" t="s">
        <v>7096</v>
      </c>
      <c r="K127" s="1150" t="s">
        <v>7098</v>
      </c>
      <c r="L127" s="1150" t="s">
        <v>394</v>
      </c>
      <c r="M127" s="1150">
        <v>100208715</v>
      </c>
      <c r="N127" s="1150" t="s">
        <v>394</v>
      </c>
      <c r="O127" s="1150"/>
      <c r="P127" s="1150" t="s">
        <v>17721</v>
      </c>
      <c r="Q127" s="1150"/>
      <c r="R127" s="1210">
        <v>32603</v>
      </c>
      <c r="S127" s="1150"/>
      <c r="T127" s="1150" t="s">
        <v>394</v>
      </c>
      <c r="U127" s="1150">
        <v>1003670271</v>
      </c>
      <c r="V127" s="1150">
        <v>1003670272</v>
      </c>
      <c r="W127" s="1150"/>
      <c r="X127" s="1150"/>
      <c r="Y127" s="1150"/>
      <c r="Z127" s="1150"/>
      <c r="AA127" s="1150"/>
      <c r="AB127" s="1150"/>
      <c r="AC127" s="1150"/>
      <c r="AD127" s="1150"/>
      <c r="AE127" s="1150"/>
      <c r="AF127" s="1150" t="s">
        <v>18945</v>
      </c>
      <c r="AG127" s="1211">
        <v>45178</v>
      </c>
      <c r="AH127" s="1212">
        <v>45170</v>
      </c>
      <c r="AI127" s="1150" t="s">
        <v>785</v>
      </c>
      <c r="AJ127" s="1150" t="s">
        <v>7096</v>
      </c>
      <c r="AK127" s="1210">
        <v>32603.26</v>
      </c>
      <c r="AL127" s="1210">
        <v>32604</v>
      </c>
      <c r="AM127" s="1150" t="s">
        <v>514</v>
      </c>
      <c r="AN127" s="1150" t="s">
        <v>13437</v>
      </c>
      <c r="AO127" s="1210">
        <v>17243.07</v>
      </c>
      <c r="AP127" s="1150" t="s">
        <v>7097</v>
      </c>
      <c r="AQ127" s="1150"/>
      <c r="AR127" s="1150">
        <v>4902145961</v>
      </c>
      <c r="AS127" s="1150"/>
      <c r="AT127" s="1150"/>
      <c r="AU127" s="1150"/>
      <c r="AV127" s="1150"/>
      <c r="AW127" s="1150"/>
      <c r="AX127" s="1150"/>
      <c r="AY127" s="1150" t="s">
        <v>20</v>
      </c>
      <c r="AZ127" s="1150"/>
      <c r="BA127" s="1150"/>
      <c r="BB127" s="1150"/>
      <c r="BC127" s="1150"/>
      <c r="BD127" s="1150"/>
      <c r="BE127" s="1150"/>
      <c r="BF127" s="1150"/>
      <c r="BG127" s="1150"/>
      <c r="BH127" s="1150"/>
      <c r="BI127" s="1150"/>
      <c r="BJ127" s="1150"/>
    </row>
    <row r="128" spans="1:62">
      <c r="A128" s="1150">
        <v>122</v>
      </c>
      <c r="B128" s="1150">
        <v>0</v>
      </c>
      <c r="C128" s="1150" t="s">
        <v>2792</v>
      </c>
      <c r="D128" s="1150" t="s">
        <v>18942</v>
      </c>
      <c r="E128" s="1150" t="s">
        <v>18943</v>
      </c>
      <c r="F128" s="1150" t="s">
        <v>18948</v>
      </c>
      <c r="G128" s="1150" t="s">
        <v>15831</v>
      </c>
      <c r="H128" s="1150" t="s">
        <v>803</v>
      </c>
      <c r="I128" s="1150" t="s">
        <v>172</v>
      </c>
      <c r="J128" s="1150" t="s">
        <v>7121</v>
      </c>
      <c r="K128" s="1150" t="s">
        <v>7123</v>
      </c>
      <c r="L128" s="1150" t="s">
        <v>394</v>
      </c>
      <c r="M128" s="1150">
        <v>100209991</v>
      </c>
      <c r="N128" s="1150" t="s">
        <v>394</v>
      </c>
      <c r="O128" s="1150" t="s">
        <v>18968</v>
      </c>
      <c r="P128" s="1150" t="s">
        <v>17721</v>
      </c>
      <c r="Q128" s="1211">
        <v>45179</v>
      </c>
      <c r="R128" s="1210">
        <v>26032</v>
      </c>
      <c r="S128" s="1150"/>
      <c r="T128" s="1150" t="s">
        <v>18961</v>
      </c>
      <c r="U128" s="1150">
        <v>1003670325</v>
      </c>
      <c r="V128" s="1150">
        <v>1003670326</v>
      </c>
      <c r="W128" s="1150"/>
      <c r="X128" s="1150"/>
      <c r="Y128" s="1150"/>
      <c r="Z128" s="1150"/>
      <c r="AA128" s="1150"/>
      <c r="AB128" s="1150"/>
      <c r="AC128" s="1150"/>
      <c r="AD128" s="1150"/>
      <c r="AE128" s="1150"/>
      <c r="AF128" s="1150" t="s">
        <v>18945</v>
      </c>
      <c r="AG128" s="1150"/>
      <c r="AH128" s="1212">
        <v>1</v>
      </c>
      <c r="AI128" s="1150" t="s">
        <v>803</v>
      </c>
      <c r="AJ128" s="1150" t="s">
        <v>7121</v>
      </c>
      <c r="AK128" s="1210">
        <v>26031.46</v>
      </c>
      <c r="AL128" s="1210">
        <v>26032</v>
      </c>
      <c r="AM128" s="1150" t="s">
        <v>514</v>
      </c>
      <c r="AN128" s="1150" t="s">
        <v>13437</v>
      </c>
      <c r="AO128" s="1210">
        <v>7296.92</v>
      </c>
      <c r="AP128" s="1150" t="s">
        <v>7122</v>
      </c>
      <c r="AQ128" s="1150"/>
      <c r="AR128" s="1150">
        <v>4902145993</v>
      </c>
      <c r="AS128" s="1150"/>
      <c r="AT128" s="1150"/>
      <c r="AU128" s="1150"/>
      <c r="AV128" s="1150"/>
      <c r="AW128" s="1150"/>
      <c r="AX128" s="1150"/>
      <c r="AY128" s="1150" t="s">
        <v>20</v>
      </c>
      <c r="AZ128" s="1150"/>
      <c r="BA128" s="1150"/>
      <c r="BB128" s="1150"/>
      <c r="BC128" s="1150"/>
      <c r="BD128" s="1150"/>
      <c r="BE128" s="1150"/>
      <c r="BF128" s="1150"/>
      <c r="BG128" s="1150"/>
      <c r="BH128" s="1150"/>
      <c r="BI128" s="1150"/>
      <c r="BJ128" s="1150"/>
    </row>
    <row r="129" spans="1:62" ht="202.5">
      <c r="A129" s="1150">
        <v>123</v>
      </c>
      <c r="B129" s="1150">
        <v>0</v>
      </c>
      <c r="C129" s="1150" t="s">
        <v>2792</v>
      </c>
      <c r="D129" s="1150" t="s">
        <v>18942</v>
      </c>
      <c r="E129" s="1150" t="s">
        <v>18943</v>
      </c>
      <c r="F129" s="1150" t="s">
        <v>18944</v>
      </c>
      <c r="G129" s="1150" t="s">
        <v>17920</v>
      </c>
      <c r="H129" s="1150" t="s">
        <v>7032</v>
      </c>
      <c r="I129" s="1150" t="s">
        <v>7034</v>
      </c>
      <c r="J129" s="1150" t="s">
        <v>7033</v>
      </c>
      <c r="K129" s="1215" t="s">
        <v>19146</v>
      </c>
      <c r="L129" s="1150" t="s">
        <v>394</v>
      </c>
      <c r="M129" s="1150">
        <v>100204029</v>
      </c>
      <c r="N129" s="1150" t="s">
        <v>394</v>
      </c>
      <c r="O129" s="1150"/>
      <c r="P129" s="1150" t="s">
        <v>17721</v>
      </c>
      <c r="Q129" s="1150"/>
      <c r="R129" s="1210">
        <v>17225</v>
      </c>
      <c r="S129" s="1150"/>
      <c r="T129" s="1150" t="s">
        <v>394</v>
      </c>
      <c r="U129" s="1150">
        <v>1003670247</v>
      </c>
      <c r="V129" s="1150"/>
      <c r="W129" s="1150"/>
      <c r="X129" s="1150"/>
      <c r="Y129" s="1150"/>
      <c r="Z129" s="1150"/>
      <c r="AA129" s="1150"/>
      <c r="AB129" s="1150"/>
      <c r="AC129" s="1150"/>
      <c r="AD129" s="1150"/>
      <c r="AE129" s="1150"/>
      <c r="AF129" s="1150" t="s">
        <v>18962</v>
      </c>
      <c r="AG129" s="1211">
        <v>45178</v>
      </c>
      <c r="AH129" s="1212">
        <v>45170</v>
      </c>
      <c r="AI129" s="1150" t="s">
        <v>7032</v>
      </c>
      <c r="AJ129" s="1150" t="s">
        <v>7033</v>
      </c>
      <c r="AK129" s="1210">
        <v>17224.98</v>
      </c>
      <c r="AL129" s="1210">
        <v>17225</v>
      </c>
      <c r="AM129" s="1150" t="s">
        <v>19064</v>
      </c>
      <c r="AN129" s="1150" t="s">
        <v>12821</v>
      </c>
      <c r="AO129" s="1150"/>
      <c r="AP129" s="1150" t="s">
        <v>7035</v>
      </c>
      <c r="AQ129" s="1150"/>
      <c r="AR129" s="1150">
        <v>4902145927</v>
      </c>
      <c r="AS129" s="1150"/>
      <c r="AT129" s="1150"/>
      <c r="AU129" s="1150"/>
      <c r="AV129" s="1150"/>
      <c r="AW129" s="1150"/>
      <c r="AX129" s="1150"/>
      <c r="AY129" s="1150" t="s">
        <v>20</v>
      </c>
      <c r="AZ129" s="1150"/>
      <c r="BA129" s="1150"/>
      <c r="BB129" s="1150"/>
      <c r="BC129" s="1150"/>
      <c r="BD129" s="1150"/>
      <c r="BE129" s="1150"/>
      <c r="BF129" s="1150"/>
      <c r="BG129" s="1150"/>
      <c r="BH129" s="1150"/>
      <c r="BI129" s="1150"/>
      <c r="BJ129" s="1150"/>
    </row>
    <row r="130" spans="1:62">
      <c r="A130" s="1150">
        <v>124</v>
      </c>
      <c r="B130" s="1150">
        <v>0</v>
      </c>
      <c r="C130" s="1150" t="s">
        <v>2792</v>
      </c>
      <c r="D130" s="1150" t="s">
        <v>18942</v>
      </c>
      <c r="E130" s="1150" t="s">
        <v>18943</v>
      </c>
      <c r="F130" s="1150" t="s">
        <v>18948</v>
      </c>
      <c r="G130" s="1150" t="s">
        <v>19074</v>
      </c>
      <c r="H130" s="1213" t="s">
        <v>6354</v>
      </c>
      <c r="I130" s="1213" t="s">
        <v>6461</v>
      </c>
      <c r="J130" s="1213" t="s">
        <v>19147</v>
      </c>
      <c r="K130" s="1150" t="s">
        <v>6462</v>
      </c>
      <c r="L130" s="1150" t="s">
        <v>394</v>
      </c>
      <c r="M130" s="1150">
        <v>100209625</v>
      </c>
      <c r="N130" s="1150" t="s">
        <v>394</v>
      </c>
      <c r="O130" s="1150"/>
      <c r="P130" s="1150" t="s">
        <v>17721</v>
      </c>
      <c r="Q130" s="1150"/>
      <c r="R130" s="1210">
        <v>475529</v>
      </c>
      <c r="S130" s="1150"/>
      <c r="T130" s="1150" t="s">
        <v>394</v>
      </c>
      <c r="U130" s="1150">
        <v>1003670251</v>
      </c>
      <c r="V130" s="1150">
        <v>1003670252</v>
      </c>
      <c r="W130" s="1150">
        <v>1003670253</v>
      </c>
      <c r="X130" s="1150">
        <v>1003670254</v>
      </c>
      <c r="Y130" s="1150">
        <v>1003670295</v>
      </c>
      <c r="Z130" s="1150">
        <v>1003670296</v>
      </c>
      <c r="AA130" s="1150"/>
      <c r="AB130" s="1150"/>
      <c r="AC130" s="1150"/>
      <c r="AD130" s="1150"/>
      <c r="AE130" s="1150"/>
      <c r="AF130" s="1150" t="s">
        <v>18962</v>
      </c>
      <c r="AG130" s="1211">
        <v>45178</v>
      </c>
      <c r="AH130" s="1212">
        <v>45170</v>
      </c>
      <c r="AI130" s="1213" t="s">
        <v>6354</v>
      </c>
      <c r="AJ130" s="1213" t="s">
        <v>19147</v>
      </c>
      <c r="AK130" s="1210">
        <v>719433</v>
      </c>
      <c r="AL130" s="1210">
        <v>719433</v>
      </c>
      <c r="AM130" s="1150" t="s">
        <v>19076</v>
      </c>
      <c r="AN130" s="1150" t="s">
        <v>13129</v>
      </c>
      <c r="AO130" s="1150"/>
      <c r="AP130" s="1150" t="s">
        <v>2015</v>
      </c>
      <c r="AQ130" s="1150"/>
      <c r="AR130" s="1150">
        <v>4902145916</v>
      </c>
      <c r="AS130" s="1150">
        <v>4902145911</v>
      </c>
      <c r="AT130" s="1150"/>
      <c r="AU130" s="1150"/>
      <c r="AV130" s="1150"/>
      <c r="AW130" s="1150"/>
      <c r="AX130" s="1150"/>
      <c r="AY130" s="1150" t="s">
        <v>20</v>
      </c>
      <c r="AZ130" s="1150"/>
      <c r="BA130" s="1150"/>
      <c r="BB130" s="1150"/>
      <c r="BC130" s="1150"/>
      <c r="BD130" s="1150"/>
      <c r="BE130" s="1150"/>
      <c r="BF130" s="1150"/>
      <c r="BG130" s="1150"/>
      <c r="BH130" s="1150"/>
      <c r="BI130" s="1150"/>
      <c r="BJ130" s="1150"/>
    </row>
    <row r="131" spans="1:62">
      <c r="A131" s="1150">
        <v>125</v>
      </c>
      <c r="B131" s="1150">
        <v>0</v>
      </c>
      <c r="C131" s="1150" t="s">
        <v>2792</v>
      </c>
      <c r="D131" s="1150" t="s">
        <v>18942</v>
      </c>
      <c r="E131" s="1150" t="s">
        <v>18943</v>
      </c>
      <c r="F131" s="1150" t="s">
        <v>18948</v>
      </c>
      <c r="G131" s="1150" t="s">
        <v>17569</v>
      </c>
      <c r="H131" s="1150" t="s">
        <v>6704</v>
      </c>
      <c r="I131" s="1150" t="s">
        <v>6706</v>
      </c>
      <c r="J131" s="1150" t="s">
        <v>6705</v>
      </c>
      <c r="K131" s="1150" t="s">
        <v>19148</v>
      </c>
      <c r="L131" s="1150" t="s">
        <v>394</v>
      </c>
      <c r="M131" s="1150">
        <v>100209772</v>
      </c>
      <c r="N131" s="1150" t="s">
        <v>394</v>
      </c>
      <c r="O131" s="1150"/>
      <c r="P131" s="1150" t="s">
        <v>17721</v>
      </c>
      <c r="Q131" s="1150"/>
      <c r="R131" s="1210">
        <v>23427</v>
      </c>
      <c r="S131" s="1150"/>
      <c r="T131" s="1150" t="s">
        <v>394</v>
      </c>
      <c r="U131" s="1150">
        <v>1003670297</v>
      </c>
      <c r="V131" s="1150">
        <v>1003670298</v>
      </c>
      <c r="W131" s="1150"/>
      <c r="X131" s="1150"/>
      <c r="Y131" s="1150"/>
      <c r="Z131" s="1150"/>
      <c r="AA131" s="1150"/>
      <c r="AB131" s="1150"/>
      <c r="AC131" s="1150"/>
      <c r="AD131" s="1150"/>
      <c r="AE131" s="1150"/>
      <c r="AF131" s="1150" t="s">
        <v>18962</v>
      </c>
      <c r="AG131" s="1211">
        <v>45178</v>
      </c>
      <c r="AH131" s="1212">
        <v>45170</v>
      </c>
      <c r="AI131" s="1150" t="s">
        <v>6704</v>
      </c>
      <c r="AJ131" s="1150" t="s">
        <v>6705</v>
      </c>
      <c r="AK131" s="1210">
        <v>23427.5</v>
      </c>
      <c r="AL131" s="1210">
        <v>23428</v>
      </c>
      <c r="AM131" s="1150" t="s">
        <v>491</v>
      </c>
      <c r="AN131" s="1150" t="s">
        <v>13437</v>
      </c>
      <c r="AO131" s="1150"/>
      <c r="AP131" s="1150" t="s">
        <v>6707</v>
      </c>
      <c r="AQ131" s="1150"/>
      <c r="AR131" s="1150">
        <v>4902145937</v>
      </c>
      <c r="AS131" s="1150"/>
      <c r="AT131" s="1150"/>
      <c r="AU131" s="1150"/>
      <c r="AV131" s="1150"/>
      <c r="AW131" s="1150"/>
      <c r="AX131" s="1150"/>
      <c r="AY131" s="1150">
        <v>0</v>
      </c>
      <c r="AZ131" s="1150"/>
      <c r="BA131" s="1150"/>
      <c r="BB131" s="1150"/>
      <c r="BC131" s="1150"/>
      <c r="BD131" s="1150"/>
      <c r="BE131" s="1150"/>
      <c r="BF131" s="1150"/>
      <c r="BG131" s="1150"/>
      <c r="BH131" s="1150"/>
      <c r="BI131" s="1150"/>
      <c r="BJ131" s="1150"/>
    </row>
    <row r="132" spans="1:62" ht="161.25">
      <c r="A132" s="1150">
        <v>126</v>
      </c>
      <c r="B132" s="1150">
        <v>0</v>
      </c>
      <c r="C132" s="1150" t="s">
        <v>2792</v>
      </c>
      <c r="D132" s="1150" t="s">
        <v>18942</v>
      </c>
      <c r="E132" s="1150" t="s">
        <v>18943</v>
      </c>
      <c r="F132" s="1150" t="s">
        <v>18944</v>
      </c>
      <c r="G132" s="1150" t="s">
        <v>17912</v>
      </c>
      <c r="H132" s="1150" t="s">
        <v>7198</v>
      </c>
      <c r="I132" s="1150" t="s">
        <v>7200</v>
      </c>
      <c r="J132" s="1150" t="s">
        <v>7199</v>
      </c>
      <c r="K132" s="1215" t="s">
        <v>19149</v>
      </c>
      <c r="L132" s="1150" t="s">
        <v>394</v>
      </c>
      <c r="M132" s="1150">
        <v>100209920</v>
      </c>
      <c r="N132" s="1150" t="s">
        <v>394</v>
      </c>
      <c r="O132" s="1150"/>
      <c r="P132" s="1150" t="s">
        <v>17721</v>
      </c>
      <c r="Q132" s="1150"/>
      <c r="R132" s="1210">
        <v>69789</v>
      </c>
      <c r="S132" s="1150"/>
      <c r="T132" s="1150" t="s">
        <v>394</v>
      </c>
      <c r="U132" s="1150">
        <v>1003670299</v>
      </c>
      <c r="V132" s="1150">
        <v>1003670300</v>
      </c>
      <c r="W132" s="1150"/>
      <c r="X132" s="1150"/>
      <c r="Y132" s="1150"/>
      <c r="Z132" s="1150"/>
      <c r="AA132" s="1150"/>
      <c r="AB132" s="1150"/>
      <c r="AC132" s="1150"/>
      <c r="AD132" s="1150"/>
      <c r="AE132" s="1150"/>
      <c r="AF132" s="1150" t="s">
        <v>18962</v>
      </c>
      <c r="AG132" s="1211">
        <v>45178</v>
      </c>
      <c r="AH132" s="1212">
        <v>45170</v>
      </c>
      <c r="AI132" s="1150" t="s">
        <v>7198</v>
      </c>
      <c r="AJ132" s="1150" t="s">
        <v>7199</v>
      </c>
      <c r="AK132" s="1210">
        <v>69789</v>
      </c>
      <c r="AL132" s="1210">
        <v>69789</v>
      </c>
      <c r="AM132" s="1150" t="s">
        <v>491</v>
      </c>
      <c r="AN132" s="1150" t="s">
        <v>12821</v>
      </c>
      <c r="AO132" s="1150"/>
      <c r="AP132" s="1150" t="s">
        <v>7201</v>
      </c>
      <c r="AQ132" s="1150"/>
      <c r="AR132" s="1150">
        <v>4902145919</v>
      </c>
      <c r="AS132" s="1150"/>
      <c r="AT132" s="1150"/>
      <c r="AU132" s="1150"/>
      <c r="AV132" s="1150"/>
      <c r="AW132" s="1150"/>
      <c r="AX132" s="1150"/>
      <c r="AY132" s="1150" t="s">
        <v>20</v>
      </c>
      <c r="AZ132" s="1150"/>
      <c r="BA132" s="1150"/>
      <c r="BB132" s="1150"/>
      <c r="BC132" s="1150"/>
      <c r="BD132" s="1150"/>
      <c r="BE132" s="1150"/>
      <c r="BF132" s="1150"/>
      <c r="BG132" s="1150"/>
      <c r="BH132" s="1150"/>
      <c r="BI132" s="1150"/>
      <c r="BJ132" s="1150"/>
    </row>
    <row r="133" spans="1:62" ht="174.75">
      <c r="A133" s="1150">
        <v>127</v>
      </c>
      <c r="B133" s="1150">
        <v>0</v>
      </c>
      <c r="C133" s="1150" t="s">
        <v>2792</v>
      </c>
      <c r="D133" s="1150" t="s">
        <v>18942</v>
      </c>
      <c r="E133" s="1150" t="s">
        <v>18943</v>
      </c>
      <c r="F133" s="1150" t="s">
        <v>18944</v>
      </c>
      <c r="G133" s="1150" t="s">
        <v>15943</v>
      </c>
      <c r="H133" s="1150" t="s">
        <v>7189</v>
      </c>
      <c r="I133" s="1150" t="s">
        <v>7191</v>
      </c>
      <c r="J133" s="1150" t="s">
        <v>7190</v>
      </c>
      <c r="K133" s="1215" t="s">
        <v>19150</v>
      </c>
      <c r="L133" s="1150" t="s">
        <v>394</v>
      </c>
      <c r="M133" s="1150">
        <v>100201655</v>
      </c>
      <c r="N133" s="1150" t="s">
        <v>394</v>
      </c>
      <c r="O133" s="1150"/>
      <c r="P133" s="1150" t="s">
        <v>17721</v>
      </c>
      <c r="Q133" s="1150"/>
      <c r="R133" s="1210">
        <v>19100</v>
      </c>
      <c r="S133" s="1150"/>
      <c r="T133" s="1150" t="s">
        <v>394</v>
      </c>
      <c r="U133" s="1150">
        <v>1003670301</v>
      </c>
      <c r="V133" s="1150"/>
      <c r="W133" s="1150"/>
      <c r="X133" s="1150"/>
      <c r="Y133" s="1150"/>
      <c r="Z133" s="1150"/>
      <c r="AA133" s="1150"/>
      <c r="AB133" s="1150"/>
      <c r="AC133" s="1150"/>
      <c r="AD133" s="1150"/>
      <c r="AE133" s="1150"/>
      <c r="AF133" s="1150" t="s">
        <v>18962</v>
      </c>
      <c r="AG133" s="1211">
        <v>45178</v>
      </c>
      <c r="AH133" s="1212">
        <v>45170</v>
      </c>
      <c r="AI133" s="1150" t="s">
        <v>7189</v>
      </c>
      <c r="AJ133" s="1150" t="s">
        <v>7190</v>
      </c>
      <c r="AK133" s="1210">
        <v>31833.9</v>
      </c>
      <c r="AL133" s="1210">
        <v>31834</v>
      </c>
      <c r="AM133" s="1150" t="s">
        <v>19064</v>
      </c>
      <c r="AN133" s="1150" t="s">
        <v>12821</v>
      </c>
      <c r="AO133" s="1150"/>
      <c r="AP133" s="1150" t="s">
        <v>7192</v>
      </c>
      <c r="AQ133" s="1150"/>
      <c r="AR133" s="1150">
        <v>4902145998</v>
      </c>
      <c r="AS133" s="1150"/>
      <c r="AT133" s="1150"/>
      <c r="AU133" s="1150"/>
      <c r="AV133" s="1150"/>
      <c r="AW133" s="1150"/>
      <c r="AX133" s="1150"/>
      <c r="AY133" s="1150" t="s">
        <v>20</v>
      </c>
      <c r="AZ133" s="1150"/>
      <c r="BA133" s="1150"/>
      <c r="BB133" s="1150"/>
      <c r="BC133" s="1150"/>
      <c r="BD133" s="1150"/>
      <c r="BE133" s="1211">
        <v>45194</v>
      </c>
      <c r="BF133" s="1150"/>
      <c r="BG133" s="1150" t="s">
        <v>18980</v>
      </c>
      <c r="BH133" s="1150" t="s">
        <v>18978</v>
      </c>
      <c r="BI133" s="1150"/>
      <c r="BJ133" s="1150"/>
    </row>
    <row r="134" spans="1:62">
      <c r="A134" s="1150">
        <v>128</v>
      </c>
      <c r="B134" s="1150">
        <v>0</v>
      </c>
      <c r="C134" s="1150" t="s">
        <v>2792</v>
      </c>
      <c r="D134" s="1150" t="s">
        <v>18942</v>
      </c>
      <c r="E134" s="1150" t="s">
        <v>18943</v>
      </c>
      <c r="F134" s="1150" t="s">
        <v>18944</v>
      </c>
      <c r="G134" s="1150" t="s">
        <v>17569</v>
      </c>
      <c r="H134" s="1150" t="s">
        <v>7824</v>
      </c>
      <c r="I134" s="1150" t="s">
        <v>7826</v>
      </c>
      <c r="J134" s="1150" t="s">
        <v>19151</v>
      </c>
      <c r="K134" s="1150" t="s">
        <v>19152</v>
      </c>
      <c r="L134" s="1150" t="s">
        <v>394</v>
      </c>
      <c r="M134" s="1150">
        <v>100209306</v>
      </c>
      <c r="N134" s="1150" t="s">
        <v>394</v>
      </c>
      <c r="O134" s="1150"/>
      <c r="P134" s="1150" t="s">
        <v>17721</v>
      </c>
      <c r="Q134" s="1150"/>
      <c r="R134" s="1210">
        <v>81634</v>
      </c>
      <c r="S134" s="1150"/>
      <c r="T134" s="1150" t="s">
        <v>394</v>
      </c>
      <c r="U134" s="1150">
        <v>1003670302</v>
      </c>
      <c r="V134" s="1150"/>
      <c r="W134" s="1150"/>
      <c r="X134" s="1150"/>
      <c r="Y134" s="1150"/>
      <c r="Z134" s="1150"/>
      <c r="AA134" s="1150"/>
      <c r="AB134" s="1150"/>
      <c r="AC134" s="1150"/>
      <c r="AD134" s="1150"/>
      <c r="AE134" s="1150"/>
      <c r="AF134" s="1150" t="s">
        <v>18962</v>
      </c>
      <c r="AG134" s="1211">
        <v>45178</v>
      </c>
      <c r="AH134" s="1212">
        <v>45170</v>
      </c>
      <c r="AI134" s="1150" t="s">
        <v>7824</v>
      </c>
      <c r="AJ134" s="1150" t="s">
        <v>19151</v>
      </c>
      <c r="AK134" s="1210">
        <v>81634</v>
      </c>
      <c r="AL134" s="1210">
        <v>81634</v>
      </c>
      <c r="AM134" s="1150" t="s">
        <v>491</v>
      </c>
      <c r="AN134" s="1150" t="s">
        <v>12821</v>
      </c>
      <c r="AO134" s="1150"/>
      <c r="AP134" s="1150" t="s">
        <v>7827</v>
      </c>
      <c r="AQ134" s="1150"/>
      <c r="AR134" s="1150">
        <v>4902145929</v>
      </c>
      <c r="AS134" s="1150"/>
      <c r="AT134" s="1150"/>
      <c r="AU134" s="1150"/>
      <c r="AV134" s="1150"/>
      <c r="AW134" s="1150"/>
      <c r="AX134" s="1150"/>
      <c r="AY134" s="1150" t="s">
        <v>20</v>
      </c>
      <c r="AZ134" s="1150"/>
      <c r="BA134" s="1150" t="s">
        <v>19098</v>
      </c>
      <c r="BB134" s="1150"/>
      <c r="BC134" s="1150"/>
      <c r="BD134" s="1150"/>
      <c r="BE134" s="1211">
        <v>45192</v>
      </c>
      <c r="BF134" s="1150" t="s">
        <v>18945</v>
      </c>
      <c r="BG134" s="1150" t="s">
        <v>18980</v>
      </c>
      <c r="BH134" s="1150" t="s">
        <v>18978</v>
      </c>
      <c r="BI134" s="1150"/>
      <c r="BJ134" s="1150"/>
    </row>
    <row r="135" spans="1:62" ht="94.5">
      <c r="A135" s="1150">
        <v>129</v>
      </c>
      <c r="B135" s="1150">
        <v>0</v>
      </c>
      <c r="C135" s="1150" t="s">
        <v>2792</v>
      </c>
      <c r="D135" s="1150" t="s">
        <v>18942</v>
      </c>
      <c r="E135" s="1150" t="s">
        <v>18943</v>
      </c>
      <c r="F135" s="1150" t="s">
        <v>18959</v>
      </c>
      <c r="G135" s="1150" t="s">
        <v>17912</v>
      </c>
      <c r="H135" s="1213" t="s">
        <v>6305</v>
      </c>
      <c r="I135" s="1213" t="s">
        <v>6307</v>
      </c>
      <c r="J135" s="1213" t="s">
        <v>6306</v>
      </c>
      <c r="K135" s="1215" t="s">
        <v>19153</v>
      </c>
      <c r="L135" s="1150" t="s">
        <v>394</v>
      </c>
      <c r="M135" s="1150">
        <v>200037575</v>
      </c>
      <c r="N135" s="1150" t="s">
        <v>394</v>
      </c>
      <c r="O135" s="1150"/>
      <c r="P135" s="1150" t="s">
        <v>17721</v>
      </c>
      <c r="Q135" s="1150"/>
      <c r="R135" s="1210">
        <v>139541</v>
      </c>
      <c r="S135" s="1150"/>
      <c r="T135" s="1150" t="s">
        <v>394</v>
      </c>
      <c r="U135" s="1150">
        <v>1003670303</v>
      </c>
      <c r="V135" s="1150"/>
      <c r="W135" s="1150"/>
      <c r="X135" s="1150"/>
      <c r="Y135" s="1150"/>
      <c r="Z135" s="1150"/>
      <c r="AA135" s="1150"/>
      <c r="AB135" s="1150"/>
      <c r="AC135" s="1150"/>
      <c r="AD135" s="1150"/>
      <c r="AE135" s="1150"/>
      <c r="AF135" s="1150" t="s">
        <v>18962</v>
      </c>
      <c r="AG135" s="1211">
        <v>45178</v>
      </c>
      <c r="AH135" s="1212">
        <v>45170</v>
      </c>
      <c r="AI135" s="1213" t="s">
        <v>6305</v>
      </c>
      <c r="AJ135" s="1213" t="s">
        <v>6306</v>
      </c>
      <c r="AK135" s="1210">
        <v>139541</v>
      </c>
      <c r="AL135" s="1210">
        <v>139541</v>
      </c>
      <c r="AM135" s="1150" t="s">
        <v>493</v>
      </c>
      <c r="AN135" s="1150" t="s">
        <v>13401</v>
      </c>
      <c r="AO135" s="1150"/>
      <c r="AP135" s="1150" t="s">
        <v>7571</v>
      </c>
      <c r="AQ135" s="1150"/>
      <c r="AR135" s="1150">
        <v>4902145931</v>
      </c>
      <c r="AS135" s="1150"/>
      <c r="AT135" s="1150"/>
      <c r="AU135" s="1150"/>
      <c r="AV135" s="1150"/>
      <c r="AW135" s="1150"/>
      <c r="AX135" s="1150"/>
      <c r="AY135" s="1150" t="s">
        <v>20</v>
      </c>
      <c r="AZ135" s="1150"/>
      <c r="BA135" s="1150"/>
      <c r="BB135" s="1150"/>
      <c r="BC135" s="1150"/>
      <c r="BD135" s="1150"/>
      <c r="BE135" s="1150"/>
      <c r="BF135" s="1150"/>
      <c r="BG135" s="1150"/>
      <c r="BH135" s="1150"/>
      <c r="BI135" s="1150"/>
      <c r="BJ135" s="1150"/>
    </row>
    <row r="136" spans="1:62" ht="135">
      <c r="A136" s="1150">
        <v>130</v>
      </c>
      <c r="B136" s="1150">
        <v>0</v>
      </c>
      <c r="C136" s="1150" t="s">
        <v>2792</v>
      </c>
      <c r="D136" s="1150" t="s">
        <v>18942</v>
      </c>
      <c r="E136" s="1150" t="s">
        <v>18943</v>
      </c>
      <c r="F136" s="1150" t="s">
        <v>18948</v>
      </c>
      <c r="G136" s="1150" t="s">
        <v>17912</v>
      </c>
      <c r="H136" s="1150" t="s">
        <v>7748</v>
      </c>
      <c r="I136" s="1150" t="s">
        <v>7750</v>
      </c>
      <c r="J136" s="1150" t="s">
        <v>7749</v>
      </c>
      <c r="K136" s="1215" t="s">
        <v>19154</v>
      </c>
      <c r="L136" s="1150" t="s">
        <v>394</v>
      </c>
      <c r="M136" s="1150">
        <v>100209866</v>
      </c>
      <c r="N136" s="1150" t="s">
        <v>394</v>
      </c>
      <c r="O136" s="1150"/>
      <c r="P136" s="1150" t="s">
        <v>17721</v>
      </c>
      <c r="Q136" s="1150"/>
      <c r="R136" s="1210">
        <v>19024</v>
      </c>
      <c r="S136" s="1150"/>
      <c r="T136" s="1150" t="s">
        <v>394</v>
      </c>
      <c r="U136" s="1150">
        <v>1003670304</v>
      </c>
      <c r="V136" s="1150">
        <v>1003670305</v>
      </c>
      <c r="W136" s="1150"/>
      <c r="X136" s="1150"/>
      <c r="Y136" s="1150"/>
      <c r="Z136" s="1150"/>
      <c r="AA136" s="1150"/>
      <c r="AB136" s="1150"/>
      <c r="AC136" s="1150"/>
      <c r="AD136" s="1150"/>
      <c r="AE136" s="1150"/>
      <c r="AF136" s="1150" t="s">
        <v>18962</v>
      </c>
      <c r="AG136" s="1211">
        <v>45178</v>
      </c>
      <c r="AH136" s="1212">
        <v>45170</v>
      </c>
      <c r="AI136" s="1150" t="s">
        <v>7748</v>
      </c>
      <c r="AJ136" s="1150" t="s">
        <v>7749</v>
      </c>
      <c r="AK136" s="1210">
        <v>19024</v>
      </c>
      <c r="AL136" s="1210">
        <v>19024</v>
      </c>
      <c r="AM136" s="1150" t="s">
        <v>491</v>
      </c>
      <c r="AN136" s="1150" t="s">
        <v>12821</v>
      </c>
      <c r="AO136" s="1150"/>
      <c r="AP136" s="1150" t="s">
        <v>7751</v>
      </c>
      <c r="AQ136" s="1150"/>
      <c r="AR136" s="1150">
        <v>4902145954</v>
      </c>
      <c r="AS136" s="1150"/>
      <c r="AT136" s="1150"/>
      <c r="AU136" s="1150"/>
      <c r="AV136" s="1150"/>
      <c r="AW136" s="1150"/>
      <c r="AX136" s="1150"/>
      <c r="AY136" s="1150" t="s">
        <v>20</v>
      </c>
      <c r="AZ136" s="1150"/>
      <c r="BA136" s="1150"/>
      <c r="BB136" s="1150"/>
      <c r="BC136" s="1150"/>
      <c r="BD136" s="1150"/>
      <c r="BE136" s="1150"/>
      <c r="BF136" s="1150"/>
      <c r="BG136" s="1150"/>
      <c r="BH136" s="1150"/>
      <c r="BI136" s="1150"/>
      <c r="BJ136" s="1150"/>
    </row>
    <row r="137" spans="1:62" ht="148.5">
      <c r="A137" s="1150">
        <v>131</v>
      </c>
      <c r="B137" s="1150">
        <v>0</v>
      </c>
      <c r="C137" s="1150" t="s">
        <v>2792</v>
      </c>
      <c r="D137" s="1150" t="s">
        <v>18942</v>
      </c>
      <c r="E137" s="1150" t="s">
        <v>18943</v>
      </c>
      <c r="F137" s="1150" t="s">
        <v>18944</v>
      </c>
      <c r="G137" s="1150" t="s">
        <v>52</v>
      </c>
      <c r="H137" s="1150" t="s">
        <v>6233</v>
      </c>
      <c r="I137" s="1150" t="s">
        <v>19155</v>
      </c>
      <c r="J137" s="1150" t="s">
        <v>6234</v>
      </c>
      <c r="K137" s="1215" t="s">
        <v>19156</v>
      </c>
      <c r="L137" s="1150" t="s">
        <v>394</v>
      </c>
      <c r="M137" s="1150">
        <v>100210398</v>
      </c>
      <c r="N137" s="1150" t="s">
        <v>394</v>
      </c>
      <c r="O137" s="1150" t="s">
        <v>18960</v>
      </c>
      <c r="P137" s="1150" t="s">
        <v>17721</v>
      </c>
      <c r="Q137" s="1150"/>
      <c r="R137" s="1210">
        <v>12602</v>
      </c>
      <c r="S137" s="1150"/>
      <c r="T137" s="1150" t="s">
        <v>394</v>
      </c>
      <c r="U137" s="1150">
        <v>1003670308</v>
      </c>
      <c r="V137" s="1150">
        <v>1003670309</v>
      </c>
      <c r="W137" s="1150"/>
      <c r="X137" s="1150"/>
      <c r="Y137" s="1150"/>
      <c r="Z137" s="1150"/>
      <c r="AA137" s="1150"/>
      <c r="AB137" s="1150"/>
      <c r="AC137" s="1150"/>
      <c r="AD137" s="1150"/>
      <c r="AE137" s="1150"/>
      <c r="AF137" s="1150" t="s">
        <v>18962</v>
      </c>
      <c r="AG137" s="1211">
        <v>45178</v>
      </c>
      <c r="AH137" s="1212">
        <v>45170</v>
      </c>
      <c r="AI137" s="1150" t="s">
        <v>6233</v>
      </c>
      <c r="AJ137" s="1150" t="s">
        <v>6234</v>
      </c>
      <c r="AK137" s="1210">
        <v>12602</v>
      </c>
      <c r="AL137" s="1210">
        <v>12602</v>
      </c>
      <c r="AM137" s="1150" t="s">
        <v>491</v>
      </c>
      <c r="AN137" s="1150" t="s">
        <v>12821</v>
      </c>
      <c r="AO137" s="1150"/>
      <c r="AP137" s="1150" t="s">
        <v>6236</v>
      </c>
      <c r="AQ137" s="1150"/>
      <c r="AR137" s="1150">
        <v>4902145930</v>
      </c>
      <c r="AS137" s="1150"/>
      <c r="AT137" s="1150"/>
      <c r="AU137" s="1150"/>
      <c r="AV137" s="1150"/>
      <c r="AW137" s="1150"/>
      <c r="AX137" s="1150"/>
      <c r="AY137" s="1150" t="s">
        <v>20</v>
      </c>
      <c r="AZ137" s="1150"/>
      <c r="BA137" s="1150"/>
      <c r="BB137" s="1150"/>
      <c r="BC137" s="1150"/>
      <c r="BD137" s="1150"/>
      <c r="BE137" s="1150"/>
      <c r="BF137" s="1150"/>
      <c r="BG137" s="1150"/>
      <c r="BH137" s="1150"/>
      <c r="BI137" s="1150"/>
      <c r="BJ137" s="1150"/>
    </row>
    <row r="138" spans="1:62" ht="94.5">
      <c r="A138" s="1150">
        <v>132</v>
      </c>
      <c r="B138" s="1150">
        <v>0</v>
      </c>
      <c r="C138" s="1150" t="s">
        <v>2792</v>
      </c>
      <c r="D138" s="1150" t="s">
        <v>18942</v>
      </c>
      <c r="E138" s="1150" t="s">
        <v>18943</v>
      </c>
      <c r="F138" s="1150" t="s">
        <v>18959</v>
      </c>
      <c r="G138" s="1150" t="s">
        <v>15943</v>
      </c>
      <c r="H138" s="1150" t="s">
        <v>6485</v>
      </c>
      <c r="I138" s="1150" t="s">
        <v>6487</v>
      </c>
      <c r="J138" s="1150" t="s">
        <v>6486</v>
      </c>
      <c r="K138" s="1215" t="s">
        <v>19157</v>
      </c>
      <c r="L138" s="1150" t="s">
        <v>394</v>
      </c>
      <c r="M138" s="1150">
        <v>200037236</v>
      </c>
      <c r="N138" s="1150" t="s">
        <v>394</v>
      </c>
      <c r="O138" s="1150"/>
      <c r="P138" s="1150" t="s">
        <v>17721</v>
      </c>
      <c r="Q138" s="1150"/>
      <c r="R138" s="1210">
        <v>28846</v>
      </c>
      <c r="S138" s="1150"/>
      <c r="T138" s="1150" t="s">
        <v>394</v>
      </c>
      <c r="U138" s="1150">
        <v>1003670310</v>
      </c>
      <c r="V138" s="1150"/>
      <c r="W138" s="1150"/>
      <c r="X138" s="1150"/>
      <c r="Y138" s="1150"/>
      <c r="Z138" s="1150"/>
      <c r="AA138" s="1150"/>
      <c r="AB138" s="1150"/>
      <c r="AC138" s="1150"/>
      <c r="AD138" s="1150"/>
      <c r="AE138" s="1150"/>
      <c r="AF138" s="1150" t="s">
        <v>18962</v>
      </c>
      <c r="AG138" s="1211">
        <v>45178</v>
      </c>
      <c r="AH138" s="1212">
        <v>45170</v>
      </c>
      <c r="AI138" s="1150" t="s">
        <v>6485</v>
      </c>
      <c r="AJ138" s="1150" t="s">
        <v>6486</v>
      </c>
      <c r="AK138" s="1210">
        <v>35437.410000000003</v>
      </c>
      <c r="AL138" s="1210">
        <v>35438</v>
      </c>
      <c r="AM138" s="1150" t="s">
        <v>493</v>
      </c>
      <c r="AN138" s="1150" t="s">
        <v>13401</v>
      </c>
      <c r="AO138" s="1150"/>
      <c r="AP138" s="1150" t="s">
        <v>6488</v>
      </c>
      <c r="AQ138" s="1150"/>
      <c r="AR138" s="1150">
        <v>4902145967</v>
      </c>
      <c r="AS138" s="1150"/>
      <c r="AT138" s="1150"/>
      <c r="AU138" s="1150"/>
      <c r="AV138" s="1150"/>
      <c r="AW138" s="1150"/>
      <c r="AX138" s="1150"/>
      <c r="AY138" s="1150" t="s">
        <v>20</v>
      </c>
      <c r="AZ138" s="1150" t="s">
        <v>19093</v>
      </c>
      <c r="BA138" s="1150"/>
      <c r="BB138" s="1150"/>
      <c r="BC138" s="1150"/>
      <c r="BD138" s="1150"/>
      <c r="BE138" s="1211">
        <v>45196</v>
      </c>
      <c r="BF138" s="1150" t="s">
        <v>18945</v>
      </c>
      <c r="BG138" s="1150" t="s">
        <v>18980</v>
      </c>
      <c r="BH138" s="1150" t="s">
        <v>18978</v>
      </c>
      <c r="BI138" s="1150"/>
      <c r="BJ138" s="1150"/>
    </row>
    <row r="139" spans="1:62" ht="161.25">
      <c r="A139" s="1150">
        <v>133</v>
      </c>
      <c r="B139" s="1150">
        <v>0</v>
      </c>
      <c r="C139" s="1150" t="s">
        <v>2792</v>
      </c>
      <c r="D139" s="1150" t="s">
        <v>18942</v>
      </c>
      <c r="E139" s="1150" t="s">
        <v>18943</v>
      </c>
      <c r="F139" s="1150" t="s">
        <v>18948</v>
      </c>
      <c r="G139" s="1150" t="s">
        <v>15831</v>
      </c>
      <c r="H139" s="1150" t="s">
        <v>573</v>
      </c>
      <c r="I139" s="1150" t="s">
        <v>572</v>
      </c>
      <c r="J139" s="1150" t="s">
        <v>575</v>
      </c>
      <c r="K139" s="1215" t="s">
        <v>19158</v>
      </c>
      <c r="L139" s="1150" t="s">
        <v>394</v>
      </c>
      <c r="M139" s="1150">
        <v>100210078</v>
      </c>
      <c r="N139" s="1150" t="s">
        <v>394</v>
      </c>
      <c r="O139" s="1150" t="s">
        <v>18968</v>
      </c>
      <c r="P139" s="1150" t="s">
        <v>17721</v>
      </c>
      <c r="Q139" s="1211">
        <v>45182</v>
      </c>
      <c r="R139" s="1210">
        <v>8145</v>
      </c>
      <c r="S139" s="1150"/>
      <c r="T139" s="1150" t="s">
        <v>394</v>
      </c>
      <c r="U139" s="1150">
        <v>1003670311</v>
      </c>
      <c r="V139" s="1150">
        <v>1003670312</v>
      </c>
      <c r="W139" s="1150">
        <v>1003680613</v>
      </c>
      <c r="X139" s="1150">
        <v>1003680614</v>
      </c>
      <c r="Y139" s="1150">
        <v>1003680735</v>
      </c>
      <c r="Z139" s="1150"/>
      <c r="AA139" s="1150"/>
      <c r="AB139" s="1150"/>
      <c r="AC139" s="1150"/>
      <c r="AD139" s="1150"/>
      <c r="AE139" s="1150"/>
      <c r="AF139" s="1150" t="s">
        <v>18962</v>
      </c>
      <c r="AG139" s="1211">
        <v>45178</v>
      </c>
      <c r="AH139" s="1212">
        <v>45170</v>
      </c>
      <c r="AI139" s="1150" t="s">
        <v>573</v>
      </c>
      <c r="AJ139" s="1150" t="s">
        <v>575</v>
      </c>
      <c r="AK139" s="1210">
        <v>8144.96</v>
      </c>
      <c r="AL139" s="1210">
        <v>8145</v>
      </c>
      <c r="AM139" s="1150" t="s">
        <v>516</v>
      </c>
      <c r="AN139" s="1150" t="s">
        <v>13437</v>
      </c>
      <c r="AO139" s="1150"/>
      <c r="AP139" s="1150" t="s">
        <v>574</v>
      </c>
      <c r="AQ139" s="1150"/>
      <c r="AR139" s="1150">
        <v>4902145997</v>
      </c>
      <c r="AS139" s="1150">
        <v>4902154313</v>
      </c>
      <c r="AT139" s="1150">
        <v>4902155922</v>
      </c>
      <c r="AU139" s="1150"/>
      <c r="AV139" s="1150"/>
      <c r="AW139" s="1150"/>
      <c r="AX139" s="1150"/>
      <c r="AY139" s="1150" t="s">
        <v>20</v>
      </c>
      <c r="AZ139" s="1150"/>
      <c r="BA139" s="1150"/>
      <c r="BB139" s="1150"/>
      <c r="BC139" s="1150"/>
      <c r="BD139" s="1150"/>
      <c r="BE139" s="1150"/>
      <c r="BF139" s="1150"/>
      <c r="BG139" s="1150"/>
      <c r="BH139" s="1150"/>
      <c r="BI139" s="1150"/>
      <c r="BJ139" s="1150"/>
    </row>
    <row r="140" spans="1:62" ht="161.25">
      <c r="A140" s="1150">
        <v>134</v>
      </c>
      <c r="B140" s="1150">
        <v>0</v>
      </c>
      <c r="C140" s="1150" t="s">
        <v>2792</v>
      </c>
      <c r="D140" s="1150" t="s">
        <v>18942</v>
      </c>
      <c r="E140" s="1150" t="s">
        <v>18943</v>
      </c>
      <c r="F140" s="1150" t="s">
        <v>18948</v>
      </c>
      <c r="G140" s="1150" t="s">
        <v>15831</v>
      </c>
      <c r="H140" s="1150" t="s">
        <v>648</v>
      </c>
      <c r="I140" s="1150" t="s">
        <v>647</v>
      </c>
      <c r="J140" s="1150" t="s">
        <v>650</v>
      </c>
      <c r="K140" s="1215" t="s">
        <v>19159</v>
      </c>
      <c r="L140" s="1150" t="s">
        <v>394</v>
      </c>
      <c r="M140" s="1150">
        <v>100210063</v>
      </c>
      <c r="N140" s="1150" t="s">
        <v>394</v>
      </c>
      <c r="O140" s="1150" t="s">
        <v>18968</v>
      </c>
      <c r="P140" s="1150" t="s">
        <v>17721</v>
      </c>
      <c r="Q140" s="1211">
        <v>45182</v>
      </c>
      <c r="R140" s="1210">
        <v>8715</v>
      </c>
      <c r="S140" s="1150"/>
      <c r="T140" s="1150" t="s">
        <v>394</v>
      </c>
      <c r="U140" s="1150">
        <v>1003670313</v>
      </c>
      <c r="V140" s="1150">
        <v>1003676336</v>
      </c>
      <c r="W140" s="1150">
        <v>1003676389</v>
      </c>
      <c r="X140" s="1150">
        <v>1003679114</v>
      </c>
      <c r="Y140" s="1150">
        <v>1003679135</v>
      </c>
      <c r="Z140" s="1150">
        <v>1003679136</v>
      </c>
      <c r="AA140" s="1150"/>
      <c r="AB140" s="1150"/>
      <c r="AC140" s="1150"/>
      <c r="AD140" s="1150"/>
      <c r="AE140" s="1150"/>
      <c r="AF140" s="1150" t="s">
        <v>18962</v>
      </c>
      <c r="AG140" s="1211">
        <v>45178</v>
      </c>
      <c r="AH140" s="1212">
        <v>45170</v>
      </c>
      <c r="AI140" s="1150" t="s">
        <v>648</v>
      </c>
      <c r="AJ140" s="1150" t="s">
        <v>650</v>
      </c>
      <c r="AK140" s="1210">
        <v>8714.59</v>
      </c>
      <c r="AL140" s="1210">
        <v>8715</v>
      </c>
      <c r="AM140" s="1150" t="s">
        <v>516</v>
      </c>
      <c r="AN140" s="1150" t="s">
        <v>13437</v>
      </c>
      <c r="AO140" s="1150"/>
      <c r="AP140" s="1150" t="s">
        <v>649</v>
      </c>
      <c r="AQ140" s="1150"/>
      <c r="AR140" s="1150">
        <v>4902145965</v>
      </c>
      <c r="AS140" s="1150">
        <v>4902152320</v>
      </c>
      <c r="AT140" s="1150">
        <v>4902152241</v>
      </c>
      <c r="AU140" s="1150">
        <v>4902154547</v>
      </c>
      <c r="AV140" s="1150"/>
      <c r="AW140" s="1150"/>
      <c r="AX140" s="1150"/>
      <c r="AY140" s="1150" t="s">
        <v>20</v>
      </c>
      <c r="AZ140" s="1150" t="s">
        <v>19093</v>
      </c>
      <c r="BA140" s="1150"/>
      <c r="BB140" s="1150"/>
      <c r="BC140" s="1150"/>
      <c r="BD140" s="1150"/>
      <c r="BE140" s="1211">
        <v>45201</v>
      </c>
      <c r="BF140" s="1150" t="s">
        <v>18945</v>
      </c>
      <c r="BG140" s="1150" t="s">
        <v>18980</v>
      </c>
      <c r="BH140" s="1150" t="s">
        <v>18978</v>
      </c>
      <c r="BI140" s="1150"/>
      <c r="BJ140" s="1150"/>
    </row>
    <row r="141" spans="1:62">
      <c r="A141" s="1150">
        <v>135</v>
      </c>
      <c r="B141" s="1150">
        <v>0</v>
      </c>
      <c r="C141" s="1150" t="s">
        <v>2792</v>
      </c>
      <c r="D141" s="1150" t="s">
        <v>18942</v>
      </c>
      <c r="E141" s="1150" t="s">
        <v>18943</v>
      </c>
      <c r="F141" s="1150" t="s">
        <v>18948</v>
      </c>
      <c r="G141" s="1150" t="s">
        <v>15831</v>
      </c>
      <c r="H141" s="1150" t="s">
        <v>600</v>
      </c>
      <c r="I141" s="1150" t="s">
        <v>599</v>
      </c>
      <c r="J141" s="1150" t="s">
        <v>602</v>
      </c>
      <c r="K141" s="1150" t="s">
        <v>19160</v>
      </c>
      <c r="L141" s="1150" t="s">
        <v>394</v>
      </c>
      <c r="M141" s="1150">
        <v>100210048</v>
      </c>
      <c r="N141" s="1150" t="s">
        <v>394</v>
      </c>
      <c r="O141" s="1150" t="s">
        <v>18968</v>
      </c>
      <c r="P141" s="1150" t="s">
        <v>17721</v>
      </c>
      <c r="Q141" s="1211">
        <v>45183</v>
      </c>
      <c r="R141" s="1210">
        <v>16000</v>
      </c>
      <c r="S141" s="1210">
        <v>2140</v>
      </c>
      <c r="T141" s="1150" t="s">
        <v>18969</v>
      </c>
      <c r="U141" s="1150">
        <v>1003670369</v>
      </c>
      <c r="V141" s="1150">
        <v>1003680609</v>
      </c>
      <c r="W141" s="1150">
        <v>1003680610</v>
      </c>
      <c r="X141" s="1150"/>
      <c r="Y141" s="1150"/>
      <c r="Z141" s="1150"/>
      <c r="AA141" s="1150"/>
      <c r="AB141" s="1150"/>
      <c r="AC141" s="1150"/>
      <c r="AD141" s="1150"/>
      <c r="AE141" s="1150"/>
      <c r="AF141" s="1150" t="s">
        <v>18962</v>
      </c>
      <c r="AG141" s="1211">
        <v>45179</v>
      </c>
      <c r="AH141" s="1212">
        <v>45170</v>
      </c>
      <c r="AI141" s="1150" t="s">
        <v>600</v>
      </c>
      <c r="AJ141" s="1150" t="s">
        <v>602</v>
      </c>
      <c r="AK141" s="1210">
        <v>18139.86</v>
      </c>
      <c r="AL141" s="1210">
        <v>18140</v>
      </c>
      <c r="AM141" s="1150" t="s">
        <v>516</v>
      </c>
      <c r="AN141" s="1150" t="s">
        <v>13437</v>
      </c>
      <c r="AO141" s="1150"/>
      <c r="AP141" s="1150" t="s">
        <v>601</v>
      </c>
      <c r="AQ141" s="1150"/>
      <c r="AR141" s="1150">
        <v>4902145946</v>
      </c>
      <c r="AS141" s="1150">
        <v>4902154311</v>
      </c>
      <c r="AT141" s="1150"/>
      <c r="AU141" s="1150"/>
      <c r="AV141" s="1150"/>
      <c r="AW141" s="1150"/>
      <c r="AX141" s="1150"/>
      <c r="AY141" s="1150" t="s">
        <v>20</v>
      </c>
      <c r="AZ141" s="1150" t="s">
        <v>19093</v>
      </c>
      <c r="BA141" s="1150"/>
      <c r="BB141" s="1150"/>
      <c r="BC141" s="1150"/>
      <c r="BD141" s="1150"/>
      <c r="BE141" s="1211">
        <v>45206</v>
      </c>
      <c r="BF141" s="1150" t="s">
        <v>18945</v>
      </c>
      <c r="BG141" s="1150" t="s">
        <v>18980</v>
      </c>
      <c r="BH141" s="1150" t="s">
        <v>18978</v>
      </c>
      <c r="BI141" s="1150"/>
      <c r="BJ141" s="1150"/>
    </row>
    <row r="142" spans="1:62" ht="161.25">
      <c r="A142" s="1150">
        <v>136</v>
      </c>
      <c r="B142" s="1150">
        <v>0</v>
      </c>
      <c r="C142" s="1150" t="s">
        <v>2792</v>
      </c>
      <c r="D142" s="1150" t="s">
        <v>18942</v>
      </c>
      <c r="E142" s="1150" t="s">
        <v>18943</v>
      </c>
      <c r="F142" s="1150" t="s">
        <v>18948</v>
      </c>
      <c r="G142" s="1150" t="s">
        <v>15831</v>
      </c>
      <c r="H142" s="1150" t="s">
        <v>639</v>
      </c>
      <c r="I142" s="1150" t="s">
        <v>638</v>
      </c>
      <c r="J142" s="1150" t="s">
        <v>641</v>
      </c>
      <c r="K142" s="1215" t="s">
        <v>19161</v>
      </c>
      <c r="L142" s="1150" t="s">
        <v>394</v>
      </c>
      <c r="M142" s="1150">
        <v>100209845</v>
      </c>
      <c r="N142" s="1150" t="s">
        <v>394</v>
      </c>
      <c r="O142" s="1150" t="s">
        <v>18968</v>
      </c>
      <c r="P142" s="1150" t="s">
        <v>17721</v>
      </c>
      <c r="Q142" s="1211">
        <v>45182</v>
      </c>
      <c r="R142" s="1210">
        <v>65000</v>
      </c>
      <c r="S142" s="1150"/>
      <c r="T142" s="1150" t="s">
        <v>394</v>
      </c>
      <c r="U142" s="1150">
        <v>1003670370</v>
      </c>
      <c r="V142" s="1150">
        <v>1003670371</v>
      </c>
      <c r="W142" s="1150">
        <v>1003678750</v>
      </c>
      <c r="X142" s="1150">
        <v>1003678751</v>
      </c>
      <c r="Y142" s="1150"/>
      <c r="Z142" s="1150"/>
      <c r="AA142" s="1150"/>
      <c r="AB142" s="1150"/>
      <c r="AC142" s="1150"/>
      <c r="AD142" s="1150"/>
      <c r="AE142" s="1150"/>
      <c r="AF142" s="1150" t="s">
        <v>18962</v>
      </c>
      <c r="AG142" s="1211">
        <v>45179</v>
      </c>
      <c r="AH142" s="1212">
        <v>45170</v>
      </c>
      <c r="AI142" s="1150" t="s">
        <v>639</v>
      </c>
      <c r="AJ142" s="1150" t="s">
        <v>641</v>
      </c>
      <c r="AK142" s="1210">
        <v>64999.51</v>
      </c>
      <c r="AL142" s="1210">
        <v>65000</v>
      </c>
      <c r="AM142" s="1150" t="s">
        <v>516</v>
      </c>
      <c r="AN142" s="1150" t="s">
        <v>13437</v>
      </c>
      <c r="AO142" s="1150"/>
      <c r="AP142" s="1150" t="s">
        <v>640</v>
      </c>
      <c r="AQ142" s="1150"/>
      <c r="AR142" s="1150">
        <v>4902145990</v>
      </c>
      <c r="AS142" s="1150"/>
      <c r="AT142" s="1150"/>
      <c r="AU142" s="1150"/>
      <c r="AV142" s="1150"/>
      <c r="AW142" s="1150"/>
      <c r="AX142" s="1150"/>
      <c r="AY142" s="1150" t="s">
        <v>20</v>
      </c>
      <c r="AZ142" s="1150" t="s">
        <v>19162</v>
      </c>
      <c r="BA142" s="1150"/>
      <c r="BB142" s="1150"/>
      <c r="BC142" s="1150"/>
      <c r="BD142" s="1150"/>
      <c r="BE142" s="1211">
        <v>45206</v>
      </c>
      <c r="BF142" s="1150" t="s">
        <v>18945</v>
      </c>
      <c r="BG142" s="1150" t="s">
        <v>19163</v>
      </c>
      <c r="BH142" s="1150"/>
      <c r="BI142" s="1150"/>
      <c r="BJ142" s="1150"/>
    </row>
    <row r="143" spans="1:62">
      <c r="A143" s="1150">
        <v>137</v>
      </c>
      <c r="B143" s="1150">
        <v>0</v>
      </c>
      <c r="C143" s="1150" t="s">
        <v>2792</v>
      </c>
      <c r="D143" s="1150" t="s">
        <v>18942</v>
      </c>
      <c r="E143" s="1150" t="s">
        <v>18943</v>
      </c>
      <c r="F143" s="1150" t="s">
        <v>18948</v>
      </c>
      <c r="G143" s="1150" t="s">
        <v>19136</v>
      </c>
      <c r="H143" s="1150" t="s">
        <v>6222</v>
      </c>
      <c r="I143" s="1150" t="s">
        <v>6224</v>
      </c>
      <c r="J143" s="1150" t="s">
        <v>6223</v>
      </c>
      <c r="K143" s="1150" t="s">
        <v>19164</v>
      </c>
      <c r="L143" s="1150" t="s">
        <v>394</v>
      </c>
      <c r="M143" s="1150">
        <v>100210014</v>
      </c>
      <c r="N143" s="1150" t="s">
        <v>394</v>
      </c>
      <c r="O143" s="1150"/>
      <c r="P143" s="1150" t="s">
        <v>17721</v>
      </c>
      <c r="Q143" s="1150"/>
      <c r="R143" s="1210">
        <v>23148</v>
      </c>
      <c r="S143" s="1150"/>
      <c r="T143" s="1150" t="s">
        <v>394</v>
      </c>
      <c r="U143" s="1150">
        <v>1003670317</v>
      </c>
      <c r="V143" s="1150"/>
      <c r="W143" s="1150"/>
      <c r="X143" s="1150"/>
      <c r="Y143" s="1150"/>
      <c r="Z143" s="1150"/>
      <c r="AA143" s="1150"/>
      <c r="AB143" s="1150"/>
      <c r="AC143" s="1150"/>
      <c r="AD143" s="1150"/>
      <c r="AE143" s="1150"/>
      <c r="AF143" s="1150" t="s">
        <v>18962</v>
      </c>
      <c r="AG143" s="1211">
        <v>45178</v>
      </c>
      <c r="AH143" s="1212">
        <v>45170</v>
      </c>
      <c r="AI143" s="1150" t="s">
        <v>6222</v>
      </c>
      <c r="AJ143" s="1150" t="s">
        <v>6223</v>
      </c>
      <c r="AK143" s="1210">
        <v>23147.77</v>
      </c>
      <c r="AL143" s="1210">
        <v>23148</v>
      </c>
      <c r="AM143" s="1150" t="s">
        <v>491</v>
      </c>
      <c r="AN143" s="1150" t="s">
        <v>12821</v>
      </c>
      <c r="AO143" s="1150"/>
      <c r="AP143" s="1150" t="s">
        <v>6225</v>
      </c>
      <c r="AQ143" s="1211">
        <v>45180</v>
      </c>
      <c r="AR143" s="1150">
        <v>4902146370</v>
      </c>
      <c r="AS143" s="1150"/>
      <c r="AT143" s="1150"/>
      <c r="AU143" s="1150"/>
      <c r="AV143" s="1150"/>
      <c r="AW143" s="1150"/>
      <c r="AX143" s="1150"/>
      <c r="AY143" s="1150" t="s">
        <v>20</v>
      </c>
      <c r="AZ143" s="1150"/>
      <c r="BA143" s="1150"/>
      <c r="BB143" s="1150"/>
      <c r="BC143" s="1150"/>
      <c r="BD143" s="1150"/>
      <c r="BE143" s="1150"/>
      <c r="BF143" s="1150"/>
      <c r="BG143" s="1150"/>
      <c r="BH143" s="1150"/>
      <c r="BI143" s="1150"/>
      <c r="BJ143" s="1150"/>
    </row>
    <row r="144" spans="1:62">
      <c r="A144" s="1150">
        <v>138</v>
      </c>
      <c r="B144" s="1150">
        <v>0</v>
      </c>
      <c r="C144" s="1150" t="s">
        <v>2792</v>
      </c>
      <c r="D144" s="1150" t="s">
        <v>18942</v>
      </c>
      <c r="E144" s="1150" t="s">
        <v>18943</v>
      </c>
      <c r="F144" s="1150" t="s">
        <v>18948</v>
      </c>
      <c r="G144" s="1150" t="s">
        <v>52</v>
      </c>
      <c r="H144" s="1213" t="s">
        <v>7487</v>
      </c>
      <c r="I144" s="1213" t="s">
        <v>7489</v>
      </c>
      <c r="J144" s="1213" t="s">
        <v>7488</v>
      </c>
      <c r="K144" s="1150" t="s">
        <v>19165</v>
      </c>
      <c r="L144" s="1150" t="s">
        <v>394</v>
      </c>
      <c r="M144" s="1150">
        <v>100209424</v>
      </c>
      <c r="N144" s="1150" t="s">
        <v>394</v>
      </c>
      <c r="O144" s="1150" t="s">
        <v>18960</v>
      </c>
      <c r="P144" s="1150" t="s">
        <v>17721</v>
      </c>
      <c r="Q144" s="1150"/>
      <c r="R144" s="1210">
        <v>17288</v>
      </c>
      <c r="S144" s="1150"/>
      <c r="T144" s="1150" t="s">
        <v>394</v>
      </c>
      <c r="U144" s="1150">
        <v>1003670318</v>
      </c>
      <c r="V144" s="1150">
        <v>1003670319</v>
      </c>
      <c r="W144" s="1150"/>
      <c r="X144" s="1150"/>
      <c r="Y144" s="1150"/>
      <c r="Z144" s="1150"/>
      <c r="AA144" s="1150"/>
      <c r="AB144" s="1150"/>
      <c r="AC144" s="1150"/>
      <c r="AD144" s="1150"/>
      <c r="AE144" s="1150"/>
      <c r="AF144" s="1150" t="s">
        <v>18962</v>
      </c>
      <c r="AG144" s="1211">
        <v>45178</v>
      </c>
      <c r="AH144" s="1212">
        <v>45170</v>
      </c>
      <c r="AI144" s="1213" t="s">
        <v>7487</v>
      </c>
      <c r="AJ144" s="1213" t="s">
        <v>7488</v>
      </c>
      <c r="AK144" s="1210">
        <v>17287.580000000002</v>
      </c>
      <c r="AL144" s="1210">
        <v>17288</v>
      </c>
      <c r="AM144" s="1150" t="s">
        <v>499</v>
      </c>
      <c r="AN144" s="1150" t="s">
        <v>19067</v>
      </c>
      <c r="AO144" s="1210">
        <v>2214.8000000000002</v>
      </c>
      <c r="AP144" s="1150" t="s">
        <v>7490</v>
      </c>
      <c r="AQ144" s="1150"/>
      <c r="AR144" s="1150">
        <v>4902145923</v>
      </c>
      <c r="AS144" s="1150"/>
      <c r="AT144" s="1150"/>
      <c r="AU144" s="1150"/>
      <c r="AV144" s="1150"/>
      <c r="AW144" s="1150"/>
      <c r="AX144" s="1150"/>
      <c r="AY144" s="1150" t="s">
        <v>20</v>
      </c>
      <c r="AZ144" s="1150"/>
      <c r="BA144" s="1150"/>
      <c r="BB144" s="1150"/>
      <c r="BC144" s="1150"/>
      <c r="BD144" s="1150"/>
      <c r="BE144" s="1150"/>
      <c r="BF144" s="1150"/>
      <c r="BG144" s="1150"/>
      <c r="BH144" s="1150"/>
      <c r="BI144" s="1150"/>
      <c r="BJ144" s="1150"/>
    </row>
    <row r="145" spans="1:62" ht="148.5">
      <c r="A145" s="1150">
        <v>139</v>
      </c>
      <c r="B145" s="1150" t="s">
        <v>19094</v>
      </c>
      <c r="C145" s="1150" t="s">
        <v>2792</v>
      </c>
      <c r="D145" s="1150" t="s">
        <v>18942</v>
      </c>
      <c r="E145" s="1150" t="s">
        <v>18943</v>
      </c>
      <c r="F145" s="1150" t="s">
        <v>18948</v>
      </c>
      <c r="G145" s="1150" t="s">
        <v>57</v>
      </c>
      <c r="H145" s="1150" t="s">
        <v>1010</v>
      </c>
      <c r="I145" s="1150" t="s">
        <v>333</v>
      </c>
      <c r="J145" s="1150" t="s">
        <v>15701</v>
      </c>
      <c r="K145" s="1215" t="s">
        <v>19166</v>
      </c>
      <c r="L145" s="1150" t="s">
        <v>394</v>
      </c>
      <c r="M145" s="1150">
        <v>100177133</v>
      </c>
      <c r="N145" s="1150" t="s">
        <v>394</v>
      </c>
      <c r="O145" s="1150"/>
      <c r="P145" s="1150" t="s">
        <v>17721</v>
      </c>
      <c r="Q145" s="1150"/>
      <c r="R145" s="1210">
        <v>34110</v>
      </c>
      <c r="S145" s="1150"/>
      <c r="T145" s="1150" t="s">
        <v>394</v>
      </c>
      <c r="U145" s="1150">
        <v>1003670268</v>
      </c>
      <c r="V145" s="1150"/>
      <c r="W145" s="1150"/>
      <c r="X145" s="1150"/>
      <c r="Y145" s="1150"/>
      <c r="Z145" s="1150"/>
      <c r="AA145" s="1150"/>
      <c r="AB145" s="1150"/>
      <c r="AC145" s="1150"/>
      <c r="AD145" s="1150"/>
      <c r="AE145" s="1150"/>
      <c r="AF145" s="1150" t="s">
        <v>18945</v>
      </c>
      <c r="AG145" s="1211">
        <v>45178</v>
      </c>
      <c r="AH145" s="1212">
        <v>45170</v>
      </c>
      <c r="AI145" s="1150" t="s">
        <v>1010</v>
      </c>
      <c r="AJ145" s="1150" t="s">
        <v>15701</v>
      </c>
      <c r="AK145" s="1210">
        <v>43430</v>
      </c>
      <c r="AL145" s="1210">
        <v>43430</v>
      </c>
      <c r="AM145" s="1150" t="s">
        <v>514</v>
      </c>
      <c r="AN145" s="1150" t="s">
        <v>13437</v>
      </c>
      <c r="AO145" s="1210">
        <v>16423.05</v>
      </c>
      <c r="AP145" s="1150" t="s">
        <v>9175</v>
      </c>
      <c r="AQ145" s="1150"/>
      <c r="AR145" s="1150">
        <v>4902145904</v>
      </c>
      <c r="AS145" s="1150"/>
      <c r="AT145" s="1150"/>
      <c r="AU145" s="1150"/>
      <c r="AV145" s="1150"/>
      <c r="AW145" s="1150"/>
      <c r="AX145" s="1150"/>
      <c r="AY145" s="1150" t="s">
        <v>20</v>
      </c>
      <c r="AZ145" s="1150"/>
      <c r="BA145" s="1150"/>
      <c r="BB145" s="1150"/>
      <c r="BC145" s="1150"/>
      <c r="BD145" s="1150"/>
      <c r="BE145" s="1150"/>
      <c r="BF145" s="1150"/>
      <c r="BG145" s="1150"/>
      <c r="BH145" s="1150"/>
      <c r="BI145" s="1150"/>
      <c r="BJ145" s="1150"/>
    </row>
    <row r="146" spans="1:62">
      <c r="A146" s="1150">
        <v>140</v>
      </c>
      <c r="B146" s="1150">
        <v>0</v>
      </c>
      <c r="C146" s="1150" t="s">
        <v>2792</v>
      </c>
      <c r="D146" s="1150" t="s">
        <v>18942</v>
      </c>
      <c r="E146" s="1150" t="s">
        <v>18943</v>
      </c>
      <c r="F146" s="1150" t="s">
        <v>18948</v>
      </c>
      <c r="G146" s="1150" t="s">
        <v>15831</v>
      </c>
      <c r="H146" s="1150" t="s">
        <v>800</v>
      </c>
      <c r="I146" s="1150" t="s">
        <v>299</v>
      </c>
      <c r="J146" s="1150" t="s">
        <v>7436</v>
      </c>
      <c r="K146" s="1150" t="s">
        <v>19167</v>
      </c>
      <c r="L146" s="1150" t="s">
        <v>394</v>
      </c>
      <c r="M146" s="1150">
        <v>100208033</v>
      </c>
      <c r="N146" s="1150" t="s">
        <v>394</v>
      </c>
      <c r="O146" s="1150"/>
      <c r="P146" s="1150" t="s">
        <v>17721</v>
      </c>
      <c r="Q146" s="1150"/>
      <c r="R146" s="1210">
        <v>18523</v>
      </c>
      <c r="S146" s="1150"/>
      <c r="T146" s="1150" t="s">
        <v>394</v>
      </c>
      <c r="U146" s="1150">
        <v>1003670276</v>
      </c>
      <c r="V146" s="1150"/>
      <c r="W146" s="1150"/>
      <c r="X146" s="1150"/>
      <c r="Y146" s="1150"/>
      <c r="Z146" s="1150"/>
      <c r="AA146" s="1150"/>
      <c r="AB146" s="1150"/>
      <c r="AC146" s="1150"/>
      <c r="AD146" s="1150"/>
      <c r="AE146" s="1150"/>
      <c r="AF146" s="1150" t="s">
        <v>18949</v>
      </c>
      <c r="AG146" s="1211">
        <v>45178</v>
      </c>
      <c r="AH146" s="1212">
        <v>45170</v>
      </c>
      <c r="AI146" s="1150" t="s">
        <v>800</v>
      </c>
      <c r="AJ146" s="1150" t="s">
        <v>7436</v>
      </c>
      <c r="AK146" s="1210">
        <v>24653.1</v>
      </c>
      <c r="AL146" s="1210">
        <v>24654</v>
      </c>
      <c r="AM146" s="1150" t="s">
        <v>514</v>
      </c>
      <c r="AN146" s="1150" t="s">
        <v>13437</v>
      </c>
      <c r="AO146" s="1150"/>
      <c r="AP146" s="1150" t="s">
        <v>7437</v>
      </c>
      <c r="AQ146" s="1150"/>
      <c r="AR146" s="1150">
        <v>4902145957</v>
      </c>
      <c r="AS146" s="1150"/>
      <c r="AT146" s="1150"/>
      <c r="AU146" s="1150"/>
      <c r="AV146" s="1150"/>
      <c r="AW146" s="1150"/>
      <c r="AX146" s="1150"/>
      <c r="AY146" s="1150" t="s">
        <v>20</v>
      </c>
      <c r="AZ146" s="1150"/>
      <c r="BA146" s="1150"/>
      <c r="BB146" s="1150"/>
      <c r="BC146" s="1150"/>
      <c r="BD146" s="1150"/>
      <c r="BE146" s="1150"/>
      <c r="BF146" s="1150"/>
      <c r="BG146" s="1150"/>
      <c r="BH146" s="1150"/>
      <c r="BI146" s="1150"/>
      <c r="BJ146" s="1150"/>
    </row>
    <row r="147" spans="1:62">
      <c r="A147" s="1150">
        <v>141</v>
      </c>
      <c r="B147" s="1150">
        <v>0</v>
      </c>
      <c r="C147" s="1150" t="s">
        <v>2792</v>
      </c>
      <c r="D147" s="1150" t="s">
        <v>18942</v>
      </c>
      <c r="E147" s="1150" t="s">
        <v>18943</v>
      </c>
      <c r="F147" s="1150" t="s">
        <v>18948</v>
      </c>
      <c r="G147" s="1150" t="s">
        <v>15831</v>
      </c>
      <c r="H147" s="1150" t="s">
        <v>791</v>
      </c>
      <c r="I147" s="1150" t="s">
        <v>315</v>
      </c>
      <c r="J147" s="1150" t="s">
        <v>19168</v>
      </c>
      <c r="K147" s="1150" t="s">
        <v>19169</v>
      </c>
      <c r="L147" s="1150" t="s">
        <v>394</v>
      </c>
      <c r="M147" s="1150">
        <v>100208462</v>
      </c>
      <c r="N147" s="1150" t="s">
        <v>394</v>
      </c>
      <c r="O147" s="1150"/>
      <c r="P147" s="1150" t="s">
        <v>17721</v>
      </c>
      <c r="Q147" s="1150"/>
      <c r="R147" s="1210">
        <v>35295</v>
      </c>
      <c r="S147" s="1150"/>
      <c r="T147" s="1150" t="s">
        <v>394</v>
      </c>
      <c r="U147" s="1150">
        <v>1003670269</v>
      </c>
      <c r="V147" s="1150">
        <v>1003670270</v>
      </c>
      <c r="W147" s="1150"/>
      <c r="X147" s="1150"/>
      <c r="Y147" s="1150"/>
      <c r="Z147" s="1150"/>
      <c r="AA147" s="1150"/>
      <c r="AB147" s="1150"/>
      <c r="AC147" s="1150"/>
      <c r="AD147" s="1150"/>
      <c r="AE147" s="1150"/>
      <c r="AF147" s="1150" t="s">
        <v>18945</v>
      </c>
      <c r="AG147" s="1211">
        <v>45178</v>
      </c>
      <c r="AH147" s="1212">
        <v>45170</v>
      </c>
      <c r="AI147" s="1150" t="s">
        <v>791</v>
      </c>
      <c r="AJ147" s="1150" t="s">
        <v>19168</v>
      </c>
      <c r="AK147" s="1210">
        <v>35295.440000000002</v>
      </c>
      <c r="AL147" s="1210">
        <v>35296</v>
      </c>
      <c r="AM147" s="1150" t="s">
        <v>514</v>
      </c>
      <c r="AN147" s="1150" t="s">
        <v>13437</v>
      </c>
      <c r="AO147" s="1210">
        <v>7260.45</v>
      </c>
      <c r="AP147" s="1150" t="s">
        <v>19170</v>
      </c>
      <c r="AQ147" s="1150"/>
      <c r="AR147" s="1150">
        <v>4902145921</v>
      </c>
      <c r="AS147" s="1150"/>
      <c r="AT147" s="1150"/>
      <c r="AU147" s="1150"/>
      <c r="AV147" s="1150"/>
      <c r="AW147" s="1150"/>
      <c r="AX147" s="1150"/>
      <c r="AY147" s="1150" t="s">
        <v>20</v>
      </c>
      <c r="AZ147" s="1150"/>
      <c r="BA147" s="1150"/>
      <c r="BB147" s="1150"/>
      <c r="BC147" s="1150"/>
      <c r="BD147" s="1150"/>
      <c r="BE147" s="1150"/>
      <c r="BF147" s="1150"/>
      <c r="BG147" s="1150"/>
      <c r="BH147" s="1150"/>
      <c r="BI147" s="1150"/>
      <c r="BJ147" s="1150"/>
    </row>
    <row r="148" spans="1:62">
      <c r="A148" s="1150">
        <v>142</v>
      </c>
      <c r="B148" s="1150">
        <v>0</v>
      </c>
      <c r="C148" s="1150" t="s">
        <v>2792</v>
      </c>
      <c r="D148" s="1150" t="s">
        <v>18942</v>
      </c>
      <c r="E148" s="1150" t="s">
        <v>18943</v>
      </c>
      <c r="F148" s="1150" t="s">
        <v>18948</v>
      </c>
      <c r="G148" s="1150" t="s">
        <v>17912</v>
      </c>
      <c r="H148" s="1150" t="s">
        <v>918</v>
      </c>
      <c r="I148" s="1150" t="s">
        <v>264</v>
      </c>
      <c r="J148" s="1150" t="s">
        <v>8049</v>
      </c>
      <c r="K148" s="1150" t="s">
        <v>8051</v>
      </c>
      <c r="L148" s="1150" t="s">
        <v>394</v>
      </c>
      <c r="M148" s="1150">
        <v>100208938</v>
      </c>
      <c r="N148" s="1150" t="s">
        <v>394</v>
      </c>
      <c r="O148" s="1150"/>
      <c r="P148" s="1150" t="s">
        <v>17721</v>
      </c>
      <c r="Q148" s="1150"/>
      <c r="R148" s="1210">
        <v>44292</v>
      </c>
      <c r="S148" s="1150"/>
      <c r="T148" s="1150" t="s">
        <v>394</v>
      </c>
      <c r="U148" s="1150">
        <v>1003670327</v>
      </c>
      <c r="V148" s="1150">
        <v>1003670328</v>
      </c>
      <c r="W148" s="1150"/>
      <c r="X148" s="1150"/>
      <c r="Y148" s="1150"/>
      <c r="Z148" s="1150"/>
      <c r="AA148" s="1150"/>
      <c r="AB148" s="1150"/>
      <c r="AC148" s="1150"/>
      <c r="AD148" s="1150"/>
      <c r="AE148" s="1150"/>
      <c r="AF148" s="1150" t="s">
        <v>18945</v>
      </c>
      <c r="AG148" s="1211">
        <v>45178</v>
      </c>
      <c r="AH148" s="1212">
        <v>45170</v>
      </c>
      <c r="AI148" s="1150" t="s">
        <v>918</v>
      </c>
      <c r="AJ148" s="1150" t="s">
        <v>8049</v>
      </c>
      <c r="AK148" s="1210">
        <v>44292</v>
      </c>
      <c r="AL148" s="1210">
        <v>44292</v>
      </c>
      <c r="AM148" s="1150" t="s">
        <v>514</v>
      </c>
      <c r="AN148" s="1150" t="s">
        <v>13437</v>
      </c>
      <c r="AO148" s="1210">
        <v>17468.7</v>
      </c>
      <c r="AP148" s="1150" t="s">
        <v>8050</v>
      </c>
      <c r="AQ148" s="1150"/>
      <c r="AR148" s="1150">
        <v>4902145943</v>
      </c>
      <c r="AS148" s="1150"/>
      <c r="AT148" s="1150"/>
      <c r="AU148" s="1150"/>
      <c r="AV148" s="1150"/>
      <c r="AW148" s="1150"/>
      <c r="AX148" s="1150"/>
      <c r="AY148" s="1150" t="s">
        <v>20</v>
      </c>
      <c r="AZ148" s="1150"/>
      <c r="BA148" s="1150"/>
      <c r="BB148" s="1150"/>
      <c r="BC148" s="1150"/>
      <c r="BD148" s="1150"/>
      <c r="BE148" s="1150"/>
      <c r="BF148" s="1150"/>
      <c r="BG148" s="1150"/>
      <c r="BH148" s="1150"/>
      <c r="BI148" s="1150"/>
      <c r="BJ148" s="1150"/>
    </row>
    <row r="149" spans="1:62">
      <c r="A149" s="1150">
        <v>143</v>
      </c>
      <c r="B149" s="1150">
        <v>0</v>
      </c>
      <c r="C149" s="1150" t="s">
        <v>2792</v>
      </c>
      <c r="D149" s="1150" t="s">
        <v>18942</v>
      </c>
      <c r="E149" s="1150" t="s">
        <v>17550</v>
      </c>
      <c r="F149" s="1150" t="s">
        <v>19171</v>
      </c>
      <c r="G149" s="1150" t="s">
        <v>17912</v>
      </c>
      <c r="H149" s="1150" t="s">
        <v>2324</v>
      </c>
      <c r="I149" s="1150" t="s">
        <v>2321</v>
      </c>
      <c r="J149" s="1150" t="s">
        <v>2323</v>
      </c>
      <c r="K149" s="1150" t="s">
        <v>2322</v>
      </c>
      <c r="L149" s="1150" t="s">
        <v>394</v>
      </c>
      <c r="M149" s="1150">
        <v>100209919</v>
      </c>
      <c r="N149" s="1150" t="s">
        <v>394</v>
      </c>
      <c r="O149" s="1150" t="s">
        <v>19109</v>
      </c>
      <c r="P149" s="1150" t="s">
        <v>17721</v>
      </c>
      <c r="Q149" s="1211">
        <v>45178</v>
      </c>
      <c r="R149" s="1210">
        <v>54129</v>
      </c>
      <c r="S149" s="1150"/>
      <c r="T149" s="1150" t="s">
        <v>18969</v>
      </c>
      <c r="U149" s="1150">
        <v>1003673739</v>
      </c>
      <c r="V149" s="1150">
        <v>1003673740</v>
      </c>
      <c r="W149" s="1150"/>
      <c r="X149" s="1150"/>
      <c r="Y149" s="1150"/>
      <c r="Z149" s="1150"/>
      <c r="AA149" s="1150"/>
      <c r="AB149" s="1150"/>
      <c r="AC149" s="1150"/>
      <c r="AD149" s="1150"/>
      <c r="AE149" s="1150"/>
      <c r="AF149" s="1150" t="s">
        <v>19172</v>
      </c>
      <c r="AG149" s="1211">
        <v>45190</v>
      </c>
      <c r="AH149" s="1212">
        <v>45170</v>
      </c>
      <c r="AI149" s="1150" t="s">
        <v>2324</v>
      </c>
      <c r="AJ149" s="1150" t="s">
        <v>2323</v>
      </c>
      <c r="AK149" s="1210">
        <v>54129</v>
      </c>
      <c r="AL149" s="1210">
        <v>54129</v>
      </c>
      <c r="AM149" s="1150" t="s">
        <v>497</v>
      </c>
      <c r="AN149" s="1150" t="s">
        <v>14506</v>
      </c>
      <c r="AO149" s="1210">
        <v>23362.89</v>
      </c>
      <c r="AP149" s="1150" t="s">
        <v>9656</v>
      </c>
      <c r="AQ149" s="1150"/>
      <c r="AR149" s="1150">
        <v>4902150122</v>
      </c>
      <c r="AS149" s="1150"/>
      <c r="AT149" s="1150"/>
      <c r="AU149" s="1150"/>
      <c r="AV149" s="1150"/>
      <c r="AW149" s="1150"/>
      <c r="AX149" s="1150"/>
      <c r="AY149" s="1150">
        <v>0</v>
      </c>
      <c r="AZ149" s="1150"/>
      <c r="BA149" s="1150"/>
      <c r="BB149" s="1150"/>
      <c r="BC149" s="1150"/>
      <c r="BD149" s="1150"/>
      <c r="BE149" s="1150"/>
      <c r="BF149" s="1150"/>
      <c r="BG149" s="1150"/>
      <c r="BH149" s="1150"/>
      <c r="BI149" s="1150"/>
      <c r="BJ149" s="1150"/>
    </row>
    <row r="150" spans="1:62">
      <c r="A150" s="1150">
        <v>144</v>
      </c>
      <c r="B150" s="1150">
        <v>0</v>
      </c>
      <c r="C150" s="1150" t="s">
        <v>2792</v>
      </c>
      <c r="D150" s="1150" t="s">
        <v>18942</v>
      </c>
      <c r="E150" s="1150" t="s">
        <v>17550</v>
      </c>
      <c r="F150" s="1150" t="s">
        <v>19171</v>
      </c>
      <c r="G150" s="1150" t="s">
        <v>17912</v>
      </c>
      <c r="H150" s="1150" t="s">
        <v>2307</v>
      </c>
      <c r="I150" s="1150" t="s">
        <v>2304</v>
      </c>
      <c r="J150" s="1150" t="s">
        <v>2306</v>
      </c>
      <c r="K150" s="1150" t="s">
        <v>2305</v>
      </c>
      <c r="L150" s="1150" t="s">
        <v>394</v>
      </c>
      <c r="M150" s="1150">
        <v>100210120</v>
      </c>
      <c r="N150" s="1150" t="s">
        <v>394</v>
      </c>
      <c r="O150" s="1150" t="s">
        <v>19173</v>
      </c>
      <c r="P150" s="1150" t="s">
        <v>17721</v>
      </c>
      <c r="Q150" s="1211">
        <v>45178</v>
      </c>
      <c r="R150" s="1210">
        <v>39702</v>
      </c>
      <c r="S150" s="1150"/>
      <c r="T150" s="1150" t="s">
        <v>18969</v>
      </c>
      <c r="U150" s="1150">
        <v>1003679721</v>
      </c>
      <c r="V150" s="1150">
        <v>1003679722</v>
      </c>
      <c r="W150" s="1150"/>
      <c r="X150" s="1150"/>
      <c r="Y150" s="1150"/>
      <c r="Z150" s="1150"/>
      <c r="AA150" s="1150"/>
      <c r="AB150" s="1150"/>
      <c r="AC150" s="1150"/>
      <c r="AD150" s="1150"/>
      <c r="AE150" s="1150"/>
      <c r="AF150" s="1150" t="s">
        <v>18962</v>
      </c>
      <c r="AG150" s="1211">
        <v>45206</v>
      </c>
      <c r="AH150" s="1212">
        <v>45200</v>
      </c>
      <c r="AI150" s="1150" t="s">
        <v>2307</v>
      </c>
      <c r="AJ150" s="1150" t="s">
        <v>2306</v>
      </c>
      <c r="AK150" s="1210">
        <v>39702</v>
      </c>
      <c r="AL150" s="1210">
        <v>39702</v>
      </c>
      <c r="AM150" s="1150" t="s">
        <v>497</v>
      </c>
      <c r="AN150" s="1150" t="s">
        <v>14506</v>
      </c>
      <c r="AO150" s="1150"/>
      <c r="AP150" s="1150" t="s">
        <v>10558</v>
      </c>
      <c r="AQ150" s="1150"/>
      <c r="AR150" s="1150">
        <v>4902154945</v>
      </c>
      <c r="AS150" s="1150"/>
      <c r="AT150" s="1150"/>
      <c r="AU150" s="1150"/>
      <c r="AV150" s="1150"/>
      <c r="AW150" s="1150"/>
      <c r="AX150" s="1150"/>
      <c r="AY150" s="1150">
        <v>0</v>
      </c>
      <c r="AZ150" s="1150"/>
      <c r="BA150" s="1150"/>
      <c r="BB150" s="1150"/>
      <c r="BC150" s="1150"/>
      <c r="BD150" s="1150"/>
      <c r="BE150" s="1150"/>
      <c r="BF150" s="1150"/>
      <c r="BG150" s="1150"/>
      <c r="BH150" s="1150"/>
      <c r="BI150" s="1150"/>
      <c r="BJ150" s="1150"/>
    </row>
    <row r="151" spans="1:62">
      <c r="A151" s="1150">
        <v>145</v>
      </c>
      <c r="B151" s="1150">
        <v>0</v>
      </c>
      <c r="C151" s="1150" t="s">
        <v>17850</v>
      </c>
      <c r="D151" s="1150" t="s">
        <v>18942</v>
      </c>
      <c r="E151" s="1150" t="s">
        <v>17550</v>
      </c>
      <c r="F151" s="1150" t="s">
        <v>19171</v>
      </c>
      <c r="G151" s="1150" t="s">
        <v>3643</v>
      </c>
      <c r="H151" s="1213" t="s">
        <v>2347</v>
      </c>
      <c r="I151" s="1150" t="s">
        <v>19174</v>
      </c>
      <c r="J151" s="1213" t="s">
        <v>2346</v>
      </c>
      <c r="K151" s="1150" t="s">
        <v>19175</v>
      </c>
      <c r="L151" s="1150" t="s">
        <v>394</v>
      </c>
      <c r="M151" s="1150">
        <v>100210896</v>
      </c>
      <c r="N151" s="1150" t="s">
        <v>18962</v>
      </c>
      <c r="O151" s="1150" t="s">
        <v>19176</v>
      </c>
      <c r="P151" s="1150" t="s">
        <v>17721</v>
      </c>
      <c r="Q151" s="1211">
        <v>45179</v>
      </c>
      <c r="R151" s="1210">
        <v>13773</v>
      </c>
      <c r="S151" s="1150"/>
      <c r="T151" s="1150" t="s">
        <v>18961</v>
      </c>
      <c r="U151" s="1150"/>
      <c r="V151" s="1150"/>
      <c r="W151" s="1150"/>
      <c r="X151" s="1150"/>
      <c r="Y151" s="1150"/>
      <c r="Z151" s="1150"/>
      <c r="AA151" s="1150"/>
      <c r="AB151" s="1150"/>
      <c r="AC151" s="1150"/>
      <c r="AD151" s="1150"/>
      <c r="AE151" s="1150"/>
      <c r="AF151" s="1150"/>
      <c r="AG151" s="1150"/>
      <c r="AH151" s="1212">
        <v>1</v>
      </c>
      <c r="AI151" s="1213" t="s">
        <v>2347</v>
      </c>
      <c r="AJ151" s="1213" t="s">
        <v>2346</v>
      </c>
      <c r="AK151" s="1210">
        <v>13772.06</v>
      </c>
      <c r="AL151" s="1210">
        <v>13773</v>
      </c>
      <c r="AM151" s="1150" t="s">
        <v>4193</v>
      </c>
      <c r="AN151" s="1150" t="s">
        <v>13129</v>
      </c>
      <c r="AO151" s="1150"/>
      <c r="AP151" s="1150"/>
      <c r="AQ151" s="1150"/>
      <c r="AR151" s="1150"/>
      <c r="AS151" s="1150"/>
      <c r="AT151" s="1150"/>
      <c r="AU151" s="1150"/>
      <c r="AV151" s="1150"/>
      <c r="AW151" s="1150"/>
      <c r="AX151" s="1150"/>
      <c r="AY151" s="1150">
        <v>0</v>
      </c>
      <c r="AZ151" s="1150"/>
      <c r="BA151" s="1150"/>
      <c r="BB151" s="1150"/>
      <c r="BC151" s="1150"/>
      <c r="BD151" s="1150"/>
      <c r="BE151" s="1150"/>
      <c r="BF151" s="1150"/>
      <c r="BG151" s="1150"/>
      <c r="BH151" s="1150"/>
      <c r="BI151" s="1150"/>
      <c r="BJ151" s="1150"/>
    </row>
    <row r="152" spans="1:62">
      <c r="A152" s="1150">
        <v>146</v>
      </c>
      <c r="B152" s="1150">
        <v>0</v>
      </c>
      <c r="C152" s="1150" t="s">
        <v>2792</v>
      </c>
      <c r="D152" s="1150" t="s">
        <v>18942</v>
      </c>
      <c r="E152" s="1150" t="s">
        <v>18943</v>
      </c>
      <c r="F152" s="1150" t="s">
        <v>19171</v>
      </c>
      <c r="G152" s="1150" t="s">
        <v>19177</v>
      </c>
      <c r="H152" s="1213" t="s">
        <v>2347</v>
      </c>
      <c r="I152" s="1150" t="s">
        <v>2344</v>
      </c>
      <c r="J152" s="1213" t="s">
        <v>2346</v>
      </c>
      <c r="K152" s="1150" t="s">
        <v>19178</v>
      </c>
      <c r="L152" s="1150" t="s">
        <v>394</v>
      </c>
      <c r="M152" s="1150">
        <v>100203742</v>
      </c>
      <c r="N152" s="1150" t="s">
        <v>394</v>
      </c>
      <c r="O152" s="1150" t="s">
        <v>19179</v>
      </c>
      <c r="P152" s="1150" t="s">
        <v>17721</v>
      </c>
      <c r="Q152" s="1211">
        <v>45179</v>
      </c>
      <c r="R152" s="1210">
        <v>114567</v>
      </c>
      <c r="S152" s="1150"/>
      <c r="T152" s="1150" t="s">
        <v>18961</v>
      </c>
      <c r="U152" s="1150">
        <v>1003679686</v>
      </c>
      <c r="V152" s="1150">
        <v>1003679687</v>
      </c>
      <c r="W152" s="1150"/>
      <c r="X152" s="1150"/>
      <c r="Y152" s="1150"/>
      <c r="Z152" s="1150"/>
      <c r="AA152" s="1150"/>
      <c r="AB152" s="1150"/>
      <c r="AC152" s="1150"/>
      <c r="AD152" s="1150"/>
      <c r="AE152" s="1150"/>
      <c r="AF152" s="1150" t="s">
        <v>18997</v>
      </c>
      <c r="AG152" s="1211">
        <v>45205</v>
      </c>
      <c r="AH152" s="1212">
        <v>45200</v>
      </c>
      <c r="AI152" s="1213" t="s">
        <v>2347</v>
      </c>
      <c r="AJ152" s="1213" t="s">
        <v>2346</v>
      </c>
      <c r="AK152" s="1210">
        <v>114566.18</v>
      </c>
      <c r="AL152" s="1210">
        <v>114567</v>
      </c>
      <c r="AM152" s="1150" t="s">
        <v>4193</v>
      </c>
      <c r="AN152" s="1150" t="s">
        <v>13129</v>
      </c>
      <c r="AO152" s="1150"/>
      <c r="AP152" s="1210">
        <v>41559.14</v>
      </c>
      <c r="AQ152" s="1150" t="s">
        <v>10562</v>
      </c>
      <c r="AR152" s="1150">
        <v>4902154930</v>
      </c>
      <c r="AS152" s="1150"/>
      <c r="AT152" s="1150"/>
      <c r="AU152" s="1150"/>
      <c r="AV152" s="1150"/>
      <c r="AW152" s="1150"/>
      <c r="AX152" s="1150"/>
      <c r="AY152" s="1150" t="s">
        <v>19180</v>
      </c>
      <c r="AZ152" s="1150"/>
      <c r="BA152" s="1150"/>
      <c r="BB152" s="1150"/>
      <c r="BC152" s="1150"/>
      <c r="BD152" s="1150"/>
      <c r="BE152" s="1150"/>
      <c r="BF152" s="1150"/>
      <c r="BG152" s="1150"/>
      <c r="BH152" s="1150"/>
      <c r="BI152" s="1150"/>
      <c r="BJ152" s="1150"/>
    </row>
    <row r="153" spans="1:62">
      <c r="A153" s="1150">
        <v>147</v>
      </c>
      <c r="B153" s="1150" t="s">
        <v>19094</v>
      </c>
      <c r="C153" s="1150" t="s">
        <v>2792</v>
      </c>
      <c r="D153" s="1150" t="s">
        <v>18942</v>
      </c>
      <c r="E153" s="1150" t="s">
        <v>18943</v>
      </c>
      <c r="F153" s="1150" t="s">
        <v>18948</v>
      </c>
      <c r="G153" s="1150" t="s">
        <v>15831</v>
      </c>
      <c r="H153" s="1150" t="s">
        <v>773</v>
      </c>
      <c r="I153" s="1150" t="s">
        <v>160</v>
      </c>
      <c r="J153" s="1150" t="s">
        <v>7081</v>
      </c>
      <c r="K153" s="1150" t="s">
        <v>19181</v>
      </c>
      <c r="L153" s="1150" t="s">
        <v>394</v>
      </c>
      <c r="M153" s="1150">
        <v>100208699</v>
      </c>
      <c r="N153" s="1150" t="s">
        <v>394</v>
      </c>
      <c r="O153" s="1150"/>
      <c r="P153" s="1150" t="s">
        <v>17721</v>
      </c>
      <c r="Q153" s="1150"/>
      <c r="R153" s="1210">
        <v>32603</v>
      </c>
      <c r="S153" s="1150"/>
      <c r="T153" s="1150" t="s">
        <v>394</v>
      </c>
      <c r="U153" s="1150">
        <v>1003670273</v>
      </c>
      <c r="V153" s="1150">
        <v>1003670274</v>
      </c>
      <c r="W153" s="1150"/>
      <c r="X153" s="1150"/>
      <c r="Y153" s="1150"/>
      <c r="Z153" s="1150"/>
      <c r="AA153" s="1150"/>
      <c r="AB153" s="1150"/>
      <c r="AC153" s="1150"/>
      <c r="AD153" s="1150"/>
      <c r="AE153" s="1150"/>
      <c r="AF153" s="1150" t="s">
        <v>18945</v>
      </c>
      <c r="AG153" s="1211">
        <v>45178</v>
      </c>
      <c r="AH153" s="1212">
        <v>45170</v>
      </c>
      <c r="AI153" s="1150" t="s">
        <v>773</v>
      </c>
      <c r="AJ153" s="1150" t="s">
        <v>7081</v>
      </c>
      <c r="AK153" s="1210">
        <v>32603.26</v>
      </c>
      <c r="AL153" s="1210">
        <v>32604</v>
      </c>
      <c r="AM153" s="1150" t="s">
        <v>514</v>
      </c>
      <c r="AN153" s="1150" t="s">
        <v>13437</v>
      </c>
      <c r="AO153" s="1210">
        <v>7665.35</v>
      </c>
      <c r="AP153" s="1150" t="s">
        <v>7082</v>
      </c>
      <c r="AQ153" s="1150"/>
      <c r="AR153" s="1150">
        <v>4902146015</v>
      </c>
      <c r="AS153" s="1150"/>
      <c r="AT153" s="1150"/>
      <c r="AU153" s="1150"/>
      <c r="AV153" s="1150"/>
      <c r="AW153" s="1150"/>
      <c r="AX153" s="1150"/>
      <c r="AY153" s="1150" t="s">
        <v>20</v>
      </c>
      <c r="AZ153" s="1150"/>
      <c r="BA153" s="1150"/>
      <c r="BB153" s="1150"/>
      <c r="BC153" s="1150"/>
      <c r="BD153" s="1150"/>
      <c r="BE153" s="1150"/>
      <c r="BF153" s="1150"/>
      <c r="BG153" s="1150"/>
      <c r="BH153" s="1150"/>
      <c r="BI153" s="1150"/>
      <c r="BJ153" s="1150"/>
    </row>
    <row r="154" spans="1:62" ht="148.5">
      <c r="A154" s="1150">
        <v>148</v>
      </c>
      <c r="B154" s="1150">
        <v>0</v>
      </c>
      <c r="C154" s="1150" t="s">
        <v>2792</v>
      </c>
      <c r="D154" s="1150" t="s">
        <v>18942</v>
      </c>
      <c r="E154" s="1150" t="s">
        <v>18943</v>
      </c>
      <c r="F154" s="1150" t="s">
        <v>18948</v>
      </c>
      <c r="G154" s="1150" t="s">
        <v>15831</v>
      </c>
      <c r="H154" s="1150" t="s">
        <v>776</v>
      </c>
      <c r="I154" s="1150" t="s">
        <v>343</v>
      </c>
      <c r="J154" s="1150" t="s">
        <v>15680</v>
      </c>
      <c r="K154" s="1215" t="s">
        <v>19182</v>
      </c>
      <c r="L154" s="1150" t="s">
        <v>394</v>
      </c>
      <c r="M154" s="1150">
        <v>100209274</v>
      </c>
      <c r="N154" s="1150" t="s">
        <v>394</v>
      </c>
      <c r="O154" s="1150"/>
      <c r="P154" s="1150" t="s">
        <v>17721</v>
      </c>
      <c r="Q154" s="1150"/>
      <c r="R154" s="1210">
        <v>19114</v>
      </c>
      <c r="S154" s="1150"/>
      <c r="T154" s="1150" t="s">
        <v>394</v>
      </c>
      <c r="U154" s="1150">
        <v>1003670329</v>
      </c>
      <c r="V154" s="1150">
        <v>1003670330</v>
      </c>
      <c r="W154" s="1150"/>
      <c r="X154" s="1150"/>
      <c r="Y154" s="1150"/>
      <c r="Z154" s="1150"/>
      <c r="AA154" s="1150"/>
      <c r="AB154" s="1150"/>
      <c r="AC154" s="1150"/>
      <c r="AD154" s="1150"/>
      <c r="AE154" s="1150"/>
      <c r="AF154" s="1150" t="s">
        <v>18945</v>
      </c>
      <c r="AG154" s="1211">
        <v>45178</v>
      </c>
      <c r="AH154" s="1212">
        <v>45170</v>
      </c>
      <c r="AI154" s="1150" t="s">
        <v>776</v>
      </c>
      <c r="AJ154" s="1150" t="s">
        <v>15680</v>
      </c>
      <c r="AK154" s="1210">
        <v>19114</v>
      </c>
      <c r="AL154" s="1210">
        <v>19114</v>
      </c>
      <c r="AM154" s="1150" t="s">
        <v>514</v>
      </c>
      <c r="AN154" s="1150" t="s">
        <v>13437</v>
      </c>
      <c r="AO154" s="1210">
        <v>6867.34</v>
      </c>
      <c r="AP154" s="1150" t="s">
        <v>6383</v>
      </c>
      <c r="AQ154" s="1150"/>
      <c r="AR154" s="1150">
        <v>4902145969</v>
      </c>
      <c r="AS154" s="1150"/>
      <c r="AT154" s="1150"/>
      <c r="AU154" s="1150"/>
      <c r="AV154" s="1150"/>
      <c r="AW154" s="1150"/>
      <c r="AX154" s="1150"/>
      <c r="AY154" s="1150" t="s">
        <v>20</v>
      </c>
      <c r="AZ154" s="1150"/>
      <c r="BA154" s="1150"/>
      <c r="BB154" s="1150"/>
      <c r="BC154" s="1150"/>
      <c r="BD154" s="1150"/>
      <c r="BE154" s="1150"/>
      <c r="BF154" s="1150"/>
      <c r="BG154" s="1150"/>
      <c r="BH154" s="1150"/>
      <c r="BI154" s="1150"/>
      <c r="BJ154" s="1150"/>
    </row>
    <row r="155" spans="1:62">
      <c r="A155" s="1150">
        <v>149</v>
      </c>
      <c r="B155" s="1150">
        <v>0</v>
      </c>
      <c r="C155" s="1150" t="s">
        <v>17850</v>
      </c>
      <c r="D155" s="1150" t="s">
        <v>18942</v>
      </c>
      <c r="E155" s="1150" t="s">
        <v>18943</v>
      </c>
      <c r="F155" s="1150" t="s">
        <v>19171</v>
      </c>
      <c r="G155" s="1150" t="s">
        <v>15943</v>
      </c>
      <c r="H155" s="1150" t="s">
        <v>2468</v>
      </c>
      <c r="I155" s="1150" t="s">
        <v>2465</v>
      </c>
      <c r="J155" s="1150"/>
      <c r="K155" s="1150" t="s">
        <v>19183</v>
      </c>
      <c r="L155" s="1150" t="s">
        <v>394</v>
      </c>
      <c r="M155" s="1150">
        <v>100210226</v>
      </c>
      <c r="N155" s="1150" t="s">
        <v>394</v>
      </c>
      <c r="O155" s="1150" t="s">
        <v>19184</v>
      </c>
      <c r="P155" s="1150" t="s">
        <v>17721</v>
      </c>
      <c r="Q155" s="1211">
        <v>45179</v>
      </c>
      <c r="R155" s="1210">
        <v>18594</v>
      </c>
      <c r="S155" s="1150"/>
      <c r="T155" s="1150" t="s">
        <v>18961</v>
      </c>
      <c r="U155" s="1150"/>
      <c r="V155" s="1150"/>
      <c r="W155" s="1150"/>
      <c r="X155" s="1150"/>
      <c r="Y155" s="1150"/>
      <c r="Z155" s="1150"/>
      <c r="AA155" s="1150"/>
      <c r="AB155" s="1150"/>
      <c r="AC155" s="1150"/>
      <c r="AD155" s="1150"/>
      <c r="AE155" s="1150"/>
      <c r="AF155" s="1150"/>
      <c r="AG155" s="1150"/>
      <c r="AH155" s="1212">
        <v>1</v>
      </c>
      <c r="AI155" s="1150" t="s">
        <v>2468</v>
      </c>
      <c r="AJ155" s="1150"/>
      <c r="AK155" s="1150"/>
      <c r="AL155" s="1150" t="s">
        <v>18976</v>
      </c>
      <c r="AM155" s="1150" t="s">
        <v>497</v>
      </c>
      <c r="AN155" s="1150" t="s">
        <v>14506</v>
      </c>
      <c r="AO155" s="1150"/>
      <c r="AP155" s="1150"/>
      <c r="AQ155" s="1150"/>
      <c r="AR155" s="1150"/>
      <c r="AS155" s="1150"/>
      <c r="AT155" s="1150"/>
      <c r="AU155" s="1150"/>
      <c r="AV155" s="1150"/>
      <c r="AW155" s="1150"/>
      <c r="AX155" s="1150"/>
      <c r="AY155" s="1150">
        <v>0</v>
      </c>
      <c r="AZ155" s="1150"/>
      <c r="BA155" s="1150"/>
      <c r="BB155" s="1150"/>
      <c r="BC155" s="1150"/>
      <c r="BD155" s="1150"/>
      <c r="BE155" s="1150"/>
      <c r="BF155" s="1150"/>
      <c r="BG155" s="1150"/>
      <c r="BH155" s="1150"/>
      <c r="BI155" s="1150"/>
      <c r="BJ155" s="1150"/>
    </row>
    <row r="156" spans="1:62" ht="135">
      <c r="A156" s="1150">
        <v>150</v>
      </c>
      <c r="B156" s="1150">
        <v>0</v>
      </c>
      <c r="C156" s="1150" t="s">
        <v>2792</v>
      </c>
      <c r="D156" s="1150" t="s">
        <v>18942</v>
      </c>
      <c r="E156" s="1150" t="s">
        <v>18943</v>
      </c>
      <c r="F156" s="1150" t="s">
        <v>18948</v>
      </c>
      <c r="G156" s="1150" t="s">
        <v>17935</v>
      </c>
      <c r="H156" s="1213" t="s">
        <v>996</v>
      </c>
      <c r="I156" s="1150" t="s">
        <v>232</v>
      </c>
      <c r="J156" s="1150" t="s">
        <v>6776</v>
      </c>
      <c r="K156" s="1215" t="s">
        <v>19185</v>
      </c>
      <c r="L156" s="1150" t="s">
        <v>394</v>
      </c>
      <c r="M156" s="1150">
        <v>100210458</v>
      </c>
      <c r="N156" s="1150" t="s">
        <v>394</v>
      </c>
      <c r="O156" s="1150"/>
      <c r="P156" s="1150" t="s">
        <v>17721</v>
      </c>
      <c r="Q156" s="1150"/>
      <c r="R156" s="1210">
        <v>22008</v>
      </c>
      <c r="S156" s="1150"/>
      <c r="T156" s="1150" t="s">
        <v>394</v>
      </c>
      <c r="U156" s="1150">
        <v>1003670333</v>
      </c>
      <c r="V156" s="1150">
        <v>1003670334</v>
      </c>
      <c r="W156" s="1150"/>
      <c r="X156" s="1150"/>
      <c r="Y156" s="1150"/>
      <c r="Z156" s="1150"/>
      <c r="AA156" s="1150"/>
      <c r="AB156" s="1150"/>
      <c r="AC156" s="1150"/>
      <c r="AD156" s="1150"/>
      <c r="AE156" s="1150"/>
      <c r="AF156" s="1150" t="s">
        <v>18945</v>
      </c>
      <c r="AG156" s="1211">
        <v>45178</v>
      </c>
      <c r="AH156" s="1212">
        <v>45170</v>
      </c>
      <c r="AI156" s="1213" t="s">
        <v>996</v>
      </c>
      <c r="AJ156" s="1150" t="s">
        <v>6776</v>
      </c>
      <c r="AK156" s="1210">
        <v>22008</v>
      </c>
      <c r="AL156" s="1210">
        <v>22008</v>
      </c>
      <c r="AM156" s="1150" t="s">
        <v>514</v>
      </c>
      <c r="AN156" s="1150" t="s">
        <v>13437</v>
      </c>
      <c r="AO156" s="1210">
        <v>12247.15</v>
      </c>
      <c r="AP156" s="1150" t="s">
        <v>6777</v>
      </c>
      <c r="AQ156" s="1150"/>
      <c r="AR156" s="1150">
        <v>4902145953</v>
      </c>
      <c r="AS156" s="1150"/>
      <c r="AT156" s="1150"/>
      <c r="AU156" s="1150"/>
      <c r="AV156" s="1150"/>
      <c r="AW156" s="1150"/>
      <c r="AX156" s="1150"/>
      <c r="AY156" s="1150" t="s">
        <v>20</v>
      </c>
      <c r="AZ156" s="1150"/>
      <c r="BA156" s="1150"/>
      <c r="BB156" s="1150"/>
      <c r="BC156" s="1150"/>
      <c r="BD156" s="1150"/>
      <c r="BE156" s="1150"/>
      <c r="BF156" s="1150"/>
      <c r="BG156" s="1150"/>
      <c r="BH156" s="1150"/>
      <c r="BI156" s="1150"/>
      <c r="BJ156" s="1150"/>
    </row>
    <row r="157" spans="1:62">
      <c r="A157" s="1150">
        <v>151</v>
      </c>
      <c r="B157" s="1150">
        <v>0</v>
      </c>
      <c r="C157" s="1150" t="s">
        <v>2792</v>
      </c>
      <c r="D157" s="1150" t="s">
        <v>18942</v>
      </c>
      <c r="E157" s="1150" t="s">
        <v>18943</v>
      </c>
      <c r="F157" s="1150" t="s">
        <v>18948</v>
      </c>
      <c r="G157" s="1150" t="s">
        <v>15831</v>
      </c>
      <c r="H157" s="1150" t="s">
        <v>561</v>
      </c>
      <c r="I157" s="1150" t="s">
        <v>560</v>
      </c>
      <c r="J157" s="1150" t="s">
        <v>564</v>
      </c>
      <c r="K157" s="1150" t="s">
        <v>19186</v>
      </c>
      <c r="L157" s="1150" t="s">
        <v>394</v>
      </c>
      <c r="M157" s="1150">
        <v>100210019</v>
      </c>
      <c r="N157" s="1150" t="s">
        <v>394</v>
      </c>
      <c r="O157" s="1150" t="s">
        <v>18968</v>
      </c>
      <c r="P157" s="1150" t="s">
        <v>17721</v>
      </c>
      <c r="Q157" s="1211">
        <v>45182</v>
      </c>
      <c r="R157" s="1210">
        <v>8532</v>
      </c>
      <c r="S157" s="1150"/>
      <c r="T157" s="1150" t="s">
        <v>394</v>
      </c>
      <c r="U157" s="1150">
        <v>1003670058</v>
      </c>
      <c r="V157" s="1150">
        <v>1003678737</v>
      </c>
      <c r="W157" s="1150">
        <v>1003678738</v>
      </c>
      <c r="X157" s="1150">
        <v>1003678739</v>
      </c>
      <c r="Y157" s="1150"/>
      <c r="Z157" s="1150"/>
      <c r="AA157" s="1150"/>
      <c r="AB157" s="1150"/>
      <c r="AC157" s="1150"/>
      <c r="AD157" s="1150"/>
      <c r="AE157" s="1150"/>
      <c r="AF157" s="1150" t="s">
        <v>18997</v>
      </c>
      <c r="AG157" s="1211">
        <v>45178</v>
      </c>
      <c r="AH157" s="1212">
        <v>45170</v>
      </c>
      <c r="AI157" s="1150" t="s">
        <v>561</v>
      </c>
      <c r="AJ157" s="1150" t="s">
        <v>564</v>
      </c>
      <c r="AK157" s="1210">
        <v>8531.59</v>
      </c>
      <c r="AL157" s="1210">
        <v>8532</v>
      </c>
      <c r="AM157" s="1150" t="s">
        <v>516</v>
      </c>
      <c r="AN157" s="1150" t="s">
        <v>13437</v>
      </c>
      <c r="AO157" s="1150"/>
      <c r="AP157" s="1150" t="s">
        <v>563</v>
      </c>
      <c r="AQ157" s="1150"/>
      <c r="AR157" s="1150">
        <v>4902145949</v>
      </c>
      <c r="AS157" s="1150">
        <v>4902154307</v>
      </c>
      <c r="AT157" s="1150"/>
      <c r="AU157" s="1150"/>
      <c r="AV157" s="1150"/>
      <c r="AW157" s="1150"/>
      <c r="AX157" s="1150"/>
      <c r="AY157" s="1150" t="s">
        <v>20</v>
      </c>
      <c r="AZ157" s="1150" t="s">
        <v>19093</v>
      </c>
      <c r="BA157" s="1150"/>
      <c r="BB157" s="1150"/>
      <c r="BC157" s="1150"/>
      <c r="BD157" s="1150"/>
      <c r="BE157" s="1211">
        <v>45208</v>
      </c>
      <c r="BF157" s="1150" t="s">
        <v>18945</v>
      </c>
      <c r="BG157" s="1150"/>
      <c r="BH157" s="1150"/>
      <c r="BI157" s="1150"/>
      <c r="BJ157" s="1150"/>
    </row>
    <row r="158" spans="1:62">
      <c r="A158" s="1150">
        <v>152</v>
      </c>
      <c r="B158" s="1150">
        <v>0</v>
      </c>
      <c r="C158" s="1150" t="s">
        <v>17850</v>
      </c>
      <c r="D158" s="1150" t="s">
        <v>18942</v>
      </c>
      <c r="E158" s="1150" t="s">
        <v>18943</v>
      </c>
      <c r="F158" s="1150" t="s">
        <v>19171</v>
      </c>
      <c r="G158" s="1150" t="s">
        <v>19136</v>
      </c>
      <c r="H158" s="1213" t="s">
        <v>2159</v>
      </c>
      <c r="I158" s="1150" t="s">
        <v>2156</v>
      </c>
      <c r="J158" s="1213" t="s">
        <v>12283</v>
      </c>
      <c r="K158" s="1150" t="s">
        <v>19187</v>
      </c>
      <c r="L158" s="1150" t="s">
        <v>394</v>
      </c>
      <c r="M158" s="1150">
        <v>100210163</v>
      </c>
      <c r="N158" s="1150" t="s">
        <v>394</v>
      </c>
      <c r="O158" s="1150" t="s">
        <v>19188</v>
      </c>
      <c r="P158" s="1150" t="s">
        <v>17721</v>
      </c>
      <c r="Q158" s="1211">
        <v>45178</v>
      </c>
      <c r="R158" s="1210">
        <v>1786428</v>
      </c>
      <c r="S158" s="1150"/>
      <c r="T158" s="1150" t="s">
        <v>18969</v>
      </c>
      <c r="U158" s="1150"/>
      <c r="V158" s="1150"/>
      <c r="W158" s="1150"/>
      <c r="X158" s="1150"/>
      <c r="Y158" s="1150"/>
      <c r="Z158" s="1150"/>
      <c r="AA158" s="1150"/>
      <c r="AB158" s="1150"/>
      <c r="AC158" s="1150"/>
      <c r="AD158" s="1150"/>
      <c r="AE158" s="1150"/>
      <c r="AF158" s="1150"/>
      <c r="AG158" s="1150"/>
      <c r="AH158" s="1212">
        <v>1</v>
      </c>
      <c r="AI158" s="1213" t="s">
        <v>2159</v>
      </c>
      <c r="AJ158" s="1213" t="s">
        <v>12283</v>
      </c>
      <c r="AK158" s="1210">
        <v>1786427.13</v>
      </c>
      <c r="AL158" s="1210">
        <v>1786428</v>
      </c>
      <c r="AM158" s="1150" t="s">
        <v>497</v>
      </c>
      <c r="AN158" s="1150" t="s">
        <v>14506</v>
      </c>
      <c r="AO158" s="1150"/>
      <c r="AP158" s="1150"/>
      <c r="AQ158" s="1150"/>
      <c r="AR158" s="1150"/>
      <c r="AS158" s="1150"/>
      <c r="AT158" s="1150"/>
      <c r="AU158" s="1150"/>
      <c r="AV158" s="1150"/>
      <c r="AW158" s="1150"/>
      <c r="AX158" s="1150"/>
      <c r="AY158" s="1150">
        <v>0</v>
      </c>
      <c r="AZ158" s="1150"/>
      <c r="BA158" s="1150"/>
      <c r="BB158" s="1150"/>
      <c r="BC158" s="1150"/>
      <c r="BD158" s="1150"/>
      <c r="BE158" s="1150"/>
      <c r="BF158" s="1150"/>
      <c r="BG158" s="1150"/>
      <c r="BH158" s="1150"/>
      <c r="BI158" s="1150"/>
      <c r="BJ158" s="1150"/>
    </row>
    <row r="159" spans="1:62">
      <c r="A159" s="1150">
        <v>153</v>
      </c>
      <c r="B159" s="1150">
        <v>0</v>
      </c>
      <c r="C159" s="1150" t="s">
        <v>17850</v>
      </c>
      <c r="D159" s="1150" t="s">
        <v>18942</v>
      </c>
      <c r="E159" s="1150" t="s">
        <v>18943</v>
      </c>
      <c r="F159" s="1150" t="s">
        <v>19171</v>
      </c>
      <c r="G159" s="1150" t="s">
        <v>19136</v>
      </c>
      <c r="H159" s="1213" t="s">
        <v>2159</v>
      </c>
      <c r="I159" s="1150" t="s">
        <v>2168</v>
      </c>
      <c r="J159" s="1213" t="s">
        <v>12283</v>
      </c>
      <c r="K159" s="1150" t="s">
        <v>19189</v>
      </c>
      <c r="L159" s="1150" t="s">
        <v>394</v>
      </c>
      <c r="M159" s="1150">
        <v>100210161</v>
      </c>
      <c r="N159" s="1150" t="s">
        <v>394</v>
      </c>
      <c r="O159" s="1150" t="s">
        <v>19188</v>
      </c>
      <c r="P159" s="1150" t="s">
        <v>17721</v>
      </c>
      <c r="Q159" s="1211">
        <v>45179</v>
      </c>
      <c r="R159" s="1210">
        <v>861522</v>
      </c>
      <c r="S159" s="1150"/>
      <c r="T159" s="1150" t="s">
        <v>18961</v>
      </c>
      <c r="U159" s="1150"/>
      <c r="V159" s="1150"/>
      <c r="W159" s="1150"/>
      <c r="X159" s="1150"/>
      <c r="Y159" s="1150"/>
      <c r="Z159" s="1150"/>
      <c r="AA159" s="1150"/>
      <c r="AB159" s="1150"/>
      <c r="AC159" s="1150"/>
      <c r="AD159" s="1150"/>
      <c r="AE159" s="1150"/>
      <c r="AF159" s="1150"/>
      <c r="AG159" s="1150"/>
      <c r="AH159" s="1212">
        <v>1</v>
      </c>
      <c r="AI159" s="1213" t="s">
        <v>2159</v>
      </c>
      <c r="AJ159" s="1213" t="s">
        <v>12283</v>
      </c>
      <c r="AK159" s="1210">
        <v>861521.29</v>
      </c>
      <c r="AL159" s="1210">
        <v>861522</v>
      </c>
      <c r="AM159" s="1150" t="s">
        <v>497</v>
      </c>
      <c r="AN159" s="1150" t="s">
        <v>14506</v>
      </c>
      <c r="AO159" s="1150"/>
      <c r="AP159" s="1150"/>
      <c r="AQ159" s="1150"/>
      <c r="AR159" s="1150"/>
      <c r="AS159" s="1150"/>
      <c r="AT159" s="1150"/>
      <c r="AU159" s="1150"/>
      <c r="AV159" s="1150"/>
      <c r="AW159" s="1150"/>
      <c r="AX159" s="1150"/>
      <c r="AY159" s="1150">
        <v>0</v>
      </c>
      <c r="AZ159" s="1150"/>
      <c r="BA159" s="1150"/>
      <c r="BB159" s="1150"/>
      <c r="BC159" s="1150"/>
      <c r="BD159" s="1150"/>
      <c r="BE159" s="1150"/>
      <c r="BF159" s="1150"/>
      <c r="BG159" s="1150"/>
      <c r="BH159" s="1150"/>
      <c r="BI159" s="1150"/>
      <c r="BJ159" s="1150"/>
    </row>
    <row r="160" spans="1:62">
      <c r="A160" s="1150">
        <v>154</v>
      </c>
      <c r="B160" s="1150">
        <v>0</v>
      </c>
      <c r="C160" s="1150" t="s">
        <v>19190</v>
      </c>
      <c r="D160" s="1150" t="s">
        <v>19191</v>
      </c>
      <c r="E160" s="1150" t="s">
        <v>18943</v>
      </c>
      <c r="F160" s="1150" t="s">
        <v>19171</v>
      </c>
      <c r="G160" s="1150" t="s">
        <v>19192</v>
      </c>
      <c r="H160" s="1213" t="s">
        <v>2159</v>
      </c>
      <c r="I160" s="1150" t="s">
        <v>19193</v>
      </c>
      <c r="J160" s="1213" t="s">
        <v>12283</v>
      </c>
      <c r="K160" s="1150" t="s">
        <v>3633</v>
      </c>
      <c r="L160" s="1150" t="s">
        <v>394</v>
      </c>
      <c r="M160" s="1150">
        <v>100210891</v>
      </c>
      <c r="N160" s="1150" t="s">
        <v>18962</v>
      </c>
      <c r="O160" s="1150" t="s">
        <v>19194</v>
      </c>
      <c r="P160" s="1150" t="s">
        <v>17721</v>
      </c>
      <c r="Q160" s="1211">
        <v>45179</v>
      </c>
      <c r="R160" s="1210">
        <v>218430</v>
      </c>
      <c r="S160" s="1150"/>
      <c r="T160" s="1150" t="s">
        <v>18961</v>
      </c>
      <c r="U160" s="1150"/>
      <c r="V160" s="1150"/>
      <c r="W160" s="1150"/>
      <c r="X160" s="1150"/>
      <c r="Y160" s="1150"/>
      <c r="Z160" s="1150"/>
      <c r="AA160" s="1150"/>
      <c r="AB160" s="1150"/>
      <c r="AC160" s="1150"/>
      <c r="AD160" s="1150"/>
      <c r="AE160" s="1150"/>
      <c r="AF160" s="1150"/>
      <c r="AG160" s="1150"/>
      <c r="AH160" s="1212">
        <v>1</v>
      </c>
      <c r="AI160" s="1213" t="s">
        <v>2159</v>
      </c>
      <c r="AJ160" s="1213" t="s">
        <v>12283</v>
      </c>
      <c r="AK160" s="1210">
        <v>218430</v>
      </c>
      <c r="AL160" s="1210">
        <v>218430</v>
      </c>
      <c r="AM160" s="1150" t="s">
        <v>497</v>
      </c>
      <c r="AN160" s="1150" t="s">
        <v>14506</v>
      </c>
      <c r="AO160" s="1150"/>
      <c r="AP160" s="1150"/>
      <c r="AQ160" s="1150"/>
      <c r="AR160" s="1150"/>
      <c r="AS160" s="1150"/>
      <c r="AT160" s="1150"/>
      <c r="AU160" s="1150"/>
      <c r="AV160" s="1150"/>
      <c r="AW160" s="1150"/>
      <c r="AX160" s="1150"/>
      <c r="AY160" s="1150" t="s">
        <v>19195</v>
      </c>
      <c r="AZ160" s="1150"/>
      <c r="BA160" s="1150"/>
      <c r="BB160" s="1150"/>
      <c r="BC160" s="1150"/>
      <c r="BD160" s="1150"/>
      <c r="BE160" s="1150"/>
      <c r="BF160" s="1150"/>
      <c r="BG160" s="1150"/>
      <c r="BH160" s="1150"/>
      <c r="BI160" s="1150"/>
      <c r="BJ160" s="1150"/>
    </row>
    <row r="161" spans="1:62" ht="27">
      <c r="A161" s="1150">
        <v>155</v>
      </c>
      <c r="B161" s="1150">
        <v>0</v>
      </c>
      <c r="C161" s="1150" t="s">
        <v>2792</v>
      </c>
      <c r="D161" s="1150" t="s">
        <v>18942</v>
      </c>
      <c r="E161" s="1150" t="s">
        <v>18943</v>
      </c>
      <c r="F161" s="1150" t="s">
        <v>19171</v>
      </c>
      <c r="G161" s="1150" t="s">
        <v>19136</v>
      </c>
      <c r="H161" s="1213" t="s">
        <v>2159</v>
      </c>
      <c r="I161" s="1150" t="s">
        <v>2174</v>
      </c>
      <c r="J161" s="1213" t="s">
        <v>12283</v>
      </c>
      <c r="K161" s="1150" t="s">
        <v>19196</v>
      </c>
      <c r="L161" s="1150" t="s">
        <v>394</v>
      </c>
      <c r="M161" s="1150">
        <v>100210162</v>
      </c>
      <c r="N161" s="1150" t="s">
        <v>394</v>
      </c>
      <c r="O161" s="1218" t="s">
        <v>19197</v>
      </c>
      <c r="P161" s="1150" t="s">
        <v>17721</v>
      </c>
      <c r="Q161" s="1211">
        <v>45179</v>
      </c>
      <c r="R161" s="1210">
        <v>25918</v>
      </c>
      <c r="S161" s="1150"/>
      <c r="T161" s="1150" t="s">
        <v>18961</v>
      </c>
      <c r="U161" s="1150">
        <v>1003678293</v>
      </c>
      <c r="V161" s="1150"/>
      <c r="W161" s="1150"/>
      <c r="X161" s="1150"/>
      <c r="Y161" s="1150"/>
      <c r="Z161" s="1150"/>
      <c r="AA161" s="1150"/>
      <c r="AB161" s="1150"/>
      <c r="AC161" s="1150"/>
      <c r="AD161" s="1150"/>
      <c r="AE161" s="1150"/>
      <c r="AF161" s="1150" t="s">
        <v>18983</v>
      </c>
      <c r="AG161" s="1211">
        <v>45203</v>
      </c>
      <c r="AH161" s="1212">
        <v>45200</v>
      </c>
      <c r="AI161" s="1213" t="s">
        <v>2159</v>
      </c>
      <c r="AJ161" s="1213" t="s">
        <v>12283</v>
      </c>
      <c r="AK161" s="1210">
        <v>25917.53</v>
      </c>
      <c r="AL161" s="1210">
        <v>25918</v>
      </c>
      <c r="AM161" s="1150" t="s">
        <v>497</v>
      </c>
      <c r="AN161" s="1150" t="s">
        <v>14506</v>
      </c>
      <c r="AO161" s="1215" t="s">
        <v>19198</v>
      </c>
      <c r="AP161" s="1150"/>
      <c r="AQ161" s="1150"/>
      <c r="AR161" s="1150">
        <v>4902154238</v>
      </c>
      <c r="AS161" s="1150"/>
      <c r="AT161" s="1150"/>
      <c r="AU161" s="1150"/>
      <c r="AV161" s="1150"/>
      <c r="AW161" s="1150"/>
      <c r="AX161" s="1150"/>
      <c r="AY161" s="1150">
        <v>0</v>
      </c>
      <c r="AZ161" s="1150"/>
      <c r="BA161" s="1150"/>
      <c r="BB161" s="1150"/>
      <c r="BC161" s="1150"/>
      <c r="BD161" s="1150"/>
      <c r="BE161" s="1150"/>
      <c r="BF161" s="1150"/>
      <c r="BG161" s="1150"/>
      <c r="BH161" s="1150"/>
      <c r="BI161" s="1150"/>
      <c r="BJ161" s="1150"/>
    </row>
    <row r="162" spans="1:62">
      <c r="A162" s="1150">
        <v>156</v>
      </c>
      <c r="B162" s="1150">
        <v>0</v>
      </c>
      <c r="C162" s="1150" t="s">
        <v>17850</v>
      </c>
      <c r="D162" s="1150" t="s">
        <v>18942</v>
      </c>
      <c r="E162" s="1150" t="s">
        <v>18943</v>
      </c>
      <c r="F162" s="1150" t="s">
        <v>19171</v>
      </c>
      <c r="G162" s="1150" t="s">
        <v>19136</v>
      </c>
      <c r="H162" s="1213" t="s">
        <v>2159</v>
      </c>
      <c r="I162" s="1150" t="s">
        <v>2180</v>
      </c>
      <c r="J162" s="1213" t="s">
        <v>12283</v>
      </c>
      <c r="K162" s="1150" t="s">
        <v>19199</v>
      </c>
      <c r="L162" s="1150" t="s">
        <v>394</v>
      </c>
      <c r="M162" s="1150">
        <v>100210164</v>
      </c>
      <c r="N162" s="1150" t="s">
        <v>394</v>
      </c>
      <c r="O162" s="1218" t="s">
        <v>19200</v>
      </c>
      <c r="P162" s="1150" t="s">
        <v>17721</v>
      </c>
      <c r="Q162" s="1211">
        <v>45179</v>
      </c>
      <c r="R162" s="1210">
        <v>74201</v>
      </c>
      <c r="S162" s="1150"/>
      <c r="T162" s="1150" t="s">
        <v>18961</v>
      </c>
      <c r="U162" s="1150"/>
      <c r="V162" s="1150"/>
      <c r="W162" s="1150"/>
      <c r="X162" s="1150"/>
      <c r="Y162" s="1150"/>
      <c r="Z162" s="1150"/>
      <c r="AA162" s="1150"/>
      <c r="AB162" s="1150"/>
      <c r="AC162" s="1150"/>
      <c r="AD162" s="1150"/>
      <c r="AE162" s="1150"/>
      <c r="AF162" s="1150"/>
      <c r="AG162" s="1150"/>
      <c r="AH162" s="1212">
        <v>1</v>
      </c>
      <c r="AI162" s="1213" t="s">
        <v>2159</v>
      </c>
      <c r="AJ162" s="1213" t="s">
        <v>12283</v>
      </c>
      <c r="AK162" s="1210">
        <v>74200.19</v>
      </c>
      <c r="AL162" s="1210">
        <v>74201</v>
      </c>
      <c r="AM162" s="1150" t="s">
        <v>497</v>
      </c>
      <c r="AN162" s="1150" t="s">
        <v>14506</v>
      </c>
      <c r="AO162" s="1150"/>
      <c r="AP162" s="1150"/>
      <c r="AQ162" s="1150"/>
      <c r="AR162" s="1150"/>
      <c r="AS162" s="1150"/>
      <c r="AT162" s="1150"/>
      <c r="AU162" s="1150"/>
      <c r="AV162" s="1150"/>
      <c r="AW162" s="1150"/>
      <c r="AX162" s="1150"/>
      <c r="AY162" s="1150">
        <v>0</v>
      </c>
      <c r="AZ162" s="1150"/>
      <c r="BA162" s="1150"/>
      <c r="BB162" s="1150"/>
      <c r="BC162" s="1150"/>
      <c r="BD162" s="1150"/>
      <c r="BE162" s="1150"/>
      <c r="BF162" s="1150"/>
      <c r="BG162" s="1150"/>
      <c r="BH162" s="1150"/>
      <c r="BI162" s="1150"/>
      <c r="BJ162" s="1150"/>
    </row>
    <row r="163" spans="1:62">
      <c r="A163" s="1150">
        <v>157</v>
      </c>
      <c r="B163" s="1150">
        <v>0</v>
      </c>
      <c r="C163" s="1150" t="s">
        <v>2792</v>
      </c>
      <c r="D163" s="1150" t="s">
        <v>18942</v>
      </c>
      <c r="E163" s="1150" t="s">
        <v>18943</v>
      </c>
      <c r="F163" s="1150" t="s">
        <v>19171</v>
      </c>
      <c r="G163" s="1150" t="s">
        <v>19136</v>
      </c>
      <c r="H163" s="1213" t="s">
        <v>2159</v>
      </c>
      <c r="I163" s="1150" t="s">
        <v>2185</v>
      </c>
      <c r="J163" s="1213" t="s">
        <v>12283</v>
      </c>
      <c r="K163" s="1150" t="s">
        <v>19201</v>
      </c>
      <c r="L163" s="1150" t="s">
        <v>394</v>
      </c>
      <c r="M163" s="1150">
        <v>100210160</v>
      </c>
      <c r="N163" s="1150" t="s">
        <v>394</v>
      </c>
      <c r="O163" s="1150" t="s">
        <v>19188</v>
      </c>
      <c r="P163" s="1150" t="s">
        <v>17721</v>
      </c>
      <c r="Q163" s="1211">
        <v>45179</v>
      </c>
      <c r="R163" s="1210">
        <v>42597</v>
      </c>
      <c r="S163" s="1150"/>
      <c r="T163" s="1150" t="s">
        <v>18961</v>
      </c>
      <c r="U163" s="1150">
        <v>1003680493</v>
      </c>
      <c r="V163" s="1150"/>
      <c r="W163" s="1150"/>
      <c r="X163" s="1150"/>
      <c r="Y163" s="1150"/>
      <c r="Z163" s="1150"/>
      <c r="AA163" s="1150"/>
      <c r="AB163" s="1150"/>
      <c r="AC163" s="1150"/>
      <c r="AD163" s="1150"/>
      <c r="AE163" s="1150"/>
      <c r="AF163" s="1150" t="s">
        <v>18983</v>
      </c>
      <c r="AG163" s="1211">
        <v>45209</v>
      </c>
      <c r="AH163" s="1212">
        <v>45200</v>
      </c>
      <c r="AI163" s="1213" t="s">
        <v>2159</v>
      </c>
      <c r="AJ163" s="1213" t="s">
        <v>12283</v>
      </c>
      <c r="AK163" s="1210">
        <v>42596.26</v>
      </c>
      <c r="AL163" s="1210">
        <v>42597</v>
      </c>
      <c r="AM163" s="1150" t="s">
        <v>497</v>
      </c>
      <c r="AN163" s="1150" t="s">
        <v>14506</v>
      </c>
      <c r="AO163" s="1210">
        <v>10903.33</v>
      </c>
      <c r="AP163" s="1150" t="s">
        <v>19202</v>
      </c>
      <c r="AQ163" s="1150"/>
      <c r="AR163" s="1150">
        <v>4902155879</v>
      </c>
      <c r="AS163" s="1150"/>
      <c r="AT163" s="1150"/>
      <c r="AU163" s="1150"/>
      <c r="AV163" s="1150"/>
      <c r="AW163" s="1150"/>
      <c r="AX163" s="1150"/>
      <c r="AY163" s="1150">
        <v>0</v>
      </c>
      <c r="AZ163" s="1150"/>
      <c r="BA163" s="1150"/>
      <c r="BB163" s="1150"/>
      <c r="BC163" s="1150"/>
      <c r="BD163" s="1150"/>
      <c r="BE163" s="1150"/>
      <c r="BF163" s="1150"/>
      <c r="BG163" s="1150"/>
      <c r="BH163" s="1150"/>
      <c r="BI163" s="1150"/>
      <c r="BJ163" s="1150"/>
    </row>
    <row r="164" spans="1:62">
      <c r="A164" s="1150">
        <v>158</v>
      </c>
      <c r="B164" s="1150">
        <v>0</v>
      </c>
      <c r="C164" s="1150" t="s">
        <v>17850</v>
      </c>
      <c r="D164" s="1150" t="s">
        <v>18942</v>
      </c>
      <c r="E164" s="1150" t="s">
        <v>18943</v>
      </c>
      <c r="F164" s="1150" t="s">
        <v>19171</v>
      </c>
      <c r="G164" s="1150" t="s">
        <v>19136</v>
      </c>
      <c r="H164" s="1213" t="s">
        <v>2159</v>
      </c>
      <c r="I164" s="1213" t="s">
        <v>2190</v>
      </c>
      <c r="J164" s="1213" t="s">
        <v>12283</v>
      </c>
      <c r="K164" s="1150" t="s">
        <v>19203</v>
      </c>
      <c r="L164" s="1150" t="s">
        <v>394</v>
      </c>
      <c r="M164" s="1150">
        <v>100210154</v>
      </c>
      <c r="N164" s="1150" t="s">
        <v>394</v>
      </c>
      <c r="O164" s="1218" t="s">
        <v>19200</v>
      </c>
      <c r="P164" s="1150" t="s">
        <v>17721</v>
      </c>
      <c r="Q164" s="1211">
        <v>45179</v>
      </c>
      <c r="R164" s="1210">
        <v>48577</v>
      </c>
      <c r="S164" s="1150"/>
      <c r="T164" s="1150" t="s">
        <v>18961</v>
      </c>
      <c r="U164" s="1150"/>
      <c r="V164" s="1150"/>
      <c r="W164" s="1150"/>
      <c r="X164" s="1150"/>
      <c r="Y164" s="1150"/>
      <c r="Z164" s="1150"/>
      <c r="AA164" s="1150"/>
      <c r="AB164" s="1150"/>
      <c r="AC164" s="1150"/>
      <c r="AD164" s="1150"/>
      <c r="AE164" s="1150"/>
      <c r="AF164" s="1150"/>
      <c r="AG164" s="1150"/>
      <c r="AH164" s="1212">
        <v>1</v>
      </c>
      <c r="AI164" s="1213" t="s">
        <v>2159</v>
      </c>
      <c r="AJ164" s="1213" t="s">
        <v>12283</v>
      </c>
      <c r="AK164" s="1210">
        <v>48576.79</v>
      </c>
      <c r="AL164" s="1210">
        <v>48577</v>
      </c>
      <c r="AM164" s="1150" t="s">
        <v>497</v>
      </c>
      <c r="AN164" s="1150" t="s">
        <v>14506</v>
      </c>
      <c r="AO164" s="1150"/>
      <c r="AP164" s="1150"/>
      <c r="AQ164" s="1150"/>
      <c r="AR164" s="1150"/>
      <c r="AS164" s="1150"/>
      <c r="AT164" s="1150"/>
      <c r="AU164" s="1150"/>
      <c r="AV164" s="1150"/>
      <c r="AW164" s="1150"/>
      <c r="AX164" s="1150"/>
      <c r="AY164" s="1150">
        <v>0</v>
      </c>
      <c r="AZ164" s="1150"/>
      <c r="BA164" s="1150"/>
      <c r="BB164" s="1150"/>
      <c r="BC164" s="1150"/>
      <c r="BD164" s="1150"/>
      <c r="BE164" s="1150"/>
      <c r="BF164" s="1150"/>
      <c r="BG164" s="1150"/>
      <c r="BH164" s="1150"/>
      <c r="BI164" s="1150"/>
      <c r="BJ164" s="1150"/>
    </row>
    <row r="165" spans="1:62">
      <c r="A165" s="1150">
        <v>159</v>
      </c>
      <c r="B165" s="1150">
        <v>0</v>
      </c>
      <c r="C165" s="1150" t="s">
        <v>2792</v>
      </c>
      <c r="D165" s="1150" t="s">
        <v>18942</v>
      </c>
      <c r="E165" s="1150" t="s">
        <v>18943</v>
      </c>
      <c r="F165" s="1150" t="s">
        <v>19171</v>
      </c>
      <c r="G165" s="1150" t="s">
        <v>19136</v>
      </c>
      <c r="H165" s="1213" t="s">
        <v>2159</v>
      </c>
      <c r="I165" s="1150" t="s">
        <v>2195</v>
      </c>
      <c r="J165" s="1213" t="s">
        <v>12283</v>
      </c>
      <c r="K165" s="1150" t="s">
        <v>19204</v>
      </c>
      <c r="L165" s="1150" t="s">
        <v>394</v>
      </c>
      <c r="M165" s="1150">
        <v>100210153</v>
      </c>
      <c r="N165" s="1150" t="s">
        <v>394</v>
      </c>
      <c r="O165" s="1218" t="s">
        <v>19200</v>
      </c>
      <c r="P165" s="1150" t="s">
        <v>17721</v>
      </c>
      <c r="Q165" s="1211">
        <v>45179</v>
      </c>
      <c r="R165" s="1210">
        <v>28079</v>
      </c>
      <c r="S165" s="1150"/>
      <c r="T165" s="1150" t="s">
        <v>18961</v>
      </c>
      <c r="U165" s="1150">
        <v>1003677666</v>
      </c>
      <c r="V165" s="1150"/>
      <c r="W165" s="1150"/>
      <c r="X165" s="1150"/>
      <c r="Y165" s="1150"/>
      <c r="Z165" s="1150"/>
      <c r="AA165" s="1150"/>
      <c r="AB165" s="1150"/>
      <c r="AC165" s="1150"/>
      <c r="AD165" s="1150"/>
      <c r="AE165" s="1150"/>
      <c r="AF165" s="1150" t="s">
        <v>18983</v>
      </c>
      <c r="AG165" s="1211">
        <v>45202</v>
      </c>
      <c r="AH165" s="1212">
        <v>45200</v>
      </c>
      <c r="AI165" s="1213" t="s">
        <v>2159</v>
      </c>
      <c r="AJ165" s="1213" t="s">
        <v>12283</v>
      </c>
      <c r="AK165" s="1210">
        <v>28078.07</v>
      </c>
      <c r="AL165" s="1210">
        <v>28079</v>
      </c>
      <c r="AM165" s="1150" t="s">
        <v>497</v>
      </c>
      <c r="AN165" s="1150" t="s">
        <v>14506</v>
      </c>
      <c r="AO165" s="1210">
        <v>9453</v>
      </c>
      <c r="AP165" s="1150" t="s">
        <v>2194</v>
      </c>
      <c r="AQ165" s="1150"/>
      <c r="AR165" s="1150">
        <v>4902153332</v>
      </c>
      <c r="AS165" s="1150"/>
      <c r="AT165" s="1150"/>
      <c r="AU165" s="1150"/>
      <c r="AV165" s="1150"/>
      <c r="AW165" s="1150"/>
      <c r="AX165" s="1150"/>
      <c r="AY165" s="1150">
        <v>0</v>
      </c>
      <c r="AZ165" s="1150"/>
      <c r="BA165" s="1150"/>
      <c r="BB165" s="1150"/>
      <c r="BC165" s="1150"/>
      <c r="BD165" s="1150"/>
      <c r="BE165" s="1150"/>
      <c r="BF165" s="1150"/>
      <c r="BG165" s="1150"/>
      <c r="BH165" s="1150"/>
      <c r="BI165" s="1150"/>
      <c r="BJ165" s="1150"/>
    </row>
    <row r="166" spans="1:62">
      <c r="A166" s="1150">
        <v>160</v>
      </c>
      <c r="B166" s="1150">
        <v>0</v>
      </c>
      <c r="C166" s="1150" t="s">
        <v>17850</v>
      </c>
      <c r="D166" s="1150" t="s">
        <v>18942</v>
      </c>
      <c r="E166" s="1150" t="s">
        <v>18943</v>
      </c>
      <c r="F166" s="1150" t="s">
        <v>19171</v>
      </c>
      <c r="G166" s="1150" t="s">
        <v>19177</v>
      </c>
      <c r="H166" s="1213" t="s">
        <v>4384</v>
      </c>
      <c r="I166" s="1150" t="s">
        <v>4381</v>
      </c>
      <c r="J166" s="1213" t="s">
        <v>4383</v>
      </c>
      <c r="K166" s="1150" t="s">
        <v>19205</v>
      </c>
      <c r="L166" s="1150" t="s">
        <v>394</v>
      </c>
      <c r="M166" s="1150">
        <v>100200686</v>
      </c>
      <c r="N166" s="1150" t="s">
        <v>394</v>
      </c>
      <c r="O166" s="1150" t="s">
        <v>19179</v>
      </c>
      <c r="P166" s="1150" t="s">
        <v>17721</v>
      </c>
      <c r="Q166" s="1211">
        <v>45179</v>
      </c>
      <c r="R166" s="1210">
        <v>50597</v>
      </c>
      <c r="S166" s="1150"/>
      <c r="T166" s="1150" t="s">
        <v>18961</v>
      </c>
      <c r="U166" s="1150"/>
      <c r="V166" s="1150"/>
      <c r="W166" s="1150"/>
      <c r="X166" s="1150"/>
      <c r="Y166" s="1150"/>
      <c r="Z166" s="1150"/>
      <c r="AA166" s="1150"/>
      <c r="AB166" s="1150"/>
      <c r="AC166" s="1150"/>
      <c r="AD166" s="1150"/>
      <c r="AE166" s="1150"/>
      <c r="AF166" s="1150"/>
      <c r="AG166" s="1150"/>
      <c r="AH166" s="1212">
        <v>1</v>
      </c>
      <c r="AI166" s="1213" t="s">
        <v>4384</v>
      </c>
      <c r="AJ166" s="1213" t="s">
        <v>4383</v>
      </c>
      <c r="AK166" s="1210">
        <v>50596.51</v>
      </c>
      <c r="AL166" s="1210">
        <v>50597</v>
      </c>
      <c r="AM166" s="1150" t="s">
        <v>4193</v>
      </c>
      <c r="AN166" s="1150" t="s">
        <v>13129</v>
      </c>
      <c r="AO166" s="1150"/>
      <c r="AP166" s="1150"/>
      <c r="AQ166" s="1150"/>
      <c r="AR166" s="1150"/>
      <c r="AS166" s="1150"/>
      <c r="AT166" s="1150"/>
      <c r="AU166" s="1150"/>
      <c r="AV166" s="1150"/>
      <c r="AW166" s="1150"/>
      <c r="AX166" s="1150"/>
      <c r="AY166" s="1150">
        <v>0</v>
      </c>
      <c r="AZ166" s="1150"/>
      <c r="BA166" s="1150"/>
      <c r="BB166" s="1150"/>
      <c r="BC166" s="1150"/>
      <c r="BD166" s="1150"/>
      <c r="BE166" s="1150"/>
      <c r="BF166" s="1150"/>
      <c r="BG166" s="1150"/>
      <c r="BH166" s="1150"/>
      <c r="BI166" s="1150"/>
      <c r="BJ166" s="1150"/>
    </row>
    <row r="167" spans="1:62">
      <c r="A167" s="1150">
        <v>161</v>
      </c>
      <c r="B167" s="1150">
        <v>0</v>
      </c>
      <c r="C167" s="1150" t="s">
        <v>17850</v>
      </c>
      <c r="D167" s="1150" t="s">
        <v>18942</v>
      </c>
      <c r="E167" s="1150" t="s">
        <v>17550</v>
      </c>
      <c r="F167" s="1150" t="s">
        <v>19171</v>
      </c>
      <c r="G167" s="1150" t="s">
        <v>19177</v>
      </c>
      <c r="H167" s="1213" t="s">
        <v>4384</v>
      </c>
      <c r="I167" s="1150" t="s">
        <v>4389</v>
      </c>
      <c r="J167" s="1213" t="s">
        <v>4383</v>
      </c>
      <c r="K167" s="1150" t="s">
        <v>4390</v>
      </c>
      <c r="L167" s="1150" t="s">
        <v>394</v>
      </c>
      <c r="M167" s="1150">
        <v>100210906</v>
      </c>
      <c r="N167" s="1150" t="s">
        <v>18962</v>
      </c>
      <c r="O167" s="1150" t="s">
        <v>19179</v>
      </c>
      <c r="P167" s="1150" t="s">
        <v>17721</v>
      </c>
      <c r="Q167" s="1211">
        <v>45179</v>
      </c>
      <c r="R167" s="1210">
        <v>51315</v>
      </c>
      <c r="S167" s="1150"/>
      <c r="T167" s="1150" t="s">
        <v>18961</v>
      </c>
      <c r="U167" s="1150"/>
      <c r="V167" s="1150"/>
      <c r="W167" s="1150"/>
      <c r="X167" s="1150"/>
      <c r="Y167" s="1150"/>
      <c r="Z167" s="1150"/>
      <c r="AA167" s="1150"/>
      <c r="AB167" s="1150"/>
      <c r="AC167" s="1150"/>
      <c r="AD167" s="1150"/>
      <c r="AE167" s="1150"/>
      <c r="AF167" s="1150"/>
      <c r="AG167" s="1150"/>
      <c r="AH167" s="1212">
        <v>1</v>
      </c>
      <c r="AI167" s="1213" t="s">
        <v>4384</v>
      </c>
      <c r="AJ167" s="1213" t="s">
        <v>4383</v>
      </c>
      <c r="AK167" s="1210">
        <v>51314.55</v>
      </c>
      <c r="AL167" s="1210">
        <v>51315</v>
      </c>
      <c r="AM167" s="1150" t="s">
        <v>4193</v>
      </c>
      <c r="AN167" s="1150" t="s">
        <v>13129</v>
      </c>
      <c r="AO167" s="1150"/>
      <c r="AP167" s="1150"/>
      <c r="AQ167" s="1150"/>
      <c r="AR167" s="1150"/>
      <c r="AS167" s="1150"/>
      <c r="AT167" s="1150"/>
      <c r="AU167" s="1150"/>
      <c r="AV167" s="1150"/>
      <c r="AW167" s="1150"/>
      <c r="AX167" s="1150"/>
      <c r="AY167" s="1150">
        <v>0</v>
      </c>
      <c r="AZ167" s="1150"/>
      <c r="BA167" s="1150"/>
      <c r="BB167" s="1150"/>
      <c r="BC167" s="1150"/>
      <c r="BD167" s="1150"/>
      <c r="BE167" s="1150"/>
      <c r="BF167" s="1150"/>
      <c r="BG167" s="1150"/>
      <c r="BH167" s="1150"/>
      <c r="BI167" s="1150"/>
      <c r="BJ167" s="1150"/>
    </row>
    <row r="168" spans="1:62">
      <c r="A168" s="1150">
        <v>162</v>
      </c>
      <c r="B168" s="1150">
        <v>0</v>
      </c>
      <c r="C168" s="1150" t="s">
        <v>17850</v>
      </c>
      <c r="D168" s="1150" t="s">
        <v>18942</v>
      </c>
      <c r="E168" s="1150" t="s">
        <v>17550</v>
      </c>
      <c r="F168" s="1150" t="s">
        <v>19171</v>
      </c>
      <c r="G168" s="1150" t="s">
        <v>3189</v>
      </c>
      <c r="H168" s="1213" t="s">
        <v>2400</v>
      </c>
      <c r="I168" s="1150" t="s">
        <v>19206</v>
      </c>
      <c r="J168" s="1213" t="s">
        <v>19207</v>
      </c>
      <c r="K168" s="1150" t="s">
        <v>19208</v>
      </c>
      <c r="L168" s="1150" t="s">
        <v>394</v>
      </c>
      <c r="M168" s="1150">
        <v>100210886</v>
      </c>
      <c r="N168" s="1150" t="s">
        <v>18962</v>
      </c>
      <c r="O168" s="1150" t="s">
        <v>19209</v>
      </c>
      <c r="P168" s="1150" t="s">
        <v>17721</v>
      </c>
      <c r="Q168" s="1211">
        <v>45179</v>
      </c>
      <c r="R168" s="1210">
        <v>193308</v>
      </c>
      <c r="S168" s="1150"/>
      <c r="T168" s="1150" t="s">
        <v>18961</v>
      </c>
      <c r="U168" s="1150"/>
      <c r="V168" s="1150"/>
      <c r="W168" s="1150"/>
      <c r="X168" s="1150"/>
      <c r="Y168" s="1150"/>
      <c r="Z168" s="1150"/>
      <c r="AA168" s="1150"/>
      <c r="AB168" s="1150"/>
      <c r="AC168" s="1150"/>
      <c r="AD168" s="1150"/>
      <c r="AE168" s="1150"/>
      <c r="AF168" s="1150"/>
      <c r="AG168" s="1150"/>
      <c r="AH168" s="1212">
        <v>1</v>
      </c>
      <c r="AI168" s="1213" t="s">
        <v>2400</v>
      </c>
      <c r="AJ168" s="1213" t="s">
        <v>19207</v>
      </c>
      <c r="AK168" s="1210">
        <v>193307.13</v>
      </c>
      <c r="AL168" s="1210">
        <v>193308</v>
      </c>
      <c r="AM168" s="1150" t="s">
        <v>497</v>
      </c>
      <c r="AN168" s="1150" t="s">
        <v>14506</v>
      </c>
      <c r="AO168" s="1150"/>
      <c r="AP168" s="1150"/>
      <c r="AQ168" s="1150"/>
      <c r="AR168" s="1150"/>
      <c r="AS168" s="1150"/>
      <c r="AT168" s="1150"/>
      <c r="AU168" s="1150"/>
      <c r="AV168" s="1150"/>
      <c r="AW168" s="1150"/>
      <c r="AX168" s="1150"/>
      <c r="AY168" s="1150">
        <v>0</v>
      </c>
      <c r="AZ168" s="1150"/>
      <c r="BA168" s="1150"/>
      <c r="BB168" s="1150"/>
      <c r="BC168" s="1150"/>
      <c r="BD168" s="1150"/>
      <c r="BE168" s="1150"/>
      <c r="BF168" s="1150"/>
      <c r="BG168" s="1150"/>
      <c r="BH168" s="1150"/>
      <c r="BI168" s="1150"/>
      <c r="BJ168" s="1150"/>
    </row>
    <row r="169" spans="1:62">
      <c r="A169" s="1150">
        <v>163</v>
      </c>
      <c r="B169" s="1150">
        <v>0</v>
      </c>
      <c r="C169" s="1150" t="s">
        <v>17850</v>
      </c>
      <c r="D169" s="1150" t="s">
        <v>18942</v>
      </c>
      <c r="E169" s="1150" t="s">
        <v>17550</v>
      </c>
      <c r="F169" s="1150" t="s">
        <v>19171</v>
      </c>
      <c r="G169" s="1150" t="s">
        <v>3189</v>
      </c>
      <c r="H169" s="1213" t="s">
        <v>2400</v>
      </c>
      <c r="I169" s="1150" t="s">
        <v>2414</v>
      </c>
      <c r="J169" s="1213" t="s">
        <v>19207</v>
      </c>
      <c r="K169" s="1150" t="s">
        <v>19210</v>
      </c>
      <c r="L169" s="1150" t="s">
        <v>394</v>
      </c>
      <c r="M169" s="1150">
        <v>100210887</v>
      </c>
      <c r="N169" s="1150" t="s">
        <v>18962</v>
      </c>
      <c r="O169" s="1150" t="s">
        <v>19209</v>
      </c>
      <c r="P169" s="1150" t="s">
        <v>17721</v>
      </c>
      <c r="Q169" s="1211">
        <v>45179</v>
      </c>
      <c r="R169" s="1210">
        <v>84526</v>
      </c>
      <c r="S169" s="1150"/>
      <c r="T169" s="1150" t="s">
        <v>18961</v>
      </c>
      <c r="U169" s="1150"/>
      <c r="V169" s="1150"/>
      <c r="W169" s="1150"/>
      <c r="X169" s="1150"/>
      <c r="Y169" s="1150"/>
      <c r="Z169" s="1150"/>
      <c r="AA169" s="1150"/>
      <c r="AB169" s="1150"/>
      <c r="AC169" s="1150"/>
      <c r="AD169" s="1150"/>
      <c r="AE169" s="1150"/>
      <c r="AF169" s="1150"/>
      <c r="AG169" s="1150"/>
      <c r="AH169" s="1212">
        <v>1</v>
      </c>
      <c r="AI169" s="1213" t="s">
        <v>2400</v>
      </c>
      <c r="AJ169" s="1213" t="s">
        <v>19207</v>
      </c>
      <c r="AK169" s="1210">
        <v>84525.28</v>
      </c>
      <c r="AL169" s="1210">
        <v>84526</v>
      </c>
      <c r="AM169" s="1150" t="s">
        <v>497</v>
      </c>
      <c r="AN169" s="1150" t="s">
        <v>14506</v>
      </c>
      <c r="AO169" s="1150"/>
      <c r="AP169" s="1150"/>
      <c r="AQ169" s="1150"/>
      <c r="AR169" s="1150"/>
      <c r="AS169" s="1150"/>
      <c r="AT169" s="1150"/>
      <c r="AU169" s="1150"/>
      <c r="AV169" s="1150"/>
      <c r="AW169" s="1150"/>
      <c r="AX169" s="1150"/>
      <c r="AY169" s="1150">
        <v>0</v>
      </c>
      <c r="AZ169" s="1150"/>
      <c r="BA169" s="1150"/>
      <c r="BB169" s="1150"/>
      <c r="BC169" s="1150"/>
      <c r="BD169" s="1150"/>
      <c r="BE169" s="1150"/>
      <c r="BF169" s="1150"/>
      <c r="BG169" s="1150"/>
      <c r="BH169" s="1150"/>
      <c r="BI169" s="1150"/>
      <c r="BJ169" s="1150"/>
    </row>
    <row r="170" spans="1:62">
      <c r="A170" s="1150">
        <v>164</v>
      </c>
      <c r="B170" s="1150">
        <v>0</v>
      </c>
      <c r="C170" s="1150" t="s">
        <v>17850</v>
      </c>
      <c r="D170" s="1150" t="s">
        <v>18942</v>
      </c>
      <c r="E170" s="1150" t="s">
        <v>17550</v>
      </c>
      <c r="F170" s="1150" t="s">
        <v>19171</v>
      </c>
      <c r="G170" s="1150" t="s">
        <v>19074</v>
      </c>
      <c r="H170" s="1213" t="s">
        <v>2400</v>
      </c>
      <c r="I170" s="1150" t="s">
        <v>2397</v>
      </c>
      <c r="J170" s="1213" t="s">
        <v>19207</v>
      </c>
      <c r="K170" s="1150" t="s">
        <v>2398</v>
      </c>
      <c r="L170" s="1150" t="s">
        <v>394</v>
      </c>
      <c r="M170" s="1150">
        <v>100210644</v>
      </c>
      <c r="N170" s="1150" t="s">
        <v>394</v>
      </c>
      <c r="O170" s="1150" t="s">
        <v>19211</v>
      </c>
      <c r="P170" s="1150" t="s">
        <v>17721</v>
      </c>
      <c r="Q170" s="1211">
        <v>45179</v>
      </c>
      <c r="R170" s="1210">
        <v>144846</v>
      </c>
      <c r="S170" s="1150"/>
      <c r="T170" s="1150" t="s">
        <v>18961</v>
      </c>
      <c r="U170" s="1150"/>
      <c r="V170" s="1150"/>
      <c r="W170" s="1150"/>
      <c r="X170" s="1150"/>
      <c r="Y170" s="1150"/>
      <c r="Z170" s="1150"/>
      <c r="AA170" s="1150"/>
      <c r="AB170" s="1150"/>
      <c r="AC170" s="1150"/>
      <c r="AD170" s="1150"/>
      <c r="AE170" s="1150"/>
      <c r="AF170" s="1150"/>
      <c r="AG170" s="1150"/>
      <c r="AH170" s="1212">
        <v>1</v>
      </c>
      <c r="AI170" s="1213" t="s">
        <v>2400</v>
      </c>
      <c r="AJ170" s="1213" t="s">
        <v>19207</v>
      </c>
      <c r="AK170" s="1210">
        <v>144845.15</v>
      </c>
      <c r="AL170" s="1210">
        <v>144846</v>
      </c>
      <c r="AM170" s="1150" t="s">
        <v>497</v>
      </c>
      <c r="AN170" s="1150" t="s">
        <v>14506</v>
      </c>
      <c r="AO170" s="1150"/>
      <c r="AP170" s="1150"/>
      <c r="AQ170" s="1150"/>
      <c r="AR170" s="1150"/>
      <c r="AS170" s="1150"/>
      <c r="AT170" s="1150"/>
      <c r="AU170" s="1150"/>
      <c r="AV170" s="1150"/>
      <c r="AW170" s="1150"/>
      <c r="AX170" s="1150"/>
      <c r="AY170" s="1150">
        <v>0</v>
      </c>
      <c r="AZ170" s="1150"/>
      <c r="BA170" s="1150"/>
      <c r="BB170" s="1150"/>
      <c r="BC170" s="1150"/>
      <c r="BD170" s="1150"/>
      <c r="BE170" s="1150"/>
      <c r="BF170" s="1150"/>
      <c r="BG170" s="1150"/>
      <c r="BH170" s="1150"/>
      <c r="BI170" s="1150"/>
      <c r="BJ170" s="1150"/>
    </row>
    <row r="171" spans="1:62" ht="121.5">
      <c r="A171" s="1150">
        <v>165</v>
      </c>
      <c r="B171" s="1150">
        <v>0</v>
      </c>
      <c r="C171" s="1150" t="s">
        <v>2792</v>
      </c>
      <c r="D171" s="1150" t="s">
        <v>18942</v>
      </c>
      <c r="E171" s="1150" t="s">
        <v>18943</v>
      </c>
      <c r="F171" s="1150" t="s">
        <v>18948</v>
      </c>
      <c r="G171" s="1150" t="s">
        <v>15831</v>
      </c>
      <c r="H171" s="1213" t="s">
        <v>7386</v>
      </c>
      <c r="I171" s="1213" t="s">
        <v>7388</v>
      </c>
      <c r="J171" s="1213" t="s">
        <v>9762</v>
      </c>
      <c r="K171" s="1215" t="s">
        <v>19212</v>
      </c>
      <c r="L171" s="1150" t="s">
        <v>394</v>
      </c>
      <c r="M171" s="1150">
        <v>100207742</v>
      </c>
      <c r="N171" s="1150" t="s">
        <v>394</v>
      </c>
      <c r="O171" s="1150"/>
      <c r="P171" s="1150" t="s">
        <v>17721</v>
      </c>
      <c r="Q171" s="1150"/>
      <c r="R171" s="1210">
        <v>39167</v>
      </c>
      <c r="S171" s="1150"/>
      <c r="T171" s="1150" t="s">
        <v>394</v>
      </c>
      <c r="U171" s="1150">
        <v>1003670320</v>
      </c>
      <c r="V171" s="1150">
        <v>1003670321</v>
      </c>
      <c r="W171" s="1150"/>
      <c r="X171" s="1150"/>
      <c r="Y171" s="1150"/>
      <c r="Z171" s="1150"/>
      <c r="AA171" s="1150"/>
      <c r="AB171" s="1150"/>
      <c r="AC171" s="1150"/>
      <c r="AD171" s="1150"/>
      <c r="AE171" s="1150"/>
      <c r="AF171" s="1150" t="s">
        <v>18962</v>
      </c>
      <c r="AG171" s="1211">
        <v>45178</v>
      </c>
      <c r="AH171" s="1212">
        <v>45170</v>
      </c>
      <c r="AI171" s="1213" t="s">
        <v>7386</v>
      </c>
      <c r="AJ171" s="1213" t="s">
        <v>9762</v>
      </c>
      <c r="AK171" s="1210">
        <v>39167.99</v>
      </c>
      <c r="AL171" s="1210">
        <v>39168</v>
      </c>
      <c r="AM171" s="1150" t="s">
        <v>491</v>
      </c>
      <c r="AN171" s="1150" t="s">
        <v>12821</v>
      </c>
      <c r="AO171" s="1150"/>
      <c r="AP171" s="1150" t="s">
        <v>7389</v>
      </c>
      <c r="AQ171" s="1150"/>
      <c r="AR171" s="1150">
        <v>4902145994</v>
      </c>
      <c r="AS171" s="1150"/>
      <c r="AT171" s="1150"/>
      <c r="AU171" s="1150"/>
      <c r="AV171" s="1150"/>
      <c r="AW171" s="1150"/>
      <c r="AX171" s="1150"/>
      <c r="AY171" s="1150" t="s">
        <v>20</v>
      </c>
      <c r="AZ171" s="1150"/>
      <c r="BA171" s="1150"/>
      <c r="BB171" s="1150"/>
      <c r="BC171" s="1150"/>
      <c r="BD171" s="1150"/>
      <c r="BE171" s="1150"/>
      <c r="BF171" s="1150"/>
      <c r="BG171" s="1150"/>
      <c r="BH171" s="1150"/>
      <c r="BI171" s="1150"/>
      <c r="BJ171" s="1150"/>
    </row>
    <row r="172" spans="1:62">
      <c r="A172" s="1150">
        <v>166</v>
      </c>
      <c r="B172" s="1150">
        <v>0</v>
      </c>
      <c r="C172" s="1150" t="s">
        <v>2792</v>
      </c>
      <c r="D172" s="1150" t="s">
        <v>18942</v>
      </c>
      <c r="E172" s="1150" t="s">
        <v>18943</v>
      </c>
      <c r="F172" s="1150" t="s">
        <v>18948</v>
      </c>
      <c r="G172" s="1150" t="s">
        <v>15831</v>
      </c>
      <c r="H172" s="1150" t="s">
        <v>581</v>
      </c>
      <c r="I172" s="1150" t="s">
        <v>580</v>
      </c>
      <c r="J172" s="1150" t="s">
        <v>583</v>
      </c>
      <c r="K172" s="1150" t="s">
        <v>19213</v>
      </c>
      <c r="L172" s="1150" t="s">
        <v>394</v>
      </c>
      <c r="M172" s="1150">
        <v>100210038</v>
      </c>
      <c r="N172" s="1150" t="s">
        <v>394</v>
      </c>
      <c r="O172" s="1150" t="s">
        <v>18968</v>
      </c>
      <c r="P172" s="1150" t="s">
        <v>17721</v>
      </c>
      <c r="Q172" s="1211">
        <v>45182</v>
      </c>
      <c r="R172" s="1210">
        <v>8145</v>
      </c>
      <c r="S172" s="1150"/>
      <c r="T172" s="1150" t="s">
        <v>394</v>
      </c>
      <c r="U172" s="1150">
        <v>1003670059</v>
      </c>
      <c r="V172" s="1150">
        <v>1003679137</v>
      </c>
      <c r="W172" s="1150">
        <v>1003679138</v>
      </c>
      <c r="X172" s="1150">
        <v>1003679139</v>
      </c>
      <c r="Y172" s="1150"/>
      <c r="Z172" s="1150"/>
      <c r="AA172" s="1150"/>
      <c r="AB172" s="1150"/>
      <c r="AC172" s="1150"/>
      <c r="AD172" s="1150"/>
      <c r="AE172" s="1150"/>
      <c r="AF172" s="1150" t="s">
        <v>18997</v>
      </c>
      <c r="AG172" s="1211">
        <v>45178</v>
      </c>
      <c r="AH172" s="1212">
        <v>45170</v>
      </c>
      <c r="AI172" s="1150" t="s">
        <v>581</v>
      </c>
      <c r="AJ172" s="1150" t="s">
        <v>583</v>
      </c>
      <c r="AK172" s="1210">
        <v>8144.96</v>
      </c>
      <c r="AL172" s="1210">
        <v>8145</v>
      </c>
      <c r="AM172" s="1150" t="s">
        <v>516</v>
      </c>
      <c r="AN172" s="1150" t="s">
        <v>13437</v>
      </c>
      <c r="AO172" s="1150"/>
      <c r="AP172" s="1150" t="s">
        <v>582</v>
      </c>
      <c r="AQ172" s="1150"/>
      <c r="AR172" s="1150">
        <v>4902145935</v>
      </c>
      <c r="AS172" s="1150">
        <v>4902154546</v>
      </c>
      <c r="AT172" s="1150"/>
      <c r="AU172" s="1150"/>
      <c r="AV172" s="1150"/>
      <c r="AW172" s="1150"/>
      <c r="AX172" s="1150"/>
      <c r="AY172" s="1150" t="s">
        <v>20</v>
      </c>
      <c r="AZ172" s="1150"/>
      <c r="BA172" s="1150"/>
      <c r="BB172" s="1150"/>
      <c r="BC172" s="1150"/>
      <c r="BD172" s="1150"/>
      <c r="BE172" s="1150"/>
      <c r="BF172" s="1150"/>
      <c r="BG172" s="1150"/>
      <c r="BH172" s="1150"/>
      <c r="BI172" s="1150"/>
      <c r="BJ172" s="1150"/>
    </row>
    <row r="173" spans="1:62" ht="135">
      <c r="A173" s="1150">
        <v>167</v>
      </c>
      <c r="B173" s="1150">
        <v>0</v>
      </c>
      <c r="C173" s="1150" t="s">
        <v>2792</v>
      </c>
      <c r="D173" s="1150" t="s">
        <v>18942</v>
      </c>
      <c r="E173" s="1150" t="s">
        <v>18943</v>
      </c>
      <c r="F173" s="1150" t="s">
        <v>18944</v>
      </c>
      <c r="G173" s="1150" t="s">
        <v>19136</v>
      </c>
      <c r="H173" s="1150" t="s">
        <v>2057</v>
      </c>
      <c r="I173" s="1150" t="s">
        <v>2054</v>
      </c>
      <c r="J173" s="1150" t="s">
        <v>2056</v>
      </c>
      <c r="K173" s="1215" t="s">
        <v>19214</v>
      </c>
      <c r="L173" s="1150" t="s">
        <v>394</v>
      </c>
      <c r="M173" s="1150">
        <v>100207551</v>
      </c>
      <c r="N173" s="1150" t="s">
        <v>394</v>
      </c>
      <c r="O173" s="1150"/>
      <c r="P173" s="1150" t="s">
        <v>17721</v>
      </c>
      <c r="Q173" s="1150"/>
      <c r="R173" s="1210">
        <v>10922</v>
      </c>
      <c r="S173" s="1150"/>
      <c r="T173" s="1150" t="s">
        <v>394</v>
      </c>
      <c r="U173" s="1150">
        <v>1003671628</v>
      </c>
      <c r="V173" s="1150"/>
      <c r="W173" s="1150"/>
      <c r="X173" s="1150"/>
      <c r="Y173" s="1150"/>
      <c r="Z173" s="1150"/>
      <c r="AA173" s="1150"/>
      <c r="AB173" s="1150"/>
      <c r="AC173" s="1150"/>
      <c r="AD173" s="1150"/>
      <c r="AE173" s="1150"/>
      <c r="AF173" s="1150"/>
      <c r="AG173" s="1150"/>
      <c r="AH173" s="1212">
        <v>1</v>
      </c>
      <c r="AI173" s="1150" t="s">
        <v>2057</v>
      </c>
      <c r="AJ173" s="1150" t="s">
        <v>2056</v>
      </c>
      <c r="AK173" s="1210">
        <v>6922.36</v>
      </c>
      <c r="AL173" s="1210">
        <v>6923</v>
      </c>
      <c r="AM173" s="1150" t="s">
        <v>19064</v>
      </c>
      <c r="AN173" s="1150" t="s">
        <v>12821</v>
      </c>
      <c r="AO173" s="1150"/>
      <c r="AP173" s="1150" t="s">
        <v>2052</v>
      </c>
      <c r="AQ173" s="1150"/>
      <c r="AR173" s="1150">
        <v>4902147811</v>
      </c>
      <c r="AS173" s="1150"/>
      <c r="AT173" s="1150"/>
      <c r="AU173" s="1150"/>
      <c r="AV173" s="1150"/>
      <c r="AW173" s="1150"/>
      <c r="AX173" s="1150"/>
      <c r="AY173" s="1150" t="s">
        <v>20</v>
      </c>
      <c r="AZ173" s="1150"/>
      <c r="BA173" s="1150"/>
      <c r="BB173" s="1150"/>
      <c r="BC173" s="1150"/>
      <c r="BD173" s="1150"/>
      <c r="BE173" s="1150"/>
      <c r="BF173" s="1150"/>
      <c r="BG173" s="1150"/>
      <c r="BH173" s="1150"/>
      <c r="BI173" s="1150"/>
      <c r="BJ173" s="1150"/>
    </row>
    <row r="174" spans="1:62">
      <c r="A174" s="1150">
        <v>168</v>
      </c>
      <c r="B174" s="1150">
        <v>0</v>
      </c>
      <c r="C174" s="1150" t="s">
        <v>2792</v>
      </c>
      <c r="D174" s="1150" t="s">
        <v>18942</v>
      </c>
      <c r="E174" s="1150" t="s">
        <v>18943</v>
      </c>
      <c r="F174" s="1150" t="s">
        <v>18959</v>
      </c>
      <c r="G174" s="1150" t="s">
        <v>17912</v>
      </c>
      <c r="H174" s="1150" t="s">
        <v>7607</v>
      </c>
      <c r="I174" s="1150" t="s">
        <v>7609</v>
      </c>
      <c r="J174" s="1150" t="s">
        <v>19215</v>
      </c>
      <c r="K174" s="1150" t="s">
        <v>19216</v>
      </c>
      <c r="L174" s="1150" t="s">
        <v>394</v>
      </c>
      <c r="M174" s="1150">
        <v>100155643</v>
      </c>
      <c r="N174" s="1150" t="s">
        <v>394</v>
      </c>
      <c r="O174" s="1150"/>
      <c r="P174" s="1150" t="s">
        <v>17721</v>
      </c>
      <c r="Q174" s="1150"/>
      <c r="R174" s="1210">
        <v>846766</v>
      </c>
      <c r="S174" s="1150"/>
      <c r="T174" s="1150" t="s">
        <v>394</v>
      </c>
      <c r="U174" s="1150">
        <v>1003670287</v>
      </c>
      <c r="V174" s="1150"/>
      <c r="W174" s="1150"/>
      <c r="X174" s="1150"/>
      <c r="Y174" s="1150"/>
      <c r="Z174" s="1150"/>
      <c r="AA174" s="1150"/>
      <c r="AB174" s="1150"/>
      <c r="AC174" s="1150"/>
      <c r="AD174" s="1150"/>
      <c r="AE174" s="1150"/>
      <c r="AF174" s="1150" t="s">
        <v>18997</v>
      </c>
      <c r="AG174" s="1211">
        <v>45178</v>
      </c>
      <c r="AH174" s="1212">
        <v>45170</v>
      </c>
      <c r="AI174" s="1150" t="s">
        <v>7607</v>
      </c>
      <c r="AJ174" s="1150" t="s">
        <v>19215</v>
      </c>
      <c r="AK174" s="1210">
        <v>528912</v>
      </c>
      <c r="AL174" s="1210">
        <v>528912</v>
      </c>
      <c r="AM174" s="1150" t="s">
        <v>19217</v>
      </c>
      <c r="AN174" s="1150" t="s">
        <v>13401</v>
      </c>
      <c r="AO174" s="1150"/>
      <c r="AP174" s="1150" t="s">
        <v>7610</v>
      </c>
      <c r="AQ174" s="1150"/>
      <c r="AR174" s="1150">
        <v>4902145902</v>
      </c>
      <c r="AS174" s="1150"/>
      <c r="AT174" s="1150"/>
      <c r="AU174" s="1150"/>
      <c r="AV174" s="1150"/>
      <c r="AW174" s="1150"/>
      <c r="AX174" s="1150"/>
      <c r="AY174" s="1150" t="s">
        <v>20</v>
      </c>
      <c r="AZ174" s="1150"/>
      <c r="BA174" s="1150"/>
      <c r="BB174" s="1150"/>
      <c r="BC174" s="1150"/>
      <c r="BD174" s="1150"/>
      <c r="BE174" s="1211">
        <v>45194</v>
      </c>
      <c r="BF174" s="1150"/>
      <c r="BG174" s="1150" t="s">
        <v>18980</v>
      </c>
      <c r="BH174" s="1150" t="s">
        <v>18978</v>
      </c>
      <c r="BI174" s="1150"/>
      <c r="BJ174" s="1150"/>
    </row>
    <row r="175" spans="1:62" ht="135">
      <c r="A175" s="1150">
        <v>169</v>
      </c>
      <c r="B175" s="1150">
        <v>0</v>
      </c>
      <c r="C175" s="1150" t="s">
        <v>2792</v>
      </c>
      <c r="D175" s="1150" t="s">
        <v>18942</v>
      </c>
      <c r="E175" s="1150" t="s">
        <v>18943</v>
      </c>
      <c r="F175" s="1150" t="s">
        <v>18948</v>
      </c>
      <c r="G175" s="1150" t="s">
        <v>17935</v>
      </c>
      <c r="H175" s="1213" t="s">
        <v>996</v>
      </c>
      <c r="I175" s="1150" t="s">
        <v>228</v>
      </c>
      <c r="J175" s="1150" t="s">
        <v>7075</v>
      </c>
      <c r="K175" s="1215" t="s">
        <v>19218</v>
      </c>
      <c r="L175" s="1150" t="s">
        <v>394</v>
      </c>
      <c r="M175" s="1150">
        <v>100210459</v>
      </c>
      <c r="N175" s="1150" t="s">
        <v>394</v>
      </c>
      <c r="O175" s="1150"/>
      <c r="P175" s="1150" t="s">
        <v>17721</v>
      </c>
      <c r="Q175" s="1150"/>
      <c r="R175" s="1210">
        <v>22008</v>
      </c>
      <c r="S175" s="1150"/>
      <c r="T175" s="1150" t="s">
        <v>394</v>
      </c>
      <c r="U175" s="1150">
        <v>1003670278</v>
      </c>
      <c r="V175" s="1150">
        <v>1003670279</v>
      </c>
      <c r="W175" s="1150"/>
      <c r="X175" s="1150"/>
      <c r="Y175" s="1150"/>
      <c r="Z175" s="1150"/>
      <c r="AA175" s="1150"/>
      <c r="AB175" s="1150"/>
      <c r="AC175" s="1150"/>
      <c r="AD175" s="1150"/>
      <c r="AE175" s="1150"/>
      <c r="AF175" s="1150" t="s">
        <v>18949</v>
      </c>
      <c r="AG175" s="1211">
        <v>45178</v>
      </c>
      <c r="AH175" s="1212">
        <v>45170</v>
      </c>
      <c r="AI175" s="1213" t="s">
        <v>996</v>
      </c>
      <c r="AJ175" s="1150" t="s">
        <v>7075</v>
      </c>
      <c r="AK175" s="1210">
        <v>22008</v>
      </c>
      <c r="AL175" s="1210">
        <v>22008</v>
      </c>
      <c r="AM175" s="1150" t="s">
        <v>514</v>
      </c>
      <c r="AN175" s="1150" t="s">
        <v>13437</v>
      </c>
      <c r="AO175" s="1150"/>
      <c r="AP175" s="1150" t="s">
        <v>7076</v>
      </c>
      <c r="AQ175" s="1150"/>
      <c r="AR175" s="1150">
        <v>4902145922</v>
      </c>
      <c r="AS175" s="1150"/>
      <c r="AT175" s="1150"/>
      <c r="AU175" s="1150"/>
      <c r="AV175" s="1150"/>
      <c r="AW175" s="1150"/>
      <c r="AX175" s="1150"/>
      <c r="AY175" s="1150" t="s">
        <v>20</v>
      </c>
      <c r="AZ175" s="1150"/>
      <c r="BA175" s="1150"/>
      <c r="BB175" s="1150"/>
      <c r="BC175" s="1150"/>
      <c r="BD175" s="1150"/>
      <c r="BE175" s="1150"/>
      <c r="BF175" s="1150"/>
      <c r="BG175" s="1150"/>
      <c r="BH175" s="1150"/>
      <c r="BI175" s="1150"/>
      <c r="BJ175" s="1150"/>
    </row>
    <row r="176" spans="1:62">
      <c r="A176" s="1150">
        <v>170</v>
      </c>
      <c r="B176" s="1150">
        <v>0</v>
      </c>
      <c r="C176" s="1150" t="s">
        <v>2792</v>
      </c>
      <c r="D176" s="1150" t="s">
        <v>18942</v>
      </c>
      <c r="E176" s="1150" t="s">
        <v>18943</v>
      </c>
      <c r="F176" s="1150" t="s">
        <v>18948</v>
      </c>
      <c r="G176" s="1150" t="s">
        <v>17912</v>
      </c>
      <c r="H176" s="1150" t="s">
        <v>921</v>
      </c>
      <c r="I176" s="1150" t="s">
        <v>268</v>
      </c>
      <c r="J176" s="1150" t="s">
        <v>8058</v>
      </c>
      <c r="K176" s="1150" t="s">
        <v>8060</v>
      </c>
      <c r="L176" s="1150" t="s">
        <v>394</v>
      </c>
      <c r="M176" s="1150">
        <v>100209041</v>
      </c>
      <c r="N176" s="1150" t="s">
        <v>394</v>
      </c>
      <c r="O176" s="1150"/>
      <c r="P176" s="1150" t="s">
        <v>17721</v>
      </c>
      <c r="Q176" s="1150"/>
      <c r="R176" s="1210">
        <v>41427</v>
      </c>
      <c r="S176" s="1150"/>
      <c r="T176" s="1150" t="s">
        <v>394</v>
      </c>
      <c r="U176" s="1150">
        <v>1003670280</v>
      </c>
      <c r="V176" s="1150">
        <v>1003670281</v>
      </c>
      <c r="W176" s="1150"/>
      <c r="X176" s="1150"/>
      <c r="Y176" s="1150"/>
      <c r="Z176" s="1150"/>
      <c r="AA176" s="1150"/>
      <c r="AB176" s="1150"/>
      <c r="AC176" s="1150"/>
      <c r="AD176" s="1150"/>
      <c r="AE176" s="1150"/>
      <c r="AF176" s="1150" t="s">
        <v>18949</v>
      </c>
      <c r="AG176" s="1211">
        <v>45178</v>
      </c>
      <c r="AH176" s="1212">
        <v>45170</v>
      </c>
      <c r="AI176" s="1150" t="s">
        <v>921</v>
      </c>
      <c r="AJ176" s="1150" t="s">
        <v>8058</v>
      </c>
      <c r="AK176" s="1210">
        <v>41427</v>
      </c>
      <c r="AL176" s="1210">
        <v>41427</v>
      </c>
      <c r="AM176" s="1150" t="s">
        <v>514</v>
      </c>
      <c r="AN176" s="1150" t="s">
        <v>13437</v>
      </c>
      <c r="AO176" s="1210">
        <v>7206.49</v>
      </c>
      <c r="AP176" s="1150" t="s">
        <v>8059</v>
      </c>
      <c r="AQ176" s="1150"/>
      <c r="AR176" s="1150">
        <v>4902145980</v>
      </c>
      <c r="AS176" s="1150"/>
      <c r="AT176" s="1150"/>
      <c r="AU176" s="1150"/>
      <c r="AV176" s="1150"/>
      <c r="AW176" s="1150"/>
      <c r="AX176" s="1150"/>
      <c r="AY176" s="1150" t="s">
        <v>18979</v>
      </c>
      <c r="AZ176" s="1150"/>
      <c r="BA176" s="1150"/>
      <c r="BB176" s="1150" t="s">
        <v>18980</v>
      </c>
      <c r="BC176" s="1150"/>
      <c r="BD176" s="1150"/>
      <c r="BE176" s="1150"/>
      <c r="BF176" s="1150" t="s">
        <v>18962</v>
      </c>
      <c r="BG176" s="1150"/>
      <c r="BH176" s="1150"/>
      <c r="BI176" s="1150"/>
      <c r="BJ176" s="1150"/>
    </row>
    <row r="177" spans="1:62">
      <c r="A177" s="1150">
        <v>171</v>
      </c>
      <c r="B177" s="1150">
        <v>0</v>
      </c>
      <c r="C177" s="1150" t="s">
        <v>2792</v>
      </c>
      <c r="D177" s="1150" t="s">
        <v>18942</v>
      </c>
      <c r="E177" s="1150" t="s">
        <v>18943</v>
      </c>
      <c r="F177" s="1150" t="s">
        <v>18948</v>
      </c>
      <c r="G177" s="1150" t="s">
        <v>15831</v>
      </c>
      <c r="H177" s="1150" t="s">
        <v>806</v>
      </c>
      <c r="I177" s="1150" t="s">
        <v>320</v>
      </c>
      <c r="J177" s="1150" t="s">
        <v>19219</v>
      </c>
      <c r="K177" s="1150" t="s">
        <v>19220</v>
      </c>
      <c r="L177" s="1150" t="s">
        <v>394</v>
      </c>
      <c r="M177" s="1150">
        <v>100209295</v>
      </c>
      <c r="N177" s="1150" t="s">
        <v>394</v>
      </c>
      <c r="O177" s="1150"/>
      <c r="P177" s="1150" t="s">
        <v>17721</v>
      </c>
      <c r="Q177" s="1150"/>
      <c r="R177" s="1210">
        <v>21352</v>
      </c>
      <c r="S177" s="1150"/>
      <c r="T177" s="1150" t="s">
        <v>394</v>
      </c>
      <c r="U177" s="1150">
        <v>1003670322</v>
      </c>
      <c r="V177" s="1150">
        <v>1003670323</v>
      </c>
      <c r="W177" s="1150"/>
      <c r="X177" s="1150"/>
      <c r="Y177" s="1150"/>
      <c r="Z177" s="1150"/>
      <c r="AA177" s="1150"/>
      <c r="AB177" s="1150"/>
      <c r="AC177" s="1150"/>
      <c r="AD177" s="1150"/>
      <c r="AE177" s="1150"/>
      <c r="AF177" s="1150" t="s">
        <v>18949</v>
      </c>
      <c r="AG177" s="1211">
        <v>45178</v>
      </c>
      <c r="AH177" s="1212">
        <v>45170</v>
      </c>
      <c r="AI177" s="1150" t="s">
        <v>806</v>
      </c>
      <c r="AJ177" s="1150" t="s">
        <v>19219</v>
      </c>
      <c r="AK177" s="1210">
        <v>24550</v>
      </c>
      <c r="AL177" s="1210">
        <v>24550</v>
      </c>
      <c r="AM177" s="1150" t="s">
        <v>514</v>
      </c>
      <c r="AN177" s="1150" t="s">
        <v>13437</v>
      </c>
      <c r="AO177" s="1150"/>
      <c r="AP177" s="1150" t="s">
        <v>19221</v>
      </c>
      <c r="AQ177" s="1150"/>
      <c r="AR177" s="1150">
        <v>4902145944</v>
      </c>
      <c r="AS177" s="1150"/>
      <c r="AT177" s="1150"/>
      <c r="AU177" s="1150"/>
      <c r="AV177" s="1150"/>
      <c r="AW177" s="1150"/>
      <c r="AX177" s="1150"/>
      <c r="AY177" s="1150" t="s">
        <v>20</v>
      </c>
      <c r="AZ177" s="1150"/>
      <c r="BA177" s="1150"/>
      <c r="BB177" s="1150"/>
      <c r="BC177" s="1150"/>
      <c r="BD177" s="1150"/>
      <c r="BE177" s="1150"/>
      <c r="BF177" s="1150"/>
      <c r="BG177" s="1150"/>
      <c r="BH177" s="1150"/>
      <c r="BI177" s="1150"/>
      <c r="BJ177" s="1150"/>
    </row>
    <row r="178" spans="1:62" ht="161.25">
      <c r="A178" s="1150">
        <v>172</v>
      </c>
      <c r="B178" s="1150">
        <v>0</v>
      </c>
      <c r="C178" s="1150" t="s">
        <v>2792</v>
      </c>
      <c r="D178" s="1150" t="s">
        <v>18942</v>
      </c>
      <c r="E178" s="1150" t="s">
        <v>18943</v>
      </c>
      <c r="F178" s="1150" t="s">
        <v>18948</v>
      </c>
      <c r="G178" s="1150" t="s">
        <v>17935</v>
      </c>
      <c r="H178" s="1150" t="s">
        <v>951</v>
      </c>
      <c r="I178" s="1150" t="s">
        <v>266</v>
      </c>
      <c r="J178" s="1150" t="s">
        <v>7140</v>
      </c>
      <c r="K178" s="1215" t="s">
        <v>19222</v>
      </c>
      <c r="L178" s="1150" t="s">
        <v>394</v>
      </c>
      <c r="M178" s="1150">
        <v>100210442</v>
      </c>
      <c r="N178" s="1150" t="s">
        <v>394</v>
      </c>
      <c r="O178" s="1150"/>
      <c r="P178" s="1150" t="s">
        <v>17721</v>
      </c>
      <c r="Q178" s="1150"/>
      <c r="R178" s="1210">
        <v>16506</v>
      </c>
      <c r="S178" s="1150"/>
      <c r="T178" s="1150" t="s">
        <v>394</v>
      </c>
      <c r="U178" s="1150">
        <v>1003670336</v>
      </c>
      <c r="V178" s="1150">
        <v>1003670337</v>
      </c>
      <c r="W178" s="1150"/>
      <c r="X178" s="1150"/>
      <c r="Y178" s="1150"/>
      <c r="Z178" s="1150"/>
      <c r="AA178" s="1150"/>
      <c r="AB178" s="1150"/>
      <c r="AC178" s="1150"/>
      <c r="AD178" s="1150"/>
      <c r="AE178" s="1150"/>
      <c r="AF178" s="1150" t="s">
        <v>18945</v>
      </c>
      <c r="AG178" s="1211">
        <v>45178</v>
      </c>
      <c r="AH178" s="1212">
        <v>45170</v>
      </c>
      <c r="AI178" s="1150" t="s">
        <v>951</v>
      </c>
      <c r="AJ178" s="1150" t="s">
        <v>7140</v>
      </c>
      <c r="AK178" s="1210">
        <v>16506</v>
      </c>
      <c r="AL178" s="1210">
        <v>16506</v>
      </c>
      <c r="AM178" s="1150" t="s">
        <v>514</v>
      </c>
      <c r="AN178" s="1150" t="s">
        <v>13437</v>
      </c>
      <c r="AO178" s="1215" t="s">
        <v>19223</v>
      </c>
      <c r="AP178" s="1150" t="s">
        <v>7141</v>
      </c>
      <c r="AQ178" s="1150"/>
      <c r="AR178" s="1150">
        <v>4902145920</v>
      </c>
      <c r="AS178" s="1150"/>
      <c r="AT178" s="1150"/>
      <c r="AU178" s="1150"/>
      <c r="AV178" s="1150"/>
      <c r="AW178" s="1150"/>
      <c r="AX178" s="1150"/>
      <c r="AY178" s="1150" t="s">
        <v>20</v>
      </c>
      <c r="AZ178" s="1150"/>
      <c r="BA178" s="1150"/>
      <c r="BB178" s="1150"/>
      <c r="BC178" s="1150"/>
      <c r="BD178" s="1150"/>
      <c r="BE178" s="1150"/>
      <c r="BF178" s="1150"/>
      <c r="BG178" s="1150"/>
      <c r="BH178" s="1150"/>
      <c r="BI178" s="1150"/>
      <c r="BJ178" s="1150"/>
    </row>
    <row r="179" spans="1:62" ht="202.5">
      <c r="A179" s="1150">
        <v>173</v>
      </c>
      <c r="B179" s="1150">
        <v>0</v>
      </c>
      <c r="C179" s="1150" t="s">
        <v>19224</v>
      </c>
      <c r="D179" s="1150" t="s">
        <v>18942</v>
      </c>
      <c r="E179" s="1150" t="s">
        <v>18943</v>
      </c>
      <c r="F179" s="1150" t="s">
        <v>18948</v>
      </c>
      <c r="G179" s="1150" t="s">
        <v>17935</v>
      </c>
      <c r="H179" s="1150" t="s">
        <v>976</v>
      </c>
      <c r="I179" s="1150" t="s">
        <v>247</v>
      </c>
      <c r="J179" s="1150" t="s">
        <v>19225</v>
      </c>
      <c r="K179" s="1150" t="s">
        <v>19226</v>
      </c>
      <c r="L179" s="1150" t="s">
        <v>394</v>
      </c>
      <c r="M179" s="1150">
        <v>100193915</v>
      </c>
      <c r="N179" s="1150" t="s">
        <v>394</v>
      </c>
      <c r="O179" s="1150" t="s">
        <v>19227</v>
      </c>
      <c r="P179" s="1150" t="s">
        <v>17721</v>
      </c>
      <c r="Q179" s="1211">
        <v>45179</v>
      </c>
      <c r="R179" s="1210">
        <v>3192</v>
      </c>
      <c r="S179" s="1210">
        <v>1000</v>
      </c>
      <c r="T179" s="1150" t="s">
        <v>18957</v>
      </c>
      <c r="U179" s="1150"/>
      <c r="V179" s="1150"/>
      <c r="W179" s="1150"/>
      <c r="X179" s="1150"/>
      <c r="Y179" s="1150"/>
      <c r="Z179" s="1150"/>
      <c r="AA179" s="1150"/>
      <c r="AB179" s="1150"/>
      <c r="AC179" s="1150"/>
      <c r="AD179" s="1150"/>
      <c r="AE179" s="1150"/>
      <c r="AF179" s="1216" t="s">
        <v>18949</v>
      </c>
      <c r="AG179" s="1150"/>
      <c r="AH179" s="1212">
        <v>1</v>
      </c>
      <c r="AI179" s="1150" t="s">
        <v>976</v>
      </c>
      <c r="AJ179" s="1150" t="s">
        <v>19225</v>
      </c>
      <c r="AK179" s="1210">
        <v>8744.33</v>
      </c>
      <c r="AL179" s="1210">
        <v>8745</v>
      </c>
      <c r="AM179" s="1150" t="s">
        <v>514</v>
      </c>
      <c r="AN179" s="1150" t="s">
        <v>13437</v>
      </c>
      <c r="AO179" s="1150"/>
      <c r="AP179" s="1150"/>
      <c r="AQ179" s="1150"/>
      <c r="AR179" s="1150"/>
      <c r="AS179" s="1150"/>
      <c r="AT179" s="1150"/>
      <c r="AU179" s="1150"/>
      <c r="AV179" s="1150"/>
      <c r="AW179" s="1150"/>
      <c r="AX179" s="1150"/>
      <c r="AY179" s="1215" t="s">
        <v>19228</v>
      </c>
      <c r="AZ179" s="1150"/>
      <c r="BA179" s="1150"/>
      <c r="BB179" s="1150"/>
      <c r="BC179" s="1150"/>
      <c r="BD179" s="1150"/>
      <c r="BE179" s="1150"/>
      <c r="BF179" s="1150"/>
      <c r="BG179" s="1150"/>
      <c r="BH179" s="1150"/>
      <c r="BI179" s="1150"/>
      <c r="BJ179" s="1150"/>
    </row>
    <row r="180" spans="1:62">
      <c r="A180" s="1150">
        <v>174</v>
      </c>
      <c r="B180" s="1150" t="s">
        <v>19094</v>
      </c>
      <c r="C180" s="1150" t="s">
        <v>2792</v>
      </c>
      <c r="D180" s="1150" t="s">
        <v>18942</v>
      </c>
      <c r="E180" s="1150" t="s">
        <v>18943</v>
      </c>
      <c r="F180" s="1150" t="s">
        <v>18948</v>
      </c>
      <c r="G180" s="1150" t="s">
        <v>15831</v>
      </c>
      <c r="H180" s="1150" t="s">
        <v>782</v>
      </c>
      <c r="I180" s="1150" t="s">
        <v>311</v>
      </c>
      <c r="J180" s="1150" t="s">
        <v>17738</v>
      </c>
      <c r="K180" s="1150" t="s">
        <v>19229</v>
      </c>
      <c r="L180" s="1150" t="s">
        <v>394</v>
      </c>
      <c r="M180" s="1150">
        <v>100208982</v>
      </c>
      <c r="N180" s="1150" t="s">
        <v>394</v>
      </c>
      <c r="O180" s="1150"/>
      <c r="P180" s="1150" t="s">
        <v>17721</v>
      </c>
      <c r="Q180" s="1150"/>
      <c r="R180" s="1210">
        <v>21227</v>
      </c>
      <c r="S180" s="1150"/>
      <c r="T180" s="1150" t="s">
        <v>394</v>
      </c>
      <c r="U180" s="1150">
        <v>1003670398</v>
      </c>
      <c r="V180" s="1150">
        <v>1003670399</v>
      </c>
      <c r="W180" s="1150"/>
      <c r="X180" s="1150"/>
      <c r="Y180" s="1150"/>
      <c r="Z180" s="1150"/>
      <c r="AA180" s="1150"/>
      <c r="AB180" s="1150"/>
      <c r="AC180" s="1150"/>
      <c r="AD180" s="1150"/>
      <c r="AE180" s="1150"/>
      <c r="AF180" s="1150" t="s">
        <v>18945</v>
      </c>
      <c r="AG180" s="1211">
        <v>45178</v>
      </c>
      <c r="AH180" s="1212">
        <v>45170</v>
      </c>
      <c r="AI180" s="1150" t="s">
        <v>782</v>
      </c>
      <c r="AJ180" s="1150" t="s">
        <v>17738</v>
      </c>
      <c r="AK180" s="1210">
        <v>21226.75</v>
      </c>
      <c r="AL180" s="1210">
        <v>21227</v>
      </c>
      <c r="AM180" s="1150" t="s">
        <v>514</v>
      </c>
      <c r="AN180" s="1150" t="s">
        <v>13437</v>
      </c>
      <c r="AO180" s="1150"/>
      <c r="AP180" s="1150" t="s">
        <v>17739</v>
      </c>
      <c r="AQ180" s="1150"/>
      <c r="AR180" s="1150">
        <v>4902145989</v>
      </c>
      <c r="AS180" s="1150"/>
      <c r="AT180" s="1150"/>
      <c r="AU180" s="1150"/>
      <c r="AV180" s="1150"/>
      <c r="AW180" s="1150"/>
      <c r="AX180" s="1150"/>
      <c r="AY180" s="1150" t="s">
        <v>20</v>
      </c>
      <c r="AZ180" s="1150"/>
      <c r="BA180" s="1150"/>
      <c r="BB180" s="1150"/>
      <c r="BC180" s="1150"/>
      <c r="BD180" s="1150"/>
      <c r="BE180" s="1150"/>
      <c r="BF180" s="1150"/>
      <c r="BG180" s="1150"/>
      <c r="BH180" s="1150"/>
      <c r="BI180" s="1150"/>
      <c r="BJ180" s="1150"/>
    </row>
    <row r="181" spans="1:62">
      <c r="A181" s="1150">
        <v>175</v>
      </c>
      <c r="B181" s="1150">
        <v>0</v>
      </c>
      <c r="C181" s="1150" t="s">
        <v>2792</v>
      </c>
      <c r="D181" s="1150" t="s">
        <v>18942</v>
      </c>
      <c r="E181" s="1150" t="s">
        <v>18943</v>
      </c>
      <c r="F181" s="1150" t="s">
        <v>18948</v>
      </c>
      <c r="G181" s="1150" t="s">
        <v>15831</v>
      </c>
      <c r="H181" s="1150" t="s">
        <v>816</v>
      </c>
      <c r="I181" s="1150" t="s">
        <v>327</v>
      </c>
      <c r="J181" s="1150" t="s">
        <v>7393</v>
      </c>
      <c r="K181" s="1150" t="s">
        <v>7395</v>
      </c>
      <c r="L181" s="1150" t="s">
        <v>394</v>
      </c>
      <c r="M181" s="1150">
        <v>100193035</v>
      </c>
      <c r="N181" s="1150" t="s">
        <v>394</v>
      </c>
      <c r="O181" s="1150"/>
      <c r="P181" s="1150" t="s">
        <v>17721</v>
      </c>
      <c r="Q181" s="1150"/>
      <c r="R181" s="1210">
        <v>19860</v>
      </c>
      <c r="S181" s="1150"/>
      <c r="T181" s="1150" t="s">
        <v>394</v>
      </c>
      <c r="U181" s="1150">
        <v>1003670463</v>
      </c>
      <c r="V181" s="1150">
        <v>1003670464</v>
      </c>
      <c r="W181" s="1150"/>
      <c r="X181" s="1150"/>
      <c r="Y181" s="1150"/>
      <c r="Z181" s="1150"/>
      <c r="AA181" s="1150"/>
      <c r="AB181" s="1150"/>
      <c r="AC181" s="1150"/>
      <c r="AD181" s="1150"/>
      <c r="AE181" s="1150"/>
      <c r="AF181" s="1150" t="s">
        <v>18962</v>
      </c>
      <c r="AG181" s="1211">
        <v>45179</v>
      </c>
      <c r="AH181" s="1212">
        <v>45170</v>
      </c>
      <c r="AI181" s="1150" t="s">
        <v>816</v>
      </c>
      <c r="AJ181" s="1150" t="s">
        <v>7393</v>
      </c>
      <c r="AK181" s="1210">
        <v>20016.849999999999</v>
      </c>
      <c r="AL181" s="1210">
        <v>20017</v>
      </c>
      <c r="AM181" s="1150" t="s">
        <v>514</v>
      </c>
      <c r="AN181" s="1150" t="s">
        <v>13437</v>
      </c>
      <c r="AO181" s="1150"/>
      <c r="AP181" s="1150" t="s">
        <v>7394</v>
      </c>
      <c r="AQ181" s="1150"/>
      <c r="AR181" s="1150">
        <v>4902146373</v>
      </c>
      <c r="AS181" s="1150"/>
      <c r="AT181" s="1150"/>
      <c r="AU181" s="1150"/>
      <c r="AV181" s="1150"/>
      <c r="AW181" s="1150"/>
      <c r="AX181" s="1150"/>
      <c r="AY181" s="1150" t="s">
        <v>18979</v>
      </c>
      <c r="AZ181" s="1150"/>
      <c r="BA181" s="1150"/>
      <c r="BB181" s="1150" t="s">
        <v>3195</v>
      </c>
      <c r="BC181" s="1150"/>
      <c r="BD181" s="1150"/>
      <c r="BE181" s="1150"/>
      <c r="BF181" s="1150" t="s">
        <v>18962</v>
      </c>
      <c r="BG181" s="1150"/>
      <c r="BH181" s="1150"/>
      <c r="BI181" s="1150"/>
      <c r="BJ181" s="1150"/>
    </row>
    <row r="182" spans="1:62" ht="148.5">
      <c r="A182" s="1150">
        <v>176</v>
      </c>
      <c r="B182" s="1150">
        <v>0</v>
      </c>
      <c r="C182" s="1150" t="s">
        <v>2792</v>
      </c>
      <c r="D182" s="1150" t="s">
        <v>18942</v>
      </c>
      <c r="E182" s="1150" t="s">
        <v>18943</v>
      </c>
      <c r="F182" s="1150" t="s">
        <v>18948</v>
      </c>
      <c r="G182" s="1150" t="s">
        <v>17935</v>
      </c>
      <c r="H182" s="1213" t="s">
        <v>979</v>
      </c>
      <c r="I182" s="1150" t="s">
        <v>249</v>
      </c>
      <c r="J182" s="1150" t="s">
        <v>19230</v>
      </c>
      <c r="K182" s="1215" t="s">
        <v>19231</v>
      </c>
      <c r="L182" s="1150" t="s">
        <v>394</v>
      </c>
      <c r="M182" s="1150">
        <v>100196932</v>
      </c>
      <c r="N182" s="1150" t="s">
        <v>394</v>
      </c>
      <c r="O182" s="1150"/>
      <c r="P182" s="1150" t="s">
        <v>17721</v>
      </c>
      <c r="Q182" s="1150"/>
      <c r="R182" s="1210">
        <v>20018</v>
      </c>
      <c r="S182" s="1150"/>
      <c r="T182" s="1150" t="s">
        <v>394</v>
      </c>
      <c r="U182" s="1150">
        <v>1003670324</v>
      </c>
      <c r="V182" s="1150">
        <v>1003670335</v>
      </c>
      <c r="W182" s="1150"/>
      <c r="X182" s="1150"/>
      <c r="Y182" s="1150"/>
      <c r="Z182" s="1150"/>
      <c r="AA182" s="1150"/>
      <c r="AB182" s="1150"/>
      <c r="AC182" s="1150"/>
      <c r="AD182" s="1150"/>
      <c r="AE182" s="1150"/>
      <c r="AF182" s="1150" t="s">
        <v>18945</v>
      </c>
      <c r="AG182" s="1211">
        <v>45178</v>
      </c>
      <c r="AH182" s="1212">
        <v>45170</v>
      </c>
      <c r="AI182" s="1213" t="s">
        <v>979</v>
      </c>
      <c r="AJ182" s="1150" t="s">
        <v>19230</v>
      </c>
      <c r="AK182" s="1210">
        <v>20016.7</v>
      </c>
      <c r="AL182" s="1210">
        <v>20017</v>
      </c>
      <c r="AM182" s="1150" t="s">
        <v>514</v>
      </c>
      <c r="AN182" s="1150" t="s">
        <v>13437</v>
      </c>
      <c r="AO182" s="1150"/>
      <c r="AP182" s="1150" t="s">
        <v>19232</v>
      </c>
      <c r="AQ182" s="1150"/>
      <c r="AR182" s="1150">
        <v>4902146011</v>
      </c>
      <c r="AS182" s="1150"/>
      <c r="AT182" s="1150"/>
      <c r="AU182" s="1150"/>
      <c r="AV182" s="1150"/>
      <c r="AW182" s="1150"/>
      <c r="AX182" s="1150"/>
      <c r="AY182" s="1150" t="s">
        <v>19233</v>
      </c>
      <c r="AZ182" s="1150"/>
      <c r="BA182" s="1150"/>
      <c r="BB182" s="1150"/>
      <c r="BC182" s="1150"/>
      <c r="BD182" s="1150"/>
      <c r="BE182" s="1150"/>
      <c r="BF182" s="1150"/>
      <c r="BG182" s="1150"/>
      <c r="BH182" s="1150"/>
      <c r="BI182" s="1150"/>
      <c r="BJ182" s="1150"/>
    </row>
    <row r="183" spans="1:62" ht="135">
      <c r="A183" s="1150">
        <v>177</v>
      </c>
      <c r="B183" s="1150" t="s">
        <v>19094</v>
      </c>
      <c r="C183" s="1150" t="s">
        <v>2792</v>
      </c>
      <c r="D183" s="1150" t="s">
        <v>18942</v>
      </c>
      <c r="E183" s="1150" t="s">
        <v>18943</v>
      </c>
      <c r="F183" s="1150" t="s">
        <v>18948</v>
      </c>
      <c r="G183" s="1150" t="s">
        <v>15831</v>
      </c>
      <c r="H183" s="1150" t="s">
        <v>873</v>
      </c>
      <c r="I183" s="1150" t="s">
        <v>300</v>
      </c>
      <c r="J183" s="1150" t="s">
        <v>7601</v>
      </c>
      <c r="K183" s="1215" t="s">
        <v>19234</v>
      </c>
      <c r="L183" s="1150" t="s">
        <v>394</v>
      </c>
      <c r="M183" s="1150">
        <v>100207831</v>
      </c>
      <c r="N183" s="1150" t="s">
        <v>394</v>
      </c>
      <c r="O183" s="1150"/>
      <c r="P183" s="1150" t="s">
        <v>17721</v>
      </c>
      <c r="Q183" s="1150"/>
      <c r="R183" s="1210">
        <v>49350</v>
      </c>
      <c r="S183" s="1150"/>
      <c r="T183" s="1150" t="s">
        <v>394</v>
      </c>
      <c r="U183" s="1150">
        <v>1003670061</v>
      </c>
      <c r="V183" s="1150">
        <v>1003670062</v>
      </c>
      <c r="W183" s="1150"/>
      <c r="X183" s="1150"/>
      <c r="Y183" s="1150"/>
      <c r="Z183" s="1150"/>
      <c r="AA183" s="1150"/>
      <c r="AB183" s="1150"/>
      <c r="AC183" s="1150"/>
      <c r="AD183" s="1150"/>
      <c r="AE183" s="1150"/>
      <c r="AF183" s="1150" t="s">
        <v>18949</v>
      </c>
      <c r="AG183" s="1211">
        <v>45178</v>
      </c>
      <c r="AH183" s="1212">
        <v>45170</v>
      </c>
      <c r="AI183" s="1150" t="s">
        <v>873</v>
      </c>
      <c r="AJ183" s="1150" t="s">
        <v>7601</v>
      </c>
      <c r="AK183" s="1210">
        <v>97095.71</v>
      </c>
      <c r="AL183" s="1210">
        <v>97096</v>
      </c>
      <c r="AM183" s="1150" t="s">
        <v>514</v>
      </c>
      <c r="AN183" s="1150" t="s">
        <v>13437</v>
      </c>
      <c r="AO183" s="1150"/>
      <c r="AP183" s="1150" t="s">
        <v>17764</v>
      </c>
      <c r="AQ183" s="1150"/>
      <c r="AR183" s="1150">
        <v>4902145960</v>
      </c>
      <c r="AS183" s="1150"/>
      <c r="AT183" s="1150"/>
      <c r="AU183" s="1150"/>
      <c r="AV183" s="1150"/>
      <c r="AW183" s="1150"/>
      <c r="AX183" s="1150"/>
      <c r="AY183" s="1150" t="s">
        <v>20</v>
      </c>
      <c r="AZ183" s="1150"/>
      <c r="BA183" s="1150"/>
      <c r="BB183" s="1150"/>
      <c r="BC183" s="1150"/>
      <c r="BD183" s="1150"/>
      <c r="BE183" s="1150"/>
      <c r="BF183" s="1150"/>
      <c r="BG183" s="1150"/>
      <c r="BH183" s="1150"/>
      <c r="BI183" s="1150"/>
      <c r="BJ183" s="1150"/>
    </row>
    <row r="184" spans="1:62">
      <c r="A184" s="1150">
        <v>178</v>
      </c>
      <c r="B184" s="1150">
        <v>0</v>
      </c>
      <c r="C184" s="1150" t="s">
        <v>2792</v>
      </c>
      <c r="D184" s="1150" t="s">
        <v>18942</v>
      </c>
      <c r="E184" s="1150" t="s">
        <v>18943</v>
      </c>
      <c r="F184" s="1150" t="s">
        <v>18944</v>
      </c>
      <c r="G184" s="1150" t="s">
        <v>15831</v>
      </c>
      <c r="H184" s="1213" t="s">
        <v>7010</v>
      </c>
      <c r="I184" s="1150" t="s">
        <v>7012</v>
      </c>
      <c r="J184" s="1213" t="s">
        <v>7011</v>
      </c>
      <c r="K184" s="1150" t="s">
        <v>19235</v>
      </c>
      <c r="L184" s="1150" t="s">
        <v>394</v>
      </c>
      <c r="M184" s="1150">
        <v>100206231</v>
      </c>
      <c r="N184" s="1150" t="s">
        <v>394</v>
      </c>
      <c r="O184" s="1150"/>
      <c r="P184" s="1150" t="s">
        <v>17721</v>
      </c>
      <c r="Q184" s="1150"/>
      <c r="R184" s="1210">
        <v>10313</v>
      </c>
      <c r="S184" s="1150"/>
      <c r="T184" s="1150" t="s">
        <v>394</v>
      </c>
      <c r="U184" s="1150">
        <v>1003670073</v>
      </c>
      <c r="V184" s="1150">
        <v>1003670074</v>
      </c>
      <c r="W184" s="1150"/>
      <c r="X184" s="1150"/>
      <c r="Y184" s="1150"/>
      <c r="Z184" s="1150"/>
      <c r="AA184" s="1150"/>
      <c r="AB184" s="1150"/>
      <c r="AC184" s="1150"/>
      <c r="AD184" s="1150"/>
      <c r="AE184" s="1150"/>
      <c r="AF184" s="1150" t="s">
        <v>18949</v>
      </c>
      <c r="AG184" s="1211">
        <v>45178</v>
      </c>
      <c r="AH184" s="1212">
        <v>45170</v>
      </c>
      <c r="AI184" s="1213" t="s">
        <v>7010</v>
      </c>
      <c r="AJ184" s="1213" t="s">
        <v>7011</v>
      </c>
      <c r="AK184" s="1210">
        <v>10313.19</v>
      </c>
      <c r="AL184" s="1210">
        <v>10314</v>
      </c>
      <c r="AM184" s="1150" t="s">
        <v>19064</v>
      </c>
      <c r="AN184" s="1150" t="s">
        <v>12821</v>
      </c>
      <c r="AO184" s="1150"/>
      <c r="AP184" s="1150" t="s">
        <v>7013</v>
      </c>
      <c r="AQ184" s="1150"/>
      <c r="AR184" s="1213">
        <v>4902145947</v>
      </c>
      <c r="AS184" s="1150"/>
      <c r="AT184" s="1150"/>
      <c r="AU184" s="1150"/>
      <c r="AV184" s="1150"/>
      <c r="AW184" s="1150"/>
      <c r="AX184" s="1150"/>
      <c r="AY184" s="1150" t="s">
        <v>20</v>
      </c>
      <c r="AZ184" s="1150" t="s">
        <v>19093</v>
      </c>
      <c r="BA184" s="1150"/>
      <c r="BB184" s="1150"/>
      <c r="BC184" s="1150"/>
      <c r="BD184" s="1150"/>
      <c r="BE184" s="1211">
        <v>45195</v>
      </c>
      <c r="BF184" s="1150" t="s">
        <v>18945</v>
      </c>
      <c r="BG184" s="1150" t="s">
        <v>18980</v>
      </c>
      <c r="BH184" s="1150" t="s">
        <v>18978</v>
      </c>
      <c r="BI184" s="1150"/>
      <c r="BJ184" s="1150"/>
    </row>
    <row r="185" spans="1:62">
      <c r="A185" s="1150">
        <v>179</v>
      </c>
      <c r="B185" s="1150">
        <v>0</v>
      </c>
      <c r="C185" s="1150" t="s">
        <v>2792</v>
      </c>
      <c r="D185" s="1150" t="s">
        <v>18942</v>
      </c>
      <c r="E185" s="1150" t="s">
        <v>18943</v>
      </c>
      <c r="F185" s="1150" t="s">
        <v>18948</v>
      </c>
      <c r="G185" s="1150" t="s">
        <v>15831</v>
      </c>
      <c r="H185" s="1150" t="s">
        <v>763</v>
      </c>
      <c r="I185" s="1150" t="s">
        <v>310</v>
      </c>
      <c r="J185" s="1150" t="s">
        <v>19236</v>
      </c>
      <c r="K185" s="1150" t="s">
        <v>19237</v>
      </c>
      <c r="L185" s="1150" t="s">
        <v>394</v>
      </c>
      <c r="M185" s="1150">
        <v>100209273</v>
      </c>
      <c r="N185" s="1150" t="s">
        <v>394</v>
      </c>
      <c r="O185" s="1150"/>
      <c r="P185" s="1150" t="s">
        <v>17721</v>
      </c>
      <c r="Q185" s="1150"/>
      <c r="R185" s="1210">
        <v>40904</v>
      </c>
      <c r="S185" s="1150"/>
      <c r="T185" s="1150" t="s">
        <v>394</v>
      </c>
      <c r="U185" s="1150">
        <v>1003670395</v>
      </c>
      <c r="V185" s="1150"/>
      <c r="W185" s="1150"/>
      <c r="X185" s="1150"/>
      <c r="Y185" s="1150"/>
      <c r="Z185" s="1150"/>
      <c r="AA185" s="1150"/>
      <c r="AB185" s="1150"/>
      <c r="AC185" s="1150"/>
      <c r="AD185" s="1150"/>
      <c r="AE185" s="1150"/>
      <c r="AF185" s="1150" t="s">
        <v>18949</v>
      </c>
      <c r="AG185" s="1211">
        <v>45179</v>
      </c>
      <c r="AH185" s="1212">
        <v>45170</v>
      </c>
      <c r="AI185" s="1150" t="s">
        <v>763</v>
      </c>
      <c r="AJ185" s="1150" t="s">
        <v>19236</v>
      </c>
      <c r="AK185" s="1210">
        <v>40904</v>
      </c>
      <c r="AL185" s="1210">
        <v>40904</v>
      </c>
      <c r="AM185" s="1150" t="s">
        <v>514</v>
      </c>
      <c r="AN185" s="1150" t="s">
        <v>13437</v>
      </c>
      <c r="AO185" s="1150"/>
      <c r="AP185" s="1150" t="s">
        <v>19238</v>
      </c>
      <c r="AQ185" s="1150"/>
      <c r="AR185" s="1150">
        <v>4902145996</v>
      </c>
      <c r="AS185" s="1150"/>
      <c r="AT185" s="1150"/>
      <c r="AU185" s="1150"/>
      <c r="AV185" s="1150"/>
      <c r="AW185" s="1150"/>
      <c r="AX185" s="1150"/>
      <c r="AY185" s="1150" t="s">
        <v>20</v>
      </c>
      <c r="AZ185" s="1150"/>
      <c r="BA185" s="1150"/>
      <c r="BB185" s="1150"/>
      <c r="BC185" s="1150"/>
      <c r="BD185" s="1150"/>
      <c r="BE185" s="1150"/>
      <c r="BF185" s="1150"/>
      <c r="BG185" s="1150"/>
      <c r="BH185" s="1150"/>
      <c r="BI185" s="1150"/>
      <c r="BJ185" s="1150"/>
    </row>
    <row r="186" spans="1:62">
      <c r="A186" s="1150">
        <v>180</v>
      </c>
      <c r="B186" s="1150">
        <v>0</v>
      </c>
      <c r="C186" s="1150" t="s">
        <v>2792</v>
      </c>
      <c r="D186" s="1150" t="s">
        <v>18942</v>
      </c>
      <c r="E186" s="1150" t="s">
        <v>18943</v>
      </c>
      <c r="F186" s="1150" t="s">
        <v>18948</v>
      </c>
      <c r="G186" s="1150" t="s">
        <v>17935</v>
      </c>
      <c r="H186" s="1150" t="s">
        <v>943</v>
      </c>
      <c r="I186" s="1150" t="s">
        <v>151</v>
      </c>
      <c r="J186" s="1150" t="s">
        <v>7066</v>
      </c>
      <c r="K186" s="1150" t="s">
        <v>19239</v>
      </c>
      <c r="L186" s="1150" t="s">
        <v>394</v>
      </c>
      <c r="M186" s="1150">
        <v>100208891</v>
      </c>
      <c r="N186" s="1150" t="s">
        <v>394</v>
      </c>
      <c r="O186" s="1150"/>
      <c r="P186" s="1150" t="s">
        <v>17721</v>
      </c>
      <c r="Q186" s="1150"/>
      <c r="R186" s="1210">
        <v>70883</v>
      </c>
      <c r="S186" s="1150"/>
      <c r="T186" s="1150" t="s">
        <v>394</v>
      </c>
      <c r="U186" s="1150">
        <v>1003670616</v>
      </c>
      <c r="V186" s="1150">
        <v>1003670617</v>
      </c>
      <c r="W186" s="1150"/>
      <c r="X186" s="1150"/>
      <c r="Y186" s="1150"/>
      <c r="Z186" s="1150"/>
      <c r="AA186" s="1150"/>
      <c r="AB186" s="1150"/>
      <c r="AC186" s="1150"/>
      <c r="AD186" s="1150"/>
      <c r="AE186" s="1150"/>
      <c r="AF186" s="1223" t="s">
        <v>18945</v>
      </c>
      <c r="AG186" s="1150"/>
      <c r="AH186" s="1212">
        <v>1</v>
      </c>
      <c r="AI186" s="1150" t="s">
        <v>943</v>
      </c>
      <c r="AJ186" s="1150" t="s">
        <v>7066</v>
      </c>
      <c r="AK186" s="1210">
        <v>64831</v>
      </c>
      <c r="AL186" s="1210">
        <v>64831</v>
      </c>
      <c r="AM186" s="1150" t="s">
        <v>514</v>
      </c>
      <c r="AN186" s="1150" t="s">
        <v>13437</v>
      </c>
      <c r="AO186" s="1150"/>
      <c r="AP186" s="1150" t="s">
        <v>7067</v>
      </c>
      <c r="AQ186" s="1150"/>
      <c r="AR186" s="1150">
        <v>4902146798</v>
      </c>
      <c r="AS186" s="1150"/>
      <c r="AT186" s="1150"/>
      <c r="AU186" s="1150"/>
      <c r="AV186" s="1150"/>
      <c r="AW186" s="1150"/>
      <c r="AX186" s="1150"/>
      <c r="AY186" s="1150" t="s">
        <v>20</v>
      </c>
      <c r="AZ186" s="1150"/>
      <c r="BA186" s="1150"/>
      <c r="BB186" s="1150"/>
      <c r="BC186" s="1150"/>
      <c r="BD186" s="1150"/>
      <c r="BE186" s="1150"/>
      <c r="BF186" s="1150"/>
      <c r="BG186" s="1150"/>
      <c r="BH186" s="1150"/>
      <c r="BI186" s="1150"/>
      <c r="BJ186" s="1150"/>
    </row>
    <row r="187" spans="1:62">
      <c r="A187" s="1150">
        <v>181</v>
      </c>
      <c r="B187" s="1150" t="s">
        <v>19094</v>
      </c>
      <c r="C187" s="1150" t="s">
        <v>2792</v>
      </c>
      <c r="D187" s="1150" t="s">
        <v>18942</v>
      </c>
      <c r="E187" s="1150" t="s">
        <v>18943</v>
      </c>
      <c r="F187" s="1150" t="s">
        <v>18948</v>
      </c>
      <c r="G187" s="1150" t="s">
        <v>52</v>
      </c>
      <c r="H187" s="1213" t="s">
        <v>1020</v>
      </c>
      <c r="I187" s="1213" t="s">
        <v>196</v>
      </c>
      <c r="J187" s="1213" t="s">
        <v>8003</v>
      </c>
      <c r="K187" s="1150" t="s">
        <v>19240</v>
      </c>
      <c r="L187" s="1150" t="s">
        <v>394</v>
      </c>
      <c r="M187" s="1150">
        <v>100210532</v>
      </c>
      <c r="N187" s="1150" t="s">
        <v>394</v>
      </c>
      <c r="O187" s="1150"/>
      <c r="P187" s="1150" t="s">
        <v>17721</v>
      </c>
      <c r="Q187" s="1150"/>
      <c r="R187" s="1210">
        <v>36124</v>
      </c>
      <c r="S187" s="1150"/>
      <c r="T187" s="1150" t="s">
        <v>394</v>
      </c>
      <c r="U187" s="1150">
        <v>1003670623</v>
      </c>
      <c r="V187" s="1150">
        <v>1003670624</v>
      </c>
      <c r="W187" s="1150"/>
      <c r="X187" s="1150"/>
      <c r="Y187" s="1150"/>
      <c r="Z187" s="1150"/>
      <c r="AA187" s="1150"/>
      <c r="AB187" s="1150"/>
      <c r="AC187" s="1150"/>
      <c r="AD187" s="1150"/>
      <c r="AE187" s="1150"/>
      <c r="AF187" s="1150" t="s">
        <v>18978</v>
      </c>
      <c r="AG187" s="1150"/>
      <c r="AH187" s="1212">
        <v>1</v>
      </c>
      <c r="AI187" s="1213" t="s">
        <v>1020</v>
      </c>
      <c r="AJ187" s="1213" t="s">
        <v>8003</v>
      </c>
      <c r="AK187" s="1210">
        <v>36123.64</v>
      </c>
      <c r="AL187" s="1210">
        <v>36124</v>
      </c>
      <c r="AM187" s="1150" t="s">
        <v>514</v>
      </c>
      <c r="AN187" s="1150" t="s">
        <v>13437</v>
      </c>
      <c r="AO187" s="1150"/>
      <c r="AP187" s="1150"/>
      <c r="AQ187" s="1150"/>
      <c r="AR187" s="1150">
        <v>4902146349</v>
      </c>
      <c r="AS187" s="1150"/>
      <c r="AT187" s="1150"/>
      <c r="AU187" s="1150"/>
      <c r="AV187" s="1150"/>
      <c r="AW187" s="1150"/>
      <c r="AX187" s="1150"/>
      <c r="AY187" s="1150" t="s">
        <v>20</v>
      </c>
      <c r="AZ187" s="1150"/>
      <c r="BA187" s="1150"/>
      <c r="BB187" s="1150"/>
      <c r="BC187" s="1150"/>
      <c r="BD187" s="1150"/>
      <c r="BE187" s="1150"/>
      <c r="BF187" s="1150"/>
      <c r="BG187" s="1150"/>
      <c r="BH187" s="1150"/>
      <c r="BI187" s="1150"/>
      <c r="BJ187" s="1150"/>
    </row>
    <row r="188" spans="1:62">
      <c r="A188" s="1150">
        <v>182</v>
      </c>
      <c r="B188" s="1150">
        <v>0</v>
      </c>
      <c r="C188" s="1150" t="s">
        <v>2792</v>
      </c>
      <c r="D188" s="1150" t="s">
        <v>18942</v>
      </c>
      <c r="E188" s="1150" t="s">
        <v>18943</v>
      </c>
      <c r="F188" s="1150" t="s">
        <v>18948</v>
      </c>
      <c r="G188" s="1150" t="s">
        <v>17912</v>
      </c>
      <c r="H188" s="1150" t="s">
        <v>914</v>
      </c>
      <c r="I188" s="1150" t="s">
        <v>348</v>
      </c>
      <c r="J188" s="1150" t="s">
        <v>8042</v>
      </c>
      <c r="K188" s="1150" t="s">
        <v>8044</v>
      </c>
      <c r="L188" s="1150" t="s">
        <v>394</v>
      </c>
      <c r="M188" s="1150">
        <v>100209521</v>
      </c>
      <c r="N188" s="1150" t="s">
        <v>394</v>
      </c>
      <c r="O188" s="1150"/>
      <c r="P188" s="1150" t="s">
        <v>17721</v>
      </c>
      <c r="Q188" s="1150"/>
      <c r="R188" s="1210">
        <v>23887</v>
      </c>
      <c r="S188" s="1150"/>
      <c r="T188" s="1150" t="s">
        <v>394</v>
      </c>
      <c r="U188" s="1150">
        <v>1003670375</v>
      </c>
      <c r="V188" s="1150">
        <v>1003670376</v>
      </c>
      <c r="W188" s="1150"/>
      <c r="X188" s="1150"/>
      <c r="Y188" s="1150"/>
      <c r="Z188" s="1150"/>
      <c r="AA188" s="1150"/>
      <c r="AB188" s="1150"/>
      <c r="AC188" s="1150"/>
      <c r="AD188" s="1150"/>
      <c r="AE188" s="1150"/>
      <c r="AF188" s="1150" t="s">
        <v>18962</v>
      </c>
      <c r="AG188" s="1211">
        <v>45179</v>
      </c>
      <c r="AH188" s="1212">
        <v>45170</v>
      </c>
      <c r="AI188" s="1150" t="s">
        <v>914</v>
      </c>
      <c r="AJ188" s="1150" t="s">
        <v>8042</v>
      </c>
      <c r="AK188" s="1210">
        <v>23887</v>
      </c>
      <c r="AL188" s="1210">
        <v>23887</v>
      </c>
      <c r="AM188" s="1150" t="s">
        <v>514</v>
      </c>
      <c r="AN188" s="1150" t="s">
        <v>13437</v>
      </c>
      <c r="AO188" s="1150"/>
      <c r="AP188" s="1150" t="s">
        <v>8043</v>
      </c>
      <c r="AQ188" s="1150"/>
      <c r="AR188" s="1150">
        <v>4902145992</v>
      </c>
      <c r="AS188" s="1150"/>
      <c r="AT188" s="1150"/>
      <c r="AU188" s="1150"/>
      <c r="AV188" s="1150"/>
      <c r="AW188" s="1150"/>
      <c r="AX188" s="1150"/>
      <c r="AY188" s="1150" t="s">
        <v>20</v>
      </c>
      <c r="AZ188" s="1150"/>
      <c r="BA188" s="1150"/>
      <c r="BB188" s="1150"/>
      <c r="BC188" s="1150"/>
      <c r="BD188" s="1150"/>
      <c r="BE188" s="1150"/>
      <c r="BF188" s="1150"/>
      <c r="BG188" s="1150"/>
      <c r="BH188" s="1150"/>
      <c r="BI188" s="1150"/>
      <c r="BJ188" s="1150"/>
    </row>
    <row r="189" spans="1:62">
      <c r="A189" s="1150">
        <v>183</v>
      </c>
      <c r="B189" s="1150">
        <v>0</v>
      </c>
      <c r="C189" s="1150" t="s">
        <v>2792</v>
      </c>
      <c r="D189" s="1150" t="s">
        <v>18942</v>
      </c>
      <c r="E189" s="1150" t="s">
        <v>18943</v>
      </c>
      <c r="F189" s="1150" t="s">
        <v>18944</v>
      </c>
      <c r="G189" s="1150" t="s">
        <v>15831</v>
      </c>
      <c r="H189" s="1150" t="s">
        <v>7348</v>
      </c>
      <c r="I189" s="1150" t="s">
        <v>7350</v>
      </c>
      <c r="J189" s="1150" t="s">
        <v>7349</v>
      </c>
      <c r="K189" s="1150" t="s">
        <v>7354</v>
      </c>
      <c r="L189" s="1150" t="s">
        <v>394</v>
      </c>
      <c r="M189" s="1150">
        <v>100207048</v>
      </c>
      <c r="N189" s="1150" t="s">
        <v>394</v>
      </c>
      <c r="O189" s="1150"/>
      <c r="P189" s="1150" t="s">
        <v>17721</v>
      </c>
      <c r="Q189" s="1150"/>
      <c r="R189" s="1210">
        <v>35880</v>
      </c>
      <c r="S189" s="1150"/>
      <c r="T189" s="1150" t="s">
        <v>394</v>
      </c>
      <c r="U189" s="1150">
        <v>1003670403</v>
      </c>
      <c r="V189" s="1150">
        <v>1003670404</v>
      </c>
      <c r="W189" s="1150"/>
      <c r="X189" s="1150"/>
      <c r="Y189" s="1150"/>
      <c r="Z189" s="1150"/>
      <c r="AA189" s="1150"/>
      <c r="AB189" s="1150"/>
      <c r="AC189" s="1150"/>
      <c r="AD189" s="1150"/>
      <c r="AE189" s="1150"/>
      <c r="AF189" s="1150" t="s">
        <v>18949</v>
      </c>
      <c r="AG189" s="1211">
        <v>45179</v>
      </c>
      <c r="AH189" s="1212">
        <v>45170</v>
      </c>
      <c r="AI189" s="1150" t="s">
        <v>7348</v>
      </c>
      <c r="AJ189" s="1150" t="s">
        <v>7349</v>
      </c>
      <c r="AK189" s="1210">
        <v>59801.07</v>
      </c>
      <c r="AL189" s="1210">
        <v>59802</v>
      </c>
      <c r="AM189" s="1150" t="s">
        <v>19064</v>
      </c>
      <c r="AN189" s="1150" t="s">
        <v>12821</v>
      </c>
      <c r="AO189" s="1150"/>
      <c r="AP189" s="1150" t="s">
        <v>7351</v>
      </c>
      <c r="AQ189" s="1150"/>
      <c r="AR189" s="1150">
        <v>4902146012</v>
      </c>
      <c r="AS189" s="1150"/>
      <c r="AT189" s="1150"/>
      <c r="AU189" s="1150"/>
      <c r="AV189" s="1150"/>
      <c r="AW189" s="1150"/>
      <c r="AX189" s="1150"/>
      <c r="AY189" s="1150" t="s">
        <v>20</v>
      </c>
      <c r="AZ189" s="1150"/>
      <c r="BA189" s="1150"/>
      <c r="BB189" s="1150"/>
      <c r="BC189" s="1150"/>
      <c r="BD189" s="1150"/>
      <c r="BE189" s="1150"/>
      <c r="BF189" s="1150"/>
      <c r="BG189" s="1150"/>
      <c r="BH189" s="1150"/>
      <c r="BI189" s="1150"/>
      <c r="BJ189" s="1150"/>
    </row>
    <row r="190" spans="1:62" ht="94.5">
      <c r="A190" s="1150">
        <v>184</v>
      </c>
      <c r="B190" s="1150">
        <v>0</v>
      </c>
      <c r="C190" s="1150" t="s">
        <v>19224</v>
      </c>
      <c r="D190" s="1150" t="s">
        <v>18942</v>
      </c>
      <c r="E190" s="1150" t="s">
        <v>18943</v>
      </c>
      <c r="F190" s="1150" t="s">
        <v>18959</v>
      </c>
      <c r="G190" s="1150" t="s">
        <v>17912</v>
      </c>
      <c r="H190" s="1213" t="s">
        <v>6305</v>
      </c>
      <c r="I190" s="1213" t="s">
        <v>6307</v>
      </c>
      <c r="J190" s="1213" t="s">
        <v>6306</v>
      </c>
      <c r="K190" s="1215" t="s">
        <v>19153</v>
      </c>
      <c r="L190" s="1150" t="s">
        <v>394</v>
      </c>
      <c r="M190" s="1150">
        <v>200037575</v>
      </c>
      <c r="N190" s="1150" t="s">
        <v>394</v>
      </c>
      <c r="O190" s="1150"/>
      <c r="P190" s="1150" t="s">
        <v>17721</v>
      </c>
      <c r="Q190" s="1150"/>
      <c r="R190" s="1210">
        <v>139541</v>
      </c>
      <c r="S190" s="1150"/>
      <c r="T190" s="1150" t="s">
        <v>394</v>
      </c>
      <c r="U190" s="1150"/>
      <c r="V190" s="1150"/>
      <c r="W190" s="1150"/>
      <c r="X190" s="1150"/>
      <c r="Y190" s="1150"/>
      <c r="Z190" s="1150"/>
      <c r="AA190" s="1150"/>
      <c r="AB190" s="1150"/>
      <c r="AC190" s="1150"/>
      <c r="AD190" s="1150"/>
      <c r="AE190" s="1150"/>
      <c r="AF190" s="1150" t="s">
        <v>18949</v>
      </c>
      <c r="AG190" s="1150"/>
      <c r="AH190" s="1212">
        <v>1</v>
      </c>
      <c r="AI190" s="1213" t="s">
        <v>6305</v>
      </c>
      <c r="AJ190" s="1213" t="s">
        <v>6306</v>
      </c>
      <c r="AK190" s="1210">
        <v>139541</v>
      </c>
      <c r="AL190" s="1210">
        <v>139541</v>
      </c>
      <c r="AM190" s="1150" t="s">
        <v>493</v>
      </c>
      <c r="AN190" s="1150" t="s">
        <v>13401</v>
      </c>
      <c r="AO190" s="1150"/>
      <c r="AP190" s="1150"/>
      <c r="AQ190" s="1150"/>
      <c r="AR190" s="1150"/>
      <c r="AS190" s="1150"/>
      <c r="AT190" s="1150"/>
      <c r="AU190" s="1150"/>
      <c r="AV190" s="1150"/>
      <c r="AW190" s="1150"/>
      <c r="AX190" s="1150"/>
      <c r="AY190" s="1150" t="s">
        <v>20</v>
      </c>
      <c r="AZ190" s="1150"/>
      <c r="BA190" s="1150"/>
      <c r="BB190" s="1150"/>
      <c r="BC190" s="1150"/>
      <c r="BD190" s="1150"/>
      <c r="BE190" s="1150"/>
      <c r="BF190" s="1150"/>
      <c r="BG190" s="1150"/>
      <c r="BH190" s="1150"/>
      <c r="BI190" s="1150"/>
      <c r="BJ190" s="1150"/>
    </row>
    <row r="191" spans="1:62">
      <c r="A191" s="1150">
        <v>185</v>
      </c>
      <c r="B191" s="1150">
        <v>0</v>
      </c>
      <c r="C191" s="1150" t="s">
        <v>2792</v>
      </c>
      <c r="D191" s="1150" t="s">
        <v>18942</v>
      </c>
      <c r="E191" s="1150" t="s">
        <v>18943</v>
      </c>
      <c r="F191" s="1150" t="s">
        <v>18948</v>
      </c>
      <c r="G191" s="1150" t="s">
        <v>17920</v>
      </c>
      <c r="H191" s="1150" t="s">
        <v>730</v>
      </c>
      <c r="I191" s="1150" t="s">
        <v>19241</v>
      </c>
      <c r="J191" s="1150" t="s">
        <v>7756</v>
      </c>
      <c r="K191" s="1150" t="s">
        <v>19242</v>
      </c>
      <c r="L191" s="1150" t="s">
        <v>394</v>
      </c>
      <c r="M191" s="1150">
        <v>100209750</v>
      </c>
      <c r="N191" s="1150" t="s">
        <v>394</v>
      </c>
      <c r="O191" s="1150"/>
      <c r="P191" s="1150" t="s">
        <v>17721</v>
      </c>
      <c r="Q191" s="1150"/>
      <c r="R191" s="1210">
        <v>105759</v>
      </c>
      <c r="S191" s="1150"/>
      <c r="T191" s="1150" t="s">
        <v>394</v>
      </c>
      <c r="U191" s="1150">
        <v>1003670415</v>
      </c>
      <c r="V191" s="1150">
        <v>1003670416</v>
      </c>
      <c r="W191" s="1150"/>
      <c r="X191" s="1150"/>
      <c r="Y191" s="1150"/>
      <c r="Z191" s="1150"/>
      <c r="AA191" s="1150"/>
      <c r="AB191" s="1150"/>
      <c r="AC191" s="1150"/>
      <c r="AD191" s="1150"/>
      <c r="AE191" s="1150"/>
      <c r="AF191" s="1150" t="s">
        <v>18949</v>
      </c>
      <c r="AG191" s="1211">
        <v>45179</v>
      </c>
      <c r="AH191" s="1212">
        <v>45170</v>
      </c>
      <c r="AI191" s="1150" t="s">
        <v>730</v>
      </c>
      <c r="AJ191" s="1150" t="s">
        <v>7756</v>
      </c>
      <c r="AK191" s="1210">
        <v>69759.44</v>
      </c>
      <c r="AL191" s="1210">
        <v>69760</v>
      </c>
      <c r="AM191" s="1150" t="s">
        <v>514</v>
      </c>
      <c r="AN191" s="1150" t="s">
        <v>13437</v>
      </c>
      <c r="AO191" s="1150"/>
      <c r="AP191" s="1150" t="s">
        <v>732</v>
      </c>
      <c r="AQ191" s="1150"/>
      <c r="AR191" s="1150">
        <v>4902145926</v>
      </c>
      <c r="AS191" s="1150"/>
      <c r="AT191" s="1150"/>
      <c r="AU191" s="1150"/>
      <c r="AV191" s="1150"/>
      <c r="AW191" s="1150"/>
      <c r="AX191" s="1150"/>
      <c r="AY191" s="1150" t="s">
        <v>20</v>
      </c>
      <c r="AZ191" s="1150"/>
      <c r="BA191" s="1150"/>
      <c r="BB191" s="1150"/>
      <c r="BC191" s="1150"/>
      <c r="BD191" s="1150"/>
      <c r="BE191" s="1150"/>
      <c r="BF191" s="1150"/>
      <c r="BG191" s="1150"/>
      <c r="BH191" s="1150"/>
      <c r="BI191" s="1150"/>
      <c r="BJ191" s="1150"/>
    </row>
    <row r="192" spans="1:62">
      <c r="A192" s="1150">
        <v>186</v>
      </c>
      <c r="B192" s="1150" t="s">
        <v>19094</v>
      </c>
      <c r="C192" s="1150" t="s">
        <v>2792</v>
      </c>
      <c r="D192" s="1150" t="s">
        <v>18942</v>
      </c>
      <c r="E192" s="1150" t="s">
        <v>18943</v>
      </c>
      <c r="F192" s="1150" t="s">
        <v>18948</v>
      </c>
      <c r="G192" s="1150" t="s">
        <v>15831</v>
      </c>
      <c r="H192" s="1150" t="s">
        <v>840</v>
      </c>
      <c r="I192" s="1150" t="s">
        <v>279</v>
      </c>
      <c r="J192" s="1150" t="s">
        <v>9138</v>
      </c>
      <c r="K192" s="1150" t="s">
        <v>19243</v>
      </c>
      <c r="L192" s="1150" t="s">
        <v>394</v>
      </c>
      <c r="M192" s="1150">
        <v>100210159</v>
      </c>
      <c r="N192" s="1150" t="s">
        <v>394</v>
      </c>
      <c r="O192" s="1150"/>
      <c r="P192" s="1150" t="s">
        <v>17721</v>
      </c>
      <c r="Q192" s="1150"/>
      <c r="R192" s="1210">
        <v>99738</v>
      </c>
      <c r="S192" s="1150"/>
      <c r="T192" s="1150" t="s">
        <v>394</v>
      </c>
      <c r="U192" s="1150">
        <v>1003670678</v>
      </c>
      <c r="V192" s="1150">
        <v>1003670679</v>
      </c>
      <c r="W192" s="1150"/>
      <c r="X192" s="1150"/>
      <c r="Y192" s="1150"/>
      <c r="Z192" s="1150"/>
      <c r="AA192" s="1150"/>
      <c r="AB192" s="1150"/>
      <c r="AC192" s="1150"/>
      <c r="AD192" s="1150"/>
      <c r="AE192" s="1150"/>
      <c r="AF192" s="1216" t="s">
        <v>18949</v>
      </c>
      <c r="AG192" s="1150"/>
      <c r="AH192" s="1212">
        <v>1</v>
      </c>
      <c r="AI192" s="1150" t="s">
        <v>840</v>
      </c>
      <c r="AJ192" s="1150" t="s">
        <v>9138</v>
      </c>
      <c r="AK192" s="1210">
        <v>128864.75</v>
      </c>
      <c r="AL192" s="1210">
        <v>128865</v>
      </c>
      <c r="AM192" s="1150" t="s">
        <v>514</v>
      </c>
      <c r="AN192" s="1150" t="s">
        <v>13437</v>
      </c>
      <c r="AO192" s="1150"/>
      <c r="AP192" s="1150" t="s">
        <v>17747</v>
      </c>
      <c r="AQ192" s="1150"/>
      <c r="AR192" s="1150">
        <v>4902146817</v>
      </c>
      <c r="AS192" s="1150">
        <v>4902147105</v>
      </c>
      <c r="AT192" s="1150"/>
      <c r="AU192" s="1150"/>
      <c r="AV192" s="1150"/>
      <c r="AW192" s="1150"/>
      <c r="AX192" s="1150"/>
      <c r="AY192" s="1150" t="s">
        <v>20</v>
      </c>
      <c r="AZ192" s="1150"/>
      <c r="BA192" s="1150"/>
      <c r="BB192" s="1150"/>
      <c r="BC192" s="1150"/>
      <c r="BD192" s="1150"/>
      <c r="BE192" s="1150"/>
      <c r="BF192" s="1150"/>
      <c r="BG192" s="1150"/>
      <c r="BH192" s="1150"/>
      <c r="BI192" s="1150"/>
      <c r="BJ192" s="1150"/>
    </row>
    <row r="193" spans="1:62">
      <c r="A193" s="1150">
        <v>187</v>
      </c>
      <c r="B193" s="1150">
        <v>0</v>
      </c>
      <c r="C193" s="1150" t="s">
        <v>2792</v>
      </c>
      <c r="D193" s="1150" t="s">
        <v>18942</v>
      </c>
      <c r="E193" s="1150" t="s">
        <v>18943</v>
      </c>
      <c r="F193" s="1150" t="s">
        <v>18948</v>
      </c>
      <c r="G193" s="1150" t="s">
        <v>17912</v>
      </c>
      <c r="H193" s="1213" t="s">
        <v>928</v>
      </c>
      <c r="I193" s="1213" t="s">
        <v>134</v>
      </c>
      <c r="J193" s="1213" t="s">
        <v>8217</v>
      </c>
      <c r="K193" s="1150" t="s">
        <v>19244</v>
      </c>
      <c r="L193" s="1150" t="s">
        <v>394</v>
      </c>
      <c r="M193" s="1150">
        <v>100189807</v>
      </c>
      <c r="N193" s="1150" t="s">
        <v>394</v>
      </c>
      <c r="O193" s="1150"/>
      <c r="P193" s="1150" t="s">
        <v>17721</v>
      </c>
      <c r="Q193" s="1150"/>
      <c r="R193" s="1210">
        <v>10574</v>
      </c>
      <c r="S193" s="1150"/>
      <c r="T193" s="1150" t="s">
        <v>394</v>
      </c>
      <c r="U193" s="1150">
        <v>1003670458</v>
      </c>
      <c r="V193" s="1150">
        <v>1003670459</v>
      </c>
      <c r="W193" s="1150"/>
      <c r="X193" s="1150"/>
      <c r="Y193" s="1150"/>
      <c r="Z193" s="1150"/>
      <c r="AA193" s="1150"/>
      <c r="AB193" s="1150"/>
      <c r="AC193" s="1150"/>
      <c r="AD193" s="1150"/>
      <c r="AE193" s="1150"/>
      <c r="AF193" s="1150" t="s">
        <v>18962</v>
      </c>
      <c r="AG193" s="1211">
        <v>45179</v>
      </c>
      <c r="AH193" s="1212">
        <v>45170</v>
      </c>
      <c r="AI193" s="1213" t="s">
        <v>928</v>
      </c>
      <c r="AJ193" s="1213" t="s">
        <v>8217</v>
      </c>
      <c r="AK193" s="1210">
        <v>42252</v>
      </c>
      <c r="AL193" s="1210">
        <v>42252</v>
      </c>
      <c r="AM193" s="1150" t="s">
        <v>514</v>
      </c>
      <c r="AN193" s="1150" t="s">
        <v>13437</v>
      </c>
      <c r="AO193" s="1210">
        <v>2276.5</v>
      </c>
      <c r="AP193" s="1150" t="s">
        <v>8218</v>
      </c>
      <c r="AQ193" s="1150"/>
      <c r="AR193" s="1150">
        <v>4902145913</v>
      </c>
      <c r="AS193" s="1150"/>
      <c r="AT193" s="1150"/>
      <c r="AU193" s="1150"/>
      <c r="AV193" s="1150"/>
      <c r="AW193" s="1150"/>
      <c r="AX193" s="1150"/>
      <c r="AY193" s="1150" t="s">
        <v>20</v>
      </c>
      <c r="AZ193" s="1150"/>
      <c r="BA193" s="1150"/>
      <c r="BB193" s="1150"/>
      <c r="BC193" s="1150"/>
      <c r="BD193" s="1150"/>
      <c r="BE193" s="1150"/>
      <c r="BF193" s="1150"/>
      <c r="BG193" s="1150"/>
      <c r="BH193" s="1150"/>
      <c r="BI193" s="1150"/>
      <c r="BJ193" s="1150"/>
    </row>
    <row r="194" spans="1:62">
      <c r="A194" s="1150">
        <v>188</v>
      </c>
      <c r="B194" s="1150">
        <v>0</v>
      </c>
      <c r="C194" s="1150" t="s">
        <v>2792</v>
      </c>
      <c r="D194" s="1150" t="s">
        <v>18942</v>
      </c>
      <c r="E194" s="1150" t="s">
        <v>18943</v>
      </c>
      <c r="F194" s="1150" t="s">
        <v>18948</v>
      </c>
      <c r="G194" s="1150" t="s">
        <v>17900</v>
      </c>
      <c r="H194" s="1213" t="s">
        <v>7585</v>
      </c>
      <c r="I194" s="1150" t="s">
        <v>19245</v>
      </c>
      <c r="J194" s="1213" t="s">
        <v>12627</v>
      </c>
      <c r="K194" s="1150" t="s">
        <v>19246</v>
      </c>
      <c r="L194" s="1150" t="s">
        <v>394</v>
      </c>
      <c r="M194" s="1150">
        <v>100194470</v>
      </c>
      <c r="N194" s="1150" t="s">
        <v>394</v>
      </c>
      <c r="O194" s="1150"/>
      <c r="P194" s="1150" t="s">
        <v>17721</v>
      </c>
      <c r="Q194" s="1150"/>
      <c r="R194" s="1210">
        <v>490159</v>
      </c>
      <c r="S194" s="1150"/>
      <c r="T194" s="1150" t="s">
        <v>394</v>
      </c>
      <c r="U194" s="1150">
        <v>1003670436</v>
      </c>
      <c r="V194" s="1150"/>
      <c r="W194" s="1150"/>
      <c r="X194" s="1150"/>
      <c r="Y194" s="1150"/>
      <c r="Z194" s="1150"/>
      <c r="AA194" s="1150"/>
      <c r="AB194" s="1150"/>
      <c r="AC194" s="1150"/>
      <c r="AD194" s="1150"/>
      <c r="AE194" s="1150"/>
      <c r="AF194" s="1216" t="s">
        <v>18949</v>
      </c>
      <c r="AG194" s="1211">
        <v>45179</v>
      </c>
      <c r="AH194" s="1212">
        <v>45170</v>
      </c>
      <c r="AI194" s="1213" t="s">
        <v>7585</v>
      </c>
      <c r="AJ194" s="1213" t="s">
        <v>12627</v>
      </c>
      <c r="AK194" s="1210">
        <v>491082.67</v>
      </c>
      <c r="AL194" s="1210">
        <v>491083</v>
      </c>
      <c r="AM194" s="1150" t="s">
        <v>4193</v>
      </c>
      <c r="AN194" s="1150" t="s">
        <v>13129</v>
      </c>
      <c r="AO194" s="1150"/>
      <c r="AP194" s="1150" t="s">
        <v>19247</v>
      </c>
      <c r="AQ194" s="1150"/>
      <c r="AR194" s="1150">
        <v>4800407241</v>
      </c>
      <c r="AS194" s="1150"/>
      <c r="AT194" s="1150"/>
      <c r="AU194" s="1150"/>
      <c r="AV194" s="1150"/>
      <c r="AW194" s="1150"/>
      <c r="AX194" s="1150"/>
      <c r="AY194" s="1150" t="s">
        <v>19248</v>
      </c>
      <c r="AZ194" s="1150"/>
      <c r="BA194" s="1150"/>
      <c r="BB194" s="1150"/>
      <c r="BC194" s="1150"/>
      <c r="BD194" s="1150"/>
      <c r="BE194" s="1150"/>
      <c r="BF194" s="1150"/>
      <c r="BG194" s="1150"/>
      <c r="BH194" s="1150"/>
      <c r="BI194" s="1150"/>
      <c r="BJ194" s="1150"/>
    </row>
    <row r="195" spans="1:62">
      <c r="A195" s="1150">
        <v>189</v>
      </c>
      <c r="B195" s="1150">
        <v>0</v>
      </c>
      <c r="C195" s="1150" t="s">
        <v>2792</v>
      </c>
      <c r="D195" s="1150" t="s">
        <v>18942</v>
      </c>
      <c r="E195" s="1150" t="s">
        <v>18943</v>
      </c>
      <c r="F195" s="1150" t="s">
        <v>18959</v>
      </c>
      <c r="G195" s="1150" t="s">
        <v>17963</v>
      </c>
      <c r="H195" s="1150" t="s">
        <v>7541</v>
      </c>
      <c r="I195" s="1222" t="s">
        <v>7543</v>
      </c>
      <c r="J195" s="1150" t="s">
        <v>7542</v>
      </c>
      <c r="K195" s="1150" t="s">
        <v>7546</v>
      </c>
      <c r="L195" s="1150" t="s">
        <v>394</v>
      </c>
      <c r="M195" s="1150">
        <v>100210053</v>
      </c>
      <c r="N195" s="1150" t="s">
        <v>394</v>
      </c>
      <c r="O195" s="1150"/>
      <c r="P195" s="1150" t="s">
        <v>17721</v>
      </c>
      <c r="Q195" s="1150"/>
      <c r="R195" s="1210">
        <v>65369</v>
      </c>
      <c r="S195" s="1150"/>
      <c r="T195" s="1150" t="s">
        <v>394</v>
      </c>
      <c r="U195" s="1150">
        <v>1003678304</v>
      </c>
      <c r="V195" s="1150"/>
      <c r="W195" s="1150"/>
      <c r="X195" s="1150"/>
      <c r="Y195" s="1150"/>
      <c r="Z195" s="1150"/>
      <c r="AA195" s="1150"/>
      <c r="AB195" s="1150"/>
      <c r="AC195" s="1150"/>
      <c r="AD195" s="1150"/>
      <c r="AE195" s="1150"/>
      <c r="AF195" s="1150" t="s">
        <v>18978</v>
      </c>
      <c r="AG195" s="1211">
        <v>45203</v>
      </c>
      <c r="AH195" s="1212">
        <v>45200</v>
      </c>
      <c r="AI195" s="1150" t="s">
        <v>7541</v>
      </c>
      <c r="AJ195" s="1150" t="s">
        <v>7542</v>
      </c>
      <c r="AK195" s="1210">
        <v>194433</v>
      </c>
      <c r="AL195" s="1210">
        <v>194433</v>
      </c>
      <c r="AM195" s="1150" t="s">
        <v>493</v>
      </c>
      <c r="AN195" s="1150" t="s">
        <v>13401</v>
      </c>
      <c r="AO195" s="1210">
        <v>2907.59</v>
      </c>
      <c r="AP195" s="1150" t="s">
        <v>7544</v>
      </c>
      <c r="AQ195" s="1150"/>
      <c r="AR195" s="1150">
        <v>4902153858</v>
      </c>
      <c r="AS195" s="1150"/>
      <c r="AT195" s="1150"/>
      <c r="AU195" s="1150"/>
      <c r="AV195" s="1150"/>
      <c r="AW195" s="1150"/>
      <c r="AX195" s="1150"/>
      <c r="AY195" s="1150" t="s">
        <v>19249</v>
      </c>
      <c r="AZ195" s="1150"/>
      <c r="BA195" s="1150"/>
      <c r="BB195" s="1150"/>
      <c r="BC195" s="1150"/>
      <c r="BD195" s="1150"/>
      <c r="BE195" s="1150"/>
      <c r="BF195" s="1150"/>
      <c r="BG195" s="1150"/>
      <c r="BH195" s="1150"/>
      <c r="BI195" s="1150"/>
      <c r="BJ195" s="1150"/>
    </row>
    <row r="196" spans="1:62" ht="121.5">
      <c r="A196" s="1150">
        <v>190</v>
      </c>
      <c r="B196" s="1150" t="s">
        <v>19094</v>
      </c>
      <c r="C196" s="1150" t="s">
        <v>2792</v>
      </c>
      <c r="D196" s="1150" t="s">
        <v>18942</v>
      </c>
      <c r="E196" s="1150" t="s">
        <v>18943</v>
      </c>
      <c r="F196" s="1150" t="s">
        <v>18948</v>
      </c>
      <c r="G196" s="1150" t="s">
        <v>52</v>
      </c>
      <c r="H196" s="1150" t="s">
        <v>1037</v>
      </c>
      <c r="I196" s="1150" t="s">
        <v>340</v>
      </c>
      <c r="J196" s="1150" t="s">
        <v>9187</v>
      </c>
      <c r="K196" s="1215" t="s">
        <v>19250</v>
      </c>
      <c r="L196" s="1150" t="s">
        <v>394</v>
      </c>
      <c r="M196" s="1150">
        <v>100192064</v>
      </c>
      <c r="N196" s="1150" t="s">
        <v>394</v>
      </c>
      <c r="O196" s="1150"/>
      <c r="P196" s="1150" t="s">
        <v>17721</v>
      </c>
      <c r="Q196" s="1150"/>
      <c r="R196" s="1210">
        <v>194651</v>
      </c>
      <c r="S196" s="1150"/>
      <c r="T196" s="1150" t="s">
        <v>394</v>
      </c>
      <c r="U196" s="1150"/>
      <c r="V196" s="1150"/>
      <c r="W196" s="1150"/>
      <c r="X196" s="1150"/>
      <c r="Y196" s="1150"/>
      <c r="Z196" s="1150"/>
      <c r="AA196" s="1150"/>
      <c r="AB196" s="1150"/>
      <c r="AC196" s="1150"/>
      <c r="AD196" s="1150"/>
      <c r="AE196" s="1150"/>
      <c r="AF196" s="1150" t="s">
        <v>18962</v>
      </c>
      <c r="AG196" s="1150"/>
      <c r="AH196" s="1212">
        <v>1</v>
      </c>
      <c r="AI196" s="1150" t="s">
        <v>1037</v>
      </c>
      <c r="AJ196" s="1150" t="s">
        <v>9187</v>
      </c>
      <c r="AK196" s="1210">
        <v>100407</v>
      </c>
      <c r="AL196" s="1210">
        <v>100407</v>
      </c>
      <c r="AM196" s="1150" t="s">
        <v>514</v>
      </c>
      <c r="AN196" s="1150" t="s">
        <v>13437</v>
      </c>
      <c r="AO196" s="1210">
        <v>18981.759999999998</v>
      </c>
      <c r="AP196" s="1150" t="s">
        <v>19251</v>
      </c>
      <c r="AQ196" s="1150"/>
      <c r="AR196" s="1150">
        <v>4902146784</v>
      </c>
      <c r="AS196" s="1150"/>
      <c r="AT196" s="1150"/>
      <c r="AU196" s="1150"/>
      <c r="AV196" s="1150"/>
      <c r="AW196" s="1150"/>
      <c r="AX196" s="1150"/>
      <c r="AY196" s="1150" t="s">
        <v>20</v>
      </c>
      <c r="AZ196" s="1150"/>
      <c r="BA196" s="1150"/>
      <c r="BB196" s="1150"/>
      <c r="BC196" s="1150"/>
      <c r="BD196" s="1150"/>
      <c r="BE196" s="1150"/>
      <c r="BF196" s="1150"/>
      <c r="BG196" s="1150"/>
      <c r="BH196" s="1150"/>
      <c r="BI196" s="1150"/>
      <c r="BJ196" s="1150"/>
    </row>
    <row r="197" spans="1:62">
      <c r="A197" s="1150">
        <v>191</v>
      </c>
      <c r="B197" s="1150">
        <v>0</v>
      </c>
      <c r="C197" s="1150" t="s">
        <v>2792</v>
      </c>
      <c r="D197" s="1150" t="s">
        <v>18942</v>
      </c>
      <c r="E197" s="1150" t="s">
        <v>18943</v>
      </c>
      <c r="F197" s="1150" t="s">
        <v>18948</v>
      </c>
      <c r="G197" s="1150" t="s">
        <v>17935</v>
      </c>
      <c r="H197" s="1213" t="s">
        <v>958</v>
      </c>
      <c r="I197" s="1150" t="s">
        <v>7129</v>
      </c>
      <c r="J197" s="1213" t="s">
        <v>7128</v>
      </c>
      <c r="K197" s="1150" t="s">
        <v>19252</v>
      </c>
      <c r="L197" s="1150" t="s">
        <v>394</v>
      </c>
      <c r="M197" s="1150">
        <v>100210444</v>
      </c>
      <c r="N197" s="1150" t="s">
        <v>394</v>
      </c>
      <c r="O197" s="1150"/>
      <c r="P197" s="1150" t="s">
        <v>17721</v>
      </c>
      <c r="Q197" s="1150"/>
      <c r="R197" s="1210">
        <v>2803</v>
      </c>
      <c r="S197" s="1210">
        <v>2000</v>
      </c>
      <c r="T197" s="1150" t="s">
        <v>394</v>
      </c>
      <c r="U197" s="1150">
        <v>1003670663</v>
      </c>
      <c r="V197" s="1150">
        <v>1003670664</v>
      </c>
      <c r="W197" s="1150"/>
      <c r="X197" s="1150"/>
      <c r="Y197" s="1150"/>
      <c r="Z197" s="1150"/>
      <c r="AA197" s="1150"/>
      <c r="AB197" s="1150"/>
      <c r="AC197" s="1150"/>
      <c r="AD197" s="1150"/>
      <c r="AE197" s="1150"/>
      <c r="AF197" s="1150" t="s">
        <v>18962</v>
      </c>
      <c r="AG197" s="1211">
        <v>45181</v>
      </c>
      <c r="AH197" s="1212">
        <v>45170</v>
      </c>
      <c r="AI197" s="1213" t="s">
        <v>958</v>
      </c>
      <c r="AJ197" s="1213" t="s">
        <v>7128</v>
      </c>
      <c r="AK197" s="1210">
        <v>19555</v>
      </c>
      <c r="AL197" s="1210">
        <v>19555</v>
      </c>
      <c r="AM197" s="1150" t="s">
        <v>514</v>
      </c>
      <c r="AN197" s="1150" t="s">
        <v>13437</v>
      </c>
      <c r="AO197" s="1210">
        <v>11917</v>
      </c>
      <c r="AP197" s="1222" t="s">
        <v>7130</v>
      </c>
      <c r="AQ197" s="1150"/>
      <c r="AR197" s="1150">
        <v>4902146764</v>
      </c>
      <c r="AS197" s="1150"/>
      <c r="AT197" s="1150"/>
      <c r="AU197" s="1150"/>
      <c r="AV197" s="1150"/>
      <c r="AW197" s="1150"/>
      <c r="AX197" s="1150"/>
      <c r="AY197" s="1150" t="s">
        <v>20</v>
      </c>
      <c r="AZ197" s="1150"/>
      <c r="BA197" s="1150"/>
      <c r="BB197" s="1150"/>
      <c r="BC197" s="1150"/>
      <c r="BD197" s="1150"/>
      <c r="BE197" s="1150"/>
      <c r="BF197" s="1150"/>
      <c r="BG197" s="1150"/>
      <c r="BH197" s="1150"/>
      <c r="BI197" s="1150"/>
      <c r="BJ197" s="1150"/>
    </row>
    <row r="198" spans="1:62" ht="216">
      <c r="A198" s="1150">
        <v>192</v>
      </c>
      <c r="B198" s="1150">
        <v>0</v>
      </c>
      <c r="C198" s="1150" t="s">
        <v>2792</v>
      </c>
      <c r="D198" s="1150" t="s">
        <v>18942</v>
      </c>
      <c r="E198" s="1150" t="s">
        <v>18943</v>
      </c>
      <c r="F198" s="1150" t="s">
        <v>18948</v>
      </c>
      <c r="G198" s="1150" t="s">
        <v>15831</v>
      </c>
      <c r="H198" s="1150" t="s">
        <v>892</v>
      </c>
      <c r="I198" s="1150" t="s">
        <v>306</v>
      </c>
      <c r="J198" s="1150" t="s">
        <v>7029</v>
      </c>
      <c r="K198" s="1215" t="s">
        <v>19253</v>
      </c>
      <c r="L198" s="1150" t="s">
        <v>394</v>
      </c>
      <c r="M198" s="1150">
        <v>100209752</v>
      </c>
      <c r="N198" s="1150" t="s">
        <v>394</v>
      </c>
      <c r="O198" s="1150"/>
      <c r="P198" s="1150" t="s">
        <v>17721</v>
      </c>
      <c r="Q198" s="1150"/>
      <c r="R198" s="1210">
        <v>25807</v>
      </c>
      <c r="S198" s="1150"/>
      <c r="T198" s="1150" t="s">
        <v>394</v>
      </c>
      <c r="U198" s="1150">
        <v>1003667495</v>
      </c>
      <c r="V198" s="1150">
        <v>1003667496</v>
      </c>
      <c r="W198" s="1150"/>
      <c r="X198" s="1150"/>
      <c r="Y198" s="1150"/>
      <c r="Z198" s="1150"/>
      <c r="AA198" s="1150"/>
      <c r="AB198" s="1150"/>
      <c r="AC198" s="1150"/>
      <c r="AD198" s="1150"/>
      <c r="AE198" s="1150"/>
      <c r="AF198" s="1150" t="s">
        <v>18962</v>
      </c>
      <c r="AG198" s="1211">
        <v>45179</v>
      </c>
      <c r="AH198" s="1212">
        <v>45170</v>
      </c>
      <c r="AI198" s="1150" t="s">
        <v>892</v>
      </c>
      <c r="AJ198" s="1150" t="s">
        <v>7029</v>
      </c>
      <c r="AK198" s="1210">
        <v>37730.17</v>
      </c>
      <c r="AL198" s="1210">
        <v>37731</v>
      </c>
      <c r="AM198" s="1150" t="s">
        <v>514</v>
      </c>
      <c r="AN198" s="1150" t="s">
        <v>13437</v>
      </c>
      <c r="AO198" s="1150"/>
      <c r="AP198" s="1150" t="s">
        <v>19251</v>
      </c>
      <c r="AQ198" s="1150"/>
      <c r="AR198" s="1150">
        <v>4902146434</v>
      </c>
      <c r="AS198" s="1150"/>
      <c r="AT198" s="1150"/>
      <c r="AU198" s="1150"/>
      <c r="AV198" s="1150"/>
      <c r="AW198" s="1150"/>
      <c r="AX198" s="1150"/>
      <c r="AY198" s="1150" t="s">
        <v>20</v>
      </c>
      <c r="AZ198" s="1150"/>
      <c r="BA198" s="1150"/>
      <c r="BB198" s="1150"/>
      <c r="BC198" s="1150"/>
      <c r="BD198" s="1150"/>
      <c r="BE198" s="1150"/>
      <c r="BF198" s="1150"/>
      <c r="BG198" s="1150"/>
      <c r="BH198" s="1150"/>
      <c r="BI198" s="1150"/>
      <c r="BJ198" s="1150"/>
    </row>
    <row r="199" spans="1:62" ht="121.5">
      <c r="A199" s="1150">
        <v>193</v>
      </c>
      <c r="B199" s="1150" t="s">
        <v>19094</v>
      </c>
      <c r="C199" s="1150" t="s">
        <v>157</v>
      </c>
      <c r="D199" s="1150" t="s">
        <v>18942</v>
      </c>
      <c r="E199" s="1150" t="s">
        <v>18943</v>
      </c>
      <c r="F199" s="1150" t="s">
        <v>18948</v>
      </c>
      <c r="G199" s="1150" t="s">
        <v>17935</v>
      </c>
      <c r="H199" s="1213" t="s">
        <v>992</v>
      </c>
      <c r="I199" s="1150" t="s">
        <v>184</v>
      </c>
      <c r="J199" s="1150" t="s">
        <v>7089</v>
      </c>
      <c r="K199" s="1215" t="s">
        <v>19254</v>
      </c>
      <c r="L199" s="1150" t="s">
        <v>394</v>
      </c>
      <c r="M199" s="1150">
        <v>100194492</v>
      </c>
      <c r="N199" s="1150" t="s">
        <v>394</v>
      </c>
      <c r="O199" s="1150"/>
      <c r="P199" s="1150" t="s">
        <v>17721</v>
      </c>
      <c r="Q199" s="1150"/>
      <c r="R199" s="1210">
        <v>40970</v>
      </c>
      <c r="S199" s="1150"/>
      <c r="T199" s="1150" t="s">
        <v>394</v>
      </c>
      <c r="U199" s="1150"/>
      <c r="V199" s="1150"/>
      <c r="W199" s="1150"/>
      <c r="X199" s="1150"/>
      <c r="Y199" s="1150"/>
      <c r="Z199" s="1150"/>
      <c r="AA199" s="1150"/>
      <c r="AB199" s="1150"/>
      <c r="AC199" s="1150"/>
      <c r="AD199" s="1150"/>
      <c r="AE199" s="1150"/>
      <c r="AF199" s="1150"/>
      <c r="AG199" s="1150"/>
      <c r="AH199" s="1212">
        <v>1</v>
      </c>
      <c r="AI199" s="1213" t="s">
        <v>992</v>
      </c>
      <c r="AJ199" s="1150" t="s">
        <v>7089</v>
      </c>
      <c r="AK199" s="1210">
        <v>40970</v>
      </c>
      <c r="AL199" s="1210">
        <v>40970</v>
      </c>
      <c r="AM199" s="1150" t="s">
        <v>514</v>
      </c>
      <c r="AN199" s="1150" t="s">
        <v>13437</v>
      </c>
      <c r="AO199" s="1150"/>
      <c r="AP199" s="1150"/>
      <c r="AQ199" s="1150"/>
      <c r="AR199" s="1150"/>
      <c r="AS199" s="1150"/>
      <c r="AT199" s="1150"/>
      <c r="AU199" s="1150"/>
      <c r="AV199" s="1150"/>
      <c r="AW199" s="1150"/>
      <c r="AX199" s="1150"/>
      <c r="AY199" s="1150" t="s">
        <v>157</v>
      </c>
      <c r="AZ199" s="1150"/>
      <c r="BA199" s="1150"/>
      <c r="BB199" s="1150"/>
      <c r="BC199" s="1150"/>
      <c r="BD199" s="1150"/>
      <c r="BE199" s="1150"/>
      <c r="BF199" s="1150"/>
      <c r="BG199" s="1150"/>
      <c r="BH199" s="1150"/>
      <c r="BI199" s="1150"/>
      <c r="BJ199" s="1150"/>
    </row>
    <row r="200" spans="1:62" ht="148.5">
      <c r="A200" s="1150">
        <v>194</v>
      </c>
      <c r="B200" s="1150" t="s">
        <v>19094</v>
      </c>
      <c r="C200" s="1150" t="s">
        <v>157</v>
      </c>
      <c r="D200" s="1150" t="s">
        <v>18942</v>
      </c>
      <c r="E200" s="1150" t="s">
        <v>18943</v>
      </c>
      <c r="F200" s="1150" t="s">
        <v>18948</v>
      </c>
      <c r="G200" s="1150" t="s">
        <v>15831</v>
      </c>
      <c r="H200" s="1150" t="s">
        <v>861</v>
      </c>
      <c r="I200" s="1150" t="s">
        <v>280</v>
      </c>
      <c r="J200" s="1150" t="s">
        <v>7373</v>
      </c>
      <c r="K200" s="1215" t="s">
        <v>19255</v>
      </c>
      <c r="L200" s="1150" t="s">
        <v>394</v>
      </c>
      <c r="M200" s="1150">
        <v>100210137</v>
      </c>
      <c r="N200" s="1150" t="s">
        <v>394</v>
      </c>
      <c r="O200" s="1150"/>
      <c r="P200" s="1150" t="s">
        <v>17721</v>
      </c>
      <c r="Q200" s="1150"/>
      <c r="R200" s="1210">
        <v>16405</v>
      </c>
      <c r="S200" s="1150"/>
      <c r="T200" s="1150" t="s">
        <v>394</v>
      </c>
      <c r="U200" s="1150"/>
      <c r="V200" s="1150"/>
      <c r="W200" s="1150"/>
      <c r="X200" s="1150"/>
      <c r="Y200" s="1150"/>
      <c r="Z200" s="1150"/>
      <c r="AA200" s="1150"/>
      <c r="AB200" s="1150"/>
      <c r="AC200" s="1150"/>
      <c r="AD200" s="1150"/>
      <c r="AE200" s="1150"/>
      <c r="AF200" s="1150"/>
      <c r="AG200" s="1150"/>
      <c r="AH200" s="1212">
        <v>1</v>
      </c>
      <c r="AI200" s="1150" t="s">
        <v>861</v>
      </c>
      <c r="AJ200" s="1150" t="s">
        <v>7373</v>
      </c>
      <c r="AK200" s="1210">
        <v>16404.79</v>
      </c>
      <c r="AL200" s="1210">
        <v>16405</v>
      </c>
      <c r="AM200" s="1150" t="s">
        <v>514</v>
      </c>
      <c r="AN200" s="1150" t="s">
        <v>13437</v>
      </c>
      <c r="AO200" s="1150"/>
      <c r="AP200" s="1150"/>
      <c r="AQ200" s="1150"/>
      <c r="AR200" s="1150"/>
      <c r="AS200" s="1150"/>
      <c r="AT200" s="1150"/>
      <c r="AU200" s="1150"/>
      <c r="AV200" s="1150"/>
      <c r="AW200" s="1150"/>
      <c r="AX200" s="1150"/>
      <c r="AY200" s="1150" t="s">
        <v>157</v>
      </c>
      <c r="AZ200" s="1150"/>
      <c r="BA200" s="1150"/>
      <c r="BB200" s="1150"/>
      <c r="BC200" s="1150"/>
      <c r="BD200" s="1150"/>
      <c r="BE200" s="1150"/>
      <c r="BF200" s="1150"/>
      <c r="BG200" s="1150"/>
      <c r="BH200" s="1150"/>
      <c r="BI200" s="1150"/>
      <c r="BJ200" s="1150"/>
    </row>
    <row r="201" spans="1:62" ht="121.5">
      <c r="A201" s="1150">
        <v>195</v>
      </c>
      <c r="B201" s="1150">
        <v>0</v>
      </c>
      <c r="C201" s="1150" t="s">
        <v>2792</v>
      </c>
      <c r="D201" s="1150" t="s">
        <v>18942</v>
      </c>
      <c r="E201" s="1150" t="s">
        <v>18943</v>
      </c>
      <c r="F201" s="1150" t="s">
        <v>18948</v>
      </c>
      <c r="G201" s="1150" t="s">
        <v>17935</v>
      </c>
      <c r="H201" s="1213" t="s">
        <v>948</v>
      </c>
      <c r="I201" s="1150" t="s">
        <v>142</v>
      </c>
      <c r="J201" s="1150" t="s">
        <v>19256</v>
      </c>
      <c r="K201" s="1215" t="s">
        <v>19257</v>
      </c>
      <c r="L201" s="1150" t="s">
        <v>394</v>
      </c>
      <c r="M201" s="1150">
        <v>100210677</v>
      </c>
      <c r="N201" s="1150" t="s">
        <v>394</v>
      </c>
      <c r="O201" s="1150"/>
      <c r="P201" s="1150" t="s">
        <v>17721</v>
      </c>
      <c r="Q201" s="1150"/>
      <c r="R201" s="1210">
        <v>15372</v>
      </c>
      <c r="S201" s="1150"/>
      <c r="T201" s="1150" t="s">
        <v>394</v>
      </c>
      <c r="U201" s="1150">
        <v>1003670632</v>
      </c>
      <c r="V201" s="1150">
        <v>1003670631</v>
      </c>
      <c r="W201" s="1150"/>
      <c r="X201" s="1150"/>
      <c r="Y201" s="1150"/>
      <c r="Z201" s="1150"/>
      <c r="AA201" s="1150"/>
      <c r="AB201" s="1150"/>
      <c r="AC201" s="1150"/>
      <c r="AD201" s="1150"/>
      <c r="AE201" s="1150"/>
      <c r="AF201" s="1150" t="s">
        <v>18978</v>
      </c>
      <c r="AG201" s="1211">
        <v>45180</v>
      </c>
      <c r="AH201" s="1212">
        <v>45170</v>
      </c>
      <c r="AI201" s="1213" t="s">
        <v>948</v>
      </c>
      <c r="AJ201" s="1150" t="s">
        <v>19256</v>
      </c>
      <c r="AK201" s="1210">
        <v>15371.85</v>
      </c>
      <c r="AL201" s="1210">
        <v>15372</v>
      </c>
      <c r="AM201" s="1150" t="s">
        <v>514</v>
      </c>
      <c r="AN201" s="1150" t="s">
        <v>13437</v>
      </c>
      <c r="AO201" s="1150"/>
      <c r="AP201" s="1150" t="s">
        <v>6940</v>
      </c>
      <c r="AQ201" s="1150"/>
      <c r="AR201" s="1150">
        <v>4902146344</v>
      </c>
      <c r="AS201" s="1150"/>
      <c r="AT201" s="1150"/>
      <c r="AU201" s="1150"/>
      <c r="AV201" s="1150"/>
      <c r="AW201" s="1150"/>
      <c r="AX201" s="1150"/>
      <c r="AY201" s="1150" t="s">
        <v>20</v>
      </c>
      <c r="AZ201" s="1150"/>
      <c r="BA201" s="1150"/>
      <c r="BB201" s="1150"/>
      <c r="BC201" s="1150"/>
      <c r="BD201" s="1150"/>
      <c r="BE201" s="1150"/>
      <c r="BF201" s="1150"/>
      <c r="BG201" s="1150"/>
      <c r="BH201" s="1150"/>
      <c r="BI201" s="1150"/>
      <c r="BJ201" s="1150"/>
    </row>
    <row r="202" spans="1:62">
      <c r="A202" s="1150">
        <v>196</v>
      </c>
      <c r="B202" s="1150">
        <v>0</v>
      </c>
      <c r="C202" s="1150" t="s">
        <v>2792</v>
      </c>
      <c r="D202" s="1150" t="s">
        <v>18942</v>
      </c>
      <c r="E202" s="1150" t="s">
        <v>18943</v>
      </c>
      <c r="F202" s="1150" t="s">
        <v>18948</v>
      </c>
      <c r="G202" s="1150" t="s">
        <v>17935</v>
      </c>
      <c r="H202" s="1213" t="s">
        <v>958</v>
      </c>
      <c r="I202" s="1150" t="s">
        <v>188</v>
      </c>
      <c r="J202" s="1213" t="s">
        <v>7128</v>
      </c>
      <c r="K202" s="1150" t="s">
        <v>19258</v>
      </c>
      <c r="L202" s="1150" t="s">
        <v>394</v>
      </c>
      <c r="M202" s="1150">
        <v>100210443</v>
      </c>
      <c r="N202" s="1150" t="s">
        <v>394</v>
      </c>
      <c r="O202" s="1150"/>
      <c r="P202" s="1150" t="s">
        <v>17721</v>
      </c>
      <c r="Q202" s="1150"/>
      <c r="R202" s="1210">
        <v>19555</v>
      </c>
      <c r="S202" s="1150"/>
      <c r="T202" s="1150" t="s">
        <v>394</v>
      </c>
      <c r="U202" s="1150">
        <v>1003670383</v>
      </c>
      <c r="V202" s="1150">
        <v>1003670384</v>
      </c>
      <c r="W202" s="1150"/>
      <c r="X202" s="1150"/>
      <c r="Y202" s="1150"/>
      <c r="Z202" s="1150"/>
      <c r="AA202" s="1150"/>
      <c r="AB202" s="1150"/>
      <c r="AC202" s="1150"/>
      <c r="AD202" s="1150"/>
      <c r="AE202" s="1150"/>
      <c r="AF202" s="1150" t="s">
        <v>18945</v>
      </c>
      <c r="AG202" s="1211">
        <v>45180</v>
      </c>
      <c r="AH202" s="1212">
        <v>45170</v>
      </c>
      <c r="AI202" s="1213" t="s">
        <v>958</v>
      </c>
      <c r="AJ202" s="1213" t="s">
        <v>7128</v>
      </c>
      <c r="AK202" s="1210">
        <v>19555</v>
      </c>
      <c r="AL202" s="1210">
        <v>19555</v>
      </c>
      <c r="AM202" s="1150" t="s">
        <v>514</v>
      </c>
      <c r="AN202" s="1150" t="s">
        <v>13437</v>
      </c>
      <c r="AO202" s="1150"/>
      <c r="AP202" s="1150" t="s">
        <v>7115</v>
      </c>
      <c r="AQ202" s="1150"/>
      <c r="AR202" s="1150">
        <v>4902146343</v>
      </c>
      <c r="AS202" s="1150"/>
      <c r="AT202" s="1150"/>
      <c r="AU202" s="1150"/>
      <c r="AV202" s="1150"/>
      <c r="AW202" s="1150"/>
      <c r="AX202" s="1150"/>
      <c r="AY202" s="1150" t="s">
        <v>20</v>
      </c>
      <c r="AZ202" s="1150"/>
      <c r="BA202" s="1150"/>
      <c r="BB202" s="1150"/>
      <c r="BC202" s="1150"/>
      <c r="BD202" s="1150"/>
      <c r="BE202" s="1150"/>
      <c r="BF202" s="1150"/>
      <c r="BG202" s="1150"/>
      <c r="BH202" s="1150"/>
      <c r="BI202" s="1150"/>
      <c r="BJ202" s="1150"/>
    </row>
    <row r="203" spans="1:62">
      <c r="A203" s="1150">
        <v>197</v>
      </c>
      <c r="B203" s="1150">
        <v>0</v>
      </c>
      <c r="C203" s="1150" t="s">
        <v>2792</v>
      </c>
      <c r="D203" s="1150" t="s">
        <v>18942</v>
      </c>
      <c r="E203" s="1150" t="s">
        <v>18943</v>
      </c>
      <c r="F203" s="1150" t="s">
        <v>18948</v>
      </c>
      <c r="G203" s="1150" t="s">
        <v>15831</v>
      </c>
      <c r="H203" s="1150" t="s">
        <v>896</v>
      </c>
      <c r="I203" s="1150" t="s">
        <v>6153</v>
      </c>
      <c r="J203" s="1150" t="s">
        <v>6130</v>
      </c>
      <c r="K203" s="1150" t="s">
        <v>6155</v>
      </c>
      <c r="L203" s="1150" t="s">
        <v>394</v>
      </c>
      <c r="M203" s="1150">
        <v>100210273</v>
      </c>
      <c r="N203" s="1150" t="s">
        <v>394</v>
      </c>
      <c r="O203" s="1150"/>
      <c r="P203" s="1150" t="s">
        <v>17721</v>
      </c>
      <c r="Q203" s="1150"/>
      <c r="R203" s="1210">
        <v>31439</v>
      </c>
      <c r="S203" s="1150"/>
      <c r="T203" s="1150" t="s">
        <v>394</v>
      </c>
      <c r="U203" s="1150">
        <v>1003670381</v>
      </c>
      <c r="V203" s="1150">
        <v>1003670382</v>
      </c>
      <c r="W203" s="1150"/>
      <c r="X203" s="1150"/>
      <c r="Y203" s="1150"/>
      <c r="Z203" s="1150"/>
      <c r="AA203" s="1150"/>
      <c r="AB203" s="1150"/>
      <c r="AC203" s="1150"/>
      <c r="AD203" s="1150"/>
      <c r="AE203" s="1150"/>
      <c r="AF203" s="1150" t="s">
        <v>18945</v>
      </c>
      <c r="AG203" s="1211">
        <v>45180</v>
      </c>
      <c r="AH203" s="1212">
        <v>45170</v>
      </c>
      <c r="AI203" s="1150" t="s">
        <v>896</v>
      </c>
      <c r="AJ203" s="1150" t="s">
        <v>6130</v>
      </c>
      <c r="AK203" s="1210">
        <v>31438.76</v>
      </c>
      <c r="AL203" s="1210">
        <v>31439</v>
      </c>
      <c r="AM203" s="1150" t="s">
        <v>514</v>
      </c>
      <c r="AN203" s="1150" t="s">
        <v>13437</v>
      </c>
      <c r="AO203" s="1150"/>
      <c r="AP203" s="1150" t="s">
        <v>6154</v>
      </c>
      <c r="AQ203" s="1150"/>
      <c r="AR203" s="1150">
        <v>4902147802</v>
      </c>
      <c r="AS203" s="1150"/>
      <c r="AT203" s="1150"/>
      <c r="AU203" s="1150"/>
      <c r="AV203" s="1150"/>
      <c r="AW203" s="1150"/>
      <c r="AX203" s="1150"/>
      <c r="AY203" s="1150" t="s">
        <v>20</v>
      </c>
      <c r="AZ203" s="1150"/>
      <c r="BA203" s="1150"/>
      <c r="BB203" s="1150"/>
      <c r="BC203" s="1150"/>
      <c r="BD203" s="1150"/>
      <c r="BE203" s="1150"/>
      <c r="BF203" s="1150"/>
      <c r="BG203" s="1150"/>
      <c r="BH203" s="1150"/>
      <c r="BI203" s="1150"/>
      <c r="BJ203" s="1150"/>
    </row>
    <row r="204" spans="1:62" ht="174.75">
      <c r="A204" s="1150">
        <v>198</v>
      </c>
      <c r="B204" s="1150">
        <v>0</v>
      </c>
      <c r="C204" s="1150" t="s">
        <v>2792</v>
      </c>
      <c r="D204" s="1150" t="s">
        <v>18942</v>
      </c>
      <c r="E204" s="1150" t="s">
        <v>18943</v>
      </c>
      <c r="F204" s="1150" t="s">
        <v>18944</v>
      </c>
      <c r="G204" s="1150" t="s">
        <v>3643</v>
      </c>
      <c r="H204" s="1150" t="s">
        <v>3642</v>
      </c>
      <c r="I204" s="1150" t="s">
        <v>4916</v>
      </c>
      <c r="J204" s="1150" t="s">
        <v>4918</v>
      </c>
      <c r="K204" s="1215" t="s">
        <v>19259</v>
      </c>
      <c r="L204" s="1150" t="s">
        <v>394</v>
      </c>
      <c r="M204" s="1150"/>
      <c r="N204" s="1150" t="s">
        <v>394</v>
      </c>
      <c r="O204" s="1150"/>
      <c r="P204" s="1150" t="s">
        <v>17721</v>
      </c>
      <c r="Q204" s="1150"/>
      <c r="R204" s="1210">
        <v>15678</v>
      </c>
      <c r="S204" s="1150"/>
      <c r="T204" s="1150" t="s">
        <v>394</v>
      </c>
      <c r="U204" s="1150">
        <v>1003674201</v>
      </c>
      <c r="V204" s="1150"/>
      <c r="W204" s="1150"/>
      <c r="X204" s="1150"/>
      <c r="Y204" s="1150"/>
      <c r="Z204" s="1150"/>
      <c r="AA204" s="1150"/>
      <c r="AB204" s="1150"/>
      <c r="AC204" s="1150"/>
      <c r="AD204" s="1150"/>
      <c r="AE204" s="1150"/>
      <c r="AF204" s="1150" t="s">
        <v>18962</v>
      </c>
      <c r="AG204" s="1211">
        <v>45193</v>
      </c>
      <c r="AH204" s="1212">
        <v>45170</v>
      </c>
      <c r="AI204" s="1150" t="s">
        <v>3642</v>
      </c>
      <c r="AJ204" s="1150" t="s">
        <v>4918</v>
      </c>
      <c r="AK204" s="1210">
        <v>15677.72</v>
      </c>
      <c r="AL204" s="1210">
        <v>15678</v>
      </c>
      <c r="AM204" s="1150" t="s">
        <v>19064</v>
      </c>
      <c r="AN204" s="1150" t="s">
        <v>12821</v>
      </c>
      <c r="AO204" s="1150"/>
      <c r="AP204" s="1150"/>
      <c r="AQ204" s="1150"/>
      <c r="AR204" s="1150">
        <v>4902150455</v>
      </c>
      <c r="AS204" s="1150"/>
      <c r="AT204" s="1150"/>
      <c r="AU204" s="1150"/>
      <c r="AV204" s="1150"/>
      <c r="AW204" s="1150"/>
      <c r="AX204" s="1150"/>
      <c r="AY204" s="1150" t="s">
        <v>19260</v>
      </c>
      <c r="AZ204" s="1150"/>
      <c r="BA204" s="1150"/>
      <c r="BB204" s="1150"/>
      <c r="BC204" s="1150"/>
      <c r="BD204" s="1150"/>
      <c r="BE204" s="1150"/>
      <c r="BF204" s="1150"/>
      <c r="BG204" s="1150"/>
      <c r="BH204" s="1150"/>
      <c r="BI204" s="1150"/>
      <c r="BJ204" s="1150"/>
    </row>
    <row r="205" spans="1:62" ht="148.5">
      <c r="A205" s="1150">
        <v>199</v>
      </c>
      <c r="B205" s="1150">
        <v>0</v>
      </c>
      <c r="C205" s="1150" t="s">
        <v>2792</v>
      </c>
      <c r="D205" s="1150" t="s">
        <v>18942</v>
      </c>
      <c r="E205" s="1150" t="s">
        <v>18943</v>
      </c>
      <c r="F205" s="1150" t="s">
        <v>18944</v>
      </c>
      <c r="G205" s="1150" t="s">
        <v>17935</v>
      </c>
      <c r="H205" s="1150" t="s">
        <v>6819</v>
      </c>
      <c r="I205" s="1150" t="s">
        <v>6821</v>
      </c>
      <c r="J205" s="1150" t="s">
        <v>6820</v>
      </c>
      <c r="K205" s="1215" t="s">
        <v>19261</v>
      </c>
      <c r="L205" s="1150" t="s">
        <v>394</v>
      </c>
      <c r="M205" s="1150">
        <v>100201661</v>
      </c>
      <c r="N205" s="1150" t="s">
        <v>394</v>
      </c>
      <c r="O205" s="1150"/>
      <c r="P205" s="1150" t="s">
        <v>17721</v>
      </c>
      <c r="Q205" s="1150"/>
      <c r="R205" s="1210">
        <v>30652</v>
      </c>
      <c r="S205" s="1150"/>
      <c r="T205" s="1150" t="s">
        <v>394</v>
      </c>
      <c r="U205" s="1150">
        <v>1003670421</v>
      </c>
      <c r="V205" s="1150">
        <v>1003670422</v>
      </c>
      <c r="W205" s="1150"/>
      <c r="X205" s="1150"/>
      <c r="Y205" s="1150"/>
      <c r="Z205" s="1150"/>
      <c r="AA205" s="1150"/>
      <c r="AB205" s="1150"/>
      <c r="AC205" s="1150"/>
      <c r="AD205" s="1150"/>
      <c r="AE205" s="1150"/>
      <c r="AF205" s="1150" t="s">
        <v>18962</v>
      </c>
      <c r="AG205" s="1211">
        <v>45180</v>
      </c>
      <c r="AH205" s="1212">
        <v>45170</v>
      </c>
      <c r="AI205" s="1150" t="s">
        <v>6819</v>
      </c>
      <c r="AJ205" s="1150" t="s">
        <v>6820</v>
      </c>
      <c r="AK205" s="1210">
        <v>30651.96</v>
      </c>
      <c r="AL205" s="1210">
        <v>30652</v>
      </c>
      <c r="AM205" s="1150" t="s">
        <v>491</v>
      </c>
      <c r="AN205" s="1150" t="s">
        <v>12821</v>
      </c>
      <c r="AO205" s="1150"/>
      <c r="AP205" s="1150" t="s">
        <v>19262</v>
      </c>
      <c r="AQ205" s="1150"/>
      <c r="AR205" s="1150">
        <v>4902146369</v>
      </c>
      <c r="AS205" s="1150"/>
      <c r="AT205" s="1150"/>
      <c r="AU205" s="1150"/>
      <c r="AV205" s="1150"/>
      <c r="AW205" s="1150"/>
      <c r="AX205" s="1150"/>
      <c r="AY205" s="1150" t="s">
        <v>20</v>
      </c>
      <c r="AZ205" s="1150"/>
      <c r="BA205" s="1150"/>
      <c r="BB205" s="1150"/>
      <c r="BC205" s="1150"/>
      <c r="BD205" s="1150"/>
      <c r="BE205" s="1150"/>
      <c r="BF205" s="1150"/>
      <c r="BG205" s="1150"/>
      <c r="BH205" s="1150"/>
      <c r="BI205" s="1150"/>
      <c r="BJ205" s="1150"/>
    </row>
    <row r="206" spans="1:62" ht="189">
      <c r="A206" s="1150">
        <v>200</v>
      </c>
      <c r="B206" s="1150">
        <v>0</v>
      </c>
      <c r="C206" s="1150" t="s">
        <v>2792</v>
      </c>
      <c r="D206" s="1150" t="s">
        <v>18942</v>
      </c>
      <c r="E206" s="1150" t="s">
        <v>18943</v>
      </c>
      <c r="F206" s="1150" t="s">
        <v>18944</v>
      </c>
      <c r="G206" s="1150" t="s">
        <v>15831</v>
      </c>
      <c r="H206" s="1150" t="s">
        <v>6988</v>
      </c>
      <c r="I206" s="1150" t="s">
        <v>6990</v>
      </c>
      <c r="J206" s="1150" t="s">
        <v>6989</v>
      </c>
      <c r="K206" s="1215" t="s">
        <v>19263</v>
      </c>
      <c r="L206" s="1150" t="s">
        <v>394</v>
      </c>
      <c r="M206" s="1150">
        <v>100206131</v>
      </c>
      <c r="N206" s="1150" t="s">
        <v>394</v>
      </c>
      <c r="O206" s="1150"/>
      <c r="P206" s="1150" t="s">
        <v>17721</v>
      </c>
      <c r="Q206" s="1150"/>
      <c r="R206" s="1210">
        <v>36544</v>
      </c>
      <c r="S206" s="1150"/>
      <c r="T206" s="1150" t="s">
        <v>394</v>
      </c>
      <c r="U206" s="1150">
        <v>1003673184</v>
      </c>
      <c r="V206" s="1150"/>
      <c r="W206" s="1150"/>
      <c r="X206" s="1150"/>
      <c r="Y206" s="1150"/>
      <c r="Z206" s="1150"/>
      <c r="AA206" s="1150"/>
      <c r="AB206" s="1150"/>
      <c r="AC206" s="1150"/>
      <c r="AD206" s="1150"/>
      <c r="AE206" s="1150"/>
      <c r="AF206" s="1150" t="s">
        <v>19172</v>
      </c>
      <c r="AG206" s="1211">
        <v>45189</v>
      </c>
      <c r="AH206" s="1212">
        <v>45170</v>
      </c>
      <c r="AI206" s="1150" t="s">
        <v>6988</v>
      </c>
      <c r="AJ206" s="1150" t="s">
        <v>6989</v>
      </c>
      <c r="AK206" s="1210">
        <v>26699.96</v>
      </c>
      <c r="AL206" s="1210">
        <v>26700</v>
      </c>
      <c r="AM206" s="1150" t="s">
        <v>19064</v>
      </c>
      <c r="AN206" s="1150" t="s">
        <v>12821</v>
      </c>
      <c r="AO206" s="1150"/>
      <c r="AP206" s="1150" t="s">
        <v>6991</v>
      </c>
      <c r="AQ206" s="1150"/>
      <c r="AR206" s="1150">
        <v>4902149336</v>
      </c>
      <c r="AS206" s="1150"/>
      <c r="AT206" s="1150"/>
      <c r="AU206" s="1150"/>
      <c r="AV206" s="1150"/>
      <c r="AW206" s="1150"/>
      <c r="AX206" s="1150"/>
      <c r="AY206" s="1150">
        <v>0</v>
      </c>
      <c r="AZ206" s="1150" t="s">
        <v>19093</v>
      </c>
      <c r="BA206" s="1150"/>
      <c r="BB206" s="1150"/>
      <c r="BC206" s="1150"/>
      <c r="BD206" s="1150"/>
      <c r="BE206" s="1211">
        <v>45196</v>
      </c>
      <c r="BF206" s="1150" t="s">
        <v>18945</v>
      </c>
      <c r="BG206" s="1150" t="s">
        <v>18980</v>
      </c>
      <c r="BH206" s="1150" t="s">
        <v>18978</v>
      </c>
      <c r="BI206" s="1150"/>
      <c r="BJ206" s="1150"/>
    </row>
    <row r="207" spans="1:62">
      <c r="A207" s="1150">
        <v>201</v>
      </c>
      <c r="B207" s="1150">
        <v>0</v>
      </c>
      <c r="C207" s="1214" t="s">
        <v>2792</v>
      </c>
      <c r="D207" s="1150" t="s">
        <v>18942</v>
      </c>
      <c r="E207" s="1150" t="s">
        <v>18943</v>
      </c>
      <c r="F207" s="1150" t="s">
        <v>18944</v>
      </c>
      <c r="G207" s="1150" t="s">
        <v>3643</v>
      </c>
      <c r="H207" s="1150" t="s">
        <v>19264</v>
      </c>
      <c r="I207" s="1150" t="s">
        <v>19265</v>
      </c>
      <c r="J207" s="1150" t="s">
        <v>19266</v>
      </c>
      <c r="K207" s="1150" t="s">
        <v>19267</v>
      </c>
      <c r="L207" s="1150" t="s">
        <v>394</v>
      </c>
      <c r="M207" s="1150">
        <v>100210760</v>
      </c>
      <c r="N207" s="1150" t="s">
        <v>394</v>
      </c>
      <c r="O207" s="1150" t="s">
        <v>19268</v>
      </c>
      <c r="P207" s="1150" t="s">
        <v>17721</v>
      </c>
      <c r="Q207" s="1211">
        <v>45180</v>
      </c>
      <c r="R207" s="1210">
        <v>18598</v>
      </c>
      <c r="S207" s="1150"/>
      <c r="T207" s="1150" t="s">
        <v>18969</v>
      </c>
      <c r="U207" s="1150">
        <v>1003672029</v>
      </c>
      <c r="V207" s="1150"/>
      <c r="W207" s="1150"/>
      <c r="X207" s="1150"/>
      <c r="Y207" s="1150"/>
      <c r="Z207" s="1150"/>
      <c r="AA207" s="1150"/>
      <c r="AB207" s="1150"/>
      <c r="AC207" s="1150"/>
      <c r="AD207" s="1150"/>
      <c r="AE207" s="1150"/>
      <c r="AF207" s="1150" t="s">
        <v>18962</v>
      </c>
      <c r="AG207" s="1211">
        <v>45187</v>
      </c>
      <c r="AH207" s="1212">
        <v>45170</v>
      </c>
      <c r="AI207" s="1150" t="s">
        <v>19264</v>
      </c>
      <c r="AJ207" s="1150" t="s">
        <v>19266</v>
      </c>
      <c r="AK207" s="1210">
        <v>18597.54</v>
      </c>
      <c r="AL207" s="1210">
        <v>18598</v>
      </c>
      <c r="AM207" s="1150" t="s">
        <v>491</v>
      </c>
      <c r="AN207" s="1150" t="s">
        <v>12821</v>
      </c>
      <c r="AO207" s="1150"/>
      <c r="AP207" s="1150" t="s">
        <v>19269</v>
      </c>
      <c r="AQ207" s="1150"/>
      <c r="AR207" s="1150">
        <v>4902148445</v>
      </c>
      <c r="AS207" s="1150"/>
      <c r="AT207" s="1150"/>
      <c r="AU207" s="1150"/>
      <c r="AV207" s="1150"/>
      <c r="AW207" s="1150"/>
      <c r="AX207" s="1150"/>
      <c r="AY207" s="1150">
        <v>0</v>
      </c>
      <c r="AZ207" s="1150"/>
      <c r="BA207" s="1150"/>
      <c r="BB207" s="1150"/>
      <c r="BC207" s="1150"/>
      <c r="BD207" s="1150"/>
      <c r="BE207" s="1150"/>
      <c r="BF207" s="1150"/>
      <c r="BG207" s="1150"/>
      <c r="BH207" s="1150"/>
      <c r="BI207" s="1150"/>
      <c r="BJ207" s="1150"/>
    </row>
    <row r="208" spans="1:62">
      <c r="A208" s="1150">
        <v>202</v>
      </c>
      <c r="B208" s="1150">
        <v>0</v>
      </c>
      <c r="C208" s="1150" t="s">
        <v>2792</v>
      </c>
      <c r="D208" s="1150" t="s">
        <v>18942</v>
      </c>
      <c r="E208" s="1150" t="s">
        <v>18943</v>
      </c>
      <c r="F208" s="1150" t="s">
        <v>18944</v>
      </c>
      <c r="G208" s="1150" t="s">
        <v>15831</v>
      </c>
      <c r="H208" s="1150" t="s">
        <v>6159</v>
      </c>
      <c r="I208" s="1150" t="s">
        <v>6161</v>
      </c>
      <c r="J208" s="1150" t="s">
        <v>6160</v>
      </c>
      <c r="K208" s="1150" t="s">
        <v>19270</v>
      </c>
      <c r="L208" s="1150" t="s">
        <v>394</v>
      </c>
      <c r="M208" s="1150">
        <v>100207193</v>
      </c>
      <c r="N208" s="1150" t="s">
        <v>394</v>
      </c>
      <c r="O208" s="1150"/>
      <c r="P208" s="1150" t="s">
        <v>17721</v>
      </c>
      <c r="Q208" s="1150"/>
      <c r="R208" s="1210">
        <v>37770</v>
      </c>
      <c r="S208" s="1150"/>
      <c r="T208" s="1150" t="s">
        <v>394</v>
      </c>
      <c r="U208" s="1150">
        <v>1003670876</v>
      </c>
      <c r="V208" s="1150">
        <v>1003670877</v>
      </c>
      <c r="W208" s="1150"/>
      <c r="X208" s="1150"/>
      <c r="Y208" s="1150"/>
      <c r="Z208" s="1150"/>
      <c r="AA208" s="1150"/>
      <c r="AB208" s="1150"/>
      <c r="AC208" s="1150"/>
      <c r="AD208" s="1150"/>
      <c r="AE208" s="1150"/>
      <c r="AF208" s="1150" t="s">
        <v>18962</v>
      </c>
      <c r="AG208" s="1211">
        <v>45181</v>
      </c>
      <c r="AH208" s="1212">
        <v>45170</v>
      </c>
      <c r="AI208" s="1150" t="s">
        <v>6159</v>
      </c>
      <c r="AJ208" s="1150" t="s">
        <v>6160</v>
      </c>
      <c r="AK208" s="1210">
        <v>62949.45</v>
      </c>
      <c r="AL208" s="1210">
        <v>62950</v>
      </c>
      <c r="AM208" s="1150" t="s">
        <v>19064</v>
      </c>
      <c r="AN208" s="1150" t="s">
        <v>12821</v>
      </c>
      <c r="AO208" s="1150"/>
      <c r="AP208" s="1150" t="s">
        <v>6162</v>
      </c>
      <c r="AQ208" s="1150"/>
      <c r="AR208" s="1150">
        <v>4902146777</v>
      </c>
      <c r="AS208" s="1150"/>
      <c r="AT208" s="1150"/>
      <c r="AU208" s="1150"/>
      <c r="AV208" s="1150"/>
      <c r="AW208" s="1150"/>
      <c r="AX208" s="1150"/>
      <c r="AY208" s="1150" t="s">
        <v>20</v>
      </c>
      <c r="AZ208" s="1150"/>
      <c r="BA208" s="1150"/>
      <c r="BB208" s="1150"/>
      <c r="BC208" s="1150"/>
      <c r="BD208" s="1150"/>
      <c r="BE208" s="1150" t="s">
        <v>19271</v>
      </c>
      <c r="BF208" s="1150" t="s">
        <v>394</v>
      </c>
      <c r="BG208" s="1150"/>
      <c r="BH208" s="1150"/>
      <c r="BI208" s="1150"/>
      <c r="BJ208" s="1150"/>
    </row>
    <row r="209" spans="1:62">
      <c r="A209" s="1150">
        <v>203</v>
      </c>
      <c r="B209" s="1150">
        <v>0</v>
      </c>
      <c r="C209" s="1150" t="s">
        <v>19272</v>
      </c>
      <c r="D209" s="1150" t="s">
        <v>19273</v>
      </c>
      <c r="E209" s="1150" t="s">
        <v>18943</v>
      </c>
      <c r="F209" s="1150" t="s">
        <v>18959</v>
      </c>
      <c r="G209" s="1150" t="s">
        <v>17963</v>
      </c>
      <c r="H209" s="1150" t="s">
        <v>7057</v>
      </c>
      <c r="I209" s="1150" t="s">
        <v>7059</v>
      </c>
      <c r="J209" s="1150" t="s">
        <v>7058</v>
      </c>
      <c r="K209" s="1150" t="s">
        <v>19274</v>
      </c>
      <c r="L209" s="1150" t="s">
        <v>394</v>
      </c>
      <c r="M209" s="1150">
        <v>200035702</v>
      </c>
      <c r="N209" s="1150" t="s">
        <v>394</v>
      </c>
      <c r="O209" s="1150" t="s">
        <v>19072</v>
      </c>
      <c r="P209" s="1150" t="s">
        <v>17721</v>
      </c>
      <c r="Q209" s="1150"/>
      <c r="R209" s="1210">
        <v>37770</v>
      </c>
      <c r="S209" s="1150"/>
      <c r="T209" s="1150" t="s">
        <v>394</v>
      </c>
      <c r="U209" s="1150"/>
      <c r="V209" s="1150"/>
      <c r="W209" s="1150"/>
      <c r="X209" s="1150"/>
      <c r="Y209" s="1150"/>
      <c r="Z209" s="1150"/>
      <c r="AA209" s="1150"/>
      <c r="AB209" s="1150"/>
      <c r="AC209" s="1150"/>
      <c r="AD209" s="1150"/>
      <c r="AE209" s="1150"/>
      <c r="AF209" s="1150"/>
      <c r="AG209" s="1150"/>
      <c r="AH209" s="1212">
        <v>1</v>
      </c>
      <c r="AI209" s="1150" t="s">
        <v>7057</v>
      </c>
      <c r="AJ209" s="1150" t="s">
        <v>7058</v>
      </c>
      <c r="AK209" s="1210">
        <v>38750</v>
      </c>
      <c r="AL209" s="1210">
        <v>38750</v>
      </c>
      <c r="AM209" s="1150" t="s">
        <v>493</v>
      </c>
      <c r="AN209" s="1150" t="s">
        <v>13401</v>
      </c>
      <c r="AO209" s="1150"/>
      <c r="AP209" s="1150"/>
      <c r="AQ209" s="1150"/>
      <c r="AR209" s="1150"/>
      <c r="AS209" s="1150"/>
      <c r="AT209" s="1150"/>
      <c r="AU209" s="1150"/>
      <c r="AV209" s="1150"/>
      <c r="AW209" s="1150"/>
      <c r="AX209" s="1150"/>
      <c r="AY209" s="1150">
        <v>0</v>
      </c>
      <c r="AZ209" s="1150"/>
      <c r="BA209" s="1150"/>
      <c r="BB209" s="1150"/>
      <c r="BC209" s="1150"/>
      <c r="BD209" s="1150"/>
      <c r="BE209" s="1150"/>
      <c r="BF209" s="1150"/>
      <c r="BG209" s="1150"/>
      <c r="BH209" s="1150"/>
      <c r="BI209" s="1150"/>
      <c r="BJ209" s="1150"/>
    </row>
    <row r="210" spans="1:62">
      <c r="A210" s="1150">
        <v>204</v>
      </c>
      <c r="B210" s="1150">
        <v>0</v>
      </c>
      <c r="C210" s="1150" t="s">
        <v>2792</v>
      </c>
      <c r="D210" s="1150" t="s">
        <v>18942</v>
      </c>
      <c r="E210" s="1150" t="s">
        <v>18943</v>
      </c>
      <c r="F210" s="1150" t="s">
        <v>18948</v>
      </c>
      <c r="G210" s="1150" t="s">
        <v>17935</v>
      </c>
      <c r="H210" s="1150" t="s">
        <v>7161</v>
      </c>
      <c r="I210" s="1150" t="s">
        <v>7163</v>
      </c>
      <c r="J210" s="1150" t="s">
        <v>7162</v>
      </c>
      <c r="K210" s="1150" t="s">
        <v>10088</v>
      </c>
      <c r="L210" s="1150" t="s">
        <v>394</v>
      </c>
      <c r="M210" s="1150">
        <v>100207897</v>
      </c>
      <c r="N210" s="1150" t="s">
        <v>394</v>
      </c>
      <c r="O210" s="1150"/>
      <c r="P210" s="1150" t="s">
        <v>17721</v>
      </c>
      <c r="Q210" s="1150"/>
      <c r="R210" s="1210">
        <v>35828</v>
      </c>
      <c r="S210" s="1150"/>
      <c r="T210" s="1150" t="s">
        <v>394</v>
      </c>
      <c r="U210" s="1150">
        <v>1003670841</v>
      </c>
      <c r="V210" s="1150">
        <v>1003673352</v>
      </c>
      <c r="W210" s="1150"/>
      <c r="X210" s="1150"/>
      <c r="Y210" s="1150"/>
      <c r="Z210" s="1150"/>
      <c r="AA210" s="1150"/>
      <c r="AB210" s="1150"/>
      <c r="AC210" s="1150"/>
      <c r="AD210" s="1150"/>
      <c r="AE210" s="1150"/>
      <c r="AF210" s="1150" t="s">
        <v>18973</v>
      </c>
      <c r="AG210" s="1211">
        <v>45190</v>
      </c>
      <c r="AH210" s="1212">
        <v>45170</v>
      </c>
      <c r="AI210" s="1150" t="s">
        <v>7161</v>
      </c>
      <c r="AJ210" s="1150" t="s">
        <v>7162</v>
      </c>
      <c r="AK210" s="1210">
        <v>35828</v>
      </c>
      <c r="AL210" s="1210">
        <v>35828</v>
      </c>
      <c r="AM210" s="1150" t="s">
        <v>491</v>
      </c>
      <c r="AN210" s="1150" t="s">
        <v>12821</v>
      </c>
      <c r="AO210" s="1210">
        <v>4907.2</v>
      </c>
      <c r="AP210" s="1150" t="s">
        <v>7164</v>
      </c>
      <c r="AQ210" s="1150"/>
      <c r="AR210" s="1150">
        <v>4902146766</v>
      </c>
      <c r="AS210" s="1150">
        <v>4902149562</v>
      </c>
      <c r="AT210" s="1150"/>
      <c r="AU210" s="1150"/>
      <c r="AV210" s="1150"/>
      <c r="AW210" s="1150"/>
      <c r="AX210" s="1150"/>
      <c r="AY210" s="1150" t="s">
        <v>19275</v>
      </c>
      <c r="AZ210" s="1150"/>
      <c r="BA210" s="1150"/>
      <c r="BB210" s="1150"/>
      <c r="BC210" s="1150"/>
      <c r="BD210" s="1150"/>
      <c r="BE210" s="1150"/>
      <c r="BF210" s="1150"/>
      <c r="BG210" s="1150"/>
      <c r="BH210" s="1150"/>
      <c r="BI210" s="1150"/>
      <c r="BJ210" s="1150"/>
    </row>
    <row r="211" spans="1:62">
      <c r="A211" s="1150">
        <v>205</v>
      </c>
      <c r="B211" s="1150">
        <v>0</v>
      </c>
      <c r="C211" s="1150" t="s">
        <v>2792</v>
      </c>
      <c r="D211" s="1150" t="s">
        <v>18942</v>
      </c>
      <c r="E211" s="1150" t="s">
        <v>18943</v>
      </c>
      <c r="F211" s="1150" t="s">
        <v>18944</v>
      </c>
      <c r="G211" s="1150" t="s">
        <v>19276</v>
      </c>
      <c r="H211" s="1150" t="s">
        <v>7852</v>
      </c>
      <c r="I211" s="1150" t="s">
        <v>7854</v>
      </c>
      <c r="J211" s="1150" t="s">
        <v>7853</v>
      </c>
      <c r="K211" s="1150" t="s">
        <v>19277</v>
      </c>
      <c r="L211" s="1150" t="s">
        <v>394</v>
      </c>
      <c r="M211" s="1150">
        <v>100207837</v>
      </c>
      <c r="N211" s="1150" t="s">
        <v>394</v>
      </c>
      <c r="O211" s="1150"/>
      <c r="P211" s="1150" t="s">
        <v>17721</v>
      </c>
      <c r="Q211" s="1150"/>
      <c r="R211" s="1210">
        <v>431812</v>
      </c>
      <c r="S211" s="1150"/>
      <c r="T211" s="1150" t="s">
        <v>394</v>
      </c>
      <c r="U211" s="1150">
        <v>1003670124</v>
      </c>
      <c r="V211" s="1150">
        <v>1003670595</v>
      </c>
      <c r="W211" s="1150"/>
      <c r="X211" s="1150"/>
      <c r="Y211" s="1150"/>
      <c r="Z211" s="1150"/>
      <c r="AA211" s="1150"/>
      <c r="AB211" s="1150"/>
      <c r="AC211" s="1150"/>
      <c r="AD211" s="1150"/>
      <c r="AE211" s="1150"/>
      <c r="AF211" s="1150" t="s">
        <v>18997</v>
      </c>
      <c r="AG211" s="1211">
        <v>45180</v>
      </c>
      <c r="AH211" s="1212">
        <v>45170</v>
      </c>
      <c r="AI211" s="1150" t="s">
        <v>7852</v>
      </c>
      <c r="AJ211" s="1150" t="s">
        <v>7853</v>
      </c>
      <c r="AK211" s="1210">
        <v>431812</v>
      </c>
      <c r="AL211" s="1210">
        <v>431812</v>
      </c>
      <c r="AM211" s="1150" t="s">
        <v>19064</v>
      </c>
      <c r="AN211" s="1150" t="s">
        <v>12821</v>
      </c>
      <c r="AO211" s="1150"/>
      <c r="AP211" s="1217" t="s">
        <v>7855</v>
      </c>
      <c r="AQ211" s="1150"/>
      <c r="AR211" s="1150">
        <v>4902146381</v>
      </c>
      <c r="AS211" s="1150">
        <v>4902146385</v>
      </c>
      <c r="AT211" s="1150"/>
      <c r="AU211" s="1150"/>
      <c r="AV211" s="1150"/>
      <c r="AW211" s="1150"/>
      <c r="AX211" s="1150"/>
      <c r="AY211" s="1150">
        <v>0</v>
      </c>
      <c r="AZ211" s="1150" t="s">
        <v>19278</v>
      </c>
      <c r="BA211" s="1150"/>
      <c r="BB211" s="1150"/>
      <c r="BC211" s="1150"/>
      <c r="BD211" s="1150"/>
      <c r="BE211" s="1211">
        <v>45210</v>
      </c>
      <c r="BF211" s="1150" t="s">
        <v>18978</v>
      </c>
      <c r="BG211" s="1150"/>
      <c r="BH211" s="1150"/>
      <c r="BI211" s="1150"/>
      <c r="BJ211" s="1150"/>
    </row>
    <row r="212" spans="1:62">
      <c r="A212" s="1150">
        <v>206</v>
      </c>
      <c r="B212" s="1150">
        <v>0</v>
      </c>
      <c r="C212" s="1150" t="s">
        <v>2792</v>
      </c>
      <c r="D212" s="1150" t="s">
        <v>18942</v>
      </c>
      <c r="E212" s="1150" t="s">
        <v>18943</v>
      </c>
      <c r="F212" s="1150" t="s">
        <v>18948</v>
      </c>
      <c r="G212" s="1150" t="s">
        <v>17935</v>
      </c>
      <c r="H212" s="1150" t="s">
        <v>982</v>
      </c>
      <c r="I212" s="1150" t="s">
        <v>252</v>
      </c>
      <c r="J212" s="1150" t="s">
        <v>9120</v>
      </c>
      <c r="K212" s="1150" t="s">
        <v>9121</v>
      </c>
      <c r="L212" s="1150" t="s">
        <v>394</v>
      </c>
      <c r="M212" s="1150">
        <v>100197031</v>
      </c>
      <c r="N212" s="1150" t="s">
        <v>394</v>
      </c>
      <c r="O212" s="1150"/>
      <c r="P212" s="1150" t="s">
        <v>17721</v>
      </c>
      <c r="Q212" s="1150"/>
      <c r="R212" s="1210">
        <v>7880</v>
      </c>
      <c r="S212" s="1150"/>
      <c r="T212" s="1150" t="s">
        <v>394</v>
      </c>
      <c r="U212" s="1150">
        <v>1003670696</v>
      </c>
      <c r="V212" s="1150">
        <v>1003670697</v>
      </c>
      <c r="W212" s="1150"/>
      <c r="X212" s="1150"/>
      <c r="Y212" s="1150"/>
      <c r="Z212" s="1150"/>
      <c r="AA212" s="1150"/>
      <c r="AB212" s="1150"/>
      <c r="AC212" s="1150"/>
      <c r="AD212" s="1150"/>
      <c r="AE212" s="1150"/>
      <c r="AF212" s="1150" t="s">
        <v>18997</v>
      </c>
      <c r="AG212" s="1211">
        <v>45180</v>
      </c>
      <c r="AH212" s="1212">
        <v>45170</v>
      </c>
      <c r="AI212" s="1150" t="s">
        <v>982</v>
      </c>
      <c r="AJ212" s="1150" t="s">
        <v>9120</v>
      </c>
      <c r="AK212" s="1210">
        <v>7879.32</v>
      </c>
      <c r="AL212" s="1210">
        <v>7880</v>
      </c>
      <c r="AM212" s="1150" t="s">
        <v>514</v>
      </c>
      <c r="AN212" s="1150" t="s">
        <v>13437</v>
      </c>
      <c r="AO212" s="1210">
        <v>15498.52</v>
      </c>
      <c r="AP212" s="1150" t="s">
        <v>19279</v>
      </c>
      <c r="AQ212" s="1150"/>
      <c r="AR212" s="1150">
        <v>4902146814</v>
      </c>
      <c r="AS212" s="1150"/>
      <c r="AT212" s="1150"/>
      <c r="AU212" s="1150"/>
      <c r="AV212" s="1150"/>
      <c r="AW212" s="1150"/>
      <c r="AX212" s="1150"/>
      <c r="AY212" s="1150" t="s">
        <v>20</v>
      </c>
      <c r="AZ212" s="1150"/>
      <c r="BA212" s="1150"/>
      <c r="BB212" s="1150"/>
      <c r="BC212" s="1150"/>
      <c r="BD212" s="1150"/>
      <c r="BE212" s="1150"/>
      <c r="BF212" s="1150"/>
      <c r="BG212" s="1150"/>
      <c r="BH212" s="1150"/>
      <c r="BI212" s="1150"/>
      <c r="BJ212" s="1150"/>
    </row>
    <row r="213" spans="1:62">
      <c r="A213" s="1150">
        <v>207</v>
      </c>
      <c r="B213" s="1150">
        <v>0</v>
      </c>
      <c r="C213" s="1150" t="s">
        <v>17850</v>
      </c>
      <c r="D213" s="1150" t="s">
        <v>18942</v>
      </c>
      <c r="E213" s="1150" t="s">
        <v>18943</v>
      </c>
      <c r="F213" s="1150" t="s">
        <v>18948</v>
      </c>
      <c r="G213" s="1150" t="s">
        <v>17900</v>
      </c>
      <c r="H213" s="1150" t="s">
        <v>13222</v>
      </c>
      <c r="I213" s="1150" t="s">
        <v>13224</v>
      </c>
      <c r="J213" s="1150" t="s">
        <v>13223</v>
      </c>
      <c r="K213" s="1150" t="s">
        <v>19280</v>
      </c>
      <c r="L213" s="1150" t="s">
        <v>394</v>
      </c>
      <c r="M213" s="1150">
        <v>100206877</v>
      </c>
      <c r="N213" s="1150" t="s">
        <v>394</v>
      </c>
      <c r="O213" s="1150" t="s">
        <v>18956</v>
      </c>
      <c r="P213" s="1150" t="s">
        <v>17721</v>
      </c>
      <c r="Q213" s="1211">
        <v>45181</v>
      </c>
      <c r="R213" s="1210">
        <v>49517</v>
      </c>
      <c r="S213" s="1150"/>
      <c r="T213" s="1150" t="s">
        <v>19281</v>
      </c>
      <c r="U213" s="1150"/>
      <c r="V213" s="1150"/>
      <c r="W213" s="1150"/>
      <c r="X213" s="1150"/>
      <c r="Y213" s="1150"/>
      <c r="Z213" s="1150"/>
      <c r="AA213" s="1150"/>
      <c r="AB213" s="1150"/>
      <c r="AC213" s="1150"/>
      <c r="AD213" s="1150"/>
      <c r="AE213" s="1150"/>
      <c r="AF213" s="1150"/>
      <c r="AG213" s="1150"/>
      <c r="AH213" s="1212">
        <v>1</v>
      </c>
      <c r="AI213" s="1150" t="s">
        <v>13222</v>
      </c>
      <c r="AJ213" s="1150" t="s">
        <v>13223</v>
      </c>
      <c r="AK213" s="1210">
        <v>49516.54</v>
      </c>
      <c r="AL213" s="1210">
        <v>49517</v>
      </c>
      <c r="AM213" s="1150" t="s">
        <v>499</v>
      </c>
      <c r="AN213" s="1150" t="s">
        <v>19067</v>
      </c>
      <c r="AO213" s="1150"/>
      <c r="AP213" s="1150"/>
      <c r="AQ213" s="1150"/>
      <c r="AR213" s="1150"/>
      <c r="AS213" s="1150"/>
      <c r="AT213" s="1150"/>
      <c r="AU213" s="1150"/>
      <c r="AV213" s="1150"/>
      <c r="AW213" s="1150"/>
      <c r="AX213" s="1150"/>
      <c r="AY213" s="1150">
        <v>0</v>
      </c>
      <c r="AZ213" s="1150"/>
      <c r="BA213" s="1150"/>
      <c r="BB213" s="1150"/>
      <c r="BC213" s="1150"/>
      <c r="BD213" s="1150"/>
      <c r="BE213" s="1150"/>
      <c r="BF213" s="1150"/>
      <c r="BG213" s="1150"/>
      <c r="BH213" s="1150"/>
      <c r="BI213" s="1150"/>
      <c r="BJ213" s="1150"/>
    </row>
    <row r="214" spans="1:62">
      <c r="A214" s="1150">
        <v>208</v>
      </c>
      <c r="B214" s="1150">
        <v>0</v>
      </c>
      <c r="C214" s="1150" t="s">
        <v>2792</v>
      </c>
      <c r="D214" s="1150" t="s">
        <v>18942</v>
      </c>
      <c r="E214" s="1150" t="s">
        <v>18943</v>
      </c>
      <c r="F214" s="1150" t="s">
        <v>18944</v>
      </c>
      <c r="G214" s="1150" t="s">
        <v>3189</v>
      </c>
      <c r="H214" s="1150" t="s">
        <v>6836</v>
      </c>
      <c r="I214" s="1150" t="s">
        <v>6838</v>
      </c>
      <c r="J214" s="1150" t="s">
        <v>6837</v>
      </c>
      <c r="K214" s="1150" t="s">
        <v>19282</v>
      </c>
      <c r="L214" s="1150" t="s">
        <v>394</v>
      </c>
      <c r="M214" s="1150">
        <v>100209800</v>
      </c>
      <c r="N214" s="1150" t="s">
        <v>394</v>
      </c>
      <c r="O214" s="1150"/>
      <c r="P214" s="1150" t="s">
        <v>17721</v>
      </c>
      <c r="Q214" s="1150"/>
      <c r="R214" s="1210">
        <v>21454</v>
      </c>
      <c r="S214" s="1150"/>
      <c r="T214" s="1150" t="s">
        <v>394</v>
      </c>
      <c r="U214" s="1150">
        <v>1003670670</v>
      </c>
      <c r="V214" s="1150">
        <v>1003670671</v>
      </c>
      <c r="W214" s="1150"/>
      <c r="X214" s="1150"/>
      <c r="Y214" s="1150"/>
      <c r="Z214" s="1150"/>
      <c r="AA214" s="1150"/>
      <c r="AB214" s="1150"/>
      <c r="AC214" s="1150"/>
      <c r="AD214" s="1150"/>
      <c r="AE214" s="1150"/>
      <c r="AF214" s="1150" t="s">
        <v>18945</v>
      </c>
      <c r="AG214" s="1211">
        <v>45180</v>
      </c>
      <c r="AH214" s="1212">
        <v>45170</v>
      </c>
      <c r="AI214" s="1150" t="s">
        <v>6836</v>
      </c>
      <c r="AJ214" s="1150" t="s">
        <v>6837</v>
      </c>
      <c r="AK214" s="1210">
        <v>21454</v>
      </c>
      <c r="AL214" s="1210">
        <v>21454</v>
      </c>
      <c r="AM214" s="1150" t="s">
        <v>491</v>
      </c>
      <c r="AN214" s="1150" t="s">
        <v>12821</v>
      </c>
      <c r="AO214" s="1150"/>
      <c r="AP214" s="1150" t="s">
        <v>6839</v>
      </c>
      <c r="AQ214" s="1150"/>
      <c r="AR214" s="1150">
        <v>4902146802</v>
      </c>
      <c r="AS214" s="1150"/>
      <c r="AT214" s="1150"/>
      <c r="AU214" s="1150"/>
      <c r="AV214" s="1150"/>
      <c r="AW214" s="1150"/>
      <c r="AX214" s="1150"/>
      <c r="AY214" s="1150" t="s">
        <v>20</v>
      </c>
      <c r="AZ214" s="1150"/>
      <c r="BA214" s="1150"/>
      <c r="BB214" s="1150"/>
      <c r="BC214" s="1150"/>
      <c r="BD214" s="1150"/>
      <c r="BE214" s="1150"/>
      <c r="BF214" s="1150"/>
      <c r="BG214" s="1150"/>
      <c r="BH214" s="1150"/>
      <c r="BI214" s="1150"/>
      <c r="BJ214" s="1150"/>
    </row>
    <row r="215" spans="1:62">
      <c r="A215" s="1150">
        <v>209</v>
      </c>
      <c r="B215" s="1150">
        <v>0</v>
      </c>
      <c r="C215" s="1150" t="s">
        <v>2792</v>
      </c>
      <c r="D215" s="1150" t="s">
        <v>18942</v>
      </c>
      <c r="E215" s="1150" t="s">
        <v>18943</v>
      </c>
      <c r="F215" s="1150" t="s">
        <v>18948</v>
      </c>
      <c r="G215" s="1150" t="s">
        <v>15831</v>
      </c>
      <c r="H215" s="1150" t="s">
        <v>614</v>
      </c>
      <c r="I215" s="1150" t="s">
        <v>613</v>
      </c>
      <c r="J215" s="1150" t="s">
        <v>616</v>
      </c>
      <c r="K215" s="1150" t="s">
        <v>14865</v>
      </c>
      <c r="L215" s="1150" t="s">
        <v>394</v>
      </c>
      <c r="M215" s="1150">
        <v>100210155</v>
      </c>
      <c r="N215" s="1150" t="s">
        <v>394</v>
      </c>
      <c r="O215" s="1150" t="s">
        <v>18968</v>
      </c>
      <c r="P215" s="1150" t="s">
        <v>17721</v>
      </c>
      <c r="Q215" s="1211">
        <v>45182</v>
      </c>
      <c r="R215" s="1210">
        <v>8145</v>
      </c>
      <c r="S215" s="1150"/>
      <c r="T215" s="1150" t="s">
        <v>394</v>
      </c>
      <c r="U215" s="1150">
        <v>1003671825</v>
      </c>
      <c r="V215" s="1150">
        <v>1003676198</v>
      </c>
      <c r="W215" s="1150">
        <v>1003676386</v>
      </c>
      <c r="X215" s="1150">
        <v>1003680686</v>
      </c>
      <c r="Y215" s="1150">
        <v>1003680687</v>
      </c>
      <c r="Z215" s="1150"/>
      <c r="AA215" s="1150"/>
      <c r="AB215" s="1150"/>
      <c r="AC215" s="1150"/>
      <c r="AD215" s="1150"/>
      <c r="AE215" s="1150"/>
      <c r="AF215" s="1150" t="s">
        <v>18978</v>
      </c>
      <c r="AG215" s="1211">
        <v>45185</v>
      </c>
      <c r="AH215" s="1212">
        <v>45170</v>
      </c>
      <c r="AI215" s="1150" t="s">
        <v>614</v>
      </c>
      <c r="AJ215" s="1150" t="s">
        <v>616</v>
      </c>
      <c r="AK215" s="1210">
        <v>8144.96</v>
      </c>
      <c r="AL215" s="1210">
        <v>8145</v>
      </c>
      <c r="AM215" s="1150" t="s">
        <v>516</v>
      </c>
      <c r="AN215" s="1150" t="s">
        <v>13437</v>
      </c>
      <c r="AO215" s="1210">
        <v>1898.4</v>
      </c>
      <c r="AP215" s="1150" t="s">
        <v>615</v>
      </c>
      <c r="AQ215" s="1150"/>
      <c r="AR215" s="1150">
        <v>4902147951</v>
      </c>
      <c r="AS215" s="1150">
        <v>4902152446</v>
      </c>
      <c r="AT215" s="1150">
        <v>4902152345</v>
      </c>
      <c r="AU215" s="1150">
        <v>4902154409</v>
      </c>
      <c r="AV215" s="1150">
        <v>4902154317</v>
      </c>
      <c r="AW215" s="1150">
        <v>4902155940</v>
      </c>
      <c r="AX215" s="1150"/>
      <c r="AY215" s="1150" t="s">
        <v>19283</v>
      </c>
      <c r="AZ215" s="1207" t="s">
        <v>1081</v>
      </c>
      <c r="BA215" s="1207" t="s">
        <v>1081</v>
      </c>
      <c r="BB215" s="1207" t="s">
        <v>1081</v>
      </c>
      <c r="BC215" s="1207" t="s">
        <v>1081</v>
      </c>
      <c r="BD215" s="1207" t="s">
        <v>1081</v>
      </c>
      <c r="BE215" s="1207" t="s">
        <v>1081</v>
      </c>
      <c r="BF215" s="1207" t="s">
        <v>1081</v>
      </c>
      <c r="BG215" s="1207" t="s">
        <v>1081</v>
      </c>
      <c r="BH215" s="1207" t="s">
        <v>1081</v>
      </c>
      <c r="BI215" s="1207" t="s">
        <v>1081</v>
      </c>
      <c r="BJ215" s="1207" t="s">
        <v>1081</v>
      </c>
    </row>
    <row r="216" spans="1:62">
      <c r="A216" s="1150">
        <v>210</v>
      </c>
      <c r="B216" s="1150">
        <v>0</v>
      </c>
      <c r="C216" s="1150" t="s">
        <v>2792</v>
      </c>
      <c r="D216" s="1150" t="s">
        <v>18942</v>
      </c>
      <c r="E216" s="1150" t="s">
        <v>18943</v>
      </c>
      <c r="F216" s="1150" t="s">
        <v>18948</v>
      </c>
      <c r="G216" s="1150" t="s">
        <v>15831</v>
      </c>
      <c r="H216" s="1213" t="s">
        <v>549</v>
      </c>
      <c r="I216" s="1213" t="s">
        <v>548</v>
      </c>
      <c r="J216" s="1150" t="s">
        <v>552</v>
      </c>
      <c r="K216" s="1150" t="s">
        <v>8055</v>
      </c>
      <c r="L216" s="1150" t="s">
        <v>394</v>
      </c>
      <c r="M216" s="1150">
        <v>100209977</v>
      </c>
      <c r="N216" s="1150" t="s">
        <v>394</v>
      </c>
      <c r="O216" s="1150" t="s">
        <v>18968</v>
      </c>
      <c r="P216" s="1150" t="s">
        <v>17721</v>
      </c>
      <c r="Q216" s="1211">
        <v>45182</v>
      </c>
      <c r="R216" s="1210">
        <v>19852</v>
      </c>
      <c r="S216" s="1150"/>
      <c r="T216" s="1150" t="s">
        <v>19281</v>
      </c>
      <c r="U216" s="1150">
        <v>1003671449</v>
      </c>
      <c r="V216" s="1150">
        <v>1003671451</v>
      </c>
      <c r="W216" s="1150">
        <v>1003678949</v>
      </c>
      <c r="X216" s="1150">
        <v>1003678950</v>
      </c>
      <c r="Y216" s="1150">
        <v>1003678951</v>
      </c>
      <c r="Z216" s="1150"/>
      <c r="AA216" s="1150"/>
      <c r="AB216" s="1150"/>
      <c r="AC216" s="1150"/>
      <c r="AD216" s="1150"/>
      <c r="AE216" s="1150"/>
      <c r="AF216" s="1150" t="s">
        <v>18978</v>
      </c>
      <c r="AG216" s="1211">
        <v>45183</v>
      </c>
      <c r="AH216" s="1212">
        <v>45170</v>
      </c>
      <c r="AI216" s="1213" t="s">
        <v>549</v>
      </c>
      <c r="AJ216" s="1150" t="s">
        <v>552</v>
      </c>
      <c r="AK216" s="1210">
        <v>19851.599999999999</v>
      </c>
      <c r="AL216" s="1210">
        <v>19852</v>
      </c>
      <c r="AM216" s="1150" t="s">
        <v>516</v>
      </c>
      <c r="AN216" s="1150" t="s">
        <v>13437</v>
      </c>
      <c r="AO216" s="1150"/>
      <c r="AP216" s="1150" t="s">
        <v>551</v>
      </c>
      <c r="AQ216" s="1150"/>
      <c r="AR216" s="1213">
        <v>4902147570</v>
      </c>
      <c r="AS216" s="1150"/>
      <c r="AT216" s="1150"/>
      <c r="AU216" s="1150"/>
      <c r="AV216" s="1150"/>
      <c r="AW216" s="1150"/>
      <c r="AX216" s="1150"/>
      <c r="AY216" s="1150" t="s">
        <v>20</v>
      </c>
      <c r="AZ216" s="1150"/>
      <c r="BA216" s="1150"/>
      <c r="BB216" s="1150"/>
      <c r="BC216" s="1150"/>
      <c r="BD216" s="1150"/>
      <c r="BE216" s="1150"/>
      <c r="BF216" s="1150"/>
      <c r="BG216" s="1150"/>
      <c r="BH216" s="1150"/>
      <c r="BI216" s="1150"/>
      <c r="BJ216" s="1150"/>
    </row>
    <row r="217" spans="1:62">
      <c r="A217" s="1150">
        <v>211</v>
      </c>
      <c r="B217" s="1150">
        <v>0</v>
      </c>
      <c r="C217" s="1150" t="s">
        <v>2792</v>
      </c>
      <c r="D217" s="1150" t="s">
        <v>18942</v>
      </c>
      <c r="E217" s="1150" t="s">
        <v>18943</v>
      </c>
      <c r="F217" s="1150" t="s">
        <v>18948</v>
      </c>
      <c r="G217" s="1150" t="s">
        <v>15831</v>
      </c>
      <c r="H217" s="1150" t="s">
        <v>621</v>
      </c>
      <c r="I217" s="1150" t="s">
        <v>620</v>
      </c>
      <c r="J217" s="1150" t="s">
        <v>623</v>
      </c>
      <c r="K217" s="1150" t="s">
        <v>14878</v>
      </c>
      <c r="L217" s="1150" t="s">
        <v>394</v>
      </c>
      <c r="M217" s="1150">
        <v>100210156</v>
      </c>
      <c r="N217" s="1150" t="s">
        <v>394</v>
      </c>
      <c r="O217" s="1150" t="s">
        <v>18968</v>
      </c>
      <c r="P217" s="1150" t="s">
        <v>17721</v>
      </c>
      <c r="Q217" s="1211">
        <v>45182</v>
      </c>
      <c r="R217" s="1210">
        <v>11556</v>
      </c>
      <c r="S217" s="1150"/>
      <c r="T217" s="1150" t="s">
        <v>19281</v>
      </c>
      <c r="U217" s="1150">
        <v>1003671485</v>
      </c>
      <c r="V217" s="1150">
        <v>1003680530</v>
      </c>
      <c r="W217" s="1150">
        <v>1003680531</v>
      </c>
      <c r="X217" s="1150"/>
      <c r="Y217" s="1150"/>
      <c r="Z217" s="1150"/>
      <c r="AA217" s="1150"/>
      <c r="AB217" s="1150"/>
      <c r="AC217" s="1150"/>
      <c r="AD217" s="1150"/>
      <c r="AE217" s="1150"/>
      <c r="AF217" s="1150" t="s">
        <v>18978</v>
      </c>
      <c r="AG217" s="1211">
        <v>45183</v>
      </c>
      <c r="AH217" s="1212">
        <v>45170</v>
      </c>
      <c r="AI217" s="1150" t="s">
        <v>621</v>
      </c>
      <c r="AJ217" s="1150" t="s">
        <v>623</v>
      </c>
      <c r="AK217" s="1210">
        <v>11555.71</v>
      </c>
      <c r="AL217" s="1210">
        <v>11556</v>
      </c>
      <c r="AM217" s="1150" t="s">
        <v>516</v>
      </c>
      <c r="AN217" s="1150" t="s">
        <v>13437</v>
      </c>
      <c r="AO217" s="1210">
        <v>6150.82</v>
      </c>
      <c r="AP217" s="1150" t="s">
        <v>622</v>
      </c>
      <c r="AQ217" s="1150"/>
      <c r="AR217" s="1150">
        <v>4902147588</v>
      </c>
      <c r="AS217" s="1150">
        <v>4902154550</v>
      </c>
      <c r="AT217" s="1150"/>
      <c r="AU217" s="1150"/>
      <c r="AV217" s="1150"/>
      <c r="AW217" s="1150"/>
      <c r="AX217" s="1150"/>
      <c r="AY217" s="1150" t="s">
        <v>20</v>
      </c>
      <c r="AZ217" s="1150"/>
      <c r="BA217" s="1150"/>
      <c r="BB217" s="1150"/>
      <c r="BC217" s="1150"/>
      <c r="BD217" s="1150"/>
      <c r="BE217" s="1150"/>
      <c r="BF217" s="1150"/>
      <c r="BG217" s="1150"/>
      <c r="BH217" s="1150"/>
      <c r="BI217" s="1150"/>
      <c r="BJ217" s="1150"/>
    </row>
    <row r="218" spans="1:62">
      <c r="A218" s="1150">
        <v>212</v>
      </c>
      <c r="B218" s="1150">
        <v>0</v>
      </c>
      <c r="C218" s="1150" t="s">
        <v>2792</v>
      </c>
      <c r="D218" s="1150" t="s">
        <v>18942</v>
      </c>
      <c r="E218" s="1150" t="s">
        <v>18943</v>
      </c>
      <c r="F218" s="1150" t="s">
        <v>18948</v>
      </c>
      <c r="G218" s="1150" t="s">
        <v>15831</v>
      </c>
      <c r="H218" s="1150" t="s">
        <v>609</v>
      </c>
      <c r="I218" s="1150" t="s">
        <v>608</v>
      </c>
      <c r="J218" s="1150" t="s">
        <v>611</v>
      </c>
      <c r="K218" s="1150" t="s">
        <v>19284</v>
      </c>
      <c r="L218" s="1150" t="s">
        <v>394</v>
      </c>
      <c r="M218" s="1150">
        <v>100210143</v>
      </c>
      <c r="N218" s="1150" t="s">
        <v>394</v>
      </c>
      <c r="O218" s="1150" t="s">
        <v>18968</v>
      </c>
      <c r="P218" s="1150" t="s">
        <v>17721</v>
      </c>
      <c r="Q218" s="1211">
        <v>45182</v>
      </c>
      <c r="R218" s="1210">
        <v>8144</v>
      </c>
      <c r="S218" s="1150"/>
      <c r="T218" s="1150" t="s">
        <v>19281</v>
      </c>
      <c r="U218" s="1150">
        <v>1003671106</v>
      </c>
      <c r="V218" s="1150">
        <v>1003671107</v>
      </c>
      <c r="W218" s="1150">
        <v>1003680587</v>
      </c>
      <c r="X218" s="1150">
        <v>1003680588</v>
      </c>
      <c r="Y218" s="1150"/>
      <c r="Z218" s="1150"/>
      <c r="AA218" s="1150"/>
      <c r="AB218" s="1150"/>
      <c r="AC218" s="1150"/>
      <c r="AD218" s="1150"/>
      <c r="AE218" s="1150"/>
      <c r="AF218" s="1150" t="s">
        <v>18978</v>
      </c>
      <c r="AG218" s="1211">
        <v>45182</v>
      </c>
      <c r="AH218" s="1212">
        <v>45170</v>
      </c>
      <c r="AI218" s="1150" t="s">
        <v>609</v>
      </c>
      <c r="AJ218" s="1150" t="s">
        <v>611</v>
      </c>
      <c r="AK218" s="1210">
        <v>8144</v>
      </c>
      <c r="AL218" s="1210">
        <v>8144</v>
      </c>
      <c r="AM218" s="1150" t="s">
        <v>516</v>
      </c>
      <c r="AN218" s="1150" t="s">
        <v>13437</v>
      </c>
      <c r="AO218" s="1210">
        <v>5419.12</v>
      </c>
      <c r="AP218" s="1150" t="s">
        <v>610</v>
      </c>
      <c r="AQ218" s="1150"/>
      <c r="AR218" s="1150">
        <v>4902147845</v>
      </c>
      <c r="AS218" s="1150">
        <v>4902154544</v>
      </c>
      <c r="AT218" s="1150">
        <v>4902155918</v>
      </c>
      <c r="AU218" s="1150"/>
      <c r="AV218" s="1150"/>
      <c r="AW218" s="1150"/>
      <c r="AX218" s="1150"/>
      <c r="AY218" s="1150" t="s">
        <v>20</v>
      </c>
      <c r="AZ218" s="1150"/>
      <c r="BA218" s="1150"/>
      <c r="BB218" s="1150"/>
      <c r="BC218" s="1150"/>
      <c r="BD218" s="1150"/>
      <c r="BE218" s="1150"/>
      <c r="BF218" s="1150"/>
      <c r="BG218" s="1150"/>
      <c r="BH218" s="1150"/>
      <c r="BI218" s="1150"/>
      <c r="BJ218" s="1150"/>
    </row>
    <row r="219" spans="1:62">
      <c r="A219" s="1150">
        <v>213</v>
      </c>
      <c r="B219" s="1150">
        <v>0</v>
      </c>
      <c r="C219" s="1150" t="s">
        <v>2792</v>
      </c>
      <c r="D219" s="1150" t="s">
        <v>18942</v>
      </c>
      <c r="E219" s="1150" t="s">
        <v>18943</v>
      </c>
      <c r="F219" s="1150" t="s">
        <v>18948</v>
      </c>
      <c r="G219" s="1150" t="s">
        <v>15831</v>
      </c>
      <c r="H219" s="1150" t="s">
        <v>14885</v>
      </c>
      <c r="I219" s="1150" t="s">
        <v>14886</v>
      </c>
      <c r="J219" s="1150" t="s">
        <v>19285</v>
      </c>
      <c r="K219" s="1150" t="s">
        <v>19286</v>
      </c>
      <c r="L219" s="1150" t="s">
        <v>394</v>
      </c>
      <c r="M219" s="1150">
        <v>100207032</v>
      </c>
      <c r="N219" s="1150" t="s">
        <v>394</v>
      </c>
      <c r="O219" s="1150" t="s">
        <v>18968</v>
      </c>
      <c r="P219" s="1150" t="s">
        <v>17721</v>
      </c>
      <c r="Q219" s="1211">
        <v>45182</v>
      </c>
      <c r="R219" s="1210">
        <v>6133</v>
      </c>
      <c r="S219" s="1150"/>
      <c r="T219" s="1150" t="s">
        <v>19281</v>
      </c>
      <c r="U219" s="1150">
        <v>1003676013</v>
      </c>
      <c r="V219" s="1150">
        <v>1003676387</v>
      </c>
      <c r="W219" s="1150">
        <v>1003679107</v>
      </c>
      <c r="X219" s="1150">
        <v>1003679108</v>
      </c>
      <c r="Y219" s="1150">
        <v>1003679109</v>
      </c>
      <c r="Z219" s="1150"/>
      <c r="AA219" s="1150"/>
      <c r="AB219" s="1150"/>
      <c r="AC219" s="1150"/>
      <c r="AD219" s="1150"/>
      <c r="AE219" s="1150"/>
      <c r="AF219" s="1150" t="s">
        <v>18997</v>
      </c>
      <c r="AG219" s="1211">
        <v>45198</v>
      </c>
      <c r="AH219" s="1212">
        <v>45170</v>
      </c>
      <c r="AI219" s="1150" t="s">
        <v>14885</v>
      </c>
      <c r="AJ219" s="1150" t="s">
        <v>19285</v>
      </c>
      <c r="AK219" s="1210">
        <v>6133.74</v>
      </c>
      <c r="AL219" s="1210">
        <v>6134</v>
      </c>
      <c r="AM219" s="1150" t="s">
        <v>491</v>
      </c>
      <c r="AN219" s="1150" t="s">
        <v>12821</v>
      </c>
      <c r="AO219" s="1150"/>
      <c r="AP219" s="1150" t="s">
        <v>14891</v>
      </c>
      <c r="AQ219" s="1150"/>
      <c r="AR219" s="1150">
        <v>4902152129</v>
      </c>
      <c r="AS219" s="1150">
        <v>4902152299</v>
      </c>
      <c r="AT219" s="1150">
        <v>4902154836</v>
      </c>
      <c r="AU219" s="1150"/>
      <c r="AV219" s="1150"/>
      <c r="AW219" s="1150"/>
      <c r="AX219" s="1150"/>
      <c r="AY219" s="1150">
        <v>0</v>
      </c>
      <c r="AZ219" s="1150"/>
      <c r="BA219" s="1150"/>
      <c r="BB219" s="1150"/>
      <c r="BC219" s="1150"/>
      <c r="BD219" s="1150"/>
      <c r="BE219" s="1150"/>
      <c r="BF219" s="1150"/>
      <c r="BG219" s="1150"/>
      <c r="BH219" s="1150"/>
      <c r="BI219" s="1150"/>
      <c r="BJ219" s="1150"/>
    </row>
    <row r="220" spans="1:62">
      <c r="A220" s="1150">
        <v>214</v>
      </c>
      <c r="B220" s="1150">
        <v>0</v>
      </c>
      <c r="C220" s="1150" t="s">
        <v>2792</v>
      </c>
      <c r="D220" s="1150" t="s">
        <v>18942</v>
      </c>
      <c r="E220" s="1150" t="s">
        <v>18943</v>
      </c>
      <c r="F220" s="1150" t="s">
        <v>18948</v>
      </c>
      <c r="G220" s="1150" t="s">
        <v>15831</v>
      </c>
      <c r="H220" s="1150" t="s">
        <v>627</v>
      </c>
      <c r="I220" s="1150" t="s">
        <v>626</v>
      </c>
      <c r="J220" s="1150" t="s">
        <v>630</v>
      </c>
      <c r="K220" s="1150" t="s">
        <v>19287</v>
      </c>
      <c r="L220" s="1150" t="s">
        <v>394</v>
      </c>
      <c r="M220" s="1150">
        <v>100210130</v>
      </c>
      <c r="N220" s="1150" t="s">
        <v>394</v>
      </c>
      <c r="O220" s="1150" t="s">
        <v>18964</v>
      </c>
      <c r="P220" s="1150" t="s">
        <v>17721</v>
      </c>
      <c r="Q220" s="1211">
        <v>45182</v>
      </c>
      <c r="R220" s="1210">
        <v>29179</v>
      </c>
      <c r="S220" s="1150"/>
      <c r="T220" s="1150" t="s">
        <v>394</v>
      </c>
      <c r="U220" s="1150">
        <v>1003671759</v>
      </c>
      <c r="V220" s="1150">
        <v>1003671760</v>
      </c>
      <c r="W220" s="1150">
        <v>1003676014</v>
      </c>
      <c r="X220" s="1150">
        <v>1003676388</v>
      </c>
      <c r="Y220" s="1150">
        <v>1003680548</v>
      </c>
      <c r="Z220" s="1150">
        <v>1003680549</v>
      </c>
      <c r="AA220" s="1150">
        <v>1003680551</v>
      </c>
      <c r="AB220" s="1150">
        <v>1003680552</v>
      </c>
      <c r="AC220" s="1150"/>
      <c r="AD220" s="1150"/>
      <c r="AE220" s="1150"/>
      <c r="AF220" s="1150" t="s">
        <v>18978</v>
      </c>
      <c r="AG220" s="1211">
        <v>45185</v>
      </c>
      <c r="AH220" s="1212">
        <v>45170</v>
      </c>
      <c r="AI220" s="1150" t="s">
        <v>627</v>
      </c>
      <c r="AJ220" s="1150" t="s">
        <v>630</v>
      </c>
      <c r="AK220" s="1210">
        <v>29178.85</v>
      </c>
      <c r="AL220" s="1210">
        <v>29179</v>
      </c>
      <c r="AM220" s="1150" t="s">
        <v>516</v>
      </c>
      <c r="AN220" s="1150" t="s">
        <v>13437</v>
      </c>
      <c r="AO220" s="1210">
        <v>7961.03</v>
      </c>
      <c r="AP220" s="1150" t="s">
        <v>629</v>
      </c>
      <c r="AQ220" s="1150"/>
      <c r="AR220" s="1150">
        <v>4902148037</v>
      </c>
      <c r="AS220" s="1150">
        <v>4902152302</v>
      </c>
      <c r="AT220" s="1150">
        <v>4902152334</v>
      </c>
      <c r="AU220" s="1150">
        <v>4902154548</v>
      </c>
      <c r="AV220" s="1150">
        <v>4902155926</v>
      </c>
      <c r="AW220" s="1150"/>
      <c r="AX220" s="1150"/>
      <c r="AY220" s="1150" t="s">
        <v>2792</v>
      </c>
      <c r="AZ220" s="1150"/>
      <c r="BA220" s="1150"/>
      <c r="BB220" s="1150"/>
      <c r="BC220" s="1150"/>
      <c r="BD220" s="1150"/>
      <c r="BE220" s="1150"/>
      <c r="BF220" s="1150"/>
      <c r="BG220" s="1150"/>
      <c r="BH220" s="1150"/>
      <c r="BI220" s="1150"/>
      <c r="BJ220" s="1150"/>
    </row>
    <row r="221" spans="1:62">
      <c r="A221" s="1150">
        <v>215</v>
      </c>
      <c r="B221" s="1150">
        <v>0</v>
      </c>
      <c r="C221" s="1150" t="s">
        <v>2792</v>
      </c>
      <c r="D221" s="1150" t="s">
        <v>18942</v>
      </c>
      <c r="E221" s="1150" t="s">
        <v>18943</v>
      </c>
      <c r="F221" s="1150" t="s">
        <v>18948</v>
      </c>
      <c r="G221" s="1150" t="s">
        <v>15831</v>
      </c>
      <c r="H221" s="1150" t="s">
        <v>588</v>
      </c>
      <c r="I221" s="1150" t="s">
        <v>587</v>
      </c>
      <c r="J221" s="1150" t="s">
        <v>591</v>
      </c>
      <c r="K221" s="1150" t="s">
        <v>14911</v>
      </c>
      <c r="L221" s="1150" t="s">
        <v>394</v>
      </c>
      <c r="M221" s="1150">
        <v>100210142</v>
      </c>
      <c r="N221" s="1150" t="s">
        <v>394</v>
      </c>
      <c r="O221" s="1150" t="s">
        <v>18968</v>
      </c>
      <c r="P221" s="1150" t="s">
        <v>17721</v>
      </c>
      <c r="Q221" s="1211">
        <v>45182</v>
      </c>
      <c r="R221" s="1210">
        <v>8145</v>
      </c>
      <c r="S221" s="1150"/>
      <c r="T221" s="1150" t="s">
        <v>19281</v>
      </c>
      <c r="U221" s="1150">
        <v>1003671111</v>
      </c>
      <c r="V221" s="1150">
        <v>1003671112</v>
      </c>
      <c r="W221" s="1150">
        <v>1003676390</v>
      </c>
      <c r="X221" s="1150">
        <v>1003680585</v>
      </c>
      <c r="Y221" s="1150">
        <v>1003680586</v>
      </c>
      <c r="Z221" s="1150"/>
      <c r="AA221" s="1150"/>
      <c r="AB221" s="1150"/>
      <c r="AC221" s="1150"/>
      <c r="AD221" s="1150"/>
      <c r="AE221" s="1150"/>
      <c r="AF221" s="1150" t="s">
        <v>18978</v>
      </c>
      <c r="AG221" s="1211">
        <v>45182</v>
      </c>
      <c r="AH221" s="1212">
        <v>45170</v>
      </c>
      <c r="AI221" s="1150" t="s">
        <v>588</v>
      </c>
      <c r="AJ221" s="1150" t="s">
        <v>591</v>
      </c>
      <c r="AK221" s="1210">
        <v>8144.96</v>
      </c>
      <c r="AL221" s="1210">
        <v>8145</v>
      </c>
      <c r="AM221" s="1150" t="s">
        <v>516</v>
      </c>
      <c r="AN221" s="1150" t="s">
        <v>13437</v>
      </c>
      <c r="AO221" s="1210">
        <v>4186.45</v>
      </c>
      <c r="AP221" s="1150" t="s">
        <v>590</v>
      </c>
      <c r="AQ221" s="1150"/>
      <c r="AR221" s="1150">
        <v>4902147820</v>
      </c>
      <c r="AS221" s="1150">
        <v>4902152457</v>
      </c>
      <c r="AT221" s="1150">
        <v>4902154545</v>
      </c>
      <c r="AU221" s="1150">
        <v>4902155920</v>
      </c>
      <c r="AV221" s="1150"/>
      <c r="AW221" s="1150"/>
      <c r="AX221" s="1150"/>
      <c r="AY221" s="1150" t="s">
        <v>20</v>
      </c>
      <c r="AZ221" s="1150"/>
      <c r="BA221" s="1150"/>
      <c r="BB221" s="1150"/>
      <c r="BC221" s="1150"/>
      <c r="BD221" s="1150"/>
      <c r="BE221" s="1150"/>
      <c r="BF221" s="1150"/>
      <c r="BG221" s="1150"/>
      <c r="BH221" s="1150"/>
      <c r="BI221" s="1150"/>
      <c r="BJ221" s="1150"/>
    </row>
    <row r="222" spans="1:62">
      <c r="A222" s="1150">
        <v>216</v>
      </c>
      <c r="B222" s="1150">
        <v>0</v>
      </c>
      <c r="C222" s="1150" t="s">
        <v>19224</v>
      </c>
      <c r="D222" s="1150" t="s">
        <v>18942</v>
      </c>
      <c r="E222" s="1150" t="s">
        <v>18943</v>
      </c>
      <c r="F222" s="1150" t="s">
        <v>18948</v>
      </c>
      <c r="G222" s="1150" t="s">
        <v>15831</v>
      </c>
      <c r="H222" s="1213" t="s">
        <v>14914</v>
      </c>
      <c r="I222" s="1213" t="s">
        <v>14915</v>
      </c>
      <c r="J222" s="1213" t="s">
        <v>19288</v>
      </c>
      <c r="K222" s="1150" t="s">
        <v>14913</v>
      </c>
      <c r="L222" s="1150" t="s">
        <v>394</v>
      </c>
      <c r="M222" s="1150">
        <v>100210235</v>
      </c>
      <c r="N222" s="1150" t="s">
        <v>394</v>
      </c>
      <c r="O222" s="1150" t="s">
        <v>18968</v>
      </c>
      <c r="P222" s="1150" t="s">
        <v>17721</v>
      </c>
      <c r="Q222" s="1211">
        <v>45182</v>
      </c>
      <c r="R222" s="1210">
        <v>116630</v>
      </c>
      <c r="S222" s="1150"/>
      <c r="T222" s="1150" t="s">
        <v>19281</v>
      </c>
      <c r="U222" s="1150"/>
      <c r="V222" s="1150"/>
      <c r="W222" s="1150"/>
      <c r="X222" s="1150"/>
      <c r="Y222" s="1150"/>
      <c r="Z222" s="1150"/>
      <c r="AA222" s="1150"/>
      <c r="AB222" s="1150"/>
      <c r="AC222" s="1150"/>
      <c r="AD222" s="1150"/>
      <c r="AE222" s="1150"/>
      <c r="AF222" s="1150" t="s">
        <v>18962</v>
      </c>
      <c r="AG222" s="1150"/>
      <c r="AH222" s="1212">
        <v>1</v>
      </c>
      <c r="AI222" s="1213" t="s">
        <v>14914</v>
      </c>
      <c r="AJ222" s="1213" t="s">
        <v>19288</v>
      </c>
      <c r="AK222" s="1210">
        <v>116629.96</v>
      </c>
      <c r="AL222" s="1210">
        <v>116630</v>
      </c>
      <c r="AM222" s="1150" t="s">
        <v>516</v>
      </c>
      <c r="AN222" s="1150" t="s">
        <v>13437</v>
      </c>
      <c r="AO222" s="1150"/>
      <c r="AP222" s="1150" t="s">
        <v>14918</v>
      </c>
      <c r="AQ222" s="1150"/>
      <c r="AR222" s="1150"/>
      <c r="AS222" s="1150"/>
      <c r="AT222" s="1150"/>
      <c r="AU222" s="1150"/>
      <c r="AV222" s="1150"/>
      <c r="AW222" s="1150"/>
      <c r="AX222" s="1150"/>
      <c r="AY222" s="1150" t="s">
        <v>19289</v>
      </c>
      <c r="AZ222" s="1150"/>
      <c r="BA222" s="1150"/>
      <c r="BB222" s="1150"/>
      <c r="BC222" s="1150"/>
      <c r="BD222" s="1150"/>
      <c r="BE222" s="1150"/>
      <c r="BF222" s="1150"/>
      <c r="BG222" s="1150"/>
      <c r="BH222" s="1150"/>
      <c r="BI222" s="1150"/>
      <c r="BJ222" s="1150"/>
    </row>
    <row r="223" spans="1:62">
      <c r="A223" s="1150">
        <v>217</v>
      </c>
      <c r="B223" s="1150">
        <v>0</v>
      </c>
      <c r="C223" s="1150" t="s">
        <v>2792</v>
      </c>
      <c r="D223" s="1150" t="s">
        <v>18942</v>
      </c>
      <c r="E223" s="1150" t="s">
        <v>18943</v>
      </c>
      <c r="F223" s="1150" t="s">
        <v>18948</v>
      </c>
      <c r="G223" s="1150" t="s">
        <v>15831</v>
      </c>
      <c r="H223" s="1150" t="s">
        <v>14922</v>
      </c>
      <c r="I223" s="1150" t="s">
        <v>14923</v>
      </c>
      <c r="J223" s="1150" t="s">
        <v>19290</v>
      </c>
      <c r="K223" s="1150" t="s">
        <v>19291</v>
      </c>
      <c r="L223" s="1150" t="s">
        <v>394</v>
      </c>
      <c r="M223" s="1150">
        <v>100210200</v>
      </c>
      <c r="N223" s="1150" t="s">
        <v>394</v>
      </c>
      <c r="O223" s="1150" t="s">
        <v>18968</v>
      </c>
      <c r="P223" s="1150" t="s">
        <v>17721</v>
      </c>
      <c r="Q223" s="1211">
        <v>45182</v>
      </c>
      <c r="R223" s="1210">
        <v>29676</v>
      </c>
      <c r="S223" s="1150"/>
      <c r="T223" s="1150" t="s">
        <v>19281</v>
      </c>
      <c r="U223" s="1150">
        <v>1003671860</v>
      </c>
      <c r="V223" s="1150">
        <v>1003679144</v>
      </c>
      <c r="W223" s="1150">
        <v>1003679175</v>
      </c>
      <c r="X223" s="1150">
        <v>1003680589</v>
      </c>
      <c r="Y223" s="1150">
        <v>1003680590</v>
      </c>
      <c r="Z223" s="1150"/>
      <c r="AA223" s="1150"/>
      <c r="AB223" s="1150"/>
      <c r="AC223" s="1150"/>
      <c r="AD223" s="1150"/>
      <c r="AE223" s="1150"/>
      <c r="AF223" s="1150" t="s">
        <v>18978</v>
      </c>
      <c r="AG223" s="1211">
        <v>45185</v>
      </c>
      <c r="AH223" s="1212">
        <v>45170</v>
      </c>
      <c r="AI223" s="1150" t="s">
        <v>14922</v>
      </c>
      <c r="AJ223" s="1150" t="s">
        <v>19290</v>
      </c>
      <c r="AK223" s="1210">
        <v>29676</v>
      </c>
      <c r="AL223" s="1210">
        <v>29676</v>
      </c>
      <c r="AM223" s="1150" t="s">
        <v>516</v>
      </c>
      <c r="AN223" s="1150" t="s">
        <v>13437</v>
      </c>
      <c r="AO223" s="1210">
        <v>12267.45</v>
      </c>
      <c r="AP223" s="1150" t="s">
        <v>14924</v>
      </c>
      <c r="AQ223" s="1150"/>
      <c r="AR223" s="1150">
        <v>4902148060</v>
      </c>
      <c r="AS223" s="1150">
        <v>4902154543</v>
      </c>
      <c r="AT223" s="1150">
        <v>4902155913</v>
      </c>
      <c r="AU223" s="1150"/>
      <c r="AV223" s="1150"/>
      <c r="AW223" s="1150"/>
      <c r="AX223" s="1150"/>
      <c r="AY223" s="1150" t="s">
        <v>19292</v>
      </c>
      <c r="AZ223" s="1150"/>
      <c r="BA223" s="1150"/>
      <c r="BB223" s="1150"/>
      <c r="BC223" s="1150"/>
      <c r="BD223" s="1150"/>
      <c r="BE223" s="1150"/>
      <c r="BF223" s="1150"/>
      <c r="BG223" s="1150"/>
      <c r="BH223" s="1150"/>
      <c r="BI223" s="1150"/>
      <c r="BJ223" s="1150"/>
    </row>
    <row r="224" spans="1:62">
      <c r="A224" s="1150">
        <v>218</v>
      </c>
      <c r="B224" s="1150">
        <v>0</v>
      </c>
      <c r="C224" s="1150" t="s">
        <v>2792</v>
      </c>
      <c r="D224" s="1150" t="s">
        <v>18942</v>
      </c>
      <c r="E224" s="1150" t="s">
        <v>18943</v>
      </c>
      <c r="F224" s="1150" t="s">
        <v>18948</v>
      </c>
      <c r="G224" s="1150" t="s">
        <v>15831</v>
      </c>
      <c r="H224" s="1150" t="s">
        <v>14927</v>
      </c>
      <c r="I224" s="1150" t="s">
        <v>14928</v>
      </c>
      <c r="J224" s="1150" t="s">
        <v>19293</v>
      </c>
      <c r="K224" s="1150" t="s">
        <v>19294</v>
      </c>
      <c r="L224" s="1150" t="s">
        <v>394</v>
      </c>
      <c r="M224" s="1150">
        <v>100210187</v>
      </c>
      <c r="N224" s="1150" t="s">
        <v>394</v>
      </c>
      <c r="O224" s="1150" t="s">
        <v>18968</v>
      </c>
      <c r="P224" s="1150" t="s">
        <v>17721</v>
      </c>
      <c r="Q224" s="1211">
        <v>45182</v>
      </c>
      <c r="R224" s="1210">
        <v>30476</v>
      </c>
      <c r="S224" s="1150"/>
      <c r="T224" s="1150" t="s">
        <v>19281</v>
      </c>
      <c r="U224" s="1150">
        <v>1003671858</v>
      </c>
      <c r="V224" s="1150">
        <v>1003671859</v>
      </c>
      <c r="W224" s="1150">
        <v>1003680658</v>
      </c>
      <c r="X224" s="1150">
        <v>1003680659</v>
      </c>
      <c r="Y224" s="1150"/>
      <c r="Z224" s="1150"/>
      <c r="AA224" s="1150"/>
      <c r="AB224" s="1150"/>
      <c r="AC224" s="1150"/>
      <c r="AD224" s="1150"/>
      <c r="AE224" s="1150"/>
      <c r="AF224" s="1150" t="s">
        <v>18978</v>
      </c>
      <c r="AG224" s="1211">
        <v>45185</v>
      </c>
      <c r="AH224" s="1212">
        <v>45170</v>
      </c>
      <c r="AI224" s="1150" t="s">
        <v>14927</v>
      </c>
      <c r="AJ224" s="1150" t="s">
        <v>19293</v>
      </c>
      <c r="AK224" s="1210">
        <v>30475.94</v>
      </c>
      <c r="AL224" s="1210">
        <v>30476</v>
      </c>
      <c r="AM224" s="1150" t="s">
        <v>516</v>
      </c>
      <c r="AN224" s="1150" t="s">
        <v>13437</v>
      </c>
      <c r="AO224" s="1210">
        <v>10862.16</v>
      </c>
      <c r="AP224" s="1150" t="s">
        <v>14931</v>
      </c>
      <c r="AQ224" s="1150"/>
      <c r="AR224" s="1150">
        <v>4902148030</v>
      </c>
      <c r="AS224" s="1150">
        <v>4902154541</v>
      </c>
      <c r="AT224" s="1150">
        <v>4902155908</v>
      </c>
      <c r="AU224" s="1150"/>
      <c r="AV224" s="1150"/>
      <c r="AW224" s="1150"/>
      <c r="AX224" s="1150"/>
      <c r="AY224" s="1150" t="s">
        <v>19292</v>
      </c>
      <c r="AZ224" s="1150"/>
      <c r="BA224" s="1150"/>
      <c r="BB224" s="1150"/>
      <c r="BC224" s="1150"/>
      <c r="BD224" s="1150"/>
      <c r="BE224" s="1150"/>
      <c r="BF224" s="1150"/>
      <c r="BG224" s="1150"/>
      <c r="BH224" s="1150"/>
      <c r="BI224" s="1150"/>
      <c r="BJ224" s="1150"/>
    </row>
    <row r="225" spans="1:62">
      <c r="A225" s="1150">
        <v>219</v>
      </c>
      <c r="B225" s="1150">
        <v>0</v>
      </c>
      <c r="C225" s="1150" t="s">
        <v>2792</v>
      </c>
      <c r="D225" s="1150" t="s">
        <v>18942</v>
      </c>
      <c r="E225" s="1150" t="s">
        <v>18943</v>
      </c>
      <c r="F225" s="1150" t="s">
        <v>18948</v>
      </c>
      <c r="G225" s="1150" t="s">
        <v>15831</v>
      </c>
      <c r="H225" s="1150" t="s">
        <v>14934</v>
      </c>
      <c r="I225" s="1150" t="s">
        <v>14935</v>
      </c>
      <c r="J225" s="1150" t="s">
        <v>19295</v>
      </c>
      <c r="K225" s="1150" t="s">
        <v>19296</v>
      </c>
      <c r="L225" s="1150" t="s">
        <v>394</v>
      </c>
      <c r="M225" s="1150">
        <v>100210188</v>
      </c>
      <c r="N225" s="1150" t="s">
        <v>394</v>
      </c>
      <c r="O225" s="1150" t="s">
        <v>18968</v>
      </c>
      <c r="P225" s="1150" t="s">
        <v>17721</v>
      </c>
      <c r="Q225" s="1211">
        <v>45182</v>
      </c>
      <c r="R225" s="1210">
        <v>16118</v>
      </c>
      <c r="S225" s="1150"/>
      <c r="T225" s="1150" t="s">
        <v>19281</v>
      </c>
      <c r="U225" s="1150">
        <v>1003671853</v>
      </c>
      <c r="V225" s="1150">
        <v>1003680494</v>
      </c>
      <c r="W225" s="1150">
        <v>1003680655</v>
      </c>
      <c r="X225" s="1150"/>
      <c r="Y225" s="1150"/>
      <c r="Z225" s="1150"/>
      <c r="AA225" s="1150"/>
      <c r="AB225" s="1150"/>
      <c r="AC225" s="1150"/>
      <c r="AD225" s="1150"/>
      <c r="AE225" s="1150"/>
      <c r="AF225" s="1150" t="s">
        <v>18978</v>
      </c>
      <c r="AG225" s="1211">
        <v>45185</v>
      </c>
      <c r="AH225" s="1212">
        <v>45170</v>
      </c>
      <c r="AI225" s="1150" t="s">
        <v>14934</v>
      </c>
      <c r="AJ225" s="1150" t="s">
        <v>19295</v>
      </c>
      <c r="AK225" s="1210">
        <v>16117.31</v>
      </c>
      <c r="AL225" s="1210">
        <v>16118</v>
      </c>
      <c r="AM225" s="1150" t="s">
        <v>516</v>
      </c>
      <c r="AN225" s="1150" t="s">
        <v>13437</v>
      </c>
      <c r="AO225" s="1210">
        <v>3680.24</v>
      </c>
      <c r="AP225" s="1150" t="s">
        <v>14937</v>
      </c>
      <c r="AQ225" s="1150"/>
      <c r="AR225" s="1150">
        <v>4902148150</v>
      </c>
      <c r="AS225" s="1150">
        <v>4902154542</v>
      </c>
      <c r="AT225" s="1150">
        <v>4902155884</v>
      </c>
      <c r="AU225" s="1150"/>
      <c r="AV225" s="1150"/>
      <c r="AW225" s="1150"/>
      <c r="AX225" s="1150"/>
      <c r="AY225" s="1150" t="s">
        <v>19292</v>
      </c>
      <c r="AZ225" s="1150"/>
      <c r="BA225" s="1150"/>
      <c r="BB225" s="1150"/>
      <c r="BC225" s="1150"/>
      <c r="BD225" s="1150"/>
      <c r="BE225" s="1150"/>
      <c r="BF225" s="1150"/>
      <c r="BG225" s="1150"/>
      <c r="BH225" s="1150"/>
      <c r="BI225" s="1150"/>
      <c r="BJ225" s="1150"/>
    </row>
    <row r="226" spans="1:62">
      <c r="A226" s="1150">
        <v>220</v>
      </c>
      <c r="B226" s="1150">
        <v>0</v>
      </c>
      <c r="C226" s="1214" t="s">
        <v>2792</v>
      </c>
      <c r="D226" s="1150" t="s">
        <v>18942</v>
      </c>
      <c r="E226" s="1150" t="s">
        <v>18943</v>
      </c>
      <c r="F226" s="1150" t="s">
        <v>18948</v>
      </c>
      <c r="G226" s="1150" t="s">
        <v>15831</v>
      </c>
      <c r="H226" s="1150" t="s">
        <v>14940</v>
      </c>
      <c r="I226" s="1150" t="s">
        <v>14941</v>
      </c>
      <c r="J226" s="1150" t="s">
        <v>19297</v>
      </c>
      <c r="K226" s="1150" t="s">
        <v>19298</v>
      </c>
      <c r="L226" s="1150" t="s">
        <v>394</v>
      </c>
      <c r="M226" s="1150">
        <v>100210185</v>
      </c>
      <c r="N226" s="1150" t="s">
        <v>394</v>
      </c>
      <c r="O226" s="1150" t="s">
        <v>18968</v>
      </c>
      <c r="P226" s="1150" t="s">
        <v>17721</v>
      </c>
      <c r="Q226" s="1211">
        <v>45182</v>
      </c>
      <c r="R226" s="1210">
        <v>41318</v>
      </c>
      <c r="S226" s="1150"/>
      <c r="T226" s="1150" t="s">
        <v>19281</v>
      </c>
      <c r="U226" s="1150">
        <v>1003672967</v>
      </c>
      <c r="V226" s="1150">
        <v>1003672968</v>
      </c>
      <c r="W226" s="1150">
        <v>1003680662</v>
      </c>
      <c r="X226" s="1150">
        <v>1003680663</v>
      </c>
      <c r="Y226" s="1150"/>
      <c r="Z226" s="1150"/>
      <c r="AA226" s="1150"/>
      <c r="AB226" s="1150"/>
      <c r="AC226" s="1150"/>
      <c r="AD226" s="1150"/>
      <c r="AE226" s="1150"/>
      <c r="AF226" s="1150" t="s">
        <v>18978</v>
      </c>
      <c r="AG226" s="1211">
        <v>45188</v>
      </c>
      <c r="AH226" s="1212">
        <v>45170</v>
      </c>
      <c r="AI226" s="1150" t="s">
        <v>14940</v>
      </c>
      <c r="AJ226" s="1150" t="s">
        <v>19297</v>
      </c>
      <c r="AK226" s="1210">
        <v>41317.230000000003</v>
      </c>
      <c r="AL226" s="1210">
        <v>41318</v>
      </c>
      <c r="AM226" s="1150" t="s">
        <v>516</v>
      </c>
      <c r="AN226" s="1150" t="s">
        <v>13437</v>
      </c>
      <c r="AO226" s="1210">
        <v>18585.55</v>
      </c>
      <c r="AP226" s="1150" t="s">
        <v>14943</v>
      </c>
      <c r="AQ226" s="1150"/>
      <c r="AR226" s="1150">
        <v>4902148839</v>
      </c>
      <c r="AS226" s="1150">
        <v>4902154540</v>
      </c>
      <c r="AT226" s="1150"/>
      <c r="AU226" s="1150"/>
      <c r="AV226" s="1150"/>
      <c r="AW226" s="1150"/>
      <c r="AX226" s="1150"/>
      <c r="AY226" s="1150" t="s">
        <v>19299</v>
      </c>
      <c r="AZ226" s="1150"/>
      <c r="BA226" s="1150"/>
      <c r="BB226" s="1150"/>
      <c r="BC226" s="1150"/>
      <c r="BD226" s="1150"/>
      <c r="BE226" s="1150"/>
      <c r="BF226" s="1150"/>
      <c r="BG226" s="1150"/>
      <c r="BH226" s="1150"/>
      <c r="BI226" s="1150"/>
      <c r="BJ226" s="1150"/>
    </row>
    <row r="227" spans="1:62">
      <c r="A227" s="1150">
        <v>221</v>
      </c>
      <c r="B227" s="1150">
        <v>0</v>
      </c>
      <c r="C227" s="1150" t="s">
        <v>2792</v>
      </c>
      <c r="D227" s="1150" t="s">
        <v>18942</v>
      </c>
      <c r="E227" s="1150" t="s">
        <v>18943</v>
      </c>
      <c r="F227" s="1150" t="s">
        <v>18948</v>
      </c>
      <c r="G227" s="1150" t="s">
        <v>15831</v>
      </c>
      <c r="H227" s="1150" t="s">
        <v>13185</v>
      </c>
      <c r="I227" s="1150" t="s">
        <v>13187</v>
      </c>
      <c r="J227" s="1150" t="s">
        <v>13186</v>
      </c>
      <c r="K227" s="1150" t="s">
        <v>14946</v>
      </c>
      <c r="L227" s="1150" t="s">
        <v>394</v>
      </c>
      <c r="M227" s="1150">
        <v>100210236</v>
      </c>
      <c r="N227" s="1150" t="s">
        <v>394</v>
      </c>
      <c r="O227" s="1150" t="s">
        <v>18968</v>
      </c>
      <c r="P227" s="1150" t="s">
        <v>17721</v>
      </c>
      <c r="Q227" s="1211">
        <v>45181</v>
      </c>
      <c r="R227" s="1210">
        <v>11556</v>
      </c>
      <c r="S227" s="1150"/>
      <c r="T227" s="1150" t="s">
        <v>19281</v>
      </c>
      <c r="U227" s="1150">
        <v>1003671856</v>
      </c>
      <c r="V227" s="1150">
        <v>1003676391</v>
      </c>
      <c r="W227" s="1150">
        <v>1003676392</v>
      </c>
      <c r="X227" s="1150"/>
      <c r="Y227" s="1150"/>
      <c r="Z227" s="1150"/>
      <c r="AA227" s="1150"/>
      <c r="AB227" s="1150"/>
      <c r="AC227" s="1150"/>
      <c r="AD227" s="1150"/>
      <c r="AE227" s="1150"/>
      <c r="AF227" s="1150" t="s">
        <v>18978</v>
      </c>
      <c r="AG227" s="1211">
        <v>45185</v>
      </c>
      <c r="AH227" s="1212">
        <v>45170</v>
      </c>
      <c r="AI227" s="1150" t="s">
        <v>13185</v>
      </c>
      <c r="AJ227" s="1150" t="s">
        <v>13186</v>
      </c>
      <c r="AK227" s="1210">
        <v>11555.71</v>
      </c>
      <c r="AL227" s="1210">
        <v>11556</v>
      </c>
      <c r="AM227" s="1150" t="s">
        <v>516</v>
      </c>
      <c r="AN227" s="1150" t="s">
        <v>13437</v>
      </c>
      <c r="AO227" s="1150" t="s">
        <v>19300</v>
      </c>
      <c r="AP227" s="1150" t="s">
        <v>13188</v>
      </c>
      <c r="AQ227" s="1150"/>
      <c r="AR227" s="1150">
        <v>4902147963</v>
      </c>
      <c r="AS227" s="1150">
        <v>4902152286</v>
      </c>
      <c r="AT227" s="1150"/>
      <c r="AU227" s="1150"/>
      <c r="AV227" s="1150"/>
      <c r="AW227" s="1150"/>
      <c r="AX227" s="1150"/>
      <c r="AY227" s="1150" t="s">
        <v>19301</v>
      </c>
      <c r="AZ227" s="1150"/>
      <c r="BA227" s="1150"/>
      <c r="BB227" s="1150"/>
      <c r="BC227" s="1150"/>
      <c r="BD227" s="1150"/>
      <c r="BE227" s="1150"/>
      <c r="BF227" s="1150"/>
      <c r="BG227" s="1150"/>
      <c r="BH227" s="1150"/>
      <c r="BI227" s="1150"/>
      <c r="BJ227" s="1150"/>
    </row>
    <row r="228" spans="1:62">
      <c r="A228" s="1150">
        <v>222</v>
      </c>
      <c r="B228" s="1150">
        <v>0</v>
      </c>
      <c r="C228" s="1150" t="s">
        <v>2792</v>
      </c>
      <c r="D228" s="1150" t="s">
        <v>18942</v>
      </c>
      <c r="E228" s="1150" t="s">
        <v>18943</v>
      </c>
      <c r="F228" s="1150" t="s">
        <v>18948</v>
      </c>
      <c r="G228" s="1150" t="s">
        <v>15831</v>
      </c>
      <c r="H228" s="1150" t="s">
        <v>14950</v>
      </c>
      <c r="I228" s="1150" t="s">
        <v>14951</v>
      </c>
      <c r="J228" s="1150" t="s">
        <v>19302</v>
      </c>
      <c r="K228" s="1150" t="s">
        <v>19303</v>
      </c>
      <c r="L228" s="1150" t="s">
        <v>394</v>
      </c>
      <c r="M228" s="1150">
        <v>100210201</v>
      </c>
      <c r="N228" s="1150" t="s">
        <v>394</v>
      </c>
      <c r="O228" s="1150" t="s">
        <v>18968</v>
      </c>
      <c r="P228" s="1150" t="s">
        <v>17721</v>
      </c>
      <c r="Q228" s="1211">
        <v>45182</v>
      </c>
      <c r="R228" s="1210">
        <v>17352</v>
      </c>
      <c r="S228" s="1150"/>
      <c r="T228" s="1150" t="s">
        <v>19281</v>
      </c>
      <c r="U228" s="1150">
        <v>1003671854</v>
      </c>
      <c r="V228" s="1150">
        <v>1003676415</v>
      </c>
      <c r="W228" s="1150">
        <v>1003680527</v>
      </c>
      <c r="X228" s="1150">
        <v>1003680528</v>
      </c>
      <c r="Y228" s="1150"/>
      <c r="Z228" s="1150"/>
      <c r="AA228" s="1150"/>
      <c r="AB228" s="1150"/>
      <c r="AC228" s="1150"/>
      <c r="AD228" s="1150"/>
      <c r="AE228" s="1150"/>
      <c r="AF228" s="1150" t="s">
        <v>18978</v>
      </c>
      <c r="AG228" s="1211">
        <v>45185</v>
      </c>
      <c r="AH228" s="1212">
        <v>45170</v>
      </c>
      <c r="AI228" s="1150" t="s">
        <v>14950</v>
      </c>
      <c r="AJ228" s="1150" t="s">
        <v>19302</v>
      </c>
      <c r="AK228" s="1210">
        <v>17351.73</v>
      </c>
      <c r="AL228" s="1210">
        <v>17352</v>
      </c>
      <c r="AM228" s="1150" t="s">
        <v>516</v>
      </c>
      <c r="AN228" s="1150" t="s">
        <v>13437</v>
      </c>
      <c r="AO228" s="1210">
        <v>2847.6</v>
      </c>
      <c r="AP228" s="1150" t="s">
        <v>14953</v>
      </c>
      <c r="AQ228" s="1150"/>
      <c r="AR228" s="1150">
        <v>4902147996</v>
      </c>
      <c r="AS228" s="1150">
        <v>4902152369</v>
      </c>
      <c r="AT228" s="1150">
        <v>4902154551</v>
      </c>
      <c r="AU228" s="1150">
        <v>4902155881</v>
      </c>
      <c r="AV228" s="1150"/>
      <c r="AW228" s="1150"/>
      <c r="AX228" s="1150"/>
      <c r="AY228" s="1150" t="s">
        <v>19304</v>
      </c>
      <c r="AZ228" s="1150"/>
      <c r="BA228" s="1150"/>
      <c r="BB228" s="1150"/>
      <c r="BC228" s="1150"/>
      <c r="BD228" s="1150"/>
      <c r="BE228" s="1150"/>
      <c r="BF228" s="1150"/>
      <c r="BG228" s="1150"/>
      <c r="BH228" s="1150"/>
      <c r="BI228" s="1150"/>
      <c r="BJ228" s="1150"/>
    </row>
    <row r="229" spans="1:62">
      <c r="A229" s="1150">
        <v>223</v>
      </c>
      <c r="B229" s="1150">
        <v>0</v>
      </c>
      <c r="C229" s="1150" t="s">
        <v>2792</v>
      </c>
      <c r="D229" s="1150" t="s">
        <v>18942</v>
      </c>
      <c r="E229" s="1150" t="s">
        <v>18943</v>
      </c>
      <c r="F229" s="1150" t="s">
        <v>18948</v>
      </c>
      <c r="G229" s="1150" t="s">
        <v>15831</v>
      </c>
      <c r="H229" s="1150" t="s">
        <v>14957</v>
      </c>
      <c r="I229" s="1150" t="s">
        <v>14958</v>
      </c>
      <c r="J229" s="1150" t="s">
        <v>19305</v>
      </c>
      <c r="K229" s="1150" t="s">
        <v>19306</v>
      </c>
      <c r="L229" s="1150" t="s">
        <v>394</v>
      </c>
      <c r="M229" s="1150">
        <v>100210189</v>
      </c>
      <c r="N229" s="1150" t="s">
        <v>394</v>
      </c>
      <c r="O229" s="1150" t="s">
        <v>18968</v>
      </c>
      <c r="P229" s="1150" t="s">
        <v>17721</v>
      </c>
      <c r="Q229" s="1211">
        <v>45182</v>
      </c>
      <c r="R229" s="1210">
        <v>81706</v>
      </c>
      <c r="S229" s="1150"/>
      <c r="T229" s="1150" t="s">
        <v>19281</v>
      </c>
      <c r="U229" s="1150">
        <v>1003671849</v>
      </c>
      <c r="V229" s="1150">
        <v>1003671850</v>
      </c>
      <c r="W229" s="1150">
        <v>1003676414</v>
      </c>
      <c r="X229" s="1150">
        <v>1003679194</v>
      </c>
      <c r="Y229" s="1150">
        <v>1003679285</v>
      </c>
      <c r="Z229" s="1150"/>
      <c r="AA229" s="1150"/>
      <c r="AB229" s="1150"/>
      <c r="AC229" s="1150"/>
      <c r="AD229" s="1150"/>
      <c r="AE229" s="1150"/>
      <c r="AF229" s="1150" t="s">
        <v>18978</v>
      </c>
      <c r="AG229" s="1211">
        <v>45185</v>
      </c>
      <c r="AH229" s="1212">
        <v>45170</v>
      </c>
      <c r="AI229" s="1150" t="s">
        <v>14957</v>
      </c>
      <c r="AJ229" s="1150" t="s">
        <v>19305</v>
      </c>
      <c r="AK229" s="1210">
        <v>81705.990000000005</v>
      </c>
      <c r="AL229" s="1210">
        <v>81706</v>
      </c>
      <c r="AM229" s="1150" t="s">
        <v>516</v>
      </c>
      <c r="AN229" s="1150" t="s">
        <v>13437</v>
      </c>
      <c r="AO229" s="1210">
        <v>30529.61</v>
      </c>
      <c r="AP229" s="1150" t="s">
        <v>14961</v>
      </c>
      <c r="AQ229" s="1150"/>
      <c r="AR229" s="1150">
        <v>4902148042</v>
      </c>
      <c r="AS229" s="1150">
        <v>4902152452</v>
      </c>
      <c r="AT229" s="1150">
        <v>4902154872</v>
      </c>
      <c r="AU229" s="1150"/>
      <c r="AV229" s="1150"/>
      <c r="AW229" s="1150"/>
      <c r="AX229" s="1150"/>
      <c r="AY229" s="1150" t="s">
        <v>19028</v>
      </c>
      <c r="AZ229" s="1150"/>
      <c r="BA229" s="1150"/>
      <c r="BB229" s="1150"/>
      <c r="BC229" s="1150"/>
      <c r="BD229" s="1150"/>
      <c r="BE229" s="1150"/>
      <c r="BF229" s="1150"/>
      <c r="BG229" s="1150"/>
      <c r="BH229" s="1150"/>
      <c r="BI229" s="1150"/>
      <c r="BJ229" s="1150"/>
    </row>
    <row r="230" spans="1:62">
      <c r="A230" s="1150">
        <v>224</v>
      </c>
      <c r="B230" s="1150">
        <v>0</v>
      </c>
      <c r="C230" s="1214" t="s">
        <v>2792</v>
      </c>
      <c r="D230" s="1150" t="s">
        <v>18942</v>
      </c>
      <c r="E230" s="1150" t="s">
        <v>18943</v>
      </c>
      <c r="F230" s="1150" t="s">
        <v>18948</v>
      </c>
      <c r="G230" s="1150" t="s">
        <v>15831</v>
      </c>
      <c r="H230" s="1150" t="s">
        <v>14964</v>
      </c>
      <c r="I230" s="1150" t="s">
        <v>14965</v>
      </c>
      <c r="J230" s="1150" t="s">
        <v>19307</v>
      </c>
      <c r="K230" s="1150" t="s">
        <v>19308</v>
      </c>
      <c r="L230" s="1150" t="s">
        <v>394</v>
      </c>
      <c r="M230" s="1150">
        <v>100210024</v>
      </c>
      <c r="N230" s="1150" t="s">
        <v>394</v>
      </c>
      <c r="O230" s="1150" t="s">
        <v>18968</v>
      </c>
      <c r="P230" s="1150" t="s">
        <v>17721</v>
      </c>
      <c r="Q230" s="1211">
        <v>45182</v>
      </c>
      <c r="R230" s="1210">
        <v>57546</v>
      </c>
      <c r="S230" s="1150"/>
      <c r="T230" s="1150" t="s">
        <v>19281</v>
      </c>
      <c r="U230" s="1150">
        <v>1003672970</v>
      </c>
      <c r="V230" s="1150">
        <v>1003672971</v>
      </c>
      <c r="W230" s="1150">
        <v>1003676419</v>
      </c>
      <c r="X230" s="1150">
        <v>1003679288</v>
      </c>
      <c r="Y230" s="1150">
        <v>1003679289</v>
      </c>
      <c r="Z230" s="1150">
        <v>1003679290</v>
      </c>
      <c r="AA230" s="1150"/>
      <c r="AB230" s="1150"/>
      <c r="AC230" s="1150"/>
      <c r="AD230" s="1150"/>
      <c r="AE230" s="1150"/>
      <c r="AF230" s="1150" t="s">
        <v>18978</v>
      </c>
      <c r="AG230" s="1211">
        <v>45188</v>
      </c>
      <c r="AH230" s="1212">
        <v>45170</v>
      </c>
      <c r="AI230" s="1150" t="s">
        <v>14964</v>
      </c>
      <c r="AJ230" s="1150" t="s">
        <v>19307</v>
      </c>
      <c r="AK230" s="1210">
        <v>57545.04</v>
      </c>
      <c r="AL230" s="1210">
        <v>57546</v>
      </c>
      <c r="AM230" s="1150" t="s">
        <v>516</v>
      </c>
      <c r="AN230" s="1150" t="s">
        <v>13437</v>
      </c>
      <c r="AO230" s="1210">
        <v>11649.25</v>
      </c>
      <c r="AP230" s="1150" t="s">
        <v>14969</v>
      </c>
      <c r="AQ230" s="1150"/>
      <c r="AR230" s="1150">
        <v>4902148814</v>
      </c>
      <c r="AS230" s="1150">
        <v>4902152319</v>
      </c>
      <c r="AT230" s="1150">
        <v>4902154865</v>
      </c>
      <c r="AU230" s="1150"/>
      <c r="AV230" s="1150"/>
      <c r="AW230" s="1150"/>
      <c r="AX230" s="1150"/>
      <c r="AY230" s="1150" t="s">
        <v>19014</v>
      </c>
      <c r="AZ230" s="1150"/>
      <c r="BA230" s="1150"/>
      <c r="BB230" s="1150"/>
      <c r="BC230" s="1150"/>
      <c r="BD230" s="1150"/>
      <c r="BE230" s="1150"/>
      <c r="BF230" s="1150"/>
      <c r="BG230" s="1150"/>
      <c r="BH230" s="1150"/>
      <c r="BI230" s="1150"/>
      <c r="BJ230" s="1150"/>
    </row>
    <row r="231" spans="1:62">
      <c r="A231" s="1150">
        <v>225</v>
      </c>
      <c r="B231" s="1150">
        <v>0</v>
      </c>
      <c r="C231" s="1150" t="s">
        <v>2792</v>
      </c>
      <c r="D231" s="1150" t="s">
        <v>18942</v>
      </c>
      <c r="E231" s="1150" t="s">
        <v>18943</v>
      </c>
      <c r="F231" s="1150" t="s">
        <v>18948</v>
      </c>
      <c r="G231" s="1150" t="s">
        <v>15831</v>
      </c>
      <c r="H231" s="1150" t="s">
        <v>14972</v>
      </c>
      <c r="I231" s="1150" t="s">
        <v>14973</v>
      </c>
      <c r="J231" s="1150" t="s">
        <v>19309</v>
      </c>
      <c r="K231" s="1150" t="s">
        <v>19310</v>
      </c>
      <c r="L231" s="1150" t="s">
        <v>394</v>
      </c>
      <c r="M231" s="1150">
        <v>100209846</v>
      </c>
      <c r="N231" s="1150" t="s">
        <v>394</v>
      </c>
      <c r="O231" s="1150" t="s">
        <v>18968</v>
      </c>
      <c r="P231" s="1150" t="s">
        <v>17721</v>
      </c>
      <c r="Q231" s="1211">
        <v>45182</v>
      </c>
      <c r="R231" s="1210">
        <v>29677</v>
      </c>
      <c r="S231" s="1150"/>
      <c r="T231" s="1150" t="s">
        <v>19281</v>
      </c>
      <c r="U231" s="1150">
        <v>1003674913</v>
      </c>
      <c r="V231" s="1150">
        <v>1003674912</v>
      </c>
      <c r="W231" s="1150">
        <v>1003679293</v>
      </c>
      <c r="X231" s="1150">
        <v>1003679294</v>
      </c>
      <c r="Y231" s="1150"/>
      <c r="Z231" s="1150"/>
      <c r="AA231" s="1150"/>
      <c r="AB231" s="1150"/>
      <c r="AC231" s="1150"/>
      <c r="AD231" s="1150"/>
      <c r="AE231" s="1150"/>
      <c r="AF231" s="1150" t="s">
        <v>18978</v>
      </c>
      <c r="AG231" s="1211">
        <v>45195</v>
      </c>
      <c r="AH231" s="1212">
        <v>45170</v>
      </c>
      <c r="AI231" s="1150" t="s">
        <v>14972</v>
      </c>
      <c r="AJ231" s="1150" t="s">
        <v>19309</v>
      </c>
      <c r="AK231" s="1210">
        <v>29676.05</v>
      </c>
      <c r="AL231" s="1210">
        <v>29677</v>
      </c>
      <c r="AM231" s="1150" t="s">
        <v>516</v>
      </c>
      <c r="AN231" s="1150" t="s">
        <v>13437</v>
      </c>
      <c r="AO231" s="1210">
        <v>2240.62</v>
      </c>
      <c r="AP231" s="1150" t="s">
        <v>14976</v>
      </c>
      <c r="AQ231" s="1150"/>
      <c r="AR231" s="1150">
        <v>4902151189</v>
      </c>
      <c r="AS231" s="1150">
        <v>4902154854</v>
      </c>
      <c r="AT231" s="1150"/>
      <c r="AU231" s="1150"/>
      <c r="AV231" s="1150"/>
      <c r="AW231" s="1150"/>
      <c r="AX231" s="1150"/>
      <c r="AY231" s="1150">
        <v>0</v>
      </c>
      <c r="AZ231" s="1150"/>
      <c r="BA231" s="1150"/>
      <c r="BB231" s="1150"/>
      <c r="BC231" s="1150"/>
      <c r="BD231" s="1150"/>
      <c r="BE231" s="1150"/>
      <c r="BF231" s="1150"/>
      <c r="BG231" s="1150"/>
      <c r="BH231" s="1150"/>
      <c r="BI231" s="1150"/>
      <c r="BJ231" s="1150"/>
    </row>
    <row r="232" spans="1:62">
      <c r="A232" s="1150">
        <v>226</v>
      </c>
      <c r="B232" s="1150">
        <v>0</v>
      </c>
      <c r="C232" s="1150" t="s">
        <v>2792</v>
      </c>
      <c r="D232" s="1150" t="s">
        <v>18942</v>
      </c>
      <c r="E232" s="1150" t="s">
        <v>18943</v>
      </c>
      <c r="F232" s="1150" t="s">
        <v>18948</v>
      </c>
      <c r="G232" s="1150" t="s">
        <v>15831</v>
      </c>
      <c r="H232" s="1150" t="s">
        <v>9690</v>
      </c>
      <c r="I232" s="1150" t="s">
        <v>9692</v>
      </c>
      <c r="J232" s="1150" t="s">
        <v>9691</v>
      </c>
      <c r="K232" s="1150" t="s">
        <v>19311</v>
      </c>
      <c r="L232" s="1150" t="s">
        <v>394</v>
      </c>
      <c r="M232" s="1150">
        <v>100210022</v>
      </c>
      <c r="N232" s="1150" t="s">
        <v>394</v>
      </c>
      <c r="O232" s="1150" t="s">
        <v>18968</v>
      </c>
      <c r="P232" s="1150" t="s">
        <v>17721</v>
      </c>
      <c r="Q232" s="1211">
        <v>45182</v>
      </c>
      <c r="R232" s="1210">
        <v>69908</v>
      </c>
      <c r="S232" s="1150"/>
      <c r="T232" s="1150" t="s">
        <v>19281</v>
      </c>
      <c r="U232" s="1150">
        <v>1003671761</v>
      </c>
      <c r="V232" s="1150">
        <v>1003676413</v>
      </c>
      <c r="W232" s="1150">
        <v>1003679312</v>
      </c>
      <c r="X232" s="1150">
        <v>1003679313</v>
      </c>
      <c r="Y232" s="1150">
        <v>1003679314</v>
      </c>
      <c r="Z232" s="1150"/>
      <c r="AA232" s="1150"/>
      <c r="AB232" s="1150"/>
      <c r="AC232" s="1150"/>
      <c r="AD232" s="1150"/>
      <c r="AE232" s="1150"/>
      <c r="AF232" s="1150" t="s">
        <v>18978</v>
      </c>
      <c r="AG232" s="1211">
        <v>45185</v>
      </c>
      <c r="AH232" s="1212">
        <v>45170</v>
      </c>
      <c r="AI232" s="1150" t="s">
        <v>9690</v>
      </c>
      <c r="AJ232" s="1150" t="s">
        <v>9691</v>
      </c>
      <c r="AK232" s="1210">
        <v>69907.27</v>
      </c>
      <c r="AL232" s="1210">
        <v>69908</v>
      </c>
      <c r="AM232" s="1150" t="s">
        <v>516</v>
      </c>
      <c r="AN232" s="1150" t="s">
        <v>13437</v>
      </c>
      <c r="AO232" s="1210">
        <v>6960.8</v>
      </c>
      <c r="AP232" s="1150" t="s">
        <v>14980</v>
      </c>
      <c r="AQ232" s="1150"/>
      <c r="AR232" s="1150">
        <v>4902148049</v>
      </c>
      <c r="AS232" s="1150">
        <v>4902152364</v>
      </c>
      <c r="AT232" s="1150">
        <v>4902154862</v>
      </c>
      <c r="AU232" s="1150"/>
      <c r="AV232" s="1150"/>
      <c r="AW232" s="1150"/>
      <c r="AX232" s="1150"/>
      <c r="AY232" s="1150" t="s">
        <v>2792</v>
      </c>
      <c r="AZ232" s="1150"/>
      <c r="BA232" s="1150"/>
      <c r="BB232" s="1150"/>
      <c r="BC232" s="1150"/>
      <c r="BD232" s="1150"/>
      <c r="BE232" s="1150"/>
      <c r="BF232" s="1150"/>
      <c r="BG232" s="1150"/>
      <c r="BH232" s="1150"/>
      <c r="BI232" s="1150"/>
      <c r="BJ232" s="1150"/>
    </row>
    <row r="233" spans="1:62">
      <c r="A233" s="1150">
        <v>227</v>
      </c>
      <c r="B233" s="1150">
        <v>0</v>
      </c>
      <c r="C233" s="1150" t="s">
        <v>2792</v>
      </c>
      <c r="D233" s="1150" t="s">
        <v>18942</v>
      </c>
      <c r="E233" s="1150" t="s">
        <v>18943</v>
      </c>
      <c r="F233" s="1150" t="s">
        <v>18948</v>
      </c>
      <c r="G233" s="1150" t="s">
        <v>15831</v>
      </c>
      <c r="H233" s="1150" t="s">
        <v>14983</v>
      </c>
      <c r="I233" s="1150" t="s">
        <v>14984</v>
      </c>
      <c r="J233" s="1150" t="s">
        <v>19312</v>
      </c>
      <c r="K233" s="1150" t="s">
        <v>19313</v>
      </c>
      <c r="L233" s="1150" t="s">
        <v>394</v>
      </c>
      <c r="M233" s="1150">
        <v>100210125</v>
      </c>
      <c r="N233" s="1150" t="s">
        <v>394</v>
      </c>
      <c r="O233" s="1150" t="s">
        <v>18964</v>
      </c>
      <c r="P233" s="1150" t="s">
        <v>17721</v>
      </c>
      <c r="Q233" s="1211">
        <v>45182</v>
      </c>
      <c r="R233" s="1210">
        <v>25891</v>
      </c>
      <c r="S233" s="1150"/>
      <c r="T233" s="1150" t="s">
        <v>19281</v>
      </c>
      <c r="U233" s="1150">
        <v>1003671763</v>
      </c>
      <c r="V233" s="1150">
        <v>1003676396</v>
      </c>
      <c r="W233" s="1150">
        <v>1003679356</v>
      </c>
      <c r="X233" s="1150">
        <v>1003679357</v>
      </c>
      <c r="Y233" s="1150">
        <v>1003679358</v>
      </c>
      <c r="Z233" s="1150"/>
      <c r="AA233" s="1150"/>
      <c r="AB233" s="1150"/>
      <c r="AC233" s="1150"/>
      <c r="AD233" s="1150"/>
      <c r="AE233" s="1150"/>
      <c r="AF233" s="1150" t="s">
        <v>18978</v>
      </c>
      <c r="AG233" s="1211">
        <v>45185</v>
      </c>
      <c r="AH233" s="1212">
        <v>45170</v>
      </c>
      <c r="AI233" s="1150" t="s">
        <v>14983</v>
      </c>
      <c r="AJ233" s="1150" t="s">
        <v>19312</v>
      </c>
      <c r="AK233" s="1210">
        <v>25890.2</v>
      </c>
      <c r="AL233" s="1210">
        <v>25891</v>
      </c>
      <c r="AM233" s="1150" t="s">
        <v>516</v>
      </c>
      <c r="AN233" s="1150" t="s">
        <v>13437</v>
      </c>
      <c r="AO233" s="1210">
        <v>19575.53</v>
      </c>
      <c r="AP233" s="1150" t="s">
        <v>14986</v>
      </c>
      <c r="AQ233" s="1150"/>
      <c r="AR233" s="1150">
        <v>4902147982</v>
      </c>
      <c r="AS233" s="1150">
        <v>4902152440</v>
      </c>
      <c r="AT233" s="1150">
        <v>4902154887</v>
      </c>
      <c r="AU233" s="1150"/>
      <c r="AV233" s="1150"/>
      <c r="AW233" s="1150"/>
      <c r="AX233" s="1150"/>
      <c r="AY233" s="1150" t="s">
        <v>19314</v>
      </c>
      <c r="AZ233" s="1150"/>
      <c r="BA233" s="1150"/>
      <c r="BB233" s="1150"/>
      <c r="BC233" s="1150"/>
      <c r="BD233" s="1150"/>
      <c r="BE233" s="1150"/>
      <c r="BF233" s="1150"/>
      <c r="BG233" s="1150"/>
      <c r="BH233" s="1150"/>
      <c r="BI233" s="1150"/>
      <c r="BJ233" s="1150"/>
    </row>
    <row r="234" spans="1:62">
      <c r="A234" s="1150">
        <v>228</v>
      </c>
      <c r="B234" s="1150">
        <v>0</v>
      </c>
      <c r="C234" s="1214" t="s">
        <v>2792</v>
      </c>
      <c r="D234" s="1150" t="s">
        <v>18942</v>
      </c>
      <c r="E234" s="1150" t="s">
        <v>18943</v>
      </c>
      <c r="F234" s="1150" t="s">
        <v>18948</v>
      </c>
      <c r="G234" s="1150" t="s">
        <v>15831</v>
      </c>
      <c r="H234" s="1213" t="s">
        <v>13901</v>
      </c>
      <c r="I234" s="1213" t="s">
        <v>13903</v>
      </c>
      <c r="J234" s="1213" t="s">
        <v>13902</v>
      </c>
      <c r="K234" s="1150" t="s">
        <v>13906</v>
      </c>
      <c r="L234" s="1150" t="s">
        <v>394</v>
      </c>
      <c r="M234" s="1150">
        <v>100210020</v>
      </c>
      <c r="N234" s="1150" t="s">
        <v>394</v>
      </c>
      <c r="O234" s="1150" t="s">
        <v>18968</v>
      </c>
      <c r="P234" s="1150" t="s">
        <v>17721</v>
      </c>
      <c r="Q234" s="1211">
        <v>45182</v>
      </c>
      <c r="R234" s="1210">
        <v>79344</v>
      </c>
      <c r="S234" s="1150"/>
      <c r="T234" s="1150" t="s">
        <v>19281</v>
      </c>
      <c r="U234" s="1150">
        <v>1003672972</v>
      </c>
      <c r="V234" s="1150">
        <v>1003676412</v>
      </c>
      <c r="W234" s="1150">
        <v>1003679364</v>
      </c>
      <c r="X234" s="1150">
        <v>1003679415</v>
      </c>
      <c r="Y234" s="1150">
        <v>1003679416</v>
      </c>
      <c r="Z234" s="1150"/>
      <c r="AA234" s="1150"/>
      <c r="AB234" s="1150"/>
      <c r="AC234" s="1150"/>
      <c r="AD234" s="1150"/>
      <c r="AE234" s="1150"/>
      <c r="AF234" s="1150" t="s">
        <v>18978</v>
      </c>
      <c r="AG234" s="1211">
        <v>45188</v>
      </c>
      <c r="AH234" s="1212">
        <v>45170</v>
      </c>
      <c r="AI234" s="1213" t="s">
        <v>13901</v>
      </c>
      <c r="AJ234" s="1213" t="s">
        <v>13902</v>
      </c>
      <c r="AK234" s="1210">
        <v>79343.56</v>
      </c>
      <c r="AL234" s="1210">
        <v>79344</v>
      </c>
      <c r="AM234" s="1150" t="s">
        <v>516</v>
      </c>
      <c r="AN234" s="1150" t="s">
        <v>13437</v>
      </c>
      <c r="AO234" s="1210">
        <v>1265.5999999999999</v>
      </c>
      <c r="AP234" s="1150" t="s">
        <v>13904</v>
      </c>
      <c r="AQ234" s="1150"/>
      <c r="AR234" s="1150">
        <v>4902148838</v>
      </c>
      <c r="AS234" s="1150">
        <v>4902152422</v>
      </c>
      <c r="AT234" s="1150">
        <v>4902154858</v>
      </c>
      <c r="AU234" s="1150"/>
      <c r="AV234" s="1150"/>
      <c r="AW234" s="1150"/>
      <c r="AX234" s="1150"/>
      <c r="AY234" s="1150" t="s">
        <v>19299</v>
      </c>
      <c r="AZ234" s="1150"/>
      <c r="BA234" s="1150"/>
      <c r="BB234" s="1150"/>
      <c r="BC234" s="1150"/>
      <c r="BD234" s="1150"/>
      <c r="BE234" s="1150"/>
      <c r="BF234" s="1150"/>
      <c r="BG234" s="1150"/>
      <c r="BH234" s="1150"/>
      <c r="BI234" s="1150"/>
      <c r="BJ234" s="1150"/>
    </row>
    <row r="235" spans="1:62">
      <c r="A235" s="1150">
        <v>229</v>
      </c>
      <c r="B235" s="1150">
        <v>0</v>
      </c>
      <c r="C235" s="1214" t="s">
        <v>2792</v>
      </c>
      <c r="D235" s="1150" t="s">
        <v>18942</v>
      </c>
      <c r="E235" s="1150" t="s">
        <v>18943</v>
      </c>
      <c r="F235" s="1150" t="s">
        <v>18948</v>
      </c>
      <c r="G235" s="1150" t="s">
        <v>15831</v>
      </c>
      <c r="H235" s="1150" t="s">
        <v>14992</v>
      </c>
      <c r="I235" s="1150" t="s">
        <v>14993</v>
      </c>
      <c r="J235" s="1150" t="s">
        <v>19315</v>
      </c>
      <c r="K235" s="1150" t="s">
        <v>19316</v>
      </c>
      <c r="L235" s="1150" t="s">
        <v>394</v>
      </c>
      <c r="M235" s="1150">
        <v>100209847</v>
      </c>
      <c r="N235" s="1150" t="s">
        <v>394</v>
      </c>
      <c r="O235" s="1150" t="s">
        <v>18968</v>
      </c>
      <c r="P235" s="1150" t="s">
        <v>17721</v>
      </c>
      <c r="Q235" s="1211">
        <v>45182</v>
      </c>
      <c r="R235" s="1210">
        <v>59484</v>
      </c>
      <c r="S235" s="1150"/>
      <c r="T235" s="1150" t="s">
        <v>19281</v>
      </c>
      <c r="U235" s="1150">
        <v>1003672018</v>
      </c>
      <c r="V235" s="1150">
        <v>1003679417</v>
      </c>
      <c r="W235" s="1150">
        <v>1003679418</v>
      </c>
      <c r="X235" s="1150"/>
      <c r="Y235" s="1150"/>
      <c r="Z235" s="1150"/>
      <c r="AA235" s="1150"/>
      <c r="AB235" s="1150"/>
      <c r="AC235" s="1150"/>
      <c r="AD235" s="1150"/>
      <c r="AE235" s="1150"/>
      <c r="AF235" s="1150" t="s">
        <v>18978</v>
      </c>
      <c r="AG235" s="1150"/>
      <c r="AH235" s="1212">
        <v>1</v>
      </c>
      <c r="AI235" s="1150" t="s">
        <v>14992</v>
      </c>
      <c r="AJ235" s="1150" t="s">
        <v>19315</v>
      </c>
      <c r="AK235" s="1210">
        <v>59483.96</v>
      </c>
      <c r="AL235" s="1210">
        <v>59484</v>
      </c>
      <c r="AM235" s="1150" t="s">
        <v>516</v>
      </c>
      <c r="AN235" s="1150" t="s">
        <v>13437</v>
      </c>
      <c r="AO235" s="1210">
        <v>5816.16</v>
      </c>
      <c r="AP235" s="1150" t="s">
        <v>14994</v>
      </c>
      <c r="AQ235" s="1150"/>
      <c r="AR235" s="1150">
        <v>4902148465</v>
      </c>
      <c r="AS235" s="1150">
        <v>4902154857</v>
      </c>
      <c r="AT235" s="1150"/>
      <c r="AU235" s="1150"/>
      <c r="AV235" s="1150"/>
      <c r="AW235" s="1150"/>
      <c r="AX235" s="1150"/>
      <c r="AY235" s="1150" t="s">
        <v>19317</v>
      </c>
      <c r="AZ235" s="1150"/>
      <c r="BA235" s="1150"/>
      <c r="BB235" s="1150"/>
      <c r="BC235" s="1150"/>
      <c r="BD235" s="1150"/>
      <c r="BE235" s="1150"/>
      <c r="BF235" s="1150"/>
      <c r="BG235" s="1150"/>
      <c r="BH235" s="1150"/>
      <c r="BI235" s="1150"/>
      <c r="BJ235" s="1150"/>
    </row>
    <row r="236" spans="1:62" ht="27">
      <c r="A236" s="1150">
        <v>230</v>
      </c>
      <c r="B236" s="1150">
        <v>0</v>
      </c>
      <c r="C236" s="1150" t="s">
        <v>2792</v>
      </c>
      <c r="D236" s="1150" t="s">
        <v>18942</v>
      </c>
      <c r="E236" s="1150" t="s">
        <v>18943</v>
      </c>
      <c r="F236" s="1150" t="s">
        <v>18948</v>
      </c>
      <c r="G236" s="1150" t="s">
        <v>15831</v>
      </c>
      <c r="H236" s="1150" t="s">
        <v>14997</v>
      </c>
      <c r="I236" s="1150" t="s">
        <v>14998</v>
      </c>
      <c r="J236" s="1150" t="s">
        <v>19318</v>
      </c>
      <c r="K236" s="1150" t="s">
        <v>14996</v>
      </c>
      <c r="L236" s="1150" t="s">
        <v>394</v>
      </c>
      <c r="M236" s="1150">
        <v>100210010</v>
      </c>
      <c r="N236" s="1150" t="s">
        <v>394</v>
      </c>
      <c r="O236" s="1150" t="s">
        <v>18968</v>
      </c>
      <c r="P236" s="1150" t="s">
        <v>17721</v>
      </c>
      <c r="Q236" s="1211">
        <v>45182</v>
      </c>
      <c r="R236" s="1210">
        <v>5203</v>
      </c>
      <c r="S236" s="1210">
        <v>15242</v>
      </c>
      <c r="T236" s="1150" t="s">
        <v>19281</v>
      </c>
      <c r="U236" s="1150">
        <v>1003674784</v>
      </c>
      <c r="V236" s="1150">
        <v>1003676420</v>
      </c>
      <c r="W236" s="1150">
        <v>1003679421</v>
      </c>
      <c r="X236" s="1150">
        <v>1003679422</v>
      </c>
      <c r="Y236" s="1150">
        <v>1003679423</v>
      </c>
      <c r="Z236" s="1150">
        <v>1003679424</v>
      </c>
      <c r="AA236" s="1150">
        <v>1003679465</v>
      </c>
      <c r="AB236" s="1150">
        <v>1003679466</v>
      </c>
      <c r="AC236" s="1150"/>
      <c r="AD236" s="1150"/>
      <c r="AE236" s="1150"/>
      <c r="AF236" s="1150" t="s">
        <v>18978</v>
      </c>
      <c r="AG236" s="1211">
        <v>45195</v>
      </c>
      <c r="AH236" s="1212">
        <v>45170</v>
      </c>
      <c r="AI236" s="1150" t="s">
        <v>14997</v>
      </c>
      <c r="AJ236" s="1150" t="s">
        <v>19318</v>
      </c>
      <c r="AK236" s="1210">
        <v>5202.4799999999996</v>
      </c>
      <c r="AL236" s="1210">
        <v>5203</v>
      </c>
      <c r="AM236" s="1150" t="s">
        <v>516</v>
      </c>
      <c r="AN236" s="1150" t="s">
        <v>13437</v>
      </c>
      <c r="AO236" s="1215" t="s">
        <v>19319</v>
      </c>
      <c r="AP236" s="1150" t="s">
        <v>15001</v>
      </c>
      <c r="AQ236" s="1150"/>
      <c r="AR236" s="1150">
        <v>4902151135</v>
      </c>
      <c r="AS236" s="1150">
        <v>4902152428</v>
      </c>
      <c r="AT236" s="1150">
        <v>4902154850</v>
      </c>
      <c r="AU236" s="1150">
        <v>4902154869</v>
      </c>
      <c r="AV236" s="1150"/>
      <c r="AW236" s="1150"/>
      <c r="AX236" s="1150"/>
      <c r="AY236" s="1150" t="s">
        <v>19320</v>
      </c>
      <c r="AZ236" s="1150"/>
      <c r="BA236" s="1150"/>
      <c r="BB236" s="1150"/>
      <c r="BC236" s="1150"/>
      <c r="BD236" s="1150"/>
      <c r="BE236" s="1150"/>
      <c r="BF236" s="1150"/>
      <c r="BG236" s="1150"/>
      <c r="BH236" s="1150"/>
      <c r="BI236" s="1150"/>
      <c r="BJ236" s="1150"/>
    </row>
    <row r="237" spans="1:62">
      <c r="A237" s="1150">
        <v>231</v>
      </c>
      <c r="B237" s="1150">
        <v>0</v>
      </c>
      <c r="C237" s="1150" t="s">
        <v>2792</v>
      </c>
      <c r="D237" s="1150" t="s">
        <v>18942</v>
      </c>
      <c r="E237" s="1150" t="s">
        <v>18943</v>
      </c>
      <c r="F237" s="1150" t="s">
        <v>18948</v>
      </c>
      <c r="G237" s="1150" t="s">
        <v>15831</v>
      </c>
      <c r="H237" s="1150" t="s">
        <v>15004</v>
      </c>
      <c r="I237" s="1150" t="s">
        <v>15005</v>
      </c>
      <c r="J237" s="1150" t="s">
        <v>19321</v>
      </c>
      <c r="K237" s="1150" t="s">
        <v>19322</v>
      </c>
      <c r="L237" s="1150" t="s">
        <v>394</v>
      </c>
      <c r="M237" s="1150">
        <v>100209978</v>
      </c>
      <c r="N237" s="1150" t="s">
        <v>394</v>
      </c>
      <c r="O237" s="1150" t="s">
        <v>18968</v>
      </c>
      <c r="P237" s="1150" t="s">
        <v>17721</v>
      </c>
      <c r="Q237" s="1211">
        <v>45182</v>
      </c>
      <c r="R237" s="1210">
        <v>79344</v>
      </c>
      <c r="S237" s="1150"/>
      <c r="T237" s="1150" t="s">
        <v>19281</v>
      </c>
      <c r="U237" s="1150">
        <v>1003672942</v>
      </c>
      <c r="V237" s="1150">
        <v>1003672943</v>
      </c>
      <c r="W237" s="1150">
        <v>1003676410</v>
      </c>
      <c r="X237" s="1150">
        <v>1003676411</v>
      </c>
      <c r="Y237" s="1150"/>
      <c r="Z237" s="1150"/>
      <c r="AA237" s="1150"/>
      <c r="AB237" s="1150"/>
      <c r="AC237" s="1150"/>
      <c r="AD237" s="1150"/>
      <c r="AE237" s="1150"/>
      <c r="AF237" s="1150" t="s">
        <v>18978</v>
      </c>
      <c r="AG237" s="1211">
        <v>45189</v>
      </c>
      <c r="AH237" s="1212">
        <v>45170</v>
      </c>
      <c r="AI237" s="1150" t="s">
        <v>15004</v>
      </c>
      <c r="AJ237" s="1150" t="s">
        <v>19321</v>
      </c>
      <c r="AK237" s="1210">
        <v>79343.56</v>
      </c>
      <c r="AL237" s="1210">
        <v>79344</v>
      </c>
      <c r="AM237" s="1150" t="s">
        <v>516</v>
      </c>
      <c r="AN237" s="1150" t="s">
        <v>13437</v>
      </c>
      <c r="AO237" s="1210">
        <v>3319.84</v>
      </c>
      <c r="AP237" s="1150" t="s">
        <v>15007</v>
      </c>
      <c r="AQ237" s="1150"/>
      <c r="AR237" s="1150">
        <v>4902149309</v>
      </c>
      <c r="AS237" s="1150">
        <v>4902152277</v>
      </c>
      <c r="AT237" s="1150"/>
      <c r="AU237" s="1150"/>
      <c r="AV237" s="1150"/>
      <c r="AW237" s="1150"/>
      <c r="AX237" s="1150"/>
      <c r="AY237" s="1150">
        <v>0</v>
      </c>
      <c r="AZ237" s="1150"/>
      <c r="BA237" s="1150"/>
      <c r="BB237" s="1150"/>
      <c r="BC237" s="1150"/>
      <c r="BD237" s="1150"/>
      <c r="BE237" s="1150"/>
      <c r="BF237" s="1150"/>
      <c r="BG237" s="1150"/>
      <c r="BH237" s="1150"/>
      <c r="BI237" s="1150"/>
      <c r="BJ237" s="1150"/>
    </row>
    <row r="238" spans="1:62">
      <c r="A238" s="1150">
        <v>232</v>
      </c>
      <c r="B238" s="1150">
        <v>0</v>
      </c>
      <c r="C238" s="1150" t="s">
        <v>2792</v>
      </c>
      <c r="D238" s="1150" t="s">
        <v>18942</v>
      </c>
      <c r="E238" s="1150" t="s">
        <v>18943</v>
      </c>
      <c r="F238" s="1150" t="s">
        <v>18948</v>
      </c>
      <c r="G238" s="1150" t="s">
        <v>15831</v>
      </c>
      <c r="H238" s="1150" t="s">
        <v>15010</v>
      </c>
      <c r="I238" s="1150" t="s">
        <v>15011</v>
      </c>
      <c r="J238" s="1150" t="s">
        <v>19323</v>
      </c>
      <c r="K238" s="1150" t="s">
        <v>19324</v>
      </c>
      <c r="L238" s="1150" t="s">
        <v>394</v>
      </c>
      <c r="M238" s="1150">
        <v>100210021</v>
      </c>
      <c r="N238" s="1150" t="s">
        <v>394</v>
      </c>
      <c r="O238" s="1150" t="s">
        <v>18968</v>
      </c>
      <c r="P238" s="1150" t="s">
        <v>17721</v>
      </c>
      <c r="Q238" s="1211">
        <v>45182</v>
      </c>
      <c r="R238" s="1210">
        <v>79344</v>
      </c>
      <c r="S238" s="1150"/>
      <c r="T238" s="1150" t="s">
        <v>19281</v>
      </c>
      <c r="U238" s="1150">
        <v>1003673169</v>
      </c>
      <c r="V238" s="1150">
        <v>1003676409</v>
      </c>
      <c r="W238" s="1150">
        <v>1003679467</v>
      </c>
      <c r="X238" s="1150">
        <v>1003679468</v>
      </c>
      <c r="Y238" s="1150">
        <v>1003679469</v>
      </c>
      <c r="Z238" s="1150"/>
      <c r="AA238" s="1150"/>
      <c r="AB238" s="1150"/>
      <c r="AC238" s="1150"/>
      <c r="AD238" s="1150"/>
      <c r="AE238" s="1150"/>
      <c r="AF238" s="1150" t="s">
        <v>18978</v>
      </c>
      <c r="AG238" s="1150"/>
      <c r="AH238" s="1212">
        <v>1</v>
      </c>
      <c r="AI238" s="1150" t="s">
        <v>15010</v>
      </c>
      <c r="AJ238" s="1150" t="s">
        <v>19323</v>
      </c>
      <c r="AK238" s="1210">
        <v>79343.56</v>
      </c>
      <c r="AL238" s="1210">
        <v>79344</v>
      </c>
      <c r="AM238" s="1150" t="s">
        <v>516</v>
      </c>
      <c r="AN238" s="1150" t="s">
        <v>13437</v>
      </c>
      <c r="AO238" s="1210">
        <v>3164</v>
      </c>
      <c r="AP238" s="1150" t="s">
        <v>15012</v>
      </c>
      <c r="AQ238" s="1150"/>
      <c r="AR238" s="1150">
        <v>4902149300</v>
      </c>
      <c r="AS238" s="1150">
        <v>4902152433</v>
      </c>
      <c r="AT238" s="1150">
        <v>4902154859</v>
      </c>
      <c r="AU238" s="1150"/>
      <c r="AV238" s="1150"/>
      <c r="AW238" s="1150"/>
      <c r="AX238" s="1150"/>
      <c r="AY238" s="1150" t="s">
        <v>19325</v>
      </c>
      <c r="AZ238" s="1150"/>
      <c r="BA238" s="1150"/>
      <c r="BB238" s="1150"/>
      <c r="BC238" s="1150"/>
      <c r="BD238" s="1150"/>
      <c r="BE238" s="1150"/>
      <c r="BF238" s="1150"/>
      <c r="BG238" s="1150"/>
      <c r="BH238" s="1150"/>
      <c r="BI238" s="1150"/>
      <c r="BJ238" s="1150"/>
    </row>
    <row r="239" spans="1:62">
      <c r="A239" s="1150">
        <v>233</v>
      </c>
      <c r="B239" s="1150">
        <v>0</v>
      </c>
      <c r="C239" s="1150" t="s">
        <v>2792</v>
      </c>
      <c r="D239" s="1150" t="s">
        <v>18942</v>
      </c>
      <c r="E239" s="1150" t="s">
        <v>18943</v>
      </c>
      <c r="F239" s="1150" t="s">
        <v>18948</v>
      </c>
      <c r="G239" s="1150" t="s">
        <v>15831</v>
      </c>
      <c r="H239" s="1213" t="s">
        <v>13921</v>
      </c>
      <c r="I239" s="1213" t="s">
        <v>13923</v>
      </c>
      <c r="J239" s="1213" t="s">
        <v>13922</v>
      </c>
      <c r="K239" s="1150" t="s">
        <v>13926</v>
      </c>
      <c r="L239" s="1150" t="s">
        <v>394</v>
      </c>
      <c r="M239" s="1150">
        <v>100209979</v>
      </c>
      <c r="N239" s="1150" t="s">
        <v>394</v>
      </c>
      <c r="O239" s="1150" t="s">
        <v>18968</v>
      </c>
      <c r="P239" s="1150" t="s">
        <v>17721</v>
      </c>
      <c r="Q239" s="1211">
        <v>45182</v>
      </c>
      <c r="R239" s="1210">
        <v>79344</v>
      </c>
      <c r="S239" s="1150"/>
      <c r="T239" s="1150" t="s">
        <v>19281</v>
      </c>
      <c r="U239" s="1150">
        <v>1003673137</v>
      </c>
      <c r="V239" s="1150">
        <v>1003676407</v>
      </c>
      <c r="W239" s="1150">
        <v>1003676408</v>
      </c>
      <c r="X239" s="1150">
        <v>1003679470</v>
      </c>
      <c r="Y239" s="1150">
        <v>1003679471</v>
      </c>
      <c r="Z239" s="1150">
        <v>1003679472</v>
      </c>
      <c r="AA239" s="1150"/>
      <c r="AB239" s="1150"/>
      <c r="AC239" s="1150"/>
      <c r="AD239" s="1150"/>
      <c r="AE239" s="1150"/>
      <c r="AF239" s="1150" t="s">
        <v>19172</v>
      </c>
      <c r="AG239" s="1211">
        <v>45189</v>
      </c>
      <c r="AH239" s="1212">
        <v>45170</v>
      </c>
      <c r="AI239" s="1213" t="s">
        <v>13921</v>
      </c>
      <c r="AJ239" s="1213" t="s">
        <v>13922</v>
      </c>
      <c r="AK239" s="1210">
        <v>79343.56</v>
      </c>
      <c r="AL239" s="1210">
        <v>79344</v>
      </c>
      <c r="AM239" s="1150" t="s">
        <v>516</v>
      </c>
      <c r="AN239" s="1150" t="s">
        <v>13437</v>
      </c>
      <c r="AO239" s="1150"/>
      <c r="AP239" s="1150" t="s">
        <v>13924</v>
      </c>
      <c r="AQ239" s="1150"/>
      <c r="AR239" s="1150">
        <v>4902149314</v>
      </c>
      <c r="AS239" s="1150">
        <v>4902152143</v>
      </c>
      <c r="AT239" s="1150">
        <v>4902154870</v>
      </c>
      <c r="AU239" s="1150"/>
      <c r="AV239" s="1150"/>
      <c r="AW239" s="1150"/>
      <c r="AX239" s="1150"/>
      <c r="AY239" s="1150">
        <v>0</v>
      </c>
      <c r="AZ239" s="1150"/>
      <c r="BA239" s="1150"/>
      <c r="BB239" s="1150"/>
      <c r="BC239" s="1150"/>
      <c r="BD239" s="1150"/>
      <c r="BE239" s="1150"/>
      <c r="BF239" s="1150"/>
      <c r="BG239" s="1150"/>
      <c r="BH239" s="1150"/>
      <c r="BI239" s="1150"/>
      <c r="BJ239" s="1150"/>
    </row>
    <row r="240" spans="1:62">
      <c r="A240" s="1150">
        <v>234</v>
      </c>
      <c r="B240" s="1150">
        <v>0</v>
      </c>
      <c r="C240" s="1150" t="s">
        <v>2792</v>
      </c>
      <c r="D240" s="1150" t="s">
        <v>18942</v>
      </c>
      <c r="E240" s="1150" t="s">
        <v>18943</v>
      </c>
      <c r="F240" s="1150" t="s">
        <v>18948</v>
      </c>
      <c r="G240" s="1150" t="s">
        <v>15831</v>
      </c>
      <c r="H240" s="1150" t="s">
        <v>15018</v>
      </c>
      <c r="I240" s="1213" t="s">
        <v>15019</v>
      </c>
      <c r="J240" s="1150" t="s">
        <v>19326</v>
      </c>
      <c r="K240" s="1150" t="s">
        <v>15017</v>
      </c>
      <c r="L240" s="1150" t="s">
        <v>394</v>
      </c>
      <c r="M240" s="1150">
        <v>100210237</v>
      </c>
      <c r="N240" s="1150" t="s">
        <v>394</v>
      </c>
      <c r="O240" s="1150" t="s">
        <v>18968</v>
      </c>
      <c r="P240" s="1150" t="s">
        <v>17721</v>
      </c>
      <c r="Q240" s="1211">
        <v>45181</v>
      </c>
      <c r="R240" s="1210">
        <v>12886</v>
      </c>
      <c r="S240" s="1150"/>
      <c r="T240" s="1150" t="s">
        <v>19281</v>
      </c>
      <c r="U240" s="1150">
        <v>1003676421</v>
      </c>
      <c r="V240" s="1150"/>
      <c r="W240" s="1150"/>
      <c r="X240" s="1150"/>
      <c r="Y240" s="1150"/>
      <c r="Z240" s="1150"/>
      <c r="AA240" s="1150"/>
      <c r="AB240" s="1150"/>
      <c r="AC240" s="1150"/>
      <c r="AD240" s="1150"/>
      <c r="AE240" s="1150"/>
      <c r="AF240" s="1150" t="s">
        <v>18997</v>
      </c>
      <c r="AG240" s="1211">
        <v>45198</v>
      </c>
      <c r="AH240" s="1212">
        <v>45170</v>
      </c>
      <c r="AI240" s="1150" t="s">
        <v>15018</v>
      </c>
      <c r="AJ240" s="1150" t="s">
        <v>19326</v>
      </c>
      <c r="AK240" s="1210">
        <v>12885.71</v>
      </c>
      <c r="AL240" s="1210">
        <v>12886</v>
      </c>
      <c r="AM240" s="1150" t="s">
        <v>516</v>
      </c>
      <c r="AN240" s="1150" t="s">
        <v>13437</v>
      </c>
      <c r="AO240" s="1150"/>
      <c r="AP240" s="1150" t="s">
        <v>15021</v>
      </c>
      <c r="AQ240" s="1150"/>
      <c r="AR240" s="1150">
        <v>4902152859</v>
      </c>
      <c r="AS240" s="1150"/>
      <c r="AT240" s="1150"/>
      <c r="AU240" s="1150"/>
      <c r="AV240" s="1150"/>
      <c r="AW240" s="1150"/>
      <c r="AX240" s="1150"/>
      <c r="AY240" s="1150">
        <v>0</v>
      </c>
      <c r="AZ240" s="1150"/>
      <c r="BA240" s="1150"/>
      <c r="BB240" s="1150"/>
      <c r="BC240" s="1150"/>
      <c r="BD240" s="1150"/>
      <c r="BE240" s="1150"/>
      <c r="BF240" s="1150"/>
      <c r="BG240" s="1150"/>
      <c r="BH240" s="1150"/>
      <c r="BI240" s="1150"/>
      <c r="BJ240" s="1150"/>
    </row>
    <row r="241" spans="1:62">
      <c r="A241" s="1150">
        <v>235</v>
      </c>
      <c r="B241" s="1150">
        <v>0</v>
      </c>
      <c r="C241" s="1150" t="s">
        <v>2792</v>
      </c>
      <c r="D241" s="1150" t="s">
        <v>18942</v>
      </c>
      <c r="E241" s="1150" t="s">
        <v>18943</v>
      </c>
      <c r="F241" s="1150" t="s">
        <v>18948</v>
      </c>
      <c r="G241" s="1150" t="s">
        <v>15831</v>
      </c>
      <c r="H241" s="1150" t="s">
        <v>15024</v>
      </c>
      <c r="I241" s="1150" t="s">
        <v>15025</v>
      </c>
      <c r="J241" s="1150" t="s">
        <v>19327</v>
      </c>
      <c r="K241" s="1150" t="s">
        <v>15023</v>
      </c>
      <c r="L241" s="1150" t="s">
        <v>394</v>
      </c>
      <c r="M241" s="1150">
        <v>100210035</v>
      </c>
      <c r="N241" s="1150" t="s">
        <v>394</v>
      </c>
      <c r="O241" s="1150" t="s">
        <v>18968</v>
      </c>
      <c r="P241" s="1150" t="s">
        <v>17721</v>
      </c>
      <c r="Q241" s="1211">
        <v>45182</v>
      </c>
      <c r="R241" s="1210">
        <v>17119</v>
      </c>
      <c r="S241" s="1150"/>
      <c r="T241" s="1150" t="s">
        <v>19281</v>
      </c>
      <c r="U241" s="1150">
        <v>1003671454</v>
      </c>
      <c r="V241" s="1150">
        <v>1003679452</v>
      </c>
      <c r="W241" s="1150">
        <v>1003679453</v>
      </c>
      <c r="X241" s="1150">
        <v>1003679454</v>
      </c>
      <c r="Y241" s="1150"/>
      <c r="Z241" s="1150"/>
      <c r="AA241" s="1150"/>
      <c r="AB241" s="1150"/>
      <c r="AC241" s="1150"/>
      <c r="AD241" s="1150"/>
      <c r="AE241" s="1150"/>
      <c r="AF241" s="1150" t="s">
        <v>18978</v>
      </c>
      <c r="AG241" s="1211">
        <v>45183</v>
      </c>
      <c r="AH241" s="1212">
        <v>45170</v>
      </c>
      <c r="AI241" s="1150" t="s">
        <v>15024</v>
      </c>
      <c r="AJ241" s="1150" t="s">
        <v>19327</v>
      </c>
      <c r="AK241" s="1210">
        <v>17118.8</v>
      </c>
      <c r="AL241" s="1210">
        <v>17119</v>
      </c>
      <c r="AM241" s="1150" t="s">
        <v>516</v>
      </c>
      <c r="AN241" s="1150" t="s">
        <v>13437</v>
      </c>
      <c r="AO241" s="1210">
        <v>6960.8</v>
      </c>
      <c r="AP241" s="1150" t="s">
        <v>15026</v>
      </c>
      <c r="AQ241" s="1150"/>
      <c r="AR241" s="1150">
        <v>4902147532</v>
      </c>
      <c r="AS241" s="1150">
        <v>4902154874</v>
      </c>
      <c r="AT241" s="1150"/>
      <c r="AU241" s="1150"/>
      <c r="AV241" s="1150"/>
      <c r="AW241" s="1150"/>
      <c r="AX241" s="1150"/>
      <c r="AY241" s="1150" t="s">
        <v>20</v>
      </c>
      <c r="AZ241" s="1150"/>
      <c r="BA241" s="1150"/>
      <c r="BB241" s="1150"/>
      <c r="BC241" s="1150"/>
      <c r="BD241" s="1150"/>
      <c r="BE241" s="1150"/>
      <c r="BF241" s="1150"/>
      <c r="BG241" s="1150"/>
      <c r="BH241" s="1150"/>
      <c r="BI241" s="1150"/>
      <c r="BJ241" s="1150"/>
    </row>
    <row r="242" spans="1:62">
      <c r="A242" s="1150">
        <v>236</v>
      </c>
      <c r="B242" s="1150">
        <v>0</v>
      </c>
      <c r="C242" s="1214" t="s">
        <v>2792</v>
      </c>
      <c r="D242" s="1150" t="s">
        <v>18942</v>
      </c>
      <c r="E242" s="1150" t="s">
        <v>18943</v>
      </c>
      <c r="F242" s="1150" t="s">
        <v>18948</v>
      </c>
      <c r="G242" s="1150" t="s">
        <v>15831</v>
      </c>
      <c r="H242" s="1150" t="s">
        <v>15029</v>
      </c>
      <c r="I242" s="1150" t="s">
        <v>15030</v>
      </c>
      <c r="J242" s="1150" t="s">
        <v>19328</v>
      </c>
      <c r="K242" s="1150" t="s">
        <v>19329</v>
      </c>
      <c r="L242" s="1150" t="s">
        <v>394</v>
      </c>
      <c r="M242" s="1150">
        <v>100210025</v>
      </c>
      <c r="N242" s="1150" t="s">
        <v>394</v>
      </c>
      <c r="O242" s="1150" t="s">
        <v>18968</v>
      </c>
      <c r="P242" s="1150" t="s">
        <v>17721</v>
      </c>
      <c r="Q242" s="1211">
        <v>45182</v>
      </c>
      <c r="R242" s="1210">
        <v>49893</v>
      </c>
      <c r="S242" s="1150"/>
      <c r="T242" s="1150" t="s">
        <v>19281</v>
      </c>
      <c r="U242" s="1150">
        <v>1003672998</v>
      </c>
      <c r="V242" s="1150">
        <v>1003672999</v>
      </c>
      <c r="W242" s="1150">
        <v>1003676403</v>
      </c>
      <c r="X242" s="1150">
        <v>1003676404</v>
      </c>
      <c r="Y242" s="1150">
        <v>1003679518</v>
      </c>
      <c r="Z242" s="1150">
        <v>1003679519</v>
      </c>
      <c r="AA242" s="1150">
        <v>1003679520</v>
      </c>
      <c r="AB242" s="1150"/>
      <c r="AC242" s="1150"/>
      <c r="AD242" s="1150"/>
      <c r="AE242" s="1150"/>
      <c r="AF242" s="1150" t="s">
        <v>18978</v>
      </c>
      <c r="AG242" s="1150"/>
      <c r="AH242" s="1212">
        <v>1</v>
      </c>
      <c r="AI242" s="1150" t="s">
        <v>15029</v>
      </c>
      <c r="AJ242" s="1150" t="s">
        <v>19328</v>
      </c>
      <c r="AK242" s="1210">
        <v>49892.72</v>
      </c>
      <c r="AL242" s="1210">
        <v>49893</v>
      </c>
      <c r="AM242" s="1150" t="s">
        <v>516</v>
      </c>
      <c r="AN242" s="1150" t="s">
        <v>13437</v>
      </c>
      <c r="AO242" s="1210">
        <v>5477.88</v>
      </c>
      <c r="AP242" s="1150" t="s">
        <v>15032</v>
      </c>
      <c r="AQ242" s="1150"/>
      <c r="AR242" s="1150">
        <v>4902148862</v>
      </c>
      <c r="AS242" s="1150">
        <v>4902152401</v>
      </c>
      <c r="AT242" s="1150">
        <v>4902154866</v>
      </c>
      <c r="AU242" s="1150"/>
      <c r="AV242" s="1150"/>
      <c r="AW242" s="1150"/>
      <c r="AX242" s="1150"/>
      <c r="AY242" s="1150" t="s">
        <v>19330</v>
      </c>
      <c r="AZ242" s="1150"/>
      <c r="BA242" s="1150"/>
      <c r="BB242" s="1150"/>
      <c r="BC242" s="1150"/>
      <c r="BD242" s="1150"/>
      <c r="BE242" s="1150"/>
      <c r="BF242" s="1150"/>
      <c r="BG242" s="1150"/>
      <c r="BH242" s="1150"/>
      <c r="BI242" s="1150"/>
      <c r="BJ242" s="1150"/>
    </row>
    <row r="243" spans="1:62">
      <c r="A243" s="1150">
        <v>237</v>
      </c>
      <c r="B243" s="1150">
        <v>0</v>
      </c>
      <c r="C243" s="1150" t="s">
        <v>2792</v>
      </c>
      <c r="D243" s="1150" t="s">
        <v>18942</v>
      </c>
      <c r="E243" s="1150" t="s">
        <v>18943</v>
      </c>
      <c r="F243" s="1150" t="s">
        <v>18948</v>
      </c>
      <c r="G243" s="1150" t="s">
        <v>15831</v>
      </c>
      <c r="H243" s="1150" t="s">
        <v>9699</v>
      </c>
      <c r="I243" s="1150" t="s">
        <v>9701</v>
      </c>
      <c r="J243" s="1150" t="s">
        <v>9700</v>
      </c>
      <c r="K243" s="1150" t="s">
        <v>19331</v>
      </c>
      <c r="L243" s="1150" t="s">
        <v>394</v>
      </c>
      <c r="M243" s="1150">
        <v>100210023</v>
      </c>
      <c r="N243" s="1150" t="s">
        <v>394</v>
      </c>
      <c r="O243" s="1150" t="s">
        <v>18968</v>
      </c>
      <c r="P243" s="1150" t="s">
        <v>17721</v>
      </c>
      <c r="Q243" s="1211">
        <v>45182</v>
      </c>
      <c r="R243" s="1210">
        <v>29855</v>
      </c>
      <c r="S243" s="1150"/>
      <c r="T243" s="1150" t="s">
        <v>19281</v>
      </c>
      <c r="U243" s="1150">
        <v>1003671826</v>
      </c>
      <c r="V243" s="1150">
        <v>1003671827</v>
      </c>
      <c r="W243" s="1150">
        <v>1003676416</v>
      </c>
      <c r="X243" s="1150">
        <v>1003679523</v>
      </c>
      <c r="Y243" s="1150">
        <v>1003679524</v>
      </c>
      <c r="Z243" s="1150">
        <v>1003679525</v>
      </c>
      <c r="AA243" s="1150"/>
      <c r="AB243" s="1150"/>
      <c r="AC243" s="1150"/>
      <c r="AD243" s="1150"/>
      <c r="AE243" s="1150"/>
      <c r="AF243" s="1150" t="s">
        <v>18978</v>
      </c>
      <c r="AG243" s="1211">
        <v>45185</v>
      </c>
      <c r="AH243" s="1212">
        <v>45170</v>
      </c>
      <c r="AI243" s="1150" t="s">
        <v>9699</v>
      </c>
      <c r="AJ243" s="1150" t="s">
        <v>9700</v>
      </c>
      <c r="AK243" s="1210">
        <v>29854.3</v>
      </c>
      <c r="AL243" s="1210">
        <v>29855</v>
      </c>
      <c r="AM243" s="1150" t="s">
        <v>516</v>
      </c>
      <c r="AN243" s="1150" t="s">
        <v>13437</v>
      </c>
      <c r="AO243" s="1210">
        <v>2772.66</v>
      </c>
      <c r="AP243" s="1150" t="s">
        <v>9693</v>
      </c>
      <c r="AQ243" s="1150"/>
      <c r="AR243" s="1150">
        <v>4902148007</v>
      </c>
      <c r="AS243" s="1150">
        <v>4902152417</v>
      </c>
      <c r="AT243" s="1150">
        <v>4902154863</v>
      </c>
      <c r="AU243" s="1150"/>
      <c r="AV243" s="1150"/>
      <c r="AW243" s="1150"/>
      <c r="AX243" s="1150"/>
      <c r="AY243" s="1150" t="s">
        <v>19332</v>
      </c>
      <c r="AZ243" s="1150"/>
      <c r="BA243" s="1150"/>
      <c r="BB243" s="1150"/>
      <c r="BC243" s="1150"/>
      <c r="BD243" s="1150"/>
      <c r="BE243" s="1150"/>
      <c r="BF243" s="1150"/>
      <c r="BG243" s="1150"/>
      <c r="BH243" s="1150"/>
      <c r="BI243" s="1150"/>
      <c r="BJ243" s="1150"/>
    </row>
    <row r="244" spans="1:62">
      <c r="A244" s="1150">
        <v>238</v>
      </c>
      <c r="B244" s="1150">
        <v>0</v>
      </c>
      <c r="C244" s="1150" t="s">
        <v>2792</v>
      </c>
      <c r="D244" s="1150" t="s">
        <v>18942</v>
      </c>
      <c r="E244" s="1150" t="s">
        <v>18943</v>
      </c>
      <c r="F244" s="1150" t="s">
        <v>18948</v>
      </c>
      <c r="G244" s="1150" t="s">
        <v>15831</v>
      </c>
      <c r="H244" s="1150" t="s">
        <v>15039</v>
      </c>
      <c r="I244" s="1150" t="s">
        <v>15040</v>
      </c>
      <c r="J244" s="1150" t="s">
        <v>19333</v>
      </c>
      <c r="K244" s="1150" t="s">
        <v>15038</v>
      </c>
      <c r="L244" s="1150" t="s">
        <v>394</v>
      </c>
      <c r="M244" s="1150">
        <v>100210251</v>
      </c>
      <c r="N244" s="1150" t="s">
        <v>394</v>
      </c>
      <c r="O244" s="1150" t="s">
        <v>18968</v>
      </c>
      <c r="P244" s="1150" t="s">
        <v>17721</v>
      </c>
      <c r="Q244" s="1211">
        <v>45181</v>
      </c>
      <c r="R244" s="1210">
        <v>12587</v>
      </c>
      <c r="S244" s="1150"/>
      <c r="T244" s="1150" t="s">
        <v>19281</v>
      </c>
      <c r="U244" s="1150">
        <v>1003673639</v>
      </c>
      <c r="V244" s="1150">
        <v>1003673640</v>
      </c>
      <c r="W244" s="1150">
        <v>1003676383</v>
      </c>
      <c r="X244" s="1150">
        <v>1003676384</v>
      </c>
      <c r="Y244" s="1150">
        <v>1003679528</v>
      </c>
      <c r="Z244" s="1150">
        <v>1003679529</v>
      </c>
      <c r="AA244" s="1150"/>
      <c r="AB244" s="1150"/>
      <c r="AC244" s="1150"/>
      <c r="AD244" s="1150"/>
      <c r="AE244" s="1150"/>
      <c r="AF244" s="1150" t="s">
        <v>18978</v>
      </c>
      <c r="AG244" s="1211">
        <v>45190</v>
      </c>
      <c r="AH244" s="1212">
        <v>45170</v>
      </c>
      <c r="AI244" s="1150" t="s">
        <v>15039</v>
      </c>
      <c r="AJ244" s="1150" t="s">
        <v>19333</v>
      </c>
      <c r="AK244" s="1210">
        <v>12586.13</v>
      </c>
      <c r="AL244" s="1210">
        <v>12587</v>
      </c>
      <c r="AM244" s="1150" t="s">
        <v>516</v>
      </c>
      <c r="AN244" s="1150" t="s">
        <v>13437</v>
      </c>
      <c r="AO244" s="1210">
        <v>9347.76</v>
      </c>
      <c r="AP244" s="1150" t="s">
        <v>15041</v>
      </c>
      <c r="AQ244" s="1150"/>
      <c r="AR244" s="1150">
        <v>4902149645</v>
      </c>
      <c r="AS244" s="1150">
        <v>4902152346</v>
      </c>
      <c r="AT244" s="1150">
        <v>4902154876</v>
      </c>
      <c r="AU244" s="1150"/>
      <c r="AV244" s="1150"/>
      <c r="AW244" s="1150"/>
      <c r="AX244" s="1150"/>
      <c r="AY244" s="1150" t="s">
        <v>19014</v>
      </c>
      <c r="AZ244" s="1150"/>
      <c r="BA244" s="1150"/>
      <c r="BB244" s="1150"/>
      <c r="BC244" s="1150"/>
      <c r="BD244" s="1150"/>
      <c r="BE244" s="1150"/>
      <c r="BF244" s="1150"/>
      <c r="BG244" s="1150"/>
      <c r="BH244" s="1150"/>
      <c r="BI244" s="1150"/>
      <c r="BJ244" s="1150"/>
    </row>
    <row r="245" spans="1:62">
      <c r="A245" s="1150">
        <v>239</v>
      </c>
      <c r="B245" s="1150">
        <v>0</v>
      </c>
      <c r="C245" s="1150" t="s">
        <v>2792</v>
      </c>
      <c r="D245" s="1150" t="s">
        <v>18942</v>
      </c>
      <c r="E245" s="1150" t="s">
        <v>18943</v>
      </c>
      <c r="F245" s="1150" t="s">
        <v>18948</v>
      </c>
      <c r="G245" s="1150" t="s">
        <v>15831</v>
      </c>
      <c r="H245" s="1150" t="s">
        <v>10300</v>
      </c>
      <c r="I245" s="1213" t="s">
        <v>10302</v>
      </c>
      <c r="J245" s="1150" t="s">
        <v>10301</v>
      </c>
      <c r="K245" s="1150" t="s">
        <v>10305</v>
      </c>
      <c r="L245" s="1150" t="s">
        <v>394</v>
      </c>
      <c r="M245" s="1150">
        <v>100209809</v>
      </c>
      <c r="N245" s="1150" t="s">
        <v>394</v>
      </c>
      <c r="O245" s="1150" t="s">
        <v>18968</v>
      </c>
      <c r="P245" s="1150" t="s">
        <v>17721</v>
      </c>
      <c r="Q245" s="1211">
        <v>45182</v>
      </c>
      <c r="R245" s="1210">
        <v>87978</v>
      </c>
      <c r="S245" s="1150"/>
      <c r="T245" s="1150" t="s">
        <v>19281</v>
      </c>
      <c r="U245" s="1150">
        <v>1003671855</v>
      </c>
      <c r="V245" s="1150"/>
      <c r="W245" s="1150"/>
      <c r="X245" s="1150"/>
      <c r="Y245" s="1150"/>
      <c r="Z245" s="1150"/>
      <c r="AA245" s="1150"/>
      <c r="AB245" s="1150"/>
      <c r="AC245" s="1150"/>
      <c r="AD245" s="1150"/>
      <c r="AE245" s="1150"/>
      <c r="AF245" s="1150" t="s">
        <v>18962</v>
      </c>
      <c r="AG245" s="1211">
        <v>45185</v>
      </c>
      <c r="AH245" s="1212">
        <v>45170</v>
      </c>
      <c r="AI245" s="1150" t="s">
        <v>10300</v>
      </c>
      <c r="AJ245" s="1150" t="s">
        <v>10301</v>
      </c>
      <c r="AK245" s="1210">
        <v>87977.08</v>
      </c>
      <c r="AL245" s="1210">
        <v>87978</v>
      </c>
      <c r="AM245" s="1150" t="s">
        <v>516</v>
      </c>
      <c r="AN245" s="1150" t="s">
        <v>13437</v>
      </c>
      <c r="AO245" s="1150"/>
      <c r="AP245" s="1150" t="s">
        <v>10303</v>
      </c>
      <c r="AQ245" s="1150"/>
      <c r="AR245" s="1150">
        <v>4902148140</v>
      </c>
      <c r="AS245" s="1150"/>
      <c r="AT245" s="1150"/>
      <c r="AU245" s="1150"/>
      <c r="AV245" s="1150"/>
      <c r="AW245" s="1150"/>
      <c r="AX245" s="1150"/>
      <c r="AY245" s="1150" t="s">
        <v>19334</v>
      </c>
      <c r="AZ245" s="1150"/>
      <c r="BA245" s="1150"/>
      <c r="BB245" s="1150"/>
      <c r="BC245" s="1150"/>
      <c r="BD245" s="1150"/>
      <c r="BE245" s="1150"/>
      <c r="BF245" s="1150"/>
      <c r="BG245" s="1150"/>
      <c r="BH245" s="1150"/>
      <c r="BI245" s="1150"/>
      <c r="BJ245" s="1150"/>
    </row>
    <row r="246" spans="1:62">
      <c r="A246" s="1150">
        <v>240</v>
      </c>
      <c r="B246" s="1150">
        <v>0</v>
      </c>
      <c r="C246" s="1150" t="s">
        <v>2792</v>
      </c>
      <c r="D246" s="1150" t="s">
        <v>18942</v>
      </c>
      <c r="E246" s="1150" t="s">
        <v>18943</v>
      </c>
      <c r="F246" s="1150" t="s">
        <v>18948</v>
      </c>
      <c r="G246" s="1150" t="s">
        <v>15831</v>
      </c>
      <c r="H246" s="1150" t="s">
        <v>15048</v>
      </c>
      <c r="I246" s="1150" t="s">
        <v>15049</v>
      </c>
      <c r="J246" s="1150" t="s">
        <v>19335</v>
      </c>
      <c r="K246" s="1150" t="s">
        <v>19336</v>
      </c>
      <c r="L246" s="1150" t="s">
        <v>394</v>
      </c>
      <c r="M246" s="1150">
        <v>100210004</v>
      </c>
      <c r="N246" s="1150" t="s">
        <v>394</v>
      </c>
      <c r="O246" s="1150" t="s">
        <v>18968</v>
      </c>
      <c r="P246" s="1150" t="s">
        <v>17721</v>
      </c>
      <c r="Q246" s="1211">
        <v>45182</v>
      </c>
      <c r="R246" s="1210">
        <v>8145</v>
      </c>
      <c r="S246" s="1150"/>
      <c r="T246" s="1150" t="s">
        <v>19281</v>
      </c>
      <c r="U246" s="1150">
        <v>1003671105</v>
      </c>
      <c r="V246" s="1150">
        <v>1003676422</v>
      </c>
      <c r="W246" s="1150"/>
      <c r="X246" s="1150"/>
      <c r="Y246" s="1150"/>
      <c r="Z246" s="1150"/>
      <c r="AA246" s="1150"/>
      <c r="AB246" s="1150"/>
      <c r="AC246" s="1150"/>
      <c r="AD246" s="1150"/>
      <c r="AE246" s="1150"/>
      <c r="AF246" s="1150" t="s">
        <v>18978</v>
      </c>
      <c r="AG246" s="1211">
        <v>45182</v>
      </c>
      <c r="AH246" s="1212">
        <v>45170</v>
      </c>
      <c r="AI246" s="1150" t="s">
        <v>15048</v>
      </c>
      <c r="AJ246" s="1150" t="s">
        <v>19335</v>
      </c>
      <c r="AK246" s="1210">
        <v>8144.96</v>
      </c>
      <c r="AL246" s="1210">
        <v>8145</v>
      </c>
      <c r="AM246" s="1150" t="s">
        <v>516</v>
      </c>
      <c r="AN246" s="1150" t="s">
        <v>13437</v>
      </c>
      <c r="AO246" s="1210">
        <v>4429.6000000000004</v>
      </c>
      <c r="AP246" s="1150" t="s">
        <v>15050</v>
      </c>
      <c r="AQ246" s="1150"/>
      <c r="AR246" s="1150">
        <v>4902147092</v>
      </c>
      <c r="AS246" s="1150">
        <v>4902152435</v>
      </c>
      <c r="AT246" s="1150"/>
      <c r="AU246" s="1150"/>
      <c r="AV246" s="1150"/>
      <c r="AW246" s="1150"/>
      <c r="AX246" s="1150"/>
      <c r="AY246" s="1150" t="s">
        <v>20</v>
      </c>
      <c r="AZ246" s="1150"/>
      <c r="BA246" s="1150"/>
      <c r="BB246" s="1150"/>
      <c r="BC246" s="1150"/>
      <c r="BD246" s="1150"/>
      <c r="BE246" s="1150"/>
      <c r="BF246" s="1150"/>
      <c r="BG246" s="1150"/>
      <c r="BH246" s="1150"/>
      <c r="BI246" s="1150"/>
      <c r="BJ246" s="1150"/>
    </row>
    <row r="247" spans="1:62">
      <c r="A247" s="1150">
        <v>241</v>
      </c>
      <c r="B247" s="1150">
        <v>0</v>
      </c>
      <c r="C247" s="1214" t="s">
        <v>2792</v>
      </c>
      <c r="D247" s="1150" t="s">
        <v>18942</v>
      </c>
      <c r="E247" s="1150" t="s">
        <v>18943</v>
      </c>
      <c r="F247" s="1150" t="s">
        <v>18948</v>
      </c>
      <c r="G247" s="1150" t="s">
        <v>15831</v>
      </c>
      <c r="H247" s="1150" t="s">
        <v>15053</v>
      </c>
      <c r="I247" s="1150" t="s">
        <v>15054</v>
      </c>
      <c r="J247" s="1150" t="s">
        <v>19337</v>
      </c>
      <c r="K247" s="1150" t="s">
        <v>19338</v>
      </c>
      <c r="L247" s="1150" t="s">
        <v>394</v>
      </c>
      <c r="M247" s="1150">
        <v>100210202</v>
      </c>
      <c r="N247" s="1150" t="s">
        <v>394</v>
      </c>
      <c r="O247" s="1150" t="s">
        <v>18968</v>
      </c>
      <c r="P247" s="1150" t="s">
        <v>17721</v>
      </c>
      <c r="Q247" s="1211">
        <v>45182</v>
      </c>
      <c r="R247" s="1210">
        <v>45474</v>
      </c>
      <c r="S247" s="1150"/>
      <c r="T247" s="1150" t="s">
        <v>19281</v>
      </c>
      <c r="U247" s="1150">
        <v>1003672783</v>
      </c>
      <c r="V247" s="1150">
        <v>1003672784</v>
      </c>
      <c r="W247" s="1150">
        <v>1003676417</v>
      </c>
      <c r="X247" s="1150">
        <v>1003680672</v>
      </c>
      <c r="Y247" s="1150">
        <v>1003680673</v>
      </c>
      <c r="Z247" s="1150"/>
      <c r="AA247" s="1150"/>
      <c r="AB247" s="1150"/>
      <c r="AC247" s="1150"/>
      <c r="AD247" s="1150"/>
      <c r="AE247" s="1150"/>
      <c r="AF247" s="1150" t="s">
        <v>18978</v>
      </c>
      <c r="AG247" s="1211">
        <v>45188</v>
      </c>
      <c r="AH247" s="1212">
        <v>45170</v>
      </c>
      <c r="AI247" s="1150" t="s">
        <v>15053</v>
      </c>
      <c r="AJ247" s="1150" t="s">
        <v>19337</v>
      </c>
      <c r="AK247" s="1210">
        <v>45473.919999999998</v>
      </c>
      <c r="AL247" s="1210">
        <v>45474</v>
      </c>
      <c r="AM247" s="1150" t="s">
        <v>516</v>
      </c>
      <c r="AN247" s="1150" t="s">
        <v>13437</v>
      </c>
      <c r="AO247" s="1210">
        <v>17139.36</v>
      </c>
      <c r="AP247" s="1150" t="s">
        <v>15057</v>
      </c>
      <c r="AQ247" s="1150"/>
      <c r="AR247" s="1150">
        <v>4902148803</v>
      </c>
      <c r="AS247" s="1150">
        <v>4902152443</v>
      </c>
      <c r="AT247" s="1150">
        <v>4902155945</v>
      </c>
      <c r="AU247" s="1150"/>
      <c r="AV247" s="1150"/>
      <c r="AW247" s="1150"/>
      <c r="AX247" s="1150"/>
      <c r="AY247" s="1150" t="s">
        <v>19339</v>
      </c>
      <c r="AZ247" s="1150"/>
      <c r="BA247" s="1150"/>
      <c r="BB247" s="1150"/>
      <c r="BC247" s="1150"/>
      <c r="BD247" s="1150"/>
      <c r="BE247" s="1150"/>
      <c r="BF247" s="1150"/>
      <c r="BG247" s="1150"/>
      <c r="BH247" s="1150"/>
      <c r="BI247" s="1150"/>
      <c r="BJ247" s="1150"/>
    </row>
    <row r="248" spans="1:62">
      <c r="A248" s="1150">
        <v>242</v>
      </c>
      <c r="B248" s="1150">
        <v>0</v>
      </c>
      <c r="C248" s="1150" t="s">
        <v>2792</v>
      </c>
      <c r="D248" s="1150" t="s">
        <v>18942</v>
      </c>
      <c r="E248" s="1150" t="s">
        <v>18943</v>
      </c>
      <c r="F248" s="1150" t="s">
        <v>18948</v>
      </c>
      <c r="G248" s="1150" t="s">
        <v>15831</v>
      </c>
      <c r="H248" s="1150" t="s">
        <v>15060</v>
      </c>
      <c r="I248" s="1150" t="s">
        <v>15061</v>
      </c>
      <c r="J248" s="1150" t="s">
        <v>19340</v>
      </c>
      <c r="K248" s="1150" t="s">
        <v>15059</v>
      </c>
      <c r="L248" s="1150" t="s">
        <v>394</v>
      </c>
      <c r="M248" s="1150">
        <v>100210250</v>
      </c>
      <c r="N248" s="1150" t="s">
        <v>394</v>
      </c>
      <c r="O248" s="1150" t="s">
        <v>18968</v>
      </c>
      <c r="P248" s="1150" t="s">
        <v>17721</v>
      </c>
      <c r="Q248" s="1211">
        <v>45181</v>
      </c>
      <c r="R248" s="1210">
        <v>8145</v>
      </c>
      <c r="S248" s="1150"/>
      <c r="T248" s="1150" t="s">
        <v>19281</v>
      </c>
      <c r="U248" s="1150">
        <v>1003671762</v>
      </c>
      <c r="V248" s="1150">
        <v>1003676381</v>
      </c>
      <c r="W248" s="1150">
        <v>1003680674</v>
      </c>
      <c r="X248" s="1150">
        <v>1003680705</v>
      </c>
      <c r="Y248" s="1150"/>
      <c r="Z248" s="1150"/>
      <c r="AA248" s="1150"/>
      <c r="AB248" s="1150"/>
      <c r="AC248" s="1150"/>
      <c r="AD248" s="1150"/>
      <c r="AE248" s="1150"/>
      <c r="AF248" s="1150" t="s">
        <v>18978</v>
      </c>
      <c r="AG248" s="1211">
        <v>45185</v>
      </c>
      <c r="AH248" s="1212">
        <v>45170</v>
      </c>
      <c r="AI248" s="1150" t="s">
        <v>15060</v>
      </c>
      <c r="AJ248" s="1150" t="s">
        <v>19340</v>
      </c>
      <c r="AK248" s="1210">
        <v>8144.96</v>
      </c>
      <c r="AL248" s="1210">
        <v>8145</v>
      </c>
      <c r="AM248" s="1150" t="s">
        <v>516</v>
      </c>
      <c r="AN248" s="1150" t="s">
        <v>13437</v>
      </c>
      <c r="AO248" s="1210">
        <v>3164</v>
      </c>
      <c r="AP248" s="1150" t="s">
        <v>15062</v>
      </c>
      <c r="AQ248" s="1150"/>
      <c r="AR248" s="1150">
        <v>4902147995</v>
      </c>
      <c r="AS248" s="1150">
        <v>4902152432</v>
      </c>
      <c r="AT248" s="1150">
        <v>4902155962</v>
      </c>
      <c r="AU248" s="1150"/>
      <c r="AV248" s="1150"/>
      <c r="AW248" s="1150"/>
      <c r="AX248" s="1150"/>
      <c r="AY248" s="1150" t="s">
        <v>19339</v>
      </c>
      <c r="AZ248" s="1150"/>
      <c r="BA248" s="1150"/>
      <c r="BB248" s="1150"/>
      <c r="BC248" s="1150"/>
      <c r="BD248" s="1150"/>
      <c r="BE248" s="1150"/>
      <c r="BF248" s="1150"/>
      <c r="BG248" s="1150"/>
      <c r="BH248" s="1150"/>
      <c r="BI248" s="1150"/>
      <c r="BJ248" s="1150"/>
    </row>
    <row r="249" spans="1:62">
      <c r="A249" s="1150">
        <v>243</v>
      </c>
      <c r="B249" s="1150">
        <v>0</v>
      </c>
      <c r="C249" s="1150" t="s">
        <v>2792</v>
      </c>
      <c r="D249" s="1150" t="s">
        <v>18942</v>
      </c>
      <c r="E249" s="1150" t="s">
        <v>18943</v>
      </c>
      <c r="F249" s="1150" t="s">
        <v>18948</v>
      </c>
      <c r="G249" s="1150" t="s">
        <v>15831</v>
      </c>
      <c r="H249" s="1150" t="s">
        <v>15065</v>
      </c>
      <c r="I249" s="1150" t="s">
        <v>15066</v>
      </c>
      <c r="J249" s="1150" t="s">
        <v>19341</v>
      </c>
      <c r="K249" s="1150" t="s">
        <v>19342</v>
      </c>
      <c r="L249" s="1150" t="s">
        <v>394</v>
      </c>
      <c r="M249" s="1150">
        <v>100209998</v>
      </c>
      <c r="N249" s="1150" t="s">
        <v>394</v>
      </c>
      <c r="O249" s="1150" t="s">
        <v>18964</v>
      </c>
      <c r="P249" s="1150" t="s">
        <v>17721</v>
      </c>
      <c r="Q249" s="1211">
        <v>45182</v>
      </c>
      <c r="R249" s="1210">
        <v>16855</v>
      </c>
      <c r="S249" s="1150"/>
      <c r="T249" s="1150" t="s">
        <v>19281</v>
      </c>
      <c r="U249" s="1150">
        <v>1003671807</v>
      </c>
      <c r="V249" s="1150">
        <v>1003671808</v>
      </c>
      <c r="W249" s="1150">
        <v>1003671809</v>
      </c>
      <c r="X249" s="1150">
        <v>1003680699</v>
      </c>
      <c r="Y249" s="1150">
        <v>1003680700</v>
      </c>
      <c r="Z249" s="1150">
        <v>1003680701</v>
      </c>
      <c r="AA249" s="1150">
        <v>1003680702</v>
      </c>
      <c r="AB249" s="1150"/>
      <c r="AC249" s="1150"/>
      <c r="AD249" s="1150"/>
      <c r="AE249" s="1150"/>
      <c r="AF249" s="1150" t="s">
        <v>18962</v>
      </c>
      <c r="AG249" s="1211">
        <v>45185</v>
      </c>
      <c r="AH249" s="1212">
        <v>45170</v>
      </c>
      <c r="AI249" s="1150" t="s">
        <v>15065</v>
      </c>
      <c r="AJ249" s="1150" t="s">
        <v>19341</v>
      </c>
      <c r="AK249" s="1210">
        <v>16854.54</v>
      </c>
      <c r="AL249" s="1210">
        <v>16855</v>
      </c>
      <c r="AM249" s="1150" t="s">
        <v>516</v>
      </c>
      <c r="AN249" s="1150" t="s">
        <v>13437</v>
      </c>
      <c r="AO249" s="1150"/>
      <c r="AP249" s="1150" t="s">
        <v>15068</v>
      </c>
      <c r="AQ249" s="1150"/>
      <c r="AR249" s="1150">
        <v>4902147966</v>
      </c>
      <c r="AS249" s="1150">
        <v>4902155965</v>
      </c>
      <c r="AT249" s="1150"/>
      <c r="AU249" s="1150"/>
      <c r="AV249" s="1150"/>
      <c r="AW249" s="1150"/>
      <c r="AX249" s="1150"/>
      <c r="AY249" s="1150" t="s">
        <v>19339</v>
      </c>
      <c r="AZ249" s="1150"/>
      <c r="BA249" s="1150"/>
      <c r="BB249" s="1150"/>
      <c r="BC249" s="1150"/>
      <c r="BD249" s="1150"/>
      <c r="BE249" s="1150"/>
      <c r="BF249" s="1150"/>
      <c r="BG249" s="1150"/>
      <c r="BH249" s="1150"/>
      <c r="BI249" s="1150"/>
      <c r="BJ249" s="1150"/>
    </row>
    <row r="250" spans="1:62">
      <c r="A250" s="1150">
        <v>244</v>
      </c>
      <c r="B250" s="1150">
        <v>0</v>
      </c>
      <c r="C250" s="1150" t="s">
        <v>2792</v>
      </c>
      <c r="D250" s="1150" t="s">
        <v>18942</v>
      </c>
      <c r="E250" s="1150" t="s">
        <v>18943</v>
      </c>
      <c r="F250" s="1150" t="s">
        <v>18948</v>
      </c>
      <c r="G250" s="1150" t="s">
        <v>15831</v>
      </c>
      <c r="H250" s="1150" t="s">
        <v>15071</v>
      </c>
      <c r="I250" s="1150" t="s">
        <v>15072</v>
      </c>
      <c r="J250" s="1150" t="s">
        <v>19343</v>
      </c>
      <c r="K250" s="1150" t="s">
        <v>19344</v>
      </c>
      <c r="L250" s="1150" t="s">
        <v>394</v>
      </c>
      <c r="M250" s="1150">
        <v>100210186</v>
      </c>
      <c r="N250" s="1150" t="s">
        <v>394</v>
      </c>
      <c r="O250" s="1150" t="s">
        <v>18968</v>
      </c>
      <c r="P250" s="1150" t="s">
        <v>17721</v>
      </c>
      <c r="Q250" s="1211">
        <v>45181</v>
      </c>
      <c r="R250" s="1210">
        <v>15504</v>
      </c>
      <c r="S250" s="1150"/>
      <c r="T250" s="1150" t="s">
        <v>19281</v>
      </c>
      <c r="U250" s="1150">
        <v>1003671857</v>
      </c>
      <c r="V250" s="1150">
        <v>1003676380</v>
      </c>
      <c r="W250" s="1150">
        <v>1003680715</v>
      </c>
      <c r="X250" s="1150">
        <v>1003680716</v>
      </c>
      <c r="Y250" s="1150"/>
      <c r="Z250" s="1150"/>
      <c r="AA250" s="1150"/>
      <c r="AB250" s="1150"/>
      <c r="AC250" s="1150"/>
      <c r="AD250" s="1150"/>
      <c r="AE250" s="1150"/>
      <c r="AF250" s="1150" t="s">
        <v>18978</v>
      </c>
      <c r="AG250" s="1211">
        <v>45185</v>
      </c>
      <c r="AH250" s="1212">
        <v>45170</v>
      </c>
      <c r="AI250" s="1150" t="s">
        <v>15071</v>
      </c>
      <c r="AJ250" s="1150" t="s">
        <v>19343</v>
      </c>
      <c r="AK250" s="1210">
        <v>15503.09</v>
      </c>
      <c r="AL250" s="1210">
        <v>15504</v>
      </c>
      <c r="AM250" s="1150" t="s">
        <v>516</v>
      </c>
      <c r="AN250" s="1150" t="s">
        <v>13437</v>
      </c>
      <c r="AO250" s="1210">
        <v>3864.24</v>
      </c>
      <c r="AP250" s="1150" t="s">
        <v>15074</v>
      </c>
      <c r="AQ250" s="1150"/>
      <c r="AR250" s="1150">
        <v>4902147981</v>
      </c>
      <c r="AS250" s="1150">
        <v>4902152437</v>
      </c>
      <c r="AT250" s="1150">
        <v>4902155944</v>
      </c>
      <c r="AU250" s="1150"/>
      <c r="AV250" s="1150"/>
      <c r="AW250" s="1150"/>
      <c r="AX250" s="1150"/>
      <c r="AY250" s="1150" t="s">
        <v>19339</v>
      </c>
      <c r="AZ250" s="1150" t="s">
        <v>19093</v>
      </c>
      <c r="BA250" s="1150"/>
      <c r="BB250" s="1150"/>
      <c r="BC250" s="1150"/>
      <c r="BD250" s="1150"/>
      <c r="BE250" s="1211">
        <v>45206</v>
      </c>
      <c r="BF250" s="1150" t="s">
        <v>18945</v>
      </c>
      <c r="BG250" s="1150" t="s">
        <v>18980</v>
      </c>
      <c r="BH250" s="1150" t="s">
        <v>18978</v>
      </c>
      <c r="BI250" s="1150"/>
      <c r="BJ250" s="1150"/>
    </row>
    <row r="251" spans="1:62">
      <c r="A251" s="1150">
        <v>245</v>
      </c>
      <c r="B251" s="1150">
        <v>0</v>
      </c>
      <c r="C251" s="1214" t="s">
        <v>2792</v>
      </c>
      <c r="D251" s="1150" t="s">
        <v>18942</v>
      </c>
      <c r="E251" s="1150" t="s">
        <v>18943</v>
      </c>
      <c r="F251" s="1150" t="s">
        <v>18948</v>
      </c>
      <c r="G251" s="1150" t="s">
        <v>15831</v>
      </c>
      <c r="H251" s="1150" t="s">
        <v>15077</v>
      </c>
      <c r="I251" s="1150" t="s">
        <v>15078</v>
      </c>
      <c r="J251" s="1150" t="s">
        <v>19345</v>
      </c>
      <c r="K251" s="1150" t="s">
        <v>19346</v>
      </c>
      <c r="L251" s="1150" t="s">
        <v>394</v>
      </c>
      <c r="M251" s="1150">
        <v>100210126</v>
      </c>
      <c r="N251" s="1150" t="s">
        <v>394</v>
      </c>
      <c r="O251" s="1150" t="s">
        <v>18964</v>
      </c>
      <c r="P251" s="1150" t="s">
        <v>17721</v>
      </c>
      <c r="Q251" s="1211">
        <v>45182</v>
      </c>
      <c r="R251" s="1210">
        <v>10693</v>
      </c>
      <c r="S251" s="1150"/>
      <c r="T251" s="1150" t="s">
        <v>19281</v>
      </c>
      <c r="U251" s="1150">
        <v>1003672327</v>
      </c>
      <c r="V251" s="1150">
        <v>1003676379</v>
      </c>
      <c r="W251" s="1150">
        <v>1003680721</v>
      </c>
      <c r="X251" s="1150">
        <v>1003680722</v>
      </c>
      <c r="Y251" s="1150">
        <v>1003680723</v>
      </c>
      <c r="Z251" s="1150"/>
      <c r="AA251" s="1150"/>
      <c r="AB251" s="1150"/>
      <c r="AC251" s="1150"/>
      <c r="AD251" s="1150"/>
      <c r="AE251" s="1150"/>
      <c r="AF251" s="1150" t="s">
        <v>18978</v>
      </c>
      <c r="AG251" s="1211">
        <v>45187</v>
      </c>
      <c r="AH251" s="1212">
        <v>45170</v>
      </c>
      <c r="AI251" s="1150" t="s">
        <v>15077</v>
      </c>
      <c r="AJ251" s="1150" t="s">
        <v>19345</v>
      </c>
      <c r="AK251" s="1210">
        <v>10692.38</v>
      </c>
      <c r="AL251" s="1210">
        <v>10693</v>
      </c>
      <c r="AM251" s="1150" t="s">
        <v>516</v>
      </c>
      <c r="AN251" s="1150" t="s">
        <v>13437</v>
      </c>
      <c r="AO251" s="1210">
        <v>2464.86</v>
      </c>
      <c r="AP251" s="1150" t="s">
        <v>15079</v>
      </c>
      <c r="AQ251" s="1150"/>
      <c r="AR251" s="1150">
        <v>4902148443</v>
      </c>
      <c r="AS251" s="1150">
        <v>4902152454</v>
      </c>
      <c r="AT251" s="1150">
        <v>4902155977</v>
      </c>
      <c r="AU251" s="1150"/>
      <c r="AV251" s="1150"/>
      <c r="AW251" s="1150"/>
      <c r="AX251" s="1150"/>
      <c r="AY251" s="1150" t="s">
        <v>19339</v>
      </c>
      <c r="AZ251" s="1150"/>
      <c r="BA251" s="1150"/>
      <c r="BB251" s="1150"/>
      <c r="BC251" s="1150"/>
      <c r="BD251" s="1150"/>
      <c r="BE251" s="1150"/>
      <c r="BF251" s="1150"/>
      <c r="BG251" s="1150"/>
      <c r="BH251" s="1150"/>
      <c r="BI251" s="1150"/>
      <c r="BJ251" s="1150"/>
    </row>
    <row r="252" spans="1:62">
      <c r="A252" s="1150">
        <v>246</v>
      </c>
      <c r="B252" s="1150">
        <v>0</v>
      </c>
      <c r="C252" s="1150" t="s">
        <v>2792</v>
      </c>
      <c r="D252" s="1150" t="s">
        <v>18942</v>
      </c>
      <c r="E252" s="1150" t="s">
        <v>18943</v>
      </c>
      <c r="F252" s="1150" t="s">
        <v>18948</v>
      </c>
      <c r="G252" s="1150" t="s">
        <v>15831</v>
      </c>
      <c r="H252" s="1150" t="s">
        <v>15082</v>
      </c>
      <c r="I252" s="1150" t="s">
        <v>15083</v>
      </c>
      <c r="J252" s="1150" t="s">
        <v>19347</v>
      </c>
      <c r="K252" s="1150" t="s">
        <v>15081</v>
      </c>
      <c r="L252" s="1150" t="s">
        <v>394</v>
      </c>
      <c r="M252" s="1150">
        <v>100210062</v>
      </c>
      <c r="N252" s="1150" t="s">
        <v>394</v>
      </c>
      <c r="O252" s="1150" t="s">
        <v>18968</v>
      </c>
      <c r="P252" s="1150" t="s">
        <v>17721</v>
      </c>
      <c r="Q252" s="1211">
        <v>45182</v>
      </c>
      <c r="R252" s="1210">
        <v>8532</v>
      </c>
      <c r="S252" s="1150"/>
      <c r="T252" s="1150" t="s">
        <v>19281</v>
      </c>
      <c r="U252" s="1150">
        <v>1003671392</v>
      </c>
      <c r="V252" s="1150">
        <v>1003676377</v>
      </c>
      <c r="W252" s="1150">
        <v>1003676378</v>
      </c>
      <c r="X252" s="1150">
        <v>1003680724</v>
      </c>
      <c r="Y252" s="1150">
        <v>1003680725</v>
      </c>
      <c r="Z252" s="1150">
        <v>1003680726</v>
      </c>
      <c r="AA252" s="1150"/>
      <c r="AB252" s="1150"/>
      <c r="AC252" s="1150"/>
      <c r="AD252" s="1150"/>
      <c r="AE252" s="1150"/>
      <c r="AF252" s="1150" t="s">
        <v>18978</v>
      </c>
      <c r="AG252" s="1211">
        <v>45183</v>
      </c>
      <c r="AH252" s="1212">
        <v>45170</v>
      </c>
      <c r="AI252" s="1150" t="s">
        <v>15082</v>
      </c>
      <c r="AJ252" s="1150" t="s">
        <v>19347</v>
      </c>
      <c r="AK252" s="1210">
        <v>8531.59</v>
      </c>
      <c r="AL252" s="1210">
        <v>8532</v>
      </c>
      <c r="AM252" s="1150" t="s">
        <v>516</v>
      </c>
      <c r="AN252" s="1150" t="s">
        <v>13437</v>
      </c>
      <c r="AO252" s="1210">
        <v>2531.1999999999998</v>
      </c>
      <c r="AP252" s="1150" t="s">
        <v>15084</v>
      </c>
      <c r="AQ252" s="1150"/>
      <c r="AR252" s="1150">
        <v>4902147567</v>
      </c>
      <c r="AS252" s="1150">
        <v>4902152225</v>
      </c>
      <c r="AT252" s="1150">
        <v>4902155959</v>
      </c>
      <c r="AU252" s="1150"/>
      <c r="AV252" s="1150"/>
      <c r="AW252" s="1150"/>
      <c r="AX252" s="1150"/>
      <c r="AY252" s="1150" t="s">
        <v>19339</v>
      </c>
      <c r="AZ252" s="1150"/>
      <c r="BA252" s="1150"/>
      <c r="BB252" s="1150"/>
      <c r="BC252" s="1150"/>
      <c r="BD252" s="1150"/>
      <c r="BE252" s="1150"/>
      <c r="BF252" s="1150"/>
      <c r="BG252" s="1150"/>
      <c r="BH252" s="1150"/>
      <c r="BI252" s="1150"/>
      <c r="BJ252" s="1150"/>
    </row>
    <row r="253" spans="1:62">
      <c r="A253" s="1150">
        <v>247</v>
      </c>
      <c r="B253" s="1150">
        <v>0</v>
      </c>
      <c r="C253" s="1150" t="s">
        <v>2792</v>
      </c>
      <c r="D253" s="1150" t="s">
        <v>18942</v>
      </c>
      <c r="E253" s="1150" t="s">
        <v>18943</v>
      </c>
      <c r="F253" s="1150" t="s">
        <v>18948</v>
      </c>
      <c r="G253" s="1150" t="s">
        <v>15831</v>
      </c>
      <c r="H253" s="1150" t="s">
        <v>15087</v>
      </c>
      <c r="I253" s="1150" t="s">
        <v>15088</v>
      </c>
      <c r="J253" s="1150" t="s">
        <v>19348</v>
      </c>
      <c r="K253" s="1150" t="s">
        <v>15086</v>
      </c>
      <c r="L253" s="1150" t="s">
        <v>394</v>
      </c>
      <c r="M253" s="1150">
        <v>100210708</v>
      </c>
      <c r="N253" s="1150" t="s">
        <v>394</v>
      </c>
      <c r="O253" s="1150" t="s">
        <v>19349</v>
      </c>
      <c r="P253" s="1150" t="s">
        <v>17721</v>
      </c>
      <c r="Q253" s="1211">
        <v>45182</v>
      </c>
      <c r="R253" s="1210">
        <v>69256</v>
      </c>
      <c r="S253" s="1150"/>
      <c r="T253" s="1150" t="s">
        <v>19281</v>
      </c>
      <c r="U253" s="1150">
        <v>1003673638</v>
      </c>
      <c r="V253" s="1150">
        <v>1003673637</v>
      </c>
      <c r="W253" s="1150">
        <v>1003676423</v>
      </c>
      <c r="X253" s="1150">
        <v>1003680727</v>
      </c>
      <c r="Y253" s="1150">
        <v>1003680728</v>
      </c>
      <c r="Z253" s="1150"/>
      <c r="AA253" s="1150"/>
      <c r="AB253" s="1150"/>
      <c r="AC253" s="1150"/>
      <c r="AD253" s="1150"/>
      <c r="AE253" s="1150"/>
      <c r="AF253" s="1150" t="s">
        <v>19009</v>
      </c>
      <c r="AG253" s="1211">
        <v>45190</v>
      </c>
      <c r="AH253" s="1212">
        <v>45170</v>
      </c>
      <c r="AI253" s="1150" t="s">
        <v>15087</v>
      </c>
      <c r="AJ253" s="1150" t="s">
        <v>19348</v>
      </c>
      <c r="AK253" s="1210">
        <v>69255.460000000006</v>
      </c>
      <c r="AL253" s="1210">
        <v>69256</v>
      </c>
      <c r="AM253" s="1150" t="s">
        <v>516</v>
      </c>
      <c r="AN253" s="1150" t="s">
        <v>13437</v>
      </c>
      <c r="AO253" s="1210">
        <v>22888.2</v>
      </c>
      <c r="AP253" s="1150" t="s">
        <v>15091</v>
      </c>
      <c r="AQ253" s="1150"/>
      <c r="AR253" s="1150">
        <v>4902149592</v>
      </c>
      <c r="AS253" s="1150">
        <v>4902152453</v>
      </c>
      <c r="AT253" s="1150">
        <v>4902155963</v>
      </c>
      <c r="AU253" s="1150"/>
      <c r="AV253" s="1150"/>
      <c r="AW253" s="1150"/>
      <c r="AX253" s="1150"/>
      <c r="AY253" s="1150" t="s">
        <v>19339</v>
      </c>
      <c r="AZ253" s="1150"/>
      <c r="BA253" s="1150"/>
      <c r="BB253" s="1150"/>
      <c r="BC253" s="1150"/>
      <c r="BD253" s="1150"/>
      <c r="BE253" s="1150"/>
      <c r="BF253" s="1150"/>
      <c r="BG253" s="1150"/>
      <c r="BH253" s="1150"/>
      <c r="BI253" s="1150"/>
      <c r="BJ253" s="1150"/>
    </row>
    <row r="254" spans="1:62">
      <c r="A254" s="1150">
        <v>248</v>
      </c>
      <c r="B254" s="1150">
        <v>0</v>
      </c>
      <c r="C254" s="1150" t="s">
        <v>17850</v>
      </c>
      <c r="D254" s="1150" t="s">
        <v>18942</v>
      </c>
      <c r="E254" s="1150" t="s">
        <v>18943</v>
      </c>
      <c r="F254" s="1150" t="s">
        <v>18948</v>
      </c>
      <c r="G254" s="1150" t="s">
        <v>15831</v>
      </c>
      <c r="H254" s="1150" t="s">
        <v>15094</v>
      </c>
      <c r="I254" s="1150" t="s">
        <v>15095</v>
      </c>
      <c r="J254" s="1150" t="s">
        <v>19350</v>
      </c>
      <c r="K254" s="1150" t="s">
        <v>19351</v>
      </c>
      <c r="L254" s="1150" t="s">
        <v>394</v>
      </c>
      <c r="M254" s="1150">
        <v>100207022</v>
      </c>
      <c r="N254" s="1150" t="s">
        <v>394</v>
      </c>
      <c r="O254" s="1150" t="s">
        <v>18968</v>
      </c>
      <c r="P254" s="1150" t="s">
        <v>17721</v>
      </c>
      <c r="Q254" s="1211">
        <v>45182</v>
      </c>
      <c r="R254" s="1210">
        <v>7360</v>
      </c>
      <c r="S254" s="1150"/>
      <c r="T254" s="1150" t="s">
        <v>19281</v>
      </c>
      <c r="U254" s="1150"/>
      <c r="V254" s="1150"/>
      <c r="W254" s="1150"/>
      <c r="X254" s="1150"/>
      <c r="Y254" s="1150"/>
      <c r="Z254" s="1150"/>
      <c r="AA254" s="1150"/>
      <c r="AB254" s="1150"/>
      <c r="AC254" s="1150"/>
      <c r="AD254" s="1150"/>
      <c r="AE254" s="1150"/>
      <c r="AF254" s="1150"/>
      <c r="AG254" s="1150"/>
      <c r="AH254" s="1212">
        <v>1</v>
      </c>
      <c r="AI254" s="1150" t="s">
        <v>15094</v>
      </c>
      <c r="AJ254" s="1150" t="s">
        <v>19350</v>
      </c>
      <c r="AK254" s="1210">
        <v>7360.48</v>
      </c>
      <c r="AL254" s="1210">
        <v>7361</v>
      </c>
      <c r="AM254" s="1150" t="s">
        <v>491</v>
      </c>
      <c r="AN254" s="1150" t="s">
        <v>12821</v>
      </c>
      <c r="AO254" s="1150"/>
      <c r="AP254" s="1150" t="s">
        <v>19352</v>
      </c>
      <c r="AQ254" s="1150"/>
      <c r="AR254" s="1150"/>
      <c r="AS254" s="1150"/>
      <c r="AT254" s="1150">
        <v>4902155955</v>
      </c>
      <c r="AU254" s="1150"/>
      <c r="AV254" s="1150"/>
      <c r="AW254" s="1150"/>
      <c r="AX254" s="1150"/>
      <c r="AY254" s="1150">
        <v>0</v>
      </c>
      <c r="AZ254" s="1150"/>
      <c r="BA254" s="1150"/>
      <c r="BB254" s="1150"/>
      <c r="BC254" s="1150"/>
      <c r="BD254" s="1150"/>
      <c r="BE254" s="1150"/>
      <c r="BF254" s="1150"/>
      <c r="BG254" s="1150"/>
      <c r="BH254" s="1150"/>
      <c r="BI254" s="1150"/>
      <c r="BJ254" s="1150"/>
    </row>
    <row r="255" spans="1:62">
      <c r="A255" s="1150">
        <v>249</v>
      </c>
      <c r="B255" s="1150">
        <v>0</v>
      </c>
      <c r="C255" s="1150" t="s">
        <v>2792</v>
      </c>
      <c r="D255" s="1150" t="s">
        <v>18942</v>
      </c>
      <c r="E255" s="1150" t="s">
        <v>18943</v>
      </c>
      <c r="F255" s="1150" t="s">
        <v>18948</v>
      </c>
      <c r="G255" s="1150" t="s">
        <v>15831</v>
      </c>
      <c r="H255" s="1150" t="s">
        <v>15100</v>
      </c>
      <c r="I255" s="1150" t="s">
        <v>15101</v>
      </c>
      <c r="J255" s="1150" t="s">
        <v>19353</v>
      </c>
      <c r="K255" s="1150" t="s">
        <v>15099</v>
      </c>
      <c r="L255" s="1150" t="s">
        <v>394</v>
      </c>
      <c r="M255" s="1150">
        <v>100210085</v>
      </c>
      <c r="N255" s="1150" t="s">
        <v>394</v>
      </c>
      <c r="O255" s="1150" t="s">
        <v>18968</v>
      </c>
      <c r="P255" s="1150" t="s">
        <v>17721</v>
      </c>
      <c r="Q255" s="1211">
        <v>45182</v>
      </c>
      <c r="R255" s="1210">
        <v>12886</v>
      </c>
      <c r="S255" s="1150"/>
      <c r="T255" s="1150" t="s">
        <v>19281</v>
      </c>
      <c r="U255" s="1150">
        <v>1003673580</v>
      </c>
      <c r="V255" s="1150">
        <v>1003676376</v>
      </c>
      <c r="W255" s="1150">
        <v>1003680729</v>
      </c>
      <c r="X255" s="1150">
        <v>1003680730</v>
      </c>
      <c r="Y255" s="1150">
        <v>1003680731</v>
      </c>
      <c r="Z255" s="1150"/>
      <c r="AA255" s="1150"/>
      <c r="AB255" s="1150"/>
      <c r="AC255" s="1150"/>
      <c r="AD255" s="1150"/>
      <c r="AE255" s="1150"/>
      <c r="AF255" s="1150" t="s">
        <v>19009</v>
      </c>
      <c r="AG255" s="1211">
        <v>45190</v>
      </c>
      <c r="AH255" s="1212">
        <v>45170</v>
      </c>
      <c r="AI255" s="1150" t="s">
        <v>15100</v>
      </c>
      <c r="AJ255" s="1150" t="s">
        <v>19353</v>
      </c>
      <c r="AK255" s="1210">
        <v>12885.57</v>
      </c>
      <c r="AL255" s="1210">
        <v>12886</v>
      </c>
      <c r="AM255" s="1150" t="s">
        <v>516</v>
      </c>
      <c r="AN255" s="1150" t="s">
        <v>13437</v>
      </c>
      <c r="AO255" s="1210">
        <v>6780</v>
      </c>
      <c r="AP255" s="1150" t="s">
        <v>15103</v>
      </c>
      <c r="AQ255" s="1150"/>
      <c r="AR255" s="1150">
        <v>4902149635</v>
      </c>
      <c r="AS255" s="1150">
        <v>4902152306</v>
      </c>
      <c r="AT255" s="1150">
        <v>4902155960</v>
      </c>
      <c r="AU255" s="1150">
        <v>4902155955</v>
      </c>
      <c r="AV255" s="1150"/>
      <c r="AW255" s="1150"/>
      <c r="AX255" s="1150"/>
      <c r="AY255" s="1150">
        <v>0</v>
      </c>
      <c r="AZ255" s="1150"/>
      <c r="BA255" s="1150"/>
      <c r="BB255" s="1150"/>
      <c r="BC255" s="1150"/>
      <c r="BD255" s="1150"/>
      <c r="BE255" s="1150"/>
      <c r="BF255" s="1150"/>
      <c r="BG255" s="1150"/>
      <c r="BH255" s="1150"/>
      <c r="BI255" s="1150"/>
      <c r="BJ255" s="1150"/>
    </row>
    <row r="256" spans="1:62">
      <c r="A256" s="1150">
        <v>250</v>
      </c>
      <c r="B256" s="1150">
        <v>0</v>
      </c>
      <c r="C256" s="1150" t="s">
        <v>2792</v>
      </c>
      <c r="D256" s="1150" t="s">
        <v>18942</v>
      </c>
      <c r="E256" s="1150" t="s">
        <v>18943</v>
      </c>
      <c r="F256" s="1150" t="s">
        <v>18948</v>
      </c>
      <c r="G256" s="1150" t="s">
        <v>15831</v>
      </c>
      <c r="H256" s="1213" t="s">
        <v>15106</v>
      </c>
      <c r="I256" s="1213" t="s">
        <v>15107</v>
      </c>
      <c r="J256" s="1213" t="s">
        <v>19354</v>
      </c>
      <c r="K256" s="1150" t="s">
        <v>15105</v>
      </c>
      <c r="L256" s="1150" t="s">
        <v>394</v>
      </c>
      <c r="M256" s="1150">
        <v>100210725</v>
      </c>
      <c r="N256" s="1150" t="s">
        <v>394</v>
      </c>
      <c r="O256" s="1150" t="s">
        <v>19349</v>
      </c>
      <c r="P256" s="1150" t="s">
        <v>17721</v>
      </c>
      <c r="Q256" s="1211">
        <v>45182</v>
      </c>
      <c r="R256" s="1210">
        <v>8594</v>
      </c>
      <c r="S256" s="1150"/>
      <c r="T256" s="1150" t="s">
        <v>19281</v>
      </c>
      <c r="U256" s="1150">
        <v>1003680732</v>
      </c>
      <c r="V256" s="1150">
        <v>1003680733</v>
      </c>
      <c r="W256" s="1150"/>
      <c r="X256" s="1150"/>
      <c r="Y256" s="1150"/>
      <c r="Z256" s="1150"/>
      <c r="AA256" s="1150"/>
      <c r="AB256" s="1150"/>
      <c r="AC256" s="1150"/>
      <c r="AD256" s="1150"/>
      <c r="AE256" s="1150"/>
      <c r="AF256" s="1150" t="s">
        <v>18978</v>
      </c>
      <c r="AG256" s="1150"/>
      <c r="AH256" s="1212">
        <v>1</v>
      </c>
      <c r="AI256" s="1213" t="s">
        <v>15106</v>
      </c>
      <c r="AJ256" s="1213" t="s">
        <v>19354</v>
      </c>
      <c r="AK256" s="1210">
        <v>8593.6299999999992</v>
      </c>
      <c r="AL256" s="1210">
        <v>8594</v>
      </c>
      <c r="AM256" s="1150" t="s">
        <v>516</v>
      </c>
      <c r="AN256" s="1150" t="s">
        <v>13437</v>
      </c>
      <c r="AO256" s="1210">
        <v>12656</v>
      </c>
      <c r="AP256" s="1150" t="s">
        <v>15109</v>
      </c>
      <c r="AQ256" s="1150"/>
      <c r="AR256" s="1150">
        <v>4902155951</v>
      </c>
      <c r="AS256" s="1150"/>
      <c r="AT256" s="1150">
        <v>4902155954</v>
      </c>
      <c r="AU256" s="1150"/>
      <c r="AV256" s="1150"/>
      <c r="AW256" s="1150"/>
      <c r="AX256" s="1150"/>
      <c r="AY256" s="1150" t="s">
        <v>19355</v>
      </c>
      <c r="AZ256" s="1150"/>
      <c r="BA256" s="1150"/>
      <c r="BB256" s="1150"/>
      <c r="BC256" s="1150"/>
      <c r="BD256" s="1150"/>
      <c r="BE256" s="1150"/>
      <c r="BF256" s="1150"/>
      <c r="BG256" s="1150"/>
      <c r="BH256" s="1150"/>
      <c r="BI256" s="1150"/>
      <c r="BJ256" s="1150"/>
    </row>
    <row r="257" spans="1:62">
      <c r="A257" s="1150">
        <v>251</v>
      </c>
      <c r="B257" s="1150">
        <v>0</v>
      </c>
      <c r="C257" s="1150" t="s">
        <v>2792</v>
      </c>
      <c r="D257" s="1150" t="s">
        <v>18942</v>
      </c>
      <c r="E257" s="1150" t="s">
        <v>18943</v>
      </c>
      <c r="F257" s="1150" t="s">
        <v>18948</v>
      </c>
      <c r="G257" s="1150" t="s">
        <v>15831</v>
      </c>
      <c r="H257" s="1150" t="s">
        <v>15112</v>
      </c>
      <c r="I257" s="1150" t="s">
        <v>15113</v>
      </c>
      <c r="J257" s="1150" t="s">
        <v>19356</v>
      </c>
      <c r="K257" s="1150" t="s">
        <v>15111</v>
      </c>
      <c r="L257" s="1150" t="s">
        <v>394</v>
      </c>
      <c r="M257" s="1150">
        <v>100210723</v>
      </c>
      <c r="N257" s="1150" t="s">
        <v>394</v>
      </c>
      <c r="O257" s="1150" t="s">
        <v>19349</v>
      </c>
      <c r="P257" s="1150" t="s">
        <v>17721</v>
      </c>
      <c r="Q257" s="1211">
        <v>45182</v>
      </c>
      <c r="R257" s="1210">
        <v>53563</v>
      </c>
      <c r="S257" s="1150"/>
      <c r="T257" s="1150" t="s">
        <v>19281</v>
      </c>
      <c r="U257" s="1150">
        <v>1003673657</v>
      </c>
      <c r="V257" s="1150">
        <v>1003676424</v>
      </c>
      <c r="W257" s="1150">
        <v>1003680734</v>
      </c>
      <c r="X257" s="1150">
        <v>1003680755</v>
      </c>
      <c r="Y257" s="1150"/>
      <c r="Z257" s="1150"/>
      <c r="AA257" s="1150"/>
      <c r="AB257" s="1150"/>
      <c r="AC257" s="1150"/>
      <c r="AD257" s="1150"/>
      <c r="AE257" s="1150"/>
      <c r="AF257" s="1150" t="s">
        <v>18978</v>
      </c>
      <c r="AG257" s="1150"/>
      <c r="AH257" s="1212">
        <v>1</v>
      </c>
      <c r="AI257" s="1150" t="s">
        <v>15112</v>
      </c>
      <c r="AJ257" s="1150" t="s">
        <v>19356</v>
      </c>
      <c r="AK257" s="1210">
        <v>53562.43</v>
      </c>
      <c r="AL257" s="1210">
        <v>53563</v>
      </c>
      <c r="AM257" s="1150" t="s">
        <v>516</v>
      </c>
      <c r="AN257" s="1150" t="s">
        <v>13437</v>
      </c>
      <c r="AO257" s="1210">
        <v>12656</v>
      </c>
      <c r="AP257" s="1150" t="s">
        <v>15114</v>
      </c>
      <c r="AQ257" s="1150"/>
      <c r="AR257" s="1150">
        <v>4902149604</v>
      </c>
      <c r="AS257" s="1150">
        <v>4902152391</v>
      </c>
      <c r="AT257" s="1150">
        <v>4902152357</v>
      </c>
      <c r="AU257" s="1150"/>
      <c r="AV257" s="1150"/>
      <c r="AW257" s="1150"/>
      <c r="AX257" s="1150"/>
      <c r="AY257" s="1150" t="s">
        <v>19339</v>
      </c>
      <c r="AZ257" s="1150"/>
      <c r="BA257" s="1150"/>
      <c r="BB257" s="1150"/>
      <c r="BC257" s="1150"/>
      <c r="BD257" s="1150"/>
      <c r="BE257" s="1150"/>
      <c r="BF257" s="1150"/>
      <c r="BG257" s="1150"/>
      <c r="BH257" s="1150"/>
      <c r="BI257" s="1150"/>
      <c r="BJ257" s="1150"/>
    </row>
    <row r="258" spans="1:62">
      <c r="A258" s="1150">
        <v>252</v>
      </c>
      <c r="B258" s="1150">
        <v>0</v>
      </c>
      <c r="C258" s="1150" t="s">
        <v>2792</v>
      </c>
      <c r="D258" s="1150" t="s">
        <v>18942</v>
      </c>
      <c r="E258" s="1150" t="s">
        <v>18943</v>
      </c>
      <c r="F258" s="1150" t="s">
        <v>18948</v>
      </c>
      <c r="G258" s="1150" t="s">
        <v>15831</v>
      </c>
      <c r="H258" s="1150" t="s">
        <v>15117</v>
      </c>
      <c r="I258" s="1150" t="s">
        <v>15118</v>
      </c>
      <c r="J258" s="1150" t="s">
        <v>19357</v>
      </c>
      <c r="K258" s="1150" t="s">
        <v>15116</v>
      </c>
      <c r="L258" s="1150" t="s">
        <v>394</v>
      </c>
      <c r="M258" s="1150">
        <v>100210058</v>
      </c>
      <c r="N258" s="1150" t="s">
        <v>394</v>
      </c>
      <c r="O258" s="1150" t="s">
        <v>18968</v>
      </c>
      <c r="P258" s="1150" t="s">
        <v>17721</v>
      </c>
      <c r="Q258" s="1211">
        <v>45182</v>
      </c>
      <c r="R258" s="1210">
        <v>11922</v>
      </c>
      <c r="S258" s="1150"/>
      <c r="T258" s="1150" t="s">
        <v>19281</v>
      </c>
      <c r="U258" s="1150">
        <v>1003673579</v>
      </c>
      <c r="V258" s="1150">
        <v>1003676375</v>
      </c>
      <c r="W258" s="1150">
        <v>1003680756</v>
      </c>
      <c r="X258" s="1150">
        <v>1003680757</v>
      </c>
      <c r="Y258" s="1150">
        <v>1003680758</v>
      </c>
      <c r="Z258" s="1150"/>
      <c r="AA258" s="1150"/>
      <c r="AB258" s="1150"/>
      <c r="AC258" s="1150"/>
      <c r="AD258" s="1150"/>
      <c r="AE258" s="1150"/>
      <c r="AF258" s="1150" t="s">
        <v>19009</v>
      </c>
      <c r="AG258" s="1211">
        <v>45190</v>
      </c>
      <c r="AH258" s="1212">
        <v>45170</v>
      </c>
      <c r="AI258" s="1150" t="s">
        <v>15117</v>
      </c>
      <c r="AJ258" s="1150" t="s">
        <v>19357</v>
      </c>
      <c r="AK258" s="1210">
        <v>11921.14</v>
      </c>
      <c r="AL258" s="1210">
        <v>11922</v>
      </c>
      <c r="AM258" s="1150" t="s">
        <v>516</v>
      </c>
      <c r="AN258" s="1150" t="s">
        <v>13437</v>
      </c>
      <c r="AO258" s="1210">
        <v>3164</v>
      </c>
      <c r="AP258" s="1150" t="s">
        <v>15119</v>
      </c>
      <c r="AQ258" s="1150"/>
      <c r="AR258" s="1150">
        <v>4902149666</v>
      </c>
      <c r="AS258" s="1150">
        <v>4902152313</v>
      </c>
      <c r="AT258" s="1150">
        <v>4902155964</v>
      </c>
      <c r="AU258" s="1150">
        <v>4902155954</v>
      </c>
      <c r="AV258" s="1150"/>
      <c r="AW258" s="1150"/>
      <c r="AX258" s="1150"/>
      <c r="AY258" s="1150" t="s">
        <v>19358</v>
      </c>
      <c r="AZ258" s="1150"/>
      <c r="BA258" s="1150"/>
      <c r="BB258" s="1150"/>
      <c r="BC258" s="1150"/>
      <c r="BD258" s="1150"/>
      <c r="BE258" s="1150"/>
      <c r="BF258" s="1150"/>
      <c r="BG258" s="1150"/>
      <c r="BH258" s="1150"/>
      <c r="BI258" s="1150"/>
      <c r="BJ258" s="1150"/>
    </row>
    <row r="259" spans="1:62">
      <c r="A259" s="1150">
        <v>253</v>
      </c>
      <c r="B259" s="1150">
        <v>0</v>
      </c>
      <c r="C259" s="1150" t="s">
        <v>2792</v>
      </c>
      <c r="D259" s="1150" t="s">
        <v>18942</v>
      </c>
      <c r="E259" s="1150" t="s">
        <v>18943</v>
      </c>
      <c r="F259" s="1150" t="s">
        <v>18948</v>
      </c>
      <c r="G259" s="1150" t="s">
        <v>15831</v>
      </c>
      <c r="H259" s="1150" t="s">
        <v>15122</v>
      </c>
      <c r="I259" s="1150" t="s">
        <v>15123</v>
      </c>
      <c r="J259" s="1150" t="s">
        <v>19359</v>
      </c>
      <c r="K259" s="1150" t="s">
        <v>15121</v>
      </c>
      <c r="L259" s="1150" t="s">
        <v>394</v>
      </c>
      <c r="M259" s="1150">
        <v>100210064</v>
      </c>
      <c r="N259" s="1150" t="s">
        <v>394</v>
      </c>
      <c r="O259" s="1150" t="s">
        <v>18968</v>
      </c>
      <c r="P259" s="1150" t="s">
        <v>17721</v>
      </c>
      <c r="Q259" s="1211">
        <v>45182</v>
      </c>
      <c r="R259" s="1210">
        <v>12545</v>
      </c>
      <c r="S259" s="1150"/>
      <c r="T259" s="1150" t="s">
        <v>19281</v>
      </c>
      <c r="U259" s="1150">
        <v>1003672932</v>
      </c>
      <c r="V259" s="1150">
        <v>1003672933</v>
      </c>
      <c r="W259" s="1150">
        <v>1003676373</v>
      </c>
      <c r="X259" s="1150">
        <v>1003676374</v>
      </c>
      <c r="Y259" s="1150">
        <v>1003680761</v>
      </c>
      <c r="Z259" s="1150">
        <v>1003680762</v>
      </c>
      <c r="AA259" s="1150">
        <v>1003680763</v>
      </c>
      <c r="AB259" s="1150"/>
      <c r="AC259" s="1150"/>
      <c r="AD259" s="1150"/>
      <c r="AE259" s="1150"/>
      <c r="AF259" s="1150" t="s">
        <v>19172</v>
      </c>
      <c r="AG259" s="1211">
        <v>45189</v>
      </c>
      <c r="AH259" s="1212">
        <v>45170</v>
      </c>
      <c r="AI259" s="1150" t="s">
        <v>15122</v>
      </c>
      <c r="AJ259" s="1150" t="s">
        <v>19359</v>
      </c>
      <c r="AK259" s="1210">
        <v>12544.57</v>
      </c>
      <c r="AL259" s="1210">
        <v>12545</v>
      </c>
      <c r="AM259" s="1150" t="s">
        <v>516</v>
      </c>
      <c r="AN259" s="1150" t="s">
        <v>13437</v>
      </c>
      <c r="AO259" s="1150"/>
      <c r="AP259" s="1150" t="s">
        <v>15125</v>
      </c>
      <c r="AQ259" s="1150"/>
      <c r="AR259" s="1150">
        <v>4902149341</v>
      </c>
      <c r="AS259" s="1150">
        <v>4902152357</v>
      </c>
      <c r="AT259" s="1150">
        <v>4902155953</v>
      </c>
      <c r="AU259" s="1150">
        <v>4902155957</v>
      </c>
      <c r="AV259" s="1150"/>
      <c r="AW259" s="1150"/>
      <c r="AX259" s="1150"/>
      <c r="AY259" s="1150" t="s">
        <v>19339</v>
      </c>
      <c r="AZ259" s="1150"/>
      <c r="BA259" s="1150"/>
      <c r="BB259" s="1150"/>
      <c r="BC259" s="1150"/>
      <c r="BD259" s="1150"/>
      <c r="BE259" s="1150"/>
      <c r="BF259" s="1150"/>
      <c r="BG259" s="1150"/>
      <c r="BH259" s="1150"/>
      <c r="BI259" s="1150"/>
      <c r="BJ259" s="1150"/>
    </row>
    <row r="260" spans="1:62">
      <c r="A260" s="1150">
        <v>254</v>
      </c>
      <c r="B260" s="1150">
        <v>0</v>
      </c>
      <c r="C260" s="1150" t="s">
        <v>2792</v>
      </c>
      <c r="D260" s="1150" t="s">
        <v>18942</v>
      </c>
      <c r="E260" s="1150" t="s">
        <v>18943</v>
      </c>
      <c r="F260" s="1150" t="s">
        <v>18948</v>
      </c>
      <c r="G260" s="1150" t="s">
        <v>15831</v>
      </c>
      <c r="H260" s="1150" t="s">
        <v>15128</v>
      </c>
      <c r="I260" s="1150" t="s">
        <v>15129</v>
      </c>
      <c r="J260" s="1150" t="s">
        <v>19360</v>
      </c>
      <c r="K260" s="1150" t="s">
        <v>15127</v>
      </c>
      <c r="L260" s="1150" t="s">
        <v>394</v>
      </c>
      <c r="M260" s="1150">
        <v>100210724</v>
      </c>
      <c r="N260" s="1150" t="s">
        <v>394</v>
      </c>
      <c r="O260" s="1150" t="s">
        <v>19349</v>
      </c>
      <c r="P260" s="1150" t="s">
        <v>17721</v>
      </c>
      <c r="Q260" s="1211">
        <v>45182</v>
      </c>
      <c r="R260" s="1210">
        <v>12886</v>
      </c>
      <c r="S260" s="1150"/>
      <c r="T260" s="1150" t="s">
        <v>19281</v>
      </c>
      <c r="U260" s="1150">
        <v>1003673636</v>
      </c>
      <c r="V260" s="1150">
        <v>1003676371</v>
      </c>
      <c r="W260" s="1150">
        <v>1003676372</v>
      </c>
      <c r="X260" s="1150">
        <v>1003680764</v>
      </c>
      <c r="Y260" s="1150">
        <v>1003680765</v>
      </c>
      <c r="Z260" s="1150"/>
      <c r="AA260" s="1150"/>
      <c r="AB260" s="1150"/>
      <c r="AC260" s="1150"/>
      <c r="AD260" s="1150"/>
      <c r="AE260" s="1150"/>
      <c r="AF260" s="1150" t="s">
        <v>18978</v>
      </c>
      <c r="AG260" s="1211">
        <v>45190</v>
      </c>
      <c r="AH260" s="1212">
        <v>45170</v>
      </c>
      <c r="AI260" s="1150" t="s">
        <v>15128</v>
      </c>
      <c r="AJ260" s="1150" t="s">
        <v>19360</v>
      </c>
      <c r="AK260" s="1210">
        <v>12885.71</v>
      </c>
      <c r="AL260" s="1210">
        <v>12886</v>
      </c>
      <c r="AM260" s="1150" t="s">
        <v>516</v>
      </c>
      <c r="AN260" s="1150" t="s">
        <v>13437</v>
      </c>
      <c r="AO260" s="1210">
        <v>3164</v>
      </c>
      <c r="AP260" s="1150" t="s">
        <v>15130</v>
      </c>
      <c r="AQ260" s="1150"/>
      <c r="AR260" s="1150">
        <v>4902149591</v>
      </c>
      <c r="AS260" s="1150">
        <v>4902152370</v>
      </c>
      <c r="AT260" s="1150">
        <v>4902155964</v>
      </c>
      <c r="AU260" s="1150"/>
      <c r="AV260" s="1150"/>
      <c r="AW260" s="1150"/>
      <c r="AX260" s="1150"/>
      <c r="AY260" s="1150" t="s">
        <v>19339</v>
      </c>
      <c r="AZ260" s="1150"/>
      <c r="BA260" s="1150"/>
      <c r="BB260" s="1150"/>
      <c r="BC260" s="1150"/>
      <c r="BD260" s="1150"/>
      <c r="BE260" s="1150"/>
      <c r="BF260" s="1150"/>
      <c r="BG260" s="1150"/>
      <c r="BH260" s="1150"/>
      <c r="BI260" s="1150"/>
      <c r="BJ260" s="1150"/>
    </row>
    <row r="261" spans="1:62">
      <c r="A261" s="1150">
        <v>255</v>
      </c>
      <c r="B261" s="1150">
        <v>0</v>
      </c>
      <c r="C261" s="1150" t="s">
        <v>2792</v>
      </c>
      <c r="D261" s="1150" t="s">
        <v>18942</v>
      </c>
      <c r="E261" s="1150" t="s">
        <v>18943</v>
      </c>
      <c r="F261" s="1150" t="s">
        <v>18948</v>
      </c>
      <c r="G261" s="1150" t="s">
        <v>15831</v>
      </c>
      <c r="H261" s="1150" t="s">
        <v>15133</v>
      </c>
      <c r="I261" s="1150" t="s">
        <v>15134</v>
      </c>
      <c r="J261" s="1150" t="s">
        <v>19361</v>
      </c>
      <c r="K261" s="1150" t="s">
        <v>15132</v>
      </c>
      <c r="L261" s="1150" t="s">
        <v>394</v>
      </c>
      <c r="M261" s="1150">
        <v>100210709</v>
      </c>
      <c r="N261" s="1150" t="s">
        <v>394</v>
      </c>
      <c r="O261" s="1150" t="s">
        <v>19349</v>
      </c>
      <c r="P261" s="1150" t="s">
        <v>17721</v>
      </c>
      <c r="Q261" s="1211">
        <v>45182</v>
      </c>
      <c r="R261" s="1210">
        <v>8704</v>
      </c>
      <c r="S261" s="1150"/>
      <c r="T261" s="1150" t="s">
        <v>19281</v>
      </c>
      <c r="U261" s="1150">
        <v>1003673581</v>
      </c>
      <c r="V261" s="1150">
        <v>1003676370</v>
      </c>
      <c r="W261" s="1150">
        <v>1003680766</v>
      </c>
      <c r="X261" s="1150">
        <v>1003680767</v>
      </c>
      <c r="Y261" s="1150"/>
      <c r="Z261" s="1150"/>
      <c r="AA261" s="1150"/>
      <c r="AB261" s="1150"/>
      <c r="AC261" s="1150"/>
      <c r="AD261" s="1150"/>
      <c r="AE261" s="1150"/>
      <c r="AF261" s="1150" t="s">
        <v>18978</v>
      </c>
      <c r="AG261" s="1211">
        <v>45190</v>
      </c>
      <c r="AH261" s="1212">
        <v>45170</v>
      </c>
      <c r="AI261" s="1150" t="s">
        <v>15133</v>
      </c>
      <c r="AJ261" s="1150" t="s">
        <v>19361</v>
      </c>
      <c r="AK261" s="1210">
        <v>8703.58</v>
      </c>
      <c r="AL261" s="1210">
        <v>8704</v>
      </c>
      <c r="AM261" s="1150" t="s">
        <v>516</v>
      </c>
      <c r="AN261" s="1150" t="s">
        <v>13437</v>
      </c>
      <c r="AO261" s="1210">
        <v>6201.44</v>
      </c>
      <c r="AP261" s="1150" t="s">
        <v>15135</v>
      </c>
      <c r="AQ261" s="1150"/>
      <c r="AR261" s="1150">
        <v>4902149594</v>
      </c>
      <c r="AS261" s="1150">
        <v>4902152396</v>
      </c>
      <c r="AT261" s="1150"/>
      <c r="AU261" s="1150"/>
      <c r="AV261" s="1150"/>
      <c r="AW261" s="1150"/>
      <c r="AX261" s="1150"/>
      <c r="AY261" s="1150" t="s">
        <v>19362</v>
      </c>
      <c r="AZ261" s="1150"/>
      <c r="BA261" s="1150"/>
      <c r="BB261" s="1150"/>
      <c r="BC261" s="1150"/>
      <c r="BD261" s="1150"/>
      <c r="BE261" s="1150"/>
      <c r="BF261" s="1150"/>
      <c r="BG261" s="1150"/>
      <c r="BH261" s="1150"/>
      <c r="BI261" s="1150"/>
      <c r="BJ261" s="1150"/>
    </row>
    <row r="262" spans="1:62">
      <c r="A262" s="1150">
        <v>256</v>
      </c>
      <c r="B262" s="1150">
        <v>0</v>
      </c>
      <c r="C262" s="1150" t="s">
        <v>2792</v>
      </c>
      <c r="D262" s="1150" t="s">
        <v>18942</v>
      </c>
      <c r="E262" s="1150" t="s">
        <v>18943</v>
      </c>
      <c r="F262" s="1150" t="s">
        <v>18948</v>
      </c>
      <c r="G262" s="1150" t="s">
        <v>15831</v>
      </c>
      <c r="H262" s="1150" t="s">
        <v>15138</v>
      </c>
      <c r="I262" s="1213" t="s">
        <v>15139</v>
      </c>
      <c r="J262" s="1150" t="s">
        <v>19363</v>
      </c>
      <c r="K262" s="1150" t="s">
        <v>15137</v>
      </c>
      <c r="L262" s="1150" t="s">
        <v>394</v>
      </c>
      <c r="M262" s="1150">
        <v>100210016</v>
      </c>
      <c r="N262" s="1150" t="s">
        <v>394</v>
      </c>
      <c r="O262" s="1150" t="s">
        <v>18968</v>
      </c>
      <c r="P262" s="1150" t="s">
        <v>17721</v>
      </c>
      <c r="Q262" s="1211">
        <v>45188</v>
      </c>
      <c r="R262" s="1210">
        <v>11203</v>
      </c>
      <c r="S262" s="1150"/>
      <c r="T262" s="1150" t="s">
        <v>18969</v>
      </c>
      <c r="U262" s="1150">
        <v>1003676445</v>
      </c>
      <c r="V262" s="1150">
        <v>1003680770</v>
      </c>
      <c r="W262" s="1150">
        <v>1003680771</v>
      </c>
      <c r="X262" s="1150">
        <v>1003680772</v>
      </c>
      <c r="Y262" s="1150"/>
      <c r="Z262" s="1150"/>
      <c r="AA262" s="1150"/>
      <c r="AB262" s="1150"/>
      <c r="AC262" s="1150"/>
      <c r="AD262" s="1150"/>
      <c r="AE262" s="1150"/>
      <c r="AF262" s="1150"/>
      <c r="AG262" s="1150"/>
      <c r="AH262" s="1212">
        <v>1</v>
      </c>
      <c r="AI262" s="1150" t="s">
        <v>15138</v>
      </c>
      <c r="AJ262" s="1150" t="s">
        <v>19363</v>
      </c>
      <c r="AK262" s="1210">
        <v>11202.83</v>
      </c>
      <c r="AL262" s="1210">
        <v>11203</v>
      </c>
      <c r="AM262" s="1150" t="s">
        <v>516</v>
      </c>
      <c r="AN262" s="1150" t="s">
        <v>13437</v>
      </c>
      <c r="AO262" s="1150"/>
      <c r="AP262" s="1150"/>
      <c r="AQ262" s="1150"/>
      <c r="AR262" s="1150">
        <v>4902152449</v>
      </c>
      <c r="AS262" s="1213">
        <v>4902155947</v>
      </c>
      <c r="AT262" s="1150"/>
      <c r="AU262" s="1150"/>
      <c r="AV262" s="1150"/>
      <c r="AW262" s="1150"/>
      <c r="AX262" s="1150"/>
      <c r="AY262" s="1150" t="s">
        <v>19339</v>
      </c>
      <c r="AZ262" s="1150"/>
      <c r="BA262" s="1150"/>
      <c r="BB262" s="1150"/>
      <c r="BC262" s="1150"/>
      <c r="BD262" s="1150"/>
      <c r="BE262" s="1150"/>
      <c r="BF262" s="1150"/>
      <c r="BG262" s="1150"/>
      <c r="BH262" s="1150"/>
      <c r="BI262" s="1150"/>
      <c r="BJ262" s="1150"/>
    </row>
    <row r="263" spans="1:62" ht="27">
      <c r="A263" s="1150">
        <v>257</v>
      </c>
      <c r="B263" s="1150">
        <v>0</v>
      </c>
      <c r="C263" s="1150" t="s">
        <v>2792</v>
      </c>
      <c r="D263" s="1150" t="s">
        <v>18942</v>
      </c>
      <c r="E263" s="1150" t="s">
        <v>18943</v>
      </c>
      <c r="F263" s="1150" t="s">
        <v>18948</v>
      </c>
      <c r="G263" s="1150" t="s">
        <v>15831</v>
      </c>
      <c r="H263" s="1150" t="s">
        <v>15149</v>
      </c>
      <c r="I263" s="1150" t="s">
        <v>15150</v>
      </c>
      <c r="J263" s="1150" t="s">
        <v>19364</v>
      </c>
      <c r="K263" s="1150" t="s">
        <v>15148</v>
      </c>
      <c r="L263" s="1150" t="s">
        <v>394</v>
      </c>
      <c r="M263" s="1150">
        <v>100210018</v>
      </c>
      <c r="N263" s="1150" t="s">
        <v>394</v>
      </c>
      <c r="O263" s="1150" t="s">
        <v>18968</v>
      </c>
      <c r="P263" s="1150" t="s">
        <v>17721</v>
      </c>
      <c r="Q263" s="1211">
        <v>45188</v>
      </c>
      <c r="R263" s="1210">
        <v>185913</v>
      </c>
      <c r="S263" s="1150"/>
      <c r="T263" s="1150" t="s">
        <v>18969</v>
      </c>
      <c r="U263" s="1150">
        <v>1003676663</v>
      </c>
      <c r="V263" s="1150">
        <v>1003680773</v>
      </c>
      <c r="W263" s="1150">
        <v>1003680774</v>
      </c>
      <c r="X263" s="1150">
        <v>1003680775</v>
      </c>
      <c r="Y263" s="1150">
        <v>1003680776</v>
      </c>
      <c r="Z263" s="1150"/>
      <c r="AA263" s="1150"/>
      <c r="AB263" s="1150"/>
      <c r="AC263" s="1150"/>
      <c r="AD263" s="1150"/>
      <c r="AE263" s="1150"/>
      <c r="AF263" s="1150" t="s">
        <v>18978</v>
      </c>
      <c r="AG263" s="1211">
        <v>45199</v>
      </c>
      <c r="AH263" s="1212">
        <v>45170</v>
      </c>
      <c r="AI263" s="1150" t="s">
        <v>15149</v>
      </c>
      <c r="AJ263" s="1150" t="s">
        <v>19364</v>
      </c>
      <c r="AK263" s="1210">
        <v>185912.34</v>
      </c>
      <c r="AL263" s="1210">
        <v>185913</v>
      </c>
      <c r="AM263" s="1150" t="s">
        <v>516</v>
      </c>
      <c r="AN263" s="1150" t="s">
        <v>13437</v>
      </c>
      <c r="AO263" s="1215" t="s">
        <v>19365</v>
      </c>
      <c r="AP263" s="1150" t="s">
        <v>19366</v>
      </c>
      <c r="AQ263" s="1150"/>
      <c r="AR263" s="1150">
        <v>4902152569</v>
      </c>
      <c r="AS263" s="1213">
        <v>4902155947</v>
      </c>
      <c r="AT263" s="1150">
        <v>4902155978</v>
      </c>
      <c r="AU263" s="1150"/>
      <c r="AV263" s="1150"/>
      <c r="AW263" s="1150"/>
      <c r="AX263" s="1150"/>
      <c r="AY263" s="1150" t="s">
        <v>19339</v>
      </c>
      <c r="AZ263" s="1150"/>
      <c r="BA263" s="1150"/>
      <c r="BB263" s="1150"/>
      <c r="BC263" s="1150"/>
      <c r="BD263" s="1150"/>
      <c r="BE263" s="1150"/>
      <c r="BF263" s="1150"/>
      <c r="BG263" s="1150"/>
      <c r="BH263" s="1150"/>
      <c r="BI263" s="1150"/>
      <c r="BJ263" s="1150"/>
    </row>
    <row r="264" spans="1:62">
      <c r="A264" s="1150">
        <v>258</v>
      </c>
      <c r="B264" s="1150">
        <v>0</v>
      </c>
      <c r="C264" s="1214" t="s">
        <v>2792</v>
      </c>
      <c r="D264" s="1150" t="s">
        <v>18942</v>
      </c>
      <c r="E264" s="1150" t="s">
        <v>18943</v>
      </c>
      <c r="F264" s="1150" t="s">
        <v>18948</v>
      </c>
      <c r="G264" s="1150" t="s">
        <v>15831</v>
      </c>
      <c r="H264" s="1150" t="s">
        <v>15154</v>
      </c>
      <c r="I264" s="1150" t="s">
        <v>15155</v>
      </c>
      <c r="J264" s="1150" t="s">
        <v>19367</v>
      </c>
      <c r="K264" s="1150" t="s">
        <v>19368</v>
      </c>
      <c r="L264" s="1150" t="s">
        <v>394</v>
      </c>
      <c r="M264" s="1150">
        <v>100210204</v>
      </c>
      <c r="N264" s="1150" t="s">
        <v>394</v>
      </c>
      <c r="O264" s="1150" t="s">
        <v>18968</v>
      </c>
      <c r="P264" s="1150" t="s">
        <v>17721</v>
      </c>
      <c r="Q264" s="1211">
        <v>45182</v>
      </c>
      <c r="R264" s="1210">
        <v>73675</v>
      </c>
      <c r="S264" s="1150"/>
      <c r="T264" s="1150" t="s">
        <v>19281</v>
      </c>
      <c r="U264" s="1150">
        <v>1003672973</v>
      </c>
      <c r="V264" s="1150">
        <v>1003672974</v>
      </c>
      <c r="W264" s="1150">
        <v>1003680801</v>
      </c>
      <c r="X264" s="1150">
        <v>1003680802</v>
      </c>
      <c r="Y264" s="1150"/>
      <c r="Z264" s="1150"/>
      <c r="AA264" s="1150"/>
      <c r="AB264" s="1150"/>
      <c r="AC264" s="1150"/>
      <c r="AD264" s="1150"/>
      <c r="AE264" s="1150"/>
      <c r="AF264" s="1150" t="s">
        <v>18978</v>
      </c>
      <c r="AG264" s="1211">
        <v>45188</v>
      </c>
      <c r="AH264" s="1212">
        <v>45170</v>
      </c>
      <c r="AI264" s="1150" t="s">
        <v>15154</v>
      </c>
      <c r="AJ264" s="1150" t="s">
        <v>19367</v>
      </c>
      <c r="AK264" s="1210">
        <v>73674.86</v>
      </c>
      <c r="AL264" s="1210">
        <v>73675</v>
      </c>
      <c r="AM264" s="1150" t="s">
        <v>516</v>
      </c>
      <c r="AN264" s="1150" t="s">
        <v>13437</v>
      </c>
      <c r="AO264" s="1210">
        <v>44535.75</v>
      </c>
      <c r="AP264" s="1150" t="s">
        <v>15157</v>
      </c>
      <c r="AQ264" s="1150"/>
      <c r="AR264" s="1150">
        <v>4902148801</v>
      </c>
      <c r="AS264" s="1150">
        <v>4902156059</v>
      </c>
      <c r="AT264" s="1150"/>
      <c r="AU264" s="1150"/>
      <c r="AV264" s="1150"/>
      <c r="AW264" s="1150"/>
      <c r="AX264" s="1150"/>
      <c r="AY264" s="1150" t="s">
        <v>19339</v>
      </c>
      <c r="AZ264" s="1150"/>
      <c r="BA264" s="1150"/>
      <c r="BB264" s="1150"/>
      <c r="BC264" s="1150"/>
      <c r="BD264" s="1150"/>
      <c r="BE264" s="1150"/>
      <c r="BF264" s="1150"/>
      <c r="BG264" s="1150"/>
      <c r="BH264" s="1150"/>
      <c r="BI264" s="1150"/>
      <c r="BJ264" s="1150"/>
    </row>
    <row r="265" spans="1:62" ht="27">
      <c r="A265" s="1150">
        <v>259</v>
      </c>
      <c r="B265" s="1150">
        <v>0</v>
      </c>
      <c r="C265" s="1150" t="s">
        <v>2792</v>
      </c>
      <c r="D265" s="1150" t="s">
        <v>18942</v>
      </c>
      <c r="E265" s="1150" t="s">
        <v>18943</v>
      </c>
      <c r="F265" s="1150" t="s">
        <v>18948</v>
      </c>
      <c r="G265" s="1150" t="s">
        <v>15831</v>
      </c>
      <c r="H265" s="1150" t="s">
        <v>15160</v>
      </c>
      <c r="I265" s="1150" t="s">
        <v>15161</v>
      </c>
      <c r="J265" s="1150" t="s">
        <v>19369</v>
      </c>
      <c r="K265" s="1150" t="s">
        <v>19370</v>
      </c>
      <c r="L265" s="1150" t="s">
        <v>394</v>
      </c>
      <c r="M265" s="1150">
        <v>100210203</v>
      </c>
      <c r="N265" s="1150" t="s">
        <v>394</v>
      </c>
      <c r="O265" s="1150" t="s">
        <v>18968</v>
      </c>
      <c r="P265" s="1150" t="s">
        <v>17721</v>
      </c>
      <c r="Q265" s="1211">
        <v>45182</v>
      </c>
      <c r="R265" s="1210">
        <v>28444</v>
      </c>
      <c r="S265" s="1150"/>
      <c r="T265" s="1150" t="s">
        <v>19281</v>
      </c>
      <c r="U265" s="1150">
        <v>1003673658</v>
      </c>
      <c r="V265" s="1150">
        <v>1003680803</v>
      </c>
      <c r="W265" s="1150">
        <v>1003680804</v>
      </c>
      <c r="X265" s="1150"/>
      <c r="Y265" s="1150"/>
      <c r="Z265" s="1150"/>
      <c r="AA265" s="1150"/>
      <c r="AB265" s="1150"/>
      <c r="AC265" s="1150"/>
      <c r="AD265" s="1150"/>
      <c r="AE265" s="1150"/>
      <c r="AF265" s="1150" t="s">
        <v>18978</v>
      </c>
      <c r="AG265" s="1211">
        <v>45190</v>
      </c>
      <c r="AH265" s="1212">
        <v>45170</v>
      </c>
      <c r="AI265" s="1150" t="s">
        <v>15160</v>
      </c>
      <c r="AJ265" s="1150" t="s">
        <v>19369</v>
      </c>
      <c r="AK265" s="1210">
        <v>28443.61</v>
      </c>
      <c r="AL265" s="1210">
        <v>28444</v>
      </c>
      <c r="AM265" s="1150" t="s">
        <v>516</v>
      </c>
      <c r="AN265" s="1150" t="s">
        <v>13437</v>
      </c>
      <c r="AO265" s="1215" t="s">
        <v>19371</v>
      </c>
      <c r="AP265" s="1150" t="s">
        <v>15162</v>
      </c>
      <c r="AQ265" s="1150"/>
      <c r="AR265" s="1150">
        <v>4902149593</v>
      </c>
      <c r="AS265" s="1150"/>
      <c r="AT265" s="1150"/>
      <c r="AU265" s="1150"/>
      <c r="AV265" s="1150"/>
      <c r="AW265" s="1150"/>
      <c r="AX265" s="1150"/>
      <c r="AY265" s="1150" t="s">
        <v>19372</v>
      </c>
      <c r="AZ265" s="1150"/>
      <c r="BA265" s="1150"/>
      <c r="BB265" s="1150"/>
      <c r="BC265" s="1150"/>
      <c r="BD265" s="1150"/>
      <c r="BE265" s="1150"/>
      <c r="BF265" s="1150"/>
      <c r="BG265" s="1150"/>
      <c r="BH265" s="1150"/>
      <c r="BI265" s="1150"/>
      <c r="BJ265" s="1150"/>
    </row>
    <row r="266" spans="1:62">
      <c r="A266" s="1150">
        <v>260</v>
      </c>
      <c r="B266" s="1150">
        <v>0</v>
      </c>
      <c r="C266" s="1150" t="s">
        <v>2792</v>
      </c>
      <c r="D266" s="1150" t="s">
        <v>18942</v>
      </c>
      <c r="E266" s="1150" t="s">
        <v>18943</v>
      </c>
      <c r="F266" s="1150" t="s">
        <v>18948</v>
      </c>
      <c r="G266" s="1150" t="s">
        <v>15831</v>
      </c>
      <c r="H266" s="1150" t="s">
        <v>15165</v>
      </c>
      <c r="I266" s="1150" t="s">
        <v>15166</v>
      </c>
      <c r="J266" s="1150" t="s">
        <v>19373</v>
      </c>
      <c r="K266" s="1150" t="s">
        <v>19374</v>
      </c>
      <c r="L266" s="1150" t="s">
        <v>394</v>
      </c>
      <c r="M266" s="1150">
        <v>100209840</v>
      </c>
      <c r="N266" s="1150" t="s">
        <v>394</v>
      </c>
      <c r="O266" s="1150" t="s">
        <v>18968</v>
      </c>
      <c r="P266" s="1150" t="s">
        <v>17721</v>
      </c>
      <c r="Q266" s="1211">
        <v>45182</v>
      </c>
      <c r="R266" s="1210">
        <v>39000</v>
      </c>
      <c r="S266" s="1150"/>
      <c r="T266" s="1150" t="s">
        <v>19281</v>
      </c>
      <c r="U266" s="1150">
        <v>1003675956</v>
      </c>
      <c r="V266" s="1150">
        <v>1003675957</v>
      </c>
      <c r="W266" s="1150">
        <v>1003680875</v>
      </c>
      <c r="X266" s="1150">
        <v>1003680876</v>
      </c>
      <c r="Y266" s="1150"/>
      <c r="Z266" s="1150"/>
      <c r="AA266" s="1150"/>
      <c r="AB266" s="1150"/>
      <c r="AC266" s="1150"/>
      <c r="AD266" s="1150"/>
      <c r="AE266" s="1150"/>
      <c r="AF266" s="1150" t="s">
        <v>18997</v>
      </c>
      <c r="AG266" s="1211">
        <v>45197</v>
      </c>
      <c r="AH266" s="1212">
        <v>45170</v>
      </c>
      <c r="AI266" s="1150" t="s">
        <v>15165</v>
      </c>
      <c r="AJ266" s="1150" t="s">
        <v>19373</v>
      </c>
      <c r="AK266" s="1210">
        <v>38999.46</v>
      </c>
      <c r="AL266" s="1210">
        <v>39000</v>
      </c>
      <c r="AM266" s="1150" t="s">
        <v>516</v>
      </c>
      <c r="AN266" s="1150" t="s">
        <v>13437</v>
      </c>
      <c r="AO266" s="1210">
        <v>18264.29</v>
      </c>
      <c r="AP266" s="1150" t="s">
        <v>15168</v>
      </c>
      <c r="AQ266" s="1150"/>
      <c r="AR266" s="1150">
        <v>4902151806</v>
      </c>
      <c r="AS266" s="1150">
        <v>4902156062</v>
      </c>
      <c r="AT266" s="1150"/>
      <c r="AU266" s="1150"/>
      <c r="AV266" s="1150"/>
      <c r="AW266" s="1150"/>
      <c r="AX266" s="1150"/>
      <c r="AY266" s="1150">
        <v>0</v>
      </c>
      <c r="AZ266" s="1150"/>
      <c r="BA266" s="1150"/>
      <c r="BB266" s="1150"/>
      <c r="BC266" s="1150"/>
      <c r="BD266" s="1150"/>
      <c r="BE266" s="1150"/>
      <c r="BF266" s="1150"/>
      <c r="BG266" s="1150"/>
      <c r="BH266" s="1150"/>
      <c r="BI266" s="1150"/>
      <c r="BJ266" s="1150"/>
    </row>
    <row r="267" spans="1:62">
      <c r="A267" s="1150">
        <v>261</v>
      </c>
      <c r="B267" s="1150">
        <v>0</v>
      </c>
      <c r="C267" s="1150" t="s">
        <v>2792</v>
      </c>
      <c r="D267" s="1150" t="s">
        <v>18942</v>
      </c>
      <c r="E267" s="1150" t="s">
        <v>18943</v>
      </c>
      <c r="F267" s="1150" t="s">
        <v>18948</v>
      </c>
      <c r="G267" s="1150" t="s">
        <v>15831</v>
      </c>
      <c r="H267" s="1150" t="s">
        <v>15171</v>
      </c>
      <c r="I267" s="1150" t="s">
        <v>15172</v>
      </c>
      <c r="J267" s="1150" t="s">
        <v>19375</v>
      </c>
      <c r="K267" s="1150" t="s">
        <v>19376</v>
      </c>
      <c r="L267" s="1150" t="s">
        <v>394</v>
      </c>
      <c r="M267" s="1150">
        <v>100210028</v>
      </c>
      <c r="N267" s="1150" t="s">
        <v>394</v>
      </c>
      <c r="O267" s="1150" t="s">
        <v>18968</v>
      </c>
      <c r="P267" s="1150" t="s">
        <v>17721</v>
      </c>
      <c r="Q267" s="1211">
        <v>45182</v>
      </c>
      <c r="R267" s="1210">
        <v>79804</v>
      </c>
      <c r="S267" s="1150"/>
      <c r="T267" s="1150" t="s">
        <v>19281</v>
      </c>
      <c r="U267" s="1150">
        <v>1003674532</v>
      </c>
      <c r="V267" s="1150">
        <v>1003674533</v>
      </c>
      <c r="W267" s="1150">
        <v>1003680877</v>
      </c>
      <c r="X267" s="1150">
        <v>1003680878</v>
      </c>
      <c r="Y267" s="1150">
        <v>1003680879</v>
      </c>
      <c r="Z267" s="1150"/>
      <c r="AA267" s="1150"/>
      <c r="AB267" s="1150"/>
      <c r="AC267" s="1150"/>
      <c r="AD267" s="1150"/>
      <c r="AE267" s="1150"/>
      <c r="AF267" s="1150" t="s">
        <v>18978</v>
      </c>
      <c r="AG267" s="1211">
        <v>45194</v>
      </c>
      <c r="AH267" s="1212">
        <v>45170</v>
      </c>
      <c r="AI267" s="1150" t="s">
        <v>15171</v>
      </c>
      <c r="AJ267" s="1150" t="s">
        <v>19375</v>
      </c>
      <c r="AK267" s="1210">
        <v>79803.5</v>
      </c>
      <c r="AL267" s="1210">
        <v>79804</v>
      </c>
      <c r="AM267" s="1150" t="s">
        <v>516</v>
      </c>
      <c r="AN267" s="1150" t="s">
        <v>13437</v>
      </c>
      <c r="AO267" s="1210">
        <v>59387.4</v>
      </c>
      <c r="AP267" s="1150" t="s">
        <v>19377</v>
      </c>
      <c r="AQ267" s="1150"/>
      <c r="AR267" s="1150">
        <v>4902150756</v>
      </c>
      <c r="AS267" s="1150">
        <v>4902156054</v>
      </c>
      <c r="AT267" s="1150"/>
      <c r="AU267" s="1150"/>
      <c r="AV267" s="1150"/>
      <c r="AW267" s="1150"/>
      <c r="AX267" s="1150"/>
      <c r="AY267" s="1150" t="s">
        <v>19372</v>
      </c>
      <c r="AZ267" s="1150"/>
      <c r="BA267" s="1150"/>
      <c r="BB267" s="1150"/>
      <c r="BC267" s="1150"/>
      <c r="BD267" s="1150"/>
      <c r="BE267" s="1150"/>
      <c r="BF267" s="1150"/>
      <c r="BG267" s="1150"/>
      <c r="BH267" s="1150"/>
      <c r="BI267" s="1150"/>
      <c r="BJ267" s="1150"/>
    </row>
    <row r="268" spans="1:62">
      <c r="A268" s="1150">
        <v>262</v>
      </c>
      <c r="B268" s="1150">
        <v>0</v>
      </c>
      <c r="C268" s="1150" t="s">
        <v>2792</v>
      </c>
      <c r="D268" s="1150" t="s">
        <v>18942</v>
      </c>
      <c r="E268" s="1150" t="s">
        <v>18943</v>
      </c>
      <c r="F268" s="1150" t="s">
        <v>18948</v>
      </c>
      <c r="G268" s="1150" t="s">
        <v>15831</v>
      </c>
      <c r="H268" s="1150" t="s">
        <v>15177</v>
      </c>
      <c r="I268" s="1213" t="s">
        <v>15178</v>
      </c>
      <c r="J268" s="1150" t="s">
        <v>19378</v>
      </c>
      <c r="K268" s="1150" t="s">
        <v>15176</v>
      </c>
      <c r="L268" s="1150" t="s">
        <v>394</v>
      </c>
      <c r="M268" s="1150">
        <v>100210055</v>
      </c>
      <c r="N268" s="1150" t="s">
        <v>394</v>
      </c>
      <c r="O268" s="1150" t="s">
        <v>18968</v>
      </c>
      <c r="P268" s="1150" t="s">
        <v>17721</v>
      </c>
      <c r="Q268" s="1211">
        <v>45181</v>
      </c>
      <c r="R268" s="1210">
        <v>55762</v>
      </c>
      <c r="S268" s="1150"/>
      <c r="T268" s="1150" t="s">
        <v>19281</v>
      </c>
      <c r="U268" s="1150">
        <v>1003673924</v>
      </c>
      <c r="V268" s="1150">
        <v>1003676446</v>
      </c>
      <c r="W268" s="1150">
        <v>1003680880</v>
      </c>
      <c r="X268" s="1150">
        <v>1003680881</v>
      </c>
      <c r="Y268" s="1150">
        <v>1003680882</v>
      </c>
      <c r="Z268" s="1150"/>
      <c r="AA268" s="1150"/>
      <c r="AB268" s="1150"/>
      <c r="AC268" s="1150"/>
      <c r="AD268" s="1150"/>
      <c r="AE268" s="1150"/>
      <c r="AF268" s="1150" t="s">
        <v>18978</v>
      </c>
      <c r="AG268" s="1211">
        <v>45191</v>
      </c>
      <c r="AH268" s="1212">
        <v>45170</v>
      </c>
      <c r="AI268" s="1150" t="s">
        <v>15177</v>
      </c>
      <c r="AJ268" s="1150" t="s">
        <v>19378</v>
      </c>
      <c r="AK268" s="1210">
        <v>55761.27</v>
      </c>
      <c r="AL268" s="1210">
        <v>55762</v>
      </c>
      <c r="AM268" s="1150" t="s">
        <v>516</v>
      </c>
      <c r="AN268" s="1150" t="s">
        <v>13437</v>
      </c>
      <c r="AO268" s="1210">
        <v>28476</v>
      </c>
      <c r="AP268" s="1150" t="s">
        <v>15181</v>
      </c>
      <c r="AQ268" s="1150"/>
      <c r="AR268" s="1150">
        <v>4902150132</v>
      </c>
      <c r="AS268" s="1150">
        <v>4902152430</v>
      </c>
      <c r="AT268" s="1150">
        <v>4902156073</v>
      </c>
      <c r="AU268" s="1150"/>
      <c r="AV268" s="1150"/>
      <c r="AW268" s="1150"/>
      <c r="AX268" s="1150"/>
      <c r="AY268" s="1150" t="s">
        <v>19372</v>
      </c>
      <c r="AZ268" s="1150"/>
      <c r="BA268" s="1150"/>
      <c r="BB268" s="1150"/>
      <c r="BC268" s="1150"/>
      <c r="BD268" s="1150"/>
      <c r="BE268" s="1150"/>
      <c r="BF268" s="1150"/>
      <c r="BG268" s="1150"/>
      <c r="BH268" s="1150"/>
      <c r="BI268" s="1150"/>
      <c r="BJ268" s="1150"/>
    </row>
    <row r="269" spans="1:62">
      <c r="A269" s="1150">
        <v>263</v>
      </c>
      <c r="B269" s="1150">
        <v>0</v>
      </c>
      <c r="C269" s="1150" t="s">
        <v>2792</v>
      </c>
      <c r="D269" s="1150" t="s">
        <v>18942</v>
      </c>
      <c r="E269" s="1150" t="s">
        <v>18943</v>
      </c>
      <c r="F269" s="1150" t="s">
        <v>18948</v>
      </c>
      <c r="G269" s="1150" t="s">
        <v>15831</v>
      </c>
      <c r="H269" s="1150" t="s">
        <v>15184</v>
      </c>
      <c r="I269" s="1150" t="s">
        <v>15185</v>
      </c>
      <c r="J269" s="1150" t="s">
        <v>19379</v>
      </c>
      <c r="K269" s="1150" t="s">
        <v>15183</v>
      </c>
      <c r="L269" s="1150" t="s">
        <v>394</v>
      </c>
      <c r="M269" s="1150">
        <v>100210060</v>
      </c>
      <c r="N269" s="1150" t="s">
        <v>394</v>
      </c>
      <c r="O269" s="1150" t="s">
        <v>18968</v>
      </c>
      <c r="P269" s="1150" t="s">
        <v>17721</v>
      </c>
      <c r="Q269" s="1211">
        <v>45188</v>
      </c>
      <c r="R269" s="1210">
        <v>45641</v>
      </c>
      <c r="S269" s="1150"/>
      <c r="T269" s="1150" t="s">
        <v>18969</v>
      </c>
      <c r="U269" s="1150">
        <v>1003680242</v>
      </c>
      <c r="V269" s="1150">
        <v>1003680883</v>
      </c>
      <c r="W269" s="1150">
        <v>1003680884</v>
      </c>
      <c r="X269" s="1150">
        <v>1003680885</v>
      </c>
      <c r="Y269" s="1150"/>
      <c r="Z269" s="1150"/>
      <c r="AA269" s="1150"/>
      <c r="AB269" s="1150"/>
      <c r="AC269" s="1150"/>
      <c r="AD269" s="1150"/>
      <c r="AE269" s="1150"/>
      <c r="AF269" s="1150" t="s">
        <v>18983</v>
      </c>
      <c r="AG269" s="1211">
        <v>45208</v>
      </c>
      <c r="AH269" s="1212">
        <v>45200</v>
      </c>
      <c r="AI269" s="1150" t="s">
        <v>15184</v>
      </c>
      <c r="AJ269" s="1150" t="s">
        <v>19379</v>
      </c>
      <c r="AK269" s="1210">
        <v>45640.62</v>
      </c>
      <c r="AL269" s="1210">
        <v>45641</v>
      </c>
      <c r="AM269" s="1150" t="s">
        <v>516</v>
      </c>
      <c r="AN269" s="1150" t="s">
        <v>13437</v>
      </c>
      <c r="AO269" s="1210">
        <v>39437.800000000003</v>
      </c>
      <c r="AP269" s="1150" t="s">
        <v>15188</v>
      </c>
      <c r="AQ269" s="1150"/>
      <c r="AR269" s="1150">
        <v>4902155477</v>
      </c>
      <c r="AS269" s="1150">
        <v>4902156064</v>
      </c>
      <c r="AT269" s="1150"/>
      <c r="AU269" s="1150"/>
      <c r="AV269" s="1150"/>
      <c r="AW269" s="1150"/>
      <c r="AX269" s="1150"/>
      <c r="AY269" s="1150" t="s">
        <v>19372</v>
      </c>
      <c r="AZ269" s="1150"/>
      <c r="BA269" s="1150"/>
      <c r="BB269" s="1150"/>
      <c r="BC269" s="1150"/>
      <c r="BD269" s="1150"/>
      <c r="BE269" s="1150"/>
      <c r="BF269" s="1150"/>
      <c r="BG269" s="1150"/>
      <c r="BH269" s="1150"/>
      <c r="BI269" s="1150"/>
      <c r="BJ269" s="1150"/>
    </row>
    <row r="270" spans="1:62">
      <c r="A270" s="1150">
        <v>264</v>
      </c>
      <c r="B270" s="1150">
        <v>0</v>
      </c>
      <c r="C270" s="1150" t="s">
        <v>2792</v>
      </c>
      <c r="D270" s="1150" t="s">
        <v>18942</v>
      </c>
      <c r="E270" s="1150" t="s">
        <v>18943</v>
      </c>
      <c r="F270" s="1150" t="s">
        <v>18948</v>
      </c>
      <c r="G270" s="1150" t="s">
        <v>15831</v>
      </c>
      <c r="H270" s="1150" t="s">
        <v>15191</v>
      </c>
      <c r="I270" s="1150" t="s">
        <v>15192</v>
      </c>
      <c r="J270" s="1150" t="s">
        <v>19380</v>
      </c>
      <c r="K270" s="1150" t="s">
        <v>15190</v>
      </c>
      <c r="L270" s="1150" t="s">
        <v>394</v>
      </c>
      <c r="M270" s="1150">
        <v>100210722</v>
      </c>
      <c r="N270" s="1150" t="s">
        <v>394</v>
      </c>
      <c r="O270" s="1150" t="s">
        <v>19349</v>
      </c>
      <c r="P270" s="1150" t="s">
        <v>17721</v>
      </c>
      <c r="Q270" s="1211">
        <v>45182</v>
      </c>
      <c r="R270" s="1210">
        <v>12887</v>
      </c>
      <c r="S270" s="1150"/>
      <c r="T270" s="1150" t="s">
        <v>19281</v>
      </c>
      <c r="U270" s="1150">
        <v>1003673136</v>
      </c>
      <c r="V270" s="1150">
        <v>1003676368</v>
      </c>
      <c r="W270" s="1150">
        <v>1003676369</v>
      </c>
      <c r="X270" s="1150">
        <v>1003680886</v>
      </c>
      <c r="Y270" s="1150">
        <v>1003680887</v>
      </c>
      <c r="Z270" s="1150"/>
      <c r="AA270" s="1150"/>
      <c r="AB270" s="1150"/>
      <c r="AC270" s="1150"/>
      <c r="AD270" s="1150"/>
      <c r="AE270" s="1150"/>
      <c r="AF270" s="1150" t="s">
        <v>19172</v>
      </c>
      <c r="AG270" s="1211">
        <v>45189</v>
      </c>
      <c r="AH270" s="1212">
        <v>45170</v>
      </c>
      <c r="AI270" s="1150" t="s">
        <v>15191</v>
      </c>
      <c r="AJ270" s="1150" t="s">
        <v>19380</v>
      </c>
      <c r="AK270" s="1210">
        <v>12886.02</v>
      </c>
      <c r="AL270" s="1210">
        <v>12887</v>
      </c>
      <c r="AM270" s="1150" t="s">
        <v>516</v>
      </c>
      <c r="AN270" s="1150" t="s">
        <v>13437</v>
      </c>
      <c r="AO270" s="1150"/>
      <c r="AP270" s="1150" t="s">
        <v>15193</v>
      </c>
      <c r="AQ270" s="1150"/>
      <c r="AR270" s="1150">
        <v>4902149277</v>
      </c>
      <c r="AS270" s="1150">
        <v>4902152283</v>
      </c>
      <c r="AT270" s="1150">
        <v>4902156074</v>
      </c>
      <c r="AU270" s="1150"/>
      <c r="AV270" s="1150"/>
      <c r="AW270" s="1150"/>
      <c r="AX270" s="1150"/>
      <c r="AY270" s="1150" t="s">
        <v>19372</v>
      </c>
      <c r="AZ270" s="1150"/>
      <c r="BA270" s="1150"/>
      <c r="BB270" s="1150"/>
      <c r="BC270" s="1150"/>
      <c r="BD270" s="1150"/>
      <c r="BE270" s="1150"/>
      <c r="BF270" s="1150"/>
      <c r="BG270" s="1150"/>
      <c r="BH270" s="1150"/>
      <c r="BI270" s="1150"/>
      <c r="BJ270" s="1150"/>
    </row>
    <row r="271" spans="1:62">
      <c r="A271" s="1150">
        <v>265</v>
      </c>
      <c r="B271" s="1150">
        <v>0</v>
      </c>
      <c r="C271" s="1150" t="s">
        <v>2792</v>
      </c>
      <c r="D271" s="1150" t="s">
        <v>18942</v>
      </c>
      <c r="E271" s="1150" t="s">
        <v>18943</v>
      </c>
      <c r="F271" s="1150" t="s">
        <v>18948</v>
      </c>
      <c r="G271" s="1150" t="s">
        <v>15831</v>
      </c>
      <c r="H271" s="1150" t="s">
        <v>15196</v>
      </c>
      <c r="I271" s="1150" t="s">
        <v>15197</v>
      </c>
      <c r="J271" s="1150" t="s">
        <v>19381</v>
      </c>
      <c r="K271" s="1150" t="s">
        <v>19382</v>
      </c>
      <c r="L271" s="1150" t="s">
        <v>394</v>
      </c>
      <c r="M271" s="1150">
        <v>100210027</v>
      </c>
      <c r="N271" s="1150" t="s">
        <v>394</v>
      </c>
      <c r="O271" s="1150" t="s">
        <v>18968</v>
      </c>
      <c r="P271" s="1150" t="s">
        <v>17721</v>
      </c>
      <c r="Q271" s="1211">
        <v>45182</v>
      </c>
      <c r="R271" s="1210">
        <v>169681</v>
      </c>
      <c r="S271" s="1150"/>
      <c r="T271" s="1150" t="s">
        <v>19281</v>
      </c>
      <c r="U271" s="1150">
        <v>1003674910</v>
      </c>
      <c r="V271" s="1150">
        <v>1003674911</v>
      </c>
      <c r="W271" s="1150">
        <v>1003676447</v>
      </c>
      <c r="X271" s="1150">
        <v>1003680888</v>
      </c>
      <c r="Y271" s="1150">
        <v>1003680889</v>
      </c>
      <c r="Z271" s="1150">
        <v>1003680890</v>
      </c>
      <c r="AA271" s="1150"/>
      <c r="AB271" s="1150"/>
      <c r="AC271" s="1150"/>
      <c r="AD271" s="1150"/>
      <c r="AE271" s="1150"/>
      <c r="AF271" s="1150" t="s">
        <v>19009</v>
      </c>
      <c r="AG271" s="1211">
        <v>45194</v>
      </c>
      <c r="AH271" s="1212">
        <v>45170</v>
      </c>
      <c r="AI271" s="1150" t="s">
        <v>15196</v>
      </c>
      <c r="AJ271" s="1150" t="s">
        <v>19381</v>
      </c>
      <c r="AK271" s="1210">
        <v>169680.35</v>
      </c>
      <c r="AL271" s="1210">
        <v>169681</v>
      </c>
      <c r="AM271" s="1150" t="s">
        <v>516</v>
      </c>
      <c r="AN271" s="1150" t="s">
        <v>13437</v>
      </c>
      <c r="AO271" s="1210">
        <v>34087.65</v>
      </c>
      <c r="AP271" s="1150" t="s">
        <v>15199</v>
      </c>
      <c r="AQ271" s="1150"/>
      <c r="AR271" s="1150">
        <v>4902151152</v>
      </c>
      <c r="AS271" s="1150">
        <v>4902152372</v>
      </c>
      <c r="AT271" s="1150">
        <v>4902156052</v>
      </c>
      <c r="AU271" s="1150"/>
      <c r="AV271" s="1150"/>
      <c r="AW271" s="1150"/>
      <c r="AX271" s="1150"/>
      <c r="AY271" s="1150" t="s">
        <v>19372</v>
      </c>
      <c r="AZ271" s="1150"/>
      <c r="BA271" s="1150"/>
      <c r="BB271" s="1150"/>
      <c r="BC271" s="1150"/>
      <c r="BD271" s="1150"/>
      <c r="BE271" s="1150"/>
      <c r="BF271" s="1150"/>
      <c r="BG271" s="1150"/>
      <c r="BH271" s="1150"/>
      <c r="BI271" s="1150"/>
      <c r="BJ271" s="1150"/>
    </row>
    <row r="272" spans="1:62">
      <c r="A272" s="1150">
        <v>266</v>
      </c>
      <c r="B272" s="1150">
        <v>0</v>
      </c>
      <c r="C272" s="1150" t="s">
        <v>2792</v>
      </c>
      <c r="D272" s="1150" t="s">
        <v>18942</v>
      </c>
      <c r="E272" s="1150" t="s">
        <v>18943</v>
      </c>
      <c r="F272" s="1150" t="s">
        <v>18948</v>
      </c>
      <c r="G272" s="1150" t="s">
        <v>15831</v>
      </c>
      <c r="H272" s="1213" t="s">
        <v>13879</v>
      </c>
      <c r="I272" s="1213" t="s">
        <v>13881</v>
      </c>
      <c r="J272" s="1213" t="s">
        <v>13880</v>
      </c>
      <c r="K272" s="1150" t="s">
        <v>13884</v>
      </c>
      <c r="L272" s="1150" t="s">
        <v>394</v>
      </c>
      <c r="M272" s="1150">
        <v>100210026</v>
      </c>
      <c r="N272" s="1150" t="s">
        <v>394</v>
      </c>
      <c r="O272" s="1150" t="s">
        <v>18968</v>
      </c>
      <c r="P272" s="1150" t="s">
        <v>17721</v>
      </c>
      <c r="Q272" s="1211">
        <v>45182</v>
      </c>
      <c r="R272" s="1210">
        <v>79344</v>
      </c>
      <c r="S272" s="1150"/>
      <c r="T272" s="1150" t="s">
        <v>19281</v>
      </c>
      <c r="U272" s="1150">
        <v>1003673982</v>
      </c>
      <c r="V272" s="1150">
        <v>1003676448</v>
      </c>
      <c r="W272" s="1150">
        <v>1003680891</v>
      </c>
      <c r="X272" s="1150">
        <v>1003680892</v>
      </c>
      <c r="Y272" s="1150">
        <v>1003680893</v>
      </c>
      <c r="Z272" s="1150"/>
      <c r="AA272" s="1150"/>
      <c r="AB272" s="1150"/>
      <c r="AC272" s="1150"/>
      <c r="AD272" s="1150"/>
      <c r="AE272" s="1150"/>
      <c r="AF272" s="1150" t="s">
        <v>18983</v>
      </c>
      <c r="AG272" s="1211">
        <v>45191</v>
      </c>
      <c r="AH272" s="1212">
        <v>45170</v>
      </c>
      <c r="AI272" s="1213" t="s">
        <v>13879</v>
      </c>
      <c r="AJ272" s="1213" t="s">
        <v>13880</v>
      </c>
      <c r="AK272" s="1210">
        <v>79343.56</v>
      </c>
      <c r="AL272" s="1210">
        <v>79344</v>
      </c>
      <c r="AM272" s="1150" t="s">
        <v>516</v>
      </c>
      <c r="AN272" s="1150" t="s">
        <v>13437</v>
      </c>
      <c r="AO272" s="1210">
        <v>28333.200000000001</v>
      </c>
      <c r="AP272" s="1150" t="s">
        <v>19383</v>
      </c>
      <c r="AQ272" s="1150"/>
      <c r="AR272" s="1150">
        <v>4902150131</v>
      </c>
      <c r="AS272" s="1150">
        <v>4902152444</v>
      </c>
      <c r="AT272" s="1150">
        <v>4902156049</v>
      </c>
      <c r="AU272" s="1150"/>
      <c r="AV272" s="1150"/>
      <c r="AW272" s="1150"/>
      <c r="AX272" s="1150"/>
      <c r="AY272" s="1150" t="s">
        <v>19372</v>
      </c>
      <c r="AZ272" s="1150"/>
      <c r="BA272" s="1150"/>
      <c r="BB272" s="1150"/>
      <c r="BC272" s="1150"/>
      <c r="BD272" s="1150"/>
      <c r="BE272" s="1150"/>
      <c r="BF272" s="1150"/>
      <c r="BG272" s="1150"/>
      <c r="BH272" s="1150"/>
      <c r="BI272" s="1150"/>
      <c r="BJ272" s="1150"/>
    </row>
    <row r="273" spans="1:62">
      <c r="A273" s="1150">
        <v>267</v>
      </c>
      <c r="B273" s="1150">
        <v>0</v>
      </c>
      <c r="C273" s="1150" t="s">
        <v>2792</v>
      </c>
      <c r="D273" s="1150" t="s">
        <v>18942</v>
      </c>
      <c r="E273" s="1150" t="s">
        <v>18943</v>
      </c>
      <c r="F273" s="1150" t="s">
        <v>18948</v>
      </c>
      <c r="G273" s="1150" t="s">
        <v>15831</v>
      </c>
      <c r="H273" s="1150" t="s">
        <v>15205</v>
      </c>
      <c r="I273" s="1150" t="s">
        <v>15206</v>
      </c>
      <c r="J273" s="1150" t="s">
        <v>19384</v>
      </c>
      <c r="K273" s="1150" t="s">
        <v>15204</v>
      </c>
      <c r="L273" s="1150" t="s">
        <v>394</v>
      </c>
      <c r="M273" s="1150">
        <v>100210070</v>
      </c>
      <c r="N273" s="1150" t="s">
        <v>394</v>
      </c>
      <c r="O273" s="1150" t="s">
        <v>18968</v>
      </c>
      <c r="P273" s="1150" t="s">
        <v>17721</v>
      </c>
      <c r="Q273" s="1211">
        <v>45182</v>
      </c>
      <c r="R273" s="1210">
        <v>15176</v>
      </c>
      <c r="S273" s="1150"/>
      <c r="T273" s="1150" t="s">
        <v>19281</v>
      </c>
      <c r="U273" s="1150">
        <v>1003672934</v>
      </c>
      <c r="V273" s="1150">
        <v>1003673135</v>
      </c>
      <c r="W273" s="1150">
        <v>1003676367</v>
      </c>
      <c r="X273" s="1150">
        <v>1003680895</v>
      </c>
      <c r="Y273" s="1150">
        <v>1003680896</v>
      </c>
      <c r="Z273" s="1150">
        <v>1003680897</v>
      </c>
      <c r="AA273" s="1150"/>
      <c r="AB273" s="1150"/>
      <c r="AC273" s="1150"/>
      <c r="AD273" s="1150"/>
      <c r="AE273" s="1150"/>
      <c r="AF273" s="1150" t="s">
        <v>19172</v>
      </c>
      <c r="AG273" s="1211">
        <v>45189</v>
      </c>
      <c r="AH273" s="1212">
        <v>45170</v>
      </c>
      <c r="AI273" s="1150" t="s">
        <v>15205</v>
      </c>
      <c r="AJ273" s="1150" t="s">
        <v>19384</v>
      </c>
      <c r="AK273" s="1210">
        <v>15175.68</v>
      </c>
      <c r="AL273" s="1210">
        <v>15176</v>
      </c>
      <c r="AM273" s="1150" t="s">
        <v>516</v>
      </c>
      <c r="AN273" s="1150" t="s">
        <v>13437</v>
      </c>
      <c r="AO273" s="1150"/>
      <c r="AP273" s="1150" t="s">
        <v>19385</v>
      </c>
      <c r="AQ273" s="1150"/>
      <c r="AR273" s="1150">
        <v>4902149316</v>
      </c>
      <c r="AS273" s="1150">
        <v>4902152285</v>
      </c>
      <c r="AT273" s="1150"/>
      <c r="AU273" s="1150"/>
      <c r="AV273" s="1150"/>
      <c r="AW273" s="1150"/>
      <c r="AX273" s="1150"/>
      <c r="AY273" s="1150" t="s">
        <v>19372</v>
      </c>
      <c r="AZ273" s="1150"/>
      <c r="BA273" s="1150"/>
      <c r="BB273" s="1150"/>
      <c r="BC273" s="1150"/>
      <c r="BD273" s="1150"/>
      <c r="BE273" s="1150"/>
      <c r="BF273" s="1150"/>
      <c r="BG273" s="1150"/>
      <c r="BH273" s="1150"/>
      <c r="BI273" s="1150"/>
      <c r="BJ273" s="1150"/>
    </row>
    <row r="274" spans="1:62">
      <c r="A274" s="1150">
        <v>268</v>
      </c>
      <c r="B274" s="1150">
        <v>0</v>
      </c>
      <c r="C274" s="1150" t="s">
        <v>2792</v>
      </c>
      <c r="D274" s="1150" t="s">
        <v>18942</v>
      </c>
      <c r="E274" s="1150" t="s">
        <v>18943</v>
      </c>
      <c r="F274" s="1150" t="s">
        <v>18948</v>
      </c>
      <c r="G274" s="1150" t="s">
        <v>15831</v>
      </c>
      <c r="H274" s="1150" t="s">
        <v>15211</v>
      </c>
      <c r="I274" s="1213" t="s">
        <v>15212</v>
      </c>
      <c r="J274" s="1150" t="s">
        <v>19386</v>
      </c>
      <c r="K274" s="1150" t="s">
        <v>15210</v>
      </c>
      <c r="L274" s="1150" t="s">
        <v>394</v>
      </c>
      <c r="M274" s="1150">
        <v>100210039</v>
      </c>
      <c r="N274" s="1150" t="s">
        <v>394</v>
      </c>
      <c r="O274" s="1150" t="s">
        <v>18968</v>
      </c>
      <c r="P274" s="1150" t="s">
        <v>17721</v>
      </c>
      <c r="Q274" s="1211">
        <v>45181</v>
      </c>
      <c r="R274" s="1210">
        <v>15176</v>
      </c>
      <c r="S274" s="1150"/>
      <c r="T274" s="1150" t="s">
        <v>19281</v>
      </c>
      <c r="U274" s="1150">
        <v>1003675717</v>
      </c>
      <c r="V274" s="1150">
        <v>1003676366</v>
      </c>
      <c r="W274" s="1150"/>
      <c r="X274" s="1150"/>
      <c r="Y274" s="1150"/>
      <c r="Z274" s="1150"/>
      <c r="AA274" s="1150"/>
      <c r="AB274" s="1150"/>
      <c r="AC274" s="1150"/>
      <c r="AD274" s="1150"/>
      <c r="AE274" s="1150"/>
      <c r="AF274" s="1150" t="s">
        <v>19387</v>
      </c>
      <c r="AG274" s="1211">
        <v>45196</v>
      </c>
      <c r="AH274" s="1212">
        <v>45170</v>
      </c>
      <c r="AI274" s="1150" t="s">
        <v>15211</v>
      </c>
      <c r="AJ274" s="1150" t="s">
        <v>19386</v>
      </c>
      <c r="AK274" s="1210">
        <v>15175.68</v>
      </c>
      <c r="AL274" s="1210">
        <v>15176</v>
      </c>
      <c r="AM274" s="1150" t="s">
        <v>516</v>
      </c>
      <c r="AN274" s="1150" t="s">
        <v>13437</v>
      </c>
      <c r="AO274" s="1150"/>
      <c r="AP274" s="1150" t="s">
        <v>15214</v>
      </c>
      <c r="AQ274" s="1150"/>
      <c r="AR274" s="1150">
        <v>4902151776</v>
      </c>
      <c r="AS274" s="1150">
        <v>4902152318</v>
      </c>
      <c r="AT274" s="1150"/>
      <c r="AU274" s="1150"/>
      <c r="AV274" s="1150"/>
      <c r="AW274" s="1150"/>
      <c r="AX274" s="1150"/>
      <c r="AY274" s="1150" t="s">
        <v>19388</v>
      </c>
      <c r="AZ274" s="1150"/>
      <c r="BA274" s="1150"/>
      <c r="BB274" s="1150" t="s">
        <v>18980</v>
      </c>
      <c r="BC274" s="1150"/>
      <c r="BD274" s="1150"/>
      <c r="BE274" s="1150"/>
      <c r="BF274" s="1150" t="s">
        <v>18962</v>
      </c>
      <c r="BG274" s="1150"/>
      <c r="BH274" s="1150"/>
      <c r="BI274" s="1150"/>
      <c r="BJ274" s="1150"/>
    </row>
    <row r="275" spans="1:62">
      <c r="A275" s="1150">
        <v>269</v>
      </c>
      <c r="B275" s="1150">
        <v>0</v>
      </c>
      <c r="C275" s="1150" t="s">
        <v>2792</v>
      </c>
      <c r="D275" s="1150" t="s">
        <v>18942</v>
      </c>
      <c r="E275" s="1150" t="s">
        <v>18943</v>
      </c>
      <c r="F275" s="1150" t="s">
        <v>18948</v>
      </c>
      <c r="G275" s="1150" t="s">
        <v>15831</v>
      </c>
      <c r="H275" s="1150" t="s">
        <v>15217</v>
      </c>
      <c r="I275" s="1150" t="s">
        <v>15218</v>
      </c>
      <c r="J275" s="1150" t="s">
        <v>19389</v>
      </c>
      <c r="K275" s="1150" t="s">
        <v>15216</v>
      </c>
      <c r="L275" s="1150" t="s">
        <v>394</v>
      </c>
      <c r="M275" s="1150">
        <v>100210057</v>
      </c>
      <c r="N275" s="1150" t="s">
        <v>394</v>
      </c>
      <c r="O275" s="1150" t="s">
        <v>18968</v>
      </c>
      <c r="P275" s="1150" t="s">
        <v>17721</v>
      </c>
      <c r="Q275" s="1211">
        <v>45188</v>
      </c>
      <c r="R275" s="1210">
        <v>15176</v>
      </c>
      <c r="S275" s="1150"/>
      <c r="T275" s="1150" t="s">
        <v>18969</v>
      </c>
      <c r="U275" s="1150">
        <v>1003676605</v>
      </c>
      <c r="V275" s="1150">
        <v>1003676548</v>
      </c>
      <c r="W275" s="1150">
        <v>1003680901</v>
      </c>
      <c r="X275" s="1150">
        <v>1003680902</v>
      </c>
      <c r="Y275" s="1150">
        <v>1003680903</v>
      </c>
      <c r="Z275" s="1150"/>
      <c r="AA275" s="1150"/>
      <c r="AB275" s="1150"/>
      <c r="AC275" s="1150"/>
      <c r="AD275" s="1150"/>
      <c r="AE275" s="1150"/>
      <c r="AF275" s="1150" t="s">
        <v>18997</v>
      </c>
      <c r="AG275" s="1211">
        <v>45198</v>
      </c>
      <c r="AH275" s="1212">
        <v>45170</v>
      </c>
      <c r="AI275" s="1150" t="s">
        <v>15217</v>
      </c>
      <c r="AJ275" s="1150" t="s">
        <v>19389</v>
      </c>
      <c r="AK275" s="1210">
        <v>15175.68</v>
      </c>
      <c r="AL275" s="1210">
        <v>15176</v>
      </c>
      <c r="AM275" s="1150" t="s">
        <v>516</v>
      </c>
      <c r="AN275" s="1150" t="s">
        <v>13437</v>
      </c>
      <c r="AO275" s="1210">
        <v>5062.3999999999996</v>
      </c>
      <c r="AP275" s="1150" t="s">
        <v>19390</v>
      </c>
      <c r="AQ275" s="1150"/>
      <c r="AR275" s="1150">
        <v>4902152030</v>
      </c>
      <c r="AS275" s="1150">
        <v>4902152450</v>
      </c>
      <c r="AT275" s="1150">
        <v>4902156068</v>
      </c>
      <c r="AU275" s="1150"/>
      <c r="AV275" s="1150"/>
      <c r="AW275" s="1150"/>
      <c r="AX275" s="1150"/>
      <c r="AY275" s="1150" t="s">
        <v>19391</v>
      </c>
      <c r="AZ275" s="1150"/>
      <c r="BA275" s="1150"/>
      <c r="BB275" s="1150" t="s">
        <v>18980</v>
      </c>
      <c r="BC275" s="1150"/>
      <c r="BD275" s="1150"/>
      <c r="BE275" s="1150"/>
      <c r="BF275" s="1150" t="s">
        <v>18962</v>
      </c>
      <c r="BG275" s="1150"/>
      <c r="BH275" s="1150"/>
      <c r="BI275" s="1150"/>
      <c r="BJ275" s="1150"/>
    </row>
    <row r="276" spans="1:62" ht="27">
      <c r="A276" s="1150">
        <v>270</v>
      </c>
      <c r="B276" s="1150">
        <v>0</v>
      </c>
      <c r="C276" s="1150" t="s">
        <v>2792</v>
      </c>
      <c r="D276" s="1150" t="s">
        <v>18942</v>
      </c>
      <c r="E276" s="1150" t="s">
        <v>18943</v>
      </c>
      <c r="F276" s="1150" t="s">
        <v>18948</v>
      </c>
      <c r="G276" s="1150" t="s">
        <v>15831</v>
      </c>
      <c r="H276" s="1150" t="s">
        <v>15222</v>
      </c>
      <c r="I276" s="1150" t="s">
        <v>15223</v>
      </c>
      <c r="J276" s="1150" t="s">
        <v>19392</v>
      </c>
      <c r="K276" s="1150" t="s">
        <v>15221</v>
      </c>
      <c r="L276" s="1150" t="s">
        <v>394</v>
      </c>
      <c r="M276" s="1150">
        <v>100210079</v>
      </c>
      <c r="N276" s="1150" t="s">
        <v>394</v>
      </c>
      <c r="O276" s="1150" t="s">
        <v>18968</v>
      </c>
      <c r="P276" s="1150" t="s">
        <v>17721</v>
      </c>
      <c r="Q276" s="1211">
        <v>45182</v>
      </c>
      <c r="R276" s="1210">
        <v>12886</v>
      </c>
      <c r="S276" s="1150"/>
      <c r="T276" s="1150" t="s">
        <v>19281</v>
      </c>
      <c r="U276" s="1150">
        <v>1003673092</v>
      </c>
      <c r="V276" s="1150">
        <v>1003676343</v>
      </c>
      <c r="W276" s="1150">
        <v>1003676344</v>
      </c>
      <c r="X276" s="1150">
        <v>1003680905</v>
      </c>
      <c r="Y276" s="1150">
        <v>1003680906</v>
      </c>
      <c r="Z276" s="1150">
        <v>1003680907</v>
      </c>
      <c r="AA276" s="1150"/>
      <c r="AB276" s="1150"/>
      <c r="AC276" s="1150"/>
      <c r="AD276" s="1150"/>
      <c r="AE276" s="1150"/>
      <c r="AF276" s="1150" t="s">
        <v>18978</v>
      </c>
      <c r="AG276" s="1211">
        <v>45189</v>
      </c>
      <c r="AH276" s="1212">
        <v>45170</v>
      </c>
      <c r="AI276" s="1150" t="s">
        <v>15222</v>
      </c>
      <c r="AJ276" s="1150" t="s">
        <v>19392</v>
      </c>
      <c r="AK276" s="1210">
        <v>12885.71</v>
      </c>
      <c r="AL276" s="1210">
        <v>12886</v>
      </c>
      <c r="AM276" s="1150" t="s">
        <v>516</v>
      </c>
      <c r="AN276" s="1150" t="s">
        <v>13437</v>
      </c>
      <c r="AO276" s="1215" t="s">
        <v>19393</v>
      </c>
      <c r="AP276" s="1150" t="s">
        <v>15224</v>
      </c>
      <c r="AQ276" s="1150"/>
      <c r="AR276" s="1150">
        <v>4902149323</v>
      </c>
      <c r="AS276" s="1150">
        <v>4902152268</v>
      </c>
      <c r="AT276" s="1150">
        <v>4902156063</v>
      </c>
      <c r="AU276" s="1150"/>
      <c r="AV276" s="1150"/>
      <c r="AW276" s="1150"/>
      <c r="AX276" s="1150"/>
      <c r="AY276" s="1150">
        <v>0</v>
      </c>
      <c r="AZ276" s="1150"/>
      <c r="BA276" s="1150"/>
      <c r="BB276" s="1150"/>
      <c r="BC276" s="1150"/>
      <c r="BD276" s="1150"/>
      <c r="BE276" s="1150"/>
      <c r="BF276" s="1150"/>
      <c r="BG276" s="1150"/>
      <c r="BH276" s="1150"/>
      <c r="BI276" s="1150"/>
      <c r="BJ276" s="1150"/>
    </row>
    <row r="277" spans="1:62">
      <c r="A277" s="1150">
        <v>271</v>
      </c>
      <c r="B277" s="1150">
        <v>0</v>
      </c>
      <c r="C277" s="1150" t="s">
        <v>2792</v>
      </c>
      <c r="D277" s="1150" t="s">
        <v>18942</v>
      </c>
      <c r="E277" s="1150" t="s">
        <v>18943</v>
      </c>
      <c r="F277" s="1150" t="s">
        <v>18948</v>
      </c>
      <c r="G277" s="1150" t="s">
        <v>15831</v>
      </c>
      <c r="H277" s="1150" t="s">
        <v>15227</v>
      </c>
      <c r="I277" s="1150" t="s">
        <v>15228</v>
      </c>
      <c r="J277" s="1150" t="s">
        <v>19394</v>
      </c>
      <c r="K277" s="1150" t="s">
        <v>19395</v>
      </c>
      <c r="L277" s="1150" t="s">
        <v>394</v>
      </c>
      <c r="M277" s="1150">
        <v>100210099</v>
      </c>
      <c r="N277" s="1150" t="s">
        <v>394</v>
      </c>
      <c r="O277" s="1150" t="s">
        <v>18964</v>
      </c>
      <c r="P277" s="1150" t="s">
        <v>17721</v>
      </c>
      <c r="Q277" s="1211">
        <v>45182</v>
      </c>
      <c r="R277" s="1210">
        <v>141508</v>
      </c>
      <c r="S277" s="1150"/>
      <c r="T277" s="1150" t="s">
        <v>19281</v>
      </c>
      <c r="U277" s="1150">
        <v>1003673923</v>
      </c>
      <c r="V277" s="1150">
        <v>1003676363</v>
      </c>
      <c r="W277" s="1150">
        <v>1003680909</v>
      </c>
      <c r="X277" s="1150">
        <v>1003680910</v>
      </c>
      <c r="Y277" s="1150"/>
      <c r="Z277" s="1150"/>
      <c r="AA277" s="1150"/>
      <c r="AB277" s="1150"/>
      <c r="AC277" s="1150"/>
      <c r="AD277" s="1150"/>
      <c r="AE277" s="1150"/>
      <c r="AF277" s="1150" t="s">
        <v>18978</v>
      </c>
      <c r="AG277" s="1211">
        <v>45191</v>
      </c>
      <c r="AH277" s="1212">
        <v>45170</v>
      </c>
      <c r="AI277" s="1150" t="s">
        <v>15227</v>
      </c>
      <c r="AJ277" s="1150" t="s">
        <v>19394</v>
      </c>
      <c r="AK277" s="1210">
        <v>141507.99</v>
      </c>
      <c r="AL277" s="1210">
        <v>141508</v>
      </c>
      <c r="AM277" s="1150" t="s">
        <v>516</v>
      </c>
      <c r="AN277" s="1150" t="s">
        <v>13437</v>
      </c>
      <c r="AO277" s="1210">
        <v>1898.4</v>
      </c>
      <c r="AP277" s="1150" t="s">
        <v>15231</v>
      </c>
      <c r="AQ277" s="1150"/>
      <c r="AR277" s="1150">
        <v>4902150128</v>
      </c>
      <c r="AS277" s="1150">
        <v>4902152413</v>
      </c>
      <c r="AT277" s="1150">
        <v>4902156067</v>
      </c>
      <c r="AU277" s="1150"/>
      <c r="AV277" s="1150"/>
      <c r="AW277" s="1150"/>
      <c r="AX277" s="1150"/>
      <c r="AY277" s="1150" t="s">
        <v>19372</v>
      </c>
      <c r="AZ277" s="1150"/>
      <c r="BA277" s="1150"/>
      <c r="BB277" s="1150"/>
      <c r="BC277" s="1150"/>
      <c r="BD277" s="1150"/>
      <c r="BE277" s="1150"/>
      <c r="BF277" s="1150"/>
      <c r="BG277" s="1150"/>
      <c r="BH277" s="1150"/>
      <c r="BI277" s="1150"/>
      <c r="BJ277" s="1150"/>
    </row>
    <row r="278" spans="1:62">
      <c r="A278" s="1150">
        <v>272</v>
      </c>
      <c r="B278" s="1150">
        <v>0</v>
      </c>
      <c r="C278" s="1150" t="s">
        <v>2792</v>
      </c>
      <c r="D278" s="1150" t="s">
        <v>18942</v>
      </c>
      <c r="E278" s="1150" t="s">
        <v>18943</v>
      </c>
      <c r="F278" s="1150" t="s">
        <v>18948</v>
      </c>
      <c r="G278" s="1150" t="s">
        <v>15831</v>
      </c>
      <c r="H278" s="1150" t="s">
        <v>15236</v>
      </c>
      <c r="I278" s="1150" t="s">
        <v>15237</v>
      </c>
      <c r="J278" s="1150" t="s">
        <v>19396</v>
      </c>
      <c r="K278" s="1150" t="s">
        <v>19397</v>
      </c>
      <c r="L278" s="1150" t="s">
        <v>394</v>
      </c>
      <c r="M278" s="1150">
        <v>100209849</v>
      </c>
      <c r="N278" s="1150" t="s">
        <v>394</v>
      </c>
      <c r="O278" s="1150" t="s">
        <v>18968</v>
      </c>
      <c r="P278" s="1150" t="s">
        <v>17721</v>
      </c>
      <c r="Q278" s="1211">
        <v>45182</v>
      </c>
      <c r="R278" s="1210">
        <v>58022</v>
      </c>
      <c r="S278" s="1150"/>
      <c r="T278" s="1150" t="s">
        <v>19281</v>
      </c>
      <c r="U278" s="1150">
        <v>1003673922</v>
      </c>
      <c r="V278" s="1150">
        <v>1003680911</v>
      </c>
      <c r="W278" s="1150">
        <v>1003680912</v>
      </c>
      <c r="X278" s="1150"/>
      <c r="Y278" s="1150"/>
      <c r="Z278" s="1150"/>
      <c r="AA278" s="1150"/>
      <c r="AB278" s="1150"/>
      <c r="AC278" s="1150"/>
      <c r="AD278" s="1150"/>
      <c r="AE278" s="1150"/>
      <c r="AF278" s="1150" t="s">
        <v>18978</v>
      </c>
      <c r="AG278" s="1211">
        <v>45191</v>
      </c>
      <c r="AH278" s="1212">
        <v>45170</v>
      </c>
      <c r="AI278" s="1150" t="s">
        <v>15236</v>
      </c>
      <c r="AJ278" s="1150" t="s">
        <v>19396</v>
      </c>
      <c r="AK278" s="1210">
        <v>58021.85</v>
      </c>
      <c r="AL278" s="1210">
        <v>58022</v>
      </c>
      <c r="AM278" s="1150" t="s">
        <v>516</v>
      </c>
      <c r="AN278" s="1150" t="s">
        <v>13437</v>
      </c>
      <c r="AO278" s="1210">
        <v>25312</v>
      </c>
      <c r="AP278" s="1150" t="s">
        <v>15239</v>
      </c>
      <c r="AQ278" s="1150"/>
      <c r="AR278" s="1150">
        <v>4902150145</v>
      </c>
      <c r="AS278" s="1150"/>
      <c r="AT278" s="1150"/>
      <c r="AU278" s="1150"/>
      <c r="AV278" s="1150"/>
      <c r="AW278" s="1150"/>
      <c r="AX278" s="1150"/>
      <c r="AY278" s="1150" t="s">
        <v>19372</v>
      </c>
      <c r="AZ278" s="1150"/>
      <c r="BA278" s="1150"/>
      <c r="BB278" s="1150"/>
      <c r="BC278" s="1150"/>
      <c r="BD278" s="1150"/>
      <c r="BE278" s="1150"/>
      <c r="BF278" s="1150"/>
      <c r="BG278" s="1150"/>
      <c r="BH278" s="1150"/>
      <c r="BI278" s="1150"/>
      <c r="BJ278" s="1150"/>
    </row>
    <row r="279" spans="1:62">
      <c r="A279" s="1150">
        <v>273</v>
      </c>
      <c r="B279" s="1150">
        <v>0</v>
      </c>
      <c r="C279" s="1150" t="s">
        <v>2792</v>
      </c>
      <c r="D279" s="1150" t="s">
        <v>18942</v>
      </c>
      <c r="E279" s="1150" t="s">
        <v>18943</v>
      </c>
      <c r="F279" s="1150" t="s">
        <v>18948</v>
      </c>
      <c r="G279" s="1150" t="s">
        <v>15831</v>
      </c>
      <c r="H279" s="1150" t="s">
        <v>15242</v>
      </c>
      <c r="I279" s="1150" t="s">
        <v>15243</v>
      </c>
      <c r="J279" s="1150" t="s">
        <v>19398</v>
      </c>
      <c r="K279" s="1150" t="s">
        <v>19399</v>
      </c>
      <c r="L279" s="1150" t="s">
        <v>394</v>
      </c>
      <c r="M279" s="1150">
        <v>100210098</v>
      </c>
      <c r="N279" s="1150" t="s">
        <v>394</v>
      </c>
      <c r="O279" s="1150" t="s">
        <v>18964</v>
      </c>
      <c r="P279" s="1150" t="s">
        <v>17721</v>
      </c>
      <c r="Q279" s="1211">
        <v>45182</v>
      </c>
      <c r="R279" s="1210">
        <v>44578</v>
      </c>
      <c r="S279" s="1150"/>
      <c r="T279" s="1150" t="s">
        <v>19281</v>
      </c>
      <c r="U279" s="1150">
        <v>1003674529</v>
      </c>
      <c r="V279" s="1150">
        <v>1003676364</v>
      </c>
      <c r="W279" s="1150">
        <v>1003678494</v>
      </c>
      <c r="X279" s="1150">
        <v>1003678795</v>
      </c>
      <c r="Y279" s="1150"/>
      <c r="Z279" s="1150"/>
      <c r="AA279" s="1150"/>
      <c r="AB279" s="1150"/>
      <c r="AC279" s="1150"/>
      <c r="AD279" s="1150"/>
      <c r="AE279" s="1150"/>
      <c r="AF279" s="1150" t="s">
        <v>18978</v>
      </c>
      <c r="AG279" s="1211">
        <v>45194</v>
      </c>
      <c r="AH279" s="1212">
        <v>45170</v>
      </c>
      <c r="AI279" s="1150" t="s">
        <v>15242</v>
      </c>
      <c r="AJ279" s="1150" t="s">
        <v>19398</v>
      </c>
      <c r="AK279" s="1210">
        <v>44577.22</v>
      </c>
      <c r="AL279" s="1210">
        <v>44578</v>
      </c>
      <c r="AM279" s="1150" t="s">
        <v>516</v>
      </c>
      <c r="AN279" s="1150" t="s">
        <v>13437</v>
      </c>
      <c r="AO279" s="1210">
        <v>24648.62</v>
      </c>
      <c r="AP279" s="1150" t="s">
        <v>19400</v>
      </c>
      <c r="AQ279" s="1150"/>
      <c r="AR279" s="1150">
        <v>4902150724</v>
      </c>
      <c r="AS279" s="1150">
        <v>4902152456</v>
      </c>
      <c r="AT279" s="1150">
        <v>4902154322</v>
      </c>
      <c r="AU279" s="1150"/>
      <c r="AV279" s="1150"/>
      <c r="AW279" s="1150"/>
      <c r="AX279" s="1150"/>
      <c r="AY279" s="1150" t="s">
        <v>19401</v>
      </c>
      <c r="AZ279" s="1150"/>
      <c r="BA279" s="1150"/>
      <c r="BB279" s="1150"/>
      <c r="BC279" s="1150"/>
      <c r="BD279" s="1150"/>
      <c r="BE279" s="1150"/>
      <c r="BF279" s="1150"/>
      <c r="BG279" s="1150"/>
      <c r="BH279" s="1150"/>
      <c r="BI279" s="1150"/>
      <c r="BJ279" s="1150"/>
    </row>
    <row r="280" spans="1:62">
      <c r="A280" s="1150">
        <v>274</v>
      </c>
      <c r="B280" s="1150">
        <v>0</v>
      </c>
      <c r="C280" s="1150" t="s">
        <v>2792</v>
      </c>
      <c r="D280" s="1150" t="s">
        <v>18942</v>
      </c>
      <c r="E280" s="1150" t="s">
        <v>18943</v>
      </c>
      <c r="F280" s="1150" t="s">
        <v>18948</v>
      </c>
      <c r="G280" s="1150" t="s">
        <v>15831</v>
      </c>
      <c r="H280" s="1150" t="s">
        <v>15249</v>
      </c>
      <c r="I280" s="1150" t="s">
        <v>15250</v>
      </c>
      <c r="J280" s="1150" t="s">
        <v>19402</v>
      </c>
      <c r="K280" s="1150" t="s">
        <v>15248</v>
      </c>
      <c r="L280" s="1150" t="s">
        <v>394</v>
      </c>
      <c r="M280" s="1150">
        <v>100210924</v>
      </c>
      <c r="N280" s="1150" t="s">
        <v>18997</v>
      </c>
      <c r="O280" s="1150" t="s">
        <v>18968</v>
      </c>
      <c r="P280" s="1150" t="s">
        <v>17721</v>
      </c>
      <c r="Q280" s="1211">
        <v>45181</v>
      </c>
      <c r="R280" s="1210">
        <v>11556</v>
      </c>
      <c r="S280" s="1150"/>
      <c r="T280" s="1150" t="s">
        <v>19281</v>
      </c>
      <c r="U280" s="1150">
        <v>1003674197</v>
      </c>
      <c r="V280" s="1150">
        <v>1003674198</v>
      </c>
      <c r="W280" s="1150">
        <v>1003676365</v>
      </c>
      <c r="X280" s="1150">
        <v>1003678879</v>
      </c>
      <c r="Y280" s="1150">
        <v>1003678880</v>
      </c>
      <c r="Z280" s="1150"/>
      <c r="AA280" s="1150"/>
      <c r="AB280" s="1150"/>
      <c r="AC280" s="1150"/>
      <c r="AD280" s="1150"/>
      <c r="AE280" s="1150"/>
      <c r="AF280" s="1150" t="s">
        <v>18978</v>
      </c>
      <c r="AG280" s="1211">
        <v>45192</v>
      </c>
      <c r="AH280" s="1212">
        <v>45170</v>
      </c>
      <c r="AI280" s="1150" t="s">
        <v>15249</v>
      </c>
      <c r="AJ280" s="1150" t="s">
        <v>19402</v>
      </c>
      <c r="AK280" s="1210">
        <v>11555.71</v>
      </c>
      <c r="AL280" s="1210">
        <v>11556</v>
      </c>
      <c r="AM280" s="1150" t="s">
        <v>516</v>
      </c>
      <c r="AN280" s="1150" t="s">
        <v>13437</v>
      </c>
      <c r="AO280" s="1210">
        <v>4524.45</v>
      </c>
      <c r="AP280" s="1150"/>
      <c r="AQ280" s="1150"/>
      <c r="AR280" s="1150">
        <v>4902150472</v>
      </c>
      <c r="AS280" s="1150">
        <v>4902152451</v>
      </c>
      <c r="AT280" s="1150">
        <v>4902154318</v>
      </c>
      <c r="AU280" s="1150"/>
      <c r="AV280" s="1150"/>
      <c r="AW280" s="1150"/>
      <c r="AX280" s="1150"/>
      <c r="AY280" s="1150" t="s">
        <v>19403</v>
      </c>
      <c r="AZ280" s="1150"/>
      <c r="BA280" s="1150"/>
      <c r="BB280" s="1150"/>
      <c r="BC280" s="1150"/>
      <c r="BD280" s="1150"/>
      <c r="BE280" s="1150"/>
      <c r="BF280" s="1150"/>
      <c r="BG280" s="1150"/>
      <c r="BH280" s="1150"/>
      <c r="BI280" s="1150"/>
      <c r="BJ280" s="1150"/>
    </row>
    <row r="281" spans="1:62">
      <c r="A281" s="1150">
        <v>275</v>
      </c>
      <c r="B281" s="1150">
        <v>0</v>
      </c>
      <c r="C281" s="1150" t="s">
        <v>2792</v>
      </c>
      <c r="D281" s="1150" t="s">
        <v>18942</v>
      </c>
      <c r="E281" s="1150" t="s">
        <v>18943</v>
      </c>
      <c r="F281" s="1150" t="s">
        <v>18948</v>
      </c>
      <c r="G281" s="1150" t="s">
        <v>15831</v>
      </c>
      <c r="H281" s="1150" t="s">
        <v>15255</v>
      </c>
      <c r="I281" s="1213" t="s">
        <v>15256</v>
      </c>
      <c r="J281" s="1150" t="s">
        <v>19404</v>
      </c>
      <c r="K281" s="1150" t="s">
        <v>19405</v>
      </c>
      <c r="L281" s="1150" t="s">
        <v>394</v>
      </c>
      <c r="M281" s="1150">
        <v>100210097</v>
      </c>
      <c r="N281" s="1150" t="s">
        <v>394</v>
      </c>
      <c r="O281" s="1150" t="s">
        <v>18964</v>
      </c>
      <c r="P281" s="1150" t="s">
        <v>17721</v>
      </c>
      <c r="Q281" s="1211">
        <v>45182</v>
      </c>
      <c r="R281" s="1210">
        <v>164976</v>
      </c>
      <c r="S281" s="1150"/>
      <c r="T281" s="1150" t="s">
        <v>19281</v>
      </c>
      <c r="U281" s="1150">
        <v>1003674530</v>
      </c>
      <c r="V281" s="1150">
        <v>1003674531</v>
      </c>
      <c r="W281" s="1150">
        <v>1003678796</v>
      </c>
      <c r="X281" s="1150">
        <v>1003678797</v>
      </c>
      <c r="Y281" s="1150"/>
      <c r="Z281" s="1150"/>
      <c r="AA281" s="1150"/>
      <c r="AB281" s="1150"/>
      <c r="AC281" s="1150"/>
      <c r="AD281" s="1150"/>
      <c r="AE281" s="1150"/>
      <c r="AF281" s="1150" t="s">
        <v>18978</v>
      </c>
      <c r="AG281" s="1211">
        <v>45194</v>
      </c>
      <c r="AH281" s="1212">
        <v>45170</v>
      </c>
      <c r="AI281" s="1150" t="s">
        <v>15255</v>
      </c>
      <c r="AJ281" s="1150" t="s">
        <v>19404</v>
      </c>
      <c r="AK281" s="1210">
        <v>164975.79999999999</v>
      </c>
      <c r="AL281" s="1210">
        <v>164976</v>
      </c>
      <c r="AM281" s="1150" t="s">
        <v>516</v>
      </c>
      <c r="AN281" s="1150" t="s">
        <v>13437</v>
      </c>
      <c r="AO281" s="1210">
        <v>5922.66</v>
      </c>
      <c r="AP281" s="1150" t="s">
        <v>15262</v>
      </c>
      <c r="AQ281" s="1150"/>
      <c r="AR281" s="1150">
        <v>4902150715</v>
      </c>
      <c r="AS281" s="1213">
        <v>4902154323</v>
      </c>
      <c r="AT281" s="1150"/>
      <c r="AU281" s="1150"/>
      <c r="AV281" s="1150"/>
      <c r="AW281" s="1150"/>
      <c r="AX281" s="1150"/>
      <c r="AY281" s="1150" t="s">
        <v>19406</v>
      </c>
      <c r="AZ281" s="1150"/>
      <c r="BA281" s="1150"/>
      <c r="BB281" s="1150"/>
      <c r="BC281" s="1150"/>
      <c r="BD281" s="1150"/>
      <c r="BE281" s="1150"/>
      <c r="BF281" s="1150"/>
      <c r="BG281" s="1150"/>
      <c r="BH281" s="1150"/>
      <c r="BI281" s="1150"/>
      <c r="BJ281" s="1150"/>
    </row>
    <row r="282" spans="1:62">
      <c r="A282" s="1150">
        <v>276</v>
      </c>
      <c r="B282" s="1150">
        <v>0</v>
      </c>
      <c r="C282" s="1150" t="s">
        <v>19407</v>
      </c>
      <c r="D282" s="1150" t="s">
        <v>19408</v>
      </c>
      <c r="E282" s="1150" t="s">
        <v>18943</v>
      </c>
      <c r="F282" s="1150" t="s">
        <v>18948</v>
      </c>
      <c r="G282" s="1150" t="s">
        <v>15831</v>
      </c>
      <c r="H282" s="1150" t="s">
        <v>15265</v>
      </c>
      <c r="I282" s="1207" t="s">
        <v>15266</v>
      </c>
      <c r="J282" s="1150" t="s">
        <v>19409</v>
      </c>
      <c r="K282" s="1150" t="s">
        <v>15264</v>
      </c>
      <c r="L282" s="1150" t="s">
        <v>394</v>
      </c>
      <c r="M282" s="1150">
        <v>100210930</v>
      </c>
      <c r="N282" s="1150" t="s">
        <v>18997</v>
      </c>
      <c r="O282" s="1150" t="s">
        <v>18968</v>
      </c>
      <c r="P282" s="1150" t="s">
        <v>17721</v>
      </c>
      <c r="Q282" s="1211">
        <v>45208</v>
      </c>
      <c r="R282" s="1210">
        <v>461497</v>
      </c>
      <c r="S282" s="1150"/>
      <c r="T282" s="1150" t="s">
        <v>19410</v>
      </c>
      <c r="U282" s="1150">
        <v>1003681031</v>
      </c>
      <c r="V282" s="1150">
        <v>1003681032</v>
      </c>
      <c r="W282" s="1150"/>
      <c r="X282" s="1150"/>
      <c r="Y282" s="1150"/>
      <c r="Z282" s="1150"/>
      <c r="AA282" s="1150"/>
      <c r="AB282" s="1150"/>
      <c r="AC282" s="1150"/>
      <c r="AD282" s="1150"/>
      <c r="AE282" s="1150"/>
      <c r="AF282" s="1150" t="s">
        <v>19387</v>
      </c>
      <c r="AG282" s="1211">
        <v>45210</v>
      </c>
      <c r="AH282" s="1212">
        <v>45200</v>
      </c>
      <c r="AI282" s="1150" t="s">
        <v>15265</v>
      </c>
      <c r="AJ282" s="1150" t="s">
        <v>19409</v>
      </c>
      <c r="AK282" s="1210">
        <v>461496.53</v>
      </c>
      <c r="AL282" s="1210">
        <v>461497</v>
      </c>
      <c r="AM282" s="1150" t="s">
        <v>516</v>
      </c>
      <c r="AN282" s="1150" t="s">
        <v>13437</v>
      </c>
      <c r="AO282" s="1150"/>
      <c r="AP282" s="1150"/>
      <c r="AQ282" s="1150"/>
      <c r="AR282" s="1150"/>
      <c r="AS282" s="1150"/>
      <c r="AT282" s="1150"/>
      <c r="AU282" s="1150"/>
      <c r="AV282" s="1150"/>
      <c r="AW282" s="1150"/>
      <c r="AX282" s="1150"/>
      <c r="AY282" s="1150" t="s">
        <v>19401</v>
      </c>
      <c r="AZ282" s="1150"/>
      <c r="BA282" s="1150"/>
      <c r="BB282" s="1150"/>
      <c r="BC282" s="1150"/>
      <c r="BD282" s="1150"/>
      <c r="BE282" s="1150"/>
      <c r="BF282" s="1150"/>
      <c r="BG282" s="1150"/>
      <c r="BH282" s="1150"/>
      <c r="BI282" s="1150"/>
      <c r="BJ282" s="1150"/>
    </row>
    <row r="283" spans="1:62">
      <c r="A283" s="1150">
        <v>277</v>
      </c>
      <c r="B283" s="1150">
        <v>0</v>
      </c>
      <c r="C283" s="1150" t="s">
        <v>19407</v>
      </c>
      <c r="D283" s="1150" t="s">
        <v>19408</v>
      </c>
      <c r="E283" s="1150" t="s">
        <v>18943</v>
      </c>
      <c r="F283" s="1150" t="s">
        <v>18948</v>
      </c>
      <c r="G283" s="1150" t="s">
        <v>15831</v>
      </c>
      <c r="H283" s="1150" t="s">
        <v>15270</v>
      </c>
      <c r="I283" s="1150" t="s">
        <v>15271</v>
      </c>
      <c r="J283" s="1150" t="s">
        <v>19411</v>
      </c>
      <c r="K283" s="1150" t="s">
        <v>19412</v>
      </c>
      <c r="L283" s="1150" t="s">
        <v>394</v>
      </c>
      <c r="M283" s="1150">
        <v>100210931</v>
      </c>
      <c r="N283" s="1150" t="s">
        <v>18997</v>
      </c>
      <c r="O283" s="1150" t="s">
        <v>18968</v>
      </c>
      <c r="P283" s="1150" t="s">
        <v>17721</v>
      </c>
      <c r="Q283" s="1211">
        <v>45208</v>
      </c>
      <c r="R283" s="1210">
        <v>370732</v>
      </c>
      <c r="S283" s="1150"/>
      <c r="T283" s="1150" t="s">
        <v>19410</v>
      </c>
      <c r="U283" s="1150">
        <v>1003681033</v>
      </c>
      <c r="V283" s="1150">
        <v>1003681034</v>
      </c>
      <c r="W283" s="1150"/>
      <c r="X283" s="1150"/>
      <c r="Y283" s="1150"/>
      <c r="Z283" s="1150"/>
      <c r="AA283" s="1150"/>
      <c r="AB283" s="1150"/>
      <c r="AC283" s="1150"/>
      <c r="AD283" s="1150"/>
      <c r="AE283" s="1150"/>
      <c r="AF283" s="1150" t="s">
        <v>19387</v>
      </c>
      <c r="AG283" s="1211">
        <v>45210</v>
      </c>
      <c r="AH283" s="1212">
        <v>45200</v>
      </c>
      <c r="AI283" s="1150" t="s">
        <v>15270</v>
      </c>
      <c r="AJ283" s="1150" t="s">
        <v>19411</v>
      </c>
      <c r="AK283" s="1210">
        <v>370731.24</v>
      </c>
      <c r="AL283" s="1210">
        <v>370732</v>
      </c>
      <c r="AM283" s="1150" t="s">
        <v>516</v>
      </c>
      <c r="AN283" s="1150" t="s">
        <v>13437</v>
      </c>
      <c r="AO283" s="1150"/>
      <c r="AP283" s="1150"/>
      <c r="AQ283" s="1150"/>
      <c r="AR283" s="1150"/>
      <c r="AS283" s="1150"/>
      <c r="AT283" s="1150"/>
      <c r="AU283" s="1150"/>
      <c r="AV283" s="1150"/>
      <c r="AW283" s="1150"/>
      <c r="AX283" s="1150"/>
      <c r="AY283" s="1150" t="s">
        <v>19401</v>
      </c>
      <c r="AZ283" s="1150"/>
      <c r="BA283" s="1150"/>
      <c r="BB283" s="1150"/>
      <c r="BC283" s="1150"/>
      <c r="BD283" s="1150"/>
      <c r="BE283" s="1150"/>
      <c r="BF283" s="1150"/>
      <c r="BG283" s="1150"/>
      <c r="BH283" s="1150"/>
      <c r="BI283" s="1150"/>
      <c r="BJ283" s="1150"/>
    </row>
    <row r="284" spans="1:62">
      <c r="A284" s="1150">
        <v>278</v>
      </c>
      <c r="B284" s="1150">
        <v>0</v>
      </c>
      <c r="C284" s="1150" t="s">
        <v>17850</v>
      </c>
      <c r="D284" s="1150" t="s">
        <v>18942</v>
      </c>
      <c r="E284" s="1150" t="s">
        <v>18943</v>
      </c>
      <c r="F284" s="1150" t="s">
        <v>18948</v>
      </c>
      <c r="G284" s="1150" t="s">
        <v>15831</v>
      </c>
      <c r="H284" s="1150" t="s">
        <v>15274</v>
      </c>
      <c r="I284" s="1016" t="s">
        <v>15287</v>
      </c>
      <c r="J284" s="1150" t="s">
        <v>19413</v>
      </c>
      <c r="K284" s="1150" t="s">
        <v>15273</v>
      </c>
      <c r="L284" s="1150" t="s">
        <v>394</v>
      </c>
      <c r="M284" s="1150">
        <v>100210932</v>
      </c>
      <c r="N284" s="1150" t="s">
        <v>18997</v>
      </c>
      <c r="O284" s="1150" t="s">
        <v>18968</v>
      </c>
      <c r="P284" s="1150" t="s">
        <v>17721</v>
      </c>
      <c r="Q284" s="1211">
        <v>45181</v>
      </c>
      <c r="R284" s="1210">
        <v>239729</v>
      </c>
      <c r="S284" s="1150"/>
      <c r="T284" s="1150" t="s">
        <v>19281</v>
      </c>
      <c r="U284" s="1150"/>
      <c r="V284" s="1150"/>
      <c r="W284" s="1150"/>
      <c r="X284" s="1150"/>
      <c r="Y284" s="1150"/>
      <c r="Z284" s="1150"/>
      <c r="AA284" s="1150"/>
      <c r="AB284" s="1150"/>
      <c r="AC284" s="1150"/>
      <c r="AD284" s="1150"/>
      <c r="AE284" s="1150"/>
      <c r="AF284" s="1150"/>
      <c r="AG284" s="1150"/>
      <c r="AH284" s="1212">
        <v>1</v>
      </c>
      <c r="AI284" s="1150" t="s">
        <v>15274</v>
      </c>
      <c r="AJ284" s="1150" t="s">
        <v>19413</v>
      </c>
      <c r="AK284" s="1210">
        <v>239728.76</v>
      </c>
      <c r="AL284" s="1210">
        <v>239729</v>
      </c>
      <c r="AM284" s="1150" t="s">
        <v>516</v>
      </c>
      <c r="AN284" s="1150" t="s">
        <v>13437</v>
      </c>
      <c r="AO284" s="1150"/>
      <c r="AP284" s="1150"/>
      <c r="AQ284" s="1150"/>
      <c r="AR284" s="1150"/>
      <c r="AS284" s="1150"/>
      <c r="AT284" s="1150"/>
      <c r="AU284" s="1150"/>
      <c r="AV284" s="1150"/>
      <c r="AW284" s="1150"/>
      <c r="AX284" s="1150"/>
      <c r="AY284" s="1150">
        <v>0</v>
      </c>
      <c r="AZ284" s="1150"/>
      <c r="BA284" s="1150"/>
      <c r="BB284" s="1150"/>
      <c r="BC284" s="1150"/>
      <c r="BD284" s="1150"/>
      <c r="BE284" s="1150"/>
      <c r="BF284" s="1150"/>
      <c r="BG284" s="1150"/>
      <c r="BH284" s="1150"/>
      <c r="BI284" s="1150"/>
      <c r="BJ284" s="1150"/>
    </row>
    <row r="285" spans="1:62">
      <c r="A285" s="1150">
        <v>279</v>
      </c>
      <c r="B285" s="1150">
        <v>0</v>
      </c>
      <c r="C285" s="1150" t="s">
        <v>2792</v>
      </c>
      <c r="D285" s="1150" t="s">
        <v>18942</v>
      </c>
      <c r="E285" s="1150" t="s">
        <v>18943</v>
      </c>
      <c r="F285" s="1150" t="s">
        <v>18948</v>
      </c>
      <c r="G285" s="1150" t="s">
        <v>15831</v>
      </c>
      <c r="H285" s="1213" t="s">
        <v>15282</v>
      </c>
      <c r="I285" s="1213" t="s">
        <v>15283</v>
      </c>
      <c r="J285" s="1150" t="s">
        <v>19414</v>
      </c>
      <c r="K285" s="1150" t="s">
        <v>19415</v>
      </c>
      <c r="L285" s="1150" t="s">
        <v>394</v>
      </c>
      <c r="M285" s="1150">
        <v>100210212</v>
      </c>
      <c r="N285" s="1150" t="s">
        <v>394</v>
      </c>
      <c r="O285" s="1150" t="s">
        <v>18968</v>
      </c>
      <c r="P285" s="1150" t="s">
        <v>17721</v>
      </c>
      <c r="Q285" s="1211">
        <v>45182</v>
      </c>
      <c r="R285" s="1210">
        <v>286416</v>
      </c>
      <c r="S285" s="1150"/>
      <c r="T285" s="1150" t="s">
        <v>19281</v>
      </c>
      <c r="U285" s="1150">
        <v>1003678835</v>
      </c>
      <c r="V285" s="1150">
        <v>1003679131</v>
      </c>
      <c r="W285" s="1150"/>
      <c r="X285" s="1150"/>
      <c r="Y285" s="1150"/>
      <c r="Z285" s="1150"/>
      <c r="AA285" s="1150"/>
      <c r="AB285" s="1150"/>
      <c r="AC285" s="1150"/>
      <c r="AD285" s="1150"/>
      <c r="AE285" s="1150"/>
      <c r="AF285" s="1150" t="s">
        <v>19387</v>
      </c>
      <c r="AG285" s="1211">
        <v>45204</v>
      </c>
      <c r="AH285" s="1212">
        <v>45200</v>
      </c>
      <c r="AI285" s="1213" t="s">
        <v>15282</v>
      </c>
      <c r="AJ285" s="1150" t="s">
        <v>19414</v>
      </c>
      <c r="AK285" s="1210">
        <v>286415.06</v>
      </c>
      <c r="AL285" s="1210">
        <v>286416</v>
      </c>
      <c r="AM285" s="1150" t="s">
        <v>516</v>
      </c>
      <c r="AN285" s="1150" t="s">
        <v>13437</v>
      </c>
      <c r="AO285" s="1150"/>
      <c r="AP285" s="1150"/>
      <c r="AQ285" s="1150"/>
      <c r="AR285" s="1150">
        <v>4902154320</v>
      </c>
      <c r="AS285" s="1150">
        <v>4902154553</v>
      </c>
      <c r="AT285" s="1150"/>
      <c r="AU285" s="1150"/>
      <c r="AV285" s="1150"/>
      <c r="AW285" s="1150"/>
      <c r="AX285" s="1150"/>
      <c r="AY285" s="1150" t="s">
        <v>19401</v>
      </c>
      <c r="AZ285" s="1150"/>
      <c r="BA285" s="1150"/>
      <c r="BB285" s="1150"/>
      <c r="BC285" s="1150"/>
      <c r="BD285" s="1150"/>
      <c r="BE285" s="1150"/>
      <c r="BF285" s="1150"/>
      <c r="BG285" s="1150"/>
      <c r="BH285" s="1150"/>
      <c r="BI285" s="1150"/>
      <c r="BJ285" s="1150"/>
    </row>
    <row r="286" spans="1:62">
      <c r="A286" s="1150">
        <v>280</v>
      </c>
      <c r="B286" s="1150">
        <v>0</v>
      </c>
      <c r="C286" s="1150" t="s">
        <v>2792</v>
      </c>
      <c r="D286" s="1150" t="s">
        <v>18942</v>
      </c>
      <c r="E286" s="1150" t="s">
        <v>18943</v>
      </c>
      <c r="F286" s="1150" t="s">
        <v>18948</v>
      </c>
      <c r="G286" s="1150" t="s">
        <v>15831</v>
      </c>
      <c r="H286" s="1213" t="s">
        <v>15282</v>
      </c>
      <c r="I286" s="1224" t="s">
        <v>15349</v>
      </c>
      <c r="J286" s="1150" t="s">
        <v>19416</v>
      </c>
      <c r="K286" s="1150" t="s">
        <v>19417</v>
      </c>
      <c r="L286" s="1150" t="s">
        <v>394</v>
      </c>
      <c r="M286" s="1150">
        <v>100210211</v>
      </c>
      <c r="N286" s="1150" t="s">
        <v>394</v>
      </c>
      <c r="O286" s="1150" t="s">
        <v>18968</v>
      </c>
      <c r="P286" s="1150" t="s">
        <v>17721</v>
      </c>
      <c r="Q286" s="1211">
        <v>45182</v>
      </c>
      <c r="R286" s="1210">
        <v>259189</v>
      </c>
      <c r="S286" s="1150"/>
      <c r="T286" s="1150" t="s">
        <v>19281</v>
      </c>
      <c r="U286" s="1150">
        <v>1003679699</v>
      </c>
      <c r="V286" s="1150">
        <v>1003679700</v>
      </c>
      <c r="W286" s="1150"/>
      <c r="X286" s="1150"/>
      <c r="Y286" s="1150"/>
      <c r="Z286" s="1150"/>
      <c r="AA286" s="1150"/>
      <c r="AB286" s="1150"/>
      <c r="AC286" s="1150"/>
      <c r="AD286" s="1150"/>
      <c r="AE286" s="1150"/>
      <c r="AF286" s="1150" t="s">
        <v>18978</v>
      </c>
      <c r="AG286" s="1211">
        <v>45206</v>
      </c>
      <c r="AH286" s="1212">
        <v>45200</v>
      </c>
      <c r="AI286" s="1213" t="s">
        <v>15282</v>
      </c>
      <c r="AJ286" s="1150" t="s">
        <v>19416</v>
      </c>
      <c r="AK286" s="1210">
        <v>259188.92</v>
      </c>
      <c r="AL286" s="1210">
        <v>259189</v>
      </c>
      <c r="AM286" s="1150" t="s">
        <v>516</v>
      </c>
      <c r="AN286" s="1150" t="s">
        <v>13437</v>
      </c>
      <c r="AO286" s="1210">
        <v>89772.57</v>
      </c>
      <c r="AP286" s="1150" t="s">
        <v>15288</v>
      </c>
      <c r="AQ286" s="1150"/>
      <c r="AR286" s="1150">
        <v>4902155041</v>
      </c>
      <c r="AS286" s="1150"/>
      <c r="AT286" s="1150"/>
      <c r="AU286" s="1150"/>
      <c r="AV286" s="1150"/>
      <c r="AW286" s="1150"/>
      <c r="AX286" s="1150"/>
      <c r="AY286" s="1150" t="s">
        <v>19418</v>
      </c>
      <c r="AZ286" s="1150"/>
      <c r="BA286" s="1150"/>
      <c r="BB286" s="1150"/>
      <c r="BC286" s="1150"/>
      <c r="BD286" s="1150"/>
      <c r="BE286" s="1150"/>
      <c r="BF286" s="1150"/>
      <c r="BG286" s="1150"/>
      <c r="BH286" s="1150"/>
      <c r="BI286" s="1150"/>
      <c r="BJ286" s="1150"/>
    </row>
    <row r="287" spans="1:62">
      <c r="A287" s="1150">
        <v>281</v>
      </c>
      <c r="B287" s="1150">
        <v>0</v>
      </c>
      <c r="C287" s="1150" t="s">
        <v>2792</v>
      </c>
      <c r="D287" s="1150" t="s">
        <v>18942</v>
      </c>
      <c r="E287" s="1150" t="s">
        <v>18943</v>
      </c>
      <c r="F287" s="1150" t="s">
        <v>18948</v>
      </c>
      <c r="G287" s="1150" t="s">
        <v>15831</v>
      </c>
      <c r="H287" s="1150" t="s">
        <v>15292</v>
      </c>
      <c r="I287" s="1213" t="s">
        <v>15293</v>
      </c>
      <c r="J287" s="1150" t="s">
        <v>19419</v>
      </c>
      <c r="K287" s="1150" t="s">
        <v>19420</v>
      </c>
      <c r="L287" s="1150" t="s">
        <v>394</v>
      </c>
      <c r="M287" s="1150">
        <v>100209844</v>
      </c>
      <c r="N287" s="1150" t="s">
        <v>394</v>
      </c>
      <c r="O287" s="1150" t="s">
        <v>18968</v>
      </c>
      <c r="P287" s="1150" t="s">
        <v>17721</v>
      </c>
      <c r="Q287" s="1211">
        <v>45182</v>
      </c>
      <c r="R287" s="1210">
        <v>309756</v>
      </c>
      <c r="S287" s="1150"/>
      <c r="T287" s="1150" t="s">
        <v>19281</v>
      </c>
      <c r="U287" s="1150">
        <v>1003674525</v>
      </c>
      <c r="V287" s="1150">
        <v>1003674526</v>
      </c>
      <c r="W287" s="1150">
        <v>1003679128</v>
      </c>
      <c r="X287" s="1150">
        <v>1003679129</v>
      </c>
      <c r="Y287" s="1150"/>
      <c r="Z287" s="1150"/>
      <c r="AA287" s="1150"/>
      <c r="AB287" s="1150"/>
      <c r="AC287" s="1150"/>
      <c r="AD287" s="1150"/>
      <c r="AE287" s="1150"/>
      <c r="AF287" s="1150" t="s">
        <v>18978</v>
      </c>
      <c r="AG287" s="1211">
        <v>45194</v>
      </c>
      <c r="AH287" s="1212">
        <v>45170</v>
      </c>
      <c r="AI287" s="1150" t="s">
        <v>15292</v>
      </c>
      <c r="AJ287" s="1150" t="s">
        <v>19419</v>
      </c>
      <c r="AK287" s="1210">
        <v>309755.59999999998</v>
      </c>
      <c r="AL287" s="1210">
        <v>309756</v>
      </c>
      <c r="AM287" s="1150" t="s">
        <v>516</v>
      </c>
      <c r="AN287" s="1150" t="s">
        <v>13437</v>
      </c>
      <c r="AO287" s="1210">
        <v>77972.72</v>
      </c>
      <c r="AP287" s="1150" t="s">
        <v>19421</v>
      </c>
      <c r="AQ287" s="1150"/>
      <c r="AR287" s="1150">
        <v>4902150770</v>
      </c>
      <c r="AS287" s="1213">
        <v>4902154323</v>
      </c>
      <c r="AT287" s="1150">
        <v>4902154554</v>
      </c>
      <c r="AU287" s="1150"/>
      <c r="AV287" s="1150"/>
      <c r="AW287" s="1150"/>
      <c r="AX287" s="1150"/>
      <c r="AY287" s="1150" t="s">
        <v>19422</v>
      </c>
      <c r="AZ287" s="1150"/>
      <c r="BA287" s="1150"/>
      <c r="BB287" s="1150"/>
      <c r="BC287" s="1150"/>
      <c r="BD287" s="1150"/>
      <c r="BE287" s="1150"/>
      <c r="BF287" s="1150"/>
      <c r="BG287" s="1150"/>
      <c r="BH287" s="1150"/>
      <c r="BI287" s="1150"/>
      <c r="BJ287" s="1150"/>
    </row>
    <row r="288" spans="1:62">
      <c r="A288" s="1150">
        <v>282</v>
      </c>
      <c r="B288" s="1150">
        <v>0</v>
      </c>
      <c r="C288" s="1150" t="s">
        <v>19407</v>
      </c>
      <c r="D288" s="1150" t="s">
        <v>19408</v>
      </c>
      <c r="E288" s="1150" t="s">
        <v>18943</v>
      </c>
      <c r="F288" s="1150" t="s">
        <v>18948</v>
      </c>
      <c r="G288" s="1150" t="s">
        <v>15831</v>
      </c>
      <c r="H288" s="1213" t="s">
        <v>15299</v>
      </c>
      <c r="I288" s="1150" t="s">
        <v>15300</v>
      </c>
      <c r="J288" s="1150" t="s">
        <v>19423</v>
      </c>
      <c r="K288" s="1150" t="s">
        <v>19424</v>
      </c>
      <c r="L288" s="1150" t="s">
        <v>394</v>
      </c>
      <c r="M288" s="1150">
        <v>100210041</v>
      </c>
      <c r="N288" s="1150" t="s">
        <v>394</v>
      </c>
      <c r="O288" s="1150" t="s">
        <v>18968</v>
      </c>
      <c r="P288" s="1150" t="s">
        <v>17721</v>
      </c>
      <c r="Q288" s="1211">
        <v>45208</v>
      </c>
      <c r="R288" s="1210">
        <v>374202</v>
      </c>
      <c r="S288" s="1150"/>
      <c r="T288" s="1150" t="s">
        <v>19410</v>
      </c>
      <c r="U288" s="1150">
        <v>1003681065</v>
      </c>
      <c r="V288" s="1150">
        <v>1003681066</v>
      </c>
      <c r="W288" s="1150">
        <v>1003681067</v>
      </c>
      <c r="X288" s="1150"/>
      <c r="Y288" s="1150"/>
      <c r="Z288" s="1150"/>
      <c r="AA288" s="1150"/>
      <c r="AB288" s="1150"/>
      <c r="AC288" s="1150"/>
      <c r="AD288" s="1150"/>
      <c r="AE288" s="1150"/>
      <c r="AF288" s="1150" t="s">
        <v>19387</v>
      </c>
      <c r="AG288" s="1211">
        <v>45210</v>
      </c>
      <c r="AH288" s="1212">
        <v>45200</v>
      </c>
      <c r="AI288" s="1213" t="s">
        <v>15299</v>
      </c>
      <c r="AJ288" s="1150" t="s">
        <v>19423</v>
      </c>
      <c r="AK288" s="1210">
        <v>374201.85</v>
      </c>
      <c r="AL288" s="1210">
        <v>374202</v>
      </c>
      <c r="AM288" s="1150" t="s">
        <v>516</v>
      </c>
      <c r="AN288" s="1150" t="s">
        <v>13437</v>
      </c>
      <c r="AO288" s="1150"/>
      <c r="AP288" s="1150"/>
      <c r="AQ288" s="1150"/>
      <c r="AR288" s="1150"/>
      <c r="AS288" s="1150"/>
      <c r="AT288" s="1150"/>
      <c r="AU288" s="1150"/>
      <c r="AV288" s="1150"/>
      <c r="AW288" s="1150"/>
      <c r="AX288" s="1150"/>
      <c r="AY288" s="1150" t="s">
        <v>19425</v>
      </c>
      <c r="AZ288" s="1150"/>
      <c r="BA288" s="1150"/>
      <c r="BB288" s="1150"/>
      <c r="BC288" s="1150"/>
      <c r="BD288" s="1150"/>
      <c r="BE288" s="1150"/>
      <c r="BF288" s="1150"/>
      <c r="BG288" s="1150"/>
      <c r="BH288" s="1150"/>
      <c r="BI288" s="1150"/>
      <c r="BJ288" s="1150"/>
    </row>
    <row r="289" spans="1:62">
      <c r="A289" s="1150">
        <v>283</v>
      </c>
      <c r="B289" s="1150">
        <v>0</v>
      </c>
      <c r="C289" s="1150" t="s">
        <v>19407</v>
      </c>
      <c r="D289" s="1150" t="s">
        <v>19408</v>
      </c>
      <c r="E289" s="1150" t="s">
        <v>18943</v>
      </c>
      <c r="F289" s="1150" t="s">
        <v>18948</v>
      </c>
      <c r="G289" s="1150" t="s">
        <v>15831</v>
      </c>
      <c r="H289" s="1213" t="s">
        <v>15299</v>
      </c>
      <c r="I289" s="1150" t="s">
        <v>15303</v>
      </c>
      <c r="J289" s="1150" t="s">
        <v>19426</v>
      </c>
      <c r="K289" s="1150" t="s">
        <v>19427</v>
      </c>
      <c r="L289" s="1150" t="s">
        <v>394</v>
      </c>
      <c r="M289" s="1150">
        <v>100210040</v>
      </c>
      <c r="N289" s="1150" t="s">
        <v>394</v>
      </c>
      <c r="O289" s="1150" t="s">
        <v>18968</v>
      </c>
      <c r="P289" s="1150" t="s">
        <v>17721</v>
      </c>
      <c r="Q289" s="1211">
        <v>45208</v>
      </c>
      <c r="R289" s="1210">
        <v>374144</v>
      </c>
      <c r="S289" s="1150"/>
      <c r="T289" s="1150" t="s">
        <v>19410</v>
      </c>
      <c r="U289" s="1150"/>
      <c r="V289" s="1150"/>
      <c r="W289" s="1150"/>
      <c r="X289" s="1150"/>
      <c r="Y289" s="1150"/>
      <c r="Z289" s="1150"/>
      <c r="AA289" s="1150"/>
      <c r="AB289" s="1150"/>
      <c r="AC289" s="1150"/>
      <c r="AD289" s="1150"/>
      <c r="AE289" s="1150"/>
      <c r="AF289" s="1150"/>
      <c r="AG289" s="1150"/>
      <c r="AH289" s="1212">
        <v>1</v>
      </c>
      <c r="AI289" s="1213" t="s">
        <v>15299</v>
      </c>
      <c r="AJ289" s="1150" t="s">
        <v>19426</v>
      </c>
      <c r="AK289" s="1210">
        <v>374143.25</v>
      </c>
      <c r="AL289" s="1210">
        <v>374144</v>
      </c>
      <c r="AM289" s="1150" t="s">
        <v>516</v>
      </c>
      <c r="AN289" s="1150" t="s">
        <v>13437</v>
      </c>
      <c r="AO289" s="1150"/>
      <c r="AP289" s="1150"/>
      <c r="AQ289" s="1150"/>
      <c r="AR289" s="1150"/>
      <c r="AS289" s="1150"/>
      <c r="AT289" s="1150"/>
      <c r="AU289" s="1150"/>
      <c r="AV289" s="1150"/>
      <c r="AW289" s="1150"/>
      <c r="AX289" s="1150"/>
      <c r="AY289" s="1150">
        <v>0</v>
      </c>
      <c r="AZ289" s="1150"/>
      <c r="BA289" s="1150"/>
      <c r="BB289" s="1150"/>
      <c r="BC289" s="1150"/>
      <c r="BD289" s="1150"/>
      <c r="BE289" s="1150"/>
      <c r="BF289" s="1150"/>
      <c r="BG289" s="1150"/>
      <c r="BH289" s="1150"/>
      <c r="BI289" s="1150"/>
      <c r="BJ289" s="1150"/>
    </row>
    <row r="290" spans="1:62">
      <c r="A290" s="1150">
        <v>284</v>
      </c>
      <c r="B290" s="1150">
        <v>0</v>
      </c>
      <c r="C290" s="1150" t="s">
        <v>2792</v>
      </c>
      <c r="D290" s="1150" t="s">
        <v>18942</v>
      </c>
      <c r="E290" s="1150" t="s">
        <v>18943</v>
      </c>
      <c r="F290" s="1150" t="s">
        <v>18948</v>
      </c>
      <c r="G290" s="1150" t="s">
        <v>15831</v>
      </c>
      <c r="H290" s="1150" t="s">
        <v>15306</v>
      </c>
      <c r="I290" s="1213" t="s">
        <v>15307</v>
      </c>
      <c r="J290" s="1150" t="s">
        <v>19428</v>
      </c>
      <c r="K290" s="1150" t="s">
        <v>19429</v>
      </c>
      <c r="L290" s="1150" t="s">
        <v>394</v>
      </c>
      <c r="M290" s="1150">
        <v>100209843</v>
      </c>
      <c r="N290" s="1150" t="s">
        <v>394</v>
      </c>
      <c r="O290" s="1150" t="s">
        <v>18968</v>
      </c>
      <c r="P290" s="1150" t="s">
        <v>17721</v>
      </c>
      <c r="Q290" s="1150"/>
      <c r="R290" s="1150" t="s">
        <v>2656</v>
      </c>
      <c r="S290" s="1150"/>
      <c r="T290" s="1150" t="s">
        <v>18969</v>
      </c>
      <c r="U290" s="1150">
        <v>1003679125</v>
      </c>
      <c r="V290" s="1150">
        <v>1003679126</v>
      </c>
      <c r="W290" s="1150"/>
      <c r="X290" s="1150"/>
      <c r="Y290" s="1150"/>
      <c r="Z290" s="1150"/>
      <c r="AA290" s="1150"/>
      <c r="AB290" s="1150"/>
      <c r="AC290" s="1150"/>
      <c r="AD290" s="1150"/>
      <c r="AE290" s="1150"/>
      <c r="AF290" s="1150" t="s">
        <v>19387</v>
      </c>
      <c r="AG290" s="1150"/>
      <c r="AH290" s="1212">
        <v>1</v>
      </c>
      <c r="AI290" s="1150" t="s">
        <v>15306</v>
      </c>
      <c r="AJ290" s="1150" t="s">
        <v>19428</v>
      </c>
      <c r="AK290" s="1210">
        <v>287946.31</v>
      </c>
      <c r="AL290" s="1210">
        <v>287947</v>
      </c>
      <c r="AM290" s="1150" t="s">
        <v>516</v>
      </c>
      <c r="AN290" s="1150" t="s">
        <v>13437</v>
      </c>
      <c r="AO290" s="1150"/>
      <c r="AP290" s="1150"/>
      <c r="AQ290" s="1150"/>
      <c r="AR290" s="1150">
        <v>4902154552</v>
      </c>
      <c r="AS290" s="1150"/>
      <c r="AT290" s="1150"/>
      <c r="AU290" s="1150"/>
      <c r="AV290" s="1150"/>
      <c r="AW290" s="1150"/>
      <c r="AX290" s="1150"/>
      <c r="AY290" s="1150" t="s">
        <v>19425</v>
      </c>
      <c r="AZ290" s="1150"/>
      <c r="BA290" s="1150"/>
      <c r="BB290" s="1150"/>
      <c r="BC290" s="1150"/>
      <c r="BD290" s="1150"/>
      <c r="BE290" s="1150"/>
      <c r="BF290" s="1150"/>
      <c r="BG290" s="1150"/>
      <c r="BH290" s="1150"/>
      <c r="BI290" s="1150"/>
      <c r="BJ290" s="1150"/>
    </row>
    <row r="291" spans="1:62">
      <c r="A291" s="1150">
        <v>285</v>
      </c>
      <c r="B291" s="1150">
        <v>0</v>
      </c>
      <c r="C291" s="1150" t="s">
        <v>2792</v>
      </c>
      <c r="D291" s="1150" t="s">
        <v>18942</v>
      </c>
      <c r="E291" s="1150" t="s">
        <v>18943</v>
      </c>
      <c r="F291" s="1150" t="s">
        <v>18948</v>
      </c>
      <c r="G291" s="1150" t="s">
        <v>15831</v>
      </c>
      <c r="H291" s="1150" t="s">
        <v>5573</v>
      </c>
      <c r="I291" s="1213" t="s">
        <v>5570</v>
      </c>
      <c r="J291" s="1150" t="s">
        <v>5572</v>
      </c>
      <c r="K291" s="1150" t="s">
        <v>5571</v>
      </c>
      <c r="L291" s="1150" t="s">
        <v>394</v>
      </c>
      <c r="M291" s="1150">
        <v>100209848</v>
      </c>
      <c r="N291" s="1150" t="s">
        <v>394</v>
      </c>
      <c r="O291" s="1150" t="s">
        <v>18968</v>
      </c>
      <c r="P291" s="1150" t="s">
        <v>17721</v>
      </c>
      <c r="Q291" s="1211">
        <v>45182</v>
      </c>
      <c r="R291" s="1210">
        <v>223359</v>
      </c>
      <c r="S291" s="1150"/>
      <c r="T291" s="1150" t="s">
        <v>19281</v>
      </c>
      <c r="U291" s="1150">
        <v>1003679302</v>
      </c>
      <c r="V291" s="1150">
        <v>1003679303</v>
      </c>
      <c r="W291" s="1150"/>
      <c r="X291" s="1150"/>
      <c r="Y291" s="1150"/>
      <c r="Z291" s="1150"/>
      <c r="AA291" s="1150"/>
      <c r="AB291" s="1150"/>
      <c r="AC291" s="1150"/>
      <c r="AD291" s="1150"/>
      <c r="AE291" s="1150"/>
      <c r="AF291" s="1150" t="s">
        <v>19387</v>
      </c>
      <c r="AG291" s="1211">
        <v>45205</v>
      </c>
      <c r="AH291" s="1212">
        <v>45200</v>
      </c>
      <c r="AI291" s="1150" t="s">
        <v>5573</v>
      </c>
      <c r="AJ291" s="1150" t="s">
        <v>5572</v>
      </c>
      <c r="AK291" s="1210">
        <v>223358.79</v>
      </c>
      <c r="AL291" s="1210">
        <v>223359</v>
      </c>
      <c r="AM291" s="1150" t="s">
        <v>516</v>
      </c>
      <c r="AN291" s="1150" t="s">
        <v>13437</v>
      </c>
      <c r="AO291" s="1150"/>
      <c r="AP291" s="1150"/>
      <c r="AQ291" s="1150"/>
      <c r="AR291" s="1150">
        <v>4902154888</v>
      </c>
      <c r="AS291" s="1150"/>
      <c r="AT291" s="1150"/>
      <c r="AU291" s="1150"/>
      <c r="AV291" s="1150"/>
      <c r="AW291" s="1150"/>
      <c r="AX291" s="1150"/>
      <c r="AY291" s="1150" t="s">
        <v>19425</v>
      </c>
      <c r="AZ291" s="1150"/>
      <c r="BA291" s="1150"/>
      <c r="BB291" s="1150"/>
      <c r="BC291" s="1150"/>
      <c r="BD291" s="1150"/>
      <c r="BE291" s="1150"/>
      <c r="BF291" s="1150"/>
      <c r="BG291" s="1150"/>
      <c r="BH291" s="1150"/>
      <c r="BI291" s="1150"/>
      <c r="BJ291" s="1150"/>
    </row>
    <row r="292" spans="1:62">
      <c r="A292" s="1150">
        <v>7</v>
      </c>
      <c r="B292" s="1150">
        <v>0</v>
      </c>
      <c r="C292" s="1150" t="s">
        <v>17850</v>
      </c>
      <c r="D292" s="1150" t="s">
        <v>18942</v>
      </c>
      <c r="E292" s="1150" t="s">
        <v>18943</v>
      </c>
      <c r="F292" s="1150" t="s">
        <v>18948</v>
      </c>
      <c r="G292" s="1150" t="s">
        <v>15831</v>
      </c>
      <c r="H292" s="1150" t="s">
        <v>15318</v>
      </c>
      <c r="I292" s="1207" t="s">
        <v>15319</v>
      </c>
      <c r="J292" s="1150" t="s">
        <v>19430</v>
      </c>
      <c r="K292" s="1150" t="s">
        <v>15317</v>
      </c>
      <c r="L292" s="1150" t="s">
        <v>394</v>
      </c>
      <c r="M292" s="1150">
        <v>100210935</v>
      </c>
      <c r="N292" s="1150" t="s">
        <v>18997</v>
      </c>
      <c r="O292" s="1150" t="s">
        <v>18968</v>
      </c>
      <c r="P292" s="1150" t="s">
        <v>17721</v>
      </c>
      <c r="Q292" s="1211">
        <v>45181</v>
      </c>
      <c r="R292" s="1210">
        <v>186510</v>
      </c>
      <c r="S292" s="1150"/>
      <c r="T292" s="1150" t="s">
        <v>19281</v>
      </c>
      <c r="U292" s="1150">
        <v>1003681068</v>
      </c>
      <c r="V292" s="1150">
        <v>1003681069</v>
      </c>
      <c r="W292" s="1150"/>
      <c r="X292" s="1150"/>
      <c r="Y292" s="1150"/>
      <c r="Z292" s="1150"/>
      <c r="AA292" s="1150"/>
      <c r="AB292" s="1150"/>
      <c r="AC292" s="1150"/>
      <c r="AD292" s="1150"/>
      <c r="AE292" s="1150"/>
      <c r="AF292" s="1150" t="s">
        <v>19387</v>
      </c>
      <c r="AG292" s="1150"/>
      <c r="AH292" s="1212">
        <v>1</v>
      </c>
      <c r="AI292" s="1150" t="s">
        <v>15318</v>
      </c>
      <c r="AJ292" s="1150" t="s">
        <v>19430</v>
      </c>
      <c r="AK292" s="1210">
        <v>186509.94</v>
      </c>
      <c r="AL292" s="1210">
        <v>186510</v>
      </c>
      <c r="AM292" s="1150" t="s">
        <v>516</v>
      </c>
      <c r="AN292" s="1150" t="s">
        <v>13437</v>
      </c>
      <c r="AO292" s="1150"/>
      <c r="AP292" s="1150"/>
      <c r="AQ292" s="1150"/>
      <c r="AR292" s="1150"/>
      <c r="AS292" s="1150"/>
      <c r="AT292" s="1150"/>
      <c r="AU292" s="1150"/>
      <c r="AV292" s="1150"/>
      <c r="AW292" s="1150"/>
      <c r="AX292" s="1150"/>
      <c r="AY292" s="1150" t="s">
        <v>19425</v>
      </c>
      <c r="AZ292" s="1150"/>
      <c r="BA292" s="1150"/>
      <c r="BB292" s="1150"/>
      <c r="BC292" s="1150"/>
      <c r="BD292" s="1150"/>
      <c r="BE292" s="1150"/>
      <c r="BF292" s="1150"/>
      <c r="BG292" s="1150"/>
      <c r="BH292" s="1150"/>
      <c r="BI292" s="1150"/>
      <c r="BJ292" s="1150"/>
    </row>
    <row r="293" spans="1:62">
      <c r="A293" s="1150">
        <v>287</v>
      </c>
      <c r="B293" s="1150">
        <v>0</v>
      </c>
      <c r="C293" s="1150" t="s">
        <v>2792</v>
      </c>
      <c r="D293" s="1150" t="s">
        <v>18942</v>
      </c>
      <c r="E293" s="1150" t="s">
        <v>18943</v>
      </c>
      <c r="F293" s="1150" t="s">
        <v>18948</v>
      </c>
      <c r="G293" s="1150" t="s">
        <v>15831</v>
      </c>
      <c r="H293" s="1150" t="s">
        <v>15322</v>
      </c>
      <c r="I293" s="1213" t="s">
        <v>15323</v>
      </c>
      <c r="J293" s="1150" t="s">
        <v>19431</v>
      </c>
      <c r="K293" s="1150" t="s">
        <v>15321</v>
      </c>
      <c r="L293" s="1150" t="s">
        <v>394</v>
      </c>
      <c r="M293" s="1150">
        <v>100210056</v>
      </c>
      <c r="N293" s="1150" t="s">
        <v>394</v>
      </c>
      <c r="O293" s="1150" t="s">
        <v>18968</v>
      </c>
      <c r="P293" s="1150" t="s">
        <v>17721</v>
      </c>
      <c r="Q293" s="1211">
        <v>45182</v>
      </c>
      <c r="R293" s="1210">
        <v>174472</v>
      </c>
      <c r="S293" s="1150"/>
      <c r="T293" s="1150" t="s">
        <v>19281</v>
      </c>
      <c r="U293" s="1150">
        <v>1003676362</v>
      </c>
      <c r="V293" s="1150">
        <v>1003676954</v>
      </c>
      <c r="W293" s="1150">
        <v>1003676955</v>
      </c>
      <c r="X293" s="1150"/>
      <c r="Y293" s="1150"/>
      <c r="Z293" s="1150"/>
      <c r="AA293" s="1150"/>
      <c r="AB293" s="1150"/>
      <c r="AC293" s="1150"/>
      <c r="AD293" s="1150"/>
      <c r="AE293" s="1150"/>
      <c r="AF293" s="1150" t="s">
        <v>18997</v>
      </c>
      <c r="AG293" s="1211">
        <v>45198</v>
      </c>
      <c r="AH293" s="1212">
        <v>45170</v>
      </c>
      <c r="AI293" s="1150" t="s">
        <v>15322</v>
      </c>
      <c r="AJ293" s="1150" t="s">
        <v>19431</v>
      </c>
      <c r="AK293" s="1210">
        <v>174471.61</v>
      </c>
      <c r="AL293" s="1210">
        <v>174472</v>
      </c>
      <c r="AM293" s="1150" t="s">
        <v>516</v>
      </c>
      <c r="AN293" s="1150" t="s">
        <v>13437</v>
      </c>
      <c r="AO293" s="1150"/>
      <c r="AP293" s="1150" t="s">
        <v>15326</v>
      </c>
      <c r="AQ293" s="1150"/>
      <c r="AR293" s="1150">
        <v>4902152378</v>
      </c>
      <c r="AS293" s="1150">
        <v>4902152576</v>
      </c>
      <c r="AT293" s="1150"/>
      <c r="AU293" s="1150"/>
      <c r="AV293" s="1150"/>
      <c r="AW293" s="1150"/>
      <c r="AX293" s="1150"/>
      <c r="AY293" s="1150" t="s">
        <v>19432</v>
      </c>
      <c r="AZ293" s="1150"/>
      <c r="BA293" s="1150"/>
      <c r="BB293" s="1150"/>
      <c r="BC293" s="1150"/>
      <c r="BD293" s="1150"/>
      <c r="BE293" s="1150"/>
      <c r="BF293" s="1150"/>
      <c r="BG293" s="1150"/>
      <c r="BH293" s="1150"/>
      <c r="BI293" s="1150"/>
      <c r="BJ293" s="1150"/>
    </row>
    <row r="294" spans="1:62">
      <c r="A294" s="1150">
        <v>288</v>
      </c>
      <c r="B294" s="1150">
        <v>0</v>
      </c>
      <c r="C294" s="1150" t="s">
        <v>2792</v>
      </c>
      <c r="D294" s="1150" t="s">
        <v>18942</v>
      </c>
      <c r="E294" s="1150" t="s">
        <v>18943</v>
      </c>
      <c r="F294" s="1150" t="s">
        <v>18948</v>
      </c>
      <c r="G294" s="1150" t="s">
        <v>15831</v>
      </c>
      <c r="H294" s="1150" t="s">
        <v>15329</v>
      </c>
      <c r="I294" s="1213" t="s">
        <v>15146</v>
      </c>
      <c r="J294" s="1150" t="s">
        <v>19433</v>
      </c>
      <c r="K294" s="1150" t="s">
        <v>15328</v>
      </c>
      <c r="L294" s="1150" t="s">
        <v>394</v>
      </c>
      <c r="M294" s="1150">
        <v>100210036</v>
      </c>
      <c r="N294" s="1150" t="s">
        <v>394</v>
      </c>
      <c r="O294" s="1150" t="s">
        <v>18968</v>
      </c>
      <c r="P294" s="1150" t="s">
        <v>17721</v>
      </c>
      <c r="Q294" s="1211">
        <v>45182</v>
      </c>
      <c r="R294" s="1210">
        <v>101757</v>
      </c>
      <c r="S294" s="1150"/>
      <c r="T294" s="1150" t="s">
        <v>19281</v>
      </c>
      <c r="U294" s="1150">
        <v>1003676361</v>
      </c>
      <c r="V294" s="1150">
        <v>1003679325</v>
      </c>
      <c r="W294" s="1150">
        <v>1003679326</v>
      </c>
      <c r="X294" s="1150">
        <v>1003679327</v>
      </c>
      <c r="Y294" s="1150"/>
      <c r="Z294" s="1150"/>
      <c r="AA294" s="1150"/>
      <c r="AB294" s="1150"/>
      <c r="AC294" s="1150"/>
      <c r="AD294" s="1150"/>
      <c r="AE294" s="1150"/>
      <c r="AF294" s="1150" t="s">
        <v>18997</v>
      </c>
      <c r="AG294" s="1211">
        <v>45198</v>
      </c>
      <c r="AH294" s="1212">
        <v>45170</v>
      </c>
      <c r="AI294" s="1150" t="s">
        <v>15329</v>
      </c>
      <c r="AJ294" s="1150" t="s">
        <v>19433</v>
      </c>
      <c r="AK294" s="1210">
        <v>101756.52</v>
      </c>
      <c r="AL294" s="1210">
        <v>101757</v>
      </c>
      <c r="AM294" s="1150" t="s">
        <v>516</v>
      </c>
      <c r="AN294" s="1150" t="s">
        <v>13437</v>
      </c>
      <c r="AO294" s="1150"/>
      <c r="AP294" s="1150"/>
      <c r="AQ294" s="1150"/>
      <c r="AR294" s="1150">
        <v>4902152024</v>
      </c>
      <c r="AS294" s="1150">
        <v>4902154893</v>
      </c>
      <c r="AT294" s="1150"/>
      <c r="AU294" s="1150"/>
      <c r="AV294" s="1150"/>
      <c r="AW294" s="1150"/>
      <c r="AX294" s="1150"/>
      <c r="AY294" s="1150" t="s">
        <v>19425</v>
      </c>
      <c r="AZ294" s="1150"/>
      <c r="BA294" s="1150"/>
      <c r="BB294" s="1150"/>
      <c r="BC294" s="1150"/>
      <c r="BD294" s="1150"/>
      <c r="BE294" s="1150"/>
      <c r="BF294" s="1150"/>
      <c r="BG294" s="1150"/>
      <c r="BH294" s="1150"/>
      <c r="BI294" s="1150"/>
      <c r="BJ294" s="1150"/>
    </row>
    <row r="295" spans="1:62">
      <c r="A295" s="1150">
        <v>289</v>
      </c>
      <c r="B295" s="1150">
        <v>0</v>
      </c>
      <c r="C295" s="1150" t="s">
        <v>2792</v>
      </c>
      <c r="D295" s="1150" t="s">
        <v>18942</v>
      </c>
      <c r="E295" s="1150" t="s">
        <v>18943</v>
      </c>
      <c r="F295" s="1150" t="s">
        <v>18948</v>
      </c>
      <c r="G295" s="1150" t="s">
        <v>15831</v>
      </c>
      <c r="H295" s="1150" t="s">
        <v>15335</v>
      </c>
      <c r="I295" s="1213" t="s">
        <v>15336</v>
      </c>
      <c r="J295" s="1150" t="s">
        <v>19434</v>
      </c>
      <c r="K295" s="1150" t="s">
        <v>15334</v>
      </c>
      <c r="L295" s="1150" t="s">
        <v>394</v>
      </c>
      <c r="M295" s="1150">
        <v>100210037</v>
      </c>
      <c r="N295" s="1150" t="s">
        <v>394</v>
      </c>
      <c r="O295" s="1150" t="s">
        <v>18968</v>
      </c>
      <c r="P295" s="1150" t="s">
        <v>17721</v>
      </c>
      <c r="Q295" s="1211">
        <v>45182</v>
      </c>
      <c r="R295" s="1210">
        <v>276174</v>
      </c>
      <c r="S295" s="1150"/>
      <c r="T295" s="1150" t="s">
        <v>19281</v>
      </c>
      <c r="U295" s="1150">
        <v>1003676360</v>
      </c>
      <c r="V295" s="1150"/>
      <c r="W295" s="1150"/>
      <c r="X295" s="1150"/>
      <c r="Y295" s="1150"/>
      <c r="Z295" s="1150"/>
      <c r="AA295" s="1150"/>
      <c r="AB295" s="1150"/>
      <c r="AC295" s="1150"/>
      <c r="AD295" s="1150"/>
      <c r="AE295" s="1150"/>
      <c r="AF295" s="1150" t="s">
        <v>18997</v>
      </c>
      <c r="AG295" s="1211">
        <v>45198</v>
      </c>
      <c r="AH295" s="1212">
        <v>45170</v>
      </c>
      <c r="AI295" s="1150" t="s">
        <v>15335</v>
      </c>
      <c r="AJ295" s="1150" t="s">
        <v>19434</v>
      </c>
      <c r="AK295" s="1210">
        <v>276173.34000000003</v>
      </c>
      <c r="AL295" s="1210">
        <v>276174</v>
      </c>
      <c r="AM295" s="1150" t="s">
        <v>516</v>
      </c>
      <c r="AN295" s="1150" t="s">
        <v>13437</v>
      </c>
      <c r="AO295" s="1150"/>
      <c r="AP295" s="1150"/>
      <c r="AQ295" s="1150"/>
      <c r="AR295" s="1150">
        <v>4902152353</v>
      </c>
      <c r="AS295" s="1150"/>
      <c r="AT295" s="1150"/>
      <c r="AU295" s="1150"/>
      <c r="AV295" s="1150"/>
      <c r="AW295" s="1150"/>
      <c r="AX295" s="1150"/>
      <c r="AY295" s="1150">
        <v>0</v>
      </c>
      <c r="AZ295" s="1150"/>
      <c r="BA295" s="1150"/>
      <c r="BB295" s="1150"/>
      <c r="BC295" s="1150"/>
      <c r="BD295" s="1150"/>
      <c r="BE295" s="1150"/>
      <c r="BF295" s="1150"/>
      <c r="BG295" s="1150"/>
      <c r="BH295" s="1150"/>
      <c r="BI295" s="1150"/>
      <c r="BJ295" s="1150"/>
    </row>
    <row r="296" spans="1:62">
      <c r="A296" s="1150">
        <v>290</v>
      </c>
      <c r="B296" s="1150">
        <v>0</v>
      </c>
      <c r="C296" s="1150" t="s">
        <v>2792</v>
      </c>
      <c r="D296" s="1150" t="s">
        <v>18942</v>
      </c>
      <c r="E296" s="1150" t="s">
        <v>18943</v>
      </c>
      <c r="F296" s="1150" t="s">
        <v>18948</v>
      </c>
      <c r="G296" s="1150" t="s">
        <v>15831</v>
      </c>
      <c r="H296" s="1213" t="s">
        <v>15342</v>
      </c>
      <c r="I296" s="1213" t="s">
        <v>15343</v>
      </c>
      <c r="J296" s="1150" t="s">
        <v>19435</v>
      </c>
      <c r="K296" s="1150" t="s">
        <v>15341</v>
      </c>
      <c r="L296" s="1150" t="s">
        <v>394</v>
      </c>
      <c r="M296" s="1150">
        <v>100210061</v>
      </c>
      <c r="N296" s="1150" t="s">
        <v>394</v>
      </c>
      <c r="O296" s="1150" t="s">
        <v>18968</v>
      </c>
      <c r="P296" s="1150" t="s">
        <v>17721</v>
      </c>
      <c r="Q296" s="1211">
        <v>45182</v>
      </c>
      <c r="R296" s="1210">
        <v>182581</v>
      </c>
      <c r="S296" s="1150"/>
      <c r="T296" s="1150" t="s">
        <v>19281</v>
      </c>
      <c r="U296" s="1150">
        <v>1003675306</v>
      </c>
      <c r="V296" s="1150"/>
      <c r="W296" s="1150"/>
      <c r="X296" s="1150"/>
      <c r="Y296" s="1150"/>
      <c r="Z296" s="1150"/>
      <c r="AA296" s="1150"/>
      <c r="AB296" s="1150"/>
      <c r="AC296" s="1150"/>
      <c r="AD296" s="1150"/>
      <c r="AE296" s="1150"/>
      <c r="AF296" s="1150" t="s">
        <v>19009</v>
      </c>
      <c r="AG296" s="1211">
        <v>45194</v>
      </c>
      <c r="AH296" s="1212">
        <v>45170</v>
      </c>
      <c r="AI296" s="1213" t="s">
        <v>15342</v>
      </c>
      <c r="AJ296" s="1150" t="s">
        <v>19435</v>
      </c>
      <c r="AK296" s="1210">
        <v>182580.23</v>
      </c>
      <c r="AL296" s="1210">
        <v>182581</v>
      </c>
      <c r="AM296" s="1150" t="s">
        <v>516</v>
      </c>
      <c r="AN296" s="1150" t="s">
        <v>13437</v>
      </c>
      <c r="AO296" s="1210">
        <v>34091.5</v>
      </c>
      <c r="AP296" s="1150" t="s">
        <v>15345</v>
      </c>
      <c r="AQ296" s="1150"/>
      <c r="AR296" s="1150">
        <v>4902151517</v>
      </c>
      <c r="AS296" s="1150"/>
      <c r="AT296" s="1150"/>
      <c r="AU296" s="1150"/>
      <c r="AV296" s="1150"/>
      <c r="AW296" s="1150"/>
      <c r="AX296" s="1150"/>
      <c r="AY296" s="1150">
        <v>0</v>
      </c>
      <c r="AZ296" s="1150"/>
      <c r="BA296" s="1150"/>
      <c r="BB296" s="1150"/>
      <c r="BC296" s="1150"/>
      <c r="BD296" s="1150"/>
      <c r="BE296" s="1150"/>
      <c r="BF296" s="1150"/>
      <c r="BG296" s="1150"/>
      <c r="BH296" s="1150"/>
      <c r="BI296" s="1150"/>
      <c r="BJ296" s="1150"/>
    </row>
    <row r="297" spans="1:62">
      <c r="A297" s="1150">
        <v>291</v>
      </c>
      <c r="B297" s="1150">
        <v>0</v>
      </c>
      <c r="C297" s="1150" t="s">
        <v>19407</v>
      </c>
      <c r="D297" s="1150" t="s">
        <v>19408</v>
      </c>
      <c r="E297" s="1150" t="s">
        <v>18943</v>
      </c>
      <c r="F297" s="1150" t="s">
        <v>18948</v>
      </c>
      <c r="G297" s="1150" t="s">
        <v>15831</v>
      </c>
      <c r="H297" s="1150" t="s">
        <v>15348</v>
      </c>
      <c r="I297" s="1213" t="s">
        <v>15349</v>
      </c>
      <c r="J297" s="1150" t="s">
        <v>19436</v>
      </c>
      <c r="K297" s="1150" t="s">
        <v>15347</v>
      </c>
      <c r="L297" s="1150" t="s">
        <v>394</v>
      </c>
      <c r="M297" s="1150">
        <v>100210045</v>
      </c>
      <c r="N297" s="1150" t="s">
        <v>394</v>
      </c>
      <c r="O297" s="1150" t="s">
        <v>18968</v>
      </c>
      <c r="P297" s="1150" t="s">
        <v>17721</v>
      </c>
      <c r="Q297" s="1211">
        <v>45208</v>
      </c>
      <c r="R297" s="1210">
        <v>118677</v>
      </c>
      <c r="S297" s="1150"/>
      <c r="T297" s="1150" t="s">
        <v>19410</v>
      </c>
      <c r="U297" s="1150">
        <v>1003681071</v>
      </c>
      <c r="V297" s="1150">
        <v>1003681072</v>
      </c>
      <c r="W297" s="1150">
        <v>1003681073</v>
      </c>
      <c r="X297" s="1150"/>
      <c r="Y297" s="1150"/>
      <c r="Z297" s="1150"/>
      <c r="AA297" s="1150"/>
      <c r="AB297" s="1150"/>
      <c r="AC297" s="1150"/>
      <c r="AD297" s="1150"/>
      <c r="AE297" s="1150"/>
      <c r="AF297" s="1150" t="s">
        <v>19387</v>
      </c>
      <c r="AG297" s="1211">
        <v>45210</v>
      </c>
      <c r="AH297" s="1212">
        <v>45200</v>
      </c>
      <c r="AI297" s="1150" t="s">
        <v>15348</v>
      </c>
      <c r="AJ297" s="1150" t="s">
        <v>19436</v>
      </c>
      <c r="AK297" s="1210">
        <v>118676.5</v>
      </c>
      <c r="AL297" s="1210">
        <v>118677</v>
      </c>
      <c r="AM297" s="1150" t="s">
        <v>516</v>
      </c>
      <c r="AN297" s="1150" t="s">
        <v>13437</v>
      </c>
      <c r="AO297" s="1150"/>
      <c r="AP297" s="1150"/>
      <c r="AQ297" s="1150"/>
      <c r="AR297" s="1150"/>
      <c r="AS297" s="1150"/>
      <c r="AT297" s="1150"/>
      <c r="AU297" s="1150"/>
      <c r="AV297" s="1150"/>
      <c r="AW297" s="1150"/>
      <c r="AX297" s="1150"/>
      <c r="AY297" s="1150" t="s">
        <v>19425</v>
      </c>
      <c r="AZ297" s="1150"/>
      <c r="BA297" s="1150"/>
      <c r="BB297" s="1150"/>
      <c r="BC297" s="1150"/>
      <c r="BD297" s="1150"/>
      <c r="BE297" s="1150"/>
      <c r="BF297" s="1150"/>
      <c r="BG297" s="1150"/>
      <c r="BH297" s="1150"/>
      <c r="BI297" s="1150"/>
      <c r="BJ297" s="1150"/>
    </row>
    <row r="298" spans="1:62">
      <c r="A298" s="1150">
        <v>292</v>
      </c>
      <c r="B298" s="1150">
        <v>0</v>
      </c>
      <c r="C298" s="1150" t="s">
        <v>2792</v>
      </c>
      <c r="D298" s="1150" t="s">
        <v>18942</v>
      </c>
      <c r="E298" s="1150" t="s">
        <v>18943</v>
      </c>
      <c r="F298" s="1150" t="s">
        <v>18948</v>
      </c>
      <c r="G298" s="1150" t="s">
        <v>15831</v>
      </c>
      <c r="H298" s="1150" t="s">
        <v>15353</v>
      </c>
      <c r="I298" s="1213" t="s">
        <v>15354</v>
      </c>
      <c r="J298" s="1150" t="s">
        <v>19437</v>
      </c>
      <c r="K298" s="1150" t="s">
        <v>15352</v>
      </c>
      <c r="L298" s="1150" t="s">
        <v>394</v>
      </c>
      <c r="M298" s="1150">
        <v>100210936</v>
      </c>
      <c r="N298" s="1150" t="s">
        <v>18997</v>
      </c>
      <c r="O298" s="1150" t="s">
        <v>18968</v>
      </c>
      <c r="P298" s="1150" t="s">
        <v>17721</v>
      </c>
      <c r="Q298" s="1211">
        <v>45181</v>
      </c>
      <c r="R298" s="1210">
        <v>197219</v>
      </c>
      <c r="S298" s="1150"/>
      <c r="T298" s="1150" t="s">
        <v>19281</v>
      </c>
      <c r="U298" s="1150">
        <v>1003675601</v>
      </c>
      <c r="V298" s="1150">
        <v>1003675602</v>
      </c>
      <c r="W298" s="1150">
        <v>1003676359</v>
      </c>
      <c r="X298" s="1150"/>
      <c r="Y298" s="1150"/>
      <c r="Z298" s="1150"/>
      <c r="AA298" s="1150"/>
      <c r="AB298" s="1150"/>
      <c r="AC298" s="1150"/>
      <c r="AD298" s="1150"/>
      <c r="AE298" s="1150"/>
      <c r="AF298" s="1150" t="s">
        <v>18978</v>
      </c>
      <c r="AG298" s="1211">
        <v>45196</v>
      </c>
      <c r="AH298" s="1212">
        <v>45170</v>
      </c>
      <c r="AI298" s="1150" t="s">
        <v>15353</v>
      </c>
      <c r="AJ298" s="1150" t="s">
        <v>19437</v>
      </c>
      <c r="AK298" s="1210">
        <v>197218.58</v>
      </c>
      <c r="AL298" s="1210">
        <v>197219</v>
      </c>
      <c r="AM298" s="1150" t="s">
        <v>516</v>
      </c>
      <c r="AN298" s="1150" t="s">
        <v>13437</v>
      </c>
      <c r="AO298" s="1210">
        <v>61972.78</v>
      </c>
      <c r="AP298" s="1150" t="s">
        <v>15355</v>
      </c>
      <c r="AQ298" s="1150"/>
      <c r="AR298" s="1150">
        <v>4902151579</v>
      </c>
      <c r="AS298" s="1150">
        <v>4902152448</v>
      </c>
      <c r="AT298" s="1150"/>
      <c r="AU298" s="1150"/>
      <c r="AV298" s="1150"/>
      <c r="AW298" s="1150"/>
      <c r="AX298" s="1150"/>
      <c r="AY298" s="1150" t="s">
        <v>19014</v>
      </c>
      <c r="AZ298" s="1150"/>
      <c r="BA298" s="1150"/>
      <c r="BB298" s="1150"/>
      <c r="BC298" s="1150"/>
      <c r="BD298" s="1150"/>
      <c r="BE298" s="1150"/>
      <c r="BF298" s="1150"/>
      <c r="BG298" s="1150"/>
      <c r="BH298" s="1150"/>
      <c r="BI298" s="1150"/>
      <c r="BJ298" s="1150"/>
    </row>
    <row r="299" spans="1:62">
      <c r="A299" s="1150">
        <v>293</v>
      </c>
      <c r="B299" s="1150">
        <v>0</v>
      </c>
      <c r="C299" s="1150" t="s">
        <v>19407</v>
      </c>
      <c r="D299" s="1150" t="s">
        <v>19408</v>
      </c>
      <c r="E299" s="1150" t="s">
        <v>18943</v>
      </c>
      <c r="F299" s="1150" t="s">
        <v>18948</v>
      </c>
      <c r="G299" s="1150" t="s">
        <v>15831</v>
      </c>
      <c r="H299" s="1150" t="s">
        <v>15358</v>
      </c>
      <c r="I299" s="1207" t="s">
        <v>15359</v>
      </c>
      <c r="J299" s="1150" t="s">
        <v>19438</v>
      </c>
      <c r="K299" s="1150" t="s">
        <v>15357</v>
      </c>
      <c r="L299" s="1150" t="s">
        <v>394</v>
      </c>
      <c r="M299" s="1150">
        <v>100210937</v>
      </c>
      <c r="N299" s="1150" t="s">
        <v>18997</v>
      </c>
      <c r="O299" s="1150" t="s">
        <v>18968</v>
      </c>
      <c r="P299" s="1150" t="s">
        <v>17721</v>
      </c>
      <c r="Q299" s="1211">
        <v>45208</v>
      </c>
      <c r="R299" s="1210">
        <v>125478</v>
      </c>
      <c r="S299" s="1150"/>
      <c r="T299" s="1150" t="s">
        <v>19410</v>
      </c>
      <c r="U299" s="1150">
        <v>1003681074</v>
      </c>
      <c r="V299" s="1150">
        <v>1003681095</v>
      </c>
      <c r="W299" s="1150"/>
      <c r="X299" s="1150"/>
      <c r="Y299" s="1150"/>
      <c r="Z299" s="1150"/>
      <c r="AA299" s="1150"/>
      <c r="AB299" s="1150"/>
      <c r="AC299" s="1150"/>
      <c r="AD299" s="1150"/>
      <c r="AE299" s="1150"/>
      <c r="AF299" s="1150" t="s">
        <v>19387</v>
      </c>
      <c r="AG299" s="1211">
        <v>45210</v>
      </c>
      <c r="AH299" s="1212">
        <v>45200</v>
      </c>
      <c r="AI299" s="1150" t="s">
        <v>15358</v>
      </c>
      <c r="AJ299" s="1150" t="s">
        <v>19438</v>
      </c>
      <c r="AK299" s="1210">
        <v>125477.08</v>
      </c>
      <c r="AL299" s="1210">
        <v>125478</v>
      </c>
      <c r="AM299" s="1150" t="s">
        <v>516</v>
      </c>
      <c r="AN299" s="1150" t="s">
        <v>13437</v>
      </c>
      <c r="AO299" s="1150"/>
      <c r="AP299" s="1150"/>
      <c r="AQ299" s="1150"/>
      <c r="AR299" s="1150"/>
      <c r="AS299" s="1150"/>
      <c r="AT299" s="1150"/>
      <c r="AU299" s="1150"/>
      <c r="AV299" s="1150"/>
      <c r="AW299" s="1150"/>
      <c r="AX299" s="1150"/>
      <c r="AY299" s="1150" t="s">
        <v>19425</v>
      </c>
      <c r="AZ299" s="1150"/>
      <c r="BA299" s="1150"/>
      <c r="BB299" s="1150"/>
      <c r="BC299" s="1150"/>
      <c r="BD299" s="1150"/>
      <c r="BE299" s="1150"/>
      <c r="BF299" s="1150"/>
      <c r="BG299" s="1150"/>
      <c r="BH299" s="1150"/>
      <c r="BI299" s="1150"/>
      <c r="BJ299" s="1150"/>
    </row>
    <row r="300" spans="1:62">
      <c r="A300" s="1150">
        <v>294</v>
      </c>
      <c r="B300" s="1150">
        <v>0</v>
      </c>
      <c r="C300" s="1150" t="s">
        <v>19407</v>
      </c>
      <c r="D300" s="1150" t="s">
        <v>19408</v>
      </c>
      <c r="E300" s="1150" t="s">
        <v>18943</v>
      </c>
      <c r="F300" s="1150" t="s">
        <v>18948</v>
      </c>
      <c r="G300" s="1150" t="s">
        <v>15831</v>
      </c>
      <c r="H300" s="1150" t="s">
        <v>15362</v>
      </c>
      <c r="I300" s="1207" t="s">
        <v>15363</v>
      </c>
      <c r="J300" s="1150" t="s">
        <v>19439</v>
      </c>
      <c r="K300" s="1150" t="s">
        <v>15361</v>
      </c>
      <c r="L300" s="1150" t="s">
        <v>394</v>
      </c>
      <c r="M300" s="1150">
        <v>100210938</v>
      </c>
      <c r="N300" s="1150" t="s">
        <v>18997</v>
      </c>
      <c r="O300" s="1150" t="s">
        <v>18968</v>
      </c>
      <c r="P300" s="1150" t="s">
        <v>17721</v>
      </c>
      <c r="Q300" s="1211">
        <v>45208</v>
      </c>
      <c r="R300" s="1210">
        <v>107176</v>
      </c>
      <c r="S300" s="1150"/>
      <c r="T300" s="1150" t="s">
        <v>19410</v>
      </c>
      <c r="U300" s="1150">
        <v>1003681096</v>
      </c>
      <c r="V300" s="1150">
        <v>1003681097</v>
      </c>
      <c r="W300" s="1150"/>
      <c r="X300" s="1150"/>
      <c r="Y300" s="1150"/>
      <c r="Z300" s="1150"/>
      <c r="AA300" s="1150"/>
      <c r="AB300" s="1150"/>
      <c r="AC300" s="1150"/>
      <c r="AD300" s="1150"/>
      <c r="AE300" s="1150"/>
      <c r="AF300" s="1150" t="s">
        <v>19387</v>
      </c>
      <c r="AG300" s="1211">
        <v>45210</v>
      </c>
      <c r="AH300" s="1212">
        <v>45200</v>
      </c>
      <c r="AI300" s="1150" t="s">
        <v>15362</v>
      </c>
      <c r="AJ300" s="1150" t="s">
        <v>19439</v>
      </c>
      <c r="AK300" s="1210">
        <v>107175.08</v>
      </c>
      <c r="AL300" s="1210">
        <v>107176</v>
      </c>
      <c r="AM300" s="1150" t="s">
        <v>516</v>
      </c>
      <c r="AN300" s="1150" t="s">
        <v>13437</v>
      </c>
      <c r="AO300" s="1150"/>
      <c r="AP300" s="1150"/>
      <c r="AQ300" s="1150"/>
      <c r="AR300" s="1150"/>
      <c r="AS300" s="1150"/>
      <c r="AT300" s="1150"/>
      <c r="AU300" s="1150"/>
      <c r="AV300" s="1150"/>
      <c r="AW300" s="1150"/>
      <c r="AX300" s="1150"/>
      <c r="AY300" s="1150" t="s">
        <v>19425</v>
      </c>
      <c r="AZ300" s="1150"/>
      <c r="BA300" s="1150"/>
      <c r="BB300" s="1150"/>
      <c r="BC300" s="1150"/>
      <c r="BD300" s="1150"/>
      <c r="BE300" s="1150"/>
      <c r="BF300" s="1150"/>
      <c r="BG300" s="1150"/>
      <c r="BH300" s="1150"/>
      <c r="BI300" s="1150"/>
      <c r="BJ300" s="1150"/>
    </row>
    <row r="301" spans="1:62">
      <c r="A301" s="1150">
        <v>295</v>
      </c>
      <c r="B301" s="1150">
        <v>0</v>
      </c>
      <c r="C301" s="1150" t="s">
        <v>2792</v>
      </c>
      <c r="D301" s="1150" t="s">
        <v>18942</v>
      </c>
      <c r="E301" s="1150" t="s">
        <v>18943</v>
      </c>
      <c r="F301" s="1150" t="s">
        <v>18948</v>
      </c>
      <c r="G301" s="1150" t="s">
        <v>15831</v>
      </c>
      <c r="H301" s="1150" t="s">
        <v>15366</v>
      </c>
      <c r="I301" s="1213" t="s">
        <v>15367</v>
      </c>
      <c r="J301" s="1150" t="s">
        <v>19440</v>
      </c>
      <c r="K301" s="1150" t="s">
        <v>19441</v>
      </c>
      <c r="L301" s="1150" t="s">
        <v>394</v>
      </c>
      <c r="M301" s="1150">
        <v>100210210</v>
      </c>
      <c r="N301" s="1150" t="s">
        <v>394</v>
      </c>
      <c r="O301" s="1150" t="s">
        <v>18968</v>
      </c>
      <c r="P301" s="1150" t="s">
        <v>17721</v>
      </c>
      <c r="Q301" s="1211">
        <v>45182</v>
      </c>
      <c r="R301" s="1210">
        <v>329252</v>
      </c>
      <c r="S301" s="1150"/>
      <c r="T301" s="1150" t="s">
        <v>19281</v>
      </c>
      <c r="U301" s="1150">
        <v>1003674528</v>
      </c>
      <c r="V301" s="1150">
        <v>1003674527</v>
      </c>
      <c r="W301" s="1150">
        <v>1003679368</v>
      </c>
      <c r="X301" s="1150">
        <v>1003679369</v>
      </c>
      <c r="Y301" s="1150"/>
      <c r="Z301" s="1150"/>
      <c r="AA301" s="1150"/>
      <c r="AB301" s="1150"/>
      <c r="AC301" s="1150"/>
      <c r="AD301" s="1150"/>
      <c r="AE301" s="1150"/>
      <c r="AF301" s="1150" t="s">
        <v>18978</v>
      </c>
      <c r="AG301" s="1211">
        <v>45194</v>
      </c>
      <c r="AH301" s="1212">
        <v>45170</v>
      </c>
      <c r="AI301" s="1150" t="s">
        <v>15366</v>
      </c>
      <c r="AJ301" s="1150" t="s">
        <v>19440</v>
      </c>
      <c r="AK301" s="1210">
        <v>329251.65000000002</v>
      </c>
      <c r="AL301" s="1210">
        <v>329252</v>
      </c>
      <c r="AM301" s="1150" t="s">
        <v>516</v>
      </c>
      <c r="AN301" s="1150" t="s">
        <v>13437</v>
      </c>
      <c r="AO301" s="1210">
        <v>120172.46</v>
      </c>
      <c r="AP301" s="1150" t="s">
        <v>15370</v>
      </c>
      <c r="AQ301" s="1150"/>
      <c r="AR301" s="1150">
        <v>4902150767</v>
      </c>
      <c r="AS301" s="1150">
        <v>4902154889</v>
      </c>
      <c r="AT301" s="1150"/>
      <c r="AU301" s="1150"/>
      <c r="AV301" s="1150"/>
      <c r="AW301" s="1150"/>
      <c r="AX301" s="1150"/>
      <c r="AY301" s="1150" t="s">
        <v>19425</v>
      </c>
      <c r="AZ301" s="1150"/>
      <c r="BA301" s="1150"/>
      <c r="BB301" s="1150"/>
      <c r="BC301" s="1150"/>
      <c r="BD301" s="1150"/>
      <c r="BE301" s="1150"/>
      <c r="BF301" s="1150"/>
      <c r="BG301" s="1150"/>
      <c r="BH301" s="1150"/>
      <c r="BI301" s="1150"/>
      <c r="BJ301" s="1150"/>
    </row>
    <row r="302" spans="1:62">
      <c r="A302" s="1150">
        <v>296</v>
      </c>
      <c r="B302" s="1150">
        <v>0</v>
      </c>
      <c r="C302" s="1150" t="s">
        <v>19407</v>
      </c>
      <c r="D302" s="1150" t="s">
        <v>19408</v>
      </c>
      <c r="E302" s="1150" t="s">
        <v>18943</v>
      </c>
      <c r="F302" s="1150" t="s">
        <v>18948</v>
      </c>
      <c r="G302" s="1150" t="s">
        <v>15831</v>
      </c>
      <c r="H302" s="1150" t="s">
        <v>15373</v>
      </c>
      <c r="I302" s="1150" t="s">
        <v>15374</v>
      </c>
      <c r="J302" s="1150" t="s">
        <v>19442</v>
      </c>
      <c r="K302" s="1150" t="s">
        <v>15372</v>
      </c>
      <c r="L302" s="1150" t="s">
        <v>394</v>
      </c>
      <c r="M302" s="1150">
        <v>100210939</v>
      </c>
      <c r="N302" s="1150" t="s">
        <v>18997</v>
      </c>
      <c r="O302" s="1150" t="s">
        <v>18968</v>
      </c>
      <c r="P302" s="1150" t="s">
        <v>17721</v>
      </c>
      <c r="Q302" s="1211">
        <v>45208</v>
      </c>
      <c r="R302" s="1210">
        <v>53885</v>
      </c>
      <c r="S302" s="1150"/>
      <c r="T302" s="1150" t="s">
        <v>19410</v>
      </c>
      <c r="U302" s="1150">
        <v>1003681098</v>
      </c>
      <c r="V302" s="1150">
        <v>1003681099</v>
      </c>
      <c r="W302" s="1150"/>
      <c r="X302" s="1150"/>
      <c r="Y302" s="1150"/>
      <c r="Z302" s="1150"/>
      <c r="AA302" s="1150"/>
      <c r="AB302" s="1150"/>
      <c r="AC302" s="1150"/>
      <c r="AD302" s="1150"/>
      <c r="AE302" s="1150"/>
      <c r="AF302" s="1150" t="s">
        <v>19387</v>
      </c>
      <c r="AG302" s="1211">
        <v>45210</v>
      </c>
      <c r="AH302" s="1212">
        <v>45200</v>
      </c>
      <c r="AI302" s="1150" t="s">
        <v>15373</v>
      </c>
      <c r="AJ302" s="1150" t="s">
        <v>19442</v>
      </c>
      <c r="AK302" s="1210">
        <v>53884.7</v>
      </c>
      <c r="AL302" s="1210">
        <v>53885</v>
      </c>
      <c r="AM302" s="1150" t="s">
        <v>516</v>
      </c>
      <c r="AN302" s="1150" t="s">
        <v>13437</v>
      </c>
      <c r="AO302" s="1150"/>
      <c r="AP302" s="1150"/>
      <c r="AQ302" s="1150"/>
      <c r="AR302" s="1150"/>
      <c r="AS302" s="1150"/>
      <c r="AT302" s="1150"/>
      <c r="AU302" s="1150"/>
      <c r="AV302" s="1150"/>
      <c r="AW302" s="1150"/>
      <c r="AX302" s="1150"/>
      <c r="AY302" s="1150" t="s">
        <v>19425</v>
      </c>
      <c r="AZ302" s="1150"/>
      <c r="BA302" s="1150"/>
      <c r="BB302" s="1150"/>
      <c r="BC302" s="1150"/>
      <c r="BD302" s="1150"/>
      <c r="BE302" s="1150"/>
      <c r="BF302" s="1150"/>
      <c r="BG302" s="1150"/>
      <c r="BH302" s="1150"/>
      <c r="BI302" s="1150"/>
      <c r="BJ302" s="1150"/>
    </row>
    <row r="303" spans="1:62">
      <c r="A303" s="1150">
        <v>297</v>
      </c>
      <c r="B303" s="1150">
        <v>0</v>
      </c>
      <c r="C303" s="1150" t="s">
        <v>2792</v>
      </c>
      <c r="D303" s="1150" t="s">
        <v>18942</v>
      </c>
      <c r="E303" s="1150" t="s">
        <v>18943</v>
      </c>
      <c r="F303" s="1150" t="s">
        <v>18948</v>
      </c>
      <c r="G303" s="1150" t="s">
        <v>15831</v>
      </c>
      <c r="H303" s="1150" t="s">
        <v>15378</v>
      </c>
      <c r="I303" s="1213" t="s">
        <v>15379</v>
      </c>
      <c r="J303" s="1150" t="s">
        <v>19443</v>
      </c>
      <c r="K303" s="1150" t="s">
        <v>19444</v>
      </c>
      <c r="L303" s="1150" t="s">
        <v>394</v>
      </c>
      <c r="M303" s="1150">
        <v>100209842</v>
      </c>
      <c r="N303" s="1150" t="s">
        <v>394</v>
      </c>
      <c r="O303" s="1150" t="s">
        <v>18968</v>
      </c>
      <c r="P303" s="1150" t="s">
        <v>17721</v>
      </c>
      <c r="Q303" s="1211">
        <v>45182</v>
      </c>
      <c r="R303" s="1210">
        <v>349932</v>
      </c>
      <c r="S303" s="1150"/>
      <c r="T303" s="1150" t="s">
        <v>19281</v>
      </c>
      <c r="U303" s="1150">
        <v>1003679173</v>
      </c>
      <c r="V303" s="1150"/>
      <c r="W303" s="1150"/>
      <c r="X303" s="1150"/>
      <c r="Y303" s="1150"/>
      <c r="Z303" s="1150"/>
      <c r="AA303" s="1150"/>
      <c r="AB303" s="1150"/>
      <c r="AC303" s="1150"/>
      <c r="AD303" s="1150"/>
      <c r="AE303" s="1150"/>
      <c r="AF303" s="1150" t="s">
        <v>18997</v>
      </c>
      <c r="AG303" s="1211">
        <v>45205</v>
      </c>
      <c r="AH303" s="1212">
        <v>45200</v>
      </c>
      <c r="AI303" s="1150" t="s">
        <v>15378</v>
      </c>
      <c r="AJ303" s="1150" t="s">
        <v>19443</v>
      </c>
      <c r="AK303" s="1210">
        <v>349930.52</v>
      </c>
      <c r="AL303" s="1210">
        <v>349931</v>
      </c>
      <c r="AM303" s="1150" t="s">
        <v>516</v>
      </c>
      <c r="AN303" s="1150" t="s">
        <v>13437</v>
      </c>
      <c r="AO303" s="1150"/>
      <c r="AP303" s="1150"/>
      <c r="AQ303" s="1150"/>
      <c r="AR303" s="1150">
        <v>4902155014</v>
      </c>
      <c r="AS303" s="1150"/>
      <c r="AT303" s="1150"/>
      <c r="AU303" s="1150"/>
      <c r="AV303" s="1150"/>
      <c r="AW303" s="1150"/>
      <c r="AX303" s="1150"/>
      <c r="AY303" s="1150">
        <v>0</v>
      </c>
      <c r="AZ303" s="1150"/>
      <c r="BA303" s="1150"/>
      <c r="BB303" s="1150"/>
      <c r="BC303" s="1150"/>
      <c r="BD303" s="1150"/>
      <c r="BE303" s="1150"/>
      <c r="BF303" s="1150"/>
      <c r="BG303" s="1150"/>
      <c r="BH303" s="1150"/>
      <c r="BI303" s="1150"/>
      <c r="BJ303" s="1150"/>
    </row>
    <row r="304" spans="1:62">
      <c r="A304" s="1150">
        <v>298</v>
      </c>
      <c r="B304" s="1150">
        <v>0</v>
      </c>
      <c r="C304" s="1150" t="s">
        <v>19407</v>
      </c>
      <c r="D304" s="1150" t="s">
        <v>19408</v>
      </c>
      <c r="E304" s="1150" t="s">
        <v>18943</v>
      </c>
      <c r="F304" s="1150" t="s">
        <v>18948</v>
      </c>
      <c r="G304" s="1150" t="s">
        <v>15831</v>
      </c>
      <c r="H304" s="1213" t="s">
        <v>15384</v>
      </c>
      <c r="I304" s="1150" t="s">
        <v>15385</v>
      </c>
      <c r="J304" s="1150" t="s">
        <v>19445</v>
      </c>
      <c r="K304" s="1150" t="s">
        <v>19446</v>
      </c>
      <c r="L304" s="1150" t="s">
        <v>394</v>
      </c>
      <c r="M304" s="1150">
        <v>100209852</v>
      </c>
      <c r="N304" s="1150" t="s">
        <v>394</v>
      </c>
      <c r="O304" s="1150" t="s">
        <v>18968</v>
      </c>
      <c r="P304" s="1150" t="s">
        <v>17721</v>
      </c>
      <c r="Q304" s="1211">
        <v>45208</v>
      </c>
      <c r="R304" s="1210">
        <v>416907</v>
      </c>
      <c r="S304" s="1150"/>
      <c r="T304" s="1150" t="s">
        <v>19410</v>
      </c>
      <c r="U304" s="1150">
        <v>1003681100</v>
      </c>
      <c r="V304" s="1150">
        <v>1003681101</v>
      </c>
      <c r="W304" s="1150"/>
      <c r="X304" s="1150"/>
      <c r="Y304" s="1150"/>
      <c r="Z304" s="1150"/>
      <c r="AA304" s="1150"/>
      <c r="AB304" s="1150"/>
      <c r="AC304" s="1150"/>
      <c r="AD304" s="1150"/>
      <c r="AE304" s="1150"/>
      <c r="AF304" s="1150" t="s">
        <v>19387</v>
      </c>
      <c r="AG304" s="1211">
        <v>45210</v>
      </c>
      <c r="AH304" s="1212">
        <v>45200</v>
      </c>
      <c r="AI304" s="1213" t="s">
        <v>15384</v>
      </c>
      <c r="AJ304" s="1150" t="s">
        <v>19445</v>
      </c>
      <c r="AK304" s="1210">
        <v>416906.31</v>
      </c>
      <c r="AL304" s="1210">
        <v>416907</v>
      </c>
      <c r="AM304" s="1150" t="s">
        <v>516</v>
      </c>
      <c r="AN304" s="1150" t="s">
        <v>13437</v>
      </c>
      <c r="AO304" s="1150"/>
      <c r="AP304" s="1150"/>
      <c r="AQ304" s="1150"/>
      <c r="AR304" s="1150"/>
      <c r="AS304" s="1150"/>
      <c r="AT304" s="1150"/>
      <c r="AU304" s="1150"/>
      <c r="AV304" s="1150"/>
      <c r="AW304" s="1150"/>
      <c r="AX304" s="1150"/>
      <c r="AY304" s="1150" t="s">
        <v>19425</v>
      </c>
      <c r="AZ304" s="1150"/>
      <c r="BA304" s="1150"/>
      <c r="BB304" s="1150"/>
      <c r="BC304" s="1150"/>
      <c r="BD304" s="1150"/>
      <c r="BE304" s="1150"/>
      <c r="BF304" s="1150"/>
      <c r="BG304" s="1150"/>
      <c r="BH304" s="1150"/>
      <c r="BI304" s="1150"/>
      <c r="BJ304" s="1150"/>
    </row>
    <row r="305" spans="1:62">
      <c r="A305" s="1150">
        <v>299</v>
      </c>
      <c r="B305" s="1150">
        <v>0</v>
      </c>
      <c r="C305" s="1150" t="s">
        <v>19407</v>
      </c>
      <c r="D305" s="1150" t="s">
        <v>19408</v>
      </c>
      <c r="E305" s="1150" t="s">
        <v>18943</v>
      </c>
      <c r="F305" s="1150" t="s">
        <v>18948</v>
      </c>
      <c r="G305" s="1150" t="s">
        <v>15831</v>
      </c>
      <c r="H305" s="1213" t="s">
        <v>15384</v>
      </c>
      <c r="I305" s="1150" t="s">
        <v>15388</v>
      </c>
      <c r="J305" s="1150" t="s">
        <v>19447</v>
      </c>
      <c r="K305" s="1150" t="s">
        <v>19448</v>
      </c>
      <c r="L305" s="1150" t="s">
        <v>394</v>
      </c>
      <c r="M305" s="1150">
        <v>100209841</v>
      </c>
      <c r="N305" s="1150" t="s">
        <v>394</v>
      </c>
      <c r="O305" s="1150" t="s">
        <v>18968</v>
      </c>
      <c r="P305" s="1150" t="s">
        <v>17721</v>
      </c>
      <c r="Q305" s="1211">
        <v>45208</v>
      </c>
      <c r="R305" s="1210">
        <v>417263</v>
      </c>
      <c r="S305" s="1150"/>
      <c r="T305" s="1150" t="s">
        <v>19410</v>
      </c>
      <c r="U305" s="1150"/>
      <c r="V305" s="1150"/>
      <c r="W305" s="1150"/>
      <c r="X305" s="1150"/>
      <c r="Y305" s="1150"/>
      <c r="Z305" s="1150"/>
      <c r="AA305" s="1150"/>
      <c r="AB305" s="1150"/>
      <c r="AC305" s="1150"/>
      <c r="AD305" s="1150"/>
      <c r="AE305" s="1150"/>
      <c r="AF305" s="1150"/>
      <c r="AG305" s="1150"/>
      <c r="AH305" s="1212">
        <v>1</v>
      </c>
      <c r="AI305" s="1213" t="s">
        <v>15384</v>
      </c>
      <c r="AJ305" s="1150" t="s">
        <v>19447</v>
      </c>
      <c r="AK305" s="1210">
        <v>417262.02</v>
      </c>
      <c r="AL305" s="1210">
        <v>417263</v>
      </c>
      <c r="AM305" s="1150" t="s">
        <v>516</v>
      </c>
      <c r="AN305" s="1150" t="s">
        <v>13437</v>
      </c>
      <c r="AO305" s="1150"/>
      <c r="AP305" s="1150"/>
      <c r="AQ305" s="1150"/>
      <c r="AR305" s="1150"/>
      <c r="AS305" s="1150"/>
      <c r="AT305" s="1150"/>
      <c r="AU305" s="1150"/>
      <c r="AV305" s="1150"/>
      <c r="AW305" s="1150"/>
      <c r="AX305" s="1150"/>
      <c r="AY305" s="1150">
        <v>0</v>
      </c>
      <c r="AZ305" s="1150"/>
      <c r="BA305" s="1150"/>
      <c r="BB305" s="1150"/>
      <c r="BC305" s="1150"/>
      <c r="BD305" s="1150"/>
      <c r="BE305" s="1150"/>
      <c r="BF305" s="1150"/>
      <c r="BG305" s="1150"/>
      <c r="BH305" s="1150"/>
      <c r="BI305" s="1150"/>
      <c r="BJ305" s="1150"/>
    </row>
    <row r="306" spans="1:62">
      <c r="A306" s="1150">
        <v>300</v>
      </c>
      <c r="B306" s="1150">
        <v>0</v>
      </c>
      <c r="C306" s="1150" t="s">
        <v>19407</v>
      </c>
      <c r="D306" s="1150" t="s">
        <v>19408</v>
      </c>
      <c r="E306" s="1150" t="s">
        <v>18943</v>
      </c>
      <c r="F306" s="1150" t="s">
        <v>18948</v>
      </c>
      <c r="G306" s="1150" t="s">
        <v>15831</v>
      </c>
      <c r="H306" s="1150" t="s">
        <v>15391</v>
      </c>
      <c r="I306" s="1150" t="s">
        <v>15392</v>
      </c>
      <c r="J306" s="1150" t="s">
        <v>19449</v>
      </c>
      <c r="K306" s="1150" t="s">
        <v>19450</v>
      </c>
      <c r="L306" s="1150" t="s">
        <v>394</v>
      </c>
      <c r="M306" s="1150">
        <v>100210029</v>
      </c>
      <c r="N306" s="1150" t="s">
        <v>394</v>
      </c>
      <c r="O306" s="1150" t="s">
        <v>18968</v>
      </c>
      <c r="P306" s="1150" t="s">
        <v>17721</v>
      </c>
      <c r="Q306" s="1211">
        <v>45208</v>
      </c>
      <c r="R306" s="1210">
        <v>299905</v>
      </c>
      <c r="S306" s="1150"/>
      <c r="T306" s="1150" t="s">
        <v>19410</v>
      </c>
      <c r="U306" s="1150">
        <v>1003681102</v>
      </c>
      <c r="V306" s="1150">
        <v>1003681103</v>
      </c>
      <c r="W306" s="1150">
        <v>1003681104</v>
      </c>
      <c r="X306" s="1150"/>
      <c r="Y306" s="1150"/>
      <c r="Z306" s="1150"/>
      <c r="AA306" s="1150"/>
      <c r="AB306" s="1150"/>
      <c r="AC306" s="1150"/>
      <c r="AD306" s="1150"/>
      <c r="AE306" s="1150"/>
      <c r="AF306" s="1150" t="s">
        <v>19387</v>
      </c>
      <c r="AG306" s="1211">
        <v>45210</v>
      </c>
      <c r="AH306" s="1212">
        <v>45200</v>
      </c>
      <c r="AI306" s="1150" t="s">
        <v>15391</v>
      </c>
      <c r="AJ306" s="1150" t="s">
        <v>19449</v>
      </c>
      <c r="AK306" s="1210">
        <v>299904.65000000002</v>
      </c>
      <c r="AL306" s="1210">
        <v>299905</v>
      </c>
      <c r="AM306" s="1150" t="s">
        <v>516</v>
      </c>
      <c r="AN306" s="1150" t="s">
        <v>13437</v>
      </c>
      <c r="AO306" s="1150"/>
      <c r="AP306" s="1150"/>
      <c r="AQ306" s="1150"/>
      <c r="AR306" s="1150"/>
      <c r="AS306" s="1150"/>
      <c r="AT306" s="1150"/>
      <c r="AU306" s="1150"/>
      <c r="AV306" s="1150"/>
      <c r="AW306" s="1150"/>
      <c r="AX306" s="1150"/>
      <c r="AY306" s="1150" t="s">
        <v>19425</v>
      </c>
      <c r="AZ306" s="1150"/>
      <c r="BA306" s="1150"/>
      <c r="BB306" s="1150"/>
      <c r="BC306" s="1150"/>
      <c r="BD306" s="1150"/>
      <c r="BE306" s="1150"/>
      <c r="BF306" s="1150"/>
      <c r="BG306" s="1150"/>
      <c r="BH306" s="1150"/>
      <c r="BI306" s="1150"/>
      <c r="BJ306" s="1150"/>
    </row>
    <row r="307" spans="1:62">
      <c r="A307" s="1150">
        <v>301</v>
      </c>
      <c r="B307" s="1150">
        <v>0</v>
      </c>
      <c r="C307" s="1150" t="s">
        <v>19407</v>
      </c>
      <c r="D307" s="1150" t="s">
        <v>19408</v>
      </c>
      <c r="E307" s="1150" t="s">
        <v>18943</v>
      </c>
      <c r="F307" s="1150" t="s">
        <v>18948</v>
      </c>
      <c r="G307" s="1150" t="s">
        <v>15831</v>
      </c>
      <c r="H307" s="1150" t="s">
        <v>15396</v>
      </c>
      <c r="I307" s="1150" t="s">
        <v>15397</v>
      </c>
      <c r="J307" s="1150" t="s">
        <v>19451</v>
      </c>
      <c r="K307" s="1150" t="s">
        <v>19452</v>
      </c>
      <c r="L307" s="1150" t="s">
        <v>394</v>
      </c>
      <c r="M307" s="1150">
        <v>100209850</v>
      </c>
      <c r="N307" s="1150" t="s">
        <v>394</v>
      </c>
      <c r="O307" s="1150" t="s">
        <v>18968</v>
      </c>
      <c r="P307" s="1150" t="s">
        <v>17721</v>
      </c>
      <c r="Q307" s="1211">
        <v>45208</v>
      </c>
      <c r="R307" s="1210">
        <v>405272</v>
      </c>
      <c r="S307" s="1150"/>
      <c r="T307" s="1150" t="s">
        <v>19410</v>
      </c>
      <c r="U307" s="1150">
        <v>1003681125</v>
      </c>
      <c r="V307" s="1150">
        <v>1003681126</v>
      </c>
      <c r="W307" s="1150"/>
      <c r="X307" s="1150"/>
      <c r="Y307" s="1150"/>
      <c r="Z307" s="1150"/>
      <c r="AA307" s="1150"/>
      <c r="AB307" s="1150"/>
      <c r="AC307" s="1150"/>
      <c r="AD307" s="1150"/>
      <c r="AE307" s="1150"/>
      <c r="AF307" s="1150" t="s">
        <v>19387</v>
      </c>
      <c r="AG307" s="1211">
        <v>45210</v>
      </c>
      <c r="AH307" s="1212">
        <v>45200</v>
      </c>
      <c r="AI307" s="1150" t="s">
        <v>15396</v>
      </c>
      <c r="AJ307" s="1150" t="s">
        <v>19451</v>
      </c>
      <c r="AK307" s="1210">
        <v>405271.7</v>
      </c>
      <c r="AL307" s="1210">
        <v>405272</v>
      </c>
      <c r="AM307" s="1150" t="s">
        <v>516</v>
      </c>
      <c r="AN307" s="1150" t="s">
        <v>13437</v>
      </c>
      <c r="AO307" s="1150"/>
      <c r="AP307" s="1150"/>
      <c r="AQ307" s="1150"/>
      <c r="AR307" s="1150"/>
      <c r="AS307" s="1150"/>
      <c r="AT307" s="1150"/>
      <c r="AU307" s="1150"/>
      <c r="AV307" s="1150"/>
      <c r="AW307" s="1150"/>
      <c r="AX307" s="1150"/>
      <c r="AY307" s="1150" t="s">
        <v>19425</v>
      </c>
      <c r="AZ307" s="1150"/>
      <c r="BA307" s="1150"/>
      <c r="BB307" s="1150"/>
      <c r="BC307" s="1150"/>
      <c r="BD307" s="1150"/>
      <c r="BE307" s="1150"/>
      <c r="BF307" s="1150"/>
      <c r="BG307" s="1150"/>
      <c r="BH307" s="1150"/>
      <c r="BI307" s="1150"/>
      <c r="BJ307" s="1150"/>
    </row>
    <row r="308" spans="1:62">
      <c r="A308" s="1150">
        <v>302</v>
      </c>
      <c r="B308" s="1150">
        <v>0</v>
      </c>
      <c r="C308" s="1150" t="s">
        <v>19407</v>
      </c>
      <c r="D308" s="1150" t="s">
        <v>19408</v>
      </c>
      <c r="E308" s="1150" t="s">
        <v>18943</v>
      </c>
      <c r="F308" s="1150" t="s">
        <v>18948</v>
      </c>
      <c r="G308" s="1150" t="s">
        <v>15831</v>
      </c>
      <c r="H308" s="1150" t="s">
        <v>15400</v>
      </c>
      <c r="I308" s="1150" t="s">
        <v>15401</v>
      </c>
      <c r="J308" s="1150" t="s">
        <v>19453</v>
      </c>
      <c r="K308" s="1150" t="s">
        <v>19454</v>
      </c>
      <c r="L308" s="1150" t="s">
        <v>394</v>
      </c>
      <c r="M308" s="1150">
        <v>100209851</v>
      </c>
      <c r="N308" s="1150" t="s">
        <v>394</v>
      </c>
      <c r="O308" s="1150" t="s">
        <v>18968</v>
      </c>
      <c r="P308" s="1150" t="s">
        <v>17721</v>
      </c>
      <c r="Q308" s="1211">
        <v>45208</v>
      </c>
      <c r="R308" s="1210">
        <v>308381</v>
      </c>
      <c r="S308" s="1150"/>
      <c r="T308" s="1150" t="s">
        <v>19410</v>
      </c>
      <c r="U308" s="1150">
        <v>1003681127</v>
      </c>
      <c r="V308" s="1150">
        <v>1003681128</v>
      </c>
      <c r="W308" s="1150"/>
      <c r="X308" s="1150"/>
      <c r="Y308" s="1150"/>
      <c r="Z308" s="1150"/>
      <c r="AA308" s="1150"/>
      <c r="AB308" s="1150"/>
      <c r="AC308" s="1150"/>
      <c r="AD308" s="1150"/>
      <c r="AE308" s="1150"/>
      <c r="AF308" s="1150" t="s">
        <v>19387</v>
      </c>
      <c r="AG308" s="1211">
        <v>45210</v>
      </c>
      <c r="AH308" s="1212">
        <v>45200</v>
      </c>
      <c r="AI308" s="1150" t="s">
        <v>15400</v>
      </c>
      <c r="AJ308" s="1150" t="s">
        <v>19453</v>
      </c>
      <c r="AK308" s="1210">
        <v>308380.25</v>
      </c>
      <c r="AL308" s="1210">
        <v>308381</v>
      </c>
      <c r="AM308" s="1150" t="s">
        <v>516</v>
      </c>
      <c r="AN308" s="1150" t="s">
        <v>13437</v>
      </c>
      <c r="AO308" s="1150"/>
      <c r="AP308" s="1150"/>
      <c r="AQ308" s="1150"/>
      <c r="AR308" s="1150"/>
      <c r="AS308" s="1150"/>
      <c r="AT308" s="1150"/>
      <c r="AU308" s="1150"/>
      <c r="AV308" s="1150"/>
      <c r="AW308" s="1150"/>
      <c r="AX308" s="1150"/>
      <c r="AY308" s="1150" t="s">
        <v>19425</v>
      </c>
      <c r="AZ308" s="1150"/>
      <c r="BA308" s="1150"/>
      <c r="BB308" s="1150"/>
      <c r="BC308" s="1150"/>
      <c r="BD308" s="1150"/>
      <c r="BE308" s="1150"/>
      <c r="BF308" s="1150"/>
      <c r="BG308" s="1150"/>
      <c r="BH308" s="1150"/>
      <c r="BI308" s="1150"/>
      <c r="BJ308" s="1150"/>
    </row>
    <row r="309" spans="1:62">
      <c r="A309" s="1150">
        <v>303</v>
      </c>
      <c r="B309" s="1150">
        <v>0</v>
      </c>
      <c r="C309" s="1150" t="s">
        <v>2792</v>
      </c>
      <c r="D309" s="1150" t="s">
        <v>18942</v>
      </c>
      <c r="E309" s="1150" t="s">
        <v>18943</v>
      </c>
      <c r="F309" s="1150" t="s">
        <v>18948</v>
      </c>
      <c r="G309" s="1150" t="s">
        <v>15831</v>
      </c>
      <c r="H309" s="1150" t="s">
        <v>15404</v>
      </c>
      <c r="I309" s="1213" t="s">
        <v>15405</v>
      </c>
      <c r="J309" s="1150" t="s">
        <v>19455</v>
      </c>
      <c r="K309" s="1150" t="s">
        <v>15403</v>
      </c>
      <c r="L309" s="1150" t="s">
        <v>394</v>
      </c>
      <c r="M309" s="1150">
        <v>100210947</v>
      </c>
      <c r="N309" s="1150" t="s">
        <v>18997</v>
      </c>
      <c r="O309" s="1150" t="s">
        <v>18968</v>
      </c>
      <c r="P309" s="1150" t="s">
        <v>17721</v>
      </c>
      <c r="Q309" s="1211">
        <v>45188</v>
      </c>
      <c r="R309" s="1210">
        <v>55636</v>
      </c>
      <c r="S309" s="1150"/>
      <c r="T309" s="1150" t="s">
        <v>18969</v>
      </c>
      <c r="U309" s="1150">
        <v>1003676358</v>
      </c>
      <c r="V309" s="1150"/>
      <c r="W309" s="1150"/>
      <c r="X309" s="1150"/>
      <c r="Y309" s="1150"/>
      <c r="Z309" s="1150"/>
      <c r="AA309" s="1150"/>
      <c r="AB309" s="1150"/>
      <c r="AC309" s="1150"/>
      <c r="AD309" s="1150"/>
      <c r="AE309" s="1150"/>
      <c r="AF309" s="1150" t="s">
        <v>18997</v>
      </c>
      <c r="AG309" s="1211">
        <v>45198</v>
      </c>
      <c r="AH309" s="1212">
        <v>45170</v>
      </c>
      <c r="AI309" s="1150" t="s">
        <v>15404</v>
      </c>
      <c r="AJ309" s="1150" t="s">
        <v>19455</v>
      </c>
      <c r="AK309" s="1210">
        <v>55635.1</v>
      </c>
      <c r="AL309" s="1210">
        <v>55636</v>
      </c>
      <c r="AM309" s="1150" t="s">
        <v>516</v>
      </c>
      <c r="AN309" s="1150" t="s">
        <v>13437</v>
      </c>
      <c r="AO309" s="1150"/>
      <c r="AP309" s="1150"/>
      <c r="AQ309" s="1150"/>
      <c r="AR309" s="1150">
        <v>4902152407</v>
      </c>
      <c r="AS309" s="1150"/>
      <c r="AT309" s="1150"/>
      <c r="AU309" s="1150"/>
      <c r="AV309" s="1150"/>
      <c r="AW309" s="1150"/>
      <c r="AX309" s="1150"/>
      <c r="AY309" s="1150">
        <v>0</v>
      </c>
      <c r="AZ309" s="1150"/>
      <c r="BA309" s="1150"/>
      <c r="BB309" s="1150"/>
      <c r="BC309" s="1150"/>
      <c r="BD309" s="1150"/>
      <c r="BE309" s="1150"/>
      <c r="BF309" s="1150"/>
      <c r="BG309" s="1150"/>
      <c r="BH309" s="1150"/>
      <c r="BI309" s="1150"/>
      <c r="BJ309" s="1150"/>
    </row>
    <row r="310" spans="1:62">
      <c r="A310" s="1150">
        <v>304</v>
      </c>
      <c r="B310" s="1150">
        <v>0</v>
      </c>
      <c r="C310" s="1150" t="s">
        <v>2792</v>
      </c>
      <c r="D310" s="1150" t="s">
        <v>18942</v>
      </c>
      <c r="E310" s="1150" t="s">
        <v>18943</v>
      </c>
      <c r="F310" s="1150" t="s">
        <v>18948</v>
      </c>
      <c r="G310" s="1150" t="s">
        <v>15831</v>
      </c>
      <c r="H310" s="1150" t="s">
        <v>15409</v>
      </c>
      <c r="I310" s="1213" t="s">
        <v>15410</v>
      </c>
      <c r="J310" s="1150" t="s">
        <v>19456</v>
      </c>
      <c r="K310" s="1150" t="s">
        <v>19457</v>
      </c>
      <c r="L310" s="1150" t="s">
        <v>394</v>
      </c>
      <c r="M310" s="1150">
        <v>100209999</v>
      </c>
      <c r="N310" s="1150" t="s">
        <v>394</v>
      </c>
      <c r="O310" s="1150" t="s">
        <v>18964</v>
      </c>
      <c r="P310" s="1150" t="s">
        <v>17721</v>
      </c>
      <c r="Q310" s="1211">
        <v>45188</v>
      </c>
      <c r="R310" s="1210">
        <v>165982</v>
      </c>
      <c r="S310" s="1150"/>
      <c r="T310" s="1150" t="s">
        <v>18969</v>
      </c>
      <c r="U310" s="1150">
        <v>1003676019</v>
      </c>
      <c r="V310" s="1150">
        <v>1003676020</v>
      </c>
      <c r="W310" s="1150">
        <v>1003676357</v>
      </c>
      <c r="X310" s="1150"/>
      <c r="Y310" s="1150"/>
      <c r="Z310" s="1150"/>
      <c r="AA310" s="1150"/>
      <c r="AB310" s="1150"/>
      <c r="AC310" s="1150"/>
      <c r="AD310" s="1150"/>
      <c r="AE310" s="1150"/>
      <c r="AF310" s="1150" t="s">
        <v>18997</v>
      </c>
      <c r="AG310" s="1211">
        <v>45197</v>
      </c>
      <c r="AH310" s="1212">
        <v>45170</v>
      </c>
      <c r="AI310" s="1150" t="s">
        <v>15409</v>
      </c>
      <c r="AJ310" s="1150" t="s">
        <v>19456</v>
      </c>
      <c r="AK310" s="1210">
        <v>165981.04999999999</v>
      </c>
      <c r="AL310" s="1210">
        <v>165982</v>
      </c>
      <c r="AM310" s="1150" t="s">
        <v>516</v>
      </c>
      <c r="AN310" s="1150" t="s">
        <v>13437</v>
      </c>
      <c r="AO310" s="1150"/>
      <c r="AP310" s="1150" t="s">
        <v>19458</v>
      </c>
      <c r="AQ310" s="1150"/>
      <c r="AR310" s="1150">
        <v>4902151805</v>
      </c>
      <c r="AS310" s="1150"/>
      <c r="AT310" s="1150"/>
      <c r="AU310" s="1150"/>
      <c r="AV310" s="1150"/>
      <c r="AW310" s="1150"/>
      <c r="AX310" s="1150"/>
      <c r="AY310" s="1150" t="s">
        <v>19459</v>
      </c>
      <c r="AZ310" s="1150"/>
      <c r="BA310" s="1150"/>
      <c r="BB310" s="1150"/>
      <c r="BC310" s="1150"/>
      <c r="BD310" s="1150"/>
      <c r="BE310" s="1150"/>
      <c r="BF310" s="1150"/>
      <c r="BG310" s="1150"/>
      <c r="BH310" s="1150"/>
      <c r="BI310" s="1150"/>
      <c r="BJ310" s="1150"/>
    </row>
    <row r="311" spans="1:62">
      <c r="A311" s="1150">
        <v>305</v>
      </c>
      <c r="B311" s="1150">
        <v>0</v>
      </c>
      <c r="C311" s="1150" t="s">
        <v>2792</v>
      </c>
      <c r="D311" s="1150" t="s">
        <v>18942</v>
      </c>
      <c r="E311" s="1150" t="s">
        <v>18943</v>
      </c>
      <c r="F311" s="1150" t="s">
        <v>18948</v>
      </c>
      <c r="G311" s="1150" t="s">
        <v>15831</v>
      </c>
      <c r="H311" s="1150" t="s">
        <v>15414</v>
      </c>
      <c r="I311" s="1213" t="s">
        <v>15415</v>
      </c>
      <c r="J311" s="1150" t="s">
        <v>19460</v>
      </c>
      <c r="K311" s="1150" t="s">
        <v>15413</v>
      </c>
      <c r="L311" s="1150" t="s">
        <v>394</v>
      </c>
      <c r="M311" s="1150">
        <v>100210946</v>
      </c>
      <c r="N311" s="1150" t="s">
        <v>18997</v>
      </c>
      <c r="O311" s="1150" t="s">
        <v>18968</v>
      </c>
      <c r="P311" s="1150" t="s">
        <v>17721</v>
      </c>
      <c r="Q311" s="1211">
        <v>45188</v>
      </c>
      <c r="R311" s="1210">
        <v>53563</v>
      </c>
      <c r="S311" s="1150"/>
      <c r="T311" s="1150" t="s">
        <v>18969</v>
      </c>
      <c r="U311" s="1150">
        <v>1003676356</v>
      </c>
      <c r="V311" s="1150"/>
      <c r="W311" s="1150"/>
      <c r="X311" s="1150"/>
      <c r="Y311" s="1150"/>
      <c r="Z311" s="1150"/>
      <c r="AA311" s="1150"/>
      <c r="AB311" s="1150"/>
      <c r="AC311" s="1150"/>
      <c r="AD311" s="1150"/>
      <c r="AE311" s="1150"/>
      <c r="AF311" s="1150" t="s">
        <v>18997</v>
      </c>
      <c r="AG311" s="1211">
        <v>45198</v>
      </c>
      <c r="AH311" s="1212">
        <v>45170</v>
      </c>
      <c r="AI311" s="1150" t="s">
        <v>15414</v>
      </c>
      <c r="AJ311" s="1150" t="s">
        <v>19460</v>
      </c>
      <c r="AK311" s="1210">
        <v>53562.43</v>
      </c>
      <c r="AL311" s="1210">
        <v>53563</v>
      </c>
      <c r="AM311" s="1150" t="s">
        <v>516</v>
      </c>
      <c r="AN311" s="1150" t="s">
        <v>13437</v>
      </c>
      <c r="AO311" s="1150"/>
      <c r="AP311" s="1150"/>
      <c r="AQ311" s="1150"/>
      <c r="AR311" s="1150">
        <v>4902152411</v>
      </c>
      <c r="AS311" s="1150"/>
      <c r="AT311" s="1150"/>
      <c r="AU311" s="1150"/>
      <c r="AV311" s="1150"/>
      <c r="AW311" s="1150"/>
      <c r="AX311" s="1150"/>
      <c r="AY311" s="1150">
        <v>0</v>
      </c>
      <c r="AZ311" s="1150"/>
      <c r="BA311" s="1150"/>
      <c r="BB311" s="1150"/>
      <c r="BC311" s="1150"/>
      <c r="BD311" s="1150"/>
      <c r="BE311" s="1150"/>
      <c r="BF311" s="1150"/>
      <c r="BG311" s="1150"/>
      <c r="BH311" s="1150"/>
      <c r="BI311" s="1150"/>
      <c r="BJ311" s="1150"/>
    </row>
    <row r="312" spans="1:62">
      <c r="A312" s="1150">
        <v>306</v>
      </c>
      <c r="B312" s="1150">
        <v>0</v>
      </c>
      <c r="C312" s="1150" t="s">
        <v>2792</v>
      </c>
      <c r="D312" s="1150" t="s">
        <v>18942</v>
      </c>
      <c r="E312" s="1150" t="s">
        <v>18943</v>
      </c>
      <c r="F312" s="1150" t="s">
        <v>18948</v>
      </c>
      <c r="G312" s="1150" t="s">
        <v>15831</v>
      </c>
      <c r="H312" s="1150" t="s">
        <v>15420</v>
      </c>
      <c r="I312" s="1213" t="s">
        <v>15421</v>
      </c>
      <c r="J312" s="1150" t="s">
        <v>19461</v>
      </c>
      <c r="K312" s="1150" t="s">
        <v>15419</v>
      </c>
      <c r="L312" s="1150" t="s">
        <v>394</v>
      </c>
      <c r="M312" s="1150">
        <v>100210077</v>
      </c>
      <c r="N312" s="1150" t="s">
        <v>394</v>
      </c>
      <c r="O312" s="1150" t="s">
        <v>18968</v>
      </c>
      <c r="P312" s="1150" t="s">
        <v>17721</v>
      </c>
      <c r="Q312" s="1211">
        <v>45188</v>
      </c>
      <c r="R312" s="1210">
        <v>178513</v>
      </c>
      <c r="S312" s="1150"/>
      <c r="T312" s="1150" t="s">
        <v>18969</v>
      </c>
      <c r="U312" s="1150">
        <v>1003676355</v>
      </c>
      <c r="V312" s="1150">
        <v>1003676606</v>
      </c>
      <c r="W312" s="1150">
        <v>1003676607</v>
      </c>
      <c r="X312" s="1150"/>
      <c r="Y312" s="1150"/>
      <c r="Z312" s="1150"/>
      <c r="AA312" s="1150"/>
      <c r="AB312" s="1150"/>
      <c r="AC312" s="1150"/>
      <c r="AD312" s="1150"/>
      <c r="AE312" s="1150"/>
      <c r="AF312" s="1150" t="s">
        <v>18997</v>
      </c>
      <c r="AG312" s="1211">
        <v>45198</v>
      </c>
      <c r="AH312" s="1212">
        <v>45170</v>
      </c>
      <c r="AI312" s="1150" t="s">
        <v>15420</v>
      </c>
      <c r="AJ312" s="1150" t="s">
        <v>19461</v>
      </c>
      <c r="AK312" s="1210">
        <v>178512.23</v>
      </c>
      <c r="AL312" s="1210">
        <v>178513</v>
      </c>
      <c r="AM312" s="1150" t="s">
        <v>516</v>
      </c>
      <c r="AN312" s="1150" t="s">
        <v>13437</v>
      </c>
      <c r="AO312" s="1150"/>
      <c r="AP312" s="1150" t="s">
        <v>19462</v>
      </c>
      <c r="AQ312" s="1150"/>
      <c r="AR312" s="1150">
        <v>4902152439</v>
      </c>
      <c r="AS312" s="1150">
        <v>4902152099</v>
      </c>
      <c r="AT312" s="1150"/>
      <c r="AU312" s="1150"/>
      <c r="AV312" s="1150"/>
      <c r="AW312" s="1150"/>
      <c r="AX312" s="1150"/>
      <c r="AY312" s="1150">
        <v>0</v>
      </c>
      <c r="AZ312" s="1150"/>
      <c r="BA312" s="1150"/>
      <c r="BB312" s="1150"/>
      <c r="BC312" s="1150"/>
      <c r="BD312" s="1150"/>
      <c r="BE312" s="1150"/>
      <c r="BF312" s="1150"/>
      <c r="BG312" s="1150"/>
      <c r="BH312" s="1150"/>
      <c r="BI312" s="1150"/>
      <c r="BJ312" s="1150"/>
    </row>
    <row r="313" spans="1:62">
      <c r="A313" s="1150">
        <v>307</v>
      </c>
      <c r="B313" s="1150">
        <v>0</v>
      </c>
      <c r="C313" s="1150" t="s">
        <v>2792</v>
      </c>
      <c r="D313" s="1150" t="s">
        <v>18942</v>
      </c>
      <c r="E313" s="1150" t="s">
        <v>18943</v>
      </c>
      <c r="F313" s="1150" t="s">
        <v>18948</v>
      </c>
      <c r="G313" s="1150" t="s">
        <v>15831</v>
      </c>
      <c r="H313" s="1213" t="s">
        <v>15425</v>
      </c>
      <c r="I313" s="1213" t="s">
        <v>15426</v>
      </c>
      <c r="J313" s="1213" t="s">
        <v>19463</v>
      </c>
      <c r="K313" s="1150" t="s">
        <v>15424</v>
      </c>
      <c r="L313" s="1150" t="s">
        <v>394</v>
      </c>
      <c r="M313" s="1150">
        <v>100210043</v>
      </c>
      <c r="N313" s="1150" t="s">
        <v>394</v>
      </c>
      <c r="O313" s="1150" t="s">
        <v>18968</v>
      </c>
      <c r="P313" s="1150" t="s">
        <v>17721</v>
      </c>
      <c r="Q313" s="1211">
        <v>45188</v>
      </c>
      <c r="R313" s="1210">
        <v>40377</v>
      </c>
      <c r="S313" s="1150"/>
      <c r="T313" s="1150" t="s">
        <v>18969</v>
      </c>
      <c r="U313" s="1150">
        <v>1003676342</v>
      </c>
      <c r="V313" s="1150">
        <v>1003679482</v>
      </c>
      <c r="W313" s="1150">
        <v>1003679483</v>
      </c>
      <c r="X313" s="1150">
        <v>1003679484</v>
      </c>
      <c r="Y313" s="1150"/>
      <c r="Z313" s="1150"/>
      <c r="AA313" s="1150"/>
      <c r="AB313" s="1150"/>
      <c r="AC313" s="1150"/>
      <c r="AD313" s="1150"/>
      <c r="AE313" s="1150"/>
      <c r="AF313" s="1150" t="s">
        <v>18997</v>
      </c>
      <c r="AG313" s="1211">
        <v>45198</v>
      </c>
      <c r="AH313" s="1212">
        <v>45170</v>
      </c>
      <c r="AI313" s="1213" t="s">
        <v>15425</v>
      </c>
      <c r="AJ313" s="1213" t="s">
        <v>19463</v>
      </c>
      <c r="AK313" s="1210">
        <v>40376.5</v>
      </c>
      <c r="AL313" s="1210">
        <v>40377</v>
      </c>
      <c r="AM313" s="1150" t="s">
        <v>516</v>
      </c>
      <c r="AN313" s="1150" t="s">
        <v>13437</v>
      </c>
      <c r="AO313" s="1150"/>
      <c r="AP313" s="1150"/>
      <c r="AQ313" s="1150"/>
      <c r="AR313" s="1150">
        <v>4902152298</v>
      </c>
      <c r="AS313" s="1150">
        <v>4902154903</v>
      </c>
      <c r="AT313" s="1150"/>
      <c r="AU313" s="1150"/>
      <c r="AV313" s="1150"/>
      <c r="AW313" s="1150"/>
      <c r="AX313" s="1150"/>
      <c r="AY313" s="1150" t="s">
        <v>19425</v>
      </c>
      <c r="AZ313" s="1150"/>
      <c r="BA313" s="1150"/>
      <c r="BB313" s="1150"/>
      <c r="BC313" s="1150"/>
      <c r="BD313" s="1150"/>
      <c r="BE313" s="1150"/>
      <c r="BF313" s="1150"/>
      <c r="BG313" s="1150"/>
      <c r="BH313" s="1150"/>
      <c r="BI313" s="1150"/>
      <c r="BJ313" s="1150"/>
    </row>
    <row r="314" spans="1:62">
      <c r="A314" s="1150">
        <v>308</v>
      </c>
      <c r="B314" s="1150">
        <v>0</v>
      </c>
      <c r="C314" s="1150" t="s">
        <v>2792</v>
      </c>
      <c r="D314" s="1150" t="s">
        <v>18942</v>
      </c>
      <c r="E314" s="1150" t="s">
        <v>18943</v>
      </c>
      <c r="F314" s="1150" t="s">
        <v>18948</v>
      </c>
      <c r="G314" s="1150" t="s">
        <v>15831</v>
      </c>
      <c r="H314" s="1150" t="s">
        <v>15430</v>
      </c>
      <c r="I314" s="1150" t="s">
        <v>15431</v>
      </c>
      <c r="J314" s="1150" t="s">
        <v>19464</v>
      </c>
      <c r="K314" s="1150" t="s">
        <v>15429</v>
      </c>
      <c r="L314" s="1150" t="s">
        <v>394</v>
      </c>
      <c r="M314" s="1150">
        <v>100210945</v>
      </c>
      <c r="N314" s="1150" t="s">
        <v>18997</v>
      </c>
      <c r="O314" s="1150" t="s">
        <v>18968</v>
      </c>
      <c r="P314" s="1150" t="s">
        <v>17721</v>
      </c>
      <c r="Q314" s="1211">
        <v>45188</v>
      </c>
      <c r="R314" s="1210">
        <v>47797</v>
      </c>
      <c r="S314" s="1150"/>
      <c r="T314" s="1150" t="s">
        <v>18969</v>
      </c>
      <c r="U314" s="1213">
        <v>1003676340</v>
      </c>
      <c r="V314" s="1150">
        <v>1003679485</v>
      </c>
      <c r="W314" s="1150">
        <v>1003679486</v>
      </c>
      <c r="X314" s="1150"/>
      <c r="Y314" s="1150"/>
      <c r="Z314" s="1150"/>
      <c r="AA314" s="1150"/>
      <c r="AB314" s="1150"/>
      <c r="AC314" s="1150"/>
      <c r="AD314" s="1150"/>
      <c r="AE314" s="1150"/>
      <c r="AF314" s="1150" t="s">
        <v>18997</v>
      </c>
      <c r="AG314" s="1211">
        <v>45198</v>
      </c>
      <c r="AH314" s="1212">
        <v>45170</v>
      </c>
      <c r="AI314" s="1150" t="s">
        <v>15430</v>
      </c>
      <c r="AJ314" s="1150" t="s">
        <v>19464</v>
      </c>
      <c r="AK314" s="1210">
        <v>47796.71</v>
      </c>
      <c r="AL314" s="1210">
        <v>47797</v>
      </c>
      <c r="AM314" s="1150" t="s">
        <v>516</v>
      </c>
      <c r="AN314" s="1150" t="s">
        <v>13437</v>
      </c>
      <c r="AO314" s="1150"/>
      <c r="AP314" s="1150"/>
      <c r="AQ314" s="1150"/>
      <c r="AR314" s="1150">
        <v>4902152349</v>
      </c>
      <c r="AS314" s="1150">
        <v>4902154906</v>
      </c>
      <c r="AT314" s="1150"/>
      <c r="AU314" s="1150"/>
      <c r="AV314" s="1150"/>
      <c r="AW314" s="1150"/>
      <c r="AX314" s="1150"/>
      <c r="AY314" s="1150" t="s">
        <v>19425</v>
      </c>
      <c r="AZ314" s="1150"/>
      <c r="BA314" s="1150"/>
      <c r="BB314" s="1150"/>
      <c r="BC314" s="1150"/>
      <c r="BD314" s="1150"/>
      <c r="BE314" s="1150"/>
      <c r="BF314" s="1150"/>
      <c r="BG314" s="1150"/>
      <c r="BH314" s="1150"/>
      <c r="BI314" s="1150"/>
      <c r="BJ314" s="1150"/>
    </row>
    <row r="315" spans="1:62">
      <c r="A315" s="1150">
        <v>309</v>
      </c>
      <c r="B315" s="1150">
        <v>0</v>
      </c>
      <c r="C315" s="1150" t="s">
        <v>2792</v>
      </c>
      <c r="D315" s="1150" t="s">
        <v>18942</v>
      </c>
      <c r="E315" s="1150" t="s">
        <v>18943</v>
      </c>
      <c r="F315" s="1150" t="s">
        <v>18944</v>
      </c>
      <c r="G315" s="1150" t="s">
        <v>3643</v>
      </c>
      <c r="H315" s="1150" t="s">
        <v>6344</v>
      </c>
      <c r="I315" s="1150" t="s">
        <v>6346</v>
      </c>
      <c r="J315" s="1150" t="s">
        <v>19465</v>
      </c>
      <c r="K315" s="1150" t="s">
        <v>19466</v>
      </c>
      <c r="L315" s="1150" t="s">
        <v>394</v>
      </c>
      <c r="M315" s="1150">
        <v>100208876</v>
      </c>
      <c r="N315" s="1150" t="s">
        <v>394</v>
      </c>
      <c r="O315" s="1150"/>
      <c r="P315" s="1150" t="s">
        <v>17721</v>
      </c>
      <c r="Q315" s="1150"/>
      <c r="R315" s="1210">
        <v>25000</v>
      </c>
      <c r="S315" s="1150"/>
      <c r="T315" s="1150" t="s">
        <v>394</v>
      </c>
      <c r="U315" s="1150">
        <v>1003670693</v>
      </c>
      <c r="V315" s="1150"/>
      <c r="W315" s="1150"/>
      <c r="X315" s="1150"/>
      <c r="Y315" s="1150"/>
      <c r="Z315" s="1150"/>
      <c r="AA315" s="1150"/>
      <c r="AB315" s="1150"/>
      <c r="AC315" s="1150"/>
      <c r="AD315" s="1150"/>
      <c r="AE315" s="1150"/>
      <c r="AF315" s="1150" t="s">
        <v>19172</v>
      </c>
      <c r="AG315" s="1211">
        <v>45181</v>
      </c>
      <c r="AH315" s="1212">
        <v>45170</v>
      </c>
      <c r="AI315" s="1150" t="s">
        <v>6344</v>
      </c>
      <c r="AJ315" s="1150" t="s">
        <v>19465</v>
      </c>
      <c r="AK315" s="1210">
        <v>19248.18</v>
      </c>
      <c r="AL315" s="1210">
        <v>19249</v>
      </c>
      <c r="AM315" s="1150" t="s">
        <v>19064</v>
      </c>
      <c r="AN315" s="1150" t="s">
        <v>12821</v>
      </c>
      <c r="AO315" s="1150"/>
      <c r="AP315" s="1150" t="s">
        <v>6347</v>
      </c>
      <c r="AQ315" s="1150"/>
      <c r="AR315" s="1150">
        <v>4902147093</v>
      </c>
      <c r="AS315" s="1150"/>
      <c r="AT315" s="1150"/>
      <c r="AU315" s="1150"/>
      <c r="AV315" s="1150"/>
      <c r="AW315" s="1150"/>
      <c r="AX315" s="1150"/>
      <c r="AY315" s="1150" t="s">
        <v>20</v>
      </c>
      <c r="AZ315" s="1150"/>
      <c r="BA315" s="1150"/>
      <c r="BB315" s="1150"/>
      <c r="BC315" s="1150"/>
      <c r="BD315" s="1150"/>
      <c r="BE315" s="1150"/>
      <c r="BF315" s="1150"/>
      <c r="BG315" s="1150"/>
      <c r="BH315" s="1150"/>
      <c r="BI315" s="1150"/>
      <c r="BJ315" s="1150"/>
    </row>
    <row r="316" spans="1:62">
      <c r="A316" s="1150">
        <v>310</v>
      </c>
      <c r="B316" s="1150">
        <v>0</v>
      </c>
      <c r="C316" s="1150" t="s">
        <v>2792</v>
      </c>
      <c r="D316" s="1150" t="s">
        <v>18942</v>
      </c>
      <c r="E316" s="1150" t="s">
        <v>18943</v>
      </c>
      <c r="F316" s="1150" t="s">
        <v>18944</v>
      </c>
      <c r="G316" s="1150" t="s">
        <v>3643</v>
      </c>
      <c r="H316" s="1150" t="s">
        <v>6252</v>
      </c>
      <c r="I316" s="1150" t="s">
        <v>6254</v>
      </c>
      <c r="J316" s="1216" t="s">
        <v>6253</v>
      </c>
      <c r="K316" s="1150" t="s">
        <v>6257</v>
      </c>
      <c r="L316" s="1150" t="s">
        <v>394</v>
      </c>
      <c r="M316" s="1150">
        <v>100209324</v>
      </c>
      <c r="N316" s="1150" t="s">
        <v>394</v>
      </c>
      <c r="O316" s="1150" t="s">
        <v>19467</v>
      </c>
      <c r="P316" s="1150" t="s">
        <v>17721</v>
      </c>
      <c r="Q316" s="1211">
        <v>45180</v>
      </c>
      <c r="R316" s="1210">
        <v>11928</v>
      </c>
      <c r="S316" s="1150">
        <v>600</v>
      </c>
      <c r="T316" s="1150" t="s">
        <v>18969</v>
      </c>
      <c r="U316" s="1150">
        <v>1003670880</v>
      </c>
      <c r="V316" s="1150"/>
      <c r="W316" s="1150"/>
      <c r="X316" s="1150"/>
      <c r="Y316" s="1150"/>
      <c r="Z316" s="1150"/>
      <c r="AA316" s="1150"/>
      <c r="AB316" s="1150"/>
      <c r="AC316" s="1150"/>
      <c r="AD316" s="1150"/>
      <c r="AE316" s="1150"/>
      <c r="AF316" s="1150" t="s">
        <v>18962</v>
      </c>
      <c r="AG316" s="1211">
        <v>45181</v>
      </c>
      <c r="AH316" s="1212">
        <v>45170</v>
      </c>
      <c r="AI316" s="1150" t="s">
        <v>6252</v>
      </c>
      <c r="AJ316" s="1216" t="s">
        <v>6253</v>
      </c>
      <c r="AK316" s="1210">
        <v>35368.51</v>
      </c>
      <c r="AL316" s="1210">
        <v>35369</v>
      </c>
      <c r="AM316" s="1150" t="s">
        <v>502</v>
      </c>
      <c r="AN316" s="1150" t="s">
        <v>12821</v>
      </c>
      <c r="AO316" s="1150"/>
      <c r="AP316" s="1150" t="s">
        <v>6255</v>
      </c>
      <c r="AQ316" s="1150"/>
      <c r="AR316" s="1150">
        <v>4902146772</v>
      </c>
      <c r="AS316" s="1150"/>
      <c r="AT316" s="1150"/>
      <c r="AU316" s="1150"/>
      <c r="AV316" s="1150"/>
      <c r="AW316" s="1150"/>
      <c r="AX316" s="1150"/>
      <c r="AY316" s="1150" t="s">
        <v>20</v>
      </c>
      <c r="AZ316" s="1150" t="s">
        <v>19093</v>
      </c>
      <c r="BA316" s="1150"/>
      <c r="BB316" s="1150"/>
      <c r="BC316" s="1150"/>
      <c r="BD316" s="1150"/>
      <c r="BE316" s="1211">
        <v>45201</v>
      </c>
      <c r="BF316" s="1150" t="s">
        <v>18945</v>
      </c>
      <c r="BG316" s="1150" t="s">
        <v>18980</v>
      </c>
      <c r="BH316" s="1150" t="s">
        <v>18978</v>
      </c>
      <c r="BI316" s="1150"/>
      <c r="BJ316" s="1150"/>
    </row>
    <row r="317" spans="1:62">
      <c r="A317" s="1150">
        <v>311</v>
      </c>
      <c r="B317" s="1150">
        <v>0</v>
      </c>
      <c r="C317" s="1150" t="s">
        <v>2792</v>
      </c>
      <c r="D317" s="1150" t="s">
        <v>18942</v>
      </c>
      <c r="E317" s="1150" t="s">
        <v>18943</v>
      </c>
      <c r="F317" s="1150" t="s">
        <v>18944</v>
      </c>
      <c r="G317" s="1150" t="s">
        <v>15831</v>
      </c>
      <c r="H317" s="1150" t="s">
        <v>6945</v>
      </c>
      <c r="I317" s="1150" t="s">
        <v>6947</v>
      </c>
      <c r="J317" s="1150" t="s">
        <v>6946</v>
      </c>
      <c r="K317" s="1150" t="s">
        <v>19468</v>
      </c>
      <c r="L317" s="1150" t="s">
        <v>394</v>
      </c>
      <c r="M317" s="1150">
        <v>100206633</v>
      </c>
      <c r="N317" s="1150" t="s">
        <v>394</v>
      </c>
      <c r="O317" s="1150"/>
      <c r="P317" s="1150" t="s">
        <v>17721</v>
      </c>
      <c r="Q317" s="1150"/>
      <c r="R317" s="1210">
        <v>85149</v>
      </c>
      <c r="S317" s="1150"/>
      <c r="T317" s="1150" t="s">
        <v>394</v>
      </c>
      <c r="U317" s="1150">
        <v>1003670608</v>
      </c>
      <c r="V317" s="1150">
        <v>1003670609</v>
      </c>
      <c r="W317" s="1150">
        <v>1003670610</v>
      </c>
      <c r="X317" s="1150">
        <v>1003675077</v>
      </c>
      <c r="Y317" s="1150"/>
      <c r="Z317" s="1150"/>
      <c r="AA317" s="1150"/>
      <c r="AB317" s="1150"/>
      <c r="AC317" s="1150"/>
      <c r="AD317" s="1150"/>
      <c r="AE317" s="1150"/>
      <c r="AF317" s="1150" t="s">
        <v>19387</v>
      </c>
      <c r="AG317" s="1211">
        <v>45195</v>
      </c>
      <c r="AH317" s="1212">
        <v>45170</v>
      </c>
      <c r="AI317" s="1150" t="s">
        <v>6945</v>
      </c>
      <c r="AJ317" s="1150" t="s">
        <v>6946</v>
      </c>
      <c r="AK317" s="1210">
        <v>85149</v>
      </c>
      <c r="AL317" s="1210">
        <v>85149</v>
      </c>
      <c r="AM317" s="1150" t="s">
        <v>518</v>
      </c>
      <c r="AN317" s="1150" t="s">
        <v>12821</v>
      </c>
      <c r="AO317" s="1150"/>
      <c r="AP317" s="1150" t="s">
        <v>6948</v>
      </c>
      <c r="AQ317" s="1150"/>
      <c r="AR317" s="1150">
        <v>4902146959</v>
      </c>
      <c r="AS317" s="1150">
        <v>4902151489</v>
      </c>
      <c r="AT317" s="1150"/>
      <c r="AU317" s="1150"/>
      <c r="AV317" s="1150"/>
      <c r="AW317" s="1150"/>
      <c r="AX317" s="1150"/>
      <c r="AY317" s="1150" t="s">
        <v>20</v>
      </c>
      <c r="AZ317" s="1150"/>
      <c r="BA317" s="1150"/>
      <c r="BB317" s="1150"/>
      <c r="BC317" s="1150"/>
      <c r="BD317" s="1150"/>
      <c r="BE317" s="1150"/>
      <c r="BF317" s="1150"/>
      <c r="BG317" s="1150"/>
      <c r="BH317" s="1150"/>
      <c r="BI317" s="1150"/>
      <c r="BJ317" s="1150"/>
    </row>
    <row r="318" spans="1:62">
      <c r="A318" s="1150">
        <v>312</v>
      </c>
      <c r="B318" s="1150" t="s">
        <v>19094</v>
      </c>
      <c r="C318" s="1150" t="s">
        <v>2792</v>
      </c>
      <c r="D318" s="1150" t="s">
        <v>18942</v>
      </c>
      <c r="E318" s="1150" t="s">
        <v>18943</v>
      </c>
      <c r="F318" s="1150" t="s">
        <v>18948</v>
      </c>
      <c r="G318" s="1150" t="s">
        <v>15831</v>
      </c>
      <c r="H318" s="1150" t="s">
        <v>812</v>
      </c>
      <c r="I318" s="1150" t="s">
        <v>325</v>
      </c>
      <c r="J318" s="1150" t="s">
        <v>17748</v>
      </c>
      <c r="K318" s="1150" t="s">
        <v>19469</v>
      </c>
      <c r="L318" s="1150" t="s">
        <v>394</v>
      </c>
      <c r="M318" s="1150">
        <v>100209664</v>
      </c>
      <c r="N318" s="1150" t="s">
        <v>394</v>
      </c>
      <c r="O318" s="1150"/>
      <c r="P318" s="1150" t="s">
        <v>17721</v>
      </c>
      <c r="Q318" s="1150"/>
      <c r="R318" s="1210">
        <v>25295</v>
      </c>
      <c r="S318" s="1150"/>
      <c r="T318" s="1150" t="s">
        <v>394</v>
      </c>
      <c r="U318" s="1150">
        <v>1003670680</v>
      </c>
      <c r="V318" s="1150">
        <v>1003670681</v>
      </c>
      <c r="W318" s="1150"/>
      <c r="X318" s="1150"/>
      <c r="Y318" s="1150"/>
      <c r="Z318" s="1150"/>
      <c r="AA318" s="1150"/>
      <c r="AB318" s="1150"/>
      <c r="AC318" s="1150"/>
      <c r="AD318" s="1150"/>
      <c r="AE318" s="1150"/>
      <c r="AF318" s="1150" t="s">
        <v>18949</v>
      </c>
      <c r="AG318" s="1150"/>
      <c r="AH318" s="1212">
        <v>1</v>
      </c>
      <c r="AI318" s="1150" t="s">
        <v>812</v>
      </c>
      <c r="AJ318" s="1150" t="s">
        <v>17748</v>
      </c>
      <c r="AK318" s="1210">
        <v>25295.22</v>
      </c>
      <c r="AL318" s="1210">
        <v>25296</v>
      </c>
      <c r="AM318" s="1150" t="s">
        <v>514</v>
      </c>
      <c r="AN318" s="1150" t="s">
        <v>13437</v>
      </c>
      <c r="AO318" s="1150"/>
      <c r="AP318" s="1150" t="s">
        <v>17749</v>
      </c>
      <c r="AQ318" s="1150"/>
      <c r="AR318" s="1150">
        <v>4902146801</v>
      </c>
      <c r="AS318" s="1150"/>
      <c r="AT318" s="1150"/>
      <c r="AU318" s="1150"/>
      <c r="AV318" s="1150"/>
      <c r="AW318" s="1150"/>
      <c r="AX318" s="1150"/>
      <c r="AY318" s="1150" t="s">
        <v>20</v>
      </c>
      <c r="AZ318" s="1150"/>
      <c r="BA318" s="1150"/>
      <c r="BB318" s="1150"/>
      <c r="BC318" s="1150"/>
      <c r="BD318" s="1150"/>
      <c r="BE318" s="1150"/>
      <c r="BF318" s="1150"/>
      <c r="BG318" s="1150"/>
      <c r="BH318" s="1150"/>
      <c r="BI318" s="1150"/>
      <c r="BJ318" s="1150"/>
    </row>
    <row r="319" spans="1:62">
      <c r="A319" s="1150">
        <v>313</v>
      </c>
      <c r="B319" s="1150">
        <v>0</v>
      </c>
      <c r="C319" s="1150" t="s">
        <v>157</v>
      </c>
      <c r="D319" s="1150" t="s">
        <v>18942</v>
      </c>
      <c r="E319" s="1150" t="s">
        <v>18943</v>
      </c>
      <c r="F319" s="1150" t="s">
        <v>18948</v>
      </c>
      <c r="G319" s="1150" t="s">
        <v>17935</v>
      </c>
      <c r="H319" s="1213" t="s">
        <v>955</v>
      </c>
      <c r="I319" s="1150" t="s">
        <v>240</v>
      </c>
      <c r="J319" s="1150" t="s">
        <v>19470</v>
      </c>
      <c r="K319" s="1150" t="s">
        <v>19471</v>
      </c>
      <c r="L319" s="1150" t="s">
        <v>394</v>
      </c>
      <c r="M319" s="1150">
        <v>100210695</v>
      </c>
      <c r="N319" s="1150" t="s">
        <v>394</v>
      </c>
      <c r="O319" s="1150"/>
      <c r="P319" s="1150" t="s">
        <v>17721</v>
      </c>
      <c r="Q319" s="1150"/>
      <c r="R319" s="1210">
        <v>13721</v>
      </c>
      <c r="S319" s="1150"/>
      <c r="T319" s="1150" t="s">
        <v>394</v>
      </c>
      <c r="U319" s="1150">
        <v>1003670611</v>
      </c>
      <c r="V319" s="1150"/>
      <c r="W319" s="1150"/>
      <c r="X319" s="1150"/>
      <c r="Y319" s="1150"/>
      <c r="Z319" s="1150"/>
      <c r="AA319" s="1150"/>
      <c r="AB319" s="1150"/>
      <c r="AC319" s="1150"/>
      <c r="AD319" s="1150"/>
      <c r="AE319" s="1150"/>
      <c r="AF319" s="1150" t="s">
        <v>18962</v>
      </c>
      <c r="AG319" s="1211">
        <v>45181</v>
      </c>
      <c r="AH319" s="1212">
        <v>45170</v>
      </c>
      <c r="AI319" s="1213" t="s">
        <v>955</v>
      </c>
      <c r="AJ319" s="1150" t="s">
        <v>19470</v>
      </c>
      <c r="AK319" s="1210">
        <v>13721.27</v>
      </c>
      <c r="AL319" s="1210">
        <v>13722</v>
      </c>
      <c r="AM319" s="1150" t="s">
        <v>514</v>
      </c>
      <c r="AN319" s="1150" t="s">
        <v>13437</v>
      </c>
      <c r="AO319" s="1150"/>
      <c r="AP319" s="1150" t="s">
        <v>7674</v>
      </c>
      <c r="AQ319" s="1150"/>
      <c r="AR319" s="1150">
        <v>4902146896</v>
      </c>
      <c r="AS319" s="1150"/>
      <c r="AT319" s="1150"/>
      <c r="AU319" s="1150"/>
      <c r="AV319" s="1150"/>
      <c r="AW319" s="1150"/>
      <c r="AX319" s="1150"/>
      <c r="AY319" s="1150" t="s">
        <v>19472</v>
      </c>
      <c r="AZ319" s="1150"/>
      <c r="BA319" s="1150"/>
      <c r="BB319" s="1150"/>
      <c r="BC319" s="1150"/>
      <c r="BD319" s="1150"/>
      <c r="BE319" s="1150"/>
      <c r="BF319" s="1150"/>
      <c r="BG319" s="1150"/>
      <c r="BH319" s="1150"/>
      <c r="BI319" s="1150"/>
      <c r="BJ319" s="1150"/>
    </row>
    <row r="320" spans="1:62">
      <c r="A320" s="1150">
        <v>314</v>
      </c>
      <c r="B320" s="1150">
        <v>0</v>
      </c>
      <c r="C320" s="1150" t="s">
        <v>157</v>
      </c>
      <c r="D320" s="1150" t="s">
        <v>18942</v>
      </c>
      <c r="E320" s="1150" t="s">
        <v>18943</v>
      </c>
      <c r="F320" s="1150" t="s">
        <v>18948</v>
      </c>
      <c r="G320" s="1150" t="s">
        <v>17935</v>
      </c>
      <c r="H320" s="1213" t="s">
        <v>955</v>
      </c>
      <c r="I320" s="1150" t="s">
        <v>243</v>
      </c>
      <c r="J320" s="1150" t="s">
        <v>7835</v>
      </c>
      <c r="K320" s="1150" t="s">
        <v>19473</v>
      </c>
      <c r="L320" s="1150" t="s">
        <v>394</v>
      </c>
      <c r="M320" s="1150">
        <v>100210679</v>
      </c>
      <c r="N320" s="1150" t="s">
        <v>394</v>
      </c>
      <c r="O320" s="1150"/>
      <c r="P320" s="1150" t="s">
        <v>17721</v>
      </c>
      <c r="Q320" s="1150"/>
      <c r="R320" s="1210">
        <v>17176</v>
      </c>
      <c r="S320" s="1150"/>
      <c r="T320" s="1150" t="s">
        <v>394</v>
      </c>
      <c r="U320" s="1150">
        <v>1003670698</v>
      </c>
      <c r="V320" s="1150">
        <v>1003670699</v>
      </c>
      <c r="W320" s="1150"/>
      <c r="X320" s="1150"/>
      <c r="Y320" s="1150"/>
      <c r="Z320" s="1150"/>
      <c r="AA320" s="1150"/>
      <c r="AB320" s="1150"/>
      <c r="AC320" s="1150"/>
      <c r="AD320" s="1150"/>
      <c r="AE320" s="1150"/>
      <c r="AF320" s="1150" t="s">
        <v>18997</v>
      </c>
      <c r="AG320" s="1211">
        <v>45180</v>
      </c>
      <c r="AH320" s="1212">
        <v>45170</v>
      </c>
      <c r="AI320" s="1213" t="s">
        <v>955</v>
      </c>
      <c r="AJ320" s="1150" t="s">
        <v>7835</v>
      </c>
      <c r="AK320" s="1210">
        <v>17175.91</v>
      </c>
      <c r="AL320" s="1210">
        <v>17176</v>
      </c>
      <c r="AM320" s="1150" t="s">
        <v>514</v>
      </c>
      <c r="AN320" s="1150" t="s">
        <v>13437</v>
      </c>
      <c r="AO320" s="1150"/>
      <c r="AP320" s="1150" t="s">
        <v>7837</v>
      </c>
      <c r="AQ320" s="1150"/>
      <c r="AR320" s="1150">
        <v>4902146810</v>
      </c>
      <c r="AS320" s="1150"/>
      <c r="AT320" s="1150"/>
      <c r="AU320" s="1150"/>
      <c r="AV320" s="1150"/>
      <c r="AW320" s="1150"/>
      <c r="AX320" s="1150"/>
      <c r="AY320" s="1150" t="s">
        <v>19472</v>
      </c>
      <c r="AZ320" s="1150"/>
      <c r="BA320" s="1150"/>
      <c r="BB320" s="1150"/>
      <c r="BC320" s="1150"/>
      <c r="BD320" s="1150"/>
      <c r="BE320" s="1150"/>
      <c r="BF320" s="1150"/>
      <c r="BG320" s="1150"/>
      <c r="BH320" s="1150"/>
      <c r="BI320" s="1150"/>
      <c r="BJ320" s="1150"/>
    </row>
    <row r="321" spans="1:62" ht="135">
      <c r="A321" s="1150">
        <v>315</v>
      </c>
      <c r="B321" s="1150">
        <v>0</v>
      </c>
      <c r="C321" s="1150" t="s">
        <v>2792</v>
      </c>
      <c r="D321" s="1150" t="s">
        <v>18942</v>
      </c>
      <c r="E321" s="1150" t="s">
        <v>18943</v>
      </c>
      <c r="F321" s="1150" t="s">
        <v>18948</v>
      </c>
      <c r="G321" s="1150" t="s">
        <v>17920</v>
      </c>
      <c r="H321" s="1150" t="s">
        <v>6563</v>
      </c>
      <c r="I321" s="1150" t="s">
        <v>6565</v>
      </c>
      <c r="J321" s="1150" t="s">
        <v>6564</v>
      </c>
      <c r="K321" s="1215" t="s">
        <v>19474</v>
      </c>
      <c r="L321" s="1150" t="s">
        <v>394</v>
      </c>
      <c r="M321" s="1150">
        <v>100191172</v>
      </c>
      <c r="N321" s="1150" t="s">
        <v>394</v>
      </c>
      <c r="O321" s="1150"/>
      <c r="P321" s="1150" t="s">
        <v>17721</v>
      </c>
      <c r="Q321" s="1150"/>
      <c r="R321" s="1210">
        <v>33943</v>
      </c>
      <c r="S321" s="1150"/>
      <c r="T321" s="1150" t="s">
        <v>394</v>
      </c>
      <c r="U321" s="1150">
        <v>1003670662</v>
      </c>
      <c r="V321" s="1150"/>
      <c r="W321" s="1150"/>
      <c r="X321" s="1150"/>
      <c r="Y321" s="1150"/>
      <c r="Z321" s="1150"/>
      <c r="AA321" s="1150"/>
      <c r="AB321" s="1150"/>
      <c r="AC321" s="1150"/>
      <c r="AD321" s="1150"/>
      <c r="AE321" s="1150"/>
      <c r="AF321" s="1150" t="s">
        <v>18945</v>
      </c>
      <c r="AG321" s="1211">
        <v>45181</v>
      </c>
      <c r="AH321" s="1212">
        <v>45170</v>
      </c>
      <c r="AI321" s="1150" t="s">
        <v>6563</v>
      </c>
      <c r="AJ321" s="1150" t="s">
        <v>6564</v>
      </c>
      <c r="AK321" s="1210">
        <v>50710.57</v>
      </c>
      <c r="AL321" s="1210">
        <v>50711</v>
      </c>
      <c r="AM321" s="1150" t="s">
        <v>514</v>
      </c>
      <c r="AN321" s="1150" t="s">
        <v>13437</v>
      </c>
      <c r="AO321" s="1150"/>
      <c r="AP321" s="1150" t="s">
        <v>19475</v>
      </c>
      <c r="AQ321" s="1150"/>
      <c r="AR321" s="1150">
        <v>4902146809</v>
      </c>
      <c r="AS321" s="1150"/>
      <c r="AT321" s="1150"/>
      <c r="AU321" s="1150"/>
      <c r="AV321" s="1150"/>
      <c r="AW321" s="1150"/>
      <c r="AX321" s="1150"/>
      <c r="AY321" s="1150" t="s">
        <v>20</v>
      </c>
      <c r="AZ321" s="1150"/>
      <c r="BA321" s="1150" t="s">
        <v>19098</v>
      </c>
      <c r="BB321" s="1150"/>
      <c r="BC321" s="1150"/>
      <c r="BD321" s="1150"/>
      <c r="BE321" s="1211">
        <v>45202</v>
      </c>
      <c r="BF321" s="1150" t="s">
        <v>18945</v>
      </c>
      <c r="BG321" s="1150" t="s">
        <v>18980</v>
      </c>
      <c r="BH321" s="1150" t="s">
        <v>18978</v>
      </c>
      <c r="BI321" s="1150"/>
      <c r="BJ321" s="1150"/>
    </row>
    <row r="322" spans="1:62">
      <c r="A322" s="1150">
        <v>316</v>
      </c>
      <c r="B322" s="1150">
        <v>0</v>
      </c>
      <c r="C322" s="1150" t="s">
        <v>157</v>
      </c>
      <c r="D322" s="1150" t="s">
        <v>18942</v>
      </c>
      <c r="E322" s="1150" t="s">
        <v>18943</v>
      </c>
      <c r="F322" s="1150" t="s">
        <v>18948</v>
      </c>
      <c r="G322" s="1150" t="s">
        <v>15943</v>
      </c>
      <c r="H322" s="1150" t="s">
        <v>6181</v>
      </c>
      <c r="I322" s="1150" t="s">
        <v>6183</v>
      </c>
      <c r="J322" s="1150" t="s">
        <v>6182</v>
      </c>
      <c r="K322" s="1150" t="s">
        <v>19476</v>
      </c>
      <c r="L322" s="1150" t="s">
        <v>394</v>
      </c>
      <c r="M322" s="1150">
        <v>100190921</v>
      </c>
      <c r="N322" s="1150" t="s">
        <v>394</v>
      </c>
      <c r="O322" s="1150"/>
      <c r="P322" s="1150" t="s">
        <v>17721</v>
      </c>
      <c r="Q322" s="1150"/>
      <c r="R322" s="1210">
        <v>127063</v>
      </c>
      <c r="S322" s="1150"/>
      <c r="T322" s="1150" t="s">
        <v>394</v>
      </c>
      <c r="U322" s="1150"/>
      <c r="V322" s="1150"/>
      <c r="W322" s="1150"/>
      <c r="X322" s="1150"/>
      <c r="Y322" s="1150"/>
      <c r="Z322" s="1150"/>
      <c r="AA322" s="1150"/>
      <c r="AB322" s="1150"/>
      <c r="AC322" s="1150"/>
      <c r="AD322" s="1150"/>
      <c r="AE322" s="1150"/>
      <c r="AF322" s="1150" t="s">
        <v>18997</v>
      </c>
      <c r="AG322" s="1211">
        <v>45180</v>
      </c>
      <c r="AH322" s="1212">
        <v>45170</v>
      </c>
      <c r="AI322" s="1150" t="s">
        <v>6181</v>
      </c>
      <c r="AJ322" s="1150" t="s">
        <v>6182</v>
      </c>
      <c r="AK322" s="1210">
        <v>245216.27</v>
      </c>
      <c r="AL322" s="1210">
        <v>245217</v>
      </c>
      <c r="AM322" s="1150" t="s">
        <v>514</v>
      </c>
      <c r="AN322" s="1150" t="s">
        <v>13437</v>
      </c>
      <c r="AO322" s="1150"/>
      <c r="AP322" s="1217" t="s">
        <v>6184</v>
      </c>
      <c r="AQ322" s="1150"/>
      <c r="AR322" s="1150"/>
      <c r="AS322" s="1150"/>
      <c r="AT322" s="1150"/>
      <c r="AU322" s="1150"/>
      <c r="AV322" s="1150"/>
      <c r="AW322" s="1150"/>
      <c r="AX322" s="1150"/>
      <c r="AY322" s="1150" t="s">
        <v>19477</v>
      </c>
      <c r="AZ322" s="1150"/>
      <c r="BA322" s="1150"/>
      <c r="BB322" s="1150"/>
      <c r="BC322" s="1150"/>
      <c r="BD322" s="1150"/>
      <c r="BE322" s="1150"/>
      <c r="BF322" s="1150"/>
      <c r="BG322" s="1150"/>
      <c r="BH322" s="1150"/>
      <c r="BI322" s="1150"/>
      <c r="BJ322" s="1150"/>
    </row>
    <row r="323" spans="1:62">
      <c r="A323" s="1150">
        <v>317</v>
      </c>
      <c r="B323" s="1150" t="s">
        <v>19108</v>
      </c>
      <c r="C323" s="1150" t="s">
        <v>2792</v>
      </c>
      <c r="D323" s="1150" t="s">
        <v>18942</v>
      </c>
      <c r="E323" s="1150" t="s">
        <v>18943</v>
      </c>
      <c r="F323" s="1150" t="s">
        <v>18948</v>
      </c>
      <c r="G323" s="1150" t="s">
        <v>19136</v>
      </c>
      <c r="H323" s="1213" t="s">
        <v>1228</v>
      </c>
      <c r="I323" s="1213" t="s">
        <v>1225</v>
      </c>
      <c r="J323" s="1213" t="s">
        <v>2826</v>
      </c>
      <c r="K323" s="1150" t="s">
        <v>19478</v>
      </c>
      <c r="L323" s="1150" t="s">
        <v>394</v>
      </c>
      <c r="M323" s="1150">
        <v>100195833</v>
      </c>
      <c r="N323" s="1150" t="s">
        <v>394</v>
      </c>
      <c r="O323" s="1150" t="s">
        <v>19188</v>
      </c>
      <c r="P323" s="1150" t="s">
        <v>17721</v>
      </c>
      <c r="Q323" s="1211">
        <v>45183</v>
      </c>
      <c r="R323" s="1210">
        <v>48000</v>
      </c>
      <c r="S323" s="1210">
        <v>5947</v>
      </c>
      <c r="T323" s="1150" t="s">
        <v>18969</v>
      </c>
      <c r="U323" s="1150">
        <v>1003671435</v>
      </c>
      <c r="V323" s="1150"/>
      <c r="W323" s="1150"/>
      <c r="X323" s="1150"/>
      <c r="Y323" s="1150"/>
      <c r="Z323" s="1150"/>
      <c r="AA323" s="1150"/>
      <c r="AB323" s="1150"/>
      <c r="AC323" s="1150"/>
      <c r="AD323" s="1150"/>
      <c r="AE323" s="1150"/>
      <c r="AF323" s="1150" t="s">
        <v>18997</v>
      </c>
      <c r="AG323" s="1211">
        <v>45180</v>
      </c>
      <c r="AH323" s="1212">
        <v>45170</v>
      </c>
      <c r="AI323" s="1213" t="s">
        <v>1228</v>
      </c>
      <c r="AJ323" s="1213" t="s">
        <v>2826</v>
      </c>
      <c r="AK323" s="1210">
        <v>53946.080000000002</v>
      </c>
      <c r="AL323" s="1210">
        <v>53947</v>
      </c>
      <c r="AM323" s="1150" t="s">
        <v>514</v>
      </c>
      <c r="AN323" s="1150" t="s">
        <v>13437</v>
      </c>
      <c r="AO323" s="1150"/>
      <c r="AP323" s="1150" t="s">
        <v>1227</v>
      </c>
      <c r="AQ323" s="1150"/>
      <c r="AR323" s="1150">
        <v>4902147525</v>
      </c>
      <c r="AS323" s="1150"/>
      <c r="AT323" s="1150"/>
      <c r="AU323" s="1150"/>
      <c r="AV323" s="1150"/>
      <c r="AW323" s="1150"/>
      <c r="AX323" s="1150"/>
      <c r="AY323" s="1150" t="s">
        <v>20</v>
      </c>
      <c r="AZ323" s="1150"/>
      <c r="BA323" s="1150"/>
      <c r="BB323" s="1150"/>
      <c r="BC323" s="1150"/>
      <c r="BD323" s="1150"/>
      <c r="BE323" s="1150"/>
      <c r="BF323" s="1150"/>
      <c r="BG323" s="1150"/>
      <c r="BH323" s="1150"/>
      <c r="BI323" s="1150"/>
      <c r="BJ323" s="1150"/>
    </row>
    <row r="324" spans="1:62">
      <c r="A324" s="1150">
        <v>318</v>
      </c>
      <c r="B324" s="1150">
        <v>0</v>
      </c>
      <c r="C324" s="1150" t="s">
        <v>2792</v>
      </c>
      <c r="D324" s="1150" t="s">
        <v>18942</v>
      </c>
      <c r="E324" s="1150" t="s">
        <v>18943</v>
      </c>
      <c r="F324" s="1150" t="s">
        <v>18944</v>
      </c>
      <c r="G324" s="1150" t="s">
        <v>17963</v>
      </c>
      <c r="H324" s="1150" t="s">
        <v>8120</v>
      </c>
      <c r="I324" s="1150" t="s">
        <v>8122</v>
      </c>
      <c r="J324" s="1150" t="s">
        <v>8121</v>
      </c>
      <c r="K324" s="1150" t="s">
        <v>19479</v>
      </c>
      <c r="L324" s="1150" t="s">
        <v>394</v>
      </c>
      <c r="M324" s="1150">
        <v>100203066</v>
      </c>
      <c r="N324" s="1150" t="s">
        <v>394</v>
      </c>
      <c r="O324" s="1150"/>
      <c r="P324" s="1150" t="s">
        <v>17721</v>
      </c>
      <c r="Q324" s="1150"/>
      <c r="R324" s="1210">
        <v>4843</v>
      </c>
      <c r="S324" s="1150"/>
      <c r="T324" s="1150" t="s">
        <v>394</v>
      </c>
      <c r="U324" s="1150">
        <v>1003672008</v>
      </c>
      <c r="V324" s="1150"/>
      <c r="W324" s="1150"/>
      <c r="X324" s="1150"/>
      <c r="Y324" s="1150"/>
      <c r="Z324" s="1150"/>
      <c r="AA324" s="1150"/>
      <c r="AB324" s="1150"/>
      <c r="AC324" s="1150"/>
      <c r="AD324" s="1150"/>
      <c r="AE324" s="1150"/>
      <c r="AF324" s="1150" t="s">
        <v>18997</v>
      </c>
      <c r="AG324" s="1211">
        <v>45180</v>
      </c>
      <c r="AH324" s="1212">
        <v>45170</v>
      </c>
      <c r="AI324" s="1150" t="s">
        <v>8120</v>
      </c>
      <c r="AJ324" s="1150" t="s">
        <v>8121</v>
      </c>
      <c r="AK324" s="1210">
        <v>8071.23</v>
      </c>
      <c r="AL324" s="1210">
        <v>8072</v>
      </c>
      <c r="AM324" s="1150" t="s">
        <v>19064</v>
      </c>
      <c r="AN324" s="1150" t="s">
        <v>12821</v>
      </c>
      <c r="AO324" s="1150"/>
      <c r="AP324" s="1150" t="s">
        <v>8123</v>
      </c>
      <c r="AQ324" s="1150"/>
      <c r="AR324" s="1150">
        <v>4902147985</v>
      </c>
      <c r="AS324" s="1150"/>
      <c r="AT324" s="1150"/>
      <c r="AU324" s="1150"/>
      <c r="AV324" s="1150"/>
      <c r="AW324" s="1150"/>
      <c r="AX324" s="1150"/>
      <c r="AY324" s="1150" t="s">
        <v>19480</v>
      </c>
      <c r="AZ324" s="1150"/>
      <c r="BA324" s="1150"/>
      <c r="BB324" s="1150"/>
      <c r="BC324" s="1150"/>
      <c r="BD324" s="1150"/>
      <c r="BE324" s="1150"/>
      <c r="BF324" s="1150"/>
      <c r="BG324" s="1150"/>
      <c r="BH324" s="1150"/>
      <c r="BI324" s="1150"/>
      <c r="BJ324" s="1150"/>
    </row>
    <row r="325" spans="1:62">
      <c r="A325" s="1150">
        <v>319</v>
      </c>
      <c r="B325" s="1150">
        <v>0</v>
      </c>
      <c r="C325" s="1150" t="s">
        <v>2792</v>
      </c>
      <c r="D325" s="1150" t="s">
        <v>18942</v>
      </c>
      <c r="E325" s="1150" t="s">
        <v>18943</v>
      </c>
      <c r="F325" s="1150" t="s">
        <v>18944</v>
      </c>
      <c r="G325" s="1150" t="s">
        <v>17963</v>
      </c>
      <c r="H325" s="1150" t="s">
        <v>8236</v>
      </c>
      <c r="I325" s="1225" t="s">
        <v>8238</v>
      </c>
      <c r="J325" s="1150" t="s">
        <v>8237</v>
      </c>
      <c r="K325" s="1150" t="s">
        <v>19481</v>
      </c>
      <c r="L325" s="1150" t="s">
        <v>394</v>
      </c>
      <c r="M325" s="1150">
        <v>100202984</v>
      </c>
      <c r="N325" s="1150" t="s">
        <v>394</v>
      </c>
      <c r="O325" s="1150"/>
      <c r="P325" s="1150" t="s">
        <v>17721</v>
      </c>
      <c r="Q325" s="1150"/>
      <c r="R325" s="1210">
        <v>15418</v>
      </c>
      <c r="S325" s="1150"/>
      <c r="T325" s="1150" t="s">
        <v>394</v>
      </c>
      <c r="U325" s="1150">
        <v>1003670702</v>
      </c>
      <c r="V325" s="1150"/>
      <c r="W325" s="1150"/>
      <c r="X325" s="1150"/>
      <c r="Y325" s="1150"/>
      <c r="Z325" s="1150"/>
      <c r="AA325" s="1150"/>
      <c r="AB325" s="1150"/>
      <c r="AC325" s="1150"/>
      <c r="AD325" s="1150"/>
      <c r="AE325" s="1150"/>
      <c r="AF325" s="1150" t="s">
        <v>18997</v>
      </c>
      <c r="AG325" s="1211">
        <v>45180</v>
      </c>
      <c r="AH325" s="1212">
        <v>45170</v>
      </c>
      <c r="AI325" s="1150" t="s">
        <v>8236</v>
      </c>
      <c r="AJ325" s="1150" t="s">
        <v>8237</v>
      </c>
      <c r="AK325" s="1210">
        <v>20417.54</v>
      </c>
      <c r="AL325" s="1210">
        <v>20418</v>
      </c>
      <c r="AM325" s="1150" t="s">
        <v>19064</v>
      </c>
      <c r="AN325" s="1150" t="s">
        <v>12821</v>
      </c>
      <c r="AO325" s="1150"/>
      <c r="AP325" s="1150" t="s">
        <v>8239</v>
      </c>
      <c r="AQ325" s="1150"/>
      <c r="AR325" s="1150">
        <v>4902146776</v>
      </c>
      <c r="AS325" s="1150"/>
      <c r="AT325" s="1150"/>
      <c r="AU325" s="1150"/>
      <c r="AV325" s="1150"/>
      <c r="AW325" s="1150"/>
      <c r="AX325" s="1150"/>
      <c r="AY325" s="1150" t="s">
        <v>20</v>
      </c>
      <c r="AZ325" s="1150" t="s">
        <v>19093</v>
      </c>
      <c r="BA325" s="1150"/>
      <c r="BB325" s="1150"/>
      <c r="BC325" s="1150"/>
      <c r="BD325" s="1150"/>
      <c r="BE325" s="1211">
        <v>45193</v>
      </c>
      <c r="BF325" s="1150" t="s">
        <v>18945</v>
      </c>
      <c r="BG325" s="1150" t="s">
        <v>18980</v>
      </c>
      <c r="BH325" s="1150" t="s">
        <v>18978</v>
      </c>
      <c r="BI325" s="1150"/>
      <c r="BJ325" s="1150"/>
    </row>
    <row r="326" spans="1:62">
      <c r="A326" s="1150">
        <v>320</v>
      </c>
      <c r="B326" s="1150">
        <v>0</v>
      </c>
      <c r="C326" s="1150" t="s">
        <v>2792</v>
      </c>
      <c r="D326" s="1150" t="s">
        <v>18942</v>
      </c>
      <c r="E326" s="1150" t="s">
        <v>18943</v>
      </c>
      <c r="F326" s="1150" t="s">
        <v>18944</v>
      </c>
      <c r="G326" s="1150" t="s">
        <v>17963</v>
      </c>
      <c r="H326" s="1150" t="s">
        <v>8245</v>
      </c>
      <c r="I326" s="1150" t="s">
        <v>8247</v>
      </c>
      <c r="J326" s="1150" t="s">
        <v>19482</v>
      </c>
      <c r="K326" s="1150" t="s">
        <v>19483</v>
      </c>
      <c r="L326" s="1150" t="s">
        <v>394</v>
      </c>
      <c r="M326" s="1150">
        <v>100201735</v>
      </c>
      <c r="N326" s="1150" t="s">
        <v>394</v>
      </c>
      <c r="O326" s="1150"/>
      <c r="P326" s="1150" t="s">
        <v>17721</v>
      </c>
      <c r="Q326" s="1150"/>
      <c r="R326" s="1210">
        <v>13051</v>
      </c>
      <c r="S326" s="1150"/>
      <c r="T326" s="1150" t="s">
        <v>394</v>
      </c>
      <c r="U326" s="1150">
        <v>1003670703</v>
      </c>
      <c r="V326" s="1150">
        <v>1003670704</v>
      </c>
      <c r="W326" s="1150"/>
      <c r="X326" s="1150"/>
      <c r="Y326" s="1150"/>
      <c r="Z326" s="1150"/>
      <c r="AA326" s="1150"/>
      <c r="AB326" s="1150"/>
      <c r="AC326" s="1150"/>
      <c r="AD326" s="1150"/>
      <c r="AE326" s="1150"/>
      <c r="AF326" s="1150" t="s">
        <v>18997</v>
      </c>
      <c r="AG326" s="1211">
        <v>45180</v>
      </c>
      <c r="AH326" s="1212">
        <v>45170</v>
      </c>
      <c r="AI326" s="1150" t="s">
        <v>8245</v>
      </c>
      <c r="AJ326" s="1150" t="s">
        <v>19482</v>
      </c>
      <c r="AK326" s="1210">
        <v>13051.14</v>
      </c>
      <c r="AL326" s="1210">
        <v>13052</v>
      </c>
      <c r="AM326" s="1150" t="s">
        <v>19064</v>
      </c>
      <c r="AN326" s="1150" t="s">
        <v>12821</v>
      </c>
      <c r="AO326" s="1150"/>
      <c r="AP326" s="1150" t="s">
        <v>8248</v>
      </c>
      <c r="AQ326" s="1150"/>
      <c r="AR326" s="1150">
        <v>4902146763</v>
      </c>
      <c r="AS326" s="1150"/>
      <c r="AT326" s="1150"/>
      <c r="AU326" s="1150"/>
      <c r="AV326" s="1150"/>
      <c r="AW326" s="1150"/>
      <c r="AX326" s="1150"/>
      <c r="AY326" s="1150">
        <v>0</v>
      </c>
      <c r="AZ326" s="1150" t="s">
        <v>19093</v>
      </c>
      <c r="BA326" s="1150"/>
      <c r="BB326" s="1150"/>
      <c r="BC326" s="1150"/>
      <c r="BD326" s="1150"/>
      <c r="BE326" s="1211">
        <v>45204</v>
      </c>
      <c r="BF326" s="1150" t="s">
        <v>18945</v>
      </c>
      <c r="BG326" s="1150" t="s">
        <v>18980</v>
      </c>
      <c r="BH326" s="1150" t="s">
        <v>18978</v>
      </c>
      <c r="BI326" s="1150"/>
      <c r="BJ326" s="1150"/>
    </row>
    <row r="327" spans="1:62">
      <c r="A327" s="1150">
        <v>321</v>
      </c>
      <c r="B327" s="1150">
        <v>0</v>
      </c>
      <c r="C327" s="1150" t="s">
        <v>2792</v>
      </c>
      <c r="D327" s="1150" t="s">
        <v>18942</v>
      </c>
      <c r="E327" s="1150" t="s">
        <v>18943</v>
      </c>
      <c r="F327" s="1150" t="s">
        <v>18944</v>
      </c>
      <c r="G327" s="1150" t="s">
        <v>17963</v>
      </c>
      <c r="H327" s="1150" t="s">
        <v>8177</v>
      </c>
      <c r="I327" s="1150" t="s">
        <v>8179</v>
      </c>
      <c r="J327" s="1150" t="s">
        <v>8178</v>
      </c>
      <c r="K327" s="1150" t="s">
        <v>19484</v>
      </c>
      <c r="L327" s="1150" t="s">
        <v>394</v>
      </c>
      <c r="M327" s="1150">
        <v>100201725</v>
      </c>
      <c r="N327" s="1150" t="s">
        <v>394</v>
      </c>
      <c r="O327" s="1150"/>
      <c r="P327" s="1150" t="s">
        <v>17721</v>
      </c>
      <c r="Q327" s="1150"/>
      <c r="R327" s="1210">
        <v>14490</v>
      </c>
      <c r="S327" s="1150"/>
      <c r="T327" s="1150" t="s">
        <v>394</v>
      </c>
      <c r="U327" s="1150">
        <v>1003670705</v>
      </c>
      <c r="V327" s="1150"/>
      <c r="W327" s="1150"/>
      <c r="X327" s="1150"/>
      <c r="Y327" s="1150"/>
      <c r="Z327" s="1150"/>
      <c r="AA327" s="1150"/>
      <c r="AB327" s="1150"/>
      <c r="AC327" s="1150"/>
      <c r="AD327" s="1150"/>
      <c r="AE327" s="1150"/>
      <c r="AF327" s="1150" t="s">
        <v>18997</v>
      </c>
      <c r="AG327" s="1211">
        <v>45180</v>
      </c>
      <c r="AH327" s="1212">
        <v>45170</v>
      </c>
      <c r="AI327" s="1150" t="s">
        <v>8177</v>
      </c>
      <c r="AJ327" s="1150" t="s">
        <v>8178</v>
      </c>
      <c r="AK327" s="1210">
        <v>24149.759999999998</v>
      </c>
      <c r="AL327" s="1210">
        <v>24150</v>
      </c>
      <c r="AM327" s="1150" t="s">
        <v>19064</v>
      </c>
      <c r="AN327" s="1150" t="s">
        <v>12821</v>
      </c>
      <c r="AO327" s="1150"/>
      <c r="AP327" s="1150" t="s">
        <v>8180</v>
      </c>
      <c r="AQ327" s="1150"/>
      <c r="AR327" s="1150">
        <v>4902146879</v>
      </c>
      <c r="AS327" s="1150"/>
      <c r="AT327" s="1150"/>
      <c r="AU327" s="1150"/>
      <c r="AV327" s="1150"/>
      <c r="AW327" s="1150"/>
      <c r="AX327" s="1150"/>
      <c r="AY327" s="1150" t="s">
        <v>20</v>
      </c>
      <c r="AZ327" s="1150"/>
      <c r="BA327" s="1150" t="s">
        <v>19098</v>
      </c>
      <c r="BB327" s="1150"/>
      <c r="BC327" s="1150"/>
      <c r="BD327" s="1150"/>
      <c r="BE327" s="1150"/>
      <c r="BF327" s="1150" t="s">
        <v>18945</v>
      </c>
      <c r="BG327" s="1150"/>
      <c r="BH327" s="1150"/>
      <c r="BI327" s="1150"/>
      <c r="BJ327" s="1150"/>
    </row>
    <row r="328" spans="1:62">
      <c r="A328" s="1150">
        <v>322</v>
      </c>
      <c r="B328" s="1150">
        <v>0</v>
      </c>
      <c r="C328" s="1150" t="s">
        <v>2792</v>
      </c>
      <c r="D328" s="1150" t="s">
        <v>18942</v>
      </c>
      <c r="E328" s="1150" t="s">
        <v>18943</v>
      </c>
      <c r="F328" s="1150" t="s">
        <v>18944</v>
      </c>
      <c r="G328" s="1150" t="s">
        <v>52</v>
      </c>
      <c r="H328" s="1150" t="s">
        <v>7843</v>
      </c>
      <c r="I328" s="1150" t="s">
        <v>7845</v>
      </c>
      <c r="J328" s="1150" t="s">
        <v>7844</v>
      </c>
      <c r="K328" s="1150" t="s">
        <v>19485</v>
      </c>
      <c r="L328" s="1150" t="s">
        <v>394</v>
      </c>
      <c r="M328" s="1150">
        <v>100205854</v>
      </c>
      <c r="N328" s="1150" t="s">
        <v>394</v>
      </c>
      <c r="O328" s="1150"/>
      <c r="P328" s="1150" t="s">
        <v>17721</v>
      </c>
      <c r="Q328" s="1150"/>
      <c r="R328" s="1210">
        <v>18194</v>
      </c>
      <c r="S328" s="1150"/>
      <c r="T328" s="1150" t="s">
        <v>394</v>
      </c>
      <c r="U328" s="1150">
        <v>1003670706</v>
      </c>
      <c r="V328" s="1150">
        <v>1003670707</v>
      </c>
      <c r="W328" s="1150"/>
      <c r="X328" s="1150"/>
      <c r="Y328" s="1150"/>
      <c r="Z328" s="1150"/>
      <c r="AA328" s="1150"/>
      <c r="AB328" s="1150"/>
      <c r="AC328" s="1150"/>
      <c r="AD328" s="1150"/>
      <c r="AE328" s="1150"/>
      <c r="AF328" s="1150" t="s">
        <v>18997</v>
      </c>
      <c r="AG328" s="1211">
        <v>45180</v>
      </c>
      <c r="AH328" s="1212">
        <v>45170</v>
      </c>
      <c r="AI328" s="1150" t="s">
        <v>7843</v>
      </c>
      <c r="AJ328" s="1150" t="s">
        <v>7844</v>
      </c>
      <c r="AK328" s="1210">
        <v>18194.61</v>
      </c>
      <c r="AL328" s="1210">
        <v>18195</v>
      </c>
      <c r="AM328" s="1150" t="s">
        <v>19064</v>
      </c>
      <c r="AN328" s="1150" t="s">
        <v>12821</v>
      </c>
      <c r="AO328" s="1150"/>
      <c r="AP328" s="1150" t="s">
        <v>7846</v>
      </c>
      <c r="AQ328" s="1150"/>
      <c r="AR328" s="1150">
        <v>4902146785</v>
      </c>
      <c r="AS328" s="1150"/>
      <c r="AT328" s="1150"/>
      <c r="AU328" s="1150"/>
      <c r="AV328" s="1150"/>
      <c r="AW328" s="1150"/>
      <c r="AX328" s="1150"/>
      <c r="AY328" s="1150">
        <v>0</v>
      </c>
      <c r="AZ328" s="1150" t="s">
        <v>19093</v>
      </c>
      <c r="BA328" s="1150"/>
      <c r="BB328" s="1150"/>
      <c r="BC328" s="1150"/>
      <c r="BD328" s="1150"/>
      <c r="BE328" s="1211">
        <v>45206</v>
      </c>
      <c r="BF328" s="1150" t="s">
        <v>18945</v>
      </c>
      <c r="BG328" s="1150" t="s">
        <v>18980</v>
      </c>
      <c r="BH328" s="1150" t="s">
        <v>18978</v>
      </c>
      <c r="BI328" s="1150"/>
      <c r="BJ328" s="1150"/>
    </row>
    <row r="329" spans="1:62" ht="269.25">
      <c r="A329" s="1150">
        <v>323</v>
      </c>
      <c r="B329" s="1150">
        <v>0</v>
      </c>
      <c r="C329" s="1150" t="s">
        <v>2792</v>
      </c>
      <c r="D329" s="1150" t="s">
        <v>18942</v>
      </c>
      <c r="E329" s="1150" t="s">
        <v>18943</v>
      </c>
      <c r="F329" s="1150" t="s">
        <v>18948</v>
      </c>
      <c r="G329" s="1150" t="s">
        <v>3643</v>
      </c>
      <c r="H329" s="1150" t="s">
        <v>6427</v>
      </c>
      <c r="I329" s="1150" t="s">
        <v>6429</v>
      </c>
      <c r="J329" s="1150" t="s">
        <v>6428</v>
      </c>
      <c r="K329" s="1215" t="s">
        <v>19486</v>
      </c>
      <c r="L329" s="1150" t="s">
        <v>394</v>
      </c>
      <c r="M329" s="1150">
        <v>100209603</v>
      </c>
      <c r="N329" s="1150" t="s">
        <v>394</v>
      </c>
      <c r="O329" s="1150"/>
      <c r="P329" s="1150" t="s">
        <v>17721</v>
      </c>
      <c r="Q329" s="1150"/>
      <c r="R329" s="1210">
        <v>71632</v>
      </c>
      <c r="S329" s="1150"/>
      <c r="T329" s="1150" t="s">
        <v>394</v>
      </c>
      <c r="U329" s="1150">
        <v>1003670612</v>
      </c>
      <c r="V329" s="1150">
        <v>1003670613</v>
      </c>
      <c r="W329" s="1150"/>
      <c r="X329" s="1150"/>
      <c r="Y329" s="1150"/>
      <c r="Z329" s="1150"/>
      <c r="AA329" s="1150"/>
      <c r="AB329" s="1150"/>
      <c r="AC329" s="1150"/>
      <c r="AD329" s="1150"/>
      <c r="AE329" s="1150"/>
      <c r="AF329" s="1150" t="s">
        <v>18962</v>
      </c>
      <c r="AG329" s="1211">
        <v>45181</v>
      </c>
      <c r="AH329" s="1212">
        <v>45170</v>
      </c>
      <c r="AI329" s="1150" t="s">
        <v>6427</v>
      </c>
      <c r="AJ329" s="1150" t="s">
        <v>6428</v>
      </c>
      <c r="AK329" s="1210">
        <v>71632</v>
      </c>
      <c r="AL329" s="1210">
        <v>71632</v>
      </c>
      <c r="AM329" s="1150" t="s">
        <v>491</v>
      </c>
      <c r="AN329" s="1150" t="s">
        <v>12821</v>
      </c>
      <c r="AO329" s="1150"/>
      <c r="AP329" s="1150" t="s">
        <v>6430</v>
      </c>
      <c r="AQ329" s="1150"/>
      <c r="AR329" s="1150">
        <v>4902146806</v>
      </c>
      <c r="AS329" s="1150"/>
      <c r="AT329" s="1150"/>
      <c r="AU329" s="1150"/>
      <c r="AV329" s="1150"/>
      <c r="AW329" s="1150"/>
      <c r="AX329" s="1150"/>
      <c r="AY329" s="1150" t="s">
        <v>20</v>
      </c>
      <c r="AZ329" s="1150"/>
      <c r="BA329" s="1150"/>
      <c r="BB329" s="1150"/>
      <c r="BC329" s="1150"/>
      <c r="BD329" s="1150"/>
      <c r="BE329" s="1150"/>
      <c r="BF329" s="1150"/>
      <c r="BG329" s="1150"/>
      <c r="BH329" s="1150"/>
      <c r="BI329" s="1150"/>
      <c r="BJ329" s="1150"/>
    </row>
    <row r="330" spans="1:62">
      <c r="A330" s="1150">
        <v>324</v>
      </c>
      <c r="B330" s="1150">
        <v>0</v>
      </c>
      <c r="C330" s="1150" t="s">
        <v>2792</v>
      </c>
      <c r="D330" s="1150" t="s">
        <v>18942</v>
      </c>
      <c r="E330" s="1150" t="s">
        <v>18943</v>
      </c>
      <c r="F330" s="1150" t="s">
        <v>18944</v>
      </c>
      <c r="G330" s="1150" t="s">
        <v>3643</v>
      </c>
      <c r="H330" s="1150" t="s">
        <v>6465</v>
      </c>
      <c r="I330" s="1150" t="s">
        <v>6467</v>
      </c>
      <c r="J330" s="1150" t="s">
        <v>6466</v>
      </c>
      <c r="K330" s="1150" t="s">
        <v>19487</v>
      </c>
      <c r="L330" s="1150" t="s">
        <v>394</v>
      </c>
      <c r="M330" s="1150">
        <v>100209416</v>
      </c>
      <c r="N330" s="1150" t="s">
        <v>394</v>
      </c>
      <c r="O330" s="1150"/>
      <c r="P330" s="1150" t="s">
        <v>17721</v>
      </c>
      <c r="Q330" s="1150"/>
      <c r="R330" s="1210">
        <v>10801</v>
      </c>
      <c r="S330" s="1150"/>
      <c r="T330" s="1150" t="s">
        <v>394</v>
      </c>
      <c r="U330" s="1150">
        <v>1003670915</v>
      </c>
      <c r="V330" s="1150">
        <v>1003670916</v>
      </c>
      <c r="W330" s="1150"/>
      <c r="X330" s="1150"/>
      <c r="Y330" s="1150"/>
      <c r="Z330" s="1150"/>
      <c r="AA330" s="1150"/>
      <c r="AB330" s="1150"/>
      <c r="AC330" s="1150"/>
      <c r="AD330" s="1150"/>
      <c r="AE330" s="1150"/>
      <c r="AF330" s="1150" t="s">
        <v>19172</v>
      </c>
      <c r="AG330" s="1211">
        <v>45181</v>
      </c>
      <c r="AH330" s="1212">
        <v>45170</v>
      </c>
      <c r="AI330" s="1150" t="s">
        <v>6465</v>
      </c>
      <c r="AJ330" s="1150" t="s">
        <v>6466</v>
      </c>
      <c r="AK330" s="1210">
        <v>10801</v>
      </c>
      <c r="AL330" s="1210">
        <v>10801</v>
      </c>
      <c r="AM330" s="1150" t="s">
        <v>19064</v>
      </c>
      <c r="AN330" s="1150" t="s">
        <v>12821</v>
      </c>
      <c r="AO330" s="1150"/>
      <c r="AP330" s="1150" t="s">
        <v>6468</v>
      </c>
      <c r="AQ330" s="1150"/>
      <c r="AR330" s="1150">
        <v>4902146821</v>
      </c>
      <c r="AS330" s="1150"/>
      <c r="AT330" s="1150"/>
      <c r="AU330" s="1150"/>
      <c r="AV330" s="1150"/>
      <c r="AW330" s="1150"/>
      <c r="AX330" s="1150"/>
      <c r="AY330" s="1150" t="s">
        <v>20</v>
      </c>
      <c r="AZ330" s="1150"/>
      <c r="BA330" s="1150"/>
      <c r="BB330" s="1150"/>
      <c r="BC330" s="1150"/>
      <c r="BD330" s="1150"/>
      <c r="BE330" s="1150"/>
      <c r="BF330" s="1150"/>
      <c r="BG330" s="1150"/>
      <c r="BH330" s="1150"/>
      <c r="BI330" s="1150"/>
      <c r="BJ330" s="1150"/>
    </row>
    <row r="331" spans="1:62">
      <c r="A331" s="1150">
        <v>325</v>
      </c>
      <c r="B331" s="1150">
        <v>0</v>
      </c>
      <c r="C331" s="1214" t="s">
        <v>2792</v>
      </c>
      <c r="D331" s="1150" t="s">
        <v>18942</v>
      </c>
      <c r="E331" s="1150" t="s">
        <v>18943</v>
      </c>
      <c r="F331" s="1150" t="s">
        <v>18959</v>
      </c>
      <c r="G331" s="1150" t="s">
        <v>17900</v>
      </c>
      <c r="H331" s="1150" t="s">
        <v>2575</v>
      </c>
      <c r="I331" s="1150" t="s">
        <v>2572</v>
      </c>
      <c r="J331" s="1150" t="s">
        <v>2574</v>
      </c>
      <c r="K331" s="1150" t="s">
        <v>2573</v>
      </c>
      <c r="L331" s="1150" t="s">
        <v>394</v>
      </c>
      <c r="M331" s="1150">
        <v>100210883</v>
      </c>
      <c r="N331" s="1150" t="s">
        <v>18962</v>
      </c>
      <c r="O331" s="1150" t="s">
        <v>18956</v>
      </c>
      <c r="P331" s="1150" t="s">
        <v>17721</v>
      </c>
      <c r="Q331" s="1211">
        <v>45181</v>
      </c>
      <c r="R331" s="1210">
        <v>6015</v>
      </c>
      <c r="S331" s="1150"/>
      <c r="T331" s="1150" t="s">
        <v>18969</v>
      </c>
      <c r="U331" s="1150">
        <v>1003672646</v>
      </c>
      <c r="V331" s="1150">
        <v>1003672647</v>
      </c>
      <c r="W331" s="1150"/>
      <c r="X331" s="1150"/>
      <c r="Y331" s="1150"/>
      <c r="Z331" s="1150"/>
      <c r="AA331" s="1150"/>
      <c r="AB331" s="1150"/>
      <c r="AC331" s="1150"/>
      <c r="AD331" s="1150"/>
      <c r="AE331" s="1150"/>
      <c r="AF331" s="1150" t="s">
        <v>19172</v>
      </c>
      <c r="AG331" s="1211">
        <v>45188</v>
      </c>
      <c r="AH331" s="1212">
        <v>45170</v>
      </c>
      <c r="AI331" s="1150" t="s">
        <v>2575</v>
      </c>
      <c r="AJ331" s="1150" t="s">
        <v>2574</v>
      </c>
      <c r="AK331" s="1210">
        <v>6014.27</v>
      </c>
      <c r="AL331" s="1210">
        <v>6015</v>
      </c>
      <c r="AM331" s="1150" t="s">
        <v>520</v>
      </c>
      <c r="AN331" s="1150" t="s">
        <v>13401</v>
      </c>
      <c r="AO331" s="1150"/>
      <c r="AP331" s="1150" t="s">
        <v>10111</v>
      </c>
      <c r="AQ331" s="1150"/>
      <c r="AR331" s="1150">
        <v>4902148807</v>
      </c>
      <c r="AS331" s="1150"/>
      <c r="AT331" s="1150"/>
      <c r="AU331" s="1150"/>
      <c r="AV331" s="1150"/>
      <c r="AW331" s="1150"/>
      <c r="AX331" s="1150"/>
      <c r="AY331" s="1150" t="s">
        <v>19459</v>
      </c>
      <c r="AZ331" s="1150"/>
      <c r="BA331" s="1150"/>
      <c r="BB331" s="1150"/>
      <c r="BC331" s="1150"/>
      <c r="BD331" s="1150"/>
      <c r="BE331" s="1150"/>
      <c r="BF331" s="1150"/>
      <c r="BG331" s="1150"/>
      <c r="BH331" s="1150"/>
      <c r="BI331" s="1150"/>
      <c r="BJ331" s="1150"/>
    </row>
    <row r="332" spans="1:62" ht="161.25">
      <c r="A332" s="1150">
        <v>326</v>
      </c>
      <c r="B332" s="1150" t="s">
        <v>17634</v>
      </c>
      <c r="C332" s="1150" t="s">
        <v>2792</v>
      </c>
      <c r="D332" s="1150" t="s">
        <v>18942</v>
      </c>
      <c r="E332" s="1150" t="s">
        <v>18943</v>
      </c>
      <c r="F332" s="1150" t="s">
        <v>18944</v>
      </c>
      <c r="G332" s="1150" t="s">
        <v>52</v>
      </c>
      <c r="H332" s="1213" t="s">
        <v>6890</v>
      </c>
      <c r="I332" s="1213" t="s">
        <v>6892</v>
      </c>
      <c r="J332" s="1213" t="s">
        <v>6891</v>
      </c>
      <c r="K332" s="1215" t="s">
        <v>19488</v>
      </c>
      <c r="L332" s="1150" t="s">
        <v>394</v>
      </c>
      <c r="M332" s="1150">
        <v>100210884</v>
      </c>
      <c r="N332" s="1150" t="s">
        <v>18962</v>
      </c>
      <c r="O332" s="1150" t="s">
        <v>18960</v>
      </c>
      <c r="P332" s="1150" t="s">
        <v>17721</v>
      </c>
      <c r="Q332" s="1211">
        <v>45181</v>
      </c>
      <c r="R332" s="1210">
        <v>12680</v>
      </c>
      <c r="S332" s="1150"/>
      <c r="T332" s="1150" t="s">
        <v>19281</v>
      </c>
      <c r="U332" s="1150">
        <v>1003671067</v>
      </c>
      <c r="V332" s="1150">
        <v>1003671068</v>
      </c>
      <c r="W332" s="1150"/>
      <c r="X332" s="1150"/>
      <c r="Y332" s="1150"/>
      <c r="Z332" s="1150"/>
      <c r="AA332" s="1150"/>
      <c r="AB332" s="1150"/>
      <c r="AC332" s="1150"/>
      <c r="AD332" s="1150"/>
      <c r="AE332" s="1150"/>
      <c r="AF332" s="1150" t="s">
        <v>19172</v>
      </c>
      <c r="AG332" s="1211">
        <v>45182</v>
      </c>
      <c r="AH332" s="1212">
        <v>45170</v>
      </c>
      <c r="AI332" s="1213" t="s">
        <v>6890</v>
      </c>
      <c r="AJ332" s="1213" t="s">
        <v>6891</v>
      </c>
      <c r="AK332" s="1210">
        <v>12679.85</v>
      </c>
      <c r="AL332" s="1210">
        <v>12680</v>
      </c>
      <c r="AM332" s="1150" t="s">
        <v>518</v>
      </c>
      <c r="AN332" s="1150" t="s">
        <v>12821</v>
      </c>
      <c r="AO332" s="1150"/>
      <c r="AP332" s="1150" t="s">
        <v>6893</v>
      </c>
      <c r="AQ332" s="1150"/>
      <c r="AR332" s="1150">
        <v>4902147091</v>
      </c>
      <c r="AS332" s="1150"/>
      <c r="AT332" s="1150"/>
      <c r="AU332" s="1150"/>
      <c r="AV332" s="1150"/>
      <c r="AW332" s="1150"/>
      <c r="AX332" s="1150"/>
      <c r="AY332" s="1150" t="s">
        <v>20</v>
      </c>
      <c r="AZ332" s="1150"/>
      <c r="BA332" s="1150"/>
      <c r="BB332" s="1150"/>
      <c r="BC332" s="1150"/>
      <c r="BD332" s="1150"/>
      <c r="BE332" s="1150"/>
      <c r="BF332" s="1150"/>
      <c r="BG332" s="1150"/>
      <c r="BH332" s="1150"/>
      <c r="BI332" s="1150"/>
      <c r="BJ332" s="1150"/>
    </row>
    <row r="333" spans="1:62">
      <c r="A333" s="1150">
        <v>327</v>
      </c>
      <c r="B333" s="1150">
        <v>0</v>
      </c>
      <c r="C333" s="1150" t="s">
        <v>2792</v>
      </c>
      <c r="D333" s="1150" t="s">
        <v>18942</v>
      </c>
      <c r="E333" s="1150" t="s">
        <v>18943</v>
      </c>
      <c r="F333" s="1150" t="s">
        <v>18944</v>
      </c>
      <c r="G333" s="1150" t="s">
        <v>15831</v>
      </c>
      <c r="H333" s="1150" t="s">
        <v>6966</v>
      </c>
      <c r="I333" s="1150" t="s">
        <v>6968</v>
      </c>
      <c r="J333" s="1150" t="s">
        <v>6967</v>
      </c>
      <c r="K333" s="1150" t="s">
        <v>19489</v>
      </c>
      <c r="L333" s="1150" t="s">
        <v>394</v>
      </c>
      <c r="M333" s="1150">
        <v>100208485</v>
      </c>
      <c r="N333" s="1150" t="s">
        <v>394</v>
      </c>
      <c r="O333" s="1150"/>
      <c r="P333" s="1150" t="s">
        <v>17721</v>
      </c>
      <c r="Q333" s="1150"/>
      <c r="R333" s="1210">
        <v>146460</v>
      </c>
      <c r="S333" s="1150"/>
      <c r="T333" s="1150" t="s">
        <v>394</v>
      </c>
      <c r="U333" s="1150">
        <v>1003670794</v>
      </c>
      <c r="V333" s="1150">
        <v>1003670793</v>
      </c>
      <c r="W333" s="1150"/>
      <c r="X333" s="1150"/>
      <c r="Y333" s="1150"/>
      <c r="Z333" s="1150"/>
      <c r="AA333" s="1150"/>
      <c r="AB333" s="1150"/>
      <c r="AC333" s="1150"/>
      <c r="AD333" s="1150"/>
      <c r="AE333" s="1150"/>
      <c r="AF333" s="1150" t="s">
        <v>18945</v>
      </c>
      <c r="AG333" s="1211">
        <v>45181</v>
      </c>
      <c r="AH333" s="1212">
        <v>45170</v>
      </c>
      <c r="AI333" s="1150" t="s">
        <v>6966</v>
      </c>
      <c r="AJ333" s="1150" t="s">
        <v>6967</v>
      </c>
      <c r="AK333" s="1210">
        <v>133779.38</v>
      </c>
      <c r="AL333" s="1210">
        <v>133780</v>
      </c>
      <c r="AM333" s="1150" t="s">
        <v>19064</v>
      </c>
      <c r="AN333" s="1150" t="s">
        <v>12821</v>
      </c>
      <c r="AO333" s="1150"/>
      <c r="AP333" s="1150" t="s">
        <v>6969</v>
      </c>
      <c r="AQ333" s="1150"/>
      <c r="AR333" s="1150">
        <v>4902146787</v>
      </c>
      <c r="AS333" s="1150"/>
      <c r="AT333" s="1150"/>
      <c r="AU333" s="1150"/>
      <c r="AV333" s="1150"/>
      <c r="AW333" s="1150"/>
      <c r="AX333" s="1150"/>
      <c r="AY333" s="1150" t="s">
        <v>20</v>
      </c>
      <c r="AZ333" s="1150"/>
      <c r="BA333" s="1150"/>
      <c r="BB333" s="1150"/>
      <c r="BC333" s="1150"/>
      <c r="BD333" s="1150"/>
      <c r="BE333" s="1211">
        <v>45194</v>
      </c>
      <c r="BF333" s="1150"/>
      <c r="BG333" s="1150" t="s">
        <v>18980</v>
      </c>
      <c r="BH333" s="1150" t="s">
        <v>18978</v>
      </c>
      <c r="BI333" s="1150"/>
      <c r="BJ333" s="1150"/>
    </row>
    <row r="334" spans="1:62">
      <c r="A334" s="1150">
        <v>328</v>
      </c>
      <c r="B334" s="1150">
        <v>0</v>
      </c>
      <c r="C334" s="1150" t="s">
        <v>2792</v>
      </c>
      <c r="D334" s="1150" t="s">
        <v>18942</v>
      </c>
      <c r="E334" s="1150" t="s">
        <v>18943</v>
      </c>
      <c r="F334" s="1150" t="s">
        <v>18944</v>
      </c>
      <c r="G334" s="1150" t="s">
        <v>17920</v>
      </c>
      <c r="H334" s="1150" t="s">
        <v>8196</v>
      </c>
      <c r="I334" s="1150" t="s">
        <v>8198</v>
      </c>
      <c r="J334" s="1150" t="s">
        <v>8197</v>
      </c>
      <c r="K334" s="1150" t="s">
        <v>19490</v>
      </c>
      <c r="L334" s="1150" t="s">
        <v>394</v>
      </c>
      <c r="M334" s="1150">
        <v>100206122</v>
      </c>
      <c r="N334" s="1150" t="s">
        <v>394</v>
      </c>
      <c r="O334" s="1150"/>
      <c r="P334" s="1150" t="s">
        <v>17721</v>
      </c>
      <c r="Q334" s="1150"/>
      <c r="R334" s="1210">
        <v>8439</v>
      </c>
      <c r="S334" s="1150"/>
      <c r="T334" s="1150" t="s">
        <v>394</v>
      </c>
      <c r="U334" s="1150">
        <v>1003670739</v>
      </c>
      <c r="V334" s="1150"/>
      <c r="W334" s="1150"/>
      <c r="X334" s="1150"/>
      <c r="Y334" s="1150"/>
      <c r="Z334" s="1150"/>
      <c r="AA334" s="1150"/>
      <c r="AB334" s="1150"/>
      <c r="AC334" s="1150"/>
      <c r="AD334" s="1150"/>
      <c r="AE334" s="1150"/>
      <c r="AF334" s="1150" t="s">
        <v>18978</v>
      </c>
      <c r="AG334" s="1211">
        <v>45181</v>
      </c>
      <c r="AH334" s="1212">
        <v>45170</v>
      </c>
      <c r="AI334" s="1150" t="s">
        <v>8196</v>
      </c>
      <c r="AJ334" s="1150" t="s">
        <v>8197</v>
      </c>
      <c r="AK334" s="1210">
        <v>14064.1</v>
      </c>
      <c r="AL334" s="1210">
        <v>14065</v>
      </c>
      <c r="AM334" s="1150" t="s">
        <v>19064</v>
      </c>
      <c r="AN334" s="1150" t="s">
        <v>12821</v>
      </c>
      <c r="AO334" s="1150"/>
      <c r="AP334" s="1222" t="s">
        <v>8199</v>
      </c>
      <c r="AQ334" s="1150"/>
      <c r="AR334" s="1150">
        <v>4902146790</v>
      </c>
      <c r="AS334" s="1150"/>
      <c r="AT334" s="1150"/>
      <c r="AU334" s="1150"/>
      <c r="AV334" s="1150"/>
      <c r="AW334" s="1150"/>
      <c r="AX334" s="1150"/>
      <c r="AY334" s="1150" t="s">
        <v>20</v>
      </c>
      <c r="AZ334" s="1150" t="s">
        <v>19093</v>
      </c>
      <c r="BA334" s="1150"/>
      <c r="BB334" s="1150"/>
      <c r="BC334" s="1150"/>
      <c r="BD334" s="1150"/>
      <c r="BE334" s="1211">
        <v>45207</v>
      </c>
      <c r="BF334" s="1150" t="s">
        <v>18945</v>
      </c>
      <c r="BG334" s="1211">
        <v>45208</v>
      </c>
      <c r="BH334" s="1150" t="s">
        <v>18978</v>
      </c>
      <c r="BI334" s="1150"/>
      <c r="BJ334" s="1150"/>
    </row>
    <row r="335" spans="1:62">
      <c r="A335" s="1150">
        <v>329</v>
      </c>
      <c r="B335" s="1150">
        <v>0</v>
      </c>
      <c r="C335" s="1150" t="s">
        <v>2792</v>
      </c>
      <c r="D335" s="1150" t="s">
        <v>18942</v>
      </c>
      <c r="E335" s="1150" t="s">
        <v>18943</v>
      </c>
      <c r="F335" s="1150" t="s">
        <v>18959</v>
      </c>
      <c r="G335" s="1150" t="s">
        <v>17935</v>
      </c>
      <c r="H335" s="1150" t="s">
        <v>6826</v>
      </c>
      <c r="I335" s="1150" t="s">
        <v>6828</v>
      </c>
      <c r="J335" s="1150" t="s">
        <v>6827</v>
      </c>
      <c r="K335" s="1150" t="s">
        <v>19491</v>
      </c>
      <c r="L335" s="1150" t="s">
        <v>394</v>
      </c>
      <c r="M335" s="1150">
        <v>100206886</v>
      </c>
      <c r="N335" s="1150" t="s">
        <v>394</v>
      </c>
      <c r="O335" s="1150"/>
      <c r="P335" s="1150" t="s">
        <v>17721</v>
      </c>
      <c r="Q335" s="1150"/>
      <c r="R335" s="1210">
        <v>151287</v>
      </c>
      <c r="S335" s="1150"/>
      <c r="T335" s="1150" t="s">
        <v>394</v>
      </c>
      <c r="U335" s="1150">
        <v>1003671379</v>
      </c>
      <c r="V335" s="1150"/>
      <c r="W335" s="1150"/>
      <c r="X335" s="1150"/>
      <c r="Y335" s="1150"/>
      <c r="Z335" s="1150"/>
      <c r="AA335" s="1150"/>
      <c r="AB335" s="1150"/>
      <c r="AC335" s="1150"/>
      <c r="AD335" s="1150"/>
      <c r="AE335" s="1150"/>
      <c r="AF335" s="1150" t="s">
        <v>19172</v>
      </c>
      <c r="AG335" s="1211">
        <v>45183</v>
      </c>
      <c r="AH335" s="1212">
        <v>45170</v>
      </c>
      <c r="AI335" s="1150" t="s">
        <v>6826</v>
      </c>
      <c r="AJ335" s="1150" t="s">
        <v>6827</v>
      </c>
      <c r="AK335" s="1210">
        <v>249835.33</v>
      </c>
      <c r="AL335" s="1210">
        <v>249836</v>
      </c>
      <c r="AM335" s="1150" t="s">
        <v>513</v>
      </c>
      <c r="AN335" s="1150" t="s">
        <v>13401</v>
      </c>
      <c r="AO335" s="1150"/>
      <c r="AP335" s="1150" t="s">
        <v>6829</v>
      </c>
      <c r="AQ335" s="1150"/>
      <c r="AR335" s="1150">
        <v>4902147529</v>
      </c>
      <c r="AS335" s="1150"/>
      <c r="AT335" s="1150"/>
      <c r="AU335" s="1150"/>
      <c r="AV335" s="1150"/>
      <c r="AW335" s="1150"/>
      <c r="AX335" s="1150"/>
      <c r="AY335" s="1150" t="s">
        <v>20</v>
      </c>
      <c r="AZ335" s="1150"/>
      <c r="BA335" s="1150"/>
      <c r="BB335" s="1150"/>
      <c r="BC335" s="1150"/>
      <c r="BD335" s="1150"/>
      <c r="BE335" s="1150"/>
      <c r="BF335" s="1150"/>
      <c r="BG335" s="1150"/>
      <c r="BH335" s="1150"/>
      <c r="BI335" s="1150"/>
      <c r="BJ335" s="1150"/>
    </row>
    <row r="336" spans="1:62">
      <c r="A336" s="1150">
        <v>330</v>
      </c>
      <c r="B336" s="1150">
        <v>0</v>
      </c>
      <c r="C336" s="1150" t="s">
        <v>2792</v>
      </c>
      <c r="D336" s="1150" t="s">
        <v>18942</v>
      </c>
      <c r="E336" s="1150" t="s">
        <v>18943</v>
      </c>
      <c r="F336" s="1150" t="s">
        <v>18944</v>
      </c>
      <c r="G336" s="1150" t="s">
        <v>17920</v>
      </c>
      <c r="H336" s="1150" t="s">
        <v>7880</v>
      </c>
      <c r="I336" s="1150" t="s">
        <v>7882</v>
      </c>
      <c r="J336" s="1150" t="s">
        <v>7881</v>
      </c>
      <c r="K336" s="1150" t="s">
        <v>7886</v>
      </c>
      <c r="L336" s="1150" t="s">
        <v>394</v>
      </c>
      <c r="M336" s="1150">
        <v>100206559</v>
      </c>
      <c r="N336" s="1150" t="s">
        <v>394</v>
      </c>
      <c r="O336" s="1150"/>
      <c r="P336" s="1150" t="s">
        <v>17721</v>
      </c>
      <c r="Q336" s="1150"/>
      <c r="R336" s="1210">
        <v>10330</v>
      </c>
      <c r="S336" s="1150"/>
      <c r="T336" s="1150" t="s">
        <v>394</v>
      </c>
      <c r="U336" s="1150">
        <v>1003670691</v>
      </c>
      <c r="V336" s="1150">
        <v>1003670692</v>
      </c>
      <c r="W336" s="1150"/>
      <c r="X336" s="1150"/>
      <c r="Y336" s="1150"/>
      <c r="Z336" s="1150"/>
      <c r="AA336" s="1150"/>
      <c r="AB336" s="1150"/>
      <c r="AC336" s="1150"/>
      <c r="AD336" s="1150"/>
      <c r="AE336" s="1150"/>
      <c r="AF336" s="1150" t="s">
        <v>19172</v>
      </c>
      <c r="AG336" s="1211">
        <v>45181</v>
      </c>
      <c r="AH336" s="1212">
        <v>45170</v>
      </c>
      <c r="AI336" s="1150" t="s">
        <v>7880</v>
      </c>
      <c r="AJ336" s="1150" t="s">
        <v>7881</v>
      </c>
      <c r="AK336" s="1210">
        <v>17216.57</v>
      </c>
      <c r="AL336" s="1210">
        <v>17217</v>
      </c>
      <c r="AM336" s="1150" t="s">
        <v>19064</v>
      </c>
      <c r="AN336" s="1150" t="s">
        <v>12821</v>
      </c>
      <c r="AO336" s="1150"/>
      <c r="AP336" s="1217" t="s">
        <v>19492</v>
      </c>
      <c r="AQ336" s="1150"/>
      <c r="AR336" s="1150">
        <v>4902146791</v>
      </c>
      <c r="AS336" s="1150"/>
      <c r="AT336" s="1150"/>
      <c r="AU336" s="1150"/>
      <c r="AV336" s="1150"/>
      <c r="AW336" s="1150"/>
      <c r="AX336" s="1150"/>
      <c r="AY336" s="1150" t="s">
        <v>20</v>
      </c>
      <c r="AZ336" s="1150" t="s">
        <v>19093</v>
      </c>
      <c r="BA336" s="1150"/>
      <c r="BB336" s="1150"/>
      <c r="BC336" s="1150"/>
      <c r="BD336" s="1150"/>
      <c r="BE336" s="1211">
        <v>45209</v>
      </c>
      <c r="BF336" s="1150" t="s">
        <v>18978</v>
      </c>
      <c r="BG336" s="1150"/>
      <c r="BH336" s="1150"/>
      <c r="BI336" s="1150"/>
      <c r="BJ336" s="1150"/>
    </row>
    <row r="337" spans="1:62">
      <c r="A337" s="1150">
        <v>331</v>
      </c>
      <c r="B337" s="1150">
        <v>0</v>
      </c>
      <c r="C337" s="1150" t="s">
        <v>2792</v>
      </c>
      <c r="D337" s="1150" t="s">
        <v>18942</v>
      </c>
      <c r="E337" s="1150" t="s">
        <v>18943</v>
      </c>
      <c r="F337" s="1150" t="s">
        <v>18944</v>
      </c>
      <c r="G337" s="1150" t="s">
        <v>17963</v>
      </c>
      <c r="H337" s="1150" t="s">
        <v>8069</v>
      </c>
      <c r="I337" s="1150" t="s">
        <v>8071</v>
      </c>
      <c r="J337" s="1150" t="s">
        <v>8070</v>
      </c>
      <c r="K337" s="1150" t="s">
        <v>19493</v>
      </c>
      <c r="L337" s="1150" t="s">
        <v>394</v>
      </c>
      <c r="M337" s="1150">
        <v>100207838</v>
      </c>
      <c r="N337" s="1150" t="s">
        <v>394</v>
      </c>
      <c r="O337" s="1150"/>
      <c r="P337" s="1150" t="s">
        <v>17721</v>
      </c>
      <c r="Q337" s="1150"/>
      <c r="R337" s="1210">
        <v>507018</v>
      </c>
      <c r="S337" s="1150"/>
      <c r="T337" s="1150" t="s">
        <v>394</v>
      </c>
      <c r="U337" s="1150">
        <v>1003671103</v>
      </c>
      <c r="V337" s="1150">
        <v>1003671104</v>
      </c>
      <c r="W337" s="1150"/>
      <c r="X337" s="1150"/>
      <c r="Y337" s="1150"/>
      <c r="Z337" s="1150"/>
      <c r="AA337" s="1150"/>
      <c r="AB337" s="1150"/>
      <c r="AC337" s="1150"/>
      <c r="AD337" s="1150"/>
      <c r="AE337" s="1150"/>
      <c r="AF337" s="1150" t="s">
        <v>18945</v>
      </c>
      <c r="AG337" s="1211">
        <v>45182</v>
      </c>
      <c r="AH337" s="1212">
        <v>45170</v>
      </c>
      <c r="AI337" s="1150" t="s">
        <v>8069</v>
      </c>
      <c r="AJ337" s="1150" t="s">
        <v>8070</v>
      </c>
      <c r="AK337" s="1210">
        <v>507018</v>
      </c>
      <c r="AL337" s="1210">
        <v>507018</v>
      </c>
      <c r="AM337" s="1150" t="s">
        <v>19064</v>
      </c>
      <c r="AN337" s="1150" t="s">
        <v>12821</v>
      </c>
      <c r="AO337" s="1150"/>
      <c r="AP337" s="1217" t="s">
        <v>8072</v>
      </c>
      <c r="AQ337" s="1150"/>
      <c r="AR337" s="1150">
        <v>4902147579</v>
      </c>
      <c r="AS337" s="1150"/>
      <c r="AT337" s="1150"/>
      <c r="AU337" s="1150"/>
      <c r="AV337" s="1150"/>
      <c r="AW337" s="1150"/>
      <c r="AX337" s="1150"/>
      <c r="AY337" s="1150" t="s">
        <v>20</v>
      </c>
      <c r="AZ337" s="1150"/>
      <c r="BA337" s="1150"/>
      <c r="BB337" s="1150"/>
      <c r="BC337" s="1150"/>
      <c r="BD337" s="1150"/>
      <c r="BE337" s="1150"/>
      <c r="BF337" s="1150"/>
      <c r="BG337" s="1150"/>
      <c r="BH337" s="1150"/>
      <c r="BI337" s="1150"/>
      <c r="BJ337" s="1150"/>
    </row>
    <row r="338" spans="1:62">
      <c r="A338" s="1150">
        <v>332</v>
      </c>
      <c r="B338" s="1150" t="s">
        <v>19094</v>
      </c>
      <c r="C338" s="1150" t="s">
        <v>2792</v>
      </c>
      <c r="D338" s="1150" t="s">
        <v>18942</v>
      </c>
      <c r="E338" s="1150" t="s">
        <v>18943</v>
      </c>
      <c r="F338" s="1150" t="s">
        <v>18948</v>
      </c>
      <c r="G338" s="1150" t="s">
        <v>15831</v>
      </c>
      <c r="H338" s="1150"/>
      <c r="I338" s="1150" t="s">
        <v>312</v>
      </c>
      <c r="J338" s="1150"/>
      <c r="K338" s="1150" t="s">
        <v>19494</v>
      </c>
      <c r="L338" s="1150" t="s">
        <v>394</v>
      </c>
      <c r="M338" s="1150">
        <v>1002089085</v>
      </c>
      <c r="N338" s="1150" t="s">
        <v>394</v>
      </c>
      <c r="O338" s="1150"/>
      <c r="P338" s="1150" t="s">
        <v>17721</v>
      </c>
      <c r="Q338" s="1150"/>
      <c r="R338" s="1210">
        <v>34812</v>
      </c>
      <c r="S338" s="1150"/>
      <c r="T338" s="1150" t="s">
        <v>394</v>
      </c>
      <c r="U338" s="1150">
        <v>1003670927</v>
      </c>
      <c r="V338" s="1150">
        <v>1003670928</v>
      </c>
      <c r="W338" s="1150"/>
      <c r="X338" s="1150"/>
      <c r="Y338" s="1150"/>
      <c r="Z338" s="1150"/>
      <c r="AA338" s="1150"/>
      <c r="AB338" s="1150"/>
      <c r="AC338" s="1150"/>
      <c r="AD338" s="1150"/>
      <c r="AE338" s="1150"/>
      <c r="AF338" s="1150" t="s">
        <v>18973</v>
      </c>
      <c r="AG338" s="1211">
        <v>45182</v>
      </c>
      <c r="AH338" s="1212">
        <v>45170</v>
      </c>
      <c r="AI338" s="1150"/>
      <c r="AJ338" s="1150"/>
      <c r="AK338" s="1226">
        <v>34812</v>
      </c>
      <c r="AL338" s="1210">
        <v>34812</v>
      </c>
      <c r="AM338" s="1150" t="s">
        <v>514</v>
      </c>
      <c r="AN338" s="1150" t="s">
        <v>13437</v>
      </c>
      <c r="AO338" s="1150"/>
      <c r="AP338" s="1150" t="s">
        <v>17743</v>
      </c>
      <c r="AQ338" s="1150"/>
      <c r="AR338" s="1150">
        <v>4902147094</v>
      </c>
      <c r="AS338" s="1150"/>
      <c r="AT338" s="1150"/>
      <c r="AU338" s="1150"/>
      <c r="AV338" s="1150"/>
      <c r="AW338" s="1150"/>
      <c r="AX338" s="1150"/>
      <c r="AY338" s="1150" t="s">
        <v>20</v>
      </c>
      <c r="AZ338" s="1150"/>
      <c r="BA338" s="1150"/>
      <c r="BB338" s="1150"/>
      <c r="BC338" s="1150"/>
      <c r="BD338" s="1150"/>
      <c r="BE338" s="1150"/>
      <c r="BF338" s="1150"/>
      <c r="BG338" s="1150"/>
      <c r="BH338" s="1150"/>
      <c r="BI338" s="1150"/>
      <c r="BJ338" s="1150"/>
    </row>
    <row r="339" spans="1:62">
      <c r="A339" s="1150">
        <v>333</v>
      </c>
      <c r="B339" s="1150">
        <v>0</v>
      </c>
      <c r="C339" s="1150" t="s">
        <v>2792</v>
      </c>
      <c r="D339" s="1150" t="s">
        <v>18942</v>
      </c>
      <c r="E339" s="1150" t="s">
        <v>18943</v>
      </c>
      <c r="F339" s="1150" t="s">
        <v>18944</v>
      </c>
      <c r="G339" s="1150" t="s">
        <v>17920</v>
      </c>
      <c r="H339" s="1150" t="s">
        <v>8206</v>
      </c>
      <c r="I339" s="1150" t="s">
        <v>8208</v>
      </c>
      <c r="J339" s="1150" t="s">
        <v>8207</v>
      </c>
      <c r="K339" s="1150" t="s">
        <v>19495</v>
      </c>
      <c r="L339" s="1150" t="s">
        <v>394</v>
      </c>
      <c r="M339" s="1150">
        <v>100203266</v>
      </c>
      <c r="N339" s="1150" t="s">
        <v>394</v>
      </c>
      <c r="O339" s="1150"/>
      <c r="P339" s="1150" t="s">
        <v>17721</v>
      </c>
      <c r="Q339" s="1150"/>
      <c r="R339" s="1210">
        <v>10725</v>
      </c>
      <c r="S339" s="1150"/>
      <c r="T339" s="1150" t="s">
        <v>394</v>
      </c>
      <c r="U339" s="1150">
        <v>1003670596</v>
      </c>
      <c r="V339" s="1150"/>
      <c r="W339" s="1150"/>
      <c r="X339" s="1150"/>
      <c r="Y339" s="1150"/>
      <c r="Z339" s="1150"/>
      <c r="AA339" s="1150"/>
      <c r="AB339" s="1150"/>
      <c r="AC339" s="1150"/>
      <c r="AD339" s="1150"/>
      <c r="AE339" s="1150"/>
      <c r="AF339" s="1150" t="s">
        <v>18978</v>
      </c>
      <c r="AG339" s="1211">
        <v>45181</v>
      </c>
      <c r="AH339" s="1212">
        <v>45170</v>
      </c>
      <c r="AI339" s="1150" t="s">
        <v>8206</v>
      </c>
      <c r="AJ339" s="1150" t="s">
        <v>8207</v>
      </c>
      <c r="AK339" s="1210">
        <v>17873.990000000002</v>
      </c>
      <c r="AL339" s="1210">
        <v>17874</v>
      </c>
      <c r="AM339" s="1150" t="s">
        <v>19064</v>
      </c>
      <c r="AN339" s="1150" t="s">
        <v>12821</v>
      </c>
      <c r="AO339" s="1150"/>
      <c r="AP339" s="1217" t="s">
        <v>8209</v>
      </c>
      <c r="AQ339" s="1150"/>
      <c r="AR339" s="1150">
        <v>4902146888</v>
      </c>
      <c r="AS339" s="1150"/>
      <c r="AT339" s="1150"/>
      <c r="AU339" s="1150"/>
      <c r="AV339" s="1150"/>
      <c r="AW339" s="1150"/>
      <c r="AX339" s="1150"/>
      <c r="AY339" s="1150" t="s">
        <v>20</v>
      </c>
      <c r="AZ339" s="1150" t="s">
        <v>19093</v>
      </c>
      <c r="BA339" s="1150"/>
      <c r="BB339" s="1150"/>
      <c r="BC339" s="1150"/>
      <c r="BD339" s="1150"/>
      <c r="BE339" s="1211">
        <v>45207</v>
      </c>
      <c r="BF339" s="1150" t="s">
        <v>18945</v>
      </c>
      <c r="BG339" s="1211">
        <v>45208</v>
      </c>
      <c r="BH339" s="1150" t="s">
        <v>18978</v>
      </c>
      <c r="BI339" s="1150"/>
      <c r="BJ339" s="1150"/>
    </row>
    <row r="340" spans="1:62" ht="161.25">
      <c r="A340" s="1150">
        <v>334</v>
      </c>
      <c r="B340" s="1150">
        <v>0</v>
      </c>
      <c r="C340" s="1150" t="s">
        <v>2792</v>
      </c>
      <c r="D340" s="1150" t="s">
        <v>18942</v>
      </c>
      <c r="E340" s="1150" t="s">
        <v>18943</v>
      </c>
      <c r="F340" s="1150" t="s">
        <v>18944</v>
      </c>
      <c r="G340" s="1150" t="s">
        <v>17935</v>
      </c>
      <c r="H340" s="1150" t="s">
        <v>6742</v>
      </c>
      <c r="I340" s="1150" t="s">
        <v>6744</v>
      </c>
      <c r="J340" s="1150" t="s">
        <v>6743</v>
      </c>
      <c r="K340" s="1215" t="s">
        <v>19496</v>
      </c>
      <c r="L340" s="1150" t="s">
        <v>394</v>
      </c>
      <c r="M340" s="1150">
        <v>100207780</v>
      </c>
      <c r="N340" s="1150" t="s">
        <v>394</v>
      </c>
      <c r="O340" s="1150"/>
      <c r="P340" s="1150" t="s">
        <v>17721</v>
      </c>
      <c r="Q340" s="1150"/>
      <c r="R340" s="1210">
        <v>17984</v>
      </c>
      <c r="S340" s="1150"/>
      <c r="T340" s="1150" t="s">
        <v>394</v>
      </c>
      <c r="U340" s="1150">
        <v>1003670936</v>
      </c>
      <c r="V340" s="1150">
        <v>1003670937</v>
      </c>
      <c r="W340" s="1150"/>
      <c r="X340" s="1150"/>
      <c r="Y340" s="1150"/>
      <c r="Z340" s="1150"/>
      <c r="AA340" s="1150"/>
      <c r="AB340" s="1150"/>
      <c r="AC340" s="1150"/>
      <c r="AD340" s="1150"/>
      <c r="AE340" s="1150"/>
      <c r="AF340" s="1150" t="s">
        <v>19172</v>
      </c>
      <c r="AG340" s="1211">
        <v>45181</v>
      </c>
      <c r="AH340" s="1212">
        <v>45170</v>
      </c>
      <c r="AI340" s="1150" t="s">
        <v>6742</v>
      </c>
      <c r="AJ340" s="1150" t="s">
        <v>6743</v>
      </c>
      <c r="AK340" s="1210">
        <v>9708</v>
      </c>
      <c r="AL340" s="1210">
        <v>9708</v>
      </c>
      <c r="AM340" s="1150" t="s">
        <v>19064</v>
      </c>
      <c r="AN340" s="1150" t="s">
        <v>12821</v>
      </c>
      <c r="AO340" s="1210">
        <v>8078.06</v>
      </c>
      <c r="AP340" s="1150" t="s">
        <v>6745</v>
      </c>
      <c r="AQ340" s="1150"/>
      <c r="AR340" s="1150">
        <v>4902146781</v>
      </c>
      <c r="AS340" s="1150"/>
      <c r="AT340" s="1150"/>
      <c r="AU340" s="1150"/>
      <c r="AV340" s="1150"/>
      <c r="AW340" s="1150"/>
      <c r="AX340" s="1150"/>
      <c r="AY340" s="1150" t="s">
        <v>20</v>
      </c>
      <c r="AZ340" s="1150"/>
      <c r="BA340" s="1150"/>
      <c r="BB340" s="1150"/>
      <c r="BC340" s="1150"/>
      <c r="BD340" s="1150"/>
      <c r="BE340" s="1150"/>
      <c r="BF340" s="1150"/>
      <c r="BG340" s="1150"/>
      <c r="BH340" s="1150"/>
      <c r="BI340" s="1150"/>
      <c r="BJ340" s="1150"/>
    </row>
    <row r="341" spans="1:62">
      <c r="A341" s="1150">
        <v>335</v>
      </c>
      <c r="B341" s="1150">
        <v>0</v>
      </c>
      <c r="C341" s="1150" t="s">
        <v>2792</v>
      </c>
      <c r="D341" s="1150" t="s">
        <v>18942</v>
      </c>
      <c r="E341" s="1150" t="s">
        <v>18943</v>
      </c>
      <c r="F341" s="1150" t="s">
        <v>18948</v>
      </c>
      <c r="G341" s="1150" t="s">
        <v>19136</v>
      </c>
      <c r="H341" s="1213" t="s">
        <v>7700</v>
      </c>
      <c r="I341" s="1213" t="s">
        <v>7702</v>
      </c>
      <c r="J341" s="1213" t="s">
        <v>7701</v>
      </c>
      <c r="K341" s="1150" t="s">
        <v>7704</v>
      </c>
      <c r="L341" s="1150" t="s">
        <v>394</v>
      </c>
      <c r="M341" s="1150">
        <v>100210013</v>
      </c>
      <c r="N341" s="1150" t="s">
        <v>394</v>
      </c>
      <c r="O341" s="1150"/>
      <c r="P341" s="1150" t="s">
        <v>17721</v>
      </c>
      <c r="Q341" s="1150"/>
      <c r="R341" s="1210">
        <v>11098</v>
      </c>
      <c r="S341" s="1150"/>
      <c r="T341" s="1150" t="s">
        <v>394</v>
      </c>
      <c r="U341" s="1150">
        <v>1003670742</v>
      </c>
      <c r="V341" s="1150"/>
      <c r="W341" s="1150"/>
      <c r="X341" s="1150"/>
      <c r="Y341" s="1150"/>
      <c r="Z341" s="1150"/>
      <c r="AA341" s="1150"/>
      <c r="AB341" s="1150"/>
      <c r="AC341" s="1150"/>
      <c r="AD341" s="1150"/>
      <c r="AE341" s="1150"/>
      <c r="AF341" s="1150" t="s">
        <v>18978</v>
      </c>
      <c r="AG341" s="1211">
        <v>45181</v>
      </c>
      <c r="AH341" s="1212">
        <v>45170</v>
      </c>
      <c r="AI341" s="1213" t="s">
        <v>7700</v>
      </c>
      <c r="AJ341" s="1213" t="s">
        <v>7701</v>
      </c>
      <c r="AK341" s="1210">
        <v>11098.2</v>
      </c>
      <c r="AL341" s="1210">
        <v>11099</v>
      </c>
      <c r="AM341" s="1150" t="s">
        <v>491</v>
      </c>
      <c r="AN341" s="1150" t="s">
        <v>12821</v>
      </c>
      <c r="AO341" s="1150"/>
      <c r="AP341" s="1150" t="s">
        <v>7703</v>
      </c>
      <c r="AQ341" s="1150"/>
      <c r="AR341" s="1150">
        <v>4902146811</v>
      </c>
      <c r="AS341" s="1150"/>
      <c r="AT341" s="1150"/>
      <c r="AU341" s="1150"/>
      <c r="AV341" s="1150"/>
      <c r="AW341" s="1150"/>
      <c r="AX341" s="1150"/>
      <c r="AY341" s="1150" t="s">
        <v>20</v>
      </c>
      <c r="AZ341" s="1150"/>
      <c r="BA341" s="1150"/>
      <c r="BB341" s="1150"/>
      <c r="BC341" s="1150"/>
      <c r="BD341" s="1150"/>
      <c r="BE341" s="1150"/>
      <c r="BF341" s="1150"/>
      <c r="BG341" s="1150"/>
      <c r="BH341" s="1150"/>
      <c r="BI341" s="1150"/>
      <c r="BJ341" s="1150"/>
    </row>
    <row r="342" spans="1:62">
      <c r="A342" s="1150">
        <v>336</v>
      </c>
      <c r="B342" s="1150">
        <v>0</v>
      </c>
      <c r="C342" s="1150" t="s">
        <v>2792</v>
      </c>
      <c r="D342" s="1150" t="s">
        <v>18942</v>
      </c>
      <c r="E342" s="1150" t="s">
        <v>18943</v>
      </c>
      <c r="F342" s="1150" t="s">
        <v>18944</v>
      </c>
      <c r="G342" s="1150" t="s">
        <v>17900</v>
      </c>
      <c r="H342" s="1150" t="s">
        <v>7799</v>
      </c>
      <c r="I342" s="1150" t="s">
        <v>7801</v>
      </c>
      <c r="J342" s="1150" t="s">
        <v>19497</v>
      </c>
      <c r="K342" s="1150" t="s">
        <v>19498</v>
      </c>
      <c r="L342" s="1150" t="s">
        <v>394</v>
      </c>
      <c r="M342" s="1150">
        <v>100208873</v>
      </c>
      <c r="N342" s="1150" t="s">
        <v>394</v>
      </c>
      <c r="O342" s="1150"/>
      <c r="P342" s="1150" t="s">
        <v>17721</v>
      </c>
      <c r="Q342" s="1150"/>
      <c r="R342" s="1210">
        <v>24890</v>
      </c>
      <c r="S342" s="1150"/>
      <c r="T342" s="1150" t="s">
        <v>394</v>
      </c>
      <c r="U342" s="1150">
        <v>1003677585</v>
      </c>
      <c r="V342" s="1150">
        <v>1003677586</v>
      </c>
      <c r="W342" s="1150"/>
      <c r="X342" s="1150"/>
      <c r="Y342" s="1150"/>
      <c r="Z342" s="1150"/>
      <c r="AA342" s="1150"/>
      <c r="AB342" s="1150"/>
      <c r="AC342" s="1150"/>
      <c r="AD342" s="1150"/>
      <c r="AE342" s="1150"/>
      <c r="AF342" s="1150" t="s">
        <v>19172</v>
      </c>
      <c r="AG342" s="1211">
        <v>45202</v>
      </c>
      <c r="AH342" s="1212">
        <v>45200</v>
      </c>
      <c r="AI342" s="1150" t="s">
        <v>7799</v>
      </c>
      <c r="AJ342" s="1150" t="s">
        <v>19497</v>
      </c>
      <c r="AK342" s="1210">
        <v>14545.94</v>
      </c>
      <c r="AL342" s="1210">
        <v>14546</v>
      </c>
      <c r="AM342" s="1150" t="s">
        <v>19064</v>
      </c>
      <c r="AN342" s="1150" t="s">
        <v>12821</v>
      </c>
      <c r="AO342" s="1210">
        <v>4591</v>
      </c>
      <c r="AP342" s="1150"/>
      <c r="AQ342" s="1150"/>
      <c r="AR342" s="1150">
        <v>4902153314</v>
      </c>
      <c r="AS342" s="1150"/>
      <c r="AT342" s="1150"/>
      <c r="AU342" s="1150"/>
      <c r="AV342" s="1150"/>
      <c r="AW342" s="1150"/>
      <c r="AX342" s="1150"/>
      <c r="AY342" s="1150"/>
      <c r="AZ342" s="1150"/>
      <c r="BA342" s="1150"/>
      <c r="BB342" s="1150"/>
      <c r="BC342" s="1150"/>
      <c r="BD342" s="1150"/>
      <c r="BE342" s="1211">
        <v>45204</v>
      </c>
      <c r="BF342" s="1150"/>
      <c r="BG342" s="1150" t="s">
        <v>19121</v>
      </c>
      <c r="BH342" s="1150" t="s">
        <v>19499</v>
      </c>
      <c r="BI342" s="1150"/>
      <c r="BJ342" s="1150"/>
    </row>
    <row r="343" spans="1:62">
      <c r="A343" s="1150">
        <v>337</v>
      </c>
      <c r="B343" s="1150">
        <v>0</v>
      </c>
      <c r="C343" s="1150" t="s">
        <v>19224</v>
      </c>
      <c r="D343" s="1150" t="s">
        <v>18942</v>
      </c>
      <c r="E343" s="1150" t="s">
        <v>18943</v>
      </c>
      <c r="F343" s="1150" t="s">
        <v>18948</v>
      </c>
      <c r="G343" s="1150" t="s">
        <v>17569</v>
      </c>
      <c r="H343" s="1213" t="s">
        <v>7310</v>
      </c>
      <c r="I343" s="1213" t="s">
        <v>7312</v>
      </c>
      <c r="J343" s="1213" t="s">
        <v>7311</v>
      </c>
      <c r="K343" s="1150" t="s">
        <v>7315</v>
      </c>
      <c r="L343" s="1150" t="s">
        <v>394</v>
      </c>
      <c r="M343" s="1150"/>
      <c r="N343" s="1150" t="s">
        <v>394</v>
      </c>
      <c r="O343" s="1150"/>
      <c r="P343" s="1150" t="s">
        <v>17721</v>
      </c>
      <c r="Q343" s="1150"/>
      <c r="R343" s="1210">
        <v>152000</v>
      </c>
      <c r="S343" s="1150"/>
      <c r="T343" s="1150" t="s">
        <v>394</v>
      </c>
      <c r="U343" s="1150"/>
      <c r="V343" s="1150"/>
      <c r="W343" s="1150"/>
      <c r="X343" s="1150"/>
      <c r="Y343" s="1150"/>
      <c r="Z343" s="1150"/>
      <c r="AA343" s="1150"/>
      <c r="AB343" s="1150"/>
      <c r="AC343" s="1150"/>
      <c r="AD343" s="1150"/>
      <c r="AE343" s="1150"/>
      <c r="AF343" s="1150"/>
      <c r="AG343" s="1150"/>
      <c r="AH343" s="1212">
        <v>1</v>
      </c>
      <c r="AI343" s="1213" t="s">
        <v>7310</v>
      </c>
      <c r="AJ343" s="1213" t="s">
        <v>7311</v>
      </c>
      <c r="AK343" s="1210">
        <v>152000</v>
      </c>
      <c r="AL343" s="1210">
        <v>152000</v>
      </c>
      <c r="AM343" s="1150" t="s">
        <v>19077</v>
      </c>
      <c r="AN343" s="1150" t="s">
        <v>19067</v>
      </c>
      <c r="AO343" s="1210">
        <v>1552</v>
      </c>
      <c r="AP343" s="1150"/>
      <c r="AQ343" s="1150"/>
      <c r="AR343" s="1150"/>
      <c r="AS343" s="1150"/>
      <c r="AT343" s="1150"/>
      <c r="AU343" s="1150"/>
      <c r="AV343" s="1150"/>
      <c r="AW343" s="1150"/>
      <c r="AX343" s="1150"/>
      <c r="AY343" s="1150" t="s">
        <v>20</v>
      </c>
      <c r="AZ343" s="1150"/>
      <c r="BA343" s="1150"/>
      <c r="BB343" s="1150"/>
      <c r="BC343" s="1150"/>
      <c r="BD343" s="1150"/>
      <c r="BE343" s="1150"/>
      <c r="BF343" s="1150"/>
      <c r="BG343" s="1150"/>
      <c r="BH343" s="1150"/>
      <c r="BI343" s="1150"/>
      <c r="BJ343" s="1150"/>
    </row>
    <row r="344" spans="1:62">
      <c r="A344" s="1150">
        <v>338</v>
      </c>
      <c r="B344" s="1150">
        <v>0</v>
      </c>
      <c r="C344" s="1150" t="s">
        <v>2792</v>
      </c>
      <c r="D344" s="1150" t="s">
        <v>18942</v>
      </c>
      <c r="E344" s="1150" t="s">
        <v>18943</v>
      </c>
      <c r="F344" s="1150" t="s">
        <v>18944</v>
      </c>
      <c r="G344" s="1150" t="s">
        <v>17920</v>
      </c>
      <c r="H344" s="1150" t="s">
        <v>6641</v>
      </c>
      <c r="I344" s="1150" t="s">
        <v>6643</v>
      </c>
      <c r="J344" s="1150" t="s">
        <v>6642</v>
      </c>
      <c r="K344" s="1150" t="s">
        <v>19500</v>
      </c>
      <c r="L344" s="1150" t="s">
        <v>394</v>
      </c>
      <c r="M344" s="1150">
        <v>100204976</v>
      </c>
      <c r="N344" s="1150" t="s">
        <v>394</v>
      </c>
      <c r="O344" s="1150"/>
      <c r="P344" s="1150" t="s">
        <v>17721</v>
      </c>
      <c r="Q344" s="1150"/>
      <c r="R344" s="1210">
        <v>13001</v>
      </c>
      <c r="S344" s="1150"/>
      <c r="T344" s="1150" t="s">
        <v>394</v>
      </c>
      <c r="U344" s="1150">
        <v>1003670860</v>
      </c>
      <c r="V344" s="1150"/>
      <c r="W344" s="1150"/>
      <c r="X344" s="1150"/>
      <c r="Y344" s="1150"/>
      <c r="Z344" s="1150"/>
      <c r="AA344" s="1150"/>
      <c r="AB344" s="1150"/>
      <c r="AC344" s="1150"/>
      <c r="AD344" s="1150"/>
      <c r="AE344" s="1150"/>
      <c r="AF344" s="1150" t="s">
        <v>18973</v>
      </c>
      <c r="AG344" s="1211">
        <v>45181</v>
      </c>
      <c r="AH344" s="1212">
        <v>45170</v>
      </c>
      <c r="AI344" s="1150" t="s">
        <v>6641</v>
      </c>
      <c r="AJ344" s="1150" t="s">
        <v>6642</v>
      </c>
      <c r="AK344" s="1210">
        <v>13001</v>
      </c>
      <c r="AL344" s="1210">
        <v>13001</v>
      </c>
      <c r="AM344" s="1150" t="s">
        <v>19064</v>
      </c>
      <c r="AN344" s="1150" t="s">
        <v>12821</v>
      </c>
      <c r="AO344" s="1150">
        <v>503.81</v>
      </c>
      <c r="AP344" s="1150" t="s">
        <v>6644</v>
      </c>
      <c r="AQ344" s="1150"/>
      <c r="AR344" s="1150">
        <v>4902146775</v>
      </c>
      <c r="AS344" s="1150"/>
      <c r="AT344" s="1150"/>
      <c r="AU344" s="1150"/>
      <c r="AV344" s="1150"/>
      <c r="AW344" s="1150"/>
      <c r="AX344" s="1150"/>
      <c r="AY344" s="1150" t="s">
        <v>20</v>
      </c>
      <c r="AZ344" s="1150" t="s">
        <v>19093</v>
      </c>
      <c r="BA344" s="1150"/>
      <c r="BB344" s="1150"/>
      <c r="BC344" s="1150"/>
      <c r="BD344" s="1150"/>
      <c r="BE344" s="1211">
        <v>45210</v>
      </c>
      <c r="BF344" s="1150" t="s">
        <v>18978</v>
      </c>
      <c r="BG344" s="1150"/>
      <c r="BH344" s="1150"/>
      <c r="BI344" s="1150"/>
      <c r="BJ344" s="1150"/>
    </row>
    <row r="345" spans="1:62" ht="161.25">
      <c r="A345" s="1150">
        <v>339</v>
      </c>
      <c r="B345" s="1150">
        <v>0</v>
      </c>
      <c r="C345" s="1150" t="s">
        <v>2792</v>
      </c>
      <c r="D345" s="1150" t="s">
        <v>18942</v>
      </c>
      <c r="E345" s="1150" t="s">
        <v>18943</v>
      </c>
      <c r="F345" s="1150" t="s">
        <v>18944</v>
      </c>
      <c r="G345" s="1150" t="s">
        <v>17920</v>
      </c>
      <c r="H345" s="1150" t="s">
        <v>6760</v>
      </c>
      <c r="I345" s="1150" t="s">
        <v>6762</v>
      </c>
      <c r="J345" s="1150" t="s">
        <v>6761</v>
      </c>
      <c r="K345" s="1215" t="s">
        <v>19501</v>
      </c>
      <c r="L345" s="1150" t="s">
        <v>394</v>
      </c>
      <c r="M345" s="1150">
        <v>100207340</v>
      </c>
      <c r="N345" s="1150" t="s">
        <v>394</v>
      </c>
      <c r="O345" s="1150"/>
      <c r="P345" s="1150" t="s">
        <v>17721</v>
      </c>
      <c r="Q345" s="1150"/>
      <c r="R345" s="1210">
        <v>9120</v>
      </c>
      <c r="S345" s="1150"/>
      <c r="T345" s="1150" t="s">
        <v>394</v>
      </c>
      <c r="U345" s="1150">
        <v>1003670871</v>
      </c>
      <c r="V345" s="1150"/>
      <c r="W345" s="1150"/>
      <c r="X345" s="1150"/>
      <c r="Y345" s="1150"/>
      <c r="Z345" s="1150"/>
      <c r="AA345" s="1150"/>
      <c r="AB345" s="1150"/>
      <c r="AC345" s="1150"/>
      <c r="AD345" s="1150"/>
      <c r="AE345" s="1150"/>
      <c r="AF345" s="1150" t="s">
        <v>19172</v>
      </c>
      <c r="AG345" s="1211">
        <v>45181</v>
      </c>
      <c r="AH345" s="1212">
        <v>45170</v>
      </c>
      <c r="AI345" s="1150" t="s">
        <v>6760</v>
      </c>
      <c r="AJ345" s="1150" t="s">
        <v>6761</v>
      </c>
      <c r="AK345" s="1210">
        <v>9120.99</v>
      </c>
      <c r="AL345" s="1210">
        <v>9121</v>
      </c>
      <c r="AM345" s="1150" t="s">
        <v>19064</v>
      </c>
      <c r="AN345" s="1150" t="s">
        <v>12821</v>
      </c>
      <c r="AO345" s="1210">
        <v>1157.2</v>
      </c>
      <c r="AP345" s="1150" t="s">
        <v>6763</v>
      </c>
      <c r="AQ345" s="1150"/>
      <c r="AR345" s="1150">
        <v>4902147098</v>
      </c>
      <c r="AS345" s="1150"/>
      <c r="AT345" s="1150"/>
      <c r="AU345" s="1150"/>
      <c r="AV345" s="1150"/>
      <c r="AW345" s="1150"/>
      <c r="AX345" s="1150"/>
      <c r="AY345" s="1150" t="s">
        <v>20</v>
      </c>
      <c r="AZ345" s="1150"/>
      <c r="BA345" s="1150"/>
      <c r="BB345" s="1150"/>
      <c r="BC345" s="1150"/>
      <c r="BD345" s="1150"/>
      <c r="BE345" s="1150"/>
      <c r="BF345" s="1150"/>
      <c r="BG345" s="1150"/>
      <c r="BH345" s="1150"/>
      <c r="BI345" s="1150"/>
      <c r="BJ345" s="1150"/>
    </row>
    <row r="346" spans="1:62">
      <c r="A346" s="1150">
        <v>340</v>
      </c>
      <c r="B346" s="1150">
        <v>0</v>
      </c>
      <c r="C346" s="1150" t="s">
        <v>2792</v>
      </c>
      <c r="D346" s="1150" t="s">
        <v>18942</v>
      </c>
      <c r="E346" s="1150" t="s">
        <v>18943</v>
      </c>
      <c r="F346" s="1150" t="s">
        <v>18944</v>
      </c>
      <c r="G346" s="1150" t="s">
        <v>17569</v>
      </c>
      <c r="H346" s="1150" t="s">
        <v>1700</v>
      </c>
      <c r="I346" s="1150" t="s">
        <v>1697</v>
      </c>
      <c r="J346" s="1150" t="s">
        <v>1699</v>
      </c>
      <c r="K346" s="1150" t="s">
        <v>1698</v>
      </c>
      <c r="L346" s="1150" t="s">
        <v>394</v>
      </c>
      <c r="M346" s="1150">
        <v>100209778</v>
      </c>
      <c r="N346" s="1150" t="s">
        <v>394</v>
      </c>
      <c r="O346" s="1150"/>
      <c r="P346" s="1150" t="s">
        <v>17721</v>
      </c>
      <c r="Q346" s="1150"/>
      <c r="R346" s="1210">
        <v>3187</v>
      </c>
      <c r="S346" s="1150"/>
      <c r="T346" s="1150" t="s">
        <v>394</v>
      </c>
      <c r="U346" s="1150">
        <v>1003671014</v>
      </c>
      <c r="V346" s="1150"/>
      <c r="W346" s="1150"/>
      <c r="X346" s="1150"/>
      <c r="Y346" s="1150"/>
      <c r="Z346" s="1150"/>
      <c r="AA346" s="1150"/>
      <c r="AB346" s="1150"/>
      <c r="AC346" s="1150"/>
      <c r="AD346" s="1150"/>
      <c r="AE346" s="1150"/>
      <c r="AF346" s="1150" t="s">
        <v>18978</v>
      </c>
      <c r="AG346" s="1211">
        <v>45182</v>
      </c>
      <c r="AH346" s="1212">
        <v>45170</v>
      </c>
      <c r="AI346" s="1150" t="s">
        <v>1700</v>
      </c>
      <c r="AJ346" s="1150" t="s">
        <v>1699</v>
      </c>
      <c r="AK346" s="1210">
        <v>3187.08</v>
      </c>
      <c r="AL346" s="1210">
        <v>3188</v>
      </c>
      <c r="AM346" s="1150" t="s">
        <v>491</v>
      </c>
      <c r="AN346" s="1150" t="s">
        <v>12821</v>
      </c>
      <c r="AO346" s="1150">
        <v>801.7</v>
      </c>
      <c r="AP346" s="1150" t="s">
        <v>1695</v>
      </c>
      <c r="AQ346" s="1150"/>
      <c r="AR346" s="1150">
        <v>4902147101</v>
      </c>
      <c r="AS346" s="1150"/>
      <c r="AT346" s="1150"/>
      <c r="AU346" s="1150"/>
      <c r="AV346" s="1150"/>
      <c r="AW346" s="1150"/>
      <c r="AX346" s="1150"/>
      <c r="AY346" s="1150" t="s">
        <v>20</v>
      </c>
      <c r="AZ346" s="1150" t="s">
        <v>19093</v>
      </c>
      <c r="BA346" s="1150"/>
      <c r="BB346" s="1150"/>
      <c r="BC346" s="1150"/>
      <c r="BD346" s="1150"/>
      <c r="BE346" s="1211">
        <v>45190</v>
      </c>
      <c r="BF346" s="1150" t="s">
        <v>18945</v>
      </c>
      <c r="BG346" s="1150" t="s">
        <v>3195</v>
      </c>
      <c r="BH346" s="1150" t="s">
        <v>18978</v>
      </c>
      <c r="BI346" s="1150"/>
      <c r="BJ346" s="1150"/>
    </row>
    <row r="347" spans="1:62">
      <c r="A347" s="1150">
        <v>341</v>
      </c>
      <c r="B347" s="1150">
        <v>0</v>
      </c>
      <c r="C347" s="1150" t="s">
        <v>2792</v>
      </c>
      <c r="D347" s="1150" t="s">
        <v>18942</v>
      </c>
      <c r="E347" s="1150" t="s">
        <v>18943</v>
      </c>
      <c r="F347" s="1150" t="s">
        <v>18944</v>
      </c>
      <c r="G347" s="1150" t="s">
        <v>17920</v>
      </c>
      <c r="H347" s="1150" t="s">
        <v>8277</v>
      </c>
      <c r="I347" s="1150" t="s">
        <v>8279</v>
      </c>
      <c r="J347" s="1150" t="s">
        <v>8278</v>
      </c>
      <c r="K347" s="1150" t="s">
        <v>19502</v>
      </c>
      <c r="L347" s="1150" t="s">
        <v>394</v>
      </c>
      <c r="M347" s="1150">
        <v>100202279</v>
      </c>
      <c r="N347" s="1150" t="s">
        <v>394</v>
      </c>
      <c r="O347" s="1150"/>
      <c r="P347" s="1150" t="s">
        <v>17721</v>
      </c>
      <c r="Q347" s="1150"/>
      <c r="R347" s="1210">
        <v>34778</v>
      </c>
      <c r="S347" s="1150"/>
      <c r="T347" s="1150" t="s">
        <v>394</v>
      </c>
      <c r="U347" s="1150">
        <v>1003670878</v>
      </c>
      <c r="V347" s="1150"/>
      <c r="W347" s="1150"/>
      <c r="X347" s="1150"/>
      <c r="Y347" s="1150"/>
      <c r="Z347" s="1150"/>
      <c r="AA347" s="1150"/>
      <c r="AB347" s="1150"/>
      <c r="AC347" s="1150"/>
      <c r="AD347" s="1150"/>
      <c r="AE347" s="1150"/>
      <c r="AF347" s="1150" t="s">
        <v>18973</v>
      </c>
      <c r="AG347" s="1211">
        <v>45181</v>
      </c>
      <c r="AH347" s="1212">
        <v>45170</v>
      </c>
      <c r="AI347" s="1150" t="s">
        <v>8277</v>
      </c>
      <c r="AJ347" s="1150" t="s">
        <v>8278</v>
      </c>
      <c r="AK347" s="1226">
        <v>34778</v>
      </c>
      <c r="AL347" s="1210">
        <v>34778</v>
      </c>
      <c r="AM347" s="1150" t="s">
        <v>19064</v>
      </c>
      <c r="AN347" s="1150" t="s">
        <v>12821</v>
      </c>
      <c r="AO347" s="1150">
        <v>560</v>
      </c>
      <c r="AP347" s="1150" t="s">
        <v>8280</v>
      </c>
      <c r="AQ347" s="1150"/>
      <c r="AR347" s="1150">
        <v>4902146778</v>
      </c>
      <c r="AS347" s="1150"/>
      <c r="AT347" s="1150"/>
      <c r="AU347" s="1150"/>
      <c r="AV347" s="1150"/>
      <c r="AW347" s="1150"/>
      <c r="AX347" s="1150"/>
      <c r="AY347" s="1150" t="s">
        <v>20</v>
      </c>
      <c r="AZ347" s="1150"/>
      <c r="BA347" s="1150"/>
      <c r="BB347" s="1150"/>
      <c r="BC347" s="1150"/>
      <c r="BD347" s="1150"/>
      <c r="BE347" s="1150"/>
      <c r="BF347" s="1150"/>
      <c r="BG347" s="1150"/>
      <c r="BH347" s="1150"/>
      <c r="BI347" s="1150"/>
      <c r="BJ347" s="1150"/>
    </row>
    <row r="348" spans="1:62">
      <c r="A348" s="1150">
        <v>342</v>
      </c>
      <c r="B348" s="1150">
        <v>0</v>
      </c>
      <c r="C348" s="1150" t="s">
        <v>2792</v>
      </c>
      <c r="D348" s="1150" t="s">
        <v>18942</v>
      </c>
      <c r="E348" s="1150" t="s">
        <v>18943</v>
      </c>
      <c r="F348" s="1222" t="s">
        <v>18944</v>
      </c>
      <c r="G348" s="1150" t="s">
        <v>57</v>
      </c>
      <c r="H348" s="1150" t="s">
        <v>8641</v>
      </c>
      <c r="I348" s="1150" t="s">
        <v>8643</v>
      </c>
      <c r="J348" s="1150" t="s">
        <v>8642</v>
      </c>
      <c r="K348" s="1150" t="s">
        <v>19503</v>
      </c>
      <c r="L348" s="1150" t="s">
        <v>394</v>
      </c>
      <c r="M348" s="1150">
        <v>100206254</v>
      </c>
      <c r="N348" s="1150" t="s">
        <v>394</v>
      </c>
      <c r="O348" s="1150"/>
      <c r="P348" s="1150" t="s">
        <v>17721</v>
      </c>
      <c r="Q348" s="1150"/>
      <c r="R348" s="1210">
        <v>18951</v>
      </c>
      <c r="S348" s="1150"/>
      <c r="T348" s="1150" t="s">
        <v>394</v>
      </c>
      <c r="U348" s="1150">
        <v>1003672007</v>
      </c>
      <c r="V348" s="1150"/>
      <c r="W348" s="1150"/>
      <c r="X348" s="1150"/>
      <c r="Y348" s="1150"/>
      <c r="Z348" s="1150"/>
      <c r="AA348" s="1150"/>
      <c r="AB348" s="1150"/>
      <c r="AC348" s="1150"/>
      <c r="AD348" s="1150"/>
      <c r="AE348" s="1150"/>
      <c r="AF348" s="1150" t="s">
        <v>18973</v>
      </c>
      <c r="AG348" s="1211">
        <v>45181</v>
      </c>
      <c r="AH348" s="1212">
        <v>45170</v>
      </c>
      <c r="AI348" s="1150" t="s">
        <v>8641</v>
      </c>
      <c r="AJ348" s="1150" t="s">
        <v>8642</v>
      </c>
      <c r="AK348" s="1210">
        <v>18951</v>
      </c>
      <c r="AL348" s="1210">
        <v>18951</v>
      </c>
      <c r="AM348" s="1150" t="s">
        <v>19064</v>
      </c>
      <c r="AN348" s="1150" t="s">
        <v>12821</v>
      </c>
      <c r="AO348" s="1210">
        <v>4000.6</v>
      </c>
      <c r="AP348" s="1150" t="s">
        <v>8644</v>
      </c>
      <c r="AQ348" s="1150"/>
      <c r="AR348" s="1150">
        <v>4902148017</v>
      </c>
      <c r="AS348" s="1150"/>
      <c r="AT348" s="1150"/>
      <c r="AU348" s="1150"/>
      <c r="AV348" s="1150"/>
      <c r="AW348" s="1150"/>
      <c r="AX348" s="1150"/>
      <c r="AY348" s="1150" t="s">
        <v>19504</v>
      </c>
      <c r="AZ348" s="1150" t="s">
        <v>19093</v>
      </c>
      <c r="BA348" s="1150"/>
      <c r="BB348" s="1150"/>
      <c r="BC348" s="1150"/>
      <c r="BD348" s="1150"/>
      <c r="BE348" s="1211">
        <v>45210</v>
      </c>
      <c r="BF348" s="1150" t="s">
        <v>18978</v>
      </c>
      <c r="BG348" s="1150"/>
      <c r="BH348" s="1150"/>
      <c r="BI348" s="1150"/>
      <c r="BJ348" s="1150"/>
    </row>
    <row r="349" spans="1:62">
      <c r="A349" s="1150">
        <v>343</v>
      </c>
      <c r="B349" s="1150" t="s">
        <v>19094</v>
      </c>
      <c r="C349" s="1150" t="s">
        <v>2792</v>
      </c>
      <c r="D349" s="1150" t="s">
        <v>18942</v>
      </c>
      <c r="E349" s="1150" t="s">
        <v>18943</v>
      </c>
      <c r="F349" s="1150" t="s">
        <v>18948</v>
      </c>
      <c r="G349" s="1150" t="s">
        <v>15831</v>
      </c>
      <c r="H349" s="1150" t="s">
        <v>779</v>
      </c>
      <c r="I349" s="1150" t="s">
        <v>275</v>
      </c>
      <c r="J349" s="1150" t="s">
        <v>9135</v>
      </c>
      <c r="K349" s="1150" t="s">
        <v>19505</v>
      </c>
      <c r="L349" s="1150" t="s">
        <v>394</v>
      </c>
      <c r="M349" s="1150">
        <v>100209552</v>
      </c>
      <c r="N349" s="1150" t="s">
        <v>394</v>
      </c>
      <c r="O349" s="1150"/>
      <c r="P349" s="1150" t="s">
        <v>17721</v>
      </c>
      <c r="Q349" s="1150"/>
      <c r="R349" s="1210">
        <v>38604</v>
      </c>
      <c r="S349" s="1150"/>
      <c r="T349" s="1150" t="s">
        <v>394</v>
      </c>
      <c r="U349" s="1150">
        <v>1003671046</v>
      </c>
      <c r="V349" s="1150">
        <v>1003671047</v>
      </c>
      <c r="W349" s="1150"/>
      <c r="X349" s="1150"/>
      <c r="Y349" s="1150"/>
      <c r="Z349" s="1150"/>
      <c r="AA349" s="1150"/>
      <c r="AB349" s="1150"/>
      <c r="AC349" s="1150"/>
      <c r="AD349" s="1150"/>
      <c r="AE349" s="1150"/>
      <c r="AF349" s="1150" t="s">
        <v>18978</v>
      </c>
      <c r="AG349" s="1211">
        <v>45182</v>
      </c>
      <c r="AH349" s="1212">
        <v>45170</v>
      </c>
      <c r="AI349" s="1150" t="s">
        <v>779</v>
      </c>
      <c r="AJ349" s="1150" t="s">
        <v>9135</v>
      </c>
      <c r="AK349" s="1210">
        <v>38604</v>
      </c>
      <c r="AL349" s="1210">
        <v>38604</v>
      </c>
      <c r="AM349" s="1150" t="s">
        <v>514</v>
      </c>
      <c r="AN349" s="1150" t="s">
        <v>13437</v>
      </c>
      <c r="AO349" s="1210">
        <v>2887.92</v>
      </c>
      <c r="AP349" s="1150" t="s">
        <v>17736</v>
      </c>
      <c r="AQ349" s="1150"/>
      <c r="AR349" s="1150">
        <v>4902148006</v>
      </c>
      <c r="AS349" s="1150"/>
      <c r="AT349" s="1150"/>
      <c r="AU349" s="1150"/>
      <c r="AV349" s="1150"/>
      <c r="AW349" s="1150"/>
      <c r="AX349" s="1150"/>
      <c r="AY349" s="1150" t="s">
        <v>19506</v>
      </c>
      <c r="AZ349" s="1150"/>
      <c r="BA349" s="1150"/>
      <c r="BB349" s="1150"/>
      <c r="BC349" s="1150"/>
      <c r="BD349" s="1150"/>
      <c r="BE349" s="1150"/>
      <c r="BF349" s="1150"/>
      <c r="BG349" s="1150"/>
      <c r="BH349" s="1150"/>
      <c r="BI349" s="1150"/>
      <c r="BJ349" s="1150"/>
    </row>
    <row r="350" spans="1:62">
      <c r="A350" s="1150">
        <v>344</v>
      </c>
      <c r="B350" s="1150">
        <v>0</v>
      </c>
      <c r="C350" s="1150" t="s">
        <v>2792</v>
      </c>
      <c r="D350" s="1150" t="s">
        <v>18942</v>
      </c>
      <c r="E350" s="1150" t="s">
        <v>18943</v>
      </c>
      <c r="F350" s="1150" t="s">
        <v>18959</v>
      </c>
      <c r="G350" s="1150" t="s">
        <v>3189</v>
      </c>
      <c r="H350" s="1150" t="s">
        <v>7709</v>
      </c>
      <c r="I350" s="1150" t="s">
        <v>7711</v>
      </c>
      <c r="J350" s="1150" t="s">
        <v>7710</v>
      </c>
      <c r="K350" s="1150" t="s">
        <v>19507</v>
      </c>
      <c r="L350" s="1150" t="s">
        <v>394</v>
      </c>
      <c r="M350" s="1150">
        <v>100198024</v>
      </c>
      <c r="N350" s="1150" t="s">
        <v>394</v>
      </c>
      <c r="O350" s="1150"/>
      <c r="P350" s="1150" t="s">
        <v>17721</v>
      </c>
      <c r="Q350" s="1150"/>
      <c r="R350" s="1210">
        <v>160000</v>
      </c>
      <c r="S350" s="1150"/>
      <c r="T350" s="1150" t="s">
        <v>394</v>
      </c>
      <c r="U350" s="1150">
        <v>1003670966</v>
      </c>
      <c r="V350" s="1150"/>
      <c r="W350" s="1150"/>
      <c r="X350" s="1150"/>
      <c r="Y350" s="1150"/>
      <c r="Z350" s="1150"/>
      <c r="AA350" s="1150"/>
      <c r="AB350" s="1150"/>
      <c r="AC350" s="1150"/>
      <c r="AD350" s="1150"/>
      <c r="AE350" s="1150"/>
      <c r="AF350" s="1150" t="s">
        <v>18962</v>
      </c>
      <c r="AG350" s="1211">
        <v>45181</v>
      </c>
      <c r="AH350" s="1212">
        <v>45170</v>
      </c>
      <c r="AI350" s="1150" t="s">
        <v>7709</v>
      </c>
      <c r="AJ350" s="1150" t="s">
        <v>7710</v>
      </c>
      <c r="AK350" s="1210">
        <v>216114.6</v>
      </c>
      <c r="AL350" s="1210">
        <v>216115</v>
      </c>
      <c r="AM350" s="1150" t="s">
        <v>513</v>
      </c>
      <c r="AN350" s="1150" t="s">
        <v>13401</v>
      </c>
      <c r="AO350" s="1150"/>
      <c r="AP350" s="1150" t="s">
        <v>7712</v>
      </c>
      <c r="AQ350" s="1150"/>
      <c r="AR350" s="1150">
        <v>4902146779</v>
      </c>
      <c r="AS350" s="1150"/>
      <c r="AT350" s="1150"/>
      <c r="AU350" s="1150"/>
      <c r="AV350" s="1150"/>
      <c r="AW350" s="1150"/>
      <c r="AX350" s="1150"/>
      <c r="AY350" s="1150" t="s">
        <v>20</v>
      </c>
      <c r="AZ350" s="1150"/>
      <c r="BA350" s="1150"/>
      <c r="BB350" s="1150"/>
      <c r="BC350" s="1150"/>
      <c r="BD350" s="1150"/>
      <c r="BE350" s="1150"/>
      <c r="BF350" s="1150"/>
      <c r="BG350" s="1150"/>
      <c r="BH350" s="1150"/>
      <c r="BI350" s="1150"/>
      <c r="BJ350" s="1150"/>
    </row>
    <row r="351" spans="1:62">
      <c r="A351" s="1150">
        <v>345</v>
      </c>
      <c r="B351" s="1150">
        <v>0</v>
      </c>
      <c r="C351" s="1150" t="s">
        <v>2792</v>
      </c>
      <c r="D351" s="1150" t="s">
        <v>18942</v>
      </c>
      <c r="E351" s="1150" t="s">
        <v>18943</v>
      </c>
      <c r="F351" s="1150" t="s">
        <v>18948</v>
      </c>
      <c r="G351" s="1150" t="s">
        <v>3643</v>
      </c>
      <c r="H351" s="1213" t="s">
        <v>8357</v>
      </c>
      <c r="I351" s="1150" t="s">
        <v>8359</v>
      </c>
      <c r="J351" s="1213" t="s">
        <v>8357</v>
      </c>
      <c r="K351" s="1150" t="s">
        <v>8361</v>
      </c>
      <c r="L351" s="1150" t="s">
        <v>394</v>
      </c>
      <c r="M351" s="1150">
        <v>100209266</v>
      </c>
      <c r="N351" s="1150" t="s">
        <v>394</v>
      </c>
      <c r="O351" s="1150"/>
      <c r="P351" s="1150" t="s">
        <v>17721</v>
      </c>
      <c r="Q351" s="1150"/>
      <c r="R351" s="1210">
        <v>5000</v>
      </c>
      <c r="S351" s="1150"/>
      <c r="T351" s="1150" t="s">
        <v>19508</v>
      </c>
      <c r="U351" s="1150">
        <v>1003671004</v>
      </c>
      <c r="V351" s="1150">
        <v>1003671005</v>
      </c>
      <c r="W351" s="1150"/>
      <c r="X351" s="1150"/>
      <c r="Y351" s="1150"/>
      <c r="Z351" s="1150"/>
      <c r="AA351" s="1150"/>
      <c r="AB351" s="1150"/>
      <c r="AC351" s="1150"/>
      <c r="AD351" s="1150"/>
      <c r="AE351" s="1150"/>
      <c r="AF351" s="1150" t="s">
        <v>19172</v>
      </c>
      <c r="AG351" s="1211">
        <v>45181</v>
      </c>
      <c r="AH351" s="1212">
        <v>45170</v>
      </c>
      <c r="AI351" s="1213" t="s">
        <v>8357</v>
      </c>
      <c r="AJ351" s="1213" t="s">
        <v>8357</v>
      </c>
      <c r="AK351" s="1210">
        <v>5000</v>
      </c>
      <c r="AL351" s="1210">
        <v>5000</v>
      </c>
      <c r="AM351" s="1150" t="s">
        <v>514</v>
      </c>
      <c r="AN351" s="1150" t="s">
        <v>13437</v>
      </c>
      <c r="AO351" s="1210">
        <v>2600.15</v>
      </c>
      <c r="AP351" s="1150" t="s">
        <v>8360</v>
      </c>
      <c r="AQ351" s="1150"/>
      <c r="AR351" s="1150">
        <v>4902147075</v>
      </c>
      <c r="AS351" s="1150"/>
      <c r="AT351" s="1150"/>
      <c r="AU351" s="1150"/>
      <c r="AV351" s="1150"/>
      <c r="AW351" s="1150"/>
      <c r="AX351" s="1150"/>
      <c r="AY351" s="1150" t="s">
        <v>20</v>
      </c>
      <c r="AZ351" s="1150"/>
      <c r="BA351" s="1150"/>
      <c r="BB351" s="1150"/>
      <c r="BC351" s="1150"/>
      <c r="BD351" s="1150"/>
      <c r="BE351" s="1150"/>
      <c r="BF351" s="1150"/>
      <c r="BG351" s="1150"/>
      <c r="BH351" s="1150"/>
      <c r="BI351" s="1150"/>
      <c r="BJ351" s="1150"/>
    </row>
    <row r="352" spans="1:62">
      <c r="A352" s="1150">
        <v>346</v>
      </c>
      <c r="B352" s="1150">
        <v>0</v>
      </c>
      <c r="C352" s="1150" t="s">
        <v>2792</v>
      </c>
      <c r="D352" s="1150" t="s">
        <v>18942</v>
      </c>
      <c r="E352" s="1150" t="s">
        <v>18943</v>
      </c>
      <c r="F352" s="1150" t="s">
        <v>18948</v>
      </c>
      <c r="G352" s="1150" t="s">
        <v>17935</v>
      </c>
      <c r="H352" s="1213" t="s">
        <v>961</v>
      </c>
      <c r="I352" s="1213" t="s">
        <v>179</v>
      </c>
      <c r="J352" s="1213" t="s">
        <v>7102</v>
      </c>
      <c r="K352" s="1150" t="s">
        <v>8638</v>
      </c>
      <c r="L352" s="1150" t="s">
        <v>394</v>
      </c>
      <c r="M352" s="1150">
        <v>100210183</v>
      </c>
      <c r="N352" s="1150" t="s">
        <v>394</v>
      </c>
      <c r="O352" s="1150"/>
      <c r="P352" s="1150" t="s">
        <v>17721</v>
      </c>
      <c r="Q352" s="1150"/>
      <c r="R352" s="1210">
        <v>20016.7</v>
      </c>
      <c r="S352" s="1150"/>
      <c r="T352" s="1150" t="s">
        <v>394</v>
      </c>
      <c r="U352" s="1150">
        <v>1003671012</v>
      </c>
      <c r="V352" s="1150"/>
      <c r="W352" s="1150"/>
      <c r="X352" s="1150"/>
      <c r="Y352" s="1150"/>
      <c r="Z352" s="1150"/>
      <c r="AA352" s="1150"/>
      <c r="AB352" s="1150"/>
      <c r="AC352" s="1150"/>
      <c r="AD352" s="1150"/>
      <c r="AE352" s="1150"/>
      <c r="AF352" s="1150" t="s">
        <v>19172</v>
      </c>
      <c r="AG352" s="1211">
        <v>45181</v>
      </c>
      <c r="AH352" s="1212">
        <v>45170</v>
      </c>
      <c r="AI352" s="1213" t="s">
        <v>961</v>
      </c>
      <c r="AJ352" s="1213" t="s">
        <v>7102</v>
      </c>
      <c r="AK352" s="1210">
        <v>20016.7</v>
      </c>
      <c r="AL352" s="1210">
        <v>20017</v>
      </c>
      <c r="AM352" s="1150" t="s">
        <v>514</v>
      </c>
      <c r="AN352" s="1150" t="s">
        <v>13437</v>
      </c>
      <c r="AO352" s="1150"/>
      <c r="AP352" s="1150" t="s">
        <v>19081</v>
      </c>
      <c r="AQ352" s="1150"/>
      <c r="AR352" s="1150">
        <v>4902147124</v>
      </c>
      <c r="AS352" s="1150"/>
      <c r="AT352" s="1150"/>
      <c r="AU352" s="1150"/>
      <c r="AV352" s="1150"/>
      <c r="AW352" s="1150"/>
      <c r="AX352" s="1150"/>
      <c r="AY352" s="1150" t="s">
        <v>20</v>
      </c>
      <c r="AZ352" s="1150"/>
      <c r="BA352" s="1150"/>
      <c r="BB352" s="1150"/>
      <c r="BC352" s="1150"/>
      <c r="BD352" s="1150"/>
      <c r="BE352" s="1150"/>
      <c r="BF352" s="1150"/>
      <c r="BG352" s="1150"/>
      <c r="BH352" s="1150"/>
      <c r="BI352" s="1150"/>
      <c r="BJ352" s="1150"/>
    </row>
    <row r="353" spans="1:62" ht="161.25">
      <c r="A353" s="1150">
        <v>347</v>
      </c>
      <c r="B353" s="1150">
        <v>0</v>
      </c>
      <c r="C353" s="1150" t="s">
        <v>2792</v>
      </c>
      <c r="D353" s="1150" t="s">
        <v>18942</v>
      </c>
      <c r="E353" s="1150" t="s">
        <v>18943</v>
      </c>
      <c r="F353" s="1150" t="s">
        <v>18944</v>
      </c>
      <c r="G353" s="1150" t="s">
        <v>17920</v>
      </c>
      <c r="H353" s="1150" t="s">
        <v>2524</v>
      </c>
      <c r="I353" s="1150" t="s">
        <v>7047</v>
      </c>
      <c r="J353" s="1150" t="s">
        <v>2523</v>
      </c>
      <c r="K353" s="1215" t="s">
        <v>2522</v>
      </c>
      <c r="L353" s="1150" t="s">
        <v>394</v>
      </c>
      <c r="M353" s="1150">
        <v>100207202</v>
      </c>
      <c r="N353" s="1150" t="s">
        <v>394</v>
      </c>
      <c r="O353" s="1150"/>
      <c r="P353" s="1150" t="s">
        <v>17721</v>
      </c>
      <c r="Q353" s="1150"/>
      <c r="R353" s="1210">
        <v>31421</v>
      </c>
      <c r="S353" s="1150"/>
      <c r="T353" s="1150" t="s">
        <v>394</v>
      </c>
      <c r="U353" s="1150">
        <v>1003674203</v>
      </c>
      <c r="V353" s="1150"/>
      <c r="W353" s="1150"/>
      <c r="X353" s="1150"/>
      <c r="Y353" s="1150"/>
      <c r="Z353" s="1150"/>
      <c r="AA353" s="1150"/>
      <c r="AB353" s="1150"/>
      <c r="AC353" s="1150"/>
      <c r="AD353" s="1150"/>
      <c r="AE353" s="1150"/>
      <c r="AF353" s="1150" t="s">
        <v>18962</v>
      </c>
      <c r="AG353" s="1211">
        <v>45193</v>
      </c>
      <c r="AH353" s="1212">
        <v>45170</v>
      </c>
      <c r="AI353" s="1150" t="s">
        <v>2524</v>
      </c>
      <c r="AJ353" s="1150" t="s">
        <v>2523</v>
      </c>
      <c r="AK353" s="1210">
        <v>31420.9</v>
      </c>
      <c r="AL353" s="1210">
        <v>31421</v>
      </c>
      <c r="AM353" s="1150" t="s">
        <v>19064</v>
      </c>
      <c r="AN353" s="1150" t="s">
        <v>12821</v>
      </c>
      <c r="AO353" s="1150"/>
      <c r="AP353" s="1150"/>
      <c r="AQ353" s="1150"/>
      <c r="AR353" s="1150">
        <v>4902150426</v>
      </c>
      <c r="AS353" s="1150"/>
      <c r="AT353" s="1150"/>
      <c r="AU353" s="1150"/>
      <c r="AV353" s="1150"/>
      <c r="AW353" s="1150"/>
      <c r="AX353" s="1150"/>
      <c r="AY353" s="1150" t="s">
        <v>19509</v>
      </c>
      <c r="AZ353" s="1150"/>
      <c r="BA353" s="1150"/>
      <c r="BB353" s="1150"/>
      <c r="BC353" s="1150"/>
      <c r="BD353" s="1150"/>
      <c r="BE353" s="1150"/>
      <c r="BF353" s="1150"/>
      <c r="BG353" s="1150"/>
      <c r="BH353" s="1150"/>
      <c r="BI353" s="1150"/>
      <c r="BJ353" s="1150"/>
    </row>
    <row r="354" spans="1:62" ht="174.75">
      <c r="A354" s="1150">
        <v>348</v>
      </c>
      <c r="B354" s="1150">
        <v>0</v>
      </c>
      <c r="C354" s="1150" t="s">
        <v>2792</v>
      </c>
      <c r="D354" s="1150" t="s">
        <v>18942</v>
      </c>
      <c r="E354" s="1150" t="s">
        <v>18943</v>
      </c>
      <c r="F354" s="1150" t="s">
        <v>18944</v>
      </c>
      <c r="G354" s="1150" t="s">
        <v>17569</v>
      </c>
      <c r="H354" s="1150" t="s">
        <v>8033</v>
      </c>
      <c r="I354" s="1150" t="s">
        <v>19510</v>
      </c>
      <c r="J354" s="1150" t="s">
        <v>8034</v>
      </c>
      <c r="K354" s="1215" t="s">
        <v>19511</v>
      </c>
      <c r="L354" s="1150" t="s">
        <v>394</v>
      </c>
      <c r="M354" s="1150">
        <v>100210030</v>
      </c>
      <c r="N354" s="1150" t="s">
        <v>394</v>
      </c>
      <c r="O354" s="1150"/>
      <c r="P354" s="1150" t="s">
        <v>17721</v>
      </c>
      <c r="Q354" s="1150"/>
      <c r="R354" s="1210">
        <v>19240</v>
      </c>
      <c r="S354" s="1150"/>
      <c r="T354" s="1150" t="s">
        <v>19508</v>
      </c>
      <c r="U354" s="1150">
        <v>1003670602</v>
      </c>
      <c r="V354" s="1150">
        <v>1003670603</v>
      </c>
      <c r="W354" s="1150"/>
      <c r="X354" s="1150"/>
      <c r="Y354" s="1150"/>
      <c r="Z354" s="1150"/>
      <c r="AA354" s="1150"/>
      <c r="AB354" s="1150"/>
      <c r="AC354" s="1150"/>
      <c r="AD354" s="1150"/>
      <c r="AE354" s="1150"/>
      <c r="AF354" s="1150" t="s">
        <v>19172</v>
      </c>
      <c r="AG354" s="1211">
        <v>45181</v>
      </c>
      <c r="AH354" s="1212">
        <v>45170</v>
      </c>
      <c r="AI354" s="1150" t="s">
        <v>8033</v>
      </c>
      <c r="AJ354" s="1150" t="s">
        <v>8034</v>
      </c>
      <c r="AK354" s="1210">
        <v>19240.39</v>
      </c>
      <c r="AL354" s="1210">
        <v>19241</v>
      </c>
      <c r="AM354" s="1150" t="s">
        <v>491</v>
      </c>
      <c r="AN354" s="1150" t="s">
        <v>12821</v>
      </c>
      <c r="AO354" s="1150"/>
      <c r="AP354" s="1150" t="s">
        <v>8036</v>
      </c>
      <c r="AQ354" s="1150"/>
      <c r="AR354" s="1150">
        <v>4902147111</v>
      </c>
      <c r="AS354" s="1150"/>
      <c r="AT354" s="1150"/>
      <c r="AU354" s="1150"/>
      <c r="AV354" s="1150"/>
      <c r="AW354" s="1150"/>
      <c r="AX354" s="1150"/>
      <c r="AY354" s="1150" t="s">
        <v>20</v>
      </c>
      <c r="AZ354" s="1150"/>
      <c r="BA354" s="1150"/>
      <c r="BB354" s="1150"/>
      <c r="BC354" s="1150"/>
      <c r="BD354" s="1150"/>
      <c r="BE354" s="1150"/>
      <c r="BF354" s="1150"/>
      <c r="BG354" s="1150"/>
      <c r="BH354" s="1150"/>
      <c r="BI354" s="1150"/>
      <c r="BJ354" s="1150"/>
    </row>
    <row r="355" spans="1:62">
      <c r="A355" s="1150">
        <v>349</v>
      </c>
      <c r="B355" s="1150">
        <v>0</v>
      </c>
      <c r="C355" s="1150" t="s">
        <v>2792</v>
      </c>
      <c r="D355" s="1150" t="s">
        <v>18942</v>
      </c>
      <c r="E355" s="1150" t="s">
        <v>18943</v>
      </c>
      <c r="F355" s="1150" t="s">
        <v>18948</v>
      </c>
      <c r="G355" s="1150" t="s">
        <v>17569</v>
      </c>
      <c r="H355" s="1213" t="s">
        <v>7310</v>
      </c>
      <c r="I355" s="1213" t="s">
        <v>7312</v>
      </c>
      <c r="J355" s="1213" t="s">
        <v>7311</v>
      </c>
      <c r="K355" s="1150" t="s">
        <v>7315</v>
      </c>
      <c r="L355" s="1150" t="s">
        <v>394</v>
      </c>
      <c r="M355" s="1150">
        <v>100204693</v>
      </c>
      <c r="N355" s="1150" t="s">
        <v>394</v>
      </c>
      <c r="O355" s="1150"/>
      <c r="P355" s="1150" t="s">
        <v>17721</v>
      </c>
      <c r="Q355" s="1150"/>
      <c r="R355" s="1210">
        <v>152000</v>
      </c>
      <c r="S355" s="1150"/>
      <c r="T355" s="1150" t="s">
        <v>394</v>
      </c>
      <c r="U355" s="1150">
        <v>1003670604</v>
      </c>
      <c r="V355" s="1150"/>
      <c r="W355" s="1150"/>
      <c r="X355" s="1150"/>
      <c r="Y355" s="1150"/>
      <c r="Z355" s="1150"/>
      <c r="AA355" s="1150"/>
      <c r="AB355" s="1150"/>
      <c r="AC355" s="1150"/>
      <c r="AD355" s="1150"/>
      <c r="AE355" s="1150"/>
      <c r="AF355" s="1150" t="s">
        <v>19172</v>
      </c>
      <c r="AG355" s="1211">
        <v>45181</v>
      </c>
      <c r="AH355" s="1212">
        <v>45170</v>
      </c>
      <c r="AI355" s="1213" t="s">
        <v>7310</v>
      </c>
      <c r="AJ355" s="1213" t="s">
        <v>7311</v>
      </c>
      <c r="AK355" s="1210">
        <v>152000</v>
      </c>
      <c r="AL355" s="1210">
        <v>152000</v>
      </c>
      <c r="AM355" s="1150" t="s">
        <v>19077</v>
      </c>
      <c r="AN355" s="1150" t="s">
        <v>19067</v>
      </c>
      <c r="AO355" s="1210">
        <v>1552</v>
      </c>
      <c r="AP355" s="1150" t="s">
        <v>7313</v>
      </c>
      <c r="AQ355" s="1150"/>
      <c r="AR355" s="1150">
        <v>4902147062</v>
      </c>
      <c r="AS355" s="1150"/>
      <c r="AT355" s="1150"/>
      <c r="AU355" s="1150"/>
      <c r="AV355" s="1150"/>
      <c r="AW355" s="1150"/>
      <c r="AX355" s="1150"/>
      <c r="AY355" s="1150" t="s">
        <v>20</v>
      </c>
      <c r="AZ355" s="1150"/>
      <c r="BA355" s="1150" t="s">
        <v>19098</v>
      </c>
      <c r="BB355" s="1150"/>
      <c r="BC355" s="1150"/>
      <c r="BD355" s="1150"/>
      <c r="BE355" s="1211">
        <v>45192</v>
      </c>
      <c r="BF355" s="1150" t="s">
        <v>18945</v>
      </c>
      <c r="BG355" s="1150" t="s">
        <v>18980</v>
      </c>
      <c r="BH355" s="1150" t="s">
        <v>19512</v>
      </c>
      <c r="BI355" s="1150"/>
      <c r="BJ355" s="1150"/>
    </row>
    <row r="356" spans="1:62" ht="135">
      <c r="A356" s="1150">
        <v>350</v>
      </c>
      <c r="B356" s="1150">
        <v>0</v>
      </c>
      <c r="C356" s="1214" t="s">
        <v>2792</v>
      </c>
      <c r="D356" s="1150" t="s">
        <v>18942</v>
      </c>
      <c r="E356" s="1150" t="s">
        <v>18943</v>
      </c>
      <c r="F356" s="1150" t="s">
        <v>18948</v>
      </c>
      <c r="G356" s="1150" t="s">
        <v>52</v>
      </c>
      <c r="H356" s="1213" t="s">
        <v>3793</v>
      </c>
      <c r="I356" s="1213" t="s">
        <v>2556</v>
      </c>
      <c r="J356" s="1213" t="s">
        <v>3792</v>
      </c>
      <c r="K356" s="1215" t="s">
        <v>19513</v>
      </c>
      <c r="L356" s="1150" t="s">
        <v>394</v>
      </c>
      <c r="M356" s="1150">
        <v>100177628</v>
      </c>
      <c r="N356" s="1150" t="s">
        <v>394</v>
      </c>
      <c r="O356" s="1150"/>
      <c r="P356" s="1150" t="s">
        <v>17721</v>
      </c>
      <c r="Q356" s="1150"/>
      <c r="R356" s="1210">
        <v>37289</v>
      </c>
      <c r="S356" s="1150"/>
      <c r="T356" s="1150" t="s">
        <v>394</v>
      </c>
      <c r="U356" s="1150">
        <v>1003672563</v>
      </c>
      <c r="V356" s="1150">
        <v>1003672565</v>
      </c>
      <c r="W356" s="1150"/>
      <c r="X356" s="1150"/>
      <c r="Y356" s="1150"/>
      <c r="Z356" s="1150"/>
      <c r="AA356" s="1150"/>
      <c r="AB356" s="1150"/>
      <c r="AC356" s="1150"/>
      <c r="AD356" s="1150"/>
      <c r="AE356" s="1150"/>
      <c r="AF356" s="1150" t="s">
        <v>18962</v>
      </c>
      <c r="AG356" s="1150"/>
      <c r="AH356" s="1212">
        <v>1</v>
      </c>
      <c r="AI356" s="1213" t="s">
        <v>3793</v>
      </c>
      <c r="AJ356" s="1213" t="s">
        <v>3792</v>
      </c>
      <c r="AK356" s="1210">
        <v>92895.16</v>
      </c>
      <c r="AL356" s="1210">
        <v>92896</v>
      </c>
      <c r="AM356" s="1150" t="s">
        <v>514</v>
      </c>
      <c r="AN356" s="1150" t="s">
        <v>13437</v>
      </c>
      <c r="AO356" s="1150"/>
      <c r="AP356" s="1150" t="s">
        <v>2554</v>
      </c>
      <c r="AQ356" s="1150"/>
      <c r="AR356" s="1150">
        <v>4902148433</v>
      </c>
      <c r="AS356" s="1150"/>
      <c r="AT356" s="1150"/>
      <c r="AU356" s="1150"/>
      <c r="AV356" s="1150"/>
      <c r="AW356" s="1150"/>
      <c r="AX356" s="1150"/>
      <c r="AY356" s="1150" t="s">
        <v>19514</v>
      </c>
      <c r="AZ356" s="1150"/>
      <c r="BA356" s="1150"/>
      <c r="BB356" s="1150"/>
      <c r="BC356" s="1150"/>
      <c r="BD356" s="1150"/>
      <c r="BE356" s="1150"/>
      <c r="BF356" s="1150"/>
      <c r="BG356" s="1150"/>
      <c r="BH356" s="1150"/>
      <c r="BI356" s="1150"/>
      <c r="BJ356" s="1150"/>
    </row>
    <row r="357" spans="1:62">
      <c r="A357" s="1150">
        <v>351</v>
      </c>
      <c r="B357" s="1150" t="s">
        <v>19094</v>
      </c>
      <c r="C357" s="1150" t="s">
        <v>2792</v>
      </c>
      <c r="D357" s="1150" t="s">
        <v>18942</v>
      </c>
      <c r="E357" s="1150" t="s">
        <v>18943</v>
      </c>
      <c r="F357" s="1150" t="s">
        <v>18948</v>
      </c>
      <c r="G357" s="1150" t="s">
        <v>15831</v>
      </c>
      <c r="H357" s="1213" t="s">
        <v>828</v>
      </c>
      <c r="I357" s="1213" t="s">
        <v>331</v>
      </c>
      <c r="J357" s="1150" t="s">
        <v>17737</v>
      </c>
      <c r="K357" s="1150" t="s">
        <v>19515</v>
      </c>
      <c r="L357" s="1150" t="s">
        <v>394</v>
      </c>
      <c r="M357" s="1150">
        <v>100209296</v>
      </c>
      <c r="N357" s="1150" t="s">
        <v>394</v>
      </c>
      <c r="O357" s="1150"/>
      <c r="P357" s="1150" t="s">
        <v>17721</v>
      </c>
      <c r="Q357" s="1150"/>
      <c r="R357" s="1210">
        <v>24550</v>
      </c>
      <c r="S357" s="1150"/>
      <c r="T357" s="1150" t="s">
        <v>394</v>
      </c>
      <c r="U357" s="1150">
        <v>1003674463</v>
      </c>
      <c r="V357" s="1150">
        <v>1003674464</v>
      </c>
      <c r="W357" s="1150"/>
      <c r="X357" s="1150"/>
      <c r="Y357" s="1150"/>
      <c r="Z357" s="1150"/>
      <c r="AA357" s="1150"/>
      <c r="AB357" s="1150"/>
      <c r="AC357" s="1150"/>
      <c r="AD357" s="1150"/>
      <c r="AE357" s="1150"/>
      <c r="AF357" s="1150" t="s">
        <v>19172</v>
      </c>
      <c r="AG357" s="1211">
        <v>45194</v>
      </c>
      <c r="AH357" s="1212">
        <v>45170</v>
      </c>
      <c r="AI357" s="1213" t="s">
        <v>828</v>
      </c>
      <c r="AJ357" s="1150" t="s">
        <v>17737</v>
      </c>
      <c r="AK357" s="1210">
        <v>24550</v>
      </c>
      <c r="AL357" s="1210">
        <v>24550</v>
      </c>
      <c r="AM357" s="1150" t="s">
        <v>514</v>
      </c>
      <c r="AN357" s="1150" t="s">
        <v>13437</v>
      </c>
      <c r="AO357" s="1150"/>
      <c r="AP357" s="1150" t="s">
        <v>9494</v>
      </c>
      <c r="AQ357" s="1150"/>
      <c r="AR357" s="1150">
        <v>4902150758</v>
      </c>
      <c r="AS357" s="1150"/>
      <c r="AT357" s="1150"/>
      <c r="AU357" s="1150"/>
      <c r="AV357" s="1150"/>
      <c r="AW357" s="1150"/>
      <c r="AX357" s="1150"/>
      <c r="AY357" s="1150" t="s">
        <v>19516</v>
      </c>
      <c r="AZ357" s="1150"/>
      <c r="BA357" s="1150"/>
      <c r="BB357" s="1150"/>
      <c r="BC357" s="1150"/>
      <c r="BD357" s="1150"/>
      <c r="BE357" s="1150"/>
      <c r="BF357" s="1150"/>
      <c r="BG357" s="1150"/>
      <c r="BH357" s="1150"/>
      <c r="BI357" s="1150"/>
      <c r="BJ357" s="1150"/>
    </row>
    <row r="358" spans="1:62">
      <c r="A358" s="1150">
        <v>352</v>
      </c>
      <c r="B358" s="1150">
        <v>0</v>
      </c>
      <c r="C358" s="1150" t="s">
        <v>2792</v>
      </c>
      <c r="D358" s="1150" t="s">
        <v>18942</v>
      </c>
      <c r="E358" s="1150" t="s">
        <v>18943</v>
      </c>
      <c r="F358" s="1150" t="s">
        <v>18959</v>
      </c>
      <c r="G358" s="1150" t="s">
        <v>19517</v>
      </c>
      <c r="H358" s="1150" t="s">
        <v>6872</v>
      </c>
      <c r="I358" s="1150" t="s">
        <v>6874</v>
      </c>
      <c r="J358" s="1150" t="s">
        <v>6873</v>
      </c>
      <c r="K358" s="1150" t="s">
        <v>6877</v>
      </c>
      <c r="L358" s="1150" t="s">
        <v>394</v>
      </c>
      <c r="M358" s="1150">
        <v>100199406</v>
      </c>
      <c r="N358" s="1150" t="s">
        <v>394</v>
      </c>
      <c r="O358" s="1150" t="s">
        <v>19518</v>
      </c>
      <c r="P358" s="1150" t="s">
        <v>17721</v>
      </c>
      <c r="Q358" s="1211">
        <v>45182</v>
      </c>
      <c r="R358" s="1210">
        <v>9792.35</v>
      </c>
      <c r="S358" s="1210">
        <v>1000</v>
      </c>
      <c r="T358" s="1150" t="s">
        <v>18969</v>
      </c>
      <c r="U358" s="1150">
        <v>1003671066</v>
      </c>
      <c r="V358" s="1150"/>
      <c r="W358" s="1150"/>
      <c r="X358" s="1150"/>
      <c r="Y358" s="1150"/>
      <c r="Z358" s="1150"/>
      <c r="AA358" s="1150"/>
      <c r="AB358" s="1150"/>
      <c r="AC358" s="1150"/>
      <c r="AD358" s="1150"/>
      <c r="AE358" s="1150"/>
      <c r="AF358" s="1150" t="s">
        <v>19172</v>
      </c>
      <c r="AG358" s="1211">
        <v>45182</v>
      </c>
      <c r="AH358" s="1212">
        <v>45170</v>
      </c>
      <c r="AI358" s="1150" t="s">
        <v>6872</v>
      </c>
      <c r="AJ358" s="1150" t="s">
        <v>6873</v>
      </c>
      <c r="AK358" s="1210">
        <v>18344.669999999998</v>
      </c>
      <c r="AL358" s="1210">
        <v>18345</v>
      </c>
      <c r="AM358" s="1150" t="s">
        <v>493</v>
      </c>
      <c r="AN358" s="1150" t="s">
        <v>13401</v>
      </c>
      <c r="AO358" s="1150"/>
      <c r="AP358" s="1217" t="s">
        <v>6875</v>
      </c>
      <c r="AQ358" s="1150"/>
      <c r="AR358" s="1150">
        <v>4902147118</v>
      </c>
      <c r="AS358" s="1150"/>
      <c r="AT358" s="1150"/>
      <c r="AU358" s="1150"/>
      <c r="AV358" s="1150"/>
      <c r="AW358" s="1150"/>
      <c r="AX358" s="1150"/>
      <c r="AY358" s="1150" t="s">
        <v>20</v>
      </c>
      <c r="AZ358" s="1150"/>
      <c r="BA358" s="1150"/>
      <c r="BB358" s="1150"/>
      <c r="BC358" s="1150"/>
      <c r="BD358" s="1150"/>
      <c r="BE358" s="1150"/>
      <c r="BF358" s="1150"/>
      <c r="BG358" s="1150"/>
      <c r="BH358" s="1150"/>
      <c r="BI358" s="1150"/>
      <c r="BJ358" s="1150"/>
    </row>
    <row r="359" spans="1:62">
      <c r="A359" s="1150">
        <v>353</v>
      </c>
      <c r="B359" s="1150">
        <v>0</v>
      </c>
      <c r="C359" s="1150" t="s">
        <v>2792</v>
      </c>
      <c r="D359" s="1150" t="s">
        <v>18942</v>
      </c>
      <c r="E359" s="1150" t="s">
        <v>18943</v>
      </c>
      <c r="F359" s="1150" t="s">
        <v>18948</v>
      </c>
      <c r="G359" s="1150" t="s">
        <v>15831</v>
      </c>
      <c r="H359" s="1213" t="s">
        <v>549</v>
      </c>
      <c r="I359" s="1213" t="s">
        <v>548</v>
      </c>
      <c r="J359" s="1150" t="s">
        <v>19519</v>
      </c>
      <c r="K359" s="1150" t="s">
        <v>8055</v>
      </c>
      <c r="L359" s="1150" t="s">
        <v>394</v>
      </c>
      <c r="M359" s="1150">
        <v>100209977</v>
      </c>
      <c r="N359" s="1150" t="s">
        <v>394</v>
      </c>
      <c r="O359" s="1150"/>
      <c r="P359" s="1150" t="s">
        <v>17721</v>
      </c>
      <c r="Q359" s="1150"/>
      <c r="R359" s="1210">
        <v>20000</v>
      </c>
      <c r="S359" s="1150"/>
      <c r="T359" s="1150" t="s">
        <v>394</v>
      </c>
      <c r="U359" s="1150">
        <v>1003671069</v>
      </c>
      <c r="V359" s="1150">
        <v>1003671052</v>
      </c>
      <c r="W359" s="1150"/>
      <c r="X359" s="1150"/>
      <c r="Y359" s="1150"/>
      <c r="Z359" s="1150"/>
      <c r="AA359" s="1150"/>
      <c r="AB359" s="1150"/>
      <c r="AC359" s="1150"/>
      <c r="AD359" s="1150"/>
      <c r="AE359" s="1150"/>
      <c r="AF359" s="1150" t="s">
        <v>18978</v>
      </c>
      <c r="AG359" s="1211">
        <v>45182</v>
      </c>
      <c r="AH359" s="1212">
        <v>45170</v>
      </c>
      <c r="AI359" s="1213" t="s">
        <v>549</v>
      </c>
      <c r="AJ359" s="1150" t="s">
        <v>19519</v>
      </c>
      <c r="AK359" s="1210">
        <v>19851.599999999999</v>
      </c>
      <c r="AL359" s="1210">
        <v>19852</v>
      </c>
      <c r="AM359" s="1150" t="s">
        <v>516</v>
      </c>
      <c r="AN359" s="1150" t="s">
        <v>13437</v>
      </c>
      <c r="AO359" s="1150"/>
      <c r="AP359" s="1150" t="s">
        <v>551</v>
      </c>
      <c r="AQ359" s="1150"/>
      <c r="AR359" s="1213">
        <v>4902147570</v>
      </c>
      <c r="AS359" s="1150"/>
      <c r="AT359" s="1150"/>
      <c r="AU359" s="1150"/>
      <c r="AV359" s="1150"/>
      <c r="AW359" s="1150"/>
      <c r="AX359" s="1150"/>
      <c r="AY359" s="1150" t="s">
        <v>20</v>
      </c>
      <c r="AZ359" s="1150"/>
      <c r="BA359" s="1150"/>
      <c r="BB359" s="1150"/>
      <c r="BC359" s="1150"/>
      <c r="BD359" s="1150"/>
      <c r="BE359" s="1150"/>
      <c r="BF359" s="1150"/>
      <c r="BG359" s="1150"/>
      <c r="BH359" s="1150"/>
      <c r="BI359" s="1150"/>
      <c r="BJ359" s="1150"/>
    </row>
    <row r="360" spans="1:62">
      <c r="A360" s="1150">
        <v>354</v>
      </c>
      <c r="B360" s="1150">
        <v>0</v>
      </c>
      <c r="C360" s="1150" t="s">
        <v>2792</v>
      </c>
      <c r="D360" s="1150" t="s">
        <v>18942</v>
      </c>
      <c r="E360" s="1150" t="s">
        <v>18943</v>
      </c>
      <c r="F360" s="1150" t="s">
        <v>18944</v>
      </c>
      <c r="G360" s="1150" t="s">
        <v>15831</v>
      </c>
      <c r="H360" s="1150" t="s">
        <v>6544</v>
      </c>
      <c r="I360" s="1150" t="s">
        <v>6546</v>
      </c>
      <c r="J360" s="1222" t="s">
        <v>6545</v>
      </c>
      <c r="K360" s="1150" t="s">
        <v>19520</v>
      </c>
      <c r="L360" s="1150" t="s">
        <v>394</v>
      </c>
      <c r="M360" s="1150">
        <v>100209553</v>
      </c>
      <c r="N360" s="1150" t="s">
        <v>394</v>
      </c>
      <c r="O360" s="1150"/>
      <c r="P360" s="1150" t="s">
        <v>17721</v>
      </c>
      <c r="Q360" s="1150"/>
      <c r="R360" s="1210">
        <v>24004</v>
      </c>
      <c r="S360" s="1150"/>
      <c r="T360" s="1150" t="s">
        <v>394</v>
      </c>
      <c r="U360" s="1150">
        <v>1003672006</v>
      </c>
      <c r="V360" s="1150"/>
      <c r="W360" s="1150"/>
      <c r="X360" s="1150"/>
      <c r="Y360" s="1150"/>
      <c r="Z360" s="1150"/>
      <c r="AA360" s="1150"/>
      <c r="AB360" s="1150"/>
      <c r="AC360" s="1150"/>
      <c r="AD360" s="1150"/>
      <c r="AE360" s="1150"/>
      <c r="AF360" s="1150" t="s">
        <v>18973</v>
      </c>
      <c r="AG360" s="1211">
        <v>45182</v>
      </c>
      <c r="AH360" s="1212">
        <v>45170</v>
      </c>
      <c r="AI360" s="1150" t="s">
        <v>6544</v>
      </c>
      <c r="AJ360" s="1222" t="s">
        <v>6545</v>
      </c>
      <c r="AK360" s="1210">
        <v>24004.39</v>
      </c>
      <c r="AL360" s="1210">
        <v>24005</v>
      </c>
      <c r="AM360" s="1150" t="s">
        <v>19064</v>
      </c>
      <c r="AN360" s="1150" t="s">
        <v>12821</v>
      </c>
      <c r="AO360" s="1150">
        <v>929</v>
      </c>
      <c r="AP360" s="1150" t="s">
        <v>6547</v>
      </c>
      <c r="AQ360" s="1150"/>
      <c r="AR360" s="1150">
        <v>4902148122</v>
      </c>
      <c r="AS360" s="1150"/>
      <c r="AT360" s="1150"/>
      <c r="AU360" s="1150"/>
      <c r="AV360" s="1150"/>
      <c r="AW360" s="1150"/>
      <c r="AX360" s="1150"/>
      <c r="AY360" s="1150" t="s">
        <v>19521</v>
      </c>
      <c r="AZ360" s="1150"/>
      <c r="BA360" s="1150"/>
      <c r="BB360" s="1150"/>
      <c r="BC360" s="1150"/>
      <c r="BD360" s="1150"/>
      <c r="BE360" s="1150"/>
      <c r="BF360" s="1150"/>
      <c r="BG360" s="1150"/>
      <c r="BH360" s="1150"/>
      <c r="BI360" s="1150"/>
      <c r="BJ360" s="1150"/>
    </row>
    <row r="361" spans="1:62">
      <c r="A361" s="1150">
        <v>355</v>
      </c>
      <c r="B361" s="1150">
        <v>0</v>
      </c>
      <c r="C361" s="1150" t="s">
        <v>2792</v>
      </c>
      <c r="D361" s="1150" t="s">
        <v>18942</v>
      </c>
      <c r="E361" s="1150" t="s">
        <v>18943</v>
      </c>
      <c r="F361" s="1150" t="s">
        <v>18944</v>
      </c>
      <c r="G361" s="1150" t="s">
        <v>17920</v>
      </c>
      <c r="H361" s="1150" t="s">
        <v>8385</v>
      </c>
      <c r="I361" s="1150" t="s">
        <v>8387</v>
      </c>
      <c r="J361" s="1150" t="s">
        <v>8386</v>
      </c>
      <c r="K361" s="1150" t="s">
        <v>19522</v>
      </c>
      <c r="L361" s="1150" t="s">
        <v>394</v>
      </c>
      <c r="M361" s="1150">
        <v>100208143</v>
      </c>
      <c r="N361" s="1150" t="s">
        <v>394</v>
      </c>
      <c r="O361" s="1150"/>
      <c r="P361" s="1150" t="s">
        <v>17721</v>
      </c>
      <c r="Q361" s="1150"/>
      <c r="R361" s="1210">
        <v>43922</v>
      </c>
      <c r="S361" s="1150"/>
      <c r="T361" s="1150" t="s">
        <v>394</v>
      </c>
      <c r="U361" s="1150">
        <v>1003670930</v>
      </c>
      <c r="V361" s="1150"/>
      <c r="W361" s="1150"/>
      <c r="X361" s="1150"/>
      <c r="Y361" s="1150"/>
      <c r="Z361" s="1150"/>
      <c r="AA361" s="1150"/>
      <c r="AB361" s="1150"/>
      <c r="AC361" s="1150"/>
      <c r="AD361" s="1150"/>
      <c r="AE361" s="1150"/>
      <c r="AF361" s="1150" t="s">
        <v>18973</v>
      </c>
      <c r="AG361" s="1211">
        <v>45182</v>
      </c>
      <c r="AH361" s="1212">
        <v>45170</v>
      </c>
      <c r="AI361" s="1150" t="s">
        <v>8385</v>
      </c>
      <c r="AJ361" s="1150" t="s">
        <v>8386</v>
      </c>
      <c r="AK361" s="1210">
        <v>43922</v>
      </c>
      <c r="AL361" s="1210">
        <v>43922</v>
      </c>
      <c r="AM361" s="1150" t="s">
        <v>19064</v>
      </c>
      <c r="AN361" s="1150" t="s">
        <v>12821</v>
      </c>
      <c r="AO361" s="1150">
        <v>560</v>
      </c>
      <c r="AP361" s="1150" t="s">
        <v>8388</v>
      </c>
      <c r="AQ361" s="1150"/>
      <c r="AR361" s="1150">
        <v>4902147079</v>
      </c>
      <c r="AS361" s="1150"/>
      <c r="AT361" s="1150"/>
      <c r="AU361" s="1150"/>
      <c r="AV361" s="1150"/>
      <c r="AW361" s="1150"/>
      <c r="AX361" s="1150"/>
      <c r="AY361" s="1150" t="s">
        <v>20</v>
      </c>
      <c r="AZ361" s="1150"/>
      <c r="BA361" s="1150"/>
      <c r="BB361" s="1150"/>
      <c r="BC361" s="1150"/>
      <c r="BD361" s="1150"/>
      <c r="BE361" s="1150"/>
      <c r="BF361" s="1150"/>
      <c r="BG361" s="1150"/>
      <c r="BH361" s="1150"/>
      <c r="BI361" s="1150"/>
      <c r="BJ361" s="1150"/>
    </row>
    <row r="362" spans="1:62">
      <c r="A362" s="1150">
        <v>356</v>
      </c>
      <c r="B362" s="1150">
        <v>0</v>
      </c>
      <c r="C362" s="1150" t="s">
        <v>2792</v>
      </c>
      <c r="D362" s="1150" t="s">
        <v>18942</v>
      </c>
      <c r="E362" s="1150" t="s">
        <v>18943</v>
      </c>
      <c r="F362" s="1150" t="s">
        <v>18959</v>
      </c>
      <c r="G362" s="1150" t="s">
        <v>15943</v>
      </c>
      <c r="H362" s="1150" t="s">
        <v>6528</v>
      </c>
      <c r="I362" s="1150" t="s">
        <v>6530</v>
      </c>
      <c r="J362" s="1222" t="s">
        <v>6529</v>
      </c>
      <c r="K362" s="1150" t="s">
        <v>6532</v>
      </c>
      <c r="L362" s="1150" t="s">
        <v>394</v>
      </c>
      <c r="M362" s="1150">
        <v>100209230</v>
      </c>
      <c r="N362" s="1150" t="s">
        <v>394</v>
      </c>
      <c r="O362" s="1150"/>
      <c r="P362" s="1150" t="s">
        <v>17721</v>
      </c>
      <c r="Q362" s="1150"/>
      <c r="R362" s="1210">
        <v>12055</v>
      </c>
      <c r="S362" s="1150"/>
      <c r="T362" s="1150" t="s">
        <v>394</v>
      </c>
      <c r="U362" s="1150">
        <v>1003671070</v>
      </c>
      <c r="V362" s="1150"/>
      <c r="W362" s="1150"/>
      <c r="X362" s="1150"/>
      <c r="Y362" s="1150"/>
      <c r="Z362" s="1150"/>
      <c r="AA362" s="1150"/>
      <c r="AB362" s="1150"/>
      <c r="AC362" s="1150"/>
      <c r="AD362" s="1150"/>
      <c r="AE362" s="1150"/>
      <c r="AF362" s="1150" t="s">
        <v>19172</v>
      </c>
      <c r="AG362" s="1211">
        <v>45182</v>
      </c>
      <c r="AH362" s="1212">
        <v>45170</v>
      </c>
      <c r="AI362" s="1150" t="s">
        <v>6528</v>
      </c>
      <c r="AJ362" s="1222" t="s">
        <v>6529</v>
      </c>
      <c r="AK362" s="1210">
        <v>17624.82</v>
      </c>
      <c r="AL362" s="1210">
        <v>17625</v>
      </c>
      <c r="AM362" s="1150" t="s">
        <v>513</v>
      </c>
      <c r="AN362" s="1150" t="s">
        <v>13401</v>
      </c>
      <c r="AO362" s="1210">
        <v>12003.62</v>
      </c>
      <c r="AP362" s="1150" t="s">
        <v>6531</v>
      </c>
      <c r="AQ362" s="1150"/>
      <c r="AR362" s="1150">
        <v>4902147082</v>
      </c>
      <c r="AS362" s="1150"/>
      <c r="AT362" s="1150"/>
      <c r="AU362" s="1150"/>
      <c r="AV362" s="1150"/>
      <c r="AW362" s="1150"/>
      <c r="AX362" s="1150"/>
      <c r="AY362" s="1150" t="s">
        <v>20</v>
      </c>
      <c r="AZ362" s="1150"/>
      <c r="BA362" s="1150"/>
      <c r="BB362" s="1150"/>
      <c r="BC362" s="1150"/>
      <c r="BD362" s="1150"/>
      <c r="BE362" s="1150"/>
      <c r="BF362" s="1150"/>
      <c r="BG362" s="1150"/>
      <c r="BH362" s="1150"/>
      <c r="BI362" s="1150"/>
      <c r="BJ362" s="1150"/>
    </row>
    <row r="363" spans="1:62" ht="27">
      <c r="A363" s="1150">
        <v>357</v>
      </c>
      <c r="B363" s="1150">
        <v>0</v>
      </c>
      <c r="C363" s="1150" t="s">
        <v>2792</v>
      </c>
      <c r="D363" s="1150" t="s">
        <v>18942</v>
      </c>
      <c r="E363" s="1150" t="s">
        <v>18943</v>
      </c>
      <c r="F363" s="1150" t="s">
        <v>18944</v>
      </c>
      <c r="G363" s="1150" t="s">
        <v>17920</v>
      </c>
      <c r="H363" s="1150" t="s">
        <v>8403</v>
      </c>
      <c r="I363" s="1150" t="s">
        <v>8405</v>
      </c>
      <c r="J363" s="1150" t="s">
        <v>8404</v>
      </c>
      <c r="K363" s="1150" t="s">
        <v>19523</v>
      </c>
      <c r="L363" s="1150" t="s">
        <v>394</v>
      </c>
      <c r="M363" s="1150">
        <v>100208026</v>
      </c>
      <c r="N363" s="1150" t="s">
        <v>394</v>
      </c>
      <c r="O363" s="1150"/>
      <c r="P363" s="1150" t="s">
        <v>17721</v>
      </c>
      <c r="Q363" s="1211">
        <v>45182</v>
      </c>
      <c r="R363" s="1215" t="s">
        <v>19524</v>
      </c>
      <c r="S363" s="1150"/>
      <c r="T363" s="1150" t="s">
        <v>394</v>
      </c>
      <c r="U363" s="1150">
        <v>1003670933</v>
      </c>
      <c r="V363" s="1150"/>
      <c r="W363" s="1150"/>
      <c r="X363" s="1150"/>
      <c r="Y363" s="1150"/>
      <c r="Z363" s="1150"/>
      <c r="AA363" s="1150"/>
      <c r="AB363" s="1150"/>
      <c r="AC363" s="1150"/>
      <c r="AD363" s="1150"/>
      <c r="AE363" s="1150"/>
      <c r="AF363" s="1150" t="s">
        <v>18973</v>
      </c>
      <c r="AG363" s="1211">
        <v>45182</v>
      </c>
      <c r="AH363" s="1212">
        <v>45170</v>
      </c>
      <c r="AI363" s="1150" t="s">
        <v>8403</v>
      </c>
      <c r="AJ363" s="1150" t="s">
        <v>8404</v>
      </c>
      <c r="AK363" s="1210">
        <v>31639.439999999999</v>
      </c>
      <c r="AL363" s="1210">
        <v>31640</v>
      </c>
      <c r="AM363" s="1150" t="s">
        <v>19064</v>
      </c>
      <c r="AN363" s="1150" t="s">
        <v>12821</v>
      </c>
      <c r="AO363" s="1210">
        <v>1120</v>
      </c>
      <c r="AP363" s="1150" t="s">
        <v>8406</v>
      </c>
      <c r="AQ363" s="1150"/>
      <c r="AR363" s="1150">
        <v>4902147970</v>
      </c>
      <c r="AS363" s="1150"/>
      <c r="AT363" s="1150"/>
      <c r="AU363" s="1150"/>
      <c r="AV363" s="1150"/>
      <c r="AW363" s="1150"/>
      <c r="AX363" s="1150"/>
      <c r="AY363" s="1150" t="s">
        <v>2792</v>
      </c>
      <c r="AZ363" s="1150"/>
      <c r="BA363" s="1150"/>
      <c r="BB363" s="1150"/>
      <c r="BC363" s="1150"/>
      <c r="BD363" s="1150"/>
      <c r="BE363" s="1150"/>
      <c r="BF363" s="1150"/>
      <c r="BG363" s="1150"/>
      <c r="BH363" s="1150"/>
      <c r="BI363" s="1150"/>
      <c r="BJ363" s="1150"/>
    </row>
    <row r="364" spans="1:62">
      <c r="A364" s="1150">
        <v>358</v>
      </c>
      <c r="B364" s="1150">
        <v>0</v>
      </c>
      <c r="C364" s="1150" t="s">
        <v>2792</v>
      </c>
      <c r="D364" s="1150" t="s">
        <v>18942</v>
      </c>
      <c r="E364" s="1150" t="s">
        <v>18943</v>
      </c>
      <c r="F364" s="1150" t="s">
        <v>18944</v>
      </c>
      <c r="G364" s="1150" t="s">
        <v>17920</v>
      </c>
      <c r="H364" s="1150" t="s">
        <v>8419</v>
      </c>
      <c r="I364" s="1150" t="s">
        <v>8421</v>
      </c>
      <c r="J364" s="1150" t="s">
        <v>8420</v>
      </c>
      <c r="K364" s="1150" t="s">
        <v>19525</v>
      </c>
      <c r="L364" s="1150" t="s">
        <v>394</v>
      </c>
      <c r="M364" s="1150">
        <v>100208028</v>
      </c>
      <c r="N364" s="1150" t="s">
        <v>394</v>
      </c>
      <c r="O364" s="1150"/>
      <c r="P364" s="1150" t="s">
        <v>17721</v>
      </c>
      <c r="Q364" s="1150"/>
      <c r="R364" s="1210">
        <v>11005</v>
      </c>
      <c r="S364" s="1150"/>
      <c r="T364" s="1150" t="s">
        <v>394</v>
      </c>
      <c r="U364" s="1150">
        <v>1003671115</v>
      </c>
      <c r="V364" s="1150"/>
      <c r="W364" s="1150"/>
      <c r="X364" s="1150"/>
      <c r="Y364" s="1150"/>
      <c r="Z364" s="1150"/>
      <c r="AA364" s="1150"/>
      <c r="AB364" s="1150"/>
      <c r="AC364" s="1150"/>
      <c r="AD364" s="1150"/>
      <c r="AE364" s="1150"/>
      <c r="AF364" s="1222" t="s">
        <v>18973</v>
      </c>
      <c r="AG364" s="1211">
        <v>45182</v>
      </c>
      <c r="AH364" s="1212">
        <v>45170</v>
      </c>
      <c r="AI364" s="1150" t="s">
        <v>8419</v>
      </c>
      <c r="AJ364" s="1150" t="s">
        <v>8420</v>
      </c>
      <c r="AK364" s="1210">
        <v>18341.66</v>
      </c>
      <c r="AL364" s="1210">
        <v>18342</v>
      </c>
      <c r="AM364" s="1150" t="s">
        <v>19064</v>
      </c>
      <c r="AN364" s="1150" t="s">
        <v>12821</v>
      </c>
      <c r="AO364" s="1210">
        <v>1120</v>
      </c>
      <c r="AP364" s="1150" t="s">
        <v>8422</v>
      </c>
      <c r="AQ364" s="1150"/>
      <c r="AR364" s="1150">
        <v>4902147097</v>
      </c>
      <c r="AS364" s="1150"/>
      <c r="AT364" s="1150"/>
      <c r="AU364" s="1150"/>
      <c r="AV364" s="1150"/>
      <c r="AW364" s="1150"/>
      <c r="AX364" s="1150"/>
      <c r="AY364" s="1150" t="s">
        <v>20</v>
      </c>
      <c r="AZ364" s="1150"/>
      <c r="BA364" s="1150"/>
      <c r="BB364" s="1150"/>
      <c r="BC364" s="1150"/>
      <c r="BD364" s="1150"/>
      <c r="BE364" s="1150"/>
      <c r="BF364" s="1150"/>
      <c r="BG364" s="1150"/>
      <c r="BH364" s="1150"/>
      <c r="BI364" s="1150"/>
      <c r="BJ364" s="1150"/>
    </row>
    <row r="365" spans="1:62">
      <c r="A365" s="1150">
        <v>359</v>
      </c>
      <c r="B365" s="1150">
        <v>0</v>
      </c>
      <c r="C365" s="1150" t="s">
        <v>2792</v>
      </c>
      <c r="D365" s="1150" t="s">
        <v>18942</v>
      </c>
      <c r="E365" s="1150" t="s">
        <v>18943</v>
      </c>
      <c r="F365" s="1150" t="s">
        <v>18959</v>
      </c>
      <c r="G365" s="1150" t="s">
        <v>3189</v>
      </c>
      <c r="H365" s="1213" t="s">
        <v>6477</v>
      </c>
      <c r="I365" s="1213" t="s">
        <v>6479</v>
      </c>
      <c r="J365" s="1213" t="s">
        <v>6478</v>
      </c>
      <c r="K365" s="1150" t="s">
        <v>6481</v>
      </c>
      <c r="L365" s="1150" t="s">
        <v>394</v>
      </c>
      <c r="M365" s="1150">
        <v>100207162</v>
      </c>
      <c r="N365" s="1150" t="s">
        <v>394</v>
      </c>
      <c r="O365" s="1150"/>
      <c r="P365" s="1150" t="s">
        <v>17721</v>
      </c>
      <c r="Q365" s="1150"/>
      <c r="R365" s="1210">
        <v>95000</v>
      </c>
      <c r="S365" s="1150"/>
      <c r="T365" s="1150" t="s">
        <v>394</v>
      </c>
      <c r="U365" s="1150">
        <v>1003671071</v>
      </c>
      <c r="V365" s="1150"/>
      <c r="W365" s="1150"/>
      <c r="X365" s="1150"/>
      <c r="Y365" s="1150"/>
      <c r="Z365" s="1150"/>
      <c r="AA365" s="1150"/>
      <c r="AB365" s="1150"/>
      <c r="AC365" s="1150"/>
      <c r="AD365" s="1150"/>
      <c r="AE365" s="1150"/>
      <c r="AF365" s="1150" t="s">
        <v>19172</v>
      </c>
      <c r="AG365" s="1211">
        <v>45182</v>
      </c>
      <c r="AH365" s="1212">
        <v>45170</v>
      </c>
      <c r="AI365" s="1213" t="s">
        <v>6477</v>
      </c>
      <c r="AJ365" s="1213" t="s">
        <v>6478</v>
      </c>
      <c r="AK365" s="1210">
        <v>70000</v>
      </c>
      <c r="AL365" s="1210">
        <v>70000</v>
      </c>
      <c r="AM365" s="1150" t="s">
        <v>513</v>
      </c>
      <c r="AN365" s="1150" t="s">
        <v>13401</v>
      </c>
      <c r="AO365" s="1226">
        <v>2474.48</v>
      </c>
      <c r="AP365" s="1150" t="s">
        <v>6480</v>
      </c>
      <c r="AQ365" s="1150"/>
      <c r="AR365" s="1213">
        <v>4902147119</v>
      </c>
      <c r="AS365" s="1150"/>
      <c r="AT365" s="1150"/>
      <c r="AU365" s="1150"/>
      <c r="AV365" s="1150"/>
      <c r="AW365" s="1150"/>
      <c r="AX365" s="1150"/>
      <c r="AY365" s="1150" t="s">
        <v>20</v>
      </c>
      <c r="AZ365" s="1150"/>
      <c r="BA365" s="1150"/>
      <c r="BB365" s="1150"/>
      <c r="BC365" s="1150"/>
      <c r="BD365" s="1150"/>
      <c r="BE365" s="1150"/>
      <c r="BF365" s="1150"/>
      <c r="BG365" s="1150"/>
      <c r="BH365" s="1150"/>
      <c r="BI365" s="1150"/>
      <c r="BJ365" s="1150"/>
    </row>
    <row r="366" spans="1:62">
      <c r="A366" s="1150">
        <v>360</v>
      </c>
      <c r="B366" s="1150">
        <v>0</v>
      </c>
      <c r="C366" s="1150" t="s">
        <v>2792</v>
      </c>
      <c r="D366" s="1150" t="s">
        <v>18942</v>
      </c>
      <c r="E366" s="1150" t="s">
        <v>18943</v>
      </c>
      <c r="F366" s="1150" t="s">
        <v>18959</v>
      </c>
      <c r="G366" s="1150" t="s">
        <v>17963</v>
      </c>
      <c r="H366" s="1150" t="s">
        <v>19526</v>
      </c>
      <c r="I366" s="1150" t="s">
        <v>7533</v>
      </c>
      <c r="J366" s="1222" t="s">
        <v>7532</v>
      </c>
      <c r="K366" s="1150" t="s">
        <v>19527</v>
      </c>
      <c r="L366" s="1150" t="s">
        <v>394</v>
      </c>
      <c r="M366" s="1150">
        <v>200036000</v>
      </c>
      <c r="N366" s="1150" t="s">
        <v>394</v>
      </c>
      <c r="O366" s="1150"/>
      <c r="P366" s="1150" t="s">
        <v>17721</v>
      </c>
      <c r="Q366" s="1150"/>
      <c r="R366" s="1210">
        <v>231951</v>
      </c>
      <c r="S366" s="1150"/>
      <c r="T366" s="1150" t="s">
        <v>394</v>
      </c>
      <c r="U366" s="1150">
        <v>1003671072</v>
      </c>
      <c r="V366" s="1150">
        <v>1003671073</v>
      </c>
      <c r="W366" s="1150"/>
      <c r="X366" s="1150"/>
      <c r="Y366" s="1150"/>
      <c r="Z366" s="1150"/>
      <c r="AA366" s="1150"/>
      <c r="AB366" s="1150"/>
      <c r="AC366" s="1150"/>
      <c r="AD366" s="1150"/>
      <c r="AE366" s="1150"/>
      <c r="AF366" s="1150" t="s">
        <v>19172</v>
      </c>
      <c r="AG366" s="1211">
        <v>45182</v>
      </c>
      <c r="AH366" s="1212">
        <v>45170</v>
      </c>
      <c r="AI366" s="1150" t="s">
        <v>19526</v>
      </c>
      <c r="AJ366" s="1222" t="s">
        <v>7532</v>
      </c>
      <c r="AK366" s="1210">
        <v>231951</v>
      </c>
      <c r="AL366" s="1210">
        <v>231951</v>
      </c>
      <c r="AM366" s="1150" t="s">
        <v>493</v>
      </c>
      <c r="AN366" s="1150" t="s">
        <v>13401</v>
      </c>
      <c r="AO366" s="1210">
        <v>58554.98</v>
      </c>
      <c r="AP366" s="1217" t="s">
        <v>7534</v>
      </c>
      <c r="AQ366" s="1150"/>
      <c r="AR366" s="1150">
        <v>4902147102</v>
      </c>
      <c r="AS366" s="1150"/>
      <c r="AT366" s="1150"/>
      <c r="AU366" s="1150"/>
      <c r="AV366" s="1150"/>
      <c r="AW366" s="1150"/>
      <c r="AX366" s="1150"/>
      <c r="AY366" s="1150" t="s">
        <v>19528</v>
      </c>
      <c r="AZ366" s="1150"/>
      <c r="BA366" s="1150"/>
      <c r="BB366" s="1150"/>
      <c r="BC366" s="1150"/>
      <c r="BD366" s="1150"/>
      <c r="BE366" s="1150"/>
      <c r="BF366" s="1150"/>
      <c r="BG366" s="1150"/>
      <c r="BH366" s="1150"/>
      <c r="BI366" s="1150"/>
      <c r="BJ366" s="1150"/>
    </row>
    <row r="367" spans="1:62">
      <c r="A367" s="1150">
        <v>361</v>
      </c>
      <c r="B367" s="1150">
        <v>0</v>
      </c>
      <c r="C367" s="1150" t="s">
        <v>2792</v>
      </c>
      <c r="D367" s="1150" t="s">
        <v>18942</v>
      </c>
      <c r="E367" s="1150" t="s">
        <v>18943</v>
      </c>
      <c r="F367" s="1150" t="s">
        <v>18944</v>
      </c>
      <c r="G367" s="1150" t="s">
        <v>17920</v>
      </c>
      <c r="H367" s="1150" t="s">
        <v>8301</v>
      </c>
      <c r="I367" s="1150" t="s">
        <v>8303</v>
      </c>
      <c r="J367" s="1150" t="s">
        <v>8302</v>
      </c>
      <c r="K367" s="1150" t="s">
        <v>19529</v>
      </c>
      <c r="L367" s="1150" t="s">
        <v>394</v>
      </c>
      <c r="M367" s="1150">
        <v>100208142</v>
      </c>
      <c r="N367" s="1150" t="s">
        <v>394</v>
      </c>
      <c r="O367" s="1150"/>
      <c r="P367" s="1150" t="s">
        <v>17721</v>
      </c>
      <c r="Q367" s="1150"/>
      <c r="R367" s="1210">
        <v>26483</v>
      </c>
      <c r="S367" s="1150"/>
      <c r="T367" s="1150" t="s">
        <v>394</v>
      </c>
      <c r="U367" s="1150">
        <v>1003671118</v>
      </c>
      <c r="V367" s="1150">
        <v>1003680665</v>
      </c>
      <c r="W367" s="1150"/>
      <c r="X367" s="1150"/>
      <c r="Y367" s="1150"/>
      <c r="Z367" s="1150"/>
      <c r="AA367" s="1150"/>
      <c r="AB367" s="1150"/>
      <c r="AC367" s="1150"/>
      <c r="AD367" s="1150"/>
      <c r="AE367" s="1150"/>
      <c r="AF367" s="1150" t="s">
        <v>18973</v>
      </c>
      <c r="AG367" s="1211">
        <v>45209</v>
      </c>
      <c r="AH367" s="1212">
        <v>45200</v>
      </c>
      <c r="AI367" s="1150" t="s">
        <v>8301</v>
      </c>
      <c r="AJ367" s="1150" t="s">
        <v>8302</v>
      </c>
      <c r="AK367" s="1210">
        <v>44137.279999999999</v>
      </c>
      <c r="AL367" s="1210">
        <v>44138</v>
      </c>
      <c r="AM367" s="1150" t="s">
        <v>19064</v>
      </c>
      <c r="AN367" s="1150" t="s">
        <v>12821</v>
      </c>
      <c r="AO367" s="1210">
        <v>1971.48</v>
      </c>
      <c r="AP367" s="1150" t="s">
        <v>8304</v>
      </c>
      <c r="AQ367" s="1150"/>
      <c r="AR367" s="1150">
        <v>4902147148</v>
      </c>
      <c r="AS367" s="1150"/>
      <c r="AT367" s="1150"/>
      <c r="AU367" s="1150"/>
      <c r="AV367" s="1150"/>
      <c r="AW367" s="1150"/>
      <c r="AX367" s="1150"/>
      <c r="AY367" s="1150"/>
      <c r="AZ367" s="1150"/>
      <c r="BA367" s="1150"/>
      <c r="BB367" s="1150"/>
      <c r="BC367" s="1150"/>
      <c r="BD367" s="1150"/>
      <c r="BE367" s="1150"/>
      <c r="BF367" s="1150"/>
      <c r="BG367" s="1150"/>
      <c r="BH367" s="1150"/>
      <c r="BI367" s="1150"/>
      <c r="BJ367" s="1150"/>
    </row>
    <row r="368" spans="1:62">
      <c r="A368" s="1150">
        <v>362</v>
      </c>
      <c r="B368" s="1150">
        <v>0</v>
      </c>
      <c r="C368" s="1150" t="s">
        <v>2792</v>
      </c>
      <c r="D368" s="1150" t="s">
        <v>18942</v>
      </c>
      <c r="E368" s="1150" t="s">
        <v>18943</v>
      </c>
      <c r="F368" s="1150" t="s">
        <v>18944</v>
      </c>
      <c r="G368" s="1150" t="s">
        <v>17920</v>
      </c>
      <c r="H368" s="1150" t="s">
        <v>8320</v>
      </c>
      <c r="I368" s="1150" t="s">
        <v>8322</v>
      </c>
      <c r="J368" s="1150" t="s">
        <v>8321</v>
      </c>
      <c r="K368" s="1150" t="s">
        <v>19530</v>
      </c>
      <c r="L368" s="1150" t="s">
        <v>394</v>
      </c>
      <c r="M368" s="1150">
        <v>100208180</v>
      </c>
      <c r="N368" s="1150" t="s">
        <v>394</v>
      </c>
      <c r="O368" s="1150"/>
      <c r="P368" s="1150" t="s">
        <v>17721</v>
      </c>
      <c r="Q368" s="1150"/>
      <c r="R368" s="1210">
        <v>17359</v>
      </c>
      <c r="S368" s="1150"/>
      <c r="T368" s="1150" t="s">
        <v>394</v>
      </c>
      <c r="U368" s="1150">
        <v>1003671120</v>
      </c>
      <c r="V368" s="1150">
        <v>1003671121</v>
      </c>
      <c r="W368" s="1150">
        <v>1003680639</v>
      </c>
      <c r="X368" s="1150">
        <v>1003680640</v>
      </c>
      <c r="Y368" s="1150"/>
      <c r="Z368" s="1150"/>
      <c r="AA368" s="1150"/>
      <c r="AB368" s="1150"/>
      <c r="AC368" s="1150"/>
      <c r="AD368" s="1150"/>
      <c r="AE368" s="1150"/>
      <c r="AF368" s="1150" t="s">
        <v>18973</v>
      </c>
      <c r="AG368" s="1211">
        <v>45209</v>
      </c>
      <c r="AH368" s="1212">
        <v>45200</v>
      </c>
      <c r="AI368" s="1150" t="s">
        <v>8320</v>
      </c>
      <c r="AJ368" s="1150" t="s">
        <v>8321</v>
      </c>
      <c r="AK368" s="1210">
        <v>28930.49</v>
      </c>
      <c r="AL368" s="1210">
        <v>28931</v>
      </c>
      <c r="AM368" s="1150" t="s">
        <v>19064</v>
      </c>
      <c r="AN368" s="1150" t="s">
        <v>12821</v>
      </c>
      <c r="AO368" s="1210">
        <v>5001.8900000000003</v>
      </c>
      <c r="AP368" s="1150" t="s">
        <v>8323</v>
      </c>
      <c r="AQ368" s="1150"/>
      <c r="AR368" s="1150">
        <v>4902147155</v>
      </c>
      <c r="AS368" s="1150">
        <v>4902155917</v>
      </c>
      <c r="AT368" s="1150"/>
      <c r="AU368" s="1150"/>
      <c r="AV368" s="1150"/>
      <c r="AW368" s="1150"/>
      <c r="AX368" s="1150"/>
      <c r="AY368" s="1150" t="s">
        <v>20</v>
      </c>
      <c r="AZ368" s="1150"/>
      <c r="BA368" s="1150"/>
      <c r="BB368" s="1150"/>
      <c r="BC368" s="1150"/>
      <c r="BD368" s="1150"/>
      <c r="BE368" s="1150"/>
      <c r="BF368" s="1150"/>
      <c r="BG368" s="1150"/>
      <c r="BH368" s="1150"/>
      <c r="BI368" s="1150"/>
      <c r="BJ368" s="1150"/>
    </row>
    <row r="369" spans="1:62" ht="243">
      <c r="A369" s="1150">
        <v>363</v>
      </c>
      <c r="B369" s="1150" t="s">
        <v>19531</v>
      </c>
      <c r="C369" s="1150" t="s">
        <v>2792</v>
      </c>
      <c r="D369" s="1150" t="s">
        <v>18942</v>
      </c>
      <c r="E369" s="1150" t="s">
        <v>18943</v>
      </c>
      <c r="F369" s="1150" t="s">
        <v>18948</v>
      </c>
      <c r="G369" s="1150" t="s">
        <v>3643</v>
      </c>
      <c r="H369" s="1150" t="s">
        <v>1784</v>
      </c>
      <c r="I369" s="1150" t="s">
        <v>1781</v>
      </c>
      <c r="J369" s="1222" t="s">
        <v>1783</v>
      </c>
      <c r="K369" s="1215" t="s">
        <v>19532</v>
      </c>
      <c r="L369" s="1150" t="s">
        <v>394</v>
      </c>
      <c r="M369" s="1150">
        <v>100210479</v>
      </c>
      <c r="N369" s="1150" t="s">
        <v>394</v>
      </c>
      <c r="O369" s="1150" t="s">
        <v>19268</v>
      </c>
      <c r="P369" s="1150" t="s">
        <v>17721</v>
      </c>
      <c r="Q369" s="1211">
        <v>45187</v>
      </c>
      <c r="R369" s="1210">
        <v>17036</v>
      </c>
      <c r="S369" s="1150"/>
      <c r="T369" s="1150" t="s">
        <v>19281</v>
      </c>
      <c r="U369" s="1150">
        <v>1003673090</v>
      </c>
      <c r="V369" s="1150"/>
      <c r="W369" s="1150"/>
      <c r="X369" s="1150"/>
      <c r="Y369" s="1150"/>
      <c r="Z369" s="1150"/>
      <c r="AA369" s="1150"/>
      <c r="AB369" s="1150"/>
      <c r="AC369" s="1150"/>
      <c r="AD369" s="1150"/>
      <c r="AE369" s="1150"/>
      <c r="AF369" s="1150" t="s">
        <v>18962</v>
      </c>
      <c r="AG369" s="1211">
        <v>45189</v>
      </c>
      <c r="AH369" s="1212">
        <v>45170</v>
      </c>
      <c r="AI369" s="1150" t="s">
        <v>1784</v>
      </c>
      <c r="AJ369" s="1222" t="s">
        <v>1783</v>
      </c>
      <c r="AK369" s="1210">
        <v>17036</v>
      </c>
      <c r="AL369" s="1210">
        <v>17036</v>
      </c>
      <c r="AM369" s="1150" t="s">
        <v>491</v>
      </c>
      <c r="AN369" s="1150" t="s">
        <v>12821</v>
      </c>
      <c r="AO369" s="1210">
        <v>9712</v>
      </c>
      <c r="AP369" s="1150" t="s">
        <v>1780</v>
      </c>
      <c r="AQ369" s="1150"/>
      <c r="AR369" s="1150">
        <v>4902149297</v>
      </c>
      <c r="AS369" s="1150"/>
      <c r="AT369" s="1150"/>
      <c r="AU369" s="1150"/>
      <c r="AV369" s="1150"/>
      <c r="AW369" s="1150"/>
      <c r="AX369" s="1150"/>
      <c r="AY369" s="1150" t="s">
        <v>20</v>
      </c>
      <c r="AZ369" s="1150"/>
      <c r="BA369" s="1150"/>
      <c r="BB369" s="1150"/>
      <c r="BC369" s="1150"/>
      <c r="BD369" s="1150"/>
      <c r="BE369" s="1150"/>
      <c r="BF369" s="1150"/>
      <c r="BG369" s="1150"/>
      <c r="BH369" s="1150"/>
      <c r="BI369" s="1150"/>
      <c r="BJ369" s="1150"/>
    </row>
    <row r="370" spans="1:62">
      <c r="A370" s="1150">
        <v>364</v>
      </c>
      <c r="B370" s="1150">
        <v>0</v>
      </c>
      <c r="C370" s="1150" t="s">
        <v>2792</v>
      </c>
      <c r="D370" s="1150" t="s">
        <v>18942</v>
      </c>
      <c r="E370" s="1150" t="s">
        <v>18943</v>
      </c>
      <c r="F370" s="1150" t="s">
        <v>18944</v>
      </c>
      <c r="G370" s="1150" t="s">
        <v>17920</v>
      </c>
      <c r="H370" s="1150" t="s">
        <v>8293</v>
      </c>
      <c r="I370" s="1150" t="s">
        <v>8295</v>
      </c>
      <c r="J370" s="1150" t="s">
        <v>8294</v>
      </c>
      <c r="K370" s="1150" t="s">
        <v>8298</v>
      </c>
      <c r="L370" s="1150" t="s">
        <v>394</v>
      </c>
      <c r="M370" s="1150">
        <v>100208184</v>
      </c>
      <c r="N370" s="1150" t="s">
        <v>394</v>
      </c>
      <c r="O370" s="1150"/>
      <c r="P370" s="1150" t="s">
        <v>17721</v>
      </c>
      <c r="Q370" s="1150"/>
      <c r="R370" s="1210">
        <v>19483</v>
      </c>
      <c r="S370" s="1150"/>
      <c r="T370" s="1150" t="s">
        <v>394</v>
      </c>
      <c r="U370" s="1150">
        <v>1003671122</v>
      </c>
      <c r="V370" s="1150"/>
      <c r="W370" s="1150"/>
      <c r="X370" s="1150"/>
      <c r="Y370" s="1150"/>
      <c r="Z370" s="1150"/>
      <c r="AA370" s="1150"/>
      <c r="AB370" s="1150"/>
      <c r="AC370" s="1150"/>
      <c r="AD370" s="1150"/>
      <c r="AE370" s="1150"/>
      <c r="AF370" s="1150"/>
      <c r="AG370" s="1211">
        <v>36526</v>
      </c>
      <c r="AH370" s="1212">
        <v>1</v>
      </c>
      <c r="AI370" s="1150" t="s">
        <v>8293</v>
      </c>
      <c r="AJ370" s="1150" t="s">
        <v>8294</v>
      </c>
      <c r="AK370" s="1210">
        <v>44137.279999999999</v>
      </c>
      <c r="AL370" s="1210">
        <v>44138</v>
      </c>
      <c r="AM370" s="1150" t="s">
        <v>19064</v>
      </c>
      <c r="AN370" s="1150" t="s">
        <v>12821</v>
      </c>
      <c r="AO370" s="1210">
        <v>1971.48</v>
      </c>
      <c r="AP370" s="1150" t="s">
        <v>8296</v>
      </c>
      <c r="AQ370" s="1150"/>
      <c r="AR370" s="1150">
        <v>4902147171</v>
      </c>
      <c r="AS370" s="1150"/>
      <c r="AT370" s="1150"/>
      <c r="AU370" s="1150"/>
      <c r="AV370" s="1150"/>
      <c r="AW370" s="1150"/>
      <c r="AX370" s="1150"/>
      <c r="AY370" s="1150" t="s">
        <v>20</v>
      </c>
      <c r="AZ370" s="1150"/>
      <c r="BA370" s="1150"/>
      <c r="BB370" s="1150"/>
      <c r="BC370" s="1150"/>
      <c r="BD370" s="1150"/>
      <c r="BE370" s="1150"/>
      <c r="BF370" s="1150"/>
      <c r="BG370" s="1150"/>
      <c r="BH370" s="1150"/>
      <c r="BI370" s="1150"/>
      <c r="BJ370" s="1150"/>
    </row>
    <row r="371" spans="1:62">
      <c r="A371" s="1150">
        <v>365</v>
      </c>
      <c r="B371" s="1150">
        <v>0</v>
      </c>
      <c r="C371" s="1150" t="s">
        <v>2792</v>
      </c>
      <c r="D371" s="1150" t="s">
        <v>18942</v>
      </c>
      <c r="E371" s="1150" t="s">
        <v>18943</v>
      </c>
      <c r="F371" s="1150" t="s">
        <v>18944</v>
      </c>
      <c r="G371" s="1150" t="s">
        <v>17920</v>
      </c>
      <c r="H371" s="1150" t="s">
        <v>8411</v>
      </c>
      <c r="I371" s="1150" t="s">
        <v>8413</v>
      </c>
      <c r="J371" s="1150" t="s">
        <v>8412</v>
      </c>
      <c r="K371" s="1150" t="s">
        <v>19533</v>
      </c>
      <c r="L371" s="1150" t="s">
        <v>394</v>
      </c>
      <c r="M371" s="1150">
        <v>100208181</v>
      </c>
      <c r="N371" s="1150" t="s">
        <v>394</v>
      </c>
      <c r="O371" s="1150"/>
      <c r="P371" s="1150" t="s">
        <v>17721</v>
      </c>
      <c r="Q371" s="1150"/>
      <c r="R371" s="1210">
        <v>31378</v>
      </c>
      <c r="S371" s="1150"/>
      <c r="T371" s="1150" t="s">
        <v>394</v>
      </c>
      <c r="U371" s="1150">
        <v>1003671123</v>
      </c>
      <c r="V371" s="1150"/>
      <c r="W371" s="1150"/>
      <c r="X371" s="1150"/>
      <c r="Y371" s="1150"/>
      <c r="Z371" s="1150"/>
      <c r="AA371" s="1150"/>
      <c r="AB371" s="1150"/>
      <c r="AC371" s="1150"/>
      <c r="AD371" s="1150"/>
      <c r="AE371" s="1150"/>
      <c r="AF371" s="1150"/>
      <c r="AG371" s="1150"/>
      <c r="AH371" s="1212">
        <v>1</v>
      </c>
      <c r="AI371" s="1150" t="s">
        <v>8411</v>
      </c>
      <c r="AJ371" s="1150" t="s">
        <v>8412</v>
      </c>
      <c r="AK371" s="1210">
        <v>63962.04</v>
      </c>
      <c r="AL371" s="1210">
        <v>63963</v>
      </c>
      <c r="AM371" s="1150" t="s">
        <v>19064</v>
      </c>
      <c r="AN371" s="1150" t="s">
        <v>12821</v>
      </c>
      <c r="AO371" s="1210">
        <v>2479.86</v>
      </c>
      <c r="AP371" s="1150" t="s">
        <v>8414</v>
      </c>
      <c r="AQ371" s="1150"/>
      <c r="AR371" s="1150">
        <v>4902147175</v>
      </c>
      <c r="AS371" s="1150"/>
      <c r="AT371" s="1150"/>
      <c r="AU371" s="1150"/>
      <c r="AV371" s="1150"/>
      <c r="AW371" s="1150"/>
      <c r="AX371" s="1150"/>
      <c r="AY371" s="1150" t="s">
        <v>20</v>
      </c>
      <c r="AZ371" s="1150"/>
      <c r="BA371" s="1150"/>
      <c r="BB371" s="1150"/>
      <c r="BC371" s="1150"/>
      <c r="BD371" s="1150"/>
      <c r="BE371" s="1150"/>
      <c r="BF371" s="1150"/>
      <c r="BG371" s="1150"/>
      <c r="BH371" s="1150"/>
      <c r="BI371" s="1150"/>
      <c r="BJ371" s="1150"/>
    </row>
    <row r="372" spans="1:62" ht="148.5">
      <c r="A372" s="1150">
        <v>366</v>
      </c>
      <c r="B372" s="1150">
        <v>0</v>
      </c>
      <c r="C372" s="1150" t="s">
        <v>2792</v>
      </c>
      <c r="D372" s="1150" t="s">
        <v>18942</v>
      </c>
      <c r="E372" s="1150" t="s">
        <v>18943</v>
      </c>
      <c r="F372" s="1150" t="s">
        <v>18944</v>
      </c>
      <c r="G372" s="1150" t="s">
        <v>57</v>
      </c>
      <c r="H372" s="1150" t="s">
        <v>8670</v>
      </c>
      <c r="I372" s="1150" t="s">
        <v>8672</v>
      </c>
      <c r="J372" s="1222" t="s">
        <v>8671</v>
      </c>
      <c r="K372" s="1215" t="s">
        <v>19534</v>
      </c>
      <c r="L372" s="1150" t="s">
        <v>394</v>
      </c>
      <c r="M372" s="1150">
        <v>100201967</v>
      </c>
      <c r="N372" s="1150" t="s">
        <v>394</v>
      </c>
      <c r="O372" s="1150"/>
      <c r="P372" s="1150" t="s">
        <v>17721</v>
      </c>
      <c r="Q372" s="1150"/>
      <c r="R372" s="1210">
        <v>83938</v>
      </c>
      <c r="S372" s="1150"/>
      <c r="T372" s="1150" t="s">
        <v>394</v>
      </c>
      <c r="U372" s="1150">
        <v>1003672005</v>
      </c>
      <c r="V372" s="1150"/>
      <c r="W372" s="1150"/>
      <c r="X372" s="1150"/>
      <c r="Y372" s="1150"/>
      <c r="Z372" s="1150"/>
      <c r="AA372" s="1150"/>
      <c r="AB372" s="1150"/>
      <c r="AC372" s="1150"/>
      <c r="AD372" s="1150"/>
      <c r="AE372" s="1150"/>
      <c r="AF372" s="1150" t="s">
        <v>19172</v>
      </c>
      <c r="AG372" s="1211">
        <v>45182</v>
      </c>
      <c r="AH372" s="1212">
        <v>45170</v>
      </c>
      <c r="AI372" s="1150" t="s">
        <v>8670</v>
      </c>
      <c r="AJ372" s="1222" t="s">
        <v>8671</v>
      </c>
      <c r="AK372" s="1210">
        <v>83937.54</v>
      </c>
      <c r="AL372" s="1210">
        <v>83938</v>
      </c>
      <c r="AM372" s="1150" t="s">
        <v>19535</v>
      </c>
      <c r="AN372" s="1150" t="s">
        <v>12821</v>
      </c>
      <c r="AO372" s="1210">
        <v>27025.95</v>
      </c>
      <c r="AP372" s="1150" t="s">
        <v>8673</v>
      </c>
      <c r="AQ372" s="1150"/>
      <c r="AR372" s="1150">
        <v>4902148005</v>
      </c>
      <c r="AS372" s="1150"/>
      <c r="AT372" s="1150"/>
      <c r="AU372" s="1150"/>
      <c r="AV372" s="1150"/>
      <c r="AW372" s="1150"/>
      <c r="AX372" s="1150"/>
      <c r="AY372" s="1150" t="s">
        <v>19536</v>
      </c>
      <c r="AZ372" s="1150"/>
      <c r="BA372" s="1150"/>
      <c r="BB372" s="1150"/>
      <c r="BC372" s="1150"/>
      <c r="BD372" s="1150"/>
      <c r="BE372" s="1150"/>
      <c r="BF372" s="1150"/>
      <c r="BG372" s="1150"/>
      <c r="BH372" s="1150"/>
      <c r="BI372" s="1150"/>
      <c r="BJ372" s="1150"/>
    </row>
    <row r="373" spans="1:62">
      <c r="A373" s="1150">
        <v>367</v>
      </c>
      <c r="B373" s="1150">
        <v>0</v>
      </c>
      <c r="C373" s="1150" t="s">
        <v>2792</v>
      </c>
      <c r="D373" s="1150" t="s">
        <v>18942</v>
      </c>
      <c r="E373" s="1150" t="s">
        <v>18943</v>
      </c>
      <c r="F373" s="1150" t="s">
        <v>18944</v>
      </c>
      <c r="G373" s="1150" t="s">
        <v>52</v>
      </c>
      <c r="H373" s="1150" t="s">
        <v>7930</v>
      </c>
      <c r="I373" s="1150" t="s">
        <v>7932</v>
      </c>
      <c r="J373" s="1150" t="s">
        <v>7931</v>
      </c>
      <c r="K373" s="1150" t="s">
        <v>19537</v>
      </c>
      <c r="L373" s="1150" t="s">
        <v>394</v>
      </c>
      <c r="M373" s="1150">
        <v>100209118</v>
      </c>
      <c r="N373" s="1150" t="s">
        <v>394</v>
      </c>
      <c r="O373" s="1150"/>
      <c r="P373" s="1150" t="s">
        <v>17721</v>
      </c>
      <c r="Q373" s="1150"/>
      <c r="R373" s="1210">
        <v>22564</v>
      </c>
      <c r="S373" s="1150"/>
      <c r="T373" s="1150" t="s">
        <v>394</v>
      </c>
      <c r="U373" s="1150">
        <v>1003671188</v>
      </c>
      <c r="V373" s="1150"/>
      <c r="W373" s="1150"/>
      <c r="X373" s="1150"/>
      <c r="Y373" s="1150"/>
      <c r="Z373" s="1150"/>
      <c r="AA373" s="1150"/>
      <c r="AB373" s="1150"/>
      <c r="AC373" s="1150"/>
      <c r="AD373" s="1150"/>
      <c r="AE373" s="1150"/>
      <c r="AF373" s="1150" t="s">
        <v>18973</v>
      </c>
      <c r="AG373" s="1211">
        <v>45182</v>
      </c>
      <c r="AH373" s="1212">
        <v>45170</v>
      </c>
      <c r="AI373" s="1150" t="s">
        <v>7930</v>
      </c>
      <c r="AJ373" s="1150" t="s">
        <v>7931</v>
      </c>
      <c r="AK373" s="1210">
        <v>22564</v>
      </c>
      <c r="AL373" s="1210">
        <v>22564</v>
      </c>
      <c r="AM373" s="1150" t="s">
        <v>19064</v>
      </c>
      <c r="AN373" s="1150" t="s">
        <v>12821</v>
      </c>
      <c r="AO373" s="1210">
        <v>2310.81</v>
      </c>
      <c r="AP373" s="1150" t="s">
        <v>7933</v>
      </c>
      <c r="AQ373" s="1150"/>
      <c r="AR373" s="1150">
        <v>4902147074</v>
      </c>
      <c r="AS373" s="1150"/>
      <c r="AT373" s="1150"/>
      <c r="AU373" s="1150"/>
      <c r="AV373" s="1150"/>
      <c r="AW373" s="1150"/>
      <c r="AX373" s="1150"/>
      <c r="AY373" s="1150" t="s">
        <v>20</v>
      </c>
      <c r="AZ373" s="1150"/>
      <c r="BA373" s="1150"/>
      <c r="BB373" s="1150"/>
      <c r="BC373" s="1150"/>
      <c r="BD373" s="1150"/>
      <c r="BE373" s="1150"/>
      <c r="BF373" s="1150"/>
      <c r="BG373" s="1150"/>
      <c r="BH373" s="1150"/>
      <c r="BI373" s="1150"/>
      <c r="BJ373" s="1150"/>
    </row>
    <row r="374" spans="1:62">
      <c r="A374" s="1150">
        <v>368</v>
      </c>
      <c r="B374" s="1150" t="s">
        <v>19108</v>
      </c>
      <c r="C374" s="1214" t="s">
        <v>2792</v>
      </c>
      <c r="D374" s="1150" t="s">
        <v>18942</v>
      </c>
      <c r="E374" s="1150" t="s">
        <v>18943</v>
      </c>
      <c r="F374" s="1150" t="s">
        <v>18948</v>
      </c>
      <c r="G374" s="1150" t="s">
        <v>52</v>
      </c>
      <c r="H374" s="1150" t="s">
        <v>1092</v>
      </c>
      <c r="I374" s="1150" t="s">
        <v>1079</v>
      </c>
      <c r="J374" s="1150" t="s">
        <v>2258</v>
      </c>
      <c r="K374" s="1150" t="s">
        <v>1078</v>
      </c>
      <c r="L374" s="1150" t="s">
        <v>394</v>
      </c>
      <c r="M374" s="1150">
        <v>100184637</v>
      </c>
      <c r="N374" s="1150" t="s">
        <v>394</v>
      </c>
      <c r="O374" s="1150" t="s">
        <v>18960</v>
      </c>
      <c r="P374" s="1150" t="s">
        <v>17721</v>
      </c>
      <c r="Q374" s="1150"/>
      <c r="R374" s="1210">
        <v>87000</v>
      </c>
      <c r="S374" s="1150"/>
      <c r="T374" s="1150" t="s">
        <v>394</v>
      </c>
      <c r="U374" s="1150">
        <v>1003672775</v>
      </c>
      <c r="V374" s="1150">
        <v>1003672776</v>
      </c>
      <c r="W374" s="1150"/>
      <c r="X374" s="1150"/>
      <c r="Y374" s="1150"/>
      <c r="Z374" s="1150"/>
      <c r="AA374" s="1150"/>
      <c r="AB374" s="1150"/>
      <c r="AC374" s="1150"/>
      <c r="AD374" s="1150"/>
      <c r="AE374" s="1150"/>
      <c r="AF374" s="1150" t="s">
        <v>18962</v>
      </c>
      <c r="AG374" s="1211">
        <v>45188</v>
      </c>
      <c r="AH374" s="1212">
        <v>45170</v>
      </c>
      <c r="AI374" s="1150" t="s">
        <v>1092</v>
      </c>
      <c r="AJ374" s="1150" t="s">
        <v>2258</v>
      </c>
      <c r="AK374" s="1210">
        <v>57936</v>
      </c>
      <c r="AL374" s="1210">
        <v>57936</v>
      </c>
      <c r="AM374" s="1150" t="s">
        <v>514</v>
      </c>
      <c r="AN374" s="1150" t="s">
        <v>13437</v>
      </c>
      <c r="AO374" s="1150"/>
      <c r="AP374" s="1150" t="s">
        <v>1090</v>
      </c>
      <c r="AQ374" s="1150"/>
      <c r="AR374" s="1150">
        <v>4902148782</v>
      </c>
      <c r="AS374" s="1150"/>
      <c r="AT374" s="1150"/>
      <c r="AU374" s="1150"/>
      <c r="AV374" s="1150"/>
      <c r="AW374" s="1150"/>
      <c r="AX374" s="1150"/>
      <c r="AY374" s="1150" t="s">
        <v>19538</v>
      </c>
      <c r="AZ374" s="1150"/>
      <c r="BA374" s="1150"/>
      <c r="BB374" s="1150"/>
      <c r="BC374" s="1150"/>
      <c r="BD374" s="1150"/>
      <c r="BE374" s="1150"/>
      <c r="BF374" s="1150"/>
      <c r="BG374" s="1150"/>
      <c r="BH374" s="1150"/>
      <c r="BI374" s="1150"/>
      <c r="BJ374" s="1150"/>
    </row>
    <row r="375" spans="1:62">
      <c r="A375" s="1150">
        <v>369</v>
      </c>
      <c r="B375" s="1150" t="s">
        <v>19108</v>
      </c>
      <c r="C375" s="1150" t="s">
        <v>19272</v>
      </c>
      <c r="D375" s="1150" t="s">
        <v>19273</v>
      </c>
      <c r="E375" s="1150" t="s">
        <v>18943</v>
      </c>
      <c r="F375" s="1150" t="s">
        <v>18948</v>
      </c>
      <c r="G375" s="1150" t="s">
        <v>17569</v>
      </c>
      <c r="H375" s="1150" t="s">
        <v>2602</v>
      </c>
      <c r="I375" s="1150" t="s">
        <v>19539</v>
      </c>
      <c r="J375" s="1150" t="s">
        <v>2601</v>
      </c>
      <c r="K375" s="1150" t="s">
        <v>9272</v>
      </c>
      <c r="L375" s="1150" t="s">
        <v>394</v>
      </c>
      <c r="M375" s="1150">
        <v>100176625</v>
      </c>
      <c r="N375" s="1150" t="s">
        <v>394</v>
      </c>
      <c r="O375" s="1150"/>
      <c r="P375" s="1150" t="s">
        <v>17721</v>
      </c>
      <c r="Q375" s="1150"/>
      <c r="R375" s="1210">
        <v>13652</v>
      </c>
      <c r="S375" s="1150"/>
      <c r="T375" s="1150" t="s">
        <v>394</v>
      </c>
      <c r="U375" s="1150"/>
      <c r="V375" s="1150"/>
      <c r="W375" s="1150"/>
      <c r="X375" s="1150"/>
      <c r="Y375" s="1150"/>
      <c r="Z375" s="1150"/>
      <c r="AA375" s="1150"/>
      <c r="AB375" s="1150"/>
      <c r="AC375" s="1150"/>
      <c r="AD375" s="1150"/>
      <c r="AE375" s="1150"/>
      <c r="AF375" s="1150"/>
      <c r="AG375" s="1150"/>
      <c r="AH375" s="1212">
        <v>1</v>
      </c>
      <c r="AI375" s="1150" t="s">
        <v>2602</v>
      </c>
      <c r="AJ375" s="1150" t="s">
        <v>2601</v>
      </c>
      <c r="AK375" s="1210">
        <v>13495</v>
      </c>
      <c r="AL375" s="1210">
        <v>13495</v>
      </c>
      <c r="AM375" s="1150" t="s">
        <v>514</v>
      </c>
      <c r="AN375" s="1150" t="s">
        <v>13437</v>
      </c>
      <c r="AO375" s="1150"/>
      <c r="AP375" s="1150"/>
      <c r="AQ375" s="1150"/>
      <c r="AR375" s="1150"/>
      <c r="AS375" s="1150"/>
      <c r="AT375" s="1150"/>
      <c r="AU375" s="1150"/>
      <c r="AV375" s="1150"/>
      <c r="AW375" s="1150"/>
      <c r="AX375" s="1150"/>
      <c r="AY375" s="1150" t="s">
        <v>19540</v>
      </c>
      <c r="AZ375" s="1150"/>
      <c r="BA375" s="1150"/>
      <c r="BB375" s="1150"/>
      <c r="BC375" s="1150"/>
      <c r="BD375" s="1150"/>
      <c r="BE375" s="1150"/>
      <c r="BF375" s="1150"/>
      <c r="BG375" s="1150"/>
      <c r="BH375" s="1150"/>
      <c r="BI375" s="1150"/>
      <c r="BJ375" s="1150"/>
    </row>
    <row r="376" spans="1:62">
      <c r="A376" s="1150">
        <v>370</v>
      </c>
      <c r="B376" s="1150" t="s">
        <v>19094</v>
      </c>
      <c r="C376" s="1150" t="s">
        <v>17850</v>
      </c>
      <c r="D376" s="1150" t="s">
        <v>18942</v>
      </c>
      <c r="E376" s="1150" t="s">
        <v>18943</v>
      </c>
      <c r="F376" s="1150" t="s">
        <v>18948</v>
      </c>
      <c r="G376" s="1150" t="s">
        <v>52</v>
      </c>
      <c r="H376" s="1150" t="s">
        <v>1098</v>
      </c>
      <c r="I376" s="1150" t="s">
        <v>1094</v>
      </c>
      <c r="J376" s="1150" t="s">
        <v>2615</v>
      </c>
      <c r="K376" s="1150" t="s">
        <v>1093</v>
      </c>
      <c r="L376" s="1150" t="s">
        <v>394</v>
      </c>
      <c r="M376" s="1150">
        <v>100170420</v>
      </c>
      <c r="N376" s="1150" t="s">
        <v>394</v>
      </c>
      <c r="O376" s="1150" t="s">
        <v>18960</v>
      </c>
      <c r="P376" s="1150" t="s">
        <v>17721</v>
      </c>
      <c r="Q376" s="1211">
        <v>45183</v>
      </c>
      <c r="R376" s="1210">
        <v>21172</v>
      </c>
      <c r="S376" s="1210">
        <v>56269</v>
      </c>
      <c r="T376" s="1150" t="s">
        <v>18969</v>
      </c>
      <c r="U376" s="1150"/>
      <c r="V376" s="1150"/>
      <c r="W376" s="1150"/>
      <c r="X376" s="1150"/>
      <c r="Y376" s="1150"/>
      <c r="Z376" s="1150"/>
      <c r="AA376" s="1150"/>
      <c r="AB376" s="1150"/>
      <c r="AC376" s="1150"/>
      <c r="AD376" s="1150"/>
      <c r="AE376" s="1150"/>
      <c r="AF376" s="1150"/>
      <c r="AG376" s="1150"/>
      <c r="AH376" s="1212">
        <v>1</v>
      </c>
      <c r="AI376" s="1150" t="s">
        <v>1098</v>
      </c>
      <c r="AJ376" s="1150" t="s">
        <v>2615</v>
      </c>
      <c r="AK376" s="1210">
        <v>83170</v>
      </c>
      <c r="AL376" s="1210">
        <v>83170</v>
      </c>
      <c r="AM376" s="1150" t="s">
        <v>514</v>
      </c>
      <c r="AN376" s="1150" t="s">
        <v>13437</v>
      </c>
      <c r="AO376" s="1150"/>
      <c r="AP376" s="1150"/>
      <c r="AQ376" s="1150"/>
      <c r="AR376" s="1150"/>
      <c r="AS376" s="1150"/>
      <c r="AT376" s="1150"/>
      <c r="AU376" s="1150"/>
      <c r="AV376" s="1150"/>
      <c r="AW376" s="1150"/>
      <c r="AX376" s="1150"/>
      <c r="AY376" s="1150">
        <v>0</v>
      </c>
      <c r="AZ376" s="1150"/>
      <c r="BA376" s="1150"/>
      <c r="BB376" s="1150"/>
      <c r="BC376" s="1150"/>
      <c r="BD376" s="1150"/>
      <c r="BE376" s="1150"/>
      <c r="BF376" s="1150"/>
      <c r="BG376" s="1150"/>
      <c r="BH376" s="1150"/>
      <c r="BI376" s="1150"/>
      <c r="BJ376" s="1150"/>
    </row>
    <row r="377" spans="1:62" ht="53.25">
      <c r="A377" s="1150">
        <v>371</v>
      </c>
      <c r="B377" s="1150" t="s">
        <v>19108</v>
      </c>
      <c r="C377" s="1150" t="s">
        <v>2792</v>
      </c>
      <c r="D377" s="1150" t="s">
        <v>18942</v>
      </c>
      <c r="E377" s="1150" t="s">
        <v>18943</v>
      </c>
      <c r="F377" s="1150" t="s">
        <v>18948</v>
      </c>
      <c r="G377" s="1150" t="s">
        <v>15943</v>
      </c>
      <c r="H377" s="1213" t="s">
        <v>1106</v>
      </c>
      <c r="I377" s="1213" t="s">
        <v>1100</v>
      </c>
      <c r="J377" s="1213" t="s">
        <v>1950</v>
      </c>
      <c r="K377" s="1150" t="s">
        <v>1099</v>
      </c>
      <c r="L377" s="1150" t="s">
        <v>394</v>
      </c>
      <c r="M377" s="1150">
        <v>100209640</v>
      </c>
      <c r="N377" s="1150" t="s">
        <v>394</v>
      </c>
      <c r="O377" s="1150" t="s">
        <v>19541</v>
      </c>
      <c r="P377" s="1150" t="s">
        <v>17721</v>
      </c>
      <c r="Q377" s="1211">
        <v>45183</v>
      </c>
      <c r="R377" s="1210">
        <v>3947</v>
      </c>
      <c r="S377" s="1150"/>
      <c r="T377" s="1150" t="s">
        <v>18969</v>
      </c>
      <c r="U377" s="1150">
        <v>1003679006</v>
      </c>
      <c r="V377" s="1150"/>
      <c r="W377" s="1150"/>
      <c r="X377" s="1150"/>
      <c r="Y377" s="1150"/>
      <c r="Z377" s="1150"/>
      <c r="AA377" s="1150"/>
      <c r="AB377" s="1150"/>
      <c r="AC377" s="1150"/>
      <c r="AD377" s="1150"/>
      <c r="AE377" s="1150"/>
      <c r="AF377" s="1150" t="s">
        <v>18978</v>
      </c>
      <c r="AG377" s="1211">
        <v>45204</v>
      </c>
      <c r="AH377" s="1212">
        <v>45200</v>
      </c>
      <c r="AI377" s="1213" t="s">
        <v>1106</v>
      </c>
      <c r="AJ377" s="1213" t="s">
        <v>1950</v>
      </c>
      <c r="AK377" s="1210">
        <v>3946.91</v>
      </c>
      <c r="AL377" s="1210">
        <v>3947</v>
      </c>
      <c r="AM377" s="1150" t="s">
        <v>514</v>
      </c>
      <c r="AN377" s="1150" t="s">
        <v>13437</v>
      </c>
      <c r="AO377" s="1210">
        <v>6373.3</v>
      </c>
      <c r="AP377" s="1227" t="s">
        <v>19542</v>
      </c>
      <c r="AQ377" s="1150"/>
      <c r="AR377" s="1150">
        <v>4902154281</v>
      </c>
      <c r="AS377" s="1150"/>
      <c r="AT377" s="1150"/>
      <c r="AU377" s="1150"/>
      <c r="AV377" s="1150"/>
      <c r="AW377" s="1150"/>
      <c r="AX377" s="1150"/>
      <c r="AY377" s="1150" t="s">
        <v>19543</v>
      </c>
      <c r="AZ377" s="1150"/>
      <c r="BA377" s="1150"/>
      <c r="BB377" s="1150"/>
      <c r="BC377" s="1150"/>
      <c r="BD377" s="1150"/>
      <c r="BE377" s="1150"/>
      <c r="BF377" s="1150"/>
      <c r="BG377" s="1150"/>
      <c r="BH377" s="1150"/>
      <c r="BI377" s="1150"/>
      <c r="BJ377" s="1150"/>
    </row>
    <row r="378" spans="1:62">
      <c r="A378" s="1150">
        <v>372</v>
      </c>
      <c r="B378" s="1150" t="s">
        <v>19108</v>
      </c>
      <c r="C378" s="1150" t="s">
        <v>17850</v>
      </c>
      <c r="D378" s="1150" t="s">
        <v>18942</v>
      </c>
      <c r="E378" s="1150" t="s">
        <v>18943</v>
      </c>
      <c r="F378" s="1150" t="s">
        <v>18948</v>
      </c>
      <c r="G378" s="1150" t="s">
        <v>15943</v>
      </c>
      <c r="H378" s="1150" t="s">
        <v>1111</v>
      </c>
      <c r="I378" s="1150" t="s">
        <v>1108</v>
      </c>
      <c r="J378" s="1150" t="s">
        <v>1939</v>
      </c>
      <c r="K378" s="1150" t="s">
        <v>1107</v>
      </c>
      <c r="L378" s="1150" t="s">
        <v>394</v>
      </c>
      <c r="M378" s="1150">
        <v>100210276</v>
      </c>
      <c r="N378" s="1150" t="s">
        <v>394</v>
      </c>
      <c r="O378" s="1150" t="s">
        <v>19541</v>
      </c>
      <c r="P378" s="1150" t="s">
        <v>17721</v>
      </c>
      <c r="Q378" s="1211">
        <v>45183</v>
      </c>
      <c r="R378" s="1210">
        <v>70269</v>
      </c>
      <c r="S378" s="1150"/>
      <c r="T378" s="1150" t="s">
        <v>18969</v>
      </c>
      <c r="U378" s="1150"/>
      <c r="V378" s="1150"/>
      <c r="W378" s="1150"/>
      <c r="X378" s="1150"/>
      <c r="Y378" s="1150"/>
      <c r="Z378" s="1150"/>
      <c r="AA378" s="1150"/>
      <c r="AB378" s="1150"/>
      <c r="AC378" s="1150"/>
      <c r="AD378" s="1150"/>
      <c r="AE378" s="1150"/>
      <c r="AF378" s="1150"/>
      <c r="AG378" s="1150"/>
      <c r="AH378" s="1212">
        <v>1</v>
      </c>
      <c r="AI378" s="1150" t="s">
        <v>1111</v>
      </c>
      <c r="AJ378" s="1150" t="s">
        <v>1939</v>
      </c>
      <c r="AK378" s="1210">
        <v>70268.08</v>
      </c>
      <c r="AL378" s="1210">
        <v>70269</v>
      </c>
      <c r="AM378" s="1150" t="s">
        <v>514</v>
      </c>
      <c r="AN378" s="1150" t="s">
        <v>13437</v>
      </c>
      <c r="AO378" s="1150"/>
      <c r="AP378" s="1150"/>
      <c r="AQ378" s="1150"/>
      <c r="AR378" s="1150"/>
      <c r="AS378" s="1150"/>
      <c r="AT378" s="1150"/>
      <c r="AU378" s="1150"/>
      <c r="AV378" s="1150"/>
      <c r="AW378" s="1150"/>
      <c r="AX378" s="1150"/>
      <c r="AY378" s="1150">
        <v>0</v>
      </c>
      <c r="AZ378" s="1150"/>
      <c r="BA378" s="1150"/>
      <c r="BB378" s="1150"/>
      <c r="BC378" s="1150"/>
      <c r="BD378" s="1150"/>
      <c r="BE378" s="1150"/>
      <c r="BF378" s="1150"/>
      <c r="BG378" s="1150"/>
      <c r="BH378" s="1150"/>
      <c r="BI378" s="1150"/>
      <c r="BJ378" s="1150"/>
    </row>
    <row r="379" spans="1:62">
      <c r="A379" s="1150">
        <v>373</v>
      </c>
      <c r="B379" s="1150" t="s">
        <v>19108</v>
      </c>
      <c r="C379" s="1150" t="s">
        <v>17850</v>
      </c>
      <c r="D379" s="1150" t="s">
        <v>18942</v>
      </c>
      <c r="E379" s="1150" t="s">
        <v>18943</v>
      </c>
      <c r="F379" s="1150" t="s">
        <v>18948</v>
      </c>
      <c r="G379" s="1150" t="s">
        <v>15943</v>
      </c>
      <c r="H379" s="1150" t="s">
        <v>1115</v>
      </c>
      <c r="I379" s="1150" t="s">
        <v>1113</v>
      </c>
      <c r="J379" s="1150" t="s">
        <v>1935</v>
      </c>
      <c r="K379" s="1150" t="s">
        <v>1112</v>
      </c>
      <c r="L379" s="1150" t="s">
        <v>394</v>
      </c>
      <c r="M379" s="1150">
        <v>100210222</v>
      </c>
      <c r="N379" s="1150" t="s">
        <v>394</v>
      </c>
      <c r="O379" s="1150" t="s">
        <v>19541</v>
      </c>
      <c r="P379" s="1150" t="s">
        <v>17721</v>
      </c>
      <c r="Q379" s="1211">
        <v>45183</v>
      </c>
      <c r="R379" s="1210">
        <v>13157</v>
      </c>
      <c r="S379" s="1150"/>
      <c r="T379" s="1150" t="s">
        <v>18969</v>
      </c>
      <c r="U379" s="1150"/>
      <c r="V379" s="1150"/>
      <c r="W379" s="1150"/>
      <c r="X379" s="1150"/>
      <c r="Y379" s="1150"/>
      <c r="Z379" s="1150"/>
      <c r="AA379" s="1150"/>
      <c r="AB379" s="1150"/>
      <c r="AC379" s="1150"/>
      <c r="AD379" s="1150"/>
      <c r="AE379" s="1150"/>
      <c r="AF379" s="1150"/>
      <c r="AG379" s="1150"/>
      <c r="AH379" s="1212">
        <v>1</v>
      </c>
      <c r="AI379" s="1150" t="s">
        <v>1115</v>
      </c>
      <c r="AJ379" s="1150" t="s">
        <v>1935</v>
      </c>
      <c r="AK379" s="1210">
        <v>13156.35</v>
      </c>
      <c r="AL379" s="1210">
        <v>13157</v>
      </c>
      <c r="AM379" s="1150" t="s">
        <v>514</v>
      </c>
      <c r="AN379" s="1150" t="s">
        <v>13437</v>
      </c>
      <c r="AO379" s="1150"/>
      <c r="AP379" s="1150"/>
      <c r="AQ379" s="1150"/>
      <c r="AR379" s="1150"/>
      <c r="AS379" s="1150"/>
      <c r="AT379" s="1150"/>
      <c r="AU379" s="1150"/>
      <c r="AV379" s="1150"/>
      <c r="AW379" s="1150"/>
      <c r="AX379" s="1150"/>
      <c r="AY379" s="1150">
        <v>0</v>
      </c>
      <c r="AZ379" s="1150"/>
      <c r="BA379" s="1150"/>
      <c r="BB379" s="1150"/>
      <c r="BC379" s="1150"/>
      <c r="BD379" s="1150"/>
      <c r="BE379" s="1150"/>
      <c r="BF379" s="1150"/>
      <c r="BG379" s="1150"/>
      <c r="BH379" s="1150"/>
      <c r="BI379" s="1150"/>
      <c r="BJ379" s="1150"/>
    </row>
    <row r="380" spans="1:62">
      <c r="A380" s="1150">
        <v>374</v>
      </c>
      <c r="B380" s="1150" t="s">
        <v>19108</v>
      </c>
      <c r="C380" s="1150" t="s">
        <v>17850</v>
      </c>
      <c r="D380" s="1150" t="s">
        <v>18942</v>
      </c>
      <c r="E380" s="1150" t="s">
        <v>18943</v>
      </c>
      <c r="F380" s="1150" t="s">
        <v>18948</v>
      </c>
      <c r="G380" s="1150" t="s">
        <v>15831</v>
      </c>
      <c r="H380" s="1213" t="s">
        <v>2631</v>
      </c>
      <c r="I380" s="1150" t="s">
        <v>2629</v>
      </c>
      <c r="J380" s="1213" t="s">
        <v>2630</v>
      </c>
      <c r="K380" s="1150" t="s">
        <v>4291</v>
      </c>
      <c r="L380" s="1150" t="s">
        <v>394</v>
      </c>
      <c r="M380" s="1150">
        <v>100210917</v>
      </c>
      <c r="N380" s="1150" t="s">
        <v>18997</v>
      </c>
      <c r="O380" s="1150" t="s">
        <v>18964</v>
      </c>
      <c r="P380" s="1150" t="s">
        <v>17721</v>
      </c>
      <c r="Q380" s="1211">
        <v>45184</v>
      </c>
      <c r="R380" s="1210">
        <v>153686</v>
      </c>
      <c r="S380" s="1150"/>
      <c r="T380" s="1150" t="s">
        <v>19410</v>
      </c>
      <c r="U380" s="1150"/>
      <c r="V380" s="1150"/>
      <c r="W380" s="1150"/>
      <c r="X380" s="1150"/>
      <c r="Y380" s="1150"/>
      <c r="Z380" s="1150"/>
      <c r="AA380" s="1150"/>
      <c r="AB380" s="1150"/>
      <c r="AC380" s="1150"/>
      <c r="AD380" s="1150"/>
      <c r="AE380" s="1150"/>
      <c r="AF380" s="1150"/>
      <c r="AG380" s="1150"/>
      <c r="AH380" s="1212">
        <v>1</v>
      </c>
      <c r="AI380" s="1213" t="s">
        <v>2631</v>
      </c>
      <c r="AJ380" s="1213" t="s">
        <v>2630</v>
      </c>
      <c r="AK380" s="1210">
        <v>153686</v>
      </c>
      <c r="AL380" s="1210">
        <v>153686</v>
      </c>
      <c r="AM380" s="1150" t="s">
        <v>514</v>
      </c>
      <c r="AN380" s="1150" t="s">
        <v>13437</v>
      </c>
      <c r="AO380" s="1150"/>
      <c r="AP380" s="1150"/>
      <c r="AQ380" s="1150"/>
      <c r="AR380" s="1150"/>
      <c r="AS380" s="1150"/>
      <c r="AT380" s="1150"/>
      <c r="AU380" s="1150"/>
      <c r="AV380" s="1150"/>
      <c r="AW380" s="1150"/>
      <c r="AX380" s="1150"/>
      <c r="AY380" s="1150">
        <v>0</v>
      </c>
      <c r="AZ380" s="1150"/>
      <c r="BA380" s="1150"/>
      <c r="BB380" s="1150"/>
      <c r="BC380" s="1150"/>
      <c r="BD380" s="1150"/>
      <c r="BE380" s="1150"/>
      <c r="BF380" s="1150"/>
      <c r="BG380" s="1150"/>
      <c r="BH380" s="1150"/>
      <c r="BI380" s="1150"/>
      <c r="BJ380" s="1150"/>
    </row>
    <row r="381" spans="1:62">
      <c r="A381" s="1150">
        <v>375</v>
      </c>
      <c r="B381" s="1150" t="s">
        <v>19108</v>
      </c>
      <c r="C381" s="1150" t="s">
        <v>17850</v>
      </c>
      <c r="D381" s="1150" t="s">
        <v>18942</v>
      </c>
      <c r="E381" s="1150" t="s">
        <v>18943</v>
      </c>
      <c r="F381" s="1150" t="s">
        <v>18948</v>
      </c>
      <c r="G381" s="1150" t="s">
        <v>15831</v>
      </c>
      <c r="H381" s="1213" t="s">
        <v>2631</v>
      </c>
      <c r="I381" s="1150" t="s">
        <v>2636</v>
      </c>
      <c r="J381" s="1213" t="s">
        <v>2630</v>
      </c>
      <c r="K381" s="1150" t="s">
        <v>9284</v>
      </c>
      <c r="L381" s="1150" t="s">
        <v>394</v>
      </c>
      <c r="M381" s="1150">
        <v>100210918</v>
      </c>
      <c r="N381" s="1150" t="s">
        <v>18997</v>
      </c>
      <c r="O381" s="1150" t="s">
        <v>18964</v>
      </c>
      <c r="P381" s="1150" t="s">
        <v>17721</v>
      </c>
      <c r="Q381" s="1211">
        <v>45184</v>
      </c>
      <c r="R381" s="1210">
        <v>107930</v>
      </c>
      <c r="S381" s="1150"/>
      <c r="T381" s="1150" t="s">
        <v>19410</v>
      </c>
      <c r="U381" s="1150"/>
      <c r="V381" s="1150"/>
      <c r="W381" s="1150"/>
      <c r="X381" s="1150"/>
      <c r="Y381" s="1150"/>
      <c r="Z381" s="1150"/>
      <c r="AA381" s="1150"/>
      <c r="AB381" s="1150"/>
      <c r="AC381" s="1150"/>
      <c r="AD381" s="1150"/>
      <c r="AE381" s="1150"/>
      <c r="AF381" s="1150"/>
      <c r="AG381" s="1150"/>
      <c r="AH381" s="1212">
        <v>1</v>
      </c>
      <c r="AI381" s="1213" t="s">
        <v>2631</v>
      </c>
      <c r="AJ381" s="1213" t="s">
        <v>2630</v>
      </c>
      <c r="AK381" s="1210">
        <v>107929.22</v>
      </c>
      <c r="AL381" s="1210">
        <v>107930</v>
      </c>
      <c r="AM381" s="1150" t="s">
        <v>514</v>
      </c>
      <c r="AN381" s="1150" t="s">
        <v>13437</v>
      </c>
      <c r="AO381" s="1150"/>
      <c r="AP381" s="1150"/>
      <c r="AQ381" s="1150"/>
      <c r="AR381" s="1150"/>
      <c r="AS381" s="1150"/>
      <c r="AT381" s="1150"/>
      <c r="AU381" s="1150"/>
      <c r="AV381" s="1150"/>
      <c r="AW381" s="1150"/>
      <c r="AX381" s="1150"/>
      <c r="AY381" s="1150">
        <v>0</v>
      </c>
      <c r="AZ381" s="1150"/>
      <c r="BA381" s="1150"/>
      <c r="BB381" s="1150"/>
      <c r="BC381" s="1150"/>
      <c r="BD381" s="1150"/>
      <c r="BE381" s="1150"/>
      <c r="BF381" s="1150"/>
      <c r="BG381" s="1150"/>
      <c r="BH381" s="1150"/>
      <c r="BI381" s="1150"/>
      <c r="BJ381" s="1150"/>
    </row>
    <row r="382" spans="1:62">
      <c r="A382" s="1150">
        <v>376</v>
      </c>
      <c r="B382" s="1150" t="s">
        <v>19108</v>
      </c>
      <c r="C382" s="1150" t="s">
        <v>19272</v>
      </c>
      <c r="D382" s="1150" t="s">
        <v>19273</v>
      </c>
      <c r="E382" s="1150" t="s">
        <v>18943</v>
      </c>
      <c r="F382" s="1150" t="s">
        <v>18948</v>
      </c>
      <c r="G382" s="1150" t="s">
        <v>15831</v>
      </c>
      <c r="H382" s="1150" t="s">
        <v>2639</v>
      </c>
      <c r="I382" s="1150" t="s">
        <v>2637</v>
      </c>
      <c r="J382" s="1150" t="s">
        <v>2638</v>
      </c>
      <c r="K382" s="1150" t="s">
        <v>9221</v>
      </c>
      <c r="L382" s="1150" t="s">
        <v>394</v>
      </c>
      <c r="M382" s="1150">
        <v>100189918</v>
      </c>
      <c r="N382" s="1150" t="s">
        <v>394</v>
      </c>
      <c r="O382" s="1150"/>
      <c r="P382" s="1150" t="s">
        <v>17721</v>
      </c>
      <c r="Q382" s="1150"/>
      <c r="R382" s="1210">
        <v>40655</v>
      </c>
      <c r="S382" s="1150"/>
      <c r="T382" s="1150" t="s">
        <v>394</v>
      </c>
      <c r="U382" s="1150"/>
      <c r="V382" s="1150"/>
      <c r="W382" s="1150"/>
      <c r="X382" s="1150"/>
      <c r="Y382" s="1150"/>
      <c r="Z382" s="1150"/>
      <c r="AA382" s="1150"/>
      <c r="AB382" s="1150"/>
      <c r="AC382" s="1150"/>
      <c r="AD382" s="1150"/>
      <c r="AE382" s="1150"/>
      <c r="AF382" s="1150"/>
      <c r="AG382" s="1150"/>
      <c r="AH382" s="1212">
        <v>1</v>
      </c>
      <c r="AI382" s="1150" t="s">
        <v>2639</v>
      </c>
      <c r="AJ382" s="1150" t="s">
        <v>2638</v>
      </c>
      <c r="AK382" s="1210">
        <v>18655</v>
      </c>
      <c r="AL382" s="1210">
        <v>18655</v>
      </c>
      <c r="AM382" s="1150" t="s">
        <v>514</v>
      </c>
      <c r="AN382" s="1150" t="s">
        <v>13437</v>
      </c>
      <c r="AO382" s="1150"/>
      <c r="AP382" s="1150"/>
      <c r="AQ382" s="1150"/>
      <c r="AR382" s="1150"/>
      <c r="AS382" s="1150"/>
      <c r="AT382" s="1150"/>
      <c r="AU382" s="1150"/>
      <c r="AV382" s="1150"/>
      <c r="AW382" s="1150"/>
      <c r="AX382" s="1150"/>
      <c r="AY382" s="1150" t="s">
        <v>19544</v>
      </c>
      <c r="AZ382" s="1150"/>
      <c r="BA382" s="1150"/>
      <c r="BB382" s="1150"/>
      <c r="BC382" s="1150"/>
      <c r="BD382" s="1150"/>
      <c r="BE382" s="1150"/>
      <c r="BF382" s="1150"/>
      <c r="BG382" s="1150"/>
      <c r="BH382" s="1150"/>
      <c r="BI382" s="1150"/>
      <c r="BJ382" s="1150"/>
    </row>
    <row r="383" spans="1:62">
      <c r="A383" s="1150">
        <v>377</v>
      </c>
      <c r="B383" s="1150" t="s">
        <v>19108</v>
      </c>
      <c r="C383" s="1150" t="s">
        <v>19272</v>
      </c>
      <c r="D383" s="1150" t="s">
        <v>19273</v>
      </c>
      <c r="E383" s="1150" t="s">
        <v>18943</v>
      </c>
      <c r="F383" s="1150" t="s">
        <v>18948</v>
      </c>
      <c r="G383" s="1150" t="s">
        <v>3643</v>
      </c>
      <c r="H383" s="1150" t="s">
        <v>2646</v>
      </c>
      <c r="I383" s="1150" t="s">
        <v>2644</v>
      </c>
      <c r="J383" s="1150" t="s">
        <v>2645</v>
      </c>
      <c r="K383" s="1150" t="s">
        <v>8078</v>
      </c>
      <c r="L383" s="1150" t="s">
        <v>394</v>
      </c>
      <c r="M383" s="1150">
        <v>100180369</v>
      </c>
      <c r="N383" s="1150" t="s">
        <v>394</v>
      </c>
      <c r="O383" s="1150"/>
      <c r="P383" s="1150" t="s">
        <v>17721</v>
      </c>
      <c r="Q383" s="1150"/>
      <c r="R383" s="1210">
        <v>22862</v>
      </c>
      <c r="S383" s="1150"/>
      <c r="T383" s="1150" t="s">
        <v>394</v>
      </c>
      <c r="U383" s="1150"/>
      <c r="V383" s="1150"/>
      <c r="W383" s="1150"/>
      <c r="X383" s="1150"/>
      <c r="Y383" s="1150"/>
      <c r="Z383" s="1150"/>
      <c r="AA383" s="1150"/>
      <c r="AB383" s="1150"/>
      <c r="AC383" s="1150"/>
      <c r="AD383" s="1150"/>
      <c r="AE383" s="1150"/>
      <c r="AF383" s="1150"/>
      <c r="AG383" s="1150"/>
      <c r="AH383" s="1212">
        <v>1</v>
      </c>
      <c r="AI383" s="1150" t="s">
        <v>2646</v>
      </c>
      <c r="AJ383" s="1150" t="s">
        <v>2645</v>
      </c>
      <c r="AK383" s="1210">
        <v>22205</v>
      </c>
      <c r="AL383" s="1210">
        <v>22205</v>
      </c>
      <c r="AM383" s="1150" t="s">
        <v>514</v>
      </c>
      <c r="AN383" s="1150" t="s">
        <v>13437</v>
      </c>
      <c r="AO383" s="1150"/>
      <c r="AP383" s="1150"/>
      <c r="AQ383" s="1150"/>
      <c r="AR383" s="1150"/>
      <c r="AS383" s="1150"/>
      <c r="AT383" s="1150"/>
      <c r="AU383" s="1150"/>
      <c r="AV383" s="1150"/>
      <c r="AW383" s="1150"/>
      <c r="AX383" s="1150"/>
      <c r="AY383" s="1150" t="s">
        <v>19544</v>
      </c>
      <c r="AZ383" s="1150"/>
      <c r="BA383" s="1150"/>
      <c r="BB383" s="1150"/>
      <c r="BC383" s="1150"/>
      <c r="BD383" s="1150"/>
      <c r="BE383" s="1150"/>
      <c r="BF383" s="1150"/>
      <c r="BG383" s="1150"/>
      <c r="BH383" s="1150"/>
      <c r="BI383" s="1150"/>
      <c r="BJ383" s="1150"/>
    </row>
    <row r="384" spans="1:62">
      <c r="A384" s="1150">
        <v>378</v>
      </c>
      <c r="B384" s="1150" t="s">
        <v>19108</v>
      </c>
      <c r="C384" s="1150" t="s">
        <v>2792</v>
      </c>
      <c r="D384" s="1150" t="s">
        <v>18942</v>
      </c>
      <c r="E384" s="1150" t="s">
        <v>18943</v>
      </c>
      <c r="F384" s="1150" t="s">
        <v>18948</v>
      </c>
      <c r="G384" s="1150" t="s">
        <v>15831</v>
      </c>
      <c r="H384" s="1150" t="s">
        <v>2653</v>
      </c>
      <c r="I384" s="1150" t="s">
        <v>2651</v>
      </c>
      <c r="J384" s="1150" t="s">
        <v>2652</v>
      </c>
      <c r="K384" s="1150" t="s">
        <v>9287</v>
      </c>
      <c r="L384" s="1150" t="s">
        <v>394</v>
      </c>
      <c r="M384" s="1150">
        <v>100210067</v>
      </c>
      <c r="N384" s="1150" t="s">
        <v>394</v>
      </c>
      <c r="O384" s="1150" t="s">
        <v>18964</v>
      </c>
      <c r="P384" s="1150" t="s">
        <v>17721</v>
      </c>
      <c r="Q384" s="1211">
        <v>45183</v>
      </c>
      <c r="R384" s="1210">
        <v>114109</v>
      </c>
      <c r="S384" s="1150"/>
      <c r="T384" s="1150" t="s">
        <v>18969</v>
      </c>
      <c r="U384" s="1150">
        <v>1003680470</v>
      </c>
      <c r="V384" s="1150">
        <v>1003680471</v>
      </c>
      <c r="W384" s="1150"/>
      <c r="X384" s="1150"/>
      <c r="Y384" s="1150"/>
      <c r="Z384" s="1150"/>
      <c r="AA384" s="1150"/>
      <c r="AB384" s="1150"/>
      <c r="AC384" s="1150"/>
      <c r="AD384" s="1150"/>
      <c r="AE384" s="1150"/>
      <c r="AF384" s="1150" t="s">
        <v>18962</v>
      </c>
      <c r="AG384" s="1211">
        <v>45209</v>
      </c>
      <c r="AH384" s="1212">
        <v>45200</v>
      </c>
      <c r="AI384" s="1150" t="s">
        <v>2653</v>
      </c>
      <c r="AJ384" s="1150" t="s">
        <v>2652</v>
      </c>
      <c r="AK384" s="1210">
        <v>114108.13</v>
      </c>
      <c r="AL384" s="1210">
        <v>114109</v>
      </c>
      <c r="AM384" s="1150" t="s">
        <v>514</v>
      </c>
      <c r="AN384" s="1150" t="s">
        <v>13437</v>
      </c>
      <c r="AO384" s="1150"/>
      <c r="AP384" s="1150" t="s">
        <v>9286</v>
      </c>
      <c r="AQ384" s="1150"/>
      <c r="AR384" s="1150">
        <v>4902155618</v>
      </c>
      <c r="AS384" s="1150"/>
      <c r="AT384" s="1150"/>
      <c r="AU384" s="1150"/>
      <c r="AV384" s="1150"/>
      <c r="AW384" s="1150"/>
      <c r="AX384" s="1150"/>
      <c r="AY384" s="1150">
        <v>0</v>
      </c>
      <c r="AZ384" s="1150"/>
      <c r="BA384" s="1150"/>
      <c r="BB384" s="1150"/>
      <c r="BC384" s="1150"/>
      <c r="BD384" s="1150"/>
      <c r="BE384" s="1150"/>
      <c r="BF384" s="1150"/>
      <c r="BG384" s="1150"/>
      <c r="BH384" s="1150"/>
      <c r="BI384" s="1150"/>
      <c r="BJ384" s="1150"/>
    </row>
    <row r="385" spans="1:62">
      <c r="A385" s="1150">
        <v>379</v>
      </c>
      <c r="B385" s="1150" t="s">
        <v>19108</v>
      </c>
      <c r="C385" s="1150" t="s">
        <v>2792</v>
      </c>
      <c r="D385" s="1150" t="s">
        <v>18942</v>
      </c>
      <c r="E385" s="1150" t="s">
        <v>18943</v>
      </c>
      <c r="F385" s="1150" t="s">
        <v>18948</v>
      </c>
      <c r="G385" s="1150" t="s">
        <v>19136</v>
      </c>
      <c r="H385" s="1150" t="s">
        <v>1121</v>
      </c>
      <c r="I385" s="1150" t="s">
        <v>1117</v>
      </c>
      <c r="J385" s="1150" t="s">
        <v>2658</v>
      </c>
      <c r="K385" s="1150" t="s">
        <v>1116</v>
      </c>
      <c r="L385" s="1150" t="s">
        <v>394</v>
      </c>
      <c r="M385" s="1150">
        <v>100195162</v>
      </c>
      <c r="N385" s="1150" t="s">
        <v>394</v>
      </c>
      <c r="O385" s="1150"/>
      <c r="P385" s="1150" t="s">
        <v>17721</v>
      </c>
      <c r="Q385" s="1150"/>
      <c r="R385" s="1210">
        <v>55199</v>
      </c>
      <c r="S385" s="1150"/>
      <c r="T385" s="1150" t="s">
        <v>394</v>
      </c>
      <c r="U385" s="1150">
        <v>1003673107</v>
      </c>
      <c r="V385" s="1150"/>
      <c r="W385" s="1150"/>
      <c r="X385" s="1150"/>
      <c r="Y385" s="1150"/>
      <c r="Z385" s="1150"/>
      <c r="AA385" s="1150"/>
      <c r="AB385" s="1150"/>
      <c r="AC385" s="1150"/>
      <c r="AD385" s="1150"/>
      <c r="AE385" s="1150"/>
      <c r="AF385" s="1150" t="s">
        <v>18983</v>
      </c>
      <c r="AG385" s="1211">
        <v>45189</v>
      </c>
      <c r="AH385" s="1212">
        <v>45170</v>
      </c>
      <c r="AI385" s="1150" t="s">
        <v>1121</v>
      </c>
      <c r="AJ385" s="1150" t="s">
        <v>2658</v>
      </c>
      <c r="AK385" s="1210">
        <v>45561.47</v>
      </c>
      <c r="AL385" s="1210">
        <v>45562</v>
      </c>
      <c r="AM385" s="1150" t="s">
        <v>514</v>
      </c>
      <c r="AN385" s="1150" t="s">
        <v>13437</v>
      </c>
      <c r="AO385" s="1210">
        <v>27285</v>
      </c>
      <c r="AP385" s="1150" t="s">
        <v>1119</v>
      </c>
      <c r="AQ385" s="1150"/>
      <c r="AR385" s="1150">
        <v>4902149286</v>
      </c>
      <c r="AS385" s="1150"/>
      <c r="AT385" s="1150"/>
      <c r="AU385" s="1150"/>
      <c r="AV385" s="1150"/>
      <c r="AW385" s="1150"/>
      <c r="AX385" s="1150"/>
      <c r="AY385" s="1150">
        <v>0</v>
      </c>
      <c r="AZ385" s="1150"/>
      <c r="BA385" s="1150"/>
      <c r="BB385" s="1150"/>
      <c r="BC385" s="1150"/>
      <c r="BD385" s="1150"/>
      <c r="BE385" s="1150"/>
      <c r="BF385" s="1150"/>
      <c r="BG385" s="1150"/>
      <c r="BH385" s="1150"/>
      <c r="BI385" s="1150"/>
      <c r="BJ385" s="1150"/>
    </row>
    <row r="386" spans="1:62">
      <c r="A386" s="1150">
        <v>380</v>
      </c>
      <c r="B386" s="1150" t="s">
        <v>19108</v>
      </c>
      <c r="C386" s="1150" t="s">
        <v>2792</v>
      </c>
      <c r="D386" s="1150" t="s">
        <v>18942</v>
      </c>
      <c r="E386" s="1150" t="s">
        <v>18943</v>
      </c>
      <c r="F386" s="1150" t="s">
        <v>18948</v>
      </c>
      <c r="G386" s="1150" t="s">
        <v>19136</v>
      </c>
      <c r="H386" s="1150" t="s">
        <v>1126</v>
      </c>
      <c r="I386" s="1150" t="s">
        <v>1123</v>
      </c>
      <c r="J386" s="1150" t="s">
        <v>2664</v>
      </c>
      <c r="K386" s="1150" t="s">
        <v>1122</v>
      </c>
      <c r="L386" s="1150" t="s">
        <v>394</v>
      </c>
      <c r="M386" s="1150">
        <v>100209963</v>
      </c>
      <c r="N386" s="1150" t="s">
        <v>394</v>
      </c>
      <c r="O386" s="1150" t="s">
        <v>19188</v>
      </c>
      <c r="P386" s="1150" t="s">
        <v>17721</v>
      </c>
      <c r="Q386" s="1211">
        <v>45184</v>
      </c>
      <c r="R386" s="1210">
        <v>42732</v>
      </c>
      <c r="S386" s="1150"/>
      <c r="T386" s="1150" t="s">
        <v>19281</v>
      </c>
      <c r="U386" s="1150">
        <v>1003672975</v>
      </c>
      <c r="V386" s="1150">
        <v>1003672976</v>
      </c>
      <c r="W386" s="1150"/>
      <c r="X386" s="1150"/>
      <c r="Y386" s="1150"/>
      <c r="Z386" s="1150"/>
      <c r="AA386" s="1150"/>
      <c r="AB386" s="1150"/>
      <c r="AC386" s="1150"/>
      <c r="AD386" s="1150"/>
      <c r="AE386" s="1150"/>
      <c r="AF386" s="1150" t="s">
        <v>19545</v>
      </c>
      <c r="AG386" s="1211">
        <v>45188</v>
      </c>
      <c r="AH386" s="1212">
        <v>45170</v>
      </c>
      <c r="AI386" s="1150" t="s">
        <v>1126</v>
      </c>
      <c r="AJ386" s="1150" t="s">
        <v>2664</v>
      </c>
      <c r="AK386" s="1210">
        <v>42731.18</v>
      </c>
      <c r="AL386" s="1210">
        <v>42732</v>
      </c>
      <c r="AM386" s="1150" t="s">
        <v>514</v>
      </c>
      <c r="AN386" s="1150" t="s">
        <v>13437</v>
      </c>
      <c r="AO386" s="1210">
        <v>25739.5</v>
      </c>
      <c r="AP386" s="1150" t="s">
        <v>1125</v>
      </c>
      <c r="AQ386" s="1150"/>
      <c r="AR386" s="1150">
        <v>4902149274</v>
      </c>
      <c r="AS386" s="1150">
        <v>4902149311</v>
      </c>
      <c r="AT386" s="1150"/>
      <c r="AU386" s="1150"/>
      <c r="AV386" s="1150"/>
      <c r="AW386" s="1150"/>
      <c r="AX386" s="1150"/>
      <c r="AY386" s="1150">
        <v>0</v>
      </c>
      <c r="AZ386" s="1150"/>
      <c r="BA386" s="1150"/>
      <c r="BB386" s="1150"/>
      <c r="BC386" s="1150"/>
      <c r="BD386" s="1150"/>
      <c r="BE386" s="1150"/>
      <c r="BF386" s="1150"/>
      <c r="BG386" s="1150"/>
      <c r="BH386" s="1150"/>
      <c r="BI386" s="1150"/>
      <c r="BJ386" s="1150"/>
    </row>
    <row r="387" spans="1:62">
      <c r="A387" s="1150">
        <v>381</v>
      </c>
      <c r="B387" s="1150" t="s">
        <v>19108</v>
      </c>
      <c r="C387" s="1150" t="s">
        <v>17850</v>
      </c>
      <c r="D387" s="1150" t="s">
        <v>18942</v>
      </c>
      <c r="E387" s="1150" t="s">
        <v>18943</v>
      </c>
      <c r="F387" s="1150" t="s">
        <v>18948</v>
      </c>
      <c r="G387" s="1150" t="s">
        <v>52</v>
      </c>
      <c r="H387" s="1150" t="s">
        <v>1131</v>
      </c>
      <c r="I387" s="1150" t="s">
        <v>1128</v>
      </c>
      <c r="J387" s="1150" t="s">
        <v>2667</v>
      </c>
      <c r="K387" s="1150" t="s">
        <v>1127</v>
      </c>
      <c r="L387" s="1150" t="s">
        <v>394</v>
      </c>
      <c r="M387" s="1150">
        <v>100178144</v>
      </c>
      <c r="N387" s="1150" t="s">
        <v>394</v>
      </c>
      <c r="O387" s="1150" t="s">
        <v>18960</v>
      </c>
      <c r="P387" s="1150" t="s">
        <v>17721</v>
      </c>
      <c r="Q387" s="1211">
        <v>45183</v>
      </c>
      <c r="R387" s="1210">
        <v>3401</v>
      </c>
      <c r="S387" s="1210">
        <v>21422</v>
      </c>
      <c r="T387" s="1150" t="s">
        <v>18969</v>
      </c>
      <c r="U387" s="1150"/>
      <c r="V387" s="1150"/>
      <c r="W387" s="1150"/>
      <c r="X387" s="1150"/>
      <c r="Y387" s="1150"/>
      <c r="Z387" s="1150"/>
      <c r="AA387" s="1150"/>
      <c r="AB387" s="1150"/>
      <c r="AC387" s="1150"/>
      <c r="AD387" s="1150"/>
      <c r="AE387" s="1150"/>
      <c r="AF387" s="1150"/>
      <c r="AG387" s="1150"/>
      <c r="AH387" s="1212">
        <v>1</v>
      </c>
      <c r="AI387" s="1150" t="s">
        <v>1131</v>
      </c>
      <c r="AJ387" s="1150" t="s">
        <v>2667</v>
      </c>
      <c r="AK387" s="1210">
        <v>57936</v>
      </c>
      <c r="AL387" s="1210">
        <v>57936</v>
      </c>
      <c r="AM387" s="1150" t="s">
        <v>514</v>
      </c>
      <c r="AN387" s="1150" t="s">
        <v>13437</v>
      </c>
      <c r="AO387" s="1150"/>
      <c r="AP387" s="1150"/>
      <c r="AQ387" s="1150"/>
      <c r="AR387" s="1150"/>
      <c r="AS387" s="1150"/>
      <c r="AT387" s="1150"/>
      <c r="AU387" s="1150"/>
      <c r="AV387" s="1150"/>
      <c r="AW387" s="1150"/>
      <c r="AX387" s="1150"/>
      <c r="AY387" s="1150">
        <v>0</v>
      </c>
      <c r="AZ387" s="1150"/>
      <c r="BA387" s="1150"/>
      <c r="BB387" s="1150"/>
      <c r="BC387" s="1150"/>
      <c r="BD387" s="1150"/>
      <c r="BE387" s="1150"/>
      <c r="BF387" s="1150"/>
      <c r="BG387" s="1150"/>
      <c r="BH387" s="1150"/>
      <c r="BI387" s="1150"/>
      <c r="BJ387" s="1150"/>
    </row>
    <row r="388" spans="1:62">
      <c r="A388" s="1150">
        <v>382</v>
      </c>
      <c r="B388" s="1150" t="s">
        <v>19108</v>
      </c>
      <c r="C388" s="1150" t="s">
        <v>19272</v>
      </c>
      <c r="D388" s="1150" t="s">
        <v>19273</v>
      </c>
      <c r="E388" s="1150" t="s">
        <v>18943</v>
      </c>
      <c r="F388" s="1150" t="s">
        <v>18948</v>
      </c>
      <c r="G388" s="1150" t="s">
        <v>57</v>
      </c>
      <c r="H388" s="1213" t="s">
        <v>1136</v>
      </c>
      <c r="I388" s="1150" t="s">
        <v>1133</v>
      </c>
      <c r="J388" s="1213" t="s">
        <v>2672</v>
      </c>
      <c r="K388" s="1150" t="s">
        <v>1132</v>
      </c>
      <c r="L388" s="1150" t="s">
        <v>394</v>
      </c>
      <c r="M388" s="1150">
        <v>100182617</v>
      </c>
      <c r="N388" s="1150" t="s">
        <v>394</v>
      </c>
      <c r="O388" s="1150"/>
      <c r="P388" s="1150" t="s">
        <v>17721</v>
      </c>
      <c r="Q388" s="1150"/>
      <c r="R388" s="1210">
        <v>13572</v>
      </c>
      <c r="S388" s="1150"/>
      <c r="T388" s="1150" t="s">
        <v>394</v>
      </c>
      <c r="U388" s="1150"/>
      <c r="V388" s="1150"/>
      <c r="W388" s="1150"/>
      <c r="X388" s="1150"/>
      <c r="Y388" s="1150"/>
      <c r="Z388" s="1150"/>
      <c r="AA388" s="1150"/>
      <c r="AB388" s="1150"/>
      <c r="AC388" s="1150"/>
      <c r="AD388" s="1150"/>
      <c r="AE388" s="1150"/>
      <c r="AF388" s="1150"/>
      <c r="AG388" s="1150"/>
      <c r="AH388" s="1212">
        <v>1</v>
      </c>
      <c r="AI388" s="1213" t="s">
        <v>1136</v>
      </c>
      <c r="AJ388" s="1213" t="s">
        <v>2672</v>
      </c>
      <c r="AK388" s="1210">
        <v>48637.52</v>
      </c>
      <c r="AL388" s="1210">
        <v>48638</v>
      </c>
      <c r="AM388" s="1150" t="s">
        <v>514</v>
      </c>
      <c r="AN388" s="1150" t="s">
        <v>13437</v>
      </c>
      <c r="AO388" s="1150"/>
      <c r="AP388" s="1150"/>
      <c r="AQ388" s="1150"/>
      <c r="AR388" s="1150"/>
      <c r="AS388" s="1150"/>
      <c r="AT388" s="1150"/>
      <c r="AU388" s="1150"/>
      <c r="AV388" s="1150"/>
      <c r="AW388" s="1150"/>
      <c r="AX388" s="1150"/>
      <c r="AY388" s="1150" t="s">
        <v>19546</v>
      </c>
      <c r="AZ388" s="1150"/>
      <c r="BA388" s="1150"/>
      <c r="BB388" s="1150"/>
      <c r="BC388" s="1150"/>
      <c r="BD388" s="1150"/>
      <c r="BE388" s="1150"/>
      <c r="BF388" s="1150"/>
      <c r="BG388" s="1150"/>
      <c r="BH388" s="1150"/>
      <c r="BI388" s="1150"/>
      <c r="BJ388" s="1150"/>
    </row>
    <row r="389" spans="1:62">
      <c r="A389" s="1150">
        <v>383</v>
      </c>
      <c r="B389" s="1150" t="s">
        <v>19108</v>
      </c>
      <c r="C389" s="1214" t="s">
        <v>2792</v>
      </c>
      <c r="D389" s="1150" t="s">
        <v>18942</v>
      </c>
      <c r="E389" s="1150" t="s">
        <v>18943</v>
      </c>
      <c r="F389" s="1150" t="s">
        <v>18948</v>
      </c>
      <c r="G389" s="1150" t="s">
        <v>57</v>
      </c>
      <c r="H389" s="1150" t="s">
        <v>1140</v>
      </c>
      <c r="I389" s="1150" t="s">
        <v>1138</v>
      </c>
      <c r="J389" s="1150" t="s">
        <v>2681</v>
      </c>
      <c r="K389" s="1150" t="s">
        <v>1137</v>
      </c>
      <c r="L389" s="1150" t="s">
        <v>394</v>
      </c>
      <c r="M389" s="1150">
        <v>100210854</v>
      </c>
      <c r="N389" s="1150" t="s">
        <v>394</v>
      </c>
      <c r="O389" s="1150" t="s">
        <v>19547</v>
      </c>
      <c r="P389" s="1150" t="s">
        <v>17721</v>
      </c>
      <c r="Q389" s="1211">
        <v>45183</v>
      </c>
      <c r="R389" s="1210">
        <v>5296</v>
      </c>
      <c r="S389" s="1150"/>
      <c r="T389" s="1150" t="s">
        <v>18969</v>
      </c>
      <c r="U389" s="1150">
        <v>1003672520</v>
      </c>
      <c r="V389" s="1150"/>
      <c r="W389" s="1150"/>
      <c r="X389" s="1150"/>
      <c r="Y389" s="1150"/>
      <c r="Z389" s="1150"/>
      <c r="AA389" s="1150"/>
      <c r="AB389" s="1150"/>
      <c r="AC389" s="1150"/>
      <c r="AD389" s="1150"/>
      <c r="AE389" s="1150"/>
      <c r="AF389" s="1150" t="s">
        <v>18983</v>
      </c>
      <c r="AG389" s="1211">
        <v>45188</v>
      </c>
      <c r="AH389" s="1212">
        <v>45170</v>
      </c>
      <c r="AI389" s="1150" t="s">
        <v>1140</v>
      </c>
      <c r="AJ389" s="1150" t="s">
        <v>2681</v>
      </c>
      <c r="AK389" s="1210">
        <v>5295.41</v>
      </c>
      <c r="AL389" s="1210">
        <v>5296</v>
      </c>
      <c r="AM389" s="1150" t="s">
        <v>514</v>
      </c>
      <c r="AN389" s="1150" t="s">
        <v>13437</v>
      </c>
      <c r="AO389" s="1210">
        <v>1610.94</v>
      </c>
      <c r="AP389" s="1150" t="s">
        <v>2680</v>
      </c>
      <c r="AQ389" s="1150"/>
      <c r="AR389" s="1150">
        <v>4902148792</v>
      </c>
      <c r="AS389" s="1150"/>
      <c r="AT389" s="1150"/>
      <c r="AU389" s="1150"/>
      <c r="AV389" s="1150"/>
      <c r="AW389" s="1150"/>
      <c r="AX389" s="1150"/>
      <c r="AY389" s="1150">
        <v>0</v>
      </c>
      <c r="AZ389" s="1150"/>
      <c r="BA389" s="1150"/>
      <c r="BB389" s="1150"/>
      <c r="BC389" s="1150"/>
      <c r="BD389" s="1150"/>
      <c r="BE389" s="1150"/>
      <c r="BF389" s="1150"/>
      <c r="BG389" s="1150"/>
      <c r="BH389" s="1150"/>
      <c r="BI389" s="1150"/>
      <c r="BJ389" s="1150"/>
    </row>
    <row r="390" spans="1:62">
      <c r="A390" s="1150">
        <v>384</v>
      </c>
      <c r="B390" s="1150" t="s">
        <v>19108</v>
      </c>
      <c r="C390" s="1150" t="s">
        <v>17850</v>
      </c>
      <c r="D390" s="1150" t="s">
        <v>18942</v>
      </c>
      <c r="E390" s="1150" t="s">
        <v>18943</v>
      </c>
      <c r="F390" s="1150" t="s">
        <v>18948</v>
      </c>
      <c r="G390" s="1150" t="s">
        <v>52</v>
      </c>
      <c r="H390" s="1150" t="s">
        <v>1144</v>
      </c>
      <c r="I390" s="1150" t="s">
        <v>1142</v>
      </c>
      <c r="J390" s="1150" t="s">
        <v>2686</v>
      </c>
      <c r="K390" s="1150" t="s">
        <v>1141</v>
      </c>
      <c r="L390" s="1150" t="s">
        <v>394</v>
      </c>
      <c r="M390" s="1150">
        <v>100184186</v>
      </c>
      <c r="N390" s="1150" t="s">
        <v>394</v>
      </c>
      <c r="O390" s="1150"/>
      <c r="P390" s="1150" t="s">
        <v>17721</v>
      </c>
      <c r="Q390" s="1150"/>
      <c r="R390" s="1210">
        <v>57936</v>
      </c>
      <c r="S390" s="1150"/>
      <c r="T390" s="1150" t="s">
        <v>394</v>
      </c>
      <c r="U390" s="1150"/>
      <c r="V390" s="1150"/>
      <c r="W390" s="1150"/>
      <c r="X390" s="1150"/>
      <c r="Y390" s="1150"/>
      <c r="Z390" s="1150"/>
      <c r="AA390" s="1150"/>
      <c r="AB390" s="1150"/>
      <c r="AC390" s="1150"/>
      <c r="AD390" s="1150"/>
      <c r="AE390" s="1150"/>
      <c r="AF390" s="1150"/>
      <c r="AG390" s="1150"/>
      <c r="AH390" s="1212">
        <v>1</v>
      </c>
      <c r="AI390" s="1150" t="s">
        <v>1144</v>
      </c>
      <c r="AJ390" s="1150" t="s">
        <v>2686</v>
      </c>
      <c r="AK390" s="1210">
        <v>57936</v>
      </c>
      <c r="AL390" s="1210">
        <v>57936</v>
      </c>
      <c r="AM390" s="1150" t="s">
        <v>514</v>
      </c>
      <c r="AN390" s="1150" t="s">
        <v>13437</v>
      </c>
      <c r="AO390" s="1150"/>
      <c r="AP390" s="1150"/>
      <c r="AQ390" s="1150"/>
      <c r="AR390" s="1150"/>
      <c r="AS390" s="1150"/>
      <c r="AT390" s="1150"/>
      <c r="AU390" s="1150"/>
      <c r="AV390" s="1150"/>
      <c r="AW390" s="1150"/>
      <c r="AX390" s="1150"/>
      <c r="AY390" s="1150">
        <v>0</v>
      </c>
      <c r="AZ390" s="1150"/>
      <c r="BA390" s="1150"/>
      <c r="BB390" s="1150"/>
      <c r="BC390" s="1150"/>
      <c r="BD390" s="1150"/>
      <c r="BE390" s="1150"/>
      <c r="BF390" s="1150"/>
      <c r="BG390" s="1150"/>
      <c r="BH390" s="1150"/>
      <c r="BI390" s="1150"/>
      <c r="BJ390" s="1150"/>
    </row>
    <row r="391" spans="1:62">
      <c r="A391" s="1150">
        <v>385</v>
      </c>
      <c r="B391" s="1150" t="s">
        <v>19108</v>
      </c>
      <c r="C391" s="1150" t="s">
        <v>17850</v>
      </c>
      <c r="D391" s="1150" t="s">
        <v>18942</v>
      </c>
      <c r="E391" s="1150" t="s">
        <v>18943</v>
      </c>
      <c r="F391" s="1150" t="s">
        <v>18948</v>
      </c>
      <c r="G391" s="1150" t="s">
        <v>57</v>
      </c>
      <c r="H391" s="1150" t="s">
        <v>1149</v>
      </c>
      <c r="I391" s="1150" t="s">
        <v>1146</v>
      </c>
      <c r="J391" s="1150" t="s">
        <v>2690</v>
      </c>
      <c r="K391" s="1150" t="s">
        <v>1145</v>
      </c>
      <c r="L391" s="1150" t="s">
        <v>394</v>
      </c>
      <c r="M391" s="1150">
        <v>100177313</v>
      </c>
      <c r="N391" s="1150" t="s">
        <v>394</v>
      </c>
      <c r="O391" s="1150"/>
      <c r="P391" s="1150" t="s">
        <v>17721</v>
      </c>
      <c r="Q391" s="1150"/>
      <c r="R391" s="1210">
        <v>51283</v>
      </c>
      <c r="S391" s="1210">
        <v>-20001</v>
      </c>
      <c r="T391" s="1150" t="s">
        <v>394</v>
      </c>
      <c r="U391" s="1150"/>
      <c r="V391" s="1150"/>
      <c r="W391" s="1150"/>
      <c r="X391" s="1150"/>
      <c r="Y391" s="1150"/>
      <c r="Z391" s="1150"/>
      <c r="AA391" s="1150"/>
      <c r="AB391" s="1150"/>
      <c r="AC391" s="1150"/>
      <c r="AD391" s="1150"/>
      <c r="AE391" s="1150"/>
      <c r="AF391" s="1150"/>
      <c r="AG391" s="1150"/>
      <c r="AH391" s="1212">
        <v>1</v>
      </c>
      <c r="AI391" s="1150" t="s">
        <v>1149</v>
      </c>
      <c r="AJ391" s="1150" t="s">
        <v>2690</v>
      </c>
      <c r="AK391" s="1210">
        <v>36283</v>
      </c>
      <c r="AL391" s="1210">
        <v>36283</v>
      </c>
      <c r="AM391" s="1150" t="s">
        <v>514</v>
      </c>
      <c r="AN391" s="1150" t="s">
        <v>13437</v>
      </c>
      <c r="AO391" s="1150"/>
      <c r="AP391" s="1150"/>
      <c r="AQ391" s="1150"/>
      <c r="AR391" s="1150"/>
      <c r="AS391" s="1150"/>
      <c r="AT391" s="1150"/>
      <c r="AU391" s="1150"/>
      <c r="AV391" s="1150"/>
      <c r="AW391" s="1150"/>
      <c r="AX391" s="1150"/>
      <c r="AY391" s="1150">
        <v>0</v>
      </c>
      <c r="AZ391" s="1150"/>
      <c r="BA391" s="1150"/>
      <c r="BB391" s="1150"/>
      <c r="BC391" s="1150"/>
      <c r="BD391" s="1150"/>
      <c r="BE391" s="1150"/>
      <c r="BF391" s="1150"/>
      <c r="BG391" s="1150"/>
      <c r="BH391" s="1150"/>
      <c r="BI391" s="1150"/>
      <c r="BJ391" s="1150"/>
    </row>
    <row r="392" spans="1:62" ht="94.5">
      <c r="A392" s="1150">
        <v>386</v>
      </c>
      <c r="B392" s="1150" t="s">
        <v>19108</v>
      </c>
      <c r="C392" s="1150" t="s">
        <v>2792</v>
      </c>
      <c r="D392" s="1150" t="s">
        <v>18942</v>
      </c>
      <c r="E392" s="1150" t="s">
        <v>18943</v>
      </c>
      <c r="F392" s="1150" t="s">
        <v>18948</v>
      </c>
      <c r="G392" s="1150" t="s">
        <v>57</v>
      </c>
      <c r="H392" s="1150" t="s">
        <v>1153</v>
      </c>
      <c r="I392" s="1150" t="s">
        <v>1151</v>
      </c>
      <c r="J392" s="1150" t="s">
        <v>2695</v>
      </c>
      <c r="K392" s="1150" t="s">
        <v>1150</v>
      </c>
      <c r="L392" s="1150" t="s">
        <v>394</v>
      </c>
      <c r="M392" s="1150">
        <v>100184744</v>
      </c>
      <c r="N392" s="1150" t="s">
        <v>394</v>
      </c>
      <c r="O392" s="1150" t="s">
        <v>19547</v>
      </c>
      <c r="P392" s="1150" t="s">
        <v>17721</v>
      </c>
      <c r="Q392" s="1211">
        <v>45188</v>
      </c>
      <c r="R392" s="1210">
        <v>1269</v>
      </c>
      <c r="S392" s="1210">
        <v>15000</v>
      </c>
      <c r="T392" s="1150" t="s">
        <v>18961</v>
      </c>
      <c r="U392" s="1150">
        <v>1003674075</v>
      </c>
      <c r="V392" s="1150">
        <v>1003674076</v>
      </c>
      <c r="W392" s="1150"/>
      <c r="X392" s="1150"/>
      <c r="Y392" s="1150"/>
      <c r="Z392" s="1150"/>
      <c r="AA392" s="1150"/>
      <c r="AB392" s="1150"/>
      <c r="AC392" s="1150"/>
      <c r="AD392" s="1150"/>
      <c r="AE392" s="1150"/>
      <c r="AF392" s="1150" t="s">
        <v>19172</v>
      </c>
      <c r="AG392" s="1211">
        <v>45191</v>
      </c>
      <c r="AH392" s="1212">
        <v>45170</v>
      </c>
      <c r="AI392" s="1150" t="s">
        <v>1153</v>
      </c>
      <c r="AJ392" s="1150" t="s">
        <v>2695</v>
      </c>
      <c r="AK392" s="1210">
        <v>23739.65</v>
      </c>
      <c r="AL392" s="1210">
        <v>23740</v>
      </c>
      <c r="AM392" s="1150" t="s">
        <v>514</v>
      </c>
      <c r="AN392" s="1150" t="s">
        <v>13437</v>
      </c>
      <c r="AO392" s="1150"/>
      <c r="AP392" s="1150"/>
      <c r="AQ392" s="1150"/>
      <c r="AR392" s="1150">
        <v>4902150117</v>
      </c>
      <c r="AS392" s="1150"/>
      <c r="AT392" s="1150"/>
      <c r="AU392" s="1150"/>
      <c r="AV392" s="1150"/>
      <c r="AW392" s="1150"/>
      <c r="AX392" s="1150"/>
      <c r="AY392" s="1215" t="s">
        <v>19548</v>
      </c>
      <c r="AZ392" s="1150"/>
      <c r="BA392" s="1150"/>
      <c r="BB392" s="1150"/>
      <c r="BC392" s="1150"/>
      <c r="BD392" s="1150"/>
      <c r="BE392" s="1150"/>
      <c r="BF392" s="1150"/>
      <c r="BG392" s="1150"/>
      <c r="BH392" s="1150"/>
      <c r="BI392" s="1150"/>
      <c r="BJ392" s="1150"/>
    </row>
    <row r="393" spans="1:62">
      <c r="A393" s="1150">
        <v>387</v>
      </c>
      <c r="B393" s="1150" t="s">
        <v>19108</v>
      </c>
      <c r="C393" s="1150" t="s">
        <v>17850</v>
      </c>
      <c r="D393" s="1150" t="s">
        <v>18942</v>
      </c>
      <c r="E393" s="1150" t="s">
        <v>18943</v>
      </c>
      <c r="F393" s="1150" t="s">
        <v>18948</v>
      </c>
      <c r="G393" s="1150" t="s">
        <v>57</v>
      </c>
      <c r="H393" s="1150" t="s">
        <v>1158</v>
      </c>
      <c r="I393" s="1150" t="s">
        <v>1155</v>
      </c>
      <c r="J393" s="1150" t="s">
        <v>2700</v>
      </c>
      <c r="K393" s="1150" t="s">
        <v>1154</v>
      </c>
      <c r="L393" s="1150" t="s">
        <v>394</v>
      </c>
      <c r="M393" s="1150">
        <v>100175441</v>
      </c>
      <c r="N393" s="1150" t="s">
        <v>394</v>
      </c>
      <c r="O393" s="1150" t="s">
        <v>19547</v>
      </c>
      <c r="P393" s="1150" t="s">
        <v>17721</v>
      </c>
      <c r="Q393" s="1211">
        <v>45183</v>
      </c>
      <c r="R393" s="1210">
        <v>21974</v>
      </c>
      <c r="S393" s="1210">
        <v>8577</v>
      </c>
      <c r="T393" s="1150" t="s">
        <v>18969</v>
      </c>
      <c r="U393" s="1150"/>
      <c r="V393" s="1150"/>
      <c r="W393" s="1150"/>
      <c r="X393" s="1150"/>
      <c r="Y393" s="1150"/>
      <c r="Z393" s="1150"/>
      <c r="AA393" s="1150"/>
      <c r="AB393" s="1150"/>
      <c r="AC393" s="1150"/>
      <c r="AD393" s="1150"/>
      <c r="AE393" s="1150"/>
      <c r="AF393" s="1150"/>
      <c r="AG393" s="1150"/>
      <c r="AH393" s="1212">
        <v>1</v>
      </c>
      <c r="AI393" s="1150" t="s">
        <v>1158</v>
      </c>
      <c r="AJ393" s="1150" t="s">
        <v>2700</v>
      </c>
      <c r="AK393" s="1210">
        <v>31617</v>
      </c>
      <c r="AL393" s="1210">
        <v>31617</v>
      </c>
      <c r="AM393" s="1150" t="s">
        <v>514</v>
      </c>
      <c r="AN393" s="1150" t="s">
        <v>13437</v>
      </c>
      <c r="AO393" s="1150"/>
      <c r="AP393" s="1150"/>
      <c r="AQ393" s="1150"/>
      <c r="AR393" s="1150"/>
      <c r="AS393" s="1150"/>
      <c r="AT393" s="1150"/>
      <c r="AU393" s="1150"/>
      <c r="AV393" s="1150"/>
      <c r="AW393" s="1150"/>
      <c r="AX393" s="1150"/>
      <c r="AY393" s="1150">
        <v>0</v>
      </c>
      <c r="AZ393" s="1150"/>
      <c r="BA393" s="1150"/>
      <c r="BB393" s="1150"/>
      <c r="BC393" s="1150"/>
      <c r="BD393" s="1150"/>
      <c r="BE393" s="1150"/>
      <c r="BF393" s="1150"/>
      <c r="BG393" s="1150"/>
      <c r="BH393" s="1150"/>
      <c r="BI393" s="1150"/>
      <c r="BJ393" s="1150"/>
    </row>
    <row r="394" spans="1:62">
      <c r="A394" s="1150">
        <v>388</v>
      </c>
      <c r="B394" s="1150" t="s">
        <v>19108</v>
      </c>
      <c r="C394" s="1150" t="s">
        <v>17850</v>
      </c>
      <c r="D394" s="1150" t="s">
        <v>18942</v>
      </c>
      <c r="E394" s="1150" t="s">
        <v>18943</v>
      </c>
      <c r="F394" s="1150" t="s">
        <v>18948</v>
      </c>
      <c r="G394" s="1150" t="s">
        <v>57</v>
      </c>
      <c r="H394" s="1150" t="s">
        <v>1162</v>
      </c>
      <c r="I394" s="1150" t="s">
        <v>1160</v>
      </c>
      <c r="J394" s="1150" t="s">
        <v>2703</v>
      </c>
      <c r="K394" s="1150" t="s">
        <v>1159</v>
      </c>
      <c r="L394" s="1150" t="s">
        <v>394</v>
      </c>
      <c r="M394" s="1150">
        <v>100178131</v>
      </c>
      <c r="N394" s="1150" t="s">
        <v>394</v>
      </c>
      <c r="O394" s="1150" t="s">
        <v>19547</v>
      </c>
      <c r="P394" s="1150" t="s">
        <v>17721</v>
      </c>
      <c r="Q394" s="1211">
        <v>45183</v>
      </c>
      <c r="R394" s="1210">
        <v>10000</v>
      </c>
      <c r="S394" s="1210">
        <v>5905</v>
      </c>
      <c r="T394" s="1150" t="s">
        <v>18969</v>
      </c>
      <c r="U394" s="1150"/>
      <c r="V394" s="1150"/>
      <c r="W394" s="1150"/>
      <c r="X394" s="1150"/>
      <c r="Y394" s="1150"/>
      <c r="Z394" s="1150"/>
      <c r="AA394" s="1150"/>
      <c r="AB394" s="1150"/>
      <c r="AC394" s="1150"/>
      <c r="AD394" s="1150"/>
      <c r="AE394" s="1150"/>
      <c r="AF394" s="1150"/>
      <c r="AG394" s="1150"/>
      <c r="AH394" s="1212">
        <v>1</v>
      </c>
      <c r="AI394" s="1150" t="s">
        <v>1162</v>
      </c>
      <c r="AJ394" s="1150" t="s">
        <v>2703</v>
      </c>
      <c r="AK394" s="1210">
        <v>16865</v>
      </c>
      <c r="AL394" s="1210">
        <v>16865</v>
      </c>
      <c r="AM394" s="1150" t="s">
        <v>514</v>
      </c>
      <c r="AN394" s="1150" t="s">
        <v>13437</v>
      </c>
      <c r="AO394" s="1150"/>
      <c r="AP394" s="1150"/>
      <c r="AQ394" s="1150"/>
      <c r="AR394" s="1150"/>
      <c r="AS394" s="1150"/>
      <c r="AT394" s="1150"/>
      <c r="AU394" s="1150"/>
      <c r="AV394" s="1150"/>
      <c r="AW394" s="1150"/>
      <c r="AX394" s="1150"/>
      <c r="AY394" s="1150">
        <v>0</v>
      </c>
      <c r="AZ394" s="1150"/>
      <c r="BA394" s="1150"/>
      <c r="BB394" s="1150"/>
      <c r="BC394" s="1150"/>
      <c r="BD394" s="1150"/>
      <c r="BE394" s="1150"/>
      <c r="BF394" s="1150"/>
      <c r="BG394" s="1150"/>
      <c r="BH394" s="1150"/>
      <c r="BI394" s="1150"/>
      <c r="BJ394" s="1150"/>
    </row>
    <row r="395" spans="1:62">
      <c r="A395" s="1150">
        <v>389</v>
      </c>
      <c r="B395" s="1150" t="s">
        <v>19108</v>
      </c>
      <c r="C395" s="1150" t="s">
        <v>17850</v>
      </c>
      <c r="D395" s="1150" t="s">
        <v>18942</v>
      </c>
      <c r="E395" s="1150" t="s">
        <v>18943</v>
      </c>
      <c r="F395" s="1150" t="s">
        <v>18948</v>
      </c>
      <c r="G395" s="1150" t="s">
        <v>52</v>
      </c>
      <c r="H395" s="1150" t="s">
        <v>1168</v>
      </c>
      <c r="I395" s="1150" t="s">
        <v>1164</v>
      </c>
      <c r="J395" s="1150" t="s">
        <v>2707</v>
      </c>
      <c r="K395" s="1150" t="s">
        <v>1163</v>
      </c>
      <c r="L395" s="1150" t="s">
        <v>394</v>
      </c>
      <c r="M395" s="1150">
        <v>100178107</v>
      </c>
      <c r="N395" s="1150" t="s">
        <v>394</v>
      </c>
      <c r="O395" s="1150" t="s">
        <v>18960</v>
      </c>
      <c r="P395" s="1150" t="s">
        <v>17721</v>
      </c>
      <c r="Q395" s="1211">
        <v>45183</v>
      </c>
      <c r="R395" s="1150"/>
      <c r="S395" s="1210">
        <v>42809</v>
      </c>
      <c r="T395" s="1150" t="s">
        <v>18969</v>
      </c>
      <c r="U395" s="1150"/>
      <c r="V395" s="1150"/>
      <c r="W395" s="1150"/>
      <c r="X395" s="1150"/>
      <c r="Y395" s="1150"/>
      <c r="Z395" s="1150"/>
      <c r="AA395" s="1150"/>
      <c r="AB395" s="1150"/>
      <c r="AC395" s="1150"/>
      <c r="AD395" s="1150"/>
      <c r="AE395" s="1150"/>
      <c r="AF395" s="1150"/>
      <c r="AG395" s="1150"/>
      <c r="AH395" s="1212">
        <v>1</v>
      </c>
      <c r="AI395" s="1150" t="s">
        <v>1168</v>
      </c>
      <c r="AJ395" s="1150" t="s">
        <v>2707</v>
      </c>
      <c r="AK395" s="1210">
        <v>57936</v>
      </c>
      <c r="AL395" s="1210">
        <v>57936</v>
      </c>
      <c r="AM395" s="1150" t="s">
        <v>514</v>
      </c>
      <c r="AN395" s="1150" t="s">
        <v>13437</v>
      </c>
      <c r="AO395" s="1150"/>
      <c r="AP395" s="1150"/>
      <c r="AQ395" s="1150"/>
      <c r="AR395" s="1150"/>
      <c r="AS395" s="1150"/>
      <c r="AT395" s="1150"/>
      <c r="AU395" s="1150"/>
      <c r="AV395" s="1150"/>
      <c r="AW395" s="1150"/>
      <c r="AX395" s="1150"/>
      <c r="AY395" s="1150">
        <v>0</v>
      </c>
      <c r="AZ395" s="1150"/>
      <c r="BA395" s="1150"/>
      <c r="BB395" s="1150"/>
      <c r="BC395" s="1150"/>
      <c r="BD395" s="1150"/>
      <c r="BE395" s="1150"/>
      <c r="BF395" s="1150"/>
      <c r="BG395" s="1150"/>
      <c r="BH395" s="1150"/>
      <c r="BI395" s="1150"/>
      <c r="BJ395" s="1150"/>
    </row>
    <row r="396" spans="1:62">
      <c r="A396" s="1150">
        <v>390</v>
      </c>
      <c r="B396" s="1150" t="s">
        <v>19108</v>
      </c>
      <c r="C396" s="1150" t="s">
        <v>2792</v>
      </c>
      <c r="D396" s="1150" t="s">
        <v>18942</v>
      </c>
      <c r="E396" s="1150" t="s">
        <v>18943</v>
      </c>
      <c r="F396" s="1150" t="s">
        <v>18948</v>
      </c>
      <c r="G396" s="1150" t="s">
        <v>57</v>
      </c>
      <c r="H396" s="1150" t="s">
        <v>1172</v>
      </c>
      <c r="I396" s="1150" t="s">
        <v>1170</v>
      </c>
      <c r="J396" s="1150" t="s">
        <v>2712</v>
      </c>
      <c r="K396" s="1150" t="s">
        <v>1169</v>
      </c>
      <c r="L396" s="1150" t="s">
        <v>394</v>
      </c>
      <c r="M396" s="1150">
        <v>100176984</v>
      </c>
      <c r="N396" s="1150" t="s">
        <v>394</v>
      </c>
      <c r="O396" s="1150" t="s">
        <v>19547</v>
      </c>
      <c r="P396" s="1150" t="s">
        <v>17721</v>
      </c>
      <c r="Q396" s="1211">
        <v>45183</v>
      </c>
      <c r="R396" s="1210">
        <v>1000</v>
      </c>
      <c r="S396" s="1210">
        <v>12529</v>
      </c>
      <c r="T396" s="1150" t="s">
        <v>18969</v>
      </c>
      <c r="U396" s="1150">
        <v>1003674091</v>
      </c>
      <c r="V396" s="1150"/>
      <c r="W396" s="1150"/>
      <c r="X396" s="1150"/>
      <c r="Y396" s="1150"/>
      <c r="Z396" s="1150"/>
      <c r="AA396" s="1150"/>
      <c r="AB396" s="1150"/>
      <c r="AC396" s="1150"/>
      <c r="AD396" s="1150"/>
      <c r="AE396" s="1150"/>
      <c r="AF396" s="1150" t="s">
        <v>18962</v>
      </c>
      <c r="AG396" s="1211">
        <v>45191</v>
      </c>
      <c r="AH396" s="1212">
        <v>45170</v>
      </c>
      <c r="AI396" s="1150" t="s">
        <v>1172</v>
      </c>
      <c r="AJ396" s="1150" t="s">
        <v>2712</v>
      </c>
      <c r="AK396" s="1210">
        <v>25834</v>
      </c>
      <c r="AL396" s="1210">
        <v>25834</v>
      </c>
      <c r="AM396" s="1150" t="s">
        <v>514</v>
      </c>
      <c r="AN396" s="1150" t="s">
        <v>13437</v>
      </c>
      <c r="AO396" s="1150"/>
      <c r="AP396" s="1150"/>
      <c r="AQ396" s="1150"/>
      <c r="AR396" s="1150">
        <v>4902150093</v>
      </c>
      <c r="AS396" s="1150"/>
      <c r="AT396" s="1150"/>
      <c r="AU396" s="1150"/>
      <c r="AV396" s="1150"/>
      <c r="AW396" s="1150"/>
      <c r="AX396" s="1150"/>
      <c r="AY396" s="1150" t="s">
        <v>19549</v>
      </c>
      <c r="AZ396" s="1150"/>
      <c r="BA396" s="1150"/>
      <c r="BB396" s="1150"/>
      <c r="BC396" s="1150"/>
      <c r="BD396" s="1150"/>
      <c r="BE396" s="1150"/>
      <c r="BF396" s="1150"/>
      <c r="BG396" s="1150"/>
      <c r="BH396" s="1150"/>
      <c r="BI396" s="1150"/>
      <c r="BJ396" s="1150"/>
    </row>
    <row r="397" spans="1:62">
      <c r="A397" s="1150">
        <v>391</v>
      </c>
      <c r="B397" s="1150" t="s">
        <v>19108</v>
      </c>
      <c r="C397" s="1150" t="s">
        <v>2792</v>
      </c>
      <c r="D397" s="1150" t="s">
        <v>18942</v>
      </c>
      <c r="E397" s="1150" t="s">
        <v>18943</v>
      </c>
      <c r="F397" s="1150" t="s">
        <v>18948</v>
      </c>
      <c r="G397" s="1150" t="s">
        <v>17569</v>
      </c>
      <c r="H397" s="1150" t="s">
        <v>2718</v>
      </c>
      <c r="I397" s="1150" t="s">
        <v>2716</v>
      </c>
      <c r="J397" s="1150" t="s">
        <v>2717</v>
      </c>
      <c r="K397" s="1150" t="s">
        <v>9331</v>
      </c>
      <c r="L397" s="1150" t="s">
        <v>394</v>
      </c>
      <c r="M397" s="1150">
        <v>100187396</v>
      </c>
      <c r="N397" s="1150" t="s">
        <v>394</v>
      </c>
      <c r="O397" s="1150" t="s">
        <v>19550</v>
      </c>
      <c r="P397" s="1150" t="s">
        <v>17721</v>
      </c>
      <c r="Q397" s="1211">
        <v>45183</v>
      </c>
      <c r="R397" s="1210">
        <v>5800</v>
      </c>
      <c r="S397" s="1210">
        <v>8889</v>
      </c>
      <c r="T397" s="1150" t="s">
        <v>18969</v>
      </c>
      <c r="U397" s="1150">
        <v>1003671470</v>
      </c>
      <c r="V397" s="1150"/>
      <c r="W397" s="1150"/>
      <c r="X397" s="1150"/>
      <c r="Y397" s="1150"/>
      <c r="Z397" s="1150"/>
      <c r="AA397" s="1150"/>
      <c r="AB397" s="1150"/>
      <c r="AC397" s="1150"/>
      <c r="AD397" s="1150"/>
      <c r="AE397" s="1150"/>
      <c r="AF397" s="1150" t="s">
        <v>18962</v>
      </c>
      <c r="AG397" s="1211">
        <v>45183</v>
      </c>
      <c r="AH397" s="1212">
        <v>45170</v>
      </c>
      <c r="AI397" s="1150" t="s">
        <v>2718</v>
      </c>
      <c r="AJ397" s="1150" t="s">
        <v>2717</v>
      </c>
      <c r="AK397" s="1210">
        <v>23467</v>
      </c>
      <c r="AL397" s="1210">
        <v>23467</v>
      </c>
      <c r="AM397" s="1150" t="s">
        <v>514</v>
      </c>
      <c r="AN397" s="1150" t="s">
        <v>13437</v>
      </c>
      <c r="AO397" s="1210">
        <v>4370.3999999999996</v>
      </c>
      <c r="AP397" s="1150" t="s">
        <v>2724</v>
      </c>
      <c r="AQ397" s="1150"/>
      <c r="AR397" s="1150">
        <v>4902147558</v>
      </c>
      <c r="AS397" s="1150"/>
      <c r="AT397" s="1150"/>
      <c r="AU397" s="1150"/>
      <c r="AV397" s="1150"/>
      <c r="AW397" s="1150"/>
      <c r="AX397" s="1150"/>
      <c r="AY397" s="1150" t="s">
        <v>20</v>
      </c>
      <c r="AZ397" s="1150"/>
      <c r="BA397" s="1150"/>
      <c r="BB397" s="1150"/>
      <c r="BC397" s="1150"/>
      <c r="BD397" s="1150"/>
      <c r="BE397" s="1150"/>
      <c r="BF397" s="1150"/>
      <c r="BG397" s="1150"/>
      <c r="BH397" s="1150"/>
      <c r="BI397" s="1150"/>
      <c r="BJ397" s="1150"/>
    </row>
    <row r="398" spans="1:62">
      <c r="A398" s="1150">
        <v>392</v>
      </c>
      <c r="B398" s="1150" t="s">
        <v>19108</v>
      </c>
      <c r="C398" s="1150" t="s">
        <v>17850</v>
      </c>
      <c r="D398" s="1150" t="s">
        <v>18942</v>
      </c>
      <c r="E398" s="1150" t="s">
        <v>18943</v>
      </c>
      <c r="F398" s="1150" t="s">
        <v>18948</v>
      </c>
      <c r="G398" s="1150" t="s">
        <v>52</v>
      </c>
      <c r="H398" s="1150" t="s">
        <v>1176</v>
      </c>
      <c r="I398" s="1150" t="s">
        <v>1174</v>
      </c>
      <c r="J398" s="1150" t="s">
        <v>2727</v>
      </c>
      <c r="K398" s="1150" t="s">
        <v>1173</v>
      </c>
      <c r="L398" s="1150" t="s">
        <v>394</v>
      </c>
      <c r="M398" s="1150">
        <v>100187396</v>
      </c>
      <c r="N398" s="1150" t="s">
        <v>394</v>
      </c>
      <c r="O398" s="1150" t="s">
        <v>18960</v>
      </c>
      <c r="P398" s="1150" t="s">
        <v>17721</v>
      </c>
      <c r="Q398" s="1211">
        <v>45202</v>
      </c>
      <c r="R398" s="1210">
        <v>16504</v>
      </c>
      <c r="S398" s="1210">
        <v>19432</v>
      </c>
      <c r="T398" s="1150" t="s">
        <v>19410</v>
      </c>
      <c r="U398" s="1150"/>
      <c r="V398" s="1150"/>
      <c r="W398" s="1150"/>
      <c r="X398" s="1150"/>
      <c r="Y398" s="1150"/>
      <c r="Z398" s="1150"/>
      <c r="AA398" s="1150"/>
      <c r="AB398" s="1150"/>
      <c r="AC398" s="1150"/>
      <c r="AD398" s="1150"/>
      <c r="AE398" s="1150"/>
      <c r="AF398" s="1150"/>
      <c r="AG398" s="1150"/>
      <c r="AH398" s="1212">
        <v>1</v>
      </c>
      <c r="AI398" s="1150" t="s">
        <v>1176</v>
      </c>
      <c r="AJ398" s="1150" t="s">
        <v>2727</v>
      </c>
      <c r="AK398" s="1210">
        <v>57936</v>
      </c>
      <c r="AL398" s="1210">
        <v>57936</v>
      </c>
      <c r="AM398" s="1150" t="s">
        <v>514</v>
      </c>
      <c r="AN398" s="1150" t="s">
        <v>13437</v>
      </c>
      <c r="AO398" s="1150"/>
      <c r="AP398" s="1150"/>
      <c r="AQ398" s="1150"/>
      <c r="AR398" s="1150"/>
      <c r="AS398" s="1150"/>
      <c r="AT398" s="1150"/>
      <c r="AU398" s="1150"/>
      <c r="AV398" s="1150"/>
      <c r="AW398" s="1150"/>
      <c r="AX398" s="1150"/>
      <c r="AY398" s="1150" t="s">
        <v>19546</v>
      </c>
      <c r="AZ398" s="1150"/>
      <c r="BA398" s="1150"/>
      <c r="BB398" s="1150"/>
      <c r="BC398" s="1150"/>
      <c r="BD398" s="1150"/>
      <c r="BE398" s="1150"/>
      <c r="BF398" s="1150"/>
      <c r="BG398" s="1150"/>
      <c r="BH398" s="1150"/>
      <c r="BI398" s="1150"/>
      <c r="BJ398" s="1150"/>
    </row>
    <row r="399" spans="1:62">
      <c r="A399" s="1150">
        <v>393</v>
      </c>
      <c r="B399" s="1150" t="s">
        <v>19108</v>
      </c>
      <c r="C399" s="1150" t="s">
        <v>2792</v>
      </c>
      <c r="D399" s="1150" t="s">
        <v>18942</v>
      </c>
      <c r="E399" s="1150" t="s">
        <v>18943</v>
      </c>
      <c r="F399" s="1150" t="s">
        <v>18948</v>
      </c>
      <c r="G399" s="1150" t="s">
        <v>52</v>
      </c>
      <c r="H399" s="1150" t="s">
        <v>1180</v>
      </c>
      <c r="I399" s="1150" t="s">
        <v>1178</v>
      </c>
      <c r="J399" s="1150" t="s">
        <v>2731</v>
      </c>
      <c r="K399" s="1150" t="s">
        <v>1177</v>
      </c>
      <c r="L399" s="1150" t="s">
        <v>394</v>
      </c>
      <c r="M399" s="1150">
        <v>100181885</v>
      </c>
      <c r="N399" s="1150" t="s">
        <v>394</v>
      </c>
      <c r="O399" s="1150"/>
      <c r="P399" s="1150" t="s">
        <v>17721</v>
      </c>
      <c r="Q399" s="1211">
        <v>45184</v>
      </c>
      <c r="R399" s="1210">
        <v>15127</v>
      </c>
      <c r="S399" s="1210">
        <v>33900</v>
      </c>
      <c r="T399" s="1150" t="s">
        <v>18969</v>
      </c>
      <c r="U399" s="1150">
        <v>1003671545</v>
      </c>
      <c r="V399" s="1150">
        <v>1003671546</v>
      </c>
      <c r="W399" s="1150"/>
      <c r="X399" s="1150"/>
      <c r="Y399" s="1150"/>
      <c r="Z399" s="1150"/>
      <c r="AA399" s="1150"/>
      <c r="AB399" s="1150"/>
      <c r="AC399" s="1150"/>
      <c r="AD399" s="1150"/>
      <c r="AE399" s="1150"/>
      <c r="AF399" s="1150" t="s">
        <v>18962</v>
      </c>
      <c r="AG399" s="1211">
        <v>45184</v>
      </c>
      <c r="AH399" s="1212">
        <v>45170</v>
      </c>
      <c r="AI399" s="1150" t="s">
        <v>1180</v>
      </c>
      <c r="AJ399" s="1150" t="s">
        <v>2731</v>
      </c>
      <c r="AK399" s="1210">
        <v>57936</v>
      </c>
      <c r="AL399" s="1210">
        <v>57936</v>
      </c>
      <c r="AM399" s="1150" t="s">
        <v>514</v>
      </c>
      <c r="AN399" s="1150" t="s">
        <v>13437</v>
      </c>
      <c r="AO399" s="1150"/>
      <c r="AP399" s="1150" t="s">
        <v>1179</v>
      </c>
      <c r="AQ399" s="1150"/>
      <c r="AR399" s="1150">
        <v>4902147798</v>
      </c>
      <c r="AS399" s="1150">
        <v>4902147889</v>
      </c>
      <c r="AT399" s="1150"/>
      <c r="AU399" s="1150"/>
      <c r="AV399" s="1150"/>
      <c r="AW399" s="1150"/>
      <c r="AX399" s="1150"/>
      <c r="AY399" s="1150" t="s">
        <v>20</v>
      </c>
      <c r="AZ399" s="1150"/>
      <c r="BA399" s="1150"/>
      <c r="BB399" s="1150"/>
      <c r="BC399" s="1150"/>
      <c r="BD399" s="1150"/>
      <c r="BE399" s="1150"/>
      <c r="BF399" s="1150"/>
      <c r="BG399" s="1150"/>
      <c r="BH399" s="1150"/>
      <c r="BI399" s="1150"/>
      <c r="BJ399" s="1150"/>
    </row>
    <row r="400" spans="1:62">
      <c r="A400" s="1150">
        <v>394</v>
      </c>
      <c r="B400" s="1150" t="s">
        <v>19108</v>
      </c>
      <c r="C400" s="1150" t="s">
        <v>2792</v>
      </c>
      <c r="D400" s="1150" t="s">
        <v>18942</v>
      </c>
      <c r="E400" s="1150" t="s">
        <v>18943</v>
      </c>
      <c r="F400" s="1150" t="s">
        <v>18948</v>
      </c>
      <c r="G400" s="1150" t="s">
        <v>17569</v>
      </c>
      <c r="H400" s="1150" t="s">
        <v>2738</v>
      </c>
      <c r="I400" s="1150" t="s">
        <v>2736</v>
      </c>
      <c r="J400" s="1150" t="s">
        <v>2737</v>
      </c>
      <c r="K400" s="1150" t="s">
        <v>19551</v>
      </c>
      <c r="L400" s="1150" t="s">
        <v>394</v>
      </c>
      <c r="M400" s="1150">
        <v>100210737</v>
      </c>
      <c r="N400" s="1150" t="s">
        <v>394</v>
      </c>
      <c r="O400" s="1150" t="s">
        <v>19550</v>
      </c>
      <c r="P400" s="1150" t="s">
        <v>17721</v>
      </c>
      <c r="Q400" s="1211">
        <v>45182</v>
      </c>
      <c r="R400" s="1210">
        <v>7015</v>
      </c>
      <c r="S400" s="1150"/>
      <c r="T400" s="1150" t="s">
        <v>18969</v>
      </c>
      <c r="U400" s="1150">
        <v>1003672811</v>
      </c>
      <c r="V400" s="1150">
        <v>1003672812</v>
      </c>
      <c r="W400" s="1150"/>
      <c r="X400" s="1150"/>
      <c r="Y400" s="1150"/>
      <c r="Z400" s="1150"/>
      <c r="AA400" s="1150"/>
      <c r="AB400" s="1150"/>
      <c r="AC400" s="1150"/>
      <c r="AD400" s="1150"/>
      <c r="AE400" s="1150"/>
      <c r="AF400" s="1150" t="s">
        <v>19552</v>
      </c>
      <c r="AG400" s="1211">
        <v>45188</v>
      </c>
      <c r="AH400" s="1212">
        <v>45170</v>
      </c>
      <c r="AI400" s="1150" t="s">
        <v>2738</v>
      </c>
      <c r="AJ400" s="1150" t="s">
        <v>2737</v>
      </c>
      <c r="AK400" s="1210">
        <v>7014.62</v>
      </c>
      <c r="AL400" s="1210">
        <v>7015</v>
      </c>
      <c r="AM400" s="1150" t="s">
        <v>514</v>
      </c>
      <c r="AN400" s="1150" t="s">
        <v>13437</v>
      </c>
      <c r="AO400" s="1210">
        <v>5650.48</v>
      </c>
      <c r="AP400" s="1150" t="s">
        <v>2734</v>
      </c>
      <c r="AQ400" s="1150"/>
      <c r="AR400" s="1150">
        <v>4902148849</v>
      </c>
      <c r="AS400" s="1150"/>
      <c r="AT400" s="1150"/>
      <c r="AU400" s="1150"/>
      <c r="AV400" s="1150"/>
      <c r="AW400" s="1150"/>
      <c r="AX400" s="1150"/>
      <c r="AY400" s="1150">
        <v>0</v>
      </c>
      <c r="AZ400" s="1150" t="s">
        <v>19093</v>
      </c>
      <c r="BA400" s="1150"/>
      <c r="BB400" s="1150"/>
      <c r="BC400" s="1150"/>
      <c r="BD400" s="1150"/>
      <c r="BE400" s="1211">
        <v>45195</v>
      </c>
      <c r="BF400" s="1150" t="s">
        <v>18945</v>
      </c>
      <c r="BG400" s="1150" t="s">
        <v>18980</v>
      </c>
      <c r="BH400" s="1150" t="s">
        <v>18978</v>
      </c>
      <c r="BI400" s="1150"/>
      <c r="BJ400" s="1150"/>
    </row>
    <row r="401" spans="1:62">
      <c r="A401" s="1150">
        <v>395</v>
      </c>
      <c r="B401" s="1150" t="s">
        <v>19108</v>
      </c>
      <c r="C401" s="1150" t="s">
        <v>2792</v>
      </c>
      <c r="D401" s="1150" t="s">
        <v>18942</v>
      </c>
      <c r="E401" s="1150" t="s">
        <v>18943</v>
      </c>
      <c r="F401" s="1150" t="s">
        <v>18948</v>
      </c>
      <c r="G401" s="1150" t="s">
        <v>17900</v>
      </c>
      <c r="H401" s="1150" t="s">
        <v>2748</v>
      </c>
      <c r="I401" s="1150" t="s">
        <v>2746</v>
      </c>
      <c r="J401" s="1150" t="s">
        <v>2747</v>
      </c>
      <c r="K401" s="1150" t="s">
        <v>19553</v>
      </c>
      <c r="L401" s="1150" t="s">
        <v>394</v>
      </c>
      <c r="M401" s="1150">
        <v>100210919</v>
      </c>
      <c r="N401" s="1150" t="s">
        <v>18997</v>
      </c>
      <c r="O401" s="1150" t="s">
        <v>18956</v>
      </c>
      <c r="P401" s="1150" t="s">
        <v>17721</v>
      </c>
      <c r="Q401" s="1211">
        <v>45183</v>
      </c>
      <c r="R401" s="1210">
        <v>59848</v>
      </c>
      <c r="S401" s="1150"/>
      <c r="T401" s="1150" t="s">
        <v>18957</v>
      </c>
      <c r="U401" s="1150">
        <v>1003673166</v>
      </c>
      <c r="V401" s="1150">
        <v>1003673167</v>
      </c>
      <c r="W401" s="1150"/>
      <c r="X401" s="1150"/>
      <c r="Y401" s="1150"/>
      <c r="Z401" s="1150"/>
      <c r="AA401" s="1150"/>
      <c r="AB401" s="1150"/>
      <c r="AC401" s="1150"/>
      <c r="AD401" s="1150"/>
      <c r="AE401" s="1150"/>
      <c r="AF401" s="1150" t="s">
        <v>18978</v>
      </c>
      <c r="AG401" s="1211">
        <v>45189</v>
      </c>
      <c r="AH401" s="1212">
        <v>45170</v>
      </c>
      <c r="AI401" s="1150" t="s">
        <v>2748</v>
      </c>
      <c r="AJ401" s="1150" t="s">
        <v>2747</v>
      </c>
      <c r="AK401" s="1210">
        <v>59847.58</v>
      </c>
      <c r="AL401" s="1210">
        <v>59848</v>
      </c>
      <c r="AM401" s="1150" t="s">
        <v>514</v>
      </c>
      <c r="AN401" s="1150" t="s">
        <v>13437</v>
      </c>
      <c r="AO401" s="1210">
        <v>38131.269999999997</v>
      </c>
      <c r="AP401" s="1150" t="s">
        <v>2745</v>
      </c>
      <c r="AQ401" s="1150"/>
      <c r="AR401" s="1150">
        <v>4902149357</v>
      </c>
      <c r="AS401" s="1150"/>
      <c r="AT401" s="1150"/>
      <c r="AU401" s="1150"/>
      <c r="AV401" s="1150"/>
      <c r="AW401" s="1150"/>
      <c r="AX401" s="1150"/>
      <c r="AY401" s="1150">
        <v>0</v>
      </c>
      <c r="AZ401" s="1150"/>
      <c r="BA401" s="1150"/>
      <c r="BB401" s="1150"/>
      <c r="BC401" s="1150"/>
      <c r="BD401" s="1150"/>
      <c r="BE401" s="1150"/>
      <c r="BF401" s="1150"/>
      <c r="BG401" s="1150"/>
      <c r="BH401" s="1150"/>
      <c r="BI401" s="1150"/>
      <c r="BJ401" s="1150"/>
    </row>
    <row r="402" spans="1:62">
      <c r="A402" s="1150">
        <v>396</v>
      </c>
      <c r="B402" s="1150" t="s">
        <v>19108</v>
      </c>
      <c r="C402" s="1150" t="s">
        <v>2792</v>
      </c>
      <c r="D402" s="1150" t="s">
        <v>18942</v>
      </c>
      <c r="E402" s="1150" t="s">
        <v>18943</v>
      </c>
      <c r="F402" s="1150" t="s">
        <v>18948</v>
      </c>
      <c r="G402" s="1150" t="s">
        <v>3643</v>
      </c>
      <c r="H402" s="1213" t="s">
        <v>2759</v>
      </c>
      <c r="I402" s="1213" t="s">
        <v>2757</v>
      </c>
      <c r="J402" s="1213" t="s">
        <v>2758</v>
      </c>
      <c r="K402" s="1150" t="s">
        <v>8226</v>
      </c>
      <c r="L402" s="1150" t="s">
        <v>394</v>
      </c>
      <c r="M402" s="1150">
        <v>100210995</v>
      </c>
      <c r="N402" s="1150" t="s">
        <v>18997</v>
      </c>
      <c r="O402" s="1150" t="s">
        <v>19268</v>
      </c>
      <c r="P402" s="1150" t="s">
        <v>17721</v>
      </c>
      <c r="Q402" s="1211">
        <v>45183</v>
      </c>
      <c r="R402" s="1210">
        <v>41781</v>
      </c>
      <c r="S402" s="1150"/>
      <c r="T402" s="1150" t="s">
        <v>18969</v>
      </c>
      <c r="U402" s="1150">
        <v>1003672826</v>
      </c>
      <c r="V402" s="1150">
        <v>1003672827</v>
      </c>
      <c r="W402" s="1150"/>
      <c r="X402" s="1150"/>
      <c r="Y402" s="1150"/>
      <c r="Z402" s="1150"/>
      <c r="AA402" s="1150"/>
      <c r="AB402" s="1150"/>
      <c r="AC402" s="1150"/>
      <c r="AD402" s="1150"/>
      <c r="AE402" s="1150"/>
      <c r="AF402" s="1150" t="s">
        <v>18983</v>
      </c>
      <c r="AG402" s="1211">
        <v>45188</v>
      </c>
      <c r="AH402" s="1212">
        <v>45170</v>
      </c>
      <c r="AI402" s="1213" t="s">
        <v>2759</v>
      </c>
      <c r="AJ402" s="1213" t="s">
        <v>2758</v>
      </c>
      <c r="AK402" s="1210">
        <v>41781</v>
      </c>
      <c r="AL402" s="1210">
        <v>41781</v>
      </c>
      <c r="AM402" s="1150" t="s">
        <v>514</v>
      </c>
      <c r="AN402" s="1150" t="s">
        <v>13437</v>
      </c>
      <c r="AO402" s="1221">
        <v>25507.67</v>
      </c>
      <c r="AP402" s="1217" t="s">
        <v>8227</v>
      </c>
      <c r="AQ402" s="1150"/>
      <c r="AR402" s="1150">
        <v>4902148823</v>
      </c>
      <c r="AS402" s="1150"/>
      <c r="AT402" s="1150"/>
      <c r="AU402" s="1150"/>
      <c r="AV402" s="1150"/>
      <c r="AW402" s="1150"/>
      <c r="AX402" s="1150"/>
      <c r="AY402" s="1150">
        <v>0</v>
      </c>
      <c r="AZ402" s="1150"/>
      <c r="BA402" s="1150"/>
      <c r="BB402" s="1150"/>
      <c r="BC402" s="1150"/>
      <c r="BD402" s="1150"/>
      <c r="BE402" s="1150"/>
      <c r="BF402" s="1150"/>
      <c r="BG402" s="1150"/>
      <c r="BH402" s="1150"/>
      <c r="BI402" s="1150"/>
      <c r="BJ402" s="1150"/>
    </row>
    <row r="403" spans="1:62">
      <c r="A403" s="1150">
        <v>397</v>
      </c>
      <c r="B403" s="1150" t="s">
        <v>19108</v>
      </c>
      <c r="C403" s="1150" t="s">
        <v>2792</v>
      </c>
      <c r="D403" s="1150" t="s">
        <v>18942</v>
      </c>
      <c r="E403" s="1150" t="s">
        <v>18943</v>
      </c>
      <c r="F403" s="1150" t="s">
        <v>18948</v>
      </c>
      <c r="G403" s="1150" t="s">
        <v>57</v>
      </c>
      <c r="H403" s="1150" t="s">
        <v>1184</v>
      </c>
      <c r="I403" s="1150" t="s">
        <v>1182</v>
      </c>
      <c r="J403" s="1150" t="s">
        <v>2763</v>
      </c>
      <c r="K403" s="1150" t="s">
        <v>1181</v>
      </c>
      <c r="L403" s="1150" t="s">
        <v>394</v>
      </c>
      <c r="M403" s="1150">
        <v>100210299</v>
      </c>
      <c r="N403" s="1150" t="s">
        <v>394</v>
      </c>
      <c r="O403" s="1150" t="s">
        <v>19547</v>
      </c>
      <c r="P403" s="1150" t="s">
        <v>17721</v>
      </c>
      <c r="Q403" s="1211">
        <v>45184</v>
      </c>
      <c r="R403" s="1210">
        <v>19128</v>
      </c>
      <c r="S403" s="1150"/>
      <c r="T403" s="1150" t="s">
        <v>19410</v>
      </c>
      <c r="U403" s="1150">
        <v>1003673606</v>
      </c>
      <c r="V403" s="1150">
        <v>1003673607</v>
      </c>
      <c r="W403" s="1150">
        <v>1003673608</v>
      </c>
      <c r="X403" s="1150"/>
      <c r="Y403" s="1150"/>
      <c r="Z403" s="1150"/>
      <c r="AA403" s="1150"/>
      <c r="AB403" s="1150"/>
      <c r="AC403" s="1150"/>
      <c r="AD403" s="1150"/>
      <c r="AE403" s="1150"/>
      <c r="AF403" s="1150" t="s">
        <v>19554</v>
      </c>
      <c r="AG403" s="1211">
        <v>45189</v>
      </c>
      <c r="AH403" s="1212">
        <v>45170</v>
      </c>
      <c r="AI403" s="1150" t="s">
        <v>1184</v>
      </c>
      <c r="AJ403" s="1150" t="s">
        <v>2763</v>
      </c>
      <c r="AK403" s="1210">
        <v>19127.759999999998</v>
      </c>
      <c r="AL403" s="1210">
        <v>19128</v>
      </c>
      <c r="AM403" s="1150" t="s">
        <v>514</v>
      </c>
      <c r="AN403" s="1150" t="s">
        <v>13437</v>
      </c>
      <c r="AO403" s="1150"/>
      <c r="AP403" s="1150"/>
      <c r="AQ403" s="1150"/>
      <c r="AR403" s="1150">
        <v>4902149564</v>
      </c>
      <c r="AS403" s="1150"/>
      <c r="AT403" s="1150"/>
      <c r="AU403" s="1150"/>
      <c r="AV403" s="1150"/>
      <c r="AW403" s="1150"/>
      <c r="AX403" s="1150"/>
      <c r="AY403" s="1150">
        <v>0</v>
      </c>
      <c r="AZ403" s="1150"/>
      <c r="BA403" s="1150"/>
      <c r="BB403" s="1150"/>
      <c r="BC403" s="1150"/>
      <c r="BD403" s="1150"/>
      <c r="BE403" s="1150"/>
      <c r="BF403" s="1150"/>
      <c r="BG403" s="1150"/>
      <c r="BH403" s="1150"/>
      <c r="BI403" s="1150"/>
      <c r="BJ403" s="1150"/>
    </row>
    <row r="404" spans="1:62">
      <c r="A404" s="1150">
        <v>398</v>
      </c>
      <c r="B404" s="1150" t="s">
        <v>19108</v>
      </c>
      <c r="C404" s="1150" t="s">
        <v>17850</v>
      </c>
      <c r="D404" s="1150" t="s">
        <v>18942</v>
      </c>
      <c r="E404" s="1150" t="s">
        <v>18943</v>
      </c>
      <c r="F404" s="1150" t="s">
        <v>18948</v>
      </c>
      <c r="G404" s="1150" t="s">
        <v>3643</v>
      </c>
      <c r="H404" s="1150" t="s">
        <v>2772</v>
      </c>
      <c r="I404" s="1150" t="s">
        <v>2770</v>
      </c>
      <c r="J404" s="1150" t="s">
        <v>2771</v>
      </c>
      <c r="K404" s="1150" t="s">
        <v>19555</v>
      </c>
      <c r="L404" s="1150" t="s">
        <v>394</v>
      </c>
      <c r="M404" s="1150">
        <v>100210996</v>
      </c>
      <c r="N404" s="1150" t="s">
        <v>18997</v>
      </c>
      <c r="O404" s="1150" t="s">
        <v>19467</v>
      </c>
      <c r="P404" s="1150" t="s">
        <v>17721</v>
      </c>
      <c r="Q404" s="1211">
        <v>45183</v>
      </c>
      <c r="R404" s="1210">
        <v>31208</v>
      </c>
      <c r="S404" s="1150"/>
      <c r="T404" s="1150" t="s">
        <v>18969</v>
      </c>
      <c r="U404" s="1150"/>
      <c r="V404" s="1150"/>
      <c r="W404" s="1150"/>
      <c r="X404" s="1150"/>
      <c r="Y404" s="1150"/>
      <c r="Z404" s="1150"/>
      <c r="AA404" s="1150"/>
      <c r="AB404" s="1150"/>
      <c r="AC404" s="1150"/>
      <c r="AD404" s="1150"/>
      <c r="AE404" s="1150"/>
      <c r="AF404" s="1150"/>
      <c r="AG404" s="1150"/>
      <c r="AH404" s="1212">
        <v>1</v>
      </c>
      <c r="AI404" s="1150" t="s">
        <v>2772</v>
      </c>
      <c r="AJ404" s="1150" t="s">
        <v>2771</v>
      </c>
      <c r="AK404" s="1210">
        <v>31207.82</v>
      </c>
      <c r="AL404" s="1210">
        <v>31208</v>
      </c>
      <c r="AM404" s="1150" t="s">
        <v>514</v>
      </c>
      <c r="AN404" s="1150" t="s">
        <v>13437</v>
      </c>
      <c r="AO404" s="1150"/>
      <c r="AP404" s="1150"/>
      <c r="AQ404" s="1150"/>
      <c r="AR404" s="1150"/>
      <c r="AS404" s="1150"/>
      <c r="AT404" s="1150"/>
      <c r="AU404" s="1150"/>
      <c r="AV404" s="1150"/>
      <c r="AW404" s="1150"/>
      <c r="AX404" s="1150"/>
      <c r="AY404" s="1150">
        <v>0</v>
      </c>
      <c r="AZ404" s="1150"/>
      <c r="BA404" s="1150"/>
      <c r="BB404" s="1150"/>
      <c r="BC404" s="1150"/>
      <c r="BD404" s="1150"/>
      <c r="BE404" s="1150"/>
      <c r="BF404" s="1150"/>
      <c r="BG404" s="1150"/>
      <c r="BH404" s="1150"/>
      <c r="BI404" s="1150"/>
      <c r="BJ404" s="1150"/>
    </row>
    <row r="405" spans="1:62">
      <c r="A405" s="1150">
        <v>399</v>
      </c>
      <c r="B405" s="1150" t="s">
        <v>19108</v>
      </c>
      <c r="C405" s="1150" t="s">
        <v>2792</v>
      </c>
      <c r="D405" s="1150" t="s">
        <v>18942</v>
      </c>
      <c r="E405" s="1150" t="s">
        <v>18943</v>
      </c>
      <c r="F405" s="1150" t="s">
        <v>18948</v>
      </c>
      <c r="G405" s="1150" t="s">
        <v>3643</v>
      </c>
      <c r="H405" s="1150" t="s">
        <v>2780</v>
      </c>
      <c r="I405" s="1150" t="s">
        <v>2778</v>
      </c>
      <c r="J405" s="1150" t="s">
        <v>2779</v>
      </c>
      <c r="K405" s="1150" t="s">
        <v>8228</v>
      </c>
      <c r="L405" s="1150" t="s">
        <v>394</v>
      </c>
      <c r="M405" s="1150">
        <v>100210997</v>
      </c>
      <c r="N405" s="1150" t="s">
        <v>18997</v>
      </c>
      <c r="O405" s="1150" t="s">
        <v>19268</v>
      </c>
      <c r="P405" s="1150" t="s">
        <v>17721</v>
      </c>
      <c r="Q405" s="1211">
        <v>45183</v>
      </c>
      <c r="R405" s="1210">
        <v>30032</v>
      </c>
      <c r="S405" s="1150"/>
      <c r="T405" s="1150" t="s">
        <v>18969</v>
      </c>
      <c r="U405" s="1150">
        <v>1003673112</v>
      </c>
      <c r="V405" s="1150">
        <v>1003673113</v>
      </c>
      <c r="W405" s="1150">
        <v>1003673536</v>
      </c>
      <c r="X405" s="1150"/>
      <c r="Y405" s="1150"/>
      <c r="Z405" s="1150"/>
      <c r="AA405" s="1150"/>
      <c r="AB405" s="1150"/>
      <c r="AC405" s="1150"/>
      <c r="AD405" s="1150"/>
      <c r="AE405" s="1150"/>
      <c r="AF405" s="1150" t="s">
        <v>19172</v>
      </c>
      <c r="AG405" s="1211">
        <v>45189</v>
      </c>
      <c r="AH405" s="1212">
        <v>45170</v>
      </c>
      <c r="AI405" s="1150" t="s">
        <v>2780</v>
      </c>
      <c r="AJ405" s="1150" t="s">
        <v>2779</v>
      </c>
      <c r="AK405" s="1210">
        <v>30031.89</v>
      </c>
      <c r="AL405" s="1210">
        <v>30032</v>
      </c>
      <c r="AM405" s="1150" t="s">
        <v>514</v>
      </c>
      <c r="AN405" s="1150" t="s">
        <v>13437</v>
      </c>
      <c r="AO405" s="1210">
        <v>20530.07</v>
      </c>
      <c r="AP405" s="1150" t="s">
        <v>8229</v>
      </c>
      <c r="AQ405" s="1150"/>
      <c r="AR405" s="1150">
        <v>4902149265</v>
      </c>
      <c r="AS405" s="1150">
        <v>4902149557</v>
      </c>
      <c r="AT405" s="1150"/>
      <c r="AU405" s="1150"/>
      <c r="AV405" s="1150"/>
      <c r="AW405" s="1150"/>
      <c r="AX405" s="1150"/>
      <c r="AY405" s="1150" t="s">
        <v>19556</v>
      </c>
      <c r="AZ405" s="1150"/>
      <c r="BA405" s="1150"/>
      <c r="BB405" s="1150"/>
      <c r="BC405" s="1150"/>
      <c r="BD405" s="1150"/>
      <c r="BE405" s="1150"/>
      <c r="BF405" s="1150"/>
      <c r="BG405" s="1150"/>
      <c r="BH405" s="1150"/>
      <c r="BI405" s="1150"/>
      <c r="BJ405" s="1150"/>
    </row>
    <row r="406" spans="1:62">
      <c r="A406" s="1150">
        <v>400</v>
      </c>
      <c r="B406" s="1150" t="s">
        <v>19108</v>
      </c>
      <c r="C406" s="1150" t="s">
        <v>19272</v>
      </c>
      <c r="D406" s="1150" t="s">
        <v>19273</v>
      </c>
      <c r="E406" s="1150" t="s">
        <v>18943</v>
      </c>
      <c r="F406" s="1150" t="s">
        <v>18948</v>
      </c>
      <c r="G406" s="1150" t="s">
        <v>15943</v>
      </c>
      <c r="H406" s="1150" t="s">
        <v>1189</v>
      </c>
      <c r="I406" s="1150" t="s">
        <v>1186</v>
      </c>
      <c r="J406" s="1150" t="s">
        <v>2784</v>
      </c>
      <c r="K406" s="1150" t="s">
        <v>1185</v>
      </c>
      <c r="L406" s="1150" t="s">
        <v>394</v>
      </c>
      <c r="M406" s="1150">
        <v>100189858</v>
      </c>
      <c r="N406" s="1150" t="s">
        <v>394</v>
      </c>
      <c r="O406" s="1150"/>
      <c r="P406" s="1150" t="s">
        <v>17721</v>
      </c>
      <c r="Q406" s="1150"/>
      <c r="R406" s="1210">
        <v>83181</v>
      </c>
      <c r="S406" s="1150"/>
      <c r="T406" s="1150" t="s">
        <v>394</v>
      </c>
      <c r="U406" s="1150"/>
      <c r="V406" s="1150"/>
      <c r="W406" s="1150"/>
      <c r="X406" s="1150"/>
      <c r="Y406" s="1150"/>
      <c r="Z406" s="1150"/>
      <c r="AA406" s="1150"/>
      <c r="AB406" s="1150"/>
      <c r="AC406" s="1150"/>
      <c r="AD406" s="1150"/>
      <c r="AE406" s="1150"/>
      <c r="AF406" s="1150"/>
      <c r="AG406" s="1150"/>
      <c r="AH406" s="1212">
        <v>1</v>
      </c>
      <c r="AI406" s="1150" t="s">
        <v>1189</v>
      </c>
      <c r="AJ406" s="1150" t="s">
        <v>2784</v>
      </c>
      <c r="AK406" s="1210">
        <v>240755.34</v>
      </c>
      <c r="AL406" s="1210">
        <v>240756</v>
      </c>
      <c r="AM406" s="1150" t="s">
        <v>514</v>
      </c>
      <c r="AN406" s="1150" t="s">
        <v>13437</v>
      </c>
      <c r="AO406" s="1150"/>
      <c r="AP406" s="1150"/>
      <c r="AQ406" s="1150"/>
      <c r="AR406" s="1150"/>
      <c r="AS406" s="1150"/>
      <c r="AT406" s="1150"/>
      <c r="AU406" s="1150"/>
      <c r="AV406" s="1150"/>
      <c r="AW406" s="1150"/>
      <c r="AX406" s="1150"/>
      <c r="AY406" s="1150" t="s">
        <v>19546</v>
      </c>
      <c r="AZ406" s="1150"/>
      <c r="BA406" s="1150"/>
      <c r="BB406" s="1150"/>
      <c r="BC406" s="1150"/>
      <c r="BD406" s="1150"/>
      <c r="BE406" s="1150"/>
      <c r="BF406" s="1150"/>
      <c r="BG406" s="1150"/>
      <c r="BH406" s="1150"/>
      <c r="BI406" s="1150"/>
      <c r="BJ406" s="1150"/>
    </row>
    <row r="407" spans="1:62" ht="27">
      <c r="A407" s="1150">
        <v>401</v>
      </c>
      <c r="B407" s="1150" t="s">
        <v>19108</v>
      </c>
      <c r="C407" s="1150" t="s">
        <v>2792</v>
      </c>
      <c r="D407" s="1150" t="s">
        <v>18942</v>
      </c>
      <c r="E407" s="1150" t="s">
        <v>18943</v>
      </c>
      <c r="F407" s="1150" t="s">
        <v>18948</v>
      </c>
      <c r="G407" s="1150" t="s">
        <v>15943</v>
      </c>
      <c r="H407" s="1150" t="s">
        <v>1195</v>
      </c>
      <c r="I407" s="1150" t="s">
        <v>1191</v>
      </c>
      <c r="J407" s="1150" t="s">
        <v>2788</v>
      </c>
      <c r="K407" s="1150" t="s">
        <v>1190</v>
      </c>
      <c r="L407" s="1150" t="s">
        <v>394</v>
      </c>
      <c r="M407" s="1150">
        <v>100210998</v>
      </c>
      <c r="N407" s="1150" t="s">
        <v>18997</v>
      </c>
      <c r="O407" s="1150" t="s">
        <v>19541</v>
      </c>
      <c r="P407" s="1150" t="s">
        <v>17721</v>
      </c>
      <c r="Q407" s="1211">
        <v>45183</v>
      </c>
      <c r="R407" s="1210">
        <v>38728</v>
      </c>
      <c r="S407" s="1150"/>
      <c r="T407" s="1150" t="s">
        <v>18957</v>
      </c>
      <c r="U407" s="1150">
        <v>1003675070</v>
      </c>
      <c r="V407" s="1150">
        <v>1003675071</v>
      </c>
      <c r="W407" s="1150"/>
      <c r="X407" s="1150"/>
      <c r="Y407" s="1150"/>
      <c r="Z407" s="1150"/>
      <c r="AA407" s="1150"/>
      <c r="AB407" s="1150"/>
      <c r="AC407" s="1150"/>
      <c r="AD407" s="1150"/>
      <c r="AE407" s="1150"/>
      <c r="AF407" s="1150" t="s">
        <v>18978</v>
      </c>
      <c r="AG407" s="1211">
        <v>45195</v>
      </c>
      <c r="AH407" s="1212">
        <v>45170</v>
      </c>
      <c r="AI407" s="1150" t="s">
        <v>1195</v>
      </c>
      <c r="AJ407" s="1150" t="s">
        <v>2788</v>
      </c>
      <c r="AK407" s="1210">
        <v>38728</v>
      </c>
      <c r="AL407" s="1210">
        <v>38728</v>
      </c>
      <c r="AM407" s="1150" t="s">
        <v>514</v>
      </c>
      <c r="AN407" s="1150" t="s">
        <v>13437</v>
      </c>
      <c r="AO407" s="1215" t="s">
        <v>19557</v>
      </c>
      <c r="AP407" s="1150" t="s">
        <v>1194</v>
      </c>
      <c r="AQ407" s="1150"/>
      <c r="AR407" s="1150">
        <v>4902151513</v>
      </c>
      <c r="AS407" s="1150"/>
      <c r="AT407" s="1150"/>
      <c r="AU407" s="1150"/>
      <c r="AV407" s="1150"/>
      <c r="AW407" s="1150"/>
      <c r="AX407" s="1150"/>
      <c r="AY407" s="1150">
        <v>0</v>
      </c>
      <c r="AZ407" s="1150"/>
      <c r="BA407" s="1150"/>
      <c r="BB407" s="1150"/>
      <c r="BC407" s="1150"/>
      <c r="BD407" s="1150"/>
      <c r="BE407" s="1150"/>
      <c r="BF407" s="1150"/>
      <c r="BG407" s="1150"/>
      <c r="BH407" s="1150"/>
      <c r="BI407" s="1150"/>
      <c r="BJ407" s="1150"/>
    </row>
    <row r="408" spans="1:62">
      <c r="A408" s="1150">
        <v>402</v>
      </c>
      <c r="B408" s="1150" t="s">
        <v>19108</v>
      </c>
      <c r="C408" s="1150" t="s">
        <v>2792</v>
      </c>
      <c r="D408" s="1150" t="s">
        <v>18942</v>
      </c>
      <c r="E408" s="1150" t="s">
        <v>18943</v>
      </c>
      <c r="F408" s="1150" t="s">
        <v>18948</v>
      </c>
      <c r="G408" s="1150" t="s">
        <v>17912</v>
      </c>
      <c r="H408" s="1150" t="s">
        <v>1201</v>
      </c>
      <c r="I408" s="1150" t="s">
        <v>1197</v>
      </c>
      <c r="J408" s="1150" t="s">
        <v>2793</v>
      </c>
      <c r="K408" s="1150" t="s">
        <v>1196</v>
      </c>
      <c r="L408" s="1150" t="s">
        <v>394</v>
      </c>
      <c r="M408" s="1150">
        <v>100208710</v>
      </c>
      <c r="N408" s="1150" t="s">
        <v>394</v>
      </c>
      <c r="O408" s="1150" t="s">
        <v>19109</v>
      </c>
      <c r="P408" s="1150" t="s">
        <v>17721</v>
      </c>
      <c r="Q408" s="1211">
        <v>45183</v>
      </c>
      <c r="R408" s="1210">
        <v>49655</v>
      </c>
      <c r="S408" s="1150"/>
      <c r="T408" s="1150" t="s">
        <v>18969</v>
      </c>
      <c r="U408" s="1150">
        <v>1003671473</v>
      </c>
      <c r="V408" s="1150">
        <v>1003671534</v>
      </c>
      <c r="W408" s="1150"/>
      <c r="X408" s="1150"/>
      <c r="Y408" s="1150"/>
      <c r="Z408" s="1150"/>
      <c r="AA408" s="1150"/>
      <c r="AB408" s="1150"/>
      <c r="AC408" s="1150"/>
      <c r="AD408" s="1150"/>
      <c r="AE408" s="1150"/>
      <c r="AF408" s="1150" t="s">
        <v>18962</v>
      </c>
      <c r="AG408" s="1150"/>
      <c r="AH408" s="1212">
        <v>1</v>
      </c>
      <c r="AI408" s="1150" t="s">
        <v>1201</v>
      </c>
      <c r="AJ408" s="1150" t="s">
        <v>2793</v>
      </c>
      <c r="AK408" s="1210">
        <v>49655</v>
      </c>
      <c r="AL408" s="1210">
        <v>49655</v>
      </c>
      <c r="AM408" s="1150" t="s">
        <v>514</v>
      </c>
      <c r="AN408" s="1150" t="s">
        <v>13437</v>
      </c>
      <c r="AO408" s="1150"/>
      <c r="AP408" s="1150" t="s">
        <v>1200</v>
      </c>
      <c r="AQ408" s="1150"/>
      <c r="AR408" s="1150">
        <v>4902147520</v>
      </c>
      <c r="AS408" s="1150">
        <v>4902147793</v>
      </c>
      <c r="AT408" s="1150"/>
      <c r="AU408" s="1150"/>
      <c r="AV408" s="1150"/>
      <c r="AW408" s="1150"/>
      <c r="AX408" s="1150"/>
      <c r="AY408" s="1150" t="s">
        <v>20</v>
      </c>
      <c r="AZ408" s="1150"/>
      <c r="BA408" s="1150"/>
      <c r="BB408" s="1150"/>
      <c r="BC408" s="1150"/>
      <c r="BD408" s="1150"/>
      <c r="BE408" s="1150"/>
      <c r="BF408" s="1150"/>
      <c r="BG408" s="1150"/>
      <c r="BH408" s="1150"/>
      <c r="BI408" s="1150"/>
      <c r="BJ408" s="1150"/>
    </row>
    <row r="409" spans="1:62">
      <c r="A409" s="1150">
        <v>403</v>
      </c>
      <c r="B409" s="1150" t="s">
        <v>19108</v>
      </c>
      <c r="C409" s="1150" t="s">
        <v>2792</v>
      </c>
      <c r="D409" s="1150" t="s">
        <v>18942</v>
      </c>
      <c r="E409" s="1150" t="s">
        <v>18943</v>
      </c>
      <c r="F409" s="1150" t="s">
        <v>18948</v>
      </c>
      <c r="G409" s="1150" t="s">
        <v>15831</v>
      </c>
      <c r="H409" s="1150" t="s">
        <v>2799</v>
      </c>
      <c r="I409" s="1150" t="s">
        <v>2797</v>
      </c>
      <c r="J409" s="1150" t="s">
        <v>2798</v>
      </c>
      <c r="K409" s="1150" t="s">
        <v>19558</v>
      </c>
      <c r="L409" s="1150" t="s">
        <v>394</v>
      </c>
      <c r="M409" s="1150">
        <v>100209981</v>
      </c>
      <c r="N409" s="1150" t="s">
        <v>394</v>
      </c>
      <c r="O409" s="1150" t="s">
        <v>18968</v>
      </c>
      <c r="P409" s="1150" t="s">
        <v>17721</v>
      </c>
      <c r="Q409" s="1211">
        <v>45183</v>
      </c>
      <c r="R409" s="1210">
        <v>26032</v>
      </c>
      <c r="S409" s="1150"/>
      <c r="T409" s="1150" t="s">
        <v>18969</v>
      </c>
      <c r="U409" s="1150">
        <v>1003675615</v>
      </c>
      <c r="V409" s="1150">
        <v>1003675616</v>
      </c>
      <c r="W409" s="1150"/>
      <c r="X409" s="1150"/>
      <c r="Y409" s="1150"/>
      <c r="Z409" s="1150"/>
      <c r="AA409" s="1150"/>
      <c r="AB409" s="1150"/>
      <c r="AC409" s="1150"/>
      <c r="AD409" s="1150"/>
      <c r="AE409" s="1150"/>
      <c r="AF409" s="1150" t="s">
        <v>18978</v>
      </c>
      <c r="AG409" s="1211">
        <v>45196</v>
      </c>
      <c r="AH409" s="1212">
        <v>45170</v>
      </c>
      <c r="AI409" s="1150" t="s">
        <v>2799</v>
      </c>
      <c r="AJ409" s="1150" t="s">
        <v>2798</v>
      </c>
      <c r="AK409" s="1210">
        <v>26031.46</v>
      </c>
      <c r="AL409" s="1210">
        <v>26032</v>
      </c>
      <c r="AM409" s="1150" t="s">
        <v>514</v>
      </c>
      <c r="AN409" s="1150" t="s">
        <v>13437</v>
      </c>
      <c r="AO409" s="1210">
        <v>9065.6200000000008</v>
      </c>
      <c r="AP409" s="1150" t="s">
        <v>9223</v>
      </c>
      <c r="AQ409" s="1150"/>
      <c r="AR409" s="1150">
        <v>4902151537</v>
      </c>
      <c r="AS409" s="1150"/>
      <c r="AT409" s="1150"/>
      <c r="AU409" s="1150"/>
      <c r="AV409" s="1150"/>
      <c r="AW409" s="1150"/>
      <c r="AX409" s="1150"/>
      <c r="AY409" s="1150" t="s">
        <v>19014</v>
      </c>
      <c r="AZ409" s="1150"/>
      <c r="BA409" s="1150"/>
      <c r="BB409" s="1150"/>
      <c r="BC409" s="1150"/>
      <c r="BD409" s="1150"/>
      <c r="BE409" s="1150"/>
      <c r="BF409" s="1150"/>
      <c r="BG409" s="1150"/>
      <c r="BH409" s="1150"/>
      <c r="BI409" s="1150"/>
      <c r="BJ409" s="1150"/>
    </row>
    <row r="410" spans="1:62">
      <c r="A410" s="1150">
        <v>404</v>
      </c>
      <c r="B410" s="1150" t="s">
        <v>19108</v>
      </c>
      <c r="C410" s="1150" t="s">
        <v>2792</v>
      </c>
      <c r="D410" s="1150" t="s">
        <v>18942</v>
      </c>
      <c r="E410" s="1150" t="s">
        <v>18943</v>
      </c>
      <c r="F410" s="1150" t="s">
        <v>18948</v>
      </c>
      <c r="G410" s="1150" t="s">
        <v>57</v>
      </c>
      <c r="H410" s="1150" t="s">
        <v>1204</v>
      </c>
      <c r="I410" s="1150" t="s">
        <v>1203</v>
      </c>
      <c r="J410" s="1150" t="s">
        <v>2804</v>
      </c>
      <c r="K410" s="1150" t="s">
        <v>1202</v>
      </c>
      <c r="L410" s="1150" t="s">
        <v>394</v>
      </c>
      <c r="M410" s="1150">
        <v>100209787</v>
      </c>
      <c r="N410" s="1150" t="s">
        <v>394</v>
      </c>
      <c r="O410" s="1150" t="s">
        <v>19547</v>
      </c>
      <c r="P410" s="1150" t="s">
        <v>17721</v>
      </c>
      <c r="Q410" s="1211">
        <v>45183</v>
      </c>
      <c r="R410" s="1210">
        <v>36397</v>
      </c>
      <c r="S410" s="1150"/>
      <c r="T410" s="1150" t="s">
        <v>18969</v>
      </c>
      <c r="U410" s="1150">
        <v>1003673310</v>
      </c>
      <c r="V410" s="1150">
        <v>1003673312</v>
      </c>
      <c r="W410" s="1150"/>
      <c r="X410" s="1150"/>
      <c r="Y410" s="1150"/>
      <c r="Z410" s="1150"/>
      <c r="AA410" s="1150"/>
      <c r="AB410" s="1150"/>
      <c r="AC410" s="1150"/>
      <c r="AD410" s="1150"/>
      <c r="AE410" s="1150"/>
      <c r="AF410" s="1150" t="s">
        <v>19172</v>
      </c>
      <c r="AG410" s="1211">
        <v>45190</v>
      </c>
      <c r="AH410" s="1212">
        <v>45170</v>
      </c>
      <c r="AI410" s="1150" t="s">
        <v>1204</v>
      </c>
      <c r="AJ410" s="1150" t="s">
        <v>2804</v>
      </c>
      <c r="AK410" s="1210">
        <v>36396.31</v>
      </c>
      <c r="AL410" s="1210">
        <v>36397</v>
      </c>
      <c r="AM410" s="1150" t="s">
        <v>514</v>
      </c>
      <c r="AN410" s="1150" t="s">
        <v>13437</v>
      </c>
      <c r="AO410" s="1210">
        <v>5997.14</v>
      </c>
      <c r="AP410" s="1150" t="s">
        <v>3541</v>
      </c>
      <c r="AQ410" s="1150"/>
      <c r="AR410" s="1150">
        <v>4902149706</v>
      </c>
      <c r="AS410" s="1150"/>
      <c r="AT410" s="1150"/>
      <c r="AU410" s="1150"/>
      <c r="AV410" s="1150"/>
      <c r="AW410" s="1150"/>
      <c r="AX410" s="1150"/>
      <c r="AY410" s="1150">
        <v>0</v>
      </c>
      <c r="AZ410" s="1150"/>
      <c r="BA410" s="1150"/>
      <c r="BB410" s="1150"/>
      <c r="BC410" s="1150"/>
      <c r="BD410" s="1150"/>
      <c r="BE410" s="1150"/>
      <c r="BF410" s="1150"/>
      <c r="BG410" s="1150"/>
      <c r="BH410" s="1150"/>
      <c r="BI410" s="1150"/>
      <c r="BJ410" s="1150"/>
    </row>
    <row r="411" spans="1:62">
      <c r="A411" s="1150">
        <v>405</v>
      </c>
      <c r="B411" s="1150" t="s">
        <v>19108</v>
      </c>
      <c r="C411" s="1150" t="s">
        <v>19272</v>
      </c>
      <c r="D411" s="1150" t="s">
        <v>19273</v>
      </c>
      <c r="E411" s="1150" t="s">
        <v>18943</v>
      </c>
      <c r="F411" s="1150" t="s">
        <v>18948</v>
      </c>
      <c r="G411" s="1150" t="s">
        <v>17912</v>
      </c>
      <c r="H411" s="1150" t="s">
        <v>1209</v>
      </c>
      <c r="I411" s="1150" t="s">
        <v>1206</v>
      </c>
      <c r="J411" s="1150" t="s">
        <v>2810</v>
      </c>
      <c r="K411" s="1150" t="s">
        <v>1205</v>
      </c>
      <c r="L411" s="1150" t="s">
        <v>394</v>
      </c>
      <c r="M411" s="1150">
        <v>100190700</v>
      </c>
      <c r="N411" s="1150" t="s">
        <v>394</v>
      </c>
      <c r="O411" s="1150"/>
      <c r="P411" s="1150" t="s">
        <v>17721</v>
      </c>
      <c r="Q411" s="1150"/>
      <c r="R411" s="1210">
        <v>91789</v>
      </c>
      <c r="S411" s="1150"/>
      <c r="T411" s="1150" t="s">
        <v>394</v>
      </c>
      <c r="U411" s="1150"/>
      <c r="V411" s="1150"/>
      <c r="W411" s="1150"/>
      <c r="X411" s="1150"/>
      <c r="Y411" s="1150"/>
      <c r="Z411" s="1150"/>
      <c r="AA411" s="1150"/>
      <c r="AB411" s="1150"/>
      <c r="AC411" s="1150"/>
      <c r="AD411" s="1150"/>
      <c r="AE411" s="1150"/>
      <c r="AF411" s="1150"/>
      <c r="AG411" s="1150"/>
      <c r="AH411" s="1212">
        <v>1</v>
      </c>
      <c r="AI411" s="1150" t="s">
        <v>1209</v>
      </c>
      <c r="AJ411" s="1150" t="s">
        <v>2810</v>
      </c>
      <c r="AK411" s="1210">
        <v>91789</v>
      </c>
      <c r="AL411" s="1210">
        <v>91789</v>
      </c>
      <c r="AM411" s="1150" t="s">
        <v>514</v>
      </c>
      <c r="AN411" s="1150" t="s">
        <v>13437</v>
      </c>
      <c r="AO411" s="1150"/>
      <c r="AP411" s="1150"/>
      <c r="AQ411" s="1150"/>
      <c r="AR411" s="1150"/>
      <c r="AS411" s="1150"/>
      <c r="AT411" s="1150"/>
      <c r="AU411" s="1150"/>
      <c r="AV411" s="1150"/>
      <c r="AW411" s="1150"/>
      <c r="AX411" s="1150"/>
      <c r="AY411" s="1150" t="s">
        <v>19559</v>
      </c>
      <c r="AZ411" s="1150"/>
      <c r="BA411" s="1150"/>
      <c r="BB411" s="1150"/>
      <c r="BC411" s="1150"/>
      <c r="BD411" s="1150"/>
      <c r="BE411" s="1150"/>
      <c r="BF411" s="1150"/>
      <c r="BG411" s="1150"/>
      <c r="BH411" s="1150"/>
      <c r="BI411" s="1150"/>
      <c r="BJ411" s="1150"/>
    </row>
    <row r="412" spans="1:62">
      <c r="A412" s="1150">
        <v>406</v>
      </c>
      <c r="B412" s="1150" t="s">
        <v>19108</v>
      </c>
      <c r="C412" s="1150" t="s">
        <v>17850</v>
      </c>
      <c r="D412" s="1150" t="s">
        <v>18942</v>
      </c>
      <c r="E412" s="1150" t="s">
        <v>18943</v>
      </c>
      <c r="F412" s="1150" t="s">
        <v>18948</v>
      </c>
      <c r="G412" s="1150" t="s">
        <v>52</v>
      </c>
      <c r="H412" s="1150" t="s">
        <v>1214</v>
      </c>
      <c r="I412" s="1150" t="s">
        <v>1211</v>
      </c>
      <c r="J412" s="1150" t="s">
        <v>2814</v>
      </c>
      <c r="K412" s="1150" t="s">
        <v>1210</v>
      </c>
      <c r="L412" s="1150" t="s">
        <v>394</v>
      </c>
      <c r="M412" s="1150">
        <v>100197634</v>
      </c>
      <c r="N412" s="1150" t="s">
        <v>394</v>
      </c>
      <c r="O412" s="1150"/>
      <c r="P412" s="1150" t="s">
        <v>17721</v>
      </c>
      <c r="Q412" s="1211">
        <v>45183</v>
      </c>
      <c r="R412" s="1150">
        <v>1</v>
      </c>
      <c r="S412" s="1210">
        <v>141941</v>
      </c>
      <c r="T412" s="1150" t="s">
        <v>18969</v>
      </c>
      <c r="U412" s="1150"/>
      <c r="V412" s="1150"/>
      <c r="W412" s="1150"/>
      <c r="X412" s="1150"/>
      <c r="Y412" s="1150"/>
      <c r="Z412" s="1150"/>
      <c r="AA412" s="1150"/>
      <c r="AB412" s="1150"/>
      <c r="AC412" s="1150"/>
      <c r="AD412" s="1150"/>
      <c r="AE412" s="1150"/>
      <c r="AF412" s="1150"/>
      <c r="AG412" s="1150"/>
      <c r="AH412" s="1212">
        <v>1</v>
      </c>
      <c r="AI412" s="1150" t="s">
        <v>1214</v>
      </c>
      <c r="AJ412" s="1150" t="s">
        <v>2814</v>
      </c>
      <c r="AK412" s="1210">
        <v>141941.57999999999</v>
      </c>
      <c r="AL412" s="1210">
        <v>141942</v>
      </c>
      <c r="AM412" s="1150" t="s">
        <v>514</v>
      </c>
      <c r="AN412" s="1150" t="s">
        <v>13437</v>
      </c>
      <c r="AO412" s="1150"/>
      <c r="AP412" s="1150"/>
      <c r="AQ412" s="1150"/>
      <c r="AR412" s="1150"/>
      <c r="AS412" s="1150"/>
      <c r="AT412" s="1150"/>
      <c r="AU412" s="1150"/>
      <c r="AV412" s="1150"/>
      <c r="AW412" s="1150"/>
      <c r="AX412" s="1150"/>
      <c r="AY412" s="1150">
        <v>0</v>
      </c>
      <c r="AZ412" s="1150"/>
      <c r="BA412" s="1150"/>
      <c r="BB412" s="1150"/>
      <c r="BC412" s="1150"/>
      <c r="BD412" s="1150"/>
      <c r="BE412" s="1150"/>
      <c r="BF412" s="1150"/>
      <c r="BG412" s="1150"/>
      <c r="BH412" s="1150"/>
      <c r="BI412" s="1150"/>
      <c r="BJ412" s="1150"/>
    </row>
    <row r="413" spans="1:62">
      <c r="A413" s="1150">
        <v>407</v>
      </c>
      <c r="B413" s="1150" t="s">
        <v>19108</v>
      </c>
      <c r="C413" s="1150" t="s">
        <v>2792</v>
      </c>
      <c r="D413" s="1150" t="s">
        <v>18942</v>
      </c>
      <c r="E413" s="1150" t="s">
        <v>18943</v>
      </c>
      <c r="F413" s="1150" t="s">
        <v>18948</v>
      </c>
      <c r="G413" s="1150" t="s">
        <v>17912</v>
      </c>
      <c r="H413" s="1150" t="s">
        <v>1223</v>
      </c>
      <c r="I413" s="1150" t="s">
        <v>1221</v>
      </c>
      <c r="J413" s="1150" t="s">
        <v>2822</v>
      </c>
      <c r="K413" s="1150" t="s">
        <v>1220</v>
      </c>
      <c r="L413" s="1150" t="s">
        <v>394</v>
      </c>
      <c r="M413" s="1150">
        <v>100210625</v>
      </c>
      <c r="N413" s="1150" t="s">
        <v>394</v>
      </c>
      <c r="O413" s="1150" t="s">
        <v>19109</v>
      </c>
      <c r="P413" s="1150" t="s">
        <v>17721</v>
      </c>
      <c r="Q413" s="1211">
        <v>45183</v>
      </c>
      <c r="R413" s="1210">
        <v>46848</v>
      </c>
      <c r="S413" s="1150"/>
      <c r="T413" s="1150" t="s">
        <v>18969</v>
      </c>
      <c r="U413" s="1150">
        <v>1003672460</v>
      </c>
      <c r="V413" s="1150">
        <v>1003672461</v>
      </c>
      <c r="W413" s="1150"/>
      <c r="X413" s="1150"/>
      <c r="Y413" s="1150"/>
      <c r="Z413" s="1150"/>
      <c r="AA413" s="1150"/>
      <c r="AB413" s="1150"/>
      <c r="AC413" s="1150"/>
      <c r="AD413" s="1150"/>
      <c r="AE413" s="1150"/>
      <c r="AF413" s="1150" t="s">
        <v>19172</v>
      </c>
      <c r="AG413" s="1211">
        <v>45188</v>
      </c>
      <c r="AH413" s="1212">
        <v>45170</v>
      </c>
      <c r="AI413" s="1150" t="s">
        <v>1223</v>
      </c>
      <c r="AJ413" s="1150" t="s">
        <v>2822</v>
      </c>
      <c r="AK413" s="1210">
        <v>46848</v>
      </c>
      <c r="AL413" s="1210">
        <v>46848</v>
      </c>
      <c r="AM413" s="1150" t="s">
        <v>514</v>
      </c>
      <c r="AN413" s="1150" t="s">
        <v>13437</v>
      </c>
      <c r="AO413" s="1150"/>
      <c r="AP413" s="1150" t="s">
        <v>1222</v>
      </c>
      <c r="AQ413" s="1150"/>
      <c r="AR413" s="1150">
        <v>4902148775</v>
      </c>
      <c r="AS413" s="1150"/>
      <c r="AT413" s="1150"/>
      <c r="AU413" s="1150"/>
      <c r="AV413" s="1150"/>
      <c r="AW413" s="1150"/>
      <c r="AX413" s="1150"/>
      <c r="AY413" s="1150">
        <v>0</v>
      </c>
      <c r="AZ413" s="1150"/>
      <c r="BA413" s="1150"/>
      <c r="BB413" s="1150"/>
      <c r="BC413" s="1150"/>
      <c r="BD413" s="1150"/>
      <c r="BE413" s="1150"/>
      <c r="BF413" s="1150"/>
      <c r="BG413" s="1150"/>
      <c r="BH413" s="1150"/>
      <c r="BI413" s="1150"/>
      <c r="BJ413" s="1150"/>
    </row>
    <row r="414" spans="1:62">
      <c r="A414" s="1150">
        <v>408</v>
      </c>
      <c r="B414" s="1150" t="s">
        <v>19108</v>
      </c>
      <c r="C414" s="1150" t="s">
        <v>2792</v>
      </c>
      <c r="D414" s="1150" t="s">
        <v>18942</v>
      </c>
      <c r="E414" s="1150" t="s">
        <v>18943</v>
      </c>
      <c r="F414" s="1150" t="s">
        <v>18948</v>
      </c>
      <c r="G414" s="1150" t="s">
        <v>19136</v>
      </c>
      <c r="H414" s="1213" t="s">
        <v>1232</v>
      </c>
      <c r="I414" s="1213" t="s">
        <v>1230</v>
      </c>
      <c r="J414" s="1213" t="s">
        <v>2830</v>
      </c>
      <c r="K414" s="1150" t="s">
        <v>1229</v>
      </c>
      <c r="L414" s="1150" t="s">
        <v>394</v>
      </c>
      <c r="M414" s="1150">
        <v>100197098</v>
      </c>
      <c r="N414" s="1150" t="s">
        <v>394</v>
      </c>
      <c r="O414" s="1150" t="s">
        <v>19188</v>
      </c>
      <c r="P414" s="1150" t="s">
        <v>17721</v>
      </c>
      <c r="Q414" s="1211">
        <v>45183</v>
      </c>
      <c r="R414" s="1210">
        <v>48004</v>
      </c>
      <c r="S414" s="1210">
        <v>5942</v>
      </c>
      <c r="T414" s="1150" t="s">
        <v>18969</v>
      </c>
      <c r="U414" s="1150">
        <v>1003671848</v>
      </c>
      <c r="V414" s="1150"/>
      <c r="W414" s="1150"/>
      <c r="X414" s="1150"/>
      <c r="Y414" s="1150"/>
      <c r="Z414" s="1150"/>
      <c r="AA414" s="1150"/>
      <c r="AB414" s="1150"/>
      <c r="AC414" s="1150"/>
      <c r="AD414" s="1150"/>
      <c r="AE414" s="1150"/>
      <c r="AF414" s="1150" t="s">
        <v>18962</v>
      </c>
      <c r="AG414" s="1211">
        <v>45185</v>
      </c>
      <c r="AH414" s="1212">
        <v>45170</v>
      </c>
      <c r="AI414" s="1213" t="s">
        <v>1232</v>
      </c>
      <c r="AJ414" s="1213" t="s">
        <v>2830</v>
      </c>
      <c r="AK414" s="1210">
        <v>53946</v>
      </c>
      <c r="AL414" s="1210">
        <v>53946</v>
      </c>
      <c r="AM414" s="1150" t="s">
        <v>514</v>
      </c>
      <c r="AN414" s="1150" t="s">
        <v>13437</v>
      </c>
      <c r="AO414" s="1150"/>
      <c r="AP414" s="1150" t="s">
        <v>1231</v>
      </c>
      <c r="AQ414" s="1150"/>
      <c r="AR414" s="1150">
        <v>4902147974</v>
      </c>
      <c r="AS414" s="1150"/>
      <c r="AT414" s="1150"/>
      <c r="AU414" s="1150"/>
      <c r="AV414" s="1150"/>
      <c r="AW414" s="1150"/>
      <c r="AX414" s="1150"/>
      <c r="AY414" s="1150" t="s">
        <v>2792</v>
      </c>
      <c r="AZ414" s="1150"/>
      <c r="BA414" s="1150"/>
      <c r="BB414" s="1150"/>
      <c r="BC414" s="1150"/>
      <c r="BD414" s="1150"/>
      <c r="BE414" s="1150"/>
      <c r="BF414" s="1150"/>
      <c r="BG414" s="1150"/>
      <c r="BH414" s="1150"/>
      <c r="BI414" s="1150"/>
      <c r="BJ414" s="1150"/>
    </row>
    <row r="415" spans="1:62">
      <c r="A415" s="1150">
        <v>409</v>
      </c>
      <c r="B415" s="1150" t="s">
        <v>19108</v>
      </c>
      <c r="C415" s="1150" t="s">
        <v>2792</v>
      </c>
      <c r="D415" s="1150" t="s">
        <v>18942</v>
      </c>
      <c r="E415" s="1150" t="s">
        <v>18943</v>
      </c>
      <c r="F415" s="1150" t="s">
        <v>18948</v>
      </c>
      <c r="G415" s="1150" t="s">
        <v>19136</v>
      </c>
      <c r="H415" s="1213" t="s">
        <v>1236</v>
      </c>
      <c r="I415" s="1213" t="s">
        <v>1234</v>
      </c>
      <c r="J415" s="1213" t="s">
        <v>2834</v>
      </c>
      <c r="K415" s="1150" t="s">
        <v>1233</v>
      </c>
      <c r="L415" s="1150" t="s">
        <v>394</v>
      </c>
      <c r="M415" s="1150">
        <v>100210749</v>
      </c>
      <c r="N415" s="1150" t="s">
        <v>394</v>
      </c>
      <c r="O415" s="1150" t="s">
        <v>19188</v>
      </c>
      <c r="P415" s="1150" t="s">
        <v>17721</v>
      </c>
      <c r="Q415" s="1211">
        <v>45184</v>
      </c>
      <c r="R415" s="1210">
        <v>49054</v>
      </c>
      <c r="S415" s="1150"/>
      <c r="T415" s="1150" t="s">
        <v>19281</v>
      </c>
      <c r="U415" s="1150">
        <v>1003672328</v>
      </c>
      <c r="V415" s="1150">
        <v>1003672329</v>
      </c>
      <c r="W415" s="1150"/>
      <c r="X415" s="1150"/>
      <c r="Y415" s="1150"/>
      <c r="Z415" s="1150"/>
      <c r="AA415" s="1150"/>
      <c r="AB415" s="1150"/>
      <c r="AC415" s="1150"/>
      <c r="AD415" s="1150"/>
      <c r="AE415" s="1150"/>
      <c r="AF415" s="1150" t="s">
        <v>18983</v>
      </c>
      <c r="AG415" s="1211">
        <v>45187</v>
      </c>
      <c r="AH415" s="1212">
        <v>45170</v>
      </c>
      <c r="AI415" s="1213" t="s">
        <v>1236</v>
      </c>
      <c r="AJ415" s="1213" t="s">
        <v>2834</v>
      </c>
      <c r="AK415" s="1210">
        <v>49053.7</v>
      </c>
      <c r="AL415" s="1210">
        <v>49054</v>
      </c>
      <c r="AM415" s="1150" t="s">
        <v>514</v>
      </c>
      <c r="AN415" s="1150" t="s">
        <v>13437</v>
      </c>
      <c r="AO415" s="1210">
        <v>34124.879999999997</v>
      </c>
      <c r="AP415" s="1150" t="s">
        <v>1235</v>
      </c>
      <c r="AQ415" s="1150"/>
      <c r="AR415" s="1150">
        <v>4902148481</v>
      </c>
      <c r="AS415" s="1150"/>
      <c r="AT415" s="1150"/>
      <c r="AU415" s="1150"/>
      <c r="AV415" s="1150"/>
      <c r="AW415" s="1150"/>
      <c r="AX415" s="1150"/>
      <c r="AY415" s="1150">
        <v>0</v>
      </c>
      <c r="AZ415" s="1150"/>
      <c r="BA415" s="1150"/>
      <c r="BB415" s="1150"/>
      <c r="BC415" s="1150"/>
      <c r="BD415" s="1150"/>
      <c r="BE415" s="1150"/>
      <c r="BF415" s="1150"/>
      <c r="BG415" s="1150"/>
      <c r="BH415" s="1150"/>
      <c r="BI415" s="1150"/>
      <c r="BJ415" s="1150"/>
    </row>
    <row r="416" spans="1:62">
      <c r="A416" s="1150">
        <v>410</v>
      </c>
      <c r="B416" s="1150" t="s">
        <v>19108</v>
      </c>
      <c r="C416" s="1150" t="s">
        <v>2792</v>
      </c>
      <c r="D416" s="1150" t="s">
        <v>18942</v>
      </c>
      <c r="E416" s="1150" t="s">
        <v>18943</v>
      </c>
      <c r="F416" s="1150" t="s">
        <v>18948</v>
      </c>
      <c r="G416" s="1150" t="s">
        <v>15943</v>
      </c>
      <c r="H416" s="1150" t="s">
        <v>1241</v>
      </c>
      <c r="I416" s="1150" t="s">
        <v>1238</v>
      </c>
      <c r="J416" s="1150" t="s">
        <v>2837</v>
      </c>
      <c r="K416" s="1150" t="s">
        <v>1237</v>
      </c>
      <c r="L416" s="1150" t="s">
        <v>394</v>
      </c>
      <c r="M416" s="1150">
        <v>100210999</v>
      </c>
      <c r="N416" s="1150" t="s">
        <v>18997</v>
      </c>
      <c r="O416" s="1150" t="s">
        <v>19541</v>
      </c>
      <c r="P416" s="1150" t="s">
        <v>17721</v>
      </c>
      <c r="Q416" s="1211">
        <v>45183</v>
      </c>
      <c r="R416" s="1210">
        <v>14551</v>
      </c>
      <c r="S416" s="1210">
        <v>21493.55</v>
      </c>
      <c r="T416" s="1150"/>
      <c r="U416" s="1150">
        <v>1003674112</v>
      </c>
      <c r="V416" s="1150">
        <v>1003674113</v>
      </c>
      <c r="W416" s="1150"/>
      <c r="X416" s="1150"/>
      <c r="Y416" s="1150"/>
      <c r="Z416" s="1150"/>
      <c r="AA416" s="1150"/>
      <c r="AB416" s="1150"/>
      <c r="AC416" s="1150"/>
      <c r="AD416" s="1150"/>
      <c r="AE416" s="1150"/>
      <c r="AF416" s="1150" t="s">
        <v>18962</v>
      </c>
      <c r="AG416" s="1211">
        <v>45193</v>
      </c>
      <c r="AH416" s="1212">
        <v>45170</v>
      </c>
      <c r="AI416" s="1150" t="s">
        <v>1241</v>
      </c>
      <c r="AJ416" s="1150" t="s">
        <v>2837</v>
      </c>
      <c r="AK416" s="1210">
        <v>14550.28</v>
      </c>
      <c r="AL416" s="1210">
        <v>14551</v>
      </c>
      <c r="AM416" s="1150" t="s">
        <v>514</v>
      </c>
      <c r="AN416" s="1150" t="s">
        <v>13437</v>
      </c>
      <c r="AO416" s="1210">
        <v>14293.8</v>
      </c>
      <c r="AP416" s="1150" t="s">
        <v>1240</v>
      </c>
      <c r="AQ416" s="1150"/>
      <c r="AR416" s="1150">
        <v>4902150416</v>
      </c>
      <c r="AS416" s="1150"/>
      <c r="AT416" s="1150"/>
      <c r="AU416" s="1150"/>
      <c r="AV416" s="1150"/>
      <c r="AW416" s="1150"/>
      <c r="AX416" s="1150"/>
      <c r="AY416" s="1150" t="s">
        <v>19560</v>
      </c>
      <c r="AZ416" s="1150"/>
      <c r="BA416" s="1150"/>
      <c r="BB416" s="1150"/>
      <c r="BC416" s="1150"/>
      <c r="BD416" s="1150"/>
      <c r="BE416" s="1150"/>
      <c r="BF416" s="1150"/>
      <c r="BG416" s="1150"/>
      <c r="BH416" s="1150"/>
      <c r="BI416" s="1150"/>
      <c r="BJ416" s="1150"/>
    </row>
    <row r="417" spans="1:62">
      <c r="A417" s="1150">
        <v>411</v>
      </c>
      <c r="B417" s="1150" t="s">
        <v>19108</v>
      </c>
      <c r="C417" s="1150" t="s">
        <v>2792</v>
      </c>
      <c r="D417" s="1150" t="s">
        <v>18942</v>
      </c>
      <c r="E417" s="1150" t="s">
        <v>18943</v>
      </c>
      <c r="F417" s="1150" t="s">
        <v>18948</v>
      </c>
      <c r="G417" s="1150" t="s">
        <v>15831</v>
      </c>
      <c r="H417" s="1150" t="s">
        <v>2842</v>
      </c>
      <c r="I417" s="1150" t="s">
        <v>2840</v>
      </c>
      <c r="J417" s="1150" t="s">
        <v>2841</v>
      </c>
      <c r="K417" s="1150" t="s">
        <v>19561</v>
      </c>
      <c r="L417" s="1150" t="s">
        <v>394</v>
      </c>
      <c r="M417" s="1150">
        <v>100209982</v>
      </c>
      <c r="N417" s="1150" t="s">
        <v>394</v>
      </c>
      <c r="O417" s="1150" t="s">
        <v>18968</v>
      </c>
      <c r="P417" s="1150" t="s">
        <v>17721</v>
      </c>
      <c r="Q417" s="1211">
        <v>45183</v>
      </c>
      <c r="R417" s="1210">
        <v>48376</v>
      </c>
      <c r="S417" s="1150"/>
      <c r="T417" s="1150" t="s">
        <v>18969</v>
      </c>
      <c r="U417" s="1150">
        <v>1003676960</v>
      </c>
      <c r="V417" s="1150">
        <v>1003676961</v>
      </c>
      <c r="W417" s="1150"/>
      <c r="X417" s="1150"/>
      <c r="Y417" s="1150"/>
      <c r="Z417" s="1150"/>
      <c r="AA417" s="1150"/>
      <c r="AB417" s="1150"/>
      <c r="AC417" s="1150"/>
      <c r="AD417" s="1150"/>
      <c r="AE417" s="1150"/>
      <c r="AF417" s="1150" t="s">
        <v>18978</v>
      </c>
      <c r="AG417" s="1211">
        <v>45200</v>
      </c>
      <c r="AH417" s="1212">
        <v>45200</v>
      </c>
      <c r="AI417" s="1150" t="s">
        <v>2842</v>
      </c>
      <c r="AJ417" s="1150" t="s">
        <v>2841</v>
      </c>
      <c r="AK417" s="1210">
        <v>48375.57</v>
      </c>
      <c r="AL417" s="1210">
        <v>48376</v>
      </c>
      <c r="AM417" s="1150" t="s">
        <v>514</v>
      </c>
      <c r="AN417" s="1150" t="s">
        <v>13437</v>
      </c>
      <c r="AO417" s="1150"/>
      <c r="AP417" s="1150" t="s">
        <v>9230</v>
      </c>
      <c r="AQ417" s="1150"/>
      <c r="AR417" s="1150">
        <v>4902152577</v>
      </c>
      <c r="AS417" s="1150"/>
      <c r="AT417" s="1150"/>
      <c r="AU417" s="1150"/>
      <c r="AV417" s="1150"/>
      <c r="AW417" s="1150"/>
      <c r="AX417" s="1150"/>
      <c r="AY417" s="1150">
        <v>0</v>
      </c>
      <c r="AZ417" s="1150"/>
      <c r="BA417" s="1150"/>
      <c r="BB417" s="1150"/>
      <c r="BC417" s="1150"/>
      <c r="BD417" s="1150"/>
      <c r="BE417" s="1150"/>
      <c r="BF417" s="1150"/>
      <c r="BG417" s="1150"/>
      <c r="BH417" s="1150"/>
      <c r="BI417" s="1150"/>
      <c r="BJ417" s="1150"/>
    </row>
    <row r="418" spans="1:62">
      <c r="A418" s="1150">
        <v>412</v>
      </c>
      <c r="B418" s="1150" t="s">
        <v>19108</v>
      </c>
      <c r="C418" s="1150" t="s">
        <v>2792</v>
      </c>
      <c r="D418" s="1150" t="s">
        <v>18942</v>
      </c>
      <c r="E418" s="1150" t="s">
        <v>18943</v>
      </c>
      <c r="F418" s="1150" t="s">
        <v>18948</v>
      </c>
      <c r="G418" s="1150" t="s">
        <v>15831</v>
      </c>
      <c r="H418" s="1150" t="s">
        <v>2847</v>
      </c>
      <c r="I418" s="1150" t="s">
        <v>2845</v>
      </c>
      <c r="J418" s="1150" t="s">
        <v>2846</v>
      </c>
      <c r="K418" s="1150" t="s">
        <v>19562</v>
      </c>
      <c r="L418" s="1150" t="s">
        <v>394</v>
      </c>
      <c r="M418" s="1150">
        <v>100209983</v>
      </c>
      <c r="N418" s="1150" t="s">
        <v>394</v>
      </c>
      <c r="O418" s="1150" t="s">
        <v>18968</v>
      </c>
      <c r="P418" s="1150" t="s">
        <v>17721</v>
      </c>
      <c r="Q418" s="1211">
        <v>45183</v>
      </c>
      <c r="R418" s="1210">
        <v>45747</v>
      </c>
      <c r="S418" s="1150"/>
      <c r="T418" s="1150" t="s">
        <v>18969</v>
      </c>
      <c r="U418" s="1150">
        <v>1003676962</v>
      </c>
      <c r="V418" s="1150">
        <v>1003676963</v>
      </c>
      <c r="W418" s="1150"/>
      <c r="X418" s="1150"/>
      <c r="Y418" s="1150"/>
      <c r="Z418" s="1150"/>
      <c r="AA418" s="1150"/>
      <c r="AB418" s="1150"/>
      <c r="AC418" s="1150"/>
      <c r="AD418" s="1150"/>
      <c r="AE418" s="1150"/>
      <c r="AF418" s="1150" t="s">
        <v>18978</v>
      </c>
      <c r="AG418" s="1211">
        <v>45200</v>
      </c>
      <c r="AH418" s="1212">
        <v>45200</v>
      </c>
      <c r="AI418" s="1150" t="s">
        <v>2847</v>
      </c>
      <c r="AJ418" s="1150" t="s">
        <v>2846</v>
      </c>
      <c r="AK418" s="1210">
        <v>45746.85</v>
      </c>
      <c r="AL418" s="1210">
        <v>45747</v>
      </c>
      <c r="AM418" s="1150" t="s">
        <v>514</v>
      </c>
      <c r="AN418" s="1150" t="s">
        <v>13437</v>
      </c>
      <c r="AO418" s="1210">
        <v>24701.38</v>
      </c>
      <c r="AP418" s="1150" t="s">
        <v>9231</v>
      </c>
      <c r="AQ418" s="1150"/>
      <c r="AR418" s="1150">
        <v>4902152547</v>
      </c>
      <c r="AS418" s="1150"/>
      <c r="AT418" s="1150"/>
      <c r="AU418" s="1150"/>
      <c r="AV418" s="1150"/>
      <c r="AW418" s="1150"/>
      <c r="AX418" s="1150"/>
      <c r="AY418" s="1150">
        <v>0</v>
      </c>
      <c r="AZ418" s="1150"/>
      <c r="BA418" s="1150"/>
      <c r="BB418" s="1150"/>
      <c r="BC418" s="1150"/>
      <c r="BD418" s="1150"/>
      <c r="BE418" s="1150"/>
      <c r="BF418" s="1150"/>
      <c r="BG418" s="1150"/>
      <c r="BH418" s="1150"/>
      <c r="BI418" s="1150"/>
      <c r="BJ418" s="1150"/>
    </row>
    <row r="419" spans="1:62">
      <c r="A419" s="1150">
        <v>413</v>
      </c>
      <c r="B419" s="1150" t="s">
        <v>19108</v>
      </c>
      <c r="C419" s="1150" t="s">
        <v>2792</v>
      </c>
      <c r="D419" s="1150" t="s">
        <v>18942</v>
      </c>
      <c r="E419" s="1150" t="s">
        <v>18943</v>
      </c>
      <c r="F419" s="1150" t="s">
        <v>18948</v>
      </c>
      <c r="G419" s="1150" t="s">
        <v>15831</v>
      </c>
      <c r="H419" s="1150" t="s">
        <v>2852</v>
      </c>
      <c r="I419" s="1150" t="s">
        <v>2850</v>
      </c>
      <c r="J419" s="1150" t="s">
        <v>2851</v>
      </c>
      <c r="K419" s="1150" t="s">
        <v>19563</v>
      </c>
      <c r="L419" s="1150" t="s">
        <v>394</v>
      </c>
      <c r="M419" s="1150">
        <v>100209984</v>
      </c>
      <c r="N419" s="1150" t="s">
        <v>394</v>
      </c>
      <c r="O419" s="1150" t="s">
        <v>18968</v>
      </c>
      <c r="P419" s="1150" t="s">
        <v>17721</v>
      </c>
      <c r="Q419" s="1211">
        <v>45183</v>
      </c>
      <c r="R419" s="1210">
        <v>32604</v>
      </c>
      <c r="S419" s="1150"/>
      <c r="T419" s="1150" t="s">
        <v>18957</v>
      </c>
      <c r="U419" s="1150">
        <v>1003675618</v>
      </c>
      <c r="V419" s="1150">
        <v>1003675619</v>
      </c>
      <c r="W419" s="1150"/>
      <c r="X419" s="1150"/>
      <c r="Y419" s="1150"/>
      <c r="Z419" s="1150"/>
      <c r="AA419" s="1150"/>
      <c r="AB419" s="1150"/>
      <c r="AC419" s="1150"/>
      <c r="AD419" s="1150"/>
      <c r="AE419" s="1150"/>
      <c r="AF419" s="1150" t="s">
        <v>18978</v>
      </c>
      <c r="AG419" s="1211">
        <v>45196</v>
      </c>
      <c r="AH419" s="1212">
        <v>45170</v>
      </c>
      <c r="AI419" s="1150" t="s">
        <v>2852</v>
      </c>
      <c r="AJ419" s="1150" t="s">
        <v>2851</v>
      </c>
      <c r="AK419" s="1210">
        <v>32603.26</v>
      </c>
      <c r="AL419" s="1210">
        <v>32604</v>
      </c>
      <c r="AM419" s="1150" t="s">
        <v>514</v>
      </c>
      <c r="AN419" s="1150" t="s">
        <v>13437</v>
      </c>
      <c r="AO419" s="1210">
        <v>14506.22</v>
      </c>
      <c r="AP419" s="1150" t="s">
        <v>9236</v>
      </c>
      <c r="AQ419" s="1150"/>
      <c r="AR419" s="1150">
        <v>4902151562</v>
      </c>
      <c r="AS419" s="1150"/>
      <c r="AT419" s="1150"/>
      <c r="AU419" s="1150"/>
      <c r="AV419" s="1150"/>
      <c r="AW419" s="1150"/>
      <c r="AX419" s="1150"/>
      <c r="AY419" s="1150" t="s">
        <v>19014</v>
      </c>
      <c r="AZ419" s="1150"/>
      <c r="BA419" s="1150"/>
      <c r="BB419" s="1150"/>
      <c r="BC419" s="1150"/>
      <c r="BD419" s="1150"/>
      <c r="BE419" s="1150"/>
      <c r="BF419" s="1150"/>
      <c r="BG419" s="1150"/>
      <c r="BH419" s="1150"/>
      <c r="BI419" s="1150"/>
      <c r="BJ419" s="1150"/>
    </row>
    <row r="420" spans="1:62">
      <c r="A420" s="1150">
        <v>414</v>
      </c>
      <c r="B420" s="1150" t="s">
        <v>19108</v>
      </c>
      <c r="C420" s="1150" t="s">
        <v>2792</v>
      </c>
      <c r="D420" s="1150" t="s">
        <v>18942</v>
      </c>
      <c r="E420" s="1150" t="s">
        <v>18943</v>
      </c>
      <c r="F420" s="1150" t="s">
        <v>18948</v>
      </c>
      <c r="G420" s="1150" t="s">
        <v>15943</v>
      </c>
      <c r="H420" s="1150" t="s">
        <v>1248</v>
      </c>
      <c r="I420" s="1150" t="s">
        <v>1243</v>
      </c>
      <c r="J420" s="1150" t="s">
        <v>1931</v>
      </c>
      <c r="K420" s="1150" t="s">
        <v>1242</v>
      </c>
      <c r="L420" s="1150" t="s">
        <v>394</v>
      </c>
      <c r="M420" s="1150">
        <v>100210277</v>
      </c>
      <c r="N420" s="1150" t="s">
        <v>394</v>
      </c>
      <c r="O420" s="1150" t="s">
        <v>19541</v>
      </c>
      <c r="P420" s="1150" t="s">
        <v>17721</v>
      </c>
      <c r="Q420" s="1211">
        <v>45183</v>
      </c>
      <c r="R420" s="1210">
        <v>81241</v>
      </c>
      <c r="S420" s="1150"/>
      <c r="T420" s="1150" t="s">
        <v>18969</v>
      </c>
      <c r="U420" s="1150">
        <v>1003678300</v>
      </c>
      <c r="V420" s="1150">
        <v>1003678301</v>
      </c>
      <c r="W420" s="1150"/>
      <c r="X420" s="1150"/>
      <c r="Y420" s="1150"/>
      <c r="Z420" s="1150"/>
      <c r="AA420" s="1150"/>
      <c r="AB420" s="1150"/>
      <c r="AC420" s="1150"/>
      <c r="AD420" s="1150"/>
      <c r="AE420" s="1150"/>
      <c r="AF420" s="1150" t="s">
        <v>18978</v>
      </c>
      <c r="AG420" s="1211">
        <v>45203</v>
      </c>
      <c r="AH420" s="1212">
        <v>45200</v>
      </c>
      <c r="AI420" s="1150" t="s">
        <v>1248</v>
      </c>
      <c r="AJ420" s="1150" t="s">
        <v>1931</v>
      </c>
      <c r="AK420" s="1210">
        <v>81240.570000000007</v>
      </c>
      <c r="AL420" s="1210">
        <v>81241</v>
      </c>
      <c r="AM420" s="1150" t="s">
        <v>514</v>
      </c>
      <c r="AN420" s="1150" t="s">
        <v>13437</v>
      </c>
      <c r="AO420" s="1150" t="s">
        <v>19564</v>
      </c>
      <c r="AP420" s="1150" t="s">
        <v>2856</v>
      </c>
      <c r="AQ420" s="1150"/>
      <c r="AR420" s="1150">
        <v>4902153894</v>
      </c>
      <c r="AS420" s="1150"/>
      <c r="AT420" s="1150"/>
      <c r="AU420" s="1150"/>
      <c r="AV420" s="1150"/>
      <c r="AW420" s="1150"/>
      <c r="AX420" s="1150"/>
      <c r="AY420" s="1150" t="s">
        <v>19565</v>
      </c>
      <c r="AZ420" s="1150"/>
      <c r="BA420" s="1150"/>
      <c r="BB420" s="1150"/>
      <c r="BC420" s="1150"/>
      <c r="BD420" s="1150"/>
      <c r="BE420" s="1150"/>
      <c r="BF420" s="1150"/>
      <c r="BG420" s="1150"/>
      <c r="BH420" s="1150"/>
      <c r="BI420" s="1150"/>
      <c r="BJ420" s="1150"/>
    </row>
    <row r="421" spans="1:62">
      <c r="A421" s="1150">
        <v>415</v>
      </c>
      <c r="B421" s="1150" t="s">
        <v>19108</v>
      </c>
      <c r="C421" s="1150" t="s">
        <v>2792</v>
      </c>
      <c r="D421" s="1150" t="s">
        <v>18942</v>
      </c>
      <c r="E421" s="1150" t="s">
        <v>18943</v>
      </c>
      <c r="F421" s="1150" t="s">
        <v>18948</v>
      </c>
      <c r="G421" s="1150" t="s">
        <v>17873</v>
      </c>
      <c r="H421" s="1213" t="s">
        <v>2864</v>
      </c>
      <c r="I421" s="1213" t="s">
        <v>2862</v>
      </c>
      <c r="J421" s="1213" t="s">
        <v>2863</v>
      </c>
      <c r="K421" s="1150" t="s">
        <v>9381</v>
      </c>
      <c r="L421" s="1150" t="s">
        <v>394</v>
      </c>
      <c r="M421" s="1150">
        <v>100211000</v>
      </c>
      <c r="N421" s="1150" t="s">
        <v>18997</v>
      </c>
      <c r="O421" s="1150" t="s">
        <v>19566</v>
      </c>
      <c r="P421" s="1150" t="s">
        <v>17721</v>
      </c>
      <c r="Q421" s="1211">
        <v>45183</v>
      </c>
      <c r="R421" s="1210">
        <v>30258</v>
      </c>
      <c r="S421" s="1150"/>
      <c r="T421" s="1150" t="s">
        <v>18957</v>
      </c>
      <c r="U421" s="1150">
        <v>1003673535</v>
      </c>
      <c r="V421" s="1150"/>
      <c r="W421" s="1150"/>
      <c r="X421" s="1150"/>
      <c r="Y421" s="1150"/>
      <c r="Z421" s="1150"/>
      <c r="AA421" s="1150"/>
      <c r="AB421" s="1150"/>
      <c r="AC421" s="1150"/>
      <c r="AD421" s="1150"/>
      <c r="AE421" s="1150"/>
      <c r="AF421" s="1150" t="s">
        <v>18962</v>
      </c>
      <c r="AG421" s="1211">
        <v>45190</v>
      </c>
      <c r="AH421" s="1212">
        <v>45170</v>
      </c>
      <c r="AI421" s="1213" t="s">
        <v>2864</v>
      </c>
      <c r="AJ421" s="1213" t="s">
        <v>2863</v>
      </c>
      <c r="AK421" s="1210">
        <v>30258</v>
      </c>
      <c r="AL421" s="1210">
        <v>30258</v>
      </c>
      <c r="AM421" s="1150" t="s">
        <v>514</v>
      </c>
      <c r="AN421" s="1150" t="s">
        <v>13437</v>
      </c>
      <c r="AO421" s="1150"/>
      <c r="AP421" s="1150" t="s">
        <v>2861</v>
      </c>
      <c r="AQ421" s="1150"/>
      <c r="AR421" s="1150">
        <v>4902149637</v>
      </c>
      <c r="AS421" s="1150"/>
      <c r="AT421" s="1150"/>
      <c r="AU421" s="1150"/>
      <c r="AV421" s="1150"/>
      <c r="AW421" s="1150"/>
      <c r="AX421" s="1150"/>
      <c r="AY421" s="1150">
        <v>0</v>
      </c>
      <c r="AZ421" s="1150"/>
      <c r="BA421" s="1150"/>
      <c r="BB421" s="1150"/>
      <c r="BC421" s="1150"/>
      <c r="BD421" s="1150"/>
      <c r="BE421" s="1150"/>
      <c r="BF421" s="1150"/>
      <c r="BG421" s="1150"/>
      <c r="BH421" s="1150"/>
      <c r="BI421" s="1150"/>
      <c r="BJ421" s="1150"/>
    </row>
    <row r="422" spans="1:62">
      <c r="A422" s="1150">
        <v>416</v>
      </c>
      <c r="B422" s="1150" t="s">
        <v>19108</v>
      </c>
      <c r="C422" s="1150" t="s">
        <v>2792</v>
      </c>
      <c r="D422" s="1150" t="s">
        <v>18942</v>
      </c>
      <c r="E422" s="1150" t="s">
        <v>18943</v>
      </c>
      <c r="F422" s="1150" t="s">
        <v>18948</v>
      </c>
      <c r="G422" s="1150" t="s">
        <v>17920</v>
      </c>
      <c r="H422" s="1150" t="s">
        <v>1254</v>
      </c>
      <c r="I422" s="1213" t="s">
        <v>1250</v>
      </c>
      <c r="J422" s="1150" t="s">
        <v>2867</v>
      </c>
      <c r="K422" s="1150" t="s">
        <v>1249</v>
      </c>
      <c r="L422" s="1150" t="s">
        <v>394</v>
      </c>
      <c r="M422" s="1150">
        <v>100209784</v>
      </c>
      <c r="N422" s="1150" t="s">
        <v>394</v>
      </c>
      <c r="O422" s="1150" t="s">
        <v>19567</v>
      </c>
      <c r="P422" s="1150" t="s">
        <v>17721</v>
      </c>
      <c r="Q422" s="1211">
        <v>45183</v>
      </c>
      <c r="R422" s="1210">
        <v>73660</v>
      </c>
      <c r="S422" s="1150"/>
      <c r="T422" s="1150" t="s">
        <v>18969</v>
      </c>
      <c r="U422" s="1150">
        <v>1003672925</v>
      </c>
      <c r="V422" s="1150">
        <v>1003672914</v>
      </c>
      <c r="W422" s="1150"/>
      <c r="X422" s="1150"/>
      <c r="Y422" s="1150"/>
      <c r="Z422" s="1150"/>
      <c r="AA422" s="1150"/>
      <c r="AB422" s="1150"/>
      <c r="AC422" s="1150"/>
      <c r="AD422" s="1150"/>
      <c r="AE422" s="1150"/>
      <c r="AF422" s="1150" t="s">
        <v>19387</v>
      </c>
      <c r="AG422" s="1211">
        <v>45188</v>
      </c>
      <c r="AH422" s="1212">
        <v>45170</v>
      </c>
      <c r="AI422" s="1150" t="s">
        <v>1254</v>
      </c>
      <c r="AJ422" s="1150" t="s">
        <v>2867</v>
      </c>
      <c r="AK422" s="1210">
        <v>73659.23</v>
      </c>
      <c r="AL422" s="1210">
        <v>73660</v>
      </c>
      <c r="AM422" s="1150" t="s">
        <v>514</v>
      </c>
      <c r="AN422" s="1150" t="s">
        <v>13437</v>
      </c>
      <c r="AO422" s="1210">
        <v>50085.41</v>
      </c>
      <c r="AP422" s="1150" t="s">
        <v>1253</v>
      </c>
      <c r="AQ422" s="1150"/>
      <c r="AR422" s="1150">
        <v>4902148847</v>
      </c>
      <c r="AS422" s="1150"/>
      <c r="AT422" s="1150"/>
      <c r="AU422" s="1150"/>
      <c r="AV422" s="1150"/>
      <c r="AW422" s="1150"/>
      <c r="AX422" s="1150"/>
      <c r="AY422" s="1150">
        <v>0</v>
      </c>
      <c r="AZ422" s="1150"/>
      <c r="BA422" s="1150"/>
      <c r="BB422" s="1150"/>
      <c r="BC422" s="1150"/>
      <c r="BD422" s="1150"/>
      <c r="BE422" s="1150"/>
      <c r="BF422" s="1150"/>
      <c r="BG422" s="1150"/>
      <c r="BH422" s="1150"/>
      <c r="BI422" s="1150"/>
      <c r="BJ422" s="1150"/>
    </row>
    <row r="423" spans="1:62">
      <c r="A423" s="1150">
        <v>417</v>
      </c>
      <c r="B423" s="1150" t="s">
        <v>19108</v>
      </c>
      <c r="C423" s="1150" t="s">
        <v>2792</v>
      </c>
      <c r="D423" s="1150" t="s">
        <v>18942</v>
      </c>
      <c r="E423" s="1150" t="s">
        <v>18943</v>
      </c>
      <c r="F423" s="1150" t="s">
        <v>18948</v>
      </c>
      <c r="G423" s="1150" t="s">
        <v>17920</v>
      </c>
      <c r="H423" s="1213" t="s">
        <v>1258</v>
      </c>
      <c r="I423" s="1150" t="s">
        <v>1256</v>
      </c>
      <c r="J423" s="1150" t="s">
        <v>2870</v>
      </c>
      <c r="K423" s="1150" t="s">
        <v>1255</v>
      </c>
      <c r="L423" s="1150" t="s">
        <v>394</v>
      </c>
      <c r="M423" s="1150">
        <v>100210603</v>
      </c>
      <c r="N423" s="1150" t="s">
        <v>394</v>
      </c>
      <c r="O423" s="1150" t="s">
        <v>19567</v>
      </c>
      <c r="P423" s="1150" t="s">
        <v>17721</v>
      </c>
      <c r="Q423" s="1211">
        <v>45183</v>
      </c>
      <c r="R423" s="1210">
        <v>26583</v>
      </c>
      <c r="S423" s="1150"/>
      <c r="T423" s="1150" t="s">
        <v>18969</v>
      </c>
      <c r="U423" s="1150">
        <v>1003673787</v>
      </c>
      <c r="V423" s="1150">
        <v>1003673517</v>
      </c>
      <c r="W423" s="1150">
        <v>1003674426</v>
      </c>
      <c r="X423" s="1150"/>
      <c r="Y423" s="1150"/>
      <c r="Z423" s="1150"/>
      <c r="AA423" s="1150"/>
      <c r="AB423" s="1150"/>
      <c r="AC423" s="1150"/>
      <c r="AD423" s="1150"/>
      <c r="AE423" s="1150"/>
      <c r="AF423" s="1150" t="s">
        <v>19172</v>
      </c>
      <c r="AG423" s="1211">
        <v>45190</v>
      </c>
      <c r="AH423" s="1212">
        <v>45170</v>
      </c>
      <c r="AI423" s="1213" t="s">
        <v>1258</v>
      </c>
      <c r="AJ423" s="1150" t="s">
        <v>2870</v>
      </c>
      <c r="AK423" s="1210">
        <v>26582.57</v>
      </c>
      <c r="AL423" s="1210">
        <v>26583</v>
      </c>
      <c r="AM423" s="1150" t="s">
        <v>514</v>
      </c>
      <c r="AN423" s="1150" t="s">
        <v>13437</v>
      </c>
      <c r="AO423" s="1210">
        <v>7448.95</v>
      </c>
      <c r="AP423" s="1150" t="s">
        <v>9303</v>
      </c>
      <c r="AQ423" s="1150"/>
      <c r="AR423" s="1150">
        <v>4902149569</v>
      </c>
      <c r="AS423" s="1150">
        <v>4902150197</v>
      </c>
      <c r="AT423" s="1150">
        <v>4902150738</v>
      </c>
      <c r="AU423" s="1150"/>
      <c r="AV423" s="1150"/>
      <c r="AW423" s="1150"/>
      <c r="AX423" s="1150"/>
      <c r="AY423" s="1150" t="s">
        <v>19568</v>
      </c>
      <c r="AZ423" s="1150"/>
      <c r="BA423" s="1150"/>
      <c r="BB423" s="1150"/>
      <c r="BC423" s="1150"/>
      <c r="BD423" s="1150"/>
      <c r="BE423" s="1150"/>
      <c r="BF423" s="1150"/>
      <c r="BG423" s="1150"/>
      <c r="BH423" s="1150"/>
      <c r="BI423" s="1150"/>
      <c r="BJ423" s="1150"/>
    </row>
    <row r="424" spans="1:62">
      <c r="A424" s="1150">
        <v>418</v>
      </c>
      <c r="B424" s="1150" t="s">
        <v>19108</v>
      </c>
      <c r="C424" s="1150" t="s">
        <v>19272</v>
      </c>
      <c r="D424" s="1150" t="s">
        <v>19273</v>
      </c>
      <c r="E424" s="1150" t="s">
        <v>18943</v>
      </c>
      <c r="F424" s="1150" t="s">
        <v>18948</v>
      </c>
      <c r="G424" s="1150" t="s">
        <v>17963</v>
      </c>
      <c r="H424" s="1150" t="s">
        <v>1266</v>
      </c>
      <c r="I424" s="1150" t="s">
        <v>1260</v>
      </c>
      <c r="J424" s="1150" t="s">
        <v>2874</v>
      </c>
      <c r="K424" s="1150" t="s">
        <v>1259</v>
      </c>
      <c r="L424" s="1150" t="s">
        <v>394</v>
      </c>
      <c r="M424" s="1150">
        <v>100194866</v>
      </c>
      <c r="N424" s="1150" t="s">
        <v>394</v>
      </c>
      <c r="O424" s="1150"/>
      <c r="P424" s="1150" t="s">
        <v>17721</v>
      </c>
      <c r="Q424" s="1150"/>
      <c r="R424" s="1210">
        <v>9270</v>
      </c>
      <c r="S424" s="1150"/>
      <c r="T424" s="1150" t="s">
        <v>394</v>
      </c>
      <c r="U424" s="1150"/>
      <c r="V424" s="1150"/>
      <c r="W424" s="1150"/>
      <c r="X424" s="1150"/>
      <c r="Y424" s="1150"/>
      <c r="Z424" s="1150"/>
      <c r="AA424" s="1150"/>
      <c r="AB424" s="1150"/>
      <c r="AC424" s="1150"/>
      <c r="AD424" s="1150"/>
      <c r="AE424" s="1150"/>
      <c r="AF424" s="1150"/>
      <c r="AG424" s="1150"/>
      <c r="AH424" s="1212">
        <v>1</v>
      </c>
      <c r="AI424" s="1150" t="s">
        <v>1266</v>
      </c>
      <c r="AJ424" s="1150" t="s">
        <v>2874</v>
      </c>
      <c r="AK424" s="1210">
        <v>9269.98</v>
      </c>
      <c r="AL424" s="1210">
        <v>9270</v>
      </c>
      <c r="AM424" s="1150" t="s">
        <v>514</v>
      </c>
      <c r="AN424" s="1150" t="s">
        <v>13437</v>
      </c>
      <c r="AO424" s="1150"/>
      <c r="AP424" s="1150"/>
      <c r="AQ424" s="1150"/>
      <c r="AR424" s="1150"/>
      <c r="AS424" s="1150"/>
      <c r="AT424" s="1150"/>
      <c r="AU424" s="1150"/>
      <c r="AV424" s="1150"/>
      <c r="AW424" s="1150"/>
      <c r="AX424" s="1150"/>
      <c r="AY424" s="1150" t="s">
        <v>19569</v>
      </c>
      <c r="AZ424" s="1150"/>
      <c r="BA424" s="1150"/>
      <c r="BB424" s="1150"/>
      <c r="BC424" s="1150"/>
      <c r="BD424" s="1150"/>
      <c r="BE424" s="1150"/>
      <c r="BF424" s="1150"/>
      <c r="BG424" s="1150"/>
      <c r="BH424" s="1150"/>
      <c r="BI424" s="1150"/>
      <c r="BJ424" s="1150"/>
    </row>
    <row r="425" spans="1:62">
      <c r="A425" s="1150">
        <v>419</v>
      </c>
      <c r="B425" s="1150" t="s">
        <v>19108</v>
      </c>
      <c r="C425" s="1150" t="s">
        <v>2792</v>
      </c>
      <c r="D425" s="1150" t="s">
        <v>18942</v>
      </c>
      <c r="E425" s="1150" t="s">
        <v>18943</v>
      </c>
      <c r="F425" s="1150" t="s">
        <v>18948</v>
      </c>
      <c r="G425" s="1150" t="s">
        <v>17873</v>
      </c>
      <c r="H425" s="1150" t="s">
        <v>2880</v>
      </c>
      <c r="I425" s="1150" t="s">
        <v>2878</v>
      </c>
      <c r="J425" s="1150" t="s">
        <v>2879</v>
      </c>
      <c r="K425" s="1150" t="s">
        <v>9384</v>
      </c>
      <c r="L425" s="1150" t="s">
        <v>394</v>
      </c>
      <c r="M425" s="1150">
        <v>100211001</v>
      </c>
      <c r="N425" s="1150" t="s">
        <v>18997</v>
      </c>
      <c r="O425" s="1150" t="s">
        <v>19566</v>
      </c>
      <c r="P425" s="1150" t="s">
        <v>17721</v>
      </c>
      <c r="Q425" s="1211">
        <v>45183</v>
      </c>
      <c r="R425" s="1210">
        <v>4169</v>
      </c>
      <c r="S425" s="1150"/>
      <c r="T425" s="1150" t="s">
        <v>18957</v>
      </c>
      <c r="U425" s="1150">
        <v>1003673499</v>
      </c>
      <c r="V425" s="1150"/>
      <c r="W425" s="1150"/>
      <c r="X425" s="1150"/>
      <c r="Y425" s="1150"/>
      <c r="Z425" s="1150"/>
      <c r="AA425" s="1150"/>
      <c r="AB425" s="1150"/>
      <c r="AC425" s="1150"/>
      <c r="AD425" s="1150"/>
      <c r="AE425" s="1150"/>
      <c r="AF425" s="1150" t="s">
        <v>18978</v>
      </c>
      <c r="AG425" s="1211">
        <v>45190</v>
      </c>
      <c r="AH425" s="1212">
        <v>45170</v>
      </c>
      <c r="AI425" s="1150" t="s">
        <v>2880</v>
      </c>
      <c r="AJ425" s="1150" t="s">
        <v>2879</v>
      </c>
      <c r="AK425" s="1210">
        <v>4168.8500000000004</v>
      </c>
      <c r="AL425" s="1210">
        <v>4169</v>
      </c>
      <c r="AM425" s="1150" t="s">
        <v>514</v>
      </c>
      <c r="AN425" s="1150" t="s">
        <v>13437</v>
      </c>
      <c r="AO425" s="1210">
        <v>1214</v>
      </c>
      <c r="AP425" s="1150" t="s">
        <v>2877</v>
      </c>
      <c r="AQ425" s="1150"/>
      <c r="AR425" s="1150">
        <v>4902149627</v>
      </c>
      <c r="AS425" s="1150"/>
      <c r="AT425" s="1150"/>
      <c r="AU425" s="1150"/>
      <c r="AV425" s="1150"/>
      <c r="AW425" s="1150"/>
      <c r="AX425" s="1150"/>
      <c r="AY425" s="1150" t="s">
        <v>19570</v>
      </c>
      <c r="AZ425" s="1150"/>
      <c r="BA425" s="1150"/>
      <c r="BB425" s="1150"/>
      <c r="BC425" s="1150"/>
      <c r="BD425" s="1150"/>
      <c r="BE425" s="1150"/>
      <c r="BF425" s="1150"/>
      <c r="BG425" s="1150"/>
      <c r="BH425" s="1150"/>
      <c r="BI425" s="1150"/>
      <c r="BJ425" s="1150"/>
    </row>
    <row r="426" spans="1:62">
      <c r="A426" s="1150">
        <v>420</v>
      </c>
      <c r="B426" s="1150" t="s">
        <v>19108</v>
      </c>
      <c r="C426" s="1150" t="s">
        <v>2792</v>
      </c>
      <c r="D426" s="1150" t="s">
        <v>18942</v>
      </c>
      <c r="E426" s="1150" t="s">
        <v>18943</v>
      </c>
      <c r="F426" s="1150" t="s">
        <v>18948</v>
      </c>
      <c r="G426" s="1150" t="s">
        <v>17873</v>
      </c>
      <c r="H426" s="1150" t="s">
        <v>2888</v>
      </c>
      <c r="I426" s="1150" t="s">
        <v>2886</v>
      </c>
      <c r="J426" s="1150" t="s">
        <v>2887</v>
      </c>
      <c r="K426" s="1150" t="s">
        <v>9387</v>
      </c>
      <c r="L426" s="1150" t="s">
        <v>394</v>
      </c>
      <c r="M426" s="1150">
        <v>100211002</v>
      </c>
      <c r="N426" s="1150" t="s">
        <v>18997</v>
      </c>
      <c r="O426" s="1150" t="s">
        <v>19566</v>
      </c>
      <c r="P426" s="1150" t="s">
        <v>17721</v>
      </c>
      <c r="Q426" s="1211">
        <v>45183</v>
      </c>
      <c r="R426" s="1210">
        <v>64786</v>
      </c>
      <c r="S426" s="1150"/>
      <c r="T426" s="1150" t="s">
        <v>18957</v>
      </c>
      <c r="U426" s="1150">
        <v>1003673143</v>
      </c>
      <c r="V426" s="1150">
        <v>1003673144</v>
      </c>
      <c r="W426" s="1150"/>
      <c r="X426" s="1150"/>
      <c r="Y426" s="1150"/>
      <c r="Z426" s="1150"/>
      <c r="AA426" s="1150"/>
      <c r="AB426" s="1150"/>
      <c r="AC426" s="1150"/>
      <c r="AD426" s="1150"/>
      <c r="AE426" s="1150"/>
      <c r="AF426" s="1150" t="s">
        <v>18962</v>
      </c>
      <c r="AG426" s="1211">
        <v>45189</v>
      </c>
      <c r="AH426" s="1212">
        <v>45170</v>
      </c>
      <c r="AI426" s="1150" t="s">
        <v>2888</v>
      </c>
      <c r="AJ426" s="1150" t="s">
        <v>2887</v>
      </c>
      <c r="AK426" s="1210">
        <v>64785.64</v>
      </c>
      <c r="AL426" s="1210">
        <v>64786</v>
      </c>
      <c r="AM426" s="1150" t="s">
        <v>514</v>
      </c>
      <c r="AN426" s="1150" t="s">
        <v>13437</v>
      </c>
      <c r="AO426" s="1150"/>
      <c r="AP426" s="1150" t="s">
        <v>2884</v>
      </c>
      <c r="AQ426" s="1150"/>
      <c r="AR426" s="1150">
        <v>4902149331</v>
      </c>
      <c r="AS426" s="1150"/>
      <c r="AT426" s="1150"/>
      <c r="AU426" s="1150"/>
      <c r="AV426" s="1150"/>
      <c r="AW426" s="1150"/>
      <c r="AX426" s="1150"/>
      <c r="AY426" s="1150">
        <v>0</v>
      </c>
      <c r="AZ426" s="1150"/>
      <c r="BA426" s="1150"/>
      <c r="BB426" s="1150"/>
      <c r="BC426" s="1150"/>
      <c r="BD426" s="1150"/>
      <c r="BE426" s="1150"/>
      <c r="BF426" s="1150"/>
      <c r="BG426" s="1150"/>
      <c r="BH426" s="1150"/>
      <c r="BI426" s="1150"/>
      <c r="BJ426" s="1150"/>
    </row>
    <row r="427" spans="1:62">
      <c r="A427" s="1150">
        <v>421</v>
      </c>
      <c r="B427" s="1150" t="s">
        <v>19108</v>
      </c>
      <c r="C427" s="1150" t="s">
        <v>2792</v>
      </c>
      <c r="D427" s="1150" t="s">
        <v>18942</v>
      </c>
      <c r="E427" s="1150" t="s">
        <v>18943</v>
      </c>
      <c r="F427" s="1150" t="s">
        <v>18948</v>
      </c>
      <c r="G427" s="1150" t="s">
        <v>17873</v>
      </c>
      <c r="H427" s="1213" t="s">
        <v>2895</v>
      </c>
      <c r="I427" s="1213" t="s">
        <v>2893</v>
      </c>
      <c r="J427" s="1213" t="s">
        <v>2894</v>
      </c>
      <c r="K427" s="1150" t="s">
        <v>9390</v>
      </c>
      <c r="L427" s="1150" t="s">
        <v>394</v>
      </c>
      <c r="M427" s="1150">
        <v>100211003</v>
      </c>
      <c r="N427" s="1150" t="s">
        <v>18997</v>
      </c>
      <c r="O427" s="1150" t="s">
        <v>19566</v>
      </c>
      <c r="P427" s="1150" t="s">
        <v>17721</v>
      </c>
      <c r="Q427" s="1211">
        <v>45183</v>
      </c>
      <c r="R427" s="1210">
        <v>38025</v>
      </c>
      <c r="S427" s="1150"/>
      <c r="T427" s="1150" t="s">
        <v>18957</v>
      </c>
      <c r="U427" s="1150">
        <v>1003673520</v>
      </c>
      <c r="V427" s="1150"/>
      <c r="W427" s="1150"/>
      <c r="X427" s="1150"/>
      <c r="Y427" s="1150"/>
      <c r="Z427" s="1150"/>
      <c r="AA427" s="1150"/>
      <c r="AB427" s="1150"/>
      <c r="AC427" s="1150"/>
      <c r="AD427" s="1150"/>
      <c r="AE427" s="1150"/>
      <c r="AF427" s="1150" t="s">
        <v>19009</v>
      </c>
      <c r="AG427" s="1211">
        <v>45190</v>
      </c>
      <c r="AH427" s="1212">
        <v>45170</v>
      </c>
      <c r="AI427" s="1213" t="s">
        <v>2895</v>
      </c>
      <c r="AJ427" s="1213" t="s">
        <v>2894</v>
      </c>
      <c r="AK427" s="1210">
        <v>38024.44</v>
      </c>
      <c r="AL427" s="1210">
        <v>38025</v>
      </c>
      <c r="AM427" s="1150" t="s">
        <v>514</v>
      </c>
      <c r="AN427" s="1150" t="s">
        <v>13437</v>
      </c>
      <c r="AO427" s="1150"/>
      <c r="AP427" s="1150"/>
      <c r="AQ427" s="1150"/>
      <c r="AR427" s="1150">
        <v>4902149610</v>
      </c>
      <c r="AS427" s="1150"/>
      <c r="AT427" s="1150"/>
      <c r="AU427" s="1150"/>
      <c r="AV427" s="1150"/>
      <c r="AW427" s="1150"/>
      <c r="AX427" s="1150"/>
      <c r="AY427" s="1150">
        <v>0</v>
      </c>
      <c r="AZ427" s="1150"/>
      <c r="BA427" s="1150"/>
      <c r="BB427" s="1150"/>
      <c r="BC427" s="1150"/>
      <c r="BD427" s="1150"/>
      <c r="BE427" s="1150"/>
      <c r="BF427" s="1150"/>
      <c r="BG427" s="1150"/>
      <c r="BH427" s="1150"/>
      <c r="BI427" s="1150"/>
      <c r="BJ427" s="1150"/>
    </row>
    <row r="428" spans="1:62" ht="27">
      <c r="A428" s="1150">
        <v>422</v>
      </c>
      <c r="B428" s="1150" t="s">
        <v>19108</v>
      </c>
      <c r="C428" s="1150" t="s">
        <v>2792</v>
      </c>
      <c r="D428" s="1150" t="s">
        <v>18942</v>
      </c>
      <c r="E428" s="1150" t="s">
        <v>18943</v>
      </c>
      <c r="F428" s="1150" t="s">
        <v>18948</v>
      </c>
      <c r="G428" s="1150" t="s">
        <v>17912</v>
      </c>
      <c r="H428" s="1150" t="s">
        <v>1269</v>
      </c>
      <c r="I428" s="1150" t="s">
        <v>1268</v>
      </c>
      <c r="J428" s="1150" t="s">
        <v>2900</v>
      </c>
      <c r="K428" s="1150" t="s">
        <v>1267</v>
      </c>
      <c r="L428" s="1150" t="s">
        <v>394</v>
      </c>
      <c r="M428" s="1150">
        <v>100197037</v>
      </c>
      <c r="N428" s="1150" t="s">
        <v>394</v>
      </c>
      <c r="O428" s="1150" t="s">
        <v>19109</v>
      </c>
      <c r="P428" s="1150" t="s">
        <v>17721</v>
      </c>
      <c r="Q428" s="1211">
        <v>45183</v>
      </c>
      <c r="R428" s="1210">
        <v>12686</v>
      </c>
      <c r="S428" s="1210">
        <v>80123</v>
      </c>
      <c r="T428" s="1150" t="s">
        <v>18969</v>
      </c>
      <c r="U428" s="1150">
        <v>1003673349</v>
      </c>
      <c r="V428" s="1150">
        <v>1003673350</v>
      </c>
      <c r="W428" s="1150"/>
      <c r="X428" s="1150"/>
      <c r="Y428" s="1150"/>
      <c r="Z428" s="1150"/>
      <c r="AA428" s="1150"/>
      <c r="AB428" s="1150"/>
      <c r="AC428" s="1150"/>
      <c r="AD428" s="1150"/>
      <c r="AE428" s="1150"/>
      <c r="AF428" s="1150" t="s">
        <v>18973</v>
      </c>
      <c r="AG428" s="1211">
        <v>45190</v>
      </c>
      <c r="AH428" s="1212">
        <v>45170</v>
      </c>
      <c r="AI428" s="1150" t="s">
        <v>1269</v>
      </c>
      <c r="AJ428" s="1150" t="s">
        <v>2900</v>
      </c>
      <c r="AK428" s="1210">
        <v>92809</v>
      </c>
      <c r="AL428" s="1210">
        <v>92809</v>
      </c>
      <c r="AM428" s="1150" t="s">
        <v>514</v>
      </c>
      <c r="AN428" s="1150" t="s">
        <v>13437</v>
      </c>
      <c r="AO428" s="1215" t="s">
        <v>19571</v>
      </c>
      <c r="AP428" s="1150" t="s">
        <v>2903</v>
      </c>
      <c r="AQ428" s="1150"/>
      <c r="AR428" s="1150">
        <v>4902149629</v>
      </c>
      <c r="AS428" s="1150"/>
      <c r="AT428" s="1150"/>
      <c r="AU428" s="1150"/>
      <c r="AV428" s="1150"/>
      <c r="AW428" s="1150"/>
      <c r="AX428" s="1150"/>
      <c r="AY428" s="1150">
        <v>0</v>
      </c>
      <c r="AZ428" s="1150"/>
      <c r="BA428" s="1150"/>
      <c r="BB428" s="1150"/>
      <c r="BC428" s="1150"/>
      <c r="BD428" s="1150"/>
      <c r="BE428" s="1150"/>
      <c r="BF428" s="1150"/>
      <c r="BG428" s="1150"/>
      <c r="BH428" s="1150"/>
      <c r="BI428" s="1150"/>
      <c r="BJ428" s="1150"/>
    </row>
    <row r="429" spans="1:62">
      <c r="A429" s="1150">
        <v>423</v>
      </c>
      <c r="B429" s="1150" t="s">
        <v>19108</v>
      </c>
      <c r="C429" s="1150" t="s">
        <v>2792</v>
      </c>
      <c r="D429" s="1150" t="s">
        <v>18942</v>
      </c>
      <c r="E429" s="1150" t="s">
        <v>18943</v>
      </c>
      <c r="F429" s="1150" t="s">
        <v>18948</v>
      </c>
      <c r="G429" s="1150" t="s">
        <v>15943</v>
      </c>
      <c r="H429" s="1150" t="s">
        <v>1281</v>
      </c>
      <c r="I429" s="1150" t="s">
        <v>1276</v>
      </c>
      <c r="J429" s="1150" t="s">
        <v>2907</v>
      </c>
      <c r="K429" s="1150" t="s">
        <v>1275</v>
      </c>
      <c r="L429" s="1150" t="s">
        <v>394</v>
      </c>
      <c r="M429" s="1150">
        <v>100211005</v>
      </c>
      <c r="N429" s="1150" t="s">
        <v>19552</v>
      </c>
      <c r="O429" s="1150" t="s">
        <v>19541</v>
      </c>
      <c r="P429" s="1150" t="s">
        <v>17721</v>
      </c>
      <c r="Q429" s="1211">
        <v>45183</v>
      </c>
      <c r="R429" s="1210">
        <v>113217</v>
      </c>
      <c r="S429" s="1150"/>
      <c r="T429" s="1150" t="s">
        <v>18957</v>
      </c>
      <c r="U429" s="1150">
        <v>1003676106</v>
      </c>
      <c r="V429" s="1150">
        <v>1003676107</v>
      </c>
      <c r="W429" s="1150"/>
      <c r="X429" s="1150"/>
      <c r="Y429" s="1150"/>
      <c r="Z429" s="1150"/>
      <c r="AA429" s="1150"/>
      <c r="AB429" s="1150"/>
      <c r="AC429" s="1150"/>
      <c r="AD429" s="1150"/>
      <c r="AE429" s="1150"/>
      <c r="AF429" s="1150" t="s">
        <v>19009</v>
      </c>
      <c r="AG429" s="1211">
        <v>45197</v>
      </c>
      <c r="AH429" s="1212">
        <v>45170</v>
      </c>
      <c r="AI429" s="1150" t="s">
        <v>1281</v>
      </c>
      <c r="AJ429" s="1150" t="s">
        <v>2907</v>
      </c>
      <c r="AK429" s="1210">
        <v>113216.25</v>
      </c>
      <c r="AL429" s="1210">
        <v>113217</v>
      </c>
      <c r="AM429" s="1150" t="s">
        <v>514</v>
      </c>
      <c r="AN429" s="1150" t="s">
        <v>13437</v>
      </c>
      <c r="AO429" s="1210">
        <v>22435.17</v>
      </c>
      <c r="AP429" s="1150" t="s">
        <v>1280</v>
      </c>
      <c r="AQ429" s="1150"/>
      <c r="AR429" s="1150">
        <v>4902151811</v>
      </c>
      <c r="AS429" s="1150"/>
      <c r="AT429" s="1150"/>
      <c r="AU429" s="1150"/>
      <c r="AV429" s="1150"/>
      <c r="AW429" s="1150"/>
      <c r="AX429" s="1150"/>
      <c r="AY429" s="1150" t="s">
        <v>19459</v>
      </c>
      <c r="AZ429" s="1150"/>
      <c r="BA429" s="1150"/>
      <c r="BB429" s="1150"/>
      <c r="BC429" s="1150"/>
      <c r="BD429" s="1150"/>
      <c r="BE429" s="1150"/>
      <c r="BF429" s="1150"/>
      <c r="BG429" s="1150"/>
      <c r="BH429" s="1150"/>
      <c r="BI429" s="1150"/>
      <c r="BJ429" s="1150"/>
    </row>
    <row r="430" spans="1:62">
      <c r="A430" s="1150">
        <v>424</v>
      </c>
      <c r="B430" s="1150" t="s">
        <v>19108</v>
      </c>
      <c r="C430" s="1150" t="s">
        <v>2792</v>
      </c>
      <c r="D430" s="1150" t="s">
        <v>18942</v>
      </c>
      <c r="E430" s="1150" t="s">
        <v>18943</v>
      </c>
      <c r="F430" s="1150" t="s">
        <v>18948</v>
      </c>
      <c r="G430" s="1150" t="s">
        <v>57</v>
      </c>
      <c r="H430" s="1150" t="s">
        <v>1285</v>
      </c>
      <c r="I430" s="1150" t="s">
        <v>1283</v>
      </c>
      <c r="J430" s="1150" t="s">
        <v>2911</v>
      </c>
      <c r="K430" s="1150" t="s">
        <v>1282</v>
      </c>
      <c r="L430" s="1150" t="s">
        <v>394</v>
      </c>
      <c r="M430" s="1150">
        <v>100210051</v>
      </c>
      <c r="N430" s="1150" t="s">
        <v>394</v>
      </c>
      <c r="O430" s="1150" t="s">
        <v>19547</v>
      </c>
      <c r="P430" s="1150" t="s">
        <v>17721</v>
      </c>
      <c r="Q430" s="1211">
        <v>45183</v>
      </c>
      <c r="R430" s="1210">
        <v>12616</v>
      </c>
      <c r="S430" s="1150"/>
      <c r="T430" s="1150" t="s">
        <v>18969</v>
      </c>
      <c r="U430" s="1150">
        <v>1003672733</v>
      </c>
      <c r="V430" s="1150">
        <v>1003672734</v>
      </c>
      <c r="W430" s="1150"/>
      <c r="X430" s="1150"/>
      <c r="Y430" s="1150"/>
      <c r="Z430" s="1150"/>
      <c r="AA430" s="1150"/>
      <c r="AB430" s="1150"/>
      <c r="AC430" s="1150"/>
      <c r="AD430" s="1150"/>
      <c r="AE430" s="1150"/>
      <c r="AF430" s="1150" t="s">
        <v>19572</v>
      </c>
      <c r="AG430" s="1211">
        <v>45188</v>
      </c>
      <c r="AH430" s="1212">
        <v>45170</v>
      </c>
      <c r="AI430" s="1150" t="s">
        <v>1285</v>
      </c>
      <c r="AJ430" s="1150" t="s">
        <v>2911</v>
      </c>
      <c r="AK430" s="1210">
        <v>12615.89</v>
      </c>
      <c r="AL430" s="1210">
        <v>12616</v>
      </c>
      <c r="AM430" s="1150" t="s">
        <v>514</v>
      </c>
      <c r="AN430" s="1150" t="s">
        <v>13437</v>
      </c>
      <c r="AO430" s="1150"/>
      <c r="AP430" s="1150" t="s">
        <v>1284</v>
      </c>
      <c r="AQ430" s="1150"/>
      <c r="AR430" s="1150">
        <v>4902148819</v>
      </c>
      <c r="AS430" s="1150"/>
      <c r="AT430" s="1150"/>
      <c r="AU430" s="1150"/>
      <c r="AV430" s="1150"/>
      <c r="AW430" s="1150"/>
      <c r="AX430" s="1150"/>
      <c r="AY430" s="1150">
        <v>0</v>
      </c>
      <c r="AZ430" s="1150"/>
      <c r="BA430" s="1150"/>
      <c r="BB430" s="1150"/>
      <c r="BC430" s="1150"/>
      <c r="BD430" s="1150"/>
      <c r="BE430" s="1150"/>
      <c r="BF430" s="1150"/>
      <c r="BG430" s="1150"/>
      <c r="BH430" s="1150"/>
      <c r="BI430" s="1150"/>
      <c r="BJ430" s="1150"/>
    </row>
    <row r="431" spans="1:62">
      <c r="A431" s="1150">
        <v>425</v>
      </c>
      <c r="B431" s="1150" t="s">
        <v>19108</v>
      </c>
      <c r="C431" s="1150" t="s">
        <v>2792</v>
      </c>
      <c r="D431" s="1150" t="s">
        <v>18942</v>
      </c>
      <c r="E431" s="1150" t="s">
        <v>18943</v>
      </c>
      <c r="F431" s="1150" t="s">
        <v>18948</v>
      </c>
      <c r="G431" s="1150" t="s">
        <v>15831</v>
      </c>
      <c r="H431" s="1150" t="s">
        <v>2916</v>
      </c>
      <c r="I431" s="1150" t="s">
        <v>2914</v>
      </c>
      <c r="J431" s="1150" t="s">
        <v>2915</v>
      </c>
      <c r="K431" s="1150" t="s">
        <v>19573</v>
      </c>
      <c r="L431" s="1150" t="s">
        <v>394</v>
      </c>
      <c r="M431" s="1150">
        <v>100208698</v>
      </c>
      <c r="N431" s="1150" t="s">
        <v>394</v>
      </c>
      <c r="O431" s="1150" t="s">
        <v>18968</v>
      </c>
      <c r="P431" s="1150" t="s">
        <v>17721</v>
      </c>
      <c r="Q431" s="1211">
        <v>45183</v>
      </c>
      <c r="R431" s="1210">
        <v>48216</v>
      </c>
      <c r="S431" s="1150"/>
      <c r="T431" s="1150" t="s">
        <v>18969</v>
      </c>
      <c r="U431" s="1150">
        <v>1003675620</v>
      </c>
      <c r="V431" s="1150">
        <v>1003675621</v>
      </c>
      <c r="W431" s="1150"/>
      <c r="X431" s="1150"/>
      <c r="Y431" s="1150"/>
      <c r="Z431" s="1150"/>
      <c r="AA431" s="1150"/>
      <c r="AB431" s="1150"/>
      <c r="AC431" s="1150"/>
      <c r="AD431" s="1150"/>
      <c r="AE431" s="1150"/>
      <c r="AF431" s="1150" t="s">
        <v>18978</v>
      </c>
      <c r="AG431" s="1211">
        <v>45196</v>
      </c>
      <c r="AH431" s="1212">
        <v>45170</v>
      </c>
      <c r="AI431" s="1150" t="s">
        <v>2916</v>
      </c>
      <c r="AJ431" s="1150" t="s">
        <v>2915</v>
      </c>
      <c r="AK431" s="1210">
        <v>48215.55</v>
      </c>
      <c r="AL431" s="1210">
        <v>48216</v>
      </c>
      <c r="AM431" s="1150" t="s">
        <v>514</v>
      </c>
      <c r="AN431" s="1150" t="s">
        <v>13437</v>
      </c>
      <c r="AO431" s="1210">
        <v>21998.91</v>
      </c>
      <c r="AP431" s="1150" t="s">
        <v>9238</v>
      </c>
      <c r="AQ431" s="1150"/>
      <c r="AR431" s="1150">
        <v>4902151518</v>
      </c>
      <c r="AS431" s="1150"/>
      <c r="AT431" s="1150"/>
      <c r="AU431" s="1150"/>
      <c r="AV431" s="1150"/>
      <c r="AW431" s="1150"/>
      <c r="AX431" s="1150"/>
      <c r="AY431" s="1150">
        <v>0</v>
      </c>
      <c r="AZ431" s="1150"/>
      <c r="BA431" s="1150"/>
      <c r="BB431" s="1150"/>
      <c r="BC431" s="1150"/>
      <c r="BD431" s="1150"/>
      <c r="BE431" s="1150"/>
      <c r="BF431" s="1150"/>
      <c r="BG431" s="1150"/>
      <c r="BH431" s="1150"/>
      <c r="BI431" s="1150"/>
      <c r="BJ431" s="1150"/>
    </row>
    <row r="432" spans="1:62">
      <c r="A432" s="1150">
        <v>426</v>
      </c>
      <c r="B432" s="1150" t="s">
        <v>19108</v>
      </c>
      <c r="C432" s="1150" t="s">
        <v>2792</v>
      </c>
      <c r="D432" s="1150" t="s">
        <v>18942</v>
      </c>
      <c r="E432" s="1150" t="s">
        <v>18943</v>
      </c>
      <c r="F432" s="1150" t="s">
        <v>18948</v>
      </c>
      <c r="G432" s="1150" t="s">
        <v>15831</v>
      </c>
      <c r="H432" s="1150" t="s">
        <v>2922</v>
      </c>
      <c r="I432" s="1213" t="s">
        <v>2920</v>
      </c>
      <c r="J432" s="1150" t="s">
        <v>2921</v>
      </c>
      <c r="K432" s="1150" t="s">
        <v>12683</v>
      </c>
      <c r="L432" s="1150" t="s">
        <v>394</v>
      </c>
      <c r="M432" s="1150">
        <v>100211006</v>
      </c>
      <c r="N432" s="1150" t="s">
        <v>19552</v>
      </c>
      <c r="O432" s="1150" t="s">
        <v>18968</v>
      </c>
      <c r="P432" s="1150" t="s">
        <v>17721</v>
      </c>
      <c r="Q432" s="1211">
        <v>45184</v>
      </c>
      <c r="R432" s="1210">
        <v>26032</v>
      </c>
      <c r="S432" s="1150"/>
      <c r="T432" s="1150" t="s">
        <v>19410</v>
      </c>
      <c r="U432" s="1150">
        <v>1003676958</v>
      </c>
      <c r="V432" s="1150">
        <v>1003676959</v>
      </c>
      <c r="W432" s="1150"/>
      <c r="X432" s="1150"/>
      <c r="Y432" s="1150"/>
      <c r="Z432" s="1150"/>
      <c r="AA432" s="1150"/>
      <c r="AB432" s="1150"/>
      <c r="AC432" s="1150"/>
      <c r="AD432" s="1150"/>
      <c r="AE432" s="1150"/>
      <c r="AF432" s="1150" t="s">
        <v>18978</v>
      </c>
      <c r="AG432" s="1211">
        <v>45200</v>
      </c>
      <c r="AH432" s="1212">
        <v>45200</v>
      </c>
      <c r="AI432" s="1150" t="s">
        <v>2922</v>
      </c>
      <c r="AJ432" s="1150" t="s">
        <v>2921</v>
      </c>
      <c r="AK432" s="1210">
        <v>26031.46</v>
      </c>
      <c r="AL432" s="1210">
        <v>26032</v>
      </c>
      <c r="AM432" s="1150" t="s">
        <v>514</v>
      </c>
      <c r="AN432" s="1150" t="s">
        <v>13437</v>
      </c>
      <c r="AO432" s="1210">
        <v>8429.2999999999993</v>
      </c>
      <c r="AP432" s="1150" t="s">
        <v>19574</v>
      </c>
      <c r="AQ432" s="1150"/>
      <c r="AR432" s="1150">
        <v>4902152536</v>
      </c>
      <c r="AS432" s="1150"/>
      <c r="AT432" s="1150"/>
      <c r="AU432" s="1150"/>
      <c r="AV432" s="1150"/>
      <c r="AW432" s="1150"/>
      <c r="AX432" s="1150"/>
      <c r="AY432" s="1150">
        <v>0</v>
      </c>
      <c r="AZ432" s="1150"/>
      <c r="BA432" s="1150"/>
      <c r="BB432" s="1150"/>
      <c r="BC432" s="1150"/>
      <c r="BD432" s="1150"/>
      <c r="BE432" s="1150"/>
      <c r="BF432" s="1150"/>
      <c r="BG432" s="1150"/>
      <c r="BH432" s="1150"/>
      <c r="BI432" s="1150"/>
      <c r="BJ432" s="1150"/>
    </row>
    <row r="433" spans="1:62">
      <c r="A433" s="1150">
        <v>427</v>
      </c>
      <c r="B433" s="1150" t="s">
        <v>19108</v>
      </c>
      <c r="C433" s="1150" t="s">
        <v>2792</v>
      </c>
      <c r="D433" s="1150" t="s">
        <v>18942</v>
      </c>
      <c r="E433" s="1150" t="s">
        <v>18943</v>
      </c>
      <c r="F433" s="1150" t="s">
        <v>18948</v>
      </c>
      <c r="G433" s="1150" t="s">
        <v>57</v>
      </c>
      <c r="H433" s="1150" t="s">
        <v>1289</v>
      </c>
      <c r="I433" s="1150" t="s">
        <v>1287</v>
      </c>
      <c r="J433" s="1150" t="s">
        <v>2927</v>
      </c>
      <c r="K433" s="1150" t="s">
        <v>1286</v>
      </c>
      <c r="L433" s="1150" t="s">
        <v>394</v>
      </c>
      <c r="M433" s="1150">
        <v>100210052</v>
      </c>
      <c r="N433" s="1150" t="s">
        <v>394</v>
      </c>
      <c r="O433" s="1150" t="s">
        <v>19547</v>
      </c>
      <c r="P433" s="1150" t="s">
        <v>17721</v>
      </c>
      <c r="Q433" s="1211">
        <v>45183</v>
      </c>
      <c r="R433" s="1210">
        <v>11929</v>
      </c>
      <c r="S433" s="1150"/>
      <c r="T433" s="1150" t="s">
        <v>18969</v>
      </c>
      <c r="U433" s="1150">
        <v>1003672464</v>
      </c>
      <c r="V433" s="1150">
        <v>1003673015</v>
      </c>
      <c r="W433" s="1150"/>
      <c r="X433" s="1150"/>
      <c r="Y433" s="1150"/>
      <c r="Z433" s="1150"/>
      <c r="AA433" s="1150"/>
      <c r="AB433" s="1150"/>
      <c r="AC433" s="1150"/>
      <c r="AD433" s="1150"/>
      <c r="AE433" s="1150"/>
      <c r="AF433" s="1150"/>
      <c r="AG433" s="1150"/>
      <c r="AH433" s="1212">
        <v>1</v>
      </c>
      <c r="AI433" s="1150" t="s">
        <v>1289</v>
      </c>
      <c r="AJ433" s="1150" t="s">
        <v>2927</v>
      </c>
      <c r="AK433" s="1210">
        <v>11928.32</v>
      </c>
      <c r="AL433" s="1210">
        <v>11929</v>
      </c>
      <c r="AM433" s="1150" t="s">
        <v>514</v>
      </c>
      <c r="AN433" s="1150" t="s">
        <v>13437</v>
      </c>
      <c r="AO433" s="1150"/>
      <c r="AP433" s="1217" t="s">
        <v>2926</v>
      </c>
      <c r="AQ433" s="1150"/>
      <c r="AR433" s="1150">
        <v>4902148842</v>
      </c>
      <c r="AS433" s="1150"/>
      <c r="AT433" s="1150"/>
      <c r="AU433" s="1150"/>
      <c r="AV433" s="1150"/>
      <c r="AW433" s="1150"/>
      <c r="AX433" s="1150"/>
      <c r="AY433" s="1150">
        <v>0</v>
      </c>
      <c r="AZ433" s="1150"/>
      <c r="BA433" s="1150"/>
      <c r="BB433" s="1150"/>
      <c r="BC433" s="1150"/>
      <c r="BD433" s="1150"/>
      <c r="BE433" s="1150"/>
      <c r="BF433" s="1150"/>
      <c r="BG433" s="1150"/>
      <c r="BH433" s="1150"/>
      <c r="BI433" s="1150"/>
      <c r="BJ433" s="1150"/>
    </row>
    <row r="434" spans="1:62">
      <c r="A434" s="1150">
        <v>428</v>
      </c>
      <c r="B434" s="1150" t="s">
        <v>19108</v>
      </c>
      <c r="C434" s="1150" t="s">
        <v>2792</v>
      </c>
      <c r="D434" s="1150" t="s">
        <v>18942</v>
      </c>
      <c r="E434" s="1150" t="s">
        <v>18943</v>
      </c>
      <c r="F434" s="1150" t="s">
        <v>18948</v>
      </c>
      <c r="G434" s="1150" t="s">
        <v>17900</v>
      </c>
      <c r="H434" s="1150" t="s">
        <v>2934</v>
      </c>
      <c r="I434" s="1150" t="s">
        <v>2932</v>
      </c>
      <c r="J434" s="1150" t="s">
        <v>2933</v>
      </c>
      <c r="K434" s="1150" t="s">
        <v>19575</v>
      </c>
      <c r="L434" s="1150" t="s">
        <v>394</v>
      </c>
      <c r="M434" s="1150">
        <v>100211012</v>
      </c>
      <c r="N434" s="1150" t="s">
        <v>19552</v>
      </c>
      <c r="O434" s="1150" t="s">
        <v>18956</v>
      </c>
      <c r="P434" s="1150" t="s">
        <v>17721</v>
      </c>
      <c r="Q434" s="1211">
        <v>45183</v>
      </c>
      <c r="R434" s="1210">
        <v>12055</v>
      </c>
      <c r="S434" s="1150"/>
      <c r="T434" s="1150" t="s">
        <v>18969</v>
      </c>
      <c r="U434" s="1150">
        <v>1003673122</v>
      </c>
      <c r="V434" s="1150">
        <v>1003673123</v>
      </c>
      <c r="W434" s="1150">
        <v>1003673124</v>
      </c>
      <c r="X434" s="1150"/>
      <c r="Y434" s="1150"/>
      <c r="Z434" s="1150"/>
      <c r="AA434" s="1150"/>
      <c r="AB434" s="1150"/>
      <c r="AC434" s="1150"/>
      <c r="AD434" s="1150"/>
      <c r="AE434" s="1150"/>
      <c r="AF434" s="1150" t="s">
        <v>19576</v>
      </c>
      <c r="AG434" s="1211">
        <v>45189</v>
      </c>
      <c r="AH434" s="1212">
        <v>45170</v>
      </c>
      <c r="AI434" s="1150" t="s">
        <v>2934</v>
      </c>
      <c r="AJ434" s="1150" t="s">
        <v>2933</v>
      </c>
      <c r="AK434" s="1210">
        <v>12054.84</v>
      </c>
      <c r="AL434" s="1210">
        <v>12055</v>
      </c>
      <c r="AM434" s="1150" t="s">
        <v>514</v>
      </c>
      <c r="AN434" s="1150" t="s">
        <v>13437</v>
      </c>
      <c r="AO434" s="1150"/>
      <c r="AP434" s="1150" t="s">
        <v>2931</v>
      </c>
      <c r="AQ434" s="1150"/>
      <c r="AR434" s="1150">
        <v>4902149389</v>
      </c>
      <c r="AS434" s="1150"/>
      <c r="AT434" s="1150"/>
      <c r="AU434" s="1150"/>
      <c r="AV434" s="1150"/>
      <c r="AW434" s="1150"/>
      <c r="AX434" s="1150"/>
      <c r="AY434" s="1150">
        <v>0</v>
      </c>
      <c r="AZ434" s="1150"/>
      <c r="BA434" s="1150"/>
      <c r="BB434" s="1150"/>
      <c r="BC434" s="1150"/>
      <c r="BD434" s="1150"/>
      <c r="BE434" s="1150"/>
      <c r="BF434" s="1150"/>
      <c r="BG434" s="1150"/>
      <c r="BH434" s="1150"/>
      <c r="BI434" s="1150"/>
      <c r="BJ434" s="1150"/>
    </row>
    <row r="435" spans="1:62">
      <c r="A435" s="1150">
        <v>429</v>
      </c>
      <c r="B435" s="1150" t="s">
        <v>19108</v>
      </c>
      <c r="C435" s="1150" t="s">
        <v>2792</v>
      </c>
      <c r="D435" s="1150" t="s">
        <v>18942</v>
      </c>
      <c r="E435" s="1150" t="s">
        <v>18943</v>
      </c>
      <c r="F435" s="1150" t="s">
        <v>18948</v>
      </c>
      <c r="G435" s="1150" t="s">
        <v>17900</v>
      </c>
      <c r="H435" s="1150" t="s">
        <v>2942</v>
      </c>
      <c r="I435" s="1150" t="s">
        <v>2940</v>
      </c>
      <c r="J435" s="1150" t="s">
        <v>2941</v>
      </c>
      <c r="K435" s="1150" t="s">
        <v>19577</v>
      </c>
      <c r="L435" s="1150" t="s">
        <v>394</v>
      </c>
      <c r="M435" s="1150">
        <v>100211013</v>
      </c>
      <c r="N435" s="1150" t="s">
        <v>19552</v>
      </c>
      <c r="O435" s="1150" t="s">
        <v>18956</v>
      </c>
      <c r="P435" s="1150" t="s">
        <v>17721</v>
      </c>
      <c r="Q435" s="1211">
        <v>45183</v>
      </c>
      <c r="R435" s="1210">
        <v>12055</v>
      </c>
      <c r="S435" s="1150"/>
      <c r="T435" s="1150" t="s">
        <v>18969</v>
      </c>
      <c r="U435" s="1150">
        <v>1003673119</v>
      </c>
      <c r="V435" s="1150">
        <v>1003673120</v>
      </c>
      <c r="W435" s="1150"/>
      <c r="X435" s="1150"/>
      <c r="Y435" s="1150"/>
      <c r="Z435" s="1150"/>
      <c r="AA435" s="1150"/>
      <c r="AB435" s="1150"/>
      <c r="AC435" s="1150"/>
      <c r="AD435" s="1150"/>
      <c r="AE435" s="1150"/>
      <c r="AF435" s="1150" t="s">
        <v>18983</v>
      </c>
      <c r="AG435" s="1211">
        <v>45189</v>
      </c>
      <c r="AH435" s="1212">
        <v>45170</v>
      </c>
      <c r="AI435" s="1150" t="s">
        <v>2942</v>
      </c>
      <c r="AJ435" s="1150" t="s">
        <v>2941</v>
      </c>
      <c r="AK435" s="1210">
        <v>12054.84</v>
      </c>
      <c r="AL435" s="1210">
        <v>12055</v>
      </c>
      <c r="AM435" s="1150" t="s">
        <v>514</v>
      </c>
      <c r="AN435" s="1150" t="s">
        <v>13437</v>
      </c>
      <c r="AO435" s="1210">
        <v>1777.5</v>
      </c>
      <c r="AP435" s="1150" t="s">
        <v>2939</v>
      </c>
      <c r="AQ435" s="1150"/>
      <c r="AR435" s="1150">
        <v>4902149262</v>
      </c>
      <c r="AS435" s="1150"/>
      <c r="AT435" s="1150"/>
      <c r="AU435" s="1150"/>
      <c r="AV435" s="1150"/>
      <c r="AW435" s="1150"/>
      <c r="AX435" s="1150"/>
      <c r="AY435" s="1150">
        <v>0</v>
      </c>
      <c r="AZ435" s="1150"/>
      <c r="BA435" s="1150"/>
      <c r="BB435" s="1150"/>
      <c r="BC435" s="1150"/>
      <c r="BD435" s="1150"/>
      <c r="BE435" s="1150"/>
      <c r="BF435" s="1150"/>
      <c r="BG435" s="1150"/>
      <c r="BH435" s="1150"/>
      <c r="BI435" s="1150"/>
      <c r="BJ435" s="1150"/>
    </row>
    <row r="436" spans="1:62">
      <c r="A436" s="1150">
        <v>430</v>
      </c>
      <c r="B436" s="1150" t="s">
        <v>19108</v>
      </c>
      <c r="C436" s="1150" t="s">
        <v>2792</v>
      </c>
      <c r="D436" s="1150" t="s">
        <v>18942</v>
      </c>
      <c r="E436" s="1150" t="s">
        <v>18943</v>
      </c>
      <c r="F436" s="1150" t="s">
        <v>18948</v>
      </c>
      <c r="G436" s="1150" t="s">
        <v>17873</v>
      </c>
      <c r="H436" s="1150" t="s">
        <v>2948</v>
      </c>
      <c r="I436" s="1150" t="s">
        <v>2946</v>
      </c>
      <c r="J436" s="1150" t="s">
        <v>2947</v>
      </c>
      <c r="K436" s="1150" t="s">
        <v>9394</v>
      </c>
      <c r="L436" s="1150" t="s">
        <v>394</v>
      </c>
      <c r="M436" s="1150">
        <v>100210124</v>
      </c>
      <c r="N436" s="1150" t="s">
        <v>394</v>
      </c>
      <c r="O436" s="1150" t="s">
        <v>19566</v>
      </c>
      <c r="P436" s="1150" t="s">
        <v>17721</v>
      </c>
      <c r="Q436" s="1211">
        <v>45183</v>
      </c>
      <c r="R436" s="1210">
        <v>47790</v>
      </c>
      <c r="S436" s="1150"/>
      <c r="T436" s="1150" t="s">
        <v>18969</v>
      </c>
      <c r="U436" s="1150">
        <v>1003673178</v>
      </c>
      <c r="V436" s="1150">
        <v>1003673179</v>
      </c>
      <c r="W436" s="1150"/>
      <c r="X436" s="1150"/>
      <c r="Y436" s="1150"/>
      <c r="Z436" s="1150"/>
      <c r="AA436" s="1150"/>
      <c r="AB436" s="1150"/>
      <c r="AC436" s="1150"/>
      <c r="AD436" s="1150"/>
      <c r="AE436" s="1150"/>
      <c r="AF436" s="1150" t="s">
        <v>19172</v>
      </c>
      <c r="AG436" s="1211">
        <v>45189</v>
      </c>
      <c r="AH436" s="1212">
        <v>45170</v>
      </c>
      <c r="AI436" s="1150" t="s">
        <v>2948</v>
      </c>
      <c r="AJ436" s="1150" t="s">
        <v>2947</v>
      </c>
      <c r="AK436" s="1210">
        <v>47789.22</v>
      </c>
      <c r="AL436" s="1210">
        <v>47790</v>
      </c>
      <c r="AM436" s="1150" t="s">
        <v>514</v>
      </c>
      <c r="AN436" s="1150" t="s">
        <v>13437</v>
      </c>
      <c r="AO436" s="1210">
        <v>31594.93</v>
      </c>
      <c r="AP436" s="1150" t="s">
        <v>2945</v>
      </c>
      <c r="AQ436" s="1150"/>
      <c r="AR436" s="1150">
        <v>4902149284</v>
      </c>
      <c r="AS436" s="1150"/>
      <c r="AT436" s="1150"/>
      <c r="AU436" s="1150"/>
      <c r="AV436" s="1150"/>
      <c r="AW436" s="1150"/>
      <c r="AX436" s="1150"/>
      <c r="AY436" s="1150">
        <v>0</v>
      </c>
      <c r="AZ436" s="1150"/>
      <c r="BA436" s="1150"/>
      <c r="BB436" s="1150"/>
      <c r="BC436" s="1150"/>
      <c r="BD436" s="1150"/>
      <c r="BE436" s="1150"/>
      <c r="BF436" s="1150"/>
      <c r="BG436" s="1150"/>
      <c r="BH436" s="1150"/>
      <c r="BI436" s="1150"/>
      <c r="BJ436" s="1150"/>
    </row>
    <row r="437" spans="1:62">
      <c r="A437" s="1150">
        <v>431</v>
      </c>
      <c r="B437" s="1150" t="s">
        <v>19108</v>
      </c>
      <c r="C437" s="1150" t="s">
        <v>2792</v>
      </c>
      <c r="D437" s="1150" t="s">
        <v>18942</v>
      </c>
      <c r="E437" s="1150" t="s">
        <v>18943</v>
      </c>
      <c r="F437" s="1150" t="s">
        <v>18948</v>
      </c>
      <c r="G437" s="1150" t="s">
        <v>3643</v>
      </c>
      <c r="H437" s="1150" t="s">
        <v>2955</v>
      </c>
      <c r="I437" s="1150" t="s">
        <v>2953</v>
      </c>
      <c r="J437" s="1150" t="s">
        <v>2954</v>
      </c>
      <c r="K437" s="1150" t="s">
        <v>19578</v>
      </c>
      <c r="L437" s="1150" t="s">
        <v>394</v>
      </c>
      <c r="M437" s="1150">
        <v>100209109</v>
      </c>
      <c r="N437" s="1150" t="s">
        <v>394</v>
      </c>
      <c r="O437" s="1150" t="s">
        <v>19467</v>
      </c>
      <c r="P437" s="1150" t="s">
        <v>17721</v>
      </c>
      <c r="Q437" s="1211">
        <v>45182</v>
      </c>
      <c r="R437" s="1210">
        <v>91079</v>
      </c>
      <c r="S437" s="1150"/>
      <c r="T437" s="1150" t="s">
        <v>18969</v>
      </c>
      <c r="U437" s="1150">
        <v>1003671799</v>
      </c>
      <c r="V437" s="1150">
        <v>1003671800</v>
      </c>
      <c r="W437" s="1150"/>
      <c r="X437" s="1150"/>
      <c r="Y437" s="1150"/>
      <c r="Z437" s="1150"/>
      <c r="AA437" s="1150"/>
      <c r="AB437" s="1150"/>
      <c r="AC437" s="1150"/>
      <c r="AD437" s="1150"/>
      <c r="AE437" s="1150"/>
      <c r="AF437" s="1150" t="s">
        <v>18962</v>
      </c>
      <c r="AG437" s="1211">
        <v>45185</v>
      </c>
      <c r="AH437" s="1212">
        <v>45170</v>
      </c>
      <c r="AI437" s="1150" t="s">
        <v>2955</v>
      </c>
      <c r="AJ437" s="1150" t="s">
        <v>2954</v>
      </c>
      <c r="AK437" s="1210">
        <v>91078.66</v>
      </c>
      <c r="AL437" s="1210">
        <v>91079</v>
      </c>
      <c r="AM437" s="1150" t="s">
        <v>514</v>
      </c>
      <c r="AN437" s="1150" t="s">
        <v>13437</v>
      </c>
      <c r="AO437" s="1150"/>
      <c r="AP437" s="1150" t="s">
        <v>2951</v>
      </c>
      <c r="AQ437" s="1150"/>
      <c r="AR437" s="1150">
        <v>4902147950</v>
      </c>
      <c r="AS437" s="1150"/>
      <c r="AT437" s="1150"/>
      <c r="AU437" s="1150"/>
      <c r="AV437" s="1150"/>
      <c r="AW437" s="1150"/>
      <c r="AX437" s="1150"/>
      <c r="AY437" s="1150" t="s">
        <v>2792</v>
      </c>
      <c r="AZ437" s="1150"/>
      <c r="BA437" s="1150"/>
      <c r="BB437" s="1150"/>
      <c r="BC437" s="1150"/>
      <c r="BD437" s="1150"/>
      <c r="BE437" s="1150"/>
      <c r="BF437" s="1150"/>
      <c r="BG437" s="1150"/>
      <c r="BH437" s="1150"/>
      <c r="BI437" s="1150"/>
      <c r="BJ437" s="1150"/>
    </row>
    <row r="438" spans="1:62">
      <c r="A438" s="1150">
        <v>432</v>
      </c>
      <c r="B438" s="1150" t="s">
        <v>19108</v>
      </c>
      <c r="C438" s="1150" t="s">
        <v>2792</v>
      </c>
      <c r="D438" s="1150" t="s">
        <v>18942</v>
      </c>
      <c r="E438" s="1150" t="s">
        <v>18943</v>
      </c>
      <c r="F438" s="1150" t="s">
        <v>18948</v>
      </c>
      <c r="G438" s="1150" t="s">
        <v>15943</v>
      </c>
      <c r="H438" s="1150" t="s">
        <v>1296</v>
      </c>
      <c r="I438" s="1150" t="s">
        <v>1291</v>
      </c>
      <c r="J438" s="1150" t="s">
        <v>2961</v>
      </c>
      <c r="K438" s="1150" t="s">
        <v>1290</v>
      </c>
      <c r="L438" s="1150" t="s">
        <v>394</v>
      </c>
      <c r="M438" s="1150">
        <v>100208997</v>
      </c>
      <c r="N438" s="1150" t="s">
        <v>394</v>
      </c>
      <c r="O438" s="1150" t="s">
        <v>19541</v>
      </c>
      <c r="P438" s="1150" t="s">
        <v>17721</v>
      </c>
      <c r="Q438" s="1211">
        <v>45183</v>
      </c>
      <c r="R438" s="1210">
        <v>25776</v>
      </c>
      <c r="S438" s="1150"/>
      <c r="T438" s="1150" t="s">
        <v>18969</v>
      </c>
      <c r="U438" s="1150">
        <v>1003674366</v>
      </c>
      <c r="V438" s="1150">
        <v>1003674367</v>
      </c>
      <c r="W438" s="1150"/>
      <c r="X438" s="1150"/>
      <c r="Y438" s="1150"/>
      <c r="Z438" s="1150"/>
      <c r="AA438" s="1150"/>
      <c r="AB438" s="1150"/>
      <c r="AC438" s="1150"/>
      <c r="AD438" s="1150"/>
      <c r="AE438" s="1150"/>
      <c r="AF438" s="1150" t="s">
        <v>18978</v>
      </c>
      <c r="AG438" s="1211">
        <v>45194</v>
      </c>
      <c r="AH438" s="1212">
        <v>45170</v>
      </c>
      <c r="AI438" s="1150" t="s">
        <v>1296</v>
      </c>
      <c r="AJ438" s="1150" t="s">
        <v>2961</v>
      </c>
      <c r="AK438" s="1210">
        <v>25775.82</v>
      </c>
      <c r="AL438" s="1210">
        <v>25776</v>
      </c>
      <c r="AM438" s="1150" t="s">
        <v>514</v>
      </c>
      <c r="AN438" s="1150" t="s">
        <v>13437</v>
      </c>
      <c r="AO438" s="1210">
        <v>14263.76</v>
      </c>
      <c r="AP438" s="1150" t="s">
        <v>2959</v>
      </c>
      <c r="AQ438" s="1150"/>
      <c r="AR438" s="1150">
        <v>4902150706</v>
      </c>
      <c r="AS438" s="1150"/>
      <c r="AT438" s="1150"/>
      <c r="AU438" s="1150"/>
      <c r="AV438" s="1150"/>
      <c r="AW438" s="1150"/>
      <c r="AX438" s="1150"/>
      <c r="AY438" s="1150">
        <v>0</v>
      </c>
      <c r="AZ438" s="1150"/>
      <c r="BA438" s="1150"/>
      <c r="BB438" s="1150"/>
      <c r="BC438" s="1150"/>
      <c r="BD438" s="1150"/>
      <c r="BE438" s="1150"/>
      <c r="BF438" s="1150"/>
      <c r="BG438" s="1150"/>
      <c r="BH438" s="1150"/>
      <c r="BI438" s="1150"/>
      <c r="BJ438" s="1150"/>
    </row>
    <row r="439" spans="1:62">
      <c r="A439" s="1150">
        <v>433</v>
      </c>
      <c r="B439" s="1150" t="s">
        <v>19108</v>
      </c>
      <c r="C439" s="1150" t="s">
        <v>2792</v>
      </c>
      <c r="D439" s="1150" t="s">
        <v>18942</v>
      </c>
      <c r="E439" s="1150" t="s">
        <v>18943</v>
      </c>
      <c r="F439" s="1150" t="s">
        <v>18948</v>
      </c>
      <c r="G439" s="1150" t="s">
        <v>15831</v>
      </c>
      <c r="H439" s="1150" t="s">
        <v>1741</v>
      </c>
      <c r="I439" s="1150" t="s">
        <v>1738</v>
      </c>
      <c r="J439" s="1150" t="s">
        <v>1740</v>
      </c>
      <c r="K439" s="1150" t="s">
        <v>9245</v>
      </c>
      <c r="L439" s="1150" t="s">
        <v>394</v>
      </c>
      <c r="M439" s="1150">
        <v>100210652</v>
      </c>
      <c r="N439" s="1150" t="s">
        <v>394</v>
      </c>
      <c r="O439" s="1150" t="s">
        <v>18968</v>
      </c>
      <c r="P439" s="1150" t="s">
        <v>17721</v>
      </c>
      <c r="Q439" s="1211">
        <v>45183</v>
      </c>
      <c r="R439" s="1210">
        <v>42970</v>
      </c>
      <c r="S439" s="1150"/>
      <c r="T439" s="1150" t="s">
        <v>18957</v>
      </c>
      <c r="U439" s="1150">
        <v>1003674088</v>
      </c>
      <c r="V439" s="1150">
        <v>1003674089</v>
      </c>
      <c r="W439" s="1150"/>
      <c r="X439" s="1150"/>
      <c r="Y439" s="1150"/>
      <c r="Z439" s="1150"/>
      <c r="AA439" s="1150"/>
      <c r="AB439" s="1150"/>
      <c r="AC439" s="1150"/>
      <c r="AD439" s="1150"/>
      <c r="AE439" s="1150"/>
      <c r="AF439" s="1150" t="s">
        <v>18962</v>
      </c>
      <c r="AG439" s="1211">
        <v>45191</v>
      </c>
      <c r="AH439" s="1212">
        <v>45170</v>
      </c>
      <c r="AI439" s="1150" t="s">
        <v>1741</v>
      </c>
      <c r="AJ439" s="1150" t="s">
        <v>1740</v>
      </c>
      <c r="AK439" s="1210">
        <v>42969.9</v>
      </c>
      <c r="AL439" s="1210">
        <v>42970</v>
      </c>
      <c r="AM439" s="1150" t="s">
        <v>514</v>
      </c>
      <c r="AN439" s="1150" t="s">
        <v>13437</v>
      </c>
      <c r="AO439" s="1150"/>
      <c r="AP439" s="1150"/>
      <c r="AQ439" s="1150"/>
      <c r="AR439" s="1150">
        <v>4902150130</v>
      </c>
      <c r="AS439" s="1150"/>
      <c r="AT439" s="1150"/>
      <c r="AU439" s="1150"/>
      <c r="AV439" s="1150"/>
      <c r="AW439" s="1150"/>
      <c r="AX439" s="1150"/>
      <c r="AY439" s="1150" t="s">
        <v>19579</v>
      </c>
      <c r="AZ439" s="1150"/>
      <c r="BA439" s="1150"/>
      <c r="BB439" s="1150"/>
      <c r="BC439" s="1150"/>
      <c r="BD439" s="1150"/>
      <c r="BE439" s="1150"/>
      <c r="BF439" s="1150"/>
      <c r="BG439" s="1150"/>
      <c r="BH439" s="1150"/>
      <c r="BI439" s="1150"/>
      <c r="BJ439" s="1150"/>
    </row>
    <row r="440" spans="1:62">
      <c r="A440" s="1150">
        <v>434</v>
      </c>
      <c r="B440" s="1150" t="s">
        <v>19108</v>
      </c>
      <c r="C440" s="1150" t="s">
        <v>2792</v>
      </c>
      <c r="D440" s="1150" t="s">
        <v>18942</v>
      </c>
      <c r="E440" s="1150" t="s">
        <v>18943</v>
      </c>
      <c r="F440" s="1150" t="s">
        <v>18948</v>
      </c>
      <c r="G440" s="1150" t="s">
        <v>3643</v>
      </c>
      <c r="H440" s="1150" t="s">
        <v>2970</v>
      </c>
      <c r="I440" s="1150" t="s">
        <v>2968</v>
      </c>
      <c r="J440" s="1150" t="s">
        <v>2969</v>
      </c>
      <c r="K440" s="1150" t="s">
        <v>19580</v>
      </c>
      <c r="L440" s="1150" t="s">
        <v>394</v>
      </c>
      <c r="M440" s="1150">
        <v>100210602</v>
      </c>
      <c r="N440" s="1150" t="s">
        <v>394</v>
      </c>
      <c r="O440" s="1150" t="s">
        <v>19467</v>
      </c>
      <c r="P440" s="1150" t="s">
        <v>17721</v>
      </c>
      <c r="Q440" s="1211">
        <v>45182</v>
      </c>
      <c r="R440" s="1210">
        <v>25316</v>
      </c>
      <c r="S440" s="1150"/>
      <c r="T440" s="1150" t="s">
        <v>18969</v>
      </c>
      <c r="U440" s="1150">
        <v>1003671743</v>
      </c>
      <c r="V440" s="1150">
        <v>1003671744</v>
      </c>
      <c r="W440" s="1150"/>
      <c r="X440" s="1150"/>
      <c r="Y440" s="1150"/>
      <c r="Z440" s="1150"/>
      <c r="AA440" s="1150"/>
      <c r="AB440" s="1150"/>
      <c r="AC440" s="1150"/>
      <c r="AD440" s="1150"/>
      <c r="AE440" s="1150"/>
      <c r="AF440" s="1150" t="s">
        <v>18962</v>
      </c>
      <c r="AG440" s="1211">
        <v>45186</v>
      </c>
      <c r="AH440" s="1212">
        <v>45170</v>
      </c>
      <c r="AI440" s="1150" t="s">
        <v>2970</v>
      </c>
      <c r="AJ440" s="1150" t="s">
        <v>2969</v>
      </c>
      <c r="AK440" s="1210">
        <v>25315.68</v>
      </c>
      <c r="AL440" s="1210">
        <v>25316</v>
      </c>
      <c r="AM440" s="1150" t="s">
        <v>514</v>
      </c>
      <c r="AN440" s="1150" t="s">
        <v>13437</v>
      </c>
      <c r="AO440" s="1150"/>
      <c r="AP440" s="1150" t="s">
        <v>2967</v>
      </c>
      <c r="AQ440" s="1150"/>
      <c r="AR440" s="1150">
        <v>4902148000</v>
      </c>
      <c r="AS440" s="1150"/>
      <c r="AT440" s="1150"/>
      <c r="AU440" s="1150"/>
      <c r="AV440" s="1150"/>
      <c r="AW440" s="1150"/>
      <c r="AX440" s="1150"/>
      <c r="AY440" s="1150" t="s">
        <v>2792</v>
      </c>
      <c r="AZ440" s="1150"/>
      <c r="BA440" s="1150"/>
      <c r="BB440" s="1150"/>
      <c r="BC440" s="1150"/>
      <c r="BD440" s="1150"/>
      <c r="BE440" s="1150"/>
      <c r="BF440" s="1150"/>
      <c r="BG440" s="1150"/>
      <c r="BH440" s="1150"/>
      <c r="BI440" s="1150"/>
      <c r="BJ440" s="1150"/>
    </row>
    <row r="441" spans="1:62">
      <c r="A441" s="1150">
        <v>435</v>
      </c>
      <c r="B441" s="1150" t="s">
        <v>19108</v>
      </c>
      <c r="C441" s="1150" t="s">
        <v>2792</v>
      </c>
      <c r="D441" s="1150" t="s">
        <v>18942</v>
      </c>
      <c r="E441" s="1150" t="s">
        <v>18943</v>
      </c>
      <c r="F441" s="1150" t="s">
        <v>18948</v>
      </c>
      <c r="G441" s="1150" t="s">
        <v>15831</v>
      </c>
      <c r="H441" s="1150" t="s">
        <v>2975</v>
      </c>
      <c r="I441" s="1150" t="s">
        <v>2973</v>
      </c>
      <c r="J441" s="1150" t="s">
        <v>2974</v>
      </c>
      <c r="K441" s="1150" t="s">
        <v>19581</v>
      </c>
      <c r="L441" s="1150" t="s">
        <v>394</v>
      </c>
      <c r="M441" s="1150">
        <v>100209992</v>
      </c>
      <c r="N441" s="1150" t="s">
        <v>394</v>
      </c>
      <c r="O441" s="1150" t="s">
        <v>18968</v>
      </c>
      <c r="P441" s="1150" t="s">
        <v>17721</v>
      </c>
      <c r="Q441" s="1211">
        <v>45183</v>
      </c>
      <c r="R441" s="1210">
        <v>22141</v>
      </c>
      <c r="S441" s="1150"/>
      <c r="T441" s="1150" t="s">
        <v>18969</v>
      </c>
      <c r="U441" s="1150">
        <v>1003674575</v>
      </c>
      <c r="V441" s="1150">
        <v>1003674576</v>
      </c>
      <c r="W441" s="1150"/>
      <c r="X441" s="1150"/>
      <c r="Y441" s="1150"/>
      <c r="Z441" s="1150"/>
      <c r="AA441" s="1150"/>
      <c r="AB441" s="1150"/>
      <c r="AC441" s="1150"/>
      <c r="AD441" s="1150"/>
      <c r="AE441" s="1150"/>
      <c r="AF441" s="1150" t="s">
        <v>19172</v>
      </c>
      <c r="AG441" s="1211">
        <v>45194</v>
      </c>
      <c r="AH441" s="1212">
        <v>45170</v>
      </c>
      <c r="AI441" s="1150" t="s">
        <v>2975</v>
      </c>
      <c r="AJ441" s="1150" t="s">
        <v>2974</v>
      </c>
      <c r="AK441" s="1210">
        <v>22140.26</v>
      </c>
      <c r="AL441" s="1210">
        <v>22141</v>
      </c>
      <c r="AM441" s="1150" t="s">
        <v>514</v>
      </c>
      <c r="AN441" s="1150" t="s">
        <v>13437</v>
      </c>
      <c r="AO441" s="1150"/>
      <c r="AP441" s="1150" t="s">
        <v>9250</v>
      </c>
      <c r="AQ441" s="1150"/>
      <c r="AR441" s="1150">
        <v>4902150725</v>
      </c>
      <c r="AS441" s="1150"/>
      <c r="AT441" s="1150"/>
      <c r="AU441" s="1150"/>
      <c r="AV441" s="1150"/>
      <c r="AW441" s="1150"/>
      <c r="AX441" s="1150"/>
      <c r="AY441" s="1150" t="s">
        <v>19582</v>
      </c>
      <c r="AZ441" s="1150"/>
      <c r="BA441" s="1150"/>
      <c r="BB441" s="1150"/>
      <c r="BC441" s="1150"/>
      <c r="BD441" s="1150"/>
      <c r="BE441" s="1150"/>
      <c r="BF441" s="1150"/>
      <c r="BG441" s="1150"/>
      <c r="BH441" s="1150"/>
      <c r="BI441" s="1150"/>
      <c r="BJ441" s="1150"/>
    </row>
    <row r="442" spans="1:62">
      <c r="A442" s="1150">
        <v>436</v>
      </c>
      <c r="B442" s="1150" t="s">
        <v>19108</v>
      </c>
      <c r="C442" s="1150" t="s">
        <v>2792</v>
      </c>
      <c r="D442" s="1150" t="s">
        <v>18942</v>
      </c>
      <c r="E442" s="1150" t="s">
        <v>18943</v>
      </c>
      <c r="F442" s="1150" t="s">
        <v>18948</v>
      </c>
      <c r="G442" s="1150" t="s">
        <v>17920</v>
      </c>
      <c r="H442" s="1213" t="s">
        <v>1301</v>
      </c>
      <c r="I442" s="1213" t="s">
        <v>1298</v>
      </c>
      <c r="J442" s="1213" t="s">
        <v>2979</v>
      </c>
      <c r="K442" s="1150" t="s">
        <v>1297</v>
      </c>
      <c r="L442" s="1150" t="s">
        <v>394</v>
      </c>
      <c r="M442" s="1150">
        <v>100210701</v>
      </c>
      <c r="N442" s="1150" t="s">
        <v>394</v>
      </c>
      <c r="O442" s="1150" t="s">
        <v>19567</v>
      </c>
      <c r="P442" s="1150" t="s">
        <v>17721</v>
      </c>
      <c r="Q442" s="1211">
        <v>45182</v>
      </c>
      <c r="R442" s="1210">
        <v>52138</v>
      </c>
      <c r="S442" s="1150"/>
      <c r="T442" s="1150" t="s">
        <v>18969</v>
      </c>
      <c r="U442" s="1150">
        <v>1003673503</v>
      </c>
      <c r="V442" s="1150">
        <v>1003673504</v>
      </c>
      <c r="W442" s="1150"/>
      <c r="X442" s="1150"/>
      <c r="Y442" s="1150"/>
      <c r="Z442" s="1150"/>
      <c r="AA442" s="1150"/>
      <c r="AB442" s="1150"/>
      <c r="AC442" s="1150"/>
      <c r="AD442" s="1150"/>
      <c r="AE442" s="1150"/>
      <c r="AF442" s="1150" t="s">
        <v>18978</v>
      </c>
      <c r="AG442" s="1211">
        <v>45190</v>
      </c>
      <c r="AH442" s="1212">
        <v>45170</v>
      </c>
      <c r="AI442" s="1213" t="s">
        <v>1301</v>
      </c>
      <c r="AJ442" s="1213" t="s">
        <v>2979</v>
      </c>
      <c r="AK442" s="1210">
        <v>52138</v>
      </c>
      <c r="AL442" s="1210">
        <v>52138</v>
      </c>
      <c r="AM442" s="1150" t="s">
        <v>514</v>
      </c>
      <c r="AN442" s="1150" t="s">
        <v>13437</v>
      </c>
      <c r="AO442" s="1150"/>
      <c r="AP442" s="1150"/>
      <c r="AQ442" s="1150"/>
      <c r="AR442" s="1150">
        <v>4902149561</v>
      </c>
      <c r="AS442" s="1150"/>
      <c r="AT442" s="1150"/>
      <c r="AU442" s="1150"/>
      <c r="AV442" s="1150"/>
      <c r="AW442" s="1150"/>
      <c r="AX442" s="1150"/>
      <c r="AY442" s="1150" t="s">
        <v>19583</v>
      </c>
      <c r="AZ442" s="1150"/>
      <c r="BA442" s="1150"/>
      <c r="BB442" s="1150"/>
      <c r="BC442" s="1150"/>
      <c r="BD442" s="1150"/>
      <c r="BE442" s="1150"/>
      <c r="BF442" s="1150"/>
      <c r="BG442" s="1150"/>
      <c r="BH442" s="1150"/>
      <c r="BI442" s="1150"/>
      <c r="BJ442" s="1150"/>
    </row>
    <row r="443" spans="1:62">
      <c r="A443" s="1150">
        <v>437</v>
      </c>
      <c r="B443" s="1150" t="s">
        <v>19108</v>
      </c>
      <c r="C443" s="1150" t="s">
        <v>2792</v>
      </c>
      <c r="D443" s="1150" t="s">
        <v>18942</v>
      </c>
      <c r="E443" s="1150" t="s">
        <v>18943</v>
      </c>
      <c r="F443" s="1150" t="s">
        <v>18948</v>
      </c>
      <c r="G443" s="1150" t="s">
        <v>17912</v>
      </c>
      <c r="H443" s="1150" t="s">
        <v>1307</v>
      </c>
      <c r="I443" s="1150" t="s">
        <v>1303</v>
      </c>
      <c r="J443" s="1150" t="s">
        <v>2982</v>
      </c>
      <c r="K443" s="1150" t="s">
        <v>1302</v>
      </c>
      <c r="L443" s="1150" t="s">
        <v>394</v>
      </c>
      <c r="M443" s="1150">
        <v>100209657</v>
      </c>
      <c r="N443" s="1150" t="s">
        <v>394</v>
      </c>
      <c r="O443" s="1150" t="s">
        <v>19109</v>
      </c>
      <c r="P443" s="1150" t="s">
        <v>17721</v>
      </c>
      <c r="Q443" s="1211">
        <v>45183</v>
      </c>
      <c r="R443" s="1210">
        <v>46775</v>
      </c>
      <c r="S443" s="1150"/>
      <c r="T443" s="1150" t="s">
        <v>18969</v>
      </c>
      <c r="U443" s="1150">
        <v>1003671547</v>
      </c>
      <c r="V443" s="1150"/>
      <c r="W443" s="1150"/>
      <c r="X443" s="1150"/>
      <c r="Y443" s="1150"/>
      <c r="Z443" s="1150"/>
      <c r="AA443" s="1150"/>
      <c r="AB443" s="1150"/>
      <c r="AC443" s="1150"/>
      <c r="AD443" s="1150"/>
      <c r="AE443" s="1150"/>
      <c r="AF443" s="1150"/>
      <c r="AG443" s="1150"/>
      <c r="AH443" s="1212">
        <v>1</v>
      </c>
      <c r="AI443" s="1150" t="s">
        <v>1307</v>
      </c>
      <c r="AJ443" s="1150" t="s">
        <v>2982</v>
      </c>
      <c r="AK443" s="1210">
        <v>46775</v>
      </c>
      <c r="AL443" s="1210">
        <v>46775</v>
      </c>
      <c r="AM443" s="1150" t="s">
        <v>514</v>
      </c>
      <c r="AN443" s="1150" t="s">
        <v>13437</v>
      </c>
      <c r="AO443" s="1150"/>
      <c r="AP443" s="1150" t="s">
        <v>1306</v>
      </c>
      <c r="AQ443" s="1150"/>
      <c r="AR443" s="1150">
        <v>4902147785</v>
      </c>
      <c r="AS443" s="1150"/>
      <c r="AT443" s="1150"/>
      <c r="AU443" s="1150"/>
      <c r="AV443" s="1150"/>
      <c r="AW443" s="1150"/>
      <c r="AX443" s="1150"/>
      <c r="AY443" s="1150" t="s">
        <v>20</v>
      </c>
      <c r="AZ443" s="1150"/>
      <c r="BA443" s="1150"/>
      <c r="BB443" s="1150"/>
      <c r="BC443" s="1150"/>
      <c r="BD443" s="1150"/>
      <c r="BE443" s="1150"/>
      <c r="BF443" s="1150"/>
      <c r="BG443" s="1150"/>
      <c r="BH443" s="1150"/>
      <c r="BI443" s="1150"/>
      <c r="BJ443" s="1150"/>
    </row>
    <row r="444" spans="1:62">
      <c r="A444" s="1150">
        <v>438</v>
      </c>
      <c r="B444" s="1150" t="s">
        <v>19108</v>
      </c>
      <c r="C444" s="1150" t="s">
        <v>17850</v>
      </c>
      <c r="D444" s="1150" t="s">
        <v>18942</v>
      </c>
      <c r="E444" s="1150" t="s">
        <v>18943</v>
      </c>
      <c r="F444" s="1150" t="s">
        <v>18948</v>
      </c>
      <c r="G444" s="1150" t="s">
        <v>17963</v>
      </c>
      <c r="H444" s="1213" t="s">
        <v>1314</v>
      </c>
      <c r="I444" s="1150" t="s">
        <v>1309</v>
      </c>
      <c r="J444" s="1150" t="s">
        <v>2986</v>
      </c>
      <c r="K444" s="1150" t="s">
        <v>1308</v>
      </c>
      <c r="L444" s="1150" t="s">
        <v>394</v>
      </c>
      <c r="M444" s="1150">
        <v>100196454</v>
      </c>
      <c r="N444" s="1150" t="s">
        <v>394</v>
      </c>
      <c r="O444" s="1150"/>
      <c r="P444" s="1150" t="s">
        <v>17721</v>
      </c>
      <c r="Q444" s="1211">
        <v>45182</v>
      </c>
      <c r="R444" s="1210">
        <v>15736</v>
      </c>
      <c r="S444" s="1150"/>
      <c r="T444" s="1150" t="s">
        <v>18969</v>
      </c>
      <c r="U444" s="1150"/>
      <c r="V444" s="1150"/>
      <c r="W444" s="1150"/>
      <c r="X444" s="1150"/>
      <c r="Y444" s="1150"/>
      <c r="Z444" s="1150"/>
      <c r="AA444" s="1150"/>
      <c r="AB444" s="1150"/>
      <c r="AC444" s="1150"/>
      <c r="AD444" s="1150"/>
      <c r="AE444" s="1150"/>
      <c r="AF444" s="1150"/>
      <c r="AG444" s="1150"/>
      <c r="AH444" s="1212">
        <v>1</v>
      </c>
      <c r="AI444" s="1213" t="s">
        <v>1314</v>
      </c>
      <c r="AJ444" s="1150" t="s">
        <v>2986</v>
      </c>
      <c r="AK444" s="1210">
        <v>15735.85</v>
      </c>
      <c r="AL444" s="1210">
        <v>15736</v>
      </c>
      <c r="AM444" s="1150" t="s">
        <v>514</v>
      </c>
      <c r="AN444" s="1150" t="s">
        <v>13437</v>
      </c>
      <c r="AO444" s="1150"/>
      <c r="AP444" s="1150"/>
      <c r="AQ444" s="1150"/>
      <c r="AR444" s="1150"/>
      <c r="AS444" s="1150"/>
      <c r="AT444" s="1150"/>
      <c r="AU444" s="1150"/>
      <c r="AV444" s="1150"/>
      <c r="AW444" s="1150"/>
      <c r="AX444" s="1150"/>
      <c r="AY444" s="1150">
        <v>0</v>
      </c>
      <c r="AZ444" s="1150"/>
      <c r="BA444" s="1150"/>
      <c r="BB444" s="1150"/>
      <c r="BC444" s="1150"/>
      <c r="BD444" s="1150"/>
      <c r="BE444" s="1150"/>
      <c r="BF444" s="1150"/>
      <c r="BG444" s="1150"/>
      <c r="BH444" s="1150"/>
      <c r="BI444" s="1150"/>
      <c r="BJ444" s="1150"/>
    </row>
    <row r="445" spans="1:62">
      <c r="A445" s="1150">
        <v>439</v>
      </c>
      <c r="B445" s="1150" t="s">
        <v>19108</v>
      </c>
      <c r="C445" s="1150" t="s">
        <v>17850</v>
      </c>
      <c r="D445" s="1150" t="s">
        <v>18942</v>
      </c>
      <c r="E445" s="1150" t="s">
        <v>18943</v>
      </c>
      <c r="F445" s="1150" t="s">
        <v>18948</v>
      </c>
      <c r="G445" s="1150" t="s">
        <v>17912</v>
      </c>
      <c r="H445" s="1150" t="s">
        <v>1319</v>
      </c>
      <c r="I445" s="1150" t="s">
        <v>1316</v>
      </c>
      <c r="J445" s="1150" t="s">
        <v>2991</v>
      </c>
      <c r="K445" s="1150" t="s">
        <v>1315</v>
      </c>
      <c r="L445" s="1150" t="s">
        <v>394</v>
      </c>
      <c r="M445" s="1150">
        <v>100204833</v>
      </c>
      <c r="N445" s="1150" t="s">
        <v>394</v>
      </c>
      <c r="O445" s="1150"/>
      <c r="P445" s="1150" t="s">
        <v>17721</v>
      </c>
      <c r="Q445" s="1150"/>
      <c r="R445" s="1210">
        <v>29286</v>
      </c>
      <c r="S445" s="1150"/>
      <c r="T445" s="1150" t="s">
        <v>394</v>
      </c>
      <c r="U445" s="1150"/>
      <c r="V445" s="1150"/>
      <c r="W445" s="1150"/>
      <c r="X445" s="1150"/>
      <c r="Y445" s="1150"/>
      <c r="Z445" s="1150"/>
      <c r="AA445" s="1150"/>
      <c r="AB445" s="1150"/>
      <c r="AC445" s="1150"/>
      <c r="AD445" s="1150"/>
      <c r="AE445" s="1150"/>
      <c r="AF445" s="1150"/>
      <c r="AG445" s="1150"/>
      <c r="AH445" s="1212">
        <v>1</v>
      </c>
      <c r="AI445" s="1150" t="s">
        <v>1319</v>
      </c>
      <c r="AJ445" s="1150" t="s">
        <v>2991</v>
      </c>
      <c r="AK445" s="1210">
        <v>29286</v>
      </c>
      <c r="AL445" s="1210">
        <v>29286</v>
      </c>
      <c r="AM445" s="1150" t="s">
        <v>514</v>
      </c>
      <c r="AN445" s="1150" t="s">
        <v>13437</v>
      </c>
      <c r="AO445" s="1150"/>
      <c r="AP445" s="1150"/>
      <c r="AQ445" s="1150"/>
      <c r="AR445" s="1150"/>
      <c r="AS445" s="1150"/>
      <c r="AT445" s="1150"/>
      <c r="AU445" s="1150"/>
      <c r="AV445" s="1150"/>
      <c r="AW445" s="1150"/>
      <c r="AX445" s="1150"/>
      <c r="AY445" s="1150">
        <v>0</v>
      </c>
      <c r="AZ445" s="1150"/>
      <c r="BA445" s="1150"/>
      <c r="BB445" s="1150"/>
      <c r="BC445" s="1150"/>
      <c r="BD445" s="1150"/>
      <c r="BE445" s="1150"/>
      <c r="BF445" s="1150"/>
      <c r="BG445" s="1150"/>
      <c r="BH445" s="1150"/>
      <c r="BI445" s="1150"/>
      <c r="BJ445" s="1150"/>
    </row>
    <row r="446" spans="1:62">
      <c r="A446" s="1150">
        <v>440</v>
      </c>
      <c r="B446" s="1150" t="s">
        <v>19108</v>
      </c>
      <c r="C446" s="1150" t="s">
        <v>2792</v>
      </c>
      <c r="D446" s="1150" t="s">
        <v>18942</v>
      </c>
      <c r="E446" s="1150" t="s">
        <v>18943</v>
      </c>
      <c r="F446" s="1150" t="s">
        <v>18948</v>
      </c>
      <c r="G446" s="1150" t="s">
        <v>17963</v>
      </c>
      <c r="H446" s="1150" t="s">
        <v>1326</v>
      </c>
      <c r="I446" s="1150" t="s">
        <v>1321</v>
      </c>
      <c r="J446" s="1150" t="s">
        <v>2995</v>
      </c>
      <c r="K446" s="1150" t="s">
        <v>1320</v>
      </c>
      <c r="L446" s="1150" t="s">
        <v>394</v>
      </c>
      <c r="M446" s="1150">
        <v>100210726</v>
      </c>
      <c r="N446" s="1150" t="s">
        <v>394</v>
      </c>
      <c r="O446" s="1150" t="s">
        <v>19584</v>
      </c>
      <c r="P446" s="1150" t="s">
        <v>17721</v>
      </c>
      <c r="Q446" s="1211">
        <v>45182</v>
      </c>
      <c r="R446" s="1210">
        <v>50892</v>
      </c>
      <c r="S446" s="1150"/>
      <c r="T446" s="1150" t="s">
        <v>18969</v>
      </c>
      <c r="U446" s="1150">
        <v>1003673187</v>
      </c>
      <c r="V446" s="1150">
        <v>1003673188</v>
      </c>
      <c r="W446" s="1150"/>
      <c r="X446" s="1150"/>
      <c r="Y446" s="1150"/>
      <c r="Z446" s="1150"/>
      <c r="AA446" s="1150"/>
      <c r="AB446" s="1150"/>
      <c r="AC446" s="1150"/>
      <c r="AD446" s="1150"/>
      <c r="AE446" s="1150"/>
      <c r="AF446" s="1150" t="s">
        <v>19552</v>
      </c>
      <c r="AG446" s="1211">
        <v>45189</v>
      </c>
      <c r="AH446" s="1212">
        <v>45170</v>
      </c>
      <c r="AI446" s="1150" t="s">
        <v>1326</v>
      </c>
      <c r="AJ446" s="1150" t="s">
        <v>2995</v>
      </c>
      <c r="AK446" s="1210">
        <v>50891.32</v>
      </c>
      <c r="AL446" s="1210">
        <v>50892</v>
      </c>
      <c r="AM446" s="1150" t="s">
        <v>514</v>
      </c>
      <c r="AN446" s="1150" t="s">
        <v>13437</v>
      </c>
      <c r="AO446" s="1210">
        <v>3587.5</v>
      </c>
      <c r="AP446" s="1150" t="s">
        <v>9341</v>
      </c>
      <c r="AQ446" s="1150"/>
      <c r="AR446" s="1150">
        <v>4902149329</v>
      </c>
      <c r="AS446" s="1150"/>
      <c r="AT446" s="1150"/>
      <c r="AU446" s="1150"/>
      <c r="AV446" s="1150"/>
      <c r="AW446" s="1150"/>
      <c r="AX446" s="1150"/>
      <c r="AY446" s="1150">
        <v>0</v>
      </c>
      <c r="AZ446" s="1150"/>
      <c r="BA446" s="1150"/>
      <c r="BB446" s="1150"/>
      <c r="BC446" s="1150"/>
      <c r="BD446" s="1150"/>
      <c r="BE446" s="1150"/>
      <c r="BF446" s="1150"/>
      <c r="BG446" s="1150"/>
      <c r="BH446" s="1150"/>
      <c r="BI446" s="1150"/>
      <c r="BJ446" s="1150"/>
    </row>
    <row r="447" spans="1:62">
      <c r="A447" s="1150">
        <v>441</v>
      </c>
      <c r="B447" s="1150" t="s">
        <v>19108</v>
      </c>
      <c r="C447" s="1150" t="s">
        <v>2792</v>
      </c>
      <c r="D447" s="1150" t="s">
        <v>18942</v>
      </c>
      <c r="E447" s="1150" t="s">
        <v>18943</v>
      </c>
      <c r="F447" s="1150" t="s">
        <v>18948</v>
      </c>
      <c r="G447" s="1150" t="s">
        <v>17963</v>
      </c>
      <c r="H447" s="1150" t="s">
        <v>1333</v>
      </c>
      <c r="I447" s="1150" t="s">
        <v>1328</v>
      </c>
      <c r="J447" s="1150" t="s">
        <v>2998</v>
      </c>
      <c r="K447" s="1150" t="s">
        <v>1327</v>
      </c>
      <c r="L447" s="1150" t="s">
        <v>394</v>
      </c>
      <c r="M447" s="1150">
        <v>100211011</v>
      </c>
      <c r="N447" s="1150" t="s">
        <v>19552</v>
      </c>
      <c r="O447" s="1150" t="s">
        <v>19584</v>
      </c>
      <c r="P447" s="1150" t="s">
        <v>17721</v>
      </c>
      <c r="Q447" s="1211">
        <v>45183</v>
      </c>
      <c r="R447" s="1210">
        <v>27908</v>
      </c>
      <c r="S447" s="1150"/>
      <c r="T447" s="1150" t="s">
        <v>18957</v>
      </c>
      <c r="U447" s="1150">
        <v>1003673650</v>
      </c>
      <c r="V447" s="1150">
        <v>1003673651</v>
      </c>
      <c r="W447" s="1150"/>
      <c r="X447" s="1150"/>
      <c r="Y447" s="1150"/>
      <c r="Z447" s="1150"/>
      <c r="AA447" s="1150"/>
      <c r="AB447" s="1150"/>
      <c r="AC447" s="1150"/>
      <c r="AD447" s="1150"/>
      <c r="AE447" s="1150"/>
      <c r="AF447" s="1150" t="s">
        <v>18962</v>
      </c>
      <c r="AG447" s="1211">
        <v>45190</v>
      </c>
      <c r="AH447" s="1212">
        <v>45170</v>
      </c>
      <c r="AI447" s="1150" t="s">
        <v>1333</v>
      </c>
      <c r="AJ447" s="1150" t="s">
        <v>2998</v>
      </c>
      <c r="AK447" s="1210">
        <v>27907.27</v>
      </c>
      <c r="AL447" s="1210">
        <v>27908</v>
      </c>
      <c r="AM447" s="1150" t="s">
        <v>514</v>
      </c>
      <c r="AN447" s="1150" t="s">
        <v>13437</v>
      </c>
      <c r="AO447" s="1150"/>
      <c r="AP447" s="1150" t="s">
        <v>9345</v>
      </c>
      <c r="AQ447" s="1150"/>
      <c r="AR447" s="1150">
        <v>4902149580</v>
      </c>
      <c r="AS447" s="1150"/>
      <c r="AT447" s="1150"/>
      <c r="AU447" s="1150"/>
      <c r="AV447" s="1150"/>
      <c r="AW447" s="1150"/>
      <c r="AX447" s="1150"/>
      <c r="AY447" s="1150" t="s">
        <v>19585</v>
      </c>
      <c r="AZ447" s="1150"/>
      <c r="BA447" s="1150"/>
      <c r="BB447" s="1150"/>
      <c r="BC447" s="1150"/>
      <c r="BD447" s="1150"/>
      <c r="BE447" s="1150"/>
      <c r="BF447" s="1150"/>
      <c r="BG447" s="1150"/>
      <c r="BH447" s="1150"/>
      <c r="BI447" s="1150"/>
      <c r="BJ447" s="1150"/>
    </row>
    <row r="448" spans="1:62">
      <c r="A448" s="1150">
        <v>442</v>
      </c>
      <c r="B448" s="1150" t="s">
        <v>19108</v>
      </c>
      <c r="C448" s="1150" t="s">
        <v>2792</v>
      </c>
      <c r="D448" s="1150" t="s">
        <v>18942</v>
      </c>
      <c r="E448" s="1150" t="s">
        <v>18943</v>
      </c>
      <c r="F448" s="1150" t="s">
        <v>18948</v>
      </c>
      <c r="G448" s="1150" t="s">
        <v>3643</v>
      </c>
      <c r="H448" s="1150" t="s">
        <v>3005</v>
      </c>
      <c r="I448" s="1150" t="s">
        <v>3003</v>
      </c>
      <c r="J448" s="1150" t="s">
        <v>3004</v>
      </c>
      <c r="K448" s="1150" t="s">
        <v>19586</v>
      </c>
      <c r="L448" s="1150" t="s">
        <v>394</v>
      </c>
      <c r="M448" s="1150">
        <v>100211014</v>
      </c>
      <c r="N448" s="1150" t="s">
        <v>19552</v>
      </c>
      <c r="O448" s="1150" t="s">
        <v>19467</v>
      </c>
      <c r="P448" s="1150" t="s">
        <v>17721</v>
      </c>
      <c r="Q448" s="1211">
        <v>45183</v>
      </c>
      <c r="R448" s="1210">
        <v>65140</v>
      </c>
      <c r="S448" s="1150"/>
      <c r="T448" s="1150" t="s">
        <v>18969</v>
      </c>
      <c r="U448" s="1150">
        <v>1003671632</v>
      </c>
      <c r="V448" s="1150">
        <v>1003671633</v>
      </c>
      <c r="W448" s="1150">
        <v>1003672065</v>
      </c>
      <c r="X448" s="1150"/>
      <c r="Y448" s="1150"/>
      <c r="Z448" s="1150"/>
      <c r="AA448" s="1150"/>
      <c r="AB448" s="1150"/>
      <c r="AC448" s="1150"/>
      <c r="AD448" s="1150"/>
      <c r="AE448" s="1150"/>
      <c r="AF448" s="1150" t="s">
        <v>18962</v>
      </c>
      <c r="AG448" s="1211">
        <v>45187</v>
      </c>
      <c r="AH448" s="1212">
        <v>45170</v>
      </c>
      <c r="AI448" s="1150" t="s">
        <v>3005</v>
      </c>
      <c r="AJ448" s="1150" t="s">
        <v>3004</v>
      </c>
      <c r="AK448" s="1210">
        <v>65139.78</v>
      </c>
      <c r="AL448" s="1210">
        <v>65140</v>
      </c>
      <c r="AM448" s="1150" t="s">
        <v>514</v>
      </c>
      <c r="AN448" s="1150" t="s">
        <v>13437</v>
      </c>
      <c r="AO448" s="1150"/>
      <c r="AP448" s="1150" t="s">
        <v>3008</v>
      </c>
      <c r="AQ448" s="1150"/>
      <c r="AR448" s="1150">
        <v>4902148195</v>
      </c>
      <c r="AS448" s="1150">
        <v>4902148456</v>
      </c>
      <c r="AT448" s="1150"/>
      <c r="AU448" s="1150"/>
      <c r="AV448" s="1150"/>
      <c r="AW448" s="1150"/>
      <c r="AX448" s="1150"/>
      <c r="AY448" s="1150" t="s">
        <v>19587</v>
      </c>
      <c r="AZ448" s="1150"/>
      <c r="BA448" s="1150"/>
      <c r="BB448" s="1150"/>
      <c r="BC448" s="1150"/>
      <c r="BD448" s="1150"/>
      <c r="BE448" s="1150"/>
      <c r="BF448" s="1150"/>
      <c r="BG448" s="1150"/>
      <c r="BH448" s="1150"/>
      <c r="BI448" s="1150"/>
      <c r="BJ448" s="1150"/>
    </row>
    <row r="449" spans="1:62">
      <c r="A449" s="1150">
        <v>443</v>
      </c>
      <c r="B449" s="1150" t="s">
        <v>19108</v>
      </c>
      <c r="C449" s="1150" t="s">
        <v>2792</v>
      </c>
      <c r="D449" s="1150" t="s">
        <v>18942</v>
      </c>
      <c r="E449" s="1150" t="s">
        <v>18943</v>
      </c>
      <c r="F449" s="1150" t="s">
        <v>18948</v>
      </c>
      <c r="G449" s="1150" t="s">
        <v>17920</v>
      </c>
      <c r="H449" s="1150" t="s">
        <v>1338</v>
      </c>
      <c r="I449" s="1150" t="s">
        <v>1335</v>
      </c>
      <c r="J449" s="1150" t="s">
        <v>3010</v>
      </c>
      <c r="K449" s="1150" t="s">
        <v>1334</v>
      </c>
      <c r="L449" s="1150" t="s">
        <v>394</v>
      </c>
      <c r="M449" s="1150">
        <v>100210358</v>
      </c>
      <c r="N449" s="1150" t="s">
        <v>394</v>
      </c>
      <c r="O449" s="1150" t="s">
        <v>19567</v>
      </c>
      <c r="P449" s="1150" t="s">
        <v>17721</v>
      </c>
      <c r="Q449" s="1211">
        <v>45183</v>
      </c>
      <c r="R449" s="1210">
        <v>33011</v>
      </c>
      <c r="S449" s="1150"/>
      <c r="T449" s="1150" t="s">
        <v>18969</v>
      </c>
      <c r="U449" s="1150">
        <v>1003671532</v>
      </c>
      <c r="V449" s="1150">
        <v>1003671533</v>
      </c>
      <c r="W449" s="1150"/>
      <c r="X449" s="1150"/>
      <c r="Y449" s="1150"/>
      <c r="Z449" s="1150"/>
      <c r="AA449" s="1150"/>
      <c r="AB449" s="1150"/>
      <c r="AC449" s="1150"/>
      <c r="AD449" s="1150"/>
      <c r="AE449" s="1150"/>
      <c r="AF449" s="1150" t="s">
        <v>18962</v>
      </c>
      <c r="AG449" s="1211">
        <v>45184</v>
      </c>
      <c r="AH449" s="1212">
        <v>45170</v>
      </c>
      <c r="AI449" s="1150" t="s">
        <v>1338</v>
      </c>
      <c r="AJ449" s="1150" t="s">
        <v>3010</v>
      </c>
      <c r="AK449" s="1210">
        <v>33010.68</v>
      </c>
      <c r="AL449" s="1210">
        <v>33011</v>
      </c>
      <c r="AM449" s="1150" t="s">
        <v>514</v>
      </c>
      <c r="AN449" s="1150" t="s">
        <v>13437</v>
      </c>
      <c r="AO449" s="1150"/>
      <c r="AP449" s="1150" t="s">
        <v>1337</v>
      </c>
      <c r="AQ449" s="1150"/>
      <c r="AR449" s="1150">
        <v>4902147812</v>
      </c>
      <c r="AS449" s="1150"/>
      <c r="AT449" s="1150"/>
      <c r="AU449" s="1150"/>
      <c r="AV449" s="1150"/>
      <c r="AW449" s="1150"/>
      <c r="AX449" s="1150"/>
      <c r="AY449" s="1150" t="s">
        <v>20</v>
      </c>
      <c r="AZ449" s="1150"/>
      <c r="BA449" s="1150"/>
      <c r="BB449" s="1150"/>
      <c r="BC449" s="1150"/>
      <c r="BD449" s="1150"/>
      <c r="BE449" s="1150"/>
      <c r="BF449" s="1150"/>
      <c r="BG449" s="1150"/>
      <c r="BH449" s="1150"/>
      <c r="BI449" s="1150"/>
      <c r="BJ449" s="1150"/>
    </row>
    <row r="450" spans="1:62">
      <c r="A450" s="1150">
        <v>444</v>
      </c>
      <c r="B450" s="1150" t="s">
        <v>19108</v>
      </c>
      <c r="C450" s="1150" t="s">
        <v>2792</v>
      </c>
      <c r="D450" s="1150" t="s">
        <v>18942</v>
      </c>
      <c r="E450" s="1150" t="s">
        <v>18943</v>
      </c>
      <c r="F450" s="1150" t="s">
        <v>18948</v>
      </c>
      <c r="G450" s="1150" t="s">
        <v>17920</v>
      </c>
      <c r="H450" s="1150" t="s">
        <v>1344</v>
      </c>
      <c r="I450" s="1150" t="s">
        <v>1340</v>
      </c>
      <c r="J450" s="1150" t="s">
        <v>3014</v>
      </c>
      <c r="K450" s="1150" t="s">
        <v>1339</v>
      </c>
      <c r="L450" s="1150" t="s">
        <v>394</v>
      </c>
      <c r="M450" s="1150">
        <v>100211109</v>
      </c>
      <c r="N450" s="1150" t="s">
        <v>19552</v>
      </c>
      <c r="O450" s="1150" t="s">
        <v>19567</v>
      </c>
      <c r="P450" s="1150" t="s">
        <v>17721</v>
      </c>
      <c r="Q450" s="1211">
        <v>45191</v>
      </c>
      <c r="R450" s="1210">
        <v>38904</v>
      </c>
      <c r="S450" s="1150"/>
      <c r="T450" s="1150" t="s">
        <v>19410</v>
      </c>
      <c r="U450" s="1150">
        <v>1003674092</v>
      </c>
      <c r="V450" s="1150">
        <v>1003674093</v>
      </c>
      <c r="W450" s="1150"/>
      <c r="X450" s="1150"/>
      <c r="Y450" s="1150"/>
      <c r="Z450" s="1150"/>
      <c r="AA450" s="1150"/>
      <c r="AB450" s="1150"/>
      <c r="AC450" s="1150"/>
      <c r="AD450" s="1150"/>
      <c r="AE450" s="1150"/>
      <c r="AF450" s="1150" t="s">
        <v>18962</v>
      </c>
      <c r="AG450" s="1211">
        <v>45191</v>
      </c>
      <c r="AH450" s="1212">
        <v>45170</v>
      </c>
      <c r="AI450" s="1150" t="s">
        <v>1344</v>
      </c>
      <c r="AJ450" s="1150" t="s">
        <v>3014</v>
      </c>
      <c r="AK450" s="1210">
        <v>38903.53</v>
      </c>
      <c r="AL450" s="1210">
        <v>38904</v>
      </c>
      <c r="AM450" s="1150" t="s">
        <v>514</v>
      </c>
      <c r="AN450" s="1150" t="s">
        <v>13437</v>
      </c>
      <c r="AO450" s="1210">
        <v>17068.47</v>
      </c>
      <c r="AP450" s="1150" t="s">
        <v>1343</v>
      </c>
      <c r="AQ450" s="1150"/>
      <c r="AR450" s="1150">
        <v>4902150095</v>
      </c>
      <c r="AS450" s="1150"/>
      <c r="AT450" s="1150"/>
      <c r="AU450" s="1150"/>
      <c r="AV450" s="1150"/>
      <c r="AW450" s="1150"/>
      <c r="AX450" s="1150"/>
      <c r="AY450" s="1150" t="s">
        <v>19588</v>
      </c>
      <c r="AZ450" s="1150"/>
      <c r="BA450" s="1150"/>
      <c r="BB450" s="1150"/>
      <c r="BC450" s="1150"/>
      <c r="BD450" s="1150"/>
      <c r="BE450" s="1150"/>
      <c r="BF450" s="1150"/>
      <c r="BG450" s="1150"/>
      <c r="BH450" s="1150"/>
      <c r="BI450" s="1150"/>
      <c r="BJ450" s="1150"/>
    </row>
    <row r="451" spans="1:62">
      <c r="A451" s="1150">
        <v>445</v>
      </c>
      <c r="B451" s="1150" t="s">
        <v>19108</v>
      </c>
      <c r="C451" s="1150" t="s">
        <v>2792</v>
      </c>
      <c r="D451" s="1150" t="s">
        <v>18942</v>
      </c>
      <c r="E451" s="1150" t="s">
        <v>18943</v>
      </c>
      <c r="F451" s="1150" t="s">
        <v>18948</v>
      </c>
      <c r="G451" s="1150" t="s">
        <v>17900</v>
      </c>
      <c r="H451" s="1150" t="s">
        <v>3020</v>
      </c>
      <c r="I451" s="1150" t="s">
        <v>3018</v>
      </c>
      <c r="J451" s="1150" t="s">
        <v>3019</v>
      </c>
      <c r="K451" s="1150" t="s">
        <v>19589</v>
      </c>
      <c r="L451" s="1150" t="s">
        <v>394</v>
      </c>
      <c r="M451" s="1150">
        <v>100211020</v>
      </c>
      <c r="N451" s="1150" t="s">
        <v>19552</v>
      </c>
      <c r="O451" s="1150" t="s">
        <v>18956</v>
      </c>
      <c r="P451" s="1150" t="s">
        <v>17721</v>
      </c>
      <c r="Q451" s="1211">
        <v>45183</v>
      </c>
      <c r="R451" s="1210">
        <v>134074</v>
      </c>
      <c r="S451" s="1150"/>
      <c r="T451" s="1150" t="s">
        <v>18969</v>
      </c>
      <c r="U451" s="1150">
        <v>1003673205</v>
      </c>
      <c r="V451" s="1150">
        <v>1003673206</v>
      </c>
      <c r="W451" s="1150"/>
      <c r="X451" s="1150"/>
      <c r="Y451" s="1150"/>
      <c r="Z451" s="1150"/>
      <c r="AA451" s="1150"/>
      <c r="AB451" s="1150"/>
      <c r="AC451" s="1150"/>
      <c r="AD451" s="1150"/>
      <c r="AE451" s="1150"/>
      <c r="AF451" s="1150" t="s">
        <v>19576</v>
      </c>
      <c r="AG451" s="1211">
        <v>45189</v>
      </c>
      <c r="AH451" s="1212">
        <v>45170</v>
      </c>
      <c r="AI451" s="1150" t="s">
        <v>3020</v>
      </c>
      <c r="AJ451" s="1150" t="s">
        <v>3019</v>
      </c>
      <c r="AK451" s="1210">
        <v>134074.04</v>
      </c>
      <c r="AL451" s="1210">
        <v>134075</v>
      </c>
      <c r="AM451" s="1150" t="s">
        <v>514</v>
      </c>
      <c r="AN451" s="1150" t="s">
        <v>13437</v>
      </c>
      <c r="AO451" s="1210">
        <v>38332.32</v>
      </c>
      <c r="AP451" s="1150" t="s">
        <v>3017</v>
      </c>
      <c r="AQ451" s="1150"/>
      <c r="AR451" s="1150">
        <v>4902149268</v>
      </c>
      <c r="AS451" s="1150"/>
      <c r="AT451" s="1150"/>
      <c r="AU451" s="1150"/>
      <c r="AV451" s="1150"/>
      <c r="AW451" s="1150"/>
      <c r="AX451" s="1150"/>
      <c r="AY451" s="1150">
        <v>0</v>
      </c>
      <c r="AZ451" s="1150"/>
      <c r="BA451" s="1150"/>
      <c r="BB451" s="1150"/>
      <c r="BC451" s="1150"/>
      <c r="BD451" s="1150"/>
      <c r="BE451" s="1150"/>
      <c r="BF451" s="1150"/>
      <c r="BG451" s="1150"/>
      <c r="BH451" s="1150"/>
      <c r="BI451" s="1150"/>
      <c r="BJ451" s="1150"/>
    </row>
    <row r="452" spans="1:62">
      <c r="A452" s="1150">
        <v>446</v>
      </c>
      <c r="B452" s="1150" t="s">
        <v>19108</v>
      </c>
      <c r="C452" s="1150" t="s">
        <v>2792</v>
      </c>
      <c r="D452" s="1150" t="s">
        <v>18942</v>
      </c>
      <c r="E452" s="1150" t="s">
        <v>18943</v>
      </c>
      <c r="F452" s="1150" t="s">
        <v>18948</v>
      </c>
      <c r="G452" s="1150" t="s">
        <v>15943</v>
      </c>
      <c r="H452" s="1213" t="s">
        <v>1349</v>
      </c>
      <c r="I452" s="1150" t="s">
        <v>1346</v>
      </c>
      <c r="J452" s="1150" t="s">
        <v>3024</v>
      </c>
      <c r="K452" s="1150" t="s">
        <v>1345</v>
      </c>
      <c r="L452" s="1150" t="s">
        <v>394</v>
      </c>
      <c r="M452" s="1150">
        <v>100210008</v>
      </c>
      <c r="N452" s="1150" t="s">
        <v>394</v>
      </c>
      <c r="O452" s="1150" t="s">
        <v>19541</v>
      </c>
      <c r="P452" s="1150" t="s">
        <v>17721</v>
      </c>
      <c r="Q452" s="1211">
        <v>45183</v>
      </c>
      <c r="R452" s="1210">
        <v>29476</v>
      </c>
      <c r="S452" s="1150"/>
      <c r="T452" s="1150" t="s">
        <v>18969</v>
      </c>
      <c r="U452" s="1150">
        <v>1003673946</v>
      </c>
      <c r="V452" s="1150">
        <v>1003673947</v>
      </c>
      <c r="W452" s="1150"/>
      <c r="X452" s="1150"/>
      <c r="Y452" s="1150"/>
      <c r="Z452" s="1150"/>
      <c r="AA452" s="1150"/>
      <c r="AB452" s="1150"/>
      <c r="AC452" s="1150"/>
      <c r="AD452" s="1150"/>
      <c r="AE452" s="1150"/>
      <c r="AF452" s="1150" t="s">
        <v>18962</v>
      </c>
      <c r="AG452" s="1211">
        <v>45191</v>
      </c>
      <c r="AH452" s="1212">
        <v>45170</v>
      </c>
      <c r="AI452" s="1213" t="s">
        <v>1349</v>
      </c>
      <c r="AJ452" s="1150" t="s">
        <v>3024</v>
      </c>
      <c r="AK452" s="1210">
        <v>29475.41</v>
      </c>
      <c r="AL452" s="1210">
        <v>29476</v>
      </c>
      <c r="AM452" s="1150" t="s">
        <v>514</v>
      </c>
      <c r="AN452" s="1150" t="s">
        <v>13437</v>
      </c>
      <c r="AO452" s="1150"/>
      <c r="AP452" s="1150"/>
      <c r="AQ452" s="1150"/>
      <c r="AR452" s="1150">
        <v>4902150123</v>
      </c>
      <c r="AS452" s="1150"/>
      <c r="AT452" s="1150"/>
      <c r="AU452" s="1150"/>
      <c r="AV452" s="1150"/>
      <c r="AW452" s="1150"/>
      <c r="AX452" s="1150"/>
      <c r="AY452" s="1150" t="s">
        <v>19579</v>
      </c>
      <c r="AZ452" s="1150"/>
      <c r="BA452" s="1150"/>
      <c r="BB452" s="1150"/>
      <c r="BC452" s="1150"/>
      <c r="BD452" s="1150"/>
      <c r="BE452" s="1150"/>
      <c r="BF452" s="1150"/>
      <c r="BG452" s="1150"/>
      <c r="BH452" s="1150"/>
      <c r="BI452" s="1150"/>
      <c r="BJ452" s="1150"/>
    </row>
    <row r="453" spans="1:62">
      <c r="A453" s="1150">
        <v>447</v>
      </c>
      <c r="B453" s="1150" t="s">
        <v>19108</v>
      </c>
      <c r="C453" s="1150" t="s">
        <v>2792</v>
      </c>
      <c r="D453" s="1150" t="s">
        <v>18942</v>
      </c>
      <c r="E453" s="1150" t="s">
        <v>18943</v>
      </c>
      <c r="F453" s="1150" t="s">
        <v>18948</v>
      </c>
      <c r="G453" s="1150" t="s">
        <v>15943</v>
      </c>
      <c r="H453" s="1213" t="s">
        <v>1349</v>
      </c>
      <c r="I453" s="1150" t="s">
        <v>1351</v>
      </c>
      <c r="J453" s="1150" t="s">
        <v>3027</v>
      </c>
      <c r="K453" s="1150" t="s">
        <v>1350</v>
      </c>
      <c r="L453" s="1150" t="s">
        <v>394</v>
      </c>
      <c r="M453" s="1150">
        <v>100211175</v>
      </c>
      <c r="N453" s="1150" t="s">
        <v>18997</v>
      </c>
      <c r="O453" s="1150" t="s">
        <v>19541</v>
      </c>
      <c r="P453" s="1150" t="s">
        <v>17721</v>
      </c>
      <c r="Q453" s="1211">
        <v>45194</v>
      </c>
      <c r="R453" s="1210">
        <v>160757</v>
      </c>
      <c r="S453" s="1150"/>
      <c r="T453" s="1150" t="s">
        <v>19281</v>
      </c>
      <c r="U453" s="1150">
        <v>1003674479</v>
      </c>
      <c r="V453" s="1150">
        <v>1003674480</v>
      </c>
      <c r="W453" s="1150"/>
      <c r="X453" s="1150"/>
      <c r="Y453" s="1150"/>
      <c r="Z453" s="1150"/>
      <c r="AA453" s="1150"/>
      <c r="AB453" s="1150"/>
      <c r="AC453" s="1150"/>
      <c r="AD453" s="1150"/>
      <c r="AE453" s="1150"/>
      <c r="AF453" s="1150" t="s">
        <v>19172</v>
      </c>
      <c r="AG453" s="1211">
        <v>45194</v>
      </c>
      <c r="AH453" s="1212">
        <v>45170</v>
      </c>
      <c r="AI453" s="1213" t="s">
        <v>1349</v>
      </c>
      <c r="AJ453" s="1150" t="s">
        <v>3027</v>
      </c>
      <c r="AK453" s="1210">
        <v>160756.37</v>
      </c>
      <c r="AL453" s="1210">
        <v>160757</v>
      </c>
      <c r="AM453" s="1150" t="s">
        <v>514</v>
      </c>
      <c r="AN453" s="1150" t="s">
        <v>13437</v>
      </c>
      <c r="AO453" s="1210">
        <v>60840.639999999999</v>
      </c>
      <c r="AP453" s="1150" t="s">
        <v>1352</v>
      </c>
      <c r="AQ453" s="1150"/>
      <c r="AR453" s="1150">
        <v>4902150746</v>
      </c>
      <c r="AS453" s="1150"/>
      <c r="AT453" s="1150"/>
      <c r="AU453" s="1150"/>
      <c r="AV453" s="1150"/>
      <c r="AW453" s="1150"/>
      <c r="AX453" s="1150"/>
      <c r="AY453" s="1150" t="s">
        <v>19590</v>
      </c>
      <c r="AZ453" s="1150"/>
      <c r="BA453" s="1150"/>
      <c r="BB453" s="1150"/>
      <c r="BC453" s="1150"/>
      <c r="BD453" s="1150"/>
      <c r="BE453" s="1150"/>
      <c r="BF453" s="1150"/>
      <c r="BG453" s="1150"/>
      <c r="BH453" s="1150"/>
      <c r="BI453" s="1150"/>
      <c r="BJ453" s="1150"/>
    </row>
    <row r="454" spans="1:62">
      <c r="A454" s="1150">
        <v>448</v>
      </c>
      <c r="B454" s="1150" t="s">
        <v>19108</v>
      </c>
      <c r="C454" s="1150" t="s">
        <v>2792</v>
      </c>
      <c r="D454" s="1150" t="s">
        <v>18942</v>
      </c>
      <c r="E454" s="1150" t="s">
        <v>18943</v>
      </c>
      <c r="F454" s="1150" t="s">
        <v>18948</v>
      </c>
      <c r="G454" s="1150" t="s">
        <v>17873</v>
      </c>
      <c r="H454" s="1150" t="s">
        <v>3031</v>
      </c>
      <c r="I454" s="1150" t="s">
        <v>3029</v>
      </c>
      <c r="J454" s="1150" t="s">
        <v>3030</v>
      </c>
      <c r="K454" s="1150" t="s">
        <v>9397</v>
      </c>
      <c r="L454" s="1150" t="s">
        <v>394</v>
      </c>
      <c r="M454" s="1150">
        <v>100211021</v>
      </c>
      <c r="N454" s="1150" t="s">
        <v>19552</v>
      </c>
      <c r="O454" s="1150" t="s">
        <v>19566</v>
      </c>
      <c r="P454" s="1150" t="s">
        <v>17721</v>
      </c>
      <c r="Q454" s="1211">
        <v>45183</v>
      </c>
      <c r="R454" s="1210">
        <v>6696</v>
      </c>
      <c r="S454" s="1150"/>
      <c r="T454" s="1150" t="s">
        <v>18969</v>
      </c>
      <c r="U454" s="1150">
        <v>1003673518</v>
      </c>
      <c r="V454" s="1150"/>
      <c r="W454" s="1150"/>
      <c r="X454" s="1150"/>
      <c r="Y454" s="1150"/>
      <c r="Z454" s="1150"/>
      <c r="AA454" s="1150"/>
      <c r="AB454" s="1150"/>
      <c r="AC454" s="1150"/>
      <c r="AD454" s="1150"/>
      <c r="AE454" s="1150"/>
      <c r="AF454" s="1150" t="s">
        <v>19172</v>
      </c>
      <c r="AG454" s="1211">
        <v>45190</v>
      </c>
      <c r="AH454" s="1212">
        <v>45170</v>
      </c>
      <c r="AI454" s="1150" t="s">
        <v>3031</v>
      </c>
      <c r="AJ454" s="1150" t="s">
        <v>3030</v>
      </c>
      <c r="AK454" s="1210">
        <v>6695.79</v>
      </c>
      <c r="AL454" s="1210">
        <v>6696</v>
      </c>
      <c r="AM454" s="1150" t="s">
        <v>514</v>
      </c>
      <c r="AN454" s="1150" t="s">
        <v>13437</v>
      </c>
      <c r="AO454" s="1150"/>
      <c r="AP454" s="1150" t="s">
        <v>3028</v>
      </c>
      <c r="AQ454" s="1150"/>
      <c r="AR454" s="1150">
        <v>4902149554</v>
      </c>
      <c r="AS454" s="1150"/>
      <c r="AT454" s="1150"/>
      <c r="AU454" s="1150"/>
      <c r="AV454" s="1150"/>
      <c r="AW454" s="1150"/>
      <c r="AX454" s="1150"/>
      <c r="AY454" s="1150">
        <v>0</v>
      </c>
      <c r="AZ454" s="1150"/>
      <c r="BA454" s="1150"/>
      <c r="BB454" s="1150"/>
      <c r="BC454" s="1150"/>
      <c r="BD454" s="1150"/>
      <c r="BE454" s="1150"/>
      <c r="BF454" s="1150"/>
      <c r="BG454" s="1150"/>
      <c r="BH454" s="1150"/>
      <c r="BI454" s="1150"/>
      <c r="BJ454" s="1150"/>
    </row>
    <row r="455" spans="1:62">
      <c r="A455" s="1150">
        <v>449</v>
      </c>
      <c r="B455" s="1150" t="s">
        <v>19108</v>
      </c>
      <c r="C455" s="1150" t="s">
        <v>2792</v>
      </c>
      <c r="D455" s="1150" t="s">
        <v>18942</v>
      </c>
      <c r="E455" s="1150" t="s">
        <v>18943</v>
      </c>
      <c r="F455" s="1150" t="s">
        <v>18948</v>
      </c>
      <c r="G455" s="1150" t="s">
        <v>17920</v>
      </c>
      <c r="H455" s="1150" t="s">
        <v>1356</v>
      </c>
      <c r="I455" s="1150" t="s">
        <v>1354</v>
      </c>
      <c r="J455" s="1150" t="s">
        <v>3034</v>
      </c>
      <c r="K455" s="1150" t="s">
        <v>1353</v>
      </c>
      <c r="L455" s="1150" t="s">
        <v>394</v>
      </c>
      <c r="M455" s="1150">
        <v>100211108</v>
      </c>
      <c r="N455" s="1150" t="s">
        <v>19552</v>
      </c>
      <c r="O455" s="1150" t="s">
        <v>19567</v>
      </c>
      <c r="P455" s="1150" t="s">
        <v>17721</v>
      </c>
      <c r="Q455" s="1211">
        <v>45191</v>
      </c>
      <c r="R455" s="1210">
        <v>8271</v>
      </c>
      <c r="S455" s="1150"/>
      <c r="T455" s="1150" t="s">
        <v>19410</v>
      </c>
      <c r="U455" s="1150">
        <v>1003673954</v>
      </c>
      <c r="V455" s="1150">
        <v>1003674015</v>
      </c>
      <c r="W455" s="1150"/>
      <c r="X455" s="1150"/>
      <c r="Y455" s="1150"/>
      <c r="Z455" s="1150"/>
      <c r="AA455" s="1150"/>
      <c r="AB455" s="1150"/>
      <c r="AC455" s="1150"/>
      <c r="AD455" s="1150"/>
      <c r="AE455" s="1150"/>
      <c r="AF455" s="1150" t="s">
        <v>19552</v>
      </c>
      <c r="AG455" s="1211">
        <v>45191</v>
      </c>
      <c r="AH455" s="1212">
        <v>45170</v>
      </c>
      <c r="AI455" s="1150" t="s">
        <v>1356</v>
      </c>
      <c r="AJ455" s="1150" t="s">
        <v>3034</v>
      </c>
      <c r="AK455" s="1210">
        <v>9471.6200000000008</v>
      </c>
      <c r="AL455" s="1210">
        <v>9472</v>
      </c>
      <c r="AM455" s="1150" t="s">
        <v>514</v>
      </c>
      <c r="AN455" s="1150" t="s">
        <v>13437</v>
      </c>
      <c r="AO455" s="1210">
        <v>1550.22</v>
      </c>
      <c r="AP455" s="1150" t="s">
        <v>1355</v>
      </c>
      <c r="AQ455" s="1150"/>
      <c r="AR455" s="1150">
        <v>4902150102</v>
      </c>
      <c r="AS455" s="1150"/>
      <c r="AT455" s="1150"/>
      <c r="AU455" s="1150"/>
      <c r="AV455" s="1150"/>
      <c r="AW455" s="1150"/>
      <c r="AX455" s="1150"/>
      <c r="AY455" s="1150">
        <v>0</v>
      </c>
      <c r="AZ455" s="1150"/>
      <c r="BA455" s="1150"/>
      <c r="BB455" s="1150"/>
      <c r="BC455" s="1150"/>
      <c r="BD455" s="1150"/>
      <c r="BE455" s="1150"/>
      <c r="BF455" s="1150"/>
      <c r="BG455" s="1150"/>
      <c r="BH455" s="1150"/>
      <c r="BI455" s="1150"/>
      <c r="BJ455" s="1150"/>
    </row>
    <row r="456" spans="1:62">
      <c r="A456" s="1150">
        <v>450</v>
      </c>
      <c r="B456" s="1150" t="s">
        <v>19108</v>
      </c>
      <c r="C456" s="1150" t="s">
        <v>2792</v>
      </c>
      <c r="D456" s="1150" t="s">
        <v>18942</v>
      </c>
      <c r="E456" s="1150" t="s">
        <v>18943</v>
      </c>
      <c r="F456" s="1150" t="s">
        <v>18948</v>
      </c>
      <c r="G456" s="1150" t="s">
        <v>15831</v>
      </c>
      <c r="H456" s="1150" t="s">
        <v>3039</v>
      </c>
      <c r="I456" s="1150" t="s">
        <v>3037</v>
      </c>
      <c r="J456" s="1150" t="s">
        <v>3038</v>
      </c>
      <c r="K456" s="1150" t="s">
        <v>19591</v>
      </c>
      <c r="L456" s="1150" t="s">
        <v>394</v>
      </c>
      <c r="M456" s="1150">
        <v>100210151</v>
      </c>
      <c r="N456" s="1150" t="s">
        <v>394</v>
      </c>
      <c r="O456" s="1150" t="s">
        <v>18968</v>
      </c>
      <c r="P456" s="1150" t="s">
        <v>17721</v>
      </c>
      <c r="Q456" s="1211">
        <v>45183</v>
      </c>
      <c r="R456" s="1210">
        <v>82575</v>
      </c>
      <c r="S456" s="1150"/>
      <c r="T456" s="1150" t="s">
        <v>19410</v>
      </c>
      <c r="U456" s="1150">
        <v>1003675685</v>
      </c>
      <c r="V456" s="1150">
        <v>1003675686</v>
      </c>
      <c r="W456" s="1150"/>
      <c r="X456" s="1150"/>
      <c r="Y456" s="1150"/>
      <c r="Z456" s="1150"/>
      <c r="AA456" s="1150"/>
      <c r="AB456" s="1150"/>
      <c r="AC456" s="1150"/>
      <c r="AD456" s="1150"/>
      <c r="AE456" s="1150"/>
      <c r="AF456" s="1150" t="s">
        <v>18962</v>
      </c>
      <c r="AG456" s="1211">
        <v>45196</v>
      </c>
      <c r="AH456" s="1212">
        <v>45170</v>
      </c>
      <c r="AI456" s="1150" t="s">
        <v>3039</v>
      </c>
      <c r="AJ456" s="1150" t="s">
        <v>3038</v>
      </c>
      <c r="AK456" s="1210">
        <v>82574.83</v>
      </c>
      <c r="AL456" s="1210">
        <v>82575</v>
      </c>
      <c r="AM456" s="1150" t="s">
        <v>514</v>
      </c>
      <c r="AN456" s="1150" t="s">
        <v>13437</v>
      </c>
      <c r="AO456" s="1150"/>
      <c r="AP456" s="1150" t="s">
        <v>9252</v>
      </c>
      <c r="AQ456" s="1150"/>
      <c r="AR456" s="1150">
        <v>4902151535</v>
      </c>
      <c r="AS456" s="1150"/>
      <c r="AT456" s="1150"/>
      <c r="AU456" s="1150"/>
      <c r="AV456" s="1150"/>
      <c r="AW456" s="1150"/>
      <c r="AX456" s="1150"/>
      <c r="AY456" s="1150" t="s">
        <v>19592</v>
      </c>
      <c r="AZ456" s="1150"/>
      <c r="BA456" s="1150"/>
      <c r="BB456" s="1150"/>
      <c r="BC456" s="1150"/>
      <c r="BD456" s="1150"/>
      <c r="BE456" s="1150"/>
      <c r="BF456" s="1150"/>
      <c r="BG456" s="1150"/>
      <c r="BH456" s="1150"/>
      <c r="BI456" s="1150"/>
      <c r="BJ456" s="1150"/>
    </row>
    <row r="457" spans="1:62">
      <c r="A457" s="1150">
        <v>451</v>
      </c>
      <c r="B457" s="1150" t="s">
        <v>19108</v>
      </c>
      <c r="C457" s="1150" t="s">
        <v>2792</v>
      </c>
      <c r="D457" s="1150" t="s">
        <v>18942</v>
      </c>
      <c r="E457" s="1150" t="s">
        <v>18943</v>
      </c>
      <c r="F457" s="1150" t="s">
        <v>18948</v>
      </c>
      <c r="G457" s="1150" t="s">
        <v>15831</v>
      </c>
      <c r="H457" s="1150" t="s">
        <v>3044</v>
      </c>
      <c r="I457" s="1150" t="s">
        <v>3042</v>
      </c>
      <c r="J457" s="1150" t="s">
        <v>3043</v>
      </c>
      <c r="K457" s="1150" t="s">
        <v>19593</v>
      </c>
      <c r="L457" s="1150" t="s">
        <v>394</v>
      </c>
      <c r="M457" s="1150">
        <v>100210047</v>
      </c>
      <c r="N457" s="1150" t="s">
        <v>394</v>
      </c>
      <c r="O457" s="1150" t="s">
        <v>18968</v>
      </c>
      <c r="P457" s="1150" t="s">
        <v>17721</v>
      </c>
      <c r="Q457" s="1211">
        <v>45183</v>
      </c>
      <c r="R457" s="1210">
        <v>34850</v>
      </c>
      <c r="S457" s="1150"/>
      <c r="T457" s="1150" t="s">
        <v>18957</v>
      </c>
      <c r="U457" s="1150">
        <v>1003678734</v>
      </c>
      <c r="V457" s="1150">
        <v>1003678755</v>
      </c>
      <c r="W457" s="1150"/>
      <c r="X457" s="1150"/>
      <c r="Y457" s="1150"/>
      <c r="Z457" s="1150"/>
      <c r="AA457" s="1150"/>
      <c r="AB457" s="1150"/>
      <c r="AC457" s="1150"/>
      <c r="AD457" s="1150"/>
      <c r="AE457" s="1150"/>
      <c r="AF457" s="1150" t="s">
        <v>18983</v>
      </c>
      <c r="AG457" s="1211">
        <v>45204</v>
      </c>
      <c r="AH457" s="1212">
        <v>45200</v>
      </c>
      <c r="AI457" s="1150" t="s">
        <v>3044</v>
      </c>
      <c r="AJ457" s="1150" t="s">
        <v>3043</v>
      </c>
      <c r="AK457" s="1210">
        <v>34849.22</v>
      </c>
      <c r="AL457" s="1210">
        <v>34850</v>
      </c>
      <c r="AM457" s="1150" t="s">
        <v>514</v>
      </c>
      <c r="AN457" s="1150" t="s">
        <v>13437</v>
      </c>
      <c r="AO457" s="1210">
        <v>10885.83</v>
      </c>
      <c r="AP457" s="1150" t="s">
        <v>9260</v>
      </c>
      <c r="AQ457" s="1150"/>
      <c r="AR457" s="1150">
        <v>4902154202</v>
      </c>
      <c r="AS457" s="1150"/>
      <c r="AT457" s="1150"/>
      <c r="AU457" s="1150"/>
      <c r="AV457" s="1150"/>
      <c r="AW457" s="1150"/>
      <c r="AX457" s="1150"/>
      <c r="AY457" s="1150"/>
      <c r="AZ457" s="1150"/>
      <c r="BA457" s="1150"/>
      <c r="BB457" s="1150"/>
      <c r="BC457" s="1150"/>
      <c r="BD457" s="1150"/>
      <c r="BE457" s="1150"/>
      <c r="BF457" s="1150"/>
      <c r="BG457" s="1150"/>
      <c r="BH457" s="1150"/>
      <c r="BI457" s="1150"/>
      <c r="BJ457" s="1150"/>
    </row>
    <row r="458" spans="1:62">
      <c r="A458" s="1150">
        <v>452</v>
      </c>
      <c r="B458" s="1150" t="s">
        <v>19108</v>
      </c>
      <c r="C458" s="1150" t="s">
        <v>2792</v>
      </c>
      <c r="D458" s="1150" t="s">
        <v>18942</v>
      </c>
      <c r="E458" s="1150" t="s">
        <v>18943</v>
      </c>
      <c r="F458" s="1150" t="s">
        <v>18948</v>
      </c>
      <c r="G458" s="1150" t="s">
        <v>15831</v>
      </c>
      <c r="H458" s="1150" t="s">
        <v>3050</v>
      </c>
      <c r="I458" s="1150" t="s">
        <v>3048</v>
      </c>
      <c r="J458" s="1150" t="s">
        <v>3049</v>
      </c>
      <c r="K458" s="1150" t="s">
        <v>9267</v>
      </c>
      <c r="L458" s="1150" t="s">
        <v>394</v>
      </c>
      <c r="M458" s="1150">
        <v>100209871</v>
      </c>
      <c r="N458" s="1150" t="s">
        <v>394</v>
      </c>
      <c r="O458" s="1150" t="s">
        <v>18968</v>
      </c>
      <c r="P458" s="1150" t="s">
        <v>17721</v>
      </c>
      <c r="Q458" s="1211">
        <v>45183</v>
      </c>
      <c r="R458" s="1210">
        <v>86998</v>
      </c>
      <c r="S458" s="1210">
        <v>19500</v>
      </c>
      <c r="T458" s="1150" t="s">
        <v>19410</v>
      </c>
      <c r="U458" s="1150">
        <v>1003676123</v>
      </c>
      <c r="V458" s="1150">
        <v>1003676124</v>
      </c>
      <c r="W458" s="1150"/>
      <c r="X458" s="1150"/>
      <c r="Y458" s="1150"/>
      <c r="Z458" s="1150"/>
      <c r="AA458" s="1150"/>
      <c r="AB458" s="1150"/>
      <c r="AC458" s="1150"/>
      <c r="AD458" s="1150"/>
      <c r="AE458" s="1150"/>
      <c r="AF458" s="1150" t="s">
        <v>18962</v>
      </c>
      <c r="AG458" s="1211">
        <v>45197</v>
      </c>
      <c r="AH458" s="1212">
        <v>45170</v>
      </c>
      <c r="AI458" s="1150" t="s">
        <v>3050</v>
      </c>
      <c r="AJ458" s="1150" t="s">
        <v>3049</v>
      </c>
      <c r="AK458" s="1210">
        <v>86997.48</v>
      </c>
      <c r="AL458" s="1210">
        <v>86998</v>
      </c>
      <c r="AM458" s="1150" t="s">
        <v>514</v>
      </c>
      <c r="AN458" s="1150" t="s">
        <v>13437</v>
      </c>
      <c r="AO458" s="1150"/>
      <c r="AP458" s="1150" t="s">
        <v>3047</v>
      </c>
      <c r="AQ458" s="1150"/>
      <c r="AR458" s="1150">
        <v>4902151792</v>
      </c>
      <c r="AS458" s="1150"/>
      <c r="AT458" s="1150"/>
      <c r="AU458" s="1150"/>
      <c r="AV458" s="1150"/>
      <c r="AW458" s="1150"/>
      <c r="AX458" s="1150"/>
      <c r="AY458" s="1150">
        <v>0</v>
      </c>
      <c r="AZ458" s="1150"/>
      <c r="BA458" s="1150"/>
      <c r="BB458" s="1150"/>
      <c r="BC458" s="1150"/>
      <c r="BD458" s="1150"/>
      <c r="BE458" s="1150"/>
      <c r="BF458" s="1150"/>
      <c r="BG458" s="1150"/>
      <c r="BH458" s="1150"/>
      <c r="BI458" s="1150"/>
      <c r="BJ458" s="1150"/>
    </row>
    <row r="459" spans="1:62" ht="27">
      <c r="A459" s="1150">
        <v>453</v>
      </c>
      <c r="B459" s="1150" t="s">
        <v>19108</v>
      </c>
      <c r="C459" s="1150" t="s">
        <v>2792</v>
      </c>
      <c r="D459" s="1150" t="s">
        <v>18942</v>
      </c>
      <c r="E459" s="1150" t="s">
        <v>18943</v>
      </c>
      <c r="F459" s="1150" t="s">
        <v>18948</v>
      </c>
      <c r="G459" s="1150" t="s">
        <v>17963</v>
      </c>
      <c r="H459" s="1150" t="s">
        <v>3055</v>
      </c>
      <c r="I459" s="1150" t="s">
        <v>3053</v>
      </c>
      <c r="J459" s="1150" t="s">
        <v>3054</v>
      </c>
      <c r="K459" s="1150" t="s">
        <v>1357</v>
      </c>
      <c r="L459" s="1150" t="s">
        <v>394</v>
      </c>
      <c r="M459" s="1150">
        <v>100210090</v>
      </c>
      <c r="N459" s="1150" t="s">
        <v>394</v>
      </c>
      <c r="O459" s="1150" t="s">
        <v>19584</v>
      </c>
      <c r="P459" s="1150" t="s">
        <v>17721</v>
      </c>
      <c r="Q459" s="1211">
        <v>45182</v>
      </c>
      <c r="R459" s="1210">
        <v>136436</v>
      </c>
      <c r="S459" s="1150"/>
      <c r="T459" s="1150" t="s">
        <v>18969</v>
      </c>
      <c r="U459" s="1150">
        <v>1003673110</v>
      </c>
      <c r="V459" s="1150">
        <v>1003673111</v>
      </c>
      <c r="W459" s="1150"/>
      <c r="X459" s="1150"/>
      <c r="Y459" s="1150"/>
      <c r="Z459" s="1150"/>
      <c r="AA459" s="1150"/>
      <c r="AB459" s="1150"/>
      <c r="AC459" s="1150"/>
      <c r="AD459" s="1150"/>
      <c r="AE459" s="1150"/>
      <c r="AF459" s="1150" t="s">
        <v>18978</v>
      </c>
      <c r="AG459" s="1211">
        <v>45189</v>
      </c>
      <c r="AH459" s="1212">
        <v>45170</v>
      </c>
      <c r="AI459" s="1150" t="s">
        <v>3055</v>
      </c>
      <c r="AJ459" s="1150" t="s">
        <v>3054</v>
      </c>
      <c r="AK459" s="1210">
        <v>136435.98000000001</v>
      </c>
      <c r="AL459" s="1210">
        <v>136436</v>
      </c>
      <c r="AM459" s="1150" t="s">
        <v>514</v>
      </c>
      <c r="AN459" s="1150" t="s">
        <v>13437</v>
      </c>
      <c r="AO459" s="1215" t="s">
        <v>19594</v>
      </c>
      <c r="AP459" s="1150" t="s">
        <v>1359</v>
      </c>
      <c r="AQ459" s="1150"/>
      <c r="AR459" s="1150">
        <v>4902149301</v>
      </c>
      <c r="AS459" s="1150"/>
      <c r="AT459" s="1150"/>
      <c r="AU459" s="1150"/>
      <c r="AV459" s="1150"/>
      <c r="AW459" s="1150"/>
      <c r="AX459" s="1150"/>
      <c r="AY459" s="1150">
        <v>0</v>
      </c>
      <c r="AZ459" s="1150"/>
      <c r="BA459" s="1150"/>
      <c r="BB459" s="1150"/>
      <c r="BC459" s="1150"/>
      <c r="BD459" s="1150"/>
      <c r="BE459" s="1150"/>
      <c r="BF459" s="1150"/>
      <c r="BG459" s="1150"/>
      <c r="BH459" s="1150"/>
      <c r="BI459" s="1150"/>
      <c r="BJ459" s="1150"/>
    </row>
    <row r="460" spans="1:62">
      <c r="A460" s="1150">
        <v>454</v>
      </c>
      <c r="B460" s="1150" t="s">
        <v>19108</v>
      </c>
      <c r="C460" s="1150" t="s">
        <v>2792</v>
      </c>
      <c r="D460" s="1150" t="s">
        <v>18942</v>
      </c>
      <c r="E460" s="1150" t="s">
        <v>18943</v>
      </c>
      <c r="F460" s="1150" t="s">
        <v>18948</v>
      </c>
      <c r="G460" s="1150" t="s">
        <v>17963</v>
      </c>
      <c r="H460" s="1150" t="s">
        <v>1368</v>
      </c>
      <c r="I460" s="1150" t="s">
        <v>1363</v>
      </c>
      <c r="J460" s="1150" t="s">
        <v>3058</v>
      </c>
      <c r="K460" s="1150" t="s">
        <v>1362</v>
      </c>
      <c r="L460" s="1150" t="s">
        <v>394</v>
      </c>
      <c r="M460" s="1150">
        <v>100210017</v>
      </c>
      <c r="N460" s="1150" t="s">
        <v>394</v>
      </c>
      <c r="O460" s="1150" t="s">
        <v>19584</v>
      </c>
      <c r="P460" s="1150" t="s">
        <v>17721</v>
      </c>
      <c r="Q460" s="1211">
        <v>45182</v>
      </c>
      <c r="R460" s="1210">
        <v>36548</v>
      </c>
      <c r="S460" s="1150"/>
      <c r="T460" s="1150" t="s">
        <v>18969</v>
      </c>
      <c r="U460" s="1150">
        <v>1003680178</v>
      </c>
      <c r="V460" s="1150">
        <v>1003680179</v>
      </c>
      <c r="W460" s="1150"/>
      <c r="X460" s="1150"/>
      <c r="Y460" s="1150"/>
      <c r="Z460" s="1150"/>
      <c r="AA460" s="1150"/>
      <c r="AB460" s="1150"/>
      <c r="AC460" s="1150"/>
      <c r="AD460" s="1150"/>
      <c r="AE460" s="1150"/>
      <c r="AF460" s="1150" t="s">
        <v>19576</v>
      </c>
      <c r="AG460" s="1211">
        <v>45208</v>
      </c>
      <c r="AH460" s="1212">
        <v>45200</v>
      </c>
      <c r="AI460" s="1150" t="s">
        <v>1368</v>
      </c>
      <c r="AJ460" s="1150" t="s">
        <v>3058</v>
      </c>
      <c r="AK460" s="1210">
        <v>36547.550000000003</v>
      </c>
      <c r="AL460" s="1210">
        <v>36548</v>
      </c>
      <c r="AM460" s="1150" t="s">
        <v>514</v>
      </c>
      <c r="AN460" s="1150" t="s">
        <v>13437</v>
      </c>
      <c r="AO460" s="1228">
        <v>6564.28</v>
      </c>
      <c r="AP460" s="1229" t="s">
        <v>9364</v>
      </c>
      <c r="AQ460" s="1229"/>
      <c r="AR460" s="1150">
        <v>4902155500</v>
      </c>
      <c r="AS460" s="1150"/>
      <c r="AT460" s="1150"/>
      <c r="AU460" s="1150"/>
      <c r="AV460" s="1150"/>
      <c r="AW460" s="1150"/>
      <c r="AX460" s="1150"/>
      <c r="AY460" s="1150">
        <v>0</v>
      </c>
      <c r="AZ460" s="1150"/>
      <c r="BA460" s="1150"/>
      <c r="BB460" s="1150"/>
      <c r="BC460" s="1150"/>
      <c r="BD460" s="1150"/>
      <c r="BE460" s="1150"/>
      <c r="BF460" s="1150"/>
      <c r="BG460" s="1150"/>
      <c r="BH460" s="1150"/>
      <c r="BI460" s="1150"/>
      <c r="BJ460" s="1150"/>
    </row>
    <row r="461" spans="1:62">
      <c r="A461" s="1150">
        <v>455</v>
      </c>
      <c r="B461" s="1150" t="s">
        <v>19108</v>
      </c>
      <c r="C461" s="1150" t="s">
        <v>2792</v>
      </c>
      <c r="D461" s="1150" t="s">
        <v>18942</v>
      </c>
      <c r="E461" s="1150" t="s">
        <v>18943</v>
      </c>
      <c r="F461" s="1150" t="s">
        <v>18948</v>
      </c>
      <c r="G461" s="1150" t="s">
        <v>15943</v>
      </c>
      <c r="H461" s="1150" t="s">
        <v>1375</v>
      </c>
      <c r="I461" s="1150" t="s">
        <v>1370</v>
      </c>
      <c r="J461" s="1150" t="s">
        <v>1845</v>
      </c>
      <c r="K461" s="1150" t="s">
        <v>1369</v>
      </c>
      <c r="L461" s="1150" t="s">
        <v>394</v>
      </c>
      <c r="M461" s="1150">
        <v>100210223</v>
      </c>
      <c r="N461" s="1150" t="s">
        <v>394</v>
      </c>
      <c r="O461" s="1150" t="s">
        <v>19541</v>
      </c>
      <c r="P461" s="1150" t="s">
        <v>17721</v>
      </c>
      <c r="Q461" s="1211">
        <v>45183</v>
      </c>
      <c r="R461" s="1210">
        <v>29048</v>
      </c>
      <c r="S461" s="1150"/>
      <c r="T461" s="1150" t="s">
        <v>18969</v>
      </c>
      <c r="U461" s="1150">
        <v>1003675622</v>
      </c>
      <c r="V461" s="1150">
        <v>1003675623</v>
      </c>
      <c r="W461" s="1150"/>
      <c r="X461" s="1150"/>
      <c r="Y461" s="1150"/>
      <c r="Z461" s="1150"/>
      <c r="AA461" s="1150"/>
      <c r="AB461" s="1150"/>
      <c r="AC461" s="1150"/>
      <c r="AD461" s="1150"/>
      <c r="AE461" s="1150"/>
      <c r="AF461" s="1150" t="s">
        <v>19172</v>
      </c>
      <c r="AG461" s="1211">
        <v>45196</v>
      </c>
      <c r="AH461" s="1212">
        <v>45170</v>
      </c>
      <c r="AI461" s="1150" t="s">
        <v>1375</v>
      </c>
      <c r="AJ461" s="1150" t="s">
        <v>1845</v>
      </c>
      <c r="AK461" s="1210">
        <v>29047.11</v>
      </c>
      <c r="AL461" s="1210">
        <v>29048</v>
      </c>
      <c r="AM461" s="1150" t="s">
        <v>514</v>
      </c>
      <c r="AN461" s="1150" t="s">
        <v>13437</v>
      </c>
      <c r="AO461" s="1150"/>
      <c r="AP461" s="1150" t="s">
        <v>1374</v>
      </c>
      <c r="AQ461" s="1150"/>
      <c r="AR461" s="1150">
        <v>4902151570</v>
      </c>
      <c r="AS461" s="1150"/>
      <c r="AT461" s="1150"/>
      <c r="AU461" s="1150"/>
      <c r="AV461" s="1150"/>
      <c r="AW461" s="1150"/>
      <c r="AX461" s="1150"/>
      <c r="AY461" s="1150">
        <v>0</v>
      </c>
      <c r="AZ461" s="1150"/>
      <c r="BA461" s="1150"/>
      <c r="BB461" s="1150"/>
      <c r="BC461" s="1150"/>
      <c r="BD461" s="1150"/>
      <c r="BE461" s="1150"/>
      <c r="BF461" s="1150"/>
      <c r="BG461" s="1150"/>
      <c r="BH461" s="1150"/>
      <c r="BI461" s="1150"/>
      <c r="BJ461" s="1150"/>
    </row>
    <row r="462" spans="1:62">
      <c r="A462" s="1150">
        <v>456</v>
      </c>
      <c r="B462" s="1150" t="s">
        <v>19108</v>
      </c>
      <c r="C462" s="1150" t="s">
        <v>2792</v>
      </c>
      <c r="D462" s="1150" t="s">
        <v>18942</v>
      </c>
      <c r="E462" s="1150" t="s">
        <v>18943</v>
      </c>
      <c r="F462" s="1150" t="s">
        <v>18948</v>
      </c>
      <c r="G462" s="1150" t="s">
        <v>3643</v>
      </c>
      <c r="H462" s="1150" t="s">
        <v>3066</v>
      </c>
      <c r="I462" s="1150" t="s">
        <v>3064</v>
      </c>
      <c r="J462" s="1150" t="s">
        <v>3065</v>
      </c>
      <c r="K462" s="1150" t="s">
        <v>19595</v>
      </c>
      <c r="L462" s="1150" t="s">
        <v>394</v>
      </c>
      <c r="M462" s="1150">
        <v>100211018</v>
      </c>
      <c r="N462" s="1150" t="s">
        <v>19552</v>
      </c>
      <c r="O462" s="1150" t="s">
        <v>19268</v>
      </c>
      <c r="P462" s="1150" t="s">
        <v>17721</v>
      </c>
      <c r="Q462" s="1211">
        <v>45184</v>
      </c>
      <c r="R462" s="1210">
        <v>30712</v>
      </c>
      <c r="S462" s="1150"/>
      <c r="T462" s="1150" t="s">
        <v>19410</v>
      </c>
      <c r="U462" s="1150">
        <v>1003674279</v>
      </c>
      <c r="V462" s="1150">
        <v>1003674280</v>
      </c>
      <c r="W462" s="1150"/>
      <c r="X462" s="1150"/>
      <c r="Y462" s="1150"/>
      <c r="Z462" s="1150"/>
      <c r="AA462" s="1150"/>
      <c r="AB462" s="1150"/>
      <c r="AC462" s="1150"/>
      <c r="AD462" s="1150"/>
      <c r="AE462" s="1150"/>
      <c r="AF462" s="1150" t="s">
        <v>18962</v>
      </c>
      <c r="AG462" s="1211">
        <v>45193</v>
      </c>
      <c r="AH462" s="1212">
        <v>45170</v>
      </c>
      <c r="AI462" s="1150" t="s">
        <v>3066</v>
      </c>
      <c r="AJ462" s="1150" t="s">
        <v>3065</v>
      </c>
      <c r="AK462" s="1210">
        <v>30711.3</v>
      </c>
      <c r="AL462" s="1210">
        <v>30712</v>
      </c>
      <c r="AM462" s="1150" t="s">
        <v>514</v>
      </c>
      <c r="AN462" s="1150" t="s">
        <v>13437</v>
      </c>
      <c r="AO462" s="1150"/>
      <c r="AP462" s="1150"/>
      <c r="AQ462" s="1150"/>
      <c r="AR462" s="1150">
        <v>4902150441</v>
      </c>
      <c r="AS462" s="1150"/>
      <c r="AT462" s="1150"/>
      <c r="AU462" s="1150"/>
      <c r="AV462" s="1150"/>
      <c r="AW462" s="1150"/>
      <c r="AX462" s="1150"/>
      <c r="AY462" s="1150" t="s">
        <v>19596</v>
      </c>
      <c r="AZ462" s="1150"/>
      <c r="BA462" s="1150"/>
      <c r="BB462" s="1150"/>
      <c r="BC462" s="1150"/>
      <c r="BD462" s="1150"/>
      <c r="BE462" s="1150"/>
      <c r="BF462" s="1150"/>
      <c r="BG462" s="1150"/>
      <c r="BH462" s="1150"/>
      <c r="BI462" s="1150"/>
      <c r="BJ462" s="1150"/>
    </row>
    <row r="463" spans="1:62">
      <c r="A463" s="1150">
        <v>457</v>
      </c>
      <c r="B463" s="1150" t="s">
        <v>19108</v>
      </c>
      <c r="C463" s="1150" t="s">
        <v>2792</v>
      </c>
      <c r="D463" s="1150" t="s">
        <v>18942</v>
      </c>
      <c r="E463" s="1150" t="s">
        <v>18943</v>
      </c>
      <c r="F463" s="1150" t="s">
        <v>18948</v>
      </c>
      <c r="G463" s="1150" t="s">
        <v>17920</v>
      </c>
      <c r="H463" s="1150" t="s">
        <v>1380</v>
      </c>
      <c r="I463" s="1150" t="s">
        <v>1377</v>
      </c>
      <c r="J463" s="1150" t="s">
        <v>3070</v>
      </c>
      <c r="K463" s="1150" t="s">
        <v>1376</v>
      </c>
      <c r="L463" s="1150" t="s">
        <v>394</v>
      </c>
      <c r="M463" s="1150">
        <v>100210654</v>
      </c>
      <c r="N463" s="1150" t="s">
        <v>394</v>
      </c>
      <c r="O463" s="1150" t="s">
        <v>19567</v>
      </c>
      <c r="P463" s="1150" t="s">
        <v>17721</v>
      </c>
      <c r="Q463" s="1211">
        <v>45183</v>
      </c>
      <c r="R463" s="1210">
        <v>7607</v>
      </c>
      <c r="S463" s="1150"/>
      <c r="T463" s="1150" t="s">
        <v>18969</v>
      </c>
      <c r="U463" s="1150">
        <v>1003673314</v>
      </c>
      <c r="V463" s="1150">
        <v>1003673515</v>
      </c>
      <c r="W463" s="1150"/>
      <c r="X463" s="1150"/>
      <c r="Y463" s="1150"/>
      <c r="Z463" s="1150"/>
      <c r="AA463" s="1150"/>
      <c r="AB463" s="1150"/>
      <c r="AC463" s="1150"/>
      <c r="AD463" s="1150"/>
      <c r="AE463" s="1150"/>
      <c r="AF463" s="1150" t="s">
        <v>19172</v>
      </c>
      <c r="AG463" s="1211">
        <v>45190</v>
      </c>
      <c r="AH463" s="1212">
        <v>45170</v>
      </c>
      <c r="AI463" s="1150" t="s">
        <v>1380</v>
      </c>
      <c r="AJ463" s="1150" t="s">
        <v>3070</v>
      </c>
      <c r="AK463" s="1210">
        <v>7607</v>
      </c>
      <c r="AL463" s="1210">
        <v>7607</v>
      </c>
      <c r="AM463" s="1150" t="s">
        <v>514</v>
      </c>
      <c r="AN463" s="1150" t="s">
        <v>13437</v>
      </c>
      <c r="AO463" s="1150"/>
      <c r="AP463" s="1150" t="s">
        <v>1379</v>
      </c>
      <c r="AQ463" s="1150"/>
      <c r="AR463" s="1150">
        <v>4902149560</v>
      </c>
      <c r="AS463" s="1150"/>
      <c r="AT463" s="1150"/>
      <c r="AU463" s="1150"/>
      <c r="AV463" s="1150"/>
      <c r="AW463" s="1150"/>
      <c r="AX463" s="1150"/>
      <c r="AY463" s="1150" t="s">
        <v>19582</v>
      </c>
      <c r="AZ463" s="1150"/>
      <c r="BA463" s="1150"/>
      <c r="BB463" s="1150"/>
      <c r="BC463" s="1150"/>
      <c r="BD463" s="1150"/>
      <c r="BE463" s="1150"/>
      <c r="BF463" s="1150"/>
      <c r="BG463" s="1150"/>
      <c r="BH463" s="1150"/>
      <c r="BI463" s="1150"/>
      <c r="BJ463" s="1150"/>
    </row>
    <row r="464" spans="1:62">
      <c r="A464" s="1150">
        <v>458</v>
      </c>
      <c r="B464" s="1150" t="s">
        <v>19108</v>
      </c>
      <c r="C464" s="1150" t="s">
        <v>2792</v>
      </c>
      <c r="D464" s="1150" t="s">
        <v>18942</v>
      </c>
      <c r="E464" s="1150" t="s">
        <v>18943</v>
      </c>
      <c r="F464" s="1150" t="s">
        <v>18948</v>
      </c>
      <c r="G464" s="1150" t="s">
        <v>17920</v>
      </c>
      <c r="H464" s="1150" t="s">
        <v>1385</v>
      </c>
      <c r="I464" s="1150" t="s">
        <v>1382</v>
      </c>
      <c r="J464" s="1150" t="s">
        <v>3073</v>
      </c>
      <c r="K464" s="1150" t="s">
        <v>1381</v>
      </c>
      <c r="L464" s="1150" t="s">
        <v>394</v>
      </c>
      <c r="M464" s="1150">
        <v>100210740</v>
      </c>
      <c r="N464" s="1150" t="s">
        <v>394</v>
      </c>
      <c r="O464" s="1150" t="s">
        <v>19567</v>
      </c>
      <c r="P464" s="1150" t="s">
        <v>17721</v>
      </c>
      <c r="Q464" s="1211">
        <v>45183</v>
      </c>
      <c r="R464" s="1210">
        <v>13822</v>
      </c>
      <c r="S464" s="1150"/>
      <c r="T464" s="1150" t="s">
        <v>18969</v>
      </c>
      <c r="U464" s="1150">
        <v>1003673235</v>
      </c>
      <c r="V464" s="1150">
        <v>1003673236</v>
      </c>
      <c r="W464" s="1150"/>
      <c r="X464" s="1150"/>
      <c r="Y464" s="1150"/>
      <c r="Z464" s="1150"/>
      <c r="AA464" s="1150"/>
      <c r="AB464" s="1150"/>
      <c r="AC464" s="1150"/>
      <c r="AD464" s="1150"/>
      <c r="AE464" s="1150"/>
      <c r="AF464" s="1150" t="s">
        <v>18962</v>
      </c>
      <c r="AG464" s="1211">
        <v>45189</v>
      </c>
      <c r="AH464" s="1212">
        <v>45170</v>
      </c>
      <c r="AI464" s="1150" t="s">
        <v>1385</v>
      </c>
      <c r="AJ464" s="1150" t="s">
        <v>3073</v>
      </c>
      <c r="AK464" s="1210">
        <v>13821.39</v>
      </c>
      <c r="AL464" s="1210">
        <v>13822</v>
      </c>
      <c r="AM464" s="1150" t="s">
        <v>514</v>
      </c>
      <c r="AN464" s="1150" t="s">
        <v>13437</v>
      </c>
      <c r="AO464" s="1150"/>
      <c r="AP464" s="1150" t="s">
        <v>1384</v>
      </c>
      <c r="AQ464" s="1150"/>
      <c r="AR464" s="1150">
        <v>4902149317</v>
      </c>
      <c r="AS464" s="1150"/>
      <c r="AT464" s="1150"/>
      <c r="AU464" s="1150"/>
      <c r="AV464" s="1150"/>
      <c r="AW464" s="1150"/>
      <c r="AX464" s="1150"/>
      <c r="AY464" s="1150">
        <v>0</v>
      </c>
      <c r="AZ464" s="1150"/>
      <c r="BA464" s="1150"/>
      <c r="BB464" s="1150"/>
      <c r="BC464" s="1150"/>
      <c r="BD464" s="1150"/>
      <c r="BE464" s="1150"/>
      <c r="BF464" s="1150"/>
      <c r="BG464" s="1150"/>
      <c r="BH464" s="1150"/>
      <c r="BI464" s="1150"/>
      <c r="BJ464" s="1150"/>
    </row>
    <row r="465" spans="1:62">
      <c r="A465" s="1150">
        <v>459</v>
      </c>
      <c r="B465" s="1150" t="s">
        <v>19108</v>
      </c>
      <c r="C465" s="1150" t="s">
        <v>2792</v>
      </c>
      <c r="D465" s="1150" t="s">
        <v>18942</v>
      </c>
      <c r="E465" s="1150" t="s">
        <v>18943</v>
      </c>
      <c r="F465" s="1150" t="s">
        <v>18948</v>
      </c>
      <c r="G465" s="1150" t="s">
        <v>17873</v>
      </c>
      <c r="H465" s="1213" t="s">
        <v>3079</v>
      </c>
      <c r="I465" s="1213" t="s">
        <v>3077</v>
      </c>
      <c r="J465" s="1213" t="s">
        <v>3078</v>
      </c>
      <c r="K465" s="1150" t="s">
        <v>9402</v>
      </c>
      <c r="L465" s="1150" t="s">
        <v>394</v>
      </c>
      <c r="M465" s="1150">
        <v>100211019</v>
      </c>
      <c r="N465" s="1150" t="s">
        <v>19552</v>
      </c>
      <c r="O465" s="1150" t="s">
        <v>19566</v>
      </c>
      <c r="P465" s="1150" t="s">
        <v>17721</v>
      </c>
      <c r="Q465" s="1211">
        <v>45184</v>
      </c>
      <c r="R465" s="1210">
        <v>25523</v>
      </c>
      <c r="S465" s="1210">
        <v>23587</v>
      </c>
      <c r="T465" s="1150" t="s">
        <v>19410</v>
      </c>
      <c r="U465" s="1150">
        <v>1003673279</v>
      </c>
      <c r="V465" s="1150">
        <v>1003673280</v>
      </c>
      <c r="W465" s="1150"/>
      <c r="X465" s="1150"/>
      <c r="Y465" s="1150"/>
      <c r="Z465" s="1150"/>
      <c r="AA465" s="1150"/>
      <c r="AB465" s="1150"/>
      <c r="AC465" s="1150"/>
      <c r="AD465" s="1150"/>
      <c r="AE465" s="1150"/>
      <c r="AF465" s="1150" t="s">
        <v>19172</v>
      </c>
      <c r="AG465" s="1211">
        <v>45189</v>
      </c>
      <c r="AH465" s="1212">
        <v>45170</v>
      </c>
      <c r="AI465" s="1213" t="s">
        <v>3079</v>
      </c>
      <c r="AJ465" s="1213" t="s">
        <v>3078</v>
      </c>
      <c r="AK465" s="1210">
        <v>25522.26</v>
      </c>
      <c r="AL465" s="1210">
        <v>25523</v>
      </c>
      <c r="AM465" s="1150" t="s">
        <v>514</v>
      </c>
      <c r="AN465" s="1150" t="s">
        <v>13437</v>
      </c>
      <c r="AO465" s="1210">
        <v>37463.949999999997</v>
      </c>
      <c r="AP465" s="1150" t="s">
        <v>3076</v>
      </c>
      <c r="AQ465" s="1150"/>
      <c r="AR465" s="1150">
        <v>4902149751</v>
      </c>
      <c r="AS465" s="1150"/>
      <c r="AT465" s="1150"/>
      <c r="AU465" s="1150"/>
      <c r="AV465" s="1150"/>
      <c r="AW465" s="1150"/>
      <c r="AX465" s="1150"/>
      <c r="AY465" s="1150">
        <v>0</v>
      </c>
      <c r="AZ465" s="1150"/>
      <c r="BA465" s="1150"/>
      <c r="BB465" s="1150"/>
      <c r="BC465" s="1150"/>
      <c r="BD465" s="1150"/>
      <c r="BE465" s="1150"/>
      <c r="BF465" s="1150"/>
      <c r="BG465" s="1150"/>
      <c r="BH465" s="1150"/>
      <c r="BI465" s="1150"/>
      <c r="BJ465" s="1150"/>
    </row>
    <row r="466" spans="1:62">
      <c r="A466" s="1150">
        <v>460</v>
      </c>
      <c r="B466" s="1150" t="s">
        <v>19108</v>
      </c>
      <c r="C466" s="1150" t="s">
        <v>2792</v>
      </c>
      <c r="D466" s="1150" t="s">
        <v>18942</v>
      </c>
      <c r="E466" s="1150" t="s">
        <v>18943</v>
      </c>
      <c r="F466" s="1150" t="s">
        <v>18948</v>
      </c>
      <c r="G466" s="1150" t="s">
        <v>15831</v>
      </c>
      <c r="H466" s="1213" t="s">
        <v>3085</v>
      </c>
      <c r="I466" s="1150" t="s">
        <v>3083</v>
      </c>
      <c r="J466" s="1213" t="s">
        <v>3084</v>
      </c>
      <c r="K466" s="1150" t="s">
        <v>9294</v>
      </c>
      <c r="L466" s="1150" t="s">
        <v>394</v>
      </c>
      <c r="M466" s="1150">
        <v>100210343</v>
      </c>
      <c r="N466" s="1150" t="s">
        <v>394</v>
      </c>
      <c r="O466" s="1150"/>
      <c r="P466" s="1150" t="s">
        <v>17721</v>
      </c>
      <c r="Q466" s="1211">
        <v>45183</v>
      </c>
      <c r="R466" s="1210">
        <v>84339</v>
      </c>
      <c r="S466" s="1150"/>
      <c r="T466" s="1150" t="s">
        <v>19410</v>
      </c>
      <c r="U466" s="1150">
        <v>1003674365</v>
      </c>
      <c r="V466" s="1150"/>
      <c r="W466" s="1150"/>
      <c r="X466" s="1150"/>
      <c r="Y466" s="1150"/>
      <c r="Z466" s="1150"/>
      <c r="AA466" s="1150"/>
      <c r="AB466" s="1150"/>
      <c r="AC466" s="1150"/>
      <c r="AD466" s="1150"/>
      <c r="AE466" s="1150"/>
      <c r="AF466" s="1150" t="s">
        <v>18978</v>
      </c>
      <c r="AG466" s="1211">
        <v>45194</v>
      </c>
      <c r="AH466" s="1212">
        <v>45170</v>
      </c>
      <c r="AI466" s="1213" t="s">
        <v>3085</v>
      </c>
      <c r="AJ466" s="1213" t="s">
        <v>3084</v>
      </c>
      <c r="AK466" s="1210">
        <v>84339</v>
      </c>
      <c r="AL466" s="1210">
        <v>84339</v>
      </c>
      <c r="AM466" s="1150" t="s">
        <v>514</v>
      </c>
      <c r="AN466" s="1150" t="s">
        <v>13437</v>
      </c>
      <c r="AO466" s="1210">
        <v>34778.519999999997</v>
      </c>
      <c r="AP466" s="1150" t="s">
        <v>3082</v>
      </c>
      <c r="AQ466" s="1150"/>
      <c r="AR466" s="1150">
        <v>4902150713</v>
      </c>
      <c r="AS466" s="1150"/>
      <c r="AT466" s="1150"/>
      <c r="AU466" s="1150"/>
      <c r="AV466" s="1150"/>
      <c r="AW466" s="1150"/>
      <c r="AX466" s="1150"/>
      <c r="AY466" s="1150" t="s">
        <v>18979</v>
      </c>
      <c r="AZ466" s="1150"/>
      <c r="BA466" s="1150"/>
      <c r="BB466" s="1150" t="s">
        <v>18980</v>
      </c>
      <c r="BC466" s="1150"/>
      <c r="BD466" s="1150"/>
      <c r="BE466" s="1150"/>
      <c r="BF466" s="1150" t="s">
        <v>18962</v>
      </c>
      <c r="BG466" s="1150"/>
      <c r="BH466" s="1150"/>
      <c r="BI466" s="1150"/>
      <c r="BJ466" s="1150"/>
    </row>
    <row r="467" spans="1:62">
      <c r="A467" s="1150">
        <v>461</v>
      </c>
      <c r="B467" s="1150" t="s">
        <v>19108</v>
      </c>
      <c r="C467" s="1150" t="s">
        <v>2792</v>
      </c>
      <c r="D467" s="1150" t="s">
        <v>18942</v>
      </c>
      <c r="E467" s="1150" t="s">
        <v>18943</v>
      </c>
      <c r="F467" s="1150" t="s">
        <v>18948</v>
      </c>
      <c r="G467" s="1150" t="s">
        <v>15831</v>
      </c>
      <c r="H467" s="1213" t="s">
        <v>3091</v>
      </c>
      <c r="I467" s="1150" t="s">
        <v>3089</v>
      </c>
      <c r="J467" s="1213" t="s">
        <v>3090</v>
      </c>
      <c r="K467" s="1150" t="s">
        <v>19597</v>
      </c>
      <c r="L467" s="1150" t="s">
        <v>394</v>
      </c>
      <c r="M467" s="1150">
        <v>100210624</v>
      </c>
      <c r="N467" s="1150" t="s">
        <v>394</v>
      </c>
      <c r="O467" s="1150" t="s">
        <v>18964</v>
      </c>
      <c r="P467" s="1150" t="s">
        <v>17721</v>
      </c>
      <c r="Q467" s="1211">
        <v>45183</v>
      </c>
      <c r="R467" s="1210">
        <v>27698</v>
      </c>
      <c r="S467" s="1150"/>
      <c r="T467" s="1150" t="s">
        <v>18957</v>
      </c>
      <c r="U467" s="1150">
        <v>1003676956</v>
      </c>
      <c r="V467" s="1150">
        <v>1003676957</v>
      </c>
      <c r="W467" s="1150"/>
      <c r="X467" s="1150"/>
      <c r="Y467" s="1150"/>
      <c r="Z467" s="1150"/>
      <c r="AA467" s="1150"/>
      <c r="AB467" s="1150"/>
      <c r="AC467" s="1150"/>
      <c r="AD467" s="1150"/>
      <c r="AE467" s="1150"/>
      <c r="AF467" s="1150" t="s">
        <v>18978</v>
      </c>
      <c r="AG467" s="1211">
        <v>45200</v>
      </c>
      <c r="AH467" s="1212">
        <v>45200</v>
      </c>
      <c r="AI467" s="1213" t="s">
        <v>3091</v>
      </c>
      <c r="AJ467" s="1213" t="s">
        <v>3090</v>
      </c>
      <c r="AK467" s="1210">
        <v>27697.73</v>
      </c>
      <c r="AL467" s="1210">
        <v>27698</v>
      </c>
      <c r="AM467" s="1150" t="s">
        <v>514</v>
      </c>
      <c r="AN467" s="1150" t="s">
        <v>13437</v>
      </c>
      <c r="AO467" s="1150"/>
      <c r="AP467" s="1150" t="s">
        <v>3088</v>
      </c>
      <c r="AQ467" s="1150"/>
      <c r="AR467" s="1150">
        <v>4902152558</v>
      </c>
      <c r="AS467" s="1150"/>
      <c r="AT467" s="1150"/>
      <c r="AU467" s="1150"/>
      <c r="AV467" s="1150"/>
      <c r="AW467" s="1150"/>
      <c r="AX467" s="1150"/>
      <c r="AY467" s="1150">
        <v>0</v>
      </c>
      <c r="AZ467" s="1150"/>
      <c r="BA467" s="1150"/>
      <c r="BB467" s="1150"/>
      <c r="BC467" s="1150"/>
      <c r="BD467" s="1150"/>
      <c r="BE467" s="1150"/>
      <c r="BF467" s="1150"/>
      <c r="BG467" s="1150"/>
      <c r="BH467" s="1150"/>
      <c r="BI467" s="1150"/>
      <c r="BJ467" s="1150"/>
    </row>
    <row r="468" spans="1:62">
      <c r="A468" s="1150">
        <v>462</v>
      </c>
      <c r="B468" s="1150" t="s">
        <v>19108</v>
      </c>
      <c r="C468" s="1150" t="s">
        <v>2792</v>
      </c>
      <c r="D468" s="1150" t="s">
        <v>18942</v>
      </c>
      <c r="E468" s="1150" t="s">
        <v>18943</v>
      </c>
      <c r="F468" s="1150" t="s">
        <v>18948</v>
      </c>
      <c r="G468" s="1150" t="s">
        <v>15831</v>
      </c>
      <c r="H468" s="1213" t="s">
        <v>3091</v>
      </c>
      <c r="I468" s="1150" t="s">
        <v>3095</v>
      </c>
      <c r="J468" s="1213" t="s">
        <v>3090</v>
      </c>
      <c r="K468" s="1150" t="s">
        <v>19598</v>
      </c>
      <c r="L468" s="1150" t="s">
        <v>394</v>
      </c>
      <c r="M468" s="1150">
        <v>100210655</v>
      </c>
      <c r="N468" s="1150" t="s">
        <v>394</v>
      </c>
      <c r="O468" s="1150" t="s">
        <v>18964</v>
      </c>
      <c r="P468" s="1150" t="s">
        <v>17721</v>
      </c>
      <c r="Q468" s="1211">
        <v>45183</v>
      </c>
      <c r="R468" s="1210">
        <v>15918</v>
      </c>
      <c r="S468" s="1150"/>
      <c r="T468" s="1150" t="s">
        <v>18957</v>
      </c>
      <c r="U468" s="1150">
        <v>1003679305</v>
      </c>
      <c r="V468" s="1150"/>
      <c r="W468" s="1150"/>
      <c r="X468" s="1150"/>
      <c r="Y468" s="1150"/>
      <c r="Z468" s="1150"/>
      <c r="AA468" s="1150"/>
      <c r="AB468" s="1150"/>
      <c r="AC468" s="1150"/>
      <c r="AD468" s="1150"/>
      <c r="AE468" s="1150"/>
      <c r="AF468" s="1150" t="s">
        <v>18983</v>
      </c>
      <c r="AG468" s="1211">
        <v>45205</v>
      </c>
      <c r="AH468" s="1212">
        <v>45200</v>
      </c>
      <c r="AI468" s="1213" t="s">
        <v>3091</v>
      </c>
      <c r="AJ468" s="1213" t="s">
        <v>3090</v>
      </c>
      <c r="AK468" s="1210">
        <v>15917.17</v>
      </c>
      <c r="AL468" s="1210">
        <v>15918</v>
      </c>
      <c r="AM468" s="1150" t="s">
        <v>514</v>
      </c>
      <c r="AN468" s="1150" t="s">
        <v>13437</v>
      </c>
      <c r="AO468" s="1210">
        <v>9290</v>
      </c>
      <c r="AP468" s="1150" t="s">
        <v>3094</v>
      </c>
      <c r="AQ468" s="1150"/>
      <c r="AR468" s="1150">
        <v>4902154733</v>
      </c>
      <c r="AS468" s="1150"/>
      <c r="AT468" s="1150"/>
      <c r="AU468" s="1150"/>
      <c r="AV468" s="1150"/>
      <c r="AW468" s="1150"/>
      <c r="AX468" s="1150"/>
      <c r="AY468" s="1150" t="s">
        <v>19599</v>
      </c>
      <c r="AZ468" s="1150"/>
      <c r="BA468" s="1150"/>
      <c r="BB468" s="1150"/>
      <c r="BC468" s="1150"/>
      <c r="BD468" s="1150"/>
      <c r="BE468" s="1150"/>
      <c r="BF468" s="1150"/>
      <c r="BG468" s="1150"/>
      <c r="BH468" s="1150"/>
      <c r="BI468" s="1150"/>
      <c r="BJ468" s="1150"/>
    </row>
    <row r="469" spans="1:62">
      <c r="A469" s="1150">
        <v>463</v>
      </c>
      <c r="B469" s="1150" t="s">
        <v>19108</v>
      </c>
      <c r="C469" s="1150" t="s">
        <v>17850</v>
      </c>
      <c r="D469" s="1150" t="s">
        <v>18942</v>
      </c>
      <c r="E469" s="1150" t="s">
        <v>18943</v>
      </c>
      <c r="F469" s="1150" t="s">
        <v>18948</v>
      </c>
      <c r="G469" s="1150" t="s">
        <v>15831</v>
      </c>
      <c r="H469" s="1213" t="s">
        <v>3099</v>
      </c>
      <c r="I469" s="1150" t="s">
        <v>3097</v>
      </c>
      <c r="J469" s="1213" t="s">
        <v>3098</v>
      </c>
      <c r="K469" s="1150" t="s">
        <v>4237</v>
      </c>
      <c r="L469" s="1150" t="s">
        <v>394</v>
      </c>
      <c r="M469" s="1150">
        <v>100208444</v>
      </c>
      <c r="N469" s="1150" t="s">
        <v>394</v>
      </c>
      <c r="O469" s="1150"/>
      <c r="P469" s="1150" t="s">
        <v>17721</v>
      </c>
      <c r="Q469" s="1211">
        <v>45183</v>
      </c>
      <c r="R469" s="1210">
        <v>11175</v>
      </c>
      <c r="S469" s="1150"/>
      <c r="T469" s="1150" t="s">
        <v>19410</v>
      </c>
      <c r="U469" s="1150"/>
      <c r="V469" s="1150"/>
      <c r="W469" s="1150"/>
      <c r="X469" s="1150"/>
      <c r="Y469" s="1150"/>
      <c r="Z469" s="1150"/>
      <c r="AA469" s="1150"/>
      <c r="AB469" s="1150"/>
      <c r="AC469" s="1150"/>
      <c r="AD469" s="1150"/>
      <c r="AE469" s="1150"/>
      <c r="AF469" s="1150"/>
      <c r="AG469" s="1150"/>
      <c r="AH469" s="1212">
        <v>1</v>
      </c>
      <c r="AI469" s="1213" t="s">
        <v>3099</v>
      </c>
      <c r="AJ469" s="1213" t="s">
        <v>3098</v>
      </c>
      <c r="AK469" s="1210">
        <v>11175</v>
      </c>
      <c r="AL469" s="1210">
        <v>11175</v>
      </c>
      <c r="AM469" s="1150" t="s">
        <v>514</v>
      </c>
      <c r="AN469" s="1150" t="s">
        <v>13437</v>
      </c>
      <c r="AO469" s="1150"/>
      <c r="AP469" s="1150"/>
      <c r="AQ469" s="1150"/>
      <c r="AR469" s="1150"/>
      <c r="AS469" s="1150"/>
      <c r="AT469" s="1150"/>
      <c r="AU469" s="1150"/>
      <c r="AV469" s="1150"/>
      <c r="AW469" s="1150"/>
      <c r="AX469" s="1150"/>
      <c r="AY469" s="1150">
        <v>0</v>
      </c>
      <c r="AZ469" s="1150"/>
      <c r="BA469" s="1150"/>
      <c r="BB469" s="1150"/>
      <c r="BC469" s="1150"/>
      <c r="BD469" s="1150"/>
      <c r="BE469" s="1150"/>
      <c r="BF469" s="1150"/>
      <c r="BG469" s="1150"/>
      <c r="BH469" s="1150"/>
      <c r="BI469" s="1150"/>
      <c r="BJ469" s="1150"/>
    </row>
    <row r="470" spans="1:62">
      <c r="A470" s="1150">
        <v>464</v>
      </c>
      <c r="B470" s="1150" t="s">
        <v>19108</v>
      </c>
      <c r="C470" s="1150" t="s">
        <v>17850</v>
      </c>
      <c r="D470" s="1150" t="s">
        <v>18942</v>
      </c>
      <c r="E470" s="1150" t="s">
        <v>18943</v>
      </c>
      <c r="F470" s="1150" t="s">
        <v>18948</v>
      </c>
      <c r="G470" s="1150" t="s">
        <v>15831</v>
      </c>
      <c r="H470" s="1213" t="s">
        <v>3099</v>
      </c>
      <c r="I470" s="1150" t="s">
        <v>3103</v>
      </c>
      <c r="J470" s="1213" t="s">
        <v>3098</v>
      </c>
      <c r="K470" s="1150" t="s">
        <v>19600</v>
      </c>
      <c r="L470" s="1150" t="s">
        <v>394</v>
      </c>
      <c r="M470" s="1150">
        <v>100208455</v>
      </c>
      <c r="N470" s="1150" t="s">
        <v>394</v>
      </c>
      <c r="O470" s="1150"/>
      <c r="P470" s="1150" t="s">
        <v>17721</v>
      </c>
      <c r="Q470" s="1211">
        <v>45183</v>
      </c>
      <c r="R470" s="1210">
        <v>29986</v>
      </c>
      <c r="S470" s="1150"/>
      <c r="T470" s="1150" t="s">
        <v>19410</v>
      </c>
      <c r="U470" s="1150"/>
      <c r="V470" s="1150"/>
      <c r="W470" s="1150"/>
      <c r="X470" s="1150"/>
      <c r="Y470" s="1150"/>
      <c r="Z470" s="1150"/>
      <c r="AA470" s="1150"/>
      <c r="AB470" s="1150"/>
      <c r="AC470" s="1150"/>
      <c r="AD470" s="1150"/>
      <c r="AE470" s="1150"/>
      <c r="AF470" s="1150"/>
      <c r="AG470" s="1150"/>
      <c r="AH470" s="1212">
        <v>1</v>
      </c>
      <c r="AI470" s="1213" t="s">
        <v>3099</v>
      </c>
      <c r="AJ470" s="1213" t="s">
        <v>3098</v>
      </c>
      <c r="AK470" s="1210">
        <v>29986</v>
      </c>
      <c r="AL470" s="1210">
        <v>29986</v>
      </c>
      <c r="AM470" s="1150" t="s">
        <v>514</v>
      </c>
      <c r="AN470" s="1150" t="s">
        <v>13437</v>
      </c>
      <c r="AO470" s="1150"/>
      <c r="AP470" s="1150"/>
      <c r="AQ470" s="1150"/>
      <c r="AR470" s="1150"/>
      <c r="AS470" s="1150"/>
      <c r="AT470" s="1150"/>
      <c r="AU470" s="1150"/>
      <c r="AV470" s="1150"/>
      <c r="AW470" s="1150"/>
      <c r="AX470" s="1150"/>
      <c r="AY470" s="1150">
        <v>0</v>
      </c>
      <c r="AZ470" s="1150"/>
      <c r="BA470" s="1150"/>
      <c r="BB470" s="1150"/>
      <c r="BC470" s="1150"/>
      <c r="BD470" s="1150"/>
      <c r="BE470" s="1150"/>
      <c r="BF470" s="1150"/>
      <c r="BG470" s="1150"/>
      <c r="BH470" s="1150"/>
      <c r="BI470" s="1150"/>
      <c r="BJ470" s="1150"/>
    </row>
    <row r="471" spans="1:62">
      <c r="A471" s="1150">
        <v>465</v>
      </c>
      <c r="B471" s="1150" t="s">
        <v>19108</v>
      </c>
      <c r="C471" s="1150" t="s">
        <v>2792</v>
      </c>
      <c r="D471" s="1150" t="s">
        <v>18942</v>
      </c>
      <c r="E471" s="1150" t="s">
        <v>18943</v>
      </c>
      <c r="F471" s="1150" t="s">
        <v>18948</v>
      </c>
      <c r="G471" s="1150" t="s">
        <v>15831</v>
      </c>
      <c r="H471" s="1213" t="s">
        <v>3107</v>
      </c>
      <c r="I471" s="1150" t="s">
        <v>3105</v>
      </c>
      <c r="J471" s="1213" t="s">
        <v>3106</v>
      </c>
      <c r="K471" s="1150" t="s">
        <v>19601</v>
      </c>
      <c r="L471" s="1150" t="s">
        <v>394</v>
      </c>
      <c r="M471" s="1150">
        <v>100210262</v>
      </c>
      <c r="N471" s="1150" t="s">
        <v>394</v>
      </c>
      <c r="O471" s="1150"/>
      <c r="P471" s="1150" t="s">
        <v>17721</v>
      </c>
      <c r="Q471" s="1211">
        <v>45183</v>
      </c>
      <c r="R471" s="1210">
        <v>28946</v>
      </c>
      <c r="S471" s="1150"/>
      <c r="T471" s="1150" t="s">
        <v>19410</v>
      </c>
      <c r="U471" s="1150">
        <v>1003680555</v>
      </c>
      <c r="V471" s="1150">
        <v>1003680556</v>
      </c>
      <c r="W471" s="1150"/>
      <c r="X471" s="1150"/>
      <c r="Y471" s="1150"/>
      <c r="Z471" s="1150"/>
      <c r="AA471" s="1150"/>
      <c r="AB471" s="1150"/>
      <c r="AC471" s="1150"/>
      <c r="AD471" s="1150"/>
      <c r="AE471" s="1150"/>
      <c r="AF471" s="1150" t="s">
        <v>19172</v>
      </c>
      <c r="AG471" s="1211">
        <v>45209</v>
      </c>
      <c r="AH471" s="1212">
        <v>45200</v>
      </c>
      <c r="AI471" s="1213" t="s">
        <v>3107</v>
      </c>
      <c r="AJ471" s="1213" t="s">
        <v>3106</v>
      </c>
      <c r="AK471" s="1210">
        <v>28946</v>
      </c>
      <c r="AL471" s="1210">
        <v>28946</v>
      </c>
      <c r="AM471" s="1150" t="s">
        <v>514</v>
      </c>
      <c r="AN471" s="1150" t="s">
        <v>13437</v>
      </c>
      <c r="AO471" s="1210">
        <v>12116.16</v>
      </c>
      <c r="AP471" s="1150" t="s">
        <v>9307</v>
      </c>
      <c r="AQ471" s="1150"/>
      <c r="AR471" s="1150">
        <v>4902155800</v>
      </c>
      <c r="AS471" s="1150"/>
      <c r="AT471" s="1150"/>
      <c r="AU471" s="1150"/>
      <c r="AV471" s="1150"/>
      <c r="AW471" s="1150"/>
      <c r="AX471" s="1150"/>
      <c r="AY471" s="1150"/>
      <c r="AZ471" s="1150"/>
      <c r="BA471" s="1150"/>
      <c r="BB471" s="1150"/>
      <c r="BC471" s="1150"/>
      <c r="BD471" s="1150"/>
      <c r="BE471" s="1150"/>
      <c r="BF471" s="1150"/>
      <c r="BG471" s="1150"/>
      <c r="BH471" s="1150"/>
      <c r="BI471" s="1150"/>
      <c r="BJ471" s="1150"/>
    </row>
    <row r="472" spans="1:62">
      <c r="A472" s="1150">
        <v>466</v>
      </c>
      <c r="B472" s="1150" t="s">
        <v>19108</v>
      </c>
      <c r="C472" s="1150" t="s">
        <v>2792</v>
      </c>
      <c r="D472" s="1150" t="s">
        <v>18942</v>
      </c>
      <c r="E472" s="1150" t="s">
        <v>18943</v>
      </c>
      <c r="F472" s="1150" t="s">
        <v>18948</v>
      </c>
      <c r="G472" s="1150" t="s">
        <v>15831</v>
      </c>
      <c r="H472" s="1213" t="s">
        <v>3107</v>
      </c>
      <c r="I472" s="1150" t="s">
        <v>3111</v>
      </c>
      <c r="J472" s="1213" t="s">
        <v>3106</v>
      </c>
      <c r="K472" s="1150" t="s">
        <v>19602</v>
      </c>
      <c r="L472" s="1150" t="s">
        <v>394</v>
      </c>
      <c r="M472" s="1150">
        <v>100210263</v>
      </c>
      <c r="N472" s="1150" t="s">
        <v>394</v>
      </c>
      <c r="O472" s="1150"/>
      <c r="P472" s="1150" t="s">
        <v>17721</v>
      </c>
      <c r="Q472" s="1211">
        <v>45183</v>
      </c>
      <c r="R472" s="1210">
        <v>36214</v>
      </c>
      <c r="S472" s="1150"/>
      <c r="T472" s="1150" t="s">
        <v>19410</v>
      </c>
      <c r="U472" s="1150">
        <v>1003680072</v>
      </c>
      <c r="V472" s="1150">
        <v>1003680073</v>
      </c>
      <c r="W472" s="1150"/>
      <c r="X472" s="1150"/>
      <c r="Y472" s="1150"/>
      <c r="Z472" s="1150"/>
      <c r="AA472" s="1150"/>
      <c r="AB472" s="1150"/>
      <c r="AC472" s="1150"/>
      <c r="AD472" s="1150"/>
      <c r="AE472" s="1150"/>
      <c r="AF472" s="1150" t="s">
        <v>19552</v>
      </c>
      <c r="AG472" s="1211">
        <v>45208</v>
      </c>
      <c r="AH472" s="1212">
        <v>45200</v>
      </c>
      <c r="AI472" s="1213" t="s">
        <v>3107</v>
      </c>
      <c r="AJ472" s="1213" t="s">
        <v>3106</v>
      </c>
      <c r="AK472" s="1210">
        <v>36214</v>
      </c>
      <c r="AL472" s="1210">
        <v>36214</v>
      </c>
      <c r="AM472" s="1150" t="s">
        <v>514</v>
      </c>
      <c r="AN472" s="1150" t="s">
        <v>13437</v>
      </c>
      <c r="AO472" s="1150"/>
      <c r="AP472" s="1150" t="s">
        <v>12718</v>
      </c>
      <c r="AQ472" s="1150"/>
      <c r="AR472" s="1150">
        <v>4902155630</v>
      </c>
      <c r="AS472" s="1150"/>
      <c r="AT472" s="1150"/>
      <c r="AU472" s="1150"/>
      <c r="AV472" s="1150"/>
      <c r="AW472" s="1150"/>
      <c r="AX472" s="1150"/>
      <c r="AY472" s="1150">
        <v>0</v>
      </c>
      <c r="AZ472" s="1150"/>
      <c r="BA472" s="1150"/>
      <c r="BB472" s="1150"/>
      <c r="BC472" s="1150"/>
      <c r="BD472" s="1150"/>
      <c r="BE472" s="1150"/>
      <c r="BF472" s="1150"/>
      <c r="BG472" s="1150"/>
      <c r="BH472" s="1150"/>
      <c r="BI472" s="1150"/>
      <c r="BJ472" s="1150"/>
    </row>
    <row r="473" spans="1:62">
      <c r="A473" s="1150">
        <v>467</v>
      </c>
      <c r="B473" s="1150" t="s">
        <v>19108</v>
      </c>
      <c r="C473" s="1150" t="s">
        <v>2792</v>
      </c>
      <c r="D473" s="1150" t="s">
        <v>18942</v>
      </c>
      <c r="E473" s="1150" t="s">
        <v>18943</v>
      </c>
      <c r="F473" s="1150" t="s">
        <v>18948</v>
      </c>
      <c r="G473" s="1150" t="s">
        <v>15831</v>
      </c>
      <c r="H473" s="1213" t="s">
        <v>3115</v>
      </c>
      <c r="I473" s="1150" t="s">
        <v>3113</v>
      </c>
      <c r="J473" s="1213" t="s">
        <v>3114</v>
      </c>
      <c r="K473" s="1150" t="s">
        <v>19603</v>
      </c>
      <c r="L473" s="1150" t="s">
        <v>394</v>
      </c>
      <c r="M473" s="1150">
        <v>100210266</v>
      </c>
      <c r="N473" s="1150" t="s">
        <v>394</v>
      </c>
      <c r="O473" s="1150"/>
      <c r="P473" s="1150" t="s">
        <v>17721</v>
      </c>
      <c r="Q473" s="1211">
        <v>45183</v>
      </c>
      <c r="R473" s="1210">
        <v>18132</v>
      </c>
      <c r="S473" s="1150"/>
      <c r="T473" s="1150" t="s">
        <v>19410</v>
      </c>
      <c r="U473" s="1150">
        <v>1003679428</v>
      </c>
      <c r="V473" s="1150">
        <v>1003679429</v>
      </c>
      <c r="W473" s="1150"/>
      <c r="X473" s="1150"/>
      <c r="Y473" s="1150"/>
      <c r="Z473" s="1150"/>
      <c r="AA473" s="1150"/>
      <c r="AB473" s="1150"/>
      <c r="AC473" s="1150"/>
      <c r="AD473" s="1150"/>
      <c r="AE473" s="1150"/>
      <c r="AF473" s="1150" t="s">
        <v>19552</v>
      </c>
      <c r="AG473" s="1211">
        <v>45205</v>
      </c>
      <c r="AH473" s="1212">
        <v>45200</v>
      </c>
      <c r="AI473" s="1213" t="s">
        <v>3115</v>
      </c>
      <c r="AJ473" s="1213" t="s">
        <v>3114</v>
      </c>
      <c r="AK473" s="1210">
        <v>18132</v>
      </c>
      <c r="AL473" s="1210">
        <v>18132</v>
      </c>
      <c r="AM473" s="1150" t="s">
        <v>514</v>
      </c>
      <c r="AN473" s="1150" t="s">
        <v>13437</v>
      </c>
      <c r="AO473" s="1210">
        <v>4153.5200000000004</v>
      </c>
      <c r="AP473" s="1150" t="s">
        <v>3112</v>
      </c>
      <c r="AQ473" s="1150"/>
      <c r="AR473" s="1150">
        <v>4902154846</v>
      </c>
      <c r="AS473" s="1150"/>
      <c r="AT473" s="1150"/>
      <c r="AU473" s="1150"/>
      <c r="AV473" s="1150"/>
      <c r="AW473" s="1150"/>
      <c r="AX473" s="1150"/>
      <c r="AY473" s="1150">
        <v>0</v>
      </c>
      <c r="AZ473" s="1150"/>
      <c r="BA473" s="1150"/>
      <c r="BB473" s="1150"/>
      <c r="BC473" s="1150"/>
      <c r="BD473" s="1150"/>
      <c r="BE473" s="1150"/>
      <c r="BF473" s="1150"/>
      <c r="BG473" s="1150"/>
      <c r="BH473" s="1150"/>
      <c r="BI473" s="1150"/>
      <c r="BJ473" s="1150"/>
    </row>
    <row r="474" spans="1:62">
      <c r="A474" s="1150">
        <v>468</v>
      </c>
      <c r="B474" s="1150" t="s">
        <v>19108</v>
      </c>
      <c r="C474" s="1150" t="s">
        <v>17850</v>
      </c>
      <c r="D474" s="1150" t="s">
        <v>18942</v>
      </c>
      <c r="E474" s="1150" t="s">
        <v>18943</v>
      </c>
      <c r="F474" s="1150" t="s">
        <v>18948</v>
      </c>
      <c r="G474" s="1150" t="s">
        <v>15831</v>
      </c>
      <c r="H474" s="1213" t="s">
        <v>3115</v>
      </c>
      <c r="I474" s="1213" t="s">
        <v>3119</v>
      </c>
      <c r="J474" s="1213" t="s">
        <v>3114</v>
      </c>
      <c r="K474" s="1150" t="s">
        <v>19604</v>
      </c>
      <c r="L474" s="1150" t="s">
        <v>394</v>
      </c>
      <c r="M474" s="1150">
        <v>100210267</v>
      </c>
      <c r="N474" s="1150" t="s">
        <v>394</v>
      </c>
      <c r="O474" s="1150"/>
      <c r="P474" s="1150" t="s">
        <v>17721</v>
      </c>
      <c r="Q474" s="1211">
        <v>45183</v>
      </c>
      <c r="R474" s="1210">
        <v>25836</v>
      </c>
      <c r="S474" s="1150"/>
      <c r="T474" s="1150" t="s">
        <v>19410</v>
      </c>
      <c r="U474" s="1150"/>
      <c r="V474" s="1150"/>
      <c r="W474" s="1150"/>
      <c r="X474" s="1150"/>
      <c r="Y474" s="1150"/>
      <c r="Z474" s="1150"/>
      <c r="AA474" s="1150"/>
      <c r="AB474" s="1150"/>
      <c r="AC474" s="1150"/>
      <c r="AD474" s="1150"/>
      <c r="AE474" s="1150"/>
      <c r="AF474" s="1150"/>
      <c r="AG474" s="1150"/>
      <c r="AH474" s="1212">
        <v>1</v>
      </c>
      <c r="AI474" s="1213" t="s">
        <v>3115</v>
      </c>
      <c r="AJ474" s="1213" t="s">
        <v>3114</v>
      </c>
      <c r="AK474" s="1210">
        <v>25836</v>
      </c>
      <c r="AL474" s="1210">
        <v>25836</v>
      </c>
      <c r="AM474" s="1150" t="s">
        <v>514</v>
      </c>
      <c r="AN474" s="1150" t="s">
        <v>13437</v>
      </c>
      <c r="AO474" s="1150"/>
      <c r="AP474" s="1150"/>
      <c r="AQ474" s="1150"/>
      <c r="AR474" s="1150"/>
      <c r="AS474" s="1150"/>
      <c r="AT474" s="1150"/>
      <c r="AU474" s="1150"/>
      <c r="AV474" s="1150"/>
      <c r="AW474" s="1150"/>
      <c r="AX474" s="1150"/>
      <c r="AY474" s="1150">
        <v>0</v>
      </c>
      <c r="AZ474" s="1150"/>
      <c r="BA474" s="1150"/>
      <c r="BB474" s="1150"/>
      <c r="BC474" s="1150"/>
      <c r="BD474" s="1150"/>
      <c r="BE474" s="1150"/>
      <c r="BF474" s="1150"/>
      <c r="BG474" s="1150"/>
      <c r="BH474" s="1150"/>
      <c r="BI474" s="1150"/>
      <c r="BJ474" s="1150"/>
    </row>
    <row r="475" spans="1:62">
      <c r="A475" s="1150">
        <v>469</v>
      </c>
      <c r="B475" s="1150" t="s">
        <v>19108</v>
      </c>
      <c r="C475" s="1150" t="s">
        <v>17850</v>
      </c>
      <c r="D475" s="1150" t="s">
        <v>18942</v>
      </c>
      <c r="E475" s="1150" t="s">
        <v>18943</v>
      </c>
      <c r="F475" s="1150" t="s">
        <v>18948</v>
      </c>
      <c r="G475" s="1150" t="s">
        <v>15831</v>
      </c>
      <c r="H475" s="1213" t="s">
        <v>3123</v>
      </c>
      <c r="I475" s="1150" t="s">
        <v>3121</v>
      </c>
      <c r="J475" s="1213" t="s">
        <v>3122</v>
      </c>
      <c r="K475" s="1150" t="s">
        <v>19605</v>
      </c>
      <c r="L475" s="1150" t="s">
        <v>394</v>
      </c>
      <c r="M475" s="1150">
        <v>100210633</v>
      </c>
      <c r="N475" s="1150" t="s">
        <v>394</v>
      </c>
      <c r="O475" s="1150" t="s">
        <v>18964</v>
      </c>
      <c r="P475" s="1150" t="s">
        <v>17721</v>
      </c>
      <c r="Q475" s="1211">
        <v>45183</v>
      </c>
      <c r="R475" s="1210">
        <v>15818</v>
      </c>
      <c r="S475" s="1150"/>
      <c r="T475" s="1150" t="s">
        <v>18957</v>
      </c>
      <c r="U475" s="1150"/>
      <c r="V475" s="1150"/>
      <c r="W475" s="1150"/>
      <c r="X475" s="1150"/>
      <c r="Y475" s="1150"/>
      <c r="Z475" s="1150"/>
      <c r="AA475" s="1150"/>
      <c r="AB475" s="1150"/>
      <c r="AC475" s="1150"/>
      <c r="AD475" s="1150"/>
      <c r="AE475" s="1150"/>
      <c r="AF475" s="1150"/>
      <c r="AG475" s="1150"/>
      <c r="AH475" s="1212">
        <v>1</v>
      </c>
      <c r="AI475" s="1213" t="s">
        <v>3123</v>
      </c>
      <c r="AJ475" s="1213" t="s">
        <v>3122</v>
      </c>
      <c r="AK475" s="1210">
        <v>15818</v>
      </c>
      <c r="AL475" s="1210">
        <v>15818</v>
      </c>
      <c r="AM475" s="1150" t="s">
        <v>514</v>
      </c>
      <c r="AN475" s="1150" t="s">
        <v>13437</v>
      </c>
      <c r="AO475" s="1150"/>
      <c r="AP475" s="1150"/>
      <c r="AQ475" s="1150"/>
      <c r="AR475" s="1150"/>
      <c r="AS475" s="1150"/>
      <c r="AT475" s="1150"/>
      <c r="AU475" s="1150"/>
      <c r="AV475" s="1150"/>
      <c r="AW475" s="1150"/>
      <c r="AX475" s="1150"/>
      <c r="AY475" s="1150">
        <v>0</v>
      </c>
      <c r="AZ475" s="1150"/>
      <c r="BA475" s="1150"/>
      <c r="BB475" s="1150"/>
      <c r="BC475" s="1150"/>
      <c r="BD475" s="1150"/>
      <c r="BE475" s="1150"/>
      <c r="BF475" s="1150"/>
      <c r="BG475" s="1150"/>
      <c r="BH475" s="1150"/>
      <c r="BI475" s="1150"/>
      <c r="BJ475" s="1150"/>
    </row>
    <row r="476" spans="1:62">
      <c r="A476" s="1150">
        <v>470</v>
      </c>
      <c r="B476" s="1150" t="s">
        <v>19108</v>
      </c>
      <c r="C476" s="1150" t="s">
        <v>17850</v>
      </c>
      <c r="D476" s="1150" t="s">
        <v>18942</v>
      </c>
      <c r="E476" s="1150" t="s">
        <v>18943</v>
      </c>
      <c r="F476" s="1150" t="s">
        <v>18948</v>
      </c>
      <c r="G476" s="1150" t="s">
        <v>15831</v>
      </c>
      <c r="H476" s="1213" t="s">
        <v>3123</v>
      </c>
      <c r="I476" s="1150" t="s">
        <v>3127</v>
      </c>
      <c r="J476" s="1213" t="s">
        <v>3122</v>
      </c>
      <c r="K476" s="1150" t="s">
        <v>19606</v>
      </c>
      <c r="L476" s="1150" t="s">
        <v>394</v>
      </c>
      <c r="M476" s="1150">
        <v>100210634</v>
      </c>
      <c r="N476" s="1150" t="s">
        <v>394</v>
      </c>
      <c r="O476" s="1150" t="s">
        <v>18964</v>
      </c>
      <c r="P476" s="1150" t="s">
        <v>17721</v>
      </c>
      <c r="Q476" s="1211">
        <v>45183</v>
      </c>
      <c r="R476" s="1210">
        <v>14208</v>
      </c>
      <c r="S476" s="1150"/>
      <c r="T476" s="1150" t="s">
        <v>18957</v>
      </c>
      <c r="U476" s="1150"/>
      <c r="V476" s="1150"/>
      <c r="W476" s="1150"/>
      <c r="X476" s="1150"/>
      <c r="Y476" s="1150"/>
      <c r="Z476" s="1150"/>
      <c r="AA476" s="1150"/>
      <c r="AB476" s="1150"/>
      <c r="AC476" s="1150"/>
      <c r="AD476" s="1150"/>
      <c r="AE476" s="1150"/>
      <c r="AF476" s="1150"/>
      <c r="AG476" s="1150"/>
      <c r="AH476" s="1212">
        <v>1</v>
      </c>
      <c r="AI476" s="1213" t="s">
        <v>3123</v>
      </c>
      <c r="AJ476" s="1213" t="s">
        <v>3122</v>
      </c>
      <c r="AK476" s="1210">
        <v>14208</v>
      </c>
      <c r="AL476" s="1210">
        <v>14208</v>
      </c>
      <c r="AM476" s="1150" t="s">
        <v>514</v>
      </c>
      <c r="AN476" s="1150" t="s">
        <v>13437</v>
      </c>
      <c r="AO476" s="1150"/>
      <c r="AP476" s="1150"/>
      <c r="AQ476" s="1150"/>
      <c r="AR476" s="1150"/>
      <c r="AS476" s="1150"/>
      <c r="AT476" s="1150"/>
      <c r="AU476" s="1150"/>
      <c r="AV476" s="1150"/>
      <c r="AW476" s="1150"/>
      <c r="AX476" s="1150"/>
      <c r="AY476" s="1150">
        <v>0</v>
      </c>
      <c r="AZ476" s="1150"/>
      <c r="BA476" s="1150"/>
      <c r="BB476" s="1150"/>
      <c r="BC476" s="1150"/>
      <c r="BD476" s="1150"/>
      <c r="BE476" s="1150"/>
      <c r="BF476" s="1150"/>
      <c r="BG476" s="1150"/>
      <c r="BH476" s="1150"/>
      <c r="BI476" s="1150"/>
      <c r="BJ476" s="1150"/>
    </row>
    <row r="477" spans="1:62">
      <c r="A477" s="1150">
        <v>471</v>
      </c>
      <c r="B477" s="1150" t="s">
        <v>19108</v>
      </c>
      <c r="C477" s="1150" t="s">
        <v>2792</v>
      </c>
      <c r="D477" s="1150" t="s">
        <v>18942</v>
      </c>
      <c r="E477" s="1150" t="s">
        <v>18943</v>
      </c>
      <c r="F477" s="1150" t="s">
        <v>18948</v>
      </c>
      <c r="G477" s="1150" t="s">
        <v>17935</v>
      </c>
      <c r="H477" s="1213" t="s">
        <v>1391</v>
      </c>
      <c r="I477" s="1150" t="s">
        <v>1387</v>
      </c>
      <c r="J477" s="1150" t="s">
        <v>3128</v>
      </c>
      <c r="K477" s="1150" t="s">
        <v>1386</v>
      </c>
      <c r="L477" s="1150" t="s">
        <v>394</v>
      </c>
      <c r="M477" s="1150">
        <v>100210795</v>
      </c>
      <c r="N477" s="1150" t="s">
        <v>394</v>
      </c>
      <c r="O477" s="1150" t="s">
        <v>19227</v>
      </c>
      <c r="P477" s="1150" t="s">
        <v>17721</v>
      </c>
      <c r="Q477" s="1211">
        <v>45184</v>
      </c>
      <c r="R477" s="1210">
        <v>39373</v>
      </c>
      <c r="S477" s="1150"/>
      <c r="T477" s="1150" t="s">
        <v>19410</v>
      </c>
      <c r="U477" s="1150">
        <v>1003677370</v>
      </c>
      <c r="V477" s="1150">
        <v>1003677371</v>
      </c>
      <c r="W477" s="1150"/>
      <c r="X477" s="1150"/>
      <c r="Y477" s="1150"/>
      <c r="Z477" s="1150"/>
      <c r="AA477" s="1150"/>
      <c r="AB477" s="1150"/>
      <c r="AC477" s="1150"/>
      <c r="AD477" s="1150"/>
      <c r="AE477" s="1150"/>
      <c r="AF477" s="1150" t="s">
        <v>18978</v>
      </c>
      <c r="AG477" s="1211">
        <v>45201</v>
      </c>
      <c r="AH477" s="1212">
        <v>45200</v>
      </c>
      <c r="AI477" s="1213" t="s">
        <v>1391</v>
      </c>
      <c r="AJ477" s="1150" t="s">
        <v>3128</v>
      </c>
      <c r="AK477" s="1210">
        <v>39373</v>
      </c>
      <c r="AL477" s="1210">
        <v>39373</v>
      </c>
      <c r="AM477" s="1150" t="s">
        <v>514</v>
      </c>
      <c r="AN477" s="1150" t="s">
        <v>13437</v>
      </c>
      <c r="AO477" s="1210">
        <v>55604.32</v>
      </c>
      <c r="AP477" s="1150" t="s">
        <v>1390</v>
      </c>
      <c r="AQ477" s="1150"/>
      <c r="AR477" s="1150">
        <v>4902152888</v>
      </c>
      <c r="AS477" s="1150"/>
      <c r="AT477" s="1150"/>
      <c r="AU477" s="1150"/>
      <c r="AV477" s="1150"/>
      <c r="AW477" s="1150"/>
      <c r="AX477" s="1150"/>
      <c r="AY477" s="1150" t="s">
        <v>19607</v>
      </c>
      <c r="AZ477" s="1150"/>
      <c r="BA477" s="1150"/>
      <c r="BB477" s="1150"/>
      <c r="BC477" s="1150"/>
      <c r="BD477" s="1150"/>
      <c r="BE477" s="1150"/>
      <c r="BF477" s="1150"/>
      <c r="BG477" s="1150"/>
      <c r="BH477" s="1150"/>
      <c r="BI477" s="1150"/>
      <c r="BJ477" s="1150"/>
    </row>
    <row r="478" spans="1:62">
      <c r="A478" s="1150">
        <v>472</v>
      </c>
      <c r="B478" s="1150" t="s">
        <v>19108</v>
      </c>
      <c r="C478" s="1150" t="s">
        <v>2792</v>
      </c>
      <c r="D478" s="1150" t="s">
        <v>18942</v>
      </c>
      <c r="E478" s="1150" t="s">
        <v>18943</v>
      </c>
      <c r="F478" s="1150" t="s">
        <v>18948</v>
      </c>
      <c r="G478" s="1150" t="s">
        <v>17935</v>
      </c>
      <c r="H478" s="1213" t="s">
        <v>1391</v>
      </c>
      <c r="I478" s="1150" t="s">
        <v>1393</v>
      </c>
      <c r="J478" s="1150" t="s">
        <v>3131</v>
      </c>
      <c r="K478" s="1150" t="s">
        <v>1392</v>
      </c>
      <c r="L478" s="1150" t="s">
        <v>394</v>
      </c>
      <c r="M478" s="1150">
        <v>100210789</v>
      </c>
      <c r="N478" s="1150" t="s">
        <v>394</v>
      </c>
      <c r="O478" s="1150" t="s">
        <v>19227</v>
      </c>
      <c r="P478" s="1150" t="s">
        <v>17721</v>
      </c>
      <c r="Q478" s="1211">
        <v>45184</v>
      </c>
      <c r="R478" s="1210">
        <v>41290</v>
      </c>
      <c r="S478" s="1210">
        <v>13220</v>
      </c>
      <c r="T478" s="1150" t="s">
        <v>19410</v>
      </c>
      <c r="U478" s="1150">
        <v>1003677366</v>
      </c>
      <c r="V478" s="1150">
        <v>1003677367</v>
      </c>
      <c r="W478" s="1150"/>
      <c r="X478" s="1150"/>
      <c r="Y478" s="1150"/>
      <c r="Z478" s="1150"/>
      <c r="AA478" s="1150"/>
      <c r="AB478" s="1150"/>
      <c r="AC478" s="1150"/>
      <c r="AD478" s="1150"/>
      <c r="AE478" s="1150"/>
      <c r="AF478" s="1150" t="s">
        <v>18978</v>
      </c>
      <c r="AG478" s="1211">
        <v>45201</v>
      </c>
      <c r="AH478" s="1212">
        <v>45200</v>
      </c>
      <c r="AI478" s="1213" t="s">
        <v>1391</v>
      </c>
      <c r="AJ478" s="1150" t="s">
        <v>3131</v>
      </c>
      <c r="AK478" s="1210">
        <v>41289.29</v>
      </c>
      <c r="AL478" s="1210">
        <v>41290</v>
      </c>
      <c r="AM478" s="1150" t="s">
        <v>514</v>
      </c>
      <c r="AN478" s="1150" t="s">
        <v>13437</v>
      </c>
      <c r="AO478" s="1150"/>
      <c r="AP478" s="1150"/>
      <c r="AQ478" s="1150"/>
      <c r="AR478" s="1150">
        <v>4902152940</v>
      </c>
      <c r="AS478" s="1150"/>
      <c r="AT478" s="1150"/>
      <c r="AU478" s="1150"/>
      <c r="AV478" s="1150"/>
      <c r="AW478" s="1150"/>
      <c r="AX478" s="1150"/>
      <c r="AY478" s="1150" t="s">
        <v>19608</v>
      </c>
      <c r="AZ478" s="1150"/>
      <c r="BA478" s="1150"/>
      <c r="BB478" s="1150"/>
      <c r="BC478" s="1150"/>
      <c r="BD478" s="1150"/>
      <c r="BE478" s="1150"/>
      <c r="BF478" s="1150"/>
      <c r="BG478" s="1150"/>
      <c r="BH478" s="1150"/>
      <c r="BI478" s="1150"/>
      <c r="BJ478" s="1150"/>
    </row>
    <row r="479" spans="1:62">
      <c r="A479" s="1150">
        <v>473</v>
      </c>
      <c r="B479" s="1150" t="s">
        <v>19108</v>
      </c>
      <c r="C479" s="1150" t="s">
        <v>17850</v>
      </c>
      <c r="D479" s="1150" t="s">
        <v>18942</v>
      </c>
      <c r="E479" s="1150" t="s">
        <v>18943</v>
      </c>
      <c r="F479" s="1150" t="s">
        <v>18948</v>
      </c>
      <c r="G479" s="1150" t="s">
        <v>17935</v>
      </c>
      <c r="H479" s="1150" t="s">
        <v>1399</v>
      </c>
      <c r="I479" s="1150" t="s">
        <v>1396</v>
      </c>
      <c r="J479" s="1150" t="s">
        <v>3133</v>
      </c>
      <c r="K479" s="1150" t="s">
        <v>1395</v>
      </c>
      <c r="L479" s="1150" t="s">
        <v>394</v>
      </c>
      <c r="M479" s="1150">
        <v>100198983</v>
      </c>
      <c r="N479" s="1150" t="s">
        <v>394</v>
      </c>
      <c r="O479" s="1150"/>
      <c r="P479" s="1150" t="s">
        <v>17721</v>
      </c>
      <c r="Q479" s="1150"/>
      <c r="R479" s="1210">
        <v>45032</v>
      </c>
      <c r="S479" s="1150"/>
      <c r="T479" s="1150" t="s">
        <v>394</v>
      </c>
      <c r="U479" s="1150"/>
      <c r="V479" s="1150"/>
      <c r="W479" s="1150"/>
      <c r="X479" s="1150"/>
      <c r="Y479" s="1150"/>
      <c r="Z479" s="1150"/>
      <c r="AA479" s="1150"/>
      <c r="AB479" s="1150"/>
      <c r="AC479" s="1150"/>
      <c r="AD479" s="1150"/>
      <c r="AE479" s="1150"/>
      <c r="AF479" s="1150"/>
      <c r="AG479" s="1150"/>
      <c r="AH479" s="1212">
        <v>1</v>
      </c>
      <c r="AI479" s="1150" t="s">
        <v>1399</v>
      </c>
      <c r="AJ479" s="1150" t="s">
        <v>3133</v>
      </c>
      <c r="AK479" s="1210">
        <v>23428</v>
      </c>
      <c r="AL479" s="1210">
        <v>23428</v>
      </c>
      <c r="AM479" s="1150" t="s">
        <v>514</v>
      </c>
      <c r="AN479" s="1150" t="s">
        <v>13437</v>
      </c>
      <c r="AO479" s="1150"/>
      <c r="AP479" s="1150"/>
      <c r="AQ479" s="1150"/>
      <c r="AR479" s="1150"/>
      <c r="AS479" s="1150"/>
      <c r="AT479" s="1150"/>
      <c r="AU479" s="1150"/>
      <c r="AV479" s="1150"/>
      <c r="AW479" s="1150"/>
      <c r="AX479" s="1150"/>
      <c r="AY479" s="1150">
        <v>0</v>
      </c>
      <c r="AZ479" s="1150"/>
      <c r="BA479" s="1150"/>
      <c r="BB479" s="1150"/>
      <c r="BC479" s="1150"/>
      <c r="BD479" s="1150"/>
      <c r="BE479" s="1150"/>
      <c r="BF479" s="1150"/>
      <c r="BG479" s="1150"/>
      <c r="BH479" s="1150"/>
      <c r="BI479" s="1150"/>
      <c r="BJ479" s="1150"/>
    </row>
    <row r="480" spans="1:62">
      <c r="A480" s="1150">
        <v>474</v>
      </c>
      <c r="B480" s="1150" t="s">
        <v>19108</v>
      </c>
      <c r="C480" s="1150" t="s">
        <v>17850</v>
      </c>
      <c r="D480" s="1150" t="s">
        <v>18942</v>
      </c>
      <c r="E480" s="1150" t="s">
        <v>18943</v>
      </c>
      <c r="F480" s="1150" t="s">
        <v>18948</v>
      </c>
      <c r="G480" s="1150" t="s">
        <v>17935</v>
      </c>
      <c r="H480" s="1213" t="s">
        <v>1403</v>
      </c>
      <c r="I480" s="1150" t="s">
        <v>1401</v>
      </c>
      <c r="J480" s="1213" t="s">
        <v>3137</v>
      </c>
      <c r="K480" s="1150" t="s">
        <v>1400</v>
      </c>
      <c r="L480" s="1150" t="s">
        <v>394</v>
      </c>
      <c r="M480" s="1150">
        <v>100201096</v>
      </c>
      <c r="N480" s="1150" t="s">
        <v>394</v>
      </c>
      <c r="O480" s="1150"/>
      <c r="P480" s="1150" t="s">
        <v>17721</v>
      </c>
      <c r="Q480" s="1150"/>
      <c r="R480" s="1210">
        <v>18576</v>
      </c>
      <c r="S480" s="1150"/>
      <c r="T480" s="1150" t="s">
        <v>394</v>
      </c>
      <c r="U480" s="1150"/>
      <c r="V480" s="1150"/>
      <c r="W480" s="1150"/>
      <c r="X480" s="1150"/>
      <c r="Y480" s="1150"/>
      <c r="Z480" s="1150"/>
      <c r="AA480" s="1150"/>
      <c r="AB480" s="1150"/>
      <c r="AC480" s="1150"/>
      <c r="AD480" s="1150"/>
      <c r="AE480" s="1150"/>
      <c r="AF480" s="1150"/>
      <c r="AG480" s="1150"/>
      <c r="AH480" s="1212">
        <v>1</v>
      </c>
      <c r="AI480" s="1213" t="s">
        <v>1403</v>
      </c>
      <c r="AJ480" s="1213" t="s">
        <v>3137</v>
      </c>
      <c r="AK480" s="1210">
        <v>18576</v>
      </c>
      <c r="AL480" s="1210">
        <v>18576</v>
      </c>
      <c r="AM480" s="1150" t="s">
        <v>514</v>
      </c>
      <c r="AN480" s="1150" t="s">
        <v>13437</v>
      </c>
      <c r="AO480" s="1150"/>
      <c r="AP480" s="1150"/>
      <c r="AQ480" s="1150"/>
      <c r="AR480" s="1150"/>
      <c r="AS480" s="1150"/>
      <c r="AT480" s="1150"/>
      <c r="AU480" s="1150"/>
      <c r="AV480" s="1150"/>
      <c r="AW480" s="1150"/>
      <c r="AX480" s="1150"/>
      <c r="AY480" s="1150">
        <v>0</v>
      </c>
      <c r="AZ480" s="1150"/>
      <c r="BA480" s="1150"/>
      <c r="BB480" s="1150"/>
      <c r="BC480" s="1150"/>
      <c r="BD480" s="1150"/>
      <c r="BE480" s="1150"/>
      <c r="BF480" s="1150"/>
      <c r="BG480" s="1150"/>
      <c r="BH480" s="1150"/>
      <c r="BI480" s="1150"/>
      <c r="BJ480" s="1150"/>
    </row>
    <row r="481" spans="1:62">
      <c r="A481" s="1150">
        <v>475</v>
      </c>
      <c r="B481" s="1150" t="s">
        <v>19108</v>
      </c>
      <c r="C481" s="1150" t="s">
        <v>17850</v>
      </c>
      <c r="D481" s="1150" t="s">
        <v>18942</v>
      </c>
      <c r="E481" s="1150" t="s">
        <v>18943</v>
      </c>
      <c r="F481" s="1150" t="s">
        <v>18948</v>
      </c>
      <c r="G481" s="1150" t="s">
        <v>17935</v>
      </c>
      <c r="H481" s="1213" t="s">
        <v>1403</v>
      </c>
      <c r="I481" s="1150" t="s">
        <v>1405</v>
      </c>
      <c r="J481" s="1213" t="s">
        <v>3137</v>
      </c>
      <c r="K481" s="1150" t="s">
        <v>1404</v>
      </c>
      <c r="L481" s="1150" t="s">
        <v>394</v>
      </c>
      <c r="M481" s="1150">
        <v>100201097</v>
      </c>
      <c r="N481" s="1150" t="s">
        <v>394</v>
      </c>
      <c r="O481" s="1150"/>
      <c r="P481" s="1150" t="s">
        <v>17721</v>
      </c>
      <c r="Q481" s="1150"/>
      <c r="R481" s="1210">
        <v>18576</v>
      </c>
      <c r="S481" s="1150"/>
      <c r="T481" s="1150" t="s">
        <v>394</v>
      </c>
      <c r="U481" s="1150"/>
      <c r="V481" s="1150"/>
      <c r="W481" s="1150"/>
      <c r="X481" s="1150"/>
      <c r="Y481" s="1150"/>
      <c r="Z481" s="1150"/>
      <c r="AA481" s="1150"/>
      <c r="AB481" s="1150"/>
      <c r="AC481" s="1150"/>
      <c r="AD481" s="1150"/>
      <c r="AE481" s="1150"/>
      <c r="AF481" s="1150"/>
      <c r="AG481" s="1150"/>
      <c r="AH481" s="1212">
        <v>1</v>
      </c>
      <c r="AI481" s="1213" t="s">
        <v>1403</v>
      </c>
      <c r="AJ481" s="1213" t="s">
        <v>3137</v>
      </c>
      <c r="AK481" s="1210">
        <v>18576</v>
      </c>
      <c r="AL481" s="1210">
        <v>18576</v>
      </c>
      <c r="AM481" s="1150" t="s">
        <v>514</v>
      </c>
      <c r="AN481" s="1150" t="s">
        <v>13437</v>
      </c>
      <c r="AO481" s="1150"/>
      <c r="AP481" s="1150"/>
      <c r="AQ481" s="1150"/>
      <c r="AR481" s="1150"/>
      <c r="AS481" s="1150"/>
      <c r="AT481" s="1150"/>
      <c r="AU481" s="1150"/>
      <c r="AV481" s="1150"/>
      <c r="AW481" s="1150"/>
      <c r="AX481" s="1150"/>
      <c r="AY481" s="1150">
        <v>0</v>
      </c>
      <c r="AZ481" s="1150"/>
      <c r="BA481" s="1150"/>
      <c r="BB481" s="1150"/>
      <c r="BC481" s="1150"/>
      <c r="BD481" s="1150"/>
      <c r="BE481" s="1150"/>
      <c r="BF481" s="1150"/>
      <c r="BG481" s="1150"/>
      <c r="BH481" s="1150"/>
      <c r="BI481" s="1150"/>
      <c r="BJ481" s="1150"/>
    </row>
    <row r="482" spans="1:62">
      <c r="A482" s="1150">
        <v>476</v>
      </c>
      <c r="B482" s="1150" t="s">
        <v>19108</v>
      </c>
      <c r="C482" s="1150" t="s">
        <v>2792</v>
      </c>
      <c r="D482" s="1150" t="s">
        <v>18942</v>
      </c>
      <c r="E482" s="1150" t="s">
        <v>18943</v>
      </c>
      <c r="F482" s="1150" t="s">
        <v>18948</v>
      </c>
      <c r="G482" s="1150" t="s">
        <v>17935</v>
      </c>
      <c r="H482" s="1213" t="s">
        <v>1411</v>
      </c>
      <c r="I482" s="1150" t="s">
        <v>1408</v>
      </c>
      <c r="J482" s="1150" t="s">
        <v>3141</v>
      </c>
      <c r="K482" s="1150" t="s">
        <v>1407</v>
      </c>
      <c r="L482" s="1150" t="s">
        <v>394</v>
      </c>
      <c r="M482" s="1150">
        <v>100210788</v>
      </c>
      <c r="N482" s="1150" t="s">
        <v>394</v>
      </c>
      <c r="O482" s="1150" t="s">
        <v>19227</v>
      </c>
      <c r="P482" s="1150" t="s">
        <v>17721</v>
      </c>
      <c r="Q482" s="1211">
        <v>45184</v>
      </c>
      <c r="R482" s="1210">
        <v>18150</v>
      </c>
      <c r="S482" s="1210">
        <v>14850</v>
      </c>
      <c r="T482" s="1150" t="s">
        <v>19410</v>
      </c>
      <c r="U482" s="1150">
        <v>1003674017</v>
      </c>
      <c r="V482" s="1150">
        <v>1003674018</v>
      </c>
      <c r="W482" s="1150"/>
      <c r="X482" s="1150"/>
      <c r="Y482" s="1150"/>
      <c r="Z482" s="1150"/>
      <c r="AA482" s="1150"/>
      <c r="AB482" s="1150"/>
      <c r="AC482" s="1150"/>
      <c r="AD482" s="1150"/>
      <c r="AE482" s="1150"/>
      <c r="AF482" s="1150" t="s">
        <v>18978</v>
      </c>
      <c r="AG482" s="1150"/>
      <c r="AH482" s="1212">
        <v>1</v>
      </c>
      <c r="AI482" s="1213" t="s">
        <v>1411</v>
      </c>
      <c r="AJ482" s="1150" t="s">
        <v>3141</v>
      </c>
      <c r="AK482" s="1210">
        <v>18149.41</v>
      </c>
      <c r="AL482" s="1210">
        <v>18150</v>
      </c>
      <c r="AM482" s="1150" t="s">
        <v>514</v>
      </c>
      <c r="AN482" s="1150" t="s">
        <v>13437</v>
      </c>
      <c r="AO482" s="1210">
        <v>32566.11</v>
      </c>
      <c r="AP482" s="1150" t="s">
        <v>1410</v>
      </c>
      <c r="AQ482" s="1150"/>
      <c r="AR482" s="1150">
        <v>4902150112</v>
      </c>
      <c r="AS482" s="1150"/>
      <c r="AT482" s="1150"/>
      <c r="AU482" s="1150"/>
      <c r="AV482" s="1150"/>
      <c r="AW482" s="1150"/>
      <c r="AX482" s="1150"/>
      <c r="AY482" s="1150" t="s">
        <v>19609</v>
      </c>
      <c r="AZ482" s="1150"/>
      <c r="BA482" s="1150"/>
      <c r="BB482" s="1150"/>
      <c r="BC482" s="1150"/>
      <c r="BD482" s="1150"/>
      <c r="BE482" s="1150"/>
      <c r="BF482" s="1150"/>
      <c r="BG482" s="1150"/>
      <c r="BH482" s="1150"/>
      <c r="BI482" s="1150"/>
      <c r="BJ482" s="1150"/>
    </row>
    <row r="483" spans="1:62">
      <c r="A483" s="1150">
        <v>477</v>
      </c>
      <c r="B483" s="1150" t="s">
        <v>19108</v>
      </c>
      <c r="C483" s="1150" t="s">
        <v>2792</v>
      </c>
      <c r="D483" s="1150" t="s">
        <v>18942</v>
      </c>
      <c r="E483" s="1150" t="s">
        <v>18943</v>
      </c>
      <c r="F483" s="1150" t="s">
        <v>18948</v>
      </c>
      <c r="G483" s="1150" t="s">
        <v>17935</v>
      </c>
      <c r="H483" s="1213" t="s">
        <v>1411</v>
      </c>
      <c r="I483" s="1213" t="s">
        <v>1413</v>
      </c>
      <c r="J483" s="1150" t="s">
        <v>3144</v>
      </c>
      <c r="K483" s="1150" t="s">
        <v>1412</v>
      </c>
      <c r="L483" s="1150" t="s">
        <v>394</v>
      </c>
      <c r="M483" s="1150">
        <v>100210787</v>
      </c>
      <c r="N483" s="1150" t="s">
        <v>394</v>
      </c>
      <c r="O483" s="1150" t="s">
        <v>19227</v>
      </c>
      <c r="P483" s="1150" t="s">
        <v>17721</v>
      </c>
      <c r="Q483" s="1211">
        <v>45184</v>
      </c>
      <c r="R483" s="1210">
        <v>17587</v>
      </c>
      <c r="S483" s="1210">
        <v>29414</v>
      </c>
      <c r="T483" s="1150" t="s">
        <v>19410</v>
      </c>
      <c r="U483" s="1150">
        <v>1003674317</v>
      </c>
      <c r="V483" s="1150"/>
      <c r="W483" s="1150"/>
      <c r="X483" s="1150"/>
      <c r="Y483" s="1150"/>
      <c r="Z483" s="1150"/>
      <c r="AA483" s="1150"/>
      <c r="AB483" s="1150"/>
      <c r="AC483" s="1150"/>
      <c r="AD483" s="1150"/>
      <c r="AE483" s="1150"/>
      <c r="AF483" s="1150" t="s">
        <v>18962</v>
      </c>
      <c r="AG483" s="1150"/>
      <c r="AH483" s="1212">
        <v>1</v>
      </c>
      <c r="AI483" s="1213" t="s">
        <v>1411</v>
      </c>
      <c r="AJ483" s="1150" t="s">
        <v>3144</v>
      </c>
      <c r="AK483" s="1210">
        <v>17586.61</v>
      </c>
      <c r="AL483" s="1210">
        <v>17587</v>
      </c>
      <c r="AM483" s="1150" t="s">
        <v>514</v>
      </c>
      <c r="AN483" s="1150" t="s">
        <v>13437</v>
      </c>
      <c r="AO483" s="1150"/>
      <c r="AP483" s="1150" t="s">
        <v>1414</v>
      </c>
      <c r="AQ483" s="1150"/>
      <c r="AR483" s="1150">
        <v>4902150443</v>
      </c>
      <c r="AS483" s="1150"/>
      <c r="AT483" s="1150"/>
      <c r="AU483" s="1150"/>
      <c r="AV483" s="1150"/>
      <c r="AW483" s="1150"/>
      <c r="AX483" s="1150"/>
      <c r="AY483" s="1150" t="s">
        <v>19610</v>
      </c>
      <c r="AZ483" s="1150"/>
      <c r="BA483" s="1150"/>
      <c r="BB483" s="1150"/>
      <c r="BC483" s="1150"/>
      <c r="BD483" s="1150"/>
      <c r="BE483" s="1150"/>
      <c r="BF483" s="1150"/>
      <c r="BG483" s="1150"/>
      <c r="BH483" s="1150"/>
      <c r="BI483" s="1150"/>
      <c r="BJ483" s="1150"/>
    </row>
    <row r="484" spans="1:62">
      <c r="A484" s="1150">
        <v>478</v>
      </c>
      <c r="B484" s="1150" t="s">
        <v>19108</v>
      </c>
      <c r="C484" s="1150" t="s">
        <v>2792</v>
      </c>
      <c r="D484" s="1150" t="s">
        <v>18942</v>
      </c>
      <c r="E484" s="1150" t="s">
        <v>18943</v>
      </c>
      <c r="F484" s="1150" t="s">
        <v>18948</v>
      </c>
      <c r="G484" s="1150" t="s">
        <v>17569</v>
      </c>
      <c r="H484" s="1150" t="s">
        <v>3147</v>
      </c>
      <c r="I484" s="1150" t="s">
        <v>3145</v>
      </c>
      <c r="J484" s="1150" t="s">
        <v>3146</v>
      </c>
      <c r="K484" s="1150" t="s">
        <v>9357</v>
      </c>
      <c r="L484" s="1150" t="s">
        <v>394</v>
      </c>
      <c r="M484" s="1150">
        <v>100176239</v>
      </c>
      <c r="N484" s="1150" t="s">
        <v>394</v>
      </c>
      <c r="O484" s="1150"/>
      <c r="P484" s="1150" t="s">
        <v>17721</v>
      </c>
      <c r="Q484" s="1211">
        <v>45182</v>
      </c>
      <c r="R484" s="1150"/>
      <c r="S484" s="1210">
        <v>45199</v>
      </c>
      <c r="T484" s="1150" t="s">
        <v>18969</v>
      </c>
      <c r="U484" s="1150">
        <v>1003671661</v>
      </c>
      <c r="V484" s="1150">
        <v>1003671662</v>
      </c>
      <c r="W484" s="1150">
        <v>1003671663</v>
      </c>
      <c r="X484" s="1150"/>
      <c r="Y484" s="1150"/>
      <c r="Z484" s="1150"/>
      <c r="AA484" s="1150"/>
      <c r="AB484" s="1150"/>
      <c r="AC484" s="1150"/>
      <c r="AD484" s="1150"/>
      <c r="AE484" s="1150"/>
      <c r="AF484" s="1150" t="s">
        <v>18962</v>
      </c>
      <c r="AG484" s="1211">
        <v>45184</v>
      </c>
      <c r="AH484" s="1212">
        <v>45170</v>
      </c>
      <c r="AI484" s="1150" t="s">
        <v>3147</v>
      </c>
      <c r="AJ484" s="1150" t="s">
        <v>3146</v>
      </c>
      <c r="AK484" s="1210">
        <v>66200</v>
      </c>
      <c r="AL484" s="1210">
        <v>66200</v>
      </c>
      <c r="AM484" s="1150" t="s">
        <v>514</v>
      </c>
      <c r="AN484" s="1150" t="s">
        <v>13437</v>
      </c>
      <c r="AO484" s="1150"/>
      <c r="AP484" s="1150" t="s">
        <v>3150</v>
      </c>
      <c r="AQ484" s="1150"/>
      <c r="AR484" s="1150">
        <v>4902147834</v>
      </c>
      <c r="AS484" s="1150"/>
      <c r="AT484" s="1150"/>
      <c r="AU484" s="1150"/>
      <c r="AV484" s="1150"/>
      <c r="AW484" s="1150"/>
      <c r="AX484" s="1150"/>
      <c r="AY484" s="1150" t="s">
        <v>20</v>
      </c>
      <c r="AZ484" s="1150"/>
      <c r="BA484" s="1150"/>
      <c r="BB484" s="1150"/>
      <c r="BC484" s="1150"/>
      <c r="BD484" s="1150"/>
      <c r="BE484" s="1150"/>
      <c r="BF484" s="1150"/>
      <c r="BG484" s="1150"/>
      <c r="BH484" s="1150"/>
      <c r="BI484" s="1150"/>
      <c r="BJ484" s="1150"/>
    </row>
    <row r="485" spans="1:62">
      <c r="A485" s="1150">
        <v>479</v>
      </c>
      <c r="B485" s="1150" t="s">
        <v>19108</v>
      </c>
      <c r="C485" s="1150" t="s">
        <v>17850</v>
      </c>
      <c r="D485" s="1150" t="s">
        <v>18942</v>
      </c>
      <c r="E485" s="1150" t="s">
        <v>18943</v>
      </c>
      <c r="F485" s="1150" t="s">
        <v>18948</v>
      </c>
      <c r="G485" s="1150" t="s">
        <v>15831</v>
      </c>
      <c r="H485" s="1213" t="s">
        <v>3155</v>
      </c>
      <c r="I485" s="1150" t="s">
        <v>3153</v>
      </c>
      <c r="J485" s="1150" t="s">
        <v>3154</v>
      </c>
      <c r="K485" s="1150" t="s">
        <v>19611</v>
      </c>
      <c r="L485" s="1150" t="s">
        <v>394</v>
      </c>
      <c r="M485" s="1150">
        <v>100207533</v>
      </c>
      <c r="N485" s="1150" t="s">
        <v>394</v>
      </c>
      <c r="O485" s="1150" t="s">
        <v>18964</v>
      </c>
      <c r="P485" s="1150" t="s">
        <v>17721</v>
      </c>
      <c r="Q485" s="1211">
        <v>45183</v>
      </c>
      <c r="R485" s="1210">
        <v>100000</v>
      </c>
      <c r="S485" s="1210">
        <v>78901</v>
      </c>
      <c r="T485" s="1150" t="s">
        <v>18969</v>
      </c>
      <c r="U485" s="1150"/>
      <c r="V485" s="1150"/>
      <c r="W485" s="1150"/>
      <c r="X485" s="1150"/>
      <c r="Y485" s="1150"/>
      <c r="Z485" s="1150"/>
      <c r="AA485" s="1150"/>
      <c r="AB485" s="1150"/>
      <c r="AC485" s="1150"/>
      <c r="AD485" s="1150"/>
      <c r="AE485" s="1150"/>
      <c r="AF485" s="1150"/>
      <c r="AG485" s="1150"/>
      <c r="AH485" s="1212">
        <v>1</v>
      </c>
      <c r="AI485" s="1213" t="s">
        <v>3155</v>
      </c>
      <c r="AJ485" s="1150" t="s">
        <v>3154</v>
      </c>
      <c r="AK485" s="1210">
        <v>178900.79</v>
      </c>
      <c r="AL485" s="1210">
        <v>178901</v>
      </c>
      <c r="AM485" s="1150" t="s">
        <v>514</v>
      </c>
      <c r="AN485" s="1150" t="s">
        <v>13437</v>
      </c>
      <c r="AO485" s="1150"/>
      <c r="AP485" s="1150"/>
      <c r="AQ485" s="1150"/>
      <c r="AR485" s="1150"/>
      <c r="AS485" s="1150"/>
      <c r="AT485" s="1150"/>
      <c r="AU485" s="1150"/>
      <c r="AV485" s="1150"/>
      <c r="AW485" s="1150"/>
      <c r="AX485" s="1150"/>
      <c r="AY485" s="1150">
        <v>0</v>
      </c>
      <c r="AZ485" s="1150"/>
      <c r="BA485" s="1150"/>
      <c r="BB485" s="1150"/>
      <c r="BC485" s="1150"/>
      <c r="BD485" s="1150"/>
      <c r="BE485" s="1150"/>
      <c r="BF485" s="1150"/>
      <c r="BG485" s="1150"/>
      <c r="BH485" s="1150"/>
      <c r="BI485" s="1150"/>
      <c r="BJ485" s="1150"/>
    </row>
    <row r="486" spans="1:62" ht="27">
      <c r="A486" s="1150">
        <v>480</v>
      </c>
      <c r="B486" s="1150" t="s">
        <v>19108</v>
      </c>
      <c r="C486" s="1150" t="s">
        <v>2792</v>
      </c>
      <c r="D486" s="1150" t="s">
        <v>18942</v>
      </c>
      <c r="E486" s="1150" t="s">
        <v>18943</v>
      </c>
      <c r="F486" s="1150" t="s">
        <v>18948</v>
      </c>
      <c r="G486" s="1150" t="s">
        <v>15943</v>
      </c>
      <c r="H486" s="1213" t="s">
        <v>1419</v>
      </c>
      <c r="I486" s="1213" t="s">
        <v>1416</v>
      </c>
      <c r="J486" s="1213" t="s">
        <v>1943</v>
      </c>
      <c r="K486" s="1150" t="s">
        <v>1415</v>
      </c>
      <c r="L486" s="1150" t="s">
        <v>394</v>
      </c>
      <c r="M486" s="1150">
        <v>100210447</v>
      </c>
      <c r="N486" s="1150" t="s">
        <v>394</v>
      </c>
      <c r="O486" s="1150" t="s">
        <v>19541</v>
      </c>
      <c r="P486" s="1150" t="s">
        <v>17721</v>
      </c>
      <c r="Q486" s="1211">
        <v>45183</v>
      </c>
      <c r="R486" s="1210">
        <v>13157</v>
      </c>
      <c r="S486" s="1150"/>
      <c r="T486" s="1150" t="s">
        <v>18969</v>
      </c>
      <c r="U486" s="1150">
        <v>1003678443</v>
      </c>
      <c r="V486" s="1150">
        <v>1003678444</v>
      </c>
      <c r="W486" s="1150"/>
      <c r="X486" s="1150"/>
      <c r="Y486" s="1150"/>
      <c r="Z486" s="1150"/>
      <c r="AA486" s="1150"/>
      <c r="AB486" s="1150"/>
      <c r="AC486" s="1150"/>
      <c r="AD486" s="1150"/>
      <c r="AE486" s="1150"/>
      <c r="AF486" s="1150" t="s">
        <v>19009</v>
      </c>
      <c r="AG486" s="1211">
        <v>45203</v>
      </c>
      <c r="AH486" s="1212">
        <v>45200</v>
      </c>
      <c r="AI486" s="1213" t="s">
        <v>1419</v>
      </c>
      <c r="AJ486" s="1213" t="s">
        <v>1943</v>
      </c>
      <c r="AK486" s="1210">
        <v>13156.35</v>
      </c>
      <c r="AL486" s="1210">
        <v>13157</v>
      </c>
      <c r="AM486" s="1150" t="s">
        <v>514</v>
      </c>
      <c r="AN486" s="1150" t="s">
        <v>13437</v>
      </c>
      <c r="AO486" s="1215" t="s">
        <v>19612</v>
      </c>
      <c r="AP486" s="1150" t="s">
        <v>1418</v>
      </c>
      <c r="AQ486" s="1150"/>
      <c r="AR486" s="1150">
        <v>4902153879</v>
      </c>
      <c r="AS486" s="1150"/>
      <c r="AT486" s="1150"/>
      <c r="AU486" s="1150"/>
      <c r="AV486" s="1150"/>
      <c r="AW486" s="1150"/>
      <c r="AX486" s="1150"/>
      <c r="AY486" s="1150">
        <v>0</v>
      </c>
      <c r="AZ486" s="1150"/>
      <c r="BA486" s="1150"/>
      <c r="BB486" s="1150"/>
      <c r="BC486" s="1150"/>
      <c r="BD486" s="1150"/>
      <c r="BE486" s="1150"/>
      <c r="BF486" s="1150"/>
      <c r="BG486" s="1150"/>
      <c r="BH486" s="1150"/>
      <c r="BI486" s="1150"/>
      <c r="BJ486" s="1150"/>
    </row>
    <row r="487" spans="1:62">
      <c r="A487" s="1150">
        <v>481</v>
      </c>
      <c r="B487" s="1150" t="s">
        <v>19108</v>
      </c>
      <c r="C487" s="1150" t="s">
        <v>2792</v>
      </c>
      <c r="D487" s="1150" t="s">
        <v>18942</v>
      </c>
      <c r="E487" s="1150" t="s">
        <v>18943</v>
      </c>
      <c r="F487" s="1150" t="s">
        <v>18948</v>
      </c>
      <c r="G487" s="1150" t="s">
        <v>17873</v>
      </c>
      <c r="H487" s="1150" t="s">
        <v>3165</v>
      </c>
      <c r="I487" s="1150" t="s">
        <v>3163</v>
      </c>
      <c r="J487" s="1150" t="s">
        <v>3164</v>
      </c>
      <c r="K487" s="1150" t="s">
        <v>9407</v>
      </c>
      <c r="L487" s="1150" t="s">
        <v>394</v>
      </c>
      <c r="M487" s="1150">
        <v>100194440</v>
      </c>
      <c r="N487" s="1150" t="s">
        <v>394</v>
      </c>
      <c r="O487" s="1150" t="s">
        <v>19566</v>
      </c>
      <c r="P487" s="1150" t="s">
        <v>17721</v>
      </c>
      <c r="Q487" s="1150"/>
      <c r="R487" s="1210">
        <v>344958</v>
      </c>
      <c r="S487" s="1210">
        <v>122034</v>
      </c>
      <c r="T487" s="1150" t="s">
        <v>394</v>
      </c>
      <c r="U487" s="1150">
        <v>1003679893</v>
      </c>
      <c r="V487" s="1150"/>
      <c r="W487" s="1150"/>
      <c r="X487" s="1150"/>
      <c r="Y487" s="1150"/>
      <c r="Z487" s="1150"/>
      <c r="AA487" s="1150"/>
      <c r="AB487" s="1150"/>
      <c r="AC487" s="1150"/>
      <c r="AD487" s="1150"/>
      <c r="AE487" s="1150"/>
      <c r="AF487" s="1150" t="s">
        <v>18962</v>
      </c>
      <c r="AG487" s="1211">
        <v>45208</v>
      </c>
      <c r="AH487" s="1212">
        <v>45200</v>
      </c>
      <c r="AI487" s="1150" t="s">
        <v>3165</v>
      </c>
      <c r="AJ487" s="1150" t="s">
        <v>3164</v>
      </c>
      <c r="AK487" s="1210">
        <v>35651</v>
      </c>
      <c r="AL487" s="1210">
        <v>35651</v>
      </c>
      <c r="AM487" s="1150" t="s">
        <v>514</v>
      </c>
      <c r="AN487" s="1150" t="s">
        <v>13437</v>
      </c>
      <c r="AO487" s="1150"/>
      <c r="AP487" s="1150" t="s">
        <v>9405</v>
      </c>
      <c r="AQ487" s="1150"/>
      <c r="AR487" s="1150">
        <v>4902155443</v>
      </c>
      <c r="AS487" s="1150"/>
      <c r="AT487" s="1150"/>
      <c r="AU487" s="1150"/>
      <c r="AV487" s="1150"/>
      <c r="AW487" s="1150"/>
      <c r="AX487" s="1150"/>
      <c r="AY487" s="1150" t="s">
        <v>19613</v>
      </c>
      <c r="AZ487" s="1150"/>
      <c r="BA487" s="1150"/>
      <c r="BB487" s="1150"/>
      <c r="BC487" s="1150"/>
      <c r="BD487" s="1150"/>
      <c r="BE487" s="1150"/>
      <c r="BF487" s="1150"/>
      <c r="BG487" s="1150"/>
      <c r="BH487" s="1150"/>
      <c r="BI487" s="1150"/>
      <c r="BJ487" s="1150"/>
    </row>
    <row r="488" spans="1:62">
      <c r="A488" s="1150">
        <v>482</v>
      </c>
      <c r="B488" s="1150" t="s">
        <v>19108</v>
      </c>
      <c r="C488" s="1150" t="s">
        <v>17850</v>
      </c>
      <c r="D488" s="1150" t="s">
        <v>18942</v>
      </c>
      <c r="E488" s="1150" t="s">
        <v>18943</v>
      </c>
      <c r="F488" s="1150" t="s">
        <v>18948</v>
      </c>
      <c r="G488" s="1150" t="s">
        <v>19136</v>
      </c>
      <c r="H488" s="1150" t="s">
        <v>1423</v>
      </c>
      <c r="I488" s="1150" t="s">
        <v>1421</v>
      </c>
      <c r="J488" s="1150" t="s">
        <v>3170</v>
      </c>
      <c r="K488" s="1150" t="s">
        <v>1420</v>
      </c>
      <c r="L488" s="1150" t="s">
        <v>394</v>
      </c>
      <c r="M488" s="1150">
        <v>100195834</v>
      </c>
      <c r="N488" s="1150" t="s">
        <v>394</v>
      </c>
      <c r="O488" s="1150"/>
      <c r="P488" s="1150" t="s">
        <v>17721</v>
      </c>
      <c r="Q488" s="1150"/>
      <c r="R488" s="1210">
        <v>53947</v>
      </c>
      <c r="S488" s="1150"/>
      <c r="T488" s="1150" t="s">
        <v>394</v>
      </c>
      <c r="U488" s="1150"/>
      <c r="V488" s="1150"/>
      <c r="W488" s="1150"/>
      <c r="X488" s="1150"/>
      <c r="Y488" s="1150"/>
      <c r="Z488" s="1150"/>
      <c r="AA488" s="1150"/>
      <c r="AB488" s="1150"/>
      <c r="AC488" s="1150"/>
      <c r="AD488" s="1150"/>
      <c r="AE488" s="1150"/>
      <c r="AF488" s="1150"/>
      <c r="AG488" s="1150"/>
      <c r="AH488" s="1212">
        <v>1</v>
      </c>
      <c r="AI488" s="1150" t="s">
        <v>1423</v>
      </c>
      <c r="AJ488" s="1150" t="s">
        <v>3170</v>
      </c>
      <c r="AK488" s="1210">
        <v>53946.080000000002</v>
      </c>
      <c r="AL488" s="1210">
        <v>53947</v>
      </c>
      <c r="AM488" s="1150" t="s">
        <v>514</v>
      </c>
      <c r="AN488" s="1150" t="s">
        <v>13437</v>
      </c>
      <c r="AO488" s="1150"/>
      <c r="AP488" s="1150"/>
      <c r="AQ488" s="1150"/>
      <c r="AR488" s="1150"/>
      <c r="AS488" s="1150"/>
      <c r="AT488" s="1150"/>
      <c r="AU488" s="1150"/>
      <c r="AV488" s="1150"/>
      <c r="AW488" s="1150"/>
      <c r="AX488" s="1150"/>
      <c r="AY488" s="1150">
        <v>0</v>
      </c>
      <c r="AZ488" s="1150"/>
      <c r="BA488" s="1150"/>
      <c r="BB488" s="1150"/>
      <c r="BC488" s="1150"/>
      <c r="BD488" s="1150"/>
      <c r="BE488" s="1150"/>
      <c r="BF488" s="1150"/>
      <c r="BG488" s="1150"/>
      <c r="BH488" s="1150"/>
      <c r="BI488" s="1150"/>
      <c r="BJ488" s="1150"/>
    </row>
    <row r="489" spans="1:62">
      <c r="A489" s="1150">
        <v>483</v>
      </c>
      <c r="B489" s="1150" t="s">
        <v>19108</v>
      </c>
      <c r="C489" s="1150" t="s">
        <v>2792</v>
      </c>
      <c r="D489" s="1150" t="s">
        <v>18942</v>
      </c>
      <c r="E489" s="1150" t="s">
        <v>18943</v>
      </c>
      <c r="F489" s="1150" t="s">
        <v>18948</v>
      </c>
      <c r="G489" s="1150" t="s">
        <v>19136</v>
      </c>
      <c r="H489" s="1213" t="s">
        <v>1428</v>
      </c>
      <c r="I489" s="1213" t="s">
        <v>1425</v>
      </c>
      <c r="J489" s="1213" t="s">
        <v>3173</v>
      </c>
      <c r="K489" s="1150" t="s">
        <v>1424</v>
      </c>
      <c r="L489" s="1150" t="s">
        <v>394</v>
      </c>
      <c r="M489" s="1150">
        <v>100209968</v>
      </c>
      <c r="N489" s="1150" t="s">
        <v>394</v>
      </c>
      <c r="O489" s="1150" t="s">
        <v>19188</v>
      </c>
      <c r="P489" s="1150" t="s">
        <v>17721</v>
      </c>
      <c r="Q489" s="1211">
        <v>45184</v>
      </c>
      <c r="R489" s="1210">
        <v>36104</v>
      </c>
      <c r="S489" s="1150"/>
      <c r="T489" s="1150" t="s">
        <v>19281</v>
      </c>
      <c r="U489" s="1150">
        <v>1003675655</v>
      </c>
      <c r="V489" s="1150">
        <v>1003675656</v>
      </c>
      <c r="W489" s="1150">
        <v>1003675657</v>
      </c>
      <c r="X489" s="1150"/>
      <c r="Y489" s="1150"/>
      <c r="Z489" s="1150"/>
      <c r="AA489" s="1150"/>
      <c r="AB489" s="1150"/>
      <c r="AC489" s="1150"/>
      <c r="AD489" s="1150"/>
      <c r="AE489" s="1150"/>
      <c r="AF489" s="1150" t="s">
        <v>19172</v>
      </c>
      <c r="AG489" s="1211">
        <v>45196</v>
      </c>
      <c r="AH489" s="1212">
        <v>45170</v>
      </c>
      <c r="AI489" s="1213" t="s">
        <v>1428</v>
      </c>
      <c r="AJ489" s="1213" t="s">
        <v>3173</v>
      </c>
      <c r="AK489" s="1210">
        <v>36103.440000000002</v>
      </c>
      <c r="AL489" s="1210">
        <v>36104</v>
      </c>
      <c r="AM489" s="1150" t="s">
        <v>514</v>
      </c>
      <c r="AN489" s="1150" t="s">
        <v>13437</v>
      </c>
      <c r="AO489" s="1210">
        <v>17596.03</v>
      </c>
      <c r="AP489" s="1150" t="s">
        <v>19614</v>
      </c>
      <c r="AQ489" s="1150"/>
      <c r="AR489" s="1150">
        <v>4902151482</v>
      </c>
      <c r="AS489" s="1150"/>
      <c r="AT489" s="1150"/>
      <c r="AU489" s="1150"/>
      <c r="AV489" s="1150"/>
      <c r="AW489" s="1150"/>
      <c r="AX489" s="1150"/>
      <c r="AY489" s="1150">
        <v>0</v>
      </c>
      <c r="AZ489" s="1150"/>
      <c r="BA489" s="1150"/>
      <c r="BB489" s="1150"/>
      <c r="BC489" s="1150"/>
      <c r="BD489" s="1150"/>
      <c r="BE489" s="1150"/>
      <c r="BF489" s="1150"/>
      <c r="BG489" s="1150"/>
      <c r="BH489" s="1150"/>
      <c r="BI489" s="1150"/>
      <c r="BJ489" s="1150"/>
    </row>
    <row r="490" spans="1:62">
      <c r="A490" s="1150">
        <v>484</v>
      </c>
      <c r="B490" s="1150" t="s">
        <v>19108</v>
      </c>
      <c r="C490" s="1150" t="s">
        <v>2792</v>
      </c>
      <c r="D490" s="1150" t="s">
        <v>18942</v>
      </c>
      <c r="E490" s="1150" t="s">
        <v>18943</v>
      </c>
      <c r="F490" s="1150" t="s">
        <v>18948</v>
      </c>
      <c r="G490" s="1150" t="s">
        <v>19136</v>
      </c>
      <c r="H490" s="1150" t="s">
        <v>1432</v>
      </c>
      <c r="I490" s="1150" t="s">
        <v>1430</v>
      </c>
      <c r="J490" s="1150" t="s">
        <v>3178</v>
      </c>
      <c r="K490" s="1150" t="s">
        <v>1429</v>
      </c>
      <c r="L490" s="1150" t="s">
        <v>394</v>
      </c>
      <c r="M490" s="1150">
        <v>100184915</v>
      </c>
      <c r="N490" s="1150" t="s">
        <v>394</v>
      </c>
      <c r="O490" s="1150" t="s">
        <v>19188</v>
      </c>
      <c r="P490" s="1150" t="s">
        <v>17721</v>
      </c>
      <c r="Q490" s="1211">
        <v>45183</v>
      </c>
      <c r="R490" s="1210">
        <v>23798</v>
      </c>
      <c r="S490" s="1150" t="s">
        <v>19615</v>
      </c>
      <c r="T490" s="1150" t="s">
        <v>18969</v>
      </c>
      <c r="U490" s="1150">
        <v>1003671804</v>
      </c>
      <c r="V490" s="1150">
        <v>1003671805</v>
      </c>
      <c r="W490" s="1150"/>
      <c r="X490" s="1150"/>
      <c r="Y490" s="1150"/>
      <c r="Z490" s="1150"/>
      <c r="AA490" s="1150"/>
      <c r="AB490" s="1150"/>
      <c r="AC490" s="1150"/>
      <c r="AD490" s="1150"/>
      <c r="AE490" s="1150"/>
      <c r="AF490" s="1150" t="s">
        <v>18962</v>
      </c>
      <c r="AG490" s="1211">
        <v>45185</v>
      </c>
      <c r="AH490" s="1212">
        <v>45170</v>
      </c>
      <c r="AI490" s="1150" t="s">
        <v>1432</v>
      </c>
      <c r="AJ490" s="1150" t="s">
        <v>3178</v>
      </c>
      <c r="AK490" s="1210">
        <v>36896</v>
      </c>
      <c r="AL490" s="1210">
        <v>36896</v>
      </c>
      <c r="AM490" s="1150" t="s">
        <v>514</v>
      </c>
      <c r="AN490" s="1150" t="s">
        <v>13437</v>
      </c>
      <c r="AO490" s="1150"/>
      <c r="AP490" s="1150" t="s">
        <v>1431</v>
      </c>
      <c r="AQ490" s="1150"/>
      <c r="AR490" s="1150">
        <v>4902147960</v>
      </c>
      <c r="AS490" s="1150"/>
      <c r="AT490" s="1150"/>
      <c r="AU490" s="1150"/>
      <c r="AV490" s="1150"/>
      <c r="AW490" s="1150"/>
      <c r="AX490" s="1150"/>
      <c r="AY490" s="1150" t="s">
        <v>19616</v>
      </c>
      <c r="AZ490" s="1150"/>
      <c r="BA490" s="1150"/>
      <c r="BB490" s="1150"/>
      <c r="BC490" s="1150"/>
      <c r="BD490" s="1150"/>
      <c r="BE490" s="1150"/>
      <c r="BF490" s="1150"/>
      <c r="BG490" s="1150"/>
      <c r="BH490" s="1150"/>
      <c r="BI490" s="1150"/>
      <c r="BJ490" s="1150"/>
    </row>
    <row r="491" spans="1:62">
      <c r="A491" s="1150">
        <v>485</v>
      </c>
      <c r="B491" s="1150" t="s">
        <v>19108</v>
      </c>
      <c r="C491" s="1150" t="s">
        <v>2792</v>
      </c>
      <c r="D491" s="1150" t="s">
        <v>18942</v>
      </c>
      <c r="E491" s="1150" t="s">
        <v>18943</v>
      </c>
      <c r="F491" s="1150" t="s">
        <v>18948</v>
      </c>
      <c r="G491" s="1150" t="s">
        <v>17935</v>
      </c>
      <c r="H491" s="1213" t="s">
        <v>1436</v>
      </c>
      <c r="I491" s="1150" t="s">
        <v>1434</v>
      </c>
      <c r="J491" s="1213" t="s">
        <v>3182</v>
      </c>
      <c r="K491" s="1150" t="s">
        <v>1433</v>
      </c>
      <c r="L491" s="1150" t="s">
        <v>394</v>
      </c>
      <c r="M491" s="1150">
        <v>100210758</v>
      </c>
      <c r="N491" s="1150" t="s">
        <v>394</v>
      </c>
      <c r="O491" s="1150" t="s">
        <v>19227</v>
      </c>
      <c r="P491" s="1150" t="s">
        <v>17721</v>
      </c>
      <c r="Q491" s="1211">
        <v>45184</v>
      </c>
      <c r="R491" s="1210">
        <v>36823</v>
      </c>
      <c r="S491" s="1210">
        <v>33098</v>
      </c>
      <c r="T491" s="1150" t="s">
        <v>19410</v>
      </c>
      <c r="U491" s="1150">
        <v>1003678465</v>
      </c>
      <c r="V491" s="1150">
        <v>1003678466</v>
      </c>
      <c r="W491" s="1150"/>
      <c r="X491" s="1150"/>
      <c r="Y491" s="1150"/>
      <c r="Z491" s="1150"/>
      <c r="AA491" s="1150"/>
      <c r="AB491" s="1150"/>
      <c r="AC491" s="1150"/>
      <c r="AD491" s="1150"/>
      <c r="AE491" s="1150"/>
      <c r="AF491" s="1150" t="s">
        <v>19387</v>
      </c>
      <c r="AG491" s="1211">
        <v>45203</v>
      </c>
      <c r="AH491" s="1212">
        <v>45200</v>
      </c>
      <c r="AI491" s="1213" t="s">
        <v>1436</v>
      </c>
      <c r="AJ491" s="1213" t="s">
        <v>3182</v>
      </c>
      <c r="AK491" s="1210">
        <v>36822.31</v>
      </c>
      <c r="AL491" s="1210">
        <v>36823</v>
      </c>
      <c r="AM491" s="1150" t="s">
        <v>514</v>
      </c>
      <c r="AN491" s="1150" t="s">
        <v>13437</v>
      </c>
      <c r="AO491" s="1150"/>
      <c r="AP491" s="1150"/>
      <c r="AQ491" s="1150"/>
      <c r="AR491" s="1150">
        <v>4902153864</v>
      </c>
      <c r="AS491" s="1150"/>
      <c r="AT491" s="1150"/>
      <c r="AU491" s="1150"/>
      <c r="AV491" s="1150"/>
      <c r="AW491" s="1150"/>
      <c r="AX491" s="1150"/>
      <c r="AY491" s="1150" t="s">
        <v>19617</v>
      </c>
      <c r="AZ491" s="1150"/>
      <c r="BA491" s="1150"/>
      <c r="BB491" s="1150"/>
      <c r="BC491" s="1150"/>
      <c r="BD491" s="1150"/>
      <c r="BE491" s="1150"/>
      <c r="BF491" s="1150"/>
      <c r="BG491" s="1150"/>
      <c r="BH491" s="1150"/>
      <c r="BI491" s="1150"/>
      <c r="BJ491" s="1150"/>
    </row>
    <row r="492" spans="1:62">
      <c r="A492" s="1150">
        <v>486</v>
      </c>
      <c r="B492" s="1150" t="s">
        <v>19108</v>
      </c>
      <c r="C492" s="1150" t="s">
        <v>2792</v>
      </c>
      <c r="D492" s="1150" t="s">
        <v>18942</v>
      </c>
      <c r="E492" s="1150" t="s">
        <v>18943</v>
      </c>
      <c r="F492" s="1150" t="s">
        <v>18948</v>
      </c>
      <c r="G492" s="1150" t="s">
        <v>17935</v>
      </c>
      <c r="H492" s="1213" t="s">
        <v>1436</v>
      </c>
      <c r="I492" s="1150" t="s">
        <v>1438</v>
      </c>
      <c r="J492" s="1213" t="s">
        <v>3182</v>
      </c>
      <c r="K492" s="1150" t="s">
        <v>1437</v>
      </c>
      <c r="L492" s="1150" t="s">
        <v>394</v>
      </c>
      <c r="M492" s="1150">
        <v>100210759</v>
      </c>
      <c r="N492" s="1150" t="s">
        <v>394</v>
      </c>
      <c r="O492" s="1150" t="s">
        <v>19227</v>
      </c>
      <c r="P492" s="1150" t="s">
        <v>17721</v>
      </c>
      <c r="Q492" s="1211">
        <v>45184</v>
      </c>
      <c r="R492" s="1210">
        <v>36260</v>
      </c>
      <c r="S492" s="1210">
        <v>6649</v>
      </c>
      <c r="T492" s="1150" t="s">
        <v>19410</v>
      </c>
      <c r="U492" s="1150">
        <v>1003678385</v>
      </c>
      <c r="V492" s="1150"/>
      <c r="W492" s="1150"/>
      <c r="X492" s="1150"/>
      <c r="Y492" s="1150"/>
      <c r="Z492" s="1150"/>
      <c r="AA492" s="1150"/>
      <c r="AB492" s="1150"/>
      <c r="AC492" s="1150"/>
      <c r="AD492" s="1150"/>
      <c r="AE492" s="1150"/>
      <c r="AF492" s="1150" t="s">
        <v>19387</v>
      </c>
      <c r="AG492" s="1211">
        <v>45203</v>
      </c>
      <c r="AH492" s="1212">
        <v>45200</v>
      </c>
      <c r="AI492" s="1213" t="s">
        <v>1436</v>
      </c>
      <c r="AJ492" s="1213" t="s">
        <v>3182</v>
      </c>
      <c r="AK492" s="1210">
        <v>36259.51</v>
      </c>
      <c r="AL492" s="1210">
        <v>36260</v>
      </c>
      <c r="AM492" s="1150" t="s">
        <v>514</v>
      </c>
      <c r="AN492" s="1150" t="s">
        <v>13437</v>
      </c>
      <c r="AO492" s="1150"/>
      <c r="AP492" s="1150"/>
      <c r="AQ492" s="1150"/>
      <c r="AR492" s="1150">
        <v>4902153920</v>
      </c>
      <c r="AS492" s="1150"/>
      <c r="AT492" s="1150"/>
      <c r="AU492" s="1150"/>
      <c r="AV492" s="1150"/>
      <c r="AW492" s="1150"/>
      <c r="AX492" s="1150"/>
      <c r="AY492" s="1150" t="s">
        <v>19617</v>
      </c>
      <c r="AZ492" s="1150"/>
      <c r="BA492" s="1150"/>
      <c r="BB492" s="1150"/>
      <c r="BC492" s="1150"/>
      <c r="BD492" s="1150"/>
      <c r="BE492" s="1150"/>
      <c r="BF492" s="1150"/>
      <c r="BG492" s="1150"/>
      <c r="BH492" s="1150"/>
      <c r="BI492" s="1150"/>
      <c r="BJ492" s="1150"/>
    </row>
    <row r="493" spans="1:62">
      <c r="A493" s="1150">
        <v>487</v>
      </c>
      <c r="B493" s="1150" t="s">
        <v>19108</v>
      </c>
      <c r="C493" s="1214" t="s">
        <v>2792</v>
      </c>
      <c r="D493" s="1150" t="s">
        <v>18942</v>
      </c>
      <c r="E493" s="1150" t="s">
        <v>18943</v>
      </c>
      <c r="F493" s="1150" t="s">
        <v>18948</v>
      </c>
      <c r="G493" s="1150" t="s">
        <v>3189</v>
      </c>
      <c r="H493" s="1213" t="s">
        <v>3188</v>
      </c>
      <c r="I493" s="1150" t="s">
        <v>3186</v>
      </c>
      <c r="J493" s="1213" t="s">
        <v>3187</v>
      </c>
      <c r="K493" s="1150" t="s">
        <v>9428</v>
      </c>
      <c r="L493" s="1150" t="s">
        <v>394</v>
      </c>
      <c r="M493" s="1150">
        <v>100181712</v>
      </c>
      <c r="N493" s="1150" t="s">
        <v>394</v>
      </c>
      <c r="O493" s="1150"/>
      <c r="P493" s="1150" t="s">
        <v>17721</v>
      </c>
      <c r="Q493" s="1211">
        <v>45182</v>
      </c>
      <c r="R493" s="1150"/>
      <c r="S493" s="1210">
        <v>38792</v>
      </c>
      <c r="T493" s="1150" t="s">
        <v>18957</v>
      </c>
      <c r="U493" s="1150">
        <v>1003672034</v>
      </c>
      <c r="V493" s="1150"/>
      <c r="W493" s="1150"/>
      <c r="X493" s="1150"/>
      <c r="Y493" s="1150"/>
      <c r="Z493" s="1150"/>
      <c r="AA493" s="1150"/>
      <c r="AB493" s="1150"/>
      <c r="AC493" s="1150"/>
      <c r="AD493" s="1150"/>
      <c r="AE493" s="1150"/>
      <c r="AF493" s="1150" t="s">
        <v>18962</v>
      </c>
      <c r="AG493" s="1211">
        <v>45187</v>
      </c>
      <c r="AH493" s="1212">
        <v>45170</v>
      </c>
      <c r="AI493" s="1213" t="s">
        <v>3188</v>
      </c>
      <c r="AJ493" s="1213" t="s">
        <v>3187</v>
      </c>
      <c r="AK493" s="1210">
        <v>38792.519999999997</v>
      </c>
      <c r="AL493" s="1210">
        <v>38793</v>
      </c>
      <c r="AM493" s="1150" t="s">
        <v>514</v>
      </c>
      <c r="AN493" s="1150" t="s">
        <v>13437</v>
      </c>
      <c r="AO493" s="1150"/>
      <c r="AP493" s="1150" t="s">
        <v>3185</v>
      </c>
      <c r="AQ493" s="1150"/>
      <c r="AR493" s="1150">
        <v>4902148615</v>
      </c>
      <c r="AS493" s="1150"/>
      <c r="AT493" s="1150"/>
      <c r="AU493" s="1150"/>
      <c r="AV493" s="1150"/>
      <c r="AW493" s="1150"/>
      <c r="AX493" s="1150"/>
      <c r="AY493" s="1150">
        <v>0</v>
      </c>
      <c r="AZ493" s="1150"/>
      <c r="BA493" s="1150"/>
      <c r="BB493" s="1150"/>
      <c r="BC493" s="1150"/>
      <c r="BD493" s="1150"/>
      <c r="BE493" s="1150"/>
      <c r="BF493" s="1150"/>
      <c r="BG493" s="1150"/>
      <c r="BH493" s="1150"/>
      <c r="BI493" s="1150"/>
      <c r="BJ493" s="1150"/>
    </row>
    <row r="494" spans="1:62">
      <c r="A494" s="1150">
        <v>488</v>
      </c>
      <c r="B494" s="1150" t="s">
        <v>19108</v>
      </c>
      <c r="C494" s="1214" t="s">
        <v>2792</v>
      </c>
      <c r="D494" s="1150" t="s">
        <v>18942</v>
      </c>
      <c r="E494" s="1150" t="s">
        <v>18943</v>
      </c>
      <c r="F494" s="1150" t="s">
        <v>18948</v>
      </c>
      <c r="G494" s="1150" t="s">
        <v>3189</v>
      </c>
      <c r="H494" s="1213" t="s">
        <v>3188</v>
      </c>
      <c r="I494" s="1150" t="s">
        <v>3199</v>
      </c>
      <c r="J494" s="1213" t="s">
        <v>3187</v>
      </c>
      <c r="K494" s="1150" t="s">
        <v>9432</v>
      </c>
      <c r="L494" s="1150" t="s">
        <v>394</v>
      </c>
      <c r="M494" s="1150">
        <v>100181712</v>
      </c>
      <c r="N494" s="1150" t="s">
        <v>394</v>
      </c>
      <c r="O494" s="1150"/>
      <c r="P494" s="1150" t="s">
        <v>17721</v>
      </c>
      <c r="Q494" s="1211">
        <v>45182</v>
      </c>
      <c r="R494" s="1150"/>
      <c r="S494" s="1210">
        <v>20575</v>
      </c>
      <c r="T494" s="1150" t="s">
        <v>18957</v>
      </c>
      <c r="U494" s="1150">
        <v>1003672033</v>
      </c>
      <c r="V494" s="1150"/>
      <c r="W494" s="1150"/>
      <c r="X494" s="1150"/>
      <c r="Y494" s="1150"/>
      <c r="Z494" s="1150"/>
      <c r="AA494" s="1150"/>
      <c r="AB494" s="1150"/>
      <c r="AC494" s="1150"/>
      <c r="AD494" s="1150"/>
      <c r="AE494" s="1150"/>
      <c r="AF494" s="1150" t="s">
        <v>18962</v>
      </c>
      <c r="AG494" s="1211">
        <v>45187</v>
      </c>
      <c r="AH494" s="1212">
        <v>45170</v>
      </c>
      <c r="AI494" s="1213" t="s">
        <v>3188</v>
      </c>
      <c r="AJ494" s="1213" t="s">
        <v>3187</v>
      </c>
      <c r="AK494" s="1210">
        <v>20575.38</v>
      </c>
      <c r="AL494" s="1210">
        <v>20576</v>
      </c>
      <c r="AM494" s="1150" t="s">
        <v>514</v>
      </c>
      <c r="AN494" s="1150" t="s">
        <v>13437</v>
      </c>
      <c r="AO494" s="1150"/>
      <c r="AP494" s="1150" t="s">
        <v>3198</v>
      </c>
      <c r="AQ494" s="1150"/>
      <c r="AR494" s="1150">
        <v>4902148444</v>
      </c>
      <c r="AS494" s="1150"/>
      <c r="AT494" s="1150"/>
      <c r="AU494" s="1150"/>
      <c r="AV494" s="1150"/>
      <c r="AW494" s="1150"/>
      <c r="AX494" s="1150"/>
      <c r="AY494" s="1150">
        <v>0</v>
      </c>
      <c r="AZ494" s="1150"/>
      <c r="BA494" s="1150"/>
      <c r="BB494" s="1150"/>
      <c r="BC494" s="1150"/>
      <c r="BD494" s="1150"/>
      <c r="BE494" s="1150"/>
      <c r="BF494" s="1150"/>
      <c r="BG494" s="1150"/>
      <c r="BH494" s="1150"/>
      <c r="BI494" s="1150"/>
      <c r="BJ494" s="1150"/>
    </row>
    <row r="495" spans="1:62">
      <c r="A495" s="1150">
        <v>489</v>
      </c>
      <c r="B495" s="1150" t="s">
        <v>19108</v>
      </c>
      <c r="C495" s="1150" t="s">
        <v>19272</v>
      </c>
      <c r="D495" s="1150" t="s">
        <v>19273</v>
      </c>
      <c r="E495" s="1150" t="s">
        <v>18943</v>
      </c>
      <c r="F495" s="1150" t="s">
        <v>18948</v>
      </c>
      <c r="G495" s="1150" t="s">
        <v>17569</v>
      </c>
      <c r="H495" s="1213" t="s">
        <v>3205</v>
      </c>
      <c r="I495" s="1150" t="s">
        <v>3203</v>
      </c>
      <c r="J495" s="1213" t="s">
        <v>3204</v>
      </c>
      <c r="K495" s="1150" t="s">
        <v>19618</v>
      </c>
      <c r="L495" s="1150" t="s">
        <v>394</v>
      </c>
      <c r="M495" s="1150">
        <v>100178360</v>
      </c>
      <c r="N495" s="1150" t="s">
        <v>394</v>
      </c>
      <c r="O495" s="1150"/>
      <c r="P495" s="1150" t="s">
        <v>17721</v>
      </c>
      <c r="Q495" s="1150"/>
      <c r="R495" s="1210">
        <v>7865</v>
      </c>
      <c r="S495" s="1150"/>
      <c r="T495" s="1150" t="s">
        <v>394</v>
      </c>
      <c r="U495" s="1150"/>
      <c r="V495" s="1150"/>
      <c r="W495" s="1150"/>
      <c r="X495" s="1150"/>
      <c r="Y495" s="1150"/>
      <c r="Z495" s="1150"/>
      <c r="AA495" s="1150"/>
      <c r="AB495" s="1150"/>
      <c r="AC495" s="1150"/>
      <c r="AD495" s="1150"/>
      <c r="AE495" s="1150"/>
      <c r="AF495" s="1150"/>
      <c r="AG495" s="1150"/>
      <c r="AH495" s="1212">
        <v>1</v>
      </c>
      <c r="AI495" s="1213" t="s">
        <v>3205</v>
      </c>
      <c r="AJ495" s="1213" t="s">
        <v>3204</v>
      </c>
      <c r="AK495" s="1210">
        <v>141901</v>
      </c>
      <c r="AL495" s="1210">
        <v>141901</v>
      </c>
      <c r="AM495" s="1150" t="s">
        <v>514</v>
      </c>
      <c r="AN495" s="1150" t="s">
        <v>13437</v>
      </c>
      <c r="AO495" s="1150"/>
      <c r="AP495" s="1150"/>
      <c r="AQ495" s="1150"/>
      <c r="AR495" s="1150"/>
      <c r="AS495" s="1150"/>
      <c r="AT495" s="1150"/>
      <c r="AU495" s="1150"/>
      <c r="AV495" s="1150"/>
      <c r="AW495" s="1150"/>
      <c r="AX495" s="1150"/>
      <c r="AY495" s="1150" t="s">
        <v>19546</v>
      </c>
      <c r="AZ495" s="1150"/>
      <c r="BA495" s="1150"/>
      <c r="BB495" s="1150"/>
      <c r="BC495" s="1150"/>
      <c r="BD495" s="1150"/>
      <c r="BE495" s="1150"/>
      <c r="BF495" s="1150"/>
      <c r="BG495" s="1150"/>
      <c r="BH495" s="1150"/>
      <c r="BI495" s="1150"/>
      <c r="BJ495" s="1150"/>
    </row>
    <row r="496" spans="1:62">
      <c r="A496" s="1150">
        <v>490</v>
      </c>
      <c r="B496" s="1150" t="s">
        <v>19108</v>
      </c>
      <c r="C496" s="1150" t="s">
        <v>19272</v>
      </c>
      <c r="D496" s="1150" t="s">
        <v>19273</v>
      </c>
      <c r="E496" s="1150" t="s">
        <v>18943</v>
      </c>
      <c r="F496" s="1150" t="s">
        <v>18948</v>
      </c>
      <c r="G496" s="1150" t="s">
        <v>17569</v>
      </c>
      <c r="H496" s="1213" t="s">
        <v>3205</v>
      </c>
      <c r="I496" s="1150" t="s">
        <v>3210</v>
      </c>
      <c r="J496" s="1213" t="s">
        <v>3204</v>
      </c>
      <c r="K496" s="1150" t="s">
        <v>19619</v>
      </c>
      <c r="L496" s="1150" t="s">
        <v>394</v>
      </c>
      <c r="M496" s="1150">
        <v>100178349</v>
      </c>
      <c r="N496" s="1150" t="s">
        <v>394</v>
      </c>
      <c r="O496" s="1150"/>
      <c r="P496" s="1150" t="s">
        <v>17721</v>
      </c>
      <c r="Q496" s="1150"/>
      <c r="R496" s="1210">
        <v>15109</v>
      </c>
      <c r="S496" s="1150"/>
      <c r="T496" s="1150" t="s">
        <v>394</v>
      </c>
      <c r="U496" s="1150"/>
      <c r="V496" s="1150"/>
      <c r="W496" s="1150"/>
      <c r="X496" s="1150"/>
      <c r="Y496" s="1150"/>
      <c r="Z496" s="1150"/>
      <c r="AA496" s="1150"/>
      <c r="AB496" s="1150"/>
      <c r="AC496" s="1150"/>
      <c r="AD496" s="1150"/>
      <c r="AE496" s="1150"/>
      <c r="AF496" s="1150"/>
      <c r="AG496" s="1150"/>
      <c r="AH496" s="1212">
        <v>1</v>
      </c>
      <c r="AI496" s="1213" t="s">
        <v>3205</v>
      </c>
      <c r="AJ496" s="1213" t="s">
        <v>3204</v>
      </c>
      <c r="AK496" s="1210">
        <v>34931</v>
      </c>
      <c r="AL496" s="1210">
        <v>34931</v>
      </c>
      <c r="AM496" s="1150" t="s">
        <v>514</v>
      </c>
      <c r="AN496" s="1150" t="s">
        <v>13437</v>
      </c>
      <c r="AO496" s="1150"/>
      <c r="AP496" s="1150"/>
      <c r="AQ496" s="1150"/>
      <c r="AR496" s="1150"/>
      <c r="AS496" s="1150"/>
      <c r="AT496" s="1150"/>
      <c r="AU496" s="1150"/>
      <c r="AV496" s="1150"/>
      <c r="AW496" s="1150"/>
      <c r="AX496" s="1150"/>
      <c r="AY496" s="1150" t="s">
        <v>19546</v>
      </c>
      <c r="AZ496" s="1150"/>
      <c r="BA496" s="1150"/>
      <c r="BB496" s="1150"/>
      <c r="BC496" s="1150"/>
      <c r="BD496" s="1150"/>
      <c r="BE496" s="1150"/>
      <c r="BF496" s="1150"/>
      <c r="BG496" s="1150"/>
      <c r="BH496" s="1150"/>
      <c r="BI496" s="1150"/>
      <c r="BJ496" s="1150"/>
    </row>
    <row r="497" spans="1:62">
      <c r="A497" s="1150">
        <v>491</v>
      </c>
      <c r="B497" s="1150" t="s">
        <v>19108</v>
      </c>
      <c r="C497" s="1150" t="s">
        <v>19272</v>
      </c>
      <c r="D497" s="1150" t="s">
        <v>19273</v>
      </c>
      <c r="E497" s="1150" t="s">
        <v>18943</v>
      </c>
      <c r="F497" s="1150" t="s">
        <v>18948</v>
      </c>
      <c r="G497" s="1150" t="s">
        <v>57</v>
      </c>
      <c r="H497" s="1213" t="s">
        <v>1136</v>
      </c>
      <c r="I497" s="1150" t="s">
        <v>1441</v>
      </c>
      <c r="J497" s="1213" t="s">
        <v>2672</v>
      </c>
      <c r="K497" s="1150" t="s">
        <v>1440</v>
      </c>
      <c r="L497" s="1150" t="s">
        <v>394</v>
      </c>
      <c r="M497" s="1150">
        <v>100182628</v>
      </c>
      <c r="N497" s="1150" t="s">
        <v>394</v>
      </c>
      <c r="O497" s="1150"/>
      <c r="P497" s="1150" t="s">
        <v>17721</v>
      </c>
      <c r="Q497" s="1150"/>
      <c r="R497" s="1210">
        <v>22964</v>
      </c>
      <c r="S497" s="1150"/>
      <c r="T497" s="1150" t="s">
        <v>394</v>
      </c>
      <c r="U497" s="1150"/>
      <c r="V497" s="1150"/>
      <c r="W497" s="1150"/>
      <c r="X497" s="1150"/>
      <c r="Y497" s="1150"/>
      <c r="Z497" s="1150"/>
      <c r="AA497" s="1150"/>
      <c r="AB497" s="1150"/>
      <c r="AC497" s="1150"/>
      <c r="AD497" s="1150"/>
      <c r="AE497" s="1150"/>
      <c r="AF497" s="1150"/>
      <c r="AG497" s="1150"/>
      <c r="AH497" s="1212">
        <v>1</v>
      </c>
      <c r="AI497" s="1213" t="s">
        <v>1136</v>
      </c>
      <c r="AJ497" s="1213" t="s">
        <v>2672</v>
      </c>
      <c r="AK497" s="1210">
        <v>46388.58</v>
      </c>
      <c r="AL497" s="1210">
        <v>46389</v>
      </c>
      <c r="AM497" s="1150" t="s">
        <v>514</v>
      </c>
      <c r="AN497" s="1150" t="s">
        <v>13437</v>
      </c>
      <c r="AO497" s="1150"/>
      <c r="AP497" s="1150"/>
      <c r="AQ497" s="1150"/>
      <c r="AR497" s="1150"/>
      <c r="AS497" s="1150"/>
      <c r="AT497" s="1150"/>
      <c r="AU497" s="1150"/>
      <c r="AV497" s="1150"/>
      <c r="AW497" s="1150"/>
      <c r="AX497" s="1150"/>
      <c r="AY497" s="1150" t="s">
        <v>19546</v>
      </c>
      <c r="AZ497" s="1150"/>
      <c r="BA497" s="1150"/>
      <c r="BB497" s="1150"/>
      <c r="BC497" s="1150"/>
      <c r="BD497" s="1150"/>
      <c r="BE497" s="1150"/>
      <c r="BF497" s="1150"/>
      <c r="BG497" s="1150"/>
      <c r="BH497" s="1150"/>
      <c r="BI497" s="1150"/>
      <c r="BJ497" s="1150"/>
    </row>
    <row r="498" spans="1:62">
      <c r="A498" s="1150">
        <v>492</v>
      </c>
      <c r="B498" s="1150" t="s">
        <v>19108</v>
      </c>
      <c r="C498" s="1150" t="s">
        <v>17850</v>
      </c>
      <c r="D498" s="1150" t="s">
        <v>18942</v>
      </c>
      <c r="E498" s="1150" t="s">
        <v>18943</v>
      </c>
      <c r="F498" s="1150" t="s">
        <v>18948</v>
      </c>
      <c r="G498" s="1150" t="s">
        <v>57</v>
      </c>
      <c r="H498" s="1150" t="s">
        <v>1447</v>
      </c>
      <c r="I498" s="1150" t="s">
        <v>1444</v>
      </c>
      <c r="J498" s="1150" t="s">
        <v>3216</v>
      </c>
      <c r="K498" s="1150" t="s">
        <v>1443</v>
      </c>
      <c r="L498" s="1150" t="s">
        <v>394</v>
      </c>
      <c r="M498" s="1150">
        <v>100181225</v>
      </c>
      <c r="N498" s="1150" t="s">
        <v>394</v>
      </c>
      <c r="O498" s="1150" t="s">
        <v>19547</v>
      </c>
      <c r="P498" s="1150" t="s">
        <v>17721</v>
      </c>
      <c r="Q498" s="1211">
        <v>45183</v>
      </c>
      <c r="R498" s="1210">
        <v>15000</v>
      </c>
      <c r="S498" s="1210">
        <v>15600</v>
      </c>
      <c r="T498" s="1150" t="s">
        <v>18969</v>
      </c>
      <c r="U498" s="1150"/>
      <c r="V498" s="1150"/>
      <c r="W498" s="1150"/>
      <c r="X498" s="1150"/>
      <c r="Y498" s="1150"/>
      <c r="Z498" s="1150"/>
      <c r="AA498" s="1150"/>
      <c r="AB498" s="1150"/>
      <c r="AC498" s="1150"/>
      <c r="AD498" s="1150"/>
      <c r="AE498" s="1150"/>
      <c r="AF498" s="1150"/>
      <c r="AG498" s="1150"/>
      <c r="AH498" s="1212">
        <v>1</v>
      </c>
      <c r="AI498" s="1150" t="s">
        <v>1447</v>
      </c>
      <c r="AJ498" s="1150" t="s">
        <v>3216</v>
      </c>
      <c r="AK498" s="1210">
        <v>31560</v>
      </c>
      <c r="AL498" s="1210">
        <v>31560</v>
      </c>
      <c r="AM498" s="1150" t="s">
        <v>514</v>
      </c>
      <c r="AN498" s="1150" t="s">
        <v>13437</v>
      </c>
      <c r="AO498" s="1150"/>
      <c r="AP498" s="1150"/>
      <c r="AQ498" s="1150"/>
      <c r="AR498" s="1150"/>
      <c r="AS498" s="1150"/>
      <c r="AT498" s="1150"/>
      <c r="AU498" s="1150"/>
      <c r="AV498" s="1150"/>
      <c r="AW498" s="1150"/>
      <c r="AX498" s="1150"/>
      <c r="AY498" s="1150">
        <v>0</v>
      </c>
      <c r="AZ498" s="1150"/>
      <c r="BA498" s="1150"/>
      <c r="BB498" s="1150"/>
      <c r="BC498" s="1150"/>
      <c r="BD498" s="1150"/>
      <c r="BE498" s="1150"/>
      <c r="BF498" s="1150"/>
      <c r="BG498" s="1150"/>
      <c r="BH498" s="1150"/>
      <c r="BI498" s="1150"/>
      <c r="BJ498" s="1150"/>
    </row>
    <row r="499" spans="1:62">
      <c r="A499" s="1150">
        <v>493</v>
      </c>
      <c r="B499" s="1150" t="s">
        <v>19108</v>
      </c>
      <c r="C499" s="1150" t="s">
        <v>19272</v>
      </c>
      <c r="D499" s="1150" t="s">
        <v>19273</v>
      </c>
      <c r="E499" s="1150" t="s">
        <v>18943</v>
      </c>
      <c r="F499" s="1150" t="s">
        <v>18948</v>
      </c>
      <c r="G499" s="1150" t="s">
        <v>3189</v>
      </c>
      <c r="H499" s="1150" t="s">
        <v>3223</v>
      </c>
      <c r="I499" s="1150" t="s">
        <v>3221</v>
      </c>
      <c r="J499" s="1150" t="s">
        <v>3222</v>
      </c>
      <c r="K499" s="1150" t="s">
        <v>9439</v>
      </c>
      <c r="L499" s="1150" t="s">
        <v>394</v>
      </c>
      <c r="M499" s="1150">
        <v>100178596</v>
      </c>
      <c r="N499" s="1150" t="s">
        <v>394</v>
      </c>
      <c r="O499" s="1150"/>
      <c r="P499" s="1150" t="s">
        <v>17721</v>
      </c>
      <c r="Q499" s="1150"/>
      <c r="R499" s="1210">
        <v>21994</v>
      </c>
      <c r="S499" s="1150"/>
      <c r="T499" s="1150" t="s">
        <v>394</v>
      </c>
      <c r="U499" s="1150"/>
      <c r="V499" s="1150"/>
      <c r="W499" s="1150"/>
      <c r="X499" s="1150"/>
      <c r="Y499" s="1150"/>
      <c r="Z499" s="1150"/>
      <c r="AA499" s="1150"/>
      <c r="AB499" s="1150"/>
      <c r="AC499" s="1150"/>
      <c r="AD499" s="1150"/>
      <c r="AE499" s="1150"/>
      <c r="AF499" s="1150"/>
      <c r="AG499" s="1150"/>
      <c r="AH499" s="1212">
        <v>1</v>
      </c>
      <c r="AI499" s="1150" t="s">
        <v>3223</v>
      </c>
      <c r="AJ499" s="1150" t="s">
        <v>3222</v>
      </c>
      <c r="AK499" s="1210">
        <v>21993.81</v>
      </c>
      <c r="AL499" s="1210">
        <v>21994</v>
      </c>
      <c r="AM499" s="1150" t="s">
        <v>514</v>
      </c>
      <c r="AN499" s="1150" t="s">
        <v>13437</v>
      </c>
      <c r="AO499" s="1150"/>
      <c r="AP499" s="1150"/>
      <c r="AQ499" s="1150"/>
      <c r="AR499" s="1150"/>
      <c r="AS499" s="1150"/>
      <c r="AT499" s="1150"/>
      <c r="AU499" s="1150"/>
      <c r="AV499" s="1150"/>
      <c r="AW499" s="1150"/>
      <c r="AX499" s="1150"/>
      <c r="AY499" s="1150" t="s">
        <v>19559</v>
      </c>
      <c r="AZ499" s="1150"/>
      <c r="BA499" s="1150"/>
      <c r="BB499" s="1150"/>
      <c r="BC499" s="1150"/>
      <c r="BD499" s="1150"/>
      <c r="BE499" s="1150"/>
      <c r="BF499" s="1150"/>
      <c r="BG499" s="1150"/>
      <c r="BH499" s="1150"/>
      <c r="BI499" s="1150"/>
      <c r="BJ499" s="1150"/>
    </row>
    <row r="500" spans="1:62">
      <c r="A500" s="1150">
        <v>494</v>
      </c>
      <c r="B500" s="1150" t="s">
        <v>19108</v>
      </c>
      <c r="C500" s="1150" t="s">
        <v>17850</v>
      </c>
      <c r="D500" s="1150" t="s">
        <v>18942</v>
      </c>
      <c r="E500" s="1150" t="s">
        <v>18943</v>
      </c>
      <c r="F500" s="1150" t="s">
        <v>18948</v>
      </c>
      <c r="G500" s="1150" t="s">
        <v>3189</v>
      </c>
      <c r="H500" s="1150" t="s">
        <v>3230</v>
      </c>
      <c r="I500" s="1150" t="s">
        <v>3228</v>
      </c>
      <c r="J500" s="1150" t="s">
        <v>3229</v>
      </c>
      <c r="K500" s="1150" t="s">
        <v>9440</v>
      </c>
      <c r="L500" s="1150" t="s">
        <v>394</v>
      </c>
      <c r="M500" s="1150">
        <v>100180280</v>
      </c>
      <c r="N500" s="1150" t="s">
        <v>394</v>
      </c>
      <c r="O500" s="1150" t="s">
        <v>19096</v>
      </c>
      <c r="P500" s="1150" t="s">
        <v>17721</v>
      </c>
      <c r="Q500" s="1211">
        <v>45183</v>
      </c>
      <c r="R500" s="1210">
        <v>7454</v>
      </c>
      <c r="S500" s="1150">
        <v>-40</v>
      </c>
      <c r="T500" s="1150" t="s">
        <v>18969</v>
      </c>
      <c r="U500" s="1150"/>
      <c r="V500" s="1150"/>
      <c r="W500" s="1150"/>
      <c r="X500" s="1150"/>
      <c r="Y500" s="1150"/>
      <c r="Z500" s="1150"/>
      <c r="AA500" s="1150"/>
      <c r="AB500" s="1150"/>
      <c r="AC500" s="1150"/>
      <c r="AD500" s="1150"/>
      <c r="AE500" s="1150"/>
      <c r="AF500" s="1150"/>
      <c r="AG500" s="1150"/>
      <c r="AH500" s="1212">
        <v>1</v>
      </c>
      <c r="AI500" s="1150" t="s">
        <v>3230</v>
      </c>
      <c r="AJ500" s="1150" t="s">
        <v>3229</v>
      </c>
      <c r="AK500" s="1210">
        <v>30936.85</v>
      </c>
      <c r="AL500" s="1210">
        <v>30937</v>
      </c>
      <c r="AM500" s="1150" t="s">
        <v>514</v>
      </c>
      <c r="AN500" s="1150" t="s">
        <v>13437</v>
      </c>
      <c r="AO500" s="1150"/>
      <c r="AP500" s="1150"/>
      <c r="AQ500" s="1150"/>
      <c r="AR500" s="1150"/>
      <c r="AS500" s="1150"/>
      <c r="AT500" s="1150"/>
      <c r="AU500" s="1150"/>
      <c r="AV500" s="1150"/>
      <c r="AW500" s="1150"/>
      <c r="AX500" s="1150"/>
      <c r="AY500" s="1150">
        <v>0</v>
      </c>
      <c r="AZ500" s="1150"/>
      <c r="BA500" s="1150"/>
      <c r="BB500" s="1150"/>
      <c r="BC500" s="1150"/>
      <c r="BD500" s="1150"/>
      <c r="BE500" s="1150"/>
      <c r="BF500" s="1150"/>
      <c r="BG500" s="1150"/>
      <c r="BH500" s="1150"/>
      <c r="BI500" s="1150"/>
      <c r="BJ500" s="1150"/>
    </row>
    <row r="501" spans="1:62">
      <c r="A501" s="1150">
        <v>495</v>
      </c>
      <c r="B501" s="1150" t="s">
        <v>19108</v>
      </c>
      <c r="C501" s="1150" t="s">
        <v>17850</v>
      </c>
      <c r="D501" s="1150" t="s">
        <v>18942</v>
      </c>
      <c r="E501" s="1150" t="s">
        <v>18943</v>
      </c>
      <c r="F501" s="1150" t="s">
        <v>18948</v>
      </c>
      <c r="G501" s="1150" t="s">
        <v>3189</v>
      </c>
      <c r="H501" s="1213" t="s">
        <v>3237</v>
      </c>
      <c r="I501" s="1150" t="s">
        <v>3235</v>
      </c>
      <c r="J501" s="1213" t="s">
        <v>3236</v>
      </c>
      <c r="K501" s="1150" t="s">
        <v>19620</v>
      </c>
      <c r="L501" s="1150" t="s">
        <v>394</v>
      </c>
      <c r="M501" s="1150">
        <v>100187620</v>
      </c>
      <c r="N501" s="1150" t="s">
        <v>394</v>
      </c>
      <c r="O501" s="1150" t="s">
        <v>19096</v>
      </c>
      <c r="P501" s="1150" t="s">
        <v>17721</v>
      </c>
      <c r="Q501" s="1211">
        <v>45183</v>
      </c>
      <c r="R501" s="1210">
        <v>32449</v>
      </c>
      <c r="S501" s="1210">
        <v>12440</v>
      </c>
      <c r="T501" s="1150" t="s">
        <v>18969</v>
      </c>
      <c r="U501" s="1150"/>
      <c r="V501" s="1150"/>
      <c r="W501" s="1150"/>
      <c r="X501" s="1150"/>
      <c r="Y501" s="1150"/>
      <c r="Z501" s="1150"/>
      <c r="AA501" s="1150"/>
      <c r="AB501" s="1150"/>
      <c r="AC501" s="1150"/>
      <c r="AD501" s="1150"/>
      <c r="AE501" s="1150"/>
      <c r="AF501" s="1150"/>
      <c r="AG501" s="1150"/>
      <c r="AH501" s="1212">
        <v>1</v>
      </c>
      <c r="AI501" s="1213" t="s">
        <v>3237</v>
      </c>
      <c r="AJ501" s="1213" t="s">
        <v>3236</v>
      </c>
      <c r="AK501" s="1210">
        <v>48861.51</v>
      </c>
      <c r="AL501" s="1210">
        <v>48862</v>
      </c>
      <c r="AM501" s="1150" t="s">
        <v>514</v>
      </c>
      <c r="AN501" s="1150" t="s">
        <v>13437</v>
      </c>
      <c r="AO501" s="1150"/>
      <c r="AP501" s="1150"/>
      <c r="AQ501" s="1150"/>
      <c r="AR501" s="1150"/>
      <c r="AS501" s="1150"/>
      <c r="AT501" s="1150"/>
      <c r="AU501" s="1150"/>
      <c r="AV501" s="1150"/>
      <c r="AW501" s="1150"/>
      <c r="AX501" s="1150"/>
      <c r="AY501" s="1150">
        <v>0</v>
      </c>
      <c r="AZ501" s="1150"/>
      <c r="BA501" s="1150"/>
      <c r="BB501" s="1150"/>
      <c r="BC501" s="1150"/>
      <c r="BD501" s="1150"/>
      <c r="BE501" s="1150"/>
      <c r="BF501" s="1150"/>
      <c r="BG501" s="1150"/>
      <c r="BH501" s="1150"/>
      <c r="BI501" s="1150"/>
      <c r="BJ501" s="1150"/>
    </row>
    <row r="502" spans="1:62">
      <c r="A502" s="1150">
        <v>496</v>
      </c>
      <c r="B502" s="1150" t="s">
        <v>19108</v>
      </c>
      <c r="C502" s="1150" t="s">
        <v>19272</v>
      </c>
      <c r="D502" s="1150" t="s">
        <v>19273</v>
      </c>
      <c r="E502" s="1150" t="s">
        <v>18943</v>
      </c>
      <c r="F502" s="1150" t="s">
        <v>18948</v>
      </c>
      <c r="G502" s="1150" t="s">
        <v>3189</v>
      </c>
      <c r="H502" s="1213" t="s">
        <v>3237</v>
      </c>
      <c r="I502" s="1150" t="s">
        <v>3242</v>
      </c>
      <c r="J502" s="1213" t="s">
        <v>3236</v>
      </c>
      <c r="K502" s="1150" t="s">
        <v>19621</v>
      </c>
      <c r="L502" s="1150" t="s">
        <v>394</v>
      </c>
      <c r="M502" s="1150">
        <v>100187621</v>
      </c>
      <c r="N502" s="1150" t="s">
        <v>394</v>
      </c>
      <c r="O502" s="1150"/>
      <c r="P502" s="1150" t="s">
        <v>17721</v>
      </c>
      <c r="Q502" s="1150"/>
      <c r="R502" s="1210">
        <v>34154</v>
      </c>
      <c r="S502" s="1150"/>
      <c r="T502" s="1150" t="s">
        <v>394</v>
      </c>
      <c r="U502" s="1150"/>
      <c r="V502" s="1150"/>
      <c r="W502" s="1150"/>
      <c r="X502" s="1150"/>
      <c r="Y502" s="1150"/>
      <c r="Z502" s="1150"/>
      <c r="AA502" s="1150"/>
      <c r="AB502" s="1150"/>
      <c r="AC502" s="1150"/>
      <c r="AD502" s="1150"/>
      <c r="AE502" s="1150"/>
      <c r="AF502" s="1150"/>
      <c r="AG502" s="1150"/>
      <c r="AH502" s="1212">
        <v>1</v>
      </c>
      <c r="AI502" s="1213" t="s">
        <v>3237</v>
      </c>
      <c r="AJ502" s="1213" t="s">
        <v>3236</v>
      </c>
      <c r="AK502" s="1210">
        <v>34154.76</v>
      </c>
      <c r="AL502" s="1210">
        <v>34155</v>
      </c>
      <c r="AM502" s="1150" t="s">
        <v>514</v>
      </c>
      <c r="AN502" s="1150" t="s">
        <v>13437</v>
      </c>
      <c r="AO502" s="1150"/>
      <c r="AP502" s="1150"/>
      <c r="AQ502" s="1150"/>
      <c r="AR502" s="1150"/>
      <c r="AS502" s="1150"/>
      <c r="AT502" s="1150"/>
      <c r="AU502" s="1150"/>
      <c r="AV502" s="1150"/>
      <c r="AW502" s="1150"/>
      <c r="AX502" s="1150"/>
      <c r="AY502" s="1150" t="s">
        <v>19569</v>
      </c>
      <c r="AZ502" s="1150"/>
      <c r="BA502" s="1150"/>
      <c r="BB502" s="1150"/>
      <c r="BC502" s="1150"/>
      <c r="BD502" s="1150"/>
      <c r="BE502" s="1150"/>
      <c r="BF502" s="1150"/>
      <c r="BG502" s="1150"/>
      <c r="BH502" s="1150"/>
      <c r="BI502" s="1150"/>
      <c r="BJ502" s="1150"/>
    </row>
    <row r="503" spans="1:62">
      <c r="A503" s="1150">
        <v>497</v>
      </c>
      <c r="B503" s="1150" t="s">
        <v>19108</v>
      </c>
      <c r="C503" s="1150" t="s">
        <v>19272</v>
      </c>
      <c r="D503" s="1150" t="s">
        <v>19273</v>
      </c>
      <c r="E503" s="1150" t="s">
        <v>18943</v>
      </c>
      <c r="F503" s="1150" t="s">
        <v>18948</v>
      </c>
      <c r="G503" s="1150" t="s">
        <v>3189</v>
      </c>
      <c r="H503" s="1150" t="s">
        <v>3245</v>
      </c>
      <c r="I503" s="1150" t="s">
        <v>3243</v>
      </c>
      <c r="J503" s="1150" t="s">
        <v>3244</v>
      </c>
      <c r="K503" s="1150" t="s">
        <v>19622</v>
      </c>
      <c r="L503" s="1150" t="s">
        <v>394</v>
      </c>
      <c r="M503" s="1150">
        <v>100173590</v>
      </c>
      <c r="N503" s="1150" t="s">
        <v>394</v>
      </c>
      <c r="O503" s="1150"/>
      <c r="P503" s="1150" t="s">
        <v>17721</v>
      </c>
      <c r="Q503" s="1150"/>
      <c r="R503" s="1210">
        <v>13950</v>
      </c>
      <c r="S503" s="1150"/>
      <c r="T503" s="1150" t="s">
        <v>394</v>
      </c>
      <c r="U503" s="1150"/>
      <c r="V503" s="1150"/>
      <c r="W503" s="1150"/>
      <c r="X503" s="1150"/>
      <c r="Y503" s="1150"/>
      <c r="Z503" s="1150"/>
      <c r="AA503" s="1150"/>
      <c r="AB503" s="1150"/>
      <c r="AC503" s="1150"/>
      <c r="AD503" s="1150"/>
      <c r="AE503" s="1150"/>
      <c r="AF503" s="1150"/>
      <c r="AG503" s="1150"/>
      <c r="AH503" s="1212">
        <v>1</v>
      </c>
      <c r="AI503" s="1150" t="s">
        <v>3245</v>
      </c>
      <c r="AJ503" s="1150" t="s">
        <v>3244</v>
      </c>
      <c r="AK503" s="1210">
        <v>11651.94</v>
      </c>
      <c r="AL503" s="1210">
        <v>11652</v>
      </c>
      <c r="AM503" s="1150" t="s">
        <v>514</v>
      </c>
      <c r="AN503" s="1150" t="s">
        <v>13437</v>
      </c>
      <c r="AO503" s="1150"/>
      <c r="AP503" s="1150"/>
      <c r="AQ503" s="1150"/>
      <c r="AR503" s="1150"/>
      <c r="AS503" s="1150"/>
      <c r="AT503" s="1150"/>
      <c r="AU503" s="1150"/>
      <c r="AV503" s="1150"/>
      <c r="AW503" s="1150"/>
      <c r="AX503" s="1150"/>
      <c r="AY503" s="1150" t="s">
        <v>19623</v>
      </c>
      <c r="AZ503" s="1150"/>
      <c r="BA503" s="1150"/>
      <c r="BB503" s="1150"/>
      <c r="BC503" s="1150"/>
      <c r="BD503" s="1150"/>
      <c r="BE503" s="1150"/>
      <c r="BF503" s="1150"/>
      <c r="BG503" s="1150"/>
      <c r="BH503" s="1150"/>
      <c r="BI503" s="1150"/>
      <c r="BJ503" s="1150"/>
    </row>
    <row r="504" spans="1:62">
      <c r="A504" s="1150">
        <v>498</v>
      </c>
      <c r="B504" s="1150" t="s">
        <v>19108</v>
      </c>
      <c r="C504" s="1150" t="s">
        <v>19272</v>
      </c>
      <c r="D504" s="1150" t="s">
        <v>19273</v>
      </c>
      <c r="E504" s="1150" t="s">
        <v>18943</v>
      </c>
      <c r="F504" s="1150" t="s">
        <v>18948</v>
      </c>
      <c r="G504" s="1150" t="s">
        <v>3643</v>
      </c>
      <c r="H504" s="1213" t="s">
        <v>3256</v>
      </c>
      <c r="I504" s="1150" t="s">
        <v>3254</v>
      </c>
      <c r="J504" s="1150" t="s">
        <v>3255</v>
      </c>
      <c r="K504" s="1150" t="s">
        <v>19624</v>
      </c>
      <c r="L504" s="1150" t="s">
        <v>394</v>
      </c>
      <c r="M504" s="1150">
        <v>100195495</v>
      </c>
      <c r="N504" s="1150" t="s">
        <v>394</v>
      </c>
      <c r="O504" s="1150"/>
      <c r="P504" s="1150" t="s">
        <v>17721</v>
      </c>
      <c r="Q504" s="1150"/>
      <c r="R504" s="1210">
        <v>136000</v>
      </c>
      <c r="S504" s="1150"/>
      <c r="T504" s="1150" t="s">
        <v>394</v>
      </c>
      <c r="U504" s="1150"/>
      <c r="V504" s="1150"/>
      <c r="W504" s="1150"/>
      <c r="X504" s="1150"/>
      <c r="Y504" s="1150"/>
      <c r="Z504" s="1150"/>
      <c r="AA504" s="1150"/>
      <c r="AB504" s="1150"/>
      <c r="AC504" s="1150"/>
      <c r="AD504" s="1150"/>
      <c r="AE504" s="1150"/>
      <c r="AF504" s="1150"/>
      <c r="AG504" s="1150"/>
      <c r="AH504" s="1212">
        <v>1</v>
      </c>
      <c r="AI504" s="1213" t="s">
        <v>3256</v>
      </c>
      <c r="AJ504" s="1150" t="s">
        <v>3255</v>
      </c>
      <c r="AK504" s="1210">
        <v>146648.22</v>
      </c>
      <c r="AL504" s="1210">
        <v>146649</v>
      </c>
      <c r="AM504" s="1150" t="s">
        <v>514</v>
      </c>
      <c r="AN504" s="1150" t="s">
        <v>13437</v>
      </c>
      <c r="AO504" s="1150"/>
      <c r="AP504" s="1150"/>
      <c r="AQ504" s="1150"/>
      <c r="AR504" s="1150"/>
      <c r="AS504" s="1150"/>
      <c r="AT504" s="1150"/>
      <c r="AU504" s="1150"/>
      <c r="AV504" s="1150"/>
      <c r="AW504" s="1150"/>
      <c r="AX504" s="1150"/>
      <c r="AY504" s="1150" t="s">
        <v>19625</v>
      </c>
      <c r="AZ504" s="1150"/>
      <c r="BA504" s="1150"/>
      <c r="BB504" s="1150"/>
      <c r="BC504" s="1150"/>
      <c r="BD504" s="1150"/>
      <c r="BE504" s="1150"/>
      <c r="BF504" s="1150"/>
      <c r="BG504" s="1150"/>
      <c r="BH504" s="1150"/>
      <c r="BI504" s="1150"/>
      <c r="BJ504" s="1150"/>
    </row>
    <row r="505" spans="1:62">
      <c r="A505" s="1150">
        <v>499</v>
      </c>
      <c r="B505" s="1150" t="s">
        <v>19108</v>
      </c>
      <c r="C505" s="1150" t="s">
        <v>19626</v>
      </c>
      <c r="D505" s="1150" t="s">
        <v>18942</v>
      </c>
      <c r="E505" s="1150" t="s">
        <v>18943</v>
      </c>
      <c r="F505" s="1150" t="s">
        <v>18948</v>
      </c>
      <c r="G505" s="1150" t="s">
        <v>3643</v>
      </c>
      <c r="H505" s="1213" t="s">
        <v>3256</v>
      </c>
      <c r="I505" s="1150" t="s">
        <v>3262</v>
      </c>
      <c r="J505" s="1150"/>
      <c r="K505" s="1150" t="s">
        <v>19627</v>
      </c>
      <c r="L505" s="1150" t="s">
        <v>394</v>
      </c>
      <c r="M505" s="1150"/>
      <c r="N505" s="1150"/>
      <c r="O505" s="1150" t="s">
        <v>19628</v>
      </c>
      <c r="P505" s="1150"/>
      <c r="Q505" s="1150"/>
      <c r="R505" s="1150"/>
      <c r="S505" s="1150"/>
      <c r="T505" s="1150"/>
      <c r="U505" s="1150"/>
      <c r="V505" s="1150"/>
      <c r="W505" s="1150"/>
      <c r="X505" s="1150"/>
      <c r="Y505" s="1150"/>
      <c r="Z505" s="1150"/>
      <c r="AA505" s="1150"/>
      <c r="AB505" s="1150"/>
      <c r="AC505" s="1150"/>
      <c r="AD505" s="1150"/>
      <c r="AE505" s="1150"/>
      <c r="AF505" s="1150"/>
      <c r="AG505" s="1150"/>
      <c r="AH505" s="1212">
        <v>1</v>
      </c>
      <c r="AI505" s="1213" t="s">
        <v>3256</v>
      </c>
      <c r="AJ505" s="1150"/>
      <c r="AK505" s="1150"/>
      <c r="AL505" s="1150" t="s">
        <v>18976</v>
      </c>
      <c r="AM505" s="1150" t="s">
        <v>514</v>
      </c>
      <c r="AN505" s="1150" t="s">
        <v>13437</v>
      </c>
      <c r="AO505" s="1150"/>
      <c r="AP505" s="1150"/>
      <c r="AQ505" s="1150"/>
      <c r="AR505" s="1150"/>
      <c r="AS505" s="1150"/>
      <c r="AT505" s="1150"/>
      <c r="AU505" s="1150"/>
      <c r="AV505" s="1150"/>
      <c r="AW505" s="1150"/>
      <c r="AX505" s="1150"/>
      <c r="AY505" s="1150" t="s">
        <v>19628</v>
      </c>
      <c r="AZ505" s="1150"/>
      <c r="BA505" s="1150"/>
      <c r="BB505" s="1150"/>
      <c r="BC505" s="1150"/>
      <c r="BD505" s="1150"/>
      <c r="BE505" s="1150"/>
      <c r="BF505" s="1150"/>
      <c r="BG505" s="1150"/>
      <c r="BH505" s="1150"/>
      <c r="BI505" s="1150"/>
      <c r="BJ505" s="1150"/>
    </row>
    <row r="506" spans="1:62">
      <c r="A506" s="1150">
        <v>500</v>
      </c>
      <c r="B506" s="1150" t="s">
        <v>19108</v>
      </c>
      <c r="C506" s="1150" t="s">
        <v>2792</v>
      </c>
      <c r="D506" s="1150" t="s">
        <v>18942</v>
      </c>
      <c r="E506" s="1150" t="s">
        <v>18943</v>
      </c>
      <c r="F506" s="1150" t="s">
        <v>18948</v>
      </c>
      <c r="G506" s="1150" t="s">
        <v>3189</v>
      </c>
      <c r="H506" s="1150" t="s">
        <v>3265</v>
      </c>
      <c r="I506" s="1150" t="s">
        <v>3263</v>
      </c>
      <c r="J506" s="1150" t="s">
        <v>3264</v>
      </c>
      <c r="K506" s="1150" t="s">
        <v>9447</v>
      </c>
      <c r="L506" s="1150" t="s">
        <v>394</v>
      </c>
      <c r="M506" s="1150">
        <v>100182983</v>
      </c>
      <c r="N506" s="1150" t="s">
        <v>394</v>
      </c>
      <c r="O506" s="1150"/>
      <c r="P506" s="1150" t="s">
        <v>17721</v>
      </c>
      <c r="Q506" s="1211">
        <v>45182</v>
      </c>
      <c r="R506" s="1150"/>
      <c r="S506" s="1210">
        <v>45504</v>
      </c>
      <c r="T506" s="1150" t="s">
        <v>18957</v>
      </c>
      <c r="U506" s="1150">
        <v>1003673747</v>
      </c>
      <c r="V506" s="1150"/>
      <c r="W506" s="1150"/>
      <c r="X506" s="1150"/>
      <c r="Y506" s="1150"/>
      <c r="Z506" s="1150"/>
      <c r="AA506" s="1150"/>
      <c r="AB506" s="1150"/>
      <c r="AC506" s="1150"/>
      <c r="AD506" s="1150"/>
      <c r="AE506" s="1150"/>
      <c r="AF506" s="1150" t="s">
        <v>18973</v>
      </c>
      <c r="AG506" s="1211">
        <v>45191</v>
      </c>
      <c r="AH506" s="1212">
        <v>45170</v>
      </c>
      <c r="AI506" s="1150" t="s">
        <v>3265</v>
      </c>
      <c r="AJ506" s="1150" t="s">
        <v>3264</v>
      </c>
      <c r="AK506" s="1210">
        <v>45504.19</v>
      </c>
      <c r="AL506" s="1210">
        <v>45505</v>
      </c>
      <c r="AM506" s="1150" t="s">
        <v>514</v>
      </c>
      <c r="AN506" s="1150" t="s">
        <v>13437</v>
      </c>
      <c r="AO506" s="1210">
        <v>42761.4</v>
      </c>
      <c r="AP506" s="1150" t="s">
        <v>3270</v>
      </c>
      <c r="AQ506" s="1150"/>
      <c r="AR506" s="1150">
        <v>4902150158</v>
      </c>
      <c r="AS506" s="1150"/>
      <c r="AT506" s="1150"/>
      <c r="AU506" s="1150"/>
      <c r="AV506" s="1150"/>
      <c r="AW506" s="1150"/>
      <c r="AX506" s="1150"/>
      <c r="AY506" s="1150">
        <v>0</v>
      </c>
      <c r="AZ506" s="1150"/>
      <c r="BA506" s="1150"/>
      <c r="BB506" s="1150"/>
      <c r="BC506" s="1150"/>
      <c r="BD506" s="1150"/>
      <c r="BE506" s="1150"/>
      <c r="BF506" s="1150"/>
      <c r="BG506" s="1150"/>
      <c r="BH506" s="1150"/>
      <c r="BI506" s="1150"/>
      <c r="BJ506" s="1150"/>
    </row>
    <row r="507" spans="1:62">
      <c r="A507" s="1150">
        <v>501</v>
      </c>
      <c r="B507" s="1150" t="s">
        <v>19108</v>
      </c>
      <c r="C507" s="1150" t="s">
        <v>17850</v>
      </c>
      <c r="D507" s="1150" t="s">
        <v>18942</v>
      </c>
      <c r="E507" s="1150" t="s">
        <v>18943</v>
      </c>
      <c r="F507" s="1150" t="s">
        <v>18948</v>
      </c>
      <c r="G507" s="1150" t="s">
        <v>17569</v>
      </c>
      <c r="H507" s="1213" t="s">
        <v>3274</v>
      </c>
      <c r="I507" s="1150" t="s">
        <v>3272</v>
      </c>
      <c r="J507" s="1213" t="s">
        <v>3273</v>
      </c>
      <c r="K507" s="1150" t="s">
        <v>9368</v>
      </c>
      <c r="L507" s="1150" t="s">
        <v>394</v>
      </c>
      <c r="M507" s="1150">
        <v>100180417</v>
      </c>
      <c r="N507" s="1150" t="s">
        <v>394</v>
      </c>
      <c r="O507" s="1150" t="s">
        <v>19550</v>
      </c>
      <c r="P507" s="1150" t="s">
        <v>17721</v>
      </c>
      <c r="Q507" s="1211">
        <v>45182</v>
      </c>
      <c r="R507" s="1210">
        <v>5000</v>
      </c>
      <c r="S507" s="1210">
        <v>18353</v>
      </c>
      <c r="T507" s="1150" t="s">
        <v>18969</v>
      </c>
      <c r="U507" s="1150"/>
      <c r="V507" s="1150"/>
      <c r="W507" s="1150"/>
      <c r="X507" s="1150"/>
      <c r="Y507" s="1150"/>
      <c r="Z507" s="1150"/>
      <c r="AA507" s="1150"/>
      <c r="AB507" s="1150"/>
      <c r="AC507" s="1150"/>
      <c r="AD507" s="1150"/>
      <c r="AE507" s="1150"/>
      <c r="AF507" s="1150"/>
      <c r="AG507" s="1150"/>
      <c r="AH507" s="1212">
        <v>1</v>
      </c>
      <c r="AI507" s="1213" t="s">
        <v>3274</v>
      </c>
      <c r="AJ507" s="1213" t="s">
        <v>3273</v>
      </c>
      <c r="AK507" s="1210">
        <v>32988</v>
      </c>
      <c r="AL507" s="1210">
        <v>32988</v>
      </c>
      <c r="AM507" s="1150" t="s">
        <v>514</v>
      </c>
      <c r="AN507" s="1150" t="s">
        <v>13437</v>
      </c>
      <c r="AO507" s="1150"/>
      <c r="AP507" s="1150"/>
      <c r="AQ507" s="1150"/>
      <c r="AR507" s="1150"/>
      <c r="AS507" s="1150"/>
      <c r="AT507" s="1150"/>
      <c r="AU507" s="1150"/>
      <c r="AV507" s="1150"/>
      <c r="AW507" s="1150"/>
      <c r="AX507" s="1150"/>
      <c r="AY507" s="1150">
        <v>0</v>
      </c>
      <c r="AZ507" s="1150"/>
      <c r="BA507" s="1150"/>
      <c r="BB507" s="1150"/>
      <c r="BC507" s="1150"/>
      <c r="BD507" s="1150"/>
      <c r="BE507" s="1150"/>
      <c r="BF507" s="1150"/>
      <c r="BG507" s="1150"/>
      <c r="BH507" s="1150"/>
      <c r="BI507" s="1150"/>
      <c r="BJ507" s="1150"/>
    </row>
    <row r="508" spans="1:62">
      <c r="A508" s="1150">
        <v>502</v>
      </c>
      <c r="B508" s="1150" t="s">
        <v>19108</v>
      </c>
      <c r="C508" s="1150" t="s">
        <v>2792</v>
      </c>
      <c r="D508" s="1150" t="s">
        <v>18942</v>
      </c>
      <c r="E508" s="1150" t="s">
        <v>18943</v>
      </c>
      <c r="F508" s="1150" t="s">
        <v>18948</v>
      </c>
      <c r="G508" s="1150" t="s">
        <v>17569</v>
      </c>
      <c r="H508" s="1213" t="s">
        <v>3274</v>
      </c>
      <c r="I508" s="1150" t="s">
        <v>3283</v>
      </c>
      <c r="J508" s="1213" t="s">
        <v>3273</v>
      </c>
      <c r="K508" s="1150" t="s">
        <v>9373</v>
      </c>
      <c r="L508" s="1150" t="s">
        <v>394</v>
      </c>
      <c r="M508" s="1150">
        <v>100180417</v>
      </c>
      <c r="N508" s="1150" t="s">
        <v>394</v>
      </c>
      <c r="O508" s="1150"/>
      <c r="P508" s="1150" t="s">
        <v>17721</v>
      </c>
      <c r="Q508" s="1211">
        <v>45182</v>
      </c>
      <c r="R508" s="1150"/>
      <c r="S508" s="1210">
        <v>93628</v>
      </c>
      <c r="T508" s="1150" t="s">
        <v>18969</v>
      </c>
      <c r="U508" s="1150">
        <v>1003676953</v>
      </c>
      <c r="V508" s="1150"/>
      <c r="W508" s="1150"/>
      <c r="X508" s="1150"/>
      <c r="Y508" s="1150"/>
      <c r="Z508" s="1150"/>
      <c r="AA508" s="1150"/>
      <c r="AB508" s="1150"/>
      <c r="AC508" s="1150"/>
      <c r="AD508" s="1150"/>
      <c r="AE508" s="1150"/>
      <c r="AF508" s="1150" t="s">
        <v>18962</v>
      </c>
      <c r="AG508" s="1211">
        <v>45200</v>
      </c>
      <c r="AH508" s="1212">
        <v>45200</v>
      </c>
      <c r="AI508" s="1213" t="s">
        <v>3274</v>
      </c>
      <c r="AJ508" s="1213" t="s">
        <v>3273</v>
      </c>
      <c r="AK508" s="1210">
        <v>93629</v>
      </c>
      <c r="AL508" s="1210">
        <v>93629</v>
      </c>
      <c r="AM508" s="1150" t="s">
        <v>514</v>
      </c>
      <c r="AN508" s="1150" t="s">
        <v>13437</v>
      </c>
      <c r="AO508" s="1150"/>
      <c r="AP508" s="1150"/>
      <c r="AQ508" s="1150"/>
      <c r="AR508" s="1150">
        <v>4902152589</v>
      </c>
      <c r="AS508" s="1150"/>
      <c r="AT508" s="1150"/>
      <c r="AU508" s="1150"/>
      <c r="AV508" s="1150"/>
      <c r="AW508" s="1150"/>
      <c r="AX508" s="1150"/>
      <c r="AY508" s="1150" t="s">
        <v>19579</v>
      </c>
      <c r="AZ508" s="1150"/>
      <c r="BA508" s="1150"/>
      <c r="BB508" s="1150"/>
      <c r="BC508" s="1150"/>
      <c r="BD508" s="1150"/>
      <c r="BE508" s="1150"/>
      <c r="BF508" s="1150"/>
      <c r="BG508" s="1150"/>
      <c r="BH508" s="1150"/>
      <c r="BI508" s="1150"/>
      <c r="BJ508" s="1150"/>
    </row>
    <row r="509" spans="1:62">
      <c r="A509" s="1150">
        <v>503</v>
      </c>
      <c r="B509" s="1150" t="s">
        <v>19108</v>
      </c>
      <c r="C509" s="1150" t="s">
        <v>2792</v>
      </c>
      <c r="D509" s="1150" t="s">
        <v>18942</v>
      </c>
      <c r="E509" s="1150" t="s">
        <v>18943</v>
      </c>
      <c r="F509" s="1150" t="s">
        <v>18948</v>
      </c>
      <c r="G509" s="1150" t="s">
        <v>3189</v>
      </c>
      <c r="H509" s="1150" t="s">
        <v>3288</v>
      </c>
      <c r="I509" s="1150" t="s">
        <v>3286</v>
      </c>
      <c r="J509" s="1150" t="s">
        <v>3287</v>
      </c>
      <c r="K509" s="1150" t="s">
        <v>9449</v>
      </c>
      <c r="L509" s="1150" t="s">
        <v>394</v>
      </c>
      <c r="M509" s="1150">
        <v>100211025</v>
      </c>
      <c r="N509" s="1150" t="s">
        <v>19552</v>
      </c>
      <c r="O509" s="1150" t="s">
        <v>19096</v>
      </c>
      <c r="P509" s="1150" t="s">
        <v>17721</v>
      </c>
      <c r="Q509" s="1211">
        <v>45184</v>
      </c>
      <c r="R509" s="1210">
        <v>26746</v>
      </c>
      <c r="S509" s="1150"/>
      <c r="T509" s="1150" t="s">
        <v>19410</v>
      </c>
      <c r="U509" s="1150">
        <v>1003674847</v>
      </c>
      <c r="V509" s="1150">
        <v>1003674848</v>
      </c>
      <c r="W509" s="1150">
        <v>1003674849</v>
      </c>
      <c r="X509" s="1150"/>
      <c r="Y509" s="1150"/>
      <c r="Z509" s="1150"/>
      <c r="AA509" s="1150"/>
      <c r="AB509" s="1150"/>
      <c r="AC509" s="1150"/>
      <c r="AD509" s="1150"/>
      <c r="AE509" s="1150"/>
      <c r="AF509" s="1150" t="s">
        <v>19172</v>
      </c>
      <c r="AG509" s="1211">
        <v>45195</v>
      </c>
      <c r="AH509" s="1212">
        <v>45170</v>
      </c>
      <c r="AI509" s="1150" t="s">
        <v>3288</v>
      </c>
      <c r="AJ509" s="1150" t="s">
        <v>3287</v>
      </c>
      <c r="AK509" s="1210">
        <v>26745.41</v>
      </c>
      <c r="AL509" s="1210">
        <v>26746</v>
      </c>
      <c r="AM509" s="1150" t="s">
        <v>514</v>
      </c>
      <c r="AN509" s="1150" t="s">
        <v>13437</v>
      </c>
      <c r="AO509" s="1150"/>
      <c r="AP509" s="1150" t="s">
        <v>3284</v>
      </c>
      <c r="AQ509" s="1150"/>
      <c r="AR509" s="1150">
        <v>4902151144</v>
      </c>
      <c r="AS509" s="1150"/>
      <c r="AT509" s="1150"/>
      <c r="AU509" s="1150"/>
      <c r="AV509" s="1150"/>
      <c r="AW509" s="1150"/>
      <c r="AX509" s="1150"/>
      <c r="AY509" s="1150">
        <v>0</v>
      </c>
      <c r="AZ509" s="1150"/>
      <c r="BA509" s="1150"/>
      <c r="BB509" s="1150"/>
      <c r="BC509" s="1150"/>
      <c r="BD509" s="1150"/>
      <c r="BE509" s="1150"/>
      <c r="BF509" s="1150"/>
      <c r="BG509" s="1150"/>
      <c r="BH509" s="1150"/>
      <c r="BI509" s="1150"/>
      <c r="BJ509" s="1150"/>
    </row>
    <row r="510" spans="1:62">
      <c r="A510" s="1150">
        <v>504</v>
      </c>
      <c r="B510" s="1150" t="s">
        <v>19108</v>
      </c>
      <c r="C510" s="1150" t="s">
        <v>17850</v>
      </c>
      <c r="D510" s="1150" t="s">
        <v>18942</v>
      </c>
      <c r="E510" s="1150" t="s">
        <v>18943</v>
      </c>
      <c r="F510" s="1150" t="s">
        <v>18948</v>
      </c>
      <c r="G510" s="1150" t="s">
        <v>3643</v>
      </c>
      <c r="H510" s="1150" t="s">
        <v>3295</v>
      </c>
      <c r="I510" s="1150" t="s">
        <v>3293</v>
      </c>
      <c r="J510" s="1150" t="s">
        <v>3294</v>
      </c>
      <c r="K510" s="1150" t="s">
        <v>19629</v>
      </c>
      <c r="L510" s="1150" t="s">
        <v>394</v>
      </c>
      <c r="M510" s="1150">
        <v>100211026</v>
      </c>
      <c r="N510" s="1150" t="s">
        <v>19552</v>
      </c>
      <c r="O510" s="1150" t="s">
        <v>19268</v>
      </c>
      <c r="P510" s="1150" t="s">
        <v>17721</v>
      </c>
      <c r="Q510" s="1211">
        <v>45184</v>
      </c>
      <c r="R510" s="1210">
        <v>65601</v>
      </c>
      <c r="S510" s="1150"/>
      <c r="T510" s="1150" t="s">
        <v>19410</v>
      </c>
      <c r="U510" s="1150"/>
      <c r="V510" s="1150"/>
      <c r="W510" s="1150"/>
      <c r="X510" s="1150"/>
      <c r="Y510" s="1150"/>
      <c r="Z510" s="1150"/>
      <c r="AA510" s="1150"/>
      <c r="AB510" s="1150"/>
      <c r="AC510" s="1150"/>
      <c r="AD510" s="1150"/>
      <c r="AE510" s="1150"/>
      <c r="AF510" s="1150"/>
      <c r="AG510" s="1150"/>
      <c r="AH510" s="1212">
        <v>1</v>
      </c>
      <c r="AI510" s="1150" t="s">
        <v>3295</v>
      </c>
      <c r="AJ510" s="1150" t="s">
        <v>3294</v>
      </c>
      <c r="AK510" s="1210">
        <v>65601</v>
      </c>
      <c r="AL510" s="1210">
        <v>65601</v>
      </c>
      <c r="AM510" s="1150" t="s">
        <v>514</v>
      </c>
      <c r="AN510" s="1150" t="s">
        <v>13437</v>
      </c>
      <c r="AO510" s="1150"/>
      <c r="AP510" s="1150"/>
      <c r="AQ510" s="1150"/>
      <c r="AR510" s="1150"/>
      <c r="AS510" s="1150"/>
      <c r="AT510" s="1150"/>
      <c r="AU510" s="1150"/>
      <c r="AV510" s="1150"/>
      <c r="AW510" s="1150"/>
      <c r="AX510" s="1150"/>
      <c r="AY510" s="1150">
        <v>0</v>
      </c>
      <c r="AZ510" s="1150"/>
      <c r="BA510" s="1150"/>
      <c r="BB510" s="1150"/>
      <c r="BC510" s="1150"/>
      <c r="BD510" s="1150"/>
      <c r="BE510" s="1150"/>
      <c r="BF510" s="1150"/>
      <c r="BG510" s="1150"/>
      <c r="BH510" s="1150"/>
      <c r="BI510" s="1150"/>
      <c r="BJ510" s="1150"/>
    </row>
    <row r="511" spans="1:62">
      <c r="A511" s="1150">
        <v>505</v>
      </c>
      <c r="B511" s="1150" t="s">
        <v>19108</v>
      </c>
      <c r="C511" s="1150" t="s">
        <v>2792</v>
      </c>
      <c r="D511" s="1150" t="s">
        <v>18942</v>
      </c>
      <c r="E511" s="1150" t="s">
        <v>18943</v>
      </c>
      <c r="F511" s="1150" t="s">
        <v>18948</v>
      </c>
      <c r="G511" s="1150" t="s">
        <v>19136</v>
      </c>
      <c r="H511" s="1150" t="s">
        <v>1451</v>
      </c>
      <c r="I511" s="1150" t="s">
        <v>1449</v>
      </c>
      <c r="J511" s="1150" t="s">
        <v>3300</v>
      </c>
      <c r="K511" s="1150" t="s">
        <v>1448</v>
      </c>
      <c r="L511" s="1150" t="s">
        <v>394</v>
      </c>
      <c r="M511" s="1150">
        <v>100210748</v>
      </c>
      <c r="N511" s="1150" t="s">
        <v>394</v>
      </c>
      <c r="O511" s="1150" t="s">
        <v>19188</v>
      </c>
      <c r="P511" s="1150" t="s">
        <v>17721</v>
      </c>
      <c r="Q511" s="1211">
        <v>45184</v>
      </c>
      <c r="R511" s="1210">
        <v>50297</v>
      </c>
      <c r="S511" s="1150"/>
      <c r="T511" s="1150" t="s">
        <v>19281</v>
      </c>
      <c r="U511" s="1150">
        <v>1003678025</v>
      </c>
      <c r="V511" s="1150">
        <v>1003677844</v>
      </c>
      <c r="W511" s="1150"/>
      <c r="X511" s="1150"/>
      <c r="Y511" s="1150"/>
      <c r="Z511" s="1150"/>
      <c r="AA511" s="1150"/>
      <c r="AB511" s="1150"/>
      <c r="AC511" s="1150"/>
      <c r="AD511" s="1150"/>
      <c r="AE511" s="1150"/>
      <c r="AF511" s="1150" t="s">
        <v>19387</v>
      </c>
      <c r="AG511" s="1211">
        <v>45202</v>
      </c>
      <c r="AH511" s="1212">
        <v>45200</v>
      </c>
      <c r="AI511" s="1150" t="s">
        <v>1451</v>
      </c>
      <c r="AJ511" s="1150" t="s">
        <v>3300</v>
      </c>
      <c r="AK511" s="1210">
        <v>50296.93</v>
      </c>
      <c r="AL511" s="1210">
        <v>50297</v>
      </c>
      <c r="AM511" s="1150" t="s">
        <v>514</v>
      </c>
      <c r="AN511" s="1150" t="s">
        <v>13437</v>
      </c>
      <c r="AO511" s="1150"/>
      <c r="AP511" s="1150"/>
      <c r="AQ511" s="1150"/>
      <c r="AR511" s="1150">
        <v>4902153417</v>
      </c>
      <c r="AS511" s="1150"/>
      <c r="AT511" s="1150"/>
      <c r="AU511" s="1150"/>
      <c r="AV511" s="1150"/>
      <c r="AW511" s="1150"/>
      <c r="AX511" s="1150"/>
      <c r="AY511" s="1150">
        <v>0</v>
      </c>
      <c r="AZ511" s="1150"/>
      <c r="BA511" s="1150"/>
      <c r="BB511" s="1150"/>
      <c r="BC511" s="1150"/>
      <c r="BD511" s="1150"/>
      <c r="BE511" s="1150"/>
      <c r="BF511" s="1150"/>
      <c r="BG511" s="1150"/>
      <c r="BH511" s="1150"/>
      <c r="BI511" s="1150"/>
      <c r="BJ511" s="1150"/>
    </row>
    <row r="512" spans="1:62">
      <c r="A512" s="1150">
        <v>506</v>
      </c>
      <c r="B512" s="1150" t="s">
        <v>19108</v>
      </c>
      <c r="C512" s="1150" t="s">
        <v>2792</v>
      </c>
      <c r="D512" s="1150" t="s">
        <v>18942</v>
      </c>
      <c r="E512" s="1150" t="s">
        <v>18943</v>
      </c>
      <c r="F512" s="1150" t="s">
        <v>18948</v>
      </c>
      <c r="G512" s="1150" t="s">
        <v>17569</v>
      </c>
      <c r="H512" s="1213" t="s">
        <v>3306</v>
      </c>
      <c r="I512" s="1150" t="s">
        <v>3304</v>
      </c>
      <c r="J512" s="1213" t="s">
        <v>3305</v>
      </c>
      <c r="K512" s="1150" t="s">
        <v>9376</v>
      </c>
      <c r="L512" s="1150" t="s">
        <v>394</v>
      </c>
      <c r="M512" s="1150">
        <v>100181330</v>
      </c>
      <c r="N512" s="1150" t="s">
        <v>394</v>
      </c>
      <c r="O512" s="1150"/>
      <c r="P512" s="1150" t="s">
        <v>17721</v>
      </c>
      <c r="Q512" s="1150"/>
      <c r="R512" s="1210">
        <v>39375</v>
      </c>
      <c r="S512" s="1150"/>
      <c r="T512" s="1150" t="s">
        <v>394</v>
      </c>
      <c r="U512" s="1150">
        <v>1003677806</v>
      </c>
      <c r="V512" s="1150">
        <v>1003677763</v>
      </c>
      <c r="W512" s="1150"/>
      <c r="X512" s="1150"/>
      <c r="Y512" s="1150"/>
      <c r="Z512" s="1150"/>
      <c r="AA512" s="1150"/>
      <c r="AB512" s="1150"/>
      <c r="AC512" s="1150"/>
      <c r="AD512" s="1150"/>
      <c r="AE512" s="1150"/>
      <c r="AF512" s="1150" t="s">
        <v>18978</v>
      </c>
      <c r="AG512" s="1211">
        <v>45202</v>
      </c>
      <c r="AH512" s="1212">
        <v>45200</v>
      </c>
      <c r="AI512" s="1213" t="s">
        <v>3306</v>
      </c>
      <c r="AJ512" s="1213" t="s">
        <v>3305</v>
      </c>
      <c r="AK512" s="1210">
        <v>39375</v>
      </c>
      <c r="AL512" s="1210">
        <v>39375</v>
      </c>
      <c r="AM512" s="1150" t="s">
        <v>514</v>
      </c>
      <c r="AN512" s="1150" t="s">
        <v>13437</v>
      </c>
      <c r="AO512" s="1210">
        <v>13294.16</v>
      </c>
      <c r="AP512" s="1150" t="s">
        <v>3303</v>
      </c>
      <c r="AQ512" s="1150"/>
      <c r="AR512" s="1150">
        <v>4902153374</v>
      </c>
      <c r="AS512" s="1150"/>
      <c r="AT512" s="1150"/>
      <c r="AU512" s="1150"/>
      <c r="AV512" s="1150"/>
      <c r="AW512" s="1150"/>
      <c r="AX512" s="1150"/>
      <c r="AY512" s="1150" t="s">
        <v>19630</v>
      </c>
      <c r="AZ512" s="1150"/>
      <c r="BA512" s="1150"/>
      <c r="BB512" s="1150"/>
      <c r="BC512" s="1150"/>
      <c r="BD512" s="1150"/>
      <c r="BE512" s="1150"/>
      <c r="BF512" s="1150"/>
      <c r="BG512" s="1150"/>
      <c r="BH512" s="1150"/>
      <c r="BI512" s="1150"/>
      <c r="BJ512" s="1150"/>
    </row>
    <row r="513" spans="1:62">
      <c r="A513" s="1150">
        <v>507</v>
      </c>
      <c r="B513" s="1150" t="s">
        <v>19108</v>
      </c>
      <c r="C513" s="1150" t="s">
        <v>2792</v>
      </c>
      <c r="D513" s="1150" t="s">
        <v>18942</v>
      </c>
      <c r="E513" s="1150" t="s">
        <v>18943</v>
      </c>
      <c r="F513" s="1150" t="s">
        <v>18948</v>
      </c>
      <c r="G513" s="1150" t="s">
        <v>17569</v>
      </c>
      <c r="H513" s="1213" t="s">
        <v>3306</v>
      </c>
      <c r="I513" s="1150" t="s">
        <v>3317</v>
      </c>
      <c r="J513" s="1213" t="s">
        <v>3305</v>
      </c>
      <c r="K513" s="1150" t="s">
        <v>9378</v>
      </c>
      <c r="L513" s="1150" t="s">
        <v>394</v>
      </c>
      <c r="M513" s="1150">
        <v>100181330</v>
      </c>
      <c r="N513" s="1150" t="s">
        <v>394</v>
      </c>
      <c r="O513" s="1150"/>
      <c r="P513" s="1150" t="s">
        <v>17721</v>
      </c>
      <c r="Q513" s="1211">
        <v>45182</v>
      </c>
      <c r="R513" s="1150"/>
      <c r="S513" s="1210">
        <v>229476</v>
      </c>
      <c r="T513" s="1150" t="s">
        <v>18969</v>
      </c>
      <c r="U513" s="1150">
        <v>1003679694</v>
      </c>
      <c r="V513" s="1150"/>
      <c r="W513" s="1150"/>
      <c r="X513" s="1150"/>
      <c r="Y513" s="1150"/>
      <c r="Z513" s="1150"/>
      <c r="AA513" s="1150"/>
      <c r="AB513" s="1150"/>
      <c r="AC513" s="1150"/>
      <c r="AD513" s="1150"/>
      <c r="AE513" s="1150"/>
      <c r="AF513" s="1150" t="s">
        <v>18978</v>
      </c>
      <c r="AG513" s="1211">
        <v>45206</v>
      </c>
      <c r="AH513" s="1212">
        <v>45200</v>
      </c>
      <c r="AI513" s="1213" t="s">
        <v>3306</v>
      </c>
      <c r="AJ513" s="1213" t="s">
        <v>3305</v>
      </c>
      <c r="AK513" s="1210">
        <v>229477</v>
      </c>
      <c r="AL513" s="1210">
        <v>229477</v>
      </c>
      <c r="AM513" s="1150" t="s">
        <v>514</v>
      </c>
      <c r="AN513" s="1150" t="s">
        <v>13437</v>
      </c>
      <c r="AO513" s="1210">
        <v>19526.02</v>
      </c>
      <c r="AP513" s="1150" t="s">
        <v>3316</v>
      </c>
      <c r="AQ513" s="1150"/>
      <c r="AR513" s="1150">
        <v>4902155024</v>
      </c>
      <c r="AS513" s="1150"/>
      <c r="AT513" s="1150"/>
      <c r="AU513" s="1150"/>
      <c r="AV513" s="1150"/>
      <c r="AW513" s="1150"/>
      <c r="AX513" s="1150"/>
      <c r="AY513" s="1150" t="s">
        <v>8766</v>
      </c>
      <c r="AZ513" s="1150"/>
      <c r="BA513" s="1150"/>
      <c r="BB513" s="1150"/>
      <c r="BC513" s="1150"/>
      <c r="BD513" s="1150"/>
      <c r="BE513" s="1150"/>
      <c r="BF513" s="1150"/>
      <c r="BG513" s="1150"/>
      <c r="BH513" s="1150"/>
      <c r="BI513" s="1150"/>
      <c r="BJ513" s="1150"/>
    </row>
    <row r="514" spans="1:62">
      <c r="A514" s="1150">
        <v>508</v>
      </c>
      <c r="B514" s="1150" t="s">
        <v>19108</v>
      </c>
      <c r="C514" s="1150" t="s">
        <v>17850</v>
      </c>
      <c r="D514" s="1150" t="s">
        <v>18942</v>
      </c>
      <c r="E514" s="1150" t="s">
        <v>18943</v>
      </c>
      <c r="F514" s="1150" t="s">
        <v>18948</v>
      </c>
      <c r="G514" s="1150" t="s">
        <v>3643</v>
      </c>
      <c r="H514" s="1150" t="s">
        <v>3323</v>
      </c>
      <c r="I514" s="1150" t="s">
        <v>3321</v>
      </c>
      <c r="J514" s="1150" t="s">
        <v>3322</v>
      </c>
      <c r="K514" s="1150" t="s">
        <v>19631</v>
      </c>
      <c r="L514" s="1150" t="s">
        <v>394</v>
      </c>
      <c r="M514" s="1150">
        <v>100211027</v>
      </c>
      <c r="N514" s="1150" t="s">
        <v>19552</v>
      </c>
      <c r="O514" s="1150" t="s">
        <v>19268</v>
      </c>
      <c r="P514" s="1150" t="s">
        <v>17721</v>
      </c>
      <c r="Q514" s="1211">
        <v>45184</v>
      </c>
      <c r="R514" s="1210">
        <v>45737</v>
      </c>
      <c r="S514" s="1150"/>
      <c r="T514" s="1150" t="s">
        <v>19410</v>
      </c>
      <c r="U514" s="1150"/>
      <c r="V514" s="1150"/>
      <c r="W514" s="1150"/>
      <c r="X514" s="1150"/>
      <c r="Y514" s="1150"/>
      <c r="Z514" s="1150"/>
      <c r="AA514" s="1150"/>
      <c r="AB514" s="1150"/>
      <c r="AC514" s="1150"/>
      <c r="AD514" s="1150"/>
      <c r="AE514" s="1150"/>
      <c r="AF514" s="1150"/>
      <c r="AG514" s="1150"/>
      <c r="AH514" s="1212">
        <v>1</v>
      </c>
      <c r="AI514" s="1150" t="s">
        <v>3323</v>
      </c>
      <c r="AJ514" s="1150" t="s">
        <v>3322</v>
      </c>
      <c r="AK514" s="1210">
        <v>45737</v>
      </c>
      <c r="AL514" s="1210">
        <v>45737</v>
      </c>
      <c r="AM514" s="1150" t="s">
        <v>514</v>
      </c>
      <c r="AN514" s="1150" t="s">
        <v>13437</v>
      </c>
      <c r="AO514" s="1150"/>
      <c r="AP514" s="1150"/>
      <c r="AQ514" s="1150"/>
      <c r="AR514" s="1150"/>
      <c r="AS514" s="1150"/>
      <c r="AT514" s="1150"/>
      <c r="AU514" s="1150"/>
      <c r="AV514" s="1150"/>
      <c r="AW514" s="1150"/>
      <c r="AX514" s="1150"/>
      <c r="AY514" s="1150">
        <v>0</v>
      </c>
      <c r="AZ514" s="1150"/>
      <c r="BA514" s="1150"/>
      <c r="BB514" s="1150"/>
      <c r="BC514" s="1150"/>
      <c r="BD514" s="1150"/>
      <c r="BE514" s="1150"/>
      <c r="BF514" s="1150"/>
      <c r="BG514" s="1150"/>
      <c r="BH514" s="1150"/>
      <c r="BI514" s="1150"/>
      <c r="BJ514" s="1150"/>
    </row>
    <row r="515" spans="1:62">
      <c r="A515" s="1150">
        <v>509</v>
      </c>
      <c r="B515" s="1150" t="s">
        <v>19108</v>
      </c>
      <c r="C515" s="1150" t="s">
        <v>2792</v>
      </c>
      <c r="D515" s="1150" t="s">
        <v>18942</v>
      </c>
      <c r="E515" s="1150" t="s">
        <v>18943</v>
      </c>
      <c r="F515" s="1150" t="s">
        <v>18948</v>
      </c>
      <c r="G515" s="1150" t="s">
        <v>57</v>
      </c>
      <c r="H515" s="1150" t="s">
        <v>1455</v>
      </c>
      <c r="I515" s="1150" t="s">
        <v>1453</v>
      </c>
      <c r="J515" s="1150" t="s">
        <v>3328</v>
      </c>
      <c r="K515" s="1150" t="s">
        <v>1452</v>
      </c>
      <c r="L515" s="1150" t="s">
        <v>394</v>
      </c>
      <c r="M515" s="1150">
        <v>100207752</v>
      </c>
      <c r="N515" s="1150" t="s">
        <v>394</v>
      </c>
      <c r="O515" s="1150"/>
      <c r="P515" s="1150" t="s">
        <v>17721</v>
      </c>
      <c r="Q515" s="1150"/>
      <c r="R515" s="1210">
        <v>55268</v>
      </c>
      <c r="S515" s="1150"/>
      <c r="T515" s="1150" t="s">
        <v>394</v>
      </c>
      <c r="U515" s="1150">
        <v>1003673084</v>
      </c>
      <c r="V515" s="1150">
        <v>1003673175</v>
      </c>
      <c r="W515" s="1150"/>
      <c r="X515" s="1150"/>
      <c r="Y515" s="1150"/>
      <c r="Z515" s="1150"/>
      <c r="AA515" s="1150"/>
      <c r="AB515" s="1150"/>
      <c r="AC515" s="1150"/>
      <c r="AD515" s="1150"/>
      <c r="AE515" s="1150"/>
      <c r="AF515" s="1150" t="s">
        <v>19172</v>
      </c>
      <c r="AG515" s="1211">
        <v>45189</v>
      </c>
      <c r="AH515" s="1212">
        <v>45170</v>
      </c>
      <c r="AI515" s="1150" t="s">
        <v>1455</v>
      </c>
      <c r="AJ515" s="1150" t="s">
        <v>3328</v>
      </c>
      <c r="AK515" s="1210">
        <v>55268.56</v>
      </c>
      <c r="AL515" s="1210">
        <v>55269</v>
      </c>
      <c r="AM515" s="1150" t="s">
        <v>514</v>
      </c>
      <c r="AN515" s="1150" t="s">
        <v>13437</v>
      </c>
      <c r="AO515" s="1210">
        <v>33473.54</v>
      </c>
      <c r="AP515" s="1150" t="s">
        <v>3327</v>
      </c>
      <c r="AQ515" s="1150"/>
      <c r="AR515" s="1150">
        <v>4902149287</v>
      </c>
      <c r="AS515" s="1150"/>
      <c r="AT515" s="1150"/>
      <c r="AU515" s="1150"/>
      <c r="AV515" s="1150"/>
      <c r="AW515" s="1150"/>
      <c r="AX515" s="1150"/>
      <c r="AY515" s="1150">
        <v>0</v>
      </c>
      <c r="AZ515" s="1150"/>
      <c r="BA515" s="1150"/>
      <c r="BB515" s="1150"/>
      <c r="BC515" s="1150"/>
      <c r="BD515" s="1150"/>
      <c r="BE515" s="1150"/>
      <c r="BF515" s="1150"/>
      <c r="BG515" s="1150"/>
      <c r="BH515" s="1150"/>
      <c r="BI515" s="1150"/>
      <c r="BJ515" s="1150"/>
    </row>
    <row r="516" spans="1:62">
      <c r="A516" s="1150">
        <v>510</v>
      </c>
      <c r="B516" s="1150" t="s">
        <v>19108</v>
      </c>
      <c r="C516" s="1150" t="s">
        <v>2792</v>
      </c>
      <c r="D516" s="1150" t="s">
        <v>18942</v>
      </c>
      <c r="E516" s="1150" t="s">
        <v>18943</v>
      </c>
      <c r="F516" s="1150" t="s">
        <v>18948</v>
      </c>
      <c r="G516" s="1150" t="s">
        <v>57</v>
      </c>
      <c r="H516" s="1150" t="s">
        <v>1458</v>
      </c>
      <c r="I516" s="1150" t="s">
        <v>1457</v>
      </c>
      <c r="J516" s="1150" t="s">
        <v>3335</v>
      </c>
      <c r="K516" s="1150" t="s">
        <v>1456</v>
      </c>
      <c r="L516" s="1150" t="s">
        <v>394</v>
      </c>
      <c r="M516" s="1150">
        <v>100207751</v>
      </c>
      <c r="N516" s="1150" t="s">
        <v>394</v>
      </c>
      <c r="O516" s="1150"/>
      <c r="P516" s="1150" t="s">
        <v>17721</v>
      </c>
      <c r="Q516" s="1150"/>
      <c r="R516" s="1210">
        <v>79691</v>
      </c>
      <c r="S516" s="1150"/>
      <c r="T516" s="1150" t="s">
        <v>394</v>
      </c>
      <c r="U516" s="1150">
        <v>1003673790</v>
      </c>
      <c r="V516" s="1150"/>
      <c r="W516" s="1150"/>
      <c r="X516" s="1150"/>
      <c r="Y516" s="1150"/>
      <c r="Z516" s="1150"/>
      <c r="AA516" s="1150"/>
      <c r="AB516" s="1150"/>
      <c r="AC516" s="1150"/>
      <c r="AD516" s="1150"/>
      <c r="AE516" s="1150"/>
      <c r="AF516" s="1150" t="s">
        <v>19172</v>
      </c>
      <c r="AG516" s="1211">
        <v>45189</v>
      </c>
      <c r="AH516" s="1212">
        <v>45170</v>
      </c>
      <c r="AI516" s="1150" t="s">
        <v>1458</v>
      </c>
      <c r="AJ516" s="1150" t="s">
        <v>3335</v>
      </c>
      <c r="AK516" s="1210">
        <v>79690.87</v>
      </c>
      <c r="AL516" s="1210">
        <v>79691</v>
      </c>
      <c r="AM516" s="1150" t="s">
        <v>514</v>
      </c>
      <c r="AN516" s="1150" t="s">
        <v>13437</v>
      </c>
      <c r="AO516" s="1210">
        <v>46518.18</v>
      </c>
      <c r="AP516" s="1150" t="s">
        <v>3334</v>
      </c>
      <c r="AQ516" s="1150"/>
      <c r="AR516" s="1150">
        <v>4902150103</v>
      </c>
      <c r="AS516" s="1150"/>
      <c r="AT516" s="1150"/>
      <c r="AU516" s="1150"/>
      <c r="AV516" s="1150"/>
      <c r="AW516" s="1150"/>
      <c r="AX516" s="1150"/>
      <c r="AY516" s="1150" t="s">
        <v>19632</v>
      </c>
      <c r="AZ516" s="1150"/>
      <c r="BA516" s="1150"/>
      <c r="BB516" s="1150"/>
      <c r="BC516" s="1150"/>
      <c r="BD516" s="1150"/>
      <c r="BE516" s="1150"/>
      <c r="BF516" s="1150"/>
      <c r="BG516" s="1150"/>
      <c r="BH516" s="1150"/>
      <c r="BI516" s="1150"/>
      <c r="BJ516" s="1150"/>
    </row>
    <row r="517" spans="1:62">
      <c r="A517" s="1150">
        <v>511</v>
      </c>
      <c r="B517" s="1150" t="s">
        <v>19108</v>
      </c>
      <c r="C517" s="1150" t="s">
        <v>2792</v>
      </c>
      <c r="D517" s="1150" t="s">
        <v>18942</v>
      </c>
      <c r="E517" s="1150" t="s">
        <v>18943</v>
      </c>
      <c r="F517" s="1150" t="s">
        <v>18948</v>
      </c>
      <c r="G517" s="1150" t="s">
        <v>3643</v>
      </c>
      <c r="H517" s="1150" t="s">
        <v>3342</v>
      </c>
      <c r="I517" s="1150" t="s">
        <v>3340</v>
      </c>
      <c r="J517" s="1150" t="s">
        <v>3341</v>
      </c>
      <c r="K517" s="1150" t="s">
        <v>19633</v>
      </c>
      <c r="L517" s="1150" t="s">
        <v>394</v>
      </c>
      <c r="M517" s="1150">
        <v>100211028</v>
      </c>
      <c r="N517" s="1150" t="s">
        <v>19552</v>
      </c>
      <c r="O517" s="1150" t="s">
        <v>19268</v>
      </c>
      <c r="P517" s="1150" t="s">
        <v>17721</v>
      </c>
      <c r="Q517" s="1211">
        <v>45184</v>
      </c>
      <c r="R517" s="1210">
        <v>72047</v>
      </c>
      <c r="S517" s="1150"/>
      <c r="T517" s="1150" t="s">
        <v>19410</v>
      </c>
      <c r="U517" s="1150">
        <v>1003679098</v>
      </c>
      <c r="V517" s="1150">
        <v>1003679099</v>
      </c>
      <c r="W517" s="1150"/>
      <c r="X517" s="1150"/>
      <c r="Y517" s="1150"/>
      <c r="Z517" s="1150"/>
      <c r="AA517" s="1150"/>
      <c r="AB517" s="1150"/>
      <c r="AC517" s="1150"/>
      <c r="AD517" s="1150"/>
      <c r="AE517" s="1150"/>
      <c r="AF517" s="1150" t="s">
        <v>19172</v>
      </c>
      <c r="AG517" s="1211">
        <v>45205</v>
      </c>
      <c r="AH517" s="1212">
        <v>45200</v>
      </c>
      <c r="AI517" s="1150" t="s">
        <v>3342</v>
      </c>
      <c r="AJ517" s="1150" t="s">
        <v>3341</v>
      </c>
      <c r="AK517" s="1210">
        <v>72047</v>
      </c>
      <c r="AL517" s="1210">
        <v>72047</v>
      </c>
      <c r="AM517" s="1150" t="s">
        <v>514</v>
      </c>
      <c r="AN517" s="1150" t="s">
        <v>13437</v>
      </c>
      <c r="AO517" s="1210">
        <v>24249</v>
      </c>
      <c r="AP517" s="1150" t="s">
        <v>19634</v>
      </c>
      <c r="AQ517" s="1150"/>
      <c r="AR517" s="1150">
        <v>4902154719</v>
      </c>
      <c r="AS517" s="1150"/>
      <c r="AT517" s="1150"/>
      <c r="AU517" s="1150"/>
      <c r="AV517" s="1150"/>
      <c r="AW517" s="1150"/>
      <c r="AX517" s="1150"/>
      <c r="AY517" s="1150"/>
      <c r="AZ517" s="1150"/>
      <c r="BA517" s="1150"/>
      <c r="BB517" s="1150"/>
      <c r="BC517" s="1150"/>
      <c r="BD517" s="1150"/>
      <c r="BE517" s="1150"/>
      <c r="BF517" s="1150"/>
      <c r="BG517" s="1150"/>
      <c r="BH517" s="1150"/>
      <c r="BI517" s="1150"/>
      <c r="BJ517" s="1150"/>
    </row>
    <row r="518" spans="1:62">
      <c r="A518" s="1150">
        <v>512</v>
      </c>
      <c r="B518" s="1150" t="s">
        <v>19108</v>
      </c>
      <c r="C518" s="1150" t="s">
        <v>2792</v>
      </c>
      <c r="D518" s="1150" t="s">
        <v>18942</v>
      </c>
      <c r="E518" s="1150" t="s">
        <v>18943</v>
      </c>
      <c r="F518" s="1150" t="s">
        <v>18948</v>
      </c>
      <c r="G518" s="1150" t="s">
        <v>19136</v>
      </c>
      <c r="H518" s="1150" t="s">
        <v>1462</v>
      </c>
      <c r="I518" s="1150" t="s">
        <v>1460</v>
      </c>
      <c r="J518" s="1150" t="s">
        <v>3346</v>
      </c>
      <c r="K518" s="1150" t="s">
        <v>1459</v>
      </c>
      <c r="L518" s="1150" t="s">
        <v>394</v>
      </c>
      <c r="M518" s="1150">
        <v>100197061</v>
      </c>
      <c r="N518" s="1150" t="s">
        <v>394</v>
      </c>
      <c r="O518" s="1150"/>
      <c r="P518" s="1150" t="s">
        <v>17721</v>
      </c>
      <c r="Q518" s="1150"/>
      <c r="R518" s="1210">
        <v>47427</v>
      </c>
      <c r="S518" s="1150"/>
      <c r="T518" s="1150" t="s">
        <v>394</v>
      </c>
      <c r="U518" s="1150">
        <v>1003679075</v>
      </c>
      <c r="V518" s="1150"/>
      <c r="W518" s="1150"/>
      <c r="X518" s="1150"/>
      <c r="Y518" s="1150"/>
      <c r="Z518" s="1150"/>
      <c r="AA518" s="1150"/>
      <c r="AB518" s="1150"/>
      <c r="AC518" s="1150"/>
      <c r="AD518" s="1150"/>
      <c r="AE518" s="1150"/>
      <c r="AF518" s="1150" t="s">
        <v>18983</v>
      </c>
      <c r="AG518" s="1211">
        <v>45204</v>
      </c>
      <c r="AH518" s="1212">
        <v>45200</v>
      </c>
      <c r="AI518" s="1150" t="s">
        <v>1462</v>
      </c>
      <c r="AJ518" s="1150" t="s">
        <v>3346</v>
      </c>
      <c r="AK518" s="1210">
        <v>47427</v>
      </c>
      <c r="AL518" s="1210">
        <v>47427</v>
      </c>
      <c r="AM518" s="1150" t="s">
        <v>514</v>
      </c>
      <c r="AN518" s="1150" t="s">
        <v>13437</v>
      </c>
      <c r="AO518" s="1210">
        <v>11290.2</v>
      </c>
      <c r="AP518" s="1150"/>
      <c r="AQ518" s="1150"/>
      <c r="AR518" s="1150">
        <v>4902154487</v>
      </c>
      <c r="AS518" s="1150"/>
      <c r="AT518" s="1150"/>
      <c r="AU518" s="1150"/>
      <c r="AV518" s="1150"/>
      <c r="AW518" s="1150"/>
      <c r="AX518" s="1150"/>
      <c r="AY518" s="1150">
        <v>0</v>
      </c>
      <c r="AZ518" s="1150"/>
      <c r="BA518" s="1150"/>
      <c r="BB518" s="1150"/>
      <c r="BC518" s="1150"/>
      <c r="BD518" s="1150"/>
      <c r="BE518" s="1150"/>
      <c r="BF518" s="1150"/>
      <c r="BG518" s="1150"/>
      <c r="BH518" s="1150"/>
      <c r="BI518" s="1150"/>
      <c r="BJ518" s="1150"/>
    </row>
    <row r="519" spans="1:62">
      <c r="A519" s="1150">
        <v>513</v>
      </c>
      <c r="B519" s="1150" t="s">
        <v>19108</v>
      </c>
      <c r="C519" s="1150" t="s">
        <v>17924</v>
      </c>
      <c r="D519" s="1150" t="s">
        <v>18942</v>
      </c>
      <c r="E519" s="1150" t="s">
        <v>18943</v>
      </c>
      <c r="F519" s="1150" t="s">
        <v>18948</v>
      </c>
      <c r="G519" s="1150" t="s">
        <v>52</v>
      </c>
      <c r="H519" s="1150" t="s">
        <v>1467</v>
      </c>
      <c r="I519" s="1150" t="s">
        <v>1464</v>
      </c>
      <c r="J519" s="1150" t="s">
        <v>3350</v>
      </c>
      <c r="K519" s="1150" t="s">
        <v>1463</v>
      </c>
      <c r="L519" s="1150" t="s">
        <v>394</v>
      </c>
      <c r="M519" s="1150">
        <v>100211029</v>
      </c>
      <c r="N519" s="1150" t="s">
        <v>19552</v>
      </c>
      <c r="O519" s="1150" t="s">
        <v>18960</v>
      </c>
      <c r="P519" s="1150" t="s">
        <v>17721</v>
      </c>
      <c r="Q519" s="1211">
        <v>45184</v>
      </c>
      <c r="R519" s="1210">
        <v>58618</v>
      </c>
      <c r="S519" s="1150"/>
      <c r="T519" s="1150" t="s">
        <v>19410</v>
      </c>
      <c r="U519" s="1150">
        <v>1003681135</v>
      </c>
      <c r="V519" s="1150">
        <v>1003681136</v>
      </c>
      <c r="W519" s="1150"/>
      <c r="X519" s="1150"/>
      <c r="Y519" s="1150"/>
      <c r="Z519" s="1150"/>
      <c r="AA519" s="1150"/>
      <c r="AB519" s="1150"/>
      <c r="AC519" s="1150"/>
      <c r="AD519" s="1150"/>
      <c r="AE519" s="1150"/>
      <c r="AF519" s="1150" t="s">
        <v>18962</v>
      </c>
      <c r="AG519" s="1211">
        <v>45210</v>
      </c>
      <c r="AH519" s="1212">
        <v>45200</v>
      </c>
      <c r="AI519" s="1150" t="s">
        <v>1467</v>
      </c>
      <c r="AJ519" s="1150" t="s">
        <v>3350</v>
      </c>
      <c r="AK519" s="1210">
        <v>58617.05</v>
      </c>
      <c r="AL519" s="1210">
        <v>58618</v>
      </c>
      <c r="AM519" s="1150" t="s">
        <v>514</v>
      </c>
      <c r="AN519" s="1150" t="s">
        <v>13437</v>
      </c>
      <c r="AO519" s="1150"/>
      <c r="AP519" s="1150" t="s">
        <v>1466</v>
      </c>
      <c r="AQ519" s="1150"/>
      <c r="AR519" s="1150"/>
      <c r="AS519" s="1150"/>
      <c r="AT519" s="1150"/>
      <c r="AU519" s="1150"/>
      <c r="AV519" s="1150"/>
      <c r="AW519" s="1150"/>
      <c r="AX519" s="1150"/>
      <c r="AY519" s="1150" t="s">
        <v>19579</v>
      </c>
      <c r="AZ519" s="1150"/>
      <c r="BA519" s="1150"/>
      <c r="BB519" s="1150"/>
      <c r="BC519" s="1150"/>
      <c r="BD519" s="1150"/>
      <c r="BE519" s="1150"/>
      <c r="BF519" s="1150"/>
      <c r="BG519" s="1150"/>
      <c r="BH519" s="1150"/>
      <c r="BI519" s="1150"/>
      <c r="BJ519" s="1150"/>
    </row>
    <row r="520" spans="1:62">
      <c r="A520" s="1150">
        <v>514</v>
      </c>
      <c r="B520" s="1150" t="s">
        <v>19108</v>
      </c>
      <c r="C520" s="1150" t="s">
        <v>2792</v>
      </c>
      <c r="D520" s="1150" t="s">
        <v>18942</v>
      </c>
      <c r="E520" s="1150" t="s">
        <v>18943</v>
      </c>
      <c r="F520" s="1150" t="s">
        <v>18948</v>
      </c>
      <c r="G520" s="1150" t="s">
        <v>15943</v>
      </c>
      <c r="H520" s="1150" t="s">
        <v>1472</v>
      </c>
      <c r="I520" s="1150" t="s">
        <v>1469</v>
      </c>
      <c r="J520" s="1150" t="s">
        <v>1925</v>
      </c>
      <c r="K520" s="1150" t="s">
        <v>1468</v>
      </c>
      <c r="L520" s="1150" t="s">
        <v>394</v>
      </c>
      <c r="M520" s="1150">
        <v>100210221</v>
      </c>
      <c r="N520" s="1150" t="s">
        <v>394</v>
      </c>
      <c r="O520" s="1150" t="s">
        <v>19541</v>
      </c>
      <c r="P520" s="1150" t="s">
        <v>17721</v>
      </c>
      <c r="Q520" s="1211">
        <v>45183</v>
      </c>
      <c r="R520" s="1210">
        <v>8170</v>
      </c>
      <c r="S520" s="1150"/>
      <c r="T520" s="1150" t="s">
        <v>18969</v>
      </c>
      <c r="U520" s="1150">
        <v>1003674264</v>
      </c>
      <c r="V520" s="1150">
        <v>1003674275</v>
      </c>
      <c r="W520" s="1150"/>
      <c r="X520" s="1150"/>
      <c r="Y520" s="1150"/>
      <c r="Z520" s="1150"/>
      <c r="AA520" s="1150"/>
      <c r="AB520" s="1150"/>
      <c r="AC520" s="1150"/>
      <c r="AD520" s="1150"/>
      <c r="AE520" s="1150"/>
      <c r="AF520" s="1150" t="s">
        <v>18997</v>
      </c>
      <c r="AG520" s="1211">
        <v>45192</v>
      </c>
      <c r="AH520" s="1212">
        <v>45170</v>
      </c>
      <c r="AI520" s="1150" t="s">
        <v>1472</v>
      </c>
      <c r="AJ520" s="1150" t="s">
        <v>1925</v>
      </c>
      <c r="AK520" s="1210">
        <v>8169.72</v>
      </c>
      <c r="AL520" s="1210">
        <v>8170</v>
      </c>
      <c r="AM520" s="1150" t="s">
        <v>514</v>
      </c>
      <c r="AN520" s="1150" t="s">
        <v>13437</v>
      </c>
      <c r="AO520" s="1150"/>
      <c r="AP520" s="1150" t="s">
        <v>1471</v>
      </c>
      <c r="AQ520" s="1150"/>
      <c r="AR520" s="1150">
        <v>4902150459</v>
      </c>
      <c r="AS520" s="1150"/>
      <c r="AT520" s="1150"/>
      <c r="AU520" s="1150"/>
      <c r="AV520" s="1150"/>
      <c r="AW520" s="1150"/>
      <c r="AX520" s="1150"/>
      <c r="AY520" s="1150">
        <v>0</v>
      </c>
      <c r="AZ520" s="1150"/>
      <c r="BA520" s="1150"/>
      <c r="BB520" s="1150"/>
      <c r="BC520" s="1150"/>
      <c r="BD520" s="1150"/>
      <c r="BE520" s="1150"/>
      <c r="BF520" s="1150"/>
      <c r="BG520" s="1150"/>
      <c r="BH520" s="1150"/>
      <c r="BI520" s="1150"/>
      <c r="BJ520" s="1150"/>
    </row>
    <row r="521" spans="1:62">
      <c r="A521" s="1150">
        <v>515</v>
      </c>
      <c r="B521" s="1150" t="s">
        <v>19108</v>
      </c>
      <c r="C521" s="1150" t="s">
        <v>17850</v>
      </c>
      <c r="D521" s="1150" t="s">
        <v>18942</v>
      </c>
      <c r="E521" s="1150" t="s">
        <v>18943</v>
      </c>
      <c r="F521" s="1150" t="s">
        <v>18948</v>
      </c>
      <c r="G521" s="1150" t="s">
        <v>17920</v>
      </c>
      <c r="H521" s="1150" t="s">
        <v>1476</v>
      </c>
      <c r="I521" s="1150" t="s">
        <v>1474</v>
      </c>
      <c r="J521" s="1150" t="s">
        <v>3358</v>
      </c>
      <c r="K521" s="1150" t="s">
        <v>1473</v>
      </c>
      <c r="L521" s="1150" t="s">
        <v>394</v>
      </c>
      <c r="M521" s="1150">
        <v>100195585</v>
      </c>
      <c r="N521" s="1150" t="s">
        <v>394</v>
      </c>
      <c r="O521" s="1150" t="s">
        <v>19567</v>
      </c>
      <c r="P521" s="1150" t="s">
        <v>17721</v>
      </c>
      <c r="Q521" s="1211">
        <v>45183</v>
      </c>
      <c r="R521" s="1210">
        <v>17654</v>
      </c>
      <c r="S521" s="1210">
        <v>56563</v>
      </c>
      <c r="T521" s="1150" t="s">
        <v>18969</v>
      </c>
      <c r="U521" s="1150"/>
      <c r="V521" s="1150"/>
      <c r="W521" s="1150"/>
      <c r="X521" s="1150"/>
      <c r="Y521" s="1150"/>
      <c r="Z521" s="1150"/>
      <c r="AA521" s="1150"/>
      <c r="AB521" s="1150"/>
      <c r="AC521" s="1150"/>
      <c r="AD521" s="1150"/>
      <c r="AE521" s="1150"/>
      <c r="AF521" s="1150"/>
      <c r="AG521" s="1150"/>
      <c r="AH521" s="1212">
        <v>1</v>
      </c>
      <c r="AI521" s="1150" t="s">
        <v>1476</v>
      </c>
      <c r="AJ521" s="1150" t="s">
        <v>3358</v>
      </c>
      <c r="AK521" s="1210">
        <v>77307.5</v>
      </c>
      <c r="AL521" s="1210">
        <v>77308</v>
      </c>
      <c r="AM521" s="1150" t="s">
        <v>514</v>
      </c>
      <c r="AN521" s="1150" t="s">
        <v>13437</v>
      </c>
      <c r="AO521" s="1150"/>
      <c r="AP521" s="1150"/>
      <c r="AQ521" s="1150"/>
      <c r="AR521" s="1150"/>
      <c r="AS521" s="1150"/>
      <c r="AT521" s="1150"/>
      <c r="AU521" s="1150"/>
      <c r="AV521" s="1150"/>
      <c r="AW521" s="1150"/>
      <c r="AX521" s="1150"/>
      <c r="AY521" s="1150">
        <v>0</v>
      </c>
      <c r="AZ521" s="1150"/>
      <c r="BA521" s="1150"/>
      <c r="BB521" s="1150"/>
      <c r="BC521" s="1150"/>
      <c r="BD521" s="1150"/>
      <c r="BE521" s="1150"/>
      <c r="BF521" s="1150"/>
      <c r="BG521" s="1150"/>
      <c r="BH521" s="1150"/>
      <c r="BI521" s="1150"/>
      <c r="BJ521" s="1150"/>
    </row>
    <row r="522" spans="1:62">
      <c r="A522" s="1150">
        <v>516</v>
      </c>
      <c r="B522" s="1150" t="s">
        <v>19108</v>
      </c>
      <c r="C522" s="1150" t="s">
        <v>17850</v>
      </c>
      <c r="D522" s="1150" t="s">
        <v>18942</v>
      </c>
      <c r="E522" s="1150" t="s">
        <v>18943</v>
      </c>
      <c r="F522" s="1150" t="s">
        <v>18948</v>
      </c>
      <c r="G522" s="1150" t="s">
        <v>17920</v>
      </c>
      <c r="H522" s="1150" t="s">
        <v>1480</v>
      </c>
      <c r="I522" s="1150" t="s">
        <v>1478</v>
      </c>
      <c r="J522" s="1150" t="s">
        <v>3361</v>
      </c>
      <c r="K522" s="1150" t="s">
        <v>1477</v>
      </c>
      <c r="L522" s="1150" t="s">
        <v>394</v>
      </c>
      <c r="M522" s="1150">
        <v>100195537</v>
      </c>
      <c r="N522" s="1150" t="s">
        <v>394</v>
      </c>
      <c r="O522" s="1150" t="s">
        <v>19567</v>
      </c>
      <c r="P522" s="1150" t="s">
        <v>17721</v>
      </c>
      <c r="Q522" s="1211">
        <v>45183</v>
      </c>
      <c r="R522" s="1210">
        <v>17591</v>
      </c>
      <c r="S522" s="1210">
        <v>42043</v>
      </c>
      <c r="T522" s="1150" t="s">
        <v>18969</v>
      </c>
      <c r="U522" s="1150"/>
      <c r="V522" s="1150"/>
      <c r="W522" s="1150"/>
      <c r="X522" s="1150"/>
      <c r="Y522" s="1150"/>
      <c r="Z522" s="1150"/>
      <c r="AA522" s="1150"/>
      <c r="AB522" s="1150"/>
      <c r="AC522" s="1150"/>
      <c r="AD522" s="1150"/>
      <c r="AE522" s="1150"/>
      <c r="AF522" s="1150"/>
      <c r="AG522" s="1150"/>
      <c r="AH522" s="1212">
        <v>1</v>
      </c>
      <c r="AI522" s="1150" t="s">
        <v>1480</v>
      </c>
      <c r="AJ522" s="1150" t="s">
        <v>3361</v>
      </c>
      <c r="AK522" s="1210">
        <v>59633.85</v>
      </c>
      <c r="AL522" s="1210">
        <v>59634</v>
      </c>
      <c r="AM522" s="1150" t="s">
        <v>514</v>
      </c>
      <c r="AN522" s="1150" t="s">
        <v>13437</v>
      </c>
      <c r="AO522" s="1150"/>
      <c r="AP522" s="1150"/>
      <c r="AQ522" s="1150"/>
      <c r="AR522" s="1150"/>
      <c r="AS522" s="1150"/>
      <c r="AT522" s="1150"/>
      <c r="AU522" s="1150"/>
      <c r="AV522" s="1150"/>
      <c r="AW522" s="1150"/>
      <c r="AX522" s="1150"/>
      <c r="AY522" s="1150">
        <v>0</v>
      </c>
      <c r="AZ522" s="1150"/>
      <c r="BA522" s="1150"/>
      <c r="BB522" s="1150"/>
      <c r="BC522" s="1150"/>
      <c r="BD522" s="1150"/>
      <c r="BE522" s="1150"/>
      <c r="BF522" s="1150"/>
      <c r="BG522" s="1150"/>
      <c r="BH522" s="1150"/>
      <c r="BI522" s="1150"/>
      <c r="BJ522" s="1150"/>
    </row>
    <row r="523" spans="1:62">
      <c r="A523" s="1150">
        <v>517</v>
      </c>
      <c r="B523" s="1150" t="s">
        <v>19108</v>
      </c>
      <c r="C523" s="1150" t="s">
        <v>17850</v>
      </c>
      <c r="D523" s="1150" t="s">
        <v>18942</v>
      </c>
      <c r="E523" s="1150" t="s">
        <v>18943</v>
      </c>
      <c r="F523" s="1150" t="s">
        <v>18948</v>
      </c>
      <c r="G523" s="1150" t="s">
        <v>17920</v>
      </c>
      <c r="H523" s="1150" t="s">
        <v>1484</v>
      </c>
      <c r="I523" s="1150" t="s">
        <v>1482</v>
      </c>
      <c r="J523" s="1150" t="s">
        <v>3364</v>
      </c>
      <c r="K523" s="1150" t="s">
        <v>1481</v>
      </c>
      <c r="L523" s="1150" t="s">
        <v>394</v>
      </c>
      <c r="M523" s="1150">
        <v>100195539</v>
      </c>
      <c r="N523" s="1150" t="s">
        <v>394</v>
      </c>
      <c r="O523" s="1150" t="s">
        <v>19567</v>
      </c>
      <c r="P523" s="1150" t="s">
        <v>17721</v>
      </c>
      <c r="Q523" s="1211">
        <v>45183</v>
      </c>
      <c r="R523" s="1210">
        <v>26591</v>
      </c>
      <c r="S523" s="1210">
        <v>50717</v>
      </c>
      <c r="T523" s="1150" t="s">
        <v>18969</v>
      </c>
      <c r="U523" s="1150"/>
      <c r="V523" s="1150"/>
      <c r="W523" s="1150"/>
      <c r="X523" s="1150"/>
      <c r="Y523" s="1150"/>
      <c r="Z523" s="1150"/>
      <c r="AA523" s="1150"/>
      <c r="AB523" s="1150"/>
      <c r="AC523" s="1150"/>
      <c r="AD523" s="1150"/>
      <c r="AE523" s="1150"/>
      <c r="AF523" s="1150"/>
      <c r="AG523" s="1150"/>
      <c r="AH523" s="1212">
        <v>1</v>
      </c>
      <c r="AI523" s="1150" t="s">
        <v>1484</v>
      </c>
      <c r="AJ523" s="1150" t="s">
        <v>3364</v>
      </c>
      <c r="AK523" s="1210">
        <v>77307.5</v>
      </c>
      <c r="AL523" s="1210">
        <v>77308</v>
      </c>
      <c r="AM523" s="1150" t="s">
        <v>514</v>
      </c>
      <c r="AN523" s="1150" t="s">
        <v>13437</v>
      </c>
      <c r="AO523" s="1150"/>
      <c r="AP523" s="1150"/>
      <c r="AQ523" s="1150"/>
      <c r="AR523" s="1150"/>
      <c r="AS523" s="1150"/>
      <c r="AT523" s="1150"/>
      <c r="AU523" s="1150"/>
      <c r="AV523" s="1150"/>
      <c r="AW523" s="1150"/>
      <c r="AX523" s="1150"/>
      <c r="AY523" s="1150">
        <v>0</v>
      </c>
      <c r="AZ523" s="1150"/>
      <c r="BA523" s="1150"/>
      <c r="BB523" s="1150"/>
      <c r="BC523" s="1150"/>
      <c r="BD523" s="1150"/>
      <c r="BE523" s="1150"/>
      <c r="BF523" s="1150"/>
      <c r="BG523" s="1150"/>
      <c r="BH523" s="1150"/>
      <c r="BI523" s="1150"/>
      <c r="BJ523" s="1150"/>
    </row>
    <row r="524" spans="1:62">
      <c r="A524" s="1150">
        <v>518</v>
      </c>
      <c r="B524" s="1150" t="s">
        <v>19108</v>
      </c>
      <c r="C524" s="1150" t="s">
        <v>2792</v>
      </c>
      <c r="D524" s="1150" t="s">
        <v>18942</v>
      </c>
      <c r="E524" s="1150" t="s">
        <v>18943</v>
      </c>
      <c r="F524" s="1150" t="s">
        <v>18948</v>
      </c>
      <c r="G524" s="1150" t="s">
        <v>17873</v>
      </c>
      <c r="H524" s="1150" t="s">
        <v>3370</v>
      </c>
      <c r="I524" s="1150" t="s">
        <v>3368</v>
      </c>
      <c r="J524" s="1150" t="s">
        <v>3369</v>
      </c>
      <c r="K524" s="1150" t="s">
        <v>19635</v>
      </c>
      <c r="L524" s="1150" t="s">
        <v>394</v>
      </c>
      <c r="M524" s="1150">
        <v>100211030</v>
      </c>
      <c r="N524" s="1150" t="s">
        <v>19552</v>
      </c>
      <c r="O524" s="1150" t="s">
        <v>19566</v>
      </c>
      <c r="P524" s="1150" t="s">
        <v>17721</v>
      </c>
      <c r="Q524" s="1211">
        <v>45184</v>
      </c>
      <c r="R524" s="1210">
        <v>26242</v>
      </c>
      <c r="S524" s="1150"/>
      <c r="T524" s="1150" t="s">
        <v>19281</v>
      </c>
      <c r="U524" s="1150">
        <v>1003678242</v>
      </c>
      <c r="V524" s="1150">
        <v>1003678243</v>
      </c>
      <c r="W524" s="1150"/>
      <c r="X524" s="1150"/>
      <c r="Y524" s="1150"/>
      <c r="Z524" s="1150"/>
      <c r="AA524" s="1150"/>
      <c r="AB524" s="1150"/>
      <c r="AC524" s="1150"/>
      <c r="AD524" s="1150"/>
      <c r="AE524" s="1150"/>
      <c r="AF524" s="1150" t="s">
        <v>18973</v>
      </c>
      <c r="AG524" s="1211">
        <v>45203</v>
      </c>
      <c r="AH524" s="1212">
        <v>45200</v>
      </c>
      <c r="AI524" s="1150" t="s">
        <v>3370</v>
      </c>
      <c r="AJ524" s="1150" t="s">
        <v>3369</v>
      </c>
      <c r="AK524" s="1210">
        <v>26241.59</v>
      </c>
      <c r="AL524" s="1210">
        <v>26242</v>
      </c>
      <c r="AM524" s="1150" t="s">
        <v>514</v>
      </c>
      <c r="AN524" s="1150" t="s">
        <v>13437</v>
      </c>
      <c r="AO524" s="1150"/>
      <c r="AP524" s="1150" t="s">
        <v>9410</v>
      </c>
      <c r="AQ524" s="1150"/>
      <c r="AR524" s="1150">
        <v>4902153882</v>
      </c>
      <c r="AS524" s="1150"/>
      <c r="AT524" s="1150"/>
      <c r="AU524" s="1150"/>
      <c r="AV524" s="1150"/>
      <c r="AW524" s="1150"/>
      <c r="AX524" s="1150"/>
      <c r="AY524" s="1150"/>
      <c r="AZ524" s="1150"/>
      <c r="BA524" s="1150"/>
      <c r="BB524" s="1150"/>
      <c r="BC524" s="1150"/>
      <c r="BD524" s="1150"/>
      <c r="BE524" s="1150"/>
      <c r="BF524" s="1150"/>
      <c r="BG524" s="1150"/>
      <c r="BH524" s="1150"/>
      <c r="BI524" s="1150"/>
      <c r="BJ524" s="1150"/>
    </row>
    <row r="525" spans="1:62">
      <c r="A525" s="1150">
        <v>519</v>
      </c>
      <c r="B525" s="1150" t="s">
        <v>19108</v>
      </c>
      <c r="C525" s="1150" t="s">
        <v>17850</v>
      </c>
      <c r="D525" s="1150" t="s">
        <v>18942</v>
      </c>
      <c r="E525" s="1150" t="s">
        <v>18943</v>
      </c>
      <c r="F525" s="1150" t="s">
        <v>18948</v>
      </c>
      <c r="G525" s="1150" t="s">
        <v>17935</v>
      </c>
      <c r="H525" s="1150" t="s">
        <v>1488</v>
      </c>
      <c r="I525" s="1150" t="s">
        <v>1486</v>
      </c>
      <c r="J525" s="1150" t="s">
        <v>3377</v>
      </c>
      <c r="K525" s="1150" t="s">
        <v>1485</v>
      </c>
      <c r="L525" s="1150" t="s">
        <v>394</v>
      </c>
      <c r="M525" s="1150">
        <v>100201479</v>
      </c>
      <c r="N525" s="1150" t="s">
        <v>394</v>
      </c>
      <c r="O525" s="1150" t="s">
        <v>19227</v>
      </c>
      <c r="P525" s="1150" t="s">
        <v>17721</v>
      </c>
      <c r="Q525" s="1211">
        <v>45183</v>
      </c>
      <c r="R525" s="1210">
        <v>63082</v>
      </c>
      <c r="S525" s="1210">
        <v>1000</v>
      </c>
      <c r="T525" s="1150" t="s">
        <v>18969</v>
      </c>
      <c r="U525" s="1150"/>
      <c r="V525" s="1150"/>
      <c r="W525" s="1150"/>
      <c r="X525" s="1150"/>
      <c r="Y525" s="1150"/>
      <c r="Z525" s="1150"/>
      <c r="AA525" s="1150"/>
      <c r="AB525" s="1150"/>
      <c r="AC525" s="1150"/>
      <c r="AD525" s="1150"/>
      <c r="AE525" s="1150"/>
      <c r="AF525" s="1150"/>
      <c r="AG525" s="1150"/>
      <c r="AH525" s="1212">
        <v>1</v>
      </c>
      <c r="AI525" s="1150" t="s">
        <v>1488</v>
      </c>
      <c r="AJ525" s="1150" t="s">
        <v>3377</v>
      </c>
      <c r="AK525" s="1210">
        <v>64082</v>
      </c>
      <c r="AL525" s="1210">
        <v>64082</v>
      </c>
      <c r="AM525" s="1150" t="s">
        <v>514</v>
      </c>
      <c r="AN525" s="1150" t="s">
        <v>13437</v>
      </c>
      <c r="AO525" s="1150"/>
      <c r="AP525" s="1150"/>
      <c r="AQ525" s="1150"/>
      <c r="AR525" s="1150"/>
      <c r="AS525" s="1150"/>
      <c r="AT525" s="1150"/>
      <c r="AU525" s="1150"/>
      <c r="AV525" s="1150"/>
      <c r="AW525" s="1150"/>
      <c r="AX525" s="1150"/>
      <c r="AY525" s="1150">
        <v>0</v>
      </c>
      <c r="AZ525" s="1150"/>
      <c r="BA525" s="1150"/>
      <c r="BB525" s="1150"/>
      <c r="BC525" s="1150"/>
      <c r="BD525" s="1150"/>
      <c r="BE525" s="1150"/>
      <c r="BF525" s="1150"/>
      <c r="BG525" s="1150"/>
      <c r="BH525" s="1150"/>
      <c r="BI525" s="1150"/>
      <c r="BJ525" s="1150"/>
    </row>
    <row r="526" spans="1:62">
      <c r="A526" s="1150">
        <v>520</v>
      </c>
      <c r="B526" s="1150" t="s">
        <v>19108</v>
      </c>
      <c r="C526" s="1150" t="s">
        <v>2792</v>
      </c>
      <c r="D526" s="1150" t="s">
        <v>18942</v>
      </c>
      <c r="E526" s="1150" t="s">
        <v>18943</v>
      </c>
      <c r="F526" s="1150" t="s">
        <v>18948</v>
      </c>
      <c r="G526" s="1150" t="s">
        <v>15831</v>
      </c>
      <c r="H526" s="1150" t="s">
        <v>3383</v>
      </c>
      <c r="I526" s="1150" t="s">
        <v>3381</v>
      </c>
      <c r="J526" s="1150" t="s">
        <v>3382</v>
      </c>
      <c r="K526" s="1150" t="s">
        <v>19636</v>
      </c>
      <c r="L526" s="1150" t="s">
        <v>394</v>
      </c>
      <c r="M526" s="1150">
        <v>100211031</v>
      </c>
      <c r="N526" s="1150" t="s">
        <v>19552</v>
      </c>
      <c r="O526" s="1150" t="s">
        <v>18968</v>
      </c>
      <c r="P526" s="1150" t="s">
        <v>17721</v>
      </c>
      <c r="Q526" s="1211">
        <v>45184</v>
      </c>
      <c r="R526" s="1210">
        <v>80262</v>
      </c>
      <c r="S526" s="1150"/>
      <c r="T526" s="1150" t="s">
        <v>19410</v>
      </c>
      <c r="U526" s="1150">
        <v>1003674483</v>
      </c>
      <c r="V526" s="1150">
        <v>1003674484</v>
      </c>
      <c r="W526" s="1150"/>
      <c r="X526" s="1150"/>
      <c r="Y526" s="1150"/>
      <c r="Z526" s="1150"/>
      <c r="AA526" s="1150"/>
      <c r="AB526" s="1150"/>
      <c r="AC526" s="1150"/>
      <c r="AD526" s="1150"/>
      <c r="AE526" s="1150"/>
      <c r="AF526" s="1150" t="s">
        <v>19172</v>
      </c>
      <c r="AG526" s="1211">
        <v>45195</v>
      </c>
      <c r="AH526" s="1212">
        <v>45170</v>
      </c>
      <c r="AI526" s="1150" t="s">
        <v>3383</v>
      </c>
      <c r="AJ526" s="1150" t="s">
        <v>3382</v>
      </c>
      <c r="AK526" s="1210">
        <v>80261.94</v>
      </c>
      <c r="AL526" s="1210">
        <v>80262</v>
      </c>
      <c r="AM526" s="1150" t="s">
        <v>514</v>
      </c>
      <c r="AN526" s="1150" t="s">
        <v>13437</v>
      </c>
      <c r="AO526" s="1150"/>
      <c r="AP526" s="1150" t="s">
        <v>3380</v>
      </c>
      <c r="AQ526" s="1150"/>
      <c r="AR526" s="1150">
        <v>4902150716</v>
      </c>
      <c r="AS526" s="1150"/>
      <c r="AT526" s="1150"/>
      <c r="AU526" s="1150"/>
      <c r="AV526" s="1150"/>
      <c r="AW526" s="1150"/>
      <c r="AX526" s="1150"/>
      <c r="AY526" s="1150">
        <v>0</v>
      </c>
      <c r="AZ526" s="1150" t="s">
        <v>19093</v>
      </c>
      <c r="BA526" s="1150"/>
      <c r="BB526" s="1150"/>
      <c r="BC526" s="1150"/>
      <c r="BD526" s="1150"/>
      <c r="BE526" s="1211">
        <v>45208</v>
      </c>
      <c r="BF526" s="1150" t="s">
        <v>18945</v>
      </c>
      <c r="BG526" s="1150" t="s">
        <v>19637</v>
      </c>
      <c r="BH526" s="1150" t="s">
        <v>19172</v>
      </c>
      <c r="BI526" s="1150"/>
      <c r="BJ526" s="1150"/>
    </row>
    <row r="527" spans="1:62">
      <c r="A527" s="1150">
        <v>521</v>
      </c>
      <c r="B527" s="1150" t="s">
        <v>19108</v>
      </c>
      <c r="C527" s="1150" t="s">
        <v>17850</v>
      </c>
      <c r="D527" s="1150" t="s">
        <v>18942</v>
      </c>
      <c r="E527" s="1150" t="s">
        <v>18943</v>
      </c>
      <c r="F527" s="1150" t="s">
        <v>18948</v>
      </c>
      <c r="G527" s="1150" t="s">
        <v>19517</v>
      </c>
      <c r="H527" s="1150" t="s">
        <v>1494</v>
      </c>
      <c r="I527" s="1150" t="s">
        <v>1490</v>
      </c>
      <c r="J527" s="1150" t="s">
        <v>3387</v>
      </c>
      <c r="K527" s="1150" t="s">
        <v>1489</v>
      </c>
      <c r="L527" s="1150" t="s">
        <v>394</v>
      </c>
      <c r="M527" s="1150">
        <v>100194210</v>
      </c>
      <c r="N527" s="1150" t="s">
        <v>394</v>
      </c>
      <c r="O527" s="1150" t="s">
        <v>19518</v>
      </c>
      <c r="P527" s="1150" t="s">
        <v>17721</v>
      </c>
      <c r="Q527" s="1211">
        <v>45183</v>
      </c>
      <c r="R527" s="1210">
        <v>170954</v>
      </c>
      <c r="S527" s="1210">
        <v>4690</v>
      </c>
      <c r="T527" s="1150" t="s">
        <v>18969</v>
      </c>
      <c r="U527" s="1150"/>
      <c r="V527" s="1150"/>
      <c r="W527" s="1150"/>
      <c r="X527" s="1150"/>
      <c r="Y527" s="1150"/>
      <c r="Z527" s="1150"/>
      <c r="AA527" s="1150"/>
      <c r="AB527" s="1150"/>
      <c r="AC527" s="1150"/>
      <c r="AD527" s="1150"/>
      <c r="AE527" s="1150"/>
      <c r="AF527" s="1150"/>
      <c r="AG527" s="1150"/>
      <c r="AH527" s="1212">
        <v>1</v>
      </c>
      <c r="AI527" s="1150" t="s">
        <v>1494</v>
      </c>
      <c r="AJ527" s="1150" t="s">
        <v>3387</v>
      </c>
      <c r="AK527" s="1210">
        <v>175694</v>
      </c>
      <c r="AL527" s="1210">
        <v>175694</v>
      </c>
      <c r="AM527" s="1150" t="s">
        <v>514</v>
      </c>
      <c r="AN527" s="1150" t="s">
        <v>13437</v>
      </c>
      <c r="AO527" s="1150"/>
      <c r="AP527" s="1150"/>
      <c r="AQ527" s="1150"/>
      <c r="AR527" s="1150"/>
      <c r="AS527" s="1150"/>
      <c r="AT527" s="1150"/>
      <c r="AU527" s="1150"/>
      <c r="AV527" s="1150"/>
      <c r="AW527" s="1150"/>
      <c r="AX527" s="1150"/>
      <c r="AY527" s="1150">
        <v>0</v>
      </c>
      <c r="AZ527" s="1150"/>
      <c r="BA527" s="1150"/>
      <c r="BB527" s="1150"/>
      <c r="BC527" s="1150"/>
      <c r="BD527" s="1150"/>
      <c r="BE527" s="1150"/>
      <c r="BF527" s="1150"/>
      <c r="BG527" s="1150"/>
      <c r="BH527" s="1150"/>
      <c r="BI527" s="1150"/>
      <c r="BJ527" s="1150"/>
    </row>
    <row r="528" spans="1:62">
      <c r="A528" s="1150">
        <v>522</v>
      </c>
      <c r="B528" s="1150" t="s">
        <v>19108</v>
      </c>
      <c r="C528" s="1150" t="s">
        <v>2792</v>
      </c>
      <c r="D528" s="1150" t="s">
        <v>18942</v>
      </c>
      <c r="E528" s="1150" t="s">
        <v>18943</v>
      </c>
      <c r="F528" s="1150" t="s">
        <v>18948</v>
      </c>
      <c r="G528" s="1150" t="s">
        <v>3643</v>
      </c>
      <c r="H528" s="1150" t="s">
        <v>3396</v>
      </c>
      <c r="I528" s="1150" t="s">
        <v>3394</v>
      </c>
      <c r="J528" s="1150" t="s">
        <v>3395</v>
      </c>
      <c r="K528" s="1150" t="s">
        <v>19638</v>
      </c>
      <c r="L528" s="1150" t="s">
        <v>394</v>
      </c>
      <c r="M528" s="1150">
        <v>100211032</v>
      </c>
      <c r="N528" s="1150" t="s">
        <v>19552</v>
      </c>
      <c r="O528" s="1150" t="s">
        <v>19467</v>
      </c>
      <c r="P528" s="1150" t="s">
        <v>17721</v>
      </c>
      <c r="Q528" s="1211">
        <v>45184</v>
      </c>
      <c r="R528" s="1210">
        <v>67224</v>
      </c>
      <c r="S528" s="1150"/>
      <c r="T528" s="1150" t="s">
        <v>19410</v>
      </c>
      <c r="U528" s="1150">
        <v>1003673609</v>
      </c>
      <c r="V528" s="1150">
        <v>1003673610</v>
      </c>
      <c r="W528" s="1150"/>
      <c r="X528" s="1150"/>
      <c r="Y528" s="1150"/>
      <c r="Z528" s="1150"/>
      <c r="AA528" s="1150"/>
      <c r="AB528" s="1150"/>
      <c r="AC528" s="1150"/>
      <c r="AD528" s="1150"/>
      <c r="AE528" s="1150"/>
      <c r="AF528" s="1150" t="s">
        <v>19172</v>
      </c>
      <c r="AG528" s="1211">
        <v>45190</v>
      </c>
      <c r="AH528" s="1212">
        <v>45170</v>
      </c>
      <c r="AI528" s="1150" t="s">
        <v>3396</v>
      </c>
      <c r="AJ528" s="1150" t="s">
        <v>3395</v>
      </c>
      <c r="AK528" s="1210">
        <v>67223.98</v>
      </c>
      <c r="AL528" s="1210">
        <v>67224</v>
      </c>
      <c r="AM528" s="1150" t="s">
        <v>514</v>
      </c>
      <c r="AN528" s="1150" t="s">
        <v>13437</v>
      </c>
      <c r="AO528" s="1150"/>
      <c r="AP528" s="1222" t="s">
        <v>3399</v>
      </c>
      <c r="AQ528" s="1150"/>
      <c r="AR528" s="1150">
        <v>4902149567</v>
      </c>
      <c r="AS528" s="1150"/>
      <c r="AT528" s="1150"/>
      <c r="AU528" s="1150"/>
      <c r="AV528" s="1150"/>
      <c r="AW528" s="1150"/>
      <c r="AX528" s="1150"/>
      <c r="AY528" s="1150" t="s">
        <v>19639</v>
      </c>
      <c r="AZ528" s="1150"/>
      <c r="BA528" s="1150"/>
      <c r="BB528" s="1150"/>
      <c r="BC528" s="1150"/>
      <c r="BD528" s="1150"/>
      <c r="BE528" s="1150"/>
      <c r="BF528" s="1150"/>
      <c r="BG528" s="1150"/>
      <c r="BH528" s="1150"/>
      <c r="BI528" s="1150"/>
      <c r="BJ528" s="1150"/>
    </row>
    <row r="529" spans="1:62">
      <c r="A529" s="1150">
        <v>523</v>
      </c>
      <c r="B529" s="1150" t="s">
        <v>19108</v>
      </c>
      <c r="C529" s="1150" t="s">
        <v>2792</v>
      </c>
      <c r="D529" s="1150" t="s">
        <v>18942</v>
      </c>
      <c r="E529" s="1150" t="s">
        <v>18943</v>
      </c>
      <c r="F529" s="1150" t="s">
        <v>18948</v>
      </c>
      <c r="G529" s="1150" t="s">
        <v>3643</v>
      </c>
      <c r="H529" s="1213" t="s">
        <v>3403</v>
      </c>
      <c r="I529" s="1213" t="s">
        <v>3401</v>
      </c>
      <c r="J529" s="1213" t="s">
        <v>3402</v>
      </c>
      <c r="K529" s="1150" t="s">
        <v>19640</v>
      </c>
      <c r="L529" s="1150" t="s">
        <v>394</v>
      </c>
      <c r="M529" s="1150">
        <v>100211033</v>
      </c>
      <c r="N529" s="1150" t="s">
        <v>19552</v>
      </c>
      <c r="O529" s="1150" t="s">
        <v>19467</v>
      </c>
      <c r="P529" s="1150" t="s">
        <v>17721</v>
      </c>
      <c r="Q529" s="1211">
        <v>45184</v>
      </c>
      <c r="R529" s="1210">
        <v>38814</v>
      </c>
      <c r="S529" s="1150"/>
      <c r="T529" s="1150" t="s">
        <v>19410</v>
      </c>
      <c r="U529" s="1150">
        <v>1003671634</v>
      </c>
      <c r="V529" s="1150">
        <v>1003671845</v>
      </c>
      <c r="W529" s="1150"/>
      <c r="X529" s="1150"/>
      <c r="Y529" s="1150"/>
      <c r="Z529" s="1150"/>
      <c r="AA529" s="1150"/>
      <c r="AB529" s="1150"/>
      <c r="AC529" s="1150"/>
      <c r="AD529" s="1150"/>
      <c r="AE529" s="1150"/>
      <c r="AF529" s="1150" t="s">
        <v>18962</v>
      </c>
      <c r="AG529" s="1211">
        <v>45185</v>
      </c>
      <c r="AH529" s="1212">
        <v>45170</v>
      </c>
      <c r="AI529" s="1213" t="s">
        <v>3403</v>
      </c>
      <c r="AJ529" s="1213" t="s">
        <v>3402</v>
      </c>
      <c r="AK529" s="1210">
        <v>38813.269999999997</v>
      </c>
      <c r="AL529" s="1210">
        <v>38814</v>
      </c>
      <c r="AM529" s="1150" t="s">
        <v>514</v>
      </c>
      <c r="AN529" s="1150" t="s">
        <v>13437</v>
      </c>
      <c r="AO529" s="1150"/>
      <c r="AP529" s="1150" t="s">
        <v>3406</v>
      </c>
      <c r="AQ529" s="1150"/>
      <c r="AR529" s="1150">
        <v>4902147989</v>
      </c>
      <c r="AS529" s="1150"/>
      <c r="AT529" s="1150"/>
      <c r="AU529" s="1150"/>
      <c r="AV529" s="1150"/>
      <c r="AW529" s="1150"/>
      <c r="AX529" s="1150"/>
      <c r="AY529" s="1150">
        <v>0</v>
      </c>
      <c r="AZ529" s="1150"/>
      <c r="BA529" s="1150"/>
      <c r="BB529" s="1150"/>
      <c r="BC529" s="1150"/>
      <c r="BD529" s="1150"/>
      <c r="BE529" s="1150"/>
      <c r="BF529" s="1150"/>
      <c r="BG529" s="1150"/>
      <c r="BH529" s="1150"/>
      <c r="BI529" s="1150"/>
      <c r="BJ529" s="1150"/>
    </row>
    <row r="530" spans="1:62">
      <c r="A530" s="1150">
        <v>524</v>
      </c>
      <c r="B530" s="1150" t="s">
        <v>19108</v>
      </c>
      <c r="C530" s="1150" t="s">
        <v>2792</v>
      </c>
      <c r="D530" s="1150" t="s">
        <v>18942</v>
      </c>
      <c r="E530" s="1150" t="s">
        <v>18943</v>
      </c>
      <c r="F530" s="1150" t="s">
        <v>18948</v>
      </c>
      <c r="G530" s="1150" t="s">
        <v>17900</v>
      </c>
      <c r="H530" s="1150" t="s">
        <v>3410</v>
      </c>
      <c r="I530" s="1150" t="s">
        <v>3408</v>
      </c>
      <c r="J530" s="1150" t="s">
        <v>3409</v>
      </c>
      <c r="K530" s="1150" t="s">
        <v>19641</v>
      </c>
      <c r="L530" s="1150" t="s">
        <v>394</v>
      </c>
      <c r="M530" s="1150">
        <v>100203419</v>
      </c>
      <c r="N530" s="1150" t="s">
        <v>394</v>
      </c>
      <c r="O530" s="1150"/>
      <c r="P530" s="1150" t="s">
        <v>17721</v>
      </c>
      <c r="Q530" s="1150"/>
      <c r="R530" s="1210">
        <v>38512</v>
      </c>
      <c r="S530" s="1150"/>
      <c r="T530" s="1150" t="s">
        <v>394</v>
      </c>
      <c r="U530" s="1150">
        <v>1003672631</v>
      </c>
      <c r="V530" s="1150">
        <v>1003672632</v>
      </c>
      <c r="W530" s="1150"/>
      <c r="X530" s="1150"/>
      <c r="Y530" s="1150"/>
      <c r="Z530" s="1150"/>
      <c r="AA530" s="1150"/>
      <c r="AB530" s="1150"/>
      <c r="AC530" s="1150"/>
      <c r="AD530" s="1150"/>
      <c r="AE530" s="1150"/>
      <c r="AF530" s="1150" t="s">
        <v>18962</v>
      </c>
      <c r="AG530" s="1211">
        <v>45188</v>
      </c>
      <c r="AH530" s="1212">
        <v>45170</v>
      </c>
      <c r="AI530" s="1150" t="s">
        <v>3410</v>
      </c>
      <c r="AJ530" s="1150" t="s">
        <v>3409</v>
      </c>
      <c r="AK530" s="1210">
        <v>38512.68</v>
      </c>
      <c r="AL530" s="1210">
        <v>38513</v>
      </c>
      <c r="AM530" s="1150" t="s">
        <v>514</v>
      </c>
      <c r="AN530" s="1150" t="s">
        <v>13437</v>
      </c>
      <c r="AO530" s="1210">
        <v>3005.61</v>
      </c>
      <c r="AP530" s="1150" t="s">
        <v>3407</v>
      </c>
      <c r="AQ530" s="1150"/>
      <c r="AR530" s="1150">
        <v>4902148764</v>
      </c>
      <c r="AS530" s="1150"/>
      <c r="AT530" s="1150"/>
      <c r="AU530" s="1150"/>
      <c r="AV530" s="1150"/>
      <c r="AW530" s="1150"/>
      <c r="AX530" s="1150"/>
      <c r="AY530" s="1150">
        <v>0</v>
      </c>
      <c r="AZ530" s="1150"/>
      <c r="BA530" s="1150"/>
      <c r="BB530" s="1150"/>
      <c r="BC530" s="1150"/>
      <c r="BD530" s="1150"/>
      <c r="BE530" s="1150"/>
      <c r="BF530" s="1150"/>
      <c r="BG530" s="1150"/>
      <c r="BH530" s="1150"/>
      <c r="BI530" s="1150"/>
      <c r="BJ530" s="1150"/>
    </row>
    <row r="531" spans="1:62">
      <c r="A531" s="1150">
        <v>525</v>
      </c>
      <c r="B531" s="1150" t="s">
        <v>19108</v>
      </c>
      <c r="C531" s="1150" t="s">
        <v>2792</v>
      </c>
      <c r="D531" s="1150" t="s">
        <v>18942</v>
      </c>
      <c r="E531" s="1150" t="s">
        <v>18943</v>
      </c>
      <c r="F531" s="1150" t="s">
        <v>18948</v>
      </c>
      <c r="G531" s="1150" t="s">
        <v>3643</v>
      </c>
      <c r="H531" s="1150" t="s">
        <v>3420</v>
      </c>
      <c r="I531" s="1150" t="s">
        <v>3418</v>
      </c>
      <c r="J531" s="1150" t="s">
        <v>3419</v>
      </c>
      <c r="K531" s="1150" t="s">
        <v>19642</v>
      </c>
      <c r="L531" s="1150" t="s">
        <v>394</v>
      </c>
      <c r="M531" s="1150">
        <v>100211008</v>
      </c>
      <c r="N531" s="1150" t="s">
        <v>18997</v>
      </c>
      <c r="O531" s="1150" t="s">
        <v>19268</v>
      </c>
      <c r="P531" s="1150" t="s">
        <v>17721</v>
      </c>
      <c r="Q531" s="1211">
        <v>45184</v>
      </c>
      <c r="R531" s="1210">
        <v>66594</v>
      </c>
      <c r="S531" s="1150"/>
      <c r="T531" s="1150" t="s">
        <v>19281</v>
      </c>
      <c r="U531" s="1150">
        <v>1003677636</v>
      </c>
      <c r="V531" s="1150">
        <v>1003677637</v>
      </c>
      <c r="W531" s="1150"/>
      <c r="X531" s="1150"/>
      <c r="Y531" s="1150"/>
      <c r="Z531" s="1150"/>
      <c r="AA531" s="1150"/>
      <c r="AB531" s="1150"/>
      <c r="AC531" s="1150"/>
      <c r="AD531" s="1150"/>
      <c r="AE531" s="1150"/>
      <c r="AF531" s="1150" t="s">
        <v>18978</v>
      </c>
      <c r="AG531" s="1211">
        <v>45202</v>
      </c>
      <c r="AH531" s="1212">
        <v>45200</v>
      </c>
      <c r="AI531" s="1150" t="s">
        <v>3420</v>
      </c>
      <c r="AJ531" s="1150" t="s">
        <v>3419</v>
      </c>
      <c r="AK531" s="1210">
        <v>66594</v>
      </c>
      <c r="AL531" s="1210">
        <v>66594</v>
      </c>
      <c r="AM531" s="1150" t="s">
        <v>514</v>
      </c>
      <c r="AN531" s="1150" t="s">
        <v>13437</v>
      </c>
      <c r="AO531" s="1210">
        <v>8284.2000000000007</v>
      </c>
      <c r="AP531" s="1150"/>
      <c r="AQ531" s="1150"/>
      <c r="AR531" s="1150">
        <v>4902153324</v>
      </c>
      <c r="AS531" s="1150"/>
      <c r="AT531" s="1150"/>
      <c r="AU531" s="1150"/>
      <c r="AV531" s="1150"/>
      <c r="AW531" s="1150"/>
      <c r="AX531" s="1150"/>
      <c r="AY531" s="1150" t="s">
        <v>19014</v>
      </c>
      <c r="AZ531" s="1150"/>
      <c r="BA531" s="1150"/>
      <c r="BB531" s="1150"/>
      <c r="BC531" s="1150"/>
      <c r="BD531" s="1150"/>
      <c r="BE531" s="1150"/>
      <c r="BF531" s="1150"/>
      <c r="BG531" s="1150"/>
      <c r="BH531" s="1150"/>
      <c r="BI531" s="1150"/>
      <c r="BJ531" s="1150"/>
    </row>
    <row r="532" spans="1:62">
      <c r="A532" s="1150">
        <v>526</v>
      </c>
      <c r="B532" s="1150" t="s">
        <v>19108</v>
      </c>
      <c r="C532" s="1150" t="s">
        <v>2792</v>
      </c>
      <c r="D532" s="1150" t="s">
        <v>18942</v>
      </c>
      <c r="E532" s="1150" t="s">
        <v>18943</v>
      </c>
      <c r="F532" s="1150" t="s">
        <v>18948</v>
      </c>
      <c r="G532" s="1150" t="s">
        <v>15943</v>
      </c>
      <c r="H532" s="1150" t="s">
        <v>1498</v>
      </c>
      <c r="I532" s="1150" t="s">
        <v>1496</v>
      </c>
      <c r="J532" s="1150" t="s">
        <v>1842</v>
      </c>
      <c r="K532" s="1150" t="s">
        <v>1495</v>
      </c>
      <c r="L532" s="1150" t="s">
        <v>394</v>
      </c>
      <c r="M532" s="1150">
        <v>100210666</v>
      </c>
      <c r="N532" s="1150" t="s">
        <v>394</v>
      </c>
      <c r="O532" s="1150" t="s">
        <v>19541</v>
      </c>
      <c r="P532" s="1150" t="s">
        <v>17721</v>
      </c>
      <c r="Q532" s="1211">
        <v>45183</v>
      </c>
      <c r="R532" s="1210">
        <v>27566</v>
      </c>
      <c r="S532" s="1150"/>
      <c r="T532" s="1150" t="s">
        <v>18969</v>
      </c>
      <c r="U532" s="1150">
        <v>1003675662</v>
      </c>
      <c r="V532" s="1150">
        <v>1003675663</v>
      </c>
      <c r="W532" s="1150">
        <v>1003675664</v>
      </c>
      <c r="X532" s="1150"/>
      <c r="Y532" s="1150"/>
      <c r="Z532" s="1150"/>
      <c r="AA532" s="1150"/>
      <c r="AB532" s="1150"/>
      <c r="AC532" s="1150"/>
      <c r="AD532" s="1150"/>
      <c r="AE532" s="1150"/>
      <c r="AF532" s="1150" t="s">
        <v>18978</v>
      </c>
      <c r="AG532" s="1211">
        <v>45196</v>
      </c>
      <c r="AH532" s="1212">
        <v>45170</v>
      </c>
      <c r="AI532" s="1150" t="s">
        <v>1498</v>
      </c>
      <c r="AJ532" s="1150" t="s">
        <v>1842</v>
      </c>
      <c r="AK532" s="1210">
        <v>27555.87</v>
      </c>
      <c r="AL532" s="1210">
        <v>27556</v>
      </c>
      <c r="AM532" s="1150" t="s">
        <v>514</v>
      </c>
      <c r="AN532" s="1150" t="s">
        <v>13437</v>
      </c>
      <c r="AO532" s="1210">
        <v>12073.38</v>
      </c>
      <c r="AP532" s="1150" t="s">
        <v>1497</v>
      </c>
      <c r="AQ532" s="1150"/>
      <c r="AR532" s="1150">
        <v>4902151536</v>
      </c>
      <c r="AS532" s="1150"/>
      <c r="AT532" s="1150"/>
      <c r="AU532" s="1150"/>
      <c r="AV532" s="1150"/>
      <c r="AW532" s="1150"/>
      <c r="AX532" s="1150"/>
      <c r="AY532" s="1150">
        <v>0</v>
      </c>
      <c r="AZ532" s="1150"/>
      <c r="BA532" s="1150"/>
      <c r="BB532" s="1150"/>
      <c r="BC532" s="1150"/>
      <c r="BD532" s="1150"/>
      <c r="BE532" s="1150"/>
      <c r="BF532" s="1150"/>
      <c r="BG532" s="1150"/>
      <c r="BH532" s="1150"/>
      <c r="BI532" s="1150"/>
      <c r="BJ532" s="1150"/>
    </row>
    <row r="533" spans="1:62">
      <c r="A533" s="1150">
        <v>527</v>
      </c>
      <c r="B533" s="1150" t="s">
        <v>19108</v>
      </c>
      <c r="C533" s="1150" t="s">
        <v>17850</v>
      </c>
      <c r="D533" s="1150" t="s">
        <v>18942</v>
      </c>
      <c r="E533" s="1150" t="s">
        <v>18943</v>
      </c>
      <c r="F533" s="1150" t="s">
        <v>18948</v>
      </c>
      <c r="G533" s="1150" t="s">
        <v>3643</v>
      </c>
      <c r="H533" s="1150" t="s">
        <v>3428</v>
      </c>
      <c r="I533" s="1150" t="s">
        <v>3426</v>
      </c>
      <c r="J533" s="1150" t="s">
        <v>3427</v>
      </c>
      <c r="K533" s="1150" t="s">
        <v>19643</v>
      </c>
      <c r="L533" s="1150" t="s">
        <v>394</v>
      </c>
      <c r="M533" s="1150">
        <v>100211009</v>
      </c>
      <c r="N533" s="1150" t="s">
        <v>18997</v>
      </c>
      <c r="O533" s="1150" t="s">
        <v>19467</v>
      </c>
      <c r="P533" s="1150" t="s">
        <v>17721</v>
      </c>
      <c r="Q533" s="1211">
        <v>45184</v>
      </c>
      <c r="R533" s="1210">
        <v>26947</v>
      </c>
      <c r="S533" s="1150"/>
      <c r="T533" s="1150" t="s">
        <v>19281</v>
      </c>
      <c r="U533" s="1150"/>
      <c r="V533" s="1150"/>
      <c r="W533" s="1150"/>
      <c r="X533" s="1150"/>
      <c r="Y533" s="1150"/>
      <c r="Z533" s="1150"/>
      <c r="AA533" s="1150"/>
      <c r="AB533" s="1150"/>
      <c r="AC533" s="1150"/>
      <c r="AD533" s="1150"/>
      <c r="AE533" s="1150"/>
      <c r="AF533" s="1150"/>
      <c r="AG533" s="1150"/>
      <c r="AH533" s="1212">
        <v>1</v>
      </c>
      <c r="AI533" s="1150" t="s">
        <v>3428</v>
      </c>
      <c r="AJ533" s="1150" t="s">
        <v>3427</v>
      </c>
      <c r="AK533" s="1210">
        <v>26946.13</v>
      </c>
      <c r="AL533" s="1210">
        <v>26947</v>
      </c>
      <c r="AM533" s="1150" t="s">
        <v>514</v>
      </c>
      <c r="AN533" s="1150" t="s">
        <v>13437</v>
      </c>
      <c r="AO533" s="1150"/>
      <c r="AP533" s="1150"/>
      <c r="AQ533" s="1150"/>
      <c r="AR533" s="1150"/>
      <c r="AS533" s="1150"/>
      <c r="AT533" s="1150" t="s">
        <v>7949</v>
      </c>
      <c r="AU533" s="1150"/>
      <c r="AV533" s="1150"/>
      <c r="AW533" s="1150"/>
      <c r="AX533" s="1150"/>
      <c r="AY533" s="1150">
        <v>0</v>
      </c>
      <c r="AZ533" s="1150"/>
      <c r="BA533" s="1150"/>
      <c r="BB533" s="1150"/>
      <c r="BC533" s="1150"/>
      <c r="BD533" s="1150"/>
      <c r="BE533" s="1150"/>
      <c r="BF533" s="1150"/>
      <c r="BG533" s="1150"/>
      <c r="BH533" s="1150"/>
      <c r="BI533" s="1150"/>
      <c r="BJ533" s="1150"/>
    </row>
    <row r="534" spans="1:62">
      <c r="A534" s="1150">
        <v>528</v>
      </c>
      <c r="B534" s="1150" t="s">
        <v>19108</v>
      </c>
      <c r="C534" s="1150" t="s">
        <v>2792</v>
      </c>
      <c r="D534" s="1150" t="s">
        <v>18942</v>
      </c>
      <c r="E534" s="1150" t="s">
        <v>18943</v>
      </c>
      <c r="F534" s="1150" t="s">
        <v>18948</v>
      </c>
      <c r="G534" s="1150" t="s">
        <v>3643</v>
      </c>
      <c r="H534" s="1150" t="s">
        <v>3435</v>
      </c>
      <c r="I534" s="1150" t="s">
        <v>3433</v>
      </c>
      <c r="J534" s="1150" t="s">
        <v>3434</v>
      </c>
      <c r="K534" s="1150" t="s">
        <v>19644</v>
      </c>
      <c r="L534" s="1150" t="s">
        <v>394</v>
      </c>
      <c r="M534" s="1150">
        <v>100211007</v>
      </c>
      <c r="N534" s="1150" t="s">
        <v>18997</v>
      </c>
      <c r="O534" s="1150" t="s">
        <v>19467</v>
      </c>
      <c r="P534" s="1150" t="s">
        <v>17721</v>
      </c>
      <c r="Q534" s="1211">
        <v>45184</v>
      </c>
      <c r="R534" s="1210">
        <v>45079</v>
      </c>
      <c r="S534" s="1150"/>
      <c r="T534" s="1150" t="s">
        <v>19281</v>
      </c>
      <c r="U534" s="1150">
        <v>1003673114</v>
      </c>
      <c r="V534" s="1150">
        <v>1003673295</v>
      </c>
      <c r="W534" s="1150"/>
      <c r="X534" s="1150"/>
      <c r="Y534" s="1150"/>
      <c r="Z534" s="1150"/>
      <c r="AA534" s="1150"/>
      <c r="AB534" s="1150"/>
      <c r="AC534" s="1150"/>
      <c r="AD534" s="1150"/>
      <c r="AE534" s="1150"/>
      <c r="AF534" s="1150" t="s">
        <v>19172</v>
      </c>
      <c r="AG534" s="1211">
        <v>45189</v>
      </c>
      <c r="AH534" s="1212">
        <v>45170</v>
      </c>
      <c r="AI534" s="1150" t="s">
        <v>3435</v>
      </c>
      <c r="AJ534" s="1150" t="s">
        <v>3434</v>
      </c>
      <c r="AK534" s="1210">
        <v>45078.67</v>
      </c>
      <c r="AL534" s="1210">
        <v>45079</v>
      </c>
      <c r="AM534" s="1150" t="s">
        <v>514</v>
      </c>
      <c r="AN534" s="1150" t="s">
        <v>13437</v>
      </c>
      <c r="AO534" s="1150"/>
      <c r="AP534" s="1150" t="s">
        <v>3438</v>
      </c>
      <c r="AQ534" s="1150"/>
      <c r="AR534" s="1150">
        <v>4902149285</v>
      </c>
      <c r="AS534" s="1150"/>
      <c r="AT534" s="1150"/>
      <c r="AU534" s="1150"/>
      <c r="AV534" s="1150"/>
      <c r="AW534" s="1150"/>
      <c r="AX534" s="1150"/>
      <c r="AY534" s="1150">
        <v>0</v>
      </c>
      <c r="AZ534" s="1150"/>
      <c r="BA534" s="1150"/>
      <c r="BB534" s="1150"/>
      <c r="BC534" s="1150"/>
      <c r="BD534" s="1150"/>
      <c r="BE534" s="1150"/>
      <c r="BF534" s="1150"/>
      <c r="BG534" s="1150"/>
      <c r="BH534" s="1150"/>
      <c r="BI534" s="1150"/>
      <c r="BJ534" s="1150"/>
    </row>
    <row r="535" spans="1:62">
      <c r="A535" s="1150">
        <v>529</v>
      </c>
      <c r="B535" s="1150" t="s">
        <v>19108</v>
      </c>
      <c r="C535" s="1150" t="s">
        <v>2792</v>
      </c>
      <c r="D535" s="1150" t="s">
        <v>18942</v>
      </c>
      <c r="E535" s="1150" t="s">
        <v>18943</v>
      </c>
      <c r="F535" s="1150" t="s">
        <v>18948</v>
      </c>
      <c r="G535" s="1150" t="s">
        <v>19136</v>
      </c>
      <c r="H535" s="1150" t="s">
        <v>1503</v>
      </c>
      <c r="I535" s="1150" t="s">
        <v>1500</v>
      </c>
      <c r="J535" s="1150" t="s">
        <v>3440</v>
      </c>
      <c r="K535" s="1150" t="s">
        <v>1499</v>
      </c>
      <c r="L535" s="1150" t="s">
        <v>394</v>
      </c>
      <c r="M535" s="1150">
        <v>100197154</v>
      </c>
      <c r="N535" s="1150" t="s">
        <v>394</v>
      </c>
      <c r="O535" s="1150" t="s">
        <v>19188</v>
      </c>
      <c r="P535" s="1150" t="s">
        <v>17721</v>
      </c>
      <c r="Q535" s="1211">
        <v>45183</v>
      </c>
      <c r="R535" s="1210">
        <v>11283</v>
      </c>
      <c r="S535" s="1210">
        <v>38861</v>
      </c>
      <c r="T535" s="1150" t="s">
        <v>18969</v>
      </c>
      <c r="U535" s="1150">
        <v>1003674712</v>
      </c>
      <c r="V535" s="1150"/>
      <c r="W535" s="1150"/>
      <c r="X535" s="1150"/>
      <c r="Y535" s="1150"/>
      <c r="Z535" s="1150"/>
      <c r="AA535" s="1150"/>
      <c r="AB535" s="1150"/>
      <c r="AC535" s="1150"/>
      <c r="AD535" s="1150"/>
      <c r="AE535" s="1150"/>
      <c r="AF535" s="1150" t="s">
        <v>18983</v>
      </c>
      <c r="AG535" s="1211">
        <v>45195</v>
      </c>
      <c r="AH535" s="1212">
        <v>45170</v>
      </c>
      <c r="AI535" s="1150" t="s">
        <v>1503</v>
      </c>
      <c r="AJ535" s="1150" t="s">
        <v>3440</v>
      </c>
      <c r="AK535" s="1210">
        <v>50143.5</v>
      </c>
      <c r="AL535" s="1210">
        <v>50144</v>
      </c>
      <c r="AM535" s="1150" t="s">
        <v>514</v>
      </c>
      <c r="AN535" s="1150" t="s">
        <v>13437</v>
      </c>
      <c r="AO535" s="1150">
        <v>560</v>
      </c>
      <c r="AP535" s="1150" t="s">
        <v>17789</v>
      </c>
      <c r="AQ535" s="1150"/>
      <c r="AR535" s="1150">
        <v>4902151149</v>
      </c>
      <c r="AS535" s="1150"/>
      <c r="AT535" s="1150"/>
      <c r="AU535" s="1150"/>
      <c r="AV535" s="1150"/>
      <c r="AW535" s="1150"/>
      <c r="AX535" s="1150"/>
      <c r="AY535" s="1150">
        <v>0</v>
      </c>
      <c r="AZ535" s="1150"/>
      <c r="BA535" s="1150"/>
      <c r="BB535" s="1150"/>
      <c r="BC535" s="1150"/>
      <c r="BD535" s="1150"/>
      <c r="BE535" s="1150"/>
      <c r="BF535" s="1150"/>
      <c r="BG535" s="1150"/>
      <c r="BH535" s="1150"/>
      <c r="BI535" s="1150"/>
      <c r="BJ535" s="1150"/>
    </row>
    <row r="536" spans="1:62">
      <c r="A536" s="1150">
        <v>530</v>
      </c>
      <c r="B536" s="1150" t="s">
        <v>19108</v>
      </c>
      <c r="C536" s="1150" t="s">
        <v>2792</v>
      </c>
      <c r="D536" s="1150" t="s">
        <v>18942</v>
      </c>
      <c r="E536" s="1150" t="s">
        <v>18943</v>
      </c>
      <c r="F536" s="1150" t="s">
        <v>18948</v>
      </c>
      <c r="G536" s="1150" t="s">
        <v>3643</v>
      </c>
      <c r="H536" s="1150" t="s">
        <v>3446</v>
      </c>
      <c r="I536" s="1150" t="s">
        <v>3444</v>
      </c>
      <c r="J536" s="1150" t="s">
        <v>3445</v>
      </c>
      <c r="K536" s="1150" t="s">
        <v>19645</v>
      </c>
      <c r="L536" s="1150" t="s">
        <v>394</v>
      </c>
      <c r="M536" s="1150">
        <v>100211016</v>
      </c>
      <c r="N536" s="1150" t="s">
        <v>18997</v>
      </c>
      <c r="O536" s="1150" t="s">
        <v>19268</v>
      </c>
      <c r="P536" s="1150" t="s">
        <v>17721</v>
      </c>
      <c r="Q536" s="1211">
        <v>45183</v>
      </c>
      <c r="R536" s="1210">
        <v>71584</v>
      </c>
      <c r="S536" s="1150"/>
      <c r="T536" s="1150" t="s">
        <v>18969</v>
      </c>
      <c r="U536" s="1150">
        <v>1003679588</v>
      </c>
      <c r="V536" s="1150">
        <v>1003679589</v>
      </c>
      <c r="W536" s="1150"/>
      <c r="X536" s="1150"/>
      <c r="Y536" s="1150"/>
      <c r="Z536" s="1150"/>
      <c r="AA536" s="1150"/>
      <c r="AB536" s="1150"/>
      <c r="AC536" s="1150"/>
      <c r="AD536" s="1150"/>
      <c r="AE536" s="1150"/>
      <c r="AF536" s="1150" t="s">
        <v>18983</v>
      </c>
      <c r="AG536" s="1211">
        <v>45205</v>
      </c>
      <c r="AH536" s="1212">
        <v>45200</v>
      </c>
      <c r="AI536" s="1150" t="s">
        <v>3446</v>
      </c>
      <c r="AJ536" s="1150" t="s">
        <v>3445</v>
      </c>
      <c r="AK536" s="1210">
        <v>71584</v>
      </c>
      <c r="AL536" s="1210">
        <v>71584</v>
      </c>
      <c r="AM536" s="1150" t="s">
        <v>514</v>
      </c>
      <c r="AN536" s="1150" t="s">
        <v>13437</v>
      </c>
      <c r="AO536" s="1210">
        <v>51365.75</v>
      </c>
      <c r="AP536" s="1150" t="s">
        <v>9211</v>
      </c>
      <c r="AQ536" s="1150"/>
      <c r="AR536" s="1150">
        <v>4902154759</v>
      </c>
      <c r="AS536" s="1150"/>
      <c r="AT536" s="1150"/>
      <c r="AU536" s="1150"/>
      <c r="AV536" s="1150"/>
      <c r="AW536" s="1150"/>
      <c r="AX536" s="1150"/>
      <c r="AY536" s="1150" t="s">
        <v>19599</v>
      </c>
      <c r="AZ536" s="1150"/>
      <c r="BA536" s="1150"/>
      <c r="BB536" s="1150"/>
      <c r="BC536" s="1150"/>
      <c r="BD536" s="1150"/>
      <c r="BE536" s="1150"/>
      <c r="BF536" s="1150"/>
      <c r="BG536" s="1150"/>
      <c r="BH536" s="1150"/>
      <c r="BI536" s="1150"/>
      <c r="BJ536" s="1150"/>
    </row>
    <row r="537" spans="1:62">
      <c r="A537" s="1150">
        <v>531</v>
      </c>
      <c r="B537" s="1150" t="s">
        <v>19108</v>
      </c>
      <c r="C537" s="1214" t="s">
        <v>2792</v>
      </c>
      <c r="D537" s="1150" t="s">
        <v>18942</v>
      </c>
      <c r="E537" s="1150" t="s">
        <v>18943</v>
      </c>
      <c r="F537" s="1150" t="s">
        <v>18948</v>
      </c>
      <c r="G537" s="1150" t="s">
        <v>3643</v>
      </c>
      <c r="H537" s="1150" t="s">
        <v>3453</v>
      </c>
      <c r="I537" s="1150" t="s">
        <v>3451</v>
      </c>
      <c r="J537" s="1150" t="s">
        <v>3452</v>
      </c>
      <c r="K537" s="1150" t="s">
        <v>19646</v>
      </c>
      <c r="L537" s="1150" t="s">
        <v>394</v>
      </c>
      <c r="M537" s="1150">
        <v>100211015</v>
      </c>
      <c r="N537" s="1150" t="s">
        <v>18997</v>
      </c>
      <c r="O537" s="1150" t="s">
        <v>19268</v>
      </c>
      <c r="P537" s="1150" t="s">
        <v>17721</v>
      </c>
      <c r="Q537" s="1211">
        <v>45183</v>
      </c>
      <c r="R537" s="1210">
        <v>154404</v>
      </c>
      <c r="S537" s="1150"/>
      <c r="T537" s="1150" t="s">
        <v>18969</v>
      </c>
      <c r="U537" s="1150">
        <v>1003672807</v>
      </c>
      <c r="V537" s="1150">
        <v>1003672808</v>
      </c>
      <c r="W537" s="1150"/>
      <c r="X537" s="1150"/>
      <c r="Y537" s="1150"/>
      <c r="Z537" s="1150"/>
      <c r="AA537" s="1150"/>
      <c r="AB537" s="1150"/>
      <c r="AC537" s="1150"/>
      <c r="AD537" s="1150"/>
      <c r="AE537" s="1150"/>
      <c r="AF537" s="1150" t="s">
        <v>19009</v>
      </c>
      <c r="AG537" s="1211">
        <v>45188</v>
      </c>
      <c r="AH537" s="1212">
        <v>45170</v>
      </c>
      <c r="AI537" s="1150" t="s">
        <v>3453</v>
      </c>
      <c r="AJ537" s="1150" t="s">
        <v>3452</v>
      </c>
      <c r="AK537" s="1210">
        <v>154403.76999999999</v>
      </c>
      <c r="AL537" s="1210">
        <v>154404</v>
      </c>
      <c r="AM537" s="1150" t="s">
        <v>514</v>
      </c>
      <c r="AN537" s="1150" t="s">
        <v>13437</v>
      </c>
      <c r="AO537" s="1150"/>
      <c r="AP537" s="1150"/>
      <c r="AQ537" s="1150"/>
      <c r="AR537" s="1150">
        <v>4902148771</v>
      </c>
      <c r="AS537" s="1150">
        <v>4902149282</v>
      </c>
      <c r="AT537" s="1150"/>
      <c r="AU537" s="1150"/>
      <c r="AV537" s="1150"/>
      <c r="AW537" s="1150"/>
      <c r="AX537" s="1150"/>
      <c r="AY537" s="1150">
        <v>0</v>
      </c>
      <c r="AZ537" s="1150"/>
      <c r="BA537" s="1150"/>
      <c r="BB537" s="1150"/>
      <c r="BC537" s="1150"/>
      <c r="BD537" s="1150"/>
      <c r="BE537" s="1150"/>
      <c r="BF537" s="1150"/>
      <c r="BG537" s="1150"/>
      <c r="BH537" s="1150"/>
      <c r="BI537" s="1150"/>
      <c r="BJ537" s="1150"/>
    </row>
    <row r="538" spans="1:62">
      <c r="A538" s="1150">
        <v>532</v>
      </c>
      <c r="B538" s="1150" t="s">
        <v>19108</v>
      </c>
      <c r="C538" s="1150" t="s">
        <v>2792</v>
      </c>
      <c r="D538" s="1150" t="s">
        <v>18942</v>
      </c>
      <c r="E538" s="1150" t="s">
        <v>18943</v>
      </c>
      <c r="F538" s="1150" t="s">
        <v>18948</v>
      </c>
      <c r="G538" s="1150" t="s">
        <v>17900</v>
      </c>
      <c r="H538" s="1213" t="s">
        <v>3459</v>
      </c>
      <c r="I538" s="1213" t="s">
        <v>3457</v>
      </c>
      <c r="J538" s="1213" t="s">
        <v>3458</v>
      </c>
      <c r="K538" s="1150" t="s">
        <v>19647</v>
      </c>
      <c r="L538" s="1150" t="s">
        <v>394</v>
      </c>
      <c r="M538" s="1150">
        <v>100210954</v>
      </c>
      <c r="N538" s="1150" t="s">
        <v>18997</v>
      </c>
      <c r="O538" s="1150" t="s">
        <v>18956</v>
      </c>
      <c r="P538" s="1150" t="s">
        <v>17721</v>
      </c>
      <c r="Q538" s="1211">
        <v>45183</v>
      </c>
      <c r="R538" s="1210">
        <v>83855</v>
      </c>
      <c r="S538" s="1150"/>
      <c r="T538" s="1150" t="s">
        <v>18957</v>
      </c>
      <c r="U538" s="1150">
        <v>1003673370</v>
      </c>
      <c r="V538" s="1150">
        <v>1003673371</v>
      </c>
      <c r="W538" s="1150"/>
      <c r="X538" s="1150"/>
      <c r="Y538" s="1150"/>
      <c r="Z538" s="1150"/>
      <c r="AA538" s="1150"/>
      <c r="AB538" s="1150"/>
      <c r="AC538" s="1150"/>
      <c r="AD538" s="1150"/>
      <c r="AE538" s="1150"/>
      <c r="AF538" s="1150" t="s">
        <v>18983</v>
      </c>
      <c r="AG538" s="1211">
        <v>45190</v>
      </c>
      <c r="AH538" s="1212">
        <v>45170</v>
      </c>
      <c r="AI538" s="1213" t="s">
        <v>3459</v>
      </c>
      <c r="AJ538" s="1213" t="s">
        <v>3458</v>
      </c>
      <c r="AK538" s="1210">
        <v>83854.69</v>
      </c>
      <c r="AL538" s="1210">
        <v>83855</v>
      </c>
      <c r="AM538" s="1150" t="s">
        <v>514</v>
      </c>
      <c r="AN538" s="1150" t="s">
        <v>13437</v>
      </c>
      <c r="AO538" s="1210">
        <v>71216.5</v>
      </c>
      <c r="AP538" s="1150" t="s">
        <v>3456</v>
      </c>
      <c r="AQ538" s="1150"/>
      <c r="AR538" s="1150">
        <v>4902149600</v>
      </c>
      <c r="AS538" s="1150"/>
      <c r="AT538" s="1150"/>
      <c r="AU538" s="1150"/>
      <c r="AV538" s="1150"/>
      <c r="AW538" s="1150"/>
      <c r="AX538" s="1150"/>
      <c r="AY538" s="1150">
        <v>0</v>
      </c>
      <c r="AZ538" s="1150"/>
      <c r="BA538" s="1150"/>
      <c r="BB538" s="1150"/>
      <c r="BC538" s="1150"/>
      <c r="BD538" s="1150"/>
      <c r="BE538" s="1150"/>
      <c r="BF538" s="1150"/>
      <c r="BG538" s="1150"/>
      <c r="BH538" s="1150"/>
      <c r="BI538" s="1150"/>
      <c r="BJ538" s="1150"/>
    </row>
    <row r="539" spans="1:62">
      <c r="A539" s="1150">
        <v>533</v>
      </c>
      <c r="B539" s="1150" t="s">
        <v>19108</v>
      </c>
      <c r="C539" s="1214" t="s">
        <v>2792</v>
      </c>
      <c r="D539" s="1150" t="s">
        <v>18942</v>
      </c>
      <c r="E539" s="1150" t="s">
        <v>18943</v>
      </c>
      <c r="F539" s="1150" t="s">
        <v>18948</v>
      </c>
      <c r="G539" s="1150" t="s">
        <v>3189</v>
      </c>
      <c r="H539" s="1150" t="s">
        <v>3466</v>
      </c>
      <c r="I539" s="1150" t="s">
        <v>3464</v>
      </c>
      <c r="J539" s="1150" t="s">
        <v>3465</v>
      </c>
      <c r="K539" s="1150" t="s">
        <v>9452</v>
      </c>
      <c r="L539" s="1150" t="s">
        <v>394</v>
      </c>
      <c r="M539" s="1150">
        <v>100210617</v>
      </c>
      <c r="N539" s="1150" t="s">
        <v>394</v>
      </c>
      <c r="O539" s="1150" t="s">
        <v>19096</v>
      </c>
      <c r="P539" s="1150" t="s">
        <v>17721</v>
      </c>
      <c r="Q539" s="1211">
        <v>45183</v>
      </c>
      <c r="R539" s="1210">
        <v>53706</v>
      </c>
      <c r="S539" s="1150"/>
      <c r="T539" s="1150" t="s">
        <v>18969</v>
      </c>
      <c r="U539" s="1150">
        <v>1003672001</v>
      </c>
      <c r="V539" s="1150">
        <v>1003672002</v>
      </c>
      <c r="W539" s="1150"/>
      <c r="X539" s="1150"/>
      <c r="Y539" s="1150"/>
      <c r="Z539" s="1150"/>
      <c r="AA539" s="1150"/>
      <c r="AB539" s="1150"/>
      <c r="AC539" s="1150"/>
      <c r="AD539" s="1150"/>
      <c r="AE539" s="1150"/>
      <c r="AF539" s="1150" t="s">
        <v>19572</v>
      </c>
      <c r="AG539" s="1211">
        <v>45187</v>
      </c>
      <c r="AH539" s="1212">
        <v>45170</v>
      </c>
      <c r="AI539" s="1150" t="s">
        <v>3466</v>
      </c>
      <c r="AJ539" s="1150" t="s">
        <v>3465</v>
      </c>
      <c r="AK539" s="1210">
        <v>53705.7</v>
      </c>
      <c r="AL539" s="1210">
        <v>53706</v>
      </c>
      <c r="AM539" s="1150" t="s">
        <v>514</v>
      </c>
      <c r="AN539" s="1150" t="s">
        <v>13437</v>
      </c>
      <c r="AO539" s="1150"/>
      <c r="AP539" s="1150" t="s">
        <v>3469</v>
      </c>
      <c r="AQ539" s="1150"/>
      <c r="AR539" s="1150">
        <v>4902148459</v>
      </c>
      <c r="AS539" s="1150"/>
      <c r="AT539" s="1150"/>
      <c r="AU539" s="1150"/>
      <c r="AV539" s="1150"/>
      <c r="AW539" s="1150"/>
      <c r="AX539" s="1150"/>
      <c r="AY539" s="1150">
        <v>0</v>
      </c>
      <c r="AZ539" s="1150"/>
      <c r="BA539" s="1150"/>
      <c r="BB539" s="1150"/>
      <c r="BC539" s="1150"/>
      <c r="BD539" s="1150"/>
      <c r="BE539" s="1150"/>
      <c r="BF539" s="1150"/>
      <c r="BG539" s="1150"/>
      <c r="BH539" s="1150"/>
      <c r="BI539" s="1150"/>
      <c r="BJ539" s="1150"/>
    </row>
    <row r="540" spans="1:62">
      <c r="A540" s="1150">
        <v>534</v>
      </c>
      <c r="B540" s="1150" t="s">
        <v>19108</v>
      </c>
      <c r="C540" s="1150" t="s">
        <v>2792</v>
      </c>
      <c r="D540" s="1150" t="s">
        <v>18942</v>
      </c>
      <c r="E540" s="1150" t="s">
        <v>18943</v>
      </c>
      <c r="F540" s="1150" t="s">
        <v>18948</v>
      </c>
      <c r="G540" s="1150" t="s">
        <v>3189</v>
      </c>
      <c r="H540" s="1213" t="s">
        <v>3472</v>
      </c>
      <c r="I540" s="1150" t="s">
        <v>3470</v>
      </c>
      <c r="J540" s="1213" t="s">
        <v>3471</v>
      </c>
      <c r="K540" s="1150" t="s">
        <v>9455</v>
      </c>
      <c r="L540" s="1150" t="s">
        <v>394</v>
      </c>
      <c r="M540" s="1150">
        <v>100185511</v>
      </c>
      <c r="N540" s="1150" t="s">
        <v>394</v>
      </c>
      <c r="O540" s="1150"/>
      <c r="P540" s="1150" t="s">
        <v>17721</v>
      </c>
      <c r="Q540" s="1211">
        <v>45182</v>
      </c>
      <c r="R540" s="1150"/>
      <c r="S540" s="1210">
        <v>50319</v>
      </c>
      <c r="T540" s="1150" t="s">
        <v>18957</v>
      </c>
      <c r="U540" s="1150">
        <v>1003672030</v>
      </c>
      <c r="V540" s="1150"/>
      <c r="W540" s="1150"/>
      <c r="X540" s="1150"/>
      <c r="Y540" s="1150"/>
      <c r="Z540" s="1150"/>
      <c r="AA540" s="1150"/>
      <c r="AB540" s="1150"/>
      <c r="AC540" s="1150"/>
      <c r="AD540" s="1150"/>
      <c r="AE540" s="1150"/>
      <c r="AF540" s="1150" t="s">
        <v>18962</v>
      </c>
      <c r="AG540" s="1211">
        <v>45187</v>
      </c>
      <c r="AH540" s="1212">
        <v>45170</v>
      </c>
      <c r="AI540" s="1213" t="s">
        <v>3472</v>
      </c>
      <c r="AJ540" s="1213" t="s">
        <v>3471</v>
      </c>
      <c r="AK540" s="1210">
        <v>50319.32</v>
      </c>
      <c r="AL540" s="1210">
        <v>50320</v>
      </c>
      <c r="AM540" s="1150" t="s">
        <v>514</v>
      </c>
      <c r="AN540" s="1150" t="s">
        <v>13437</v>
      </c>
      <c r="AO540" s="1210">
        <v>1588.59</v>
      </c>
      <c r="AP540" s="1150" t="s">
        <v>19648</v>
      </c>
      <c r="AQ540" s="1150"/>
      <c r="AR540" s="1150">
        <v>4902148528</v>
      </c>
      <c r="AS540" s="1150"/>
      <c r="AT540" s="1150"/>
      <c r="AU540" s="1150"/>
      <c r="AV540" s="1150"/>
      <c r="AW540" s="1150"/>
      <c r="AX540" s="1150"/>
      <c r="AY540" s="1150">
        <v>0</v>
      </c>
      <c r="AZ540" s="1150"/>
      <c r="BA540" s="1150"/>
      <c r="BB540" s="1150"/>
      <c r="BC540" s="1150"/>
      <c r="BD540" s="1150"/>
      <c r="BE540" s="1150"/>
      <c r="BF540" s="1150"/>
      <c r="BG540" s="1150"/>
      <c r="BH540" s="1150"/>
      <c r="BI540" s="1150"/>
      <c r="BJ540" s="1150"/>
    </row>
    <row r="541" spans="1:62">
      <c r="A541" s="1150">
        <v>535</v>
      </c>
      <c r="B541" s="1150" t="s">
        <v>19108</v>
      </c>
      <c r="C541" s="1150" t="s">
        <v>2792</v>
      </c>
      <c r="D541" s="1150" t="s">
        <v>18942</v>
      </c>
      <c r="E541" s="1150" t="s">
        <v>18943</v>
      </c>
      <c r="F541" s="1150" t="s">
        <v>18948</v>
      </c>
      <c r="G541" s="1150" t="s">
        <v>3189</v>
      </c>
      <c r="H541" s="1213" t="s">
        <v>3472</v>
      </c>
      <c r="I541" s="1150" t="s">
        <v>3477</v>
      </c>
      <c r="J541" s="1213" t="s">
        <v>3471</v>
      </c>
      <c r="K541" s="1150" t="s">
        <v>9457</v>
      </c>
      <c r="L541" s="1150" t="s">
        <v>394</v>
      </c>
      <c r="M541" s="1150">
        <v>100185511</v>
      </c>
      <c r="N541" s="1150" t="s">
        <v>394</v>
      </c>
      <c r="O541" s="1150"/>
      <c r="P541" s="1150" t="s">
        <v>17721</v>
      </c>
      <c r="Q541" s="1211">
        <v>45182</v>
      </c>
      <c r="R541" s="1210">
        <v>101330</v>
      </c>
      <c r="S541" s="1210">
        <v>101330</v>
      </c>
      <c r="T541" s="1150" t="s">
        <v>18957</v>
      </c>
      <c r="U541" s="1150">
        <v>1003674846</v>
      </c>
      <c r="V541" s="1150"/>
      <c r="W541" s="1150"/>
      <c r="X541" s="1150"/>
      <c r="Y541" s="1150"/>
      <c r="Z541" s="1150"/>
      <c r="AA541" s="1150"/>
      <c r="AB541" s="1150"/>
      <c r="AC541" s="1150"/>
      <c r="AD541" s="1150"/>
      <c r="AE541" s="1150"/>
      <c r="AF541" s="1150" t="s">
        <v>19172</v>
      </c>
      <c r="AG541" s="1211">
        <v>45195</v>
      </c>
      <c r="AH541" s="1212">
        <v>45170</v>
      </c>
      <c r="AI541" s="1213" t="s">
        <v>3472</v>
      </c>
      <c r="AJ541" s="1213" t="s">
        <v>3471</v>
      </c>
      <c r="AK541" s="1210">
        <v>101328.24</v>
      </c>
      <c r="AL541" s="1210">
        <v>101329</v>
      </c>
      <c r="AM541" s="1150" t="s">
        <v>514</v>
      </c>
      <c r="AN541" s="1150" t="s">
        <v>13437</v>
      </c>
      <c r="AO541" s="1150"/>
      <c r="AP541" s="1150" t="s">
        <v>3478</v>
      </c>
      <c r="AQ541" s="1150"/>
      <c r="AR541" s="1150">
        <v>4902151140</v>
      </c>
      <c r="AS541" s="1150"/>
      <c r="AT541" s="1150"/>
      <c r="AU541" s="1150"/>
      <c r="AV541" s="1150"/>
      <c r="AW541" s="1150"/>
      <c r="AX541" s="1150"/>
      <c r="AY541" s="1150">
        <v>0</v>
      </c>
      <c r="AZ541" s="1150"/>
      <c r="BA541" s="1150"/>
      <c r="BB541" s="1150"/>
      <c r="BC541" s="1150"/>
      <c r="BD541" s="1150"/>
      <c r="BE541" s="1150"/>
      <c r="BF541" s="1150"/>
      <c r="BG541" s="1150"/>
      <c r="BH541" s="1150"/>
      <c r="BI541" s="1150"/>
      <c r="BJ541" s="1150"/>
    </row>
    <row r="542" spans="1:62">
      <c r="A542" s="1150">
        <v>536</v>
      </c>
      <c r="B542" s="1150" t="s">
        <v>19108</v>
      </c>
      <c r="C542" s="1150" t="s">
        <v>2792</v>
      </c>
      <c r="D542" s="1150" t="s">
        <v>18942</v>
      </c>
      <c r="E542" s="1150" t="s">
        <v>18943</v>
      </c>
      <c r="F542" s="1150" t="s">
        <v>18948</v>
      </c>
      <c r="G542" s="1150" t="s">
        <v>3189</v>
      </c>
      <c r="H542" s="1150" t="s">
        <v>3482</v>
      </c>
      <c r="I542" s="1150" t="s">
        <v>3480</v>
      </c>
      <c r="J542" s="1150" t="s">
        <v>3481</v>
      </c>
      <c r="K542" s="1150" t="s">
        <v>9459</v>
      </c>
      <c r="L542" s="1150" t="s">
        <v>394</v>
      </c>
      <c r="M542" s="1150">
        <v>100180680</v>
      </c>
      <c r="N542" s="1150" t="s">
        <v>394</v>
      </c>
      <c r="O542" s="1150"/>
      <c r="P542" s="1150" t="s">
        <v>17721</v>
      </c>
      <c r="Q542" s="1211">
        <v>45182</v>
      </c>
      <c r="R542" s="1150"/>
      <c r="S542" s="1210">
        <v>58700</v>
      </c>
      <c r="T542" s="1150" t="s">
        <v>18957</v>
      </c>
      <c r="U542" s="1150">
        <v>1003672031</v>
      </c>
      <c r="V542" s="1150"/>
      <c r="W542" s="1150"/>
      <c r="X542" s="1150"/>
      <c r="Y542" s="1150"/>
      <c r="Z542" s="1150"/>
      <c r="AA542" s="1150"/>
      <c r="AB542" s="1150"/>
      <c r="AC542" s="1150"/>
      <c r="AD542" s="1150"/>
      <c r="AE542" s="1150"/>
      <c r="AF542" s="1150" t="s">
        <v>18962</v>
      </c>
      <c r="AG542" s="1211">
        <v>45187</v>
      </c>
      <c r="AH542" s="1212">
        <v>45170</v>
      </c>
      <c r="AI542" s="1150" t="s">
        <v>3482</v>
      </c>
      <c r="AJ542" s="1150" t="s">
        <v>3481</v>
      </c>
      <c r="AK542" s="1210">
        <v>58700.69</v>
      </c>
      <c r="AL542" s="1210">
        <v>58701</v>
      </c>
      <c r="AM542" s="1150" t="s">
        <v>514</v>
      </c>
      <c r="AN542" s="1150" t="s">
        <v>13437</v>
      </c>
      <c r="AO542" s="1150"/>
      <c r="AP542" s="1150" t="s">
        <v>3486</v>
      </c>
      <c r="AQ542" s="1150"/>
      <c r="AR542" s="1150">
        <v>4902148578</v>
      </c>
      <c r="AS542" s="1150"/>
      <c r="AT542" s="1150"/>
      <c r="AU542" s="1150"/>
      <c r="AV542" s="1150"/>
      <c r="AW542" s="1150"/>
      <c r="AX542" s="1150"/>
      <c r="AY542" s="1150">
        <v>0</v>
      </c>
      <c r="AZ542" s="1150"/>
      <c r="BA542" s="1150"/>
      <c r="BB542" s="1150"/>
      <c r="BC542" s="1150"/>
      <c r="BD542" s="1150"/>
      <c r="BE542" s="1150"/>
      <c r="BF542" s="1150"/>
      <c r="BG542" s="1150"/>
      <c r="BH542" s="1150"/>
      <c r="BI542" s="1150"/>
      <c r="BJ542" s="1150"/>
    </row>
    <row r="543" spans="1:62">
      <c r="A543" s="1150">
        <v>537</v>
      </c>
      <c r="B543" s="1150" t="s">
        <v>19108</v>
      </c>
      <c r="C543" s="1150" t="s">
        <v>2792</v>
      </c>
      <c r="D543" s="1150" t="s">
        <v>18942</v>
      </c>
      <c r="E543" s="1150" t="s">
        <v>18943</v>
      </c>
      <c r="F543" s="1150" t="s">
        <v>18948</v>
      </c>
      <c r="G543" s="1150" t="s">
        <v>3189</v>
      </c>
      <c r="H543" s="1213" t="s">
        <v>3490</v>
      </c>
      <c r="I543" s="1150" t="s">
        <v>3488</v>
      </c>
      <c r="J543" s="1213" t="s">
        <v>3489</v>
      </c>
      <c r="K543" s="1150" t="s">
        <v>9461</v>
      </c>
      <c r="L543" s="1150" t="s">
        <v>394</v>
      </c>
      <c r="M543" s="1150">
        <v>100180206</v>
      </c>
      <c r="N543" s="1150" t="s">
        <v>394</v>
      </c>
      <c r="O543" s="1150" t="s">
        <v>19096</v>
      </c>
      <c r="P543" s="1150" t="s">
        <v>17721</v>
      </c>
      <c r="Q543" s="1211">
        <v>45195</v>
      </c>
      <c r="R543" s="1210">
        <v>27724</v>
      </c>
      <c r="S543" s="1210">
        <v>7899</v>
      </c>
      <c r="T543" s="1150" t="s">
        <v>18969</v>
      </c>
      <c r="U543" s="1150">
        <v>1003673752</v>
      </c>
      <c r="V543" s="1150"/>
      <c r="W543" s="1150"/>
      <c r="X543" s="1150"/>
      <c r="Y543" s="1150"/>
      <c r="Z543" s="1150"/>
      <c r="AA543" s="1150"/>
      <c r="AB543" s="1150"/>
      <c r="AC543" s="1150"/>
      <c r="AD543" s="1150"/>
      <c r="AE543" s="1150"/>
      <c r="AF543" s="1150" t="s">
        <v>18973</v>
      </c>
      <c r="AG543" s="1211">
        <v>45191</v>
      </c>
      <c r="AH543" s="1212">
        <v>45170</v>
      </c>
      <c r="AI543" s="1213" t="s">
        <v>3490</v>
      </c>
      <c r="AJ543" s="1213" t="s">
        <v>3489</v>
      </c>
      <c r="AK543" s="1210">
        <v>27724.02</v>
      </c>
      <c r="AL543" s="1210">
        <v>27725</v>
      </c>
      <c r="AM543" s="1150" t="s">
        <v>514</v>
      </c>
      <c r="AN543" s="1150" t="s">
        <v>13437</v>
      </c>
      <c r="AO543" s="1210">
        <v>22077.7</v>
      </c>
      <c r="AP543" s="1150" t="s">
        <v>3495</v>
      </c>
      <c r="AQ543" s="1150"/>
      <c r="AR543" s="1150">
        <v>4902150219</v>
      </c>
      <c r="AS543" s="1150"/>
      <c r="AT543" s="1150"/>
      <c r="AU543" s="1150"/>
      <c r="AV543" s="1150"/>
      <c r="AW543" s="1150"/>
      <c r="AX543" s="1150"/>
      <c r="AY543" s="1150" t="s">
        <v>19649</v>
      </c>
      <c r="AZ543" s="1150"/>
      <c r="BA543" s="1150"/>
      <c r="BB543" s="1150"/>
      <c r="BC543" s="1150"/>
      <c r="BD543" s="1150"/>
      <c r="BE543" s="1150"/>
      <c r="BF543" s="1150"/>
      <c r="BG543" s="1150"/>
      <c r="BH543" s="1150"/>
      <c r="BI543" s="1150"/>
      <c r="BJ543" s="1150"/>
    </row>
    <row r="544" spans="1:62">
      <c r="A544" s="1150">
        <v>538</v>
      </c>
      <c r="B544" s="1150" t="s">
        <v>19108</v>
      </c>
      <c r="C544" s="1150" t="s">
        <v>2792</v>
      </c>
      <c r="D544" s="1150" t="s">
        <v>18942</v>
      </c>
      <c r="E544" s="1150" t="s">
        <v>18943</v>
      </c>
      <c r="F544" s="1150" t="s">
        <v>18948</v>
      </c>
      <c r="G544" s="1150" t="s">
        <v>3189</v>
      </c>
      <c r="H544" s="1213" t="s">
        <v>3490</v>
      </c>
      <c r="I544" s="1150" t="s">
        <v>3496</v>
      </c>
      <c r="J544" s="1213" t="s">
        <v>3489</v>
      </c>
      <c r="K544" s="1150" t="s">
        <v>9463</v>
      </c>
      <c r="L544" s="1150" t="s">
        <v>394</v>
      </c>
      <c r="M544" s="1150">
        <v>100180206</v>
      </c>
      <c r="N544" s="1150" t="s">
        <v>394</v>
      </c>
      <c r="O544" s="1150"/>
      <c r="P544" s="1150" t="s">
        <v>17721</v>
      </c>
      <c r="Q544" s="1211">
        <v>45182</v>
      </c>
      <c r="R544" s="1150"/>
      <c r="S544" s="1210">
        <v>19206</v>
      </c>
      <c r="T544" s="1150" t="s">
        <v>18957</v>
      </c>
      <c r="U544" s="1150">
        <v>1003672032</v>
      </c>
      <c r="V544" s="1150"/>
      <c r="W544" s="1150"/>
      <c r="X544" s="1150"/>
      <c r="Y544" s="1150"/>
      <c r="Z544" s="1150"/>
      <c r="AA544" s="1150"/>
      <c r="AB544" s="1150"/>
      <c r="AC544" s="1150"/>
      <c r="AD544" s="1150"/>
      <c r="AE544" s="1150"/>
      <c r="AF544" s="1150" t="s">
        <v>18962</v>
      </c>
      <c r="AG544" s="1211">
        <v>45187</v>
      </c>
      <c r="AH544" s="1212">
        <v>45170</v>
      </c>
      <c r="AI544" s="1213" t="s">
        <v>3490</v>
      </c>
      <c r="AJ544" s="1213" t="s">
        <v>3489</v>
      </c>
      <c r="AK544" s="1210">
        <v>19206.88</v>
      </c>
      <c r="AL544" s="1210">
        <v>19207</v>
      </c>
      <c r="AM544" s="1150" t="s">
        <v>514</v>
      </c>
      <c r="AN544" s="1150" t="s">
        <v>13437</v>
      </c>
      <c r="AO544" s="1150"/>
      <c r="AP544" s="1150" t="s">
        <v>3497</v>
      </c>
      <c r="AQ544" s="1150"/>
      <c r="AR544" s="1150">
        <v>4902148627</v>
      </c>
      <c r="AS544" s="1150"/>
      <c r="AT544" s="1150"/>
      <c r="AU544" s="1150"/>
      <c r="AV544" s="1150"/>
      <c r="AW544" s="1150"/>
      <c r="AX544" s="1150"/>
      <c r="AY544" s="1150">
        <v>0</v>
      </c>
      <c r="AZ544" s="1150"/>
      <c r="BA544" s="1150"/>
      <c r="BB544" s="1150"/>
      <c r="BC544" s="1150"/>
      <c r="BD544" s="1150"/>
      <c r="BE544" s="1150"/>
      <c r="BF544" s="1150"/>
      <c r="BG544" s="1150"/>
      <c r="BH544" s="1150"/>
      <c r="BI544" s="1150"/>
      <c r="BJ544" s="1150"/>
    </row>
    <row r="545" spans="1:62">
      <c r="A545" s="1150">
        <v>539</v>
      </c>
      <c r="B545" s="1150" t="s">
        <v>19108</v>
      </c>
      <c r="C545" s="1150" t="s">
        <v>2792</v>
      </c>
      <c r="D545" s="1150" t="s">
        <v>18942</v>
      </c>
      <c r="E545" s="1150" t="s">
        <v>18943</v>
      </c>
      <c r="F545" s="1150" t="s">
        <v>18948</v>
      </c>
      <c r="G545" s="1150" t="s">
        <v>3189</v>
      </c>
      <c r="H545" s="1150" t="s">
        <v>3502</v>
      </c>
      <c r="I545" s="1150" t="s">
        <v>3500</v>
      </c>
      <c r="J545" s="1150" t="s">
        <v>3501</v>
      </c>
      <c r="K545" s="1150" t="s">
        <v>9464</v>
      </c>
      <c r="L545" s="1150" t="s">
        <v>394</v>
      </c>
      <c r="M545" s="1150">
        <v>100180684</v>
      </c>
      <c r="N545" s="1150" t="s">
        <v>394</v>
      </c>
      <c r="O545" s="1150" t="s">
        <v>19096</v>
      </c>
      <c r="P545" s="1150" t="s">
        <v>17721</v>
      </c>
      <c r="Q545" s="1211">
        <v>45195</v>
      </c>
      <c r="R545" s="1210">
        <v>31580</v>
      </c>
      <c r="S545" s="1210">
        <v>10800</v>
      </c>
      <c r="T545" s="1150" t="s">
        <v>18969</v>
      </c>
      <c r="U545" s="1150">
        <v>1003674019</v>
      </c>
      <c r="V545" s="1150"/>
      <c r="W545" s="1150"/>
      <c r="X545" s="1150"/>
      <c r="Y545" s="1150"/>
      <c r="Z545" s="1150"/>
      <c r="AA545" s="1150"/>
      <c r="AB545" s="1150"/>
      <c r="AC545" s="1150"/>
      <c r="AD545" s="1150"/>
      <c r="AE545" s="1150"/>
      <c r="AF545" s="1150" t="s">
        <v>18962</v>
      </c>
      <c r="AG545" s="1211">
        <v>45191</v>
      </c>
      <c r="AH545" s="1212">
        <v>45170</v>
      </c>
      <c r="AI545" s="1150" t="s">
        <v>3502</v>
      </c>
      <c r="AJ545" s="1150" t="s">
        <v>3501</v>
      </c>
      <c r="AK545" s="1210">
        <v>31580.45</v>
      </c>
      <c r="AL545" s="1210">
        <v>31581</v>
      </c>
      <c r="AM545" s="1150" t="s">
        <v>514</v>
      </c>
      <c r="AN545" s="1150" t="s">
        <v>13437</v>
      </c>
      <c r="AO545" s="1150"/>
      <c r="AP545" s="1150"/>
      <c r="AQ545" s="1150"/>
      <c r="AR545" s="1150">
        <v>4902150185</v>
      </c>
      <c r="AS545" s="1150"/>
      <c r="AT545" s="1150"/>
      <c r="AU545" s="1150"/>
      <c r="AV545" s="1150"/>
      <c r="AW545" s="1150"/>
      <c r="AX545" s="1150"/>
      <c r="AY545" s="1150" t="s">
        <v>19649</v>
      </c>
      <c r="AZ545" s="1150"/>
      <c r="BA545" s="1150"/>
      <c r="BB545" s="1150"/>
      <c r="BC545" s="1150"/>
      <c r="BD545" s="1150"/>
      <c r="BE545" s="1150"/>
      <c r="BF545" s="1150"/>
      <c r="BG545" s="1150"/>
      <c r="BH545" s="1150"/>
      <c r="BI545" s="1150"/>
      <c r="BJ545" s="1150"/>
    </row>
    <row r="546" spans="1:62">
      <c r="A546" s="1150">
        <v>540</v>
      </c>
      <c r="B546" s="1150" t="s">
        <v>19108</v>
      </c>
      <c r="C546" s="1150" t="s">
        <v>2792</v>
      </c>
      <c r="D546" s="1150" t="s">
        <v>18942</v>
      </c>
      <c r="E546" s="1150" t="s">
        <v>18943</v>
      </c>
      <c r="F546" s="1150" t="s">
        <v>18948</v>
      </c>
      <c r="G546" s="1150" t="s">
        <v>17900</v>
      </c>
      <c r="H546" s="1150" t="s">
        <v>3510</v>
      </c>
      <c r="I546" s="1150" t="s">
        <v>3508</v>
      </c>
      <c r="J546" s="1150" t="s">
        <v>3509</v>
      </c>
      <c r="K546" s="1150" t="s">
        <v>19650</v>
      </c>
      <c r="L546" s="1150" t="s">
        <v>394</v>
      </c>
      <c r="M546" s="1150">
        <v>100210953</v>
      </c>
      <c r="N546" s="1150" t="s">
        <v>18997</v>
      </c>
      <c r="O546" s="1150" t="s">
        <v>18956</v>
      </c>
      <c r="P546" s="1150" t="s">
        <v>17721</v>
      </c>
      <c r="Q546" s="1211">
        <v>45183</v>
      </c>
      <c r="R546" s="1210">
        <v>27202</v>
      </c>
      <c r="S546" s="1150"/>
      <c r="T546" s="1150" t="s">
        <v>18957</v>
      </c>
      <c r="U546" s="1150">
        <v>1003677668</v>
      </c>
      <c r="V546" s="1150">
        <v>1003677669</v>
      </c>
      <c r="W546" s="1150"/>
      <c r="X546" s="1150"/>
      <c r="Y546" s="1150"/>
      <c r="Z546" s="1150"/>
      <c r="AA546" s="1150"/>
      <c r="AB546" s="1150"/>
      <c r="AC546" s="1150"/>
      <c r="AD546" s="1150"/>
      <c r="AE546" s="1150"/>
      <c r="AF546" s="1150" t="s">
        <v>19009</v>
      </c>
      <c r="AG546" s="1211">
        <v>45202</v>
      </c>
      <c r="AH546" s="1212">
        <v>45200</v>
      </c>
      <c r="AI546" s="1150" t="s">
        <v>3510</v>
      </c>
      <c r="AJ546" s="1150" t="s">
        <v>3509</v>
      </c>
      <c r="AK546" s="1210">
        <v>40245.339999999997</v>
      </c>
      <c r="AL546" s="1210">
        <v>40246</v>
      </c>
      <c r="AM546" s="1150" t="s">
        <v>514</v>
      </c>
      <c r="AN546" s="1150" t="s">
        <v>13437</v>
      </c>
      <c r="AO546" s="1210">
        <v>17289.21</v>
      </c>
      <c r="AP546" s="1150" t="s">
        <v>3507</v>
      </c>
      <c r="AQ546" s="1150"/>
      <c r="AR546" s="1150">
        <v>4902153325</v>
      </c>
      <c r="AS546" s="1150"/>
      <c r="AT546" s="1150"/>
      <c r="AU546" s="1150"/>
      <c r="AV546" s="1150"/>
      <c r="AW546" s="1150"/>
      <c r="AX546" s="1150"/>
      <c r="AY546" s="1150">
        <v>0</v>
      </c>
      <c r="AZ546" s="1150"/>
      <c r="BA546" s="1150"/>
      <c r="BB546" s="1150"/>
      <c r="BC546" s="1150"/>
      <c r="BD546" s="1150"/>
      <c r="BE546" s="1150"/>
      <c r="BF546" s="1150"/>
      <c r="BG546" s="1150"/>
      <c r="BH546" s="1150"/>
      <c r="BI546" s="1150"/>
      <c r="BJ546" s="1150"/>
    </row>
    <row r="547" spans="1:62">
      <c r="A547" s="1150">
        <v>541</v>
      </c>
      <c r="B547" s="1150" t="s">
        <v>19108</v>
      </c>
      <c r="C547" s="1150" t="s">
        <v>2792</v>
      </c>
      <c r="D547" s="1150" t="s">
        <v>18942</v>
      </c>
      <c r="E547" s="1150" t="s">
        <v>18943</v>
      </c>
      <c r="F547" s="1150" t="s">
        <v>18948</v>
      </c>
      <c r="G547" s="1150" t="s">
        <v>17920</v>
      </c>
      <c r="H547" s="1150" t="s">
        <v>1508</v>
      </c>
      <c r="I547" s="1150" t="s">
        <v>1505</v>
      </c>
      <c r="J547" s="1150" t="s">
        <v>3514</v>
      </c>
      <c r="K547" s="1150" t="s">
        <v>1504</v>
      </c>
      <c r="L547" s="1150" t="s">
        <v>394</v>
      </c>
      <c r="M547" s="1150">
        <v>100210859</v>
      </c>
      <c r="N547" s="1150" t="s">
        <v>19552</v>
      </c>
      <c r="O547" s="1150" t="s">
        <v>19567</v>
      </c>
      <c r="P547" s="1150" t="s">
        <v>17721</v>
      </c>
      <c r="Q547" s="1211">
        <v>45184</v>
      </c>
      <c r="R547" s="1210">
        <v>31905</v>
      </c>
      <c r="S547" s="1150"/>
      <c r="T547" s="1150" t="s">
        <v>19410</v>
      </c>
      <c r="U547" s="1150">
        <v>1003672965</v>
      </c>
      <c r="V547" s="1150">
        <v>1003672966</v>
      </c>
      <c r="W547" s="1150"/>
      <c r="X547" s="1150"/>
      <c r="Y547" s="1150"/>
      <c r="Z547" s="1150"/>
      <c r="AA547" s="1150"/>
      <c r="AB547" s="1150"/>
      <c r="AC547" s="1150"/>
      <c r="AD547" s="1150"/>
      <c r="AE547" s="1150"/>
      <c r="AF547" s="1150" t="s">
        <v>18983</v>
      </c>
      <c r="AG547" s="1211">
        <v>45188</v>
      </c>
      <c r="AH547" s="1212">
        <v>45170</v>
      </c>
      <c r="AI547" s="1150" t="s">
        <v>1508</v>
      </c>
      <c r="AJ547" s="1150" t="s">
        <v>3514</v>
      </c>
      <c r="AK547" s="1210">
        <v>37815.879999999997</v>
      </c>
      <c r="AL547" s="1210">
        <v>37816</v>
      </c>
      <c r="AM547" s="1150" t="s">
        <v>514</v>
      </c>
      <c r="AN547" s="1150" t="s">
        <v>13437</v>
      </c>
      <c r="AO547" s="1210">
        <v>9610.9599999999991</v>
      </c>
      <c r="AP547" s="1150" t="s">
        <v>1507</v>
      </c>
      <c r="AQ547" s="1150"/>
      <c r="AR547" s="1150">
        <v>4902148769</v>
      </c>
      <c r="AS547" s="1150"/>
      <c r="AT547" s="1150"/>
      <c r="AU547" s="1150"/>
      <c r="AV547" s="1150"/>
      <c r="AW547" s="1150"/>
      <c r="AX547" s="1150"/>
      <c r="AY547" s="1150">
        <v>0</v>
      </c>
      <c r="AZ547" s="1150" t="s">
        <v>19093</v>
      </c>
      <c r="BA547" s="1150"/>
      <c r="BB547" s="1150"/>
      <c r="BC547" s="1150"/>
      <c r="BD547" s="1150"/>
      <c r="BE547" s="1211">
        <v>45210</v>
      </c>
      <c r="BF547" s="1150" t="s">
        <v>18978</v>
      </c>
      <c r="BG547" s="1150"/>
      <c r="BH547" s="1150"/>
      <c r="BI547" s="1150"/>
      <c r="BJ547" s="1150"/>
    </row>
    <row r="548" spans="1:62">
      <c r="A548" s="1150">
        <v>542</v>
      </c>
      <c r="B548" s="1150">
        <v>0</v>
      </c>
      <c r="C548" s="1150" t="s">
        <v>2792</v>
      </c>
      <c r="D548" s="1150" t="s">
        <v>18942</v>
      </c>
      <c r="E548" s="1150" t="s">
        <v>18943</v>
      </c>
      <c r="F548" s="1150" t="s">
        <v>18944</v>
      </c>
      <c r="G548" s="1150" t="s">
        <v>57</v>
      </c>
      <c r="H548" s="1150" t="s">
        <v>7789</v>
      </c>
      <c r="I548" s="1150" t="s">
        <v>7791</v>
      </c>
      <c r="J548" s="1150" t="s">
        <v>7790</v>
      </c>
      <c r="K548" s="1150" t="s">
        <v>7794</v>
      </c>
      <c r="L548" s="1150" t="s">
        <v>394</v>
      </c>
      <c r="M548" s="1150">
        <v>100201965</v>
      </c>
      <c r="N548" s="1150" t="s">
        <v>394</v>
      </c>
      <c r="O548" s="1150"/>
      <c r="P548" s="1150" t="s">
        <v>17721</v>
      </c>
      <c r="Q548" s="1150"/>
      <c r="R548" s="1210">
        <v>74762</v>
      </c>
      <c r="S548" s="1150"/>
      <c r="T548" s="1150" t="s">
        <v>394</v>
      </c>
      <c r="U548" s="1150">
        <v>1003671657</v>
      </c>
      <c r="V548" s="1150"/>
      <c r="W548" s="1150"/>
      <c r="X548" s="1150"/>
      <c r="Y548" s="1150"/>
      <c r="Z548" s="1150"/>
      <c r="AA548" s="1150"/>
      <c r="AB548" s="1150"/>
      <c r="AC548" s="1150"/>
      <c r="AD548" s="1150"/>
      <c r="AE548" s="1150"/>
      <c r="AF548" s="1150" t="s">
        <v>19172</v>
      </c>
      <c r="AG548" s="1211">
        <v>45184</v>
      </c>
      <c r="AH548" s="1212">
        <v>45170</v>
      </c>
      <c r="AI548" s="1150" t="s">
        <v>7789</v>
      </c>
      <c r="AJ548" s="1150" t="s">
        <v>7790</v>
      </c>
      <c r="AK548" s="1210">
        <v>74761.83</v>
      </c>
      <c r="AL548" s="1210">
        <v>74762</v>
      </c>
      <c r="AM548" s="1150" t="s">
        <v>19535</v>
      </c>
      <c r="AN548" s="1150" t="s">
        <v>12821</v>
      </c>
      <c r="AO548" s="1210">
        <v>15887.5</v>
      </c>
      <c r="AP548" s="1150" t="s">
        <v>7792</v>
      </c>
      <c r="AQ548" s="1150"/>
      <c r="AR548" s="1150">
        <v>4902147800</v>
      </c>
      <c r="AS548" s="1150"/>
      <c r="AT548" s="1150"/>
      <c r="AU548" s="1150"/>
      <c r="AV548" s="1150"/>
      <c r="AW548" s="1150"/>
      <c r="AX548" s="1150"/>
      <c r="AY548" s="1150" t="s">
        <v>20</v>
      </c>
      <c r="AZ548" s="1150"/>
      <c r="BA548" s="1150"/>
      <c r="BB548" s="1150"/>
      <c r="BC548" s="1150"/>
      <c r="BD548" s="1150"/>
      <c r="BE548" s="1150"/>
      <c r="BF548" s="1150"/>
      <c r="BG548" s="1150"/>
      <c r="BH548" s="1150"/>
      <c r="BI548" s="1150"/>
      <c r="BJ548" s="1150"/>
    </row>
    <row r="549" spans="1:62">
      <c r="A549" s="1150">
        <v>543</v>
      </c>
      <c r="B549" s="1150">
        <v>0</v>
      </c>
      <c r="C549" s="1150" t="s">
        <v>157</v>
      </c>
      <c r="D549" s="1150" t="s">
        <v>18942</v>
      </c>
      <c r="E549" s="1150" t="s">
        <v>18943</v>
      </c>
      <c r="F549" s="1150" t="s">
        <v>18944</v>
      </c>
      <c r="G549" s="1150" t="s">
        <v>17935</v>
      </c>
      <c r="H549" s="1213" t="s">
        <v>7642</v>
      </c>
      <c r="I549" s="1150" t="s">
        <v>7644</v>
      </c>
      <c r="J549" s="1222" t="s">
        <v>7643</v>
      </c>
      <c r="K549" s="1150" t="s">
        <v>7647</v>
      </c>
      <c r="L549" s="1150" t="s">
        <v>394</v>
      </c>
      <c r="M549" s="1150">
        <v>100198396</v>
      </c>
      <c r="N549" s="1150" t="s">
        <v>394</v>
      </c>
      <c r="O549" s="1150"/>
      <c r="P549" s="1150" t="s">
        <v>17721</v>
      </c>
      <c r="Q549" s="1150"/>
      <c r="R549" s="1210">
        <v>67656</v>
      </c>
      <c r="S549" s="1150"/>
      <c r="T549" s="1150" t="s">
        <v>394</v>
      </c>
      <c r="U549" s="1150">
        <v>1003671186</v>
      </c>
      <c r="V549" s="1150"/>
      <c r="W549" s="1150"/>
      <c r="X549" s="1150"/>
      <c r="Y549" s="1150"/>
      <c r="Z549" s="1150"/>
      <c r="AA549" s="1150"/>
      <c r="AB549" s="1150"/>
      <c r="AC549" s="1150"/>
      <c r="AD549" s="1150"/>
      <c r="AE549" s="1150"/>
      <c r="AF549" s="1150" t="s">
        <v>19172</v>
      </c>
      <c r="AG549" s="1150"/>
      <c r="AH549" s="1212">
        <v>1</v>
      </c>
      <c r="AI549" s="1213" t="s">
        <v>7642</v>
      </c>
      <c r="AJ549" s="1222" t="s">
        <v>7643</v>
      </c>
      <c r="AK549" s="1210">
        <v>52385.85</v>
      </c>
      <c r="AL549" s="1210">
        <v>52386</v>
      </c>
      <c r="AM549" s="1150" t="s">
        <v>19535</v>
      </c>
      <c r="AN549" s="1150" t="s">
        <v>12821</v>
      </c>
      <c r="AO549" s="1210">
        <v>3159.5</v>
      </c>
      <c r="AP549" s="1217" t="s">
        <v>7645</v>
      </c>
      <c r="AQ549" s="1150"/>
      <c r="AR549" s="1150"/>
      <c r="AS549" s="1150"/>
      <c r="AT549" s="1150"/>
      <c r="AU549" s="1150"/>
      <c r="AV549" s="1150"/>
      <c r="AW549" s="1150"/>
      <c r="AX549" s="1150"/>
      <c r="AY549" s="1150" t="s">
        <v>19651</v>
      </c>
      <c r="AZ549" s="1150"/>
      <c r="BA549" s="1150"/>
      <c r="BB549" s="1150"/>
      <c r="BC549" s="1150"/>
      <c r="BD549" s="1150"/>
      <c r="BE549" s="1150"/>
      <c r="BF549" s="1150"/>
      <c r="BG549" s="1150"/>
      <c r="BH549" s="1150"/>
      <c r="BI549" s="1150"/>
      <c r="BJ549" s="1150"/>
    </row>
    <row r="550" spans="1:62">
      <c r="A550" s="1150">
        <v>544</v>
      </c>
      <c r="B550" s="1150">
        <v>0</v>
      </c>
      <c r="C550" s="1150" t="s">
        <v>157</v>
      </c>
      <c r="D550" s="1150" t="s">
        <v>18942</v>
      </c>
      <c r="E550" s="1150" t="s">
        <v>18943</v>
      </c>
      <c r="F550" s="1150" t="s">
        <v>18944</v>
      </c>
      <c r="G550" s="1150" t="s">
        <v>17935</v>
      </c>
      <c r="H550" s="1213" t="s">
        <v>7642</v>
      </c>
      <c r="I550" s="1150" t="s">
        <v>7662</v>
      </c>
      <c r="J550" s="1222" t="s">
        <v>7661</v>
      </c>
      <c r="K550" s="1150" t="s">
        <v>7665</v>
      </c>
      <c r="L550" s="1150" t="s">
        <v>394</v>
      </c>
      <c r="M550" s="1150">
        <v>100198397</v>
      </c>
      <c r="N550" s="1150" t="s">
        <v>394</v>
      </c>
      <c r="O550" s="1150"/>
      <c r="P550" s="1150" t="s">
        <v>17721</v>
      </c>
      <c r="Q550" s="1150"/>
      <c r="R550" s="1210">
        <v>276191</v>
      </c>
      <c r="S550" s="1150"/>
      <c r="T550" s="1150" t="s">
        <v>394</v>
      </c>
      <c r="U550" s="1150">
        <v>1003671187</v>
      </c>
      <c r="V550" s="1150"/>
      <c r="W550" s="1150"/>
      <c r="X550" s="1150"/>
      <c r="Y550" s="1150"/>
      <c r="Z550" s="1150"/>
      <c r="AA550" s="1150"/>
      <c r="AB550" s="1150"/>
      <c r="AC550" s="1150"/>
      <c r="AD550" s="1150"/>
      <c r="AE550" s="1150"/>
      <c r="AF550" s="1150" t="s">
        <v>19172</v>
      </c>
      <c r="AG550" s="1150"/>
      <c r="AH550" s="1212">
        <v>1</v>
      </c>
      <c r="AI550" s="1213" t="s">
        <v>7642</v>
      </c>
      <c r="AJ550" s="1222" t="s">
        <v>7661</v>
      </c>
      <c r="AK550" s="1210">
        <v>314707.81</v>
      </c>
      <c r="AL550" s="1210">
        <v>314708</v>
      </c>
      <c r="AM550" s="1150" t="s">
        <v>19535</v>
      </c>
      <c r="AN550" s="1150" t="s">
        <v>12821</v>
      </c>
      <c r="AO550" s="1221">
        <v>11779.79</v>
      </c>
      <c r="AP550" s="1150" t="s">
        <v>7663</v>
      </c>
      <c r="AQ550" s="1150"/>
      <c r="AR550" s="1150"/>
      <c r="AS550" s="1150"/>
      <c r="AT550" s="1150"/>
      <c r="AU550" s="1150"/>
      <c r="AV550" s="1150"/>
      <c r="AW550" s="1150"/>
      <c r="AX550" s="1150"/>
      <c r="AY550" s="1150" t="s">
        <v>19651</v>
      </c>
      <c r="AZ550" s="1150"/>
      <c r="BA550" s="1150"/>
      <c r="BB550" s="1150"/>
      <c r="BC550" s="1150"/>
      <c r="BD550" s="1150"/>
      <c r="BE550" s="1150"/>
      <c r="BF550" s="1150"/>
      <c r="BG550" s="1150"/>
      <c r="BH550" s="1150"/>
      <c r="BI550" s="1150"/>
      <c r="BJ550" s="1150"/>
    </row>
    <row r="551" spans="1:62">
      <c r="A551" s="1150">
        <v>545</v>
      </c>
      <c r="B551" s="1150">
        <v>0</v>
      </c>
      <c r="C551" s="1150" t="s">
        <v>2792</v>
      </c>
      <c r="D551" s="1150" t="s">
        <v>18942</v>
      </c>
      <c r="E551" s="1150" t="s">
        <v>18943</v>
      </c>
      <c r="F551" s="1150" t="s">
        <v>18948</v>
      </c>
      <c r="G551" s="1150" t="s">
        <v>15831</v>
      </c>
      <c r="H551" s="1213" t="s">
        <v>19652</v>
      </c>
      <c r="I551" s="1213" t="s">
        <v>19653</v>
      </c>
      <c r="J551" s="1213" t="s">
        <v>19654</v>
      </c>
      <c r="K551" s="1150" t="s">
        <v>19655</v>
      </c>
      <c r="L551" s="1150" t="s">
        <v>394</v>
      </c>
      <c r="M551" s="1150">
        <v>100210228</v>
      </c>
      <c r="N551" s="1150" t="s">
        <v>394</v>
      </c>
      <c r="O551" s="1150"/>
      <c r="P551" s="1150" t="s">
        <v>17721</v>
      </c>
      <c r="Q551" s="1150"/>
      <c r="R551" s="1210">
        <v>150267</v>
      </c>
      <c r="S551" s="1150"/>
      <c r="T551" s="1150" t="s">
        <v>394</v>
      </c>
      <c r="U551" s="1150">
        <v>1003671810</v>
      </c>
      <c r="V551" s="1150">
        <v>1003672719</v>
      </c>
      <c r="W551" s="1150">
        <v>1003672720</v>
      </c>
      <c r="X551" s="1150">
        <v>1003672721</v>
      </c>
      <c r="Y551" s="1150">
        <v>1003672722</v>
      </c>
      <c r="Z551" s="1150">
        <v>1003672723</v>
      </c>
      <c r="AA551" s="1150">
        <v>1003672724</v>
      </c>
      <c r="AB551" s="1150">
        <v>1003672725</v>
      </c>
      <c r="AC551" s="1150">
        <v>1003672726</v>
      </c>
      <c r="AD551" s="1219">
        <v>1000000000</v>
      </c>
      <c r="AE551" s="1150"/>
      <c r="AF551" s="1150" t="s">
        <v>18962</v>
      </c>
      <c r="AG551" s="1211">
        <v>45185</v>
      </c>
      <c r="AH551" s="1212">
        <v>45170</v>
      </c>
      <c r="AI551" s="1213" t="s">
        <v>19652</v>
      </c>
      <c r="AJ551" s="1213" t="s">
        <v>19654</v>
      </c>
      <c r="AK551" s="1210">
        <v>150267</v>
      </c>
      <c r="AL551" s="1210">
        <v>150267</v>
      </c>
      <c r="AM551" s="1150" t="s">
        <v>516</v>
      </c>
      <c r="AN551" s="1150" t="s">
        <v>13437</v>
      </c>
      <c r="AO551" s="1150"/>
      <c r="AP551" s="1150"/>
      <c r="AQ551" s="1150"/>
      <c r="AR551" s="1150">
        <v>4902148018</v>
      </c>
      <c r="AS551" s="1150">
        <v>4902148763</v>
      </c>
      <c r="AT551" s="1150">
        <v>4902148790</v>
      </c>
      <c r="AU551" s="1150"/>
      <c r="AV551" s="1150"/>
      <c r="AW551" s="1150"/>
      <c r="AX551" s="1150"/>
      <c r="AY551" s="1150" t="s">
        <v>2792</v>
      </c>
      <c r="AZ551" s="1150"/>
      <c r="BA551" s="1150"/>
      <c r="BB551" s="1150"/>
      <c r="BC551" s="1150"/>
      <c r="BD551" s="1150"/>
      <c r="BE551" s="1150"/>
      <c r="BF551" s="1150"/>
      <c r="BG551" s="1150"/>
      <c r="BH551" s="1150"/>
      <c r="BI551" s="1150"/>
      <c r="BJ551" s="1150"/>
    </row>
    <row r="552" spans="1:62">
      <c r="A552" s="1150">
        <v>546</v>
      </c>
      <c r="B552" s="1150">
        <v>0</v>
      </c>
      <c r="C552" s="1150" t="s">
        <v>2792</v>
      </c>
      <c r="D552" s="1150" t="s">
        <v>18942</v>
      </c>
      <c r="E552" s="1150" t="s">
        <v>18943</v>
      </c>
      <c r="F552" s="1150" t="s">
        <v>18959</v>
      </c>
      <c r="G552" s="1150" t="s">
        <v>17963</v>
      </c>
      <c r="H552" s="1150" t="s">
        <v>8186</v>
      </c>
      <c r="I552" s="1150" t="s">
        <v>8188</v>
      </c>
      <c r="J552" s="1222" t="s">
        <v>8187</v>
      </c>
      <c r="K552" s="1150" t="s">
        <v>8191</v>
      </c>
      <c r="L552" s="1150" t="s">
        <v>394</v>
      </c>
      <c r="M552" s="1150">
        <v>200035568</v>
      </c>
      <c r="N552" s="1150" t="s">
        <v>394</v>
      </c>
      <c r="O552" s="1150" t="s">
        <v>19072</v>
      </c>
      <c r="P552" s="1150" t="s">
        <v>17721</v>
      </c>
      <c r="Q552" s="1211">
        <v>45190</v>
      </c>
      <c r="R552" s="1210">
        <v>80607</v>
      </c>
      <c r="S552" s="1210">
        <v>11892</v>
      </c>
      <c r="T552" s="1150" t="s">
        <v>394</v>
      </c>
      <c r="U552" s="1150">
        <v>1003673736</v>
      </c>
      <c r="V552" s="1150"/>
      <c r="W552" s="1150"/>
      <c r="X552" s="1150"/>
      <c r="Y552" s="1150"/>
      <c r="Z552" s="1150"/>
      <c r="AA552" s="1150"/>
      <c r="AB552" s="1150"/>
      <c r="AC552" s="1150"/>
      <c r="AD552" s="1150"/>
      <c r="AE552" s="1150"/>
      <c r="AF552" s="1150" t="s">
        <v>19172</v>
      </c>
      <c r="AG552" s="1211">
        <v>45190</v>
      </c>
      <c r="AH552" s="1212">
        <v>45170</v>
      </c>
      <c r="AI552" s="1150" t="s">
        <v>8186</v>
      </c>
      <c r="AJ552" s="1222" t="s">
        <v>8187</v>
      </c>
      <c r="AK552" s="1210">
        <v>159987</v>
      </c>
      <c r="AL552" s="1210">
        <v>159987</v>
      </c>
      <c r="AM552" s="1150" t="s">
        <v>493</v>
      </c>
      <c r="AN552" s="1150" t="s">
        <v>13401</v>
      </c>
      <c r="AO552" s="1210">
        <v>6099</v>
      </c>
      <c r="AP552" s="1222" t="s">
        <v>19656</v>
      </c>
      <c r="AQ552" s="1150"/>
      <c r="AR552" s="1150">
        <v>4902150090</v>
      </c>
      <c r="AS552" s="1150"/>
      <c r="AT552" s="1150"/>
      <c r="AU552" s="1150"/>
      <c r="AV552" s="1150"/>
      <c r="AW552" s="1150"/>
      <c r="AX552" s="1150"/>
      <c r="AY552" s="1150" t="s">
        <v>3195</v>
      </c>
      <c r="AZ552" s="1150" t="s">
        <v>19093</v>
      </c>
      <c r="BA552" s="1150"/>
      <c r="BB552" s="1150"/>
      <c r="BC552" s="1150"/>
      <c r="BD552" s="1150"/>
      <c r="BE552" s="1211">
        <v>45194</v>
      </c>
      <c r="BF552" s="1150" t="s">
        <v>18945</v>
      </c>
      <c r="BG552" s="1150" t="s">
        <v>18980</v>
      </c>
      <c r="BH552" s="1150" t="s">
        <v>18978</v>
      </c>
      <c r="BI552" s="1150"/>
      <c r="BJ552" s="1150"/>
    </row>
    <row r="553" spans="1:62">
      <c r="A553" s="1150">
        <v>547</v>
      </c>
      <c r="B553" s="1150">
        <v>0</v>
      </c>
      <c r="C553" s="1150" t="s">
        <v>2792</v>
      </c>
      <c r="D553" s="1150" t="s">
        <v>18942</v>
      </c>
      <c r="E553" s="1150" t="s">
        <v>18943</v>
      </c>
      <c r="F553" s="1150" t="s">
        <v>19171</v>
      </c>
      <c r="G553" s="1150" t="s">
        <v>19136</v>
      </c>
      <c r="H553" s="1213" t="s">
        <v>2203</v>
      </c>
      <c r="I553" s="1150" t="s">
        <v>7625</v>
      </c>
      <c r="J553" s="1222" t="s">
        <v>7624</v>
      </c>
      <c r="K553" s="1150" t="s">
        <v>7627</v>
      </c>
      <c r="L553" s="1150" t="s">
        <v>394</v>
      </c>
      <c r="M553" s="1150">
        <v>100180779</v>
      </c>
      <c r="N553" s="1150" t="s">
        <v>394</v>
      </c>
      <c r="O553" s="1150"/>
      <c r="P553" s="1150" t="s">
        <v>17721</v>
      </c>
      <c r="Q553" s="1150"/>
      <c r="R553" s="1210">
        <v>44271</v>
      </c>
      <c r="S553" s="1150"/>
      <c r="T553" s="1150" t="s">
        <v>394</v>
      </c>
      <c r="U553" s="1150">
        <v>1003679575</v>
      </c>
      <c r="V553" s="1150"/>
      <c r="W553" s="1150"/>
      <c r="X553" s="1150"/>
      <c r="Y553" s="1150"/>
      <c r="Z553" s="1150"/>
      <c r="AA553" s="1150"/>
      <c r="AB553" s="1150"/>
      <c r="AC553" s="1150"/>
      <c r="AD553" s="1150"/>
      <c r="AE553" s="1150"/>
      <c r="AF553" s="1150" t="s">
        <v>18997</v>
      </c>
      <c r="AG553" s="1211">
        <v>45205</v>
      </c>
      <c r="AH553" s="1212">
        <v>45200</v>
      </c>
      <c r="AI553" s="1213" t="s">
        <v>2203</v>
      </c>
      <c r="AJ553" s="1222" t="s">
        <v>7624</v>
      </c>
      <c r="AK553" s="1210">
        <v>47960</v>
      </c>
      <c r="AL553" s="1210">
        <v>47960</v>
      </c>
      <c r="AM553" s="1150" t="s">
        <v>497</v>
      </c>
      <c r="AN553" s="1150" t="s">
        <v>14506</v>
      </c>
      <c r="AO553" s="1210">
        <v>22878.1</v>
      </c>
      <c r="AP553" s="1150" t="s">
        <v>7626</v>
      </c>
      <c r="AQ553" s="1150"/>
      <c r="AR553" s="1150">
        <v>4902154717</v>
      </c>
      <c r="AS553" s="1150"/>
      <c r="AT553" s="1150"/>
      <c r="AU553" s="1150"/>
      <c r="AV553" s="1150"/>
      <c r="AW553" s="1150"/>
      <c r="AX553" s="1150"/>
      <c r="AY553" s="1150" t="s">
        <v>157</v>
      </c>
      <c r="AZ553" s="1150"/>
      <c r="BA553" s="1150"/>
      <c r="BB553" s="1150"/>
      <c r="BC553" s="1150"/>
      <c r="BD553" s="1150"/>
      <c r="BE553" s="1150"/>
      <c r="BF553" s="1150"/>
      <c r="BG553" s="1150"/>
      <c r="BH553" s="1150"/>
      <c r="BI553" s="1150"/>
      <c r="BJ553" s="1150"/>
    </row>
    <row r="554" spans="1:62">
      <c r="A554" s="1150">
        <v>548</v>
      </c>
      <c r="B554" s="1150">
        <v>0</v>
      </c>
      <c r="C554" s="1150" t="s">
        <v>2792</v>
      </c>
      <c r="D554" s="1150" t="s">
        <v>18942</v>
      </c>
      <c r="E554" s="1150" t="s">
        <v>18943</v>
      </c>
      <c r="F554" s="1150" t="s">
        <v>19171</v>
      </c>
      <c r="G554" s="1150" t="s">
        <v>17920</v>
      </c>
      <c r="H554" s="1213" t="s">
        <v>1716</v>
      </c>
      <c r="I554" s="1150" t="s">
        <v>7505</v>
      </c>
      <c r="J554" s="1222" t="s">
        <v>7504</v>
      </c>
      <c r="K554" s="1150" t="s">
        <v>19657</v>
      </c>
      <c r="L554" s="1150" t="s">
        <v>394</v>
      </c>
      <c r="M554" s="1150">
        <v>100208707</v>
      </c>
      <c r="N554" s="1150" t="s">
        <v>394</v>
      </c>
      <c r="O554" s="1150"/>
      <c r="P554" s="1150" t="s">
        <v>17721</v>
      </c>
      <c r="Q554" s="1150"/>
      <c r="R554" s="1210">
        <v>63210</v>
      </c>
      <c r="S554" s="1150"/>
      <c r="T554" s="1150" t="s">
        <v>394</v>
      </c>
      <c r="U554" s="1150">
        <v>1003671191</v>
      </c>
      <c r="V554" s="1150">
        <v>1003671192</v>
      </c>
      <c r="W554" s="1150"/>
      <c r="X554" s="1150"/>
      <c r="Y554" s="1150"/>
      <c r="Z554" s="1150"/>
      <c r="AA554" s="1150"/>
      <c r="AB554" s="1150"/>
      <c r="AC554" s="1150"/>
      <c r="AD554" s="1150"/>
      <c r="AE554" s="1150"/>
      <c r="AF554" s="1150" t="s">
        <v>19172</v>
      </c>
      <c r="AG554" s="1211">
        <v>45182</v>
      </c>
      <c r="AH554" s="1212">
        <v>45170</v>
      </c>
      <c r="AI554" s="1213" t="s">
        <v>1716</v>
      </c>
      <c r="AJ554" s="1222" t="s">
        <v>7504</v>
      </c>
      <c r="AK554" s="1210">
        <v>63210</v>
      </c>
      <c r="AL554" s="1210">
        <v>63210</v>
      </c>
      <c r="AM554" s="1150" t="s">
        <v>4193</v>
      </c>
      <c r="AN554" s="1150" t="s">
        <v>13129</v>
      </c>
      <c r="AO554" s="1210">
        <v>26006</v>
      </c>
      <c r="AP554" s="1150" t="s">
        <v>7506</v>
      </c>
      <c r="AQ554" s="1150"/>
      <c r="AR554" s="1150">
        <v>4902147073</v>
      </c>
      <c r="AS554" s="1150"/>
      <c r="AT554" s="1150"/>
      <c r="AU554" s="1150"/>
      <c r="AV554" s="1150"/>
      <c r="AW554" s="1150"/>
      <c r="AX554" s="1150"/>
      <c r="AY554" s="1150" t="s">
        <v>20</v>
      </c>
      <c r="AZ554" s="1150"/>
      <c r="BA554" s="1150"/>
      <c r="BB554" s="1150"/>
      <c r="BC554" s="1150"/>
      <c r="BD554" s="1150"/>
      <c r="BE554" s="1150"/>
      <c r="BF554" s="1150"/>
      <c r="BG554" s="1150"/>
      <c r="BH554" s="1150"/>
      <c r="BI554" s="1150"/>
      <c r="BJ554" s="1150"/>
    </row>
    <row r="555" spans="1:62">
      <c r="A555" s="1150">
        <v>549</v>
      </c>
      <c r="B555" s="1150">
        <v>0</v>
      </c>
      <c r="C555" s="1150" t="s">
        <v>157</v>
      </c>
      <c r="D555" s="1150" t="s">
        <v>18942</v>
      </c>
      <c r="E555" s="1150" t="s">
        <v>18943</v>
      </c>
      <c r="F555" s="1150" t="s">
        <v>18948</v>
      </c>
      <c r="G555" s="1150" t="s">
        <v>15831</v>
      </c>
      <c r="H555" s="1150" t="s">
        <v>7592</v>
      </c>
      <c r="I555" s="1150" t="s">
        <v>7594</v>
      </c>
      <c r="J555" s="1150" t="s">
        <v>7593</v>
      </c>
      <c r="K555" s="1150" t="s">
        <v>7597</v>
      </c>
      <c r="L555" s="1150" t="s">
        <v>394</v>
      </c>
      <c r="M555" s="1150">
        <v>100193582</v>
      </c>
      <c r="N555" s="1150" t="s">
        <v>394</v>
      </c>
      <c r="O555" s="1150"/>
      <c r="P555" s="1150" t="s">
        <v>17721</v>
      </c>
      <c r="Q555" s="1150"/>
      <c r="R555" s="1210">
        <v>33861</v>
      </c>
      <c r="S555" s="1150"/>
      <c r="T555" s="1150" t="s">
        <v>394</v>
      </c>
      <c r="U555" s="1150">
        <v>1003673270</v>
      </c>
      <c r="V555" s="1150">
        <v>1003673271</v>
      </c>
      <c r="W555" s="1150"/>
      <c r="X555" s="1150"/>
      <c r="Y555" s="1150"/>
      <c r="Z555" s="1150"/>
      <c r="AA555" s="1150"/>
      <c r="AB555" s="1150"/>
      <c r="AC555" s="1150"/>
      <c r="AD555" s="1150"/>
      <c r="AE555" s="1150"/>
      <c r="AF555" s="1150" t="s">
        <v>18945</v>
      </c>
      <c r="AG555" s="1211">
        <v>45189</v>
      </c>
      <c r="AH555" s="1212">
        <v>45170</v>
      </c>
      <c r="AI555" s="1150" t="s">
        <v>7592</v>
      </c>
      <c r="AJ555" s="1150" t="s">
        <v>7593</v>
      </c>
      <c r="AK555" s="1210">
        <v>28000</v>
      </c>
      <c r="AL555" s="1210">
        <v>28000</v>
      </c>
      <c r="AM555" s="1150" t="s">
        <v>514</v>
      </c>
      <c r="AN555" s="1150" t="s">
        <v>13437</v>
      </c>
      <c r="AO555" s="1150">
        <v>590.79999999999995</v>
      </c>
      <c r="AP555" s="1150" t="s">
        <v>9521</v>
      </c>
      <c r="AQ555" s="1150"/>
      <c r="AR555" s="1150">
        <v>4902149556</v>
      </c>
      <c r="AS555" s="1150"/>
      <c r="AT555" s="1150"/>
      <c r="AU555" s="1150"/>
      <c r="AV555" s="1150"/>
      <c r="AW555" s="1150"/>
      <c r="AX555" s="1150"/>
      <c r="AY555" s="1150" t="s">
        <v>19651</v>
      </c>
      <c r="AZ555" s="1150"/>
      <c r="BA555" s="1150"/>
      <c r="BB555" s="1150"/>
      <c r="BC555" s="1150"/>
      <c r="BD555" s="1150"/>
      <c r="BE555" s="1150"/>
      <c r="BF555" s="1150"/>
      <c r="BG555" s="1150"/>
      <c r="BH555" s="1150"/>
      <c r="BI555" s="1150"/>
      <c r="BJ555" s="1150"/>
    </row>
    <row r="556" spans="1:62">
      <c r="A556" s="1150">
        <v>550</v>
      </c>
      <c r="B556" s="1150">
        <v>0</v>
      </c>
      <c r="C556" s="1150" t="s">
        <v>2792</v>
      </c>
      <c r="D556" s="1150" t="s">
        <v>18942</v>
      </c>
      <c r="E556" s="1150" t="s">
        <v>18943</v>
      </c>
      <c r="F556" s="1150" t="s">
        <v>18948</v>
      </c>
      <c r="G556" s="1150" t="s">
        <v>17900</v>
      </c>
      <c r="H556" s="1213" t="s">
        <v>7890</v>
      </c>
      <c r="I556" s="1213" t="s">
        <v>7892</v>
      </c>
      <c r="J556" s="1213" t="s">
        <v>7891</v>
      </c>
      <c r="K556" s="1150" t="s">
        <v>19658</v>
      </c>
      <c r="L556" s="1150" t="s">
        <v>394</v>
      </c>
      <c r="M556" s="1150">
        <v>100210429</v>
      </c>
      <c r="N556" s="1150" t="s">
        <v>394</v>
      </c>
      <c r="O556" s="1150"/>
      <c r="P556" s="1150" t="s">
        <v>17721</v>
      </c>
      <c r="Q556" s="1150"/>
      <c r="R556" s="1210">
        <v>114279</v>
      </c>
      <c r="S556" s="1150"/>
      <c r="T556" s="1150" t="s">
        <v>394</v>
      </c>
      <c r="U556" s="1150">
        <v>1003671232</v>
      </c>
      <c r="V556" s="1150"/>
      <c r="W556" s="1150"/>
      <c r="X556" s="1150"/>
      <c r="Y556" s="1150"/>
      <c r="Z556" s="1150"/>
      <c r="AA556" s="1150"/>
      <c r="AB556" s="1150"/>
      <c r="AC556" s="1150"/>
      <c r="AD556" s="1150"/>
      <c r="AE556" s="1150"/>
      <c r="AF556" s="1150" t="s">
        <v>18945</v>
      </c>
      <c r="AG556" s="1211">
        <v>45182</v>
      </c>
      <c r="AH556" s="1212">
        <v>45170</v>
      </c>
      <c r="AI556" s="1213" t="s">
        <v>7890</v>
      </c>
      <c r="AJ556" s="1213" t="s">
        <v>7891</v>
      </c>
      <c r="AK556" s="1210">
        <v>114278.3</v>
      </c>
      <c r="AL556" s="1210">
        <v>114279</v>
      </c>
      <c r="AM556" s="1150" t="s">
        <v>514</v>
      </c>
      <c r="AN556" s="1150" t="s">
        <v>13437</v>
      </c>
      <c r="AO556" s="1210">
        <v>4150.68</v>
      </c>
      <c r="AP556" s="1150" t="s">
        <v>19659</v>
      </c>
      <c r="AQ556" s="1150"/>
      <c r="AR556" s="1150">
        <v>4902147521</v>
      </c>
      <c r="AS556" s="1150"/>
      <c r="AT556" s="1150"/>
      <c r="AU556" s="1150"/>
      <c r="AV556" s="1150"/>
      <c r="AW556" s="1150"/>
      <c r="AX556" s="1150"/>
      <c r="AY556" s="1150" t="s">
        <v>20</v>
      </c>
      <c r="AZ556" s="1150"/>
      <c r="BA556" s="1150"/>
      <c r="BB556" s="1150"/>
      <c r="BC556" s="1150"/>
      <c r="BD556" s="1150"/>
      <c r="BE556" s="1150"/>
      <c r="BF556" s="1150"/>
      <c r="BG556" s="1150"/>
      <c r="BH556" s="1150"/>
      <c r="BI556" s="1150"/>
      <c r="BJ556" s="1150"/>
    </row>
    <row r="557" spans="1:62">
      <c r="A557" s="1150">
        <v>551</v>
      </c>
      <c r="B557" s="1150">
        <v>0</v>
      </c>
      <c r="C557" s="1150" t="s">
        <v>2792</v>
      </c>
      <c r="D557" s="1150" t="s">
        <v>18942</v>
      </c>
      <c r="E557" s="1150" t="s">
        <v>18943</v>
      </c>
      <c r="F557" s="1150" t="s">
        <v>18948</v>
      </c>
      <c r="G557" s="1150" t="s">
        <v>57</v>
      </c>
      <c r="H557" s="1150" t="s">
        <v>4145</v>
      </c>
      <c r="I557" s="1150" t="s">
        <v>4142</v>
      </c>
      <c r="J557" s="1222" t="s">
        <v>4144</v>
      </c>
      <c r="K557" s="1150" t="s">
        <v>4143</v>
      </c>
      <c r="L557" s="1150" t="s">
        <v>394</v>
      </c>
      <c r="M557" s="1150">
        <v>100209237</v>
      </c>
      <c r="N557" s="1150" t="s">
        <v>394</v>
      </c>
      <c r="O557" s="1150"/>
      <c r="P557" s="1150" t="s">
        <v>17721</v>
      </c>
      <c r="Q557" s="1150"/>
      <c r="R557" s="1210">
        <v>22409</v>
      </c>
      <c r="S557" s="1150"/>
      <c r="T557" s="1150" t="s">
        <v>394</v>
      </c>
      <c r="U557" s="1150">
        <v>1003671751</v>
      </c>
      <c r="V557" s="1150"/>
      <c r="W557" s="1150"/>
      <c r="X557" s="1150"/>
      <c r="Y557" s="1150"/>
      <c r="Z557" s="1150"/>
      <c r="AA557" s="1150"/>
      <c r="AB557" s="1150"/>
      <c r="AC557" s="1150"/>
      <c r="AD557" s="1150"/>
      <c r="AE557" s="1150"/>
      <c r="AF557" s="1150" t="s">
        <v>19172</v>
      </c>
      <c r="AG557" s="1211">
        <v>45184</v>
      </c>
      <c r="AH557" s="1212">
        <v>45170</v>
      </c>
      <c r="AI557" s="1150" t="s">
        <v>4145</v>
      </c>
      <c r="AJ557" s="1222" t="s">
        <v>4144</v>
      </c>
      <c r="AK557" s="1210">
        <v>22409.29</v>
      </c>
      <c r="AL557" s="1210">
        <v>22410</v>
      </c>
      <c r="AM557" s="1150" t="s">
        <v>491</v>
      </c>
      <c r="AN557" s="1150" t="s">
        <v>12821</v>
      </c>
      <c r="AO557" s="1210">
        <v>2041.08</v>
      </c>
      <c r="AP557" s="1150" t="s">
        <v>7950</v>
      </c>
      <c r="AQ557" s="1150"/>
      <c r="AR557" s="1150">
        <v>4902148093</v>
      </c>
      <c r="AS557" s="1150"/>
      <c r="AT557" s="1150"/>
      <c r="AU557" s="1150"/>
      <c r="AV557" s="1150"/>
      <c r="AW557" s="1150"/>
      <c r="AX557" s="1150"/>
      <c r="AY557" s="1150" t="s">
        <v>19660</v>
      </c>
      <c r="AZ557" s="1150"/>
      <c r="BA557" s="1150"/>
      <c r="BB557" s="1150"/>
      <c r="BC557" s="1150"/>
      <c r="BD557" s="1150"/>
      <c r="BE557" s="1150"/>
      <c r="BF557" s="1150"/>
      <c r="BG557" s="1150"/>
      <c r="BH557" s="1150"/>
      <c r="BI557" s="1150"/>
      <c r="BJ557" s="1150"/>
    </row>
    <row r="558" spans="1:62">
      <c r="A558" s="1150">
        <v>552</v>
      </c>
      <c r="B558" s="1150">
        <v>0</v>
      </c>
      <c r="C558" s="1150" t="s">
        <v>2792</v>
      </c>
      <c r="D558" s="1150" t="s">
        <v>18942</v>
      </c>
      <c r="E558" s="1150" t="s">
        <v>18943</v>
      </c>
      <c r="F558" s="1150" t="s">
        <v>18948</v>
      </c>
      <c r="G558" s="1150" t="s">
        <v>17912</v>
      </c>
      <c r="H558" s="1150" t="s">
        <v>6122</v>
      </c>
      <c r="I558" s="1150" t="s">
        <v>6124</v>
      </c>
      <c r="J558" s="1222" t="s">
        <v>6123</v>
      </c>
      <c r="K558" s="1150" t="s">
        <v>6126</v>
      </c>
      <c r="L558" s="1150" t="s">
        <v>394</v>
      </c>
      <c r="M558" s="1150">
        <v>100209398</v>
      </c>
      <c r="N558" s="1150" t="s">
        <v>394</v>
      </c>
      <c r="O558" s="1150"/>
      <c r="P558" s="1150" t="s">
        <v>17721</v>
      </c>
      <c r="Q558" s="1150"/>
      <c r="R558" s="1210">
        <v>30244</v>
      </c>
      <c r="S558" s="1150"/>
      <c r="T558" s="1150" t="s">
        <v>394</v>
      </c>
      <c r="U558" s="1150">
        <v>1003671375</v>
      </c>
      <c r="V558" s="1150"/>
      <c r="W558" s="1150"/>
      <c r="X558" s="1150"/>
      <c r="Y558" s="1150"/>
      <c r="Z558" s="1150"/>
      <c r="AA558" s="1150"/>
      <c r="AB558" s="1150"/>
      <c r="AC558" s="1150"/>
      <c r="AD558" s="1150"/>
      <c r="AE558" s="1150"/>
      <c r="AF558" s="1150" t="s">
        <v>19172</v>
      </c>
      <c r="AG558" s="1211">
        <v>45183</v>
      </c>
      <c r="AH558" s="1212">
        <v>45170</v>
      </c>
      <c r="AI558" s="1150" t="s">
        <v>6122</v>
      </c>
      <c r="AJ558" s="1222" t="s">
        <v>6123</v>
      </c>
      <c r="AK558" s="1210">
        <v>30245</v>
      </c>
      <c r="AL558" s="1210">
        <v>30245</v>
      </c>
      <c r="AM558" s="1150" t="s">
        <v>491</v>
      </c>
      <c r="AN558" s="1150" t="s">
        <v>12821</v>
      </c>
      <c r="AO558" s="1210">
        <v>6070</v>
      </c>
      <c r="AP558" s="1150" t="s">
        <v>6125</v>
      </c>
      <c r="AQ558" s="1150"/>
      <c r="AR558" s="1150">
        <v>4902147596</v>
      </c>
      <c r="AS558" s="1150"/>
      <c r="AT558" s="1150"/>
      <c r="AU558" s="1150"/>
      <c r="AV558" s="1150"/>
      <c r="AW558" s="1150"/>
      <c r="AX558" s="1150"/>
      <c r="AY558" s="1150" t="s">
        <v>20</v>
      </c>
      <c r="AZ558" s="1150"/>
      <c r="BA558" s="1150"/>
      <c r="BB558" s="1150"/>
      <c r="BC558" s="1150"/>
      <c r="BD558" s="1150"/>
      <c r="BE558" s="1150"/>
      <c r="BF558" s="1150"/>
      <c r="BG558" s="1150"/>
      <c r="BH558" s="1150"/>
      <c r="BI558" s="1150"/>
      <c r="BJ558" s="1150"/>
    </row>
    <row r="559" spans="1:62" ht="243">
      <c r="A559" s="1150">
        <v>553</v>
      </c>
      <c r="B559" s="1150">
        <v>0</v>
      </c>
      <c r="C559" s="1150" t="s">
        <v>2792</v>
      </c>
      <c r="D559" s="1150" t="s">
        <v>18942</v>
      </c>
      <c r="E559" s="1150" t="s">
        <v>18943</v>
      </c>
      <c r="F559" s="1150" t="s">
        <v>18948</v>
      </c>
      <c r="G559" s="1150" t="s">
        <v>3643</v>
      </c>
      <c r="H559" s="1150" t="s">
        <v>6443</v>
      </c>
      <c r="I559" s="1150" t="s">
        <v>6445</v>
      </c>
      <c r="J559" s="1222" t="s">
        <v>6444</v>
      </c>
      <c r="K559" s="1215" t="s">
        <v>19661</v>
      </c>
      <c r="L559" s="1150" t="s">
        <v>394</v>
      </c>
      <c r="M559" s="1150">
        <v>100209633</v>
      </c>
      <c r="N559" s="1150" t="s">
        <v>394</v>
      </c>
      <c r="O559" s="1150"/>
      <c r="P559" s="1150" t="s">
        <v>17721</v>
      </c>
      <c r="Q559" s="1150"/>
      <c r="R559" s="1210">
        <v>24166</v>
      </c>
      <c r="S559" s="1150"/>
      <c r="T559" s="1150" t="s">
        <v>394</v>
      </c>
      <c r="U559" s="1150">
        <v>1003671376</v>
      </c>
      <c r="V559" s="1150">
        <v>1003671377</v>
      </c>
      <c r="W559" s="1150"/>
      <c r="X559" s="1150"/>
      <c r="Y559" s="1150"/>
      <c r="Z559" s="1150"/>
      <c r="AA559" s="1150"/>
      <c r="AB559" s="1150"/>
      <c r="AC559" s="1150"/>
      <c r="AD559" s="1150"/>
      <c r="AE559" s="1150"/>
      <c r="AF559" s="1150" t="s">
        <v>19172</v>
      </c>
      <c r="AG559" s="1211">
        <v>45183</v>
      </c>
      <c r="AH559" s="1212">
        <v>45170</v>
      </c>
      <c r="AI559" s="1150" t="s">
        <v>6443</v>
      </c>
      <c r="AJ559" s="1222" t="s">
        <v>6444</v>
      </c>
      <c r="AK559" s="1210">
        <v>24166</v>
      </c>
      <c r="AL559" s="1210">
        <v>24166</v>
      </c>
      <c r="AM559" s="1150" t="s">
        <v>491</v>
      </c>
      <c r="AN559" s="1150" t="s">
        <v>12821</v>
      </c>
      <c r="AO559" s="1210">
        <v>1664</v>
      </c>
      <c r="AP559" s="1150" t="s">
        <v>6446</v>
      </c>
      <c r="AQ559" s="1150"/>
      <c r="AR559" s="1150">
        <v>4902147548</v>
      </c>
      <c r="AS559" s="1150"/>
      <c r="AT559" s="1150"/>
      <c r="AU559" s="1150"/>
      <c r="AV559" s="1150"/>
      <c r="AW559" s="1150"/>
      <c r="AX559" s="1150"/>
      <c r="AY559" s="1150" t="s">
        <v>20</v>
      </c>
      <c r="AZ559" s="1150"/>
      <c r="BA559" s="1150"/>
      <c r="BB559" s="1150"/>
      <c r="BC559" s="1150"/>
      <c r="BD559" s="1150"/>
      <c r="BE559" s="1150"/>
      <c r="BF559" s="1150"/>
      <c r="BG559" s="1150"/>
      <c r="BH559" s="1150"/>
      <c r="BI559" s="1150"/>
      <c r="BJ559" s="1150"/>
    </row>
    <row r="560" spans="1:62">
      <c r="A560" s="1150">
        <v>554</v>
      </c>
      <c r="B560" s="1150">
        <v>0</v>
      </c>
      <c r="C560" s="1150" t="s">
        <v>2792</v>
      </c>
      <c r="D560" s="1150" t="s">
        <v>18942</v>
      </c>
      <c r="E560" s="1150" t="s">
        <v>18943</v>
      </c>
      <c r="F560" s="1150" t="s">
        <v>18959</v>
      </c>
      <c r="G560" s="1150" t="s">
        <v>3189</v>
      </c>
      <c r="H560" s="1213" t="s">
        <v>6477</v>
      </c>
      <c r="I560" s="1213" t="s">
        <v>6479</v>
      </c>
      <c r="J560" s="1213" t="s">
        <v>6478</v>
      </c>
      <c r="K560" s="1150" t="s">
        <v>6481</v>
      </c>
      <c r="L560" s="1150" t="s">
        <v>394</v>
      </c>
      <c r="M560" s="1150">
        <v>100207162</v>
      </c>
      <c r="N560" s="1150" t="s">
        <v>394</v>
      </c>
      <c r="O560" s="1150"/>
      <c r="P560" s="1150" t="s">
        <v>17721</v>
      </c>
      <c r="Q560" s="1150"/>
      <c r="R560" s="1210">
        <v>95000</v>
      </c>
      <c r="S560" s="1150"/>
      <c r="T560" s="1150" t="s">
        <v>394</v>
      </c>
      <c r="U560" s="1150">
        <v>1003671380</v>
      </c>
      <c r="V560" s="1150">
        <v>1003671381</v>
      </c>
      <c r="W560" s="1150"/>
      <c r="X560" s="1150"/>
      <c r="Y560" s="1150"/>
      <c r="Z560" s="1150"/>
      <c r="AA560" s="1150"/>
      <c r="AB560" s="1150"/>
      <c r="AC560" s="1150"/>
      <c r="AD560" s="1150"/>
      <c r="AE560" s="1150"/>
      <c r="AF560" s="1150" t="s">
        <v>19172</v>
      </c>
      <c r="AG560" s="1211">
        <v>45183</v>
      </c>
      <c r="AH560" s="1212">
        <v>45170</v>
      </c>
      <c r="AI560" s="1213" t="s">
        <v>6477</v>
      </c>
      <c r="AJ560" s="1213" t="s">
        <v>6478</v>
      </c>
      <c r="AK560" s="1210">
        <v>70000</v>
      </c>
      <c r="AL560" s="1210">
        <v>70000</v>
      </c>
      <c r="AM560" s="1150" t="s">
        <v>513</v>
      </c>
      <c r="AN560" s="1150" t="s">
        <v>13401</v>
      </c>
      <c r="AO560" s="1226">
        <v>4324.78</v>
      </c>
      <c r="AP560" s="1217" t="s">
        <v>7638</v>
      </c>
      <c r="AQ560" s="1150"/>
      <c r="AR560" s="1213">
        <v>4902147119</v>
      </c>
      <c r="AS560" s="1150">
        <v>4902147537</v>
      </c>
      <c r="AT560" s="1150"/>
      <c r="AU560" s="1150"/>
      <c r="AV560" s="1150"/>
      <c r="AW560" s="1150"/>
      <c r="AX560" s="1150"/>
      <c r="AY560" s="1150" t="s">
        <v>20</v>
      </c>
      <c r="AZ560" s="1150"/>
      <c r="BA560" s="1150"/>
      <c r="BB560" s="1150"/>
      <c r="BC560" s="1150"/>
      <c r="BD560" s="1150"/>
      <c r="BE560" s="1150"/>
      <c r="BF560" s="1150"/>
      <c r="BG560" s="1150"/>
      <c r="BH560" s="1150"/>
      <c r="BI560" s="1150"/>
      <c r="BJ560" s="1150"/>
    </row>
    <row r="561" spans="1:62" ht="108">
      <c r="A561" s="1150">
        <v>555</v>
      </c>
      <c r="B561" s="1150">
        <v>0</v>
      </c>
      <c r="C561" s="1150" t="s">
        <v>2792</v>
      </c>
      <c r="D561" s="1150" t="s">
        <v>18942</v>
      </c>
      <c r="E561" s="1150" t="s">
        <v>18943</v>
      </c>
      <c r="F561" s="1150" t="s">
        <v>18944</v>
      </c>
      <c r="G561" s="1150" t="s">
        <v>17963</v>
      </c>
      <c r="H561" s="1150" t="s">
        <v>8131</v>
      </c>
      <c r="I561" s="1150" t="s">
        <v>8133</v>
      </c>
      <c r="J561" s="1150" t="s">
        <v>8132</v>
      </c>
      <c r="K561" s="1215" t="s">
        <v>19662</v>
      </c>
      <c r="L561" s="1150" t="s">
        <v>394</v>
      </c>
      <c r="M561" s="1150">
        <v>100202572</v>
      </c>
      <c r="N561" s="1150" t="s">
        <v>394</v>
      </c>
      <c r="O561" s="1150"/>
      <c r="P561" s="1150" t="s">
        <v>17721</v>
      </c>
      <c r="Q561" s="1150"/>
      <c r="R561" s="1210">
        <v>11577</v>
      </c>
      <c r="S561" s="1150"/>
      <c r="T561" s="1150" t="s">
        <v>394</v>
      </c>
      <c r="U561" s="1150">
        <v>1003674406</v>
      </c>
      <c r="V561" s="1150"/>
      <c r="W561" s="1150"/>
      <c r="X561" s="1150"/>
      <c r="Y561" s="1150"/>
      <c r="Z561" s="1150"/>
      <c r="AA561" s="1150"/>
      <c r="AB561" s="1150"/>
      <c r="AC561" s="1150"/>
      <c r="AD561" s="1150"/>
      <c r="AE561" s="1150"/>
      <c r="AF561" s="1150" t="s">
        <v>18973</v>
      </c>
      <c r="AG561" s="1211">
        <v>45194</v>
      </c>
      <c r="AH561" s="1212">
        <v>45170</v>
      </c>
      <c r="AI561" s="1150" t="s">
        <v>8131</v>
      </c>
      <c r="AJ561" s="1150" t="s">
        <v>8132</v>
      </c>
      <c r="AK561" s="1210">
        <v>19295.16</v>
      </c>
      <c r="AL561" s="1210">
        <v>19296</v>
      </c>
      <c r="AM561" s="1150" t="s">
        <v>19064</v>
      </c>
      <c r="AN561" s="1150" t="s">
        <v>12821</v>
      </c>
      <c r="AO561" s="1150">
        <v>619.92999999999995</v>
      </c>
      <c r="AP561" s="1150" t="s">
        <v>8134</v>
      </c>
      <c r="AQ561" s="1150"/>
      <c r="AR561" s="1150">
        <v>4902150831</v>
      </c>
      <c r="AS561" s="1150"/>
      <c r="AT561" s="1150"/>
      <c r="AU561" s="1150"/>
      <c r="AV561" s="1150"/>
      <c r="AW561" s="1150"/>
      <c r="AX561" s="1150"/>
      <c r="AY561" s="1150">
        <v>0</v>
      </c>
      <c r="AZ561" s="1150"/>
      <c r="BA561" s="1150"/>
      <c r="BB561" s="1150"/>
      <c r="BC561" s="1150"/>
      <c r="BD561" s="1150"/>
      <c r="BE561" s="1150"/>
      <c r="BF561" s="1150"/>
      <c r="BG561" s="1150"/>
      <c r="BH561" s="1150"/>
      <c r="BI561" s="1150"/>
      <c r="BJ561" s="1150"/>
    </row>
    <row r="562" spans="1:62">
      <c r="A562" s="1150">
        <v>556</v>
      </c>
      <c r="B562" s="1150">
        <v>0</v>
      </c>
      <c r="C562" s="1150" t="s">
        <v>2792</v>
      </c>
      <c r="D562" s="1150" t="s">
        <v>18942</v>
      </c>
      <c r="E562" s="1150" t="s">
        <v>18943</v>
      </c>
      <c r="F562" s="1150" t="s">
        <v>18944</v>
      </c>
      <c r="G562" s="1150" t="s">
        <v>17920</v>
      </c>
      <c r="H562" s="1213" t="s">
        <v>13865</v>
      </c>
      <c r="I562" s="1213" t="s">
        <v>8310</v>
      </c>
      <c r="J562" s="1213" t="s">
        <v>8309</v>
      </c>
      <c r="K562" s="1150" t="s">
        <v>19663</v>
      </c>
      <c r="L562" s="1150" t="s">
        <v>394</v>
      </c>
      <c r="M562" s="1150">
        <v>100208027</v>
      </c>
      <c r="N562" s="1150" t="s">
        <v>394</v>
      </c>
      <c r="O562" s="1150"/>
      <c r="P562" s="1150" t="s">
        <v>17721</v>
      </c>
      <c r="Q562" s="1150"/>
      <c r="R562" s="1210">
        <v>19265</v>
      </c>
      <c r="S562" s="1150"/>
      <c r="T562" s="1150" t="s">
        <v>394</v>
      </c>
      <c r="U562" s="1150">
        <v>1003671359</v>
      </c>
      <c r="V562" s="1150">
        <v>1003671360</v>
      </c>
      <c r="W562" s="1150"/>
      <c r="X562" s="1150"/>
      <c r="Y562" s="1150"/>
      <c r="Z562" s="1150"/>
      <c r="AA562" s="1150"/>
      <c r="AB562" s="1150"/>
      <c r="AC562" s="1150"/>
      <c r="AD562" s="1150"/>
      <c r="AE562" s="1150"/>
      <c r="AF562" s="1150" t="s">
        <v>18973</v>
      </c>
      <c r="AG562" s="1211">
        <v>45183</v>
      </c>
      <c r="AH562" s="1212">
        <v>45170</v>
      </c>
      <c r="AI562" s="1213" t="s">
        <v>13865</v>
      </c>
      <c r="AJ562" s="1213" t="s">
        <v>8309</v>
      </c>
      <c r="AK562" s="1210">
        <v>32107.13</v>
      </c>
      <c r="AL562" s="1210">
        <v>32108</v>
      </c>
      <c r="AM562" s="1150" t="s">
        <v>19064</v>
      </c>
      <c r="AN562" s="1150" t="s">
        <v>12821</v>
      </c>
      <c r="AO562" s="1210">
        <v>4311.93</v>
      </c>
      <c r="AP562" s="1150" t="s">
        <v>8311</v>
      </c>
      <c r="AQ562" s="1150"/>
      <c r="AR562" s="1150">
        <v>4902147524</v>
      </c>
      <c r="AS562" s="1150"/>
      <c r="AT562" s="1150"/>
      <c r="AU562" s="1150"/>
      <c r="AV562" s="1150"/>
      <c r="AW562" s="1150"/>
      <c r="AX562" s="1150"/>
      <c r="AY562" s="1150" t="s">
        <v>20</v>
      </c>
      <c r="AZ562" s="1150"/>
      <c r="BA562" s="1150"/>
      <c r="BB562" s="1150"/>
      <c r="BC562" s="1150"/>
      <c r="BD562" s="1150"/>
      <c r="BE562" s="1150"/>
      <c r="BF562" s="1150"/>
      <c r="BG562" s="1150"/>
      <c r="BH562" s="1150"/>
      <c r="BI562" s="1150"/>
      <c r="BJ562" s="1150"/>
    </row>
    <row r="563" spans="1:62" ht="174.75">
      <c r="A563" s="1150">
        <v>557</v>
      </c>
      <c r="B563" s="1150">
        <v>0</v>
      </c>
      <c r="C563" s="1150" t="s">
        <v>2792</v>
      </c>
      <c r="D563" s="1150" t="s">
        <v>18942</v>
      </c>
      <c r="E563" s="1150" t="s">
        <v>18943</v>
      </c>
      <c r="F563" s="1150" t="s">
        <v>18944</v>
      </c>
      <c r="G563" s="1150" t="s">
        <v>15831</v>
      </c>
      <c r="H563" s="1150" t="s">
        <v>6578</v>
      </c>
      <c r="I563" s="1150" t="s">
        <v>6580</v>
      </c>
      <c r="J563" s="1150" t="s">
        <v>6579</v>
      </c>
      <c r="K563" s="1215" t="s">
        <v>6581</v>
      </c>
      <c r="L563" s="1150" t="s">
        <v>394</v>
      </c>
      <c r="M563" s="1150">
        <v>100204943</v>
      </c>
      <c r="N563" s="1150" t="s">
        <v>394</v>
      </c>
      <c r="O563" s="1150"/>
      <c r="P563" s="1150" t="s">
        <v>17721</v>
      </c>
      <c r="Q563" s="1150"/>
      <c r="R563" s="1210">
        <v>7144</v>
      </c>
      <c r="S563" s="1150"/>
      <c r="T563" s="1150" t="s">
        <v>394</v>
      </c>
      <c r="U563" s="1150">
        <v>1003671474</v>
      </c>
      <c r="V563" s="1150"/>
      <c r="W563" s="1150"/>
      <c r="X563" s="1150"/>
      <c r="Y563" s="1150"/>
      <c r="Z563" s="1150"/>
      <c r="AA563" s="1150"/>
      <c r="AB563" s="1150"/>
      <c r="AC563" s="1150"/>
      <c r="AD563" s="1150"/>
      <c r="AE563" s="1150"/>
      <c r="AF563" s="1150" t="s">
        <v>18962</v>
      </c>
      <c r="AG563" s="1211">
        <v>45183</v>
      </c>
      <c r="AH563" s="1212">
        <v>45170</v>
      </c>
      <c r="AI563" s="1150" t="s">
        <v>6578</v>
      </c>
      <c r="AJ563" s="1150" t="s">
        <v>6579</v>
      </c>
      <c r="AK563" s="1210">
        <v>19787.43</v>
      </c>
      <c r="AL563" s="1210">
        <v>19788</v>
      </c>
      <c r="AM563" s="1150" t="s">
        <v>19064</v>
      </c>
      <c r="AN563" s="1150" t="s">
        <v>12821</v>
      </c>
      <c r="AO563" s="1150"/>
      <c r="AP563" s="1150"/>
      <c r="AQ563" s="1150"/>
      <c r="AR563" s="1150">
        <v>4902147511</v>
      </c>
      <c r="AS563" s="1150"/>
      <c r="AT563" s="1150"/>
      <c r="AU563" s="1150"/>
      <c r="AV563" s="1150"/>
      <c r="AW563" s="1150"/>
      <c r="AX563" s="1150"/>
      <c r="AY563" s="1150" t="s">
        <v>20</v>
      </c>
      <c r="AZ563" s="1150"/>
      <c r="BA563" s="1150"/>
      <c r="BB563" s="1150"/>
      <c r="BC563" s="1150"/>
      <c r="BD563" s="1150"/>
      <c r="BE563" s="1150"/>
      <c r="BF563" s="1150"/>
      <c r="BG563" s="1150"/>
      <c r="BH563" s="1150"/>
      <c r="BI563" s="1150"/>
      <c r="BJ563" s="1150"/>
    </row>
    <row r="564" spans="1:62" ht="108">
      <c r="A564" s="1150">
        <v>558</v>
      </c>
      <c r="B564" s="1150">
        <v>0</v>
      </c>
      <c r="C564" s="1150" t="s">
        <v>2792</v>
      </c>
      <c r="D564" s="1150" t="s">
        <v>18942</v>
      </c>
      <c r="E564" s="1150" t="s">
        <v>18943</v>
      </c>
      <c r="F564" s="1150" t="s">
        <v>18948</v>
      </c>
      <c r="G564" s="1150" t="s">
        <v>15943</v>
      </c>
      <c r="H564" s="1150" t="s">
        <v>1056</v>
      </c>
      <c r="I564" s="1150" t="s">
        <v>350</v>
      </c>
      <c r="J564" s="1150" t="s">
        <v>2030</v>
      </c>
      <c r="K564" s="1215" t="s">
        <v>19664</v>
      </c>
      <c r="L564" s="1150" t="s">
        <v>394</v>
      </c>
      <c r="M564" s="1150">
        <v>100192489</v>
      </c>
      <c r="N564" s="1150" t="s">
        <v>394</v>
      </c>
      <c r="O564" s="1150"/>
      <c r="P564" s="1150" t="s">
        <v>17721</v>
      </c>
      <c r="Q564" s="1150"/>
      <c r="R564" s="1210">
        <v>40563</v>
      </c>
      <c r="S564" s="1150"/>
      <c r="T564" s="1150" t="s">
        <v>394</v>
      </c>
      <c r="U564" s="1150">
        <v>1003671468</v>
      </c>
      <c r="V564" s="1150">
        <v>1003671469</v>
      </c>
      <c r="W564" s="1150"/>
      <c r="X564" s="1150"/>
      <c r="Y564" s="1150"/>
      <c r="Z564" s="1150"/>
      <c r="AA564" s="1150"/>
      <c r="AB564" s="1150"/>
      <c r="AC564" s="1150"/>
      <c r="AD564" s="1150"/>
      <c r="AE564" s="1150"/>
      <c r="AF564" s="1150" t="s">
        <v>18962</v>
      </c>
      <c r="AG564" s="1211">
        <v>45183</v>
      </c>
      <c r="AH564" s="1212">
        <v>45170</v>
      </c>
      <c r="AI564" s="1150" t="s">
        <v>1056</v>
      </c>
      <c r="AJ564" s="1150" t="s">
        <v>2030</v>
      </c>
      <c r="AK564" s="1210">
        <v>77300</v>
      </c>
      <c r="AL564" s="1210">
        <v>77300</v>
      </c>
      <c r="AM564" s="1150" t="s">
        <v>514</v>
      </c>
      <c r="AN564" s="1150" t="s">
        <v>13437</v>
      </c>
      <c r="AO564" s="1150"/>
      <c r="AP564" s="1150" t="s">
        <v>2027</v>
      </c>
      <c r="AQ564" s="1150"/>
      <c r="AR564" s="1150">
        <v>4902147539</v>
      </c>
      <c r="AS564" s="1150"/>
      <c r="AT564" s="1150"/>
      <c r="AU564" s="1150"/>
      <c r="AV564" s="1150"/>
      <c r="AW564" s="1150"/>
      <c r="AX564" s="1150"/>
      <c r="AY564" s="1150" t="s">
        <v>20</v>
      </c>
      <c r="AZ564" s="1150"/>
      <c r="BA564" s="1150"/>
      <c r="BB564" s="1150"/>
      <c r="BC564" s="1150"/>
      <c r="BD564" s="1150"/>
      <c r="BE564" s="1150"/>
      <c r="BF564" s="1150"/>
      <c r="BG564" s="1150"/>
      <c r="BH564" s="1150"/>
      <c r="BI564" s="1150"/>
      <c r="BJ564" s="1150"/>
    </row>
    <row r="565" spans="1:62">
      <c r="A565" s="1150">
        <v>559</v>
      </c>
      <c r="B565" s="1150">
        <v>0</v>
      </c>
      <c r="C565" s="1150" t="s">
        <v>2792</v>
      </c>
      <c r="D565" s="1150" t="s">
        <v>18942</v>
      </c>
      <c r="E565" s="1150" t="s">
        <v>18943</v>
      </c>
      <c r="F565" s="1150" t="s">
        <v>18948</v>
      </c>
      <c r="G565" s="1150" t="s">
        <v>17963</v>
      </c>
      <c r="H565" s="1150" t="s">
        <v>6212</v>
      </c>
      <c r="I565" s="1150" t="s">
        <v>6214</v>
      </c>
      <c r="J565" s="1150" t="s">
        <v>6213</v>
      </c>
      <c r="K565" s="1150" t="s">
        <v>6242</v>
      </c>
      <c r="L565" s="1150" t="s">
        <v>394</v>
      </c>
      <c r="M565" s="1150">
        <v>100209328</v>
      </c>
      <c r="N565" s="1150" t="s">
        <v>394</v>
      </c>
      <c r="O565" s="1150"/>
      <c r="P565" s="1150" t="s">
        <v>17721</v>
      </c>
      <c r="Q565" s="1150"/>
      <c r="R565" s="1210">
        <v>12856</v>
      </c>
      <c r="S565" s="1150"/>
      <c r="T565" s="1150" t="s">
        <v>394</v>
      </c>
      <c r="U565" s="1150">
        <v>1003671731</v>
      </c>
      <c r="V565" s="1150"/>
      <c r="W565" s="1150"/>
      <c r="X565" s="1150"/>
      <c r="Y565" s="1150"/>
      <c r="Z565" s="1150"/>
      <c r="AA565" s="1150"/>
      <c r="AB565" s="1150"/>
      <c r="AC565" s="1150"/>
      <c r="AD565" s="1150"/>
      <c r="AE565" s="1150"/>
      <c r="AF565" s="1150" t="s">
        <v>19554</v>
      </c>
      <c r="AG565" s="1211">
        <v>45183</v>
      </c>
      <c r="AH565" s="1212">
        <v>45170</v>
      </c>
      <c r="AI565" s="1150" t="s">
        <v>6212</v>
      </c>
      <c r="AJ565" s="1150" t="s">
        <v>6213</v>
      </c>
      <c r="AK565" s="1210">
        <v>12856</v>
      </c>
      <c r="AL565" s="1210">
        <v>12856</v>
      </c>
      <c r="AM565" s="1150" t="s">
        <v>491</v>
      </c>
      <c r="AN565" s="1150" t="s">
        <v>12821</v>
      </c>
      <c r="AO565" s="1210">
        <v>1627</v>
      </c>
      <c r="AP565" s="1150" t="s">
        <v>6215</v>
      </c>
      <c r="AQ565" s="1150"/>
      <c r="AR565" s="1213">
        <v>4902148052</v>
      </c>
      <c r="AS565" s="1150"/>
      <c r="AT565" s="1150"/>
      <c r="AU565" s="1150"/>
      <c r="AV565" s="1150"/>
      <c r="AW565" s="1150"/>
      <c r="AX565" s="1150"/>
      <c r="AY565" s="1150" t="s">
        <v>19660</v>
      </c>
      <c r="AZ565" s="1150"/>
      <c r="BA565" s="1150"/>
      <c r="BB565" s="1150"/>
      <c r="BC565" s="1150"/>
      <c r="BD565" s="1150"/>
      <c r="BE565" s="1150"/>
      <c r="BF565" s="1150"/>
      <c r="BG565" s="1150"/>
      <c r="BH565" s="1150"/>
      <c r="BI565" s="1150"/>
      <c r="BJ565" s="1150"/>
    </row>
    <row r="566" spans="1:62">
      <c r="A566" s="1150">
        <v>560</v>
      </c>
      <c r="B566" s="1150">
        <v>0</v>
      </c>
      <c r="C566" s="1150" t="s">
        <v>17850</v>
      </c>
      <c r="D566" s="1150" t="s">
        <v>18942</v>
      </c>
      <c r="E566" s="1150" t="s">
        <v>18943</v>
      </c>
      <c r="F566" s="1150" t="s">
        <v>19171</v>
      </c>
      <c r="G566" s="1150" t="s">
        <v>19192</v>
      </c>
      <c r="H566" s="1213" t="s">
        <v>2159</v>
      </c>
      <c r="I566" s="1150" t="s">
        <v>3632</v>
      </c>
      <c r="J566" s="1213" t="s">
        <v>12283</v>
      </c>
      <c r="K566" s="1150" t="s">
        <v>3633</v>
      </c>
      <c r="L566" s="1150" t="s">
        <v>394</v>
      </c>
      <c r="M566" s="1150">
        <v>100211004</v>
      </c>
      <c r="N566" s="1150" t="s">
        <v>18962</v>
      </c>
      <c r="O566" s="1150" t="s">
        <v>19194</v>
      </c>
      <c r="P566" s="1150" t="s">
        <v>17721</v>
      </c>
      <c r="Q566" s="1211">
        <v>45184</v>
      </c>
      <c r="R566" s="1210">
        <v>218430</v>
      </c>
      <c r="S566" s="1150"/>
      <c r="T566" s="1150" t="s">
        <v>18969</v>
      </c>
      <c r="U566" s="1150"/>
      <c r="V566" s="1150"/>
      <c r="W566" s="1150"/>
      <c r="X566" s="1150"/>
      <c r="Y566" s="1150"/>
      <c r="Z566" s="1150"/>
      <c r="AA566" s="1150"/>
      <c r="AB566" s="1150"/>
      <c r="AC566" s="1150"/>
      <c r="AD566" s="1150"/>
      <c r="AE566" s="1150"/>
      <c r="AF566" s="1150"/>
      <c r="AG566" s="1150"/>
      <c r="AH566" s="1212">
        <v>1</v>
      </c>
      <c r="AI566" s="1213" t="s">
        <v>2159</v>
      </c>
      <c r="AJ566" s="1213" t="s">
        <v>12283</v>
      </c>
      <c r="AK566" s="1210">
        <v>218430</v>
      </c>
      <c r="AL566" s="1210">
        <v>218430</v>
      </c>
      <c r="AM566" s="1150" t="s">
        <v>497</v>
      </c>
      <c r="AN566" s="1150" t="s">
        <v>14506</v>
      </c>
      <c r="AO566" s="1150"/>
      <c r="AP566" s="1150"/>
      <c r="AQ566" s="1150"/>
      <c r="AR566" s="1150"/>
      <c r="AS566" s="1150"/>
      <c r="AT566" s="1150"/>
      <c r="AU566" s="1150"/>
      <c r="AV566" s="1150"/>
      <c r="AW566" s="1150"/>
      <c r="AX566" s="1150"/>
      <c r="AY566" s="1150" t="s">
        <v>19665</v>
      </c>
      <c r="AZ566" s="1150"/>
      <c r="BA566" s="1150"/>
      <c r="BB566" s="1150"/>
      <c r="BC566" s="1150"/>
      <c r="BD566" s="1150"/>
      <c r="BE566" s="1150"/>
      <c r="BF566" s="1150"/>
      <c r="BG566" s="1150"/>
      <c r="BH566" s="1150"/>
      <c r="BI566" s="1150"/>
      <c r="BJ566" s="1150"/>
    </row>
    <row r="567" spans="1:62">
      <c r="A567" s="1150">
        <v>561</v>
      </c>
      <c r="B567" s="1150">
        <v>0</v>
      </c>
      <c r="C567" s="1150" t="s">
        <v>2792</v>
      </c>
      <c r="D567" s="1150" t="s">
        <v>18942</v>
      </c>
      <c r="E567" s="1150" t="s">
        <v>18943</v>
      </c>
      <c r="F567" s="1150" t="s">
        <v>18944</v>
      </c>
      <c r="G567" s="1150" t="s">
        <v>52</v>
      </c>
      <c r="H567" s="1150" t="s">
        <v>8375</v>
      </c>
      <c r="I567" s="1150" t="s">
        <v>8377</v>
      </c>
      <c r="J567" s="1222" t="s">
        <v>8376</v>
      </c>
      <c r="K567" s="1150" t="s">
        <v>19666</v>
      </c>
      <c r="L567" s="1150" t="s">
        <v>394</v>
      </c>
      <c r="M567" s="1150">
        <v>100204515</v>
      </c>
      <c r="N567" s="1150" t="s">
        <v>394</v>
      </c>
      <c r="O567" s="1150"/>
      <c r="P567" s="1150" t="s">
        <v>17721</v>
      </c>
      <c r="Q567" s="1150"/>
      <c r="R567" s="1210">
        <v>13288</v>
      </c>
      <c r="S567" s="1150"/>
      <c r="T567" s="1150" t="s">
        <v>394</v>
      </c>
      <c r="U567" s="1150">
        <v>1003671561</v>
      </c>
      <c r="V567" s="1150">
        <v>1003671562</v>
      </c>
      <c r="W567" s="1150"/>
      <c r="X567" s="1150"/>
      <c r="Y567" s="1150"/>
      <c r="Z567" s="1150"/>
      <c r="AA567" s="1150"/>
      <c r="AB567" s="1150"/>
      <c r="AC567" s="1150"/>
      <c r="AD567" s="1150"/>
      <c r="AE567" s="1150"/>
      <c r="AF567" s="1150" t="s">
        <v>18973</v>
      </c>
      <c r="AG567" s="1211">
        <v>45184</v>
      </c>
      <c r="AH567" s="1212">
        <v>45170</v>
      </c>
      <c r="AI567" s="1150" t="s">
        <v>8375</v>
      </c>
      <c r="AJ567" s="1222" t="s">
        <v>8376</v>
      </c>
      <c r="AK567" s="1221">
        <v>17980.509999999998</v>
      </c>
      <c r="AL567" s="1210">
        <v>17981</v>
      </c>
      <c r="AM567" s="1150" t="s">
        <v>19064</v>
      </c>
      <c r="AN567" s="1150" t="s">
        <v>12821</v>
      </c>
      <c r="AO567" s="1210">
        <v>2729.2</v>
      </c>
      <c r="AP567" s="1150" t="s">
        <v>8378</v>
      </c>
      <c r="AQ567" s="1150"/>
      <c r="AR567" s="1150">
        <v>4902147895</v>
      </c>
      <c r="AS567" s="1150">
        <v>4902147962</v>
      </c>
      <c r="AT567" s="1150"/>
      <c r="AU567" s="1150"/>
      <c r="AV567" s="1150"/>
      <c r="AW567" s="1150"/>
      <c r="AX567" s="1150"/>
      <c r="AY567" s="1150" t="s">
        <v>20</v>
      </c>
      <c r="AZ567" s="1150" t="s">
        <v>19093</v>
      </c>
      <c r="BA567" s="1150"/>
      <c r="BB567" s="1150"/>
      <c r="BC567" s="1150"/>
      <c r="BD567" s="1150"/>
      <c r="BE567" s="1211">
        <v>45204</v>
      </c>
      <c r="BF567" s="1150" t="s">
        <v>18945</v>
      </c>
      <c r="BG567" s="1150" t="s">
        <v>18980</v>
      </c>
      <c r="BH567" s="1150" t="s">
        <v>18978</v>
      </c>
      <c r="BI567" s="1150"/>
      <c r="BJ567" s="1150"/>
    </row>
    <row r="568" spans="1:62">
      <c r="A568" s="1150">
        <v>562</v>
      </c>
      <c r="B568" s="1150">
        <v>0</v>
      </c>
      <c r="C568" s="1150" t="s">
        <v>2792</v>
      </c>
      <c r="D568" s="1150" t="s">
        <v>18942</v>
      </c>
      <c r="E568" s="1150" t="s">
        <v>18943</v>
      </c>
      <c r="F568" s="1150" t="s">
        <v>18944</v>
      </c>
      <c r="G568" s="1150" t="s">
        <v>19517</v>
      </c>
      <c r="H568" s="1150" t="s">
        <v>6685</v>
      </c>
      <c r="I568" s="1150" t="s">
        <v>6687</v>
      </c>
      <c r="J568" s="1150" t="s">
        <v>6686</v>
      </c>
      <c r="K568" s="1150" t="s">
        <v>6691</v>
      </c>
      <c r="L568" s="1150" t="s">
        <v>394</v>
      </c>
      <c r="M568" s="1150">
        <v>100209491</v>
      </c>
      <c r="N568" s="1150" t="s">
        <v>394</v>
      </c>
      <c r="O568" s="1150"/>
      <c r="P568" s="1150" t="s">
        <v>17721</v>
      </c>
      <c r="Q568" s="1150"/>
      <c r="R568" s="1210">
        <v>9920</v>
      </c>
      <c r="S568" s="1150"/>
      <c r="T568" s="1150" t="s">
        <v>394</v>
      </c>
      <c r="U568" s="1150">
        <v>1003671564</v>
      </c>
      <c r="V568" s="1150"/>
      <c r="W568" s="1150"/>
      <c r="X568" s="1150"/>
      <c r="Y568" s="1150"/>
      <c r="Z568" s="1150"/>
      <c r="AA568" s="1150"/>
      <c r="AB568" s="1150"/>
      <c r="AC568" s="1150"/>
      <c r="AD568" s="1150"/>
      <c r="AE568" s="1150"/>
      <c r="AF568" s="1150" t="s">
        <v>18973</v>
      </c>
      <c r="AG568" s="1211">
        <v>45184</v>
      </c>
      <c r="AH568" s="1212">
        <v>45170</v>
      </c>
      <c r="AI568" s="1150" t="s">
        <v>6685</v>
      </c>
      <c r="AJ568" s="1150" t="s">
        <v>6686</v>
      </c>
      <c r="AK568" s="1210">
        <v>9920</v>
      </c>
      <c r="AL568" s="1210">
        <v>9920</v>
      </c>
      <c r="AM568" s="1150" t="s">
        <v>512</v>
      </c>
      <c r="AN568" s="1150" t="s">
        <v>12821</v>
      </c>
      <c r="AO568" s="1210">
        <v>2260</v>
      </c>
      <c r="AP568" s="1150" t="s">
        <v>6688</v>
      </c>
      <c r="AQ568" s="1150"/>
      <c r="AR568" s="1150">
        <v>4902147794</v>
      </c>
      <c r="AS568" s="1150"/>
      <c r="AT568" s="1150"/>
      <c r="AU568" s="1150"/>
      <c r="AV568" s="1150"/>
      <c r="AW568" s="1150"/>
      <c r="AX568" s="1150"/>
      <c r="AY568" s="1150" t="s">
        <v>20</v>
      </c>
      <c r="AZ568" s="1150"/>
      <c r="BA568" s="1150"/>
      <c r="BB568" s="1150"/>
      <c r="BC568" s="1150"/>
      <c r="BD568" s="1150"/>
      <c r="BE568" s="1150"/>
      <c r="BF568" s="1150"/>
      <c r="BG568" s="1150"/>
      <c r="BH568" s="1150"/>
      <c r="BI568" s="1150"/>
      <c r="BJ568" s="1150"/>
    </row>
    <row r="569" spans="1:62">
      <c r="A569" s="1150">
        <v>563</v>
      </c>
      <c r="B569" s="1150">
        <v>0</v>
      </c>
      <c r="C569" s="1150" t="s">
        <v>2792</v>
      </c>
      <c r="D569" s="1150" t="s">
        <v>18942</v>
      </c>
      <c r="E569" s="1150" t="s">
        <v>18943</v>
      </c>
      <c r="F569" s="1150" t="s">
        <v>18948</v>
      </c>
      <c r="G569" s="1150" t="s">
        <v>19074</v>
      </c>
      <c r="H569" s="1150" t="s">
        <v>8897</v>
      </c>
      <c r="I569" s="1150" t="s">
        <v>8899</v>
      </c>
      <c r="J569" s="1150" t="s">
        <v>8898</v>
      </c>
      <c r="K569" s="1150" t="s">
        <v>19667</v>
      </c>
      <c r="L569" s="1150" t="s">
        <v>394</v>
      </c>
      <c r="M569" s="1150">
        <v>100209598</v>
      </c>
      <c r="N569" s="1150" t="s">
        <v>394</v>
      </c>
      <c r="O569" s="1150"/>
      <c r="P569" s="1150" t="s">
        <v>17721</v>
      </c>
      <c r="Q569" s="1150"/>
      <c r="R569" s="1210">
        <v>275487</v>
      </c>
      <c r="S569" s="1150"/>
      <c r="T569" s="1150" t="s">
        <v>394</v>
      </c>
      <c r="U569" s="1150">
        <v>1003671655</v>
      </c>
      <c r="V569" s="1150">
        <v>1003671656</v>
      </c>
      <c r="W569" s="1150"/>
      <c r="X569" s="1150"/>
      <c r="Y569" s="1150"/>
      <c r="Z569" s="1150"/>
      <c r="AA569" s="1150"/>
      <c r="AB569" s="1150"/>
      <c r="AC569" s="1150"/>
      <c r="AD569" s="1150"/>
      <c r="AE569" s="1150"/>
      <c r="AF569" s="1150" t="s">
        <v>19172</v>
      </c>
      <c r="AG569" s="1211">
        <v>45184</v>
      </c>
      <c r="AH569" s="1212">
        <v>45170</v>
      </c>
      <c r="AI569" s="1150" t="s">
        <v>8897</v>
      </c>
      <c r="AJ569" s="1150" t="s">
        <v>8898</v>
      </c>
      <c r="AK569" s="1210">
        <v>275487</v>
      </c>
      <c r="AL569" s="1210">
        <v>275487</v>
      </c>
      <c r="AM569" s="1150" t="s">
        <v>19077</v>
      </c>
      <c r="AN569" s="1150" t="s">
        <v>19067</v>
      </c>
      <c r="AO569" s="1210">
        <v>8221.6200000000008</v>
      </c>
      <c r="AP569" s="1150" t="s">
        <v>8900</v>
      </c>
      <c r="AQ569" s="1150"/>
      <c r="AR569" s="1150">
        <v>4902147804</v>
      </c>
      <c r="AS569" s="1150"/>
      <c r="AT569" s="1150"/>
      <c r="AU569" s="1150"/>
      <c r="AV569" s="1150"/>
      <c r="AW569" s="1150"/>
      <c r="AX569" s="1150"/>
      <c r="AY569" s="1150" t="s">
        <v>20</v>
      </c>
      <c r="AZ569" s="1150"/>
      <c r="BA569" s="1150"/>
      <c r="BB569" s="1150"/>
      <c r="BC569" s="1150"/>
      <c r="BD569" s="1150"/>
      <c r="BE569" s="1150"/>
      <c r="BF569" s="1150"/>
      <c r="BG569" s="1150"/>
      <c r="BH569" s="1150"/>
      <c r="BI569" s="1150"/>
      <c r="BJ569" s="1150"/>
    </row>
    <row r="570" spans="1:62" ht="121.5">
      <c r="A570" s="1150">
        <v>564</v>
      </c>
      <c r="B570" s="1150">
        <v>0</v>
      </c>
      <c r="C570" s="1150" t="s">
        <v>2792</v>
      </c>
      <c r="D570" s="1150" t="s">
        <v>18942</v>
      </c>
      <c r="E570" s="1150" t="s">
        <v>18943</v>
      </c>
      <c r="F570" s="1150" t="s">
        <v>18948</v>
      </c>
      <c r="G570" s="1150" t="s">
        <v>17920</v>
      </c>
      <c r="H570" s="1150" t="s">
        <v>8932</v>
      </c>
      <c r="I570" s="1150" t="s">
        <v>8934</v>
      </c>
      <c r="J570" s="1150" t="s">
        <v>8933</v>
      </c>
      <c r="K570" s="1215" t="s">
        <v>19668</v>
      </c>
      <c r="L570" s="1150" t="s">
        <v>394</v>
      </c>
      <c r="M570" s="1150">
        <v>100196851</v>
      </c>
      <c r="N570" s="1150" t="s">
        <v>394</v>
      </c>
      <c r="O570" s="1150"/>
      <c r="P570" s="1150" t="s">
        <v>17721</v>
      </c>
      <c r="Q570" s="1150"/>
      <c r="R570" s="1210">
        <v>143463</v>
      </c>
      <c r="S570" s="1150"/>
      <c r="T570" s="1150" t="s">
        <v>394</v>
      </c>
      <c r="U570" s="1150">
        <v>1003673211</v>
      </c>
      <c r="V570" s="1150"/>
      <c r="W570" s="1150"/>
      <c r="X570" s="1150"/>
      <c r="Y570" s="1150"/>
      <c r="Z570" s="1150"/>
      <c r="AA570" s="1150"/>
      <c r="AB570" s="1150"/>
      <c r="AC570" s="1150"/>
      <c r="AD570" s="1150"/>
      <c r="AE570" s="1150"/>
      <c r="AF570" s="1150" t="s">
        <v>18973</v>
      </c>
      <c r="AG570" s="1211">
        <v>45189</v>
      </c>
      <c r="AH570" s="1212">
        <v>45170</v>
      </c>
      <c r="AI570" s="1150" t="s">
        <v>8932</v>
      </c>
      <c r="AJ570" s="1150" t="s">
        <v>8933</v>
      </c>
      <c r="AK570" s="1210">
        <v>331851</v>
      </c>
      <c r="AL570" s="1210">
        <v>331851</v>
      </c>
      <c r="AM570" s="1150" t="s">
        <v>514</v>
      </c>
      <c r="AN570" s="1150" t="s">
        <v>13437</v>
      </c>
      <c r="AO570" s="1150">
        <v>594.15</v>
      </c>
      <c r="AP570" s="1150" t="s">
        <v>8935</v>
      </c>
      <c r="AQ570" s="1150"/>
      <c r="AR570" s="1150">
        <v>4902149306</v>
      </c>
      <c r="AS570" s="1150"/>
      <c r="AT570" s="1150"/>
      <c r="AU570" s="1150"/>
      <c r="AV570" s="1150"/>
      <c r="AW570" s="1150"/>
      <c r="AX570" s="1150"/>
      <c r="AY570" s="1150" t="s">
        <v>19669</v>
      </c>
      <c r="AZ570" s="1150"/>
      <c r="BA570" s="1150"/>
      <c r="BB570" s="1150"/>
      <c r="BC570" s="1150"/>
      <c r="BD570" s="1150"/>
      <c r="BE570" s="1150"/>
      <c r="BF570" s="1150"/>
      <c r="BG570" s="1150"/>
      <c r="BH570" s="1150"/>
      <c r="BI570" s="1150"/>
      <c r="BJ570" s="1150"/>
    </row>
    <row r="571" spans="1:62">
      <c r="A571" s="1150">
        <v>565</v>
      </c>
      <c r="B571" s="1150">
        <v>0</v>
      </c>
      <c r="C571" s="1150" t="s">
        <v>2792</v>
      </c>
      <c r="D571" s="1150" t="s">
        <v>18942</v>
      </c>
      <c r="E571" s="1150" t="s">
        <v>18943</v>
      </c>
      <c r="F571" s="1150" t="s">
        <v>18948</v>
      </c>
      <c r="G571" s="1150" t="s">
        <v>19517</v>
      </c>
      <c r="H571" s="1213" t="s">
        <v>8328</v>
      </c>
      <c r="I571" s="1213" t="s">
        <v>8330</v>
      </c>
      <c r="J571" s="1213" t="s">
        <v>8329</v>
      </c>
      <c r="K571" s="1150" t="s">
        <v>19670</v>
      </c>
      <c r="L571" s="1150" t="s">
        <v>394</v>
      </c>
      <c r="M571" s="1150">
        <v>100207636</v>
      </c>
      <c r="N571" s="1150" t="s">
        <v>394</v>
      </c>
      <c r="O571" s="1150"/>
      <c r="P571" s="1150" t="s">
        <v>17721</v>
      </c>
      <c r="Q571" s="1150"/>
      <c r="R571" s="1210">
        <v>90491</v>
      </c>
      <c r="S571" s="1150"/>
      <c r="T571" s="1150" t="s">
        <v>394</v>
      </c>
      <c r="U571" s="1150">
        <v>1003677604</v>
      </c>
      <c r="V571" s="1150"/>
      <c r="W571" s="1150"/>
      <c r="X571" s="1150"/>
      <c r="Y571" s="1150"/>
      <c r="Z571" s="1150"/>
      <c r="AA571" s="1150"/>
      <c r="AB571" s="1150"/>
      <c r="AC571" s="1150"/>
      <c r="AD571" s="1150"/>
      <c r="AE571" s="1150"/>
      <c r="AF571" s="1150" t="s">
        <v>19172</v>
      </c>
      <c r="AG571" s="1211">
        <v>45202</v>
      </c>
      <c r="AH571" s="1212">
        <v>45200</v>
      </c>
      <c r="AI571" s="1213" t="s">
        <v>8328</v>
      </c>
      <c r="AJ571" s="1213" t="s">
        <v>8329</v>
      </c>
      <c r="AK571" s="1210">
        <v>90491.42</v>
      </c>
      <c r="AL571" s="1210">
        <v>90492</v>
      </c>
      <c r="AM571" s="1150" t="s">
        <v>491</v>
      </c>
      <c r="AN571" s="1150" t="s">
        <v>12821</v>
      </c>
      <c r="AO571" s="1210">
        <v>13373.1</v>
      </c>
      <c r="AP571" s="1150" t="s">
        <v>8331</v>
      </c>
      <c r="AQ571" s="1150"/>
      <c r="AR571" s="1150">
        <v>4902153345</v>
      </c>
      <c r="AS571" s="1150"/>
      <c r="AT571" s="1150"/>
      <c r="AU571" s="1150"/>
      <c r="AV571" s="1150"/>
      <c r="AW571" s="1150"/>
      <c r="AX571" s="1150"/>
      <c r="AY571" s="1150" t="s">
        <v>19671</v>
      </c>
      <c r="AZ571" s="1150"/>
      <c r="BA571" s="1150"/>
      <c r="BB571" s="1150"/>
      <c r="BC571" s="1150"/>
      <c r="BD571" s="1150"/>
      <c r="BE571" s="1150"/>
      <c r="BF571" s="1150"/>
      <c r="BG571" s="1150"/>
      <c r="BH571" s="1150"/>
      <c r="BI571" s="1150"/>
      <c r="BJ571" s="1150"/>
    </row>
    <row r="572" spans="1:62" ht="161.25">
      <c r="A572" s="1150">
        <v>566</v>
      </c>
      <c r="B572" s="1150">
        <v>0</v>
      </c>
      <c r="C572" s="1150" t="s">
        <v>2792</v>
      </c>
      <c r="D572" s="1150" t="s">
        <v>18942</v>
      </c>
      <c r="E572" s="1150" t="s">
        <v>18943</v>
      </c>
      <c r="F572" s="1150" t="s">
        <v>18944</v>
      </c>
      <c r="G572" s="1150" t="s">
        <v>52</v>
      </c>
      <c r="H572" s="1150" t="s">
        <v>8495</v>
      </c>
      <c r="I572" s="1150" t="s">
        <v>8497</v>
      </c>
      <c r="J572" s="1222" t="s">
        <v>8496</v>
      </c>
      <c r="K572" s="1215" t="s">
        <v>19672</v>
      </c>
      <c r="L572" s="1150" t="s">
        <v>394</v>
      </c>
      <c r="M572" s="1150">
        <v>100204444</v>
      </c>
      <c r="N572" s="1150" t="s">
        <v>394</v>
      </c>
      <c r="O572" s="1150"/>
      <c r="P572" s="1150" t="s">
        <v>17721</v>
      </c>
      <c r="Q572" s="1150"/>
      <c r="R572" s="1210">
        <v>22069</v>
      </c>
      <c r="S572" s="1150"/>
      <c r="T572" s="1150" t="s">
        <v>394</v>
      </c>
      <c r="U572" s="1150">
        <v>1003671552</v>
      </c>
      <c r="V572" s="1150">
        <v>1003671553</v>
      </c>
      <c r="W572" s="1150"/>
      <c r="X572" s="1150"/>
      <c r="Y572" s="1150"/>
      <c r="Z572" s="1150"/>
      <c r="AA572" s="1150"/>
      <c r="AB572" s="1150"/>
      <c r="AC572" s="1150"/>
      <c r="AD572" s="1150"/>
      <c r="AE572" s="1150"/>
      <c r="AF572" s="1150" t="s">
        <v>19172</v>
      </c>
      <c r="AG572" s="1211">
        <v>45184</v>
      </c>
      <c r="AH572" s="1212">
        <v>45170</v>
      </c>
      <c r="AI572" s="1150" t="s">
        <v>8495</v>
      </c>
      <c r="AJ572" s="1222" t="s">
        <v>8496</v>
      </c>
      <c r="AK572" s="1210">
        <v>35015.82</v>
      </c>
      <c r="AL572" s="1210">
        <v>35016</v>
      </c>
      <c r="AM572" s="1150" t="s">
        <v>19064</v>
      </c>
      <c r="AN572" s="1150" t="s">
        <v>12821</v>
      </c>
      <c r="AO572" s="1210">
        <v>14509.03</v>
      </c>
      <c r="AP572" s="1150" t="s">
        <v>8498</v>
      </c>
      <c r="AQ572" s="1150"/>
      <c r="AR572" s="1150">
        <v>4902147819</v>
      </c>
      <c r="AS572" s="1150"/>
      <c r="AT572" s="1150"/>
      <c r="AU572" s="1150"/>
      <c r="AV572" s="1150"/>
      <c r="AW572" s="1150"/>
      <c r="AX572" s="1150"/>
      <c r="AY572" s="1150" t="s">
        <v>20</v>
      </c>
      <c r="AZ572" s="1150" t="s">
        <v>19093</v>
      </c>
      <c r="BA572" s="1150"/>
      <c r="BB572" s="1150"/>
      <c r="BC572" s="1150"/>
      <c r="BD572" s="1150"/>
      <c r="BE572" s="1211">
        <v>45203</v>
      </c>
      <c r="BF572" s="1150" t="s">
        <v>18945</v>
      </c>
      <c r="BG572" s="1150" t="s">
        <v>18980</v>
      </c>
      <c r="BH572" s="1150" t="s">
        <v>18978</v>
      </c>
      <c r="BI572" s="1150"/>
      <c r="BJ572" s="1150"/>
    </row>
    <row r="573" spans="1:62">
      <c r="A573" s="1150">
        <v>567</v>
      </c>
      <c r="B573" s="1150">
        <v>0</v>
      </c>
      <c r="C573" s="1150" t="s">
        <v>2792</v>
      </c>
      <c r="D573" s="1150" t="s">
        <v>18942</v>
      </c>
      <c r="E573" s="1150" t="s">
        <v>18943</v>
      </c>
      <c r="F573" s="1150" t="s">
        <v>18944</v>
      </c>
      <c r="G573" s="1150" t="s">
        <v>17935</v>
      </c>
      <c r="H573" s="1150" t="s">
        <v>7147</v>
      </c>
      <c r="I573" s="1150" t="s">
        <v>7149</v>
      </c>
      <c r="J573" s="1222" t="s">
        <v>7148</v>
      </c>
      <c r="K573" s="1150" t="s">
        <v>19673</v>
      </c>
      <c r="L573" s="1150" t="s">
        <v>394</v>
      </c>
      <c r="M573" s="1150">
        <v>100207912</v>
      </c>
      <c r="N573" s="1150" t="s">
        <v>394</v>
      </c>
      <c r="O573" s="1150"/>
      <c r="P573" s="1150" t="s">
        <v>17721</v>
      </c>
      <c r="Q573" s="1150"/>
      <c r="R573" s="1210">
        <v>9247</v>
      </c>
      <c r="S573" s="1150"/>
      <c r="T573" s="1150" t="s">
        <v>394</v>
      </c>
      <c r="U573" s="1150">
        <v>1003671725</v>
      </c>
      <c r="V573" s="1150">
        <v>1003671726</v>
      </c>
      <c r="W573" s="1150"/>
      <c r="X573" s="1150"/>
      <c r="Y573" s="1150"/>
      <c r="Z573" s="1150"/>
      <c r="AA573" s="1150"/>
      <c r="AB573" s="1150"/>
      <c r="AC573" s="1150"/>
      <c r="AD573" s="1150"/>
      <c r="AE573" s="1150"/>
      <c r="AF573" s="1150" t="s">
        <v>19172</v>
      </c>
      <c r="AG573" s="1211">
        <v>45184</v>
      </c>
      <c r="AH573" s="1212">
        <v>45170</v>
      </c>
      <c r="AI573" s="1150" t="s">
        <v>7147</v>
      </c>
      <c r="AJ573" s="1222" t="s">
        <v>7148</v>
      </c>
      <c r="AK573" s="1210">
        <v>9247</v>
      </c>
      <c r="AL573" s="1210">
        <v>9247</v>
      </c>
      <c r="AM573" s="1150" t="s">
        <v>518</v>
      </c>
      <c r="AN573" s="1150" t="s">
        <v>12821</v>
      </c>
      <c r="AO573" s="1210">
        <v>5867.46</v>
      </c>
      <c r="AP573" s="1150" t="s">
        <v>7150</v>
      </c>
      <c r="AQ573" s="1150"/>
      <c r="AR573" s="1150">
        <v>4902147796</v>
      </c>
      <c r="AS573" s="1150"/>
      <c r="AT573" s="1150"/>
      <c r="AU573" s="1150"/>
      <c r="AV573" s="1150"/>
      <c r="AW573" s="1150"/>
      <c r="AX573" s="1150"/>
      <c r="AY573" s="1150" t="s">
        <v>20</v>
      </c>
      <c r="AZ573" s="1150"/>
      <c r="BA573" s="1150"/>
      <c r="BB573" s="1150"/>
      <c r="BC573" s="1150"/>
      <c r="BD573" s="1150"/>
      <c r="BE573" s="1150"/>
      <c r="BF573" s="1150"/>
      <c r="BG573" s="1150"/>
      <c r="BH573" s="1150"/>
      <c r="BI573" s="1150"/>
      <c r="BJ573" s="1150"/>
    </row>
    <row r="574" spans="1:62">
      <c r="A574" s="1150">
        <v>568</v>
      </c>
      <c r="B574" s="1150">
        <v>0</v>
      </c>
      <c r="C574" s="1150" t="s">
        <v>2792</v>
      </c>
      <c r="D574" s="1150" t="s">
        <v>18942</v>
      </c>
      <c r="E574" s="1150" t="s">
        <v>18943</v>
      </c>
      <c r="F574" s="1150" t="s">
        <v>18944</v>
      </c>
      <c r="G574" s="1150" t="s">
        <v>17920</v>
      </c>
      <c r="H574" s="1150" t="s">
        <v>1970</v>
      </c>
      <c r="I574" s="1150" t="s">
        <v>1967</v>
      </c>
      <c r="J574" s="1150" t="s">
        <v>1969</v>
      </c>
      <c r="K574" s="1150" t="s">
        <v>1968</v>
      </c>
      <c r="L574" s="1150" t="s">
        <v>394</v>
      </c>
      <c r="M574" s="1150">
        <v>100202441</v>
      </c>
      <c r="N574" s="1150" t="s">
        <v>394</v>
      </c>
      <c r="O574" s="1150"/>
      <c r="P574" s="1150" t="s">
        <v>17721</v>
      </c>
      <c r="Q574" s="1150"/>
      <c r="R574" s="1210">
        <v>16440</v>
      </c>
      <c r="S574" s="1150"/>
      <c r="T574" s="1150" t="s">
        <v>394</v>
      </c>
      <c r="U574" s="1150">
        <v>1003671727</v>
      </c>
      <c r="V574" s="1150"/>
      <c r="W574" s="1150"/>
      <c r="X574" s="1150"/>
      <c r="Y574" s="1150"/>
      <c r="Z574" s="1150"/>
      <c r="AA574" s="1150"/>
      <c r="AB574" s="1150"/>
      <c r="AC574" s="1150"/>
      <c r="AD574" s="1150"/>
      <c r="AE574" s="1150"/>
      <c r="AF574" s="1150" t="s">
        <v>18978</v>
      </c>
      <c r="AG574" s="1211">
        <v>45184</v>
      </c>
      <c r="AH574" s="1212">
        <v>45170</v>
      </c>
      <c r="AI574" s="1150" t="s">
        <v>1970</v>
      </c>
      <c r="AJ574" s="1150" t="s">
        <v>1969</v>
      </c>
      <c r="AK574" s="1210">
        <v>18440.34</v>
      </c>
      <c r="AL574" s="1210">
        <v>18441</v>
      </c>
      <c r="AM574" s="1150" t="s">
        <v>19064</v>
      </c>
      <c r="AN574" s="1150" t="s">
        <v>12821</v>
      </c>
      <c r="AO574" s="1150">
        <v>560</v>
      </c>
      <c r="AP574" s="1150" t="s">
        <v>1966</v>
      </c>
      <c r="AQ574" s="1150"/>
      <c r="AR574" s="1150">
        <v>4902147860</v>
      </c>
      <c r="AS574" s="1150"/>
      <c r="AT574" s="1150"/>
      <c r="AU574" s="1150"/>
      <c r="AV574" s="1150"/>
      <c r="AW574" s="1150"/>
      <c r="AX574" s="1150"/>
      <c r="AY574" s="1150" t="s">
        <v>20</v>
      </c>
      <c r="AZ574" s="1150" t="s">
        <v>19093</v>
      </c>
      <c r="BA574" s="1150"/>
      <c r="BB574" s="1150"/>
      <c r="BC574" s="1150"/>
      <c r="BD574" s="1150"/>
      <c r="BE574" s="1211">
        <v>45204</v>
      </c>
      <c r="BF574" s="1150" t="s">
        <v>18945</v>
      </c>
      <c r="BG574" s="1150" t="s">
        <v>18980</v>
      </c>
      <c r="BH574" s="1150" t="s">
        <v>18978</v>
      </c>
      <c r="BI574" s="1150"/>
      <c r="BJ574" s="1150"/>
    </row>
    <row r="575" spans="1:62">
      <c r="A575" s="1150">
        <v>569</v>
      </c>
      <c r="B575" s="1150">
        <v>0</v>
      </c>
      <c r="C575" s="1150" t="s">
        <v>2792</v>
      </c>
      <c r="D575" s="1150" t="s">
        <v>18942</v>
      </c>
      <c r="E575" s="1150" t="s">
        <v>18943</v>
      </c>
      <c r="F575" s="1150" t="s">
        <v>18944</v>
      </c>
      <c r="G575" s="1150" t="s">
        <v>17920</v>
      </c>
      <c r="H575" s="1150" t="s">
        <v>1962</v>
      </c>
      <c r="I575" s="1150" t="s">
        <v>1959</v>
      </c>
      <c r="J575" s="1150" t="s">
        <v>1961</v>
      </c>
      <c r="K575" s="1150" t="s">
        <v>1960</v>
      </c>
      <c r="L575" s="1150" t="s">
        <v>394</v>
      </c>
      <c r="M575" s="1150">
        <v>100207976</v>
      </c>
      <c r="N575" s="1150" t="s">
        <v>394</v>
      </c>
      <c r="O575" s="1150"/>
      <c r="P575" s="1150" t="s">
        <v>17721</v>
      </c>
      <c r="Q575" s="1150"/>
      <c r="R575" s="1210">
        <v>10473</v>
      </c>
      <c r="S575" s="1150"/>
      <c r="T575" s="1150" t="s">
        <v>394</v>
      </c>
      <c r="U575" s="1150">
        <v>1003671728</v>
      </c>
      <c r="V575" s="1150"/>
      <c r="W575" s="1150"/>
      <c r="X575" s="1150"/>
      <c r="Y575" s="1150"/>
      <c r="Z575" s="1150"/>
      <c r="AA575" s="1150"/>
      <c r="AB575" s="1150"/>
      <c r="AC575" s="1150"/>
      <c r="AD575" s="1150"/>
      <c r="AE575" s="1150"/>
      <c r="AF575" s="1150" t="s">
        <v>18978</v>
      </c>
      <c r="AG575" s="1211">
        <v>45184</v>
      </c>
      <c r="AH575" s="1212">
        <v>45170</v>
      </c>
      <c r="AI575" s="1150" t="s">
        <v>1962</v>
      </c>
      <c r="AJ575" s="1150" t="s">
        <v>1961</v>
      </c>
      <c r="AK575" s="1210">
        <v>16120.9</v>
      </c>
      <c r="AL575" s="1210">
        <v>16121</v>
      </c>
      <c r="AM575" s="1150" t="s">
        <v>19064</v>
      </c>
      <c r="AN575" s="1150" t="s">
        <v>12821</v>
      </c>
      <c r="AO575" s="1150">
        <v>560</v>
      </c>
      <c r="AP575" s="1150" t="s">
        <v>19674</v>
      </c>
      <c r="AQ575" s="1150"/>
      <c r="AR575" s="1150">
        <v>4902147857</v>
      </c>
      <c r="AS575" s="1150"/>
      <c r="AT575" s="1150"/>
      <c r="AU575" s="1150"/>
      <c r="AV575" s="1150"/>
      <c r="AW575" s="1150"/>
      <c r="AX575" s="1150"/>
      <c r="AY575" s="1150" t="s">
        <v>20</v>
      </c>
      <c r="AZ575" s="1150" t="s">
        <v>19093</v>
      </c>
      <c r="BA575" s="1150"/>
      <c r="BB575" s="1150"/>
      <c r="BC575" s="1150"/>
      <c r="BD575" s="1150"/>
      <c r="BE575" s="1211">
        <v>45204</v>
      </c>
      <c r="BF575" s="1150" t="s">
        <v>18945</v>
      </c>
      <c r="BG575" s="1150" t="s">
        <v>18980</v>
      </c>
      <c r="BH575" s="1150" t="s">
        <v>18978</v>
      </c>
      <c r="BI575" s="1150"/>
      <c r="BJ575" s="1150"/>
    </row>
    <row r="576" spans="1:62" ht="81">
      <c r="A576" s="1150">
        <v>570</v>
      </c>
      <c r="B576" s="1150">
        <v>0</v>
      </c>
      <c r="C576" s="1150" t="s">
        <v>2792</v>
      </c>
      <c r="D576" s="1150" t="s">
        <v>18942</v>
      </c>
      <c r="E576" s="1150" t="s">
        <v>18943</v>
      </c>
      <c r="F576" s="1150" t="s">
        <v>18948</v>
      </c>
      <c r="G576" s="1150" t="s">
        <v>17920</v>
      </c>
      <c r="H576" s="1150" t="s">
        <v>8873</v>
      </c>
      <c r="I576" s="1150" t="s">
        <v>8875</v>
      </c>
      <c r="J576" s="1150" t="s">
        <v>8874</v>
      </c>
      <c r="K576" s="1215" t="s">
        <v>19675</v>
      </c>
      <c r="L576" s="1150" t="s">
        <v>394</v>
      </c>
      <c r="M576" s="1150">
        <v>100207415</v>
      </c>
      <c r="N576" s="1150" t="s">
        <v>394</v>
      </c>
      <c r="O576" s="1150"/>
      <c r="P576" s="1150" t="s">
        <v>17721</v>
      </c>
      <c r="Q576" s="1150"/>
      <c r="R576" s="1210">
        <v>18049</v>
      </c>
      <c r="S576" s="1150"/>
      <c r="T576" s="1150" t="s">
        <v>394</v>
      </c>
      <c r="U576" s="1150">
        <v>1003674788</v>
      </c>
      <c r="V576" s="1150"/>
      <c r="W576" s="1150"/>
      <c r="X576" s="1150"/>
      <c r="Y576" s="1150"/>
      <c r="Z576" s="1150"/>
      <c r="AA576" s="1150"/>
      <c r="AB576" s="1150"/>
      <c r="AC576" s="1150"/>
      <c r="AD576" s="1150"/>
      <c r="AE576" s="1150"/>
      <c r="AF576" s="1150" t="s">
        <v>19172</v>
      </c>
      <c r="AG576" s="1211">
        <v>45195</v>
      </c>
      <c r="AH576" s="1212">
        <v>45170</v>
      </c>
      <c r="AI576" s="1150" t="s">
        <v>8873</v>
      </c>
      <c r="AJ576" s="1150" t="s">
        <v>8874</v>
      </c>
      <c r="AK576" s="1210">
        <v>18049</v>
      </c>
      <c r="AL576" s="1210">
        <v>18049</v>
      </c>
      <c r="AM576" s="1150" t="s">
        <v>491</v>
      </c>
      <c r="AN576" s="1150" t="s">
        <v>12821</v>
      </c>
      <c r="AO576" s="1150"/>
      <c r="AP576" s="1150"/>
      <c r="AQ576" s="1150"/>
      <c r="AR576" s="1150">
        <v>4902151111</v>
      </c>
      <c r="AS576" s="1150"/>
      <c r="AT576" s="1150"/>
      <c r="AU576" s="1150"/>
      <c r="AV576" s="1150"/>
      <c r="AW576" s="1150"/>
      <c r="AX576" s="1150"/>
      <c r="AY576" s="1150">
        <v>0</v>
      </c>
      <c r="AZ576" s="1150" t="s">
        <v>19093</v>
      </c>
      <c r="BA576" s="1150"/>
      <c r="BB576" s="1150"/>
      <c r="BC576" s="1150"/>
      <c r="BD576" s="1150"/>
      <c r="BE576" s="1211">
        <v>45204</v>
      </c>
      <c r="BF576" s="1150" t="s">
        <v>18945</v>
      </c>
      <c r="BG576" s="1150" t="s">
        <v>18980</v>
      </c>
      <c r="BH576" s="1150" t="s">
        <v>18978</v>
      </c>
      <c r="BI576" s="1150"/>
      <c r="BJ576" s="1150"/>
    </row>
    <row r="577" spans="1:62">
      <c r="A577" s="1150">
        <v>571</v>
      </c>
      <c r="B577" s="1150">
        <v>0</v>
      </c>
      <c r="C577" s="1150" t="s">
        <v>2792</v>
      </c>
      <c r="D577" s="1150" t="s">
        <v>18942</v>
      </c>
      <c r="E577" s="1150" t="s">
        <v>18943</v>
      </c>
      <c r="F577" s="1150" t="s">
        <v>18948</v>
      </c>
      <c r="G577" s="1150" t="s">
        <v>17920</v>
      </c>
      <c r="H577" s="1150" t="s">
        <v>9679</v>
      </c>
      <c r="I577" s="1150" t="s">
        <v>9681</v>
      </c>
      <c r="J577" s="1150" t="s">
        <v>9680</v>
      </c>
      <c r="K577" s="1150" t="s">
        <v>19676</v>
      </c>
      <c r="L577" s="1150" t="s">
        <v>394</v>
      </c>
      <c r="M577" s="1150">
        <v>100193492</v>
      </c>
      <c r="N577" s="1150" t="s">
        <v>394</v>
      </c>
      <c r="O577" s="1150"/>
      <c r="P577" s="1150" t="s">
        <v>17721</v>
      </c>
      <c r="Q577" s="1150"/>
      <c r="R577" s="1210">
        <v>36751</v>
      </c>
      <c r="S577" s="1210">
        <v>2000</v>
      </c>
      <c r="T577" s="1150" t="s">
        <v>394</v>
      </c>
      <c r="U577" s="1150">
        <v>1003671772</v>
      </c>
      <c r="V577" s="1150">
        <v>1003671773</v>
      </c>
      <c r="W577" s="1150">
        <v>1003671774</v>
      </c>
      <c r="X577" s="1150"/>
      <c r="Y577" s="1150"/>
      <c r="Z577" s="1150"/>
      <c r="AA577" s="1150"/>
      <c r="AB577" s="1150"/>
      <c r="AC577" s="1150"/>
      <c r="AD577" s="1150"/>
      <c r="AE577" s="1150"/>
      <c r="AF577" s="1150" t="s">
        <v>18978</v>
      </c>
      <c r="AG577" s="1211">
        <v>45184</v>
      </c>
      <c r="AH577" s="1212">
        <v>45170</v>
      </c>
      <c r="AI577" s="1150" t="s">
        <v>9679</v>
      </c>
      <c r="AJ577" s="1150" t="s">
        <v>9680</v>
      </c>
      <c r="AK577" s="1210">
        <v>56406.21</v>
      </c>
      <c r="AL577" s="1210">
        <v>56407</v>
      </c>
      <c r="AM577" s="1150" t="s">
        <v>514</v>
      </c>
      <c r="AN577" s="1150" t="s">
        <v>13437</v>
      </c>
      <c r="AO577" s="1210">
        <v>15414.04</v>
      </c>
      <c r="AP577" s="1150" t="s">
        <v>9682</v>
      </c>
      <c r="AQ577" s="1150"/>
      <c r="AR577" s="1150">
        <v>4902147972</v>
      </c>
      <c r="AS577" s="1150"/>
      <c r="AT577" s="1150"/>
      <c r="AU577" s="1150"/>
      <c r="AV577" s="1150"/>
      <c r="AW577" s="1150"/>
      <c r="AX577" s="1150"/>
      <c r="AY577" s="1150" t="s">
        <v>19677</v>
      </c>
      <c r="AZ577" s="1150"/>
      <c r="BA577" s="1150"/>
      <c r="BB577" s="1150"/>
      <c r="BC577" s="1150"/>
      <c r="BD577" s="1150"/>
      <c r="BE577" s="1150"/>
      <c r="BF577" s="1150"/>
      <c r="BG577" s="1150"/>
      <c r="BH577" s="1150"/>
      <c r="BI577" s="1150"/>
      <c r="BJ577" s="1150"/>
    </row>
    <row r="578" spans="1:62" ht="108">
      <c r="A578" s="1150">
        <v>572</v>
      </c>
      <c r="B578" s="1150">
        <v>0</v>
      </c>
      <c r="C578" s="1150" t="s">
        <v>2792</v>
      </c>
      <c r="D578" s="1150" t="s">
        <v>18942</v>
      </c>
      <c r="E578" s="1150" t="s">
        <v>18943</v>
      </c>
      <c r="F578" s="1150" t="s">
        <v>18944</v>
      </c>
      <c r="G578" s="1150" t="s">
        <v>17920</v>
      </c>
      <c r="H578" s="1150" t="s">
        <v>1976</v>
      </c>
      <c r="I578" s="1150" t="s">
        <v>1973</v>
      </c>
      <c r="J578" s="1150" t="s">
        <v>1975</v>
      </c>
      <c r="K578" s="1215" t="s">
        <v>19678</v>
      </c>
      <c r="L578" s="1150" t="s">
        <v>394</v>
      </c>
      <c r="M578" s="1150">
        <v>100206341</v>
      </c>
      <c r="N578" s="1150" t="s">
        <v>394</v>
      </c>
      <c r="O578" s="1150"/>
      <c r="P578" s="1150" t="s">
        <v>17721</v>
      </c>
      <c r="Q578" s="1150"/>
      <c r="R578" s="1210">
        <v>16607</v>
      </c>
      <c r="S578" s="1150"/>
      <c r="T578" s="1150" t="s">
        <v>394</v>
      </c>
      <c r="U578" s="1150">
        <v>1003671755</v>
      </c>
      <c r="V578" s="1150"/>
      <c r="W578" s="1150"/>
      <c r="X578" s="1150"/>
      <c r="Y578" s="1150"/>
      <c r="Z578" s="1150"/>
      <c r="AA578" s="1150"/>
      <c r="AB578" s="1150"/>
      <c r="AC578" s="1150"/>
      <c r="AD578" s="1150"/>
      <c r="AE578" s="1150"/>
      <c r="AF578" s="1150" t="s">
        <v>18962</v>
      </c>
      <c r="AG578" s="1211">
        <v>45184</v>
      </c>
      <c r="AH578" s="1212">
        <v>45170</v>
      </c>
      <c r="AI578" s="1150" t="s">
        <v>1976</v>
      </c>
      <c r="AJ578" s="1150" t="s">
        <v>1975</v>
      </c>
      <c r="AK578" s="1210">
        <v>27676.98</v>
      </c>
      <c r="AL578" s="1210">
        <v>27677</v>
      </c>
      <c r="AM578" s="1150" t="s">
        <v>19064</v>
      </c>
      <c r="AN578" s="1150" t="s">
        <v>12821</v>
      </c>
      <c r="AO578" s="1150"/>
      <c r="AP578" s="1150" t="s">
        <v>1972</v>
      </c>
      <c r="AQ578" s="1150"/>
      <c r="AR578" s="1150">
        <v>4902148118</v>
      </c>
      <c r="AS578" s="1150"/>
      <c r="AT578" s="1150"/>
      <c r="AU578" s="1150"/>
      <c r="AV578" s="1150"/>
      <c r="AW578" s="1150"/>
      <c r="AX578" s="1150"/>
      <c r="AY578" s="1150" t="s">
        <v>2792</v>
      </c>
      <c r="AZ578" s="1150"/>
      <c r="BA578" s="1150"/>
      <c r="BB578" s="1150"/>
      <c r="BC578" s="1150"/>
      <c r="BD578" s="1150"/>
      <c r="BE578" s="1211">
        <v>45204</v>
      </c>
      <c r="BF578" s="1150"/>
      <c r="BG578" s="1150" t="s">
        <v>18980</v>
      </c>
      <c r="BH578" s="1150" t="s">
        <v>18978</v>
      </c>
      <c r="BI578" s="1150"/>
      <c r="BJ578" s="1150"/>
    </row>
    <row r="579" spans="1:62">
      <c r="A579" s="1150">
        <v>573</v>
      </c>
      <c r="B579" s="1150" t="s">
        <v>19108</v>
      </c>
      <c r="C579" s="1150" t="s">
        <v>19626</v>
      </c>
      <c r="D579" s="1150" t="s">
        <v>18942</v>
      </c>
      <c r="E579" s="1150" t="s">
        <v>17550</v>
      </c>
      <c r="F579" s="1150" t="s">
        <v>18948</v>
      </c>
      <c r="G579" s="1150" t="s">
        <v>17963</v>
      </c>
      <c r="H579" s="1150" t="s">
        <v>19679</v>
      </c>
      <c r="I579" s="1150" t="s">
        <v>19680</v>
      </c>
      <c r="J579" s="1150"/>
      <c r="K579" s="1150" t="s">
        <v>19681</v>
      </c>
      <c r="L579" s="1150" t="s">
        <v>19552</v>
      </c>
      <c r="M579" s="1150"/>
      <c r="N579" s="1150"/>
      <c r="O579" s="1150"/>
      <c r="P579" s="1150"/>
      <c r="Q579" s="1150"/>
      <c r="R579" s="1150"/>
      <c r="S579" s="1150"/>
      <c r="T579" s="1150"/>
      <c r="U579" s="1150"/>
      <c r="V579" s="1150"/>
      <c r="W579" s="1150"/>
      <c r="X579" s="1150"/>
      <c r="Y579" s="1150"/>
      <c r="Z579" s="1150"/>
      <c r="AA579" s="1150"/>
      <c r="AB579" s="1150"/>
      <c r="AC579" s="1150"/>
      <c r="AD579" s="1150"/>
      <c r="AE579" s="1150"/>
      <c r="AF579" s="1150"/>
      <c r="AG579" s="1150"/>
      <c r="AH579" s="1212">
        <v>1</v>
      </c>
      <c r="AI579" s="1150" t="s">
        <v>19679</v>
      </c>
      <c r="AJ579" s="1150"/>
      <c r="AK579" s="1210">
        <v>210900</v>
      </c>
      <c r="AL579" s="1210">
        <v>210900</v>
      </c>
      <c r="AM579" s="1150" t="s">
        <v>514</v>
      </c>
      <c r="AN579" s="1150" t="s">
        <v>13437</v>
      </c>
      <c r="AO579" s="1150"/>
      <c r="AP579" s="1150"/>
      <c r="AQ579" s="1150"/>
      <c r="AR579" s="1150"/>
      <c r="AS579" s="1150"/>
      <c r="AT579" s="1150"/>
      <c r="AU579" s="1150"/>
      <c r="AV579" s="1150"/>
      <c r="AW579" s="1150"/>
      <c r="AX579" s="1150"/>
      <c r="AY579" s="1150">
        <v>0</v>
      </c>
      <c r="AZ579" s="1150"/>
      <c r="BA579" s="1150"/>
      <c r="BB579" s="1150"/>
      <c r="BC579" s="1150"/>
      <c r="BD579" s="1150"/>
      <c r="BE579" s="1150"/>
      <c r="BF579" s="1150"/>
      <c r="BG579" s="1150"/>
      <c r="BH579" s="1150"/>
      <c r="BI579" s="1150"/>
      <c r="BJ579" s="1150"/>
    </row>
    <row r="580" spans="1:62">
      <c r="A580" s="1150">
        <v>574</v>
      </c>
      <c r="B580" s="1150" t="s">
        <v>19108</v>
      </c>
      <c r="C580" s="1150" t="s">
        <v>19626</v>
      </c>
      <c r="D580" s="1150" t="s">
        <v>18942</v>
      </c>
      <c r="E580" s="1150" t="s">
        <v>17550</v>
      </c>
      <c r="F580" s="1150" t="s">
        <v>18948</v>
      </c>
      <c r="G580" s="1150" t="s">
        <v>19517</v>
      </c>
      <c r="H580" s="1150" t="s">
        <v>19682</v>
      </c>
      <c r="I580" s="1150" t="s">
        <v>19683</v>
      </c>
      <c r="J580" s="1150"/>
      <c r="K580" s="1150" t="s">
        <v>19684</v>
      </c>
      <c r="L580" s="1150" t="s">
        <v>19552</v>
      </c>
      <c r="M580" s="1150"/>
      <c r="N580" s="1150"/>
      <c r="O580" s="1150"/>
      <c r="P580" s="1150"/>
      <c r="Q580" s="1150"/>
      <c r="R580" s="1150"/>
      <c r="S580" s="1150"/>
      <c r="T580" s="1150"/>
      <c r="U580" s="1150"/>
      <c r="V580" s="1150"/>
      <c r="W580" s="1150"/>
      <c r="X580" s="1150"/>
      <c r="Y580" s="1150"/>
      <c r="Z580" s="1150"/>
      <c r="AA580" s="1150"/>
      <c r="AB580" s="1150"/>
      <c r="AC580" s="1150"/>
      <c r="AD580" s="1150"/>
      <c r="AE580" s="1150"/>
      <c r="AF580" s="1150"/>
      <c r="AG580" s="1150"/>
      <c r="AH580" s="1212">
        <v>1</v>
      </c>
      <c r="AI580" s="1150" t="s">
        <v>19682</v>
      </c>
      <c r="AJ580" s="1150"/>
      <c r="AK580" s="1210">
        <v>94350</v>
      </c>
      <c r="AL580" s="1210">
        <v>94350</v>
      </c>
      <c r="AM580" s="1150" t="s">
        <v>514</v>
      </c>
      <c r="AN580" s="1150" t="s">
        <v>13437</v>
      </c>
      <c r="AO580" s="1150"/>
      <c r="AP580" s="1150"/>
      <c r="AQ580" s="1150"/>
      <c r="AR580" s="1150"/>
      <c r="AS580" s="1150"/>
      <c r="AT580" s="1150"/>
      <c r="AU580" s="1150"/>
      <c r="AV580" s="1150"/>
      <c r="AW580" s="1150"/>
      <c r="AX580" s="1150"/>
      <c r="AY580" s="1150" t="s">
        <v>19685</v>
      </c>
      <c r="AZ580" s="1150"/>
      <c r="BA580" s="1150"/>
      <c r="BB580" s="1150"/>
      <c r="BC580" s="1150"/>
      <c r="BD580" s="1150"/>
      <c r="BE580" s="1150"/>
      <c r="BF580" s="1150"/>
      <c r="BG580" s="1150"/>
      <c r="BH580" s="1150"/>
      <c r="BI580" s="1150"/>
      <c r="BJ580" s="1150"/>
    </row>
    <row r="581" spans="1:62">
      <c r="A581" s="1150">
        <v>575</v>
      </c>
      <c r="B581" s="1150" t="s">
        <v>19108</v>
      </c>
      <c r="C581" s="1150" t="s">
        <v>17850</v>
      </c>
      <c r="D581" s="1150" t="s">
        <v>18942</v>
      </c>
      <c r="E581" s="1150" t="s">
        <v>17550</v>
      </c>
      <c r="F581" s="1150" t="s">
        <v>18948</v>
      </c>
      <c r="G581" s="1150" t="s">
        <v>17935</v>
      </c>
      <c r="H581" s="1150" t="s">
        <v>19686</v>
      </c>
      <c r="I581" s="1150" t="s">
        <v>19687</v>
      </c>
      <c r="J581" s="1150" t="s">
        <v>19688</v>
      </c>
      <c r="K581" s="1150" t="s">
        <v>19689</v>
      </c>
      <c r="L581" s="1150" t="s">
        <v>394</v>
      </c>
      <c r="M581" s="1150">
        <v>100211421</v>
      </c>
      <c r="N581" s="1150" t="s">
        <v>19552</v>
      </c>
      <c r="O581" s="1150" t="s">
        <v>19690</v>
      </c>
      <c r="P581" s="1150" t="s">
        <v>17721</v>
      </c>
      <c r="Q581" s="1211">
        <v>45208</v>
      </c>
      <c r="R581" s="1210">
        <v>277500</v>
      </c>
      <c r="S581" s="1150"/>
      <c r="T581" s="1150" t="s">
        <v>19281</v>
      </c>
      <c r="U581" s="1150"/>
      <c r="V581" s="1150"/>
      <c r="W581" s="1150"/>
      <c r="X581" s="1150"/>
      <c r="Y581" s="1150"/>
      <c r="Z581" s="1150"/>
      <c r="AA581" s="1150"/>
      <c r="AB581" s="1150"/>
      <c r="AC581" s="1150"/>
      <c r="AD581" s="1150"/>
      <c r="AE581" s="1150"/>
      <c r="AF581" s="1150"/>
      <c r="AG581" s="1150"/>
      <c r="AH581" s="1212">
        <v>1</v>
      </c>
      <c r="AI581" s="1150" t="s">
        <v>19686</v>
      </c>
      <c r="AJ581" s="1150" t="s">
        <v>19688</v>
      </c>
      <c r="AK581" s="1210">
        <v>277500</v>
      </c>
      <c r="AL581" s="1210">
        <v>277500</v>
      </c>
      <c r="AM581" s="1150" t="s">
        <v>514</v>
      </c>
      <c r="AN581" s="1150" t="s">
        <v>13437</v>
      </c>
      <c r="AO581" s="1150"/>
      <c r="AP581" s="1150"/>
      <c r="AQ581" s="1150"/>
      <c r="AR581" s="1150"/>
      <c r="AS581" s="1150"/>
      <c r="AT581" s="1150"/>
      <c r="AU581" s="1150"/>
      <c r="AV581" s="1150"/>
      <c r="AW581" s="1150"/>
      <c r="AX581" s="1150"/>
      <c r="AY581" s="1150">
        <v>0</v>
      </c>
      <c r="AZ581" s="1150"/>
      <c r="BA581" s="1150"/>
      <c r="BB581" s="1150"/>
      <c r="BC581" s="1150"/>
      <c r="BD581" s="1150"/>
      <c r="BE581" s="1150"/>
      <c r="BF581" s="1150"/>
      <c r="BG581" s="1150"/>
      <c r="BH581" s="1150"/>
      <c r="BI581" s="1150"/>
      <c r="BJ581" s="1150"/>
    </row>
    <row r="582" spans="1:62">
      <c r="A582" s="1150">
        <v>576</v>
      </c>
      <c r="B582" s="1150">
        <v>0</v>
      </c>
      <c r="C582" s="1150" t="s">
        <v>2792</v>
      </c>
      <c r="D582" s="1150" t="s">
        <v>18942</v>
      </c>
      <c r="E582" s="1150" t="s">
        <v>18943</v>
      </c>
      <c r="F582" s="1150" t="s">
        <v>18944</v>
      </c>
      <c r="G582" s="1150" t="s">
        <v>57</v>
      </c>
      <c r="H582" s="1150" t="s">
        <v>8681</v>
      </c>
      <c r="I582" s="1150" t="s">
        <v>8683</v>
      </c>
      <c r="J582" s="1222" t="s">
        <v>8682</v>
      </c>
      <c r="K582" s="1150" t="s">
        <v>19691</v>
      </c>
      <c r="L582" s="1150" t="s">
        <v>394</v>
      </c>
      <c r="M582" s="1150">
        <v>100199102</v>
      </c>
      <c r="N582" s="1150" t="s">
        <v>394</v>
      </c>
      <c r="O582" s="1150"/>
      <c r="P582" s="1150" t="s">
        <v>17721</v>
      </c>
      <c r="Q582" s="1150"/>
      <c r="R582" s="1210">
        <v>73989</v>
      </c>
      <c r="S582" s="1150"/>
      <c r="T582" s="1150" t="s">
        <v>394</v>
      </c>
      <c r="U582" s="1150">
        <v>1003671730</v>
      </c>
      <c r="V582" s="1150"/>
      <c r="W582" s="1150"/>
      <c r="X582" s="1150"/>
      <c r="Y582" s="1150"/>
      <c r="Z582" s="1150"/>
      <c r="AA582" s="1150"/>
      <c r="AB582" s="1150"/>
      <c r="AC582" s="1150"/>
      <c r="AD582" s="1150"/>
      <c r="AE582" s="1150"/>
      <c r="AF582" s="1150" t="s">
        <v>19172</v>
      </c>
      <c r="AG582" s="1211">
        <v>45184</v>
      </c>
      <c r="AH582" s="1212">
        <v>45170</v>
      </c>
      <c r="AI582" s="1150" t="s">
        <v>8681</v>
      </c>
      <c r="AJ582" s="1222" t="s">
        <v>8682</v>
      </c>
      <c r="AK582" s="1210">
        <v>73989.22</v>
      </c>
      <c r="AL582" s="1210">
        <v>73990</v>
      </c>
      <c r="AM582" s="1150" t="s">
        <v>19535</v>
      </c>
      <c r="AN582" s="1150" t="s">
        <v>12821</v>
      </c>
      <c r="AO582" s="1150"/>
      <c r="AP582" s="1222" t="s">
        <v>8684</v>
      </c>
      <c r="AQ582" s="1150"/>
      <c r="AR582" s="1213">
        <v>4902148052</v>
      </c>
      <c r="AS582" s="1150"/>
      <c r="AT582" s="1150"/>
      <c r="AU582" s="1150"/>
      <c r="AV582" s="1150"/>
      <c r="AW582" s="1150"/>
      <c r="AX582" s="1150"/>
      <c r="AY582" s="1150" t="s">
        <v>19660</v>
      </c>
      <c r="AZ582" s="1150"/>
      <c r="BA582" s="1150"/>
      <c r="BB582" s="1150"/>
      <c r="BC582" s="1150"/>
      <c r="BD582" s="1150"/>
      <c r="BE582" s="1150"/>
      <c r="BF582" s="1150"/>
      <c r="BG582" s="1150"/>
      <c r="BH582" s="1150"/>
      <c r="BI582" s="1150"/>
      <c r="BJ582" s="1150"/>
    </row>
    <row r="583" spans="1:62">
      <c r="A583" s="1150">
        <v>577</v>
      </c>
      <c r="B583" s="1150">
        <v>0</v>
      </c>
      <c r="C583" s="1150" t="s">
        <v>2792</v>
      </c>
      <c r="D583" s="1150" t="s">
        <v>18942</v>
      </c>
      <c r="E583" s="1150" t="s">
        <v>18943</v>
      </c>
      <c r="F583" s="1150" t="s">
        <v>19171</v>
      </c>
      <c r="G583" s="1150" t="s">
        <v>19136</v>
      </c>
      <c r="H583" s="1213" t="s">
        <v>2203</v>
      </c>
      <c r="I583" s="1150" t="s">
        <v>2200</v>
      </c>
      <c r="J583" s="1222" t="s">
        <v>2202</v>
      </c>
      <c r="K583" s="1150" t="s">
        <v>19692</v>
      </c>
      <c r="L583" s="1150" t="s">
        <v>394</v>
      </c>
      <c r="M583" s="1150">
        <v>100177020</v>
      </c>
      <c r="N583" s="1150" t="s">
        <v>394</v>
      </c>
      <c r="O583" s="1150"/>
      <c r="P583" s="1150" t="s">
        <v>17721</v>
      </c>
      <c r="Q583" s="1150"/>
      <c r="R583" s="1210">
        <v>1926131</v>
      </c>
      <c r="S583" s="1150"/>
      <c r="T583" s="1150" t="s">
        <v>394</v>
      </c>
      <c r="U583" s="1150">
        <v>1003674724</v>
      </c>
      <c r="V583" s="1150"/>
      <c r="W583" s="1150"/>
      <c r="X583" s="1150"/>
      <c r="Y583" s="1150"/>
      <c r="Z583" s="1150"/>
      <c r="AA583" s="1150"/>
      <c r="AB583" s="1150"/>
      <c r="AC583" s="1150"/>
      <c r="AD583" s="1150"/>
      <c r="AE583" s="1150"/>
      <c r="AF583" s="1150" t="s">
        <v>19172</v>
      </c>
      <c r="AG583" s="1211">
        <v>45195</v>
      </c>
      <c r="AH583" s="1212">
        <v>45170</v>
      </c>
      <c r="AI583" s="1213" t="s">
        <v>2203</v>
      </c>
      <c r="AJ583" s="1222" t="s">
        <v>2202</v>
      </c>
      <c r="AK583" s="1210">
        <v>2017317</v>
      </c>
      <c r="AL583" s="1210">
        <v>2017317</v>
      </c>
      <c r="AM583" s="1150" t="s">
        <v>497</v>
      </c>
      <c r="AN583" s="1150" t="s">
        <v>14506</v>
      </c>
      <c r="AO583" s="1210">
        <v>84416.1</v>
      </c>
      <c r="AP583" s="1150" t="s">
        <v>2199</v>
      </c>
      <c r="AQ583" s="1150"/>
      <c r="AR583" s="1150">
        <v>4902151103</v>
      </c>
      <c r="AS583" s="1150"/>
      <c r="AT583" s="1150"/>
      <c r="AU583" s="1150"/>
      <c r="AV583" s="1150"/>
      <c r="AW583" s="1150"/>
      <c r="AX583" s="1150"/>
      <c r="AY583" s="1150">
        <v>0</v>
      </c>
      <c r="AZ583" s="1150"/>
      <c r="BA583" s="1150"/>
      <c r="BB583" s="1150"/>
      <c r="BC583" s="1150"/>
      <c r="BD583" s="1150"/>
      <c r="BE583" s="1150"/>
      <c r="BF583" s="1150"/>
      <c r="BG583" s="1150"/>
      <c r="BH583" s="1150"/>
      <c r="BI583" s="1150"/>
      <c r="BJ583" s="1150"/>
    </row>
    <row r="584" spans="1:62">
      <c r="A584" s="1150">
        <v>578</v>
      </c>
      <c r="B584" s="1150">
        <v>0</v>
      </c>
      <c r="C584" s="1150" t="s">
        <v>2792</v>
      </c>
      <c r="D584" s="1150" t="s">
        <v>18942</v>
      </c>
      <c r="E584" s="1150" t="s">
        <v>18943</v>
      </c>
      <c r="F584" s="1150" t="s">
        <v>18944</v>
      </c>
      <c r="G584" s="1150" t="s">
        <v>17920</v>
      </c>
      <c r="H584" s="1150" t="s">
        <v>2005</v>
      </c>
      <c r="I584" s="1150" t="s">
        <v>2002</v>
      </c>
      <c r="J584" s="1150" t="s">
        <v>2004</v>
      </c>
      <c r="K584" s="1150" t="s">
        <v>2003</v>
      </c>
      <c r="L584" s="1150" t="s">
        <v>394</v>
      </c>
      <c r="M584" s="1150">
        <v>100206342</v>
      </c>
      <c r="N584" s="1150" t="s">
        <v>394</v>
      </c>
      <c r="O584" s="1150"/>
      <c r="P584" s="1150" t="s">
        <v>17721</v>
      </c>
      <c r="Q584" s="1150"/>
      <c r="R584" s="1210">
        <v>16362</v>
      </c>
      <c r="S584" s="1150"/>
      <c r="T584" s="1150" t="s">
        <v>394</v>
      </c>
      <c r="U584" s="1150">
        <v>1003671697</v>
      </c>
      <c r="V584" s="1150"/>
      <c r="W584" s="1150"/>
      <c r="X584" s="1150"/>
      <c r="Y584" s="1150"/>
      <c r="Z584" s="1150"/>
      <c r="AA584" s="1150"/>
      <c r="AB584" s="1150"/>
      <c r="AC584" s="1150"/>
      <c r="AD584" s="1150"/>
      <c r="AE584" s="1150"/>
      <c r="AF584" s="1150" t="s">
        <v>18973</v>
      </c>
      <c r="AG584" s="1211">
        <v>45184</v>
      </c>
      <c r="AH584" s="1212">
        <v>45170</v>
      </c>
      <c r="AI584" s="1150" t="s">
        <v>2005</v>
      </c>
      <c r="AJ584" s="1150" t="s">
        <v>2004</v>
      </c>
      <c r="AK584" s="1210">
        <v>27268.83</v>
      </c>
      <c r="AL584" s="1210">
        <v>27269</v>
      </c>
      <c r="AM584" s="1150" t="s">
        <v>19064</v>
      </c>
      <c r="AN584" s="1150" t="s">
        <v>12821</v>
      </c>
      <c r="AO584" s="1210">
        <v>1120</v>
      </c>
      <c r="AP584" s="1150" t="s">
        <v>2001</v>
      </c>
      <c r="AQ584" s="1150"/>
      <c r="AR584" s="1150">
        <v>4902148032</v>
      </c>
      <c r="AS584" s="1150"/>
      <c r="AT584" s="1150"/>
      <c r="AU584" s="1150"/>
      <c r="AV584" s="1150"/>
      <c r="AW584" s="1150"/>
      <c r="AX584" s="1150"/>
      <c r="AY584" s="1150" t="s">
        <v>2792</v>
      </c>
      <c r="AZ584" s="1150" t="s">
        <v>19093</v>
      </c>
      <c r="BA584" s="1150"/>
      <c r="BB584" s="1150"/>
      <c r="BC584" s="1150"/>
      <c r="BD584" s="1150"/>
      <c r="BE584" s="1211">
        <v>45204</v>
      </c>
      <c r="BF584" s="1150" t="s">
        <v>18945</v>
      </c>
      <c r="BG584" s="1150" t="s">
        <v>18980</v>
      </c>
      <c r="BH584" s="1150" t="s">
        <v>18978</v>
      </c>
      <c r="BI584" s="1150"/>
      <c r="BJ584" s="1150"/>
    </row>
    <row r="585" spans="1:62">
      <c r="A585" s="1150">
        <v>579</v>
      </c>
      <c r="B585" s="1150">
        <v>0</v>
      </c>
      <c r="C585" s="1150" t="s">
        <v>2792</v>
      </c>
      <c r="D585" s="1150" t="s">
        <v>18942</v>
      </c>
      <c r="E585" s="1150" t="s">
        <v>18943</v>
      </c>
      <c r="F585" s="1150" t="s">
        <v>18944</v>
      </c>
      <c r="G585" s="1150" t="s">
        <v>17920</v>
      </c>
      <c r="H585" s="1150" t="s">
        <v>1981</v>
      </c>
      <c r="I585" s="1150" t="s">
        <v>1978</v>
      </c>
      <c r="J585" s="1150" t="s">
        <v>1980</v>
      </c>
      <c r="K585" s="1150" t="s">
        <v>1979</v>
      </c>
      <c r="L585" s="1150" t="s">
        <v>394</v>
      </c>
      <c r="M585" s="1150">
        <v>100206338</v>
      </c>
      <c r="N585" s="1150" t="s">
        <v>394</v>
      </c>
      <c r="O585" s="1150"/>
      <c r="P585" s="1150" t="s">
        <v>17721</v>
      </c>
      <c r="Q585" s="1150"/>
      <c r="R585" s="1210">
        <v>17511</v>
      </c>
      <c r="S585" s="1150"/>
      <c r="T585" s="1150" t="s">
        <v>394</v>
      </c>
      <c r="U585" s="1150">
        <v>1003673748</v>
      </c>
      <c r="V585" s="1150"/>
      <c r="W585" s="1150"/>
      <c r="X585" s="1150"/>
      <c r="Y585" s="1150"/>
      <c r="Z585" s="1150"/>
      <c r="AA585" s="1150"/>
      <c r="AB585" s="1150"/>
      <c r="AC585" s="1150"/>
      <c r="AD585" s="1150"/>
      <c r="AE585" s="1150"/>
      <c r="AF585" s="1150" t="s">
        <v>18973</v>
      </c>
      <c r="AG585" s="1211">
        <v>45191</v>
      </c>
      <c r="AH585" s="1212">
        <v>45170</v>
      </c>
      <c r="AI585" s="1150" t="s">
        <v>1981</v>
      </c>
      <c r="AJ585" s="1150" t="s">
        <v>1980</v>
      </c>
      <c r="AK585" s="1210">
        <v>29184.560000000001</v>
      </c>
      <c r="AL585" s="1210">
        <v>29185</v>
      </c>
      <c r="AM585" s="1150" t="s">
        <v>19064</v>
      </c>
      <c r="AN585" s="1150" t="s">
        <v>12821</v>
      </c>
      <c r="AO585" s="1210">
        <v>1120</v>
      </c>
      <c r="AP585" s="1150" t="s">
        <v>1977</v>
      </c>
      <c r="AQ585" s="1150"/>
      <c r="AR585" s="1150">
        <v>4902150114</v>
      </c>
      <c r="AS585" s="1150"/>
      <c r="AT585" s="1150"/>
      <c r="AU585" s="1150"/>
      <c r="AV585" s="1150"/>
      <c r="AW585" s="1150"/>
      <c r="AX585" s="1150"/>
      <c r="AY585" s="1150">
        <v>0</v>
      </c>
      <c r="AZ585" s="1150" t="s">
        <v>19098</v>
      </c>
      <c r="BA585" s="1150"/>
      <c r="BB585" s="1150"/>
      <c r="BC585" s="1150"/>
      <c r="BD585" s="1150"/>
      <c r="BE585" s="1220">
        <v>45209</v>
      </c>
      <c r="BF585" s="1150" t="s">
        <v>19009</v>
      </c>
      <c r="BG585" s="1150"/>
      <c r="BH585" s="1150"/>
      <c r="BI585" s="1150"/>
      <c r="BJ585" s="1150"/>
    </row>
    <row r="586" spans="1:62">
      <c r="A586" s="1150">
        <v>580</v>
      </c>
      <c r="B586" s="1150">
        <v>0</v>
      </c>
      <c r="C586" s="1150" t="s">
        <v>2792</v>
      </c>
      <c r="D586" s="1150" t="s">
        <v>18942</v>
      </c>
      <c r="E586" s="1150" t="s">
        <v>18943</v>
      </c>
      <c r="F586" s="1150" t="s">
        <v>18944</v>
      </c>
      <c r="G586" s="1150" t="s">
        <v>15943</v>
      </c>
      <c r="H586" s="1150" t="s">
        <v>8829</v>
      </c>
      <c r="I586" s="1150" t="s">
        <v>8831</v>
      </c>
      <c r="J586" s="1150" t="s">
        <v>8830</v>
      </c>
      <c r="K586" s="1150" t="s">
        <v>19693</v>
      </c>
      <c r="L586" s="1150" t="s">
        <v>394</v>
      </c>
      <c r="M586" s="1150">
        <v>100203403</v>
      </c>
      <c r="N586" s="1150" t="s">
        <v>394</v>
      </c>
      <c r="O586" s="1150"/>
      <c r="P586" s="1150" t="s">
        <v>17721</v>
      </c>
      <c r="Q586" s="1150"/>
      <c r="R586" s="1210">
        <v>10222</v>
      </c>
      <c r="S586" s="1150"/>
      <c r="T586" s="1150" t="s">
        <v>394</v>
      </c>
      <c r="U586" s="1150">
        <v>1003671698</v>
      </c>
      <c r="V586" s="1150"/>
      <c r="W586" s="1150"/>
      <c r="X586" s="1150"/>
      <c r="Y586" s="1150"/>
      <c r="Z586" s="1150"/>
      <c r="AA586" s="1150"/>
      <c r="AB586" s="1150"/>
      <c r="AC586" s="1150"/>
      <c r="AD586" s="1150"/>
      <c r="AE586" s="1150"/>
      <c r="AF586" s="1150" t="s">
        <v>18973</v>
      </c>
      <c r="AG586" s="1211">
        <v>45184</v>
      </c>
      <c r="AH586" s="1212">
        <v>45170</v>
      </c>
      <c r="AI586" s="1150" t="s">
        <v>8829</v>
      </c>
      <c r="AJ586" s="1150" t="s">
        <v>8830</v>
      </c>
      <c r="AK586" s="1210">
        <v>17036.62</v>
      </c>
      <c r="AL586" s="1210">
        <v>17037</v>
      </c>
      <c r="AM586" s="1150" t="s">
        <v>19064</v>
      </c>
      <c r="AN586" s="1150" t="s">
        <v>12821</v>
      </c>
      <c r="AO586" s="1210">
        <v>2192.1999999999998</v>
      </c>
      <c r="AP586" s="1150" t="s">
        <v>8832</v>
      </c>
      <c r="AQ586" s="1150"/>
      <c r="AR586" s="1150">
        <v>4902148012</v>
      </c>
      <c r="AS586" s="1213">
        <v>4902147953</v>
      </c>
      <c r="AT586" s="1150"/>
      <c r="AU586" s="1150"/>
      <c r="AV586" s="1150"/>
      <c r="AW586" s="1150"/>
      <c r="AX586" s="1150"/>
      <c r="AY586" s="1150" t="s">
        <v>19660</v>
      </c>
      <c r="AZ586" s="1150"/>
      <c r="BA586" s="1150"/>
      <c r="BB586" s="1150"/>
      <c r="BC586" s="1150"/>
      <c r="BD586" s="1150"/>
      <c r="BE586" s="1150"/>
      <c r="BF586" s="1150"/>
      <c r="BG586" s="1150"/>
      <c r="BH586" s="1150"/>
      <c r="BI586" s="1150"/>
      <c r="BJ586" s="1150"/>
    </row>
    <row r="587" spans="1:62">
      <c r="A587" s="1150">
        <v>581</v>
      </c>
      <c r="B587" s="1150">
        <v>0</v>
      </c>
      <c r="C587" s="1150" t="s">
        <v>2792</v>
      </c>
      <c r="D587" s="1150" t="s">
        <v>18942</v>
      </c>
      <c r="E587" s="1150" t="s">
        <v>18943</v>
      </c>
      <c r="F587" s="1150" t="s">
        <v>18948</v>
      </c>
      <c r="G587" s="1150" t="s">
        <v>19074</v>
      </c>
      <c r="H587" s="1213" t="s">
        <v>6354</v>
      </c>
      <c r="I587" s="1213" t="s">
        <v>6461</v>
      </c>
      <c r="J587" s="1213" t="s">
        <v>19147</v>
      </c>
      <c r="K587" s="1150" t="s">
        <v>6462</v>
      </c>
      <c r="L587" s="1150" t="s">
        <v>394</v>
      </c>
      <c r="M587" s="1150">
        <v>100209625</v>
      </c>
      <c r="N587" s="1150" t="s">
        <v>394</v>
      </c>
      <c r="O587" s="1150"/>
      <c r="P587" s="1150" t="s">
        <v>17721</v>
      </c>
      <c r="Q587" s="1150"/>
      <c r="R587" s="1210">
        <v>475529</v>
      </c>
      <c r="S587" s="1150"/>
      <c r="T587" s="1150" t="s">
        <v>394</v>
      </c>
      <c r="U587" s="1150">
        <v>1003671653</v>
      </c>
      <c r="V587" s="1150">
        <v>1003671654</v>
      </c>
      <c r="W587" s="1150">
        <v>1003671795</v>
      </c>
      <c r="X587" s="1150">
        <v>1003671796</v>
      </c>
      <c r="Y587" s="1150">
        <v>1003671797</v>
      </c>
      <c r="Z587" s="1150"/>
      <c r="AA587" s="1150"/>
      <c r="AB587" s="1150"/>
      <c r="AC587" s="1150"/>
      <c r="AD587" s="1150"/>
      <c r="AE587" s="1150"/>
      <c r="AF587" s="1150" t="s">
        <v>18962</v>
      </c>
      <c r="AG587" s="1211">
        <v>45185</v>
      </c>
      <c r="AH587" s="1212">
        <v>45170</v>
      </c>
      <c r="AI587" s="1213" t="s">
        <v>6354</v>
      </c>
      <c r="AJ587" s="1213" t="s">
        <v>19147</v>
      </c>
      <c r="AK587" s="1210">
        <v>719433</v>
      </c>
      <c r="AL587" s="1210">
        <v>719433</v>
      </c>
      <c r="AM587" s="1150" t="s">
        <v>19076</v>
      </c>
      <c r="AN587" s="1150" t="s">
        <v>19067</v>
      </c>
      <c r="AO587" s="1150"/>
      <c r="AP587" s="1150" t="s">
        <v>2015</v>
      </c>
      <c r="AQ587" s="1150"/>
      <c r="AR587" s="1150">
        <v>4902147952</v>
      </c>
      <c r="AS587" s="1213">
        <v>4902147953</v>
      </c>
      <c r="AT587" s="1150"/>
      <c r="AU587" s="1150"/>
      <c r="AV587" s="1150"/>
      <c r="AW587" s="1150"/>
      <c r="AX587" s="1150"/>
      <c r="AY587" s="1150" t="s">
        <v>20</v>
      </c>
      <c r="AZ587" s="1150"/>
      <c r="BA587" s="1150"/>
      <c r="BB587" s="1150"/>
      <c r="BC587" s="1150"/>
      <c r="BD587" s="1150"/>
      <c r="BE587" s="1150"/>
      <c r="BF587" s="1150"/>
      <c r="BG587" s="1150"/>
      <c r="BH587" s="1150"/>
      <c r="BI587" s="1150"/>
      <c r="BJ587" s="1150"/>
    </row>
    <row r="588" spans="1:62" ht="174.75">
      <c r="A588" s="1150">
        <v>582</v>
      </c>
      <c r="B588" s="1150">
        <v>0</v>
      </c>
      <c r="C588" s="1150" t="s">
        <v>2792</v>
      </c>
      <c r="D588" s="1150" t="s">
        <v>18942</v>
      </c>
      <c r="E588" s="1150" t="s">
        <v>18943</v>
      </c>
      <c r="F588" s="1150" t="s">
        <v>18944</v>
      </c>
      <c r="G588" s="1150" t="s">
        <v>3643</v>
      </c>
      <c r="H588" s="1150" t="s">
        <v>1690</v>
      </c>
      <c r="I588" s="1150" t="s">
        <v>1687</v>
      </c>
      <c r="J588" s="1150" t="s">
        <v>1689</v>
      </c>
      <c r="K588" s="1215" t="s">
        <v>19694</v>
      </c>
      <c r="L588" s="1150" t="s">
        <v>394</v>
      </c>
      <c r="M588" s="1150">
        <v>100206617</v>
      </c>
      <c r="N588" s="1150" t="s">
        <v>394</v>
      </c>
      <c r="O588" s="1150"/>
      <c r="P588" s="1150" t="s">
        <v>17721</v>
      </c>
      <c r="Q588" s="1150"/>
      <c r="R588" s="1210">
        <v>15946</v>
      </c>
      <c r="S588" s="1150"/>
      <c r="T588" s="1150" t="s">
        <v>394</v>
      </c>
      <c r="U588" s="1150">
        <v>1003671798</v>
      </c>
      <c r="V588" s="1150"/>
      <c r="W588" s="1150"/>
      <c r="X588" s="1150"/>
      <c r="Y588" s="1150"/>
      <c r="Z588" s="1150"/>
      <c r="AA588" s="1150"/>
      <c r="AB588" s="1150"/>
      <c r="AC588" s="1150"/>
      <c r="AD588" s="1150"/>
      <c r="AE588" s="1150"/>
      <c r="AF588" s="1150" t="s">
        <v>18962</v>
      </c>
      <c r="AG588" s="1211">
        <v>45185</v>
      </c>
      <c r="AH588" s="1212">
        <v>45170</v>
      </c>
      <c r="AI588" s="1150" t="s">
        <v>1690</v>
      </c>
      <c r="AJ588" s="1150" t="s">
        <v>1689</v>
      </c>
      <c r="AK588" s="1210">
        <v>15946</v>
      </c>
      <c r="AL588" s="1210">
        <v>15946</v>
      </c>
      <c r="AM588" s="1150" t="s">
        <v>17685</v>
      </c>
      <c r="AN588" s="1150" t="s">
        <v>12821</v>
      </c>
      <c r="AO588" s="1150"/>
      <c r="AP588" s="1150" t="s">
        <v>1685</v>
      </c>
      <c r="AQ588" s="1150"/>
      <c r="AR588" s="1150">
        <v>4902148003</v>
      </c>
      <c r="AS588" s="1150"/>
      <c r="AT588" s="1150"/>
      <c r="AU588" s="1150"/>
      <c r="AV588" s="1150"/>
      <c r="AW588" s="1150"/>
      <c r="AX588" s="1150"/>
      <c r="AY588" s="1150" t="s">
        <v>2792</v>
      </c>
      <c r="AZ588" s="1150"/>
      <c r="BA588" s="1150"/>
      <c r="BB588" s="1150"/>
      <c r="BC588" s="1150"/>
      <c r="BD588" s="1150"/>
      <c r="BE588" s="1150"/>
      <c r="BF588" s="1150"/>
      <c r="BG588" s="1150"/>
      <c r="BH588" s="1150"/>
      <c r="BI588" s="1150"/>
      <c r="BJ588" s="1150"/>
    </row>
    <row r="589" spans="1:62" ht="161.25">
      <c r="A589" s="1150">
        <v>583</v>
      </c>
      <c r="B589" s="1150">
        <v>0</v>
      </c>
      <c r="C589" s="1150" t="s">
        <v>2792</v>
      </c>
      <c r="D589" s="1150" t="s">
        <v>18942</v>
      </c>
      <c r="E589" s="1150" t="s">
        <v>18943</v>
      </c>
      <c r="F589" s="1150" t="s">
        <v>18944</v>
      </c>
      <c r="G589" s="1150" t="s">
        <v>17873</v>
      </c>
      <c r="H589" s="1150" t="s">
        <v>7561</v>
      </c>
      <c r="I589" s="1150" t="s">
        <v>7563</v>
      </c>
      <c r="J589" s="1150" t="s">
        <v>7562</v>
      </c>
      <c r="K589" s="1215" t="s">
        <v>19695</v>
      </c>
      <c r="L589" s="1150" t="s">
        <v>394</v>
      </c>
      <c r="M589" s="1150">
        <v>100204279</v>
      </c>
      <c r="N589" s="1150" t="s">
        <v>394</v>
      </c>
      <c r="O589" s="1150"/>
      <c r="P589" s="1150" t="s">
        <v>17721</v>
      </c>
      <c r="Q589" s="1150"/>
      <c r="R589" s="1210">
        <v>15518</v>
      </c>
      <c r="S589" s="1150"/>
      <c r="T589" s="1150" t="s">
        <v>394</v>
      </c>
      <c r="U589" s="1150">
        <v>1003671801</v>
      </c>
      <c r="V589" s="1150">
        <v>1003671802</v>
      </c>
      <c r="W589" s="1150"/>
      <c r="X589" s="1150"/>
      <c r="Y589" s="1150"/>
      <c r="Z589" s="1150"/>
      <c r="AA589" s="1150"/>
      <c r="AB589" s="1150"/>
      <c r="AC589" s="1150"/>
      <c r="AD589" s="1150"/>
      <c r="AE589" s="1150"/>
      <c r="AF589" s="1150" t="s">
        <v>18962</v>
      </c>
      <c r="AG589" s="1211">
        <v>45185</v>
      </c>
      <c r="AH589" s="1212">
        <v>45170</v>
      </c>
      <c r="AI589" s="1150" t="s">
        <v>7561</v>
      </c>
      <c r="AJ589" s="1150" t="s">
        <v>7562</v>
      </c>
      <c r="AK589" s="1210">
        <v>25862.51</v>
      </c>
      <c r="AL589" s="1210">
        <v>25863</v>
      </c>
      <c r="AM589" s="1150" t="s">
        <v>19064</v>
      </c>
      <c r="AN589" s="1150" t="s">
        <v>12821</v>
      </c>
      <c r="AO589" s="1150"/>
      <c r="AP589" s="1150" t="s">
        <v>7564</v>
      </c>
      <c r="AQ589" s="1150"/>
      <c r="AR589" s="1150">
        <v>4902147971</v>
      </c>
      <c r="AS589" s="1150"/>
      <c r="AT589" s="1150"/>
      <c r="AU589" s="1150"/>
      <c r="AV589" s="1150"/>
      <c r="AW589" s="1150"/>
      <c r="AX589" s="1150"/>
      <c r="AY589" s="1150" t="s">
        <v>2792</v>
      </c>
      <c r="AZ589" s="1150"/>
      <c r="BA589" s="1150"/>
      <c r="BB589" s="1150"/>
      <c r="BC589" s="1150"/>
      <c r="BD589" s="1150"/>
      <c r="BE589" s="1150"/>
      <c r="BF589" s="1150"/>
      <c r="BG589" s="1150"/>
      <c r="BH589" s="1150"/>
      <c r="BI589" s="1150"/>
      <c r="BJ589" s="1150"/>
    </row>
    <row r="590" spans="1:62">
      <c r="A590" s="1150">
        <v>584</v>
      </c>
      <c r="B590" s="1150">
        <v>0</v>
      </c>
      <c r="C590" s="1150" t="s">
        <v>2792</v>
      </c>
      <c r="D590" s="1150" t="s">
        <v>18942</v>
      </c>
      <c r="E590" s="1150" t="s">
        <v>18943</v>
      </c>
      <c r="F590" s="1150" t="s">
        <v>18948</v>
      </c>
      <c r="G590" s="1150" t="s">
        <v>17912</v>
      </c>
      <c r="H590" s="1213" t="s">
        <v>928</v>
      </c>
      <c r="I590" s="1213" t="s">
        <v>134</v>
      </c>
      <c r="J590" s="1213" t="s">
        <v>8217</v>
      </c>
      <c r="K590" s="1150" t="s">
        <v>19244</v>
      </c>
      <c r="L590" s="1150" t="s">
        <v>394</v>
      </c>
      <c r="M590" s="1150">
        <v>100189807</v>
      </c>
      <c r="N590" s="1150" t="s">
        <v>394</v>
      </c>
      <c r="O590" s="1150"/>
      <c r="P590" s="1150" t="s">
        <v>17721</v>
      </c>
      <c r="Q590" s="1150"/>
      <c r="R590" s="1210">
        <v>10574</v>
      </c>
      <c r="S590" s="1150"/>
      <c r="T590" s="1150" t="s">
        <v>394</v>
      </c>
      <c r="U590" s="1150">
        <v>1003671803</v>
      </c>
      <c r="V590" s="1150"/>
      <c r="W590" s="1150"/>
      <c r="X590" s="1150"/>
      <c r="Y590" s="1150"/>
      <c r="Z590" s="1150"/>
      <c r="AA590" s="1150"/>
      <c r="AB590" s="1150"/>
      <c r="AC590" s="1150"/>
      <c r="AD590" s="1150"/>
      <c r="AE590" s="1150"/>
      <c r="AF590" s="1150" t="s">
        <v>18962</v>
      </c>
      <c r="AG590" s="1211">
        <v>45185</v>
      </c>
      <c r="AH590" s="1212">
        <v>45170</v>
      </c>
      <c r="AI590" s="1213" t="s">
        <v>928</v>
      </c>
      <c r="AJ590" s="1213" t="s">
        <v>8217</v>
      </c>
      <c r="AK590" s="1210">
        <v>42252</v>
      </c>
      <c r="AL590" s="1210">
        <v>42252</v>
      </c>
      <c r="AM590" s="1150" t="s">
        <v>514</v>
      </c>
      <c r="AN590" s="1150" t="s">
        <v>13437</v>
      </c>
      <c r="AO590" s="1150"/>
      <c r="AP590" s="1150" t="s">
        <v>8218</v>
      </c>
      <c r="AQ590" s="1150"/>
      <c r="AR590" s="1150">
        <v>4902147967</v>
      </c>
      <c r="AS590" s="1150"/>
      <c r="AT590" s="1150"/>
      <c r="AU590" s="1150"/>
      <c r="AV590" s="1150"/>
      <c r="AW590" s="1150"/>
      <c r="AX590" s="1150"/>
      <c r="AY590" s="1150" t="s">
        <v>20</v>
      </c>
      <c r="AZ590" s="1150"/>
      <c r="BA590" s="1150"/>
      <c r="BB590" s="1150"/>
      <c r="BC590" s="1150"/>
      <c r="BD590" s="1150"/>
      <c r="BE590" s="1150"/>
      <c r="BF590" s="1150"/>
      <c r="BG590" s="1150"/>
      <c r="BH590" s="1150"/>
      <c r="BI590" s="1150"/>
      <c r="BJ590" s="1150"/>
    </row>
    <row r="591" spans="1:62" ht="81">
      <c r="A591" s="1150">
        <v>585</v>
      </c>
      <c r="B591" s="1150">
        <v>0</v>
      </c>
      <c r="C591" s="1150" t="s">
        <v>157</v>
      </c>
      <c r="D591" s="1150" t="s">
        <v>18942</v>
      </c>
      <c r="E591" s="1150" t="s">
        <v>18943</v>
      </c>
      <c r="F591" s="1150" t="s">
        <v>18944</v>
      </c>
      <c r="G591" s="1150" t="s">
        <v>17935</v>
      </c>
      <c r="H591" s="1150" t="s">
        <v>9734</v>
      </c>
      <c r="I591" s="1150" t="s">
        <v>9736</v>
      </c>
      <c r="J591" s="1150" t="s">
        <v>9735</v>
      </c>
      <c r="K591" s="1215" t="s">
        <v>19696</v>
      </c>
      <c r="L591" s="1150" t="s">
        <v>394</v>
      </c>
      <c r="M591" s="1150">
        <v>100209820</v>
      </c>
      <c r="N591" s="1150" t="s">
        <v>394</v>
      </c>
      <c r="O591" s="1150"/>
      <c r="P591" s="1150" t="s">
        <v>17721</v>
      </c>
      <c r="Q591" s="1150"/>
      <c r="R591" s="1210">
        <v>10718</v>
      </c>
      <c r="S591" s="1150"/>
      <c r="T591" s="1150" t="s">
        <v>394</v>
      </c>
      <c r="U591" s="1150"/>
      <c r="V591" s="1150"/>
      <c r="W591" s="1150"/>
      <c r="X591" s="1150"/>
      <c r="Y591" s="1150"/>
      <c r="Z591" s="1150"/>
      <c r="AA591" s="1150"/>
      <c r="AB591" s="1150"/>
      <c r="AC591" s="1150"/>
      <c r="AD591" s="1150"/>
      <c r="AE591" s="1150"/>
      <c r="AF591" s="1150" t="s">
        <v>18962</v>
      </c>
      <c r="AG591" s="1150"/>
      <c r="AH591" s="1212">
        <v>1</v>
      </c>
      <c r="AI591" s="1150" t="s">
        <v>9734</v>
      </c>
      <c r="AJ591" s="1150" t="s">
        <v>9735</v>
      </c>
      <c r="AK591" s="1210">
        <v>10718</v>
      </c>
      <c r="AL591" s="1210">
        <v>10718</v>
      </c>
      <c r="AM591" s="1150" t="s">
        <v>515</v>
      </c>
      <c r="AN591" s="1150" t="s">
        <v>13401</v>
      </c>
      <c r="AO591" s="1150"/>
      <c r="AP591" s="1150"/>
      <c r="AQ591" s="1150"/>
      <c r="AR591" s="1150"/>
      <c r="AS591" s="1150"/>
      <c r="AT591" s="1150"/>
      <c r="AU591" s="1150"/>
      <c r="AV591" s="1150"/>
      <c r="AW591" s="1150"/>
      <c r="AX591" s="1150"/>
      <c r="AY591" s="1150" t="s">
        <v>157</v>
      </c>
      <c r="AZ591" s="1150"/>
      <c r="BA591" s="1150"/>
      <c r="BB591" s="1150"/>
      <c r="BC591" s="1150"/>
      <c r="BD591" s="1150"/>
      <c r="BE591" s="1150"/>
      <c r="BF591" s="1150"/>
      <c r="BG591" s="1150"/>
      <c r="BH591" s="1150"/>
      <c r="BI591" s="1150"/>
      <c r="BJ591" s="1150"/>
    </row>
    <row r="592" spans="1:62" ht="135">
      <c r="A592" s="1150">
        <v>586</v>
      </c>
      <c r="B592" s="1150">
        <v>0</v>
      </c>
      <c r="C592" s="1150" t="s">
        <v>2792</v>
      </c>
      <c r="D592" s="1150" t="s">
        <v>18942</v>
      </c>
      <c r="E592" s="1150" t="s">
        <v>18943</v>
      </c>
      <c r="F592" s="1150" t="s">
        <v>18944</v>
      </c>
      <c r="G592" s="1150" t="s">
        <v>19136</v>
      </c>
      <c r="H592" s="1213" t="s">
        <v>2112</v>
      </c>
      <c r="I592" s="1150" t="s">
        <v>2109</v>
      </c>
      <c r="J592" s="1150" t="s">
        <v>2111</v>
      </c>
      <c r="K592" s="1215" t="s">
        <v>19697</v>
      </c>
      <c r="L592" s="1150" t="s">
        <v>394</v>
      </c>
      <c r="M592" s="1150">
        <v>100209692</v>
      </c>
      <c r="N592" s="1150" t="s">
        <v>394</v>
      </c>
      <c r="O592" s="1150"/>
      <c r="P592" s="1150" t="s">
        <v>17721</v>
      </c>
      <c r="Q592" s="1150"/>
      <c r="R592" s="1210">
        <v>11780</v>
      </c>
      <c r="S592" s="1150"/>
      <c r="T592" s="1150" t="s">
        <v>394</v>
      </c>
      <c r="U592" s="1150">
        <v>1003671806</v>
      </c>
      <c r="V592" s="1150"/>
      <c r="W592" s="1150"/>
      <c r="X592" s="1150"/>
      <c r="Y592" s="1150"/>
      <c r="Z592" s="1150"/>
      <c r="AA592" s="1150"/>
      <c r="AB592" s="1150"/>
      <c r="AC592" s="1150"/>
      <c r="AD592" s="1150"/>
      <c r="AE592" s="1150"/>
      <c r="AF592" s="1150" t="s">
        <v>18962</v>
      </c>
      <c r="AG592" s="1211">
        <v>45185</v>
      </c>
      <c r="AH592" s="1212">
        <v>45170</v>
      </c>
      <c r="AI592" s="1213" t="s">
        <v>2112</v>
      </c>
      <c r="AJ592" s="1150" t="s">
        <v>2111</v>
      </c>
      <c r="AK592" s="1210">
        <v>11779.66</v>
      </c>
      <c r="AL592" s="1210">
        <v>11780</v>
      </c>
      <c r="AM592" s="1150" t="s">
        <v>491</v>
      </c>
      <c r="AN592" s="1150" t="s">
        <v>12821</v>
      </c>
      <c r="AO592" s="1150"/>
      <c r="AP592" s="1150" t="s">
        <v>2106</v>
      </c>
      <c r="AQ592" s="1150"/>
      <c r="AR592" s="1150">
        <v>4902147978</v>
      </c>
      <c r="AS592" s="1150"/>
      <c r="AT592" s="1150"/>
      <c r="AU592" s="1150"/>
      <c r="AV592" s="1150"/>
      <c r="AW592" s="1150"/>
      <c r="AX592" s="1150"/>
      <c r="AY592" s="1150" t="s">
        <v>2792</v>
      </c>
      <c r="AZ592" s="1150"/>
      <c r="BA592" s="1150"/>
      <c r="BB592" s="1150"/>
      <c r="BC592" s="1150"/>
      <c r="BD592" s="1150"/>
      <c r="BE592" s="1150"/>
      <c r="BF592" s="1150"/>
      <c r="BG592" s="1150"/>
      <c r="BH592" s="1150"/>
      <c r="BI592" s="1150"/>
      <c r="BJ592" s="1150"/>
    </row>
    <row r="593" spans="1:62" ht="135">
      <c r="A593" s="1150">
        <v>587</v>
      </c>
      <c r="B593" s="1150">
        <v>0</v>
      </c>
      <c r="C593" s="1214" t="s">
        <v>2792</v>
      </c>
      <c r="D593" s="1150" t="s">
        <v>18942</v>
      </c>
      <c r="E593" s="1150" t="s">
        <v>18943</v>
      </c>
      <c r="F593" s="1150" t="s">
        <v>19171</v>
      </c>
      <c r="G593" s="1150" t="s">
        <v>17935</v>
      </c>
      <c r="H593" s="1150" t="s">
        <v>8756</v>
      </c>
      <c r="I593" s="1150" t="s">
        <v>8758</v>
      </c>
      <c r="J593" s="1150" t="s">
        <v>8757</v>
      </c>
      <c r="K593" s="1215" t="s">
        <v>19698</v>
      </c>
      <c r="L593" s="1150" t="s">
        <v>394</v>
      </c>
      <c r="M593" s="1150">
        <v>100209748</v>
      </c>
      <c r="N593" s="1150" t="s">
        <v>394</v>
      </c>
      <c r="O593" s="1150"/>
      <c r="P593" s="1150" t="s">
        <v>17721</v>
      </c>
      <c r="Q593" s="1150"/>
      <c r="R593" s="1210">
        <v>126825</v>
      </c>
      <c r="S593" s="1150"/>
      <c r="T593" s="1150" t="s">
        <v>394</v>
      </c>
      <c r="U593" s="1150">
        <v>1003672024</v>
      </c>
      <c r="V593" s="1150"/>
      <c r="W593" s="1150"/>
      <c r="X593" s="1150"/>
      <c r="Y593" s="1150"/>
      <c r="Z593" s="1150"/>
      <c r="AA593" s="1150"/>
      <c r="AB593" s="1150"/>
      <c r="AC593" s="1150"/>
      <c r="AD593" s="1150"/>
      <c r="AE593" s="1150"/>
      <c r="AF593" s="1150" t="s">
        <v>19172</v>
      </c>
      <c r="AG593" s="1211">
        <v>45187</v>
      </c>
      <c r="AH593" s="1212">
        <v>45170</v>
      </c>
      <c r="AI593" s="1150" t="s">
        <v>8756</v>
      </c>
      <c r="AJ593" s="1150" t="s">
        <v>8757</v>
      </c>
      <c r="AK593" s="1210">
        <v>126825.04</v>
      </c>
      <c r="AL593" s="1210">
        <v>126826</v>
      </c>
      <c r="AM593" s="1150" t="s">
        <v>4193</v>
      </c>
      <c r="AN593" s="1150" t="s">
        <v>13129</v>
      </c>
      <c r="AO593" s="1150"/>
      <c r="AP593" s="1150" t="s">
        <v>8759</v>
      </c>
      <c r="AQ593" s="1150"/>
      <c r="AR593" s="1150">
        <v>4902148460</v>
      </c>
      <c r="AS593" s="1150"/>
      <c r="AT593" s="1150"/>
      <c r="AU593" s="1150"/>
      <c r="AV593" s="1150"/>
      <c r="AW593" s="1150"/>
      <c r="AX593" s="1150"/>
      <c r="AY593" s="1150" t="s">
        <v>19699</v>
      </c>
      <c r="AZ593" s="1150"/>
      <c r="BA593" s="1150"/>
      <c r="BB593" s="1150"/>
      <c r="BC593" s="1150"/>
      <c r="BD593" s="1150"/>
      <c r="BE593" s="1150"/>
      <c r="BF593" s="1150"/>
      <c r="BG593" s="1150"/>
      <c r="BH593" s="1150"/>
      <c r="BI593" s="1150"/>
      <c r="BJ593" s="1150"/>
    </row>
    <row r="594" spans="1:62" ht="81">
      <c r="A594" s="1150">
        <v>588</v>
      </c>
      <c r="B594" s="1150">
        <v>0</v>
      </c>
      <c r="C594" s="1214" t="s">
        <v>2792</v>
      </c>
      <c r="D594" s="1150" t="s">
        <v>18942</v>
      </c>
      <c r="E594" s="1150" t="s">
        <v>18943</v>
      </c>
      <c r="F594" s="1150" t="s">
        <v>18948</v>
      </c>
      <c r="G594" s="1150" t="s">
        <v>52</v>
      </c>
      <c r="H594" s="1150" t="s">
        <v>8081</v>
      </c>
      <c r="I594" s="1150" t="s">
        <v>8083</v>
      </c>
      <c r="J594" s="1150" t="s">
        <v>8082</v>
      </c>
      <c r="K594" s="1215" t="s">
        <v>19700</v>
      </c>
      <c r="L594" s="1150" t="s">
        <v>394</v>
      </c>
      <c r="M594" s="1150">
        <v>100207825</v>
      </c>
      <c r="N594" s="1150" t="s">
        <v>394</v>
      </c>
      <c r="O594" s="1150"/>
      <c r="P594" s="1150" t="s">
        <v>17721</v>
      </c>
      <c r="Q594" s="1150"/>
      <c r="R594" s="1210">
        <v>32828</v>
      </c>
      <c r="S594" s="1150"/>
      <c r="T594" s="1150" t="s">
        <v>394</v>
      </c>
      <c r="U594" s="1150">
        <v>1003672619</v>
      </c>
      <c r="V594" s="1150"/>
      <c r="W594" s="1150"/>
      <c r="X594" s="1150"/>
      <c r="Y594" s="1150"/>
      <c r="Z594" s="1150"/>
      <c r="AA594" s="1150"/>
      <c r="AB594" s="1150"/>
      <c r="AC594" s="1150"/>
      <c r="AD594" s="1150"/>
      <c r="AE594" s="1150"/>
      <c r="AF594" s="1150" t="s">
        <v>19172</v>
      </c>
      <c r="AG594" s="1211">
        <v>45187</v>
      </c>
      <c r="AH594" s="1212">
        <v>45170</v>
      </c>
      <c r="AI594" s="1150" t="s">
        <v>8081</v>
      </c>
      <c r="AJ594" s="1150" t="s">
        <v>8082</v>
      </c>
      <c r="AK594" s="1210">
        <v>32828.980000000003</v>
      </c>
      <c r="AL594" s="1210">
        <v>32829</v>
      </c>
      <c r="AM594" s="1150" t="s">
        <v>499</v>
      </c>
      <c r="AN594" s="1150" t="s">
        <v>19067</v>
      </c>
      <c r="AO594" s="1150"/>
      <c r="AP594" s="1150" t="s">
        <v>8084</v>
      </c>
      <c r="AQ594" s="1150"/>
      <c r="AR594" s="1150">
        <v>4902148866</v>
      </c>
      <c r="AS594" s="1150"/>
      <c r="AT594" s="1150"/>
      <c r="AU594" s="1150"/>
      <c r="AV594" s="1150"/>
      <c r="AW594" s="1150"/>
      <c r="AX594" s="1150"/>
      <c r="AY594" s="1150">
        <v>0</v>
      </c>
      <c r="AZ594" s="1150"/>
      <c r="BA594" s="1150"/>
      <c r="BB594" s="1150"/>
      <c r="BC594" s="1150"/>
      <c r="BD594" s="1150"/>
      <c r="BE594" s="1150"/>
      <c r="BF594" s="1150"/>
      <c r="BG594" s="1150"/>
      <c r="BH594" s="1150"/>
      <c r="BI594" s="1150"/>
      <c r="BJ594" s="1150"/>
    </row>
    <row r="595" spans="1:62">
      <c r="A595" s="1150">
        <v>589</v>
      </c>
      <c r="B595" s="1150">
        <v>0</v>
      </c>
      <c r="C595" s="1150" t="s">
        <v>19224</v>
      </c>
      <c r="D595" s="1150" t="s">
        <v>18942</v>
      </c>
      <c r="E595" s="1150" t="s">
        <v>18943</v>
      </c>
      <c r="F595" s="1150" t="s">
        <v>18959</v>
      </c>
      <c r="G595" s="1150" t="s">
        <v>57</v>
      </c>
      <c r="H595" s="1150" t="s">
        <v>8724</v>
      </c>
      <c r="I595" s="1150" t="s">
        <v>19701</v>
      </c>
      <c r="J595" s="1150" t="s">
        <v>8725</v>
      </c>
      <c r="K595" s="1150" t="s">
        <v>19702</v>
      </c>
      <c r="L595" s="1150" t="s">
        <v>394</v>
      </c>
      <c r="M595" s="1150">
        <v>200035476</v>
      </c>
      <c r="N595" s="1150" t="s">
        <v>394</v>
      </c>
      <c r="O595" s="1150"/>
      <c r="P595" s="1150" t="s">
        <v>17721</v>
      </c>
      <c r="Q595" s="1150"/>
      <c r="R595" s="1210">
        <v>3167</v>
      </c>
      <c r="S595" s="1150"/>
      <c r="T595" s="1150" t="s">
        <v>394</v>
      </c>
      <c r="U595" s="1150"/>
      <c r="V595" s="1150"/>
      <c r="W595" s="1150"/>
      <c r="X595" s="1150"/>
      <c r="Y595" s="1150"/>
      <c r="Z595" s="1150"/>
      <c r="AA595" s="1150"/>
      <c r="AB595" s="1150"/>
      <c r="AC595" s="1150"/>
      <c r="AD595" s="1150"/>
      <c r="AE595" s="1150"/>
      <c r="AF595" s="1150" t="s">
        <v>18962</v>
      </c>
      <c r="AG595" s="1150"/>
      <c r="AH595" s="1212">
        <v>1</v>
      </c>
      <c r="AI595" s="1150" t="s">
        <v>8724</v>
      </c>
      <c r="AJ595" s="1150" t="s">
        <v>8725</v>
      </c>
      <c r="AK595" s="1210">
        <v>200000</v>
      </c>
      <c r="AL595" s="1210">
        <v>200000</v>
      </c>
      <c r="AM595" s="1150" t="s">
        <v>19703</v>
      </c>
      <c r="AN595" s="1150" t="s">
        <v>13401</v>
      </c>
      <c r="AO595" s="1150"/>
      <c r="AP595" s="1150"/>
      <c r="AQ595" s="1150"/>
      <c r="AR595" s="1150"/>
      <c r="AS595" s="1150"/>
      <c r="AT595" s="1150"/>
      <c r="AU595" s="1150"/>
      <c r="AV595" s="1150"/>
      <c r="AW595" s="1150"/>
      <c r="AX595" s="1150"/>
      <c r="AY595" s="1150" t="s">
        <v>19509</v>
      </c>
      <c r="AZ595" s="1150"/>
      <c r="BA595" s="1150"/>
      <c r="BB595" s="1150"/>
      <c r="BC595" s="1150"/>
      <c r="BD595" s="1150"/>
      <c r="BE595" s="1150"/>
      <c r="BF595" s="1150"/>
      <c r="BG595" s="1150"/>
      <c r="BH595" s="1150"/>
      <c r="BI595" s="1150"/>
      <c r="BJ595" s="1150"/>
    </row>
    <row r="596" spans="1:62">
      <c r="A596" s="1150">
        <v>590</v>
      </c>
      <c r="B596" s="1150">
        <v>0</v>
      </c>
      <c r="C596" s="1150" t="s">
        <v>2792</v>
      </c>
      <c r="D596" s="1150" t="s">
        <v>18942</v>
      </c>
      <c r="E596" s="1150" t="s">
        <v>18943</v>
      </c>
      <c r="F596" s="1150" t="s">
        <v>18948</v>
      </c>
      <c r="G596" s="1150" t="s">
        <v>3643</v>
      </c>
      <c r="H596" s="1150" t="s">
        <v>7407</v>
      </c>
      <c r="I596" s="1150" t="s">
        <v>7409</v>
      </c>
      <c r="J596" s="1150" t="s">
        <v>7408</v>
      </c>
      <c r="K596" s="1150" t="s">
        <v>7412</v>
      </c>
      <c r="L596" s="1150" t="s">
        <v>394</v>
      </c>
      <c r="M596" s="1150">
        <v>100209108</v>
      </c>
      <c r="N596" s="1150" t="s">
        <v>394</v>
      </c>
      <c r="O596" s="1150"/>
      <c r="P596" s="1150" t="s">
        <v>17721</v>
      </c>
      <c r="Q596" s="1150"/>
      <c r="R596" s="1210">
        <v>89652</v>
      </c>
      <c r="S596" s="1150"/>
      <c r="T596" s="1150" t="s">
        <v>394</v>
      </c>
      <c r="U596" s="1150">
        <v>1003671846</v>
      </c>
      <c r="V596" s="1150"/>
      <c r="W596" s="1150"/>
      <c r="X596" s="1150"/>
      <c r="Y596" s="1150"/>
      <c r="Z596" s="1150"/>
      <c r="AA596" s="1150"/>
      <c r="AB596" s="1150"/>
      <c r="AC596" s="1150"/>
      <c r="AD596" s="1150"/>
      <c r="AE596" s="1150"/>
      <c r="AF596" s="1150" t="s">
        <v>18962</v>
      </c>
      <c r="AG596" s="1211">
        <v>45185</v>
      </c>
      <c r="AH596" s="1212">
        <v>45170</v>
      </c>
      <c r="AI596" s="1150" t="s">
        <v>7407</v>
      </c>
      <c r="AJ596" s="1150" t="s">
        <v>7408</v>
      </c>
      <c r="AK596" s="1210">
        <v>89652</v>
      </c>
      <c r="AL596" s="1210">
        <v>89652</v>
      </c>
      <c r="AM596" s="1150" t="s">
        <v>514</v>
      </c>
      <c r="AN596" s="1150" t="s">
        <v>13437</v>
      </c>
      <c r="AO596" s="1150"/>
      <c r="AP596" s="1150" t="s">
        <v>7410</v>
      </c>
      <c r="AQ596" s="1150"/>
      <c r="AR596" s="1150">
        <v>4902147980</v>
      </c>
      <c r="AS596" s="1150"/>
      <c r="AT596" s="1150"/>
      <c r="AU596" s="1150"/>
      <c r="AV596" s="1150"/>
      <c r="AW596" s="1150"/>
      <c r="AX596" s="1150"/>
      <c r="AY596" s="1150" t="s">
        <v>2792</v>
      </c>
      <c r="AZ596" s="1150"/>
      <c r="BA596" s="1150"/>
      <c r="BB596" s="1150"/>
      <c r="BC596" s="1150"/>
      <c r="BD596" s="1150"/>
      <c r="BE596" s="1150"/>
      <c r="BF596" s="1150"/>
      <c r="BG596" s="1150"/>
      <c r="BH596" s="1150"/>
      <c r="BI596" s="1150"/>
      <c r="BJ596" s="1150"/>
    </row>
    <row r="597" spans="1:62">
      <c r="A597" s="1150">
        <v>591</v>
      </c>
      <c r="B597" s="1150">
        <v>0</v>
      </c>
      <c r="C597" s="1150" t="s">
        <v>2792</v>
      </c>
      <c r="D597" s="1150" t="s">
        <v>18942</v>
      </c>
      <c r="E597" s="1150" t="s">
        <v>18943</v>
      </c>
      <c r="F597" s="1150" t="s">
        <v>18948</v>
      </c>
      <c r="G597" s="1150" t="s">
        <v>3643</v>
      </c>
      <c r="H597" s="1150" t="s">
        <v>7427</v>
      </c>
      <c r="I597" s="1150" t="s">
        <v>7429</v>
      </c>
      <c r="J597" s="1150" t="s">
        <v>7428</v>
      </c>
      <c r="K597" s="1150" t="s">
        <v>19704</v>
      </c>
      <c r="L597" s="1150" t="s">
        <v>394</v>
      </c>
      <c r="M597" s="1150">
        <v>100209107</v>
      </c>
      <c r="N597" s="1150" t="s">
        <v>394</v>
      </c>
      <c r="O597" s="1150"/>
      <c r="P597" s="1150" t="s">
        <v>17721</v>
      </c>
      <c r="Q597" s="1150"/>
      <c r="R597" s="1210">
        <v>120000</v>
      </c>
      <c r="S597" s="1150"/>
      <c r="T597" s="1150" t="s">
        <v>394</v>
      </c>
      <c r="U597" s="1150">
        <v>1003671847</v>
      </c>
      <c r="V597" s="1150"/>
      <c r="W597" s="1150"/>
      <c r="X597" s="1150"/>
      <c r="Y597" s="1150"/>
      <c r="Z597" s="1150"/>
      <c r="AA597" s="1150"/>
      <c r="AB597" s="1150"/>
      <c r="AC597" s="1150"/>
      <c r="AD597" s="1150"/>
      <c r="AE597" s="1150"/>
      <c r="AF597" s="1150" t="s">
        <v>18962</v>
      </c>
      <c r="AG597" s="1211">
        <v>45185</v>
      </c>
      <c r="AH597" s="1212">
        <v>45170</v>
      </c>
      <c r="AI597" s="1150" t="s">
        <v>7427</v>
      </c>
      <c r="AJ597" s="1150" t="s">
        <v>7428</v>
      </c>
      <c r="AK597" s="1210">
        <v>120000</v>
      </c>
      <c r="AL597" s="1210">
        <v>120000</v>
      </c>
      <c r="AM597" s="1150" t="s">
        <v>514</v>
      </c>
      <c r="AN597" s="1150" t="s">
        <v>13437</v>
      </c>
      <c r="AO597" s="1150"/>
      <c r="AP597" s="1150" t="s">
        <v>7430</v>
      </c>
      <c r="AQ597" s="1150"/>
      <c r="AR597" s="1150">
        <v>4902148001</v>
      </c>
      <c r="AS597" s="1150"/>
      <c r="AT597" s="1150"/>
      <c r="AU597" s="1150"/>
      <c r="AV597" s="1150"/>
      <c r="AW597" s="1150"/>
      <c r="AX597" s="1150"/>
      <c r="AY597" s="1150" t="s">
        <v>2792</v>
      </c>
      <c r="AZ597" s="1150"/>
      <c r="BA597" s="1150"/>
      <c r="BB597" s="1150"/>
      <c r="BC597" s="1150"/>
      <c r="BD597" s="1150"/>
      <c r="BE597" s="1150"/>
      <c r="BF597" s="1150"/>
      <c r="BG597" s="1150"/>
      <c r="BH597" s="1150"/>
      <c r="BI597" s="1150"/>
      <c r="BJ597" s="1150"/>
    </row>
    <row r="598" spans="1:62" ht="229.5">
      <c r="A598" s="1150">
        <v>592</v>
      </c>
      <c r="B598" s="1150">
        <v>0</v>
      </c>
      <c r="C598" s="1150" t="s">
        <v>2792</v>
      </c>
      <c r="D598" s="1150" t="s">
        <v>18942</v>
      </c>
      <c r="E598" s="1150" t="s">
        <v>18943</v>
      </c>
      <c r="F598" s="1150" t="s">
        <v>18948</v>
      </c>
      <c r="G598" s="1150" t="s">
        <v>3643</v>
      </c>
      <c r="H598" s="1150" t="s">
        <v>8558</v>
      </c>
      <c r="I598" s="1150" t="s">
        <v>8560</v>
      </c>
      <c r="J598" s="1150" t="s">
        <v>8559</v>
      </c>
      <c r="K598" s="1215" t="s">
        <v>19705</v>
      </c>
      <c r="L598" s="1150" t="s">
        <v>394</v>
      </c>
      <c r="M598" s="1150">
        <v>100207892</v>
      </c>
      <c r="N598" s="1150" t="s">
        <v>394</v>
      </c>
      <c r="O598" s="1150"/>
      <c r="P598" s="1150" t="s">
        <v>17721</v>
      </c>
      <c r="Q598" s="1150"/>
      <c r="R598" s="1210">
        <v>19379</v>
      </c>
      <c r="S598" s="1150"/>
      <c r="T598" s="1150" t="s">
        <v>394</v>
      </c>
      <c r="U598" s="1150">
        <v>1003671861</v>
      </c>
      <c r="V598" s="1150"/>
      <c r="W598" s="1150"/>
      <c r="X598" s="1150"/>
      <c r="Y598" s="1150"/>
      <c r="Z598" s="1150"/>
      <c r="AA598" s="1150"/>
      <c r="AB598" s="1150"/>
      <c r="AC598" s="1150"/>
      <c r="AD598" s="1150"/>
      <c r="AE598" s="1150"/>
      <c r="AF598" s="1150" t="s">
        <v>18962</v>
      </c>
      <c r="AG598" s="1211">
        <v>45185</v>
      </c>
      <c r="AH598" s="1212">
        <v>45170</v>
      </c>
      <c r="AI598" s="1150" t="s">
        <v>8558</v>
      </c>
      <c r="AJ598" s="1150" t="s">
        <v>8559</v>
      </c>
      <c r="AK598" s="1210">
        <v>19379</v>
      </c>
      <c r="AL598" s="1210">
        <v>19379</v>
      </c>
      <c r="AM598" s="1150" t="s">
        <v>491</v>
      </c>
      <c r="AN598" s="1150" t="s">
        <v>12821</v>
      </c>
      <c r="AO598" s="1150"/>
      <c r="AP598" s="1150" t="s">
        <v>8561</v>
      </c>
      <c r="AQ598" s="1150"/>
      <c r="AR598" s="1150">
        <v>4902148041</v>
      </c>
      <c r="AS598" s="1150"/>
      <c r="AT598" s="1150"/>
      <c r="AU598" s="1150"/>
      <c r="AV598" s="1150"/>
      <c r="AW598" s="1150"/>
      <c r="AX598" s="1150"/>
      <c r="AY598" s="1150" t="s">
        <v>2792</v>
      </c>
      <c r="AZ598" s="1150"/>
      <c r="BA598" s="1150"/>
      <c r="BB598" s="1150"/>
      <c r="BC598" s="1150"/>
      <c r="BD598" s="1150"/>
      <c r="BE598" s="1150"/>
      <c r="BF598" s="1150"/>
      <c r="BG598" s="1150"/>
      <c r="BH598" s="1150"/>
      <c r="BI598" s="1150"/>
      <c r="BJ598" s="1150"/>
    </row>
    <row r="599" spans="1:62" ht="161.25">
      <c r="A599" s="1150">
        <v>593</v>
      </c>
      <c r="B599" s="1150">
        <v>0</v>
      </c>
      <c r="C599" s="1150" t="s">
        <v>2792</v>
      </c>
      <c r="D599" s="1150" t="s">
        <v>18942</v>
      </c>
      <c r="E599" s="1150" t="s">
        <v>18943</v>
      </c>
      <c r="F599" s="1150" t="s">
        <v>18948</v>
      </c>
      <c r="G599" s="1150" t="s">
        <v>3643</v>
      </c>
      <c r="H599" s="1150" t="s">
        <v>8808</v>
      </c>
      <c r="I599" s="1150" t="s">
        <v>8810</v>
      </c>
      <c r="J599" s="1150" t="s">
        <v>8809</v>
      </c>
      <c r="K599" s="1215" t="s">
        <v>19706</v>
      </c>
      <c r="L599" s="1150" t="s">
        <v>394</v>
      </c>
      <c r="M599" s="1150">
        <v>100209632</v>
      </c>
      <c r="N599" s="1150" t="s">
        <v>394</v>
      </c>
      <c r="O599" s="1150"/>
      <c r="P599" s="1150" t="s">
        <v>17721</v>
      </c>
      <c r="Q599" s="1150"/>
      <c r="R599" s="1210">
        <v>31740</v>
      </c>
      <c r="S599" s="1150"/>
      <c r="T599" s="1150" t="s">
        <v>394</v>
      </c>
      <c r="U599" s="1150">
        <v>1003671862</v>
      </c>
      <c r="V599" s="1150">
        <v>1003671863</v>
      </c>
      <c r="W599" s="1150"/>
      <c r="X599" s="1150"/>
      <c r="Y599" s="1150"/>
      <c r="Z599" s="1150"/>
      <c r="AA599" s="1150"/>
      <c r="AB599" s="1150"/>
      <c r="AC599" s="1150"/>
      <c r="AD599" s="1150"/>
      <c r="AE599" s="1150"/>
      <c r="AF599" s="1150" t="s">
        <v>18962</v>
      </c>
      <c r="AG599" s="1211">
        <v>45185</v>
      </c>
      <c r="AH599" s="1212">
        <v>45170</v>
      </c>
      <c r="AI599" s="1150" t="s">
        <v>8808</v>
      </c>
      <c r="AJ599" s="1150" t="s">
        <v>8809</v>
      </c>
      <c r="AK599" s="1210">
        <v>31740</v>
      </c>
      <c r="AL599" s="1210">
        <v>31740</v>
      </c>
      <c r="AM599" s="1150" t="s">
        <v>491</v>
      </c>
      <c r="AN599" s="1150" t="s">
        <v>12821</v>
      </c>
      <c r="AO599" s="1150"/>
      <c r="AP599" s="1150" t="s">
        <v>8811</v>
      </c>
      <c r="AQ599" s="1150"/>
      <c r="AR599" s="1150">
        <v>4902148046</v>
      </c>
      <c r="AS599" s="1150"/>
      <c r="AT599" s="1150"/>
      <c r="AU599" s="1150"/>
      <c r="AV599" s="1150"/>
      <c r="AW599" s="1150"/>
      <c r="AX599" s="1150"/>
      <c r="AY599" s="1150" t="s">
        <v>2792</v>
      </c>
      <c r="AZ599" s="1150"/>
      <c r="BA599" s="1150"/>
      <c r="BB599" s="1150"/>
      <c r="BC599" s="1150"/>
      <c r="BD599" s="1150"/>
      <c r="BE599" s="1150"/>
      <c r="BF599" s="1150"/>
      <c r="BG599" s="1150"/>
      <c r="BH599" s="1150"/>
      <c r="BI599" s="1150"/>
      <c r="BJ599" s="1150"/>
    </row>
    <row r="600" spans="1:62" ht="174.75">
      <c r="A600" s="1150">
        <v>594</v>
      </c>
      <c r="B600" s="1150">
        <v>0</v>
      </c>
      <c r="C600" s="1150" t="s">
        <v>2792</v>
      </c>
      <c r="D600" s="1150" t="s">
        <v>18942</v>
      </c>
      <c r="E600" s="1150" t="s">
        <v>18943</v>
      </c>
      <c r="F600" s="1150" t="s">
        <v>18944</v>
      </c>
      <c r="G600" s="1150" t="s">
        <v>52</v>
      </c>
      <c r="H600" s="1150" t="s">
        <v>9826</v>
      </c>
      <c r="I600" s="1150" t="s">
        <v>9828</v>
      </c>
      <c r="J600" s="1222" t="s">
        <v>9827</v>
      </c>
      <c r="K600" s="1215" t="s">
        <v>19707</v>
      </c>
      <c r="L600" s="1150" t="s">
        <v>394</v>
      </c>
      <c r="M600" s="1150">
        <v>100210396</v>
      </c>
      <c r="N600" s="1150" t="s">
        <v>394</v>
      </c>
      <c r="O600" s="1150"/>
      <c r="P600" s="1150" t="s">
        <v>17721</v>
      </c>
      <c r="Q600" s="1150"/>
      <c r="R600" s="1210">
        <v>12368</v>
      </c>
      <c r="S600" s="1150"/>
      <c r="T600" s="1150" t="s">
        <v>394</v>
      </c>
      <c r="U600" s="1150">
        <v>1003671864</v>
      </c>
      <c r="V600" s="1150"/>
      <c r="W600" s="1150"/>
      <c r="X600" s="1150"/>
      <c r="Y600" s="1150"/>
      <c r="Z600" s="1150"/>
      <c r="AA600" s="1150"/>
      <c r="AB600" s="1150"/>
      <c r="AC600" s="1150"/>
      <c r="AD600" s="1150"/>
      <c r="AE600" s="1150"/>
      <c r="AF600" s="1150" t="s">
        <v>19172</v>
      </c>
      <c r="AG600" s="1211">
        <v>45185</v>
      </c>
      <c r="AH600" s="1212">
        <v>45170</v>
      </c>
      <c r="AI600" s="1150" t="s">
        <v>9826</v>
      </c>
      <c r="AJ600" s="1222" t="s">
        <v>9827</v>
      </c>
      <c r="AK600" s="1210">
        <v>12367.76</v>
      </c>
      <c r="AL600" s="1210">
        <v>12368</v>
      </c>
      <c r="AM600" s="1150" t="s">
        <v>491</v>
      </c>
      <c r="AN600" s="1150" t="s">
        <v>12821</v>
      </c>
      <c r="AO600" s="1150"/>
      <c r="AP600" s="1150" t="s">
        <v>9829</v>
      </c>
      <c r="AQ600" s="1150"/>
      <c r="AR600" s="1150">
        <v>4902147983</v>
      </c>
      <c r="AS600" s="1150"/>
      <c r="AT600" s="1150"/>
      <c r="AU600" s="1150"/>
      <c r="AV600" s="1150"/>
      <c r="AW600" s="1150"/>
      <c r="AX600" s="1150"/>
      <c r="AY600" s="1150" t="s">
        <v>2792</v>
      </c>
      <c r="AZ600" s="1150" t="s">
        <v>19093</v>
      </c>
      <c r="BA600" s="1150"/>
      <c r="BB600" s="1150"/>
      <c r="BC600" s="1150"/>
      <c r="BD600" s="1150"/>
      <c r="BE600" s="1211">
        <v>45209</v>
      </c>
      <c r="BF600" s="1150" t="s">
        <v>18978</v>
      </c>
      <c r="BG600" s="1150"/>
      <c r="BH600" s="1150"/>
      <c r="BI600" s="1150"/>
      <c r="BJ600" s="1150"/>
    </row>
    <row r="601" spans="1:62" ht="243">
      <c r="A601" s="1150">
        <v>595</v>
      </c>
      <c r="B601" s="1150">
        <v>0</v>
      </c>
      <c r="C601" s="1150" t="s">
        <v>2792</v>
      </c>
      <c r="D601" s="1150" t="s">
        <v>18942</v>
      </c>
      <c r="E601" s="1150" t="s">
        <v>18943</v>
      </c>
      <c r="F601" s="1150" t="s">
        <v>18944</v>
      </c>
      <c r="G601" s="1150" t="s">
        <v>52</v>
      </c>
      <c r="H601" s="1150" t="s">
        <v>9765</v>
      </c>
      <c r="I601" s="1150" t="s">
        <v>9767</v>
      </c>
      <c r="J601" s="1222" t="s">
        <v>9766</v>
      </c>
      <c r="K601" s="1215" t="s">
        <v>19708</v>
      </c>
      <c r="L601" s="1150" t="s">
        <v>394</v>
      </c>
      <c r="M601" s="1150">
        <v>100208588</v>
      </c>
      <c r="N601" s="1150" t="s">
        <v>394</v>
      </c>
      <c r="O601" s="1150"/>
      <c r="P601" s="1150" t="s">
        <v>17721</v>
      </c>
      <c r="Q601" s="1150"/>
      <c r="R601" s="1210">
        <v>26278</v>
      </c>
      <c r="S601" s="1150"/>
      <c r="T601" s="1150" t="s">
        <v>394</v>
      </c>
      <c r="U601" s="1150">
        <v>1003671875</v>
      </c>
      <c r="V601" s="1150"/>
      <c r="W601" s="1150"/>
      <c r="X601" s="1150"/>
      <c r="Y601" s="1150"/>
      <c r="Z601" s="1150"/>
      <c r="AA601" s="1150"/>
      <c r="AB601" s="1150"/>
      <c r="AC601" s="1150"/>
      <c r="AD601" s="1150"/>
      <c r="AE601" s="1150"/>
      <c r="AF601" s="1150" t="s">
        <v>19172</v>
      </c>
      <c r="AG601" s="1211">
        <v>45185</v>
      </c>
      <c r="AH601" s="1212">
        <v>45170</v>
      </c>
      <c r="AI601" s="1150" t="s">
        <v>9765</v>
      </c>
      <c r="AJ601" s="1222" t="s">
        <v>9766</v>
      </c>
      <c r="AK601" s="1210">
        <v>19205.93</v>
      </c>
      <c r="AL601" s="1210">
        <v>19206</v>
      </c>
      <c r="AM601" s="1150" t="s">
        <v>19709</v>
      </c>
      <c r="AN601" s="1150" t="s">
        <v>12821</v>
      </c>
      <c r="AO601" s="1150"/>
      <c r="AP601" s="1150" t="s">
        <v>9768</v>
      </c>
      <c r="AQ601" s="1150"/>
      <c r="AR601" s="1150">
        <v>4902148034</v>
      </c>
      <c r="AS601" s="1150"/>
      <c r="AT601" s="1150"/>
      <c r="AU601" s="1150"/>
      <c r="AV601" s="1150"/>
      <c r="AW601" s="1150"/>
      <c r="AX601" s="1150"/>
      <c r="AY601" s="1150" t="s">
        <v>2792</v>
      </c>
      <c r="AZ601" s="1150"/>
      <c r="BA601" s="1150"/>
      <c r="BB601" s="1150"/>
      <c r="BC601" s="1150"/>
      <c r="BD601" s="1150"/>
      <c r="BE601" s="1150"/>
      <c r="BF601" s="1150"/>
      <c r="BG601" s="1150"/>
      <c r="BH601" s="1150"/>
      <c r="BI601" s="1150"/>
      <c r="BJ601" s="1150"/>
    </row>
    <row r="602" spans="1:62" ht="202.5">
      <c r="A602" s="1150">
        <v>596</v>
      </c>
      <c r="B602" s="1150">
        <v>0</v>
      </c>
      <c r="C602" s="1150" t="s">
        <v>2792</v>
      </c>
      <c r="D602" s="1150" t="s">
        <v>18942</v>
      </c>
      <c r="E602" s="1150" t="s">
        <v>18943</v>
      </c>
      <c r="F602" s="1150" t="s">
        <v>18944</v>
      </c>
      <c r="G602" s="1150" t="s">
        <v>52</v>
      </c>
      <c r="H602" s="1150" t="s">
        <v>8701</v>
      </c>
      <c r="I602" s="1150" t="s">
        <v>8703</v>
      </c>
      <c r="J602" s="1222" t="s">
        <v>8702</v>
      </c>
      <c r="K602" s="1215" t="s">
        <v>19710</v>
      </c>
      <c r="L602" s="1150" t="s">
        <v>394</v>
      </c>
      <c r="M602" s="1150">
        <v>100204476</v>
      </c>
      <c r="N602" s="1150" t="s">
        <v>394</v>
      </c>
      <c r="O602" s="1150"/>
      <c r="P602" s="1150" t="s">
        <v>17721</v>
      </c>
      <c r="Q602" s="1150"/>
      <c r="R602" s="1210">
        <v>20765</v>
      </c>
      <c r="S602" s="1150"/>
      <c r="T602" s="1150" t="s">
        <v>394</v>
      </c>
      <c r="U602" s="1150">
        <v>1003671778</v>
      </c>
      <c r="V602" s="1150"/>
      <c r="W602" s="1150"/>
      <c r="X602" s="1150"/>
      <c r="Y602" s="1150"/>
      <c r="Z602" s="1150"/>
      <c r="AA602" s="1150"/>
      <c r="AB602" s="1150"/>
      <c r="AC602" s="1150"/>
      <c r="AD602" s="1150"/>
      <c r="AE602" s="1150"/>
      <c r="AF602" s="1150" t="s">
        <v>19172</v>
      </c>
      <c r="AG602" s="1211">
        <v>45185</v>
      </c>
      <c r="AH602" s="1212">
        <v>45170</v>
      </c>
      <c r="AI602" s="1150" t="s">
        <v>8701</v>
      </c>
      <c r="AJ602" s="1222" t="s">
        <v>8702</v>
      </c>
      <c r="AK602" s="1210">
        <v>16432.75</v>
      </c>
      <c r="AL602" s="1210">
        <v>16433</v>
      </c>
      <c r="AM602" s="1150" t="s">
        <v>19064</v>
      </c>
      <c r="AN602" s="1150" t="s">
        <v>12821</v>
      </c>
      <c r="AO602" s="1150"/>
      <c r="AP602" s="1150" t="s">
        <v>8704</v>
      </c>
      <c r="AQ602" s="1150"/>
      <c r="AR602" s="1150">
        <v>4902147965</v>
      </c>
      <c r="AS602" s="1150"/>
      <c r="AT602" s="1150"/>
      <c r="AU602" s="1150"/>
      <c r="AV602" s="1150"/>
      <c r="AW602" s="1150"/>
      <c r="AX602" s="1150"/>
      <c r="AY602" s="1150" t="s">
        <v>2792</v>
      </c>
      <c r="AZ602" s="1150"/>
      <c r="BA602" s="1150"/>
      <c r="BB602" s="1150"/>
      <c r="BC602" s="1150"/>
      <c r="BD602" s="1150"/>
      <c r="BE602" s="1150"/>
      <c r="BF602" s="1150"/>
      <c r="BG602" s="1150"/>
      <c r="BH602" s="1150"/>
      <c r="BI602" s="1150"/>
      <c r="BJ602" s="1150"/>
    </row>
    <row r="603" spans="1:62" ht="216">
      <c r="A603" s="1150">
        <v>597</v>
      </c>
      <c r="B603" s="1150">
        <v>0</v>
      </c>
      <c r="C603" s="1150" t="s">
        <v>2792</v>
      </c>
      <c r="D603" s="1150" t="s">
        <v>18942</v>
      </c>
      <c r="E603" s="1150" t="s">
        <v>18943</v>
      </c>
      <c r="F603" s="1150" t="s">
        <v>18944</v>
      </c>
      <c r="G603" s="1150" t="s">
        <v>52</v>
      </c>
      <c r="H603" s="1150" t="s">
        <v>8745</v>
      </c>
      <c r="I603" s="1150" t="s">
        <v>8747</v>
      </c>
      <c r="J603" s="1222" t="s">
        <v>8746</v>
      </c>
      <c r="K603" s="1215" t="s">
        <v>19711</v>
      </c>
      <c r="L603" s="1150" t="s">
        <v>394</v>
      </c>
      <c r="M603" s="1150">
        <v>100209430</v>
      </c>
      <c r="N603" s="1150" t="s">
        <v>394</v>
      </c>
      <c r="O603" s="1150"/>
      <c r="P603" s="1150" t="s">
        <v>17721</v>
      </c>
      <c r="Q603" s="1150"/>
      <c r="R603" s="1210">
        <v>16370</v>
      </c>
      <c r="S603" s="1150"/>
      <c r="T603" s="1150" t="s">
        <v>394</v>
      </c>
      <c r="U603" s="1150">
        <v>1003671779</v>
      </c>
      <c r="V603" s="1150">
        <v>1003671780</v>
      </c>
      <c r="W603" s="1150"/>
      <c r="X603" s="1150"/>
      <c r="Y603" s="1150"/>
      <c r="Z603" s="1150"/>
      <c r="AA603" s="1150"/>
      <c r="AB603" s="1150"/>
      <c r="AC603" s="1150"/>
      <c r="AD603" s="1150"/>
      <c r="AE603" s="1150"/>
      <c r="AF603" s="1150" t="s">
        <v>19172</v>
      </c>
      <c r="AG603" s="1211">
        <v>45185</v>
      </c>
      <c r="AH603" s="1212">
        <v>45170</v>
      </c>
      <c r="AI603" s="1150" t="s">
        <v>8745</v>
      </c>
      <c r="AJ603" s="1222" t="s">
        <v>8746</v>
      </c>
      <c r="AK603" s="1210">
        <v>11186.91</v>
      </c>
      <c r="AL603" s="1210">
        <v>11187</v>
      </c>
      <c r="AM603" s="1150" t="s">
        <v>19064</v>
      </c>
      <c r="AN603" s="1150" t="s">
        <v>12821</v>
      </c>
      <c r="AO603" s="1150"/>
      <c r="AP603" s="1150" t="s">
        <v>8748</v>
      </c>
      <c r="AQ603" s="1150"/>
      <c r="AR603" s="1150">
        <v>4902147973</v>
      </c>
      <c r="AS603" s="1150"/>
      <c r="AT603" s="1150"/>
      <c r="AU603" s="1150"/>
      <c r="AV603" s="1150"/>
      <c r="AW603" s="1150"/>
      <c r="AX603" s="1150"/>
      <c r="AY603" s="1150" t="s">
        <v>2792</v>
      </c>
      <c r="AZ603" s="1150"/>
      <c r="BA603" s="1150"/>
      <c r="BB603" s="1150"/>
      <c r="BC603" s="1150"/>
      <c r="BD603" s="1150"/>
      <c r="BE603" s="1211">
        <v>45191</v>
      </c>
      <c r="BF603" s="1150"/>
      <c r="BG603" s="1150" t="s">
        <v>18980</v>
      </c>
      <c r="BH603" s="1150" t="s">
        <v>18978</v>
      </c>
      <c r="BI603" s="1150"/>
      <c r="BJ603" s="1150"/>
    </row>
    <row r="604" spans="1:62">
      <c r="A604" s="1150">
        <v>598</v>
      </c>
      <c r="B604" s="1150" t="s">
        <v>19531</v>
      </c>
      <c r="C604" s="1150" t="s">
        <v>17924</v>
      </c>
      <c r="D604" s="1150" t="s">
        <v>18942</v>
      </c>
      <c r="E604" s="1150" t="s">
        <v>18943</v>
      </c>
      <c r="F604" s="1150" t="s">
        <v>18948</v>
      </c>
      <c r="G604" s="1150" t="s">
        <v>3643</v>
      </c>
      <c r="H604" s="1150" t="s">
        <v>4774</v>
      </c>
      <c r="I604" s="1216" t="s">
        <v>4771</v>
      </c>
      <c r="J604" s="1150" t="s">
        <v>14040</v>
      </c>
      <c r="K604" s="1150" t="s">
        <v>5475</v>
      </c>
      <c r="L604" s="1150" t="s">
        <v>394</v>
      </c>
      <c r="M604" s="1150">
        <v>100211047</v>
      </c>
      <c r="N604" s="1150" t="s">
        <v>19552</v>
      </c>
      <c r="O604" s="1150" t="s">
        <v>19467</v>
      </c>
      <c r="P604" s="1150" t="s">
        <v>17721</v>
      </c>
      <c r="Q604" s="1211">
        <v>45196</v>
      </c>
      <c r="R604" s="1210">
        <v>202512</v>
      </c>
      <c r="S604" s="1150"/>
      <c r="T604" s="1150" t="s">
        <v>18969</v>
      </c>
      <c r="U604" s="1150">
        <v>1003681004</v>
      </c>
      <c r="V604" s="1150">
        <v>1003681045</v>
      </c>
      <c r="W604" s="1150"/>
      <c r="X604" s="1150"/>
      <c r="Y604" s="1150"/>
      <c r="Z604" s="1150"/>
      <c r="AA604" s="1150"/>
      <c r="AB604" s="1150"/>
      <c r="AC604" s="1150"/>
      <c r="AD604" s="1150"/>
      <c r="AE604" s="1150"/>
      <c r="AF604" s="1150" t="s">
        <v>18973</v>
      </c>
      <c r="AG604" s="1211">
        <v>45210</v>
      </c>
      <c r="AH604" s="1212">
        <v>45200</v>
      </c>
      <c r="AI604" s="1150" t="s">
        <v>4774</v>
      </c>
      <c r="AJ604" s="1150" t="s">
        <v>14040</v>
      </c>
      <c r="AK604" s="1210">
        <v>202511.01</v>
      </c>
      <c r="AL604" s="1210">
        <v>202512</v>
      </c>
      <c r="AM604" s="1150" t="s">
        <v>491</v>
      </c>
      <c r="AN604" s="1150" t="s">
        <v>12821</v>
      </c>
      <c r="AO604" s="1210">
        <v>32639.4</v>
      </c>
      <c r="AP604" s="1150" t="s">
        <v>12713</v>
      </c>
      <c r="AQ604" s="1150"/>
      <c r="AR604" s="1150"/>
      <c r="AS604" s="1150"/>
      <c r="AT604" s="1150"/>
      <c r="AU604" s="1150"/>
      <c r="AV604" s="1150"/>
      <c r="AW604" s="1150"/>
      <c r="AX604" s="1150"/>
      <c r="AY604" s="1150">
        <v>0</v>
      </c>
      <c r="AZ604" s="1150"/>
      <c r="BA604" s="1150"/>
      <c r="BB604" s="1150"/>
      <c r="BC604" s="1150"/>
      <c r="BD604" s="1150"/>
      <c r="BE604" s="1150"/>
      <c r="BF604" s="1150"/>
      <c r="BG604" s="1150"/>
      <c r="BH604" s="1150"/>
      <c r="BI604" s="1150"/>
      <c r="BJ604" s="1150"/>
    </row>
    <row r="605" spans="1:62">
      <c r="A605" s="1150">
        <v>599</v>
      </c>
      <c r="B605" s="1150" t="s">
        <v>19531</v>
      </c>
      <c r="C605" s="1150" t="s">
        <v>2792</v>
      </c>
      <c r="D605" s="1150" t="s">
        <v>18942</v>
      </c>
      <c r="E605" s="1150" t="s">
        <v>18943</v>
      </c>
      <c r="F605" s="1150" t="s">
        <v>18948</v>
      </c>
      <c r="G605" s="1150" t="s">
        <v>3643</v>
      </c>
      <c r="H605" s="1150" t="s">
        <v>4433</v>
      </c>
      <c r="I605" s="1150" t="s">
        <v>4430</v>
      </c>
      <c r="J605" s="1150" t="s">
        <v>4432</v>
      </c>
      <c r="K605" s="1150" t="s">
        <v>19712</v>
      </c>
      <c r="L605" s="1150" t="s">
        <v>394</v>
      </c>
      <c r="M605" s="1150">
        <v>100211048</v>
      </c>
      <c r="N605" s="1150" t="s">
        <v>19552</v>
      </c>
      <c r="O605" s="1150" t="s">
        <v>19268</v>
      </c>
      <c r="P605" s="1150" t="s">
        <v>17721</v>
      </c>
      <c r="Q605" s="1211">
        <v>45189</v>
      </c>
      <c r="R605" s="1210">
        <v>12469</v>
      </c>
      <c r="S605" s="1150"/>
      <c r="T605" s="1150" t="s">
        <v>19281</v>
      </c>
      <c r="U605" s="1150">
        <v>1003676122</v>
      </c>
      <c r="V605" s="1150"/>
      <c r="W605" s="1150"/>
      <c r="X605" s="1150"/>
      <c r="Y605" s="1150"/>
      <c r="Z605" s="1150"/>
      <c r="AA605" s="1150"/>
      <c r="AB605" s="1150"/>
      <c r="AC605" s="1150"/>
      <c r="AD605" s="1150"/>
      <c r="AE605" s="1150"/>
      <c r="AF605" s="1150" t="s">
        <v>18962</v>
      </c>
      <c r="AG605" s="1211">
        <v>45197</v>
      </c>
      <c r="AH605" s="1212">
        <v>45170</v>
      </c>
      <c r="AI605" s="1150" t="s">
        <v>4433</v>
      </c>
      <c r="AJ605" s="1150" t="s">
        <v>4432</v>
      </c>
      <c r="AK605" s="1210">
        <v>12468.41</v>
      </c>
      <c r="AL605" s="1210">
        <v>12469</v>
      </c>
      <c r="AM605" s="1150" t="s">
        <v>491</v>
      </c>
      <c r="AN605" s="1150" t="s">
        <v>12821</v>
      </c>
      <c r="AO605" s="1150"/>
      <c r="AP605" s="1150" t="s">
        <v>17860</v>
      </c>
      <c r="AQ605" s="1150"/>
      <c r="AR605" s="1150">
        <v>4902151791</v>
      </c>
      <c r="AS605" s="1150"/>
      <c r="AT605" s="1150"/>
      <c r="AU605" s="1150"/>
      <c r="AV605" s="1150"/>
      <c r="AW605" s="1150"/>
      <c r="AX605" s="1150"/>
      <c r="AY605" s="1150" t="s">
        <v>19579</v>
      </c>
      <c r="AZ605" s="1150"/>
      <c r="BA605" s="1150"/>
      <c r="BB605" s="1150"/>
      <c r="BC605" s="1150"/>
      <c r="BD605" s="1150"/>
      <c r="BE605" s="1150"/>
      <c r="BF605" s="1150"/>
      <c r="BG605" s="1150"/>
      <c r="BH605" s="1150"/>
      <c r="BI605" s="1150"/>
      <c r="BJ605" s="1150"/>
    </row>
    <row r="606" spans="1:62">
      <c r="A606" s="1150">
        <v>600</v>
      </c>
      <c r="B606" s="1150" t="s">
        <v>19531</v>
      </c>
      <c r="C606" s="1150" t="s">
        <v>17850</v>
      </c>
      <c r="D606" s="1150" t="s">
        <v>18942</v>
      </c>
      <c r="E606" s="1150" t="s">
        <v>18943</v>
      </c>
      <c r="F606" s="1150" t="s">
        <v>18948</v>
      </c>
      <c r="G606" s="1150" t="s">
        <v>3643</v>
      </c>
      <c r="H606" s="1150" t="s">
        <v>4229</v>
      </c>
      <c r="I606" s="1150" t="s">
        <v>4226</v>
      </c>
      <c r="J606" s="1150" t="s">
        <v>4228</v>
      </c>
      <c r="K606" s="1150" t="s">
        <v>19713</v>
      </c>
      <c r="L606" s="1150" t="s">
        <v>394</v>
      </c>
      <c r="M606" s="1150">
        <v>100210964</v>
      </c>
      <c r="N606" s="1150" t="s">
        <v>19387</v>
      </c>
      <c r="O606" s="1150" t="s">
        <v>19268</v>
      </c>
      <c r="P606" s="1150" t="s">
        <v>17721</v>
      </c>
      <c r="Q606" s="1211">
        <v>45189</v>
      </c>
      <c r="R606" s="1210">
        <v>11228</v>
      </c>
      <c r="S606" s="1150"/>
      <c r="T606" s="1150" t="s">
        <v>19281</v>
      </c>
      <c r="U606" s="1150"/>
      <c r="V606" s="1150"/>
      <c r="W606" s="1150"/>
      <c r="X606" s="1150"/>
      <c r="Y606" s="1150"/>
      <c r="Z606" s="1150"/>
      <c r="AA606" s="1150"/>
      <c r="AB606" s="1150"/>
      <c r="AC606" s="1150"/>
      <c r="AD606" s="1150"/>
      <c r="AE606" s="1150"/>
      <c r="AF606" s="1150"/>
      <c r="AG606" s="1150"/>
      <c r="AH606" s="1212">
        <v>1</v>
      </c>
      <c r="AI606" s="1150" t="s">
        <v>4229</v>
      </c>
      <c r="AJ606" s="1150" t="s">
        <v>4228</v>
      </c>
      <c r="AK606" s="1226">
        <v>11227.58</v>
      </c>
      <c r="AL606" s="1210">
        <v>11228</v>
      </c>
      <c r="AM606" s="1150" t="s">
        <v>491</v>
      </c>
      <c r="AN606" s="1150" t="s">
        <v>12821</v>
      </c>
      <c r="AO606" s="1150"/>
      <c r="AP606" s="1150"/>
      <c r="AQ606" s="1150"/>
      <c r="AR606" s="1150"/>
      <c r="AS606" s="1150"/>
      <c r="AT606" s="1150"/>
      <c r="AU606" s="1150"/>
      <c r="AV606" s="1150"/>
      <c r="AW606" s="1150"/>
      <c r="AX606" s="1150"/>
      <c r="AY606" s="1150" t="s">
        <v>19714</v>
      </c>
      <c r="AZ606" s="1150"/>
      <c r="BA606" s="1150"/>
      <c r="BB606" s="1150"/>
      <c r="BC606" s="1150"/>
      <c r="BD606" s="1150"/>
      <c r="BE606" s="1150"/>
      <c r="BF606" s="1150"/>
      <c r="BG606" s="1150"/>
      <c r="BH606" s="1150"/>
      <c r="BI606" s="1150"/>
      <c r="BJ606" s="1150"/>
    </row>
    <row r="607" spans="1:62">
      <c r="A607" s="1150">
        <v>601</v>
      </c>
      <c r="B607" s="1150" t="s">
        <v>19531</v>
      </c>
      <c r="C607" s="1150" t="s">
        <v>17850</v>
      </c>
      <c r="D607" s="1150" t="s">
        <v>18942</v>
      </c>
      <c r="E607" s="1150" t="s">
        <v>18943</v>
      </c>
      <c r="F607" s="1150" t="s">
        <v>18948</v>
      </c>
      <c r="G607" s="1150" t="s">
        <v>3643</v>
      </c>
      <c r="H607" s="1150" t="s">
        <v>13969</v>
      </c>
      <c r="I607" s="1150" t="s">
        <v>13971</v>
      </c>
      <c r="J607" s="1150" t="s">
        <v>13970</v>
      </c>
      <c r="K607" s="1150" t="s">
        <v>19715</v>
      </c>
      <c r="L607" s="1150" t="s">
        <v>394</v>
      </c>
      <c r="M607" s="1150">
        <v>100211065</v>
      </c>
      <c r="N607" s="1150" t="s">
        <v>19387</v>
      </c>
      <c r="O607" s="1150" t="s">
        <v>19268</v>
      </c>
      <c r="P607" s="1150" t="s">
        <v>17721</v>
      </c>
      <c r="Q607" s="1211">
        <v>45189</v>
      </c>
      <c r="R607" s="1210">
        <v>12693</v>
      </c>
      <c r="S607" s="1150"/>
      <c r="T607" s="1150" t="s">
        <v>19281</v>
      </c>
      <c r="U607" s="1150"/>
      <c r="V607" s="1150"/>
      <c r="W607" s="1150"/>
      <c r="X607" s="1150"/>
      <c r="Y607" s="1150"/>
      <c r="Z607" s="1150"/>
      <c r="AA607" s="1150"/>
      <c r="AB607" s="1150"/>
      <c r="AC607" s="1150"/>
      <c r="AD607" s="1150"/>
      <c r="AE607" s="1150"/>
      <c r="AF607" s="1150"/>
      <c r="AG607" s="1150"/>
      <c r="AH607" s="1212">
        <v>1</v>
      </c>
      <c r="AI607" s="1150" t="s">
        <v>13969</v>
      </c>
      <c r="AJ607" s="1150" t="s">
        <v>13970</v>
      </c>
      <c r="AK607" s="1210">
        <v>12692.07</v>
      </c>
      <c r="AL607" s="1210">
        <v>12693</v>
      </c>
      <c r="AM607" s="1150" t="s">
        <v>491</v>
      </c>
      <c r="AN607" s="1150" t="s">
        <v>12821</v>
      </c>
      <c r="AO607" s="1150"/>
      <c r="AP607" s="1150"/>
      <c r="AQ607" s="1150"/>
      <c r="AR607" s="1150"/>
      <c r="AS607" s="1150"/>
      <c r="AT607" s="1150"/>
      <c r="AU607" s="1150"/>
      <c r="AV607" s="1150"/>
      <c r="AW607" s="1150"/>
      <c r="AX607" s="1150"/>
      <c r="AY607" s="1150" t="s">
        <v>19714</v>
      </c>
      <c r="AZ607" s="1150"/>
      <c r="BA607" s="1150"/>
      <c r="BB607" s="1150"/>
      <c r="BC607" s="1150"/>
      <c r="BD607" s="1150"/>
      <c r="BE607" s="1150"/>
      <c r="BF607" s="1150"/>
      <c r="BG607" s="1150"/>
      <c r="BH607" s="1150"/>
      <c r="BI607" s="1150"/>
      <c r="BJ607" s="1150"/>
    </row>
    <row r="608" spans="1:62">
      <c r="A608" s="1150">
        <v>602</v>
      </c>
      <c r="B608" s="1150" t="s">
        <v>19531</v>
      </c>
      <c r="C608" s="1150" t="s">
        <v>17850</v>
      </c>
      <c r="D608" s="1150" t="s">
        <v>18942</v>
      </c>
      <c r="E608" s="1150" t="s">
        <v>18943</v>
      </c>
      <c r="F608" s="1150" t="s">
        <v>18948</v>
      </c>
      <c r="G608" s="1150" t="s">
        <v>17569</v>
      </c>
      <c r="H608" s="1150" t="s">
        <v>5010</v>
      </c>
      <c r="I608" s="1150" t="s">
        <v>5007</v>
      </c>
      <c r="J608" s="1150" t="s">
        <v>5009</v>
      </c>
      <c r="K608" s="1150" t="s">
        <v>19716</v>
      </c>
      <c r="L608" s="1150" t="s">
        <v>394</v>
      </c>
      <c r="M608" s="1150">
        <v>100211052</v>
      </c>
      <c r="N608" s="1150" t="s">
        <v>19387</v>
      </c>
      <c r="O608" s="1150" t="s">
        <v>19717</v>
      </c>
      <c r="P608" s="1150" t="s">
        <v>17721</v>
      </c>
      <c r="Q608" s="1211">
        <v>45189</v>
      </c>
      <c r="R608" s="1210">
        <v>14470</v>
      </c>
      <c r="S608" s="1150"/>
      <c r="T608" s="1150" t="s">
        <v>19281</v>
      </c>
      <c r="U608" s="1150"/>
      <c r="V608" s="1150"/>
      <c r="W608" s="1150"/>
      <c r="X608" s="1150"/>
      <c r="Y608" s="1150"/>
      <c r="Z608" s="1150"/>
      <c r="AA608" s="1150"/>
      <c r="AB608" s="1150"/>
      <c r="AC608" s="1150"/>
      <c r="AD608" s="1150"/>
      <c r="AE608" s="1150"/>
      <c r="AF608" s="1150"/>
      <c r="AG608" s="1150"/>
      <c r="AH608" s="1212">
        <v>1</v>
      </c>
      <c r="AI608" s="1150" t="s">
        <v>5010</v>
      </c>
      <c r="AJ608" s="1150" t="s">
        <v>5009</v>
      </c>
      <c r="AK608" s="1210">
        <v>14469.71</v>
      </c>
      <c r="AL608" s="1210">
        <v>14470</v>
      </c>
      <c r="AM608" s="1150" t="s">
        <v>491</v>
      </c>
      <c r="AN608" s="1150" t="s">
        <v>12821</v>
      </c>
      <c r="AO608" s="1150"/>
      <c r="AP608" s="1150"/>
      <c r="AQ608" s="1150"/>
      <c r="AR608" s="1150"/>
      <c r="AS608" s="1150"/>
      <c r="AT608" s="1150"/>
      <c r="AU608" s="1150"/>
      <c r="AV608" s="1150"/>
      <c r="AW608" s="1150"/>
      <c r="AX608" s="1150"/>
      <c r="AY608" s="1150" t="s">
        <v>19714</v>
      </c>
      <c r="AZ608" s="1150"/>
      <c r="BA608" s="1150"/>
      <c r="BB608" s="1150"/>
      <c r="BC608" s="1150"/>
      <c r="BD608" s="1150"/>
      <c r="BE608" s="1150"/>
      <c r="BF608" s="1150"/>
      <c r="BG608" s="1150"/>
      <c r="BH608" s="1150"/>
      <c r="BI608" s="1150"/>
      <c r="BJ608" s="1150"/>
    </row>
    <row r="609" spans="1:62">
      <c r="A609" s="1150">
        <v>603</v>
      </c>
      <c r="B609" s="1150" t="s">
        <v>19531</v>
      </c>
      <c r="C609" s="1150" t="s">
        <v>17850</v>
      </c>
      <c r="D609" s="1150" t="s">
        <v>18942</v>
      </c>
      <c r="E609" s="1150" t="s">
        <v>18943</v>
      </c>
      <c r="F609" s="1150" t="s">
        <v>18948</v>
      </c>
      <c r="G609" s="1150" t="s">
        <v>17873</v>
      </c>
      <c r="H609" s="1150" t="s">
        <v>13975</v>
      </c>
      <c r="I609" s="1150" t="s">
        <v>13977</v>
      </c>
      <c r="J609" s="1150" t="s">
        <v>13976</v>
      </c>
      <c r="K609" s="1150" t="s">
        <v>19718</v>
      </c>
      <c r="L609" s="1150" t="s">
        <v>394</v>
      </c>
      <c r="M609" s="1150">
        <v>100211066</v>
      </c>
      <c r="N609" s="1150" t="s">
        <v>19387</v>
      </c>
      <c r="O609" s="1150" t="s">
        <v>19566</v>
      </c>
      <c r="P609" s="1150" t="s">
        <v>17721</v>
      </c>
      <c r="Q609" s="1211">
        <v>45189</v>
      </c>
      <c r="R609" s="1210">
        <v>8432</v>
      </c>
      <c r="S609" s="1150"/>
      <c r="T609" s="1150" t="s">
        <v>19281</v>
      </c>
      <c r="U609" s="1150"/>
      <c r="V609" s="1150"/>
      <c r="W609" s="1150"/>
      <c r="X609" s="1150"/>
      <c r="Y609" s="1150"/>
      <c r="Z609" s="1150"/>
      <c r="AA609" s="1150"/>
      <c r="AB609" s="1150"/>
      <c r="AC609" s="1150"/>
      <c r="AD609" s="1150"/>
      <c r="AE609" s="1150"/>
      <c r="AF609" s="1150"/>
      <c r="AG609" s="1150"/>
      <c r="AH609" s="1212">
        <v>1</v>
      </c>
      <c r="AI609" s="1150" t="s">
        <v>13975</v>
      </c>
      <c r="AJ609" s="1150" t="s">
        <v>13976</v>
      </c>
      <c r="AK609" s="1210">
        <v>8431.92</v>
      </c>
      <c r="AL609" s="1210">
        <v>8432</v>
      </c>
      <c r="AM609" s="1150" t="s">
        <v>491</v>
      </c>
      <c r="AN609" s="1150" t="s">
        <v>12821</v>
      </c>
      <c r="AO609" s="1150"/>
      <c r="AP609" s="1150"/>
      <c r="AQ609" s="1150"/>
      <c r="AR609" s="1150"/>
      <c r="AS609" s="1150"/>
      <c r="AT609" s="1150"/>
      <c r="AU609" s="1150"/>
      <c r="AV609" s="1150"/>
      <c r="AW609" s="1150"/>
      <c r="AX609" s="1150"/>
      <c r="AY609" s="1150" t="s">
        <v>19714</v>
      </c>
      <c r="AZ609" s="1150"/>
      <c r="BA609" s="1150"/>
      <c r="BB609" s="1150"/>
      <c r="BC609" s="1150"/>
      <c r="BD609" s="1150"/>
      <c r="BE609" s="1150"/>
      <c r="BF609" s="1150"/>
      <c r="BG609" s="1150"/>
      <c r="BH609" s="1150"/>
      <c r="BI609" s="1150"/>
      <c r="BJ609" s="1150"/>
    </row>
    <row r="610" spans="1:62" ht="27">
      <c r="A610" s="1150">
        <v>604</v>
      </c>
      <c r="B610" s="1150" t="s">
        <v>19531</v>
      </c>
      <c r="C610" s="1150" t="s">
        <v>2792</v>
      </c>
      <c r="D610" s="1150" t="s">
        <v>18942</v>
      </c>
      <c r="E610" s="1150" t="s">
        <v>18943</v>
      </c>
      <c r="F610" s="1150" t="s">
        <v>18948</v>
      </c>
      <c r="G610" s="1150" t="s">
        <v>19136</v>
      </c>
      <c r="H610" s="1150" t="s">
        <v>11698</v>
      </c>
      <c r="I610" s="1150" t="s">
        <v>3841</v>
      </c>
      <c r="J610" s="1150" t="s">
        <v>11699</v>
      </c>
      <c r="K610" s="1150" t="s">
        <v>19719</v>
      </c>
      <c r="L610" s="1150" t="s">
        <v>394</v>
      </c>
      <c r="M610" s="1150">
        <v>100210598</v>
      </c>
      <c r="N610" s="1150" t="s">
        <v>394</v>
      </c>
      <c r="O610" s="1150" t="s">
        <v>19188</v>
      </c>
      <c r="P610" s="1150" t="s">
        <v>17721</v>
      </c>
      <c r="Q610" s="1211">
        <v>45189</v>
      </c>
      <c r="R610" s="1210">
        <v>27059</v>
      </c>
      <c r="S610" s="1150"/>
      <c r="T610" s="1150" t="s">
        <v>19281</v>
      </c>
      <c r="U610" s="1150">
        <v>1003678257</v>
      </c>
      <c r="V610" s="1150">
        <v>1003678258</v>
      </c>
      <c r="W610" s="1150">
        <v>1003678259</v>
      </c>
      <c r="X610" s="1150"/>
      <c r="Y610" s="1150"/>
      <c r="Z610" s="1150"/>
      <c r="AA610" s="1150"/>
      <c r="AB610" s="1150"/>
      <c r="AC610" s="1150"/>
      <c r="AD610" s="1150"/>
      <c r="AE610" s="1150"/>
      <c r="AF610" s="1150" t="s">
        <v>18983</v>
      </c>
      <c r="AG610" s="1211">
        <v>45203</v>
      </c>
      <c r="AH610" s="1212">
        <v>45200</v>
      </c>
      <c r="AI610" s="1150" t="s">
        <v>11698</v>
      </c>
      <c r="AJ610" s="1150" t="s">
        <v>11699</v>
      </c>
      <c r="AK610" s="1210">
        <v>27058.04</v>
      </c>
      <c r="AL610" s="1210">
        <v>27059</v>
      </c>
      <c r="AM610" s="1150" t="s">
        <v>491</v>
      </c>
      <c r="AN610" s="1150" t="s">
        <v>12821</v>
      </c>
      <c r="AO610" s="1215" t="s">
        <v>19720</v>
      </c>
      <c r="AP610" s="1150"/>
      <c r="AQ610" s="1150"/>
      <c r="AR610" s="1150">
        <v>4902154196</v>
      </c>
      <c r="AS610" s="1150"/>
      <c r="AT610" s="1150"/>
      <c r="AU610" s="1150"/>
      <c r="AV610" s="1150"/>
      <c r="AW610" s="1150"/>
      <c r="AX610" s="1150"/>
      <c r="AY610" s="1150" t="s">
        <v>19714</v>
      </c>
      <c r="AZ610" s="1150"/>
      <c r="BA610" s="1150"/>
      <c r="BB610" s="1150"/>
      <c r="BC610" s="1150"/>
      <c r="BD610" s="1150"/>
      <c r="BE610" s="1150"/>
      <c r="BF610" s="1150"/>
      <c r="BG610" s="1150"/>
      <c r="BH610" s="1150"/>
      <c r="BI610" s="1150"/>
      <c r="BJ610" s="1150"/>
    </row>
    <row r="611" spans="1:62">
      <c r="A611" s="1150">
        <v>605</v>
      </c>
      <c r="B611" s="1150" t="s">
        <v>19531</v>
      </c>
      <c r="C611" s="1150" t="s">
        <v>2792</v>
      </c>
      <c r="D611" s="1150" t="s">
        <v>18942</v>
      </c>
      <c r="E611" s="1150" t="s">
        <v>18943</v>
      </c>
      <c r="F611" s="1150" t="s">
        <v>18948</v>
      </c>
      <c r="G611" s="1150" t="s">
        <v>3189</v>
      </c>
      <c r="H611" s="1150" t="s">
        <v>4371</v>
      </c>
      <c r="I611" s="1150" t="s">
        <v>4368</v>
      </c>
      <c r="J611" s="1150" t="s">
        <v>11879</v>
      </c>
      <c r="K611" s="1150" t="s">
        <v>19721</v>
      </c>
      <c r="L611" s="1150" t="s">
        <v>394</v>
      </c>
      <c r="M611" s="1150">
        <v>100211037</v>
      </c>
      <c r="N611" s="1150" t="s">
        <v>394</v>
      </c>
      <c r="O611" s="1150" t="s">
        <v>19096</v>
      </c>
      <c r="P611" s="1150" t="s">
        <v>17721</v>
      </c>
      <c r="Q611" s="1211">
        <v>45189</v>
      </c>
      <c r="R611" s="1210">
        <v>6223</v>
      </c>
      <c r="S611" s="1150"/>
      <c r="T611" s="1150" t="s">
        <v>19281</v>
      </c>
      <c r="U611" s="1150">
        <v>1003679691</v>
      </c>
      <c r="V611" s="1150"/>
      <c r="W611" s="1150"/>
      <c r="X611" s="1150"/>
      <c r="Y611" s="1150"/>
      <c r="Z611" s="1150"/>
      <c r="AA611" s="1150"/>
      <c r="AB611" s="1150"/>
      <c r="AC611" s="1150"/>
      <c r="AD611" s="1150"/>
      <c r="AE611" s="1150"/>
      <c r="AF611" s="1150" t="s">
        <v>19172</v>
      </c>
      <c r="AG611" s="1211">
        <v>45206</v>
      </c>
      <c r="AH611" s="1212">
        <v>45200</v>
      </c>
      <c r="AI611" s="1150" t="s">
        <v>4371</v>
      </c>
      <c r="AJ611" s="1150" t="s">
        <v>11879</v>
      </c>
      <c r="AK611" s="1210">
        <v>6222.29</v>
      </c>
      <c r="AL611" s="1210">
        <v>6223</v>
      </c>
      <c r="AM611" s="1150" t="s">
        <v>491</v>
      </c>
      <c r="AN611" s="1150" t="s">
        <v>12821</v>
      </c>
      <c r="AO611" s="1150">
        <v>769</v>
      </c>
      <c r="AP611" s="1150" t="s">
        <v>11880</v>
      </c>
      <c r="AQ611" s="1150"/>
      <c r="AR611" s="1150">
        <v>4902155035</v>
      </c>
      <c r="AS611" s="1150"/>
      <c r="AT611" s="1150"/>
      <c r="AU611" s="1150"/>
      <c r="AV611" s="1150"/>
      <c r="AW611" s="1150"/>
      <c r="AX611" s="1150"/>
      <c r="AY611" s="1150" t="s">
        <v>19722</v>
      </c>
      <c r="AZ611" s="1150"/>
      <c r="BA611" s="1150"/>
      <c r="BB611" s="1150"/>
      <c r="BC611" s="1150"/>
      <c r="BD611" s="1150"/>
      <c r="BE611" s="1150"/>
      <c r="BF611" s="1150"/>
      <c r="BG611" s="1150"/>
      <c r="BH611" s="1150"/>
      <c r="BI611" s="1150"/>
      <c r="BJ611" s="1150"/>
    </row>
    <row r="612" spans="1:62">
      <c r="A612" s="1150">
        <v>606</v>
      </c>
      <c r="B612" s="1150" t="s">
        <v>19531</v>
      </c>
      <c r="C612" s="1150" t="s">
        <v>17850</v>
      </c>
      <c r="D612" s="1150" t="s">
        <v>18942</v>
      </c>
      <c r="E612" s="1150" t="s">
        <v>18943</v>
      </c>
      <c r="F612" s="1150" t="s">
        <v>18948</v>
      </c>
      <c r="G612" s="1150" t="s">
        <v>3643</v>
      </c>
      <c r="H612" s="1150" t="s">
        <v>13980</v>
      </c>
      <c r="I612" s="1150" t="s">
        <v>13982</v>
      </c>
      <c r="J612" s="1150" t="s">
        <v>13981</v>
      </c>
      <c r="K612" s="1150" t="s">
        <v>19723</v>
      </c>
      <c r="L612" s="1150" t="s">
        <v>394</v>
      </c>
      <c r="M612" s="1150">
        <v>100210483</v>
      </c>
      <c r="N612" s="1150" t="s">
        <v>394</v>
      </c>
      <c r="O612" s="1150" t="s">
        <v>19268</v>
      </c>
      <c r="P612" s="1150" t="s">
        <v>17721</v>
      </c>
      <c r="Q612" s="1211">
        <v>45189</v>
      </c>
      <c r="R612" s="1210">
        <v>23722</v>
      </c>
      <c r="S612" s="1150"/>
      <c r="T612" s="1150" t="s">
        <v>19281</v>
      </c>
      <c r="U612" s="1150"/>
      <c r="V612" s="1150"/>
      <c r="W612" s="1150"/>
      <c r="X612" s="1150"/>
      <c r="Y612" s="1150"/>
      <c r="Z612" s="1150"/>
      <c r="AA612" s="1150"/>
      <c r="AB612" s="1150"/>
      <c r="AC612" s="1150"/>
      <c r="AD612" s="1150"/>
      <c r="AE612" s="1150"/>
      <c r="AF612" s="1150"/>
      <c r="AG612" s="1150"/>
      <c r="AH612" s="1212">
        <v>1</v>
      </c>
      <c r="AI612" s="1150" t="s">
        <v>13980</v>
      </c>
      <c r="AJ612" s="1150" t="s">
        <v>13981</v>
      </c>
      <c r="AK612" s="1210">
        <v>23722</v>
      </c>
      <c r="AL612" s="1210">
        <v>23722</v>
      </c>
      <c r="AM612" s="1150" t="s">
        <v>491</v>
      </c>
      <c r="AN612" s="1150" t="s">
        <v>12821</v>
      </c>
      <c r="AO612" s="1150"/>
      <c r="AP612" s="1150"/>
      <c r="AQ612" s="1150"/>
      <c r="AR612" s="1150"/>
      <c r="AS612" s="1150"/>
      <c r="AT612" s="1150"/>
      <c r="AU612" s="1150"/>
      <c r="AV612" s="1150"/>
      <c r="AW612" s="1150"/>
      <c r="AX612" s="1150"/>
      <c r="AY612" s="1150" t="s">
        <v>19714</v>
      </c>
      <c r="AZ612" s="1150"/>
      <c r="BA612" s="1150"/>
      <c r="BB612" s="1150"/>
      <c r="BC612" s="1150"/>
      <c r="BD612" s="1150"/>
      <c r="BE612" s="1150"/>
      <c r="BF612" s="1150"/>
      <c r="BG612" s="1150"/>
      <c r="BH612" s="1150"/>
      <c r="BI612" s="1150"/>
      <c r="BJ612" s="1150"/>
    </row>
    <row r="613" spans="1:62">
      <c r="A613" s="1150">
        <v>607</v>
      </c>
      <c r="B613" s="1150" t="s">
        <v>19531</v>
      </c>
      <c r="C613" s="1150" t="s">
        <v>17850</v>
      </c>
      <c r="D613" s="1150" t="s">
        <v>18942</v>
      </c>
      <c r="E613" s="1150" t="s">
        <v>18943</v>
      </c>
      <c r="F613" s="1150" t="s">
        <v>18948</v>
      </c>
      <c r="G613" s="1150" t="s">
        <v>3643</v>
      </c>
      <c r="H613" s="1150" t="s">
        <v>5048</v>
      </c>
      <c r="I613" s="1216" t="s">
        <v>5045</v>
      </c>
      <c r="J613" s="1150" t="s">
        <v>5047</v>
      </c>
      <c r="K613" s="1150" t="s">
        <v>19724</v>
      </c>
      <c r="L613" s="1150" t="s">
        <v>394</v>
      </c>
      <c r="M613" s="1150">
        <v>100211044</v>
      </c>
      <c r="N613" s="1150" t="s">
        <v>19725</v>
      </c>
      <c r="O613" s="1150" t="s">
        <v>19467</v>
      </c>
      <c r="P613" s="1150" t="s">
        <v>17721</v>
      </c>
      <c r="Q613" s="1230">
        <v>45196</v>
      </c>
      <c r="R613" s="1210">
        <v>25758</v>
      </c>
      <c r="S613" s="1150"/>
      <c r="T613" s="1150" t="s">
        <v>18969</v>
      </c>
      <c r="U613" s="1150"/>
      <c r="V613" s="1150"/>
      <c r="W613" s="1150"/>
      <c r="X613" s="1150"/>
      <c r="Y613" s="1150"/>
      <c r="Z613" s="1150"/>
      <c r="AA613" s="1150"/>
      <c r="AB613" s="1150"/>
      <c r="AC613" s="1150"/>
      <c r="AD613" s="1150"/>
      <c r="AE613" s="1150"/>
      <c r="AF613" s="1150"/>
      <c r="AG613" s="1150"/>
      <c r="AH613" s="1212">
        <v>1</v>
      </c>
      <c r="AI613" s="1150" t="s">
        <v>5048</v>
      </c>
      <c r="AJ613" s="1150" t="s">
        <v>5047</v>
      </c>
      <c r="AK613" s="1210">
        <v>25757.93</v>
      </c>
      <c r="AL613" s="1210">
        <v>25758</v>
      </c>
      <c r="AM613" s="1150" t="s">
        <v>491</v>
      </c>
      <c r="AN613" s="1150" t="s">
        <v>12821</v>
      </c>
      <c r="AO613" s="1150"/>
      <c r="AP613" s="1150"/>
      <c r="AQ613" s="1150"/>
      <c r="AR613" s="1150"/>
      <c r="AS613" s="1150"/>
      <c r="AT613" s="1150"/>
      <c r="AU613" s="1150"/>
      <c r="AV613" s="1150"/>
      <c r="AW613" s="1150"/>
      <c r="AX613" s="1150"/>
      <c r="AY613" s="1150">
        <v>0</v>
      </c>
      <c r="AZ613" s="1150"/>
      <c r="BA613" s="1150"/>
      <c r="BB613" s="1150"/>
      <c r="BC613" s="1150"/>
      <c r="BD613" s="1150"/>
      <c r="BE613" s="1150"/>
      <c r="BF613" s="1150"/>
      <c r="BG613" s="1150"/>
      <c r="BH613" s="1150"/>
      <c r="BI613" s="1150"/>
      <c r="BJ613" s="1150"/>
    </row>
    <row r="614" spans="1:62">
      <c r="A614" s="1150">
        <v>608</v>
      </c>
      <c r="B614" s="1150" t="s">
        <v>19531</v>
      </c>
      <c r="C614" s="1150" t="s">
        <v>2792</v>
      </c>
      <c r="D614" s="1150" t="s">
        <v>18942</v>
      </c>
      <c r="E614" s="1150" t="s">
        <v>18943</v>
      </c>
      <c r="F614" s="1150" t="s">
        <v>18948</v>
      </c>
      <c r="G614" s="1150" t="s">
        <v>3643</v>
      </c>
      <c r="H614" s="1150" t="s">
        <v>3812</v>
      </c>
      <c r="I614" s="1150" t="s">
        <v>3809</v>
      </c>
      <c r="J614" s="1150" t="s">
        <v>3811</v>
      </c>
      <c r="K614" s="1150" t="s">
        <v>19726</v>
      </c>
      <c r="L614" s="1150" t="s">
        <v>394</v>
      </c>
      <c r="M614" s="1150">
        <v>100210793</v>
      </c>
      <c r="N614" s="1150" t="s">
        <v>394</v>
      </c>
      <c r="O614" s="1150" t="s">
        <v>19268</v>
      </c>
      <c r="P614" s="1150" t="s">
        <v>17721</v>
      </c>
      <c r="Q614" s="1211">
        <v>45189</v>
      </c>
      <c r="R614" s="1210">
        <v>18861</v>
      </c>
      <c r="S614" s="1150"/>
      <c r="T614" s="1150" t="s">
        <v>19281</v>
      </c>
      <c r="U614" s="1150">
        <v>1003679940</v>
      </c>
      <c r="V614" s="1150"/>
      <c r="W614" s="1150"/>
      <c r="X614" s="1150"/>
      <c r="Y614" s="1150"/>
      <c r="Z614" s="1150"/>
      <c r="AA614" s="1150"/>
      <c r="AB614" s="1150"/>
      <c r="AC614" s="1150"/>
      <c r="AD614" s="1150"/>
      <c r="AE614" s="1150"/>
      <c r="AF614" s="1150" t="s">
        <v>18962</v>
      </c>
      <c r="AG614" s="1211">
        <v>45207</v>
      </c>
      <c r="AH614" s="1212">
        <v>45200</v>
      </c>
      <c r="AI614" s="1150" t="s">
        <v>3812</v>
      </c>
      <c r="AJ614" s="1150" t="s">
        <v>3811</v>
      </c>
      <c r="AK614" s="1210">
        <v>18861</v>
      </c>
      <c r="AL614" s="1210">
        <v>18861</v>
      </c>
      <c r="AM614" s="1150" t="s">
        <v>491</v>
      </c>
      <c r="AN614" s="1150" t="s">
        <v>12821</v>
      </c>
      <c r="AO614" s="1150"/>
      <c r="AP614" s="1150"/>
      <c r="AQ614" s="1150"/>
      <c r="AR614" s="1150">
        <v>4902155151</v>
      </c>
      <c r="AS614" s="1150"/>
      <c r="AT614" s="1150"/>
      <c r="AU614" s="1150"/>
      <c r="AV614" s="1150"/>
      <c r="AW614" s="1150"/>
      <c r="AX614" s="1150"/>
      <c r="AY614" s="1150" t="s">
        <v>19549</v>
      </c>
      <c r="AZ614" s="1150"/>
      <c r="BA614" s="1150"/>
      <c r="BB614" s="1150"/>
      <c r="BC614" s="1150"/>
      <c r="BD614" s="1150"/>
      <c r="BE614" s="1150"/>
      <c r="BF614" s="1150"/>
      <c r="BG614" s="1150"/>
      <c r="BH614" s="1150"/>
      <c r="BI614" s="1150"/>
      <c r="BJ614" s="1150"/>
    </row>
    <row r="615" spans="1:62" ht="53.25">
      <c r="A615" s="1150">
        <v>609</v>
      </c>
      <c r="B615" s="1150" t="s">
        <v>19531</v>
      </c>
      <c r="C615" s="1150" t="s">
        <v>2792</v>
      </c>
      <c r="D615" s="1150" t="s">
        <v>18942</v>
      </c>
      <c r="E615" s="1150" t="s">
        <v>18943</v>
      </c>
      <c r="F615" s="1150" t="s">
        <v>18948</v>
      </c>
      <c r="G615" s="1150" t="s">
        <v>17900</v>
      </c>
      <c r="H615" s="1150" t="s">
        <v>12167</v>
      </c>
      <c r="I615" s="1216" t="s">
        <v>12169</v>
      </c>
      <c r="J615" s="1150" t="s">
        <v>12168</v>
      </c>
      <c r="K615" s="1150" t="s">
        <v>19727</v>
      </c>
      <c r="L615" s="1150" t="s">
        <v>394</v>
      </c>
      <c r="M615" s="1150">
        <v>100211080</v>
      </c>
      <c r="N615" s="1150" t="s">
        <v>394</v>
      </c>
      <c r="O615" s="1150" t="s">
        <v>18956</v>
      </c>
      <c r="P615" s="1150" t="s">
        <v>17721</v>
      </c>
      <c r="Q615" s="1211">
        <v>45196</v>
      </c>
      <c r="R615" s="1210">
        <v>11514</v>
      </c>
      <c r="S615" s="1150"/>
      <c r="T615" s="1150" t="s">
        <v>18969</v>
      </c>
      <c r="U615" s="1150">
        <v>1003678147</v>
      </c>
      <c r="V615" s="1150"/>
      <c r="W615" s="1150"/>
      <c r="X615" s="1150"/>
      <c r="Y615" s="1150"/>
      <c r="Z615" s="1150"/>
      <c r="AA615" s="1150"/>
      <c r="AB615" s="1150"/>
      <c r="AC615" s="1150"/>
      <c r="AD615" s="1150"/>
      <c r="AE615" s="1150"/>
      <c r="AF615" s="1150" t="s">
        <v>18962</v>
      </c>
      <c r="AG615" s="1211">
        <v>45203</v>
      </c>
      <c r="AH615" s="1212">
        <v>45200</v>
      </c>
      <c r="AI615" s="1150" t="s">
        <v>12167</v>
      </c>
      <c r="AJ615" s="1150" t="s">
        <v>12168</v>
      </c>
      <c r="AK615" s="1210">
        <v>11513.75</v>
      </c>
      <c r="AL615" s="1210">
        <v>11514</v>
      </c>
      <c r="AM615" s="1150" t="s">
        <v>491</v>
      </c>
      <c r="AN615" s="1150" t="s">
        <v>13528</v>
      </c>
      <c r="AO615" s="1150"/>
      <c r="AP615" s="1227" t="s">
        <v>19728</v>
      </c>
      <c r="AQ615" s="1150"/>
      <c r="AR615" s="1150">
        <v>4902153905</v>
      </c>
      <c r="AS615" s="1150"/>
      <c r="AT615" s="1150"/>
      <c r="AU615" s="1150"/>
      <c r="AV615" s="1150"/>
      <c r="AW615" s="1150"/>
      <c r="AX615" s="1150"/>
      <c r="AY615" s="1150">
        <v>0</v>
      </c>
      <c r="AZ615" s="1150"/>
      <c r="BA615" s="1150"/>
      <c r="BB615" s="1150"/>
      <c r="BC615" s="1150"/>
      <c r="BD615" s="1150"/>
      <c r="BE615" s="1150"/>
      <c r="BF615" s="1150"/>
      <c r="BG615" s="1150"/>
      <c r="BH615" s="1150"/>
      <c r="BI615" s="1150"/>
      <c r="BJ615" s="1150"/>
    </row>
    <row r="616" spans="1:62">
      <c r="A616" s="1150">
        <v>610</v>
      </c>
      <c r="B616" s="1150" t="s">
        <v>19531</v>
      </c>
      <c r="C616" s="1150" t="s">
        <v>17850</v>
      </c>
      <c r="D616" s="1150" t="s">
        <v>18942</v>
      </c>
      <c r="E616" s="1150" t="s">
        <v>18943</v>
      </c>
      <c r="F616" s="1150" t="s">
        <v>18948</v>
      </c>
      <c r="G616" s="1150" t="s">
        <v>15831</v>
      </c>
      <c r="H616" s="1213" t="s">
        <v>13984</v>
      </c>
      <c r="I616" s="1150" t="s">
        <v>13986</v>
      </c>
      <c r="J616" s="1150" t="s">
        <v>13985</v>
      </c>
      <c r="K616" s="1150" t="s">
        <v>19729</v>
      </c>
      <c r="L616" s="1150" t="s">
        <v>394</v>
      </c>
      <c r="M616" s="1150">
        <v>100210555</v>
      </c>
      <c r="N616" s="1150" t="s">
        <v>394</v>
      </c>
      <c r="O616" s="1150" t="s">
        <v>18964</v>
      </c>
      <c r="P616" s="1150" t="s">
        <v>17721</v>
      </c>
      <c r="Q616" s="1211">
        <v>45189</v>
      </c>
      <c r="R616" s="1210">
        <v>17901</v>
      </c>
      <c r="S616" s="1150"/>
      <c r="T616" s="1150" t="s">
        <v>19281</v>
      </c>
      <c r="U616" s="1150"/>
      <c r="V616" s="1150"/>
      <c r="W616" s="1150"/>
      <c r="X616" s="1150"/>
      <c r="Y616" s="1150"/>
      <c r="Z616" s="1150"/>
      <c r="AA616" s="1150"/>
      <c r="AB616" s="1150"/>
      <c r="AC616" s="1150"/>
      <c r="AD616" s="1150"/>
      <c r="AE616" s="1150"/>
      <c r="AF616" s="1150"/>
      <c r="AG616" s="1150"/>
      <c r="AH616" s="1212">
        <v>1</v>
      </c>
      <c r="AI616" s="1213" t="s">
        <v>13984</v>
      </c>
      <c r="AJ616" s="1150" t="s">
        <v>13985</v>
      </c>
      <c r="AK616" s="1210">
        <v>17900.09</v>
      </c>
      <c r="AL616" s="1210">
        <v>17901</v>
      </c>
      <c r="AM616" s="1150" t="s">
        <v>491</v>
      </c>
      <c r="AN616" s="1150" t="s">
        <v>12821</v>
      </c>
      <c r="AO616" s="1150"/>
      <c r="AP616" s="1150"/>
      <c r="AQ616" s="1150"/>
      <c r="AR616" s="1150"/>
      <c r="AS616" s="1150"/>
      <c r="AT616" s="1150"/>
      <c r="AU616" s="1150"/>
      <c r="AV616" s="1150"/>
      <c r="AW616" s="1150"/>
      <c r="AX616" s="1150"/>
      <c r="AY616" s="1150" t="s">
        <v>19714</v>
      </c>
      <c r="AZ616" s="1150"/>
      <c r="BA616" s="1150"/>
      <c r="BB616" s="1150"/>
      <c r="BC616" s="1150"/>
      <c r="BD616" s="1150"/>
      <c r="BE616" s="1150"/>
      <c r="BF616" s="1150"/>
      <c r="BG616" s="1150"/>
      <c r="BH616" s="1150"/>
      <c r="BI616" s="1150"/>
      <c r="BJ616" s="1150"/>
    </row>
    <row r="617" spans="1:62">
      <c r="A617" s="1150">
        <v>611</v>
      </c>
      <c r="B617" s="1150" t="s">
        <v>19531</v>
      </c>
      <c r="C617" s="1150" t="s">
        <v>2792</v>
      </c>
      <c r="D617" s="1150" t="s">
        <v>18942</v>
      </c>
      <c r="E617" s="1150" t="s">
        <v>18943</v>
      </c>
      <c r="F617" s="1150" t="s">
        <v>18948</v>
      </c>
      <c r="G617" s="1150" t="s">
        <v>3189</v>
      </c>
      <c r="H617" s="1150" t="s">
        <v>3821</v>
      </c>
      <c r="I617" s="1150" t="s">
        <v>3818</v>
      </c>
      <c r="J617" s="1150" t="s">
        <v>3820</v>
      </c>
      <c r="K617" s="1150" t="s">
        <v>19730</v>
      </c>
      <c r="L617" s="1150" t="s">
        <v>394</v>
      </c>
      <c r="M617" s="1150">
        <v>100211058</v>
      </c>
      <c r="N617" s="1150" t="s">
        <v>19552</v>
      </c>
      <c r="O617" s="1150" t="s">
        <v>19096</v>
      </c>
      <c r="P617" s="1150" t="s">
        <v>17721</v>
      </c>
      <c r="Q617" s="1211">
        <v>45189</v>
      </c>
      <c r="R617" s="1210">
        <v>15202</v>
      </c>
      <c r="S617" s="1150"/>
      <c r="T617" s="1150" t="s">
        <v>19281</v>
      </c>
      <c r="U617" s="1150">
        <v>1003678011</v>
      </c>
      <c r="V617" s="1150">
        <v>1003678012</v>
      </c>
      <c r="W617" s="1150"/>
      <c r="X617" s="1150"/>
      <c r="Y617" s="1150"/>
      <c r="Z617" s="1150"/>
      <c r="AA617" s="1150"/>
      <c r="AB617" s="1150"/>
      <c r="AC617" s="1150"/>
      <c r="AD617" s="1150"/>
      <c r="AE617" s="1150"/>
      <c r="AF617" s="1150" t="s">
        <v>19387</v>
      </c>
      <c r="AG617" s="1211">
        <v>45202</v>
      </c>
      <c r="AH617" s="1212">
        <v>45200</v>
      </c>
      <c r="AI617" s="1150" t="s">
        <v>3821</v>
      </c>
      <c r="AJ617" s="1150" t="s">
        <v>3820</v>
      </c>
      <c r="AK617" s="1210">
        <v>15201.83</v>
      </c>
      <c r="AL617" s="1210">
        <v>15202</v>
      </c>
      <c r="AM617" s="1150" t="s">
        <v>491</v>
      </c>
      <c r="AN617" s="1150" t="s">
        <v>12821</v>
      </c>
      <c r="AO617" s="1150"/>
      <c r="AP617" s="1150"/>
      <c r="AQ617" s="1150"/>
      <c r="AR617" s="1150">
        <v>4902153622</v>
      </c>
      <c r="AS617" s="1150"/>
      <c r="AT617" s="1150"/>
      <c r="AU617" s="1150"/>
      <c r="AV617" s="1150"/>
      <c r="AW617" s="1150"/>
      <c r="AX617" s="1150"/>
      <c r="AY617" s="1150">
        <v>0</v>
      </c>
      <c r="AZ617" s="1150"/>
      <c r="BA617" s="1150"/>
      <c r="BB617" s="1150"/>
      <c r="BC617" s="1150"/>
      <c r="BD617" s="1150"/>
      <c r="BE617" s="1150"/>
      <c r="BF617" s="1150"/>
      <c r="BG617" s="1150"/>
      <c r="BH617" s="1150"/>
      <c r="BI617" s="1150"/>
      <c r="BJ617" s="1150"/>
    </row>
    <row r="618" spans="1:62">
      <c r="A618" s="1150">
        <v>612</v>
      </c>
      <c r="B618" s="1150" t="s">
        <v>19531</v>
      </c>
      <c r="C618" s="1150" t="s">
        <v>2792</v>
      </c>
      <c r="D618" s="1150" t="s">
        <v>18942</v>
      </c>
      <c r="E618" s="1150" t="s">
        <v>18943</v>
      </c>
      <c r="F618" s="1150" t="s">
        <v>18948</v>
      </c>
      <c r="G618" s="1150" t="s">
        <v>17912</v>
      </c>
      <c r="H618" s="1150" t="s">
        <v>7182</v>
      </c>
      <c r="I618" s="1150" t="s">
        <v>7184</v>
      </c>
      <c r="J618" s="1150" t="s">
        <v>7183</v>
      </c>
      <c r="K618" s="1150" t="s">
        <v>19731</v>
      </c>
      <c r="L618" s="1150" t="s">
        <v>394</v>
      </c>
      <c r="M618" s="1150">
        <v>100210178</v>
      </c>
      <c r="N618" s="1150" t="s">
        <v>394</v>
      </c>
      <c r="O618" s="1150" t="s">
        <v>19109</v>
      </c>
      <c r="P618" s="1150" t="s">
        <v>17721</v>
      </c>
      <c r="Q618" s="1211">
        <v>45189</v>
      </c>
      <c r="R618" s="1210">
        <v>2647</v>
      </c>
      <c r="S618" s="1150"/>
      <c r="T618" s="1150" t="s">
        <v>19281</v>
      </c>
      <c r="U618" s="1150">
        <v>1003673828</v>
      </c>
      <c r="V618" s="1150"/>
      <c r="W618" s="1150"/>
      <c r="X618" s="1150"/>
      <c r="Y618" s="1150"/>
      <c r="Z618" s="1150"/>
      <c r="AA618" s="1150"/>
      <c r="AB618" s="1150"/>
      <c r="AC618" s="1150"/>
      <c r="AD618" s="1150"/>
      <c r="AE618" s="1150"/>
      <c r="AF618" s="1150" t="s">
        <v>19552</v>
      </c>
      <c r="AG618" s="1211">
        <v>45191</v>
      </c>
      <c r="AH618" s="1212">
        <v>45170</v>
      </c>
      <c r="AI618" s="1150" t="s">
        <v>7182</v>
      </c>
      <c r="AJ618" s="1150" t="s">
        <v>7183</v>
      </c>
      <c r="AK618" s="1210">
        <v>2647</v>
      </c>
      <c r="AL618" s="1210">
        <v>2647</v>
      </c>
      <c r="AM618" s="1150" t="s">
        <v>491</v>
      </c>
      <c r="AN618" s="1150" t="s">
        <v>12821</v>
      </c>
      <c r="AO618" s="1150"/>
      <c r="AP618" s="1150"/>
      <c r="AQ618" s="1150"/>
      <c r="AR618" s="1150">
        <v>4902150082</v>
      </c>
      <c r="AS618" s="1150"/>
      <c r="AT618" s="1150"/>
      <c r="AU618" s="1150"/>
      <c r="AV618" s="1150"/>
      <c r="AW618" s="1150"/>
      <c r="AX618" s="1150"/>
      <c r="AY618" s="1150">
        <v>0</v>
      </c>
      <c r="AZ618" s="1150"/>
      <c r="BA618" s="1150"/>
      <c r="BB618" s="1150"/>
      <c r="BC618" s="1150"/>
      <c r="BD618" s="1150"/>
      <c r="BE618" s="1150"/>
      <c r="BF618" s="1150"/>
      <c r="BG618" s="1150"/>
      <c r="BH618" s="1150"/>
      <c r="BI618" s="1150"/>
      <c r="BJ618" s="1150"/>
    </row>
    <row r="619" spans="1:62">
      <c r="A619" s="1150">
        <v>613</v>
      </c>
      <c r="B619" s="1150" t="s">
        <v>19531</v>
      </c>
      <c r="C619" s="1150" t="s">
        <v>17850</v>
      </c>
      <c r="D619" s="1150" t="s">
        <v>18942</v>
      </c>
      <c r="E619" s="1150" t="s">
        <v>18943</v>
      </c>
      <c r="F619" s="1150" t="s">
        <v>18948</v>
      </c>
      <c r="G619" s="1150" t="s">
        <v>57</v>
      </c>
      <c r="H619" s="1150" t="s">
        <v>4583</v>
      </c>
      <c r="I619" s="1150" t="s">
        <v>4580</v>
      </c>
      <c r="J619" s="1150" t="s">
        <v>4582</v>
      </c>
      <c r="K619" s="1150" t="s">
        <v>19732</v>
      </c>
      <c r="L619" s="1150" t="s">
        <v>394</v>
      </c>
      <c r="M619" s="1150">
        <v>100211081</v>
      </c>
      <c r="N619" s="1150" t="s">
        <v>19387</v>
      </c>
      <c r="O619" s="1150" t="s">
        <v>19547</v>
      </c>
      <c r="P619" s="1150" t="s">
        <v>17721</v>
      </c>
      <c r="Q619" s="1211">
        <v>45189</v>
      </c>
      <c r="R619" s="1210">
        <v>13317</v>
      </c>
      <c r="S619" s="1150"/>
      <c r="T619" s="1150" t="s">
        <v>19281</v>
      </c>
      <c r="U619" s="1150"/>
      <c r="V619" s="1150"/>
      <c r="W619" s="1150"/>
      <c r="X619" s="1150"/>
      <c r="Y619" s="1150"/>
      <c r="Z619" s="1150"/>
      <c r="AA619" s="1150"/>
      <c r="AB619" s="1150"/>
      <c r="AC619" s="1150"/>
      <c r="AD619" s="1150"/>
      <c r="AE619" s="1150"/>
      <c r="AF619" s="1150"/>
      <c r="AG619" s="1150"/>
      <c r="AH619" s="1212">
        <v>1</v>
      </c>
      <c r="AI619" s="1150" t="s">
        <v>4583</v>
      </c>
      <c r="AJ619" s="1150" t="s">
        <v>4582</v>
      </c>
      <c r="AK619" s="1210">
        <v>13316.54</v>
      </c>
      <c r="AL619" s="1210">
        <v>13317</v>
      </c>
      <c r="AM619" s="1150" t="s">
        <v>491</v>
      </c>
      <c r="AN619" s="1150" t="s">
        <v>12821</v>
      </c>
      <c r="AO619" s="1150"/>
      <c r="AP619" s="1150"/>
      <c r="AQ619" s="1150"/>
      <c r="AR619" s="1150"/>
      <c r="AS619" s="1150"/>
      <c r="AT619" s="1150"/>
      <c r="AU619" s="1150"/>
      <c r="AV619" s="1150"/>
      <c r="AW619" s="1150"/>
      <c r="AX619" s="1150"/>
      <c r="AY619" s="1150" t="s">
        <v>19714</v>
      </c>
      <c r="AZ619" s="1150"/>
      <c r="BA619" s="1150"/>
      <c r="BB619" s="1150"/>
      <c r="BC619" s="1150"/>
      <c r="BD619" s="1150"/>
      <c r="BE619" s="1150"/>
      <c r="BF619" s="1150"/>
      <c r="BG619" s="1150"/>
      <c r="BH619" s="1150"/>
      <c r="BI619" s="1150"/>
      <c r="BJ619" s="1150"/>
    </row>
    <row r="620" spans="1:62">
      <c r="A620" s="1150">
        <v>614</v>
      </c>
      <c r="B620" s="1150" t="s">
        <v>19531</v>
      </c>
      <c r="C620" s="1150" t="s">
        <v>2792</v>
      </c>
      <c r="D620" s="1150" t="s">
        <v>18942</v>
      </c>
      <c r="E620" s="1150" t="s">
        <v>18943</v>
      </c>
      <c r="F620" s="1150" t="s">
        <v>18948</v>
      </c>
      <c r="G620" s="1150" t="s">
        <v>17920</v>
      </c>
      <c r="H620" s="1150" t="s">
        <v>12251</v>
      </c>
      <c r="I620" s="1150" t="s">
        <v>12253</v>
      </c>
      <c r="J620" s="1150" t="s">
        <v>12252</v>
      </c>
      <c r="K620" s="1150" t="s">
        <v>19733</v>
      </c>
      <c r="L620" s="1150" t="s">
        <v>394</v>
      </c>
      <c r="M620" s="1150">
        <v>100210382</v>
      </c>
      <c r="N620" s="1150" t="s">
        <v>394</v>
      </c>
      <c r="O620" s="1150" t="s">
        <v>19567</v>
      </c>
      <c r="P620" s="1150" t="s">
        <v>17721</v>
      </c>
      <c r="Q620" s="1211">
        <v>45196</v>
      </c>
      <c r="R620" s="1210">
        <v>11438</v>
      </c>
      <c r="S620" s="1150"/>
      <c r="T620" s="1150" t="s">
        <v>18969</v>
      </c>
      <c r="U620" s="1150">
        <v>1003677234</v>
      </c>
      <c r="V620" s="1150">
        <v>1003677295</v>
      </c>
      <c r="W620" s="1150"/>
      <c r="X620" s="1150"/>
      <c r="Y620" s="1150"/>
      <c r="Z620" s="1150"/>
      <c r="AA620" s="1150"/>
      <c r="AB620" s="1150"/>
      <c r="AC620" s="1150"/>
      <c r="AD620" s="1150"/>
      <c r="AE620" s="1150"/>
      <c r="AF620" s="1150" t="s">
        <v>19552</v>
      </c>
      <c r="AG620" s="1211">
        <v>45201</v>
      </c>
      <c r="AH620" s="1212">
        <v>45200</v>
      </c>
      <c r="AI620" s="1150" t="s">
        <v>12251</v>
      </c>
      <c r="AJ620" s="1150" t="s">
        <v>12252</v>
      </c>
      <c r="AK620" s="1210">
        <v>11437.54</v>
      </c>
      <c r="AL620" s="1210">
        <v>11438</v>
      </c>
      <c r="AM620" s="1150" t="s">
        <v>491</v>
      </c>
      <c r="AN620" s="1150" t="s">
        <v>12821</v>
      </c>
      <c r="AO620" s="1210">
        <v>5241.8</v>
      </c>
      <c r="AP620" s="1150" t="s">
        <v>12254</v>
      </c>
      <c r="AQ620" s="1150"/>
      <c r="AR620" s="1150">
        <v>4902153336</v>
      </c>
      <c r="AS620" s="1150"/>
      <c r="AT620" s="1150"/>
      <c r="AU620" s="1150"/>
      <c r="AV620" s="1150"/>
      <c r="AW620" s="1150"/>
      <c r="AX620" s="1150"/>
      <c r="AY620" s="1150">
        <v>0</v>
      </c>
      <c r="AZ620" s="1150"/>
      <c r="BA620" s="1150"/>
      <c r="BB620" s="1150"/>
      <c r="BC620" s="1150"/>
      <c r="BD620" s="1150"/>
      <c r="BE620" s="1150"/>
      <c r="BF620" s="1150"/>
      <c r="BG620" s="1150"/>
      <c r="BH620" s="1150"/>
      <c r="BI620" s="1150"/>
      <c r="BJ620" s="1150"/>
    </row>
    <row r="621" spans="1:62">
      <c r="A621" s="1150">
        <v>615</v>
      </c>
      <c r="B621" s="1150" t="s">
        <v>19531</v>
      </c>
      <c r="C621" s="1150" t="s">
        <v>2792</v>
      </c>
      <c r="D621" s="1150" t="s">
        <v>18942</v>
      </c>
      <c r="E621" s="1150" t="s">
        <v>18943</v>
      </c>
      <c r="F621" s="1150" t="s">
        <v>18948</v>
      </c>
      <c r="G621" s="1150" t="s">
        <v>17569</v>
      </c>
      <c r="H621" s="1150" t="s">
        <v>11827</v>
      </c>
      <c r="I621" s="1150" t="s">
        <v>11829</v>
      </c>
      <c r="J621" s="1150" t="s">
        <v>11828</v>
      </c>
      <c r="K621" s="1150" t="s">
        <v>19734</v>
      </c>
      <c r="L621" s="1150" t="s">
        <v>394</v>
      </c>
      <c r="M621" s="1150">
        <v>100210381</v>
      </c>
      <c r="N621" s="1150" t="s">
        <v>394</v>
      </c>
      <c r="O621" s="1150" t="s">
        <v>19717</v>
      </c>
      <c r="P621" s="1150" t="s">
        <v>17721</v>
      </c>
      <c r="Q621" s="1211">
        <v>45189</v>
      </c>
      <c r="R621" s="1210">
        <v>5425</v>
      </c>
      <c r="S621" s="1150"/>
      <c r="T621" s="1150" t="s">
        <v>19281</v>
      </c>
      <c r="U621" s="1150">
        <v>1003675617</v>
      </c>
      <c r="V621" s="1150"/>
      <c r="W621" s="1150"/>
      <c r="X621" s="1150"/>
      <c r="Y621" s="1150"/>
      <c r="Z621" s="1150"/>
      <c r="AA621" s="1150"/>
      <c r="AB621" s="1150"/>
      <c r="AC621" s="1150"/>
      <c r="AD621" s="1150"/>
      <c r="AE621" s="1150"/>
      <c r="AF621" s="1150" t="s">
        <v>19172</v>
      </c>
      <c r="AG621" s="1211">
        <v>45196</v>
      </c>
      <c r="AH621" s="1212">
        <v>45170</v>
      </c>
      <c r="AI621" s="1150" t="s">
        <v>11827</v>
      </c>
      <c r="AJ621" s="1150" t="s">
        <v>11828</v>
      </c>
      <c r="AK621" s="1210">
        <v>5424.94</v>
      </c>
      <c r="AL621" s="1210">
        <v>5425</v>
      </c>
      <c r="AM621" s="1150" t="s">
        <v>491</v>
      </c>
      <c r="AN621" s="1150" t="s">
        <v>12821</v>
      </c>
      <c r="AO621" s="1150">
        <v>419.28</v>
      </c>
      <c r="AP621" s="1150" t="s">
        <v>11830</v>
      </c>
      <c r="AQ621" s="1150"/>
      <c r="AR621" s="1150">
        <v>4902152076</v>
      </c>
      <c r="AS621" s="1150"/>
      <c r="AT621" s="1150"/>
      <c r="AU621" s="1150"/>
      <c r="AV621" s="1150"/>
      <c r="AW621" s="1150"/>
      <c r="AX621" s="1150"/>
      <c r="AY621" s="1150" t="s">
        <v>19735</v>
      </c>
      <c r="AZ621" s="1150"/>
      <c r="BA621" s="1150"/>
      <c r="BB621" s="1150"/>
      <c r="BC621" s="1150"/>
      <c r="BD621" s="1150"/>
      <c r="BE621" s="1150"/>
      <c r="BF621" s="1150"/>
      <c r="BG621" s="1150"/>
      <c r="BH621" s="1150"/>
      <c r="BI621" s="1150"/>
      <c r="BJ621" s="1150"/>
    </row>
    <row r="622" spans="1:62">
      <c r="A622" s="1150">
        <v>616</v>
      </c>
      <c r="B622" s="1150" t="s">
        <v>19531</v>
      </c>
      <c r="C622" s="1150" t="s">
        <v>17850</v>
      </c>
      <c r="D622" s="1150" t="s">
        <v>18942</v>
      </c>
      <c r="E622" s="1150" t="s">
        <v>18943</v>
      </c>
      <c r="F622" s="1150" t="s">
        <v>18948</v>
      </c>
      <c r="G622" s="1150" t="s">
        <v>52</v>
      </c>
      <c r="H622" s="1150" t="s">
        <v>13989</v>
      </c>
      <c r="I622" s="1150" t="s">
        <v>13991</v>
      </c>
      <c r="J622" s="1150" t="s">
        <v>13990</v>
      </c>
      <c r="K622" s="1150" t="s">
        <v>19736</v>
      </c>
      <c r="L622" s="1150" t="s">
        <v>394</v>
      </c>
      <c r="M622" s="1150">
        <v>100211054</v>
      </c>
      <c r="N622" s="1150" t="s">
        <v>19387</v>
      </c>
      <c r="O622" s="1150" t="s">
        <v>19690</v>
      </c>
      <c r="P622" s="1150" t="s">
        <v>17721</v>
      </c>
      <c r="Q622" s="1211">
        <v>45196</v>
      </c>
      <c r="R622" s="1210">
        <v>2837</v>
      </c>
      <c r="S622" s="1150"/>
      <c r="T622" s="1150" t="s">
        <v>19281</v>
      </c>
      <c r="U622" s="1150"/>
      <c r="V622" s="1150"/>
      <c r="W622" s="1150"/>
      <c r="X622" s="1150"/>
      <c r="Y622" s="1150"/>
      <c r="Z622" s="1150"/>
      <c r="AA622" s="1150"/>
      <c r="AB622" s="1150"/>
      <c r="AC622" s="1150"/>
      <c r="AD622" s="1150"/>
      <c r="AE622" s="1150"/>
      <c r="AF622" s="1150"/>
      <c r="AG622" s="1150"/>
      <c r="AH622" s="1212">
        <v>1</v>
      </c>
      <c r="AI622" s="1150" t="s">
        <v>13989</v>
      </c>
      <c r="AJ622" s="1150" t="s">
        <v>13990</v>
      </c>
      <c r="AK622" s="1210">
        <v>2836.67</v>
      </c>
      <c r="AL622" s="1210">
        <v>2837</v>
      </c>
      <c r="AM622" s="1150" t="s">
        <v>491</v>
      </c>
      <c r="AN622" s="1150" t="s">
        <v>12821</v>
      </c>
      <c r="AO622" s="1150"/>
      <c r="AP622" s="1150"/>
      <c r="AQ622" s="1150"/>
      <c r="AR622" s="1150"/>
      <c r="AS622" s="1150"/>
      <c r="AT622" s="1150"/>
      <c r="AU622" s="1150"/>
      <c r="AV622" s="1150"/>
      <c r="AW622" s="1150"/>
      <c r="AX622" s="1150"/>
      <c r="AY622" s="1150">
        <v>0</v>
      </c>
      <c r="AZ622" s="1150"/>
      <c r="BA622" s="1150"/>
      <c r="BB622" s="1150"/>
      <c r="BC622" s="1150"/>
      <c r="BD622" s="1150"/>
      <c r="BE622" s="1150"/>
      <c r="BF622" s="1150"/>
      <c r="BG622" s="1150"/>
      <c r="BH622" s="1150"/>
      <c r="BI622" s="1150"/>
      <c r="BJ622" s="1150"/>
    </row>
    <row r="623" spans="1:62">
      <c r="A623" s="1150">
        <v>617</v>
      </c>
      <c r="B623" s="1150" t="s">
        <v>19531</v>
      </c>
      <c r="C623" s="1150" t="s">
        <v>2792</v>
      </c>
      <c r="D623" s="1150" t="s">
        <v>18942</v>
      </c>
      <c r="E623" s="1150" t="s">
        <v>18943</v>
      </c>
      <c r="F623" s="1150" t="s">
        <v>18948</v>
      </c>
      <c r="G623" s="1150" t="s">
        <v>17569</v>
      </c>
      <c r="H623" s="1150" t="s">
        <v>13995</v>
      </c>
      <c r="I623" s="1150" t="s">
        <v>13997</v>
      </c>
      <c r="J623" s="1150" t="s">
        <v>13996</v>
      </c>
      <c r="K623" s="1150" t="s">
        <v>19737</v>
      </c>
      <c r="L623" s="1150" t="s">
        <v>394</v>
      </c>
      <c r="M623" s="1150">
        <v>100210518</v>
      </c>
      <c r="N623" s="1150" t="s">
        <v>394</v>
      </c>
      <c r="O623" s="1150" t="s">
        <v>19690</v>
      </c>
      <c r="P623" s="1150" t="s">
        <v>17721</v>
      </c>
      <c r="Q623" s="1211">
        <v>45196</v>
      </c>
      <c r="R623" s="1210">
        <v>16904</v>
      </c>
      <c r="S623" s="1150"/>
      <c r="T623" s="1150" t="s">
        <v>19281</v>
      </c>
      <c r="U623" s="1150">
        <v>1003680458</v>
      </c>
      <c r="V623" s="1150">
        <v>1003680459</v>
      </c>
      <c r="W623" s="1150"/>
      <c r="X623" s="1150"/>
      <c r="Y623" s="1150"/>
      <c r="Z623" s="1150"/>
      <c r="AA623" s="1150"/>
      <c r="AB623" s="1150"/>
      <c r="AC623" s="1150"/>
      <c r="AD623" s="1150"/>
      <c r="AE623" s="1150"/>
      <c r="AF623" s="1150" t="s">
        <v>18973</v>
      </c>
      <c r="AG623" s="1211">
        <v>45209</v>
      </c>
      <c r="AH623" s="1212">
        <v>45200</v>
      </c>
      <c r="AI623" s="1150" t="s">
        <v>13995</v>
      </c>
      <c r="AJ623" s="1150" t="s">
        <v>13996</v>
      </c>
      <c r="AK623" s="1210">
        <v>16903.64</v>
      </c>
      <c r="AL623" s="1210">
        <v>16904</v>
      </c>
      <c r="AM623" s="1150" t="s">
        <v>491</v>
      </c>
      <c r="AN623" s="1150" t="s">
        <v>12821</v>
      </c>
      <c r="AO623" s="1210">
        <v>10366</v>
      </c>
      <c r="AP623" s="1150" t="s">
        <v>19738</v>
      </c>
      <c r="AQ623" s="1150"/>
      <c r="AR623" s="1150">
        <v>4902155798</v>
      </c>
      <c r="AS623" s="1150"/>
      <c r="AT623" s="1150"/>
      <c r="AU623" s="1150"/>
      <c r="AV623" s="1150"/>
      <c r="AW623" s="1150"/>
      <c r="AX623" s="1150"/>
      <c r="AY623" s="1150" t="s">
        <v>19739</v>
      </c>
      <c r="AZ623" s="1150"/>
      <c r="BA623" s="1150"/>
      <c r="BB623" s="1150"/>
      <c r="BC623" s="1150"/>
      <c r="BD623" s="1150"/>
      <c r="BE623" s="1150"/>
      <c r="BF623" s="1150"/>
      <c r="BG623" s="1150"/>
      <c r="BH623" s="1150"/>
      <c r="BI623" s="1150"/>
      <c r="BJ623" s="1150"/>
    </row>
    <row r="624" spans="1:62">
      <c r="A624" s="1150">
        <v>618</v>
      </c>
      <c r="B624" s="1150" t="s">
        <v>19531</v>
      </c>
      <c r="C624" s="1150" t="s">
        <v>2792</v>
      </c>
      <c r="D624" s="1150" t="s">
        <v>18942</v>
      </c>
      <c r="E624" s="1150" t="s">
        <v>18943</v>
      </c>
      <c r="F624" s="1150" t="s">
        <v>18948</v>
      </c>
      <c r="G624" s="1150" t="s">
        <v>17900</v>
      </c>
      <c r="H624" s="1150" t="s">
        <v>12289</v>
      </c>
      <c r="I624" s="1150" t="s">
        <v>12291</v>
      </c>
      <c r="J624" s="1150" t="s">
        <v>12290</v>
      </c>
      <c r="K624" s="1150" t="s">
        <v>19740</v>
      </c>
      <c r="L624" s="1150" t="s">
        <v>394</v>
      </c>
      <c r="M624" s="1150">
        <v>100211069</v>
      </c>
      <c r="N624" s="1150" t="s">
        <v>19552</v>
      </c>
      <c r="O624" s="1150" t="s">
        <v>19690</v>
      </c>
      <c r="P624" s="1150" t="s">
        <v>17721</v>
      </c>
      <c r="Q624" s="1211">
        <v>45196</v>
      </c>
      <c r="R624" s="1210">
        <v>11002</v>
      </c>
      <c r="S624" s="1150"/>
      <c r="T624" s="1150" t="s">
        <v>19281</v>
      </c>
      <c r="U624" s="1150">
        <v>1003678115</v>
      </c>
      <c r="V624" s="1150"/>
      <c r="W624" s="1150"/>
      <c r="X624" s="1150"/>
      <c r="Y624" s="1150"/>
      <c r="Z624" s="1150"/>
      <c r="AA624" s="1150"/>
      <c r="AB624" s="1150"/>
      <c r="AC624" s="1150"/>
      <c r="AD624" s="1150"/>
      <c r="AE624" s="1150"/>
      <c r="AF624" s="1150" t="s">
        <v>19172</v>
      </c>
      <c r="AG624" s="1211">
        <v>45202</v>
      </c>
      <c r="AH624" s="1212">
        <v>45200</v>
      </c>
      <c r="AI624" s="1150" t="s">
        <v>12289</v>
      </c>
      <c r="AJ624" s="1150" t="s">
        <v>12290</v>
      </c>
      <c r="AK624" s="1210">
        <v>11001.08</v>
      </c>
      <c r="AL624" s="1210">
        <v>11002</v>
      </c>
      <c r="AM624" s="1150" t="s">
        <v>491</v>
      </c>
      <c r="AN624" s="1150" t="s">
        <v>12821</v>
      </c>
      <c r="AO624" s="1210">
        <v>6739.2</v>
      </c>
      <c r="AP624" s="1150" t="s">
        <v>12292</v>
      </c>
      <c r="AQ624" s="1150"/>
      <c r="AR624" s="1150">
        <v>4902153871</v>
      </c>
      <c r="AS624" s="1150"/>
      <c r="AT624" s="1150"/>
      <c r="AU624" s="1150"/>
      <c r="AV624" s="1150"/>
      <c r="AW624" s="1150"/>
      <c r="AX624" s="1150"/>
      <c r="AY624" s="1150">
        <v>0</v>
      </c>
      <c r="AZ624" s="1150"/>
      <c r="BA624" s="1150"/>
      <c r="BB624" s="1150"/>
      <c r="BC624" s="1150"/>
      <c r="BD624" s="1150"/>
      <c r="BE624" s="1150"/>
      <c r="BF624" s="1150"/>
      <c r="BG624" s="1150"/>
      <c r="BH624" s="1150"/>
      <c r="BI624" s="1150"/>
      <c r="BJ624" s="1150"/>
    </row>
    <row r="625" spans="1:62">
      <c r="A625" s="1150">
        <v>619</v>
      </c>
      <c r="B625" s="1150" t="s">
        <v>19531</v>
      </c>
      <c r="C625" s="1150" t="s">
        <v>17924</v>
      </c>
      <c r="D625" s="1150" t="s">
        <v>18942</v>
      </c>
      <c r="E625" s="1150" t="s">
        <v>18943</v>
      </c>
      <c r="F625" s="1150" t="s">
        <v>18948</v>
      </c>
      <c r="G625" s="1150" t="s">
        <v>15831</v>
      </c>
      <c r="H625" s="1150" t="s">
        <v>14001</v>
      </c>
      <c r="I625" s="1150" t="s">
        <v>14003</v>
      </c>
      <c r="J625" s="1150" t="s">
        <v>14002</v>
      </c>
      <c r="K625" s="1150" t="s">
        <v>19741</v>
      </c>
      <c r="L625" s="1150" t="s">
        <v>394</v>
      </c>
      <c r="M625" s="1150">
        <v>100211053</v>
      </c>
      <c r="N625" s="1150" t="s">
        <v>19387</v>
      </c>
      <c r="O625" s="1150" t="s">
        <v>19690</v>
      </c>
      <c r="P625" s="1150" t="s">
        <v>17721</v>
      </c>
      <c r="Q625" s="1211">
        <v>45196</v>
      </c>
      <c r="R625" s="1210">
        <v>24728</v>
      </c>
      <c r="S625" s="1150"/>
      <c r="T625" s="1150" t="s">
        <v>19281</v>
      </c>
      <c r="U625" s="1150">
        <v>1003681141</v>
      </c>
      <c r="V625" s="1150"/>
      <c r="W625" s="1150"/>
      <c r="X625" s="1150"/>
      <c r="Y625" s="1150"/>
      <c r="Z625" s="1150"/>
      <c r="AA625" s="1150"/>
      <c r="AB625" s="1150"/>
      <c r="AC625" s="1150"/>
      <c r="AD625" s="1150"/>
      <c r="AE625" s="1150"/>
      <c r="AF625" s="1150" t="s">
        <v>18973</v>
      </c>
      <c r="AG625" s="1211">
        <v>45210</v>
      </c>
      <c r="AH625" s="1212">
        <v>45200</v>
      </c>
      <c r="AI625" s="1150" t="s">
        <v>14001</v>
      </c>
      <c r="AJ625" s="1150" t="s">
        <v>14002</v>
      </c>
      <c r="AK625" s="1210">
        <v>24728</v>
      </c>
      <c r="AL625" s="1210">
        <v>24728</v>
      </c>
      <c r="AM625" s="1150" t="s">
        <v>491</v>
      </c>
      <c r="AN625" s="1150" t="s">
        <v>12821</v>
      </c>
      <c r="AO625" s="1210">
        <v>21746.03</v>
      </c>
      <c r="AP625" s="1150" t="s">
        <v>17933</v>
      </c>
      <c r="AQ625" s="1150"/>
      <c r="AR625" s="1150"/>
      <c r="AS625" s="1150"/>
      <c r="AT625" s="1150"/>
      <c r="AU625" s="1150"/>
      <c r="AV625" s="1150"/>
      <c r="AW625" s="1150"/>
      <c r="AX625" s="1150"/>
      <c r="AY625" s="1150">
        <v>0</v>
      </c>
      <c r="AZ625" s="1150"/>
      <c r="BA625" s="1150"/>
      <c r="BB625" s="1150"/>
      <c r="BC625" s="1150"/>
      <c r="BD625" s="1150"/>
      <c r="BE625" s="1150"/>
      <c r="BF625" s="1150"/>
      <c r="BG625" s="1150"/>
      <c r="BH625" s="1150"/>
      <c r="BI625" s="1150"/>
      <c r="BJ625" s="1150"/>
    </row>
    <row r="626" spans="1:62">
      <c r="A626" s="1150">
        <v>620</v>
      </c>
      <c r="B626" s="1150" t="s">
        <v>19531</v>
      </c>
      <c r="C626" s="1150" t="s">
        <v>2792</v>
      </c>
      <c r="D626" s="1150" t="s">
        <v>18942</v>
      </c>
      <c r="E626" s="1150" t="s">
        <v>18943</v>
      </c>
      <c r="F626" s="1150" t="s">
        <v>18948</v>
      </c>
      <c r="G626" s="1150" t="s">
        <v>57</v>
      </c>
      <c r="H626" s="1150" t="s">
        <v>4611</v>
      </c>
      <c r="I626" s="1150" t="s">
        <v>4608</v>
      </c>
      <c r="J626" s="1150" t="s">
        <v>4610</v>
      </c>
      <c r="K626" s="1150" t="s">
        <v>19742</v>
      </c>
      <c r="L626" s="1150" t="s">
        <v>394</v>
      </c>
      <c r="M626" s="1150">
        <v>100210875</v>
      </c>
      <c r="N626" s="1150" t="s">
        <v>394</v>
      </c>
      <c r="O626" s="1150" t="s">
        <v>19690</v>
      </c>
      <c r="P626" s="1150" t="s">
        <v>17721</v>
      </c>
      <c r="Q626" s="1211">
        <v>45196</v>
      </c>
      <c r="R626" s="1210">
        <v>12719</v>
      </c>
      <c r="S626" s="1150"/>
      <c r="T626" s="1150" t="s">
        <v>19281</v>
      </c>
      <c r="U626" s="1150">
        <v>1003680456</v>
      </c>
      <c r="V626" s="1150"/>
      <c r="W626" s="1150"/>
      <c r="X626" s="1150"/>
      <c r="Y626" s="1150"/>
      <c r="Z626" s="1150"/>
      <c r="AA626" s="1150"/>
      <c r="AB626" s="1150"/>
      <c r="AC626" s="1150"/>
      <c r="AD626" s="1150"/>
      <c r="AE626" s="1150"/>
      <c r="AF626" s="1150" t="s">
        <v>18983</v>
      </c>
      <c r="AG626" s="1211">
        <v>45209</v>
      </c>
      <c r="AH626" s="1212">
        <v>45200</v>
      </c>
      <c r="AI626" s="1150" t="s">
        <v>4611</v>
      </c>
      <c r="AJ626" s="1150" t="s">
        <v>4610</v>
      </c>
      <c r="AK626" s="1210">
        <v>12718.46</v>
      </c>
      <c r="AL626" s="1210">
        <v>12719</v>
      </c>
      <c r="AM626" s="1150" t="s">
        <v>491</v>
      </c>
      <c r="AN626" s="1150" t="s">
        <v>12821</v>
      </c>
      <c r="AO626" s="1210">
        <v>6009.3</v>
      </c>
      <c r="AP626" s="1150" t="s">
        <v>12265</v>
      </c>
      <c r="AQ626" s="1150"/>
      <c r="AR626" s="1150">
        <v>4902155808</v>
      </c>
      <c r="AS626" s="1150"/>
      <c r="AT626" s="1150"/>
      <c r="AU626" s="1150"/>
      <c r="AV626" s="1150"/>
      <c r="AW626" s="1150"/>
      <c r="AX626" s="1150"/>
      <c r="AY626" s="1150" t="s">
        <v>19599</v>
      </c>
      <c r="AZ626" s="1150"/>
      <c r="BA626" s="1150"/>
      <c r="BB626" s="1150"/>
      <c r="BC626" s="1150"/>
      <c r="BD626" s="1150"/>
      <c r="BE626" s="1150"/>
      <c r="BF626" s="1150"/>
      <c r="BG626" s="1150"/>
      <c r="BH626" s="1150"/>
      <c r="BI626" s="1150"/>
      <c r="BJ626" s="1150"/>
    </row>
    <row r="627" spans="1:62">
      <c r="A627" s="1150">
        <v>621</v>
      </c>
      <c r="B627" s="1150" t="s">
        <v>19531</v>
      </c>
      <c r="C627" s="1150" t="s">
        <v>17850</v>
      </c>
      <c r="D627" s="1150" t="s">
        <v>18942</v>
      </c>
      <c r="E627" s="1150" t="s">
        <v>18943</v>
      </c>
      <c r="F627" s="1150" t="s">
        <v>18948</v>
      </c>
      <c r="G627" s="1150" t="s">
        <v>17935</v>
      </c>
      <c r="H627" s="1150" t="s">
        <v>5036</v>
      </c>
      <c r="I627" s="1150" t="s">
        <v>5033</v>
      </c>
      <c r="J627" s="1150" t="s">
        <v>5035</v>
      </c>
      <c r="K627" s="1150" t="s">
        <v>19743</v>
      </c>
      <c r="L627" s="1150" t="s">
        <v>394</v>
      </c>
      <c r="M627" s="1150">
        <v>100210774</v>
      </c>
      <c r="N627" s="1150" t="s">
        <v>394</v>
      </c>
      <c r="O627" s="1150" t="s">
        <v>19690</v>
      </c>
      <c r="P627" s="1150" t="s">
        <v>17721</v>
      </c>
      <c r="Q627" s="1211">
        <v>45196</v>
      </c>
      <c r="R627" s="1210">
        <v>9244</v>
      </c>
      <c r="S627" s="1150"/>
      <c r="T627" s="1150" t="s">
        <v>19281</v>
      </c>
      <c r="U627" s="1150"/>
      <c r="V627" s="1150"/>
      <c r="W627" s="1150"/>
      <c r="X627" s="1150"/>
      <c r="Y627" s="1150"/>
      <c r="Z627" s="1150"/>
      <c r="AA627" s="1150"/>
      <c r="AB627" s="1150"/>
      <c r="AC627" s="1150"/>
      <c r="AD627" s="1150"/>
      <c r="AE627" s="1150"/>
      <c r="AF627" s="1150"/>
      <c r="AG627" s="1150"/>
      <c r="AH627" s="1212">
        <v>1</v>
      </c>
      <c r="AI627" s="1150" t="s">
        <v>5036</v>
      </c>
      <c r="AJ627" s="1150" t="s">
        <v>5035</v>
      </c>
      <c r="AK627" s="1210">
        <v>9243.6</v>
      </c>
      <c r="AL627" s="1210">
        <v>9244</v>
      </c>
      <c r="AM627" s="1150" t="s">
        <v>491</v>
      </c>
      <c r="AN627" s="1150" t="s">
        <v>12821</v>
      </c>
      <c r="AO627" s="1150"/>
      <c r="AP627" s="1150"/>
      <c r="AQ627" s="1150"/>
      <c r="AR627" s="1150"/>
      <c r="AS627" s="1150"/>
      <c r="AT627" s="1150"/>
      <c r="AU627" s="1150"/>
      <c r="AV627" s="1150"/>
      <c r="AW627" s="1150"/>
      <c r="AX627" s="1150"/>
      <c r="AY627" s="1150">
        <v>0</v>
      </c>
      <c r="AZ627" s="1150"/>
      <c r="BA627" s="1150"/>
      <c r="BB627" s="1150"/>
      <c r="BC627" s="1150"/>
      <c r="BD627" s="1150"/>
      <c r="BE627" s="1150"/>
      <c r="BF627" s="1150"/>
      <c r="BG627" s="1150"/>
      <c r="BH627" s="1150"/>
      <c r="BI627" s="1150"/>
      <c r="BJ627" s="1150"/>
    </row>
    <row r="628" spans="1:62">
      <c r="A628" s="1150">
        <v>622</v>
      </c>
      <c r="B628" s="1150" t="s">
        <v>19531</v>
      </c>
      <c r="C628" s="1150" t="s">
        <v>17850</v>
      </c>
      <c r="D628" s="1150" t="s">
        <v>18942</v>
      </c>
      <c r="E628" s="1150" t="s">
        <v>18943</v>
      </c>
      <c r="F628" s="1150" t="s">
        <v>18948</v>
      </c>
      <c r="G628" s="1150" t="s">
        <v>17935</v>
      </c>
      <c r="H628" s="1150" t="s">
        <v>14006</v>
      </c>
      <c r="I628" s="1150" t="s">
        <v>14008</v>
      </c>
      <c r="J628" s="1150" t="s">
        <v>14007</v>
      </c>
      <c r="K628" s="1150" t="s">
        <v>19744</v>
      </c>
      <c r="L628" s="1150" t="s">
        <v>394</v>
      </c>
      <c r="M628" s="1150">
        <v>100210659</v>
      </c>
      <c r="N628" s="1150" t="s">
        <v>394</v>
      </c>
      <c r="O628" s="1150" t="s">
        <v>19690</v>
      </c>
      <c r="P628" s="1150" t="s">
        <v>17721</v>
      </c>
      <c r="Q628" s="1211">
        <v>45196</v>
      </c>
      <c r="R628" s="1210">
        <v>2416</v>
      </c>
      <c r="S628" s="1150"/>
      <c r="T628" s="1150" t="s">
        <v>19281</v>
      </c>
      <c r="U628" s="1150"/>
      <c r="V628" s="1150"/>
      <c r="W628" s="1150"/>
      <c r="X628" s="1150"/>
      <c r="Y628" s="1150"/>
      <c r="Z628" s="1150"/>
      <c r="AA628" s="1150"/>
      <c r="AB628" s="1150"/>
      <c r="AC628" s="1150"/>
      <c r="AD628" s="1150"/>
      <c r="AE628" s="1150"/>
      <c r="AF628" s="1150"/>
      <c r="AG628" s="1150"/>
      <c r="AH628" s="1212">
        <v>1</v>
      </c>
      <c r="AI628" s="1150" t="s">
        <v>14006</v>
      </c>
      <c r="AJ628" s="1150" t="s">
        <v>14007</v>
      </c>
      <c r="AK628" s="1210">
        <v>2415.4499999999998</v>
      </c>
      <c r="AL628" s="1210">
        <v>2416</v>
      </c>
      <c r="AM628" s="1150" t="s">
        <v>491</v>
      </c>
      <c r="AN628" s="1150" t="s">
        <v>12821</v>
      </c>
      <c r="AO628" s="1150"/>
      <c r="AP628" s="1150"/>
      <c r="AQ628" s="1150"/>
      <c r="AR628" s="1150"/>
      <c r="AS628" s="1150"/>
      <c r="AT628" s="1150"/>
      <c r="AU628" s="1150"/>
      <c r="AV628" s="1150"/>
      <c r="AW628" s="1150"/>
      <c r="AX628" s="1150"/>
      <c r="AY628" s="1150">
        <v>0</v>
      </c>
      <c r="AZ628" s="1150"/>
      <c r="BA628" s="1150"/>
      <c r="BB628" s="1150"/>
      <c r="BC628" s="1150"/>
      <c r="BD628" s="1150"/>
      <c r="BE628" s="1150"/>
      <c r="BF628" s="1150"/>
      <c r="BG628" s="1150"/>
      <c r="BH628" s="1150"/>
      <c r="BI628" s="1150"/>
      <c r="BJ628" s="1150"/>
    </row>
    <row r="629" spans="1:62">
      <c r="A629" s="1150">
        <v>623</v>
      </c>
      <c r="B629" s="1150" t="s">
        <v>19531</v>
      </c>
      <c r="C629" s="1150" t="s">
        <v>17850</v>
      </c>
      <c r="D629" s="1150" t="s">
        <v>18942</v>
      </c>
      <c r="E629" s="1150" t="s">
        <v>18943</v>
      </c>
      <c r="F629" s="1150" t="s">
        <v>18948</v>
      </c>
      <c r="G629" s="1150" t="s">
        <v>19136</v>
      </c>
      <c r="H629" s="1150" t="s">
        <v>14010</v>
      </c>
      <c r="I629" s="1150" t="s">
        <v>14012</v>
      </c>
      <c r="J629" s="1150" t="s">
        <v>14011</v>
      </c>
      <c r="K629" s="1150" t="s">
        <v>19745</v>
      </c>
      <c r="L629" s="1150" t="s">
        <v>394</v>
      </c>
      <c r="M629" s="1150">
        <v>100210856</v>
      </c>
      <c r="N629" s="1150" t="s">
        <v>394</v>
      </c>
      <c r="O629" s="1150" t="s">
        <v>19690</v>
      </c>
      <c r="P629" s="1150" t="s">
        <v>17721</v>
      </c>
      <c r="Q629" s="1211">
        <v>45196</v>
      </c>
      <c r="R629" s="1210">
        <v>3493</v>
      </c>
      <c r="S629" s="1150"/>
      <c r="T629" s="1150" t="s">
        <v>19281</v>
      </c>
      <c r="U629" s="1150"/>
      <c r="V629" s="1150"/>
      <c r="W629" s="1150"/>
      <c r="X629" s="1150"/>
      <c r="Y629" s="1150"/>
      <c r="Z629" s="1150"/>
      <c r="AA629" s="1150"/>
      <c r="AB629" s="1150"/>
      <c r="AC629" s="1150"/>
      <c r="AD629" s="1150"/>
      <c r="AE629" s="1150"/>
      <c r="AF629" s="1150"/>
      <c r="AG629" s="1150"/>
      <c r="AH629" s="1212">
        <v>1</v>
      </c>
      <c r="AI629" s="1150" t="s">
        <v>14010</v>
      </c>
      <c r="AJ629" s="1150" t="s">
        <v>14011</v>
      </c>
      <c r="AK629" s="1210">
        <v>3492.86</v>
      </c>
      <c r="AL629" s="1210">
        <v>3493</v>
      </c>
      <c r="AM629" s="1150" t="s">
        <v>491</v>
      </c>
      <c r="AN629" s="1150" t="s">
        <v>12821</v>
      </c>
      <c r="AO629" s="1150"/>
      <c r="AP629" s="1150"/>
      <c r="AQ629" s="1150"/>
      <c r="AR629" s="1150"/>
      <c r="AS629" s="1150"/>
      <c r="AT629" s="1150"/>
      <c r="AU629" s="1150"/>
      <c r="AV629" s="1150"/>
      <c r="AW629" s="1150"/>
      <c r="AX629" s="1150"/>
      <c r="AY629" s="1150">
        <v>0</v>
      </c>
      <c r="AZ629" s="1150"/>
      <c r="BA629" s="1150"/>
      <c r="BB629" s="1150"/>
      <c r="BC629" s="1150"/>
      <c r="BD629" s="1150"/>
      <c r="BE629" s="1150"/>
      <c r="BF629" s="1150"/>
      <c r="BG629" s="1150"/>
      <c r="BH629" s="1150"/>
      <c r="BI629" s="1150"/>
      <c r="BJ629" s="1150"/>
    </row>
    <row r="630" spans="1:62">
      <c r="A630" s="1150">
        <v>624</v>
      </c>
      <c r="B630" s="1150" t="s">
        <v>19531</v>
      </c>
      <c r="C630" s="1150" t="s">
        <v>17850</v>
      </c>
      <c r="D630" s="1150" t="s">
        <v>18942</v>
      </c>
      <c r="E630" s="1150" t="s">
        <v>18943</v>
      </c>
      <c r="F630" s="1150" t="s">
        <v>18948</v>
      </c>
      <c r="G630" s="1150" t="s">
        <v>15943</v>
      </c>
      <c r="H630" s="1150" t="s">
        <v>4951</v>
      </c>
      <c r="I630" s="1150" t="s">
        <v>4948</v>
      </c>
      <c r="J630" s="1150" t="s">
        <v>4950</v>
      </c>
      <c r="K630" s="1150" t="s">
        <v>19746</v>
      </c>
      <c r="L630" s="1150" t="s">
        <v>394</v>
      </c>
      <c r="M630" s="1150">
        <v>100210762</v>
      </c>
      <c r="N630" s="1150" t="s">
        <v>394</v>
      </c>
      <c r="O630" s="1150" t="s">
        <v>19690</v>
      </c>
      <c r="P630" s="1150" t="s">
        <v>17721</v>
      </c>
      <c r="Q630" s="1211">
        <v>45196</v>
      </c>
      <c r="R630" s="1210">
        <v>36015</v>
      </c>
      <c r="S630" s="1150"/>
      <c r="T630" s="1150" t="s">
        <v>19281</v>
      </c>
      <c r="U630" s="1150"/>
      <c r="V630" s="1150"/>
      <c r="W630" s="1150"/>
      <c r="X630" s="1150"/>
      <c r="Y630" s="1150"/>
      <c r="Z630" s="1150"/>
      <c r="AA630" s="1150"/>
      <c r="AB630" s="1150"/>
      <c r="AC630" s="1150"/>
      <c r="AD630" s="1150"/>
      <c r="AE630" s="1150"/>
      <c r="AF630" s="1150"/>
      <c r="AG630" s="1150"/>
      <c r="AH630" s="1212">
        <v>1</v>
      </c>
      <c r="AI630" s="1150" t="s">
        <v>4951</v>
      </c>
      <c r="AJ630" s="1150" t="s">
        <v>4950</v>
      </c>
      <c r="AK630" s="1210">
        <v>36014.85</v>
      </c>
      <c r="AL630" s="1210">
        <v>36015</v>
      </c>
      <c r="AM630" s="1150" t="s">
        <v>491</v>
      </c>
      <c r="AN630" s="1150" t="s">
        <v>12821</v>
      </c>
      <c r="AO630" s="1150"/>
      <c r="AP630" s="1150"/>
      <c r="AQ630" s="1150"/>
      <c r="AR630" s="1150"/>
      <c r="AS630" s="1150"/>
      <c r="AT630" s="1150"/>
      <c r="AU630" s="1150"/>
      <c r="AV630" s="1150"/>
      <c r="AW630" s="1150"/>
      <c r="AX630" s="1150"/>
      <c r="AY630" s="1150">
        <v>0</v>
      </c>
      <c r="AZ630" s="1150"/>
      <c r="BA630" s="1150"/>
      <c r="BB630" s="1150"/>
      <c r="BC630" s="1150"/>
      <c r="BD630" s="1150"/>
      <c r="BE630" s="1150"/>
      <c r="BF630" s="1150"/>
      <c r="BG630" s="1150"/>
      <c r="BH630" s="1150"/>
      <c r="BI630" s="1150"/>
      <c r="BJ630" s="1150"/>
    </row>
    <row r="631" spans="1:62">
      <c r="A631" s="1150">
        <v>625</v>
      </c>
      <c r="B631" s="1150" t="s">
        <v>19531</v>
      </c>
      <c r="C631" s="1150" t="s">
        <v>17850</v>
      </c>
      <c r="D631" s="1150" t="s">
        <v>18942</v>
      </c>
      <c r="E631" s="1150" t="s">
        <v>18943</v>
      </c>
      <c r="F631" s="1150" t="s">
        <v>18948</v>
      </c>
      <c r="G631" s="1150" t="s">
        <v>3643</v>
      </c>
      <c r="H631" s="1150" t="s">
        <v>14016</v>
      </c>
      <c r="I631" s="1150" t="s">
        <v>14018</v>
      </c>
      <c r="J631" s="1150" t="s">
        <v>14017</v>
      </c>
      <c r="K631" s="1150" t="s">
        <v>19747</v>
      </c>
      <c r="L631" s="1150" t="s">
        <v>394</v>
      </c>
      <c r="M631" s="1150">
        <v>100210800</v>
      </c>
      <c r="N631" s="1150" t="s">
        <v>394</v>
      </c>
      <c r="O631" s="1150" t="s">
        <v>19690</v>
      </c>
      <c r="P631" s="1150" t="s">
        <v>17721</v>
      </c>
      <c r="Q631" s="1211">
        <v>45196</v>
      </c>
      <c r="R631" s="1210">
        <v>8448</v>
      </c>
      <c r="S631" s="1150"/>
      <c r="T631" s="1150" t="s">
        <v>19281</v>
      </c>
      <c r="U631" s="1150"/>
      <c r="V631" s="1150"/>
      <c r="W631" s="1150"/>
      <c r="X631" s="1150"/>
      <c r="Y631" s="1150"/>
      <c r="Z631" s="1150"/>
      <c r="AA631" s="1150"/>
      <c r="AB631" s="1150"/>
      <c r="AC631" s="1150"/>
      <c r="AD631" s="1150"/>
      <c r="AE631" s="1150"/>
      <c r="AF631" s="1150"/>
      <c r="AG631" s="1150"/>
      <c r="AH631" s="1212">
        <v>1</v>
      </c>
      <c r="AI631" s="1150" t="s">
        <v>14016</v>
      </c>
      <c r="AJ631" s="1150" t="s">
        <v>14017</v>
      </c>
      <c r="AK631" s="1210">
        <v>8448</v>
      </c>
      <c r="AL631" s="1210">
        <v>8448</v>
      </c>
      <c r="AM631" s="1150" t="s">
        <v>491</v>
      </c>
      <c r="AN631" s="1150" t="s">
        <v>12821</v>
      </c>
      <c r="AO631" s="1150"/>
      <c r="AP631" s="1150"/>
      <c r="AQ631" s="1150"/>
      <c r="AR631" s="1150"/>
      <c r="AS631" s="1150"/>
      <c r="AT631" s="1150"/>
      <c r="AU631" s="1150"/>
      <c r="AV631" s="1150"/>
      <c r="AW631" s="1150"/>
      <c r="AX631" s="1150"/>
      <c r="AY631" s="1150">
        <v>0</v>
      </c>
      <c r="AZ631" s="1150"/>
      <c r="BA631" s="1150"/>
      <c r="BB631" s="1150"/>
      <c r="BC631" s="1150"/>
      <c r="BD631" s="1150"/>
      <c r="BE631" s="1150"/>
      <c r="BF631" s="1150"/>
      <c r="BG631" s="1150"/>
      <c r="BH631" s="1150"/>
      <c r="BI631" s="1150"/>
      <c r="BJ631" s="1150"/>
    </row>
    <row r="632" spans="1:62">
      <c r="A632" s="1150">
        <v>626</v>
      </c>
      <c r="B632" s="1150" t="s">
        <v>19531</v>
      </c>
      <c r="C632" s="1150" t="s">
        <v>17850</v>
      </c>
      <c r="D632" s="1150" t="s">
        <v>18942</v>
      </c>
      <c r="E632" s="1150" t="s">
        <v>18943</v>
      </c>
      <c r="F632" s="1150" t="s">
        <v>18948</v>
      </c>
      <c r="G632" s="1150" t="s">
        <v>3643</v>
      </c>
      <c r="H632" s="1150" t="s">
        <v>14022</v>
      </c>
      <c r="I632" s="1150" t="s">
        <v>14024</v>
      </c>
      <c r="J632" s="1150" t="s">
        <v>14023</v>
      </c>
      <c r="K632" s="1150" t="s">
        <v>19748</v>
      </c>
      <c r="L632" s="1150" t="s">
        <v>394</v>
      </c>
      <c r="M632" s="1150">
        <v>100210801</v>
      </c>
      <c r="N632" s="1150" t="s">
        <v>394</v>
      </c>
      <c r="O632" s="1150" t="s">
        <v>19690</v>
      </c>
      <c r="P632" s="1150" t="s">
        <v>17721</v>
      </c>
      <c r="Q632" s="1211">
        <v>45196</v>
      </c>
      <c r="R632" s="1210">
        <v>8448</v>
      </c>
      <c r="S632" s="1150"/>
      <c r="T632" s="1150" t="s">
        <v>19281</v>
      </c>
      <c r="U632" s="1150"/>
      <c r="V632" s="1150"/>
      <c r="W632" s="1150"/>
      <c r="X632" s="1150"/>
      <c r="Y632" s="1150"/>
      <c r="Z632" s="1150"/>
      <c r="AA632" s="1150"/>
      <c r="AB632" s="1150"/>
      <c r="AC632" s="1150"/>
      <c r="AD632" s="1150"/>
      <c r="AE632" s="1150"/>
      <c r="AF632" s="1150"/>
      <c r="AG632" s="1150"/>
      <c r="AH632" s="1212">
        <v>1</v>
      </c>
      <c r="AI632" s="1150" t="s">
        <v>14022</v>
      </c>
      <c r="AJ632" s="1150" t="s">
        <v>14023</v>
      </c>
      <c r="AK632" s="1210">
        <v>8448</v>
      </c>
      <c r="AL632" s="1210">
        <v>8448</v>
      </c>
      <c r="AM632" s="1150" t="s">
        <v>491</v>
      </c>
      <c r="AN632" s="1150" t="s">
        <v>12821</v>
      </c>
      <c r="AO632" s="1150"/>
      <c r="AP632" s="1150"/>
      <c r="AQ632" s="1150"/>
      <c r="AR632" s="1150"/>
      <c r="AS632" s="1150"/>
      <c r="AT632" s="1150"/>
      <c r="AU632" s="1150"/>
      <c r="AV632" s="1150"/>
      <c r="AW632" s="1150"/>
      <c r="AX632" s="1150"/>
      <c r="AY632" s="1150">
        <v>0</v>
      </c>
      <c r="AZ632" s="1150"/>
      <c r="BA632" s="1150"/>
      <c r="BB632" s="1150"/>
      <c r="BC632" s="1150"/>
      <c r="BD632" s="1150"/>
      <c r="BE632" s="1150"/>
      <c r="BF632" s="1150"/>
      <c r="BG632" s="1150"/>
      <c r="BH632" s="1150"/>
      <c r="BI632" s="1150"/>
      <c r="BJ632" s="1150"/>
    </row>
    <row r="633" spans="1:62">
      <c r="A633" s="1150">
        <v>627</v>
      </c>
      <c r="B633" s="1150" t="s">
        <v>19531</v>
      </c>
      <c r="C633" s="1150" t="s">
        <v>17850</v>
      </c>
      <c r="D633" s="1150" t="s">
        <v>18942</v>
      </c>
      <c r="E633" s="1150" t="s">
        <v>18943</v>
      </c>
      <c r="F633" s="1150" t="s">
        <v>18948</v>
      </c>
      <c r="G633" s="1150" t="s">
        <v>15943</v>
      </c>
      <c r="H633" s="1150" t="s">
        <v>4945</v>
      </c>
      <c r="I633" s="1150" t="s">
        <v>4942</v>
      </c>
      <c r="J633" s="1150" t="s">
        <v>4944</v>
      </c>
      <c r="K633" s="1150" t="s">
        <v>19749</v>
      </c>
      <c r="L633" s="1150" t="s">
        <v>394</v>
      </c>
      <c r="M633" s="1150">
        <v>100210761</v>
      </c>
      <c r="N633" s="1150" t="s">
        <v>394</v>
      </c>
      <c r="O633" s="1150" t="s">
        <v>19690</v>
      </c>
      <c r="P633" s="1150" t="s">
        <v>17721</v>
      </c>
      <c r="Q633" s="1211">
        <v>45196</v>
      </c>
      <c r="R633" s="1210">
        <v>33442</v>
      </c>
      <c r="S633" s="1150"/>
      <c r="T633" s="1150" t="s">
        <v>19281</v>
      </c>
      <c r="U633" s="1150"/>
      <c r="V633" s="1150"/>
      <c r="W633" s="1150"/>
      <c r="X633" s="1150"/>
      <c r="Y633" s="1150"/>
      <c r="Z633" s="1150"/>
      <c r="AA633" s="1150"/>
      <c r="AB633" s="1150"/>
      <c r="AC633" s="1150"/>
      <c r="AD633" s="1150"/>
      <c r="AE633" s="1150"/>
      <c r="AF633" s="1150"/>
      <c r="AG633" s="1150"/>
      <c r="AH633" s="1212">
        <v>1</v>
      </c>
      <c r="AI633" s="1150" t="s">
        <v>4945</v>
      </c>
      <c r="AJ633" s="1150" t="s">
        <v>4944</v>
      </c>
      <c r="AK633" s="1210">
        <v>33441.31</v>
      </c>
      <c r="AL633" s="1210">
        <v>33442</v>
      </c>
      <c r="AM633" s="1150" t="s">
        <v>491</v>
      </c>
      <c r="AN633" s="1150" t="s">
        <v>12821</v>
      </c>
      <c r="AO633" s="1150"/>
      <c r="AP633" s="1150"/>
      <c r="AQ633" s="1150"/>
      <c r="AR633" s="1150"/>
      <c r="AS633" s="1150"/>
      <c r="AT633" s="1150"/>
      <c r="AU633" s="1150"/>
      <c r="AV633" s="1150"/>
      <c r="AW633" s="1150"/>
      <c r="AX633" s="1150"/>
      <c r="AY633" s="1150">
        <v>0</v>
      </c>
      <c r="AZ633" s="1150"/>
      <c r="BA633" s="1150"/>
      <c r="BB633" s="1150"/>
      <c r="BC633" s="1150"/>
      <c r="BD633" s="1150"/>
      <c r="BE633" s="1150"/>
      <c r="BF633" s="1150"/>
      <c r="BG633" s="1150"/>
      <c r="BH633" s="1150"/>
      <c r="BI633" s="1150"/>
      <c r="BJ633" s="1150"/>
    </row>
    <row r="634" spans="1:62">
      <c r="A634" s="1150">
        <v>628</v>
      </c>
      <c r="B634" s="1150" t="s">
        <v>19531</v>
      </c>
      <c r="C634" s="1150" t="s">
        <v>2792</v>
      </c>
      <c r="D634" s="1150" t="s">
        <v>18942</v>
      </c>
      <c r="E634" s="1150" t="s">
        <v>18943</v>
      </c>
      <c r="F634" s="1150" t="s">
        <v>18948</v>
      </c>
      <c r="G634" s="1150" t="s">
        <v>17900</v>
      </c>
      <c r="H634" s="1150" t="s">
        <v>12229</v>
      </c>
      <c r="I634" s="1150" t="s">
        <v>17954</v>
      </c>
      <c r="J634" s="1150" t="s">
        <v>12230</v>
      </c>
      <c r="K634" s="1150" t="s">
        <v>19750</v>
      </c>
      <c r="L634" s="1150" t="s">
        <v>394</v>
      </c>
      <c r="M634" s="1150">
        <v>100211195</v>
      </c>
      <c r="N634" s="1150" t="s">
        <v>18997</v>
      </c>
      <c r="O634" s="1150" t="s">
        <v>19690</v>
      </c>
      <c r="P634" s="1150" t="s">
        <v>17721</v>
      </c>
      <c r="Q634" s="1211">
        <v>45197</v>
      </c>
      <c r="R634" s="1210">
        <v>11874</v>
      </c>
      <c r="S634" s="1150"/>
      <c r="T634" s="1150" t="s">
        <v>19281</v>
      </c>
      <c r="U634" s="1150">
        <v>1003679287</v>
      </c>
      <c r="V634" s="1150"/>
      <c r="W634" s="1150"/>
      <c r="X634" s="1150"/>
      <c r="Y634" s="1150"/>
      <c r="Z634" s="1150"/>
      <c r="AA634" s="1150"/>
      <c r="AB634" s="1150"/>
      <c r="AC634" s="1150"/>
      <c r="AD634" s="1150"/>
      <c r="AE634" s="1150"/>
      <c r="AF634" s="1150" t="s">
        <v>18983</v>
      </c>
      <c r="AG634" s="1211">
        <v>45205</v>
      </c>
      <c r="AH634" s="1212">
        <v>45200</v>
      </c>
      <c r="AI634" s="1150" t="s">
        <v>12229</v>
      </c>
      <c r="AJ634" s="1150" t="s">
        <v>12230</v>
      </c>
      <c r="AK634" s="1210">
        <v>11873.45</v>
      </c>
      <c r="AL634" s="1210">
        <v>11874</v>
      </c>
      <c r="AM634" s="1150" t="s">
        <v>491</v>
      </c>
      <c r="AN634" s="1150" t="s">
        <v>12821</v>
      </c>
      <c r="AO634" s="1210">
        <v>8424</v>
      </c>
      <c r="AP634" s="1150" t="s">
        <v>12232</v>
      </c>
      <c r="AQ634" s="1150"/>
      <c r="AR634" s="1150">
        <v>4902154800</v>
      </c>
      <c r="AS634" s="1150"/>
      <c r="AT634" s="1150"/>
      <c r="AU634" s="1150"/>
      <c r="AV634" s="1150"/>
      <c r="AW634" s="1150"/>
      <c r="AX634" s="1150"/>
      <c r="AY634" s="1150"/>
      <c r="AZ634" s="1150"/>
      <c r="BA634" s="1150"/>
      <c r="BB634" s="1150"/>
      <c r="BC634" s="1150"/>
      <c r="BD634" s="1150"/>
      <c r="BE634" s="1150"/>
      <c r="BF634" s="1150"/>
      <c r="BG634" s="1150"/>
      <c r="BH634" s="1150"/>
      <c r="BI634" s="1150"/>
      <c r="BJ634" s="1150"/>
    </row>
    <row r="635" spans="1:62">
      <c r="A635" s="1150">
        <v>629</v>
      </c>
      <c r="B635" s="1150" t="s">
        <v>19531</v>
      </c>
      <c r="C635" s="1150" t="s">
        <v>2792</v>
      </c>
      <c r="D635" s="1150" t="s">
        <v>18942</v>
      </c>
      <c r="E635" s="1150" t="s">
        <v>18943</v>
      </c>
      <c r="F635" s="1150" t="s">
        <v>18948</v>
      </c>
      <c r="G635" s="1150" t="s">
        <v>3189</v>
      </c>
      <c r="H635" s="1150" t="s">
        <v>4423</v>
      </c>
      <c r="I635" s="1150" t="s">
        <v>4420</v>
      </c>
      <c r="J635" s="1150" t="s">
        <v>4422</v>
      </c>
      <c r="K635" s="1150" t="s">
        <v>19751</v>
      </c>
      <c r="L635" s="1150" t="s">
        <v>394</v>
      </c>
      <c r="M635" s="1150">
        <v>100210616</v>
      </c>
      <c r="N635" s="1150" t="s">
        <v>394</v>
      </c>
      <c r="O635" s="1150" t="s">
        <v>19690</v>
      </c>
      <c r="P635" s="1150" t="s">
        <v>17721</v>
      </c>
      <c r="Q635" s="1211">
        <v>45196</v>
      </c>
      <c r="R635" s="1210">
        <v>6238</v>
      </c>
      <c r="S635" s="1150"/>
      <c r="T635" s="1150" t="s">
        <v>19281</v>
      </c>
      <c r="U635" s="1150">
        <v>1003679292</v>
      </c>
      <c r="V635" s="1150"/>
      <c r="W635" s="1150"/>
      <c r="X635" s="1150"/>
      <c r="Y635" s="1150"/>
      <c r="Z635" s="1150"/>
      <c r="AA635" s="1150"/>
      <c r="AB635" s="1150"/>
      <c r="AC635" s="1150"/>
      <c r="AD635" s="1150"/>
      <c r="AE635" s="1150"/>
      <c r="AF635" s="1150" t="s">
        <v>18983</v>
      </c>
      <c r="AG635" s="1211">
        <v>45205</v>
      </c>
      <c r="AH635" s="1212">
        <v>45200</v>
      </c>
      <c r="AI635" s="1150" t="s">
        <v>4423</v>
      </c>
      <c r="AJ635" s="1150" t="s">
        <v>4422</v>
      </c>
      <c r="AK635" s="1210">
        <v>6237.47</v>
      </c>
      <c r="AL635" s="1210">
        <v>6238</v>
      </c>
      <c r="AM635" s="1150" t="s">
        <v>491</v>
      </c>
      <c r="AN635" s="1150" t="s">
        <v>12821</v>
      </c>
      <c r="AO635" s="1150">
        <v>468.54</v>
      </c>
      <c r="AP635" s="1150" t="s">
        <v>19752</v>
      </c>
      <c r="AQ635" s="1150"/>
      <c r="AR635" s="1150">
        <v>4902154738</v>
      </c>
      <c r="AS635" s="1150"/>
      <c r="AT635" s="1150"/>
      <c r="AU635" s="1150"/>
      <c r="AV635" s="1150"/>
      <c r="AW635" s="1150"/>
      <c r="AX635" s="1150"/>
      <c r="AY635" s="1150" t="s">
        <v>19599</v>
      </c>
      <c r="AZ635" s="1150"/>
      <c r="BA635" s="1150"/>
      <c r="BB635" s="1150"/>
      <c r="BC635" s="1150"/>
      <c r="BD635" s="1150"/>
      <c r="BE635" s="1150"/>
      <c r="BF635" s="1150"/>
      <c r="BG635" s="1150"/>
      <c r="BH635" s="1150"/>
      <c r="BI635" s="1150"/>
      <c r="BJ635" s="1150"/>
    </row>
    <row r="636" spans="1:62">
      <c r="A636" s="1150">
        <v>630</v>
      </c>
      <c r="B636" s="1150" t="s">
        <v>19531</v>
      </c>
      <c r="C636" s="1150" t="s">
        <v>2792</v>
      </c>
      <c r="D636" s="1150" t="s">
        <v>18942</v>
      </c>
      <c r="E636" s="1150" t="s">
        <v>18943</v>
      </c>
      <c r="F636" s="1150" t="s">
        <v>18948</v>
      </c>
      <c r="G636" s="1150" t="s">
        <v>57</v>
      </c>
      <c r="H636" s="1150" t="s">
        <v>4589</v>
      </c>
      <c r="I636" s="1150" t="s">
        <v>4586</v>
      </c>
      <c r="J636" s="1150" t="s">
        <v>4588</v>
      </c>
      <c r="K636" s="1150" t="s">
        <v>19753</v>
      </c>
      <c r="L636" s="1150" t="s">
        <v>394</v>
      </c>
      <c r="M636" s="1150">
        <v>100210894</v>
      </c>
      <c r="N636" s="1150" t="s">
        <v>18997</v>
      </c>
      <c r="O636" s="1150" t="s">
        <v>19690</v>
      </c>
      <c r="P636" s="1150" t="s">
        <v>17721</v>
      </c>
      <c r="Q636" s="1211">
        <v>45196</v>
      </c>
      <c r="R636" s="1210">
        <v>9531</v>
      </c>
      <c r="S636" s="1150"/>
      <c r="T636" s="1150" t="s">
        <v>19281</v>
      </c>
      <c r="U636" s="1150">
        <v>1003679102</v>
      </c>
      <c r="V636" s="1150">
        <v>1003679103</v>
      </c>
      <c r="W636" s="1150"/>
      <c r="X636" s="1150"/>
      <c r="Y636" s="1150"/>
      <c r="Z636" s="1150"/>
      <c r="AA636" s="1150"/>
      <c r="AB636" s="1150"/>
      <c r="AC636" s="1150"/>
      <c r="AD636" s="1150"/>
      <c r="AE636" s="1150"/>
      <c r="AF636" s="1150" t="s">
        <v>19172</v>
      </c>
      <c r="AG636" s="1211">
        <v>45205</v>
      </c>
      <c r="AH636" s="1212">
        <v>45200</v>
      </c>
      <c r="AI636" s="1150" t="s">
        <v>4589</v>
      </c>
      <c r="AJ636" s="1150" t="s">
        <v>4588</v>
      </c>
      <c r="AK636" s="1210">
        <v>9530.18</v>
      </c>
      <c r="AL636" s="1210">
        <v>9531</v>
      </c>
      <c r="AM636" s="1150" t="s">
        <v>491</v>
      </c>
      <c r="AN636" s="1150" t="s">
        <v>12821</v>
      </c>
      <c r="AO636" s="1150"/>
      <c r="AP636" s="1150" t="s">
        <v>12249</v>
      </c>
      <c r="AQ636" s="1150"/>
      <c r="AR636" s="1150">
        <v>4902154752</v>
      </c>
      <c r="AS636" s="1150"/>
      <c r="AT636" s="1150"/>
      <c r="AU636" s="1150"/>
      <c r="AV636" s="1150"/>
      <c r="AW636" s="1150"/>
      <c r="AX636" s="1150"/>
      <c r="AY636" s="1150"/>
      <c r="AZ636" s="1150"/>
      <c r="BA636" s="1150"/>
      <c r="BB636" s="1150"/>
      <c r="BC636" s="1150"/>
      <c r="BD636" s="1150"/>
      <c r="BE636" s="1150"/>
      <c r="BF636" s="1150"/>
      <c r="BG636" s="1150"/>
      <c r="BH636" s="1150"/>
      <c r="BI636" s="1150"/>
      <c r="BJ636" s="1150"/>
    </row>
    <row r="637" spans="1:62">
      <c r="A637" s="1150">
        <v>631</v>
      </c>
      <c r="B637" s="1150" t="s">
        <v>19531</v>
      </c>
      <c r="C637" s="1150" t="s">
        <v>17850</v>
      </c>
      <c r="D637" s="1150" t="s">
        <v>18942</v>
      </c>
      <c r="E637" s="1150" t="s">
        <v>18943</v>
      </c>
      <c r="F637" s="1150" t="s">
        <v>18948</v>
      </c>
      <c r="G637" s="1150" t="s">
        <v>15831</v>
      </c>
      <c r="H637" s="1150" t="s">
        <v>14026</v>
      </c>
      <c r="I637" s="1150" t="s">
        <v>14028</v>
      </c>
      <c r="J637" s="1150" t="s">
        <v>14027</v>
      </c>
      <c r="K637" s="1150" t="s">
        <v>19754</v>
      </c>
      <c r="L637" s="1150" t="s">
        <v>394</v>
      </c>
      <c r="M637" s="1150">
        <v>100211068</v>
      </c>
      <c r="N637" s="1150" t="s">
        <v>19552</v>
      </c>
      <c r="O637" s="1150" t="s">
        <v>19690</v>
      </c>
      <c r="P637" s="1150" t="s">
        <v>17721</v>
      </c>
      <c r="Q637" s="1211">
        <v>45196</v>
      </c>
      <c r="R637" s="1210">
        <v>8507</v>
      </c>
      <c r="S637" s="1150"/>
      <c r="T637" s="1150" t="s">
        <v>19281</v>
      </c>
      <c r="U637" s="1150"/>
      <c r="V637" s="1150"/>
      <c r="W637" s="1150"/>
      <c r="X637" s="1150"/>
      <c r="Y637" s="1150"/>
      <c r="Z637" s="1150"/>
      <c r="AA637" s="1150"/>
      <c r="AB637" s="1150"/>
      <c r="AC637" s="1150"/>
      <c r="AD637" s="1150"/>
      <c r="AE637" s="1150"/>
      <c r="AF637" s="1150"/>
      <c r="AG637" s="1150"/>
      <c r="AH637" s="1212">
        <v>1</v>
      </c>
      <c r="AI637" s="1150" t="s">
        <v>14026</v>
      </c>
      <c r="AJ637" s="1150" t="s">
        <v>14027</v>
      </c>
      <c r="AK637" s="1210">
        <v>8506.93</v>
      </c>
      <c r="AL637" s="1210">
        <v>8507</v>
      </c>
      <c r="AM637" s="1150" t="s">
        <v>491</v>
      </c>
      <c r="AN637" s="1150" t="s">
        <v>12821</v>
      </c>
      <c r="AO637" s="1150"/>
      <c r="AP637" s="1150"/>
      <c r="AQ637" s="1150"/>
      <c r="AR637" s="1150"/>
      <c r="AS637" s="1150"/>
      <c r="AT637" s="1150"/>
      <c r="AU637" s="1150"/>
      <c r="AV637" s="1150"/>
      <c r="AW637" s="1150"/>
      <c r="AX637" s="1150"/>
      <c r="AY637" s="1150">
        <v>0</v>
      </c>
      <c r="AZ637" s="1150"/>
      <c r="BA637" s="1150"/>
      <c r="BB637" s="1150"/>
      <c r="BC637" s="1150"/>
      <c r="BD637" s="1150"/>
      <c r="BE637" s="1150"/>
      <c r="BF637" s="1150"/>
      <c r="BG637" s="1150"/>
      <c r="BH637" s="1150"/>
      <c r="BI637" s="1150"/>
      <c r="BJ637" s="1150"/>
    </row>
    <row r="638" spans="1:62">
      <c r="A638" s="1150">
        <v>632</v>
      </c>
      <c r="B638" s="1150" t="s">
        <v>19531</v>
      </c>
      <c r="C638" s="1150" t="s">
        <v>2792</v>
      </c>
      <c r="D638" s="1150" t="s">
        <v>18942</v>
      </c>
      <c r="E638" s="1150" t="s">
        <v>18943</v>
      </c>
      <c r="F638" s="1150" t="s">
        <v>18948</v>
      </c>
      <c r="G638" s="1150" t="s">
        <v>17963</v>
      </c>
      <c r="H638" s="1150" t="s">
        <v>5024</v>
      </c>
      <c r="I638" s="1150" t="s">
        <v>5021</v>
      </c>
      <c r="J638" s="1150" t="s">
        <v>5023</v>
      </c>
      <c r="K638" s="1150" t="s">
        <v>19755</v>
      </c>
      <c r="L638" s="1150" t="s">
        <v>394</v>
      </c>
      <c r="M638" s="1150">
        <v>100210727</v>
      </c>
      <c r="N638" s="1150" t="s">
        <v>394</v>
      </c>
      <c r="O638" s="1150" t="s">
        <v>19690</v>
      </c>
      <c r="P638" s="1150" t="s">
        <v>17721</v>
      </c>
      <c r="Q638" s="1211">
        <v>45196</v>
      </c>
      <c r="R638" s="1210">
        <v>12376</v>
      </c>
      <c r="S638" s="1150"/>
      <c r="T638" s="1150" t="s">
        <v>19281</v>
      </c>
      <c r="U638" s="1150">
        <v>1003680508</v>
      </c>
      <c r="V638" s="1150">
        <v>1003680509</v>
      </c>
      <c r="W638" s="1150"/>
      <c r="X638" s="1150"/>
      <c r="Y638" s="1150"/>
      <c r="Z638" s="1150"/>
      <c r="AA638" s="1150"/>
      <c r="AB638" s="1150"/>
      <c r="AC638" s="1150"/>
      <c r="AD638" s="1150"/>
      <c r="AE638" s="1150"/>
      <c r="AF638" s="1150" t="s">
        <v>18973</v>
      </c>
      <c r="AG638" s="1211">
        <v>45209</v>
      </c>
      <c r="AH638" s="1212">
        <v>45200</v>
      </c>
      <c r="AI638" s="1150" t="s">
        <v>5024</v>
      </c>
      <c r="AJ638" s="1150" t="s">
        <v>5023</v>
      </c>
      <c r="AK638" s="1210">
        <v>12375.28</v>
      </c>
      <c r="AL638" s="1210">
        <v>12376</v>
      </c>
      <c r="AM638" s="1150" t="s">
        <v>491</v>
      </c>
      <c r="AN638" s="1150" t="s">
        <v>12821</v>
      </c>
      <c r="AO638" s="1210">
        <v>1229.94</v>
      </c>
      <c r="AP638" s="1150" t="s">
        <v>12905</v>
      </c>
      <c r="AQ638" s="1150"/>
      <c r="AR638" s="1150">
        <v>4902155822</v>
      </c>
      <c r="AS638" s="1150"/>
      <c r="AT638" s="1150"/>
      <c r="AU638" s="1150"/>
      <c r="AV638" s="1150"/>
      <c r="AW638" s="1150"/>
      <c r="AX638" s="1150"/>
      <c r="AY638" s="1150">
        <v>0</v>
      </c>
      <c r="AZ638" s="1150"/>
      <c r="BA638" s="1150"/>
      <c r="BB638" s="1150"/>
      <c r="BC638" s="1150"/>
      <c r="BD638" s="1150"/>
      <c r="BE638" s="1150"/>
      <c r="BF638" s="1150"/>
      <c r="BG638" s="1150"/>
      <c r="BH638" s="1150"/>
      <c r="BI638" s="1150"/>
      <c r="BJ638" s="1150"/>
    </row>
    <row r="639" spans="1:62">
      <c r="A639" s="1150">
        <v>633</v>
      </c>
      <c r="B639" s="1150" t="s">
        <v>19531</v>
      </c>
      <c r="C639" s="1150" t="s">
        <v>17850</v>
      </c>
      <c r="D639" s="1150" t="s">
        <v>18942</v>
      </c>
      <c r="E639" s="1150" t="s">
        <v>18943</v>
      </c>
      <c r="F639" s="1150" t="s">
        <v>18948</v>
      </c>
      <c r="G639" s="1150" t="s">
        <v>17920</v>
      </c>
      <c r="H639" s="1150" t="s">
        <v>4559</v>
      </c>
      <c r="I639" s="1150" t="s">
        <v>4556</v>
      </c>
      <c r="J639" s="1150" t="s">
        <v>4558</v>
      </c>
      <c r="K639" s="1150" t="s">
        <v>19756</v>
      </c>
      <c r="L639" s="1150" t="s">
        <v>394</v>
      </c>
      <c r="M639" s="1150">
        <v>100210834</v>
      </c>
      <c r="N639" s="1150" t="s">
        <v>394</v>
      </c>
      <c r="O639" s="1150" t="s">
        <v>19690</v>
      </c>
      <c r="P639" s="1150" t="s">
        <v>17721</v>
      </c>
      <c r="Q639" s="1211">
        <v>45196</v>
      </c>
      <c r="R639" s="1210">
        <v>29781</v>
      </c>
      <c r="S639" s="1150"/>
      <c r="T639" s="1150" t="s">
        <v>19281</v>
      </c>
      <c r="U639" s="1150"/>
      <c r="V639" s="1150"/>
      <c r="W639" s="1150"/>
      <c r="X639" s="1150"/>
      <c r="Y639" s="1150"/>
      <c r="Z639" s="1150"/>
      <c r="AA639" s="1150"/>
      <c r="AB639" s="1150"/>
      <c r="AC639" s="1150"/>
      <c r="AD639" s="1150"/>
      <c r="AE639" s="1150"/>
      <c r="AF639" s="1150"/>
      <c r="AG639" s="1150"/>
      <c r="AH639" s="1212">
        <v>1</v>
      </c>
      <c r="AI639" s="1150" t="s">
        <v>4559</v>
      </c>
      <c r="AJ639" s="1150" t="s">
        <v>4558</v>
      </c>
      <c r="AK639" s="1210">
        <v>29780.46</v>
      </c>
      <c r="AL639" s="1210">
        <v>29781</v>
      </c>
      <c r="AM639" s="1150" t="s">
        <v>491</v>
      </c>
      <c r="AN639" s="1150" t="s">
        <v>12821</v>
      </c>
      <c r="AO639" s="1150"/>
      <c r="AP639" s="1150"/>
      <c r="AQ639" s="1150"/>
      <c r="AR639" s="1150"/>
      <c r="AS639" s="1150"/>
      <c r="AT639" s="1150"/>
      <c r="AU639" s="1150"/>
      <c r="AV639" s="1150"/>
      <c r="AW639" s="1150"/>
      <c r="AX639" s="1150"/>
      <c r="AY639" s="1150">
        <v>0</v>
      </c>
      <c r="AZ639" s="1150"/>
      <c r="BA639" s="1150"/>
      <c r="BB639" s="1150"/>
      <c r="BC639" s="1150"/>
      <c r="BD639" s="1150"/>
      <c r="BE639" s="1150"/>
      <c r="BF639" s="1150"/>
      <c r="BG639" s="1150"/>
      <c r="BH639" s="1150"/>
      <c r="BI639" s="1150"/>
      <c r="BJ639" s="1150"/>
    </row>
    <row r="640" spans="1:62">
      <c r="A640" s="1150">
        <v>634</v>
      </c>
      <c r="B640" s="1150" t="s">
        <v>19531</v>
      </c>
      <c r="C640" s="1150" t="s">
        <v>2792</v>
      </c>
      <c r="D640" s="1150" t="s">
        <v>18942</v>
      </c>
      <c r="E640" s="1150" t="s">
        <v>18943</v>
      </c>
      <c r="F640" s="1150" t="s">
        <v>18948</v>
      </c>
      <c r="G640" s="1150" t="s">
        <v>17873</v>
      </c>
      <c r="H640" s="1150" t="s">
        <v>1674</v>
      </c>
      <c r="I640" s="1150" t="s">
        <v>1671</v>
      </c>
      <c r="J640" s="1150" t="s">
        <v>1673</v>
      </c>
      <c r="K640" s="1150" t="s">
        <v>19757</v>
      </c>
      <c r="L640" s="1150" t="s">
        <v>394</v>
      </c>
      <c r="M640" s="1150">
        <v>100211067</v>
      </c>
      <c r="N640" s="1150" t="s">
        <v>19552</v>
      </c>
      <c r="O640" s="1150" t="s">
        <v>19690</v>
      </c>
      <c r="P640" s="1150" t="s">
        <v>17721</v>
      </c>
      <c r="Q640" s="1211">
        <v>45196</v>
      </c>
      <c r="R640" s="1210">
        <v>20821</v>
      </c>
      <c r="S640" s="1150"/>
      <c r="T640" s="1150" t="s">
        <v>19281</v>
      </c>
      <c r="U640" s="1150">
        <v>1003678720</v>
      </c>
      <c r="V640" s="1150"/>
      <c r="W640" s="1150"/>
      <c r="X640" s="1150"/>
      <c r="Y640" s="1150"/>
      <c r="Z640" s="1150"/>
      <c r="AA640" s="1150"/>
      <c r="AB640" s="1150"/>
      <c r="AC640" s="1150"/>
      <c r="AD640" s="1150"/>
      <c r="AE640" s="1150"/>
      <c r="AF640" s="1150" t="s">
        <v>18978</v>
      </c>
      <c r="AG640" s="1211">
        <v>45204</v>
      </c>
      <c r="AH640" s="1212">
        <v>45200</v>
      </c>
      <c r="AI640" s="1150" t="s">
        <v>1674</v>
      </c>
      <c r="AJ640" s="1150" t="s">
        <v>1673</v>
      </c>
      <c r="AK640" s="1210">
        <v>20820.73</v>
      </c>
      <c r="AL640" s="1210">
        <v>20821</v>
      </c>
      <c r="AM640" s="1150" t="s">
        <v>491</v>
      </c>
      <c r="AN640" s="1150" t="s">
        <v>12821</v>
      </c>
      <c r="AO640" s="1150">
        <v>467.06</v>
      </c>
      <c r="AP640" s="1150" t="s">
        <v>1669</v>
      </c>
      <c r="AQ640" s="1150"/>
      <c r="AR640" s="1150">
        <v>4902154161</v>
      </c>
      <c r="AS640" s="1150"/>
      <c r="AT640" s="1150"/>
      <c r="AU640" s="1150"/>
      <c r="AV640" s="1150"/>
      <c r="AW640" s="1150"/>
      <c r="AX640" s="1150"/>
      <c r="AY640" s="1150" t="s">
        <v>19014</v>
      </c>
      <c r="AZ640" s="1150"/>
      <c r="BA640" s="1150"/>
      <c r="BB640" s="1150"/>
      <c r="BC640" s="1150"/>
      <c r="BD640" s="1150"/>
      <c r="BE640" s="1150"/>
      <c r="BF640" s="1150"/>
      <c r="BG640" s="1150"/>
      <c r="BH640" s="1150"/>
      <c r="BI640" s="1150"/>
      <c r="BJ640" s="1150"/>
    </row>
    <row r="641" spans="1:62">
      <c r="A641" s="1150">
        <v>635</v>
      </c>
      <c r="B641" s="1150" t="s">
        <v>19531</v>
      </c>
      <c r="C641" s="1150" t="s">
        <v>17850</v>
      </c>
      <c r="D641" s="1150" t="s">
        <v>18942</v>
      </c>
      <c r="E641" s="1150" t="s">
        <v>18943</v>
      </c>
      <c r="F641" s="1150" t="s">
        <v>18948</v>
      </c>
      <c r="G641" s="1150" t="s">
        <v>17935</v>
      </c>
      <c r="H641" s="1150" t="s">
        <v>4707</v>
      </c>
      <c r="I641" s="1150" t="s">
        <v>17969</v>
      </c>
      <c r="J641" s="1150" t="s">
        <v>4706</v>
      </c>
      <c r="K641" s="1150" t="s">
        <v>19758</v>
      </c>
      <c r="L641" s="1150" t="s">
        <v>394</v>
      </c>
      <c r="M641" s="1150">
        <v>100210775</v>
      </c>
      <c r="N641" s="1150" t="s">
        <v>394</v>
      </c>
      <c r="O641" s="1150" t="s">
        <v>19690</v>
      </c>
      <c r="P641" s="1150" t="s">
        <v>17721</v>
      </c>
      <c r="Q641" s="1211">
        <v>45196</v>
      </c>
      <c r="R641" s="1210">
        <v>2709</v>
      </c>
      <c r="S641" s="1150"/>
      <c r="T641" s="1150" t="s">
        <v>19281</v>
      </c>
      <c r="U641" s="1150"/>
      <c r="V641" s="1150"/>
      <c r="W641" s="1150"/>
      <c r="X641" s="1150"/>
      <c r="Y641" s="1150"/>
      <c r="Z641" s="1150"/>
      <c r="AA641" s="1150"/>
      <c r="AB641" s="1150"/>
      <c r="AC641" s="1150"/>
      <c r="AD641" s="1150"/>
      <c r="AE641" s="1150"/>
      <c r="AF641" s="1150"/>
      <c r="AG641" s="1150"/>
      <c r="AH641" s="1212">
        <v>1</v>
      </c>
      <c r="AI641" s="1150" t="s">
        <v>4707</v>
      </c>
      <c r="AJ641" s="1150" t="s">
        <v>4706</v>
      </c>
      <c r="AK641" s="1210">
        <v>2708.09</v>
      </c>
      <c r="AL641" s="1210">
        <v>2709</v>
      </c>
      <c r="AM641" s="1150" t="s">
        <v>491</v>
      </c>
      <c r="AN641" s="1150" t="s">
        <v>12821</v>
      </c>
      <c r="AO641" s="1150"/>
      <c r="AP641" s="1150"/>
      <c r="AQ641" s="1150"/>
      <c r="AR641" s="1150"/>
      <c r="AS641" s="1150"/>
      <c r="AT641" s="1150"/>
      <c r="AU641" s="1150"/>
      <c r="AV641" s="1150"/>
      <c r="AW641" s="1150"/>
      <c r="AX641" s="1150"/>
      <c r="AY641" s="1150">
        <v>0</v>
      </c>
      <c r="AZ641" s="1150"/>
      <c r="BA641" s="1150"/>
      <c r="BB641" s="1150"/>
      <c r="BC641" s="1150"/>
      <c r="BD641" s="1150"/>
      <c r="BE641" s="1150"/>
      <c r="BF641" s="1150"/>
      <c r="BG641" s="1150"/>
      <c r="BH641" s="1150"/>
      <c r="BI641" s="1150"/>
      <c r="BJ641" s="1150"/>
    </row>
    <row r="642" spans="1:62">
      <c r="A642" s="1150">
        <v>636</v>
      </c>
      <c r="B642" s="1150" t="s">
        <v>19531</v>
      </c>
      <c r="C642" s="1150" t="s">
        <v>19224</v>
      </c>
      <c r="D642" s="1150" t="s">
        <v>18942</v>
      </c>
      <c r="E642" s="1150" t="s">
        <v>18943</v>
      </c>
      <c r="F642" s="1150" t="s">
        <v>18948</v>
      </c>
      <c r="G642" s="1150" t="s">
        <v>17935</v>
      </c>
      <c r="H642" s="1150" t="s">
        <v>4699</v>
      </c>
      <c r="I642" s="1150" t="s">
        <v>4696</v>
      </c>
      <c r="J642" s="1150" t="s">
        <v>4698</v>
      </c>
      <c r="K642" s="1150" t="s">
        <v>19758</v>
      </c>
      <c r="L642" s="1150" t="s">
        <v>394</v>
      </c>
      <c r="M642" s="1150">
        <v>100210773</v>
      </c>
      <c r="N642" s="1150" t="s">
        <v>394</v>
      </c>
      <c r="O642" s="1150" t="s">
        <v>19690</v>
      </c>
      <c r="P642" s="1150" t="s">
        <v>17721</v>
      </c>
      <c r="Q642" s="1211">
        <v>45196</v>
      </c>
      <c r="R642" s="1210">
        <v>11195</v>
      </c>
      <c r="S642" s="1150"/>
      <c r="T642" s="1150" t="s">
        <v>19281</v>
      </c>
      <c r="U642" s="1150"/>
      <c r="V642" s="1150"/>
      <c r="W642" s="1150"/>
      <c r="X642" s="1150"/>
      <c r="Y642" s="1150"/>
      <c r="Z642" s="1150"/>
      <c r="AA642" s="1150"/>
      <c r="AB642" s="1150"/>
      <c r="AC642" s="1150"/>
      <c r="AD642" s="1150"/>
      <c r="AE642" s="1150"/>
      <c r="AF642" s="1150" t="s">
        <v>19172</v>
      </c>
      <c r="AG642" s="1150"/>
      <c r="AH642" s="1212">
        <v>1</v>
      </c>
      <c r="AI642" s="1150" t="s">
        <v>4699</v>
      </c>
      <c r="AJ642" s="1150" t="s">
        <v>4698</v>
      </c>
      <c r="AK642" s="1210">
        <v>11194.5</v>
      </c>
      <c r="AL642" s="1210">
        <v>11195</v>
      </c>
      <c r="AM642" s="1150" t="s">
        <v>491</v>
      </c>
      <c r="AN642" s="1150" t="s">
        <v>12821</v>
      </c>
      <c r="AO642" s="1210">
        <v>6420</v>
      </c>
      <c r="AP642" s="1150" t="s">
        <v>14392</v>
      </c>
      <c r="AQ642" s="1150"/>
      <c r="AR642" s="1150"/>
      <c r="AS642" s="1150"/>
      <c r="AT642" s="1150"/>
      <c r="AU642" s="1150"/>
      <c r="AV642" s="1150"/>
      <c r="AW642" s="1150"/>
      <c r="AX642" s="1150"/>
      <c r="AY642" s="1150" t="s">
        <v>19759</v>
      </c>
      <c r="AZ642" s="1150"/>
      <c r="BA642" s="1150"/>
      <c r="BB642" s="1150"/>
      <c r="BC642" s="1150"/>
      <c r="BD642" s="1150"/>
      <c r="BE642" s="1150"/>
      <c r="BF642" s="1150"/>
      <c r="BG642" s="1150"/>
      <c r="BH642" s="1150"/>
      <c r="BI642" s="1150"/>
      <c r="BJ642" s="1150"/>
    </row>
    <row r="643" spans="1:62">
      <c r="A643" s="1150">
        <v>637</v>
      </c>
      <c r="B643" s="1150" t="s">
        <v>19531</v>
      </c>
      <c r="C643" s="1150" t="s">
        <v>2792</v>
      </c>
      <c r="D643" s="1150" t="s">
        <v>18942</v>
      </c>
      <c r="E643" s="1150" t="s">
        <v>18943</v>
      </c>
      <c r="F643" s="1150" t="s">
        <v>18948</v>
      </c>
      <c r="G643" s="1150" t="s">
        <v>19136</v>
      </c>
      <c r="H643" s="1150" t="s">
        <v>4721</v>
      </c>
      <c r="I643" s="1150" t="s">
        <v>4718</v>
      </c>
      <c r="J643" s="1150" t="s">
        <v>4720</v>
      </c>
      <c r="K643" s="1150" t="s">
        <v>19760</v>
      </c>
      <c r="L643" s="1150" t="s">
        <v>394</v>
      </c>
      <c r="M643" s="1150">
        <v>100210765</v>
      </c>
      <c r="N643" s="1150" t="s">
        <v>394</v>
      </c>
      <c r="O643" s="1150" t="s">
        <v>19690</v>
      </c>
      <c r="P643" s="1150" t="s">
        <v>17721</v>
      </c>
      <c r="Q643" s="1211">
        <v>45196</v>
      </c>
      <c r="R643" s="1210">
        <v>18852</v>
      </c>
      <c r="S643" s="1150"/>
      <c r="T643" s="1150" t="s">
        <v>19281</v>
      </c>
      <c r="U643" s="1150">
        <v>1003679872</v>
      </c>
      <c r="V643" s="1150"/>
      <c r="W643" s="1150"/>
      <c r="X643" s="1150"/>
      <c r="Y643" s="1150"/>
      <c r="Z643" s="1150"/>
      <c r="AA643" s="1150"/>
      <c r="AB643" s="1150"/>
      <c r="AC643" s="1150"/>
      <c r="AD643" s="1150"/>
      <c r="AE643" s="1150"/>
      <c r="AF643" s="1150" t="s">
        <v>18962</v>
      </c>
      <c r="AG643" s="1211">
        <v>45207</v>
      </c>
      <c r="AH643" s="1212">
        <v>45200</v>
      </c>
      <c r="AI643" s="1150" t="s">
        <v>4721</v>
      </c>
      <c r="AJ643" s="1150" t="s">
        <v>4720</v>
      </c>
      <c r="AK643" s="1210">
        <v>18851.150000000001</v>
      </c>
      <c r="AL643" s="1210">
        <v>18852</v>
      </c>
      <c r="AM643" s="1150" t="s">
        <v>491</v>
      </c>
      <c r="AN643" s="1150" t="s">
        <v>12821</v>
      </c>
      <c r="AO643" s="1150"/>
      <c r="AP643" s="1150" t="s">
        <v>12625</v>
      </c>
      <c r="AQ643" s="1150"/>
      <c r="AR643" s="1150">
        <v>4902155131</v>
      </c>
      <c r="AS643" s="1150"/>
      <c r="AT643" s="1150"/>
      <c r="AU643" s="1150"/>
      <c r="AV643" s="1150"/>
      <c r="AW643" s="1150"/>
      <c r="AX643" s="1150"/>
      <c r="AY643" s="1150">
        <v>0</v>
      </c>
      <c r="AZ643" s="1150"/>
      <c r="BA643" s="1150"/>
      <c r="BB643" s="1150"/>
      <c r="BC643" s="1150"/>
      <c r="BD643" s="1150"/>
      <c r="BE643" s="1150"/>
      <c r="BF643" s="1150"/>
      <c r="BG643" s="1150"/>
      <c r="BH643" s="1150"/>
      <c r="BI643" s="1150"/>
      <c r="BJ643" s="1150"/>
    </row>
    <row r="644" spans="1:62">
      <c r="A644" s="1150">
        <v>638</v>
      </c>
      <c r="B644" s="1150" t="s">
        <v>19531</v>
      </c>
      <c r="C644" s="1150" t="s">
        <v>17850</v>
      </c>
      <c r="D644" s="1150" t="s">
        <v>18942</v>
      </c>
      <c r="E644" s="1150" t="s">
        <v>18943</v>
      </c>
      <c r="F644" s="1150" t="s">
        <v>18948</v>
      </c>
      <c r="G644" s="1150" t="s">
        <v>57</v>
      </c>
      <c r="H644" s="1150" t="s">
        <v>4834</v>
      </c>
      <c r="I644" s="1150" t="s">
        <v>4831</v>
      </c>
      <c r="J644" s="1150" t="s">
        <v>4833</v>
      </c>
      <c r="K644" s="1150" t="s">
        <v>19761</v>
      </c>
      <c r="L644" s="1150" t="s">
        <v>394</v>
      </c>
      <c r="M644" s="1150">
        <v>100210878</v>
      </c>
      <c r="N644" s="1150" t="s">
        <v>394</v>
      </c>
      <c r="O644" s="1150" t="s">
        <v>19690</v>
      </c>
      <c r="P644" s="1150" t="s">
        <v>17721</v>
      </c>
      <c r="Q644" s="1211">
        <v>45196</v>
      </c>
      <c r="R644" s="1210">
        <v>2936</v>
      </c>
      <c r="S644" s="1150"/>
      <c r="T644" s="1150" t="s">
        <v>19281</v>
      </c>
      <c r="U644" s="1150"/>
      <c r="V644" s="1150"/>
      <c r="W644" s="1150"/>
      <c r="X644" s="1150"/>
      <c r="Y644" s="1150"/>
      <c r="Z644" s="1150"/>
      <c r="AA644" s="1150"/>
      <c r="AB644" s="1150"/>
      <c r="AC644" s="1150"/>
      <c r="AD644" s="1150"/>
      <c r="AE644" s="1150"/>
      <c r="AF644" s="1150"/>
      <c r="AG644" s="1150"/>
      <c r="AH644" s="1212">
        <v>1</v>
      </c>
      <c r="AI644" s="1150" t="s">
        <v>4834</v>
      </c>
      <c r="AJ644" s="1150" t="s">
        <v>4833</v>
      </c>
      <c r="AK644" s="1210">
        <v>2935.97</v>
      </c>
      <c r="AL644" s="1210">
        <v>2936</v>
      </c>
      <c r="AM644" s="1150" t="s">
        <v>491</v>
      </c>
      <c r="AN644" s="1150" t="s">
        <v>12821</v>
      </c>
      <c r="AO644" s="1150"/>
      <c r="AP644" s="1150"/>
      <c r="AQ644" s="1150"/>
      <c r="AR644" s="1150"/>
      <c r="AS644" s="1150"/>
      <c r="AT644" s="1150"/>
      <c r="AU644" s="1150"/>
      <c r="AV644" s="1150"/>
      <c r="AW644" s="1150"/>
      <c r="AX644" s="1150"/>
      <c r="AY644" s="1150">
        <v>0</v>
      </c>
      <c r="AZ644" s="1150"/>
      <c r="BA644" s="1150"/>
      <c r="BB644" s="1150"/>
      <c r="BC644" s="1150"/>
      <c r="BD644" s="1150"/>
      <c r="BE644" s="1150"/>
      <c r="BF644" s="1150"/>
      <c r="BG644" s="1150"/>
      <c r="BH644" s="1150"/>
      <c r="BI644" s="1150"/>
      <c r="BJ644" s="1150"/>
    </row>
    <row r="645" spans="1:62">
      <c r="A645" s="1150">
        <v>639</v>
      </c>
      <c r="B645" s="1150" t="s">
        <v>19531</v>
      </c>
      <c r="C645" s="1150" t="s">
        <v>17850</v>
      </c>
      <c r="D645" s="1150" t="s">
        <v>18942</v>
      </c>
      <c r="E645" s="1150" t="s">
        <v>18943</v>
      </c>
      <c r="F645" s="1150" t="s">
        <v>18948</v>
      </c>
      <c r="G645" s="1150" t="s">
        <v>19136</v>
      </c>
      <c r="H645" s="1150" t="s">
        <v>14030</v>
      </c>
      <c r="I645" s="1150" t="s">
        <v>14032</v>
      </c>
      <c r="J645" s="1150" t="s">
        <v>14031</v>
      </c>
      <c r="K645" s="1150" t="s">
        <v>19762</v>
      </c>
      <c r="L645" s="1150" t="s">
        <v>394</v>
      </c>
      <c r="M645" s="1150">
        <v>100210767</v>
      </c>
      <c r="N645" s="1150" t="s">
        <v>394</v>
      </c>
      <c r="O645" s="1150" t="s">
        <v>19188</v>
      </c>
      <c r="P645" s="1150" t="s">
        <v>17721</v>
      </c>
      <c r="Q645" s="1211">
        <v>45194</v>
      </c>
      <c r="R645" s="1210">
        <v>15222</v>
      </c>
      <c r="S645" s="1150"/>
      <c r="T645" s="1150" t="s">
        <v>18969</v>
      </c>
      <c r="U645" s="1150"/>
      <c r="V645" s="1150"/>
      <c r="W645" s="1150"/>
      <c r="X645" s="1150"/>
      <c r="Y645" s="1150"/>
      <c r="Z645" s="1150"/>
      <c r="AA645" s="1150"/>
      <c r="AB645" s="1150"/>
      <c r="AC645" s="1150"/>
      <c r="AD645" s="1150"/>
      <c r="AE645" s="1150"/>
      <c r="AF645" s="1150"/>
      <c r="AG645" s="1150"/>
      <c r="AH645" s="1212">
        <v>1</v>
      </c>
      <c r="AI645" s="1150" t="s">
        <v>14030</v>
      </c>
      <c r="AJ645" s="1150" t="s">
        <v>14031</v>
      </c>
      <c r="AK645" s="1210">
        <v>15221.99</v>
      </c>
      <c r="AL645" s="1210">
        <v>15222</v>
      </c>
      <c r="AM645" s="1150" t="s">
        <v>491</v>
      </c>
      <c r="AN645" s="1150" t="s">
        <v>12821</v>
      </c>
      <c r="AO645" s="1150"/>
      <c r="AP645" s="1150"/>
      <c r="AQ645" s="1150"/>
      <c r="AR645" s="1150"/>
      <c r="AS645" s="1150"/>
      <c r="AT645" s="1150"/>
      <c r="AU645" s="1150"/>
      <c r="AV645" s="1150"/>
      <c r="AW645" s="1150"/>
      <c r="AX645" s="1150"/>
      <c r="AY645" s="1150">
        <v>0</v>
      </c>
      <c r="AZ645" s="1150"/>
      <c r="BA645" s="1150"/>
      <c r="BB645" s="1150"/>
      <c r="BC645" s="1150"/>
      <c r="BD645" s="1150"/>
      <c r="BE645" s="1150"/>
      <c r="BF645" s="1150"/>
      <c r="BG645" s="1150"/>
      <c r="BH645" s="1150"/>
      <c r="BI645" s="1150"/>
      <c r="BJ645" s="1150"/>
    </row>
    <row r="646" spans="1:62">
      <c r="A646" s="1150">
        <v>640</v>
      </c>
      <c r="B646" s="1150" t="s">
        <v>19531</v>
      </c>
      <c r="C646" s="1150" t="s">
        <v>2792</v>
      </c>
      <c r="D646" s="1150" t="s">
        <v>18942</v>
      </c>
      <c r="E646" s="1150" t="s">
        <v>18943</v>
      </c>
      <c r="F646" s="1150" t="s">
        <v>18948</v>
      </c>
      <c r="G646" s="1150" t="s">
        <v>3643</v>
      </c>
      <c r="H646" s="1150" t="s">
        <v>4047</v>
      </c>
      <c r="I646" s="1150" t="s">
        <v>4044</v>
      </c>
      <c r="J646" s="1150" t="s">
        <v>4046</v>
      </c>
      <c r="K646" s="1150" t="s">
        <v>19763</v>
      </c>
      <c r="L646" s="1150" t="s">
        <v>394</v>
      </c>
      <c r="M646" s="1150">
        <v>100210806</v>
      </c>
      <c r="N646" s="1150" t="s">
        <v>394</v>
      </c>
      <c r="O646" s="1150" t="s">
        <v>19690</v>
      </c>
      <c r="P646" s="1150" t="s">
        <v>17721</v>
      </c>
      <c r="Q646" s="1211">
        <v>45196</v>
      </c>
      <c r="R646" s="1210">
        <v>18564</v>
      </c>
      <c r="S646" s="1150"/>
      <c r="T646" s="1150" t="s">
        <v>19281</v>
      </c>
      <c r="U646" s="1150">
        <v>1003677761</v>
      </c>
      <c r="V646" s="1150"/>
      <c r="W646" s="1150"/>
      <c r="X646" s="1150"/>
      <c r="Y646" s="1150"/>
      <c r="Z646" s="1150"/>
      <c r="AA646" s="1150"/>
      <c r="AB646" s="1150"/>
      <c r="AC646" s="1150"/>
      <c r="AD646" s="1150"/>
      <c r="AE646" s="1150"/>
      <c r="AF646" s="1150" t="s">
        <v>18978</v>
      </c>
      <c r="AG646" s="1211">
        <v>45202</v>
      </c>
      <c r="AH646" s="1212">
        <v>45200</v>
      </c>
      <c r="AI646" s="1150" t="s">
        <v>4047</v>
      </c>
      <c r="AJ646" s="1150" t="s">
        <v>4046</v>
      </c>
      <c r="AK646" s="1210">
        <v>18564</v>
      </c>
      <c r="AL646" s="1210">
        <v>18564</v>
      </c>
      <c r="AM646" s="1150" t="s">
        <v>491</v>
      </c>
      <c r="AN646" s="1150" t="s">
        <v>12821</v>
      </c>
      <c r="AO646" s="1150">
        <v>803.24</v>
      </c>
      <c r="AP646" s="1150" t="s">
        <v>10770</v>
      </c>
      <c r="AQ646" s="1150"/>
      <c r="AR646" s="1150">
        <v>4902153361</v>
      </c>
      <c r="AS646" s="1150"/>
      <c r="AT646" s="1150"/>
      <c r="AU646" s="1150"/>
      <c r="AV646" s="1150"/>
      <c r="AW646" s="1150"/>
      <c r="AX646" s="1150"/>
      <c r="AY646" s="1150" t="s">
        <v>19014</v>
      </c>
      <c r="AZ646" s="1150"/>
      <c r="BA646" s="1150"/>
      <c r="BB646" s="1150"/>
      <c r="BC646" s="1150"/>
      <c r="BD646" s="1150"/>
      <c r="BE646" s="1150"/>
      <c r="BF646" s="1150"/>
      <c r="BG646" s="1150"/>
      <c r="BH646" s="1150"/>
      <c r="BI646" s="1150"/>
      <c r="BJ646" s="1150"/>
    </row>
    <row r="647" spans="1:62">
      <c r="A647" s="1150">
        <v>641</v>
      </c>
      <c r="B647" s="1150" t="s">
        <v>19531</v>
      </c>
      <c r="C647" s="1150" t="s">
        <v>17850</v>
      </c>
      <c r="D647" s="1150" t="s">
        <v>18942</v>
      </c>
      <c r="E647" s="1150" t="s">
        <v>18943</v>
      </c>
      <c r="F647" s="1150" t="s">
        <v>18948</v>
      </c>
      <c r="G647" s="1150" t="s">
        <v>19136</v>
      </c>
      <c r="H647" s="1150" t="s">
        <v>4937</v>
      </c>
      <c r="I647" s="1150" t="s">
        <v>4934</v>
      </c>
      <c r="J647" s="1150" t="s">
        <v>4936</v>
      </c>
      <c r="K647" s="1150" t="s">
        <v>19764</v>
      </c>
      <c r="L647" s="1150" t="s">
        <v>394</v>
      </c>
      <c r="M647" s="1150">
        <v>100210857</v>
      </c>
      <c r="N647" s="1150" t="s">
        <v>394</v>
      </c>
      <c r="O647" s="1150" t="s">
        <v>19690</v>
      </c>
      <c r="P647" s="1150" t="s">
        <v>17721</v>
      </c>
      <c r="Q647" s="1211">
        <v>45196</v>
      </c>
      <c r="R647" s="1210">
        <v>13319</v>
      </c>
      <c r="S647" s="1150"/>
      <c r="T647" s="1150" t="s">
        <v>19281</v>
      </c>
      <c r="U647" s="1150"/>
      <c r="V647" s="1150"/>
      <c r="W647" s="1150"/>
      <c r="X647" s="1150"/>
      <c r="Y647" s="1150"/>
      <c r="Z647" s="1150"/>
      <c r="AA647" s="1150"/>
      <c r="AB647" s="1150"/>
      <c r="AC647" s="1150"/>
      <c r="AD647" s="1150"/>
      <c r="AE647" s="1150"/>
      <c r="AF647" s="1150"/>
      <c r="AG647" s="1150"/>
      <c r="AH647" s="1212">
        <v>1</v>
      </c>
      <c r="AI647" s="1150" t="s">
        <v>4937</v>
      </c>
      <c r="AJ647" s="1150" t="s">
        <v>4936</v>
      </c>
      <c r="AK647" s="1210">
        <v>13318.44</v>
      </c>
      <c r="AL647" s="1210">
        <v>13319</v>
      </c>
      <c r="AM647" s="1150" t="s">
        <v>491</v>
      </c>
      <c r="AN647" s="1150" t="s">
        <v>12821</v>
      </c>
      <c r="AO647" s="1150"/>
      <c r="AP647" s="1150"/>
      <c r="AQ647" s="1150"/>
      <c r="AR647" s="1150"/>
      <c r="AS647" s="1150"/>
      <c r="AT647" s="1150"/>
      <c r="AU647" s="1150"/>
      <c r="AV647" s="1150"/>
      <c r="AW647" s="1150"/>
      <c r="AX647" s="1150"/>
      <c r="AY647" s="1150">
        <v>0</v>
      </c>
      <c r="AZ647" s="1150"/>
      <c r="BA647" s="1150"/>
      <c r="BB647" s="1150"/>
      <c r="BC647" s="1150"/>
      <c r="BD647" s="1150"/>
      <c r="BE647" s="1150"/>
      <c r="BF647" s="1150"/>
      <c r="BG647" s="1150"/>
      <c r="BH647" s="1150"/>
      <c r="BI647" s="1150"/>
      <c r="BJ647" s="1150"/>
    </row>
    <row r="648" spans="1:62">
      <c r="A648" s="1150">
        <v>642</v>
      </c>
      <c r="B648" s="1150" t="s">
        <v>19531</v>
      </c>
      <c r="C648" s="1150" t="s">
        <v>17924</v>
      </c>
      <c r="D648" s="1150" t="s">
        <v>18942</v>
      </c>
      <c r="E648" s="1150" t="s">
        <v>18943</v>
      </c>
      <c r="F648" s="1150" t="s">
        <v>18948</v>
      </c>
      <c r="G648" s="1150" t="s">
        <v>3643</v>
      </c>
      <c r="H648" s="1150" t="s">
        <v>5064</v>
      </c>
      <c r="I648" s="1150" t="s">
        <v>5061</v>
      </c>
      <c r="J648" s="1150" t="s">
        <v>5063</v>
      </c>
      <c r="K648" s="1150" t="s">
        <v>19765</v>
      </c>
      <c r="L648" s="1150" t="s">
        <v>394</v>
      </c>
      <c r="M648" s="1150">
        <v>100211271</v>
      </c>
      <c r="N648" s="1150" t="s">
        <v>18962</v>
      </c>
      <c r="O648" s="1150" t="s">
        <v>19690</v>
      </c>
      <c r="P648" s="1150" t="s">
        <v>17721</v>
      </c>
      <c r="Q648" s="1211">
        <v>45203</v>
      </c>
      <c r="R648" s="1210">
        <v>9060</v>
      </c>
      <c r="S648" s="1150"/>
      <c r="T648" s="1150" t="s">
        <v>18969</v>
      </c>
      <c r="U648" s="1150">
        <v>1003681144</v>
      </c>
      <c r="V648" s="1150"/>
      <c r="W648" s="1150"/>
      <c r="X648" s="1150"/>
      <c r="Y648" s="1150"/>
      <c r="Z648" s="1150"/>
      <c r="AA648" s="1150"/>
      <c r="AB648" s="1150"/>
      <c r="AC648" s="1150"/>
      <c r="AD648" s="1150"/>
      <c r="AE648" s="1150"/>
      <c r="AF648" s="1150" t="s">
        <v>18973</v>
      </c>
      <c r="AG648" s="1211">
        <v>45210</v>
      </c>
      <c r="AH648" s="1212">
        <v>45200</v>
      </c>
      <c r="AI648" s="1150" t="s">
        <v>5064</v>
      </c>
      <c r="AJ648" s="1150" t="s">
        <v>5063</v>
      </c>
      <c r="AK648" s="1210">
        <v>9060</v>
      </c>
      <c r="AL648" s="1210">
        <v>9060</v>
      </c>
      <c r="AM648" s="1150" t="s">
        <v>491</v>
      </c>
      <c r="AN648" s="1150" t="s">
        <v>12821</v>
      </c>
      <c r="AO648" s="1210">
        <v>1442.7</v>
      </c>
      <c r="AP648" s="1150" t="s">
        <v>12936</v>
      </c>
      <c r="AQ648" s="1150"/>
      <c r="AR648" s="1150"/>
      <c r="AS648" s="1150"/>
      <c r="AT648" s="1150"/>
      <c r="AU648" s="1150"/>
      <c r="AV648" s="1150"/>
      <c r="AW648" s="1150"/>
      <c r="AX648" s="1150"/>
      <c r="AY648" s="1150" t="s">
        <v>19766</v>
      </c>
      <c r="AZ648" s="1150"/>
      <c r="BA648" s="1150"/>
      <c r="BB648" s="1150"/>
      <c r="BC648" s="1150"/>
      <c r="BD648" s="1150"/>
      <c r="BE648" s="1150"/>
      <c r="BF648" s="1150"/>
      <c r="BG648" s="1150"/>
      <c r="BH648" s="1150"/>
      <c r="BI648" s="1150"/>
      <c r="BJ648" s="1150"/>
    </row>
    <row r="649" spans="1:62" ht="108">
      <c r="A649" s="1150">
        <v>643</v>
      </c>
      <c r="B649" s="1150">
        <v>0</v>
      </c>
      <c r="C649" s="1150" t="s">
        <v>2792</v>
      </c>
      <c r="D649" s="1150" t="s">
        <v>18942</v>
      </c>
      <c r="E649" s="1150" t="s">
        <v>18943</v>
      </c>
      <c r="F649" s="1150" t="s">
        <v>18944</v>
      </c>
      <c r="G649" s="1150" t="s">
        <v>57</v>
      </c>
      <c r="H649" s="1150" t="s">
        <v>9797</v>
      </c>
      <c r="I649" s="1150" t="s">
        <v>9799</v>
      </c>
      <c r="J649" s="1150" t="s">
        <v>9798</v>
      </c>
      <c r="K649" s="1215" t="s">
        <v>19767</v>
      </c>
      <c r="L649" s="1150" t="s">
        <v>394</v>
      </c>
      <c r="M649" s="1150">
        <v>100202681</v>
      </c>
      <c r="N649" s="1150" t="s">
        <v>394</v>
      </c>
      <c r="O649" s="1150"/>
      <c r="P649" s="1150" t="s">
        <v>17721</v>
      </c>
      <c r="Q649" s="1150"/>
      <c r="R649" s="1210">
        <v>171059</v>
      </c>
      <c r="S649" s="1150"/>
      <c r="T649" s="1150" t="s">
        <v>394</v>
      </c>
      <c r="U649" s="1150">
        <v>1003671901</v>
      </c>
      <c r="V649" s="1150"/>
      <c r="W649" s="1150"/>
      <c r="X649" s="1150"/>
      <c r="Y649" s="1150"/>
      <c r="Z649" s="1150"/>
      <c r="AA649" s="1150"/>
      <c r="AB649" s="1150"/>
      <c r="AC649" s="1150"/>
      <c r="AD649" s="1150"/>
      <c r="AE649" s="1150"/>
      <c r="AF649" s="1150" t="s">
        <v>18962</v>
      </c>
      <c r="AG649" s="1211">
        <v>45187</v>
      </c>
      <c r="AH649" s="1212">
        <v>45170</v>
      </c>
      <c r="AI649" s="1150" t="s">
        <v>9797</v>
      </c>
      <c r="AJ649" s="1150" t="s">
        <v>9798</v>
      </c>
      <c r="AK649" s="1210">
        <v>171059.49</v>
      </c>
      <c r="AL649" s="1210">
        <v>171060</v>
      </c>
      <c r="AM649" s="1150" t="s">
        <v>19535</v>
      </c>
      <c r="AN649" s="1150" t="s">
        <v>12821</v>
      </c>
      <c r="AO649" s="1150"/>
      <c r="AP649" s="1150" t="s">
        <v>9800</v>
      </c>
      <c r="AQ649" s="1150"/>
      <c r="AR649" s="1150">
        <v>4902148587</v>
      </c>
      <c r="AS649" s="1150"/>
      <c r="AT649" s="1150"/>
      <c r="AU649" s="1150"/>
      <c r="AV649" s="1150"/>
      <c r="AW649" s="1150"/>
      <c r="AX649" s="1150"/>
      <c r="AY649" s="1150">
        <v>0</v>
      </c>
      <c r="AZ649" s="1150"/>
      <c r="BA649" s="1150"/>
      <c r="BB649" s="1150"/>
      <c r="BC649" s="1150"/>
      <c r="BD649" s="1150"/>
      <c r="BE649" s="1150"/>
      <c r="BF649" s="1150"/>
      <c r="BG649" s="1150"/>
      <c r="BH649" s="1150"/>
      <c r="BI649" s="1150"/>
      <c r="BJ649" s="1150"/>
    </row>
    <row r="650" spans="1:62" ht="94.5">
      <c r="A650" s="1150">
        <v>644</v>
      </c>
      <c r="B650" s="1150">
        <v>0</v>
      </c>
      <c r="C650" s="1150" t="s">
        <v>2792</v>
      </c>
      <c r="D650" s="1150" t="s">
        <v>18942</v>
      </c>
      <c r="E650" s="1150" t="s">
        <v>18943</v>
      </c>
      <c r="F650" s="1150" t="s">
        <v>18944</v>
      </c>
      <c r="G650" s="1150" t="s">
        <v>57</v>
      </c>
      <c r="H650" s="1150" t="s">
        <v>9781</v>
      </c>
      <c r="I650" s="1150" t="s">
        <v>9783</v>
      </c>
      <c r="J650" s="1150" t="s">
        <v>9782</v>
      </c>
      <c r="K650" s="1215" t="s">
        <v>19768</v>
      </c>
      <c r="L650" s="1150" t="s">
        <v>394</v>
      </c>
      <c r="M650" s="1150">
        <v>100202684</v>
      </c>
      <c r="N650" s="1150" t="s">
        <v>394</v>
      </c>
      <c r="O650" s="1150"/>
      <c r="P650" s="1150" t="s">
        <v>17721</v>
      </c>
      <c r="Q650" s="1150"/>
      <c r="R650" s="1210">
        <v>147186</v>
      </c>
      <c r="S650" s="1150"/>
      <c r="T650" s="1150" t="s">
        <v>394</v>
      </c>
      <c r="U650" s="1150">
        <v>1003671902</v>
      </c>
      <c r="V650" s="1150"/>
      <c r="W650" s="1150"/>
      <c r="X650" s="1150"/>
      <c r="Y650" s="1150"/>
      <c r="Z650" s="1150"/>
      <c r="AA650" s="1150"/>
      <c r="AB650" s="1150"/>
      <c r="AC650" s="1150"/>
      <c r="AD650" s="1150"/>
      <c r="AE650" s="1150"/>
      <c r="AF650" s="1150" t="s">
        <v>18962</v>
      </c>
      <c r="AG650" s="1211">
        <v>45187</v>
      </c>
      <c r="AH650" s="1212">
        <v>45170</v>
      </c>
      <c r="AI650" s="1150" t="s">
        <v>9781</v>
      </c>
      <c r="AJ650" s="1150" t="s">
        <v>9782</v>
      </c>
      <c r="AK650" s="1210">
        <v>167369.85999999999</v>
      </c>
      <c r="AL650" s="1210">
        <v>167370</v>
      </c>
      <c r="AM650" s="1150" t="s">
        <v>19535</v>
      </c>
      <c r="AN650" s="1150" t="s">
        <v>12821</v>
      </c>
      <c r="AO650" s="1150"/>
      <c r="AP650" s="1150" t="s">
        <v>9784</v>
      </c>
      <c r="AQ650" s="1150"/>
      <c r="AR650" s="1150">
        <v>4902148574</v>
      </c>
      <c r="AS650" s="1150"/>
      <c r="AT650" s="1150"/>
      <c r="AU650" s="1150"/>
      <c r="AV650" s="1150"/>
      <c r="AW650" s="1150"/>
      <c r="AX650" s="1150"/>
      <c r="AY650" s="1150">
        <v>0</v>
      </c>
      <c r="AZ650" s="1150"/>
      <c r="BA650" s="1150"/>
      <c r="BB650" s="1150"/>
      <c r="BC650" s="1150"/>
      <c r="BD650" s="1150"/>
      <c r="BE650" s="1150"/>
      <c r="BF650" s="1150"/>
      <c r="BG650" s="1150"/>
      <c r="BH650" s="1150"/>
      <c r="BI650" s="1150"/>
      <c r="BJ650" s="1150"/>
    </row>
    <row r="651" spans="1:62">
      <c r="A651" s="1150">
        <v>645</v>
      </c>
      <c r="B651" s="1150">
        <v>0</v>
      </c>
      <c r="C651" s="1150" t="s">
        <v>2792</v>
      </c>
      <c r="D651" s="1150" t="s">
        <v>18942</v>
      </c>
      <c r="E651" s="1150" t="s">
        <v>18943</v>
      </c>
      <c r="F651" s="1150" t="s">
        <v>18944</v>
      </c>
      <c r="G651" s="1150" t="s">
        <v>57</v>
      </c>
      <c r="H651" s="1150" t="s">
        <v>9789</v>
      </c>
      <c r="I651" s="1150" t="s">
        <v>9791</v>
      </c>
      <c r="J651" s="1150" t="s">
        <v>9790</v>
      </c>
      <c r="K651" s="1150" t="s">
        <v>9794</v>
      </c>
      <c r="L651" s="1150" t="s">
        <v>394</v>
      </c>
      <c r="M651" s="1150">
        <v>100200278</v>
      </c>
      <c r="N651" s="1150" t="s">
        <v>394</v>
      </c>
      <c r="O651" s="1150"/>
      <c r="P651" s="1150" t="s">
        <v>17721</v>
      </c>
      <c r="Q651" s="1150"/>
      <c r="R651" s="1210">
        <v>232700</v>
      </c>
      <c r="S651" s="1150"/>
      <c r="T651" s="1150" t="s">
        <v>394</v>
      </c>
      <c r="U651" s="1150">
        <v>1003671903</v>
      </c>
      <c r="V651" s="1150">
        <v>1003671904</v>
      </c>
      <c r="W651" s="1150"/>
      <c r="X651" s="1150"/>
      <c r="Y651" s="1150"/>
      <c r="Z651" s="1150"/>
      <c r="AA651" s="1150"/>
      <c r="AB651" s="1150"/>
      <c r="AC651" s="1150"/>
      <c r="AD651" s="1150"/>
      <c r="AE651" s="1150"/>
      <c r="AF651" s="1150" t="s">
        <v>18962</v>
      </c>
      <c r="AG651" s="1211">
        <v>45187</v>
      </c>
      <c r="AH651" s="1212">
        <v>45170</v>
      </c>
      <c r="AI651" s="1150" t="s">
        <v>9789</v>
      </c>
      <c r="AJ651" s="1150" t="s">
        <v>9790</v>
      </c>
      <c r="AK651" s="1210">
        <v>232699.89</v>
      </c>
      <c r="AL651" s="1210">
        <v>232700</v>
      </c>
      <c r="AM651" s="1150" t="s">
        <v>19535</v>
      </c>
      <c r="AN651" s="1150" t="s">
        <v>12821</v>
      </c>
      <c r="AO651" s="1150"/>
      <c r="AP651" s="1150" t="s">
        <v>9792</v>
      </c>
      <c r="AQ651" s="1150"/>
      <c r="AR651" s="1150">
        <v>4902148551</v>
      </c>
      <c r="AS651" s="1150"/>
      <c r="AT651" s="1150"/>
      <c r="AU651" s="1150"/>
      <c r="AV651" s="1150"/>
      <c r="AW651" s="1150"/>
      <c r="AX651" s="1150"/>
      <c r="AY651" s="1150">
        <v>0</v>
      </c>
      <c r="AZ651" s="1150"/>
      <c r="BA651" s="1150"/>
      <c r="BB651" s="1150"/>
      <c r="BC651" s="1150"/>
      <c r="BD651" s="1150"/>
      <c r="BE651" s="1150"/>
      <c r="BF651" s="1150"/>
      <c r="BG651" s="1150"/>
      <c r="BH651" s="1150"/>
      <c r="BI651" s="1150"/>
      <c r="BJ651" s="1150"/>
    </row>
    <row r="652" spans="1:62" ht="94.5">
      <c r="A652" s="1150">
        <v>646</v>
      </c>
      <c r="B652" s="1150">
        <v>0</v>
      </c>
      <c r="C652" s="1150" t="s">
        <v>2792</v>
      </c>
      <c r="D652" s="1150" t="s">
        <v>18942</v>
      </c>
      <c r="E652" s="1150" t="s">
        <v>18943</v>
      </c>
      <c r="F652" s="1150" t="s">
        <v>18944</v>
      </c>
      <c r="G652" s="1150" t="s">
        <v>57</v>
      </c>
      <c r="H652" s="1150" t="s">
        <v>9803</v>
      </c>
      <c r="I652" s="1150" t="s">
        <v>9805</v>
      </c>
      <c r="J652" s="1150" t="s">
        <v>9804</v>
      </c>
      <c r="K652" s="1215" t="s">
        <v>19769</v>
      </c>
      <c r="L652" s="1150" t="s">
        <v>394</v>
      </c>
      <c r="M652" s="1150">
        <v>100200279</v>
      </c>
      <c r="N652" s="1150" t="s">
        <v>394</v>
      </c>
      <c r="O652" s="1150"/>
      <c r="P652" s="1150" t="s">
        <v>17721</v>
      </c>
      <c r="Q652" s="1150"/>
      <c r="R652" s="1210">
        <v>253915</v>
      </c>
      <c r="S652" s="1150"/>
      <c r="T652" s="1150" t="s">
        <v>394</v>
      </c>
      <c r="U652" s="1150">
        <v>1003672075</v>
      </c>
      <c r="V652" s="1150"/>
      <c r="W652" s="1150"/>
      <c r="X652" s="1150"/>
      <c r="Y652" s="1150"/>
      <c r="Z652" s="1150"/>
      <c r="AA652" s="1150"/>
      <c r="AB652" s="1150"/>
      <c r="AC652" s="1150"/>
      <c r="AD652" s="1150"/>
      <c r="AE652" s="1150"/>
      <c r="AF652" s="1150" t="s">
        <v>18962</v>
      </c>
      <c r="AG652" s="1211">
        <v>45187</v>
      </c>
      <c r="AH652" s="1212">
        <v>45170</v>
      </c>
      <c r="AI652" s="1150" t="s">
        <v>9803</v>
      </c>
      <c r="AJ652" s="1150" t="s">
        <v>9804</v>
      </c>
      <c r="AK652" s="1210">
        <v>253915</v>
      </c>
      <c r="AL652" s="1210">
        <v>253915</v>
      </c>
      <c r="AM652" s="1150" t="s">
        <v>19535</v>
      </c>
      <c r="AN652" s="1150" t="s">
        <v>12821</v>
      </c>
      <c r="AO652" s="1150"/>
      <c r="AP652" s="1150" t="s">
        <v>9806</v>
      </c>
      <c r="AQ652" s="1150"/>
      <c r="AR652" s="1150">
        <v>4902148463</v>
      </c>
      <c r="AS652" s="1150"/>
      <c r="AT652" s="1150"/>
      <c r="AU652" s="1150"/>
      <c r="AV652" s="1150"/>
      <c r="AW652" s="1150"/>
      <c r="AX652" s="1150"/>
      <c r="AY652" s="1150">
        <v>0</v>
      </c>
      <c r="AZ652" s="1150"/>
      <c r="BA652" s="1150"/>
      <c r="BB652" s="1150"/>
      <c r="BC652" s="1150"/>
      <c r="BD652" s="1150"/>
      <c r="BE652" s="1150"/>
      <c r="BF652" s="1150"/>
      <c r="BG652" s="1150"/>
      <c r="BH652" s="1150"/>
      <c r="BI652" s="1150"/>
      <c r="BJ652" s="1150"/>
    </row>
    <row r="653" spans="1:62">
      <c r="A653" s="1150">
        <v>647</v>
      </c>
      <c r="B653" s="1150">
        <v>0</v>
      </c>
      <c r="C653" s="1150" t="s">
        <v>2792</v>
      </c>
      <c r="D653" s="1150" t="s">
        <v>18942</v>
      </c>
      <c r="E653" s="1150" t="s">
        <v>18943</v>
      </c>
      <c r="F653" s="1150" t="s">
        <v>18948</v>
      </c>
      <c r="G653" s="1150" t="s">
        <v>19136</v>
      </c>
      <c r="H653" s="1150" t="s">
        <v>1585</v>
      </c>
      <c r="I653" s="1150" t="s">
        <v>1582</v>
      </c>
      <c r="J653" s="1150" t="s">
        <v>1584</v>
      </c>
      <c r="K653" s="1150" t="s">
        <v>1583</v>
      </c>
      <c r="L653" s="1150" t="s">
        <v>394</v>
      </c>
      <c r="M653" s="1150">
        <v>100209974</v>
      </c>
      <c r="N653" s="1150" t="s">
        <v>394</v>
      </c>
      <c r="O653" s="1150"/>
      <c r="P653" s="1150" t="s">
        <v>17721</v>
      </c>
      <c r="Q653" s="1150"/>
      <c r="R653" s="1210">
        <v>22589.08</v>
      </c>
      <c r="S653" s="1150"/>
      <c r="T653" s="1150" t="s">
        <v>394</v>
      </c>
      <c r="U653" s="1150">
        <v>1003672022</v>
      </c>
      <c r="V653" s="1150"/>
      <c r="W653" s="1150"/>
      <c r="X653" s="1150"/>
      <c r="Y653" s="1150"/>
      <c r="Z653" s="1150"/>
      <c r="AA653" s="1150"/>
      <c r="AB653" s="1150"/>
      <c r="AC653" s="1150"/>
      <c r="AD653" s="1150"/>
      <c r="AE653" s="1150"/>
      <c r="AF653" s="1150" t="s">
        <v>19552</v>
      </c>
      <c r="AG653" s="1211">
        <v>45187</v>
      </c>
      <c r="AH653" s="1212">
        <v>45170</v>
      </c>
      <c r="AI653" s="1150" t="s">
        <v>1585</v>
      </c>
      <c r="AJ653" s="1150" t="s">
        <v>1584</v>
      </c>
      <c r="AK653" s="1210">
        <v>22589.08</v>
      </c>
      <c r="AL653" s="1210">
        <v>22590</v>
      </c>
      <c r="AM653" s="1150" t="s">
        <v>19092</v>
      </c>
      <c r="AN653" s="1150" t="s">
        <v>19067</v>
      </c>
      <c r="AO653" s="1150"/>
      <c r="AP653" s="1150" t="s">
        <v>1580</v>
      </c>
      <c r="AQ653" s="1150"/>
      <c r="AR653" s="1150">
        <v>4902148449</v>
      </c>
      <c r="AS653" s="1150"/>
      <c r="AT653" s="1150"/>
      <c r="AU653" s="1150"/>
      <c r="AV653" s="1150"/>
      <c r="AW653" s="1150"/>
      <c r="AX653" s="1150"/>
      <c r="AY653" s="1150">
        <v>0</v>
      </c>
      <c r="AZ653" s="1150"/>
      <c r="BA653" s="1150"/>
      <c r="BB653" s="1150"/>
      <c r="BC653" s="1150"/>
      <c r="BD653" s="1150"/>
      <c r="BE653" s="1150"/>
      <c r="BF653" s="1150"/>
      <c r="BG653" s="1150"/>
      <c r="BH653" s="1150"/>
      <c r="BI653" s="1150"/>
      <c r="BJ653" s="1150"/>
    </row>
    <row r="654" spans="1:62">
      <c r="A654" s="1150">
        <v>648</v>
      </c>
      <c r="B654" s="1150">
        <v>0</v>
      </c>
      <c r="C654" s="1150" t="s">
        <v>2792</v>
      </c>
      <c r="D654" s="1150" t="s">
        <v>18942</v>
      </c>
      <c r="E654" s="1150" t="s">
        <v>18943</v>
      </c>
      <c r="F654" s="1150" t="s">
        <v>18948</v>
      </c>
      <c r="G654" s="1150" t="s">
        <v>3189</v>
      </c>
      <c r="H654" s="1150" t="s">
        <v>2132</v>
      </c>
      <c r="I654" s="1150" t="s">
        <v>2129</v>
      </c>
      <c r="J654" s="1150" t="s">
        <v>2131</v>
      </c>
      <c r="K654" s="1150" t="s">
        <v>19770</v>
      </c>
      <c r="L654" s="1150" t="s">
        <v>394</v>
      </c>
      <c r="M654" s="1150">
        <v>100208641</v>
      </c>
      <c r="N654" s="1150" t="s">
        <v>394</v>
      </c>
      <c r="O654" s="1150"/>
      <c r="P654" s="1150" t="s">
        <v>17721</v>
      </c>
      <c r="Q654" s="1150"/>
      <c r="R654" s="1210">
        <v>26734</v>
      </c>
      <c r="S654" s="1150"/>
      <c r="T654" s="1150" t="s">
        <v>394</v>
      </c>
      <c r="U654" s="1150">
        <v>1003673108</v>
      </c>
      <c r="V654" s="1150">
        <v>1003673109</v>
      </c>
      <c r="W654" s="1150"/>
      <c r="X654" s="1150"/>
      <c r="Y654" s="1150"/>
      <c r="Z654" s="1150"/>
      <c r="AA654" s="1150"/>
      <c r="AB654" s="1150"/>
      <c r="AC654" s="1150"/>
      <c r="AD654" s="1150"/>
      <c r="AE654" s="1150"/>
      <c r="AF654" s="1150" t="s">
        <v>18978</v>
      </c>
      <c r="AG654" s="1150"/>
      <c r="AH654" s="1212">
        <v>1</v>
      </c>
      <c r="AI654" s="1150" t="s">
        <v>2132</v>
      </c>
      <c r="AJ654" s="1150" t="s">
        <v>2131</v>
      </c>
      <c r="AK654" s="1210">
        <v>26734.9</v>
      </c>
      <c r="AL654" s="1210">
        <v>26735</v>
      </c>
      <c r="AM654" s="1150" t="s">
        <v>491</v>
      </c>
      <c r="AN654" s="1150" t="s">
        <v>12821</v>
      </c>
      <c r="AO654" s="1210">
        <v>6697.01</v>
      </c>
      <c r="AP654" s="1150" t="s">
        <v>19771</v>
      </c>
      <c r="AQ654" s="1150"/>
      <c r="AR654" s="1150">
        <v>4902149269</v>
      </c>
      <c r="AS654" s="1150"/>
      <c r="AT654" s="1150"/>
      <c r="AU654" s="1150"/>
      <c r="AV654" s="1150"/>
      <c r="AW654" s="1150"/>
      <c r="AX654" s="1150"/>
      <c r="AY654" s="1150" t="s">
        <v>19772</v>
      </c>
      <c r="AZ654" s="1150" t="s">
        <v>19093</v>
      </c>
      <c r="BA654" s="1150"/>
      <c r="BB654" s="1150"/>
      <c r="BC654" s="1150"/>
      <c r="BD654" s="1150"/>
      <c r="BE654" s="1211">
        <v>45209</v>
      </c>
      <c r="BF654" s="1150" t="s">
        <v>18945</v>
      </c>
      <c r="BG654" s="1150"/>
      <c r="BH654" s="1150"/>
      <c r="BI654" s="1150"/>
      <c r="BJ654" s="1150"/>
    </row>
    <row r="655" spans="1:62">
      <c r="A655" s="1150">
        <v>649</v>
      </c>
      <c r="B655" s="1150">
        <v>0</v>
      </c>
      <c r="C655" s="1150" t="s">
        <v>2792</v>
      </c>
      <c r="D655" s="1150" t="s">
        <v>18942</v>
      </c>
      <c r="E655" s="1150" t="s">
        <v>18943</v>
      </c>
      <c r="F655" s="1150" t="s">
        <v>18944</v>
      </c>
      <c r="G655" s="1150" t="s">
        <v>15831</v>
      </c>
      <c r="H655" s="1213" t="s">
        <v>683</v>
      </c>
      <c r="I655" s="1213" t="s">
        <v>682</v>
      </c>
      <c r="J655" s="1213" t="s">
        <v>12152</v>
      </c>
      <c r="K655" s="1150" t="s">
        <v>19773</v>
      </c>
      <c r="L655" s="1150" t="s">
        <v>394</v>
      </c>
      <c r="M655" s="1150">
        <v>100210422</v>
      </c>
      <c r="N655" s="1150" t="s">
        <v>394</v>
      </c>
      <c r="O655" s="1150"/>
      <c r="P655" s="1150" t="s">
        <v>17721</v>
      </c>
      <c r="Q655" s="1211">
        <v>45187</v>
      </c>
      <c r="R655" s="1210">
        <v>37812</v>
      </c>
      <c r="S655" s="1150"/>
      <c r="T655" s="1150" t="s">
        <v>18969</v>
      </c>
      <c r="U655" s="1150">
        <v>1003672913</v>
      </c>
      <c r="V655" s="1150"/>
      <c r="W655" s="1150"/>
      <c r="X655" s="1150"/>
      <c r="Y655" s="1150"/>
      <c r="Z655" s="1150"/>
      <c r="AA655" s="1150"/>
      <c r="AB655" s="1150"/>
      <c r="AC655" s="1150"/>
      <c r="AD655" s="1150"/>
      <c r="AE655" s="1150"/>
      <c r="AF655" s="1150" t="s">
        <v>18978</v>
      </c>
      <c r="AG655" s="1211">
        <v>45188</v>
      </c>
      <c r="AH655" s="1212">
        <v>45170</v>
      </c>
      <c r="AI655" s="1213" t="s">
        <v>683</v>
      </c>
      <c r="AJ655" s="1213" t="s">
        <v>12152</v>
      </c>
      <c r="AK655" s="1210">
        <v>37811.83</v>
      </c>
      <c r="AL655" s="1210">
        <v>37812</v>
      </c>
      <c r="AM655" s="1150" t="s">
        <v>5</v>
      </c>
      <c r="AN655" s="1150" t="s">
        <v>12821</v>
      </c>
      <c r="AO655" s="1210">
        <v>20496</v>
      </c>
      <c r="AP655" s="1150" t="s">
        <v>685</v>
      </c>
      <c r="AQ655" s="1150"/>
      <c r="AR655" s="1150">
        <v>4902148768</v>
      </c>
      <c r="AS655" s="1150"/>
      <c r="AT655" s="1150"/>
      <c r="AU655" s="1150"/>
      <c r="AV655" s="1150"/>
      <c r="AW655" s="1150"/>
      <c r="AX655" s="1150"/>
      <c r="AY655" s="1150" t="s">
        <v>18979</v>
      </c>
      <c r="AZ655" s="1150"/>
      <c r="BA655" s="1150"/>
      <c r="BB655" s="1150" t="s">
        <v>18980</v>
      </c>
      <c r="BC655" s="1150"/>
      <c r="BD655" s="1150"/>
      <c r="BE655" s="1150"/>
      <c r="BF655" s="1150" t="s">
        <v>18962</v>
      </c>
      <c r="BG655" s="1150"/>
      <c r="BH655" s="1150"/>
      <c r="BI655" s="1150"/>
      <c r="BJ655" s="1150"/>
    </row>
    <row r="656" spans="1:62" ht="148.5">
      <c r="A656" s="1150">
        <v>650</v>
      </c>
      <c r="B656" s="1150">
        <v>0</v>
      </c>
      <c r="C656" s="1150" t="s">
        <v>2792</v>
      </c>
      <c r="D656" s="1150" t="s">
        <v>18942</v>
      </c>
      <c r="E656" s="1150" t="s">
        <v>18943</v>
      </c>
      <c r="F656" s="1150" t="s">
        <v>18944</v>
      </c>
      <c r="G656" s="1150" t="s">
        <v>52</v>
      </c>
      <c r="H656" s="1150" t="s">
        <v>9631</v>
      </c>
      <c r="I656" s="1150" t="s">
        <v>9633</v>
      </c>
      <c r="J656" s="1222" t="s">
        <v>9632</v>
      </c>
      <c r="K656" s="1215" t="s">
        <v>19774</v>
      </c>
      <c r="L656" s="1150" t="s">
        <v>394</v>
      </c>
      <c r="M656" s="1150">
        <v>100209688</v>
      </c>
      <c r="N656" s="1150" t="s">
        <v>394</v>
      </c>
      <c r="O656" s="1150"/>
      <c r="P656" s="1150" t="s">
        <v>17721</v>
      </c>
      <c r="Q656" s="1150"/>
      <c r="R656" s="1210">
        <v>9467</v>
      </c>
      <c r="S656" s="1150"/>
      <c r="T656" s="1150" t="s">
        <v>394</v>
      </c>
      <c r="U656" s="1150">
        <v>1003672004</v>
      </c>
      <c r="V656" s="1150"/>
      <c r="W656" s="1150"/>
      <c r="X656" s="1150"/>
      <c r="Y656" s="1150"/>
      <c r="Z656" s="1150"/>
      <c r="AA656" s="1150"/>
      <c r="AB656" s="1150"/>
      <c r="AC656" s="1150"/>
      <c r="AD656" s="1150"/>
      <c r="AE656" s="1150"/>
      <c r="AF656" s="1150" t="s">
        <v>19172</v>
      </c>
      <c r="AG656" s="1211">
        <v>45187</v>
      </c>
      <c r="AH656" s="1212">
        <v>45170</v>
      </c>
      <c r="AI656" s="1150" t="s">
        <v>9631</v>
      </c>
      <c r="AJ656" s="1222" t="s">
        <v>9632</v>
      </c>
      <c r="AK656" s="1210">
        <v>7306.91</v>
      </c>
      <c r="AL656" s="1210">
        <v>7307</v>
      </c>
      <c r="AM656" s="1150" t="s">
        <v>491</v>
      </c>
      <c r="AN656" s="1150" t="s">
        <v>12821</v>
      </c>
      <c r="AO656" s="1150"/>
      <c r="AP656" s="1150" t="s">
        <v>9634</v>
      </c>
      <c r="AQ656" s="1150"/>
      <c r="AR656" s="1150">
        <v>4902148516</v>
      </c>
      <c r="AS656" s="1150"/>
      <c r="AT656" s="1150"/>
      <c r="AU656" s="1150"/>
      <c r="AV656" s="1150"/>
      <c r="AW656" s="1150"/>
      <c r="AX656" s="1150"/>
      <c r="AY656" s="1150">
        <v>0</v>
      </c>
      <c r="AZ656" s="1150"/>
      <c r="BA656" s="1150"/>
      <c r="BB656" s="1150"/>
      <c r="BC656" s="1150"/>
      <c r="BD656" s="1150"/>
      <c r="BE656" s="1150"/>
      <c r="BF656" s="1150"/>
      <c r="BG656" s="1150"/>
      <c r="BH656" s="1150"/>
      <c r="BI656" s="1150"/>
      <c r="BJ656" s="1150"/>
    </row>
    <row r="657" spans="1:62" ht="148.5">
      <c r="A657" s="1150">
        <v>651</v>
      </c>
      <c r="B657" s="1150">
        <v>0</v>
      </c>
      <c r="C657" s="1150" t="s">
        <v>2792</v>
      </c>
      <c r="D657" s="1150" t="s">
        <v>18942</v>
      </c>
      <c r="E657" s="1150" t="s">
        <v>18943</v>
      </c>
      <c r="F657" s="1150" t="s">
        <v>18944</v>
      </c>
      <c r="G657" s="1150" t="s">
        <v>17963</v>
      </c>
      <c r="H657" s="1150" t="s">
        <v>8769</v>
      </c>
      <c r="I657" s="1150" t="s">
        <v>8771</v>
      </c>
      <c r="J657" s="1150" t="s">
        <v>8770</v>
      </c>
      <c r="K657" s="1215" t="s">
        <v>19775</v>
      </c>
      <c r="L657" s="1150" t="s">
        <v>394</v>
      </c>
      <c r="M657" s="1150">
        <v>100203270</v>
      </c>
      <c r="N657" s="1150" t="s">
        <v>394</v>
      </c>
      <c r="O657" s="1150" t="s">
        <v>19584</v>
      </c>
      <c r="P657" s="1150" t="s">
        <v>17721</v>
      </c>
      <c r="Q657" s="1211">
        <v>45188</v>
      </c>
      <c r="R657" s="1210">
        <v>18941</v>
      </c>
      <c r="S657" s="1150"/>
      <c r="T657" s="1150" t="s">
        <v>19281</v>
      </c>
      <c r="U657" s="1150">
        <v>1003675571</v>
      </c>
      <c r="V657" s="1150">
        <v>1003675572</v>
      </c>
      <c r="W657" s="1150"/>
      <c r="X657" s="1150"/>
      <c r="Y657" s="1150"/>
      <c r="Z657" s="1150"/>
      <c r="AA657" s="1150"/>
      <c r="AB657" s="1150"/>
      <c r="AC657" s="1150"/>
      <c r="AD657" s="1150"/>
      <c r="AE657" s="1150"/>
      <c r="AF657" s="1150" t="s">
        <v>19172</v>
      </c>
      <c r="AG657" s="1211">
        <v>45196</v>
      </c>
      <c r="AH657" s="1212">
        <v>45170</v>
      </c>
      <c r="AI657" s="1150" t="s">
        <v>8769</v>
      </c>
      <c r="AJ657" s="1150" t="s">
        <v>8770</v>
      </c>
      <c r="AK657" s="1210">
        <v>18940.43</v>
      </c>
      <c r="AL657" s="1210">
        <v>18941</v>
      </c>
      <c r="AM657" s="1150" t="s">
        <v>19064</v>
      </c>
      <c r="AN657" s="1150" t="s">
        <v>12821</v>
      </c>
      <c r="AO657" s="1150"/>
      <c r="AP657" s="1150" t="s">
        <v>19776</v>
      </c>
      <c r="AQ657" s="1150"/>
      <c r="AR657" s="1150">
        <v>4902151505</v>
      </c>
      <c r="AS657" s="1150"/>
      <c r="AT657" s="1150"/>
      <c r="AU657" s="1150"/>
      <c r="AV657" s="1150"/>
      <c r="AW657" s="1150"/>
      <c r="AX657" s="1150"/>
      <c r="AY657" s="1150">
        <v>0</v>
      </c>
      <c r="AZ657" s="1150"/>
      <c r="BA657" s="1150"/>
      <c r="BB657" s="1150"/>
      <c r="BC657" s="1150"/>
      <c r="BD657" s="1150"/>
      <c r="BE657" s="1150"/>
      <c r="BF657" s="1150"/>
      <c r="BG657" s="1150"/>
      <c r="BH657" s="1150"/>
      <c r="BI657" s="1150"/>
      <c r="BJ657" s="1150"/>
    </row>
    <row r="658" spans="1:62">
      <c r="A658" s="1150">
        <v>652</v>
      </c>
      <c r="B658" s="1150">
        <v>0</v>
      </c>
      <c r="C658" s="1150" t="s">
        <v>17850</v>
      </c>
      <c r="D658" s="1150" t="s">
        <v>18942</v>
      </c>
      <c r="E658" s="1150" t="s">
        <v>18943</v>
      </c>
      <c r="F658" s="1150" t="s">
        <v>18944</v>
      </c>
      <c r="G658" s="1150" t="s">
        <v>57</v>
      </c>
      <c r="H658" s="1150" t="s">
        <v>2092</v>
      </c>
      <c r="I658" s="1150" t="s">
        <v>2089</v>
      </c>
      <c r="J658" s="1150" t="s">
        <v>2091</v>
      </c>
      <c r="K658" s="1150" t="s">
        <v>2090</v>
      </c>
      <c r="L658" s="1150" t="s">
        <v>394</v>
      </c>
      <c r="M658" s="1150">
        <v>100210844</v>
      </c>
      <c r="N658" s="1150" t="s">
        <v>394</v>
      </c>
      <c r="O658" s="1150" t="s">
        <v>19547</v>
      </c>
      <c r="P658" s="1150" t="s">
        <v>17721</v>
      </c>
      <c r="Q658" s="1211">
        <v>45188</v>
      </c>
      <c r="R658" s="1210">
        <v>12292</v>
      </c>
      <c r="S658" s="1150"/>
      <c r="T658" s="1150" t="s">
        <v>19281</v>
      </c>
      <c r="U658" s="1150"/>
      <c r="V658" s="1150"/>
      <c r="W658" s="1150"/>
      <c r="X658" s="1150"/>
      <c r="Y658" s="1150"/>
      <c r="Z658" s="1150"/>
      <c r="AA658" s="1150"/>
      <c r="AB658" s="1150"/>
      <c r="AC658" s="1150"/>
      <c r="AD658" s="1150"/>
      <c r="AE658" s="1150"/>
      <c r="AF658" s="1150"/>
      <c r="AG658" s="1150"/>
      <c r="AH658" s="1212">
        <v>1</v>
      </c>
      <c r="AI658" s="1150" t="s">
        <v>2092</v>
      </c>
      <c r="AJ658" s="1150" t="s">
        <v>2091</v>
      </c>
      <c r="AK658" s="1210">
        <v>12291.13</v>
      </c>
      <c r="AL658" s="1210">
        <v>12292</v>
      </c>
      <c r="AM658" s="1150" t="s">
        <v>515</v>
      </c>
      <c r="AN658" s="1150" t="s">
        <v>13401</v>
      </c>
      <c r="AO658" s="1150"/>
      <c r="AP658" s="1150"/>
      <c r="AQ658" s="1150"/>
      <c r="AR658" s="1150"/>
      <c r="AS658" s="1150"/>
      <c r="AT658" s="1150"/>
      <c r="AU658" s="1150"/>
      <c r="AV658" s="1150"/>
      <c r="AW658" s="1150"/>
      <c r="AX658" s="1150"/>
      <c r="AY658" s="1150">
        <v>0</v>
      </c>
      <c r="AZ658" s="1150"/>
      <c r="BA658" s="1150"/>
      <c r="BB658" s="1150"/>
      <c r="BC658" s="1150"/>
      <c r="BD658" s="1150"/>
      <c r="BE658" s="1150"/>
      <c r="BF658" s="1150"/>
      <c r="BG658" s="1150"/>
      <c r="BH658" s="1150"/>
      <c r="BI658" s="1150"/>
      <c r="BJ658" s="1150"/>
    </row>
    <row r="659" spans="1:62" ht="189">
      <c r="A659" s="1150">
        <v>653</v>
      </c>
      <c r="B659" s="1150">
        <v>0</v>
      </c>
      <c r="C659" s="1150" t="s">
        <v>17850</v>
      </c>
      <c r="D659" s="1150" t="s">
        <v>18942</v>
      </c>
      <c r="E659" s="1150" t="s">
        <v>18943</v>
      </c>
      <c r="F659" s="1150" t="s">
        <v>18944</v>
      </c>
      <c r="G659" s="1150" t="s">
        <v>57</v>
      </c>
      <c r="H659" s="1150" t="s">
        <v>4976</v>
      </c>
      <c r="I659" s="1150" t="s">
        <v>4973</v>
      </c>
      <c r="J659" s="1150" t="s">
        <v>4975</v>
      </c>
      <c r="K659" s="1215" t="s">
        <v>19777</v>
      </c>
      <c r="L659" s="1150" t="s">
        <v>394</v>
      </c>
      <c r="M659" s="1150">
        <v>100210961</v>
      </c>
      <c r="N659" s="1150" t="s">
        <v>394</v>
      </c>
      <c r="O659" s="1150" t="s">
        <v>19547</v>
      </c>
      <c r="P659" s="1150" t="s">
        <v>17721</v>
      </c>
      <c r="Q659" s="1211">
        <v>45188</v>
      </c>
      <c r="R659" s="1210">
        <v>7049</v>
      </c>
      <c r="S659" s="1150"/>
      <c r="T659" s="1150" t="s">
        <v>19281</v>
      </c>
      <c r="U659" s="1150"/>
      <c r="V659" s="1150"/>
      <c r="W659" s="1150"/>
      <c r="X659" s="1150"/>
      <c r="Y659" s="1150"/>
      <c r="Z659" s="1150"/>
      <c r="AA659" s="1150"/>
      <c r="AB659" s="1150"/>
      <c r="AC659" s="1150"/>
      <c r="AD659" s="1150"/>
      <c r="AE659" s="1150"/>
      <c r="AF659" s="1150"/>
      <c r="AG659" s="1150"/>
      <c r="AH659" s="1212">
        <v>1</v>
      </c>
      <c r="AI659" s="1150" t="s">
        <v>4976</v>
      </c>
      <c r="AJ659" s="1150" t="s">
        <v>4975</v>
      </c>
      <c r="AK659" s="1210">
        <v>7048.92</v>
      </c>
      <c r="AL659" s="1210">
        <v>7049</v>
      </c>
      <c r="AM659" s="1150" t="s">
        <v>515</v>
      </c>
      <c r="AN659" s="1150" t="s">
        <v>13401</v>
      </c>
      <c r="AO659" s="1150"/>
      <c r="AP659" s="1150"/>
      <c r="AQ659" s="1150"/>
      <c r="AR659" s="1150"/>
      <c r="AS659" s="1150"/>
      <c r="AT659" s="1150"/>
      <c r="AU659" s="1150"/>
      <c r="AV659" s="1150"/>
      <c r="AW659" s="1150"/>
      <c r="AX659" s="1150"/>
      <c r="AY659" s="1150">
        <v>0</v>
      </c>
      <c r="AZ659" s="1150"/>
      <c r="BA659" s="1150"/>
      <c r="BB659" s="1150"/>
      <c r="BC659" s="1150"/>
      <c r="BD659" s="1150"/>
      <c r="BE659" s="1150"/>
      <c r="BF659" s="1150"/>
      <c r="BG659" s="1150"/>
      <c r="BH659" s="1150"/>
      <c r="BI659" s="1150"/>
      <c r="BJ659" s="1150"/>
    </row>
    <row r="660" spans="1:62">
      <c r="A660" s="1150">
        <v>654</v>
      </c>
      <c r="B660" s="1150">
        <v>0</v>
      </c>
      <c r="C660" s="1150" t="s">
        <v>2792</v>
      </c>
      <c r="D660" s="1150" t="s">
        <v>18942</v>
      </c>
      <c r="E660" s="1150" t="s">
        <v>18943</v>
      </c>
      <c r="F660" s="1150" t="s">
        <v>19171</v>
      </c>
      <c r="G660" s="1150" t="s">
        <v>17920</v>
      </c>
      <c r="H660" s="1150" t="s">
        <v>9845</v>
      </c>
      <c r="I660" s="1150" t="s">
        <v>9847</v>
      </c>
      <c r="J660" s="1222" t="s">
        <v>19778</v>
      </c>
      <c r="K660" s="1150" t="s">
        <v>9850</v>
      </c>
      <c r="L660" s="1150" t="s">
        <v>394</v>
      </c>
      <c r="M660" s="1150">
        <v>100207161</v>
      </c>
      <c r="N660" s="1150" t="s">
        <v>394</v>
      </c>
      <c r="O660" s="1150"/>
      <c r="P660" s="1150" t="s">
        <v>17721</v>
      </c>
      <c r="Q660" s="1150"/>
      <c r="R660" s="1210">
        <v>85029</v>
      </c>
      <c r="S660" s="1150"/>
      <c r="T660" s="1150" t="s">
        <v>394</v>
      </c>
      <c r="U660" s="1150">
        <v>1003672415</v>
      </c>
      <c r="V660" s="1150"/>
      <c r="W660" s="1150"/>
      <c r="X660" s="1150"/>
      <c r="Y660" s="1150"/>
      <c r="Z660" s="1150"/>
      <c r="AA660" s="1150"/>
      <c r="AB660" s="1150"/>
      <c r="AC660" s="1150"/>
      <c r="AD660" s="1150"/>
      <c r="AE660" s="1150"/>
      <c r="AF660" s="1150" t="s">
        <v>19172</v>
      </c>
      <c r="AG660" s="1211">
        <v>45187</v>
      </c>
      <c r="AH660" s="1212">
        <v>45170</v>
      </c>
      <c r="AI660" s="1150" t="s">
        <v>9845</v>
      </c>
      <c r="AJ660" s="1222" t="s">
        <v>19778</v>
      </c>
      <c r="AK660" s="1210">
        <v>85029.4</v>
      </c>
      <c r="AL660" s="1210">
        <v>85030</v>
      </c>
      <c r="AM660" s="1150" t="s">
        <v>497</v>
      </c>
      <c r="AN660" s="1150" t="s">
        <v>14506</v>
      </c>
      <c r="AO660" s="1210">
        <v>11588.5</v>
      </c>
      <c r="AP660" s="1150" t="s">
        <v>9848</v>
      </c>
      <c r="AQ660" s="1150"/>
      <c r="AR660" s="1150">
        <v>4902148453</v>
      </c>
      <c r="AS660" s="1150"/>
      <c r="AT660" s="1150"/>
      <c r="AU660" s="1150"/>
      <c r="AV660" s="1150"/>
      <c r="AW660" s="1150"/>
      <c r="AX660" s="1150"/>
      <c r="AY660" s="1150">
        <v>0</v>
      </c>
      <c r="AZ660" s="1150"/>
      <c r="BA660" s="1150"/>
      <c r="BB660" s="1150"/>
      <c r="BC660" s="1150"/>
      <c r="BD660" s="1150"/>
      <c r="BE660" s="1150"/>
      <c r="BF660" s="1150"/>
      <c r="BG660" s="1150"/>
      <c r="BH660" s="1150"/>
      <c r="BI660" s="1150"/>
      <c r="BJ660" s="1150"/>
    </row>
    <row r="661" spans="1:62">
      <c r="A661" s="1150">
        <v>655</v>
      </c>
      <c r="B661" s="1150">
        <v>0</v>
      </c>
      <c r="C661" s="1150" t="s">
        <v>19779</v>
      </c>
      <c r="D661" s="1150" t="s">
        <v>19780</v>
      </c>
      <c r="E661" s="1150" t="s">
        <v>18943</v>
      </c>
      <c r="F661" s="1150" t="s">
        <v>18944</v>
      </c>
      <c r="G661" s="1150" t="s">
        <v>17900</v>
      </c>
      <c r="H661" s="1213" t="s">
        <v>14273</v>
      </c>
      <c r="I661" s="1150" t="s">
        <v>14275</v>
      </c>
      <c r="J661" s="1217" t="s">
        <v>14274</v>
      </c>
      <c r="K661" s="1150" t="s">
        <v>19781</v>
      </c>
      <c r="L661" s="1150" t="s">
        <v>394</v>
      </c>
      <c r="M661" s="1150">
        <v>100211085</v>
      </c>
      <c r="N661" s="1150" t="s">
        <v>18997</v>
      </c>
      <c r="O661" s="1150" t="s">
        <v>18956</v>
      </c>
      <c r="P661" s="1150" t="s">
        <v>17721</v>
      </c>
      <c r="Q661" s="1150"/>
      <c r="R661" s="1150"/>
      <c r="S661" s="1150"/>
      <c r="T661" s="1150"/>
      <c r="U661" s="1150"/>
      <c r="V661" s="1150"/>
      <c r="W661" s="1150"/>
      <c r="X661" s="1150"/>
      <c r="Y661" s="1150"/>
      <c r="Z661" s="1150"/>
      <c r="AA661" s="1150"/>
      <c r="AB661" s="1150"/>
      <c r="AC661" s="1150"/>
      <c r="AD661" s="1150"/>
      <c r="AE661" s="1150"/>
      <c r="AF661" s="1150"/>
      <c r="AG661" s="1150"/>
      <c r="AH661" s="1212">
        <v>1</v>
      </c>
      <c r="AI661" s="1213" t="s">
        <v>14273</v>
      </c>
      <c r="AJ661" s="1217" t="s">
        <v>14274</v>
      </c>
      <c r="AK661" s="1210">
        <v>328605.99</v>
      </c>
      <c r="AL661" s="1210">
        <v>328606</v>
      </c>
      <c r="AM661" s="1150" t="s">
        <v>502</v>
      </c>
      <c r="AN661" s="1150" t="s">
        <v>12821</v>
      </c>
      <c r="AO661" s="1150"/>
      <c r="AP661" s="1150"/>
      <c r="AQ661" s="1150"/>
      <c r="AR661" s="1150"/>
      <c r="AS661" s="1150"/>
      <c r="AT661" s="1150"/>
      <c r="AU661" s="1150"/>
      <c r="AV661" s="1150"/>
      <c r="AW661" s="1150"/>
      <c r="AX661" s="1150"/>
      <c r="AY661" s="1150" t="s">
        <v>19782</v>
      </c>
      <c r="AZ661" s="1150"/>
      <c r="BA661" s="1150"/>
      <c r="BB661" s="1150"/>
      <c r="BC661" s="1150"/>
      <c r="BD661" s="1150"/>
      <c r="BE661" s="1150"/>
      <c r="BF661" s="1150"/>
      <c r="BG661" s="1150"/>
      <c r="BH661" s="1150"/>
      <c r="BI661" s="1150"/>
      <c r="BJ661" s="1150"/>
    </row>
    <row r="662" spans="1:62">
      <c r="A662" s="1150">
        <v>656</v>
      </c>
      <c r="B662" s="1150">
        <v>0</v>
      </c>
      <c r="C662" s="1150" t="s">
        <v>19779</v>
      </c>
      <c r="D662" s="1150" t="s">
        <v>19780</v>
      </c>
      <c r="E662" s="1150" t="s">
        <v>18943</v>
      </c>
      <c r="F662" s="1150" t="s">
        <v>18944</v>
      </c>
      <c r="G662" s="1150" t="s">
        <v>17900</v>
      </c>
      <c r="H662" s="1213" t="s">
        <v>14273</v>
      </c>
      <c r="I662" s="1150" t="s">
        <v>16573</v>
      </c>
      <c r="J662" s="1150" t="s">
        <v>19783</v>
      </c>
      <c r="K662" s="1150" t="s">
        <v>16569</v>
      </c>
      <c r="L662" s="1150" t="s">
        <v>394</v>
      </c>
      <c r="M662" s="1150">
        <v>100181007</v>
      </c>
      <c r="N662" s="1150" t="s">
        <v>394</v>
      </c>
      <c r="O662" s="1150"/>
      <c r="P662" s="1150" t="s">
        <v>17721</v>
      </c>
      <c r="Q662" s="1150"/>
      <c r="R662" s="1150"/>
      <c r="S662" s="1150"/>
      <c r="T662" s="1150"/>
      <c r="U662" s="1150"/>
      <c r="V662" s="1150"/>
      <c r="W662" s="1150"/>
      <c r="X662" s="1150"/>
      <c r="Y662" s="1150"/>
      <c r="Z662" s="1150"/>
      <c r="AA662" s="1150"/>
      <c r="AB662" s="1150"/>
      <c r="AC662" s="1150"/>
      <c r="AD662" s="1150"/>
      <c r="AE662" s="1150"/>
      <c r="AF662" s="1150"/>
      <c r="AG662" s="1150"/>
      <c r="AH662" s="1212">
        <v>1</v>
      </c>
      <c r="AI662" s="1213" t="s">
        <v>14273</v>
      </c>
      <c r="AJ662" s="1150" t="s">
        <v>19783</v>
      </c>
      <c r="AK662" s="1210">
        <v>265450</v>
      </c>
      <c r="AL662" s="1210">
        <v>265450</v>
      </c>
      <c r="AM662" s="1150" t="s">
        <v>502</v>
      </c>
      <c r="AN662" s="1150" t="s">
        <v>12821</v>
      </c>
      <c r="AO662" s="1150"/>
      <c r="AP662" s="1150"/>
      <c r="AQ662" s="1150"/>
      <c r="AR662" s="1150"/>
      <c r="AS662" s="1150"/>
      <c r="AT662" s="1150"/>
      <c r="AU662" s="1150"/>
      <c r="AV662" s="1150"/>
      <c r="AW662" s="1150"/>
      <c r="AX662" s="1150"/>
      <c r="AY662" s="1150">
        <v>0</v>
      </c>
      <c r="AZ662" s="1150"/>
      <c r="BA662" s="1150"/>
      <c r="BB662" s="1150"/>
      <c r="BC662" s="1150"/>
      <c r="BD662" s="1150"/>
      <c r="BE662" s="1150"/>
      <c r="BF662" s="1150"/>
      <c r="BG662" s="1150"/>
      <c r="BH662" s="1150"/>
      <c r="BI662" s="1150"/>
      <c r="BJ662" s="1150"/>
    </row>
    <row r="663" spans="1:62">
      <c r="A663" s="1150">
        <v>657</v>
      </c>
      <c r="B663" s="1150">
        <v>0</v>
      </c>
      <c r="C663" s="1150" t="s">
        <v>19224</v>
      </c>
      <c r="D663" s="1150" t="s">
        <v>18942</v>
      </c>
      <c r="E663" s="1150" t="s">
        <v>18943</v>
      </c>
      <c r="F663" s="1150" t="s">
        <v>18959</v>
      </c>
      <c r="G663" s="1150" t="s">
        <v>19517</v>
      </c>
      <c r="H663" s="1150" t="s">
        <v>7551</v>
      </c>
      <c r="I663" s="1150" t="s">
        <v>7553</v>
      </c>
      <c r="J663" s="1222" t="s">
        <v>7552</v>
      </c>
      <c r="K663" s="1150" t="s">
        <v>19784</v>
      </c>
      <c r="L663" s="1150" t="s">
        <v>394</v>
      </c>
      <c r="M663" s="1150">
        <v>200037410</v>
      </c>
      <c r="N663" s="1150" t="s">
        <v>394</v>
      </c>
      <c r="O663" s="1150"/>
      <c r="P663" s="1150" t="s">
        <v>17721</v>
      </c>
      <c r="Q663" s="1150"/>
      <c r="R663" s="1210">
        <v>30000</v>
      </c>
      <c r="S663" s="1150"/>
      <c r="T663" s="1150" t="s">
        <v>394</v>
      </c>
      <c r="U663" s="1150"/>
      <c r="V663" s="1150"/>
      <c r="W663" s="1150"/>
      <c r="X663" s="1150"/>
      <c r="Y663" s="1150"/>
      <c r="Z663" s="1150"/>
      <c r="AA663" s="1150"/>
      <c r="AB663" s="1150"/>
      <c r="AC663" s="1150"/>
      <c r="AD663" s="1150"/>
      <c r="AE663" s="1150"/>
      <c r="AF663" s="1150" t="s">
        <v>19172</v>
      </c>
      <c r="AG663" s="1150"/>
      <c r="AH663" s="1212">
        <v>1</v>
      </c>
      <c r="AI663" s="1150" t="s">
        <v>7551</v>
      </c>
      <c r="AJ663" s="1222" t="s">
        <v>7552</v>
      </c>
      <c r="AK663" s="1210">
        <v>100000</v>
      </c>
      <c r="AL663" s="1210">
        <v>100000</v>
      </c>
      <c r="AM663" s="1150" t="s">
        <v>513</v>
      </c>
      <c r="AN663" s="1150" t="s">
        <v>13401</v>
      </c>
      <c r="AO663" s="1210">
        <v>7129.38</v>
      </c>
      <c r="AP663" s="1150" t="s">
        <v>7554</v>
      </c>
      <c r="AQ663" s="1150"/>
      <c r="AR663" s="1150"/>
      <c r="AS663" s="1150"/>
      <c r="AT663" s="1150"/>
      <c r="AU663" s="1150"/>
      <c r="AV663" s="1150"/>
      <c r="AW663" s="1150"/>
      <c r="AX663" s="1150"/>
      <c r="AY663" s="1150" t="s">
        <v>19785</v>
      </c>
      <c r="AZ663" s="1150"/>
      <c r="BA663" s="1150"/>
      <c r="BB663" s="1150"/>
      <c r="BC663" s="1150"/>
      <c r="BD663" s="1150"/>
      <c r="BE663" s="1150"/>
      <c r="BF663" s="1150"/>
      <c r="BG663" s="1150"/>
      <c r="BH663" s="1150"/>
      <c r="BI663" s="1150"/>
      <c r="BJ663" s="1150"/>
    </row>
    <row r="664" spans="1:62">
      <c r="A664" s="1150">
        <v>658</v>
      </c>
      <c r="B664" s="1150">
        <v>0</v>
      </c>
      <c r="C664" s="1150" t="s">
        <v>17850</v>
      </c>
      <c r="D664" s="1150" t="s">
        <v>18942</v>
      </c>
      <c r="E664" s="1150" t="s">
        <v>18943</v>
      </c>
      <c r="F664" s="1150" t="s">
        <v>19171</v>
      </c>
      <c r="G664" s="1150" t="s">
        <v>3643</v>
      </c>
      <c r="H664" s="1213" t="s">
        <v>4197</v>
      </c>
      <c r="I664" s="1150" t="s">
        <v>4194</v>
      </c>
      <c r="J664" s="1213" t="s">
        <v>4196</v>
      </c>
      <c r="K664" s="1150" t="s">
        <v>19786</v>
      </c>
      <c r="L664" s="1150" t="s">
        <v>394</v>
      </c>
      <c r="M664" s="1150">
        <v>100205731</v>
      </c>
      <c r="N664" s="1150" t="s">
        <v>394</v>
      </c>
      <c r="O664" s="1150" t="s">
        <v>19179</v>
      </c>
      <c r="P664" s="1150" t="s">
        <v>17721</v>
      </c>
      <c r="Q664" s="1211">
        <v>45189</v>
      </c>
      <c r="R664" s="1231">
        <v>5000</v>
      </c>
      <c r="S664" s="1210">
        <v>164095</v>
      </c>
      <c r="T664" s="1150" t="s">
        <v>18969</v>
      </c>
      <c r="U664" s="1150"/>
      <c r="V664" s="1150"/>
      <c r="W664" s="1150"/>
      <c r="X664" s="1150"/>
      <c r="Y664" s="1150"/>
      <c r="Z664" s="1150"/>
      <c r="AA664" s="1150"/>
      <c r="AB664" s="1150"/>
      <c r="AC664" s="1150"/>
      <c r="AD664" s="1150"/>
      <c r="AE664" s="1150"/>
      <c r="AF664" s="1150"/>
      <c r="AG664" s="1150"/>
      <c r="AH664" s="1212">
        <v>1</v>
      </c>
      <c r="AI664" s="1213" t="s">
        <v>4197</v>
      </c>
      <c r="AJ664" s="1213" t="s">
        <v>4196</v>
      </c>
      <c r="AK664" s="1210">
        <v>169094.9</v>
      </c>
      <c r="AL664" s="1210">
        <v>169095</v>
      </c>
      <c r="AM664" s="1150" t="s">
        <v>4193</v>
      </c>
      <c r="AN664" s="1150" t="s">
        <v>13129</v>
      </c>
      <c r="AO664" s="1150"/>
      <c r="AP664" s="1150"/>
      <c r="AQ664" s="1150"/>
      <c r="AR664" s="1150"/>
      <c r="AS664" s="1150"/>
      <c r="AT664" s="1150"/>
      <c r="AU664" s="1150"/>
      <c r="AV664" s="1150"/>
      <c r="AW664" s="1150"/>
      <c r="AX664" s="1150"/>
      <c r="AY664" s="1150" t="s">
        <v>19787</v>
      </c>
      <c r="AZ664" s="1150"/>
      <c r="BA664" s="1150"/>
      <c r="BB664" s="1150"/>
      <c r="BC664" s="1150"/>
      <c r="BD664" s="1150"/>
      <c r="BE664" s="1150"/>
      <c r="BF664" s="1150"/>
      <c r="BG664" s="1150"/>
      <c r="BH664" s="1150"/>
      <c r="BI664" s="1150"/>
      <c r="BJ664" s="1150"/>
    </row>
    <row r="665" spans="1:62">
      <c r="A665" s="1150">
        <v>659</v>
      </c>
      <c r="B665" s="1150">
        <v>0</v>
      </c>
      <c r="C665" s="1150" t="s">
        <v>17850</v>
      </c>
      <c r="D665" s="1150" t="s">
        <v>18942</v>
      </c>
      <c r="E665" s="1150" t="s">
        <v>18943</v>
      </c>
      <c r="F665" s="1150" t="s">
        <v>19171</v>
      </c>
      <c r="G665" s="1150" t="s">
        <v>3643</v>
      </c>
      <c r="H665" s="1213" t="s">
        <v>4197</v>
      </c>
      <c r="I665" s="1150" t="s">
        <v>4203</v>
      </c>
      <c r="J665" s="1213" t="s">
        <v>4196</v>
      </c>
      <c r="K665" s="1150" t="s">
        <v>19788</v>
      </c>
      <c r="L665" s="1150" t="s">
        <v>394</v>
      </c>
      <c r="M665" s="1150">
        <v>100205732</v>
      </c>
      <c r="N665" s="1150" t="s">
        <v>394</v>
      </c>
      <c r="O665" s="1150" t="s">
        <v>19179</v>
      </c>
      <c r="P665" s="1150" t="s">
        <v>17721</v>
      </c>
      <c r="Q665" s="1211">
        <v>45189</v>
      </c>
      <c r="R665" s="1231">
        <v>5000</v>
      </c>
      <c r="S665" s="1210">
        <v>95783</v>
      </c>
      <c r="T665" s="1150" t="s">
        <v>18969</v>
      </c>
      <c r="U665" s="1150"/>
      <c r="V665" s="1150"/>
      <c r="W665" s="1150"/>
      <c r="X665" s="1150"/>
      <c r="Y665" s="1150"/>
      <c r="Z665" s="1150"/>
      <c r="AA665" s="1150"/>
      <c r="AB665" s="1150"/>
      <c r="AC665" s="1150"/>
      <c r="AD665" s="1150"/>
      <c r="AE665" s="1150"/>
      <c r="AF665" s="1150"/>
      <c r="AG665" s="1150"/>
      <c r="AH665" s="1212">
        <v>1</v>
      </c>
      <c r="AI665" s="1213" t="s">
        <v>4197</v>
      </c>
      <c r="AJ665" s="1213" t="s">
        <v>4196</v>
      </c>
      <c r="AK665" s="1210">
        <v>100782.07</v>
      </c>
      <c r="AL665" s="1210">
        <v>100783</v>
      </c>
      <c r="AM665" s="1150" t="s">
        <v>4193</v>
      </c>
      <c r="AN665" s="1150" t="s">
        <v>13129</v>
      </c>
      <c r="AO665" s="1150"/>
      <c r="AP665" s="1150"/>
      <c r="AQ665" s="1150"/>
      <c r="AR665" s="1150"/>
      <c r="AS665" s="1150"/>
      <c r="AT665" s="1150"/>
      <c r="AU665" s="1150"/>
      <c r="AV665" s="1150"/>
      <c r="AW665" s="1150"/>
      <c r="AX665" s="1150"/>
      <c r="AY665" s="1150" t="s">
        <v>19787</v>
      </c>
      <c r="AZ665" s="1150"/>
      <c r="BA665" s="1150"/>
      <c r="BB665" s="1150"/>
      <c r="BC665" s="1150"/>
      <c r="BD665" s="1150"/>
      <c r="BE665" s="1150"/>
      <c r="BF665" s="1150"/>
      <c r="BG665" s="1150"/>
      <c r="BH665" s="1150"/>
      <c r="BI665" s="1150"/>
      <c r="BJ665" s="1150"/>
    </row>
    <row r="666" spans="1:62">
      <c r="A666" s="1150">
        <v>660</v>
      </c>
      <c r="B666" s="1150">
        <v>0</v>
      </c>
      <c r="C666" s="1150" t="s">
        <v>17850</v>
      </c>
      <c r="D666" s="1150" t="s">
        <v>18942</v>
      </c>
      <c r="E666" s="1150" t="s">
        <v>18943</v>
      </c>
      <c r="F666" s="1150" t="s">
        <v>19171</v>
      </c>
      <c r="G666" s="1150" t="s">
        <v>3643</v>
      </c>
      <c r="H666" s="1213" t="s">
        <v>4197</v>
      </c>
      <c r="I666" s="1216" t="s">
        <v>4800</v>
      </c>
      <c r="J666" s="1150" t="s">
        <v>4802</v>
      </c>
      <c r="K666" s="1150" t="s">
        <v>19789</v>
      </c>
      <c r="L666" s="1150" t="s">
        <v>394</v>
      </c>
      <c r="M666" s="1150">
        <v>100211098</v>
      </c>
      <c r="N666" s="1150" t="s">
        <v>18997</v>
      </c>
      <c r="O666" s="1150" t="s">
        <v>19176</v>
      </c>
      <c r="P666" s="1150" t="s">
        <v>17721</v>
      </c>
      <c r="Q666" s="1232">
        <v>45189</v>
      </c>
      <c r="R666" s="1210">
        <v>39563</v>
      </c>
      <c r="S666" s="1150"/>
      <c r="T666" s="1150" t="s">
        <v>18969</v>
      </c>
      <c r="U666" s="1150"/>
      <c r="V666" s="1150"/>
      <c r="W666" s="1150"/>
      <c r="X666" s="1150"/>
      <c r="Y666" s="1150"/>
      <c r="Z666" s="1150"/>
      <c r="AA666" s="1150"/>
      <c r="AB666" s="1150"/>
      <c r="AC666" s="1150"/>
      <c r="AD666" s="1150"/>
      <c r="AE666" s="1150"/>
      <c r="AF666" s="1150"/>
      <c r="AG666" s="1150"/>
      <c r="AH666" s="1212">
        <v>1</v>
      </c>
      <c r="AI666" s="1213" t="s">
        <v>4197</v>
      </c>
      <c r="AJ666" s="1150" t="s">
        <v>4802</v>
      </c>
      <c r="AK666" s="1210">
        <v>39562.92</v>
      </c>
      <c r="AL666" s="1210">
        <v>39563</v>
      </c>
      <c r="AM666" s="1150" t="s">
        <v>4193</v>
      </c>
      <c r="AN666" s="1150" t="s">
        <v>13129</v>
      </c>
      <c r="AO666" s="1150"/>
      <c r="AP666" s="1150"/>
      <c r="AQ666" s="1150"/>
      <c r="AR666" s="1150"/>
      <c r="AS666" s="1150"/>
      <c r="AT666" s="1150"/>
      <c r="AU666" s="1150"/>
      <c r="AV666" s="1150"/>
      <c r="AW666" s="1150"/>
      <c r="AX666" s="1150"/>
      <c r="AY666" s="1150">
        <v>0</v>
      </c>
      <c r="AZ666" s="1150"/>
      <c r="BA666" s="1150"/>
      <c r="BB666" s="1150"/>
      <c r="BC666" s="1150"/>
      <c r="BD666" s="1150"/>
      <c r="BE666" s="1150"/>
      <c r="BF666" s="1150"/>
      <c r="BG666" s="1150"/>
      <c r="BH666" s="1150"/>
      <c r="BI666" s="1150"/>
      <c r="BJ666" s="1150"/>
    </row>
    <row r="667" spans="1:62">
      <c r="A667" s="1150">
        <v>661</v>
      </c>
      <c r="B667" s="1150" t="s">
        <v>19790</v>
      </c>
      <c r="C667" s="1150" t="s">
        <v>19407</v>
      </c>
      <c r="D667" s="1150" t="s">
        <v>19408</v>
      </c>
      <c r="E667" s="1150" t="s">
        <v>17550</v>
      </c>
      <c r="F667" s="1150" t="s">
        <v>18944</v>
      </c>
      <c r="G667" s="1150" t="s">
        <v>17963</v>
      </c>
      <c r="H667" s="1150" t="s">
        <v>13342</v>
      </c>
      <c r="I667" s="1150" t="s">
        <v>13344</v>
      </c>
      <c r="J667" s="1150" t="s">
        <v>13343</v>
      </c>
      <c r="K667" s="1150" t="s">
        <v>19791</v>
      </c>
      <c r="L667" s="1150" t="s">
        <v>19552</v>
      </c>
      <c r="M667" s="1150">
        <v>100211393</v>
      </c>
      <c r="N667" s="1150" t="s">
        <v>19552</v>
      </c>
      <c r="O667" s="1150" t="s">
        <v>19690</v>
      </c>
      <c r="P667" s="1150" t="s">
        <v>17721</v>
      </c>
      <c r="Q667" s="1211">
        <v>45208</v>
      </c>
      <c r="R667" s="1210">
        <v>6759</v>
      </c>
      <c r="S667" s="1150"/>
      <c r="T667" s="1150" t="s">
        <v>19281</v>
      </c>
      <c r="U667" s="1150"/>
      <c r="V667" s="1150"/>
      <c r="W667" s="1150"/>
      <c r="X667" s="1150"/>
      <c r="Y667" s="1150"/>
      <c r="Z667" s="1150"/>
      <c r="AA667" s="1150"/>
      <c r="AB667" s="1150"/>
      <c r="AC667" s="1150"/>
      <c r="AD667" s="1150"/>
      <c r="AE667" s="1150"/>
      <c r="AF667" s="1150"/>
      <c r="AG667" s="1150"/>
      <c r="AH667" s="1212">
        <v>1</v>
      </c>
      <c r="AI667" s="1150" t="s">
        <v>13342</v>
      </c>
      <c r="AJ667" s="1150" t="s">
        <v>13343</v>
      </c>
      <c r="AK667" s="1210">
        <v>6758.32</v>
      </c>
      <c r="AL667" s="1210">
        <v>6759</v>
      </c>
      <c r="AM667" s="1150" t="s">
        <v>512</v>
      </c>
      <c r="AN667" s="1150" t="s">
        <v>19792</v>
      </c>
      <c r="AO667" s="1150"/>
      <c r="AP667" s="1150"/>
      <c r="AQ667" s="1150"/>
      <c r="AR667" s="1150"/>
      <c r="AS667" s="1150"/>
      <c r="AT667" s="1150"/>
      <c r="AU667" s="1150"/>
      <c r="AV667" s="1150"/>
      <c r="AW667" s="1150"/>
      <c r="AX667" s="1150"/>
      <c r="AY667" s="1150">
        <v>0</v>
      </c>
      <c r="AZ667" s="1150"/>
      <c r="BA667" s="1150"/>
      <c r="BB667" s="1150"/>
      <c r="BC667" s="1150"/>
      <c r="BD667" s="1150"/>
      <c r="BE667" s="1150"/>
      <c r="BF667" s="1150"/>
      <c r="BG667" s="1150"/>
      <c r="BH667" s="1150"/>
      <c r="BI667" s="1150"/>
      <c r="BJ667" s="1150"/>
    </row>
    <row r="668" spans="1:62">
      <c r="A668" s="1150">
        <v>662</v>
      </c>
      <c r="B668" s="1150">
        <v>0</v>
      </c>
      <c r="C668" s="1150" t="s">
        <v>2792</v>
      </c>
      <c r="D668" s="1150" t="s">
        <v>18942</v>
      </c>
      <c r="E668" s="1150" t="s">
        <v>18943</v>
      </c>
      <c r="F668" s="1150" t="s">
        <v>18944</v>
      </c>
      <c r="G668" s="1150" t="s">
        <v>17900</v>
      </c>
      <c r="H668" s="1150" t="s">
        <v>8712</v>
      </c>
      <c r="I668" s="1150" t="s">
        <v>8714</v>
      </c>
      <c r="J668" s="1150" t="s">
        <v>8713</v>
      </c>
      <c r="K668" s="1150" t="s">
        <v>19793</v>
      </c>
      <c r="L668" s="1150" t="s">
        <v>394</v>
      </c>
      <c r="M668" s="1150">
        <v>10020885</v>
      </c>
      <c r="N668" s="1150" t="s">
        <v>394</v>
      </c>
      <c r="O668" s="1150"/>
      <c r="P668" s="1150" t="s">
        <v>17721</v>
      </c>
      <c r="Q668" s="1150"/>
      <c r="R668" s="1210">
        <v>25907</v>
      </c>
      <c r="S668" s="1150"/>
      <c r="T668" s="1150" t="s">
        <v>394</v>
      </c>
      <c r="U668" s="1150">
        <v>1003672620</v>
      </c>
      <c r="V668" s="1150"/>
      <c r="W668" s="1150"/>
      <c r="X668" s="1150"/>
      <c r="Y668" s="1150"/>
      <c r="Z668" s="1150"/>
      <c r="AA668" s="1150"/>
      <c r="AB668" s="1150"/>
      <c r="AC668" s="1150"/>
      <c r="AD668" s="1150"/>
      <c r="AE668" s="1150"/>
      <c r="AF668" s="1150" t="s">
        <v>19172</v>
      </c>
      <c r="AG668" s="1211">
        <v>45190</v>
      </c>
      <c r="AH668" s="1212">
        <v>45170</v>
      </c>
      <c r="AI668" s="1150" t="s">
        <v>8712</v>
      </c>
      <c r="AJ668" s="1150" t="s">
        <v>8713</v>
      </c>
      <c r="AK668" s="1210">
        <v>26373.08</v>
      </c>
      <c r="AL668" s="1210">
        <v>26374</v>
      </c>
      <c r="AM668" s="1150" t="s">
        <v>19064</v>
      </c>
      <c r="AN668" s="1150" t="s">
        <v>12821</v>
      </c>
      <c r="AO668" s="1210">
        <v>8919</v>
      </c>
      <c r="AP668" s="1150" t="s">
        <v>8715</v>
      </c>
      <c r="AQ668" s="1150"/>
      <c r="AR668" s="1150">
        <v>4902148858</v>
      </c>
      <c r="AS668" s="1150"/>
      <c r="AT668" s="1150"/>
      <c r="AU668" s="1150"/>
      <c r="AV668" s="1150"/>
      <c r="AW668" s="1150"/>
      <c r="AX668" s="1150"/>
      <c r="AY668" s="1150">
        <v>0</v>
      </c>
      <c r="AZ668" s="1150"/>
      <c r="BA668" s="1150"/>
      <c r="BB668" s="1150"/>
      <c r="BC668" s="1150"/>
      <c r="BD668" s="1150"/>
      <c r="BE668" s="1150"/>
      <c r="BF668" s="1150"/>
      <c r="BG668" s="1150"/>
      <c r="BH668" s="1150"/>
      <c r="BI668" s="1150"/>
      <c r="BJ668" s="1150"/>
    </row>
    <row r="669" spans="1:62" ht="148.5">
      <c r="A669" s="1150">
        <v>663</v>
      </c>
      <c r="B669" s="1150">
        <v>0</v>
      </c>
      <c r="C669" s="1150" t="s">
        <v>2792</v>
      </c>
      <c r="D669" s="1150" t="s">
        <v>18942</v>
      </c>
      <c r="E669" s="1150" t="s">
        <v>18943</v>
      </c>
      <c r="F669" s="1150" t="s">
        <v>18944</v>
      </c>
      <c r="G669" s="1150" t="s">
        <v>19517</v>
      </c>
      <c r="H669" s="1150" t="s">
        <v>1994</v>
      </c>
      <c r="I669" s="1150" t="s">
        <v>1991</v>
      </c>
      <c r="J669" s="1150" t="s">
        <v>1993</v>
      </c>
      <c r="K669" s="1215" t="s">
        <v>19794</v>
      </c>
      <c r="L669" s="1150" t="s">
        <v>394</v>
      </c>
      <c r="M669" s="1150">
        <v>100209950</v>
      </c>
      <c r="N669" s="1150" t="s">
        <v>394</v>
      </c>
      <c r="O669" s="1150"/>
      <c r="P669" s="1150" t="s">
        <v>17721</v>
      </c>
      <c r="Q669" s="1150"/>
      <c r="R669" s="1210">
        <v>13955</v>
      </c>
      <c r="S669" s="1150"/>
      <c r="T669" s="1150" t="s">
        <v>394</v>
      </c>
      <c r="U669" s="1150">
        <v>1003672649</v>
      </c>
      <c r="V669" s="1150">
        <v>1003672650</v>
      </c>
      <c r="W669" s="1150"/>
      <c r="X669" s="1150"/>
      <c r="Y669" s="1150"/>
      <c r="Z669" s="1150"/>
      <c r="AA669" s="1150"/>
      <c r="AB669" s="1150"/>
      <c r="AC669" s="1150"/>
      <c r="AD669" s="1150"/>
      <c r="AE669" s="1150"/>
      <c r="AF669" s="1150" t="s">
        <v>19172</v>
      </c>
      <c r="AG669" s="1211">
        <v>45188</v>
      </c>
      <c r="AH669" s="1212">
        <v>45170</v>
      </c>
      <c r="AI669" s="1150" t="s">
        <v>1994</v>
      </c>
      <c r="AJ669" s="1150" t="s">
        <v>1993</v>
      </c>
      <c r="AK669" s="1210">
        <v>13955.31</v>
      </c>
      <c r="AL669" s="1210">
        <v>13956</v>
      </c>
      <c r="AM669" s="1150" t="s">
        <v>19064</v>
      </c>
      <c r="AN669" s="1150" t="s">
        <v>12821</v>
      </c>
      <c r="AO669" s="1150"/>
      <c r="AP669" s="1150" t="s">
        <v>1989</v>
      </c>
      <c r="AQ669" s="1150"/>
      <c r="AR669" s="1150">
        <v>4902149027</v>
      </c>
      <c r="AS669" s="1150"/>
      <c r="AT669" s="1150"/>
      <c r="AU669" s="1150"/>
      <c r="AV669" s="1150"/>
      <c r="AW669" s="1150"/>
      <c r="AX669" s="1150"/>
      <c r="AY669" s="1150">
        <v>0</v>
      </c>
      <c r="AZ669" s="1150"/>
      <c r="BA669" s="1150"/>
      <c r="BB669" s="1150"/>
      <c r="BC669" s="1150"/>
      <c r="BD669" s="1150"/>
      <c r="BE669" s="1150"/>
      <c r="BF669" s="1150"/>
      <c r="BG669" s="1150"/>
      <c r="BH669" s="1150"/>
      <c r="BI669" s="1150"/>
      <c r="BJ669" s="1150"/>
    </row>
    <row r="670" spans="1:62">
      <c r="A670" s="1150">
        <v>664</v>
      </c>
      <c r="B670" s="1150">
        <v>0</v>
      </c>
      <c r="C670" s="1150" t="s">
        <v>2792</v>
      </c>
      <c r="D670" s="1150" t="s">
        <v>18942</v>
      </c>
      <c r="E670" s="1150" t="s">
        <v>18943</v>
      </c>
      <c r="F670" s="1150" t="s">
        <v>18948</v>
      </c>
      <c r="G670" s="1150" t="s">
        <v>15831</v>
      </c>
      <c r="H670" s="1213" t="s">
        <v>7386</v>
      </c>
      <c r="I670" s="1213" t="s">
        <v>7388</v>
      </c>
      <c r="J670" s="1213" t="s">
        <v>9762</v>
      </c>
      <c r="K670" s="1150" t="s">
        <v>7390</v>
      </c>
      <c r="L670" s="1150" t="s">
        <v>394</v>
      </c>
      <c r="M670" s="1150">
        <v>100207742</v>
      </c>
      <c r="N670" s="1150" t="s">
        <v>394</v>
      </c>
      <c r="O670" s="1150"/>
      <c r="P670" s="1150" t="s">
        <v>17721</v>
      </c>
      <c r="Q670" s="1150"/>
      <c r="R670" s="1210">
        <v>39167</v>
      </c>
      <c r="S670" s="1150"/>
      <c r="T670" s="1150" t="s">
        <v>394</v>
      </c>
      <c r="U670" s="1150">
        <v>1003672576</v>
      </c>
      <c r="V670" s="1150"/>
      <c r="W670" s="1150"/>
      <c r="X670" s="1150"/>
      <c r="Y670" s="1150"/>
      <c r="Z670" s="1150"/>
      <c r="AA670" s="1150"/>
      <c r="AB670" s="1150"/>
      <c r="AC670" s="1150"/>
      <c r="AD670" s="1150"/>
      <c r="AE670" s="1150"/>
      <c r="AF670" s="1150" t="s">
        <v>19172</v>
      </c>
      <c r="AG670" s="1211">
        <v>45187</v>
      </c>
      <c r="AH670" s="1212">
        <v>45170</v>
      </c>
      <c r="AI670" s="1213" t="s">
        <v>7386</v>
      </c>
      <c r="AJ670" s="1213" t="s">
        <v>9762</v>
      </c>
      <c r="AK670" s="1210">
        <v>39167.99</v>
      </c>
      <c r="AL670" s="1210">
        <v>39168</v>
      </c>
      <c r="AM670" s="1150" t="s">
        <v>491</v>
      </c>
      <c r="AN670" s="1150" t="s">
        <v>12821</v>
      </c>
      <c r="AO670" s="1150">
        <v>619</v>
      </c>
      <c r="AP670" s="1150" t="s">
        <v>7389</v>
      </c>
      <c r="AQ670" s="1150"/>
      <c r="AR670" s="1150">
        <v>4902148798</v>
      </c>
      <c r="AS670" s="1150"/>
      <c r="AT670" s="1150"/>
      <c r="AU670" s="1150"/>
      <c r="AV670" s="1150"/>
      <c r="AW670" s="1150"/>
      <c r="AX670" s="1150"/>
      <c r="AY670" s="1150" t="s">
        <v>20</v>
      </c>
      <c r="AZ670" s="1150"/>
      <c r="BA670" s="1150"/>
      <c r="BB670" s="1150"/>
      <c r="BC670" s="1150"/>
      <c r="BD670" s="1150"/>
      <c r="BE670" s="1150"/>
      <c r="BF670" s="1150"/>
      <c r="BG670" s="1150"/>
      <c r="BH670" s="1150"/>
      <c r="BI670" s="1150"/>
      <c r="BJ670" s="1150"/>
    </row>
    <row r="671" spans="1:62">
      <c r="A671" s="1150">
        <v>665</v>
      </c>
      <c r="B671" s="1150">
        <v>0</v>
      </c>
      <c r="C671" s="1150" t="s">
        <v>2792</v>
      </c>
      <c r="D671" s="1150" t="s">
        <v>18942</v>
      </c>
      <c r="E671" s="1150" t="s">
        <v>18943</v>
      </c>
      <c r="F671" s="1150" t="s">
        <v>18944</v>
      </c>
      <c r="G671" s="1150" t="s">
        <v>19795</v>
      </c>
      <c r="H671" s="1150" t="s">
        <v>6668</v>
      </c>
      <c r="I671" s="1150" t="s">
        <v>6670</v>
      </c>
      <c r="J671" s="1222" t="s">
        <v>6669</v>
      </c>
      <c r="K671" s="1150" t="s">
        <v>19796</v>
      </c>
      <c r="L671" s="1150" t="s">
        <v>394</v>
      </c>
      <c r="M671" s="1150">
        <v>100207848</v>
      </c>
      <c r="N671" s="1150" t="s">
        <v>394</v>
      </c>
      <c r="O671" s="1150"/>
      <c r="P671" s="1150" t="s">
        <v>17721</v>
      </c>
      <c r="Q671" s="1150"/>
      <c r="R671" s="1210">
        <v>339450</v>
      </c>
      <c r="S671" s="1150"/>
      <c r="T671" s="1150" t="s">
        <v>394</v>
      </c>
      <c r="U671" s="1150">
        <v>1003672577</v>
      </c>
      <c r="V671" s="1150"/>
      <c r="W671" s="1150"/>
      <c r="X671" s="1150"/>
      <c r="Y671" s="1150"/>
      <c r="Z671" s="1150"/>
      <c r="AA671" s="1150"/>
      <c r="AB671" s="1150"/>
      <c r="AC671" s="1150"/>
      <c r="AD671" s="1150"/>
      <c r="AE671" s="1150"/>
      <c r="AF671" s="1150" t="s">
        <v>19172</v>
      </c>
      <c r="AG671" s="1211">
        <v>45187</v>
      </c>
      <c r="AH671" s="1212">
        <v>45170</v>
      </c>
      <c r="AI671" s="1150" t="s">
        <v>6668</v>
      </c>
      <c r="AJ671" s="1222" t="s">
        <v>6669</v>
      </c>
      <c r="AK671" s="1210">
        <v>339450</v>
      </c>
      <c r="AL671" s="1210">
        <v>339450</v>
      </c>
      <c r="AM671" s="1150" t="s">
        <v>19064</v>
      </c>
      <c r="AN671" s="1150" t="s">
        <v>12821</v>
      </c>
      <c r="AO671" s="1210">
        <v>25513.5</v>
      </c>
      <c r="AP671" s="1150" t="s">
        <v>6671</v>
      </c>
      <c r="AQ671" s="1150"/>
      <c r="AR671" s="1150">
        <v>4902148864</v>
      </c>
      <c r="AS671" s="1150"/>
      <c r="AT671" s="1150"/>
      <c r="AU671" s="1150"/>
      <c r="AV671" s="1150"/>
      <c r="AW671" s="1150"/>
      <c r="AX671" s="1150"/>
      <c r="AY671" s="1150">
        <v>0</v>
      </c>
      <c r="AZ671" s="1150" t="s">
        <v>19093</v>
      </c>
      <c r="BA671" s="1150"/>
      <c r="BB671" s="1150"/>
      <c r="BC671" s="1150"/>
      <c r="BD671" s="1150"/>
      <c r="BE671" s="1211">
        <v>45204</v>
      </c>
      <c r="BF671" s="1150" t="s">
        <v>18945</v>
      </c>
      <c r="BG671" s="1150" t="s">
        <v>18980</v>
      </c>
      <c r="BH671" s="1150" t="s">
        <v>18978</v>
      </c>
      <c r="BI671" s="1150"/>
      <c r="BJ671" s="1150"/>
    </row>
    <row r="672" spans="1:62">
      <c r="A672" s="1150">
        <v>666</v>
      </c>
      <c r="B672" s="1150">
        <v>0</v>
      </c>
      <c r="C672" s="1150" t="s">
        <v>2792</v>
      </c>
      <c r="D672" s="1150" t="s">
        <v>18942</v>
      </c>
      <c r="E672" s="1150" t="s">
        <v>18943</v>
      </c>
      <c r="F672" s="1150" t="s">
        <v>18944</v>
      </c>
      <c r="G672" s="1150" t="s">
        <v>17935</v>
      </c>
      <c r="H672" s="1150" t="s">
        <v>8662</v>
      </c>
      <c r="I672" s="1150" t="s">
        <v>8736</v>
      </c>
      <c r="J672" s="1222" t="s">
        <v>8735</v>
      </c>
      <c r="K672" s="1150" t="s">
        <v>8741</v>
      </c>
      <c r="L672" s="1150" t="s">
        <v>394</v>
      </c>
      <c r="M672" s="1150">
        <v>100198395</v>
      </c>
      <c r="N672" s="1150" t="s">
        <v>394</v>
      </c>
      <c r="O672" s="1150"/>
      <c r="P672" s="1150" t="s">
        <v>17721</v>
      </c>
      <c r="Q672" s="1150"/>
      <c r="R672" s="1210">
        <v>95690</v>
      </c>
      <c r="S672" s="1150"/>
      <c r="T672" s="1150" t="s">
        <v>394</v>
      </c>
      <c r="U672" s="1150">
        <v>1003672607</v>
      </c>
      <c r="V672" s="1150"/>
      <c r="W672" s="1150"/>
      <c r="X672" s="1150"/>
      <c r="Y672" s="1150"/>
      <c r="Z672" s="1150"/>
      <c r="AA672" s="1150"/>
      <c r="AB672" s="1150"/>
      <c r="AC672" s="1150"/>
      <c r="AD672" s="1150"/>
      <c r="AE672" s="1150"/>
      <c r="AF672" s="1150" t="s">
        <v>19172</v>
      </c>
      <c r="AG672" s="1211">
        <v>45187</v>
      </c>
      <c r="AH672" s="1212">
        <v>45170</v>
      </c>
      <c r="AI672" s="1150" t="s">
        <v>8662</v>
      </c>
      <c r="AJ672" s="1222" t="s">
        <v>8735</v>
      </c>
      <c r="AK672" s="1210">
        <v>122136.61</v>
      </c>
      <c r="AL672" s="1210">
        <v>122137</v>
      </c>
      <c r="AM672" s="1150" t="s">
        <v>19535</v>
      </c>
      <c r="AN672" s="1150" t="s">
        <v>12821</v>
      </c>
      <c r="AO672" s="1210">
        <v>5508.44</v>
      </c>
      <c r="AP672" s="1150" t="s">
        <v>8737</v>
      </c>
      <c r="AQ672" s="1150"/>
      <c r="AR672" s="1150">
        <v>4902148785</v>
      </c>
      <c r="AS672" s="1150"/>
      <c r="AT672" s="1150"/>
      <c r="AU672" s="1150"/>
      <c r="AV672" s="1150"/>
      <c r="AW672" s="1150"/>
      <c r="AX672" s="1150"/>
      <c r="AY672" s="1150">
        <v>0</v>
      </c>
      <c r="AZ672" s="1150"/>
      <c r="BA672" s="1150"/>
      <c r="BB672" s="1150"/>
      <c r="BC672" s="1150"/>
      <c r="BD672" s="1150"/>
      <c r="BE672" s="1150"/>
      <c r="BF672" s="1150"/>
      <c r="BG672" s="1150"/>
      <c r="BH672" s="1150"/>
      <c r="BI672" s="1150"/>
      <c r="BJ672" s="1150"/>
    </row>
    <row r="673" spans="1:62" ht="161.25">
      <c r="A673" s="1150">
        <v>667</v>
      </c>
      <c r="B673" s="1150">
        <v>0</v>
      </c>
      <c r="C673" s="1150" t="s">
        <v>2792</v>
      </c>
      <c r="D673" s="1150" t="s">
        <v>18942</v>
      </c>
      <c r="E673" s="1150" t="s">
        <v>18943</v>
      </c>
      <c r="F673" s="1150" t="s">
        <v>18944</v>
      </c>
      <c r="G673" s="1150" t="s">
        <v>15943</v>
      </c>
      <c r="H673" s="1150" t="s">
        <v>9706</v>
      </c>
      <c r="I673" s="1150" t="s">
        <v>9708</v>
      </c>
      <c r="J673" s="1222" t="s">
        <v>9707</v>
      </c>
      <c r="K673" s="1215" t="s">
        <v>19797</v>
      </c>
      <c r="L673" s="1150" t="s">
        <v>394</v>
      </c>
      <c r="M673" s="1150">
        <v>100209576</v>
      </c>
      <c r="N673" s="1150" t="s">
        <v>394</v>
      </c>
      <c r="O673" s="1150"/>
      <c r="P673" s="1150" t="s">
        <v>17721</v>
      </c>
      <c r="Q673" s="1150"/>
      <c r="R673" s="1210">
        <v>33393</v>
      </c>
      <c r="S673" s="1150"/>
      <c r="T673" s="1150" t="s">
        <v>394</v>
      </c>
      <c r="U673" s="1150">
        <v>1003672618</v>
      </c>
      <c r="V673" s="1150"/>
      <c r="W673" s="1150"/>
      <c r="X673" s="1150"/>
      <c r="Y673" s="1150"/>
      <c r="Z673" s="1150"/>
      <c r="AA673" s="1150"/>
      <c r="AB673" s="1150"/>
      <c r="AC673" s="1150"/>
      <c r="AD673" s="1150"/>
      <c r="AE673" s="1150"/>
      <c r="AF673" s="1150" t="s">
        <v>19172</v>
      </c>
      <c r="AG673" s="1211">
        <v>45187</v>
      </c>
      <c r="AH673" s="1212">
        <v>45170</v>
      </c>
      <c r="AI673" s="1150" t="s">
        <v>9706</v>
      </c>
      <c r="AJ673" s="1222" t="s">
        <v>9707</v>
      </c>
      <c r="AK673" s="1210">
        <v>33392.99</v>
      </c>
      <c r="AL673" s="1210">
        <v>33393</v>
      </c>
      <c r="AM673" s="1150" t="s">
        <v>19064</v>
      </c>
      <c r="AN673" s="1150" t="s">
        <v>12821</v>
      </c>
      <c r="AO673" s="1210">
        <v>1396.08</v>
      </c>
      <c r="AP673" s="1150" t="s">
        <v>9709</v>
      </c>
      <c r="AQ673" s="1150"/>
      <c r="AR673" s="1150">
        <v>4902148767</v>
      </c>
      <c r="AS673" s="1150"/>
      <c r="AT673" s="1150"/>
      <c r="AU673" s="1150"/>
      <c r="AV673" s="1150"/>
      <c r="AW673" s="1150"/>
      <c r="AX673" s="1150"/>
      <c r="AY673" s="1150">
        <v>0</v>
      </c>
      <c r="AZ673" s="1150"/>
      <c r="BA673" s="1150"/>
      <c r="BB673" s="1150"/>
      <c r="BC673" s="1150"/>
      <c r="BD673" s="1150"/>
      <c r="BE673" s="1150"/>
      <c r="BF673" s="1150"/>
      <c r="BG673" s="1150"/>
      <c r="BH673" s="1150"/>
      <c r="BI673" s="1150"/>
      <c r="BJ673" s="1150"/>
    </row>
    <row r="674" spans="1:62">
      <c r="A674" s="1150">
        <v>668</v>
      </c>
      <c r="B674" s="1150">
        <v>0</v>
      </c>
      <c r="C674" s="1150" t="s">
        <v>2792</v>
      </c>
      <c r="D674" s="1150" t="s">
        <v>18942</v>
      </c>
      <c r="E674" s="1150" t="s">
        <v>18943</v>
      </c>
      <c r="F674" s="1150" t="s">
        <v>18948</v>
      </c>
      <c r="G674" s="1150" t="s">
        <v>17963</v>
      </c>
      <c r="H674" s="1150" t="s">
        <v>9660</v>
      </c>
      <c r="I674" s="1150" t="s">
        <v>9662</v>
      </c>
      <c r="J674" s="1222" t="s">
        <v>9661</v>
      </c>
      <c r="K674" s="1150" t="s">
        <v>19798</v>
      </c>
      <c r="L674" s="1150" t="s">
        <v>394</v>
      </c>
      <c r="M674" s="1150">
        <v>100180350</v>
      </c>
      <c r="N674" s="1150" t="s">
        <v>394</v>
      </c>
      <c r="O674" s="1150"/>
      <c r="P674" s="1150" t="s">
        <v>17721</v>
      </c>
      <c r="Q674" s="1150"/>
      <c r="R674" s="1210">
        <v>9056</v>
      </c>
      <c r="S674" s="1150"/>
      <c r="T674" s="1150" t="s">
        <v>394</v>
      </c>
      <c r="U674" s="1150">
        <v>1003672621</v>
      </c>
      <c r="V674" s="1150"/>
      <c r="W674" s="1150"/>
      <c r="X674" s="1150"/>
      <c r="Y674" s="1150"/>
      <c r="Z674" s="1150"/>
      <c r="AA674" s="1150"/>
      <c r="AB674" s="1150"/>
      <c r="AC674" s="1150"/>
      <c r="AD674" s="1150"/>
      <c r="AE674" s="1150"/>
      <c r="AF674" s="1150" t="s">
        <v>19172</v>
      </c>
      <c r="AG674" s="1211">
        <v>45187</v>
      </c>
      <c r="AH674" s="1212">
        <v>45170</v>
      </c>
      <c r="AI674" s="1150" t="s">
        <v>9660</v>
      </c>
      <c r="AJ674" s="1222" t="s">
        <v>9661</v>
      </c>
      <c r="AK674" s="1210">
        <v>41134</v>
      </c>
      <c r="AL674" s="1210">
        <v>41134</v>
      </c>
      <c r="AM674" s="1150" t="s">
        <v>19799</v>
      </c>
      <c r="AN674" s="1150" t="s">
        <v>19067</v>
      </c>
      <c r="AO674" s="1150">
        <v>339.49</v>
      </c>
      <c r="AP674" s="1150" t="s">
        <v>9663</v>
      </c>
      <c r="AQ674" s="1150"/>
      <c r="AR674" s="1150">
        <v>4902148761</v>
      </c>
      <c r="AS674" s="1150"/>
      <c r="AT674" s="1150"/>
      <c r="AU674" s="1150"/>
      <c r="AV674" s="1150"/>
      <c r="AW674" s="1150"/>
      <c r="AX674" s="1150"/>
      <c r="AY674" s="1150">
        <v>0</v>
      </c>
      <c r="AZ674" s="1150"/>
      <c r="BA674" s="1150"/>
      <c r="BB674" s="1150"/>
      <c r="BC674" s="1150"/>
      <c r="BD674" s="1150"/>
      <c r="BE674" s="1150"/>
      <c r="BF674" s="1150"/>
      <c r="BG674" s="1150"/>
      <c r="BH674" s="1150"/>
      <c r="BI674" s="1150"/>
      <c r="BJ674" s="1150"/>
    </row>
    <row r="675" spans="1:62">
      <c r="A675" s="1150">
        <v>669</v>
      </c>
      <c r="B675" s="1150">
        <v>0</v>
      </c>
      <c r="C675" s="1150" t="s">
        <v>2792</v>
      </c>
      <c r="D675" s="1150" t="s">
        <v>18942</v>
      </c>
      <c r="E675" s="1150" t="s">
        <v>18943</v>
      </c>
      <c r="F675" s="1150" t="s">
        <v>18944</v>
      </c>
      <c r="G675" s="1150" t="s">
        <v>19517</v>
      </c>
      <c r="H675" s="1150" t="s">
        <v>6658</v>
      </c>
      <c r="I675" s="1150" t="s">
        <v>19800</v>
      </c>
      <c r="J675" s="1222" t="s">
        <v>6659</v>
      </c>
      <c r="K675" s="1150" t="s">
        <v>19801</v>
      </c>
      <c r="L675" s="1150" t="s">
        <v>394</v>
      </c>
      <c r="M675" s="1150">
        <v>100207846</v>
      </c>
      <c r="N675" s="1150" t="s">
        <v>394</v>
      </c>
      <c r="O675" s="1150"/>
      <c r="P675" s="1150" t="s">
        <v>17721</v>
      </c>
      <c r="Q675" s="1150"/>
      <c r="R675" s="1210">
        <v>216467</v>
      </c>
      <c r="S675" s="1150"/>
      <c r="T675" s="1150" t="s">
        <v>394</v>
      </c>
      <c r="U675" s="1150">
        <v>1003672622</v>
      </c>
      <c r="V675" s="1150">
        <v>1003672623</v>
      </c>
      <c r="W675" s="1150"/>
      <c r="X675" s="1150"/>
      <c r="Y675" s="1150"/>
      <c r="Z675" s="1150"/>
      <c r="AA675" s="1150"/>
      <c r="AB675" s="1150"/>
      <c r="AC675" s="1150"/>
      <c r="AD675" s="1150"/>
      <c r="AE675" s="1150"/>
      <c r="AF675" s="1150" t="s">
        <v>19172</v>
      </c>
      <c r="AG675" s="1211">
        <v>45187</v>
      </c>
      <c r="AH675" s="1212">
        <v>45170</v>
      </c>
      <c r="AI675" s="1150" t="s">
        <v>6658</v>
      </c>
      <c r="AJ675" s="1222" t="s">
        <v>6659</v>
      </c>
      <c r="AK675" s="1210">
        <v>216467</v>
      </c>
      <c r="AL675" s="1210">
        <v>216467</v>
      </c>
      <c r="AM675" s="1150" t="s">
        <v>19064</v>
      </c>
      <c r="AN675" s="1150" t="s">
        <v>12821</v>
      </c>
      <c r="AO675" s="1210">
        <v>10507.55</v>
      </c>
      <c r="AP675" s="1150" t="s">
        <v>6661</v>
      </c>
      <c r="AQ675" s="1150"/>
      <c r="AR675" s="1150">
        <v>4902148945</v>
      </c>
      <c r="AS675" s="1150"/>
      <c r="AT675" s="1150"/>
      <c r="AU675" s="1150"/>
      <c r="AV675" s="1150"/>
      <c r="AW675" s="1150"/>
      <c r="AX675" s="1150"/>
      <c r="AY675" s="1150">
        <v>0</v>
      </c>
      <c r="AZ675" s="1150" t="s">
        <v>19093</v>
      </c>
      <c r="BA675" s="1150"/>
      <c r="BB675" s="1150"/>
      <c r="BC675" s="1150"/>
      <c r="BD675" s="1150"/>
      <c r="BE675" s="1211">
        <v>45204</v>
      </c>
      <c r="BF675" s="1150" t="s">
        <v>18945</v>
      </c>
      <c r="BG675" s="1150" t="s">
        <v>18980</v>
      </c>
      <c r="BH675" s="1150" t="s">
        <v>18978</v>
      </c>
      <c r="BI675" s="1150"/>
      <c r="BJ675" s="1150"/>
    </row>
    <row r="676" spans="1:62">
      <c r="A676" s="1150">
        <v>670</v>
      </c>
      <c r="B676" s="1150">
        <v>0</v>
      </c>
      <c r="C676" s="1150" t="s">
        <v>2792</v>
      </c>
      <c r="D676" s="1150" t="s">
        <v>18942</v>
      </c>
      <c r="E676" s="1150" t="s">
        <v>18943</v>
      </c>
      <c r="F676" s="1150" t="s">
        <v>18959</v>
      </c>
      <c r="G676" s="1150" t="s">
        <v>19517</v>
      </c>
      <c r="H676" s="1150" t="s">
        <v>3770</v>
      </c>
      <c r="I676" s="1150" t="s">
        <v>3767</v>
      </c>
      <c r="J676" s="1150" t="s">
        <v>3769</v>
      </c>
      <c r="K676" s="1150" t="s">
        <v>10417</v>
      </c>
      <c r="L676" s="1150" t="s">
        <v>394</v>
      </c>
      <c r="M676" s="1150">
        <v>100211095</v>
      </c>
      <c r="N676" s="1150" t="s">
        <v>19552</v>
      </c>
      <c r="O676" s="1150" t="s">
        <v>19518</v>
      </c>
      <c r="P676" s="1150" t="s">
        <v>17721</v>
      </c>
      <c r="Q676" s="1211">
        <v>45188</v>
      </c>
      <c r="R676" s="1210">
        <v>35167</v>
      </c>
      <c r="S676" s="1150"/>
      <c r="T676" s="1150" t="s">
        <v>19281</v>
      </c>
      <c r="U676" s="1150">
        <v>1003673628</v>
      </c>
      <c r="V676" s="1150">
        <v>1003673629</v>
      </c>
      <c r="W676" s="1150"/>
      <c r="X676" s="1150"/>
      <c r="Y676" s="1150"/>
      <c r="Z676" s="1150"/>
      <c r="AA676" s="1150"/>
      <c r="AB676" s="1150"/>
      <c r="AC676" s="1150"/>
      <c r="AD676" s="1150"/>
      <c r="AE676" s="1150"/>
      <c r="AF676" s="1150" t="s">
        <v>19172</v>
      </c>
      <c r="AG676" s="1211">
        <v>45190</v>
      </c>
      <c r="AH676" s="1212">
        <v>45170</v>
      </c>
      <c r="AI676" s="1150" t="s">
        <v>3770</v>
      </c>
      <c r="AJ676" s="1150" t="s">
        <v>3769</v>
      </c>
      <c r="AK676" s="1210">
        <v>35167</v>
      </c>
      <c r="AL676" s="1210">
        <v>35167</v>
      </c>
      <c r="AM676" s="1150" t="s">
        <v>520</v>
      </c>
      <c r="AN676" s="1150" t="s">
        <v>13401</v>
      </c>
      <c r="AO676" s="1150"/>
      <c r="AP676" s="1150" t="s">
        <v>3766</v>
      </c>
      <c r="AQ676" s="1150"/>
      <c r="AR676" s="1150">
        <v>4902149575</v>
      </c>
      <c r="AS676" s="1150"/>
      <c r="AT676" s="1150"/>
      <c r="AU676" s="1150"/>
      <c r="AV676" s="1150"/>
      <c r="AW676" s="1150"/>
      <c r="AX676" s="1150"/>
      <c r="AY676" s="1150">
        <v>0</v>
      </c>
      <c r="AZ676" s="1150"/>
      <c r="BA676" s="1150"/>
      <c r="BB676" s="1150"/>
      <c r="BC676" s="1150"/>
      <c r="BD676" s="1150"/>
      <c r="BE676" s="1150"/>
      <c r="BF676" s="1150"/>
      <c r="BG676" s="1150"/>
      <c r="BH676" s="1150"/>
      <c r="BI676" s="1150"/>
      <c r="BJ676" s="1150"/>
    </row>
    <row r="677" spans="1:62">
      <c r="A677" s="1150">
        <v>671</v>
      </c>
      <c r="B677" s="1150" t="s">
        <v>17533</v>
      </c>
      <c r="C677" s="1150" t="s">
        <v>17850</v>
      </c>
      <c r="D677" s="1150" t="s">
        <v>18942</v>
      </c>
      <c r="E677" s="1150" t="s">
        <v>18943</v>
      </c>
      <c r="F677" s="1150" t="s">
        <v>18944</v>
      </c>
      <c r="G677" s="1150" t="s">
        <v>57</v>
      </c>
      <c r="H677" s="1150" t="s">
        <v>1919</v>
      </c>
      <c r="I677" s="1150" t="s">
        <v>17619</v>
      </c>
      <c r="J677" s="1150" t="s">
        <v>1918</v>
      </c>
      <c r="K677" s="1150" t="s">
        <v>19802</v>
      </c>
      <c r="L677" s="1150" t="s">
        <v>394</v>
      </c>
      <c r="M677" s="1150">
        <v>100210373</v>
      </c>
      <c r="N677" s="1150" t="s">
        <v>394</v>
      </c>
      <c r="O677" s="1150" t="s">
        <v>19541</v>
      </c>
      <c r="P677" s="1150" t="s">
        <v>17721</v>
      </c>
      <c r="Q677" s="1211">
        <v>45188</v>
      </c>
      <c r="R677" s="1210">
        <v>21355</v>
      </c>
      <c r="S677" s="1150"/>
      <c r="T677" s="1150" t="s">
        <v>19281</v>
      </c>
      <c r="U677" s="1150"/>
      <c r="V677" s="1150"/>
      <c r="W677" s="1150"/>
      <c r="X677" s="1150"/>
      <c r="Y677" s="1150"/>
      <c r="Z677" s="1150"/>
      <c r="AA677" s="1150"/>
      <c r="AB677" s="1150"/>
      <c r="AC677" s="1150"/>
      <c r="AD677" s="1150"/>
      <c r="AE677" s="1150"/>
      <c r="AF677" s="1150"/>
      <c r="AG677" s="1150"/>
      <c r="AH677" s="1212">
        <v>1</v>
      </c>
      <c r="AI677" s="1150" t="s">
        <v>1919</v>
      </c>
      <c r="AJ677" s="1150" t="s">
        <v>1918</v>
      </c>
      <c r="AK677" s="1210">
        <v>21354.97</v>
      </c>
      <c r="AL677" s="1210">
        <v>21355</v>
      </c>
      <c r="AM677" s="1150" t="s">
        <v>491</v>
      </c>
      <c r="AN677" s="1150" t="s">
        <v>12821</v>
      </c>
      <c r="AO677" s="1150"/>
      <c r="AP677" s="1150"/>
      <c r="AQ677" s="1150"/>
      <c r="AR677" s="1150"/>
      <c r="AS677" s="1150"/>
      <c r="AT677" s="1150"/>
      <c r="AU677" s="1150"/>
      <c r="AV677" s="1150"/>
      <c r="AW677" s="1150"/>
      <c r="AX677" s="1150"/>
      <c r="AY677" s="1150">
        <v>0</v>
      </c>
      <c r="AZ677" s="1150"/>
      <c r="BA677" s="1150"/>
      <c r="BB677" s="1150"/>
      <c r="BC677" s="1150"/>
      <c r="BD677" s="1150"/>
      <c r="BE677" s="1150"/>
      <c r="BF677" s="1150"/>
      <c r="BG677" s="1150"/>
      <c r="BH677" s="1150"/>
      <c r="BI677" s="1150"/>
      <c r="BJ677" s="1150"/>
    </row>
    <row r="678" spans="1:62">
      <c r="A678" s="1150">
        <v>672</v>
      </c>
      <c r="B678" s="1150">
        <v>0</v>
      </c>
      <c r="C678" s="1150" t="s">
        <v>2792</v>
      </c>
      <c r="D678" s="1150" t="s">
        <v>18942</v>
      </c>
      <c r="E678" s="1150" t="s">
        <v>18943</v>
      </c>
      <c r="F678" s="1150" t="s">
        <v>18959</v>
      </c>
      <c r="G678" s="1150" t="s">
        <v>52</v>
      </c>
      <c r="H678" s="1150" t="s">
        <v>2546</v>
      </c>
      <c r="I678" s="1150" t="s">
        <v>2543</v>
      </c>
      <c r="J678" s="1150" t="s">
        <v>19803</v>
      </c>
      <c r="K678" s="1150" t="s">
        <v>19804</v>
      </c>
      <c r="L678" s="1150" t="s">
        <v>394</v>
      </c>
      <c r="M678" s="1150">
        <v>100209823</v>
      </c>
      <c r="N678" s="1150" t="s">
        <v>394</v>
      </c>
      <c r="O678" s="1150" t="s">
        <v>18960</v>
      </c>
      <c r="P678" s="1150" t="s">
        <v>17721</v>
      </c>
      <c r="Q678" s="1211">
        <v>45187</v>
      </c>
      <c r="R678" s="1210">
        <v>99649.77</v>
      </c>
      <c r="S678" s="1150"/>
      <c r="T678" s="1150" t="s">
        <v>18957</v>
      </c>
      <c r="U678" s="1150">
        <v>1003675455</v>
      </c>
      <c r="V678" s="1150">
        <v>1003675456</v>
      </c>
      <c r="W678" s="1150">
        <v>1003675457</v>
      </c>
      <c r="X678" s="1150"/>
      <c r="Y678" s="1150"/>
      <c r="Z678" s="1150"/>
      <c r="AA678" s="1150"/>
      <c r="AB678" s="1150"/>
      <c r="AC678" s="1150"/>
      <c r="AD678" s="1150"/>
      <c r="AE678" s="1150"/>
      <c r="AF678" s="1150" t="s">
        <v>18978</v>
      </c>
      <c r="AG678" s="1211">
        <v>45196</v>
      </c>
      <c r="AH678" s="1212">
        <v>45170</v>
      </c>
      <c r="AI678" s="1150" t="s">
        <v>2546</v>
      </c>
      <c r="AJ678" s="1150" t="s">
        <v>19803</v>
      </c>
      <c r="AK678" s="1210">
        <v>99649.77</v>
      </c>
      <c r="AL678" s="1210">
        <v>99650</v>
      </c>
      <c r="AM678" s="1150" t="s">
        <v>520</v>
      </c>
      <c r="AN678" s="1150" t="s">
        <v>13401</v>
      </c>
      <c r="AO678" s="1210">
        <v>58017.56</v>
      </c>
      <c r="AP678" s="1150" t="s">
        <v>2541</v>
      </c>
      <c r="AQ678" s="1150"/>
      <c r="AR678" s="1150">
        <v>4902151608</v>
      </c>
      <c r="AS678" s="1150"/>
      <c r="AT678" s="1150"/>
      <c r="AU678" s="1150"/>
      <c r="AV678" s="1150"/>
      <c r="AW678" s="1150"/>
      <c r="AX678" s="1150"/>
      <c r="AY678" s="1150" t="s">
        <v>19805</v>
      </c>
      <c r="AZ678" s="1150"/>
      <c r="BA678" s="1150"/>
      <c r="BB678" s="1150"/>
      <c r="BC678" s="1150"/>
      <c r="BD678" s="1150"/>
      <c r="BE678" s="1150"/>
      <c r="BF678" s="1150"/>
      <c r="BG678" s="1150"/>
      <c r="BH678" s="1150"/>
      <c r="BI678" s="1150"/>
      <c r="BJ678" s="1150"/>
    </row>
    <row r="679" spans="1:62">
      <c r="A679" s="1150">
        <v>673</v>
      </c>
      <c r="B679" s="1150">
        <v>0</v>
      </c>
      <c r="C679" s="1150" t="s">
        <v>2792</v>
      </c>
      <c r="D679" s="1150" t="s">
        <v>18942</v>
      </c>
      <c r="E679" s="1150" t="s">
        <v>18943</v>
      </c>
      <c r="F679" s="1150" t="s">
        <v>18948</v>
      </c>
      <c r="G679" s="1150" t="s">
        <v>19517</v>
      </c>
      <c r="H679" s="1222" t="s">
        <v>19806</v>
      </c>
      <c r="I679" s="1150" t="s">
        <v>19807</v>
      </c>
      <c r="J679" s="1150" t="s">
        <v>19808</v>
      </c>
      <c r="K679" s="1150" t="s">
        <v>19809</v>
      </c>
      <c r="L679" s="1150" t="s">
        <v>394</v>
      </c>
      <c r="M679" s="1150">
        <v>100210593</v>
      </c>
      <c r="N679" s="1150" t="s">
        <v>394</v>
      </c>
      <c r="O679" s="1150"/>
      <c r="P679" s="1150" t="s">
        <v>17721</v>
      </c>
      <c r="Q679" s="1150"/>
      <c r="R679" s="1233">
        <v>94350</v>
      </c>
      <c r="S679" s="1150"/>
      <c r="T679" s="1150"/>
      <c r="U679" s="1150">
        <v>1003673832</v>
      </c>
      <c r="V679" s="1150"/>
      <c r="W679" s="1150"/>
      <c r="X679" s="1150"/>
      <c r="Y679" s="1150"/>
      <c r="Z679" s="1150"/>
      <c r="AA679" s="1150"/>
      <c r="AB679" s="1150"/>
      <c r="AC679" s="1150"/>
      <c r="AD679" s="1150"/>
      <c r="AE679" s="1150"/>
      <c r="AF679" s="1150" t="s">
        <v>18962</v>
      </c>
      <c r="AG679" s="1211">
        <v>45191</v>
      </c>
      <c r="AH679" s="1212">
        <v>45170</v>
      </c>
      <c r="AI679" s="1222" t="s">
        <v>19806</v>
      </c>
      <c r="AJ679" s="1150" t="s">
        <v>19808</v>
      </c>
      <c r="AK679" s="1210">
        <v>94350</v>
      </c>
      <c r="AL679" s="1210">
        <v>94350</v>
      </c>
      <c r="AM679" s="1150" t="s">
        <v>514</v>
      </c>
      <c r="AN679" s="1150" t="s">
        <v>13437</v>
      </c>
      <c r="AO679" s="1150"/>
      <c r="AP679" s="1150"/>
      <c r="AQ679" s="1150"/>
      <c r="AR679" s="1150">
        <v>4902150149</v>
      </c>
      <c r="AS679" s="1150"/>
      <c r="AT679" s="1150"/>
      <c r="AU679" s="1150"/>
      <c r="AV679" s="1150"/>
      <c r="AW679" s="1150"/>
      <c r="AX679" s="1150"/>
      <c r="AY679" s="1150" t="s">
        <v>19810</v>
      </c>
      <c r="AZ679" s="1150"/>
      <c r="BA679" s="1150"/>
      <c r="BB679" s="1150"/>
      <c r="BC679" s="1150"/>
      <c r="BD679" s="1150"/>
      <c r="BE679" s="1150"/>
      <c r="BF679" s="1150"/>
      <c r="BG679" s="1150"/>
      <c r="BH679" s="1150"/>
      <c r="BI679" s="1150"/>
      <c r="BJ679" s="1150"/>
    </row>
    <row r="680" spans="1:62">
      <c r="A680" s="1150">
        <v>674</v>
      </c>
      <c r="B680" s="1150">
        <v>0</v>
      </c>
      <c r="C680" s="1150" t="s">
        <v>2792</v>
      </c>
      <c r="D680" s="1150" t="s">
        <v>18942</v>
      </c>
      <c r="E680" s="1150" t="s">
        <v>18943</v>
      </c>
      <c r="F680" s="1150" t="s">
        <v>18948</v>
      </c>
      <c r="G680" s="1150" t="s">
        <v>17963</v>
      </c>
      <c r="H680" s="1222" t="s">
        <v>19811</v>
      </c>
      <c r="I680" s="1150" t="s">
        <v>19812</v>
      </c>
      <c r="J680" s="1150" t="s">
        <v>19813</v>
      </c>
      <c r="K680" s="1150" t="s">
        <v>19814</v>
      </c>
      <c r="L680" s="1150" t="s">
        <v>394</v>
      </c>
      <c r="M680" s="1150">
        <v>100210549</v>
      </c>
      <c r="N680" s="1150" t="s">
        <v>394</v>
      </c>
      <c r="O680" s="1150"/>
      <c r="P680" s="1150" t="s">
        <v>17721</v>
      </c>
      <c r="Q680" s="1150"/>
      <c r="R680" s="1233">
        <v>210900</v>
      </c>
      <c r="S680" s="1150"/>
      <c r="T680" s="1150"/>
      <c r="U680" s="1150">
        <v>1003674023</v>
      </c>
      <c r="V680" s="1150"/>
      <c r="W680" s="1150"/>
      <c r="X680" s="1150"/>
      <c r="Y680" s="1150"/>
      <c r="Z680" s="1150"/>
      <c r="AA680" s="1150"/>
      <c r="AB680" s="1150"/>
      <c r="AC680" s="1150"/>
      <c r="AD680" s="1150"/>
      <c r="AE680" s="1150"/>
      <c r="AF680" s="1150" t="s">
        <v>18962</v>
      </c>
      <c r="AG680" s="1211">
        <v>45191</v>
      </c>
      <c r="AH680" s="1212">
        <v>45170</v>
      </c>
      <c r="AI680" s="1222" t="s">
        <v>19811</v>
      </c>
      <c r="AJ680" s="1150" t="s">
        <v>19813</v>
      </c>
      <c r="AK680" s="1210">
        <v>210900</v>
      </c>
      <c r="AL680" s="1210">
        <v>210900</v>
      </c>
      <c r="AM680" s="1150" t="s">
        <v>514</v>
      </c>
      <c r="AN680" s="1150" t="s">
        <v>13437</v>
      </c>
      <c r="AO680" s="1150"/>
      <c r="AP680" s="1150"/>
      <c r="AQ680" s="1150"/>
      <c r="AR680" s="1150">
        <v>4902150465</v>
      </c>
      <c r="AS680" s="1150"/>
      <c r="AT680" s="1150"/>
      <c r="AU680" s="1150"/>
      <c r="AV680" s="1150"/>
      <c r="AW680" s="1150"/>
      <c r="AX680" s="1150"/>
      <c r="AY680" s="1150">
        <v>0</v>
      </c>
      <c r="AZ680" s="1150"/>
      <c r="BA680" s="1150" t="s">
        <v>19098</v>
      </c>
      <c r="BB680" s="1150"/>
      <c r="BC680" s="1150"/>
      <c r="BD680" s="1150"/>
      <c r="BE680" s="1220">
        <v>45240</v>
      </c>
      <c r="BF680" s="1150" t="s">
        <v>19009</v>
      </c>
      <c r="BG680" s="1150"/>
      <c r="BH680" s="1150"/>
      <c r="BI680" s="1150"/>
      <c r="BJ680" s="1150"/>
    </row>
    <row r="681" spans="1:62">
      <c r="A681" s="1150">
        <v>675</v>
      </c>
      <c r="B681" s="1150">
        <v>0</v>
      </c>
      <c r="C681" s="1150" t="s">
        <v>2792</v>
      </c>
      <c r="D681" s="1150" t="s">
        <v>18942</v>
      </c>
      <c r="E681" s="1150" t="s">
        <v>18943</v>
      </c>
      <c r="F681" s="1150" t="s">
        <v>18944</v>
      </c>
      <c r="G681" s="1150" t="s">
        <v>57</v>
      </c>
      <c r="H681" s="1150" t="s">
        <v>9832</v>
      </c>
      <c r="I681" s="1150" t="s">
        <v>9834</v>
      </c>
      <c r="J681" s="1150" t="s">
        <v>9833</v>
      </c>
      <c r="K681" s="1150" t="s">
        <v>9837</v>
      </c>
      <c r="L681" s="1150" t="s">
        <v>394</v>
      </c>
      <c r="M681" s="1150">
        <v>100202682</v>
      </c>
      <c r="N681" s="1150" t="s">
        <v>394</v>
      </c>
      <c r="O681" s="1150"/>
      <c r="P681" s="1150" t="s">
        <v>17721</v>
      </c>
      <c r="Q681" s="1150"/>
      <c r="R681" s="1210">
        <v>230301</v>
      </c>
      <c r="S681" s="1150"/>
      <c r="T681" s="1150" t="s">
        <v>394</v>
      </c>
      <c r="U681" s="1150">
        <v>1003672458</v>
      </c>
      <c r="V681" s="1150">
        <v>1003672459</v>
      </c>
      <c r="W681" s="1150"/>
      <c r="X681" s="1150"/>
      <c r="Y681" s="1150"/>
      <c r="Z681" s="1150"/>
      <c r="AA681" s="1150"/>
      <c r="AB681" s="1150"/>
      <c r="AC681" s="1150"/>
      <c r="AD681" s="1150"/>
      <c r="AE681" s="1150"/>
      <c r="AF681" s="1150" t="s">
        <v>19387</v>
      </c>
      <c r="AG681" s="1211">
        <v>45188</v>
      </c>
      <c r="AH681" s="1212">
        <v>45170</v>
      </c>
      <c r="AI681" s="1150" t="s">
        <v>9832</v>
      </c>
      <c r="AJ681" s="1150" t="s">
        <v>9833</v>
      </c>
      <c r="AK681" s="1210">
        <v>327368.55</v>
      </c>
      <c r="AL681" s="1210">
        <v>327369</v>
      </c>
      <c r="AM681" s="1150" t="s">
        <v>19535</v>
      </c>
      <c r="AN681" s="1150" t="s">
        <v>12821</v>
      </c>
      <c r="AO681" s="1210">
        <v>131017.18</v>
      </c>
      <c r="AP681" s="1150" t="s">
        <v>9835</v>
      </c>
      <c r="AQ681" s="1150"/>
      <c r="AR681" s="1150">
        <v>4902150150</v>
      </c>
      <c r="AS681" s="1150"/>
      <c r="AT681" s="1150"/>
      <c r="AU681" s="1150"/>
      <c r="AV681" s="1150"/>
      <c r="AW681" s="1150"/>
      <c r="AX681" s="1150"/>
      <c r="AY681" s="1150">
        <v>0</v>
      </c>
      <c r="AZ681" s="1150"/>
      <c r="BA681" s="1150"/>
      <c r="BB681" s="1150"/>
      <c r="BC681" s="1150"/>
      <c r="BD681" s="1150"/>
      <c r="BE681" s="1150"/>
      <c r="BF681" s="1150"/>
      <c r="BG681" s="1150"/>
      <c r="BH681" s="1150"/>
      <c r="BI681" s="1150"/>
      <c r="BJ681" s="1150"/>
    </row>
    <row r="682" spans="1:62">
      <c r="A682" s="1150">
        <v>676</v>
      </c>
      <c r="B682" s="1150">
        <v>0</v>
      </c>
      <c r="C682" s="1150" t="s">
        <v>2792</v>
      </c>
      <c r="D682" s="1150" t="s">
        <v>18942</v>
      </c>
      <c r="E682" s="1150" t="s">
        <v>18943</v>
      </c>
      <c r="F682" s="1150" t="s">
        <v>18944</v>
      </c>
      <c r="G682" s="1150" t="s">
        <v>57</v>
      </c>
      <c r="H682" s="1150" t="s">
        <v>2586</v>
      </c>
      <c r="I682" s="1150" t="s">
        <v>2583</v>
      </c>
      <c r="J682" s="1150" t="s">
        <v>2585</v>
      </c>
      <c r="K682" s="1150" t="s">
        <v>2584</v>
      </c>
      <c r="L682" s="1150" t="s">
        <v>394</v>
      </c>
      <c r="M682" s="1150">
        <v>100204555</v>
      </c>
      <c r="N682" s="1150" t="s">
        <v>394</v>
      </c>
      <c r="O682" s="1150"/>
      <c r="P682" s="1150" t="s">
        <v>17721</v>
      </c>
      <c r="Q682" s="1150"/>
      <c r="R682" s="1210">
        <v>12891</v>
      </c>
      <c r="S682" s="1150"/>
      <c r="T682" s="1150" t="s">
        <v>394</v>
      </c>
      <c r="U682" s="1150">
        <v>1003673602</v>
      </c>
      <c r="V682" s="1150"/>
      <c r="W682" s="1150"/>
      <c r="X682" s="1150"/>
      <c r="Y682" s="1150"/>
      <c r="Z682" s="1150"/>
      <c r="AA682" s="1150"/>
      <c r="AB682" s="1150"/>
      <c r="AC682" s="1150"/>
      <c r="AD682" s="1150"/>
      <c r="AE682" s="1150"/>
      <c r="AF682" s="1150" t="s">
        <v>19572</v>
      </c>
      <c r="AG682" s="1211">
        <v>45189</v>
      </c>
      <c r="AH682" s="1212">
        <v>45170</v>
      </c>
      <c r="AI682" s="1150" t="s">
        <v>2586</v>
      </c>
      <c r="AJ682" s="1150" t="s">
        <v>2585</v>
      </c>
      <c r="AK682" s="1210">
        <v>21483.49</v>
      </c>
      <c r="AL682" s="1210">
        <v>21484</v>
      </c>
      <c r="AM682" s="1150" t="s">
        <v>19064</v>
      </c>
      <c r="AN682" s="1150" t="s">
        <v>12821</v>
      </c>
      <c r="AO682" s="1150"/>
      <c r="AP682" s="1150" t="s">
        <v>2582</v>
      </c>
      <c r="AQ682" s="1150"/>
      <c r="AR682" s="1150">
        <v>4902149570</v>
      </c>
      <c r="AS682" s="1150"/>
      <c r="AT682" s="1150"/>
      <c r="AU682" s="1150"/>
      <c r="AV682" s="1150"/>
      <c r="AW682" s="1150"/>
      <c r="AX682" s="1150"/>
      <c r="AY682" s="1150" t="s">
        <v>19815</v>
      </c>
      <c r="AZ682" s="1150"/>
      <c r="BA682" s="1150"/>
      <c r="BB682" s="1150"/>
      <c r="BC682" s="1150"/>
      <c r="BD682" s="1150"/>
      <c r="BE682" s="1150"/>
      <c r="BF682" s="1150"/>
      <c r="BG682" s="1150"/>
      <c r="BH682" s="1150"/>
      <c r="BI682" s="1150"/>
      <c r="BJ682" s="1150"/>
    </row>
    <row r="683" spans="1:62" ht="161.25">
      <c r="A683" s="1150">
        <v>677</v>
      </c>
      <c r="B683" s="1150">
        <v>0</v>
      </c>
      <c r="C683" s="1150" t="s">
        <v>2792</v>
      </c>
      <c r="D683" s="1150" t="s">
        <v>18942</v>
      </c>
      <c r="E683" s="1150" t="s">
        <v>18943</v>
      </c>
      <c r="F683" s="1150" t="s">
        <v>18944</v>
      </c>
      <c r="G683" s="1150" t="s">
        <v>52</v>
      </c>
      <c r="H683" s="1150" t="s">
        <v>2244</v>
      </c>
      <c r="I683" s="1150" t="s">
        <v>2241</v>
      </c>
      <c r="J683" s="1150" t="s">
        <v>2243</v>
      </c>
      <c r="K683" s="1215" t="s">
        <v>19816</v>
      </c>
      <c r="L683" s="1150" t="s">
        <v>394</v>
      </c>
      <c r="M683" s="1150">
        <v>100204537</v>
      </c>
      <c r="N683" s="1150" t="s">
        <v>394</v>
      </c>
      <c r="O683" s="1150"/>
      <c r="P683" s="1150" t="s">
        <v>17721</v>
      </c>
      <c r="Q683" s="1150"/>
      <c r="R683" s="1150"/>
      <c r="S683" s="1150"/>
      <c r="T683" s="1150"/>
      <c r="U683" s="1150">
        <v>1003672997</v>
      </c>
      <c r="V683" s="1150"/>
      <c r="W683" s="1150"/>
      <c r="X683" s="1150"/>
      <c r="Y683" s="1150"/>
      <c r="Z683" s="1150"/>
      <c r="AA683" s="1150"/>
      <c r="AB683" s="1150"/>
      <c r="AC683" s="1150"/>
      <c r="AD683" s="1150"/>
      <c r="AE683" s="1150"/>
      <c r="AF683" s="1150" t="s">
        <v>19554</v>
      </c>
      <c r="AG683" s="1211">
        <v>45188</v>
      </c>
      <c r="AH683" s="1212">
        <v>45170</v>
      </c>
      <c r="AI683" s="1150" t="s">
        <v>2244</v>
      </c>
      <c r="AJ683" s="1150" t="s">
        <v>2243</v>
      </c>
      <c r="AK683" s="1210">
        <v>22967.99</v>
      </c>
      <c r="AL683" s="1210">
        <v>22968</v>
      </c>
      <c r="AM683" s="1150" t="s">
        <v>19064</v>
      </c>
      <c r="AN683" s="1150" t="s">
        <v>12821</v>
      </c>
      <c r="AO683" s="1150">
        <v>900</v>
      </c>
      <c r="AP683" s="1150"/>
      <c r="AQ683" s="1150"/>
      <c r="AR683" s="1150">
        <v>4902148886</v>
      </c>
      <c r="AS683" s="1150"/>
      <c r="AT683" s="1150"/>
      <c r="AU683" s="1150"/>
      <c r="AV683" s="1150"/>
      <c r="AW683" s="1150"/>
      <c r="AX683" s="1150"/>
      <c r="AY683" s="1150">
        <v>0</v>
      </c>
      <c r="AZ683" s="1150"/>
      <c r="BA683" s="1150"/>
      <c r="BB683" s="1150"/>
      <c r="BC683" s="1150"/>
      <c r="BD683" s="1150"/>
      <c r="BE683" s="1150"/>
      <c r="BF683" s="1150"/>
      <c r="BG683" s="1150"/>
      <c r="BH683" s="1150"/>
      <c r="BI683" s="1150"/>
      <c r="BJ683" s="1150"/>
    </row>
    <row r="684" spans="1:62">
      <c r="A684" s="1150">
        <v>678</v>
      </c>
      <c r="B684" s="1150">
        <v>0</v>
      </c>
      <c r="C684" s="1150" t="s">
        <v>2792</v>
      </c>
      <c r="D684" s="1150" t="s">
        <v>18942</v>
      </c>
      <c r="E684" s="1150" t="s">
        <v>18943</v>
      </c>
      <c r="F684" s="1150" t="s">
        <v>18944</v>
      </c>
      <c r="G684" s="1150" t="s">
        <v>17920</v>
      </c>
      <c r="H684" s="1150" t="s">
        <v>9973</v>
      </c>
      <c r="I684" s="1150" t="s">
        <v>9975</v>
      </c>
      <c r="J684" s="1150" t="s">
        <v>9974</v>
      </c>
      <c r="K684" s="1150" t="s">
        <v>9978</v>
      </c>
      <c r="L684" s="1150" t="s">
        <v>394</v>
      </c>
      <c r="M684" s="1150">
        <v>100203259</v>
      </c>
      <c r="N684" s="1150" t="s">
        <v>394</v>
      </c>
      <c r="O684" s="1150"/>
      <c r="P684" s="1150" t="s">
        <v>17721</v>
      </c>
      <c r="Q684" s="1150"/>
      <c r="R684" s="1150"/>
      <c r="S684" s="1150"/>
      <c r="T684" s="1150"/>
      <c r="U684" s="1150">
        <v>1003672708</v>
      </c>
      <c r="V684" s="1150"/>
      <c r="W684" s="1150"/>
      <c r="X684" s="1150"/>
      <c r="Y684" s="1150"/>
      <c r="Z684" s="1150"/>
      <c r="AA684" s="1150"/>
      <c r="AB684" s="1150"/>
      <c r="AC684" s="1150"/>
      <c r="AD684" s="1150"/>
      <c r="AE684" s="1150"/>
      <c r="AF684" s="1150" t="s">
        <v>19552</v>
      </c>
      <c r="AG684" s="1211">
        <v>45188</v>
      </c>
      <c r="AH684" s="1212">
        <v>45170</v>
      </c>
      <c r="AI684" s="1150" t="s">
        <v>9973</v>
      </c>
      <c r="AJ684" s="1150" t="s">
        <v>9974</v>
      </c>
      <c r="AK684" s="1210">
        <v>17465.34</v>
      </c>
      <c r="AL684" s="1210">
        <v>17466</v>
      </c>
      <c r="AM684" s="1150" t="s">
        <v>19064</v>
      </c>
      <c r="AN684" s="1150" t="s">
        <v>12821</v>
      </c>
      <c r="AO684" s="1210">
        <v>1120</v>
      </c>
      <c r="AP684" s="1150" t="s">
        <v>9976</v>
      </c>
      <c r="AQ684" s="1150"/>
      <c r="AR684" s="1150">
        <v>4902148787</v>
      </c>
      <c r="AS684" s="1150"/>
      <c r="AT684" s="1150"/>
      <c r="AU684" s="1150"/>
      <c r="AV684" s="1150"/>
      <c r="AW684" s="1150"/>
      <c r="AX684" s="1150"/>
      <c r="AY684" s="1150">
        <v>0</v>
      </c>
      <c r="AZ684" s="1150"/>
      <c r="BA684" s="1150"/>
      <c r="BB684" s="1150"/>
      <c r="BC684" s="1150"/>
      <c r="BD684" s="1150"/>
      <c r="BE684" s="1211">
        <v>45179</v>
      </c>
      <c r="BF684" s="1150" t="s">
        <v>18978</v>
      </c>
      <c r="BG684" s="1150"/>
      <c r="BH684" s="1150"/>
      <c r="BI684" s="1150"/>
      <c r="BJ684" s="1150"/>
    </row>
    <row r="685" spans="1:62" ht="161.25">
      <c r="A685" s="1150">
        <v>679</v>
      </c>
      <c r="B685" s="1150">
        <v>0</v>
      </c>
      <c r="C685" s="1150" t="s">
        <v>2792</v>
      </c>
      <c r="D685" s="1150" t="s">
        <v>18942</v>
      </c>
      <c r="E685" s="1150" t="s">
        <v>18943</v>
      </c>
      <c r="F685" s="1150" t="s">
        <v>18944</v>
      </c>
      <c r="G685" s="1150" t="s">
        <v>17873</v>
      </c>
      <c r="H685" s="1150" t="s">
        <v>7994</v>
      </c>
      <c r="I685" s="1150" t="s">
        <v>7996</v>
      </c>
      <c r="J685" s="1150" t="s">
        <v>19817</v>
      </c>
      <c r="K685" s="1215" t="s">
        <v>19818</v>
      </c>
      <c r="L685" s="1150" t="s">
        <v>394</v>
      </c>
      <c r="M685" s="1150">
        <v>100204277</v>
      </c>
      <c r="N685" s="1150" t="s">
        <v>394</v>
      </c>
      <c r="O685" s="1150"/>
      <c r="P685" s="1150" t="s">
        <v>17721</v>
      </c>
      <c r="Q685" s="1150"/>
      <c r="R685" s="1150"/>
      <c r="S685" s="1150"/>
      <c r="T685" s="1150" t="s">
        <v>394</v>
      </c>
      <c r="U685" s="1150">
        <v>1003672658</v>
      </c>
      <c r="V685" s="1150"/>
      <c r="W685" s="1150"/>
      <c r="X685" s="1150"/>
      <c r="Y685" s="1150"/>
      <c r="Z685" s="1150"/>
      <c r="AA685" s="1150"/>
      <c r="AB685" s="1150"/>
      <c r="AC685" s="1150"/>
      <c r="AD685" s="1150"/>
      <c r="AE685" s="1150"/>
      <c r="AF685" s="1150" t="s">
        <v>18973</v>
      </c>
      <c r="AG685" s="1211">
        <v>45188</v>
      </c>
      <c r="AH685" s="1212">
        <v>45170</v>
      </c>
      <c r="AI685" s="1150" t="s">
        <v>7994</v>
      </c>
      <c r="AJ685" s="1150" t="s">
        <v>19817</v>
      </c>
      <c r="AK685" s="1234">
        <v>18106</v>
      </c>
      <c r="AL685" s="1210">
        <v>18106</v>
      </c>
      <c r="AM685" s="1150" t="s">
        <v>19064</v>
      </c>
      <c r="AN685" s="1150" t="s">
        <v>12821</v>
      </c>
      <c r="AO685" s="1210">
        <v>4867.3</v>
      </c>
      <c r="AP685" s="1150" t="s">
        <v>7997</v>
      </c>
      <c r="AQ685" s="1150"/>
      <c r="AR685" s="1150">
        <v>4902148808</v>
      </c>
      <c r="AS685" s="1150"/>
      <c r="AT685" s="1150"/>
      <c r="AU685" s="1150"/>
      <c r="AV685" s="1150"/>
      <c r="AW685" s="1150"/>
      <c r="AX685" s="1150"/>
      <c r="AY685" s="1150">
        <v>0</v>
      </c>
      <c r="AZ685" s="1150"/>
      <c r="BA685" s="1150"/>
      <c r="BB685" s="1150"/>
      <c r="BC685" s="1150"/>
      <c r="BD685" s="1150"/>
      <c r="BE685" s="1150"/>
      <c r="BF685" s="1150"/>
      <c r="BG685" s="1150"/>
      <c r="BH685" s="1150"/>
      <c r="BI685" s="1150"/>
      <c r="BJ685" s="1150"/>
    </row>
    <row r="686" spans="1:62">
      <c r="A686" s="1150">
        <v>680</v>
      </c>
      <c r="B686" s="1150">
        <v>0</v>
      </c>
      <c r="C686" s="1150" t="s">
        <v>2792</v>
      </c>
      <c r="D686" s="1150" t="s">
        <v>18942</v>
      </c>
      <c r="E686" s="1150" t="s">
        <v>18943</v>
      </c>
      <c r="F686" s="1150" t="s">
        <v>18944</v>
      </c>
      <c r="G686" s="1150" t="s">
        <v>17873</v>
      </c>
      <c r="H686" s="1150" t="s">
        <v>7862</v>
      </c>
      <c r="I686" s="1150" t="s">
        <v>7864</v>
      </c>
      <c r="J686" s="1150" t="s">
        <v>7863</v>
      </c>
      <c r="K686" s="1150" t="s">
        <v>19819</v>
      </c>
      <c r="L686" s="1150" t="s">
        <v>394</v>
      </c>
      <c r="M686" s="1150">
        <v>100204300</v>
      </c>
      <c r="N686" s="1150" t="s">
        <v>394</v>
      </c>
      <c r="O686" s="1150"/>
      <c r="P686" s="1150" t="s">
        <v>17721</v>
      </c>
      <c r="Q686" s="1150"/>
      <c r="R686" s="1150"/>
      <c r="S686" s="1150"/>
      <c r="T686" s="1150"/>
      <c r="U686" s="1150">
        <v>1003672711</v>
      </c>
      <c r="V686" s="1150"/>
      <c r="W686" s="1150"/>
      <c r="X686" s="1150"/>
      <c r="Y686" s="1150"/>
      <c r="Z686" s="1150"/>
      <c r="AA686" s="1150"/>
      <c r="AB686" s="1150"/>
      <c r="AC686" s="1150"/>
      <c r="AD686" s="1150"/>
      <c r="AE686" s="1150"/>
      <c r="AF686" s="1150" t="s">
        <v>19552</v>
      </c>
      <c r="AG686" s="1211">
        <v>45188</v>
      </c>
      <c r="AH686" s="1212">
        <v>45170</v>
      </c>
      <c r="AI686" s="1150" t="s">
        <v>7862</v>
      </c>
      <c r="AJ686" s="1150" t="s">
        <v>7863</v>
      </c>
      <c r="AK686" s="1210">
        <v>16154.46</v>
      </c>
      <c r="AL686" s="1210">
        <v>16155</v>
      </c>
      <c r="AM686" s="1150" t="s">
        <v>19064</v>
      </c>
      <c r="AN686" s="1150" t="s">
        <v>12821</v>
      </c>
      <c r="AO686" s="1150">
        <v>607</v>
      </c>
      <c r="AP686" s="1150" t="s">
        <v>7865</v>
      </c>
      <c r="AQ686" s="1150"/>
      <c r="AR686" s="1150">
        <v>4902148916</v>
      </c>
      <c r="AS686" s="1150"/>
      <c r="AT686" s="1150"/>
      <c r="AU686" s="1150"/>
      <c r="AV686" s="1150"/>
      <c r="AW686" s="1150"/>
      <c r="AX686" s="1150"/>
      <c r="AY686" s="1150">
        <v>0</v>
      </c>
      <c r="AZ686" s="1150"/>
      <c r="BA686" s="1150"/>
      <c r="BB686" s="1150"/>
      <c r="BC686" s="1150"/>
      <c r="BD686" s="1150"/>
      <c r="BE686" s="1150"/>
      <c r="BF686" s="1150"/>
      <c r="BG686" s="1150"/>
      <c r="BH686" s="1150"/>
      <c r="BI686" s="1150"/>
      <c r="BJ686" s="1150"/>
    </row>
    <row r="687" spans="1:62">
      <c r="A687" s="1150">
        <v>681</v>
      </c>
      <c r="B687" s="1150">
        <v>0</v>
      </c>
      <c r="C687" s="1150" t="s">
        <v>2792</v>
      </c>
      <c r="D687" s="1150" t="s">
        <v>18942</v>
      </c>
      <c r="E687" s="1150" t="s">
        <v>18943</v>
      </c>
      <c r="F687" s="1150" t="s">
        <v>18944</v>
      </c>
      <c r="G687" s="1150" t="s">
        <v>17873</v>
      </c>
      <c r="H687" s="1150" t="s">
        <v>7965</v>
      </c>
      <c r="I687" s="1150" t="s">
        <v>7967</v>
      </c>
      <c r="J687" s="1150" t="s">
        <v>7966</v>
      </c>
      <c r="K687" s="1150" t="s">
        <v>19820</v>
      </c>
      <c r="L687" s="1150" t="s">
        <v>394</v>
      </c>
      <c r="M687" s="1150">
        <v>100208947</v>
      </c>
      <c r="N687" s="1150" t="s">
        <v>394</v>
      </c>
      <c r="O687" s="1150"/>
      <c r="P687" s="1150" t="s">
        <v>17721</v>
      </c>
      <c r="Q687" s="1150"/>
      <c r="R687" s="1210">
        <v>90658</v>
      </c>
      <c r="S687" s="1150"/>
      <c r="T687" s="1150" t="s">
        <v>394</v>
      </c>
      <c r="U687" s="1150">
        <v>1003673789</v>
      </c>
      <c r="V687" s="1150"/>
      <c r="W687" s="1150"/>
      <c r="X687" s="1150"/>
      <c r="Y687" s="1150"/>
      <c r="Z687" s="1150"/>
      <c r="AA687" s="1150"/>
      <c r="AB687" s="1150"/>
      <c r="AC687" s="1150"/>
      <c r="AD687" s="1150"/>
      <c r="AE687" s="1150"/>
      <c r="AF687" s="1150" t="s">
        <v>19576</v>
      </c>
      <c r="AG687" s="1211">
        <v>45188</v>
      </c>
      <c r="AH687" s="1212">
        <v>45170</v>
      </c>
      <c r="AI687" s="1150" t="s">
        <v>7965</v>
      </c>
      <c r="AJ687" s="1150" t="s">
        <v>7966</v>
      </c>
      <c r="AK687" s="1210">
        <v>89773.87</v>
      </c>
      <c r="AL687" s="1210">
        <v>89774</v>
      </c>
      <c r="AM687" s="1150" t="s">
        <v>19064</v>
      </c>
      <c r="AN687" s="1150" t="s">
        <v>12821</v>
      </c>
      <c r="AO687" s="1210">
        <v>76929.97</v>
      </c>
      <c r="AP687" s="1150" t="s">
        <v>7968</v>
      </c>
      <c r="AQ687" s="1150"/>
      <c r="AR687" s="1150">
        <v>4902150098</v>
      </c>
      <c r="AS687" s="1150"/>
      <c r="AT687" s="1150"/>
      <c r="AU687" s="1150"/>
      <c r="AV687" s="1150"/>
      <c r="AW687" s="1150"/>
      <c r="AX687" s="1150"/>
      <c r="AY687" s="1150" t="s">
        <v>19632</v>
      </c>
      <c r="AZ687" s="1150"/>
      <c r="BA687" s="1150"/>
      <c r="BB687" s="1150"/>
      <c r="BC687" s="1150"/>
      <c r="BD687" s="1150"/>
      <c r="BE687" s="1150"/>
      <c r="BF687" s="1150"/>
      <c r="BG687" s="1150"/>
      <c r="BH687" s="1150"/>
      <c r="BI687" s="1150"/>
      <c r="BJ687" s="1150"/>
    </row>
    <row r="688" spans="1:62" ht="202.5">
      <c r="A688" s="1150">
        <v>682</v>
      </c>
      <c r="B688" s="1150">
        <v>0</v>
      </c>
      <c r="C688" s="1150" t="s">
        <v>2792</v>
      </c>
      <c r="D688" s="1150" t="s">
        <v>18942</v>
      </c>
      <c r="E688" s="1150" t="s">
        <v>18943</v>
      </c>
      <c r="F688" s="1150" t="s">
        <v>18944</v>
      </c>
      <c r="G688" s="1150" t="s">
        <v>17873</v>
      </c>
      <c r="H688" s="1150" t="s">
        <v>7872</v>
      </c>
      <c r="I688" s="1150" t="s">
        <v>7874</v>
      </c>
      <c r="J688" s="1150" t="s">
        <v>7873</v>
      </c>
      <c r="K688" s="1215" t="s">
        <v>19821</v>
      </c>
      <c r="L688" s="1150" t="s">
        <v>394</v>
      </c>
      <c r="M688" s="1150">
        <v>100204301</v>
      </c>
      <c r="N688" s="1150" t="s">
        <v>394</v>
      </c>
      <c r="O688" s="1150"/>
      <c r="P688" s="1150" t="s">
        <v>17721</v>
      </c>
      <c r="Q688" s="1150"/>
      <c r="R688" s="1150"/>
      <c r="S688" s="1150"/>
      <c r="T688" s="1150" t="s">
        <v>394</v>
      </c>
      <c r="U688" s="1150">
        <v>1003672662</v>
      </c>
      <c r="V688" s="1150"/>
      <c r="W688" s="1150"/>
      <c r="X688" s="1150"/>
      <c r="Y688" s="1150"/>
      <c r="Z688" s="1150"/>
      <c r="AA688" s="1150"/>
      <c r="AB688" s="1150"/>
      <c r="AC688" s="1150"/>
      <c r="AD688" s="1150"/>
      <c r="AE688" s="1150"/>
      <c r="AF688" s="1150" t="s">
        <v>18973</v>
      </c>
      <c r="AG688" s="1211">
        <v>45188</v>
      </c>
      <c r="AH688" s="1212">
        <v>45170</v>
      </c>
      <c r="AI688" s="1150" t="s">
        <v>7872</v>
      </c>
      <c r="AJ688" s="1150" t="s">
        <v>7873</v>
      </c>
      <c r="AK688" s="1210">
        <v>35570.559999999998</v>
      </c>
      <c r="AL688" s="1210">
        <v>35571</v>
      </c>
      <c r="AM688" s="1150" t="s">
        <v>19064</v>
      </c>
      <c r="AN688" s="1150" t="s">
        <v>12821</v>
      </c>
      <c r="AO688" s="1210">
        <v>1238</v>
      </c>
      <c r="AP688" s="1150" t="s">
        <v>7875</v>
      </c>
      <c r="AQ688" s="1150"/>
      <c r="AR688" s="1150">
        <v>4902148778</v>
      </c>
      <c r="AS688" s="1150"/>
      <c r="AT688" s="1150"/>
      <c r="AU688" s="1150"/>
      <c r="AV688" s="1150"/>
      <c r="AW688" s="1150"/>
      <c r="AX688" s="1150"/>
      <c r="AY688" s="1150">
        <v>0</v>
      </c>
      <c r="AZ688" s="1150"/>
      <c r="BA688" s="1150"/>
      <c r="BB688" s="1150"/>
      <c r="BC688" s="1150"/>
      <c r="BD688" s="1150"/>
      <c r="BE688" s="1150"/>
      <c r="BF688" s="1150"/>
      <c r="BG688" s="1150"/>
      <c r="BH688" s="1150"/>
      <c r="BI688" s="1150"/>
      <c r="BJ688" s="1150"/>
    </row>
    <row r="689" spans="1:62">
      <c r="A689" s="1150">
        <v>683</v>
      </c>
      <c r="B689" s="1150">
        <v>0</v>
      </c>
      <c r="C689" s="1150" t="s">
        <v>2792</v>
      </c>
      <c r="D689" s="1150" t="s">
        <v>18942</v>
      </c>
      <c r="E689" s="1150" t="s">
        <v>18943</v>
      </c>
      <c r="F689" s="1150" t="s">
        <v>18944</v>
      </c>
      <c r="G689" s="1150" t="s">
        <v>17873</v>
      </c>
      <c r="H689" s="1217" t="s">
        <v>7940</v>
      </c>
      <c r="I689" s="1150" t="s">
        <v>7942</v>
      </c>
      <c r="J689" s="1150" t="s">
        <v>7941</v>
      </c>
      <c r="K689" s="1150" t="s">
        <v>7945</v>
      </c>
      <c r="L689" s="1150" t="s">
        <v>394</v>
      </c>
      <c r="M689" s="1150">
        <v>100208808</v>
      </c>
      <c r="N689" s="1150" t="s">
        <v>394</v>
      </c>
      <c r="O689" s="1150"/>
      <c r="P689" s="1150" t="s">
        <v>17721</v>
      </c>
      <c r="Q689" s="1150"/>
      <c r="R689" s="1150"/>
      <c r="S689" s="1150"/>
      <c r="T689" s="1150"/>
      <c r="U689" s="1150">
        <v>1003672831</v>
      </c>
      <c r="V689" s="1150"/>
      <c r="W689" s="1150"/>
      <c r="X689" s="1150"/>
      <c r="Y689" s="1150"/>
      <c r="Z689" s="1150"/>
      <c r="AA689" s="1150"/>
      <c r="AB689" s="1150"/>
      <c r="AC689" s="1150"/>
      <c r="AD689" s="1150"/>
      <c r="AE689" s="1150"/>
      <c r="AF689" s="1150" t="s">
        <v>19009</v>
      </c>
      <c r="AG689" s="1211">
        <v>45188</v>
      </c>
      <c r="AH689" s="1212">
        <v>45170</v>
      </c>
      <c r="AI689" s="1217" t="s">
        <v>7940</v>
      </c>
      <c r="AJ689" s="1150" t="s">
        <v>7941</v>
      </c>
      <c r="AK689" s="1210">
        <v>2694.01</v>
      </c>
      <c r="AL689" s="1210">
        <v>2695</v>
      </c>
      <c r="AM689" s="1150" t="s">
        <v>512</v>
      </c>
      <c r="AN689" s="1150" t="s">
        <v>12821</v>
      </c>
      <c r="AO689" s="1210">
        <v>1728.15</v>
      </c>
      <c r="AP689" s="1150" t="s">
        <v>7943</v>
      </c>
      <c r="AQ689" s="1150"/>
      <c r="AR689" s="1150">
        <v>4902148762</v>
      </c>
      <c r="AS689" s="1150"/>
      <c r="AT689" s="1150"/>
      <c r="AU689" s="1150"/>
      <c r="AV689" s="1150"/>
      <c r="AW689" s="1150"/>
      <c r="AX689" s="1150"/>
      <c r="AY689" s="1150">
        <v>0</v>
      </c>
      <c r="AZ689" s="1150"/>
      <c r="BA689" s="1150"/>
      <c r="BB689" s="1150"/>
      <c r="BC689" s="1150"/>
      <c r="BD689" s="1150"/>
      <c r="BE689" s="1150"/>
      <c r="BF689" s="1150"/>
      <c r="BG689" s="1150"/>
      <c r="BH689" s="1150"/>
      <c r="BI689" s="1150"/>
      <c r="BJ689" s="1150"/>
    </row>
    <row r="690" spans="1:62">
      <c r="A690" s="1150">
        <v>684</v>
      </c>
      <c r="B690" s="1150">
        <v>0</v>
      </c>
      <c r="C690" s="1150" t="s">
        <v>2792</v>
      </c>
      <c r="D690" s="1150" t="s">
        <v>18942</v>
      </c>
      <c r="E690" s="1150" t="s">
        <v>18943</v>
      </c>
      <c r="F690" s="1150" t="s">
        <v>18944</v>
      </c>
      <c r="G690" s="1150" t="s">
        <v>15943</v>
      </c>
      <c r="H690" s="1150" t="s">
        <v>1909</v>
      </c>
      <c r="I690" s="1150" t="s">
        <v>1906</v>
      </c>
      <c r="J690" s="1150" t="s">
        <v>1908</v>
      </c>
      <c r="K690" s="1150" t="s">
        <v>19822</v>
      </c>
      <c r="L690" s="1150" t="s">
        <v>394</v>
      </c>
      <c r="M690" s="1150">
        <v>100210664</v>
      </c>
      <c r="N690" s="1150" t="s">
        <v>394</v>
      </c>
      <c r="O690" s="1150" t="s">
        <v>19541</v>
      </c>
      <c r="P690" s="1150" t="s">
        <v>17721</v>
      </c>
      <c r="Q690" s="1211">
        <v>45188</v>
      </c>
      <c r="R690" s="1210">
        <v>27193</v>
      </c>
      <c r="S690" s="1150"/>
      <c r="T690" s="1150" t="s">
        <v>19281</v>
      </c>
      <c r="U690" s="1150">
        <v>1003680507</v>
      </c>
      <c r="V690" s="1150"/>
      <c r="W690" s="1150"/>
      <c r="X690" s="1150"/>
      <c r="Y690" s="1150"/>
      <c r="Z690" s="1150"/>
      <c r="AA690" s="1150"/>
      <c r="AB690" s="1150"/>
      <c r="AC690" s="1150"/>
      <c r="AD690" s="1150"/>
      <c r="AE690" s="1150"/>
      <c r="AF690" s="1150" t="s">
        <v>18973</v>
      </c>
      <c r="AG690" s="1211">
        <v>45209</v>
      </c>
      <c r="AH690" s="1212">
        <v>45200</v>
      </c>
      <c r="AI690" s="1150" t="s">
        <v>1909</v>
      </c>
      <c r="AJ690" s="1150" t="s">
        <v>1908</v>
      </c>
      <c r="AK690" s="1210">
        <v>27192.85</v>
      </c>
      <c r="AL690" s="1210">
        <v>27193</v>
      </c>
      <c r="AM690" s="1150" t="s">
        <v>491</v>
      </c>
      <c r="AN690" s="1150" t="s">
        <v>12821</v>
      </c>
      <c r="AO690" s="1150"/>
      <c r="AP690" s="1150"/>
      <c r="AQ690" s="1150"/>
      <c r="AR690" s="1150">
        <v>4902155804</v>
      </c>
      <c r="AS690" s="1150"/>
      <c r="AT690" s="1150"/>
      <c r="AU690" s="1150"/>
      <c r="AV690" s="1150"/>
      <c r="AW690" s="1150"/>
      <c r="AX690" s="1150"/>
      <c r="AY690" s="1150">
        <v>0</v>
      </c>
      <c r="AZ690" s="1150"/>
      <c r="BA690" s="1150"/>
      <c r="BB690" s="1150"/>
      <c r="BC690" s="1150"/>
      <c r="BD690" s="1150"/>
      <c r="BE690" s="1150"/>
      <c r="BF690" s="1150"/>
      <c r="BG690" s="1150"/>
      <c r="BH690" s="1150"/>
      <c r="BI690" s="1150"/>
      <c r="BJ690" s="1150"/>
    </row>
    <row r="691" spans="1:62">
      <c r="A691" s="1150">
        <v>685</v>
      </c>
      <c r="B691" s="1150">
        <v>0</v>
      </c>
      <c r="C691" s="1150" t="s">
        <v>17850</v>
      </c>
      <c r="D691" s="1150" t="s">
        <v>18942</v>
      </c>
      <c r="E691" s="1150" t="s">
        <v>18943</v>
      </c>
      <c r="F691" s="1150" t="s">
        <v>18944</v>
      </c>
      <c r="G691" s="1150" t="s">
        <v>15943</v>
      </c>
      <c r="H691" s="1150" t="s">
        <v>1914</v>
      </c>
      <c r="I691" s="1150" t="s">
        <v>1911</v>
      </c>
      <c r="J691" s="1150" t="s">
        <v>19823</v>
      </c>
      <c r="K691" s="1150" t="s">
        <v>19824</v>
      </c>
      <c r="L691" s="1150" t="s">
        <v>394</v>
      </c>
      <c r="M691" s="1150">
        <v>100210665</v>
      </c>
      <c r="N691" s="1150" t="s">
        <v>394</v>
      </c>
      <c r="O691" s="1150" t="s">
        <v>19541</v>
      </c>
      <c r="P691" s="1150" t="s">
        <v>17721</v>
      </c>
      <c r="Q691" s="1211">
        <v>45189</v>
      </c>
      <c r="R691" s="1210">
        <v>9403</v>
      </c>
      <c r="S691" s="1150"/>
      <c r="T691" s="1150" t="s">
        <v>19281</v>
      </c>
      <c r="U691" s="1150"/>
      <c r="V691" s="1150"/>
      <c r="W691" s="1150"/>
      <c r="X691" s="1150"/>
      <c r="Y691" s="1150"/>
      <c r="Z691" s="1150"/>
      <c r="AA691" s="1150"/>
      <c r="AB691" s="1150"/>
      <c r="AC691" s="1150"/>
      <c r="AD691" s="1150"/>
      <c r="AE691" s="1150"/>
      <c r="AF691" s="1150"/>
      <c r="AG691" s="1150"/>
      <c r="AH691" s="1212">
        <v>1</v>
      </c>
      <c r="AI691" s="1150" t="s">
        <v>1914</v>
      </c>
      <c r="AJ691" s="1150" t="s">
        <v>19823</v>
      </c>
      <c r="AK691" s="1210">
        <v>9402.17</v>
      </c>
      <c r="AL691" s="1210">
        <v>9403</v>
      </c>
      <c r="AM691" s="1150" t="s">
        <v>491</v>
      </c>
      <c r="AN691" s="1150" t="s">
        <v>12821</v>
      </c>
      <c r="AO691" s="1150"/>
      <c r="AP691" s="1150"/>
      <c r="AQ691" s="1150"/>
      <c r="AR691" s="1150"/>
      <c r="AS691" s="1150"/>
      <c r="AT691" s="1150"/>
      <c r="AU691" s="1150"/>
      <c r="AV691" s="1150"/>
      <c r="AW691" s="1150"/>
      <c r="AX691" s="1150"/>
      <c r="AY691" s="1150">
        <v>0</v>
      </c>
      <c r="AZ691" s="1150"/>
      <c r="BA691" s="1150"/>
      <c r="BB691" s="1150"/>
      <c r="BC691" s="1150"/>
      <c r="BD691" s="1150"/>
      <c r="BE691" s="1150"/>
      <c r="BF691" s="1150"/>
      <c r="BG691" s="1150"/>
      <c r="BH691" s="1150"/>
      <c r="BI691" s="1150"/>
      <c r="BJ691" s="1150"/>
    </row>
    <row r="692" spans="1:62" ht="189">
      <c r="A692" s="1150">
        <v>686</v>
      </c>
      <c r="B692" s="1150">
        <v>0</v>
      </c>
      <c r="C692" s="1150" t="s">
        <v>2792</v>
      </c>
      <c r="D692" s="1150" t="s">
        <v>18942</v>
      </c>
      <c r="E692" s="1150" t="s">
        <v>18943</v>
      </c>
      <c r="F692" s="1150" t="s">
        <v>18944</v>
      </c>
      <c r="G692" s="1150" t="s">
        <v>17873</v>
      </c>
      <c r="H692" s="1150" t="s">
        <v>8785</v>
      </c>
      <c r="I692" s="1150" t="s">
        <v>8787</v>
      </c>
      <c r="J692" s="1150" t="s">
        <v>8786</v>
      </c>
      <c r="K692" s="1215" t="s">
        <v>19825</v>
      </c>
      <c r="L692" s="1150" t="s">
        <v>394</v>
      </c>
      <c r="M692" s="1150">
        <v>100204303</v>
      </c>
      <c r="N692" s="1150" t="s">
        <v>394</v>
      </c>
      <c r="O692" s="1150"/>
      <c r="P692" s="1150" t="s">
        <v>17721</v>
      </c>
      <c r="Q692" s="1150"/>
      <c r="R692" s="1150"/>
      <c r="S692" s="1150"/>
      <c r="T692" s="1150" t="s">
        <v>394</v>
      </c>
      <c r="U692" s="1150">
        <v>1003672873</v>
      </c>
      <c r="V692" s="1150"/>
      <c r="W692" s="1150"/>
      <c r="X692" s="1150"/>
      <c r="Y692" s="1150"/>
      <c r="Z692" s="1150"/>
      <c r="AA692" s="1150"/>
      <c r="AB692" s="1150"/>
      <c r="AC692" s="1150"/>
      <c r="AD692" s="1150"/>
      <c r="AE692" s="1150"/>
      <c r="AF692" s="1150" t="s">
        <v>18973</v>
      </c>
      <c r="AG692" s="1211">
        <v>45188</v>
      </c>
      <c r="AH692" s="1212">
        <v>45170</v>
      </c>
      <c r="AI692" s="1150" t="s">
        <v>8785</v>
      </c>
      <c r="AJ692" s="1150" t="s">
        <v>8786</v>
      </c>
      <c r="AK692" s="1210">
        <v>21008.48</v>
      </c>
      <c r="AL692" s="1210">
        <v>21009</v>
      </c>
      <c r="AM692" s="1150" t="s">
        <v>19064</v>
      </c>
      <c r="AN692" s="1150" t="s">
        <v>12821</v>
      </c>
      <c r="AO692" s="1210">
        <v>6970.16</v>
      </c>
      <c r="AP692" s="1150" t="s">
        <v>8788</v>
      </c>
      <c r="AQ692" s="1150"/>
      <c r="AR692" s="1150">
        <v>4902148806</v>
      </c>
      <c r="AS692" s="1150"/>
      <c r="AT692" s="1150"/>
      <c r="AU692" s="1150"/>
      <c r="AV692" s="1150"/>
      <c r="AW692" s="1150"/>
      <c r="AX692" s="1150"/>
      <c r="AY692" s="1150">
        <v>0</v>
      </c>
      <c r="AZ692" s="1150"/>
      <c r="BA692" s="1150"/>
      <c r="BB692" s="1150"/>
      <c r="BC692" s="1150"/>
      <c r="BD692" s="1150"/>
      <c r="BE692" s="1150"/>
      <c r="BF692" s="1150"/>
      <c r="BG692" s="1150"/>
      <c r="BH692" s="1150"/>
      <c r="BI692" s="1150"/>
      <c r="BJ692" s="1150"/>
    </row>
    <row r="693" spans="1:62">
      <c r="A693" s="1150">
        <v>687</v>
      </c>
      <c r="B693" s="1150" t="s">
        <v>17662</v>
      </c>
      <c r="C693" s="1150" t="s">
        <v>2792</v>
      </c>
      <c r="D693" s="1150" t="s">
        <v>18942</v>
      </c>
      <c r="E693" s="1150" t="s">
        <v>18943</v>
      </c>
      <c r="F693" s="1150" t="s">
        <v>18944</v>
      </c>
      <c r="G693" s="1150" t="s">
        <v>3189</v>
      </c>
      <c r="H693" s="1150" t="s">
        <v>3804</v>
      </c>
      <c r="I693" s="1150" t="s">
        <v>3801</v>
      </c>
      <c r="J693" s="1150" t="s">
        <v>3803</v>
      </c>
      <c r="K693" s="1150" t="s">
        <v>19826</v>
      </c>
      <c r="L693" s="1150" t="s">
        <v>394</v>
      </c>
      <c r="M693" s="1150">
        <v>100210686</v>
      </c>
      <c r="N693" s="1150" t="s">
        <v>394</v>
      </c>
      <c r="O693" s="1150" t="s">
        <v>19096</v>
      </c>
      <c r="P693" s="1150" t="s">
        <v>17721</v>
      </c>
      <c r="Q693" s="1211">
        <v>45189</v>
      </c>
      <c r="R693" s="1210">
        <v>6949</v>
      </c>
      <c r="S693" s="1150"/>
      <c r="T693" s="1150" t="s">
        <v>18969</v>
      </c>
      <c r="U693" s="1150">
        <v>1003674200</v>
      </c>
      <c r="V693" s="1150"/>
      <c r="W693" s="1150"/>
      <c r="X693" s="1150"/>
      <c r="Y693" s="1150"/>
      <c r="Z693" s="1150"/>
      <c r="AA693" s="1150"/>
      <c r="AB693" s="1150"/>
      <c r="AC693" s="1150"/>
      <c r="AD693" s="1150"/>
      <c r="AE693" s="1150"/>
      <c r="AF693" s="1150"/>
      <c r="AG693" s="1150"/>
      <c r="AH693" s="1212">
        <v>1</v>
      </c>
      <c r="AI693" s="1150" t="s">
        <v>3804</v>
      </c>
      <c r="AJ693" s="1150" t="s">
        <v>3803</v>
      </c>
      <c r="AK693" s="1210">
        <v>6948.92</v>
      </c>
      <c r="AL693" s="1210">
        <v>6949</v>
      </c>
      <c r="AM693" s="1150" t="s">
        <v>496</v>
      </c>
      <c r="AN693" s="1150" t="s">
        <v>12821</v>
      </c>
      <c r="AO693" s="1150"/>
      <c r="AP693" s="1150" t="s">
        <v>10617</v>
      </c>
      <c r="AQ693" s="1150"/>
      <c r="AR693" s="1150">
        <v>4902150435</v>
      </c>
      <c r="AS693" s="1150"/>
      <c r="AT693" s="1150"/>
      <c r="AU693" s="1150"/>
      <c r="AV693" s="1150"/>
      <c r="AW693" s="1150"/>
      <c r="AX693" s="1150"/>
      <c r="AY693" s="1150">
        <v>0</v>
      </c>
      <c r="AZ693" s="1150"/>
      <c r="BA693" s="1150"/>
      <c r="BB693" s="1150"/>
      <c r="BC693" s="1150"/>
      <c r="BD693" s="1150"/>
      <c r="BE693" s="1150"/>
      <c r="BF693" s="1150"/>
      <c r="BG693" s="1150"/>
      <c r="BH693" s="1150"/>
      <c r="BI693" s="1150"/>
      <c r="BJ693" s="1150"/>
    </row>
    <row r="694" spans="1:62" ht="27">
      <c r="A694" s="1150">
        <v>688</v>
      </c>
      <c r="B694" s="1150" t="s">
        <v>19094</v>
      </c>
      <c r="C694" s="1150" t="s">
        <v>2792</v>
      </c>
      <c r="D694" s="1150" t="s">
        <v>18942</v>
      </c>
      <c r="E694" s="1150" t="s">
        <v>18943</v>
      </c>
      <c r="F694" s="1150" t="s">
        <v>18948</v>
      </c>
      <c r="G694" s="1150" t="s">
        <v>17920</v>
      </c>
      <c r="H694" s="1213" t="s">
        <v>10131</v>
      </c>
      <c r="I694" s="1213" t="s">
        <v>10133</v>
      </c>
      <c r="J694" s="1213" t="s">
        <v>10132</v>
      </c>
      <c r="K694" s="1150" t="s">
        <v>19827</v>
      </c>
      <c r="L694" s="1150" t="s">
        <v>394</v>
      </c>
      <c r="M694" s="1150">
        <v>100211097</v>
      </c>
      <c r="N694" s="1150" t="s">
        <v>18997</v>
      </c>
      <c r="O694" s="1150" t="s">
        <v>19567</v>
      </c>
      <c r="P694" s="1150" t="s">
        <v>17721</v>
      </c>
      <c r="Q694" s="1211">
        <v>45189</v>
      </c>
      <c r="R694" s="1210">
        <v>23380</v>
      </c>
      <c r="S694" s="1150"/>
      <c r="T694" s="1150" t="s">
        <v>19281</v>
      </c>
      <c r="U694" s="1150">
        <v>1003674108</v>
      </c>
      <c r="V694" s="1150">
        <v>1003674109</v>
      </c>
      <c r="W694" s="1150"/>
      <c r="X694" s="1150"/>
      <c r="Y694" s="1150"/>
      <c r="Z694" s="1150"/>
      <c r="AA694" s="1150"/>
      <c r="AB694" s="1150"/>
      <c r="AC694" s="1150"/>
      <c r="AD694" s="1150"/>
      <c r="AE694" s="1150"/>
      <c r="AF694" s="1150" t="s">
        <v>18978</v>
      </c>
      <c r="AG694" s="1211">
        <v>45192</v>
      </c>
      <c r="AH694" s="1212">
        <v>45170</v>
      </c>
      <c r="AI694" s="1213" t="s">
        <v>10131</v>
      </c>
      <c r="AJ694" s="1213" t="s">
        <v>10132</v>
      </c>
      <c r="AK694" s="1210">
        <v>23379.439999999999</v>
      </c>
      <c r="AL694" s="1210">
        <v>23380</v>
      </c>
      <c r="AM694" s="1150" t="s">
        <v>514</v>
      </c>
      <c r="AN694" s="1150" t="s">
        <v>13437</v>
      </c>
      <c r="AO694" s="1215" t="s">
        <v>19828</v>
      </c>
      <c r="AP694" s="1150" t="s">
        <v>10134</v>
      </c>
      <c r="AQ694" s="1150"/>
      <c r="AR694" s="1150">
        <v>4902150490</v>
      </c>
      <c r="AS694" s="1150"/>
      <c r="AT694" s="1150"/>
      <c r="AU694" s="1150"/>
      <c r="AV694" s="1150"/>
      <c r="AW694" s="1150"/>
      <c r="AX694" s="1150"/>
      <c r="AY694" s="1150" t="s">
        <v>19829</v>
      </c>
      <c r="AZ694" s="1150"/>
      <c r="BA694" s="1150"/>
      <c r="BB694" s="1150"/>
      <c r="BC694" s="1150"/>
      <c r="BD694" s="1150"/>
      <c r="BE694" s="1150"/>
      <c r="BF694" s="1150"/>
      <c r="BG694" s="1150"/>
      <c r="BH694" s="1150"/>
      <c r="BI694" s="1150"/>
      <c r="BJ694" s="1150"/>
    </row>
    <row r="695" spans="1:62">
      <c r="A695" s="1150">
        <v>689</v>
      </c>
      <c r="B695" s="1150">
        <v>0</v>
      </c>
      <c r="C695" s="1150" t="s">
        <v>2792</v>
      </c>
      <c r="D695" s="1150" t="s">
        <v>18942</v>
      </c>
      <c r="E695" s="1150" t="s">
        <v>18943</v>
      </c>
      <c r="F695" s="1150" t="s">
        <v>18944</v>
      </c>
      <c r="G695" s="1150" t="s">
        <v>17873</v>
      </c>
      <c r="H695" s="1150" t="s">
        <v>7975</v>
      </c>
      <c r="I695" s="1150" t="s">
        <v>7977</v>
      </c>
      <c r="J695" s="1150" t="s">
        <v>7976</v>
      </c>
      <c r="K695" s="1150" t="s">
        <v>7980</v>
      </c>
      <c r="L695" s="1150" t="s">
        <v>394</v>
      </c>
      <c r="M695" s="1150">
        <v>100208286</v>
      </c>
      <c r="N695" s="1150" t="s">
        <v>394</v>
      </c>
      <c r="O695" s="1150"/>
      <c r="P695" s="1150" t="s">
        <v>17721</v>
      </c>
      <c r="Q695" s="1150"/>
      <c r="R695" s="1150"/>
      <c r="S695" s="1150"/>
      <c r="T695" s="1150" t="s">
        <v>394</v>
      </c>
      <c r="U695" s="1150">
        <v>1003672920</v>
      </c>
      <c r="V695" s="1150"/>
      <c r="W695" s="1150"/>
      <c r="X695" s="1150"/>
      <c r="Y695" s="1150"/>
      <c r="Z695" s="1150"/>
      <c r="AA695" s="1150"/>
      <c r="AB695" s="1150"/>
      <c r="AC695" s="1150"/>
      <c r="AD695" s="1150"/>
      <c r="AE695" s="1150"/>
      <c r="AF695" s="1150" t="s">
        <v>18973</v>
      </c>
      <c r="AG695" s="1211">
        <v>45188</v>
      </c>
      <c r="AH695" s="1212">
        <v>45170</v>
      </c>
      <c r="AI695" s="1150" t="s">
        <v>7975</v>
      </c>
      <c r="AJ695" s="1150" t="s">
        <v>7976</v>
      </c>
      <c r="AK695" s="1210">
        <v>11628.36</v>
      </c>
      <c r="AL695" s="1210">
        <v>11629</v>
      </c>
      <c r="AM695" s="1150" t="s">
        <v>19064</v>
      </c>
      <c r="AN695" s="1150" t="s">
        <v>12821</v>
      </c>
      <c r="AO695" s="1210">
        <v>3369.08</v>
      </c>
      <c r="AP695" s="1150" t="s">
        <v>7978</v>
      </c>
      <c r="AQ695" s="1150"/>
      <c r="AR695" s="1150">
        <v>4902148777</v>
      </c>
      <c r="AS695" s="1150"/>
      <c r="AT695" s="1150"/>
      <c r="AU695" s="1150"/>
      <c r="AV695" s="1150"/>
      <c r="AW695" s="1150"/>
      <c r="AX695" s="1150"/>
      <c r="AY695" s="1150">
        <v>0</v>
      </c>
      <c r="AZ695" s="1150"/>
      <c r="BA695" s="1150"/>
      <c r="BB695" s="1150"/>
      <c r="BC695" s="1150"/>
      <c r="BD695" s="1150"/>
      <c r="BE695" s="1150"/>
      <c r="BF695" s="1150"/>
      <c r="BG695" s="1150"/>
      <c r="BH695" s="1150"/>
      <c r="BI695" s="1150"/>
      <c r="BJ695" s="1150"/>
    </row>
    <row r="696" spans="1:62" ht="94.5">
      <c r="A696" s="1150">
        <v>690</v>
      </c>
      <c r="B696" s="1150">
        <v>0</v>
      </c>
      <c r="C696" s="1150" t="s">
        <v>2792</v>
      </c>
      <c r="D696" s="1150" t="s">
        <v>18942</v>
      </c>
      <c r="E696" s="1150" t="s">
        <v>18943</v>
      </c>
      <c r="F696" s="1150" t="s">
        <v>19171</v>
      </c>
      <c r="G696" s="1150" t="s">
        <v>17935</v>
      </c>
      <c r="H696" s="1150" t="s">
        <v>8541</v>
      </c>
      <c r="I696" s="1150" t="s">
        <v>8543</v>
      </c>
      <c r="J696" s="1150" t="s">
        <v>8542</v>
      </c>
      <c r="K696" s="1215" t="s">
        <v>19830</v>
      </c>
      <c r="L696" s="1150" t="s">
        <v>394</v>
      </c>
      <c r="M696" s="1150">
        <v>100209816</v>
      </c>
      <c r="N696" s="1150" t="s">
        <v>394</v>
      </c>
      <c r="O696" s="1150"/>
      <c r="P696" s="1150" t="s">
        <v>17721</v>
      </c>
      <c r="Q696" s="1150"/>
      <c r="R696" s="1210">
        <v>277795.78000000003</v>
      </c>
      <c r="S696" s="1150"/>
      <c r="T696" s="1150" t="s">
        <v>394</v>
      </c>
      <c r="U696" s="1150">
        <v>1003672962</v>
      </c>
      <c r="V696" s="1150"/>
      <c r="W696" s="1150"/>
      <c r="X696" s="1150"/>
      <c r="Y696" s="1150"/>
      <c r="Z696" s="1150"/>
      <c r="AA696" s="1150"/>
      <c r="AB696" s="1150"/>
      <c r="AC696" s="1150"/>
      <c r="AD696" s="1150"/>
      <c r="AE696" s="1150"/>
      <c r="AF696" s="1150" t="s">
        <v>19576</v>
      </c>
      <c r="AG696" s="1211">
        <v>45188</v>
      </c>
      <c r="AH696" s="1212">
        <v>45170</v>
      </c>
      <c r="AI696" s="1150" t="s">
        <v>8541</v>
      </c>
      <c r="AJ696" s="1150" t="s">
        <v>8542</v>
      </c>
      <c r="AK696" s="1210">
        <v>277795.78000000003</v>
      </c>
      <c r="AL696" s="1210">
        <v>277796</v>
      </c>
      <c r="AM696" s="1150" t="s">
        <v>497</v>
      </c>
      <c r="AN696" s="1150" t="s">
        <v>14506</v>
      </c>
      <c r="AO696" s="1210">
        <v>22748.65</v>
      </c>
      <c r="AP696" s="1150"/>
      <c r="AQ696" s="1150"/>
      <c r="AR696" s="1150">
        <v>4902148765</v>
      </c>
      <c r="AS696" s="1150"/>
      <c r="AT696" s="1150"/>
      <c r="AU696" s="1150"/>
      <c r="AV696" s="1150"/>
      <c r="AW696" s="1150"/>
      <c r="AX696" s="1150"/>
      <c r="AY696" s="1150">
        <v>0</v>
      </c>
      <c r="AZ696" s="1150"/>
      <c r="BA696" s="1150"/>
      <c r="BB696" s="1150"/>
      <c r="BC696" s="1150"/>
      <c r="BD696" s="1150"/>
      <c r="BE696" s="1150"/>
      <c r="BF696" s="1150"/>
      <c r="BG696" s="1150"/>
      <c r="BH696" s="1150"/>
      <c r="BI696" s="1150"/>
      <c r="BJ696" s="1150"/>
    </row>
    <row r="697" spans="1:62" ht="174.75">
      <c r="A697" s="1150">
        <v>691</v>
      </c>
      <c r="B697" s="1150">
        <v>0</v>
      </c>
      <c r="C697" s="1150" t="s">
        <v>2792</v>
      </c>
      <c r="D697" s="1150" t="s">
        <v>18942</v>
      </c>
      <c r="E697" s="1150" t="s">
        <v>18943</v>
      </c>
      <c r="F697" s="1150" t="s">
        <v>18944</v>
      </c>
      <c r="G697" s="1150" t="s">
        <v>52</v>
      </c>
      <c r="H697" s="1150" t="s">
        <v>9895</v>
      </c>
      <c r="I697" s="1150" t="s">
        <v>9897</v>
      </c>
      <c r="J697" s="1222" t="s">
        <v>9896</v>
      </c>
      <c r="K697" s="1215" t="s">
        <v>19831</v>
      </c>
      <c r="L697" s="1150" t="s">
        <v>394</v>
      </c>
      <c r="M697" s="1150">
        <v>100203746</v>
      </c>
      <c r="N697" s="1150" t="s">
        <v>394</v>
      </c>
      <c r="O697" s="1150"/>
      <c r="P697" s="1150" t="s">
        <v>17721</v>
      </c>
      <c r="Q697" s="1150"/>
      <c r="R697" s="1210">
        <v>47509</v>
      </c>
      <c r="S697" s="1150"/>
      <c r="T697" s="1150" t="s">
        <v>394</v>
      </c>
      <c r="U697" s="1150">
        <v>1003673017</v>
      </c>
      <c r="V697" s="1150"/>
      <c r="W697" s="1150"/>
      <c r="X697" s="1150"/>
      <c r="Y697" s="1150"/>
      <c r="Z697" s="1150"/>
      <c r="AA697" s="1150"/>
      <c r="AB697" s="1150"/>
      <c r="AC697" s="1150"/>
      <c r="AD697" s="1150"/>
      <c r="AE697" s="1150"/>
      <c r="AF697" s="1150" t="s">
        <v>19172</v>
      </c>
      <c r="AG697" s="1211">
        <v>45188</v>
      </c>
      <c r="AH697" s="1212">
        <v>45170</v>
      </c>
      <c r="AI697" s="1150" t="s">
        <v>9895</v>
      </c>
      <c r="AJ697" s="1222" t="s">
        <v>9896</v>
      </c>
      <c r="AK697" s="1210">
        <v>47509.51</v>
      </c>
      <c r="AL697" s="1210">
        <v>47510</v>
      </c>
      <c r="AM697" s="1150" t="s">
        <v>491</v>
      </c>
      <c r="AN697" s="1150" t="s">
        <v>12821</v>
      </c>
      <c r="AO697" s="1210">
        <v>1724.4</v>
      </c>
      <c r="AP697" s="1217" t="s">
        <v>9898</v>
      </c>
      <c r="AQ697" s="1150"/>
      <c r="AR697" s="1150">
        <v>4902149281</v>
      </c>
      <c r="AS697" s="1150"/>
      <c r="AT697" s="1150"/>
      <c r="AU697" s="1150"/>
      <c r="AV697" s="1150"/>
      <c r="AW697" s="1150"/>
      <c r="AX697" s="1150"/>
      <c r="AY697" s="1150">
        <v>0</v>
      </c>
      <c r="AZ697" s="1150"/>
      <c r="BA697" s="1150"/>
      <c r="BB697" s="1150"/>
      <c r="BC697" s="1150"/>
      <c r="BD697" s="1150"/>
      <c r="BE697" s="1150"/>
      <c r="BF697" s="1150"/>
      <c r="BG697" s="1150"/>
      <c r="BH697" s="1150"/>
      <c r="BI697" s="1150"/>
      <c r="BJ697" s="1150"/>
    </row>
    <row r="698" spans="1:62">
      <c r="A698" s="1150">
        <v>692</v>
      </c>
      <c r="B698" s="1150">
        <v>0</v>
      </c>
      <c r="C698" s="1150" t="s">
        <v>2792</v>
      </c>
      <c r="D698" s="1150" t="s">
        <v>18942</v>
      </c>
      <c r="E698" s="1150" t="s">
        <v>18943</v>
      </c>
      <c r="F698" s="1150" t="s">
        <v>18948</v>
      </c>
      <c r="G698" s="1150" t="s">
        <v>3643</v>
      </c>
      <c r="H698" s="1150" t="s">
        <v>718</v>
      </c>
      <c r="I698" s="1150" t="s">
        <v>209</v>
      </c>
      <c r="J698" s="1222" t="s">
        <v>19832</v>
      </c>
      <c r="K698" s="1150" t="s">
        <v>19833</v>
      </c>
      <c r="L698" s="1150" t="s">
        <v>394</v>
      </c>
      <c r="M698" s="1150">
        <v>100199550</v>
      </c>
      <c r="N698" s="1150" t="s">
        <v>394</v>
      </c>
      <c r="O698" s="1150"/>
      <c r="P698" s="1150" t="s">
        <v>17721</v>
      </c>
      <c r="Q698" s="1150"/>
      <c r="R698" s="1210">
        <v>74109</v>
      </c>
      <c r="S698" s="1150"/>
      <c r="T698" s="1150" t="s">
        <v>394</v>
      </c>
      <c r="U698" s="1150">
        <v>1003672463</v>
      </c>
      <c r="V698" s="1150"/>
      <c r="W698" s="1150"/>
      <c r="X698" s="1150"/>
      <c r="Y698" s="1150"/>
      <c r="Z698" s="1150"/>
      <c r="AA698" s="1150"/>
      <c r="AB698" s="1150"/>
      <c r="AC698" s="1150"/>
      <c r="AD698" s="1150"/>
      <c r="AE698" s="1150"/>
      <c r="AF698" s="1150" t="s">
        <v>19172</v>
      </c>
      <c r="AG698" s="1211">
        <v>45188</v>
      </c>
      <c r="AH698" s="1212">
        <v>45170</v>
      </c>
      <c r="AI698" s="1150" t="s">
        <v>718</v>
      </c>
      <c r="AJ698" s="1222" t="s">
        <v>19832</v>
      </c>
      <c r="AK698" s="1210">
        <v>74108.490000000005</v>
      </c>
      <c r="AL698" s="1210">
        <v>74109</v>
      </c>
      <c r="AM698" s="1150" t="s">
        <v>514</v>
      </c>
      <c r="AN698" s="1150" t="s">
        <v>13437</v>
      </c>
      <c r="AO698" s="1210">
        <v>6260.2</v>
      </c>
      <c r="AP698" s="1150" t="s">
        <v>9101</v>
      </c>
      <c r="AQ698" s="1150"/>
      <c r="AR698" s="1150">
        <v>4902148770</v>
      </c>
      <c r="AS698" s="1150"/>
      <c r="AT698" s="1150"/>
      <c r="AU698" s="1150"/>
      <c r="AV698" s="1150"/>
      <c r="AW698" s="1150"/>
      <c r="AX698" s="1150"/>
      <c r="AY698" s="1150">
        <v>0</v>
      </c>
      <c r="AZ698" s="1150"/>
      <c r="BA698" s="1150"/>
      <c r="BB698" s="1150"/>
      <c r="BC698" s="1150"/>
      <c r="BD698" s="1150"/>
      <c r="BE698" s="1150"/>
      <c r="BF698" s="1150"/>
      <c r="BG698" s="1150"/>
      <c r="BH698" s="1150"/>
      <c r="BI698" s="1150"/>
      <c r="BJ698" s="1150"/>
    </row>
    <row r="699" spans="1:62">
      <c r="A699" s="1150">
        <v>693</v>
      </c>
      <c r="B699" s="1150">
        <v>0</v>
      </c>
      <c r="C699" s="1150" t="s">
        <v>2792</v>
      </c>
      <c r="D699" s="1150" t="s">
        <v>18942</v>
      </c>
      <c r="E699" s="1150" t="s">
        <v>18943</v>
      </c>
      <c r="F699" s="1150" t="s">
        <v>18948</v>
      </c>
      <c r="G699" s="1150" t="s">
        <v>52</v>
      </c>
      <c r="H699" s="1150" t="s">
        <v>9886</v>
      </c>
      <c r="I699" s="1150" t="s">
        <v>9888</v>
      </c>
      <c r="J699" s="1222" t="s">
        <v>9887</v>
      </c>
      <c r="K699" s="1150" t="s">
        <v>9891</v>
      </c>
      <c r="L699" s="1150" t="s">
        <v>394</v>
      </c>
      <c r="M699" s="1150">
        <v>100205865</v>
      </c>
      <c r="N699" s="1150" t="s">
        <v>394</v>
      </c>
      <c r="O699" s="1150"/>
      <c r="P699" s="1150" t="s">
        <v>17721</v>
      </c>
      <c r="Q699" s="1150"/>
      <c r="R699" s="1210">
        <v>25282</v>
      </c>
      <c r="S699" s="1150"/>
      <c r="T699" s="1150" t="s">
        <v>394</v>
      </c>
      <c r="U699" s="1150">
        <v>1003672927</v>
      </c>
      <c r="V699" s="1150">
        <v>1003672928</v>
      </c>
      <c r="W699" s="1150"/>
      <c r="X699" s="1150"/>
      <c r="Y699" s="1150"/>
      <c r="Z699" s="1150"/>
      <c r="AA699" s="1150"/>
      <c r="AB699" s="1150"/>
      <c r="AC699" s="1150"/>
      <c r="AD699" s="1150"/>
      <c r="AE699" s="1150"/>
      <c r="AF699" s="1150" t="s">
        <v>19172</v>
      </c>
      <c r="AG699" s="1211">
        <v>45188</v>
      </c>
      <c r="AH699" s="1212">
        <v>45170</v>
      </c>
      <c r="AI699" s="1150" t="s">
        <v>9886</v>
      </c>
      <c r="AJ699" s="1222" t="s">
        <v>9887</v>
      </c>
      <c r="AK699" s="1210">
        <v>25282.92</v>
      </c>
      <c r="AL699" s="1210">
        <v>25283</v>
      </c>
      <c r="AM699" s="1150" t="s">
        <v>499</v>
      </c>
      <c r="AN699" s="1150" t="s">
        <v>19067</v>
      </c>
      <c r="AO699" s="1210">
        <v>1423.5</v>
      </c>
      <c r="AP699" s="1150" t="s">
        <v>9889</v>
      </c>
      <c r="AQ699" s="1150"/>
      <c r="AR699" s="1150">
        <v>4902149283</v>
      </c>
      <c r="AS699" s="1150"/>
      <c r="AT699" s="1150"/>
      <c r="AU699" s="1150"/>
      <c r="AV699" s="1150"/>
      <c r="AW699" s="1150"/>
      <c r="AX699" s="1150"/>
      <c r="AY699" s="1150">
        <v>0</v>
      </c>
      <c r="AZ699" s="1150"/>
      <c r="BA699" s="1150"/>
      <c r="BB699" s="1150"/>
      <c r="BC699" s="1150"/>
      <c r="BD699" s="1150"/>
      <c r="BE699" s="1150"/>
      <c r="BF699" s="1150"/>
      <c r="BG699" s="1150"/>
      <c r="BH699" s="1150"/>
      <c r="BI699" s="1150"/>
      <c r="BJ699" s="1150"/>
    </row>
    <row r="700" spans="1:62">
      <c r="A700" s="1150">
        <v>694</v>
      </c>
      <c r="B700" s="1150" t="s">
        <v>17516</v>
      </c>
      <c r="C700" s="1150" t="s">
        <v>2792</v>
      </c>
      <c r="D700" s="1150" t="s">
        <v>18942</v>
      </c>
      <c r="E700" s="1150" t="s">
        <v>18943</v>
      </c>
      <c r="F700" s="1150" t="s">
        <v>18944</v>
      </c>
      <c r="G700" s="1150" t="s">
        <v>17935</v>
      </c>
      <c r="H700" s="1150" t="s">
        <v>4005</v>
      </c>
      <c r="I700" s="1150" t="s">
        <v>4002</v>
      </c>
      <c r="J700" s="1150" t="s">
        <v>4004</v>
      </c>
      <c r="K700" s="1235" t="s">
        <v>19834</v>
      </c>
      <c r="L700" s="1150" t="s">
        <v>394</v>
      </c>
      <c r="M700" s="1150">
        <v>100210897</v>
      </c>
      <c r="N700" s="1150" t="s">
        <v>394</v>
      </c>
      <c r="O700" s="1150" t="s">
        <v>19227</v>
      </c>
      <c r="P700" s="1150" t="s">
        <v>17721</v>
      </c>
      <c r="Q700" s="1211">
        <v>45189</v>
      </c>
      <c r="R700" s="1210">
        <v>10718</v>
      </c>
      <c r="S700" s="1150"/>
      <c r="T700" s="1150" t="s">
        <v>19281</v>
      </c>
      <c r="U700" s="1150">
        <v>1003678235</v>
      </c>
      <c r="V700" s="1150"/>
      <c r="W700" s="1150"/>
      <c r="X700" s="1150"/>
      <c r="Y700" s="1150"/>
      <c r="Z700" s="1150"/>
      <c r="AA700" s="1150"/>
      <c r="AB700" s="1150"/>
      <c r="AC700" s="1150"/>
      <c r="AD700" s="1150"/>
      <c r="AE700" s="1150"/>
      <c r="AF700" s="1150" t="s">
        <v>18973</v>
      </c>
      <c r="AG700" s="1211">
        <v>45203</v>
      </c>
      <c r="AH700" s="1212">
        <v>45200</v>
      </c>
      <c r="AI700" s="1150" t="s">
        <v>4005</v>
      </c>
      <c r="AJ700" s="1150" t="s">
        <v>4004</v>
      </c>
      <c r="AK700" s="1210">
        <v>10718</v>
      </c>
      <c r="AL700" s="1210">
        <v>10718</v>
      </c>
      <c r="AM700" s="1150" t="s">
        <v>518</v>
      </c>
      <c r="AN700" s="1150" t="s">
        <v>12821</v>
      </c>
      <c r="AO700" s="1210">
        <v>10256</v>
      </c>
      <c r="AP700" s="1150" t="s">
        <v>10723</v>
      </c>
      <c r="AQ700" s="1150"/>
      <c r="AR700" s="1150">
        <v>4902154165</v>
      </c>
      <c r="AS700" s="1150"/>
      <c r="AT700" s="1150"/>
      <c r="AU700" s="1150"/>
      <c r="AV700" s="1150"/>
      <c r="AW700" s="1150"/>
      <c r="AX700" s="1150"/>
      <c r="AY700" s="1150">
        <v>0</v>
      </c>
      <c r="AZ700" s="1150"/>
      <c r="BA700" s="1150"/>
      <c r="BB700" s="1150"/>
      <c r="BC700" s="1150"/>
      <c r="BD700" s="1150"/>
      <c r="BE700" s="1150"/>
      <c r="BF700" s="1150"/>
      <c r="BG700" s="1150"/>
      <c r="BH700" s="1150"/>
      <c r="BI700" s="1150"/>
      <c r="BJ700" s="1150"/>
    </row>
    <row r="701" spans="1:62">
      <c r="A701" s="1150">
        <v>695</v>
      </c>
      <c r="B701" s="1150">
        <v>0</v>
      </c>
      <c r="C701" s="1150" t="s">
        <v>17850</v>
      </c>
      <c r="D701" s="1150" t="s">
        <v>18942</v>
      </c>
      <c r="E701" s="1150" t="s">
        <v>18943</v>
      </c>
      <c r="F701" s="1150" t="s">
        <v>18944</v>
      </c>
      <c r="G701" s="1150" t="s">
        <v>17873</v>
      </c>
      <c r="H701" s="1150" t="s">
        <v>19835</v>
      </c>
      <c r="I701" s="1150" t="s">
        <v>19836</v>
      </c>
      <c r="J701" s="1150" t="s">
        <v>19837</v>
      </c>
      <c r="K701" s="1236" t="s">
        <v>19838</v>
      </c>
      <c r="L701" s="1150" t="s">
        <v>394</v>
      </c>
      <c r="M701" s="1150">
        <v>100211057</v>
      </c>
      <c r="N701" s="1150" t="s">
        <v>18997</v>
      </c>
      <c r="O701" s="1150" t="s">
        <v>19566</v>
      </c>
      <c r="P701" s="1150" t="s">
        <v>17721</v>
      </c>
      <c r="Q701" s="1211">
        <v>45194</v>
      </c>
      <c r="R701" s="1210">
        <v>1593</v>
      </c>
      <c r="S701" s="1150"/>
      <c r="T701" s="1150" t="s">
        <v>18969</v>
      </c>
      <c r="U701" s="1150"/>
      <c r="V701" s="1150"/>
      <c r="W701" s="1150"/>
      <c r="X701" s="1150"/>
      <c r="Y701" s="1150"/>
      <c r="Z701" s="1150"/>
      <c r="AA701" s="1150"/>
      <c r="AB701" s="1150"/>
      <c r="AC701" s="1150"/>
      <c r="AD701" s="1150"/>
      <c r="AE701" s="1150"/>
      <c r="AF701" s="1150"/>
      <c r="AG701" s="1150"/>
      <c r="AH701" s="1212">
        <v>1</v>
      </c>
      <c r="AI701" s="1150" t="s">
        <v>19835</v>
      </c>
      <c r="AJ701" s="1150" t="s">
        <v>19837</v>
      </c>
      <c r="AK701" s="1210">
        <v>1592.38</v>
      </c>
      <c r="AL701" s="1210">
        <v>1593</v>
      </c>
      <c r="AM701" s="1150" t="s">
        <v>491</v>
      </c>
      <c r="AN701" s="1150" t="s">
        <v>12821</v>
      </c>
      <c r="AO701" s="1150"/>
      <c r="AP701" s="1150"/>
      <c r="AQ701" s="1150"/>
      <c r="AR701" s="1150"/>
      <c r="AS701" s="1150"/>
      <c r="AT701" s="1150"/>
      <c r="AU701" s="1150"/>
      <c r="AV701" s="1150"/>
      <c r="AW701" s="1150"/>
      <c r="AX701" s="1150"/>
      <c r="AY701" s="1150" t="s">
        <v>19839</v>
      </c>
      <c r="AZ701" s="1150"/>
      <c r="BA701" s="1150"/>
      <c r="BB701" s="1150"/>
      <c r="BC701" s="1150"/>
      <c r="BD701" s="1150"/>
      <c r="BE701" s="1150"/>
      <c r="BF701" s="1150"/>
      <c r="BG701" s="1150"/>
      <c r="BH701" s="1150"/>
      <c r="BI701" s="1150"/>
      <c r="BJ701" s="1150"/>
    </row>
    <row r="702" spans="1:62">
      <c r="A702" s="1150">
        <v>696</v>
      </c>
      <c r="B702" s="1150">
        <v>0</v>
      </c>
      <c r="C702" s="1150" t="s">
        <v>2792</v>
      </c>
      <c r="D702" s="1150" t="s">
        <v>18942</v>
      </c>
      <c r="E702" s="1150" t="s">
        <v>18943</v>
      </c>
      <c r="F702" s="1150" t="s">
        <v>18944</v>
      </c>
      <c r="G702" s="1150" t="s">
        <v>17935</v>
      </c>
      <c r="H702" s="1150" t="s">
        <v>4013</v>
      </c>
      <c r="I702" s="1150" t="s">
        <v>4010</v>
      </c>
      <c r="J702" s="1150" t="s">
        <v>4012</v>
      </c>
      <c r="K702" s="1236" t="s">
        <v>12801</v>
      </c>
      <c r="L702" s="1150" t="s">
        <v>394</v>
      </c>
      <c r="M702" s="1150">
        <v>100210899</v>
      </c>
      <c r="N702" s="1150" t="s">
        <v>394</v>
      </c>
      <c r="O702" s="1150" t="s">
        <v>19227</v>
      </c>
      <c r="P702" s="1150" t="s">
        <v>17721</v>
      </c>
      <c r="Q702" s="1211">
        <v>45189</v>
      </c>
      <c r="R702" s="1210">
        <v>22468</v>
      </c>
      <c r="S702" s="1150"/>
      <c r="T702" s="1150" t="s">
        <v>19281</v>
      </c>
      <c r="U702" s="1150">
        <v>1003679219</v>
      </c>
      <c r="V702" s="1150">
        <v>1003679220</v>
      </c>
      <c r="W702" s="1150"/>
      <c r="X702" s="1150"/>
      <c r="Y702" s="1150"/>
      <c r="Z702" s="1150"/>
      <c r="AA702" s="1150"/>
      <c r="AB702" s="1150"/>
      <c r="AC702" s="1150"/>
      <c r="AD702" s="1150"/>
      <c r="AE702" s="1150"/>
      <c r="AF702" s="1150" t="s">
        <v>18962</v>
      </c>
      <c r="AG702" s="1211">
        <v>45205</v>
      </c>
      <c r="AH702" s="1212">
        <v>45200</v>
      </c>
      <c r="AI702" s="1150" t="s">
        <v>4013</v>
      </c>
      <c r="AJ702" s="1150" t="s">
        <v>4012</v>
      </c>
      <c r="AK702" s="1210">
        <v>22468</v>
      </c>
      <c r="AL702" s="1210">
        <v>22468</v>
      </c>
      <c r="AM702" s="1150" t="s">
        <v>518</v>
      </c>
      <c r="AN702" s="1150" t="s">
        <v>12821</v>
      </c>
      <c r="AO702" s="1150"/>
      <c r="AP702" s="1150" t="s">
        <v>10725</v>
      </c>
      <c r="AQ702" s="1150"/>
      <c r="AR702" s="1150">
        <v>4902154734</v>
      </c>
      <c r="AS702" s="1150"/>
      <c r="AT702" s="1150"/>
      <c r="AU702" s="1150"/>
      <c r="AV702" s="1150"/>
      <c r="AW702" s="1150"/>
      <c r="AX702" s="1150"/>
      <c r="AY702" s="1150">
        <v>0</v>
      </c>
      <c r="AZ702" s="1150"/>
      <c r="BA702" s="1150"/>
      <c r="BB702" s="1150"/>
      <c r="BC702" s="1150"/>
      <c r="BD702" s="1150"/>
      <c r="BE702" s="1150"/>
      <c r="BF702" s="1150"/>
      <c r="BG702" s="1150"/>
      <c r="BH702" s="1150"/>
      <c r="BI702" s="1150"/>
      <c r="BJ702" s="1150"/>
    </row>
    <row r="703" spans="1:62">
      <c r="A703" s="1150">
        <v>697</v>
      </c>
      <c r="B703" s="1150">
        <v>0</v>
      </c>
      <c r="C703" s="1150" t="s">
        <v>2792</v>
      </c>
      <c r="D703" s="1150" t="s">
        <v>18942</v>
      </c>
      <c r="E703" s="1150" t="s">
        <v>18943</v>
      </c>
      <c r="F703" s="1150" t="s">
        <v>18944</v>
      </c>
      <c r="G703" s="1150" t="s">
        <v>17935</v>
      </c>
      <c r="H703" s="1150" t="s">
        <v>10711</v>
      </c>
      <c r="I703" s="1150" t="s">
        <v>10713</v>
      </c>
      <c r="J703" s="1150" t="s">
        <v>10712</v>
      </c>
      <c r="K703" s="1236" t="s">
        <v>19840</v>
      </c>
      <c r="L703" s="1150" t="s">
        <v>394</v>
      </c>
      <c r="M703" s="1150">
        <v>100210898</v>
      </c>
      <c r="N703" s="1150" t="s">
        <v>394</v>
      </c>
      <c r="O703" s="1150" t="s">
        <v>19227</v>
      </c>
      <c r="P703" s="1150" t="s">
        <v>17721</v>
      </c>
      <c r="Q703" s="1211">
        <v>45189</v>
      </c>
      <c r="R703" s="1210">
        <v>19286</v>
      </c>
      <c r="S703" s="1150"/>
      <c r="T703" s="1150" t="s">
        <v>19281</v>
      </c>
      <c r="U703" s="1150">
        <v>1003675472</v>
      </c>
      <c r="V703" s="1150">
        <v>1003675473</v>
      </c>
      <c r="W703" s="1150"/>
      <c r="X703" s="1150"/>
      <c r="Y703" s="1150"/>
      <c r="Z703" s="1150"/>
      <c r="AA703" s="1150"/>
      <c r="AB703" s="1150"/>
      <c r="AC703" s="1150"/>
      <c r="AD703" s="1150"/>
      <c r="AE703" s="1150"/>
      <c r="AF703" s="1150" t="s">
        <v>19552</v>
      </c>
      <c r="AG703" s="1211">
        <v>45196</v>
      </c>
      <c r="AH703" s="1212">
        <v>45170</v>
      </c>
      <c r="AI703" s="1150" t="s">
        <v>10711</v>
      </c>
      <c r="AJ703" s="1150" t="s">
        <v>10712</v>
      </c>
      <c r="AK703" s="1210">
        <v>19286</v>
      </c>
      <c r="AL703" s="1210">
        <v>19286</v>
      </c>
      <c r="AM703" s="1150" t="s">
        <v>518</v>
      </c>
      <c r="AN703" s="1150" t="s">
        <v>12821</v>
      </c>
      <c r="AO703" s="1210">
        <v>18088.95</v>
      </c>
      <c r="AP703" s="1150" t="s">
        <v>10710</v>
      </c>
      <c r="AQ703" s="1150"/>
      <c r="AR703" s="1150">
        <v>4902151491</v>
      </c>
      <c r="AS703" s="1150"/>
      <c r="AT703" s="1150"/>
      <c r="AU703" s="1150"/>
      <c r="AV703" s="1150"/>
      <c r="AW703" s="1150"/>
      <c r="AX703" s="1150"/>
      <c r="AY703" s="1150">
        <v>0</v>
      </c>
      <c r="AZ703" s="1150"/>
      <c r="BA703" s="1150"/>
      <c r="BB703" s="1150"/>
      <c r="BC703" s="1150"/>
      <c r="BD703" s="1150"/>
      <c r="BE703" s="1150"/>
      <c r="BF703" s="1150"/>
      <c r="BG703" s="1150"/>
      <c r="BH703" s="1150"/>
      <c r="BI703" s="1150"/>
      <c r="BJ703" s="1150"/>
    </row>
    <row r="704" spans="1:62">
      <c r="A704" s="1150">
        <v>698</v>
      </c>
      <c r="B704" s="1150">
        <v>0</v>
      </c>
      <c r="C704" s="1150" t="s">
        <v>17850</v>
      </c>
      <c r="D704" s="1150" t="s">
        <v>18942</v>
      </c>
      <c r="E704" s="1150" t="s">
        <v>18943</v>
      </c>
      <c r="F704" s="1150" t="s">
        <v>18944</v>
      </c>
      <c r="G704" s="1150" t="s">
        <v>17935</v>
      </c>
      <c r="H704" s="1150" t="s">
        <v>13066</v>
      </c>
      <c r="I704" s="1235" t="s">
        <v>13068</v>
      </c>
      <c r="J704" s="1150" t="s">
        <v>13067</v>
      </c>
      <c r="K704" s="1236" t="s">
        <v>19841</v>
      </c>
      <c r="L704" s="1150" t="s">
        <v>394</v>
      </c>
      <c r="M704" s="1150">
        <v>100210940</v>
      </c>
      <c r="N704" s="1150" t="s">
        <v>394</v>
      </c>
      <c r="O704" s="1150" t="s">
        <v>19227</v>
      </c>
      <c r="P704" s="1150" t="s">
        <v>17721</v>
      </c>
      <c r="Q704" s="1211">
        <v>45189</v>
      </c>
      <c r="R704" s="1210">
        <v>25074</v>
      </c>
      <c r="S704" s="1150"/>
      <c r="T704" s="1150" t="s">
        <v>19281</v>
      </c>
      <c r="U704" s="1150"/>
      <c r="V704" s="1150"/>
      <c r="W704" s="1150"/>
      <c r="X704" s="1150"/>
      <c r="Y704" s="1150"/>
      <c r="Z704" s="1150"/>
      <c r="AA704" s="1150"/>
      <c r="AB704" s="1150"/>
      <c r="AC704" s="1150"/>
      <c r="AD704" s="1150"/>
      <c r="AE704" s="1150"/>
      <c r="AF704" s="1150"/>
      <c r="AG704" s="1150"/>
      <c r="AH704" s="1212">
        <v>1</v>
      </c>
      <c r="AI704" s="1150" t="s">
        <v>13066</v>
      </c>
      <c r="AJ704" s="1150" t="s">
        <v>13067</v>
      </c>
      <c r="AK704" s="1210">
        <v>25074</v>
      </c>
      <c r="AL704" s="1210">
        <v>25074</v>
      </c>
      <c r="AM704" s="1150" t="s">
        <v>518</v>
      </c>
      <c r="AN704" s="1150" t="s">
        <v>12821</v>
      </c>
      <c r="AO704" s="1150"/>
      <c r="AP704" s="1150"/>
      <c r="AQ704" s="1150"/>
      <c r="AR704" s="1150"/>
      <c r="AS704" s="1150"/>
      <c r="AT704" s="1150"/>
      <c r="AU704" s="1150"/>
      <c r="AV704" s="1150"/>
      <c r="AW704" s="1150"/>
      <c r="AX704" s="1150"/>
      <c r="AY704" s="1150">
        <v>0</v>
      </c>
      <c r="AZ704" s="1150"/>
      <c r="BA704" s="1150"/>
      <c r="BB704" s="1150"/>
      <c r="BC704" s="1150"/>
      <c r="BD704" s="1150"/>
      <c r="BE704" s="1150"/>
      <c r="BF704" s="1150"/>
      <c r="BG704" s="1150"/>
      <c r="BH704" s="1150"/>
      <c r="BI704" s="1150"/>
      <c r="BJ704" s="1150"/>
    </row>
    <row r="705" spans="1:62">
      <c r="A705" s="1150">
        <v>699</v>
      </c>
      <c r="B705" s="1150">
        <v>0</v>
      </c>
      <c r="C705" s="1150" t="s">
        <v>2792</v>
      </c>
      <c r="D705" s="1150" t="s">
        <v>18942</v>
      </c>
      <c r="E705" s="1150" t="s">
        <v>18943</v>
      </c>
      <c r="F705" s="1150" t="s">
        <v>18944</v>
      </c>
      <c r="G705" s="1150" t="s">
        <v>17935</v>
      </c>
      <c r="H705" s="1150" t="s">
        <v>10717</v>
      </c>
      <c r="I705" s="1150" t="s">
        <v>10719</v>
      </c>
      <c r="J705" s="1150" t="s">
        <v>10718</v>
      </c>
      <c r="K705" s="1236" t="s">
        <v>11983</v>
      </c>
      <c r="L705" s="1150" t="s">
        <v>394</v>
      </c>
      <c r="M705" s="1150">
        <v>100210941</v>
      </c>
      <c r="N705" s="1150" t="s">
        <v>394</v>
      </c>
      <c r="O705" s="1150" t="s">
        <v>19227</v>
      </c>
      <c r="P705" s="1150" t="s">
        <v>17721</v>
      </c>
      <c r="Q705" s="1211">
        <v>45189</v>
      </c>
      <c r="R705" s="1210">
        <v>57538</v>
      </c>
      <c r="S705" s="1150"/>
      <c r="T705" s="1150" t="s">
        <v>19281</v>
      </c>
      <c r="U705" s="1150">
        <v>1003675812</v>
      </c>
      <c r="V705" s="1150">
        <v>1003675813</v>
      </c>
      <c r="W705" s="1150"/>
      <c r="X705" s="1150"/>
      <c r="Y705" s="1150"/>
      <c r="Z705" s="1150"/>
      <c r="AA705" s="1150"/>
      <c r="AB705" s="1150"/>
      <c r="AC705" s="1150"/>
      <c r="AD705" s="1150"/>
      <c r="AE705" s="1150"/>
      <c r="AF705" s="1150" t="s">
        <v>18997</v>
      </c>
      <c r="AG705" s="1211">
        <v>45197</v>
      </c>
      <c r="AH705" s="1212">
        <v>45170</v>
      </c>
      <c r="AI705" s="1150" t="s">
        <v>10717</v>
      </c>
      <c r="AJ705" s="1150" t="s">
        <v>10718</v>
      </c>
      <c r="AK705" s="1210">
        <v>57538</v>
      </c>
      <c r="AL705" s="1210">
        <v>57538</v>
      </c>
      <c r="AM705" s="1150" t="s">
        <v>518</v>
      </c>
      <c r="AN705" s="1150" t="s">
        <v>12821</v>
      </c>
      <c r="AO705" s="1210">
        <v>31469.8</v>
      </c>
      <c r="AP705" s="1150" t="s">
        <v>10716</v>
      </c>
      <c r="AQ705" s="1150"/>
      <c r="AR705" s="1150">
        <v>4902151783</v>
      </c>
      <c r="AS705" s="1150"/>
      <c r="AT705" s="1150"/>
      <c r="AU705" s="1150"/>
      <c r="AV705" s="1150"/>
      <c r="AW705" s="1150"/>
      <c r="AX705" s="1150"/>
      <c r="AY705" s="1150">
        <v>0</v>
      </c>
      <c r="AZ705" s="1150"/>
      <c r="BA705" s="1150"/>
      <c r="BB705" s="1150"/>
      <c r="BC705" s="1150"/>
      <c r="BD705" s="1150"/>
      <c r="BE705" s="1150"/>
      <c r="BF705" s="1150"/>
      <c r="BG705" s="1150"/>
      <c r="BH705" s="1150"/>
      <c r="BI705" s="1150"/>
      <c r="BJ705" s="1150"/>
    </row>
    <row r="706" spans="1:62">
      <c r="A706" s="1150">
        <v>700</v>
      </c>
      <c r="B706" s="1207">
        <v>0</v>
      </c>
      <c r="C706" s="1150" t="s">
        <v>2792</v>
      </c>
      <c r="D706" s="1207" t="s">
        <v>18942</v>
      </c>
      <c r="E706" s="1207" t="s">
        <v>18943</v>
      </c>
      <c r="F706" s="1207" t="s">
        <v>18944</v>
      </c>
      <c r="G706" s="1207" t="s">
        <v>17935</v>
      </c>
      <c r="H706" s="1207" t="s">
        <v>4021</v>
      </c>
      <c r="I706" s="1207" t="s">
        <v>4018</v>
      </c>
      <c r="J706" s="1207" t="s">
        <v>4020</v>
      </c>
      <c r="K706" s="1237" t="s">
        <v>11927</v>
      </c>
      <c r="L706" s="1207" t="s">
        <v>394</v>
      </c>
      <c r="M706" s="1207">
        <v>100210942</v>
      </c>
      <c r="N706" s="1207" t="s">
        <v>394</v>
      </c>
      <c r="O706" s="1207" t="s">
        <v>19227</v>
      </c>
      <c r="P706" s="1207" t="s">
        <v>17721</v>
      </c>
      <c r="Q706" s="1232">
        <v>45189</v>
      </c>
      <c r="R706" s="1233">
        <v>72881</v>
      </c>
      <c r="S706" s="1207" t="s">
        <v>1081</v>
      </c>
      <c r="T706" s="1207" t="s">
        <v>19281</v>
      </c>
      <c r="U706" s="1207">
        <v>1003675624</v>
      </c>
      <c r="V706" s="1207" t="s">
        <v>1081</v>
      </c>
      <c r="W706" s="1207" t="s">
        <v>1081</v>
      </c>
      <c r="X706" s="1207" t="s">
        <v>1081</v>
      </c>
      <c r="Y706" s="1207" t="s">
        <v>1081</v>
      </c>
      <c r="Z706" s="1207" t="s">
        <v>1081</v>
      </c>
      <c r="AA706" s="1207" t="s">
        <v>1081</v>
      </c>
      <c r="AB706" s="1207" t="s">
        <v>1081</v>
      </c>
      <c r="AC706" s="1207" t="s">
        <v>1081</v>
      </c>
      <c r="AD706" s="1207" t="s">
        <v>1081</v>
      </c>
      <c r="AE706" s="1207" t="s">
        <v>1081</v>
      </c>
      <c r="AF706" s="1207" t="s">
        <v>19172</v>
      </c>
      <c r="AG706" s="1211">
        <v>45196</v>
      </c>
      <c r="AH706" s="1212">
        <v>45170</v>
      </c>
      <c r="AI706" s="1207" t="s">
        <v>4021</v>
      </c>
      <c r="AJ706" s="1207" t="s">
        <v>4020</v>
      </c>
      <c r="AK706" s="1233">
        <v>72880.83</v>
      </c>
      <c r="AL706" s="1210">
        <v>72881</v>
      </c>
      <c r="AM706" s="1150" t="s">
        <v>518</v>
      </c>
      <c r="AN706" s="1150" t="s">
        <v>12821</v>
      </c>
      <c r="AO706" s="1233">
        <v>14087.2</v>
      </c>
      <c r="AP706" s="1207" t="s">
        <v>10728</v>
      </c>
      <c r="AQ706" s="1207" t="s">
        <v>1081</v>
      </c>
      <c r="AR706" s="1150">
        <v>4902151542</v>
      </c>
      <c r="AS706" s="1207" t="s">
        <v>1081</v>
      </c>
      <c r="AT706" s="1207" t="s">
        <v>1081</v>
      </c>
      <c r="AU706" s="1207" t="s">
        <v>1081</v>
      </c>
      <c r="AV706" s="1207" t="s">
        <v>1081</v>
      </c>
      <c r="AW706" s="1207" t="s">
        <v>1081</v>
      </c>
      <c r="AX706" s="1150"/>
      <c r="AY706" s="1150" t="s">
        <v>1081</v>
      </c>
      <c r="AZ706" s="1207" t="s">
        <v>1081</v>
      </c>
      <c r="BA706" s="1207" t="s">
        <v>1081</v>
      </c>
      <c r="BB706" s="1207" t="s">
        <v>1081</v>
      </c>
      <c r="BC706" s="1207" t="s">
        <v>1081</v>
      </c>
      <c r="BD706" s="1207" t="s">
        <v>1081</v>
      </c>
      <c r="BE706" s="1207" t="s">
        <v>1081</v>
      </c>
      <c r="BF706" s="1207" t="s">
        <v>1081</v>
      </c>
      <c r="BG706" s="1207" t="s">
        <v>1081</v>
      </c>
      <c r="BH706" s="1207" t="s">
        <v>1081</v>
      </c>
      <c r="BI706" s="1207" t="s">
        <v>1081</v>
      </c>
      <c r="BJ706" s="1207" t="s">
        <v>1081</v>
      </c>
    </row>
    <row r="707" spans="1:62">
      <c r="A707" s="1150">
        <v>701</v>
      </c>
      <c r="B707" s="1150">
        <v>0</v>
      </c>
      <c r="C707" s="1150" t="s">
        <v>2792</v>
      </c>
      <c r="D707" s="1150" t="s">
        <v>18942</v>
      </c>
      <c r="E707" s="1150" t="s">
        <v>18943</v>
      </c>
      <c r="F707" s="1150" t="s">
        <v>18944</v>
      </c>
      <c r="G707" s="1150" t="s">
        <v>17935</v>
      </c>
      <c r="H707" s="1150" t="s">
        <v>3834</v>
      </c>
      <c r="I707" s="1150" t="s">
        <v>3831</v>
      </c>
      <c r="J707" s="1150" t="s">
        <v>3833</v>
      </c>
      <c r="K707" s="1236" t="s">
        <v>3832</v>
      </c>
      <c r="L707" s="1150" t="s">
        <v>394</v>
      </c>
      <c r="M707" s="1150">
        <v>100210928</v>
      </c>
      <c r="N707" s="1150" t="s">
        <v>394</v>
      </c>
      <c r="O707" s="1150" t="s">
        <v>19227</v>
      </c>
      <c r="P707" s="1150" t="s">
        <v>17721</v>
      </c>
      <c r="Q707" s="1211">
        <v>45189</v>
      </c>
      <c r="R707" s="1210">
        <v>20712</v>
      </c>
      <c r="S707" s="1150"/>
      <c r="T707" s="1150" t="s">
        <v>19281</v>
      </c>
      <c r="U707" s="1150">
        <v>1003678184</v>
      </c>
      <c r="V707" s="1150">
        <v>1003678275</v>
      </c>
      <c r="W707" s="1150"/>
      <c r="X707" s="1150"/>
      <c r="Y707" s="1150"/>
      <c r="Z707" s="1150"/>
      <c r="AA707" s="1150"/>
      <c r="AB707" s="1150"/>
      <c r="AC707" s="1150"/>
      <c r="AD707" s="1150"/>
      <c r="AE707" s="1150"/>
      <c r="AF707" s="1150" t="s">
        <v>19552</v>
      </c>
      <c r="AG707" s="1211">
        <v>45203</v>
      </c>
      <c r="AH707" s="1212">
        <v>45200</v>
      </c>
      <c r="AI707" s="1150" t="s">
        <v>3834</v>
      </c>
      <c r="AJ707" s="1150" t="s">
        <v>3833</v>
      </c>
      <c r="AK707" s="1210">
        <v>20711.900000000001</v>
      </c>
      <c r="AL707" s="1210">
        <v>20712</v>
      </c>
      <c r="AM707" s="1150" t="s">
        <v>491</v>
      </c>
      <c r="AN707" s="1150" t="s">
        <v>12821</v>
      </c>
      <c r="AO707" s="1150"/>
      <c r="AP707" s="1150"/>
      <c r="AQ707" s="1150"/>
      <c r="AR707" s="1150">
        <v>4902153880</v>
      </c>
      <c r="AS707" s="1150"/>
      <c r="AT707" s="1150"/>
      <c r="AU707" s="1150"/>
      <c r="AV707" s="1150"/>
      <c r="AW707" s="1150"/>
      <c r="AX707" s="1150"/>
      <c r="AY707" s="1150">
        <v>0</v>
      </c>
      <c r="AZ707" s="1150"/>
      <c r="BA707" s="1150"/>
      <c r="BB707" s="1150"/>
      <c r="BC707" s="1150"/>
      <c r="BD707" s="1150"/>
      <c r="BE707" s="1150"/>
      <c r="BF707" s="1150"/>
      <c r="BG707" s="1150"/>
      <c r="BH707" s="1150"/>
      <c r="BI707" s="1150"/>
      <c r="BJ707" s="1150"/>
    </row>
    <row r="708" spans="1:62" ht="135">
      <c r="A708" s="1150">
        <v>702</v>
      </c>
      <c r="B708" s="1150">
        <v>0</v>
      </c>
      <c r="C708" s="1150" t="s">
        <v>19224</v>
      </c>
      <c r="D708" s="1150" t="s">
        <v>18942</v>
      </c>
      <c r="E708" s="1150" t="s">
        <v>18943</v>
      </c>
      <c r="F708" s="1150" t="s">
        <v>18948</v>
      </c>
      <c r="G708" s="1150" t="s">
        <v>15943</v>
      </c>
      <c r="H708" s="1150" t="s">
        <v>9748</v>
      </c>
      <c r="I708" s="1150" t="s">
        <v>9750</v>
      </c>
      <c r="J708" s="1150" t="s">
        <v>9749</v>
      </c>
      <c r="K708" s="1215" t="s">
        <v>19842</v>
      </c>
      <c r="L708" s="1150" t="s">
        <v>394</v>
      </c>
      <c r="M708" s="1150"/>
      <c r="N708" s="1150"/>
      <c r="O708" s="1150"/>
      <c r="P708" s="1150"/>
      <c r="Q708" s="1150"/>
      <c r="R708" s="1150"/>
      <c r="S708" s="1150"/>
      <c r="T708" s="1150"/>
      <c r="U708" s="1150"/>
      <c r="V708" s="1150"/>
      <c r="W708" s="1150"/>
      <c r="X708" s="1150"/>
      <c r="Y708" s="1150"/>
      <c r="Z708" s="1150"/>
      <c r="AA708" s="1150"/>
      <c r="AB708" s="1150"/>
      <c r="AC708" s="1150"/>
      <c r="AD708" s="1150"/>
      <c r="AE708" s="1150"/>
      <c r="AF708" s="1150" t="s">
        <v>19554</v>
      </c>
      <c r="AG708" s="1150"/>
      <c r="AH708" s="1212">
        <v>1</v>
      </c>
      <c r="AI708" s="1150" t="s">
        <v>9748</v>
      </c>
      <c r="AJ708" s="1150" t="s">
        <v>9749</v>
      </c>
      <c r="AK708" s="1210">
        <v>20537.669999999998</v>
      </c>
      <c r="AL708" s="1210">
        <v>20538</v>
      </c>
      <c r="AM708" s="1150" t="s">
        <v>491</v>
      </c>
      <c r="AN708" s="1150" t="s">
        <v>12821</v>
      </c>
      <c r="AO708" s="1150"/>
      <c r="AP708" s="1150"/>
      <c r="AQ708" s="1150"/>
      <c r="AR708" s="1150"/>
      <c r="AS708" s="1150"/>
      <c r="AT708" s="1150"/>
      <c r="AU708" s="1150"/>
      <c r="AV708" s="1150"/>
      <c r="AW708" s="1150"/>
      <c r="AX708" s="1150"/>
      <c r="AY708" s="1150" t="s">
        <v>19843</v>
      </c>
      <c r="AZ708" s="1150"/>
      <c r="BA708" s="1150"/>
      <c r="BB708" s="1150"/>
      <c r="BC708" s="1150"/>
      <c r="BD708" s="1150"/>
      <c r="BE708" s="1150"/>
      <c r="BF708" s="1150"/>
      <c r="BG708" s="1150"/>
      <c r="BH708" s="1150"/>
      <c r="BI708" s="1150"/>
      <c r="BJ708" s="1150"/>
    </row>
    <row r="709" spans="1:62">
      <c r="A709" s="1150">
        <v>703</v>
      </c>
      <c r="B709" s="1150">
        <v>0</v>
      </c>
      <c r="C709" s="1150" t="s">
        <v>2792</v>
      </c>
      <c r="D709" s="1150" t="s">
        <v>18942</v>
      </c>
      <c r="E709" s="1150" t="s">
        <v>18943</v>
      </c>
      <c r="F709" s="1150" t="s">
        <v>18944</v>
      </c>
      <c r="G709" s="1150" t="s">
        <v>17963</v>
      </c>
      <c r="H709" s="1150" t="s">
        <v>8469</v>
      </c>
      <c r="I709" s="1150" t="s">
        <v>8471</v>
      </c>
      <c r="J709" s="1150" t="s">
        <v>8470</v>
      </c>
      <c r="K709" s="1150" t="s">
        <v>19844</v>
      </c>
      <c r="L709" s="1150" t="s">
        <v>394</v>
      </c>
      <c r="M709" s="1150"/>
      <c r="N709" s="1150"/>
      <c r="O709" s="1150"/>
      <c r="P709" s="1150"/>
      <c r="Q709" s="1150"/>
      <c r="R709" s="1150"/>
      <c r="S709" s="1150"/>
      <c r="T709" s="1150"/>
      <c r="U709" s="1150">
        <v>1003672780</v>
      </c>
      <c r="V709" s="1150"/>
      <c r="W709" s="1150"/>
      <c r="X709" s="1150"/>
      <c r="Y709" s="1150"/>
      <c r="Z709" s="1150"/>
      <c r="AA709" s="1150"/>
      <c r="AB709" s="1150"/>
      <c r="AC709" s="1150"/>
      <c r="AD709" s="1150"/>
      <c r="AE709" s="1150"/>
      <c r="AF709" s="1150" t="s">
        <v>19845</v>
      </c>
      <c r="AG709" s="1211">
        <v>45188</v>
      </c>
      <c r="AH709" s="1212">
        <v>45170</v>
      </c>
      <c r="AI709" s="1150" t="s">
        <v>8469</v>
      </c>
      <c r="AJ709" s="1150" t="s">
        <v>8470</v>
      </c>
      <c r="AK709" s="1210">
        <v>1438.4</v>
      </c>
      <c r="AL709" s="1210">
        <v>1439</v>
      </c>
      <c r="AM709" s="1150" t="s">
        <v>19064</v>
      </c>
      <c r="AN709" s="1150" t="s">
        <v>12821</v>
      </c>
      <c r="AO709" s="1150"/>
      <c r="AP709" s="1150"/>
      <c r="AQ709" s="1150"/>
      <c r="AR709" s="1150">
        <v>4902148772</v>
      </c>
      <c r="AS709" s="1150"/>
      <c r="AT709" s="1150"/>
      <c r="AU709" s="1150"/>
      <c r="AV709" s="1150"/>
      <c r="AW709" s="1150"/>
      <c r="AX709" s="1150"/>
      <c r="AY709" s="1150">
        <v>0</v>
      </c>
      <c r="AZ709" s="1150" t="s">
        <v>19093</v>
      </c>
      <c r="BA709" s="1150"/>
      <c r="BB709" s="1150"/>
      <c r="BC709" s="1150"/>
      <c r="BD709" s="1150"/>
      <c r="BE709" s="1211">
        <v>45193</v>
      </c>
      <c r="BF709" s="1150" t="s">
        <v>18945</v>
      </c>
      <c r="BG709" s="1150" t="s">
        <v>18980</v>
      </c>
      <c r="BH709" s="1150" t="s">
        <v>18978</v>
      </c>
      <c r="BI709" s="1150"/>
      <c r="BJ709" s="1150"/>
    </row>
    <row r="710" spans="1:62">
      <c r="A710" s="1150">
        <v>704</v>
      </c>
      <c r="B710" s="1150">
        <v>0</v>
      </c>
      <c r="C710" s="1150" t="s">
        <v>2792</v>
      </c>
      <c r="D710" s="1150" t="s">
        <v>18942</v>
      </c>
      <c r="E710" s="1150" t="s">
        <v>18943</v>
      </c>
      <c r="F710" s="1150" t="s">
        <v>18948</v>
      </c>
      <c r="G710" s="1150" t="s">
        <v>52</v>
      </c>
      <c r="H710" s="1213" t="s">
        <v>1045</v>
      </c>
      <c r="I710" s="1150" t="s">
        <v>19846</v>
      </c>
      <c r="J710" s="1213" t="s">
        <v>8339</v>
      </c>
      <c r="K710" s="1150" t="s">
        <v>19847</v>
      </c>
      <c r="L710" s="1150" t="s">
        <v>394</v>
      </c>
      <c r="M710" s="1150">
        <v>100190576</v>
      </c>
      <c r="N710" s="1150" t="s">
        <v>394</v>
      </c>
      <c r="O710" s="1150"/>
      <c r="P710" s="1150"/>
      <c r="Q710" s="1150"/>
      <c r="R710" s="1150"/>
      <c r="S710" s="1150"/>
      <c r="T710" s="1150"/>
      <c r="U710" s="1150">
        <v>1003673082</v>
      </c>
      <c r="V710" s="1150"/>
      <c r="W710" s="1150"/>
      <c r="X710" s="1150"/>
      <c r="Y710" s="1150"/>
      <c r="Z710" s="1150"/>
      <c r="AA710" s="1150"/>
      <c r="AB710" s="1150"/>
      <c r="AC710" s="1150"/>
      <c r="AD710" s="1150"/>
      <c r="AE710" s="1150"/>
      <c r="AF710" s="1150" t="s">
        <v>19845</v>
      </c>
      <c r="AG710" s="1211">
        <v>45189</v>
      </c>
      <c r="AH710" s="1212">
        <v>45170</v>
      </c>
      <c r="AI710" s="1213" t="s">
        <v>1045</v>
      </c>
      <c r="AJ710" s="1213" t="s">
        <v>8339</v>
      </c>
      <c r="AK710" s="1210">
        <v>34989.550000000003</v>
      </c>
      <c r="AL710" s="1210">
        <v>34990</v>
      </c>
      <c r="AM710" s="1150" t="s">
        <v>514</v>
      </c>
      <c r="AN710" s="1150" t="s">
        <v>13437</v>
      </c>
      <c r="AO710" s="1150"/>
      <c r="AP710" s="1150"/>
      <c r="AQ710" s="1150"/>
      <c r="AR710" s="1150">
        <v>4902149292</v>
      </c>
      <c r="AS710" s="1150"/>
      <c r="AT710" s="1150"/>
      <c r="AU710" s="1150"/>
      <c r="AV710" s="1150"/>
      <c r="AW710" s="1150"/>
      <c r="AX710" s="1150"/>
      <c r="AY710" s="1150">
        <v>0</v>
      </c>
      <c r="AZ710" s="1150"/>
      <c r="BA710" s="1150"/>
      <c r="BB710" s="1150"/>
      <c r="BC710" s="1150"/>
      <c r="BD710" s="1150"/>
      <c r="BE710" s="1150"/>
      <c r="BF710" s="1150"/>
      <c r="BG710" s="1150"/>
      <c r="BH710" s="1150"/>
      <c r="BI710" s="1150"/>
      <c r="BJ710" s="1150"/>
    </row>
    <row r="711" spans="1:62">
      <c r="A711" s="1150">
        <v>705</v>
      </c>
      <c r="B711" s="1150">
        <v>0</v>
      </c>
      <c r="C711" s="1150" t="s">
        <v>2792</v>
      </c>
      <c r="D711" s="1150" t="s">
        <v>18942</v>
      </c>
      <c r="E711" s="1150" t="s">
        <v>18943</v>
      </c>
      <c r="F711" s="1150" t="s">
        <v>18948</v>
      </c>
      <c r="G711" s="1150" t="s">
        <v>52</v>
      </c>
      <c r="H711" s="1217" t="s">
        <v>3705</v>
      </c>
      <c r="I711" s="1150" t="s">
        <v>3702</v>
      </c>
      <c r="J711" s="1150" t="s">
        <v>3704</v>
      </c>
      <c r="K711" s="1150" t="s">
        <v>3827</v>
      </c>
      <c r="L711" s="1150" t="s">
        <v>394</v>
      </c>
      <c r="M711" s="1150">
        <v>100211099</v>
      </c>
      <c r="N711" s="1150" t="s">
        <v>18997</v>
      </c>
      <c r="O711" s="1150" t="s">
        <v>18960</v>
      </c>
      <c r="P711" s="1150" t="s">
        <v>17721</v>
      </c>
      <c r="Q711" s="1211">
        <v>45189</v>
      </c>
      <c r="R711" s="1210">
        <v>4346</v>
      </c>
      <c r="S711" s="1150"/>
      <c r="T711" s="1150" t="s">
        <v>18957</v>
      </c>
      <c r="U711" s="1150">
        <v>1003673626</v>
      </c>
      <c r="V711" s="1150"/>
      <c r="W711" s="1150"/>
      <c r="X711" s="1150"/>
      <c r="Y711" s="1150"/>
      <c r="Z711" s="1150"/>
      <c r="AA711" s="1150"/>
      <c r="AB711" s="1150"/>
      <c r="AC711" s="1150"/>
      <c r="AD711" s="1150"/>
      <c r="AE711" s="1150"/>
      <c r="AF711" s="1150" t="s">
        <v>19554</v>
      </c>
      <c r="AG711" s="1211">
        <v>45190</v>
      </c>
      <c r="AH711" s="1212">
        <v>45170</v>
      </c>
      <c r="AI711" s="1217" t="s">
        <v>3705</v>
      </c>
      <c r="AJ711" s="1150" t="s">
        <v>3704</v>
      </c>
      <c r="AK711" s="1221">
        <v>4345.92</v>
      </c>
      <c r="AL711" s="1210">
        <v>4346</v>
      </c>
      <c r="AM711" s="1150" t="s">
        <v>514</v>
      </c>
      <c r="AN711" s="1150" t="s">
        <v>13437</v>
      </c>
      <c r="AO711" s="1150"/>
      <c r="AP711" s="1150"/>
      <c r="AQ711" s="1150"/>
      <c r="AR711" s="1150">
        <v>4902149611</v>
      </c>
      <c r="AS711" s="1150"/>
      <c r="AT711" s="1150"/>
      <c r="AU711" s="1150"/>
      <c r="AV711" s="1150"/>
      <c r="AW711" s="1150"/>
      <c r="AX711" s="1150"/>
      <c r="AY711" s="1150" t="s">
        <v>19848</v>
      </c>
      <c r="AZ711" s="1150"/>
      <c r="BA711" s="1150"/>
      <c r="BB711" s="1150"/>
      <c r="BC711" s="1150"/>
      <c r="BD711" s="1150"/>
      <c r="BE711" s="1150"/>
      <c r="BF711" s="1150"/>
      <c r="BG711" s="1150"/>
      <c r="BH711" s="1150"/>
      <c r="BI711" s="1150"/>
      <c r="BJ711" s="1150"/>
    </row>
    <row r="712" spans="1:62">
      <c r="A712" s="1150">
        <v>706</v>
      </c>
      <c r="B712" s="1150">
        <v>0</v>
      </c>
      <c r="C712" s="1150" t="s">
        <v>2792</v>
      </c>
      <c r="D712" s="1150" t="s">
        <v>18942</v>
      </c>
      <c r="E712" s="1150" t="s">
        <v>18943</v>
      </c>
      <c r="F712" s="1150" t="s">
        <v>18948</v>
      </c>
      <c r="G712" s="1150" t="s">
        <v>3643</v>
      </c>
      <c r="H712" s="1150" t="s">
        <v>1709</v>
      </c>
      <c r="I712" s="1150" t="s">
        <v>1706</v>
      </c>
      <c r="J712" s="1150" t="s">
        <v>1708</v>
      </c>
      <c r="K712" s="1150" t="s">
        <v>19849</v>
      </c>
      <c r="L712" s="1150" t="s">
        <v>394</v>
      </c>
      <c r="M712" s="1150">
        <v>100208968</v>
      </c>
      <c r="N712" s="1150" t="s">
        <v>394</v>
      </c>
      <c r="O712" s="1150" t="s">
        <v>19268</v>
      </c>
      <c r="P712" s="1150" t="s">
        <v>17721</v>
      </c>
      <c r="Q712" s="1211">
        <v>45190</v>
      </c>
      <c r="R712" s="1210">
        <v>6326</v>
      </c>
      <c r="S712" s="1150"/>
      <c r="T712" s="1150" t="s">
        <v>18969</v>
      </c>
      <c r="U712" s="1150">
        <v>1003673523</v>
      </c>
      <c r="V712" s="1150"/>
      <c r="W712" s="1150"/>
      <c r="X712" s="1150"/>
      <c r="Y712" s="1150"/>
      <c r="Z712" s="1150"/>
      <c r="AA712" s="1150"/>
      <c r="AB712" s="1150"/>
      <c r="AC712" s="1150"/>
      <c r="AD712" s="1150"/>
      <c r="AE712" s="1150"/>
      <c r="AF712" s="1150" t="s">
        <v>19172</v>
      </c>
      <c r="AG712" s="1211">
        <v>45190</v>
      </c>
      <c r="AH712" s="1212">
        <v>45170</v>
      </c>
      <c r="AI712" s="1150" t="s">
        <v>1709</v>
      </c>
      <c r="AJ712" s="1150" t="s">
        <v>1708</v>
      </c>
      <c r="AK712" s="1210">
        <v>6326</v>
      </c>
      <c r="AL712" s="1210">
        <v>6326</v>
      </c>
      <c r="AM712" s="1150" t="s">
        <v>19850</v>
      </c>
      <c r="AN712" s="1150" t="s">
        <v>19067</v>
      </c>
      <c r="AO712" s="1150"/>
      <c r="AP712" s="1150" t="s">
        <v>1705</v>
      </c>
      <c r="AQ712" s="1150"/>
      <c r="AR712" s="1150">
        <v>4902149620</v>
      </c>
      <c r="AS712" s="1150"/>
      <c r="AT712" s="1150"/>
      <c r="AU712" s="1150"/>
      <c r="AV712" s="1150"/>
      <c r="AW712" s="1150"/>
      <c r="AX712" s="1150"/>
      <c r="AY712" s="1150">
        <v>0</v>
      </c>
      <c r="AZ712" s="1150"/>
      <c r="BA712" s="1150"/>
      <c r="BB712" s="1150"/>
      <c r="BC712" s="1150"/>
      <c r="BD712" s="1150"/>
      <c r="BE712" s="1150"/>
      <c r="BF712" s="1150"/>
      <c r="BG712" s="1150"/>
      <c r="BH712" s="1150"/>
      <c r="BI712" s="1150"/>
      <c r="BJ712" s="1150"/>
    </row>
    <row r="713" spans="1:62">
      <c r="A713" s="1150">
        <v>707</v>
      </c>
      <c r="B713" s="1150">
        <v>0</v>
      </c>
      <c r="C713" s="1150" t="s">
        <v>2792</v>
      </c>
      <c r="D713" s="1150" t="s">
        <v>18942</v>
      </c>
      <c r="E713" s="1150" t="s">
        <v>18943</v>
      </c>
      <c r="F713" s="1150" t="s">
        <v>18948</v>
      </c>
      <c r="G713" s="1150" t="s">
        <v>52</v>
      </c>
      <c r="H713" s="1213" t="s">
        <v>1045</v>
      </c>
      <c r="I713" s="1150" t="s">
        <v>206</v>
      </c>
      <c r="J713" s="1213" t="s">
        <v>8339</v>
      </c>
      <c r="K713" s="1150" t="s">
        <v>19851</v>
      </c>
      <c r="L713" s="1150" t="s">
        <v>394</v>
      </c>
      <c r="M713" s="1150">
        <v>100210533</v>
      </c>
      <c r="N713" s="1150" t="s">
        <v>394</v>
      </c>
      <c r="O713" s="1150"/>
      <c r="P713" s="1150" t="s">
        <v>17721</v>
      </c>
      <c r="Q713" s="1150"/>
      <c r="R713" s="1210">
        <v>34990</v>
      </c>
      <c r="S713" s="1150"/>
      <c r="T713" s="1150" t="s">
        <v>394</v>
      </c>
      <c r="U713" s="1150">
        <v>1003673098</v>
      </c>
      <c r="V713" s="1150"/>
      <c r="W713" s="1150"/>
      <c r="X713" s="1150"/>
      <c r="Y713" s="1150"/>
      <c r="Z713" s="1150"/>
      <c r="AA713" s="1150"/>
      <c r="AB713" s="1150"/>
      <c r="AC713" s="1150"/>
      <c r="AD713" s="1150"/>
      <c r="AE713" s="1150"/>
      <c r="AF713" s="1150" t="s">
        <v>18949</v>
      </c>
      <c r="AG713" s="1211">
        <v>45189</v>
      </c>
      <c r="AH713" s="1212">
        <v>45170</v>
      </c>
      <c r="AI713" s="1213" t="s">
        <v>1045</v>
      </c>
      <c r="AJ713" s="1213" t="s">
        <v>8339</v>
      </c>
      <c r="AK713" s="1210">
        <v>34989.550000000003</v>
      </c>
      <c r="AL713" s="1210">
        <v>34990</v>
      </c>
      <c r="AM713" s="1150" t="s">
        <v>514</v>
      </c>
      <c r="AN713" s="1150" t="s">
        <v>13437</v>
      </c>
      <c r="AO713" s="1150"/>
      <c r="AP713" s="1150" t="s">
        <v>8341</v>
      </c>
      <c r="AQ713" s="1150"/>
      <c r="AR713" s="1150">
        <v>4902149295</v>
      </c>
      <c r="AS713" s="1150"/>
      <c r="AT713" s="1150"/>
      <c r="AU713" s="1150"/>
      <c r="AV713" s="1150"/>
      <c r="AW713" s="1150"/>
      <c r="AX713" s="1150"/>
      <c r="AY713" s="1150">
        <v>0</v>
      </c>
      <c r="AZ713" s="1150"/>
      <c r="BA713" s="1150"/>
      <c r="BB713" s="1150"/>
      <c r="BC713" s="1150"/>
      <c r="BD713" s="1150"/>
      <c r="BE713" s="1150"/>
      <c r="BF713" s="1150"/>
      <c r="BG713" s="1150"/>
      <c r="BH713" s="1150"/>
      <c r="BI713" s="1150"/>
      <c r="BJ713" s="1150"/>
    </row>
    <row r="714" spans="1:62">
      <c r="A714" s="1150">
        <v>708</v>
      </c>
      <c r="B714" s="1150">
        <v>0</v>
      </c>
      <c r="C714" s="1150" t="s">
        <v>2792</v>
      </c>
      <c r="D714" s="1150" t="s">
        <v>18942</v>
      </c>
      <c r="E714" s="1150" t="s">
        <v>18943</v>
      </c>
      <c r="F714" s="1150" t="s">
        <v>18944</v>
      </c>
      <c r="G714" s="1150" t="s">
        <v>19136</v>
      </c>
      <c r="H714" s="1150" t="s">
        <v>3753</v>
      </c>
      <c r="I714" s="1150" t="s">
        <v>3750</v>
      </c>
      <c r="J714" s="1150" t="s">
        <v>3752</v>
      </c>
      <c r="K714" s="1150" t="s">
        <v>19852</v>
      </c>
      <c r="L714" s="1150" t="s">
        <v>394</v>
      </c>
      <c r="M714" s="1150">
        <v>100209340</v>
      </c>
      <c r="N714" s="1150" t="s">
        <v>394</v>
      </c>
      <c r="O714" s="1150"/>
      <c r="P714" s="1150" t="s">
        <v>17721</v>
      </c>
      <c r="Q714" s="1150"/>
      <c r="R714" s="1210">
        <v>15104</v>
      </c>
      <c r="S714" s="1150"/>
      <c r="T714" s="1150" t="s">
        <v>394</v>
      </c>
      <c r="U714" s="1150">
        <v>1003673189</v>
      </c>
      <c r="V714" s="1150"/>
      <c r="W714" s="1150"/>
      <c r="X714" s="1150"/>
      <c r="Y714" s="1150"/>
      <c r="Z714" s="1150"/>
      <c r="AA714" s="1150"/>
      <c r="AB714" s="1150"/>
      <c r="AC714" s="1150"/>
      <c r="AD714" s="1150"/>
      <c r="AE714" s="1150"/>
      <c r="AF714" s="1150" t="s">
        <v>19552</v>
      </c>
      <c r="AG714" s="1211">
        <v>45189</v>
      </c>
      <c r="AH714" s="1212">
        <v>45170</v>
      </c>
      <c r="AI714" s="1150" t="s">
        <v>3753</v>
      </c>
      <c r="AJ714" s="1150" t="s">
        <v>3752</v>
      </c>
      <c r="AK714" s="1210">
        <v>15103.76</v>
      </c>
      <c r="AL714" s="1210">
        <v>15104</v>
      </c>
      <c r="AM714" s="1150" t="s">
        <v>491</v>
      </c>
      <c r="AN714" s="1150" t="s">
        <v>12821</v>
      </c>
      <c r="AO714" s="1210">
        <v>1120</v>
      </c>
      <c r="AP714" s="1150" t="s">
        <v>3748</v>
      </c>
      <c r="AQ714" s="1150"/>
      <c r="AR714" s="1150">
        <v>4902149294</v>
      </c>
      <c r="AS714" s="1150"/>
      <c r="AT714" s="1150"/>
      <c r="AU714" s="1150"/>
      <c r="AV714" s="1150"/>
      <c r="AW714" s="1150"/>
      <c r="AX714" s="1150"/>
      <c r="AY714" s="1150">
        <v>0</v>
      </c>
      <c r="AZ714" s="1150"/>
      <c r="BA714" s="1150"/>
      <c r="BB714" s="1150"/>
      <c r="BC714" s="1150"/>
      <c r="BD714" s="1150"/>
      <c r="BE714" s="1150"/>
      <c r="BF714" s="1150"/>
      <c r="BG714" s="1150"/>
      <c r="BH714" s="1150"/>
      <c r="BI714" s="1150"/>
      <c r="BJ714" s="1150"/>
    </row>
    <row r="715" spans="1:62">
      <c r="A715" s="1150">
        <v>709</v>
      </c>
      <c r="B715" s="1150">
        <v>0</v>
      </c>
      <c r="C715" s="1150" t="s">
        <v>2792</v>
      </c>
      <c r="D715" s="1150" t="s">
        <v>18942</v>
      </c>
      <c r="E715" s="1150" t="s">
        <v>18943</v>
      </c>
      <c r="F715" s="1150" t="s">
        <v>18944</v>
      </c>
      <c r="G715" s="1150" t="s">
        <v>15831</v>
      </c>
      <c r="H715" s="1150" t="s">
        <v>6170</v>
      </c>
      <c r="I715" s="1150" t="s">
        <v>6172</v>
      </c>
      <c r="J715" s="1150" t="s">
        <v>6171</v>
      </c>
      <c r="K715" s="1150" t="s">
        <v>19853</v>
      </c>
      <c r="L715" s="1150" t="s">
        <v>394</v>
      </c>
      <c r="M715" s="1150">
        <v>100209214</v>
      </c>
      <c r="N715" s="1150" t="s">
        <v>394</v>
      </c>
      <c r="O715" s="1150"/>
      <c r="P715" s="1150" t="s">
        <v>17721</v>
      </c>
      <c r="Q715" s="1150"/>
      <c r="R715" s="1150"/>
      <c r="S715" s="1150"/>
      <c r="T715" s="1150" t="s">
        <v>394</v>
      </c>
      <c r="U715" s="1150">
        <v>1003673060</v>
      </c>
      <c r="V715" s="1150">
        <v>1003673061</v>
      </c>
      <c r="W715" s="1150"/>
      <c r="X715" s="1150"/>
      <c r="Y715" s="1150"/>
      <c r="Z715" s="1150"/>
      <c r="AA715" s="1150"/>
      <c r="AB715" s="1150"/>
      <c r="AC715" s="1150"/>
      <c r="AD715" s="1150"/>
      <c r="AE715" s="1150"/>
      <c r="AF715" s="1150" t="s">
        <v>18973</v>
      </c>
      <c r="AG715" s="1211">
        <v>45189</v>
      </c>
      <c r="AH715" s="1212">
        <v>45170</v>
      </c>
      <c r="AI715" s="1150" t="s">
        <v>6170</v>
      </c>
      <c r="AJ715" s="1150" t="s">
        <v>6171</v>
      </c>
      <c r="AK715" s="1210">
        <v>206253.3</v>
      </c>
      <c r="AL715" s="1210">
        <v>206254</v>
      </c>
      <c r="AM715" s="1150" t="s">
        <v>19064</v>
      </c>
      <c r="AN715" s="1150" t="s">
        <v>12821</v>
      </c>
      <c r="AO715" s="1210">
        <v>51068.11</v>
      </c>
      <c r="AP715" s="1150" t="s">
        <v>6983</v>
      </c>
      <c r="AQ715" s="1150"/>
      <c r="AR715" s="1150">
        <v>4902149330</v>
      </c>
      <c r="AS715" s="1150"/>
      <c r="AT715" s="1150"/>
      <c r="AU715" s="1150"/>
      <c r="AV715" s="1150"/>
      <c r="AW715" s="1150"/>
      <c r="AX715" s="1150"/>
      <c r="AY715" s="1150" t="s">
        <v>19854</v>
      </c>
      <c r="AZ715" s="1150" t="s">
        <v>19093</v>
      </c>
      <c r="BA715" s="1150"/>
      <c r="BB715" s="1150"/>
      <c r="BC715" s="1150"/>
      <c r="BD715" s="1150"/>
      <c r="BE715" s="1211">
        <v>45196</v>
      </c>
      <c r="BF715" s="1150" t="s">
        <v>18945</v>
      </c>
      <c r="BG715" s="1150" t="s">
        <v>18980</v>
      </c>
      <c r="BH715" s="1150" t="s">
        <v>18978</v>
      </c>
      <c r="BI715" s="1150"/>
      <c r="BJ715" s="1150"/>
    </row>
    <row r="716" spans="1:62">
      <c r="A716" s="1150">
        <v>710</v>
      </c>
      <c r="B716" s="1150">
        <v>0</v>
      </c>
      <c r="C716" s="1150" t="s">
        <v>2792</v>
      </c>
      <c r="D716" s="1150" t="s">
        <v>18942</v>
      </c>
      <c r="E716" s="1150" t="s">
        <v>18943</v>
      </c>
      <c r="F716" s="1150" t="s">
        <v>18944</v>
      </c>
      <c r="G716" s="1150" t="s">
        <v>15831</v>
      </c>
      <c r="H716" s="1150" t="s">
        <v>7808</v>
      </c>
      <c r="I716" s="1150" t="s">
        <v>7810</v>
      </c>
      <c r="J716" s="1150" t="s">
        <v>7809</v>
      </c>
      <c r="K716" s="1150" t="s">
        <v>19855</v>
      </c>
      <c r="L716" s="1150" t="s">
        <v>394</v>
      </c>
      <c r="M716" s="1150">
        <v>100204919</v>
      </c>
      <c r="N716" s="1150" t="s">
        <v>394</v>
      </c>
      <c r="O716" s="1150"/>
      <c r="P716" s="1150" t="s">
        <v>17721</v>
      </c>
      <c r="Q716" s="1150"/>
      <c r="R716" s="1150"/>
      <c r="S716" s="1150"/>
      <c r="T716" s="1150" t="s">
        <v>394</v>
      </c>
      <c r="U716" s="1150">
        <v>1003673227</v>
      </c>
      <c r="V716" s="1150"/>
      <c r="W716" s="1150"/>
      <c r="X716" s="1150"/>
      <c r="Y716" s="1150"/>
      <c r="Z716" s="1150"/>
      <c r="AA716" s="1150"/>
      <c r="AB716" s="1150"/>
      <c r="AC716" s="1150"/>
      <c r="AD716" s="1150"/>
      <c r="AE716" s="1150"/>
      <c r="AF716" s="1150" t="s">
        <v>18983</v>
      </c>
      <c r="AG716" s="1211">
        <v>45189</v>
      </c>
      <c r="AH716" s="1212">
        <v>45170</v>
      </c>
      <c r="AI716" s="1150" t="s">
        <v>7808</v>
      </c>
      <c r="AJ716" s="1150" t="s">
        <v>7809</v>
      </c>
      <c r="AK716" s="1210">
        <v>16744.39</v>
      </c>
      <c r="AL716" s="1210">
        <v>16745</v>
      </c>
      <c r="AM716" s="1150" t="s">
        <v>19064</v>
      </c>
      <c r="AN716" s="1150" t="s">
        <v>12821</v>
      </c>
      <c r="AO716" s="1150">
        <v>728.4</v>
      </c>
      <c r="AP716" s="1150" t="s">
        <v>7811</v>
      </c>
      <c r="AQ716" s="1150"/>
      <c r="AR716" s="1150">
        <v>4902149291</v>
      </c>
      <c r="AS716" s="1150"/>
      <c r="AT716" s="1150"/>
      <c r="AU716" s="1150"/>
      <c r="AV716" s="1150"/>
      <c r="AW716" s="1150"/>
      <c r="AX716" s="1150"/>
      <c r="AY716" s="1150">
        <v>0</v>
      </c>
      <c r="AZ716" s="1150"/>
      <c r="BA716" s="1150"/>
      <c r="BB716" s="1150"/>
      <c r="BC716" s="1150"/>
      <c r="BD716" s="1150"/>
      <c r="BE716" s="1150"/>
      <c r="BF716" s="1150"/>
      <c r="BG716" s="1150"/>
      <c r="BH716" s="1150"/>
      <c r="BI716" s="1150"/>
      <c r="BJ716" s="1150"/>
    </row>
    <row r="717" spans="1:62">
      <c r="A717" s="1150">
        <v>711</v>
      </c>
      <c r="B717" s="1150">
        <v>0</v>
      </c>
      <c r="C717" s="1150" t="s">
        <v>2792</v>
      </c>
      <c r="D717" s="1150" t="s">
        <v>18942</v>
      </c>
      <c r="E717" s="1150" t="s">
        <v>18943</v>
      </c>
      <c r="F717" s="1150" t="s">
        <v>18959</v>
      </c>
      <c r="G717" s="1150" t="s">
        <v>17569</v>
      </c>
      <c r="H717" s="1150" t="s">
        <v>9669</v>
      </c>
      <c r="I717" s="1150" t="s">
        <v>9671</v>
      </c>
      <c r="J717" s="1150" t="s">
        <v>9670</v>
      </c>
      <c r="K717" s="1150" t="s">
        <v>19856</v>
      </c>
      <c r="L717" s="1150" t="s">
        <v>394</v>
      </c>
      <c r="M717" s="1150">
        <v>100199995</v>
      </c>
      <c r="N717" s="1150" t="s">
        <v>394</v>
      </c>
      <c r="O717" s="1150"/>
      <c r="P717" s="1150" t="s">
        <v>17721</v>
      </c>
      <c r="Q717" s="1150"/>
      <c r="R717" s="1210">
        <v>66051</v>
      </c>
      <c r="S717" s="1150"/>
      <c r="T717" s="1150" t="s">
        <v>394</v>
      </c>
      <c r="U717" s="1150">
        <v>1003675371</v>
      </c>
      <c r="V717" s="1150"/>
      <c r="W717" s="1150"/>
      <c r="X717" s="1150"/>
      <c r="Y717" s="1150"/>
      <c r="Z717" s="1150"/>
      <c r="AA717" s="1150"/>
      <c r="AB717" s="1150"/>
      <c r="AC717" s="1150"/>
      <c r="AD717" s="1150"/>
      <c r="AE717" s="1150"/>
      <c r="AF717" s="1150" t="s">
        <v>19172</v>
      </c>
      <c r="AG717" s="1211">
        <v>45196</v>
      </c>
      <c r="AH717" s="1212">
        <v>45170</v>
      </c>
      <c r="AI717" s="1150" t="s">
        <v>9669</v>
      </c>
      <c r="AJ717" s="1150" t="s">
        <v>9670</v>
      </c>
      <c r="AK717" s="1210">
        <v>105113.42</v>
      </c>
      <c r="AL717" s="1210">
        <v>105114</v>
      </c>
      <c r="AM717" s="1150" t="s">
        <v>493</v>
      </c>
      <c r="AN717" s="1150" t="s">
        <v>13401</v>
      </c>
      <c r="AO717" s="1210">
        <v>9540</v>
      </c>
      <c r="AP717" s="1150" t="s">
        <v>9672</v>
      </c>
      <c r="AQ717" s="1150"/>
      <c r="AR717" s="1150">
        <v>4902151492</v>
      </c>
      <c r="AS717" s="1150"/>
      <c r="AT717" s="1150"/>
      <c r="AU717" s="1150"/>
      <c r="AV717" s="1150"/>
      <c r="AW717" s="1150"/>
      <c r="AX717" s="1150"/>
      <c r="AY717" s="1150">
        <v>0</v>
      </c>
      <c r="AZ717" s="1150"/>
      <c r="BA717" s="1150"/>
      <c r="BB717" s="1150"/>
      <c r="BC717" s="1150"/>
      <c r="BD717" s="1150"/>
      <c r="BE717" s="1150"/>
      <c r="BF717" s="1150"/>
      <c r="BG717" s="1150"/>
      <c r="BH717" s="1150"/>
      <c r="BI717" s="1150"/>
      <c r="BJ717" s="1150"/>
    </row>
    <row r="718" spans="1:62" ht="135">
      <c r="A718" s="1150">
        <v>712</v>
      </c>
      <c r="B718" s="1150">
        <v>0</v>
      </c>
      <c r="C718" s="1150" t="s">
        <v>2792</v>
      </c>
      <c r="D718" s="1150" t="s">
        <v>18942</v>
      </c>
      <c r="E718" s="1150" t="s">
        <v>18943</v>
      </c>
      <c r="F718" s="1150" t="s">
        <v>18944</v>
      </c>
      <c r="G718" s="1150" t="s">
        <v>15943</v>
      </c>
      <c r="H718" s="1150" t="s">
        <v>9930</v>
      </c>
      <c r="I718" s="1150" t="s">
        <v>9932</v>
      </c>
      <c r="J718" s="1150" t="s">
        <v>9931</v>
      </c>
      <c r="K718" s="1215" t="s">
        <v>19857</v>
      </c>
      <c r="L718" s="1150" t="s">
        <v>394</v>
      </c>
      <c r="M718" s="1150">
        <v>100204605</v>
      </c>
      <c r="N718" s="1150" t="s">
        <v>394</v>
      </c>
      <c r="O718" s="1150"/>
      <c r="P718" s="1150" t="s">
        <v>17721</v>
      </c>
      <c r="Q718" s="1150"/>
      <c r="R718" s="1150"/>
      <c r="S718" s="1150"/>
      <c r="T718" s="1150" t="s">
        <v>394</v>
      </c>
      <c r="U718" s="1150">
        <v>1003673063</v>
      </c>
      <c r="V718" s="1150"/>
      <c r="W718" s="1150"/>
      <c r="X718" s="1150"/>
      <c r="Y718" s="1150"/>
      <c r="Z718" s="1150"/>
      <c r="AA718" s="1150"/>
      <c r="AB718" s="1150"/>
      <c r="AC718" s="1150"/>
      <c r="AD718" s="1150"/>
      <c r="AE718" s="1150"/>
      <c r="AF718" s="1150" t="s">
        <v>18973</v>
      </c>
      <c r="AG718" s="1211">
        <v>45189</v>
      </c>
      <c r="AH718" s="1212">
        <v>45170</v>
      </c>
      <c r="AI718" s="1150" t="s">
        <v>9930</v>
      </c>
      <c r="AJ718" s="1150" t="s">
        <v>9931</v>
      </c>
      <c r="AK718" s="1210">
        <v>46845.88</v>
      </c>
      <c r="AL718" s="1210">
        <v>46846</v>
      </c>
      <c r="AM718" s="1150" t="s">
        <v>19064</v>
      </c>
      <c r="AN718" s="1150" t="s">
        <v>12821</v>
      </c>
      <c r="AO718" s="1150">
        <v>735.1</v>
      </c>
      <c r="AP718" s="1150" t="s">
        <v>9933</v>
      </c>
      <c r="AQ718" s="1150"/>
      <c r="AR718" s="1150">
        <v>4902149278</v>
      </c>
      <c r="AS718" s="1150"/>
      <c r="AT718" s="1150"/>
      <c r="AU718" s="1150"/>
      <c r="AV718" s="1150"/>
      <c r="AW718" s="1150"/>
      <c r="AX718" s="1150"/>
      <c r="AY718" s="1150">
        <v>0</v>
      </c>
      <c r="AZ718" s="1150"/>
      <c r="BA718" s="1150"/>
      <c r="BB718" s="1150"/>
      <c r="BC718" s="1150"/>
      <c r="BD718" s="1150"/>
      <c r="BE718" s="1150"/>
      <c r="BF718" s="1150"/>
      <c r="BG718" s="1150"/>
      <c r="BH718" s="1150"/>
      <c r="BI718" s="1150"/>
      <c r="BJ718" s="1150"/>
    </row>
    <row r="719" spans="1:62">
      <c r="A719" s="1150">
        <v>713</v>
      </c>
      <c r="B719" s="1150">
        <v>0</v>
      </c>
      <c r="C719" s="1150" t="s">
        <v>2792</v>
      </c>
      <c r="D719" s="1150" t="s">
        <v>18942</v>
      </c>
      <c r="E719" s="1150" t="s">
        <v>18943</v>
      </c>
      <c r="F719" s="1150" t="s">
        <v>18948</v>
      </c>
      <c r="G719" s="1150" t="s">
        <v>3643</v>
      </c>
      <c r="H719" s="1213" t="s">
        <v>3556</v>
      </c>
      <c r="I719" s="1150" t="s">
        <v>10119</v>
      </c>
      <c r="J719" s="1213" t="s">
        <v>3555</v>
      </c>
      <c r="K719" s="1150" t="s">
        <v>19858</v>
      </c>
      <c r="L719" s="1150" t="s">
        <v>394</v>
      </c>
      <c r="M719" s="1150">
        <v>100211110</v>
      </c>
      <c r="N719" s="1150" t="s">
        <v>18997</v>
      </c>
      <c r="O719" s="1150" t="s">
        <v>19467</v>
      </c>
      <c r="P719" s="1150" t="s">
        <v>17721</v>
      </c>
      <c r="Q719" s="1211">
        <v>45189</v>
      </c>
      <c r="R719" s="1210">
        <v>6354</v>
      </c>
      <c r="S719" s="1150"/>
      <c r="T719" s="1150" t="s">
        <v>18957</v>
      </c>
      <c r="U719" s="1150">
        <v>1003673333</v>
      </c>
      <c r="V719" s="1150"/>
      <c r="W719" s="1150"/>
      <c r="X719" s="1150"/>
      <c r="Y719" s="1150"/>
      <c r="Z719" s="1150"/>
      <c r="AA719" s="1150"/>
      <c r="AB719" s="1150"/>
      <c r="AC719" s="1150"/>
      <c r="AD719" s="1150"/>
      <c r="AE719" s="1150"/>
      <c r="AF719" s="1150" t="s">
        <v>18962</v>
      </c>
      <c r="AG719" s="1211">
        <v>45190</v>
      </c>
      <c r="AH719" s="1212">
        <v>45170</v>
      </c>
      <c r="AI719" s="1213" t="s">
        <v>3556</v>
      </c>
      <c r="AJ719" s="1213" t="s">
        <v>3555</v>
      </c>
      <c r="AK719" s="1210">
        <v>6354.03</v>
      </c>
      <c r="AL719" s="1210">
        <v>6355</v>
      </c>
      <c r="AM719" s="1150" t="s">
        <v>514</v>
      </c>
      <c r="AN719" s="1150" t="s">
        <v>13437</v>
      </c>
      <c r="AO719" s="1150"/>
      <c r="AP719" s="1150" t="s">
        <v>3553</v>
      </c>
      <c r="AQ719" s="1150"/>
      <c r="AR719" s="1150">
        <v>4902149586</v>
      </c>
      <c r="AS719" s="1150"/>
      <c r="AT719" s="1150"/>
      <c r="AU719" s="1150"/>
      <c r="AV719" s="1150"/>
      <c r="AW719" s="1150"/>
      <c r="AX719" s="1150"/>
      <c r="AY719" s="1150" t="s">
        <v>19805</v>
      </c>
      <c r="AZ719" s="1150"/>
      <c r="BA719" s="1150"/>
      <c r="BB719" s="1150"/>
      <c r="BC719" s="1150"/>
      <c r="BD719" s="1150"/>
      <c r="BE719" s="1150"/>
      <c r="BF719" s="1150"/>
      <c r="BG719" s="1150"/>
      <c r="BH719" s="1150"/>
      <c r="BI719" s="1150"/>
      <c r="BJ719" s="1150"/>
    </row>
    <row r="720" spans="1:62">
      <c r="A720" s="1150">
        <v>714</v>
      </c>
      <c r="B720" s="1150">
        <v>0</v>
      </c>
      <c r="C720" s="1150" t="s">
        <v>2792</v>
      </c>
      <c r="D720" s="1150" t="s">
        <v>18942</v>
      </c>
      <c r="E720" s="1150" t="s">
        <v>18943</v>
      </c>
      <c r="F720" s="1150" t="s">
        <v>18948</v>
      </c>
      <c r="G720" s="1150" t="s">
        <v>17935</v>
      </c>
      <c r="H720" s="1150" t="s">
        <v>989</v>
      </c>
      <c r="I720" s="1150" t="s">
        <v>271</v>
      </c>
      <c r="J720" s="1150" t="s">
        <v>19859</v>
      </c>
      <c r="K720" s="1150" t="s">
        <v>19860</v>
      </c>
      <c r="L720" s="1150" t="s">
        <v>394</v>
      </c>
      <c r="M720" s="1150">
        <v>100210455</v>
      </c>
      <c r="N720" s="1150" t="s">
        <v>394</v>
      </c>
      <c r="O720" s="1150"/>
      <c r="P720" s="1150" t="s">
        <v>17721</v>
      </c>
      <c r="Q720" s="1150"/>
      <c r="R720" s="1150"/>
      <c r="S720" s="1150"/>
      <c r="T720" s="1150" t="s">
        <v>394</v>
      </c>
      <c r="U720" s="1150">
        <v>1003673094</v>
      </c>
      <c r="V720" s="1150"/>
      <c r="W720" s="1150"/>
      <c r="X720" s="1150"/>
      <c r="Y720" s="1150"/>
      <c r="Z720" s="1150"/>
      <c r="AA720" s="1150"/>
      <c r="AB720" s="1150"/>
      <c r="AC720" s="1150"/>
      <c r="AD720" s="1150"/>
      <c r="AE720" s="1150"/>
      <c r="AF720" s="1150" t="s">
        <v>19552</v>
      </c>
      <c r="AG720" s="1211">
        <v>45189</v>
      </c>
      <c r="AH720" s="1212">
        <v>45170</v>
      </c>
      <c r="AI720" s="1150" t="s">
        <v>989</v>
      </c>
      <c r="AJ720" s="1150" t="s">
        <v>19859</v>
      </c>
      <c r="AK720" s="1210">
        <v>48068</v>
      </c>
      <c r="AL720" s="1210">
        <v>48068</v>
      </c>
      <c r="AM720" s="1150" t="s">
        <v>514</v>
      </c>
      <c r="AN720" s="1150" t="s">
        <v>13437</v>
      </c>
      <c r="AO720" s="1150">
        <v>539.91999999999996</v>
      </c>
      <c r="AP720" s="1150" t="s">
        <v>9130</v>
      </c>
      <c r="AQ720" s="1150"/>
      <c r="AR720" s="1150">
        <v>4902149280</v>
      </c>
      <c r="AS720" s="1150"/>
      <c r="AT720" s="1150"/>
      <c r="AU720" s="1150"/>
      <c r="AV720" s="1150"/>
      <c r="AW720" s="1150"/>
      <c r="AX720" s="1150"/>
      <c r="AY720" s="1150">
        <v>0</v>
      </c>
      <c r="AZ720" s="1150"/>
      <c r="BA720" s="1150"/>
      <c r="BB720" s="1150"/>
      <c r="BC720" s="1150"/>
      <c r="BD720" s="1150"/>
      <c r="BE720" s="1150"/>
      <c r="BF720" s="1150"/>
      <c r="BG720" s="1150"/>
      <c r="BH720" s="1150"/>
      <c r="BI720" s="1150"/>
      <c r="BJ720" s="1150"/>
    </row>
    <row r="721" spans="1:62">
      <c r="A721" s="1150">
        <v>715</v>
      </c>
      <c r="B721" s="1150">
        <v>0</v>
      </c>
      <c r="C721" s="1150" t="s">
        <v>2792</v>
      </c>
      <c r="D721" s="1150" t="s">
        <v>18942</v>
      </c>
      <c r="E721" s="1150" t="s">
        <v>18943</v>
      </c>
      <c r="F721" s="1150" t="s">
        <v>18944</v>
      </c>
      <c r="G721" s="1150" t="s">
        <v>57</v>
      </c>
      <c r="H721" s="1150" t="s">
        <v>9611</v>
      </c>
      <c r="I721" s="1150" t="s">
        <v>9613</v>
      </c>
      <c r="J721" s="1150" t="s">
        <v>9612</v>
      </c>
      <c r="K721" s="1150" t="s">
        <v>19861</v>
      </c>
      <c r="L721" s="1150" t="s">
        <v>394</v>
      </c>
      <c r="M721" s="1150">
        <v>100199277</v>
      </c>
      <c r="N721" s="1150" t="s">
        <v>394</v>
      </c>
      <c r="O721" s="1150"/>
      <c r="P721" s="1150" t="s">
        <v>17721</v>
      </c>
      <c r="Q721" s="1150"/>
      <c r="R721" s="1150"/>
      <c r="S721" s="1150"/>
      <c r="T721" s="1150" t="s">
        <v>394</v>
      </c>
      <c r="U721" s="1150">
        <v>1003673788</v>
      </c>
      <c r="V721" s="1150"/>
      <c r="W721" s="1150"/>
      <c r="X721" s="1150"/>
      <c r="Y721" s="1150"/>
      <c r="Z721" s="1150"/>
      <c r="AA721" s="1150"/>
      <c r="AB721" s="1150"/>
      <c r="AC721" s="1150"/>
      <c r="AD721" s="1150"/>
      <c r="AE721" s="1150"/>
      <c r="AF721" s="1150" t="s">
        <v>18973</v>
      </c>
      <c r="AG721" s="1211">
        <v>45189</v>
      </c>
      <c r="AH721" s="1212">
        <v>45170</v>
      </c>
      <c r="AI721" s="1150" t="s">
        <v>9611</v>
      </c>
      <c r="AJ721" s="1150" t="s">
        <v>9612</v>
      </c>
      <c r="AK721" s="1210">
        <v>158143.15</v>
      </c>
      <c r="AL721" s="1210">
        <v>158144</v>
      </c>
      <c r="AM721" s="1150" t="s">
        <v>19535</v>
      </c>
      <c r="AN721" s="1150" t="s">
        <v>12821</v>
      </c>
      <c r="AO721" s="1210">
        <v>43852</v>
      </c>
      <c r="AP721" s="1150" t="s">
        <v>19862</v>
      </c>
      <c r="AQ721" s="1150"/>
      <c r="AR721" s="1150">
        <v>4902150091</v>
      </c>
      <c r="AS721" s="1150"/>
      <c r="AT721" s="1150"/>
      <c r="AU721" s="1150"/>
      <c r="AV721" s="1150"/>
      <c r="AW721" s="1150"/>
      <c r="AX721" s="1150"/>
      <c r="AY721" s="1150" t="s">
        <v>19632</v>
      </c>
      <c r="AZ721" s="1150"/>
      <c r="BA721" s="1150"/>
      <c r="BB721" s="1150"/>
      <c r="BC721" s="1150"/>
      <c r="BD721" s="1150"/>
      <c r="BE721" s="1150"/>
      <c r="BF721" s="1150"/>
      <c r="BG721" s="1150"/>
      <c r="BH721" s="1150"/>
      <c r="BI721" s="1150"/>
      <c r="BJ721" s="1150"/>
    </row>
    <row r="722" spans="1:62">
      <c r="A722" s="1150">
        <v>716</v>
      </c>
      <c r="B722" s="1150">
        <v>0</v>
      </c>
      <c r="C722" s="1150" t="s">
        <v>2792</v>
      </c>
      <c r="D722" s="1150" t="s">
        <v>18942</v>
      </c>
      <c r="E722" s="1150" t="s">
        <v>18943</v>
      </c>
      <c r="F722" s="1150" t="s">
        <v>18948</v>
      </c>
      <c r="G722" s="1150" t="s">
        <v>3643</v>
      </c>
      <c r="H722" s="1150" t="s">
        <v>712</v>
      </c>
      <c r="I722" s="1150" t="s">
        <v>130</v>
      </c>
      <c r="J722" s="1222" t="s">
        <v>15675</v>
      </c>
      <c r="K722" s="1150" t="s">
        <v>19863</v>
      </c>
      <c r="L722" s="1150" t="s">
        <v>394</v>
      </c>
      <c r="M722" s="1150">
        <v>100210584</v>
      </c>
      <c r="N722" s="1150" t="s">
        <v>394</v>
      </c>
      <c r="O722" s="1150"/>
      <c r="P722" s="1150" t="s">
        <v>17721</v>
      </c>
      <c r="Q722" s="1150"/>
      <c r="R722" s="1210">
        <v>53987</v>
      </c>
      <c r="S722" s="1150"/>
      <c r="T722" s="1150" t="s">
        <v>394</v>
      </c>
      <c r="U722" s="1150">
        <v>1003673176</v>
      </c>
      <c r="V722" s="1150"/>
      <c r="W722" s="1150"/>
      <c r="X722" s="1150"/>
      <c r="Y722" s="1150"/>
      <c r="Z722" s="1150"/>
      <c r="AA722" s="1150"/>
      <c r="AB722" s="1150"/>
      <c r="AC722" s="1150"/>
      <c r="AD722" s="1150"/>
      <c r="AE722" s="1150"/>
      <c r="AF722" s="1150" t="s">
        <v>19172</v>
      </c>
      <c r="AG722" s="1211">
        <v>45189</v>
      </c>
      <c r="AH722" s="1212">
        <v>45170</v>
      </c>
      <c r="AI722" s="1150" t="s">
        <v>712</v>
      </c>
      <c r="AJ722" s="1222" t="s">
        <v>15675</v>
      </c>
      <c r="AK722" s="1210">
        <v>53987.199999999997</v>
      </c>
      <c r="AL722" s="1210">
        <v>53988</v>
      </c>
      <c r="AM722" s="1150" t="s">
        <v>514</v>
      </c>
      <c r="AN722" s="1150" t="s">
        <v>13437</v>
      </c>
      <c r="AO722" s="1150">
        <v>842.66</v>
      </c>
      <c r="AP722" s="1150" t="s">
        <v>19864</v>
      </c>
      <c r="AQ722" s="1150"/>
      <c r="AR722" s="1150">
        <v>4902149289</v>
      </c>
      <c r="AS722" s="1150"/>
      <c r="AT722" s="1150"/>
      <c r="AU722" s="1150"/>
      <c r="AV722" s="1150"/>
      <c r="AW722" s="1150"/>
      <c r="AX722" s="1150"/>
      <c r="AY722" s="1150">
        <v>0</v>
      </c>
      <c r="AZ722" s="1150"/>
      <c r="BA722" s="1150"/>
      <c r="BB722" s="1150"/>
      <c r="BC722" s="1150"/>
      <c r="BD722" s="1150"/>
      <c r="BE722" s="1150"/>
      <c r="BF722" s="1150"/>
      <c r="BG722" s="1150"/>
      <c r="BH722" s="1150"/>
      <c r="BI722" s="1150"/>
      <c r="BJ722" s="1150"/>
    </row>
    <row r="723" spans="1:62">
      <c r="A723" s="1150">
        <v>717</v>
      </c>
      <c r="B723" s="1150" t="s">
        <v>19108</v>
      </c>
      <c r="C723" s="1150" t="s">
        <v>2792</v>
      </c>
      <c r="D723" s="1150" t="s">
        <v>18942</v>
      </c>
      <c r="E723" s="1150" t="s">
        <v>18943</v>
      </c>
      <c r="F723" s="1150" t="s">
        <v>18948</v>
      </c>
      <c r="G723" s="1150" t="s">
        <v>3643</v>
      </c>
      <c r="H723" s="1213" t="s">
        <v>3403</v>
      </c>
      <c r="I723" s="1213" t="s">
        <v>3401</v>
      </c>
      <c r="J723" s="1213" t="s">
        <v>3402</v>
      </c>
      <c r="K723" s="1150" t="s">
        <v>19640</v>
      </c>
      <c r="L723" s="1150" t="s">
        <v>394</v>
      </c>
      <c r="M723" s="1150">
        <v>100211033</v>
      </c>
      <c r="N723" s="1150" t="s">
        <v>19552</v>
      </c>
      <c r="O723" s="1150" t="s">
        <v>19467</v>
      </c>
      <c r="P723" s="1150" t="s">
        <v>17721</v>
      </c>
      <c r="Q723" s="1211">
        <v>45184</v>
      </c>
      <c r="R723" s="1210">
        <v>38814</v>
      </c>
      <c r="S723" s="1150"/>
      <c r="T723" s="1150" t="s">
        <v>19410</v>
      </c>
      <c r="U723" s="1150">
        <v>1003673177</v>
      </c>
      <c r="V723" s="1150"/>
      <c r="W723" s="1150"/>
      <c r="X723" s="1150"/>
      <c r="Y723" s="1150"/>
      <c r="Z723" s="1150"/>
      <c r="AA723" s="1150"/>
      <c r="AB723" s="1150"/>
      <c r="AC723" s="1150"/>
      <c r="AD723" s="1150"/>
      <c r="AE723" s="1150"/>
      <c r="AF723" s="1150" t="s">
        <v>19172</v>
      </c>
      <c r="AG723" s="1211">
        <v>45189</v>
      </c>
      <c r="AH723" s="1212">
        <v>45170</v>
      </c>
      <c r="AI723" s="1213" t="s">
        <v>3403</v>
      </c>
      <c r="AJ723" s="1213" t="s">
        <v>3402</v>
      </c>
      <c r="AK723" s="1210">
        <v>38813.269999999997</v>
      </c>
      <c r="AL723" s="1210">
        <v>38814</v>
      </c>
      <c r="AM723" s="1150" t="s">
        <v>514</v>
      </c>
      <c r="AN723" s="1150" t="s">
        <v>13437</v>
      </c>
      <c r="AO723" s="1210">
        <v>4078.46</v>
      </c>
      <c r="AP723" s="1150" t="s">
        <v>3406</v>
      </c>
      <c r="AQ723" s="1150"/>
      <c r="AR723" s="1150">
        <v>4902149365</v>
      </c>
      <c r="AS723" s="1150"/>
      <c r="AT723" s="1150"/>
      <c r="AU723" s="1150"/>
      <c r="AV723" s="1150"/>
      <c r="AW723" s="1150"/>
      <c r="AX723" s="1150"/>
      <c r="AY723" s="1150">
        <v>0</v>
      </c>
      <c r="AZ723" s="1150"/>
      <c r="BA723" s="1150"/>
      <c r="BB723" s="1150"/>
      <c r="BC723" s="1150"/>
      <c r="BD723" s="1150"/>
      <c r="BE723" s="1150"/>
      <c r="BF723" s="1150"/>
      <c r="BG723" s="1150"/>
      <c r="BH723" s="1150"/>
      <c r="BI723" s="1150"/>
      <c r="BJ723" s="1150"/>
    </row>
    <row r="724" spans="1:62">
      <c r="A724" s="1150">
        <v>718</v>
      </c>
      <c r="B724" s="1150">
        <v>0</v>
      </c>
      <c r="C724" s="1150" t="s">
        <v>2792</v>
      </c>
      <c r="D724" s="1150" t="s">
        <v>18942</v>
      </c>
      <c r="E724" s="1150" t="s">
        <v>18943</v>
      </c>
      <c r="F724" s="1150" t="s">
        <v>18948</v>
      </c>
      <c r="G724" s="1150" t="s">
        <v>17920</v>
      </c>
      <c r="H724" s="1213" t="s">
        <v>10152</v>
      </c>
      <c r="I724" s="1213" t="s">
        <v>10154</v>
      </c>
      <c r="J724" s="1213" t="s">
        <v>10153</v>
      </c>
      <c r="K724" s="1150" t="s">
        <v>10157</v>
      </c>
      <c r="L724" s="1150" t="s">
        <v>394</v>
      </c>
      <c r="M724" s="1150">
        <v>100211102</v>
      </c>
      <c r="N724" s="1150" t="s">
        <v>18997</v>
      </c>
      <c r="O724" s="1150" t="s">
        <v>19567</v>
      </c>
      <c r="P724" s="1150" t="s">
        <v>17721</v>
      </c>
      <c r="Q724" s="1150"/>
      <c r="R724" s="1210">
        <v>37689</v>
      </c>
      <c r="S724" s="1150"/>
      <c r="T724" s="1150"/>
      <c r="U724" s="1150">
        <v>1003674267</v>
      </c>
      <c r="V724" s="1150">
        <v>1003674268</v>
      </c>
      <c r="W724" s="1150"/>
      <c r="X724" s="1150"/>
      <c r="Y724" s="1150"/>
      <c r="Z724" s="1150"/>
      <c r="AA724" s="1150"/>
      <c r="AB724" s="1150"/>
      <c r="AC724" s="1150"/>
      <c r="AD724" s="1150"/>
      <c r="AE724" s="1150"/>
      <c r="AF724" s="1150" t="s">
        <v>18962</v>
      </c>
      <c r="AG724" s="1211">
        <v>45193</v>
      </c>
      <c r="AH724" s="1212">
        <v>45170</v>
      </c>
      <c r="AI724" s="1213" t="s">
        <v>10152</v>
      </c>
      <c r="AJ724" s="1213" t="s">
        <v>10153</v>
      </c>
      <c r="AK724" s="1210">
        <v>50959.45</v>
      </c>
      <c r="AL724" s="1210">
        <v>50960</v>
      </c>
      <c r="AM724" s="1150" t="s">
        <v>514</v>
      </c>
      <c r="AN724" s="1150" t="s">
        <v>13437</v>
      </c>
      <c r="AO724" s="1210">
        <v>30688.62</v>
      </c>
      <c r="AP724" s="1150" t="s">
        <v>10155</v>
      </c>
      <c r="AQ724" s="1150"/>
      <c r="AR724" s="1150">
        <v>4902150521</v>
      </c>
      <c r="AS724" s="1150"/>
      <c r="AT724" s="1150"/>
      <c r="AU724" s="1150"/>
      <c r="AV724" s="1150"/>
      <c r="AW724" s="1150"/>
      <c r="AX724" s="1150"/>
      <c r="AY724" s="1150" t="s">
        <v>19865</v>
      </c>
      <c r="AZ724" s="1150"/>
      <c r="BA724" s="1150"/>
      <c r="BB724" s="1150"/>
      <c r="BC724" s="1150"/>
      <c r="BD724" s="1150"/>
      <c r="BE724" s="1150"/>
      <c r="BF724" s="1150"/>
      <c r="BG724" s="1150"/>
      <c r="BH724" s="1150"/>
      <c r="BI724" s="1150"/>
      <c r="BJ724" s="1150"/>
    </row>
    <row r="725" spans="1:62" ht="27">
      <c r="A725" s="1150">
        <v>719</v>
      </c>
      <c r="B725" s="1150">
        <v>0</v>
      </c>
      <c r="C725" s="1150" t="s">
        <v>2792</v>
      </c>
      <c r="D725" s="1150" t="s">
        <v>18942</v>
      </c>
      <c r="E725" s="1150" t="s">
        <v>18943</v>
      </c>
      <c r="F725" s="1150" t="s">
        <v>18948</v>
      </c>
      <c r="G725" s="1150" t="s">
        <v>15831</v>
      </c>
      <c r="H725" s="1150" t="s">
        <v>15695</v>
      </c>
      <c r="I725" s="1150" t="s">
        <v>10159</v>
      </c>
      <c r="J725" s="1217" t="s">
        <v>10158</v>
      </c>
      <c r="K725" s="1150" t="s">
        <v>19866</v>
      </c>
      <c r="L725" s="1150" t="s">
        <v>394</v>
      </c>
      <c r="M725" s="1150">
        <v>100210992</v>
      </c>
      <c r="N725" s="1150" t="s">
        <v>18997</v>
      </c>
      <c r="O725" s="1150" t="s">
        <v>18968</v>
      </c>
      <c r="P725" s="1150" t="s">
        <v>17721</v>
      </c>
      <c r="Q725" s="1211">
        <v>45189</v>
      </c>
      <c r="R725" s="1210">
        <v>14940</v>
      </c>
      <c r="S725" s="1150"/>
      <c r="T725" s="1150" t="s">
        <v>18957</v>
      </c>
      <c r="U725" s="1150">
        <v>1003674565</v>
      </c>
      <c r="V725" s="1150">
        <v>1003674566</v>
      </c>
      <c r="W725" s="1150"/>
      <c r="X725" s="1150"/>
      <c r="Y725" s="1150"/>
      <c r="Z725" s="1150"/>
      <c r="AA725" s="1150"/>
      <c r="AB725" s="1150"/>
      <c r="AC725" s="1150"/>
      <c r="AD725" s="1150"/>
      <c r="AE725" s="1150"/>
      <c r="AF725" s="1150" t="s">
        <v>18978</v>
      </c>
      <c r="AG725" s="1211">
        <v>45194</v>
      </c>
      <c r="AH725" s="1212">
        <v>45170</v>
      </c>
      <c r="AI725" s="1150" t="s">
        <v>15695</v>
      </c>
      <c r="AJ725" s="1217" t="s">
        <v>10158</v>
      </c>
      <c r="AK725" s="1150"/>
      <c r="AL725" s="1150" t="s">
        <v>18976</v>
      </c>
      <c r="AM725" s="1150" t="s">
        <v>514</v>
      </c>
      <c r="AN725" s="1150" t="s">
        <v>13437</v>
      </c>
      <c r="AO725" s="1215" t="s">
        <v>19867</v>
      </c>
      <c r="AP725" s="1150" t="s">
        <v>10160</v>
      </c>
      <c r="AQ725" s="1150"/>
      <c r="AR725" s="1150">
        <v>4902150721</v>
      </c>
      <c r="AS725" s="1150"/>
      <c r="AT725" s="1150"/>
      <c r="AU725" s="1150"/>
      <c r="AV725" s="1150"/>
      <c r="AW725" s="1150"/>
      <c r="AX725" s="1150"/>
      <c r="AY725" s="1150" t="s">
        <v>19868</v>
      </c>
      <c r="AZ725" s="1150"/>
      <c r="BA725" s="1150"/>
      <c r="BB725" s="1150"/>
      <c r="BC725" s="1150"/>
      <c r="BD725" s="1150"/>
      <c r="BE725" s="1150"/>
      <c r="BF725" s="1150"/>
      <c r="BG725" s="1150"/>
      <c r="BH725" s="1150"/>
      <c r="BI725" s="1150"/>
      <c r="BJ725" s="1150"/>
    </row>
    <row r="726" spans="1:62">
      <c r="A726" s="1150">
        <v>720</v>
      </c>
      <c r="B726" s="1150">
        <v>0</v>
      </c>
      <c r="C726" s="1150" t="s">
        <v>2792</v>
      </c>
      <c r="D726" s="1150" t="s">
        <v>18942</v>
      </c>
      <c r="E726" s="1150" t="s">
        <v>18943</v>
      </c>
      <c r="F726" s="1150" t="s">
        <v>18948</v>
      </c>
      <c r="G726" s="1150" t="s">
        <v>15831</v>
      </c>
      <c r="H726" s="1213" t="s">
        <v>10163</v>
      </c>
      <c r="I726" s="1213" t="s">
        <v>10165</v>
      </c>
      <c r="J726" s="1213" t="s">
        <v>10164</v>
      </c>
      <c r="K726" s="1150" t="s">
        <v>19869</v>
      </c>
      <c r="L726" s="1150" t="s">
        <v>394</v>
      </c>
      <c r="M726" s="1150">
        <v>100211116</v>
      </c>
      <c r="N726" s="1150" t="s">
        <v>18997</v>
      </c>
      <c r="O726" s="1150" t="s">
        <v>18968</v>
      </c>
      <c r="P726" s="1150" t="s">
        <v>17721</v>
      </c>
      <c r="Q726" s="1211">
        <v>45189</v>
      </c>
      <c r="R726" s="1210">
        <v>48431</v>
      </c>
      <c r="S726" s="1150"/>
      <c r="T726" s="1150" t="s">
        <v>18957</v>
      </c>
      <c r="U726" s="1150">
        <v>1003674315</v>
      </c>
      <c r="V726" s="1150">
        <v>1003674316</v>
      </c>
      <c r="W726" s="1150"/>
      <c r="X726" s="1150"/>
      <c r="Y726" s="1150"/>
      <c r="Z726" s="1150"/>
      <c r="AA726" s="1150"/>
      <c r="AB726" s="1150"/>
      <c r="AC726" s="1150"/>
      <c r="AD726" s="1150"/>
      <c r="AE726" s="1150"/>
      <c r="AF726" s="1150" t="s">
        <v>18962</v>
      </c>
      <c r="AG726" s="1211">
        <v>45193</v>
      </c>
      <c r="AH726" s="1212">
        <v>45170</v>
      </c>
      <c r="AI726" s="1213" t="s">
        <v>10163</v>
      </c>
      <c r="AJ726" s="1213" t="s">
        <v>10164</v>
      </c>
      <c r="AK726" s="1210">
        <v>48430.76</v>
      </c>
      <c r="AL726" s="1210">
        <v>48431</v>
      </c>
      <c r="AM726" s="1150" t="s">
        <v>514</v>
      </c>
      <c r="AN726" s="1150" t="s">
        <v>13437</v>
      </c>
      <c r="AO726" s="1210">
        <v>22627.52</v>
      </c>
      <c r="AP726" s="1150" t="s">
        <v>10166</v>
      </c>
      <c r="AQ726" s="1150"/>
      <c r="AR726" s="1150">
        <v>4902150482</v>
      </c>
      <c r="AS726" s="1150"/>
      <c r="AT726" s="1150"/>
      <c r="AU726" s="1150"/>
      <c r="AV726" s="1150"/>
      <c r="AW726" s="1150"/>
      <c r="AX726" s="1150"/>
      <c r="AY726" s="1150" t="s">
        <v>18979</v>
      </c>
      <c r="AZ726" s="1150"/>
      <c r="BA726" s="1150"/>
      <c r="BB726" s="1150" t="s">
        <v>3195</v>
      </c>
      <c r="BC726" s="1150"/>
      <c r="BD726" s="1150"/>
      <c r="BE726" s="1150"/>
      <c r="BF726" s="1150" t="s">
        <v>18962</v>
      </c>
      <c r="BG726" s="1150"/>
      <c r="BH726" s="1150"/>
      <c r="BI726" s="1150"/>
      <c r="BJ726" s="1150"/>
    </row>
    <row r="727" spans="1:62" ht="27">
      <c r="A727" s="1150">
        <v>721</v>
      </c>
      <c r="B727" s="1150" t="s">
        <v>19094</v>
      </c>
      <c r="C727" s="1150" t="s">
        <v>17924</v>
      </c>
      <c r="D727" s="1150" t="s">
        <v>18942</v>
      </c>
      <c r="E727" s="1150" t="s">
        <v>18943</v>
      </c>
      <c r="F727" s="1150" t="s">
        <v>18948</v>
      </c>
      <c r="G727" s="1150" t="s">
        <v>15831</v>
      </c>
      <c r="H727" s="1150" t="s">
        <v>19870</v>
      </c>
      <c r="I727" s="1150" t="s">
        <v>10699</v>
      </c>
      <c r="J727" s="1217" t="s">
        <v>17733</v>
      </c>
      <c r="K727" s="1150" t="s">
        <v>19871</v>
      </c>
      <c r="L727" s="1150" t="s">
        <v>394</v>
      </c>
      <c r="M727" s="1150">
        <v>100211115</v>
      </c>
      <c r="N727" s="1150" t="s">
        <v>18997</v>
      </c>
      <c r="O727" s="1150" t="s">
        <v>18968</v>
      </c>
      <c r="P727" s="1150" t="s">
        <v>17721</v>
      </c>
      <c r="Q727" s="1211">
        <v>45189</v>
      </c>
      <c r="R727" s="1210">
        <v>31505</v>
      </c>
      <c r="S727" s="1150"/>
      <c r="T727" s="1150" t="s">
        <v>18957</v>
      </c>
      <c r="U727" s="1150">
        <v>1003681221</v>
      </c>
      <c r="V727" s="1150">
        <v>1003681222</v>
      </c>
      <c r="W727" s="1150"/>
      <c r="X727" s="1150"/>
      <c r="Y727" s="1150"/>
      <c r="Z727" s="1150"/>
      <c r="AA727" s="1150"/>
      <c r="AB727" s="1150"/>
      <c r="AC727" s="1150"/>
      <c r="AD727" s="1150"/>
      <c r="AE727" s="1150"/>
      <c r="AF727" s="1150" t="s">
        <v>18983</v>
      </c>
      <c r="AG727" s="1211">
        <v>45210</v>
      </c>
      <c r="AH727" s="1212">
        <v>45200</v>
      </c>
      <c r="AI727" s="1150" t="s">
        <v>19870</v>
      </c>
      <c r="AJ727" s="1217" t="s">
        <v>17733</v>
      </c>
      <c r="AK727" s="1150"/>
      <c r="AL727" s="1150" t="s">
        <v>18976</v>
      </c>
      <c r="AM727" s="1150" t="s">
        <v>514</v>
      </c>
      <c r="AN727" s="1150" t="s">
        <v>13437</v>
      </c>
      <c r="AO727" s="1215" t="s">
        <v>19872</v>
      </c>
      <c r="AP727" s="1150" t="s">
        <v>10700</v>
      </c>
      <c r="AQ727" s="1150"/>
      <c r="AR727" s="1150"/>
      <c r="AS727" s="1150"/>
      <c r="AT727" s="1150"/>
      <c r="AU727" s="1150"/>
      <c r="AV727" s="1150"/>
      <c r="AW727" s="1150"/>
      <c r="AX727" s="1150"/>
      <c r="AY727" s="1150" t="s">
        <v>19599</v>
      </c>
      <c r="AZ727" s="1150"/>
      <c r="BA727" s="1150"/>
      <c r="BB727" s="1150"/>
      <c r="BC727" s="1150"/>
      <c r="BD727" s="1150"/>
      <c r="BE727" s="1150"/>
      <c r="BF727" s="1150"/>
      <c r="BG727" s="1150"/>
      <c r="BH727" s="1150"/>
      <c r="BI727" s="1150"/>
      <c r="BJ727" s="1150"/>
    </row>
    <row r="728" spans="1:62">
      <c r="A728" s="1150">
        <v>722</v>
      </c>
      <c r="B728" s="1150" t="s">
        <v>19094</v>
      </c>
      <c r="C728" s="1150" t="s">
        <v>2792</v>
      </c>
      <c r="D728" s="1150" t="s">
        <v>18942</v>
      </c>
      <c r="E728" s="1150" t="s">
        <v>18943</v>
      </c>
      <c r="F728" s="1150" t="s">
        <v>18948</v>
      </c>
      <c r="G728" s="1150" t="s">
        <v>15831</v>
      </c>
      <c r="H728" s="1150" t="s">
        <v>5053</v>
      </c>
      <c r="I728" s="1150" t="s">
        <v>5050</v>
      </c>
      <c r="J728" s="1150" t="s">
        <v>5052</v>
      </c>
      <c r="K728" s="1150" t="s">
        <v>19873</v>
      </c>
      <c r="L728" s="1150" t="s">
        <v>394</v>
      </c>
      <c r="M728" s="1150">
        <v>100211104</v>
      </c>
      <c r="N728" s="1150" t="s">
        <v>18997</v>
      </c>
      <c r="O728" s="1150" t="s">
        <v>18968</v>
      </c>
      <c r="P728" s="1150" t="s">
        <v>17721</v>
      </c>
      <c r="Q728" s="1211">
        <v>45189</v>
      </c>
      <c r="R728" s="1210">
        <v>29807</v>
      </c>
      <c r="S728" s="1150"/>
      <c r="T728" s="1150" t="s">
        <v>18957</v>
      </c>
      <c r="U728" s="1150">
        <v>1003680239</v>
      </c>
      <c r="V728" s="1150">
        <v>1003680240</v>
      </c>
      <c r="W728" s="1150"/>
      <c r="X728" s="1150"/>
      <c r="Y728" s="1150"/>
      <c r="Z728" s="1150"/>
      <c r="AA728" s="1150"/>
      <c r="AB728" s="1150"/>
      <c r="AC728" s="1150"/>
      <c r="AD728" s="1150"/>
      <c r="AE728" s="1150"/>
      <c r="AF728" s="1150" t="s">
        <v>18983</v>
      </c>
      <c r="AG728" s="1211">
        <v>45208</v>
      </c>
      <c r="AH728" s="1212">
        <v>45200</v>
      </c>
      <c r="AI728" s="1150" t="s">
        <v>5053</v>
      </c>
      <c r="AJ728" s="1150" t="s">
        <v>5052</v>
      </c>
      <c r="AK728" s="1150"/>
      <c r="AL728" s="1150" t="s">
        <v>18976</v>
      </c>
      <c r="AM728" s="1150" t="s">
        <v>514</v>
      </c>
      <c r="AN728" s="1150" t="s">
        <v>13437</v>
      </c>
      <c r="AO728" s="1210">
        <v>3508.29</v>
      </c>
      <c r="AP728" s="1150" t="s">
        <v>10704</v>
      </c>
      <c r="AQ728" s="1150"/>
      <c r="AR728" s="1150">
        <v>4902155473</v>
      </c>
      <c r="AS728" s="1150"/>
      <c r="AT728" s="1150"/>
      <c r="AU728" s="1150"/>
      <c r="AV728" s="1150"/>
      <c r="AW728" s="1150"/>
      <c r="AX728" s="1150"/>
      <c r="AY728" s="1150"/>
      <c r="AZ728" s="1150"/>
      <c r="BA728" s="1150"/>
      <c r="BB728" s="1150"/>
      <c r="BC728" s="1150"/>
      <c r="BD728" s="1150"/>
      <c r="BE728" s="1150"/>
      <c r="BF728" s="1150"/>
      <c r="BG728" s="1150"/>
      <c r="BH728" s="1150"/>
      <c r="BI728" s="1150"/>
      <c r="BJ728" s="1150"/>
    </row>
    <row r="729" spans="1:62">
      <c r="A729" s="1150">
        <v>723</v>
      </c>
      <c r="B729" s="1150" t="s">
        <v>19094</v>
      </c>
      <c r="C729" s="1150" t="s">
        <v>2792</v>
      </c>
      <c r="D729" s="1150" t="s">
        <v>18942</v>
      </c>
      <c r="E729" s="1150" t="s">
        <v>18943</v>
      </c>
      <c r="F729" s="1150" t="s">
        <v>18948</v>
      </c>
      <c r="G729" s="1150" t="s">
        <v>17935</v>
      </c>
      <c r="H729" s="1150" t="s">
        <v>4622</v>
      </c>
      <c r="I729" s="1150" t="s">
        <v>4619</v>
      </c>
      <c r="J729" s="1150" t="s">
        <v>4621</v>
      </c>
      <c r="K729" s="1150" t="s">
        <v>19874</v>
      </c>
      <c r="L729" s="1150" t="s">
        <v>394</v>
      </c>
      <c r="M729" s="1150">
        <v>100211103</v>
      </c>
      <c r="N729" s="1150" t="s">
        <v>18962</v>
      </c>
      <c r="O729" s="1150" t="s">
        <v>19227</v>
      </c>
      <c r="P729" s="1150" t="s">
        <v>17721</v>
      </c>
      <c r="Q729" s="1211">
        <v>45199</v>
      </c>
      <c r="R729" s="1210">
        <v>13123</v>
      </c>
      <c r="S729" s="1150"/>
      <c r="T729" s="1150" t="s">
        <v>18969</v>
      </c>
      <c r="U729" s="1150">
        <v>1003679785</v>
      </c>
      <c r="V729" s="1150"/>
      <c r="W729" s="1150"/>
      <c r="X729" s="1150"/>
      <c r="Y729" s="1150"/>
      <c r="Z729" s="1150"/>
      <c r="AA729" s="1150"/>
      <c r="AB729" s="1150"/>
      <c r="AC729" s="1150"/>
      <c r="AD729" s="1150"/>
      <c r="AE729" s="1150"/>
      <c r="AF729" s="1150" t="s">
        <v>18997</v>
      </c>
      <c r="AG729" s="1211">
        <v>45206</v>
      </c>
      <c r="AH729" s="1212">
        <v>45200</v>
      </c>
      <c r="AI729" s="1150" t="s">
        <v>4622</v>
      </c>
      <c r="AJ729" s="1150" t="s">
        <v>4621</v>
      </c>
      <c r="AK729" s="1210">
        <v>13122.91</v>
      </c>
      <c r="AL729" s="1210">
        <v>13123</v>
      </c>
      <c r="AM729" s="1150" t="s">
        <v>514</v>
      </c>
      <c r="AN729" s="1150" t="s">
        <v>13437</v>
      </c>
      <c r="AO729" s="1150"/>
      <c r="AP729" s="1150" t="s">
        <v>10706</v>
      </c>
      <c r="AQ729" s="1150"/>
      <c r="AR729" s="1150">
        <v>4902155027</v>
      </c>
      <c r="AS729" s="1150"/>
      <c r="AT729" s="1150"/>
      <c r="AU729" s="1150"/>
      <c r="AV729" s="1150"/>
      <c r="AW729" s="1150"/>
      <c r="AX729" s="1150"/>
      <c r="AY729" s="1150" t="s">
        <v>19865</v>
      </c>
      <c r="AZ729" s="1150"/>
      <c r="BA729" s="1150"/>
      <c r="BB729" s="1150"/>
      <c r="BC729" s="1150"/>
      <c r="BD729" s="1150"/>
      <c r="BE729" s="1150"/>
      <c r="BF729" s="1150"/>
      <c r="BG729" s="1150"/>
      <c r="BH729" s="1150"/>
      <c r="BI729" s="1150"/>
      <c r="BJ729" s="1150"/>
    </row>
    <row r="730" spans="1:62" ht="94.5">
      <c r="A730" s="1150">
        <v>724</v>
      </c>
      <c r="B730" s="1150">
        <v>0</v>
      </c>
      <c r="C730" s="1150" t="s">
        <v>2792</v>
      </c>
      <c r="D730" s="1150" t="s">
        <v>18942</v>
      </c>
      <c r="E730" s="1150" t="s">
        <v>18943</v>
      </c>
      <c r="F730" s="1150" t="s">
        <v>18948</v>
      </c>
      <c r="G730" s="1150" t="s">
        <v>52</v>
      </c>
      <c r="H730" s="1150" t="s">
        <v>10012</v>
      </c>
      <c r="I730" s="1150" t="s">
        <v>19875</v>
      </c>
      <c r="J730" s="1150" t="s">
        <v>10013</v>
      </c>
      <c r="K730" s="1215" t="s">
        <v>19876</v>
      </c>
      <c r="L730" s="1150" t="s">
        <v>394</v>
      </c>
      <c r="M730" s="1150">
        <v>100193946</v>
      </c>
      <c r="N730" s="1150" t="s">
        <v>394</v>
      </c>
      <c r="O730" s="1150"/>
      <c r="P730" s="1150" t="s">
        <v>17721</v>
      </c>
      <c r="Q730" s="1150"/>
      <c r="R730" s="1210">
        <v>59461</v>
      </c>
      <c r="S730" s="1150"/>
      <c r="T730" s="1150" t="s">
        <v>394</v>
      </c>
      <c r="U730" s="1150">
        <v>1003673181</v>
      </c>
      <c r="V730" s="1150"/>
      <c r="W730" s="1150"/>
      <c r="X730" s="1150"/>
      <c r="Y730" s="1150"/>
      <c r="Z730" s="1150"/>
      <c r="AA730" s="1150"/>
      <c r="AB730" s="1150"/>
      <c r="AC730" s="1150"/>
      <c r="AD730" s="1150"/>
      <c r="AE730" s="1150"/>
      <c r="AF730" s="1150" t="s">
        <v>18949</v>
      </c>
      <c r="AG730" s="1150"/>
      <c r="AH730" s="1212">
        <v>1</v>
      </c>
      <c r="AI730" s="1150" t="s">
        <v>10012</v>
      </c>
      <c r="AJ730" s="1150" t="s">
        <v>10013</v>
      </c>
      <c r="AK730" s="1210">
        <v>130292.11</v>
      </c>
      <c r="AL730" s="1210">
        <v>130293</v>
      </c>
      <c r="AM730" s="1150" t="s">
        <v>514</v>
      </c>
      <c r="AN730" s="1150" t="s">
        <v>13437</v>
      </c>
      <c r="AO730" s="1150"/>
      <c r="AP730" s="1150" t="s">
        <v>10015</v>
      </c>
      <c r="AQ730" s="1150"/>
      <c r="AR730" s="1150">
        <v>4902149266</v>
      </c>
      <c r="AS730" s="1150"/>
      <c r="AT730" s="1150"/>
      <c r="AU730" s="1150"/>
      <c r="AV730" s="1150"/>
      <c r="AW730" s="1150"/>
      <c r="AX730" s="1150"/>
      <c r="AY730" s="1150">
        <v>0</v>
      </c>
      <c r="AZ730" s="1150"/>
      <c r="BA730" s="1150"/>
      <c r="BB730" s="1150"/>
      <c r="BC730" s="1150"/>
      <c r="BD730" s="1150"/>
      <c r="BE730" s="1150"/>
      <c r="BF730" s="1150"/>
      <c r="BG730" s="1150"/>
      <c r="BH730" s="1150"/>
      <c r="BI730" s="1150"/>
      <c r="BJ730" s="1150"/>
    </row>
    <row r="731" spans="1:62" ht="108">
      <c r="A731" s="1150">
        <v>725</v>
      </c>
      <c r="B731" s="1150">
        <v>0</v>
      </c>
      <c r="C731" s="1150" t="s">
        <v>2792</v>
      </c>
      <c r="D731" s="1150" t="s">
        <v>18942</v>
      </c>
      <c r="E731" s="1150" t="s">
        <v>18943</v>
      </c>
      <c r="F731" s="1150" t="s">
        <v>18948</v>
      </c>
      <c r="G731" s="1150" t="s">
        <v>17920</v>
      </c>
      <c r="H731" s="1150" t="s">
        <v>10213</v>
      </c>
      <c r="I731" s="1150" t="s">
        <v>10215</v>
      </c>
      <c r="J731" s="1150" t="s">
        <v>10214</v>
      </c>
      <c r="K731" s="1215" t="s">
        <v>19877</v>
      </c>
      <c r="L731" s="1150" t="s">
        <v>394</v>
      </c>
      <c r="M731" s="1150">
        <v>100207745</v>
      </c>
      <c r="N731" s="1150" t="s">
        <v>394</v>
      </c>
      <c r="O731" s="1150"/>
      <c r="P731" s="1150" t="s">
        <v>17721</v>
      </c>
      <c r="Q731" s="1150"/>
      <c r="R731" s="1210">
        <v>5776</v>
      </c>
      <c r="S731" s="1150"/>
      <c r="T731" s="1150"/>
      <c r="U731" s="1150">
        <v>1003673237</v>
      </c>
      <c r="V731" s="1150"/>
      <c r="W731" s="1150"/>
      <c r="X731" s="1150"/>
      <c r="Y731" s="1150"/>
      <c r="Z731" s="1150"/>
      <c r="AA731" s="1150"/>
      <c r="AB731" s="1150"/>
      <c r="AC731" s="1150"/>
      <c r="AD731" s="1150"/>
      <c r="AE731" s="1150"/>
      <c r="AF731" s="1150" t="s">
        <v>18962</v>
      </c>
      <c r="AG731" s="1211">
        <v>45189</v>
      </c>
      <c r="AH731" s="1212">
        <v>45170</v>
      </c>
      <c r="AI731" s="1150" t="s">
        <v>10213</v>
      </c>
      <c r="AJ731" s="1150" t="s">
        <v>10214</v>
      </c>
      <c r="AK731" s="1210">
        <v>5775.6</v>
      </c>
      <c r="AL731" s="1210">
        <v>5776</v>
      </c>
      <c r="AM731" s="1150" t="s">
        <v>514</v>
      </c>
      <c r="AN731" s="1150" t="s">
        <v>13437</v>
      </c>
      <c r="AO731" s="1150"/>
      <c r="AP731" s="1150" t="s">
        <v>10216</v>
      </c>
      <c r="AQ731" s="1150"/>
      <c r="AR731" s="1150">
        <v>4902149271</v>
      </c>
      <c r="AS731" s="1150"/>
      <c r="AT731" s="1150"/>
      <c r="AU731" s="1150"/>
      <c r="AV731" s="1150"/>
      <c r="AW731" s="1150"/>
      <c r="AX731" s="1150"/>
      <c r="AY731" s="1150">
        <v>0</v>
      </c>
      <c r="AZ731" s="1150"/>
      <c r="BA731" s="1150"/>
      <c r="BB731" s="1150"/>
      <c r="BC731" s="1150"/>
      <c r="BD731" s="1150"/>
      <c r="BE731" s="1150"/>
      <c r="BF731" s="1150"/>
      <c r="BG731" s="1150"/>
      <c r="BH731" s="1150"/>
      <c r="BI731" s="1150"/>
      <c r="BJ731" s="1150"/>
    </row>
    <row r="732" spans="1:62">
      <c r="A732" s="1150">
        <v>726</v>
      </c>
      <c r="B732" s="1150">
        <v>0</v>
      </c>
      <c r="C732" s="1150" t="s">
        <v>2792</v>
      </c>
      <c r="D732" s="1150" t="s">
        <v>18942</v>
      </c>
      <c r="E732" s="1150" t="s">
        <v>18943</v>
      </c>
      <c r="F732" s="1150" t="s">
        <v>18948</v>
      </c>
      <c r="G732" s="1150" t="s">
        <v>17963</v>
      </c>
      <c r="H732" s="1150" t="s">
        <v>8267</v>
      </c>
      <c r="I732" s="1150" t="s">
        <v>8269</v>
      </c>
      <c r="J732" s="1150" t="s">
        <v>8268</v>
      </c>
      <c r="K732" s="1150" t="s">
        <v>8272</v>
      </c>
      <c r="L732" s="1150" t="s">
        <v>394</v>
      </c>
      <c r="M732" s="1150">
        <v>100205640</v>
      </c>
      <c r="N732" s="1150" t="s">
        <v>394</v>
      </c>
      <c r="O732" s="1150"/>
      <c r="P732" s="1150" t="s">
        <v>17721</v>
      </c>
      <c r="Q732" s="1150"/>
      <c r="R732" s="1150"/>
      <c r="S732" s="1150"/>
      <c r="T732" s="1150" t="s">
        <v>394</v>
      </c>
      <c r="U732" s="1150">
        <v>1003673207</v>
      </c>
      <c r="V732" s="1150">
        <v>1003673208</v>
      </c>
      <c r="W732" s="1150"/>
      <c r="X732" s="1150"/>
      <c r="Y732" s="1150"/>
      <c r="Z732" s="1150"/>
      <c r="AA732" s="1150"/>
      <c r="AB732" s="1150"/>
      <c r="AC732" s="1150"/>
      <c r="AD732" s="1150"/>
      <c r="AE732" s="1150"/>
      <c r="AF732" s="1150" t="s">
        <v>18973</v>
      </c>
      <c r="AG732" s="1211">
        <v>45189</v>
      </c>
      <c r="AH732" s="1212">
        <v>45170</v>
      </c>
      <c r="AI732" s="1150" t="s">
        <v>8267</v>
      </c>
      <c r="AJ732" s="1150" t="s">
        <v>8268</v>
      </c>
      <c r="AK732" s="1210">
        <v>43066.29</v>
      </c>
      <c r="AL732" s="1210">
        <v>43067</v>
      </c>
      <c r="AM732" s="1150" t="s">
        <v>514</v>
      </c>
      <c r="AN732" s="1150" t="s">
        <v>13437</v>
      </c>
      <c r="AO732" s="1210">
        <v>3680.7</v>
      </c>
      <c r="AP732" s="1150" t="s">
        <v>8270</v>
      </c>
      <c r="AQ732" s="1150"/>
      <c r="AR732" s="1150">
        <v>4902149263</v>
      </c>
      <c r="AS732" s="1150"/>
      <c r="AT732" s="1150"/>
      <c r="AU732" s="1150"/>
      <c r="AV732" s="1150"/>
      <c r="AW732" s="1150"/>
      <c r="AX732" s="1150"/>
      <c r="AY732" s="1150">
        <v>0</v>
      </c>
      <c r="AZ732" s="1150"/>
      <c r="BA732" s="1150"/>
      <c r="BB732" s="1150"/>
      <c r="BC732" s="1150"/>
      <c r="BD732" s="1150"/>
      <c r="BE732" s="1150"/>
      <c r="BF732" s="1150"/>
      <c r="BG732" s="1150"/>
      <c r="BH732" s="1150"/>
      <c r="BI732" s="1150"/>
      <c r="BJ732" s="1150"/>
    </row>
    <row r="733" spans="1:62">
      <c r="A733" s="1150">
        <v>727</v>
      </c>
      <c r="B733" s="1150" t="s">
        <v>19094</v>
      </c>
      <c r="C733" s="1207" t="s">
        <v>17924</v>
      </c>
      <c r="D733" s="1207" t="s">
        <v>18942</v>
      </c>
      <c r="E733" s="1207" t="s">
        <v>18943</v>
      </c>
      <c r="F733" s="1207" t="s">
        <v>18948</v>
      </c>
      <c r="G733" s="1207" t="s">
        <v>15831</v>
      </c>
      <c r="H733" s="1207" t="s">
        <v>837</v>
      </c>
      <c r="I733" s="1207" t="s">
        <v>345</v>
      </c>
      <c r="J733" s="1207" t="s">
        <v>9195</v>
      </c>
      <c r="K733" s="1207" t="s">
        <v>9197</v>
      </c>
      <c r="L733" s="1207" t="s">
        <v>394</v>
      </c>
      <c r="M733" s="1207">
        <v>100208981</v>
      </c>
      <c r="N733" s="1207" t="s">
        <v>394</v>
      </c>
      <c r="O733" s="1207" t="s">
        <v>1081</v>
      </c>
      <c r="P733" s="1207" t="s">
        <v>17721</v>
      </c>
      <c r="Q733" s="1232">
        <v>45210</v>
      </c>
      <c r="R733" s="1233">
        <v>64238</v>
      </c>
      <c r="S733" s="1233">
        <v>24000</v>
      </c>
      <c r="T733" s="1207" t="s">
        <v>19410</v>
      </c>
      <c r="U733" s="1207">
        <v>1003681142</v>
      </c>
      <c r="V733" s="1207">
        <v>1003681143</v>
      </c>
      <c r="W733" s="1207" t="s">
        <v>1081</v>
      </c>
      <c r="X733" s="1207" t="s">
        <v>1081</v>
      </c>
      <c r="Y733" s="1207" t="s">
        <v>1081</v>
      </c>
      <c r="Z733" s="1207" t="s">
        <v>1081</v>
      </c>
      <c r="AA733" s="1207" t="s">
        <v>1081</v>
      </c>
      <c r="AB733" s="1207" t="s">
        <v>1081</v>
      </c>
      <c r="AC733" s="1207" t="s">
        <v>1081</v>
      </c>
      <c r="AD733" s="1207" t="s">
        <v>1081</v>
      </c>
      <c r="AE733" s="1207" t="s">
        <v>1081</v>
      </c>
      <c r="AF733" s="1207" t="s">
        <v>18962</v>
      </c>
      <c r="AG733" s="1232">
        <v>45210</v>
      </c>
      <c r="AH733" s="1212">
        <v>45200</v>
      </c>
      <c r="AI733" s="1207" t="s">
        <v>837</v>
      </c>
      <c r="AJ733" s="1207" t="s">
        <v>9195</v>
      </c>
      <c r="AK733" s="1233">
        <v>64238</v>
      </c>
      <c r="AL733" s="1210">
        <v>64238</v>
      </c>
      <c r="AM733" s="1150" t="s">
        <v>514</v>
      </c>
      <c r="AN733" s="1150" t="s">
        <v>13437</v>
      </c>
      <c r="AO733" s="1233">
        <v>88064</v>
      </c>
      <c r="AP733" s="1207" t="s">
        <v>9196</v>
      </c>
      <c r="AQ733" s="1207" t="s">
        <v>1081</v>
      </c>
      <c r="AR733" s="1207" t="s">
        <v>1081</v>
      </c>
      <c r="AS733" s="1207" t="s">
        <v>1081</v>
      </c>
      <c r="AT733" s="1207" t="s">
        <v>1081</v>
      </c>
      <c r="AU733" s="1207" t="s">
        <v>1081</v>
      </c>
      <c r="AV733" s="1207" t="s">
        <v>1081</v>
      </c>
      <c r="AW733" s="1207" t="s">
        <v>1081</v>
      </c>
      <c r="AX733" s="1150"/>
      <c r="AY733" s="1150" t="s">
        <v>19878</v>
      </c>
      <c r="AZ733" s="1207" t="s">
        <v>1081</v>
      </c>
      <c r="BA733" s="1207" t="s">
        <v>1081</v>
      </c>
      <c r="BB733" s="1207" t="s">
        <v>1081</v>
      </c>
      <c r="BC733" s="1207" t="s">
        <v>1081</v>
      </c>
      <c r="BD733" s="1207" t="s">
        <v>1081</v>
      </c>
      <c r="BE733" s="1207" t="s">
        <v>1081</v>
      </c>
      <c r="BF733" s="1207" t="s">
        <v>1081</v>
      </c>
      <c r="BG733" s="1207" t="s">
        <v>1081</v>
      </c>
      <c r="BH733" s="1207" t="s">
        <v>1081</v>
      </c>
      <c r="BI733" s="1207" t="s">
        <v>1081</v>
      </c>
      <c r="BJ733" s="1150"/>
    </row>
    <row r="734" spans="1:62" ht="174.75">
      <c r="A734" s="1150">
        <v>728</v>
      </c>
      <c r="B734" s="1150">
        <v>0</v>
      </c>
      <c r="C734" s="1150" t="s">
        <v>2792</v>
      </c>
      <c r="D734" s="1150" t="s">
        <v>18942</v>
      </c>
      <c r="E734" s="1150" t="s">
        <v>18943</v>
      </c>
      <c r="F734" s="1150" t="s">
        <v>18944</v>
      </c>
      <c r="G734" s="1150" t="s">
        <v>17920</v>
      </c>
      <c r="H734" s="1150" t="s">
        <v>8460</v>
      </c>
      <c r="I734" s="1150" t="s">
        <v>8462</v>
      </c>
      <c r="J734" s="1150" t="s">
        <v>8461</v>
      </c>
      <c r="K734" s="1215" t="s">
        <v>19879</v>
      </c>
      <c r="L734" s="1150" t="s">
        <v>394</v>
      </c>
      <c r="M734" s="1150">
        <v>100205797</v>
      </c>
      <c r="N734" s="1150" t="s">
        <v>394</v>
      </c>
      <c r="O734" s="1150"/>
      <c r="P734" s="1150" t="s">
        <v>17721</v>
      </c>
      <c r="Q734" s="1150"/>
      <c r="R734" s="1150"/>
      <c r="S734" s="1150"/>
      <c r="T734" s="1150" t="s">
        <v>394</v>
      </c>
      <c r="U734" s="1150">
        <v>1003673209</v>
      </c>
      <c r="V734" s="1150"/>
      <c r="W734" s="1150"/>
      <c r="X734" s="1150"/>
      <c r="Y734" s="1150"/>
      <c r="Z734" s="1150"/>
      <c r="AA734" s="1150"/>
      <c r="AB734" s="1150"/>
      <c r="AC734" s="1150"/>
      <c r="AD734" s="1150"/>
      <c r="AE734" s="1150"/>
      <c r="AF734" s="1150" t="s">
        <v>18973</v>
      </c>
      <c r="AG734" s="1211">
        <v>45189</v>
      </c>
      <c r="AH734" s="1212">
        <v>45170</v>
      </c>
      <c r="AI734" s="1150" t="s">
        <v>8460</v>
      </c>
      <c r="AJ734" s="1150" t="s">
        <v>8461</v>
      </c>
      <c r="AK734" s="1210">
        <v>6989.51</v>
      </c>
      <c r="AL734" s="1210">
        <v>6990</v>
      </c>
      <c r="AM734" s="1150" t="s">
        <v>19064</v>
      </c>
      <c r="AN734" s="1150" t="s">
        <v>12821</v>
      </c>
      <c r="AO734" s="1150">
        <v>699.69</v>
      </c>
      <c r="AP734" s="1150" t="s">
        <v>8463</v>
      </c>
      <c r="AQ734" s="1150"/>
      <c r="AR734" s="1150">
        <v>4902149267</v>
      </c>
      <c r="AS734" s="1150"/>
      <c r="AT734" s="1150"/>
      <c r="AU734" s="1150"/>
      <c r="AV734" s="1150"/>
      <c r="AW734" s="1150"/>
      <c r="AX734" s="1150"/>
      <c r="AY734" s="1150">
        <v>0</v>
      </c>
      <c r="AZ734" s="1150"/>
      <c r="BA734" s="1150"/>
      <c r="BB734" s="1150"/>
      <c r="BC734" s="1150"/>
      <c r="BD734" s="1150"/>
      <c r="BE734" s="1150"/>
      <c r="BF734" s="1150"/>
      <c r="BG734" s="1150"/>
      <c r="BH734" s="1150"/>
      <c r="BI734" s="1150"/>
      <c r="BJ734" s="1150"/>
    </row>
    <row r="735" spans="1:62">
      <c r="A735" s="1150">
        <v>729</v>
      </c>
      <c r="B735" s="1150">
        <v>0</v>
      </c>
      <c r="C735" s="1150" t="s">
        <v>2792</v>
      </c>
      <c r="D735" s="1150" t="s">
        <v>18942</v>
      </c>
      <c r="E735" s="1150" t="s">
        <v>18943</v>
      </c>
      <c r="F735" s="1150" t="s">
        <v>18944</v>
      </c>
      <c r="G735" s="1150" t="s">
        <v>57</v>
      </c>
      <c r="H735" s="1213" t="s">
        <v>3556</v>
      </c>
      <c r="I735" s="1150" t="s">
        <v>2313</v>
      </c>
      <c r="J735" s="1213" t="s">
        <v>3555</v>
      </c>
      <c r="K735" s="1150" t="s">
        <v>2314</v>
      </c>
      <c r="L735" s="1150" t="s">
        <v>394</v>
      </c>
      <c r="M735" s="1150"/>
      <c r="N735" s="1150"/>
      <c r="O735" s="1150"/>
      <c r="P735" s="1150" t="s">
        <v>17721</v>
      </c>
      <c r="Q735" s="1150"/>
      <c r="R735" s="1150"/>
      <c r="S735" s="1150"/>
      <c r="T735" s="1150" t="s">
        <v>394</v>
      </c>
      <c r="U735" s="1150">
        <v>1003673625</v>
      </c>
      <c r="V735" s="1150"/>
      <c r="W735" s="1150"/>
      <c r="X735" s="1150"/>
      <c r="Y735" s="1150"/>
      <c r="Z735" s="1150"/>
      <c r="AA735" s="1150"/>
      <c r="AB735" s="1150"/>
      <c r="AC735" s="1150"/>
      <c r="AD735" s="1150"/>
      <c r="AE735" s="1150"/>
      <c r="AF735" s="1150" t="s">
        <v>19576</v>
      </c>
      <c r="AG735" s="1211">
        <v>45189</v>
      </c>
      <c r="AH735" s="1212">
        <v>45170</v>
      </c>
      <c r="AI735" s="1213" t="s">
        <v>3556</v>
      </c>
      <c r="AJ735" s="1213" t="s">
        <v>3555</v>
      </c>
      <c r="AK735" s="1210">
        <v>6155.64</v>
      </c>
      <c r="AL735" s="1210">
        <v>6156</v>
      </c>
      <c r="AM735" s="1150" t="s">
        <v>491</v>
      </c>
      <c r="AN735" s="1150" t="s">
        <v>12821</v>
      </c>
      <c r="AO735" s="1210">
        <v>1782.57</v>
      </c>
      <c r="AP735" s="1150" t="s">
        <v>2311</v>
      </c>
      <c r="AQ735" s="1150"/>
      <c r="AR735" s="1150">
        <v>4902149578</v>
      </c>
      <c r="AS735" s="1150"/>
      <c r="AT735" s="1150"/>
      <c r="AU735" s="1150"/>
      <c r="AV735" s="1150"/>
      <c r="AW735" s="1150"/>
      <c r="AX735" s="1150"/>
      <c r="AY735" s="1150" t="s">
        <v>19815</v>
      </c>
      <c r="AZ735" s="1150"/>
      <c r="BA735" s="1150"/>
      <c r="BB735" s="1150"/>
      <c r="BC735" s="1150"/>
      <c r="BD735" s="1150"/>
      <c r="BE735" s="1150"/>
      <c r="BF735" s="1150"/>
      <c r="BG735" s="1150"/>
      <c r="BH735" s="1150"/>
      <c r="BI735" s="1150"/>
      <c r="BJ735" s="1150"/>
    </row>
    <row r="736" spans="1:62">
      <c r="A736" s="1150">
        <v>730</v>
      </c>
      <c r="B736" s="1150">
        <v>0</v>
      </c>
      <c r="C736" s="1150" t="s">
        <v>2792</v>
      </c>
      <c r="D736" s="1150" t="s">
        <v>18942</v>
      </c>
      <c r="E736" s="1150" t="s">
        <v>18943</v>
      </c>
      <c r="F736" s="1150" t="s">
        <v>18944</v>
      </c>
      <c r="G736" s="1150" t="s">
        <v>57</v>
      </c>
      <c r="H736" s="1150" t="s">
        <v>2316</v>
      </c>
      <c r="I736" s="1150" t="s">
        <v>6263</v>
      </c>
      <c r="J736" s="1150" t="s">
        <v>2315</v>
      </c>
      <c r="K736" s="1150" t="s">
        <v>8857</v>
      </c>
      <c r="L736" s="1150" t="s">
        <v>394</v>
      </c>
      <c r="M736" s="1150">
        <v>100202908</v>
      </c>
      <c r="N736" s="1150" t="s">
        <v>394</v>
      </c>
      <c r="O736" s="1150"/>
      <c r="P736" s="1150" t="s">
        <v>17721</v>
      </c>
      <c r="Q736" s="1150"/>
      <c r="R736" s="1210">
        <v>6699</v>
      </c>
      <c r="S736" s="1150"/>
      <c r="T736" s="1150" t="s">
        <v>394</v>
      </c>
      <c r="U736" s="1150">
        <v>1003673257</v>
      </c>
      <c r="V736" s="1150"/>
      <c r="W736" s="1150"/>
      <c r="X736" s="1150"/>
      <c r="Y736" s="1150"/>
      <c r="Z736" s="1150"/>
      <c r="AA736" s="1150"/>
      <c r="AB736" s="1150"/>
      <c r="AC736" s="1150"/>
      <c r="AD736" s="1150"/>
      <c r="AE736" s="1150"/>
      <c r="AF736" s="1150" t="s">
        <v>19387</v>
      </c>
      <c r="AG736" s="1211">
        <v>45189</v>
      </c>
      <c r="AH736" s="1212">
        <v>45170</v>
      </c>
      <c r="AI736" s="1150" t="s">
        <v>2316</v>
      </c>
      <c r="AJ736" s="1150" t="s">
        <v>2315</v>
      </c>
      <c r="AK736" s="1210">
        <v>6155.64</v>
      </c>
      <c r="AL736" s="1210">
        <v>6156</v>
      </c>
      <c r="AM736" s="1150" t="s">
        <v>19064</v>
      </c>
      <c r="AN736" s="1150" t="s">
        <v>12821</v>
      </c>
      <c r="AO736" s="1150"/>
      <c r="AP736" s="1150"/>
      <c r="AQ736" s="1150"/>
      <c r="AR736" s="1150">
        <v>4902149275</v>
      </c>
      <c r="AS736" s="1150"/>
      <c r="AT736" s="1150"/>
      <c r="AU736" s="1150"/>
      <c r="AV736" s="1150"/>
      <c r="AW736" s="1150"/>
      <c r="AX736" s="1150"/>
      <c r="AY736" s="1150" t="s">
        <v>19880</v>
      </c>
      <c r="AZ736" s="1150"/>
      <c r="BA736" s="1150"/>
      <c r="BB736" s="1150"/>
      <c r="BC736" s="1150"/>
      <c r="BD736" s="1150"/>
      <c r="BE736" s="1150"/>
      <c r="BF736" s="1150"/>
      <c r="BG736" s="1150"/>
      <c r="BH736" s="1150"/>
      <c r="BI736" s="1150"/>
      <c r="BJ736" s="1150"/>
    </row>
    <row r="737" spans="1:62" ht="148.5">
      <c r="A737" s="1150">
        <v>731</v>
      </c>
      <c r="B737" s="1150">
        <v>0</v>
      </c>
      <c r="C737" s="1150" t="s">
        <v>2792</v>
      </c>
      <c r="D737" s="1150" t="s">
        <v>18942</v>
      </c>
      <c r="E737" s="1150" t="s">
        <v>18943</v>
      </c>
      <c r="F737" s="1150" t="s">
        <v>18944</v>
      </c>
      <c r="G737" s="1150" t="s">
        <v>17920</v>
      </c>
      <c r="H737" s="1150" t="s">
        <v>8451</v>
      </c>
      <c r="I737" s="1150" t="s">
        <v>8453</v>
      </c>
      <c r="J737" s="1222" t="s">
        <v>8452</v>
      </c>
      <c r="K737" s="1215" t="s">
        <v>19881</v>
      </c>
      <c r="L737" s="1150" t="s">
        <v>394</v>
      </c>
      <c r="M737" s="1150">
        <v>100204553</v>
      </c>
      <c r="N737" s="1150" t="s">
        <v>394</v>
      </c>
      <c r="O737" s="1150"/>
      <c r="P737" s="1150" t="s">
        <v>17721</v>
      </c>
      <c r="Q737" s="1150"/>
      <c r="R737" s="1210">
        <v>7976</v>
      </c>
      <c r="S737" s="1150"/>
      <c r="T737" s="1150" t="s">
        <v>394</v>
      </c>
      <c r="U737" s="1150">
        <v>1003673183</v>
      </c>
      <c r="V737" s="1150"/>
      <c r="W737" s="1150"/>
      <c r="X737" s="1150"/>
      <c r="Y737" s="1150"/>
      <c r="Z737" s="1150"/>
      <c r="AA737" s="1150"/>
      <c r="AB737" s="1150"/>
      <c r="AC737" s="1150"/>
      <c r="AD737" s="1150"/>
      <c r="AE737" s="1150"/>
      <c r="AF737" s="1150" t="s">
        <v>19172</v>
      </c>
      <c r="AG737" s="1211">
        <v>45189</v>
      </c>
      <c r="AH737" s="1212">
        <v>45170</v>
      </c>
      <c r="AI737" s="1150" t="s">
        <v>8451</v>
      </c>
      <c r="AJ737" s="1222" t="s">
        <v>8452</v>
      </c>
      <c r="AK737" s="1210">
        <v>7975.76</v>
      </c>
      <c r="AL737" s="1210">
        <v>7976</v>
      </c>
      <c r="AM737" s="1150" t="s">
        <v>19064</v>
      </c>
      <c r="AN737" s="1150" t="s">
        <v>12821</v>
      </c>
      <c r="AO737" s="1150">
        <v>699.69</v>
      </c>
      <c r="AP737" s="1150" t="s">
        <v>8454</v>
      </c>
      <c r="AQ737" s="1150"/>
      <c r="AR737" s="1150">
        <v>4902149304</v>
      </c>
      <c r="AS737" s="1150"/>
      <c r="AT737" s="1150"/>
      <c r="AU737" s="1150"/>
      <c r="AV737" s="1150"/>
      <c r="AW737" s="1150"/>
      <c r="AX737" s="1150"/>
      <c r="AY737" s="1150">
        <v>0</v>
      </c>
      <c r="AZ737" s="1150"/>
      <c r="BA737" s="1150"/>
      <c r="BB737" s="1150"/>
      <c r="BC737" s="1150"/>
      <c r="BD737" s="1150"/>
      <c r="BE737" s="1150"/>
      <c r="BF737" s="1150"/>
      <c r="BG737" s="1150"/>
      <c r="BH737" s="1150"/>
      <c r="BI737" s="1150"/>
      <c r="BJ737" s="1150"/>
    </row>
    <row r="738" spans="1:62" ht="148.5">
      <c r="A738" s="1150">
        <v>732</v>
      </c>
      <c r="B738" s="1150" t="s">
        <v>19094</v>
      </c>
      <c r="C738" s="1238" t="s">
        <v>19224</v>
      </c>
      <c r="D738" s="1238" t="s">
        <v>18942</v>
      </c>
      <c r="E738" s="1238" t="s">
        <v>18943</v>
      </c>
      <c r="F738" s="1238" t="s">
        <v>18948</v>
      </c>
      <c r="G738" s="1238" t="s">
        <v>15831</v>
      </c>
      <c r="H738" s="1238" t="s">
        <v>855</v>
      </c>
      <c r="I738" s="1238" t="s">
        <v>338</v>
      </c>
      <c r="J738" s="1238" t="s">
        <v>17741</v>
      </c>
      <c r="K738" s="1239" t="s">
        <v>19882</v>
      </c>
      <c r="L738" s="1238" t="s">
        <v>394</v>
      </c>
      <c r="M738" s="1238">
        <v>100208516</v>
      </c>
      <c r="N738" s="1238" t="s">
        <v>394</v>
      </c>
      <c r="O738" s="1238" t="s">
        <v>18968</v>
      </c>
      <c r="P738" s="1238" t="s">
        <v>1081</v>
      </c>
      <c r="Q738" s="1240">
        <v>45210</v>
      </c>
      <c r="R738" s="1238" t="s">
        <v>1081</v>
      </c>
      <c r="S738" s="1241">
        <v>10250</v>
      </c>
      <c r="T738" s="1238" t="s">
        <v>18969</v>
      </c>
      <c r="U738" s="1238" t="s">
        <v>1081</v>
      </c>
      <c r="V738" s="1238" t="s">
        <v>1081</v>
      </c>
      <c r="W738" s="1238" t="s">
        <v>1081</v>
      </c>
      <c r="X738" s="1238" t="s">
        <v>1081</v>
      </c>
      <c r="Y738" s="1238" t="s">
        <v>1081</v>
      </c>
      <c r="Z738" s="1238" t="s">
        <v>1081</v>
      </c>
      <c r="AA738" s="1238" t="s">
        <v>1081</v>
      </c>
      <c r="AB738" s="1238" t="s">
        <v>1081</v>
      </c>
      <c r="AC738" s="1238" t="s">
        <v>1081</v>
      </c>
      <c r="AD738" s="1238" t="s">
        <v>1081</v>
      </c>
      <c r="AE738" s="1238" t="s">
        <v>1081</v>
      </c>
      <c r="AF738" s="1238" t="s">
        <v>18949</v>
      </c>
      <c r="AG738" s="1238" t="s">
        <v>1081</v>
      </c>
      <c r="AH738" s="1212">
        <v>1</v>
      </c>
      <c r="AI738" s="1238" t="s">
        <v>855</v>
      </c>
      <c r="AJ738" s="1238" t="s">
        <v>17741</v>
      </c>
      <c r="AK738" s="1241">
        <v>21226.75</v>
      </c>
      <c r="AL738" s="1210">
        <v>21227</v>
      </c>
      <c r="AM738" s="1150" t="s">
        <v>514</v>
      </c>
      <c r="AN738" s="1150" t="s">
        <v>13437</v>
      </c>
      <c r="AO738" s="1238" t="s">
        <v>1081</v>
      </c>
      <c r="AP738" s="1238" t="s">
        <v>1081</v>
      </c>
      <c r="AQ738" s="1238" t="s">
        <v>1081</v>
      </c>
      <c r="AR738" s="1238" t="s">
        <v>1081</v>
      </c>
      <c r="AS738" s="1238" t="s">
        <v>1081</v>
      </c>
      <c r="AT738" s="1238" t="s">
        <v>1081</v>
      </c>
      <c r="AU738" s="1238" t="s">
        <v>1081</v>
      </c>
      <c r="AV738" s="1238" t="s">
        <v>1081</v>
      </c>
      <c r="AW738" s="1238" t="s">
        <v>1081</v>
      </c>
      <c r="AX738" s="1150"/>
      <c r="AY738" s="1150" t="s">
        <v>19883</v>
      </c>
      <c r="AZ738" s="1238" t="s">
        <v>1081</v>
      </c>
      <c r="BA738" s="1238" t="s">
        <v>1081</v>
      </c>
      <c r="BB738" s="1238" t="s">
        <v>1081</v>
      </c>
      <c r="BC738" s="1238" t="s">
        <v>1081</v>
      </c>
      <c r="BD738" s="1238" t="s">
        <v>1081</v>
      </c>
      <c r="BE738" s="1238" t="s">
        <v>1081</v>
      </c>
      <c r="BF738" s="1238" t="s">
        <v>1081</v>
      </c>
      <c r="BG738" s="1238" t="s">
        <v>1081</v>
      </c>
      <c r="BH738" s="1238" t="s">
        <v>1081</v>
      </c>
      <c r="BI738" s="1238" t="s">
        <v>1081</v>
      </c>
      <c r="BJ738" s="1150"/>
    </row>
    <row r="739" spans="1:62">
      <c r="A739" s="1150">
        <v>733</v>
      </c>
      <c r="B739" s="1150">
        <v>0</v>
      </c>
      <c r="C739" s="1150" t="s">
        <v>2792</v>
      </c>
      <c r="D739" s="1150" t="s">
        <v>18942</v>
      </c>
      <c r="E739" s="1150" t="s">
        <v>18943</v>
      </c>
      <c r="F739" s="1150" t="s">
        <v>18944</v>
      </c>
      <c r="G739" s="1150" t="s">
        <v>57</v>
      </c>
      <c r="H739" s="1150" t="s">
        <v>2337</v>
      </c>
      <c r="I739" s="1150" t="s">
        <v>2334</v>
      </c>
      <c r="J739" s="1150" t="s">
        <v>2336</v>
      </c>
      <c r="K739" s="1150" t="s">
        <v>2335</v>
      </c>
      <c r="L739" s="1150" t="s">
        <v>394</v>
      </c>
      <c r="M739" s="1150">
        <v>100207945</v>
      </c>
      <c r="N739" s="1150" t="s">
        <v>394</v>
      </c>
      <c r="O739" s="1150"/>
      <c r="P739" s="1150" t="s">
        <v>17721</v>
      </c>
      <c r="Q739" s="1150"/>
      <c r="R739" s="1210">
        <v>7789</v>
      </c>
      <c r="S739" s="1150"/>
      <c r="T739" s="1150" t="s">
        <v>394</v>
      </c>
      <c r="U739" s="1150">
        <v>1003673652</v>
      </c>
      <c r="V739" s="1150"/>
      <c r="W739" s="1150"/>
      <c r="X739" s="1150"/>
      <c r="Y739" s="1150"/>
      <c r="Z739" s="1150"/>
      <c r="AA739" s="1150"/>
      <c r="AB739" s="1150"/>
      <c r="AC739" s="1150"/>
      <c r="AD739" s="1150"/>
      <c r="AE739" s="1150"/>
      <c r="AF739" s="1150" t="s">
        <v>19572</v>
      </c>
      <c r="AG739" s="1211">
        <v>45189</v>
      </c>
      <c r="AH739" s="1212">
        <v>45170</v>
      </c>
      <c r="AI739" s="1150" t="s">
        <v>2337</v>
      </c>
      <c r="AJ739" s="1150" t="s">
        <v>2336</v>
      </c>
      <c r="AK739" s="1210">
        <v>7789.9</v>
      </c>
      <c r="AL739" s="1210">
        <v>7790</v>
      </c>
      <c r="AM739" s="1150" t="s">
        <v>491</v>
      </c>
      <c r="AN739" s="1150" t="s">
        <v>12821</v>
      </c>
      <c r="AO739" s="1150"/>
      <c r="AP739" s="1150"/>
      <c r="AQ739" s="1150"/>
      <c r="AR739" s="1150">
        <v>4902149583</v>
      </c>
      <c r="AS739" s="1150"/>
      <c r="AT739" s="1150"/>
      <c r="AU739" s="1150"/>
      <c r="AV739" s="1150"/>
      <c r="AW739" s="1150"/>
      <c r="AX739" s="1150"/>
      <c r="AY739" s="1150">
        <v>0</v>
      </c>
      <c r="AZ739" s="1150"/>
      <c r="BA739" s="1150"/>
      <c r="BB739" s="1150"/>
      <c r="BC739" s="1150"/>
      <c r="BD739" s="1150"/>
      <c r="BE739" s="1150"/>
      <c r="BF739" s="1150"/>
      <c r="BG739" s="1150"/>
      <c r="BH739" s="1150"/>
      <c r="BI739" s="1150"/>
      <c r="BJ739" s="1150"/>
    </row>
    <row r="740" spans="1:62">
      <c r="A740" s="1150">
        <v>734</v>
      </c>
      <c r="B740" s="1150">
        <v>0</v>
      </c>
      <c r="C740" s="1150" t="s">
        <v>2792</v>
      </c>
      <c r="D740" s="1150" t="s">
        <v>18942</v>
      </c>
      <c r="E740" s="1150" t="s">
        <v>18943</v>
      </c>
      <c r="F740" s="1150" t="s">
        <v>18948</v>
      </c>
      <c r="G740" s="1150" t="s">
        <v>19517</v>
      </c>
      <c r="H740" s="1213" t="s">
        <v>8348</v>
      </c>
      <c r="I740" s="1213" t="s">
        <v>8350</v>
      </c>
      <c r="J740" s="1213" t="s">
        <v>8349</v>
      </c>
      <c r="K740" s="1150" t="s">
        <v>19884</v>
      </c>
      <c r="L740" s="1150" t="s">
        <v>394</v>
      </c>
      <c r="M740" s="1150">
        <v>100207802</v>
      </c>
      <c r="N740" s="1150" t="s">
        <v>394</v>
      </c>
      <c r="O740" s="1150"/>
      <c r="P740" s="1150" t="s">
        <v>17721</v>
      </c>
      <c r="Q740" s="1150"/>
      <c r="R740" s="1210">
        <v>35120</v>
      </c>
      <c r="S740" s="1150"/>
      <c r="T740" s="1150" t="s">
        <v>394</v>
      </c>
      <c r="U740" s="1150">
        <v>1003673268</v>
      </c>
      <c r="V740" s="1150"/>
      <c r="W740" s="1150"/>
      <c r="X740" s="1150"/>
      <c r="Y740" s="1150"/>
      <c r="Z740" s="1150"/>
      <c r="AA740" s="1150"/>
      <c r="AB740" s="1150"/>
      <c r="AC740" s="1150"/>
      <c r="AD740" s="1150"/>
      <c r="AE740" s="1150"/>
      <c r="AF740" s="1150" t="s">
        <v>19387</v>
      </c>
      <c r="AG740" s="1211">
        <v>45189</v>
      </c>
      <c r="AH740" s="1212">
        <v>45170</v>
      </c>
      <c r="AI740" s="1213" t="s">
        <v>8348</v>
      </c>
      <c r="AJ740" s="1213" t="s">
        <v>8349</v>
      </c>
      <c r="AK740" s="1210">
        <v>35120.31</v>
      </c>
      <c r="AL740" s="1210">
        <v>35121</v>
      </c>
      <c r="AM740" s="1150" t="s">
        <v>491</v>
      </c>
      <c r="AN740" s="1150" t="s">
        <v>19885</v>
      </c>
      <c r="AO740" s="1150"/>
      <c r="AP740" s="1150"/>
      <c r="AQ740" s="1150"/>
      <c r="AR740" s="1150">
        <v>4902149276</v>
      </c>
      <c r="AS740" s="1150"/>
      <c r="AT740" s="1150"/>
      <c r="AU740" s="1150"/>
      <c r="AV740" s="1150"/>
      <c r="AW740" s="1150"/>
      <c r="AX740" s="1150"/>
      <c r="AY740" s="1150">
        <v>0</v>
      </c>
      <c r="AZ740" s="1150"/>
      <c r="BA740" s="1150"/>
      <c r="BB740" s="1150"/>
      <c r="BC740" s="1150"/>
      <c r="BD740" s="1150"/>
      <c r="BE740" s="1150"/>
      <c r="BF740" s="1150"/>
      <c r="BG740" s="1150"/>
      <c r="BH740" s="1150"/>
      <c r="BI740" s="1150"/>
      <c r="BJ740" s="1150"/>
    </row>
    <row r="741" spans="1:62">
      <c r="A741" s="1150">
        <v>735</v>
      </c>
      <c r="B741" s="1150" t="s">
        <v>19886</v>
      </c>
      <c r="C741" s="1150" t="s">
        <v>2792</v>
      </c>
      <c r="D741" s="1150" t="s">
        <v>18942</v>
      </c>
      <c r="E741" s="1150" t="s">
        <v>18943</v>
      </c>
      <c r="F741" s="1150" t="s">
        <v>18944</v>
      </c>
      <c r="G741" s="1150" t="s">
        <v>17935</v>
      </c>
      <c r="H741" s="1150" t="s">
        <v>3977</v>
      </c>
      <c r="I741" s="1150" t="s">
        <v>3974</v>
      </c>
      <c r="J741" s="1150" t="s">
        <v>3976</v>
      </c>
      <c r="K741" s="1150" t="s">
        <v>19887</v>
      </c>
      <c r="L741" s="1150" t="s">
        <v>394</v>
      </c>
      <c r="M741" s="1150">
        <v>100210757</v>
      </c>
      <c r="N741" s="1150" t="s">
        <v>394</v>
      </c>
      <c r="O741" s="1150" t="s">
        <v>19227</v>
      </c>
      <c r="P741" s="1150" t="s">
        <v>17721</v>
      </c>
      <c r="Q741" s="1211">
        <v>45189</v>
      </c>
      <c r="R741" s="1210">
        <v>6906</v>
      </c>
      <c r="S741" s="1150"/>
      <c r="T741" s="1150" t="s">
        <v>18957</v>
      </c>
      <c r="U741" s="1150">
        <v>1003675561</v>
      </c>
      <c r="V741" s="1150"/>
      <c r="W741" s="1150"/>
      <c r="X741" s="1150"/>
      <c r="Y741" s="1150"/>
      <c r="Z741" s="1150"/>
      <c r="AA741" s="1150"/>
      <c r="AB741" s="1150"/>
      <c r="AC741" s="1150"/>
      <c r="AD741" s="1150"/>
      <c r="AE741" s="1150"/>
      <c r="AF741" s="1150" t="s">
        <v>18973</v>
      </c>
      <c r="AG741" s="1211">
        <v>45196</v>
      </c>
      <c r="AH741" s="1212">
        <v>45170</v>
      </c>
      <c r="AI741" s="1150" t="s">
        <v>3977</v>
      </c>
      <c r="AJ741" s="1150" t="s">
        <v>3976</v>
      </c>
      <c r="AK741" s="1210">
        <v>6906</v>
      </c>
      <c r="AL741" s="1210">
        <v>6906</v>
      </c>
      <c r="AM741" s="1150" t="s">
        <v>512</v>
      </c>
      <c r="AN741" s="1150" t="s">
        <v>12821</v>
      </c>
      <c r="AO741" s="1210">
        <v>2968</v>
      </c>
      <c r="AP741" s="1150" t="s">
        <v>10642</v>
      </c>
      <c r="AQ741" s="1150"/>
      <c r="AR741" s="1150">
        <v>4902151463</v>
      </c>
      <c r="AS741" s="1150"/>
      <c r="AT741" s="1150"/>
      <c r="AU741" s="1150"/>
      <c r="AV741" s="1150"/>
      <c r="AW741" s="1150"/>
      <c r="AX741" s="1150"/>
      <c r="AY741" s="1150">
        <v>0</v>
      </c>
      <c r="AZ741" s="1150"/>
      <c r="BA741" s="1150"/>
      <c r="BB741" s="1150"/>
      <c r="BC741" s="1150"/>
      <c r="BD741" s="1150"/>
      <c r="BE741" s="1150"/>
      <c r="BF741" s="1150"/>
      <c r="BG741" s="1150"/>
      <c r="BH741" s="1150"/>
      <c r="BI741" s="1150"/>
      <c r="BJ741" s="1150"/>
    </row>
    <row r="742" spans="1:62">
      <c r="A742" s="1150">
        <v>736</v>
      </c>
      <c r="B742" s="1150" t="s">
        <v>17533</v>
      </c>
      <c r="C742" s="1150" t="s">
        <v>2792</v>
      </c>
      <c r="D742" s="1150" t="s">
        <v>18942</v>
      </c>
      <c r="E742" s="1150" t="s">
        <v>18943</v>
      </c>
      <c r="F742" s="1150" t="s">
        <v>18944</v>
      </c>
      <c r="G742" s="1150" t="s">
        <v>3643</v>
      </c>
      <c r="H742" s="1235" t="s">
        <v>3871</v>
      </c>
      <c r="I742" s="1235" t="s">
        <v>3868</v>
      </c>
      <c r="J742" s="1235" t="s">
        <v>3870</v>
      </c>
      <c r="K742" s="1235" t="s">
        <v>3869</v>
      </c>
      <c r="L742" s="1150" t="s">
        <v>394</v>
      </c>
      <c r="M742" s="1150">
        <v>100211178</v>
      </c>
      <c r="N742" s="1150" t="s">
        <v>18945</v>
      </c>
      <c r="O742" s="1150" t="s">
        <v>19690</v>
      </c>
      <c r="P742" s="1150" t="s">
        <v>17721</v>
      </c>
      <c r="Q742" s="1211">
        <v>45194</v>
      </c>
      <c r="R742" s="1210">
        <v>14891</v>
      </c>
      <c r="S742" s="1150"/>
      <c r="T742" s="1150" t="s">
        <v>18969</v>
      </c>
      <c r="U742" s="1150">
        <v>1003674878</v>
      </c>
      <c r="V742" s="1150"/>
      <c r="W742" s="1150"/>
      <c r="X742" s="1150"/>
      <c r="Y742" s="1150"/>
      <c r="Z742" s="1150"/>
      <c r="AA742" s="1150"/>
      <c r="AB742" s="1150"/>
      <c r="AC742" s="1150"/>
      <c r="AD742" s="1150"/>
      <c r="AE742" s="1150"/>
      <c r="AF742" s="1150" t="s">
        <v>19172</v>
      </c>
      <c r="AG742" s="1211">
        <v>45195</v>
      </c>
      <c r="AH742" s="1212">
        <v>45170</v>
      </c>
      <c r="AI742" s="1235" t="s">
        <v>3871</v>
      </c>
      <c r="AJ742" s="1235" t="s">
        <v>3870</v>
      </c>
      <c r="AK742" s="1210">
        <v>14890.46</v>
      </c>
      <c r="AL742" s="1210">
        <v>14891</v>
      </c>
      <c r="AM742" s="1150" t="s">
        <v>518</v>
      </c>
      <c r="AN742" s="1150" t="s">
        <v>12821</v>
      </c>
      <c r="AO742" s="1210">
        <v>3897.38</v>
      </c>
      <c r="AP742" s="1150" t="s">
        <v>3866</v>
      </c>
      <c r="AQ742" s="1150"/>
      <c r="AR742" s="1150">
        <v>4902151143</v>
      </c>
      <c r="AS742" s="1150"/>
      <c r="AT742" s="1150"/>
      <c r="AU742" s="1150"/>
      <c r="AV742" s="1150"/>
      <c r="AW742" s="1150"/>
      <c r="AX742" s="1150"/>
      <c r="AY742" s="1150">
        <v>0</v>
      </c>
      <c r="AZ742" s="1150"/>
      <c r="BA742" s="1150"/>
      <c r="BB742" s="1150"/>
      <c r="BC742" s="1150"/>
      <c r="BD742" s="1150"/>
      <c r="BE742" s="1150"/>
      <c r="BF742" s="1150"/>
      <c r="BG742" s="1150"/>
      <c r="BH742" s="1150"/>
      <c r="BI742" s="1150"/>
      <c r="BJ742" s="1150"/>
    </row>
    <row r="743" spans="1:62">
      <c r="A743" s="1150">
        <v>737</v>
      </c>
      <c r="B743" s="1150" t="s">
        <v>17533</v>
      </c>
      <c r="C743" s="1150" t="s">
        <v>2792</v>
      </c>
      <c r="D743" s="1150" t="s">
        <v>18942</v>
      </c>
      <c r="E743" s="1150" t="s">
        <v>18943</v>
      </c>
      <c r="F743" s="1150" t="s">
        <v>18944</v>
      </c>
      <c r="G743" s="1150" t="s">
        <v>3643</v>
      </c>
      <c r="H743" s="1236" t="s">
        <v>3880</v>
      </c>
      <c r="I743" s="1236" t="s">
        <v>3877</v>
      </c>
      <c r="J743" s="1236" t="s">
        <v>19888</v>
      </c>
      <c r="K743" s="1236" t="s">
        <v>3878</v>
      </c>
      <c r="L743" s="1150" t="s">
        <v>394</v>
      </c>
      <c r="M743" s="1150">
        <v>100211177</v>
      </c>
      <c r="N743" s="1150" t="s">
        <v>18997</v>
      </c>
      <c r="O743" s="1150" t="s">
        <v>19690</v>
      </c>
      <c r="P743" s="1150" t="s">
        <v>17721</v>
      </c>
      <c r="Q743" s="1211">
        <v>45194</v>
      </c>
      <c r="R743" s="1210">
        <v>8461</v>
      </c>
      <c r="S743" s="1150"/>
      <c r="T743" s="1150" t="s">
        <v>18969</v>
      </c>
      <c r="U743" s="1150">
        <v>1003675072</v>
      </c>
      <c r="V743" s="1150"/>
      <c r="W743" s="1150"/>
      <c r="X743" s="1150"/>
      <c r="Y743" s="1150"/>
      <c r="Z743" s="1150"/>
      <c r="AA743" s="1150"/>
      <c r="AB743" s="1150"/>
      <c r="AC743" s="1150"/>
      <c r="AD743" s="1150"/>
      <c r="AE743" s="1150"/>
      <c r="AF743" s="1150" t="s">
        <v>18978</v>
      </c>
      <c r="AG743" s="1211">
        <v>45196</v>
      </c>
      <c r="AH743" s="1212">
        <v>45170</v>
      </c>
      <c r="AI743" s="1236" t="s">
        <v>3880</v>
      </c>
      <c r="AJ743" s="1236" t="s">
        <v>19888</v>
      </c>
      <c r="AK743" s="1210">
        <v>8460.33</v>
      </c>
      <c r="AL743" s="1210">
        <v>8461</v>
      </c>
      <c r="AM743" s="1150" t="s">
        <v>518</v>
      </c>
      <c r="AN743" s="1150" t="s">
        <v>12821</v>
      </c>
      <c r="AO743" s="1210">
        <v>7778.65</v>
      </c>
      <c r="AP743" s="1150" t="s">
        <v>3876</v>
      </c>
      <c r="AQ743" s="1150"/>
      <c r="AR743" s="1150">
        <v>4902151501</v>
      </c>
      <c r="AS743" s="1150"/>
      <c r="AT743" s="1150"/>
      <c r="AU743" s="1150"/>
      <c r="AV743" s="1150"/>
      <c r="AW743" s="1150"/>
      <c r="AX743" s="1150"/>
      <c r="AY743" s="1150" t="s">
        <v>19889</v>
      </c>
      <c r="AZ743" s="1150"/>
      <c r="BA743" s="1150"/>
      <c r="BB743" s="1150"/>
      <c r="BC743" s="1150"/>
      <c r="BD743" s="1150"/>
      <c r="BE743" s="1150"/>
      <c r="BF743" s="1150"/>
      <c r="BG743" s="1150"/>
      <c r="BH743" s="1150"/>
      <c r="BI743" s="1150"/>
      <c r="BJ743" s="1150"/>
    </row>
    <row r="744" spans="1:62">
      <c r="A744" s="1150">
        <v>738</v>
      </c>
      <c r="B744" s="1150" t="s">
        <v>17533</v>
      </c>
      <c r="C744" s="1150" t="s">
        <v>2792</v>
      </c>
      <c r="D744" s="1150" t="s">
        <v>18942</v>
      </c>
      <c r="E744" s="1150" t="s">
        <v>18943</v>
      </c>
      <c r="F744" s="1150" t="s">
        <v>18944</v>
      </c>
      <c r="G744" s="1150" t="s">
        <v>3643</v>
      </c>
      <c r="H744" s="1236" t="s">
        <v>1778</v>
      </c>
      <c r="I744" s="1236" t="s">
        <v>1775</v>
      </c>
      <c r="J744" s="1236" t="s">
        <v>17535</v>
      </c>
      <c r="K744" s="1236" t="s">
        <v>17536</v>
      </c>
      <c r="L744" s="1150" t="s">
        <v>394</v>
      </c>
      <c r="M744" s="1150">
        <v>100210477</v>
      </c>
      <c r="N744" s="1150" t="s">
        <v>394</v>
      </c>
      <c r="O744" s="1150" t="s">
        <v>19690</v>
      </c>
      <c r="P744" s="1150" t="s">
        <v>17721</v>
      </c>
      <c r="Q744" s="1211">
        <v>45191</v>
      </c>
      <c r="R744" s="1210">
        <v>14085</v>
      </c>
      <c r="S744" s="1150"/>
      <c r="T744" s="1150" t="s">
        <v>18969</v>
      </c>
      <c r="U744" s="1150">
        <v>1003675410</v>
      </c>
      <c r="V744" s="1150">
        <v>1003675411</v>
      </c>
      <c r="W744" s="1150"/>
      <c r="X744" s="1150"/>
      <c r="Y744" s="1150"/>
      <c r="Z744" s="1150"/>
      <c r="AA744" s="1150"/>
      <c r="AB744" s="1150"/>
      <c r="AC744" s="1150"/>
      <c r="AD744" s="1150"/>
      <c r="AE744" s="1150"/>
      <c r="AF744" s="1150" t="s">
        <v>18973</v>
      </c>
      <c r="AG744" s="1211">
        <v>45196</v>
      </c>
      <c r="AH744" s="1212">
        <v>45170</v>
      </c>
      <c r="AI744" s="1236" t="s">
        <v>1778</v>
      </c>
      <c r="AJ744" s="1236" t="s">
        <v>17535</v>
      </c>
      <c r="AK744" s="1210">
        <v>14085</v>
      </c>
      <c r="AL744" s="1210">
        <v>14085</v>
      </c>
      <c r="AM744" s="1150" t="s">
        <v>518</v>
      </c>
      <c r="AN744" s="1150" t="s">
        <v>12821</v>
      </c>
      <c r="AO744" s="1210">
        <v>3920</v>
      </c>
      <c r="AP744" s="1150" t="s">
        <v>1773</v>
      </c>
      <c r="AQ744" s="1150"/>
      <c r="AR744" s="1150">
        <v>4902151515</v>
      </c>
      <c r="AS744" s="1150"/>
      <c r="AT744" s="1150"/>
      <c r="AU744" s="1150"/>
      <c r="AV744" s="1150"/>
      <c r="AW744" s="1150"/>
      <c r="AX744" s="1150"/>
      <c r="AY744" s="1150">
        <v>0</v>
      </c>
      <c r="AZ744" s="1150"/>
      <c r="BA744" s="1150"/>
      <c r="BB744" s="1150"/>
      <c r="BC744" s="1150"/>
      <c r="BD744" s="1150"/>
      <c r="BE744" s="1150"/>
      <c r="BF744" s="1150"/>
      <c r="BG744" s="1150"/>
      <c r="BH744" s="1150"/>
      <c r="BI744" s="1150"/>
      <c r="BJ744" s="1150"/>
    </row>
    <row r="745" spans="1:62">
      <c r="A745" s="1150">
        <v>739</v>
      </c>
      <c r="B745" s="1150" t="s">
        <v>17533</v>
      </c>
      <c r="C745" s="1150" t="s">
        <v>2792</v>
      </c>
      <c r="D745" s="1150" t="s">
        <v>18942</v>
      </c>
      <c r="E745" s="1150" t="s">
        <v>18943</v>
      </c>
      <c r="F745" s="1150" t="s">
        <v>18944</v>
      </c>
      <c r="G745" s="1150" t="s">
        <v>3643</v>
      </c>
      <c r="H745" s="1236" t="s">
        <v>4152</v>
      </c>
      <c r="I745" s="1236" t="s">
        <v>4149</v>
      </c>
      <c r="J745" s="1236" t="s">
        <v>4151</v>
      </c>
      <c r="K745" s="1236" t="s">
        <v>17538</v>
      </c>
      <c r="L745" s="1150" t="s">
        <v>394</v>
      </c>
      <c r="M745" s="1150">
        <v>100211111</v>
      </c>
      <c r="N745" s="1150" t="s">
        <v>19552</v>
      </c>
      <c r="O745" s="1150" t="s">
        <v>19690</v>
      </c>
      <c r="P745" s="1150" t="s">
        <v>17721</v>
      </c>
      <c r="Q745" s="1211">
        <v>45191</v>
      </c>
      <c r="R745" s="1210">
        <v>7907</v>
      </c>
      <c r="S745" s="1150"/>
      <c r="T745" s="1150" t="s">
        <v>19410</v>
      </c>
      <c r="U745" s="1150">
        <v>1003677638</v>
      </c>
      <c r="V745" s="1150"/>
      <c r="W745" s="1150"/>
      <c r="X745" s="1150"/>
      <c r="Y745" s="1150"/>
      <c r="Z745" s="1150"/>
      <c r="AA745" s="1150"/>
      <c r="AB745" s="1150"/>
      <c r="AC745" s="1150"/>
      <c r="AD745" s="1150"/>
      <c r="AE745" s="1150"/>
      <c r="AF745" s="1150" t="s">
        <v>18978</v>
      </c>
      <c r="AG745" s="1211">
        <v>45202</v>
      </c>
      <c r="AH745" s="1212">
        <v>45200</v>
      </c>
      <c r="AI745" s="1236" t="s">
        <v>4152</v>
      </c>
      <c r="AJ745" s="1236" t="s">
        <v>4151</v>
      </c>
      <c r="AK745" s="1210">
        <v>7906.92</v>
      </c>
      <c r="AL745" s="1210">
        <v>7907</v>
      </c>
      <c r="AM745" s="1150" t="s">
        <v>515</v>
      </c>
      <c r="AN745" s="1150" t="s">
        <v>13401</v>
      </c>
      <c r="AO745" s="1210">
        <v>2790</v>
      </c>
      <c r="AP745" s="1150" t="s">
        <v>11644</v>
      </c>
      <c r="AQ745" s="1150"/>
      <c r="AR745" s="1150">
        <v>4902153428</v>
      </c>
      <c r="AS745" s="1150"/>
      <c r="AT745" s="1150"/>
      <c r="AU745" s="1150"/>
      <c r="AV745" s="1150"/>
      <c r="AW745" s="1150"/>
      <c r="AX745" s="1150"/>
      <c r="AY745" s="1150" t="s">
        <v>19014</v>
      </c>
      <c r="AZ745" s="1150"/>
      <c r="BA745" s="1150"/>
      <c r="BB745" s="1150"/>
      <c r="BC745" s="1150"/>
      <c r="BD745" s="1150"/>
      <c r="BE745" s="1150"/>
      <c r="BF745" s="1150"/>
      <c r="BG745" s="1150"/>
      <c r="BH745" s="1150"/>
      <c r="BI745" s="1150"/>
      <c r="BJ745" s="1150"/>
    </row>
    <row r="746" spans="1:62">
      <c r="A746" s="1150">
        <v>740</v>
      </c>
      <c r="B746" s="1150" t="s">
        <v>17533</v>
      </c>
      <c r="C746" s="1150" t="s">
        <v>17924</v>
      </c>
      <c r="D746" s="1150" t="s">
        <v>18942</v>
      </c>
      <c r="E746" s="1150" t="s">
        <v>18943</v>
      </c>
      <c r="F746" s="1150" t="s">
        <v>18944</v>
      </c>
      <c r="G746" s="1150" t="s">
        <v>3643</v>
      </c>
      <c r="H746" s="1236" t="s">
        <v>4120</v>
      </c>
      <c r="I746" s="1236" t="s">
        <v>4117</v>
      </c>
      <c r="J746" s="1236" t="s">
        <v>4119</v>
      </c>
      <c r="K746" s="1236" t="s">
        <v>4118</v>
      </c>
      <c r="L746" s="1150" t="s">
        <v>394</v>
      </c>
      <c r="M746" s="1150">
        <v>100210794</v>
      </c>
      <c r="N746" s="1150" t="s">
        <v>394</v>
      </c>
      <c r="O746" s="1150" t="s">
        <v>19690</v>
      </c>
      <c r="P746" s="1150" t="s">
        <v>17721</v>
      </c>
      <c r="Q746" s="1211">
        <v>45190</v>
      </c>
      <c r="R746" s="1210">
        <v>12538</v>
      </c>
      <c r="S746" s="1150"/>
      <c r="T746" s="1150" t="s">
        <v>19281</v>
      </c>
      <c r="U746" s="1150">
        <v>1003680969</v>
      </c>
      <c r="V746" s="1150"/>
      <c r="W746" s="1150"/>
      <c r="X746" s="1150"/>
      <c r="Y746" s="1150"/>
      <c r="Z746" s="1150"/>
      <c r="AA746" s="1150"/>
      <c r="AB746" s="1150"/>
      <c r="AC746" s="1150"/>
      <c r="AD746" s="1150"/>
      <c r="AE746" s="1150"/>
      <c r="AF746" s="1150" t="s">
        <v>18973</v>
      </c>
      <c r="AG746" s="1211">
        <v>45210</v>
      </c>
      <c r="AH746" s="1212">
        <v>45200</v>
      </c>
      <c r="AI746" s="1236" t="s">
        <v>4120</v>
      </c>
      <c r="AJ746" s="1236" t="s">
        <v>4119</v>
      </c>
      <c r="AK746" s="1210">
        <v>12538</v>
      </c>
      <c r="AL746" s="1210">
        <v>12538</v>
      </c>
      <c r="AM746" s="1150" t="s">
        <v>515</v>
      </c>
      <c r="AN746" s="1150" t="s">
        <v>13401</v>
      </c>
      <c r="AO746" s="1210">
        <v>5480.13</v>
      </c>
      <c r="AP746" s="1150" t="s">
        <v>10905</v>
      </c>
      <c r="AQ746" s="1150"/>
      <c r="AR746" s="1150"/>
      <c r="AS746" s="1150"/>
      <c r="AT746" s="1150"/>
      <c r="AU746" s="1150"/>
      <c r="AV746" s="1150"/>
      <c r="AW746" s="1150"/>
      <c r="AX746" s="1150"/>
      <c r="AY746" s="1150">
        <v>0</v>
      </c>
      <c r="AZ746" s="1150"/>
      <c r="BA746" s="1150"/>
      <c r="BB746" s="1150"/>
      <c r="BC746" s="1150"/>
      <c r="BD746" s="1150"/>
      <c r="BE746" s="1150"/>
      <c r="BF746" s="1150"/>
      <c r="BG746" s="1150"/>
      <c r="BH746" s="1150"/>
      <c r="BI746" s="1150"/>
      <c r="BJ746" s="1150"/>
    </row>
    <row r="747" spans="1:62">
      <c r="A747" s="1150">
        <v>741</v>
      </c>
      <c r="B747" s="1150" t="s">
        <v>17533</v>
      </c>
      <c r="C747" s="1150" t="s">
        <v>2792</v>
      </c>
      <c r="D747" s="1150" t="s">
        <v>18942</v>
      </c>
      <c r="E747" s="1150" t="s">
        <v>18943</v>
      </c>
      <c r="F747" s="1150" t="s">
        <v>18944</v>
      </c>
      <c r="G747" s="1150" t="s">
        <v>3643</v>
      </c>
      <c r="H747" s="1236" t="s">
        <v>4170</v>
      </c>
      <c r="I747" s="1236" t="s">
        <v>4167</v>
      </c>
      <c r="J747" s="1236" t="s">
        <v>4169</v>
      </c>
      <c r="K747" s="1236" t="s">
        <v>17540</v>
      </c>
      <c r="L747" s="1150" t="s">
        <v>394</v>
      </c>
      <c r="M747" s="1150">
        <v>100211112</v>
      </c>
      <c r="N747" s="1150" t="s">
        <v>19552</v>
      </c>
      <c r="O747" s="1150" t="s">
        <v>19690</v>
      </c>
      <c r="P747" s="1150" t="s">
        <v>17721</v>
      </c>
      <c r="Q747" s="1211">
        <v>45190</v>
      </c>
      <c r="R747" s="1210">
        <v>7757</v>
      </c>
      <c r="S747" s="1150"/>
      <c r="T747" s="1150" t="s">
        <v>19281</v>
      </c>
      <c r="U747" s="1150">
        <v>1003680666</v>
      </c>
      <c r="V747" s="1150">
        <v>1003680667</v>
      </c>
      <c r="W747" s="1150"/>
      <c r="X747" s="1150"/>
      <c r="Y747" s="1150"/>
      <c r="Z747" s="1150"/>
      <c r="AA747" s="1150"/>
      <c r="AB747" s="1150"/>
      <c r="AC747" s="1150"/>
      <c r="AD747" s="1150"/>
      <c r="AE747" s="1150"/>
      <c r="AF747" s="1150" t="s">
        <v>18973</v>
      </c>
      <c r="AG747" s="1211">
        <v>45209</v>
      </c>
      <c r="AH747" s="1212">
        <v>45200</v>
      </c>
      <c r="AI747" s="1236" t="s">
        <v>4170</v>
      </c>
      <c r="AJ747" s="1236" t="s">
        <v>4169</v>
      </c>
      <c r="AK747" s="1210">
        <v>7756.92</v>
      </c>
      <c r="AL747" s="1210">
        <v>7757</v>
      </c>
      <c r="AM747" s="1150" t="s">
        <v>515</v>
      </c>
      <c r="AN747" s="1150" t="s">
        <v>13401</v>
      </c>
      <c r="AO747" s="1242">
        <v>5898</v>
      </c>
      <c r="AP747" s="1150" t="s">
        <v>11647</v>
      </c>
      <c r="AQ747" s="1150"/>
      <c r="AR747" s="1150">
        <v>4902156035</v>
      </c>
      <c r="AS747" s="1150"/>
      <c r="AT747" s="1150"/>
      <c r="AU747" s="1150"/>
      <c r="AV747" s="1150"/>
      <c r="AW747" s="1150"/>
      <c r="AX747" s="1150"/>
      <c r="AY747" s="1150">
        <v>0</v>
      </c>
      <c r="AZ747" s="1150"/>
      <c r="BA747" s="1150"/>
      <c r="BB747" s="1150"/>
      <c r="BC747" s="1150"/>
      <c r="BD747" s="1150"/>
      <c r="BE747" s="1150"/>
      <c r="BF747" s="1150"/>
      <c r="BG747" s="1150"/>
      <c r="BH747" s="1150"/>
      <c r="BI747" s="1150"/>
      <c r="BJ747" s="1150"/>
    </row>
    <row r="748" spans="1:62">
      <c r="A748" s="1150">
        <v>742</v>
      </c>
      <c r="B748" s="1150" t="s">
        <v>17533</v>
      </c>
      <c r="C748" s="1150" t="s">
        <v>17850</v>
      </c>
      <c r="D748" s="1150" t="s">
        <v>18942</v>
      </c>
      <c r="E748" s="1150" t="s">
        <v>18943</v>
      </c>
      <c r="F748" s="1150" t="s">
        <v>18944</v>
      </c>
      <c r="G748" s="1150" t="s">
        <v>3643</v>
      </c>
      <c r="H748" s="1236" t="s">
        <v>4262</v>
      </c>
      <c r="I748" s="1236" t="s">
        <v>4259</v>
      </c>
      <c r="J748" s="1236" t="s">
        <v>4261</v>
      </c>
      <c r="K748" s="1236" t="s">
        <v>17542</v>
      </c>
      <c r="L748" s="1150" t="s">
        <v>394</v>
      </c>
      <c r="M748" s="1150">
        <v>100211113</v>
      </c>
      <c r="N748" s="1150" t="s">
        <v>19552</v>
      </c>
      <c r="O748" s="1150" t="s">
        <v>19690</v>
      </c>
      <c r="P748" s="1150" t="s">
        <v>17721</v>
      </c>
      <c r="Q748" s="1211">
        <v>45190</v>
      </c>
      <c r="R748" s="1210">
        <v>1185</v>
      </c>
      <c r="S748" s="1150"/>
      <c r="T748" s="1150" t="s">
        <v>19281</v>
      </c>
      <c r="U748" s="1150"/>
      <c r="V748" s="1150"/>
      <c r="W748" s="1150"/>
      <c r="X748" s="1150"/>
      <c r="Y748" s="1150"/>
      <c r="Z748" s="1150"/>
      <c r="AA748" s="1150"/>
      <c r="AB748" s="1150"/>
      <c r="AC748" s="1150"/>
      <c r="AD748" s="1150"/>
      <c r="AE748" s="1150"/>
      <c r="AF748" s="1150"/>
      <c r="AG748" s="1150"/>
      <c r="AH748" s="1212">
        <v>1</v>
      </c>
      <c r="AI748" s="1236" t="s">
        <v>4262</v>
      </c>
      <c r="AJ748" s="1236" t="s">
        <v>4261</v>
      </c>
      <c r="AK748" s="1210">
        <v>1184.92</v>
      </c>
      <c r="AL748" s="1210">
        <v>1185</v>
      </c>
      <c r="AM748" s="1150" t="s">
        <v>515</v>
      </c>
      <c r="AN748" s="1150" t="s">
        <v>13401</v>
      </c>
      <c r="AO748" s="1150"/>
      <c r="AP748" s="1150"/>
      <c r="AQ748" s="1150"/>
      <c r="AR748" s="1150"/>
      <c r="AS748" s="1150"/>
      <c r="AT748" s="1150"/>
      <c r="AU748" s="1150"/>
      <c r="AV748" s="1150"/>
      <c r="AW748" s="1150"/>
      <c r="AX748" s="1150"/>
      <c r="AY748" s="1150">
        <v>0</v>
      </c>
      <c r="AZ748" s="1150"/>
      <c r="BA748" s="1150"/>
      <c r="BB748" s="1150"/>
      <c r="BC748" s="1150"/>
      <c r="BD748" s="1150"/>
      <c r="BE748" s="1150"/>
      <c r="BF748" s="1150"/>
      <c r="BG748" s="1150"/>
      <c r="BH748" s="1150"/>
      <c r="BI748" s="1150"/>
      <c r="BJ748" s="1150"/>
    </row>
    <row r="749" spans="1:62">
      <c r="A749" s="1150">
        <v>743</v>
      </c>
      <c r="B749" s="1150" t="s">
        <v>17533</v>
      </c>
      <c r="C749" s="1150" t="s">
        <v>2792</v>
      </c>
      <c r="D749" s="1150" t="s">
        <v>18942</v>
      </c>
      <c r="E749" s="1150" t="s">
        <v>18943</v>
      </c>
      <c r="F749" s="1150" t="s">
        <v>18944</v>
      </c>
      <c r="G749" s="1150" t="s">
        <v>3643</v>
      </c>
      <c r="H749" s="1236" t="s">
        <v>3896</v>
      </c>
      <c r="I749" s="1236" t="s">
        <v>3893</v>
      </c>
      <c r="J749" s="1236" t="s">
        <v>3895</v>
      </c>
      <c r="K749" s="1236" t="s">
        <v>3894</v>
      </c>
      <c r="L749" s="1150" t="s">
        <v>394</v>
      </c>
      <c r="M749" s="1150">
        <v>100211114</v>
      </c>
      <c r="N749" s="1150" t="s">
        <v>19552</v>
      </c>
      <c r="O749" s="1150" t="s">
        <v>19690</v>
      </c>
      <c r="P749" s="1150" t="s">
        <v>17721</v>
      </c>
      <c r="Q749" s="1211">
        <v>45190</v>
      </c>
      <c r="R749" s="1210">
        <v>7738</v>
      </c>
      <c r="S749" s="1150"/>
      <c r="T749" s="1150" t="s">
        <v>19281</v>
      </c>
      <c r="U749" s="1150">
        <v>1003674470</v>
      </c>
      <c r="V749" s="1150">
        <v>1003674471</v>
      </c>
      <c r="W749" s="1150"/>
      <c r="X749" s="1150"/>
      <c r="Y749" s="1150"/>
      <c r="Z749" s="1150"/>
      <c r="AA749" s="1150"/>
      <c r="AB749" s="1150"/>
      <c r="AC749" s="1150"/>
      <c r="AD749" s="1150"/>
      <c r="AE749" s="1150"/>
      <c r="AF749" s="1150" t="s">
        <v>19009</v>
      </c>
      <c r="AG749" s="1211">
        <v>45195</v>
      </c>
      <c r="AH749" s="1212">
        <v>45170</v>
      </c>
      <c r="AI749" s="1236" t="s">
        <v>3896</v>
      </c>
      <c r="AJ749" s="1236" t="s">
        <v>3895</v>
      </c>
      <c r="AK749" s="1210">
        <v>7737.16</v>
      </c>
      <c r="AL749" s="1210">
        <v>7738</v>
      </c>
      <c r="AM749" s="1150" t="s">
        <v>515</v>
      </c>
      <c r="AN749" s="1150" t="s">
        <v>13401</v>
      </c>
      <c r="AO749" s="1210">
        <v>1638.04</v>
      </c>
      <c r="AP749" s="1150" t="s">
        <v>10631</v>
      </c>
      <c r="AQ749" s="1150"/>
      <c r="AR749" s="1150">
        <v>4902151118</v>
      </c>
      <c r="AS749" s="1150"/>
      <c r="AT749" s="1150"/>
      <c r="AU749" s="1150"/>
      <c r="AV749" s="1150"/>
      <c r="AW749" s="1150"/>
      <c r="AX749" s="1150"/>
      <c r="AY749" s="1150">
        <v>0</v>
      </c>
      <c r="AZ749" s="1150"/>
      <c r="BA749" s="1150"/>
      <c r="BB749" s="1150"/>
      <c r="BC749" s="1150"/>
      <c r="BD749" s="1150"/>
      <c r="BE749" s="1150"/>
      <c r="BF749" s="1150"/>
      <c r="BG749" s="1150"/>
      <c r="BH749" s="1150"/>
      <c r="BI749" s="1150"/>
      <c r="BJ749" s="1150"/>
    </row>
    <row r="750" spans="1:62">
      <c r="A750" s="1150">
        <v>744</v>
      </c>
      <c r="B750" s="1150" t="s">
        <v>17533</v>
      </c>
      <c r="C750" s="1150" t="s">
        <v>17850</v>
      </c>
      <c r="D750" s="1150" t="s">
        <v>18942</v>
      </c>
      <c r="E750" s="1150" t="s">
        <v>18943</v>
      </c>
      <c r="F750" s="1150" t="s">
        <v>18944</v>
      </c>
      <c r="G750" s="1150" t="s">
        <v>3643</v>
      </c>
      <c r="H750" s="1236" t="s">
        <v>10835</v>
      </c>
      <c r="I750" s="1236" t="s">
        <v>10837</v>
      </c>
      <c r="J750" s="1236" t="s">
        <v>10836</v>
      </c>
      <c r="K750" s="1236" t="s">
        <v>10839</v>
      </c>
      <c r="L750" s="1150" t="s">
        <v>394</v>
      </c>
      <c r="M750" s="1150">
        <v>100206590</v>
      </c>
      <c r="N750" s="1150" t="s">
        <v>394</v>
      </c>
      <c r="O750" s="1150" t="s">
        <v>19690</v>
      </c>
      <c r="P750" s="1150" t="s">
        <v>17721</v>
      </c>
      <c r="Q750" s="1211">
        <v>45190</v>
      </c>
      <c r="R750" s="1210">
        <v>6045</v>
      </c>
      <c r="S750" s="1150"/>
      <c r="T750" s="1150" t="s">
        <v>19281</v>
      </c>
      <c r="U750" s="1150"/>
      <c r="V750" s="1150"/>
      <c r="W750" s="1150"/>
      <c r="X750" s="1150"/>
      <c r="Y750" s="1150"/>
      <c r="Z750" s="1150"/>
      <c r="AA750" s="1150"/>
      <c r="AB750" s="1150"/>
      <c r="AC750" s="1150"/>
      <c r="AD750" s="1150"/>
      <c r="AE750" s="1150"/>
      <c r="AF750" s="1150"/>
      <c r="AG750" s="1150"/>
      <c r="AH750" s="1212">
        <v>1</v>
      </c>
      <c r="AI750" s="1236" t="s">
        <v>10835</v>
      </c>
      <c r="AJ750" s="1236" t="s">
        <v>10836</v>
      </c>
      <c r="AK750" s="1210">
        <v>6045</v>
      </c>
      <c r="AL750" s="1210">
        <v>6045</v>
      </c>
      <c r="AM750" s="1150" t="s">
        <v>491</v>
      </c>
      <c r="AN750" s="1150" t="s">
        <v>12821</v>
      </c>
      <c r="AO750" s="1150"/>
      <c r="AP750" s="1150"/>
      <c r="AQ750" s="1150"/>
      <c r="AR750" s="1150"/>
      <c r="AS750" s="1150"/>
      <c r="AT750" s="1150"/>
      <c r="AU750" s="1150"/>
      <c r="AV750" s="1150"/>
      <c r="AW750" s="1150"/>
      <c r="AX750" s="1150"/>
      <c r="AY750" s="1150">
        <v>0</v>
      </c>
      <c r="AZ750" s="1150"/>
      <c r="BA750" s="1150"/>
      <c r="BB750" s="1150"/>
      <c r="BC750" s="1150"/>
      <c r="BD750" s="1150"/>
      <c r="BE750" s="1150"/>
      <c r="BF750" s="1150"/>
      <c r="BG750" s="1150"/>
      <c r="BH750" s="1150"/>
      <c r="BI750" s="1150"/>
      <c r="BJ750" s="1150"/>
    </row>
    <row r="751" spans="1:62">
      <c r="A751" s="1150">
        <v>745</v>
      </c>
      <c r="B751" s="1150" t="s">
        <v>17533</v>
      </c>
      <c r="C751" s="1150" t="s">
        <v>2792</v>
      </c>
      <c r="D751" s="1150" t="s">
        <v>18942</v>
      </c>
      <c r="E751" s="1150" t="s">
        <v>18943</v>
      </c>
      <c r="F751" s="1150" t="s">
        <v>18944</v>
      </c>
      <c r="G751" s="1150" t="s">
        <v>3643</v>
      </c>
      <c r="H751" s="1236" t="s">
        <v>4081</v>
      </c>
      <c r="I751" s="1243" t="s">
        <v>4078</v>
      </c>
      <c r="J751" s="1236" t="s">
        <v>4080</v>
      </c>
      <c r="K751" s="1236" t="s">
        <v>17547</v>
      </c>
      <c r="L751" s="1150" t="s">
        <v>394</v>
      </c>
      <c r="M751" s="1150">
        <v>100206103</v>
      </c>
      <c r="N751" s="1150" t="s">
        <v>394</v>
      </c>
      <c r="O751" s="1150" t="s">
        <v>19690</v>
      </c>
      <c r="P751" s="1150" t="s">
        <v>17721</v>
      </c>
      <c r="Q751" s="1211">
        <v>45190</v>
      </c>
      <c r="R751" s="1210">
        <v>94793</v>
      </c>
      <c r="S751" s="1150"/>
      <c r="T751" s="1150" t="s">
        <v>19281</v>
      </c>
      <c r="U751" s="1150">
        <v>1003677559</v>
      </c>
      <c r="V751" s="1150"/>
      <c r="W751" s="1150"/>
      <c r="X751" s="1150"/>
      <c r="Y751" s="1150"/>
      <c r="Z751" s="1150"/>
      <c r="AA751" s="1150"/>
      <c r="AB751" s="1150"/>
      <c r="AC751" s="1150"/>
      <c r="AD751" s="1150"/>
      <c r="AE751" s="1150"/>
      <c r="AF751" s="1150" t="s">
        <v>18978</v>
      </c>
      <c r="AG751" s="1211">
        <v>45202</v>
      </c>
      <c r="AH751" s="1212">
        <v>45200</v>
      </c>
      <c r="AI751" s="1236" t="s">
        <v>4081</v>
      </c>
      <c r="AJ751" s="1236" t="s">
        <v>4080</v>
      </c>
      <c r="AK751" s="1210">
        <v>94792.97</v>
      </c>
      <c r="AL751" s="1210">
        <v>94793</v>
      </c>
      <c r="AM751" s="1150" t="s">
        <v>491</v>
      </c>
      <c r="AN751" s="1150" t="s">
        <v>12821</v>
      </c>
      <c r="AO751" s="1210">
        <v>4401.54</v>
      </c>
      <c r="AP751" s="1150" t="s">
        <v>10866</v>
      </c>
      <c r="AQ751" s="1150"/>
      <c r="AR751" s="1150">
        <v>4902153398</v>
      </c>
      <c r="AS751" s="1150"/>
      <c r="AT751" s="1150"/>
      <c r="AU751" s="1150"/>
      <c r="AV751" s="1150"/>
      <c r="AW751" s="1150"/>
      <c r="AX751" s="1150"/>
      <c r="AY751" s="1150">
        <v>0</v>
      </c>
      <c r="AZ751" s="1150"/>
      <c r="BA751" s="1150"/>
      <c r="BB751" s="1150"/>
      <c r="BC751" s="1150"/>
      <c r="BD751" s="1150"/>
      <c r="BE751" s="1150"/>
      <c r="BF751" s="1150"/>
      <c r="BG751" s="1150"/>
      <c r="BH751" s="1150"/>
      <c r="BI751" s="1150"/>
      <c r="BJ751" s="1150"/>
    </row>
    <row r="752" spans="1:62">
      <c r="A752" s="1150">
        <v>746</v>
      </c>
      <c r="B752" s="1150" t="s">
        <v>17533</v>
      </c>
      <c r="C752" s="1150" t="s">
        <v>17850</v>
      </c>
      <c r="D752" s="1150" t="s">
        <v>18942</v>
      </c>
      <c r="E752" s="1150" t="s">
        <v>18943</v>
      </c>
      <c r="F752" s="1150" t="s">
        <v>18944</v>
      </c>
      <c r="G752" s="1150" t="s">
        <v>17920</v>
      </c>
      <c r="H752" s="1236" t="s">
        <v>12817</v>
      </c>
      <c r="I752" s="1236" t="s">
        <v>12819</v>
      </c>
      <c r="J752" s="1236" t="s">
        <v>12818</v>
      </c>
      <c r="K752" s="1236" t="s">
        <v>12822</v>
      </c>
      <c r="L752" s="1150" t="s">
        <v>394</v>
      </c>
      <c r="M752" s="1150">
        <v>100191015</v>
      </c>
      <c r="N752" s="1150" t="s">
        <v>394</v>
      </c>
      <c r="O752" s="1150" t="s">
        <v>19567</v>
      </c>
      <c r="P752" s="1150" t="s">
        <v>17721</v>
      </c>
      <c r="Q752" s="1211">
        <v>45191</v>
      </c>
      <c r="R752" s="1210">
        <v>7041</v>
      </c>
      <c r="S752" s="1210">
        <v>36527</v>
      </c>
      <c r="T752" s="1150" t="s">
        <v>18969</v>
      </c>
      <c r="U752" s="1150"/>
      <c r="V752" s="1150"/>
      <c r="W752" s="1150"/>
      <c r="X752" s="1150"/>
      <c r="Y752" s="1150"/>
      <c r="Z752" s="1150"/>
      <c r="AA752" s="1150"/>
      <c r="AB752" s="1150"/>
      <c r="AC752" s="1150"/>
      <c r="AD752" s="1150"/>
      <c r="AE752" s="1150"/>
      <c r="AF752" s="1150"/>
      <c r="AG752" s="1150"/>
      <c r="AH752" s="1212">
        <v>1</v>
      </c>
      <c r="AI752" s="1236" t="s">
        <v>12817</v>
      </c>
      <c r="AJ752" s="1236" t="s">
        <v>12818</v>
      </c>
      <c r="AK752" s="1210">
        <v>43567.92</v>
      </c>
      <c r="AL752" s="1210">
        <v>43568</v>
      </c>
      <c r="AM752" s="1150" t="s">
        <v>518</v>
      </c>
      <c r="AN752" s="1150" t="s">
        <v>12821</v>
      </c>
      <c r="AO752" s="1150"/>
      <c r="AP752" s="1150"/>
      <c r="AQ752" s="1150"/>
      <c r="AR752" s="1150"/>
      <c r="AS752" s="1150"/>
      <c r="AT752" s="1150"/>
      <c r="AU752" s="1150"/>
      <c r="AV752" s="1150"/>
      <c r="AW752" s="1150"/>
      <c r="AX752" s="1150"/>
      <c r="AY752" s="1150">
        <v>0</v>
      </c>
      <c r="AZ752" s="1150"/>
      <c r="BA752" s="1150"/>
      <c r="BB752" s="1150"/>
      <c r="BC752" s="1150"/>
      <c r="BD752" s="1150"/>
      <c r="BE752" s="1150"/>
      <c r="BF752" s="1150"/>
      <c r="BG752" s="1150"/>
      <c r="BH752" s="1150"/>
      <c r="BI752" s="1150"/>
      <c r="BJ752" s="1150"/>
    </row>
    <row r="753" spans="1:62">
      <c r="A753" s="1150">
        <v>747</v>
      </c>
      <c r="B753" s="1150" t="s">
        <v>17533</v>
      </c>
      <c r="C753" s="1150" t="s">
        <v>17850</v>
      </c>
      <c r="D753" s="1150" t="s">
        <v>18942</v>
      </c>
      <c r="E753" s="1150" t="s">
        <v>18943</v>
      </c>
      <c r="F753" s="1150" t="s">
        <v>18944</v>
      </c>
      <c r="G753" s="1150" t="s">
        <v>19517</v>
      </c>
      <c r="H753" s="1236" t="s">
        <v>12824</v>
      </c>
      <c r="I753" s="1236" t="s">
        <v>12826</v>
      </c>
      <c r="J753" s="1236" t="s">
        <v>12825</v>
      </c>
      <c r="K753" s="1236" t="s">
        <v>17561</v>
      </c>
      <c r="L753" s="1150" t="s">
        <v>394</v>
      </c>
      <c r="M753" s="1150">
        <v>100210495</v>
      </c>
      <c r="N753" s="1150" t="s">
        <v>394</v>
      </c>
      <c r="O753" s="1150" t="s">
        <v>19690</v>
      </c>
      <c r="P753" s="1150" t="s">
        <v>17721</v>
      </c>
      <c r="Q753" s="1211">
        <v>45190</v>
      </c>
      <c r="R753" s="1210">
        <v>34357</v>
      </c>
      <c r="S753" s="1150"/>
      <c r="T753" s="1150" t="s">
        <v>19281</v>
      </c>
      <c r="U753" s="1150"/>
      <c r="V753" s="1150"/>
      <c r="W753" s="1150"/>
      <c r="X753" s="1150"/>
      <c r="Y753" s="1150"/>
      <c r="Z753" s="1150"/>
      <c r="AA753" s="1150"/>
      <c r="AB753" s="1150"/>
      <c r="AC753" s="1150"/>
      <c r="AD753" s="1150"/>
      <c r="AE753" s="1150"/>
      <c r="AF753" s="1150"/>
      <c r="AG753" s="1150"/>
      <c r="AH753" s="1212">
        <v>1</v>
      </c>
      <c r="AI753" s="1236" t="s">
        <v>12824</v>
      </c>
      <c r="AJ753" s="1236" t="s">
        <v>12825</v>
      </c>
      <c r="AK753" s="1210">
        <v>34357</v>
      </c>
      <c r="AL753" s="1210">
        <v>34357</v>
      </c>
      <c r="AM753" s="1150" t="s">
        <v>518</v>
      </c>
      <c r="AN753" s="1150" t="s">
        <v>12821</v>
      </c>
      <c r="AO753" s="1150"/>
      <c r="AP753" s="1150"/>
      <c r="AQ753" s="1150"/>
      <c r="AR753" s="1150"/>
      <c r="AS753" s="1150"/>
      <c r="AT753" s="1150"/>
      <c r="AU753" s="1150"/>
      <c r="AV753" s="1150"/>
      <c r="AW753" s="1150"/>
      <c r="AX753" s="1150"/>
      <c r="AY753" s="1150">
        <v>0</v>
      </c>
      <c r="AZ753" s="1150"/>
      <c r="BA753" s="1150"/>
      <c r="BB753" s="1150"/>
      <c r="BC753" s="1150"/>
      <c r="BD753" s="1150"/>
      <c r="BE753" s="1150"/>
      <c r="BF753" s="1150"/>
      <c r="BG753" s="1150"/>
      <c r="BH753" s="1150"/>
      <c r="BI753" s="1150"/>
      <c r="BJ753" s="1150"/>
    </row>
    <row r="754" spans="1:62">
      <c r="A754" s="1150">
        <v>748</v>
      </c>
      <c r="B754" s="1150" t="s">
        <v>17533</v>
      </c>
      <c r="C754" s="1150" t="s">
        <v>2792</v>
      </c>
      <c r="D754" s="1150" t="s">
        <v>18942</v>
      </c>
      <c r="E754" s="1150" t="s">
        <v>18943</v>
      </c>
      <c r="F754" s="1150" t="s">
        <v>18944</v>
      </c>
      <c r="G754" s="1150" t="s">
        <v>17963</v>
      </c>
      <c r="H754" s="1236" t="s">
        <v>5041</v>
      </c>
      <c r="I754" s="1236" t="s">
        <v>5039</v>
      </c>
      <c r="J754" s="1236" t="s">
        <v>12831</v>
      </c>
      <c r="K754" s="1236" t="s">
        <v>12833</v>
      </c>
      <c r="L754" s="1150" t="s">
        <v>394</v>
      </c>
      <c r="M754" s="1150">
        <v>100210575</v>
      </c>
      <c r="N754" s="1150" t="s">
        <v>394</v>
      </c>
      <c r="O754" s="1150" t="s">
        <v>19690</v>
      </c>
      <c r="P754" s="1150" t="s">
        <v>17721</v>
      </c>
      <c r="Q754" s="1211">
        <v>45190</v>
      </c>
      <c r="R754" s="1210">
        <v>17553</v>
      </c>
      <c r="S754" s="1150"/>
      <c r="T754" s="1150" t="s">
        <v>19281</v>
      </c>
      <c r="U754" s="1150">
        <v>1003680272</v>
      </c>
      <c r="V754" s="1150">
        <v>1003680273</v>
      </c>
      <c r="W754" s="1150">
        <v>1003680274</v>
      </c>
      <c r="X754" s="1150"/>
      <c r="Y754" s="1150"/>
      <c r="Z754" s="1150"/>
      <c r="AA754" s="1150"/>
      <c r="AB754" s="1150"/>
      <c r="AC754" s="1150"/>
      <c r="AD754" s="1150"/>
      <c r="AE754" s="1150"/>
      <c r="AF754" s="1150" t="s">
        <v>18973</v>
      </c>
      <c r="AG754" s="1211">
        <v>45209</v>
      </c>
      <c r="AH754" s="1212">
        <v>45200</v>
      </c>
      <c r="AI754" s="1236" t="s">
        <v>5041</v>
      </c>
      <c r="AJ754" s="1236" t="s">
        <v>12831</v>
      </c>
      <c r="AK754" s="1210">
        <v>17552.939999999999</v>
      </c>
      <c r="AL754" s="1210">
        <v>17553</v>
      </c>
      <c r="AM754" s="1150" t="s">
        <v>515</v>
      </c>
      <c r="AN754" s="1150" t="s">
        <v>13401</v>
      </c>
      <c r="AO754" s="1210">
        <v>6021.63</v>
      </c>
      <c r="AP754" s="1150" t="s">
        <v>12832</v>
      </c>
      <c r="AQ754" s="1150"/>
      <c r="AR754" s="1150">
        <v>4902155841</v>
      </c>
      <c r="AS754" s="1150"/>
      <c r="AT754" s="1150"/>
      <c r="AU754" s="1150"/>
      <c r="AV754" s="1150"/>
      <c r="AW754" s="1150"/>
      <c r="AX754" s="1150"/>
      <c r="AY754" s="1150"/>
      <c r="AZ754" s="1150"/>
      <c r="BA754" s="1150"/>
      <c r="BB754" s="1150"/>
      <c r="BC754" s="1150"/>
      <c r="BD754" s="1150"/>
      <c r="BE754" s="1150"/>
      <c r="BF754" s="1150"/>
      <c r="BG754" s="1150"/>
      <c r="BH754" s="1150"/>
      <c r="BI754" s="1150"/>
      <c r="BJ754" s="1150"/>
    </row>
    <row r="755" spans="1:62">
      <c r="A755" s="1150">
        <v>749</v>
      </c>
      <c r="B755" s="1150" t="s">
        <v>17533</v>
      </c>
      <c r="C755" s="1150" t="s">
        <v>17924</v>
      </c>
      <c r="D755" s="1150" t="s">
        <v>18942</v>
      </c>
      <c r="E755" s="1150" t="s">
        <v>18943</v>
      </c>
      <c r="F755" s="1150" t="s">
        <v>18944</v>
      </c>
      <c r="G755" s="1150" t="s">
        <v>17963</v>
      </c>
      <c r="H755" s="1236" t="s">
        <v>5350</v>
      </c>
      <c r="I755" s="1236" t="s">
        <v>5347</v>
      </c>
      <c r="J755" s="1236" t="s">
        <v>5349</v>
      </c>
      <c r="K755" s="1236" t="s">
        <v>12834</v>
      </c>
      <c r="L755" s="1150" t="s">
        <v>394</v>
      </c>
      <c r="M755" s="1150">
        <v>100210545</v>
      </c>
      <c r="N755" s="1150" t="s">
        <v>394</v>
      </c>
      <c r="O755" s="1150" t="s">
        <v>19690</v>
      </c>
      <c r="P755" s="1150" t="s">
        <v>17721</v>
      </c>
      <c r="Q755" s="1211">
        <v>45190</v>
      </c>
      <c r="R755" s="1210">
        <v>27113</v>
      </c>
      <c r="S755" s="1150"/>
      <c r="T755" s="1150" t="s">
        <v>19281</v>
      </c>
      <c r="U755" s="1150">
        <v>1003681158</v>
      </c>
      <c r="V755" s="1150"/>
      <c r="W755" s="1150"/>
      <c r="X755" s="1150"/>
      <c r="Y755" s="1150"/>
      <c r="Z755" s="1150"/>
      <c r="AA755" s="1150"/>
      <c r="AB755" s="1150"/>
      <c r="AC755" s="1150"/>
      <c r="AD755" s="1150"/>
      <c r="AE755" s="1150"/>
      <c r="AF755" s="1150" t="s">
        <v>18973</v>
      </c>
      <c r="AG755" s="1211">
        <v>45210</v>
      </c>
      <c r="AH755" s="1212">
        <v>45200</v>
      </c>
      <c r="AI755" s="1236" t="s">
        <v>5350</v>
      </c>
      <c r="AJ755" s="1236" t="s">
        <v>5349</v>
      </c>
      <c r="AK755" s="1210">
        <v>27112.94</v>
      </c>
      <c r="AL755" s="1210">
        <v>27113</v>
      </c>
      <c r="AM755" s="1150" t="s">
        <v>491</v>
      </c>
      <c r="AN755" s="1150" t="s">
        <v>12821</v>
      </c>
      <c r="AO755" s="1210">
        <v>7246.2</v>
      </c>
      <c r="AP755" s="1150" t="s">
        <v>13232</v>
      </c>
      <c r="AQ755" s="1150"/>
      <c r="AR755" s="1150"/>
      <c r="AS755" s="1150"/>
      <c r="AT755" s="1150"/>
      <c r="AU755" s="1150"/>
      <c r="AV755" s="1150"/>
      <c r="AW755" s="1150"/>
      <c r="AX755" s="1150"/>
      <c r="AY755" s="1150">
        <v>0</v>
      </c>
      <c r="AZ755" s="1150"/>
      <c r="BA755" s="1150"/>
      <c r="BB755" s="1150"/>
      <c r="BC755" s="1150"/>
      <c r="BD755" s="1150"/>
      <c r="BE755" s="1150"/>
      <c r="BF755" s="1150"/>
      <c r="BG755" s="1150"/>
      <c r="BH755" s="1150"/>
      <c r="BI755" s="1150"/>
      <c r="BJ755" s="1150"/>
    </row>
    <row r="756" spans="1:62">
      <c r="A756" s="1150">
        <v>750</v>
      </c>
      <c r="B756" s="1150" t="s">
        <v>17533</v>
      </c>
      <c r="C756" s="1150" t="s">
        <v>2792</v>
      </c>
      <c r="D756" s="1150" t="s">
        <v>18942</v>
      </c>
      <c r="E756" s="1150" t="s">
        <v>18943</v>
      </c>
      <c r="F756" s="1150" t="s">
        <v>18944</v>
      </c>
      <c r="G756" s="1150" t="s">
        <v>17569</v>
      </c>
      <c r="H756" s="1236" t="s">
        <v>12675</v>
      </c>
      <c r="I756" s="1236" t="s">
        <v>12677</v>
      </c>
      <c r="J756" s="1236" t="s">
        <v>12676</v>
      </c>
      <c r="K756" s="1236" t="s">
        <v>17568</v>
      </c>
      <c r="L756" s="1150" t="s">
        <v>394</v>
      </c>
      <c r="M756" s="1150">
        <v>100211145</v>
      </c>
      <c r="N756" s="1150" t="s">
        <v>19552</v>
      </c>
      <c r="O756" s="1150" t="s">
        <v>19690</v>
      </c>
      <c r="P756" s="1150" t="s">
        <v>17721</v>
      </c>
      <c r="Q756" s="1211">
        <v>45190</v>
      </c>
      <c r="R756" s="1210">
        <v>7320</v>
      </c>
      <c r="S756" s="1150"/>
      <c r="T756" s="1150" t="s">
        <v>19281</v>
      </c>
      <c r="U756" s="1150">
        <v>1003678499</v>
      </c>
      <c r="V756" s="1150">
        <v>1003678500</v>
      </c>
      <c r="W756" s="1150"/>
      <c r="X756" s="1150"/>
      <c r="Y756" s="1150"/>
      <c r="Z756" s="1150"/>
      <c r="AA756" s="1150"/>
      <c r="AB756" s="1150"/>
      <c r="AC756" s="1150"/>
      <c r="AD756" s="1150"/>
      <c r="AE756" s="1150"/>
      <c r="AF756" s="1150" t="s">
        <v>19172</v>
      </c>
      <c r="AG756" s="1211">
        <v>45203</v>
      </c>
      <c r="AH756" s="1212">
        <v>45200</v>
      </c>
      <c r="AI756" s="1236" t="s">
        <v>12675</v>
      </c>
      <c r="AJ756" s="1236" t="s">
        <v>12676</v>
      </c>
      <c r="AK756" s="1210">
        <v>7319.94</v>
      </c>
      <c r="AL756" s="1210">
        <v>7320</v>
      </c>
      <c r="AM756" s="1150" t="s">
        <v>491</v>
      </c>
      <c r="AN756" s="1150" t="s">
        <v>12821</v>
      </c>
      <c r="AO756" s="1150"/>
      <c r="AP756" s="1150" t="s">
        <v>12678</v>
      </c>
      <c r="AQ756" s="1150"/>
      <c r="AR756" s="1150">
        <v>4902154201</v>
      </c>
      <c r="AS756" s="1150"/>
      <c r="AT756" s="1150"/>
      <c r="AU756" s="1150"/>
      <c r="AV756" s="1150"/>
      <c r="AW756" s="1150"/>
      <c r="AX756" s="1150"/>
      <c r="AY756" s="1150"/>
      <c r="AZ756" s="1150"/>
      <c r="BA756" s="1150"/>
      <c r="BB756" s="1150"/>
      <c r="BC756" s="1150"/>
      <c r="BD756" s="1150"/>
      <c r="BE756" s="1150"/>
      <c r="BF756" s="1150"/>
      <c r="BG756" s="1150"/>
      <c r="BH756" s="1150"/>
      <c r="BI756" s="1150"/>
      <c r="BJ756" s="1150"/>
    </row>
    <row r="757" spans="1:62">
      <c r="A757" s="1150">
        <v>751</v>
      </c>
      <c r="B757" s="1150" t="s">
        <v>17533</v>
      </c>
      <c r="C757" s="1150" t="s">
        <v>19890</v>
      </c>
      <c r="D757" s="1150" t="s">
        <v>18942</v>
      </c>
      <c r="E757" s="1150" t="s">
        <v>18943</v>
      </c>
      <c r="F757" s="1150" t="s">
        <v>18944</v>
      </c>
      <c r="G757" s="1150" t="s">
        <v>17569</v>
      </c>
      <c r="H757" s="1243" t="s">
        <v>3970</v>
      </c>
      <c r="I757" s="1243" t="s">
        <v>3967</v>
      </c>
      <c r="J757" s="1243" t="s">
        <v>3969</v>
      </c>
      <c r="K757" s="1236" t="s">
        <v>17572</v>
      </c>
      <c r="L757" s="1150" t="s">
        <v>394</v>
      </c>
      <c r="M757" s="1150">
        <v>100210528</v>
      </c>
      <c r="N757" s="1150" t="s">
        <v>394</v>
      </c>
      <c r="O757" s="1150" t="s">
        <v>19690</v>
      </c>
      <c r="P757" s="1150" t="s">
        <v>17721</v>
      </c>
      <c r="Q757" s="1211">
        <v>45190</v>
      </c>
      <c r="R757" s="1210">
        <v>8513</v>
      </c>
      <c r="S757" s="1150"/>
      <c r="T757" s="1150" t="s">
        <v>19281</v>
      </c>
      <c r="U757" s="1150">
        <v>1003676964</v>
      </c>
      <c r="V757" s="1150">
        <v>1003676965</v>
      </c>
      <c r="W757" s="1150"/>
      <c r="X757" s="1150"/>
      <c r="Y757" s="1150"/>
      <c r="Z757" s="1150"/>
      <c r="AA757" s="1150"/>
      <c r="AB757" s="1150"/>
      <c r="AC757" s="1150"/>
      <c r="AD757" s="1150"/>
      <c r="AE757" s="1150"/>
      <c r="AF757" s="1150" t="s">
        <v>19552</v>
      </c>
      <c r="AG757" s="1211">
        <v>45200</v>
      </c>
      <c r="AH757" s="1212">
        <v>45200</v>
      </c>
      <c r="AI757" s="1243" t="s">
        <v>3970</v>
      </c>
      <c r="AJ757" s="1243" t="s">
        <v>3969</v>
      </c>
      <c r="AK757" s="1210">
        <v>8512.69</v>
      </c>
      <c r="AL757" s="1210">
        <v>8513</v>
      </c>
      <c r="AM757" s="1150" t="s">
        <v>491</v>
      </c>
      <c r="AN757" s="1150" t="s">
        <v>12821</v>
      </c>
      <c r="AO757" s="1210">
        <v>3890.13</v>
      </c>
      <c r="AP757" s="1150" t="s">
        <v>10641</v>
      </c>
      <c r="AQ757" s="1150"/>
      <c r="AR757" s="1150">
        <v>4902152672</v>
      </c>
      <c r="AS757" s="1150"/>
      <c r="AT757" s="1150"/>
      <c r="AU757" s="1150"/>
      <c r="AV757" s="1150"/>
      <c r="AW757" s="1150"/>
      <c r="AX757" s="1150"/>
      <c r="AY757" s="1150" t="s">
        <v>19891</v>
      </c>
      <c r="AZ757" s="1150"/>
      <c r="BA757" s="1150"/>
      <c r="BB757" s="1150"/>
      <c r="BC757" s="1150"/>
      <c r="BD757" s="1150"/>
      <c r="BE757" s="1150"/>
      <c r="BF757" s="1150"/>
      <c r="BG757" s="1150"/>
      <c r="BH757" s="1150"/>
      <c r="BI757" s="1150"/>
      <c r="BJ757" s="1150"/>
    </row>
    <row r="758" spans="1:62">
      <c r="A758" s="1150">
        <v>752</v>
      </c>
      <c r="B758" s="1150" t="s">
        <v>17533</v>
      </c>
      <c r="C758" s="1150" t="s">
        <v>17850</v>
      </c>
      <c r="D758" s="1150" t="s">
        <v>18942</v>
      </c>
      <c r="E758" s="1150" t="s">
        <v>18943</v>
      </c>
      <c r="F758" s="1150" t="s">
        <v>18944</v>
      </c>
      <c r="G758" s="1150" t="s">
        <v>17873</v>
      </c>
      <c r="H758" s="1236" t="s">
        <v>12836</v>
      </c>
      <c r="I758" s="1236" t="s">
        <v>12838</v>
      </c>
      <c r="J758" s="1236" t="s">
        <v>12837</v>
      </c>
      <c r="K758" s="1236" t="s">
        <v>12839</v>
      </c>
      <c r="L758" s="1150" t="s">
        <v>394</v>
      </c>
      <c r="M758" s="1150">
        <v>100210636</v>
      </c>
      <c r="N758" s="1150" t="s">
        <v>394</v>
      </c>
      <c r="O758" s="1150" t="s">
        <v>19690</v>
      </c>
      <c r="P758" s="1150" t="s">
        <v>17721</v>
      </c>
      <c r="Q758" s="1211">
        <v>45190</v>
      </c>
      <c r="R758" s="1210">
        <v>1593</v>
      </c>
      <c r="S758" s="1150"/>
      <c r="T758" s="1150" t="s">
        <v>19281</v>
      </c>
      <c r="U758" s="1150"/>
      <c r="V758" s="1150"/>
      <c r="W758" s="1150"/>
      <c r="X758" s="1150"/>
      <c r="Y758" s="1150"/>
      <c r="Z758" s="1150"/>
      <c r="AA758" s="1150"/>
      <c r="AB758" s="1150"/>
      <c r="AC758" s="1150"/>
      <c r="AD758" s="1150"/>
      <c r="AE758" s="1150"/>
      <c r="AF758" s="1150"/>
      <c r="AG758" s="1150"/>
      <c r="AH758" s="1212">
        <v>1</v>
      </c>
      <c r="AI758" s="1236" t="s">
        <v>12836</v>
      </c>
      <c r="AJ758" s="1236" t="s">
        <v>12837</v>
      </c>
      <c r="AK758" s="1210">
        <v>1592.38</v>
      </c>
      <c r="AL758" s="1210">
        <v>1593</v>
      </c>
      <c r="AM758" s="1150" t="s">
        <v>491</v>
      </c>
      <c r="AN758" s="1150" t="s">
        <v>12821</v>
      </c>
      <c r="AO758" s="1150"/>
      <c r="AP758" s="1150"/>
      <c r="AQ758" s="1150"/>
      <c r="AR758" s="1150"/>
      <c r="AS758" s="1150"/>
      <c r="AT758" s="1150"/>
      <c r="AU758" s="1150"/>
      <c r="AV758" s="1150"/>
      <c r="AW758" s="1150"/>
      <c r="AX758" s="1150"/>
      <c r="AY758" s="1150">
        <v>0</v>
      </c>
      <c r="AZ758" s="1150"/>
      <c r="BA758" s="1150"/>
      <c r="BB758" s="1150"/>
      <c r="BC758" s="1150"/>
      <c r="BD758" s="1150"/>
      <c r="BE758" s="1150"/>
      <c r="BF758" s="1150"/>
      <c r="BG758" s="1150"/>
      <c r="BH758" s="1150"/>
      <c r="BI758" s="1150"/>
      <c r="BJ758" s="1150"/>
    </row>
    <row r="759" spans="1:62">
      <c r="A759" s="1150">
        <v>753</v>
      </c>
      <c r="B759" s="1150" t="s">
        <v>17533</v>
      </c>
      <c r="C759" s="1150" t="s">
        <v>2792</v>
      </c>
      <c r="D759" s="1150" t="s">
        <v>18942</v>
      </c>
      <c r="E759" s="1150" t="s">
        <v>18943</v>
      </c>
      <c r="F759" s="1150" t="s">
        <v>18944</v>
      </c>
      <c r="G759" s="1150" t="s">
        <v>17900</v>
      </c>
      <c r="H759" s="1236" t="s">
        <v>11650</v>
      </c>
      <c r="I759" s="1236" t="s">
        <v>11652</v>
      </c>
      <c r="J759" s="1236" t="s">
        <v>11651</v>
      </c>
      <c r="K759" s="1236" t="s">
        <v>17578</v>
      </c>
      <c r="L759" s="1150" t="s">
        <v>394</v>
      </c>
      <c r="M759" s="1150">
        <v>100211094</v>
      </c>
      <c r="N759" s="1150" t="s">
        <v>18997</v>
      </c>
      <c r="O759" s="1150" t="s">
        <v>19690</v>
      </c>
      <c r="P759" s="1150" t="s">
        <v>17721</v>
      </c>
      <c r="Q759" s="1211">
        <v>45190</v>
      </c>
      <c r="R759" s="1210">
        <v>8128</v>
      </c>
      <c r="S759" s="1150"/>
      <c r="T759" s="1150" t="s">
        <v>19281</v>
      </c>
      <c r="U759" s="1150">
        <v>1003677349</v>
      </c>
      <c r="V759" s="1150">
        <v>1003679307</v>
      </c>
      <c r="W759" s="1150"/>
      <c r="X759" s="1150"/>
      <c r="Y759" s="1150"/>
      <c r="Z759" s="1150"/>
      <c r="AA759" s="1150"/>
      <c r="AB759" s="1150"/>
      <c r="AC759" s="1150"/>
      <c r="AD759" s="1150"/>
      <c r="AE759" s="1150"/>
      <c r="AF759" s="1150" t="s">
        <v>19009</v>
      </c>
      <c r="AG759" s="1211">
        <v>45201</v>
      </c>
      <c r="AH759" s="1212">
        <v>45200</v>
      </c>
      <c r="AI759" s="1236" t="s">
        <v>11650</v>
      </c>
      <c r="AJ759" s="1236" t="s">
        <v>11651</v>
      </c>
      <c r="AK759" s="1210">
        <v>8127.97</v>
      </c>
      <c r="AL759" s="1210">
        <v>8128</v>
      </c>
      <c r="AM759" s="1150" t="s">
        <v>515</v>
      </c>
      <c r="AN759" s="1150" t="s">
        <v>13401</v>
      </c>
      <c r="AO759" s="1210">
        <v>2201</v>
      </c>
      <c r="AP759" s="1150" t="s">
        <v>11653</v>
      </c>
      <c r="AQ759" s="1150"/>
      <c r="AR759" s="1150">
        <v>4902152874</v>
      </c>
      <c r="AS759" s="1150">
        <v>4902155797</v>
      </c>
      <c r="AT759" s="1150"/>
      <c r="AU759" s="1150"/>
      <c r="AV759" s="1150"/>
      <c r="AW759" s="1150"/>
      <c r="AX759" s="1150"/>
      <c r="AY759" s="1150" t="s">
        <v>19892</v>
      </c>
      <c r="AZ759" s="1150"/>
      <c r="BA759" s="1150"/>
      <c r="BB759" s="1150"/>
      <c r="BC759" s="1150"/>
      <c r="BD759" s="1150"/>
      <c r="BE759" s="1150"/>
      <c r="BF759" s="1150"/>
      <c r="BG759" s="1150"/>
      <c r="BH759" s="1150"/>
      <c r="BI759" s="1150"/>
      <c r="BJ759" s="1150"/>
    </row>
    <row r="760" spans="1:62">
      <c r="A760" s="1150">
        <v>754</v>
      </c>
      <c r="B760" s="1150" t="s">
        <v>17533</v>
      </c>
      <c r="C760" s="1150" t="s">
        <v>2792</v>
      </c>
      <c r="D760" s="1150" t="s">
        <v>18942</v>
      </c>
      <c r="E760" s="1150" t="s">
        <v>18943</v>
      </c>
      <c r="F760" s="1150" t="s">
        <v>18944</v>
      </c>
      <c r="G760" s="1150" t="s">
        <v>17873</v>
      </c>
      <c r="H760" s="1236" t="s">
        <v>1681</v>
      </c>
      <c r="I760" s="1236" t="s">
        <v>1678</v>
      </c>
      <c r="J760" s="1236" t="s">
        <v>1680</v>
      </c>
      <c r="K760" s="1236" t="s">
        <v>17581</v>
      </c>
      <c r="L760" s="1150" t="s">
        <v>394</v>
      </c>
      <c r="M760" s="1150">
        <v>100210462</v>
      </c>
      <c r="N760" s="1150" t="s">
        <v>394</v>
      </c>
      <c r="O760" s="1150" t="s">
        <v>19690</v>
      </c>
      <c r="P760" s="1150" t="s">
        <v>17721</v>
      </c>
      <c r="Q760" s="1211">
        <v>45190</v>
      </c>
      <c r="R760" s="1210">
        <v>11160</v>
      </c>
      <c r="S760" s="1150"/>
      <c r="T760" s="1150" t="s">
        <v>19281</v>
      </c>
      <c r="U760" s="1150">
        <v>1003677460</v>
      </c>
      <c r="V760" s="1150"/>
      <c r="W760" s="1150"/>
      <c r="X760" s="1150"/>
      <c r="Y760" s="1150"/>
      <c r="Z760" s="1150"/>
      <c r="AA760" s="1150"/>
      <c r="AB760" s="1150"/>
      <c r="AC760" s="1150"/>
      <c r="AD760" s="1150"/>
      <c r="AE760" s="1150"/>
      <c r="AF760" s="1150" t="s">
        <v>19009</v>
      </c>
      <c r="AG760" s="1211">
        <v>45201</v>
      </c>
      <c r="AH760" s="1212">
        <v>45200</v>
      </c>
      <c r="AI760" s="1236" t="s">
        <v>1681</v>
      </c>
      <c r="AJ760" s="1236" t="s">
        <v>1680</v>
      </c>
      <c r="AK760" s="1210">
        <v>11159.2</v>
      </c>
      <c r="AL760" s="1210">
        <v>11160</v>
      </c>
      <c r="AM760" s="1150" t="s">
        <v>515</v>
      </c>
      <c r="AN760" s="1150" t="s">
        <v>13401</v>
      </c>
      <c r="AO760" s="1210">
        <v>6456</v>
      </c>
      <c r="AP760" s="1150" t="s">
        <v>1677</v>
      </c>
      <c r="AQ760" s="1150"/>
      <c r="AR760" s="1150">
        <v>4902153352</v>
      </c>
      <c r="AS760" s="1150"/>
      <c r="AT760" s="1150"/>
      <c r="AU760" s="1150"/>
      <c r="AV760" s="1150"/>
      <c r="AW760" s="1150"/>
      <c r="AX760" s="1150"/>
      <c r="AY760" s="1150"/>
      <c r="AZ760" s="1150"/>
      <c r="BA760" s="1150"/>
      <c r="BB760" s="1150"/>
      <c r="BC760" s="1150"/>
      <c r="BD760" s="1150"/>
      <c r="BE760" s="1150"/>
      <c r="BF760" s="1150"/>
      <c r="BG760" s="1150"/>
      <c r="BH760" s="1150"/>
      <c r="BI760" s="1150"/>
      <c r="BJ760" s="1150"/>
    </row>
    <row r="761" spans="1:62">
      <c r="A761" s="1150">
        <v>755</v>
      </c>
      <c r="B761" s="1150" t="s">
        <v>17533</v>
      </c>
      <c r="C761" s="1150" t="s">
        <v>2792</v>
      </c>
      <c r="D761" s="1150" t="s">
        <v>18942</v>
      </c>
      <c r="E761" s="1150" t="s">
        <v>18943</v>
      </c>
      <c r="F761" s="1150" t="s">
        <v>18944</v>
      </c>
      <c r="G761" s="1150" t="s">
        <v>17900</v>
      </c>
      <c r="H761" s="1236" t="s">
        <v>11659</v>
      </c>
      <c r="I761" s="1236" t="s">
        <v>11661</v>
      </c>
      <c r="J761" s="1236" t="s">
        <v>11660</v>
      </c>
      <c r="K761" s="1236" t="s">
        <v>17583</v>
      </c>
      <c r="L761" s="1150" t="s">
        <v>394</v>
      </c>
      <c r="M761" s="1150">
        <v>100210344</v>
      </c>
      <c r="N761" s="1150" t="s">
        <v>394</v>
      </c>
      <c r="O761" s="1150" t="s">
        <v>19690</v>
      </c>
      <c r="P761" s="1150" t="s">
        <v>17721</v>
      </c>
      <c r="Q761" s="1211">
        <v>45190</v>
      </c>
      <c r="R761" s="1210">
        <v>7010</v>
      </c>
      <c r="S761" s="1150"/>
      <c r="T761" s="1150" t="s">
        <v>19281</v>
      </c>
      <c r="U761" s="1150">
        <v>1003675595</v>
      </c>
      <c r="V761" s="1150"/>
      <c r="W761" s="1150"/>
      <c r="X761" s="1150"/>
      <c r="Y761" s="1150"/>
      <c r="Z761" s="1150"/>
      <c r="AA761" s="1150"/>
      <c r="AB761" s="1150"/>
      <c r="AC761" s="1150"/>
      <c r="AD761" s="1150"/>
      <c r="AE761" s="1150"/>
      <c r="AF761" s="1150" t="s">
        <v>19172</v>
      </c>
      <c r="AG761" s="1211">
        <v>45196</v>
      </c>
      <c r="AH761" s="1212">
        <v>45170</v>
      </c>
      <c r="AI761" s="1236" t="s">
        <v>11659</v>
      </c>
      <c r="AJ761" s="1236" t="s">
        <v>11660</v>
      </c>
      <c r="AK761" s="1210">
        <v>7010</v>
      </c>
      <c r="AL761" s="1210">
        <v>7010</v>
      </c>
      <c r="AM761" s="1150" t="s">
        <v>515</v>
      </c>
      <c r="AN761" s="1150" t="s">
        <v>13401</v>
      </c>
      <c r="AO761" s="1210">
        <v>6456</v>
      </c>
      <c r="AP761" s="1150" t="s">
        <v>11662</v>
      </c>
      <c r="AQ761" s="1150"/>
      <c r="AR761" s="1150">
        <v>4902151576</v>
      </c>
      <c r="AS761" s="1150"/>
      <c r="AT761" s="1150"/>
      <c r="AU761" s="1150"/>
      <c r="AV761" s="1150"/>
      <c r="AW761" s="1150"/>
      <c r="AX761" s="1150"/>
      <c r="AY761" s="1150">
        <v>0</v>
      </c>
      <c r="AZ761" s="1150"/>
      <c r="BA761" s="1150"/>
      <c r="BB761" s="1150"/>
      <c r="BC761" s="1150"/>
      <c r="BD761" s="1150"/>
      <c r="BE761" s="1150"/>
      <c r="BF761" s="1150"/>
      <c r="BG761" s="1150"/>
      <c r="BH761" s="1150"/>
      <c r="BI761" s="1150"/>
      <c r="BJ761" s="1150"/>
    </row>
    <row r="762" spans="1:62">
      <c r="A762" s="1150">
        <v>756</v>
      </c>
      <c r="B762" s="1150" t="s">
        <v>17533</v>
      </c>
      <c r="C762" s="1150" t="s">
        <v>2792</v>
      </c>
      <c r="D762" s="1150" t="s">
        <v>18942</v>
      </c>
      <c r="E762" s="1150" t="s">
        <v>18943</v>
      </c>
      <c r="F762" s="1150" t="s">
        <v>18944</v>
      </c>
      <c r="G762" s="1150" t="s">
        <v>19136</v>
      </c>
      <c r="H762" s="1236" t="s">
        <v>6065</v>
      </c>
      <c r="I762" s="1236" t="s">
        <v>6067</v>
      </c>
      <c r="J762" s="1236" t="s">
        <v>6066</v>
      </c>
      <c r="K762" s="1236" t="s">
        <v>17585</v>
      </c>
      <c r="L762" s="1150" t="s">
        <v>394</v>
      </c>
      <c r="M762" s="1150">
        <v>100210594</v>
      </c>
      <c r="N762" s="1150" t="s">
        <v>394</v>
      </c>
      <c r="O762" s="1150" t="s">
        <v>19690</v>
      </c>
      <c r="P762" s="1150" t="s">
        <v>17721</v>
      </c>
      <c r="Q762" s="1211">
        <v>45190</v>
      </c>
      <c r="R762" s="1210">
        <v>14158</v>
      </c>
      <c r="S762" s="1150"/>
      <c r="T762" s="1150" t="s">
        <v>19281</v>
      </c>
      <c r="U762" s="1150">
        <v>1003674443</v>
      </c>
      <c r="V762" s="1150">
        <v>1003674444</v>
      </c>
      <c r="W762" s="1150"/>
      <c r="X762" s="1150"/>
      <c r="Y762" s="1150"/>
      <c r="Z762" s="1150"/>
      <c r="AA762" s="1150"/>
      <c r="AB762" s="1150"/>
      <c r="AC762" s="1150"/>
      <c r="AD762" s="1150"/>
      <c r="AE762" s="1150"/>
      <c r="AF762" s="1150" t="s">
        <v>18983</v>
      </c>
      <c r="AG762" s="1211">
        <v>45194</v>
      </c>
      <c r="AH762" s="1212">
        <v>45170</v>
      </c>
      <c r="AI762" s="1236" t="s">
        <v>6065</v>
      </c>
      <c r="AJ762" s="1236" t="s">
        <v>6066</v>
      </c>
      <c r="AK762" s="1210">
        <v>14157.51</v>
      </c>
      <c r="AL762" s="1210">
        <v>14158</v>
      </c>
      <c r="AM762" s="1150" t="s">
        <v>491</v>
      </c>
      <c r="AN762" s="1150" t="s">
        <v>12821</v>
      </c>
      <c r="AO762" s="1210">
        <v>5414.03</v>
      </c>
      <c r="AP762" s="1150" t="s">
        <v>6068</v>
      </c>
      <c r="AQ762" s="1150"/>
      <c r="AR762" s="1150">
        <v>4902150728</v>
      </c>
      <c r="AS762" s="1150"/>
      <c r="AT762" s="1150"/>
      <c r="AU762" s="1150"/>
      <c r="AV762" s="1150"/>
      <c r="AW762" s="1150"/>
      <c r="AX762" s="1150"/>
      <c r="AY762" s="1150">
        <v>0</v>
      </c>
      <c r="AZ762" s="1150"/>
      <c r="BA762" s="1150"/>
      <c r="BB762" s="1150"/>
      <c r="BC762" s="1150"/>
      <c r="BD762" s="1150"/>
      <c r="BE762" s="1150"/>
      <c r="BF762" s="1150"/>
      <c r="BG762" s="1150"/>
      <c r="BH762" s="1150"/>
      <c r="BI762" s="1150"/>
      <c r="BJ762" s="1150"/>
    </row>
    <row r="763" spans="1:62">
      <c r="A763" s="1150">
        <v>757</v>
      </c>
      <c r="B763" s="1150" t="s">
        <v>17533</v>
      </c>
      <c r="C763" s="1150" t="s">
        <v>2792</v>
      </c>
      <c r="D763" s="1150" t="s">
        <v>18942</v>
      </c>
      <c r="E763" s="1150" t="s">
        <v>18943</v>
      </c>
      <c r="F763" s="1150" t="s">
        <v>18944</v>
      </c>
      <c r="G763" s="1150" t="s">
        <v>19136</v>
      </c>
      <c r="H763" s="1243" t="s">
        <v>4996</v>
      </c>
      <c r="I763" s="1243" t="s">
        <v>4993</v>
      </c>
      <c r="J763" s="1243" t="s">
        <v>4995</v>
      </c>
      <c r="K763" s="1150" t="s">
        <v>19893</v>
      </c>
      <c r="L763" s="1150" t="s">
        <v>394</v>
      </c>
      <c r="M763" s="1150">
        <v>100210535</v>
      </c>
      <c r="N763" s="1150" t="s">
        <v>394</v>
      </c>
      <c r="O763" s="1150" t="s">
        <v>19690</v>
      </c>
      <c r="P763" s="1150" t="s">
        <v>17721</v>
      </c>
      <c r="Q763" s="1211">
        <v>45190</v>
      </c>
      <c r="R763" s="1210">
        <v>15392</v>
      </c>
      <c r="S763" s="1150"/>
      <c r="T763" s="1150" t="s">
        <v>19410</v>
      </c>
      <c r="U763" s="1150">
        <v>1003676727</v>
      </c>
      <c r="V763" s="1150"/>
      <c r="W763" s="1150"/>
      <c r="X763" s="1150"/>
      <c r="Y763" s="1150"/>
      <c r="Z763" s="1150"/>
      <c r="AA763" s="1150"/>
      <c r="AB763" s="1150"/>
      <c r="AC763" s="1150"/>
      <c r="AD763" s="1150"/>
      <c r="AE763" s="1150"/>
      <c r="AF763" s="1150" t="s">
        <v>19552</v>
      </c>
      <c r="AG763" s="1211">
        <v>45199</v>
      </c>
      <c r="AH763" s="1212">
        <v>45170</v>
      </c>
      <c r="AI763" s="1243" t="s">
        <v>4996</v>
      </c>
      <c r="AJ763" s="1243" t="s">
        <v>4995</v>
      </c>
      <c r="AK763" s="1210">
        <v>15391.75</v>
      </c>
      <c r="AL763" s="1210">
        <v>15392</v>
      </c>
      <c r="AM763" s="1150" t="s">
        <v>491</v>
      </c>
      <c r="AN763" s="1150" t="s">
        <v>12821</v>
      </c>
      <c r="AO763" s="1150">
        <v>804.14</v>
      </c>
      <c r="AP763" s="1150" t="s">
        <v>10452</v>
      </c>
      <c r="AQ763" s="1150"/>
      <c r="AR763" s="1150">
        <v>4902152540</v>
      </c>
      <c r="AS763" s="1150"/>
      <c r="AT763" s="1150"/>
      <c r="AU763" s="1150"/>
      <c r="AV763" s="1150"/>
      <c r="AW763" s="1150"/>
      <c r="AX763" s="1150"/>
      <c r="AY763" s="1150">
        <v>0</v>
      </c>
      <c r="AZ763" s="1150"/>
      <c r="BA763" s="1150"/>
      <c r="BB763" s="1150"/>
      <c r="BC763" s="1150"/>
      <c r="BD763" s="1150"/>
      <c r="BE763" s="1150"/>
      <c r="BF763" s="1150"/>
      <c r="BG763" s="1150"/>
      <c r="BH763" s="1150"/>
      <c r="BI763" s="1150"/>
      <c r="BJ763" s="1150"/>
    </row>
    <row r="764" spans="1:62">
      <c r="A764" s="1150">
        <v>758</v>
      </c>
      <c r="B764" s="1150" t="s">
        <v>17533</v>
      </c>
      <c r="C764" s="1150" t="s">
        <v>2792</v>
      </c>
      <c r="D764" s="1150" t="s">
        <v>18942</v>
      </c>
      <c r="E764" s="1150" t="s">
        <v>18943</v>
      </c>
      <c r="F764" s="1150" t="s">
        <v>18944</v>
      </c>
      <c r="G764" s="1150" t="s">
        <v>17912</v>
      </c>
      <c r="H764" s="1236" t="s">
        <v>10677</v>
      </c>
      <c r="I764" s="1236" t="s">
        <v>10679</v>
      </c>
      <c r="J764" s="1236" t="s">
        <v>10678</v>
      </c>
      <c r="K764" s="1235" t="s">
        <v>17592</v>
      </c>
      <c r="L764" s="1150" t="s">
        <v>394</v>
      </c>
      <c r="M764" s="1150">
        <v>100210352</v>
      </c>
      <c r="N764" s="1150" t="s">
        <v>394</v>
      </c>
      <c r="O764" s="1150" t="s">
        <v>19109</v>
      </c>
      <c r="P764" s="1150" t="s">
        <v>17721</v>
      </c>
      <c r="Q764" s="1211">
        <v>45191</v>
      </c>
      <c r="R764" s="1210">
        <v>5062</v>
      </c>
      <c r="S764" s="1150"/>
      <c r="T764" s="1150" t="s">
        <v>18969</v>
      </c>
      <c r="U764" s="1150">
        <v>1003676951</v>
      </c>
      <c r="V764" s="1150"/>
      <c r="W764" s="1150"/>
      <c r="X764" s="1150"/>
      <c r="Y764" s="1150"/>
      <c r="Z764" s="1150"/>
      <c r="AA764" s="1150"/>
      <c r="AB764" s="1150"/>
      <c r="AC764" s="1150"/>
      <c r="AD764" s="1150"/>
      <c r="AE764" s="1150"/>
      <c r="AF764" s="1150" t="s">
        <v>18962</v>
      </c>
      <c r="AG764" s="1211">
        <v>45200</v>
      </c>
      <c r="AH764" s="1212">
        <v>45200</v>
      </c>
      <c r="AI764" s="1236" t="s">
        <v>10677</v>
      </c>
      <c r="AJ764" s="1236" t="s">
        <v>10678</v>
      </c>
      <c r="AK764" s="1210">
        <v>5062</v>
      </c>
      <c r="AL764" s="1210">
        <v>5062</v>
      </c>
      <c r="AM764" s="1150" t="s">
        <v>491</v>
      </c>
      <c r="AN764" s="1150" t="s">
        <v>12821</v>
      </c>
      <c r="AO764" s="1150"/>
      <c r="AP764" s="1150" t="s">
        <v>10680</v>
      </c>
      <c r="AQ764" s="1150"/>
      <c r="AR764" s="1150">
        <v>4902152543</v>
      </c>
      <c r="AS764" s="1150"/>
      <c r="AT764" s="1150"/>
      <c r="AU764" s="1150"/>
      <c r="AV764" s="1150"/>
      <c r="AW764" s="1150"/>
      <c r="AX764" s="1150"/>
      <c r="AY764" s="1150">
        <v>0</v>
      </c>
      <c r="AZ764" s="1150"/>
      <c r="BA764" s="1150"/>
      <c r="BB764" s="1150"/>
      <c r="BC764" s="1150"/>
      <c r="BD764" s="1150"/>
      <c r="BE764" s="1150"/>
      <c r="BF764" s="1150"/>
      <c r="BG764" s="1150"/>
      <c r="BH764" s="1150"/>
      <c r="BI764" s="1150"/>
      <c r="BJ764" s="1150"/>
    </row>
    <row r="765" spans="1:62">
      <c r="A765" s="1150">
        <v>759</v>
      </c>
      <c r="B765" s="1150" t="s">
        <v>17533</v>
      </c>
      <c r="C765" s="1150" t="s">
        <v>2792</v>
      </c>
      <c r="D765" s="1150" t="s">
        <v>18942</v>
      </c>
      <c r="E765" s="1150" t="s">
        <v>18943</v>
      </c>
      <c r="F765" s="1150" t="s">
        <v>18944</v>
      </c>
      <c r="G765" s="1150" t="s">
        <v>3189</v>
      </c>
      <c r="H765" s="1236" t="s">
        <v>11890</v>
      </c>
      <c r="I765" s="1236" t="s">
        <v>11892</v>
      </c>
      <c r="J765" s="1236" t="s">
        <v>17594</v>
      </c>
      <c r="K765" s="1236" t="s">
        <v>17595</v>
      </c>
      <c r="L765" s="1150" t="s">
        <v>394</v>
      </c>
      <c r="M765" s="1150">
        <v>100211084</v>
      </c>
      <c r="N765" s="1150" t="s">
        <v>18945</v>
      </c>
      <c r="O765" s="1150" t="s">
        <v>19690</v>
      </c>
      <c r="P765" s="1150" t="s">
        <v>17721</v>
      </c>
      <c r="Q765" s="1211">
        <v>45190</v>
      </c>
      <c r="R765" s="1210">
        <v>8742</v>
      </c>
      <c r="S765" s="1150"/>
      <c r="T765" s="1150" t="s">
        <v>19281</v>
      </c>
      <c r="U765" s="1150">
        <v>1003676018</v>
      </c>
      <c r="V765" s="1150"/>
      <c r="W765" s="1150"/>
      <c r="X765" s="1150"/>
      <c r="Y765" s="1150"/>
      <c r="Z765" s="1150"/>
      <c r="AA765" s="1150"/>
      <c r="AB765" s="1150"/>
      <c r="AC765" s="1150"/>
      <c r="AD765" s="1150"/>
      <c r="AE765" s="1150"/>
      <c r="AF765" s="1150" t="s">
        <v>19172</v>
      </c>
      <c r="AG765" s="1211">
        <v>45197</v>
      </c>
      <c r="AH765" s="1212">
        <v>45170</v>
      </c>
      <c r="AI765" s="1236" t="s">
        <v>11890</v>
      </c>
      <c r="AJ765" s="1236" t="s">
        <v>17594</v>
      </c>
      <c r="AK765" s="1210">
        <v>8741.51</v>
      </c>
      <c r="AL765" s="1210">
        <v>8742</v>
      </c>
      <c r="AM765" s="1150" t="s">
        <v>524</v>
      </c>
      <c r="AN765" s="1150" t="s">
        <v>12821</v>
      </c>
      <c r="AO765" s="1210">
        <v>6746.52</v>
      </c>
      <c r="AP765" s="1150" t="s">
        <v>11893</v>
      </c>
      <c r="AQ765" s="1150"/>
      <c r="AR765" s="1150">
        <v>4902151809</v>
      </c>
      <c r="AS765" s="1150"/>
      <c r="AT765" s="1150"/>
      <c r="AU765" s="1150"/>
      <c r="AV765" s="1150"/>
      <c r="AW765" s="1150"/>
      <c r="AX765" s="1150"/>
      <c r="AY765" s="1150" t="s">
        <v>19894</v>
      </c>
      <c r="AZ765" s="1150" t="s">
        <v>19093</v>
      </c>
      <c r="BA765" s="1150"/>
      <c r="BB765" s="1150"/>
      <c r="BC765" s="1150"/>
      <c r="BD765" s="1150"/>
      <c r="BE765" s="1211">
        <v>45209</v>
      </c>
      <c r="BF765" s="1150" t="s">
        <v>18945</v>
      </c>
      <c r="BG765" s="1150"/>
      <c r="BH765" s="1150"/>
      <c r="BI765" s="1150"/>
      <c r="BJ765" s="1150"/>
    </row>
    <row r="766" spans="1:62">
      <c r="A766" s="1150">
        <v>760</v>
      </c>
      <c r="B766" s="1150" t="s">
        <v>17533</v>
      </c>
      <c r="C766" s="1150" t="s">
        <v>2792</v>
      </c>
      <c r="D766" s="1150" t="s">
        <v>18942</v>
      </c>
      <c r="E766" s="1150" t="s">
        <v>18943</v>
      </c>
      <c r="F766" s="1150" t="s">
        <v>18944</v>
      </c>
      <c r="G766" s="1150" t="s">
        <v>3189</v>
      </c>
      <c r="H766" s="1243" t="s">
        <v>10483</v>
      </c>
      <c r="I766" s="1243" t="s">
        <v>10485</v>
      </c>
      <c r="J766" s="1243" t="s">
        <v>10484</v>
      </c>
      <c r="K766" s="1236" t="s">
        <v>17599</v>
      </c>
      <c r="L766" s="1150" t="s">
        <v>394</v>
      </c>
      <c r="M766" s="1150">
        <v>100210615</v>
      </c>
      <c r="N766" s="1150" t="s">
        <v>18945</v>
      </c>
      <c r="O766" s="1150" t="s">
        <v>19690</v>
      </c>
      <c r="P766" s="1150" t="s">
        <v>17721</v>
      </c>
      <c r="Q766" s="1211">
        <v>45190</v>
      </c>
      <c r="R766" s="1210">
        <v>9699</v>
      </c>
      <c r="S766" s="1150"/>
      <c r="T766" s="1150" t="s">
        <v>19281</v>
      </c>
      <c r="U766" s="1150">
        <v>1003673996</v>
      </c>
      <c r="V766" s="1150"/>
      <c r="W766" s="1150"/>
      <c r="X766" s="1150"/>
      <c r="Y766" s="1150"/>
      <c r="Z766" s="1150"/>
      <c r="AA766" s="1150"/>
      <c r="AB766" s="1150"/>
      <c r="AC766" s="1150"/>
      <c r="AD766" s="1150"/>
      <c r="AE766" s="1150"/>
      <c r="AF766" s="1150" t="s">
        <v>19387</v>
      </c>
      <c r="AG766" s="1211">
        <v>45191</v>
      </c>
      <c r="AH766" s="1212">
        <v>45170</v>
      </c>
      <c r="AI766" s="1243" t="s">
        <v>10483</v>
      </c>
      <c r="AJ766" s="1243" t="s">
        <v>10484</v>
      </c>
      <c r="AK766" s="1210">
        <v>9698.8700000000008</v>
      </c>
      <c r="AL766" s="1210">
        <v>9699</v>
      </c>
      <c r="AM766" s="1150" t="s">
        <v>491</v>
      </c>
      <c r="AN766" s="1150" t="s">
        <v>12821</v>
      </c>
      <c r="AO766" s="1150"/>
      <c r="AP766" s="1150"/>
      <c r="AQ766" s="1150"/>
      <c r="AR766" s="1150">
        <v>4902150137</v>
      </c>
      <c r="AS766" s="1150"/>
      <c r="AT766" s="1150"/>
      <c r="AU766" s="1150"/>
      <c r="AV766" s="1150"/>
      <c r="AW766" s="1150"/>
      <c r="AX766" s="1150"/>
      <c r="AY766" s="1150">
        <v>0</v>
      </c>
      <c r="AZ766" s="1150"/>
      <c r="BA766" s="1150"/>
      <c r="BB766" s="1150"/>
      <c r="BC766" s="1150"/>
      <c r="BD766" s="1150"/>
      <c r="BE766" s="1150"/>
      <c r="BF766" s="1150"/>
      <c r="BG766" s="1150"/>
      <c r="BH766" s="1150"/>
      <c r="BI766" s="1150"/>
      <c r="BJ766" s="1150"/>
    </row>
    <row r="767" spans="1:62">
      <c r="A767" s="1150">
        <v>761</v>
      </c>
      <c r="B767" s="1150" t="s">
        <v>17533</v>
      </c>
      <c r="C767" s="1150" t="s">
        <v>17850</v>
      </c>
      <c r="D767" s="1150" t="s">
        <v>18942</v>
      </c>
      <c r="E767" s="1150" t="s">
        <v>18943</v>
      </c>
      <c r="F767" s="1150" t="s">
        <v>18944</v>
      </c>
      <c r="G767" s="1150" t="s">
        <v>3189</v>
      </c>
      <c r="H767" s="1243" t="s">
        <v>4064</v>
      </c>
      <c r="I767" s="1236" t="s">
        <v>17605</v>
      </c>
      <c r="J767" s="1243" t="s">
        <v>17601</v>
      </c>
      <c r="K767" s="1236" t="s">
        <v>17602</v>
      </c>
      <c r="L767" s="1150" t="s">
        <v>394</v>
      </c>
      <c r="M767" s="1150">
        <v>100211121</v>
      </c>
      <c r="N767" s="1150" t="s">
        <v>18945</v>
      </c>
      <c r="O767" s="1150" t="s">
        <v>19690</v>
      </c>
      <c r="P767" s="1150" t="s">
        <v>17721</v>
      </c>
      <c r="Q767" s="1211">
        <v>45190</v>
      </c>
      <c r="R767" s="1210">
        <v>68502</v>
      </c>
      <c r="S767" s="1210">
        <v>-40866</v>
      </c>
      <c r="T767" s="1150" t="s">
        <v>19281</v>
      </c>
      <c r="U767" s="1150"/>
      <c r="V767" s="1150"/>
      <c r="W767" s="1150"/>
      <c r="X767" s="1150"/>
      <c r="Y767" s="1150"/>
      <c r="Z767" s="1150"/>
      <c r="AA767" s="1150"/>
      <c r="AB767" s="1150"/>
      <c r="AC767" s="1150"/>
      <c r="AD767" s="1150"/>
      <c r="AE767" s="1150"/>
      <c r="AF767" s="1150"/>
      <c r="AG767" s="1150"/>
      <c r="AH767" s="1212">
        <v>1</v>
      </c>
      <c r="AI767" s="1243" t="s">
        <v>4064</v>
      </c>
      <c r="AJ767" s="1243" t="s">
        <v>17601</v>
      </c>
      <c r="AK767" s="1210">
        <v>68501.06</v>
      </c>
      <c r="AL767" s="1210">
        <v>68502</v>
      </c>
      <c r="AM767" s="1150" t="s">
        <v>518</v>
      </c>
      <c r="AN767" s="1150" t="s">
        <v>12821</v>
      </c>
      <c r="AO767" s="1150"/>
      <c r="AP767" s="1150"/>
      <c r="AQ767" s="1150"/>
      <c r="AR767" s="1150"/>
      <c r="AS767" s="1150"/>
      <c r="AT767" s="1150"/>
      <c r="AU767" s="1150"/>
      <c r="AV767" s="1150"/>
      <c r="AW767" s="1150"/>
      <c r="AX767" s="1150"/>
      <c r="AY767" s="1150" t="s">
        <v>19895</v>
      </c>
      <c r="AZ767" s="1150"/>
      <c r="BA767" s="1150"/>
      <c r="BB767" s="1150"/>
      <c r="BC767" s="1150"/>
      <c r="BD767" s="1150"/>
      <c r="BE767" s="1150"/>
      <c r="BF767" s="1150"/>
      <c r="BG767" s="1150"/>
      <c r="BH767" s="1150"/>
      <c r="BI767" s="1150"/>
      <c r="BJ767" s="1150"/>
    </row>
    <row r="768" spans="1:62">
      <c r="A768" s="1150">
        <v>762</v>
      </c>
      <c r="B768" s="1150" t="s">
        <v>17533</v>
      </c>
      <c r="C768" s="1150" t="s">
        <v>17850</v>
      </c>
      <c r="D768" s="1150" t="s">
        <v>18942</v>
      </c>
      <c r="E768" s="1150" t="s">
        <v>18943</v>
      </c>
      <c r="F768" s="1150" t="s">
        <v>18944</v>
      </c>
      <c r="G768" s="1150" t="s">
        <v>17935</v>
      </c>
      <c r="H768" s="1243" t="s">
        <v>2112</v>
      </c>
      <c r="I768" s="1236" t="s">
        <v>17611</v>
      </c>
      <c r="J768" s="1236" t="s">
        <v>17607</v>
      </c>
      <c r="K768" s="1236" t="s">
        <v>17608</v>
      </c>
      <c r="L768" s="1150" t="s">
        <v>394</v>
      </c>
      <c r="M768" s="1150">
        <v>100209691</v>
      </c>
      <c r="N768" s="1150" t="s">
        <v>394</v>
      </c>
      <c r="O768" s="1150" t="s">
        <v>19227</v>
      </c>
      <c r="P768" s="1150" t="s">
        <v>17721</v>
      </c>
      <c r="Q768" s="1211">
        <v>45191</v>
      </c>
      <c r="R768" s="1210">
        <v>15663</v>
      </c>
      <c r="S768" s="1150"/>
      <c r="T768" s="1150" t="s">
        <v>18969</v>
      </c>
      <c r="U768" s="1150"/>
      <c r="V768" s="1150"/>
      <c r="W768" s="1150"/>
      <c r="X768" s="1150"/>
      <c r="Y768" s="1150"/>
      <c r="Z768" s="1150"/>
      <c r="AA768" s="1150"/>
      <c r="AB768" s="1150"/>
      <c r="AC768" s="1150"/>
      <c r="AD768" s="1150"/>
      <c r="AE768" s="1150"/>
      <c r="AF768" s="1150"/>
      <c r="AG768" s="1150"/>
      <c r="AH768" s="1212">
        <v>1</v>
      </c>
      <c r="AI768" s="1243" t="s">
        <v>2112</v>
      </c>
      <c r="AJ768" s="1236" t="s">
        <v>17607</v>
      </c>
      <c r="AK768" s="1210">
        <v>15662.88</v>
      </c>
      <c r="AL768" s="1210">
        <v>15663</v>
      </c>
      <c r="AM768" s="1150" t="s">
        <v>491</v>
      </c>
      <c r="AN768" s="1150" t="s">
        <v>12821</v>
      </c>
      <c r="AO768" s="1150"/>
      <c r="AP768" s="1150"/>
      <c r="AQ768" s="1150"/>
      <c r="AR768" s="1150"/>
      <c r="AS768" s="1150"/>
      <c r="AT768" s="1150"/>
      <c r="AU768" s="1150"/>
      <c r="AV768" s="1150"/>
      <c r="AW768" s="1150"/>
      <c r="AX768" s="1150"/>
      <c r="AY768" s="1150">
        <v>0</v>
      </c>
      <c r="AZ768" s="1150"/>
      <c r="BA768" s="1150"/>
      <c r="BB768" s="1150"/>
      <c r="BC768" s="1150"/>
      <c r="BD768" s="1150"/>
      <c r="BE768" s="1150"/>
      <c r="BF768" s="1150"/>
      <c r="BG768" s="1150"/>
      <c r="BH768" s="1150"/>
      <c r="BI768" s="1150"/>
      <c r="BJ768" s="1150"/>
    </row>
    <row r="769" spans="1:62">
      <c r="A769" s="1150">
        <v>763</v>
      </c>
      <c r="B769" s="1150" t="s">
        <v>17533</v>
      </c>
      <c r="C769" s="1150" t="s">
        <v>2792</v>
      </c>
      <c r="D769" s="1150" t="s">
        <v>18942</v>
      </c>
      <c r="E769" s="1150" t="s">
        <v>18943</v>
      </c>
      <c r="F769" s="1150" t="s">
        <v>18944</v>
      </c>
      <c r="G769" s="1150" t="s">
        <v>17935</v>
      </c>
      <c r="H769" s="1236" t="s">
        <v>4028</v>
      </c>
      <c r="I769" s="1236" t="s">
        <v>4025</v>
      </c>
      <c r="J769" s="1236" t="s">
        <v>4027</v>
      </c>
      <c r="K769" s="1236" t="s">
        <v>4026</v>
      </c>
      <c r="L769" s="1150" t="s">
        <v>394</v>
      </c>
      <c r="M769" s="1150">
        <v>100210943</v>
      </c>
      <c r="N769" s="1150" t="s">
        <v>394</v>
      </c>
      <c r="O769" s="1150" t="s">
        <v>19690</v>
      </c>
      <c r="P769" s="1150" t="s">
        <v>17721</v>
      </c>
      <c r="Q769" s="1211">
        <v>45190</v>
      </c>
      <c r="R769" s="1210">
        <v>101091</v>
      </c>
      <c r="S769" s="1150"/>
      <c r="T769" s="1150" t="s">
        <v>19281</v>
      </c>
      <c r="U769" s="1150">
        <v>1003675562</v>
      </c>
      <c r="V769" s="1150">
        <v>1003675563</v>
      </c>
      <c r="W769" s="1150"/>
      <c r="X769" s="1150"/>
      <c r="Y769" s="1150"/>
      <c r="Z769" s="1150"/>
      <c r="AA769" s="1150"/>
      <c r="AB769" s="1150"/>
      <c r="AC769" s="1150"/>
      <c r="AD769" s="1150"/>
      <c r="AE769" s="1150"/>
      <c r="AF769" s="1150" t="s">
        <v>18973</v>
      </c>
      <c r="AG769" s="1211">
        <v>45196</v>
      </c>
      <c r="AH769" s="1212">
        <v>45170</v>
      </c>
      <c r="AI769" s="1236" t="s">
        <v>4028</v>
      </c>
      <c r="AJ769" s="1236" t="s">
        <v>4027</v>
      </c>
      <c r="AK769" s="1210">
        <v>101090.38</v>
      </c>
      <c r="AL769" s="1210">
        <v>101091</v>
      </c>
      <c r="AM769" s="1150" t="s">
        <v>518</v>
      </c>
      <c r="AN769" s="1150" t="s">
        <v>12821</v>
      </c>
      <c r="AO769" s="1210">
        <v>30123.46</v>
      </c>
      <c r="AP769" s="1150" t="s">
        <v>10730</v>
      </c>
      <c r="AQ769" s="1150"/>
      <c r="AR769" s="1150">
        <v>4902151497</v>
      </c>
      <c r="AS769" s="1150"/>
      <c r="AT769" s="1150"/>
      <c r="AU769" s="1150"/>
      <c r="AV769" s="1150"/>
      <c r="AW769" s="1150"/>
      <c r="AX769" s="1150"/>
      <c r="AY769" s="1150">
        <v>0</v>
      </c>
      <c r="AZ769" s="1150"/>
      <c r="BA769" s="1150"/>
      <c r="BB769" s="1150"/>
      <c r="BC769" s="1150"/>
      <c r="BD769" s="1150"/>
      <c r="BE769" s="1150"/>
      <c r="BF769" s="1150"/>
      <c r="BG769" s="1150"/>
      <c r="BH769" s="1150"/>
      <c r="BI769" s="1150"/>
      <c r="BJ769" s="1150"/>
    </row>
    <row r="770" spans="1:62">
      <c r="A770" s="1150">
        <v>764</v>
      </c>
      <c r="B770" s="1150" t="s">
        <v>17533</v>
      </c>
      <c r="C770" s="1150" t="s">
        <v>17850</v>
      </c>
      <c r="D770" s="1150" t="s">
        <v>18942</v>
      </c>
      <c r="E770" s="1150" t="s">
        <v>18943</v>
      </c>
      <c r="F770" s="1150" t="s">
        <v>18944</v>
      </c>
      <c r="G770" s="1150" t="s">
        <v>17935</v>
      </c>
      <c r="H770" s="1236" t="s">
        <v>12840</v>
      </c>
      <c r="I770" s="1236" t="s">
        <v>12842</v>
      </c>
      <c r="J770" s="1236" t="s">
        <v>12841</v>
      </c>
      <c r="K770" s="1236" t="s">
        <v>12843</v>
      </c>
      <c r="L770" s="1150" t="s">
        <v>394</v>
      </c>
      <c r="M770" s="1150">
        <v>100211151</v>
      </c>
      <c r="N770" s="1150" t="s">
        <v>18945</v>
      </c>
      <c r="O770" s="1150" t="s">
        <v>19690</v>
      </c>
      <c r="P770" s="1150" t="s">
        <v>17721</v>
      </c>
      <c r="Q770" s="1211">
        <v>45190</v>
      </c>
      <c r="R770" s="1210">
        <v>15762</v>
      </c>
      <c r="S770" s="1150"/>
      <c r="T770" s="1150" t="s">
        <v>19281</v>
      </c>
      <c r="U770" s="1150"/>
      <c r="V770" s="1150"/>
      <c r="W770" s="1150"/>
      <c r="X770" s="1150"/>
      <c r="Y770" s="1150"/>
      <c r="Z770" s="1150"/>
      <c r="AA770" s="1150"/>
      <c r="AB770" s="1150"/>
      <c r="AC770" s="1150"/>
      <c r="AD770" s="1150"/>
      <c r="AE770" s="1150"/>
      <c r="AF770" s="1150"/>
      <c r="AG770" s="1150"/>
      <c r="AH770" s="1212">
        <v>1</v>
      </c>
      <c r="AI770" s="1236" t="s">
        <v>12840</v>
      </c>
      <c r="AJ770" s="1236" t="s">
        <v>12841</v>
      </c>
      <c r="AK770" s="1210">
        <v>15761.99</v>
      </c>
      <c r="AL770" s="1210">
        <v>15762</v>
      </c>
      <c r="AM770" s="1150" t="s">
        <v>515</v>
      </c>
      <c r="AN770" s="1150" t="s">
        <v>13401</v>
      </c>
      <c r="AO770" s="1150"/>
      <c r="AP770" s="1150"/>
      <c r="AQ770" s="1150"/>
      <c r="AR770" s="1150"/>
      <c r="AS770" s="1150"/>
      <c r="AT770" s="1150"/>
      <c r="AU770" s="1150"/>
      <c r="AV770" s="1150"/>
      <c r="AW770" s="1150"/>
      <c r="AX770" s="1150"/>
      <c r="AY770" s="1150">
        <v>0</v>
      </c>
      <c r="AZ770" s="1150"/>
      <c r="BA770" s="1150"/>
      <c r="BB770" s="1150"/>
      <c r="BC770" s="1150"/>
      <c r="BD770" s="1150"/>
      <c r="BE770" s="1150"/>
      <c r="BF770" s="1150"/>
      <c r="BG770" s="1150"/>
      <c r="BH770" s="1150"/>
      <c r="BI770" s="1150"/>
      <c r="BJ770" s="1150"/>
    </row>
    <row r="771" spans="1:62">
      <c r="A771" s="1150">
        <v>765</v>
      </c>
      <c r="B771" s="1150" t="s">
        <v>17533</v>
      </c>
      <c r="C771" s="1150" t="s">
        <v>17850</v>
      </c>
      <c r="D771" s="1150" t="s">
        <v>18942</v>
      </c>
      <c r="E771" s="1150" t="s">
        <v>18943</v>
      </c>
      <c r="F771" s="1150" t="s">
        <v>18944</v>
      </c>
      <c r="G771" s="1150" t="s">
        <v>17935</v>
      </c>
      <c r="H771" s="1236" t="s">
        <v>4971</v>
      </c>
      <c r="I771" s="1236" t="s">
        <v>4968</v>
      </c>
      <c r="J771" s="1236" t="s">
        <v>4970</v>
      </c>
      <c r="K771" s="1236" t="s">
        <v>17614</v>
      </c>
      <c r="L771" s="1150" t="s">
        <v>394</v>
      </c>
      <c r="M771" s="1150">
        <v>100211152</v>
      </c>
      <c r="N771" s="1150" t="s">
        <v>18945</v>
      </c>
      <c r="O771" s="1150" t="s">
        <v>19690</v>
      </c>
      <c r="P771" s="1150" t="s">
        <v>17721</v>
      </c>
      <c r="Q771" s="1211">
        <v>45190</v>
      </c>
      <c r="R771" s="1210">
        <v>12248</v>
      </c>
      <c r="S771" s="1150"/>
      <c r="T771" s="1150" t="s">
        <v>19281</v>
      </c>
      <c r="U771" s="1150"/>
      <c r="V771" s="1150"/>
      <c r="W771" s="1150"/>
      <c r="X771" s="1150"/>
      <c r="Y771" s="1150"/>
      <c r="Z771" s="1150"/>
      <c r="AA771" s="1150"/>
      <c r="AB771" s="1150"/>
      <c r="AC771" s="1150"/>
      <c r="AD771" s="1150"/>
      <c r="AE771" s="1150"/>
      <c r="AF771" s="1150"/>
      <c r="AG771" s="1150"/>
      <c r="AH771" s="1212">
        <v>1</v>
      </c>
      <c r="AI771" s="1236" t="s">
        <v>4971</v>
      </c>
      <c r="AJ771" s="1236" t="s">
        <v>4970</v>
      </c>
      <c r="AK771" s="1210">
        <v>12248</v>
      </c>
      <c r="AL771" s="1210">
        <v>12248</v>
      </c>
      <c r="AM771" s="1150" t="s">
        <v>515</v>
      </c>
      <c r="AN771" s="1150" t="s">
        <v>13401</v>
      </c>
      <c r="AO771" s="1150"/>
      <c r="AP771" s="1150"/>
      <c r="AQ771" s="1150"/>
      <c r="AR771" s="1150"/>
      <c r="AS771" s="1150"/>
      <c r="AT771" s="1150"/>
      <c r="AU771" s="1150"/>
      <c r="AV771" s="1150"/>
      <c r="AW771" s="1150"/>
      <c r="AX771" s="1150"/>
      <c r="AY771" s="1150">
        <v>0</v>
      </c>
      <c r="AZ771" s="1150"/>
      <c r="BA771" s="1150"/>
      <c r="BB771" s="1150"/>
      <c r="BC771" s="1150"/>
      <c r="BD771" s="1150"/>
      <c r="BE771" s="1150"/>
      <c r="BF771" s="1150"/>
      <c r="BG771" s="1150"/>
      <c r="BH771" s="1150"/>
      <c r="BI771" s="1150"/>
      <c r="BJ771" s="1150"/>
    </row>
    <row r="772" spans="1:62">
      <c r="A772" s="1150">
        <v>766</v>
      </c>
      <c r="B772" s="1150" t="s">
        <v>17533</v>
      </c>
      <c r="C772" s="1150" t="s">
        <v>17850</v>
      </c>
      <c r="D772" s="1150" t="s">
        <v>18942</v>
      </c>
      <c r="E772" s="1150" t="s">
        <v>18943</v>
      </c>
      <c r="F772" s="1150" t="s">
        <v>18944</v>
      </c>
      <c r="G772" s="1235" t="s">
        <v>15831</v>
      </c>
      <c r="H772" s="1236" t="s">
        <v>2069</v>
      </c>
      <c r="I772" s="1236" t="s">
        <v>17626</v>
      </c>
      <c r="J772" s="1236" t="s">
        <v>17620</v>
      </c>
      <c r="K772" s="1236" t="s">
        <v>17621</v>
      </c>
      <c r="L772" s="1150" t="s">
        <v>394</v>
      </c>
      <c r="M772" s="1150">
        <v>100207494</v>
      </c>
      <c r="N772" s="1150" t="s">
        <v>394</v>
      </c>
      <c r="O772" s="1150" t="s">
        <v>19690</v>
      </c>
      <c r="P772" s="1150" t="s">
        <v>17721</v>
      </c>
      <c r="Q772" s="1211">
        <v>45191</v>
      </c>
      <c r="R772" s="1210">
        <v>11727</v>
      </c>
      <c r="S772" s="1150"/>
      <c r="T772" s="1150" t="s">
        <v>18969</v>
      </c>
      <c r="U772" s="1150"/>
      <c r="V772" s="1150"/>
      <c r="W772" s="1150"/>
      <c r="X772" s="1150"/>
      <c r="Y772" s="1150"/>
      <c r="Z772" s="1150"/>
      <c r="AA772" s="1150"/>
      <c r="AB772" s="1150"/>
      <c r="AC772" s="1150"/>
      <c r="AD772" s="1150"/>
      <c r="AE772" s="1150"/>
      <c r="AF772" s="1150"/>
      <c r="AG772" s="1150"/>
      <c r="AH772" s="1212">
        <v>1</v>
      </c>
      <c r="AI772" s="1236" t="s">
        <v>2069</v>
      </c>
      <c r="AJ772" s="1236" t="s">
        <v>17620</v>
      </c>
      <c r="AK772" s="1210">
        <v>11726.56</v>
      </c>
      <c r="AL772" s="1210">
        <v>11727</v>
      </c>
      <c r="AM772" s="1150" t="s">
        <v>491</v>
      </c>
      <c r="AN772" s="1150" t="s">
        <v>12821</v>
      </c>
      <c r="AO772" s="1150"/>
      <c r="AP772" s="1150"/>
      <c r="AQ772" s="1150"/>
      <c r="AR772" s="1150"/>
      <c r="AS772" s="1150"/>
      <c r="AT772" s="1150"/>
      <c r="AU772" s="1150"/>
      <c r="AV772" s="1150"/>
      <c r="AW772" s="1150"/>
      <c r="AX772" s="1150"/>
      <c r="AY772" s="1150">
        <v>0</v>
      </c>
      <c r="AZ772" s="1150"/>
      <c r="BA772" s="1150"/>
      <c r="BB772" s="1150"/>
      <c r="BC772" s="1150"/>
      <c r="BD772" s="1150"/>
      <c r="BE772" s="1150"/>
      <c r="BF772" s="1150"/>
      <c r="BG772" s="1150"/>
      <c r="BH772" s="1150"/>
      <c r="BI772" s="1150"/>
      <c r="BJ772" s="1150"/>
    </row>
    <row r="773" spans="1:62">
      <c r="A773" s="1150">
        <v>767</v>
      </c>
      <c r="B773" s="1150" t="s">
        <v>17533</v>
      </c>
      <c r="C773" s="1150" t="s">
        <v>17850</v>
      </c>
      <c r="D773" s="1150" t="s">
        <v>18942</v>
      </c>
      <c r="E773" s="1150" t="s">
        <v>18943</v>
      </c>
      <c r="F773" s="1150" t="s">
        <v>18944</v>
      </c>
      <c r="G773" s="1236" t="s">
        <v>15831</v>
      </c>
      <c r="H773" s="1236" t="s">
        <v>12844</v>
      </c>
      <c r="I773" s="1236" t="s">
        <v>12846</v>
      </c>
      <c r="J773" s="1236" t="s">
        <v>12845</v>
      </c>
      <c r="K773" s="1236" t="s">
        <v>12847</v>
      </c>
      <c r="L773" s="1150" t="s">
        <v>394</v>
      </c>
      <c r="M773" s="1150">
        <v>100211135</v>
      </c>
      <c r="N773" s="1150" t="s">
        <v>18949</v>
      </c>
      <c r="O773" s="1150" t="s">
        <v>19690</v>
      </c>
      <c r="P773" s="1150" t="s">
        <v>17721</v>
      </c>
      <c r="Q773" s="1211">
        <v>45190</v>
      </c>
      <c r="R773" s="1210">
        <v>7145</v>
      </c>
      <c r="S773" s="1150"/>
      <c r="T773" s="1150" t="s">
        <v>19410</v>
      </c>
      <c r="U773" s="1150"/>
      <c r="V773" s="1150"/>
      <c r="W773" s="1150"/>
      <c r="X773" s="1150"/>
      <c r="Y773" s="1150"/>
      <c r="Z773" s="1150"/>
      <c r="AA773" s="1150"/>
      <c r="AB773" s="1150"/>
      <c r="AC773" s="1150"/>
      <c r="AD773" s="1150"/>
      <c r="AE773" s="1150"/>
      <c r="AF773" s="1150"/>
      <c r="AG773" s="1150"/>
      <c r="AH773" s="1212">
        <v>1</v>
      </c>
      <c r="AI773" s="1236" t="s">
        <v>12844</v>
      </c>
      <c r="AJ773" s="1236" t="s">
        <v>12845</v>
      </c>
      <c r="AK773" s="1210">
        <v>7144.65</v>
      </c>
      <c r="AL773" s="1210">
        <v>7145</v>
      </c>
      <c r="AM773" s="1150" t="s">
        <v>491</v>
      </c>
      <c r="AN773" s="1150" t="s">
        <v>12821</v>
      </c>
      <c r="AO773" s="1150"/>
      <c r="AP773" s="1150"/>
      <c r="AQ773" s="1150"/>
      <c r="AR773" s="1150"/>
      <c r="AS773" s="1150"/>
      <c r="AT773" s="1150"/>
      <c r="AU773" s="1150"/>
      <c r="AV773" s="1150"/>
      <c r="AW773" s="1150"/>
      <c r="AX773" s="1150"/>
      <c r="AY773" s="1150">
        <v>0</v>
      </c>
      <c r="AZ773" s="1150"/>
      <c r="BA773" s="1150"/>
      <c r="BB773" s="1150"/>
      <c r="BC773" s="1150"/>
      <c r="BD773" s="1150"/>
      <c r="BE773" s="1150"/>
      <c r="BF773" s="1150"/>
      <c r="BG773" s="1150"/>
      <c r="BH773" s="1150"/>
      <c r="BI773" s="1150"/>
      <c r="BJ773" s="1150"/>
    </row>
    <row r="774" spans="1:62">
      <c r="A774" s="1150">
        <v>768</v>
      </c>
      <c r="B774" s="1150" t="s">
        <v>17533</v>
      </c>
      <c r="C774" s="1150" t="s">
        <v>17850</v>
      </c>
      <c r="D774" s="1150" t="s">
        <v>18942</v>
      </c>
      <c r="E774" s="1150" t="s">
        <v>18943</v>
      </c>
      <c r="F774" s="1150" t="s">
        <v>18944</v>
      </c>
      <c r="G774" s="1236" t="s">
        <v>15831</v>
      </c>
      <c r="H774" s="1236" t="s">
        <v>12848</v>
      </c>
      <c r="I774" s="1236" t="s">
        <v>12850</v>
      </c>
      <c r="J774" s="1236" t="s">
        <v>12849</v>
      </c>
      <c r="K774" s="1236" t="s">
        <v>19896</v>
      </c>
      <c r="L774" s="1150" t="s">
        <v>394</v>
      </c>
      <c r="M774" s="1150">
        <v>100211137</v>
      </c>
      <c r="N774" s="1150" t="s">
        <v>18949</v>
      </c>
      <c r="O774" s="1150" t="s">
        <v>19690</v>
      </c>
      <c r="P774" s="1150" t="s">
        <v>17721</v>
      </c>
      <c r="Q774" s="1211">
        <v>45190</v>
      </c>
      <c r="R774" s="1210">
        <v>7144</v>
      </c>
      <c r="S774" s="1150"/>
      <c r="T774" s="1150" t="s">
        <v>19410</v>
      </c>
      <c r="U774" s="1150"/>
      <c r="V774" s="1150"/>
      <c r="W774" s="1150"/>
      <c r="X774" s="1150"/>
      <c r="Y774" s="1150"/>
      <c r="Z774" s="1150"/>
      <c r="AA774" s="1150"/>
      <c r="AB774" s="1150"/>
      <c r="AC774" s="1150"/>
      <c r="AD774" s="1150"/>
      <c r="AE774" s="1150"/>
      <c r="AF774" s="1150"/>
      <c r="AG774" s="1150"/>
      <c r="AH774" s="1212">
        <v>1</v>
      </c>
      <c r="AI774" s="1236" t="s">
        <v>12848</v>
      </c>
      <c r="AJ774" s="1236" t="s">
        <v>12849</v>
      </c>
      <c r="AK774" s="1210">
        <v>7143.65</v>
      </c>
      <c r="AL774" s="1210">
        <v>7144</v>
      </c>
      <c r="AM774" s="1150" t="s">
        <v>491</v>
      </c>
      <c r="AN774" s="1150" t="s">
        <v>12821</v>
      </c>
      <c r="AO774" s="1150"/>
      <c r="AP774" s="1150"/>
      <c r="AQ774" s="1150"/>
      <c r="AR774" s="1150"/>
      <c r="AS774" s="1150"/>
      <c r="AT774" s="1150"/>
      <c r="AU774" s="1150"/>
      <c r="AV774" s="1150"/>
      <c r="AW774" s="1150"/>
      <c r="AX774" s="1150"/>
      <c r="AY774" s="1150">
        <v>0</v>
      </c>
      <c r="AZ774" s="1150"/>
      <c r="BA774" s="1150"/>
      <c r="BB774" s="1150"/>
      <c r="BC774" s="1150"/>
      <c r="BD774" s="1150"/>
      <c r="BE774" s="1150"/>
      <c r="BF774" s="1150"/>
      <c r="BG774" s="1150"/>
      <c r="BH774" s="1150"/>
      <c r="BI774" s="1150"/>
      <c r="BJ774" s="1150"/>
    </row>
    <row r="775" spans="1:62">
      <c r="A775" s="1150">
        <v>769</v>
      </c>
      <c r="B775" s="1150" t="s">
        <v>17533</v>
      </c>
      <c r="C775" s="1150" t="s">
        <v>17850</v>
      </c>
      <c r="D775" s="1150" t="s">
        <v>18942</v>
      </c>
      <c r="E775" s="1150" t="s">
        <v>18943</v>
      </c>
      <c r="F775" s="1150" t="s">
        <v>18944</v>
      </c>
      <c r="G775" s="1236" t="s">
        <v>57</v>
      </c>
      <c r="H775" s="1236" t="s">
        <v>4377</v>
      </c>
      <c r="I775" s="1236" t="s">
        <v>4374</v>
      </c>
      <c r="J775" s="1236" t="s">
        <v>4376</v>
      </c>
      <c r="K775" s="1236" t="s">
        <v>17627</v>
      </c>
      <c r="L775" s="1150" t="s">
        <v>394</v>
      </c>
      <c r="M775" s="1150">
        <v>100211138</v>
      </c>
      <c r="N775" s="1150" t="s">
        <v>18949</v>
      </c>
      <c r="O775" s="1150" t="s">
        <v>19690</v>
      </c>
      <c r="P775" s="1150" t="s">
        <v>17721</v>
      </c>
      <c r="Q775" s="1211">
        <v>45190</v>
      </c>
      <c r="R775" s="1210">
        <v>9041</v>
      </c>
      <c r="S775" s="1150"/>
      <c r="T775" s="1150" t="s">
        <v>19410</v>
      </c>
      <c r="U775" s="1150"/>
      <c r="V775" s="1150"/>
      <c r="W775" s="1150"/>
      <c r="X775" s="1150"/>
      <c r="Y775" s="1150"/>
      <c r="Z775" s="1150"/>
      <c r="AA775" s="1150"/>
      <c r="AB775" s="1150"/>
      <c r="AC775" s="1150"/>
      <c r="AD775" s="1150"/>
      <c r="AE775" s="1150"/>
      <c r="AF775" s="1150"/>
      <c r="AG775" s="1150"/>
      <c r="AH775" s="1212">
        <v>1</v>
      </c>
      <c r="AI775" s="1236" t="s">
        <v>4377</v>
      </c>
      <c r="AJ775" s="1236" t="s">
        <v>4376</v>
      </c>
      <c r="AK775" s="1210">
        <v>9040.58</v>
      </c>
      <c r="AL775" s="1210">
        <v>9041</v>
      </c>
      <c r="AM775" s="1150" t="s">
        <v>515</v>
      </c>
      <c r="AN775" s="1150" t="s">
        <v>13401</v>
      </c>
      <c r="AO775" s="1150"/>
      <c r="AP775" s="1150"/>
      <c r="AQ775" s="1150"/>
      <c r="AR775" s="1150"/>
      <c r="AS775" s="1150"/>
      <c r="AT775" s="1150"/>
      <c r="AU775" s="1150"/>
      <c r="AV775" s="1150"/>
      <c r="AW775" s="1150"/>
      <c r="AX775" s="1150"/>
      <c r="AY775" s="1150">
        <v>0</v>
      </c>
      <c r="AZ775" s="1150"/>
      <c r="BA775" s="1150"/>
      <c r="BB775" s="1150"/>
      <c r="BC775" s="1150"/>
      <c r="BD775" s="1150"/>
      <c r="BE775" s="1150"/>
      <c r="BF775" s="1150"/>
      <c r="BG775" s="1150"/>
      <c r="BH775" s="1150"/>
      <c r="BI775" s="1150"/>
      <c r="BJ775" s="1150"/>
    </row>
    <row r="776" spans="1:62">
      <c r="A776" s="1150">
        <v>770</v>
      </c>
      <c r="B776" s="1150" t="s">
        <v>17533</v>
      </c>
      <c r="C776" s="1150" t="s">
        <v>17850</v>
      </c>
      <c r="D776" s="1150" t="s">
        <v>18942</v>
      </c>
      <c r="E776" s="1150" t="s">
        <v>18943</v>
      </c>
      <c r="F776" s="1150" t="s">
        <v>18944</v>
      </c>
      <c r="G776" s="1236" t="s">
        <v>52</v>
      </c>
      <c r="H776" s="1236" t="s">
        <v>12853</v>
      </c>
      <c r="I776" s="1236" t="s">
        <v>12855</v>
      </c>
      <c r="J776" s="1236" t="s">
        <v>12854</v>
      </c>
      <c r="K776" s="1236" t="s">
        <v>12856</v>
      </c>
      <c r="L776" s="1150" t="s">
        <v>394</v>
      </c>
      <c r="M776" s="1150">
        <v>100211139</v>
      </c>
      <c r="N776" s="1150" t="s">
        <v>18949</v>
      </c>
      <c r="O776" s="1150" t="s">
        <v>19690</v>
      </c>
      <c r="P776" s="1150" t="s">
        <v>17721</v>
      </c>
      <c r="Q776" s="1211">
        <v>45190</v>
      </c>
      <c r="R776" s="1210">
        <v>2837</v>
      </c>
      <c r="S776" s="1150"/>
      <c r="T776" s="1150" t="s">
        <v>19410</v>
      </c>
      <c r="U776" s="1150"/>
      <c r="V776" s="1150"/>
      <c r="W776" s="1150"/>
      <c r="X776" s="1150"/>
      <c r="Y776" s="1150"/>
      <c r="Z776" s="1150"/>
      <c r="AA776" s="1150"/>
      <c r="AB776" s="1150"/>
      <c r="AC776" s="1150"/>
      <c r="AD776" s="1150"/>
      <c r="AE776" s="1150"/>
      <c r="AF776" s="1150"/>
      <c r="AG776" s="1150"/>
      <c r="AH776" s="1212">
        <v>1</v>
      </c>
      <c r="AI776" s="1236" t="s">
        <v>12853</v>
      </c>
      <c r="AJ776" s="1236" t="s">
        <v>12854</v>
      </c>
      <c r="AK776" s="1210">
        <v>2836.67</v>
      </c>
      <c r="AL776" s="1210">
        <v>2837</v>
      </c>
      <c r="AM776" s="1150" t="s">
        <v>491</v>
      </c>
      <c r="AN776" s="1150" t="s">
        <v>12821</v>
      </c>
      <c r="AO776" s="1150"/>
      <c r="AP776" s="1150"/>
      <c r="AQ776" s="1150"/>
      <c r="AR776" s="1150"/>
      <c r="AS776" s="1150"/>
      <c r="AT776" s="1150"/>
      <c r="AU776" s="1150"/>
      <c r="AV776" s="1150"/>
      <c r="AW776" s="1150"/>
      <c r="AX776" s="1150"/>
      <c r="AY776" s="1150">
        <v>0</v>
      </c>
      <c r="AZ776" s="1150"/>
      <c r="BA776" s="1150"/>
      <c r="BB776" s="1150"/>
      <c r="BC776" s="1150"/>
      <c r="BD776" s="1150"/>
      <c r="BE776" s="1150"/>
      <c r="BF776" s="1150"/>
      <c r="BG776" s="1150"/>
      <c r="BH776" s="1150"/>
      <c r="BI776" s="1150"/>
      <c r="BJ776" s="1150"/>
    </row>
    <row r="777" spans="1:62">
      <c r="A777" s="1150">
        <v>771</v>
      </c>
      <c r="B777" s="1150" t="s">
        <v>17533</v>
      </c>
      <c r="C777" s="1150" t="s">
        <v>17850</v>
      </c>
      <c r="D777" s="1150" t="s">
        <v>18942</v>
      </c>
      <c r="E777" s="1150" t="s">
        <v>18943</v>
      </c>
      <c r="F777" s="1150" t="s">
        <v>18944</v>
      </c>
      <c r="G777" s="1236" t="s">
        <v>52</v>
      </c>
      <c r="H777" s="1243" t="s">
        <v>3853</v>
      </c>
      <c r="I777" s="1243" t="s">
        <v>3850</v>
      </c>
      <c r="J777" s="1243" t="s">
        <v>3852</v>
      </c>
      <c r="K777" s="1236" t="s">
        <v>3851</v>
      </c>
      <c r="L777" s="1150" t="s">
        <v>394</v>
      </c>
      <c r="M777" s="1150">
        <v>100211155</v>
      </c>
      <c r="N777" s="1150" t="s">
        <v>18949</v>
      </c>
      <c r="O777" s="1150" t="s">
        <v>19690</v>
      </c>
      <c r="P777" s="1150" t="s">
        <v>17721</v>
      </c>
      <c r="Q777" s="1211">
        <v>45190</v>
      </c>
      <c r="R777" s="1210">
        <v>33777</v>
      </c>
      <c r="S777" s="1150"/>
      <c r="T777" s="1150" t="s">
        <v>19281</v>
      </c>
      <c r="U777" s="1150"/>
      <c r="V777" s="1150"/>
      <c r="W777" s="1150"/>
      <c r="X777" s="1150"/>
      <c r="Y777" s="1150"/>
      <c r="Z777" s="1150"/>
      <c r="AA777" s="1150"/>
      <c r="AB777" s="1150"/>
      <c r="AC777" s="1150"/>
      <c r="AD777" s="1150"/>
      <c r="AE777" s="1150"/>
      <c r="AF777" s="1150"/>
      <c r="AG777" s="1150"/>
      <c r="AH777" s="1212">
        <v>1</v>
      </c>
      <c r="AI777" s="1243" t="s">
        <v>3853</v>
      </c>
      <c r="AJ777" s="1243" t="s">
        <v>3852</v>
      </c>
      <c r="AK777" s="1210">
        <v>33776.17</v>
      </c>
      <c r="AL777" s="1210">
        <v>33777</v>
      </c>
      <c r="AM777" s="1150" t="s">
        <v>518</v>
      </c>
      <c r="AN777" s="1150" t="s">
        <v>12821</v>
      </c>
      <c r="AO777" s="1150"/>
      <c r="AP777" s="1150"/>
      <c r="AQ777" s="1150"/>
      <c r="AR777" s="1150"/>
      <c r="AS777" s="1150"/>
      <c r="AT777" s="1150"/>
      <c r="AU777" s="1150"/>
      <c r="AV777" s="1150"/>
      <c r="AW777" s="1150"/>
      <c r="AX777" s="1150"/>
      <c r="AY777" s="1150">
        <v>0</v>
      </c>
      <c r="AZ777" s="1150"/>
      <c r="BA777" s="1150"/>
      <c r="BB777" s="1150"/>
      <c r="BC777" s="1150"/>
      <c r="BD777" s="1150"/>
      <c r="BE777" s="1150"/>
      <c r="BF777" s="1150"/>
      <c r="BG777" s="1150"/>
      <c r="BH777" s="1150"/>
      <c r="BI777" s="1150"/>
      <c r="BJ777" s="1150"/>
    </row>
    <row r="778" spans="1:62">
      <c r="A778" s="1150">
        <v>772</v>
      </c>
      <c r="B778" s="1150" t="s">
        <v>17533</v>
      </c>
      <c r="C778" s="1150" t="s">
        <v>2792</v>
      </c>
      <c r="D778" s="1150" t="s">
        <v>18942</v>
      </c>
      <c r="E778" s="1150" t="s">
        <v>18943</v>
      </c>
      <c r="F778" s="1150" t="s">
        <v>18944</v>
      </c>
      <c r="G778" s="1236" t="s">
        <v>52</v>
      </c>
      <c r="H778" s="1236" t="s">
        <v>6907</v>
      </c>
      <c r="I778" s="1236" t="s">
        <v>6909</v>
      </c>
      <c r="J778" s="1236" t="s">
        <v>6908</v>
      </c>
      <c r="K778" s="1236" t="s">
        <v>6911</v>
      </c>
      <c r="L778" s="1150" t="s">
        <v>394</v>
      </c>
      <c r="M778" s="1150">
        <v>100211156</v>
      </c>
      <c r="N778" s="1150" t="s">
        <v>18949</v>
      </c>
      <c r="O778" s="1150" t="s">
        <v>19690</v>
      </c>
      <c r="P778" s="1150" t="s">
        <v>17721</v>
      </c>
      <c r="Q778" s="1211">
        <v>45190</v>
      </c>
      <c r="R778" s="1210">
        <v>11741</v>
      </c>
      <c r="S778" s="1150"/>
      <c r="T778" s="1150" t="s">
        <v>19281</v>
      </c>
      <c r="U778" s="1222">
        <v>1003674895</v>
      </c>
      <c r="V778" s="1150">
        <v>1003674896</v>
      </c>
      <c r="W778" s="1150"/>
      <c r="X778" s="1150"/>
      <c r="Y778" s="1150"/>
      <c r="Z778" s="1150"/>
      <c r="AA778" s="1150"/>
      <c r="AB778" s="1150"/>
      <c r="AC778" s="1150"/>
      <c r="AD778" s="1150"/>
      <c r="AE778" s="1150"/>
      <c r="AF778" s="1150" t="s">
        <v>18973</v>
      </c>
      <c r="AG778" s="1211">
        <v>45195</v>
      </c>
      <c r="AH778" s="1212">
        <v>45170</v>
      </c>
      <c r="AI778" s="1236" t="s">
        <v>6907</v>
      </c>
      <c r="AJ778" s="1236" t="s">
        <v>6908</v>
      </c>
      <c r="AK778" s="1210">
        <v>11740.08</v>
      </c>
      <c r="AL778" s="1210">
        <v>11741</v>
      </c>
      <c r="AM778" s="1150" t="s">
        <v>518</v>
      </c>
      <c r="AN778" s="1150" t="s">
        <v>12821</v>
      </c>
      <c r="AO778" s="1210">
        <v>3447.5</v>
      </c>
      <c r="AP778" s="1150" t="s">
        <v>6910</v>
      </c>
      <c r="AQ778" s="1150"/>
      <c r="AR778" s="1150">
        <v>4902151175</v>
      </c>
      <c r="AS778" s="1150"/>
      <c r="AT778" s="1150"/>
      <c r="AU778" s="1150"/>
      <c r="AV778" s="1150"/>
      <c r="AW778" s="1150"/>
      <c r="AX778" s="1150"/>
      <c r="AY778" s="1150">
        <v>0</v>
      </c>
      <c r="AZ778" s="1150"/>
      <c r="BA778" s="1150"/>
      <c r="BB778" s="1150"/>
      <c r="BC778" s="1150"/>
      <c r="BD778" s="1150"/>
      <c r="BE778" s="1150"/>
      <c r="BF778" s="1150"/>
      <c r="BG778" s="1150"/>
      <c r="BH778" s="1150"/>
      <c r="BI778" s="1150"/>
      <c r="BJ778" s="1150"/>
    </row>
    <row r="779" spans="1:62">
      <c r="A779" s="1150">
        <v>773</v>
      </c>
      <c r="B779" s="1150" t="s">
        <v>17533</v>
      </c>
      <c r="C779" s="1150" t="s">
        <v>2792</v>
      </c>
      <c r="D779" s="1150" t="s">
        <v>18942</v>
      </c>
      <c r="E779" s="1150" t="s">
        <v>18943</v>
      </c>
      <c r="F779" s="1150" t="s">
        <v>18944</v>
      </c>
      <c r="G779" s="1236" t="s">
        <v>52</v>
      </c>
      <c r="H779" s="1243" t="s">
        <v>10648</v>
      </c>
      <c r="I779" s="1243" t="s">
        <v>10650</v>
      </c>
      <c r="J779" s="1243" t="s">
        <v>10649</v>
      </c>
      <c r="K779" s="1236" t="s">
        <v>17632</v>
      </c>
      <c r="L779" s="1150" t="s">
        <v>394</v>
      </c>
      <c r="M779" s="1150">
        <v>100211146</v>
      </c>
      <c r="N779" s="1150" t="s">
        <v>18962</v>
      </c>
      <c r="O779" s="1150" t="s">
        <v>19690</v>
      </c>
      <c r="P779" s="1150" t="s">
        <v>17721</v>
      </c>
      <c r="Q779" s="1211">
        <v>45190</v>
      </c>
      <c r="R779" s="1210">
        <v>14009</v>
      </c>
      <c r="S779" s="1150"/>
      <c r="T779" s="1150" t="s">
        <v>19281</v>
      </c>
      <c r="U779" s="1150">
        <v>1003674545</v>
      </c>
      <c r="V779" s="1150"/>
      <c r="W779" s="1150"/>
      <c r="X779" s="1150"/>
      <c r="Y779" s="1150"/>
      <c r="Z779" s="1150"/>
      <c r="AA779" s="1150"/>
      <c r="AB779" s="1150"/>
      <c r="AC779" s="1150"/>
      <c r="AD779" s="1150"/>
      <c r="AE779" s="1150"/>
      <c r="AF779" s="1150" t="s">
        <v>19554</v>
      </c>
      <c r="AG779" s="1211">
        <v>45194</v>
      </c>
      <c r="AH779" s="1212">
        <v>45170</v>
      </c>
      <c r="AI779" s="1243" t="s">
        <v>10648</v>
      </c>
      <c r="AJ779" s="1243" t="s">
        <v>10649</v>
      </c>
      <c r="AK779" s="1210">
        <v>14008.77</v>
      </c>
      <c r="AL779" s="1210">
        <v>14009</v>
      </c>
      <c r="AM779" s="1150" t="s">
        <v>515</v>
      </c>
      <c r="AN779" s="1150" t="s">
        <v>13401</v>
      </c>
      <c r="AO779" s="1150"/>
      <c r="AP779" s="1150"/>
      <c r="AQ779" s="1150"/>
      <c r="AR779" s="1150">
        <v>4902150719</v>
      </c>
      <c r="AS779" s="1150"/>
      <c r="AT779" s="1150"/>
      <c r="AU779" s="1150"/>
      <c r="AV779" s="1150"/>
      <c r="AW779" s="1150"/>
      <c r="AX779" s="1150"/>
      <c r="AY779" s="1150">
        <v>0</v>
      </c>
      <c r="AZ779" s="1150"/>
      <c r="BA779" s="1150"/>
      <c r="BB779" s="1150"/>
      <c r="BC779" s="1150"/>
      <c r="BD779" s="1150"/>
      <c r="BE779" s="1150"/>
      <c r="BF779" s="1150"/>
      <c r="BG779" s="1150"/>
      <c r="BH779" s="1150"/>
      <c r="BI779" s="1150"/>
      <c r="BJ779" s="1150"/>
    </row>
    <row r="780" spans="1:62">
      <c r="A780" s="1150">
        <v>774</v>
      </c>
      <c r="B780" s="1150" t="s">
        <v>17634</v>
      </c>
      <c r="C780" s="1150" t="s">
        <v>2792</v>
      </c>
      <c r="D780" s="1150" t="s">
        <v>18942</v>
      </c>
      <c r="E780" s="1150" t="s">
        <v>18943</v>
      </c>
      <c r="F780" s="1150" t="s">
        <v>18944</v>
      </c>
      <c r="G780" s="1150" t="s">
        <v>3643</v>
      </c>
      <c r="H780" s="1236" t="s">
        <v>4159</v>
      </c>
      <c r="I780" s="1236" t="s">
        <v>4156</v>
      </c>
      <c r="J780" s="1236" t="s">
        <v>4158</v>
      </c>
      <c r="K780" s="1236" t="s">
        <v>17633</v>
      </c>
      <c r="L780" s="1150" t="s">
        <v>394</v>
      </c>
      <c r="M780" s="1150">
        <v>100211147</v>
      </c>
      <c r="N780" s="1150" t="s">
        <v>18962</v>
      </c>
      <c r="O780" s="1150" t="s">
        <v>19690</v>
      </c>
      <c r="P780" s="1150" t="s">
        <v>17721</v>
      </c>
      <c r="Q780" s="1211">
        <v>45190</v>
      </c>
      <c r="R780" s="1210">
        <v>7089</v>
      </c>
      <c r="S780" s="1150"/>
      <c r="T780" s="1150" t="s">
        <v>19281</v>
      </c>
      <c r="U780" s="1150">
        <v>1003679830</v>
      </c>
      <c r="V780" s="1150"/>
      <c r="W780" s="1150"/>
      <c r="X780" s="1150"/>
      <c r="Y780" s="1150"/>
      <c r="Z780" s="1150"/>
      <c r="AA780" s="1150"/>
      <c r="AB780" s="1150"/>
      <c r="AC780" s="1150"/>
      <c r="AD780" s="1150"/>
      <c r="AE780" s="1150"/>
      <c r="AF780" s="1150" t="s">
        <v>18978</v>
      </c>
      <c r="AG780" s="1211">
        <v>45207</v>
      </c>
      <c r="AH780" s="1212">
        <v>45200</v>
      </c>
      <c r="AI780" s="1236" t="s">
        <v>4159</v>
      </c>
      <c r="AJ780" s="1236" t="s">
        <v>4158</v>
      </c>
      <c r="AK780" s="1210">
        <v>7088.85</v>
      </c>
      <c r="AL780" s="1210">
        <v>7089</v>
      </c>
      <c r="AM780" s="1150" t="s">
        <v>515</v>
      </c>
      <c r="AN780" s="1150" t="s">
        <v>13401</v>
      </c>
      <c r="AO780" s="1210">
        <v>2790</v>
      </c>
      <c r="AP780" s="1150" t="s">
        <v>11645</v>
      </c>
      <c r="AQ780" s="1150"/>
      <c r="AR780" s="1150">
        <v>4902155158</v>
      </c>
      <c r="AS780" s="1150"/>
      <c r="AT780" s="1150"/>
      <c r="AU780" s="1150"/>
      <c r="AV780" s="1150"/>
      <c r="AW780" s="1150"/>
      <c r="AX780" s="1150"/>
      <c r="AY780" s="1150">
        <v>0</v>
      </c>
      <c r="AZ780" s="1150"/>
      <c r="BA780" s="1150"/>
      <c r="BB780" s="1150"/>
      <c r="BC780" s="1150"/>
      <c r="BD780" s="1150"/>
      <c r="BE780" s="1150"/>
      <c r="BF780" s="1150"/>
      <c r="BG780" s="1150"/>
      <c r="BH780" s="1150"/>
      <c r="BI780" s="1150"/>
      <c r="BJ780" s="1150"/>
    </row>
    <row r="781" spans="1:62">
      <c r="A781" s="1150">
        <v>775</v>
      </c>
      <c r="B781" s="1150" t="s">
        <v>17634</v>
      </c>
      <c r="C781" s="1150" t="s">
        <v>2792</v>
      </c>
      <c r="D781" s="1150" t="s">
        <v>18942</v>
      </c>
      <c r="E781" s="1150" t="s">
        <v>18943</v>
      </c>
      <c r="F781" s="1150" t="s">
        <v>18944</v>
      </c>
      <c r="G781" s="1150" t="s">
        <v>3643</v>
      </c>
      <c r="H781" s="1236" t="s">
        <v>4187</v>
      </c>
      <c r="I781" s="1236" t="s">
        <v>4184</v>
      </c>
      <c r="J781" s="1236" t="s">
        <v>4186</v>
      </c>
      <c r="K781" s="1236" t="s">
        <v>17635</v>
      </c>
      <c r="L781" s="1150" t="s">
        <v>394</v>
      </c>
      <c r="M781" s="1150">
        <v>100211122</v>
      </c>
      <c r="N781" s="1150" t="s">
        <v>19552</v>
      </c>
      <c r="O781" s="1150" t="s">
        <v>19690</v>
      </c>
      <c r="P781" s="1150" t="s">
        <v>17721</v>
      </c>
      <c r="Q781" s="1211">
        <v>45190</v>
      </c>
      <c r="R781" s="1210">
        <v>8960</v>
      </c>
      <c r="S781" s="1150"/>
      <c r="T781" s="1150" t="s">
        <v>19410</v>
      </c>
      <c r="U781" s="1150">
        <v>1003679828</v>
      </c>
      <c r="V781" s="1150">
        <v>1003679829</v>
      </c>
      <c r="W781" s="1150"/>
      <c r="X781" s="1150"/>
      <c r="Y781" s="1150"/>
      <c r="Z781" s="1150"/>
      <c r="AA781" s="1150"/>
      <c r="AB781" s="1150"/>
      <c r="AC781" s="1150"/>
      <c r="AD781" s="1150"/>
      <c r="AE781" s="1150"/>
      <c r="AF781" s="1150" t="s">
        <v>18978</v>
      </c>
      <c r="AG781" s="1211">
        <v>45207</v>
      </c>
      <c r="AH781" s="1212">
        <v>45200</v>
      </c>
      <c r="AI781" s="1236" t="s">
        <v>4187</v>
      </c>
      <c r="AJ781" s="1236" t="s">
        <v>4186</v>
      </c>
      <c r="AK781" s="1210">
        <v>8959.66</v>
      </c>
      <c r="AL781" s="1210">
        <v>8960</v>
      </c>
      <c r="AM781" s="1150" t="s">
        <v>515</v>
      </c>
      <c r="AN781" s="1150" t="s">
        <v>13401</v>
      </c>
      <c r="AO781" s="1150" t="s">
        <v>19897</v>
      </c>
      <c r="AP781" s="1150" t="s">
        <v>11664</v>
      </c>
      <c r="AQ781" s="1150"/>
      <c r="AR781" s="1150">
        <v>4902155197</v>
      </c>
      <c r="AS781" s="1150"/>
      <c r="AT781" s="1150"/>
      <c r="AU781" s="1150"/>
      <c r="AV781" s="1150"/>
      <c r="AW781" s="1150"/>
      <c r="AX781" s="1150"/>
      <c r="AY781" s="1150" t="s">
        <v>19898</v>
      </c>
      <c r="AZ781" s="1150"/>
      <c r="BA781" s="1150"/>
      <c r="BB781" s="1150"/>
      <c r="BC781" s="1150"/>
      <c r="BD781" s="1150"/>
      <c r="BE781" s="1150"/>
      <c r="BF781" s="1150"/>
      <c r="BG781" s="1150"/>
      <c r="BH781" s="1150"/>
      <c r="BI781" s="1150"/>
      <c r="BJ781" s="1150"/>
    </row>
    <row r="782" spans="1:62">
      <c r="A782" s="1150">
        <v>776</v>
      </c>
      <c r="B782" s="1150" t="s">
        <v>17634</v>
      </c>
      <c r="C782" s="1150" t="s">
        <v>2792</v>
      </c>
      <c r="D782" s="1150" t="s">
        <v>18942</v>
      </c>
      <c r="E782" s="1150" t="s">
        <v>18943</v>
      </c>
      <c r="F782" s="1150" t="s">
        <v>18944</v>
      </c>
      <c r="G782" s="1150" t="s">
        <v>17920</v>
      </c>
      <c r="H782" s="1236" t="s">
        <v>11703</v>
      </c>
      <c r="I782" s="1236" t="s">
        <v>11705</v>
      </c>
      <c r="J782" s="1236" t="s">
        <v>11704</v>
      </c>
      <c r="K782" s="1236" t="s">
        <v>17638</v>
      </c>
      <c r="L782" s="1150" t="s">
        <v>394</v>
      </c>
      <c r="M782" s="1150">
        <v>100204504</v>
      </c>
      <c r="N782" s="1150" t="s">
        <v>394</v>
      </c>
      <c r="O782" s="1150" t="s">
        <v>19567</v>
      </c>
      <c r="P782" s="1150" t="s">
        <v>17721</v>
      </c>
      <c r="Q782" s="1211">
        <v>45191</v>
      </c>
      <c r="R782" s="1210">
        <v>7065</v>
      </c>
      <c r="S782" s="1150"/>
      <c r="T782" s="1150" t="s">
        <v>18969</v>
      </c>
      <c r="U782" s="1150">
        <v>1003674877</v>
      </c>
      <c r="V782" s="1150"/>
      <c r="W782" s="1150"/>
      <c r="X782" s="1150"/>
      <c r="Y782" s="1150"/>
      <c r="Z782" s="1150"/>
      <c r="AA782" s="1150"/>
      <c r="AB782" s="1150"/>
      <c r="AC782" s="1150"/>
      <c r="AD782" s="1150"/>
      <c r="AE782" s="1150"/>
      <c r="AF782" s="1150" t="s">
        <v>19172</v>
      </c>
      <c r="AG782" s="1211">
        <v>45195</v>
      </c>
      <c r="AH782" s="1212">
        <v>45170</v>
      </c>
      <c r="AI782" s="1236" t="s">
        <v>11703</v>
      </c>
      <c r="AJ782" s="1236" t="s">
        <v>11704</v>
      </c>
      <c r="AK782" s="1210">
        <v>7066.43</v>
      </c>
      <c r="AL782" s="1210">
        <v>7067</v>
      </c>
      <c r="AM782" s="1150" t="s">
        <v>515</v>
      </c>
      <c r="AN782" s="1150" t="s">
        <v>13401</v>
      </c>
      <c r="AO782" s="1210">
        <v>4720</v>
      </c>
      <c r="AP782" s="1150" t="s">
        <v>11706</v>
      </c>
      <c r="AQ782" s="1150"/>
      <c r="AR782" s="1150">
        <v>4902151190</v>
      </c>
      <c r="AS782" s="1150"/>
      <c r="AT782" s="1150"/>
      <c r="AU782" s="1150"/>
      <c r="AV782" s="1150"/>
      <c r="AW782" s="1150"/>
      <c r="AX782" s="1150"/>
      <c r="AY782" s="1150">
        <v>0</v>
      </c>
      <c r="AZ782" s="1150"/>
      <c r="BA782" s="1150"/>
      <c r="BB782" s="1150"/>
      <c r="BC782" s="1150"/>
      <c r="BD782" s="1150"/>
      <c r="BE782" s="1150"/>
      <c r="BF782" s="1150"/>
      <c r="BG782" s="1150"/>
      <c r="BH782" s="1150"/>
      <c r="BI782" s="1150"/>
      <c r="BJ782" s="1150"/>
    </row>
    <row r="783" spans="1:62">
      <c r="A783" s="1150">
        <v>777</v>
      </c>
      <c r="B783" s="1150" t="s">
        <v>17634</v>
      </c>
      <c r="C783" s="1150" t="s">
        <v>19890</v>
      </c>
      <c r="D783" s="1150" t="s">
        <v>18942</v>
      </c>
      <c r="E783" s="1150" t="s">
        <v>18943</v>
      </c>
      <c r="F783" s="1150" t="s">
        <v>18944</v>
      </c>
      <c r="G783" s="1150" t="s">
        <v>19517</v>
      </c>
      <c r="H783" s="1243" t="s">
        <v>3862</v>
      </c>
      <c r="I783" s="1243" t="s">
        <v>3859</v>
      </c>
      <c r="J783" s="1243" t="s">
        <v>3861</v>
      </c>
      <c r="K783" s="1236" t="s">
        <v>3860</v>
      </c>
      <c r="L783" s="1150" t="s">
        <v>394</v>
      </c>
      <c r="M783" s="1150">
        <v>100210363</v>
      </c>
      <c r="N783" s="1150" t="s">
        <v>394</v>
      </c>
      <c r="O783" s="1150" t="s">
        <v>19690</v>
      </c>
      <c r="P783" s="1150" t="s">
        <v>17721</v>
      </c>
      <c r="Q783" s="1211">
        <v>45189</v>
      </c>
      <c r="R783" s="1210">
        <v>14765</v>
      </c>
      <c r="S783" s="1150"/>
      <c r="T783" s="1150" t="s">
        <v>18957</v>
      </c>
      <c r="U783" s="1150">
        <v>1003674519</v>
      </c>
      <c r="V783" s="1150">
        <v>1003674520</v>
      </c>
      <c r="W783" s="1150"/>
      <c r="X783" s="1150"/>
      <c r="Y783" s="1150"/>
      <c r="Z783" s="1150"/>
      <c r="AA783" s="1150"/>
      <c r="AB783" s="1150"/>
      <c r="AC783" s="1150"/>
      <c r="AD783" s="1150"/>
      <c r="AE783" s="1150"/>
      <c r="AF783" s="1150" t="s">
        <v>19552</v>
      </c>
      <c r="AG783" s="1211">
        <v>45194</v>
      </c>
      <c r="AH783" s="1212">
        <v>45170</v>
      </c>
      <c r="AI783" s="1243" t="s">
        <v>3862</v>
      </c>
      <c r="AJ783" s="1243" t="s">
        <v>3861</v>
      </c>
      <c r="AK783" s="1210">
        <v>28468</v>
      </c>
      <c r="AL783" s="1210">
        <v>28468</v>
      </c>
      <c r="AM783" s="1150" t="s">
        <v>518</v>
      </c>
      <c r="AN783" s="1150" t="s">
        <v>12821</v>
      </c>
      <c r="AO783" s="1210">
        <v>13623.45</v>
      </c>
      <c r="AP783" s="1150" t="s">
        <v>3857</v>
      </c>
      <c r="AQ783" s="1150"/>
      <c r="AR783" s="1150">
        <v>4902150813</v>
      </c>
      <c r="AS783" s="1150"/>
      <c r="AT783" s="1150"/>
      <c r="AU783" s="1150"/>
      <c r="AV783" s="1150"/>
      <c r="AW783" s="1150"/>
      <c r="AX783" s="1150"/>
      <c r="AY783" s="1150" t="s">
        <v>19899</v>
      </c>
      <c r="AZ783" s="1150"/>
      <c r="BA783" s="1150"/>
      <c r="BB783" s="1150"/>
      <c r="BC783" s="1150"/>
      <c r="BD783" s="1150"/>
      <c r="BE783" s="1150"/>
      <c r="BF783" s="1150"/>
      <c r="BG783" s="1150"/>
      <c r="BH783" s="1150"/>
      <c r="BI783" s="1150"/>
      <c r="BJ783" s="1150"/>
    </row>
    <row r="784" spans="1:62">
      <c r="A784" s="1150">
        <v>778</v>
      </c>
      <c r="B784" s="1150" t="s">
        <v>17634</v>
      </c>
      <c r="C784" s="1150" t="s">
        <v>17850</v>
      </c>
      <c r="D784" s="1150" t="s">
        <v>18942</v>
      </c>
      <c r="E784" s="1150" t="s">
        <v>18943</v>
      </c>
      <c r="F784" s="1150" t="s">
        <v>18944</v>
      </c>
      <c r="G784" s="1150" t="s">
        <v>19517</v>
      </c>
      <c r="H784" s="1236" t="s">
        <v>12857</v>
      </c>
      <c r="I784" s="1236" t="s">
        <v>12859</v>
      </c>
      <c r="J784" s="1236" t="s">
        <v>12858</v>
      </c>
      <c r="K784" s="1236" t="s">
        <v>17641</v>
      </c>
      <c r="L784" s="1150" t="s">
        <v>394</v>
      </c>
      <c r="M784" s="1150">
        <v>100210122</v>
      </c>
      <c r="N784" s="1150" t="s">
        <v>394</v>
      </c>
      <c r="O784" s="1150" t="s">
        <v>19690</v>
      </c>
      <c r="P784" s="1150" t="s">
        <v>17721</v>
      </c>
      <c r="Q784" s="1211">
        <v>45191</v>
      </c>
      <c r="R784" s="1210">
        <v>10765</v>
      </c>
      <c r="S784" s="1150"/>
      <c r="T784" s="1150" t="s">
        <v>18969</v>
      </c>
      <c r="U784" s="1150"/>
      <c r="V784" s="1150"/>
      <c r="W784" s="1150"/>
      <c r="X784" s="1150"/>
      <c r="Y784" s="1150"/>
      <c r="Z784" s="1150"/>
      <c r="AA784" s="1150"/>
      <c r="AB784" s="1150"/>
      <c r="AC784" s="1150"/>
      <c r="AD784" s="1150"/>
      <c r="AE784" s="1150"/>
      <c r="AF784" s="1150"/>
      <c r="AG784" s="1150"/>
      <c r="AH784" s="1212">
        <v>1</v>
      </c>
      <c r="AI784" s="1236" t="s">
        <v>12857</v>
      </c>
      <c r="AJ784" s="1236" t="s">
        <v>12858</v>
      </c>
      <c r="AK784" s="1210">
        <v>10764.33</v>
      </c>
      <c r="AL784" s="1210">
        <v>10765</v>
      </c>
      <c r="AM784" s="1150" t="s">
        <v>515</v>
      </c>
      <c r="AN784" s="1150" t="s">
        <v>13401</v>
      </c>
      <c r="AO784" s="1150"/>
      <c r="AP784" s="1150"/>
      <c r="AQ784" s="1150"/>
      <c r="AR784" s="1150"/>
      <c r="AS784" s="1150"/>
      <c r="AT784" s="1150"/>
      <c r="AU784" s="1150"/>
      <c r="AV784" s="1150"/>
      <c r="AW784" s="1150"/>
      <c r="AX784" s="1150"/>
      <c r="AY784" s="1150">
        <v>0</v>
      </c>
      <c r="AZ784" s="1150"/>
      <c r="BA784" s="1150"/>
      <c r="BB784" s="1150"/>
      <c r="BC784" s="1150"/>
      <c r="BD784" s="1150"/>
      <c r="BE784" s="1150"/>
      <c r="BF784" s="1150"/>
      <c r="BG784" s="1150"/>
      <c r="BH784" s="1150"/>
      <c r="BI784" s="1150"/>
      <c r="BJ784" s="1150"/>
    </row>
    <row r="785" spans="1:62">
      <c r="A785" s="1150">
        <v>779</v>
      </c>
      <c r="B785" s="1150" t="s">
        <v>17634</v>
      </c>
      <c r="C785" s="1150" t="s">
        <v>2792</v>
      </c>
      <c r="D785" s="1150" t="s">
        <v>18942</v>
      </c>
      <c r="E785" s="1150" t="s">
        <v>18943</v>
      </c>
      <c r="F785" s="1150" t="s">
        <v>18944</v>
      </c>
      <c r="G785" s="1150" t="s">
        <v>17569</v>
      </c>
      <c r="H785" s="1236" t="s">
        <v>3958</v>
      </c>
      <c r="I785" s="1236" t="s">
        <v>3955</v>
      </c>
      <c r="J785" s="1236" t="s">
        <v>3957</v>
      </c>
      <c r="K785" s="1236" t="s">
        <v>17644</v>
      </c>
      <c r="L785" s="1150" t="s">
        <v>394</v>
      </c>
      <c r="M785" s="1150">
        <v>100210157</v>
      </c>
      <c r="N785" s="1150" t="s">
        <v>394</v>
      </c>
      <c r="O785" s="1150" t="s">
        <v>19690</v>
      </c>
      <c r="P785" s="1150" t="s">
        <v>17721</v>
      </c>
      <c r="Q785" s="1211">
        <v>45191</v>
      </c>
      <c r="R785" s="1210">
        <v>6824</v>
      </c>
      <c r="S785" s="1150"/>
      <c r="T785" s="1150" t="s">
        <v>18969</v>
      </c>
      <c r="U785" s="1150">
        <v>1003675800</v>
      </c>
      <c r="V785" s="1150"/>
      <c r="W785" s="1150"/>
      <c r="X785" s="1150"/>
      <c r="Y785" s="1150"/>
      <c r="Z785" s="1150"/>
      <c r="AA785" s="1150"/>
      <c r="AB785" s="1150"/>
      <c r="AC785" s="1150"/>
      <c r="AD785" s="1150"/>
      <c r="AE785" s="1150"/>
      <c r="AF785" s="1150" t="s">
        <v>18997</v>
      </c>
      <c r="AG785" s="1211">
        <v>45196</v>
      </c>
      <c r="AH785" s="1212">
        <v>45170</v>
      </c>
      <c r="AI785" s="1236" t="s">
        <v>3958</v>
      </c>
      <c r="AJ785" s="1236" t="s">
        <v>3957</v>
      </c>
      <c r="AK785" s="1210">
        <v>6824.33</v>
      </c>
      <c r="AL785" s="1210">
        <v>6825</v>
      </c>
      <c r="AM785" s="1150" t="s">
        <v>515</v>
      </c>
      <c r="AN785" s="1150" t="s">
        <v>13401</v>
      </c>
      <c r="AO785" s="1210">
        <v>1135.28</v>
      </c>
      <c r="AP785" s="1150" t="s">
        <v>10639</v>
      </c>
      <c r="AQ785" s="1150"/>
      <c r="AR785" s="1150">
        <v>4902151790</v>
      </c>
      <c r="AS785" s="1150"/>
      <c r="AT785" s="1150"/>
      <c r="AU785" s="1150"/>
      <c r="AV785" s="1150"/>
      <c r="AW785" s="1150"/>
      <c r="AX785" s="1150"/>
      <c r="AY785" s="1150">
        <v>0</v>
      </c>
      <c r="AZ785" s="1150" t="s">
        <v>19098</v>
      </c>
      <c r="BA785" s="1150"/>
      <c r="BB785" s="1150"/>
      <c r="BC785" s="1150"/>
      <c r="BD785" s="1150"/>
      <c r="BE785" s="1220">
        <v>45240</v>
      </c>
      <c r="BF785" s="1150" t="s">
        <v>19009</v>
      </c>
      <c r="BG785" s="1150"/>
      <c r="BH785" s="1150"/>
      <c r="BI785" s="1150"/>
      <c r="BJ785" s="1150"/>
    </row>
    <row r="786" spans="1:62">
      <c r="A786" s="1150">
        <v>780</v>
      </c>
      <c r="B786" s="1150" t="s">
        <v>17634</v>
      </c>
      <c r="C786" s="1150" t="s">
        <v>2792</v>
      </c>
      <c r="D786" s="1150" t="s">
        <v>18942</v>
      </c>
      <c r="E786" s="1150" t="s">
        <v>18943</v>
      </c>
      <c r="F786" s="1150" t="s">
        <v>18944</v>
      </c>
      <c r="G786" s="1150" t="s">
        <v>17569</v>
      </c>
      <c r="H786" s="1236" t="s">
        <v>11810</v>
      </c>
      <c r="I786" s="1150" t="s">
        <v>11812</v>
      </c>
      <c r="J786" s="1236" t="s">
        <v>11811</v>
      </c>
      <c r="K786" s="1236" t="s">
        <v>17646</v>
      </c>
      <c r="L786" s="1150" t="s">
        <v>394</v>
      </c>
      <c r="M786" s="1150">
        <v>100210419</v>
      </c>
      <c r="N786" s="1150" t="s">
        <v>394</v>
      </c>
      <c r="O786" s="1150" t="s">
        <v>19690</v>
      </c>
      <c r="P786" s="1150" t="s">
        <v>17721</v>
      </c>
      <c r="Q786" s="1211">
        <v>45191</v>
      </c>
      <c r="R786" s="1210">
        <v>4687</v>
      </c>
      <c r="S786" s="1150"/>
      <c r="T786" s="1150" t="s">
        <v>18969</v>
      </c>
      <c r="U786" s="1150">
        <v>1003675597</v>
      </c>
      <c r="V786" s="1150"/>
      <c r="W786" s="1150"/>
      <c r="X786" s="1150"/>
      <c r="Y786" s="1150"/>
      <c r="Z786" s="1150"/>
      <c r="AA786" s="1150"/>
      <c r="AB786" s="1150"/>
      <c r="AC786" s="1150"/>
      <c r="AD786" s="1150"/>
      <c r="AE786" s="1150"/>
      <c r="AF786" s="1150" t="s">
        <v>19172</v>
      </c>
      <c r="AG786" s="1211">
        <v>45196</v>
      </c>
      <c r="AH786" s="1212">
        <v>45170</v>
      </c>
      <c r="AI786" s="1236" t="s">
        <v>11810</v>
      </c>
      <c r="AJ786" s="1236" t="s">
        <v>11811</v>
      </c>
      <c r="AK786" s="1210">
        <v>4686.6899999999996</v>
      </c>
      <c r="AL786" s="1210">
        <v>4687</v>
      </c>
      <c r="AM786" s="1150" t="s">
        <v>491</v>
      </c>
      <c r="AN786" s="1150" t="s">
        <v>12821</v>
      </c>
      <c r="AO786" s="1150">
        <v>673.29</v>
      </c>
      <c r="AP786" s="1150" t="s">
        <v>11813</v>
      </c>
      <c r="AQ786" s="1150"/>
      <c r="AR786" s="1150">
        <v>4902151520</v>
      </c>
      <c r="AS786" s="1150"/>
      <c r="AT786" s="1150"/>
      <c r="AU786" s="1150"/>
      <c r="AV786" s="1150"/>
      <c r="AW786" s="1150"/>
      <c r="AX786" s="1150"/>
      <c r="AY786" s="1150">
        <v>0</v>
      </c>
      <c r="AZ786" s="1150"/>
      <c r="BA786" s="1150"/>
      <c r="BB786" s="1150"/>
      <c r="BC786" s="1150"/>
      <c r="BD786" s="1150"/>
      <c r="BE786" s="1150"/>
      <c r="BF786" s="1150"/>
      <c r="BG786" s="1150"/>
      <c r="BH786" s="1150"/>
      <c r="BI786" s="1150"/>
      <c r="BJ786" s="1150"/>
    </row>
    <row r="787" spans="1:62">
      <c r="A787" s="1150">
        <v>781</v>
      </c>
      <c r="B787" s="1150" t="s">
        <v>17634</v>
      </c>
      <c r="C787" s="1150" t="s">
        <v>2792</v>
      </c>
      <c r="D787" s="1150" t="s">
        <v>18942</v>
      </c>
      <c r="E787" s="1150" t="s">
        <v>18943</v>
      </c>
      <c r="F787" s="1150" t="s">
        <v>18944</v>
      </c>
      <c r="G787" s="1150" t="s">
        <v>19136</v>
      </c>
      <c r="H787" s="1236" t="s">
        <v>11691</v>
      </c>
      <c r="I787" s="1235" t="s">
        <v>11692</v>
      </c>
      <c r="J787" s="1236" t="s">
        <v>17648</v>
      </c>
      <c r="K787" s="1236" t="s">
        <v>17649</v>
      </c>
      <c r="L787" s="1150" t="s">
        <v>394</v>
      </c>
      <c r="M787" s="1150">
        <v>100210307</v>
      </c>
      <c r="N787" s="1150" t="s">
        <v>394</v>
      </c>
      <c r="O787" s="1150" t="s">
        <v>19690</v>
      </c>
      <c r="P787" s="1150" t="s">
        <v>17721</v>
      </c>
      <c r="Q787" s="1211">
        <v>45191</v>
      </c>
      <c r="R787" s="1210">
        <v>10073</v>
      </c>
      <c r="S787" s="1150"/>
      <c r="T787" s="1150" t="s">
        <v>19410</v>
      </c>
      <c r="U787" s="1150">
        <v>1003675566</v>
      </c>
      <c r="V787" s="1150">
        <v>1003675568</v>
      </c>
      <c r="W787" s="1150">
        <v>1003675569</v>
      </c>
      <c r="X787" s="1150"/>
      <c r="Y787" s="1150"/>
      <c r="Z787" s="1150"/>
      <c r="AA787" s="1150"/>
      <c r="AB787" s="1150"/>
      <c r="AC787" s="1150"/>
      <c r="AD787" s="1150"/>
      <c r="AE787" s="1150"/>
      <c r="AF787" s="1150" t="s">
        <v>19172</v>
      </c>
      <c r="AG787" s="1211">
        <v>45196</v>
      </c>
      <c r="AH787" s="1212">
        <v>45170</v>
      </c>
      <c r="AI787" s="1236" t="s">
        <v>11691</v>
      </c>
      <c r="AJ787" s="1236" t="s">
        <v>17648</v>
      </c>
      <c r="AK787" s="1210">
        <v>10072.33</v>
      </c>
      <c r="AL787" s="1210">
        <v>10073</v>
      </c>
      <c r="AM787" s="1150" t="s">
        <v>515</v>
      </c>
      <c r="AN787" s="1150" t="s">
        <v>13401</v>
      </c>
      <c r="AO787" s="1210">
        <v>5959.03</v>
      </c>
      <c r="AP787" s="1150" t="s">
        <v>11693</v>
      </c>
      <c r="AQ787" s="1150"/>
      <c r="AR787" s="1150">
        <v>4902151540</v>
      </c>
      <c r="AS787" s="1150"/>
      <c r="AT787" s="1150"/>
      <c r="AU787" s="1150"/>
      <c r="AV787" s="1150"/>
      <c r="AW787" s="1150"/>
      <c r="AX787" s="1150"/>
      <c r="AY787" s="1150">
        <v>0</v>
      </c>
      <c r="AZ787" s="1150"/>
      <c r="BA787" s="1150"/>
      <c r="BB787" s="1150"/>
      <c r="BC787" s="1150"/>
      <c r="BD787" s="1150"/>
      <c r="BE787" s="1150"/>
      <c r="BF787" s="1150"/>
      <c r="BG787" s="1150"/>
      <c r="BH787" s="1150"/>
      <c r="BI787" s="1150"/>
      <c r="BJ787" s="1150"/>
    </row>
    <row r="788" spans="1:62">
      <c r="A788" s="1150">
        <v>782</v>
      </c>
      <c r="B788" s="1150" t="s">
        <v>17634</v>
      </c>
      <c r="C788" s="1150" t="s">
        <v>2792</v>
      </c>
      <c r="D788" s="1150" t="s">
        <v>18942</v>
      </c>
      <c r="E788" s="1150" t="s">
        <v>18943</v>
      </c>
      <c r="F788" s="1150" t="s">
        <v>18944</v>
      </c>
      <c r="G788" s="1150" t="s">
        <v>19136</v>
      </c>
      <c r="H788" s="1236" t="s">
        <v>10445</v>
      </c>
      <c r="I788" s="1244" t="s">
        <v>10447</v>
      </c>
      <c r="J788" s="1236" t="s">
        <v>10446</v>
      </c>
      <c r="K788" s="1150" t="s">
        <v>19900</v>
      </c>
      <c r="L788" s="1150" t="s">
        <v>394</v>
      </c>
      <c r="M788" s="1150">
        <v>100210290</v>
      </c>
      <c r="N788" s="1150" t="s">
        <v>394</v>
      </c>
      <c r="O788" s="1150" t="s">
        <v>19690</v>
      </c>
      <c r="P788" s="1150" t="s">
        <v>17721</v>
      </c>
      <c r="Q788" s="1211">
        <v>45190</v>
      </c>
      <c r="R788" s="1210">
        <v>12635</v>
      </c>
      <c r="S788" s="1150"/>
      <c r="T788" s="1150" t="s">
        <v>19410</v>
      </c>
      <c r="U788" s="1150">
        <v>1003673911</v>
      </c>
      <c r="V788" s="1150"/>
      <c r="W788" s="1150"/>
      <c r="X788" s="1150"/>
      <c r="Y788" s="1150"/>
      <c r="Z788" s="1150"/>
      <c r="AA788" s="1150"/>
      <c r="AB788" s="1150"/>
      <c r="AC788" s="1150"/>
      <c r="AD788" s="1150"/>
      <c r="AE788" s="1150"/>
      <c r="AF788" s="1150" t="s">
        <v>18997</v>
      </c>
      <c r="AG788" s="1211">
        <v>45191</v>
      </c>
      <c r="AH788" s="1212">
        <v>45170</v>
      </c>
      <c r="AI788" s="1236" t="s">
        <v>10445</v>
      </c>
      <c r="AJ788" s="1236" t="s">
        <v>10446</v>
      </c>
      <c r="AK788" s="1210">
        <v>12634.41</v>
      </c>
      <c r="AL788" s="1210">
        <v>12635</v>
      </c>
      <c r="AM788" s="1150" t="s">
        <v>491</v>
      </c>
      <c r="AN788" s="1150" t="s">
        <v>12821</v>
      </c>
      <c r="AO788" s="1210">
        <v>5944</v>
      </c>
      <c r="AP788" s="1150" t="s">
        <v>10448</v>
      </c>
      <c r="AQ788" s="1150"/>
      <c r="AR788" s="1150">
        <v>4902150430</v>
      </c>
      <c r="AS788" s="1150"/>
      <c r="AT788" s="1150"/>
      <c r="AU788" s="1150"/>
      <c r="AV788" s="1150"/>
      <c r="AW788" s="1150"/>
      <c r="AX788" s="1150"/>
      <c r="AY788" s="1150">
        <v>0</v>
      </c>
      <c r="AZ788" s="1150"/>
      <c r="BA788" s="1150"/>
      <c r="BB788" s="1150"/>
      <c r="BC788" s="1150"/>
      <c r="BD788" s="1150"/>
      <c r="BE788" s="1150"/>
      <c r="BF788" s="1150"/>
      <c r="BG788" s="1150"/>
      <c r="BH788" s="1150"/>
      <c r="BI788" s="1150"/>
      <c r="BJ788" s="1150"/>
    </row>
    <row r="789" spans="1:62">
      <c r="A789" s="1150">
        <v>783</v>
      </c>
      <c r="B789" s="1150" t="s">
        <v>17634</v>
      </c>
      <c r="C789" s="1150" t="s">
        <v>2792</v>
      </c>
      <c r="D789" s="1150" t="s">
        <v>18942</v>
      </c>
      <c r="E789" s="1150" t="s">
        <v>18943</v>
      </c>
      <c r="F789" s="1150" t="s">
        <v>18944</v>
      </c>
      <c r="G789" s="1150" t="s">
        <v>17912</v>
      </c>
      <c r="H789" s="1236" t="s">
        <v>12257</v>
      </c>
      <c r="I789" s="1236" t="s">
        <v>12259</v>
      </c>
      <c r="J789" s="1150" t="s">
        <v>12258</v>
      </c>
      <c r="K789" s="1235" t="s">
        <v>17651</v>
      </c>
      <c r="L789" s="1150" t="s">
        <v>394</v>
      </c>
      <c r="M789" s="1150">
        <v>100210015</v>
      </c>
      <c r="N789" s="1150" t="s">
        <v>394</v>
      </c>
      <c r="O789" s="1150" t="s">
        <v>19690</v>
      </c>
      <c r="P789" s="1150" t="s">
        <v>17721</v>
      </c>
      <c r="Q789" s="1211">
        <v>45191</v>
      </c>
      <c r="R789" s="1210">
        <v>5740</v>
      </c>
      <c r="S789" s="1150"/>
      <c r="T789" s="1150" t="s">
        <v>18969</v>
      </c>
      <c r="U789" s="1150">
        <v>1003679222</v>
      </c>
      <c r="V789" s="1150"/>
      <c r="W789" s="1150"/>
      <c r="X789" s="1150"/>
      <c r="Y789" s="1150"/>
      <c r="Z789" s="1150"/>
      <c r="AA789" s="1150"/>
      <c r="AB789" s="1150"/>
      <c r="AC789" s="1150"/>
      <c r="AD789" s="1150"/>
      <c r="AE789" s="1150"/>
      <c r="AF789" s="1150" t="s">
        <v>18962</v>
      </c>
      <c r="AG789" s="1211">
        <v>45205</v>
      </c>
      <c r="AH789" s="1212">
        <v>45200</v>
      </c>
      <c r="AI789" s="1236" t="s">
        <v>12257</v>
      </c>
      <c r="AJ789" s="1150" t="s">
        <v>12258</v>
      </c>
      <c r="AK789" s="1210">
        <v>5740</v>
      </c>
      <c r="AL789" s="1210">
        <v>5740</v>
      </c>
      <c r="AM789" s="1150" t="s">
        <v>491</v>
      </c>
      <c r="AN789" s="1150" t="s">
        <v>12821</v>
      </c>
      <c r="AO789" s="1150"/>
      <c r="AP789" s="1150" t="s">
        <v>12260</v>
      </c>
      <c r="AQ789" s="1150"/>
      <c r="AR789" s="1150">
        <v>4902154728</v>
      </c>
      <c r="AS789" s="1150"/>
      <c r="AT789" s="1150"/>
      <c r="AU789" s="1150"/>
      <c r="AV789" s="1150"/>
      <c r="AW789" s="1150"/>
      <c r="AX789" s="1150"/>
      <c r="AY789" s="1150">
        <v>0</v>
      </c>
      <c r="AZ789" s="1150"/>
      <c r="BA789" s="1150"/>
      <c r="BB789" s="1150"/>
      <c r="BC789" s="1150"/>
      <c r="BD789" s="1150"/>
      <c r="BE789" s="1150"/>
      <c r="BF789" s="1150"/>
      <c r="BG789" s="1150"/>
      <c r="BH789" s="1150"/>
      <c r="BI789" s="1150"/>
      <c r="BJ789" s="1150"/>
    </row>
    <row r="790" spans="1:62">
      <c r="A790" s="1150">
        <v>784</v>
      </c>
      <c r="B790" s="1150" t="s">
        <v>17634</v>
      </c>
      <c r="C790" s="1150" t="s">
        <v>17850</v>
      </c>
      <c r="D790" s="1150" t="s">
        <v>18942</v>
      </c>
      <c r="E790" s="1150" t="s">
        <v>18943</v>
      </c>
      <c r="F790" s="1150" t="s">
        <v>18944</v>
      </c>
      <c r="G790" s="1150" t="s">
        <v>17912</v>
      </c>
      <c r="H790" s="1236" t="s">
        <v>12863</v>
      </c>
      <c r="I790" s="1236" t="s">
        <v>12865</v>
      </c>
      <c r="J790" s="1235" t="s">
        <v>12864</v>
      </c>
      <c r="K790" s="1236" t="s">
        <v>12867</v>
      </c>
      <c r="L790" s="1150" t="s">
        <v>394</v>
      </c>
      <c r="M790" s="1150">
        <v>100210049</v>
      </c>
      <c r="N790" s="1150" t="s">
        <v>394</v>
      </c>
      <c r="O790" s="1150" t="s">
        <v>19690</v>
      </c>
      <c r="P790" s="1150" t="s">
        <v>17721</v>
      </c>
      <c r="Q790" s="1211">
        <v>45191</v>
      </c>
      <c r="R790" s="1210">
        <v>5448</v>
      </c>
      <c r="S790" s="1150"/>
      <c r="T790" s="1150" t="s">
        <v>18969</v>
      </c>
      <c r="U790" s="1150"/>
      <c r="V790" s="1150"/>
      <c r="W790" s="1150"/>
      <c r="X790" s="1150"/>
      <c r="Y790" s="1150"/>
      <c r="Z790" s="1150"/>
      <c r="AA790" s="1150"/>
      <c r="AB790" s="1150"/>
      <c r="AC790" s="1150"/>
      <c r="AD790" s="1150"/>
      <c r="AE790" s="1150"/>
      <c r="AF790" s="1150"/>
      <c r="AG790" s="1150"/>
      <c r="AH790" s="1212">
        <v>1</v>
      </c>
      <c r="AI790" s="1236" t="s">
        <v>12863</v>
      </c>
      <c r="AJ790" s="1235" t="s">
        <v>12864</v>
      </c>
      <c r="AK790" s="1210">
        <v>5448</v>
      </c>
      <c r="AL790" s="1210">
        <v>5448</v>
      </c>
      <c r="AM790" s="1150" t="s">
        <v>491</v>
      </c>
      <c r="AN790" s="1150" t="s">
        <v>12821</v>
      </c>
      <c r="AO790" s="1150"/>
      <c r="AP790" s="1150"/>
      <c r="AQ790" s="1150"/>
      <c r="AR790" s="1150"/>
      <c r="AS790" s="1150"/>
      <c r="AT790" s="1150"/>
      <c r="AU790" s="1150"/>
      <c r="AV790" s="1150"/>
      <c r="AW790" s="1150"/>
      <c r="AX790" s="1150"/>
      <c r="AY790" s="1150">
        <v>0</v>
      </c>
      <c r="AZ790" s="1150"/>
      <c r="BA790" s="1150"/>
      <c r="BB790" s="1150"/>
      <c r="BC790" s="1150"/>
      <c r="BD790" s="1150"/>
      <c r="BE790" s="1150"/>
      <c r="BF790" s="1150"/>
      <c r="BG790" s="1150"/>
      <c r="BH790" s="1150"/>
      <c r="BI790" s="1150"/>
      <c r="BJ790" s="1150"/>
    </row>
    <row r="791" spans="1:62">
      <c r="A791" s="1150">
        <v>785</v>
      </c>
      <c r="B791" s="1150" t="s">
        <v>17634</v>
      </c>
      <c r="C791" s="1150" t="s">
        <v>2792</v>
      </c>
      <c r="D791" s="1150" t="s">
        <v>18942</v>
      </c>
      <c r="E791" s="1150" t="s">
        <v>18943</v>
      </c>
      <c r="F791" s="1150" t="s">
        <v>18944</v>
      </c>
      <c r="G791" s="1150" t="s">
        <v>15943</v>
      </c>
      <c r="H791" s="1236" t="s">
        <v>11619</v>
      </c>
      <c r="I791" s="1236" t="s">
        <v>11621</v>
      </c>
      <c r="J791" s="1236" t="s">
        <v>11620</v>
      </c>
      <c r="K791" s="1236" t="s">
        <v>17653</v>
      </c>
      <c r="L791" s="1150" t="s">
        <v>394</v>
      </c>
      <c r="M791" s="1150">
        <v>100210372</v>
      </c>
      <c r="N791" s="1150" t="s">
        <v>394</v>
      </c>
      <c r="O791" s="1150" t="s">
        <v>19690</v>
      </c>
      <c r="P791" s="1150" t="s">
        <v>17721</v>
      </c>
      <c r="Q791" s="1211">
        <v>45191</v>
      </c>
      <c r="R791" s="1210">
        <v>43684</v>
      </c>
      <c r="S791" s="1150"/>
      <c r="T791" s="1150" t="s">
        <v>18969</v>
      </c>
      <c r="U791" s="1150">
        <v>1003678921</v>
      </c>
      <c r="V791" s="1150">
        <v>1003678922</v>
      </c>
      <c r="W791" s="1150"/>
      <c r="X791" s="1150"/>
      <c r="Y791" s="1150"/>
      <c r="Z791" s="1150"/>
      <c r="AA791" s="1150"/>
      <c r="AB791" s="1150"/>
      <c r="AC791" s="1150"/>
      <c r="AD791" s="1150"/>
      <c r="AE791" s="1150"/>
      <c r="AF791" s="1150" t="s">
        <v>19172</v>
      </c>
      <c r="AG791" s="1211">
        <v>45204</v>
      </c>
      <c r="AH791" s="1212">
        <v>45200</v>
      </c>
      <c r="AI791" s="1236" t="s">
        <v>11619</v>
      </c>
      <c r="AJ791" s="1236" t="s">
        <v>11620</v>
      </c>
      <c r="AK791" s="1210">
        <v>43683.43</v>
      </c>
      <c r="AL791" s="1210">
        <v>43684</v>
      </c>
      <c r="AM791" s="1150" t="s">
        <v>518</v>
      </c>
      <c r="AN791" s="1150" t="s">
        <v>12821</v>
      </c>
      <c r="AO791" s="1210">
        <v>10014</v>
      </c>
      <c r="AP791" s="1150" t="s">
        <v>11622</v>
      </c>
      <c r="AQ791" s="1150"/>
      <c r="AR791" s="1150">
        <v>4902154471</v>
      </c>
      <c r="AS791" s="1150"/>
      <c r="AT791" s="1150"/>
      <c r="AU791" s="1150"/>
      <c r="AV791" s="1150"/>
      <c r="AW791" s="1150"/>
      <c r="AX791" s="1150"/>
      <c r="AY791" s="1150">
        <v>0</v>
      </c>
      <c r="AZ791" s="1150"/>
      <c r="BA791" s="1150"/>
      <c r="BB791" s="1150"/>
      <c r="BC791" s="1150"/>
      <c r="BD791" s="1150"/>
      <c r="BE791" s="1150"/>
      <c r="BF791" s="1150"/>
      <c r="BG791" s="1150"/>
      <c r="BH791" s="1150"/>
      <c r="BI791" s="1150"/>
      <c r="BJ791" s="1150"/>
    </row>
    <row r="792" spans="1:62">
      <c r="A792" s="1150">
        <v>786</v>
      </c>
      <c r="B792" s="1150" t="s">
        <v>17634</v>
      </c>
      <c r="C792" s="1150" t="s">
        <v>17850</v>
      </c>
      <c r="D792" s="1150" t="s">
        <v>18942</v>
      </c>
      <c r="E792" s="1150" t="s">
        <v>18943</v>
      </c>
      <c r="F792" s="1150" t="s">
        <v>18944</v>
      </c>
      <c r="G792" s="1150" t="s">
        <v>15831</v>
      </c>
      <c r="H792" s="1236" t="s">
        <v>4451</v>
      </c>
      <c r="I792" s="1236" t="s">
        <v>4448</v>
      </c>
      <c r="J792" s="1236" t="s">
        <v>4450</v>
      </c>
      <c r="K792" s="1236" t="s">
        <v>17656</v>
      </c>
      <c r="L792" s="1150" t="s">
        <v>394</v>
      </c>
      <c r="M792" s="1150">
        <v>100210337</v>
      </c>
      <c r="N792" s="1150" t="s">
        <v>394</v>
      </c>
      <c r="O792" s="1150" t="s">
        <v>19690</v>
      </c>
      <c r="P792" s="1150" t="s">
        <v>17721</v>
      </c>
      <c r="Q792" s="1211">
        <v>45191</v>
      </c>
      <c r="R792" s="1210">
        <v>10056</v>
      </c>
      <c r="S792" s="1150"/>
      <c r="T792" s="1150" t="s">
        <v>18969</v>
      </c>
      <c r="U792" s="1150"/>
      <c r="V792" s="1150"/>
      <c r="W792" s="1150"/>
      <c r="X792" s="1150"/>
      <c r="Y792" s="1150"/>
      <c r="Z792" s="1150"/>
      <c r="AA792" s="1150"/>
      <c r="AB792" s="1150"/>
      <c r="AC792" s="1150"/>
      <c r="AD792" s="1150"/>
      <c r="AE792" s="1150"/>
      <c r="AF792" s="1150"/>
      <c r="AG792" s="1150"/>
      <c r="AH792" s="1212">
        <v>1</v>
      </c>
      <c r="AI792" s="1236" t="s">
        <v>4451</v>
      </c>
      <c r="AJ792" s="1236" t="s">
        <v>4450</v>
      </c>
      <c r="AK792" s="1210">
        <v>10055.24</v>
      </c>
      <c r="AL792" s="1210">
        <v>10056</v>
      </c>
      <c r="AM792" s="1150" t="s">
        <v>518</v>
      </c>
      <c r="AN792" s="1150" t="s">
        <v>12821</v>
      </c>
      <c r="AO792" s="1150"/>
      <c r="AP792" s="1150"/>
      <c r="AQ792" s="1150"/>
      <c r="AR792" s="1150"/>
      <c r="AS792" s="1150"/>
      <c r="AT792" s="1150"/>
      <c r="AU792" s="1150"/>
      <c r="AV792" s="1150"/>
      <c r="AW792" s="1150"/>
      <c r="AX792" s="1150"/>
      <c r="AY792" s="1150">
        <v>0</v>
      </c>
      <c r="AZ792" s="1150"/>
      <c r="BA792" s="1150"/>
      <c r="BB792" s="1150"/>
      <c r="BC792" s="1150"/>
      <c r="BD792" s="1150"/>
      <c r="BE792" s="1150"/>
      <c r="BF792" s="1150"/>
      <c r="BG792" s="1150"/>
      <c r="BH792" s="1150"/>
      <c r="BI792" s="1150"/>
      <c r="BJ792" s="1150"/>
    </row>
    <row r="793" spans="1:62">
      <c r="A793" s="1150">
        <v>787</v>
      </c>
      <c r="B793" s="1150" t="s">
        <v>17634</v>
      </c>
      <c r="C793" s="1150" t="s">
        <v>2792</v>
      </c>
      <c r="D793" s="1150" t="s">
        <v>18942</v>
      </c>
      <c r="E793" s="1150" t="s">
        <v>18943</v>
      </c>
      <c r="F793" s="1150" t="s">
        <v>18944</v>
      </c>
      <c r="G793" s="1150" t="s">
        <v>57</v>
      </c>
      <c r="H793" s="1236" t="s">
        <v>4445</v>
      </c>
      <c r="I793" s="1236" t="s">
        <v>4442</v>
      </c>
      <c r="J793" s="1236" t="s">
        <v>4444</v>
      </c>
      <c r="K793" s="1236" t="s">
        <v>17659</v>
      </c>
      <c r="L793" s="1150" t="s">
        <v>394</v>
      </c>
      <c r="M793" s="1150">
        <v>1002110410</v>
      </c>
      <c r="N793" s="1150" t="s">
        <v>394</v>
      </c>
      <c r="O793" s="1150" t="s">
        <v>19690</v>
      </c>
      <c r="P793" s="1150" t="s">
        <v>17721</v>
      </c>
      <c r="Q793" s="1211">
        <v>45191</v>
      </c>
      <c r="R793" s="1210">
        <v>7537</v>
      </c>
      <c r="S793" s="1150"/>
      <c r="T793" s="1150" t="s">
        <v>18969</v>
      </c>
      <c r="U793" s="1150">
        <v>1003678513</v>
      </c>
      <c r="V793" s="1150"/>
      <c r="W793" s="1150"/>
      <c r="X793" s="1150"/>
      <c r="Y793" s="1150"/>
      <c r="Z793" s="1150"/>
      <c r="AA793" s="1150"/>
      <c r="AB793" s="1150"/>
      <c r="AC793" s="1150"/>
      <c r="AD793" s="1150"/>
      <c r="AE793" s="1150"/>
      <c r="AF793" s="1150" t="s">
        <v>19572</v>
      </c>
      <c r="AG793" s="1211">
        <v>45195</v>
      </c>
      <c r="AH793" s="1212">
        <v>45170</v>
      </c>
      <c r="AI793" s="1236" t="s">
        <v>4445</v>
      </c>
      <c r="AJ793" s="1236" t="s">
        <v>4444</v>
      </c>
      <c r="AK793" s="1210">
        <v>7536.02</v>
      </c>
      <c r="AL793" s="1210">
        <v>7537</v>
      </c>
      <c r="AM793" s="1150" t="s">
        <v>518</v>
      </c>
      <c r="AN793" s="1150" t="s">
        <v>12821</v>
      </c>
      <c r="AO793" s="1210">
        <v>2968</v>
      </c>
      <c r="AP793" s="1150"/>
      <c r="AQ793" s="1150"/>
      <c r="AR793" s="1150">
        <v>4902154184</v>
      </c>
      <c r="AS793" s="1150"/>
      <c r="AT793" s="1150"/>
      <c r="AU793" s="1150"/>
      <c r="AV793" s="1150"/>
      <c r="AW793" s="1150"/>
      <c r="AX793" s="1150"/>
      <c r="AY793" s="1150" t="s">
        <v>19901</v>
      </c>
      <c r="AZ793" s="1150"/>
      <c r="BA793" s="1150"/>
      <c r="BB793" s="1150"/>
      <c r="BC793" s="1150"/>
      <c r="BD793" s="1150"/>
      <c r="BE793" s="1150"/>
      <c r="BF793" s="1150"/>
      <c r="BG793" s="1150"/>
      <c r="BH793" s="1150"/>
      <c r="BI793" s="1150"/>
      <c r="BJ793" s="1150"/>
    </row>
    <row r="794" spans="1:62">
      <c r="A794" s="1150">
        <v>788</v>
      </c>
      <c r="B794" s="1150" t="s">
        <v>17634</v>
      </c>
      <c r="C794" s="1150" t="s">
        <v>2792</v>
      </c>
      <c r="D794" s="1150" t="s">
        <v>18942</v>
      </c>
      <c r="E794" s="1150" t="s">
        <v>18943</v>
      </c>
      <c r="F794" s="1150" t="s">
        <v>18944</v>
      </c>
      <c r="G794" s="1150" t="s">
        <v>52</v>
      </c>
      <c r="H794" s="1236" t="s">
        <v>10874</v>
      </c>
      <c r="I794" s="1236" t="s">
        <v>10876</v>
      </c>
      <c r="J794" s="1236" t="s">
        <v>10875</v>
      </c>
      <c r="K794" s="1236" t="s">
        <v>17660</v>
      </c>
      <c r="L794" s="1150" t="s">
        <v>394</v>
      </c>
      <c r="M794" s="1150">
        <v>100211093</v>
      </c>
      <c r="N794" s="1150" t="s">
        <v>18997</v>
      </c>
      <c r="O794" s="1150" t="s">
        <v>19690</v>
      </c>
      <c r="P794" s="1150" t="s">
        <v>17721</v>
      </c>
      <c r="Q794" s="1211">
        <v>45191</v>
      </c>
      <c r="R794" s="1210">
        <v>12581</v>
      </c>
      <c r="S794" s="1150"/>
      <c r="T794" s="1150" t="s">
        <v>18969</v>
      </c>
      <c r="U794" s="1150">
        <v>1003675598</v>
      </c>
      <c r="V794" s="1150">
        <v>1003675599</v>
      </c>
      <c r="W794" s="1150"/>
      <c r="X794" s="1150"/>
      <c r="Y794" s="1150"/>
      <c r="Z794" s="1150"/>
      <c r="AA794" s="1150"/>
      <c r="AB794" s="1150"/>
      <c r="AC794" s="1150"/>
      <c r="AD794" s="1150"/>
      <c r="AE794" s="1150"/>
      <c r="AF794" s="1150" t="s">
        <v>18978</v>
      </c>
      <c r="AG794" s="1211">
        <v>45196</v>
      </c>
      <c r="AH794" s="1212">
        <v>45170</v>
      </c>
      <c r="AI794" s="1236" t="s">
        <v>10874</v>
      </c>
      <c r="AJ794" s="1236" t="s">
        <v>10875</v>
      </c>
      <c r="AK794" s="1210">
        <v>12581</v>
      </c>
      <c r="AL794" s="1210">
        <v>12581</v>
      </c>
      <c r="AM794" s="1150" t="s">
        <v>518</v>
      </c>
      <c r="AN794" s="1150" t="s">
        <v>12821</v>
      </c>
      <c r="AO794" s="1210">
        <v>3945.16</v>
      </c>
      <c r="AP794" s="1150" t="s">
        <v>10877</v>
      </c>
      <c r="AQ794" s="1150"/>
      <c r="AR794" s="1150">
        <v>4902151473</v>
      </c>
      <c r="AS794" s="1150"/>
      <c r="AT794" s="1150"/>
      <c r="AU794" s="1150"/>
      <c r="AV794" s="1150"/>
      <c r="AW794" s="1150"/>
      <c r="AX794" s="1150"/>
      <c r="AY794" s="1150" t="s">
        <v>19014</v>
      </c>
      <c r="AZ794" s="1150"/>
      <c r="BA794" s="1150"/>
      <c r="BB794" s="1150"/>
      <c r="BC794" s="1150"/>
      <c r="BD794" s="1150"/>
      <c r="BE794" s="1150"/>
      <c r="BF794" s="1150"/>
      <c r="BG794" s="1150"/>
      <c r="BH794" s="1150"/>
      <c r="BI794" s="1150"/>
      <c r="BJ794" s="1150"/>
    </row>
    <row r="795" spans="1:62">
      <c r="A795" s="1150">
        <v>789</v>
      </c>
      <c r="B795" s="1150" t="s">
        <v>17662</v>
      </c>
      <c r="C795" s="1150" t="s">
        <v>2792</v>
      </c>
      <c r="D795" s="1150" t="s">
        <v>18942</v>
      </c>
      <c r="E795" s="1150" t="s">
        <v>18943</v>
      </c>
      <c r="F795" s="1150" t="s">
        <v>18944</v>
      </c>
      <c r="G795" s="1150" t="s">
        <v>17920</v>
      </c>
      <c r="H795" s="1236" t="s">
        <v>4035</v>
      </c>
      <c r="I795" s="1236" t="s">
        <v>4032</v>
      </c>
      <c r="J795" s="1236" t="s">
        <v>4034</v>
      </c>
      <c r="K795" s="1236" t="s">
        <v>17661</v>
      </c>
      <c r="L795" s="1150" t="s">
        <v>394</v>
      </c>
      <c r="M795" s="1150">
        <v>100211092</v>
      </c>
      <c r="N795" s="1150" t="s">
        <v>18997</v>
      </c>
      <c r="O795" s="1150" t="s">
        <v>19690</v>
      </c>
      <c r="P795" s="1150" t="s">
        <v>17721</v>
      </c>
      <c r="Q795" s="1211">
        <v>45191</v>
      </c>
      <c r="R795" s="1210">
        <v>12962</v>
      </c>
      <c r="S795" s="1150"/>
      <c r="T795" s="1150" t="s">
        <v>19410</v>
      </c>
      <c r="U795" s="1150">
        <v>1003678903</v>
      </c>
      <c r="V795" s="1150">
        <v>1003678904</v>
      </c>
      <c r="W795" s="1150"/>
      <c r="X795" s="1150"/>
      <c r="Y795" s="1150"/>
      <c r="Z795" s="1150"/>
      <c r="AA795" s="1150"/>
      <c r="AB795" s="1150"/>
      <c r="AC795" s="1150"/>
      <c r="AD795" s="1150"/>
      <c r="AE795" s="1150"/>
      <c r="AF795" s="1150" t="s">
        <v>18983</v>
      </c>
      <c r="AG795" s="1211">
        <v>45204</v>
      </c>
      <c r="AH795" s="1212">
        <v>45200</v>
      </c>
      <c r="AI795" s="1236" t="s">
        <v>4035</v>
      </c>
      <c r="AJ795" s="1236" t="s">
        <v>4034</v>
      </c>
      <c r="AK795" s="1210">
        <v>12961.74</v>
      </c>
      <c r="AL795" s="1210">
        <v>12962</v>
      </c>
      <c r="AM795" s="1150" t="s">
        <v>491</v>
      </c>
      <c r="AN795" s="1150" t="s">
        <v>12821</v>
      </c>
      <c r="AO795" s="1210">
        <v>7681.3</v>
      </c>
      <c r="AP795" s="1150"/>
      <c r="AQ795" s="1150"/>
      <c r="AR795" s="1150">
        <v>4902154152</v>
      </c>
      <c r="AS795" s="1150"/>
      <c r="AT795" s="1150"/>
      <c r="AU795" s="1150"/>
      <c r="AV795" s="1150"/>
      <c r="AW795" s="1150"/>
      <c r="AX795" s="1150"/>
      <c r="AY795" s="1150" t="s">
        <v>19902</v>
      </c>
      <c r="AZ795" s="1150"/>
      <c r="BA795" s="1150"/>
      <c r="BB795" s="1150"/>
      <c r="BC795" s="1150"/>
      <c r="BD795" s="1150"/>
      <c r="BE795" s="1150"/>
      <c r="BF795" s="1150"/>
      <c r="BG795" s="1150"/>
      <c r="BH795" s="1150"/>
      <c r="BI795" s="1150"/>
      <c r="BJ795" s="1150"/>
    </row>
    <row r="796" spans="1:62">
      <c r="A796" s="1150">
        <v>790</v>
      </c>
      <c r="B796" s="1150" t="s">
        <v>17662</v>
      </c>
      <c r="C796" s="1150" t="s">
        <v>17850</v>
      </c>
      <c r="D796" s="1150" t="s">
        <v>18942</v>
      </c>
      <c r="E796" s="1150" t="s">
        <v>18943</v>
      </c>
      <c r="F796" s="1150" t="s">
        <v>18944</v>
      </c>
      <c r="G796" s="1150" t="s">
        <v>19517</v>
      </c>
      <c r="H796" s="1236" t="s">
        <v>12868</v>
      </c>
      <c r="I796" s="1236" t="s">
        <v>12870</v>
      </c>
      <c r="J796" s="1236" t="s">
        <v>12869</v>
      </c>
      <c r="K796" s="1236" t="s">
        <v>17664</v>
      </c>
      <c r="L796" s="1150" t="s">
        <v>394</v>
      </c>
      <c r="M796" s="1150">
        <v>100210578</v>
      </c>
      <c r="N796" s="1150" t="s">
        <v>394</v>
      </c>
      <c r="O796" s="1150" t="s">
        <v>19690</v>
      </c>
      <c r="P796" s="1150" t="s">
        <v>17721</v>
      </c>
      <c r="Q796" s="1211">
        <v>45191</v>
      </c>
      <c r="R796" s="1210">
        <v>25423</v>
      </c>
      <c r="S796" s="1150"/>
      <c r="T796" s="1150" t="s">
        <v>18969</v>
      </c>
      <c r="U796" s="1150"/>
      <c r="V796" s="1150"/>
      <c r="W796" s="1150"/>
      <c r="X796" s="1150"/>
      <c r="Y796" s="1150"/>
      <c r="Z796" s="1150"/>
      <c r="AA796" s="1150"/>
      <c r="AB796" s="1150"/>
      <c r="AC796" s="1150"/>
      <c r="AD796" s="1150"/>
      <c r="AE796" s="1150"/>
      <c r="AF796" s="1150"/>
      <c r="AG796" s="1150"/>
      <c r="AH796" s="1212">
        <v>1</v>
      </c>
      <c r="AI796" s="1236" t="s">
        <v>12868</v>
      </c>
      <c r="AJ796" s="1236" t="s">
        <v>12869</v>
      </c>
      <c r="AK796" s="1210">
        <v>25423</v>
      </c>
      <c r="AL796" s="1210">
        <v>25423</v>
      </c>
      <c r="AM796" s="1150" t="s">
        <v>518</v>
      </c>
      <c r="AN796" s="1150" t="s">
        <v>12821</v>
      </c>
      <c r="AO796" s="1150"/>
      <c r="AP796" s="1150"/>
      <c r="AQ796" s="1150"/>
      <c r="AR796" s="1150"/>
      <c r="AS796" s="1150"/>
      <c r="AT796" s="1150"/>
      <c r="AU796" s="1150"/>
      <c r="AV796" s="1150"/>
      <c r="AW796" s="1150"/>
      <c r="AX796" s="1150"/>
      <c r="AY796" s="1150">
        <v>0</v>
      </c>
      <c r="AZ796" s="1150"/>
      <c r="BA796" s="1150"/>
      <c r="BB796" s="1150"/>
      <c r="BC796" s="1150"/>
      <c r="BD796" s="1150"/>
      <c r="BE796" s="1150"/>
      <c r="BF796" s="1150"/>
      <c r="BG796" s="1150"/>
      <c r="BH796" s="1150"/>
      <c r="BI796" s="1150"/>
      <c r="BJ796" s="1150"/>
    </row>
    <row r="797" spans="1:62">
      <c r="A797" s="1150">
        <v>791</v>
      </c>
      <c r="B797" s="1150" t="s">
        <v>17662</v>
      </c>
      <c r="C797" s="1150" t="s">
        <v>2792</v>
      </c>
      <c r="D797" s="1150" t="s">
        <v>18942</v>
      </c>
      <c r="E797" s="1150" t="s">
        <v>18943</v>
      </c>
      <c r="F797" s="1150" t="s">
        <v>18944</v>
      </c>
      <c r="G797" s="1150" t="s">
        <v>19517</v>
      </c>
      <c r="H797" s="1243" t="s">
        <v>10785</v>
      </c>
      <c r="I797" s="1243" t="s">
        <v>10787</v>
      </c>
      <c r="J797" s="1243" t="s">
        <v>10786</v>
      </c>
      <c r="K797" s="1236" t="s">
        <v>17666</v>
      </c>
      <c r="L797" s="1150" t="s">
        <v>394</v>
      </c>
      <c r="M797" s="1150">
        <v>100210092</v>
      </c>
      <c r="N797" s="1150" t="s">
        <v>394</v>
      </c>
      <c r="O797" s="1150" t="s">
        <v>19690</v>
      </c>
      <c r="P797" s="1150" t="s">
        <v>17721</v>
      </c>
      <c r="Q797" s="1211">
        <v>45191</v>
      </c>
      <c r="R797" s="1210">
        <v>16905</v>
      </c>
      <c r="S797" s="1150"/>
      <c r="T797" s="1150" t="s">
        <v>18969</v>
      </c>
      <c r="U797" s="1150">
        <v>1003675362</v>
      </c>
      <c r="V797" s="1150"/>
      <c r="W797" s="1150"/>
      <c r="X797" s="1150"/>
      <c r="Y797" s="1150"/>
      <c r="Z797" s="1150"/>
      <c r="AA797" s="1150"/>
      <c r="AB797" s="1150"/>
      <c r="AC797" s="1150"/>
      <c r="AD797" s="1150"/>
      <c r="AE797" s="1150"/>
      <c r="AF797" s="1150" t="s">
        <v>18997</v>
      </c>
      <c r="AG797" s="1211">
        <v>45196</v>
      </c>
      <c r="AH797" s="1212">
        <v>45170</v>
      </c>
      <c r="AI797" s="1243" t="s">
        <v>10785</v>
      </c>
      <c r="AJ797" s="1243" t="s">
        <v>10786</v>
      </c>
      <c r="AK797" s="1210">
        <v>16904.73</v>
      </c>
      <c r="AL797" s="1210">
        <v>16905</v>
      </c>
      <c r="AM797" s="1150" t="s">
        <v>491</v>
      </c>
      <c r="AN797" s="1150" t="s">
        <v>12821</v>
      </c>
      <c r="AO797" s="1150">
        <v>950.2</v>
      </c>
      <c r="AP797" s="1150" t="s">
        <v>10788</v>
      </c>
      <c r="AQ797" s="1150"/>
      <c r="AR797" s="1150">
        <v>4902151472</v>
      </c>
      <c r="AS797" s="1150"/>
      <c r="AT797" s="1150"/>
      <c r="AU797" s="1150"/>
      <c r="AV797" s="1150"/>
      <c r="AW797" s="1150"/>
      <c r="AX797" s="1150"/>
      <c r="AY797" s="1150">
        <v>0</v>
      </c>
      <c r="AZ797" s="1150"/>
      <c r="BA797" s="1150"/>
      <c r="BB797" s="1150"/>
      <c r="BC797" s="1150"/>
      <c r="BD797" s="1150"/>
      <c r="BE797" s="1150"/>
      <c r="BF797" s="1150"/>
      <c r="BG797" s="1150"/>
      <c r="BH797" s="1150"/>
      <c r="BI797" s="1150"/>
      <c r="BJ797" s="1150"/>
    </row>
    <row r="798" spans="1:62">
      <c r="A798" s="1150">
        <v>792</v>
      </c>
      <c r="B798" s="1150" t="s">
        <v>17662</v>
      </c>
      <c r="C798" s="1150" t="s">
        <v>2792</v>
      </c>
      <c r="D798" s="1150" t="s">
        <v>18942</v>
      </c>
      <c r="E798" s="1150" t="s">
        <v>18943</v>
      </c>
      <c r="F798" s="1150" t="s">
        <v>18944</v>
      </c>
      <c r="G798" s="1150" t="s">
        <v>19136</v>
      </c>
      <c r="H798" s="1236" t="s">
        <v>3914</v>
      </c>
      <c r="I798" s="1245" t="s">
        <v>3911</v>
      </c>
      <c r="J798" s="1236" t="s">
        <v>3913</v>
      </c>
      <c r="K798" s="1150" t="s">
        <v>3912</v>
      </c>
      <c r="L798" s="1150" t="s">
        <v>394</v>
      </c>
      <c r="M798" s="1150">
        <v>100210766</v>
      </c>
      <c r="N798" s="1150" t="s">
        <v>394</v>
      </c>
      <c r="O798" s="1150" t="s">
        <v>19690</v>
      </c>
      <c r="P798" s="1150" t="s">
        <v>17721</v>
      </c>
      <c r="Q798" s="1211">
        <v>45190</v>
      </c>
      <c r="R798" s="1210">
        <v>2960</v>
      </c>
      <c r="S798" s="1150"/>
      <c r="T798" s="1150" t="s">
        <v>19410</v>
      </c>
      <c r="U798" s="1150">
        <v>1003674294</v>
      </c>
      <c r="V798" s="1150"/>
      <c r="W798" s="1150"/>
      <c r="X798" s="1150"/>
      <c r="Y798" s="1150"/>
      <c r="Z798" s="1150"/>
      <c r="AA798" s="1150"/>
      <c r="AB798" s="1150"/>
      <c r="AC798" s="1150"/>
      <c r="AD798" s="1150"/>
      <c r="AE798" s="1150"/>
      <c r="AF798" s="1150" t="s">
        <v>19552</v>
      </c>
      <c r="AG798" s="1211">
        <v>45194</v>
      </c>
      <c r="AH798" s="1212">
        <v>45170</v>
      </c>
      <c r="AI798" s="1236" t="s">
        <v>3914</v>
      </c>
      <c r="AJ798" s="1236" t="s">
        <v>3913</v>
      </c>
      <c r="AK798" s="1210">
        <v>2960</v>
      </c>
      <c r="AL798" s="1210">
        <v>2960</v>
      </c>
      <c r="AM798" s="1150" t="s">
        <v>491</v>
      </c>
      <c r="AN798" s="1150" t="s">
        <v>12821</v>
      </c>
      <c r="AO798" s="1150">
        <v>560</v>
      </c>
      <c r="AP798" s="1150" t="s">
        <v>19903</v>
      </c>
      <c r="AQ798" s="1150"/>
      <c r="AR798" s="1150">
        <v>4902150762</v>
      </c>
      <c r="AS798" s="1150"/>
      <c r="AT798" s="1150"/>
      <c r="AU798" s="1150"/>
      <c r="AV798" s="1150"/>
      <c r="AW798" s="1150"/>
      <c r="AX798" s="1150"/>
      <c r="AY798" s="1150">
        <v>0</v>
      </c>
      <c r="AZ798" s="1150"/>
      <c r="BA798" s="1150"/>
      <c r="BB798" s="1150"/>
      <c r="BC798" s="1150"/>
      <c r="BD798" s="1150"/>
      <c r="BE798" s="1150"/>
      <c r="BF798" s="1150"/>
      <c r="BG798" s="1150"/>
      <c r="BH798" s="1150"/>
      <c r="BI798" s="1150"/>
      <c r="BJ798" s="1150"/>
    </row>
    <row r="799" spans="1:62">
      <c r="A799" s="1150">
        <v>793</v>
      </c>
      <c r="B799" s="1150" t="s">
        <v>17662</v>
      </c>
      <c r="C799" s="1150" t="s">
        <v>17850</v>
      </c>
      <c r="D799" s="1150" t="s">
        <v>18942</v>
      </c>
      <c r="E799" s="1150" t="s">
        <v>18943</v>
      </c>
      <c r="F799" s="1150" t="s">
        <v>18944</v>
      </c>
      <c r="G799" s="1150" t="s">
        <v>19136</v>
      </c>
      <c r="H799" s="1236" t="s">
        <v>4210</v>
      </c>
      <c r="I799" s="1236" t="s">
        <v>4207</v>
      </c>
      <c r="J799" s="1236" t="s">
        <v>4209</v>
      </c>
      <c r="K799" s="1235" t="s">
        <v>17672</v>
      </c>
      <c r="L799" s="1150" t="s">
        <v>394</v>
      </c>
      <c r="M799" s="1150">
        <v>100210768</v>
      </c>
      <c r="N799" s="1150" t="s">
        <v>394</v>
      </c>
      <c r="O799" s="1150" t="s">
        <v>19690</v>
      </c>
      <c r="P799" s="1150" t="s">
        <v>17721</v>
      </c>
      <c r="Q799" s="1211">
        <v>45191</v>
      </c>
      <c r="R799" s="1210">
        <v>8535</v>
      </c>
      <c r="S799" s="1150"/>
      <c r="T799" s="1150" t="s">
        <v>19410</v>
      </c>
      <c r="U799" s="1150"/>
      <c r="V799" s="1150"/>
      <c r="W799" s="1150"/>
      <c r="X799" s="1150"/>
      <c r="Y799" s="1150"/>
      <c r="Z799" s="1150"/>
      <c r="AA799" s="1150"/>
      <c r="AB799" s="1150"/>
      <c r="AC799" s="1150"/>
      <c r="AD799" s="1150"/>
      <c r="AE799" s="1150"/>
      <c r="AF799" s="1150"/>
      <c r="AG799" s="1150"/>
      <c r="AH799" s="1212">
        <v>1</v>
      </c>
      <c r="AI799" s="1236" t="s">
        <v>4210</v>
      </c>
      <c r="AJ799" s="1236" t="s">
        <v>4209</v>
      </c>
      <c r="AK799" s="1210">
        <v>8534.34</v>
      </c>
      <c r="AL799" s="1210">
        <v>8535</v>
      </c>
      <c r="AM799" s="1150" t="s">
        <v>515</v>
      </c>
      <c r="AN799" s="1150" t="s">
        <v>13401</v>
      </c>
      <c r="AO799" s="1150"/>
      <c r="AP799" s="1150"/>
      <c r="AQ799" s="1150"/>
      <c r="AR799" s="1150"/>
      <c r="AS799" s="1150"/>
      <c r="AT799" s="1150"/>
      <c r="AU799" s="1150"/>
      <c r="AV799" s="1150"/>
      <c r="AW799" s="1150"/>
      <c r="AX799" s="1150"/>
      <c r="AY799" s="1150">
        <v>0</v>
      </c>
      <c r="AZ799" s="1150"/>
      <c r="BA799" s="1150"/>
      <c r="BB799" s="1150"/>
      <c r="BC799" s="1150"/>
      <c r="BD799" s="1150"/>
      <c r="BE799" s="1150"/>
      <c r="BF799" s="1150"/>
      <c r="BG799" s="1150"/>
      <c r="BH799" s="1150"/>
      <c r="BI799" s="1150"/>
      <c r="BJ799" s="1150"/>
    </row>
    <row r="800" spans="1:62">
      <c r="A800" s="1150">
        <v>794</v>
      </c>
      <c r="B800" s="1150" t="s">
        <v>17662</v>
      </c>
      <c r="C800" s="1150" t="s">
        <v>2792</v>
      </c>
      <c r="D800" s="1150" t="s">
        <v>18942</v>
      </c>
      <c r="E800" s="1150" t="s">
        <v>18943</v>
      </c>
      <c r="F800" s="1150" t="s">
        <v>18944</v>
      </c>
      <c r="G800" s="1150" t="s">
        <v>3189</v>
      </c>
      <c r="H800" s="1236" t="s">
        <v>4087</v>
      </c>
      <c r="I800" s="1236" t="s">
        <v>4084</v>
      </c>
      <c r="J800" s="1236" t="s">
        <v>4086</v>
      </c>
      <c r="K800" s="1236" t="s">
        <v>17676</v>
      </c>
      <c r="L800" s="1150" t="s">
        <v>394</v>
      </c>
      <c r="M800" s="1150">
        <v>100211091</v>
      </c>
      <c r="N800" s="1150" t="s">
        <v>18997</v>
      </c>
      <c r="O800" s="1150" t="s">
        <v>19690</v>
      </c>
      <c r="P800" s="1150" t="s">
        <v>17721</v>
      </c>
      <c r="Q800" s="1211">
        <v>45191</v>
      </c>
      <c r="R800" s="1210">
        <v>18085</v>
      </c>
      <c r="S800" s="1150"/>
      <c r="T800" s="1150" t="s">
        <v>18969</v>
      </c>
      <c r="U800" s="1150">
        <v>1003678037</v>
      </c>
      <c r="V800" s="1150">
        <v>1003678038</v>
      </c>
      <c r="W800" s="1150"/>
      <c r="X800" s="1150"/>
      <c r="Y800" s="1150"/>
      <c r="Z800" s="1150"/>
      <c r="AA800" s="1150"/>
      <c r="AB800" s="1150"/>
      <c r="AC800" s="1150"/>
      <c r="AD800" s="1150"/>
      <c r="AE800" s="1150"/>
      <c r="AF800" s="1150" t="s">
        <v>19009</v>
      </c>
      <c r="AG800" s="1211">
        <v>45202</v>
      </c>
      <c r="AH800" s="1212">
        <v>45200</v>
      </c>
      <c r="AI800" s="1236" t="s">
        <v>4087</v>
      </c>
      <c r="AJ800" s="1236" t="s">
        <v>4086</v>
      </c>
      <c r="AK800" s="1210">
        <v>18084.77</v>
      </c>
      <c r="AL800" s="1210">
        <v>18085</v>
      </c>
      <c r="AM800" s="1150" t="s">
        <v>491</v>
      </c>
      <c r="AN800" s="1150" t="s">
        <v>12821</v>
      </c>
      <c r="AO800" s="1210">
        <v>2992.7</v>
      </c>
      <c r="AP800" s="1150" t="s">
        <v>10869</v>
      </c>
      <c r="AQ800" s="1150"/>
      <c r="AR800" s="1150">
        <v>4902153881</v>
      </c>
      <c r="AS800" s="1150"/>
      <c r="AT800" s="1150"/>
      <c r="AU800" s="1150"/>
      <c r="AV800" s="1150"/>
      <c r="AW800" s="1150"/>
      <c r="AX800" s="1150"/>
      <c r="AY800" s="1150">
        <v>0</v>
      </c>
      <c r="AZ800" s="1150"/>
      <c r="BA800" s="1150"/>
      <c r="BB800" s="1150"/>
      <c r="BC800" s="1150"/>
      <c r="BD800" s="1150"/>
      <c r="BE800" s="1150"/>
      <c r="BF800" s="1150"/>
      <c r="BG800" s="1150"/>
      <c r="BH800" s="1150"/>
      <c r="BI800" s="1150"/>
      <c r="BJ800" s="1150"/>
    </row>
    <row r="801" spans="1:62">
      <c r="A801" s="1150">
        <v>795</v>
      </c>
      <c r="B801" s="1150" t="s">
        <v>17662</v>
      </c>
      <c r="C801" s="1150" t="s">
        <v>2792</v>
      </c>
      <c r="D801" s="1150" t="s">
        <v>18942</v>
      </c>
      <c r="E801" s="1150" t="s">
        <v>18943</v>
      </c>
      <c r="F801" s="1150" t="s">
        <v>18944</v>
      </c>
      <c r="G801" s="1150" t="s">
        <v>17935</v>
      </c>
      <c r="H801" s="1236" t="s">
        <v>4111</v>
      </c>
      <c r="I801" s="1243" t="s">
        <v>4108</v>
      </c>
      <c r="J801" s="1236" t="s">
        <v>4110</v>
      </c>
      <c r="K801" s="1236" t="s">
        <v>17682</v>
      </c>
      <c r="L801" s="1150" t="s">
        <v>394</v>
      </c>
      <c r="M801" s="1150">
        <v>100210671</v>
      </c>
      <c r="N801" s="1150" t="s">
        <v>394</v>
      </c>
      <c r="O801" s="1150" t="s">
        <v>19690</v>
      </c>
      <c r="P801" s="1150" t="s">
        <v>17721</v>
      </c>
      <c r="Q801" s="1211">
        <v>45191</v>
      </c>
      <c r="R801" s="1210">
        <v>10020</v>
      </c>
      <c r="S801" s="1150"/>
      <c r="T801" s="1150" t="s">
        <v>18969</v>
      </c>
      <c r="U801" s="1150">
        <v>1003675570</v>
      </c>
      <c r="V801" s="1150"/>
      <c r="W801" s="1150"/>
      <c r="X801" s="1150"/>
      <c r="Y801" s="1150"/>
      <c r="Z801" s="1150"/>
      <c r="AA801" s="1150"/>
      <c r="AB801" s="1150"/>
      <c r="AC801" s="1150"/>
      <c r="AD801" s="1150"/>
      <c r="AE801" s="1150"/>
      <c r="AF801" s="1150" t="s">
        <v>19172</v>
      </c>
      <c r="AG801" s="1211">
        <v>45196</v>
      </c>
      <c r="AH801" s="1212">
        <v>45170</v>
      </c>
      <c r="AI801" s="1236" t="s">
        <v>4111</v>
      </c>
      <c r="AJ801" s="1236" t="s">
        <v>4110</v>
      </c>
      <c r="AK801" s="1210">
        <v>10019.040000000001</v>
      </c>
      <c r="AL801" s="1210">
        <v>10020</v>
      </c>
      <c r="AM801" s="1150" t="s">
        <v>518</v>
      </c>
      <c r="AN801" s="1150" t="s">
        <v>12821</v>
      </c>
      <c r="AO801" s="1210">
        <v>6746.52</v>
      </c>
      <c r="AP801" s="1150" t="s">
        <v>11780</v>
      </c>
      <c r="AQ801" s="1150"/>
      <c r="AR801" s="1150">
        <v>4902151503</v>
      </c>
      <c r="AS801" s="1150"/>
      <c r="AT801" s="1150"/>
      <c r="AU801" s="1150"/>
      <c r="AV801" s="1150"/>
      <c r="AW801" s="1150"/>
      <c r="AX801" s="1150"/>
      <c r="AY801" s="1150">
        <v>0</v>
      </c>
      <c r="AZ801" s="1150"/>
      <c r="BA801" s="1150"/>
      <c r="BB801" s="1150"/>
      <c r="BC801" s="1150"/>
      <c r="BD801" s="1150"/>
      <c r="BE801" s="1150"/>
      <c r="BF801" s="1150"/>
      <c r="BG801" s="1150"/>
      <c r="BH801" s="1150"/>
      <c r="BI801" s="1150"/>
      <c r="BJ801" s="1150"/>
    </row>
    <row r="802" spans="1:62">
      <c r="A802" s="1150">
        <v>796</v>
      </c>
      <c r="B802" s="1150" t="s">
        <v>17662</v>
      </c>
      <c r="C802" s="1150" t="s">
        <v>17850</v>
      </c>
      <c r="D802" s="1150" t="s">
        <v>18942</v>
      </c>
      <c r="E802" s="1150" t="s">
        <v>18943</v>
      </c>
      <c r="F802" s="1150" t="s">
        <v>18944</v>
      </c>
      <c r="G802" s="1150" t="s">
        <v>17935</v>
      </c>
      <c r="H802" s="1236" t="s">
        <v>4278</v>
      </c>
      <c r="I802" s="1236" t="s">
        <v>4275</v>
      </c>
      <c r="J802" s="1236" t="s">
        <v>4277</v>
      </c>
      <c r="K802" s="1236" t="s">
        <v>4276</v>
      </c>
      <c r="L802" s="1150" t="s">
        <v>394</v>
      </c>
      <c r="M802" s="1150">
        <v>100210670</v>
      </c>
      <c r="N802" s="1150" t="s">
        <v>394</v>
      </c>
      <c r="O802" s="1150" t="s">
        <v>19690</v>
      </c>
      <c r="P802" s="1150" t="s">
        <v>17721</v>
      </c>
      <c r="Q802" s="1211">
        <v>45191</v>
      </c>
      <c r="R802" s="1210">
        <v>10706</v>
      </c>
      <c r="S802" s="1150"/>
      <c r="T802" s="1150" t="s">
        <v>18969</v>
      </c>
      <c r="U802" s="1150"/>
      <c r="V802" s="1150"/>
      <c r="W802" s="1150"/>
      <c r="X802" s="1150"/>
      <c r="Y802" s="1150"/>
      <c r="Z802" s="1150"/>
      <c r="AA802" s="1150"/>
      <c r="AB802" s="1150"/>
      <c r="AC802" s="1150"/>
      <c r="AD802" s="1150"/>
      <c r="AE802" s="1150"/>
      <c r="AF802" s="1150"/>
      <c r="AG802" s="1150"/>
      <c r="AH802" s="1212">
        <v>1</v>
      </c>
      <c r="AI802" s="1236" t="s">
        <v>4278</v>
      </c>
      <c r="AJ802" s="1236" t="s">
        <v>4277</v>
      </c>
      <c r="AK802" s="1210">
        <v>10706</v>
      </c>
      <c r="AL802" s="1210">
        <v>10706</v>
      </c>
      <c r="AM802" s="1150" t="s">
        <v>17685</v>
      </c>
      <c r="AN802" s="1150" t="s">
        <v>12821</v>
      </c>
      <c r="AO802" s="1150"/>
      <c r="AP802" s="1150"/>
      <c r="AQ802" s="1150"/>
      <c r="AR802" s="1150"/>
      <c r="AS802" s="1150"/>
      <c r="AT802" s="1150"/>
      <c r="AU802" s="1150"/>
      <c r="AV802" s="1150"/>
      <c r="AW802" s="1150"/>
      <c r="AX802" s="1150"/>
      <c r="AY802" s="1150">
        <v>0</v>
      </c>
      <c r="AZ802" s="1150"/>
      <c r="BA802" s="1150"/>
      <c r="BB802" s="1150"/>
      <c r="BC802" s="1150"/>
      <c r="BD802" s="1150"/>
      <c r="BE802" s="1150"/>
      <c r="BF802" s="1150"/>
      <c r="BG802" s="1150"/>
      <c r="BH802" s="1150"/>
      <c r="BI802" s="1150"/>
      <c r="BJ802" s="1150"/>
    </row>
    <row r="803" spans="1:62">
      <c r="A803" s="1150">
        <v>797</v>
      </c>
      <c r="B803" s="1150" t="s">
        <v>17662</v>
      </c>
      <c r="C803" s="1150" t="s">
        <v>17850</v>
      </c>
      <c r="D803" s="1150" t="s">
        <v>18942</v>
      </c>
      <c r="E803" s="1150" t="s">
        <v>18943</v>
      </c>
      <c r="F803" s="1150" t="s">
        <v>18944</v>
      </c>
      <c r="G803" s="1150" t="s">
        <v>15943</v>
      </c>
      <c r="H803" s="1236" t="s">
        <v>5136</v>
      </c>
      <c r="I803" s="1236" t="s">
        <v>5133</v>
      </c>
      <c r="J803" s="1236" t="s">
        <v>5135</v>
      </c>
      <c r="K803" s="1236" t="s">
        <v>12873</v>
      </c>
      <c r="L803" s="1150" t="s">
        <v>394</v>
      </c>
      <c r="M803" s="1150">
        <v>100210596</v>
      </c>
      <c r="N803" s="1150" t="s">
        <v>394</v>
      </c>
      <c r="O803" s="1150" t="s">
        <v>19690</v>
      </c>
      <c r="P803" s="1150" t="s">
        <v>17721</v>
      </c>
      <c r="Q803" s="1211">
        <v>45191</v>
      </c>
      <c r="R803" s="1210">
        <v>155496</v>
      </c>
      <c r="S803" s="1150"/>
      <c r="T803" s="1150" t="s">
        <v>18969</v>
      </c>
      <c r="U803" s="1150"/>
      <c r="V803" s="1150"/>
      <c r="W803" s="1150"/>
      <c r="X803" s="1150"/>
      <c r="Y803" s="1150"/>
      <c r="Z803" s="1150"/>
      <c r="AA803" s="1150"/>
      <c r="AB803" s="1150"/>
      <c r="AC803" s="1150"/>
      <c r="AD803" s="1150"/>
      <c r="AE803" s="1150"/>
      <c r="AF803" s="1150"/>
      <c r="AG803" s="1150"/>
      <c r="AH803" s="1212">
        <v>1</v>
      </c>
      <c r="AI803" s="1236" t="s">
        <v>5136</v>
      </c>
      <c r="AJ803" s="1236" t="s">
        <v>5135</v>
      </c>
      <c r="AK803" s="1210">
        <v>170595.14</v>
      </c>
      <c r="AL803" s="1210">
        <v>170596</v>
      </c>
      <c r="AM803" s="1150" t="s">
        <v>491</v>
      </c>
      <c r="AN803" s="1150" t="s">
        <v>12821</v>
      </c>
      <c r="AO803" s="1150"/>
      <c r="AP803" s="1150"/>
      <c r="AQ803" s="1150"/>
      <c r="AR803" s="1150"/>
      <c r="AS803" s="1150"/>
      <c r="AT803" s="1150"/>
      <c r="AU803" s="1150"/>
      <c r="AV803" s="1150"/>
      <c r="AW803" s="1150"/>
      <c r="AX803" s="1150"/>
      <c r="AY803" s="1150">
        <v>0</v>
      </c>
      <c r="AZ803" s="1150"/>
      <c r="BA803" s="1150"/>
      <c r="BB803" s="1150"/>
      <c r="BC803" s="1150"/>
      <c r="BD803" s="1150"/>
      <c r="BE803" s="1150"/>
      <c r="BF803" s="1150"/>
      <c r="BG803" s="1150"/>
      <c r="BH803" s="1150"/>
      <c r="BI803" s="1150"/>
      <c r="BJ803" s="1150"/>
    </row>
    <row r="804" spans="1:62">
      <c r="A804" s="1150">
        <v>798</v>
      </c>
      <c r="B804" s="1150" t="s">
        <v>17662</v>
      </c>
      <c r="C804" s="1150" t="s">
        <v>17850</v>
      </c>
      <c r="D804" s="1150" t="s">
        <v>18942</v>
      </c>
      <c r="E804" s="1150" t="s">
        <v>18943</v>
      </c>
      <c r="F804" s="1150" t="s">
        <v>18944</v>
      </c>
      <c r="G804" s="1150" t="s">
        <v>15943</v>
      </c>
      <c r="H804" s="1236" t="s">
        <v>1882</v>
      </c>
      <c r="I804" s="1236" t="s">
        <v>17690</v>
      </c>
      <c r="J804" s="1236" t="s">
        <v>17687</v>
      </c>
      <c r="K804" s="1236" t="s">
        <v>17688</v>
      </c>
      <c r="L804" s="1150" t="s">
        <v>394</v>
      </c>
      <c r="M804" s="1150">
        <v>100210383</v>
      </c>
      <c r="N804" s="1150" t="s">
        <v>394</v>
      </c>
      <c r="O804" s="1150" t="s">
        <v>19690</v>
      </c>
      <c r="P804" s="1150" t="s">
        <v>17721</v>
      </c>
      <c r="Q804" s="1211">
        <v>45191</v>
      </c>
      <c r="R804" s="1210">
        <v>6605</v>
      </c>
      <c r="S804" s="1150"/>
      <c r="T804" s="1150" t="s">
        <v>19410</v>
      </c>
      <c r="U804" s="1150"/>
      <c r="V804" s="1150"/>
      <c r="W804" s="1150"/>
      <c r="X804" s="1150"/>
      <c r="Y804" s="1150"/>
      <c r="Z804" s="1150"/>
      <c r="AA804" s="1150"/>
      <c r="AB804" s="1150"/>
      <c r="AC804" s="1150"/>
      <c r="AD804" s="1150"/>
      <c r="AE804" s="1150"/>
      <c r="AF804" s="1150"/>
      <c r="AG804" s="1150"/>
      <c r="AH804" s="1212">
        <v>1</v>
      </c>
      <c r="AI804" s="1236" t="s">
        <v>1882</v>
      </c>
      <c r="AJ804" s="1236" t="s">
        <v>17687</v>
      </c>
      <c r="AK804" s="1210">
        <v>6605</v>
      </c>
      <c r="AL804" s="1210">
        <v>6605</v>
      </c>
      <c r="AM804" s="1150" t="s">
        <v>515</v>
      </c>
      <c r="AN804" s="1150" t="s">
        <v>13401</v>
      </c>
      <c r="AO804" s="1150"/>
      <c r="AP804" s="1150"/>
      <c r="AQ804" s="1150"/>
      <c r="AR804" s="1150"/>
      <c r="AS804" s="1150"/>
      <c r="AT804" s="1150"/>
      <c r="AU804" s="1150"/>
      <c r="AV804" s="1150"/>
      <c r="AW804" s="1150"/>
      <c r="AX804" s="1150"/>
      <c r="AY804" s="1150">
        <v>0</v>
      </c>
      <c r="AZ804" s="1150"/>
      <c r="BA804" s="1150"/>
      <c r="BB804" s="1150"/>
      <c r="BC804" s="1150"/>
      <c r="BD804" s="1150"/>
      <c r="BE804" s="1150"/>
      <c r="BF804" s="1150"/>
      <c r="BG804" s="1150"/>
      <c r="BH804" s="1150"/>
      <c r="BI804" s="1150"/>
      <c r="BJ804" s="1150"/>
    </row>
    <row r="805" spans="1:62">
      <c r="A805" s="1150">
        <v>799</v>
      </c>
      <c r="B805" s="1150" t="s">
        <v>17662</v>
      </c>
      <c r="C805" s="1150" t="s">
        <v>17850</v>
      </c>
      <c r="D805" s="1150" t="s">
        <v>18942</v>
      </c>
      <c r="E805" s="1150" t="s">
        <v>18943</v>
      </c>
      <c r="F805" s="1150" t="s">
        <v>18944</v>
      </c>
      <c r="G805" s="1150" t="s">
        <v>15831</v>
      </c>
      <c r="H805" s="1236" t="s">
        <v>4104</v>
      </c>
      <c r="I805" s="1236" t="s">
        <v>4101</v>
      </c>
      <c r="J805" s="1236" t="s">
        <v>4103</v>
      </c>
      <c r="K805" s="1236" t="s">
        <v>17691</v>
      </c>
      <c r="L805" s="1150" t="s">
        <v>394</v>
      </c>
      <c r="M805" s="1150">
        <v>100210730</v>
      </c>
      <c r="N805" s="1150" t="s">
        <v>394</v>
      </c>
      <c r="O805" s="1150" t="s">
        <v>19690</v>
      </c>
      <c r="P805" s="1150" t="s">
        <v>17721</v>
      </c>
      <c r="Q805" s="1211">
        <v>45191</v>
      </c>
      <c r="R805" s="1210">
        <v>21500</v>
      </c>
      <c r="S805" s="1150"/>
      <c r="T805" s="1150" t="s">
        <v>18969</v>
      </c>
      <c r="U805" s="1150"/>
      <c r="V805" s="1150"/>
      <c r="W805" s="1150"/>
      <c r="X805" s="1150"/>
      <c r="Y805" s="1150"/>
      <c r="Z805" s="1150"/>
      <c r="AA805" s="1150"/>
      <c r="AB805" s="1150"/>
      <c r="AC805" s="1150"/>
      <c r="AD805" s="1150"/>
      <c r="AE805" s="1150"/>
      <c r="AF805" s="1150"/>
      <c r="AG805" s="1150"/>
      <c r="AH805" s="1212">
        <v>1</v>
      </c>
      <c r="AI805" s="1236" t="s">
        <v>4104</v>
      </c>
      <c r="AJ805" s="1236" t="s">
        <v>4103</v>
      </c>
      <c r="AK805" s="1210">
        <v>21499.759999999998</v>
      </c>
      <c r="AL805" s="1210">
        <v>21500</v>
      </c>
      <c r="AM805" s="1150" t="s">
        <v>518</v>
      </c>
      <c r="AN805" s="1150" t="s">
        <v>12821</v>
      </c>
      <c r="AO805" s="1150"/>
      <c r="AP805" s="1150"/>
      <c r="AQ805" s="1150"/>
      <c r="AR805" s="1150"/>
      <c r="AS805" s="1150"/>
      <c r="AT805" s="1150"/>
      <c r="AU805" s="1150"/>
      <c r="AV805" s="1150"/>
      <c r="AW805" s="1150"/>
      <c r="AX805" s="1150"/>
      <c r="AY805" s="1150">
        <v>0</v>
      </c>
      <c r="AZ805" s="1150"/>
      <c r="BA805" s="1150"/>
      <c r="BB805" s="1150"/>
      <c r="BC805" s="1150"/>
      <c r="BD805" s="1150"/>
      <c r="BE805" s="1150"/>
      <c r="BF805" s="1150"/>
      <c r="BG805" s="1150"/>
      <c r="BH805" s="1150"/>
      <c r="BI805" s="1150"/>
      <c r="BJ805" s="1150"/>
    </row>
    <row r="806" spans="1:62">
      <c r="A806" s="1150">
        <v>800</v>
      </c>
      <c r="B806" s="1150" t="s">
        <v>17662</v>
      </c>
      <c r="C806" s="1150" t="s">
        <v>17850</v>
      </c>
      <c r="D806" s="1150" t="s">
        <v>18942</v>
      </c>
      <c r="E806" s="1150" t="s">
        <v>18943</v>
      </c>
      <c r="F806" s="1150" t="s">
        <v>18944</v>
      </c>
      <c r="G806" s="1150" t="s">
        <v>15831</v>
      </c>
      <c r="H806" s="1236" t="s">
        <v>4095</v>
      </c>
      <c r="I806" s="1236" t="s">
        <v>4092</v>
      </c>
      <c r="J806" s="1236" t="s">
        <v>4094</v>
      </c>
      <c r="K806" s="1236" t="s">
        <v>17694</v>
      </c>
      <c r="L806" s="1150" t="s">
        <v>394</v>
      </c>
      <c r="M806" s="1150">
        <v>100210698</v>
      </c>
      <c r="N806" s="1150" t="s">
        <v>394</v>
      </c>
      <c r="O806" s="1150" t="s">
        <v>19690</v>
      </c>
      <c r="P806" s="1150" t="s">
        <v>17721</v>
      </c>
      <c r="Q806" s="1211">
        <v>45191</v>
      </c>
      <c r="R806" s="1210">
        <v>80929</v>
      </c>
      <c r="S806" s="1150"/>
      <c r="T806" s="1150" t="s">
        <v>18969</v>
      </c>
      <c r="U806" s="1150"/>
      <c r="V806" s="1150"/>
      <c r="W806" s="1150"/>
      <c r="X806" s="1150"/>
      <c r="Y806" s="1150"/>
      <c r="Z806" s="1150"/>
      <c r="AA806" s="1150"/>
      <c r="AB806" s="1150"/>
      <c r="AC806" s="1150"/>
      <c r="AD806" s="1150"/>
      <c r="AE806" s="1150"/>
      <c r="AF806" s="1150"/>
      <c r="AG806" s="1150"/>
      <c r="AH806" s="1212">
        <v>1</v>
      </c>
      <c r="AI806" s="1236" t="s">
        <v>4095</v>
      </c>
      <c r="AJ806" s="1236" t="s">
        <v>4094</v>
      </c>
      <c r="AK806" s="1210">
        <v>80928.289999999994</v>
      </c>
      <c r="AL806" s="1210">
        <v>80929</v>
      </c>
      <c r="AM806" s="1150" t="s">
        <v>518</v>
      </c>
      <c r="AN806" s="1150" t="s">
        <v>12821</v>
      </c>
      <c r="AO806" s="1150"/>
      <c r="AP806" s="1150"/>
      <c r="AQ806" s="1150"/>
      <c r="AR806" s="1150"/>
      <c r="AS806" s="1150"/>
      <c r="AT806" s="1150"/>
      <c r="AU806" s="1150"/>
      <c r="AV806" s="1150"/>
      <c r="AW806" s="1150"/>
      <c r="AX806" s="1150"/>
      <c r="AY806" s="1150">
        <v>0</v>
      </c>
      <c r="AZ806" s="1150"/>
      <c r="BA806" s="1150"/>
      <c r="BB806" s="1150"/>
      <c r="BC806" s="1150"/>
      <c r="BD806" s="1150"/>
      <c r="BE806" s="1150"/>
      <c r="BF806" s="1150"/>
      <c r="BG806" s="1150"/>
      <c r="BH806" s="1150"/>
      <c r="BI806" s="1150"/>
      <c r="BJ806" s="1150"/>
    </row>
    <row r="807" spans="1:62">
      <c r="A807" s="1150">
        <v>801</v>
      </c>
      <c r="B807" s="1150" t="s">
        <v>17662</v>
      </c>
      <c r="C807" s="1150" t="s">
        <v>17850</v>
      </c>
      <c r="D807" s="1150" t="s">
        <v>18942</v>
      </c>
      <c r="E807" s="1150" t="s">
        <v>18943</v>
      </c>
      <c r="F807" s="1150" t="s">
        <v>18944</v>
      </c>
      <c r="G807" s="1150" t="s">
        <v>15831</v>
      </c>
      <c r="H807" s="1236" t="s">
        <v>12874</v>
      </c>
      <c r="I807" s="1236" t="s">
        <v>12876</v>
      </c>
      <c r="J807" s="1236" t="s">
        <v>12875</v>
      </c>
      <c r="K807" s="1236" t="s">
        <v>12847</v>
      </c>
      <c r="L807" s="1150" t="s">
        <v>394</v>
      </c>
      <c r="M807" s="1150">
        <v>100210994</v>
      </c>
      <c r="N807" s="1150" t="s">
        <v>18962</v>
      </c>
      <c r="O807" s="1150" t="s">
        <v>19690</v>
      </c>
      <c r="P807" s="1150" t="s">
        <v>17721</v>
      </c>
      <c r="Q807" s="1211">
        <v>45190</v>
      </c>
      <c r="R807" s="1210">
        <v>7145</v>
      </c>
      <c r="S807" s="1150"/>
      <c r="T807" s="1150" t="s">
        <v>19281</v>
      </c>
      <c r="U807" s="1150"/>
      <c r="V807" s="1150"/>
      <c r="W807" s="1150"/>
      <c r="X807" s="1150"/>
      <c r="Y807" s="1150"/>
      <c r="Z807" s="1150"/>
      <c r="AA807" s="1150"/>
      <c r="AB807" s="1150"/>
      <c r="AC807" s="1150"/>
      <c r="AD807" s="1150"/>
      <c r="AE807" s="1150"/>
      <c r="AF807" s="1150"/>
      <c r="AG807" s="1150"/>
      <c r="AH807" s="1212">
        <v>1</v>
      </c>
      <c r="AI807" s="1236" t="s">
        <v>12874</v>
      </c>
      <c r="AJ807" s="1236" t="s">
        <v>12875</v>
      </c>
      <c r="AK807" s="1210">
        <v>7144.65</v>
      </c>
      <c r="AL807" s="1210">
        <v>7145</v>
      </c>
      <c r="AM807" s="1150" t="s">
        <v>491</v>
      </c>
      <c r="AN807" s="1150" t="s">
        <v>12821</v>
      </c>
      <c r="AO807" s="1150"/>
      <c r="AP807" s="1150"/>
      <c r="AQ807" s="1150"/>
      <c r="AR807" s="1150"/>
      <c r="AS807" s="1150"/>
      <c r="AT807" s="1150"/>
      <c r="AU807" s="1150"/>
      <c r="AV807" s="1150"/>
      <c r="AW807" s="1150"/>
      <c r="AX807" s="1150"/>
      <c r="AY807" s="1150">
        <v>0</v>
      </c>
      <c r="AZ807" s="1150"/>
      <c r="BA807" s="1150"/>
      <c r="BB807" s="1150"/>
      <c r="BC807" s="1150"/>
      <c r="BD807" s="1150"/>
      <c r="BE807" s="1150"/>
      <c r="BF807" s="1150"/>
      <c r="BG807" s="1150"/>
      <c r="BH807" s="1150"/>
      <c r="BI807" s="1150"/>
      <c r="BJ807" s="1150"/>
    </row>
    <row r="808" spans="1:62">
      <c r="A808" s="1150">
        <v>802</v>
      </c>
      <c r="B808" s="1150" t="s">
        <v>17662</v>
      </c>
      <c r="C808" s="1150" t="s">
        <v>2792</v>
      </c>
      <c r="D808" s="1150" t="s">
        <v>18942</v>
      </c>
      <c r="E808" s="1150" t="s">
        <v>18943</v>
      </c>
      <c r="F808" s="1150" t="s">
        <v>18944</v>
      </c>
      <c r="G808" s="1150" t="s">
        <v>52</v>
      </c>
      <c r="H808" s="1243" t="s">
        <v>3762</v>
      </c>
      <c r="I808" s="1243" t="s">
        <v>3759</v>
      </c>
      <c r="J808" s="1243" t="s">
        <v>3761</v>
      </c>
      <c r="K808" s="1236" t="s">
        <v>3760</v>
      </c>
      <c r="L808" s="1150" t="s">
        <v>394</v>
      </c>
      <c r="M808" s="1150">
        <v>100210993</v>
      </c>
      <c r="N808" s="1150" t="s">
        <v>18962</v>
      </c>
      <c r="O808" s="1150" t="s">
        <v>19690</v>
      </c>
      <c r="P808" s="1150" t="s">
        <v>17721</v>
      </c>
      <c r="Q808" s="1211">
        <v>45190</v>
      </c>
      <c r="R808" s="1210">
        <v>87278</v>
      </c>
      <c r="S808" s="1150"/>
      <c r="T808" s="1150" t="s">
        <v>19281</v>
      </c>
      <c r="U808" s="1150">
        <v>1003676453</v>
      </c>
      <c r="V808" s="1150">
        <v>1003676454</v>
      </c>
      <c r="W808" s="1150"/>
      <c r="X808" s="1150"/>
      <c r="Y808" s="1150"/>
      <c r="Z808" s="1150"/>
      <c r="AA808" s="1150"/>
      <c r="AB808" s="1150"/>
      <c r="AC808" s="1150"/>
      <c r="AD808" s="1150"/>
      <c r="AE808" s="1150"/>
      <c r="AF808" s="1150" t="s">
        <v>18962</v>
      </c>
      <c r="AG808" s="1211">
        <v>45198</v>
      </c>
      <c r="AH808" s="1212">
        <v>45170</v>
      </c>
      <c r="AI808" s="1243" t="s">
        <v>3762</v>
      </c>
      <c r="AJ808" s="1243" t="s">
        <v>3761</v>
      </c>
      <c r="AK808" s="1210">
        <v>87277.14</v>
      </c>
      <c r="AL808" s="1210">
        <v>87278</v>
      </c>
      <c r="AM808" s="1150" t="s">
        <v>491</v>
      </c>
      <c r="AN808" s="1150" t="s">
        <v>12821</v>
      </c>
      <c r="AO808" s="1150"/>
      <c r="AP808" s="1150"/>
      <c r="AQ808" s="1150"/>
      <c r="AR808" s="1150">
        <v>4902152054</v>
      </c>
      <c r="AS808" s="1150"/>
      <c r="AT808" s="1150"/>
      <c r="AU808" s="1150"/>
      <c r="AV808" s="1150"/>
      <c r="AW808" s="1150"/>
      <c r="AX808" s="1150"/>
      <c r="AY808" s="1150" t="s">
        <v>19579</v>
      </c>
      <c r="AZ808" s="1150"/>
      <c r="BA808" s="1150"/>
      <c r="BB808" s="1150"/>
      <c r="BC808" s="1150"/>
      <c r="BD808" s="1150"/>
      <c r="BE808" s="1150"/>
      <c r="BF808" s="1150"/>
      <c r="BG808" s="1150"/>
      <c r="BH808" s="1150"/>
      <c r="BI808" s="1150"/>
      <c r="BJ808" s="1150"/>
    </row>
    <row r="809" spans="1:62">
      <c r="A809" s="1150">
        <v>803</v>
      </c>
      <c r="B809" s="1150">
        <v>0</v>
      </c>
      <c r="C809" s="1150" t="s">
        <v>2792</v>
      </c>
      <c r="D809" s="1150" t="s">
        <v>18942</v>
      </c>
      <c r="E809" s="1150" t="s">
        <v>18943</v>
      </c>
      <c r="F809" s="1150" t="s">
        <v>18948</v>
      </c>
      <c r="G809" s="1150" t="s">
        <v>17963</v>
      </c>
      <c r="H809" s="1150" t="s">
        <v>10043</v>
      </c>
      <c r="I809" s="1150" t="s">
        <v>10045</v>
      </c>
      <c r="J809" s="1222" t="s">
        <v>10044</v>
      </c>
      <c r="K809" s="1150" t="s">
        <v>10048</v>
      </c>
      <c r="L809" s="1150" t="s">
        <v>394</v>
      </c>
      <c r="M809" s="1150">
        <v>100205529</v>
      </c>
      <c r="N809" s="1150" t="s">
        <v>394</v>
      </c>
      <c r="O809" s="1150"/>
      <c r="P809" s="1150" t="s">
        <v>17721</v>
      </c>
      <c r="Q809" s="1150"/>
      <c r="R809" s="1210">
        <v>51123</v>
      </c>
      <c r="S809" s="1150"/>
      <c r="T809" s="1150" t="s">
        <v>394</v>
      </c>
      <c r="U809" s="1150">
        <v>1003673281</v>
      </c>
      <c r="V809" s="1150">
        <v>1003673282</v>
      </c>
      <c r="W809" s="1150"/>
      <c r="X809" s="1150"/>
      <c r="Y809" s="1150"/>
      <c r="Z809" s="1150"/>
      <c r="AA809" s="1150"/>
      <c r="AB809" s="1150"/>
      <c r="AC809" s="1150"/>
      <c r="AD809" s="1150"/>
      <c r="AE809" s="1150"/>
      <c r="AF809" s="1150" t="s">
        <v>19172</v>
      </c>
      <c r="AG809" s="1211">
        <v>45189</v>
      </c>
      <c r="AH809" s="1212">
        <v>45170</v>
      </c>
      <c r="AI809" s="1150" t="s">
        <v>10043</v>
      </c>
      <c r="AJ809" s="1222" t="s">
        <v>10044</v>
      </c>
      <c r="AK809" s="1210">
        <v>51123.35</v>
      </c>
      <c r="AL809" s="1210">
        <v>51124</v>
      </c>
      <c r="AM809" s="1150" t="s">
        <v>514</v>
      </c>
      <c r="AN809" s="1150" t="s">
        <v>13437</v>
      </c>
      <c r="AO809" s="1150"/>
      <c r="AP809" s="1150" t="s">
        <v>10046</v>
      </c>
      <c r="AQ809" s="1150"/>
      <c r="AR809" s="1150">
        <v>4902149558</v>
      </c>
      <c r="AS809" s="1150"/>
      <c r="AT809" s="1150"/>
      <c r="AU809" s="1150"/>
      <c r="AV809" s="1150"/>
      <c r="AW809" s="1150"/>
      <c r="AX809" s="1150"/>
      <c r="AY809" s="1150">
        <v>0</v>
      </c>
      <c r="AZ809" s="1150"/>
      <c r="BA809" s="1150"/>
      <c r="BB809" s="1150"/>
      <c r="BC809" s="1150"/>
      <c r="BD809" s="1150"/>
      <c r="BE809" s="1150"/>
      <c r="BF809" s="1150"/>
      <c r="BG809" s="1150"/>
      <c r="BH809" s="1150"/>
      <c r="BI809" s="1150"/>
      <c r="BJ809" s="1150"/>
    </row>
    <row r="810" spans="1:62">
      <c r="A810" s="1150">
        <v>804</v>
      </c>
      <c r="B810" s="1150">
        <v>0</v>
      </c>
      <c r="C810" s="1150" t="s">
        <v>2792</v>
      </c>
      <c r="D810" s="1150" t="s">
        <v>18942</v>
      </c>
      <c r="E810" s="1150" t="s">
        <v>18943</v>
      </c>
      <c r="F810" s="1150" t="s">
        <v>18944</v>
      </c>
      <c r="G810" s="1150" t="s">
        <v>17920</v>
      </c>
      <c r="H810" s="1150" t="s">
        <v>1899</v>
      </c>
      <c r="I810" s="1150" t="s">
        <v>1896</v>
      </c>
      <c r="J810" s="1222" t="s">
        <v>1898</v>
      </c>
      <c r="K810" s="1150" t="s">
        <v>1897</v>
      </c>
      <c r="L810" s="1150" t="s">
        <v>394</v>
      </c>
      <c r="M810" s="1150">
        <v>100210732</v>
      </c>
      <c r="N810" s="1150" t="s">
        <v>394</v>
      </c>
      <c r="O810" s="1150"/>
      <c r="P810" s="1150" t="s">
        <v>17721</v>
      </c>
      <c r="Q810" s="1150"/>
      <c r="R810" s="1210">
        <v>56537</v>
      </c>
      <c r="S810" s="1150"/>
      <c r="T810" s="1150" t="s">
        <v>394</v>
      </c>
      <c r="U810" s="1150">
        <v>1003673283</v>
      </c>
      <c r="V810" s="1150">
        <v>1003673284</v>
      </c>
      <c r="W810" s="1150"/>
      <c r="X810" s="1150"/>
      <c r="Y810" s="1150"/>
      <c r="Z810" s="1150"/>
      <c r="AA810" s="1150"/>
      <c r="AB810" s="1150"/>
      <c r="AC810" s="1150"/>
      <c r="AD810" s="1150"/>
      <c r="AE810" s="1150"/>
      <c r="AF810" s="1150" t="s">
        <v>19172</v>
      </c>
      <c r="AG810" s="1211">
        <v>45189</v>
      </c>
      <c r="AH810" s="1212">
        <v>45170</v>
      </c>
      <c r="AI810" s="1150" t="s">
        <v>1899</v>
      </c>
      <c r="AJ810" s="1222" t="s">
        <v>1898</v>
      </c>
      <c r="AK810" s="1210">
        <v>56537.47</v>
      </c>
      <c r="AL810" s="1210">
        <v>56538</v>
      </c>
      <c r="AM810" s="1150" t="s">
        <v>512</v>
      </c>
      <c r="AN810" s="1150" t="s">
        <v>12821</v>
      </c>
      <c r="AO810" s="1210">
        <v>4803.8</v>
      </c>
      <c r="AP810" s="1150" t="s">
        <v>1894</v>
      </c>
      <c r="AQ810" s="1150"/>
      <c r="AR810" s="1150">
        <v>4902149555</v>
      </c>
      <c r="AS810" s="1150"/>
      <c r="AT810" s="1150"/>
      <c r="AU810" s="1150"/>
      <c r="AV810" s="1150"/>
      <c r="AW810" s="1150"/>
      <c r="AX810" s="1150"/>
      <c r="AY810" s="1150">
        <v>0</v>
      </c>
      <c r="AZ810" s="1150"/>
      <c r="BA810" s="1150"/>
      <c r="BB810" s="1150"/>
      <c r="BC810" s="1150"/>
      <c r="BD810" s="1150"/>
      <c r="BE810" s="1150"/>
      <c r="BF810" s="1150"/>
      <c r="BG810" s="1150"/>
      <c r="BH810" s="1150"/>
      <c r="BI810" s="1150"/>
      <c r="BJ810" s="1150"/>
    </row>
    <row r="811" spans="1:62">
      <c r="A811" s="1150">
        <v>805</v>
      </c>
      <c r="B811" s="1150">
        <v>0</v>
      </c>
      <c r="C811" s="1150" t="s">
        <v>17850</v>
      </c>
      <c r="D811" s="1150" t="s">
        <v>18942</v>
      </c>
      <c r="E811" s="1150" t="s">
        <v>18943</v>
      </c>
      <c r="F811" s="1150" t="s">
        <v>18948</v>
      </c>
      <c r="G811" s="1150" t="s">
        <v>3189</v>
      </c>
      <c r="H811" s="1150" t="s">
        <v>19904</v>
      </c>
      <c r="I811" s="1150" t="s">
        <v>19905</v>
      </c>
      <c r="J811" s="1150" t="s">
        <v>19906</v>
      </c>
      <c r="K811" s="1150" t="s">
        <v>19907</v>
      </c>
      <c r="L811" s="1150" t="s">
        <v>394</v>
      </c>
      <c r="M811" s="1150">
        <v>100207453</v>
      </c>
      <c r="N811" s="1150" t="s">
        <v>394</v>
      </c>
      <c r="O811" s="1150" t="s">
        <v>19096</v>
      </c>
      <c r="P811" s="1150" t="s">
        <v>17721</v>
      </c>
      <c r="Q811" s="1211">
        <v>45190</v>
      </c>
      <c r="R811" s="1210">
        <v>21415</v>
      </c>
      <c r="S811" s="1150"/>
      <c r="T811" s="1150" t="s">
        <v>19281</v>
      </c>
      <c r="U811" s="1150"/>
      <c r="V811" s="1150"/>
      <c r="W811" s="1150"/>
      <c r="X811" s="1150"/>
      <c r="Y811" s="1150"/>
      <c r="Z811" s="1150"/>
      <c r="AA811" s="1150"/>
      <c r="AB811" s="1150"/>
      <c r="AC811" s="1150"/>
      <c r="AD811" s="1150"/>
      <c r="AE811" s="1150"/>
      <c r="AF811" s="1150"/>
      <c r="AG811" s="1150"/>
      <c r="AH811" s="1212">
        <v>1</v>
      </c>
      <c r="AI811" s="1150" t="s">
        <v>19904</v>
      </c>
      <c r="AJ811" s="1150" t="s">
        <v>19906</v>
      </c>
      <c r="AK811" s="1210">
        <v>21414.29</v>
      </c>
      <c r="AL811" s="1210">
        <v>21415</v>
      </c>
      <c r="AM811" s="1150" t="s">
        <v>491</v>
      </c>
      <c r="AN811" s="1150" t="s">
        <v>12821</v>
      </c>
      <c r="AO811" s="1150"/>
      <c r="AP811" s="1150"/>
      <c r="AQ811" s="1150"/>
      <c r="AR811" s="1150"/>
      <c r="AS811" s="1150"/>
      <c r="AT811" s="1150"/>
      <c r="AU811" s="1150"/>
      <c r="AV811" s="1150"/>
      <c r="AW811" s="1150"/>
      <c r="AX811" s="1150"/>
      <c r="AY811" s="1150">
        <v>0</v>
      </c>
      <c r="AZ811" s="1150"/>
      <c r="BA811" s="1150"/>
      <c r="BB811" s="1150"/>
      <c r="BC811" s="1150"/>
      <c r="BD811" s="1150"/>
      <c r="BE811" s="1150"/>
      <c r="BF811" s="1150"/>
      <c r="BG811" s="1150"/>
      <c r="BH811" s="1150"/>
      <c r="BI811" s="1150"/>
      <c r="BJ811" s="1150"/>
    </row>
    <row r="812" spans="1:62">
      <c r="A812" s="1150">
        <v>806</v>
      </c>
      <c r="B812" s="1150">
        <v>0</v>
      </c>
      <c r="C812" s="1150" t="s">
        <v>17850</v>
      </c>
      <c r="D812" s="1150" t="s">
        <v>18942</v>
      </c>
      <c r="E812" s="1150" t="s">
        <v>18943</v>
      </c>
      <c r="F812" s="1150" t="s">
        <v>18948</v>
      </c>
      <c r="G812" s="1150" t="s">
        <v>15943</v>
      </c>
      <c r="H812" s="1150" t="s">
        <v>19908</v>
      </c>
      <c r="I812" s="1150" t="s">
        <v>19909</v>
      </c>
      <c r="J812" s="1150" t="s">
        <v>19910</v>
      </c>
      <c r="K812" s="1150" t="s">
        <v>19911</v>
      </c>
      <c r="L812" s="1150" t="s">
        <v>394</v>
      </c>
      <c r="M812" s="1150">
        <v>100207643</v>
      </c>
      <c r="N812" s="1150" t="s">
        <v>394</v>
      </c>
      <c r="O812" s="1150" t="s">
        <v>19690</v>
      </c>
      <c r="P812" s="1150" t="s">
        <v>17721</v>
      </c>
      <c r="Q812" s="1211">
        <v>45190</v>
      </c>
      <c r="R812" s="1210">
        <v>3561</v>
      </c>
      <c r="S812" s="1150"/>
      <c r="T812" s="1150" t="s">
        <v>19410</v>
      </c>
      <c r="U812" s="1150"/>
      <c r="V812" s="1150"/>
      <c r="W812" s="1150"/>
      <c r="X812" s="1150"/>
      <c r="Y812" s="1150"/>
      <c r="Z812" s="1150"/>
      <c r="AA812" s="1150"/>
      <c r="AB812" s="1150"/>
      <c r="AC812" s="1150"/>
      <c r="AD812" s="1150"/>
      <c r="AE812" s="1150"/>
      <c r="AF812" s="1150"/>
      <c r="AG812" s="1150"/>
      <c r="AH812" s="1212">
        <v>1</v>
      </c>
      <c r="AI812" s="1150" t="s">
        <v>19908</v>
      </c>
      <c r="AJ812" s="1150" t="s">
        <v>19910</v>
      </c>
      <c r="AK812" s="1210">
        <v>3561</v>
      </c>
      <c r="AL812" s="1210">
        <v>3561</v>
      </c>
      <c r="AM812" s="1150" t="s">
        <v>491</v>
      </c>
      <c r="AN812" s="1150" t="s">
        <v>12821</v>
      </c>
      <c r="AO812" s="1150"/>
      <c r="AP812" s="1150"/>
      <c r="AQ812" s="1150"/>
      <c r="AR812" s="1150"/>
      <c r="AS812" s="1150"/>
      <c r="AT812" s="1150"/>
      <c r="AU812" s="1150"/>
      <c r="AV812" s="1150"/>
      <c r="AW812" s="1150"/>
      <c r="AX812" s="1150"/>
      <c r="AY812" s="1150">
        <v>0</v>
      </c>
      <c r="AZ812" s="1150"/>
      <c r="BA812" s="1150"/>
      <c r="BB812" s="1150"/>
      <c r="BC812" s="1150"/>
      <c r="BD812" s="1150"/>
      <c r="BE812" s="1150"/>
      <c r="BF812" s="1150"/>
      <c r="BG812" s="1150"/>
      <c r="BH812" s="1150"/>
      <c r="BI812" s="1150"/>
      <c r="BJ812" s="1150"/>
    </row>
    <row r="813" spans="1:62">
      <c r="A813" s="1150">
        <v>807</v>
      </c>
      <c r="B813" s="1150">
        <v>0</v>
      </c>
      <c r="C813" s="1150" t="s">
        <v>17850</v>
      </c>
      <c r="D813" s="1150" t="s">
        <v>18942</v>
      </c>
      <c r="E813" s="1150" t="s">
        <v>18943</v>
      </c>
      <c r="F813" s="1150" t="s">
        <v>19171</v>
      </c>
      <c r="G813" s="1150" t="s">
        <v>3643</v>
      </c>
      <c r="H813" s="1213" t="s">
        <v>4219</v>
      </c>
      <c r="I813" s="1150" t="s">
        <v>4216</v>
      </c>
      <c r="J813" s="1213" t="s">
        <v>4218</v>
      </c>
      <c r="K813" s="1150" t="s">
        <v>19912</v>
      </c>
      <c r="L813" s="1150" t="s">
        <v>394</v>
      </c>
      <c r="M813" s="1150">
        <v>100203704</v>
      </c>
      <c r="N813" s="1150" t="s">
        <v>394</v>
      </c>
      <c r="O813" s="1150" t="s">
        <v>19179</v>
      </c>
      <c r="P813" s="1150" t="s">
        <v>17721</v>
      </c>
      <c r="Q813" s="1211">
        <v>45190</v>
      </c>
      <c r="R813" s="1210">
        <v>5000</v>
      </c>
      <c r="S813" s="1210">
        <v>164095</v>
      </c>
      <c r="T813" s="1150" t="s">
        <v>18969</v>
      </c>
      <c r="U813" s="1150"/>
      <c r="V813" s="1150"/>
      <c r="W813" s="1150"/>
      <c r="X813" s="1150"/>
      <c r="Y813" s="1150"/>
      <c r="Z813" s="1150"/>
      <c r="AA813" s="1150"/>
      <c r="AB813" s="1150"/>
      <c r="AC813" s="1150"/>
      <c r="AD813" s="1150"/>
      <c r="AE813" s="1150"/>
      <c r="AF813" s="1150"/>
      <c r="AG813" s="1150"/>
      <c r="AH813" s="1212">
        <v>1</v>
      </c>
      <c r="AI813" s="1213" t="s">
        <v>4219</v>
      </c>
      <c r="AJ813" s="1213" t="s">
        <v>4218</v>
      </c>
      <c r="AK813" s="1210">
        <v>169094.9</v>
      </c>
      <c r="AL813" s="1210">
        <v>169095</v>
      </c>
      <c r="AM813" s="1150" t="s">
        <v>4193</v>
      </c>
      <c r="AN813" s="1150" t="s">
        <v>13129</v>
      </c>
      <c r="AO813" s="1150"/>
      <c r="AP813" s="1150"/>
      <c r="AQ813" s="1150"/>
      <c r="AR813" s="1150"/>
      <c r="AS813" s="1150"/>
      <c r="AT813" s="1150"/>
      <c r="AU813" s="1150"/>
      <c r="AV813" s="1150"/>
      <c r="AW813" s="1150"/>
      <c r="AX813" s="1150"/>
      <c r="AY813" s="1150">
        <v>0</v>
      </c>
      <c r="AZ813" s="1150"/>
      <c r="BA813" s="1150"/>
      <c r="BB813" s="1150"/>
      <c r="BC813" s="1150"/>
      <c r="BD813" s="1150"/>
      <c r="BE813" s="1150"/>
      <c r="BF813" s="1150"/>
      <c r="BG813" s="1150"/>
      <c r="BH813" s="1150"/>
      <c r="BI813" s="1150"/>
      <c r="BJ813" s="1150"/>
    </row>
    <row r="814" spans="1:62">
      <c r="A814" s="1150">
        <v>808</v>
      </c>
      <c r="B814" s="1150">
        <v>0</v>
      </c>
      <c r="C814" s="1150" t="s">
        <v>17850</v>
      </c>
      <c r="D814" s="1150" t="s">
        <v>18942</v>
      </c>
      <c r="E814" s="1150" t="s">
        <v>18943</v>
      </c>
      <c r="F814" s="1150" t="s">
        <v>19171</v>
      </c>
      <c r="G814" s="1150" t="s">
        <v>3643</v>
      </c>
      <c r="H814" s="1213" t="s">
        <v>4219</v>
      </c>
      <c r="I814" s="1150" t="s">
        <v>4224</v>
      </c>
      <c r="J814" s="1213" t="s">
        <v>4218</v>
      </c>
      <c r="K814" s="1150" t="s">
        <v>19913</v>
      </c>
      <c r="L814" s="1150" t="s">
        <v>394</v>
      </c>
      <c r="M814" s="1150">
        <v>100203740</v>
      </c>
      <c r="N814" s="1150" t="s">
        <v>394</v>
      </c>
      <c r="O814" s="1150" t="s">
        <v>19179</v>
      </c>
      <c r="P814" s="1150" t="s">
        <v>17721</v>
      </c>
      <c r="Q814" s="1211">
        <v>45190</v>
      </c>
      <c r="R814" s="1210">
        <v>5000</v>
      </c>
      <c r="S814" s="1210">
        <v>180954</v>
      </c>
      <c r="T814" s="1150" t="s">
        <v>18969</v>
      </c>
      <c r="U814" s="1150"/>
      <c r="V814" s="1150"/>
      <c r="W814" s="1150"/>
      <c r="X814" s="1150"/>
      <c r="Y814" s="1150"/>
      <c r="Z814" s="1150"/>
      <c r="AA814" s="1150"/>
      <c r="AB814" s="1150"/>
      <c r="AC814" s="1150"/>
      <c r="AD814" s="1150"/>
      <c r="AE814" s="1150"/>
      <c r="AF814" s="1150"/>
      <c r="AG814" s="1150"/>
      <c r="AH814" s="1212">
        <v>1</v>
      </c>
      <c r="AI814" s="1213" t="s">
        <v>4219</v>
      </c>
      <c r="AJ814" s="1213" t="s">
        <v>4218</v>
      </c>
      <c r="AK814" s="1210">
        <v>185953.03</v>
      </c>
      <c r="AL814" s="1210">
        <v>185954</v>
      </c>
      <c r="AM814" s="1150" t="s">
        <v>4193</v>
      </c>
      <c r="AN814" s="1150" t="s">
        <v>13129</v>
      </c>
      <c r="AO814" s="1150"/>
      <c r="AP814" s="1150"/>
      <c r="AQ814" s="1150"/>
      <c r="AR814" s="1150"/>
      <c r="AS814" s="1150"/>
      <c r="AT814" s="1150"/>
      <c r="AU814" s="1150"/>
      <c r="AV814" s="1150"/>
      <c r="AW814" s="1150"/>
      <c r="AX814" s="1150"/>
      <c r="AY814" s="1150">
        <v>0</v>
      </c>
      <c r="AZ814" s="1150"/>
      <c r="BA814" s="1150"/>
      <c r="BB814" s="1150"/>
      <c r="BC814" s="1150"/>
      <c r="BD814" s="1150"/>
      <c r="BE814" s="1150"/>
      <c r="BF814" s="1150"/>
      <c r="BG814" s="1150"/>
      <c r="BH814" s="1150"/>
      <c r="BI814" s="1150"/>
      <c r="BJ814" s="1150"/>
    </row>
    <row r="815" spans="1:62">
      <c r="A815" s="1150">
        <v>809</v>
      </c>
      <c r="B815" s="1150">
        <v>0</v>
      </c>
      <c r="C815" s="1150" t="s">
        <v>17850</v>
      </c>
      <c r="D815" s="1150" t="s">
        <v>18942</v>
      </c>
      <c r="E815" s="1150" t="s">
        <v>18943</v>
      </c>
      <c r="F815" s="1150" t="s">
        <v>19171</v>
      </c>
      <c r="G815" s="1150" t="s">
        <v>3643</v>
      </c>
      <c r="H815" s="1213" t="s">
        <v>4219</v>
      </c>
      <c r="I815" s="1150" t="s">
        <v>4792</v>
      </c>
      <c r="J815" s="1150" t="s">
        <v>19914</v>
      </c>
      <c r="K815" s="1150" t="s">
        <v>19915</v>
      </c>
      <c r="L815" s="1150" t="s">
        <v>394</v>
      </c>
      <c r="M815" s="1150">
        <v>100211088</v>
      </c>
      <c r="N815" s="1150" t="s">
        <v>19552</v>
      </c>
      <c r="O815" s="1150" t="s">
        <v>19176</v>
      </c>
      <c r="P815" s="1150" t="s">
        <v>17721</v>
      </c>
      <c r="Q815" s="1211">
        <v>45190</v>
      </c>
      <c r="R815" s="1210">
        <v>9709</v>
      </c>
      <c r="S815" s="1150"/>
      <c r="T815" s="1150" t="s">
        <v>18969</v>
      </c>
      <c r="U815" s="1150"/>
      <c r="V815" s="1150"/>
      <c r="W815" s="1150"/>
      <c r="X815" s="1150"/>
      <c r="Y815" s="1150"/>
      <c r="Z815" s="1150"/>
      <c r="AA815" s="1150"/>
      <c r="AB815" s="1150"/>
      <c r="AC815" s="1150"/>
      <c r="AD815" s="1150"/>
      <c r="AE815" s="1150"/>
      <c r="AF815" s="1150"/>
      <c r="AG815" s="1150"/>
      <c r="AH815" s="1212">
        <v>1</v>
      </c>
      <c r="AI815" s="1213" t="s">
        <v>4219</v>
      </c>
      <c r="AJ815" s="1150" t="s">
        <v>19914</v>
      </c>
      <c r="AK815" s="1210">
        <v>9708.0499999999993</v>
      </c>
      <c r="AL815" s="1210">
        <v>9709</v>
      </c>
      <c r="AM815" s="1150" t="s">
        <v>4193</v>
      </c>
      <c r="AN815" s="1150" t="s">
        <v>13129</v>
      </c>
      <c r="AO815" s="1150"/>
      <c r="AP815" s="1150"/>
      <c r="AQ815" s="1150"/>
      <c r="AR815" s="1150"/>
      <c r="AS815" s="1150"/>
      <c r="AT815" s="1150"/>
      <c r="AU815" s="1150"/>
      <c r="AV815" s="1150"/>
      <c r="AW815" s="1150"/>
      <c r="AX815" s="1150"/>
      <c r="AY815" s="1150">
        <v>0</v>
      </c>
      <c r="AZ815" s="1150"/>
      <c r="BA815" s="1150"/>
      <c r="BB815" s="1150"/>
      <c r="BC815" s="1150"/>
      <c r="BD815" s="1150"/>
      <c r="BE815" s="1150"/>
      <c r="BF815" s="1150"/>
      <c r="BG815" s="1150"/>
      <c r="BH815" s="1150"/>
      <c r="BI815" s="1150"/>
      <c r="BJ815" s="1150"/>
    </row>
    <row r="816" spans="1:62">
      <c r="A816" s="1150">
        <v>810</v>
      </c>
      <c r="B816" s="1150">
        <v>0</v>
      </c>
      <c r="C816" s="1150" t="s">
        <v>2792</v>
      </c>
      <c r="D816" s="1150" t="s">
        <v>18942</v>
      </c>
      <c r="E816" s="1150" t="s">
        <v>18943</v>
      </c>
      <c r="F816" s="1150" t="s">
        <v>18944</v>
      </c>
      <c r="G816" s="1150" t="s">
        <v>19136</v>
      </c>
      <c r="H816" s="1150" t="s">
        <v>4132</v>
      </c>
      <c r="I816" s="1150" t="s">
        <v>4129</v>
      </c>
      <c r="J816" s="1150" t="s">
        <v>4131</v>
      </c>
      <c r="K816" s="1150" t="s">
        <v>19916</v>
      </c>
      <c r="L816" s="1150" t="s">
        <v>394</v>
      </c>
      <c r="M816" s="1150">
        <v>100210864</v>
      </c>
      <c r="N816" s="1150" t="s">
        <v>394</v>
      </c>
      <c r="O816" s="1150" t="s">
        <v>19188</v>
      </c>
      <c r="P816" s="1150" t="s">
        <v>17721</v>
      </c>
      <c r="Q816" s="1211">
        <v>45194</v>
      </c>
      <c r="R816" s="1210">
        <v>8567</v>
      </c>
      <c r="S816" s="1150"/>
      <c r="T816" s="1150" t="s">
        <v>18969</v>
      </c>
      <c r="U816" s="1150">
        <v>1003676108</v>
      </c>
      <c r="V816" s="1150"/>
      <c r="W816" s="1150"/>
      <c r="X816" s="1150"/>
      <c r="Y816" s="1150"/>
      <c r="Z816" s="1150"/>
      <c r="AA816" s="1150"/>
      <c r="AB816" s="1150"/>
      <c r="AC816" s="1150"/>
      <c r="AD816" s="1150"/>
      <c r="AE816" s="1150"/>
      <c r="AF816" s="1150" t="s">
        <v>19009</v>
      </c>
      <c r="AG816" s="1211">
        <v>45197</v>
      </c>
      <c r="AH816" s="1212">
        <v>45170</v>
      </c>
      <c r="AI816" s="1150" t="s">
        <v>4132</v>
      </c>
      <c r="AJ816" s="1150" t="s">
        <v>4131</v>
      </c>
      <c r="AK816" s="1210">
        <v>8566.52</v>
      </c>
      <c r="AL816" s="1210">
        <v>8567</v>
      </c>
      <c r="AM816" s="1150" t="s">
        <v>496</v>
      </c>
      <c r="AN816" s="1150" t="s">
        <v>12821</v>
      </c>
      <c r="AO816" s="1210">
        <v>2968</v>
      </c>
      <c r="AP816" s="1150" t="s">
        <v>11627</v>
      </c>
      <c r="AQ816" s="1150"/>
      <c r="AR816" s="1150">
        <v>4902151782</v>
      </c>
      <c r="AS816" s="1150"/>
      <c r="AT816" s="1150"/>
      <c r="AU816" s="1150"/>
      <c r="AV816" s="1150"/>
      <c r="AW816" s="1150"/>
      <c r="AX816" s="1150"/>
      <c r="AY816" s="1150" t="s">
        <v>19579</v>
      </c>
      <c r="AZ816" s="1150"/>
      <c r="BA816" s="1150"/>
      <c r="BB816" s="1150"/>
      <c r="BC816" s="1150"/>
      <c r="BD816" s="1150"/>
      <c r="BE816" s="1150"/>
      <c r="BF816" s="1150"/>
      <c r="BG816" s="1150"/>
      <c r="BH816" s="1150"/>
      <c r="BI816" s="1150"/>
      <c r="BJ816" s="1150"/>
    </row>
    <row r="817" spans="1:62">
      <c r="A817" s="1150">
        <v>811</v>
      </c>
      <c r="B817" s="1150">
        <v>0</v>
      </c>
      <c r="C817" s="1150" t="s">
        <v>2792</v>
      </c>
      <c r="D817" s="1150" t="s">
        <v>18942</v>
      </c>
      <c r="E817" s="1150" t="s">
        <v>18943</v>
      </c>
      <c r="F817" s="1150" t="s">
        <v>18948</v>
      </c>
      <c r="G817" s="1150" t="s">
        <v>17935</v>
      </c>
      <c r="H817" s="1213" t="s">
        <v>15685</v>
      </c>
      <c r="I817" s="1150" t="s">
        <v>10147</v>
      </c>
      <c r="J817" s="1150" t="s">
        <v>10146</v>
      </c>
      <c r="K817" s="1150" t="s">
        <v>19917</v>
      </c>
      <c r="L817" s="1150" t="s">
        <v>394</v>
      </c>
      <c r="M817" s="1150">
        <v>100211083</v>
      </c>
      <c r="N817" s="1150" t="s">
        <v>18997</v>
      </c>
      <c r="O817" s="1150" t="s">
        <v>19227</v>
      </c>
      <c r="P817" s="1150" t="s">
        <v>17721</v>
      </c>
      <c r="Q817" s="1211">
        <v>45193</v>
      </c>
      <c r="R817" s="1210">
        <v>57537</v>
      </c>
      <c r="S817" s="1150"/>
      <c r="T817" s="1150" t="s">
        <v>19281</v>
      </c>
      <c r="U817" s="1150">
        <v>1003674283</v>
      </c>
      <c r="V817" s="1150">
        <v>1003674284</v>
      </c>
      <c r="W817" s="1150"/>
      <c r="X817" s="1150"/>
      <c r="Y817" s="1150"/>
      <c r="Z817" s="1150"/>
      <c r="AA817" s="1150"/>
      <c r="AB817" s="1150"/>
      <c r="AC817" s="1150"/>
      <c r="AD817" s="1150"/>
      <c r="AE817" s="1150"/>
      <c r="AF817" s="1150" t="s">
        <v>18962</v>
      </c>
      <c r="AG817" s="1211">
        <v>45193</v>
      </c>
      <c r="AH817" s="1212">
        <v>45170</v>
      </c>
      <c r="AI817" s="1213" t="s">
        <v>15685</v>
      </c>
      <c r="AJ817" s="1150" t="s">
        <v>10146</v>
      </c>
      <c r="AK817" s="1210">
        <v>57536.25</v>
      </c>
      <c r="AL817" s="1210">
        <v>57537</v>
      </c>
      <c r="AM817" s="1150" t="s">
        <v>514</v>
      </c>
      <c r="AN817" s="1150" t="s">
        <v>13437</v>
      </c>
      <c r="AO817" s="1150"/>
      <c r="AP817" s="1150"/>
      <c r="AQ817" s="1150"/>
      <c r="AR817" s="1150">
        <v>4902150445</v>
      </c>
      <c r="AS817" s="1150"/>
      <c r="AT817" s="1150"/>
      <c r="AU817" s="1150"/>
      <c r="AV817" s="1150"/>
      <c r="AW817" s="1150"/>
      <c r="AX817" s="1150"/>
      <c r="AY817" s="1150">
        <v>0</v>
      </c>
      <c r="AZ817" s="1150"/>
      <c r="BA817" s="1150"/>
      <c r="BB817" s="1150"/>
      <c r="BC817" s="1150"/>
      <c r="BD817" s="1150"/>
      <c r="BE817" s="1150"/>
      <c r="BF817" s="1150"/>
      <c r="BG817" s="1150"/>
      <c r="BH817" s="1150"/>
      <c r="BI817" s="1150"/>
      <c r="BJ817" s="1150"/>
    </row>
    <row r="818" spans="1:62">
      <c r="A818" s="1150">
        <v>812</v>
      </c>
      <c r="B818" s="1150">
        <v>0</v>
      </c>
      <c r="C818" s="1150" t="s">
        <v>2792</v>
      </c>
      <c r="D818" s="1150" t="s">
        <v>18942</v>
      </c>
      <c r="E818" s="1150" t="s">
        <v>18943</v>
      </c>
      <c r="F818" s="1150" t="s">
        <v>18948</v>
      </c>
      <c r="G818" s="1150" t="s">
        <v>17935</v>
      </c>
      <c r="H818" s="1213" t="s">
        <v>15685</v>
      </c>
      <c r="I818" s="1150" t="s">
        <v>19918</v>
      </c>
      <c r="J818" s="1150" t="s">
        <v>19919</v>
      </c>
      <c r="K818" s="1150" t="s">
        <v>19920</v>
      </c>
      <c r="L818" s="1150" t="s">
        <v>394</v>
      </c>
      <c r="M818" s="1150">
        <v>100211358</v>
      </c>
      <c r="N818" s="1150" t="s">
        <v>18997</v>
      </c>
      <c r="O818" s="1150" t="s">
        <v>19690</v>
      </c>
      <c r="P818" s="1150" t="s">
        <v>17721</v>
      </c>
      <c r="Q818" s="1211">
        <v>45206</v>
      </c>
      <c r="R818" s="1210">
        <v>37461</v>
      </c>
      <c r="S818" s="1150"/>
      <c r="T818" s="1150" t="s">
        <v>18969</v>
      </c>
      <c r="U818" s="1150">
        <v>1003679808</v>
      </c>
      <c r="V818" s="1150"/>
      <c r="W818" s="1150"/>
      <c r="X818" s="1150"/>
      <c r="Y818" s="1150"/>
      <c r="Z818" s="1150"/>
      <c r="AA818" s="1150"/>
      <c r="AB818" s="1150"/>
      <c r="AC818" s="1150"/>
      <c r="AD818" s="1150"/>
      <c r="AE818" s="1150"/>
      <c r="AF818" s="1150" t="s">
        <v>18997</v>
      </c>
      <c r="AG818" s="1211">
        <v>45206</v>
      </c>
      <c r="AH818" s="1212">
        <v>45200</v>
      </c>
      <c r="AI818" s="1213" t="s">
        <v>15685</v>
      </c>
      <c r="AJ818" s="1150" t="s">
        <v>19919</v>
      </c>
      <c r="AK818" s="1210">
        <v>37460.550000000003</v>
      </c>
      <c r="AL818" s="1210">
        <v>37461</v>
      </c>
      <c r="AM818" s="1150" t="s">
        <v>514</v>
      </c>
      <c r="AN818" s="1150" t="s">
        <v>13437</v>
      </c>
      <c r="AO818" s="1210">
        <v>24942.240000000002</v>
      </c>
      <c r="AP818" s="1150" t="s">
        <v>19921</v>
      </c>
      <c r="AQ818" s="1150"/>
      <c r="AR818" s="1150">
        <v>4902155119</v>
      </c>
      <c r="AS818" s="1150"/>
      <c r="AT818" s="1150"/>
      <c r="AU818" s="1150"/>
      <c r="AV818" s="1150"/>
      <c r="AW818" s="1150"/>
      <c r="AX818" s="1150"/>
      <c r="AY818" s="1150">
        <v>0</v>
      </c>
      <c r="AZ818" s="1150"/>
      <c r="BA818" s="1150"/>
      <c r="BB818" s="1150"/>
      <c r="BC818" s="1150"/>
      <c r="BD818" s="1150"/>
      <c r="BE818" s="1150"/>
      <c r="BF818" s="1150"/>
      <c r="BG818" s="1150"/>
      <c r="BH818" s="1150"/>
      <c r="BI818" s="1150"/>
      <c r="BJ818" s="1150"/>
    </row>
    <row r="819" spans="1:62">
      <c r="A819" s="1150">
        <v>813</v>
      </c>
      <c r="B819" s="1150">
        <v>0</v>
      </c>
      <c r="C819" s="1150" t="s">
        <v>2792</v>
      </c>
      <c r="D819" s="1150" t="s">
        <v>18942</v>
      </c>
      <c r="E819" s="1150" t="s">
        <v>18943</v>
      </c>
      <c r="F819" s="1150" t="s">
        <v>18948</v>
      </c>
      <c r="G819" s="1150" t="s">
        <v>17935</v>
      </c>
      <c r="H819" s="1213" t="s">
        <v>1000</v>
      </c>
      <c r="I819" s="1150" t="s">
        <v>10115</v>
      </c>
      <c r="J819" s="1150" t="s">
        <v>10114</v>
      </c>
      <c r="K819" s="1150" t="s">
        <v>10118</v>
      </c>
      <c r="L819" s="1150" t="s">
        <v>394</v>
      </c>
      <c r="M819" s="1150">
        <v>100199781</v>
      </c>
      <c r="N819" s="1150" t="s">
        <v>394</v>
      </c>
      <c r="O819" s="1150"/>
      <c r="P819" s="1150" t="s">
        <v>17721</v>
      </c>
      <c r="Q819" s="1150"/>
      <c r="R819" s="1150"/>
      <c r="S819" s="1150"/>
      <c r="T819" s="1150"/>
      <c r="U819" s="1150">
        <v>1003673898</v>
      </c>
      <c r="V819" s="1150"/>
      <c r="W819" s="1150"/>
      <c r="X819" s="1150"/>
      <c r="Y819" s="1150"/>
      <c r="Z819" s="1150"/>
      <c r="AA819" s="1150"/>
      <c r="AB819" s="1150"/>
      <c r="AC819" s="1150"/>
      <c r="AD819" s="1150"/>
      <c r="AE819" s="1150"/>
      <c r="AF819" s="1150" t="s">
        <v>19552</v>
      </c>
      <c r="AG819" s="1211">
        <v>45191</v>
      </c>
      <c r="AH819" s="1212">
        <v>45170</v>
      </c>
      <c r="AI819" s="1213" t="s">
        <v>1000</v>
      </c>
      <c r="AJ819" s="1150" t="s">
        <v>10114</v>
      </c>
      <c r="AK819" s="1210">
        <v>8932</v>
      </c>
      <c r="AL819" s="1210">
        <v>8932</v>
      </c>
      <c r="AM819" s="1150" t="s">
        <v>514</v>
      </c>
      <c r="AN819" s="1150" t="s">
        <v>13437</v>
      </c>
      <c r="AO819" s="1210">
        <v>4431.1000000000004</v>
      </c>
      <c r="AP819" s="1150" t="s">
        <v>10116</v>
      </c>
      <c r="AQ819" s="1150"/>
      <c r="AR819" s="1150">
        <v>4902150270</v>
      </c>
      <c r="AS819" s="1150"/>
      <c r="AT819" s="1150"/>
      <c r="AU819" s="1150"/>
      <c r="AV819" s="1150"/>
      <c r="AW819" s="1150"/>
      <c r="AX819" s="1150"/>
      <c r="AY819" s="1150">
        <v>0</v>
      </c>
      <c r="AZ819" s="1150"/>
      <c r="BA819" s="1150"/>
      <c r="BB819" s="1150"/>
      <c r="BC819" s="1150"/>
      <c r="BD819" s="1150"/>
      <c r="BE819" s="1150"/>
      <c r="BF819" s="1150"/>
      <c r="BG819" s="1150"/>
      <c r="BH819" s="1150"/>
      <c r="BI819" s="1150"/>
      <c r="BJ819" s="1150"/>
    </row>
    <row r="820" spans="1:62">
      <c r="A820" s="1150">
        <v>814</v>
      </c>
      <c r="B820" s="1150">
        <v>0</v>
      </c>
      <c r="C820" s="1150" t="s">
        <v>19272</v>
      </c>
      <c r="D820" s="1150" t="s">
        <v>19273</v>
      </c>
      <c r="E820" s="1150" t="s">
        <v>18943</v>
      </c>
      <c r="F820" s="1150" t="s">
        <v>18948</v>
      </c>
      <c r="G820" s="1150" t="s">
        <v>17935</v>
      </c>
      <c r="H820" s="1213" t="s">
        <v>1000</v>
      </c>
      <c r="I820" s="1150" t="s">
        <v>999</v>
      </c>
      <c r="J820" s="1150" t="s">
        <v>19922</v>
      </c>
      <c r="K820" s="1150" t="s">
        <v>19923</v>
      </c>
      <c r="L820" s="1150" t="s">
        <v>394</v>
      </c>
      <c r="M820" s="1150">
        <v>100199780</v>
      </c>
      <c r="N820" s="1150" t="s">
        <v>394</v>
      </c>
      <c r="O820" s="1150"/>
      <c r="P820" s="1150" t="s">
        <v>17721</v>
      </c>
      <c r="Q820" s="1150"/>
      <c r="R820" s="1210">
        <v>14284</v>
      </c>
      <c r="S820" s="1150"/>
      <c r="T820" s="1150" t="s">
        <v>394</v>
      </c>
      <c r="U820" s="1150"/>
      <c r="V820" s="1150"/>
      <c r="W820" s="1150"/>
      <c r="X820" s="1150"/>
      <c r="Y820" s="1150"/>
      <c r="Z820" s="1150"/>
      <c r="AA820" s="1150"/>
      <c r="AB820" s="1150"/>
      <c r="AC820" s="1150"/>
      <c r="AD820" s="1150"/>
      <c r="AE820" s="1150"/>
      <c r="AF820" s="1150"/>
      <c r="AG820" s="1150"/>
      <c r="AH820" s="1212">
        <v>1</v>
      </c>
      <c r="AI820" s="1213" t="s">
        <v>1000</v>
      </c>
      <c r="AJ820" s="1150" t="s">
        <v>19922</v>
      </c>
      <c r="AK820" s="1210">
        <v>14284</v>
      </c>
      <c r="AL820" s="1210">
        <v>14284</v>
      </c>
      <c r="AM820" s="1150" t="s">
        <v>514</v>
      </c>
      <c r="AN820" s="1150" t="s">
        <v>13437</v>
      </c>
      <c r="AO820" s="1150"/>
      <c r="AP820" s="1150"/>
      <c r="AQ820" s="1150"/>
      <c r="AR820" s="1150"/>
      <c r="AS820" s="1150"/>
      <c r="AT820" s="1150"/>
      <c r="AU820" s="1150"/>
      <c r="AV820" s="1150"/>
      <c r="AW820" s="1150"/>
      <c r="AX820" s="1150"/>
      <c r="AY820" s="1150">
        <v>0</v>
      </c>
      <c r="AZ820" s="1150"/>
      <c r="BA820" s="1150"/>
      <c r="BB820" s="1150"/>
      <c r="BC820" s="1150"/>
      <c r="BD820" s="1150"/>
      <c r="BE820" s="1150"/>
      <c r="BF820" s="1150"/>
      <c r="BG820" s="1150"/>
      <c r="BH820" s="1150"/>
      <c r="BI820" s="1150"/>
      <c r="BJ820" s="1150"/>
    </row>
    <row r="821" spans="1:62">
      <c r="A821" s="1150">
        <v>815</v>
      </c>
      <c r="B821" s="1150">
        <v>0</v>
      </c>
      <c r="C821" s="1150" t="s">
        <v>2792</v>
      </c>
      <c r="D821" s="1150" t="s">
        <v>18942</v>
      </c>
      <c r="E821" s="1150" t="s">
        <v>18943</v>
      </c>
      <c r="F821" s="1150" t="s">
        <v>18944</v>
      </c>
      <c r="G821" s="1150" t="s">
        <v>15831</v>
      </c>
      <c r="H821" s="1150" t="s">
        <v>9819</v>
      </c>
      <c r="I821" s="1150" t="s">
        <v>9821</v>
      </c>
      <c r="J821" s="1150" t="s">
        <v>19924</v>
      </c>
      <c r="K821" s="1150" t="s">
        <v>19925</v>
      </c>
      <c r="L821" s="1150" t="s">
        <v>394</v>
      </c>
      <c r="M821" s="1150">
        <v>100204966</v>
      </c>
      <c r="N821" s="1150" t="s">
        <v>394</v>
      </c>
      <c r="O821" s="1150"/>
      <c r="P821" s="1150" t="s">
        <v>17721</v>
      </c>
      <c r="Q821" s="1150"/>
      <c r="R821" s="1210">
        <v>80248</v>
      </c>
      <c r="S821" s="1150"/>
      <c r="T821" s="1150" t="s">
        <v>394</v>
      </c>
      <c r="U821" s="1150">
        <v>1003673648</v>
      </c>
      <c r="V821" s="1150"/>
      <c r="W821" s="1150"/>
      <c r="X821" s="1150"/>
      <c r="Y821" s="1150"/>
      <c r="Z821" s="1150"/>
      <c r="AA821" s="1150"/>
      <c r="AB821" s="1150"/>
      <c r="AC821" s="1150"/>
      <c r="AD821" s="1150"/>
      <c r="AE821" s="1150"/>
      <c r="AF821" s="1150" t="s">
        <v>18973</v>
      </c>
      <c r="AG821" s="1211">
        <v>45190</v>
      </c>
      <c r="AH821" s="1212">
        <v>45170</v>
      </c>
      <c r="AI821" s="1150" t="s">
        <v>9819</v>
      </c>
      <c r="AJ821" s="1150" t="s">
        <v>19924</v>
      </c>
      <c r="AK821" s="1210">
        <v>80250</v>
      </c>
      <c r="AL821" s="1210">
        <v>80250</v>
      </c>
      <c r="AM821" s="1150" t="s">
        <v>19064</v>
      </c>
      <c r="AN821" s="1150" t="s">
        <v>12821</v>
      </c>
      <c r="AO821" s="1210">
        <v>34490</v>
      </c>
      <c r="AP821" s="1150" t="s">
        <v>9822</v>
      </c>
      <c r="AQ821" s="1150"/>
      <c r="AR821" s="1150">
        <v>4902149605</v>
      </c>
      <c r="AS821" s="1150"/>
      <c r="AT821" s="1150"/>
      <c r="AU821" s="1150"/>
      <c r="AV821" s="1150"/>
      <c r="AW821" s="1150"/>
      <c r="AX821" s="1150"/>
      <c r="AY821" s="1150" t="s">
        <v>19926</v>
      </c>
      <c r="AZ821" s="1150"/>
      <c r="BA821" s="1150"/>
      <c r="BB821" s="1150"/>
      <c r="BC821" s="1150"/>
      <c r="BD821" s="1150"/>
      <c r="BE821" s="1150"/>
      <c r="BF821" s="1150"/>
      <c r="BG821" s="1150"/>
      <c r="BH821" s="1150"/>
      <c r="BI821" s="1150"/>
      <c r="BJ821" s="1150"/>
    </row>
    <row r="822" spans="1:62">
      <c r="A822" s="1150">
        <v>816</v>
      </c>
      <c r="B822" s="1150">
        <v>0</v>
      </c>
      <c r="C822" s="1150" t="s">
        <v>2792</v>
      </c>
      <c r="D822" s="1150" t="s">
        <v>18942</v>
      </c>
      <c r="E822" s="1150" t="s">
        <v>18943</v>
      </c>
      <c r="F822" s="1150" t="s">
        <v>18944</v>
      </c>
      <c r="G822" s="1150" t="s">
        <v>3643</v>
      </c>
      <c r="H822" s="1150" t="s">
        <v>10227</v>
      </c>
      <c r="I822" s="1150" t="s">
        <v>10229</v>
      </c>
      <c r="J822" s="1150" t="s">
        <v>10228</v>
      </c>
      <c r="K822" s="1150" t="s">
        <v>19927</v>
      </c>
      <c r="L822" s="1150" t="s">
        <v>394</v>
      </c>
      <c r="M822" s="1150">
        <v>100208599</v>
      </c>
      <c r="N822" s="1150" t="s">
        <v>394</v>
      </c>
      <c r="O822" s="1150"/>
      <c r="P822" s="1150" t="s">
        <v>17721</v>
      </c>
      <c r="Q822" s="1150"/>
      <c r="R822" s="1150"/>
      <c r="S822" s="1150"/>
      <c r="T822" s="1150" t="s">
        <v>394</v>
      </c>
      <c r="U822" s="1150">
        <v>1003673348</v>
      </c>
      <c r="V822" s="1150"/>
      <c r="W822" s="1150"/>
      <c r="X822" s="1150"/>
      <c r="Y822" s="1150"/>
      <c r="Z822" s="1150"/>
      <c r="AA822" s="1150"/>
      <c r="AB822" s="1150"/>
      <c r="AC822" s="1150"/>
      <c r="AD822" s="1150"/>
      <c r="AE822" s="1150"/>
      <c r="AF822" s="1150" t="s">
        <v>18973</v>
      </c>
      <c r="AG822" s="1211">
        <v>45190</v>
      </c>
      <c r="AH822" s="1212">
        <v>45170</v>
      </c>
      <c r="AI822" s="1150" t="s">
        <v>10227</v>
      </c>
      <c r="AJ822" s="1150" t="s">
        <v>10228</v>
      </c>
      <c r="AK822" s="1210">
        <v>20287</v>
      </c>
      <c r="AL822" s="1210">
        <v>20287</v>
      </c>
      <c r="AM822" s="1150" t="s">
        <v>19064</v>
      </c>
      <c r="AN822" s="1150" t="s">
        <v>12821</v>
      </c>
      <c r="AO822" s="1150"/>
      <c r="AP822" s="1150" t="s">
        <v>10230</v>
      </c>
      <c r="AQ822" s="1150"/>
      <c r="AR822" s="1150">
        <v>4902149628</v>
      </c>
      <c r="AS822" s="1150"/>
      <c r="AT822" s="1150"/>
      <c r="AU822" s="1150"/>
      <c r="AV822" s="1150"/>
      <c r="AW822" s="1150"/>
      <c r="AX822" s="1150"/>
      <c r="AY822" s="1150">
        <v>0</v>
      </c>
      <c r="AZ822" s="1150"/>
      <c r="BA822" s="1150"/>
      <c r="BB822" s="1150"/>
      <c r="BC822" s="1150"/>
      <c r="BD822" s="1150"/>
      <c r="BE822" s="1150"/>
      <c r="BF822" s="1150"/>
      <c r="BG822" s="1150"/>
      <c r="BH822" s="1150"/>
      <c r="BI822" s="1150"/>
      <c r="BJ822" s="1150"/>
    </row>
    <row r="823" spans="1:62" ht="202.5">
      <c r="A823" s="1150">
        <v>817</v>
      </c>
      <c r="B823" s="1150">
        <v>0</v>
      </c>
      <c r="C823" s="1150" t="s">
        <v>2792</v>
      </c>
      <c r="D823" s="1150" t="s">
        <v>18942</v>
      </c>
      <c r="E823" s="1150" t="s">
        <v>18943</v>
      </c>
      <c r="F823" s="1150" t="s">
        <v>18948</v>
      </c>
      <c r="G823" s="1150" t="s">
        <v>15831</v>
      </c>
      <c r="H823" s="1150" t="s">
        <v>880</v>
      </c>
      <c r="I823" s="1150" t="s">
        <v>283</v>
      </c>
      <c r="J823" s="1150" t="s">
        <v>9140</v>
      </c>
      <c r="K823" s="1215" t="s">
        <v>19928</v>
      </c>
      <c r="L823" s="1150" t="s">
        <v>394</v>
      </c>
      <c r="M823" s="1150">
        <v>100210066</v>
      </c>
      <c r="N823" s="1150" t="s">
        <v>394</v>
      </c>
      <c r="O823" s="1150"/>
      <c r="P823" s="1150" t="s">
        <v>17721</v>
      </c>
      <c r="Q823" s="1150"/>
      <c r="R823" s="1150"/>
      <c r="S823" s="1150"/>
      <c r="T823" s="1150" t="s">
        <v>394</v>
      </c>
      <c r="U823" s="1150">
        <v>1003673565</v>
      </c>
      <c r="V823" s="1150">
        <v>1003673566</v>
      </c>
      <c r="W823" s="1150"/>
      <c r="X823" s="1150"/>
      <c r="Y823" s="1150"/>
      <c r="Z823" s="1150"/>
      <c r="AA823" s="1150"/>
      <c r="AB823" s="1150"/>
      <c r="AC823" s="1150"/>
      <c r="AD823" s="1150"/>
      <c r="AE823" s="1150"/>
      <c r="AF823" s="1150" t="s">
        <v>19576</v>
      </c>
      <c r="AG823" s="1211">
        <v>45190</v>
      </c>
      <c r="AH823" s="1212">
        <v>45170</v>
      </c>
      <c r="AI823" s="1150" t="s">
        <v>880</v>
      </c>
      <c r="AJ823" s="1150" t="s">
        <v>9140</v>
      </c>
      <c r="AK823" s="1210">
        <v>66617.789999999994</v>
      </c>
      <c r="AL823" s="1210">
        <v>66618</v>
      </c>
      <c r="AM823" s="1150" t="s">
        <v>514</v>
      </c>
      <c r="AN823" s="1150" t="s">
        <v>13437</v>
      </c>
      <c r="AO823" s="1150"/>
      <c r="AP823" s="1150"/>
      <c r="AQ823" s="1150"/>
      <c r="AR823" s="1150">
        <v>4902149602</v>
      </c>
      <c r="AS823" s="1150"/>
      <c r="AT823" s="1150"/>
      <c r="AU823" s="1150"/>
      <c r="AV823" s="1150"/>
      <c r="AW823" s="1150"/>
      <c r="AX823" s="1150"/>
      <c r="AY823" s="1150">
        <v>0</v>
      </c>
      <c r="AZ823" s="1150"/>
      <c r="BA823" s="1150"/>
      <c r="BB823" s="1150"/>
      <c r="BC823" s="1150"/>
      <c r="BD823" s="1150"/>
      <c r="BE823" s="1150"/>
      <c r="BF823" s="1150"/>
      <c r="BG823" s="1150"/>
      <c r="BH823" s="1150"/>
      <c r="BI823" s="1150"/>
      <c r="BJ823" s="1150"/>
    </row>
    <row r="824" spans="1:62">
      <c r="A824" s="1150">
        <v>818</v>
      </c>
      <c r="B824" s="1150">
        <v>0</v>
      </c>
      <c r="C824" s="1150" t="s">
        <v>2792</v>
      </c>
      <c r="D824" s="1150" t="s">
        <v>18942</v>
      </c>
      <c r="E824" s="1150" t="s">
        <v>18943</v>
      </c>
      <c r="F824" s="1150" t="s">
        <v>18948</v>
      </c>
      <c r="G824" s="1150" t="s">
        <v>17963</v>
      </c>
      <c r="H824" s="1213" t="s">
        <v>1314</v>
      </c>
      <c r="I824" s="1213" t="s">
        <v>9336</v>
      </c>
      <c r="J824" s="1213" t="s">
        <v>10902</v>
      </c>
      <c r="K824" s="1150" t="s">
        <v>9338</v>
      </c>
      <c r="L824" s="1150" t="s">
        <v>394</v>
      </c>
      <c r="M824" s="1150">
        <v>100211140</v>
      </c>
      <c r="N824" s="1150" t="s">
        <v>18997</v>
      </c>
      <c r="O824" s="1150" t="s">
        <v>19227</v>
      </c>
      <c r="P824" s="1150" t="s">
        <v>17721</v>
      </c>
      <c r="Q824" s="1211">
        <v>45191</v>
      </c>
      <c r="R824" s="1210">
        <v>199877</v>
      </c>
      <c r="S824" s="1150"/>
      <c r="T824" s="1150" t="s">
        <v>18969</v>
      </c>
      <c r="U824" s="1150">
        <v>1003673826</v>
      </c>
      <c r="V824" s="1150">
        <v>1003673827</v>
      </c>
      <c r="W824" s="1150"/>
      <c r="X824" s="1150"/>
      <c r="Y824" s="1150"/>
      <c r="Z824" s="1150"/>
      <c r="AA824" s="1150"/>
      <c r="AB824" s="1150"/>
      <c r="AC824" s="1150"/>
      <c r="AD824" s="1150"/>
      <c r="AE824" s="1150"/>
      <c r="AF824" s="1150" t="s">
        <v>18962</v>
      </c>
      <c r="AG824" s="1211">
        <v>45191</v>
      </c>
      <c r="AH824" s="1212">
        <v>45170</v>
      </c>
      <c r="AI824" s="1213" t="s">
        <v>1314</v>
      </c>
      <c r="AJ824" s="1213" t="s">
        <v>10902</v>
      </c>
      <c r="AK824" s="1210">
        <v>199876.98</v>
      </c>
      <c r="AL824" s="1210">
        <v>199877</v>
      </c>
      <c r="AM824" s="1150" t="s">
        <v>514</v>
      </c>
      <c r="AN824" s="1150" t="s">
        <v>13437</v>
      </c>
      <c r="AO824" s="1150"/>
      <c r="AP824" s="1222" t="s">
        <v>9337</v>
      </c>
      <c r="AQ824" s="1150"/>
      <c r="AR824" s="1150">
        <v>4902150266</v>
      </c>
      <c r="AS824" s="1150"/>
      <c r="AT824" s="1150"/>
      <c r="AU824" s="1150"/>
      <c r="AV824" s="1150"/>
      <c r="AW824" s="1150"/>
      <c r="AX824" s="1150"/>
      <c r="AY824" s="1150" t="s">
        <v>18979</v>
      </c>
      <c r="AZ824" s="1150"/>
      <c r="BA824" s="1150"/>
      <c r="BB824" s="1150" t="s">
        <v>18980</v>
      </c>
      <c r="BC824" s="1150"/>
      <c r="BD824" s="1150"/>
      <c r="BE824" s="1150"/>
      <c r="BF824" s="1150" t="s">
        <v>18962</v>
      </c>
      <c r="BG824" s="1150"/>
      <c r="BH824" s="1150"/>
      <c r="BI824" s="1150"/>
      <c r="BJ824" s="1150"/>
    </row>
    <row r="825" spans="1:62">
      <c r="A825" s="1150">
        <v>819</v>
      </c>
      <c r="B825" s="1150">
        <v>0</v>
      </c>
      <c r="C825" s="1150" t="s">
        <v>19224</v>
      </c>
      <c r="D825" s="1150" t="s">
        <v>18942</v>
      </c>
      <c r="E825" s="1150" t="s">
        <v>18943</v>
      </c>
      <c r="F825" s="1150" t="s">
        <v>18944</v>
      </c>
      <c r="G825" s="1150" t="s">
        <v>57</v>
      </c>
      <c r="H825" s="1150" t="s">
        <v>9840</v>
      </c>
      <c r="I825" s="1150" t="s">
        <v>9842</v>
      </c>
      <c r="J825" s="1150" t="s">
        <v>19929</v>
      </c>
      <c r="K825" s="1150" t="s">
        <v>19930</v>
      </c>
      <c r="L825" s="1150" t="s">
        <v>394</v>
      </c>
      <c r="M825" s="1150">
        <v>100200272</v>
      </c>
      <c r="N825" s="1150"/>
      <c r="O825" s="1150"/>
      <c r="P825" s="1150"/>
      <c r="Q825" s="1150"/>
      <c r="R825" s="1150"/>
      <c r="S825" s="1150"/>
      <c r="T825" s="1150"/>
      <c r="U825" s="1150"/>
      <c r="V825" s="1150"/>
      <c r="W825" s="1150"/>
      <c r="X825" s="1150"/>
      <c r="Y825" s="1150"/>
      <c r="Z825" s="1150"/>
      <c r="AA825" s="1150"/>
      <c r="AB825" s="1150"/>
      <c r="AC825" s="1150"/>
      <c r="AD825" s="1150"/>
      <c r="AE825" s="1150"/>
      <c r="AF825" s="1150" t="s">
        <v>19572</v>
      </c>
      <c r="AG825" s="1150"/>
      <c r="AH825" s="1212">
        <v>1</v>
      </c>
      <c r="AI825" s="1150" t="s">
        <v>9840</v>
      </c>
      <c r="AJ825" s="1150" t="s">
        <v>19929</v>
      </c>
      <c r="AK825" s="1210">
        <v>189218.63</v>
      </c>
      <c r="AL825" s="1210">
        <v>189219</v>
      </c>
      <c r="AM825" s="1150" t="s">
        <v>19535</v>
      </c>
      <c r="AN825" s="1150" t="s">
        <v>12821</v>
      </c>
      <c r="AO825" s="1150"/>
      <c r="AP825" s="1222" t="s">
        <v>9843</v>
      </c>
      <c r="AQ825" s="1150"/>
      <c r="AR825" s="1150"/>
      <c r="AS825" s="1150"/>
      <c r="AT825" s="1150"/>
      <c r="AU825" s="1150"/>
      <c r="AV825" s="1150"/>
      <c r="AW825" s="1150"/>
      <c r="AX825" s="1150"/>
      <c r="AY825" s="1150" t="s">
        <v>19931</v>
      </c>
      <c r="AZ825" s="1150"/>
      <c r="BA825" s="1150"/>
      <c r="BB825" s="1150"/>
      <c r="BC825" s="1150"/>
      <c r="BD825" s="1150"/>
      <c r="BE825" s="1150"/>
      <c r="BF825" s="1150"/>
      <c r="BG825" s="1150"/>
      <c r="BH825" s="1150"/>
      <c r="BI825" s="1150"/>
      <c r="BJ825" s="1150"/>
    </row>
    <row r="826" spans="1:62" ht="121.5">
      <c r="A826" s="1150">
        <v>820</v>
      </c>
      <c r="B826" s="1150">
        <v>0</v>
      </c>
      <c r="C826" s="1150" t="s">
        <v>2792</v>
      </c>
      <c r="D826" s="1150" t="s">
        <v>18942</v>
      </c>
      <c r="E826" s="1150" t="s">
        <v>18943</v>
      </c>
      <c r="F826" s="1150" t="s">
        <v>18948</v>
      </c>
      <c r="G826" s="1150" t="s">
        <v>19136</v>
      </c>
      <c r="H826" s="1150" t="s">
        <v>1600</v>
      </c>
      <c r="I826" s="1150" t="s">
        <v>1597</v>
      </c>
      <c r="J826" s="1222" t="s">
        <v>1599</v>
      </c>
      <c r="K826" s="1215" t="s">
        <v>19932</v>
      </c>
      <c r="L826" s="1150" t="s">
        <v>394</v>
      </c>
      <c r="M826" s="1150">
        <v>100209022</v>
      </c>
      <c r="N826" s="1150" t="s">
        <v>394</v>
      </c>
      <c r="O826" s="1150"/>
      <c r="P826" s="1150" t="s">
        <v>17721</v>
      </c>
      <c r="Q826" s="1150"/>
      <c r="R826" s="1210">
        <v>17175</v>
      </c>
      <c r="S826" s="1150"/>
      <c r="T826" s="1150" t="s">
        <v>394</v>
      </c>
      <c r="U826" s="1150">
        <v>1003673611</v>
      </c>
      <c r="V826" s="1150"/>
      <c r="W826" s="1150"/>
      <c r="X826" s="1150"/>
      <c r="Y826" s="1150"/>
      <c r="Z826" s="1150"/>
      <c r="AA826" s="1150"/>
      <c r="AB826" s="1150"/>
      <c r="AC826" s="1150"/>
      <c r="AD826" s="1150"/>
      <c r="AE826" s="1150"/>
      <c r="AF826" s="1150" t="s">
        <v>19172</v>
      </c>
      <c r="AG826" s="1211">
        <v>45190</v>
      </c>
      <c r="AH826" s="1212">
        <v>45170</v>
      </c>
      <c r="AI826" s="1150" t="s">
        <v>1600</v>
      </c>
      <c r="AJ826" s="1222" t="s">
        <v>1599</v>
      </c>
      <c r="AK826" s="1226">
        <v>17175.05</v>
      </c>
      <c r="AL826" s="1210">
        <v>17176</v>
      </c>
      <c r="AM826" s="1150" t="s">
        <v>19092</v>
      </c>
      <c r="AN826" s="1150" t="s">
        <v>19067</v>
      </c>
      <c r="AO826" s="1150"/>
      <c r="AP826" s="1217" t="s">
        <v>19933</v>
      </c>
      <c r="AQ826" s="1150"/>
      <c r="AR826" s="1150">
        <v>4902150136</v>
      </c>
      <c r="AS826" s="1150"/>
      <c r="AT826" s="1150"/>
      <c r="AU826" s="1150"/>
      <c r="AV826" s="1150"/>
      <c r="AW826" s="1150"/>
      <c r="AX826" s="1150"/>
      <c r="AY826" s="1150" t="s">
        <v>19934</v>
      </c>
      <c r="AZ826" s="1150"/>
      <c r="BA826" s="1150"/>
      <c r="BB826" s="1150"/>
      <c r="BC826" s="1150"/>
      <c r="BD826" s="1150"/>
      <c r="BE826" s="1150"/>
      <c r="BF826" s="1150"/>
      <c r="BG826" s="1150"/>
      <c r="BH826" s="1150"/>
      <c r="BI826" s="1150"/>
      <c r="BJ826" s="1150"/>
    </row>
    <row r="827" spans="1:62" ht="148.5">
      <c r="A827" s="1150">
        <v>821</v>
      </c>
      <c r="B827" s="1150">
        <v>0</v>
      </c>
      <c r="C827" s="1150" t="s">
        <v>2792</v>
      </c>
      <c r="D827" s="1150" t="s">
        <v>18942</v>
      </c>
      <c r="E827" s="1150" t="s">
        <v>18943</v>
      </c>
      <c r="F827" s="1150" t="s">
        <v>18948</v>
      </c>
      <c r="G827" s="1150" t="s">
        <v>3189</v>
      </c>
      <c r="H827" s="1246" t="s">
        <v>2047</v>
      </c>
      <c r="I827" s="1150" t="s">
        <v>2044</v>
      </c>
      <c r="J827" s="1222" t="s">
        <v>2046</v>
      </c>
      <c r="K827" s="1215" t="s">
        <v>19935</v>
      </c>
      <c r="L827" s="1150" t="s">
        <v>394</v>
      </c>
      <c r="M827" s="1150">
        <v>100210561</v>
      </c>
      <c r="N827" s="1150" t="s">
        <v>394</v>
      </c>
      <c r="O827" s="1150"/>
      <c r="P827" s="1150" t="s">
        <v>17721</v>
      </c>
      <c r="Q827" s="1150"/>
      <c r="R827" s="1210">
        <v>20199</v>
      </c>
      <c r="S827" s="1150"/>
      <c r="T827" s="1150" t="s">
        <v>394</v>
      </c>
      <c r="U827" s="1150">
        <v>1003673522</v>
      </c>
      <c r="V827" s="1150"/>
      <c r="W827" s="1150"/>
      <c r="X827" s="1150"/>
      <c r="Y827" s="1150"/>
      <c r="Z827" s="1150"/>
      <c r="AA827" s="1150"/>
      <c r="AB827" s="1150"/>
      <c r="AC827" s="1150"/>
      <c r="AD827" s="1150"/>
      <c r="AE827" s="1150"/>
      <c r="AF827" s="1150" t="s">
        <v>19172</v>
      </c>
      <c r="AG827" s="1211">
        <v>45190</v>
      </c>
      <c r="AH827" s="1212">
        <v>45170</v>
      </c>
      <c r="AI827" s="1246" t="s">
        <v>2047</v>
      </c>
      <c r="AJ827" s="1222" t="s">
        <v>2046</v>
      </c>
      <c r="AK827" s="1210">
        <v>20199.13</v>
      </c>
      <c r="AL827" s="1210">
        <v>20200</v>
      </c>
      <c r="AM827" s="1150" t="s">
        <v>491</v>
      </c>
      <c r="AN827" s="1150" t="s">
        <v>12821</v>
      </c>
      <c r="AO827" s="1150"/>
      <c r="AP827" s="1150" t="s">
        <v>2042</v>
      </c>
      <c r="AQ827" s="1150"/>
      <c r="AR827" s="1150">
        <v>4902149576</v>
      </c>
      <c r="AS827" s="1150"/>
      <c r="AT827" s="1150"/>
      <c r="AU827" s="1150"/>
      <c r="AV827" s="1150"/>
      <c r="AW827" s="1150"/>
      <c r="AX827" s="1150"/>
      <c r="AY827" s="1150">
        <v>0</v>
      </c>
      <c r="AZ827" s="1150"/>
      <c r="BA827" s="1150"/>
      <c r="BB827" s="1150"/>
      <c r="BC827" s="1150"/>
      <c r="BD827" s="1150"/>
      <c r="BE827" s="1150"/>
      <c r="BF827" s="1150"/>
      <c r="BG827" s="1150"/>
      <c r="BH827" s="1150"/>
      <c r="BI827" s="1150"/>
      <c r="BJ827" s="1150"/>
    </row>
    <row r="828" spans="1:62">
      <c r="A828" s="1150">
        <v>822</v>
      </c>
      <c r="B828" s="1150">
        <v>0</v>
      </c>
      <c r="C828" s="1150" t="s">
        <v>2792</v>
      </c>
      <c r="D828" s="1150" t="s">
        <v>18942</v>
      </c>
      <c r="E828" s="1150" t="s">
        <v>18943</v>
      </c>
      <c r="F828" s="1150" t="s">
        <v>19171</v>
      </c>
      <c r="G828" s="1150" t="s">
        <v>17935</v>
      </c>
      <c r="H828" s="1150" t="s">
        <v>7220</v>
      </c>
      <c r="I828" s="1225" t="s">
        <v>7222</v>
      </c>
      <c r="J828" s="1150" t="s">
        <v>7221</v>
      </c>
      <c r="K828" s="1150" t="s">
        <v>7224</v>
      </c>
      <c r="L828" s="1150" t="s">
        <v>394</v>
      </c>
      <c r="M828" s="1150">
        <v>100205878</v>
      </c>
      <c r="N828" s="1150" t="s">
        <v>394</v>
      </c>
      <c r="O828" s="1150"/>
      <c r="P828" s="1150" t="s">
        <v>17721</v>
      </c>
      <c r="Q828" s="1150"/>
      <c r="R828" s="1150"/>
      <c r="S828" s="1150"/>
      <c r="T828" s="1150" t="s">
        <v>394</v>
      </c>
      <c r="U828" s="1150">
        <v>1003673353</v>
      </c>
      <c r="V828" s="1150"/>
      <c r="W828" s="1150"/>
      <c r="X828" s="1150"/>
      <c r="Y828" s="1150"/>
      <c r="Z828" s="1150"/>
      <c r="AA828" s="1150"/>
      <c r="AB828" s="1150"/>
      <c r="AC828" s="1150"/>
      <c r="AD828" s="1150"/>
      <c r="AE828" s="1150"/>
      <c r="AF828" s="1150" t="s">
        <v>18973</v>
      </c>
      <c r="AG828" s="1211">
        <v>45190</v>
      </c>
      <c r="AH828" s="1212">
        <v>45170</v>
      </c>
      <c r="AI828" s="1150" t="s">
        <v>7220</v>
      </c>
      <c r="AJ828" s="1150" t="s">
        <v>7221</v>
      </c>
      <c r="AK828" s="1210">
        <v>57055</v>
      </c>
      <c r="AL828" s="1210">
        <v>57055</v>
      </c>
      <c r="AM828" s="1150" t="s">
        <v>4193</v>
      </c>
      <c r="AN828" s="1150" t="s">
        <v>13129</v>
      </c>
      <c r="AO828" s="1210">
        <v>17969.900000000001</v>
      </c>
      <c r="AP828" s="1150" t="s">
        <v>7223</v>
      </c>
      <c r="AQ828" s="1150"/>
      <c r="AR828" s="1150">
        <v>4902149614</v>
      </c>
      <c r="AS828" s="1150"/>
      <c r="AT828" s="1150"/>
      <c r="AU828" s="1150"/>
      <c r="AV828" s="1150"/>
      <c r="AW828" s="1150"/>
      <c r="AX828" s="1150"/>
      <c r="AY828" s="1150">
        <v>0</v>
      </c>
      <c r="AZ828" s="1150"/>
      <c r="BA828" s="1150"/>
      <c r="BB828" s="1150"/>
      <c r="BC828" s="1150"/>
      <c r="BD828" s="1150"/>
      <c r="BE828" s="1150"/>
      <c r="BF828" s="1150"/>
      <c r="BG828" s="1150"/>
      <c r="BH828" s="1150"/>
      <c r="BI828" s="1150"/>
      <c r="BJ828" s="1150"/>
    </row>
    <row r="829" spans="1:62">
      <c r="A829" s="1150">
        <v>823</v>
      </c>
      <c r="B829" s="1150">
        <v>0</v>
      </c>
      <c r="C829" s="1150" t="s">
        <v>2792</v>
      </c>
      <c r="D829" s="1150" t="s">
        <v>18942</v>
      </c>
      <c r="E829" s="1150" t="s">
        <v>18943</v>
      </c>
      <c r="F829" s="1150" t="s">
        <v>18948</v>
      </c>
      <c r="G829" s="1150" t="s">
        <v>15831</v>
      </c>
      <c r="H829" s="1213" t="s">
        <v>19652</v>
      </c>
      <c r="I829" s="1213" t="s">
        <v>19653</v>
      </c>
      <c r="J829" s="1213" t="s">
        <v>19654</v>
      </c>
      <c r="K829" s="1150" t="s">
        <v>19655</v>
      </c>
      <c r="L829" s="1150" t="s">
        <v>394</v>
      </c>
      <c r="M829" s="1150">
        <v>100210228</v>
      </c>
      <c r="N829" s="1150" t="s">
        <v>394</v>
      </c>
      <c r="O829" s="1150"/>
      <c r="P829" s="1150" t="s">
        <v>17721</v>
      </c>
      <c r="Q829" s="1150"/>
      <c r="R829" s="1210">
        <v>150267</v>
      </c>
      <c r="S829" s="1150"/>
      <c r="T829" s="1150" t="s">
        <v>394</v>
      </c>
      <c r="U829" s="1150">
        <v>1003673567</v>
      </c>
      <c r="V829" s="1150">
        <v>1003673568</v>
      </c>
      <c r="W829" s="1150">
        <v>1003673569</v>
      </c>
      <c r="X829" s="1150">
        <v>1003673570</v>
      </c>
      <c r="Y829" s="1150">
        <v>1003673571</v>
      </c>
      <c r="Z829" s="1150">
        <v>1003673572</v>
      </c>
      <c r="AA829" s="1150">
        <v>1003673573</v>
      </c>
      <c r="AB829" s="1150">
        <v>1003673574</v>
      </c>
      <c r="AC829" s="1150"/>
      <c r="AD829" s="1150"/>
      <c r="AE829" s="1150"/>
      <c r="AF829" s="1150" t="s">
        <v>19172</v>
      </c>
      <c r="AG829" s="1211">
        <v>45190</v>
      </c>
      <c r="AH829" s="1212">
        <v>45170</v>
      </c>
      <c r="AI829" s="1213" t="s">
        <v>19652</v>
      </c>
      <c r="AJ829" s="1213" t="s">
        <v>19654</v>
      </c>
      <c r="AK829" s="1210">
        <v>150267</v>
      </c>
      <c r="AL829" s="1210">
        <v>150267</v>
      </c>
      <c r="AM829" s="1150" t="s">
        <v>516</v>
      </c>
      <c r="AN829" s="1150" t="s">
        <v>13437</v>
      </c>
      <c r="AO829" s="1150"/>
      <c r="AP829" s="1150"/>
      <c r="AQ829" s="1150"/>
      <c r="AR829" s="1150">
        <v>4902149621</v>
      </c>
      <c r="AS829" s="1150">
        <v>4902149547</v>
      </c>
      <c r="AT829" s="1150"/>
      <c r="AU829" s="1150"/>
      <c r="AV829" s="1150"/>
      <c r="AW829" s="1150"/>
      <c r="AX829" s="1150"/>
      <c r="AY829" s="1150" t="s">
        <v>2792</v>
      </c>
      <c r="AZ829" s="1150"/>
      <c r="BA829" s="1150"/>
      <c r="BB829" s="1150"/>
      <c r="BC829" s="1150"/>
      <c r="BD829" s="1150"/>
      <c r="BE829" s="1150"/>
      <c r="BF829" s="1150"/>
      <c r="BG829" s="1150"/>
      <c r="BH829" s="1150"/>
      <c r="BI829" s="1150"/>
      <c r="BJ829" s="1150"/>
    </row>
    <row r="830" spans="1:62" ht="27">
      <c r="A830" s="1150">
        <v>824</v>
      </c>
      <c r="B830" s="1150" t="s">
        <v>19936</v>
      </c>
      <c r="C830" s="1150" t="s">
        <v>2792</v>
      </c>
      <c r="D830" s="1150" t="s">
        <v>18942</v>
      </c>
      <c r="E830" s="1150" t="s">
        <v>18943</v>
      </c>
      <c r="F830" s="1150" t="s">
        <v>18944</v>
      </c>
      <c r="G830" s="1150" t="s">
        <v>17920</v>
      </c>
      <c r="H830" s="1150" t="s">
        <v>1760</v>
      </c>
      <c r="I830" s="1150" t="s">
        <v>1757</v>
      </c>
      <c r="J830" s="1150" t="s">
        <v>1759</v>
      </c>
      <c r="K830" s="1150" t="s">
        <v>19937</v>
      </c>
      <c r="L830" s="1150" t="s">
        <v>394</v>
      </c>
      <c r="M830" s="1150">
        <v>100210944</v>
      </c>
      <c r="N830" s="1150" t="s">
        <v>394</v>
      </c>
      <c r="O830" s="1150" t="s">
        <v>19690</v>
      </c>
      <c r="P830" s="1150" t="s">
        <v>17721</v>
      </c>
      <c r="Q830" s="1211">
        <v>45204</v>
      </c>
      <c r="R830" s="1210">
        <v>183617</v>
      </c>
      <c r="S830" s="1150"/>
      <c r="T830" s="1150" t="s">
        <v>18969</v>
      </c>
      <c r="U830" s="1150">
        <v>1003680237</v>
      </c>
      <c r="V830" s="1150">
        <v>1003680238</v>
      </c>
      <c r="W830" s="1150"/>
      <c r="X830" s="1150"/>
      <c r="Y830" s="1150"/>
      <c r="Z830" s="1150"/>
      <c r="AA830" s="1150"/>
      <c r="AB830" s="1150"/>
      <c r="AC830" s="1150"/>
      <c r="AD830" s="1150"/>
      <c r="AE830" s="1150"/>
      <c r="AF830" s="1150" t="s">
        <v>18983</v>
      </c>
      <c r="AG830" s="1211">
        <v>45208</v>
      </c>
      <c r="AH830" s="1212">
        <v>45200</v>
      </c>
      <c r="AI830" s="1150" t="s">
        <v>1760</v>
      </c>
      <c r="AJ830" s="1150" t="s">
        <v>1759</v>
      </c>
      <c r="AK830" s="1210">
        <v>183617</v>
      </c>
      <c r="AL830" s="1210">
        <v>183617</v>
      </c>
      <c r="AM830" s="1150" t="s">
        <v>502</v>
      </c>
      <c r="AN830" s="1150" t="s">
        <v>12821</v>
      </c>
      <c r="AO830" s="1215" t="s">
        <v>19938</v>
      </c>
      <c r="AP830" s="1150" t="s">
        <v>1755</v>
      </c>
      <c r="AQ830" s="1150"/>
      <c r="AR830" s="1150">
        <v>4902155459</v>
      </c>
      <c r="AS830" s="1150"/>
      <c r="AT830" s="1150"/>
      <c r="AU830" s="1150"/>
      <c r="AV830" s="1150"/>
      <c r="AW830" s="1150"/>
      <c r="AX830" s="1150"/>
      <c r="AY830" s="1150">
        <v>0</v>
      </c>
      <c r="AZ830" s="1150"/>
      <c r="BA830" s="1150"/>
      <c r="BB830" s="1150"/>
      <c r="BC830" s="1150"/>
      <c r="BD830" s="1150"/>
      <c r="BE830" s="1150"/>
      <c r="BF830" s="1150"/>
      <c r="BG830" s="1150"/>
      <c r="BH830" s="1150"/>
      <c r="BI830" s="1150"/>
      <c r="BJ830" s="1150"/>
    </row>
    <row r="831" spans="1:62">
      <c r="A831" s="1150">
        <v>825</v>
      </c>
      <c r="B831" s="1150">
        <v>0</v>
      </c>
      <c r="C831" s="1150" t="s">
        <v>2792</v>
      </c>
      <c r="D831" s="1150" t="s">
        <v>18942</v>
      </c>
      <c r="E831" s="1150" t="s">
        <v>18943</v>
      </c>
      <c r="F831" s="1150" t="s">
        <v>18948</v>
      </c>
      <c r="G831" s="1150" t="s">
        <v>17935</v>
      </c>
      <c r="H831" s="1150" t="s">
        <v>10261</v>
      </c>
      <c r="I831" s="1150" t="s">
        <v>10263</v>
      </c>
      <c r="J831" s="1150" t="s">
        <v>10262</v>
      </c>
      <c r="K831" s="1150" t="s">
        <v>10266</v>
      </c>
      <c r="L831" s="1150" t="s">
        <v>394</v>
      </c>
      <c r="M831" s="1150">
        <v>100199791</v>
      </c>
      <c r="N831" s="1150" t="s">
        <v>394</v>
      </c>
      <c r="O831" s="1150"/>
      <c r="P831" s="1150" t="s">
        <v>17721</v>
      </c>
      <c r="Q831" s="1150"/>
      <c r="R831" s="1150"/>
      <c r="S831" s="1150"/>
      <c r="T831" s="1150" t="s">
        <v>18969</v>
      </c>
      <c r="U831" s="1150">
        <v>1003673193</v>
      </c>
      <c r="V831" s="1150">
        <v>1003673194</v>
      </c>
      <c r="W831" s="1150"/>
      <c r="X831" s="1150"/>
      <c r="Y831" s="1150"/>
      <c r="Z831" s="1150"/>
      <c r="AA831" s="1150"/>
      <c r="AB831" s="1150"/>
      <c r="AC831" s="1150"/>
      <c r="AD831" s="1150"/>
      <c r="AE831" s="1150"/>
      <c r="AF831" s="1150" t="s">
        <v>18973</v>
      </c>
      <c r="AG831" s="1211">
        <v>45190</v>
      </c>
      <c r="AH831" s="1212">
        <v>45170</v>
      </c>
      <c r="AI831" s="1150" t="s">
        <v>10261</v>
      </c>
      <c r="AJ831" s="1150" t="s">
        <v>10262</v>
      </c>
      <c r="AK831" s="1210">
        <v>53209</v>
      </c>
      <c r="AL831" s="1210">
        <v>53209</v>
      </c>
      <c r="AM831" s="1150" t="s">
        <v>19799</v>
      </c>
      <c r="AN831" s="1150" t="s">
        <v>19067</v>
      </c>
      <c r="AO831" s="1210">
        <v>2688.5</v>
      </c>
      <c r="AP831" s="1150" t="s">
        <v>10264</v>
      </c>
      <c r="AQ831" s="1150"/>
      <c r="AR831" s="1150">
        <v>4902149776</v>
      </c>
      <c r="AS831" s="1150"/>
      <c r="AT831" s="1150"/>
      <c r="AU831" s="1150"/>
      <c r="AV831" s="1150"/>
      <c r="AW831" s="1150"/>
      <c r="AX831" s="1150"/>
      <c r="AY831" s="1150">
        <v>0</v>
      </c>
      <c r="AZ831" s="1150"/>
      <c r="BA831" s="1150"/>
      <c r="BB831" s="1150"/>
      <c r="BC831" s="1150"/>
      <c r="BD831" s="1150"/>
      <c r="BE831" s="1150"/>
      <c r="BF831" s="1150"/>
      <c r="BG831" s="1150"/>
      <c r="BH831" s="1150"/>
      <c r="BI831" s="1150"/>
      <c r="BJ831" s="1150"/>
    </row>
    <row r="832" spans="1:62">
      <c r="A832" s="1150">
        <v>826</v>
      </c>
      <c r="B832" s="1150">
        <v>0</v>
      </c>
      <c r="C832" s="1150" t="s">
        <v>2792</v>
      </c>
      <c r="D832" s="1150" t="s">
        <v>18942</v>
      </c>
      <c r="E832" s="1150" t="s">
        <v>18943</v>
      </c>
      <c r="F832" s="1150" t="s">
        <v>18944</v>
      </c>
      <c r="G832" s="1150" t="s">
        <v>17963</v>
      </c>
      <c r="H832" s="1150" t="s">
        <v>8443</v>
      </c>
      <c r="I832" s="1150" t="s">
        <v>8445</v>
      </c>
      <c r="J832" s="1150" t="s">
        <v>8444</v>
      </c>
      <c r="K832" s="1150" t="s">
        <v>19939</v>
      </c>
      <c r="L832" s="1150" t="s">
        <v>394</v>
      </c>
      <c r="M832" s="1150">
        <v>100202581</v>
      </c>
      <c r="N832" s="1150" t="s">
        <v>394</v>
      </c>
      <c r="O832" s="1150"/>
      <c r="P832" s="1150" t="s">
        <v>17721</v>
      </c>
      <c r="Q832" s="1150"/>
      <c r="R832" s="1150"/>
      <c r="S832" s="1150"/>
      <c r="T832" s="1150" t="s">
        <v>18969</v>
      </c>
      <c r="U832" s="1150">
        <v>1003673594</v>
      </c>
      <c r="V832" s="1150"/>
      <c r="W832" s="1150"/>
      <c r="X832" s="1150"/>
      <c r="Y832" s="1150"/>
      <c r="Z832" s="1150"/>
      <c r="AA832" s="1150"/>
      <c r="AB832" s="1150"/>
      <c r="AC832" s="1150"/>
      <c r="AD832" s="1150"/>
      <c r="AE832" s="1150"/>
      <c r="AF832" s="1150" t="s">
        <v>18973</v>
      </c>
      <c r="AG832" s="1211">
        <v>45190</v>
      </c>
      <c r="AH832" s="1212">
        <v>45170</v>
      </c>
      <c r="AI832" s="1150" t="s">
        <v>8443</v>
      </c>
      <c r="AJ832" s="1150" t="s">
        <v>8444</v>
      </c>
      <c r="AK832" s="1210">
        <v>19804.78</v>
      </c>
      <c r="AL832" s="1210">
        <v>19805</v>
      </c>
      <c r="AM832" s="1150" t="s">
        <v>19064</v>
      </c>
      <c r="AN832" s="1150" t="s">
        <v>12821</v>
      </c>
      <c r="AO832" s="1150">
        <v>501.39</v>
      </c>
      <c r="AP832" s="1150" t="s">
        <v>8446</v>
      </c>
      <c r="AQ832" s="1150"/>
      <c r="AR832" s="1150">
        <v>4902149639</v>
      </c>
      <c r="AS832" s="1150"/>
      <c r="AT832" s="1150"/>
      <c r="AU832" s="1150"/>
      <c r="AV832" s="1150"/>
      <c r="AW832" s="1150"/>
      <c r="AX832" s="1150"/>
      <c r="AY832" s="1150">
        <v>0</v>
      </c>
      <c r="AZ832" s="1150"/>
      <c r="BA832" s="1150"/>
      <c r="BB832" s="1150"/>
      <c r="BC832" s="1150"/>
      <c r="BD832" s="1150"/>
      <c r="BE832" s="1211">
        <v>45194</v>
      </c>
      <c r="BF832" s="1150"/>
      <c r="BG832" s="1150" t="s">
        <v>18980</v>
      </c>
      <c r="BH832" s="1150" t="s">
        <v>18978</v>
      </c>
      <c r="BI832" s="1150"/>
      <c r="BJ832" s="1150"/>
    </row>
    <row r="833" spans="1:62" ht="148.5">
      <c r="A833" s="1150">
        <v>827</v>
      </c>
      <c r="B833" s="1150">
        <v>0</v>
      </c>
      <c r="C833" s="1150" t="s">
        <v>19224</v>
      </c>
      <c r="D833" s="1150" t="s">
        <v>18942</v>
      </c>
      <c r="E833" s="1150" t="s">
        <v>18943</v>
      </c>
      <c r="F833" s="1150" t="s">
        <v>18948</v>
      </c>
      <c r="G833" s="1150" t="s">
        <v>15831</v>
      </c>
      <c r="H833" s="1150"/>
      <c r="I833" s="1150" t="s">
        <v>6131</v>
      </c>
      <c r="J833" s="1150"/>
      <c r="K833" s="1215" t="s">
        <v>19940</v>
      </c>
      <c r="L833" s="1150" t="s">
        <v>394</v>
      </c>
      <c r="M833" s="1150">
        <v>100210272</v>
      </c>
      <c r="N833" s="1150" t="s">
        <v>394</v>
      </c>
      <c r="O833" s="1150"/>
      <c r="P833" s="1150" t="s">
        <v>17721</v>
      </c>
      <c r="Q833" s="1150"/>
      <c r="R833" s="1210">
        <v>41240</v>
      </c>
      <c r="S833" s="1150"/>
      <c r="T833" s="1150" t="s">
        <v>18969</v>
      </c>
      <c r="U833" s="1150"/>
      <c r="V833" s="1150"/>
      <c r="W833" s="1150"/>
      <c r="X833" s="1150"/>
      <c r="Y833" s="1150"/>
      <c r="Z833" s="1150"/>
      <c r="AA833" s="1150"/>
      <c r="AB833" s="1150"/>
      <c r="AC833" s="1150"/>
      <c r="AD833" s="1150"/>
      <c r="AE833" s="1150"/>
      <c r="AF833" s="1150" t="s">
        <v>19172</v>
      </c>
      <c r="AG833" s="1150"/>
      <c r="AH833" s="1212">
        <v>1</v>
      </c>
      <c r="AI833" s="1150"/>
      <c r="AJ833" s="1150"/>
      <c r="AK833" s="1150"/>
      <c r="AL833" s="1150" t="s">
        <v>18976</v>
      </c>
      <c r="AM833" s="1150" t="s">
        <v>514</v>
      </c>
      <c r="AN833" s="1150" t="s">
        <v>13437</v>
      </c>
      <c r="AO833" s="1150"/>
      <c r="AP833" s="1150" t="s">
        <v>6132</v>
      </c>
      <c r="AQ833" s="1150"/>
      <c r="AR833" s="1150"/>
      <c r="AS833" s="1150"/>
      <c r="AT833" s="1150"/>
      <c r="AU833" s="1150"/>
      <c r="AV833" s="1150"/>
      <c r="AW833" s="1150"/>
      <c r="AX833" s="1150"/>
      <c r="AY833" s="1150" t="s">
        <v>19941</v>
      </c>
      <c r="AZ833" s="1150"/>
      <c r="BA833" s="1150"/>
      <c r="BB833" s="1150"/>
      <c r="BC833" s="1150"/>
      <c r="BD833" s="1150"/>
      <c r="BE833" s="1150"/>
      <c r="BF833" s="1150"/>
      <c r="BG833" s="1150"/>
      <c r="BH833" s="1150"/>
      <c r="BI833" s="1150"/>
      <c r="BJ833" s="1150"/>
    </row>
    <row r="834" spans="1:62">
      <c r="A834" s="1150">
        <v>828</v>
      </c>
      <c r="B834" s="1150">
        <v>0</v>
      </c>
      <c r="C834" s="1150" t="s">
        <v>2792</v>
      </c>
      <c r="D834" s="1150" t="s">
        <v>18942</v>
      </c>
      <c r="E834" s="1150" t="s">
        <v>18943</v>
      </c>
      <c r="F834" s="1150" t="s">
        <v>18944</v>
      </c>
      <c r="G834" s="1150" t="s">
        <v>52</v>
      </c>
      <c r="H834" s="1150" t="s">
        <v>10181</v>
      </c>
      <c r="I834" s="1150" t="s">
        <v>10183</v>
      </c>
      <c r="J834" s="1150" t="s">
        <v>10182</v>
      </c>
      <c r="K834" s="1150" t="s">
        <v>10186</v>
      </c>
      <c r="L834" s="1150" t="s">
        <v>394</v>
      </c>
      <c r="M834" s="1150">
        <v>100209687</v>
      </c>
      <c r="N834" s="1150" t="s">
        <v>394</v>
      </c>
      <c r="O834" s="1150"/>
      <c r="P834" s="1150" t="s">
        <v>17721</v>
      </c>
      <c r="Q834" s="1150"/>
      <c r="R834" s="1210">
        <v>69436</v>
      </c>
      <c r="S834" s="1150"/>
      <c r="T834" s="1150" t="s">
        <v>18969</v>
      </c>
      <c r="U834" s="1150">
        <v>1003673646</v>
      </c>
      <c r="V834" s="1150">
        <v>1003673647</v>
      </c>
      <c r="W834" s="1150"/>
      <c r="X834" s="1150"/>
      <c r="Y834" s="1150"/>
      <c r="Z834" s="1150"/>
      <c r="AA834" s="1150"/>
      <c r="AB834" s="1150"/>
      <c r="AC834" s="1150"/>
      <c r="AD834" s="1150"/>
      <c r="AE834" s="1150"/>
      <c r="AF834" s="1150" t="s">
        <v>19387</v>
      </c>
      <c r="AG834" s="1211">
        <v>45190</v>
      </c>
      <c r="AH834" s="1212">
        <v>45170</v>
      </c>
      <c r="AI834" s="1150" t="s">
        <v>10181</v>
      </c>
      <c r="AJ834" s="1150" t="s">
        <v>10182</v>
      </c>
      <c r="AK834" s="1210">
        <v>69435.64</v>
      </c>
      <c r="AL834" s="1210">
        <v>69436</v>
      </c>
      <c r="AM834" s="1150" t="s">
        <v>491</v>
      </c>
      <c r="AN834" s="1150" t="s">
        <v>12821</v>
      </c>
      <c r="AO834" s="1210">
        <v>18854.47</v>
      </c>
      <c r="AP834" s="1150" t="s">
        <v>10184</v>
      </c>
      <c r="AQ834" s="1150"/>
      <c r="AR834" s="1150">
        <v>4902149616</v>
      </c>
      <c r="AS834" s="1150"/>
      <c r="AT834" s="1150"/>
      <c r="AU834" s="1150"/>
      <c r="AV834" s="1150"/>
      <c r="AW834" s="1150"/>
      <c r="AX834" s="1150"/>
      <c r="AY834" s="1150">
        <v>0</v>
      </c>
      <c r="AZ834" s="1150"/>
      <c r="BA834" s="1150"/>
      <c r="BB834" s="1150"/>
      <c r="BC834" s="1150"/>
      <c r="BD834" s="1150"/>
      <c r="BE834" s="1150"/>
      <c r="BF834" s="1150"/>
      <c r="BG834" s="1150"/>
      <c r="BH834" s="1150"/>
      <c r="BI834" s="1150"/>
      <c r="BJ834" s="1150"/>
    </row>
    <row r="835" spans="1:62">
      <c r="A835" s="1150">
        <v>829</v>
      </c>
      <c r="B835" s="1150" t="s">
        <v>19094</v>
      </c>
      <c r="C835" s="1150" t="s">
        <v>2792</v>
      </c>
      <c r="D835" s="1150" t="s">
        <v>18942</v>
      </c>
      <c r="E835" s="1150" t="s">
        <v>17550</v>
      </c>
      <c r="F835" s="1150" t="s">
        <v>18948</v>
      </c>
      <c r="G835" s="1150" t="s">
        <v>57</v>
      </c>
      <c r="H835" s="1150" t="s">
        <v>5307</v>
      </c>
      <c r="I835" s="1150" t="s">
        <v>5304</v>
      </c>
      <c r="J835" s="1150" t="s">
        <v>5306</v>
      </c>
      <c r="K835" s="1150" t="s">
        <v>11543</v>
      </c>
      <c r="L835" s="1150" t="s">
        <v>394</v>
      </c>
      <c r="M835" s="1150">
        <v>100211267</v>
      </c>
      <c r="N835" s="1150" t="s">
        <v>18962</v>
      </c>
      <c r="O835" s="1150" t="s">
        <v>19690</v>
      </c>
      <c r="P835" s="1150" t="s">
        <v>17721</v>
      </c>
      <c r="Q835" s="1211">
        <v>45202</v>
      </c>
      <c r="R835" s="1210">
        <v>11944</v>
      </c>
      <c r="S835" s="1150"/>
      <c r="T835" s="1150" t="s">
        <v>18969</v>
      </c>
      <c r="U835" s="1150">
        <v>1003679817</v>
      </c>
      <c r="V835" s="1150"/>
      <c r="W835" s="1150"/>
      <c r="X835" s="1150"/>
      <c r="Y835" s="1150"/>
      <c r="Z835" s="1150"/>
      <c r="AA835" s="1150"/>
      <c r="AB835" s="1150"/>
      <c r="AC835" s="1150"/>
      <c r="AD835" s="1150"/>
      <c r="AE835" s="1150"/>
      <c r="AF835" s="1150" t="s">
        <v>19172</v>
      </c>
      <c r="AG835" s="1211">
        <v>45206</v>
      </c>
      <c r="AH835" s="1212">
        <v>45200</v>
      </c>
      <c r="AI835" s="1150" t="s">
        <v>5307</v>
      </c>
      <c r="AJ835" s="1150" t="s">
        <v>5306</v>
      </c>
      <c r="AK835" s="1210">
        <v>11943.27</v>
      </c>
      <c r="AL835" s="1210">
        <v>11944</v>
      </c>
      <c r="AM835" s="1150" t="s">
        <v>514</v>
      </c>
      <c r="AN835" s="1150" t="s">
        <v>13437</v>
      </c>
      <c r="AO835" s="1210">
        <v>1754</v>
      </c>
      <c r="AP835" s="1150" t="s">
        <v>11541</v>
      </c>
      <c r="AQ835" s="1150"/>
      <c r="AR835" s="1150">
        <v>4902155040</v>
      </c>
      <c r="AS835" s="1150"/>
      <c r="AT835" s="1150"/>
      <c r="AU835" s="1150"/>
      <c r="AV835" s="1150"/>
      <c r="AW835" s="1150"/>
      <c r="AX835" s="1150"/>
      <c r="AY835" s="1150"/>
      <c r="AZ835" s="1150"/>
      <c r="BA835" s="1150"/>
      <c r="BB835" s="1150"/>
      <c r="BC835" s="1150"/>
      <c r="BD835" s="1150"/>
      <c r="BE835" s="1150"/>
      <c r="BF835" s="1150"/>
      <c r="BG835" s="1150"/>
      <c r="BH835" s="1150"/>
      <c r="BI835" s="1150"/>
      <c r="BJ835" s="1150"/>
    </row>
    <row r="836" spans="1:62">
      <c r="A836" s="1150">
        <v>830</v>
      </c>
      <c r="B836" s="1150">
        <v>0</v>
      </c>
      <c r="C836" s="1150" t="s">
        <v>19942</v>
      </c>
      <c r="D836" s="1150" t="s">
        <v>19780</v>
      </c>
      <c r="E836" s="1150" t="s">
        <v>17550</v>
      </c>
      <c r="F836" s="1150" t="s">
        <v>18948</v>
      </c>
      <c r="G836" s="1150" t="s">
        <v>17569</v>
      </c>
      <c r="H836" s="1150"/>
      <c r="I836" s="1150" t="s">
        <v>19943</v>
      </c>
      <c r="J836" s="1150"/>
      <c r="K836" s="1150" t="s">
        <v>19944</v>
      </c>
      <c r="L836" s="1150" t="s">
        <v>18997</v>
      </c>
      <c r="M836" s="1150"/>
      <c r="N836" s="1150"/>
      <c r="O836" s="1150"/>
      <c r="P836" s="1150"/>
      <c r="Q836" s="1150"/>
      <c r="R836" s="1150"/>
      <c r="S836" s="1150"/>
      <c r="T836" s="1150" t="s">
        <v>18969</v>
      </c>
      <c r="U836" s="1150"/>
      <c r="V836" s="1150"/>
      <c r="W836" s="1150"/>
      <c r="X836" s="1150"/>
      <c r="Y836" s="1150"/>
      <c r="Z836" s="1150"/>
      <c r="AA836" s="1150"/>
      <c r="AB836" s="1150"/>
      <c r="AC836" s="1150"/>
      <c r="AD836" s="1150"/>
      <c r="AE836" s="1150"/>
      <c r="AF836" s="1150"/>
      <c r="AG836" s="1150"/>
      <c r="AH836" s="1212">
        <v>1</v>
      </c>
      <c r="AI836" s="1150"/>
      <c r="AJ836" s="1150"/>
      <c r="AK836" s="1150"/>
      <c r="AL836" s="1150" t="s">
        <v>18976</v>
      </c>
      <c r="AM836" s="1150" t="s">
        <v>514</v>
      </c>
      <c r="AN836" s="1150" t="s">
        <v>13437</v>
      </c>
      <c r="AO836" s="1150"/>
      <c r="AP836" s="1150"/>
      <c r="AQ836" s="1150"/>
      <c r="AR836" s="1150"/>
      <c r="AS836" s="1150"/>
      <c r="AT836" s="1150"/>
      <c r="AU836" s="1150"/>
      <c r="AV836" s="1150"/>
      <c r="AW836" s="1150"/>
      <c r="AX836" s="1150"/>
      <c r="AY836" s="1150">
        <v>0</v>
      </c>
      <c r="AZ836" s="1150"/>
      <c r="BA836" s="1150"/>
      <c r="BB836" s="1150"/>
      <c r="BC836" s="1150"/>
      <c r="BD836" s="1150"/>
      <c r="BE836" s="1150"/>
      <c r="BF836" s="1150"/>
      <c r="BG836" s="1150"/>
      <c r="BH836" s="1150"/>
      <c r="BI836" s="1150"/>
      <c r="BJ836" s="1150"/>
    </row>
    <row r="837" spans="1:62">
      <c r="A837" s="1150">
        <v>831</v>
      </c>
      <c r="B837" s="1150" t="s">
        <v>19094</v>
      </c>
      <c r="C837" s="1150" t="s">
        <v>17850</v>
      </c>
      <c r="D837" s="1150" t="s">
        <v>18942</v>
      </c>
      <c r="E837" s="1150" t="s">
        <v>17550</v>
      </c>
      <c r="F837" s="1150" t="s">
        <v>18948</v>
      </c>
      <c r="G837" s="1150" t="s">
        <v>17569</v>
      </c>
      <c r="H837" s="1150" t="s">
        <v>11597</v>
      </c>
      <c r="I837" s="1150" t="s">
        <v>11599</v>
      </c>
      <c r="J837" s="1150" t="s">
        <v>11598</v>
      </c>
      <c r="K837" s="1150" t="s">
        <v>19945</v>
      </c>
      <c r="L837" s="1150" t="s">
        <v>18997</v>
      </c>
      <c r="M837" s="1150">
        <v>100211268</v>
      </c>
      <c r="N837" s="1150" t="s">
        <v>18962</v>
      </c>
      <c r="O837" s="1150" t="s">
        <v>19690</v>
      </c>
      <c r="P837" s="1150" t="s">
        <v>17721</v>
      </c>
      <c r="Q837" s="1211">
        <v>45202</v>
      </c>
      <c r="R837" s="1210">
        <v>10000</v>
      </c>
      <c r="S837" s="1150"/>
      <c r="T837" s="1150" t="s">
        <v>18969</v>
      </c>
      <c r="U837" s="1150"/>
      <c r="V837" s="1150"/>
      <c r="W837" s="1150"/>
      <c r="X837" s="1150"/>
      <c r="Y837" s="1150"/>
      <c r="Z837" s="1150"/>
      <c r="AA837" s="1150"/>
      <c r="AB837" s="1150"/>
      <c r="AC837" s="1150"/>
      <c r="AD837" s="1150"/>
      <c r="AE837" s="1150"/>
      <c r="AF837" s="1150"/>
      <c r="AG837" s="1150"/>
      <c r="AH837" s="1212">
        <v>1</v>
      </c>
      <c r="AI837" s="1150" t="s">
        <v>11597</v>
      </c>
      <c r="AJ837" s="1150" t="s">
        <v>11598</v>
      </c>
      <c r="AK837" s="1210">
        <v>10000</v>
      </c>
      <c r="AL837" s="1210">
        <v>10000</v>
      </c>
      <c r="AM837" s="1150" t="s">
        <v>514</v>
      </c>
      <c r="AN837" s="1150" t="s">
        <v>13437</v>
      </c>
      <c r="AO837" s="1150"/>
      <c r="AP837" s="1150"/>
      <c r="AQ837" s="1150"/>
      <c r="AR837" s="1150"/>
      <c r="AS837" s="1150"/>
      <c r="AT837" s="1150"/>
      <c r="AU837" s="1150"/>
      <c r="AV837" s="1150"/>
      <c r="AW837" s="1150"/>
      <c r="AX837" s="1150"/>
      <c r="AY837" s="1150">
        <v>0</v>
      </c>
      <c r="AZ837" s="1150"/>
      <c r="BA837" s="1150"/>
      <c r="BB837" s="1150"/>
      <c r="BC837" s="1150"/>
      <c r="BD837" s="1150"/>
      <c r="BE837" s="1150"/>
      <c r="BF837" s="1150"/>
      <c r="BG837" s="1150"/>
      <c r="BH837" s="1150"/>
      <c r="BI837" s="1150"/>
      <c r="BJ837" s="1150"/>
    </row>
    <row r="838" spans="1:62">
      <c r="A838" s="1150">
        <v>832</v>
      </c>
      <c r="B838" s="1150">
        <v>0</v>
      </c>
      <c r="C838" s="1150" t="s">
        <v>19942</v>
      </c>
      <c r="D838" s="1150" t="s">
        <v>19780</v>
      </c>
      <c r="E838" s="1150" t="s">
        <v>17550</v>
      </c>
      <c r="F838" s="1150" t="s">
        <v>18948</v>
      </c>
      <c r="G838" s="1150" t="s">
        <v>17920</v>
      </c>
      <c r="H838" s="1150"/>
      <c r="I838" s="1150" t="s">
        <v>19946</v>
      </c>
      <c r="J838" s="1150"/>
      <c r="K838" s="1150" t="s">
        <v>19947</v>
      </c>
      <c r="L838" s="1150" t="s">
        <v>18997</v>
      </c>
      <c r="M838" s="1150"/>
      <c r="N838" s="1150"/>
      <c r="O838" s="1150"/>
      <c r="P838" s="1150"/>
      <c r="Q838" s="1150"/>
      <c r="R838" s="1150"/>
      <c r="S838" s="1150"/>
      <c r="T838" s="1150" t="s">
        <v>18969</v>
      </c>
      <c r="U838" s="1150"/>
      <c r="V838" s="1150"/>
      <c r="W838" s="1150"/>
      <c r="X838" s="1150"/>
      <c r="Y838" s="1150"/>
      <c r="Z838" s="1150"/>
      <c r="AA838" s="1150"/>
      <c r="AB838" s="1150"/>
      <c r="AC838" s="1150"/>
      <c r="AD838" s="1150"/>
      <c r="AE838" s="1150"/>
      <c r="AF838" s="1150"/>
      <c r="AG838" s="1150"/>
      <c r="AH838" s="1212">
        <v>1</v>
      </c>
      <c r="AI838" s="1150"/>
      <c r="AJ838" s="1150"/>
      <c r="AK838" s="1150"/>
      <c r="AL838" s="1150" t="s">
        <v>18976</v>
      </c>
      <c r="AM838" s="1150" t="s">
        <v>514</v>
      </c>
      <c r="AN838" s="1150" t="s">
        <v>13437</v>
      </c>
      <c r="AO838" s="1150"/>
      <c r="AP838" s="1150"/>
      <c r="AQ838" s="1150"/>
      <c r="AR838" s="1150"/>
      <c r="AS838" s="1150"/>
      <c r="AT838" s="1150"/>
      <c r="AU838" s="1150"/>
      <c r="AV838" s="1150"/>
      <c r="AW838" s="1150"/>
      <c r="AX838" s="1150"/>
      <c r="AY838" s="1150">
        <v>0</v>
      </c>
      <c r="AZ838" s="1150"/>
      <c r="BA838" s="1150"/>
      <c r="BB838" s="1150"/>
      <c r="BC838" s="1150"/>
      <c r="BD838" s="1150"/>
      <c r="BE838" s="1150"/>
      <c r="BF838" s="1150"/>
      <c r="BG838" s="1150"/>
      <c r="BH838" s="1150"/>
      <c r="BI838" s="1150"/>
      <c r="BJ838" s="1150"/>
    </row>
    <row r="839" spans="1:62">
      <c r="A839" s="1150">
        <v>833</v>
      </c>
      <c r="B839" s="1150">
        <v>0</v>
      </c>
      <c r="C839" s="1150" t="s">
        <v>19942</v>
      </c>
      <c r="D839" s="1150" t="s">
        <v>19780</v>
      </c>
      <c r="E839" s="1150" t="s">
        <v>17550</v>
      </c>
      <c r="F839" s="1150" t="s">
        <v>18948</v>
      </c>
      <c r="G839" s="1150" t="s">
        <v>17920</v>
      </c>
      <c r="H839" s="1150"/>
      <c r="I839" s="1150" t="s">
        <v>11594</v>
      </c>
      <c r="J839" s="1150"/>
      <c r="K839" s="1150" t="s">
        <v>11595</v>
      </c>
      <c r="L839" s="1150" t="s">
        <v>18997</v>
      </c>
      <c r="M839" s="1150"/>
      <c r="N839" s="1150"/>
      <c r="O839" s="1150"/>
      <c r="P839" s="1150"/>
      <c r="Q839" s="1150"/>
      <c r="R839" s="1150"/>
      <c r="S839" s="1150"/>
      <c r="T839" s="1150" t="s">
        <v>18969</v>
      </c>
      <c r="U839" s="1150"/>
      <c r="V839" s="1150"/>
      <c r="W839" s="1150"/>
      <c r="X839" s="1150"/>
      <c r="Y839" s="1150"/>
      <c r="Z839" s="1150"/>
      <c r="AA839" s="1150"/>
      <c r="AB839" s="1150"/>
      <c r="AC839" s="1150"/>
      <c r="AD839" s="1150"/>
      <c r="AE839" s="1150"/>
      <c r="AF839" s="1150"/>
      <c r="AG839" s="1150"/>
      <c r="AH839" s="1212">
        <v>1</v>
      </c>
      <c r="AI839" s="1150"/>
      <c r="AJ839" s="1150"/>
      <c r="AK839" s="1150"/>
      <c r="AL839" s="1150" t="s">
        <v>18976</v>
      </c>
      <c r="AM839" s="1150" t="s">
        <v>514</v>
      </c>
      <c r="AN839" s="1150" t="s">
        <v>13437</v>
      </c>
      <c r="AO839" s="1150"/>
      <c r="AP839" s="1150"/>
      <c r="AQ839" s="1150"/>
      <c r="AR839" s="1150"/>
      <c r="AS839" s="1150"/>
      <c r="AT839" s="1150"/>
      <c r="AU839" s="1150"/>
      <c r="AV839" s="1150"/>
      <c r="AW839" s="1150"/>
      <c r="AX839" s="1150"/>
      <c r="AY839" s="1150">
        <v>0</v>
      </c>
      <c r="AZ839" s="1150"/>
      <c r="BA839" s="1150"/>
      <c r="BB839" s="1150"/>
      <c r="BC839" s="1150"/>
      <c r="BD839" s="1150"/>
      <c r="BE839" s="1150"/>
      <c r="BF839" s="1150"/>
      <c r="BG839" s="1150"/>
      <c r="BH839" s="1150"/>
      <c r="BI839" s="1150"/>
      <c r="BJ839" s="1150"/>
    </row>
    <row r="840" spans="1:62">
      <c r="A840" s="1150">
        <v>834</v>
      </c>
      <c r="B840" s="1150" t="s">
        <v>19094</v>
      </c>
      <c r="C840" s="1150" t="s">
        <v>19224</v>
      </c>
      <c r="D840" s="1150" t="s">
        <v>18942</v>
      </c>
      <c r="E840" s="1150" t="s">
        <v>17550</v>
      </c>
      <c r="F840" s="1150" t="s">
        <v>18948</v>
      </c>
      <c r="G840" s="1150" t="s">
        <v>52</v>
      </c>
      <c r="H840" s="1150" t="s">
        <v>5445</v>
      </c>
      <c r="I840" s="1150" t="s">
        <v>5442</v>
      </c>
      <c r="J840" s="1150"/>
      <c r="K840" s="1150" t="s">
        <v>5443</v>
      </c>
      <c r="L840" s="1150" t="s">
        <v>19552</v>
      </c>
      <c r="M840" s="1150"/>
      <c r="N840" s="1150"/>
      <c r="O840" s="1150" t="s">
        <v>19948</v>
      </c>
      <c r="P840" s="1150"/>
      <c r="Q840" s="1150"/>
      <c r="R840" s="1150"/>
      <c r="S840" s="1150"/>
      <c r="T840" s="1150" t="s">
        <v>18969</v>
      </c>
      <c r="U840" s="1150"/>
      <c r="V840" s="1150"/>
      <c r="W840" s="1150"/>
      <c r="X840" s="1150"/>
      <c r="Y840" s="1150"/>
      <c r="Z840" s="1150"/>
      <c r="AA840" s="1150"/>
      <c r="AB840" s="1150"/>
      <c r="AC840" s="1150"/>
      <c r="AD840" s="1150"/>
      <c r="AE840" s="1150"/>
      <c r="AF840" s="1150"/>
      <c r="AG840" s="1150"/>
      <c r="AH840" s="1212">
        <v>1</v>
      </c>
      <c r="AI840" s="1150" t="s">
        <v>5445</v>
      </c>
      <c r="AJ840" s="1150"/>
      <c r="AK840" s="1150"/>
      <c r="AL840" s="1150" t="s">
        <v>18976</v>
      </c>
      <c r="AM840" s="1150" t="s">
        <v>514</v>
      </c>
      <c r="AN840" s="1150" t="s">
        <v>13437</v>
      </c>
      <c r="AO840" s="1150"/>
      <c r="AP840" s="1150"/>
      <c r="AQ840" s="1150"/>
      <c r="AR840" s="1150"/>
      <c r="AS840" s="1150"/>
      <c r="AT840" s="1150"/>
      <c r="AU840" s="1150"/>
      <c r="AV840" s="1150"/>
      <c r="AW840" s="1150"/>
      <c r="AX840" s="1150"/>
      <c r="AY840" s="1150" t="s">
        <v>19949</v>
      </c>
      <c r="AZ840" s="1150"/>
      <c r="BA840" s="1150"/>
      <c r="BB840" s="1150"/>
      <c r="BC840" s="1150"/>
      <c r="BD840" s="1150"/>
      <c r="BE840" s="1150"/>
      <c r="BF840" s="1150"/>
      <c r="BG840" s="1150"/>
      <c r="BH840" s="1150"/>
      <c r="BI840" s="1150"/>
      <c r="BJ840" s="1150"/>
    </row>
    <row r="841" spans="1:62">
      <c r="A841" s="1150">
        <v>835</v>
      </c>
      <c r="B841" s="1150" t="s">
        <v>19094</v>
      </c>
      <c r="C841" s="1150" t="s">
        <v>17850</v>
      </c>
      <c r="D841" s="1150" t="s">
        <v>18942</v>
      </c>
      <c r="E841" s="1150" t="s">
        <v>17550</v>
      </c>
      <c r="F841" s="1150" t="s">
        <v>18948</v>
      </c>
      <c r="G841" s="1150" t="s">
        <v>3643</v>
      </c>
      <c r="H841" s="1150" t="s">
        <v>19950</v>
      </c>
      <c r="I841" s="1150" t="s">
        <v>11550</v>
      </c>
      <c r="J841" s="1150" t="s">
        <v>19951</v>
      </c>
      <c r="K841" s="1150" t="s">
        <v>19952</v>
      </c>
      <c r="L841" s="1150" t="s">
        <v>394</v>
      </c>
      <c r="M841" s="1150">
        <v>100211265</v>
      </c>
      <c r="N841" s="1150" t="s">
        <v>19552</v>
      </c>
      <c r="O841" s="1150" t="s">
        <v>19690</v>
      </c>
      <c r="P841" s="1150" t="s">
        <v>17721</v>
      </c>
      <c r="Q841" s="1211">
        <v>45201</v>
      </c>
      <c r="R841" s="1210">
        <v>28291</v>
      </c>
      <c r="S841" s="1150"/>
      <c r="T841" s="1150" t="s">
        <v>18969</v>
      </c>
      <c r="U841" s="1150"/>
      <c r="V841" s="1150"/>
      <c r="W841" s="1150"/>
      <c r="X841" s="1150"/>
      <c r="Y841" s="1150"/>
      <c r="Z841" s="1150"/>
      <c r="AA841" s="1150"/>
      <c r="AB841" s="1150"/>
      <c r="AC841" s="1150"/>
      <c r="AD841" s="1150"/>
      <c r="AE841" s="1150"/>
      <c r="AF841" s="1150"/>
      <c r="AG841" s="1150"/>
      <c r="AH841" s="1212">
        <v>1</v>
      </c>
      <c r="AI841" s="1150" t="s">
        <v>19950</v>
      </c>
      <c r="AJ841" s="1150" t="s">
        <v>19951</v>
      </c>
      <c r="AK841" s="1210">
        <v>28290.92</v>
      </c>
      <c r="AL841" s="1210">
        <v>28291</v>
      </c>
      <c r="AM841" s="1150" t="s">
        <v>514</v>
      </c>
      <c r="AN841" s="1150" t="s">
        <v>13437</v>
      </c>
      <c r="AO841" s="1150"/>
      <c r="AP841" s="1150"/>
      <c r="AQ841" s="1150"/>
      <c r="AR841" s="1150"/>
      <c r="AS841" s="1150"/>
      <c r="AT841" s="1150"/>
      <c r="AU841" s="1150"/>
      <c r="AV841" s="1150"/>
      <c r="AW841" s="1150"/>
      <c r="AX841" s="1150"/>
      <c r="AY841" s="1150">
        <v>0</v>
      </c>
      <c r="AZ841" s="1150"/>
      <c r="BA841" s="1150"/>
      <c r="BB841" s="1150"/>
      <c r="BC841" s="1150"/>
      <c r="BD841" s="1150"/>
      <c r="BE841" s="1150"/>
      <c r="BF841" s="1150"/>
      <c r="BG841" s="1150"/>
      <c r="BH841" s="1150"/>
      <c r="BI841" s="1150"/>
      <c r="BJ841" s="1150"/>
    </row>
    <row r="842" spans="1:62">
      <c r="A842" s="1150">
        <v>836</v>
      </c>
      <c r="B842" s="1150" t="s">
        <v>19094</v>
      </c>
      <c r="C842" s="1150" t="s">
        <v>17850</v>
      </c>
      <c r="D842" s="1150" t="s">
        <v>18942</v>
      </c>
      <c r="E842" s="1150" t="s">
        <v>17550</v>
      </c>
      <c r="F842" s="1150" t="s">
        <v>18948</v>
      </c>
      <c r="G842" s="1150" t="s">
        <v>15831</v>
      </c>
      <c r="H842" s="1150" t="s">
        <v>11559</v>
      </c>
      <c r="I842" s="1150" t="s">
        <v>11561</v>
      </c>
      <c r="J842" s="1150" t="s">
        <v>11560</v>
      </c>
      <c r="K842" s="1150" t="s">
        <v>19953</v>
      </c>
      <c r="L842" s="1150" t="s">
        <v>394</v>
      </c>
      <c r="M842" s="1150">
        <v>100211266</v>
      </c>
      <c r="N842" s="1150" t="s">
        <v>19552</v>
      </c>
      <c r="O842" s="1150" t="s">
        <v>19690</v>
      </c>
      <c r="P842" s="1150" t="s">
        <v>17721</v>
      </c>
      <c r="Q842" s="1211">
        <v>45201</v>
      </c>
      <c r="R842" s="1210">
        <v>61425</v>
      </c>
      <c r="S842" s="1150"/>
      <c r="T842" s="1150" t="s">
        <v>18969</v>
      </c>
      <c r="U842" s="1150"/>
      <c r="V842" s="1150"/>
      <c r="W842" s="1150"/>
      <c r="X842" s="1150"/>
      <c r="Y842" s="1150"/>
      <c r="Z842" s="1150"/>
      <c r="AA842" s="1150"/>
      <c r="AB842" s="1150"/>
      <c r="AC842" s="1150"/>
      <c r="AD842" s="1150"/>
      <c r="AE842" s="1150"/>
      <c r="AF842" s="1150"/>
      <c r="AG842" s="1150"/>
      <c r="AH842" s="1212">
        <v>1</v>
      </c>
      <c r="AI842" s="1150" t="s">
        <v>11559</v>
      </c>
      <c r="AJ842" s="1150" t="s">
        <v>11560</v>
      </c>
      <c r="AK842" s="1210">
        <v>61424.17</v>
      </c>
      <c r="AL842" s="1210">
        <v>61425</v>
      </c>
      <c r="AM842" s="1150" t="s">
        <v>514</v>
      </c>
      <c r="AN842" s="1150" t="s">
        <v>13437</v>
      </c>
      <c r="AO842" s="1150"/>
      <c r="AP842" s="1150"/>
      <c r="AQ842" s="1150"/>
      <c r="AR842" s="1150"/>
      <c r="AS842" s="1150"/>
      <c r="AT842" s="1150"/>
      <c r="AU842" s="1150"/>
      <c r="AV842" s="1150"/>
      <c r="AW842" s="1150"/>
      <c r="AX842" s="1150"/>
      <c r="AY842" s="1150">
        <v>0</v>
      </c>
      <c r="AZ842" s="1150"/>
      <c r="BA842" s="1150"/>
      <c r="BB842" s="1150"/>
      <c r="BC842" s="1150"/>
      <c r="BD842" s="1150"/>
      <c r="BE842" s="1150"/>
      <c r="BF842" s="1150"/>
      <c r="BG842" s="1150"/>
      <c r="BH842" s="1150"/>
      <c r="BI842" s="1150"/>
      <c r="BJ842" s="1150"/>
    </row>
    <row r="843" spans="1:62">
      <c r="A843" s="1150">
        <v>837</v>
      </c>
      <c r="B843" s="1150" t="s">
        <v>19094</v>
      </c>
      <c r="C843" s="1150" t="s">
        <v>2792</v>
      </c>
      <c r="D843" s="1150" t="s">
        <v>18942</v>
      </c>
      <c r="E843" s="1150" t="s">
        <v>17550</v>
      </c>
      <c r="F843" s="1150" t="s">
        <v>18948</v>
      </c>
      <c r="G843" s="1150" t="s">
        <v>19517</v>
      </c>
      <c r="H843" s="1150" t="s">
        <v>4744</v>
      </c>
      <c r="I843" s="1150" t="s">
        <v>4741</v>
      </c>
      <c r="J843" s="1150" t="s">
        <v>4743</v>
      </c>
      <c r="K843" s="1150" t="s">
        <v>19954</v>
      </c>
      <c r="L843" s="1150" t="s">
        <v>19552</v>
      </c>
      <c r="M843" s="1150">
        <v>100211270</v>
      </c>
      <c r="N843" s="1150" t="s">
        <v>19552</v>
      </c>
      <c r="O843" s="1150" t="s">
        <v>19690</v>
      </c>
      <c r="P843" s="1150" t="s">
        <v>17721</v>
      </c>
      <c r="Q843" s="1211">
        <v>45202</v>
      </c>
      <c r="R843" s="1210">
        <v>70030</v>
      </c>
      <c r="S843" s="1150"/>
      <c r="T843" s="1150" t="s">
        <v>18969</v>
      </c>
      <c r="U843" s="1150">
        <v>1003680627</v>
      </c>
      <c r="V843" s="1150">
        <v>1003680628</v>
      </c>
      <c r="W843" s="1150"/>
      <c r="X843" s="1150"/>
      <c r="Y843" s="1150"/>
      <c r="Z843" s="1150"/>
      <c r="AA843" s="1150"/>
      <c r="AB843" s="1150"/>
      <c r="AC843" s="1150"/>
      <c r="AD843" s="1150"/>
      <c r="AE843" s="1150"/>
      <c r="AF843" s="1150" t="s">
        <v>18983</v>
      </c>
      <c r="AG843" s="1211">
        <v>45209</v>
      </c>
      <c r="AH843" s="1212">
        <v>45200</v>
      </c>
      <c r="AI843" s="1150" t="s">
        <v>4744</v>
      </c>
      <c r="AJ843" s="1150" t="s">
        <v>4743</v>
      </c>
      <c r="AK843" s="1210">
        <v>70030</v>
      </c>
      <c r="AL843" s="1210">
        <v>70030</v>
      </c>
      <c r="AM843" s="1150" t="s">
        <v>514</v>
      </c>
      <c r="AN843" s="1150" t="s">
        <v>13437</v>
      </c>
      <c r="AO843" s="1210">
        <v>48101.25</v>
      </c>
      <c r="AP843" s="1150" t="s">
        <v>11565</v>
      </c>
      <c r="AQ843" s="1150"/>
      <c r="AR843" s="1150">
        <v>4902156008</v>
      </c>
      <c r="AS843" s="1150"/>
      <c r="AT843" s="1150"/>
      <c r="AU843" s="1150"/>
      <c r="AV843" s="1150"/>
      <c r="AW843" s="1150"/>
      <c r="AX843" s="1150"/>
      <c r="AY843" s="1150"/>
      <c r="AZ843" s="1150"/>
      <c r="BA843" s="1150"/>
      <c r="BB843" s="1150"/>
      <c r="BC843" s="1150"/>
      <c r="BD843" s="1150"/>
      <c r="BE843" s="1150"/>
      <c r="BF843" s="1150"/>
      <c r="BG843" s="1150"/>
      <c r="BH843" s="1150"/>
      <c r="BI843" s="1150"/>
      <c r="BJ843" s="1150"/>
    </row>
    <row r="844" spans="1:62">
      <c r="A844" s="1150">
        <v>838</v>
      </c>
      <c r="B844" s="1150" t="s">
        <v>19094</v>
      </c>
      <c r="C844" s="1150" t="s">
        <v>2792</v>
      </c>
      <c r="D844" s="1150" t="s">
        <v>18942</v>
      </c>
      <c r="E844" s="1150" t="s">
        <v>17550</v>
      </c>
      <c r="F844" s="1150" t="s">
        <v>18948</v>
      </c>
      <c r="G844" s="1150" t="s">
        <v>3643</v>
      </c>
      <c r="H844" s="1150" t="s">
        <v>19955</v>
      </c>
      <c r="I844" s="1150" t="s">
        <v>11568</v>
      </c>
      <c r="J844" s="1150" t="s">
        <v>17732</v>
      </c>
      <c r="K844" s="1150" t="s">
        <v>19956</v>
      </c>
      <c r="L844" s="1150" t="s">
        <v>394</v>
      </c>
      <c r="M844" s="1150">
        <v>100211259</v>
      </c>
      <c r="N844" s="1150" t="s">
        <v>19552</v>
      </c>
      <c r="O844" s="1150" t="s">
        <v>19690</v>
      </c>
      <c r="P844" s="1150" t="s">
        <v>17721</v>
      </c>
      <c r="Q844" s="1211">
        <v>45201</v>
      </c>
      <c r="R844" s="1210">
        <v>16997</v>
      </c>
      <c r="S844" s="1150"/>
      <c r="T844" s="1150" t="s">
        <v>18969</v>
      </c>
      <c r="U844" s="1150">
        <v>1003678756</v>
      </c>
      <c r="V844" s="1150">
        <v>1003678757</v>
      </c>
      <c r="W844" s="1150"/>
      <c r="X844" s="1150"/>
      <c r="Y844" s="1150"/>
      <c r="Z844" s="1150"/>
      <c r="AA844" s="1150"/>
      <c r="AB844" s="1150"/>
      <c r="AC844" s="1150"/>
      <c r="AD844" s="1150"/>
      <c r="AE844" s="1150"/>
      <c r="AF844" s="1150" t="s">
        <v>18983</v>
      </c>
      <c r="AG844" s="1211">
        <v>45204</v>
      </c>
      <c r="AH844" s="1212">
        <v>45200</v>
      </c>
      <c r="AI844" s="1150" t="s">
        <v>19955</v>
      </c>
      <c r="AJ844" s="1150" t="s">
        <v>17732</v>
      </c>
      <c r="AK844" s="1210">
        <v>16996.34</v>
      </c>
      <c r="AL844" s="1210">
        <v>16997</v>
      </c>
      <c r="AM844" s="1150" t="s">
        <v>514</v>
      </c>
      <c r="AN844" s="1150" t="s">
        <v>13437</v>
      </c>
      <c r="AO844" s="1210">
        <v>3317</v>
      </c>
      <c r="AP844" s="1150"/>
      <c r="AQ844" s="1150"/>
      <c r="AR844" s="1150">
        <v>4902154160</v>
      </c>
      <c r="AS844" s="1150"/>
      <c r="AT844" s="1150"/>
      <c r="AU844" s="1150"/>
      <c r="AV844" s="1150"/>
      <c r="AW844" s="1150"/>
      <c r="AX844" s="1150"/>
      <c r="AY844" s="1150"/>
      <c r="AZ844" s="1150"/>
      <c r="BA844" s="1150"/>
      <c r="BB844" s="1150"/>
      <c r="BC844" s="1150"/>
      <c r="BD844" s="1150"/>
      <c r="BE844" s="1150"/>
      <c r="BF844" s="1150"/>
      <c r="BG844" s="1150"/>
      <c r="BH844" s="1150"/>
      <c r="BI844" s="1150"/>
      <c r="BJ844" s="1150"/>
    </row>
    <row r="845" spans="1:62">
      <c r="A845" s="1150">
        <v>839</v>
      </c>
      <c r="B845" s="1150" t="s">
        <v>19094</v>
      </c>
      <c r="C845" s="1150" t="s">
        <v>2792</v>
      </c>
      <c r="D845" s="1150" t="s">
        <v>18942</v>
      </c>
      <c r="E845" s="1150" t="s">
        <v>17550</v>
      </c>
      <c r="F845" s="1150" t="s">
        <v>18948</v>
      </c>
      <c r="G845" s="1150" t="s">
        <v>17963</v>
      </c>
      <c r="H845" s="1150" t="s">
        <v>11573</v>
      </c>
      <c r="I845" s="1150" t="s">
        <v>11575</v>
      </c>
      <c r="J845" s="1150" t="s">
        <v>11574</v>
      </c>
      <c r="K845" s="1150" t="s">
        <v>19957</v>
      </c>
      <c r="L845" s="1150" t="s">
        <v>394</v>
      </c>
      <c r="M845" s="1150">
        <v>100211228</v>
      </c>
      <c r="N845" s="1150" t="s">
        <v>19552</v>
      </c>
      <c r="O845" s="1150" t="s">
        <v>19690</v>
      </c>
      <c r="P845" s="1150" t="s">
        <v>17721</v>
      </c>
      <c r="Q845" s="1211">
        <v>45202</v>
      </c>
      <c r="R845" s="1210">
        <v>89179</v>
      </c>
      <c r="S845" s="1150"/>
      <c r="T845" s="1150" t="s">
        <v>18969</v>
      </c>
      <c r="U845" s="1150">
        <v>1003680759</v>
      </c>
      <c r="V845" s="1150">
        <v>1003680760</v>
      </c>
      <c r="W845" s="1150"/>
      <c r="X845" s="1150"/>
      <c r="Y845" s="1150"/>
      <c r="Z845" s="1150"/>
      <c r="AA845" s="1150"/>
      <c r="AB845" s="1150"/>
      <c r="AC845" s="1150"/>
      <c r="AD845" s="1150"/>
      <c r="AE845" s="1150"/>
      <c r="AF845" s="1150" t="s">
        <v>19172</v>
      </c>
      <c r="AG845" s="1211">
        <v>45209</v>
      </c>
      <c r="AH845" s="1212">
        <v>45200</v>
      </c>
      <c r="AI845" s="1150" t="s">
        <v>11573</v>
      </c>
      <c r="AJ845" s="1150" t="s">
        <v>11574</v>
      </c>
      <c r="AK845" s="1210">
        <v>89178.72</v>
      </c>
      <c r="AL845" s="1210">
        <v>89179</v>
      </c>
      <c r="AM845" s="1150" t="s">
        <v>514</v>
      </c>
      <c r="AN845" s="1150" t="s">
        <v>13437</v>
      </c>
      <c r="AO845" s="1210">
        <v>42168</v>
      </c>
      <c r="AP845" s="1150" t="s">
        <v>11576</v>
      </c>
      <c r="AQ845" s="1150"/>
      <c r="AR845" s="1150">
        <v>4902155796</v>
      </c>
      <c r="AS845" s="1150"/>
      <c r="AT845" s="1150"/>
      <c r="AU845" s="1150"/>
      <c r="AV845" s="1150"/>
      <c r="AW845" s="1150"/>
      <c r="AX845" s="1150"/>
      <c r="AY845" s="1150">
        <v>0</v>
      </c>
      <c r="AZ845" s="1150"/>
      <c r="BA845" s="1150"/>
      <c r="BB845" s="1150"/>
      <c r="BC845" s="1150"/>
      <c r="BD845" s="1150"/>
      <c r="BE845" s="1150"/>
      <c r="BF845" s="1150"/>
      <c r="BG845" s="1150"/>
      <c r="BH845" s="1150"/>
      <c r="BI845" s="1150"/>
      <c r="BJ845" s="1150"/>
    </row>
    <row r="846" spans="1:62">
      <c r="A846" s="1150">
        <v>840</v>
      </c>
      <c r="B846" s="1150">
        <v>0</v>
      </c>
      <c r="C846" s="1150" t="s">
        <v>2792</v>
      </c>
      <c r="D846" s="1150" t="s">
        <v>18942</v>
      </c>
      <c r="E846" s="1150" t="s">
        <v>18943</v>
      </c>
      <c r="F846" s="1150" t="s">
        <v>18948</v>
      </c>
      <c r="G846" s="1150" t="s">
        <v>57</v>
      </c>
      <c r="H846" s="1213" t="s">
        <v>6399</v>
      </c>
      <c r="I846" s="1213" t="s">
        <v>6401</v>
      </c>
      <c r="J846" s="1213" t="s">
        <v>6400</v>
      </c>
      <c r="K846" s="1150" t="s">
        <v>6404</v>
      </c>
      <c r="L846" s="1150" t="s">
        <v>394</v>
      </c>
      <c r="M846" s="1150">
        <v>100208691</v>
      </c>
      <c r="N846" s="1150" t="s">
        <v>394</v>
      </c>
      <c r="O846" s="1150"/>
      <c r="P846" s="1150" t="s">
        <v>17721</v>
      </c>
      <c r="Q846" s="1150"/>
      <c r="R846" s="1210">
        <v>430208</v>
      </c>
      <c r="S846" s="1150"/>
      <c r="T846" s="1150" t="s">
        <v>18969</v>
      </c>
      <c r="U846" s="1150">
        <v>1003673653</v>
      </c>
      <c r="V846" s="1150"/>
      <c r="W846" s="1150"/>
      <c r="X846" s="1150"/>
      <c r="Y846" s="1150"/>
      <c r="Z846" s="1150"/>
      <c r="AA846" s="1150"/>
      <c r="AB846" s="1150"/>
      <c r="AC846" s="1150"/>
      <c r="AD846" s="1150"/>
      <c r="AE846" s="1150"/>
      <c r="AF846" s="1150" t="s">
        <v>19387</v>
      </c>
      <c r="AG846" s="1211">
        <v>45190</v>
      </c>
      <c r="AH846" s="1212">
        <v>45170</v>
      </c>
      <c r="AI846" s="1213" t="s">
        <v>6399</v>
      </c>
      <c r="AJ846" s="1213" t="s">
        <v>6400</v>
      </c>
      <c r="AK846" s="1210">
        <v>430208</v>
      </c>
      <c r="AL846" s="1210">
        <v>430208</v>
      </c>
      <c r="AM846" s="1150" t="s">
        <v>19077</v>
      </c>
      <c r="AN846" s="1150" t="s">
        <v>19067</v>
      </c>
      <c r="AO846" s="1150"/>
      <c r="AP846" s="1150"/>
      <c r="AQ846" s="1150"/>
      <c r="AR846" s="1150">
        <v>4902149636</v>
      </c>
      <c r="AS846" s="1150"/>
      <c r="AT846" s="1150"/>
      <c r="AU846" s="1150"/>
      <c r="AV846" s="1150"/>
      <c r="AW846" s="1150"/>
      <c r="AX846" s="1150"/>
      <c r="AY846" s="1150">
        <v>0</v>
      </c>
      <c r="AZ846" s="1150"/>
      <c r="BA846" s="1150"/>
      <c r="BB846" s="1150"/>
      <c r="BC846" s="1150"/>
      <c r="BD846" s="1150"/>
      <c r="BE846" s="1150"/>
      <c r="BF846" s="1150"/>
      <c r="BG846" s="1150"/>
      <c r="BH846" s="1150"/>
      <c r="BI846" s="1150"/>
      <c r="BJ846" s="1150"/>
    </row>
    <row r="847" spans="1:62">
      <c r="A847" s="1150">
        <v>841</v>
      </c>
      <c r="B847" s="1150">
        <v>0</v>
      </c>
      <c r="C847" s="1150" t="s">
        <v>2792</v>
      </c>
      <c r="D847" s="1150" t="s">
        <v>18942</v>
      </c>
      <c r="E847" s="1150" t="s">
        <v>18943</v>
      </c>
      <c r="F847" s="1150" t="s">
        <v>18948</v>
      </c>
      <c r="G847" s="1150" t="s">
        <v>52</v>
      </c>
      <c r="H847" s="1150" t="s">
        <v>9999</v>
      </c>
      <c r="I847" s="1150" t="s">
        <v>19958</v>
      </c>
      <c r="J847" s="1222" t="s">
        <v>10000</v>
      </c>
      <c r="K847" s="1150" t="s">
        <v>19959</v>
      </c>
      <c r="L847" s="1150" t="s">
        <v>394</v>
      </c>
      <c r="M847" s="1150">
        <v>100190575</v>
      </c>
      <c r="N847" s="1150" t="s">
        <v>394</v>
      </c>
      <c r="O847" s="1150"/>
      <c r="P847" s="1150" t="s">
        <v>17721</v>
      </c>
      <c r="Q847" s="1150"/>
      <c r="R847" s="1210">
        <v>53306</v>
      </c>
      <c r="S847" s="1150"/>
      <c r="T847" s="1150" t="s">
        <v>18969</v>
      </c>
      <c r="U847" s="1150">
        <v>1003673737</v>
      </c>
      <c r="V847" s="1150"/>
      <c r="W847" s="1150"/>
      <c r="X847" s="1150"/>
      <c r="Y847" s="1150"/>
      <c r="Z847" s="1150"/>
      <c r="AA847" s="1150"/>
      <c r="AB847" s="1150"/>
      <c r="AC847" s="1150"/>
      <c r="AD847" s="1150"/>
      <c r="AE847" s="1150"/>
      <c r="AF847" s="1150" t="s">
        <v>19172</v>
      </c>
      <c r="AG847" s="1211">
        <v>45190</v>
      </c>
      <c r="AH847" s="1212">
        <v>45170</v>
      </c>
      <c r="AI847" s="1150" t="s">
        <v>9999</v>
      </c>
      <c r="AJ847" s="1222" t="s">
        <v>10000</v>
      </c>
      <c r="AK847" s="1210">
        <v>155467.96</v>
      </c>
      <c r="AL847" s="1210">
        <v>155468</v>
      </c>
      <c r="AM847" s="1150" t="s">
        <v>514</v>
      </c>
      <c r="AN847" s="1150" t="s">
        <v>13437</v>
      </c>
      <c r="AO847" s="1210">
        <v>6232</v>
      </c>
      <c r="AP847" s="1150" t="s">
        <v>10002</v>
      </c>
      <c r="AQ847" s="1150"/>
      <c r="AR847" s="1150">
        <v>4902150084</v>
      </c>
      <c r="AS847" s="1150"/>
      <c r="AT847" s="1150"/>
      <c r="AU847" s="1150"/>
      <c r="AV847" s="1150"/>
      <c r="AW847" s="1150"/>
      <c r="AX847" s="1150"/>
      <c r="AY847" s="1150">
        <v>0</v>
      </c>
      <c r="AZ847" s="1150"/>
      <c r="BA847" s="1150"/>
      <c r="BB847" s="1150"/>
      <c r="BC847" s="1150"/>
      <c r="BD847" s="1150"/>
      <c r="BE847" s="1150"/>
      <c r="BF847" s="1150"/>
      <c r="BG847" s="1150"/>
      <c r="BH847" s="1150"/>
      <c r="BI847" s="1150"/>
      <c r="BJ847" s="1150"/>
    </row>
    <row r="848" spans="1:62">
      <c r="A848" s="1150">
        <v>842</v>
      </c>
      <c r="B848" s="1150">
        <v>0</v>
      </c>
      <c r="C848" s="1150" t="s">
        <v>2792</v>
      </c>
      <c r="D848" s="1150" t="s">
        <v>18942</v>
      </c>
      <c r="E848" s="1150" t="s">
        <v>18943</v>
      </c>
      <c r="F848" s="1150" t="s">
        <v>18944</v>
      </c>
      <c r="G848" s="1150" t="s">
        <v>15831</v>
      </c>
      <c r="H848" s="1213" t="s">
        <v>6143</v>
      </c>
      <c r="I848" s="1213" t="s">
        <v>6145</v>
      </c>
      <c r="J848" s="1213" t="s">
        <v>6144</v>
      </c>
      <c r="K848" s="1223" t="s">
        <v>19960</v>
      </c>
      <c r="L848" s="1150" t="s">
        <v>394</v>
      </c>
      <c r="M848" s="1150">
        <v>100209345</v>
      </c>
      <c r="N848" s="1150" t="s">
        <v>394</v>
      </c>
      <c r="O848" s="1150"/>
      <c r="P848" s="1150" t="s">
        <v>17721</v>
      </c>
      <c r="Q848" s="1150"/>
      <c r="R848" s="1210">
        <v>200015</v>
      </c>
      <c r="S848" s="1150"/>
      <c r="T848" s="1150" t="s">
        <v>18969</v>
      </c>
      <c r="U848" s="1150">
        <v>1003673738</v>
      </c>
      <c r="V848" s="1150"/>
      <c r="W848" s="1150"/>
      <c r="X848" s="1150"/>
      <c r="Y848" s="1150"/>
      <c r="Z848" s="1150"/>
      <c r="AA848" s="1150"/>
      <c r="AB848" s="1150"/>
      <c r="AC848" s="1150"/>
      <c r="AD848" s="1150"/>
      <c r="AE848" s="1150"/>
      <c r="AF848" s="1150" t="s">
        <v>19172</v>
      </c>
      <c r="AG848" s="1211">
        <v>45190</v>
      </c>
      <c r="AH848" s="1212">
        <v>45170</v>
      </c>
      <c r="AI848" s="1213" t="s">
        <v>6143</v>
      </c>
      <c r="AJ848" s="1213" t="s">
        <v>6144</v>
      </c>
      <c r="AK848" s="1210">
        <v>200015.13</v>
      </c>
      <c r="AL848" s="1210">
        <v>200016</v>
      </c>
      <c r="AM848" s="1150" t="s">
        <v>19064</v>
      </c>
      <c r="AN848" s="1150" t="s">
        <v>12821</v>
      </c>
      <c r="AO848" s="1210">
        <v>56313.599999999999</v>
      </c>
      <c r="AP848" s="1150" t="s">
        <v>6146</v>
      </c>
      <c r="AQ848" s="1150"/>
      <c r="AR848" s="1150">
        <v>4902150107</v>
      </c>
      <c r="AS848" s="1150"/>
      <c r="AT848" s="1150"/>
      <c r="AU848" s="1150"/>
      <c r="AV848" s="1150"/>
      <c r="AW848" s="1150"/>
      <c r="AX848" s="1150"/>
      <c r="AY848" s="1150" t="s">
        <v>20</v>
      </c>
      <c r="AZ848" s="1150"/>
      <c r="BA848" s="1150"/>
      <c r="BB848" s="1150"/>
      <c r="BC848" s="1150"/>
      <c r="BD848" s="1150"/>
      <c r="BE848" s="1150"/>
      <c r="BF848" s="1150"/>
      <c r="BG848" s="1150"/>
      <c r="BH848" s="1150"/>
      <c r="BI848" s="1150"/>
      <c r="BJ848" s="1150"/>
    </row>
    <row r="849" spans="1:62">
      <c r="A849" s="1150">
        <v>843</v>
      </c>
      <c r="B849" s="1150">
        <v>0</v>
      </c>
      <c r="C849" s="1150" t="s">
        <v>2792</v>
      </c>
      <c r="D849" s="1150" t="s">
        <v>18942</v>
      </c>
      <c r="E849" s="1150" t="s">
        <v>18943</v>
      </c>
      <c r="F849" s="1150" t="s">
        <v>19171</v>
      </c>
      <c r="G849" s="1150" t="s">
        <v>19136</v>
      </c>
      <c r="H849" s="1150" t="s">
        <v>9810</v>
      </c>
      <c r="I849" s="1150" t="s">
        <v>9812</v>
      </c>
      <c r="J849" s="1222" t="s">
        <v>9811</v>
      </c>
      <c r="K849" s="1150" t="s">
        <v>19961</v>
      </c>
      <c r="L849" s="1150" t="s">
        <v>394</v>
      </c>
      <c r="M849" s="1150">
        <v>100201573</v>
      </c>
      <c r="N849" s="1150" t="s">
        <v>394</v>
      </c>
      <c r="O849" s="1150"/>
      <c r="P849" s="1150" t="s">
        <v>17721</v>
      </c>
      <c r="Q849" s="1150"/>
      <c r="R849" s="1210">
        <v>596103</v>
      </c>
      <c r="S849" s="1150"/>
      <c r="T849" s="1150" t="s">
        <v>18969</v>
      </c>
      <c r="U849" s="1150">
        <v>1003673847</v>
      </c>
      <c r="V849" s="1150">
        <v>1003673848</v>
      </c>
      <c r="W849" s="1150">
        <v>1003673849</v>
      </c>
      <c r="X849" s="1150"/>
      <c r="Y849" s="1150"/>
      <c r="Z849" s="1150"/>
      <c r="AA849" s="1150"/>
      <c r="AB849" s="1150"/>
      <c r="AC849" s="1150"/>
      <c r="AD849" s="1150"/>
      <c r="AE849" s="1150"/>
      <c r="AF849" s="1150" t="s">
        <v>19172</v>
      </c>
      <c r="AG849" s="1211">
        <v>45191</v>
      </c>
      <c r="AH849" s="1212">
        <v>45170</v>
      </c>
      <c r="AI849" s="1150" t="s">
        <v>9810</v>
      </c>
      <c r="AJ849" s="1222" t="s">
        <v>9811</v>
      </c>
      <c r="AK849" s="1210">
        <v>596103</v>
      </c>
      <c r="AL849" s="1210">
        <v>596103</v>
      </c>
      <c r="AM849" s="1150" t="s">
        <v>497</v>
      </c>
      <c r="AN849" s="1150" t="s">
        <v>14506</v>
      </c>
      <c r="AO849" s="1150"/>
      <c r="AP849" s="1150" t="s">
        <v>9813</v>
      </c>
      <c r="AQ849" s="1150"/>
      <c r="AR849" s="1150">
        <v>4902150105</v>
      </c>
      <c r="AS849" s="1150"/>
      <c r="AT849" s="1150"/>
      <c r="AU849" s="1150"/>
      <c r="AV849" s="1150"/>
      <c r="AW849" s="1150"/>
      <c r="AX849" s="1150"/>
      <c r="AY849" s="1150">
        <v>0</v>
      </c>
      <c r="AZ849" s="1150"/>
      <c r="BA849" s="1150"/>
      <c r="BB849" s="1150"/>
      <c r="BC849" s="1150"/>
      <c r="BD849" s="1150"/>
      <c r="BE849" s="1150"/>
      <c r="BF849" s="1150"/>
      <c r="BG849" s="1150"/>
      <c r="BH849" s="1150"/>
      <c r="BI849" s="1150"/>
      <c r="BJ849" s="1150"/>
    </row>
    <row r="850" spans="1:62">
      <c r="A850" s="1150">
        <v>844</v>
      </c>
      <c r="B850" s="1150">
        <v>0</v>
      </c>
      <c r="C850" s="1150" t="s">
        <v>2792</v>
      </c>
      <c r="D850" s="1150" t="s">
        <v>18942</v>
      </c>
      <c r="E850" s="1150" t="s">
        <v>18943</v>
      </c>
      <c r="F850" s="1150" t="s">
        <v>18948</v>
      </c>
      <c r="G850" s="1150" t="s">
        <v>19074</v>
      </c>
      <c r="H850" s="1150" t="s">
        <v>9772</v>
      </c>
      <c r="I850" s="1150" t="s">
        <v>9774</v>
      </c>
      <c r="J850" s="1222" t="s">
        <v>19962</v>
      </c>
      <c r="K850" s="1150" t="s">
        <v>19963</v>
      </c>
      <c r="L850" s="1150" t="s">
        <v>394</v>
      </c>
      <c r="M850" s="1150">
        <v>100208692</v>
      </c>
      <c r="N850" s="1150" t="s">
        <v>394</v>
      </c>
      <c r="O850" s="1150"/>
      <c r="P850" s="1150" t="s">
        <v>17721</v>
      </c>
      <c r="Q850" s="1150"/>
      <c r="R850" s="1210">
        <v>369788</v>
      </c>
      <c r="S850" s="1150"/>
      <c r="T850" s="1150" t="s">
        <v>18969</v>
      </c>
      <c r="U850" s="1150">
        <v>1003673741</v>
      </c>
      <c r="V850" s="1150"/>
      <c r="W850" s="1150"/>
      <c r="X850" s="1150"/>
      <c r="Y850" s="1150"/>
      <c r="Z850" s="1150"/>
      <c r="AA850" s="1150"/>
      <c r="AB850" s="1150"/>
      <c r="AC850" s="1150"/>
      <c r="AD850" s="1150"/>
      <c r="AE850" s="1150"/>
      <c r="AF850" s="1150" t="s">
        <v>19172</v>
      </c>
      <c r="AG850" s="1211">
        <v>45190</v>
      </c>
      <c r="AH850" s="1212">
        <v>45170</v>
      </c>
      <c r="AI850" s="1150" t="s">
        <v>9772</v>
      </c>
      <c r="AJ850" s="1222" t="s">
        <v>19962</v>
      </c>
      <c r="AK850" s="1210">
        <v>440685</v>
      </c>
      <c r="AL850" s="1210">
        <v>440685</v>
      </c>
      <c r="AM850" s="1150" t="s">
        <v>19077</v>
      </c>
      <c r="AN850" s="1150" t="s">
        <v>19067</v>
      </c>
      <c r="AO850" s="1210">
        <v>15739.24</v>
      </c>
      <c r="AP850" s="1150" t="s">
        <v>9775</v>
      </c>
      <c r="AQ850" s="1150"/>
      <c r="AR850" s="1150">
        <v>4902150168</v>
      </c>
      <c r="AS850" s="1150"/>
      <c r="AT850" s="1150"/>
      <c r="AU850" s="1150"/>
      <c r="AV850" s="1150"/>
      <c r="AW850" s="1150"/>
      <c r="AX850" s="1150"/>
      <c r="AY850" s="1150">
        <v>0</v>
      </c>
      <c r="AZ850" s="1150"/>
      <c r="BA850" s="1150"/>
      <c r="BB850" s="1150"/>
      <c r="BC850" s="1150"/>
      <c r="BD850" s="1150"/>
      <c r="BE850" s="1150"/>
      <c r="BF850" s="1150"/>
      <c r="BG850" s="1150"/>
      <c r="BH850" s="1150"/>
      <c r="BI850" s="1150"/>
      <c r="BJ850" s="1150"/>
    </row>
    <row r="851" spans="1:62">
      <c r="A851" s="1150">
        <v>845</v>
      </c>
      <c r="B851" s="1150">
        <v>0</v>
      </c>
      <c r="C851" s="1150" t="s">
        <v>2792</v>
      </c>
      <c r="D851" s="1150" t="s">
        <v>18942</v>
      </c>
      <c r="E851" s="1150" t="s">
        <v>18943</v>
      </c>
      <c r="F851" s="1150" t="s">
        <v>18944</v>
      </c>
      <c r="G851" s="1150" t="s">
        <v>3643</v>
      </c>
      <c r="H851" s="1150" t="s">
        <v>10065</v>
      </c>
      <c r="I851" s="1150" t="s">
        <v>19964</v>
      </c>
      <c r="J851" s="1150" t="s">
        <v>10066</v>
      </c>
      <c r="K851" s="1217" t="s">
        <v>19965</v>
      </c>
      <c r="L851" s="1150" t="s">
        <v>394</v>
      </c>
      <c r="M851" s="1150">
        <v>100209379</v>
      </c>
      <c r="N851" s="1150"/>
      <c r="O851" s="1150"/>
      <c r="P851" s="1150"/>
      <c r="Q851" s="1150"/>
      <c r="R851" s="1150"/>
      <c r="S851" s="1150"/>
      <c r="T851" s="1150" t="s">
        <v>18969</v>
      </c>
      <c r="U851" s="1150">
        <v>1003673838</v>
      </c>
      <c r="V851" s="1150"/>
      <c r="W851" s="1150"/>
      <c r="X851" s="1150"/>
      <c r="Y851" s="1150"/>
      <c r="Z851" s="1150"/>
      <c r="AA851" s="1150"/>
      <c r="AB851" s="1150"/>
      <c r="AC851" s="1150"/>
      <c r="AD851" s="1150"/>
      <c r="AE851" s="1150"/>
      <c r="AF851" s="1150" t="s">
        <v>19572</v>
      </c>
      <c r="AG851" s="1211">
        <v>45191</v>
      </c>
      <c r="AH851" s="1212">
        <v>45170</v>
      </c>
      <c r="AI851" s="1150" t="s">
        <v>10065</v>
      </c>
      <c r="AJ851" s="1150" t="s">
        <v>10066</v>
      </c>
      <c r="AK851" s="1210">
        <v>8449</v>
      </c>
      <c r="AL851" s="1210">
        <v>8449</v>
      </c>
      <c r="AM851" s="1150" t="s">
        <v>19064</v>
      </c>
      <c r="AN851" s="1150" t="s">
        <v>12821</v>
      </c>
      <c r="AO851" s="1150">
        <v>560</v>
      </c>
      <c r="AP851" s="1150" t="s">
        <v>10068</v>
      </c>
      <c r="AQ851" s="1150"/>
      <c r="AR851" s="1150">
        <v>4902150225</v>
      </c>
      <c r="AS851" s="1150"/>
      <c r="AT851" s="1150"/>
      <c r="AU851" s="1150"/>
      <c r="AV851" s="1150"/>
      <c r="AW851" s="1150"/>
      <c r="AX851" s="1150"/>
      <c r="AY851" s="1150">
        <v>0</v>
      </c>
      <c r="AZ851" s="1150"/>
      <c r="BA851" s="1150"/>
      <c r="BB851" s="1150"/>
      <c r="BC851" s="1150"/>
      <c r="BD851" s="1150"/>
      <c r="BE851" s="1150"/>
      <c r="BF851" s="1150"/>
      <c r="BG851" s="1150"/>
      <c r="BH851" s="1150"/>
      <c r="BI851" s="1150"/>
      <c r="BJ851" s="1150"/>
    </row>
    <row r="852" spans="1:62" ht="189">
      <c r="A852" s="1150">
        <v>846</v>
      </c>
      <c r="B852" s="1150">
        <v>0</v>
      </c>
      <c r="C852" s="1150" t="s">
        <v>2792</v>
      </c>
      <c r="D852" s="1150" t="s">
        <v>18942</v>
      </c>
      <c r="E852" s="1150" t="s">
        <v>18943</v>
      </c>
      <c r="F852" s="1150" t="s">
        <v>18944</v>
      </c>
      <c r="G852" s="1150" t="s">
        <v>3643</v>
      </c>
      <c r="H852" s="1150" t="s">
        <v>10058</v>
      </c>
      <c r="I852" s="1150" t="s">
        <v>10060</v>
      </c>
      <c r="J852" s="1150" t="s">
        <v>10059</v>
      </c>
      <c r="K852" s="1215" t="s">
        <v>19966</v>
      </c>
      <c r="L852" s="1150" t="s">
        <v>394</v>
      </c>
      <c r="M852" s="1150">
        <v>100209415</v>
      </c>
      <c r="N852" s="1150" t="s">
        <v>394</v>
      </c>
      <c r="O852" s="1150"/>
      <c r="P852" s="1150" t="s">
        <v>17721</v>
      </c>
      <c r="Q852" s="1150"/>
      <c r="R852" s="1150"/>
      <c r="S852" s="1150"/>
      <c r="T852" s="1150" t="s">
        <v>18969</v>
      </c>
      <c r="U852" s="1150">
        <v>1003673829</v>
      </c>
      <c r="V852" s="1150"/>
      <c r="W852" s="1150"/>
      <c r="X852" s="1150"/>
      <c r="Y852" s="1150"/>
      <c r="Z852" s="1150"/>
      <c r="AA852" s="1150"/>
      <c r="AB852" s="1150"/>
      <c r="AC852" s="1150"/>
      <c r="AD852" s="1150"/>
      <c r="AE852" s="1150"/>
      <c r="AF852" s="1150" t="s">
        <v>19552</v>
      </c>
      <c r="AG852" s="1211">
        <v>45191</v>
      </c>
      <c r="AH852" s="1212">
        <v>45170</v>
      </c>
      <c r="AI852" s="1150" t="s">
        <v>10058</v>
      </c>
      <c r="AJ852" s="1150" t="s">
        <v>10059</v>
      </c>
      <c r="AK852" s="1210">
        <v>11982</v>
      </c>
      <c r="AL852" s="1210">
        <v>11982</v>
      </c>
      <c r="AM852" s="1150" t="s">
        <v>19064</v>
      </c>
      <c r="AN852" s="1150" t="s">
        <v>12821</v>
      </c>
      <c r="AO852" s="1150">
        <v>560</v>
      </c>
      <c r="AP852" s="1150" t="s">
        <v>10061</v>
      </c>
      <c r="AQ852" s="1150"/>
      <c r="AR852" s="1150">
        <v>4902150194</v>
      </c>
      <c r="AS852" s="1150"/>
      <c r="AT852" s="1150"/>
      <c r="AU852" s="1150"/>
      <c r="AV852" s="1150"/>
      <c r="AW852" s="1150"/>
      <c r="AX852" s="1150"/>
      <c r="AY852" s="1150">
        <v>0</v>
      </c>
      <c r="AZ852" s="1150"/>
      <c r="BA852" s="1150"/>
      <c r="BB852" s="1150"/>
      <c r="BC852" s="1150"/>
      <c r="BD852" s="1150"/>
      <c r="BE852" s="1150"/>
      <c r="BF852" s="1150"/>
      <c r="BG852" s="1150"/>
      <c r="BH852" s="1150"/>
      <c r="BI852" s="1150"/>
      <c r="BJ852" s="1150"/>
    </row>
    <row r="853" spans="1:62" ht="161.25">
      <c r="A853" s="1150">
        <v>847</v>
      </c>
      <c r="B853" s="1150">
        <v>0</v>
      </c>
      <c r="C853" s="1150" t="s">
        <v>2792</v>
      </c>
      <c r="D853" s="1150" t="s">
        <v>18942</v>
      </c>
      <c r="E853" s="1150" t="s">
        <v>18943</v>
      </c>
      <c r="F853" s="1150" t="s">
        <v>19171</v>
      </c>
      <c r="G853" s="1150" t="s">
        <v>19074</v>
      </c>
      <c r="H853" s="1150" t="s">
        <v>10402</v>
      </c>
      <c r="I853" s="1150" t="s">
        <v>10404</v>
      </c>
      <c r="J853" s="1150" t="s">
        <v>19967</v>
      </c>
      <c r="K853" s="1215" t="s">
        <v>19968</v>
      </c>
      <c r="L853" s="1150" t="s">
        <v>394</v>
      </c>
      <c r="M853" s="1150">
        <v>100206533</v>
      </c>
      <c r="N853" s="1150" t="s">
        <v>394</v>
      </c>
      <c r="O853" s="1150"/>
      <c r="P853" s="1150" t="s">
        <v>17721</v>
      </c>
      <c r="Q853" s="1150"/>
      <c r="R853" s="1150"/>
      <c r="S853" s="1150"/>
      <c r="T853" s="1150" t="s">
        <v>18969</v>
      </c>
      <c r="U853" s="1150">
        <v>1003673754</v>
      </c>
      <c r="V853" s="1150"/>
      <c r="W853" s="1150"/>
      <c r="X853" s="1150"/>
      <c r="Y853" s="1150"/>
      <c r="Z853" s="1150"/>
      <c r="AA853" s="1150"/>
      <c r="AB853" s="1150"/>
      <c r="AC853" s="1150"/>
      <c r="AD853" s="1150"/>
      <c r="AE853" s="1150"/>
      <c r="AF853" s="1150" t="s">
        <v>18973</v>
      </c>
      <c r="AG853" s="1211">
        <v>45191</v>
      </c>
      <c r="AH853" s="1212">
        <v>45170</v>
      </c>
      <c r="AI853" s="1150" t="s">
        <v>10402</v>
      </c>
      <c r="AJ853" s="1150" t="s">
        <v>19967</v>
      </c>
      <c r="AK853" s="1210">
        <v>178499</v>
      </c>
      <c r="AL853" s="1210">
        <v>178499</v>
      </c>
      <c r="AM853" s="1150" t="s">
        <v>497</v>
      </c>
      <c r="AN853" s="1150" t="s">
        <v>14506</v>
      </c>
      <c r="AO853" s="1210">
        <v>16620</v>
      </c>
      <c r="AP853" s="1150" t="s">
        <v>10405</v>
      </c>
      <c r="AQ853" s="1150"/>
      <c r="AR853" s="1150">
        <v>4902150083</v>
      </c>
      <c r="AS853" s="1150"/>
      <c r="AT853" s="1150"/>
      <c r="AU853" s="1150"/>
      <c r="AV853" s="1150"/>
      <c r="AW853" s="1150"/>
      <c r="AX853" s="1150"/>
      <c r="AY853" s="1150">
        <v>0</v>
      </c>
      <c r="AZ853" s="1150"/>
      <c r="BA853" s="1150"/>
      <c r="BB853" s="1150"/>
      <c r="BC853" s="1150"/>
      <c r="BD853" s="1150"/>
      <c r="BE853" s="1150"/>
      <c r="BF853" s="1150"/>
      <c r="BG853" s="1150"/>
      <c r="BH853" s="1150"/>
      <c r="BI853" s="1150"/>
      <c r="BJ853" s="1150"/>
    </row>
    <row r="854" spans="1:62">
      <c r="A854" s="1150">
        <v>848</v>
      </c>
      <c r="B854" s="1150">
        <v>0</v>
      </c>
      <c r="C854" s="1150" t="s">
        <v>2792</v>
      </c>
      <c r="D854" s="1150" t="s">
        <v>18942</v>
      </c>
      <c r="E854" s="1150" t="s">
        <v>18943</v>
      </c>
      <c r="F854" s="1150" t="s">
        <v>18944</v>
      </c>
      <c r="G854" s="1150" t="s">
        <v>17963</v>
      </c>
      <c r="H854" s="1150" t="s">
        <v>8394</v>
      </c>
      <c r="I854" s="1150" t="s">
        <v>8396</v>
      </c>
      <c r="J854" s="1150" t="s">
        <v>8395</v>
      </c>
      <c r="K854" s="1150" t="s">
        <v>8399</v>
      </c>
      <c r="L854" s="1150" t="s">
        <v>394</v>
      </c>
      <c r="M854" s="1150">
        <v>100209241</v>
      </c>
      <c r="N854" s="1150" t="s">
        <v>394</v>
      </c>
      <c r="O854" s="1150"/>
      <c r="P854" s="1150" t="s">
        <v>17721</v>
      </c>
      <c r="Q854" s="1150"/>
      <c r="R854" s="1150"/>
      <c r="S854" s="1150"/>
      <c r="T854" s="1150" t="s">
        <v>18969</v>
      </c>
      <c r="U854" s="1150">
        <v>1003673876</v>
      </c>
      <c r="V854" s="1150">
        <v>1003673877</v>
      </c>
      <c r="W854" s="1150"/>
      <c r="X854" s="1150"/>
      <c r="Y854" s="1150"/>
      <c r="Z854" s="1150"/>
      <c r="AA854" s="1150"/>
      <c r="AB854" s="1150"/>
      <c r="AC854" s="1150"/>
      <c r="AD854" s="1150"/>
      <c r="AE854" s="1150"/>
      <c r="AF854" s="1150" t="s">
        <v>18973</v>
      </c>
      <c r="AG854" s="1211">
        <v>45191</v>
      </c>
      <c r="AH854" s="1212">
        <v>45170</v>
      </c>
      <c r="AI854" s="1150" t="s">
        <v>8394</v>
      </c>
      <c r="AJ854" s="1150" t="s">
        <v>8395</v>
      </c>
      <c r="AK854" s="1210">
        <v>30692</v>
      </c>
      <c r="AL854" s="1210">
        <v>30692</v>
      </c>
      <c r="AM854" s="1150" t="s">
        <v>491</v>
      </c>
      <c r="AN854" s="1150" t="s">
        <v>12821</v>
      </c>
      <c r="AO854" s="1210">
        <v>2149</v>
      </c>
      <c r="AP854" s="1150" t="s">
        <v>8397</v>
      </c>
      <c r="AQ854" s="1150"/>
      <c r="AR854" s="1150">
        <v>4902150080</v>
      </c>
      <c r="AS854" s="1150"/>
      <c r="AT854" s="1150"/>
      <c r="AU854" s="1150"/>
      <c r="AV854" s="1150"/>
      <c r="AW854" s="1150"/>
      <c r="AX854" s="1150"/>
      <c r="AY854" s="1150">
        <v>0</v>
      </c>
      <c r="AZ854" s="1150"/>
      <c r="BA854" s="1150"/>
      <c r="BB854" s="1150"/>
      <c r="BC854" s="1150"/>
      <c r="BD854" s="1150"/>
      <c r="BE854" s="1150"/>
      <c r="BF854" s="1150"/>
      <c r="BG854" s="1150"/>
      <c r="BH854" s="1150"/>
      <c r="BI854" s="1150"/>
      <c r="BJ854" s="1150"/>
    </row>
    <row r="855" spans="1:62">
      <c r="A855" s="1150">
        <v>849</v>
      </c>
      <c r="B855" s="1150">
        <v>0</v>
      </c>
      <c r="C855" s="1150" t="s">
        <v>2792</v>
      </c>
      <c r="D855" s="1150" t="s">
        <v>18942</v>
      </c>
      <c r="E855" s="1150" t="s">
        <v>18943</v>
      </c>
      <c r="F855" s="1150" t="s">
        <v>18944</v>
      </c>
      <c r="G855" s="1150" t="s">
        <v>3643</v>
      </c>
      <c r="H855" s="1150" t="s">
        <v>10073</v>
      </c>
      <c r="I855" s="1150" t="s">
        <v>10075</v>
      </c>
      <c r="J855" s="1150" t="s">
        <v>10074</v>
      </c>
      <c r="K855" s="1150" t="s">
        <v>19969</v>
      </c>
      <c r="L855" s="1150" t="s">
        <v>394</v>
      </c>
      <c r="M855" s="1150">
        <v>100208634</v>
      </c>
      <c r="N855" s="1150"/>
      <c r="O855" s="1150"/>
      <c r="P855" s="1150"/>
      <c r="Q855" s="1150"/>
      <c r="R855" s="1150"/>
      <c r="S855" s="1150"/>
      <c r="T855" s="1150" t="s">
        <v>18969</v>
      </c>
      <c r="U855" s="1150">
        <v>1003673857</v>
      </c>
      <c r="V855" s="1150"/>
      <c r="W855" s="1150"/>
      <c r="X855" s="1150"/>
      <c r="Y855" s="1150"/>
      <c r="Z855" s="1150"/>
      <c r="AA855" s="1150"/>
      <c r="AB855" s="1150"/>
      <c r="AC855" s="1150"/>
      <c r="AD855" s="1150"/>
      <c r="AE855" s="1150"/>
      <c r="AF855" s="1150" t="s">
        <v>19572</v>
      </c>
      <c r="AG855" s="1211">
        <v>45191</v>
      </c>
      <c r="AH855" s="1212">
        <v>45170</v>
      </c>
      <c r="AI855" s="1150" t="s">
        <v>10073</v>
      </c>
      <c r="AJ855" s="1150" t="s">
        <v>10074</v>
      </c>
      <c r="AK855" s="1210">
        <v>23475</v>
      </c>
      <c r="AL855" s="1210">
        <v>23475</v>
      </c>
      <c r="AM855" s="1150" t="s">
        <v>19064</v>
      </c>
      <c r="AN855" s="1150" t="s">
        <v>12821</v>
      </c>
      <c r="AO855" s="1150">
        <v>560</v>
      </c>
      <c r="AP855" s="1150" t="s">
        <v>19970</v>
      </c>
      <c r="AQ855" s="1150"/>
      <c r="AR855" s="1150">
        <v>4902150167</v>
      </c>
      <c r="AS855" s="1150"/>
      <c r="AT855" s="1150"/>
      <c r="AU855" s="1150"/>
      <c r="AV855" s="1150"/>
      <c r="AW855" s="1150"/>
      <c r="AX855" s="1150"/>
      <c r="AY855" s="1150">
        <v>0</v>
      </c>
      <c r="AZ855" s="1150"/>
      <c r="BA855" s="1150"/>
      <c r="BB855" s="1150"/>
      <c r="BC855" s="1150"/>
      <c r="BD855" s="1150"/>
      <c r="BE855" s="1150"/>
      <c r="BF855" s="1150"/>
      <c r="BG855" s="1150"/>
      <c r="BH855" s="1150"/>
      <c r="BI855" s="1150"/>
      <c r="BJ855" s="1150"/>
    </row>
    <row r="856" spans="1:62" ht="189">
      <c r="A856" s="1150">
        <v>850</v>
      </c>
      <c r="B856" s="1150">
        <v>0</v>
      </c>
      <c r="C856" s="1150" t="s">
        <v>2792</v>
      </c>
      <c r="D856" s="1150" t="s">
        <v>18942</v>
      </c>
      <c r="E856" s="1150" t="s">
        <v>18943</v>
      </c>
      <c r="F856" s="1150" t="s">
        <v>18944</v>
      </c>
      <c r="G856" s="1150" t="s">
        <v>3643</v>
      </c>
      <c r="H856" s="1150" t="s">
        <v>10090</v>
      </c>
      <c r="I856" s="1150" t="s">
        <v>10092</v>
      </c>
      <c r="J856" s="1150" t="s">
        <v>19971</v>
      </c>
      <c r="K856" s="1215" t="s">
        <v>19972</v>
      </c>
      <c r="L856" s="1150" t="s">
        <v>394</v>
      </c>
      <c r="M856" s="1150">
        <v>100208671</v>
      </c>
      <c r="N856" s="1150" t="s">
        <v>394</v>
      </c>
      <c r="O856" s="1150"/>
      <c r="P856" s="1150" t="s">
        <v>17721</v>
      </c>
      <c r="Q856" s="1150"/>
      <c r="R856" s="1150"/>
      <c r="S856" s="1150"/>
      <c r="T856" s="1150" t="s">
        <v>18969</v>
      </c>
      <c r="U856" s="1150">
        <v>1003673892</v>
      </c>
      <c r="V856" s="1150"/>
      <c r="W856" s="1150"/>
      <c r="X856" s="1150"/>
      <c r="Y856" s="1150"/>
      <c r="Z856" s="1150"/>
      <c r="AA856" s="1150"/>
      <c r="AB856" s="1150"/>
      <c r="AC856" s="1150"/>
      <c r="AD856" s="1150"/>
      <c r="AE856" s="1150"/>
      <c r="AF856" s="1150" t="s">
        <v>18973</v>
      </c>
      <c r="AG856" s="1211">
        <v>45191</v>
      </c>
      <c r="AH856" s="1212">
        <v>45170</v>
      </c>
      <c r="AI856" s="1150" t="s">
        <v>10090</v>
      </c>
      <c r="AJ856" s="1150" t="s">
        <v>19971</v>
      </c>
      <c r="AK856" s="1210">
        <v>12147</v>
      </c>
      <c r="AL856" s="1210">
        <v>12147</v>
      </c>
      <c r="AM856" s="1150" t="s">
        <v>19064</v>
      </c>
      <c r="AN856" s="1150" t="s">
        <v>12821</v>
      </c>
      <c r="AO856" s="1150">
        <v>560</v>
      </c>
      <c r="AP856" s="1150" t="s">
        <v>10093</v>
      </c>
      <c r="AQ856" s="1150"/>
      <c r="AR856" s="1150">
        <v>4902150485</v>
      </c>
      <c r="AS856" s="1150"/>
      <c r="AT856" s="1150"/>
      <c r="AU856" s="1150"/>
      <c r="AV856" s="1150"/>
      <c r="AW856" s="1150"/>
      <c r="AX856" s="1150"/>
      <c r="AY856" s="1150">
        <v>0</v>
      </c>
      <c r="AZ856" s="1150"/>
      <c r="BA856" s="1150"/>
      <c r="BB856" s="1150"/>
      <c r="BC856" s="1150"/>
      <c r="BD856" s="1150"/>
      <c r="BE856" s="1150"/>
      <c r="BF856" s="1150"/>
      <c r="BG856" s="1150"/>
      <c r="BH856" s="1150"/>
      <c r="BI856" s="1150"/>
      <c r="BJ856" s="1150"/>
    </row>
    <row r="857" spans="1:62">
      <c r="A857" s="1150">
        <v>851</v>
      </c>
      <c r="B857" s="1150">
        <v>0</v>
      </c>
      <c r="C857" s="1150" t="s">
        <v>2792</v>
      </c>
      <c r="D857" s="1150" t="s">
        <v>18942</v>
      </c>
      <c r="E857" s="1150" t="s">
        <v>18943</v>
      </c>
      <c r="F857" s="1150" t="s">
        <v>18944</v>
      </c>
      <c r="G857" s="1150" t="s">
        <v>3643</v>
      </c>
      <c r="H857" s="1150" t="s">
        <v>10079</v>
      </c>
      <c r="I857" s="1150" t="s">
        <v>10081</v>
      </c>
      <c r="J857" s="1150" t="s">
        <v>10080</v>
      </c>
      <c r="K857" s="1150" t="s">
        <v>19973</v>
      </c>
      <c r="L857" s="1150" t="s">
        <v>394</v>
      </c>
      <c r="M857" s="1150">
        <v>100208631</v>
      </c>
      <c r="N857" s="1150"/>
      <c r="O857" s="1150"/>
      <c r="P857" s="1150"/>
      <c r="Q857" s="1150"/>
      <c r="R857" s="1150"/>
      <c r="S857" s="1150"/>
      <c r="T857" s="1150" t="s">
        <v>18969</v>
      </c>
      <c r="U857" s="1150">
        <v>1003673858</v>
      </c>
      <c r="V857" s="1150"/>
      <c r="W857" s="1150"/>
      <c r="X857" s="1150"/>
      <c r="Y857" s="1150"/>
      <c r="Z857" s="1150"/>
      <c r="AA857" s="1150"/>
      <c r="AB857" s="1150"/>
      <c r="AC857" s="1150"/>
      <c r="AD857" s="1150"/>
      <c r="AE857" s="1150"/>
      <c r="AF857" s="1150" t="s">
        <v>19572</v>
      </c>
      <c r="AG857" s="1211">
        <v>45191</v>
      </c>
      <c r="AH857" s="1212">
        <v>45170</v>
      </c>
      <c r="AI857" s="1150" t="s">
        <v>10079</v>
      </c>
      <c r="AJ857" s="1150" t="s">
        <v>10080</v>
      </c>
      <c r="AK857" s="1210">
        <v>9041</v>
      </c>
      <c r="AL857" s="1210">
        <v>9041</v>
      </c>
      <c r="AM857" s="1150" t="s">
        <v>19064</v>
      </c>
      <c r="AN857" s="1150" t="s">
        <v>12821</v>
      </c>
      <c r="AO857" s="1150">
        <v>560</v>
      </c>
      <c r="AP857" s="1150" t="s">
        <v>10082</v>
      </c>
      <c r="AQ857" s="1150"/>
      <c r="AR857" s="1150">
        <v>4902150220</v>
      </c>
      <c r="AS857" s="1150"/>
      <c r="AT857" s="1150"/>
      <c r="AU857" s="1150"/>
      <c r="AV857" s="1150"/>
      <c r="AW857" s="1150"/>
      <c r="AX857" s="1150"/>
      <c r="AY857" s="1150">
        <v>0</v>
      </c>
      <c r="AZ857" s="1150"/>
      <c r="BA857" s="1150"/>
      <c r="BB857" s="1150"/>
      <c r="BC857" s="1150"/>
      <c r="BD857" s="1150"/>
      <c r="BE857" s="1150"/>
      <c r="BF857" s="1150"/>
      <c r="BG857" s="1150"/>
      <c r="BH857" s="1150"/>
      <c r="BI857" s="1150"/>
      <c r="BJ857" s="1150"/>
    </row>
    <row r="858" spans="1:62" ht="161.25">
      <c r="A858" s="1150">
        <v>852</v>
      </c>
      <c r="B858" s="1150">
        <v>0</v>
      </c>
      <c r="C858" s="1150" t="s">
        <v>2792</v>
      </c>
      <c r="D858" s="1150" t="s">
        <v>18942</v>
      </c>
      <c r="E858" s="1150" t="s">
        <v>18943</v>
      </c>
      <c r="F858" s="1150" t="s">
        <v>18944</v>
      </c>
      <c r="G858" s="1150" t="s">
        <v>3643</v>
      </c>
      <c r="H858" s="1150" t="s">
        <v>10200</v>
      </c>
      <c r="I858" s="1247" t="s">
        <v>10202</v>
      </c>
      <c r="J858" s="1150" t="s">
        <v>10201</v>
      </c>
      <c r="K858" s="1215" t="s">
        <v>19974</v>
      </c>
      <c r="L858" s="1150" t="s">
        <v>394</v>
      </c>
      <c r="M858" s="1150">
        <v>100208620</v>
      </c>
      <c r="N858" s="1150" t="s">
        <v>394</v>
      </c>
      <c r="O858" s="1150"/>
      <c r="P858" s="1150" t="s">
        <v>17721</v>
      </c>
      <c r="Q858" s="1150"/>
      <c r="R858" s="1150"/>
      <c r="S858" s="1150"/>
      <c r="T858" s="1150" t="s">
        <v>18969</v>
      </c>
      <c r="U858" s="1150">
        <v>1003673893</v>
      </c>
      <c r="V858" s="1150"/>
      <c r="W858" s="1150"/>
      <c r="X858" s="1150"/>
      <c r="Y858" s="1150"/>
      <c r="Z858" s="1150"/>
      <c r="AA858" s="1150"/>
      <c r="AB858" s="1150"/>
      <c r="AC858" s="1150"/>
      <c r="AD858" s="1150"/>
      <c r="AE858" s="1150"/>
      <c r="AF858" s="1150" t="s">
        <v>18973</v>
      </c>
      <c r="AG858" s="1211">
        <v>45191</v>
      </c>
      <c r="AH858" s="1212">
        <v>45170</v>
      </c>
      <c r="AI858" s="1150" t="s">
        <v>10200</v>
      </c>
      <c r="AJ858" s="1150" t="s">
        <v>10201</v>
      </c>
      <c r="AK858" s="1210">
        <v>4584</v>
      </c>
      <c r="AL858" s="1210">
        <v>4584</v>
      </c>
      <c r="AM858" s="1150" t="s">
        <v>19064</v>
      </c>
      <c r="AN858" s="1150" t="s">
        <v>12821</v>
      </c>
      <c r="AO858" s="1150">
        <v>560</v>
      </c>
      <c r="AP858" s="1150" t="s">
        <v>10203</v>
      </c>
      <c r="AQ858" s="1150"/>
      <c r="AR858" s="1150">
        <v>4902150202</v>
      </c>
      <c r="AS858" s="1150"/>
      <c r="AT858" s="1150"/>
      <c r="AU858" s="1150"/>
      <c r="AV858" s="1150"/>
      <c r="AW858" s="1150"/>
      <c r="AX858" s="1150"/>
      <c r="AY858" s="1150">
        <v>0</v>
      </c>
      <c r="AZ858" s="1150"/>
      <c r="BA858" s="1150"/>
      <c r="BB858" s="1150"/>
      <c r="BC858" s="1150"/>
      <c r="BD858" s="1150"/>
      <c r="BE858" s="1150"/>
      <c r="BF858" s="1150"/>
      <c r="BG858" s="1150"/>
      <c r="BH858" s="1150"/>
      <c r="BI858" s="1150"/>
      <c r="BJ858" s="1150"/>
    </row>
    <row r="859" spans="1:62">
      <c r="A859" s="1150">
        <v>853</v>
      </c>
      <c r="B859" s="1150">
        <v>0</v>
      </c>
      <c r="C859" s="1150" t="s">
        <v>2792</v>
      </c>
      <c r="D859" s="1150" t="s">
        <v>18942</v>
      </c>
      <c r="E859" s="1150" t="s">
        <v>18943</v>
      </c>
      <c r="F859" s="1150" t="s">
        <v>18944</v>
      </c>
      <c r="G859" s="1150" t="s">
        <v>3643</v>
      </c>
      <c r="H859" s="1150" t="s">
        <v>10220</v>
      </c>
      <c r="I859" s="1150" t="s">
        <v>10222</v>
      </c>
      <c r="J859" s="1150" t="s">
        <v>10221</v>
      </c>
      <c r="K859" s="1150" t="s">
        <v>19975</v>
      </c>
      <c r="L859" s="1150" t="s">
        <v>394</v>
      </c>
      <c r="M859" s="1150">
        <v>100209033</v>
      </c>
      <c r="N859" s="1150"/>
      <c r="O859" s="1150"/>
      <c r="P859" s="1150"/>
      <c r="Q859" s="1150"/>
      <c r="R859" s="1150"/>
      <c r="S859" s="1150"/>
      <c r="T859" s="1150" t="s">
        <v>18969</v>
      </c>
      <c r="U859" s="1150">
        <v>1003673859</v>
      </c>
      <c r="V859" s="1150"/>
      <c r="W859" s="1150"/>
      <c r="X859" s="1150"/>
      <c r="Y859" s="1150"/>
      <c r="Z859" s="1150"/>
      <c r="AA859" s="1150"/>
      <c r="AB859" s="1150"/>
      <c r="AC859" s="1150"/>
      <c r="AD859" s="1150"/>
      <c r="AE859" s="1150"/>
      <c r="AF859" s="1150" t="s">
        <v>19572</v>
      </c>
      <c r="AG859" s="1211">
        <v>45191</v>
      </c>
      <c r="AH859" s="1212">
        <v>45170</v>
      </c>
      <c r="AI859" s="1150" t="s">
        <v>10220</v>
      </c>
      <c r="AJ859" s="1150" t="s">
        <v>10221</v>
      </c>
      <c r="AK859" s="1210">
        <v>11448</v>
      </c>
      <c r="AL859" s="1210">
        <v>11448</v>
      </c>
      <c r="AM859" s="1150" t="s">
        <v>19064</v>
      </c>
      <c r="AN859" s="1150" t="s">
        <v>12821</v>
      </c>
      <c r="AO859" s="1150">
        <v>560</v>
      </c>
      <c r="AP859" s="1150" t="s">
        <v>10223</v>
      </c>
      <c r="AQ859" s="1150"/>
      <c r="AR859" s="1150">
        <v>4902150256</v>
      </c>
      <c r="AS859" s="1150"/>
      <c r="AT859" s="1150"/>
      <c r="AU859" s="1150"/>
      <c r="AV859" s="1150"/>
      <c r="AW859" s="1150"/>
      <c r="AX859" s="1150"/>
      <c r="AY859" s="1150">
        <v>0</v>
      </c>
      <c r="AZ859" s="1150"/>
      <c r="BA859" s="1150"/>
      <c r="BB859" s="1150"/>
      <c r="BC859" s="1150"/>
      <c r="BD859" s="1150"/>
      <c r="BE859" s="1150"/>
      <c r="BF859" s="1150"/>
      <c r="BG859" s="1150"/>
      <c r="BH859" s="1150"/>
      <c r="BI859" s="1150"/>
      <c r="BJ859" s="1150"/>
    </row>
    <row r="860" spans="1:62" ht="161.25">
      <c r="A860" s="1150">
        <v>854</v>
      </c>
      <c r="B860" s="1150">
        <v>0</v>
      </c>
      <c r="C860" s="1150" t="s">
        <v>2792</v>
      </c>
      <c r="D860" s="1150" t="s">
        <v>18942</v>
      </c>
      <c r="E860" s="1150" t="s">
        <v>18943</v>
      </c>
      <c r="F860" s="1150" t="s">
        <v>18944</v>
      </c>
      <c r="G860" s="1150" t="s">
        <v>3643</v>
      </c>
      <c r="H860" s="1150" t="s">
        <v>10206</v>
      </c>
      <c r="I860" s="1150" t="s">
        <v>10208</v>
      </c>
      <c r="J860" s="1150" t="s">
        <v>10207</v>
      </c>
      <c r="K860" s="1215" t="s">
        <v>19976</v>
      </c>
      <c r="L860" s="1150" t="s">
        <v>394</v>
      </c>
      <c r="M860" s="1150">
        <v>100208659</v>
      </c>
      <c r="N860" s="1150" t="s">
        <v>394</v>
      </c>
      <c r="O860" s="1150"/>
      <c r="P860" s="1150" t="s">
        <v>17721</v>
      </c>
      <c r="Q860" s="1150"/>
      <c r="R860" s="1150"/>
      <c r="S860" s="1150"/>
      <c r="T860" s="1150" t="s">
        <v>18969</v>
      </c>
      <c r="U860" s="1150">
        <v>1003673894</v>
      </c>
      <c r="V860" s="1150"/>
      <c r="W860" s="1150"/>
      <c r="X860" s="1150"/>
      <c r="Y860" s="1150"/>
      <c r="Z860" s="1150"/>
      <c r="AA860" s="1150"/>
      <c r="AB860" s="1150"/>
      <c r="AC860" s="1150"/>
      <c r="AD860" s="1150"/>
      <c r="AE860" s="1150"/>
      <c r="AF860" s="1150" t="s">
        <v>18973</v>
      </c>
      <c r="AG860" s="1211">
        <v>45191</v>
      </c>
      <c r="AH860" s="1212">
        <v>45170</v>
      </c>
      <c r="AI860" s="1150" t="s">
        <v>10206</v>
      </c>
      <c r="AJ860" s="1150" t="s">
        <v>10207</v>
      </c>
      <c r="AK860" s="1210">
        <v>24073</v>
      </c>
      <c r="AL860" s="1210">
        <v>24073</v>
      </c>
      <c r="AM860" s="1150" t="s">
        <v>19064</v>
      </c>
      <c r="AN860" s="1150" t="s">
        <v>12821</v>
      </c>
      <c r="AO860" s="1150">
        <v>560</v>
      </c>
      <c r="AP860" s="1150" t="s">
        <v>10209</v>
      </c>
      <c r="AQ860" s="1150"/>
      <c r="AR860" s="1150">
        <v>4902150251</v>
      </c>
      <c r="AS860" s="1150"/>
      <c r="AT860" s="1150"/>
      <c r="AU860" s="1150"/>
      <c r="AV860" s="1150"/>
      <c r="AW860" s="1150"/>
      <c r="AX860" s="1150"/>
      <c r="AY860" s="1150">
        <v>0</v>
      </c>
      <c r="AZ860" s="1150"/>
      <c r="BA860" s="1150"/>
      <c r="BB860" s="1150"/>
      <c r="BC860" s="1150"/>
      <c r="BD860" s="1150"/>
      <c r="BE860" s="1150"/>
      <c r="BF860" s="1150"/>
      <c r="BG860" s="1150"/>
      <c r="BH860" s="1150"/>
      <c r="BI860" s="1150"/>
      <c r="BJ860" s="1150"/>
    </row>
    <row r="861" spans="1:62" ht="243">
      <c r="A861" s="1150">
        <v>855</v>
      </c>
      <c r="B861" s="1150">
        <v>0</v>
      </c>
      <c r="C861" s="1150" t="s">
        <v>2792</v>
      </c>
      <c r="D861" s="1150" t="s">
        <v>18942</v>
      </c>
      <c r="E861" s="1150" t="s">
        <v>18943</v>
      </c>
      <c r="F861" s="1150" t="s">
        <v>18944</v>
      </c>
      <c r="G861" s="1150" t="s">
        <v>3643</v>
      </c>
      <c r="H861" s="1213" t="s">
        <v>6952</v>
      </c>
      <c r="I861" s="1213" t="s">
        <v>6954</v>
      </c>
      <c r="J861" s="1213" t="s">
        <v>6953</v>
      </c>
      <c r="K861" s="1215" t="s">
        <v>19977</v>
      </c>
      <c r="L861" s="1150" t="s">
        <v>394</v>
      </c>
      <c r="M861" s="1150">
        <v>100209019</v>
      </c>
      <c r="N861" s="1150" t="s">
        <v>394</v>
      </c>
      <c r="O861" s="1150"/>
      <c r="P861" s="1150" t="s">
        <v>17721</v>
      </c>
      <c r="Q861" s="1150"/>
      <c r="R861" s="1210">
        <v>18099</v>
      </c>
      <c r="S861" s="1150"/>
      <c r="T861" s="1150" t="s">
        <v>18969</v>
      </c>
      <c r="U861" s="1150">
        <v>1003673921</v>
      </c>
      <c r="V861" s="1150"/>
      <c r="W861" s="1150"/>
      <c r="X861" s="1150"/>
      <c r="Y861" s="1150"/>
      <c r="Z861" s="1150"/>
      <c r="AA861" s="1150"/>
      <c r="AB861" s="1150"/>
      <c r="AC861" s="1150"/>
      <c r="AD861" s="1150"/>
      <c r="AE861" s="1150"/>
      <c r="AF861" s="1150" t="s">
        <v>18973</v>
      </c>
      <c r="AG861" s="1211">
        <v>45191</v>
      </c>
      <c r="AH861" s="1212">
        <v>45170</v>
      </c>
      <c r="AI861" s="1213" t="s">
        <v>6952</v>
      </c>
      <c r="AJ861" s="1213" t="s">
        <v>6953</v>
      </c>
      <c r="AK861" s="1210">
        <v>18099</v>
      </c>
      <c r="AL861" s="1210">
        <v>18099</v>
      </c>
      <c r="AM861" s="1150" t="s">
        <v>19064</v>
      </c>
      <c r="AN861" s="1150" t="s">
        <v>12821</v>
      </c>
      <c r="AO861" s="1150">
        <v>560</v>
      </c>
      <c r="AP861" s="1150" t="s">
        <v>10096</v>
      </c>
      <c r="AQ861" s="1150"/>
      <c r="AR861" s="1150">
        <v>4902150444</v>
      </c>
      <c r="AS861" s="1150"/>
      <c r="AT861" s="1150"/>
      <c r="AU861" s="1150"/>
      <c r="AV861" s="1150"/>
      <c r="AW861" s="1150"/>
      <c r="AX861" s="1150"/>
      <c r="AY861" s="1150">
        <v>0</v>
      </c>
      <c r="AZ861" s="1150"/>
      <c r="BA861" s="1150"/>
      <c r="BB861" s="1150"/>
      <c r="BC861" s="1150"/>
      <c r="BD861" s="1150"/>
      <c r="BE861" s="1150"/>
      <c r="BF861" s="1150"/>
      <c r="BG861" s="1150"/>
      <c r="BH861" s="1150"/>
      <c r="BI861" s="1150"/>
      <c r="BJ861" s="1150"/>
    </row>
    <row r="862" spans="1:62">
      <c r="A862" s="1150">
        <v>856</v>
      </c>
      <c r="B862" s="1150" t="s">
        <v>17634</v>
      </c>
      <c r="C862" s="1150" t="s">
        <v>19890</v>
      </c>
      <c r="D862" s="1150" t="s">
        <v>18942</v>
      </c>
      <c r="E862" s="1150" t="s">
        <v>18943</v>
      </c>
      <c r="F862" s="1150" t="s">
        <v>18944</v>
      </c>
      <c r="G862" s="1150" t="s">
        <v>19517</v>
      </c>
      <c r="H862" s="1213" t="s">
        <v>3862</v>
      </c>
      <c r="I862" s="1213" t="s">
        <v>3889</v>
      </c>
      <c r="J862" s="1213" t="s">
        <v>3861</v>
      </c>
      <c r="K862" s="1150" t="s">
        <v>10460</v>
      </c>
      <c r="L862" s="1150" t="s">
        <v>394</v>
      </c>
      <c r="M862" s="1150">
        <v>100210363</v>
      </c>
      <c r="N862" s="1150" t="s">
        <v>394</v>
      </c>
      <c r="O862" s="1150" t="s">
        <v>19690</v>
      </c>
      <c r="P862" s="1150" t="s">
        <v>17721</v>
      </c>
      <c r="Q862" s="1211">
        <v>45189</v>
      </c>
      <c r="R862" s="1210">
        <v>64000</v>
      </c>
      <c r="S862" s="1150"/>
      <c r="T862" s="1150" t="s">
        <v>18969</v>
      </c>
      <c r="U862" s="1150">
        <v>1003674516</v>
      </c>
      <c r="V862" s="1150">
        <v>1003674517</v>
      </c>
      <c r="W862" s="1150"/>
      <c r="X862" s="1150"/>
      <c r="Y862" s="1150"/>
      <c r="Z862" s="1150"/>
      <c r="AA862" s="1150"/>
      <c r="AB862" s="1150"/>
      <c r="AC862" s="1150"/>
      <c r="AD862" s="1150"/>
      <c r="AE862" s="1150"/>
      <c r="AF862" s="1150" t="s">
        <v>19552</v>
      </c>
      <c r="AG862" s="1211">
        <v>45194</v>
      </c>
      <c r="AH862" s="1212">
        <v>45170</v>
      </c>
      <c r="AI862" s="1213" t="s">
        <v>3862</v>
      </c>
      <c r="AJ862" s="1213" t="s">
        <v>3861</v>
      </c>
      <c r="AK862" s="1210">
        <v>65669</v>
      </c>
      <c r="AL862" s="1210">
        <v>65669</v>
      </c>
      <c r="AM862" s="1150" t="s">
        <v>518</v>
      </c>
      <c r="AN862" s="1150" t="s">
        <v>12821</v>
      </c>
      <c r="AO862" s="1210">
        <v>20119.54</v>
      </c>
      <c r="AP862" s="1150" t="s">
        <v>3888</v>
      </c>
      <c r="AQ862" s="1150"/>
      <c r="AR862" s="1150">
        <v>4902150776</v>
      </c>
      <c r="AS862" s="1150"/>
      <c r="AT862" s="1150"/>
      <c r="AU862" s="1150"/>
      <c r="AV862" s="1150"/>
      <c r="AW862" s="1150"/>
      <c r="AX862" s="1150"/>
      <c r="AY862" s="1150" t="s">
        <v>19978</v>
      </c>
      <c r="AZ862" s="1150"/>
      <c r="BA862" s="1150"/>
      <c r="BB862" s="1150"/>
      <c r="BC862" s="1150"/>
      <c r="BD862" s="1150"/>
      <c r="BE862" s="1150"/>
      <c r="BF862" s="1150"/>
      <c r="BG862" s="1150"/>
      <c r="BH862" s="1150"/>
      <c r="BI862" s="1150"/>
      <c r="BJ862" s="1150"/>
    </row>
    <row r="863" spans="1:62" ht="40.5">
      <c r="A863" s="1150">
        <v>857</v>
      </c>
      <c r="B863" s="1150" t="s">
        <v>19108</v>
      </c>
      <c r="C863" s="1150" t="s">
        <v>2792</v>
      </c>
      <c r="D863" s="1150" t="s">
        <v>18942</v>
      </c>
      <c r="E863" s="1150" t="s">
        <v>18943</v>
      </c>
      <c r="F863" s="1150" t="s">
        <v>18948</v>
      </c>
      <c r="G863" s="1150" t="s">
        <v>19136</v>
      </c>
      <c r="H863" s="1213" t="s">
        <v>1232</v>
      </c>
      <c r="I863" s="1213" t="s">
        <v>1230</v>
      </c>
      <c r="J863" s="1213" t="s">
        <v>2830</v>
      </c>
      <c r="K863" s="1150" t="s">
        <v>1229</v>
      </c>
      <c r="L863" s="1150" t="s">
        <v>394</v>
      </c>
      <c r="M863" s="1150">
        <v>100197098</v>
      </c>
      <c r="N863" s="1150" t="s">
        <v>394</v>
      </c>
      <c r="O863" s="1215" t="s">
        <v>19979</v>
      </c>
      <c r="P863" s="1150" t="s">
        <v>17721</v>
      </c>
      <c r="Q863" s="1211">
        <v>45183</v>
      </c>
      <c r="R863" s="1210">
        <v>48004</v>
      </c>
      <c r="S863" s="1150"/>
      <c r="T863" s="1150" t="s">
        <v>18969</v>
      </c>
      <c r="U863" s="1150">
        <v>1003673984</v>
      </c>
      <c r="V863" s="1150"/>
      <c r="W863" s="1150"/>
      <c r="X863" s="1150"/>
      <c r="Y863" s="1150"/>
      <c r="Z863" s="1150"/>
      <c r="AA863" s="1150"/>
      <c r="AB863" s="1150"/>
      <c r="AC863" s="1150"/>
      <c r="AD863" s="1150"/>
      <c r="AE863" s="1150"/>
      <c r="AF863" s="1150" t="s">
        <v>18983</v>
      </c>
      <c r="AG863" s="1211">
        <v>45191</v>
      </c>
      <c r="AH863" s="1212">
        <v>45170</v>
      </c>
      <c r="AI863" s="1213" t="s">
        <v>1232</v>
      </c>
      <c r="AJ863" s="1213" t="s">
        <v>2830</v>
      </c>
      <c r="AK863" s="1210">
        <v>53946</v>
      </c>
      <c r="AL863" s="1210">
        <v>53946</v>
      </c>
      <c r="AM863" s="1150" t="s">
        <v>514</v>
      </c>
      <c r="AN863" s="1150" t="s">
        <v>13437</v>
      </c>
      <c r="AO863" s="1210">
        <v>3981.86</v>
      </c>
      <c r="AP863" s="1150" t="s">
        <v>1231</v>
      </c>
      <c r="AQ863" s="1150"/>
      <c r="AR863" s="1150">
        <v>4902150099</v>
      </c>
      <c r="AS863" s="1150"/>
      <c r="AT863" s="1150"/>
      <c r="AU863" s="1150"/>
      <c r="AV863" s="1150"/>
      <c r="AW863" s="1150"/>
      <c r="AX863" s="1150"/>
      <c r="AY863" s="1150" t="s">
        <v>2792</v>
      </c>
      <c r="AZ863" s="1150"/>
      <c r="BA863" s="1150"/>
      <c r="BB863" s="1150"/>
      <c r="BC863" s="1150"/>
      <c r="BD863" s="1150"/>
      <c r="BE863" s="1150"/>
      <c r="BF863" s="1150"/>
      <c r="BG863" s="1150"/>
      <c r="BH863" s="1150"/>
      <c r="BI863" s="1150"/>
      <c r="BJ863" s="1150"/>
    </row>
    <row r="864" spans="1:62">
      <c r="A864" s="1150">
        <v>858</v>
      </c>
      <c r="B864" s="1150" t="s">
        <v>19108</v>
      </c>
      <c r="C864" s="1150" t="s">
        <v>2792</v>
      </c>
      <c r="D864" s="1150" t="s">
        <v>18942</v>
      </c>
      <c r="E864" s="1150" t="s">
        <v>18943</v>
      </c>
      <c r="F864" s="1150" t="s">
        <v>18948</v>
      </c>
      <c r="G864" s="1150" t="s">
        <v>17873</v>
      </c>
      <c r="H864" s="1213" t="s">
        <v>2864</v>
      </c>
      <c r="I864" s="1213" t="s">
        <v>2862</v>
      </c>
      <c r="J864" s="1213" t="s">
        <v>2863</v>
      </c>
      <c r="K864" s="1150" t="s">
        <v>9381</v>
      </c>
      <c r="L864" s="1150" t="s">
        <v>394</v>
      </c>
      <c r="M864" s="1150">
        <v>100211000</v>
      </c>
      <c r="N864" s="1150" t="s">
        <v>18997</v>
      </c>
      <c r="O864" s="1150" t="s">
        <v>19566</v>
      </c>
      <c r="P864" s="1150" t="s">
        <v>17721</v>
      </c>
      <c r="Q864" s="1211">
        <v>45183</v>
      </c>
      <c r="R864" s="1210">
        <v>30258</v>
      </c>
      <c r="S864" s="1210">
        <v>16019</v>
      </c>
      <c r="T864" s="1150" t="s">
        <v>18969</v>
      </c>
      <c r="U864" s="1150">
        <v>1003673803</v>
      </c>
      <c r="V864" s="1150"/>
      <c r="W864" s="1150"/>
      <c r="X864" s="1150"/>
      <c r="Y864" s="1150"/>
      <c r="Z864" s="1150"/>
      <c r="AA864" s="1150"/>
      <c r="AB864" s="1150"/>
      <c r="AC864" s="1150"/>
      <c r="AD864" s="1150"/>
      <c r="AE864" s="1150"/>
      <c r="AF864" s="1150" t="s">
        <v>19172</v>
      </c>
      <c r="AG864" s="1211">
        <v>45191</v>
      </c>
      <c r="AH864" s="1212">
        <v>45170</v>
      </c>
      <c r="AI864" s="1213" t="s">
        <v>2864</v>
      </c>
      <c r="AJ864" s="1213" t="s">
        <v>2863</v>
      </c>
      <c r="AK864" s="1210">
        <v>30258</v>
      </c>
      <c r="AL864" s="1210">
        <v>30258</v>
      </c>
      <c r="AM864" s="1150" t="s">
        <v>514</v>
      </c>
      <c r="AN864" s="1150" t="s">
        <v>13437</v>
      </c>
      <c r="AO864" s="1150"/>
      <c r="AP864" s="1150" t="s">
        <v>2861</v>
      </c>
      <c r="AQ864" s="1150"/>
      <c r="AR864" s="1150">
        <v>4902150143</v>
      </c>
      <c r="AS864" s="1150"/>
      <c r="AT864" s="1150"/>
      <c r="AU864" s="1150"/>
      <c r="AV864" s="1150"/>
      <c r="AW864" s="1150"/>
      <c r="AX864" s="1150"/>
      <c r="AY864" s="1150">
        <v>0</v>
      </c>
      <c r="AZ864" s="1150"/>
      <c r="BA864" s="1150"/>
      <c r="BB864" s="1150"/>
      <c r="BC864" s="1150"/>
      <c r="BD864" s="1150"/>
      <c r="BE864" s="1150"/>
      <c r="BF864" s="1150"/>
      <c r="BG864" s="1150"/>
      <c r="BH864" s="1150"/>
      <c r="BI864" s="1150"/>
      <c r="BJ864" s="1150"/>
    </row>
    <row r="865" spans="1:62">
      <c r="A865" s="1150">
        <v>859</v>
      </c>
      <c r="B865" s="1150" t="s">
        <v>19108</v>
      </c>
      <c r="C865" s="1150" t="s">
        <v>2792</v>
      </c>
      <c r="D865" s="1150" t="s">
        <v>18942</v>
      </c>
      <c r="E865" s="1150" t="s">
        <v>18943</v>
      </c>
      <c r="F865" s="1150" t="s">
        <v>18948</v>
      </c>
      <c r="G865" s="1150" t="s">
        <v>17873</v>
      </c>
      <c r="H865" s="1213" t="s">
        <v>3079</v>
      </c>
      <c r="I865" s="1213" t="s">
        <v>3077</v>
      </c>
      <c r="J865" s="1213" t="s">
        <v>3078</v>
      </c>
      <c r="K865" s="1150" t="s">
        <v>9402</v>
      </c>
      <c r="L865" s="1150" t="s">
        <v>394</v>
      </c>
      <c r="M865" s="1150">
        <v>100211019</v>
      </c>
      <c r="N865" s="1150" t="s">
        <v>19552</v>
      </c>
      <c r="O865" s="1150" t="s">
        <v>19566</v>
      </c>
      <c r="P865" s="1150" t="s">
        <v>17721</v>
      </c>
      <c r="Q865" s="1211">
        <v>45184</v>
      </c>
      <c r="R865" s="1210">
        <v>25523</v>
      </c>
      <c r="S865" s="1150"/>
      <c r="T865" s="1150" t="s">
        <v>18969</v>
      </c>
      <c r="U865" s="1150">
        <v>1003674031</v>
      </c>
      <c r="V865" s="1150">
        <v>1003674032</v>
      </c>
      <c r="W865" s="1150"/>
      <c r="X865" s="1150"/>
      <c r="Y865" s="1150"/>
      <c r="Z865" s="1150"/>
      <c r="AA865" s="1150"/>
      <c r="AB865" s="1150"/>
      <c r="AC865" s="1150"/>
      <c r="AD865" s="1150"/>
      <c r="AE865" s="1150"/>
      <c r="AF865" s="1150" t="s">
        <v>19172</v>
      </c>
      <c r="AG865" s="1211">
        <v>45193</v>
      </c>
      <c r="AH865" s="1212">
        <v>45170</v>
      </c>
      <c r="AI865" s="1213" t="s">
        <v>3079</v>
      </c>
      <c r="AJ865" s="1213" t="s">
        <v>3078</v>
      </c>
      <c r="AK865" s="1210">
        <v>25522.26</v>
      </c>
      <c r="AL865" s="1210">
        <v>25523</v>
      </c>
      <c r="AM865" s="1150" t="s">
        <v>514</v>
      </c>
      <c r="AN865" s="1150" t="s">
        <v>13437</v>
      </c>
      <c r="AO865" s="1210">
        <v>37463.949999999997</v>
      </c>
      <c r="AP865" s="1150" t="s">
        <v>3076</v>
      </c>
      <c r="AQ865" s="1150"/>
      <c r="AR865" s="1150">
        <v>4902150474</v>
      </c>
      <c r="AS865" s="1150"/>
      <c r="AT865" s="1150"/>
      <c r="AU865" s="1150"/>
      <c r="AV865" s="1150"/>
      <c r="AW865" s="1150"/>
      <c r="AX865" s="1150"/>
      <c r="AY865" s="1150">
        <v>0</v>
      </c>
      <c r="AZ865" s="1150"/>
      <c r="BA865" s="1150"/>
      <c r="BB865" s="1150"/>
      <c r="BC865" s="1150"/>
      <c r="BD865" s="1150"/>
      <c r="BE865" s="1150"/>
      <c r="BF865" s="1150"/>
      <c r="BG865" s="1150"/>
      <c r="BH865" s="1150"/>
      <c r="BI865" s="1150"/>
      <c r="BJ865" s="1150"/>
    </row>
    <row r="866" spans="1:62">
      <c r="A866" s="1150">
        <v>860</v>
      </c>
      <c r="B866" s="1150">
        <v>0</v>
      </c>
      <c r="C866" s="1150" t="s">
        <v>2792</v>
      </c>
      <c r="D866" s="1150" t="s">
        <v>18942</v>
      </c>
      <c r="E866" s="1150" t="s">
        <v>18943</v>
      </c>
      <c r="F866" s="1150" t="s">
        <v>18944</v>
      </c>
      <c r="G866" s="1150" t="s">
        <v>57</v>
      </c>
      <c r="H866" s="1150" t="s">
        <v>3650</v>
      </c>
      <c r="I866" s="1150" t="s">
        <v>3647</v>
      </c>
      <c r="J866" s="1150" t="s">
        <v>3649</v>
      </c>
      <c r="K866" s="1150" t="s">
        <v>19980</v>
      </c>
      <c r="L866" s="1150" t="s">
        <v>394</v>
      </c>
      <c r="M866" s="1150">
        <v>100209308</v>
      </c>
      <c r="N866" s="1150" t="s">
        <v>394</v>
      </c>
      <c r="O866" s="1150"/>
      <c r="P866" s="1150" t="s">
        <v>17721</v>
      </c>
      <c r="Q866" s="1150"/>
      <c r="R866" s="1210">
        <v>6709</v>
      </c>
      <c r="S866" s="1150"/>
      <c r="T866" s="1150" t="s">
        <v>18969</v>
      </c>
      <c r="U866" s="1150">
        <v>1003673914</v>
      </c>
      <c r="V866" s="1150"/>
      <c r="W866" s="1150"/>
      <c r="X866" s="1150"/>
      <c r="Y866" s="1150"/>
      <c r="Z866" s="1150"/>
      <c r="AA866" s="1150"/>
      <c r="AB866" s="1150"/>
      <c r="AC866" s="1150"/>
      <c r="AD866" s="1150"/>
      <c r="AE866" s="1150"/>
      <c r="AF866" s="1150" t="s">
        <v>18997</v>
      </c>
      <c r="AG866" s="1211">
        <v>45191</v>
      </c>
      <c r="AH866" s="1212">
        <v>45170</v>
      </c>
      <c r="AI866" s="1150" t="s">
        <v>3650</v>
      </c>
      <c r="AJ866" s="1150" t="s">
        <v>3649</v>
      </c>
      <c r="AK866" s="1210">
        <v>6709.04</v>
      </c>
      <c r="AL866" s="1210">
        <v>6710</v>
      </c>
      <c r="AM866" s="1150" t="s">
        <v>491</v>
      </c>
      <c r="AN866" s="1150" t="s">
        <v>12821</v>
      </c>
      <c r="AO866" s="1150">
        <v>560</v>
      </c>
      <c r="AP866" s="1150" t="s">
        <v>3645</v>
      </c>
      <c r="AQ866" s="1150"/>
      <c r="AR866" s="1150">
        <v>4902150431</v>
      </c>
      <c r="AS866" s="1150"/>
      <c r="AT866" s="1150"/>
      <c r="AU866" s="1150"/>
      <c r="AV866" s="1150"/>
      <c r="AW866" s="1150"/>
      <c r="AX866" s="1150"/>
      <c r="AY866" s="1150">
        <v>0</v>
      </c>
      <c r="AZ866" s="1150"/>
      <c r="BA866" s="1150"/>
      <c r="BB866" s="1150"/>
      <c r="BC866" s="1150"/>
      <c r="BD866" s="1150"/>
      <c r="BE866" s="1150"/>
      <c r="BF866" s="1150"/>
      <c r="BG866" s="1150"/>
      <c r="BH866" s="1150"/>
      <c r="BI866" s="1150"/>
      <c r="BJ866" s="1150"/>
    </row>
    <row r="867" spans="1:62">
      <c r="A867" s="1150">
        <v>861</v>
      </c>
      <c r="B867" s="1150" t="s">
        <v>19108</v>
      </c>
      <c r="C867" s="1150" t="s">
        <v>2792</v>
      </c>
      <c r="D867" s="1150" t="s">
        <v>18942</v>
      </c>
      <c r="E867" s="1150" t="s">
        <v>18943</v>
      </c>
      <c r="F867" s="1150" t="s">
        <v>18948</v>
      </c>
      <c r="G867" s="1150" t="s">
        <v>17900</v>
      </c>
      <c r="H867" s="1213" t="s">
        <v>3459</v>
      </c>
      <c r="I867" s="1213" t="s">
        <v>3457</v>
      </c>
      <c r="J867" s="1213" t="s">
        <v>3458</v>
      </c>
      <c r="K867" s="1150" t="s">
        <v>9536</v>
      </c>
      <c r="L867" s="1150" t="s">
        <v>394</v>
      </c>
      <c r="M867" s="1150">
        <v>100210954</v>
      </c>
      <c r="N867" s="1150" t="s">
        <v>18997</v>
      </c>
      <c r="O867" s="1150" t="s">
        <v>18956</v>
      </c>
      <c r="P867" s="1150" t="s">
        <v>17721</v>
      </c>
      <c r="Q867" s="1211">
        <v>45183</v>
      </c>
      <c r="R867" s="1210">
        <v>83855</v>
      </c>
      <c r="S867" s="1150"/>
      <c r="T867" s="1150" t="s">
        <v>18969</v>
      </c>
      <c r="U867" s="1150">
        <v>1003675487</v>
      </c>
      <c r="V867" s="1150">
        <v>1003675488</v>
      </c>
      <c r="W867" s="1150"/>
      <c r="X867" s="1150"/>
      <c r="Y867" s="1150"/>
      <c r="Z867" s="1150"/>
      <c r="AA867" s="1150"/>
      <c r="AB867" s="1150"/>
      <c r="AC867" s="1150"/>
      <c r="AD867" s="1150"/>
      <c r="AE867" s="1150"/>
      <c r="AF867" s="1150" t="s">
        <v>18945</v>
      </c>
      <c r="AG867" s="1211">
        <v>45196</v>
      </c>
      <c r="AH867" s="1212">
        <v>45170</v>
      </c>
      <c r="AI867" s="1213" t="s">
        <v>3459</v>
      </c>
      <c r="AJ867" s="1213" t="s">
        <v>3458</v>
      </c>
      <c r="AK867" s="1210">
        <v>83854.69</v>
      </c>
      <c r="AL867" s="1210">
        <v>83855</v>
      </c>
      <c r="AM867" s="1150" t="s">
        <v>514</v>
      </c>
      <c r="AN867" s="1150" t="s">
        <v>13437</v>
      </c>
      <c r="AO867" s="1210">
        <v>31323.81</v>
      </c>
      <c r="AP867" s="1150" t="s">
        <v>3456</v>
      </c>
      <c r="AQ867" s="1150"/>
      <c r="AR867" s="1150">
        <v>4902151555</v>
      </c>
      <c r="AS867" s="1150"/>
      <c r="AT867" s="1150"/>
      <c r="AU867" s="1150"/>
      <c r="AV867" s="1150"/>
      <c r="AW867" s="1150"/>
      <c r="AX867" s="1150"/>
      <c r="AY867" s="1150">
        <v>0</v>
      </c>
      <c r="AZ867" s="1150"/>
      <c r="BA867" s="1150"/>
      <c r="BB867" s="1150"/>
      <c r="BC867" s="1150"/>
      <c r="BD867" s="1150"/>
      <c r="BE867" s="1150"/>
      <c r="BF867" s="1150"/>
      <c r="BG867" s="1150"/>
      <c r="BH867" s="1150"/>
      <c r="BI867" s="1150"/>
      <c r="BJ867" s="1150"/>
    </row>
    <row r="868" spans="1:62">
      <c r="A868" s="1150">
        <v>862</v>
      </c>
      <c r="B868" s="1150">
        <v>0</v>
      </c>
      <c r="C868" s="1150" t="s">
        <v>2792</v>
      </c>
      <c r="D868" s="1150" t="s">
        <v>18942</v>
      </c>
      <c r="E868" s="1150" t="s">
        <v>18943</v>
      </c>
      <c r="F868" s="1150" t="s">
        <v>18948</v>
      </c>
      <c r="G868" s="1150" t="s">
        <v>17935</v>
      </c>
      <c r="H868" s="1150" t="s">
        <v>10670</v>
      </c>
      <c r="I868" s="1150" t="s">
        <v>10672</v>
      </c>
      <c r="J868" s="1150" t="s">
        <v>19981</v>
      </c>
      <c r="K868" s="1150" t="s">
        <v>19982</v>
      </c>
      <c r="L868" s="1150" t="s">
        <v>394</v>
      </c>
      <c r="M868" s="1150">
        <v>100200718</v>
      </c>
      <c r="N868" s="1150" t="s">
        <v>394</v>
      </c>
      <c r="O868" s="1150"/>
      <c r="P868" s="1150" t="s">
        <v>17721</v>
      </c>
      <c r="Q868" s="1150"/>
      <c r="R868" s="1210">
        <v>275000</v>
      </c>
      <c r="S868" s="1150"/>
      <c r="T868" s="1150" t="s">
        <v>18969</v>
      </c>
      <c r="U868" s="1150">
        <v>1003674021</v>
      </c>
      <c r="V868" s="1150"/>
      <c r="W868" s="1150"/>
      <c r="X868" s="1150"/>
      <c r="Y868" s="1150"/>
      <c r="Z868" s="1150"/>
      <c r="AA868" s="1150"/>
      <c r="AB868" s="1150"/>
      <c r="AC868" s="1150"/>
      <c r="AD868" s="1150"/>
      <c r="AE868" s="1150"/>
      <c r="AF868" s="1150" t="s">
        <v>18962</v>
      </c>
      <c r="AG868" s="1211">
        <v>45191</v>
      </c>
      <c r="AH868" s="1212">
        <v>45170</v>
      </c>
      <c r="AI868" s="1150" t="s">
        <v>10670</v>
      </c>
      <c r="AJ868" s="1150" t="s">
        <v>19981</v>
      </c>
      <c r="AK868" s="1210">
        <v>388500</v>
      </c>
      <c r="AL868" s="1210">
        <v>388500</v>
      </c>
      <c r="AM868" s="1150" t="s">
        <v>514</v>
      </c>
      <c r="AN868" s="1150" t="s">
        <v>13437</v>
      </c>
      <c r="AO868" s="1150"/>
      <c r="AP868" s="1150"/>
      <c r="AQ868" s="1150"/>
      <c r="AR868" s="1150">
        <v>4902150507</v>
      </c>
      <c r="AS868" s="1150"/>
      <c r="AT868" s="1150"/>
      <c r="AU868" s="1150"/>
      <c r="AV868" s="1150"/>
      <c r="AW868" s="1150"/>
      <c r="AX868" s="1150"/>
      <c r="AY868" s="1150">
        <v>0</v>
      </c>
      <c r="AZ868" s="1150"/>
      <c r="BA868" s="1150"/>
      <c r="BB868" s="1150"/>
      <c r="BC868" s="1150"/>
      <c r="BD868" s="1150"/>
      <c r="BE868" s="1150"/>
      <c r="BF868" s="1150"/>
      <c r="BG868" s="1150"/>
      <c r="BH868" s="1150"/>
      <c r="BI868" s="1150"/>
      <c r="BJ868" s="1150"/>
    </row>
    <row r="869" spans="1:62">
      <c r="A869" s="1150">
        <v>863</v>
      </c>
      <c r="B869" s="1150">
        <v>0</v>
      </c>
      <c r="C869" s="1150" t="s">
        <v>2792</v>
      </c>
      <c r="D869" s="1150" t="s">
        <v>18942</v>
      </c>
      <c r="E869" s="1150" t="s">
        <v>18943</v>
      </c>
      <c r="F869" s="1150" t="s">
        <v>18948</v>
      </c>
      <c r="G869" s="1150" t="s">
        <v>17963</v>
      </c>
      <c r="H869" s="1150" t="s">
        <v>10328</v>
      </c>
      <c r="I869" s="1150" t="s">
        <v>10330</v>
      </c>
      <c r="J869" s="1150" t="s">
        <v>10329</v>
      </c>
      <c r="K869" s="1150" t="s">
        <v>19983</v>
      </c>
      <c r="L869" s="1150" t="s">
        <v>394</v>
      </c>
      <c r="M869" s="1150">
        <v>100199659</v>
      </c>
      <c r="N869" s="1150" t="s">
        <v>394</v>
      </c>
      <c r="O869" s="1150"/>
      <c r="P869" s="1150" t="s">
        <v>17721</v>
      </c>
      <c r="Q869" s="1150"/>
      <c r="R869" s="1210">
        <v>231674</v>
      </c>
      <c r="S869" s="1150"/>
      <c r="T869" s="1150" t="s">
        <v>18969</v>
      </c>
      <c r="U869" s="1150">
        <v>1003674504</v>
      </c>
      <c r="V869" s="1150"/>
      <c r="W869" s="1150"/>
      <c r="X869" s="1150"/>
      <c r="Y869" s="1150"/>
      <c r="Z869" s="1150"/>
      <c r="AA869" s="1150"/>
      <c r="AB869" s="1150"/>
      <c r="AC869" s="1150"/>
      <c r="AD869" s="1150"/>
      <c r="AE869" s="1150"/>
      <c r="AF869" s="1150" t="s">
        <v>18962</v>
      </c>
      <c r="AG869" s="1211">
        <v>45191</v>
      </c>
      <c r="AH869" s="1212">
        <v>45170</v>
      </c>
      <c r="AI869" s="1150" t="s">
        <v>10328</v>
      </c>
      <c r="AJ869" s="1150" t="s">
        <v>10329</v>
      </c>
      <c r="AK869" s="1210">
        <v>231674</v>
      </c>
      <c r="AL869" s="1210">
        <v>231674</v>
      </c>
      <c r="AM869" s="1150" t="s">
        <v>514</v>
      </c>
      <c r="AN869" s="1150" t="s">
        <v>13437</v>
      </c>
      <c r="AO869" s="1150"/>
      <c r="AP869" s="1150" t="s">
        <v>10331</v>
      </c>
      <c r="AQ869" s="1150"/>
      <c r="AR869" s="1150">
        <v>4902150227</v>
      </c>
      <c r="AS869" s="1150">
        <v>4902150807</v>
      </c>
      <c r="AT869" s="1150"/>
      <c r="AU869" s="1150"/>
      <c r="AV869" s="1150"/>
      <c r="AW869" s="1150"/>
      <c r="AX869" s="1150"/>
      <c r="AY869" s="1150">
        <v>0</v>
      </c>
      <c r="AZ869" s="1150"/>
      <c r="BA869" s="1150"/>
      <c r="BB869" s="1150"/>
      <c r="BC869" s="1150"/>
      <c r="BD869" s="1150"/>
      <c r="BE869" s="1150"/>
      <c r="BF869" s="1150"/>
      <c r="BG869" s="1150"/>
      <c r="BH869" s="1150"/>
      <c r="BI869" s="1150"/>
      <c r="BJ869" s="1150"/>
    </row>
    <row r="870" spans="1:62" ht="121.5">
      <c r="A870" s="1150">
        <v>864</v>
      </c>
      <c r="B870" s="1150">
        <v>0</v>
      </c>
      <c r="C870" s="1150" t="s">
        <v>2792</v>
      </c>
      <c r="D870" s="1150" t="s">
        <v>18942</v>
      </c>
      <c r="E870" s="1150" t="s">
        <v>18943</v>
      </c>
      <c r="F870" s="1150" t="s">
        <v>18948</v>
      </c>
      <c r="G870" s="1150" t="s">
        <v>17920</v>
      </c>
      <c r="H870" s="1150" t="s">
        <v>724</v>
      </c>
      <c r="I870" s="1150" t="s">
        <v>114</v>
      </c>
      <c r="J870" s="1150" t="s">
        <v>9053</v>
      </c>
      <c r="K870" s="1215" t="s">
        <v>19984</v>
      </c>
      <c r="L870" s="1150" t="s">
        <v>394</v>
      </c>
      <c r="M870" s="1150">
        <v>100210095</v>
      </c>
      <c r="N870" s="1150" t="s">
        <v>394</v>
      </c>
      <c r="O870" s="1150"/>
      <c r="P870" s="1150" t="s">
        <v>17721</v>
      </c>
      <c r="Q870" s="1150"/>
      <c r="R870" s="1210">
        <v>96668</v>
      </c>
      <c r="S870" s="1150"/>
      <c r="T870" s="1150" t="s">
        <v>18969</v>
      </c>
      <c r="U870" s="1150">
        <v>1003674086</v>
      </c>
      <c r="V870" s="1150"/>
      <c r="W870" s="1150"/>
      <c r="X870" s="1150"/>
      <c r="Y870" s="1150"/>
      <c r="Z870" s="1150"/>
      <c r="AA870" s="1150"/>
      <c r="AB870" s="1150"/>
      <c r="AC870" s="1150"/>
      <c r="AD870" s="1150"/>
      <c r="AE870" s="1150"/>
      <c r="AF870" s="1150" t="s">
        <v>18962</v>
      </c>
      <c r="AG870" s="1211">
        <v>45191</v>
      </c>
      <c r="AH870" s="1212">
        <v>45170</v>
      </c>
      <c r="AI870" s="1150" t="s">
        <v>724</v>
      </c>
      <c r="AJ870" s="1150" t="s">
        <v>9053</v>
      </c>
      <c r="AK870" s="1210">
        <v>96668</v>
      </c>
      <c r="AL870" s="1210">
        <v>96668</v>
      </c>
      <c r="AM870" s="1150" t="s">
        <v>514</v>
      </c>
      <c r="AN870" s="1150" t="s">
        <v>13437</v>
      </c>
      <c r="AO870" s="1150"/>
      <c r="AP870" s="1150" t="s">
        <v>9054</v>
      </c>
      <c r="AQ870" s="1150"/>
      <c r="AR870" s="1150">
        <v>4902150089</v>
      </c>
      <c r="AS870" s="1150"/>
      <c r="AT870" s="1150"/>
      <c r="AU870" s="1150"/>
      <c r="AV870" s="1150"/>
      <c r="AW870" s="1150"/>
      <c r="AX870" s="1150"/>
      <c r="AY870" s="1150">
        <v>0</v>
      </c>
      <c r="AZ870" s="1150" t="s">
        <v>19093</v>
      </c>
      <c r="BA870" s="1150"/>
      <c r="BB870" s="1150"/>
      <c r="BC870" s="1150"/>
      <c r="BD870" s="1150"/>
      <c r="BE870" s="1211">
        <v>45204</v>
      </c>
      <c r="BF870" s="1150" t="s">
        <v>18945</v>
      </c>
      <c r="BG870" s="1150" t="s">
        <v>18980</v>
      </c>
      <c r="BH870" s="1150" t="s">
        <v>18978</v>
      </c>
      <c r="BI870" s="1150"/>
      <c r="BJ870" s="1150"/>
    </row>
    <row r="871" spans="1:62">
      <c r="A871" s="1150">
        <v>865</v>
      </c>
      <c r="B871" s="1150">
        <v>0</v>
      </c>
      <c r="C871" s="1150" t="s">
        <v>2792</v>
      </c>
      <c r="D871" s="1150" t="s">
        <v>18942</v>
      </c>
      <c r="E871" s="1150" t="s">
        <v>18943</v>
      </c>
      <c r="F871" s="1150" t="s">
        <v>18944</v>
      </c>
      <c r="G871" s="1150" t="s">
        <v>17963</v>
      </c>
      <c r="H871" s="1150" t="s">
        <v>10312</v>
      </c>
      <c r="I871" s="1150" t="s">
        <v>10314</v>
      </c>
      <c r="J871" s="1150" t="s">
        <v>10313</v>
      </c>
      <c r="K871" s="1150" t="s">
        <v>19985</v>
      </c>
      <c r="L871" s="1150" t="s">
        <v>394</v>
      </c>
      <c r="M871" s="1150">
        <v>100207847</v>
      </c>
      <c r="N871" s="1150" t="s">
        <v>394</v>
      </c>
      <c r="O871" s="1150"/>
      <c r="P871" s="1150" t="s">
        <v>17721</v>
      </c>
      <c r="Q871" s="1150"/>
      <c r="R871" s="1210">
        <v>657432</v>
      </c>
      <c r="S871" s="1150"/>
      <c r="T871" s="1150" t="s">
        <v>18969</v>
      </c>
      <c r="U871" s="1150">
        <v>1003674052</v>
      </c>
      <c r="V871" s="1150"/>
      <c r="W871" s="1150"/>
      <c r="X871" s="1150"/>
      <c r="Y871" s="1150"/>
      <c r="Z871" s="1150"/>
      <c r="AA871" s="1150"/>
      <c r="AB871" s="1150"/>
      <c r="AC871" s="1150"/>
      <c r="AD871" s="1150"/>
      <c r="AE871" s="1150"/>
      <c r="AF871" s="1150" t="s">
        <v>18945</v>
      </c>
      <c r="AG871" s="1211">
        <v>45191</v>
      </c>
      <c r="AH871" s="1212">
        <v>45170</v>
      </c>
      <c r="AI871" s="1150" t="s">
        <v>10312</v>
      </c>
      <c r="AJ871" s="1150" t="s">
        <v>10313</v>
      </c>
      <c r="AK871" s="1210">
        <v>657432</v>
      </c>
      <c r="AL871" s="1210">
        <v>657432</v>
      </c>
      <c r="AM871" s="1150" t="s">
        <v>19064</v>
      </c>
      <c r="AN871" s="1150" t="s">
        <v>12821</v>
      </c>
      <c r="AO871" s="1150"/>
      <c r="AP871" s="1150"/>
      <c r="AQ871" s="1150"/>
      <c r="AR871" s="1150">
        <v>4902150525</v>
      </c>
      <c r="AS871" s="1150"/>
      <c r="AT871" s="1150"/>
      <c r="AU871" s="1150"/>
      <c r="AV871" s="1150"/>
      <c r="AW871" s="1150"/>
      <c r="AX871" s="1150"/>
      <c r="AY871" s="1150">
        <v>0</v>
      </c>
      <c r="AZ871" s="1150"/>
      <c r="BA871" s="1150"/>
      <c r="BB871" s="1150"/>
      <c r="BC871" s="1150"/>
      <c r="BD871" s="1150"/>
      <c r="BE871" s="1150"/>
      <c r="BF871" s="1150"/>
      <c r="BG871" s="1150"/>
      <c r="BH871" s="1150"/>
      <c r="BI871" s="1150"/>
      <c r="BJ871" s="1150"/>
    </row>
    <row r="872" spans="1:62">
      <c r="A872" s="1150">
        <v>866</v>
      </c>
      <c r="B872" s="1150">
        <v>0</v>
      </c>
      <c r="C872" s="1150" t="s">
        <v>17850</v>
      </c>
      <c r="D872" s="1150" t="s">
        <v>18942</v>
      </c>
      <c r="E872" s="1150" t="s">
        <v>18943</v>
      </c>
      <c r="F872" s="1150" t="s">
        <v>18948</v>
      </c>
      <c r="G872" s="1150" t="s">
        <v>3189</v>
      </c>
      <c r="H872" s="1150" t="s">
        <v>19986</v>
      </c>
      <c r="I872" s="1150" t="s">
        <v>4360</v>
      </c>
      <c r="J872" s="1150" t="s">
        <v>19987</v>
      </c>
      <c r="K872" s="1150" t="s">
        <v>4361</v>
      </c>
      <c r="L872" s="1150" t="s">
        <v>394</v>
      </c>
      <c r="M872" s="1150">
        <v>100211165</v>
      </c>
      <c r="N872" s="1150" t="s">
        <v>18962</v>
      </c>
      <c r="O872" s="1150" t="s">
        <v>19096</v>
      </c>
      <c r="P872" s="1150" t="s">
        <v>17721</v>
      </c>
      <c r="Q872" s="1211">
        <v>45193</v>
      </c>
      <c r="R872" s="1210">
        <v>16609</v>
      </c>
      <c r="S872" s="1150"/>
      <c r="T872" s="1150" t="s">
        <v>18969</v>
      </c>
      <c r="U872" s="1150"/>
      <c r="V872" s="1150"/>
      <c r="W872" s="1150"/>
      <c r="X872" s="1150"/>
      <c r="Y872" s="1150"/>
      <c r="Z872" s="1150"/>
      <c r="AA872" s="1150"/>
      <c r="AB872" s="1150"/>
      <c r="AC872" s="1150"/>
      <c r="AD872" s="1150"/>
      <c r="AE872" s="1150"/>
      <c r="AF872" s="1150"/>
      <c r="AG872" s="1150"/>
      <c r="AH872" s="1212">
        <v>1</v>
      </c>
      <c r="AI872" s="1150" t="s">
        <v>19986</v>
      </c>
      <c r="AJ872" s="1150" t="s">
        <v>19987</v>
      </c>
      <c r="AK872" s="1210">
        <v>16608.88</v>
      </c>
      <c r="AL872" s="1210">
        <v>16609</v>
      </c>
      <c r="AM872" s="1150" t="s">
        <v>499</v>
      </c>
      <c r="AN872" s="1150" t="s">
        <v>19067</v>
      </c>
      <c r="AO872" s="1150"/>
      <c r="AP872" s="1150"/>
      <c r="AQ872" s="1150"/>
      <c r="AR872" s="1150"/>
      <c r="AS872" s="1150"/>
      <c r="AT872" s="1150"/>
      <c r="AU872" s="1150"/>
      <c r="AV872" s="1150"/>
      <c r="AW872" s="1150"/>
      <c r="AX872" s="1150"/>
      <c r="AY872" s="1150">
        <v>0</v>
      </c>
      <c r="AZ872" s="1150"/>
      <c r="BA872" s="1150"/>
      <c r="BB872" s="1150"/>
      <c r="BC872" s="1150"/>
      <c r="BD872" s="1150"/>
      <c r="BE872" s="1150"/>
      <c r="BF872" s="1150"/>
      <c r="BG872" s="1150"/>
      <c r="BH872" s="1150"/>
      <c r="BI872" s="1150"/>
      <c r="BJ872" s="1150"/>
    </row>
    <row r="873" spans="1:62">
      <c r="A873" s="1150">
        <v>867</v>
      </c>
      <c r="B873" s="1150">
        <v>0</v>
      </c>
      <c r="C873" s="1150" t="s">
        <v>2792</v>
      </c>
      <c r="D873" s="1150" t="s">
        <v>18942</v>
      </c>
      <c r="E873" s="1150" t="s">
        <v>18943</v>
      </c>
      <c r="F873" s="1150" t="s">
        <v>18948</v>
      </c>
      <c r="G873" s="1150" t="s">
        <v>52</v>
      </c>
      <c r="H873" s="1213" t="s">
        <v>1020</v>
      </c>
      <c r="I873" s="1213" t="s">
        <v>196</v>
      </c>
      <c r="J873" s="1213" t="s">
        <v>8003</v>
      </c>
      <c r="K873" s="1150" t="s">
        <v>19240</v>
      </c>
      <c r="L873" s="1150" t="s">
        <v>394</v>
      </c>
      <c r="M873" s="1150">
        <v>100210532</v>
      </c>
      <c r="N873" s="1150" t="s">
        <v>394</v>
      </c>
      <c r="O873" s="1150"/>
      <c r="P873" s="1150" t="s">
        <v>17721</v>
      </c>
      <c r="Q873" s="1150"/>
      <c r="R873" s="1210">
        <v>36124</v>
      </c>
      <c r="S873" s="1150"/>
      <c r="T873" s="1150" t="s">
        <v>18969</v>
      </c>
      <c r="U873" s="1150">
        <v>1003674104</v>
      </c>
      <c r="V873" s="1150">
        <v>1003674135</v>
      </c>
      <c r="W873" s="1150"/>
      <c r="X873" s="1150"/>
      <c r="Y873" s="1150"/>
      <c r="Z873" s="1150"/>
      <c r="AA873" s="1150"/>
      <c r="AB873" s="1150"/>
      <c r="AC873" s="1150"/>
      <c r="AD873" s="1150"/>
      <c r="AE873" s="1150"/>
      <c r="AF873" s="1150" t="s">
        <v>19554</v>
      </c>
      <c r="AG873" s="1211">
        <v>45192</v>
      </c>
      <c r="AH873" s="1212">
        <v>45170</v>
      </c>
      <c r="AI873" s="1213" t="s">
        <v>1020</v>
      </c>
      <c r="AJ873" s="1213" t="s">
        <v>8003</v>
      </c>
      <c r="AK873" s="1210">
        <v>36123.64</v>
      </c>
      <c r="AL873" s="1210">
        <v>36124</v>
      </c>
      <c r="AM873" s="1150" t="s">
        <v>514</v>
      </c>
      <c r="AN873" s="1150" t="s">
        <v>13437</v>
      </c>
      <c r="AO873" s="1150"/>
      <c r="AP873" s="1150"/>
      <c r="AQ873" s="1150"/>
      <c r="AR873" s="1150">
        <v>4902150442</v>
      </c>
      <c r="AS873" s="1150"/>
      <c r="AT873" s="1150"/>
      <c r="AU873" s="1150"/>
      <c r="AV873" s="1150"/>
      <c r="AW873" s="1150"/>
      <c r="AX873" s="1150"/>
      <c r="AY873" s="1150" t="s">
        <v>20</v>
      </c>
      <c r="AZ873" s="1150"/>
      <c r="BA873" s="1150"/>
      <c r="BB873" s="1150"/>
      <c r="BC873" s="1150"/>
      <c r="BD873" s="1150"/>
      <c r="BE873" s="1150"/>
      <c r="BF873" s="1150"/>
      <c r="BG873" s="1150"/>
      <c r="BH873" s="1150"/>
      <c r="BI873" s="1150"/>
      <c r="BJ873" s="1150"/>
    </row>
    <row r="874" spans="1:62">
      <c r="A874" s="1150">
        <v>868</v>
      </c>
      <c r="B874" s="1150">
        <v>0</v>
      </c>
      <c r="C874" s="1150" t="s">
        <v>2792</v>
      </c>
      <c r="D874" s="1150" t="s">
        <v>18942</v>
      </c>
      <c r="E874" s="1150" t="s">
        <v>18943</v>
      </c>
      <c r="F874" s="1150" t="s">
        <v>18948</v>
      </c>
      <c r="G874" s="1150" t="s">
        <v>52</v>
      </c>
      <c r="H874" s="1150" t="s">
        <v>10018</v>
      </c>
      <c r="I874" s="1150" t="s">
        <v>19988</v>
      </c>
      <c r="J874" s="1150" t="s">
        <v>19989</v>
      </c>
      <c r="K874" s="1150" t="s">
        <v>19990</v>
      </c>
      <c r="L874" s="1150" t="s">
        <v>394</v>
      </c>
      <c r="M874" s="1150">
        <v>100194000</v>
      </c>
      <c r="N874" s="1150" t="s">
        <v>394</v>
      </c>
      <c r="O874" s="1150"/>
      <c r="P874" s="1150" t="s">
        <v>17721</v>
      </c>
      <c r="Q874" s="1150"/>
      <c r="R874" s="1210">
        <v>44762</v>
      </c>
      <c r="S874" s="1150"/>
      <c r="T874" s="1150" t="s">
        <v>18969</v>
      </c>
      <c r="U874" s="1150">
        <v>1003674071</v>
      </c>
      <c r="V874" s="1150"/>
      <c r="W874" s="1150"/>
      <c r="X874" s="1150"/>
      <c r="Y874" s="1150"/>
      <c r="Z874" s="1150"/>
      <c r="AA874" s="1150"/>
      <c r="AB874" s="1150"/>
      <c r="AC874" s="1150"/>
      <c r="AD874" s="1150"/>
      <c r="AE874" s="1150"/>
      <c r="AF874" s="1150" t="s">
        <v>18962</v>
      </c>
      <c r="AG874" s="1211">
        <v>45192</v>
      </c>
      <c r="AH874" s="1212">
        <v>45170</v>
      </c>
      <c r="AI874" s="1150" t="s">
        <v>10018</v>
      </c>
      <c r="AJ874" s="1150" t="s">
        <v>19989</v>
      </c>
      <c r="AK874" s="1210">
        <v>132564.70000000001</v>
      </c>
      <c r="AL874" s="1210">
        <v>132565</v>
      </c>
      <c r="AM874" s="1150" t="s">
        <v>514</v>
      </c>
      <c r="AN874" s="1150" t="s">
        <v>13437</v>
      </c>
      <c r="AO874" s="1150"/>
      <c r="AP874" s="1150" t="s">
        <v>10021</v>
      </c>
      <c r="AQ874" s="1150"/>
      <c r="AR874" s="1150">
        <v>4902150438</v>
      </c>
      <c r="AS874" s="1150"/>
      <c r="AT874" s="1150"/>
      <c r="AU874" s="1150"/>
      <c r="AV874" s="1150"/>
      <c r="AW874" s="1150"/>
      <c r="AX874" s="1150"/>
      <c r="AY874" s="1150">
        <v>0</v>
      </c>
      <c r="AZ874" s="1150"/>
      <c r="BA874" s="1150"/>
      <c r="BB874" s="1150"/>
      <c r="BC874" s="1150"/>
      <c r="BD874" s="1150"/>
      <c r="BE874" s="1150"/>
      <c r="BF874" s="1150"/>
      <c r="BG874" s="1150"/>
      <c r="BH874" s="1150"/>
      <c r="BI874" s="1150"/>
      <c r="BJ874" s="1150"/>
    </row>
    <row r="875" spans="1:62">
      <c r="A875" s="1150">
        <v>869</v>
      </c>
      <c r="B875" s="1150">
        <v>0</v>
      </c>
      <c r="C875" s="1150" t="s">
        <v>2792</v>
      </c>
      <c r="D875" s="1150" t="s">
        <v>18942</v>
      </c>
      <c r="E875" s="1150" t="s">
        <v>18943</v>
      </c>
      <c r="F875" s="1150" t="s">
        <v>18948</v>
      </c>
      <c r="G875" s="1150" t="s">
        <v>52</v>
      </c>
      <c r="H875" s="1150" t="s">
        <v>10028</v>
      </c>
      <c r="I875" s="1150" t="s">
        <v>19991</v>
      </c>
      <c r="J875" s="1150" t="s">
        <v>10029</v>
      </c>
      <c r="K875" s="1150" t="s">
        <v>19992</v>
      </c>
      <c r="L875" s="1150" t="s">
        <v>394</v>
      </c>
      <c r="M875" s="1150">
        <v>100190554</v>
      </c>
      <c r="N875" s="1150" t="s">
        <v>394</v>
      </c>
      <c r="O875" s="1150"/>
      <c r="P875" s="1150" t="s">
        <v>17721</v>
      </c>
      <c r="Q875" s="1150"/>
      <c r="R875" s="1210">
        <v>75526</v>
      </c>
      <c r="S875" s="1150"/>
      <c r="T875" s="1150" t="s">
        <v>18969</v>
      </c>
      <c r="U875" s="1150">
        <v>1003674257</v>
      </c>
      <c r="V875" s="1150"/>
      <c r="W875" s="1150"/>
      <c r="X875" s="1150"/>
      <c r="Y875" s="1150"/>
      <c r="Z875" s="1150"/>
      <c r="AA875" s="1150"/>
      <c r="AB875" s="1150"/>
      <c r="AC875" s="1150"/>
      <c r="AD875" s="1150"/>
      <c r="AE875" s="1150"/>
      <c r="AF875" s="1150" t="s">
        <v>18997</v>
      </c>
      <c r="AG875" s="1211">
        <v>45192</v>
      </c>
      <c r="AH875" s="1212">
        <v>45170</v>
      </c>
      <c r="AI875" s="1150" t="s">
        <v>10028</v>
      </c>
      <c r="AJ875" s="1150" t="s">
        <v>10029</v>
      </c>
      <c r="AK875" s="1210">
        <v>208188.11</v>
      </c>
      <c r="AL875" s="1210">
        <v>208189</v>
      </c>
      <c r="AM875" s="1150" t="s">
        <v>514</v>
      </c>
      <c r="AN875" s="1150" t="s">
        <v>13437</v>
      </c>
      <c r="AO875" s="1150"/>
      <c r="AP875" s="1150" t="s">
        <v>10021</v>
      </c>
      <c r="AQ875" s="1150"/>
      <c r="AR875" s="1150">
        <v>4902150484</v>
      </c>
      <c r="AS875" s="1150"/>
      <c r="AT875" s="1150"/>
      <c r="AU875" s="1150"/>
      <c r="AV875" s="1150"/>
      <c r="AW875" s="1150"/>
      <c r="AX875" s="1150"/>
      <c r="AY875" s="1150">
        <v>0</v>
      </c>
      <c r="AZ875" s="1150"/>
      <c r="BA875" s="1150"/>
      <c r="BB875" s="1150"/>
      <c r="BC875" s="1150"/>
      <c r="BD875" s="1150"/>
      <c r="BE875" s="1150"/>
      <c r="BF875" s="1150"/>
      <c r="BG875" s="1150"/>
      <c r="BH875" s="1150"/>
      <c r="BI875" s="1150"/>
      <c r="BJ875" s="1150"/>
    </row>
    <row r="876" spans="1:62">
      <c r="A876" s="1150">
        <v>870</v>
      </c>
      <c r="B876" s="1150">
        <v>0</v>
      </c>
      <c r="C876" s="1150" t="s">
        <v>2792</v>
      </c>
      <c r="D876" s="1150" t="s">
        <v>18942</v>
      </c>
      <c r="E876" s="1150" t="s">
        <v>18943</v>
      </c>
      <c r="F876" s="1150" t="s">
        <v>18944</v>
      </c>
      <c r="G876" s="1150" t="s">
        <v>15943</v>
      </c>
      <c r="H876" s="1150" t="s">
        <v>9939</v>
      </c>
      <c r="I876" s="1150" t="s">
        <v>9941</v>
      </c>
      <c r="J876" s="1150" t="s">
        <v>9940</v>
      </c>
      <c r="K876" s="1150" t="s">
        <v>19993</v>
      </c>
      <c r="L876" s="1150" t="s">
        <v>394</v>
      </c>
      <c r="M876" s="1150">
        <v>100207418</v>
      </c>
      <c r="N876" s="1150" t="s">
        <v>394</v>
      </c>
      <c r="O876" s="1150"/>
      <c r="P876" s="1150" t="s">
        <v>17721</v>
      </c>
      <c r="Q876" s="1150"/>
      <c r="R876" s="1210">
        <v>17218</v>
      </c>
      <c r="S876" s="1150"/>
      <c r="T876" s="1150" t="s">
        <v>18969</v>
      </c>
      <c r="U876" s="1150">
        <v>1003674276</v>
      </c>
      <c r="V876" s="1150"/>
      <c r="W876" s="1150"/>
      <c r="X876" s="1150"/>
      <c r="Y876" s="1150"/>
      <c r="Z876" s="1150"/>
      <c r="AA876" s="1150"/>
      <c r="AB876" s="1150"/>
      <c r="AC876" s="1150"/>
      <c r="AD876" s="1150"/>
      <c r="AE876" s="1150"/>
      <c r="AF876" s="1150" t="s">
        <v>18997</v>
      </c>
      <c r="AG876" s="1211">
        <v>45192</v>
      </c>
      <c r="AH876" s="1212">
        <v>45170</v>
      </c>
      <c r="AI876" s="1150" t="s">
        <v>9939</v>
      </c>
      <c r="AJ876" s="1150" t="s">
        <v>9940</v>
      </c>
      <c r="AK876" s="1210">
        <v>17217.89</v>
      </c>
      <c r="AL876" s="1210">
        <v>17218</v>
      </c>
      <c r="AM876" s="1150" t="s">
        <v>19064</v>
      </c>
      <c r="AN876" s="1150" t="s">
        <v>12821</v>
      </c>
      <c r="AO876" s="1150"/>
      <c r="AP876" s="1150" t="s">
        <v>9942</v>
      </c>
      <c r="AQ876" s="1150"/>
      <c r="AR876" s="1150">
        <v>4902150461</v>
      </c>
      <c r="AS876" s="1150"/>
      <c r="AT876" s="1150"/>
      <c r="AU876" s="1150"/>
      <c r="AV876" s="1150"/>
      <c r="AW876" s="1150"/>
      <c r="AX876" s="1150"/>
      <c r="AY876" s="1150">
        <v>0</v>
      </c>
      <c r="AZ876" s="1150"/>
      <c r="BA876" s="1150"/>
      <c r="BB876" s="1150"/>
      <c r="BC876" s="1150"/>
      <c r="BD876" s="1150"/>
      <c r="BE876" s="1150"/>
      <c r="BF876" s="1150"/>
      <c r="BG876" s="1150"/>
      <c r="BH876" s="1150"/>
      <c r="BI876" s="1150"/>
      <c r="BJ876" s="1150"/>
    </row>
    <row r="877" spans="1:62">
      <c r="A877" s="1150">
        <v>871</v>
      </c>
      <c r="B877" s="1150">
        <v>0</v>
      </c>
      <c r="C877" s="1150" t="s">
        <v>2792</v>
      </c>
      <c r="D877" s="1150" t="s">
        <v>18942</v>
      </c>
      <c r="E877" s="1150" t="s">
        <v>18943</v>
      </c>
      <c r="F877" s="1150" t="s">
        <v>18944</v>
      </c>
      <c r="G877" s="1150" t="s">
        <v>15943</v>
      </c>
      <c r="H877" s="1217" t="s">
        <v>10292</v>
      </c>
      <c r="I877" s="1150" t="s">
        <v>10294</v>
      </c>
      <c r="J877" s="1150" t="s">
        <v>10293</v>
      </c>
      <c r="K877" s="1150" t="s">
        <v>19994</v>
      </c>
      <c r="L877" s="1150" t="s">
        <v>394</v>
      </c>
      <c r="M877" s="1150">
        <v>100202854</v>
      </c>
      <c r="N877" s="1150" t="s">
        <v>394</v>
      </c>
      <c r="O877" s="1150" t="s">
        <v>19541</v>
      </c>
      <c r="P877" s="1150" t="s">
        <v>17721</v>
      </c>
      <c r="Q877" s="1150"/>
      <c r="R877" s="1210">
        <v>22897</v>
      </c>
      <c r="S877" s="1210">
        <v>5000</v>
      </c>
      <c r="T877" s="1150" t="s">
        <v>18969</v>
      </c>
      <c r="U877" s="1150">
        <v>1003674567</v>
      </c>
      <c r="V877" s="1150"/>
      <c r="W877" s="1150"/>
      <c r="X877" s="1150"/>
      <c r="Y877" s="1150"/>
      <c r="Z877" s="1150"/>
      <c r="AA877" s="1150"/>
      <c r="AB877" s="1150"/>
      <c r="AC877" s="1150"/>
      <c r="AD877" s="1150"/>
      <c r="AE877" s="1150"/>
      <c r="AF877" s="1150" t="s">
        <v>18997</v>
      </c>
      <c r="AG877" s="1211">
        <v>45194</v>
      </c>
      <c r="AH877" s="1212">
        <v>45170</v>
      </c>
      <c r="AI877" s="1217" t="s">
        <v>10292</v>
      </c>
      <c r="AJ877" s="1150" t="s">
        <v>10293</v>
      </c>
      <c r="AK877" s="1210">
        <v>38161.19</v>
      </c>
      <c r="AL877" s="1210">
        <v>38162</v>
      </c>
      <c r="AM877" s="1150" t="s">
        <v>19064</v>
      </c>
      <c r="AN877" s="1150" t="s">
        <v>12821</v>
      </c>
      <c r="AO877" s="1150"/>
      <c r="AP877" s="1150" t="s">
        <v>10295</v>
      </c>
      <c r="AQ877" s="1150"/>
      <c r="AR877" s="1150">
        <v>4902150711</v>
      </c>
      <c r="AS877" s="1150"/>
      <c r="AT877" s="1150"/>
      <c r="AU877" s="1150"/>
      <c r="AV877" s="1150"/>
      <c r="AW877" s="1150"/>
      <c r="AX877" s="1150"/>
      <c r="AY877" s="1150" t="s">
        <v>19995</v>
      </c>
      <c r="AZ877" s="1150"/>
      <c r="BA877" s="1150"/>
      <c r="BB877" s="1150"/>
      <c r="BC877" s="1150"/>
      <c r="BD877" s="1150"/>
      <c r="BE877" s="1150"/>
      <c r="BF877" s="1150"/>
      <c r="BG877" s="1150"/>
      <c r="BH877" s="1150"/>
      <c r="BI877" s="1150"/>
      <c r="BJ877" s="1150"/>
    </row>
    <row r="878" spans="1:62">
      <c r="A878" s="1150">
        <v>872</v>
      </c>
      <c r="B878" s="1150">
        <v>0</v>
      </c>
      <c r="C878" s="1150" t="s">
        <v>2792</v>
      </c>
      <c r="D878" s="1150" t="s">
        <v>18942</v>
      </c>
      <c r="E878" s="1150" t="s">
        <v>18943</v>
      </c>
      <c r="F878" s="1150" t="s">
        <v>18944</v>
      </c>
      <c r="G878" s="1150" t="s">
        <v>15943</v>
      </c>
      <c r="H878" s="1217" t="s">
        <v>9963</v>
      </c>
      <c r="I878" s="1150" t="s">
        <v>9965</v>
      </c>
      <c r="J878" s="1150" t="s">
        <v>9964</v>
      </c>
      <c r="K878" s="1150" t="s">
        <v>19996</v>
      </c>
      <c r="L878" s="1150" t="s">
        <v>394</v>
      </c>
      <c r="M878" s="1150">
        <v>100203470</v>
      </c>
      <c r="N878" s="1150" t="s">
        <v>394</v>
      </c>
      <c r="O878" s="1150"/>
      <c r="P878" s="1150" t="s">
        <v>17721</v>
      </c>
      <c r="Q878" s="1150"/>
      <c r="R878" s="1210">
        <v>57570</v>
      </c>
      <c r="S878" s="1150"/>
      <c r="T878" s="1150" t="s">
        <v>18969</v>
      </c>
      <c r="U878" s="1150">
        <v>1003674277</v>
      </c>
      <c r="V878" s="1150"/>
      <c r="W878" s="1150"/>
      <c r="X878" s="1150"/>
      <c r="Y878" s="1150"/>
      <c r="Z878" s="1150"/>
      <c r="AA878" s="1150"/>
      <c r="AB878" s="1150"/>
      <c r="AC878" s="1150"/>
      <c r="AD878" s="1150"/>
      <c r="AE878" s="1150"/>
      <c r="AF878" s="1150" t="s">
        <v>18997</v>
      </c>
      <c r="AG878" s="1211">
        <v>45192</v>
      </c>
      <c r="AH878" s="1212">
        <v>45170</v>
      </c>
      <c r="AI878" s="1217" t="s">
        <v>9963</v>
      </c>
      <c r="AJ878" s="1150" t="s">
        <v>9964</v>
      </c>
      <c r="AK878" s="1210">
        <v>85182.94</v>
      </c>
      <c r="AL878" s="1210">
        <v>85183</v>
      </c>
      <c r="AM878" s="1150" t="s">
        <v>19064</v>
      </c>
      <c r="AN878" s="1150" t="s">
        <v>12821</v>
      </c>
      <c r="AO878" s="1150"/>
      <c r="AP878" s="1150" t="s">
        <v>9966</v>
      </c>
      <c r="AQ878" s="1150"/>
      <c r="AR878" s="1150">
        <v>4902150436</v>
      </c>
      <c r="AS878" s="1150"/>
      <c r="AT878" s="1150"/>
      <c r="AU878" s="1150"/>
      <c r="AV878" s="1150"/>
      <c r="AW878" s="1150"/>
      <c r="AX878" s="1150"/>
      <c r="AY878" s="1150">
        <v>0</v>
      </c>
      <c r="AZ878" s="1150"/>
      <c r="BA878" s="1150"/>
      <c r="BB878" s="1150"/>
      <c r="BC878" s="1150"/>
      <c r="BD878" s="1150"/>
      <c r="BE878" s="1150"/>
      <c r="BF878" s="1150"/>
      <c r="BG878" s="1150"/>
      <c r="BH878" s="1150"/>
      <c r="BI878" s="1150"/>
      <c r="BJ878" s="1150"/>
    </row>
    <row r="879" spans="1:62">
      <c r="A879" s="1150">
        <v>873</v>
      </c>
      <c r="B879" s="1150">
        <v>0</v>
      </c>
      <c r="C879" s="1150" t="s">
        <v>2792</v>
      </c>
      <c r="D879" s="1150" t="s">
        <v>18942</v>
      </c>
      <c r="E879" s="1150" t="s">
        <v>18943</v>
      </c>
      <c r="F879" s="1150" t="s">
        <v>18944</v>
      </c>
      <c r="G879" s="1150" t="s">
        <v>17920</v>
      </c>
      <c r="H879" s="1150" t="s">
        <v>10376</v>
      </c>
      <c r="I879" s="1150" t="s">
        <v>10378</v>
      </c>
      <c r="J879" s="1150" t="s">
        <v>10377</v>
      </c>
      <c r="K879" s="1150" t="s">
        <v>19997</v>
      </c>
      <c r="L879" s="1150" t="s">
        <v>394</v>
      </c>
      <c r="M879" s="1150">
        <v>100209814</v>
      </c>
      <c r="N879" s="1150" t="s">
        <v>394</v>
      </c>
      <c r="O879" s="1150"/>
      <c r="P879" s="1150" t="s">
        <v>17721</v>
      </c>
      <c r="Q879" s="1150"/>
      <c r="R879" s="1210">
        <v>14337</v>
      </c>
      <c r="S879" s="1150"/>
      <c r="T879" s="1150" t="s">
        <v>18969</v>
      </c>
      <c r="U879" s="1150">
        <v>1003674287</v>
      </c>
      <c r="V879" s="1150"/>
      <c r="W879" s="1150"/>
      <c r="X879" s="1150"/>
      <c r="Y879" s="1150"/>
      <c r="Z879" s="1150"/>
      <c r="AA879" s="1150"/>
      <c r="AB879" s="1150"/>
      <c r="AC879" s="1150"/>
      <c r="AD879" s="1150"/>
      <c r="AE879" s="1150"/>
      <c r="AF879" s="1150" t="s">
        <v>18997</v>
      </c>
      <c r="AG879" s="1211">
        <v>45192</v>
      </c>
      <c r="AH879" s="1212">
        <v>45170</v>
      </c>
      <c r="AI879" s="1150" t="s">
        <v>10376</v>
      </c>
      <c r="AJ879" s="1150" t="s">
        <v>10377</v>
      </c>
      <c r="AK879" s="1210">
        <v>14337</v>
      </c>
      <c r="AL879" s="1210">
        <v>14337</v>
      </c>
      <c r="AM879" s="1150" t="s">
        <v>515</v>
      </c>
      <c r="AN879" s="1150" t="s">
        <v>13401</v>
      </c>
      <c r="AO879" s="1210">
        <v>3712</v>
      </c>
      <c r="AP879" s="1150" t="s">
        <v>10379</v>
      </c>
      <c r="AQ879" s="1150"/>
      <c r="AR879" s="1150">
        <v>4902150434</v>
      </c>
      <c r="AS879" s="1150"/>
      <c r="AT879" s="1150"/>
      <c r="AU879" s="1150"/>
      <c r="AV879" s="1150"/>
      <c r="AW879" s="1150"/>
      <c r="AX879" s="1150"/>
      <c r="AY879" s="1150">
        <v>0</v>
      </c>
      <c r="AZ879" s="1150"/>
      <c r="BA879" s="1150"/>
      <c r="BB879" s="1150"/>
      <c r="BC879" s="1150"/>
      <c r="BD879" s="1150"/>
      <c r="BE879" s="1150"/>
      <c r="BF879" s="1150"/>
      <c r="BG879" s="1150"/>
      <c r="BH879" s="1150"/>
      <c r="BI879" s="1150"/>
      <c r="BJ879" s="1150"/>
    </row>
    <row r="880" spans="1:62" ht="161.25">
      <c r="A880" s="1150">
        <v>874</v>
      </c>
      <c r="B880" s="1150">
        <v>0</v>
      </c>
      <c r="C880" s="1150" t="s">
        <v>2792</v>
      </c>
      <c r="D880" s="1150" t="s">
        <v>18942</v>
      </c>
      <c r="E880" s="1150" t="s">
        <v>18943</v>
      </c>
      <c r="F880" s="1150" t="s">
        <v>18944</v>
      </c>
      <c r="G880" s="1150" t="s">
        <v>3643</v>
      </c>
      <c r="H880" s="1150" t="s">
        <v>10381</v>
      </c>
      <c r="I880" s="1150" t="s">
        <v>10383</v>
      </c>
      <c r="J880" s="1150" t="s">
        <v>10382</v>
      </c>
      <c r="K880" s="1215" t="s">
        <v>19998</v>
      </c>
      <c r="L880" s="1150" t="s">
        <v>394</v>
      </c>
      <c r="M880" s="1150">
        <v>100208657</v>
      </c>
      <c r="N880" s="1150" t="s">
        <v>394</v>
      </c>
      <c r="O880" s="1150"/>
      <c r="P880" s="1150" t="s">
        <v>17721</v>
      </c>
      <c r="Q880" s="1150"/>
      <c r="R880" s="1210">
        <v>19142</v>
      </c>
      <c r="S880" s="1150"/>
      <c r="T880" s="1150" t="s">
        <v>18969</v>
      </c>
      <c r="U880" s="1150">
        <v>1003674199</v>
      </c>
      <c r="V880" s="1150"/>
      <c r="W880" s="1150"/>
      <c r="X880" s="1150"/>
      <c r="Y880" s="1150"/>
      <c r="Z880" s="1150"/>
      <c r="AA880" s="1150"/>
      <c r="AB880" s="1150"/>
      <c r="AC880" s="1150"/>
      <c r="AD880" s="1150"/>
      <c r="AE880" s="1150"/>
      <c r="AF880" s="1150" t="s">
        <v>18962</v>
      </c>
      <c r="AG880" s="1211">
        <v>45193</v>
      </c>
      <c r="AH880" s="1212">
        <v>45170</v>
      </c>
      <c r="AI880" s="1150" t="s">
        <v>10381</v>
      </c>
      <c r="AJ880" s="1150" t="s">
        <v>10382</v>
      </c>
      <c r="AK880" s="1210">
        <v>19142</v>
      </c>
      <c r="AL880" s="1210">
        <v>19142</v>
      </c>
      <c r="AM880" s="1150" t="s">
        <v>19064</v>
      </c>
      <c r="AN880" s="1150" t="s">
        <v>12821</v>
      </c>
      <c r="AO880" s="1150"/>
      <c r="AP880" s="1150" t="s">
        <v>10384</v>
      </c>
      <c r="AQ880" s="1150"/>
      <c r="AR880" s="1150">
        <v>4902150476</v>
      </c>
      <c r="AS880" s="1150"/>
      <c r="AT880" s="1150"/>
      <c r="AU880" s="1150"/>
      <c r="AV880" s="1150"/>
      <c r="AW880" s="1150"/>
      <c r="AX880" s="1150"/>
      <c r="AY880" s="1150">
        <v>0</v>
      </c>
      <c r="AZ880" s="1150"/>
      <c r="BA880" s="1150"/>
      <c r="BB880" s="1150"/>
      <c r="BC880" s="1150"/>
      <c r="BD880" s="1150"/>
      <c r="BE880" s="1150"/>
      <c r="BF880" s="1150"/>
      <c r="BG880" s="1150"/>
      <c r="BH880" s="1150"/>
      <c r="BI880" s="1150"/>
      <c r="BJ880" s="1150"/>
    </row>
    <row r="881" spans="1:62" ht="161.25">
      <c r="A881" s="1150">
        <v>875</v>
      </c>
      <c r="B881" s="1150">
        <v>0</v>
      </c>
      <c r="C881" s="1150" t="s">
        <v>2792</v>
      </c>
      <c r="D881" s="1150" t="s">
        <v>18942</v>
      </c>
      <c r="E881" s="1150" t="s">
        <v>18943</v>
      </c>
      <c r="F881" s="1150" t="s">
        <v>18944</v>
      </c>
      <c r="G881" s="1150" t="s">
        <v>17920</v>
      </c>
      <c r="H881" s="1150" t="s">
        <v>2286</v>
      </c>
      <c r="I881" s="1150" t="s">
        <v>2283</v>
      </c>
      <c r="J881" s="1150" t="s">
        <v>2285</v>
      </c>
      <c r="K881" s="1215" t="s">
        <v>19999</v>
      </c>
      <c r="L881" s="1150" t="s">
        <v>394</v>
      </c>
      <c r="M881" s="1150">
        <v>100210650</v>
      </c>
      <c r="N881" s="1150" t="s">
        <v>394</v>
      </c>
      <c r="O881" s="1150"/>
      <c r="P881" s="1150" t="s">
        <v>17721</v>
      </c>
      <c r="Q881" s="1150"/>
      <c r="R881" s="1210">
        <v>8888</v>
      </c>
      <c r="S881" s="1150"/>
      <c r="T881" s="1150" t="s">
        <v>18969</v>
      </c>
      <c r="U881" s="1150">
        <v>1003674202</v>
      </c>
      <c r="V881" s="1150"/>
      <c r="W881" s="1150"/>
      <c r="X881" s="1150"/>
      <c r="Y881" s="1150"/>
      <c r="Z881" s="1150"/>
      <c r="AA881" s="1150"/>
      <c r="AB881" s="1150"/>
      <c r="AC881" s="1150"/>
      <c r="AD881" s="1150"/>
      <c r="AE881" s="1150"/>
      <c r="AF881" s="1150" t="s">
        <v>18962</v>
      </c>
      <c r="AG881" s="1211">
        <v>45193</v>
      </c>
      <c r="AH881" s="1212">
        <v>45170</v>
      </c>
      <c r="AI881" s="1150" t="s">
        <v>2286</v>
      </c>
      <c r="AJ881" s="1150" t="s">
        <v>2285</v>
      </c>
      <c r="AK881" s="1210">
        <v>8888.43</v>
      </c>
      <c r="AL881" s="1210">
        <v>8889</v>
      </c>
      <c r="AM881" s="1150" t="s">
        <v>512</v>
      </c>
      <c r="AN881" s="1150" t="s">
        <v>12821</v>
      </c>
      <c r="AO881" s="1150"/>
      <c r="AP881" s="1150" t="s">
        <v>20000</v>
      </c>
      <c r="AQ881" s="1150"/>
      <c r="AR881" s="1150">
        <v>4902150487</v>
      </c>
      <c r="AS881" s="1150"/>
      <c r="AT881" s="1150"/>
      <c r="AU881" s="1150"/>
      <c r="AV881" s="1150"/>
      <c r="AW881" s="1150"/>
      <c r="AX881" s="1150"/>
      <c r="AY881" s="1150">
        <v>0</v>
      </c>
      <c r="AZ881" s="1150"/>
      <c r="BA881" s="1150"/>
      <c r="BB881" s="1150"/>
      <c r="BC881" s="1150"/>
      <c r="BD881" s="1150"/>
      <c r="BE881" s="1150"/>
      <c r="BF881" s="1150"/>
      <c r="BG881" s="1150"/>
      <c r="BH881" s="1150"/>
      <c r="BI881" s="1150"/>
      <c r="BJ881" s="1150"/>
    </row>
    <row r="882" spans="1:62" ht="148.5">
      <c r="A882" s="1150">
        <v>876</v>
      </c>
      <c r="B882" s="1150">
        <v>0</v>
      </c>
      <c r="C882" s="1150" t="s">
        <v>2792</v>
      </c>
      <c r="D882" s="1150" t="s">
        <v>18942</v>
      </c>
      <c r="E882" s="1150" t="s">
        <v>18943</v>
      </c>
      <c r="F882" s="1150" t="s">
        <v>18944</v>
      </c>
      <c r="G882" s="1150" t="s">
        <v>19136</v>
      </c>
      <c r="H882" s="1213" t="s">
        <v>1605</v>
      </c>
      <c r="I882" s="1213" t="s">
        <v>1602</v>
      </c>
      <c r="J882" s="1213" t="s">
        <v>1604</v>
      </c>
      <c r="K882" s="1215" t="s">
        <v>20001</v>
      </c>
      <c r="L882" s="1150" t="s">
        <v>394</v>
      </c>
      <c r="M882" s="1150">
        <v>100207149</v>
      </c>
      <c r="N882" s="1150" t="s">
        <v>394</v>
      </c>
      <c r="O882" s="1150"/>
      <c r="P882" s="1150" t="s">
        <v>17721</v>
      </c>
      <c r="Q882" s="1150"/>
      <c r="R882" s="1210">
        <v>32230</v>
      </c>
      <c r="S882" s="1150"/>
      <c r="T882" s="1150" t="s">
        <v>18969</v>
      </c>
      <c r="U882" s="1150">
        <v>1003674204</v>
      </c>
      <c r="V882" s="1150"/>
      <c r="W882" s="1150"/>
      <c r="X882" s="1150"/>
      <c r="Y882" s="1150"/>
      <c r="Z882" s="1150"/>
      <c r="AA882" s="1150"/>
      <c r="AB882" s="1150"/>
      <c r="AC882" s="1150"/>
      <c r="AD882" s="1150"/>
      <c r="AE882" s="1150"/>
      <c r="AF882" s="1150" t="s">
        <v>18962</v>
      </c>
      <c r="AG882" s="1211">
        <v>45193</v>
      </c>
      <c r="AH882" s="1212">
        <v>45170</v>
      </c>
      <c r="AI882" s="1213" t="s">
        <v>1605</v>
      </c>
      <c r="AJ882" s="1213" t="s">
        <v>1604</v>
      </c>
      <c r="AK882" s="1210">
        <v>32230.53</v>
      </c>
      <c r="AL882" s="1210">
        <v>32231</v>
      </c>
      <c r="AM882" s="1150" t="s">
        <v>491</v>
      </c>
      <c r="AN882" s="1150" t="s">
        <v>12821</v>
      </c>
      <c r="AO882" s="1150"/>
      <c r="AP882" s="1150" t="s">
        <v>1601</v>
      </c>
      <c r="AQ882" s="1150"/>
      <c r="AR882" s="1150">
        <v>4902150469</v>
      </c>
      <c r="AS882" s="1150"/>
      <c r="AT882" s="1150"/>
      <c r="AU882" s="1150"/>
      <c r="AV882" s="1150"/>
      <c r="AW882" s="1150"/>
      <c r="AX882" s="1150"/>
      <c r="AY882" s="1150">
        <v>0</v>
      </c>
      <c r="AZ882" s="1150"/>
      <c r="BA882" s="1150"/>
      <c r="BB882" s="1150"/>
      <c r="BC882" s="1150"/>
      <c r="BD882" s="1150"/>
      <c r="BE882" s="1150"/>
      <c r="BF882" s="1150"/>
      <c r="BG882" s="1150"/>
      <c r="BH882" s="1150"/>
      <c r="BI882" s="1150"/>
      <c r="BJ882" s="1150"/>
    </row>
    <row r="883" spans="1:62" ht="174.75">
      <c r="A883" s="1150">
        <v>877</v>
      </c>
      <c r="B883" s="1150">
        <v>0</v>
      </c>
      <c r="C883" s="1150" t="s">
        <v>2792</v>
      </c>
      <c r="D883" s="1150" t="s">
        <v>18942</v>
      </c>
      <c r="E883" s="1150" t="s">
        <v>18943</v>
      </c>
      <c r="F883" s="1150" t="s">
        <v>18944</v>
      </c>
      <c r="G883" s="1150" t="s">
        <v>3643</v>
      </c>
      <c r="H883" s="1150" t="s">
        <v>6898</v>
      </c>
      <c r="I883" s="1150" t="s">
        <v>6900</v>
      </c>
      <c r="J883" s="1150" t="s">
        <v>6899</v>
      </c>
      <c r="K883" s="1215" t="s">
        <v>20002</v>
      </c>
      <c r="L883" s="1150" t="s">
        <v>394</v>
      </c>
      <c r="M883" s="1150">
        <v>100207121</v>
      </c>
      <c r="N883" s="1150" t="s">
        <v>394</v>
      </c>
      <c r="O883" s="1150"/>
      <c r="P883" s="1150" t="s">
        <v>17721</v>
      </c>
      <c r="Q883" s="1150"/>
      <c r="R883" s="1210">
        <v>10630</v>
      </c>
      <c r="S883" s="1150"/>
      <c r="T883" s="1150" t="s">
        <v>18969</v>
      </c>
      <c r="U883" s="1150">
        <v>1003674281</v>
      </c>
      <c r="V883" s="1150">
        <v>1003674282</v>
      </c>
      <c r="W883" s="1150"/>
      <c r="X883" s="1150"/>
      <c r="Y883" s="1150"/>
      <c r="Z883" s="1150"/>
      <c r="AA883" s="1150"/>
      <c r="AB883" s="1150"/>
      <c r="AC883" s="1150"/>
      <c r="AD883" s="1150"/>
      <c r="AE883" s="1150"/>
      <c r="AF883" s="1150" t="s">
        <v>18962</v>
      </c>
      <c r="AG883" s="1211">
        <v>45193</v>
      </c>
      <c r="AH883" s="1212">
        <v>45170</v>
      </c>
      <c r="AI883" s="1150" t="s">
        <v>6898</v>
      </c>
      <c r="AJ883" s="1150" t="s">
        <v>6899</v>
      </c>
      <c r="AK883" s="1210">
        <v>10630</v>
      </c>
      <c r="AL883" s="1210">
        <v>10630</v>
      </c>
      <c r="AM883" s="1150" t="s">
        <v>19064</v>
      </c>
      <c r="AN883" s="1150" t="s">
        <v>12821</v>
      </c>
      <c r="AO883" s="1150"/>
      <c r="AP883" s="1150" t="s">
        <v>6901</v>
      </c>
      <c r="AQ883" s="1150"/>
      <c r="AR883" s="1150">
        <v>4902150458</v>
      </c>
      <c r="AS883" s="1150"/>
      <c r="AT883" s="1150"/>
      <c r="AU883" s="1150"/>
      <c r="AV883" s="1150"/>
      <c r="AW883" s="1150"/>
      <c r="AX883" s="1150"/>
      <c r="AY883" s="1150" t="s">
        <v>20003</v>
      </c>
      <c r="AZ883" s="1150"/>
      <c r="BA883" s="1150"/>
      <c r="BB883" s="1150"/>
      <c r="BC883" s="1150"/>
      <c r="BD883" s="1150"/>
      <c r="BE883" s="1150"/>
      <c r="BF883" s="1150"/>
      <c r="BG883" s="1150"/>
      <c r="BH883" s="1150"/>
      <c r="BI883" s="1150"/>
      <c r="BJ883" s="1150"/>
    </row>
    <row r="884" spans="1:62" ht="135">
      <c r="A884" s="1150">
        <v>878</v>
      </c>
      <c r="B884" s="1150">
        <v>0</v>
      </c>
      <c r="C884" s="1150" t="s">
        <v>2792</v>
      </c>
      <c r="D884" s="1150" t="s">
        <v>18942</v>
      </c>
      <c r="E884" s="1150" t="s">
        <v>18943</v>
      </c>
      <c r="F884" s="1150" t="s">
        <v>19171</v>
      </c>
      <c r="G884" s="1150" t="s">
        <v>17569</v>
      </c>
      <c r="H884" s="1150" t="s">
        <v>3591</v>
      </c>
      <c r="I884" s="1150" t="s">
        <v>3588</v>
      </c>
      <c r="J884" s="1150" t="s">
        <v>3590</v>
      </c>
      <c r="K884" s="1215" t="s">
        <v>20004</v>
      </c>
      <c r="L884" s="1150" t="s">
        <v>394</v>
      </c>
      <c r="M884" s="1150">
        <v>100194504</v>
      </c>
      <c r="N884" s="1150" t="s">
        <v>394</v>
      </c>
      <c r="O884" s="1150"/>
      <c r="P884" s="1150" t="s">
        <v>17721</v>
      </c>
      <c r="Q884" s="1150"/>
      <c r="R884" s="1210">
        <v>22821</v>
      </c>
      <c r="S884" s="1150"/>
      <c r="T884" s="1150" t="s">
        <v>18969</v>
      </c>
      <c r="U884" s="1150">
        <v>1003674318</v>
      </c>
      <c r="V884" s="1150">
        <v>1003674319</v>
      </c>
      <c r="W884" s="1150"/>
      <c r="X884" s="1150"/>
      <c r="Y884" s="1150"/>
      <c r="Z884" s="1150"/>
      <c r="AA884" s="1150"/>
      <c r="AB884" s="1150"/>
      <c r="AC884" s="1150"/>
      <c r="AD884" s="1150"/>
      <c r="AE884" s="1150"/>
      <c r="AF884" s="1150" t="s">
        <v>18962</v>
      </c>
      <c r="AG884" s="1211">
        <v>45193</v>
      </c>
      <c r="AH884" s="1212">
        <v>45170</v>
      </c>
      <c r="AI884" s="1150" t="s">
        <v>3591</v>
      </c>
      <c r="AJ884" s="1150" t="s">
        <v>3590</v>
      </c>
      <c r="AK884" s="1210">
        <v>22820</v>
      </c>
      <c r="AL884" s="1210">
        <v>22820</v>
      </c>
      <c r="AM884" s="1150" t="s">
        <v>497</v>
      </c>
      <c r="AN884" s="1150" t="s">
        <v>14506</v>
      </c>
      <c r="AO884" s="1150"/>
      <c r="AP884" s="1150" t="s">
        <v>3586</v>
      </c>
      <c r="AQ884" s="1150"/>
      <c r="AR884" s="1150">
        <v>4902150464</v>
      </c>
      <c r="AS884" s="1150"/>
      <c r="AT884" s="1150"/>
      <c r="AU884" s="1150"/>
      <c r="AV884" s="1150"/>
      <c r="AW884" s="1150"/>
      <c r="AX884" s="1150"/>
      <c r="AY884" s="1150">
        <v>0</v>
      </c>
      <c r="AZ884" s="1150"/>
      <c r="BA884" s="1150"/>
      <c r="BB884" s="1150"/>
      <c r="BC884" s="1150"/>
      <c r="BD884" s="1150"/>
      <c r="BE884" s="1150"/>
      <c r="BF884" s="1150"/>
      <c r="BG884" s="1150"/>
      <c r="BH884" s="1150"/>
      <c r="BI884" s="1150"/>
      <c r="BJ884" s="1150"/>
    </row>
    <row r="885" spans="1:62">
      <c r="A885" s="1150">
        <v>879</v>
      </c>
      <c r="B885" s="1150">
        <v>0</v>
      </c>
      <c r="C885" s="1150" t="s">
        <v>2792</v>
      </c>
      <c r="D885" s="1150" t="s">
        <v>18942</v>
      </c>
      <c r="E885" s="1150" t="s">
        <v>18943</v>
      </c>
      <c r="F885" s="1150" t="s">
        <v>18948</v>
      </c>
      <c r="G885" s="1150" t="s">
        <v>17935</v>
      </c>
      <c r="H885" s="1213" t="s">
        <v>1006</v>
      </c>
      <c r="I885" s="1150" t="s">
        <v>273</v>
      </c>
      <c r="J885" s="1150" t="s">
        <v>6752</v>
      </c>
      <c r="K885" s="1150" t="s">
        <v>20005</v>
      </c>
      <c r="L885" s="1150" t="s">
        <v>394</v>
      </c>
      <c r="M885" s="1150">
        <v>100210466</v>
      </c>
      <c r="N885" s="1150" t="s">
        <v>394</v>
      </c>
      <c r="O885" s="1150" t="s">
        <v>19227</v>
      </c>
      <c r="P885" s="1150" t="s">
        <v>17721</v>
      </c>
      <c r="Q885" s="1150"/>
      <c r="R885" s="1210">
        <v>64800</v>
      </c>
      <c r="S885" s="1210">
        <v>15640</v>
      </c>
      <c r="T885" s="1150" t="s">
        <v>18969</v>
      </c>
      <c r="U885" s="1150">
        <v>1003674536</v>
      </c>
      <c r="V885" s="1150">
        <v>1003674537</v>
      </c>
      <c r="W885" s="1150"/>
      <c r="X885" s="1150"/>
      <c r="Y885" s="1150"/>
      <c r="Z885" s="1150"/>
      <c r="AA885" s="1150"/>
      <c r="AB885" s="1150"/>
      <c r="AC885" s="1150"/>
      <c r="AD885" s="1150"/>
      <c r="AE885" s="1150"/>
      <c r="AF885" s="1150" t="s">
        <v>19576</v>
      </c>
      <c r="AG885" s="1211">
        <v>45194</v>
      </c>
      <c r="AH885" s="1212">
        <v>45170</v>
      </c>
      <c r="AI885" s="1213" t="s">
        <v>1006</v>
      </c>
      <c r="AJ885" s="1150" t="s">
        <v>6752</v>
      </c>
      <c r="AK885" s="1210">
        <v>80440</v>
      </c>
      <c r="AL885" s="1210">
        <v>80440</v>
      </c>
      <c r="AM885" s="1150" t="s">
        <v>514</v>
      </c>
      <c r="AN885" s="1150" t="s">
        <v>13437</v>
      </c>
      <c r="AO885" s="1150"/>
      <c r="AP885" s="1150"/>
      <c r="AQ885" s="1150"/>
      <c r="AR885" s="1150">
        <v>4902150731</v>
      </c>
      <c r="AS885" s="1150"/>
      <c r="AT885" s="1150"/>
      <c r="AU885" s="1150"/>
      <c r="AV885" s="1150"/>
      <c r="AW885" s="1150"/>
      <c r="AX885" s="1150"/>
      <c r="AY885" s="1150" t="s">
        <v>18979</v>
      </c>
      <c r="AZ885" s="1150"/>
      <c r="BA885" s="1150"/>
      <c r="BB885" s="1150" t="s">
        <v>3195</v>
      </c>
      <c r="BC885" s="1150"/>
      <c r="BD885" s="1150"/>
      <c r="BE885" s="1150"/>
      <c r="BF885" s="1150" t="s">
        <v>18962</v>
      </c>
      <c r="BG885" s="1150"/>
      <c r="BH885" s="1150"/>
      <c r="BI885" s="1150"/>
      <c r="BJ885" s="1150"/>
    </row>
    <row r="886" spans="1:62" ht="121.5">
      <c r="A886" s="1150">
        <v>880</v>
      </c>
      <c r="B886" s="1150">
        <v>0</v>
      </c>
      <c r="C886" s="1150" t="s">
        <v>2792</v>
      </c>
      <c r="D886" s="1150" t="s">
        <v>18942</v>
      </c>
      <c r="E886" s="1150" t="s">
        <v>18943</v>
      </c>
      <c r="F886" s="1150" t="s">
        <v>18948</v>
      </c>
      <c r="G886" s="1150" t="s">
        <v>15831</v>
      </c>
      <c r="H886" s="1150" t="s">
        <v>858</v>
      </c>
      <c r="I886" s="1150" t="s">
        <v>339</v>
      </c>
      <c r="J886" s="1150" t="s">
        <v>10540</v>
      </c>
      <c r="K886" s="1215" t="s">
        <v>20006</v>
      </c>
      <c r="L886" s="1150" t="s">
        <v>394</v>
      </c>
      <c r="M886" s="1150">
        <v>100210158</v>
      </c>
      <c r="N886" s="1150"/>
      <c r="O886" s="1150"/>
      <c r="P886" s="1150"/>
      <c r="Q886" s="1150"/>
      <c r="R886" s="1150"/>
      <c r="S886" s="1150"/>
      <c r="T886" s="1150" t="s">
        <v>18969</v>
      </c>
      <c r="U886" s="1150">
        <v>1003674486</v>
      </c>
      <c r="V886" s="1150">
        <v>1003674487</v>
      </c>
      <c r="W886" s="1150"/>
      <c r="X886" s="1150"/>
      <c r="Y886" s="1150"/>
      <c r="Z886" s="1150"/>
      <c r="AA886" s="1150"/>
      <c r="AB886" s="1150"/>
      <c r="AC886" s="1150"/>
      <c r="AD886" s="1150"/>
      <c r="AE886" s="1150"/>
      <c r="AF886" s="1150" t="s">
        <v>19572</v>
      </c>
      <c r="AG886" s="1211">
        <v>45194</v>
      </c>
      <c r="AH886" s="1212">
        <v>45170</v>
      </c>
      <c r="AI886" s="1150" t="s">
        <v>858</v>
      </c>
      <c r="AJ886" s="1150" t="s">
        <v>10540</v>
      </c>
      <c r="AK886" s="1210">
        <v>68882.75</v>
      </c>
      <c r="AL886" s="1210">
        <v>68883</v>
      </c>
      <c r="AM886" s="1150" t="s">
        <v>514</v>
      </c>
      <c r="AN886" s="1150" t="s">
        <v>13437</v>
      </c>
      <c r="AO886" s="1210">
        <v>20417.04</v>
      </c>
      <c r="AP886" s="1150" t="s">
        <v>9185</v>
      </c>
      <c r="AQ886" s="1150"/>
      <c r="AR886" s="1150">
        <v>4902150772</v>
      </c>
      <c r="AS886" s="1150">
        <v>4902150798</v>
      </c>
      <c r="AT886" s="1150"/>
      <c r="AU886" s="1150"/>
      <c r="AV886" s="1150"/>
      <c r="AW886" s="1150"/>
      <c r="AX886" s="1150"/>
      <c r="AY886" s="1150" t="s">
        <v>20007</v>
      </c>
      <c r="AZ886" s="1150"/>
      <c r="BA886" s="1150"/>
      <c r="BB886" s="1150" t="s">
        <v>3195</v>
      </c>
      <c r="BC886" s="1150"/>
      <c r="BD886" s="1150"/>
      <c r="BE886" s="1150"/>
      <c r="BF886" s="1150" t="s">
        <v>18962</v>
      </c>
      <c r="BG886" s="1150"/>
      <c r="BH886" s="1150"/>
      <c r="BI886" s="1150"/>
      <c r="BJ886" s="1150"/>
    </row>
    <row r="887" spans="1:62">
      <c r="A887" s="1150">
        <v>881</v>
      </c>
      <c r="B887" s="1150">
        <v>0</v>
      </c>
      <c r="C887" s="1150" t="s">
        <v>2792</v>
      </c>
      <c r="D887" s="1150" t="s">
        <v>18942</v>
      </c>
      <c r="E887" s="1150" t="s">
        <v>18943</v>
      </c>
      <c r="F887" s="1150" t="s">
        <v>18948</v>
      </c>
      <c r="G887" s="1150" t="s">
        <v>15831</v>
      </c>
      <c r="H887" s="1150" t="s">
        <v>822</v>
      </c>
      <c r="I887" s="1150" t="s">
        <v>329</v>
      </c>
      <c r="J887" s="1150" t="s">
        <v>9465</v>
      </c>
      <c r="K887" s="1150" t="s">
        <v>9466</v>
      </c>
      <c r="L887" s="1150" t="s">
        <v>394</v>
      </c>
      <c r="M887" s="1150">
        <v>100209663</v>
      </c>
      <c r="N887" s="1150" t="s">
        <v>394</v>
      </c>
      <c r="O887" s="1150"/>
      <c r="P887" s="1150" t="s">
        <v>17721</v>
      </c>
      <c r="Q887" s="1150"/>
      <c r="R887" s="1210">
        <v>21352</v>
      </c>
      <c r="S887" s="1150"/>
      <c r="T887" s="1150" t="s">
        <v>18969</v>
      </c>
      <c r="U887" s="1150">
        <v>1003674534</v>
      </c>
      <c r="V887" s="1150">
        <v>1003674535</v>
      </c>
      <c r="W887" s="1150"/>
      <c r="X887" s="1150"/>
      <c r="Y887" s="1150"/>
      <c r="Z887" s="1150"/>
      <c r="AA887" s="1150"/>
      <c r="AB887" s="1150"/>
      <c r="AC887" s="1150"/>
      <c r="AD887" s="1150"/>
      <c r="AE887" s="1150"/>
      <c r="AF887" s="1150" t="s">
        <v>18978</v>
      </c>
      <c r="AG887" s="1211">
        <v>45194</v>
      </c>
      <c r="AH887" s="1212">
        <v>45170</v>
      </c>
      <c r="AI887" s="1150" t="s">
        <v>822</v>
      </c>
      <c r="AJ887" s="1150" t="s">
        <v>9465</v>
      </c>
      <c r="AK887" s="1210">
        <v>21352.14</v>
      </c>
      <c r="AL887" s="1210">
        <v>21353</v>
      </c>
      <c r="AM887" s="1150" t="s">
        <v>514</v>
      </c>
      <c r="AN887" s="1150" t="s">
        <v>13437</v>
      </c>
      <c r="AO887" s="1210">
        <v>3190.88</v>
      </c>
      <c r="AP887" s="1150" t="s">
        <v>9169</v>
      </c>
      <c r="AQ887" s="1150"/>
      <c r="AR887" s="1150">
        <v>4902150733</v>
      </c>
      <c r="AS887" s="1150"/>
      <c r="AT887" s="1150"/>
      <c r="AU887" s="1150"/>
      <c r="AV887" s="1150"/>
      <c r="AW887" s="1150"/>
      <c r="AX887" s="1150"/>
      <c r="AY887" s="1150" t="s">
        <v>19014</v>
      </c>
      <c r="AZ887" s="1150"/>
      <c r="BA887" s="1150"/>
      <c r="BB887" s="1150"/>
      <c r="BC887" s="1150"/>
      <c r="BD887" s="1150"/>
      <c r="BE887" s="1150"/>
      <c r="BF887" s="1150"/>
      <c r="BG887" s="1150"/>
      <c r="BH887" s="1150"/>
      <c r="BI887" s="1150"/>
      <c r="BJ887" s="1150"/>
    </row>
    <row r="888" spans="1:62">
      <c r="A888" s="1150">
        <v>882</v>
      </c>
      <c r="B888" s="1150">
        <v>0</v>
      </c>
      <c r="C888" s="1150" t="s">
        <v>17850</v>
      </c>
      <c r="D888" s="1150" t="s">
        <v>18942</v>
      </c>
      <c r="E888" s="1150"/>
      <c r="F888" s="1150" t="s">
        <v>18944</v>
      </c>
      <c r="G888" s="1150" t="s">
        <v>17569</v>
      </c>
      <c r="H888" s="1150"/>
      <c r="I888" s="1150" t="s">
        <v>20008</v>
      </c>
      <c r="J888" s="1150"/>
      <c r="K888" s="1150" t="s">
        <v>20009</v>
      </c>
      <c r="L888" s="1150" t="s">
        <v>394</v>
      </c>
      <c r="M888" s="1150">
        <v>100199463</v>
      </c>
      <c r="N888" s="1150" t="s">
        <v>394</v>
      </c>
      <c r="O888" s="1150"/>
      <c r="P888" s="1150" t="s">
        <v>17721</v>
      </c>
      <c r="Q888" s="1150"/>
      <c r="R888" s="1210">
        <v>79636</v>
      </c>
      <c r="S888" s="1150"/>
      <c r="T888" s="1150" t="s">
        <v>18969</v>
      </c>
      <c r="U888" s="1150"/>
      <c r="V888" s="1150"/>
      <c r="W888" s="1150"/>
      <c r="X888" s="1150"/>
      <c r="Y888" s="1150"/>
      <c r="Z888" s="1150"/>
      <c r="AA888" s="1150"/>
      <c r="AB888" s="1150"/>
      <c r="AC888" s="1150"/>
      <c r="AD888" s="1150"/>
      <c r="AE888" s="1150"/>
      <c r="AF888" s="1150"/>
      <c r="AG888" s="1150"/>
      <c r="AH888" s="1212">
        <v>1</v>
      </c>
      <c r="AI888" s="1150"/>
      <c r="AJ888" s="1150"/>
      <c r="AK888" s="1150"/>
      <c r="AL888" s="1150" t="s">
        <v>18976</v>
      </c>
      <c r="AM888" s="1150" t="s">
        <v>20010</v>
      </c>
      <c r="AN888" s="1150" t="s">
        <v>12821</v>
      </c>
      <c r="AO888" s="1150"/>
      <c r="AP888" s="1150"/>
      <c r="AQ888" s="1150"/>
      <c r="AR888" s="1150"/>
      <c r="AS888" s="1150"/>
      <c r="AT888" s="1150"/>
      <c r="AU888" s="1150"/>
      <c r="AV888" s="1150"/>
      <c r="AW888" s="1150"/>
      <c r="AX888" s="1150"/>
      <c r="AY888" s="1150">
        <v>0</v>
      </c>
      <c r="AZ888" s="1150"/>
      <c r="BA888" s="1150"/>
      <c r="BB888" s="1150"/>
      <c r="BC888" s="1150"/>
      <c r="BD888" s="1150"/>
      <c r="BE888" s="1150"/>
      <c r="BF888" s="1150"/>
      <c r="BG888" s="1150"/>
      <c r="BH888" s="1150"/>
      <c r="BI888" s="1150"/>
      <c r="BJ888" s="1150"/>
    </row>
    <row r="889" spans="1:62">
      <c r="A889" s="1150">
        <v>883</v>
      </c>
      <c r="B889" s="1150">
        <v>0</v>
      </c>
      <c r="C889" s="1150" t="s">
        <v>17850</v>
      </c>
      <c r="D889" s="1150" t="s">
        <v>18942</v>
      </c>
      <c r="E889" s="1150" t="s">
        <v>18943</v>
      </c>
      <c r="F889" s="1150" t="s">
        <v>18944</v>
      </c>
      <c r="G889" s="1150" t="s">
        <v>17569</v>
      </c>
      <c r="H889" s="1150" t="s">
        <v>4126</v>
      </c>
      <c r="I889" s="1150" t="s">
        <v>4123</v>
      </c>
      <c r="J889" s="1150" t="s">
        <v>20011</v>
      </c>
      <c r="K889" s="1150" t="s">
        <v>20012</v>
      </c>
      <c r="L889" s="1150" t="s">
        <v>394</v>
      </c>
      <c r="M889" s="1150">
        <v>100207686</v>
      </c>
      <c r="N889" s="1150" t="s">
        <v>18997</v>
      </c>
      <c r="O889" s="1150" t="s">
        <v>19690</v>
      </c>
      <c r="P889" s="1150" t="s">
        <v>17721</v>
      </c>
      <c r="Q889" s="1211">
        <v>45198</v>
      </c>
      <c r="R889" s="1210">
        <v>21276</v>
      </c>
      <c r="S889" s="1150"/>
      <c r="T889" s="1150" t="s">
        <v>18969</v>
      </c>
      <c r="U889" s="1150"/>
      <c r="V889" s="1150"/>
      <c r="W889" s="1150"/>
      <c r="X889" s="1150"/>
      <c r="Y889" s="1150"/>
      <c r="Z889" s="1150"/>
      <c r="AA889" s="1150"/>
      <c r="AB889" s="1150"/>
      <c r="AC889" s="1150"/>
      <c r="AD889" s="1150"/>
      <c r="AE889" s="1150"/>
      <c r="AF889" s="1150"/>
      <c r="AG889" s="1150"/>
      <c r="AH889" s="1212">
        <v>1</v>
      </c>
      <c r="AI889" s="1150" t="s">
        <v>4126</v>
      </c>
      <c r="AJ889" s="1150" t="s">
        <v>20011</v>
      </c>
      <c r="AK889" s="1210">
        <v>21275.5</v>
      </c>
      <c r="AL889" s="1210">
        <v>21276</v>
      </c>
      <c r="AM889" s="1150" t="s">
        <v>20010</v>
      </c>
      <c r="AN889" s="1150" t="s">
        <v>12821</v>
      </c>
      <c r="AO889" s="1150"/>
      <c r="AP889" s="1150"/>
      <c r="AQ889" s="1150"/>
      <c r="AR889" s="1150"/>
      <c r="AS889" s="1150"/>
      <c r="AT889" s="1150"/>
      <c r="AU889" s="1150"/>
      <c r="AV889" s="1150"/>
      <c r="AW889" s="1150"/>
      <c r="AX889" s="1150"/>
      <c r="AY889" s="1150">
        <v>0</v>
      </c>
      <c r="AZ889" s="1150"/>
      <c r="BA889" s="1150"/>
      <c r="BB889" s="1150"/>
      <c r="BC889" s="1150"/>
      <c r="BD889" s="1150"/>
      <c r="BE889" s="1150"/>
      <c r="BF889" s="1150"/>
      <c r="BG889" s="1150"/>
      <c r="BH889" s="1150"/>
      <c r="BI889" s="1150"/>
      <c r="BJ889" s="1150"/>
    </row>
    <row r="890" spans="1:62">
      <c r="A890" s="1150">
        <v>884</v>
      </c>
      <c r="B890" s="1150">
        <v>0</v>
      </c>
      <c r="C890" s="1150" t="s">
        <v>17850</v>
      </c>
      <c r="D890" s="1150" t="s">
        <v>18942</v>
      </c>
      <c r="E890" s="1150"/>
      <c r="F890" s="1150" t="s">
        <v>18944</v>
      </c>
      <c r="G890" s="1150" t="s">
        <v>52</v>
      </c>
      <c r="H890" s="1150"/>
      <c r="I890" s="1150" t="s">
        <v>20013</v>
      </c>
      <c r="J890" s="1150"/>
      <c r="K890" s="1150" t="s">
        <v>20014</v>
      </c>
      <c r="L890" s="1150" t="s">
        <v>394</v>
      </c>
      <c r="M890" s="1150">
        <v>100192692</v>
      </c>
      <c r="N890" s="1150" t="s">
        <v>394</v>
      </c>
      <c r="O890" s="1150"/>
      <c r="P890" s="1150" t="s">
        <v>17721</v>
      </c>
      <c r="Q890" s="1150"/>
      <c r="R890" s="1210">
        <v>96281</v>
      </c>
      <c r="S890" s="1150"/>
      <c r="T890" s="1150" t="s">
        <v>18969</v>
      </c>
      <c r="U890" s="1150"/>
      <c r="V890" s="1150"/>
      <c r="W890" s="1150"/>
      <c r="X890" s="1150"/>
      <c r="Y890" s="1150"/>
      <c r="Z890" s="1150"/>
      <c r="AA890" s="1150"/>
      <c r="AB890" s="1150"/>
      <c r="AC890" s="1150"/>
      <c r="AD890" s="1150"/>
      <c r="AE890" s="1150"/>
      <c r="AF890" s="1150"/>
      <c r="AG890" s="1150"/>
      <c r="AH890" s="1212">
        <v>1</v>
      </c>
      <c r="AI890" s="1150"/>
      <c r="AJ890" s="1150"/>
      <c r="AK890" s="1150"/>
      <c r="AL890" s="1150" t="s">
        <v>18976</v>
      </c>
      <c r="AM890" s="1150" t="s">
        <v>20010</v>
      </c>
      <c r="AN890" s="1150" t="s">
        <v>12821</v>
      </c>
      <c r="AO890" s="1150"/>
      <c r="AP890" s="1150"/>
      <c r="AQ890" s="1150"/>
      <c r="AR890" s="1150"/>
      <c r="AS890" s="1150"/>
      <c r="AT890" s="1150"/>
      <c r="AU890" s="1150"/>
      <c r="AV890" s="1150"/>
      <c r="AW890" s="1150"/>
      <c r="AX890" s="1150"/>
      <c r="AY890" s="1150">
        <v>0</v>
      </c>
      <c r="AZ890" s="1150"/>
      <c r="BA890" s="1150"/>
      <c r="BB890" s="1150"/>
      <c r="BC890" s="1150"/>
      <c r="BD890" s="1150"/>
      <c r="BE890" s="1150"/>
      <c r="BF890" s="1150"/>
      <c r="BG890" s="1150"/>
      <c r="BH890" s="1150"/>
      <c r="BI890" s="1150"/>
      <c r="BJ890" s="1150"/>
    </row>
    <row r="891" spans="1:62">
      <c r="A891" s="1150">
        <v>885</v>
      </c>
      <c r="B891" s="1150">
        <v>0</v>
      </c>
      <c r="C891" s="1150" t="s">
        <v>17850</v>
      </c>
      <c r="D891" s="1150" t="s">
        <v>18942</v>
      </c>
      <c r="E891" s="1150"/>
      <c r="F891" s="1150" t="s">
        <v>18944</v>
      </c>
      <c r="G891" s="1150" t="s">
        <v>52</v>
      </c>
      <c r="H891" s="1150"/>
      <c r="I891" s="1150" t="s">
        <v>20015</v>
      </c>
      <c r="J891" s="1150"/>
      <c r="K891" s="1150" t="s">
        <v>20016</v>
      </c>
      <c r="L891" s="1150" t="s">
        <v>394</v>
      </c>
      <c r="M891" s="1150">
        <v>100192667</v>
      </c>
      <c r="N891" s="1150" t="s">
        <v>394</v>
      </c>
      <c r="O891" s="1150"/>
      <c r="P891" s="1150" t="s">
        <v>17721</v>
      </c>
      <c r="Q891" s="1150"/>
      <c r="R891" s="1210">
        <v>96801</v>
      </c>
      <c r="S891" s="1150"/>
      <c r="T891" s="1150" t="s">
        <v>18969</v>
      </c>
      <c r="U891" s="1150"/>
      <c r="V891" s="1150"/>
      <c r="W891" s="1150"/>
      <c r="X891" s="1150"/>
      <c r="Y891" s="1150"/>
      <c r="Z891" s="1150"/>
      <c r="AA891" s="1150"/>
      <c r="AB891" s="1150"/>
      <c r="AC891" s="1150"/>
      <c r="AD891" s="1150"/>
      <c r="AE891" s="1150"/>
      <c r="AF891" s="1150"/>
      <c r="AG891" s="1150"/>
      <c r="AH891" s="1212">
        <v>1</v>
      </c>
      <c r="AI891" s="1150"/>
      <c r="AJ891" s="1150"/>
      <c r="AK891" s="1150"/>
      <c r="AL891" s="1150" t="s">
        <v>18976</v>
      </c>
      <c r="AM891" s="1150" t="s">
        <v>20010</v>
      </c>
      <c r="AN891" s="1150" t="s">
        <v>12821</v>
      </c>
      <c r="AO891" s="1150"/>
      <c r="AP891" s="1150"/>
      <c r="AQ891" s="1150"/>
      <c r="AR891" s="1150"/>
      <c r="AS891" s="1150"/>
      <c r="AT891" s="1150"/>
      <c r="AU891" s="1150"/>
      <c r="AV891" s="1150"/>
      <c r="AW891" s="1150"/>
      <c r="AX891" s="1150"/>
      <c r="AY891" s="1150">
        <v>0</v>
      </c>
      <c r="AZ891" s="1150"/>
      <c r="BA891" s="1150"/>
      <c r="BB891" s="1150"/>
      <c r="BC891" s="1150"/>
      <c r="BD891" s="1150"/>
      <c r="BE891" s="1150"/>
      <c r="BF891" s="1150"/>
      <c r="BG891" s="1150"/>
      <c r="BH891" s="1150"/>
      <c r="BI891" s="1150"/>
      <c r="BJ891" s="1150"/>
    </row>
    <row r="892" spans="1:62">
      <c r="A892" s="1150">
        <v>886</v>
      </c>
      <c r="B892" s="1150">
        <v>0</v>
      </c>
      <c r="C892" s="1150" t="s">
        <v>20017</v>
      </c>
      <c r="D892" s="1150" t="s">
        <v>19780</v>
      </c>
      <c r="E892" s="1150"/>
      <c r="F892" s="1150" t="s">
        <v>18944</v>
      </c>
      <c r="G892" s="1150" t="s">
        <v>19177</v>
      </c>
      <c r="H892" s="1150"/>
      <c r="I892" s="1150" t="s">
        <v>20018</v>
      </c>
      <c r="J892" s="1150"/>
      <c r="K892" s="1150" t="s">
        <v>20019</v>
      </c>
      <c r="L892" s="1150"/>
      <c r="M892" s="1150"/>
      <c r="N892" s="1150"/>
      <c r="O892" s="1150"/>
      <c r="P892" s="1150"/>
      <c r="Q892" s="1150"/>
      <c r="R892" s="1150"/>
      <c r="S892" s="1150"/>
      <c r="T892" s="1150"/>
      <c r="U892" s="1150"/>
      <c r="V892" s="1150"/>
      <c r="W892" s="1150"/>
      <c r="X892" s="1150"/>
      <c r="Y892" s="1150"/>
      <c r="Z892" s="1150"/>
      <c r="AA892" s="1150"/>
      <c r="AB892" s="1150"/>
      <c r="AC892" s="1150"/>
      <c r="AD892" s="1150"/>
      <c r="AE892" s="1150"/>
      <c r="AF892" s="1150"/>
      <c r="AG892" s="1150"/>
      <c r="AH892" s="1212">
        <v>1</v>
      </c>
      <c r="AI892" s="1150"/>
      <c r="AJ892" s="1150"/>
      <c r="AK892" s="1150"/>
      <c r="AL892" s="1150" t="s">
        <v>18976</v>
      </c>
      <c r="AM892" s="1150" t="s">
        <v>20010</v>
      </c>
      <c r="AN892" s="1150"/>
      <c r="AO892" s="1150"/>
      <c r="AP892" s="1150"/>
      <c r="AQ892" s="1150"/>
      <c r="AR892" s="1150"/>
      <c r="AS892" s="1150"/>
      <c r="AT892" s="1150"/>
      <c r="AU892" s="1150"/>
      <c r="AV892" s="1150"/>
      <c r="AW892" s="1150"/>
      <c r="AX892" s="1150"/>
      <c r="AY892" s="1150" t="s">
        <v>20020</v>
      </c>
      <c r="AZ892" s="1150"/>
      <c r="BA892" s="1150"/>
      <c r="BB892" s="1150"/>
      <c r="BC892" s="1150"/>
      <c r="BD892" s="1150"/>
      <c r="BE892" s="1150"/>
      <c r="BF892" s="1150"/>
      <c r="BG892" s="1150"/>
      <c r="BH892" s="1150"/>
      <c r="BI892" s="1150"/>
      <c r="BJ892" s="1150"/>
    </row>
    <row r="893" spans="1:62">
      <c r="A893" s="1150">
        <v>887</v>
      </c>
      <c r="B893" s="1150">
        <v>0</v>
      </c>
      <c r="C893" s="1150" t="s">
        <v>20017</v>
      </c>
      <c r="D893" s="1150" t="s">
        <v>19780</v>
      </c>
      <c r="E893" s="1150"/>
      <c r="F893" s="1150" t="s">
        <v>18944</v>
      </c>
      <c r="G893" s="1150" t="s">
        <v>19177</v>
      </c>
      <c r="H893" s="1150"/>
      <c r="I893" s="1150" t="s">
        <v>20021</v>
      </c>
      <c r="J893" s="1150"/>
      <c r="K893" s="1150" t="s">
        <v>20022</v>
      </c>
      <c r="L893" s="1150"/>
      <c r="M893" s="1150"/>
      <c r="N893" s="1150"/>
      <c r="O893" s="1150"/>
      <c r="P893" s="1150"/>
      <c r="Q893" s="1150"/>
      <c r="R893" s="1150"/>
      <c r="S893" s="1150"/>
      <c r="T893" s="1150"/>
      <c r="U893" s="1150"/>
      <c r="V893" s="1150"/>
      <c r="W893" s="1150"/>
      <c r="X893" s="1150"/>
      <c r="Y893" s="1150"/>
      <c r="Z893" s="1150"/>
      <c r="AA893" s="1150"/>
      <c r="AB893" s="1150"/>
      <c r="AC893" s="1150"/>
      <c r="AD893" s="1150"/>
      <c r="AE893" s="1150"/>
      <c r="AF893" s="1150"/>
      <c r="AG893" s="1150"/>
      <c r="AH893" s="1212">
        <v>1</v>
      </c>
      <c r="AI893" s="1150"/>
      <c r="AJ893" s="1150"/>
      <c r="AK893" s="1150"/>
      <c r="AL893" s="1150" t="s">
        <v>18976</v>
      </c>
      <c r="AM893" s="1150" t="s">
        <v>20010</v>
      </c>
      <c r="AN893" s="1150"/>
      <c r="AO893" s="1150"/>
      <c r="AP893" s="1150"/>
      <c r="AQ893" s="1150"/>
      <c r="AR893" s="1150"/>
      <c r="AS893" s="1150"/>
      <c r="AT893" s="1150"/>
      <c r="AU893" s="1150"/>
      <c r="AV893" s="1150"/>
      <c r="AW893" s="1150"/>
      <c r="AX893" s="1150"/>
      <c r="AY893" s="1150" t="s">
        <v>20020</v>
      </c>
      <c r="AZ893" s="1150"/>
      <c r="BA893" s="1150"/>
      <c r="BB893" s="1150"/>
      <c r="BC893" s="1150"/>
      <c r="BD893" s="1150"/>
      <c r="BE893" s="1150"/>
      <c r="BF893" s="1150"/>
      <c r="BG893" s="1150"/>
      <c r="BH893" s="1150"/>
      <c r="BI893" s="1150"/>
      <c r="BJ893" s="1150"/>
    </row>
    <row r="894" spans="1:62">
      <c r="A894" s="1150">
        <v>888</v>
      </c>
      <c r="B894" s="1150">
        <v>0</v>
      </c>
      <c r="C894" s="1150" t="s">
        <v>20017</v>
      </c>
      <c r="D894" s="1150" t="s">
        <v>19780</v>
      </c>
      <c r="E894" s="1150"/>
      <c r="F894" s="1150" t="s">
        <v>18944</v>
      </c>
      <c r="G894" s="1150" t="s">
        <v>19177</v>
      </c>
      <c r="H894" s="1150"/>
      <c r="I894" s="1150" t="s">
        <v>20023</v>
      </c>
      <c r="J894" s="1150"/>
      <c r="K894" s="1150" t="s">
        <v>20024</v>
      </c>
      <c r="L894" s="1150"/>
      <c r="M894" s="1150"/>
      <c r="N894" s="1150"/>
      <c r="O894" s="1150"/>
      <c r="P894" s="1150"/>
      <c r="Q894" s="1150"/>
      <c r="R894" s="1150"/>
      <c r="S894" s="1150"/>
      <c r="T894" s="1150"/>
      <c r="U894" s="1150"/>
      <c r="V894" s="1150"/>
      <c r="W894" s="1150"/>
      <c r="X894" s="1150"/>
      <c r="Y894" s="1150"/>
      <c r="Z894" s="1150"/>
      <c r="AA894" s="1150"/>
      <c r="AB894" s="1150"/>
      <c r="AC894" s="1150"/>
      <c r="AD894" s="1150"/>
      <c r="AE894" s="1150"/>
      <c r="AF894" s="1150"/>
      <c r="AG894" s="1150"/>
      <c r="AH894" s="1212">
        <v>1</v>
      </c>
      <c r="AI894" s="1150"/>
      <c r="AJ894" s="1150"/>
      <c r="AK894" s="1150"/>
      <c r="AL894" s="1150" t="s">
        <v>18976</v>
      </c>
      <c r="AM894" s="1150" t="s">
        <v>20010</v>
      </c>
      <c r="AN894" s="1150"/>
      <c r="AO894" s="1150"/>
      <c r="AP894" s="1150"/>
      <c r="AQ894" s="1150"/>
      <c r="AR894" s="1150"/>
      <c r="AS894" s="1150"/>
      <c r="AT894" s="1150"/>
      <c r="AU894" s="1150"/>
      <c r="AV894" s="1150"/>
      <c r="AW894" s="1150"/>
      <c r="AX894" s="1150"/>
      <c r="AY894" s="1150" t="s">
        <v>20020</v>
      </c>
      <c r="AZ894" s="1150"/>
      <c r="BA894" s="1150"/>
      <c r="BB894" s="1150"/>
      <c r="BC894" s="1150"/>
      <c r="BD894" s="1150"/>
      <c r="BE894" s="1150"/>
      <c r="BF894" s="1150"/>
      <c r="BG894" s="1150"/>
      <c r="BH894" s="1150"/>
      <c r="BI894" s="1150"/>
      <c r="BJ894" s="1150"/>
    </row>
    <row r="895" spans="1:62">
      <c r="A895" s="1150">
        <v>889</v>
      </c>
      <c r="B895" s="1150">
        <v>0</v>
      </c>
      <c r="C895" s="1150" t="s">
        <v>20017</v>
      </c>
      <c r="D895" s="1150" t="s">
        <v>19780</v>
      </c>
      <c r="E895" s="1150"/>
      <c r="F895" s="1150" t="s">
        <v>18944</v>
      </c>
      <c r="G895" s="1150" t="s">
        <v>19177</v>
      </c>
      <c r="H895" s="1150"/>
      <c r="I895" s="1150" t="s">
        <v>20025</v>
      </c>
      <c r="J895" s="1150"/>
      <c r="K895" s="1150" t="s">
        <v>20026</v>
      </c>
      <c r="L895" s="1150"/>
      <c r="M895" s="1150"/>
      <c r="N895" s="1150"/>
      <c r="O895" s="1150"/>
      <c r="P895" s="1150"/>
      <c r="Q895" s="1150"/>
      <c r="R895" s="1150"/>
      <c r="S895" s="1150"/>
      <c r="T895" s="1150"/>
      <c r="U895" s="1150"/>
      <c r="V895" s="1150"/>
      <c r="W895" s="1150"/>
      <c r="X895" s="1150"/>
      <c r="Y895" s="1150"/>
      <c r="Z895" s="1150"/>
      <c r="AA895" s="1150"/>
      <c r="AB895" s="1150"/>
      <c r="AC895" s="1150"/>
      <c r="AD895" s="1150"/>
      <c r="AE895" s="1150"/>
      <c r="AF895" s="1150"/>
      <c r="AG895" s="1150"/>
      <c r="AH895" s="1212">
        <v>1</v>
      </c>
      <c r="AI895" s="1150"/>
      <c r="AJ895" s="1150"/>
      <c r="AK895" s="1150"/>
      <c r="AL895" s="1150" t="s">
        <v>18976</v>
      </c>
      <c r="AM895" s="1150" t="s">
        <v>20010</v>
      </c>
      <c r="AN895" s="1150"/>
      <c r="AO895" s="1150"/>
      <c r="AP895" s="1150"/>
      <c r="AQ895" s="1150"/>
      <c r="AR895" s="1150"/>
      <c r="AS895" s="1150"/>
      <c r="AT895" s="1150"/>
      <c r="AU895" s="1150"/>
      <c r="AV895" s="1150"/>
      <c r="AW895" s="1150"/>
      <c r="AX895" s="1150"/>
      <c r="AY895" s="1150" t="s">
        <v>20020</v>
      </c>
      <c r="AZ895" s="1150"/>
      <c r="BA895" s="1150"/>
      <c r="BB895" s="1150"/>
      <c r="BC895" s="1150"/>
      <c r="BD895" s="1150"/>
      <c r="BE895" s="1150"/>
      <c r="BF895" s="1150"/>
      <c r="BG895" s="1150"/>
      <c r="BH895" s="1150"/>
      <c r="BI895" s="1150"/>
      <c r="BJ895" s="1150"/>
    </row>
    <row r="896" spans="1:62">
      <c r="A896" s="1150">
        <v>890</v>
      </c>
      <c r="B896" s="1150">
        <v>0</v>
      </c>
      <c r="C896" s="1150" t="s">
        <v>20017</v>
      </c>
      <c r="D896" s="1150" t="s">
        <v>19780</v>
      </c>
      <c r="E896" s="1150"/>
      <c r="F896" s="1150" t="s">
        <v>18944</v>
      </c>
      <c r="G896" s="1150" t="s">
        <v>19177</v>
      </c>
      <c r="H896" s="1150"/>
      <c r="I896" s="1150" t="s">
        <v>20027</v>
      </c>
      <c r="J896" s="1150"/>
      <c r="K896" s="1150" t="s">
        <v>20028</v>
      </c>
      <c r="L896" s="1150"/>
      <c r="M896" s="1150"/>
      <c r="N896" s="1150"/>
      <c r="O896" s="1150"/>
      <c r="P896" s="1150"/>
      <c r="Q896" s="1150"/>
      <c r="R896" s="1150"/>
      <c r="S896" s="1150"/>
      <c r="T896" s="1150"/>
      <c r="U896" s="1150"/>
      <c r="V896" s="1150"/>
      <c r="W896" s="1150"/>
      <c r="X896" s="1150"/>
      <c r="Y896" s="1150"/>
      <c r="Z896" s="1150"/>
      <c r="AA896" s="1150"/>
      <c r="AB896" s="1150"/>
      <c r="AC896" s="1150"/>
      <c r="AD896" s="1150"/>
      <c r="AE896" s="1150"/>
      <c r="AF896" s="1150"/>
      <c r="AG896" s="1150"/>
      <c r="AH896" s="1212">
        <v>1</v>
      </c>
      <c r="AI896" s="1150"/>
      <c r="AJ896" s="1150"/>
      <c r="AK896" s="1150"/>
      <c r="AL896" s="1150" t="s">
        <v>18976</v>
      </c>
      <c r="AM896" s="1150" t="s">
        <v>20010</v>
      </c>
      <c r="AN896" s="1150"/>
      <c r="AO896" s="1150"/>
      <c r="AP896" s="1150"/>
      <c r="AQ896" s="1150"/>
      <c r="AR896" s="1150"/>
      <c r="AS896" s="1150"/>
      <c r="AT896" s="1150"/>
      <c r="AU896" s="1150"/>
      <c r="AV896" s="1150"/>
      <c r="AW896" s="1150"/>
      <c r="AX896" s="1150"/>
      <c r="AY896" s="1150" t="s">
        <v>20020</v>
      </c>
      <c r="AZ896" s="1150"/>
      <c r="BA896" s="1150"/>
      <c r="BB896" s="1150"/>
      <c r="BC896" s="1150"/>
      <c r="BD896" s="1150"/>
      <c r="BE896" s="1150"/>
      <c r="BF896" s="1150"/>
      <c r="BG896" s="1150"/>
      <c r="BH896" s="1150"/>
      <c r="BI896" s="1150"/>
      <c r="BJ896" s="1150"/>
    </row>
    <row r="897" spans="1:62">
      <c r="A897" s="1150">
        <v>891</v>
      </c>
      <c r="B897" s="1150">
        <v>0</v>
      </c>
      <c r="C897" s="1150" t="s">
        <v>2792</v>
      </c>
      <c r="D897" s="1150" t="s">
        <v>18942</v>
      </c>
      <c r="E897" s="1150" t="s">
        <v>17550</v>
      </c>
      <c r="F897" s="1150" t="s">
        <v>18948</v>
      </c>
      <c r="G897" s="1150" t="s">
        <v>17935</v>
      </c>
      <c r="H897" s="1213" t="s">
        <v>1006</v>
      </c>
      <c r="I897" s="1150" t="s">
        <v>274</v>
      </c>
      <c r="J897" s="1150" t="s">
        <v>6770</v>
      </c>
      <c r="K897" s="1150" t="s">
        <v>20029</v>
      </c>
      <c r="L897" s="1150" t="s">
        <v>394</v>
      </c>
      <c r="M897" s="1150">
        <v>100210467</v>
      </c>
      <c r="N897" s="1150" t="s">
        <v>394</v>
      </c>
      <c r="O897" s="1150" t="s">
        <v>19227</v>
      </c>
      <c r="P897" s="1150" t="s">
        <v>17721</v>
      </c>
      <c r="Q897" s="1211">
        <v>45194</v>
      </c>
      <c r="R897" s="1210">
        <v>80440</v>
      </c>
      <c r="S897" s="1150"/>
      <c r="T897" s="1150" t="s">
        <v>18969</v>
      </c>
      <c r="U897" s="1150">
        <v>1003674506</v>
      </c>
      <c r="V897" s="1150"/>
      <c r="W897" s="1150"/>
      <c r="X897" s="1150"/>
      <c r="Y897" s="1150"/>
      <c r="Z897" s="1150"/>
      <c r="AA897" s="1150"/>
      <c r="AB897" s="1150"/>
      <c r="AC897" s="1150"/>
      <c r="AD897" s="1150"/>
      <c r="AE897" s="1150"/>
      <c r="AF897" s="1150" t="s">
        <v>18973</v>
      </c>
      <c r="AG897" s="1211">
        <v>45194</v>
      </c>
      <c r="AH897" s="1212">
        <v>45170</v>
      </c>
      <c r="AI897" s="1213" t="s">
        <v>1006</v>
      </c>
      <c r="AJ897" s="1150" t="s">
        <v>6770</v>
      </c>
      <c r="AK897" s="1210">
        <v>80440</v>
      </c>
      <c r="AL897" s="1210">
        <v>80440</v>
      </c>
      <c r="AM897" s="1150" t="s">
        <v>514</v>
      </c>
      <c r="AN897" s="1150" t="s">
        <v>13437</v>
      </c>
      <c r="AO897" s="1210">
        <v>75731.149999999994</v>
      </c>
      <c r="AP897" s="1150" t="s">
        <v>6771</v>
      </c>
      <c r="AQ897" s="1150"/>
      <c r="AR897" s="1150">
        <v>4902150751</v>
      </c>
      <c r="AS897" s="1150"/>
      <c r="AT897" s="1150"/>
      <c r="AU897" s="1150"/>
      <c r="AV897" s="1150"/>
      <c r="AW897" s="1150"/>
      <c r="AX897" s="1150"/>
      <c r="AY897" s="1150" t="s">
        <v>18979</v>
      </c>
      <c r="AZ897" s="1150"/>
      <c r="BA897" s="1150"/>
      <c r="BB897" s="1150" t="s">
        <v>3195</v>
      </c>
      <c r="BC897" s="1150"/>
      <c r="BD897" s="1150"/>
      <c r="BE897" s="1150"/>
      <c r="BF897" s="1150" t="s">
        <v>18962</v>
      </c>
      <c r="BG897" s="1150"/>
      <c r="BH897" s="1150"/>
      <c r="BI897" s="1150"/>
      <c r="BJ897" s="1150"/>
    </row>
    <row r="898" spans="1:62" ht="161.25">
      <c r="A898" s="1150">
        <v>892</v>
      </c>
      <c r="B898" s="1150">
        <v>0</v>
      </c>
      <c r="C898" s="1150" t="s">
        <v>2792</v>
      </c>
      <c r="D898" s="1150" t="s">
        <v>18942</v>
      </c>
      <c r="E898" s="1150" t="s">
        <v>17550</v>
      </c>
      <c r="F898" s="1150" t="s">
        <v>18948</v>
      </c>
      <c r="G898" s="1150" t="s">
        <v>15831</v>
      </c>
      <c r="H898" s="1150" t="s">
        <v>819</v>
      </c>
      <c r="I898" s="1247" t="s">
        <v>328</v>
      </c>
      <c r="J898" s="1150" t="s">
        <v>17746</v>
      </c>
      <c r="K898" s="1215" t="s">
        <v>20030</v>
      </c>
      <c r="L898" s="1150" t="s">
        <v>394</v>
      </c>
      <c r="M898" s="1150">
        <v>100210152</v>
      </c>
      <c r="N898" s="1150" t="s">
        <v>19508</v>
      </c>
      <c r="O898" s="1150"/>
      <c r="P898" s="1150" t="s">
        <v>17721</v>
      </c>
      <c r="Q898" s="1150"/>
      <c r="R898" s="1210">
        <v>37104</v>
      </c>
      <c r="S898" s="1150"/>
      <c r="T898" s="1150" t="s">
        <v>18969</v>
      </c>
      <c r="U898" s="1150">
        <v>1003674411</v>
      </c>
      <c r="V898" s="1150">
        <v>1003674412</v>
      </c>
      <c r="W898" s="1150"/>
      <c r="X898" s="1150"/>
      <c r="Y898" s="1150"/>
      <c r="Z898" s="1150"/>
      <c r="AA898" s="1150"/>
      <c r="AB898" s="1150"/>
      <c r="AC898" s="1150"/>
      <c r="AD898" s="1150"/>
      <c r="AE898" s="1150"/>
      <c r="AF898" s="1150" t="s">
        <v>18973</v>
      </c>
      <c r="AG898" s="1211">
        <v>45194</v>
      </c>
      <c r="AH898" s="1212">
        <v>45170</v>
      </c>
      <c r="AI898" s="1150" t="s">
        <v>819</v>
      </c>
      <c r="AJ898" s="1150" t="s">
        <v>17746</v>
      </c>
      <c r="AK898" s="1210">
        <v>47817.95</v>
      </c>
      <c r="AL898" s="1210">
        <v>47818</v>
      </c>
      <c r="AM898" s="1150" t="s">
        <v>514</v>
      </c>
      <c r="AN898" s="1150" t="s">
        <v>13437</v>
      </c>
      <c r="AO898" s="1210">
        <v>3904.48</v>
      </c>
      <c r="AP898" s="1150" t="s">
        <v>9168</v>
      </c>
      <c r="AQ898" s="1150"/>
      <c r="AR898" s="1150">
        <v>4902150754</v>
      </c>
      <c r="AS898" s="1150"/>
      <c r="AT898" s="1150"/>
      <c r="AU898" s="1150"/>
      <c r="AV898" s="1150"/>
      <c r="AW898" s="1150"/>
      <c r="AX898" s="1150"/>
      <c r="AY898" s="1150">
        <v>0</v>
      </c>
      <c r="AZ898" s="1150"/>
      <c r="BA898" s="1150"/>
      <c r="BB898" s="1150"/>
      <c r="BC898" s="1150"/>
      <c r="BD898" s="1150"/>
      <c r="BE898" s="1150"/>
      <c r="BF898" s="1150"/>
      <c r="BG898" s="1150"/>
      <c r="BH898" s="1150"/>
      <c r="BI898" s="1150"/>
      <c r="BJ898" s="1150"/>
    </row>
    <row r="899" spans="1:62" ht="135">
      <c r="A899" s="1150">
        <v>893</v>
      </c>
      <c r="B899" s="1150">
        <v>0</v>
      </c>
      <c r="C899" s="1150" t="s">
        <v>2792</v>
      </c>
      <c r="D899" s="1150" t="s">
        <v>18942</v>
      </c>
      <c r="E899" s="1150" t="s">
        <v>18943</v>
      </c>
      <c r="F899" s="1150" t="s">
        <v>18948</v>
      </c>
      <c r="G899" s="1150" t="s">
        <v>52</v>
      </c>
      <c r="H899" s="1213" t="s">
        <v>3793</v>
      </c>
      <c r="I899" s="1213" t="s">
        <v>2556</v>
      </c>
      <c r="J899" s="1213" t="s">
        <v>3792</v>
      </c>
      <c r="K899" s="1215" t="s">
        <v>19513</v>
      </c>
      <c r="L899" s="1150" t="s">
        <v>394</v>
      </c>
      <c r="M899" s="1150">
        <v>100177628</v>
      </c>
      <c r="N899" s="1150" t="s">
        <v>394</v>
      </c>
      <c r="O899" s="1150"/>
      <c r="P899" s="1150" t="s">
        <v>17721</v>
      </c>
      <c r="Q899" s="1150"/>
      <c r="R899" s="1210">
        <v>37289</v>
      </c>
      <c r="S899" s="1150"/>
      <c r="T899" s="1150" t="s">
        <v>18969</v>
      </c>
      <c r="U899" s="1150">
        <v>1003674461</v>
      </c>
      <c r="V899" s="1150"/>
      <c r="W899" s="1150"/>
      <c r="X899" s="1150"/>
      <c r="Y899" s="1150"/>
      <c r="Z899" s="1150"/>
      <c r="AA899" s="1150"/>
      <c r="AB899" s="1150"/>
      <c r="AC899" s="1150"/>
      <c r="AD899" s="1150"/>
      <c r="AE899" s="1150"/>
      <c r="AF899" s="1150" t="s">
        <v>19172</v>
      </c>
      <c r="AG899" s="1211">
        <v>45194</v>
      </c>
      <c r="AH899" s="1212">
        <v>45170</v>
      </c>
      <c r="AI899" s="1213" t="s">
        <v>3793</v>
      </c>
      <c r="AJ899" s="1213" t="s">
        <v>3792</v>
      </c>
      <c r="AK899" s="1210">
        <v>92895.16</v>
      </c>
      <c r="AL899" s="1210">
        <v>92896</v>
      </c>
      <c r="AM899" s="1150" t="s">
        <v>514</v>
      </c>
      <c r="AN899" s="1150" t="s">
        <v>13437</v>
      </c>
      <c r="AO899" s="1150"/>
      <c r="AP899" s="1222" t="s">
        <v>10792</v>
      </c>
      <c r="AQ899" s="1150"/>
      <c r="AR899" s="1150">
        <v>4902150710</v>
      </c>
      <c r="AS899" s="1150"/>
      <c r="AT899" s="1150"/>
      <c r="AU899" s="1150"/>
      <c r="AV899" s="1150"/>
      <c r="AW899" s="1150"/>
      <c r="AX899" s="1150"/>
      <c r="AY899" s="1150" t="s">
        <v>19514</v>
      </c>
      <c r="AZ899" s="1150" t="s">
        <v>19093</v>
      </c>
      <c r="BA899" s="1150"/>
      <c r="BB899" s="1150"/>
      <c r="BC899" s="1150"/>
      <c r="BD899" s="1150"/>
      <c r="BE899" s="1211">
        <v>45210</v>
      </c>
      <c r="BF899" s="1150" t="s">
        <v>18978</v>
      </c>
      <c r="BG899" s="1150"/>
      <c r="BH899" s="1150"/>
      <c r="BI899" s="1150"/>
      <c r="BJ899" s="1150"/>
    </row>
    <row r="900" spans="1:62">
      <c r="A900" s="1150">
        <v>894</v>
      </c>
      <c r="B900" s="1150">
        <v>0</v>
      </c>
      <c r="C900" s="1150" t="s">
        <v>2792</v>
      </c>
      <c r="D900" s="1150" t="s">
        <v>18942</v>
      </c>
      <c r="E900" s="1150" t="s">
        <v>18943</v>
      </c>
      <c r="F900" s="1150" t="s">
        <v>18948</v>
      </c>
      <c r="G900" s="1150" t="s">
        <v>17935</v>
      </c>
      <c r="H900" s="1213" t="s">
        <v>961</v>
      </c>
      <c r="I900" s="1150" t="s">
        <v>181</v>
      </c>
      <c r="J900" s="1150" t="s">
        <v>20031</v>
      </c>
      <c r="K900" s="1150" t="s">
        <v>20032</v>
      </c>
      <c r="L900" s="1150" t="s">
        <v>394</v>
      </c>
      <c r="M900" s="1150">
        <v>100210182</v>
      </c>
      <c r="N900" s="1150" t="s">
        <v>394</v>
      </c>
      <c r="O900" s="1150" t="s">
        <v>19227</v>
      </c>
      <c r="P900" s="1150" t="s">
        <v>17721</v>
      </c>
      <c r="Q900" s="1150"/>
      <c r="R900" s="1210">
        <v>12680</v>
      </c>
      <c r="S900" s="1150"/>
      <c r="T900" s="1150" t="s">
        <v>18969</v>
      </c>
      <c r="U900" s="1150">
        <v>1003674850</v>
      </c>
      <c r="V900" s="1150">
        <v>1003674851</v>
      </c>
      <c r="W900" s="1150"/>
      <c r="X900" s="1150"/>
      <c r="Y900" s="1150"/>
      <c r="Z900" s="1150"/>
      <c r="AA900" s="1150"/>
      <c r="AB900" s="1150"/>
      <c r="AC900" s="1150"/>
      <c r="AD900" s="1150"/>
      <c r="AE900" s="1150"/>
      <c r="AF900" s="1150" t="s">
        <v>19552</v>
      </c>
      <c r="AG900" s="1211">
        <v>45195</v>
      </c>
      <c r="AH900" s="1212">
        <v>45170</v>
      </c>
      <c r="AI900" s="1213" t="s">
        <v>961</v>
      </c>
      <c r="AJ900" s="1150" t="s">
        <v>20031</v>
      </c>
      <c r="AK900" s="1210">
        <v>12210.25</v>
      </c>
      <c r="AL900" s="1210">
        <v>12211</v>
      </c>
      <c r="AM900" s="1150" t="s">
        <v>514</v>
      </c>
      <c r="AN900" s="1150" t="s">
        <v>13437</v>
      </c>
      <c r="AO900" s="1210">
        <v>12208.7</v>
      </c>
      <c r="AP900" s="1150" t="s">
        <v>20033</v>
      </c>
      <c r="AQ900" s="1150"/>
      <c r="AR900" s="1150">
        <v>4902151214</v>
      </c>
      <c r="AS900" s="1150"/>
      <c r="AT900" s="1150"/>
      <c r="AU900" s="1150"/>
      <c r="AV900" s="1150"/>
      <c r="AW900" s="1150"/>
      <c r="AX900" s="1150"/>
      <c r="AY900" s="1150">
        <v>0</v>
      </c>
      <c r="AZ900" s="1150"/>
      <c r="BA900" s="1150"/>
      <c r="BB900" s="1150"/>
      <c r="BC900" s="1150"/>
      <c r="BD900" s="1150"/>
      <c r="BE900" s="1150"/>
      <c r="BF900" s="1150"/>
      <c r="BG900" s="1150"/>
      <c r="BH900" s="1150"/>
      <c r="BI900" s="1150"/>
      <c r="BJ900" s="1150"/>
    </row>
    <row r="901" spans="1:62">
      <c r="A901" s="1150">
        <v>895</v>
      </c>
      <c r="B901" s="1150">
        <v>0</v>
      </c>
      <c r="C901" s="1150" t="s">
        <v>2792</v>
      </c>
      <c r="D901" s="1150" t="s">
        <v>18942</v>
      </c>
      <c r="E901" s="1150" t="s">
        <v>18943</v>
      </c>
      <c r="F901" s="1150" t="s">
        <v>18948</v>
      </c>
      <c r="G901" s="1150" t="s">
        <v>17935</v>
      </c>
      <c r="H901" s="1150" t="s">
        <v>968</v>
      </c>
      <c r="I901" s="1150" t="s">
        <v>270</v>
      </c>
      <c r="J901" s="1150" t="s">
        <v>17805</v>
      </c>
      <c r="K901" s="1150" t="s">
        <v>9128</v>
      </c>
      <c r="L901" s="1150" t="s">
        <v>394</v>
      </c>
      <c r="M901" s="1150">
        <v>100210240</v>
      </c>
      <c r="N901" s="1150" t="s">
        <v>394</v>
      </c>
      <c r="O901" s="1150" t="s">
        <v>19227</v>
      </c>
      <c r="P901" s="1150" t="s">
        <v>17721</v>
      </c>
      <c r="Q901" s="1211">
        <v>45195</v>
      </c>
      <c r="R901" s="1210">
        <v>28845</v>
      </c>
      <c r="S901" s="1210">
        <v>15353</v>
      </c>
      <c r="T901" s="1150" t="s">
        <v>18969</v>
      </c>
      <c r="U901" s="1150">
        <v>1003674853</v>
      </c>
      <c r="V901" s="1150">
        <v>1003674854</v>
      </c>
      <c r="W901" s="1150"/>
      <c r="X901" s="1150"/>
      <c r="Y901" s="1150"/>
      <c r="Z901" s="1150"/>
      <c r="AA901" s="1150"/>
      <c r="AB901" s="1150"/>
      <c r="AC901" s="1150"/>
      <c r="AD901" s="1150"/>
      <c r="AE901" s="1150"/>
      <c r="AF901" s="1150" t="s">
        <v>19172</v>
      </c>
      <c r="AG901" s="1211">
        <v>45195</v>
      </c>
      <c r="AH901" s="1212">
        <v>45170</v>
      </c>
      <c r="AI901" s="1150" t="s">
        <v>968</v>
      </c>
      <c r="AJ901" s="1150" t="s">
        <v>17805</v>
      </c>
      <c r="AK901" s="1210">
        <v>44198</v>
      </c>
      <c r="AL901" s="1210">
        <v>44198</v>
      </c>
      <c r="AM901" s="1150" t="s">
        <v>514</v>
      </c>
      <c r="AN901" s="1150" t="s">
        <v>13437</v>
      </c>
      <c r="AO901" s="1210">
        <v>44197.38</v>
      </c>
      <c r="AP901" s="1150" t="s">
        <v>9127</v>
      </c>
      <c r="AQ901" s="1150"/>
      <c r="AR901" s="1150">
        <v>4902151133</v>
      </c>
      <c r="AS901" s="1150"/>
      <c r="AT901" s="1150"/>
      <c r="AU901" s="1150"/>
      <c r="AV901" s="1150"/>
      <c r="AW901" s="1150"/>
      <c r="AX901" s="1150"/>
      <c r="AY901" s="1150">
        <v>0</v>
      </c>
      <c r="AZ901" s="1150"/>
      <c r="BA901" s="1150"/>
      <c r="BB901" s="1150"/>
      <c r="BC901" s="1150"/>
      <c r="BD901" s="1150"/>
      <c r="BE901" s="1150"/>
      <c r="BF901" s="1150"/>
      <c r="BG901" s="1150"/>
      <c r="BH901" s="1150"/>
      <c r="BI901" s="1150"/>
      <c r="BJ901" s="1150"/>
    </row>
    <row r="902" spans="1:62">
      <c r="A902" s="1150">
        <v>896</v>
      </c>
      <c r="B902" s="1150">
        <v>0</v>
      </c>
      <c r="C902" s="1150" t="s">
        <v>2792</v>
      </c>
      <c r="D902" s="1150" t="s">
        <v>18942</v>
      </c>
      <c r="E902" s="1150" t="s">
        <v>18943</v>
      </c>
      <c r="F902" s="1150" t="s">
        <v>18944</v>
      </c>
      <c r="G902" s="1150" t="s">
        <v>17963</v>
      </c>
      <c r="H902" s="1150" t="s">
        <v>9552</v>
      </c>
      <c r="I902" s="1247" t="s">
        <v>9554</v>
      </c>
      <c r="J902" s="1150" t="s">
        <v>9553</v>
      </c>
      <c r="K902" s="1150" t="s">
        <v>9557</v>
      </c>
      <c r="L902" s="1150" t="s">
        <v>394</v>
      </c>
      <c r="M902" s="1150">
        <v>100209010</v>
      </c>
      <c r="N902" s="1150" t="s">
        <v>394</v>
      </c>
      <c r="O902" s="1150"/>
      <c r="P902" s="1150" t="s">
        <v>17721</v>
      </c>
      <c r="Q902" s="1150"/>
      <c r="R902" s="1150"/>
      <c r="S902" s="1150"/>
      <c r="T902" s="1150" t="s">
        <v>18969</v>
      </c>
      <c r="U902" s="1150">
        <v>1003674414</v>
      </c>
      <c r="V902" s="1150"/>
      <c r="W902" s="1150"/>
      <c r="X902" s="1150"/>
      <c r="Y902" s="1150"/>
      <c r="Z902" s="1150"/>
      <c r="AA902" s="1150"/>
      <c r="AB902" s="1150"/>
      <c r="AC902" s="1150"/>
      <c r="AD902" s="1150"/>
      <c r="AE902" s="1150"/>
      <c r="AF902" s="1150" t="s">
        <v>18973</v>
      </c>
      <c r="AG902" s="1211">
        <v>45194</v>
      </c>
      <c r="AH902" s="1212">
        <v>45170</v>
      </c>
      <c r="AI902" s="1150" t="s">
        <v>9552</v>
      </c>
      <c r="AJ902" s="1150" t="s">
        <v>9553</v>
      </c>
      <c r="AK902" s="1210">
        <v>20679</v>
      </c>
      <c r="AL902" s="1210">
        <v>20679</v>
      </c>
      <c r="AM902" s="1150" t="s">
        <v>19064</v>
      </c>
      <c r="AN902" s="1150" t="s">
        <v>12821</v>
      </c>
      <c r="AO902" s="1210">
        <v>1341.47</v>
      </c>
      <c r="AP902" s="1150" t="s">
        <v>9555</v>
      </c>
      <c r="AQ902" s="1150"/>
      <c r="AR902" s="1150">
        <v>4902150778</v>
      </c>
      <c r="AS902" s="1150"/>
      <c r="AT902" s="1150"/>
      <c r="AU902" s="1150"/>
      <c r="AV902" s="1150"/>
      <c r="AW902" s="1150"/>
      <c r="AX902" s="1150"/>
      <c r="AY902" s="1150">
        <v>0</v>
      </c>
      <c r="AZ902" s="1150"/>
      <c r="BA902" s="1150"/>
      <c r="BB902" s="1150"/>
      <c r="BC902" s="1150"/>
      <c r="BD902" s="1150"/>
      <c r="BE902" s="1150"/>
      <c r="BF902" s="1150"/>
      <c r="BG902" s="1150"/>
      <c r="BH902" s="1150"/>
      <c r="BI902" s="1150"/>
      <c r="BJ902" s="1150"/>
    </row>
    <row r="903" spans="1:62">
      <c r="A903" s="1150">
        <v>897</v>
      </c>
      <c r="B903" s="1150">
        <v>0</v>
      </c>
      <c r="C903" s="1150" t="s">
        <v>2792</v>
      </c>
      <c r="D903" s="1150" t="s">
        <v>18942</v>
      </c>
      <c r="E903" s="1150" t="s">
        <v>18943</v>
      </c>
      <c r="F903" s="1150" t="s">
        <v>18948</v>
      </c>
      <c r="G903" s="1150" t="s">
        <v>17963</v>
      </c>
      <c r="H903" s="1150" t="s">
        <v>9956</v>
      </c>
      <c r="I903" s="1150" t="s">
        <v>9958</v>
      </c>
      <c r="J903" s="1150" t="s">
        <v>9957</v>
      </c>
      <c r="K903" s="1150" t="s">
        <v>9960</v>
      </c>
      <c r="L903" s="1150" t="s">
        <v>394</v>
      </c>
      <c r="M903" s="1150">
        <v>100183424</v>
      </c>
      <c r="N903" s="1150" t="s">
        <v>394</v>
      </c>
      <c r="O903" s="1150"/>
      <c r="P903" s="1150" t="s">
        <v>17721</v>
      </c>
      <c r="Q903" s="1150"/>
      <c r="R903" s="1150"/>
      <c r="S903" s="1150"/>
      <c r="T903" s="1150" t="s">
        <v>18969</v>
      </c>
      <c r="U903" s="1150">
        <v>1003674505</v>
      </c>
      <c r="V903" s="1150"/>
      <c r="W903" s="1150"/>
      <c r="X903" s="1150"/>
      <c r="Y903" s="1150"/>
      <c r="Z903" s="1150"/>
      <c r="AA903" s="1150"/>
      <c r="AB903" s="1150"/>
      <c r="AC903" s="1150"/>
      <c r="AD903" s="1150"/>
      <c r="AE903" s="1150"/>
      <c r="AF903" s="1150" t="s">
        <v>18973</v>
      </c>
      <c r="AG903" s="1211">
        <v>45194</v>
      </c>
      <c r="AH903" s="1212">
        <v>45170</v>
      </c>
      <c r="AI903" s="1150" t="s">
        <v>9956</v>
      </c>
      <c r="AJ903" s="1150" t="s">
        <v>9957</v>
      </c>
      <c r="AK903" s="1210">
        <v>25975</v>
      </c>
      <c r="AL903" s="1210">
        <v>25975</v>
      </c>
      <c r="AM903" s="1150" t="s">
        <v>19799</v>
      </c>
      <c r="AN903" s="1150" t="s">
        <v>19067</v>
      </c>
      <c r="AO903" s="1150">
        <v>678</v>
      </c>
      <c r="AP903" s="1150" t="s">
        <v>9959</v>
      </c>
      <c r="AQ903" s="1150"/>
      <c r="AR903" s="1150">
        <v>4902151121</v>
      </c>
      <c r="AS903" s="1150"/>
      <c r="AT903" s="1150"/>
      <c r="AU903" s="1150"/>
      <c r="AV903" s="1150"/>
      <c r="AW903" s="1150"/>
      <c r="AX903" s="1150"/>
      <c r="AY903" s="1150">
        <v>0</v>
      </c>
      <c r="AZ903" s="1150"/>
      <c r="BA903" s="1150"/>
      <c r="BB903" s="1150"/>
      <c r="BC903" s="1150"/>
      <c r="BD903" s="1150"/>
      <c r="BE903" s="1150"/>
      <c r="BF903" s="1150"/>
      <c r="BG903" s="1150"/>
      <c r="BH903" s="1150"/>
      <c r="BI903" s="1150"/>
      <c r="BJ903" s="1150"/>
    </row>
    <row r="904" spans="1:62">
      <c r="A904" s="1150">
        <v>898</v>
      </c>
      <c r="B904" s="1150">
        <v>0</v>
      </c>
      <c r="C904" s="1150" t="s">
        <v>2792</v>
      </c>
      <c r="D904" s="1150" t="s">
        <v>18942</v>
      </c>
      <c r="E904" s="1150" t="s">
        <v>18943</v>
      </c>
      <c r="F904" s="1150" t="s">
        <v>18948</v>
      </c>
      <c r="G904" s="1150" t="s">
        <v>17935</v>
      </c>
      <c r="H904" s="1213" t="s">
        <v>979</v>
      </c>
      <c r="I904" s="1150" t="s">
        <v>20034</v>
      </c>
      <c r="J904" s="1222" t="s">
        <v>20035</v>
      </c>
      <c r="K904" s="1150" t="s">
        <v>20036</v>
      </c>
      <c r="L904" s="1150" t="s">
        <v>394</v>
      </c>
      <c r="M904" s="1150">
        <v>100196933</v>
      </c>
      <c r="N904" s="1150" t="s">
        <v>394</v>
      </c>
      <c r="O904" s="1150" t="s">
        <v>19227</v>
      </c>
      <c r="P904" s="1150" t="s">
        <v>17721</v>
      </c>
      <c r="Q904" s="1211">
        <v>45194</v>
      </c>
      <c r="R904" s="1210">
        <v>27870</v>
      </c>
      <c r="S904" s="1150"/>
      <c r="T904" s="1150" t="s">
        <v>18969</v>
      </c>
      <c r="U904" s="1150">
        <v>1003674791</v>
      </c>
      <c r="V904" s="1150">
        <v>1003674792</v>
      </c>
      <c r="W904" s="1150"/>
      <c r="X904" s="1150"/>
      <c r="Y904" s="1150"/>
      <c r="Z904" s="1150"/>
      <c r="AA904" s="1150"/>
      <c r="AB904" s="1150"/>
      <c r="AC904" s="1150"/>
      <c r="AD904" s="1150"/>
      <c r="AE904" s="1150"/>
      <c r="AF904" s="1150" t="s">
        <v>19172</v>
      </c>
      <c r="AG904" s="1211">
        <v>45195</v>
      </c>
      <c r="AH904" s="1212">
        <v>45170</v>
      </c>
      <c r="AI904" s="1213" t="s">
        <v>979</v>
      </c>
      <c r="AJ904" s="1222" t="s">
        <v>20035</v>
      </c>
      <c r="AK904" s="1210">
        <v>27869.66</v>
      </c>
      <c r="AL904" s="1210">
        <v>27870</v>
      </c>
      <c r="AM904" s="1150" t="s">
        <v>514</v>
      </c>
      <c r="AN904" s="1150" t="s">
        <v>13437</v>
      </c>
      <c r="AO904" s="1210">
        <v>27823</v>
      </c>
      <c r="AP904" s="1222" t="s">
        <v>20037</v>
      </c>
      <c r="AQ904" s="1150"/>
      <c r="AR904" s="1150">
        <v>4902151129</v>
      </c>
      <c r="AS904" s="1150"/>
      <c r="AT904" s="1150"/>
      <c r="AU904" s="1150"/>
      <c r="AV904" s="1150"/>
      <c r="AW904" s="1150"/>
      <c r="AX904" s="1150"/>
      <c r="AY904" s="1150">
        <v>0</v>
      </c>
      <c r="AZ904" s="1150"/>
      <c r="BA904" s="1150"/>
      <c r="BB904" s="1150"/>
      <c r="BC904" s="1150"/>
      <c r="BD904" s="1150"/>
      <c r="BE904" s="1150"/>
      <c r="BF904" s="1150"/>
      <c r="BG904" s="1150"/>
      <c r="BH904" s="1150"/>
      <c r="BI904" s="1150"/>
      <c r="BJ904" s="1150"/>
    </row>
    <row r="905" spans="1:62">
      <c r="A905" s="1150">
        <v>899</v>
      </c>
      <c r="B905" s="1150">
        <v>0</v>
      </c>
      <c r="C905" s="1150" t="s">
        <v>17850</v>
      </c>
      <c r="D905" s="1150" t="s">
        <v>18942</v>
      </c>
      <c r="E905" s="1150" t="s">
        <v>18943</v>
      </c>
      <c r="F905" s="1150" t="s">
        <v>18944</v>
      </c>
      <c r="G905" s="1150" t="s">
        <v>3189</v>
      </c>
      <c r="H905" s="1213" t="s">
        <v>4064</v>
      </c>
      <c r="I905" s="1150" t="s">
        <v>20038</v>
      </c>
      <c r="J905" s="1213" t="s">
        <v>17601</v>
      </c>
      <c r="K905" s="1150" t="s">
        <v>20039</v>
      </c>
      <c r="L905" s="1150"/>
      <c r="M905" s="1150">
        <v>100211171</v>
      </c>
      <c r="N905" s="1150" t="s">
        <v>18945</v>
      </c>
      <c r="O905" s="1150" t="s">
        <v>19096</v>
      </c>
      <c r="P905" s="1150" t="s">
        <v>17721</v>
      </c>
      <c r="Q905" s="1211">
        <v>45194</v>
      </c>
      <c r="R905" s="1210">
        <v>40866</v>
      </c>
      <c r="S905" s="1150"/>
      <c r="T905" s="1150" t="s">
        <v>18969</v>
      </c>
      <c r="U905" s="1150"/>
      <c r="V905" s="1150"/>
      <c r="W905" s="1150"/>
      <c r="X905" s="1150"/>
      <c r="Y905" s="1150"/>
      <c r="Z905" s="1150"/>
      <c r="AA905" s="1150"/>
      <c r="AB905" s="1150"/>
      <c r="AC905" s="1150"/>
      <c r="AD905" s="1150"/>
      <c r="AE905" s="1150"/>
      <c r="AF905" s="1150"/>
      <c r="AG905" s="1150"/>
      <c r="AH905" s="1212">
        <v>1</v>
      </c>
      <c r="AI905" s="1213" t="s">
        <v>4064</v>
      </c>
      <c r="AJ905" s="1213" t="s">
        <v>17601</v>
      </c>
      <c r="AK905" s="1210">
        <v>40865.769999999997</v>
      </c>
      <c r="AL905" s="1210">
        <v>40866</v>
      </c>
      <c r="AM905" s="1150" t="s">
        <v>518</v>
      </c>
      <c r="AN905" s="1150" t="s">
        <v>12821</v>
      </c>
      <c r="AO905" s="1150"/>
      <c r="AP905" s="1150"/>
      <c r="AQ905" s="1150"/>
      <c r="AR905" s="1150"/>
      <c r="AS905" s="1150"/>
      <c r="AT905" s="1150"/>
      <c r="AU905" s="1150"/>
      <c r="AV905" s="1150"/>
      <c r="AW905" s="1150"/>
      <c r="AX905" s="1150"/>
      <c r="AY905" s="1150">
        <v>0</v>
      </c>
      <c r="AZ905" s="1150"/>
      <c r="BA905" s="1150"/>
      <c r="BB905" s="1150"/>
      <c r="BC905" s="1150"/>
      <c r="BD905" s="1150"/>
      <c r="BE905" s="1150"/>
      <c r="BF905" s="1150"/>
      <c r="BG905" s="1150"/>
      <c r="BH905" s="1150"/>
      <c r="BI905" s="1150"/>
      <c r="BJ905" s="1150"/>
    </row>
    <row r="906" spans="1:62" ht="27">
      <c r="A906" s="1150">
        <v>900</v>
      </c>
      <c r="B906" s="1150">
        <v>0</v>
      </c>
      <c r="C906" s="1150" t="s">
        <v>2792</v>
      </c>
      <c r="D906" s="1150" t="s">
        <v>18942</v>
      </c>
      <c r="E906" s="1150" t="s">
        <v>18943</v>
      </c>
      <c r="F906" s="1150" t="s">
        <v>18948</v>
      </c>
      <c r="G906" s="1150" t="s">
        <v>17935</v>
      </c>
      <c r="H906" s="1213" t="s">
        <v>1003</v>
      </c>
      <c r="I906" s="1213" t="s">
        <v>212</v>
      </c>
      <c r="J906" s="1213" t="s">
        <v>9102</v>
      </c>
      <c r="K906" s="1150" t="s">
        <v>20040</v>
      </c>
      <c r="L906" s="1150" t="s">
        <v>394</v>
      </c>
      <c r="M906" s="1150">
        <v>100210465</v>
      </c>
      <c r="N906" s="1150" t="s">
        <v>394</v>
      </c>
      <c r="O906" s="1150"/>
      <c r="P906" s="1150" t="s">
        <v>17721</v>
      </c>
      <c r="Q906" s="1150"/>
      <c r="R906" s="1210">
        <v>80871</v>
      </c>
      <c r="S906" s="1150"/>
      <c r="T906" s="1150" t="s">
        <v>18957</v>
      </c>
      <c r="U906" s="1150">
        <v>1003674502</v>
      </c>
      <c r="V906" s="1150">
        <v>1003674503</v>
      </c>
      <c r="W906" s="1150"/>
      <c r="X906" s="1150"/>
      <c r="Y906" s="1150"/>
      <c r="Z906" s="1150"/>
      <c r="AA906" s="1150"/>
      <c r="AB906" s="1150"/>
      <c r="AC906" s="1150"/>
      <c r="AD906" s="1150"/>
      <c r="AE906" s="1150"/>
      <c r="AF906" s="1150" t="s">
        <v>18978</v>
      </c>
      <c r="AG906" s="1211">
        <v>45194</v>
      </c>
      <c r="AH906" s="1212">
        <v>45170</v>
      </c>
      <c r="AI906" s="1213" t="s">
        <v>1003</v>
      </c>
      <c r="AJ906" s="1213" t="s">
        <v>9102</v>
      </c>
      <c r="AK906" s="1210">
        <v>80871.12</v>
      </c>
      <c r="AL906" s="1210">
        <v>80872</v>
      </c>
      <c r="AM906" s="1150" t="s">
        <v>514</v>
      </c>
      <c r="AN906" s="1150" t="s">
        <v>13437</v>
      </c>
      <c r="AO906" s="1215" t="s">
        <v>20041</v>
      </c>
      <c r="AP906" s="1150" t="s">
        <v>9103</v>
      </c>
      <c r="AQ906" s="1150"/>
      <c r="AR906" s="1150">
        <v>4902150787</v>
      </c>
      <c r="AS906" s="1150"/>
      <c r="AT906" s="1150"/>
      <c r="AU906" s="1150"/>
      <c r="AV906" s="1150"/>
      <c r="AW906" s="1150"/>
      <c r="AX906" s="1150"/>
      <c r="AY906" s="1150" t="s">
        <v>20042</v>
      </c>
      <c r="AZ906" s="1150"/>
      <c r="BA906" s="1150"/>
      <c r="BB906" s="1150"/>
      <c r="BC906" s="1150"/>
      <c r="BD906" s="1150"/>
      <c r="BE906" s="1150"/>
      <c r="BF906" s="1150"/>
      <c r="BG906" s="1150"/>
      <c r="BH906" s="1150"/>
      <c r="BI906" s="1150"/>
      <c r="BJ906" s="1150"/>
    </row>
    <row r="907" spans="1:62">
      <c r="A907" s="1150">
        <v>901</v>
      </c>
      <c r="B907" s="1150">
        <v>0</v>
      </c>
      <c r="C907" s="1150" t="s">
        <v>19224</v>
      </c>
      <c r="D907" s="1150" t="s">
        <v>18942</v>
      </c>
      <c r="E907" s="1150" t="s">
        <v>18943</v>
      </c>
      <c r="F907" s="1150" t="s">
        <v>18948</v>
      </c>
      <c r="G907" s="1150" t="s">
        <v>17963</v>
      </c>
      <c r="H907" s="1150" t="s">
        <v>10344</v>
      </c>
      <c r="I907" s="1150" t="s">
        <v>10346</v>
      </c>
      <c r="J907" s="1150" t="s">
        <v>10345</v>
      </c>
      <c r="K907" s="1150" t="s">
        <v>20043</v>
      </c>
      <c r="L907" s="1150" t="s">
        <v>394</v>
      </c>
      <c r="M907" s="1150"/>
      <c r="N907" s="1150" t="s">
        <v>394</v>
      </c>
      <c r="O907" s="1150"/>
      <c r="P907" s="1150" t="s">
        <v>17721</v>
      </c>
      <c r="Q907" s="1150"/>
      <c r="R907" s="1150"/>
      <c r="S907" s="1150"/>
      <c r="T907" s="1150" t="s">
        <v>18969</v>
      </c>
      <c r="U907" s="1150"/>
      <c r="V907" s="1150"/>
      <c r="W907" s="1150"/>
      <c r="X907" s="1150"/>
      <c r="Y907" s="1150"/>
      <c r="Z907" s="1150"/>
      <c r="AA907" s="1150"/>
      <c r="AB907" s="1150"/>
      <c r="AC907" s="1150"/>
      <c r="AD907" s="1150"/>
      <c r="AE907" s="1150"/>
      <c r="AF907" s="1150" t="s">
        <v>18978</v>
      </c>
      <c r="AG907" s="1150"/>
      <c r="AH907" s="1212">
        <v>1</v>
      </c>
      <c r="AI907" s="1150" t="s">
        <v>10344</v>
      </c>
      <c r="AJ907" s="1150" t="s">
        <v>10345</v>
      </c>
      <c r="AK907" s="1210">
        <v>26528.9</v>
      </c>
      <c r="AL907" s="1210">
        <v>26529</v>
      </c>
      <c r="AM907" s="1150" t="s">
        <v>514</v>
      </c>
      <c r="AN907" s="1150" t="s">
        <v>13437</v>
      </c>
      <c r="AO907" s="1210">
        <v>1762.47</v>
      </c>
      <c r="AP907" s="1150"/>
      <c r="AQ907" s="1150"/>
      <c r="AR907" s="1150"/>
      <c r="AS907" s="1150"/>
      <c r="AT907" s="1150"/>
      <c r="AU907" s="1150"/>
      <c r="AV907" s="1150"/>
      <c r="AW907" s="1150"/>
      <c r="AX907" s="1150"/>
      <c r="AY907" s="1150">
        <v>0</v>
      </c>
      <c r="AZ907" s="1150"/>
      <c r="BA907" s="1150"/>
      <c r="BB907" s="1150"/>
      <c r="BC907" s="1150"/>
      <c r="BD907" s="1150"/>
      <c r="BE907" s="1150"/>
      <c r="BF907" s="1150"/>
      <c r="BG907" s="1150"/>
      <c r="BH907" s="1150"/>
      <c r="BI907" s="1150"/>
      <c r="BJ907" s="1150"/>
    </row>
    <row r="908" spans="1:62">
      <c r="A908" s="1150">
        <v>902</v>
      </c>
      <c r="B908" s="1150" t="s">
        <v>17634</v>
      </c>
      <c r="C908" s="1150" t="s">
        <v>2792</v>
      </c>
      <c r="D908" s="1150" t="s">
        <v>18942</v>
      </c>
      <c r="E908" s="1150" t="s">
        <v>18943</v>
      </c>
      <c r="F908" s="1150" t="s">
        <v>18944</v>
      </c>
      <c r="G908" s="1150" t="s">
        <v>19517</v>
      </c>
      <c r="H908" s="1213" t="s">
        <v>3862</v>
      </c>
      <c r="I908" s="1213" t="s">
        <v>3889</v>
      </c>
      <c r="J908" s="1213" t="s">
        <v>3861</v>
      </c>
      <c r="K908" s="1150" t="s">
        <v>10460</v>
      </c>
      <c r="L908" s="1150" t="s">
        <v>394</v>
      </c>
      <c r="M908" s="1150">
        <v>100210363</v>
      </c>
      <c r="N908" s="1150" t="s">
        <v>394</v>
      </c>
      <c r="O908" s="1150"/>
      <c r="P908" s="1150" t="s">
        <v>17721</v>
      </c>
      <c r="Q908" s="1150"/>
      <c r="R908" s="1210">
        <v>64000</v>
      </c>
      <c r="S908" s="1150"/>
      <c r="T908" s="1150" t="s">
        <v>18969</v>
      </c>
      <c r="U908" s="1150">
        <v>1003674568</v>
      </c>
      <c r="V908" s="1150">
        <v>1003674569</v>
      </c>
      <c r="W908" s="1150"/>
      <c r="X908" s="1150"/>
      <c r="Y908" s="1150"/>
      <c r="Z908" s="1150"/>
      <c r="AA908" s="1150"/>
      <c r="AB908" s="1150"/>
      <c r="AC908" s="1150"/>
      <c r="AD908" s="1150"/>
      <c r="AE908" s="1150"/>
      <c r="AF908" s="1150" t="s">
        <v>18997</v>
      </c>
      <c r="AG908" s="1211">
        <v>45194</v>
      </c>
      <c r="AH908" s="1212">
        <v>45170</v>
      </c>
      <c r="AI908" s="1213" t="s">
        <v>3862</v>
      </c>
      <c r="AJ908" s="1213" t="s">
        <v>3861</v>
      </c>
      <c r="AK908" s="1210">
        <v>65669</v>
      </c>
      <c r="AL908" s="1210">
        <v>65669</v>
      </c>
      <c r="AM908" s="1150" t="s">
        <v>518</v>
      </c>
      <c r="AN908" s="1150" t="s">
        <v>12821</v>
      </c>
      <c r="AO908" s="1210">
        <v>35471.46</v>
      </c>
      <c r="AP908" s="1150" t="s">
        <v>3899</v>
      </c>
      <c r="AQ908" s="1150"/>
      <c r="AR908" s="1150">
        <v>4902151128</v>
      </c>
      <c r="AS908" s="1150"/>
      <c r="AT908" s="1150"/>
      <c r="AU908" s="1150"/>
      <c r="AV908" s="1150"/>
      <c r="AW908" s="1150"/>
      <c r="AX908" s="1150"/>
      <c r="AY908" s="1150">
        <v>0</v>
      </c>
      <c r="AZ908" s="1150"/>
      <c r="BA908" s="1150"/>
      <c r="BB908" s="1150"/>
      <c r="BC908" s="1150"/>
      <c r="BD908" s="1150"/>
      <c r="BE908" s="1150"/>
      <c r="BF908" s="1150"/>
      <c r="BG908" s="1150"/>
      <c r="BH908" s="1150"/>
      <c r="BI908" s="1150"/>
      <c r="BJ908" s="1150"/>
    </row>
    <row r="909" spans="1:62">
      <c r="A909" s="1150">
        <v>903</v>
      </c>
      <c r="B909" s="1150">
        <v>0</v>
      </c>
      <c r="C909" s="1150" t="s">
        <v>2792</v>
      </c>
      <c r="D909" s="1150" t="s">
        <v>18942</v>
      </c>
      <c r="E909" s="1150" t="s">
        <v>18943</v>
      </c>
      <c r="F909" s="1150" t="s">
        <v>18944</v>
      </c>
      <c r="G909" s="1150" t="s">
        <v>3643</v>
      </c>
      <c r="H909" s="1150" t="s">
        <v>6408</v>
      </c>
      <c r="I909" s="1150" t="s">
        <v>6410</v>
      </c>
      <c r="J909" s="1222" t="s">
        <v>6409</v>
      </c>
      <c r="K909" s="1150" t="s">
        <v>20044</v>
      </c>
      <c r="L909" s="1150" t="s">
        <v>394</v>
      </c>
      <c r="M909" s="1150">
        <v>100210478</v>
      </c>
      <c r="N909" s="1150" t="s">
        <v>394</v>
      </c>
      <c r="O909" s="1150"/>
      <c r="P909" s="1150" t="s">
        <v>17721</v>
      </c>
      <c r="Q909" s="1150"/>
      <c r="R909" s="1210">
        <v>10656</v>
      </c>
      <c r="S909" s="1150"/>
      <c r="T909" s="1150" t="s">
        <v>18969</v>
      </c>
      <c r="U909" s="1150">
        <v>1003674599</v>
      </c>
      <c r="V909" s="1150">
        <v>1003674600</v>
      </c>
      <c r="W909" s="1150"/>
      <c r="X909" s="1150"/>
      <c r="Y909" s="1150"/>
      <c r="Z909" s="1150"/>
      <c r="AA909" s="1150"/>
      <c r="AB909" s="1150"/>
      <c r="AC909" s="1150"/>
      <c r="AD909" s="1150"/>
      <c r="AE909" s="1150"/>
      <c r="AF909" s="1150" t="s">
        <v>19172</v>
      </c>
      <c r="AG909" s="1211">
        <v>45194</v>
      </c>
      <c r="AH909" s="1212">
        <v>45170</v>
      </c>
      <c r="AI909" s="1150" t="s">
        <v>6408</v>
      </c>
      <c r="AJ909" s="1222" t="s">
        <v>6409</v>
      </c>
      <c r="AK909" s="1210">
        <v>10656</v>
      </c>
      <c r="AL909" s="1210">
        <v>10656</v>
      </c>
      <c r="AM909" s="1150" t="s">
        <v>515</v>
      </c>
      <c r="AN909" s="1150" t="s">
        <v>13401</v>
      </c>
      <c r="AO909" s="1210">
        <v>3093.7</v>
      </c>
      <c r="AP909" s="1150" t="s">
        <v>6411</v>
      </c>
      <c r="AQ909" s="1150"/>
      <c r="AR909" s="1150">
        <v>4902151102</v>
      </c>
      <c r="AS909" s="1150"/>
      <c r="AT909" s="1150"/>
      <c r="AU909" s="1150"/>
      <c r="AV909" s="1150"/>
      <c r="AW909" s="1150"/>
      <c r="AX909" s="1150"/>
      <c r="AY909" s="1150">
        <v>0</v>
      </c>
      <c r="AZ909" s="1150"/>
      <c r="BA909" s="1150"/>
      <c r="BB909" s="1150"/>
      <c r="BC909" s="1150"/>
      <c r="BD909" s="1150"/>
      <c r="BE909" s="1150"/>
      <c r="BF909" s="1150"/>
      <c r="BG909" s="1150"/>
      <c r="BH909" s="1150"/>
      <c r="BI909" s="1150"/>
      <c r="BJ909" s="1150"/>
    </row>
    <row r="910" spans="1:62">
      <c r="A910" s="1150">
        <v>904</v>
      </c>
      <c r="B910" s="1150">
        <v>0</v>
      </c>
      <c r="C910" s="1150" t="s">
        <v>2792</v>
      </c>
      <c r="D910" s="1150" t="s">
        <v>18942</v>
      </c>
      <c r="E910" s="1150" t="s">
        <v>18943</v>
      </c>
      <c r="F910" s="1150" t="s">
        <v>18959</v>
      </c>
      <c r="G910" s="1150" t="s">
        <v>17935</v>
      </c>
      <c r="H910" s="1150" t="s">
        <v>6923</v>
      </c>
      <c r="I910" s="1150" t="s">
        <v>6925</v>
      </c>
      <c r="J910" s="1150" t="s">
        <v>6924</v>
      </c>
      <c r="K910" s="1150" t="s">
        <v>6927</v>
      </c>
      <c r="L910" s="1150" t="s">
        <v>394</v>
      </c>
      <c r="M910" s="1150">
        <v>100193807</v>
      </c>
      <c r="N910" s="1150" t="s">
        <v>394</v>
      </c>
      <c r="O910" s="1150"/>
      <c r="P910" s="1150" t="s">
        <v>17721</v>
      </c>
      <c r="Q910" s="1150"/>
      <c r="R910" s="1210">
        <v>265777</v>
      </c>
      <c r="S910" s="1150"/>
      <c r="T910" s="1150" t="s">
        <v>18969</v>
      </c>
      <c r="U910" s="1150">
        <v>1003674570</v>
      </c>
      <c r="V910" s="1150">
        <v>1003674571</v>
      </c>
      <c r="W910" s="1150"/>
      <c r="X910" s="1150"/>
      <c r="Y910" s="1150"/>
      <c r="Z910" s="1150"/>
      <c r="AA910" s="1150"/>
      <c r="AB910" s="1150"/>
      <c r="AC910" s="1150"/>
      <c r="AD910" s="1150"/>
      <c r="AE910" s="1150"/>
      <c r="AF910" s="1150" t="s">
        <v>18997</v>
      </c>
      <c r="AG910" s="1211">
        <v>45194</v>
      </c>
      <c r="AH910" s="1212">
        <v>45170</v>
      </c>
      <c r="AI910" s="1150" t="s">
        <v>6923</v>
      </c>
      <c r="AJ910" s="1150" t="s">
        <v>6924</v>
      </c>
      <c r="AK910" s="1210">
        <v>265777</v>
      </c>
      <c r="AL910" s="1210">
        <v>265777</v>
      </c>
      <c r="AM910" s="1150" t="s">
        <v>493</v>
      </c>
      <c r="AN910" s="1150" t="s">
        <v>13401</v>
      </c>
      <c r="AO910" s="1210">
        <v>214347.8</v>
      </c>
      <c r="AP910" s="1150" t="s">
        <v>6926</v>
      </c>
      <c r="AQ910" s="1150"/>
      <c r="AR910" s="1150">
        <v>4902150819</v>
      </c>
      <c r="AS910" s="1150"/>
      <c r="AT910" s="1150"/>
      <c r="AU910" s="1150"/>
      <c r="AV910" s="1150"/>
      <c r="AW910" s="1150"/>
      <c r="AX910" s="1150"/>
      <c r="AY910" s="1150">
        <v>0</v>
      </c>
      <c r="AZ910" s="1150"/>
      <c r="BA910" s="1150"/>
      <c r="BB910" s="1150"/>
      <c r="BC910" s="1150"/>
      <c r="BD910" s="1150"/>
      <c r="BE910" s="1150"/>
      <c r="BF910" s="1150"/>
      <c r="BG910" s="1150"/>
      <c r="BH910" s="1150"/>
      <c r="BI910" s="1150"/>
      <c r="BJ910" s="1150"/>
    </row>
    <row r="911" spans="1:62">
      <c r="A911" s="1150">
        <v>905</v>
      </c>
      <c r="B911" s="1150" t="s">
        <v>19531</v>
      </c>
      <c r="C911" s="1150" t="s">
        <v>17850</v>
      </c>
      <c r="D911" s="1150" t="s">
        <v>18942</v>
      </c>
      <c r="E911" s="1150" t="s">
        <v>18943</v>
      </c>
      <c r="F911" s="1150" t="s">
        <v>18948</v>
      </c>
      <c r="G911" s="1150" t="s">
        <v>15831</v>
      </c>
      <c r="H911" s="1213" t="s">
        <v>13984</v>
      </c>
      <c r="I911" s="1150" t="s">
        <v>20045</v>
      </c>
      <c r="J911" s="1150" t="s">
        <v>20046</v>
      </c>
      <c r="K911" s="1150" t="s">
        <v>20047</v>
      </c>
      <c r="L911" s="1150"/>
      <c r="M911" s="1150">
        <v>100210556</v>
      </c>
      <c r="N911" s="1150" t="s">
        <v>394</v>
      </c>
      <c r="O911" s="1150" t="s">
        <v>19690</v>
      </c>
      <c r="P911" s="1150" t="s">
        <v>17721</v>
      </c>
      <c r="Q911" s="1211">
        <v>45196</v>
      </c>
      <c r="R911" s="1210">
        <v>2237</v>
      </c>
      <c r="S911" s="1150"/>
      <c r="T911" s="1150" t="s">
        <v>18969</v>
      </c>
      <c r="U911" s="1150"/>
      <c r="V911" s="1150"/>
      <c r="W911" s="1150"/>
      <c r="X911" s="1150"/>
      <c r="Y911" s="1150"/>
      <c r="Z911" s="1150"/>
      <c r="AA911" s="1150"/>
      <c r="AB911" s="1150"/>
      <c r="AC911" s="1150"/>
      <c r="AD911" s="1150"/>
      <c r="AE911" s="1150"/>
      <c r="AF911" s="1150"/>
      <c r="AG911" s="1150"/>
      <c r="AH911" s="1212">
        <v>1</v>
      </c>
      <c r="AI911" s="1213" t="s">
        <v>13984</v>
      </c>
      <c r="AJ911" s="1150" t="s">
        <v>20046</v>
      </c>
      <c r="AK911" s="1210">
        <v>2237</v>
      </c>
      <c r="AL911" s="1210">
        <v>2237</v>
      </c>
      <c r="AM911" s="1150" t="s">
        <v>491</v>
      </c>
      <c r="AN911" s="1150" t="s">
        <v>12821</v>
      </c>
      <c r="AO911" s="1150"/>
      <c r="AP911" s="1150"/>
      <c r="AQ911" s="1150"/>
      <c r="AR911" s="1150"/>
      <c r="AS911" s="1150"/>
      <c r="AT911" s="1150"/>
      <c r="AU911" s="1150"/>
      <c r="AV911" s="1150"/>
      <c r="AW911" s="1150"/>
      <c r="AX911" s="1150"/>
      <c r="AY911" s="1150">
        <v>0</v>
      </c>
      <c r="AZ911" s="1150"/>
      <c r="BA911" s="1150"/>
      <c r="BB911" s="1150"/>
      <c r="BC911" s="1150"/>
      <c r="BD911" s="1150"/>
      <c r="BE911" s="1150"/>
      <c r="BF911" s="1150"/>
      <c r="BG911" s="1150"/>
      <c r="BH911" s="1150"/>
      <c r="BI911" s="1150"/>
      <c r="BJ911" s="1150"/>
    </row>
    <row r="912" spans="1:62">
      <c r="A912" s="1150">
        <v>906</v>
      </c>
      <c r="B912" s="1150">
        <v>0</v>
      </c>
      <c r="C912" s="1150" t="s">
        <v>2792</v>
      </c>
      <c r="D912" s="1150" t="s">
        <v>18942</v>
      </c>
      <c r="E912" s="1150" t="s">
        <v>18943</v>
      </c>
      <c r="F912" s="1150" t="s">
        <v>18948</v>
      </c>
      <c r="G912" s="1150" t="s">
        <v>17963</v>
      </c>
      <c r="H912" s="1213" t="s">
        <v>1314</v>
      </c>
      <c r="I912" s="1213" t="s">
        <v>9336</v>
      </c>
      <c r="J912" s="1213" t="s">
        <v>10902</v>
      </c>
      <c r="K912" s="1150" t="s">
        <v>9338</v>
      </c>
      <c r="L912" s="1150" t="s">
        <v>394</v>
      </c>
      <c r="M912" s="1150">
        <v>100211140</v>
      </c>
      <c r="N912" s="1150" t="s">
        <v>18997</v>
      </c>
      <c r="O912" s="1150" t="s">
        <v>19227</v>
      </c>
      <c r="P912" s="1150" t="s">
        <v>17721</v>
      </c>
      <c r="Q912" s="1211">
        <v>45191</v>
      </c>
      <c r="R912" s="1210">
        <v>199877</v>
      </c>
      <c r="S912" s="1150"/>
      <c r="T912" s="1150" t="s">
        <v>18969</v>
      </c>
      <c r="U912" s="1150">
        <v>1003674561</v>
      </c>
      <c r="V912" s="1150"/>
      <c r="W912" s="1150"/>
      <c r="X912" s="1150"/>
      <c r="Y912" s="1150"/>
      <c r="Z912" s="1150"/>
      <c r="AA912" s="1150"/>
      <c r="AB912" s="1150"/>
      <c r="AC912" s="1150"/>
      <c r="AD912" s="1150"/>
      <c r="AE912" s="1150"/>
      <c r="AF912" s="1150" t="s">
        <v>19172</v>
      </c>
      <c r="AG912" s="1211">
        <v>45194</v>
      </c>
      <c r="AH912" s="1212">
        <v>45170</v>
      </c>
      <c r="AI912" s="1213" t="s">
        <v>1314</v>
      </c>
      <c r="AJ912" s="1213" t="s">
        <v>10902</v>
      </c>
      <c r="AK912" s="1210">
        <v>199876.98</v>
      </c>
      <c r="AL912" s="1210">
        <v>199877</v>
      </c>
      <c r="AM912" s="1150" t="s">
        <v>514</v>
      </c>
      <c r="AN912" s="1150" t="s">
        <v>13437</v>
      </c>
      <c r="AO912" s="1210">
        <v>1700</v>
      </c>
      <c r="AP912" s="1222" t="s">
        <v>9337</v>
      </c>
      <c r="AQ912" s="1150"/>
      <c r="AR912" s="1150">
        <v>4902151341</v>
      </c>
      <c r="AS912" s="1150"/>
      <c r="AT912" s="1150"/>
      <c r="AU912" s="1150"/>
      <c r="AV912" s="1150"/>
      <c r="AW912" s="1150"/>
      <c r="AX912" s="1150"/>
      <c r="AY912" s="1150" t="s">
        <v>20048</v>
      </c>
      <c r="AZ912" s="1150"/>
      <c r="BA912" s="1150"/>
      <c r="BB912" s="1150"/>
      <c r="BC912" s="1150"/>
      <c r="BD912" s="1150"/>
      <c r="BE912" s="1150"/>
      <c r="BF912" s="1150"/>
      <c r="BG912" s="1150"/>
      <c r="BH912" s="1150"/>
      <c r="BI912" s="1150"/>
      <c r="BJ912" s="1150"/>
    </row>
    <row r="913" spans="1:62">
      <c r="A913" s="1150">
        <v>907</v>
      </c>
      <c r="B913" s="1150" t="s">
        <v>19108</v>
      </c>
      <c r="C913" s="1150" t="s">
        <v>2792</v>
      </c>
      <c r="D913" s="1150" t="s">
        <v>18942</v>
      </c>
      <c r="E913" s="1150" t="s">
        <v>18943</v>
      </c>
      <c r="F913" s="1150" t="s">
        <v>18948</v>
      </c>
      <c r="G913" s="1150" t="s">
        <v>3643</v>
      </c>
      <c r="H913" s="1213" t="s">
        <v>2759</v>
      </c>
      <c r="I913" s="1213" t="s">
        <v>2757</v>
      </c>
      <c r="J913" s="1213" t="s">
        <v>2758</v>
      </c>
      <c r="K913" s="1150" t="s">
        <v>8226</v>
      </c>
      <c r="L913" s="1150" t="s">
        <v>394</v>
      </c>
      <c r="M913" s="1150">
        <v>100210995</v>
      </c>
      <c r="N913" s="1150" t="s">
        <v>18997</v>
      </c>
      <c r="O913" s="1150" t="s">
        <v>19268</v>
      </c>
      <c r="P913" s="1150" t="s">
        <v>17721</v>
      </c>
      <c r="Q913" s="1211">
        <v>45183</v>
      </c>
      <c r="R913" s="1210">
        <v>41781</v>
      </c>
      <c r="S913" s="1150"/>
      <c r="T913" s="1150" t="s">
        <v>18969</v>
      </c>
      <c r="U913" s="1150">
        <v>1003674590</v>
      </c>
      <c r="V913" s="1150"/>
      <c r="W913" s="1150"/>
      <c r="X913" s="1150"/>
      <c r="Y913" s="1150"/>
      <c r="Z913" s="1150"/>
      <c r="AA913" s="1150"/>
      <c r="AB913" s="1150"/>
      <c r="AC913" s="1150"/>
      <c r="AD913" s="1150"/>
      <c r="AE913" s="1150"/>
      <c r="AF913" s="1150" t="s">
        <v>19172</v>
      </c>
      <c r="AG913" s="1211">
        <v>45194</v>
      </c>
      <c r="AH913" s="1212">
        <v>45170</v>
      </c>
      <c r="AI913" s="1213" t="s">
        <v>2759</v>
      </c>
      <c r="AJ913" s="1213" t="s">
        <v>2758</v>
      </c>
      <c r="AK913" s="1210">
        <v>41781</v>
      </c>
      <c r="AL913" s="1210">
        <v>41781</v>
      </c>
      <c r="AM913" s="1150" t="s">
        <v>514</v>
      </c>
      <c r="AN913" s="1150" t="s">
        <v>13437</v>
      </c>
      <c r="AO913" s="1221">
        <v>1906.68</v>
      </c>
      <c r="AP913" s="1217" t="s">
        <v>8227</v>
      </c>
      <c r="AQ913" s="1150"/>
      <c r="AR913" s="1150">
        <v>4902151188</v>
      </c>
      <c r="AS913" s="1150"/>
      <c r="AT913" s="1150"/>
      <c r="AU913" s="1150"/>
      <c r="AV913" s="1150"/>
      <c r="AW913" s="1150"/>
      <c r="AX913" s="1150"/>
      <c r="AY913" s="1150">
        <v>0</v>
      </c>
      <c r="AZ913" s="1150"/>
      <c r="BA913" s="1150"/>
      <c r="BB913" s="1150"/>
      <c r="BC913" s="1150"/>
      <c r="BD913" s="1150"/>
      <c r="BE913" s="1150"/>
      <c r="BF913" s="1150"/>
      <c r="BG913" s="1150"/>
      <c r="BH913" s="1150"/>
      <c r="BI913" s="1150"/>
      <c r="BJ913" s="1150"/>
    </row>
    <row r="914" spans="1:62">
      <c r="A914" s="1150">
        <v>908</v>
      </c>
      <c r="B914" s="1150">
        <v>0</v>
      </c>
      <c r="C914" s="1150" t="s">
        <v>2792</v>
      </c>
      <c r="D914" s="1150" t="s">
        <v>18942</v>
      </c>
      <c r="E914" s="1150" t="s">
        <v>18943</v>
      </c>
      <c r="F914" s="1150" t="s">
        <v>18944</v>
      </c>
      <c r="G914" s="1150" t="s">
        <v>3189</v>
      </c>
      <c r="H914" s="1213" t="s">
        <v>6092</v>
      </c>
      <c r="I914" s="1213" t="s">
        <v>6094</v>
      </c>
      <c r="J914" s="1213" t="s">
        <v>6093</v>
      </c>
      <c r="K914" s="1150" t="s">
        <v>10842</v>
      </c>
      <c r="L914" s="1150" t="s">
        <v>394</v>
      </c>
      <c r="M914" s="1150">
        <v>100210044</v>
      </c>
      <c r="N914" s="1150" t="s">
        <v>394</v>
      </c>
      <c r="O914" s="1150"/>
      <c r="P914" s="1150" t="s">
        <v>17721</v>
      </c>
      <c r="Q914" s="1150"/>
      <c r="R914" s="1210">
        <v>11500</v>
      </c>
      <c r="S914" s="1150"/>
      <c r="T914" s="1150" t="s">
        <v>18969</v>
      </c>
      <c r="U914" s="1150">
        <v>1003674613</v>
      </c>
      <c r="V914" s="1150"/>
      <c r="W914" s="1150"/>
      <c r="X914" s="1150"/>
      <c r="Y914" s="1150"/>
      <c r="Z914" s="1150"/>
      <c r="AA914" s="1150"/>
      <c r="AB914" s="1150"/>
      <c r="AC914" s="1150"/>
      <c r="AD914" s="1150"/>
      <c r="AE914" s="1150"/>
      <c r="AF914" s="1150" t="s">
        <v>19172</v>
      </c>
      <c r="AG914" s="1211">
        <v>45194</v>
      </c>
      <c r="AH914" s="1212">
        <v>45170</v>
      </c>
      <c r="AI914" s="1213" t="s">
        <v>6092</v>
      </c>
      <c r="AJ914" s="1213" t="s">
        <v>6093</v>
      </c>
      <c r="AK914" s="1210">
        <v>11500.81</v>
      </c>
      <c r="AL914" s="1210">
        <v>11501</v>
      </c>
      <c r="AM914" s="1150" t="s">
        <v>491</v>
      </c>
      <c r="AN914" s="1150" t="s">
        <v>12821</v>
      </c>
      <c r="AO914" s="1210">
        <v>1532.85</v>
      </c>
      <c r="AP914" s="1150" t="s">
        <v>6095</v>
      </c>
      <c r="AQ914" s="1150"/>
      <c r="AR914" s="1150">
        <v>4902151115</v>
      </c>
      <c r="AS914" s="1150"/>
      <c r="AT914" s="1150"/>
      <c r="AU914" s="1150"/>
      <c r="AV914" s="1150"/>
      <c r="AW914" s="1150"/>
      <c r="AX914" s="1150"/>
      <c r="AY914" s="1150" t="s">
        <v>20</v>
      </c>
      <c r="AZ914" s="1150"/>
      <c r="BA914" s="1150"/>
      <c r="BB914" s="1150"/>
      <c r="BC914" s="1150"/>
      <c r="BD914" s="1150"/>
      <c r="BE914" s="1150"/>
      <c r="BF914" s="1150"/>
      <c r="BG914" s="1150"/>
      <c r="BH914" s="1150"/>
      <c r="BI914" s="1150"/>
      <c r="BJ914" s="1150"/>
    </row>
    <row r="915" spans="1:62">
      <c r="A915" s="1150">
        <v>909</v>
      </c>
      <c r="B915" s="1150">
        <v>0</v>
      </c>
      <c r="C915" s="1150" t="s">
        <v>2792</v>
      </c>
      <c r="D915" s="1150" t="s">
        <v>18942</v>
      </c>
      <c r="E915" s="1150" t="s">
        <v>18943</v>
      </c>
      <c r="F915" s="1150" t="s">
        <v>18948</v>
      </c>
      <c r="G915" s="1150" t="s">
        <v>15831</v>
      </c>
      <c r="H915" s="1213" t="s">
        <v>14914</v>
      </c>
      <c r="I915" s="1213" t="s">
        <v>14915</v>
      </c>
      <c r="J915" s="1213" t="s">
        <v>19288</v>
      </c>
      <c r="K915" s="1150" t="s">
        <v>20049</v>
      </c>
      <c r="L915" s="1150"/>
      <c r="M915" s="1150">
        <v>100210235</v>
      </c>
      <c r="N915" s="1150" t="s">
        <v>394</v>
      </c>
      <c r="O915" s="1150"/>
      <c r="P915" s="1150" t="s">
        <v>17721</v>
      </c>
      <c r="Q915" s="1150"/>
      <c r="R915" s="1210">
        <v>116630</v>
      </c>
      <c r="S915" s="1150"/>
      <c r="T915" s="1150" t="s">
        <v>18969</v>
      </c>
      <c r="U915" s="1150">
        <v>1003674718</v>
      </c>
      <c r="V915" s="1150">
        <v>1003676418</v>
      </c>
      <c r="W915" s="1150">
        <v>1003680545</v>
      </c>
      <c r="X915" s="1150">
        <v>1003680546</v>
      </c>
      <c r="Y915" s="1150"/>
      <c r="Z915" s="1150"/>
      <c r="AA915" s="1150"/>
      <c r="AB915" s="1150"/>
      <c r="AC915" s="1150"/>
      <c r="AD915" s="1150"/>
      <c r="AE915" s="1150"/>
      <c r="AF915" s="1150" t="s">
        <v>19172</v>
      </c>
      <c r="AG915" s="1211">
        <v>45195</v>
      </c>
      <c r="AH915" s="1212">
        <v>45170</v>
      </c>
      <c r="AI915" s="1213" t="s">
        <v>14914</v>
      </c>
      <c r="AJ915" s="1213" t="s">
        <v>19288</v>
      </c>
      <c r="AK915" s="1210">
        <v>116629.96</v>
      </c>
      <c r="AL915" s="1210">
        <v>116630</v>
      </c>
      <c r="AM915" s="1150" t="s">
        <v>516</v>
      </c>
      <c r="AN915" s="1150" t="s">
        <v>13437</v>
      </c>
      <c r="AO915" s="1150"/>
      <c r="AP915" s="1150" t="s">
        <v>14918</v>
      </c>
      <c r="AQ915" s="1150"/>
      <c r="AR915" s="1150">
        <v>4902151108</v>
      </c>
      <c r="AS915" s="1150">
        <v>4902152379</v>
      </c>
      <c r="AT915" s="1150">
        <v>4902154549</v>
      </c>
      <c r="AU915" s="1150">
        <v>4902155938</v>
      </c>
      <c r="AV915" s="1150"/>
      <c r="AW915" s="1150"/>
      <c r="AX915" s="1150"/>
      <c r="AY915" s="1150" t="s">
        <v>19289</v>
      </c>
      <c r="AZ915" s="1150"/>
      <c r="BA915" s="1150"/>
      <c r="BB915" s="1150"/>
      <c r="BC915" s="1150"/>
      <c r="BD915" s="1150"/>
      <c r="BE915" s="1150"/>
      <c r="BF915" s="1150"/>
      <c r="BG915" s="1150"/>
      <c r="BH915" s="1150"/>
      <c r="BI915" s="1150"/>
      <c r="BJ915" s="1150"/>
    </row>
    <row r="916" spans="1:62" ht="202.5">
      <c r="A916" s="1150">
        <v>910</v>
      </c>
      <c r="B916" s="1150">
        <v>0</v>
      </c>
      <c r="C916" s="1150" t="s">
        <v>2792</v>
      </c>
      <c r="D916" s="1150" t="s">
        <v>18942</v>
      </c>
      <c r="E916" s="1150" t="s">
        <v>18943</v>
      </c>
      <c r="F916" s="1150" t="s">
        <v>18948</v>
      </c>
      <c r="G916" s="1150" t="s">
        <v>15831</v>
      </c>
      <c r="H916" s="1150" t="s">
        <v>883</v>
      </c>
      <c r="I916" s="1150" t="s">
        <v>285</v>
      </c>
      <c r="J916" s="1222" t="s">
        <v>9143</v>
      </c>
      <c r="K916" s="1215" t="s">
        <v>20050</v>
      </c>
      <c r="L916" s="1150" t="s">
        <v>394</v>
      </c>
      <c r="M916" s="1150">
        <v>100210065</v>
      </c>
      <c r="N916" s="1150" t="s">
        <v>394</v>
      </c>
      <c r="O916" s="1150"/>
      <c r="P916" s="1150" t="s">
        <v>17721</v>
      </c>
      <c r="Q916" s="1150"/>
      <c r="R916" s="1210">
        <v>41108</v>
      </c>
      <c r="S916" s="1150"/>
      <c r="T916" s="1150" t="s">
        <v>18969</v>
      </c>
      <c r="U916" s="1150">
        <v>1003675374</v>
      </c>
      <c r="V916" s="1150">
        <v>1003675505</v>
      </c>
      <c r="W916" s="1150"/>
      <c r="X916" s="1150"/>
      <c r="Y916" s="1150"/>
      <c r="Z916" s="1150"/>
      <c r="AA916" s="1150"/>
      <c r="AB916" s="1150"/>
      <c r="AC916" s="1150"/>
      <c r="AD916" s="1150"/>
      <c r="AE916" s="1150"/>
      <c r="AF916" s="1150" t="s">
        <v>19172</v>
      </c>
      <c r="AG916" s="1211">
        <v>45196</v>
      </c>
      <c r="AH916" s="1212">
        <v>45170</v>
      </c>
      <c r="AI916" s="1150" t="s">
        <v>883</v>
      </c>
      <c r="AJ916" s="1222" t="s">
        <v>9143</v>
      </c>
      <c r="AK916" s="1210">
        <v>62976.68</v>
      </c>
      <c r="AL916" s="1210">
        <v>62977</v>
      </c>
      <c r="AM916" s="1150" t="s">
        <v>514</v>
      </c>
      <c r="AN916" s="1150" t="s">
        <v>13437</v>
      </c>
      <c r="AO916" s="1210">
        <v>35867.21</v>
      </c>
      <c r="AP916" s="1217" t="s">
        <v>17759</v>
      </c>
      <c r="AQ916" s="1150"/>
      <c r="AR916" s="1150">
        <v>4902151476</v>
      </c>
      <c r="AS916" s="1150"/>
      <c r="AT916" s="1150"/>
      <c r="AU916" s="1150"/>
      <c r="AV916" s="1150"/>
      <c r="AW916" s="1150"/>
      <c r="AX916" s="1150"/>
      <c r="AY916" s="1150">
        <v>0</v>
      </c>
      <c r="AZ916" s="1150"/>
      <c r="BA916" s="1150"/>
      <c r="BB916" s="1150"/>
      <c r="BC916" s="1150"/>
      <c r="BD916" s="1150"/>
      <c r="BE916" s="1150"/>
      <c r="BF916" s="1150"/>
      <c r="BG916" s="1150"/>
      <c r="BH916" s="1150"/>
      <c r="BI916" s="1150"/>
      <c r="BJ916" s="1150"/>
    </row>
    <row r="917" spans="1:62">
      <c r="A917" s="1150">
        <v>911</v>
      </c>
      <c r="B917" s="1150">
        <v>0</v>
      </c>
      <c r="C917" s="1150" t="s">
        <v>2792</v>
      </c>
      <c r="D917" s="1150" t="s">
        <v>18942</v>
      </c>
      <c r="E917" s="1150" t="s">
        <v>18943</v>
      </c>
      <c r="F917" s="1150" t="s">
        <v>18944</v>
      </c>
      <c r="G917" s="1150" t="s">
        <v>17873</v>
      </c>
      <c r="H917" s="1150" t="s">
        <v>7729</v>
      </c>
      <c r="I917" s="1150" t="s">
        <v>7731</v>
      </c>
      <c r="J917" s="1150" t="s">
        <v>7730</v>
      </c>
      <c r="K917" s="1150" t="s">
        <v>20051</v>
      </c>
      <c r="L917" s="1150" t="s">
        <v>394</v>
      </c>
      <c r="M917" s="1150">
        <v>100208375</v>
      </c>
      <c r="N917" s="1150" t="s">
        <v>394</v>
      </c>
      <c r="O917" s="1150"/>
      <c r="P917" s="1150" t="s">
        <v>17721</v>
      </c>
      <c r="Q917" s="1150"/>
      <c r="R917" s="1150"/>
      <c r="S917" s="1150"/>
      <c r="T917" s="1150" t="s">
        <v>18969</v>
      </c>
      <c r="U917" s="1150">
        <v>1003674858</v>
      </c>
      <c r="V917" s="1150">
        <v>1003674859</v>
      </c>
      <c r="W917" s="1150"/>
      <c r="X917" s="1150"/>
      <c r="Y917" s="1150"/>
      <c r="Z917" s="1150"/>
      <c r="AA917" s="1150"/>
      <c r="AB917" s="1150"/>
      <c r="AC917" s="1150"/>
      <c r="AD917" s="1150"/>
      <c r="AE917" s="1150"/>
      <c r="AF917" s="1150" t="s">
        <v>18973</v>
      </c>
      <c r="AG917" s="1211">
        <v>45195</v>
      </c>
      <c r="AH917" s="1212">
        <v>45170</v>
      </c>
      <c r="AI917" s="1150" t="s">
        <v>7729</v>
      </c>
      <c r="AJ917" s="1150" t="s">
        <v>7730</v>
      </c>
      <c r="AK917" s="1210">
        <v>16417.169999999998</v>
      </c>
      <c r="AL917" s="1210">
        <v>16418</v>
      </c>
      <c r="AM917" s="1150" t="s">
        <v>19064</v>
      </c>
      <c r="AN917" s="1150" t="s">
        <v>12821</v>
      </c>
      <c r="AO917" s="1210">
        <v>10450</v>
      </c>
      <c r="AP917" s="1150"/>
      <c r="AQ917" s="1150"/>
      <c r="AR917" s="1150">
        <v>4902151182</v>
      </c>
      <c r="AS917" s="1150"/>
      <c r="AT917" s="1150"/>
      <c r="AU917" s="1150"/>
      <c r="AV917" s="1150"/>
      <c r="AW917" s="1150"/>
      <c r="AX917" s="1150"/>
      <c r="AY917" s="1150">
        <v>0</v>
      </c>
      <c r="AZ917" s="1150"/>
      <c r="BA917" s="1150" t="s">
        <v>19093</v>
      </c>
      <c r="BB917" s="1150"/>
      <c r="BC917" s="1150"/>
      <c r="BD917" s="1150"/>
      <c r="BE917" s="1220">
        <v>45209</v>
      </c>
      <c r="BF917" s="1150" t="s">
        <v>18945</v>
      </c>
      <c r="BG917" s="1150"/>
      <c r="BH917" s="1150"/>
      <c r="BI917" s="1150"/>
      <c r="BJ917" s="1150"/>
    </row>
    <row r="918" spans="1:62">
      <c r="A918" s="1150">
        <v>912</v>
      </c>
      <c r="B918" s="1150">
        <v>0</v>
      </c>
      <c r="C918" s="1150" t="s">
        <v>17850</v>
      </c>
      <c r="D918" s="1150" t="s">
        <v>18942</v>
      </c>
      <c r="E918" s="1150" t="s">
        <v>18943</v>
      </c>
      <c r="F918" s="1150" t="s">
        <v>19171</v>
      </c>
      <c r="G918" s="1150" t="s">
        <v>17920</v>
      </c>
      <c r="H918" s="1150" t="s">
        <v>4401</v>
      </c>
      <c r="I918" s="1248" t="s">
        <v>4398</v>
      </c>
      <c r="J918" s="1150" t="s">
        <v>4400</v>
      </c>
      <c r="K918" s="1249" t="s">
        <v>4399</v>
      </c>
      <c r="L918" s="1150" t="s">
        <v>394</v>
      </c>
      <c r="M918" s="1150">
        <v>100211173</v>
      </c>
      <c r="N918" s="1150" t="s">
        <v>18997</v>
      </c>
      <c r="O918" s="1150" t="s">
        <v>20052</v>
      </c>
      <c r="P918" s="1150" t="s">
        <v>17721</v>
      </c>
      <c r="Q918" s="1211">
        <v>45196</v>
      </c>
      <c r="R918" s="1210">
        <v>48132</v>
      </c>
      <c r="S918" s="1150"/>
      <c r="T918" s="1150" t="s">
        <v>18969</v>
      </c>
      <c r="U918" s="1150"/>
      <c r="V918" s="1150"/>
      <c r="W918" s="1150"/>
      <c r="X918" s="1150"/>
      <c r="Y918" s="1150"/>
      <c r="Z918" s="1150"/>
      <c r="AA918" s="1150"/>
      <c r="AB918" s="1150"/>
      <c r="AC918" s="1150"/>
      <c r="AD918" s="1150"/>
      <c r="AE918" s="1150"/>
      <c r="AF918" s="1150"/>
      <c r="AG918" s="1150"/>
      <c r="AH918" s="1212">
        <v>1</v>
      </c>
      <c r="AI918" s="1150" t="s">
        <v>4401</v>
      </c>
      <c r="AJ918" s="1150" t="s">
        <v>4400</v>
      </c>
      <c r="AK918" s="1210">
        <v>48131.77</v>
      </c>
      <c r="AL918" s="1210">
        <v>48132</v>
      </c>
      <c r="AM918" s="1150" t="s">
        <v>497</v>
      </c>
      <c r="AN918" s="1150" t="s">
        <v>14506</v>
      </c>
      <c r="AO918" s="1150"/>
      <c r="AP918" s="1150"/>
      <c r="AQ918" s="1150"/>
      <c r="AR918" s="1150"/>
      <c r="AS918" s="1150"/>
      <c r="AT918" s="1150"/>
      <c r="AU918" s="1150"/>
      <c r="AV918" s="1150"/>
      <c r="AW918" s="1150"/>
      <c r="AX918" s="1150"/>
      <c r="AY918" s="1150">
        <v>0</v>
      </c>
      <c r="AZ918" s="1150"/>
      <c r="BA918" s="1150"/>
      <c r="BB918" s="1150"/>
      <c r="BC918" s="1150"/>
      <c r="BD918" s="1150"/>
      <c r="BE918" s="1150"/>
      <c r="BF918" s="1150"/>
      <c r="BG918" s="1150"/>
      <c r="BH918" s="1150"/>
      <c r="BI918" s="1150"/>
      <c r="BJ918" s="1150"/>
    </row>
    <row r="919" spans="1:62">
      <c r="A919" s="1150">
        <v>913</v>
      </c>
      <c r="B919" s="1150">
        <v>0</v>
      </c>
      <c r="C919" s="1150" t="s">
        <v>2792</v>
      </c>
      <c r="D919" s="1150" t="s">
        <v>18942</v>
      </c>
      <c r="E919" s="1150" t="s">
        <v>18943</v>
      </c>
      <c r="F919" s="1150" t="s">
        <v>19171</v>
      </c>
      <c r="G919" s="1150" t="s">
        <v>17920</v>
      </c>
      <c r="H919" s="1150" t="s">
        <v>4247</v>
      </c>
      <c r="I919" s="1248" t="s">
        <v>4244</v>
      </c>
      <c r="J919" s="1150" t="s">
        <v>4246</v>
      </c>
      <c r="K919" s="1150" t="s">
        <v>4245</v>
      </c>
      <c r="L919" s="1150" t="s">
        <v>394</v>
      </c>
      <c r="M919" s="1150">
        <v>100211172</v>
      </c>
      <c r="N919" s="1150" t="s">
        <v>18997</v>
      </c>
      <c r="O919" s="1150" t="s">
        <v>20052</v>
      </c>
      <c r="P919" s="1150" t="s">
        <v>17721</v>
      </c>
      <c r="Q919" s="1211">
        <v>45196</v>
      </c>
      <c r="R919" s="1210">
        <v>16967</v>
      </c>
      <c r="S919" s="1150"/>
      <c r="T919" s="1150" t="s">
        <v>18969</v>
      </c>
      <c r="U919" s="1150">
        <v>1003678042</v>
      </c>
      <c r="V919" s="1150"/>
      <c r="W919" s="1150"/>
      <c r="X919" s="1150"/>
      <c r="Y919" s="1150"/>
      <c r="Z919" s="1150"/>
      <c r="AA919" s="1150"/>
      <c r="AB919" s="1150"/>
      <c r="AC919" s="1150"/>
      <c r="AD919" s="1150"/>
      <c r="AE919" s="1150"/>
      <c r="AF919" s="1150" t="s">
        <v>19009</v>
      </c>
      <c r="AG919" s="1211">
        <v>45203</v>
      </c>
      <c r="AH919" s="1212">
        <v>45200</v>
      </c>
      <c r="AI919" s="1150" t="s">
        <v>4247</v>
      </c>
      <c r="AJ919" s="1150" t="s">
        <v>4246</v>
      </c>
      <c r="AK919" s="1210">
        <v>16966.52</v>
      </c>
      <c r="AL919" s="1210">
        <v>16967</v>
      </c>
      <c r="AM919" s="1150" t="s">
        <v>497</v>
      </c>
      <c r="AN919" s="1150" t="s">
        <v>14506</v>
      </c>
      <c r="AO919" s="1210">
        <v>8073.78</v>
      </c>
      <c r="AP919" s="1150" t="s">
        <v>11732</v>
      </c>
      <c r="AQ919" s="1150"/>
      <c r="AR919" s="1150">
        <v>4902153931</v>
      </c>
      <c r="AS919" s="1150"/>
      <c r="AT919" s="1150"/>
      <c r="AU919" s="1150"/>
      <c r="AV919" s="1150"/>
      <c r="AW919" s="1150"/>
      <c r="AX919" s="1150"/>
      <c r="AY919" s="1150">
        <v>0</v>
      </c>
      <c r="AZ919" s="1150"/>
      <c r="BA919" s="1150"/>
      <c r="BB919" s="1150"/>
      <c r="BC919" s="1150"/>
      <c r="BD919" s="1150"/>
      <c r="BE919" s="1150"/>
      <c r="BF919" s="1150"/>
      <c r="BG919" s="1150"/>
      <c r="BH919" s="1150"/>
      <c r="BI919" s="1150"/>
      <c r="BJ919" s="1150"/>
    </row>
    <row r="920" spans="1:62">
      <c r="A920" s="1150">
        <v>914</v>
      </c>
      <c r="B920" s="1150">
        <v>0</v>
      </c>
      <c r="C920" s="1150" t="s">
        <v>2792</v>
      </c>
      <c r="D920" s="1150" t="s">
        <v>18942</v>
      </c>
      <c r="E920" s="1150" t="s">
        <v>18943</v>
      </c>
      <c r="F920" s="1150" t="s">
        <v>18944</v>
      </c>
      <c r="G920" s="1150" t="s">
        <v>17873</v>
      </c>
      <c r="H920" s="1150" t="s">
        <v>7720</v>
      </c>
      <c r="I920" s="1150" t="s">
        <v>7722</v>
      </c>
      <c r="J920" s="1150" t="s">
        <v>7721</v>
      </c>
      <c r="K920" s="1150" t="s">
        <v>20053</v>
      </c>
      <c r="L920" s="1150" t="s">
        <v>394</v>
      </c>
      <c r="M920" s="1150">
        <v>100204596</v>
      </c>
      <c r="N920" s="1150" t="s">
        <v>394</v>
      </c>
      <c r="O920" s="1150"/>
      <c r="P920" s="1150" t="s">
        <v>17721</v>
      </c>
      <c r="Q920" s="1150"/>
      <c r="R920" s="1150"/>
      <c r="S920" s="1150"/>
      <c r="T920" s="1150" t="s">
        <v>18969</v>
      </c>
      <c r="U920" s="1150">
        <v>1003674857</v>
      </c>
      <c r="V920" s="1150"/>
      <c r="W920" s="1150"/>
      <c r="X920" s="1150"/>
      <c r="Y920" s="1150"/>
      <c r="Z920" s="1150"/>
      <c r="AA920" s="1150"/>
      <c r="AB920" s="1150"/>
      <c r="AC920" s="1150"/>
      <c r="AD920" s="1150"/>
      <c r="AE920" s="1150"/>
      <c r="AF920" s="1150" t="s">
        <v>18973</v>
      </c>
      <c r="AG920" s="1211">
        <v>45195</v>
      </c>
      <c r="AH920" s="1212">
        <v>45170</v>
      </c>
      <c r="AI920" s="1150" t="s">
        <v>7720</v>
      </c>
      <c r="AJ920" s="1150" t="s">
        <v>7721</v>
      </c>
      <c r="AK920" s="1210">
        <v>15573.44</v>
      </c>
      <c r="AL920" s="1210">
        <v>15574</v>
      </c>
      <c r="AM920" s="1150" t="s">
        <v>19064</v>
      </c>
      <c r="AN920" s="1150" t="s">
        <v>12821</v>
      </c>
      <c r="AO920" s="1210">
        <v>2350</v>
      </c>
      <c r="AP920" s="1150"/>
      <c r="AQ920" s="1150"/>
      <c r="AR920" s="1150">
        <v>4902151168</v>
      </c>
      <c r="AS920" s="1150"/>
      <c r="AT920" s="1150"/>
      <c r="AU920" s="1150"/>
      <c r="AV920" s="1150"/>
      <c r="AW920" s="1150"/>
      <c r="AX920" s="1150"/>
      <c r="AY920" s="1150">
        <v>0</v>
      </c>
      <c r="AZ920" s="1150"/>
      <c r="BA920" s="1150" t="s">
        <v>19093</v>
      </c>
      <c r="BB920" s="1150"/>
      <c r="BC920" s="1150"/>
      <c r="BD920" s="1150"/>
      <c r="BE920" s="1220">
        <v>45209</v>
      </c>
      <c r="BF920" s="1150" t="s">
        <v>19554</v>
      </c>
      <c r="BG920" s="1150"/>
      <c r="BH920" s="1150"/>
      <c r="BI920" s="1150"/>
      <c r="BJ920" s="1150"/>
    </row>
    <row r="921" spans="1:62">
      <c r="A921" s="1150">
        <v>915</v>
      </c>
      <c r="B921" s="1150">
        <v>0</v>
      </c>
      <c r="C921" s="1150" t="s">
        <v>2792</v>
      </c>
      <c r="D921" s="1150" t="s">
        <v>18942</v>
      </c>
      <c r="E921" s="1150" t="s">
        <v>18943</v>
      </c>
      <c r="F921" s="1150" t="s">
        <v>18959</v>
      </c>
      <c r="G921" s="1150" t="s">
        <v>17569</v>
      </c>
      <c r="H921" s="1150" t="s">
        <v>10684</v>
      </c>
      <c r="I921" s="1150" t="s">
        <v>10686</v>
      </c>
      <c r="J921" s="1150" t="s">
        <v>10685</v>
      </c>
      <c r="K921" s="1150" t="s">
        <v>20054</v>
      </c>
      <c r="L921" s="1150"/>
      <c r="M921" s="1150">
        <v>100200821</v>
      </c>
      <c r="N921" s="1150" t="s">
        <v>394</v>
      </c>
      <c r="O921" s="1150"/>
      <c r="P921" s="1150" t="s">
        <v>17721</v>
      </c>
      <c r="Q921" s="1150"/>
      <c r="R921" s="1210">
        <v>147676</v>
      </c>
      <c r="S921" s="1150"/>
      <c r="T921" s="1150" t="s">
        <v>18969</v>
      </c>
      <c r="U921" s="1150">
        <v>1003674795</v>
      </c>
      <c r="V921" s="1150"/>
      <c r="W921" s="1150"/>
      <c r="X921" s="1150"/>
      <c r="Y921" s="1150"/>
      <c r="Z921" s="1150"/>
      <c r="AA921" s="1150"/>
      <c r="AB921" s="1150"/>
      <c r="AC921" s="1150"/>
      <c r="AD921" s="1150"/>
      <c r="AE921" s="1150"/>
      <c r="AF921" s="1150" t="s">
        <v>18978</v>
      </c>
      <c r="AG921" s="1211">
        <v>45195</v>
      </c>
      <c r="AH921" s="1212">
        <v>45170</v>
      </c>
      <c r="AI921" s="1150" t="s">
        <v>10684</v>
      </c>
      <c r="AJ921" s="1150" t="s">
        <v>10685</v>
      </c>
      <c r="AK921" s="1210">
        <v>147676</v>
      </c>
      <c r="AL921" s="1210">
        <v>147676</v>
      </c>
      <c r="AM921" s="1150" t="s">
        <v>493</v>
      </c>
      <c r="AN921" s="1150" t="s">
        <v>13401</v>
      </c>
      <c r="AO921" s="1210">
        <v>9734.68</v>
      </c>
      <c r="AP921" s="1150" t="s">
        <v>20055</v>
      </c>
      <c r="AQ921" s="1150"/>
      <c r="AR921" s="1150">
        <v>4902151114</v>
      </c>
      <c r="AS921" s="1150"/>
      <c r="AT921" s="1150"/>
      <c r="AU921" s="1150"/>
      <c r="AV921" s="1150"/>
      <c r="AW921" s="1150"/>
      <c r="AX921" s="1150"/>
      <c r="AY921" s="1150">
        <v>0</v>
      </c>
      <c r="AZ921" s="1150"/>
      <c r="BA921" s="1150"/>
      <c r="BB921" s="1150"/>
      <c r="BC921" s="1150"/>
      <c r="BD921" s="1150"/>
      <c r="BE921" s="1150"/>
      <c r="BF921" s="1150"/>
      <c r="BG921" s="1150"/>
      <c r="BH921" s="1150"/>
      <c r="BI921" s="1150"/>
      <c r="BJ921" s="1150"/>
    </row>
    <row r="922" spans="1:62">
      <c r="A922" s="1150">
        <v>916</v>
      </c>
      <c r="B922" s="1150">
        <v>0</v>
      </c>
      <c r="C922" s="1150" t="s">
        <v>2792</v>
      </c>
      <c r="D922" s="1150" t="s">
        <v>18942</v>
      </c>
      <c r="E922" s="1150" t="s">
        <v>18943</v>
      </c>
      <c r="F922" s="1150" t="s">
        <v>18948</v>
      </c>
      <c r="G922" s="1150" t="s">
        <v>57</v>
      </c>
      <c r="H922" s="1213" t="s">
        <v>3665</v>
      </c>
      <c r="I922" s="1213" t="s">
        <v>3662</v>
      </c>
      <c r="J922" s="1213" t="s">
        <v>19084</v>
      </c>
      <c r="K922" s="1150" t="s">
        <v>3663</v>
      </c>
      <c r="L922" s="1150" t="s">
        <v>394</v>
      </c>
      <c r="M922" s="1150">
        <v>100209225</v>
      </c>
      <c r="N922" s="1150" t="s">
        <v>394</v>
      </c>
      <c r="O922" s="1150"/>
      <c r="P922" s="1150" t="s">
        <v>17721</v>
      </c>
      <c r="Q922" s="1150"/>
      <c r="R922" s="1210">
        <v>21284</v>
      </c>
      <c r="S922" s="1150"/>
      <c r="T922" s="1150" t="s">
        <v>18969</v>
      </c>
      <c r="U922" s="1150">
        <v>1003674551</v>
      </c>
      <c r="V922" s="1150"/>
      <c r="W922" s="1150"/>
      <c r="X922" s="1150"/>
      <c r="Y922" s="1150"/>
      <c r="Z922" s="1150"/>
      <c r="AA922" s="1150"/>
      <c r="AB922" s="1150"/>
      <c r="AC922" s="1150"/>
      <c r="AD922" s="1150"/>
      <c r="AE922" s="1150"/>
      <c r="AF922" s="1150" t="s">
        <v>18978</v>
      </c>
      <c r="AG922" s="1211">
        <v>45195</v>
      </c>
      <c r="AH922" s="1212">
        <v>45170</v>
      </c>
      <c r="AI922" s="1213" t="s">
        <v>3665</v>
      </c>
      <c r="AJ922" s="1213" t="s">
        <v>19084</v>
      </c>
      <c r="AK922" s="1210">
        <v>21284.32</v>
      </c>
      <c r="AL922" s="1210">
        <v>21285</v>
      </c>
      <c r="AM922" s="1150" t="s">
        <v>491</v>
      </c>
      <c r="AN922" s="1150" t="s">
        <v>12821</v>
      </c>
      <c r="AO922" s="1150">
        <v>560</v>
      </c>
      <c r="AP922" s="1150"/>
      <c r="AQ922" s="1150"/>
      <c r="AR922" s="1150">
        <v>4902151338</v>
      </c>
      <c r="AS922" s="1150"/>
      <c r="AT922" s="1150"/>
      <c r="AU922" s="1150"/>
      <c r="AV922" s="1150"/>
      <c r="AW922" s="1150"/>
      <c r="AX922" s="1150"/>
      <c r="AY922" s="1150" t="s">
        <v>20</v>
      </c>
      <c r="AZ922" s="1150"/>
      <c r="BA922" s="1150"/>
      <c r="BB922" s="1150"/>
      <c r="BC922" s="1150"/>
      <c r="BD922" s="1150"/>
      <c r="BE922" s="1150"/>
      <c r="BF922" s="1150"/>
      <c r="BG922" s="1150"/>
      <c r="BH922" s="1150"/>
      <c r="BI922" s="1150"/>
      <c r="BJ922" s="1150"/>
    </row>
    <row r="923" spans="1:62" ht="148.5">
      <c r="A923" s="1150">
        <v>917</v>
      </c>
      <c r="B923" s="1150">
        <v>0</v>
      </c>
      <c r="C923" s="1150" t="s">
        <v>2792</v>
      </c>
      <c r="D923" s="1150" t="s">
        <v>18942</v>
      </c>
      <c r="E923" s="1150" t="s">
        <v>18943</v>
      </c>
      <c r="F923" s="1150" t="s">
        <v>18944</v>
      </c>
      <c r="G923" s="1150" t="s">
        <v>57</v>
      </c>
      <c r="H923" s="1150" t="s">
        <v>3677</v>
      </c>
      <c r="I923" s="1150" t="s">
        <v>3674</v>
      </c>
      <c r="J923" s="1222" t="s">
        <v>3676</v>
      </c>
      <c r="K923" s="1215" t="s">
        <v>20056</v>
      </c>
      <c r="L923" s="1150" t="s">
        <v>394</v>
      </c>
      <c r="M923" s="1150">
        <v>100207947</v>
      </c>
      <c r="N923" s="1150" t="s">
        <v>394</v>
      </c>
      <c r="O923" s="1150"/>
      <c r="P923" s="1150" t="s">
        <v>17721</v>
      </c>
      <c r="Q923" s="1150"/>
      <c r="R923" s="1210">
        <v>9069</v>
      </c>
      <c r="S923" s="1150"/>
      <c r="T923" s="1150" t="s">
        <v>18969</v>
      </c>
      <c r="U923" s="1150">
        <v>1003674721</v>
      </c>
      <c r="V923" s="1150"/>
      <c r="W923" s="1150"/>
      <c r="X923" s="1150"/>
      <c r="Y923" s="1150"/>
      <c r="Z923" s="1150"/>
      <c r="AA923" s="1150"/>
      <c r="AB923" s="1150"/>
      <c r="AC923" s="1150"/>
      <c r="AD923" s="1150"/>
      <c r="AE923" s="1150"/>
      <c r="AF923" s="1150" t="s">
        <v>19172</v>
      </c>
      <c r="AG923" s="1211">
        <v>45195</v>
      </c>
      <c r="AH923" s="1212">
        <v>45170</v>
      </c>
      <c r="AI923" s="1150" t="s">
        <v>3677</v>
      </c>
      <c r="AJ923" s="1222" t="s">
        <v>3676</v>
      </c>
      <c r="AK923" s="1210">
        <v>9068.89</v>
      </c>
      <c r="AL923" s="1210">
        <v>9069</v>
      </c>
      <c r="AM923" s="1150" t="s">
        <v>491</v>
      </c>
      <c r="AN923" s="1150" t="s">
        <v>12821</v>
      </c>
      <c r="AO923" s="1150">
        <v>560</v>
      </c>
      <c r="AP923" s="1150" t="s">
        <v>10906</v>
      </c>
      <c r="AQ923" s="1150"/>
      <c r="AR923" s="1150">
        <v>4902151106</v>
      </c>
      <c r="AS923" s="1150"/>
      <c r="AT923" s="1150"/>
      <c r="AU923" s="1150"/>
      <c r="AV923" s="1150"/>
      <c r="AW923" s="1150"/>
      <c r="AX923" s="1150"/>
      <c r="AY923" s="1150">
        <v>0</v>
      </c>
      <c r="AZ923" s="1150"/>
      <c r="BA923" s="1150"/>
      <c r="BB923" s="1150"/>
      <c r="BC923" s="1150"/>
      <c r="BD923" s="1150"/>
      <c r="BE923" s="1150"/>
      <c r="BF923" s="1150"/>
      <c r="BG923" s="1150"/>
      <c r="BH923" s="1150"/>
      <c r="BI923" s="1150"/>
      <c r="BJ923" s="1150"/>
    </row>
    <row r="924" spans="1:62">
      <c r="A924" s="1150">
        <v>918</v>
      </c>
      <c r="B924" s="1150">
        <v>0</v>
      </c>
      <c r="C924" s="1150" t="s">
        <v>2792</v>
      </c>
      <c r="D924" s="1150" t="s">
        <v>18942</v>
      </c>
      <c r="E924" s="1150" t="s">
        <v>18943</v>
      </c>
      <c r="F924" s="1150" t="s">
        <v>18944</v>
      </c>
      <c r="G924" s="1150" t="s">
        <v>17963</v>
      </c>
      <c r="H924" s="1150" t="s">
        <v>10475</v>
      </c>
      <c r="I924" s="1247" t="s">
        <v>10477</v>
      </c>
      <c r="J924" s="1150" t="s">
        <v>10476</v>
      </c>
      <c r="K924" s="1150" t="s">
        <v>10480</v>
      </c>
      <c r="L924" s="1150" t="s">
        <v>394</v>
      </c>
      <c r="M924" s="1150">
        <v>100203584</v>
      </c>
      <c r="N924" s="1150" t="s">
        <v>394</v>
      </c>
      <c r="O924" s="1150"/>
      <c r="P924" s="1150" t="s">
        <v>17721</v>
      </c>
      <c r="Q924" s="1150"/>
      <c r="R924" s="1150"/>
      <c r="S924" s="1150"/>
      <c r="T924" s="1150" t="s">
        <v>18969</v>
      </c>
      <c r="U924" s="1150">
        <v>1003674540</v>
      </c>
      <c r="V924" s="1150"/>
      <c r="W924" s="1150"/>
      <c r="X924" s="1150"/>
      <c r="Y924" s="1150"/>
      <c r="Z924" s="1150"/>
      <c r="AA924" s="1150"/>
      <c r="AB924" s="1150"/>
      <c r="AC924" s="1150"/>
      <c r="AD924" s="1150"/>
      <c r="AE924" s="1150"/>
      <c r="AF924" s="1150" t="s">
        <v>18973</v>
      </c>
      <c r="AG924" s="1211">
        <v>45195</v>
      </c>
      <c r="AH924" s="1212">
        <v>45170</v>
      </c>
      <c r="AI924" s="1150" t="s">
        <v>10475</v>
      </c>
      <c r="AJ924" s="1150" t="s">
        <v>10476</v>
      </c>
      <c r="AK924" s="1210">
        <v>32963</v>
      </c>
      <c r="AL924" s="1210">
        <v>32963</v>
      </c>
      <c r="AM924" s="1150" t="s">
        <v>19064</v>
      </c>
      <c r="AN924" s="1150" t="s">
        <v>12821</v>
      </c>
      <c r="AO924" s="1210">
        <v>1892.75</v>
      </c>
      <c r="AP924" s="1150" t="s">
        <v>10478</v>
      </c>
      <c r="AQ924" s="1150"/>
      <c r="AR924" s="1150">
        <v>4902151156</v>
      </c>
      <c r="AS924" s="1150"/>
      <c r="AT924" s="1150"/>
      <c r="AU924" s="1150"/>
      <c r="AV924" s="1150"/>
      <c r="AW924" s="1150"/>
      <c r="AX924" s="1150"/>
      <c r="AY924" s="1150">
        <v>0</v>
      </c>
      <c r="AZ924" s="1150"/>
      <c r="BA924" s="1150"/>
      <c r="BB924" s="1150"/>
      <c r="BC924" s="1150"/>
      <c r="BD924" s="1150"/>
      <c r="BE924" s="1150"/>
      <c r="BF924" s="1150"/>
      <c r="BG924" s="1150"/>
      <c r="BH924" s="1150"/>
      <c r="BI924" s="1150"/>
      <c r="BJ924" s="1150"/>
    </row>
    <row r="925" spans="1:62">
      <c r="A925" s="1150">
        <v>919</v>
      </c>
      <c r="B925" s="1150">
        <v>0</v>
      </c>
      <c r="C925" s="1150" t="s">
        <v>2792</v>
      </c>
      <c r="D925" s="1150" t="s">
        <v>18942</v>
      </c>
      <c r="E925" s="1150" t="s">
        <v>18943</v>
      </c>
      <c r="F925" s="1150" t="s">
        <v>18948</v>
      </c>
      <c r="G925" s="1150" t="s">
        <v>57</v>
      </c>
      <c r="H925" s="1213" t="s">
        <v>3671</v>
      </c>
      <c r="I925" s="1213" t="s">
        <v>3668</v>
      </c>
      <c r="J925" s="1150" t="s">
        <v>6298</v>
      </c>
      <c r="K925" s="1150" t="s">
        <v>3669</v>
      </c>
      <c r="L925" s="1150" t="s">
        <v>394</v>
      </c>
      <c r="M925" s="1150">
        <v>100209208</v>
      </c>
      <c r="N925" s="1150" t="s">
        <v>394</v>
      </c>
      <c r="O925" s="1150"/>
      <c r="P925" s="1150" t="s">
        <v>17721</v>
      </c>
      <c r="Q925" s="1150"/>
      <c r="R925" s="1150"/>
      <c r="S925" s="1150"/>
      <c r="T925" s="1150" t="s">
        <v>18969</v>
      </c>
      <c r="U925" s="1150">
        <v>1003674553</v>
      </c>
      <c r="V925" s="1150"/>
      <c r="W925" s="1150"/>
      <c r="X925" s="1150"/>
      <c r="Y925" s="1150"/>
      <c r="Z925" s="1150"/>
      <c r="AA925" s="1150"/>
      <c r="AB925" s="1150"/>
      <c r="AC925" s="1150"/>
      <c r="AD925" s="1150"/>
      <c r="AE925" s="1150"/>
      <c r="AF925" s="1150" t="s">
        <v>18978</v>
      </c>
      <c r="AG925" s="1211">
        <v>45195</v>
      </c>
      <c r="AH925" s="1212">
        <v>45170</v>
      </c>
      <c r="AI925" s="1213" t="s">
        <v>3671</v>
      </c>
      <c r="AJ925" s="1150" t="s">
        <v>6298</v>
      </c>
      <c r="AK925" s="1210">
        <v>54906</v>
      </c>
      <c r="AL925" s="1210">
        <v>54906</v>
      </c>
      <c r="AM925" s="1150" t="s">
        <v>491</v>
      </c>
      <c r="AN925" s="1150" t="s">
        <v>12821</v>
      </c>
      <c r="AO925" s="1150">
        <v>560</v>
      </c>
      <c r="AP925" s="1150" t="s">
        <v>20057</v>
      </c>
      <c r="AQ925" s="1150"/>
      <c r="AR925" s="1150">
        <v>4902151319</v>
      </c>
      <c r="AS925" s="1150"/>
      <c r="AT925" s="1150"/>
      <c r="AU925" s="1150"/>
      <c r="AV925" s="1150"/>
      <c r="AW925" s="1150"/>
      <c r="AX925" s="1150"/>
      <c r="AY925" s="1150" t="s">
        <v>20</v>
      </c>
      <c r="AZ925" s="1150"/>
      <c r="BA925" s="1150"/>
      <c r="BB925" s="1150"/>
      <c r="BC925" s="1150"/>
      <c r="BD925" s="1150"/>
      <c r="BE925" s="1150"/>
      <c r="BF925" s="1150"/>
      <c r="BG925" s="1150"/>
      <c r="BH925" s="1150"/>
      <c r="BI925" s="1150"/>
      <c r="BJ925" s="1150"/>
    </row>
    <row r="926" spans="1:62">
      <c r="A926" s="1150">
        <v>920</v>
      </c>
      <c r="B926" s="1150">
        <v>0</v>
      </c>
      <c r="C926" s="1150" t="s">
        <v>2792</v>
      </c>
      <c r="D926" s="1150" t="s">
        <v>18942</v>
      </c>
      <c r="E926" s="1150" t="s">
        <v>18943</v>
      </c>
      <c r="F926" s="1150" t="s">
        <v>18948</v>
      </c>
      <c r="G926" s="1150" t="s">
        <v>57</v>
      </c>
      <c r="H926" s="1150" t="s">
        <v>3724</v>
      </c>
      <c r="I926" s="1150" t="s">
        <v>3721</v>
      </c>
      <c r="J926" s="1222" t="s">
        <v>3723</v>
      </c>
      <c r="K926" s="1150" t="s">
        <v>3722</v>
      </c>
      <c r="L926" s="1150" t="s">
        <v>394</v>
      </c>
      <c r="M926" s="1150">
        <v>100210034</v>
      </c>
      <c r="N926" s="1150" t="s">
        <v>394</v>
      </c>
      <c r="O926" s="1150"/>
      <c r="P926" s="1150" t="s">
        <v>17721</v>
      </c>
      <c r="Q926" s="1150"/>
      <c r="R926" s="1210">
        <v>17917</v>
      </c>
      <c r="S926" s="1150"/>
      <c r="T926" s="1150" t="s">
        <v>18969</v>
      </c>
      <c r="U926" s="1150">
        <v>1003674789</v>
      </c>
      <c r="V926" s="1150"/>
      <c r="W926" s="1150"/>
      <c r="X926" s="1150"/>
      <c r="Y926" s="1150"/>
      <c r="Z926" s="1150"/>
      <c r="AA926" s="1150"/>
      <c r="AB926" s="1150"/>
      <c r="AC926" s="1150"/>
      <c r="AD926" s="1150"/>
      <c r="AE926" s="1150"/>
      <c r="AF926" s="1150" t="s">
        <v>19172</v>
      </c>
      <c r="AG926" s="1211">
        <v>45195</v>
      </c>
      <c r="AH926" s="1212">
        <v>45170</v>
      </c>
      <c r="AI926" s="1150" t="s">
        <v>3724</v>
      </c>
      <c r="AJ926" s="1222" t="s">
        <v>3723</v>
      </c>
      <c r="AK926" s="1210">
        <v>17917.07</v>
      </c>
      <c r="AL926" s="1210">
        <v>17918</v>
      </c>
      <c r="AM926" s="1150" t="s">
        <v>491</v>
      </c>
      <c r="AN926" s="1150" t="s">
        <v>12821</v>
      </c>
      <c r="AO926" s="1150">
        <v>560</v>
      </c>
      <c r="AP926" s="1222" t="s">
        <v>10888</v>
      </c>
      <c r="AQ926" s="1150"/>
      <c r="AR926" s="1150">
        <v>4902151236</v>
      </c>
      <c r="AS926" s="1150"/>
      <c r="AT926" s="1150"/>
      <c r="AU926" s="1150"/>
      <c r="AV926" s="1150"/>
      <c r="AW926" s="1150"/>
      <c r="AX926" s="1150"/>
      <c r="AY926" s="1150">
        <v>0</v>
      </c>
      <c r="AZ926" s="1150"/>
      <c r="BA926" s="1150"/>
      <c r="BB926" s="1150"/>
      <c r="BC926" s="1150"/>
      <c r="BD926" s="1150"/>
      <c r="BE926" s="1150"/>
      <c r="BF926" s="1150"/>
      <c r="BG926" s="1150"/>
      <c r="BH926" s="1150"/>
      <c r="BI926" s="1150"/>
      <c r="BJ926" s="1150"/>
    </row>
    <row r="927" spans="1:62">
      <c r="A927" s="1150">
        <v>921</v>
      </c>
      <c r="B927" s="1150">
        <v>0</v>
      </c>
      <c r="C927" s="1150" t="s">
        <v>2792</v>
      </c>
      <c r="D927" s="1150" t="s">
        <v>18942</v>
      </c>
      <c r="E927" s="1150" t="s">
        <v>18943</v>
      </c>
      <c r="F927" s="1150" t="s">
        <v>18944</v>
      </c>
      <c r="G927" s="1150" t="s">
        <v>15943</v>
      </c>
      <c r="H927" s="1150" t="s">
        <v>10189</v>
      </c>
      <c r="I927" s="1150" t="s">
        <v>10191</v>
      </c>
      <c r="J927" s="1150" t="s">
        <v>10190</v>
      </c>
      <c r="K927" s="1150" t="s">
        <v>20058</v>
      </c>
      <c r="L927" s="1150" t="s">
        <v>394</v>
      </c>
      <c r="M927" s="1150">
        <v>100209807</v>
      </c>
      <c r="N927" s="1150" t="s">
        <v>394</v>
      </c>
      <c r="O927" s="1150"/>
      <c r="P927" s="1150" t="s">
        <v>17721</v>
      </c>
      <c r="Q927" s="1150"/>
      <c r="R927" s="1210">
        <v>24932</v>
      </c>
      <c r="S927" s="1150"/>
      <c r="T927" s="1150" t="s">
        <v>18969</v>
      </c>
      <c r="U927" s="1150">
        <v>1003674713</v>
      </c>
      <c r="V927" s="1150"/>
      <c r="W927" s="1150"/>
      <c r="X927" s="1150"/>
      <c r="Y927" s="1150"/>
      <c r="Z927" s="1150"/>
      <c r="AA927" s="1150"/>
      <c r="AB927" s="1150"/>
      <c r="AC927" s="1150"/>
      <c r="AD927" s="1150"/>
      <c r="AE927" s="1150"/>
      <c r="AF927" s="1150" t="s">
        <v>18997</v>
      </c>
      <c r="AG927" s="1211">
        <v>45195</v>
      </c>
      <c r="AH927" s="1212">
        <v>45170</v>
      </c>
      <c r="AI927" s="1150" t="s">
        <v>10189</v>
      </c>
      <c r="AJ927" s="1150" t="s">
        <v>10190</v>
      </c>
      <c r="AK927" s="1210">
        <v>24932.03</v>
      </c>
      <c r="AL927" s="1210">
        <v>24933</v>
      </c>
      <c r="AM927" s="1150" t="s">
        <v>19064</v>
      </c>
      <c r="AN927" s="1150" t="s">
        <v>12821</v>
      </c>
      <c r="AO927" s="1210">
        <v>10694.32</v>
      </c>
      <c r="AP927" s="1150" t="s">
        <v>10192</v>
      </c>
      <c r="AQ927" s="1150"/>
      <c r="AR927" s="1150">
        <v>4902151150</v>
      </c>
      <c r="AS927" s="1150"/>
      <c r="AT927" s="1150"/>
      <c r="AU927" s="1150"/>
      <c r="AV927" s="1150"/>
      <c r="AW927" s="1150"/>
      <c r="AX927" s="1150"/>
      <c r="AY927" s="1150">
        <v>0</v>
      </c>
      <c r="AZ927" s="1150"/>
      <c r="BA927" s="1150"/>
      <c r="BB927" s="1150"/>
      <c r="BC927" s="1150"/>
      <c r="BD927" s="1150"/>
      <c r="BE927" s="1150"/>
      <c r="BF927" s="1150"/>
      <c r="BG927" s="1150"/>
      <c r="BH927" s="1150"/>
      <c r="BI927" s="1150"/>
      <c r="BJ927" s="1150"/>
    </row>
    <row r="928" spans="1:62">
      <c r="A928" s="1150">
        <v>922</v>
      </c>
      <c r="B928" s="1150">
        <v>0</v>
      </c>
      <c r="C928" s="1150" t="s">
        <v>2792</v>
      </c>
      <c r="D928" s="1150" t="s">
        <v>18942</v>
      </c>
      <c r="E928" s="1150" t="s">
        <v>18943</v>
      </c>
      <c r="F928" s="1150" t="s">
        <v>18959</v>
      </c>
      <c r="G928" s="1150" t="s">
        <v>17912</v>
      </c>
      <c r="H928" s="1150" t="s">
        <v>20059</v>
      </c>
      <c r="I928" s="1150" t="s">
        <v>20060</v>
      </c>
      <c r="J928" s="1222" t="s">
        <v>20061</v>
      </c>
      <c r="K928" s="1150" t="s">
        <v>20062</v>
      </c>
      <c r="L928" s="1150" t="s">
        <v>394</v>
      </c>
      <c r="M928" s="1150">
        <v>100210285</v>
      </c>
      <c r="N928" s="1150" t="s">
        <v>394</v>
      </c>
      <c r="O928" s="1150"/>
      <c r="P928" s="1150" t="s">
        <v>17721</v>
      </c>
      <c r="Q928" s="1211">
        <v>45194</v>
      </c>
      <c r="R928" s="1210">
        <v>19178</v>
      </c>
      <c r="S928" s="1150"/>
      <c r="T928" s="1150" t="s">
        <v>18969</v>
      </c>
      <c r="U928" s="1150">
        <v>1003675372</v>
      </c>
      <c r="V928" s="1150">
        <v>1003675373</v>
      </c>
      <c r="W928" s="1150"/>
      <c r="X928" s="1150"/>
      <c r="Y928" s="1150"/>
      <c r="Z928" s="1150"/>
      <c r="AA928" s="1150"/>
      <c r="AB928" s="1150"/>
      <c r="AC928" s="1150"/>
      <c r="AD928" s="1150"/>
      <c r="AE928" s="1150"/>
      <c r="AF928" s="1150" t="s">
        <v>19172</v>
      </c>
      <c r="AG928" s="1211">
        <v>45196</v>
      </c>
      <c r="AH928" s="1212">
        <v>45170</v>
      </c>
      <c r="AI928" s="1150" t="s">
        <v>20059</v>
      </c>
      <c r="AJ928" s="1222" t="s">
        <v>20061</v>
      </c>
      <c r="AK928" s="1210">
        <v>19178</v>
      </c>
      <c r="AL928" s="1210">
        <v>19178</v>
      </c>
      <c r="AM928" s="1150" t="s">
        <v>493</v>
      </c>
      <c r="AN928" s="1150" t="s">
        <v>13401</v>
      </c>
      <c r="AO928" s="1210">
        <v>5403.82</v>
      </c>
      <c r="AP928" s="1150" t="s">
        <v>20063</v>
      </c>
      <c r="AQ928" s="1150"/>
      <c r="AR928" s="1150">
        <v>4902151445</v>
      </c>
      <c r="AS928" s="1150"/>
      <c r="AT928" s="1150"/>
      <c r="AU928" s="1150"/>
      <c r="AV928" s="1150"/>
      <c r="AW928" s="1150"/>
      <c r="AX928" s="1150"/>
      <c r="AY928" s="1150">
        <v>0</v>
      </c>
      <c r="AZ928" s="1150"/>
      <c r="BA928" s="1150"/>
      <c r="BB928" s="1150"/>
      <c r="BC928" s="1150"/>
      <c r="BD928" s="1150"/>
      <c r="BE928" s="1150"/>
      <c r="BF928" s="1150"/>
      <c r="BG928" s="1150"/>
      <c r="BH928" s="1150"/>
      <c r="BI928" s="1150"/>
      <c r="BJ928" s="1150"/>
    </row>
    <row r="929" spans="1:62">
      <c r="A929" s="1150">
        <v>923</v>
      </c>
      <c r="B929" s="1150" t="s">
        <v>13754</v>
      </c>
      <c r="C929" s="1150" t="s">
        <v>17850</v>
      </c>
      <c r="D929" s="1150" t="s">
        <v>18942</v>
      </c>
      <c r="E929" s="1150" t="s">
        <v>18943</v>
      </c>
      <c r="F929" s="1150" t="s">
        <v>18948</v>
      </c>
      <c r="G929" s="1150" t="s">
        <v>3643</v>
      </c>
      <c r="H929" s="1235" t="s">
        <v>4308</v>
      </c>
      <c r="I929" s="1150" t="s">
        <v>20064</v>
      </c>
      <c r="J929" s="1235" t="s">
        <v>4307</v>
      </c>
      <c r="K929" s="1235" t="s">
        <v>4306</v>
      </c>
      <c r="L929" s="1150" t="s">
        <v>394</v>
      </c>
      <c r="M929" s="1150">
        <v>100210485</v>
      </c>
      <c r="N929" s="1150" t="s">
        <v>394</v>
      </c>
      <c r="O929" s="1150" t="s">
        <v>19690</v>
      </c>
      <c r="P929" s="1150" t="s">
        <v>17721</v>
      </c>
      <c r="Q929" s="1211">
        <v>45195</v>
      </c>
      <c r="R929" s="1210">
        <v>17286</v>
      </c>
      <c r="S929" s="1150"/>
      <c r="T929" s="1150" t="s">
        <v>18969</v>
      </c>
      <c r="U929" s="1150"/>
      <c r="V929" s="1150"/>
      <c r="W929" s="1150"/>
      <c r="X929" s="1150"/>
      <c r="Y929" s="1150"/>
      <c r="Z929" s="1150"/>
      <c r="AA929" s="1150"/>
      <c r="AB929" s="1150"/>
      <c r="AC929" s="1150"/>
      <c r="AD929" s="1150"/>
      <c r="AE929" s="1150"/>
      <c r="AF929" s="1150"/>
      <c r="AG929" s="1150"/>
      <c r="AH929" s="1212">
        <v>1</v>
      </c>
      <c r="AI929" s="1235" t="s">
        <v>4308</v>
      </c>
      <c r="AJ929" s="1235" t="s">
        <v>4307</v>
      </c>
      <c r="AK929" s="1210">
        <v>17286</v>
      </c>
      <c r="AL929" s="1210">
        <v>17286</v>
      </c>
      <c r="AM929" s="1150" t="s">
        <v>491</v>
      </c>
      <c r="AN929" s="1150" t="s">
        <v>12821</v>
      </c>
      <c r="AO929" s="1150"/>
      <c r="AP929" s="1150"/>
      <c r="AQ929" s="1150"/>
      <c r="AR929" s="1150"/>
      <c r="AS929" s="1150"/>
      <c r="AT929" s="1150"/>
      <c r="AU929" s="1150"/>
      <c r="AV929" s="1150"/>
      <c r="AW929" s="1150"/>
      <c r="AX929" s="1150"/>
      <c r="AY929" s="1150">
        <v>0</v>
      </c>
      <c r="AZ929" s="1150"/>
      <c r="BA929" s="1150"/>
      <c r="BB929" s="1150"/>
      <c r="BC929" s="1150"/>
      <c r="BD929" s="1150"/>
      <c r="BE929" s="1150"/>
      <c r="BF929" s="1150"/>
      <c r="BG929" s="1150"/>
      <c r="BH929" s="1150"/>
      <c r="BI929" s="1150"/>
      <c r="BJ929" s="1150"/>
    </row>
    <row r="930" spans="1:62">
      <c r="A930" s="1150">
        <v>924</v>
      </c>
      <c r="B930" s="1150" t="s">
        <v>13754</v>
      </c>
      <c r="C930" s="1150" t="s">
        <v>17850</v>
      </c>
      <c r="D930" s="1150" t="s">
        <v>18942</v>
      </c>
      <c r="E930" s="1150" t="s">
        <v>18943</v>
      </c>
      <c r="F930" s="1150" t="s">
        <v>18948</v>
      </c>
      <c r="G930" s="1150" t="s">
        <v>3643</v>
      </c>
      <c r="H930" s="1236" t="s">
        <v>4761</v>
      </c>
      <c r="I930" s="1150" t="s">
        <v>4758</v>
      </c>
      <c r="J930" s="1236" t="s">
        <v>4760</v>
      </c>
      <c r="K930" s="1236" t="s">
        <v>20065</v>
      </c>
      <c r="L930" s="1150" t="s">
        <v>394</v>
      </c>
      <c r="M930" s="1150">
        <v>100211186</v>
      </c>
      <c r="N930" s="1150" t="s">
        <v>19552</v>
      </c>
      <c r="O930" s="1150" t="s">
        <v>19690</v>
      </c>
      <c r="P930" s="1150" t="s">
        <v>17721</v>
      </c>
      <c r="Q930" s="1211">
        <v>45196</v>
      </c>
      <c r="R930" s="1210">
        <v>12907</v>
      </c>
      <c r="S930" s="1150"/>
      <c r="T930" s="1150" t="s">
        <v>18969</v>
      </c>
      <c r="U930" s="1150"/>
      <c r="V930" s="1150"/>
      <c r="W930" s="1150"/>
      <c r="X930" s="1150"/>
      <c r="Y930" s="1150"/>
      <c r="Z930" s="1150"/>
      <c r="AA930" s="1150"/>
      <c r="AB930" s="1150"/>
      <c r="AC930" s="1150"/>
      <c r="AD930" s="1150"/>
      <c r="AE930" s="1150"/>
      <c r="AF930" s="1150"/>
      <c r="AG930" s="1150"/>
      <c r="AH930" s="1212">
        <v>1</v>
      </c>
      <c r="AI930" s="1236" t="s">
        <v>4761</v>
      </c>
      <c r="AJ930" s="1236" t="s">
        <v>4760</v>
      </c>
      <c r="AK930" s="1210">
        <v>12906.93</v>
      </c>
      <c r="AL930" s="1210">
        <v>12907</v>
      </c>
      <c r="AM930" s="1150" t="s">
        <v>491</v>
      </c>
      <c r="AN930" s="1150" t="s">
        <v>12821</v>
      </c>
      <c r="AO930" s="1150"/>
      <c r="AP930" s="1150"/>
      <c r="AQ930" s="1150"/>
      <c r="AR930" s="1150"/>
      <c r="AS930" s="1150"/>
      <c r="AT930" s="1150"/>
      <c r="AU930" s="1150"/>
      <c r="AV930" s="1150"/>
      <c r="AW930" s="1150"/>
      <c r="AX930" s="1150"/>
      <c r="AY930" s="1150">
        <v>0</v>
      </c>
      <c r="AZ930" s="1150"/>
      <c r="BA930" s="1150"/>
      <c r="BB930" s="1150"/>
      <c r="BC930" s="1150"/>
      <c r="BD930" s="1150"/>
      <c r="BE930" s="1150"/>
      <c r="BF930" s="1150"/>
      <c r="BG930" s="1150"/>
      <c r="BH930" s="1150"/>
      <c r="BI930" s="1150"/>
      <c r="BJ930" s="1150"/>
    </row>
    <row r="931" spans="1:62">
      <c r="A931" s="1150">
        <v>925</v>
      </c>
      <c r="B931" s="1150" t="s">
        <v>13754</v>
      </c>
      <c r="C931" s="1150" t="s">
        <v>17850</v>
      </c>
      <c r="D931" s="1150" t="s">
        <v>18942</v>
      </c>
      <c r="E931" s="1150" t="s">
        <v>18943</v>
      </c>
      <c r="F931" s="1150" t="s">
        <v>18948</v>
      </c>
      <c r="G931" s="1150" t="s">
        <v>3643</v>
      </c>
      <c r="H931" s="1236" t="s">
        <v>4313</v>
      </c>
      <c r="I931" s="1150" t="s">
        <v>4310</v>
      </c>
      <c r="J931" s="1236" t="s">
        <v>4312</v>
      </c>
      <c r="K931" s="1236" t="s">
        <v>20066</v>
      </c>
      <c r="L931" s="1150" t="s">
        <v>394</v>
      </c>
      <c r="M931" s="1150">
        <v>100210484</v>
      </c>
      <c r="N931" s="1150" t="s">
        <v>394</v>
      </c>
      <c r="O931" s="1150" t="s">
        <v>19690</v>
      </c>
      <c r="P931" s="1150" t="s">
        <v>17721</v>
      </c>
      <c r="Q931" s="1211">
        <v>45195</v>
      </c>
      <c r="R931" s="1210">
        <v>30390</v>
      </c>
      <c r="S931" s="1150"/>
      <c r="T931" s="1150" t="s">
        <v>18969</v>
      </c>
      <c r="U931" s="1150"/>
      <c r="V931" s="1150"/>
      <c r="W931" s="1150"/>
      <c r="X931" s="1150"/>
      <c r="Y931" s="1150"/>
      <c r="Z931" s="1150"/>
      <c r="AA931" s="1150"/>
      <c r="AB931" s="1150"/>
      <c r="AC931" s="1150"/>
      <c r="AD931" s="1150"/>
      <c r="AE931" s="1150"/>
      <c r="AF931" s="1150"/>
      <c r="AG931" s="1150"/>
      <c r="AH931" s="1212">
        <v>1</v>
      </c>
      <c r="AI931" s="1236" t="s">
        <v>4313</v>
      </c>
      <c r="AJ931" s="1236" t="s">
        <v>4312</v>
      </c>
      <c r="AK931" s="1250">
        <v>30390</v>
      </c>
      <c r="AL931" s="1210">
        <v>30390</v>
      </c>
      <c r="AM931" s="1150" t="s">
        <v>491</v>
      </c>
      <c r="AN931" s="1150" t="s">
        <v>12821</v>
      </c>
      <c r="AO931" s="1150"/>
      <c r="AP931" s="1150"/>
      <c r="AQ931" s="1150"/>
      <c r="AR931" s="1150"/>
      <c r="AS931" s="1150"/>
      <c r="AT931" s="1150"/>
      <c r="AU931" s="1150"/>
      <c r="AV931" s="1150"/>
      <c r="AW931" s="1150"/>
      <c r="AX931" s="1150"/>
      <c r="AY931" s="1150">
        <v>0</v>
      </c>
      <c r="AZ931" s="1150"/>
      <c r="BA931" s="1150"/>
      <c r="BB931" s="1150"/>
      <c r="BC931" s="1150"/>
      <c r="BD931" s="1150"/>
      <c r="BE931" s="1150"/>
      <c r="BF931" s="1150"/>
      <c r="BG931" s="1150"/>
      <c r="BH931" s="1150"/>
      <c r="BI931" s="1150"/>
      <c r="BJ931" s="1150"/>
    </row>
    <row r="932" spans="1:62">
      <c r="A932" s="1150">
        <v>926</v>
      </c>
      <c r="B932" s="1150" t="s">
        <v>13754</v>
      </c>
      <c r="C932" s="1150" t="s">
        <v>17850</v>
      </c>
      <c r="D932" s="1150" t="s">
        <v>18942</v>
      </c>
      <c r="E932" s="1150" t="s">
        <v>18943</v>
      </c>
      <c r="F932" s="1150" t="s">
        <v>18948</v>
      </c>
      <c r="G932" s="1150" t="s">
        <v>3643</v>
      </c>
      <c r="H932" s="1236" t="s">
        <v>5404</v>
      </c>
      <c r="I932" s="1150" t="s">
        <v>5401</v>
      </c>
      <c r="J932" s="1236" t="s">
        <v>5403</v>
      </c>
      <c r="K932" s="1236" t="s">
        <v>20067</v>
      </c>
      <c r="L932" s="1150" t="s">
        <v>394</v>
      </c>
      <c r="M932" s="1150">
        <v>100210488</v>
      </c>
      <c r="N932" s="1150" t="s">
        <v>394</v>
      </c>
      <c r="O932" s="1150" t="s">
        <v>19690</v>
      </c>
      <c r="P932" s="1150" t="s">
        <v>17721</v>
      </c>
      <c r="Q932" s="1211">
        <v>45195</v>
      </c>
      <c r="R932" s="1210">
        <v>20978</v>
      </c>
      <c r="S932" s="1150"/>
      <c r="T932" s="1150" t="s">
        <v>18969</v>
      </c>
      <c r="U932" s="1150"/>
      <c r="V932" s="1150"/>
      <c r="W932" s="1150"/>
      <c r="X932" s="1150"/>
      <c r="Y932" s="1150"/>
      <c r="Z932" s="1150"/>
      <c r="AA932" s="1150"/>
      <c r="AB932" s="1150"/>
      <c r="AC932" s="1150"/>
      <c r="AD932" s="1150"/>
      <c r="AE932" s="1150"/>
      <c r="AF932" s="1150"/>
      <c r="AG932" s="1150"/>
      <c r="AH932" s="1212">
        <v>1</v>
      </c>
      <c r="AI932" s="1236" t="s">
        <v>5404</v>
      </c>
      <c r="AJ932" s="1236" t="s">
        <v>5403</v>
      </c>
      <c r="AK932" s="1210">
        <v>20977.01</v>
      </c>
      <c r="AL932" s="1210">
        <v>20978</v>
      </c>
      <c r="AM932" s="1150" t="s">
        <v>491</v>
      </c>
      <c r="AN932" s="1150" t="s">
        <v>12821</v>
      </c>
      <c r="AO932" s="1150"/>
      <c r="AP932" s="1150"/>
      <c r="AQ932" s="1150"/>
      <c r="AR932" s="1150"/>
      <c r="AS932" s="1150"/>
      <c r="AT932" s="1150"/>
      <c r="AU932" s="1150"/>
      <c r="AV932" s="1150"/>
      <c r="AW932" s="1150"/>
      <c r="AX932" s="1150"/>
      <c r="AY932" s="1150">
        <v>0</v>
      </c>
      <c r="AZ932" s="1150"/>
      <c r="BA932" s="1150"/>
      <c r="BB932" s="1150"/>
      <c r="BC932" s="1150"/>
      <c r="BD932" s="1150"/>
      <c r="BE932" s="1150"/>
      <c r="BF932" s="1150"/>
      <c r="BG932" s="1150"/>
      <c r="BH932" s="1150"/>
      <c r="BI932" s="1150"/>
      <c r="BJ932" s="1150"/>
    </row>
    <row r="933" spans="1:62">
      <c r="A933" s="1150">
        <v>927</v>
      </c>
      <c r="B933" s="1150" t="s">
        <v>13754</v>
      </c>
      <c r="C933" s="1150" t="s">
        <v>17850</v>
      </c>
      <c r="D933" s="1150" t="s">
        <v>18942</v>
      </c>
      <c r="E933" s="1150" t="s">
        <v>18943</v>
      </c>
      <c r="F933" s="1150" t="s">
        <v>18948</v>
      </c>
      <c r="G933" s="1150" t="s">
        <v>3643</v>
      </c>
      <c r="H933" s="1236" t="s">
        <v>4766</v>
      </c>
      <c r="I933" s="1150" t="s">
        <v>4763</v>
      </c>
      <c r="J933" s="1236" t="s">
        <v>4765</v>
      </c>
      <c r="K933" s="1236" t="s">
        <v>20068</v>
      </c>
      <c r="L933" s="1150" t="s">
        <v>394</v>
      </c>
      <c r="M933" s="1150">
        <v>100210487</v>
      </c>
      <c r="N933" s="1150" t="s">
        <v>394</v>
      </c>
      <c r="O933" s="1150" t="s">
        <v>19690</v>
      </c>
      <c r="P933" s="1150" t="s">
        <v>17721</v>
      </c>
      <c r="Q933" s="1211">
        <v>45195</v>
      </c>
      <c r="R933" s="1210">
        <v>6116</v>
      </c>
      <c r="S933" s="1150"/>
      <c r="T933" s="1150" t="s">
        <v>18969</v>
      </c>
      <c r="U933" s="1150"/>
      <c r="V933" s="1150"/>
      <c r="W933" s="1150"/>
      <c r="X933" s="1150"/>
      <c r="Y933" s="1150"/>
      <c r="Z933" s="1150"/>
      <c r="AA933" s="1150"/>
      <c r="AB933" s="1150"/>
      <c r="AC933" s="1150"/>
      <c r="AD933" s="1150"/>
      <c r="AE933" s="1150"/>
      <c r="AF933" s="1150"/>
      <c r="AG933" s="1150"/>
      <c r="AH933" s="1212">
        <v>1</v>
      </c>
      <c r="AI933" s="1236" t="s">
        <v>4766</v>
      </c>
      <c r="AJ933" s="1236" t="s">
        <v>4765</v>
      </c>
      <c r="AK933" s="1210">
        <v>6115.25</v>
      </c>
      <c r="AL933" s="1210">
        <v>6116</v>
      </c>
      <c r="AM933" s="1150" t="s">
        <v>491</v>
      </c>
      <c r="AN933" s="1150" t="s">
        <v>12821</v>
      </c>
      <c r="AO933" s="1150"/>
      <c r="AP933" s="1150"/>
      <c r="AQ933" s="1150"/>
      <c r="AR933" s="1150"/>
      <c r="AS933" s="1150"/>
      <c r="AT933" s="1150"/>
      <c r="AU933" s="1150"/>
      <c r="AV933" s="1150"/>
      <c r="AW933" s="1150"/>
      <c r="AX933" s="1150"/>
      <c r="AY933" s="1150">
        <v>0</v>
      </c>
      <c r="AZ933" s="1150"/>
      <c r="BA933" s="1150"/>
      <c r="BB933" s="1150"/>
      <c r="BC933" s="1150"/>
      <c r="BD933" s="1150"/>
      <c r="BE933" s="1150"/>
      <c r="BF933" s="1150"/>
      <c r="BG933" s="1150"/>
      <c r="BH933" s="1150"/>
      <c r="BI933" s="1150"/>
      <c r="BJ933" s="1150"/>
    </row>
    <row r="934" spans="1:62">
      <c r="A934" s="1150">
        <v>928</v>
      </c>
      <c r="B934" s="1150" t="s">
        <v>13754</v>
      </c>
      <c r="C934" s="1150" t="s">
        <v>17924</v>
      </c>
      <c r="D934" s="1150" t="s">
        <v>18942</v>
      </c>
      <c r="E934" s="1150" t="s">
        <v>18943</v>
      </c>
      <c r="F934" s="1150" t="s">
        <v>18948</v>
      </c>
      <c r="G934" s="1150" t="s">
        <v>3643</v>
      </c>
      <c r="H934" s="1236" t="s">
        <v>4318</v>
      </c>
      <c r="I934" s="1150" t="s">
        <v>4315</v>
      </c>
      <c r="J934" s="1236" t="s">
        <v>4317</v>
      </c>
      <c r="K934" s="1236" t="s">
        <v>4316</v>
      </c>
      <c r="L934" s="1150" t="s">
        <v>394</v>
      </c>
      <c r="M934" s="1150">
        <v>100210481</v>
      </c>
      <c r="N934" s="1150" t="s">
        <v>394</v>
      </c>
      <c r="O934" s="1150" t="s">
        <v>19690</v>
      </c>
      <c r="P934" s="1150" t="s">
        <v>17721</v>
      </c>
      <c r="Q934" s="1211">
        <v>45195</v>
      </c>
      <c r="R934" s="1210">
        <v>13772</v>
      </c>
      <c r="S934" s="1150"/>
      <c r="T934" s="1150" t="s">
        <v>18969</v>
      </c>
      <c r="U934" s="1150">
        <v>1003680999</v>
      </c>
      <c r="V934" s="1150"/>
      <c r="W934" s="1150"/>
      <c r="X934" s="1150"/>
      <c r="Y934" s="1150"/>
      <c r="Z934" s="1150"/>
      <c r="AA934" s="1150"/>
      <c r="AB934" s="1150"/>
      <c r="AC934" s="1150"/>
      <c r="AD934" s="1150"/>
      <c r="AE934" s="1150"/>
      <c r="AF934" s="1150" t="s">
        <v>18973</v>
      </c>
      <c r="AG934" s="1211">
        <v>45210</v>
      </c>
      <c r="AH934" s="1212">
        <v>45200</v>
      </c>
      <c r="AI934" s="1236" t="s">
        <v>4318</v>
      </c>
      <c r="AJ934" s="1236" t="s">
        <v>4317</v>
      </c>
      <c r="AK934" s="1210">
        <v>13772</v>
      </c>
      <c r="AL934" s="1210">
        <v>13772</v>
      </c>
      <c r="AM934" s="1150" t="s">
        <v>491</v>
      </c>
      <c r="AN934" s="1150" t="s">
        <v>12821</v>
      </c>
      <c r="AO934" s="1210">
        <v>1757.61</v>
      </c>
      <c r="AP934" s="1150" t="s">
        <v>11839</v>
      </c>
      <c r="AQ934" s="1150"/>
      <c r="AR934" s="1150"/>
      <c r="AS934" s="1150"/>
      <c r="AT934" s="1150"/>
      <c r="AU934" s="1150"/>
      <c r="AV934" s="1150"/>
      <c r="AW934" s="1150"/>
      <c r="AX934" s="1150"/>
      <c r="AY934" s="1150">
        <v>0</v>
      </c>
      <c r="AZ934" s="1150"/>
      <c r="BA934" s="1150"/>
      <c r="BB934" s="1150"/>
      <c r="BC934" s="1150"/>
      <c r="BD934" s="1150"/>
      <c r="BE934" s="1150"/>
      <c r="BF934" s="1150"/>
      <c r="BG934" s="1150"/>
      <c r="BH934" s="1150"/>
      <c r="BI934" s="1150"/>
      <c r="BJ934" s="1150"/>
    </row>
    <row r="935" spans="1:62">
      <c r="A935" s="1150">
        <v>929</v>
      </c>
      <c r="B935" s="1150" t="s">
        <v>13754</v>
      </c>
      <c r="C935" s="1150" t="s">
        <v>17924</v>
      </c>
      <c r="D935" s="1150" t="s">
        <v>18942</v>
      </c>
      <c r="E935" s="1150" t="s">
        <v>18943</v>
      </c>
      <c r="F935" s="1150" t="s">
        <v>18948</v>
      </c>
      <c r="G935" s="1150" t="s">
        <v>3643</v>
      </c>
      <c r="H935" s="1236" t="s">
        <v>4330</v>
      </c>
      <c r="I935" s="1217" t="s">
        <v>4327</v>
      </c>
      <c r="J935" s="1236" t="s">
        <v>4329</v>
      </c>
      <c r="K935" s="1236" t="s">
        <v>4328</v>
      </c>
      <c r="L935" s="1150" t="s">
        <v>394</v>
      </c>
      <c r="M935" s="1150">
        <v>100210482</v>
      </c>
      <c r="N935" s="1150" t="s">
        <v>394</v>
      </c>
      <c r="O935" s="1150" t="s">
        <v>19690</v>
      </c>
      <c r="P935" s="1150" t="s">
        <v>17721</v>
      </c>
      <c r="Q935" s="1211">
        <v>45195</v>
      </c>
      <c r="R935" s="1210">
        <v>14366</v>
      </c>
      <c r="S935" s="1150"/>
      <c r="T935" s="1150" t="s">
        <v>18969</v>
      </c>
      <c r="U935" s="1150">
        <v>1003681000</v>
      </c>
      <c r="V935" s="1150"/>
      <c r="W935" s="1150"/>
      <c r="X935" s="1150"/>
      <c r="Y935" s="1150"/>
      <c r="Z935" s="1150"/>
      <c r="AA935" s="1150"/>
      <c r="AB935" s="1150"/>
      <c r="AC935" s="1150"/>
      <c r="AD935" s="1150"/>
      <c r="AE935" s="1150"/>
      <c r="AF935" s="1150" t="s">
        <v>18973</v>
      </c>
      <c r="AG935" s="1211">
        <v>45210</v>
      </c>
      <c r="AH935" s="1212">
        <v>45200</v>
      </c>
      <c r="AI935" s="1236" t="s">
        <v>4330</v>
      </c>
      <c r="AJ935" s="1236" t="s">
        <v>4329</v>
      </c>
      <c r="AK935" s="1210">
        <v>14366</v>
      </c>
      <c r="AL935" s="1210">
        <v>14366</v>
      </c>
      <c r="AM935" s="1150" t="s">
        <v>491</v>
      </c>
      <c r="AN935" s="1150" t="s">
        <v>12821</v>
      </c>
      <c r="AO935" s="1210">
        <v>1757.61</v>
      </c>
      <c r="AP935" s="1150" t="s">
        <v>11850</v>
      </c>
      <c r="AQ935" s="1150"/>
      <c r="AR935" s="1150"/>
      <c r="AS935" s="1150"/>
      <c r="AT935" s="1150"/>
      <c r="AU935" s="1150"/>
      <c r="AV935" s="1150"/>
      <c r="AW935" s="1150"/>
      <c r="AX935" s="1150"/>
      <c r="AY935" s="1150">
        <v>0</v>
      </c>
      <c r="AZ935" s="1150"/>
      <c r="BA935" s="1150"/>
      <c r="BB935" s="1150"/>
      <c r="BC935" s="1150"/>
      <c r="BD935" s="1150"/>
      <c r="BE935" s="1150"/>
      <c r="BF935" s="1150"/>
      <c r="BG935" s="1150"/>
      <c r="BH935" s="1150"/>
      <c r="BI935" s="1150"/>
      <c r="BJ935" s="1150"/>
    </row>
    <row r="936" spans="1:62">
      <c r="A936" s="1150">
        <v>930</v>
      </c>
      <c r="B936" s="1150" t="s">
        <v>13754</v>
      </c>
      <c r="C936" s="1150" t="s">
        <v>17924</v>
      </c>
      <c r="D936" s="1150" t="s">
        <v>18942</v>
      </c>
      <c r="E936" s="1150" t="s">
        <v>18943</v>
      </c>
      <c r="F936" s="1150" t="s">
        <v>18948</v>
      </c>
      <c r="G936" s="1150" t="s">
        <v>3643</v>
      </c>
      <c r="H936" s="1236" t="s">
        <v>4336</v>
      </c>
      <c r="I936" s="1150" t="s">
        <v>4333</v>
      </c>
      <c r="J936" s="1236" t="s">
        <v>4335</v>
      </c>
      <c r="K936" s="1236" t="s">
        <v>20069</v>
      </c>
      <c r="L936" s="1150" t="s">
        <v>394</v>
      </c>
      <c r="M936" s="1150">
        <v>100210473</v>
      </c>
      <c r="N936" s="1150" t="s">
        <v>394</v>
      </c>
      <c r="O936" s="1150" t="s">
        <v>19690</v>
      </c>
      <c r="P936" s="1150" t="s">
        <v>17721</v>
      </c>
      <c r="Q936" s="1211">
        <v>45195</v>
      </c>
      <c r="R936" s="1210">
        <v>35272</v>
      </c>
      <c r="S936" s="1150"/>
      <c r="T936" s="1150" t="s">
        <v>18969</v>
      </c>
      <c r="U936" s="1150">
        <v>1003680995</v>
      </c>
      <c r="V936" s="1150"/>
      <c r="W936" s="1150"/>
      <c r="X936" s="1150"/>
      <c r="Y936" s="1150"/>
      <c r="Z936" s="1150"/>
      <c r="AA936" s="1150"/>
      <c r="AB936" s="1150"/>
      <c r="AC936" s="1150"/>
      <c r="AD936" s="1150"/>
      <c r="AE936" s="1150"/>
      <c r="AF936" s="1150" t="s">
        <v>18973</v>
      </c>
      <c r="AG936" s="1211">
        <v>45210</v>
      </c>
      <c r="AH936" s="1212">
        <v>45200</v>
      </c>
      <c r="AI936" s="1236" t="s">
        <v>4336</v>
      </c>
      <c r="AJ936" s="1236" t="s">
        <v>4335</v>
      </c>
      <c r="AK936" s="1210">
        <v>35272</v>
      </c>
      <c r="AL936" s="1210">
        <v>35272</v>
      </c>
      <c r="AM936" s="1150" t="s">
        <v>491</v>
      </c>
      <c r="AN936" s="1150" t="s">
        <v>12821</v>
      </c>
      <c r="AO936" s="1210">
        <v>14562.08</v>
      </c>
      <c r="AP936" s="1150" t="s">
        <v>11851</v>
      </c>
      <c r="AQ936" s="1150"/>
      <c r="AR936" s="1150"/>
      <c r="AS936" s="1150"/>
      <c r="AT936" s="1150"/>
      <c r="AU936" s="1150"/>
      <c r="AV936" s="1150"/>
      <c r="AW936" s="1150"/>
      <c r="AX936" s="1150"/>
      <c r="AY936" s="1150">
        <v>0</v>
      </c>
      <c r="AZ936" s="1150"/>
      <c r="BA936" s="1150"/>
      <c r="BB936" s="1150"/>
      <c r="BC936" s="1150"/>
      <c r="BD936" s="1150"/>
      <c r="BE936" s="1150"/>
      <c r="BF936" s="1150"/>
      <c r="BG936" s="1150"/>
      <c r="BH936" s="1150"/>
      <c r="BI936" s="1150"/>
      <c r="BJ936" s="1150"/>
    </row>
    <row r="937" spans="1:62">
      <c r="A937" s="1150">
        <v>931</v>
      </c>
      <c r="B937" s="1150" t="s">
        <v>13754</v>
      </c>
      <c r="C937" s="1150" t="s">
        <v>17850</v>
      </c>
      <c r="D937" s="1150" t="s">
        <v>18942</v>
      </c>
      <c r="E937" s="1150" t="s">
        <v>18943</v>
      </c>
      <c r="F937" s="1150" t="s">
        <v>18948</v>
      </c>
      <c r="G937" s="1150" t="s">
        <v>3189</v>
      </c>
      <c r="H937" s="1236" t="s">
        <v>20070</v>
      </c>
      <c r="I937" s="1217" t="s">
        <v>20071</v>
      </c>
      <c r="J937" s="1236" t="s">
        <v>20072</v>
      </c>
      <c r="K937" s="1236" t="s">
        <v>20073</v>
      </c>
      <c r="L937" s="1150" t="s">
        <v>394</v>
      </c>
      <c r="M937" s="1150">
        <v>100200627</v>
      </c>
      <c r="N937" s="1150" t="s">
        <v>394</v>
      </c>
      <c r="O937" s="1150"/>
      <c r="P937" s="1150" t="s">
        <v>17721</v>
      </c>
      <c r="Q937" s="1150"/>
      <c r="R937" s="1210">
        <v>18849</v>
      </c>
      <c r="S937" s="1150"/>
      <c r="T937" s="1150" t="s">
        <v>18969</v>
      </c>
      <c r="U937" s="1150"/>
      <c r="V937" s="1150"/>
      <c r="W937" s="1150"/>
      <c r="X937" s="1150"/>
      <c r="Y937" s="1150"/>
      <c r="Z937" s="1150"/>
      <c r="AA937" s="1150"/>
      <c r="AB937" s="1150"/>
      <c r="AC937" s="1150"/>
      <c r="AD937" s="1150"/>
      <c r="AE937" s="1150"/>
      <c r="AF937" s="1150"/>
      <c r="AG937" s="1150"/>
      <c r="AH937" s="1212">
        <v>1</v>
      </c>
      <c r="AI937" s="1236" t="s">
        <v>20070</v>
      </c>
      <c r="AJ937" s="1236" t="s">
        <v>20072</v>
      </c>
      <c r="AK937" s="1210">
        <v>19415.07</v>
      </c>
      <c r="AL937" s="1210">
        <v>19416</v>
      </c>
      <c r="AM937" s="1150" t="s">
        <v>491</v>
      </c>
      <c r="AN937" s="1150" t="s">
        <v>12821</v>
      </c>
      <c r="AO937" s="1150"/>
      <c r="AP937" s="1150"/>
      <c r="AQ937" s="1150"/>
      <c r="AR937" s="1150"/>
      <c r="AS937" s="1150"/>
      <c r="AT937" s="1150"/>
      <c r="AU937" s="1150"/>
      <c r="AV937" s="1150"/>
      <c r="AW937" s="1150"/>
      <c r="AX937" s="1150"/>
      <c r="AY937" s="1150">
        <v>0</v>
      </c>
      <c r="AZ937" s="1150"/>
      <c r="BA937" s="1150"/>
      <c r="BB937" s="1150"/>
      <c r="BC937" s="1150"/>
      <c r="BD937" s="1150"/>
      <c r="BE937" s="1150"/>
      <c r="BF937" s="1150"/>
      <c r="BG937" s="1150"/>
      <c r="BH937" s="1150"/>
      <c r="BI937" s="1150"/>
      <c r="BJ937" s="1150"/>
    </row>
    <row r="938" spans="1:62">
      <c r="A938" s="1150">
        <v>932</v>
      </c>
      <c r="B938" s="1150" t="s">
        <v>13754</v>
      </c>
      <c r="C938" s="1150" t="s">
        <v>2792</v>
      </c>
      <c r="D938" s="1150" t="s">
        <v>18942</v>
      </c>
      <c r="E938" s="1150" t="s">
        <v>18943</v>
      </c>
      <c r="F938" s="1150" t="s">
        <v>18959</v>
      </c>
      <c r="G938" s="1150" t="s">
        <v>17935</v>
      </c>
      <c r="H938" s="1236" t="s">
        <v>4737</v>
      </c>
      <c r="I938" s="1150" t="s">
        <v>4734</v>
      </c>
      <c r="J938" s="1236" t="s">
        <v>4736</v>
      </c>
      <c r="K938" s="1236" t="s">
        <v>20074</v>
      </c>
      <c r="L938" s="1150" t="s">
        <v>394</v>
      </c>
      <c r="M938" s="1150">
        <v>100209660</v>
      </c>
      <c r="N938" s="1150" t="s">
        <v>394</v>
      </c>
      <c r="O938" s="1150" t="s">
        <v>19690</v>
      </c>
      <c r="P938" s="1150" t="s">
        <v>17721</v>
      </c>
      <c r="Q938" s="1211">
        <v>45196</v>
      </c>
      <c r="R938" s="1210">
        <v>10029</v>
      </c>
      <c r="S938" s="1150"/>
      <c r="T938" s="1150" t="s">
        <v>18969</v>
      </c>
      <c r="U938" s="1150">
        <v>1003680632</v>
      </c>
      <c r="V938" s="1150"/>
      <c r="W938" s="1150"/>
      <c r="X938" s="1150"/>
      <c r="Y938" s="1150"/>
      <c r="Z938" s="1150"/>
      <c r="AA938" s="1150"/>
      <c r="AB938" s="1150"/>
      <c r="AC938" s="1150"/>
      <c r="AD938" s="1150"/>
      <c r="AE938" s="1150"/>
      <c r="AF938" s="1150" t="s">
        <v>18983</v>
      </c>
      <c r="AG938" s="1211">
        <v>45209</v>
      </c>
      <c r="AH938" s="1212">
        <v>45200</v>
      </c>
      <c r="AI938" s="1236" t="s">
        <v>4737</v>
      </c>
      <c r="AJ938" s="1236" t="s">
        <v>4736</v>
      </c>
      <c r="AK938" s="1210">
        <v>10028.42</v>
      </c>
      <c r="AL938" s="1210">
        <v>10029</v>
      </c>
      <c r="AM938" s="1150" t="s">
        <v>515</v>
      </c>
      <c r="AN938" s="1150" t="s">
        <v>13401</v>
      </c>
      <c r="AO938" s="1210">
        <v>6746.52</v>
      </c>
      <c r="AP938" s="1150" t="s">
        <v>20075</v>
      </c>
      <c r="AQ938" s="1150"/>
      <c r="AR938" s="1150">
        <v>4902155984</v>
      </c>
      <c r="AS938" s="1150"/>
      <c r="AT938" s="1150"/>
      <c r="AU938" s="1150"/>
      <c r="AV938" s="1150"/>
      <c r="AW938" s="1150"/>
      <c r="AX938" s="1150"/>
      <c r="AY938" s="1150"/>
      <c r="AZ938" s="1150"/>
      <c r="BA938" s="1150"/>
      <c r="BB938" s="1150"/>
      <c r="BC938" s="1150"/>
      <c r="BD938" s="1150"/>
      <c r="BE938" s="1150"/>
      <c r="BF938" s="1150"/>
      <c r="BG938" s="1150"/>
      <c r="BH938" s="1150"/>
      <c r="BI938" s="1150"/>
      <c r="BJ938" s="1150"/>
    </row>
    <row r="939" spans="1:62">
      <c r="A939" s="1150">
        <v>933</v>
      </c>
      <c r="B939" s="1150">
        <v>0</v>
      </c>
      <c r="C939" s="1150" t="s">
        <v>2792</v>
      </c>
      <c r="D939" s="1150" t="s">
        <v>18942</v>
      </c>
      <c r="E939" s="1150" t="s">
        <v>18943</v>
      </c>
      <c r="F939" s="1150" t="s">
        <v>19171</v>
      </c>
      <c r="G939" s="1150" t="s">
        <v>19136</v>
      </c>
      <c r="H939" s="1150" t="s">
        <v>10239</v>
      </c>
      <c r="I939" s="1150" t="s">
        <v>10241</v>
      </c>
      <c r="J939" s="1222" t="s">
        <v>20076</v>
      </c>
      <c r="K939" s="1150" t="s">
        <v>20077</v>
      </c>
      <c r="L939" s="1150" t="s">
        <v>394</v>
      </c>
      <c r="M939" s="1150">
        <v>100207783</v>
      </c>
      <c r="N939" s="1150" t="s">
        <v>394</v>
      </c>
      <c r="O939" s="1150"/>
      <c r="P939" s="1150" t="s">
        <v>17721</v>
      </c>
      <c r="Q939" s="1150"/>
      <c r="R939" s="1210">
        <v>179881</v>
      </c>
      <c r="S939" s="1150"/>
      <c r="T939" s="1150" t="s">
        <v>18969</v>
      </c>
      <c r="U939" s="1150">
        <v>1003674876</v>
      </c>
      <c r="V939" s="1150"/>
      <c r="W939" s="1150"/>
      <c r="X939" s="1150"/>
      <c r="Y939" s="1150"/>
      <c r="Z939" s="1150"/>
      <c r="AA939" s="1150"/>
      <c r="AB939" s="1150"/>
      <c r="AC939" s="1150"/>
      <c r="AD939" s="1150"/>
      <c r="AE939" s="1150"/>
      <c r="AF939" s="1150" t="s">
        <v>19172</v>
      </c>
      <c r="AG939" s="1211">
        <v>45195</v>
      </c>
      <c r="AH939" s="1212">
        <v>45170</v>
      </c>
      <c r="AI939" s="1150" t="s">
        <v>10239</v>
      </c>
      <c r="AJ939" s="1222" t="s">
        <v>20076</v>
      </c>
      <c r="AK939" s="1210">
        <v>373576</v>
      </c>
      <c r="AL939" s="1210">
        <v>373576</v>
      </c>
      <c r="AM939" s="1150" t="s">
        <v>497</v>
      </c>
      <c r="AN939" s="1150" t="s">
        <v>14506</v>
      </c>
      <c r="AO939" s="1210">
        <v>9017.7999999999993</v>
      </c>
      <c r="AP939" s="1222" t="s">
        <v>10242</v>
      </c>
      <c r="AQ939" s="1150"/>
      <c r="AR939" s="1150">
        <v>4902151247</v>
      </c>
      <c r="AS939" s="1150"/>
      <c r="AT939" s="1150"/>
      <c r="AU939" s="1150"/>
      <c r="AV939" s="1150"/>
      <c r="AW939" s="1150"/>
      <c r="AX939" s="1150"/>
      <c r="AY939" s="1150">
        <v>0</v>
      </c>
      <c r="AZ939" s="1150"/>
      <c r="BA939" s="1150"/>
      <c r="BB939" s="1150"/>
      <c r="BC939" s="1150"/>
      <c r="BD939" s="1150"/>
      <c r="BE939" s="1150"/>
      <c r="BF939" s="1150"/>
      <c r="BG939" s="1150"/>
      <c r="BH939" s="1150"/>
      <c r="BI939" s="1150"/>
      <c r="BJ939" s="1150"/>
    </row>
    <row r="940" spans="1:62">
      <c r="A940" s="1150">
        <v>934</v>
      </c>
      <c r="B940" s="1150">
        <v>0</v>
      </c>
      <c r="C940" s="1150" t="s">
        <v>2792</v>
      </c>
      <c r="D940" s="1150" t="s">
        <v>18942</v>
      </c>
      <c r="E940" s="1150" t="s">
        <v>18943</v>
      </c>
      <c r="F940" s="1150" t="s">
        <v>18944</v>
      </c>
      <c r="G940" s="1150" t="s">
        <v>17963</v>
      </c>
      <c r="H940" s="1150" t="s">
        <v>10394</v>
      </c>
      <c r="I940" s="1150" t="s">
        <v>10396</v>
      </c>
      <c r="J940" s="1222" t="s">
        <v>10395</v>
      </c>
      <c r="K940" s="1150" t="s">
        <v>10399</v>
      </c>
      <c r="L940" s="1150"/>
      <c r="M940" s="1150">
        <v>100206149</v>
      </c>
      <c r="N940" s="1150" t="s">
        <v>394</v>
      </c>
      <c r="O940" s="1150"/>
      <c r="P940" s="1150" t="s">
        <v>17721</v>
      </c>
      <c r="Q940" s="1150"/>
      <c r="R940" s="1210">
        <v>13603</v>
      </c>
      <c r="S940" s="1150"/>
      <c r="T940" s="1150" t="s">
        <v>18969</v>
      </c>
      <c r="U940" s="1150">
        <v>1003675603</v>
      </c>
      <c r="V940" s="1150">
        <v>1003675604</v>
      </c>
      <c r="W940" s="1150"/>
      <c r="X940" s="1150"/>
      <c r="Y940" s="1150"/>
      <c r="Z940" s="1150"/>
      <c r="AA940" s="1150"/>
      <c r="AB940" s="1150"/>
      <c r="AC940" s="1150"/>
      <c r="AD940" s="1150"/>
      <c r="AE940" s="1150"/>
      <c r="AF940" s="1150" t="s">
        <v>19172</v>
      </c>
      <c r="AG940" s="1211">
        <v>45196</v>
      </c>
      <c r="AH940" s="1212">
        <v>45170</v>
      </c>
      <c r="AI940" s="1150" t="s">
        <v>10394</v>
      </c>
      <c r="AJ940" s="1222" t="s">
        <v>10395</v>
      </c>
      <c r="AK940" s="1210">
        <v>13603.45</v>
      </c>
      <c r="AL940" s="1210">
        <v>13604</v>
      </c>
      <c r="AM940" s="1150" t="s">
        <v>491</v>
      </c>
      <c r="AN940" s="1150" t="s">
        <v>12821</v>
      </c>
      <c r="AO940" s="1210">
        <v>1198.4100000000001</v>
      </c>
      <c r="AP940" s="1222" t="s">
        <v>20078</v>
      </c>
      <c r="AQ940" s="1150"/>
      <c r="AR940" s="1150">
        <v>4902151606</v>
      </c>
      <c r="AS940" s="1150"/>
      <c r="AT940" s="1150"/>
      <c r="AU940" s="1150"/>
      <c r="AV940" s="1150"/>
      <c r="AW940" s="1150"/>
      <c r="AX940" s="1150"/>
      <c r="AY940" s="1150">
        <v>0</v>
      </c>
      <c r="AZ940" s="1150"/>
      <c r="BA940" s="1150"/>
      <c r="BB940" s="1150"/>
      <c r="BC940" s="1150"/>
      <c r="BD940" s="1150"/>
      <c r="BE940" s="1150"/>
      <c r="BF940" s="1150"/>
      <c r="BG940" s="1150"/>
      <c r="BH940" s="1150"/>
      <c r="BI940" s="1150"/>
      <c r="BJ940" s="1150"/>
    </row>
    <row r="941" spans="1:62">
      <c r="A941" s="1150">
        <v>935</v>
      </c>
      <c r="B941" s="1150">
        <v>0</v>
      </c>
      <c r="C941" s="1150" t="s">
        <v>2792</v>
      </c>
      <c r="D941" s="1150" t="s">
        <v>18942</v>
      </c>
      <c r="E941" s="1150" t="s">
        <v>18943</v>
      </c>
      <c r="F941" s="1150" t="s">
        <v>18948</v>
      </c>
      <c r="G941" s="1150" t="s">
        <v>52</v>
      </c>
      <c r="H941" s="1150" t="s">
        <v>10818</v>
      </c>
      <c r="I941" s="1150" t="s">
        <v>10820</v>
      </c>
      <c r="J941" s="1150" t="s">
        <v>10819</v>
      </c>
      <c r="K941" s="1150" t="s">
        <v>10823</v>
      </c>
      <c r="L941" s="1150" t="s">
        <v>394</v>
      </c>
      <c r="M941" s="1150">
        <v>100205516</v>
      </c>
      <c r="N941" s="1150"/>
      <c r="O941" s="1150"/>
      <c r="P941" s="1150"/>
      <c r="Q941" s="1150"/>
      <c r="R941" s="1150"/>
      <c r="S941" s="1150"/>
      <c r="T941" s="1150" t="s">
        <v>18969</v>
      </c>
      <c r="U941" s="1150">
        <v>1003674936</v>
      </c>
      <c r="V941" s="1150"/>
      <c r="W941" s="1150"/>
      <c r="X941" s="1150"/>
      <c r="Y941" s="1150"/>
      <c r="Z941" s="1150"/>
      <c r="AA941" s="1150"/>
      <c r="AB941" s="1150"/>
      <c r="AC941" s="1150"/>
      <c r="AD941" s="1150"/>
      <c r="AE941" s="1150"/>
      <c r="AF941" s="1150" t="s">
        <v>19572</v>
      </c>
      <c r="AG941" s="1211">
        <v>45195</v>
      </c>
      <c r="AH941" s="1212">
        <v>45170</v>
      </c>
      <c r="AI941" s="1150" t="s">
        <v>10818</v>
      </c>
      <c r="AJ941" s="1150" t="s">
        <v>10819</v>
      </c>
      <c r="AK941" s="1210">
        <v>216305</v>
      </c>
      <c r="AL941" s="1210">
        <v>216305</v>
      </c>
      <c r="AM941" s="1150" t="s">
        <v>491</v>
      </c>
      <c r="AN941" s="1150" t="s">
        <v>12821</v>
      </c>
      <c r="AO941" s="1210">
        <v>4526.8100000000004</v>
      </c>
      <c r="AP941" s="1150" t="s">
        <v>10821</v>
      </c>
      <c r="AQ941" s="1150"/>
      <c r="AR941" s="1150">
        <v>4902151104</v>
      </c>
      <c r="AS941" s="1150"/>
      <c r="AT941" s="1150"/>
      <c r="AU941" s="1150"/>
      <c r="AV941" s="1150"/>
      <c r="AW941" s="1150"/>
      <c r="AX941" s="1150"/>
      <c r="AY941" s="1150">
        <v>0</v>
      </c>
      <c r="AZ941" s="1150"/>
      <c r="BA941" s="1150"/>
      <c r="BB941" s="1150"/>
      <c r="BC941" s="1150"/>
      <c r="BD941" s="1150"/>
      <c r="BE941" s="1150"/>
      <c r="BF941" s="1150"/>
      <c r="BG941" s="1150"/>
      <c r="BH941" s="1150"/>
      <c r="BI941" s="1150"/>
      <c r="BJ941" s="1150"/>
    </row>
    <row r="942" spans="1:62">
      <c r="A942" s="1150">
        <v>936</v>
      </c>
      <c r="B942" s="1150" t="s">
        <v>17634</v>
      </c>
      <c r="C942" s="1150" t="s">
        <v>2792</v>
      </c>
      <c r="D942" s="1150" t="s">
        <v>18942</v>
      </c>
      <c r="E942" s="1150" t="s">
        <v>18943</v>
      </c>
      <c r="F942" s="1150" t="s">
        <v>18944</v>
      </c>
      <c r="G942" s="1150" t="s">
        <v>52</v>
      </c>
      <c r="H942" s="1213" t="s">
        <v>6890</v>
      </c>
      <c r="I942" s="1213" t="s">
        <v>6892</v>
      </c>
      <c r="J942" s="1213" t="s">
        <v>6891</v>
      </c>
      <c r="K942" s="1150" t="s">
        <v>10911</v>
      </c>
      <c r="L942" s="1150" t="s">
        <v>394</v>
      </c>
      <c r="M942" s="1150">
        <v>100210884</v>
      </c>
      <c r="N942" s="1150" t="s">
        <v>394</v>
      </c>
      <c r="O942" s="1150"/>
      <c r="P942" s="1150" t="s">
        <v>17721</v>
      </c>
      <c r="Q942" s="1211">
        <v>45181</v>
      </c>
      <c r="R942" s="1210">
        <v>12680</v>
      </c>
      <c r="S942" s="1150"/>
      <c r="T942" s="1150" t="s">
        <v>18969</v>
      </c>
      <c r="U942" s="1150">
        <v>1003675486</v>
      </c>
      <c r="V942" s="1150"/>
      <c r="W942" s="1150"/>
      <c r="X942" s="1150"/>
      <c r="Y942" s="1150"/>
      <c r="Z942" s="1150"/>
      <c r="AA942" s="1150"/>
      <c r="AB942" s="1150"/>
      <c r="AC942" s="1150"/>
      <c r="AD942" s="1150"/>
      <c r="AE942" s="1150"/>
      <c r="AF942" s="1150" t="s">
        <v>18973</v>
      </c>
      <c r="AG942" s="1211">
        <v>45196</v>
      </c>
      <c r="AH942" s="1212">
        <v>45170</v>
      </c>
      <c r="AI942" s="1213" t="s">
        <v>6890</v>
      </c>
      <c r="AJ942" s="1213" t="s">
        <v>6891</v>
      </c>
      <c r="AK942" s="1210">
        <v>12679.85</v>
      </c>
      <c r="AL942" s="1210">
        <v>12680</v>
      </c>
      <c r="AM942" s="1150" t="s">
        <v>518</v>
      </c>
      <c r="AN942" s="1150" t="s">
        <v>12821</v>
      </c>
      <c r="AO942" s="1150">
        <v>138.27000000000001</v>
      </c>
      <c r="AP942" s="1150" t="s">
        <v>6893</v>
      </c>
      <c r="AQ942" s="1150"/>
      <c r="AR942" s="1150">
        <v>4902151493</v>
      </c>
      <c r="AS942" s="1150"/>
      <c r="AT942" s="1150"/>
      <c r="AU942" s="1150"/>
      <c r="AV942" s="1150"/>
      <c r="AW942" s="1150"/>
      <c r="AX942" s="1150"/>
      <c r="AY942" s="1150" t="s">
        <v>20</v>
      </c>
      <c r="AZ942" s="1150"/>
      <c r="BA942" s="1150"/>
      <c r="BB942" s="1150"/>
      <c r="BC942" s="1150"/>
      <c r="BD942" s="1150"/>
      <c r="BE942" s="1150"/>
      <c r="BF942" s="1150"/>
      <c r="BG942" s="1150"/>
      <c r="BH942" s="1150"/>
      <c r="BI942" s="1150"/>
      <c r="BJ942" s="1150"/>
    </row>
    <row r="943" spans="1:62" ht="108">
      <c r="A943" s="1150">
        <v>937</v>
      </c>
      <c r="B943" s="1150">
        <v>0</v>
      </c>
      <c r="C943" s="1150" t="s">
        <v>2792</v>
      </c>
      <c r="D943" s="1150" t="s">
        <v>18942</v>
      </c>
      <c r="E943" s="1150" t="s">
        <v>18943</v>
      </c>
      <c r="F943" s="1150" t="s">
        <v>19171</v>
      </c>
      <c r="G943" s="1150" t="s">
        <v>19136</v>
      </c>
      <c r="H943" s="1150" t="s">
        <v>10762</v>
      </c>
      <c r="I943" s="1150" t="s">
        <v>10764</v>
      </c>
      <c r="J943" s="1150" t="s">
        <v>10763</v>
      </c>
      <c r="K943" s="1215" t="s">
        <v>20079</v>
      </c>
      <c r="L943" s="1150" t="s">
        <v>394</v>
      </c>
      <c r="M943" s="1150">
        <v>100201332</v>
      </c>
      <c r="N943" s="1150" t="s">
        <v>394</v>
      </c>
      <c r="O943" s="1150"/>
      <c r="P943" s="1150" t="s">
        <v>17721</v>
      </c>
      <c r="Q943" s="1150"/>
      <c r="R943" s="1210">
        <v>190605</v>
      </c>
      <c r="S943" s="1150"/>
      <c r="T943" s="1150" t="s">
        <v>18969</v>
      </c>
      <c r="U943" s="1150">
        <v>1003675045</v>
      </c>
      <c r="V943" s="1150">
        <v>1003675046</v>
      </c>
      <c r="W943" s="1150"/>
      <c r="X943" s="1150"/>
      <c r="Y943" s="1150"/>
      <c r="Z943" s="1150"/>
      <c r="AA943" s="1150"/>
      <c r="AB943" s="1150"/>
      <c r="AC943" s="1150"/>
      <c r="AD943" s="1150"/>
      <c r="AE943" s="1150"/>
      <c r="AF943" s="1150" t="s">
        <v>18983</v>
      </c>
      <c r="AG943" s="1211">
        <v>45195</v>
      </c>
      <c r="AH943" s="1212">
        <v>45170</v>
      </c>
      <c r="AI943" s="1150" t="s">
        <v>10762</v>
      </c>
      <c r="AJ943" s="1150" t="s">
        <v>10763</v>
      </c>
      <c r="AK943" s="1210">
        <v>461879</v>
      </c>
      <c r="AL943" s="1210">
        <v>461879</v>
      </c>
      <c r="AM943" s="1150" t="s">
        <v>497</v>
      </c>
      <c r="AN943" s="1150" t="s">
        <v>14506</v>
      </c>
      <c r="AO943" s="1210">
        <v>12611.74</v>
      </c>
      <c r="AP943" s="1150" t="s">
        <v>10765</v>
      </c>
      <c r="AQ943" s="1150"/>
      <c r="AR943" s="1150">
        <v>4902151119</v>
      </c>
      <c r="AS943" s="1150"/>
      <c r="AT943" s="1150"/>
      <c r="AU943" s="1150"/>
      <c r="AV943" s="1150"/>
      <c r="AW943" s="1150"/>
      <c r="AX943" s="1150"/>
      <c r="AY943" s="1150">
        <v>0</v>
      </c>
      <c r="AZ943" s="1150"/>
      <c r="BA943" s="1150"/>
      <c r="BB943" s="1150"/>
      <c r="BC943" s="1150"/>
      <c r="BD943" s="1150"/>
      <c r="BE943" s="1150"/>
      <c r="BF943" s="1150"/>
      <c r="BG943" s="1150"/>
      <c r="BH943" s="1150"/>
      <c r="BI943" s="1150"/>
      <c r="BJ943" s="1150"/>
    </row>
    <row r="944" spans="1:62" ht="174.75">
      <c r="A944" s="1150">
        <v>938</v>
      </c>
      <c r="B944" s="1150">
        <v>0</v>
      </c>
      <c r="C944" s="1150" t="s">
        <v>2792</v>
      </c>
      <c r="D944" s="1150" t="s">
        <v>18942</v>
      </c>
      <c r="E944" s="1150" t="s">
        <v>18943</v>
      </c>
      <c r="F944" s="1150" t="s">
        <v>18944</v>
      </c>
      <c r="G944" s="1150" t="s">
        <v>15943</v>
      </c>
      <c r="H944" s="1150" t="s">
        <v>10462</v>
      </c>
      <c r="I944" s="1150" t="s">
        <v>10464</v>
      </c>
      <c r="J944" s="1222" t="s">
        <v>10463</v>
      </c>
      <c r="K944" s="1215" t="s">
        <v>20080</v>
      </c>
      <c r="L944" s="1150" t="s">
        <v>394</v>
      </c>
      <c r="M944" s="1150">
        <v>100209624</v>
      </c>
      <c r="N944" s="1150" t="s">
        <v>394</v>
      </c>
      <c r="O944" s="1150"/>
      <c r="P944" s="1150" t="s">
        <v>17721</v>
      </c>
      <c r="Q944" s="1150"/>
      <c r="R944" s="1210">
        <v>7364</v>
      </c>
      <c r="S944" s="1150"/>
      <c r="T944" s="1150" t="s">
        <v>18969</v>
      </c>
      <c r="U944" s="1150">
        <v>1003674879</v>
      </c>
      <c r="V944" s="1150"/>
      <c r="W944" s="1150"/>
      <c r="X944" s="1150"/>
      <c r="Y944" s="1150"/>
      <c r="Z944" s="1150"/>
      <c r="AA944" s="1150"/>
      <c r="AB944" s="1150"/>
      <c r="AC944" s="1150"/>
      <c r="AD944" s="1150"/>
      <c r="AE944" s="1150"/>
      <c r="AF944" s="1150" t="s">
        <v>19172</v>
      </c>
      <c r="AG944" s="1211">
        <v>45195</v>
      </c>
      <c r="AH944" s="1212">
        <v>45170</v>
      </c>
      <c r="AI944" s="1150" t="s">
        <v>10462</v>
      </c>
      <c r="AJ944" s="1222" t="s">
        <v>10463</v>
      </c>
      <c r="AK944" s="1210">
        <v>7363.69</v>
      </c>
      <c r="AL944" s="1210">
        <v>7364</v>
      </c>
      <c r="AM944" s="1150" t="s">
        <v>515</v>
      </c>
      <c r="AN944" s="1150" t="s">
        <v>13401</v>
      </c>
      <c r="AO944" s="1210">
        <v>1612</v>
      </c>
      <c r="AP944" s="1150"/>
      <c r="AQ944" s="1150" t="s">
        <v>10465</v>
      </c>
      <c r="AR944" s="1150">
        <v>4902151101</v>
      </c>
      <c r="AS944" s="1150"/>
      <c r="AT944" s="1150"/>
      <c r="AU944" s="1150"/>
      <c r="AV944" s="1150"/>
      <c r="AW944" s="1150"/>
      <c r="AX944" s="1150"/>
      <c r="AY944" s="1150">
        <v>0</v>
      </c>
      <c r="AZ944" s="1150"/>
      <c r="BA944" s="1150"/>
      <c r="BB944" s="1150"/>
      <c r="BC944" s="1150"/>
      <c r="BD944" s="1150"/>
      <c r="BE944" s="1150"/>
      <c r="BF944" s="1150"/>
      <c r="BG944" s="1150"/>
      <c r="BH944" s="1150"/>
      <c r="BI944" s="1150"/>
      <c r="BJ944" s="1150"/>
    </row>
    <row r="945" spans="1:62">
      <c r="A945" s="1150">
        <v>939</v>
      </c>
      <c r="B945" s="1207">
        <v>0</v>
      </c>
      <c r="C945" s="1150" t="s">
        <v>2792</v>
      </c>
      <c r="D945" s="1207" t="s">
        <v>18942</v>
      </c>
      <c r="E945" s="1207" t="s">
        <v>18943</v>
      </c>
      <c r="F945" s="1207" t="s">
        <v>18959</v>
      </c>
      <c r="G945" s="1207" t="s">
        <v>17873</v>
      </c>
      <c r="H945" s="1207" t="s">
        <v>4542</v>
      </c>
      <c r="I945" s="1207" t="s">
        <v>4539</v>
      </c>
      <c r="J945" s="1207" t="s">
        <v>4541</v>
      </c>
      <c r="K945" s="1207" t="s">
        <v>4540</v>
      </c>
      <c r="L945" s="1207" t="s">
        <v>394</v>
      </c>
      <c r="M945" s="1207">
        <v>100209818</v>
      </c>
      <c r="N945" s="1207" t="s">
        <v>394</v>
      </c>
      <c r="O945" s="1207" t="s">
        <v>19690</v>
      </c>
      <c r="P945" s="1207" t="s">
        <v>17721</v>
      </c>
      <c r="Q945" s="1232">
        <v>45196</v>
      </c>
      <c r="R945" s="1233">
        <v>21636</v>
      </c>
      <c r="S945" s="1207" t="s">
        <v>1081</v>
      </c>
      <c r="T945" s="1207" t="s">
        <v>18969</v>
      </c>
      <c r="U945" s="1207">
        <v>1003679689</v>
      </c>
      <c r="V945" s="1207">
        <v>1003679690</v>
      </c>
      <c r="W945" s="1207" t="s">
        <v>1081</v>
      </c>
      <c r="X945" s="1207" t="s">
        <v>1081</v>
      </c>
      <c r="Y945" s="1207" t="s">
        <v>1081</v>
      </c>
      <c r="Z945" s="1207" t="s">
        <v>1081</v>
      </c>
      <c r="AA945" s="1207" t="s">
        <v>1081</v>
      </c>
      <c r="AB945" s="1207" t="s">
        <v>1081</v>
      </c>
      <c r="AC945" s="1207" t="s">
        <v>1081</v>
      </c>
      <c r="AD945" s="1207" t="s">
        <v>1081</v>
      </c>
      <c r="AE945" s="1207" t="s">
        <v>1081</v>
      </c>
      <c r="AF945" s="1207" t="s">
        <v>19172</v>
      </c>
      <c r="AG945" s="1232">
        <v>45206</v>
      </c>
      <c r="AH945" s="1212">
        <v>45200</v>
      </c>
      <c r="AI945" s="1207" t="s">
        <v>4542</v>
      </c>
      <c r="AJ945" s="1207" t="s">
        <v>4541</v>
      </c>
      <c r="AK945" s="1233">
        <v>21635.279999999999</v>
      </c>
      <c r="AL945" s="1210">
        <v>21636</v>
      </c>
      <c r="AM945" s="1207" t="s">
        <v>493</v>
      </c>
      <c r="AN945" s="1207" t="s">
        <v>13401</v>
      </c>
      <c r="AO945" s="1233">
        <v>17866</v>
      </c>
      <c r="AP945" s="1207" t="s">
        <v>12174</v>
      </c>
      <c r="AQ945" s="1207" t="s">
        <v>1081</v>
      </c>
      <c r="AR945" s="1207">
        <v>4902155023</v>
      </c>
      <c r="AS945" s="1207" t="s">
        <v>1081</v>
      </c>
      <c r="AT945" s="1207" t="s">
        <v>1081</v>
      </c>
      <c r="AU945" s="1207" t="s">
        <v>1081</v>
      </c>
      <c r="AV945" s="1207" t="s">
        <v>1081</v>
      </c>
      <c r="AW945" s="1207" t="s">
        <v>1081</v>
      </c>
      <c r="AX945" s="1150"/>
      <c r="AY945" s="1207" t="s">
        <v>19894</v>
      </c>
      <c r="AZ945" s="1207" t="s">
        <v>1081</v>
      </c>
      <c r="BA945" s="1207" t="s">
        <v>1081</v>
      </c>
      <c r="BB945" s="1207" t="s">
        <v>1081</v>
      </c>
      <c r="BC945" s="1207" t="s">
        <v>1081</v>
      </c>
      <c r="BD945" s="1207" t="s">
        <v>1081</v>
      </c>
      <c r="BE945" s="1207" t="s">
        <v>1081</v>
      </c>
      <c r="BF945" s="1207" t="s">
        <v>1081</v>
      </c>
      <c r="BG945" s="1207" t="s">
        <v>1081</v>
      </c>
      <c r="BH945" s="1207" t="s">
        <v>1081</v>
      </c>
      <c r="BI945" s="1207" t="s">
        <v>1081</v>
      </c>
      <c r="BJ945" s="1207" t="s">
        <v>1081</v>
      </c>
    </row>
    <row r="946" spans="1:62">
      <c r="A946" s="1150">
        <v>940</v>
      </c>
      <c r="B946" s="1150">
        <v>0</v>
      </c>
      <c r="C946" s="1150" t="s">
        <v>17850</v>
      </c>
      <c r="D946" s="1150" t="s">
        <v>18942</v>
      </c>
      <c r="E946" s="1150" t="s">
        <v>18943</v>
      </c>
      <c r="F946" s="1150" t="s">
        <v>18959</v>
      </c>
      <c r="G946" s="1150" t="s">
        <v>15831</v>
      </c>
      <c r="H946" s="1150"/>
      <c r="I946" s="1150" t="s">
        <v>5422</v>
      </c>
      <c r="J946" s="1150" t="s">
        <v>5424</v>
      </c>
      <c r="K946" s="1150" t="s">
        <v>5423</v>
      </c>
      <c r="L946" s="1150" t="s">
        <v>394</v>
      </c>
      <c r="M946" s="1207">
        <v>100205695</v>
      </c>
      <c r="N946" s="1150" t="s">
        <v>394</v>
      </c>
      <c r="O946" s="1150" t="s">
        <v>19690</v>
      </c>
      <c r="P946" s="1150" t="s">
        <v>17721</v>
      </c>
      <c r="Q946" s="1211">
        <v>45196</v>
      </c>
      <c r="R946" s="1210">
        <v>178916</v>
      </c>
      <c r="S946" s="1150"/>
      <c r="T946" s="1150" t="s">
        <v>18969</v>
      </c>
      <c r="U946" s="1150"/>
      <c r="V946" s="1150"/>
      <c r="W946" s="1150"/>
      <c r="X946" s="1150"/>
      <c r="Y946" s="1150"/>
      <c r="Z946" s="1150"/>
      <c r="AA946" s="1150"/>
      <c r="AB946" s="1150"/>
      <c r="AC946" s="1150"/>
      <c r="AD946" s="1150"/>
      <c r="AE946" s="1150"/>
      <c r="AF946" s="1150"/>
      <c r="AG946" s="1150"/>
      <c r="AH946" s="1212">
        <v>1</v>
      </c>
      <c r="AI946" s="1150"/>
      <c r="AJ946" s="1150" t="s">
        <v>5424</v>
      </c>
      <c r="AK946" s="1210">
        <v>178916</v>
      </c>
      <c r="AL946" s="1210">
        <v>178916</v>
      </c>
      <c r="AM946" s="1150" t="s">
        <v>493</v>
      </c>
      <c r="AN946" s="1150" t="s">
        <v>13401</v>
      </c>
      <c r="AO946" s="1150"/>
      <c r="AP946" s="1150"/>
      <c r="AQ946" s="1150"/>
      <c r="AR946" s="1150"/>
      <c r="AS946" s="1150"/>
      <c r="AT946" s="1150"/>
      <c r="AU946" s="1150"/>
      <c r="AV946" s="1150"/>
      <c r="AW946" s="1150"/>
      <c r="AX946" s="1150"/>
      <c r="AY946" s="1150">
        <v>0</v>
      </c>
      <c r="AZ946" s="1150"/>
      <c r="BA946" s="1150"/>
      <c r="BB946" s="1150"/>
      <c r="BC946" s="1150"/>
      <c r="BD946" s="1150"/>
      <c r="BE946" s="1150"/>
      <c r="BF946" s="1150"/>
      <c r="BG946" s="1150"/>
      <c r="BH946" s="1150"/>
      <c r="BI946" s="1150"/>
      <c r="BJ946" s="1150"/>
    </row>
    <row r="947" spans="1:62">
      <c r="A947" s="1150">
        <v>941</v>
      </c>
      <c r="B947" s="1150">
        <v>0</v>
      </c>
      <c r="C947" s="1150" t="s">
        <v>17850</v>
      </c>
      <c r="D947" s="1150" t="s">
        <v>18942</v>
      </c>
      <c r="E947" s="1150" t="s">
        <v>18943</v>
      </c>
      <c r="F947" s="1150" t="s">
        <v>18959</v>
      </c>
      <c r="G947" s="1150" t="s">
        <v>3643</v>
      </c>
      <c r="H947" s="1150" t="s">
        <v>4828</v>
      </c>
      <c r="I947" s="1150" t="s">
        <v>4825</v>
      </c>
      <c r="J947" s="1150" t="s">
        <v>4827</v>
      </c>
      <c r="K947" s="1150" t="s">
        <v>20081</v>
      </c>
      <c r="L947" s="1150" t="s">
        <v>394</v>
      </c>
      <c r="M947" s="1150">
        <v>100211196</v>
      </c>
      <c r="N947" s="1150" t="s">
        <v>18997</v>
      </c>
      <c r="O947" s="1150" t="s">
        <v>19690</v>
      </c>
      <c r="P947" s="1150" t="s">
        <v>17721</v>
      </c>
      <c r="Q947" s="1211">
        <v>45196</v>
      </c>
      <c r="R947" s="1210">
        <v>190149</v>
      </c>
      <c r="S947" s="1150"/>
      <c r="T947" s="1150" t="s">
        <v>18969</v>
      </c>
      <c r="U947" s="1150"/>
      <c r="V947" s="1150"/>
      <c r="W947" s="1150"/>
      <c r="X947" s="1150"/>
      <c r="Y947" s="1150"/>
      <c r="Z947" s="1150"/>
      <c r="AA947" s="1150"/>
      <c r="AB947" s="1150"/>
      <c r="AC947" s="1150"/>
      <c r="AD947" s="1150"/>
      <c r="AE947" s="1150"/>
      <c r="AF947" s="1150"/>
      <c r="AG947" s="1150"/>
      <c r="AH947" s="1212">
        <v>1</v>
      </c>
      <c r="AI947" s="1150" t="s">
        <v>4828</v>
      </c>
      <c r="AJ947" s="1150" t="s">
        <v>4827</v>
      </c>
      <c r="AK947" s="1210">
        <v>190148.2</v>
      </c>
      <c r="AL947" s="1210">
        <v>190149</v>
      </c>
      <c r="AM947" s="1150" t="s">
        <v>493</v>
      </c>
      <c r="AN947" s="1150" t="s">
        <v>13401</v>
      </c>
      <c r="AO947" s="1150"/>
      <c r="AP947" s="1150"/>
      <c r="AQ947" s="1150"/>
      <c r="AR947" s="1150"/>
      <c r="AS947" s="1150"/>
      <c r="AT947" s="1150"/>
      <c r="AU947" s="1150"/>
      <c r="AV947" s="1150"/>
      <c r="AW947" s="1150"/>
      <c r="AX947" s="1150"/>
      <c r="AY947" s="1150">
        <v>0</v>
      </c>
      <c r="AZ947" s="1150"/>
      <c r="BA947" s="1150"/>
      <c r="BB947" s="1150"/>
      <c r="BC947" s="1150"/>
      <c r="BD947" s="1150"/>
      <c r="BE947" s="1150"/>
      <c r="BF947" s="1150"/>
      <c r="BG947" s="1150"/>
      <c r="BH947" s="1150"/>
      <c r="BI947" s="1150"/>
      <c r="BJ947" s="1150"/>
    </row>
    <row r="948" spans="1:62" ht="27">
      <c r="A948" s="1150">
        <v>942</v>
      </c>
      <c r="B948" s="1150">
        <v>0</v>
      </c>
      <c r="C948" s="1150" t="s">
        <v>2792</v>
      </c>
      <c r="D948" s="1150" t="s">
        <v>18942</v>
      </c>
      <c r="E948" s="1150" t="s">
        <v>18943</v>
      </c>
      <c r="F948" s="1150" t="s">
        <v>18959</v>
      </c>
      <c r="G948" s="1150" t="s">
        <v>19136</v>
      </c>
      <c r="H948" s="1150" t="s">
        <v>8862</v>
      </c>
      <c r="I948" s="1150" t="s">
        <v>8864</v>
      </c>
      <c r="J948" s="1150" t="s">
        <v>8863</v>
      </c>
      <c r="K948" s="1150" t="s">
        <v>8869</v>
      </c>
      <c r="L948" s="1150" t="s">
        <v>394</v>
      </c>
      <c r="M948" s="1150">
        <v>100188570</v>
      </c>
      <c r="N948" s="1150" t="s">
        <v>394</v>
      </c>
      <c r="O948" s="1150"/>
      <c r="P948" s="1150" t="s">
        <v>17721</v>
      </c>
      <c r="Q948" s="1150"/>
      <c r="R948" s="1150"/>
      <c r="S948" s="1150"/>
      <c r="T948" s="1150" t="s">
        <v>18969</v>
      </c>
      <c r="U948" s="1150">
        <v>1003675048</v>
      </c>
      <c r="V948" s="1150"/>
      <c r="W948" s="1150"/>
      <c r="X948" s="1150"/>
      <c r="Y948" s="1150"/>
      <c r="Z948" s="1150"/>
      <c r="AA948" s="1150"/>
      <c r="AB948" s="1150"/>
      <c r="AC948" s="1150"/>
      <c r="AD948" s="1150"/>
      <c r="AE948" s="1150"/>
      <c r="AF948" s="1150" t="s">
        <v>18983</v>
      </c>
      <c r="AG948" s="1211">
        <v>45195</v>
      </c>
      <c r="AH948" s="1212">
        <v>45170</v>
      </c>
      <c r="AI948" s="1150" t="s">
        <v>8862</v>
      </c>
      <c r="AJ948" s="1150" t="s">
        <v>8863</v>
      </c>
      <c r="AK948" s="1215" t="s">
        <v>20082</v>
      </c>
      <c r="AL948" s="1150" t="e">
        <v>#VALUE!</v>
      </c>
      <c r="AM948" s="1150" t="s">
        <v>493</v>
      </c>
      <c r="AN948" s="1150" t="s">
        <v>13401</v>
      </c>
      <c r="AO948" s="1210">
        <v>1211.18</v>
      </c>
      <c r="AP948" s="1150" t="s">
        <v>8865</v>
      </c>
      <c r="AQ948" s="1150"/>
      <c r="AR948" s="1150">
        <v>4902151112</v>
      </c>
      <c r="AS948" s="1150"/>
      <c r="AT948" s="1150"/>
      <c r="AU948" s="1150"/>
      <c r="AV948" s="1150"/>
      <c r="AW948" s="1150"/>
      <c r="AX948" s="1150"/>
      <c r="AY948" s="1150">
        <v>0</v>
      </c>
      <c r="AZ948" s="1150"/>
      <c r="BA948" s="1150"/>
      <c r="BB948" s="1150"/>
      <c r="BC948" s="1150"/>
      <c r="BD948" s="1150"/>
      <c r="BE948" s="1150"/>
      <c r="BF948" s="1150"/>
      <c r="BG948" s="1150"/>
      <c r="BH948" s="1150"/>
      <c r="BI948" s="1150"/>
      <c r="BJ948" s="1150"/>
    </row>
    <row r="949" spans="1:62" ht="27">
      <c r="A949" s="1150">
        <v>943</v>
      </c>
      <c r="B949" s="1150">
        <v>0</v>
      </c>
      <c r="C949" s="1150" t="s">
        <v>2792</v>
      </c>
      <c r="D949" s="1150" t="s">
        <v>18942</v>
      </c>
      <c r="E949" s="1150" t="s">
        <v>18943</v>
      </c>
      <c r="F949" s="1150" t="s">
        <v>18944</v>
      </c>
      <c r="G949" s="1150" t="s">
        <v>17920</v>
      </c>
      <c r="H949" s="1150" t="s">
        <v>11770</v>
      </c>
      <c r="I949" s="1150" t="s">
        <v>11772</v>
      </c>
      <c r="J949" s="1150" t="s">
        <v>11771</v>
      </c>
      <c r="K949" s="1150" t="s">
        <v>11775</v>
      </c>
      <c r="L949" s="1150" t="s">
        <v>394</v>
      </c>
      <c r="M949" s="1150">
        <v>100202389</v>
      </c>
      <c r="N949" s="1150" t="s">
        <v>394</v>
      </c>
      <c r="O949" s="1150"/>
      <c r="P949" s="1150" t="s">
        <v>17721</v>
      </c>
      <c r="Q949" s="1150"/>
      <c r="R949" s="1210">
        <v>10831</v>
      </c>
      <c r="S949" s="1150"/>
      <c r="T949" s="1150" t="s">
        <v>18969</v>
      </c>
      <c r="U949" s="1150">
        <v>1003675607</v>
      </c>
      <c r="V949" s="1150"/>
      <c r="W949" s="1150"/>
      <c r="X949" s="1150"/>
      <c r="Y949" s="1150"/>
      <c r="Z949" s="1150"/>
      <c r="AA949" s="1150"/>
      <c r="AB949" s="1150"/>
      <c r="AC949" s="1150"/>
      <c r="AD949" s="1150"/>
      <c r="AE949" s="1150"/>
      <c r="AF949" s="1150" t="s">
        <v>19387</v>
      </c>
      <c r="AG949" s="1211">
        <v>45195</v>
      </c>
      <c r="AH949" s="1212">
        <v>45170</v>
      </c>
      <c r="AI949" s="1150" t="s">
        <v>11770</v>
      </c>
      <c r="AJ949" s="1150" t="s">
        <v>11771</v>
      </c>
      <c r="AK949" s="1210">
        <v>17394.29</v>
      </c>
      <c r="AL949" s="1210">
        <v>17395</v>
      </c>
      <c r="AM949" s="1150" t="s">
        <v>19064</v>
      </c>
      <c r="AN949" s="1150" t="s">
        <v>12821</v>
      </c>
      <c r="AO949" s="1215" t="s">
        <v>20083</v>
      </c>
      <c r="AP949" s="1150" t="s">
        <v>20084</v>
      </c>
      <c r="AQ949" s="1150"/>
      <c r="AR949" s="1150">
        <v>4902151479</v>
      </c>
      <c r="AS949" s="1150"/>
      <c r="AT949" s="1150"/>
      <c r="AU949" s="1150"/>
      <c r="AV949" s="1150"/>
      <c r="AW949" s="1150"/>
      <c r="AX949" s="1150"/>
      <c r="AY949" s="1150" t="s">
        <v>20085</v>
      </c>
      <c r="AZ949" s="1150" t="s">
        <v>19093</v>
      </c>
      <c r="BA949" s="1150"/>
      <c r="BB949" s="1150"/>
      <c r="BC949" s="1150"/>
      <c r="BD949" s="1150"/>
      <c r="BE949" s="1211">
        <v>45210</v>
      </c>
      <c r="BF949" s="1150" t="s">
        <v>18978</v>
      </c>
      <c r="BG949" s="1150"/>
      <c r="BH949" s="1150"/>
      <c r="BI949" s="1150"/>
      <c r="BJ949" s="1150"/>
    </row>
    <row r="950" spans="1:62">
      <c r="A950" s="1150">
        <v>944</v>
      </c>
      <c r="B950" s="1150">
        <v>0</v>
      </c>
      <c r="C950" s="1150" t="s">
        <v>2792</v>
      </c>
      <c r="D950" s="1150" t="s">
        <v>18942</v>
      </c>
      <c r="E950" s="1150" t="s">
        <v>18943</v>
      </c>
      <c r="F950" s="1150" t="s">
        <v>19171</v>
      </c>
      <c r="G950" s="1150" t="s">
        <v>17920</v>
      </c>
      <c r="H950" s="1150" t="s">
        <v>10337</v>
      </c>
      <c r="I950" s="1150" t="s">
        <v>10339</v>
      </c>
      <c r="J950" s="1150" t="s">
        <v>10338</v>
      </c>
      <c r="K950" s="1150" t="s">
        <v>10342</v>
      </c>
      <c r="L950" s="1150" t="s">
        <v>394</v>
      </c>
      <c r="M950" s="1150">
        <v>100204025</v>
      </c>
      <c r="N950" s="1150" t="s">
        <v>394</v>
      </c>
      <c r="O950" s="1150"/>
      <c r="P950" s="1150" t="s">
        <v>17721</v>
      </c>
      <c r="Q950" s="1150"/>
      <c r="R950" s="1210">
        <v>234237</v>
      </c>
      <c r="S950" s="1150"/>
      <c r="T950" s="1150" t="s">
        <v>18969</v>
      </c>
      <c r="U950" s="1150">
        <v>1003674941</v>
      </c>
      <c r="V950" s="1150">
        <v>1003674942</v>
      </c>
      <c r="W950" s="1150"/>
      <c r="X950" s="1150"/>
      <c r="Y950" s="1150"/>
      <c r="Z950" s="1150"/>
      <c r="AA950" s="1150"/>
      <c r="AB950" s="1150"/>
      <c r="AC950" s="1150"/>
      <c r="AD950" s="1150"/>
      <c r="AE950" s="1150"/>
      <c r="AF950" s="1150" t="s">
        <v>19552</v>
      </c>
      <c r="AG950" s="1211">
        <v>45195</v>
      </c>
      <c r="AH950" s="1212">
        <v>45170</v>
      </c>
      <c r="AI950" s="1150" t="s">
        <v>10337</v>
      </c>
      <c r="AJ950" s="1150" t="s">
        <v>10338</v>
      </c>
      <c r="AK950" s="1210">
        <v>234237.01</v>
      </c>
      <c r="AL950" s="1210">
        <v>234238</v>
      </c>
      <c r="AM950" s="1150" t="s">
        <v>497</v>
      </c>
      <c r="AN950" s="1150" t="s">
        <v>14506</v>
      </c>
      <c r="AO950" s="1210">
        <v>233309.11</v>
      </c>
      <c r="AP950" s="1150" t="s">
        <v>10340</v>
      </c>
      <c r="AQ950" s="1150"/>
      <c r="AR950" s="1150">
        <v>4902151547</v>
      </c>
      <c r="AS950" s="1150">
        <v>4902151183</v>
      </c>
      <c r="AT950" s="1150"/>
      <c r="AU950" s="1150"/>
      <c r="AV950" s="1150"/>
      <c r="AW950" s="1150"/>
      <c r="AX950" s="1150"/>
      <c r="AY950" s="1150">
        <v>0</v>
      </c>
      <c r="AZ950" s="1150"/>
      <c r="BA950" s="1150"/>
      <c r="BB950" s="1150"/>
      <c r="BC950" s="1150"/>
      <c r="BD950" s="1150"/>
      <c r="BE950" s="1150"/>
      <c r="BF950" s="1150"/>
      <c r="BG950" s="1150"/>
      <c r="BH950" s="1150"/>
      <c r="BI950" s="1150"/>
      <c r="BJ950" s="1150"/>
    </row>
    <row r="951" spans="1:62">
      <c r="A951" s="1150">
        <v>945</v>
      </c>
      <c r="B951" s="1150">
        <v>0</v>
      </c>
      <c r="C951" s="1150" t="s">
        <v>2792</v>
      </c>
      <c r="D951" s="1150" t="s">
        <v>18942</v>
      </c>
      <c r="E951" s="1150" t="s">
        <v>18943</v>
      </c>
      <c r="F951" s="1150" t="s">
        <v>18959</v>
      </c>
      <c r="G951" s="1150" t="s">
        <v>17912</v>
      </c>
      <c r="H951" s="1150" t="s">
        <v>4879</v>
      </c>
      <c r="I951" s="1150" t="s">
        <v>4876</v>
      </c>
      <c r="J951" s="1150" t="s">
        <v>4878</v>
      </c>
      <c r="K951" s="1150" t="s">
        <v>4877</v>
      </c>
      <c r="L951" s="1150" t="s">
        <v>394</v>
      </c>
      <c r="M951" s="1207">
        <v>100211184</v>
      </c>
      <c r="N951" s="1150" t="s">
        <v>18997</v>
      </c>
      <c r="O951" s="1150" t="s">
        <v>19690</v>
      </c>
      <c r="P951" s="1150" t="s">
        <v>17721</v>
      </c>
      <c r="Q951" s="1211">
        <v>45196</v>
      </c>
      <c r="R951" s="1210">
        <v>12033</v>
      </c>
      <c r="S951" s="1150"/>
      <c r="T951" s="1150" t="s">
        <v>18969</v>
      </c>
      <c r="U951" s="1150">
        <v>1003680790</v>
      </c>
      <c r="V951" s="1150"/>
      <c r="W951" s="1150"/>
      <c r="X951" s="1150"/>
      <c r="Y951" s="1150"/>
      <c r="Z951" s="1150"/>
      <c r="AA951" s="1150"/>
      <c r="AB951" s="1150"/>
      <c r="AC951" s="1150"/>
      <c r="AD951" s="1150"/>
      <c r="AE951" s="1150"/>
      <c r="AF951" s="1150" t="s">
        <v>18997</v>
      </c>
      <c r="AG951" s="1211">
        <v>45209</v>
      </c>
      <c r="AH951" s="1212">
        <v>45200</v>
      </c>
      <c r="AI951" s="1150" t="s">
        <v>4879</v>
      </c>
      <c r="AJ951" s="1150" t="s">
        <v>4878</v>
      </c>
      <c r="AK951" s="1210">
        <v>12033</v>
      </c>
      <c r="AL951" s="1210">
        <v>12033</v>
      </c>
      <c r="AM951" s="1150" t="s">
        <v>520</v>
      </c>
      <c r="AN951" s="1150" t="s">
        <v>13401</v>
      </c>
      <c r="AO951" s="1210">
        <v>4720</v>
      </c>
      <c r="AP951" s="1150" t="s">
        <v>12747</v>
      </c>
      <c r="AQ951" s="1150"/>
      <c r="AR951" s="1150">
        <v>4902155999</v>
      </c>
      <c r="AS951" s="1150"/>
      <c r="AT951" s="1150"/>
      <c r="AU951" s="1150"/>
      <c r="AV951" s="1150"/>
      <c r="AW951" s="1150"/>
      <c r="AX951" s="1150"/>
      <c r="AY951" s="1150">
        <v>0</v>
      </c>
      <c r="AZ951" s="1150"/>
      <c r="BA951" s="1150"/>
      <c r="BB951" s="1150"/>
      <c r="BC951" s="1150"/>
      <c r="BD951" s="1150"/>
      <c r="BE951" s="1150"/>
      <c r="BF951" s="1150"/>
      <c r="BG951" s="1150"/>
      <c r="BH951" s="1150"/>
      <c r="BI951" s="1150"/>
      <c r="BJ951" s="1150"/>
    </row>
    <row r="952" spans="1:62">
      <c r="A952" s="1150">
        <v>946</v>
      </c>
      <c r="B952" s="1150">
        <v>0</v>
      </c>
      <c r="C952" s="1150" t="s">
        <v>2792</v>
      </c>
      <c r="D952" s="1150" t="s">
        <v>18942</v>
      </c>
      <c r="E952" s="1150" t="s">
        <v>18943</v>
      </c>
      <c r="F952" s="1150" t="s">
        <v>18944</v>
      </c>
      <c r="G952" s="1150" t="s">
        <v>17920</v>
      </c>
      <c r="H952" s="1150" t="s">
        <v>11762</v>
      </c>
      <c r="I952" s="1150" t="s">
        <v>11764</v>
      </c>
      <c r="J952" s="1150" t="s">
        <v>11763</v>
      </c>
      <c r="K952" s="1150" t="s">
        <v>20086</v>
      </c>
      <c r="L952" s="1150" t="s">
        <v>394</v>
      </c>
      <c r="M952" s="1150">
        <v>100202373</v>
      </c>
      <c r="N952" s="1150" t="s">
        <v>394</v>
      </c>
      <c r="O952" s="1150"/>
      <c r="P952" s="1150" t="s">
        <v>17721</v>
      </c>
      <c r="Q952" s="1150"/>
      <c r="R952" s="1150"/>
      <c r="S952" s="1150"/>
      <c r="T952" s="1150" t="s">
        <v>18969</v>
      </c>
      <c r="U952" s="1150">
        <v>1003675409</v>
      </c>
      <c r="V952" s="1150">
        <v>1003675408</v>
      </c>
      <c r="W952" s="1150"/>
      <c r="X952" s="1150"/>
      <c r="Y952" s="1150"/>
      <c r="Z952" s="1150"/>
      <c r="AA952" s="1150"/>
      <c r="AB952" s="1150"/>
      <c r="AC952" s="1150"/>
      <c r="AD952" s="1150"/>
      <c r="AE952" s="1150"/>
      <c r="AF952" s="1150" t="s">
        <v>18973</v>
      </c>
      <c r="AG952" s="1211">
        <v>45196</v>
      </c>
      <c r="AH952" s="1212">
        <v>45170</v>
      </c>
      <c r="AI952" s="1150" t="s">
        <v>11762</v>
      </c>
      <c r="AJ952" s="1150" t="s">
        <v>11763</v>
      </c>
      <c r="AK952" s="1210">
        <v>14256.35</v>
      </c>
      <c r="AL952" s="1210">
        <v>14257</v>
      </c>
      <c r="AM952" s="1150" t="s">
        <v>19064</v>
      </c>
      <c r="AN952" s="1150" t="s">
        <v>12821</v>
      </c>
      <c r="AO952" s="1150">
        <v>746.9</v>
      </c>
      <c r="AP952" s="1150"/>
      <c r="AQ952" s="1150"/>
      <c r="AR952" s="1150">
        <v>4902151514</v>
      </c>
      <c r="AS952" s="1150"/>
      <c r="AT952" s="1150"/>
      <c r="AU952" s="1150"/>
      <c r="AV952" s="1150"/>
      <c r="AW952" s="1150"/>
      <c r="AX952" s="1150"/>
      <c r="AY952" s="1150">
        <v>0</v>
      </c>
      <c r="AZ952" s="1150"/>
      <c r="BA952" s="1150" t="s">
        <v>19098</v>
      </c>
      <c r="BB952" s="1150"/>
      <c r="BC952" s="1150"/>
      <c r="BD952" s="1150"/>
      <c r="BE952" s="1220">
        <v>45240</v>
      </c>
      <c r="BF952" s="1150" t="s">
        <v>19009</v>
      </c>
      <c r="BG952" s="1150"/>
      <c r="BH952" s="1150"/>
      <c r="BI952" s="1150"/>
      <c r="BJ952" s="1150"/>
    </row>
    <row r="953" spans="1:62">
      <c r="A953" s="1150">
        <v>947</v>
      </c>
      <c r="B953" s="1150">
        <v>0</v>
      </c>
      <c r="C953" s="1150" t="s">
        <v>2792</v>
      </c>
      <c r="D953" s="1150" t="s">
        <v>18942</v>
      </c>
      <c r="E953" s="1150" t="s">
        <v>18943</v>
      </c>
      <c r="F953" s="1150" t="s">
        <v>18944</v>
      </c>
      <c r="G953" s="1150" t="s">
        <v>17920</v>
      </c>
      <c r="H953" s="1150" t="s">
        <v>11738</v>
      </c>
      <c r="I953" s="1225" t="s">
        <v>11740</v>
      </c>
      <c r="J953" s="1150" t="s">
        <v>11739</v>
      </c>
      <c r="K953" s="1150" t="s">
        <v>20087</v>
      </c>
      <c r="L953" s="1150" t="s">
        <v>394</v>
      </c>
      <c r="M953" s="1150">
        <v>100202372</v>
      </c>
      <c r="N953" s="1150" t="s">
        <v>394</v>
      </c>
      <c r="O953" s="1150"/>
      <c r="P953" s="1150" t="s">
        <v>17721</v>
      </c>
      <c r="Q953" s="1150"/>
      <c r="R953" s="1150"/>
      <c r="S953" s="1150"/>
      <c r="T953" s="1150" t="s">
        <v>18969</v>
      </c>
      <c r="U953" s="1150">
        <v>1003675412</v>
      </c>
      <c r="V953" s="1150">
        <v>1003675413</v>
      </c>
      <c r="W953" s="1150"/>
      <c r="X953" s="1150"/>
      <c r="Y953" s="1150"/>
      <c r="Z953" s="1150"/>
      <c r="AA953" s="1150"/>
      <c r="AB953" s="1150"/>
      <c r="AC953" s="1150"/>
      <c r="AD953" s="1150"/>
      <c r="AE953" s="1150"/>
      <c r="AF953" s="1150" t="s">
        <v>18973</v>
      </c>
      <c r="AG953" s="1211">
        <v>45196</v>
      </c>
      <c r="AH953" s="1212">
        <v>45170</v>
      </c>
      <c r="AI953" s="1150" t="s">
        <v>11738</v>
      </c>
      <c r="AJ953" s="1150" t="s">
        <v>11739</v>
      </c>
      <c r="AK953" s="1210">
        <v>11118</v>
      </c>
      <c r="AL953" s="1210">
        <v>11118</v>
      </c>
      <c r="AM953" s="1150" t="s">
        <v>19064</v>
      </c>
      <c r="AN953" s="1150" t="s">
        <v>12821</v>
      </c>
      <c r="AO953" s="1150">
        <v>746.9</v>
      </c>
      <c r="AP953" s="1150"/>
      <c r="AQ953" s="1150"/>
      <c r="AR953" s="1150">
        <v>4902151558</v>
      </c>
      <c r="AS953" s="1150"/>
      <c r="AT953" s="1150"/>
      <c r="AU953" s="1150"/>
      <c r="AV953" s="1150"/>
      <c r="AW953" s="1150"/>
      <c r="AX953" s="1150"/>
      <c r="AY953" s="1150">
        <v>0</v>
      </c>
      <c r="AZ953" s="1150"/>
      <c r="BA953" s="1150" t="s">
        <v>19098</v>
      </c>
      <c r="BB953" s="1150"/>
      <c r="BC953" s="1150"/>
      <c r="BD953" s="1150"/>
      <c r="BE953" s="1220">
        <v>45240</v>
      </c>
      <c r="BF953" s="1150" t="s">
        <v>19009</v>
      </c>
      <c r="BG953" s="1150"/>
      <c r="BH953" s="1150"/>
      <c r="BI953" s="1150"/>
      <c r="BJ953" s="1150"/>
    </row>
    <row r="954" spans="1:62">
      <c r="A954" s="1150">
        <v>948</v>
      </c>
      <c r="B954" s="1150" t="s">
        <v>19886</v>
      </c>
      <c r="C954" s="1150" t="s">
        <v>19407</v>
      </c>
      <c r="D954" s="1150" t="s">
        <v>18942</v>
      </c>
      <c r="E954" s="1150" t="s">
        <v>18943</v>
      </c>
      <c r="F954" s="1150" t="s">
        <v>18944</v>
      </c>
      <c r="G954" s="1150" t="s">
        <v>3643</v>
      </c>
      <c r="H954" s="1150" t="s">
        <v>4785</v>
      </c>
      <c r="I954" s="1150" t="s">
        <v>4782</v>
      </c>
      <c r="J954" s="1150" t="s">
        <v>4782</v>
      </c>
      <c r="K954" s="1150" t="s">
        <v>20088</v>
      </c>
      <c r="L954" s="1150" t="s">
        <v>394</v>
      </c>
      <c r="M954" s="1150">
        <v>100211142</v>
      </c>
      <c r="N954" s="1150" t="s">
        <v>18962</v>
      </c>
      <c r="O954" s="1150" t="s">
        <v>19690</v>
      </c>
      <c r="P954" s="1150" t="s">
        <v>17721</v>
      </c>
      <c r="Q954" s="1211">
        <v>45196</v>
      </c>
      <c r="R954" s="1210">
        <v>22139</v>
      </c>
      <c r="S954" s="1150"/>
      <c r="T954" s="1150" t="s">
        <v>18969</v>
      </c>
      <c r="U954" s="1150"/>
      <c r="V954" s="1150"/>
      <c r="W954" s="1150"/>
      <c r="X954" s="1150"/>
      <c r="Y954" s="1150"/>
      <c r="Z954" s="1150"/>
      <c r="AA954" s="1150"/>
      <c r="AB954" s="1150"/>
      <c r="AC954" s="1150"/>
      <c r="AD954" s="1150"/>
      <c r="AE954" s="1150"/>
      <c r="AF954" s="1150"/>
      <c r="AG954" s="1150"/>
      <c r="AH954" s="1212">
        <v>1</v>
      </c>
      <c r="AI954" s="1150" t="s">
        <v>4785</v>
      </c>
      <c r="AJ954" s="1150" t="s">
        <v>4782</v>
      </c>
      <c r="AK954" s="1210">
        <v>22138.16</v>
      </c>
      <c r="AL954" s="1210">
        <v>22139</v>
      </c>
      <c r="AM954" s="1150" t="s">
        <v>512</v>
      </c>
      <c r="AN954" s="1150" t="s">
        <v>12821</v>
      </c>
      <c r="AO954" s="1150"/>
      <c r="AP954" s="1150"/>
      <c r="AQ954" s="1150"/>
      <c r="AR954" s="1150"/>
      <c r="AS954" s="1150"/>
      <c r="AT954" s="1150"/>
      <c r="AU954" s="1150"/>
      <c r="AV954" s="1150"/>
      <c r="AW954" s="1150"/>
      <c r="AX954" s="1150"/>
      <c r="AY954" s="1150">
        <v>0</v>
      </c>
      <c r="AZ954" s="1150"/>
      <c r="BA954" s="1150"/>
      <c r="BB954" s="1150"/>
      <c r="BC954" s="1150"/>
      <c r="BD954" s="1150"/>
      <c r="BE954" s="1150"/>
      <c r="BF954" s="1150"/>
      <c r="BG954" s="1150"/>
      <c r="BH954" s="1150"/>
      <c r="BI954" s="1150"/>
      <c r="BJ954" s="1150"/>
    </row>
    <row r="955" spans="1:62">
      <c r="A955" s="1150">
        <v>949</v>
      </c>
      <c r="B955" s="1150">
        <v>0</v>
      </c>
      <c r="C955" s="1150" t="s">
        <v>2792</v>
      </c>
      <c r="D955" s="1150" t="s">
        <v>18942</v>
      </c>
      <c r="E955" s="1150" t="s">
        <v>18943</v>
      </c>
      <c r="F955" s="1150" t="s">
        <v>18944</v>
      </c>
      <c r="G955" s="1150" t="s">
        <v>17963</v>
      </c>
      <c r="H955" s="1150" t="s">
        <v>10352</v>
      </c>
      <c r="I955" s="1225" t="s">
        <v>10354</v>
      </c>
      <c r="J955" s="1150" t="s">
        <v>10353</v>
      </c>
      <c r="K955" s="1150" t="s">
        <v>10357</v>
      </c>
      <c r="L955" s="1150" t="s">
        <v>394</v>
      </c>
      <c r="M955" s="1150">
        <v>100209039</v>
      </c>
      <c r="N955" s="1150" t="s">
        <v>394</v>
      </c>
      <c r="O955" s="1150"/>
      <c r="P955" s="1150" t="s">
        <v>17721</v>
      </c>
      <c r="Q955" s="1150"/>
      <c r="R955" s="1150"/>
      <c r="S955" s="1150"/>
      <c r="T955" s="1150" t="s">
        <v>18969</v>
      </c>
      <c r="U955" s="1150">
        <v>1003675414</v>
      </c>
      <c r="V955" s="1150"/>
      <c r="W955" s="1150"/>
      <c r="X955" s="1150"/>
      <c r="Y955" s="1150"/>
      <c r="Z955" s="1150"/>
      <c r="AA955" s="1150"/>
      <c r="AB955" s="1150"/>
      <c r="AC955" s="1150"/>
      <c r="AD955" s="1150"/>
      <c r="AE955" s="1150"/>
      <c r="AF955" s="1150" t="s">
        <v>18973</v>
      </c>
      <c r="AG955" s="1211">
        <v>45196</v>
      </c>
      <c r="AH955" s="1212">
        <v>45170</v>
      </c>
      <c r="AI955" s="1150" t="s">
        <v>10352</v>
      </c>
      <c r="AJ955" s="1150" t="s">
        <v>10353</v>
      </c>
      <c r="AK955" s="1210">
        <v>11144.11</v>
      </c>
      <c r="AL955" s="1210">
        <v>11145</v>
      </c>
      <c r="AM955" s="1150" t="s">
        <v>515</v>
      </c>
      <c r="AN955" s="1150" t="s">
        <v>13401</v>
      </c>
      <c r="AO955" s="1150">
        <v>714.56</v>
      </c>
      <c r="AP955" s="1150" t="s">
        <v>10355</v>
      </c>
      <c r="AQ955" s="1150"/>
      <c r="AR955" s="1150">
        <v>4902151465</v>
      </c>
      <c r="AS955" s="1150"/>
      <c r="AT955" s="1150"/>
      <c r="AU955" s="1150"/>
      <c r="AV955" s="1150"/>
      <c r="AW955" s="1150"/>
      <c r="AX955" s="1150"/>
      <c r="AY955" s="1150">
        <v>0</v>
      </c>
      <c r="AZ955" s="1150"/>
      <c r="BA955" s="1150"/>
      <c r="BB955" s="1150"/>
      <c r="BC955" s="1150"/>
      <c r="BD955" s="1150"/>
      <c r="BE955" s="1150"/>
      <c r="BF955" s="1150"/>
      <c r="BG955" s="1150"/>
      <c r="BH955" s="1150"/>
      <c r="BI955" s="1150"/>
      <c r="BJ955" s="1150"/>
    </row>
    <row r="956" spans="1:62">
      <c r="A956" s="1150">
        <v>950</v>
      </c>
      <c r="B956" s="1150" t="s">
        <v>19108</v>
      </c>
      <c r="C956" s="1150" t="s">
        <v>2792</v>
      </c>
      <c r="D956" s="1150" t="s">
        <v>20089</v>
      </c>
      <c r="E956" s="1150" t="s">
        <v>18943</v>
      </c>
      <c r="F956" s="1150" t="s">
        <v>18948</v>
      </c>
      <c r="G956" s="1150" t="s">
        <v>17873</v>
      </c>
      <c r="H956" s="1213" t="s">
        <v>2895</v>
      </c>
      <c r="I956" s="1213" t="s">
        <v>2893</v>
      </c>
      <c r="J956" s="1213" t="s">
        <v>2894</v>
      </c>
      <c r="K956" s="1150" t="s">
        <v>9390</v>
      </c>
      <c r="L956" s="1150" t="s">
        <v>394</v>
      </c>
      <c r="M956" s="1150">
        <v>100211003</v>
      </c>
      <c r="N956" s="1150" t="s">
        <v>18997</v>
      </c>
      <c r="O956" s="1150" t="s">
        <v>19566</v>
      </c>
      <c r="P956" s="1150" t="s">
        <v>17721</v>
      </c>
      <c r="Q956" s="1211">
        <v>45183</v>
      </c>
      <c r="R956" s="1210">
        <v>38025</v>
      </c>
      <c r="S956" s="1150"/>
      <c r="T956" s="1150" t="s">
        <v>18969</v>
      </c>
      <c r="U956" s="1150">
        <v>1003675485</v>
      </c>
      <c r="V956" s="1150"/>
      <c r="W956" s="1150"/>
      <c r="X956" s="1150"/>
      <c r="Y956" s="1150"/>
      <c r="Z956" s="1150"/>
      <c r="AA956" s="1150"/>
      <c r="AB956" s="1150"/>
      <c r="AC956" s="1150"/>
      <c r="AD956" s="1150"/>
      <c r="AE956" s="1150"/>
      <c r="AF956" s="1150" t="s">
        <v>18973</v>
      </c>
      <c r="AG956" s="1211">
        <v>45196</v>
      </c>
      <c r="AH956" s="1212">
        <v>45170</v>
      </c>
      <c r="AI956" s="1213" t="s">
        <v>2895</v>
      </c>
      <c r="AJ956" s="1213" t="s">
        <v>2894</v>
      </c>
      <c r="AK956" s="1210">
        <v>38024.44</v>
      </c>
      <c r="AL956" s="1210">
        <v>38025</v>
      </c>
      <c r="AM956" s="1150" t="s">
        <v>514</v>
      </c>
      <c r="AN956" s="1150" t="s">
        <v>13437</v>
      </c>
      <c r="AO956" s="1150">
        <v>589</v>
      </c>
      <c r="AP956" s="1150" t="s">
        <v>2892</v>
      </c>
      <c r="AQ956" s="1150"/>
      <c r="AR956" s="1150">
        <v>4902151506</v>
      </c>
      <c r="AS956" s="1150"/>
      <c r="AT956" s="1150"/>
      <c r="AU956" s="1150"/>
      <c r="AV956" s="1150"/>
      <c r="AW956" s="1150"/>
      <c r="AX956" s="1150"/>
      <c r="AY956" s="1150">
        <v>0</v>
      </c>
      <c r="AZ956" s="1150"/>
      <c r="BA956" s="1150"/>
      <c r="BB956" s="1150"/>
      <c r="BC956" s="1150"/>
      <c r="BD956" s="1150"/>
      <c r="BE956" s="1150"/>
      <c r="BF956" s="1150"/>
      <c r="BG956" s="1150"/>
      <c r="BH956" s="1150"/>
      <c r="BI956" s="1150"/>
      <c r="BJ956" s="1150"/>
    </row>
    <row r="957" spans="1:62">
      <c r="A957" s="1150">
        <v>951</v>
      </c>
      <c r="B957" s="1150">
        <v>0</v>
      </c>
      <c r="C957" s="1150" t="s">
        <v>17850</v>
      </c>
      <c r="D957" s="1150" t="s">
        <v>18942</v>
      </c>
      <c r="E957" s="1150" t="s">
        <v>18943</v>
      </c>
      <c r="F957" s="1150" t="s">
        <v>19171</v>
      </c>
      <c r="G957" s="1150" t="s">
        <v>17873</v>
      </c>
      <c r="H957" s="1213" t="s">
        <v>5278</v>
      </c>
      <c r="I957" s="1150" t="s">
        <v>5275</v>
      </c>
      <c r="J957" s="1213" t="s">
        <v>5277</v>
      </c>
      <c r="K957" s="1150" t="s">
        <v>20090</v>
      </c>
      <c r="L957" s="1150" t="s">
        <v>394</v>
      </c>
      <c r="M957" s="1150">
        <v>100199485</v>
      </c>
      <c r="N957" s="1150" t="s">
        <v>394</v>
      </c>
      <c r="O957" s="1150" t="s">
        <v>19179</v>
      </c>
      <c r="P957" s="1150" t="s">
        <v>17721</v>
      </c>
      <c r="Q957" s="1211">
        <v>45204</v>
      </c>
      <c r="R957" s="1210">
        <v>3738</v>
      </c>
      <c r="S957" s="1210">
        <v>141763</v>
      </c>
      <c r="T957" s="1150" t="s">
        <v>18969</v>
      </c>
      <c r="U957" s="1150"/>
      <c r="V957" s="1150"/>
      <c r="W957" s="1150"/>
      <c r="X957" s="1150"/>
      <c r="Y957" s="1150"/>
      <c r="Z957" s="1150"/>
      <c r="AA957" s="1150"/>
      <c r="AB957" s="1150"/>
      <c r="AC957" s="1150"/>
      <c r="AD957" s="1150"/>
      <c r="AE957" s="1150"/>
      <c r="AF957" s="1150"/>
      <c r="AG957" s="1150"/>
      <c r="AH957" s="1212">
        <v>1</v>
      </c>
      <c r="AI957" s="1213" t="s">
        <v>5278</v>
      </c>
      <c r="AJ957" s="1213" t="s">
        <v>5277</v>
      </c>
      <c r="AK957" s="1210">
        <v>145500.72</v>
      </c>
      <c r="AL957" s="1210">
        <v>145501</v>
      </c>
      <c r="AM957" s="1150" t="s">
        <v>4193</v>
      </c>
      <c r="AN957" s="1150" t="s">
        <v>13129</v>
      </c>
      <c r="AO957" s="1150"/>
      <c r="AP957" s="1150"/>
      <c r="AQ957" s="1150"/>
      <c r="AR957" s="1150"/>
      <c r="AS957" s="1150"/>
      <c r="AT957" s="1150"/>
      <c r="AU957" s="1150"/>
      <c r="AV957" s="1150"/>
      <c r="AW957" s="1150"/>
      <c r="AX957" s="1150"/>
      <c r="AY957" s="1150">
        <v>0</v>
      </c>
      <c r="AZ957" s="1150"/>
      <c r="BA957" s="1150"/>
      <c r="BB957" s="1150"/>
      <c r="BC957" s="1150"/>
      <c r="BD957" s="1150"/>
      <c r="BE957" s="1150"/>
      <c r="BF957" s="1150"/>
      <c r="BG957" s="1150"/>
      <c r="BH957" s="1150"/>
      <c r="BI957" s="1150"/>
      <c r="BJ957" s="1150"/>
    </row>
    <row r="958" spans="1:62">
      <c r="A958" s="1150">
        <v>952</v>
      </c>
      <c r="B958" s="1150">
        <v>0</v>
      </c>
      <c r="C958" s="1150" t="s">
        <v>17850</v>
      </c>
      <c r="D958" s="1150" t="s">
        <v>18942</v>
      </c>
      <c r="E958" s="1150" t="s">
        <v>18943</v>
      </c>
      <c r="F958" s="1150" t="s">
        <v>19171</v>
      </c>
      <c r="G958" s="1150" t="s">
        <v>17873</v>
      </c>
      <c r="H958" s="1213" t="s">
        <v>5278</v>
      </c>
      <c r="I958" s="1150" t="s">
        <v>5285</v>
      </c>
      <c r="J958" s="1213" t="s">
        <v>5277</v>
      </c>
      <c r="K958" s="1150" t="s">
        <v>20091</v>
      </c>
      <c r="L958" s="1150" t="s">
        <v>394</v>
      </c>
      <c r="M958" s="1150">
        <v>100199428</v>
      </c>
      <c r="N958" s="1150" t="s">
        <v>394</v>
      </c>
      <c r="O958" s="1150" t="s">
        <v>19179</v>
      </c>
      <c r="P958" s="1150" t="s">
        <v>17721</v>
      </c>
      <c r="Q958" s="1211">
        <v>45204</v>
      </c>
      <c r="R958" s="1210">
        <v>2713</v>
      </c>
      <c r="S958" s="1210">
        <v>91849</v>
      </c>
      <c r="T958" s="1150" t="s">
        <v>18969</v>
      </c>
      <c r="U958" s="1150"/>
      <c r="V958" s="1150"/>
      <c r="W958" s="1150"/>
      <c r="X958" s="1150"/>
      <c r="Y958" s="1150"/>
      <c r="Z958" s="1150"/>
      <c r="AA958" s="1150"/>
      <c r="AB958" s="1150"/>
      <c r="AC958" s="1150"/>
      <c r="AD958" s="1150"/>
      <c r="AE958" s="1150"/>
      <c r="AF958" s="1150"/>
      <c r="AG958" s="1150"/>
      <c r="AH958" s="1212">
        <v>1</v>
      </c>
      <c r="AI958" s="1213" t="s">
        <v>5278</v>
      </c>
      <c r="AJ958" s="1213" t="s">
        <v>5277</v>
      </c>
      <c r="AK958" s="1210">
        <v>94561.64</v>
      </c>
      <c r="AL958" s="1210">
        <v>94562</v>
      </c>
      <c r="AM958" s="1150" t="s">
        <v>4193</v>
      </c>
      <c r="AN958" s="1150" t="s">
        <v>13129</v>
      </c>
      <c r="AO958" s="1150"/>
      <c r="AP958" s="1150"/>
      <c r="AQ958" s="1150"/>
      <c r="AR958" s="1150"/>
      <c r="AS958" s="1150"/>
      <c r="AT958" s="1150"/>
      <c r="AU958" s="1150"/>
      <c r="AV958" s="1150"/>
      <c r="AW958" s="1150"/>
      <c r="AX958" s="1150"/>
      <c r="AY958" s="1150">
        <v>0</v>
      </c>
      <c r="AZ958" s="1150"/>
      <c r="BA958" s="1150"/>
      <c r="BB958" s="1150"/>
      <c r="BC958" s="1150"/>
      <c r="BD958" s="1150"/>
      <c r="BE958" s="1150"/>
      <c r="BF958" s="1150"/>
      <c r="BG958" s="1150"/>
      <c r="BH958" s="1150"/>
      <c r="BI958" s="1150"/>
      <c r="BJ958" s="1150"/>
    </row>
    <row r="959" spans="1:62">
      <c r="A959" s="1150">
        <v>953</v>
      </c>
      <c r="B959" s="1150">
        <v>0</v>
      </c>
      <c r="C959" s="1150" t="s">
        <v>17850</v>
      </c>
      <c r="D959" s="1150" t="s">
        <v>18942</v>
      </c>
      <c r="E959" s="1150" t="s">
        <v>18943</v>
      </c>
      <c r="F959" s="1150" t="s">
        <v>19171</v>
      </c>
      <c r="G959" s="1150" t="s">
        <v>17935</v>
      </c>
      <c r="H959" s="1213" t="s">
        <v>5409</v>
      </c>
      <c r="I959" s="1150" t="s">
        <v>5406</v>
      </c>
      <c r="J959" s="1213" t="s">
        <v>13828</v>
      </c>
      <c r="K959" s="1150" t="s">
        <v>20092</v>
      </c>
      <c r="L959" s="1150" t="s">
        <v>394</v>
      </c>
      <c r="M959" s="1150">
        <v>100211143</v>
      </c>
      <c r="N959" s="1150" t="s">
        <v>18962</v>
      </c>
      <c r="O959" s="1150" t="s">
        <v>20093</v>
      </c>
      <c r="P959" s="1150" t="s">
        <v>17721</v>
      </c>
      <c r="Q959" s="1211">
        <v>45204</v>
      </c>
      <c r="R959" s="1210">
        <v>7657</v>
      </c>
      <c r="S959" s="1150"/>
      <c r="T959" s="1150" t="s">
        <v>18969</v>
      </c>
      <c r="U959" s="1150"/>
      <c r="V959" s="1150"/>
      <c r="W959" s="1150"/>
      <c r="X959" s="1150"/>
      <c r="Y959" s="1150"/>
      <c r="Z959" s="1150"/>
      <c r="AA959" s="1150"/>
      <c r="AB959" s="1150"/>
      <c r="AC959" s="1150"/>
      <c r="AD959" s="1150"/>
      <c r="AE959" s="1150"/>
      <c r="AF959" s="1150"/>
      <c r="AG959" s="1150"/>
      <c r="AH959" s="1212">
        <v>1</v>
      </c>
      <c r="AI959" s="1213" t="s">
        <v>5409</v>
      </c>
      <c r="AJ959" s="1213" t="s">
        <v>13828</v>
      </c>
      <c r="AK959" s="1210">
        <v>7657</v>
      </c>
      <c r="AL959" s="1210">
        <v>7657</v>
      </c>
      <c r="AM959" s="1150" t="s">
        <v>4193</v>
      </c>
      <c r="AN959" s="1150" t="s">
        <v>13129</v>
      </c>
      <c r="AO959" s="1150"/>
      <c r="AP959" s="1150"/>
      <c r="AQ959" s="1150"/>
      <c r="AR959" s="1150"/>
      <c r="AS959" s="1150"/>
      <c r="AT959" s="1150"/>
      <c r="AU959" s="1150"/>
      <c r="AV959" s="1150"/>
      <c r="AW959" s="1150"/>
      <c r="AX959" s="1150"/>
      <c r="AY959" s="1150">
        <v>0</v>
      </c>
      <c r="AZ959" s="1150"/>
      <c r="BA959" s="1150"/>
      <c r="BB959" s="1150"/>
      <c r="BC959" s="1150"/>
      <c r="BD959" s="1150"/>
      <c r="BE959" s="1150"/>
      <c r="BF959" s="1150"/>
      <c r="BG959" s="1150"/>
      <c r="BH959" s="1150"/>
      <c r="BI959" s="1150"/>
      <c r="BJ959" s="1150"/>
    </row>
    <row r="960" spans="1:62">
      <c r="A960" s="1150">
        <v>954</v>
      </c>
      <c r="B960" s="1150">
        <v>0</v>
      </c>
      <c r="C960" s="1150" t="s">
        <v>17850</v>
      </c>
      <c r="D960" s="1150" t="s">
        <v>18942</v>
      </c>
      <c r="E960" s="1150" t="s">
        <v>18943</v>
      </c>
      <c r="F960" s="1150" t="s">
        <v>19171</v>
      </c>
      <c r="G960" s="1150" t="s">
        <v>17935</v>
      </c>
      <c r="H960" s="1213" t="s">
        <v>5409</v>
      </c>
      <c r="I960" s="1150" t="s">
        <v>20094</v>
      </c>
      <c r="J960" s="1213" t="s">
        <v>13828</v>
      </c>
      <c r="K960" s="1150" t="s">
        <v>20095</v>
      </c>
      <c r="L960" s="1150" t="s">
        <v>394</v>
      </c>
      <c r="M960" s="1150">
        <v>100211144</v>
      </c>
      <c r="N960" s="1150" t="s">
        <v>18962</v>
      </c>
      <c r="O960" s="1150" t="s">
        <v>20093</v>
      </c>
      <c r="P960" s="1150" t="s">
        <v>17721</v>
      </c>
      <c r="Q960" s="1211">
        <v>45204</v>
      </c>
      <c r="R960" s="1210">
        <v>26350</v>
      </c>
      <c r="S960" s="1150"/>
      <c r="T960" s="1150" t="s">
        <v>18969</v>
      </c>
      <c r="U960" s="1150"/>
      <c r="V960" s="1150"/>
      <c r="W960" s="1150"/>
      <c r="X960" s="1150"/>
      <c r="Y960" s="1150"/>
      <c r="Z960" s="1150"/>
      <c r="AA960" s="1150"/>
      <c r="AB960" s="1150"/>
      <c r="AC960" s="1150"/>
      <c r="AD960" s="1150"/>
      <c r="AE960" s="1150"/>
      <c r="AF960" s="1150"/>
      <c r="AG960" s="1150"/>
      <c r="AH960" s="1212">
        <v>1</v>
      </c>
      <c r="AI960" s="1213" t="s">
        <v>5409</v>
      </c>
      <c r="AJ960" s="1213" t="s">
        <v>13828</v>
      </c>
      <c r="AK960" s="1210">
        <v>26350</v>
      </c>
      <c r="AL960" s="1210">
        <v>26350</v>
      </c>
      <c r="AM960" s="1150" t="s">
        <v>4193</v>
      </c>
      <c r="AN960" s="1150" t="s">
        <v>13129</v>
      </c>
      <c r="AO960" s="1150"/>
      <c r="AP960" s="1150"/>
      <c r="AQ960" s="1150"/>
      <c r="AR960" s="1150"/>
      <c r="AS960" s="1150"/>
      <c r="AT960" s="1150"/>
      <c r="AU960" s="1150"/>
      <c r="AV960" s="1150"/>
      <c r="AW960" s="1150"/>
      <c r="AX960" s="1150"/>
      <c r="AY960" s="1150">
        <v>0</v>
      </c>
      <c r="AZ960" s="1150"/>
      <c r="BA960" s="1150"/>
      <c r="BB960" s="1150"/>
      <c r="BC960" s="1150"/>
      <c r="BD960" s="1150"/>
      <c r="BE960" s="1150"/>
      <c r="BF960" s="1150"/>
      <c r="BG960" s="1150"/>
      <c r="BH960" s="1150"/>
      <c r="BI960" s="1150"/>
      <c r="BJ960" s="1150"/>
    </row>
    <row r="961" spans="1:62">
      <c r="A961" s="1150">
        <v>955</v>
      </c>
      <c r="B961" s="1150">
        <v>0</v>
      </c>
      <c r="C961" s="1150" t="s">
        <v>17850</v>
      </c>
      <c r="D961" s="1150" t="s">
        <v>18942</v>
      </c>
      <c r="E961" s="1150" t="s">
        <v>18943</v>
      </c>
      <c r="F961" s="1150" t="s">
        <v>19171</v>
      </c>
      <c r="G961" s="1150" t="s">
        <v>52</v>
      </c>
      <c r="H961" s="1150" t="s">
        <v>2226</v>
      </c>
      <c r="I961" s="1150" t="s">
        <v>2223</v>
      </c>
      <c r="J961" s="1150" t="s">
        <v>2225</v>
      </c>
      <c r="K961" s="1150" t="s">
        <v>20096</v>
      </c>
      <c r="L961" s="1150" t="s">
        <v>394</v>
      </c>
      <c r="M961" s="1150">
        <v>100211208</v>
      </c>
      <c r="N961" s="1150" t="s">
        <v>18962</v>
      </c>
      <c r="O961" s="1150" t="s">
        <v>20093</v>
      </c>
      <c r="P961" s="1150" t="s">
        <v>17721</v>
      </c>
      <c r="Q961" s="1211">
        <v>45199</v>
      </c>
      <c r="R961" s="1210">
        <v>221773</v>
      </c>
      <c r="S961" s="1150"/>
      <c r="T961" s="1150" t="s">
        <v>18969</v>
      </c>
      <c r="U961" s="1150"/>
      <c r="V961" s="1150"/>
      <c r="W961" s="1150"/>
      <c r="X961" s="1150"/>
      <c r="Y961" s="1150"/>
      <c r="Z961" s="1150"/>
      <c r="AA961" s="1150"/>
      <c r="AB961" s="1150"/>
      <c r="AC961" s="1150"/>
      <c r="AD961" s="1150"/>
      <c r="AE961" s="1150"/>
      <c r="AF961" s="1150"/>
      <c r="AG961" s="1150"/>
      <c r="AH961" s="1212">
        <v>1</v>
      </c>
      <c r="AI961" s="1150" t="s">
        <v>2226</v>
      </c>
      <c r="AJ961" s="1150" t="s">
        <v>2225</v>
      </c>
      <c r="AK961" s="1210">
        <v>221772.34</v>
      </c>
      <c r="AL961" s="1210">
        <v>221773</v>
      </c>
      <c r="AM961" s="1150" t="s">
        <v>4193</v>
      </c>
      <c r="AN961" s="1150" t="s">
        <v>13129</v>
      </c>
      <c r="AO961" s="1150"/>
      <c r="AP961" s="1150"/>
      <c r="AQ961" s="1150"/>
      <c r="AR961" s="1150"/>
      <c r="AS961" s="1150"/>
      <c r="AT961" s="1150"/>
      <c r="AU961" s="1150"/>
      <c r="AV961" s="1150"/>
      <c r="AW961" s="1150"/>
      <c r="AX961" s="1150"/>
      <c r="AY961" s="1150">
        <v>0</v>
      </c>
      <c r="AZ961" s="1150"/>
      <c r="BA961" s="1150"/>
      <c r="BB961" s="1150"/>
      <c r="BC961" s="1150"/>
      <c r="BD961" s="1150"/>
      <c r="BE961" s="1150"/>
      <c r="BF961" s="1150"/>
      <c r="BG961" s="1150"/>
      <c r="BH961" s="1150"/>
      <c r="BI961" s="1150"/>
      <c r="BJ961" s="1150"/>
    </row>
    <row r="962" spans="1:62">
      <c r="A962" s="1150">
        <v>956</v>
      </c>
      <c r="B962" s="1150">
        <v>0</v>
      </c>
      <c r="C962" s="1150" t="s">
        <v>2792</v>
      </c>
      <c r="D962" s="1150" t="s">
        <v>18942</v>
      </c>
      <c r="E962" s="1150" t="s">
        <v>18943</v>
      </c>
      <c r="F962" s="1150" t="s">
        <v>19171</v>
      </c>
      <c r="G962" s="1150" t="s">
        <v>17569</v>
      </c>
      <c r="H962" s="1150" t="s">
        <v>1624</v>
      </c>
      <c r="I962" s="1150" t="s">
        <v>1621</v>
      </c>
      <c r="J962" s="1150" t="s">
        <v>1623</v>
      </c>
      <c r="K962" s="1150" t="s">
        <v>12981</v>
      </c>
      <c r="L962" s="1150" t="s">
        <v>394</v>
      </c>
      <c r="M962" s="1150">
        <v>100187447</v>
      </c>
      <c r="N962" s="1150" t="s">
        <v>394</v>
      </c>
      <c r="O962" s="1150" t="s">
        <v>19211</v>
      </c>
      <c r="P962" s="1150" t="s">
        <v>17721</v>
      </c>
      <c r="Q962" s="1211">
        <v>45204</v>
      </c>
      <c r="R962" s="1210">
        <v>55248</v>
      </c>
      <c r="S962" s="1210">
        <v>142039</v>
      </c>
      <c r="T962" s="1150" t="s">
        <v>18969</v>
      </c>
      <c r="U962" s="1150">
        <v>1003680717</v>
      </c>
      <c r="V962" s="1150">
        <v>1003680718</v>
      </c>
      <c r="W962" s="1150"/>
      <c r="X962" s="1150"/>
      <c r="Y962" s="1150"/>
      <c r="Z962" s="1150"/>
      <c r="AA962" s="1150"/>
      <c r="AB962" s="1150"/>
      <c r="AC962" s="1150"/>
      <c r="AD962" s="1150"/>
      <c r="AE962" s="1150"/>
      <c r="AF962" s="1150" t="s">
        <v>19172</v>
      </c>
      <c r="AG962" s="1211">
        <v>45209</v>
      </c>
      <c r="AH962" s="1212">
        <v>45200</v>
      </c>
      <c r="AI962" s="1150" t="s">
        <v>1624</v>
      </c>
      <c r="AJ962" s="1150" t="s">
        <v>1623</v>
      </c>
      <c r="AK962" s="1210">
        <v>198462</v>
      </c>
      <c r="AL962" s="1210">
        <v>198462</v>
      </c>
      <c r="AM962" s="1150" t="s">
        <v>497</v>
      </c>
      <c r="AN962" s="1150" t="s">
        <v>14506</v>
      </c>
      <c r="AO962" s="1210">
        <v>114951.9</v>
      </c>
      <c r="AP962" s="1150" t="s">
        <v>1619</v>
      </c>
      <c r="AQ962" s="1150"/>
      <c r="AR962" s="1150">
        <v>4902155807</v>
      </c>
      <c r="AS962" s="1150"/>
      <c r="AT962" s="1150"/>
      <c r="AU962" s="1150"/>
      <c r="AV962" s="1150"/>
      <c r="AW962" s="1150"/>
      <c r="AX962" s="1150"/>
      <c r="AY962" s="1150"/>
      <c r="AZ962" s="1150"/>
      <c r="BA962" s="1150"/>
      <c r="BB962" s="1150"/>
      <c r="BC962" s="1150"/>
      <c r="BD962" s="1150"/>
      <c r="BE962" s="1150"/>
      <c r="BF962" s="1150"/>
      <c r="BG962" s="1150"/>
      <c r="BH962" s="1150"/>
      <c r="BI962" s="1150"/>
      <c r="BJ962" s="1150"/>
    </row>
    <row r="963" spans="1:62">
      <c r="A963" s="1150">
        <v>957</v>
      </c>
      <c r="B963" s="1150">
        <v>0</v>
      </c>
      <c r="C963" s="1150" t="s">
        <v>17850</v>
      </c>
      <c r="D963" s="1150" t="s">
        <v>18942</v>
      </c>
      <c r="E963" s="1150" t="s">
        <v>18943</v>
      </c>
      <c r="F963" s="1150" t="s">
        <v>19171</v>
      </c>
      <c r="G963" s="1150" t="s">
        <v>52</v>
      </c>
      <c r="H963" s="1150" t="s">
        <v>5088</v>
      </c>
      <c r="I963" s="1150" t="s">
        <v>5085</v>
      </c>
      <c r="J963" s="1150" t="s">
        <v>5087</v>
      </c>
      <c r="K963" s="1150" t="s">
        <v>20097</v>
      </c>
      <c r="L963" s="1150" t="s">
        <v>394</v>
      </c>
      <c r="M963" s="1150">
        <v>100211209</v>
      </c>
      <c r="N963" s="1150" t="s">
        <v>18962</v>
      </c>
      <c r="O963" s="1150" t="s">
        <v>20052</v>
      </c>
      <c r="P963" s="1150" t="s">
        <v>17721</v>
      </c>
      <c r="Q963" s="1211">
        <v>45204</v>
      </c>
      <c r="R963" s="1210">
        <v>50498</v>
      </c>
      <c r="S963" s="1150"/>
      <c r="T963" s="1150" t="s">
        <v>18969</v>
      </c>
      <c r="U963" s="1150"/>
      <c r="V963" s="1150"/>
      <c r="W963" s="1150"/>
      <c r="X963" s="1150"/>
      <c r="Y963" s="1150"/>
      <c r="Z963" s="1150"/>
      <c r="AA963" s="1150"/>
      <c r="AB963" s="1150"/>
      <c r="AC963" s="1150"/>
      <c r="AD963" s="1150"/>
      <c r="AE963" s="1150"/>
      <c r="AF963" s="1150"/>
      <c r="AG963" s="1150"/>
      <c r="AH963" s="1212">
        <v>1</v>
      </c>
      <c r="AI963" s="1150" t="s">
        <v>5088</v>
      </c>
      <c r="AJ963" s="1150" t="s">
        <v>5087</v>
      </c>
      <c r="AK963" s="1210">
        <v>50497.77</v>
      </c>
      <c r="AL963" s="1210">
        <v>50498</v>
      </c>
      <c r="AM963" s="1150" t="s">
        <v>497</v>
      </c>
      <c r="AN963" s="1150" t="s">
        <v>14506</v>
      </c>
      <c r="AO963" s="1150"/>
      <c r="AP963" s="1150"/>
      <c r="AQ963" s="1150"/>
      <c r="AR963" s="1150"/>
      <c r="AS963" s="1150"/>
      <c r="AT963" s="1150"/>
      <c r="AU963" s="1150"/>
      <c r="AV963" s="1150"/>
      <c r="AW963" s="1150"/>
      <c r="AX963" s="1150"/>
      <c r="AY963" s="1150">
        <v>0</v>
      </c>
      <c r="AZ963" s="1150"/>
      <c r="BA963" s="1150"/>
      <c r="BB963" s="1150"/>
      <c r="BC963" s="1150"/>
      <c r="BD963" s="1150"/>
      <c r="BE963" s="1150"/>
      <c r="BF963" s="1150"/>
      <c r="BG963" s="1150"/>
      <c r="BH963" s="1150"/>
      <c r="BI963" s="1150"/>
      <c r="BJ963" s="1150"/>
    </row>
    <row r="964" spans="1:62">
      <c r="A964" s="1150">
        <v>958</v>
      </c>
      <c r="B964" s="1150">
        <v>0</v>
      </c>
      <c r="C964" s="1150" t="s">
        <v>17850</v>
      </c>
      <c r="D964" s="1150" t="s">
        <v>18942</v>
      </c>
      <c r="E964" s="1150" t="s">
        <v>18943</v>
      </c>
      <c r="F964" s="1150" t="s">
        <v>19171</v>
      </c>
      <c r="G964" s="1150" t="s">
        <v>17912</v>
      </c>
      <c r="H964" s="1213" t="s">
        <v>5467</v>
      </c>
      <c r="I964" s="1150" t="s">
        <v>20098</v>
      </c>
      <c r="J964" s="1213" t="s">
        <v>5466</v>
      </c>
      <c r="K964" s="1150" t="s">
        <v>20099</v>
      </c>
      <c r="L964" s="1150" t="s">
        <v>18997</v>
      </c>
      <c r="M964" s="1150">
        <v>100211211</v>
      </c>
      <c r="N964" s="1150" t="s">
        <v>18962</v>
      </c>
      <c r="O964" s="1150" t="s">
        <v>20100</v>
      </c>
      <c r="P964" s="1150" t="s">
        <v>17721</v>
      </c>
      <c r="Q964" s="1211">
        <v>45204</v>
      </c>
      <c r="R964" s="1210">
        <v>89985</v>
      </c>
      <c r="S964" s="1150"/>
      <c r="T964" s="1150" t="s">
        <v>18969</v>
      </c>
      <c r="U964" s="1150"/>
      <c r="V964" s="1150"/>
      <c r="W964" s="1150"/>
      <c r="X964" s="1150"/>
      <c r="Y964" s="1150"/>
      <c r="Z964" s="1150"/>
      <c r="AA964" s="1150"/>
      <c r="AB964" s="1150"/>
      <c r="AC964" s="1150"/>
      <c r="AD964" s="1150"/>
      <c r="AE964" s="1150"/>
      <c r="AF964" s="1150"/>
      <c r="AG964" s="1150"/>
      <c r="AH964" s="1212">
        <v>1</v>
      </c>
      <c r="AI964" s="1213" t="s">
        <v>5467</v>
      </c>
      <c r="AJ964" s="1213" t="s">
        <v>5466</v>
      </c>
      <c r="AK964" s="1210">
        <v>89984.85</v>
      </c>
      <c r="AL964" s="1210">
        <v>89985</v>
      </c>
      <c r="AM964" s="1150" t="s">
        <v>497</v>
      </c>
      <c r="AN964" s="1150" t="s">
        <v>14506</v>
      </c>
      <c r="AO964" s="1150"/>
      <c r="AP964" s="1150"/>
      <c r="AQ964" s="1150"/>
      <c r="AR964" s="1150"/>
      <c r="AS964" s="1150"/>
      <c r="AT964" s="1150"/>
      <c r="AU964" s="1150"/>
      <c r="AV964" s="1150"/>
      <c r="AW964" s="1150"/>
      <c r="AX964" s="1150"/>
      <c r="AY964" s="1150">
        <v>0</v>
      </c>
      <c r="AZ964" s="1150"/>
      <c r="BA964" s="1150"/>
      <c r="BB964" s="1150"/>
      <c r="BC964" s="1150"/>
      <c r="BD964" s="1150"/>
      <c r="BE964" s="1150"/>
      <c r="BF964" s="1150"/>
      <c r="BG964" s="1150"/>
      <c r="BH964" s="1150"/>
      <c r="BI964" s="1150"/>
      <c r="BJ964" s="1150"/>
    </row>
    <row r="965" spans="1:62">
      <c r="A965" s="1150">
        <v>959</v>
      </c>
      <c r="B965" s="1150">
        <v>0</v>
      </c>
      <c r="C965" s="1150" t="s">
        <v>17850</v>
      </c>
      <c r="D965" s="1150" t="s">
        <v>18942</v>
      </c>
      <c r="E965" s="1150" t="s">
        <v>18943</v>
      </c>
      <c r="F965" s="1150" t="s">
        <v>19171</v>
      </c>
      <c r="G965" s="1150" t="s">
        <v>17912</v>
      </c>
      <c r="H965" s="1213" t="s">
        <v>5467</v>
      </c>
      <c r="I965" s="1150" t="s">
        <v>20101</v>
      </c>
      <c r="J965" s="1213" t="s">
        <v>5466</v>
      </c>
      <c r="K965" s="1150" t="s">
        <v>20102</v>
      </c>
      <c r="L965" s="1150" t="s">
        <v>18997</v>
      </c>
      <c r="M965" s="1150">
        <v>100211212</v>
      </c>
      <c r="N965" s="1150" t="s">
        <v>18962</v>
      </c>
      <c r="O965" s="1150" t="s">
        <v>20100</v>
      </c>
      <c r="P965" s="1150" t="s">
        <v>17721</v>
      </c>
      <c r="Q965" s="1211">
        <v>45204</v>
      </c>
      <c r="R965" s="1210">
        <v>111941</v>
      </c>
      <c r="S965" s="1150"/>
      <c r="T965" s="1150" t="s">
        <v>18969</v>
      </c>
      <c r="U965" s="1150"/>
      <c r="V965" s="1150"/>
      <c r="W965" s="1150"/>
      <c r="X965" s="1150"/>
      <c r="Y965" s="1150"/>
      <c r="Z965" s="1150"/>
      <c r="AA965" s="1150"/>
      <c r="AB965" s="1150"/>
      <c r="AC965" s="1150"/>
      <c r="AD965" s="1150"/>
      <c r="AE965" s="1150"/>
      <c r="AF965" s="1150"/>
      <c r="AG965" s="1150"/>
      <c r="AH965" s="1212">
        <v>1</v>
      </c>
      <c r="AI965" s="1213" t="s">
        <v>5467</v>
      </c>
      <c r="AJ965" s="1213" t="s">
        <v>5466</v>
      </c>
      <c r="AK965" s="1210">
        <v>111940.6</v>
      </c>
      <c r="AL965" s="1210">
        <v>111941</v>
      </c>
      <c r="AM965" s="1150" t="s">
        <v>497</v>
      </c>
      <c r="AN965" s="1150" t="s">
        <v>14506</v>
      </c>
      <c r="AO965" s="1150"/>
      <c r="AP965" s="1150"/>
      <c r="AQ965" s="1150"/>
      <c r="AR965" s="1150"/>
      <c r="AS965" s="1150"/>
      <c r="AT965" s="1150"/>
      <c r="AU965" s="1150"/>
      <c r="AV965" s="1150"/>
      <c r="AW965" s="1150"/>
      <c r="AX965" s="1150"/>
      <c r="AY965" s="1150">
        <v>0</v>
      </c>
      <c r="AZ965" s="1150"/>
      <c r="BA965" s="1150"/>
      <c r="BB965" s="1150"/>
      <c r="BC965" s="1150"/>
      <c r="BD965" s="1150"/>
      <c r="BE965" s="1150"/>
      <c r="BF965" s="1150"/>
      <c r="BG965" s="1150"/>
      <c r="BH965" s="1150"/>
      <c r="BI965" s="1150"/>
      <c r="BJ965" s="1150"/>
    </row>
    <row r="966" spans="1:62">
      <c r="A966" s="1150">
        <v>960</v>
      </c>
      <c r="B966" s="1150">
        <v>0</v>
      </c>
      <c r="C966" s="1150" t="s">
        <v>17850</v>
      </c>
      <c r="D966" s="1150" t="s">
        <v>18942</v>
      </c>
      <c r="E966" s="1150" t="s">
        <v>18943</v>
      </c>
      <c r="F966" s="1150" t="s">
        <v>19171</v>
      </c>
      <c r="G966" s="1150" t="s">
        <v>17920</v>
      </c>
      <c r="H966" s="1213" t="s">
        <v>4409</v>
      </c>
      <c r="I966" s="1248" t="s">
        <v>5215</v>
      </c>
      <c r="J966" s="1150" t="s">
        <v>5217</v>
      </c>
      <c r="K966" s="1150" t="s">
        <v>5216</v>
      </c>
      <c r="L966" s="1150" t="s">
        <v>394</v>
      </c>
      <c r="M966" s="1150">
        <v>100211210</v>
      </c>
      <c r="N966" s="1150" t="s">
        <v>18962</v>
      </c>
      <c r="O966" s="1150" t="s">
        <v>20052</v>
      </c>
      <c r="P966" s="1150" t="s">
        <v>17721</v>
      </c>
      <c r="Q966" s="1211">
        <v>45196</v>
      </c>
      <c r="R966" s="1210">
        <v>6579</v>
      </c>
      <c r="S966" s="1150"/>
      <c r="T966" s="1150" t="s">
        <v>18969</v>
      </c>
      <c r="U966" s="1150"/>
      <c r="V966" s="1150"/>
      <c r="W966" s="1150"/>
      <c r="X966" s="1150"/>
      <c r="Y966" s="1150"/>
      <c r="Z966" s="1150"/>
      <c r="AA966" s="1150"/>
      <c r="AB966" s="1150"/>
      <c r="AC966" s="1150"/>
      <c r="AD966" s="1150"/>
      <c r="AE966" s="1150"/>
      <c r="AF966" s="1150"/>
      <c r="AG966" s="1150"/>
      <c r="AH966" s="1212">
        <v>1</v>
      </c>
      <c r="AI966" s="1213" t="s">
        <v>4409</v>
      </c>
      <c r="AJ966" s="1150" t="s">
        <v>5217</v>
      </c>
      <c r="AK966" s="1210">
        <v>6579</v>
      </c>
      <c r="AL966" s="1210">
        <v>6579</v>
      </c>
      <c r="AM966" s="1150" t="s">
        <v>497</v>
      </c>
      <c r="AN966" s="1150" t="s">
        <v>14506</v>
      </c>
      <c r="AO966" s="1150"/>
      <c r="AP966" s="1150"/>
      <c r="AQ966" s="1150"/>
      <c r="AR966" s="1150"/>
      <c r="AS966" s="1150"/>
      <c r="AT966" s="1150"/>
      <c r="AU966" s="1150"/>
      <c r="AV966" s="1150"/>
      <c r="AW966" s="1150"/>
      <c r="AX966" s="1150"/>
      <c r="AY966" s="1150">
        <v>0</v>
      </c>
      <c r="AZ966" s="1150"/>
      <c r="BA966" s="1150"/>
      <c r="BB966" s="1150"/>
      <c r="BC966" s="1150"/>
      <c r="BD966" s="1150"/>
      <c r="BE966" s="1150"/>
      <c r="BF966" s="1150"/>
      <c r="BG966" s="1150"/>
      <c r="BH966" s="1150"/>
      <c r="BI966" s="1150"/>
      <c r="BJ966" s="1150"/>
    </row>
    <row r="967" spans="1:62">
      <c r="A967" s="1150">
        <v>961</v>
      </c>
      <c r="B967" s="1150">
        <v>0</v>
      </c>
      <c r="C967" s="1150" t="s">
        <v>2792</v>
      </c>
      <c r="D967" s="1150" t="s">
        <v>18942</v>
      </c>
      <c r="E967" s="1150" t="s">
        <v>18943</v>
      </c>
      <c r="F967" s="1150" t="s">
        <v>19171</v>
      </c>
      <c r="G967" s="1150" t="s">
        <v>17920</v>
      </c>
      <c r="H967" s="1213" t="s">
        <v>4409</v>
      </c>
      <c r="I967" s="1248" t="s">
        <v>4414</v>
      </c>
      <c r="J967" s="1213" t="s">
        <v>4408</v>
      </c>
      <c r="K967" s="1150" t="s">
        <v>4415</v>
      </c>
      <c r="L967" s="1150" t="s">
        <v>18997</v>
      </c>
      <c r="M967" s="1150">
        <v>100211188</v>
      </c>
      <c r="N967" s="1150" t="s">
        <v>18997</v>
      </c>
      <c r="O967" s="1150" t="s">
        <v>20100</v>
      </c>
      <c r="P967" s="1150" t="s">
        <v>17721</v>
      </c>
      <c r="Q967" s="1211">
        <v>45196</v>
      </c>
      <c r="R967" s="1210">
        <v>66502</v>
      </c>
      <c r="S967" s="1150"/>
      <c r="T967" s="1150" t="s">
        <v>18969</v>
      </c>
      <c r="U967" s="1150">
        <v>1003678386</v>
      </c>
      <c r="V967" s="1150">
        <v>1003678387</v>
      </c>
      <c r="W967" s="1150"/>
      <c r="X967" s="1150"/>
      <c r="Y967" s="1150"/>
      <c r="Z967" s="1150"/>
      <c r="AA967" s="1150"/>
      <c r="AB967" s="1150"/>
      <c r="AC967" s="1150"/>
      <c r="AD967" s="1150"/>
      <c r="AE967" s="1150"/>
      <c r="AF967" s="1150" t="s">
        <v>19009</v>
      </c>
      <c r="AG967" s="1211">
        <v>45203</v>
      </c>
      <c r="AH967" s="1212">
        <v>45200</v>
      </c>
      <c r="AI967" s="1213" t="s">
        <v>4409</v>
      </c>
      <c r="AJ967" s="1213" t="s">
        <v>4408</v>
      </c>
      <c r="AK967" s="1210">
        <v>66502</v>
      </c>
      <c r="AL967" s="1210">
        <v>66502</v>
      </c>
      <c r="AM967" s="1150" t="s">
        <v>497</v>
      </c>
      <c r="AN967" s="1150" t="s">
        <v>14506</v>
      </c>
      <c r="AO967" s="1210">
        <v>24977.4</v>
      </c>
      <c r="AP967" s="1150" t="s">
        <v>12035</v>
      </c>
      <c r="AQ967" s="1150"/>
      <c r="AR967" s="1150">
        <v>4902153884</v>
      </c>
      <c r="AS967" s="1150"/>
      <c r="AT967" s="1150"/>
      <c r="AU967" s="1150"/>
      <c r="AV967" s="1150"/>
      <c r="AW967" s="1150"/>
      <c r="AX967" s="1150"/>
      <c r="AY967" s="1150">
        <v>0</v>
      </c>
      <c r="AZ967" s="1150"/>
      <c r="BA967" s="1150"/>
      <c r="BB967" s="1150"/>
      <c r="BC967" s="1150"/>
      <c r="BD967" s="1150"/>
      <c r="BE967" s="1150"/>
      <c r="BF967" s="1150"/>
      <c r="BG967" s="1150"/>
      <c r="BH967" s="1150"/>
      <c r="BI967" s="1150"/>
      <c r="BJ967" s="1150"/>
    </row>
    <row r="968" spans="1:62">
      <c r="A968" s="1150">
        <v>962</v>
      </c>
      <c r="B968" s="1150">
        <v>0</v>
      </c>
      <c r="C968" s="1150" t="s">
        <v>2792</v>
      </c>
      <c r="D968" s="1150" t="s">
        <v>18942</v>
      </c>
      <c r="E968" s="1150" t="s">
        <v>18943</v>
      </c>
      <c r="F968" s="1150" t="s">
        <v>19171</v>
      </c>
      <c r="G968" s="1150" t="s">
        <v>17920</v>
      </c>
      <c r="H968" s="1213" t="s">
        <v>4409</v>
      </c>
      <c r="I968" s="1248" t="s">
        <v>4406</v>
      </c>
      <c r="J968" s="1213" t="s">
        <v>4408</v>
      </c>
      <c r="K968" s="1150" t="s">
        <v>4407</v>
      </c>
      <c r="L968" s="1150" t="s">
        <v>18997</v>
      </c>
      <c r="M968" s="1150">
        <v>100211189</v>
      </c>
      <c r="N968" s="1150" t="s">
        <v>18997</v>
      </c>
      <c r="O968" s="1150" t="s">
        <v>20100</v>
      </c>
      <c r="P968" s="1150" t="s">
        <v>17721</v>
      </c>
      <c r="Q968" s="1211">
        <v>45196</v>
      </c>
      <c r="R968" s="1210">
        <v>41146</v>
      </c>
      <c r="S968" s="1150"/>
      <c r="T968" s="1150" t="s">
        <v>18969</v>
      </c>
      <c r="U968" s="1150">
        <v>1003680469</v>
      </c>
      <c r="V968" s="1150"/>
      <c r="W968" s="1150"/>
      <c r="X968" s="1150"/>
      <c r="Y968" s="1150"/>
      <c r="Z968" s="1150"/>
      <c r="AA968" s="1150"/>
      <c r="AB968" s="1150"/>
      <c r="AC968" s="1150"/>
      <c r="AD968" s="1150"/>
      <c r="AE968" s="1150"/>
      <c r="AF968" s="1150" t="s">
        <v>18962</v>
      </c>
      <c r="AG968" s="1211">
        <v>45209</v>
      </c>
      <c r="AH968" s="1212">
        <v>45200</v>
      </c>
      <c r="AI968" s="1213" t="s">
        <v>4409</v>
      </c>
      <c r="AJ968" s="1213" t="s">
        <v>4408</v>
      </c>
      <c r="AK968" s="1210">
        <v>41146</v>
      </c>
      <c r="AL968" s="1210">
        <v>41146</v>
      </c>
      <c r="AM968" s="1150" t="s">
        <v>497</v>
      </c>
      <c r="AN968" s="1150" t="s">
        <v>14506</v>
      </c>
      <c r="AO968" s="1150"/>
      <c r="AP968" s="1150" t="s">
        <v>12013</v>
      </c>
      <c r="AQ968" s="1150"/>
      <c r="AR968" s="1150">
        <v>4902155626</v>
      </c>
      <c r="AS968" s="1150"/>
      <c r="AT968" s="1150"/>
      <c r="AU968" s="1150"/>
      <c r="AV968" s="1150"/>
      <c r="AW968" s="1150"/>
      <c r="AX968" s="1150"/>
      <c r="AY968" s="1150" t="s">
        <v>20103</v>
      </c>
      <c r="AZ968" s="1150"/>
      <c r="BA968" s="1150"/>
      <c r="BB968" s="1150"/>
      <c r="BC968" s="1150"/>
      <c r="BD968" s="1150"/>
      <c r="BE968" s="1150"/>
      <c r="BF968" s="1150"/>
      <c r="BG968" s="1150"/>
      <c r="BH968" s="1150"/>
      <c r="BI968" s="1150"/>
      <c r="BJ968" s="1150"/>
    </row>
    <row r="969" spans="1:62" ht="148.5">
      <c r="A969" s="1150">
        <v>963</v>
      </c>
      <c r="B969" s="1150">
        <v>0</v>
      </c>
      <c r="C969" s="1150" t="s">
        <v>19224</v>
      </c>
      <c r="D969" s="1150" t="s">
        <v>18942</v>
      </c>
      <c r="E969" s="1150" t="s">
        <v>18943</v>
      </c>
      <c r="F969" s="1150" t="s">
        <v>18944</v>
      </c>
      <c r="G969" s="1150" t="s">
        <v>17912</v>
      </c>
      <c r="H969" s="1150" t="s">
        <v>6845</v>
      </c>
      <c r="I969" s="1150" t="s">
        <v>6847</v>
      </c>
      <c r="J969" s="1222" t="s">
        <v>6846</v>
      </c>
      <c r="K969" s="1215" t="s">
        <v>20104</v>
      </c>
      <c r="L969" s="1150" t="s">
        <v>394</v>
      </c>
      <c r="M969" s="1150">
        <v>200022546</v>
      </c>
      <c r="N969" s="1150" t="s">
        <v>394</v>
      </c>
      <c r="O969" s="1150"/>
      <c r="P969" s="1150" t="s">
        <v>17721</v>
      </c>
      <c r="Q969" s="1150"/>
      <c r="R969" s="1210">
        <v>41983</v>
      </c>
      <c r="S969" s="1150"/>
      <c r="T969" s="1150" t="s">
        <v>18969</v>
      </c>
      <c r="U969" s="1150"/>
      <c r="V969" s="1150"/>
      <c r="W969" s="1150"/>
      <c r="X969" s="1150"/>
      <c r="Y969" s="1150"/>
      <c r="Z969" s="1150"/>
      <c r="AA969" s="1150"/>
      <c r="AB969" s="1150"/>
      <c r="AC969" s="1150"/>
      <c r="AD969" s="1150"/>
      <c r="AE969" s="1150"/>
      <c r="AF969" s="1150" t="s">
        <v>19172</v>
      </c>
      <c r="AG969" s="1150"/>
      <c r="AH969" s="1212">
        <v>1</v>
      </c>
      <c r="AI969" s="1150" t="s">
        <v>6845</v>
      </c>
      <c r="AJ969" s="1222" t="s">
        <v>6846</v>
      </c>
      <c r="AK969" s="1210">
        <v>55013</v>
      </c>
      <c r="AL969" s="1210">
        <v>55013</v>
      </c>
      <c r="AM969" s="1150" t="s">
        <v>20105</v>
      </c>
      <c r="AN969" s="1150" t="s">
        <v>12821</v>
      </c>
      <c r="AO969" s="1150"/>
      <c r="AP969" s="1150"/>
      <c r="AQ969" s="1150"/>
      <c r="AR969" s="1150"/>
      <c r="AS969" s="1150"/>
      <c r="AT969" s="1150"/>
      <c r="AU969" s="1150"/>
      <c r="AV969" s="1150"/>
      <c r="AW969" s="1150"/>
      <c r="AX969" s="1150"/>
      <c r="AY969" s="1150" t="s">
        <v>20106</v>
      </c>
      <c r="AZ969" s="1150"/>
      <c r="BA969" s="1150"/>
      <c r="BB969" s="1150"/>
      <c r="BC969" s="1150"/>
      <c r="BD969" s="1150"/>
      <c r="BE969" s="1150"/>
      <c r="BF969" s="1150"/>
      <c r="BG969" s="1150"/>
      <c r="BH969" s="1150"/>
      <c r="BI969" s="1150"/>
      <c r="BJ969" s="1150"/>
    </row>
    <row r="970" spans="1:62">
      <c r="A970" s="1150">
        <v>964</v>
      </c>
      <c r="B970" s="1150">
        <v>0</v>
      </c>
      <c r="C970" s="1150" t="s">
        <v>2792</v>
      </c>
      <c r="D970" s="1150" t="s">
        <v>18942</v>
      </c>
      <c r="E970" s="1150" t="s">
        <v>18943</v>
      </c>
      <c r="F970" s="1150" t="s">
        <v>18944</v>
      </c>
      <c r="G970" s="1150" t="s">
        <v>57</v>
      </c>
      <c r="H970" s="1150" t="s">
        <v>11722</v>
      </c>
      <c r="I970" s="1150" t="s">
        <v>11724</v>
      </c>
      <c r="J970" s="1222" t="s">
        <v>11723</v>
      </c>
      <c r="K970" s="1150" t="s">
        <v>20107</v>
      </c>
      <c r="L970" s="1150" t="s">
        <v>394</v>
      </c>
      <c r="M970" s="1150">
        <v>100199103</v>
      </c>
      <c r="N970" s="1150" t="s">
        <v>394</v>
      </c>
      <c r="O970" s="1150"/>
      <c r="P970" s="1150" t="s">
        <v>17721</v>
      </c>
      <c r="Q970" s="1150"/>
      <c r="R970" s="1210">
        <v>73475</v>
      </c>
      <c r="S970" s="1150"/>
      <c r="T970" s="1150" t="s">
        <v>18969</v>
      </c>
      <c r="U970" s="1150">
        <v>1003675574</v>
      </c>
      <c r="V970" s="1150">
        <v>1003675585</v>
      </c>
      <c r="W970" s="1150"/>
      <c r="X970" s="1150"/>
      <c r="Y970" s="1150"/>
      <c r="Z970" s="1150"/>
      <c r="AA970" s="1150"/>
      <c r="AB970" s="1150"/>
      <c r="AC970" s="1150"/>
      <c r="AD970" s="1150"/>
      <c r="AE970" s="1150"/>
      <c r="AF970" s="1150" t="s">
        <v>19172</v>
      </c>
      <c r="AG970" s="1211">
        <v>45196</v>
      </c>
      <c r="AH970" s="1212">
        <v>45170</v>
      </c>
      <c r="AI970" s="1150" t="s">
        <v>11722</v>
      </c>
      <c r="AJ970" s="1222" t="s">
        <v>11723</v>
      </c>
      <c r="AK970" s="1210">
        <v>73473.56</v>
      </c>
      <c r="AL970" s="1210">
        <v>73474</v>
      </c>
      <c r="AM970" s="1150" t="s">
        <v>19535</v>
      </c>
      <c r="AN970" s="1150" t="s">
        <v>12821</v>
      </c>
      <c r="AO970" s="1210">
        <v>6928.2</v>
      </c>
      <c r="AP970" s="1150" t="s">
        <v>11725</v>
      </c>
      <c r="AQ970" s="1150"/>
      <c r="AR970" s="1150">
        <v>4902151527</v>
      </c>
      <c r="AS970" s="1150"/>
      <c r="AT970" s="1150"/>
      <c r="AU970" s="1150"/>
      <c r="AV970" s="1150"/>
      <c r="AW970" s="1150"/>
      <c r="AX970" s="1150"/>
      <c r="AY970" s="1150">
        <v>0</v>
      </c>
      <c r="AZ970" s="1150"/>
      <c r="BA970" s="1150"/>
      <c r="BB970" s="1150"/>
      <c r="BC970" s="1150"/>
      <c r="BD970" s="1150"/>
      <c r="BE970" s="1150"/>
      <c r="BF970" s="1150"/>
      <c r="BG970" s="1150"/>
      <c r="BH970" s="1150"/>
      <c r="BI970" s="1150"/>
      <c r="BJ970" s="1150"/>
    </row>
    <row r="971" spans="1:62">
      <c r="A971" s="1150">
        <v>965</v>
      </c>
      <c r="B971" s="1150">
        <v>0</v>
      </c>
      <c r="C971" s="1150" t="s">
        <v>2792</v>
      </c>
      <c r="D971" s="1150" t="s">
        <v>18942</v>
      </c>
      <c r="E971" s="1150" t="s">
        <v>18943</v>
      </c>
      <c r="F971" s="1150" t="s">
        <v>18944</v>
      </c>
      <c r="G971" s="1150" t="s">
        <v>57</v>
      </c>
      <c r="H971" s="1150" t="s">
        <v>1563</v>
      </c>
      <c r="I971" s="1150" t="s">
        <v>1560</v>
      </c>
      <c r="J971" s="1222" t="s">
        <v>1562</v>
      </c>
      <c r="K971" s="1150" t="s">
        <v>1561</v>
      </c>
      <c r="L971" s="1150"/>
      <c r="M971" s="1150">
        <v>100201973</v>
      </c>
      <c r="N971" s="1150" t="s">
        <v>394</v>
      </c>
      <c r="O971" s="1150"/>
      <c r="P971" s="1150" t="s">
        <v>17721</v>
      </c>
      <c r="Q971" s="1150"/>
      <c r="R971" s="1210">
        <v>84371</v>
      </c>
      <c r="S971" s="1150"/>
      <c r="T971" s="1150" t="s">
        <v>18969</v>
      </c>
      <c r="U971" s="1150">
        <v>1003675588</v>
      </c>
      <c r="V971" s="1150">
        <v>1003675589</v>
      </c>
      <c r="W971" s="1150"/>
      <c r="X971" s="1150"/>
      <c r="Y971" s="1150"/>
      <c r="Z971" s="1150"/>
      <c r="AA971" s="1150"/>
      <c r="AB971" s="1150"/>
      <c r="AC971" s="1150"/>
      <c r="AD971" s="1150"/>
      <c r="AE971" s="1150"/>
      <c r="AF971" s="1150" t="s">
        <v>19172</v>
      </c>
      <c r="AG971" s="1211">
        <v>45196</v>
      </c>
      <c r="AH971" s="1212">
        <v>45170</v>
      </c>
      <c r="AI971" s="1150" t="s">
        <v>1563</v>
      </c>
      <c r="AJ971" s="1222" t="s">
        <v>1562</v>
      </c>
      <c r="AK971" s="1210">
        <v>84371.31</v>
      </c>
      <c r="AL971" s="1210">
        <v>84372</v>
      </c>
      <c r="AM971" s="1150" t="s">
        <v>19535</v>
      </c>
      <c r="AN971" s="1150" t="s">
        <v>12821</v>
      </c>
      <c r="AO971" s="1210">
        <v>58921.67</v>
      </c>
      <c r="AP971" s="1150" t="s">
        <v>1557</v>
      </c>
      <c r="AQ971" s="1150"/>
      <c r="AR971" s="1150">
        <v>4902151795</v>
      </c>
      <c r="AS971" s="1150">
        <v>4902151478</v>
      </c>
      <c r="AT971" s="1150"/>
      <c r="AU971" s="1150"/>
      <c r="AV971" s="1150"/>
      <c r="AW971" s="1150"/>
      <c r="AX971" s="1150"/>
      <c r="AY971" s="1150">
        <v>0</v>
      </c>
      <c r="AZ971" s="1150"/>
      <c r="BA971" s="1150"/>
      <c r="BB971" s="1150"/>
      <c r="BC971" s="1150"/>
      <c r="BD971" s="1150"/>
      <c r="BE971" s="1150"/>
      <c r="BF971" s="1150"/>
      <c r="BG971" s="1150"/>
      <c r="BH971" s="1150"/>
      <c r="BI971" s="1150"/>
      <c r="BJ971" s="1150"/>
    </row>
    <row r="972" spans="1:62">
      <c r="A972" s="1150">
        <v>966</v>
      </c>
      <c r="B972" s="1150">
        <v>0</v>
      </c>
      <c r="C972" s="1150" t="s">
        <v>2792</v>
      </c>
      <c r="D972" s="1150" t="s">
        <v>18942</v>
      </c>
      <c r="E972" s="1150" t="s">
        <v>18943</v>
      </c>
      <c r="F972" s="1150" t="s">
        <v>18948</v>
      </c>
      <c r="G972" s="1150" t="s">
        <v>17920</v>
      </c>
      <c r="H972" s="1150" t="s">
        <v>10829</v>
      </c>
      <c r="I972" s="1150" t="s">
        <v>10831</v>
      </c>
      <c r="J972" s="1222" t="s">
        <v>10830</v>
      </c>
      <c r="K972" s="1150" t="s">
        <v>20108</v>
      </c>
      <c r="L972" s="1150"/>
      <c r="M972" s="1150">
        <v>100207977</v>
      </c>
      <c r="N972" s="1150" t="s">
        <v>394</v>
      </c>
      <c r="O972" s="1150"/>
      <c r="P972" s="1150" t="s">
        <v>17721</v>
      </c>
      <c r="Q972" s="1150"/>
      <c r="R972" s="1210">
        <v>39674</v>
      </c>
      <c r="S972" s="1150"/>
      <c r="T972" s="1150" t="s">
        <v>18969</v>
      </c>
      <c r="U972" s="1150">
        <v>1003675591</v>
      </c>
      <c r="V972" s="1150">
        <v>1003675592</v>
      </c>
      <c r="W972" s="1150"/>
      <c r="X972" s="1150"/>
      <c r="Y972" s="1150"/>
      <c r="Z972" s="1150"/>
      <c r="AA972" s="1150"/>
      <c r="AB972" s="1150"/>
      <c r="AC972" s="1150"/>
      <c r="AD972" s="1150"/>
      <c r="AE972" s="1150"/>
      <c r="AF972" s="1150" t="s">
        <v>19172</v>
      </c>
      <c r="AG972" s="1211">
        <v>45196</v>
      </c>
      <c r="AH972" s="1212">
        <v>45170</v>
      </c>
      <c r="AI972" s="1150" t="s">
        <v>10829</v>
      </c>
      <c r="AJ972" s="1222" t="s">
        <v>10830</v>
      </c>
      <c r="AK972" s="1210">
        <v>21174</v>
      </c>
      <c r="AL972" s="1210">
        <v>21174</v>
      </c>
      <c r="AM972" s="1150" t="s">
        <v>491</v>
      </c>
      <c r="AN972" s="1150" t="s">
        <v>12821</v>
      </c>
      <c r="AO972" s="1210">
        <v>10830.85</v>
      </c>
      <c r="AP972" s="1150" t="s">
        <v>10832</v>
      </c>
      <c r="AQ972" s="1150"/>
      <c r="AR972" s="1150">
        <v>4902151538</v>
      </c>
      <c r="AS972" s="1150"/>
      <c r="AT972" s="1150"/>
      <c r="AU972" s="1150"/>
      <c r="AV972" s="1150"/>
      <c r="AW972" s="1150"/>
      <c r="AX972" s="1150"/>
      <c r="AY972" s="1150">
        <v>0</v>
      </c>
      <c r="AZ972" s="1150"/>
      <c r="BA972" s="1150"/>
      <c r="BB972" s="1150"/>
      <c r="BC972" s="1150"/>
      <c r="BD972" s="1150"/>
      <c r="BE972" s="1150"/>
      <c r="BF972" s="1150"/>
      <c r="BG972" s="1150"/>
      <c r="BH972" s="1150"/>
      <c r="BI972" s="1150"/>
      <c r="BJ972" s="1150"/>
    </row>
    <row r="973" spans="1:62">
      <c r="A973" s="1150">
        <v>967</v>
      </c>
      <c r="B973" s="1150">
        <v>0</v>
      </c>
      <c r="C973" s="1150" t="s">
        <v>2792</v>
      </c>
      <c r="D973" s="1150" t="s">
        <v>18942</v>
      </c>
      <c r="E973" s="1150" t="s">
        <v>18943</v>
      </c>
      <c r="F973" s="1150" t="s">
        <v>18948</v>
      </c>
      <c r="G973" s="1150" t="s">
        <v>17900</v>
      </c>
      <c r="H973" s="1213" t="s">
        <v>7890</v>
      </c>
      <c r="I973" s="1213" t="s">
        <v>7892</v>
      </c>
      <c r="J973" s="1213" t="s">
        <v>7891</v>
      </c>
      <c r="K973" s="1150" t="s">
        <v>19658</v>
      </c>
      <c r="L973" s="1150" t="s">
        <v>394</v>
      </c>
      <c r="M973" s="1150">
        <v>100210429</v>
      </c>
      <c r="N973" s="1150" t="s">
        <v>394</v>
      </c>
      <c r="O973" s="1150"/>
      <c r="P973" s="1150" t="s">
        <v>17721</v>
      </c>
      <c r="Q973" s="1150"/>
      <c r="R973" s="1210">
        <v>114279</v>
      </c>
      <c r="S973" s="1150"/>
      <c r="T973" s="1150" t="s">
        <v>18969</v>
      </c>
      <c r="U973" s="1150">
        <v>1003675658</v>
      </c>
      <c r="V973" s="1150">
        <v>1003675659</v>
      </c>
      <c r="W973" s="1150">
        <v>1003675660</v>
      </c>
      <c r="X973" s="1150"/>
      <c r="Y973" s="1150"/>
      <c r="Z973" s="1150"/>
      <c r="AA973" s="1150"/>
      <c r="AB973" s="1150"/>
      <c r="AC973" s="1150"/>
      <c r="AD973" s="1150"/>
      <c r="AE973" s="1150"/>
      <c r="AF973" s="1150" t="s">
        <v>18978</v>
      </c>
      <c r="AG973" s="1211">
        <v>45196</v>
      </c>
      <c r="AH973" s="1212">
        <v>45170</v>
      </c>
      <c r="AI973" s="1213" t="s">
        <v>7890</v>
      </c>
      <c r="AJ973" s="1213" t="s">
        <v>7891</v>
      </c>
      <c r="AK973" s="1210">
        <v>114278.3</v>
      </c>
      <c r="AL973" s="1210">
        <v>114279</v>
      </c>
      <c r="AM973" s="1150" t="s">
        <v>514</v>
      </c>
      <c r="AN973" s="1150" t="s">
        <v>13437</v>
      </c>
      <c r="AO973" s="1210">
        <v>31247</v>
      </c>
      <c r="AP973" s="1150"/>
      <c r="AQ973" s="1150"/>
      <c r="AR973" s="1150">
        <v>4902151549</v>
      </c>
      <c r="AS973" s="1150"/>
      <c r="AT973" s="1150"/>
      <c r="AU973" s="1150"/>
      <c r="AV973" s="1150"/>
      <c r="AW973" s="1150"/>
      <c r="AX973" s="1150"/>
      <c r="AY973" s="1150" t="s">
        <v>20</v>
      </c>
      <c r="AZ973" s="1150"/>
      <c r="BA973" s="1150"/>
      <c r="BB973" s="1150"/>
      <c r="BC973" s="1150"/>
      <c r="BD973" s="1150"/>
      <c r="BE973" s="1211">
        <v>45204</v>
      </c>
      <c r="BF973" s="1150"/>
      <c r="BG973" s="1150" t="s">
        <v>18980</v>
      </c>
      <c r="BH973" s="1150" t="s">
        <v>18978</v>
      </c>
      <c r="BI973" s="1150"/>
      <c r="BJ973" s="1150"/>
    </row>
    <row r="974" spans="1:62">
      <c r="A974" s="1150">
        <v>968</v>
      </c>
      <c r="B974" s="1150">
        <v>0</v>
      </c>
      <c r="C974" s="1150" t="s">
        <v>2792</v>
      </c>
      <c r="D974" s="1150" t="s">
        <v>18942</v>
      </c>
      <c r="E974" s="1150" t="s">
        <v>18943</v>
      </c>
      <c r="F974" s="1150" t="s">
        <v>18944</v>
      </c>
      <c r="G974" s="1150" t="s">
        <v>15831</v>
      </c>
      <c r="H974" s="1213" t="s">
        <v>675</v>
      </c>
      <c r="I974" s="1213" t="s">
        <v>674</v>
      </c>
      <c r="J974" s="1213" t="s">
        <v>19052</v>
      </c>
      <c r="K974" s="1150" t="s">
        <v>19053</v>
      </c>
      <c r="L974" s="1150" t="s">
        <v>394</v>
      </c>
      <c r="M974" s="1150">
        <v>100210830</v>
      </c>
      <c r="N974" s="1150" t="s">
        <v>394</v>
      </c>
      <c r="O974" s="1150" t="s">
        <v>18968</v>
      </c>
      <c r="P974" s="1150" t="s">
        <v>17721</v>
      </c>
      <c r="Q974" s="1211">
        <v>45175</v>
      </c>
      <c r="R974" s="1210">
        <v>168323</v>
      </c>
      <c r="S974" s="1150"/>
      <c r="T974" s="1150" t="s">
        <v>18969</v>
      </c>
      <c r="U974" s="1150">
        <v>1003675695</v>
      </c>
      <c r="V974" s="1150"/>
      <c r="W974" s="1150"/>
      <c r="X974" s="1150"/>
      <c r="Y974" s="1150"/>
      <c r="Z974" s="1150"/>
      <c r="AA974" s="1150"/>
      <c r="AB974" s="1150"/>
      <c r="AC974" s="1150"/>
      <c r="AD974" s="1150"/>
      <c r="AE974" s="1150"/>
      <c r="AF974" s="1150" t="s">
        <v>18978</v>
      </c>
      <c r="AG974" s="1211">
        <v>45196</v>
      </c>
      <c r="AH974" s="1212">
        <v>45170</v>
      </c>
      <c r="AI974" s="1213" t="s">
        <v>675</v>
      </c>
      <c r="AJ974" s="1213" t="s">
        <v>19052</v>
      </c>
      <c r="AK974" s="1210">
        <v>168322.08</v>
      </c>
      <c r="AL974" s="1210">
        <v>168323</v>
      </c>
      <c r="AM974" s="1150" t="s">
        <v>5</v>
      </c>
      <c r="AN974" s="1150" t="s">
        <v>12821</v>
      </c>
      <c r="AO974" s="1210">
        <v>41066.410000000003</v>
      </c>
      <c r="AP974" s="1150" t="s">
        <v>676</v>
      </c>
      <c r="AQ974" s="1150"/>
      <c r="AR974" s="1150">
        <v>4902151508</v>
      </c>
      <c r="AS974" s="1150"/>
      <c r="AT974" s="1150"/>
      <c r="AU974" s="1150"/>
      <c r="AV974" s="1150"/>
      <c r="AW974" s="1150"/>
      <c r="AX974" s="1150"/>
      <c r="AY974" s="1150" t="s">
        <v>20</v>
      </c>
      <c r="AZ974" s="1150"/>
      <c r="BA974" s="1150"/>
      <c r="BB974" s="1150"/>
      <c r="BC974" s="1150"/>
      <c r="BD974" s="1150"/>
      <c r="BE974" s="1150"/>
      <c r="BF974" s="1150"/>
      <c r="BG974" s="1150"/>
      <c r="BH974" s="1150"/>
      <c r="BI974" s="1150"/>
      <c r="BJ974" s="1150"/>
    </row>
    <row r="975" spans="1:62" ht="121.5">
      <c r="A975" s="1150">
        <v>969</v>
      </c>
      <c r="B975" s="1150">
        <v>0</v>
      </c>
      <c r="C975" s="1150" t="s">
        <v>2792</v>
      </c>
      <c r="D975" s="1150" t="s">
        <v>18942</v>
      </c>
      <c r="E975" s="1150" t="s">
        <v>18943</v>
      </c>
      <c r="F975" s="1150" t="s">
        <v>18948</v>
      </c>
      <c r="G975" s="1150" t="s">
        <v>17920</v>
      </c>
      <c r="H975" s="1150" t="s">
        <v>11801</v>
      </c>
      <c r="I975" s="1150" t="s">
        <v>11803</v>
      </c>
      <c r="J975" s="1150" t="s">
        <v>11802</v>
      </c>
      <c r="K975" s="1215" t="s">
        <v>20109</v>
      </c>
      <c r="L975" s="1150" t="s">
        <v>394</v>
      </c>
      <c r="M975" s="1150">
        <v>100204980</v>
      </c>
      <c r="N975" s="1150" t="s">
        <v>394</v>
      </c>
      <c r="O975" s="1150"/>
      <c r="P975" s="1150" t="s">
        <v>17721</v>
      </c>
      <c r="Q975" s="1150"/>
      <c r="R975" s="1210">
        <v>52001</v>
      </c>
      <c r="S975" s="1150"/>
      <c r="T975" s="1150" t="s">
        <v>18969</v>
      </c>
      <c r="U975" s="1150">
        <v>1003675654</v>
      </c>
      <c r="V975" s="1150">
        <v>1003675715</v>
      </c>
      <c r="W975" s="1150"/>
      <c r="X975" s="1150"/>
      <c r="Y975" s="1150"/>
      <c r="Z975" s="1150"/>
      <c r="AA975" s="1150"/>
      <c r="AB975" s="1150"/>
      <c r="AC975" s="1150"/>
      <c r="AD975" s="1150"/>
      <c r="AE975" s="1150"/>
      <c r="AF975" s="1150" t="s">
        <v>18962</v>
      </c>
      <c r="AG975" s="1211">
        <v>45196</v>
      </c>
      <c r="AH975" s="1212">
        <v>45170</v>
      </c>
      <c r="AI975" s="1150" t="s">
        <v>11801</v>
      </c>
      <c r="AJ975" s="1150" t="s">
        <v>11802</v>
      </c>
      <c r="AK975" s="1210">
        <v>79489.02</v>
      </c>
      <c r="AL975" s="1210">
        <v>79490</v>
      </c>
      <c r="AM975" s="1150" t="s">
        <v>514</v>
      </c>
      <c r="AN975" s="1150" t="s">
        <v>13437</v>
      </c>
      <c r="AO975" s="1150"/>
      <c r="AP975" s="1150"/>
      <c r="AQ975" s="1150"/>
      <c r="AR975" s="1150">
        <v>4902151487</v>
      </c>
      <c r="AS975" s="1150"/>
      <c r="AT975" s="1150"/>
      <c r="AU975" s="1150"/>
      <c r="AV975" s="1150"/>
      <c r="AW975" s="1150"/>
      <c r="AX975" s="1150"/>
      <c r="AY975" s="1150">
        <v>0</v>
      </c>
      <c r="AZ975" s="1150"/>
      <c r="BA975" s="1150"/>
      <c r="BB975" s="1150"/>
      <c r="BC975" s="1150"/>
      <c r="BD975" s="1150"/>
      <c r="BE975" s="1150"/>
      <c r="BF975" s="1150"/>
      <c r="BG975" s="1150"/>
      <c r="BH975" s="1150"/>
      <c r="BI975" s="1150"/>
      <c r="BJ975" s="1150"/>
    </row>
    <row r="976" spans="1:62" ht="202.5">
      <c r="A976" s="1150">
        <v>970</v>
      </c>
      <c r="B976" s="1150">
        <v>0</v>
      </c>
      <c r="C976" s="1150" t="s">
        <v>2792</v>
      </c>
      <c r="D976" s="1150" t="s">
        <v>18942</v>
      </c>
      <c r="E976" s="1150" t="s">
        <v>17550</v>
      </c>
      <c r="F976" s="1150" t="s">
        <v>18944</v>
      </c>
      <c r="G976" s="1150" t="s">
        <v>15943</v>
      </c>
      <c r="H976" s="1150" t="s">
        <v>3531</v>
      </c>
      <c r="I976" s="1150" t="s">
        <v>3528</v>
      </c>
      <c r="J976" s="1150" t="s">
        <v>3530</v>
      </c>
      <c r="K976" s="1215" t="s">
        <v>20110</v>
      </c>
      <c r="L976" s="1150" t="s">
        <v>394</v>
      </c>
      <c r="M976" s="1150">
        <v>1003675706</v>
      </c>
      <c r="N976" s="1150" t="s">
        <v>394</v>
      </c>
      <c r="O976" s="1150"/>
      <c r="P976" s="1150" t="s">
        <v>17721</v>
      </c>
      <c r="Q976" s="1150"/>
      <c r="R976" s="1150"/>
      <c r="S976" s="1150"/>
      <c r="T976" s="1150" t="s">
        <v>18969</v>
      </c>
      <c r="U976" s="1150">
        <v>1003675706</v>
      </c>
      <c r="V976" s="1150"/>
      <c r="W976" s="1150"/>
      <c r="X976" s="1150"/>
      <c r="Y976" s="1150"/>
      <c r="Z976" s="1150"/>
      <c r="AA976" s="1150"/>
      <c r="AB976" s="1150"/>
      <c r="AC976" s="1150"/>
      <c r="AD976" s="1150"/>
      <c r="AE976" s="1150"/>
      <c r="AF976" s="1150" t="s">
        <v>18973</v>
      </c>
      <c r="AG976" s="1211">
        <v>45196</v>
      </c>
      <c r="AH976" s="1212">
        <v>45170</v>
      </c>
      <c r="AI976" s="1150" t="s">
        <v>3531</v>
      </c>
      <c r="AJ976" s="1150" t="s">
        <v>3530</v>
      </c>
      <c r="AK976" s="1210">
        <v>12724.38</v>
      </c>
      <c r="AL976" s="1210">
        <v>12725</v>
      </c>
      <c r="AM976" s="1150" t="s">
        <v>512</v>
      </c>
      <c r="AN976" s="1150" t="s">
        <v>12821</v>
      </c>
      <c r="AO976" s="1210">
        <v>2731.5</v>
      </c>
      <c r="AP976" s="1150" t="s">
        <v>3526</v>
      </c>
      <c r="AQ976" s="1150"/>
      <c r="AR976" s="1150">
        <v>4902151461</v>
      </c>
      <c r="AS976" s="1150"/>
      <c r="AT976" s="1150"/>
      <c r="AU976" s="1150"/>
      <c r="AV976" s="1150"/>
      <c r="AW976" s="1150"/>
      <c r="AX976" s="1150"/>
      <c r="AY976" s="1150">
        <v>0</v>
      </c>
      <c r="AZ976" s="1150"/>
      <c r="BA976" s="1150"/>
      <c r="BB976" s="1150"/>
      <c r="BC976" s="1150"/>
      <c r="BD976" s="1150"/>
      <c r="BE976" s="1150"/>
      <c r="BF976" s="1150"/>
      <c r="BG976" s="1150"/>
      <c r="BH976" s="1150"/>
      <c r="BI976" s="1150"/>
      <c r="BJ976" s="1150"/>
    </row>
    <row r="977" spans="1:62" ht="148.5">
      <c r="A977" s="1150">
        <v>971</v>
      </c>
      <c r="B977" s="1150">
        <v>0</v>
      </c>
      <c r="C977" s="1150" t="s">
        <v>2792</v>
      </c>
      <c r="D977" s="1150" t="s">
        <v>18942</v>
      </c>
      <c r="E977" s="1150" t="s">
        <v>17550</v>
      </c>
      <c r="F977" s="1150" t="s">
        <v>18944</v>
      </c>
      <c r="G977" s="1150" t="s">
        <v>15943</v>
      </c>
      <c r="H977" s="1150" t="s">
        <v>1727</v>
      </c>
      <c r="I977" s="1150" t="s">
        <v>1724</v>
      </c>
      <c r="J977" s="1217" t="s">
        <v>1726</v>
      </c>
      <c r="K977" s="1215" t="s">
        <v>20111</v>
      </c>
      <c r="L977" s="1150" t="s">
        <v>394</v>
      </c>
      <c r="M977" s="1150">
        <v>100210747</v>
      </c>
      <c r="N977" s="1150" t="s">
        <v>394</v>
      </c>
      <c r="O977" s="1150"/>
      <c r="P977" s="1150" t="s">
        <v>17721</v>
      </c>
      <c r="Q977" s="1150"/>
      <c r="R977" s="1150"/>
      <c r="S977" s="1150"/>
      <c r="T977" s="1150" t="s">
        <v>18969</v>
      </c>
      <c r="U977" s="1150">
        <v>1003675707</v>
      </c>
      <c r="V977" s="1150">
        <v>1003675708</v>
      </c>
      <c r="W977" s="1150"/>
      <c r="X977" s="1150"/>
      <c r="Y977" s="1150"/>
      <c r="Z977" s="1150"/>
      <c r="AA977" s="1150"/>
      <c r="AB977" s="1150"/>
      <c r="AC977" s="1150"/>
      <c r="AD977" s="1150"/>
      <c r="AE977" s="1150"/>
      <c r="AF977" s="1150" t="s">
        <v>18973</v>
      </c>
      <c r="AG977" s="1211">
        <v>45196</v>
      </c>
      <c r="AH977" s="1212">
        <v>45170</v>
      </c>
      <c r="AI977" s="1150" t="s">
        <v>1727</v>
      </c>
      <c r="AJ977" s="1217" t="s">
        <v>1726</v>
      </c>
      <c r="AK977" s="1210">
        <v>48587.54</v>
      </c>
      <c r="AL977" s="1210">
        <v>48588</v>
      </c>
      <c r="AM977" s="1150" t="s">
        <v>512</v>
      </c>
      <c r="AN977" s="1150" t="s">
        <v>12821</v>
      </c>
      <c r="AO977" s="1150"/>
      <c r="AP977" s="1150" t="s">
        <v>1721</v>
      </c>
      <c r="AQ977" s="1150"/>
      <c r="AR977" s="1150">
        <v>4902151446</v>
      </c>
      <c r="AS977" s="1150"/>
      <c r="AT977" s="1150"/>
      <c r="AU977" s="1150"/>
      <c r="AV977" s="1150"/>
      <c r="AW977" s="1150"/>
      <c r="AX977" s="1150"/>
      <c r="AY977" s="1150">
        <v>0</v>
      </c>
      <c r="AZ977" s="1150"/>
      <c r="BA977" s="1150"/>
      <c r="BB977" s="1150"/>
      <c r="BC977" s="1150"/>
      <c r="BD977" s="1150"/>
      <c r="BE977" s="1150"/>
      <c r="BF977" s="1150"/>
      <c r="BG977" s="1150"/>
      <c r="BH977" s="1150"/>
      <c r="BI977" s="1150"/>
      <c r="BJ977" s="1150"/>
    </row>
    <row r="978" spans="1:62">
      <c r="A978" s="1150">
        <v>972</v>
      </c>
      <c r="B978" s="1150">
        <v>0</v>
      </c>
      <c r="C978" s="1150" t="s">
        <v>2792</v>
      </c>
      <c r="D978" s="1150" t="s">
        <v>18942</v>
      </c>
      <c r="E978" s="1150" t="s">
        <v>18943</v>
      </c>
      <c r="F978" s="1150" t="s">
        <v>18948</v>
      </c>
      <c r="G978" s="1150" t="s">
        <v>17920</v>
      </c>
      <c r="H978" s="1150" t="s">
        <v>11852</v>
      </c>
      <c r="I978" s="1150" t="s">
        <v>11854</v>
      </c>
      <c r="J978" s="1150" t="s">
        <v>11853</v>
      </c>
      <c r="K978" s="1150" t="s">
        <v>20112</v>
      </c>
      <c r="L978" s="1150" t="s">
        <v>394</v>
      </c>
      <c r="M978" s="1150">
        <v>100197838</v>
      </c>
      <c r="N978" s="1150" t="s">
        <v>394</v>
      </c>
      <c r="O978" s="1150"/>
      <c r="P978" s="1150" t="s">
        <v>17721</v>
      </c>
      <c r="Q978" s="1150"/>
      <c r="R978" s="1210">
        <v>33470</v>
      </c>
      <c r="S978" s="1150"/>
      <c r="T978" s="1150" t="s">
        <v>18969</v>
      </c>
      <c r="U978" s="1150">
        <v>1003675564</v>
      </c>
      <c r="V978" s="1150">
        <v>1003675705</v>
      </c>
      <c r="W978" s="1150"/>
      <c r="X978" s="1150"/>
      <c r="Y978" s="1150"/>
      <c r="Z978" s="1150"/>
      <c r="AA978" s="1150"/>
      <c r="AB978" s="1150"/>
      <c r="AC978" s="1150"/>
      <c r="AD978" s="1150"/>
      <c r="AE978" s="1150"/>
      <c r="AF978" s="1150" t="s">
        <v>19725</v>
      </c>
      <c r="AG978" s="1211">
        <v>45196</v>
      </c>
      <c r="AH978" s="1212">
        <v>45170</v>
      </c>
      <c r="AI978" s="1150" t="s">
        <v>11852</v>
      </c>
      <c r="AJ978" s="1150" t="s">
        <v>11853</v>
      </c>
      <c r="AK978" s="1150"/>
      <c r="AL978" s="1150" t="s">
        <v>18976</v>
      </c>
      <c r="AM978" s="1150" t="s">
        <v>514</v>
      </c>
      <c r="AN978" s="1150" t="s">
        <v>13437</v>
      </c>
      <c r="AO978" s="1210">
        <v>4645.1400000000003</v>
      </c>
      <c r="AP978" s="1150" t="s">
        <v>20113</v>
      </c>
      <c r="AQ978" s="1150"/>
      <c r="AR978" s="1150">
        <v>4902151477</v>
      </c>
      <c r="AS978" s="1150"/>
      <c r="AT978" s="1150"/>
      <c r="AU978" s="1150"/>
      <c r="AV978" s="1150"/>
      <c r="AW978" s="1150"/>
      <c r="AX978" s="1150"/>
      <c r="AY978" s="1150">
        <v>0</v>
      </c>
      <c r="AZ978" s="1150"/>
      <c r="BA978" s="1150"/>
      <c r="BB978" s="1150"/>
      <c r="BC978" s="1150"/>
      <c r="BD978" s="1150"/>
      <c r="BE978" s="1150"/>
      <c r="BF978" s="1150"/>
      <c r="BG978" s="1150"/>
      <c r="BH978" s="1150"/>
      <c r="BI978" s="1150"/>
      <c r="BJ978" s="1150"/>
    </row>
    <row r="979" spans="1:62">
      <c r="A979" s="1150">
        <v>973</v>
      </c>
      <c r="B979" s="1150">
        <v>0</v>
      </c>
      <c r="C979" s="1150" t="s">
        <v>2792</v>
      </c>
      <c r="D979" s="1150" t="s">
        <v>18942</v>
      </c>
      <c r="E979" s="1150" t="s">
        <v>18943</v>
      </c>
      <c r="F979" s="1150" t="s">
        <v>18948</v>
      </c>
      <c r="G979" s="1150" t="s">
        <v>57</v>
      </c>
      <c r="H979" s="1213" t="s">
        <v>6510</v>
      </c>
      <c r="I979" s="1213" t="s">
        <v>6512</v>
      </c>
      <c r="J979" s="1213" t="s">
        <v>6511</v>
      </c>
      <c r="K979" s="1150" t="s">
        <v>19118</v>
      </c>
      <c r="L979" s="1150" t="s">
        <v>394</v>
      </c>
      <c r="M979" s="1150">
        <v>100208357</v>
      </c>
      <c r="N979" s="1150" t="s">
        <v>394</v>
      </c>
      <c r="O979" s="1150"/>
      <c r="P979" s="1150" t="s">
        <v>17721</v>
      </c>
      <c r="Q979" s="1150"/>
      <c r="R979" s="1210">
        <v>29721</v>
      </c>
      <c r="S979" s="1150"/>
      <c r="T979" s="1150" t="s">
        <v>18969</v>
      </c>
      <c r="U979" s="1150">
        <v>1003676348</v>
      </c>
      <c r="V979" s="1150"/>
      <c r="W979" s="1150"/>
      <c r="X979" s="1150"/>
      <c r="Y979" s="1150"/>
      <c r="Z979" s="1150"/>
      <c r="AA979" s="1150"/>
      <c r="AB979" s="1150"/>
      <c r="AC979" s="1150"/>
      <c r="AD979" s="1150"/>
      <c r="AE979" s="1150"/>
      <c r="AF979" s="1150" t="s">
        <v>18973</v>
      </c>
      <c r="AG979" s="1211">
        <v>45196</v>
      </c>
      <c r="AH979" s="1212">
        <v>45170</v>
      </c>
      <c r="AI979" s="1213" t="s">
        <v>6510</v>
      </c>
      <c r="AJ979" s="1213" t="s">
        <v>6511</v>
      </c>
      <c r="AK979" s="1210">
        <v>15986.41</v>
      </c>
      <c r="AL979" s="1210">
        <v>15987</v>
      </c>
      <c r="AM979" s="1150" t="s">
        <v>499</v>
      </c>
      <c r="AN979" s="1150" t="s">
        <v>19067</v>
      </c>
      <c r="AO979" s="1210">
        <v>5000.25</v>
      </c>
      <c r="AP979" s="1150" t="s">
        <v>11835</v>
      </c>
      <c r="AQ979" s="1150"/>
      <c r="AR979" s="1150">
        <v>4902152096</v>
      </c>
      <c r="AS979" s="1150"/>
      <c r="AT979" s="1150"/>
      <c r="AU979" s="1150"/>
      <c r="AV979" s="1150"/>
      <c r="AW979" s="1150"/>
      <c r="AX979" s="1150"/>
      <c r="AY979" s="1150" t="s">
        <v>20</v>
      </c>
      <c r="AZ979" s="1150"/>
      <c r="BA979" s="1150"/>
      <c r="BB979" s="1150"/>
      <c r="BC979" s="1150"/>
      <c r="BD979" s="1150"/>
      <c r="BE979" s="1150"/>
      <c r="BF979" s="1150"/>
      <c r="BG979" s="1150"/>
      <c r="BH979" s="1150"/>
      <c r="BI979" s="1150"/>
      <c r="BJ979" s="1150"/>
    </row>
    <row r="980" spans="1:62">
      <c r="A980" s="1150">
        <v>974</v>
      </c>
      <c r="B980" s="1150">
        <v>0</v>
      </c>
      <c r="C980" s="1150" t="s">
        <v>2792</v>
      </c>
      <c r="D980" s="1150" t="s">
        <v>18942</v>
      </c>
      <c r="E980" s="1150" t="s">
        <v>18943</v>
      </c>
      <c r="F980" s="1150" t="s">
        <v>18948</v>
      </c>
      <c r="G980" s="1150" t="s">
        <v>57</v>
      </c>
      <c r="H980" s="1150" t="s">
        <v>20114</v>
      </c>
      <c r="I980" s="1150" t="s">
        <v>11842</v>
      </c>
      <c r="J980" s="1150" t="s">
        <v>11841</v>
      </c>
      <c r="K980" s="1150" t="s">
        <v>20115</v>
      </c>
      <c r="L980" s="1150" t="s">
        <v>394</v>
      </c>
      <c r="M980" s="1150">
        <v>100208355</v>
      </c>
      <c r="N980" s="1150" t="s">
        <v>394</v>
      </c>
      <c r="O980" s="1150"/>
      <c r="P980" s="1150" t="s">
        <v>17721</v>
      </c>
      <c r="Q980" s="1150"/>
      <c r="R980" s="1150"/>
      <c r="S980" s="1150"/>
      <c r="T980" s="1150" t="s">
        <v>18969</v>
      </c>
      <c r="U980" s="1150">
        <v>1003676350</v>
      </c>
      <c r="V980" s="1150"/>
      <c r="W980" s="1150"/>
      <c r="X980" s="1150"/>
      <c r="Y980" s="1150"/>
      <c r="Z980" s="1150"/>
      <c r="AA980" s="1150"/>
      <c r="AB980" s="1150"/>
      <c r="AC980" s="1150"/>
      <c r="AD980" s="1150"/>
      <c r="AE980" s="1150"/>
      <c r="AF980" s="1150" t="s">
        <v>18973</v>
      </c>
      <c r="AG980" s="1211">
        <v>45196</v>
      </c>
      <c r="AH980" s="1212">
        <v>45170</v>
      </c>
      <c r="AI980" s="1150" t="s">
        <v>20114</v>
      </c>
      <c r="AJ980" s="1150" t="s">
        <v>11841</v>
      </c>
      <c r="AK980" s="1210">
        <v>15986.41</v>
      </c>
      <c r="AL980" s="1210">
        <v>15987</v>
      </c>
      <c r="AM980" s="1150" t="s">
        <v>499</v>
      </c>
      <c r="AN980" s="1150" t="s">
        <v>19067</v>
      </c>
      <c r="AO980" s="1210">
        <v>1785.4</v>
      </c>
      <c r="AP980" s="1150" t="s">
        <v>11843</v>
      </c>
      <c r="AQ980" s="1150"/>
      <c r="AR980" s="1150">
        <v>4902152073</v>
      </c>
      <c r="AS980" s="1150"/>
      <c r="AT980" s="1150"/>
      <c r="AU980" s="1150"/>
      <c r="AV980" s="1150"/>
      <c r="AW980" s="1150"/>
      <c r="AX980" s="1150"/>
      <c r="AY980" s="1150" t="s">
        <v>20116</v>
      </c>
      <c r="AZ980" s="1150"/>
      <c r="BA980" s="1150"/>
      <c r="BB980" s="1150"/>
      <c r="BC980" s="1150"/>
      <c r="BD980" s="1150"/>
      <c r="BE980" s="1150"/>
      <c r="BF980" s="1150"/>
      <c r="BG980" s="1150"/>
      <c r="BH980" s="1150"/>
      <c r="BI980" s="1150"/>
      <c r="BJ980" s="1150"/>
    </row>
    <row r="981" spans="1:62">
      <c r="A981" s="1150">
        <v>975</v>
      </c>
      <c r="B981" s="1150">
        <v>0</v>
      </c>
      <c r="C981" s="1150" t="s">
        <v>2792</v>
      </c>
      <c r="D981" s="1150" t="s">
        <v>18942</v>
      </c>
      <c r="E981" s="1150" t="s">
        <v>17550</v>
      </c>
      <c r="F981" s="1150" t="s">
        <v>18948</v>
      </c>
      <c r="G981" s="1150" t="s">
        <v>15831</v>
      </c>
      <c r="H981" s="1213" t="s">
        <v>10163</v>
      </c>
      <c r="I981" s="1213" t="s">
        <v>10165</v>
      </c>
      <c r="J981" s="1213" t="s">
        <v>10164</v>
      </c>
      <c r="K981" s="1150" t="s">
        <v>20117</v>
      </c>
      <c r="L981" s="1150" t="s">
        <v>394</v>
      </c>
      <c r="M981" s="1150">
        <v>100209348</v>
      </c>
      <c r="N981" s="1150"/>
      <c r="O981" s="1150"/>
      <c r="P981" s="1150"/>
      <c r="Q981" s="1150"/>
      <c r="R981" s="1150"/>
      <c r="S981" s="1150"/>
      <c r="T981" s="1150" t="s">
        <v>18969</v>
      </c>
      <c r="U981" s="1150">
        <v>1003675791</v>
      </c>
      <c r="V981" s="1150"/>
      <c r="W981" s="1150"/>
      <c r="X981" s="1150"/>
      <c r="Y981" s="1150"/>
      <c r="Z981" s="1150"/>
      <c r="AA981" s="1150"/>
      <c r="AB981" s="1150"/>
      <c r="AC981" s="1150"/>
      <c r="AD981" s="1150"/>
      <c r="AE981" s="1150"/>
      <c r="AF981" s="1150" t="s">
        <v>18973</v>
      </c>
      <c r="AG981" s="1211">
        <v>45196</v>
      </c>
      <c r="AH981" s="1212">
        <v>45170</v>
      </c>
      <c r="AI981" s="1213" t="s">
        <v>10163</v>
      </c>
      <c r="AJ981" s="1213" t="s">
        <v>10164</v>
      </c>
      <c r="AK981" s="1210">
        <v>48430.76</v>
      </c>
      <c r="AL981" s="1210">
        <v>48431</v>
      </c>
      <c r="AM981" s="1150" t="s">
        <v>514</v>
      </c>
      <c r="AN981" s="1150" t="s">
        <v>13437</v>
      </c>
      <c r="AO981" s="1210">
        <v>7345</v>
      </c>
      <c r="AP981" s="1150" t="s">
        <v>10166</v>
      </c>
      <c r="AQ981" s="1150"/>
      <c r="AR981" s="1150">
        <v>4902151819</v>
      </c>
      <c r="AS981" s="1150"/>
      <c r="AT981" s="1150"/>
      <c r="AU981" s="1150"/>
      <c r="AV981" s="1150"/>
      <c r="AW981" s="1150"/>
      <c r="AX981" s="1150"/>
      <c r="AY981" s="1150" t="s">
        <v>18979</v>
      </c>
      <c r="AZ981" s="1150"/>
      <c r="BA981" s="1150"/>
      <c r="BB981" s="1150" t="s">
        <v>3195</v>
      </c>
      <c r="BC981" s="1150"/>
      <c r="BD981" s="1150"/>
      <c r="BE981" s="1150"/>
      <c r="BF981" s="1150" t="s">
        <v>18962</v>
      </c>
      <c r="BG981" s="1150"/>
      <c r="BH981" s="1150"/>
      <c r="BI981" s="1150"/>
      <c r="BJ981" s="1150"/>
    </row>
    <row r="982" spans="1:62">
      <c r="A982" s="1150">
        <v>976</v>
      </c>
      <c r="B982" s="1150">
        <v>0</v>
      </c>
      <c r="C982" s="1150" t="s">
        <v>2792</v>
      </c>
      <c r="D982" s="1150" t="s">
        <v>18942</v>
      </c>
      <c r="E982" s="1150" t="s">
        <v>18943</v>
      </c>
      <c r="F982" s="1150" t="s">
        <v>18944</v>
      </c>
      <c r="G982" s="1150" t="s">
        <v>15831</v>
      </c>
      <c r="H982" s="1150" t="s">
        <v>7923</v>
      </c>
      <c r="I982" s="1150" t="s">
        <v>7924</v>
      </c>
      <c r="J982" s="1150" t="s">
        <v>20118</v>
      </c>
      <c r="K982" s="1150" t="s">
        <v>20119</v>
      </c>
      <c r="L982" s="1150" t="s">
        <v>394</v>
      </c>
      <c r="M982" s="1150">
        <v>100209348</v>
      </c>
      <c r="N982" s="1150" t="s">
        <v>394</v>
      </c>
      <c r="O982" s="1150"/>
      <c r="P982" s="1150" t="s">
        <v>17721</v>
      </c>
      <c r="Q982" s="1150"/>
      <c r="R982" s="1210">
        <v>274891</v>
      </c>
      <c r="S982" s="1150"/>
      <c r="T982" s="1150" t="s">
        <v>18969</v>
      </c>
      <c r="U982" s="1150">
        <v>1003675795</v>
      </c>
      <c r="V982" s="1150"/>
      <c r="W982" s="1150"/>
      <c r="X982" s="1150"/>
      <c r="Y982" s="1150"/>
      <c r="Z982" s="1150"/>
      <c r="AA982" s="1150"/>
      <c r="AB982" s="1150"/>
      <c r="AC982" s="1150"/>
      <c r="AD982" s="1150"/>
      <c r="AE982" s="1150"/>
      <c r="AF982" s="1150" t="s">
        <v>18997</v>
      </c>
      <c r="AG982" s="1211">
        <v>45196</v>
      </c>
      <c r="AH982" s="1212">
        <v>45170</v>
      </c>
      <c r="AI982" s="1150" t="s">
        <v>7923</v>
      </c>
      <c r="AJ982" s="1150" t="s">
        <v>20118</v>
      </c>
      <c r="AK982" s="1210">
        <v>274891.90000000002</v>
      </c>
      <c r="AL982" s="1210">
        <v>274892</v>
      </c>
      <c r="AM982" s="1150" t="s">
        <v>19064</v>
      </c>
      <c r="AN982" s="1150" t="s">
        <v>12821</v>
      </c>
      <c r="AO982" s="1210">
        <v>13490.4</v>
      </c>
      <c r="AP982" s="1150" t="s">
        <v>20120</v>
      </c>
      <c r="AQ982" s="1150"/>
      <c r="AR982" s="1150">
        <v>4902151780</v>
      </c>
      <c r="AS982" s="1150"/>
      <c r="AT982" s="1150"/>
      <c r="AU982" s="1150"/>
      <c r="AV982" s="1150"/>
      <c r="AW982" s="1150"/>
      <c r="AX982" s="1150"/>
      <c r="AY982" s="1150">
        <v>0</v>
      </c>
      <c r="AZ982" s="1150"/>
      <c r="BA982" s="1150"/>
      <c r="BB982" s="1150"/>
      <c r="BC982" s="1150"/>
      <c r="BD982" s="1150"/>
      <c r="BE982" s="1150"/>
      <c r="BF982" s="1150"/>
      <c r="BG982" s="1150"/>
      <c r="BH982" s="1150"/>
      <c r="BI982" s="1150"/>
      <c r="BJ982" s="1150"/>
    </row>
    <row r="983" spans="1:62">
      <c r="A983" s="1150">
        <v>977</v>
      </c>
      <c r="B983" s="1150">
        <v>0</v>
      </c>
      <c r="C983" s="1150" t="s">
        <v>2792</v>
      </c>
      <c r="D983" s="1150" t="s">
        <v>18942</v>
      </c>
      <c r="E983" s="1150" t="s">
        <v>18943</v>
      </c>
      <c r="F983" s="1150" t="s">
        <v>18959</v>
      </c>
      <c r="G983" s="1150" t="s">
        <v>17569</v>
      </c>
      <c r="H983" s="1150" t="s">
        <v>10802</v>
      </c>
      <c r="I983" s="1150" t="s">
        <v>10804</v>
      </c>
      <c r="J983" s="1150" t="s">
        <v>10803</v>
      </c>
      <c r="K983" s="1150" t="s">
        <v>10806</v>
      </c>
      <c r="L983" s="1150" t="s">
        <v>394</v>
      </c>
      <c r="M983" s="1150">
        <v>100201412</v>
      </c>
      <c r="N983" s="1150" t="s">
        <v>394</v>
      </c>
      <c r="O983" s="1150"/>
      <c r="P983" s="1150" t="s">
        <v>17721</v>
      </c>
      <c r="Q983" s="1150"/>
      <c r="R983" s="1210">
        <v>112416</v>
      </c>
      <c r="S983" s="1150"/>
      <c r="T983" s="1150" t="s">
        <v>18969</v>
      </c>
      <c r="U983" s="1150">
        <v>1003675798</v>
      </c>
      <c r="V983" s="1150">
        <v>1003675799</v>
      </c>
      <c r="W983" s="1150"/>
      <c r="X983" s="1150"/>
      <c r="Y983" s="1150"/>
      <c r="Z983" s="1150"/>
      <c r="AA983" s="1150"/>
      <c r="AB983" s="1150"/>
      <c r="AC983" s="1150"/>
      <c r="AD983" s="1150"/>
      <c r="AE983" s="1150"/>
      <c r="AF983" s="1150" t="s">
        <v>18997</v>
      </c>
      <c r="AG983" s="1211">
        <v>45196</v>
      </c>
      <c r="AH983" s="1212">
        <v>45170</v>
      </c>
      <c r="AI983" s="1150" t="s">
        <v>10802</v>
      </c>
      <c r="AJ983" s="1150" t="s">
        <v>10803</v>
      </c>
      <c r="AK983" s="1210">
        <v>153357.53</v>
      </c>
      <c r="AL983" s="1210">
        <v>153358</v>
      </c>
      <c r="AM983" s="1150" t="s">
        <v>493</v>
      </c>
      <c r="AN983" s="1150" t="s">
        <v>13401</v>
      </c>
      <c r="AO983" s="1210">
        <v>153357.53</v>
      </c>
      <c r="AP983" s="1150" t="s">
        <v>10805</v>
      </c>
      <c r="AQ983" s="1150"/>
      <c r="AR983" s="1150">
        <v>4902151793</v>
      </c>
      <c r="AS983" s="1150"/>
      <c r="AT983" s="1150"/>
      <c r="AU983" s="1150"/>
      <c r="AV983" s="1150"/>
      <c r="AW983" s="1150"/>
      <c r="AX983" s="1150"/>
      <c r="AY983" s="1150">
        <v>0</v>
      </c>
      <c r="AZ983" s="1150"/>
      <c r="BA983" s="1150"/>
      <c r="BB983" s="1150"/>
      <c r="BC983" s="1150"/>
      <c r="BD983" s="1150"/>
      <c r="BE983" s="1150"/>
      <c r="BF983" s="1150"/>
      <c r="BG983" s="1150"/>
      <c r="BH983" s="1150"/>
      <c r="BI983" s="1150"/>
      <c r="BJ983" s="1150"/>
    </row>
    <row r="984" spans="1:62">
      <c r="A984" s="1150">
        <v>978</v>
      </c>
      <c r="B984" s="1150">
        <v>0</v>
      </c>
      <c r="C984" s="1150" t="s">
        <v>2792</v>
      </c>
      <c r="D984" s="1150" t="s">
        <v>18942</v>
      </c>
      <c r="E984" s="1150" t="s">
        <v>18943</v>
      </c>
      <c r="F984" s="1150" t="s">
        <v>18944</v>
      </c>
      <c r="G984" s="1150" t="s">
        <v>3189</v>
      </c>
      <c r="H984" s="1150" t="s">
        <v>2446</v>
      </c>
      <c r="I984" s="1150" t="s">
        <v>2443</v>
      </c>
      <c r="J984" s="1150" t="s">
        <v>11987</v>
      </c>
      <c r="K984" s="1150" t="s">
        <v>2444</v>
      </c>
      <c r="L984" s="1150" t="s">
        <v>394</v>
      </c>
      <c r="M984" s="1150">
        <v>100210511</v>
      </c>
      <c r="N984" s="1150" t="s">
        <v>394</v>
      </c>
      <c r="O984" s="1150"/>
      <c r="P984" s="1150"/>
      <c r="Q984" s="1150"/>
      <c r="R984" s="1210">
        <v>20491</v>
      </c>
      <c r="S984" s="1150"/>
      <c r="T984" s="1150" t="s">
        <v>18969</v>
      </c>
      <c r="U984" s="1150">
        <v>1003675462</v>
      </c>
      <c r="V984" s="1150"/>
      <c r="W984" s="1150"/>
      <c r="X984" s="1150"/>
      <c r="Y984" s="1150"/>
      <c r="Z984" s="1150"/>
      <c r="AA984" s="1150"/>
      <c r="AB984" s="1150"/>
      <c r="AC984" s="1150"/>
      <c r="AD984" s="1150"/>
      <c r="AE984" s="1150"/>
      <c r="AF984" s="1150" t="s">
        <v>19387</v>
      </c>
      <c r="AG984" s="1211">
        <v>45197</v>
      </c>
      <c r="AH984" s="1212">
        <v>45170</v>
      </c>
      <c r="AI984" s="1150" t="s">
        <v>2446</v>
      </c>
      <c r="AJ984" s="1150" t="s">
        <v>11987</v>
      </c>
      <c r="AK984" s="1210">
        <v>20491.400000000001</v>
      </c>
      <c r="AL984" s="1210">
        <v>20492</v>
      </c>
      <c r="AM984" s="1150" t="s">
        <v>491</v>
      </c>
      <c r="AN984" s="1150" t="s">
        <v>12821</v>
      </c>
      <c r="AO984" s="1210">
        <v>2835.15</v>
      </c>
      <c r="AP984" s="1150" t="s">
        <v>2442</v>
      </c>
      <c r="AQ984" s="1150"/>
      <c r="AR984" s="1150">
        <v>4902151801</v>
      </c>
      <c r="AS984" s="1150"/>
      <c r="AT984" s="1150"/>
      <c r="AU984" s="1150"/>
      <c r="AV984" s="1150"/>
      <c r="AW984" s="1150"/>
      <c r="AX984" s="1150"/>
      <c r="AY984" s="1150" t="s">
        <v>20121</v>
      </c>
      <c r="AZ984" s="1150" t="s">
        <v>19093</v>
      </c>
      <c r="BA984" s="1150"/>
      <c r="BB984" s="1150"/>
      <c r="BC984" s="1150"/>
      <c r="BD984" s="1150"/>
      <c r="BE984" s="1211">
        <v>45209</v>
      </c>
      <c r="BF984" s="1150" t="s">
        <v>18945</v>
      </c>
      <c r="BG984" s="1150"/>
      <c r="BH984" s="1150"/>
      <c r="BI984" s="1150"/>
      <c r="BJ984" s="1150"/>
    </row>
    <row r="985" spans="1:62">
      <c r="A985" s="1150">
        <v>979</v>
      </c>
      <c r="B985" s="1150">
        <v>0</v>
      </c>
      <c r="C985" s="1150" t="s">
        <v>2792</v>
      </c>
      <c r="D985" s="1150" t="s">
        <v>18942</v>
      </c>
      <c r="E985" s="1150" t="s">
        <v>18943</v>
      </c>
      <c r="F985" s="1150" t="s">
        <v>19171</v>
      </c>
      <c r="G985" s="1150" t="s">
        <v>17935</v>
      </c>
      <c r="H985" s="1150" t="s">
        <v>11783</v>
      </c>
      <c r="I985" s="1150" t="s">
        <v>11785</v>
      </c>
      <c r="J985" s="1150" t="s">
        <v>11784</v>
      </c>
      <c r="K985" s="1150" t="s">
        <v>11788</v>
      </c>
      <c r="L985" s="1150" t="s">
        <v>394</v>
      </c>
      <c r="M985" s="1150">
        <v>100210282</v>
      </c>
      <c r="N985" s="1150" t="s">
        <v>394</v>
      </c>
      <c r="O985" s="1150"/>
      <c r="P985" s="1150" t="s">
        <v>17721</v>
      </c>
      <c r="Q985" s="1150"/>
      <c r="R985" s="1210">
        <v>34734</v>
      </c>
      <c r="S985" s="1150"/>
      <c r="T985" s="1150" t="s">
        <v>18969</v>
      </c>
      <c r="U985" s="1150">
        <v>1003675734</v>
      </c>
      <c r="V985" s="1150">
        <v>1003675905</v>
      </c>
      <c r="W985" s="1150"/>
      <c r="X985" s="1150"/>
      <c r="Y985" s="1150"/>
      <c r="Z985" s="1150"/>
      <c r="AA985" s="1150"/>
      <c r="AB985" s="1150"/>
      <c r="AC985" s="1150"/>
      <c r="AD985" s="1150"/>
      <c r="AE985" s="1150"/>
      <c r="AF985" s="1150" t="s">
        <v>18983</v>
      </c>
      <c r="AG985" s="1211">
        <v>45196</v>
      </c>
      <c r="AH985" s="1212">
        <v>45170</v>
      </c>
      <c r="AI985" s="1150" t="s">
        <v>11783</v>
      </c>
      <c r="AJ985" s="1150" t="s">
        <v>11784</v>
      </c>
      <c r="AK985" s="1210">
        <v>34733.69</v>
      </c>
      <c r="AL985" s="1210">
        <v>34734</v>
      </c>
      <c r="AM985" s="1150" t="s">
        <v>497</v>
      </c>
      <c r="AN985" s="1150" t="s">
        <v>14506</v>
      </c>
      <c r="AO985" s="1210">
        <v>28634.01</v>
      </c>
      <c r="AP985" s="1150" t="s">
        <v>11786</v>
      </c>
      <c r="AQ985" s="1150"/>
      <c r="AR985" s="1150">
        <v>4902151785</v>
      </c>
      <c r="AS985" s="1150"/>
      <c r="AT985" s="1150"/>
      <c r="AU985" s="1150"/>
      <c r="AV985" s="1150"/>
      <c r="AW985" s="1150"/>
      <c r="AX985" s="1150"/>
      <c r="AY985" s="1150">
        <v>0</v>
      </c>
      <c r="AZ985" s="1150"/>
      <c r="BA985" s="1150"/>
      <c r="BB985" s="1150"/>
      <c r="BC985" s="1150"/>
      <c r="BD985" s="1150"/>
      <c r="BE985" s="1150"/>
      <c r="BF985" s="1150"/>
      <c r="BG985" s="1150"/>
      <c r="BH985" s="1150"/>
      <c r="BI985" s="1150"/>
      <c r="BJ985" s="1150"/>
    </row>
    <row r="986" spans="1:62" ht="108">
      <c r="A986" s="1150">
        <v>980</v>
      </c>
      <c r="B986" s="1150">
        <v>0</v>
      </c>
      <c r="C986" s="1150" t="s">
        <v>2792</v>
      </c>
      <c r="D986" s="1150" t="s">
        <v>18942</v>
      </c>
      <c r="E986" s="1150" t="s">
        <v>18943</v>
      </c>
      <c r="F986" s="1150" t="s">
        <v>18959</v>
      </c>
      <c r="G986" s="1150" t="s">
        <v>17912</v>
      </c>
      <c r="H986" s="1150" t="s">
        <v>20122</v>
      </c>
      <c r="I986" s="1150" t="s">
        <v>20123</v>
      </c>
      <c r="J986" s="1150" t="s">
        <v>20124</v>
      </c>
      <c r="K986" s="1215" t="s">
        <v>20125</v>
      </c>
      <c r="L986" s="1150" t="s">
        <v>394</v>
      </c>
      <c r="M986" s="1150">
        <v>100196287</v>
      </c>
      <c r="N986" s="1150" t="s">
        <v>394</v>
      </c>
      <c r="O986" s="1150"/>
      <c r="P986" s="1150" t="s">
        <v>17721</v>
      </c>
      <c r="Q986" s="1150"/>
      <c r="R986" s="1210">
        <v>51026</v>
      </c>
      <c r="S986" s="1150"/>
      <c r="T986" s="1150" t="s">
        <v>18969</v>
      </c>
      <c r="U986" s="1150">
        <v>1003676116</v>
      </c>
      <c r="V986" s="1150">
        <v>1003676117</v>
      </c>
      <c r="W986" s="1150">
        <v>1003679574</v>
      </c>
      <c r="X986" s="1150"/>
      <c r="Y986" s="1150"/>
      <c r="Z986" s="1150"/>
      <c r="AA986" s="1150"/>
      <c r="AB986" s="1150"/>
      <c r="AC986" s="1150"/>
      <c r="AD986" s="1150"/>
      <c r="AE986" s="1150"/>
      <c r="AF986" s="1150" t="s">
        <v>18962</v>
      </c>
      <c r="AG986" s="1211">
        <v>45197</v>
      </c>
      <c r="AH986" s="1212">
        <v>45170</v>
      </c>
      <c r="AI986" s="1150" t="s">
        <v>20122</v>
      </c>
      <c r="AJ986" s="1150" t="s">
        <v>20124</v>
      </c>
      <c r="AK986" s="1210">
        <v>75967</v>
      </c>
      <c r="AL986" s="1210">
        <v>75967</v>
      </c>
      <c r="AM986" s="1150" t="s">
        <v>19217</v>
      </c>
      <c r="AN986" s="1150" t="s">
        <v>13401</v>
      </c>
      <c r="AO986" s="1150"/>
      <c r="AP986" s="1150" t="s">
        <v>20126</v>
      </c>
      <c r="AQ986" s="1150"/>
      <c r="AR986" s="1150">
        <v>4902151816</v>
      </c>
      <c r="AS986" s="1150">
        <v>4902154951</v>
      </c>
      <c r="AT986" s="1150"/>
      <c r="AU986" s="1150"/>
      <c r="AV986" s="1150"/>
      <c r="AW986" s="1150"/>
      <c r="AX986" s="1150"/>
      <c r="AY986" s="1150" t="s">
        <v>19579</v>
      </c>
      <c r="AZ986" s="1150"/>
      <c r="BA986" s="1150"/>
      <c r="BB986" s="1150"/>
      <c r="BC986" s="1150"/>
      <c r="BD986" s="1150"/>
      <c r="BE986" s="1150"/>
      <c r="BF986" s="1150"/>
      <c r="BG986" s="1150"/>
      <c r="BH986" s="1150"/>
      <c r="BI986" s="1150"/>
      <c r="BJ986" s="1150"/>
    </row>
    <row r="987" spans="1:62">
      <c r="A987" s="1150">
        <v>981</v>
      </c>
      <c r="B987" s="1150">
        <v>0</v>
      </c>
      <c r="C987" s="1150" t="s">
        <v>2792</v>
      </c>
      <c r="D987" s="1150" t="s">
        <v>18942</v>
      </c>
      <c r="E987" s="1150" t="s">
        <v>18943</v>
      </c>
      <c r="F987" s="1150" t="s">
        <v>18944</v>
      </c>
      <c r="G987" s="1150" t="s">
        <v>3643</v>
      </c>
      <c r="H987" s="1150" t="s">
        <v>11882</v>
      </c>
      <c r="I987" s="1150" t="s">
        <v>11884</v>
      </c>
      <c r="J987" s="1150" t="s">
        <v>11883</v>
      </c>
      <c r="K987" s="1150" t="s">
        <v>20127</v>
      </c>
      <c r="L987" s="1150" t="s">
        <v>394</v>
      </c>
      <c r="M987" s="1150">
        <v>100208665</v>
      </c>
      <c r="N987" s="1150" t="s">
        <v>394</v>
      </c>
      <c r="O987" s="1150"/>
      <c r="P987" s="1150" t="s">
        <v>17721</v>
      </c>
      <c r="Q987" s="1150"/>
      <c r="R987" s="1210">
        <v>15292</v>
      </c>
      <c r="S987" s="1150"/>
      <c r="T987" s="1150" t="s">
        <v>18969</v>
      </c>
      <c r="U987" s="1150">
        <v>1003675733</v>
      </c>
      <c r="V987" s="1150"/>
      <c r="W987" s="1150"/>
      <c r="X987" s="1150"/>
      <c r="Y987" s="1150"/>
      <c r="Z987" s="1150"/>
      <c r="AA987" s="1150"/>
      <c r="AB987" s="1150"/>
      <c r="AC987" s="1150"/>
      <c r="AD987" s="1150"/>
      <c r="AE987" s="1150"/>
      <c r="AF987" s="1150" t="s">
        <v>19009</v>
      </c>
      <c r="AG987" s="1211">
        <v>45196</v>
      </c>
      <c r="AH987" s="1212">
        <v>45170</v>
      </c>
      <c r="AI987" s="1150" t="s">
        <v>11882</v>
      </c>
      <c r="AJ987" s="1150" t="s">
        <v>11883</v>
      </c>
      <c r="AK987" s="1210">
        <v>15292</v>
      </c>
      <c r="AL987" s="1210">
        <v>15292</v>
      </c>
      <c r="AM987" s="1150" t="s">
        <v>19064</v>
      </c>
      <c r="AN987" s="1150" t="s">
        <v>12821</v>
      </c>
      <c r="AO987" s="1210">
        <v>3368.85</v>
      </c>
      <c r="AP987" s="1150" t="s">
        <v>11885</v>
      </c>
      <c r="AQ987" s="1150"/>
      <c r="AR987" s="1150">
        <v>4902151789</v>
      </c>
      <c r="AS987" s="1150"/>
      <c r="AT987" s="1150"/>
      <c r="AU987" s="1150"/>
      <c r="AV987" s="1150"/>
      <c r="AW987" s="1150"/>
      <c r="AX987" s="1150"/>
      <c r="AY987" s="1150">
        <v>0</v>
      </c>
      <c r="AZ987" s="1150"/>
      <c r="BA987" s="1150"/>
      <c r="BB987" s="1150"/>
      <c r="BC987" s="1150"/>
      <c r="BD987" s="1150"/>
      <c r="BE987" s="1150"/>
      <c r="BF987" s="1150"/>
      <c r="BG987" s="1150"/>
      <c r="BH987" s="1150"/>
      <c r="BI987" s="1150"/>
      <c r="BJ987" s="1150"/>
    </row>
    <row r="988" spans="1:62">
      <c r="A988" s="1150">
        <v>982</v>
      </c>
      <c r="B988" s="1150">
        <v>0</v>
      </c>
      <c r="C988" s="1150" t="s">
        <v>2792</v>
      </c>
      <c r="D988" s="1150" t="s">
        <v>18942</v>
      </c>
      <c r="E988" s="1150" t="s">
        <v>18943</v>
      </c>
      <c r="F988" s="1150" t="s">
        <v>18944</v>
      </c>
      <c r="G988" s="1150" t="s">
        <v>57</v>
      </c>
      <c r="H988" s="1150" t="s">
        <v>2431</v>
      </c>
      <c r="I988" s="1150" t="s">
        <v>2428</v>
      </c>
      <c r="J988" s="1150" t="s">
        <v>2430</v>
      </c>
      <c r="K988" s="1150" t="s">
        <v>2429</v>
      </c>
      <c r="L988" s="1150" t="s">
        <v>394</v>
      </c>
      <c r="M988" s="1150">
        <v>100207884</v>
      </c>
      <c r="N988" s="1150" t="s">
        <v>394</v>
      </c>
      <c r="O988" s="1150"/>
      <c r="P988" s="1150" t="s">
        <v>17721</v>
      </c>
      <c r="Q988" s="1150"/>
      <c r="R988" s="1210">
        <v>7789</v>
      </c>
      <c r="S988" s="1150"/>
      <c r="T988" s="1150" t="s">
        <v>18969</v>
      </c>
      <c r="U988" s="1150">
        <v>1003676115</v>
      </c>
      <c r="V988" s="1150"/>
      <c r="W988" s="1150"/>
      <c r="X988" s="1150"/>
      <c r="Y988" s="1150"/>
      <c r="Z988" s="1150"/>
      <c r="AA988" s="1150"/>
      <c r="AB988" s="1150"/>
      <c r="AC988" s="1150"/>
      <c r="AD988" s="1150"/>
      <c r="AE988" s="1150"/>
      <c r="AF988" s="1150" t="s">
        <v>19552</v>
      </c>
      <c r="AG988" s="1211">
        <v>45197</v>
      </c>
      <c r="AH988" s="1212">
        <v>45170</v>
      </c>
      <c r="AI988" s="1150" t="s">
        <v>2431</v>
      </c>
      <c r="AJ988" s="1150" t="s">
        <v>2430</v>
      </c>
      <c r="AK988" s="1210">
        <v>7789.9</v>
      </c>
      <c r="AL988" s="1210">
        <v>7790</v>
      </c>
      <c r="AM988" s="1150" t="s">
        <v>491</v>
      </c>
      <c r="AN988" s="1150" t="s">
        <v>12821</v>
      </c>
      <c r="AO988" s="1150">
        <v>377.8</v>
      </c>
      <c r="AP988" s="1150" t="s">
        <v>10606</v>
      </c>
      <c r="AQ988" s="1150"/>
      <c r="AR988" s="1150">
        <v>4902151830</v>
      </c>
      <c r="AS988" s="1150"/>
      <c r="AT988" s="1150"/>
      <c r="AU988" s="1150"/>
      <c r="AV988" s="1150"/>
      <c r="AW988" s="1150"/>
      <c r="AX988" s="1150"/>
      <c r="AY988" s="1150">
        <v>0</v>
      </c>
      <c r="AZ988" s="1150"/>
      <c r="BA988" s="1150"/>
      <c r="BB988" s="1150"/>
      <c r="BC988" s="1150"/>
      <c r="BD988" s="1150"/>
      <c r="BE988" s="1150"/>
      <c r="BF988" s="1150"/>
      <c r="BG988" s="1150"/>
      <c r="BH988" s="1150"/>
      <c r="BI988" s="1150"/>
      <c r="BJ988" s="1150"/>
    </row>
    <row r="989" spans="1:62">
      <c r="A989" s="1150">
        <v>983</v>
      </c>
      <c r="B989" s="1150"/>
      <c r="C989" s="1150" t="s">
        <v>2792</v>
      </c>
      <c r="D989" s="1150" t="s">
        <v>18942</v>
      </c>
      <c r="E989" s="1150" t="s">
        <v>18943</v>
      </c>
      <c r="F989" s="1150" t="s">
        <v>18948</v>
      </c>
      <c r="G989" s="1150" t="s">
        <v>3643</v>
      </c>
      <c r="H989" s="1150" t="s">
        <v>20128</v>
      </c>
      <c r="I989" s="1150" t="s">
        <v>20129</v>
      </c>
      <c r="J989" s="1150" t="s">
        <v>20130</v>
      </c>
      <c r="K989" s="1150" t="s">
        <v>20131</v>
      </c>
      <c r="L989" s="1150" t="s">
        <v>394</v>
      </c>
      <c r="M989" s="1150">
        <v>100204865</v>
      </c>
      <c r="N989" s="1150" t="s">
        <v>394</v>
      </c>
      <c r="O989" s="1150"/>
      <c r="P989" s="1150" t="s">
        <v>17721</v>
      </c>
      <c r="Q989" s="1150"/>
      <c r="R989" s="1210">
        <v>324529</v>
      </c>
      <c r="S989" s="1150"/>
      <c r="T989" s="1150" t="s">
        <v>18969</v>
      </c>
      <c r="U989" s="1150">
        <v>1003675903</v>
      </c>
      <c r="V989" s="1150">
        <v>1003675904</v>
      </c>
      <c r="W989" s="1150">
        <v>1003675915</v>
      </c>
      <c r="X989" s="1150">
        <v>1003675916</v>
      </c>
      <c r="Y989" s="1150">
        <v>1003675917</v>
      </c>
      <c r="Z989" s="1150">
        <v>1003675918</v>
      </c>
      <c r="AA989" s="1150"/>
      <c r="AB989" s="1150"/>
      <c r="AC989" s="1150"/>
      <c r="AD989" s="1150"/>
      <c r="AE989" s="1150"/>
      <c r="AF989" s="1150" t="s">
        <v>18962</v>
      </c>
      <c r="AG989" s="1211">
        <v>45197</v>
      </c>
      <c r="AH989" s="1212">
        <v>45170</v>
      </c>
      <c r="AI989" s="1150" t="s">
        <v>20128</v>
      </c>
      <c r="AJ989" s="1150" t="s">
        <v>20130</v>
      </c>
      <c r="AK989" s="1210">
        <v>327718.64</v>
      </c>
      <c r="AL989" s="1210">
        <v>327719</v>
      </c>
      <c r="AM989" s="1150" t="s">
        <v>491</v>
      </c>
      <c r="AN989" s="1150" t="s">
        <v>12821</v>
      </c>
      <c r="AO989" s="1150"/>
      <c r="AP989" s="1150"/>
      <c r="AQ989" s="1150"/>
      <c r="AR989" s="1150">
        <v>4902151821</v>
      </c>
      <c r="AS989" s="1150">
        <v>4902151824</v>
      </c>
      <c r="AT989" s="1150"/>
      <c r="AU989" s="1150"/>
      <c r="AV989" s="1150"/>
      <c r="AW989" s="1150"/>
      <c r="AX989" s="1150"/>
      <c r="AY989" s="1150">
        <v>0</v>
      </c>
      <c r="AZ989" s="1150"/>
      <c r="BA989" s="1150"/>
      <c r="BB989" s="1150"/>
      <c r="BC989" s="1150"/>
      <c r="BD989" s="1150"/>
      <c r="BE989" s="1150"/>
      <c r="BF989" s="1150"/>
      <c r="BG989" s="1150"/>
      <c r="BH989" s="1150"/>
      <c r="BI989" s="1150"/>
      <c r="BJ989" s="1150"/>
    </row>
    <row r="990" spans="1:62">
      <c r="A990" s="1150">
        <v>984</v>
      </c>
      <c r="B990" s="1150"/>
      <c r="C990" s="1150" t="s">
        <v>2792</v>
      </c>
      <c r="D990" s="1150" t="s">
        <v>18942</v>
      </c>
      <c r="E990" s="1150" t="s">
        <v>18943</v>
      </c>
      <c r="F990" s="1150" t="s">
        <v>18948</v>
      </c>
      <c r="G990" s="1150" t="s">
        <v>3643</v>
      </c>
      <c r="H990" s="1213" t="s">
        <v>20132</v>
      </c>
      <c r="I990" s="1150" t="s">
        <v>20133</v>
      </c>
      <c r="J990" s="1213" t="s">
        <v>20134</v>
      </c>
      <c r="K990" s="1150" t="s">
        <v>20135</v>
      </c>
      <c r="L990" s="1150" t="s">
        <v>394</v>
      </c>
      <c r="M990" s="1150">
        <v>100210586</v>
      </c>
      <c r="N990" s="1150" t="s">
        <v>394</v>
      </c>
      <c r="O990" s="1150"/>
      <c r="P990" s="1150" t="s">
        <v>17721</v>
      </c>
      <c r="Q990" s="1150"/>
      <c r="R990" s="1210">
        <v>73398</v>
      </c>
      <c r="S990" s="1150"/>
      <c r="T990" s="1150" t="s">
        <v>18969</v>
      </c>
      <c r="U990" s="1150">
        <v>1003679200</v>
      </c>
      <c r="V990" s="1150">
        <v>1003679201</v>
      </c>
      <c r="W990" s="1150">
        <v>1003679202</v>
      </c>
      <c r="X990" s="1150">
        <v>1003679203</v>
      </c>
      <c r="Y990" s="1150">
        <v>1003679204</v>
      </c>
      <c r="Z990" s="1150">
        <v>1003679215</v>
      </c>
      <c r="AA990" s="1150">
        <v>1003679216</v>
      </c>
      <c r="AB990" s="1150"/>
      <c r="AC990" s="1150"/>
      <c r="AD990" s="1150"/>
      <c r="AE990" s="1150"/>
      <c r="AF990" s="1150" t="s">
        <v>18962</v>
      </c>
      <c r="AG990" s="1211">
        <v>45205</v>
      </c>
      <c r="AH990" s="1212">
        <v>45200</v>
      </c>
      <c r="AI990" s="1213" t="s">
        <v>20132</v>
      </c>
      <c r="AJ990" s="1213" t="s">
        <v>20134</v>
      </c>
      <c r="AK990" s="1210">
        <v>73398</v>
      </c>
      <c r="AL990" s="1210">
        <v>73398</v>
      </c>
      <c r="AM990" s="1150" t="s">
        <v>491</v>
      </c>
      <c r="AN990" s="1150" t="s">
        <v>13437</v>
      </c>
      <c r="AO990" s="1150"/>
      <c r="AP990" s="1150"/>
      <c r="AQ990" s="1150"/>
      <c r="AR990" s="1150">
        <v>4902154460</v>
      </c>
      <c r="AS990" s="1150">
        <v>4902154488</v>
      </c>
      <c r="AT990" s="1150"/>
      <c r="AU990" s="1150"/>
      <c r="AV990" s="1150"/>
      <c r="AW990" s="1150"/>
      <c r="AX990" s="1150"/>
      <c r="AY990" s="1150" t="s">
        <v>20136</v>
      </c>
      <c r="AZ990" s="1150"/>
      <c r="BA990" s="1150"/>
      <c r="BB990" s="1150"/>
      <c r="BC990" s="1150"/>
      <c r="BD990" s="1150"/>
      <c r="BE990" s="1150"/>
      <c r="BF990" s="1150"/>
      <c r="BG990" s="1150"/>
      <c r="BH990" s="1150"/>
      <c r="BI990" s="1150"/>
      <c r="BJ990" s="1150"/>
    </row>
    <row r="991" spans="1:62" ht="81">
      <c r="A991" s="1150">
        <v>985</v>
      </c>
      <c r="B991" s="1150">
        <v>0</v>
      </c>
      <c r="C991" s="1150" t="s">
        <v>2792</v>
      </c>
      <c r="D991" s="1150" t="s">
        <v>18942</v>
      </c>
      <c r="E991" s="1150" t="s">
        <v>18943</v>
      </c>
      <c r="F991" s="1150" t="s">
        <v>18948</v>
      </c>
      <c r="G991" s="1150" t="s">
        <v>3643</v>
      </c>
      <c r="H991" s="1150" t="s">
        <v>11861</v>
      </c>
      <c r="I991" s="1150" t="s">
        <v>11863</v>
      </c>
      <c r="J991" s="1150" t="s">
        <v>11862</v>
      </c>
      <c r="K991" s="1215" t="s">
        <v>20137</v>
      </c>
      <c r="L991" s="1150" t="s">
        <v>394</v>
      </c>
      <c r="M991" s="1150">
        <v>100210611</v>
      </c>
      <c r="N991" s="1150" t="s">
        <v>394</v>
      </c>
      <c r="O991" s="1150"/>
      <c r="P991" s="1150" t="s">
        <v>17721</v>
      </c>
      <c r="Q991" s="1150"/>
      <c r="R991" s="1210">
        <v>27609</v>
      </c>
      <c r="S991" s="1150"/>
      <c r="T991" s="1150" t="s">
        <v>18969</v>
      </c>
      <c r="U991" s="1150">
        <v>1003675937</v>
      </c>
      <c r="V991" s="1150"/>
      <c r="W991" s="1150"/>
      <c r="X991" s="1150"/>
      <c r="Y991" s="1150"/>
      <c r="Z991" s="1150"/>
      <c r="AA991" s="1150"/>
      <c r="AB991" s="1150"/>
      <c r="AC991" s="1150"/>
      <c r="AD991" s="1150"/>
      <c r="AE991" s="1150"/>
      <c r="AF991" s="1150" t="s">
        <v>18962</v>
      </c>
      <c r="AG991" s="1211">
        <v>45197</v>
      </c>
      <c r="AH991" s="1212">
        <v>45170</v>
      </c>
      <c r="AI991" s="1150" t="s">
        <v>11861</v>
      </c>
      <c r="AJ991" s="1150" t="s">
        <v>11862</v>
      </c>
      <c r="AK991" s="1210">
        <v>27609.03</v>
      </c>
      <c r="AL991" s="1210">
        <v>27610</v>
      </c>
      <c r="AM991" s="1150" t="s">
        <v>514</v>
      </c>
      <c r="AN991" s="1150" t="s">
        <v>13437</v>
      </c>
      <c r="AO991" s="1150"/>
      <c r="AP991" s="1150" t="s">
        <v>11864</v>
      </c>
      <c r="AQ991" s="1150"/>
      <c r="AR991" s="1150">
        <v>4902151787</v>
      </c>
      <c r="AS991" s="1150"/>
      <c r="AT991" s="1150"/>
      <c r="AU991" s="1150"/>
      <c r="AV991" s="1150"/>
      <c r="AW991" s="1150"/>
      <c r="AX991" s="1150"/>
      <c r="AY991" s="1150">
        <v>0</v>
      </c>
      <c r="AZ991" s="1150"/>
      <c r="BA991" s="1150"/>
      <c r="BB991" s="1150"/>
      <c r="BC991" s="1150"/>
      <c r="BD991" s="1150"/>
      <c r="BE991" s="1150"/>
      <c r="BF991" s="1150"/>
      <c r="BG991" s="1150"/>
      <c r="BH991" s="1150"/>
      <c r="BI991" s="1150"/>
      <c r="BJ991" s="1150"/>
    </row>
    <row r="992" spans="1:62" ht="94.5">
      <c r="A992" s="1150">
        <v>986</v>
      </c>
      <c r="B992" s="1150"/>
      <c r="C992" s="1150" t="s">
        <v>2792</v>
      </c>
      <c r="D992" s="1150" t="s">
        <v>18942</v>
      </c>
      <c r="E992" s="1150" t="s">
        <v>18943</v>
      </c>
      <c r="F992" s="1150" t="s">
        <v>18959</v>
      </c>
      <c r="G992" s="1150" t="s">
        <v>17912</v>
      </c>
      <c r="H992" s="1150" t="s">
        <v>7239</v>
      </c>
      <c r="I992" s="1150" t="s">
        <v>20138</v>
      </c>
      <c r="J992" s="1150" t="s">
        <v>20139</v>
      </c>
      <c r="K992" s="1215" t="s">
        <v>20140</v>
      </c>
      <c r="L992" s="1150" t="s">
        <v>394</v>
      </c>
      <c r="M992" s="1150">
        <v>100198214</v>
      </c>
      <c r="N992" s="1150" t="s">
        <v>394</v>
      </c>
      <c r="O992" s="1150"/>
      <c r="P992" s="1150" t="s">
        <v>17721</v>
      </c>
      <c r="Q992" s="1150"/>
      <c r="R992" s="1210">
        <v>51844</v>
      </c>
      <c r="S992" s="1150"/>
      <c r="T992" s="1150" t="s">
        <v>18969</v>
      </c>
      <c r="U992" s="1150">
        <v>1003678148</v>
      </c>
      <c r="V992" s="1150">
        <v>1003678149</v>
      </c>
      <c r="W992" s="1150">
        <v>1003679704</v>
      </c>
      <c r="X992" s="1150"/>
      <c r="Y992" s="1150"/>
      <c r="Z992" s="1150"/>
      <c r="AA992" s="1150"/>
      <c r="AB992" s="1150"/>
      <c r="AC992" s="1150"/>
      <c r="AD992" s="1150"/>
      <c r="AE992" s="1150"/>
      <c r="AF992" s="1150" t="s">
        <v>18962</v>
      </c>
      <c r="AG992" s="1211">
        <v>45203</v>
      </c>
      <c r="AH992" s="1212">
        <v>45200</v>
      </c>
      <c r="AI992" s="1150" t="s">
        <v>7239</v>
      </c>
      <c r="AJ992" s="1150" t="s">
        <v>20139</v>
      </c>
      <c r="AK992" s="1210">
        <v>60344</v>
      </c>
      <c r="AL992" s="1210">
        <v>60344</v>
      </c>
      <c r="AM992" s="1150" t="s">
        <v>19217</v>
      </c>
      <c r="AN992" s="1150" t="s">
        <v>13401</v>
      </c>
      <c r="AO992" s="1150"/>
      <c r="AP992" s="1150" t="s">
        <v>20126</v>
      </c>
      <c r="AQ992" s="1150"/>
      <c r="AR992" s="1150">
        <v>4902153897</v>
      </c>
      <c r="AS992" s="1150">
        <v>4902155047</v>
      </c>
      <c r="AT992" s="1150"/>
      <c r="AU992" s="1150"/>
      <c r="AV992" s="1150"/>
      <c r="AW992" s="1150"/>
      <c r="AX992" s="1150"/>
      <c r="AY992" s="1150" t="s">
        <v>20141</v>
      </c>
      <c r="AZ992" s="1150"/>
      <c r="BA992" s="1150"/>
      <c r="BB992" s="1150"/>
      <c r="BC992" s="1150"/>
      <c r="BD992" s="1150"/>
      <c r="BE992" s="1150"/>
      <c r="BF992" s="1150"/>
      <c r="BG992" s="1150"/>
      <c r="BH992" s="1150"/>
      <c r="BI992" s="1150"/>
      <c r="BJ992" s="1150"/>
    </row>
    <row r="993" spans="1:62" ht="174.75">
      <c r="A993" s="1150">
        <v>987</v>
      </c>
      <c r="B993" s="1150"/>
      <c r="C993" s="1150" t="s">
        <v>2792</v>
      </c>
      <c r="D993" s="1150" t="s">
        <v>18942</v>
      </c>
      <c r="E993" s="1150" t="s">
        <v>18943</v>
      </c>
      <c r="F993" s="1150" t="s">
        <v>18944</v>
      </c>
      <c r="G993" s="1150" t="s">
        <v>3643</v>
      </c>
      <c r="H993" s="1150" t="s">
        <v>11932</v>
      </c>
      <c r="I993" s="1150" t="s">
        <v>11934</v>
      </c>
      <c r="J993" s="1150" t="s">
        <v>11933</v>
      </c>
      <c r="K993" s="1215" t="s">
        <v>20142</v>
      </c>
      <c r="L993" s="1150" t="s">
        <v>394</v>
      </c>
      <c r="M993" s="1150">
        <v>100208672</v>
      </c>
      <c r="N993" s="1150" t="s">
        <v>394</v>
      </c>
      <c r="O993" s="1150"/>
      <c r="P993" s="1150" t="s">
        <v>17721</v>
      </c>
      <c r="Q993" s="1150"/>
      <c r="R993" s="1210">
        <v>10079</v>
      </c>
      <c r="S993" s="1150"/>
      <c r="T993" s="1150" t="s">
        <v>18969</v>
      </c>
      <c r="U993" s="1150">
        <v>1003675938</v>
      </c>
      <c r="V993" s="1150">
        <v>1003675939</v>
      </c>
      <c r="W993" s="1150"/>
      <c r="X993" s="1150"/>
      <c r="Y993" s="1150"/>
      <c r="Z993" s="1150"/>
      <c r="AA993" s="1150"/>
      <c r="AB993" s="1150"/>
      <c r="AC993" s="1150"/>
      <c r="AD993" s="1150"/>
      <c r="AE993" s="1150"/>
      <c r="AF993" s="1150" t="s">
        <v>18962</v>
      </c>
      <c r="AG993" s="1211">
        <v>45197</v>
      </c>
      <c r="AH993" s="1212">
        <v>45170</v>
      </c>
      <c r="AI993" s="1150" t="s">
        <v>11932</v>
      </c>
      <c r="AJ993" s="1150" t="s">
        <v>11933</v>
      </c>
      <c r="AK993" s="1210">
        <v>10079</v>
      </c>
      <c r="AL993" s="1210">
        <v>10079</v>
      </c>
      <c r="AM993" s="1150" t="s">
        <v>19064</v>
      </c>
      <c r="AN993" s="1150" t="s">
        <v>12821</v>
      </c>
      <c r="AO993" s="1150"/>
      <c r="AP993" s="1150" t="s">
        <v>11935</v>
      </c>
      <c r="AQ993" s="1150"/>
      <c r="AR993" s="1150">
        <v>4902151827</v>
      </c>
      <c r="AS993" s="1150"/>
      <c r="AT993" s="1150"/>
      <c r="AU993" s="1150"/>
      <c r="AV993" s="1150"/>
      <c r="AW993" s="1150"/>
      <c r="AX993" s="1150"/>
      <c r="AY993" s="1150">
        <v>0</v>
      </c>
      <c r="AZ993" s="1150"/>
      <c r="BA993" s="1150"/>
      <c r="BB993" s="1150"/>
      <c r="BC993" s="1150"/>
      <c r="BD993" s="1150"/>
      <c r="BE993" s="1150"/>
      <c r="BF993" s="1150"/>
      <c r="BG993" s="1150"/>
      <c r="BH993" s="1150"/>
      <c r="BI993" s="1150"/>
      <c r="BJ993" s="1150"/>
    </row>
    <row r="994" spans="1:62">
      <c r="A994" s="1150">
        <v>988</v>
      </c>
      <c r="B994" s="1150"/>
      <c r="C994" s="1150" t="s">
        <v>2792</v>
      </c>
      <c r="D994" s="1150" t="s">
        <v>18942</v>
      </c>
      <c r="E994" s="1150" t="s">
        <v>18943</v>
      </c>
      <c r="F994" s="1150" t="s">
        <v>18944</v>
      </c>
      <c r="G994" s="1150" t="s">
        <v>52</v>
      </c>
      <c r="H994" s="1150" t="s">
        <v>12057</v>
      </c>
      <c r="I994" s="1150" t="s">
        <v>12059</v>
      </c>
      <c r="J994" s="1222" t="s">
        <v>12058</v>
      </c>
      <c r="K994" s="1150" t="s">
        <v>12062</v>
      </c>
      <c r="L994" s="1150" t="s">
        <v>394</v>
      </c>
      <c r="M994" s="1150">
        <v>100205517</v>
      </c>
      <c r="N994" s="1150" t="s">
        <v>394</v>
      </c>
      <c r="O994" s="1150"/>
      <c r="P994" s="1150" t="s">
        <v>17721</v>
      </c>
      <c r="Q994" s="1150"/>
      <c r="R994" s="1210">
        <v>26000</v>
      </c>
      <c r="S994" s="1150"/>
      <c r="T994" s="1150" t="s">
        <v>18969</v>
      </c>
      <c r="U994" s="1150">
        <v>1003675959</v>
      </c>
      <c r="V994" s="1150"/>
      <c r="W994" s="1150"/>
      <c r="X994" s="1150"/>
      <c r="Y994" s="1150"/>
      <c r="Z994" s="1150"/>
      <c r="AA994" s="1150"/>
      <c r="AB994" s="1150"/>
      <c r="AC994" s="1150"/>
      <c r="AD994" s="1150"/>
      <c r="AE994" s="1150"/>
      <c r="AF994" s="1150" t="s">
        <v>19172</v>
      </c>
      <c r="AG994" s="1211">
        <v>45197</v>
      </c>
      <c r="AH994" s="1212">
        <v>45170</v>
      </c>
      <c r="AI994" s="1150" t="s">
        <v>12057</v>
      </c>
      <c r="AJ994" s="1222" t="s">
        <v>12058</v>
      </c>
      <c r="AK994" s="1210">
        <v>18793.509999999998</v>
      </c>
      <c r="AL994" s="1210">
        <v>18794</v>
      </c>
      <c r="AM994" s="1150" t="s">
        <v>518</v>
      </c>
      <c r="AN994" s="1150" t="s">
        <v>12821</v>
      </c>
      <c r="AO994" s="1210">
        <v>3962.54</v>
      </c>
      <c r="AP994" s="1150" t="s">
        <v>12060</v>
      </c>
      <c r="AQ994" s="1150"/>
      <c r="AR994" s="1150">
        <v>4902152026</v>
      </c>
      <c r="AS994" s="1150"/>
      <c r="AT994" s="1150"/>
      <c r="AU994" s="1150"/>
      <c r="AV994" s="1150"/>
      <c r="AW994" s="1150"/>
      <c r="AX994" s="1150"/>
      <c r="AY994" s="1150">
        <v>0</v>
      </c>
      <c r="AZ994" s="1150"/>
      <c r="BA994" s="1150"/>
      <c r="BB994" s="1150"/>
      <c r="BC994" s="1150"/>
      <c r="BD994" s="1150"/>
      <c r="BE994" s="1150"/>
      <c r="BF994" s="1150"/>
      <c r="BG994" s="1150"/>
      <c r="BH994" s="1150"/>
      <c r="BI994" s="1150"/>
      <c r="BJ994" s="1150"/>
    </row>
    <row r="995" spans="1:62" ht="108">
      <c r="A995" s="1150">
        <v>989</v>
      </c>
      <c r="B995" s="1150"/>
      <c r="C995" s="1150" t="s">
        <v>2792</v>
      </c>
      <c r="D995" s="1150" t="s">
        <v>18942</v>
      </c>
      <c r="E995" s="1150" t="s">
        <v>18943</v>
      </c>
      <c r="F995" s="1150" t="s">
        <v>18948</v>
      </c>
      <c r="G995" s="1150" t="s">
        <v>17569</v>
      </c>
      <c r="H995" s="1150" t="s">
        <v>12047</v>
      </c>
      <c r="I995" s="1150" t="s">
        <v>20143</v>
      </c>
      <c r="J995" s="1150" t="s">
        <v>12048</v>
      </c>
      <c r="K995" s="1215" t="s">
        <v>20144</v>
      </c>
      <c r="L995" s="1150" t="s">
        <v>394</v>
      </c>
      <c r="M995" s="1150">
        <v>100208490</v>
      </c>
      <c r="N995" s="1150" t="s">
        <v>394</v>
      </c>
      <c r="O995" s="1150"/>
      <c r="P995" s="1150" t="s">
        <v>17721</v>
      </c>
      <c r="Q995" s="1150"/>
      <c r="R995" s="1210">
        <v>78069</v>
      </c>
      <c r="S995" s="1150"/>
      <c r="T995" s="1150" t="s">
        <v>18969</v>
      </c>
      <c r="U995" s="1150">
        <v>1003675943</v>
      </c>
      <c r="V995" s="1150">
        <v>1003675944</v>
      </c>
      <c r="W995" s="1150"/>
      <c r="X995" s="1150"/>
      <c r="Y995" s="1150"/>
      <c r="Z995" s="1150"/>
      <c r="AA995" s="1150"/>
      <c r="AB995" s="1150"/>
      <c r="AC995" s="1150"/>
      <c r="AD995" s="1150"/>
      <c r="AE995" s="1150"/>
      <c r="AF995" s="1150" t="s">
        <v>18962</v>
      </c>
      <c r="AG995" s="1211">
        <v>45198</v>
      </c>
      <c r="AH995" s="1212">
        <v>45170</v>
      </c>
      <c r="AI995" s="1150" t="s">
        <v>12047</v>
      </c>
      <c r="AJ995" s="1150" t="s">
        <v>12048</v>
      </c>
      <c r="AK995" s="1210">
        <v>78069.97</v>
      </c>
      <c r="AL995" s="1210">
        <v>78070</v>
      </c>
      <c r="AM995" s="1150" t="s">
        <v>491</v>
      </c>
      <c r="AN995" s="1150" t="s">
        <v>13528</v>
      </c>
      <c r="AO995" s="1150"/>
      <c r="AP995" s="1150" t="s">
        <v>12050</v>
      </c>
      <c r="AQ995" s="1150"/>
      <c r="AR995" s="1150">
        <v>4902152074</v>
      </c>
      <c r="AS995" s="1150"/>
      <c r="AT995" s="1150"/>
      <c r="AU995" s="1150"/>
      <c r="AV995" s="1150"/>
      <c r="AW995" s="1150"/>
      <c r="AX995" s="1150"/>
      <c r="AY995" s="1150">
        <v>0</v>
      </c>
      <c r="AZ995" s="1150"/>
      <c r="BA995" s="1150"/>
      <c r="BB995" s="1150"/>
      <c r="BC995" s="1150"/>
      <c r="BD995" s="1150"/>
      <c r="BE995" s="1150"/>
      <c r="BF995" s="1150"/>
      <c r="BG995" s="1150"/>
      <c r="BH995" s="1150"/>
      <c r="BI995" s="1150"/>
      <c r="BJ995" s="1150"/>
    </row>
    <row r="996" spans="1:62">
      <c r="A996" s="1150">
        <v>990</v>
      </c>
      <c r="B996" s="1150"/>
      <c r="C996" s="1150" t="s">
        <v>2792</v>
      </c>
      <c r="D996" s="1150" t="s">
        <v>18942</v>
      </c>
      <c r="E996" s="1150" t="s">
        <v>18943</v>
      </c>
      <c r="F996" s="1150" t="s">
        <v>19171</v>
      </c>
      <c r="G996" s="1150" t="s">
        <v>19136</v>
      </c>
      <c r="H996" s="1213" t="s">
        <v>10103</v>
      </c>
      <c r="I996" s="1150" t="s">
        <v>10105</v>
      </c>
      <c r="J996" s="1150" t="s">
        <v>10104</v>
      </c>
      <c r="K996" s="1150" t="s">
        <v>10108</v>
      </c>
      <c r="L996" s="1150" t="s">
        <v>394</v>
      </c>
      <c r="M996" s="1150">
        <v>100201983</v>
      </c>
      <c r="N996" s="1150" t="s">
        <v>394</v>
      </c>
      <c r="O996" s="1150"/>
      <c r="P996" s="1150" t="s">
        <v>17721</v>
      </c>
      <c r="Q996" s="1150"/>
      <c r="R996" s="1210">
        <v>227390</v>
      </c>
      <c r="S996" s="1150"/>
      <c r="T996" s="1150" t="s">
        <v>18969</v>
      </c>
      <c r="U996" s="1150">
        <v>1003676345</v>
      </c>
      <c r="V996" s="1150">
        <v>1003676346</v>
      </c>
      <c r="W996" s="1150"/>
      <c r="X996" s="1150"/>
      <c r="Y996" s="1150"/>
      <c r="Z996" s="1150"/>
      <c r="AA996" s="1150"/>
      <c r="AB996" s="1150"/>
      <c r="AC996" s="1150"/>
      <c r="AD996" s="1150"/>
      <c r="AE996" s="1150"/>
      <c r="AF996" s="1150" t="s">
        <v>18962</v>
      </c>
      <c r="AG996" s="1211">
        <v>45198</v>
      </c>
      <c r="AH996" s="1212">
        <v>45170</v>
      </c>
      <c r="AI996" s="1213" t="s">
        <v>10103</v>
      </c>
      <c r="AJ996" s="1150" t="s">
        <v>10104</v>
      </c>
      <c r="AK996" s="1210">
        <v>262124</v>
      </c>
      <c r="AL996" s="1210">
        <v>262124</v>
      </c>
      <c r="AM996" s="1150" t="s">
        <v>497</v>
      </c>
      <c r="AN996" s="1150" t="s">
        <v>14506</v>
      </c>
      <c r="AO996" s="1150"/>
      <c r="AP996" s="1150" t="s">
        <v>10106</v>
      </c>
      <c r="AQ996" s="1150"/>
      <c r="AR996" s="1150">
        <v>4902152593</v>
      </c>
      <c r="AS996" s="1150">
        <v>4902152087</v>
      </c>
      <c r="AT996" s="1150"/>
      <c r="AU996" s="1150"/>
      <c r="AV996" s="1150"/>
      <c r="AW996" s="1150"/>
      <c r="AX996" s="1150"/>
      <c r="AY996" s="1150">
        <v>0</v>
      </c>
      <c r="AZ996" s="1150"/>
      <c r="BA996" s="1150"/>
      <c r="BB996" s="1150"/>
      <c r="BC996" s="1150"/>
      <c r="BD996" s="1150"/>
      <c r="BE996" s="1150"/>
      <c r="BF996" s="1150"/>
      <c r="BG996" s="1150"/>
      <c r="BH996" s="1150"/>
      <c r="BI996" s="1150"/>
      <c r="BJ996" s="1150"/>
    </row>
    <row r="997" spans="1:62">
      <c r="A997" s="1150">
        <v>991</v>
      </c>
      <c r="B997" s="1150" t="s">
        <v>19094</v>
      </c>
      <c r="C997" s="1150" t="s">
        <v>2792</v>
      </c>
      <c r="D997" s="1150" t="s">
        <v>18942</v>
      </c>
      <c r="E997" s="1150" t="s">
        <v>18943</v>
      </c>
      <c r="F997" s="1150" t="s">
        <v>18948</v>
      </c>
      <c r="G997" s="1150" t="s">
        <v>17935</v>
      </c>
      <c r="H997" s="1213" t="s">
        <v>10914</v>
      </c>
      <c r="I997" s="1150" t="s">
        <v>17810</v>
      </c>
      <c r="J997" s="1150" t="s">
        <v>10915</v>
      </c>
      <c r="K997" s="1150" t="s">
        <v>20145</v>
      </c>
      <c r="L997" s="1150" t="s">
        <v>394</v>
      </c>
      <c r="M997" s="1150">
        <v>100211263</v>
      </c>
      <c r="N997" s="1150" t="s">
        <v>18945</v>
      </c>
      <c r="O997" s="1216" t="s">
        <v>19690</v>
      </c>
      <c r="P997" s="1150" t="s">
        <v>17721</v>
      </c>
      <c r="Q997" s="1211">
        <v>45206</v>
      </c>
      <c r="R997" s="1210">
        <v>40662</v>
      </c>
      <c r="S997" s="1150"/>
      <c r="T997" s="1150" t="s">
        <v>18969</v>
      </c>
      <c r="U997" s="1150">
        <v>1003679935</v>
      </c>
      <c r="V997" s="1150">
        <v>1003679936</v>
      </c>
      <c r="W997" s="1150">
        <v>1003679937</v>
      </c>
      <c r="X997" s="1150"/>
      <c r="Y997" s="1150"/>
      <c r="Z997" s="1150"/>
      <c r="AA997" s="1150"/>
      <c r="AB997" s="1150"/>
      <c r="AC997" s="1150"/>
      <c r="AD997" s="1150"/>
      <c r="AE997" s="1150"/>
      <c r="AF997" s="1150" t="s">
        <v>18997</v>
      </c>
      <c r="AG997" s="1211">
        <v>45207</v>
      </c>
      <c r="AH997" s="1212">
        <v>45200</v>
      </c>
      <c r="AI997" s="1213" t="s">
        <v>10914</v>
      </c>
      <c r="AJ997" s="1150" t="s">
        <v>10915</v>
      </c>
      <c r="AK997" s="1210">
        <v>40661.26</v>
      </c>
      <c r="AL997" s="1210">
        <v>40662</v>
      </c>
      <c r="AM997" s="1150" t="s">
        <v>514</v>
      </c>
      <c r="AN997" s="1150" t="s">
        <v>13437</v>
      </c>
      <c r="AO997" s="1210">
        <v>20064.45</v>
      </c>
      <c r="AP997" s="1150" t="s">
        <v>20146</v>
      </c>
      <c r="AQ997" s="1150"/>
      <c r="AR997" s="1150">
        <v>4902155155</v>
      </c>
      <c r="AS997" s="1150"/>
      <c r="AT997" s="1150"/>
      <c r="AU997" s="1150"/>
      <c r="AV997" s="1150"/>
      <c r="AW997" s="1150"/>
      <c r="AX997" s="1150"/>
      <c r="AY997" s="1150" t="s">
        <v>20147</v>
      </c>
      <c r="AZ997" s="1150"/>
      <c r="BA997" s="1150"/>
      <c r="BB997" s="1150"/>
      <c r="BC997" s="1150"/>
      <c r="BD997" s="1150"/>
      <c r="BE997" s="1150"/>
      <c r="BF997" s="1150"/>
      <c r="BG997" s="1150"/>
      <c r="BH997" s="1150"/>
      <c r="BI997" s="1150"/>
      <c r="BJ997" s="1150"/>
    </row>
    <row r="998" spans="1:62">
      <c r="A998" s="1150">
        <v>992</v>
      </c>
      <c r="B998" s="1150" t="s">
        <v>19094</v>
      </c>
      <c r="C998" s="1150" t="s">
        <v>2792</v>
      </c>
      <c r="D998" s="1150" t="s">
        <v>18942</v>
      </c>
      <c r="E998" s="1150" t="s">
        <v>18943</v>
      </c>
      <c r="F998" s="1150" t="s">
        <v>18948</v>
      </c>
      <c r="G998" s="1150" t="s">
        <v>17935</v>
      </c>
      <c r="H998" s="1213" t="s">
        <v>10923</v>
      </c>
      <c r="I998" s="1150" t="s">
        <v>20148</v>
      </c>
      <c r="J998" s="1150" t="s">
        <v>10924</v>
      </c>
      <c r="K998" s="1150" t="s">
        <v>20149</v>
      </c>
      <c r="L998" s="1150" t="s">
        <v>394</v>
      </c>
      <c r="M998" s="1150">
        <v>100211229</v>
      </c>
      <c r="N998" s="1150" t="s">
        <v>19552</v>
      </c>
      <c r="O998" s="1150" t="s">
        <v>19690</v>
      </c>
      <c r="P998" s="1150" t="s">
        <v>17721</v>
      </c>
      <c r="Q998" s="1211">
        <v>45202</v>
      </c>
      <c r="R998" s="1210">
        <v>5471</v>
      </c>
      <c r="S998" s="1150"/>
      <c r="T998" s="1150" t="s">
        <v>18969</v>
      </c>
      <c r="U998" s="1150">
        <v>1003680490</v>
      </c>
      <c r="V998" s="1150">
        <v>1003680491</v>
      </c>
      <c r="W998" s="1150"/>
      <c r="X998" s="1150"/>
      <c r="Y998" s="1150"/>
      <c r="Z998" s="1150"/>
      <c r="AA998" s="1150"/>
      <c r="AB998" s="1150"/>
      <c r="AC998" s="1150"/>
      <c r="AD998" s="1150"/>
      <c r="AE998" s="1150"/>
      <c r="AF998" s="1150" t="s">
        <v>18978</v>
      </c>
      <c r="AG998" s="1211">
        <v>45209</v>
      </c>
      <c r="AH998" s="1212">
        <v>45200</v>
      </c>
      <c r="AI998" s="1213" t="s">
        <v>10923</v>
      </c>
      <c r="AJ998" s="1150" t="s">
        <v>10924</v>
      </c>
      <c r="AK998" s="1210">
        <v>5470.34</v>
      </c>
      <c r="AL998" s="1210">
        <v>5471</v>
      </c>
      <c r="AM998" s="1150" t="s">
        <v>514</v>
      </c>
      <c r="AN998" s="1150" t="s">
        <v>13437</v>
      </c>
      <c r="AO998" s="1210">
        <v>3711.48</v>
      </c>
      <c r="AP998" s="1150" t="s">
        <v>20150</v>
      </c>
      <c r="AQ998" s="1150"/>
      <c r="AR998" s="1150">
        <v>4902155776</v>
      </c>
      <c r="AS998" s="1150"/>
      <c r="AT998" s="1150"/>
      <c r="AU998" s="1150"/>
      <c r="AV998" s="1150"/>
      <c r="AW998" s="1150"/>
      <c r="AX998" s="1150"/>
      <c r="AY998" s="1150">
        <v>0</v>
      </c>
      <c r="AZ998" s="1150"/>
      <c r="BA998" s="1150"/>
      <c r="BB998" s="1150"/>
      <c r="BC998" s="1150"/>
      <c r="BD998" s="1150"/>
      <c r="BE998" s="1150"/>
      <c r="BF998" s="1150"/>
      <c r="BG998" s="1150"/>
      <c r="BH998" s="1150"/>
      <c r="BI998" s="1150"/>
      <c r="BJ998" s="1150"/>
    </row>
    <row r="999" spans="1:62">
      <c r="A999" s="1150">
        <v>993</v>
      </c>
      <c r="B999" s="1150" t="s">
        <v>19094</v>
      </c>
      <c r="C999" s="1150" t="s">
        <v>2792</v>
      </c>
      <c r="D999" s="1150" t="s">
        <v>18942</v>
      </c>
      <c r="E999" s="1150" t="s">
        <v>18943</v>
      </c>
      <c r="F999" s="1150" t="s">
        <v>18948</v>
      </c>
      <c r="G999" s="1150" t="s">
        <v>17935</v>
      </c>
      <c r="H999" s="1213" t="s">
        <v>10929</v>
      </c>
      <c r="I999" s="1150" t="s">
        <v>10931</v>
      </c>
      <c r="J999" s="1150" t="s">
        <v>10930</v>
      </c>
      <c r="K999" s="1150" t="s">
        <v>20151</v>
      </c>
      <c r="L999" s="1150" t="s">
        <v>394</v>
      </c>
      <c r="M999" s="1150">
        <v>100210729</v>
      </c>
      <c r="N999" s="1150" t="s">
        <v>394</v>
      </c>
      <c r="O999" s="1150" t="s">
        <v>19690</v>
      </c>
      <c r="P999" s="1150" t="s">
        <v>17721</v>
      </c>
      <c r="Q999" s="1211">
        <v>45200</v>
      </c>
      <c r="R999" s="1210">
        <v>22818</v>
      </c>
      <c r="S999" s="1210">
        <v>7500</v>
      </c>
      <c r="T999" s="1150" t="s">
        <v>18969</v>
      </c>
      <c r="U999" s="1150">
        <v>1003679975</v>
      </c>
      <c r="V999" s="1150">
        <v>1003679976</v>
      </c>
      <c r="W999" s="1150"/>
      <c r="X999" s="1150"/>
      <c r="Y999" s="1150"/>
      <c r="Z999" s="1150"/>
      <c r="AA999" s="1150"/>
      <c r="AB999" s="1150"/>
      <c r="AC999" s="1150"/>
      <c r="AD999" s="1150"/>
      <c r="AE999" s="1150"/>
      <c r="AF999" s="1150" t="s">
        <v>18962</v>
      </c>
      <c r="AG999" s="1211">
        <v>45208</v>
      </c>
      <c r="AH999" s="1212">
        <v>45200</v>
      </c>
      <c r="AI999" s="1213" t="s">
        <v>10929</v>
      </c>
      <c r="AJ999" s="1150" t="s">
        <v>10930</v>
      </c>
      <c r="AK999" s="1210">
        <v>22817.64</v>
      </c>
      <c r="AL999" s="1210">
        <v>22818</v>
      </c>
      <c r="AM999" s="1150" t="s">
        <v>514</v>
      </c>
      <c r="AN999" s="1150" t="s">
        <v>13437</v>
      </c>
      <c r="AO999" s="1150"/>
      <c r="AP999" s="1150" t="s">
        <v>20152</v>
      </c>
      <c r="AQ999" s="1150"/>
      <c r="AR999" s="1150">
        <v>4902155444</v>
      </c>
      <c r="AS999" s="1150"/>
      <c r="AT999" s="1150"/>
      <c r="AU999" s="1150"/>
      <c r="AV999" s="1150"/>
      <c r="AW999" s="1150"/>
      <c r="AX999" s="1150"/>
      <c r="AY999" s="1150">
        <v>0</v>
      </c>
      <c r="AZ999" s="1150"/>
      <c r="BA999" s="1150"/>
      <c r="BB999" s="1150"/>
      <c r="BC999" s="1150"/>
      <c r="BD999" s="1150"/>
      <c r="BE999" s="1150"/>
      <c r="BF999" s="1150"/>
      <c r="BG999" s="1150"/>
      <c r="BH999" s="1150"/>
      <c r="BI999" s="1150"/>
      <c r="BJ999" s="1150"/>
    </row>
    <row r="1000" spans="1:62">
      <c r="A1000" s="1150">
        <v>994</v>
      </c>
      <c r="B1000" s="1150" t="s">
        <v>19094</v>
      </c>
      <c r="C1000" s="1150" t="s">
        <v>17850</v>
      </c>
      <c r="D1000" s="1150" t="s">
        <v>18942</v>
      </c>
      <c r="E1000" s="1150" t="s">
        <v>18943</v>
      </c>
      <c r="F1000" s="1150" t="s">
        <v>18948</v>
      </c>
      <c r="G1000" s="1150" t="s">
        <v>17935</v>
      </c>
      <c r="H1000" s="1213" t="s">
        <v>10939</v>
      </c>
      <c r="I1000" s="1213" t="s">
        <v>10941</v>
      </c>
      <c r="J1000" s="1213" t="s">
        <v>10940</v>
      </c>
      <c r="K1000" s="1150" t="s">
        <v>20153</v>
      </c>
      <c r="L1000" s="1150" t="s">
        <v>394</v>
      </c>
      <c r="M1000" s="1150">
        <v>100210786</v>
      </c>
      <c r="N1000" s="1150" t="s">
        <v>394</v>
      </c>
      <c r="O1000" s="1150" t="s">
        <v>19690</v>
      </c>
      <c r="P1000" s="1150" t="s">
        <v>17721</v>
      </c>
      <c r="Q1000" s="1211">
        <v>45198</v>
      </c>
      <c r="R1000" s="1210">
        <v>17216</v>
      </c>
      <c r="S1000" s="1150"/>
      <c r="T1000" s="1150" t="s">
        <v>18969</v>
      </c>
      <c r="U1000" s="1150"/>
      <c r="V1000" s="1150"/>
      <c r="W1000" s="1150"/>
      <c r="X1000" s="1150"/>
      <c r="Y1000" s="1150"/>
      <c r="Z1000" s="1150"/>
      <c r="AA1000" s="1150"/>
      <c r="AB1000" s="1150"/>
      <c r="AC1000" s="1150"/>
      <c r="AD1000" s="1150"/>
      <c r="AE1000" s="1150"/>
      <c r="AF1000" s="1150"/>
      <c r="AG1000" s="1150"/>
      <c r="AH1000" s="1212">
        <v>1</v>
      </c>
      <c r="AI1000" s="1213" t="s">
        <v>10939</v>
      </c>
      <c r="AJ1000" s="1213" t="s">
        <v>10940</v>
      </c>
      <c r="AK1000" s="1210">
        <v>17215.77</v>
      </c>
      <c r="AL1000" s="1210">
        <v>17216</v>
      </c>
      <c r="AM1000" s="1150" t="s">
        <v>514</v>
      </c>
      <c r="AN1000" s="1150" t="s">
        <v>13437</v>
      </c>
      <c r="AO1000" s="1210">
        <v>8962.9699999999993</v>
      </c>
      <c r="AP1000" s="1150" t="s">
        <v>10942</v>
      </c>
      <c r="AQ1000" s="1150"/>
      <c r="AR1000" s="1150"/>
      <c r="AS1000" s="1150"/>
      <c r="AT1000" s="1150"/>
      <c r="AU1000" s="1150"/>
      <c r="AV1000" s="1150"/>
      <c r="AW1000" s="1150"/>
      <c r="AX1000" s="1150"/>
      <c r="AY1000" s="1150">
        <v>0</v>
      </c>
      <c r="AZ1000" s="1150"/>
      <c r="BA1000" s="1150"/>
      <c r="BB1000" s="1150"/>
      <c r="BC1000" s="1150"/>
      <c r="BD1000" s="1150"/>
      <c r="BE1000" s="1150"/>
      <c r="BF1000" s="1150"/>
      <c r="BG1000" s="1150"/>
      <c r="BH1000" s="1150"/>
      <c r="BI1000" s="1150"/>
      <c r="BJ1000" s="1150"/>
    </row>
    <row r="1001" spans="1:62">
      <c r="A1001" s="1150">
        <v>995</v>
      </c>
      <c r="B1001" s="1150" t="s">
        <v>19094</v>
      </c>
      <c r="C1001" s="1150" t="s">
        <v>2792</v>
      </c>
      <c r="D1001" s="1150" t="s">
        <v>18942</v>
      </c>
      <c r="E1001" s="1150" t="s">
        <v>18943</v>
      </c>
      <c r="F1001" s="1150" t="s">
        <v>18948</v>
      </c>
      <c r="G1001" s="1150" t="s">
        <v>17935</v>
      </c>
      <c r="H1001" s="1213" t="s">
        <v>20154</v>
      </c>
      <c r="I1001" s="1213" t="s">
        <v>10956</v>
      </c>
      <c r="J1001" s="1213" t="s">
        <v>20155</v>
      </c>
      <c r="K1001" s="1150" t="s">
        <v>20156</v>
      </c>
      <c r="L1001" s="1150" t="s">
        <v>394</v>
      </c>
      <c r="M1001" s="1150">
        <v>100211255</v>
      </c>
      <c r="N1001" s="1150" t="s">
        <v>394</v>
      </c>
      <c r="O1001" s="1150"/>
      <c r="P1001" s="1150" t="s">
        <v>17721</v>
      </c>
      <c r="Q1001" s="1150"/>
      <c r="R1001" s="1210">
        <v>30232</v>
      </c>
      <c r="S1001" s="1150"/>
      <c r="T1001" s="1150" t="s">
        <v>18969</v>
      </c>
      <c r="U1001" s="1150">
        <v>1003680660</v>
      </c>
      <c r="V1001" s="1150">
        <v>1003680661</v>
      </c>
      <c r="W1001" s="1150"/>
      <c r="X1001" s="1150"/>
      <c r="Y1001" s="1150"/>
      <c r="Z1001" s="1150"/>
      <c r="AA1001" s="1150"/>
      <c r="AB1001" s="1150"/>
      <c r="AC1001" s="1150"/>
      <c r="AD1001" s="1150"/>
      <c r="AE1001" s="1150"/>
      <c r="AF1001" s="1150" t="s">
        <v>18978</v>
      </c>
      <c r="AG1001" s="1211">
        <v>45209</v>
      </c>
      <c r="AH1001" s="1212">
        <v>45200</v>
      </c>
      <c r="AI1001" s="1213" t="s">
        <v>20154</v>
      </c>
      <c r="AJ1001" s="1213" t="s">
        <v>20155</v>
      </c>
      <c r="AK1001" s="1210">
        <v>30231.17</v>
      </c>
      <c r="AL1001" s="1210">
        <v>30232</v>
      </c>
      <c r="AM1001" s="1150" t="s">
        <v>514</v>
      </c>
      <c r="AN1001" s="1150" t="s">
        <v>13437</v>
      </c>
      <c r="AO1001" s="1210">
        <v>22829.93</v>
      </c>
      <c r="AP1001" s="1150" t="s">
        <v>20157</v>
      </c>
      <c r="AQ1001" s="1150"/>
      <c r="AR1001" s="1150">
        <v>4902155846</v>
      </c>
      <c r="AS1001" s="1150"/>
      <c r="AT1001" s="1150"/>
      <c r="AU1001" s="1150"/>
      <c r="AV1001" s="1150"/>
      <c r="AW1001" s="1150"/>
      <c r="AX1001" s="1150"/>
      <c r="AY1001" s="1150" t="s">
        <v>20158</v>
      </c>
      <c r="AZ1001" s="1150"/>
      <c r="BA1001" s="1150"/>
      <c r="BB1001" s="1150"/>
      <c r="BC1001" s="1150"/>
      <c r="BD1001" s="1150"/>
      <c r="BE1001" s="1150"/>
      <c r="BF1001" s="1150"/>
      <c r="BG1001" s="1150"/>
      <c r="BH1001" s="1150"/>
      <c r="BI1001" s="1150"/>
      <c r="BJ1001" s="1150"/>
    </row>
    <row r="1002" spans="1:62">
      <c r="A1002" s="1150">
        <v>996</v>
      </c>
      <c r="B1002" s="1150" t="s">
        <v>19094</v>
      </c>
      <c r="C1002" s="1150" t="s">
        <v>17924</v>
      </c>
      <c r="D1002" s="1150" t="s">
        <v>18942</v>
      </c>
      <c r="E1002" s="1150" t="s">
        <v>18943</v>
      </c>
      <c r="F1002" s="1150" t="s">
        <v>18948</v>
      </c>
      <c r="G1002" s="1150" t="s">
        <v>17935</v>
      </c>
      <c r="H1002" s="1213" t="s">
        <v>10959</v>
      </c>
      <c r="I1002" s="1150" t="s">
        <v>10961</v>
      </c>
      <c r="J1002" s="1150" t="s">
        <v>10960</v>
      </c>
      <c r="K1002" s="1150" t="s">
        <v>20159</v>
      </c>
      <c r="L1002" s="1150" t="s">
        <v>394</v>
      </c>
      <c r="M1002" s="1150">
        <v>100211276</v>
      </c>
      <c r="N1002" s="1150" t="s">
        <v>19552</v>
      </c>
      <c r="O1002" s="1150" t="s">
        <v>19690</v>
      </c>
      <c r="P1002" s="1150" t="s">
        <v>17721</v>
      </c>
      <c r="Q1002" s="1211">
        <v>45202</v>
      </c>
      <c r="R1002" s="1210">
        <v>19704</v>
      </c>
      <c r="S1002" s="1150"/>
      <c r="T1002" s="1150" t="s">
        <v>18969</v>
      </c>
      <c r="U1002" s="1150">
        <v>1003681139</v>
      </c>
      <c r="V1002" s="1150">
        <v>1003681140</v>
      </c>
      <c r="W1002" s="1150"/>
      <c r="X1002" s="1150"/>
      <c r="Y1002" s="1150"/>
      <c r="Z1002" s="1150"/>
      <c r="AA1002" s="1150"/>
      <c r="AB1002" s="1150"/>
      <c r="AC1002" s="1150"/>
      <c r="AD1002" s="1150"/>
      <c r="AE1002" s="1150"/>
      <c r="AF1002" s="1150" t="s">
        <v>19172</v>
      </c>
      <c r="AG1002" s="1211">
        <v>45210</v>
      </c>
      <c r="AH1002" s="1212">
        <v>45200</v>
      </c>
      <c r="AI1002" s="1213" t="s">
        <v>10959</v>
      </c>
      <c r="AJ1002" s="1150" t="s">
        <v>10960</v>
      </c>
      <c r="AK1002" s="1210">
        <v>19703.810000000001</v>
      </c>
      <c r="AL1002" s="1210">
        <v>19704</v>
      </c>
      <c r="AM1002" s="1150" t="s">
        <v>514</v>
      </c>
      <c r="AN1002" s="1150" t="s">
        <v>13437</v>
      </c>
      <c r="AO1002" s="1210">
        <v>6116</v>
      </c>
      <c r="AP1002" s="1150" t="s">
        <v>20160</v>
      </c>
      <c r="AQ1002" s="1150"/>
      <c r="AR1002" s="1150"/>
      <c r="AS1002" s="1150"/>
      <c r="AT1002" s="1150"/>
      <c r="AU1002" s="1150"/>
      <c r="AV1002" s="1150"/>
      <c r="AW1002" s="1150"/>
      <c r="AX1002" s="1150"/>
      <c r="AY1002" s="1150" t="s">
        <v>19894</v>
      </c>
      <c r="AZ1002" s="1150"/>
      <c r="BA1002" s="1150"/>
      <c r="BB1002" s="1150"/>
      <c r="BC1002" s="1150"/>
      <c r="BD1002" s="1150"/>
      <c r="BE1002" s="1150"/>
      <c r="BF1002" s="1150"/>
      <c r="BG1002" s="1150"/>
      <c r="BH1002" s="1150"/>
      <c r="BI1002" s="1150"/>
      <c r="BJ1002" s="1150"/>
    </row>
    <row r="1003" spans="1:62">
      <c r="A1003" s="1150">
        <v>997</v>
      </c>
      <c r="B1003" s="1150" t="s">
        <v>19094</v>
      </c>
      <c r="C1003" s="1150" t="s">
        <v>17924</v>
      </c>
      <c r="D1003" s="1150" t="s">
        <v>18942</v>
      </c>
      <c r="E1003" s="1150" t="s">
        <v>18943</v>
      </c>
      <c r="F1003" s="1150" t="s">
        <v>18948</v>
      </c>
      <c r="G1003" s="1150" t="s">
        <v>17935</v>
      </c>
      <c r="H1003" s="1213" t="s">
        <v>10959</v>
      </c>
      <c r="I1003" s="1150" t="s">
        <v>10964</v>
      </c>
      <c r="J1003" s="1150" t="s">
        <v>20161</v>
      </c>
      <c r="K1003" s="1150" t="s">
        <v>10966</v>
      </c>
      <c r="L1003" s="1150" t="s">
        <v>394</v>
      </c>
      <c r="M1003" s="1150">
        <v>100211264</v>
      </c>
      <c r="N1003" s="1150" t="s">
        <v>18945</v>
      </c>
      <c r="O1003" s="1216" t="s">
        <v>19690</v>
      </c>
      <c r="P1003" s="1150" t="s">
        <v>17721</v>
      </c>
      <c r="Q1003" s="1211">
        <v>45206</v>
      </c>
      <c r="R1003" s="1210">
        <v>36109</v>
      </c>
      <c r="S1003" s="1150"/>
      <c r="T1003" s="1150" t="s">
        <v>18969</v>
      </c>
      <c r="U1003" s="1150">
        <v>1003681137</v>
      </c>
      <c r="V1003" s="1150">
        <v>1003681138</v>
      </c>
      <c r="W1003" s="1150"/>
      <c r="X1003" s="1150"/>
      <c r="Y1003" s="1150"/>
      <c r="Z1003" s="1150"/>
      <c r="AA1003" s="1150"/>
      <c r="AB1003" s="1150"/>
      <c r="AC1003" s="1150"/>
      <c r="AD1003" s="1150"/>
      <c r="AE1003" s="1150"/>
      <c r="AF1003" s="1150" t="s">
        <v>18962</v>
      </c>
      <c r="AG1003" s="1211">
        <v>45210</v>
      </c>
      <c r="AH1003" s="1212">
        <v>45200</v>
      </c>
      <c r="AI1003" s="1213" t="s">
        <v>10959</v>
      </c>
      <c r="AJ1003" s="1150" t="s">
        <v>20161</v>
      </c>
      <c r="AK1003" s="1210">
        <v>36108.51</v>
      </c>
      <c r="AL1003" s="1210">
        <v>36109</v>
      </c>
      <c r="AM1003" s="1150" t="s">
        <v>514</v>
      </c>
      <c r="AN1003" s="1150" t="s">
        <v>13437</v>
      </c>
      <c r="AO1003" s="1150"/>
      <c r="AP1003" s="1150" t="s">
        <v>10965</v>
      </c>
      <c r="AQ1003" s="1150"/>
      <c r="AR1003" s="1150"/>
      <c r="AS1003" s="1150"/>
      <c r="AT1003" s="1150"/>
      <c r="AU1003" s="1150"/>
      <c r="AV1003" s="1150"/>
      <c r="AW1003" s="1150"/>
      <c r="AX1003" s="1150"/>
      <c r="AY1003" s="1150" t="s">
        <v>19579</v>
      </c>
      <c r="AZ1003" s="1150"/>
      <c r="BA1003" s="1150"/>
      <c r="BB1003" s="1150"/>
      <c r="BC1003" s="1150"/>
      <c r="BD1003" s="1150"/>
      <c r="BE1003" s="1150"/>
      <c r="BF1003" s="1150"/>
      <c r="BG1003" s="1150"/>
      <c r="BH1003" s="1150"/>
      <c r="BI1003" s="1150"/>
      <c r="BJ1003" s="1150"/>
    </row>
    <row r="1004" spans="1:62">
      <c r="A1004" s="1150">
        <v>998</v>
      </c>
      <c r="B1004" s="1150" t="s">
        <v>19094</v>
      </c>
      <c r="C1004" s="1150" t="s">
        <v>2792</v>
      </c>
      <c r="D1004" s="1150" t="s">
        <v>18942</v>
      </c>
      <c r="E1004" s="1150" t="s">
        <v>18943</v>
      </c>
      <c r="F1004" s="1150" t="s">
        <v>18948</v>
      </c>
      <c r="G1004" s="1150" t="s">
        <v>17935</v>
      </c>
      <c r="H1004" s="1150" t="s">
        <v>10968</v>
      </c>
      <c r="I1004" s="1150" t="s">
        <v>10970</v>
      </c>
      <c r="J1004" s="1150" t="s">
        <v>10969</v>
      </c>
      <c r="K1004" s="1150" t="s">
        <v>20162</v>
      </c>
      <c r="L1004" s="1150" t="s">
        <v>394</v>
      </c>
      <c r="M1004" s="1150">
        <v>100211277</v>
      </c>
      <c r="N1004" s="1150" t="s">
        <v>19552</v>
      </c>
      <c r="O1004" s="1150" t="s">
        <v>19690</v>
      </c>
      <c r="P1004" s="1150" t="s">
        <v>17721</v>
      </c>
      <c r="Q1004" s="1211">
        <v>45202</v>
      </c>
      <c r="R1004" s="1210">
        <v>37924</v>
      </c>
      <c r="S1004" s="1150"/>
      <c r="T1004" s="1150" t="s">
        <v>18969</v>
      </c>
      <c r="U1004" s="1150">
        <v>1003680740</v>
      </c>
      <c r="V1004" s="1150">
        <v>1003680741</v>
      </c>
      <c r="W1004" s="1150"/>
      <c r="X1004" s="1150"/>
      <c r="Y1004" s="1150"/>
      <c r="Z1004" s="1150"/>
      <c r="AA1004" s="1150"/>
      <c r="AB1004" s="1150"/>
      <c r="AC1004" s="1150"/>
      <c r="AD1004" s="1150"/>
      <c r="AE1004" s="1150"/>
      <c r="AF1004" s="1150" t="s">
        <v>19172</v>
      </c>
      <c r="AG1004" s="1211">
        <v>45209</v>
      </c>
      <c r="AH1004" s="1212">
        <v>45200</v>
      </c>
      <c r="AI1004" s="1150" t="s">
        <v>10968</v>
      </c>
      <c r="AJ1004" s="1150" t="s">
        <v>10969</v>
      </c>
      <c r="AK1004" s="1210">
        <v>37923.43</v>
      </c>
      <c r="AL1004" s="1210">
        <v>37924</v>
      </c>
      <c r="AM1004" s="1150" t="s">
        <v>514</v>
      </c>
      <c r="AN1004" s="1150" t="s">
        <v>13437</v>
      </c>
      <c r="AO1004" s="1210">
        <v>27439</v>
      </c>
      <c r="AP1004" s="1150" t="s">
        <v>20163</v>
      </c>
      <c r="AQ1004" s="1150"/>
      <c r="AR1004" s="1150">
        <v>4902156025</v>
      </c>
      <c r="AS1004" s="1150"/>
      <c r="AT1004" s="1150"/>
      <c r="AU1004" s="1150"/>
      <c r="AV1004" s="1150"/>
      <c r="AW1004" s="1150"/>
      <c r="AX1004" s="1150"/>
      <c r="AY1004" s="1150">
        <v>0</v>
      </c>
      <c r="AZ1004" s="1150"/>
      <c r="BA1004" s="1150"/>
      <c r="BB1004" s="1150"/>
      <c r="BC1004" s="1150"/>
      <c r="BD1004" s="1150"/>
      <c r="BE1004" s="1150"/>
      <c r="BF1004" s="1150"/>
      <c r="BG1004" s="1150"/>
      <c r="BH1004" s="1150"/>
      <c r="BI1004" s="1150"/>
      <c r="BJ1004" s="1150"/>
    </row>
    <row r="1005" spans="1:62">
      <c r="A1005" s="1150">
        <v>999</v>
      </c>
      <c r="B1005" s="1150" t="s">
        <v>19094</v>
      </c>
      <c r="C1005" s="1150" t="s">
        <v>14311</v>
      </c>
      <c r="D1005" s="1150" t="s">
        <v>18942</v>
      </c>
      <c r="E1005" s="1150" t="s">
        <v>18943</v>
      </c>
      <c r="F1005" s="1150" t="s">
        <v>18948</v>
      </c>
      <c r="G1005" s="1150" t="s">
        <v>57</v>
      </c>
      <c r="H1005" s="1150" t="s">
        <v>20164</v>
      </c>
      <c r="I1005" s="1150" t="s">
        <v>10975</v>
      </c>
      <c r="J1005" s="1150" t="s">
        <v>17814</v>
      </c>
      <c r="K1005" s="1150" t="s">
        <v>20165</v>
      </c>
      <c r="L1005" s="1150" t="s">
        <v>394</v>
      </c>
      <c r="M1005" s="1150"/>
      <c r="N1005" s="1150"/>
      <c r="O1005" s="1216" t="s">
        <v>20166</v>
      </c>
      <c r="P1005" s="1150"/>
      <c r="Q1005" s="1150"/>
      <c r="R1005" s="1150"/>
      <c r="S1005" s="1150"/>
      <c r="T1005" s="1150" t="s">
        <v>18969</v>
      </c>
      <c r="U1005" s="1150"/>
      <c r="V1005" s="1150"/>
      <c r="W1005" s="1150"/>
      <c r="X1005" s="1150"/>
      <c r="Y1005" s="1150"/>
      <c r="Z1005" s="1150"/>
      <c r="AA1005" s="1150"/>
      <c r="AB1005" s="1150"/>
      <c r="AC1005" s="1150"/>
      <c r="AD1005" s="1150"/>
      <c r="AE1005" s="1150"/>
      <c r="AF1005" s="1150"/>
      <c r="AG1005" s="1150"/>
      <c r="AH1005" s="1212">
        <v>1</v>
      </c>
      <c r="AI1005" s="1150" t="s">
        <v>20164</v>
      </c>
      <c r="AJ1005" s="1150" t="s">
        <v>17814</v>
      </c>
      <c r="AK1005" s="1210">
        <v>208099.86</v>
      </c>
      <c r="AL1005" s="1210">
        <v>208100</v>
      </c>
      <c r="AM1005" s="1150" t="s">
        <v>514</v>
      </c>
      <c r="AN1005" s="1150" t="s">
        <v>13437</v>
      </c>
      <c r="AO1005" s="1150"/>
      <c r="AP1005" s="1150"/>
      <c r="AQ1005" s="1150"/>
      <c r="AR1005" s="1150"/>
      <c r="AS1005" s="1150"/>
      <c r="AT1005" s="1150"/>
      <c r="AU1005" s="1150"/>
      <c r="AV1005" s="1150"/>
      <c r="AW1005" s="1150"/>
      <c r="AX1005" s="1150"/>
      <c r="AY1005" s="1150" t="s">
        <v>20167</v>
      </c>
      <c r="AZ1005" s="1150"/>
      <c r="BA1005" s="1150"/>
      <c r="BB1005" s="1150"/>
      <c r="BC1005" s="1150"/>
      <c r="BD1005" s="1150"/>
      <c r="BE1005" s="1150"/>
      <c r="BF1005" s="1150"/>
      <c r="BG1005" s="1150"/>
      <c r="BH1005" s="1150"/>
      <c r="BI1005" s="1150"/>
      <c r="BJ1005" s="1150"/>
    </row>
    <row r="1006" spans="1:62">
      <c r="A1006" s="1150">
        <v>1000</v>
      </c>
      <c r="B1006" s="1150" t="s">
        <v>19094</v>
      </c>
      <c r="C1006" s="1150" t="s">
        <v>2792</v>
      </c>
      <c r="D1006" s="1150" t="s">
        <v>18942</v>
      </c>
      <c r="E1006" s="1150" t="s">
        <v>18943</v>
      </c>
      <c r="F1006" s="1150" t="s">
        <v>18948</v>
      </c>
      <c r="G1006" s="1150" t="s">
        <v>57</v>
      </c>
      <c r="H1006" s="1150" t="s">
        <v>20168</v>
      </c>
      <c r="I1006" s="1150" t="s">
        <v>10978</v>
      </c>
      <c r="J1006" s="1150" t="s">
        <v>17818</v>
      </c>
      <c r="K1006" s="1150" t="s">
        <v>20169</v>
      </c>
      <c r="L1006" s="1150" t="s">
        <v>394</v>
      </c>
      <c r="M1006" s="1150">
        <v>100211278</v>
      </c>
      <c r="N1006" s="1150" t="s">
        <v>19552</v>
      </c>
      <c r="O1006" s="1150" t="s">
        <v>19690</v>
      </c>
      <c r="P1006" s="1150" t="s">
        <v>17721</v>
      </c>
      <c r="Q1006" s="1211">
        <v>45202</v>
      </c>
      <c r="R1006" s="1210">
        <v>16080</v>
      </c>
      <c r="S1006" s="1150"/>
      <c r="T1006" s="1150" t="s">
        <v>18969</v>
      </c>
      <c r="U1006" s="1150">
        <v>1003679800</v>
      </c>
      <c r="V1006" s="1150"/>
      <c r="W1006" s="1150"/>
      <c r="X1006" s="1150"/>
      <c r="Y1006" s="1150"/>
      <c r="Z1006" s="1150"/>
      <c r="AA1006" s="1150"/>
      <c r="AB1006" s="1150"/>
      <c r="AC1006" s="1150"/>
      <c r="AD1006" s="1150"/>
      <c r="AE1006" s="1150"/>
      <c r="AF1006" s="1150" t="s">
        <v>18962</v>
      </c>
      <c r="AG1006" s="1211">
        <v>45206</v>
      </c>
      <c r="AH1006" s="1212">
        <v>45200</v>
      </c>
      <c r="AI1006" s="1150" t="s">
        <v>20168</v>
      </c>
      <c r="AJ1006" s="1150" t="s">
        <v>17818</v>
      </c>
      <c r="AK1006" s="1210">
        <v>16079.46</v>
      </c>
      <c r="AL1006" s="1210">
        <v>16080</v>
      </c>
      <c r="AM1006" s="1150" t="s">
        <v>514</v>
      </c>
      <c r="AN1006" s="1150" t="s">
        <v>13437</v>
      </c>
      <c r="AO1006" s="1150"/>
      <c r="AP1006" s="1150"/>
      <c r="AQ1006" s="1150"/>
      <c r="AR1006" s="1150">
        <v>4902155057</v>
      </c>
      <c r="AS1006" s="1150"/>
      <c r="AT1006" s="1150"/>
      <c r="AU1006" s="1150"/>
      <c r="AV1006" s="1150"/>
      <c r="AW1006" s="1150"/>
      <c r="AX1006" s="1150"/>
      <c r="AY1006" s="1150" t="s">
        <v>20147</v>
      </c>
      <c r="AZ1006" s="1150"/>
      <c r="BA1006" s="1150"/>
      <c r="BB1006" s="1150"/>
      <c r="BC1006" s="1150"/>
      <c r="BD1006" s="1150"/>
      <c r="BE1006" s="1150"/>
      <c r="BF1006" s="1150"/>
      <c r="BG1006" s="1150"/>
      <c r="BH1006" s="1150"/>
      <c r="BI1006" s="1150"/>
      <c r="BJ1006" s="1150"/>
    </row>
    <row r="1007" spans="1:62">
      <c r="A1007" s="1150">
        <v>1001</v>
      </c>
      <c r="B1007" s="1150" t="s">
        <v>19094</v>
      </c>
      <c r="C1007" s="1150" t="s">
        <v>2792</v>
      </c>
      <c r="D1007" s="1150" t="s">
        <v>18942</v>
      </c>
      <c r="E1007" s="1150" t="s">
        <v>18943</v>
      </c>
      <c r="F1007" s="1150" t="s">
        <v>18948</v>
      </c>
      <c r="G1007" s="1150" t="s">
        <v>3189</v>
      </c>
      <c r="H1007" s="1213" t="s">
        <v>10983</v>
      </c>
      <c r="I1007" s="1150" t="s">
        <v>10985</v>
      </c>
      <c r="J1007" s="1213" t="s">
        <v>10984</v>
      </c>
      <c r="K1007" s="1150" t="s">
        <v>10988</v>
      </c>
      <c r="L1007" s="1150" t="s">
        <v>394</v>
      </c>
      <c r="M1007" s="1150">
        <v>100211217</v>
      </c>
      <c r="N1007" s="1150" t="s">
        <v>18962</v>
      </c>
      <c r="O1007" s="1150" t="s">
        <v>19690</v>
      </c>
      <c r="P1007" s="1150" t="s">
        <v>17721</v>
      </c>
      <c r="Q1007" s="1211">
        <v>45200</v>
      </c>
      <c r="R1007" s="1210">
        <v>31939</v>
      </c>
      <c r="S1007" s="1150"/>
      <c r="T1007" s="1150" t="s">
        <v>18969</v>
      </c>
      <c r="U1007" s="1150">
        <v>1003680788</v>
      </c>
      <c r="V1007" s="1150"/>
      <c r="W1007" s="1150"/>
      <c r="X1007" s="1150"/>
      <c r="Y1007" s="1150"/>
      <c r="Z1007" s="1150"/>
      <c r="AA1007" s="1150"/>
      <c r="AB1007" s="1150"/>
      <c r="AC1007" s="1150"/>
      <c r="AD1007" s="1150"/>
      <c r="AE1007" s="1150"/>
      <c r="AF1007" s="1150" t="s">
        <v>18997</v>
      </c>
      <c r="AG1007" s="1211">
        <v>45209</v>
      </c>
      <c r="AH1007" s="1212">
        <v>45200</v>
      </c>
      <c r="AI1007" s="1213" t="s">
        <v>10983</v>
      </c>
      <c r="AJ1007" s="1213" t="s">
        <v>10984</v>
      </c>
      <c r="AK1007" s="1210">
        <v>31938.34</v>
      </c>
      <c r="AL1007" s="1210">
        <v>31939</v>
      </c>
      <c r="AM1007" s="1150" t="s">
        <v>514</v>
      </c>
      <c r="AN1007" s="1150" t="s">
        <v>13437</v>
      </c>
      <c r="AO1007" s="1210">
        <v>9708.0499999999993</v>
      </c>
      <c r="AP1007" s="1150" t="s">
        <v>10986</v>
      </c>
      <c r="AQ1007" s="1150"/>
      <c r="AR1007" s="1150">
        <v>4902156015</v>
      </c>
      <c r="AS1007" s="1150"/>
      <c r="AT1007" s="1150"/>
      <c r="AU1007" s="1150"/>
      <c r="AV1007" s="1150"/>
      <c r="AW1007" s="1150"/>
      <c r="AX1007" s="1150"/>
      <c r="AY1007" s="1150">
        <v>0</v>
      </c>
      <c r="AZ1007" s="1150"/>
      <c r="BA1007" s="1150"/>
      <c r="BB1007" s="1150"/>
      <c r="BC1007" s="1150"/>
      <c r="BD1007" s="1150"/>
      <c r="BE1007" s="1150"/>
      <c r="BF1007" s="1150"/>
      <c r="BG1007" s="1150"/>
      <c r="BH1007" s="1150"/>
      <c r="BI1007" s="1150"/>
      <c r="BJ1007" s="1150"/>
    </row>
    <row r="1008" spans="1:62">
      <c r="A1008" s="1150">
        <v>1002</v>
      </c>
      <c r="B1008" s="1150" t="s">
        <v>19094</v>
      </c>
      <c r="C1008" s="1150" t="s">
        <v>17850</v>
      </c>
      <c r="D1008" s="1150" t="s">
        <v>18942</v>
      </c>
      <c r="E1008" s="1150" t="s">
        <v>18943</v>
      </c>
      <c r="F1008" s="1150" t="s">
        <v>18948</v>
      </c>
      <c r="G1008" s="1150" t="s">
        <v>3189</v>
      </c>
      <c r="H1008" s="1213" t="s">
        <v>10983</v>
      </c>
      <c r="I1008" s="1150" t="s">
        <v>10992</v>
      </c>
      <c r="J1008" s="1213" t="s">
        <v>10984</v>
      </c>
      <c r="K1008" s="1150" t="s">
        <v>10994</v>
      </c>
      <c r="L1008" s="1150" t="s">
        <v>394</v>
      </c>
      <c r="M1008" s="1150">
        <v>100211234</v>
      </c>
      <c r="N1008" s="1150" t="s">
        <v>18962</v>
      </c>
      <c r="O1008" s="1150" t="s">
        <v>19690</v>
      </c>
      <c r="P1008" s="1150" t="s">
        <v>17721</v>
      </c>
      <c r="Q1008" s="1211">
        <v>45200</v>
      </c>
      <c r="R1008" s="1210">
        <v>9465</v>
      </c>
      <c r="S1008" s="1150"/>
      <c r="T1008" s="1150" t="s">
        <v>18969</v>
      </c>
      <c r="U1008" s="1150"/>
      <c r="V1008" s="1150"/>
      <c r="W1008" s="1150"/>
      <c r="X1008" s="1150"/>
      <c r="Y1008" s="1150"/>
      <c r="Z1008" s="1150"/>
      <c r="AA1008" s="1150"/>
      <c r="AB1008" s="1150"/>
      <c r="AC1008" s="1150"/>
      <c r="AD1008" s="1150"/>
      <c r="AE1008" s="1150"/>
      <c r="AF1008" s="1150"/>
      <c r="AG1008" s="1150"/>
      <c r="AH1008" s="1212">
        <v>1</v>
      </c>
      <c r="AI1008" s="1213" t="s">
        <v>10983</v>
      </c>
      <c r="AJ1008" s="1213" t="s">
        <v>10984</v>
      </c>
      <c r="AK1008" s="1210">
        <v>9464.5499999999993</v>
      </c>
      <c r="AL1008" s="1210">
        <v>9465</v>
      </c>
      <c r="AM1008" s="1150" t="s">
        <v>514</v>
      </c>
      <c r="AN1008" s="1150" t="s">
        <v>13437</v>
      </c>
      <c r="AO1008" s="1150"/>
      <c r="AP1008" s="1150"/>
      <c r="AQ1008" s="1150"/>
      <c r="AR1008" s="1150"/>
      <c r="AS1008" s="1150"/>
      <c r="AT1008" s="1150"/>
      <c r="AU1008" s="1150"/>
      <c r="AV1008" s="1150"/>
      <c r="AW1008" s="1150"/>
      <c r="AX1008" s="1150"/>
      <c r="AY1008" s="1150">
        <v>0</v>
      </c>
      <c r="AZ1008" s="1150"/>
      <c r="BA1008" s="1150"/>
      <c r="BB1008" s="1150"/>
      <c r="BC1008" s="1150"/>
      <c r="BD1008" s="1150"/>
      <c r="BE1008" s="1150"/>
      <c r="BF1008" s="1150"/>
      <c r="BG1008" s="1150"/>
      <c r="BH1008" s="1150"/>
      <c r="BI1008" s="1150"/>
      <c r="BJ1008" s="1150"/>
    </row>
    <row r="1009" spans="1:62">
      <c r="A1009" s="1150">
        <v>1003</v>
      </c>
      <c r="B1009" s="1150" t="s">
        <v>19094</v>
      </c>
      <c r="C1009" s="1150" t="s">
        <v>2792</v>
      </c>
      <c r="D1009" s="1150" t="s">
        <v>18942</v>
      </c>
      <c r="E1009" s="1150" t="s">
        <v>18943</v>
      </c>
      <c r="F1009" s="1150" t="s">
        <v>18948</v>
      </c>
      <c r="G1009" s="1150" t="s">
        <v>17569</v>
      </c>
      <c r="H1009" s="1150" t="s">
        <v>11007</v>
      </c>
      <c r="I1009" s="1150" t="s">
        <v>11009</v>
      </c>
      <c r="J1009" s="1150" t="s">
        <v>11008</v>
      </c>
      <c r="K1009" s="1150" t="s">
        <v>11012</v>
      </c>
      <c r="L1009" s="1150" t="s">
        <v>394</v>
      </c>
      <c r="M1009" s="1150">
        <v>100210736</v>
      </c>
      <c r="N1009" s="1150" t="s">
        <v>394</v>
      </c>
      <c r="O1009" s="1150" t="s">
        <v>19690</v>
      </c>
      <c r="P1009" s="1150" t="s">
        <v>17721</v>
      </c>
      <c r="Q1009" s="1211">
        <v>45202</v>
      </c>
      <c r="R1009" s="1210">
        <v>14077</v>
      </c>
      <c r="S1009" s="1150"/>
      <c r="T1009" s="1150" t="s">
        <v>18969</v>
      </c>
      <c r="U1009" s="1150">
        <v>1003679539</v>
      </c>
      <c r="V1009" s="1150">
        <v>1003679540</v>
      </c>
      <c r="W1009" s="1150"/>
      <c r="X1009" s="1150"/>
      <c r="Y1009" s="1150"/>
      <c r="Z1009" s="1150"/>
      <c r="AA1009" s="1150"/>
      <c r="AB1009" s="1150"/>
      <c r="AC1009" s="1150"/>
      <c r="AD1009" s="1150"/>
      <c r="AE1009" s="1150"/>
      <c r="AF1009" s="1150" t="s">
        <v>18978</v>
      </c>
      <c r="AG1009" s="1211">
        <v>45205</v>
      </c>
      <c r="AH1009" s="1212">
        <v>45200</v>
      </c>
      <c r="AI1009" s="1150" t="s">
        <v>11007</v>
      </c>
      <c r="AJ1009" s="1150" t="s">
        <v>11008</v>
      </c>
      <c r="AK1009" s="1210">
        <v>14076.53</v>
      </c>
      <c r="AL1009" s="1210">
        <v>14077</v>
      </c>
      <c r="AM1009" s="1150" t="s">
        <v>514</v>
      </c>
      <c r="AN1009" s="1150" t="s">
        <v>13437</v>
      </c>
      <c r="AO1009" s="1210">
        <v>6643.7</v>
      </c>
      <c r="AP1009" s="1150" t="s">
        <v>11010</v>
      </c>
      <c r="AQ1009" s="1150"/>
      <c r="AR1009" s="1150">
        <v>4902154797</v>
      </c>
      <c r="AS1009" s="1150"/>
      <c r="AT1009" s="1150"/>
      <c r="AU1009" s="1150"/>
      <c r="AV1009" s="1150"/>
      <c r="AW1009" s="1150"/>
      <c r="AX1009" s="1150"/>
      <c r="AY1009" s="1150" t="s">
        <v>20170</v>
      </c>
      <c r="AZ1009" s="1150"/>
      <c r="BA1009" s="1150"/>
      <c r="BB1009" s="1150"/>
      <c r="BC1009" s="1150"/>
      <c r="BD1009" s="1150"/>
      <c r="BE1009" s="1150"/>
      <c r="BF1009" s="1150"/>
      <c r="BG1009" s="1150"/>
      <c r="BH1009" s="1150"/>
      <c r="BI1009" s="1150"/>
      <c r="BJ1009" s="1150"/>
    </row>
    <row r="1010" spans="1:62">
      <c r="A1010" s="1150">
        <v>1004</v>
      </c>
      <c r="B1010" s="1150" t="s">
        <v>19094</v>
      </c>
      <c r="C1010" s="1150" t="s">
        <v>17850</v>
      </c>
      <c r="D1010" s="1150" t="s">
        <v>18942</v>
      </c>
      <c r="E1010" s="1150" t="s">
        <v>18943</v>
      </c>
      <c r="F1010" s="1150" t="s">
        <v>18948</v>
      </c>
      <c r="G1010" s="1150" t="s">
        <v>17569</v>
      </c>
      <c r="H1010" s="1150" t="s">
        <v>4512</v>
      </c>
      <c r="I1010" s="1150" t="s">
        <v>4509</v>
      </c>
      <c r="J1010" s="1150" t="s">
        <v>4511</v>
      </c>
      <c r="K1010" s="1150" t="s">
        <v>11608</v>
      </c>
      <c r="L1010" s="1150" t="s">
        <v>394</v>
      </c>
      <c r="M1010" s="1150">
        <v>100211017</v>
      </c>
      <c r="N1010" s="1150" t="s">
        <v>394</v>
      </c>
      <c r="O1010" s="1150" t="s">
        <v>19690</v>
      </c>
      <c r="P1010" s="1150" t="s">
        <v>17721</v>
      </c>
      <c r="Q1010" s="1211">
        <v>45200</v>
      </c>
      <c r="R1010" s="1210">
        <v>4020</v>
      </c>
      <c r="S1010" s="1150"/>
      <c r="T1010" s="1150" t="s">
        <v>18969</v>
      </c>
      <c r="U1010" s="1150"/>
      <c r="V1010" s="1150"/>
      <c r="W1010" s="1150"/>
      <c r="X1010" s="1150"/>
      <c r="Y1010" s="1150"/>
      <c r="Z1010" s="1150"/>
      <c r="AA1010" s="1150"/>
      <c r="AB1010" s="1150"/>
      <c r="AC1010" s="1150"/>
      <c r="AD1010" s="1150"/>
      <c r="AE1010" s="1150"/>
      <c r="AF1010" s="1150"/>
      <c r="AG1010" s="1150"/>
      <c r="AH1010" s="1212">
        <v>1</v>
      </c>
      <c r="AI1010" s="1150" t="s">
        <v>4512</v>
      </c>
      <c r="AJ1010" s="1150" t="s">
        <v>4511</v>
      </c>
      <c r="AK1010" s="1210">
        <v>4019.88</v>
      </c>
      <c r="AL1010" s="1210">
        <v>4020</v>
      </c>
      <c r="AM1010" s="1150" t="s">
        <v>514</v>
      </c>
      <c r="AN1010" s="1150" t="s">
        <v>13437</v>
      </c>
      <c r="AO1010" s="1150"/>
      <c r="AP1010" s="1150"/>
      <c r="AQ1010" s="1150"/>
      <c r="AR1010" s="1150"/>
      <c r="AS1010" s="1150"/>
      <c r="AT1010" s="1150"/>
      <c r="AU1010" s="1150"/>
      <c r="AV1010" s="1150"/>
      <c r="AW1010" s="1150"/>
      <c r="AX1010" s="1150"/>
      <c r="AY1010" s="1150">
        <v>0</v>
      </c>
      <c r="AZ1010" s="1150"/>
      <c r="BA1010" s="1150"/>
      <c r="BB1010" s="1150"/>
      <c r="BC1010" s="1150"/>
      <c r="BD1010" s="1150"/>
      <c r="BE1010" s="1150"/>
      <c r="BF1010" s="1150"/>
      <c r="BG1010" s="1150"/>
      <c r="BH1010" s="1150"/>
      <c r="BI1010" s="1150"/>
      <c r="BJ1010" s="1150"/>
    </row>
    <row r="1011" spans="1:62">
      <c r="A1011" s="1150">
        <v>1005</v>
      </c>
      <c r="B1011" s="1150" t="s">
        <v>19094</v>
      </c>
      <c r="C1011" s="1150" t="s">
        <v>2792</v>
      </c>
      <c r="D1011" s="1150" t="s">
        <v>18942</v>
      </c>
      <c r="E1011" s="1150" t="s">
        <v>18943</v>
      </c>
      <c r="F1011" s="1150" t="s">
        <v>18948</v>
      </c>
      <c r="G1011" s="1150" t="s">
        <v>17569</v>
      </c>
      <c r="H1011" s="1150" t="s">
        <v>4474</v>
      </c>
      <c r="I1011" s="1150" t="s">
        <v>4471</v>
      </c>
      <c r="J1011" s="1150" t="s">
        <v>4473</v>
      </c>
      <c r="K1011" s="1150" t="s">
        <v>11602</v>
      </c>
      <c r="L1011" s="1150" t="s">
        <v>394</v>
      </c>
      <c r="M1011" s="1150">
        <v>100211218</v>
      </c>
      <c r="N1011" s="1150" t="s">
        <v>18962</v>
      </c>
      <c r="O1011" s="1150" t="s">
        <v>19690</v>
      </c>
      <c r="P1011" s="1150" t="s">
        <v>17721</v>
      </c>
      <c r="Q1011" s="1211">
        <v>45200</v>
      </c>
      <c r="R1011" s="1210">
        <v>38816</v>
      </c>
      <c r="S1011" s="1150"/>
      <c r="T1011" s="1150" t="s">
        <v>18969</v>
      </c>
      <c r="U1011" s="1150">
        <v>1003680736</v>
      </c>
      <c r="V1011" s="1150">
        <v>1003680737</v>
      </c>
      <c r="W1011" s="1150"/>
      <c r="X1011" s="1150"/>
      <c r="Y1011" s="1150"/>
      <c r="Z1011" s="1150"/>
      <c r="AA1011" s="1150"/>
      <c r="AB1011" s="1150"/>
      <c r="AC1011" s="1150"/>
      <c r="AD1011" s="1150"/>
      <c r="AE1011" s="1150"/>
      <c r="AF1011" s="1150" t="s">
        <v>19172</v>
      </c>
      <c r="AG1011" s="1211">
        <v>45209</v>
      </c>
      <c r="AH1011" s="1212">
        <v>45200</v>
      </c>
      <c r="AI1011" s="1150" t="s">
        <v>4474</v>
      </c>
      <c r="AJ1011" s="1150" t="s">
        <v>4473</v>
      </c>
      <c r="AK1011" s="1210">
        <v>38815.33</v>
      </c>
      <c r="AL1011" s="1210">
        <v>38816</v>
      </c>
      <c r="AM1011" s="1150" t="s">
        <v>514</v>
      </c>
      <c r="AN1011" s="1150" t="s">
        <v>13437</v>
      </c>
      <c r="AO1011" s="1210">
        <v>15234</v>
      </c>
      <c r="AP1011" s="1150" t="s">
        <v>12093</v>
      </c>
      <c r="AQ1011" s="1150"/>
      <c r="AR1011" s="1150">
        <v>4902156007</v>
      </c>
      <c r="AS1011" s="1150"/>
      <c r="AT1011" s="1150"/>
      <c r="AU1011" s="1150"/>
      <c r="AV1011" s="1150"/>
      <c r="AW1011" s="1150"/>
      <c r="AX1011" s="1150"/>
      <c r="AY1011" s="1150">
        <v>0</v>
      </c>
      <c r="AZ1011" s="1150"/>
      <c r="BA1011" s="1150"/>
      <c r="BB1011" s="1150"/>
      <c r="BC1011" s="1150"/>
      <c r="BD1011" s="1150"/>
      <c r="BE1011" s="1150"/>
      <c r="BF1011" s="1150"/>
      <c r="BG1011" s="1150"/>
      <c r="BH1011" s="1150"/>
      <c r="BI1011" s="1150"/>
      <c r="BJ1011" s="1150"/>
    </row>
    <row r="1012" spans="1:62">
      <c r="A1012" s="1150">
        <v>1006</v>
      </c>
      <c r="B1012" s="1150" t="s">
        <v>19094</v>
      </c>
      <c r="C1012" s="1150" t="s">
        <v>17850</v>
      </c>
      <c r="D1012" s="1150" t="s">
        <v>18942</v>
      </c>
      <c r="E1012" s="1150" t="s">
        <v>18943</v>
      </c>
      <c r="F1012" s="1150" t="s">
        <v>18948</v>
      </c>
      <c r="G1012" s="1150" t="s">
        <v>17569</v>
      </c>
      <c r="H1012" s="1150" t="s">
        <v>4506</v>
      </c>
      <c r="I1012" s="1150" t="s">
        <v>4503</v>
      </c>
      <c r="J1012" s="1150" t="s">
        <v>4505</v>
      </c>
      <c r="K1012" s="1150" t="s">
        <v>4504</v>
      </c>
      <c r="L1012" s="1150" t="s">
        <v>394</v>
      </c>
      <c r="M1012" s="1150">
        <v>100211219</v>
      </c>
      <c r="N1012" s="1150" t="s">
        <v>18962</v>
      </c>
      <c r="O1012" s="1150" t="s">
        <v>19690</v>
      </c>
      <c r="P1012" s="1150" t="s">
        <v>17721</v>
      </c>
      <c r="Q1012" s="1211">
        <v>45200</v>
      </c>
      <c r="R1012" s="1210">
        <v>4020</v>
      </c>
      <c r="S1012" s="1150"/>
      <c r="T1012" s="1150" t="s">
        <v>18969</v>
      </c>
      <c r="U1012" s="1150"/>
      <c r="V1012" s="1150"/>
      <c r="W1012" s="1150"/>
      <c r="X1012" s="1150"/>
      <c r="Y1012" s="1150"/>
      <c r="Z1012" s="1150"/>
      <c r="AA1012" s="1150"/>
      <c r="AB1012" s="1150"/>
      <c r="AC1012" s="1150"/>
      <c r="AD1012" s="1150"/>
      <c r="AE1012" s="1150"/>
      <c r="AF1012" s="1150"/>
      <c r="AG1012" s="1150"/>
      <c r="AH1012" s="1212">
        <v>1</v>
      </c>
      <c r="AI1012" s="1150" t="s">
        <v>4506</v>
      </c>
      <c r="AJ1012" s="1150" t="s">
        <v>4505</v>
      </c>
      <c r="AK1012" s="1210">
        <v>4019.88</v>
      </c>
      <c r="AL1012" s="1210">
        <v>4020</v>
      </c>
      <c r="AM1012" s="1150" t="s">
        <v>514</v>
      </c>
      <c r="AN1012" s="1150" t="s">
        <v>13437</v>
      </c>
      <c r="AO1012" s="1150"/>
      <c r="AP1012" s="1150"/>
      <c r="AQ1012" s="1150"/>
      <c r="AR1012" s="1150"/>
      <c r="AS1012" s="1150"/>
      <c r="AT1012" s="1150"/>
      <c r="AU1012" s="1150"/>
      <c r="AV1012" s="1150"/>
      <c r="AW1012" s="1150"/>
      <c r="AX1012" s="1150"/>
      <c r="AY1012" s="1150">
        <v>0</v>
      </c>
      <c r="AZ1012" s="1150"/>
      <c r="BA1012" s="1150"/>
      <c r="BB1012" s="1150"/>
      <c r="BC1012" s="1150"/>
      <c r="BD1012" s="1150"/>
      <c r="BE1012" s="1150"/>
      <c r="BF1012" s="1150"/>
      <c r="BG1012" s="1150"/>
      <c r="BH1012" s="1150"/>
      <c r="BI1012" s="1150"/>
      <c r="BJ1012" s="1150"/>
    </row>
    <row r="1013" spans="1:62">
      <c r="A1013" s="1150">
        <v>1007</v>
      </c>
      <c r="B1013" s="1150" t="s">
        <v>19094</v>
      </c>
      <c r="C1013" s="1150" t="s">
        <v>17850</v>
      </c>
      <c r="D1013" s="1150" t="s">
        <v>18942</v>
      </c>
      <c r="E1013" s="1150" t="s">
        <v>18943</v>
      </c>
      <c r="F1013" s="1150" t="s">
        <v>18948</v>
      </c>
      <c r="G1013" s="1150" t="s">
        <v>17569</v>
      </c>
      <c r="H1013" s="1213" t="s">
        <v>4459</v>
      </c>
      <c r="I1013" s="1150" t="s">
        <v>4499</v>
      </c>
      <c r="J1013" s="1213" t="s">
        <v>4458</v>
      </c>
      <c r="K1013" s="1150" t="s">
        <v>4500</v>
      </c>
      <c r="L1013" s="1150" t="s">
        <v>394</v>
      </c>
      <c r="M1013" s="1150">
        <v>100211230</v>
      </c>
      <c r="N1013" s="1150" t="s">
        <v>18962</v>
      </c>
      <c r="O1013" s="1150" t="s">
        <v>19690</v>
      </c>
      <c r="P1013" s="1150" t="s">
        <v>17721</v>
      </c>
      <c r="Q1013" s="1211">
        <v>45200</v>
      </c>
      <c r="R1013" s="1210">
        <v>27400</v>
      </c>
      <c r="S1013" s="1150"/>
      <c r="T1013" s="1150" t="s">
        <v>18969</v>
      </c>
      <c r="U1013" s="1150"/>
      <c r="V1013" s="1150"/>
      <c r="W1013" s="1150"/>
      <c r="X1013" s="1150"/>
      <c r="Y1013" s="1150"/>
      <c r="Z1013" s="1150"/>
      <c r="AA1013" s="1150"/>
      <c r="AB1013" s="1150"/>
      <c r="AC1013" s="1150"/>
      <c r="AD1013" s="1150"/>
      <c r="AE1013" s="1150"/>
      <c r="AF1013" s="1150"/>
      <c r="AG1013" s="1150"/>
      <c r="AH1013" s="1212">
        <v>1</v>
      </c>
      <c r="AI1013" s="1213" t="s">
        <v>4459</v>
      </c>
      <c r="AJ1013" s="1213" t="s">
        <v>4458</v>
      </c>
      <c r="AK1013" s="1210">
        <v>27399.77</v>
      </c>
      <c r="AL1013" s="1210">
        <v>27400</v>
      </c>
      <c r="AM1013" s="1150" t="s">
        <v>514</v>
      </c>
      <c r="AN1013" s="1150" t="s">
        <v>13437</v>
      </c>
      <c r="AO1013" s="1150"/>
      <c r="AP1013" s="1150"/>
      <c r="AQ1013" s="1150"/>
      <c r="AR1013" s="1150"/>
      <c r="AS1013" s="1150"/>
      <c r="AT1013" s="1150"/>
      <c r="AU1013" s="1150"/>
      <c r="AV1013" s="1150"/>
      <c r="AW1013" s="1150"/>
      <c r="AX1013" s="1150"/>
      <c r="AY1013" s="1150">
        <v>0</v>
      </c>
      <c r="AZ1013" s="1150"/>
      <c r="BA1013" s="1150"/>
      <c r="BB1013" s="1150"/>
      <c r="BC1013" s="1150"/>
      <c r="BD1013" s="1150"/>
      <c r="BE1013" s="1150"/>
      <c r="BF1013" s="1150"/>
      <c r="BG1013" s="1150"/>
      <c r="BH1013" s="1150"/>
      <c r="BI1013" s="1150"/>
      <c r="BJ1013" s="1150"/>
    </row>
    <row r="1014" spans="1:62">
      <c r="A1014" s="1150">
        <v>1008</v>
      </c>
      <c r="B1014" s="1150" t="s">
        <v>19094</v>
      </c>
      <c r="C1014" s="1150" t="s">
        <v>17850</v>
      </c>
      <c r="D1014" s="1150" t="s">
        <v>18942</v>
      </c>
      <c r="E1014" s="1150" t="s">
        <v>18943</v>
      </c>
      <c r="F1014" s="1150" t="s">
        <v>18948</v>
      </c>
      <c r="G1014" s="1150" t="s">
        <v>17569</v>
      </c>
      <c r="H1014" s="1213" t="s">
        <v>4459</v>
      </c>
      <c r="I1014" s="1150" t="s">
        <v>4456</v>
      </c>
      <c r="J1014" s="1213" t="s">
        <v>4458</v>
      </c>
      <c r="K1014" s="1150" t="s">
        <v>4457</v>
      </c>
      <c r="L1014" s="1150" t="s">
        <v>394</v>
      </c>
      <c r="M1014" s="1150">
        <v>100211235</v>
      </c>
      <c r="N1014" s="1150" t="s">
        <v>18962</v>
      </c>
      <c r="O1014" s="1150" t="s">
        <v>19690</v>
      </c>
      <c r="P1014" s="1150" t="s">
        <v>17721</v>
      </c>
      <c r="Q1014" s="1211">
        <v>45200</v>
      </c>
      <c r="R1014" s="1210">
        <v>48987</v>
      </c>
      <c r="S1014" s="1150"/>
      <c r="T1014" s="1150" t="s">
        <v>18969</v>
      </c>
      <c r="U1014" s="1150"/>
      <c r="V1014" s="1150"/>
      <c r="W1014" s="1150"/>
      <c r="X1014" s="1150"/>
      <c r="Y1014" s="1150"/>
      <c r="Z1014" s="1150"/>
      <c r="AA1014" s="1150"/>
      <c r="AB1014" s="1150"/>
      <c r="AC1014" s="1150"/>
      <c r="AD1014" s="1150"/>
      <c r="AE1014" s="1150"/>
      <c r="AF1014" s="1150"/>
      <c r="AG1014" s="1150"/>
      <c r="AH1014" s="1212">
        <v>1</v>
      </c>
      <c r="AI1014" s="1213" t="s">
        <v>4459</v>
      </c>
      <c r="AJ1014" s="1213" t="s">
        <v>4458</v>
      </c>
      <c r="AK1014" s="1210">
        <v>48986.98</v>
      </c>
      <c r="AL1014" s="1210">
        <v>48987</v>
      </c>
      <c r="AM1014" s="1150" t="s">
        <v>514</v>
      </c>
      <c r="AN1014" s="1150" t="s">
        <v>13437</v>
      </c>
      <c r="AO1014" s="1150"/>
      <c r="AP1014" s="1150"/>
      <c r="AQ1014" s="1150"/>
      <c r="AR1014" s="1150"/>
      <c r="AS1014" s="1150"/>
      <c r="AT1014" s="1150"/>
      <c r="AU1014" s="1150"/>
      <c r="AV1014" s="1150"/>
      <c r="AW1014" s="1150"/>
      <c r="AX1014" s="1150"/>
      <c r="AY1014" s="1150">
        <v>0</v>
      </c>
      <c r="AZ1014" s="1150"/>
      <c r="BA1014" s="1150"/>
      <c r="BB1014" s="1150"/>
      <c r="BC1014" s="1150"/>
      <c r="BD1014" s="1150"/>
      <c r="BE1014" s="1150"/>
      <c r="BF1014" s="1150"/>
      <c r="BG1014" s="1150"/>
      <c r="BH1014" s="1150"/>
      <c r="BI1014" s="1150"/>
      <c r="BJ1014" s="1150"/>
    </row>
    <row r="1015" spans="1:62">
      <c r="A1015" s="1150">
        <v>1009</v>
      </c>
      <c r="B1015" s="1150" t="s">
        <v>19094</v>
      </c>
      <c r="C1015" s="1150" t="s">
        <v>17850</v>
      </c>
      <c r="D1015" s="1150" t="s">
        <v>18942</v>
      </c>
      <c r="E1015" s="1150" t="s">
        <v>18943</v>
      </c>
      <c r="F1015" s="1150" t="s">
        <v>18948</v>
      </c>
      <c r="G1015" s="1150" t="s">
        <v>17569</v>
      </c>
      <c r="H1015" s="1213" t="s">
        <v>4484</v>
      </c>
      <c r="I1015" s="1150" t="s">
        <v>4481</v>
      </c>
      <c r="J1015" s="1213" t="s">
        <v>4483</v>
      </c>
      <c r="K1015" s="1150" t="s">
        <v>11606</v>
      </c>
      <c r="L1015" s="1150" t="s">
        <v>394</v>
      </c>
      <c r="M1015" s="1150">
        <v>100211231</v>
      </c>
      <c r="N1015" s="1150" t="s">
        <v>18962</v>
      </c>
      <c r="O1015" s="1150" t="s">
        <v>19690</v>
      </c>
      <c r="P1015" s="1150" t="s">
        <v>17721</v>
      </c>
      <c r="Q1015" s="1211">
        <v>45200</v>
      </c>
      <c r="R1015" s="1210">
        <v>32841</v>
      </c>
      <c r="S1015" s="1150"/>
      <c r="T1015" s="1150" t="s">
        <v>18969</v>
      </c>
      <c r="U1015" s="1150"/>
      <c r="V1015" s="1150"/>
      <c r="W1015" s="1150"/>
      <c r="X1015" s="1150"/>
      <c r="Y1015" s="1150"/>
      <c r="Z1015" s="1150"/>
      <c r="AA1015" s="1150"/>
      <c r="AB1015" s="1150"/>
      <c r="AC1015" s="1150"/>
      <c r="AD1015" s="1150"/>
      <c r="AE1015" s="1150"/>
      <c r="AF1015" s="1150"/>
      <c r="AG1015" s="1150"/>
      <c r="AH1015" s="1212">
        <v>1</v>
      </c>
      <c r="AI1015" s="1213" t="s">
        <v>4484</v>
      </c>
      <c r="AJ1015" s="1213" t="s">
        <v>4483</v>
      </c>
      <c r="AK1015" s="1210">
        <v>32840.019999999997</v>
      </c>
      <c r="AL1015" s="1210">
        <v>32841</v>
      </c>
      <c r="AM1015" s="1150" t="s">
        <v>514</v>
      </c>
      <c r="AN1015" s="1150" t="s">
        <v>13437</v>
      </c>
      <c r="AO1015" s="1150"/>
      <c r="AP1015" s="1150"/>
      <c r="AQ1015" s="1150"/>
      <c r="AR1015" s="1150"/>
      <c r="AS1015" s="1150"/>
      <c r="AT1015" s="1150"/>
      <c r="AU1015" s="1150"/>
      <c r="AV1015" s="1150"/>
      <c r="AW1015" s="1150"/>
      <c r="AX1015" s="1150"/>
      <c r="AY1015" s="1150">
        <v>0</v>
      </c>
      <c r="AZ1015" s="1150"/>
      <c r="BA1015" s="1150"/>
      <c r="BB1015" s="1150"/>
      <c r="BC1015" s="1150"/>
      <c r="BD1015" s="1150"/>
      <c r="BE1015" s="1150"/>
      <c r="BF1015" s="1150"/>
      <c r="BG1015" s="1150"/>
      <c r="BH1015" s="1150"/>
      <c r="BI1015" s="1150"/>
      <c r="BJ1015" s="1150"/>
    </row>
    <row r="1016" spans="1:62">
      <c r="A1016" s="1150">
        <v>1010</v>
      </c>
      <c r="B1016" s="1150" t="s">
        <v>19094</v>
      </c>
      <c r="C1016" s="1150" t="s">
        <v>2792</v>
      </c>
      <c r="D1016" s="1150" t="s">
        <v>18942</v>
      </c>
      <c r="E1016" s="1150" t="s">
        <v>18943</v>
      </c>
      <c r="F1016" s="1150" t="s">
        <v>18948</v>
      </c>
      <c r="G1016" s="1150" t="s">
        <v>17569</v>
      </c>
      <c r="H1016" s="1213" t="s">
        <v>4484</v>
      </c>
      <c r="I1016" s="1150" t="s">
        <v>4488</v>
      </c>
      <c r="J1016" s="1213" t="s">
        <v>4483</v>
      </c>
      <c r="K1016" s="1150" t="s">
        <v>4489</v>
      </c>
      <c r="L1016" s="1150" t="s">
        <v>394</v>
      </c>
      <c r="M1016" s="1150">
        <v>100211236</v>
      </c>
      <c r="N1016" s="1150" t="s">
        <v>18962</v>
      </c>
      <c r="O1016" s="1150" t="s">
        <v>19690</v>
      </c>
      <c r="P1016" s="1150" t="s">
        <v>17721</v>
      </c>
      <c r="Q1016" s="1211">
        <v>45200</v>
      </c>
      <c r="R1016" s="1210">
        <v>38281</v>
      </c>
      <c r="S1016" s="1150"/>
      <c r="T1016" s="1150" t="s">
        <v>18969</v>
      </c>
      <c r="U1016" s="1150">
        <v>1003680197</v>
      </c>
      <c r="V1016" s="1150">
        <v>1003680198</v>
      </c>
      <c r="W1016" s="1150"/>
      <c r="X1016" s="1150"/>
      <c r="Y1016" s="1150"/>
      <c r="Z1016" s="1150"/>
      <c r="AA1016" s="1150"/>
      <c r="AB1016" s="1150"/>
      <c r="AC1016" s="1150"/>
      <c r="AD1016" s="1150"/>
      <c r="AE1016" s="1150"/>
      <c r="AF1016" s="1150" t="s">
        <v>18978</v>
      </c>
      <c r="AG1016" s="1211">
        <v>45208</v>
      </c>
      <c r="AH1016" s="1212">
        <v>45200</v>
      </c>
      <c r="AI1016" s="1213" t="s">
        <v>4484</v>
      </c>
      <c r="AJ1016" s="1213" t="s">
        <v>4483</v>
      </c>
      <c r="AK1016" s="1210">
        <v>38280.28</v>
      </c>
      <c r="AL1016" s="1210">
        <v>38281</v>
      </c>
      <c r="AM1016" s="1150" t="s">
        <v>514</v>
      </c>
      <c r="AN1016" s="1150" t="s">
        <v>13437</v>
      </c>
      <c r="AO1016" s="1210">
        <v>15588.53</v>
      </c>
      <c r="AP1016" s="1150" t="s">
        <v>12096</v>
      </c>
      <c r="AQ1016" s="1150"/>
      <c r="AR1016" s="1150">
        <v>4902155634</v>
      </c>
      <c r="AS1016" s="1150"/>
      <c r="AT1016" s="1150"/>
      <c r="AU1016" s="1150"/>
      <c r="AV1016" s="1150"/>
      <c r="AW1016" s="1150"/>
      <c r="AX1016" s="1150"/>
      <c r="AY1016" s="1150">
        <v>0</v>
      </c>
      <c r="AZ1016" s="1150"/>
      <c r="BA1016" s="1150"/>
      <c r="BB1016" s="1150"/>
      <c r="BC1016" s="1150"/>
      <c r="BD1016" s="1150"/>
      <c r="BE1016" s="1150"/>
      <c r="BF1016" s="1150"/>
      <c r="BG1016" s="1150"/>
      <c r="BH1016" s="1150"/>
      <c r="BI1016" s="1150"/>
      <c r="BJ1016" s="1150"/>
    </row>
    <row r="1017" spans="1:62">
      <c r="A1017" s="1150">
        <v>1011</v>
      </c>
      <c r="B1017" s="1150" t="s">
        <v>19094</v>
      </c>
      <c r="C1017" s="1150" t="s">
        <v>17850</v>
      </c>
      <c r="D1017" s="1150" t="s">
        <v>18942</v>
      </c>
      <c r="E1017" s="1150" t="s">
        <v>18943</v>
      </c>
      <c r="F1017" s="1150" t="s">
        <v>18948</v>
      </c>
      <c r="G1017" s="1150" t="s">
        <v>17569</v>
      </c>
      <c r="H1017" s="1213" t="s">
        <v>4495</v>
      </c>
      <c r="I1017" s="1150" t="s">
        <v>4492</v>
      </c>
      <c r="J1017" s="1213" t="s">
        <v>4494</v>
      </c>
      <c r="K1017" s="1150" t="s">
        <v>4493</v>
      </c>
      <c r="L1017" s="1150" t="s">
        <v>394</v>
      </c>
      <c r="M1017" s="1150">
        <v>100211232</v>
      </c>
      <c r="N1017" s="1150" t="s">
        <v>18962</v>
      </c>
      <c r="O1017" s="1150" t="s">
        <v>19690</v>
      </c>
      <c r="P1017" s="1150" t="s">
        <v>17721</v>
      </c>
      <c r="Q1017" s="1211">
        <v>45200</v>
      </c>
      <c r="R1017" s="1210">
        <v>16266</v>
      </c>
      <c r="S1017" s="1150"/>
      <c r="T1017" s="1150" t="s">
        <v>18969</v>
      </c>
      <c r="U1017" s="1150"/>
      <c r="V1017" s="1150"/>
      <c r="W1017" s="1150"/>
      <c r="X1017" s="1150"/>
      <c r="Y1017" s="1150"/>
      <c r="Z1017" s="1150"/>
      <c r="AA1017" s="1150"/>
      <c r="AB1017" s="1150"/>
      <c r="AC1017" s="1150"/>
      <c r="AD1017" s="1150"/>
      <c r="AE1017" s="1150"/>
      <c r="AF1017" s="1150"/>
      <c r="AG1017" s="1150"/>
      <c r="AH1017" s="1212">
        <v>1</v>
      </c>
      <c r="AI1017" s="1213" t="s">
        <v>4495</v>
      </c>
      <c r="AJ1017" s="1213" t="s">
        <v>4494</v>
      </c>
      <c r="AK1017" s="1210">
        <v>16265.18</v>
      </c>
      <c r="AL1017" s="1210">
        <v>16266</v>
      </c>
      <c r="AM1017" s="1150" t="s">
        <v>514</v>
      </c>
      <c r="AN1017" s="1150" t="s">
        <v>13437</v>
      </c>
      <c r="AO1017" s="1150"/>
      <c r="AP1017" s="1150"/>
      <c r="AQ1017" s="1150"/>
      <c r="AR1017" s="1150"/>
      <c r="AS1017" s="1150"/>
      <c r="AT1017" s="1150"/>
      <c r="AU1017" s="1150"/>
      <c r="AV1017" s="1150"/>
      <c r="AW1017" s="1150"/>
      <c r="AX1017" s="1150"/>
      <c r="AY1017" s="1150">
        <v>0</v>
      </c>
      <c r="AZ1017" s="1150"/>
      <c r="BA1017" s="1150"/>
      <c r="BB1017" s="1150"/>
      <c r="BC1017" s="1150"/>
      <c r="BD1017" s="1150"/>
      <c r="BE1017" s="1150"/>
      <c r="BF1017" s="1150"/>
      <c r="BG1017" s="1150"/>
      <c r="BH1017" s="1150"/>
      <c r="BI1017" s="1150"/>
      <c r="BJ1017" s="1150"/>
    </row>
    <row r="1018" spans="1:62">
      <c r="A1018" s="1150">
        <v>1012</v>
      </c>
      <c r="B1018" s="1150" t="s">
        <v>19094</v>
      </c>
      <c r="C1018" s="1150" t="s">
        <v>2792</v>
      </c>
      <c r="D1018" s="1150" t="s">
        <v>18942</v>
      </c>
      <c r="E1018" s="1150" t="s">
        <v>18943</v>
      </c>
      <c r="F1018" s="1150" t="s">
        <v>18948</v>
      </c>
      <c r="G1018" s="1150" t="s">
        <v>17569</v>
      </c>
      <c r="H1018" s="1213" t="s">
        <v>4495</v>
      </c>
      <c r="I1018" s="1150" t="s">
        <v>4515</v>
      </c>
      <c r="J1018" s="1213" t="s">
        <v>4494</v>
      </c>
      <c r="K1018" s="1150" t="s">
        <v>4516</v>
      </c>
      <c r="L1018" s="1150" t="s">
        <v>394</v>
      </c>
      <c r="M1018" s="1150">
        <v>100211237</v>
      </c>
      <c r="N1018" s="1150" t="s">
        <v>18962</v>
      </c>
      <c r="O1018" s="1150" t="s">
        <v>19690</v>
      </c>
      <c r="P1018" s="1150" t="s">
        <v>17721</v>
      </c>
      <c r="Q1018" s="1211">
        <v>45200</v>
      </c>
      <c r="R1018" s="1210">
        <v>38953</v>
      </c>
      <c r="S1018" s="1150"/>
      <c r="T1018" s="1150" t="s">
        <v>18969</v>
      </c>
      <c r="U1018" s="1150">
        <v>1003680243</v>
      </c>
      <c r="V1018" s="1150">
        <v>1003680244</v>
      </c>
      <c r="W1018" s="1150"/>
      <c r="X1018" s="1150"/>
      <c r="Y1018" s="1150"/>
      <c r="Z1018" s="1150"/>
      <c r="AA1018" s="1150"/>
      <c r="AB1018" s="1150"/>
      <c r="AC1018" s="1150"/>
      <c r="AD1018" s="1150"/>
      <c r="AE1018" s="1150"/>
      <c r="AF1018" s="1150" t="s">
        <v>19172</v>
      </c>
      <c r="AG1018" s="1211">
        <v>45208</v>
      </c>
      <c r="AH1018" s="1212">
        <v>45200</v>
      </c>
      <c r="AI1018" s="1213" t="s">
        <v>4495</v>
      </c>
      <c r="AJ1018" s="1213" t="s">
        <v>4494</v>
      </c>
      <c r="AK1018" s="1210">
        <v>38952.22</v>
      </c>
      <c r="AL1018" s="1210">
        <v>38953</v>
      </c>
      <c r="AM1018" s="1150" t="s">
        <v>514</v>
      </c>
      <c r="AN1018" s="1150" t="s">
        <v>13437</v>
      </c>
      <c r="AO1018" s="1210">
        <v>19774</v>
      </c>
      <c r="AP1018" s="1150" t="s">
        <v>12101</v>
      </c>
      <c r="AQ1018" s="1150"/>
      <c r="AR1018" s="1150">
        <v>4902155635</v>
      </c>
      <c r="AS1018" s="1150"/>
      <c r="AT1018" s="1150"/>
      <c r="AU1018" s="1150"/>
      <c r="AV1018" s="1150"/>
      <c r="AW1018" s="1150"/>
      <c r="AX1018" s="1150"/>
      <c r="AY1018" s="1150">
        <v>0</v>
      </c>
      <c r="AZ1018" s="1150"/>
      <c r="BA1018" s="1150"/>
      <c r="BB1018" s="1150"/>
      <c r="BC1018" s="1150"/>
      <c r="BD1018" s="1150"/>
      <c r="BE1018" s="1150"/>
      <c r="BF1018" s="1150"/>
      <c r="BG1018" s="1150"/>
      <c r="BH1018" s="1150"/>
      <c r="BI1018" s="1150"/>
      <c r="BJ1018" s="1150"/>
    </row>
    <row r="1019" spans="1:62">
      <c r="A1019" s="1150">
        <v>1013</v>
      </c>
      <c r="B1019" s="1150" t="s">
        <v>19094</v>
      </c>
      <c r="C1019" s="1150" t="s">
        <v>17850</v>
      </c>
      <c r="D1019" s="1150" t="s">
        <v>18942</v>
      </c>
      <c r="E1019" s="1150" t="s">
        <v>18943</v>
      </c>
      <c r="F1019" s="1150" t="s">
        <v>18948</v>
      </c>
      <c r="G1019" s="1150" t="s">
        <v>17569</v>
      </c>
      <c r="H1019" s="1213" t="s">
        <v>11017</v>
      </c>
      <c r="I1019" s="1150" t="s">
        <v>11019</v>
      </c>
      <c r="J1019" s="1213" t="s">
        <v>11018</v>
      </c>
      <c r="K1019" s="1150" t="s">
        <v>11021</v>
      </c>
      <c r="L1019" s="1150" t="s">
        <v>394</v>
      </c>
      <c r="M1019" s="1150">
        <v>100175049</v>
      </c>
      <c r="N1019" s="1150" t="s">
        <v>394</v>
      </c>
      <c r="O1019" s="1150" t="s">
        <v>19550</v>
      </c>
      <c r="P1019" s="1150" t="s">
        <v>17721</v>
      </c>
      <c r="Q1019" s="1211">
        <v>45198</v>
      </c>
      <c r="R1019" s="1210">
        <v>36900</v>
      </c>
      <c r="S1019" s="1150"/>
      <c r="T1019" s="1150" t="s">
        <v>18969</v>
      </c>
      <c r="U1019" s="1150"/>
      <c r="V1019" s="1150"/>
      <c r="W1019" s="1150"/>
      <c r="X1019" s="1150"/>
      <c r="Y1019" s="1150"/>
      <c r="Z1019" s="1150"/>
      <c r="AA1019" s="1150"/>
      <c r="AB1019" s="1150"/>
      <c r="AC1019" s="1150"/>
      <c r="AD1019" s="1150"/>
      <c r="AE1019" s="1150"/>
      <c r="AF1019" s="1150"/>
      <c r="AG1019" s="1150"/>
      <c r="AH1019" s="1212">
        <v>1</v>
      </c>
      <c r="AI1019" s="1213" t="s">
        <v>11017</v>
      </c>
      <c r="AJ1019" s="1213" t="s">
        <v>11018</v>
      </c>
      <c r="AK1019" s="1210">
        <v>36900</v>
      </c>
      <c r="AL1019" s="1210">
        <v>36900</v>
      </c>
      <c r="AM1019" s="1150" t="s">
        <v>514</v>
      </c>
      <c r="AN1019" s="1150" t="s">
        <v>13437</v>
      </c>
      <c r="AO1019" s="1150"/>
      <c r="AP1019" s="1150"/>
      <c r="AQ1019" s="1150"/>
      <c r="AR1019" s="1150"/>
      <c r="AS1019" s="1150"/>
      <c r="AT1019" s="1150"/>
      <c r="AU1019" s="1150"/>
      <c r="AV1019" s="1150"/>
      <c r="AW1019" s="1150"/>
      <c r="AX1019" s="1150"/>
      <c r="AY1019" s="1150">
        <v>0</v>
      </c>
      <c r="AZ1019" s="1150"/>
      <c r="BA1019" s="1150"/>
      <c r="BB1019" s="1150"/>
      <c r="BC1019" s="1150"/>
      <c r="BD1019" s="1150"/>
      <c r="BE1019" s="1150"/>
      <c r="BF1019" s="1150"/>
      <c r="BG1019" s="1150"/>
      <c r="BH1019" s="1150"/>
      <c r="BI1019" s="1150"/>
      <c r="BJ1019" s="1150"/>
    </row>
    <row r="1020" spans="1:62">
      <c r="A1020" s="1150">
        <v>1014</v>
      </c>
      <c r="B1020" s="1150" t="s">
        <v>19094</v>
      </c>
      <c r="C1020" s="1150" t="s">
        <v>17850</v>
      </c>
      <c r="D1020" s="1150" t="s">
        <v>18942</v>
      </c>
      <c r="E1020" s="1150" t="s">
        <v>18943</v>
      </c>
      <c r="F1020" s="1150" t="s">
        <v>18948</v>
      </c>
      <c r="G1020" s="1150" t="s">
        <v>17569</v>
      </c>
      <c r="H1020" s="1213" t="s">
        <v>4468</v>
      </c>
      <c r="I1020" s="1150" t="s">
        <v>4465</v>
      </c>
      <c r="J1020" s="1213" t="s">
        <v>4467</v>
      </c>
      <c r="K1020" s="1150" t="s">
        <v>11604</v>
      </c>
      <c r="L1020" s="1150" t="s">
        <v>394</v>
      </c>
      <c r="M1020" s="1150">
        <v>100211233</v>
      </c>
      <c r="N1020" s="1150" t="s">
        <v>18962</v>
      </c>
      <c r="O1020" s="1150" t="s">
        <v>19690</v>
      </c>
      <c r="P1020" s="1150" t="s">
        <v>17721</v>
      </c>
      <c r="Q1020" s="1211">
        <v>45200</v>
      </c>
      <c r="R1020" s="1210">
        <v>114027</v>
      </c>
      <c r="S1020" s="1150"/>
      <c r="T1020" s="1150" t="s">
        <v>18969</v>
      </c>
      <c r="U1020" s="1150"/>
      <c r="V1020" s="1150"/>
      <c r="W1020" s="1150"/>
      <c r="X1020" s="1150"/>
      <c r="Y1020" s="1150"/>
      <c r="Z1020" s="1150"/>
      <c r="AA1020" s="1150"/>
      <c r="AB1020" s="1150"/>
      <c r="AC1020" s="1150"/>
      <c r="AD1020" s="1150"/>
      <c r="AE1020" s="1150"/>
      <c r="AF1020" s="1150"/>
      <c r="AG1020" s="1150"/>
      <c r="AH1020" s="1212">
        <v>1</v>
      </c>
      <c r="AI1020" s="1213" t="s">
        <v>4468</v>
      </c>
      <c r="AJ1020" s="1213" t="s">
        <v>4467</v>
      </c>
      <c r="AK1020" s="1210">
        <v>114026.29</v>
      </c>
      <c r="AL1020" s="1210">
        <v>114027</v>
      </c>
      <c r="AM1020" s="1150" t="s">
        <v>514</v>
      </c>
      <c r="AN1020" s="1150" t="s">
        <v>13437</v>
      </c>
      <c r="AO1020" s="1150"/>
      <c r="AP1020" s="1150"/>
      <c r="AQ1020" s="1150"/>
      <c r="AR1020" s="1150"/>
      <c r="AS1020" s="1150"/>
      <c r="AT1020" s="1150"/>
      <c r="AU1020" s="1150"/>
      <c r="AV1020" s="1150"/>
      <c r="AW1020" s="1150"/>
      <c r="AX1020" s="1150"/>
      <c r="AY1020" s="1150">
        <v>0</v>
      </c>
      <c r="AZ1020" s="1150"/>
      <c r="BA1020" s="1150"/>
      <c r="BB1020" s="1150"/>
      <c r="BC1020" s="1150"/>
      <c r="BD1020" s="1150"/>
      <c r="BE1020" s="1150"/>
      <c r="BF1020" s="1150"/>
      <c r="BG1020" s="1150"/>
      <c r="BH1020" s="1150"/>
      <c r="BI1020" s="1150"/>
      <c r="BJ1020" s="1150"/>
    </row>
    <row r="1021" spans="1:62" ht="27">
      <c r="A1021" s="1150">
        <v>1015</v>
      </c>
      <c r="B1021" s="1150" t="s">
        <v>19094</v>
      </c>
      <c r="C1021" s="1150" t="s">
        <v>2792</v>
      </c>
      <c r="D1021" s="1150" t="s">
        <v>18942</v>
      </c>
      <c r="E1021" s="1150" t="s">
        <v>18943</v>
      </c>
      <c r="F1021" s="1150" t="s">
        <v>18948</v>
      </c>
      <c r="G1021" s="1150" t="s">
        <v>17569</v>
      </c>
      <c r="H1021" s="1213" t="s">
        <v>4468</v>
      </c>
      <c r="I1021" s="1150" t="s">
        <v>4477</v>
      </c>
      <c r="J1021" s="1213" t="s">
        <v>4467</v>
      </c>
      <c r="K1021" s="1150" t="s">
        <v>4478</v>
      </c>
      <c r="L1021" s="1150" t="s">
        <v>394</v>
      </c>
      <c r="M1021" s="1150">
        <v>100211238</v>
      </c>
      <c r="N1021" s="1150" t="s">
        <v>18962</v>
      </c>
      <c r="O1021" s="1150" t="s">
        <v>19690</v>
      </c>
      <c r="P1021" s="1150" t="s">
        <v>17721</v>
      </c>
      <c r="Q1021" s="1211">
        <v>45200</v>
      </c>
      <c r="R1021" s="1210">
        <v>75235</v>
      </c>
      <c r="S1021" s="1150"/>
      <c r="T1021" s="1150" t="s">
        <v>18969</v>
      </c>
      <c r="U1021" s="1150">
        <v>1003680199</v>
      </c>
      <c r="V1021" s="1150">
        <v>1003680200</v>
      </c>
      <c r="W1021" s="1150"/>
      <c r="X1021" s="1150"/>
      <c r="Y1021" s="1150"/>
      <c r="Z1021" s="1150"/>
      <c r="AA1021" s="1150"/>
      <c r="AB1021" s="1150"/>
      <c r="AC1021" s="1150"/>
      <c r="AD1021" s="1150"/>
      <c r="AE1021" s="1150"/>
      <c r="AF1021" s="1150" t="s">
        <v>18978</v>
      </c>
      <c r="AG1021" s="1211">
        <v>45208</v>
      </c>
      <c r="AH1021" s="1212">
        <v>45200</v>
      </c>
      <c r="AI1021" s="1213" t="s">
        <v>4468</v>
      </c>
      <c r="AJ1021" s="1213" t="s">
        <v>4467</v>
      </c>
      <c r="AK1021" s="1210">
        <v>75234.509999999995</v>
      </c>
      <c r="AL1021" s="1210">
        <v>75235</v>
      </c>
      <c r="AM1021" s="1150" t="s">
        <v>514</v>
      </c>
      <c r="AN1021" s="1150" t="s">
        <v>13437</v>
      </c>
      <c r="AO1021" s="1215" t="s">
        <v>20171</v>
      </c>
      <c r="AP1021" s="1150" t="s">
        <v>12094</v>
      </c>
      <c r="AQ1021" s="1150"/>
      <c r="AR1021" s="1150">
        <v>4902155629</v>
      </c>
      <c r="AS1021" s="1150"/>
      <c r="AT1021" s="1150"/>
      <c r="AU1021" s="1150"/>
      <c r="AV1021" s="1150"/>
      <c r="AW1021" s="1150"/>
      <c r="AX1021" s="1150"/>
      <c r="AY1021" s="1150">
        <v>0</v>
      </c>
      <c r="AZ1021" s="1150"/>
      <c r="BA1021" s="1150"/>
      <c r="BB1021" s="1150"/>
      <c r="BC1021" s="1150"/>
      <c r="BD1021" s="1150"/>
      <c r="BE1021" s="1150"/>
      <c r="BF1021" s="1150"/>
      <c r="BG1021" s="1150"/>
      <c r="BH1021" s="1150"/>
      <c r="BI1021" s="1150"/>
      <c r="BJ1021" s="1150"/>
    </row>
    <row r="1022" spans="1:62">
      <c r="A1022" s="1150">
        <v>1016</v>
      </c>
      <c r="B1022" s="1150" t="s">
        <v>19094</v>
      </c>
      <c r="C1022" s="1150" t="s">
        <v>2792</v>
      </c>
      <c r="D1022" s="1150" t="s">
        <v>18942</v>
      </c>
      <c r="E1022" s="1150" t="s">
        <v>18943</v>
      </c>
      <c r="F1022" s="1150" t="s">
        <v>18948</v>
      </c>
      <c r="G1022" s="1150" t="s">
        <v>3189</v>
      </c>
      <c r="H1022" s="1150" t="s">
        <v>11025</v>
      </c>
      <c r="I1022" s="1150" t="s">
        <v>11027</v>
      </c>
      <c r="J1022" s="1150" t="s">
        <v>11026</v>
      </c>
      <c r="K1022" s="1150" t="s">
        <v>11031</v>
      </c>
      <c r="L1022" s="1150" t="s">
        <v>394</v>
      </c>
      <c r="M1022" s="1150">
        <v>100211154</v>
      </c>
      <c r="N1022" s="1150" t="s">
        <v>18962</v>
      </c>
      <c r="O1022" s="1150" t="s">
        <v>19690</v>
      </c>
      <c r="P1022" s="1150" t="s">
        <v>17721</v>
      </c>
      <c r="Q1022" s="1211">
        <v>45201</v>
      </c>
      <c r="R1022" s="1210">
        <v>15558</v>
      </c>
      <c r="S1022" s="1150"/>
      <c r="T1022" s="1150" t="s">
        <v>18969</v>
      </c>
      <c r="U1022" s="1150">
        <v>1003679517</v>
      </c>
      <c r="V1022" s="1150"/>
      <c r="W1022" s="1150"/>
      <c r="X1022" s="1150"/>
      <c r="Y1022" s="1150"/>
      <c r="Z1022" s="1150"/>
      <c r="AA1022" s="1150"/>
      <c r="AB1022" s="1150"/>
      <c r="AC1022" s="1150"/>
      <c r="AD1022" s="1150"/>
      <c r="AE1022" s="1150"/>
      <c r="AF1022" s="1150" t="s">
        <v>18978</v>
      </c>
      <c r="AG1022" s="1211">
        <v>45205</v>
      </c>
      <c r="AH1022" s="1212">
        <v>45200</v>
      </c>
      <c r="AI1022" s="1150" t="s">
        <v>11025</v>
      </c>
      <c r="AJ1022" s="1150" t="s">
        <v>11026</v>
      </c>
      <c r="AK1022" s="1210">
        <v>15557.83</v>
      </c>
      <c r="AL1022" s="1210">
        <v>15558</v>
      </c>
      <c r="AM1022" s="1150" t="s">
        <v>514</v>
      </c>
      <c r="AN1022" s="1150" t="s">
        <v>13437</v>
      </c>
      <c r="AO1022" s="1210">
        <v>4850.3100000000004</v>
      </c>
      <c r="AP1022" s="1150" t="s">
        <v>11028</v>
      </c>
      <c r="AQ1022" s="1150"/>
      <c r="AR1022" s="1150">
        <v>4902154778</v>
      </c>
      <c r="AS1022" s="1150"/>
      <c r="AT1022" s="1150"/>
      <c r="AU1022" s="1150"/>
      <c r="AV1022" s="1150"/>
      <c r="AW1022" s="1150"/>
      <c r="AX1022" s="1150"/>
      <c r="AY1022" s="1150" t="s">
        <v>20158</v>
      </c>
      <c r="AZ1022" s="1150"/>
      <c r="BA1022" s="1150"/>
      <c r="BB1022" s="1150"/>
      <c r="BC1022" s="1150"/>
      <c r="BD1022" s="1150"/>
      <c r="BE1022" s="1150"/>
      <c r="BF1022" s="1150"/>
      <c r="BG1022" s="1150"/>
      <c r="BH1022" s="1150"/>
      <c r="BI1022" s="1150"/>
      <c r="BJ1022" s="1150"/>
    </row>
    <row r="1023" spans="1:62">
      <c r="A1023" s="1150">
        <v>1017</v>
      </c>
      <c r="B1023" s="1150" t="s">
        <v>19094</v>
      </c>
      <c r="C1023" s="1150" t="s">
        <v>14311</v>
      </c>
      <c r="D1023" s="1150" t="s">
        <v>18942</v>
      </c>
      <c r="E1023" s="1150" t="s">
        <v>18943</v>
      </c>
      <c r="F1023" s="1150" t="s">
        <v>18948</v>
      </c>
      <c r="G1023" s="1150" t="s">
        <v>52</v>
      </c>
      <c r="H1023" s="1150" t="s">
        <v>20172</v>
      </c>
      <c r="I1023" s="1150" t="s">
        <v>11035</v>
      </c>
      <c r="J1023" s="1150" t="s">
        <v>20173</v>
      </c>
      <c r="K1023" s="1150" t="s">
        <v>20174</v>
      </c>
      <c r="L1023" s="1150" t="s">
        <v>394</v>
      </c>
      <c r="M1023" s="1150">
        <v>100211326</v>
      </c>
      <c r="N1023" s="1150" t="s">
        <v>18945</v>
      </c>
      <c r="O1023" s="1150" t="s">
        <v>20175</v>
      </c>
      <c r="P1023" s="1150" t="s">
        <v>20176</v>
      </c>
      <c r="Q1023" s="1150"/>
      <c r="R1023" s="1150"/>
      <c r="S1023" s="1150"/>
      <c r="T1023" s="1150" t="s">
        <v>18969</v>
      </c>
      <c r="U1023" s="1150"/>
      <c r="V1023" s="1150"/>
      <c r="W1023" s="1150"/>
      <c r="X1023" s="1150"/>
      <c r="Y1023" s="1150"/>
      <c r="Z1023" s="1150"/>
      <c r="AA1023" s="1150"/>
      <c r="AB1023" s="1150"/>
      <c r="AC1023" s="1150"/>
      <c r="AD1023" s="1150"/>
      <c r="AE1023" s="1150"/>
      <c r="AF1023" s="1150"/>
      <c r="AG1023" s="1150"/>
      <c r="AH1023" s="1212">
        <v>1</v>
      </c>
      <c r="AI1023" s="1150" t="s">
        <v>20172</v>
      </c>
      <c r="AJ1023" s="1150" t="s">
        <v>20173</v>
      </c>
      <c r="AK1023" s="1210">
        <v>36729.17</v>
      </c>
      <c r="AL1023" s="1210">
        <v>36730</v>
      </c>
      <c r="AM1023" s="1150" t="s">
        <v>514</v>
      </c>
      <c r="AN1023" s="1150" t="s">
        <v>13437</v>
      </c>
      <c r="AO1023" s="1150"/>
      <c r="AP1023" s="1150"/>
      <c r="AQ1023" s="1150"/>
      <c r="AR1023" s="1150"/>
      <c r="AS1023" s="1150"/>
      <c r="AT1023" s="1150"/>
      <c r="AU1023" s="1150"/>
      <c r="AV1023" s="1150"/>
      <c r="AW1023" s="1150"/>
      <c r="AX1023" s="1150"/>
      <c r="AY1023" s="1150">
        <v>0</v>
      </c>
      <c r="AZ1023" s="1150"/>
      <c r="BA1023" s="1150"/>
      <c r="BB1023" s="1150"/>
      <c r="BC1023" s="1150"/>
      <c r="BD1023" s="1150"/>
      <c r="BE1023" s="1150"/>
      <c r="BF1023" s="1150"/>
      <c r="BG1023" s="1150"/>
      <c r="BH1023" s="1150"/>
      <c r="BI1023" s="1150"/>
      <c r="BJ1023" s="1150"/>
    </row>
    <row r="1024" spans="1:62">
      <c r="A1024" s="1150">
        <v>1018</v>
      </c>
      <c r="B1024" s="1150" t="s">
        <v>19094</v>
      </c>
      <c r="C1024" s="1150" t="s">
        <v>2792</v>
      </c>
      <c r="D1024" s="1150" t="s">
        <v>18942</v>
      </c>
      <c r="E1024" s="1150" t="s">
        <v>18943</v>
      </c>
      <c r="F1024" s="1150" t="s">
        <v>18948</v>
      </c>
      <c r="G1024" s="1150" t="s">
        <v>17912</v>
      </c>
      <c r="H1024" s="1150" t="s">
        <v>20177</v>
      </c>
      <c r="I1024" s="1150" t="s">
        <v>11038</v>
      </c>
      <c r="J1024" s="1150" t="s">
        <v>20178</v>
      </c>
      <c r="K1024" s="1150" t="s">
        <v>20179</v>
      </c>
      <c r="L1024" s="1150" t="s">
        <v>394</v>
      </c>
      <c r="M1024" s="1150">
        <v>100211124</v>
      </c>
      <c r="N1024" s="1150" t="s">
        <v>18962</v>
      </c>
      <c r="O1024" s="1150" t="s">
        <v>19690</v>
      </c>
      <c r="P1024" s="1150" t="s">
        <v>17721</v>
      </c>
      <c r="Q1024" s="1211">
        <v>45201</v>
      </c>
      <c r="R1024" s="1210">
        <v>15532</v>
      </c>
      <c r="S1024" s="1150"/>
      <c r="T1024" s="1150" t="s">
        <v>18969</v>
      </c>
      <c r="U1024" s="1150">
        <v>1003679777</v>
      </c>
      <c r="V1024" s="1150">
        <v>1003679778</v>
      </c>
      <c r="W1024" s="1150"/>
      <c r="X1024" s="1150"/>
      <c r="Y1024" s="1150"/>
      <c r="Z1024" s="1150"/>
      <c r="AA1024" s="1150"/>
      <c r="AB1024" s="1150"/>
      <c r="AC1024" s="1150"/>
      <c r="AD1024" s="1150"/>
      <c r="AE1024" s="1150"/>
      <c r="AF1024" s="1150" t="s">
        <v>18978</v>
      </c>
      <c r="AG1024" s="1211">
        <v>45206</v>
      </c>
      <c r="AH1024" s="1212">
        <v>45200</v>
      </c>
      <c r="AI1024" s="1150" t="s">
        <v>20177</v>
      </c>
      <c r="AJ1024" s="1150" t="s">
        <v>20178</v>
      </c>
      <c r="AK1024" s="1210">
        <v>13532</v>
      </c>
      <c r="AL1024" s="1210">
        <v>13532</v>
      </c>
      <c r="AM1024" s="1150" t="s">
        <v>514</v>
      </c>
      <c r="AN1024" s="1150" t="s">
        <v>13437</v>
      </c>
      <c r="AO1024" s="1210">
        <v>2751.71</v>
      </c>
      <c r="AP1024" s="1150" t="s">
        <v>11039</v>
      </c>
      <c r="AQ1024" s="1150"/>
      <c r="AR1024" s="1150">
        <v>4902155021</v>
      </c>
      <c r="AS1024" s="1150"/>
      <c r="AT1024" s="1150"/>
      <c r="AU1024" s="1150"/>
      <c r="AV1024" s="1150"/>
      <c r="AW1024" s="1150"/>
      <c r="AX1024" s="1150"/>
      <c r="AY1024" s="1150" t="s">
        <v>20158</v>
      </c>
      <c r="AZ1024" s="1150"/>
      <c r="BA1024" s="1150"/>
      <c r="BB1024" s="1150"/>
      <c r="BC1024" s="1150"/>
      <c r="BD1024" s="1150"/>
      <c r="BE1024" s="1150"/>
      <c r="BF1024" s="1150"/>
      <c r="BG1024" s="1150"/>
      <c r="BH1024" s="1150"/>
      <c r="BI1024" s="1150"/>
      <c r="BJ1024" s="1150"/>
    </row>
    <row r="1025" spans="1:62">
      <c r="A1025" s="1150">
        <v>1019</v>
      </c>
      <c r="B1025" s="1150" t="s">
        <v>19094</v>
      </c>
      <c r="C1025" s="1150" t="s">
        <v>2792</v>
      </c>
      <c r="D1025" s="1150" t="s">
        <v>18942</v>
      </c>
      <c r="E1025" s="1150" t="s">
        <v>18943</v>
      </c>
      <c r="F1025" s="1150" t="s">
        <v>18948</v>
      </c>
      <c r="G1025" s="1150" t="s">
        <v>17935</v>
      </c>
      <c r="H1025" s="1213" t="s">
        <v>11042</v>
      </c>
      <c r="I1025" s="1150" t="s">
        <v>11044</v>
      </c>
      <c r="J1025" s="1150" t="s">
        <v>11043</v>
      </c>
      <c r="K1025" s="1150" t="s">
        <v>20180</v>
      </c>
      <c r="L1025" s="1150" t="s">
        <v>394</v>
      </c>
      <c r="M1025" s="1150">
        <v>100211279</v>
      </c>
      <c r="N1025" s="1150" t="s">
        <v>19552</v>
      </c>
      <c r="O1025" s="1150" t="s">
        <v>19690</v>
      </c>
      <c r="P1025" s="1150" t="s">
        <v>17721</v>
      </c>
      <c r="Q1025" s="1211">
        <v>45202</v>
      </c>
      <c r="R1025" s="1210">
        <v>15265</v>
      </c>
      <c r="S1025" s="1150"/>
      <c r="T1025" s="1150" t="s">
        <v>18969</v>
      </c>
      <c r="U1025" s="1150">
        <v>1003679938</v>
      </c>
      <c r="V1025" s="1150">
        <v>1003679939</v>
      </c>
      <c r="W1025" s="1150"/>
      <c r="X1025" s="1150"/>
      <c r="Y1025" s="1150"/>
      <c r="Z1025" s="1150"/>
      <c r="AA1025" s="1150"/>
      <c r="AB1025" s="1150"/>
      <c r="AC1025" s="1150"/>
      <c r="AD1025" s="1150"/>
      <c r="AE1025" s="1150"/>
      <c r="AF1025" s="1150" t="s">
        <v>18997</v>
      </c>
      <c r="AG1025" s="1211">
        <v>45207</v>
      </c>
      <c r="AH1025" s="1212">
        <v>45200</v>
      </c>
      <c r="AI1025" s="1213" t="s">
        <v>11042</v>
      </c>
      <c r="AJ1025" s="1150" t="s">
        <v>11043</v>
      </c>
      <c r="AK1025" s="1210">
        <v>15264.11</v>
      </c>
      <c r="AL1025" s="1210">
        <v>15265</v>
      </c>
      <c r="AM1025" s="1150" t="s">
        <v>514</v>
      </c>
      <c r="AN1025" s="1150" t="s">
        <v>13437</v>
      </c>
      <c r="AO1025" s="1210">
        <v>13344.19</v>
      </c>
      <c r="AP1025" s="1150" t="s">
        <v>11045</v>
      </c>
      <c r="AQ1025" s="1150"/>
      <c r="AR1025" s="1150">
        <v>4902155160</v>
      </c>
      <c r="AS1025" s="1150"/>
      <c r="AT1025" s="1150"/>
      <c r="AU1025" s="1150"/>
      <c r="AV1025" s="1150"/>
      <c r="AW1025" s="1150"/>
      <c r="AX1025" s="1150"/>
      <c r="AY1025" s="1150" t="s">
        <v>19418</v>
      </c>
      <c r="AZ1025" s="1150"/>
      <c r="BA1025" s="1150"/>
      <c r="BB1025" s="1150"/>
      <c r="BC1025" s="1150"/>
      <c r="BD1025" s="1150"/>
      <c r="BE1025" s="1150"/>
      <c r="BF1025" s="1150"/>
      <c r="BG1025" s="1150"/>
      <c r="BH1025" s="1150"/>
      <c r="BI1025" s="1150"/>
      <c r="BJ1025" s="1150"/>
    </row>
    <row r="1026" spans="1:62">
      <c r="A1026" s="1150">
        <v>1020</v>
      </c>
      <c r="B1026" s="1150" t="s">
        <v>19094</v>
      </c>
      <c r="C1026" s="1150" t="s">
        <v>19190</v>
      </c>
      <c r="D1026" s="1150" t="s">
        <v>18942</v>
      </c>
      <c r="E1026" s="1150" t="s">
        <v>18943</v>
      </c>
      <c r="F1026" s="1150" t="s">
        <v>18948</v>
      </c>
      <c r="G1026" s="1150" t="s">
        <v>17935</v>
      </c>
      <c r="H1026" s="1213" t="s">
        <v>11055</v>
      </c>
      <c r="I1026" s="1150" t="s">
        <v>11056</v>
      </c>
      <c r="J1026" s="1150"/>
      <c r="K1026" s="1150" t="s">
        <v>11058</v>
      </c>
      <c r="L1026" s="1150" t="s">
        <v>394</v>
      </c>
      <c r="M1026" s="1150"/>
      <c r="N1026" s="1150"/>
      <c r="O1026" s="1150" t="s">
        <v>20181</v>
      </c>
      <c r="P1026" s="1150"/>
      <c r="Q1026" s="1150"/>
      <c r="R1026" s="1150"/>
      <c r="S1026" s="1150"/>
      <c r="T1026" s="1150" t="s">
        <v>18969</v>
      </c>
      <c r="U1026" s="1150"/>
      <c r="V1026" s="1150"/>
      <c r="W1026" s="1150"/>
      <c r="X1026" s="1150"/>
      <c r="Y1026" s="1150"/>
      <c r="Z1026" s="1150"/>
      <c r="AA1026" s="1150"/>
      <c r="AB1026" s="1150"/>
      <c r="AC1026" s="1150"/>
      <c r="AD1026" s="1150"/>
      <c r="AE1026" s="1150"/>
      <c r="AF1026" s="1150"/>
      <c r="AG1026" s="1150"/>
      <c r="AH1026" s="1212">
        <v>1</v>
      </c>
      <c r="AI1026" s="1213" t="s">
        <v>11055</v>
      </c>
      <c r="AJ1026" s="1150"/>
      <c r="AK1026" s="1150"/>
      <c r="AL1026" s="1150" t="s">
        <v>18976</v>
      </c>
      <c r="AM1026" s="1150" t="s">
        <v>514</v>
      </c>
      <c r="AN1026" s="1150" t="s">
        <v>13437</v>
      </c>
      <c r="AO1026" s="1150"/>
      <c r="AP1026" s="1150"/>
      <c r="AQ1026" s="1150"/>
      <c r="AR1026" s="1150"/>
      <c r="AS1026" s="1150"/>
      <c r="AT1026" s="1150"/>
      <c r="AU1026" s="1150"/>
      <c r="AV1026" s="1150"/>
      <c r="AW1026" s="1150"/>
      <c r="AX1026" s="1150"/>
      <c r="AY1026" s="1150" t="s">
        <v>20182</v>
      </c>
      <c r="AZ1026" s="1150"/>
      <c r="BA1026" s="1150"/>
      <c r="BB1026" s="1150"/>
      <c r="BC1026" s="1150"/>
      <c r="BD1026" s="1150"/>
      <c r="BE1026" s="1150"/>
      <c r="BF1026" s="1150"/>
      <c r="BG1026" s="1150"/>
      <c r="BH1026" s="1150"/>
      <c r="BI1026" s="1150"/>
      <c r="BJ1026" s="1150"/>
    </row>
    <row r="1027" spans="1:62">
      <c r="A1027" s="1150">
        <v>1021</v>
      </c>
      <c r="B1027" s="1150" t="s">
        <v>19094</v>
      </c>
      <c r="C1027" s="1150" t="s">
        <v>2792</v>
      </c>
      <c r="D1027" s="1150" t="s">
        <v>18942</v>
      </c>
      <c r="E1027" s="1150" t="s">
        <v>18943</v>
      </c>
      <c r="F1027" s="1150" t="s">
        <v>18948</v>
      </c>
      <c r="G1027" s="1150" t="s">
        <v>17935</v>
      </c>
      <c r="H1027" s="1213" t="s">
        <v>11055</v>
      </c>
      <c r="I1027" s="1213" t="s">
        <v>11060</v>
      </c>
      <c r="J1027" s="1150" t="s">
        <v>20183</v>
      </c>
      <c r="K1027" s="1150" t="s">
        <v>20184</v>
      </c>
      <c r="L1027" s="1150" t="s">
        <v>394</v>
      </c>
      <c r="M1027" s="1150">
        <v>100211250</v>
      </c>
      <c r="N1027" s="1150" t="s">
        <v>18962</v>
      </c>
      <c r="O1027" s="1150" t="s">
        <v>19690</v>
      </c>
      <c r="P1027" s="1150" t="s">
        <v>17721</v>
      </c>
      <c r="Q1027" s="1211">
        <v>45201</v>
      </c>
      <c r="R1027" s="1210">
        <v>75332</v>
      </c>
      <c r="S1027" s="1150"/>
      <c r="T1027" s="1150" t="s">
        <v>18969</v>
      </c>
      <c r="U1027" s="1150">
        <v>1003679887</v>
      </c>
      <c r="V1027" s="1150">
        <v>1003679888</v>
      </c>
      <c r="W1027" s="1150"/>
      <c r="X1027" s="1150"/>
      <c r="Y1027" s="1150"/>
      <c r="Z1027" s="1150"/>
      <c r="AA1027" s="1150"/>
      <c r="AB1027" s="1150"/>
      <c r="AC1027" s="1150"/>
      <c r="AD1027" s="1150"/>
      <c r="AE1027" s="1150"/>
      <c r="AF1027" s="1150" t="s">
        <v>18949</v>
      </c>
      <c r="AG1027" s="1211">
        <v>45206</v>
      </c>
      <c r="AH1027" s="1212">
        <v>45200</v>
      </c>
      <c r="AI1027" s="1213" t="s">
        <v>11055</v>
      </c>
      <c r="AJ1027" s="1150" t="s">
        <v>20183</v>
      </c>
      <c r="AK1027" s="1210">
        <v>75332</v>
      </c>
      <c r="AL1027" s="1210">
        <v>75332</v>
      </c>
      <c r="AM1027" s="1150" t="s">
        <v>514</v>
      </c>
      <c r="AN1027" s="1150" t="s">
        <v>13437</v>
      </c>
      <c r="AO1027" s="1150"/>
      <c r="AP1027" s="1150" t="s">
        <v>11061</v>
      </c>
      <c r="AQ1027" s="1150"/>
      <c r="AR1027" s="1150">
        <v>4902155199</v>
      </c>
      <c r="AS1027" s="1150"/>
      <c r="AT1027" s="1150"/>
      <c r="AU1027" s="1150"/>
      <c r="AV1027" s="1150"/>
      <c r="AW1027" s="1150"/>
      <c r="AX1027" s="1150"/>
      <c r="AY1027" s="1150" t="s">
        <v>20185</v>
      </c>
      <c r="AZ1027" s="1150"/>
      <c r="BA1027" s="1150"/>
      <c r="BB1027" s="1150"/>
      <c r="BC1027" s="1150"/>
      <c r="BD1027" s="1150"/>
      <c r="BE1027" s="1150"/>
      <c r="BF1027" s="1150"/>
      <c r="BG1027" s="1150"/>
      <c r="BH1027" s="1150"/>
      <c r="BI1027" s="1150"/>
      <c r="BJ1027" s="1150"/>
    </row>
    <row r="1028" spans="1:62">
      <c r="A1028" s="1150">
        <v>1022</v>
      </c>
      <c r="B1028" s="1150" t="s">
        <v>1514</v>
      </c>
      <c r="C1028" s="1150" t="s">
        <v>2792</v>
      </c>
      <c r="D1028" s="1150" t="s">
        <v>18942</v>
      </c>
      <c r="E1028" s="1150" t="s">
        <v>18943</v>
      </c>
      <c r="F1028" s="1150" t="s">
        <v>18948</v>
      </c>
      <c r="G1028" s="1150" t="s">
        <v>17935</v>
      </c>
      <c r="H1028" s="1213" t="s">
        <v>11063</v>
      </c>
      <c r="I1028" s="1150" t="s">
        <v>11065</v>
      </c>
      <c r="J1028" s="1150" t="s">
        <v>11064</v>
      </c>
      <c r="K1028" s="1150" t="s">
        <v>20186</v>
      </c>
      <c r="L1028" s="1150"/>
      <c r="M1028" s="1150">
        <v>100211248</v>
      </c>
      <c r="N1028" s="1150" t="s">
        <v>18962</v>
      </c>
      <c r="O1028" s="1150" t="s">
        <v>19690</v>
      </c>
      <c r="P1028" s="1150" t="s">
        <v>17721</v>
      </c>
      <c r="Q1028" s="1211">
        <v>45201</v>
      </c>
      <c r="R1028" s="1210">
        <v>47341</v>
      </c>
      <c r="S1028" s="1150"/>
      <c r="T1028" s="1150" t="s">
        <v>18969</v>
      </c>
      <c r="U1028" s="1150">
        <v>1003679784</v>
      </c>
      <c r="V1028" s="1150">
        <v>1003679875</v>
      </c>
      <c r="W1028" s="1150"/>
      <c r="X1028" s="1150"/>
      <c r="Y1028" s="1150"/>
      <c r="Z1028" s="1150"/>
      <c r="AA1028" s="1150"/>
      <c r="AB1028" s="1150"/>
      <c r="AC1028" s="1150"/>
      <c r="AD1028" s="1150"/>
      <c r="AE1028" s="1150"/>
      <c r="AF1028" s="1150" t="s">
        <v>18949</v>
      </c>
      <c r="AG1028" s="1211">
        <v>45206</v>
      </c>
      <c r="AH1028" s="1212">
        <v>45200</v>
      </c>
      <c r="AI1028" s="1213" t="s">
        <v>11063</v>
      </c>
      <c r="AJ1028" s="1150" t="s">
        <v>11064</v>
      </c>
      <c r="AK1028" s="1210">
        <v>47341</v>
      </c>
      <c r="AL1028" s="1210">
        <v>47341</v>
      </c>
      <c r="AM1028" s="1150" t="s">
        <v>514</v>
      </c>
      <c r="AN1028" s="1150" t="s">
        <v>13437</v>
      </c>
      <c r="AO1028" s="1150"/>
      <c r="AP1028" s="1150" t="s">
        <v>11066</v>
      </c>
      <c r="AQ1028" s="1150"/>
      <c r="AR1028" s="1150">
        <v>4902155129</v>
      </c>
      <c r="AS1028" s="1150"/>
      <c r="AT1028" s="1150"/>
      <c r="AU1028" s="1150"/>
      <c r="AV1028" s="1150"/>
      <c r="AW1028" s="1150"/>
      <c r="AX1028" s="1150"/>
      <c r="AY1028" s="1150">
        <v>0</v>
      </c>
      <c r="AZ1028" s="1150"/>
      <c r="BA1028" s="1150"/>
      <c r="BB1028" s="1150"/>
      <c r="BC1028" s="1150"/>
      <c r="BD1028" s="1150"/>
      <c r="BE1028" s="1150"/>
      <c r="BF1028" s="1150"/>
      <c r="BG1028" s="1150"/>
      <c r="BH1028" s="1150"/>
      <c r="BI1028" s="1150"/>
      <c r="BJ1028" s="1150"/>
    </row>
    <row r="1029" spans="1:62">
      <c r="A1029" s="1150">
        <v>1023</v>
      </c>
      <c r="B1029" s="1150" t="s">
        <v>19094</v>
      </c>
      <c r="C1029" s="1150" t="s">
        <v>2792</v>
      </c>
      <c r="D1029" s="1150" t="s">
        <v>18942</v>
      </c>
      <c r="E1029" s="1150" t="s">
        <v>18943</v>
      </c>
      <c r="F1029" s="1150" t="s">
        <v>18948</v>
      </c>
      <c r="G1029" s="1150" t="s">
        <v>17935</v>
      </c>
      <c r="H1029" s="1213" t="s">
        <v>11073</v>
      </c>
      <c r="I1029" s="1150" t="s">
        <v>11075</v>
      </c>
      <c r="J1029" s="1150" t="s">
        <v>11074</v>
      </c>
      <c r="K1029" s="1150" t="s">
        <v>20187</v>
      </c>
      <c r="L1029" s="1150" t="s">
        <v>394</v>
      </c>
      <c r="M1029" s="1150">
        <v>100211285</v>
      </c>
      <c r="N1029" s="1150" t="s">
        <v>19552</v>
      </c>
      <c r="O1029" s="1150" t="s">
        <v>19690</v>
      </c>
      <c r="P1029" s="1150" t="s">
        <v>17721</v>
      </c>
      <c r="Q1029" s="1211">
        <v>45202</v>
      </c>
      <c r="R1029" s="1210">
        <v>17564</v>
      </c>
      <c r="S1029" s="1150"/>
      <c r="T1029" s="1150" t="s">
        <v>18969</v>
      </c>
      <c r="U1029" s="1150">
        <v>1003679831</v>
      </c>
      <c r="V1029" s="1150">
        <v>1003679832</v>
      </c>
      <c r="W1029" s="1150"/>
      <c r="X1029" s="1150"/>
      <c r="Y1029" s="1150"/>
      <c r="Z1029" s="1150"/>
      <c r="AA1029" s="1150"/>
      <c r="AB1029" s="1150"/>
      <c r="AC1029" s="1150"/>
      <c r="AD1029" s="1150"/>
      <c r="AE1029" s="1150"/>
      <c r="AF1029" s="1150" t="s">
        <v>18949</v>
      </c>
      <c r="AG1029" s="1211">
        <v>45206</v>
      </c>
      <c r="AH1029" s="1212">
        <v>45200</v>
      </c>
      <c r="AI1029" s="1213" t="s">
        <v>11073</v>
      </c>
      <c r="AJ1029" s="1150" t="s">
        <v>11074</v>
      </c>
      <c r="AK1029" s="1210">
        <v>17563.900000000001</v>
      </c>
      <c r="AL1029" s="1210">
        <v>17564</v>
      </c>
      <c r="AM1029" s="1150" t="s">
        <v>514</v>
      </c>
      <c r="AN1029" s="1150" t="s">
        <v>13437</v>
      </c>
      <c r="AO1029" s="1150"/>
      <c r="AP1029" s="1150" t="s">
        <v>20188</v>
      </c>
      <c r="AQ1029" s="1150"/>
      <c r="AR1029" s="1150">
        <v>4902155241</v>
      </c>
      <c r="AS1029" s="1150"/>
      <c r="AT1029" s="1150"/>
      <c r="AU1029" s="1150"/>
      <c r="AV1029" s="1150"/>
      <c r="AW1029" s="1150"/>
      <c r="AX1029" s="1150"/>
      <c r="AY1029" s="1150" t="s">
        <v>20189</v>
      </c>
      <c r="AZ1029" s="1150"/>
      <c r="BA1029" s="1150"/>
      <c r="BB1029" s="1150"/>
      <c r="BC1029" s="1150"/>
      <c r="BD1029" s="1150"/>
      <c r="BE1029" s="1150"/>
      <c r="BF1029" s="1150"/>
      <c r="BG1029" s="1150"/>
      <c r="BH1029" s="1150"/>
      <c r="BI1029" s="1150"/>
      <c r="BJ1029" s="1150"/>
    </row>
    <row r="1030" spans="1:62">
      <c r="A1030" s="1150">
        <v>1024</v>
      </c>
      <c r="B1030" s="1150" t="s">
        <v>19094</v>
      </c>
      <c r="C1030" s="1150" t="s">
        <v>2792</v>
      </c>
      <c r="D1030" s="1150" t="s">
        <v>18942</v>
      </c>
      <c r="E1030" s="1150" t="s">
        <v>18943</v>
      </c>
      <c r="F1030" s="1150" t="s">
        <v>18948</v>
      </c>
      <c r="G1030" s="1150" t="s">
        <v>17935</v>
      </c>
      <c r="H1030" s="1213" t="s">
        <v>11084</v>
      </c>
      <c r="I1030" s="1150" t="s">
        <v>11086</v>
      </c>
      <c r="J1030" s="1150" t="s">
        <v>11085</v>
      </c>
      <c r="K1030" s="1150" t="s">
        <v>20190</v>
      </c>
      <c r="L1030" s="1150" t="s">
        <v>394</v>
      </c>
      <c r="M1030" s="1150">
        <v>100211300</v>
      </c>
      <c r="N1030" s="1150" t="s">
        <v>18945</v>
      </c>
      <c r="O1030" s="1150" t="s">
        <v>19690</v>
      </c>
      <c r="P1030" s="1150" t="s">
        <v>17721</v>
      </c>
      <c r="Q1030" s="1211">
        <v>45203</v>
      </c>
      <c r="R1030" s="1210">
        <v>20858</v>
      </c>
      <c r="S1030" s="1150"/>
      <c r="T1030" s="1150" t="s">
        <v>18969</v>
      </c>
      <c r="U1030" s="1150">
        <v>1003679710</v>
      </c>
      <c r="V1030" s="1150">
        <v>1003679711</v>
      </c>
      <c r="W1030" s="1150"/>
      <c r="X1030" s="1150"/>
      <c r="Y1030" s="1150"/>
      <c r="Z1030" s="1150"/>
      <c r="AA1030" s="1150"/>
      <c r="AB1030" s="1150"/>
      <c r="AC1030" s="1150"/>
      <c r="AD1030" s="1150"/>
      <c r="AE1030" s="1150"/>
      <c r="AF1030" s="1150" t="s">
        <v>18978</v>
      </c>
      <c r="AG1030" s="1211">
        <v>45205</v>
      </c>
      <c r="AH1030" s="1212">
        <v>45200</v>
      </c>
      <c r="AI1030" s="1213" t="s">
        <v>11084</v>
      </c>
      <c r="AJ1030" s="1150" t="s">
        <v>11085</v>
      </c>
      <c r="AK1030" s="1210">
        <v>20857.07</v>
      </c>
      <c r="AL1030" s="1210">
        <v>20858</v>
      </c>
      <c r="AM1030" s="1150" t="s">
        <v>514</v>
      </c>
      <c r="AN1030" s="1150" t="s">
        <v>13437</v>
      </c>
      <c r="AO1030" s="1210">
        <v>8042.15</v>
      </c>
      <c r="AP1030" s="1150" t="s">
        <v>20191</v>
      </c>
      <c r="AQ1030" s="1150"/>
      <c r="AR1030" s="1150">
        <v>4902155053</v>
      </c>
      <c r="AS1030" s="1150"/>
      <c r="AT1030" s="1150"/>
      <c r="AU1030" s="1150"/>
      <c r="AV1030" s="1150"/>
      <c r="AW1030" s="1150"/>
      <c r="AX1030" s="1150"/>
      <c r="AY1030" s="1150" t="s">
        <v>20192</v>
      </c>
      <c r="AZ1030" s="1150"/>
      <c r="BA1030" s="1150"/>
      <c r="BB1030" s="1150"/>
      <c r="BC1030" s="1150"/>
      <c r="BD1030" s="1150"/>
      <c r="BE1030" s="1150"/>
      <c r="BF1030" s="1150"/>
      <c r="BG1030" s="1150"/>
      <c r="BH1030" s="1150"/>
      <c r="BI1030" s="1150"/>
      <c r="BJ1030" s="1150"/>
    </row>
    <row r="1031" spans="1:62">
      <c r="A1031" s="1150">
        <v>1025</v>
      </c>
      <c r="B1031" s="1150" t="s">
        <v>19094</v>
      </c>
      <c r="C1031" s="1150" t="s">
        <v>2792</v>
      </c>
      <c r="D1031" s="1150" t="s">
        <v>18942</v>
      </c>
      <c r="E1031" s="1150" t="s">
        <v>18943</v>
      </c>
      <c r="F1031" s="1150" t="s">
        <v>18948</v>
      </c>
      <c r="G1031" s="1150" t="s">
        <v>17912</v>
      </c>
      <c r="H1031" s="1150" t="s">
        <v>20193</v>
      </c>
      <c r="I1031" s="1150" t="s">
        <v>11095</v>
      </c>
      <c r="J1031" s="1150" t="s">
        <v>17790</v>
      </c>
      <c r="K1031" s="1150" t="s">
        <v>20194</v>
      </c>
      <c r="L1031" s="1150" t="s">
        <v>394</v>
      </c>
      <c r="M1031" s="1150">
        <v>100211305</v>
      </c>
      <c r="N1031" s="1150" t="s">
        <v>18945</v>
      </c>
      <c r="O1031" s="1150" t="s">
        <v>19690</v>
      </c>
      <c r="P1031" s="1150" t="s">
        <v>17721</v>
      </c>
      <c r="Q1031" s="1211">
        <v>45203</v>
      </c>
      <c r="R1031" s="1210">
        <v>43346</v>
      </c>
      <c r="S1031" s="1150"/>
      <c r="T1031" s="1150" t="s">
        <v>18969</v>
      </c>
      <c r="U1031" s="1150">
        <v>1003679779</v>
      </c>
      <c r="V1031" s="1150">
        <v>1003679780</v>
      </c>
      <c r="W1031" s="1150"/>
      <c r="X1031" s="1150"/>
      <c r="Y1031" s="1150"/>
      <c r="Z1031" s="1150"/>
      <c r="AA1031" s="1150"/>
      <c r="AB1031" s="1150"/>
      <c r="AC1031" s="1150"/>
      <c r="AD1031" s="1150"/>
      <c r="AE1031" s="1150"/>
      <c r="AF1031" s="1150" t="s">
        <v>18978</v>
      </c>
      <c r="AG1031" s="1211">
        <v>45206</v>
      </c>
      <c r="AH1031" s="1212">
        <v>45200</v>
      </c>
      <c r="AI1031" s="1150" t="s">
        <v>20193</v>
      </c>
      <c r="AJ1031" s="1150" t="s">
        <v>17790</v>
      </c>
      <c r="AK1031" s="1210">
        <v>43346</v>
      </c>
      <c r="AL1031" s="1210">
        <v>43346</v>
      </c>
      <c r="AM1031" s="1150" t="s">
        <v>514</v>
      </c>
      <c r="AN1031" s="1150" t="s">
        <v>13437</v>
      </c>
      <c r="AO1031" s="1210">
        <v>10950.76</v>
      </c>
      <c r="AP1031" s="1150" t="s">
        <v>11096</v>
      </c>
      <c r="AQ1031" s="1150"/>
      <c r="AR1031" s="1150">
        <v>4902155051</v>
      </c>
      <c r="AS1031" s="1150"/>
      <c r="AT1031" s="1150"/>
      <c r="AU1031" s="1150"/>
      <c r="AV1031" s="1150"/>
      <c r="AW1031" s="1150"/>
      <c r="AX1031" s="1150"/>
      <c r="AY1031" s="1150" t="s">
        <v>19418</v>
      </c>
      <c r="AZ1031" s="1150"/>
      <c r="BA1031" s="1150"/>
      <c r="BB1031" s="1150"/>
      <c r="BC1031" s="1150"/>
      <c r="BD1031" s="1150"/>
      <c r="BE1031" s="1150"/>
      <c r="BF1031" s="1150"/>
      <c r="BG1031" s="1150"/>
      <c r="BH1031" s="1150"/>
      <c r="BI1031" s="1150"/>
      <c r="BJ1031" s="1150"/>
    </row>
    <row r="1032" spans="1:62">
      <c r="A1032" s="1150">
        <v>1026</v>
      </c>
      <c r="B1032" s="1150" t="s">
        <v>19094</v>
      </c>
      <c r="C1032" s="1150" t="s">
        <v>17850</v>
      </c>
      <c r="D1032" s="1150" t="s">
        <v>18942</v>
      </c>
      <c r="E1032" s="1150" t="s">
        <v>18943</v>
      </c>
      <c r="F1032" s="1150" t="s">
        <v>18948</v>
      </c>
      <c r="G1032" s="1150" t="s">
        <v>17912</v>
      </c>
      <c r="H1032" s="1150" t="s">
        <v>20195</v>
      </c>
      <c r="I1032" s="1150" t="s">
        <v>11101</v>
      </c>
      <c r="J1032" s="1150" t="s">
        <v>20196</v>
      </c>
      <c r="K1032" s="1150" t="s">
        <v>20197</v>
      </c>
      <c r="L1032" s="1150" t="s">
        <v>394</v>
      </c>
      <c r="M1032" s="1150">
        <v>100211258</v>
      </c>
      <c r="N1032" s="1150" t="s">
        <v>18962</v>
      </c>
      <c r="O1032" s="1150" t="s">
        <v>19690</v>
      </c>
      <c r="P1032" s="1150" t="s">
        <v>17721</v>
      </c>
      <c r="Q1032" s="1211">
        <v>45201</v>
      </c>
      <c r="R1032" s="1210">
        <v>21394</v>
      </c>
      <c r="S1032" s="1150"/>
      <c r="T1032" s="1150" t="s">
        <v>18969</v>
      </c>
      <c r="U1032" s="1150"/>
      <c r="V1032" s="1150"/>
      <c r="W1032" s="1150"/>
      <c r="X1032" s="1150"/>
      <c r="Y1032" s="1150"/>
      <c r="Z1032" s="1150"/>
      <c r="AA1032" s="1150"/>
      <c r="AB1032" s="1150"/>
      <c r="AC1032" s="1150"/>
      <c r="AD1032" s="1150"/>
      <c r="AE1032" s="1150"/>
      <c r="AF1032" s="1150"/>
      <c r="AG1032" s="1150"/>
      <c r="AH1032" s="1212">
        <v>1</v>
      </c>
      <c r="AI1032" s="1150" t="s">
        <v>20195</v>
      </c>
      <c r="AJ1032" s="1150" t="s">
        <v>20196</v>
      </c>
      <c r="AK1032" s="1210">
        <v>21394</v>
      </c>
      <c r="AL1032" s="1210">
        <v>21394</v>
      </c>
      <c r="AM1032" s="1150" t="s">
        <v>514</v>
      </c>
      <c r="AN1032" s="1150" t="s">
        <v>13437</v>
      </c>
      <c r="AO1032" s="1150"/>
      <c r="AP1032" s="1150"/>
      <c r="AQ1032" s="1150"/>
      <c r="AR1032" s="1150"/>
      <c r="AS1032" s="1150"/>
      <c r="AT1032" s="1150"/>
      <c r="AU1032" s="1150"/>
      <c r="AV1032" s="1150"/>
      <c r="AW1032" s="1150"/>
      <c r="AX1032" s="1150"/>
      <c r="AY1032" s="1150">
        <v>0</v>
      </c>
      <c r="AZ1032" s="1150"/>
      <c r="BA1032" s="1150"/>
      <c r="BB1032" s="1150"/>
      <c r="BC1032" s="1150"/>
      <c r="BD1032" s="1150"/>
      <c r="BE1032" s="1150"/>
      <c r="BF1032" s="1150"/>
      <c r="BG1032" s="1150"/>
      <c r="BH1032" s="1150"/>
      <c r="BI1032" s="1150"/>
      <c r="BJ1032" s="1150"/>
    </row>
    <row r="1033" spans="1:62">
      <c r="A1033" s="1150">
        <v>1027</v>
      </c>
      <c r="B1033" s="1150" t="s">
        <v>19094</v>
      </c>
      <c r="C1033" s="1150" t="s">
        <v>2792</v>
      </c>
      <c r="D1033" s="1150" t="s">
        <v>18942</v>
      </c>
      <c r="E1033" s="1150" t="s">
        <v>18943</v>
      </c>
      <c r="F1033" s="1150" t="s">
        <v>18948</v>
      </c>
      <c r="G1033" s="1150" t="s">
        <v>17912</v>
      </c>
      <c r="H1033" s="1150" t="s">
        <v>20198</v>
      </c>
      <c r="I1033" s="1150" t="s">
        <v>11106</v>
      </c>
      <c r="J1033" s="1150" t="s">
        <v>11105</v>
      </c>
      <c r="K1033" s="1150" t="s">
        <v>20199</v>
      </c>
      <c r="L1033" s="1150" t="s">
        <v>394</v>
      </c>
      <c r="M1033" s="1150">
        <v>100211327</v>
      </c>
      <c r="N1033" s="1150" t="s">
        <v>18945</v>
      </c>
      <c r="O1033" s="1216" t="s">
        <v>19690</v>
      </c>
      <c r="P1033" s="1150" t="s">
        <v>17721</v>
      </c>
      <c r="Q1033" s="1211">
        <v>45206</v>
      </c>
      <c r="R1033" s="1210">
        <v>54723</v>
      </c>
      <c r="S1033" s="1150"/>
      <c r="T1033" s="1150" t="s">
        <v>18969</v>
      </c>
      <c r="U1033" s="1150">
        <v>1003680622</v>
      </c>
      <c r="V1033" s="1150">
        <v>1003680623</v>
      </c>
      <c r="W1033" s="1150"/>
      <c r="X1033" s="1150"/>
      <c r="Y1033" s="1150"/>
      <c r="Z1033" s="1150"/>
      <c r="AA1033" s="1150"/>
      <c r="AB1033" s="1150"/>
      <c r="AC1033" s="1150"/>
      <c r="AD1033" s="1150"/>
      <c r="AE1033" s="1150"/>
      <c r="AF1033" s="1150" t="s">
        <v>18983</v>
      </c>
      <c r="AG1033" s="1211">
        <v>45209</v>
      </c>
      <c r="AH1033" s="1212">
        <v>45200</v>
      </c>
      <c r="AI1033" s="1150" t="s">
        <v>20198</v>
      </c>
      <c r="AJ1033" s="1150" t="s">
        <v>11105</v>
      </c>
      <c r="AK1033" s="1210">
        <v>54723</v>
      </c>
      <c r="AL1033" s="1210">
        <v>54723</v>
      </c>
      <c r="AM1033" s="1150" t="s">
        <v>514</v>
      </c>
      <c r="AN1033" s="1150" t="s">
        <v>13437</v>
      </c>
      <c r="AO1033" s="1210">
        <v>31044.31</v>
      </c>
      <c r="AP1033" s="1150" t="s">
        <v>11107</v>
      </c>
      <c r="AQ1033" s="1150"/>
      <c r="AR1033" s="1150">
        <v>4902156012</v>
      </c>
      <c r="AS1033" s="1150"/>
      <c r="AT1033" s="1150"/>
      <c r="AU1033" s="1150"/>
      <c r="AV1033" s="1150"/>
      <c r="AW1033" s="1150"/>
      <c r="AX1033" s="1150"/>
      <c r="AY1033" s="1150">
        <v>0</v>
      </c>
      <c r="AZ1033" s="1150"/>
      <c r="BA1033" s="1150"/>
      <c r="BB1033" s="1150"/>
      <c r="BC1033" s="1150"/>
      <c r="BD1033" s="1150"/>
      <c r="BE1033" s="1150"/>
      <c r="BF1033" s="1150"/>
      <c r="BG1033" s="1150"/>
      <c r="BH1033" s="1150"/>
      <c r="BI1033" s="1150"/>
      <c r="BJ1033" s="1150"/>
    </row>
    <row r="1034" spans="1:62">
      <c r="A1034" s="1150">
        <v>1028</v>
      </c>
      <c r="B1034" s="1150" t="s">
        <v>19094</v>
      </c>
      <c r="C1034" s="1150" t="s">
        <v>2792</v>
      </c>
      <c r="D1034" s="1150" t="s">
        <v>18942</v>
      </c>
      <c r="E1034" s="1150" t="s">
        <v>18943</v>
      </c>
      <c r="F1034" s="1150" t="s">
        <v>18948</v>
      </c>
      <c r="G1034" s="1150" t="s">
        <v>17963</v>
      </c>
      <c r="H1034" s="1150" t="s">
        <v>11111</v>
      </c>
      <c r="I1034" s="1150" t="s">
        <v>11113</v>
      </c>
      <c r="J1034" s="1150" t="s">
        <v>11112</v>
      </c>
      <c r="K1034" s="1150" t="s">
        <v>20200</v>
      </c>
      <c r="L1034" s="1150" t="s">
        <v>394</v>
      </c>
      <c r="M1034" s="1150">
        <v>100211328</v>
      </c>
      <c r="N1034" s="1150" t="s">
        <v>18945</v>
      </c>
      <c r="O1034" s="1216" t="s">
        <v>19690</v>
      </c>
      <c r="P1034" s="1150" t="s">
        <v>17721</v>
      </c>
      <c r="Q1034" s="1211">
        <v>45206</v>
      </c>
      <c r="R1034" s="1210">
        <v>176227</v>
      </c>
      <c r="S1034" s="1150"/>
      <c r="T1034" s="1150" t="s">
        <v>18969</v>
      </c>
      <c r="U1034" s="1150">
        <v>1003680561</v>
      </c>
      <c r="V1034" s="1150">
        <v>1003680562</v>
      </c>
      <c r="W1034" s="1150">
        <v>1003680563</v>
      </c>
      <c r="X1034" s="1150"/>
      <c r="Y1034" s="1150"/>
      <c r="Z1034" s="1150"/>
      <c r="AA1034" s="1150"/>
      <c r="AB1034" s="1150"/>
      <c r="AC1034" s="1150"/>
      <c r="AD1034" s="1150"/>
      <c r="AE1034" s="1150"/>
      <c r="AF1034" s="1150" t="s">
        <v>18978</v>
      </c>
      <c r="AG1034" s="1211">
        <v>45208</v>
      </c>
      <c r="AH1034" s="1212">
        <v>45200</v>
      </c>
      <c r="AI1034" s="1150" t="s">
        <v>11111</v>
      </c>
      <c r="AJ1034" s="1150" t="s">
        <v>11112</v>
      </c>
      <c r="AK1034" s="1210">
        <v>176226.75</v>
      </c>
      <c r="AL1034" s="1210">
        <v>176227</v>
      </c>
      <c r="AM1034" s="1150" t="s">
        <v>514</v>
      </c>
      <c r="AN1034" s="1150" t="s">
        <v>13437</v>
      </c>
      <c r="AO1034" s="1210">
        <v>137431.64000000001</v>
      </c>
      <c r="AP1034" s="1150" t="s">
        <v>20201</v>
      </c>
      <c r="AQ1034" s="1150"/>
      <c r="AR1034" s="1150">
        <v>4902155911</v>
      </c>
      <c r="AS1034" s="1150"/>
      <c r="AT1034" s="1150"/>
      <c r="AU1034" s="1150"/>
      <c r="AV1034" s="1150"/>
      <c r="AW1034" s="1150"/>
      <c r="AX1034" s="1150"/>
      <c r="AY1034" s="1150"/>
      <c r="AZ1034" s="1150"/>
      <c r="BA1034" s="1150"/>
      <c r="BB1034" s="1150"/>
      <c r="BC1034" s="1150"/>
      <c r="BD1034" s="1150"/>
      <c r="BE1034" s="1150"/>
      <c r="BF1034" s="1150"/>
      <c r="BG1034" s="1150"/>
      <c r="BH1034" s="1150"/>
      <c r="BI1034" s="1150"/>
      <c r="BJ1034" s="1150"/>
    </row>
    <row r="1035" spans="1:62">
      <c r="A1035" s="1150">
        <v>1029</v>
      </c>
      <c r="B1035" s="1150" t="s">
        <v>19094</v>
      </c>
      <c r="C1035" s="1150" t="s">
        <v>2792</v>
      </c>
      <c r="D1035" s="1150" t="s">
        <v>18942</v>
      </c>
      <c r="E1035" s="1150" t="s">
        <v>18943</v>
      </c>
      <c r="F1035" s="1150" t="s">
        <v>18948</v>
      </c>
      <c r="G1035" s="1150" t="s">
        <v>17963</v>
      </c>
      <c r="H1035" s="1150" t="s">
        <v>11119</v>
      </c>
      <c r="I1035" s="1150" t="s">
        <v>11121</v>
      </c>
      <c r="J1035" s="1150" t="s">
        <v>11120</v>
      </c>
      <c r="K1035" s="1150" t="s">
        <v>20202</v>
      </c>
      <c r="L1035" s="1150" t="s">
        <v>394</v>
      </c>
      <c r="M1035" s="1150">
        <v>100211242</v>
      </c>
      <c r="N1035" s="1150" t="s">
        <v>18962</v>
      </c>
      <c r="O1035" s="1150" t="s">
        <v>19690</v>
      </c>
      <c r="P1035" s="1150" t="s">
        <v>17721</v>
      </c>
      <c r="Q1035" s="1211">
        <v>45201</v>
      </c>
      <c r="R1035" s="1210">
        <v>62346</v>
      </c>
      <c r="S1035" s="1150"/>
      <c r="T1035" s="1150" t="s">
        <v>18969</v>
      </c>
      <c r="U1035" s="1150">
        <v>1003680768</v>
      </c>
      <c r="V1035" s="1150">
        <v>1003680769</v>
      </c>
      <c r="W1035" s="1150"/>
      <c r="X1035" s="1150"/>
      <c r="Y1035" s="1150"/>
      <c r="Z1035" s="1150"/>
      <c r="AA1035" s="1150"/>
      <c r="AB1035" s="1150"/>
      <c r="AC1035" s="1150"/>
      <c r="AD1035" s="1150"/>
      <c r="AE1035" s="1150"/>
      <c r="AF1035" s="1150" t="s">
        <v>19172</v>
      </c>
      <c r="AG1035" s="1211">
        <v>45209</v>
      </c>
      <c r="AH1035" s="1212">
        <v>45200</v>
      </c>
      <c r="AI1035" s="1150" t="s">
        <v>11119</v>
      </c>
      <c r="AJ1035" s="1150" t="s">
        <v>11120</v>
      </c>
      <c r="AK1035" s="1210">
        <v>62345.61</v>
      </c>
      <c r="AL1035" s="1210">
        <v>62346</v>
      </c>
      <c r="AM1035" s="1150" t="s">
        <v>514</v>
      </c>
      <c r="AN1035" s="1150" t="s">
        <v>13437</v>
      </c>
      <c r="AO1035" s="1210">
        <v>11089</v>
      </c>
      <c r="AP1035" s="1150" t="s">
        <v>11122</v>
      </c>
      <c r="AQ1035" s="1150"/>
      <c r="AR1035" s="1150">
        <v>4902155785</v>
      </c>
      <c r="AS1035" s="1150"/>
      <c r="AT1035" s="1150"/>
      <c r="AU1035" s="1150"/>
      <c r="AV1035" s="1150"/>
      <c r="AW1035" s="1150"/>
      <c r="AX1035" s="1150"/>
      <c r="AY1035" s="1150">
        <v>0</v>
      </c>
      <c r="AZ1035" s="1150"/>
      <c r="BA1035" s="1150"/>
      <c r="BB1035" s="1150"/>
      <c r="BC1035" s="1150"/>
      <c r="BD1035" s="1150"/>
      <c r="BE1035" s="1150"/>
      <c r="BF1035" s="1150"/>
      <c r="BG1035" s="1150"/>
      <c r="BH1035" s="1150"/>
      <c r="BI1035" s="1150"/>
      <c r="BJ1035" s="1150"/>
    </row>
    <row r="1036" spans="1:62">
      <c r="A1036" s="1150">
        <v>1030</v>
      </c>
      <c r="B1036" s="1150" t="s">
        <v>19094</v>
      </c>
      <c r="C1036" s="1150" t="s">
        <v>2792</v>
      </c>
      <c r="D1036" s="1150" t="s">
        <v>18942</v>
      </c>
      <c r="E1036" s="1150" t="s">
        <v>18943</v>
      </c>
      <c r="F1036" s="1150" t="s">
        <v>18948</v>
      </c>
      <c r="G1036" s="1150" t="s">
        <v>17963</v>
      </c>
      <c r="H1036" s="1150" t="s">
        <v>11125</v>
      </c>
      <c r="I1036" s="1150" t="s">
        <v>11127</v>
      </c>
      <c r="J1036" s="1150" t="s">
        <v>11126</v>
      </c>
      <c r="K1036" s="1150" t="s">
        <v>20203</v>
      </c>
      <c r="L1036" s="1150" t="s">
        <v>394</v>
      </c>
      <c r="M1036" s="1150">
        <v>100211310</v>
      </c>
      <c r="N1036" s="1150" t="s">
        <v>18945</v>
      </c>
      <c r="O1036" s="1150" t="s">
        <v>19690</v>
      </c>
      <c r="P1036" s="1150" t="s">
        <v>17721</v>
      </c>
      <c r="Q1036" s="1211">
        <v>45203</v>
      </c>
      <c r="R1036" s="1210">
        <v>67015</v>
      </c>
      <c r="S1036" s="1150"/>
      <c r="T1036" s="1150" t="s">
        <v>18969</v>
      </c>
      <c r="U1036" s="1150">
        <v>1003680559</v>
      </c>
      <c r="V1036" s="1150">
        <v>1003680560</v>
      </c>
      <c r="W1036" s="1150"/>
      <c r="X1036" s="1150"/>
      <c r="Y1036" s="1150"/>
      <c r="Z1036" s="1150"/>
      <c r="AA1036" s="1150"/>
      <c r="AB1036" s="1150"/>
      <c r="AC1036" s="1150"/>
      <c r="AD1036" s="1150"/>
      <c r="AE1036" s="1150"/>
      <c r="AF1036" s="1150" t="s">
        <v>19172</v>
      </c>
      <c r="AG1036" s="1211">
        <v>45209</v>
      </c>
      <c r="AH1036" s="1212">
        <v>45200</v>
      </c>
      <c r="AI1036" s="1150" t="s">
        <v>11125</v>
      </c>
      <c r="AJ1036" s="1150" t="s">
        <v>11126</v>
      </c>
      <c r="AK1036" s="1210">
        <v>67014.240000000005</v>
      </c>
      <c r="AL1036" s="1210">
        <v>67015</v>
      </c>
      <c r="AM1036" s="1150" t="s">
        <v>514</v>
      </c>
      <c r="AN1036" s="1150" t="s">
        <v>13437</v>
      </c>
      <c r="AO1036" s="1228">
        <v>5731.5</v>
      </c>
      <c r="AP1036" s="1150" t="s">
        <v>11128</v>
      </c>
      <c r="AQ1036" s="1150"/>
      <c r="AR1036" s="1150">
        <v>4902155791</v>
      </c>
      <c r="AS1036" s="1150"/>
      <c r="AT1036" s="1150"/>
      <c r="AU1036" s="1150"/>
      <c r="AV1036" s="1150"/>
      <c r="AW1036" s="1150"/>
      <c r="AX1036" s="1150"/>
      <c r="AY1036" s="1150"/>
      <c r="AZ1036" s="1150"/>
      <c r="BA1036" s="1150"/>
      <c r="BB1036" s="1150"/>
      <c r="BC1036" s="1150"/>
      <c r="BD1036" s="1150"/>
      <c r="BE1036" s="1150"/>
      <c r="BF1036" s="1150"/>
      <c r="BG1036" s="1150"/>
      <c r="BH1036" s="1150"/>
      <c r="BI1036" s="1150"/>
      <c r="BJ1036" s="1150"/>
    </row>
    <row r="1037" spans="1:62">
      <c r="A1037" s="1150">
        <v>1031</v>
      </c>
      <c r="B1037" s="1150" t="s">
        <v>19094</v>
      </c>
      <c r="C1037" s="1150" t="s">
        <v>2792</v>
      </c>
      <c r="D1037" s="1150" t="s">
        <v>18942</v>
      </c>
      <c r="E1037" s="1150" t="s">
        <v>18943</v>
      </c>
      <c r="F1037" s="1150" t="s">
        <v>18948</v>
      </c>
      <c r="G1037" s="1150" t="s">
        <v>17963</v>
      </c>
      <c r="H1037" s="1150" t="s">
        <v>11132</v>
      </c>
      <c r="I1037" s="1150" t="s">
        <v>11134</v>
      </c>
      <c r="J1037" s="1150" t="s">
        <v>11133</v>
      </c>
      <c r="K1037" s="1150" t="s">
        <v>20204</v>
      </c>
      <c r="L1037" s="1150" t="s">
        <v>394</v>
      </c>
      <c r="M1037" s="1150">
        <v>100206520</v>
      </c>
      <c r="N1037" s="1150" t="s">
        <v>394</v>
      </c>
      <c r="O1037" s="1150" t="s">
        <v>19690</v>
      </c>
      <c r="P1037" s="1150" t="s">
        <v>17721</v>
      </c>
      <c r="Q1037" s="1211">
        <v>45198</v>
      </c>
      <c r="R1037" s="1210">
        <v>26838</v>
      </c>
      <c r="S1037" s="1150"/>
      <c r="T1037" s="1150" t="s">
        <v>18969</v>
      </c>
      <c r="U1037" s="1150">
        <v>1003680201</v>
      </c>
      <c r="V1037" s="1150">
        <v>1003680202</v>
      </c>
      <c r="W1037" s="1150"/>
      <c r="X1037" s="1150"/>
      <c r="Y1037" s="1150"/>
      <c r="Z1037" s="1150"/>
      <c r="AA1037" s="1150"/>
      <c r="AB1037" s="1150"/>
      <c r="AC1037" s="1150"/>
      <c r="AD1037" s="1150"/>
      <c r="AE1037" s="1150"/>
      <c r="AF1037" s="1150" t="s">
        <v>18973</v>
      </c>
      <c r="AG1037" s="1211">
        <v>45208</v>
      </c>
      <c r="AH1037" s="1212">
        <v>45200</v>
      </c>
      <c r="AI1037" s="1150" t="s">
        <v>11132</v>
      </c>
      <c r="AJ1037" s="1150" t="s">
        <v>11133</v>
      </c>
      <c r="AK1037" s="1210">
        <v>26838</v>
      </c>
      <c r="AL1037" s="1210">
        <v>26838</v>
      </c>
      <c r="AM1037" s="1150" t="s">
        <v>514</v>
      </c>
      <c r="AN1037" s="1150" t="s">
        <v>13437</v>
      </c>
      <c r="AO1037" s="1210">
        <v>6776.62</v>
      </c>
      <c r="AP1037" s="1150" t="s">
        <v>11135</v>
      </c>
      <c r="AQ1037" s="1150"/>
      <c r="AR1037" s="1150">
        <v>4902155481</v>
      </c>
      <c r="AS1037" s="1150"/>
      <c r="AT1037" s="1150"/>
      <c r="AU1037" s="1150"/>
      <c r="AV1037" s="1150"/>
      <c r="AW1037" s="1150"/>
      <c r="AX1037" s="1150"/>
      <c r="AY1037" s="1150">
        <v>0</v>
      </c>
      <c r="AZ1037" s="1150"/>
      <c r="BA1037" s="1150"/>
      <c r="BB1037" s="1150"/>
      <c r="BC1037" s="1150"/>
      <c r="BD1037" s="1150"/>
      <c r="BE1037" s="1150"/>
      <c r="BF1037" s="1150"/>
      <c r="BG1037" s="1150"/>
      <c r="BH1037" s="1150"/>
      <c r="BI1037" s="1150"/>
      <c r="BJ1037" s="1150"/>
    </row>
    <row r="1038" spans="1:62">
      <c r="A1038" s="1150">
        <v>1032</v>
      </c>
      <c r="B1038" s="1150" t="s">
        <v>19094</v>
      </c>
      <c r="C1038" s="1150" t="s">
        <v>2792</v>
      </c>
      <c r="D1038" s="1150" t="s">
        <v>18942</v>
      </c>
      <c r="E1038" s="1150" t="s">
        <v>18943</v>
      </c>
      <c r="F1038" s="1150" t="s">
        <v>18948</v>
      </c>
      <c r="G1038" s="1150" t="s">
        <v>17963</v>
      </c>
      <c r="H1038" s="1150" t="s">
        <v>11139</v>
      </c>
      <c r="I1038" s="1150" t="s">
        <v>11141</v>
      </c>
      <c r="J1038" s="1150" t="s">
        <v>11140</v>
      </c>
      <c r="K1038" s="1150" t="s">
        <v>20205</v>
      </c>
      <c r="L1038" s="1150" t="s">
        <v>394</v>
      </c>
      <c r="M1038" s="1150">
        <v>100211311</v>
      </c>
      <c r="N1038" s="1150" t="s">
        <v>18945</v>
      </c>
      <c r="O1038" s="1150" t="s">
        <v>19690</v>
      </c>
      <c r="P1038" s="1150" t="s">
        <v>17721</v>
      </c>
      <c r="Q1038" s="1211">
        <v>45203</v>
      </c>
      <c r="R1038" s="1210">
        <v>181857</v>
      </c>
      <c r="S1038" s="1150"/>
      <c r="T1038" s="1150" t="s">
        <v>18969</v>
      </c>
      <c r="U1038" s="1150">
        <v>1003680557</v>
      </c>
      <c r="V1038" s="1150">
        <v>1003680558</v>
      </c>
      <c r="W1038" s="1150"/>
      <c r="X1038" s="1150"/>
      <c r="Y1038" s="1150"/>
      <c r="Z1038" s="1150"/>
      <c r="AA1038" s="1150"/>
      <c r="AB1038" s="1150"/>
      <c r="AC1038" s="1150"/>
      <c r="AD1038" s="1150"/>
      <c r="AE1038" s="1150"/>
      <c r="AF1038" s="1150" t="s">
        <v>19172</v>
      </c>
      <c r="AG1038" s="1211">
        <v>45209</v>
      </c>
      <c r="AH1038" s="1212">
        <v>45200</v>
      </c>
      <c r="AI1038" s="1150" t="s">
        <v>11139</v>
      </c>
      <c r="AJ1038" s="1150" t="s">
        <v>11140</v>
      </c>
      <c r="AK1038" s="1210">
        <v>181856.34</v>
      </c>
      <c r="AL1038" s="1210">
        <v>181857</v>
      </c>
      <c r="AM1038" s="1150" t="s">
        <v>514</v>
      </c>
      <c r="AN1038" s="1150" t="s">
        <v>13437</v>
      </c>
      <c r="AO1038" s="1210">
        <v>23082.38</v>
      </c>
      <c r="AP1038" s="1150" t="s">
        <v>11142</v>
      </c>
      <c r="AQ1038" s="1150"/>
      <c r="AR1038" s="1150">
        <v>4902155786</v>
      </c>
      <c r="AS1038" s="1150"/>
      <c r="AT1038" s="1150"/>
      <c r="AU1038" s="1150"/>
      <c r="AV1038" s="1150"/>
      <c r="AW1038" s="1150"/>
      <c r="AX1038" s="1150"/>
      <c r="AY1038" s="1150"/>
      <c r="AZ1038" s="1150"/>
      <c r="BA1038" s="1150"/>
      <c r="BB1038" s="1150"/>
      <c r="BC1038" s="1150"/>
      <c r="BD1038" s="1150"/>
      <c r="BE1038" s="1150"/>
      <c r="BF1038" s="1150"/>
      <c r="BG1038" s="1150"/>
      <c r="BH1038" s="1150"/>
      <c r="BI1038" s="1150"/>
      <c r="BJ1038" s="1150"/>
    </row>
    <row r="1039" spans="1:62">
      <c r="A1039" s="1150">
        <v>1033</v>
      </c>
      <c r="B1039" s="1150" t="s">
        <v>19094</v>
      </c>
      <c r="C1039" s="1150" t="s">
        <v>17924</v>
      </c>
      <c r="D1039" s="1150" t="s">
        <v>18942</v>
      </c>
      <c r="E1039" s="1150" t="s">
        <v>18943</v>
      </c>
      <c r="F1039" s="1150" t="s">
        <v>18948</v>
      </c>
      <c r="G1039" s="1150" t="s">
        <v>17963</v>
      </c>
      <c r="H1039" s="1150" t="s">
        <v>11146</v>
      </c>
      <c r="I1039" s="1150" t="s">
        <v>11148</v>
      </c>
      <c r="J1039" s="1150" t="s">
        <v>11147</v>
      </c>
      <c r="K1039" s="1150" t="s">
        <v>20206</v>
      </c>
      <c r="L1039" s="1150" t="s">
        <v>394</v>
      </c>
      <c r="M1039" s="1150">
        <v>100211312</v>
      </c>
      <c r="N1039" s="1150" t="s">
        <v>18945</v>
      </c>
      <c r="O1039" s="1150" t="s">
        <v>19690</v>
      </c>
      <c r="P1039" s="1150" t="s">
        <v>17721</v>
      </c>
      <c r="Q1039" s="1211">
        <v>45203</v>
      </c>
      <c r="R1039" s="1210">
        <v>57933</v>
      </c>
      <c r="S1039" s="1210">
        <v>39055</v>
      </c>
      <c r="T1039" s="1150" t="s">
        <v>18969</v>
      </c>
      <c r="U1039" s="1150">
        <v>1003680849</v>
      </c>
      <c r="V1039" s="1150">
        <v>1003680850</v>
      </c>
      <c r="W1039" s="1150"/>
      <c r="X1039" s="1150"/>
      <c r="Y1039" s="1150"/>
      <c r="Z1039" s="1150"/>
      <c r="AA1039" s="1150"/>
      <c r="AB1039" s="1150"/>
      <c r="AC1039" s="1150"/>
      <c r="AD1039" s="1150"/>
      <c r="AE1039" s="1150"/>
      <c r="AF1039" s="1150" t="s">
        <v>19172</v>
      </c>
      <c r="AG1039" s="1211">
        <v>45210</v>
      </c>
      <c r="AH1039" s="1212">
        <v>45200</v>
      </c>
      <c r="AI1039" s="1150" t="s">
        <v>11146</v>
      </c>
      <c r="AJ1039" s="1150" t="s">
        <v>11147</v>
      </c>
      <c r="AK1039" s="1210">
        <v>57932.72</v>
      </c>
      <c r="AL1039" s="1210">
        <v>57933</v>
      </c>
      <c r="AM1039" s="1150" t="s">
        <v>514</v>
      </c>
      <c r="AN1039" s="1150" t="s">
        <v>13437</v>
      </c>
      <c r="AO1039" s="1210">
        <v>84997</v>
      </c>
      <c r="AP1039" s="1150" t="s">
        <v>11149</v>
      </c>
      <c r="AQ1039" s="1150"/>
      <c r="AR1039" s="1150"/>
      <c r="AS1039" s="1150"/>
      <c r="AT1039" s="1150"/>
      <c r="AU1039" s="1150"/>
      <c r="AV1039" s="1150"/>
      <c r="AW1039" s="1150"/>
      <c r="AX1039" s="1150"/>
      <c r="AY1039" s="1150" t="s">
        <v>20207</v>
      </c>
      <c r="AZ1039" s="1150"/>
      <c r="BA1039" s="1150"/>
      <c r="BB1039" s="1150"/>
      <c r="BC1039" s="1150"/>
      <c r="BD1039" s="1150"/>
      <c r="BE1039" s="1150"/>
      <c r="BF1039" s="1150"/>
      <c r="BG1039" s="1150"/>
      <c r="BH1039" s="1150"/>
      <c r="BI1039" s="1150"/>
      <c r="BJ1039" s="1150"/>
    </row>
    <row r="1040" spans="1:62">
      <c r="A1040" s="1150">
        <v>1034</v>
      </c>
      <c r="B1040" s="1150" t="s">
        <v>19094</v>
      </c>
      <c r="C1040" s="1150" t="s">
        <v>17850</v>
      </c>
      <c r="D1040" s="1150" t="s">
        <v>18942</v>
      </c>
      <c r="E1040" s="1150" t="s">
        <v>18943</v>
      </c>
      <c r="F1040" s="1150" t="s">
        <v>18948</v>
      </c>
      <c r="G1040" s="1150" t="s">
        <v>3643</v>
      </c>
      <c r="H1040" s="1213" t="s">
        <v>20208</v>
      </c>
      <c r="I1040" s="1213" t="s">
        <v>11152</v>
      </c>
      <c r="J1040" s="1150" t="s">
        <v>20209</v>
      </c>
      <c r="K1040" s="1150" t="s">
        <v>20210</v>
      </c>
      <c r="L1040" s="1150" t="s">
        <v>394</v>
      </c>
      <c r="M1040" s="1150">
        <v>100211301</v>
      </c>
      <c r="N1040" s="1150" t="s">
        <v>18945</v>
      </c>
      <c r="O1040" s="1150" t="s">
        <v>19690</v>
      </c>
      <c r="P1040" s="1150" t="s">
        <v>17721</v>
      </c>
      <c r="Q1040" s="1211">
        <v>45203</v>
      </c>
      <c r="R1040" s="1210">
        <v>54878</v>
      </c>
      <c r="S1040" s="1150"/>
      <c r="T1040" s="1150" t="s">
        <v>18969</v>
      </c>
      <c r="U1040" s="1150"/>
      <c r="V1040" s="1150"/>
      <c r="W1040" s="1150"/>
      <c r="X1040" s="1150"/>
      <c r="Y1040" s="1150"/>
      <c r="Z1040" s="1150"/>
      <c r="AA1040" s="1150"/>
      <c r="AB1040" s="1150"/>
      <c r="AC1040" s="1150"/>
      <c r="AD1040" s="1150"/>
      <c r="AE1040" s="1150"/>
      <c r="AF1040" s="1150"/>
      <c r="AG1040" s="1150"/>
      <c r="AH1040" s="1212">
        <v>1</v>
      </c>
      <c r="AI1040" s="1213" t="s">
        <v>20208</v>
      </c>
      <c r="AJ1040" s="1150" t="s">
        <v>20209</v>
      </c>
      <c r="AK1040" s="1210">
        <v>54877.08</v>
      </c>
      <c r="AL1040" s="1210">
        <v>54878</v>
      </c>
      <c r="AM1040" s="1150" t="s">
        <v>514</v>
      </c>
      <c r="AN1040" s="1150" t="s">
        <v>13437</v>
      </c>
      <c r="AO1040" s="1150"/>
      <c r="AP1040" s="1150"/>
      <c r="AQ1040" s="1150"/>
      <c r="AR1040" s="1150"/>
      <c r="AS1040" s="1150"/>
      <c r="AT1040" s="1150"/>
      <c r="AU1040" s="1150"/>
      <c r="AV1040" s="1150"/>
      <c r="AW1040" s="1150"/>
      <c r="AX1040" s="1150"/>
      <c r="AY1040" s="1150">
        <v>0</v>
      </c>
      <c r="AZ1040" s="1150"/>
      <c r="BA1040" s="1150"/>
      <c r="BB1040" s="1150"/>
      <c r="BC1040" s="1150"/>
      <c r="BD1040" s="1150"/>
      <c r="BE1040" s="1150"/>
      <c r="BF1040" s="1150"/>
      <c r="BG1040" s="1150"/>
      <c r="BH1040" s="1150"/>
      <c r="BI1040" s="1150"/>
      <c r="BJ1040" s="1150"/>
    </row>
    <row r="1041" spans="1:62">
      <c r="A1041" s="1150">
        <v>1035</v>
      </c>
      <c r="B1041" s="1150" t="s">
        <v>19094</v>
      </c>
      <c r="C1041" s="1150" t="s">
        <v>17850</v>
      </c>
      <c r="D1041" s="1150" t="s">
        <v>18942</v>
      </c>
      <c r="E1041" s="1150" t="s">
        <v>18943</v>
      </c>
      <c r="F1041" s="1150" t="s">
        <v>18948</v>
      </c>
      <c r="G1041" s="1150" t="s">
        <v>3643</v>
      </c>
      <c r="H1041" s="1150" t="s">
        <v>14753</v>
      </c>
      <c r="I1041" s="1150" t="s">
        <v>11158</v>
      </c>
      <c r="J1041" s="1150" t="s">
        <v>20211</v>
      </c>
      <c r="K1041" s="1150" t="s">
        <v>14754</v>
      </c>
      <c r="L1041" s="1150" t="s">
        <v>394</v>
      </c>
      <c r="M1041" s="1150">
        <v>100211302</v>
      </c>
      <c r="N1041" s="1150" t="s">
        <v>18945</v>
      </c>
      <c r="O1041" s="1150" t="s">
        <v>19690</v>
      </c>
      <c r="P1041" s="1150" t="s">
        <v>17721</v>
      </c>
      <c r="Q1041" s="1211">
        <v>45203</v>
      </c>
      <c r="R1041" s="1210">
        <v>51034</v>
      </c>
      <c r="S1041" s="1150"/>
      <c r="T1041" s="1150" t="s">
        <v>18969</v>
      </c>
      <c r="U1041" s="1150"/>
      <c r="V1041" s="1150"/>
      <c r="W1041" s="1150"/>
      <c r="X1041" s="1150"/>
      <c r="Y1041" s="1150"/>
      <c r="Z1041" s="1150"/>
      <c r="AA1041" s="1150"/>
      <c r="AB1041" s="1150"/>
      <c r="AC1041" s="1150"/>
      <c r="AD1041" s="1150"/>
      <c r="AE1041" s="1150"/>
      <c r="AF1041" s="1150"/>
      <c r="AG1041" s="1150"/>
      <c r="AH1041" s="1212">
        <v>1</v>
      </c>
      <c r="AI1041" s="1150" t="s">
        <v>14753</v>
      </c>
      <c r="AJ1041" s="1150" t="s">
        <v>20211</v>
      </c>
      <c r="AK1041" s="1210">
        <v>51033.48</v>
      </c>
      <c r="AL1041" s="1210">
        <v>51034</v>
      </c>
      <c r="AM1041" s="1150" t="s">
        <v>514</v>
      </c>
      <c r="AN1041" s="1150" t="s">
        <v>13437</v>
      </c>
      <c r="AO1041" s="1150"/>
      <c r="AP1041" s="1150"/>
      <c r="AQ1041" s="1150"/>
      <c r="AR1041" s="1150"/>
      <c r="AS1041" s="1150"/>
      <c r="AT1041" s="1150"/>
      <c r="AU1041" s="1150"/>
      <c r="AV1041" s="1150"/>
      <c r="AW1041" s="1150"/>
      <c r="AX1041" s="1150"/>
      <c r="AY1041" s="1150">
        <v>0</v>
      </c>
      <c r="AZ1041" s="1150"/>
      <c r="BA1041" s="1150"/>
      <c r="BB1041" s="1150"/>
      <c r="BC1041" s="1150"/>
      <c r="BD1041" s="1150"/>
      <c r="BE1041" s="1150"/>
      <c r="BF1041" s="1150"/>
      <c r="BG1041" s="1150"/>
      <c r="BH1041" s="1150"/>
      <c r="BI1041" s="1150"/>
      <c r="BJ1041" s="1150"/>
    </row>
    <row r="1042" spans="1:62">
      <c r="A1042" s="1150">
        <v>1036</v>
      </c>
      <c r="B1042" s="1150" t="s">
        <v>19094</v>
      </c>
      <c r="C1042" s="1150" t="s">
        <v>19224</v>
      </c>
      <c r="D1042" s="1150" t="s">
        <v>18942</v>
      </c>
      <c r="E1042" s="1150" t="s">
        <v>18943</v>
      </c>
      <c r="F1042" s="1150" t="s">
        <v>18948</v>
      </c>
      <c r="G1042" s="1150">
        <v>0</v>
      </c>
      <c r="H1042" s="1213">
        <v>0</v>
      </c>
      <c r="I1042" s="1150" t="s">
        <v>11163</v>
      </c>
      <c r="J1042" s="1213">
        <v>0</v>
      </c>
      <c r="K1042" s="1150">
        <v>0</v>
      </c>
      <c r="L1042" s="1150"/>
      <c r="M1042" s="1150"/>
      <c r="N1042" s="1150"/>
      <c r="O1042" s="1150"/>
      <c r="P1042" s="1150"/>
      <c r="Q1042" s="1150"/>
      <c r="R1042" s="1150"/>
      <c r="S1042" s="1150"/>
      <c r="T1042" s="1150" t="s">
        <v>18969</v>
      </c>
      <c r="U1042" s="1150"/>
      <c r="V1042" s="1150"/>
      <c r="W1042" s="1150"/>
      <c r="X1042" s="1150"/>
      <c r="Y1042" s="1150"/>
      <c r="Z1042" s="1150"/>
      <c r="AA1042" s="1150"/>
      <c r="AB1042" s="1150"/>
      <c r="AC1042" s="1150"/>
      <c r="AD1042" s="1150"/>
      <c r="AE1042" s="1150"/>
      <c r="AF1042" s="1150"/>
      <c r="AG1042" s="1150"/>
      <c r="AH1042" s="1212">
        <v>1</v>
      </c>
      <c r="AI1042" s="1213">
        <v>0</v>
      </c>
      <c r="AJ1042" s="1213">
        <v>0</v>
      </c>
      <c r="AK1042" s="1150" t="s">
        <v>20212</v>
      </c>
      <c r="AL1042" s="1150" t="s">
        <v>18976</v>
      </c>
      <c r="AM1042" s="1150" t="s">
        <v>514</v>
      </c>
      <c r="AN1042" s="1150" t="s">
        <v>13437</v>
      </c>
      <c r="AO1042" s="1150"/>
      <c r="AP1042" s="1150"/>
      <c r="AQ1042" s="1150"/>
      <c r="AR1042" s="1150"/>
      <c r="AS1042" s="1150"/>
      <c r="AT1042" s="1150"/>
      <c r="AU1042" s="1150"/>
      <c r="AV1042" s="1150"/>
      <c r="AW1042" s="1150"/>
      <c r="AX1042" s="1150"/>
      <c r="AY1042" s="1150" t="s">
        <v>20017</v>
      </c>
      <c r="AZ1042" s="1150"/>
      <c r="BA1042" s="1150"/>
      <c r="BB1042" s="1150"/>
      <c r="BC1042" s="1150"/>
      <c r="BD1042" s="1150"/>
      <c r="BE1042" s="1150"/>
      <c r="BF1042" s="1150"/>
      <c r="BG1042" s="1150"/>
      <c r="BH1042" s="1150"/>
      <c r="BI1042" s="1150"/>
      <c r="BJ1042" s="1150"/>
    </row>
    <row r="1043" spans="1:62">
      <c r="A1043" s="1150">
        <v>1037</v>
      </c>
      <c r="B1043" s="1150" t="s">
        <v>19094</v>
      </c>
      <c r="C1043" s="1150" t="s">
        <v>19224</v>
      </c>
      <c r="D1043" s="1150" t="s">
        <v>18942</v>
      </c>
      <c r="E1043" s="1150" t="s">
        <v>18943</v>
      </c>
      <c r="F1043" s="1150" t="s">
        <v>18948</v>
      </c>
      <c r="G1043" s="1150">
        <v>0</v>
      </c>
      <c r="H1043" s="1213">
        <v>0</v>
      </c>
      <c r="I1043" s="1150" t="s">
        <v>11169</v>
      </c>
      <c r="J1043" s="1213">
        <v>0</v>
      </c>
      <c r="K1043" s="1150">
        <v>0</v>
      </c>
      <c r="L1043" s="1150"/>
      <c r="M1043" s="1150"/>
      <c r="N1043" s="1150"/>
      <c r="O1043" s="1150"/>
      <c r="P1043" s="1150"/>
      <c r="Q1043" s="1150"/>
      <c r="R1043" s="1150"/>
      <c r="S1043" s="1150"/>
      <c r="T1043" s="1150" t="s">
        <v>18969</v>
      </c>
      <c r="U1043" s="1150"/>
      <c r="V1043" s="1150"/>
      <c r="W1043" s="1150"/>
      <c r="X1043" s="1150"/>
      <c r="Y1043" s="1150"/>
      <c r="Z1043" s="1150"/>
      <c r="AA1043" s="1150"/>
      <c r="AB1043" s="1150"/>
      <c r="AC1043" s="1150"/>
      <c r="AD1043" s="1150"/>
      <c r="AE1043" s="1150"/>
      <c r="AF1043" s="1150"/>
      <c r="AG1043" s="1150"/>
      <c r="AH1043" s="1212">
        <v>1</v>
      </c>
      <c r="AI1043" s="1213">
        <v>0</v>
      </c>
      <c r="AJ1043" s="1213">
        <v>0</v>
      </c>
      <c r="AK1043" s="1150" t="s">
        <v>20212</v>
      </c>
      <c r="AL1043" s="1150" t="s">
        <v>18976</v>
      </c>
      <c r="AM1043" s="1150" t="s">
        <v>514</v>
      </c>
      <c r="AN1043" s="1150" t="s">
        <v>13437</v>
      </c>
      <c r="AO1043" s="1150"/>
      <c r="AP1043" s="1150"/>
      <c r="AQ1043" s="1150"/>
      <c r="AR1043" s="1150"/>
      <c r="AS1043" s="1150"/>
      <c r="AT1043" s="1150"/>
      <c r="AU1043" s="1150"/>
      <c r="AV1043" s="1150"/>
      <c r="AW1043" s="1150"/>
      <c r="AX1043" s="1150"/>
      <c r="AY1043" s="1150" t="s">
        <v>20017</v>
      </c>
      <c r="AZ1043" s="1150"/>
      <c r="BA1043" s="1150"/>
      <c r="BB1043" s="1150"/>
      <c r="BC1043" s="1150"/>
      <c r="BD1043" s="1150"/>
      <c r="BE1043" s="1150"/>
      <c r="BF1043" s="1150"/>
      <c r="BG1043" s="1150"/>
      <c r="BH1043" s="1150"/>
      <c r="BI1043" s="1150"/>
      <c r="BJ1043" s="1150"/>
    </row>
    <row r="1044" spans="1:62">
      <c r="A1044" s="1150">
        <v>1038</v>
      </c>
      <c r="B1044" s="1150" t="s">
        <v>19094</v>
      </c>
      <c r="C1044" s="1150" t="s">
        <v>19224</v>
      </c>
      <c r="D1044" s="1150" t="s">
        <v>18942</v>
      </c>
      <c r="E1044" s="1150" t="s">
        <v>18943</v>
      </c>
      <c r="F1044" s="1150" t="s">
        <v>18948</v>
      </c>
      <c r="G1044" s="1150">
        <v>0</v>
      </c>
      <c r="H1044" s="1213">
        <v>0</v>
      </c>
      <c r="I1044" s="1150" t="s">
        <v>11174</v>
      </c>
      <c r="J1044" s="1213">
        <v>0</v>
      </c>
      <c r="K1044" s="1150">
        <v>0</v>
      </c>
      <c r="L1044" s="1150"/>
      <c r="M1044" s="1150"/>
      <c r="N1044" s="1150"/>
      <c r="O1044" s="1150"/>
      <c r="P1044" s="1150"/>
      <c r="Q1044" s="1150"/>
      <c r="R1044" s="1150"/>
      <c r="S1044" s="1150"/>
      <c r="T1044" s="1150" t="s">
        <v>18969</v>
      </c>
      <c r="U1044" s="1150"/>
      <c r="V1044" s="1150"/>
      <c r="W1044" s="1150"/>
      <c r="X1044" s="1150"/>
      <c r="Y1044" s="1150"/>
      <c r="Z1044" s="1150"/>
      <c r="AA1044" s="1150"/>
      <c r="AB1044" s="1150"/>
      <c r="AC1044" s="1150"/>
      <c r="AD1044" s="1150"/>
      <c r="AE1044" s="1150"/>
      <c r="AF1044" s="1150"/>
      <c r="AG1044" s="1150"/>
      <c r="AH1044" s="1212">
        <v>1</v>
      </c>
      <c r="AI1044" s="1213">
        <v>0</v>
      </c>
      <c r="AJ1044" s="1213">
        <v>0</v>
      </c>
      <c r="AK1044" s="1150" t="s">
        <v>20212</v>
      </c>
      <c r="AL1044" s="1150" t="s">
        <v>18976</v>
      </c>
      <c r="AM1044" s="1150" t="s">
        <v>514</v>
      </c>
      <c r="AN1044" s="1150" t="s">
        <v>13437</v>
      </c>
      <c r="AO1044" s="1150"/>
      <c r="AP1044" s="1150"/>
      <c r="AQ1044" s="1150"/>
      <c r="AR1044" s="1150"/>
      <c r="AS1044" s="1150"/>
      <c r="AT1044" s="1150"/>
      <c r="AU1044" s="1150"/>
      <c r="AV1044" s="1150"/>
      <c r="AW1044" s="1150"/>
      <c r="AX1044" s="1150"/>
      <c r="AY1044" s="1150" t="s">
        <v>20017</v>
      </c>
      <c r="AZ1044" s="1150"/>
      <c r="BA1044" s="1150"/>
      <c r="BB1044" s="1150"/>
      <c r="BC1044" s="1150"/>
      <c r="BD1044" s="1150"/>
      <c r="BE1044" s="1150"/>
      <c r="BF1044" s="1150"/>
      <c r="BG1044" s="1150"/>
      <c r="BH1044" s="1150"/>
      <c r="BI1044" s="1150"/>
      <c r="BJ1044" s="1150"/>
    </row>
    <row r="1045" spans="1:62">
      <c r="A1045" s="1150">
        <v>1039</v>
      </c>
      <c r="B1045" s="1150" t="s">
        <v>19094</v>
      </c>
      <c r="C1045" s="1150" t="s">
        <v>19224</v>
      </c>
      <c r="D1045" s="1150" t="s">
        <v>18942</v>
      </c>
      <c r="E1045" s="1150" t="s">
        <v>18943</v>
      </c>
      <c r="F1045" s="1150" t="s">
        <v>18948</v>
      </c>
      <c r="G1045" s="1150">
        <v>0</v>
      </c>
      <c r="H1045" s="1213">
        <v>0</v>
      </c>
      <c r="I1045" s="1150" t="s">
        <v>11179</v>
      </c>
      <c r="J1045" s="1213">
        <v>0</v>
      </c>
      <c r="K1045" s="1150">
        <v>0</v>
      </c>
      <c r="L1045" s="1150"/>
      <c r="M1045" s="1150"/>
      <c r="N1045" s="1150"/>
      <c r="O1045" s="1150"/>
      <c r="P1045" s="1150"/>
      <c r="Q1045" s="1150"/>
      <c r="R1045" s="1150"/>
      <c r="S1045" s="1150"/>
      <c r="T1045" s="1150" t="s">
        <v>18969</v>
      </c>
      <c r="U1045" s="1150"/>
      <c r="V1045" s="1150"/>
      <c r="W1045" s="1150"/>
      <c r="X1045" s="1150"/>
      <c r="Y1045" s="1150"/>
      <c r="Z1045" s="1150"/>
      <c r="AA1045" s="1150"/>
      <c r="AB1045" s="1150"/>
      <c r="AC1045" s="1150"/>
      <c r="AD1045" s="1150"/>
      <c r="AE1045" s="1150"/>
      <c r="AF1045" s="1150"/>
      <c r="AG1045" s="1150"/>
      <c r="AH1045" s="1212">
        <v>1</v>
      </c>
      <c r="AI1045" s="1213">
        <v>0</v>
      </c>
      <c r="AJ1045" s="1213">
        <v>0</v>
      </c>
      <c r="AK1045" s="1150" t="s">
        <v>20212</v>
      </c>
      <c r="AL1045" s="1150" t="s">
        <v>18976</v>
      </c>
      <c r="AM1045" s="1150" t="s">
        <v>514</v>
      </c>
      <c r="AN1045" s="1150" t="s">
        <v>13437</v>
      </c>
      <c r="AO1045" s="1150"/>
      <c r="AP1045" s="1150"/>
      <c r="AQ1045" s="1150"/>
      <c r="AR1045" s="1150"/>
      <c r="AS1045" s="1150"/>
      <c r="AT1045" s="1150"/>
      <c r="AU1045" s="1150"/>
      <c r="AV1045" s="1150"/>
      <c r="AW1045" s="1150"/>
      <c r="AX1045" s="1150"/>
      <c r="AY1045" s="1150" t="s">
        <v>20017</v>
      </c>
      <c r="AZ1045" s="1150"/>
      <c r="BA1045" s="1150"/>
      <c r="BB1045" s="1150"/>
      <c r="BC1045" s="1150"/>
      <c r="BD1045" s="1150"/>
      <c r="BE1045" s="1150"/>
      <c r="BF1045" s="1150"/>
      <c r="BG1045" s="1150"/>
      <c r="BH1045" s="1150"/>
      <c r="BI1045" s="1150"/>
      <c r="BJ1045" s="1150"/>
    </row>
    <row r="1046" spans="1:62">
      <c r="A1046" s="1150">
        <v>1040</v>
      </c>
      <c r="B1046" s="1150" t="s">
        <v>19094</v>
      </c>
      <c r="C1046" s="1150" t="s">
        <v>19224</v>
      </c>
      <c r="D1046" s="1150" t="s">
        <v>18942</v>
      </c>
      <c r="E1046" s="1150" t="s">
        <v>18943</v>
      </c>
      <c r="F1046" s="1150" t="s">
        <v>18948</v>
      </c>
      <c r="G1046" s="1150">
        <v>0</v>
      </c>
      <c r="H1046" s="1213">
        <v>0</v>
      </c>
      <c r="I1046" s="1150" t="s">
        <v>11185</v>
      </c>
      <c r="J1046" s="1213">
        <v>0</v>
      </c>
      <c r="K1046" s="1150">
        <v>0</v>
      </c>
      <c r="L1046" s="1150"/>
      <c r="M1046" s="1150"/>
      <c r="N1046" s="1150"/>
      <c r="O1046" s="1150"/>
      <c r="P1046" s="1150"/>
      <c r="Q1046" s="1150"/>
      <c r="R1046" s="1150"/>
      <c r="S1046" s="1150"/>
      <c r="T1046" s="1150" t="s">
        <v>18969</v>
      </c>
      <c r="U1046" s="1150"/>
      <c r="V1046" s="1150"/>
      <c r="W1046" s="1150"/>
      <c r="X1046" s="1150"/>
      <c r="Y1046" s="1150"/>
      <c r="Z1046" s="1150"/>
      <c r="AA1046" s="1150"/>
      <c r="AB1046" s="1150"/>
      <c r="AC1046" s="1150"/>
      <c r="AD1046" s="1150"/>
      <c r="AE1046" s="1150"/>
      <c r="AF1046" s="1150"/>
      <c r="AG1046" s="1150"/>
      <c r="AH1046" s="1212">
        <v>1</v>
      </c>
      <c r="AI1046" s="1213">
        <v>0</v>
      </c>
      <c r="AJ1046" s="1213">
        <v>0</v>
      </c>
      <c r="AK1046" s="1150" t="s">
        <v>20212</v>
      </c>
      <c r="AL1046" s="1150" t="s">
        <v>18976</v>
      </c>
      <c r="AM1046" s="1150" t="s">
        <v>514</v>
      </c>
      <c r="AN1046" s="1150" t="s">
        <v>13437</v>
      </c>
      <c r="AO1046" s="1150"/>
      <c r="AP1046" s="1150"/>
      <c r="AQ1046" s="1150"/>
      <c r="AR1046" s="1150"/>
      <c r="AS1046" s="1150"/>
      <c r="AT1046" s="1150"/>
      <c r="AU1046" s="1150"/>
      <c r="AV1046" s="1150"/>
      <c r="AW1046" s="1150"/>
      <c r="AX1046" s="1150"/>
      <c r="AY1046" s="1150" t="s">
        <v>20017</v>
      </c>
      <c r="AZ1046" s="1150"/>
      <c r="BA1046" s="1150"/>
      <c r="BB1046" s="1150"/>
      <c r="BC1046" s="1150"/>
      <c r="BD1046" s="1150"/>
      <c r="BE1046" s="1150"/>
      <c r="BF1046" s="1150"/>
      <c r="BG1046" s="1150"/>
      <c r="BH1046" s="1150"/>
      <c r="BI1046" s="1150"/>
      <c r="BJ1046" s="1150"/>
    </row>
    <row r="1047" spans="1:62">
      <c r="A1047" s="1150">
        <v>1041</v>
      </c>
      <c r="B1047" s="1150" t="s">
        <v>19094</v>
      </c>
      <c r="C1047" s="1150" t="s">
        <v>2792</v>
      </c>
      <c r="D1047" s="1150" t="s">
        <v>18942</v>
      </c>
      <c r="E1047" s="1150" t="s">
        <v>18943</v>
      </c>
      <c r="F1047" s="1150" t="s">
        <v>18948</v>
      </c>
      <c r="G1047" s="1150" t="s">
        <v>3643</v>
      </c>
      <c r="H1047" s="1150" t="s">
        <v>12452</v>
      </c>
      <c r="I1047" s="1150" t="s">
        <v>11189</v>
      </c>
      <c r="J1047" s="1150" t="s">
        <v>12453</v>
      </c>
      <c r="K1047" s="1150" t="s">
        <v>12454</v>
      </c>
      <c r="L1047" s="1150" t="s">
        <v>394</v>
      </c>
      <c r="M1047" s="1150">
        <v>100211240</v>
      </c>
      <c r="N1047" s="1150" t="s">
        <v>18962</v>
      </c>
      <c r="O1047" s="1150" t="s">
        <v>19690</v>
      </c>
      <c r="P1047" s="1150" t="s">
        <v>17721</v>
      </c>
      <c r="Q1047" s="1211">
        <v>45201</v>
      </c>
      <c r="R1047" s="1210">
        <v>77058</v>
      </c>
      <c r="S1047" s="1150"/>
      <c r="T1047" s="1150" t="s">
        <v>18969</v>
      </c>
      <c r="U1047" s="1150">
        <v>1003677547</v>
      </c>
      <c r="V1047" s="1150">
        <v>1003677548</v>
      </c>
      <c r="W1047" s="1150"/>
      <c r="X1047" s="1150"/>
      <c r="Y1047" s="1150"/>
      <c r="Z1047" s="1150"/>
      <c r="AA1047" s="1150"/>
      <c r="AB1047" s="1150"/>
      <c r="AC1047" s="1150"/>
      <c r="AD1047" s="1150"/>
      <c r="AE1047" s="1150"/>
      <c r="AF1047" s="1150" t="s">
        <v>19725</v>
      </c>
      <c r="AG1047" s="1211">
        <v>45201</v>
      </c>
      <c r="AH1047" s="1212">
        <v>45200</v>
      </c>
      <c r="AI1047" s="1150" t="s">
        <v>12452</v>
      </c>
      <c r="AJ1047" s="1150" t="s">
        <v>12453</v>
      </c>
      <c r="AK1047" s="1210">
        <v>77057.34</v>
      </c>
      <c r="AL1047" s="1210">
        <v>77058</v>
      </c>
      <c r="AM1047" s="1150" t="s">
        <v>514</v>
      </c>
      <c r="AN1047" s="1150" t="s">
        <v>13437</v>
      </c>
      <c r="AO1047" s="1150"/>
      <c r="AP1047" s="1150"/>
      <c r="AQ1047" s="1150"/>
      <c r="AR1047" s="1150">
        <v>4902153380</v>
      </c>
      <c r="AS1047" s="1150"/>
      <c r="AT1047" s="1150"/>
      <c r="AU1047" s="1150"/>
      <c r="AV1047" s="1150"/>
      <c r="AW1047" s="1150"/>
      <c r="AX1047" s="1150"/>
      <c r="AY1047" s="1150">
        <v>0</v>
      </c>
      <c r="AZ1047" s="1150"/>
      <c r="BA1047" s="1150"/>
      <c r="BB1047" s="1150"/>
      <c r="BC1047" s="1150"/>
      <c r="BD1047" s="1150"/>
      <c r="BE1047" s="1150"/>
      <c r="BF1047" s="1150"/>
      <c r="BG1047" s="1150"/>
      <c r="BH1047" s="1150"/>
      <c r="BI1047" s="1150"/>
      <c r="BJ1047" s="1150"/>
    </row>
    <row r="1048" spans="1:62">
      <c r="A1048" s="1150">
        <v>1042</v>
      </c>
      <c r="B1048" s="1150" t="s">
        <v>19094</v>
      </c>
      <c r="C1048" s="1150" t="s">
        <v>19224</v>
      </c>
      <c r="D1048" s="1150" t="s">
        <v>18942</v>
      </c>
      <c r="E1048" s="1150" t="s">
        <v>18943</v>
      </c>
      <c r="F1048" s="1150" t="s">
        <v>18948</v>
      </c>
      <c r="G1048" s="1150">
        <v>0</v>
      </c>
      <c r="H1048" s="1213">
        <v>0</v>
      </c>
      <c r="I1048" s="1150" t="s">
        <v>11194</v>
      </c>
      <c r="J1048" s="1213">
        <v>0</v>
      </c>
      <c r="K1048" s="1150">
        <v>0</v>
      </c>
      <c r="L1048" s="1150"/>
      <c r="M1048" s="1150"/>
      <c r="N1048" s="1150"/>
      <c r="O1048" s="1150"/>
      <c r="P1048" s="1150"/>
      <c r="Q1048" s="1150"/>
      <c r="R1048" s="1150"/>
      <c r="S1048" s="1150"/>
      <c r="T1048" s="1150" t="s">
        <v>18969</v>
      </c>
      <c r="U1048" s="1150"/>
      <c r="V1048" s="1150"/>
      <c r="W1048" s="1150"/>
      <c r="X1048" s="1150"/>
      <c r="Y1048" s="1150"/>
      <c r="Z1048" s="1150"/>
      <c r="AA1048" s="1150"/>
      <c r="AB1048" s="1150"/>
      <c r="AC1048" s="1150"/>
      <c r="AD1048" s="1150"/>
      <c r="AE1048" s="1150"/>
      <c r="AF1048" s="1150"/>
      <c r="AG1048" s="1150"/>
      <c r="AH1048" s="1212">
        <v>1</v>
      </c>
      <c r="AI1048" s="1213">
        <v>0</v>
      </c>
      <c r="AJ1048" s="1213">
        <v>0</v>
      </c>
      <c r="AK1048" s="1150" t="s">
        <v>20212</v>
      </c>
      <c r="AL1048" s="1150" t="s">
        <v>18976</v>
      </c>
      <c r="AM1048" s="1150" t="s">
        <v>514</v>
      </c>
      <c r="AN1048" s="1150" t="s">
        <v>13437</v>
      </c>
      <c r="AO1048" s="1150"/>
      <c r="AP1048" s="1150"/>
      <c r="AQ1048" s="1150"/>
      <c r="AR1048" s="1150"/>
      <c r="AS1048" s="1150"/>
      <c r="AT1048" s="1150"/>
      <c r="AU1048" s="1150"/>
      <c r="AV1048" s="1150"/>
      <c r="AW1048" s="1150"/>
      <c r="AX1048" s="1150"/>
      <c r="AY1048" s="1150" t="s">
        <v>20017</v>
      </c>
      <c r="AZ1048" s="1150"/>
      <c r="BA1048" s="1150"/>
      <c r="BB1048" s="1150"/>
      <c r="BC1048" s="1150"/>
      <c r="BD1048" s="1150"/>
      <c r="BE1048" s="1150"/>
      <c r="BF1048" s="1150"/>
      <c r="BG1048" s="1150"/>
      <c r="BH1048" s="1150"/>
      <c r="BI1048" s="1150"/>
      <c r="BJ1048" s="1150"/>
    </row>
    <row r="1049" spans="1:62">
      <c r="A1049" s="1150">
        <v>1043</v>
      </c>
      <c r="B1049" s="1150" t="s">
        <v>19094</v>
      </c>
      <c r="C1049" s="1150" t="s">
        <v>19224</v>
      </c>
      <c r="D1049" s="1150" t="s">
        <v>18942</v>
      </c>
      <c r="E1049" s="1150" t="s">
        <v>18943</v>
      </c>
      <c r="F1049" s="1150" t="s">
        <v>18948</v>
      </c>
      <c r="G1049" s="1150">
        <v>0</v>
      </c>
      <c r="H1049" s="1213">
        <v>0</v>
      </c>
      <c r="I1049" s="1150" t="s">
        <v>11199</v>
      </c>
      <c r="J1049" s="1213">
        <v>0</v>
      </c>
      <c r="K1049" s="1150">
        <v>0</v>
      </c>
      <c r="L1049" s="1150"/>
      <c r="M1049" s="1150"/>
      <c r="N1049" s="1150"/>
      <c r="O1049" s="1150"/>
      <c r="P1049" s="1150"/>
      <c r="Q1049" s="1150"/>
      <c r="R1049" s="1150"/>
      <c r="S1049" s="1150"/>
      <c r="T1049" s="1150" t="s">
        <v>18969</v>
      </c>
      <c r="U1049" s="1150"/>
      <c r="V1049" s="1150"/>
      <c r="W1049" s="1150"/>
      <c r="X1049" s="1150"/>
      <c r="Y1049" s="1150"/>
      <c r="Z1049" s="1150"/>
      <c r="AA1049" s="1150"/>
      <c r="AB1049" s="1150"/>
      <c r="AC1049" s="1150"/>
      <c r="AD1049" s="1150"/>
      <c r="AE1049" s="1150"/>
      <c r="AF1049" s="1150"/>
      <c r="AG1049" s="1150"/>
      <c r="AH1049" s="1212">
        <v>1</v>
      </c>
      <c r="AI1049" s="1213">
        <v>0</v>
      </c>
      <c r="AJ1049" s="1213">
        <v>0</v>
      </c>
      <c r="AK1049" s="1150" t="s">
        <v>20212</v>
      </c>
      <c r="AL1049" s="1150" t="s">
        <v>18976</v>
      </c>
      <c r="AM1049" s="1150" t="s">
        <v>514</v>
      </c>
      <c r="AN1049" s="1150" t="s">
        <v>13437</v>
      </c>
      <c r="AO1049" s="1150"/>
      <c r="AP1049" s="1150"/>
      <c r="AQ1049" s="1150"/>
      <c r="AR1049" s="1150"/>
      <c r="AS1049" s="1150"/>
      <c r="AT1049" s="1150"/>
      <c r="AU1049" s="1150"/>
      <c r="AV1049" s="1150"/>
      <c r="AW1049" s="1150"/>
      <c r="AX1049" s="1150"/>
      <c r="AY1049" s="1150" t="s">
        <v>20017</v>
      </c>
      <c r="AZ1049" s="1150"/>
      <c r="BA1049" s="1150"/>
      <c r="BB1049" s="1150"/>
      <c r="BC1049" s="1150"/>
      <c r="BD1049" s="1150"/>
      <c r="BE1049" s="1150"/>
      <c r="BF1049" s="1150"/>
      <c r="BG1049" s="1150"/>
      <c r="BH1049" s="1150"/>
      <c r="BI1049" s="1150"/>
      <c r="BJ1049" s="1150"/>
    </row>
    <row r="1050" spans="1:62">
      <c r="A1050" s="1150">
        <v>1044</v>
      </c>
      <c r="B1050" s="1150" t="s">
        <v>19094</v>
      </c>
      <c r="C1050" s="1150" t="s">
        <v>2792</v>
      </c>
      <c r="D1050" s="1150" t="s">
        <v>18942</v>
      </c>
      <c r="E1050" s="1150" t="s">
        <v>18943</v>
      </c>
      <c r="F1050" s="1150" t="s">
        <v>18948</v>
      </c>
      <c r="G1050" s="1150" t="s">
        <v>3643</v>
      </c>
      <c r="H1050" s="1213" t="s">
        <v>5250</v>
      </c>
      <c r="I1050" s="1213" t="s">
        <v>5247</v>
      </c>
      <c r="J1050" s="1213" t="s">
        <v>5249</v>
      </c>
      <c r="K1050" s="1150" t="s">
        <v>11204</v>
      </c>
      <c r="L1050" s="1150" t="s">
        <v>394</v>
      </c>
      <c r="M1050" s="1150">
        <v>100211241</v>
      </c>
      <c r="N1050" s="1150" t="s">
        <v>18962</v>
      </c>
      <c r="O1050" s="1150" t="s">
        <v>19690</v>
      </c>
      <c r="P1050" s="1150" t="s">
        <v>17721</v>
      </c>
      <c r="Q1050" s="1211">
        <v>45201</v>
      </c>
      <c r="R1050" s="1210">
        <v>27329</v>
      </c>
      <c r="S1050" s="1150"/>
      <c r="T1050" s="1150" t="s">
        <v>18969</v>
      </c>
      <c r="U1050" s="1150">
        <v>1003678864</v>
      </c>
      <c r="V1050" s="1150">
        <v>1003679005</v>
      </c>
      <c r="W1050" s="1150">
        <v>1003679430</v>
      </c>
      <c r="X1050" s="1150"/>
      <c r="Y1050" s="1150"/>
      <c r="Z1050" s="1150"/>
      <c r="AA1050" s="1150"/>
      <c r="AB1050" s="1150"/>
      <c r="AC1050" s="1150"/>
      <c r="AD1050" s="1150"/>
      <c r="AE1050" s="1150"/>
      <c r="AF1050" s="1150" t="s">
        <v>18978</v>
      </c>
      <c r="AG1050" s="1211">
        <v>45204</v>
      </c>
      <c r="AH1050" s="1212">
        <v>45200</v>
      </c>
      <c r="AI1050" s="1213" t="s">
        <v>5250</v>
      </c>
      <c r="AJ1050" s="1213" t="s">
        <v>5249</v>
      </c>
      <c r="AK1050" s="1210">
        <v>27328.84</v>
      </c>
      <c r="AL1050" s="1210">
        <v>27329</v>
      </c>
      <c r="AM1050" s="1150" t="s">
        <v>514</v>
      </c>
      <c r="AN1050" s="1150" t="s">
        <v>13437</v>
      </c>
      <c r="AO1050" s="1210">
        <v>10569.65</v>
      </c>
      <c r="AP1050" s="1150" t="s">
        <v>11203</v>
      </c>
      <c r="AQ1050" s="1150"/>
      <c r="AR1050" s="1150">
        <v>4902154379</v>
      </c>
      <c r="AS1050" s="1150">
        <v>4902154794</v>
      </c>
      <c r="AT1050" s="1150"/>
      <c r="AU1050" s="1150"/>
      <c r="AV1050" s="1150"/>
      <c r="AW1050" s="1150"/>
      <c r="AX1050" s="1150"/>
      <c r="AY1050" s="1150" t="s">
        <v>20213</v>
      </c>
      <c r="AZ1050" s="1150"/>
      <c r="BA1050" s="1150"/>
      <c r="BB1050" s="1150"/>
      <c r="BC1050" s="1150"/>
      <c r="BD1050" s="1150"/>
      <c r="BE1050" s="1150"/>
      <c r="BF1050" s="1150"/>
      <c r="BG1050" s="1150"/>
      <c r="BH1050" s="1150"/>
      <c r="BI1050" s="1150"/>
      <c r="BJ1050" s="1150"/>
    </row>
    <row r="1051" spans="1:62">
      <c r="A1051" s="1150">
        <v>1045</v>
      </c>
      <c r="B1051" s="1150" t="s">
        <v>19094</v>
      </c>
      <c r="C1051" s="1150" t="s">
        <v>17850</v>
      </c>
      <c r="D1051" s="1150" t="s">
        <v>18942</v>
      </c>
      <c r="E1051" s="1150" t="s">
        <v>18943</v>
      </c>
      <c r="F1051" s="1150" t="s">
        <v>18948</v>
      </c>
      <c r="G1051" s="1150" t="s">
        <v>3643</v>
      </c>
      <c r="H1051" s="1150" t="s">
        <v>11206</v>
      </c>
      <c r="I1051" s="1150" t="s">
        <v>11208</v>
      </c>
      <c r="J1051" s="1150" t="s">
        <v>11207</v>
      </c>
      <c r="K1051" s="1150" t="s">
        <v>20214</v>
      </c>
      <c r="L1051" s="1150" t="s">
        <v>394</v>
      </c>
      <c r="M1051" s="1150">
        <v>100211325</v>
      </c>
      <c r="N1051" s="1150" t="s">
        <v>18945</v>
      </c>
      <c r="O1051" s="1216" t="s">
        <v>19690</v>
      </c>
      <c r="P1051" s="1150" t="s">
        <v>17721</v>
      </c>
      <c r="Q1051" s="1211">
        <v>45206</v>
      </c>
      <c r="R1051" s="1210">
        <v>161831</v>
      </c>
      <c r="S1051" s="1150"/>
      <c r="T1051" s="1150" t="s">
        <v>18969</v>
      </c>
      <c r="U1051" s="1150"/>
      <c r="V1051" s="1150"/>
      <c r="W1051" s="1150"/>
      <c r="X1051" s="1150"/>
      <c r="Y1051" s="1150"/>
      <c r="Z1051" s="1150"/>
      <c r="AA1051" s="1150"/>
      <c r="AB1051" s="1150"/>
      <c r="AC1051" s="1150"/>
      <c r="AD1051" s="1150"/>
      <c r="AE1051" s="1150"/>
      <c r="AF1051" s="1150"/>
      <c r="AG1051" s="1150"/>
      <c r="AH1051" s="1212">
        <v>1</v>
      </c>
      <c r="AI1051" s="1150" t="s">
        <v>11206</v>
      </c>
      <c r="AJ1051" s="1150" t="s">
        <v>11207</v>
      </c>
      <c r="AK1051" s="1210">
        <v>161830.26999999999</v>
      </c>
      <c r="AL1051" s="1210">
        <v>161831</v>
      </c>
      <c r="AM1051" s="1150" t="s">
        <v>514</v>
      </c>
      <c r="AN1051" s="1150" t="s">
        <v>13437</v>
      </c>
      <c r="AO1051" s="1150"/>
      <c r="AP1051" s="1150"/>
      <c r="AQ1051" s="1150"/>
      <c r="AR1051" s="1150"/>
      <c r="AS1051" s="1150"/>
      <c r="AT1051" s="1150"/>
      <c r="AU1051" s="1150"/>
      <c r="AV1051" s="1150"/>
      <c r="AW1051" s="1150"/>
      <c r="AX1051" s="1150"/>
      <c r="AY1051" s="1150">
        <v>0</v>
      </c>
      <c r="AZ1051" s="1150"/>
      <c r="BA1051" s="1150"/>
      <c r="BB1051" s="1150"/>
      <c r="BC1051" s="1150"/>
      <c r="BD1051" s="1150"/>
      <c r="BE1051" s="1150"/>
      <c r="BF1051" s="1150"/>
      <c r="BG1051" s="1150"/>
      <c r="BH1051" s="1150"/>
      <c r="BI1051" s="1150"/>
      <c r="BJ1051" s="1150"/>
    </row>
    <row r="1052" spans="1:62">
      <c r="A1052" s="1150">
        <v>1046</v>
      </c>
      <c r="B1052" s="1150" t="s">
        <v>19094</v>
      </c>
      <c r="C1052" s="1150" t="s">
        <v>17850</v>
      </c>
      <c r="D1052" s="1150" t="s">
        <v>18942</v>
      </c>
      <c r="E1052" s="1150" t="s">
        <v>18943</v>
      </c>
      <c r="F1052" s="1150" t="s">
        <v>18948</v>
      </c>
      <c r="G1052" s="1150" t="s">
        <v>3643</v>
      </c>
      <c r="H1052" s="1150" t="s">
        <v>20215</v>
      </c>
      <c r="I1052" s="1150" t="s">
        <v>11212</v>
      </c>
      <c r="J1052" s="1150" t="s">
        <v>20216</v>
      </c>
      <c r="K1052" s="1150" t="s">
        <v>20217</v>
      </c>
      <c r="L1052" s="1150" t="s">
        <v>394</v>
      </c>
      <c r="M1052" s="1150">
        <v>100211303</v>
      </c>
      <c r="N1052" s="1150" t="s">
        <v>18945</v>
      </c>
      <c r="O1052" s="1150" t="s">
        <v>19690</v>
      </c>
      <c r="P1052" s="1150" t="s">
        <v>17721</v>
      </c>
      <c r="Q1052" s="1211">
        <v>45203</v>
      </c>
      <c r="R1052" s="1210">
        <v>161831</v>
      </c>
      <c r="S1052" s="1150"/>
      <c r="T1052" s="1150" t="s">
        <v>18969</v>
      </c>
      <c r="U1052" s="1150"/>
      <c r="V1052" s="1150"/>
      <c r="W1052" s="1150"/>
      <c r="X1052" s="1150"/>
      <c r="Y1052" s="1150"/>
      <c r="Z1052" s="1150"/>
      <c r="AA1052" s="1150"/>
      <c r="AB1052" s="1150"/>
      <c r="AC1052" s="1150"/>
      <c r="AD1052" s="1150"/>
      <c r="AE1052" s="1150"/>
      <c r="AF1052" s="1150"/>
      <c r="AG1052" s="1150"/>
      <c r="AH1052" s="1212">
        <v>1</v>
      </c>
      <c r="AI1052" s="1150" t="s">
        <v>20215</v>
      </c>
      <c r="AJ1052" s="1150" t="s">
        <v>20216</v>
      </c>
      <c r="AK1052" s="1210">
        <v>161830.26999999999</v>
      </c>
      <c r="AL1052" s="1210">
        <v>161831</v>
      </c>
      <c r="AM1052" s="1150" t="s">
        <v>514</v>
      </c>
      <c r="AN1052" s="1150" t="s">
        <v>13437</v>
      </c>
      <c r="AO1052" s="1150"/>
      <c r="AP1052" s="1150"/>
      <c r="AQ1052" s="1150"/>
      <c r="AR1052" s="1150"/>
      <c r="AS1052" s="1150"/>
      <c r="AT1052" s="1150"/>
      <c r="AU1052" s="1150"/>
      <c r="AV1052" s="1150"/>
      <c r="AW1052" s="1150"/>
      <c r="AX1052" s="1150"/>
      <c r="AY1052" s="1150">
        <v>0</v>
      </c>
      <c r="AZ1052" s="1150"/>
      <c r="BA1052" s="1150"/>
      <c r="BB1052" s="1150"/>
      <c r="BC1052" s="1150"/>
      <c r="BD1052" s="1150"/>
      <c r="BE1052" s="1150"/>
      <c r="BF1052" s="1150"/>
      <c r="BG1052" s="1150"/>
      <c r="BH1052" s="1150"/>
      <c r="BI1052" s="1150"/>
      <c r="BJ1052" s="1150"/>
    </row>
    <row r="1053" spans="1:62">
      <c r="A1053" s="1150">
        <v>1047</v>
      </c>
      <c r="B1053" s="1150" t="s">
        <v>19094</v>
      </c>
      <c r="C1053" s="1150" t="s">
        <v>2792</v>
      </c>
      <c r="D1053" s="1150" t="s">
        <v>18942</v>
      </c>
      <c r="E1053" s="1150" t="s">
        <v>18943</v>
      </c>
      <c r="F1053" s="1150" t="s">
        <v>18948</v>
      </c>
      <c r="G1053" s="1150" t="s">
        <v>3643</v>
      </c>
      <c r="H1053" s="1150" t="s">
        <v>20218</v>
      </c>
      <c r="I1053" s="1150" t="s">
        <v>11215</v>
      </c>
      <c r="J1053" s="1150" t="s">
        <v>17730</v>
      </c>
      <c r="K1053" s="1150" t="s">
        <v>20219</v>
      </c>
      <c r="L1053" s="1150" t="s">
        <v>394</v>
      </c>
      <c r="M1053" s="1150">
        <v>100211304</v>
      </c>
      <c r="N1053" s="1150" t="s">
        <v>18945</v>
      </c>
      <c r="O1053" s="1150" t="s">
        <v>19690</v>
      </c>
      <c r="P1053" s="1150" t="s">
        <v>17721</v>
      </c>
      <c r="Q1053" s="1211">
        <v>45203</v>
      </c>
      <c r="R1053" s="1210">
        <v>22566</v>
      </c>
      <c r="S1053" s="1150"/>
      <c r="T1053" s="1150" t="s">
        <v>18969</v>
      </c>
      <c r="U1053" s="1150">
        <v>1003679100</v>
      </c>
      <c r="V1053" s="1150">
        <v>1003679101</v>
      </c>
      <c r="W1053" s="1150"/>
      <c r="X1053" s="1150"/>
      <c r="Y1053" s="1150"/>
      <c r="Z1053" s="1150"/>
      <c r="AA1053" s="1150"/>
      <c r="AB1053" s="1150"/>
      <c r="AC1053" s="1150"/>
      <c r="AD1053" s="1150"/>
      <c r="AE1053" s="1150"/>
      <c r="AF1053" s="1150" t="s">
        <v>19172</v>
      </c>
      <c r="AG1053" s="1211">
        <v>45205</v>
      </c>
      <c r="AH1053" s="1212">
        <v>45200</v>
      </c>
      <c r="AI1053" s="1150" t="s">
        <v>20218</v>
      </c>
      <c r="AJ1053" s="1150" t="s">
        <v>17730</v>
      </c>
      <c r="AK1053" s="1210">
        <v>22565.3</v>
      </c>
      <c r="AL1053" s="1210">
        <v>22566</v>
      </c>
      <c r="AM1053" s="1150" t="s">
        <v>514</v>
      </c>
      <c r="AN1053" s="1150" t="s">
        <v>13437</v>
      </c>
      <c r="AO1053" s="1150"/>
      <c r="AP1053" s="1150" t="s">
        <v>11216</v>
      </c>
      <c r="AQ1053" s="1150"/>
      <c r="AR1053" s="1150">
        <v>4902154811</v>
      </c>
      <c r="AS1053" s="1150"/>
      <c r="AT1053" s="1150"/>
      <c r="AU1053" s="1150"/>
      <c r="AV1053" s="1150"/>
      <c r="AW1053" s="1150"/>
      <c r="AX1053" s="1150"/>
      <c r="AY1053" s="1150"/>
      <c r="AZ1053" s="1150"/>
      <c r="BA1053" s="1150"/>
      <c r="BB1053" s="1150"/>
      <c r="BC1053" s="1150"/>
      <c r="BD1053" s="1150"/>
      <c r="BE1053" s="1150"/>
      <c r="BF1053" s="1150"/>
      <c r="BG1053" s="1150"/>
      <c r="BH1053" s="1150"/>
      <c r="BI1053" s="1150"/>
      <c r="BJ1053" s="1150"/>
    </row>
    <row r="1054" spans="1:62">
      <c r="A1054" s="1150">
        <v>1048</v>
      </c>
      <c r="B1054" s="1150" t="s">
        <v>19094</v>
      </c>
      <c r="C1054" s="1150" t="s">
        <v>17850</v>
      </c>
      <c r="D1054" s="1150" t="s">
        <v>18942</v>
      </c>
      <c r="E1054" s="1150" t="s">
        <v>18943</v>
      </c>
      <c r="F1054" s="1150" t="s">
        <v>18948</v>
      </c>
      <c r="G1054" s="1150" t="s">
        <v>3643</v>
      </c>
      <c r="H1054" s="1150" t="s">
        <v>20220</v>
      </c>
      <c r="I1054" s="1150" t="s">
        <v>11219</v>
      </c>
      <c r="J1054" s="1150" t="s">
        <v>20221</v>
      </c>
      <c r="K1054" s="1150" t="s">
        <v>20222</v>
      </c>
      <c r="L1054" s="1150" t="s">
        <v>394</v>
      </c>
      <c r="M1054" s="1150">
        <v>100211262</v>
      </c>
      <c r="N1054" s="1150" t="s">
        <v>19552</v>
      </c>
      <c r="O1054" s="1150" t="s">
        <v>19690</v>
      </c>
      <c r="P1054" s="1150" t="s">
        <v>17721</v>
      </c>
      <c r="Q1054" s="1211">
        <v>45203</v>
      </c>
      <c r="R1054" s="1210">
        <v>21500</v>
      </c>
      <c r="S1054" s="1150"/>
      <c r="T1054" s="1150" t="s">
        <v>18969</v>
      </c>
      <c r="U1054" s="1150"/>
      <c r="V1054" s="1150"/>
      <c r="W1054" s="1150"/>
      <c r="X1054" s="1150"/>
      <c r="Y1054" s="1150"/>
      <c r="Z1054" s="1150"/>
      <c r="AA1054" s="1150"/>
      <c r="AB1054" s="1150"/>
      <c r="AC1054" s="1150"/>
      <c r="AD1054" s="1150"/>
      <c r="AE1054" s="1150"/>
      <c r="AF1054" s="1150"/>
      <c r="AG1054" s="1150"/>
      <c r="AH1054" s="1212">
        <v>1</v>
      </c>
      <c r="AI1054" s="1150" t="s">
        <v>20220</v>
      </c>
      <c r="AJ1054" s="1150" t="s">
        <v>20221</v>
      </c>
      <c r="AK1054" s="1210">
        <v>21499.77</v>
      </c>
      <c r="AL1054" s="1210">
        <v>21500</v>
      </c>
      <c r="AM1054" s="1150" t="s">
        <v>514</v>
      </c>
      <c r="AN1054" s="1150" t="s">
        <v>13437</v>
      </c>
      <c r="AO1054" s="1150"/>
      <c r="AP1054" s="1150"/>
      <c r="AQ1054" s="1150"/>
      <c r="AR1054" s="1150"/>
      <c r="AS1054" s="1150"/>
      <c r="AT1054" s="1150"/>
      <c r="AU1054" s="1150"/>
      <c r="AV1054" s="1150"/>
      <c r="AW1054" s="1150"/>
      <c r="AX1054" s="1150"/>
      <c r="AY1054" s="1150">
        <v>0</v>
      </c>
      <c r="AZ1054" s="1150"/>
      <c r="BA1054" s="1150"/>
      <c r="BB1054" s="1150"/>
      <c r="BC1054" s="1150"/>
      <c r="BD1054" s="1150"/>
      <c r="BE1054" s="1150"/>
      <c r="BF1054" s="1150"/>
      <c r="BG1054" s="1150"/>
      <c r="BH1054" s="1150"/>
      <c r="BI1054" s="1150"/>
      <c r="BJ1054" s="1150"/>
    </row>
    <row r="1055" spans="1:62">
      <c r="A1055" s="1150">
        <v>1049</v>
      </c>
      <c r="B1055" s="1150" t="s">
        <v>19094</v>
      </c>
      <c r="C1055" s="1150" t="s">
        <v>17850</v>
      </c>
      <c r="D1055" s="1150" t="s">
        <v>18942</v>
      </c>
      <c r="E1055" s="1150" t="s">
        <v>18943</v>
      </c>
      <c r="F1055" s="1150" t="s">
        <v>18948</v>
      </c>
      <c r="G1055" s="1150" t="s">
        <v>3643</v>
      </c>
      <c r="H1055" s="1150" t="s">
        <v>20223</v>
      </c>
      <c r="I1055" s="1150" t="s">
        <v>11222</v>
      </c>
      <c r="J1055" s="1150" t="s">
        <v>20224</v>
      </c>
      <c r="K1055" s="1150" t="s">
        <v>20225</v>
      </c>
      <c r="L1055" s="1150" t="s">
        <v>394</v>
      </c>
      <c r="M1055" s="1150">
        <v>100211223</v>
      </c>
      <c r="N1055" s="1150" t="s">
        <v>19552</v>
      </c>
      <c r="O1055" s="1150" t="s">
        <v>19690</v>
      </c>
      <c r="P1055" s="1150" t="s">
        <v>17721</v>
      </c>
      <c r="Q1055" s="1211">
        <v>45203</v>
      </c>
      <c r="R1055" s="1210">
        <v>122075</v>
      </c>
      <c r="S1055" s="1150"/>
      <c r="T1055" s="1150" t="s">
        <v>18969</v>
      </c>
      <c r="U1055" s="1150"/>
      <c r="V1055" s="1150"/>
      <c r="W1055" s="1150"/>
      <c r="X1055" s="1150"/>
      <c r="Y1055" s="1150"/>
      <c r="Z1055" s="1150"/>
      <c r="AA1055" s="1150"/>
      <c r="AB1055" s="1150"/>
      <c r="AC1055" s="1150"/>
      <c r="AD1055" s="1150"/>
      <c r="AE1055" s="1150"/>
      <c r="AF1055" s="1150"/>
      <c r="AG1055" s="1150"/>
      <c r="AH1055" s="1212">
        <v>1</v>
      </c>
      <c r="AI1055" s="1150" t="s">
        <v>20223</v>
      </c>
      <c r="AJ1055" s="1150" t="s">
        <v>20224</v>
      </c>
      <c r="AK1055" s="1210">
        <v>122074.99</v>
      </c>
      <c r="AL1055" s="1210">
        <v>122075</v>
      </c>
      <c r="AM1055" s="1150" t="s">
        <v>514</v>
      </c>
      <c r="AN1055" s="1150" t="s">
        <v>13437</v>
      </c>
      <c r="AO1055" s="1150"/>
      <c r="AP1055" s="1150"/>
      <c r="AQ1055" s="1150"/>
      <c r="AR1055" s="1150"/>
      <c r="AS1055" s="1150"/>
      <c r="AT1055" s="1150"/>
      <c r="AU1055" s="1150"/>
      <c r="AV1055" s="1150"/>
      <c r="AW1055" s="1150"/>
      <c r="AX1055" s="1150"/>
      <c r="AY1055" s="1150">
        <v>0</v>
      </c>
      <c r="AZ1055" s="1150"/>
      <c r="BA1055" s="1150"/>
      <c r="BB1055" s="1150"/>
      <c r="BC1055" s="1150"/>
      <c r="BD1055" s="1150"/>
      <c r="BE1055" s="1150"/>
      <c r="BF1055" s="1150"/>
      <c r="BG1055" s="1150"/>
      <c r="BH1055" s="1150"/>
      <c r="BI1055" s="1150"/>
      <c r="BJ1055" s="1150"/>
    </row>
    <row r="1056" spans="1:62">
      <c r="A1056" s="1150">
        <v>1050</v>
      </c>
      <c r="B1056" s="1150" t="s">
        <v>19094</v>
      </c>
      <c r="C1056" s="1150" t="s">
        <v>17850</v>
      </c>
      <c r="D1056" s="1150" t="s">
        <v>18942</v>
      </c>
      <c r="E1056" s="1150" t="s">
        <v>18943</v>
      </c>
      <c r="F1056" s="1150" t="s">
        <v>18948</v>
      </c>
      <c r="G1056" s="1150" t="s">
        <v>17920</v>
      </c>
      <c r="H1056" s="1150" t="s">
        <v>5232</v>
      </c>
      <c r="I1056" s="1150" t="s">
        <v>5229</v>
      </c>
      <c r="J1056" s="1150" t="s">
        <v>5231</v>
      </c>
      <c r="K1056" s="1150" t="s">
        <v>13148</v>
      </c>
      <c r="L1056" s="1150" t="s">
        <v>394</v>
      </c>
      <c r="M1056" s="1150">
        <v>100211224</v>
      </c>
      <c r="N1056" s="1150" t="s">
        <v>19552</v>
      </c>
      <c r="O1056" s="1150" t="s">
        <v>19690</v>
      </c>
      <c r="P1056" s="1150" t="s">
        <v>17721</v>
      </c>
      <c r="Q1056" s="1211">
        <v>45203</v>
      </c>
      <c r="R1056" s="1210">
        <v>71474</v>
      </c>
      <c r="S1056" s="1150"/>
      <c r="T1056" s="1150" t="s">
        <v>18969</v>
      </c>
      <c r="U1056" s="1150"/>
      <c r="V1056" s="1150"/>
      <c r="W1056" s="1150"/>
      <c r="X1056" s="1150"/>
      <c r="Y1056" s="1150"/>
      <c r="Z1056" s="1150"/>
      <c r="AA1056" s="1150"/>
      <c r="AB1056" s="1150"/>
      <c r="AC1056" s="1150"/>
      <c r="AD1056" s="1150"/>
      <c r="AE1056" s="1150"/>
      <c r="AF1056" s="1150"/>
      <c r="AG1056" s="1150"/>
      <c r="AH1056" s="1212">
        <v>1</v>
      </c>
      <c r="AI1056" s="1150" t="s">
        <v>5232</v>
      </c>
      <c r="AJ1056" s="1150" t="s">
        <v>5231</v>
      </c>
      <c r="AK1056" s="1210">
        <v>71473.98</v>
      </c>
      <c r="AL1056" s="1210">
        <v>71474</v>
      </c>
      <c r="AM1056" s="1150" t="s">
        <v>514</v>
      </c>
      <c r="AN1056" s="1150" t="s">
        <v>13437</v>
      </c>
      <c r="AO1056" s="1150"/>
      <c r="AP1056" s="1150"/>
      <c r="AQ1056" s="1150"/>
      <c r="AR1056" s="1150"/>
      <c r="AS1056" s="1150"/>
      <c r="AT1056" s="1150"/>
      <c r="AU1056" s="1150"/>
      <c r="AV1056" s="1150"/>
      <c r="AW1056" s="1150"/>
      <c r="AX1056" s="1150"/>
      <c r="AY1056" s="1150">
        <v>0</v>
      </c>
      <c r="AZ1056" s="1150"/>
      <c r="BA1056" s="1150"/>
      <c r="BB1056" s="1150"/>
      <c r="BC1056" s="1150"/>
      <c r="BD1056" s="1150"/>
      <c r="BE1056" s="1150"/>
      <c r="BF1056" s="1150"/>
      <c r="BG1056" s="1150"/>
      <c r="BH1056" s="1150"/>
      <c r="BI1056" s="1150"/>
      <c r="BJ1056" s="1150"/>
    </row>
    <row r="1057" spans="1:62">
      <c r="A1057" s="1150">
        <v>1051</v>
      </c>
      <c r="B1057" s="1150" t="s">
        <v>19094</v>
      </c>
      <c r="C1057" s="1150" t="s">
        <v>2792</v>
      </c>
      <c r="D1057" s="1150" t="s">
        <v>18942</v>
      </c>
      <c r="E1057" s="1150" t="s">
        <v>18943</v>
      </c>
      <c r="F1057" s="1150" t="s">
        <v>18948</v>
      </c>
      <c r="G1057" s="1150" t="s">
        <v>17920</v>
      </c>
      <c r="H1057" s="1213" t="s">
        <v>11586</v>
      </c>
      <c r="I1057" s="1150" t="s">
        <v>11588</v>
      </c>
      <c r="J1057" s="1150" t="s">
        <v>11587</v>
      </c>
      <c r="K1057" s="1150" t="s">
        <v>20226</v>
      </c>
      <c r="L1057" s="1150" t="s">
        <v>394</v>
      </c>
      <c r="M1057" s="1150">
        <v>100211295</v>
      </c>
      <c r="N1057" s="1150" t="s">
        <v>19552</v>
      </c>
      <c r="O1057" s="1150" t="s">
        <v>19690</v>
      </c>
      <c r="P1057" s="1150" t="s">
        <v>17721</v>
      </c>
      <c r="Q1057" s="1211">
        <v>45203</v>
      </c>
      <c r="R1057" s="1210">
        <v>111775</v>
      </c>
      <c r="S1057" s="1150"/>
      <c r="T1057" s="1150" t="s">
        <v>18969</v>
      </c>
      <c r="U1057" s="1150">
        <v>1003680696</v>
      </c>
      <c r="V1057" s="1150">
        <v>1003680695</v>
      </c>
      <c r="W1057" s="1150"/>
      <c r="X1057" s="1150"/>
      <c r="Y1057" s="1150"/>
      <c r="Z1057" s="1150"/>
      <c r="AA1057" s="1150"/>
      <c r="AB1057" s="1150"/>
      <c r="AC1057" s="1150"/>
      <c r="AD1057" s="1150"/>
      <c r="AE1057" s="1150"/>
      <c r="AF1057" s="1150" t="s">
        <v>19387</v>
      </c>
      <c r="AG1057" s="1211">
        <v>45209</v>
      </c>
      <c r="AH1057" s="1212">
        <v>45200</v>
      </c>
      <c r="AI1057" s="1213" t="s">
        <v>11586</v>
      </c>
      <c r="AJ1057" s="1150" t="s">
        <v>11587</v>
      </c>
      <c r="AK1057" s="1210">
        <v>111774.48</v>
      </c>
      <c r="AL1057" s="1210">
        <v>111775</v>
      </c>
      <c r="AM1057" s="1150" t="s">
        <v>514</v>
      </c>
      <c r="AN1057" s="1150" t="s">
        <v>13437</v>
      </c>
      <c r="AO1057" s="1150"/>
      <c r="AP1057" s="1150" t="s">
        <v>11589</v>
      </c>
      <c r="AQ1057" s="1150"/>
      <c r="AR1057" s="1150">
        <v>4902155910</v>
      </c>
      <c r="AS1057" s="1150"/>
      <c r="AT1057" s="1150"/>
      <c r="AU1057" s="1150"/>
      <c r="AV1057" s="1150"/>
      <c r="AW1057" s="1150"/>
      <c r="AX1057" s="1150"/>
      <c r="AY1057" s="1150" t="s">
        <v>20227</v>
      </c>
      <c r="AZ1057" s="1150"/>
      <c r="BA1057" s="1150"/>
      <c r="BB1057" s="1150"/>
      <c r="BC1057" s="1150"/>
      <c r="BD1057" s="1150"/>
      <c r="BE1057" s="1150"/>
      <c r="BF1057" s="1150"/>
      <c r="BG1057" s="1150"/>
      <c r="BH1057" s="1150"/>
      <c r="BI1057" s="1150"/>
      <c r="BJ1057" s="1150"/>
    </row>
    <row r="1058" spans="1:62">
      <c r="A1058" s="1150">
        <v>1052</v>
      </c>
      <c r="B1058" s="1150" t="s">
        <v>19094</v>
      </c>
      <c r="C1058" s="1150" t="s">
        <v>2792</v>
      </c>
      <c r="D1058" s="1150" t="s">
        <v>18942</v>
      </c>
      <c r="E1058" s="1150" t="s">
        <v>18943</v>
      </c>
      <c r="F1058" s="1150" t="s">
        <v>18948</v>
      </c>
      <c r="G1058" s="1150" t="s">
        <v>17920</v>
      </c>
      <c r="H1058" s="1150" t="s">
        <v>11225</v>
      </c>
      <c r="I1058" s="1150" t="s">
        <v>11227</v>
      </c>
      <c r="J1058" s="1150" t="s">
        <v>11226</v>
      </c>
      <c r="K1058" s="1150" t="s">
        <v>11231</v>
      </c>
      <c r="L1058" s="1150" t="s">
        <v>394</v>
      </c>
      <c r="M1058" s="1150">
        <v>100211396</v>
      </c>
      <c r="N1058" s="1150" t="s">
        <v>19552</v>
      </c>
      <c r="O1058" s="1216" t="s">
        <v>19690</v>
      </c>
      <c r="P1058" s="1150" t="s">
        <v>17721</v>
      </c>
      <c r="Q1058" s="1211">
        <v>45206</v>
      </c>
      <c r="R1058" s="1210">
        <v>171801</v>
      </c>
      <c r="S1058" s="1150"/>
      <c r="T1058" s="1150" t="s">
        <v>18969</v>
      </c>
      <c r="U1058" s="1150">
        <v>1003679801</v>
      </c>
      <c r="V1058" s="1150">
        <v>1003679802</v>
      </c>
      <c r="W1058" s="1150"/>
      <c r="X1058" s="1150"/>
      <c r="Y1058" s="1150"/>
      <c r="Z1058" s="1150"/>
      <c r="AA1058" s="1150"/>
      <c r="AB1058" s="1150"/>
      <c r="AC1058" s="1150"/>
      <c r="AD1058" s="1150"/>
      <c r="AE1058" s="1150"/>
      <c r="AF1058" s="1150" t="s">
        <v>18962</v>
      </c>
      <c r="AG1058" s="1211">
        <v>45206</v>
      </c>
      <c r="AH1058" s="1212">
        <v>45200</v>
      </c>
      <c r="AI1058" s="1150" t="s">
        <v>11225</v>
      </c>
      <c r="AJ1058" s="1150" t="s">
        <v>11226</v>
      </c>
      <c r="AK1058" s="1210">
        <v>171800.54</v>
      </c>
      <c r="AL1058" s="1210">
        <v>171801</v>
      </c>
      <c r="AM1058" s="1150" t="s">
        <v>514</v>
      </c>
      <c r="AN1058" s="1150" t="s">
        <v>13437</v>
      </c>
      <c r="AO1058" s="1150"/>
      <c r="AP1058" s="1150"/>
      <c r="AQ1058" s="1150"/>
      <c r="AR1058" s="1150">
        <v>4902155077</v>
      </c>
      <c r="AS1058" s="1150"/>
      <c r="AT1058" s="1150"/>
      <c r="AU1058" s="1150"/>
      <c r="AV1058" s="1150"/>
      <c r="AW1058" s="1150"/>
      <c r="AX1058" s="1150"/>
      <c r="AY1058" s="1150" t="s">
        <v>20228</v>
      </c>
      <c r="AZ1058" s="1150"/>
      <c r="BA1058" s="1150"/>
      <c r="BB1058" s="1150"/>
      <c r="BC1058" s="1150"/>
      <c r="BD1058" s="1150"/>
      <c r="BE1058" s="1150"/>
      <c r="BF1058" s="1150"/>
      <c r="BG1058" s="1150"/>
      <c r="BH1058" s="1150"/>
      <c r="BI1058" s="1150"/>
      <c r="BJ1058" s="1150"/>
    </row>
    <row r="1059" spans="1:62">
      <c r="A1059" s="1150">
        <v>1053</v>
      </c>
      <c r="B1059" s="1150" t="s">
        <v>19094</v>
      </c>
      <c r="C1059" s="1150" t="s">
        <v>2792</v>
      </c>
      <c r="D1059" s="1150" t="s">
        <v>18942</v>
      </c>
      <c r="E1059" s="1150" t="s">
        <v>18943</v>
      </c>
      <c r="F1059" s="1150" t="s">
        <v>18948</v>
      </c>
      <c r="G1059" s="1150" t="s">
        <v>17920</v>
      </c>
      <c r="H1059" s="1150" t="s">
        <v>11233</v>
      </c>
      <c r="I1059" s="1150" t="s">
        <v>11235</v>
      </c>
      <c r="J1059" s="1150" t="s">
        <v>11234</v>
      </c>
      <c r="K1059" s="1150" t="s">
        <v>20229</v>
      </c>
      <c r="L1059" s="1150" t="s">
        <v>394</v>
      </c>
      <c r="M1059" s="1150">
        <v>100211296</v>
      </c>
      <c r="N1059" s="1150" t="s">
        <v>19552</v>
      </c>
      <c r="O1059" s="1150" t="s">
        <v>19690</v>
      </c>
      <c r="P1059" s="1150" t="s">
        <v>17721</v>
      </c>
      <c r="Q1059" s="1211">
        <v>45203</v>
      </c>
      <c r="R1059" s="1210">
        <v>50084</v>
      </c>
      <c r="S1059" s="1150"/>
      <c r="T1059" s="1150" t="s">
        <v>18969</v>
      </c>
      <c r="U1059" s="1150">
        <v>1003678915</v>
      </c>
      <c r="V1059" s="1150">
        <v>1003678916</v>
      </c>
      <c r="W1059" s="1150"/>
      <c r="X1059" s="1150"/>
      <c r="Y1059" s="1150"/>
      <c r="Z1059" s="1150"/>
      <c r="AA1059" s="1150"/>
      <c r="AB1059" s="1150"/>
      <c r="AC1059" s="1150"/>
      <c r="AD1059" s="1150"/>
      <c r="AE1059" s="1150"/>
      <c r="AF1059" s="1150" t="s">
        <v>19552</v>
      </c>
      <c r="AG1059" s="1211">
        <v>45204</v>
      </c>
      <c r="AH1059" s="1212">
        <v>45200</v>
      </c>
      <c r="AI1059" s="1150" t="s">
        <v>11233</v>
      </c>
      <c r="AJ1059" s="1150" t="s">
        <v>11234</v>
      </c>
      <c r="AK1059" s="1210">
        <v>50083.13</v>
      </c>
      <c r="AL1059" s="1210">
        <v>50084</v>
      </c>
      <c r="AM1059" s="1150" t="s">
        <v>514</v>
      </c>
      <c r="AN1059" s="1150" t="s">
        <v>13437</v>
      </c>
      <c r="AO1059" s="1210">
        <v>29376.720000000001</v>
      </c>
      <c r="AP1059" s="1150" t="s">
        <v>20230</v>
      </c>
      <c r="AQ1059" s="1150"/>
      <c r="AR1059" s="1150">
        <v>4902154153</v>
      </c>
      <c r="AS1059" s="1150"/>
      <c r="AT1059" s="1150"/>
      <c r="AU1059" s="1150"/>
      <c r="AV1059" s="1150"/>
      <c r="AW1059" s="1150"/>
      <c r="AX1059" s="1150"/>
      <c r="AY1059" s="1150">
        <v>0</v>
      </c>
      <c r="AZ1059" s="1150"/>
      <c r="BA1059" s="1150"/>
      <c r="BB1059" s="1150"/>
      <c r="BC1059" s="1150"/>
      <c r="BD1059" s="1150"/>
      <c r="BE1059" s="1150"/>
      <c r="BF1059" s="1150"/>
      <c r="BG1059" s="1150"/>
      <c r="BH1059" s="1150"/>
      <c r="BI1059" s="1150"/>
      <c r="BJ1059" s="1150"/>
    </row>
    <row r="1060" spans="1:62">
      <c r="A1060" s="1150">
        <v>1054</v>
      </c>
      <c r="B1060" s="1150" t="s">
        <v>19094</v>
      </c>
      <c r="C1060" s="1150" t="s">
        <v>17850</v>
      </c>
      <c r="D1060" s="1150" t="s">
        <v>18942</v>
      </c>
      <c r="E1060" s="1150" t="s">
        <v>18943</v>
      </c>
      <c r="F1060" s="1150" t="s">
        <v>18948</v>
      </c>
      <c r="G1060" s="1150" t="s">
        <v>17900</v>
      </c>
      <c r="H1060" s="1213" t="s">
        <v>11242</v>
      </c>
      <c r="I1060" s="1150" t="s">
        <v>11244</v>
      </c>
      <c r="J1060" s="1213" t="s">
        <v>11243</v>
      </c>
      <c r="K1060" s="1150" t="s">
        <v>20231</v>
      </c>
      <c r="L1060" s="1150" t="s">
        <v>394</v>
      </c>
      <c r="M1060" s="1150">
        <v>100211251</v>
      </c>
      <c r="N1060" s="1150" t="s">
        <v>18962</v>
      </c>
      <c r="O1060" s="1150" t="s">
        <v>19690</v>
      </c>
      <c r="P1060" s="1150" t="s">
        <v>17721</v>
      </c>
      <c r="Q1060" s="1211">
        <v>45201</v>
      </c>
      <c r="R1060" s="1210">
        <v>36672</v>
      </c>
      <c r="S1060" s="1150"/>
      <c r="T1060" s="1150" t="s">
        <v>18969</v>
      </c>
      <c r="U1060" s="1150"/>
      <c r="V1060" s="1150"/>
      <c r="W1060" s="1150"/>
      <c r="X1060" s="1150"/>
      <c r="Y1060" s="1150"/>
      <c r="Z1060" s="1150"/>
      <c r="AA1060" s="1150"/>
      <c r="AB1060" s="1150"/>
      <c r="AC1060" s="1150"/>
      <c r="AD1060" s="1150"/>
      <c r="AE1060" s="1150"/>
      <c r="AF1060" s="1150"/>
      <c r="AG1060" s="1150"/>
      <c r="AH1060" s="1212">
        <v>1</v>
      </c>
      <c r="AI1060" s="1213" t="s">
        <v>11242</v>
      </c>
      <c r="AJ1060" s="1213" t="s">
        <v>11243</v>
      </c>
      <c r="AK1060" s="1210">
        <v>36671.019999999997</v>
      </c>
      <c r="AL1060" s="1210">
        <v>36672</v>
      </c>
      <c r="AM1060" s="1150" t="s">
        <v>514</v>
      </c>
      <c r="AN1060" s="1150" t="s">
        <v>13437</v>
      </c>
      <c r="AO1060" s="1150"/>
      <c r="AP1060" s="1150"/>
      <c r="AQ1060" s="1150"/>
      <c r="AR1060" s="1150"/>
      <c r="AS1060" s="1150"/>
      <c r="AT1060" s="1150"/>
      <c r="AU1060" s="1150"/>
      <c r="AV1060" s="1150"/>
      <c r="AW1060" s="1150"/>
      <c r="AX1060" s="1150"/>
      <c r="AY1060" s="1150">
        <v>0</v>
      </c>
      <c r="AZ1060" s="1150"/>
      <c r="BA1060" s="1150"/>
      <c r="BB1060" s="1150"/>
      <c r="BC1060" s="1150"/>
      <c r="BD1060" s="1150"/>
      <c r="BE1060" s="1150"/>
      <c r="BF1060" s="1150"/>
      <c r="BG1060" s="1150"/>
      <c r="BH1060" s="1150"/>
      <c r="BI1060" s="1150"/>
      <c r="BJ1060" s="1150"/>
    </row>
    <row r="1061" spans="1:62">
      <c r="A1061" s="1150">
        <v>1055</v>
      </c>
      <c r="B1061" s="1150" t="s">
        <v>19094</v>
      </c>
      <c r="C1061" s="1150" t="s">
        <v>2792</v>
      </c>
      <c r="D1061" s="1150" t="s">
        <v>18942</v>
      </c>
      <c r="E1061" s="1150" t="s">
        <v>18943</v>
      </c>
      <c r="F1061" s="1150" t="s">
        <v>18948</v>
      </c>
      <c r="G1061" s="1150" t="s">
        <v>17900</v>
      </c>
      <c r="H1061" s="1150" t="s">
        <v>11250</v>
      </c>
      <c r="I1061" s="1150" t="s">
        <v>11252</v>
      </c>
      <c r="J1061" s="1150" t="s">
        <v>11251</v>
      </c>
      <c r="K1061" s="1150" t="s">
        <v>20232</v>
      </c>
      <c r="L1061" s="1150" t="s">
        <v>394</v>
      </c>
      <c r="M1061" s="1150">
        <v>100211252</v>
      </c>
      <c r="N1061" s="1150" t="s">
        <v>18962</v>
      </c>
      <c r="O1061" s="1150" t="s">
        <v>19690</v>
      </c>
      <c r="P1061" s="1150" t="s">
        <v>17721</v>
      </c>
      <c r="Q1061" s="1211">
        <v>45201</v>
      </c>
      <c r="R1061" s="1210">
        <v>23754</v>
      </c>
      <c r="S1061" s="1150"/>
      <c r="T1061" s="1150" t="s">
        <v>18969</v>
      </c>
      <c r="U1061" s="1150">
        <v>1003679515</v>
      </c>
      <c r="V1061" s="1150">
        <v>1003679516</v>
      </c>
      <c r="W1061" s="1150"/>
      <c r="X1061" s="1150"/>
      <c r="Y1061" s="1150"/>
      <c r="Z1061" s="1150"/>
      <c r="AA1061" s="1150"/>
      <c r="AB1061" s="1150"/>
      <c r="AC1061" s="1150"/>
      <c r="AD1061" s="1150"/>
      <c r="AE1061" s="1150"/>
      <c r="AF1061" s="1150" t="s">
        <v>18978</v>
      </c>
      <c r="AG1061" s="1211">
        <v>45205</v>
      </c>
      <c r="AH1061" s="1212">
        <v>45200</v>
      </c>
      <c r="AI1061" s="1150" t="s">
        <v>11250</v>
      </c>
      <c r="AJ1061" s="1150" t="s">
        <v>11251</v>
      </c>
      <c r="AK1061" s="1210">
        <v>23573.33</v>
      </c>
      <c r="AL1061" s="1210">
        <v>23574</v>
      </c>
      <c r="AM1061" s="1150" t="s">
        <v>514</v>
      </c>
      <c r="AN1061" s="1150" t="s">
        <v>13437</v>
      </c>
      <c r="AO1061" s="1150"/>
      <c r="AP1061" s="1150"/>
      <c r="AQ1061" s="1150"/>
      <c r="AR1061" s="1150">
        <v>4902154722</v>
      </c>
      <c r="AS1061" s="1150"/>
      <c r="AT1061" s="1150"/>
      <c r="AU1061" s="1150"/>
      <c r="AV1061" s="1150"/>
      <c r="AW1061" s="1150"/>
      <c r="AX1061" s="1150"/>
      <c r="AY1061" s="1150" t="s">
        <v>20233</v>
      </c>
      <c r="AZ1061" s="1150"/>
      <c r="BA1061" s="1150"/>
      <c r="BB1061" s="1150"/>
      <c r="BC1061" s="1150"/>
      <c r="BD1061" s="1150"/>
      <c r="BE1061" s="1150"/>
      <c r="BF1061" s="1150"/>
      <c r="BG1061" s="1150"/>
      <c r="BH1061" s="1150"/>
      <c r="BI1061" s="1150"/>
      <c r="BJ1061" s="1150"/>
    </row>
    <row r="1062" spans="1:62">
      <c r="A1062" s="1150">
        <v>1056</v>
      </c>
      <c r="B1062" s="1150" t="s">
        <v>19094</v>
      </c>
      <c r="C1062" s="1150" t="s">
        <v>17850</v>
      </c>
      <c r="D1062" s="1150" t="s">
        <v>18942</v>
      </c>
      <c r="E1062" s="1150" t="s">
        <v>18943</v>
      </c>
      <c r="F1062" s="1150" t="s">
        <v>18948</v>
      </c>
      <c r="G1062" s="1150" t="s">
        <v>17900</v>
      </c>
      <c r="H1062" s="1150" t="s">
        <v>11259</v>
      </c>
      <c r="I1062" s="1150" t="s">
        <v>11261</v>
      </c>
      <c r="J1062" s="1150" t="s">
        <v>11260</v>
      </c>
      <c r="K1062" s="1150" t="s">
        <v>20234</v>
      </c>
      <c r="L1062" s="1150" t="s">
        <v>394</v>
      </c>
      <c r="M1062" s="1150">
        <v>100211253</v>
      </c>
      <c r="N1062" s="1150" t="s">
        <v>18962</v>
      </c>
      <c r="O1062" s="1150" t="s">
        <v>19690</v>
      </c>
      <c r="P1062" s="1150" t="s">
        <v>17721</v>
      </c>
      <c r="Q1062" s="1211">
        <v>45201</v>
      </c>
      <c r="R1062" s="1210">
        <v>133964</v>
      </c>
      <c r="S1062" s="1150"/>
      <c r="T1062" s="1150" t="s">
        <v>18969</v>
      </c>
      <c r="U1062" s="1150"/>
      <c r="V1062" s="1150"/>
      <c r="W1062" s="1150"/>
      <c r="X1062" s="1150"/>
      <c r="Y1062" s="1150"/>
      <c r="Z1062" s="1150"/>
      <c r="AA1062" s="1150"/>
      <c r="AB1062" s="1150"/>
      <c r="AC1062" s="1150"/>
      <c r="AD1062" s="1150"/>
      <c r="AE1062" s="1150"/>
      <c r="AF1062" s="1150"/>
      <c r="AG1062" s="1150"/>
      <c r="AH1062" s="1212">
        <v>1</v>
      </c>
      <c r="AI1062" s="1150" t="s">
        <v>11259</v>
      </c>
      <c r="AJ1062" s="1150" t="s">
        <v>11260</v>
      </c>
      <c r="AK1062" s="1210">
        <v>133963.66</v>
      </c>
      <c r="AL1062" s="1210">
        <v>133964</v>
      </c>
      <c r="AM1062" s="1150" t="s">
        <v>514</v>
      </c>
      <c r="AN1062" s="1150" t="s">
        <v>13437</v>
      </c>
      <c r="AO1062" s="1150"/>
      <c r="AP1062" s="1150"/>
      <c r="AQ1062" s="1150"/>
      <c r="AR1062" s="1150"/>
      <c r="AS1062" s="1150"/>
      <c r="AT1062" s="1150"/>
      <c r="AU1062" s="1150"/>
      <c r="AV1062" s="1150"/>
      <c r="AW1062" s="1150"/>
      <c r="AX1062" s="1150"/>
      <c r="AY1062" s="1150">
        <v>0</v>
      </c>
      <c r="AZ1062" s="1150"/>
      <c r="BA1062" s="1150"/>
      <c r="BB1062" s="1150"/>
      <c r="BC1062" s="1150"/>
      <c r="BD1062" s="1150"/>
      <c r="BE1062" s="1150"/>
      <c r="BF1062" s="1150"/>
      <c r="BG1062" s="1150"/>
      <c r="BH1062" s="1150"/>
      <c r="BI1062" s="1150"/>
      <c r="BJ1062" s="1150"/>
    </row>
    <row r="1063" spans="1:62">
      <c r="A1063" s="1150">
        <v>1057</v>
      </c>
      <c r="B1063" s="1150" t="s">
        <v>19094</v>
      </c>
      <c r="C1063" s="1150" t="s">
        <v>17850</v>
      </c>
      <c r="D1063" s="1150" t="s">
        <v>18942</v>
      </c>
      <c r="E1063" s="1150" t="s">
        <v>18943</v>
      </c>
      <c r="F1063" s="1150" t="s">
        <v>18948</v>
      </c>
      <c r="G1063" s="1150" t="s">
        <v>17900</v>
      </c>
      <c r="H1063" s="1150" t="s">
        <v>11266</v>
      </c>
      <c r="I1063" s="1150" t="s">
        <v>11268</v>
      </c>
      <c r="J1063" s="1150" t="s">
        <v>11267</v>
      </c>
      <c r="K1063" s="1150" t="s">
        <v>11271</v>
      </c>
      <c r="L1063" s="1150" t="s">
        <v>394</v>
      </c>
      <c r="M1063" s="1150">
        <v>100211406</v>
      </c>
      <c r="N1063" s="1150" t="s">
        <v>19552</v>
      </c>
      <c r="O1063" s="1150" t="s">
        <v>19690</v>
      </c>
      <c r="P1063" s="1150" t="s">
        <v>17721</v>
      </c>
      <c r="Q1063" s="1211">
        <v>45208</v>
      </c>
      <c r="R1063" s="1210">
        <v>138460</v>
      </c>
      <c r="S1063" s="1150"/>
      <c r="T1063" s="1150" t="s">
        <v>19410</v>
      </c>
      <c r="U1063" s="1150"/>
      <c r="V1063" s="1150"/>
      <c r="W1063" s="1150"/>
      <c r="X1063" s="1150"/>
      <c r="Y1063" s="1150"/>
      <c r="Z1063" s="1150"/>
      <c r="AA1063" s="1150"/>
      <c r="AB1063" s="1150"/>
      <c r="AC1063" s="1150"/>
      <c r="AD1063" s="1150"/>
      <c r="AE1063" s="1150"/>
      <c r="AF1063" s="1150"/>
      <c r="AG1063" s="1150"/>
      <c r="AH1063" s="1212">
        <v>1</v>
      </c>
      <c r="AI1063" s="1150" t="s">
        <v>11266</v>
      </c>
      <c r="AJ1063" s="1150" t="s">
        <v>11267</v>
      </c>
      <c r="AK1063" s="1210">
        <v>138459.89000000001</v>
      </c>
      <c r="AL1063" s="1210">
        <v>138460</v>
      </c>
      <c r="AM1063" s="1150" t="s">
        <v>514</v>
      </c>
      <c r="AN1063" s="1150" t="s">
        <v>13437</v>
      </c>
      <c r="AO1063" s="1150"/>
      <c r="AP1063" s="1150"/>
      <c r="AQ1063" s="1150"/>
      <c r="AR1063" s="1150"/>
      <c r="AS1063" s="1150"/>
      <c r="AT1063" s="1150"/>
      <c r="AU1063" s="1150"/>
      <c r="AV1063" s="1150"/>
      <c r="AW1063" s="1150"/>
      <c r="AX1063" s="1150"/>
      <c r="AY1063" s="1150">
        <v>0</v>
      </c>
      <c r="AZ1063" s="1150"/>
      <c r="BA1063" s="1150"/>
      <c r="BB1063" s="1150"/>
      <c r="BC1063" s="1150"/>
      <c r="BD1063" s="1150"/>
      <c r="BE1063" s="1150"/>
      <c r="BF1063" s="1150"/>
      <c r="BG1063" s="1150"/>
      <c r="BH1063" s="1150"/>
      <c r="BI1063" s="1150"/>
      <c r="BJ1063" s="1150"/>
    </row>
    <row r="1064" spans="1:62">
      <c r="A1064" s="1150">
        <v>1058</v>
      </c>
      <c r="B1064" s="1150" t="s">
        <v>19094</v>
      </c>
      <c r="C1064" s="1150" t="s">
        <v>17850</v>
      </c>
      <c r="D1064" s="1150" t="s">
        <v>18942</v>
      </c>
      <c r="E1064" s="1150" t="s">
        <v>18943</v>
      </c>
      <c r="F1064" s="1150" t="s">
        <v>18948</v>
      </c>
      <c r="G1064" s="1150" t="s">
        <v>17900</v>
      </c>
      <c r="H1064" s="1150" t="s">
        <v>11530</v>
      </c>
      <c r="I1064" s="1150" t="s">
        <v>11532</v>
      </c>
      <c r="J1064" s="1150" t="s">
        <v>11531</v>
      </c>
      <c r="K1064" s="1150" t="s">
        <v>11535</v>
      </c>
      <c r="L1064" s="1150" t="s">
        <v>394</v>
      </c>
      <c r="M1064" s="1150">
        <v>100211318</v>
      </c>
      <c r="N1064" s="1150" t="s">
        <v>19552</v>
      </c>
      <c r="O1064" s="1150" t="s">
        <v>19690</v>
      </c>
      <c r="P1064" s="1150" t="s">
        <v>17721</v>
      </c>
      <c r="Q1064" s="1211">
        <v>45203</v>
      </c>
      <c r="R1064" s="1210">
        <v>49695</v>
      </c>
      <c r="S1064" s="1150"/>
      <c r="T1064" s="1150" t="s">
        <v>18969</v>
      </c>
      <c r="U1064" s="1150"/>
      <c r="V1064" s="1150"/>
      <c r="W1064" s="1150"/>
      <c r="X1064" s="1150"/>
      <c r="Y1064" s="1150"/>
      <c r="Z1064" s="1150"/>
      <c r="AA1064" s="1150"/>
      <c r="AB1064" s="1150"/>
      <c r="AC1064" s="1150"/>
      <c r="AD1064" s="1150"/>
      <c r="AE1064" s="1150"/>
      <c r="AF1064" s="1150"/>
      <c r="AG1064" s="1150"/>
      <c r="AH1064" s="1212">
        <v>1</v>
      </c>
      <c r="AI1064" s="1150" t="s">
        <v>11530</v>
      </c>
      <c r="AJ1064" s="1150" t="s">
        <v>11531</v>
      </c>
      <c r="AK1064" s="1210">
        <v>49694.080000000002</v>
      </c>
      <c r="AL1064" s="1210">
        <v>49695</v>
      </c>
      <c r="AM1064" s="1150" t="s">
        <v>514</v>
      </c>
      <c r="AN1064" s="1150" t="s">
        <v>13437</v>
      </c>
      <c r="AO1064" s="1150"/>
      <c r="AP1064" s="1150"/>
      <c r="AQ1064" s="1150"/>
      <c r="AR1064" s="1150"/>
      <c r="AS1064" s="1150"/>
      <c r="AT1064" s="1150"/>
      <c r="AU1064" s="1150"/>
      <c r="AV1064" s="1150"/>
      <c r="AW1064" s="1150"/>
      <c r="AX1064" s="1150"/>
      <c r="AY1064" s="1150">
        <v>0</v>
      </c>
      <c r="AZ1064" s="1150"/>
      <c r="BA1064" s="1150"/>
      <c r="BB1064" s="1150"/>
      <c r="BC1064" s="1150"/>
      <c r="BD1064" s="1150"/>
      <c r="BE1064" s="1150"/>
      <c r="BF1064" s="1150"/>
      <c r="BG1064" s="1150"/>
      <c r="BH1064" s="1150"/>
      <c r="BI1064" s="1150"/>
      <c r="BJ1064" s="1150"/>
    </row>
    <row r="1065" spans="1:62">
      <c r="A1065" s="1150">
        <v>1059</v>
      </c>
      <c r="B1065" s="1150" t="s">
        <v>19094</v>
      </c>
      <c r="C1065" s="1150" t="s">
        <v>17850</v>
      </c>
      <c r="D1065" s="1150" t="s">
        <v>18942</v>
      </c>
      <c r="E1065" s="1150" t="s">
        <v>18943</v>
      </c>
      <c r="F1065" s="1150" t="s">
        <v>18948</v>
      </c>
      <c r="G1065" s="1150" t="s">
        <v>17900</v>
      </c>
      <c r="H1065" s="1150" t="s">
        <v>11279</v>
      </c>
      <c r="I1065" s="1150" t="s">
        <v>11281</v>
      </c>
      <c r="J1065" s="1150" t="s">
        <v>11280</v>
      </c>
      <c r="K1065" s="1150" t="s">
        <v>11284</v>
      </c>
      <c r="L1065" s="1150" t="s">
        <v>394</v>
      </c>
      <c r="M1065" s="1150">
        <v>100211349</v>
      </c>
      <c r="N1065" s="1150" t="s">
        <v>19552</v>
      </c>
      <c r="O1065" s="1150" t="s">
        <v>19690</v>
      </c>
      <c r="P1065" s="1150" t="s">
        <v>17721</v>
      </c>
      <c r="Q1065" s="1211">
        <v>45203</v>
      </c>
      <c r="R1065" s="1210">
        <v>51482</v>
      </c>
      <c r="S1065" s="1150"/>
      <c r="T1065" s="1150" t="s">
        <v>18969</v>
      </c>
      <c r="U1065" s="1150"/>
      <c r="V1065" s="1150"/>
      <c r="W1065" s="1150"/>
      <c r="X1065" s="1150"/>
      <c r="Y1065" s="1150"/>
      <c r="Z1065" s="1150"/>
      <c r="AA1065" s="1150"/>
      <c r="AB1065" s="1150"/>
      <c r="AC1065" s="1150"/>
      <c r="AD1065" s="1150"/>
      <c r="AE1065" s="1150"/>
      <c r="AF1065" s="1150"/>
      <c r="AG1065" s="1150"/>
      <c r="AH1065" s="1212">
        <v>1</v>
      </c>
      <c r="AI1065" s="1150" t="s">
        <v>11279</v>
      </c>
      <c r="AJ1065" s="1150" t="s">
        <v>11280</v>
      </c>
      <c r="AK1065" s="1210">
        <v>51481.54</v>
      </c>
      <c r="AL1065" s="1210">
        <v>51482</v>
      </c>
      <c r="AM1065" s="1150" t="s">
        <v>514</v>
      </c>
      <c r="AN1065" s="1150" t="s">
        <v>13437</v>
      </c>
      <c r="AO1065" s="1150"/>
      <c r="AP1065" s="1150"/>
      <c r="AQ1065" s="1150"/>
      <c r="AR1065" s="1150"/>
      <c r="AS1065" s="1150"/>
      <c r="AT1065" s="1150"/>
      <c r="AU1065" s="1150"/>
      <c r="AV1065" s="1150"/>
      <c r="AW1065" s="1150"/>
      <c r="AX1065" s="1150"/>
      <c r="AY1065" s="1150">
        <v>0</v>
      </c>
      <c r="AZ1065" s="1150"/>
      <c r="BA1065" s="1150"/>
      <c r="BB1065" s="1150"/>
      <c r="BC1065" s="1150"/>
      <c r="BD1065" s="1150"/>
      <c r="BE1065" s="1150"/>
      <c r="BF1065" s="1150"/>
      <c r="BG1065" s="1150"/>
      <c r="BH1065" s="1150"/>
      <c r="BI1065" s="1150"/>
      <c r="BJ1065" s="1150"/>
    </row>
    <row r="1066" spans="1:62">
      <c r="A1066" s="1150">
        <v>1060</v>
      </c>
      <c r="B1066" s="1150" t="s">
        <v>19094</v>
      </c>
      <c r="C1066" s="1150" t="s">
        <v>2792</v>
      </c>
      <c r="D1066" s="1150" t="s">
        <v>18942</v>
      </c>
      <c r="E1066" s="1150" t="s">
        <v>18943</v>
      </c>
      <c r="F1066" s="1150" t="s">
        <v>18948</v>
      </c>
      <c r="G1066" s="1150" t="s">
        <v>17873</v>
      </c>
      <c r="H1066" s="1150" t="s">
        <v>11286</v>
      </c>
      <c r="I1066" s="1150" t="s">
        <v>11288</v>
      </c>
      <c r="J1066" s="1150" t="s">
        <v>11287</v>
      </c>
      <c r="K1066" s="1150" t="s">
        <v>11291</v>
      </c>
      <c r="L1066" s="1150" t="s">
        <v>394</v>
      </c>
      <c r="M1066" s="1150">
        <v>100211319</v>
      </c>
      <c r="N1066" s="1150" t="s">
        <v>19552</v>
      </c>
      <c r="O1066" s="1150" t="s">
        <v>19690</v>
      </c>
      <c r="P1066" s="1150" t="s">
        <v>17721</v>
      </c>
      <c r="Q1066" s="1211">
        <v>45203</v>
      </c>
      <c r="R1066" s="1210">
        <v>38640</v>
      </c>
      <c r="S1066" s="1150"/>
      <c r="T1066" s="1150" t="s">
        <v>18969</v>
      </c>
      <c r="U1066" s="1150">
        <v>1003679564</v>
      </c>
      <c r="V1066" s="1150">
        <v>1003679795</v>
      </c>
      <c r="W1066" s="1150"/>
      <c r="X1066" s="1150"/>
      <c r="Y1066" s="1150"/>
      <c r="Z1066" s="1150"/>
      <c r="AA1066" s="1150"/>
      <c r="AB1066" s="1150"/>
      <c r="AC1066" s="1150"/>
      <c r="AD1066" s="1150"/>
      <c r="AE1066" s="1150"/>
      <c r="AF1066" s="1150" t="s">
        <v>18997</v>
      </c>
      <c r="AG1066" s="1211">
        <v>45206</v>
      </c>
      <c r="AH1066" s="1212">
        <v>45200</v>
      </c>
      <c r="AI1066" s="1150" t="s">
        <v>11286</v>
      </c>
      <c r="AJ1066" s="1150" t="s">
        <v>11287</v>
      </c>
      <c r="AK1066" s="1210">
        <v>38639.74</v>
      </c>
      <c r="AL1066" s="1210">
        <v>38640</v>
      </c>
      <c r="AM1066" s="1150" t="s">
        <v>514</v>
      </c>
      <c r="AN1066" s="1150" t="s">
        <v>13437</v>
      </c>
      <c r="AO1066" s="1210">
        <v>26533.119999999999</v>
      </c>
      <c r="AP1066" s="1150" t="s">
        <v>11289</v>
      </c>
      <c r="AQ1066" s="1150"/>
      <c r="AR1066" s="1150">
        <v>4902155046</v>
      </c>
      <c r="AS1066" s="1150"/>
      <c r="AT1066" s="1150"/>
      <c r="AU1066" s="1150"/>
      <c r="AV1066" s="1150"/>
      <c r="AW1066" s="1150"/>
      <c r="AX1066" s="1150"/>
      <c r="AY1066" s="1150" t="s">
        <v>19579</v>
      </c>
      <c r="AZ1066" s="1150"/>
      <c r="BA1066" s="1150"/>
      <c r="BB1066" s="1150"/>
      <c r="BC1066" s="1150"/>
      <c r="BD1066" s="1150"/>
      <c r="BE1066" s="1150"/>
      <c r="BF1066" s="1150"/>
      <c r="BG1066" s="1150"/>
      <c r="BH1066" s="1150"/>
      <c r="BI1066" s="1150"/>
      <c r="BJ1066" s="1150"/>
    </row>
    <row r="1067" spans="1:62">
      <c r="A1067" s="1150">
        <v>1061</v>
      </c>
      <c r="B1067" s="1150" t="s">
        <v>19094</v>
      </c>
      <c r="C1067" s="1150" t="s">
        <v>2792</v>
      </c>
      <c r="D1067" s="1150" t="s">
        <v>18942</v>
      </c>
      <c r="E1067" s="1150" t="s">
        <v>18943</v>
      </c>
      <c r="F1067" s="1150" t="s">
        <v>18948</v>
      </c>
      <c r="G1067" s="1150" t="s">
        <v>19136</v>
      </c>
      <c r="H1067" s="1150" t="s">
        <v>11300</v>
      </c>
      <c r="I1067" s="1150" t="s">
        <v>11302</v>
      </c>
      <c r="J1067" s="1150" t="s">
        <v>11301</v>
      </c>
      <c r="K1067" s="1150" t="s">
        <v>11305</v>
      </c>
      <c r="L1067" s="1150" t="s">
        <v>394</v>
      </c>
      <c r="M1067" s="1150">
        <v>100211320</v>
      </c>
      <c r="N1067" s="1150" t="s">
        <v>19552</v>
      </c>
      <c r="O1067" s="1150" t="s">
        <v>19690</v>
      </c>
      <c r="P1067" s="1150" t="s">
        <v>17721</v>
      </c>
      <c r="Q1067" s="1211">
        <v>45203</v>
      </c>
      <c r="R1067" s="1210">
        <v>25902</v>
      </c>
      <c r="S1067" s="1150"/>
      <c r="T1067" s="1150" t="s">
        <v>18969</v>
      </c>
      <c r="U1067" s="1150">
        <v>1003680697</v>
      </c>
      <c r="V1067" s="1150">
        <v>1003680698</v>
      </c>
      <c r="W1067" s="1150"/>
      <c r="X1067" s="1150"/>
      <c r="Y1067" s="1150"/>
      <c r="Z1067" s="1150"/>
      <c r="AA1067" s="1150"/>
      <c r="AB1067" s="1150"/>
      <c r="AC1067" s="1150"/>
      <c r="AD1067" s="1150"/>
      <c r="AE1067" s="1150"/>
      <c r="AF1067" s="1150" t="s">
        <v>18962</v>
      </c>
      <c r="AG1067" s="1211">
        <v>45209</v>
      </c>
      <c r="AH1067" s="1212">
        <v>45200</v>
      </c>
      <c r="AI1067" s="1150" t="s">
        <v>11300</v>
      </c>
      <c r="AJ1067" s="1150" t="s">
        <v>11301</v>
      </c>
      <c r="AK1067" s="1210">
        <v>25901.62</v>
      </c>
      <c r="AL1067" s="1210">
        <v>25902</v>
      </c>
      <c r="AM1067" s="1150" t="s">
        <v>514</v>
      </c>
      <c r="AN1067" s="1150" t="s">
        <v>13437</v>
      </c>
      <c r="AO1067" s="1150"/>
      <c r="AP1067" s="1150" t="s">
        <v>13841</v>
      </c>
      <c r="AQ1067" s="1150"/>
      <c r="AR1067" s="1150">
        <v>4902155899</v>
      </c>
      <c r="AS1067" s="1150"/>
      <c r="AT1067" s="1150"/>
      <c r="AU1067" s="1150"/>
      <c r="AV1067" s="1150"/>
      <c r="AW1067" s="1150"/>
      <c r="AX1067" s="1150"/>
      <c r="AY1067" s="1150" t="s">
        <v>20235</v>
      </c>
      <c r="AZ1067" s="1150"/>
      <c r="BA1067" s="1150"/>
      <c r="BB1067" s="1150"/>
      <c r="BC1067" s="1150"/>
      <c r="BD1067" s="1150"/>
      <c r="BE1067" s="1150"/>
      <c r="BF1067" s="1150"/>
      <c r="BG1067" s="1150"/>
      <c r="BH1067" s="1150"/>
      <c r="BI1067" s="1150"/>
      <c r="BJ1067" s="1150"/>
    </row>
    <row r="1068" spans="1:62">
      <c r="A1068" s="1150">
        <v>1062</v>
      </c>
      <c r="B1068" s="1150" t="s">
        <v>19094</v>
      </c>
      <c r="C1068" s="1150" t="s">
        <v>2792</v>
      </c>
      <c r="D1068" s="1150" t="s">
        <v>18942</v>
      </c>
      <c r="E1068" s="1150" t="s">
        <v>18943</v>
      </c>
      <c r="F1068" s="1150" t="s">
        <v>18948</v>
      </c>
      <c r="G1068" s="1150" t="s">
        <v>19136</v>
      </c>
      <c r="H1068" s="1150" t="s">
        <v>11307</v>
      </c>
      <c r="I1068" s="1150" t="s">
        <v>11309</v>
      </c>
      <c r="J1068" s="1150" t="s">
        <v>11308</v>
      </c>
      <c r="K1068" s="1150" t="s">
        <v>11312</v>
      </c>
      <c r="L1068" s="1150" t="s">
        <v>394</v>
      </c>
      <c r="M1068" s="1150">
        <v>100211321</v>
      </c>
      <c r="N1068" s="1150" t="s">
        <v>19552</v>
      </c>
      <c r="O1068" s="1150" t="s">
        <v>19690</v>
      </c>
      <c r="P1068" s="1150" t="s">
        <v>17721</v>
      </c>
      <c r="Q1068" s="1211">
        <v>45203</v>
      </c>
      <c r="R1068" s="1210">
        <v>24664</v>
      </c>
      <c r="S1068" s="1150"/>
      <c r="T1068" s="1150" t="s">
        <v>18969</v>
      </c>
      <c r="U1068" s="1150">
        <v>1003680629</v>
      </c>
      <c r="V1068" s="1150">
        <v>1003680630</v>
      </c>
      <c r="W1068" s="1150">
        <v>1003680631</v>
      </c>
      <c r="X1068" s="1150"/>
      <c r="Y1068" s="1150"/>
      <c r="Z1068" s="1150"/>
      <c r="AA1068" s="1150"/>
      <c r="AB1068" s="1150"/>
      <c r="AC1068" s="1150"/>
      <c r="AD1068" s="1150"/>
      <c r="AE1068" s="1150"/>
      <c r="AF1068" s="1150" t="s">
        <v>18983</v>
      </c>
      <c r="AG1068" s="1211">
        <v>45209</v>
      </c>
      <c r="AH1068" s="1212">
        <v>45200</v>
      </c>
      <c r="AI1068" s="1150" t="s">
        <v>11307</v>
      </c>
      <c r="AJ1068" s="1150" t="s">
        <v>11308</v>
      </c>
      <c r="AK1068" s="1210">
        <v>24663.919999999998</v>
      </c>
      <c r="AL1068" s="1210">
        <v>24664</v>
      </c>
      <c r="AM1068" s="1150" t="s">
        <v>514</v>
      </c>
      <c r="AN1068" s="1150" t="s">
        <v>13437</v>
      </c>
      <c r="AO1068" s="1210">
        <v>17888.89</v>
      </c>
      <c r="AP1068" s="1150" t="s">
        <v>20236</v>
      </c>
      <c r="AQ1068" s="1150"/>
      <c r="AR1068" s="1150">
        <v>4902155986</v>
      </c>
      <c r="AS1068" s="1150"/>
      <c r="AT1068" s="1150"/>
      <c r="AU1068" s="1150"/>
      <c r="AV1068" s="1150"/>
      <c r="AW1068" s="1150"/>
      <c r="AX1068" s="1150"/>
      <c r="AY1068" s="1150"/>
      <c r="AZ1068" s="1150"/>
      <c r="BA1068" s="1150"/>
      <c r="BB1068" s="1150"/>
      <c r="BC1068" s="1150"/>
      <c r="BD1068" s="1150"/>
      <c r="BE1068" s="1150"/>
      <c r="BF1068" s="1150"/>
      <c r="BG1068" s="1150"/>
      <c r="BH1068" s="1150"/>
      <c r="BI1068" s="1150"/>
      <c r="BJ1068" s="1150"/>
    </row>
    <row r="1069" spans="1:62">
      <c r="A1069" s="1150">
        <v>1063</v>
      </c>
      <c r="B1069" s="1150" t="s">
        <v>19094</v>
      </c>
      <c r="C1069" s="1150" t="s">
        <v>2792</v>
      </c>
      <c r="D1069" s="1150" t="s">
        <v>18942</v>
      </c>
      <c r="E1069" s="1150" t="s">
        <v>18943</v>
      </c>
      <c r="F1069" s="1150" t="s">
        <v>18948</v>
      </c>
      <c r="G1069" s="1150" t="s">
        <v>19136</v>
      </c>
      <c r="H1069" s="1150" t="s">
        <v>5524</v>
      </c>
      <c r="I1069" s="1150" t="s">
        <v>5521</v>
      </c>
      <c r="J1069" s="1150" t="s">
        <v>5523</v>
      </c>
      <c r="K1069" s="1150" t="s">
        <v>11315</v>
      </c>
      <c r="L1069" s="1150" t="s">
        <v>394</v>
      </c>
      <c r="M1069" s="1150">
        <v>100211322</v>
      </c>
      <c r="N1069" s="1150" t="s">
        <v>19552</v>
      </c>
      <c r="O1069" s="1150" t="s">
        <v>19690</v>
      </c>
      <c r="P1069" s="1150" t="s">
        <v>17721</v>
      </c>
      <c r="Q1069" s="1211">
        <v>45203</v>
      </c>
      <c r="R1069" s="1210">
        <v>42735</v>
      </c>
      <c r="S1069" s="1150"/>
      <c r="T1069" s="1150" t="s">
        <v>18969</v>
      </c>
      <c r="U1069" s="1150">
        <v>1003679576</v>
      </c>
      <c r="V1069" s="1150">
        <v>1003679577</v>
      </c>
      <c r="W1069" s="1150"/>
      <c r="X1069" s="1150"/>
      <c r="Y1069" s="1150"/>
      <c r="Z1069" s="1150"/>
      <c r="AA1069" s="1150"/>
      <c r="AB1069" s="1150"/>
      <c r="AC1069" s="1150"/>
      <c r="AD1069" s="1150"/>
      <c r="AE1069" s="1150"/>
      <c r="AF1069" s="1150" t="s">
        <v>18983</v>
      </c>
      <c r="AG1069" s="1211">
        <v>45206</v>
      </c>
      <c r="AH1069" s="1212">
        <v>45200</v>
      </c>
      <c r="AI1069" s="1150" t="s">
        <v>5524</v>
      </c>
      <c r="AJ1069" s="1150" t="s">
        <v>5523</v>
      </c>
      <c r="AK1069" s="1210">
        <v>42734.48</v>
      </c>
      <c r="AL1069" s="1210">
        <v>42735</v>
      </c>
      <c r="AM1069" s="1150" t="s">
        <v>514</v>
      </c>
      <c r="AN1069" s="1150" t="s">
        <v>13437</v>
      </c>
      <c r="AO1069" s="1210">
        <v>15680.89</v>
      </c>
      <c r="AP1069" s="1150" t="s">
        <v>20237</v>
      </c>
      <c r="AQ1069" s="1150"/>
      <c r="AR1069" s="1150">
        <v>4902155061</v>
      </c>
      <c r="AS1069" s="1150"/>
      <c r="AT1069" s="1150"/>
      <c r="AU1069" s="1150"/>
      <c r="AV1069" s="1150"/>
      <c r="AW1069" s="1150"/>
      <c r="AX1069" s="1150"/>
      <c r="AY1069" s="1150"/>
      <c r="AZ1069" s="1150"/>
      <c r="BA1069" s="1150"/>
      <c r="BB1069" s="1150"/>
      <c r="BC1069" s="1150"/>
      <c r="BD1069" s="1150"/>
      <c r="BE1069" s="1150"/>
      <c r="BF1069" s="1150"/>
      <c r="BG1069" s="1150"/>
      <c r="BH1069" s="1150"/>
      <c r="BI1069" s="1150"/>
      <c r="BJ1069" s="1150"/>
    </row>
    <row r="1070" spans="1:62">
      <c r="A1070" s="1150">
        <v>1064</v>
      </c>
      <c r="B1070" s="1150" t="s">
        <v>19094</v>
      </c>
      <c r="C1070" s="1150" t="s">
        <v>2792</v>
      </c>
      <c r="D1070" s="1150" t="s">
        <v>18942</v>
      </c>
      <c r="E1070" s="1150" t="s">
        <v>18943</v>
      </c>
      <c r="F1070" s="1150" t="s">
        <v>18948</v>
      </c>
      <c r="G1070" s="1150" t="s">
        <v>19136</v>
      </c>
      <c r="H1070" s="1150" t="s">
        <v>11317</v>
      </c>
      <c r="I1070" s="1150" t="s">
        <v>11319</v>
      </c>
      <c r="J1070" s="1150" t="s">
        <v>11318</v>
      </c>
      <c r="K1070" s="1150" t="s">
        <v>20238</v>
      </c>
      <c r="L1070" s="1150" t="s">
        <v>394</v>
      </c>
      <c r="M1070" s="1150">
        <v>100211346</v>
      </c>
      <c r="N1070" s="1150" t="s">
        <v>19552</v>
      </c>
      <c r="O1070" s="1150" t="s">
        <v>19690</v>
      </c>
      <c r="P1070" s="1150" t="s">
        <v>17721</v>
      </c>
      <c r="Q1070" s="1211">
        <v>45203</v>
      </c>
      <c r="R1070" s="1210">
        <v>14906</v>
      </c>
      <c r="S1070" s="1150"/>
      <c r="T1070" s="1150" t="s">
        <v>18969</v>
      </c>
      <c r="U1070" s="1150">
        <v>1003679583</v>
      </c>
      <c r="V1070" s="1150"/>
      <c r="W1070" s="1150"/>
      <c r="X1070" s="1150"/>
      <c r="Y1070" s="1150"/>
      <c r="Z1070" s="1150"/>
      <c r="AA1070" s="1150"/>
      <c r="AB1070" s="1150"/>
      <c r="AC1070" s="1150"/>
      <c r="AD1070" s="1150"/>
      <c r="AE1070" s="1150"/>
      <c r="AF1070" s="1150" t="s">
        <v>18983</v>
      </c>
      <c r="AG1070" s="1211">
        <v>45206</v>
      </c>
      <c r="AH1070" s="1212">
        <v>45200</v>
      </c>
      <c r="AI1070" s="1150" t="s">
        <v>11317</v>
      </c>
      <c r="AJ1070" s="1150" t="s">
        <v>11318</v>
      </c>
      <c r="AK1070" s="1210">
        <v>14905.18</v>
      </c>
      <c r="AL1070" s="1210">
        <v>14906</v>
      </c>
      <c r="AM1070" s="1150" t="s">
        <v>514</v>
      </c>
      <c r="AN1070" s="1150" t="s">
        <v>13437</v>
      </c>
      <c r="AO1070" s="1210">
        <v>3831</v>
      </c>
      <c r="AP1070" s="1150" t="s">
        <v>11320</v>
      </c>
      <c r="AQ1070" s="1150"/>
      <c r="AR1070" s="1150">
        <v>4902155091</v>
      </c>
      <c r="AS1070" s="1150"/>
      <c r="AT1070" s="1150"/>
      <c r="AU1070" s="1150"/>
      <c r="AV1070" s="1150"/>
      <c r="AW1070" s="1150"/>
      <c r="AX1070" s="1150"/>
      <c r="AY1070" s="1150"/>
      <c r="AZ1070" s="1150"/>
      <c r="BA1070" s="1150"/>
      <c r="BB1070" s="1150"/>
      <c r="BC1070" s="1150"/>
      <c r="BD1070" s="1150"/>
      <c r="BE1070" s="1150"/>
      <c r="BF1070" s="1150"/>
      <c r="BG1070" s="1150"/>
      <c r="BH1070" s="1150"/>
      <c r="BI1070" s="1150"/>
      <c r="BJ1070" s="1150"/>
    </row>
    <row r="1071" spans="1:62">
      <c r="A1071" s="1150">
        <v>1065</v>
      </c>
      <c r="B1071" s="1150" t="s">
        <v>19094</v>
      </c>
      <c r="C1071" s="1150" t="s">
        <v>2792</v>
      </c>
      <c r="D1071" s="1150" t="s">
        <v>18942</v>
      </c>
      <c r="E1071" s="1150" t="s">
        <v>18943</v>
      </c>
      <c r="F1071" s="1150" t="s">
        <v>18948</v>
      </c>
      <c r="G1071" s="1150" t="s">
        <v>19136</v>
      </c>
      <c r="H1071" s="1150" t="s">
        <v>5537</v>
      </c>
      <c r="I1071" s="1150" t="s">
        <v>5534</v>
      </c>
      <c r="J1071" s="1150" t="s">
        <v>5536</v>
      </c>
      <c r="K1071" s="1150" t="s">
        <v>20239</v>
      </c>
      <c r="L1071" s="1150" t="s">
        <v>394</v>
      </c>
      <c r="M1071" s="1150">
        <v>100211347</v>
      </c>
      <c r="N1071" s="1150" t="s">
        <v>19552</v>
      </c>
      <c r="O1071" s="1150" t="s">
        <v>19690</v>
      </c>
      <c r="P1071" s="1150" t="s">
        <v>17721</v>
      </c>
      <c r="Q1071" s="1211">
        <v>45203</v>
      </c>
      <c r="R1071" s="1210">
        <v>33961</v>
      </c>
      <c r="S1071" s="1150"/>
      <c r="T1071" s="1150" t="s">
        <v>18969</v>
      </c>
      <c r="U1071" s="1150">
        <v>1003679696</v>
      </c>
      <c r="V1071" s="1150">
        <v>1003679697</v>
      </c>
      <c r="W1071" s="1150">
        <v>1003679698</v>
      </c>
      <c r="X1071" s="1150"/>
      <c r="Y1071" s="1150"/>
      <c r="Z1071" s="1150"/>
      <c r="AA1071" s="1150"/>
      <c r="AB1071" s="1150"/>
      <c r="AC1071" s="1150"/>
      <c r="AD1071" s="1150"/>
      <c r="AE1071" s="1150"/>
      <c r="AF1071" s="1150" t="s">
        <v>19172</v>
      </c>
      <c r="AG1071" s="1211">
        <v>45206</v>
      </c>
      <c r="AH1071" s="1212">
        <v>45200</v>
      </c>
      <c r="AI1071" s="1150" t="s">
        <v>5537</v>
      </c>
      <c r="AJ1071" s="1150" t="s">
        <v>5536</v>
      </c>
      <c r="AK1071" s="1210">
        <v>33960.400000000001</v>
      </c>
      <c r="AL1071" s="1210">
        <v>33961</v>
      </c>
      <c r="AM1071" s="1150" t="s">
        <v>514</v>
      </c>
      <c r="AN1071" s="1150" t="s">
        <v>13437</v>
      </c>
      <c r="AO1071" s="1210">
        <v>25874</v>
      </c>
      <c r="AP1071" s="1150" t="s">
        <v>20240</v>
      </c>
      <c r="AQ1071" s="1150"/>
      <c r="AR1071" s="1150">
        <v>4902155049</v>
      </c>
      <c r="AS1071" s="1150"/>
      <c r="AT1071" s="1150"/>
      <c r="AU1071" s="1150"/>
      <c r="AV1071" s="1150"/>
      <c r="AW1071" s="1150"/>
      <c r="AX1071" s="1150"/>
      <c r="AY1071" s="1150" t="s">
        <v>19894</v>
      </c>
      <c r="AZ1071" s="1150"/>
      <c r="BA1071" s="1150"/>
      <c r="BB1071" s="1150"/>
      <c r="BC1071" s="1150"/>
      <c r="BD1071" s="1150"/>
      <c r="BE1071" s="1150"/>
      <c r="BF1071" s="1150"/>
      <c r="BG1071" s="1150"/>
      <c r="BH1071" s="1150"/>
      <c r="BI1071" s="1150"/>
      <c r="BJ1071" s="1150"/>
    </row>
    <row r="1072" spans="1:62">
      <c r="A1072" s="1150">
        <v>1066</v>
      </c>
      <c r="B1072" s="1150" t="s">
        <v>19094</v>
      </c>
      <c r="C1072" s="1150" t="s">
        <v>17850</v>
      </c>
      <c r="D1072" s="1150" t="s">
        <v>18942</v>
      </c>
      <c r="E1072" s="1150" t="s">
        <v>18943</v>
      </c>
      <c r="F1072" s="1150" t="s">
        <v>18948</v>
      </c>
      <c r="G1072" s="1150" t="s">
        <v>19136</v>
      </c>
      <c r="H1072" s="1150" t="s">
        <v>11329</v>
      </c>
      <c r="I1072" s="1150" t="s">
        <v>11331</v>
      </c>
      <c r="J1072" s="1150" t="s">
        <v>11330</v>
      </c>
      <c r="K1072" s="1150" t="s">
        <v>11333</v>
      </c>
      <c r="L1072" s="1150" t="s">
        <v>394</v>
      </c>
      <c r="M1072" s="1150">
        <v>100211348</v>
      </c>
      <c r="N1072" s="1150" t="s">
        <v>19552</v>
      </c>
      <c r="O1072" s="1150" t="s">
        <v>19690</v>
      </c>
      <c r="P1072" s="1150" t="s">
        <v>17721</v>
      </c>
      <c r="Q1072" s="1211">
        <v>45203</v>
      </c>
      <c r="R1072" s="1210">
        <v>38566</v>
      </c>
      <c r="S1072" s="1150"/>
      <c r="T1072" s="1150" t="s">
        <v>18969</v>
      </c>
      <c r="U1072" s="1150"/>
      <c r="V1072" s="1150"/>
      <c r="W1072" s="1150"/>
      <c r="X1072" s="1150"/>
      <c r="Y1072" s="1150"/>
      <c r="Z1072" s="1150"/>
      <c r="AA1072" s="1150"/>
      <c r="AB1072" s="1150"/>
      <c r="AC1072" s="1150"/>
      <c r="AD1072" s="1150"/>
      <c r="AE1072" s="1150"/>
      <c r="AF1072" s="1150"/>
      <c r="AG1072" s="1150"/>
      <c r="AH1072" s="1212">
        <v>1</v>
      </c>
      <c r="AI1072" s="1150" t="s">
        <v>11329</v>
      </c>
      <c r="AJ1072" s="1150" t="s">
        <v>11330</v>
      </c>
      <c r="AK1072" s="1210">
        <v>38565.160000000003</v>
      </c>
      <c r="AL1072" s="1210">
        <v>38566</v>
      </c>
      <c r="AM1072" s="1150" t="s">
        <v>514</v>
      </c>
      <c r="AN1072" s="1150" t="s">
        <v>13437</v>
      </c>
      <c r="AO1072" s="1150"/>
      <c r="AP1072" s="1150"/>
      <c r="AQ1072" s="1150"/>
      <c r="AR1072" s="1150"/>
      <c r="AS1072" s="1150"/>
      <c r="AT1072" s="1150"/>
      <c r="AU1072" s="1150"/>
      <c r="AV1072" s="1150"/>
      <c r="AW1072" s="1150"/>
      <c r="AX1072" s="1150"/>
      <c r="AY1072" s="1150">
        <v>0</v>
      </c>
      <c r="AZ1072" s="1150"/>
      <c r="BA1072" s="1150"/>
      <c r="BB1072" s="1150"/>
      <c r="BC1072" s="1150"/>
      <c r="BD1072" s="1150"/>
      <c r="BE1072" s="1150"/>
      <c r="BF1072" s="1150"/>
      <c r="BG1072" s="1150"/>
      <c r="BH1072" s="1150"/>
      <c r="BI1072" s="1150"/>
      <c r="BJ1072" s="1150"/>
    </row>
    <row r="1073" spans="1:62">
      <c r="A1073" s="1150">
        <v>1067</v>
      </c>
      <c r="B1073" s="1150" t="s">
        <v>19094</v>
      </c>
      <c r="C1073" s="1150" t="s">
        <v>2792</v>
      </c>
      <c r="D1073" s="1150" t="s">
        <v>18942</v>
      </c>
      <c r="E1073" s="1150" t="s">
        <v>18943</v>
      </c>
      <c r="F1073" s="1150" t="s">
        <v>18948</v>
      </c>
      <c r="G1073" s="1150" t="s">
        <v>19136</v>
      </c>
      <c r="H1073" s="1213" t="s">
        <v>5320</v>
      </c>
      <c r="I1073" s="1213" t="s">
        <v>5317</v>
      </c>
      <c r="J1073" s="1213" t="s">
        <v>5319</v>
      </c>
      <c r="K1073" s="1150" t="s">
        <v>11336</v>
      </c>
      <c r="L1073" s="1150" t="s">
        <v>394</v>
      </c>
      <c r="M1073" s="1150">
        <v>100211254</v>
      </c>
      <c r="N1073" s="1150" t="s">
        <v>18962</v>
      </c>
      <c r="O1073" s="1150" t="s">
        <v>19690</v>
      </c>
      <c r="P1073" s="1150" t="s">
        <v>17721</v>
      </c>
      <c r="Q1073" s="1211">
        <v>45201</v>
      </c>
      <c r="R1073" s="1210">
        <v>15876</v>
      </c>
      <c r="S1073" s="1150"/>
      <c r="T1073" s="1150" t="s">
        <v>18969</v>
      </c>
      <c r="U1073" s="1150">
        <v>1003679578</v>
      </c>
      <c r="V1073" s="1150">
        <v>1003679579</v>
      </c>
      <c r="W1073" s="1150"/>
      <c r="X1073" s="1150"/>
      <c r="Y1073" s="1150"/>
      <c r="Z1073" s="1150"/>
      <c r="AA1073" s="1150"/>
      <c r="AB1073" s="1150"/>
      <c r="AC1073" s="1150"/>
      <c r="AD1073" s="1150"/>
      <c r="AE1073" s="1150"/>
      <c r="AF1073" s="1150" t="s">
        <v>18983</v>
      </c>
      <c r="AG1073" s="1211">
        <v>45206</v>
      </c>
      <c r="AH1073" s="1212">
        <v>45200</v>
      </c>
      <c r="AI1073" s="1213" t="s">
        <v>5320</v>
      </c>
      <c r="AJ1073" s="1213" t="s">
        <v>5319</v>
      </c>
      <c r="AK1073" s="1210">
        <v>15875.98</v>
      </c>
      <c r="AL1073" s="1210">
        <v>15876</v>
      </c>
      <c r="AM1073" s="1150" t="s">
        <v>514</v>
      </c>
      <c r="AN1073" s="1150" t="s">
        <v>13437</v>
      </c>
      <c r="AO1073" s="1210">
        <v>7447.12</v>
      </c>
      <c r="AP1073" s="1150" t="s">
        <v>11334</v>
      </c>
      <c r="AQ1073" s="1150"/>
      <c r="AR1073" s="1150">
        <v>4902155030</v>
      </c>
      <c r="AS1073" s="1150"/>
      <c r="AT1073" s="1150"/>
      <c r="AU1073" s="1150"/>
      <c r="AV1073" s="1150"/>
      <c r="AW1073" s="1150"/>
      <c r="AX1073" s="1150"/>
      <c r="AY1073" s="1150"/>
      <c r="AZ1073" s="1150"/>
      <c r="BA1073" s="1150"/>
      <c r="BB1073" s="1150"/>
      <c r="BC1073" s="1150"/>
      <c r="BD1073" s="1150"/>
      <c r="BE1073" s="1150"/>
      <c r="BF1073" s="1150"/>
      <c r="BG1073" s="1150"/>
      <c r="BH1073" s="1150"/>
      <c r="BI1073" s="1150"/>
      <c r="BJ1073" s="1150"/>
    </row>
    <row r="1074" spans="1:62">
      <c r="A1074" s="1150">
        <v>1068</v>
      </c>
      <c r="B1074" s="1150" t="s">
        <v>19094</v>
      </c>
      <c r="C1074" s="1150" t="s">
        <v>2792</v>
      </c>
      <c r="D1074" s="1150" t="s">
        <v>18942</v>
      </c>
      <c r="E1074" s="1150" t="s">
        <v>18943</v>
      </c>
      <c r="F1074" s="1150" t="s">
        <v>18948</v>
      </c>
      <c r="G1074" s="1150" t="s">
        <v>19136</v>
      </c>
      <c r="H1074" s="1150" t="s">
        <v>11339</v>
      </c>
      <c r="I1074" s="1150" t="s">
        <v>11341</v>
      </c>
      <c r="J1074" s="1150" t="s">
        <v>11340</v>
      </c>
      <c r="K1074" s="1150" t="s">
        <v>11344</v>
      </c>
      <c r="L1074" s="1150" t="s">
        <v>394</v>
      </c>
      <c r="M1074" s="1150">
        <v>100209029</v>
      </c>
      <c r="N1074" s="1150" t="s">
        <v>394</v>
      </c>
      <c r="O1074" s="1150" t="s">
        <v>19188</v>
      </c>
      <c r="P1074" s="1150" t="s">
        <v>17721</v>
      </c>
      <c r="Q1074" s="1211">
        <v>45198</v>
      </c>
      <c r="R1074" s="1210">
        <v>29378</v>
      </c>
      <c r="S1074" s="1150"/>
      <c r="T1074" s="1150" t="s">
        <v>18969</v>
      </c>
      <c r="U1074" s="1150">
        <v>1003678919</v>
      </c>
      <c r="V1074" s="1150">
        <v>1003678920</v>
      </c>
      <c r="W1074" s="1150"/>
      <c r="X1074" s="1150"/>
      <c r="Y1074" s="1150"/>
      <c r="Z1074" s="1150"/>
      <c r="AA1074" s="1150"/>
      <c r="AB1074" s="1150"/>
      <c r="AC1074" s="1150"/>
      <c r="AD1074" s="1150"/>
      <c r="AE1074" s="1150"/>
      <c r="AF1074" s="1150" t="s">
        <v>18983</v>
      </c>
      <c r="AG1074" s="1211">
        <v>45204</v>
      </c>
      <c r="AH1074" s="1212">
        <v>45200</v>
      </c>
      <c r="AI1074" s="1150" t="s">
        <v>11339</v>
      </c>
      <c r="AJ1074" s="1150" t="s">
        <v>11340</v>
      </c>
      <c r="AK1074" s="1210">
        <v>29377.07</v>
      </c>
      <c r="AL1074" s="1210">
        <v>29378</v>
      </c>
      <c r="AM1074" s="1150" t="s">
        <v>514</v>
      </c>
      <c r="AN1074" s="1150" t="s">
        <v>13437</v>
      </c>
      <c r="AO1074" s="1210">
        <v>28175.98</v>
      </c>
      <c r="AP1074" s="1150"/>
      <c r="AQ1074" s="1150"/>
      <c r="AR1074" s="1150">
        <v>4902154164</v>
      </c>
      <c r="AS1074" s="1150"/>
      <c r="AT1074" s="1150"/>
      <c r="AU1074" s="1150"/>
      <c r="AV1074" s="1150"/>
      <c r="AW1074" s="1150"/>
      <c r="AX1074" s="1150"/>
      <c r="AY1074" s="1150">
        <v>0</v>
      </c>
      <c r="AZ1074" s="1150"/>
      <c r="BA1074" s="1150"/>
      <c r="BB1074" s="1150"/>
      <c r="BC1074" s="1150"/>
      <c r="BD1074" s="1150"/>
      <c r="BE1074" s="1150"/>
      <c r="BF1074" s="1150"/>
      <c r="BG1074" s="1150"/>
      <c r="BH1074" s="1150"/>
      <c r="BI1074" s="1150"/>
      <c r="BJ1074" s="1150"/>
    </row>
    <row r="1075" spans="1:62">
      <c r="A1075" s="1150">
        <v>1069</v>
      </c>
      <c r="B1075" s="1150" t="s">
        <v>19094</v>
      </c>
      <c r="C1075" s="1150" t="s">
        <v>17850</v>
      </c>
      <c r="D1075" s="1150" t="s">
        <v>18942</v>
      </c>
      <c r="E1075" s="1150" t="s">
        <v>18943</v>
      </c>
      <c r="F1075" s="1150" t="s">
        <v>18948</v>
      </c>
      <c r="G1075" s="1150" t="s">
        <v>19136</v>
      </c>
      <c r="H1075" s="1150" t="s">
        <v>11345</v>
      </c>
      <c r="I1075" s="1150" t="s">
        <v>11347</v>
      </c>
      <c r="J1075" s="1150" t="s">
        <v>11346</v>
      </c>
      <c r="K1075" s="1150" t="s">
        <v>11350</v>
      </c>
      <c r="L1075" s="1150" t="s">
        <v>394</v>
      </c>
      <c r="M1075" s="1150">
        <v>100209028</v>
      </c>
      <c r="N1075" s="1150" t="s">
        <v>394</v>
      </c>
      <c r="O1075" s="1150" t="s">
        <v>19188</v>
      </c>
      <c r="P1075" s="1150" t="s">
        <v>17721</v>
      </c>
      <c r="Q1075" s="1211">
        <v>45198</v>
      </c>
      <c r="R1075" s="1210">
        <v>44007</v>
      </c>
      <c r="S1075" s="1150"/>
      <c r="T1075" s="1150" t="s">
        <v>18969</v>
      </c>
      <c r="U1075" s="1150"/>
      <c r="V1075" s="1150"/>
      <c r="W1075" s="1150"/>
      <c r="X1075" s="1150"/>
      <c r="Y1075" s="1150"/>
      <c r="Z1075" s="1150"/>
      <c r="AA1075" s="1150"/>
      <c r="AB1075" s="1150"/>
      <c r="AC1075" s="1150"/>
      <c r="AD1075" s="1150"/>
      <c r="AE1075" s="1150"/>
      <c r="AF1075" s="1150"/>
      <c r="AG1075" s="1150"/>
      <c r="AH1075" s="1212">
        <v>1</v>
      </c>
      <c r="AI1075" s="1150" t="s">
        <v>11345</v>
      </c>
      <c r="AJ1075" s="1150" t="s">
        <v>11346</v>
      </c>
      <c r="AK1075" s="1210">
        <v>44006.17</v>
      </c>
      <c r="AL1075" s="1210">
        <v>44007</v>
      </c>
      <c r="AM1075" s="1150" t="s">
        <v>514</v>
      </c>
      <c r="AN1075" s="1150" t="s">
        <v>13437</v>
      </c>
      <c r="AO1075" s="1150"/>
      <c r="AP1075" s="1150"/>
      <c r="AQ1075" s="1150"/>
      <c r="AR1075" s="1150"/>
      <c r="AS1075" s="1150"/>
      <c r="AT1075" s="1150"/>
      <c r="AU1075" s="1150"/>
      <c r="AV1075" s="1150"/>
      <c r="AW1075" s="1150"/>
      <c r="AX1075" s="1150"/>
      <c r="AY1075" s="1150">
        <v>0</v>
      </c>
      <c r="AZ1075" s="1150"/>
      <c r="BA1075" s="1150"/>
      <c r="BB1075" s="1150"/>
      <c r="BC1075" s="1150"/>
      <c r="BD1075" s="1150"/>
      <c r="BE1075" s="1150"/>
      <c r="BF1075" s="1150"/>
      <c r="BG1075" s="1150"/>
      <c r="BH1075" s="1150"/>
      <c r="BI1075" s="1150"/>
      <c r="BJ1075" s="1150"/>
    </row>
    <row r="1076" spans="1:62">
      <c r="A1076" s="1150">
        <v>1070</v>
      </c>
      <c r="B1076" s="1150" t="s">
        <v>19094</v>
      </c>
      <c r="C1076" s="1150" t="s">
        <v>14311</v>
      </c>
      <c r="D1076" s="1150" t="s">
        <v>18942</v>
      </c>
      <c r="E1076" s="1150" t="s">
        <v>18943</v>
      </c>
      <c r="F1076" s="1150" t="s">
        <v>18948</v>
      </c>
      <c r="G1076" s="1150" t="s">
        <v>19136</v>
      </c>
      <c r="H1076" s="1150" t="s">
        <v>11352</v>
      </c>
      <c r="I1076" s="1150" t="s">
        <v>11354</v>
      </c>
      <c r="J1076" s="1150" t="s">
        <v>11353</v>
      </c>
      <c r="K1076" s="1150" t="s">
        <v>11356</v>
      </c>
      <c r="L1076" s="1150" t="s">
        <v>394</v>
      </c>
      <c r="M1076" s="1150"/>
      <c r="N1076" s="1150"/>
      <c r="O1076" s="1150" t="s">
        <v>14311</v>
      </c>
      <c r="P1076" s="1150"/>
      <c r="Q1076" s="1150"/>
      <c r="R1076" s="1150"/>
      <c r="S1076" s="1150"/>
      <c r="T1076" s="1150" t="s">
        <v>18969</v>
      </c>
      <c r="U1076" s="1150"/>
      <c r="V1076" s="1150"/>
      <c r="W1076" s="1150"/>
      <c r="X1076" s="1150"/>
      <c r="Y1076" s="1150"/>
      <c r="Z1076" s="1150"/>
      <c r="AA1076" s="1150"/>
      <c r="AB1076" s="1150"/>
      <c r="AC1076" s="1150"/>
      <c r="AD1076" s="1150"/>
      <c r="AE1076" s="1150"/>
      <c r="AF1076" s="1150"/>
      <c r="AG1076" s="1150"/>
      <c r="AH1076" s="1212">
        <v>1</v>
      </c>
      <c r="AI1076" s="1150" t="s">
        <v>11352</v>
      </c>
      <c r="AJ1076" s="1150" t="s">
        <v>11353</v>
      </c>
      <c r="AK1076" s="1210">
        <v>14511.37</v>
      </c>
      <c r="AL1076" s="1210">
        <v>14512</v>
      </c>
      <c r="AM1076" s="1150" t="s">
        <v>514</v>
      </c>
      <c r="AN1076" s="1150" t="s">
        <v>13437</v>
      </c>
      <c r="AO1076" s="1150"/>
      <c r="AP1076" s="1150"/>
      <c r="AQ1076" s="1150"/>
      <c r="AR1076" s="1150"/>
      <c r="AS1076" s="1150"/>
      <c r="AT1076" s="1150"/>
      <c r="AU1076" s="1150"/>
      <c r="AV1076" s="1150"/>
      <c r="AW1076" s="1150"/>
      <c r="AX1076" s="1150"/>
      <c r="AY1076" s="1150">
        <v>0</v>
      </c>
      <c r="AZ1076" s="1150"/>
      <c r="BA1076" s="1150"/>
      <c r="BB1076" s="1150"/>
      <c r="BC1076" s="1150"/>
      <c r="BD1076" s="1150"/>
      <c r="BE1076" s="1150"/>
      <c r="BF1076" s="1150"/>
      <c r="BG1076" s="1150"/>
      <c r="BH1076" s="1150"/>
      <c r="BI1076" s="1150"/>
      <c r="BJ1076" s="1150"/>
    </row>
    <row r="1077" spans="1:62">
      <c r="A1077" s="1150">
        <v>1071</v>
      </c>
      <c r="B1077" s="1150" t="s">
        <v>19094</v>
      </c>
      <c r="C1077" s="1150" t="s">
        <v>17850</v>
      </c>
      <c r="D1077" s="1150" t="s">
        <v>18942</v>
      </c>
      <c r="E1077" s="1150" t="s">
        <v>18943</v>
      </c>
      <c r="F1077" s="1150" t="s">
        <v>18948</v>
      </c>
      <c r="G1077" s="1150" t="s">
        <v>15831</v>
      </c>
      <c r="H1077" s="1150" t="s">
        <v>20241</v>
      </c>
      <c r="I1077" s="1150" t="s">
        <v>11359</v>
      </c>
      <c r="J1077" s="1150" t="s">
        <v>11358</v>
      </c>
      <c r="K1077" s="1150" t="s">
        <v>12964</v>
      </c>
      <c r="L1077" s="1150" t="s">
        <v>394</v>
      </c>
      <c r="M1077" s="1150">
        <v>100208517</v>
      </c>
      <c r="N1077" s="1150" t="s">
        <v>394</v>
      </c>
      <c r="O1077" s="1150" t="s">
        <v>19690</v>
      </c>
      <c r="P1077" s="1150" t="s">
        <v>17721</v>
      </c>
      <c r="Q1077" s="1211">
        <v>45198</v>
      </c>
      <c r="R1077" s="1210">
        <v>21227</v>
      </c>
      <c r="S1077" s="1150"/>
      <c r="T1077" s="1150" t="s">
        <v>18969</v>
      </c>
      <c r="U1077" s="1150"/>
      <c r="V1077" s="1150"/>
      <c r="W1077" s="1150"/>
      <c r="X1077" s="1150"/>
      <c r="Y1077" s="1150"/>
      <c r="Z1077" s="1150"/>
      <c r="AA1077" s="1150"/>
      <c r="AB1077" s="1150"/>
      <c r="AC1077" s="1150"/>
      <c r="AD1077" s="1150"/>
      <c r="AE1077" s="1150"/>
      <c r="AF1077" s="1150"/>
      <c r="AG1077" s="1150"/>
      <c r="AH1077" s="1212">
        <v>1</v>
      </c>
      <c r="AI1077" s="1150" t="s">
        <v>20241</v>
      </c>
      <c r="AJ1077" s="1150" t="s">
        <v>11358</v>
      </c>
      <c r="AK1077" s="1210">
        <v>21226.75</v>
      </c>
      <c r="AL1077" s="1210">
        <v>21227</v>
      </c>
      <c r="AM1077" s="1150" t="s">
        <v>514</v>
      </c>
      <c r="AN1077" s="1150" t="s">
        <v>13437</v>
      </c>
      <c r="AO1077" s="1150"/>
      <c r="AP1077" s="1150"/>
      <c r="AQ1077" s="1150"/>
      <c r="AR1077" s="1150"/>
      <c r="AS1077" s="1150"/>
      <c r="AT1077" s="1150"/>
      <c r="AU1077" s="1150"/>
      <c r="AV1077" s="1150"/>
      <c r="AW1077" s="1150"/>
      <c r="AX1077" s="1150"/>
      <c r="AY1077" s="1150">
        <v>0</v>
      </c>
      <c r="AZ1077" s="1150"/>
      <c r="BA1077" s="1150"/>
      <c r="BB1077" s="1150"/>
      <c r="BC1077" s="1150"/>
      <c r="BD1077" s="1150"/>
      <c r="BE1077" s="1150"/>
      <c r="BF1077" s="1150"/>
      <c r="BG1077" s="1150"/>
      <c r="BH1077" s="1150"/>
      <c r="BI1077" s="1150"/>
      <c r="BJ1077" s="1150"/>
    </row>
    <row r="1078" spans="1:62">
      <c r="A1078" s="1150">
        <v>1072</v>
      </c>
      <c r="B1078" s="1150" t="s">
        <v>19094</v>
      </c>
      <c r="C1078" s="1150" t="s">
        <v>14311</v>
      </c>
      <c r="D1078" s="1150" t="s">
        <v>18942</v>
      </c>
      <c r="E1078" s="1150" t="s">
        <v>18943</v>
      </c>
      <c r="F1078" s="1150" t="s">
        <v>18948</v>
      </c>
      <c r="G1078" s="1150" t="s">
        <v>15831</v>
      </c>
      <c r="H1078" s="1213" t="s">
        <v>11363</v>
      </c>
      <c r="I1078" s="1150" t="s">
        <v>11365</v>
      </c>
      <c r="J1078" s="1213" t="s">
        <v>11364</v>
      </c>
      <c r="K1078" s="1150" t="s">
        <v>20242</v>
      </c>
      <c r="L1078" s="1150" t="s">
        <v>394</v>
      </c>
      <c r="M1078" s="1150"/>
      <c r="N1078" s="1150"/>
      <c r="O1078" s="1150" t="s">
        <v>14311</v>
      </c>
      <c r="P1078" s="1150"/>
      <c r="Q1078" s="1150"/>
      <c r="R1078" s="1150"/>
      <c r="S1078" s="1150"/>
      <c r="T1078" s="1150" t="s">
        <v>18969</v>
      </c>
      <c r="U1078" s="1150"/>
      <c r="V1078" s="1150"/>
      <c r="W1078" s="1150"/>
      <c r="X1078" s="1150"/>
      <c r="Y1078" s="1150"/>
      <c r="Z1078" s="1150"/>
      <c r="AA1078" s="1150"/>
      <c r="AB1078" s="1150"/>
      <c r="AC1078" s="1150"/>
      <c r="AD1078" s="1150"/>
      <c r="AE1078" s="1150"/>
      <c r="AF1078" s="1150"/>
      <c r="AG1078" s="1150"/>
      <c r="AH1078" s="1212">
        <v>1</v>
      </c>
      <c r="AI1078" s="1213" t="s">
        <v>11363</v>
      </c>
      <c r="AJ1078" s="1213" t="s">
        <v>11364</v>
      </c>
      <c r="AK1078" s="1210">
        <v>6083.1</v>
      </c>
      <c r="AL1078" s="1210">
        <v>6084</v>
      </c>
      <c r="AM1078" s="1150" t="s">
        <v>514</v>
      </c>
      <c r="AN1078" s="1150" t="s">
        <v>13437</v>
      </c>
      <c r="AO1078" s="1150"/>
      <c r="AP1078" s="1150"/>
      <c r="AQ1078" s="1150"/>
      <c r="AR1078" s="1150"/>
      <c r="AS1078" s="1150"/>
      <c r="AT1078" s="1150"/>
      <c r="AU1078" s="1150"/>
      <c r="AV1078" s="1150"/>
      <c r="AW1078" s="1150"/>
      <c r="AX1078" s="1150"/>
      <c r="AY1078" s="1150">
        <v>0</v>
      </c>
      <c r="AZ1078" s="1150"/>
      <c r="BA1078" s="1150"/>
      <c r="BB1078" s="1150"/>
      <c r="BC1078" s="1150"/>
      <c r="BD1078" s="1150"/>
      <c r="BE1078" s="1150"/>
      <c r="BF1078" s="1150"/>
      <c r="BG1078" s="1150"/>
      <c r="BH1078" s="1150"/>
      <c r="BI1078" s="1150"/>
      <c r="BJ1078" s="1150"/>
    </row>
    <row r="1079" spans="1:62">
      <c r="A1079" s="1150">
        <v>1073</v>
      </c>
      <c r="B1079" s="1150" t="s">
        <v>19094</v>
      </c>
      <c r="C1079" s="1150" t="s">
        <v>2792</v>
      </c>
      <c r="D1079" s="1150" t="s">
        <v>18942</v>
      </c>
      <c r="E1079" s="1150" t="s">
        <v>18943</v>
      </c>
      <c r="F1079" s="1150" t="s">
        <v>18948</v>
      </c>
      <c r="G1079" s="1150" t="s">
        <v>15831</v>
      </c>
      <c r="H1079" s="1213" t="s">
        <v>4535</v>
      </c>
      <c r="I1079" s="1150" t="s">
        <v>4532</v>
      </c>
      <c r="J1079" s="1213" t="s">
        <v>4534</v>
      </c>
      <c r="K1079" s="1150" t="s">
        <v>20243</v>
      </c>
      <c r="L1079" s="1150" t="s">
        <v>394</v>
      </c>
      <c r="M1079" s="1150">
        <v>100210275</v>
      </c>
      <c r="N1079" s="1150" t="s">
        <v>394</v>
      </c>
      <c r="O1079" s="1150" t="s">
        <v>18964</v>
      </c>
      <c r="P1079" s="1150" t="s">
        <v>17721</v>
      </c>
      <c r="Q1079" s="1211">
        <v>45198</v>
      </c>
      <c r="R1079" s="1210">
        <v>29170</v>
      </c>
      <c r="S1079" s="1150"/>
      <c r="T1079" s="1150" t="s">
        <v>18969</v>
      </c>
      <c r="U1079" s="1150">
        <v>1003679580</v>
      </c>
      <c r="V1079" s="1150">
        <v>1003679581</v>
      </c>
      <c r="W1079" s="1150"/>
      <c r="X1079" s="1150"/>
      <c r="Y1079" s="1150"/>
      <c r="Z1079" s="1150"/>
      <c r="AA1079" s="1150"/>
      <c r="AB1079" s="1150"/>
      <c r="AC1079" s="1150"/>
      <c r="AD1079" s="1150"/>
      <c r="AE1079" s="1150"/>
      <c r="AF1079" s="1150" t="s">
        <v>18983</v>
      </c>
      <c r="AG1079" s="1211">
        <v>45206</v>
      </c>
      <c r="AH1079" s="1212">
        <v>45200</v>
      </c>
      <c r="AI1079" s="1213" t="s">
        <v>4535</v>
      </c>
      <c r="AJ1079" s="1213" t="s">
        <v>4534</v>
      </c>
      <c r="AK1079" s="1210">
        <v>29169.43</v>
      </c>
      <c r="AL1079" s="1210">
        <v>29170</v>
      </c>
      <c r="AM1079" s="1150" t="s">
        <v>514</v>
      </c>
      <c r="AN1079" s="1150" t="s">
        <v>13437</v>
      </c>
      <c r="AO1079" s="1210">
        <v>20670.349999999999</v>
      </c>
      <c r="AP1079" s="1150" t="s">
        <v>11368</v>
      </c>
      <c r="AQ1079" s="1150"/>
      <c r="AR1079" s="1150">
        <v>4902155064</v>
      </c>
      <c r="AS1079" s="1150"/>
      <c r="AT1079" s="1150"/>
      <c r="AU1079" s="1150"/>
      <c r="AV1079" s="1150"/>
      <c r="AW1079" s="1150"/>
      <c r="AX1079" s="1150"/>
      <c r="AY1079" s="1150"/>
      <c r="AZ1079" s="1150"/>
      <c r="BA1079" s="1150"/>
      <c r="BB1079" s="1150"/>
      <c r="BC1079" s="1150"/>
      <c r="BD1079" s="1150"/>
      <c r="BE1079" s="1150"/>
      <c r="BF1079" s="1150"/>
      <c r="BG1079" s="1150"/>
      <c r="BH1079" s="1150"/>
      <c r="BI1079" s="1150"/>
      <c r="BJ1079" s="1150"/>
    </row>
    <row r="1080" spans="1:62">
      <c r="A1080" s="1150">
        <v>1074</v>
      </c>
      <c r="B1080" s="1150" t="s">
        <v>19094</v>
      </c>
      <c r="C1080" s="1150" t="s">
        <v>17850</v>
      </c>
      <c r="D1080" s="1150" t="s">
        <v>18942</v>
      </c>
      <c r="E1080" s="1150" t="s">
        <v>18943</v>
      </c>
      <c r="F1080" s="1150" t="s">
        <v>18948</v>
      </c>
      <c r="G1080" s="1150" t="s">
        <v>15831</v>
      </c>
      <c r="H1080" s="1213" t="s">
        <v>4986</v>
      </c>
      <c r="I1080" s="1150" t="s">
        <v>11374</v>
      </c>
      <c r="J1080" s="1213" t="s">
        <v>4985</v>
      </c>
      <c r="K1080" s="1150" t="s">
        <v>20244</v>
      </c>
      <c r="L1080" s="1150" t="s">
        <v>394</v>
      </c>
      <c r="M1080" s="1150">
        <v>100210640</v>
      </c>
      <c r="N1080" s="1150" t="s">
        <v>394</v>
      </c>
      <c r="O1080" s="1150" t="s">
        <v>19690</v>
      </c>
      <c r="P1080" s="1150" t="s">
        <v>17721</v>
      </c>
      <c r="Q1080" s="1211">
        <v>45206</v>
      </c>
      <c r="R1080" s="1210">
        <v>13156</v>
      </c>
      <c r="S1080" s="1150"/>
      <c r="T1080" s="1150" t="s">
        <v>18969</v>
      </c>
      <c r="U1080" s="1150"/>
      <c r="V1080" s="1150"/>
      <c r="W1080" s="1150"/>
      <c r="X1080" s="1150"/>
      <c r="Y1080" s="1150"/>
      <c r="Z1080" s="1150"/>
      <c r="AA1080" s="1150"/>
      <c r="AB1080" s="1150"/>
      <c r="AC1080" s="1150"/>
      <c r="AD1080" s="1150"/>
      <c r="AE1080" s="1150"/>
      <c r="AF1080" s="1150"/>
      <c r="AG1080" s="1150"/>
      <c r="AH1080" s="1212">
        <v>1</v>
      </c>
      <c r="AI1080" s="1213" t="s">
        <v>4986</v>
      </c>
      <c r="AJ1080" s="1213" t="s">
        <v>4985</v>
      </c>
      <c r="AK1080" s="1210">
        <v>13156</v>
      </c>
      <c r="AL1080" s="1210">
        <v>13156</v>
      </c>
      <c r="AM1080" s="1150" t="s">
        <v>514</v>
      </c>
      <c r="AN1080" s="1150" t="s">
        <v>13437</v>
      </c>
      <c r="AO1080" s="1150"/>
      <c r="AP1080" s="1150"/>
      <c r="AQ1080" s="1150"/>
      <c r="AR1080" s="1150"/>
      <c r="AS1080" s="1150"/>
      <c r="AT1080" s="1150"/>
      <c r="AU1080" s="1150"/>
      <c r="AV1080" s="1150"/>
      <c r="AW1080" s="1150"/>
      <c r="AX1080" s="1150"/>
      <c r="AY1080" s="1150">
        <v>0</v>
      </c>
      <c r="AZ1080" s="1150"/>
      <c r="BA1080" s="1150"/>
      <c r="BB1080" s="1150"/>
      <c r="BC1080" s="1150"/>
      <c r="BD1080" s="1150"/>
      <c r="BE1080" s="1150"/>
      <c r="BF1080" s="1150"/>
      <c r="BG1080" s="1150"/>
      <c r="BH1080" s="1150"/>
      <c r="BI1080" s="1150"/>
      <c r="BJ1080" s="1150"/>
    </row>
    <row r="1081" spans="1:62">
      <c r="A1081" s="1150">
        <v>1075</v>
      </c>
      <c r="B1081" s="1150" t="s">
        <v>19094</v>
      </c>
      <c r="C1081" s="1150" t="s">
        <v>2792</v>
      </c>
      <c r="D1081" s="1150" t="s">
        <v>18942</v>
      </c>
      <c r="E1081" s="1150" t="s">
        <v>18943</v>
      </c>
      <c r="F1081" s="1150" t="s">
        <v>18948</v>
      </c>
      <c r="G1081" s="1150" t="s">
        <v>15831</v>
      </c>
      <c r="H1081" s="1213" t="s">
        <v>4661</v>
      </c>
      <c r="I1081" s="1150" t="s">
        <v>4658</v>
      </c>
      <c r="J1081" s="1213" t="s">
        <v>4660</v>
      </c>
      <c r="K1081" s="1150" t="s">
        <v>4668</v>
      </c>
      <c r="L1081" s="1150" t="s">
        <v>394</v>
      </c>
      <c r="M1081" s="1150">
        <v>100210268</v>
      </c>
      <c r="N1081" s="1150" t="s">
        <v>394</v>
      </c>
      <c r="O1081" s="1150" t="s">
        <v>18964</v>
      </c>
      <c r="P1081" s="1150" t="s">
        <v>17721</v>
      </c>
      <c r="Q1081" s="1211">
        <v>45201</v>
      </c>
      <c r="R1081" s="1210">
        <v>13325</v>
      </c>
      <c r="S1081" s="1150"/>
      <c r="T1081" s="1150" t="s">
        <v>18969</v>
      </c>
      <c r="U1081" s="1150">
        <v>1003679670</v>
      </c>
      <c r="V1081" s="1150">
        <v>1003679671</v>
      </c>
      <c r="W1081" s="1150"/>
      <c r="X1081" s="1150"/>
      <c r="Y1081" s="1150"/>
      <c r="Z1081" s="1150"/>
      <c r="AA1081" s="1150"/>
      <c r="AB1081" s="1150"/>
      <c r="AC1081" s="1150"/>
      <c r="AD1081" s="1150"/>
      <c r="AE1081" s="1150"/>
      <c r="AF1081" s="1150" t="s">
        <v>18978</v>
      </c>
      <c r="AG1081" s="1211">
        <v>45205</v>
      </c>
      <c r="AH1081" s="1212">
        <v>45200</v>
      </c>
      <c r="AI1081" s="1213" t="s">
        <v>4661</v>
      </c>
      <c r="AJ1081" s="1213" t="s">
        <v>4660</v>
      </c>
      <c r="AK1081" s="1210">
        <v>13325</v>
      </c>
      <c r="AL1081" s="1210">
        <v>13325</v>
      </c>
      <c r="AM1081" s="1150" t="s">
        <v>514</v>
      </c>
      <c r="AN1081" s="1150" t="s">
        <v>13437</v>
      </c>
      <c r="AO1081" s="1210">
        <v>5937.68</v>
      </c>
      <c r="AP1081" s="1150" t="s">
        <v>11380</v>
      </c>
      <c r="AQ1081" s="1150"/>
      <c r="AR1081" s="1150">
        <v>4902154971</v>
      </c>
      <c r="AS1081" s="1150"/>
      <c r="AT1081" s="1150"/>
      <c r="AU1081" s="1150"/>
      <c r="AV1081" s="1150"/>
      <c r="AW1081" s="1150"/>
      <c r="AX1081" s="1150"/>
      <c r="AY1081" s="1150">
        <v>0</v>
      </c>
      <c r="AZ1081" s="1150"/>
      <c r="BA1081" s="1150"/>
      <c r="BB1081" s="1150"/>
      <c r="BC1081" s="1150"/>
      <c r="BD1081" s="1150"/>
      <c r="BE1081" s="1150"/>
      <c r="BF1081" s="1150"/>
      <c r="BG1081" s="1150"/>
      <c r="BH1081" s="1150"/>
      <c r="BI1081" s="1150"/>
      <c r="BJ1081" s="1150"/>
    </row>
    <row r="1082" spans="1:62">
      <c r="A1082" s="1150">
        <v>1076</v>
      </c>
      <c r="B1082" s="1150" t="s">
        <v>19094</v>
      </c>
      <c r="C1082" s="1150" t="s">
        <v>17850</v>
      </c>
      <c r="D1082" s="1150" t="s">
        <v>18942</v>
      </c>
      <c r="E1082" s="1150" t="s">
        <v>18943</v>
      </c>
      <c r="F1082" s="1150" t="s">
        <v>18948</v>
      </c>
      <c r="G1082" s="1150" t="s">
        <v>15831</v>
      </c>
      <c r="H1082" s="1213" t="s">
        <v>5518</v>
      </c>
      <c r="I1082" s="1150" t="s">
        <v>5515</v>
      </c>
      <c r="J1082" s="1213" t="s">
        <v>5517</v>
      </c>
      <c r="K1082" s="1150" t="s">
        <v>5516</v>
      </c>
      <c r="L1082" s="1150" t="s">
        <v>394</v>
      </c>
      <c r="M1082" s="1150">
        <v>100211343</v>
      </c>
      <c r="N1082" s="1150" t="s">
        <v>18962</v>
      </c>
      <c r="O1082" s="1150" t="s">
        <v>19690</v>
      </c>
      <c r="P1082" s="1150" t="s">
        <v>17721</v>
      </c>
      <c r="Q1082" s="1211">
        <v>45208</v>
      </c>
      <c r="R1082" s="1210">
        <v>51234</v>
      </c>
      <c r="S1082" s="1150"/>
      <c r="T1082" s="1150" t="s">
        <v>19281</v>
      </c>
      <c r="U1082" s="1150"/>
      <c r="V1082" s="1150"/>
      <c r="W1082" s="1150"/>
      <c r="X1082" s="1150"/>
      <c r="Y1082" s="1150"/>
      <c r="Z1082" s="1150"/>
      <c r="AA1082" s="1150"/>
      <c r="AB1082" s="1150"/>
      <c r="AC1082" s="1150"/>
      <c r="AD1082" s="1150"/>
      <c r="AE1082" s="1150"/>
      <c r="AF1082" s="1150"/>
      <c r="AG1082" s="1150"/>
      <c r="AH1082" s="1212">
        <v>1</v>
      </c>
      <c r="AI1082" s="1213" t="s">
        <v>5518</v>
      </c>
      <c r="AJ1082" s="1213" t="s">
        <v>5517</v>
      </c>
      <c r="AK1082" s="1210">
        <v>51234</v>
      </c>
      <c r="AL1082" s="1210">
        <v>51234</v>
      </c>
      <c r="AM1082" s="1150" t="s">
        <v>514</v>
      </c>
      <c r="AN1082" s="1150" t="s">
        <v>13437</v>
      </c>
      <c r="AO1082" s="1150"/>
      <c r="AP1082" s="1150"/>
      <c r="AQ1082" s="1150"/>
      <c r="AR1082" s="1150"/>
      <c r="AS1082" s="1150"/>
      <c r="AT1082" s="1150"/>
      <c r="AU1082" s="1150"/>
      <c r="AV1082" s="1150"/>
      <c r="AW1082" s="1150"/>
      <c r="AX1082" s="1150"/>
      <c r="AY1082" s="1150">
        <v>0</v>
      </c>
      <c r="AZ1082" s="1150"/>
      <c r="BA1082" s="1150"/>
      <c r="BB1082" s="1150"/>
      <c r="BC1082" s="1150"/>
      <c r="BD1082" s="1150"/>
      <c r="BE1082" s="1150"/>
      <c r="BF1082" s="1150"/>
      <c r="BG1082" s="1150"/>
      <c r="BH1082" s="1150"/>
      <c r="BI1082" s="1150"/>
      <c r="BJ1082" s="1150"/>
    </row>
    <row r="1083" spans="1:62">
      <c r="A1083" s="1150">
        <v>1077</v>
      </c>
      <c r="B1083" s="1150" t="s">
        <v>19094</v>
      </c>
      <c r="C1083" s="1150" t="s">
        <v>17924</v>
      </c>
      <c r="D1083" s="1150" t="s">
        <v>18942</v>
      </c>
      <c r="E1083" s="1150" t="s">
        <v>18943</v>
      </c>
      <c r="F1083" s="1150" t="s">
        <v>18948</v>
      </c>
      <c r="G1083" s="1150" t="s">
        <v>15831</v>
      </c>
      <c r="H1083" s="1213" t="s">
        <v>4528</v>
      </c>
      <c r="I1083" s="1150" t="s">
        <v>4525</v>
      </c>
      <c r="J1083" s="1213" t="s">
        <v>4527</v>
      </c>
      <c r="K1083" s="1150" t="s">
        <v>20245</v>
      </c>
      <c r="L1083" s="1150" t="s">
        <v>394</v>
      </c>
      <c r="M1083" s="1150">
        <v>100210264</v>
      </c>
      <c r="N1083" s="1150" t="s">
        <v>394</v>
      </c>
      <c r="O1083" s="1150" t="s">
        <v>18964</v>
      </c>
      <c r="P1083" s="1150" t="s">
        <v>17721</v>
      </c>
      <c r="Q1083" s="1211">
        <v>45198</v>
      </c>
      <c r="R1083" s="1210">
        <v>26012</v>
      </c>
      <c r="S1083" s="1150"/>
      <c r="T1083" s="1150" t="s">
        <v>18969</v>
      </c>
      <c r="U1083" s="1150">
        <v>1003680692</v>
      </c>
      <c r="V1083" s="1150"/>
      <c r="W1083" s="1150"/>
      <c r="X1083" s="1150"/>
      <c r="Y1083" s="1150"/>
      <c r="Z1083" s="1150"/>
      <c r="AA1083" s="1150"/>
      <c r="AB1083" s="1150"/>
      <c r="AC1083" s="1150"/>
      <c r="AD1083" s="1150"/>
      <c r="AE1083" s="1150"/>
      <c r="AF1083" s="1150" t="s">
        <v>18983</v>
      </c>
      <c r="AG1083" s="1211">
        <v>45210</v>
      </c>
      <c r="AH1083" s="1212">
        <v>45200</v>
      </c>
      <c r="AI1083" s="1213" t="s">
        <v>4528</v>
      </c>
      <c r="AJ1083" s="1213" t="s">
        <v>4527</v>
      </c>
      <c r="AK1083" s="1210">
        <v>26012</v>
      </c>
      <c r="AL1083" s="1210">
        <v>26012</v>
      </c>
      <c r="AM1083" s="1150" t="s">
        <v>514</v>
      </c>
      <c r="AN1083" s="1150" t="s">
        <v>13437</v>
      </c>
      <c r="AO1083" s="1210">
        <v>11303.6</v>
      </c>
      <c r="AP1083" s="1150" t="s">
        <v>11388</v>
      </c>
      <c r="AQ1083" s="1150"/>
      <c r="AR1083" s="1150"/>
      <c r="AS1083" s="1150"/>
      <c r="AT1083" s="1150"/>
      <c r="AU1083" s="1150"/>
      <c r="AV1083" s="1150"/>
      <c r="AW1083" s="1150"/>
      <c r="AX1083" s="1150"/>
      <c r="AY1083" s="1150"/>
      <c r="AZ1083" s="1150"/>
      <c r="BA1083" s="1150"/>
      <c r="BB1083" s="1150"/>
      <c r="BC1083" s="1150"/>
      <c r="BD1083" s="1150"/>
      <c r="BE1083" s="1150"/>
      <c r="BF1083" s="1150"/>
      <c r="BG1083" s="1150"/>
      <c r="BH1083" s="1150"/>
      <c r="BI1083" s="1150"/>
      <c r="BJ1083" s="1150"/>
    </row>
    <row r="1084" spans="1:62">
      <c r="A1084" s="1150">
        <v>1078</v>
      </c>
      <c r="B1084" s="1150" t="s">
        <v>19094</v>
      </c>
      <c r="C1084" s="1150" t="s">
        <v>17850</v>
      </c>
      <c r="D1084" s="1150" t="s">
        <v>18942</v>
      </c>
      <c r="E1084" s="1150" t="s">
        <v>18943</v>
      </c>
      <c r="F1084" s="1150" t="s">
        <v>18948</v>
      </c>
      <c r="G1084" s="1150" t="s">
        <v>15831</v>
      </c>
      <c r="H1084" s="1213" t="s">
        <v>20246</v>
      </c>
      <c r="I1084" s="1150" t="s">
        <v>11392</v>
      </c>
      <c r="J1084" s="1213" t="s">
        <v>17762</v>
      </c>
      <c r="K1084" s="1150" t="s">
        <v>20247</v>
      </c>
      <c r="L1084" s="1150" t="s">
        <v>394</v>
      </c>
      <c r="M1084" s="1150">
        <v>100211244</v>
      </c>
      <c r="N1084" s="1150" t="s">
        <v>18962</v>
      </c>
      <c r="O1084" s="1150" t="s">
        <v>19690</v>
      </c>
      <c r="P1084" s="1150" t="s">
        <v>17721</v>
      </c>
      <c r="Q1084" s="1211">
        <v>45203</v>
      </c>
      <c r="R1084" s="1210">
        <v>33583</v>
      </c>
      <c r="S1084" s="1150"/>
      <c r="T1084" s="1150" t="s">
        <v>18969</v>
      </c>
      <c r="U1084" s="1150"/>
      <c r="V1084" s="1150"/>
      <c r="W1084" s="1150"/>
      <c r="X1084" s="1150"/>
      <c r="Y1084" s="1150"/>
      <c r="Z1084" s="1150"/>
      <c r="AA1084" s="1150"/>
      <c r="AB1084" s="1150"/>
      <c r="AC1084" s="1150"/>
      <c r="AD1084" s="1150"/>
      <c r="AE1084" s="1150"/>
      <c r="AF1084" s="1150"/>
      <c r="AG1084" s="1150"/>
      <c r="AH1084" s="1212">
        <v>1</v>
      </c>
      <c r="AI1084" s="1213" t="s">
        <v>20246</v>
      </c>
      <c r="AJ1084" s="1213" t="s">
        <v>17762</v>
      </c>
      <c r="AK1084" s="1210">
        <v>33583</v>
      </c>
      <c r="AL1084" s="1210">
        <v>33583</v>
      </c>
      <c r="AM1084" s="1150" t="s">
        <v>514</v>
      </c>
      <c r="AN1084" s="1150" t="s">
        <v>13437</v>
      </c>
      <c r="AO1084" s="1150"/>
      <c r="AP1084" s="1150"/>
      <c r="AQ1084" s="1150"/>
      <c r="AR1084" s="1150"/>
      <c r="AS1084" s="1150"/>
      <c r="AT1084" s="1150"/>
      <c r="AU1084" s="1150"/>
      <c r="AV1084" s="1150"/>
      <c r="AW1084" s="1150"/>
      <c r="AX1084" s="1150"/>
      <c r="AY1084" s="1150">
        <v>0</v>
      </c>
      <c r="AZ1084" s="1150"/>
      <c r="BA1084" s="1150"/>
      <c r="BB1084" s="1150"/>
      <c r="BC1084" s="1150"/>
      <c r="BD1084" s="1150"/>
      <c r="BE1084" s="1150"/>
      <c r="BF1084" s="1150"/>
      <c r="BG1084" s="1150"/>
      <c r="BH1084" s="1150"/>
      <c r="BI1084" s="1150"/>
      <c r="BJ1084" s="1150"/>
    </row>
    <row r="1085" spans="1:62">
      <c r="A1085" s="1150">
        <v>1079</v>
      </c>
      <c r="B1085" s="1150" t="s">
        <v>19094</v>
      </c>
      <c r="C1085" s="1150" t="s">
        <v>17850</v>
      </c>
      <c r="D1085" s="1150" t="s">
        <v>18942</v>
      </c>
      <c r="E1085" s="1150" t="s">
        <v>18943</v>
      </c>
      <c r="F1085" s="1150" t="s">
        <v>18948</v>
      </c>
      <c r="G1085" s="1150" t="s">
        <v>15831</v>
      </c>
      <c r="H1085" s="1213" t="s">
        <v>4522</v>
      </c>
      <c r="I1085" s="1150" t="s">
        <v>4519</v>
      </c>
      <c r="J1085" s="1213" t="s">
        <v>4521</v>
      </c>
      <c r="K1085" s="1150" t="s">
        <v>4520</v>
      </c>
      <c r="L1085" s="1150" t="s">
        <v>394</v>
      </c>
      <c r="M1085" s="1150">
        <v>100210213</v>
      </c>
      <c r="N1085" s="1150" t="s">
        <v>394</v>
      </c>
      <c r="O1085" s="1150" t="s">
        <v>18964</v>
      </c>
      <c r="P1085" s="1150" t="s">
        <v>17721</v>
      </c>
      <c r="Q1085" s="1211">
        <v>45198</v>
      </c>
      <c r="R1085" s="1210">
        <v>62495</v>
      </c>
      <c r="S1085" s="1150"/>
      <c r="T1085" s="1150" t="s">
        <v>18969</v>
      </c>
      <c r="U1085" s="1150"/>
      <c r="V1085" s="1150"/>
      <c r="W1085" s="1150"/>
      <c r="X1085" s="1150"/>
      <c r="Y1085" s="1150"/>
      <c r="Z1085" s="1150"/>
      <c r="AA1085" s="1150"/>
      <c r="AB1085" s="1150"/>
      <c r="AC1085" s="1150"/>
      <c r="AD1085" s="1150"/>
      <c r="AE1085" s="1150"/>
      <c r="AF1085" s="1150"/>
      <c r="AG1085" s="1150"/>
      <c r="AH1085" s="1212">
        <v>1</v>
      </c>
      <c r="AI1085" s="1213" t="s">
        <v>4522</v>
      </c>
      <c r="AJ1085" s="1213" t="s">
        <v>4521</v>
      </c>
      <c r="AK1085" s="1210">
        <v>62495</v>
      </c>
      <c r="AL1085" s="1210">
        <v>62495</v>
      </c>
      <c r="AM1085" s="1150" t="s">
        <v>514</v>
      </c>
      <c r="AN1085" s="1150" t="s">
        <v>13437</v>
      </c>
      <c r="AO1085" s="1150"/>
      <c r="AP1085" s="1150"/>
      <c r="AQ1085" s="1150"/>
      <c r="AR1085" s="1150"/>
      <c r="AS1085" s="1150"/>
      <c r="AT1085" s="1150"/>
      <c r="AU1085" s="1150"/>
      <c r="AV1085" s="1150"/>
      <c r="AW1085" s="1150"/>
      <c r="AX1085" s="1150"/>
      <c r="AY1085" s="1150">
        <v>0</v>
      </c>
      <c r="AZ1085" s="1150"/>
      <c r="BA1085" s="1150"/>
      <c r="BB1085" s="1150"/>
      <c r="BC1085" s="1150"/>
      <c r="BD1085" s="1150"/>
      <c r="BE1085" s="1150"/>
      <c r="BF1085" s="1150"/>
      <c r="BG1085" s="1150"/>
      <c r="BH1085" s="1150"/>
      <c r="BI1085" s="1150"/>
      <c r="BJ1085" s="1150"/>
    </row>
    <row r="1086" spans="1:62">
      <c r="A1086" s="1150">
        <v>1080</v>
      </c>
      <c r="B1086" s="1150" t="s">
        <v>19094</v>
      </c>
      <c r="C1086" s="1150" t="s">
        <v>17850</v>
      </c>
      <c r="D1086" s="1150" t="s">
        <v>18942</v>
      </c>
      <c r="E1086" s="1150" t="s">
        <v>18943</v>
      </c>
      <c r="F1086" s="1150" t="s">
        <v>18948</v>
      </c>
      <c r="G1086" s="1150" t="s">
        <v>15831</v>
      </c>
      <c r="H1086" s="1213" t="s">
        <v>11401</v>
      </c>
      <c r="I1086" s="1150" t="s">
        <v>11403</v>
      </c>
      <c r="J1086" s="1213" t="s">
        <v>11402</v>
      </c>
      <c r="K1086" s="1150" t="s">
        <v>20248</v>
      </c>
      <c r="L1086" s="1150" t="s">
        <v>394</v>
      </c>
      <c r="M1086" s="1150">
        <v>100210630</v>
      </c>
      <c r="N1086" s="1150" t="s">
        <v>394</v>
      </c>
      <c r="O1086" s="1150" t="s">
        <v>19690</v>
      </c>
      <c r="P1086" s="1150" t="s">
        <v>17721</v>
      </c>
      <c r="Q1086" s="1211">
        <v>45206</v>
      </c>
      <c r="R1086" s="1210">
        <v>33117</v>
      </c>
      <c r="S1086" s="1150"/>
      <c r="T1086" s="1150" t="s">
        <v>18969</v>
      </c>
      <c r="U1086" s="1150"/>
      <c r="V1086" s="1150"/>
      <c r="W1086" s="1150"/>
      <c r="X1086" s="1150"/>
      <c r="Y1086" s="1150"/>
      <c r="Z1086" s="1150"/>
      <c r="AA1086" s="1150"/>
      <c r="AB1086" s="1150"/>
      <c r="AC1086" s="1150"/>
      <c r="AD1086" s="1150"/>
      <c r="AE1086" s="1150"/>
      <c r="AF1086" s="1150"/>
      <c r="AG1086" s="1150"/>
      <c r="AH1086" s="1212">
        <v>1</v>
      </c>
      <c r="AI1086" s="1213" t="s">
        <v>11401</v>
      </c>
      <c r="AJ1086" s="1213" t="s">
        <v>11402</v>
      </c>
      <c r="AK1086" s="1210">
        <v>33116.949999999997</v>
      </c>
      <c r="AL1086" s="1210">
        <v>33117</v>
      </c>
      <c r="AM1086" s="1150" t="s">
        <v>514</v>
      </c>
      <c r="AN1086" s="1150" t="s">
        <v>13437</v>
      </c>
      <c r="AO1086" s="1150"/>
      <c r="AP1086" s="1150"/>
      <c r="AQ1086" s="1150"/>
      <c r="AR1086" s="1150"/>
      <c r="AS1086" s="1150"/>
      <c r="AT1086" s="1150"/>
      <c r="AU1086" s="1150"/>
      <c r="AV1086" s="1150"/>
      <c r="AW1086" s="1150"/>
      <c r="AX1086" s="1150"/>
      <c r="AY1086" s="1150">
        <v>0</v>
      </c>
      <c r="AZ1086" s="1150"/>
      <c r="BA1086" s="1150"/>
      <c r="BB1086" s="1150"/>
      <c r="BC1086" s="1150"/>
      <c r="BD1086" s="1150"/>
      <c r="BE1086" s="1150"/>
      <c r="BF1086" s="1150"/>
      <c r="BG1086" s="1150"/>
      <c r="BH1086" s="1150"/>
      <c r="BI1086" s="1150"/>
      <c r="BJ1086" s="1150"/>
    </row>
    <row r="1087" spans="1:62">
      <c r="A1087" s="1150">
        <v>1081</v>
      </c>
      <c r="B1087" s="1150" t="s">
        <v>19094</v>
      </c>
      <c r="C1087" s="1150" t="s">
        <v>19407</v>
      </c>
      <c r="D1087" s="1150" t="s">
        <v>19408</v>
      </c>
      <c r="E1087" s="1150" t="s">
        <v>18943</v>
      </c>
      <c r="F1087" s="1150" t="s">
        <v>18948</v>
      </c>
      <c r="G1087" s="1150" t="s">
        <v>15831</v>
      </c>
      <c r="H1087" s="1150" t="s">
        <v>11553</v>
      </c>
      <c r="I1087" s="1150" t="s">
        <v>11555</v>
      </c>
      <c r="J1087" s="1150" t="s">
        <v>11554</v>
      </c>
      <c r="K1087" s="1150" t="s">
        <v>20249</v>
      </c>
      <c r="L1087" s="1150" t="s">
        <v>394</v>
      </c>
      <c r="M1087" s="1150">
        <v>100211344</v>
      </c>
      <c r="N1087" s="1150" t="s">
        <v>18962</v>
      </c>
      <c r="O1087" s="1150" t="s">
        <v>19690</v>
      </c>
      <c r="P1087" s="1150" t="s">
        <v>17721</v>
      </c>
      <c r="Q1087" s="1211">
        <v>45208</v>
      </c>
      <c r="R1087" s="1210">
        <v>35457</v>
      </c>
      <c r="S1087" s="1150"/>
      <c r="T1087" s="1150" t="s">
        <v>19281</v>
      </c>
      <c r="U1087" s="1150"/>
      <c r="V1087" s="1150"/>
      <c r="W1087" s="1150"/>
      <c r="X1087" s="1150"/>
      <c r="Y1087" s="1150"/>
      <c r="Z1087" s="1150"/>
      <c r="AA1087" s="1150"/>
      <c r="AB1087" s="1150"/>
      <c r="AC1087" s="1150"/>
      <c r="AD1087" s="1150"/>
      <c r="AE1087" s="1150"/>
      <c r="AF1087" s="1150"/>
      <c r="AG1087" s="1150"/>
      <c r="AH1087" s="1212">
        <v>1</v>
      </c>
      <c r="AI1087" s="1150" t="s">
        <v>11553</v>
      </c>
      <c r="AJ1087" s="1150" t="s">
        <v>11554</v>
      </c>
      <c r="AK1087" s="1210">
        <v>35456.879999999997</v>
      </c>
      <c r="AL1087" s="1210">
        <v>35457</v>
      </c>
      <c r="AM1087" s="1150" t="s">
        <v>514</v>
      </c>
      <c r="AN1087" s="1150" t="s">
        <v>13437</v>
      </c>
      <c r="AO1087" s="1150"/>
      <c r="AP1087" s="1150"/>
      <c r="AQ1087" s="1150"/>
      <c r="AR1087" s="1150"/>
      <c r="AS1087" s="1150"/>
      <c r="AT1087" s="1150"/>
      <c r="AU1087" s="1150"/>
      <c r="AV1087" s="1150"/>
      <c r="AW1087" s="1150"/>
      <c r="AX1087" s="1150"/>
      <c r="AY1087" s="1150">
        <v>0</v>
      </c>
      <c r="AZ1087" s="1150"/>
      <c r="BA1087" s="1150"/>
      <c r="BB1087" s="1150"/>
      <c r="BC1087" s="1150"/>
      <c r="BD1087" s="1150"/>
      <c r="BE1087" s="1150"/>
      <c r="BF1087" s="1150"/>
      <c r="BG1087" s="1150"/>
      <c r="BH1087" s="1150"/>
      <c r="BI1087" s="1150"/>
      <c r="BJ1087" s="1150"/>
    </row>
    <row r="1088" spans="1:62">
      <c r="A1088" s="1150">
        <v>1082</v>
      </c>
      <c r="B1088" s="1150" t="s">
        <v>19094</v>
      </c>
      <c r="C1088" s="1150" t="s">
        <v>17850</v>
      </c>
      <c r="D1088" s="1150" t="s">
        <v>18942</v>
      </c>
      <c r="E1088" s="1150" t="s">
        <v>18943</v>
      </c>
      <c r="F1088" s="1150" t="s">
        <v>18948</v>
      </c>
      <c r="G1088" s="1150" t="s">
        <v>15831</v>
      </c>
      <c r="H1088" s="1150" t="s">
        <v>11412</v>
      </c>
      <c r="I1088" s="1150" t="s">
        <v>11414</v>
      </c>
      <c r="J1088" s="1150" t="s">
        <v>11413</v>
      </c>
      <c r="K1088" s="1150" t="s">
        <v>20250</v>
      </c>
      <c r="L1088" s="1150" t="s">
        <v>394</v>
      </c>
      <c r="M1088" s="1150">
        <v>100211415</v>
      </c>
      <c r="N1088" s="1150" t="s">
        <v>18962</v>
      </c>
      <c r="O1088" s="1150" t="s">
        <v>19690</v>
      </c>
      <c r="P1088" s="1150" t="s">
        <v>17721</v>
      </c>
      <c r="Q1088" s="1211">
        <v>45208</v>
      </c>
      <c r="R1088" s="1210">
        <v>151499</v>
      </c>
      <c r="S1088" s="1150"/>
      <c r="T1088" s="1150" t="s">
        <v>19281</v>
      </c>
      <c r="U1088" s="1150"/>
      <c r="V1088" s="1150"/>
      <c r="W1088" s="1150"/>
      <c r="X1088" s="1150"/>
      <c r="Y1088" s="1150"/>
      <c r="Z1088" s="1150"/>
      <c r="AA1088" s="1150"/>
      <c r="AB1088" s="1150"/>
      <c r="AC1088" s="1150"/>
      <c r="AD1088" s="1150"/>
      <c r="AE1088" s="1150"/>
      <c r="AF1088" s="1150"/>
      <c r="AG1088" s="1150"/>
      <c r="AH1088" s="1212">
        <v>1</v>
      </c>
      <c r="AI1088" s="1150" t="s">
        <v>11412</v>
      </c>
      <c r="AJ1088" s="1150" t="s">
        <v>11413</v>
      </c>
      <c r="AK1088" s="1210">
        <v>151498.71</v>
      </c>
      <c r="AL1088" s="1210">
        <v>151499</v>
      </c>
      <c r="AM1088" s="1150" t="s">
        <v>514</v>
      </c>
      <c r="AN1088" s="1150" t="s">
        <v>13437</v>
      </c>
      <c r="AO1088" s="1150"/>
      <c r="AP1088" s="1150"/>
      <c r="AQ1088" s="1150"/>
      <c r="AR1088" s="1150"/>
      <c r="AS1088" s="1150"/>
      <c r="AT1088" s="1150"/>
      <c r="AU1088" s="1150"/>
      <c r="AV1088" s="1150"/>
      <c r="AW1088" s="1150"/>
      <c r="AX1088" s="1150"/>
      <c r="AY1088" s="1150">
        <v>0</v>
      </c>
      <c r="AZ1088" s="1150"/>
      <c r="BA1088" s="1150"/>
      <c r="BB1088" s="1150"/>
      <c r="BC1088" s="1150"/>
      <c r="BD1088" s="1150"/>
      <c r="BE1088" s="1150"/>
      <c r="BF1088" s="1150"/>
      <c r="BG1088" s="1150"/>
      <c r="BH1088" s="1150"/>
      <c r="BI1088" s="1150"/>
      <c r="BJ1088" s="1150"/>
    </row>
    <row r="1089" spans="1:62">
      <c r="A1089" s="1150">
        <v>1083</v>
      </c>
      <c r="B1089" s="1150" t="s">
        <v>19094</v>
      </c>
      <c r="C1089" s="1150" t="s">
        <v>17850</v>
      </c>
      <c r="D1089" s="1150" t="s">
        <v>18942</v>
      </c>
      <c r="E1089" s="1150" t="s">
        <v>18943</v>
      </c>
      <c r="F1089" s="1150" t="s">
        <v>18948</v>
      </c>
      <c r="G1089" s="1150" t="s">
        <v>15831</v>
      </c>
      <c r="H1089" s="1213" t="s">
        <v>11416</v>
      </c>
      <c r="I1089" s="1150" t="s">
        <v>11418</v>
      </c>
      <c r="J1089" s="1213" t="s">
        <v>11417</v>
      </c>
      <c r="K1089" s="1150" t="s">
        <v>20251</v>
      </c>
      <c r="L1089" s="1150" t="s">
        <v>394</v>
      </c>
      <c r="M1089" s="1150">
        <v>100211416</v>
      </c>
      <c r="N1089" s="1150" t="s">
        <v>18962</v>
      </c>
      <c r="O1089" s="1150" t="s">
        <v>19690</v>
      </c>
      <c r="P1089" s="1150" t="s">
        <v>17721</v>
      </c>
      <c r="Q1089" s="1211">
        <v>45208</v>
      </c>
      <c r="R1089" s="1210">
        <v>70156</v>
      </c>
      <c r="S1089" s="1150"/>
      <c r="T1089" s="1150" t="s">
        <v>19281</v>
      </c>
      <c r="U1089" s="1150"/>
      <c r="V1089" s="1150"/>
      <c r="W1089" s="1150"/>
      <c r="X1089" s="1150"/>
      <c r="Y1089" s="1150"/>
      <c r="Z1089" s="1150"/>
      <c r="AA1089" s="1150"/>
      <c r="AB1089" s="1150"/>
      <c r="AC1089" s="1150"/>
      <c r="AD1089" s="1150"/>
      <c r="AE1089" s="1150"/>
      <c r="AF1089" s="1150"/>
      <c r="AG1089" s="1150"/>
      <c r="AH1089" s="1212">
        <v>1</v>
      </c>
      <c r="AI1089" s="1213" t="s">
        <v>11416</v>
      </c>
      <c r="AJ1089" s="1213" t="s">
        <v>11417</v>
      </c>
      <c r="AK1089" s="1210">
        <v>70155.22</v>
      </c>
      <c r="AL1089" s="1210">
        <v>70156</v>
      </c>
      <c r="AM1089" s="1150" t="s">
        <v>514</v>
      </c>
      <c r="AN1089" s="1150" t="s">
        <v>13437</v>
      </c>
      <c r="AO1089" s="1150"/>
      <c r="AP1089" s="1150"/>
      <c r="AQ1089" s="1150"/>
      <c r="AR1089" s="1150"/>
      <c r="AS1089" s="1150"/>
      <c r="AT1089" s="1150"/>
      <c r="AU1089" s="1150"/>
      <c r="AV1089" s="1150"/>
      <c r="AW1089" s="1150"/>
      <c r="AX1089" s="1150"/>
      <c r="AY1089" s="1150">
        <v>0</v>
      </c>
      <c r="AZ1089" s="1150"/>
      <c r="BA1089" s="1150"/>
      <c r="BB1089" s="1150"/>
      <c r="BC1089" s="1150"/>
      <c r="BD1089" s="1150"/>
      <c r="BE1089" s="1150"/>
      <c r="BF1089" s="1150"/>
      <c r="BG1089" s="1150"/>
      <c r="BH1089" s="1150"/>
      <c r="BI1089" s="1150"/>
      <c r="BJ1089" s="1150"/>
    </row>
    <row r="1090" spans="1:62">
      <c r="A1090" s="1150">
        <v>1084</v>
      </c>
      <c r="B1090" s="1150" t="s">
        <v>19094</v>
      </c>
      <c r="C1090" s="1150" t="s">
        <v>17850</v>
      </c>
      <c r="D1090" s="1150" t="s">
        <v>18942</v>
      </c>
      <c r="E1090" s="1150" t="s">
        <v>18943</v>
      </c>
      <c r="F1090" s="1150" t="s">
        <v>18948</v>
      </c>
      <c r="G1090" s="1150" t="s">
        <v>15831</v>
      </c>
      <c r="H1090" s="1150" t="s">
        <v>11424</v>
      </c>
      <c r="I1090" s="1150" t="s">
        <v>11426</v>
      </c>
      <c r="J1090" s="1150" t="s">
        <v>11425</v>
      </c>
      <c r="K1090" s="1150" t="s">
        <v>20252</v>
      </c>
      <c r="L1090" s="1150" t="s">
        <v>394</v>
      </c>
      <c r="M1090" s="1150">
        <v>100211356</v>
      </c>
      <c r="N1090" s="1150" t="s">
        <v>18997</v>
      </c>
      <c r="O1090" s="1150" t="s">
        <v>19690</v>
      </c>
      <c r="P1090" s="1150" t="s">
        <v>17721</v>
      </c>
      <c r="Q1090" s="1211">
        <v>45206</v>
      </c>
      <c r="R1090" s="1210">
        <v>92587</v>
      </c>
      <c r="S1090" s="1150"/>
      <c r="T1090" s="1150" t="s">
        <v>18969</v>
      </c>
      <c r="U1090" s="1150"/>
      <c r="V1090" s="1150"/>
      <c r="W1090" s="1150"/>
      <c r="X1090" s="1150"/>
      <c r="Y1090" s="1150"/>
      <c r="Z1090" s="1150"/>
      <c r="AA1090" s="1150"/>
      <c r="AB1090" s="1150"/>
      <c r="AC1090" s="1150"/>
      <c r="AD1090" s="1150"/>
      <c r="AE1090" s="1150"/>
      <c r="AF1090" s="1150"/>
      <c r="AG1090" s="1150"/>
      <c r="AH1090" s="1212">
        <v>1</v>
      </c>
      <c r="AI1090" s="1150" t="s">
        <v>11424</v>
      </c>
      <c r="AJ1090" s="1150" t="s">
        <v>11425</v>
      </c>
      <c r="AK1090" s="1210">
        <v>92586.26</v>
      </c>
      <c r="AL1090" s="1210">
        <v>92587</v>
      </c>
      <c r="AM1090" s="1150" t="s">
        <v>514</v>
      </c>
      <c r="AN1090" s="1150" t="s">
        <v>13437</v>
      </c>
      <c r="AO1090" s="1150"/>
      <c r="AP1090" s="1150"/>
      <c r="AQ1090" s="1150"/>
      <c r="AR1090" s="1150"/>
      <c r="AS1090" s="1150"/>
      <c r="AT1090" s="1150"/>
      <c r="AU1090" s="1150"/>
      <c r="AV1090" s="1150"/>
      <c r="AW1090" s="1150"/>
      <c r="AX1090" s="1150"/>
      <c r="AY1090" s="1150">
        <v>0</v>
      </c>
      <c r="AZ1090" s="1150"/>
      <c r="BA1090" s="1150"/>
      <c r="BB1090" s="1150"/>
      <c r="BC1090" s="1150"/>
      <c r="BD1090" s="1150"/>
      <c r="BE1090" s="1150"/>
      <c r="BF1090" s="1150"/>
      <c r="BG1090" s="1150"/>
      <c r="BH1090" s="1150"/>
      <c r="BI1090" s="1150"/>
      <c r="BJ1090" s="1150"/>
    </row>
    <row r="1091" spans="1:62">
      <c r="A1091" s="1150">
        <v>1085</v>
      </c>
      <c r="B1091" s="1150" t="s">
        <v>19094</v>
      </c>
      <c r="C1091" s="1150" t="s">
        <v>2792</v>
      </c>
      <c r="D1091" s="1150" t="s">
        <v>18942</v>
      </c>
      <c r="E1091" s="1150" t="s">
        <v>18943</v>
      </c>
      <c r="F1091" s="1150" t="s">
        <v>18948</v>
      </c>
      <c r="G1091" s="1150" t="s">
        <v>15831</v>
      </c>
      <c r="H1091" s="1150" t="s">
        <v>11429</v>
      </c>
      <c r="I1091" s="1150" t="s">
        <v>11431</v>
      </c>
      <c r="J1091" s="1150" t="s">
        <v>11430</v>
      </c>
      <c r="K1091" s="1150" t="s">
        <v>13359</v>
      </c>
      <c r="L1091" s="1150" t="s">
        <v>394</v>
      </c>
      <c r="M1091" s="1150">
        <v>100211246</v>
      </c>
      <c r="N1091" s="1150" t="s">
        <v>18962</v>
      </c>
      <c r="O1091" s="1150" t="s">
        <v>19690</v>
      </c>
      <c r="P1091" s="1150" t="s">
        <v>17721</v>
      </c>
      <c r="Q1091" s="1211">
        <v>45206</v>
      </c>
      <c r="R1091" s="1210">
        <v>58891</v>
      </c>
      <c r="S1091" s="1150"/>
      <c r="T1091" s="1150" t="s">
        <v>18969</v>
      </c>
      <c r="U1091" s="1150">
        <v>1003679797</v>
      </c>
      <c r="V1091" s="1150">
        <v>1003679798</v>
      </c>
      <c r="W1091" s="1150"/>
      <c r="X1091" s="1150"/>
      <c r="Y1091" s="1150"/>
      <c r="Z1091" s="1150"/>
      <c r="AA1091" s="1150"/>
      <c r="AB1091" s="1150"/>
      <c r="AC1091" s="1150"/>
      <c r="AD1091" s="1150"/>
      <c r="AE1091" s="1150"/>
      <c r="AF1091" s="1150" t="s">
        <v>18962</v>
      </c>
      <c r="AG1091" s="1211">
        <v>45206</v>
      </c>
      <c r="AH1091" s="1212">
        <v>45200</v>
      </c>
      <c r="AI1091" s="1150" t="s">
        <v>11429</v>
      </c>
      <c r="AJ1091" s="1150" t="s">
        <v>11430</v>
      </c>
      <c r="AK1091" s="1210">
        <v>58890.44</v>
      </c>
      <c r="AL1091" s="1210">
        <v>58891</v>
      </c>
      <c r="AM1091" s="1150" t="s">
        <v>514</v>
      </c>
      <c r="AN1091" s="1150" t="s">
        <v>13437</v>
      </c>
      <c r="AO1091" s="1210">
        <v>20303.36</v>
      </c>
      <c r="AP1091" s="1150" t="s">
        <v>11432</v>
      </c>
      <c r="AQ1091" s="1150"/>
      <c r="AR1091" s="1150">
        <v>4902155042</v>
      </c>
      <c r="AS1091" s="1150"/>
      <c r="AT1091" s="1150"/>
      <c r="AU1091" s="1150"/>
      <c r="AV1091" s="1150"/>
      <c r="AW1091" s="1150"/>
      <c r="AX1091" s="1150"/>
      <c r="AY1091" s="1150" t="s">
        <v>20253</v>
      </c>
      <c r="AZ1091" s="1150"/>
      <c r="BA1091" s="1150"/>
      <c r="BB1091" s="1150"/>
      <c r="BC1091" s="1150"/>
      <c r="BD1091" s="1150"/>
      <c r="BE1091" s="1150"/>
      <c r="BF1091" s="1150"/>
      <c r="BG1091" s="1150"/>
      <c r="BH1091" s="1150"/>
      <c r="BI1091" s="1150"/>
      <c r="BJ1091" s="1150"/>
    </row>
    <row r="1092" spans="1:62">
      <c r="A1092" s="1150">
        <v>1086</v>
      </c>
      <c r="B1092" s="1150" t="s">
        <v>19094</v>
      </c>
      <c r="C1092" s="1150" t="s">
        <v>17850</v>
      </c>
      <c r="D1092" s="1150" t="s">
        <v>18942</v>
      </c>
      <c r="E1092" s="1150" t="s">
        <v>18943</v>
      </c>
      <c r="F1092" s="1150" t="s">
        <v>18948</v>
      </c>
      <c r="G1092" s="1150" t="s">
        <v>15831</v>
      </c>
      <c r="H1092" s="1150" t="s">
        <v>20254</v>
      </c>
      <c r="I1092" s="1150" t="s">
        <v>11435</v>
      </c>
      <c r="J1092" s="1150" t="s">
        <v>17740</v>
      </c>
      <c r="K1092" s="1150" t="s">
        <v>20255</v>
      </c>
      <c r="L1092" s="1150" t="s">
        <v>394</v>
      </c>
      <c r="M1092" s="1150">
        <v>100208863</v>
      </c>
      <c r="N1092" s="1150" t="s">
        <v>394</v>
      </c>
      <c r="O1092" s="1150" t="s">
        <v>19690</v>
      </c>
      <c r="P1092" s="1150" t="s">
        <v>17721</v>
      </c>
      <c r="Q1092" s="1211">
        <v>45198</v>
      </c>
      <c r="R1092" s="1210">
        <v>58891</v>
      </c>
      <c r="S1092" s="1150"/>
      <c r="T1092" s="1150" t="s">
        <v>18969</v>
      </c>
      <c r="U1092" s="1150"/>
      <c r="V1092" s="1150"/>
      <c r="W1092" s="1150"/>
      <c r="X1092" s="1150"/>
      <c r="Y1092" s="1150"/>
      <c r="Z1092" s="1150"/>
      <c r="AA1092" s="1150"/>
      <c r="AB1092" s="1150"/>
      <c r="AC1092" s="1150"/>
      <c r="AD1092" s="1150"/>
      <c r="AE1092" s="1150"/>
      <c r="AF1092" s="1150"/>
      <c r="AG1092" s="1150"/>
      <c r="AH1092" s="1212">
        <v>1</v>
      </c>
      <c r="AI1092" s="1150" t="s">
        <v>20254</v>
      </c>
      <c r="AJ1092" s="1150" t="s">
        <v>17740</v>
      </c>
      <c r="AK1092" s="1210">
        <v>58890.44</v>
      </c>
      <c r="AL1092" s="1210">
        <v>58891</v>
      </c>
      <c r="AM1092" s="1150" t="s">
        <v>514</v>
      </c>
      <c r="AN1092" s="1150" t="s">
        <v>13437</v>
      </c>
      <c r="AO1092" s="1150"/>
      <c r="AP1092" s="1150"/>
      <c r="AQ1092" s="1150"/>
      <c r="AR1092" s="1150"/>
      <c r="AS1092" s="1150"/>
      <c r="AT1092" s="1150"/>
      <c r="AU1092" s="1150"/>
      <c r="AV1092" s="1150"/>
      <c r="AW1092" s="1150"/>
      <c r="AX1092" s="1150"/>
      <c r="AY1092" s="1150">
        <v>0</v>
      </c>
      <c r="AZ1092" s="1150"/>
      <c r="BA1092" s="1150"/>
      <c r="BB1092" s="1150"/>
      <c r="BC1092" s="1150"/>
      <c r="BD1092" s="1150"/>
      <c r="BE1092" s="1150"/>
      <c r="BF1092" s="1150"/>
      <c r="BG1092" s="1150"/>
      <c r="BH1092" s="1150"/>
      <c r="BI1092" s="1150"/>
      <c r="BJ1092" s="1150"/>
    </row>
    <row r="1093" spans="1:62">
      <c r="A1093" s="1150">
        <v>1087</v>
      </c>
      <c r="B1093" s="1150" t="s">
        <v>19094</v>
      </c>
      <c r="C1093" s="1150" t="s">
        <v>17850</v>
      </c>
      <c r="D1093" s="1150" t="s">
        <v>18942</v>
      </c>
      <c r="E1093" s="1150" t="s">
        <v>18943</v>
      </c>
      <c r="F1093" s="1150" t="s">
        <v>18948</v>
      </c>
      <c r="G1093" s="1150" t="s">
        <v>15831</v>
      </c>
      <c r="H1093" s="1150" t="s">
        <v>11439</v>
      </c>
      <c r="I1093" s="1150" t="s">
        <v>11441</v>
      </c>
      <c r="J1093" s="1150" t="s">
        <v>11440</v>
      </c>
      <c r="K1093" s="1150" t="s">
        <v>20256</v>
      </c>
      <c r="L1093" s="1150" t="s">
        <v>394</v>
      </c>
      <c r="M1093" s="1150">
        <v>100211355</v>
      </c>
      <c r="N1093" s="1150" t="s">
        <v>18997</v>
      </c>
      <c r="O1093" s="1150" t="s">
        <v>19690</v>
      </c>
      <c r="P1093" s="1150" t="s">
        <v>17721</v>
      </c>
      <c r="Q1093" s="1211">
        <v>45206</v>
      </c>
      <c r="R1093" s="1210">
        <v>35207</v>
      </c>
      <c r="S1093" s="1150"/>
      <c r="T1093" s="1150" t="s">
        <v>18969</v>
      </c>
      <c r="U1093" s="1150"/>
      <c r="V1093" s="1150"/>
      <c r="W1093" s="1150"/>
      <c r="X1093" s="1150"/>
      <c r="Y1093" s="1150"/>
      <c r="Z1093" s="1150"/>
      <c r="AA1093" s="1150"/>
      <c r="AB1093" s="1150"/>
      <c r="AC1093" s="1150"/>
      <c r="AD1093" s="1150"/>
      <c r="AE1093" s="1150"/>
      <c r="AF1093" s="1150"/>
      <c r="AG1093" s="1150"/>
      <c r="AH1093" s="1212">
        <v>1</v>
      </c>
      <c r="AI1093" s="1150" t="s">
        <v>11439</v>
      </c>
      <c r="AJ1093" s="1150" t="s">
        <v>11440</v>
      </c>
      <c r="AK1093" s="1210">
        <v>35206.79</v>
      </c>
      <c r="AL1093" s="1210">
        <v>35207</v>
      </c>
      <c r="AM1093" s="1150" t="s">
        <v>514</v>
      </c>
      <c r="AN1093" s="1150" t="s">
        <v>13437</v>
      </c>
      <c r="AO1093" s="1150"/>
      <c r="AP1093" s="1150"/>
      <c r="AQ1093" s="1150"/>
      <c r="AR1093" s="1150"/>
      <c r="AS1093" s="1150"/>
      <c r="AT1093" s="1150"/>
      <c r="AU1093" s="1150"/>
      <c r="AV1093" s="1150"/>
      <c r="AW1093" s="1150"/>
      <c r="AX1093" s="1150"/>
      <c r="AY1093" s="1150">
        <v>0</v>
      </c>
      <c r="AZ1093" s="1150"/>
      <c r="BA1093" s="1150"/>
      <c r="BB1093" s="1150"/>
      <c r="BC1093" s="1150"/>
      <c r="BD1093" s="1150"/>
      <c r="BE1093" s="1150"/>
      <c r="BF1093" s="1150"/>
      <c r="BG1093" s="1150"/>
      <c r="BH1093" s="1150"/>
      <c r="BI1093" s="1150"/>
      <c r="BJ1093" s="1150"/>
    </row>
    <row r="1094" spans="1:62">
      <c r="A1094" s="1150">
        <v>1088</v>
      </c>
      <c r="B1094" s="1150" t="s">
        <v>19094</v>
      </c>
      <c r="C1094" s="1150" t="s">
        <v>17850</v>
      </c>
      <c r="D1094" s="1150" t="s">
        <v>18942</v>
      </c>
      <c r="E1094" s="1150" t="s">
        <v>18943</v>
      </c>
      <c r="F1094" s="1150" t="s">
        <v>18948</v>
      </c>
      <c r="G1094" s="1150" t="s">
        <v>15831</v>
      </c>
      <c r="H1094" s="1150" t="s">
        <v>11444</v>
      </c>
      <c r="I1094" s="1150" t="s">
        <v>11446</v>
      </c>
      <c r="J1094" s="1150" t="s">
        <v>11445</v>
      </c>
      <c r="K1094" s="1150" t="s">
        <v>20257</v>
      </c>
      <c r="L1094" s="1150" t="s">
        <v>394</v>
      </c>
      <c r="M1094" s="1150">
        <v>100211417</v>
      </c>
      <c r="N1094" s="1150" t="s">
        <v>18962</v>
      </c>
      <c r="O1094" s="1150" t="s">
        <v>19690</v>
      </c>
      <c r="P1094" s="1150" t="s">
        <v>17721</v>
      </c>
      <c r="Q1094" s="1211">
        <v>45208</v>
      </c>
      <c r="R1094" s="1210">
        <v>115659</v>
      </c>
      <c r="S1094" s="1150"/>
      <c r="T1094" s="1150" t="s">
        <v>19281</v>
      </c>
      <c r="U1094" s="1150"/>
      <c r="V1094" s="1150"/>
      <c r="W1094" s="1150"/>
      <c r="X1094" s="1150"/>
      <c r="Y1094" s="1150"/>
      <c r="Z1094" s="1150"/>
      <c r="AA1094" s="1150"/>
      <c r="AB1094" s="1150"/>
      <c r="AC1094" s="1150"/>
      <c r="AD1094" s="1150"/>
      <c r="AE1094" s="1150"/>
      <c r="AF1094" s="1150"/>
      <c r="AG1094" s="1150"/>
      <c r="AH1094" s="1212">
        <v>1</v>
      </c>
      <c r="AI1094" s="1150" t="s">
        <v>11444</v>
      </c>
      <c r="AJ1094" s="1150" t="s">
        <v>11445</v>
      </c>
      <c r="AK1094" s="1210">
        <v>115658.64</v>
      </c>
      <c r="AL1094" s="1210">
        <v>115659</v>
      </c>
      <c r="AM1094" s="1150" t="s">
        <v>514</v>
      </c>
      <c r="AN1094" s="1150" t="s">
        <v>13437</v>
      </c>
      <c r="AO1094" s="1150"/>
      <c r="AP1094" s="1150"/>
      <c r="AQ1094" s="1150"/>
      <c r="AR1094" s="1150"/>
      <c r="AS1094" s="1150"/>
      <c r="AT1094" s="1150"/>
      <c r="AU1094" s="1150"/>
      <c r="AV1094" s="1150"/>
      <c r="AW1094" s="1150"/>
      <c r="AX1094" s="1150"/>
      <c r="AY1094" s="1150">
        <v>0</v>
      </c>
      <c r="AZ1094" s="1150"/>
      <c r="BA1094" s="1150"/>
      <c r="BB1094" s="1150"/>
      <c r="BC1094" s="1150"/>
      <c r="BD1094" s="1150"/>
      <c r="BE1094" s="1150"/>
      <c r="BF1094" s="1150"/>
      <c r="BG1094" s="1150"/>
      <c r="BH1094" s="1150"/>
      <c r="BI1094" s="1150"/>
      <c r="BJ1094" s="1150"/>
    </row>
    <row r="1095" spans="1:62">
      <c r="A1095" s="1150">
        <v>1089</v>
      </c>
      <c r="B1095" s="1150" t="s">
        <v>19094</v>
      </c>
      <c r="C1095" s="1150" t="s">
        <v>2792</v>
      </c>
      <c r="D1095" s="1150" t="s">
        <v>18942</v>
      </c>
      <c r="E1095" s="1150" t="s">
        <v>18943</v>
      </c>
      <c r="F1095" s="1150" t="s">
        <v>18948</v>
      </c>
      <c r="G1095" s="1150" t="s">
        <v>15831</v>
      </c>
      <c r="H1095" s="1150" t="s">
        <v>11451</v>
      </c>
      <c r="I1095" s="1150" t="s">
        <v>11453</v>
      </c>
      <c r="J1095" s="1150" t="s">
        <v>11452</v>
      </c>
      <c r="K1095" s="1150" t="s">
        <v>20258</v>
      </c>
      <c r="L1095" s="1150" t="s">
        <v>394</v>
      </c>
      <c r="M1095" s="1216">
        <v>100211247</v>
      </c>
      <c r="N1095" s="1150" t="s">
        <v>18962</v>
      </c>
      <c r="O1095" s="1150" t="s">
        <v>19690</v>
      </c>
      <c r="P1095" s="1150" t="s">
        <v>17721</v>
      </c>
      <c r="Q1095" s="1211">
        <v>45208</v>
      </c>
      <c r="R1095" s="1231">
        <v>97502</v>
      </c>
      <c r="S1095" s="1150"/>
      <c r="T1095" s="1150" t="s">
        <v>19281</v>
      </c>
      <c r="U1095" s="1150">
        <v>1003680719</v>
      </c>
      <c r="V1095" s="1150">
        <v>1003680720</v>
      </c>
      <c r="W1095" s="1150"/>
      <c r="X1095" s="1150"/>
      <c r="Y1095" s="1150"/>
      <c r="Z1095" s="1150"/>
      <c r="AA1095" s="1150"/>
      <c r="AB1095" s="1150"/>
      <c r="AC1095" s="1150"/>
      <c r="AD1095" s="1150"/>
      <c r="AE1095" s="1150"/>
      <c r="AF1095" s="1150" t="s">
        <v>18962</v>
      </c>
      <c r="AG1095" s="1211">
        <v>45209</v>
      </c>
      <c r="AH1095" s="1212">
        <v>45200</v>
      </c>
      <c r="AI1095" s="1150" t="s">
        <v>11451</v>
      </c>
      <c r="AJ1095" s="1150" t="s">
        <v>11452</v>
      </c>
      <c r="AK1095" s="1210">
        <v>97501.94</v>
      </c>
      <c r="AL1095" s="1210">
        <v>97502</v>
      </c>
      <c r="AM1095" s="1150" t="s">
        <v>514</v>
      </c>
      <c r="AN1095" s="1150" t="s">
        <v>13437</v>
      </c>
      <c r="AO1095" s="1150"/>
      <c r="AP1095" s="1150" t="s">
        <v>11454</v>
      </c>
      <c r="AQ1095" s="1150"/>
      <c r="AR1095" s="1150">
        <v>4902155814</v>
      </c>
      <c r="AS1095" s="1150"/>
      <c r="AT1095" s="1150"/>
      <c r="AU1095" s="1150"/>
      <c r="AV1095" s="1150"/>
      <c r="AW1095" s="1150"/>
      <c r="AX1095" s="1150"/>
      <c r="AY1095" s="1150" t="s">
        <v>20235</v>
      </c>
      <c r="AZ1095" s="1150"/>
      <c r="BA1095" s="1150"/>
      <c r="BB1095" s="1150"/>
      <c r="BC1095" s="1150"/>
      <c r="BD1095" s="1150"/>
      <c r="BE1095" s="1150"/>
      <c r="BF1095" s="1150"/>
      <c r="BG1095" s="1150"/>
      <c r="BH1095" s="1150"/>
      <c r="BI1095" s="1150"/>
      <c r="BJ1095" s="1150"/>
    </row>
    <row r="1096" spans="1:62">
      <c r="A1096" s="1150">
        <v>1090</v>
      </c>
      <c r="B1096" s="1150" t="s">
        <v>19094</v>
      </c>
      <c r="C1096" s="1150" t="s">
        <v>20259</v>
      </c>
      <c r="D1096" s="1150" t="s">
        <v>18942</v>
      </c>
      <c r="E1096" s="1150" t="s">
        <v>18943</v>
      </c>
      <c r="F1096" s="1150" t="s">
        <v>18948</v>
      </c>
      <c r="G1096" s="1150" t="s">
        <v>15831</v>
      </c>
      <c r="H1096" s="1150" t="s">
        <v>20260</v>
      </c>
      <c r="I1096" s="1150" t="s">
        <v>11458</v>
      </c>
      <c r="J1096" s="1150" t="s">
        <v>17750</v>
      </c>
      <c r="K1096" s="1150" t="s">
        <v>20261</v>
      </c>
      <c r="L1096" s="1150" t="s">
        <v>394</v>
      </c>
      <c r="M1096" s="1150"/>
      <c r="N1096" s="1150"/>
      <c r="O1096" s="1150" t="s">
        <v>20262</v>
      </c>
      <c r="P1096" s="1150"/>
      <c r="Q1096" s="1150"/>
      <c r="R1096" s="1150"/>
      <c r="S1096" s="1150"/>
      <c r="T1096" s="1150" t="s">
        <v>18969</v>
      </c>
      <c r="U1096" s="1150"/>
      <c r="V1096" s="1150"/>
      <c r="W1096" s="1150"/>
      <c r="X1096" s="1150"/>
      <c r="Y1096" s="1150"/>
      <c r="Z1096" s="1150"/>
      <c r="AA1096" s="1150"/>
      <c r="AB1096" s="1150"/>
      <c r="AC1096" s="1150"/>
      <c r="AD1096" s="1150"/>
      <c r="AE1096" s="1150"/>
      <c r="AF1096" s="1150"/>
      <c r="AG1096" s="1150"/>
      <c r="AH1096" s="1212">
        <v>1</v>
      </c>
      <c r="AI1096" s="1150" t="s">
        <v>20260</v>
      </c>
      <c r="AJ1096" s="1150" t="s">
        <v>17750</v>
      </c>
      <c r="AK1096" s="1210">
        <v>80396</v>
      </c>
      <c r="AL1096" s="1210">
        <v>80396</v>
      </c>
      <c r="AM1096" s="1150" t="s">
        <v>514</v>
      </c>
      <c r="AN1096" s="1150" t="s">
        <v>13437</v>
      </c>
      <c r="AO1096" s="1150"/>
      <c r="AP1096" s="1150"/>
      <c r="AQ1096" s="1150"/>
      <c r="AR1096" s="1150"/>
      <c r="AS1096" s="1150"/>
      <c r="AT1096" s="1150"/>
      <c r="AU1096" s="1150"/>
      <c r="AV1096" s="1150"/>
      <c r="AW1096" s="1150"/>
      <c r="AX1096" s="1150"/>
      <c r="AY1096" s="1150" t="s">
        <v>20263</v>
      </c>
      <c r="AZ1096" s="1150"/>
      <c r="BA1096" s="1150"/>
      <c r="BB1096" s="1150"/>
      <c r="BC1096" s="1150"/>
      <c r="BD1096" s="1150"/>
      <c r="BE1096" s="1150"/>
      <c r="BF1096" s="1150"/>
      <c r="BG1096" s="1150"/>
      <c r="BH1096" s="1150"/>
      <c r="BI1096" s="1150"/>
      <c r="BJ1096" s="1150"/>
    </row>
    <row r="1097" spans="1:62">
      <c r="A1097" s="1150">
        <v>1091</v>
      </c>
      <c r="B1097" s="1150" t="s">
        <v>19094</v>
      </c>
      <c r="C1097" s="1150" t="s">
        <v>17850</v>
      </c>
      <c r="D1097" s="1150" t="s">
        <v>18942</v>
      </c>
      <c r="E1097" s="1150" t="s">
        <v>18943</v>
      </c>
      <c r="F1097" s="1150" t="s">
        <v>18948</v>
      </c>
      <c r="G1097" s="1150" t="s">
        <v>15943</v>
      </c>
      <c r="H1097" s="1150" t="s">
        <v>11463</v>
      </c>
      <c r="I1097" s="1150" t="s">
        <v>11465</v>
      </c>
      <c r="J1097" s="1150" t="s">
        <v>11464</v>
      </c>
      <c r="K1097" s="1150" t="s">
        <v>11468</v>
      </c>
      <c r="L1097" s="1150" t="s">
        <v>394</v>
      </c>
      <c r="M1097" s="1150">
        <v>100211345</v>
      </c>
      <c r="N1097" s="1150" t="s">
        <v>18997</v>
      </c>
      <c r="O1097" s="1150" t="s">
        <v>19690</v>
      </c>
      <c r="P1097" s="1150" t="s">
        <v>17721</v>
      </c>
      <c r="Q1097" s="1211">
        <v>45206</v>
      </c>
      <c r="R1097" s="1210">
        <v>4480</v>
      </c>
      <c r="S1097" s="1150"/>
      <c r="T1097" s="1150" t="s">
        <v>18969</v>
      </c>
      <c r="U1097" s="1150"/>
      <c r="V1097" s="1150"/>
      <c r="W1097" s="1150"/>
      <c r="X1097" s="1150"/>
      <c r="Y1097" s="1150"/>
      <c r="Z1097" s="1150"/>
      <c r="AA1097" s="1150"/>
      <c r="AB1097" s="1150"/>
      <c r="AC1097" s="1150"/>
      <c r="AD1097" s="1150"/>
      <c r="AE1097" s="1150"/>
      <c r="AF1097" s="1150"/>
      <c r="AG1097" s="1150"/>
      <c r="AH1097" s="1212">
        <v>1</v>
      </c>
      <c r="AI1097" s="1150" t="s">
        <v>11463</v>
      </c>
      <c r="AJ1097" s="1150" t="s">
        <v>11464</v>
      </c>
      <c r="AK1097" s="1210">
        <v>4479.2700000000004</v>
      </c>
      <c r="AL1097" s="1210">
        <v>4480</v>
      </c>
      <c r="AM1097" s="1150" t="s">
        <v>514</v>
      </c>
      <c r="AN1097" s="1150" t="s">
        <v>13437</v>
      </c>
      <c r="AO1097" s="1150"/>
      <c r="AP1097" s="1150"/>
      <c r="AQ1097" s="1150"/>
      <c r="AR1097" s="1150"/>
      <c r="AS1097" s="1150"/>
      <c r="AT1097" s="1150"/>
      <c r="AU1097" s="1150"/>
      <c r="AV1097" s="1150"/>
      <c r="AW1097" s="1150"/>
      <c r="AX1097" s="1150"/>
      <c r="AY1097" s="1150">
        <v>0</v>
      </c>
      <c r="AZ1097" s="1150"/>
      <c r="BA1097" s="1150"/>
      <c r="BB1097" s="1150"/>
      <c r="BC1097" s="1150"/>
      <c r="BD1097" s="1150"/>
      <c r="BE1097" s="1150"/>
      <c r="BF1097" s="1150"/>
      <c r="BG1097" s="1150"/>
      <c r="BH1097" s="1150"/>
      <c r="BI1097" s="1150"/>
      <c r="BJ1097" s="1150"/>
    </row>
    <row r="1098" spans="1:62">
      <c r="A1098" s="1150">
        <v>1092</v>
      </c>
      <c r="B1098" s="1150" t="s">
        <v>19094</v>
      </c>
      <c r="C1098" s="1150" t="s">
        <v>2792</v>
      </c>
      <c r="D1098" s="1150" t="s">
        <v>18942</v>
      </c>
      <c r="E1098" s="1150" t="s">
        <v>18943</v>
      </c>
      <c r="F1098" s="1150" t="s">
        <v>18948</v>
      </c>
      <c r="G1098" s="1150" t="s">
        <v>15943</v>
      </c>
      <c r="H1098" s="1150" t="s">
        <v>11470</v>
      </c>
      <c r="I1098" s="1150" t="s">
        <v>11472</v>
      </c>
      <c r="J1098" s="1150" t="s">
        <v>11471</v>
      </c>
      <c r="K1098" s="1150" t="s">
        <v>20264</v>
      </c>
      <c r="L1098" s="1150" t="s">
        <v>394</v>
      </c>
      <c r="M1098" s="1150">
        <v>100211260</v>
      </c>
      <c r="N1098" s="1150" t="s">
        <v>18962</v>
      </c>
      <c r="O1098" s="1150" t="s">
        <v>19690</v>
      </c>
      <c r="P1098" s="1150" t="s">
        <v>17721</v>
      </c>
      <c r="Q1098" s="1211">
        <v>45201</v>
      </c>
      <c r="R1098" s="1210">
        <v>61038</v>
      </c>
      <c r="S1098" s="1150"/>
      <c r="T1098" s="1150" t="s">
        <v>18969</v>
      </c>
      <c r="U1098" s="1150">
        <v>1003680203</v>
      </c>
      <c r="V1098" s="1150">
        <v>1003680204</v>
      </c>
      <c r="W1098" s="1150"/>
      <c r="X1098" s="1150"/>
      <c r="Y1098" s="1150"/>
      <c r="Z1098" s="1150"/>
      <c r="AA1098" s="1150"/>
      <c r="AB1098" s="1150"/>
      <c r="AC1098" s="1150"/>
      <c r="AD1098" s="1150"/>
      <c r="AE1098" s="1150"/>
      <c r="AF1098" s="1150" t="s">
        <v>19172</v>
      </c>
      <c r="AG1098" s="1211">
        <v>45209</v>
      </c>
      <c r="AH1098" s="1212">
        <v>45200</v>
      </c>
      <c r="AI1098" s="1150" t="s">
        <v>11470</v>
      </c>
      <c r="AJ1098" s="1150" t="s">
        <v>11471</v>
      </c>
      <c r="AK1098" s="1210">
        <v>61037.25</v>
      </c>
      <c r="AL1098" s="1210">
        <v>61038</v>
      </c>
      <c r="AM1098" s="1150" t="s">
        <v>514</v>
      </c>
      <c r="AN1098" s="1150" t="s">
        <v>13437</v>
      </c>
      <c r="AO1098" s="1210">
        <v>43714</v>
      </c>
      <c r="AP1098" s="1150" t="s">
        <v>11473</v>
      </c>
      <c r="AQ1098" s="1150"/>
      <c r="AR1098" s="1150">
        <v>4902155628</v>
      </c>
      <c r="AS1098" s="1150"/>
      <c r="AT1098" s="1150"/>
      <c r="AU1098" s="1150"/>
      <c r="AV1098" s="1150"/>
      <c r="AW1098" s="1150"/>
      <c r="AX1098" s="1150"/>
      <c r="AY1098" s="1150" t="s">
        <v>19829</v>
      </c>
      <c r="AZ1098" s="1150"/>
      <c r="BA1098" s="1150"/>
      <c r="BB1098" s="1150"/>
      <c r="BC1098" s="1150"/>
      <c r="BD1098" s="1150"/>
      <c r="BE1098" s="1150"/>
      <c r="BF1098" s="1150"/>
      <c r="BG1098" s="1150"/>
      <c r="BH1098" s="1150"/>
      <c r="BI1098" s="1150"/>
      <c r="BJ1098" s="1150"/>
    </row>
    <row r="1099" spans="1:62">
      <c r="A1099" s="1150">
        <v>1093</v>
      </c>
      <c r="B1099" s="1150" t="s">
        <v>19094</v>
      </c>
      <c r="C1099" s="1150" t="s">
        <v>17850</v>
      </c>
      <c r="D1099" s="1150" t="s">
        <v>18942</v>
      </c>
      <c r="E1099" s="1150" t="s">
        <v>18943</v>
      </c>
      <c r="F1099" s="1150" t="s">
        <v>18948</v>
      </c>
      <c r="G1099" s="1150" t="s">
        <v>15943</v>
      </c>
      <c r="H1099" s="1150" t="s">
        <v>1955</v>
      </c>
      <c r="I1099" s="1150" t="s">
        <v>1952</v>
      </c>
      <c r="J1099" s="1150" t="s">
        <v>1954</v>
      </c>
      <c r="K1099" s="1150" t="s">
        <v>11479</v>
      </c>
      <c r="L1099" s="1150" t="s">
        <v>394</v>
      </c>
      <c r="M1099" s="1150">
        <v>100207091</v>
      </c>
      <c r="N1099" s="1150" t="s">
        <v>394</v>
      </c>
      <c r="O1099" s="1150" t="s">
        <v>19690</v>
      </c>
      <c r="P1099" s="1150" t="s">
        <v>17721</v>
      </c>
      <c r="Q1099" s="1211">
        <v>45198</v>
      </c>
      <c r="R1099" s="1210">
        <v>58687</v>
      </c>
      <c r="S1099" s="1150"/>
      <c r="T1099" s="1150" t="s">
        <v>18969</v>
      </c>
      <c r="U1099" s="1150"/>
      <c r="V1099" s="1150"/>
      <c r="W1099" s="1150"/>
      <c r="X1099" s="1150"/>
      <c r="Y1099" s="1150"/>
      <c r="Z1099" s="1150"/>
      <c r="AA1099" s="1150"/>
      <c r="AB1099" s="1150"/>
      <c r="AC1099" s="1150"/>
      <c r="AD1099" s="1150"/>
      <c r="AE1099" s="1150"/>
      <c r="AF1099" s="1150"/>
      <c r="AG1099" s="1150"/>
      <c r="AH1099" s="1212">
        <v>1</v>
      </c>
      <c r="AI1099" s="1150" t="s">
        <v>1955</v>
      </c>
      <c r="AJ1099" s="1150" t="s">
        <v>1954</v>
      </c>
      <c r="AK1099" s="1210">
        <v>58686.85</v>
      </c>
      <c r="AL1099" s="1210">
        <v>58687</v>
      </c>
      <c r="AM1099" s="1150" t="s">
        <v>514</v>
      </c>
      <c r="AN1099" s="1150" t="s">
        <v>13437</v>
      </c>
      <c r="AO1099" s="1150"/>
      <c r="AP1099" s="1150"/>
      <c r="AQ1099" s="1150"/>
      <c r="AR1099" s="1150"/>
      <c r="AS1099" s="1150"/>
      <c r="AT1099" s="1150"/>
      <c r="AU1099" s="1150"/>
      <c r="AV1099" s="1150"/>
      <c r="AW1099" s="1150"/>
      <c r="AX1099" s="1150"/>
      <c r="AY1099" s="1150">
        <v>0</v>
      </c>
      <c r="AZ1099" s="1150"/>
      <c r="BA1099" s="1150"/>
      <c r="BB1099" s="1150"/>
      <c r="BC1099" s="1150"/>
      <c r="BD1099" s="1150"/>
      <c r="BE1099" s="1150"/>
      <c r="BF1099" s="1150"/>
      <c r="BG1099" s="1150"/>
      <c r="BH1099" s="1150"/>
      <c r="BI1099" s="1150"/>
      <c r="BJ1099" s="1150"/>
    </row>
    <row r="1100" spans="1:62">
      <c r="A1100" s="1150">
        <v>1094</v>
      </c>
      <c r="B1100" s="1150" t="s">
        <v>19094</v>
      </c>
      <c r="C1100" s="1150" t="s">
        <v>17850</v>
      </c>
      <c r="D1100" s="1150" t="s">
        <v>18942</v>
      </c>
      <c r="E1100" s="1150" t="s">
        <v>18943</v>
      </c>
      <c r="F1100" s="1150" t="s">
        <v>18948</v>
      </c>
      <c r="G1100" s="1150" t="s">
        <v>15943</v>
      </c>
      <c r="H1100" s="1150" t="s">
        <v>11480</v>
      </c>
      <c r="I1100" s="1150" t="s">
        <v>11482</v>
      </c>
      <c r="J1100" s="1150" t="s">
        <v>11481</v>
      </c>
      <c r="K1100" s="1150" t="s">
        <v>11485</v>
      </c>
      <c r="L1100" s="1150" t="s">
        <v>394</v>
      </c>
      <c r="M1100" s="1150">
        <v>100211288</v>
      </c>
      <c r="N1100" s="1150" t="s">
        <v>18997</v>
      </c>
      <c r="O1100" s="1150" t="s">
        <v>19690</v>
      </c>
      <c r="P1100" s="1150" t="s">
        <v>17721</v>
      </c>
      <c r="Q1100" s="1211">
        <v>45206</v>
      </c>
      <c r="R1100" s="1210">
        <v>14472</v>
      </c>
      <c r="S1100" s="1150"/>
      <c r="T1100" s="1150" t="s">
        <v>18969</v>
      </c>
      <c r="U1100" s="1150"/>
      <c r="V1100" s="1150"/>
      <c r="W1100" s="1150"/>
      <c r="X1100" s="1150"/>
      <c r="Y1100" s="1150"/>
      <c r="Z1100" s="1150"/>
      <c r="AA1100" s="1150"/>
      <c r="AB1100" s="1150"/>
      <c r="AC1100" s="1150"/>
      <c r="AD1100" s="1150"/>
      <c r="AE1100" s="1150"/>
      <c r="AF1100" s="1150"/>
      <c r="AG1100" s="1150"/>
      <c r="AH1100" s="1212">
        <v>1</v>
      </c>
      <c r="AI1100" s="1150" t="s">
        <v>11480</v>
      </c>
      <c r="AJ1100" s="1150" t="s">
        <v>11481</v>
      </c>
      <c r="AK1100" s="1210">
        <v>14471.98</v>
      </c>
      <c r="AL1100" s="1210">
        <v>14472</v>
      </c>
      <c r="AM1100" s="1150" t="s">
        <v>514</v>
      </c>
      <c r="AN1100" s="1150" t="s">
        <v>13437</v>
      </c>
      <c r="AO1100" s="1150"/>
      <c r="AP1100" s="1150"/>
      <c r="AQ1100" s="1150"/>
      <c r="AR1100" s="1150"/>
      <c r="AS1100" s="1150"/>
      <c r="AT1100" s="1150"/>
      <c r="AU1100" s="1150"/>
      <c r="AV1100" s="1150"/>
      <c r="AW1100" s="1150"/>
      <c r="AX1100" s="1150"/>
      <c r="AY1100" s="1150">
        <v>0</v>
      </c>
      <c r="AZ1100" s="1150"/>
      <c r="BA1100" s="1150"/>
      <c r="BB1100" s="1150"/>
      <c r="BC1100" s="1150"/>
      <c r="BD1100" s="1150"/>
      <c r="BE1100" s="1150"/>
      <c r="BF1100" s="1150"/>
      <c r="BG1100" s="1150"/>
      <c r="BH1100" s="1150"/>
      <c r="BI1100" s="1150"/>
      <c r="BJ1100" s="1150"/>
    </row>
    <row r="1101" spans="1:62">
      <c r="A1101" s="1150">
        <v>1095</v>
      </c>
      <c r="B1101" s="1150" t="s">
        <v>19094</v>
      </c>
      <c r="C1101" s="1150" t="s">
        <v>2792</v>
      </c>
      <c r="D1101" s="1150" t="s">
        <v>18942</v>
      </c>
      <c r="E1101" s="1150" t="s">
        <v>18943</v>
      </c>
      <c r="F1101" s="1150" t="s">
        <v>18948</v>
      </c>
      <c r="G1101" s="1150" t="s">
        <v>15943</v>
      </c>
      <c r="H1101" s="1150" t="s">
        <v>11487</v>
      </c>
      <c r="I1101" s="1150" t="s">
        <v>11489</v>
      </c>
      <c r="J1101" s="1150" t="s">
        <v>11488</v>
      </c>
      <c r="K1101" s="1150" t="s">
        <v>20265</v>
      </c>
      <c r="L1101" s="1150" t="s">
        <v>394</v>
      </c>
      <c r="M1101" s="1150">
        <v>100211261</v>
      </c>
      <c r="N1101" s="1150" t="s">
        <v>18962</v>
      </c>
      <c r="O1101" s="1150" t="s">
        <v>19690</v>
      </c>
      <c r="P1101" s="1150" t="s">
        <v>17721</v>
      </c>
      <c r="Q1101" s="1211">
        <v>45201</v>
      </c>
      <c r="R1101" s="1210">
        <v>68337</v>
      </c>
      <c r="S1101" s="1150"/>
      <c r="T1101" s="1150" t="s">
        <v>18969</v>
      </c>
      <c r="U1101" s="1150">
        <v>1003679815</v>
      </c>
      <c r="V1101" s="1150">
        <v>1003679816</v>
      </c>
      <c r="W1101" s="1150"/>
      <c r="X1101" s="1150"/>
      <c r="Y1101" s="1150"/>
      <c r="Z1101" s="1150"/>
      <c r="AA1101" s="1150"/>
      <c r="AB1101" s="1150"/>
      <c r="AC1101" s="1150"/>
      <c r="AD1101" s="1150"/>
      <c r="AE1101" s="1150"/>
      <c r="AF1101" s="1150" t="s">
        <v>19172</v>
      </c>
      <c r="AG1101" s="1211">
        <v>45206</v>
      </c>
      <c r="AH1101" s="1212">
        <v>45200</v>
      </c>
      <c r="AI1101" s="1150" t="s">
        <v>11487</v>
      </c>
      <c r="AJ1101" s="1150" t="s">
        <v>11488</v>
      </c>
      <c r="AK1101" s="1210">
        <v>68337</v>
      </c>
      <c r="AL1101" s="1210">
        <v>68337</v>
      </c>
      <c r="AM1101" s="1150" t="s">
        <v>514</v>
      </c>
      <c r="AN1101" s="1150" t="s">
        <v>13437</v>
      </c>
      <c r="AO1101" s="1210">
        <v>53493</v>
      </c>
      <c r="AP1101" s="1150" t="s">
        <v>11490</v>
      </c>
      <c r="AQ1101" s="1150"/>
      <c r="AR1101" s="1150">
        <v>4902155018</v>
      </c>
      <c r="AS1101" s="1150"/>
      <c r="AT1101" s="1150"/>
      <c r="AU1101" s="1150"/>
      <c r="AV1101" s="1150"/>
      <c r="AW1101" s="1150"/>
      <c r="AX1101" s="1150"/>
      <c r="AY1101" s="1150">
        <v>0</v>
      </c>
      <c r="AZ1101" s="1150"/>
      <c r="BA1101" s="1150"/>
      <c r="BB1101" s="1150"/>
      <c r="BC1101" s="1150"/>
      <c r="BD1101" s="1150"/>
      <c r="BE1101" s="1150"/>
      <c r="BF1101" s="1150"/>
      <c r="BG1101" s="1150"/>
      <c r="BH1101" s="1150"/>
      <c r="BI1101" s="1150"/>
      <c r="BJ1101" s="1150"/>
    </row>
    <row r="1102" spans="1:62">
      <c r="A1102" s="1150">
        <v>1096</v>
      </c>
      <c r="B1102" s="1150" t="s">
        <v>19094</v>
      </c>
      <c r="C1102" s="1150" t="s">
        <v>17850</v>
      </c>
      <c r="D1102" s="1150" t="s">
        <v>18942</v>
      </c>
      <c r="E1102" s="1150" t="s">
        <v>18943</v>
      </c>
      <c r="F1102" s="1150" t="s">
        <v>18948</v>
      </c>
      <c r="G1102" s="1150" t="s">
        <v>15943</v>
      </c>
      <c r="H1102" s="1150" t="s">
        <v>11498</v>
      </c>
      <c r="I1102" s="1150" t="s">
        <v>11500</v>
      </c>
      <c r="J1102" s="1150" t="s">
        <v>11499</v>
      </c>
      <c r="K1102" s="1150" t="s">
        <v>11503</v>
      </c>
      <c r="L1102" s="1150" t="s">
        <v>394</v>
      </c>
      <c r="M1102" s="1150">
        <v>100210933</v>
      </c>
      <c r="N1102" s="1150" t="s">
        <v>394</v>
      </c>
      <c r="O1102" s="1150" t="s">
        <v>19690</v>
      </c>
      <c r="P1102" s="1150" t="s">
        <v>17721</v>
      </c>
      <c r="Q1102" s="1211">
        <v>45206</v>
      </c>
      <c r="R1102" s="1210">
        <v>14068</v>
      </c>
      <c r="S1102" s="1150"/>
      <c r="T1102" s="1150" t="s">
        <v>18969</v>
      </c>
      <c r="U1102" s="1150"/>
      <c r="V1102" s="1150"/>
      <c r="W1102" s="1150"/>
      <c r="X1102" s="1150"/>
      <c r="Y1102" s="1150"/>
      <c r="Z1102" s="1150"/>
      <c r="AA1102" s="1150"/>
      <c r="AB1102" s="1150"/>
      <c r="AC1102" s="1150"/>
      <c r="AD1102" s="1150"/>
      <c r="AE1102" s="1150"/>
      <c r="AF1102" s="1150"/>
      <c r="AG1102" s="1150"/>
      <c r="AH1102" s="1212">
        <v>1</v>
      </c>
      <c r="AI1102" s="1150" t="s">
        <v>11498</v>
      </c>
      <c r="AJ1102" s="1150" t="s">
        <v>11499</v>
      </c>
      <c r="AK1102" s="1210">
        <v>14067.68</v>
      </c>
      <c r="AL1102" s="1210">
        <v>14068</v>
      </c>
      <c r="AM1102" s="1150" t="s">
        <v>514</v>
      </c>
      <c r="AN1102" s="1150" t="s">
        <v>13437</v>
      </c>
      <c r="AO1102" s="1150"/>
      <c r="AP1102" s="1150"/>
      <c r="AQ1102" s="1150"/>
      <c r="AR1102" s="1150"/>
      <c r="AS1102" s="1150"/>
      <c r="AT1102" s="1150"/>
      <c r="AU1102" s="1150"/>
      <c r="AV1102" s="1150"/>
      <c r="AW1102" s="1150"/>
      <c r="AX1102" s="1150"/>
      <c r="AY1102" s="1150">
        <v>0</v>
      </c>
      <c r="AZ1102" s="1150"/>
      <c r="BA1102" s="1150"/>
      <c r="BB1102" s="1150"/>
      <c r="BC1102" s="1150"/>
      <c r="BD1102" s="1150"/>
      <c r="BE1102" s="1150"/>
      <c r="BF1102" s="1150"/>
      <c r="BG1102" s="1150"/>
      <c r="BH1102" s="1150"/>
      <c r="BI1102" s="1150"/>
      <c r="BJ1102" s="1150"/>
    </row>
    <row r="1103" spans="1:62">
      <c r="A1103" s="1150">
        <v>1097</v>
      </c>
      <c r="B1103" s="1150" t="s">
        <v>19094</v>
      </c>
      <c r="C1103" s="1150" t="s">
        <v>17850</v>
      </c>
      <c r="D1103" s="1150" t="s">
        <v>18942</v>
      </c>
      <c r="E1103" s="1150" t="s">
        <v>18943</v>
      </c>
      <c r="F1103" s="1150" t="s">
        <v>18948</v>
      </c>
      <c r="G1103" s="1150" t="s">
        <v>15943</v>
      </c>
      <c r="H1103" s="1150" t="s">
        <v>11505</v>
      </c>
      <c r="I1103" s="1150" t="s">
        <v>11507</v>
      </c>
      <c r="J1103" s="1150" t="s">
        <v>11506</v>
      </c>
      <c r="K1103" s="1150" t="s">
        <v>11510</v>
      </c>
      <c r="L1103" s="1150" t="s">
        <v>394</v>
      </c>
      <c r="M1103" s="1150">
        <v>100211418</v>
      </c>
      <c r="N1103" s="1150" t="s">
        <v>18962</v>
      </c>
      <c r="O1103" s="1150" t="s">
        <v>19690</v>
      </c>
      <c r="P1103" s="1150" t="s">
        <v>17721</v>
      </c>
      <c r="Q1103" s="1211">
        <v>45208</v>
      </c>
      <c r="R1103" s="1210">
        <v>39109</v>
      </c>
      <c r="S1103" s="1150"/>
      <c r="T1103" s="1150" t="s">
        <v>19281</v>
      </c>
      <c r="U1103" s="1150"/>
      <c r="V1103" s="1150"/>
      <c r="W1103" s="1150"/>
      <c r="X1103" s="1150"/>
      <c r="Y1103" s="1150"/>
      <c r="Z1103" s="1150"/>
      <c r="AA1103" s="1150"/>
      <c r="AB1103" s="1150"/>
      <c r="AC1103" s="1150"/>
      <c r="AD1103" s="1150"/>
      <c r="AE1103" s="1150"/>
      <c r="AF1103" s="1150"/>
      <c r="AG1103" s="1150"/>
      <c r="AH1103" s="1212">
        <v>1</v>
      </c>
      <c r="AI1103" s="1150" t="s">
        <v>11505</v>
      </c>
      <c r="AJ1103" s="1150" t="s">
        <v>11506</v>
      </c>
      <c r="AK1103" s="1210">
        <v>39108.65</v>
      </c>
      <c r="AL1103" s="1210">
        <v>39109</v>
      </c>
      <c r="AM1103" s="1150" t="s">
        <v>514</v>
      </c>
      <c r="AN1103" s="1150" t="s">
        <v>13437</v>
      </c>
      <c r="AO1103" s="1150"/>
      <c r="AP1103" s="1150"/>
      <c r="AQ1103" s="1150"/>
      <c r="AR1103" s="1150"/>
      <c r="AS1103" s="1150"/>
      <c r="AT1103" s="1150"/>
      <c r="AU1103" s="1150"/>
      <c r="AV1103" s="1150"/>
      <c r="AW1103" s="1150"/>
      <c r="AX1103" s="1150"/>
      <c r="AY1103" s="1150">
        <v>0</v>
      </c>
      <c r="AZ1103" s="1150"/>
      <c r="BA1103" s="1150"/>
      <c r="BB1103" s="1150"/>
      <c r="BC1103" s="1150"/>
      <c r="BD1103" s="1150"/>
      <c r="BE1103" s="1150"/>
      <c r="BF1103" s="1150"/>
      <c r="BG1103" s="1150"/>
      <c r="BH1103" s="1150"/>
      <c r="BI1103" s="1150"/>
      <c r="BJ1103" s="1150"/>
    </row>
    <row r="1104" spans="1:62">
      <c r="A1104" s="1150">
        <v>1098</v>
      </c>
      <c r="B1104" s="1150" t="s">
        <v>19094</v>
      </c>
      <c r="C1104" s="1150" t="s">
        <v>2792</v>
      </c>
      <c r="D1104" s="1150" t="s">
        <v>18942</v>
      </c>
      <c r="E1104" s="1150" t="s">
        <v>18943</v>
      </c>
      <c r="F1104" s="1150" t="s">
        <v>18948</v>
      </c>
      <c r="G1104" s="1150" t="s">
        <v>52</v>
      </c>
      <c r="H1104" s="1150" t="s">
        <v>20266</v>
      </c>
      <c r="I1104" s="1150" t="s">
        <v>11536</v>
      </c>
      <c r="J1104" s="1150" t="s">
        <v>17816</v>
      </c>
      <c r="K1104" s="1150" t="s">
        <v>20267</v>
      </c>
      <c r="L1104" s="1150" t="s">
        <v>394</v>
      </c>
      <c r="M1104" s="1150">
        <v>100194526</v>
      </c>
      <c r="N1104" s="1150" t="s">
        <v>394</v>
      </c>
      <c r="O1104" s="1150" t="s">
        <v>20268</v>
      </c>
      <c r="P1104" s="1150" t="s">
        <v>17721</v>
      </c>
      <c r="Q1104" s="1211">
        <v>45201</v>
      </c>
      <c r="R1104" s="1210">
        <v>51683</v>
      </c>
      <c r="S1104" s="1150"/>
      <c r="T1104" s="1150" t="s">
        <v>18969</v>
      </c>
      <c r="U1104" s="1150">
        <v>1003680461</v>
      </c>
      <c r="V1104" s="1150">
        <v>1003680462</v>
      </c>
      <c r="W1104" s="1150">
        <v>1003680463</v>
      </c>
      <c r="X1104" s="1150"/>
      <c r="Y1104" s="1150"/>
      <c r="Z1104" s="1150"/>
      <c r="AA1104" s="1150"/>
      <c r="AB1104" s="1150"/>
      <c r="AC1104" s="1150"/>
      <c r="AD1104" s="1150"/>
      <c r="AE1104" s="1150"/>
      <c r="AF1104" s="1150" t="s">
        <v>19172</v>
      </c>
      <c r="AG1104" s="1211">
        <v>45209</v>
      </c>
      <c r="AH1104" s="1212">
        <v>45200</v>
      </c>
      <c r="AI1104" s="1150" t="s">
        <v>20266</v>
      </c>
      <c r="AJ1104" s="1150" t="s">
        <v>17816</v>
      </c>
      <c r="AK1104" s="1210">
        <v>51682.67</v>
      </c>
      <c r="AL1104" s="1210">
        <v>51683</v>
      </c>
      <c r="AM1104" s="1150" t="s">
        <v>514</v>
      </c>
      <c r="AN1104" s="1150" t="s">
        <v>13437</v>
      </c>
      <c r="AO1104" s="1210">
        <v>14175</v>
      </c>
      <c r="AP1104" s="1150" t="s">
        <v>11537</v>
      </c>
      <c r="AQ1104" s="1150"/>
      <c r="AR1104" s="1150">
        <v>4902155824</v>
      </c>
      <c r="AS1104" s="1150"/>
      <c r="AT1104" s="1150"/>
      <c r="AU1104" s="1150"/>
      <c r="AV1104" s="1150"/>
      <c r="AW1104" s="1150"/>
      <c r="AX1104" s="1150"/>
      <c r="AY1104" s="1150"/>
      <c r="AZ1104" s="1150"/>
      <c r="BA1104" s="1150"/>
      <c r="BB1104" s="1150"/>
      <c r="BC1104" s="1150"/>
      <c r="BD1104" s="1150"/>
      <c r="BE1104" s="1150"/>
      <c r="BF1104" s="1150"/>
      <c r="BG1104" s="1150"/>
      <c r="BH1104" s="1150"/>
      <c r="BI1104" s="1150"/>
      <c r="BJ1104" s="1150"/>
    </row>
    <row r="1105" spans="1:62">
      <c r="A1105" s="1150">
        <v>1099</v>
      </c>
      <c r="B1105" s="1150" t="s">
        <v>19094</v>
      </c>
      <c r="C1105" s="1150" t="s">
        <v>2792</v>
      </c>
      <c r="D1105" s="1150" t="s">
        <v>18942</v>
      </c>
      <c r="E1105" s="1150" t="s">
        <v>18943</v>
      </c>
      <c r="F1105" s="1150" t="s">
        <v>18948</v>
      </c>
      <c r="G1105" s="1150" t="s">
        <v>52</v>
      </c>
      <c r="H1105" s="1150" t="s">
        <v>20269</v>
      </c>
      <c r="I1105" s="1150" t="s">
        <v>11512</v>
      </c>
      <c r="J1105" s="1150" t="s">
        <v>20270</v>
      </c>
      <c r="K1105" s="1150" t="s">
        <v>11515</v>
      </c>
      <c r="L1105" s="1150" t="s">
        <v>394</v>
      </c>
      <c r="M1105" s="1150">
        <v>100211214</v>
      </c>
      <c r="N1105" s="1150" t="s">
        <v>18997</v>
      </c>
      <c r="O1105" s="1150" t="s">
        <v>19690</v>
      </c>
      <c r="P1105" s="1150" t="s">
        <v>17721</v>
      </c>
      <c r="Q1105" s="1211">
        <v>45203</v>
      </c>
      <c r="R1105" s="1210">
        <v>11055</v>
      </c>
      <c r="S1105" s="1150"/>
      <c r="T1105" s="1150" t="s">
        <v>18969</v>
      </c>
      <c r="U1105" s="1150">
        <v>1003679450</v>
      </c>
      <c r="V1105" s="1150">
        <v>1003679451</v>
      </c>
      <c r="W1105" s="1150"/>
      <c r="X1105" s="1150"/>
      <c r="Y1105" s="1150"/>
      <c r="Z1105" s="1150"/>
      <c r="AA1105" s="1150"/>
      <c r="AB1105" s="1150"/>
      <c r="AC1105" s="1150"/>
      <c r="AD1105" s="1150"/>
      <c r="AE1105" s="1150"/>
      <c r="AF1105" s="1150" t="s">
        <v>18973</v>
      </c>
      <c r="AG1105" s="1211">
        <v>45205</v>
      </c>
      <c r="AH1105" s="1212">
        <v>45200</v>
      </c>
      <c r="AI1105" s="1150" t="s">
        <v>20269</v>
      </c>
      <c r="AJ1105" s="1150" t="s">
        <v>20270</v>
      </c>
      <c r="AK1105" s="1210">
        <v>11054.37</v>
      </c>
      <c r="AL1105" s="1210">
        <v>11055</v>
      </c>
      <c r="AM1105" s="1150" t="s">
        <v>514</v>
      </c>
      <c r="AN1105" s="1150" t="s">
        <v>13437</v>
      </c>
      <c r="AO1105" s="1210">
        <v>6141.76</v>
      </c>
      <c r="AP1105" s="1150" t="s">
        <v>11513</v>
      </c>
      <c r="AQ1105" s="1150"/>
      <c r="AR1105" s="1150">
        <v>4902154775</v>
      </c>
      <c r="AS1105" s="1150"/>
      <c r="AT1105" s="1150"/>
      <c r="AU1105" s="1150"/>
      <c r="AV1105" s="1150"/>
      <c r="AW1105" s="1150"/>
      <c r="AX1105" s="1150"/>
      <c r="AY1105" s="1150">
        <v>0</v>
      </c>
      <c r="AZ1105" s="1150"/>
      <c r="BA1105" s="1150"/>
      <c r="BB1105" s="1150"/>
      <c r="BC1105" s="1150"/>
      <c r="BD1105" s="1150"/>
      <c r="BE1105" s="1150"/>
      <c r="BF1105" s="1150"/>
      <c r="BG1105" s="1150"/>
      <c r="BH1105" s="1150"/>
      <c r="BI1105" s="1150"/>
      <c r="BJ1105" s="1150"/>
    </row>
    <row r="1106" spans="1:62">
      <c r="A1106" s="1150">
        <v>1100</v>
      </c>
      <c r="B1106" s="1150" t="s">
        <v>19094</v>
      </c>
      <c r="C1106" s="1150" t="s">
        <v>17850</v>
      </c>
      <c r="D1106" s="1150" t="s">
        <v>18942</v>
      </c>
      <c r="E1106" s="1150" t="s">
        <v>18943</v>
      </c>
      <c r="F1106" s="1150" t="s">
        <v>18948</v>
      </c>
      <c r="G1106" s="1150" t="s">
        <v>17569</v>
      </c>
      <c r="H1106" s="1150" t="s">
        <v>11517</v>
      </c>
      <c r="I1106" s="1150" t="s">
        <v>11519</v>
      </c>
      <c r="J1106" s="1150" t="s">
        <v>11518</v>
      </c>
      <c r="K1106" s="1150" t="s">
        <v>11522</v>
      </c>
      <c r="L1106" s="1150" t="s">
        <v>394</v>
      </c>
      <c r="M1106" s="1150">
        <v>100195616</v>
      </c>
      <c r="N1106" s="1150" t="s">
        <v>394</v>
      </c>
      <c r="O1106" s="1150" t="s">
        <v>19717</v>
      </c>
      <c r="P1106" s="1150" t="s">
        <v>17721</v>
      </c>
      <c r="Q1106" s="1211">
        <v>45198</v>
      </c>
      <c r="R1106" s="1210">
        <v>25953</v>
      </c>
      <c r="S1106" s="1150"/>
      <c r="T1106" s="1150" t="s">
        <v>18969</v>
      </c>
      <c r="U1106" s="1150"/>
      <c r="V1106" s="1150"/>
      <c r="W1106" s="1150"/>
      <c r="X1106" s="1150"/>
      <c r="Y1106" s="1150"/>
      <c r="Z1106" s="1150"/>
      <c r="AA1106" s="1150"/>
      <c r="AB1106" s="1150"/>
      <c r="AC1106" s="1150"/>
      <c r="AD1106" s="1150"/>
      <c r="AE1106" s="1150"/>
      <c r="AF1106" s="1150"/>
      <c r="AG1106" s="1150"/>
      <c r="AH1106" s="1212">
        <v>1</v>
      </c>
      <c r="AI1106" s="1150" t="s">
        <v>11517</v>
      </c>
      <c r="AJ1106" s="1150" t="s">
        <v>11518</v>
      </c>
      <c r="AK1106" s="1210">
        <v>25952.9</v>
      </c>
      <c r="AL1106" s="1210">
        <v>25953</v>
      </c>
      <c r="AM1106" s="1150" t="s">
        <v>514</v>
      </c>
      <c r="AN1106" s="1150" t="s">
        <v>13437</v>
      </c>
      <c r="AO1106" s="1150"/>
      <c r="AP1106" s="1150"/>
      <c r="AQ1106" s="1150"/>
      <c r="AR1106" s="1150"/>
      <c r="AS1106" s="1150"/>
      <c r="AT1106" s="1150"/>
      <c r="AU1106" s="1150"/>
      <c r="AV1106" s="1150"/>
      <c r="AW1106" s="1150"/>
      <c r="AX1106" s="1150"/>
      <c r="AY1106" s="1150">
        <v>0</v>
      </c>
      <c r="AZ1106" s="1150"/>
      <c r="BA1106" s="1150"/>
      <c r="BB1106" s="1150"/>
      <c r="BC1106" s="1150"/>
      <c r="BD1106" s="1150"/>
      <c r="BE1106" s="1150"/>
      <c r="BF1106" s="1150"/>
      <c r="BG1106" s="1150"/>
      <c r="BH1106" s="1150"/>
      <c r="BI1106" s="1150"/>
      <c r="BJ1106" s="1150"/>
    </row>
    <row r="1107" spans="1:62">
      <c r="A1107" s="1150">
        <v>1101</v>
      </c>
      <c r="B1107" s="1150" t="s">
        <v>19094</v>
      </c>
      <c r="C1107" s="1150" t="s">
        <v>17850</v>
      </c>
      <c r="D1107" s="1150" t="s">
        <v>18942</v>
      </c>
      <c r="E1107" s="1150" t="s">
        <v>18943</v>
      </c>
      <c r="F1107" s="1150" t="s">
        <v>18948</v>
      </c>
      <c r="G1107" s="1150" t="s">
        <v>17569</v>
      </c>
      <c r="H1107" s="1150" t="s">
        <v>11523</v>
      </c>
      <c r="I1107" s="1150" t="s">
        <v>11525</v>
      </c>
      <c r="J1107" s="1150" t="s">
        <v>11524</v>
      </c>
      <c r="K1107" s="1150" t="s">
        <v>11528</v>
      </c>
      <c r="L1107" s="1150" t="s">
        <v>394</v>
      </c>
      <c r="M1107" s="1150">
        <v>100197612</v>
      </c>
      <c r="N1107" s="1150" t="s">
        <v>394</v>
      </c>
      <c r="O1107" s="1150" t="s">
        <v>19717</v>
      </c>
      <c r="P1107" s="1150" t="s">
        <v>17721</v>
      </c>
      <c r="Q1107" s="1211">
        <v>45198</v>
      </c>
      <c r="R1107" s="1210">
        <v>14675</v>
      </c>
      <c r="S1107" s="1150"/>
      <c r="T1107" s="1150" t="s">
        <v>18969</v>
      </c>
      <c r="U1107" s="1150"/>
      <c r="V1107" s="1150"/>
      <c r="W1107" s="1150"/>
      <c r="X1107" s="1150"/>
      <c r="Y1107" s="1150"/>
      <c r="Z1107" s="1150"/>
      <c r="AA1107" s="1150"/>
      <c r="AB1107" s="1150"/>
      <c r="AC1107" s="1150"/>
      <c r="AD1107" s="1150"/>
      <c r="AE1107" s="1150"/>
      <c r="AF1107" s="1150"/>
      <c r="AG1107" s="1150"/>
      <c r="AH1107" s="1212">
        <v>1</v>
      </c>
      <c r="AI1107" s="1150" t="s">
        <v>11523</v>
      </c>
      <c r="AJ1107" s="1150" t="s">
        <v>11524</v>
      </c>
      <c r="AK1107" s="1210">
        <v>14674.49</v>
      </c>
      <c r="AL1107" s="1210">
        <v>14675</v>
      </c>
      <c r="AM1107" s="1150" t="s">
        <v>514</v>
      </c>
      <c r="AN1107" s="1150" t="s">
        <v>13437</v>
      </c>
      <c r="AO1107" s="1150"/>
      <c r="AP1107" s="1150"/>
      <c r="AQ1107" s="1150"/>
      <c r="AR1107" s="1150"/>
      <c r="AS1107" s="1150"/>
      <c r="AT1107" s="1150"/>
      <c r="AU1107" s="1150"/>
      <c r="AV1107" s="1150"/>
      <c r="AW1107" s="1150"/>
      <c r="AX1107" s="1150"/>
      <c r="AY1107" s="1150">
        <v>0</v>
      </c>
      <c r="AZ1107" s="1150"/>
      <c r="BA1107" s="1150"/>
      <c r="BB1107" s="1150"/>
      <c r="BC1107" s="1150"/>
      <c r="BD1107" s="1150"/>
      <c r="BE1107" s="1150"/>
      <c r="BF1107" s="1150"/>
      <c r="BG1107" s="1150"/>
      <c r="BH1107" s="1150"/>
      <c r="BI1107" s="1150"/>
      <c r="BJ1107" s="1150"/>
    </row>
    <row r="1108" spans="1:62">
      <c r="A1108" s="1150">
        <v>1102</v>
      </c>
      <c r="B1108" s="1150" t="s">
        <v>19108</v>
      </c>
      <c r="C1108" s="1150" t="s">
        <v>2792</v>
      </c>
      <c r="D1108" s="1150" t="s">
        <v>18942</v>
      </c>
      <c r="E1108" s="1150" t="s">
        <v>18943</v>
      </c>
      <c r="F1108" s="1150" t="s">
        <v>18948</v>
      </c>
      <c r="G1108" s="1150" t="s">
        <v>19136</v>
      </c>
      <c r="H1108" s="1213" t="s">
        <v>1236</v>
      </c>
      <c r="I1108" s="1213" t="s">
        <v>1234</v>
      </c>
      <c r="J1108" s="1213" t="s">
        <v>2834</v>
      </c>
      <c r="K1108" s="1150" t="s">
        <v>1233</v>
      </c>
      <c r="L1108" s="1150" t="s">
        <v>394</v>
      </c>
      <c r="M1108" s="1150">
        <v>100210749</v>
      </c>
      <c r="N1108" s="1150" t="s">
        <v>394</v>
      </c>
      <c r="O1108" s="1150" t="s">
        <v>19188</v>
      </c>
      <c r="P1108" s="1150" t="s">
        <v>17721</v>
      </c>
      <c r="Q1108" s="1211">
        <v>45184</v>
      </c>
      <c r="R1108" s="1210">
        <v>49054</v>
      </c>
      <c r="S1108" s="1150"/>
      <c r="T1108" s="1150" t="s">
        <v>18969</v>
      </c>
      <c r="U1108" s="1150">
        <v>1003676436</v>
      </c>
      <c r="V1108" s="1150">
        <v>1003676437</v>
      </c>
      <c r="W1108" s="1150"/>
      <c r="X1108" s="1150"/>
      <c r="Y1108" s="1150"/>
      <c r="Z1108" s="1150"/>
      <c r="AA1108" s="1150"/>
      <c r="AB1108" s="1150"/>
      <c r="AC1108" s="1150"/>
      <c r="AD1108" s="1150"/>
      <c r="AE1108" s="1150"/>
      <c r="AF1108" s="1150" t="s">
        <v>18962</v>
      </c>
      <c r="AG1108" s="1211">
        <v>45198</v>
      </c>
      <c r="AH1108" s="1212">
        <v>45170</v>
      </c>
      <c r="AI1108" s="1213" t="s">
        <v>1236</v>
      </c>
      <c r="AJ1108" s="1213" t="s">
        <v>2834</v>
      </c>
      <c r="AK1108" s="1210">
        <v>49053.7</v>
      </c>
      <c r="AL1108" s="1210">
        <v>49054</v>
      </c>
      <c r="AM1108" s="1150" t="s">
        <v>514</v>
      </c>
      <c r="AN1108" s="1150" t="s">
        <v>13437</v>
      </c>
      <c r="AO1108" s="1150"/>
      <c r="AP1108" s="1150" t="s">
        <v>1235</v>
      </c>
      <c r="AQ1108" s="1150"/>
      <c r="AR1108" s="1150">
        <v>4902152063</v>
      </c>
      <c r="AS1108" s="1150"/>
      <c r="AT1108" s="1150"/>
      <c r="AU1108" s="1150"/>
      <c r="AV1108" s="1150"/>
      <c r="AW1108" s="1150"/>
      <c r="AX1108" s="1150"/>
      <c r="AY1108" s="1150" t="s">
        <v>20271</v>
      </c>
      <c r="AZ1108" s="1150"/>
      <c r="BA1108" s="1150"/>
      <c r="BB1108" s="1150"/>
      <c r="BC1108" s="1150"/>
      <c r="BD1108" s="1150"/>
      <c r="BE1108" s="1150"/>
      <c r="BF1108" s="1150"/>
      <c r="BG1108" s="1150"/>
      <c r="BH1108" s="1150"/>
      <c r="BI1108" s="1150"/>
      <c r="BJ1108" s="1150"/>
    </row>
    <row r="1109" spans="1:62">
      <c r="A1109" s="1150">
        <v>1103</v>
      </c>
      <c r="B1109" s="1150">
        <v>0</v>
      </c>
      <c r="C1109" s="1150" t="s">
        <v>2792</v>
      </c>
      <c r="D1109" s="1150" t="s">
        <v>18942</v>
      </c>
      <c r="E1109" s="1150" t="s">
        <v>18943</v>
      </c>
      <c r="F1109" s="1150" t="s">
        <v>18948</v>
      </c>
      <c r="G1109" s="1150" t="s">
        <v>17920</v>
      </c>
      <c r="H1109" s="1213" t="s">
        <v>10131</v>
      </c>
      <c r="I1109" s="1213" t="s">
        <v>10133</v>
      </c>
      <c r="J1109" s="1213" t="s">
        <v>10132</v>
      </c>
      <c r="K1109" s="1150" t="s">
        <v>19827</v>
      </c>
      <c r="L1109" s="1150" t="s">
        <v>394</v>
      </c>
      <c r="M1109" s="1150">
        <v>100211097</v>
      </c>
      <c r="N1109" s="1150" t="s">
        <v>18997</v>
      </c>
      <c r="O1109" s="1150"/>
      <c r="P1109" s="1150" t="s">
        <v>17721</v>
      </c>
      <c r="Q1109" s="1211">
        <v>45189</v>
      </c>
      <c r="R1109" s="1210">
        <v>23380</v>
      </c>
      <c r="S1109" s="1150"/>
      <c r="T1109" s="1150" t="s">
        <v>18969</v>
      </c>
      <c r="U1109" s="1150">
        <v>1003676334</v>
      </c>
      <c r="V1109" s="1150"/>
      <c r="W1109" s="1150"/>
      <c r="X1109" s="1150"/>
      <c r="Y1109" s="1150"/>
      <c r="Z1109" s="1150"/>
      <c r="AA1109" s="1150"/>
      <c r="AB1109" s="1150"/>
      <c r="AC1109" s="1150"/>
      <c r="AD1109" s="1150"/>
      <c r="AE1109" s="1150"/>
      <c r="AF1109" s="1150" t="s">
        <v>18962</v>
      </c>
      <c r="AG1109" s="1211">
        <v>45198</v>
      </c>
      <c r="AH1109" s="1212">
        <v>45170</v>
      </c>
      <c r="AI1109" s="1213" t="s">
        <v>10131</v>
      </c>
      <c r="AJ1109" s="1213" t="s">
        <v>10132</v>
      </c>
      <c r="AK1109" s="1210">
        <v>23379.439999999999</v>
      </c>
      <c r="AL1109" s="1210">
        <v>23380</v>
      </c>
      <c r="AM1109" s="1150" t="s">
        <v>514</v>
      </c>
      <c r="AN1109" s="1150" t="s">
        <v>13437</v>
      </c>
      <c r="AO1109" s="1150"/>
      <c r="AP1109" s="1150" t="s">
        <v>10134</v>
      </c>
      <c r="AQ1109" s="1150"/>
      <c r="AR1109" s="1150">
        <v>4902152246</v>
      </c>
      <c r="AS1109" s="1150"/>
      <c r="AT1109" s="1150"/>
      <c r="AU1109" s="1150"/>
      <c r="AV1109" s="1150"/>
      <c r="AW1109" s="1150"/>
      <c r="AX1109" s="1150"/>
      <c r="AY1109" s="1150" t="s">
        <v>19829</v>
      </c>
      <c r="AZ1109" s="1150"/>
      <c r="BA1109" s="1150"/>
      <c r="BB1109" s="1150"/>
      <c r="BC1109" s="1150"/>
      <c r="BD1109" s="1150"/>
      <c r="BE1109" s="1150"/>
      <c r="BF1109" s="1150"/>
      <c r="BG1109" s="1150"/>
      <c r="BH1109" s="1150"/>
      <c r="BI1109" s="1150"/>
      <c r="BJ1109" s="1150"/>
    </row>
    <row r="1110" spans="1:62">
      <c r="A1110" s="1150">
        <v>1104</v>
      </c>
      <c r="B1110" s="1150"/>
      <c r="C1110" s="1150" t="s">
        <v>2792</v>
      </c>
      <c r="D1110" s="1150" t="s">
        <v>18942</v>
      </c>
      <c r="E1110" s="1150" t="s">
        <v>18943</v>
      </c>
      <c r="F1110" s="1150" t="s">
        <v>19171</v>
      </c>
      <c r="G1110" s="1150" t="s">
        <v>19136</v>
      </c>
      <c r="H1110" s="1213" t="s">
        <v>3987</v>
      </c>
      <c r="I1110" s="1150" t="s">
        <v>6725</v>
      </c>
      <c r="J1110" s="1150" t="s">
        <v>6724</v>
      </c>
      <c r="K1110" s="1150" t="s">
        <v>20272</v>
      </c>
      <c r="L1110" s="1150" t="s">
        <v>394</v>
      </c>
      <c r="M1110" s="1150">
        <v>100137201</v>
      </c>
      <c r="N1110" s="1150" t="s">
        <v>394</v>
      </c>
      <c r="O1110" s="1150"/>
      <c r="P1110" s="1150" t="s">
        <v>17721</v>
      </c>
      <c r="Q1110" s="1150"/>
      <c r="R1110" s="1210">
        <v>252608</v>
      </c>
      <c r="S1110" s="1150"/>
      <c r="T1110" s="1150" t="s">
        <v>18969</v>
      </c>
      <c r="U1110" s="1150">
        <v>1003676537</v>
      </c>
      <c r="V1110" s="1150"/>
      <c r="W1110" s="1150"/>
      <c r="X1110" s="1150"/>
      <c r="Y1110" s="1150"/>
      <c r="Z1110" s="1150"/>
      <c r="AA1110" s="1150"/>
      <c r="AB1110" s="1150"/>
      <c r="AC1110" s="1150"/>
      <c r="AD1110" s="1150"/>
      <c r="AE1110" s="1150"/>
      <c r="AF1110" s="1150" t="s">
        <v>18962</v>
      </c>
      <c r="AG1110" s="1211">
        <v>45198</v>
      </c>
      <c r="AH1110" s="1212">
        <v>45170</v>
      </c>
      <c r="AI1110" s="1213" t="s">
        <v>3987</v>
      </c>
      <c r="AJ1110" s="1150" t="s">
        <v>6724</v>
      </c>
      <c r="AK1110" s="1210">
        <v>109061</v>
      </c>
      <c r="AL1110" s="1210">
        <v>109061</v>
      </c>
      <c r="AM1110" s="1150" t="s">
        <v>497</v>
      </c>
      <c r="AN1110" s="1150" t="s">
        <v>14506</v>
      </c>
      <c r="AO1110" s="1150"/>
      <c r="AP1110" s="1150" t="s">
        <v>6726</v>
      </c>
      <c r="AQ1110" s="1150"/>
      <c r="AR1110" s="1150">
        <v>4902152072</v>
      </c>
      <c r="AS1110" s="1150"/>
      <c r="AT1110" s="1150"/>
      <c r="AU1110" s="1150"/>
      <c r="AV1110" s="1150"/>
      <c r="AW1110" s="1150"/>
      <c r="AX1110" s="1150"/>
      <c r="AY1110" s="1150">
        <v>0</v>
      </c>
      <c r="AZ1110" s="1150"/>
      <c r="BA1110" s="1150"/>
      <c r="BB1110" s="1150"/>
      <c r="BC1110" s="1150"/>
      <c r="BD1110" s="1150"/>
      <c r="BE1110" s="1150"/>
      <c r="BF1110" s="1150"/>
      <c r="BG1110" s="1150"/>
      <c r="BH1110" s="1150"/>
      <c r="BI1110" s="1150"/>
      <c r="BJ1110" s="1150"/>
    </row>
    <row r="1111" spans="1:62">
      <c r="A1111" s="1150">
        <v>1105</v>
      </c>
      <c r="B1111" s="1150"/>
      <c r="C1111" s="1150" t="s">
        <v>2792</v>
      </c>
      <c r="D1111" s="1150" t="s">
        <v>18942</v>
      </c>
      <c r="E1111" s="1150" t="s">
        <v>17550</v>
      </c>
      <c r="F1111" s="1150" t="s">
        <v>18948</v>
      </c>
      <c r="G1111" s="1150" t="s">
        <v>15831</v>
      </c>
      <c r="H1111" s="1217" t="s">
        <v>15299</v>
      </c>
      <c r="I1111" s="1150" t="s">
        <v>20273</v>
      </c>
      <c r="J1111" s="1150" t="s">
        <v>20274</v>
      </c>
      <c r="K1111" s="1150" t="s">
        <v>20275</v>
      </c>
      <c r="L1111" s="1150" t="s">
        <v>18997</v>
      </c>
      <c r="M1111" s="1150">
        <v>100211153</v>
      </c>
      <c r="N1111" s="1150" t="s">
        <v>18962</v>
      </c>
      <c r="O1111" s="1150" t="s">
        <v>19690</v>
      </c>
      <c r="P1111" s="1150" t="s">
        <v>17721</v>
      </c>
      <c r="Q1111" s="1211">
        <v>45198</v>
      </c>
      <c r="R1111" s="1210">
        <v>9001</v>
      </c>
      <c r="S1111" s="1150"/>
      <c r="T1111" s="1150" t="s">
        <v>18969</v>
      </c>
      <c r="U1111" s="1150">
        <v>1003676860</v>
      </c>
      <c r="V1111" s="1150"/>
      <c r="W1111" s="1150"/>
      <c r="X1111" s="1150"/>
      <c r="Y1111" s="1150"/>
      <c r="Z1111" s="1150"/>
      <c r="AA1111" s="1150"/>
      <c r="AB1111" s="1150"/>
      <c r="AC1111" s="1150"/>
      <c r="AD1111" s="1150"/>
      <c r="AE1111" s="1150"/>
      <c r="AF1111" s="1150" t="s">
        <v>18962</v>
      </c>
      <c r="AG1111" s="1211">
        <v>45198</v>
      </c>
      <c r="AH1111" s="1212">
        <v>45170</v>
      </c>
      <c r="AI1111" s="1217" t="s">
        <v>15299</v>
      </c>
      <c r="AJ1111" s="1150" t="s">
        <v>20274</v>
      </c>
      <c r="AK1111" s="1210">
        <v>9001</v>
      </c>
      <c r="AL1111" s="1210">
        <v>9001</v>
      </c>
      <c r="AM1111" s="1150" t="s">
        <v>516</v>
      </c>
      <c r="AN1111" s="1150" t="s">
        <v>13437</v>
      </c>
      <c r="AO1111" s="1150"/>
      <c r="AP1111" s="1150"/>
      <c r="AQ1111" s="1150"/>
      <c r="AR1111" s="1150">
        <v>4800407732</v>
      </c>
      <c r="AS1111" s="1150"/>
      <c r="AT1111" s="1150"/>
      <c r="AU1111" s="1150"/>
      <c r="AV1111" s="1150"/>
      <c r="AW1111" s="1150"/>
      <c r="AX1111" s="1150"/>
      <c r="AY1111" s="1150">
        <v>0</v>
      </c>
      <c r="AZ1111" s="1150"/>
      <c r="BA1111" s="1150" t="s">
        <v>18980</v>
      </c>
      <c r="BB1111" s="1150"/>
      <c r="BC1111" s="1150"/>
      <c r="BD1111" s="1150"/>
      <c r="BE1111" s="1211">
        <v>45210</v>
      </c>
      <c r="BF1111" s="1150" t="s">
        <v>18962</v>
      </c>
      <c r="BG1111" s="1150"/>
      <c r="BH1111" s="1150"/>
      <c r="BI1111" s="1150"/>
      <c r="BJ1111" s="1150"/>
    </row>
    <row r="1112" spans="1:62">
      <c r="A1112" s="1150">
        <v>1106</v>
      </c>
      <c r="B1112" s="1150"/>
      <c r="C1112" s="1150" t="s">
        <v>2792</v>
      </c>
      <c r="D1112" s="1150" t="s">
        <v>18942</v>
      </c>
      <c r="E1112" s="1150" t="s">
        <v>18943</v>
      </c>
      <c r="F1112" s="1150" t="s">
        <v>18944</v>
      </c>
      <c r="G1112" s="1150" t="s">
        <v>15943</v>
      </c>
      <c r="H1112" s="1150" t="s">
        <v>1832</v>
      </c>
      <c r="I1112" s="1150" t="s">
        <v>1829</v>
      </c>
      <c r="J1112" s="1150" t="s">
        <v>1831</v>
      </c>
      <c r="K1112" s="1217" t="s">
        <v>1830</v>
      </c>
      <c r="L1112" s="1150" t="s">
        <v>394</v>
      </c>
      <c r="M1112" s="1150">
        <v>100210498</v>
      </c>
      <c r="N1112" s="1150" t="s">
        <v>394</v>
      </c>
      <c r="O1112" s="1150"/>
      <c r="P1112" s="1150" t="s">
        <v>17721</v>
      </c>
      <c r="Q1112" s="1150"/>
      <c r="R1112" s="1210">
        <v>59630</v>
      </c>
      <c r="S1112" s="1150"/>
      <c r="T1112" s="1150" t="s">
        <v>18969</v>
      </c>
      <c r="U1112" s="1150">
        <v>1003676438</v>
      </c>
      <c r="V1112" s="1150">
        <v>1003676439</v>
      </c>
      <c r="W1112" s="1150"/>
      <c r="X1112" s="1150"/>
      <c r="Y1112" s="1150"/>
      <c r="Z1112" s="1150"/>
      <c r="AA1112" s="1150"/>
      <c r="AB1112" s="1150"/>
      <c r="AC1112" s="1150"/>
      <c r="AD1112" s="1150"/>
      <c r="AE1112" s="1150"/>
      <c r="AF1112" s="1150" t="s">
        <v>18997</v>
      </c>
      <c r="AG1112" s="1211">
        <v>45198</v>
      </c>
      <c r="AH1112" s="1212">
        <v>45170</v>
      </c>
      <c r="AI1112" s="1150" t="s">
        <v>1832</v>
      </c>
      <c r="AJ1112" s="1150" t="s">
        <v>1831</v>
      </c>
      <c r="AK1112" s="1210">
        <v>59630.38</v>
      </c>
      <c r="AL1112" s="1210">
        <v>59631</v>
      </c>
      <c r="AM1112" s="1150" t="s">
        <v>512</v>
      </c>
      <c r="AN1112" s="1150" t="s">
        <v>12821</v>
      </c>
      <c r="AO1112" s="1210">
        <v>32461.52</v>
      </c>
      <c r="AP1112" s="1150" t="s">
        <v>2297</v>
      </c>
      <c r="AQ1112" s="1150"/>
      <c r="AR1112" s="1150">
        <v>4902152061</v>
      </c>
      <c r="AS1112" s="1150"/>
      <c r="AT1112" s="1150"/>
      <c r="AU1112" s="1150"/>
      <c r="AV1112" s="1150"/>
      <c r="AW1112" s="1150"/>
      <c r="AX1112" s="1150"/>
      <c r="AY1112" s="1150">
        <v>0</v>
      </c>
      <c r="AZ1112" s="1150"/>
      <c r="BA1112" s="1150"/>
      <c r="BB1112" s="1150"/>
      <c r="BC1112" s="1150"/>
      <c r="BD1112" s="1150"/>
      <c r="BE1112" s="1150"/>
      <c r="BF1112" s="1150"/>
      <c r="BG1112" s="1150"/>
      <c r="BH1112" s="1150"/>
      <c r="BI1112" s="1150"/>
      <c r="BJ1112" s="1150"/>
    </row>
    <row r="1113" spans="1:62" ht="135">
      <c r="A1113" s="1150">
        <v>1107</v>
      </c>
      <c r="B1113" s="1150"/>
      <c r="C1113" s="1150" t="s">
        <v>2792</v>
      </c>
      <c r="D1113" s="1150" t="s">
        <v>18942</v>
      </c>
      <c r="E1113" s="1150" t="s">
        <v>18943</v>
      </c>
      <c r="F1113" s="1150" t="s">
        <v>18944</v>
      </c>
      <c r="G1113" s="1150" t="s">
        <v>17920</v>
      </c>
      <c r="H1113" s="1150" t="s">
        <v>10857</v>
      </c>
      <c r="I1113" s="1150" t="s">
        <v>10859</v>
      </c>
      <c r="J1113" s="1150" t="s">
        <v>10858</v>
      </c>
      <c r="K1113" s="1215" t="s">
        <v>20276</v>
      </c>
      <c r="L1113" s="1150" t="s">
        <v>394</v>
      </c>
      <c r="M1113" s="1150">
        <v>100207704</v>
      </c>
      <c r="N1113" s="1150" t="s">
        <v>394</v>
      </c>
      <c r="O1113" s="1150"/>
      <c r="P1113" s="1150" t="s">
        <v>17721</v>
      </c>
      <c r="Q1113" s="1150"/>
      <c r="R1113" s="1210">
        <v>5609</v>
      </c>
      <c r="S1113" s="1150"/>
      <c r="T1113" s="1150" t="s">
        <v>18969</v>
      </c>
      <c r="U1113" s="1150">
        <v>1003676542</v>
      </c>
      <c r="V1113" s="1150"/>
      <c r="W1113" s="1150"/>
      <c r="X1113" s="1150"/>
      <c r="Y1113" s="1150"/>
      <c r="Z1113" s="1150"/>
      <c r="AA1113" s="1150"/>
      <c r="AB1113" s="1150"/>
      <c r="AC1113" s="1150"/>
      <c r="AD1113" s="1150"/>
      <c r="AE1113" s="1150"/>
      <c r="AF1113" s="1150" t="s">
        <v>18962</v>
      </c>
      <c r="AG1113" s="1211">
        <v>45198</v>
      </c>
      <c r="AH1113" s="1212">
        <v>45170</v>
      </c>
      <c r="AI1113" s="1150" t="s">
        <v>10857</v>
      </c>
      <c r="AJ1113" s="1150" t="s">
        <v>10858</v>
      </c>
      <c r="AK1113" s="1210">
        <v>5608.45</v>
      </c>
      <c r="AL1113" s="1210">
        <v>5609</v>
      </c>
      <c r="AM1113" s="1150" t="s">
        <v>515</v>
      </c>
      <c r="AN1113" s="1150" t="s">
        <v>12821</v>
      </c>
      <c r="AO1113" s="1150"/>
      <c r="AP1113" s="1150" t="s">
        <v>10860</v>
      </c>
      <c r="AQ1113" s="1150"/>
      <c r="AR1113" s="1150">
        <v>4902152031</v>
      </c>
      <c r="AS1113" s="1150"/>
      <c r="AT1113" s="1150"/>
      <c r="AU1113" s="1150"/>
      <c r="AV1113" s="1150"/>
      <c r="AW1113" s="1150"/>
      <c r="AX1113" s="1150"/>
      <c r="AY1113" s="1150">
        <v>0</v>
      </c>
      <c r="AZ1113" s="1150"/>
      <c r="BA1113" s="1150"/>
      <c r="BB1113" s="1150"/>
      <c r="BC1113" s="1150"/>
      <c r="BD1113" s="1150"/>
      <c r="BE1113" s="1150"/>
      <c r="BF1113" s="1150"/>
      <c r="BG1113" s="1150"/>
      <c r="BH1113" s="1150"/>
      <c r="BI1113" s="1150"/>
      <c r="BJ1113" s="1150"/>
    </row>
    <row r="1114" spans="1:62">
      <c r="A1114" s="1150">
        <v>1108</v>
      </c>
      <c r="B1114" s="1150" t="s">
        <v>19108</v>
      </c>
      <c r="C1114" s="1150" t="s">
        <v>2792</v>
      </c>
      <c r="D1114" s="1150" t="s">
        <v>18942</v>
      </c>
      <c r="E1114" s="1150" t="s">
        <v>18943</v>
      </c>
      <c r="F1114" s="1150" t="s">
        <v>18948</v>
      </c>
      <c r="G1114" s="1150" t="s">
        <v>17920</v>
      </c>
      <c r="H1114" s="1213" t="s">
        <v>1301</v>
      </c>
      <c r="I1114" s="1213" t="s">
        <v>1298</v>
      </c>
      <c r="J1114" s="1213" t="s">
        <v>2979</v>
      </c>
      <c r="K1114" s="1150" t="s">
        <v>1297</v>
      </c>
      <c r="L1114" s="1150" t="s">
        <v>394</v>
      </c>
      <c r="M1114" s="1150">
        <v>100210701</v>
      </c>
      <c r="N1114" s="1150" t="s">
        <v>394</v>
      </c>
      <c r="O1114" s="1150"/>
      <c r="P1114" s="1150" t="s">
        <v>17721</v>
      </c>
      <c r="Q1114" s="1211">
        <v>45182</v>
      </c>
      <c r="R1114" s="1210">
        <v>52138</v>
      </c>
      <c r="S1114" s="1150"/>
      <c r="T1114" s="1150" t="s">
        <v>18969</v>
      </c>
      <c r="U1114" s="1150">
        <v>1003676543</v>
      </c>
      <c r="V1114" s="1150"/>
      <c r="W1114" s="1150"/>
      <c r="X1114" s="1150"/>
      <c r="Y1114" s="1150"/>
      <c r="Z1114" s="1150"/>
      <c r="AA1114" s="1150"/>
      <c r="AB1114" s="1150"/>
      <c r="AC1114" s="1150"/>
      <c r="AD1114" s="1150"/>
      <c r="AE1114" s="1150"/>
      <c r="AF1114" s="1150" t="s">
        <v>18962</v>
      </c>
      <c r="AG1114" s="1211">
        <v>45198</v>
      </c>
      <c r="AH1114" s="1212">
        <v>45170</v>
      </c>
      <c r="AI1114" s="1213" t="s">
        <v>1301</v>
      </c>
      <c r="AJ1114" s="1213" t="s">
        <v>2979</v>
      </c>
      <c r="AK1114" s="1210">
        <v>52138</v>
      </c>
      <c r="AL1114" s="1210">
        <v>52138</v>
      </c>
      <c r="AM1114" s="1150" t="s">
        <v>514</v>
      </c>
      <c r="AN1114" s="1150" t="s">
        <v>13437</v>
      </c>
      <c r="AO1114" s="1150"/>
      <c r="AP1114" s="1150" t="s">
        <v>1300</v>
      </c>
      <c r="AQ1114" s="1150"/>
      <c r="AR1114" s="1150">
        <v>4902152039</v>
      </c>
      <c r="AS1114" s="1150"/>
      <c r="AT1114" s="1150"/>
      <c r="AU1114" s="1150"/>
      <c r="AV1114" s="1150"/>
      <c r="AW1114" s="1150"/>
      <c r="AX1114" s="1150"/>
      <c r="AY1114" s="1150" t="s">
        <v>19583</v>
      </c>
      <c r="AZ1114" s="1150"/>
      <c r="BA1114" s="1150"/>
      <c r="BB1114" s="1150"/>
      <c r="BC1114" s="1150"/>
      <c r="BD1114" s="1150"/>
      <c r="BE1114" s="1150"/>
      <c r="BF1114" s="1150"/>
      <c r="BG1114" s="1150"/>
      <c r="BH1114" s="1150"/>
      <c r="BI1114" s="1150"/>
      <c r="BJ1114" s="1150"/>
    </row>
    <row r="1115" spans="1:62">
      <c r="A1115" s="1150">
        <v>1109</v>
      </c>
      <c r="B1115" s="1150"/>
      <c r="C1115" s="1150" t="s">
        <v>2792</v>
      </c>
      <c r="D1115" s="1150" t="s">
        <v>18942</v>
      </c>
      <c r="E1115" s="1150" t="s">
        <v>18943</v>
      </c>
      <c r="F1115" s="1150" t="s">
        <v>18944</v>
      </c>
      <c r="G1115" s="1150" t="s">
        <v>17963</v>
      </c>
      <c r="H1115" s="1150" t="s">
        <v>8988</v>
      </c>
      <c r="I1115" s="1150" t="s">
        <v>8990</v>
      </c>
      <c r="J1115" s="1217" t="s">
        <v>8989</v>
      </c>
      <c r="K1115" s="1150" t="s">
        <v>8995</v>
      </c>
      <c r="L1115" s="1150" t="s">
        <v>394</v>
      </c>
      <c r="M1115" s="1150">
        <v>100199806</v>
      </c>
      <c r="N1115" s="1150" t="s">
        <v>394</v>
      </c>
      <c r="O1115" s="1150" t="s">
        <v>19584</v>
      </c>
      <c r="P1115" s="1150" t="s">
        <v>17721</v>
      </c>
      <c r="Q1115" s="1211">
        <v>45205</v>
      </c>
      <c r="R1115" s="1210">
        <v>16050</v>
      </c>
      <c r="S1115" s="1150">
        <v>500</v>
      </c>
      <c r="T1115" s="1150" t="s">
        <v>18969</v>
      </c>
      <c r="U1115" s="1150">
        <v>1003679481</v>
      </c>
      <c r="V1115" s="1150"/>
      <c r="W1115" s="1150"/>
      <c r="X1115" s="1150"/>
      <c r="Y1115" s="1150"/>
      <c r="Z1115" s="1150"/>
      <c r="AA1115" s="1150"/>
      <c r="AB1115" s="1150"/>
      <c r="AC1115" s="1150"/>
      <c r="AD1115" s="1150"/>
      <c r="AE1115" s="1150"/>
      <c r="AF1115" s="1150" t="s">
        <v>18997</v>
      </c>
      <c r="AG1115" s="1211">
        <v>45205</v>
      </c>
      <c r="AH1115" s="1212">
        <v>45200</v>
      </c>
      <c r="AI1115" s="1150" t="s">
        <v>8988</v>
      </c>
      <c r="AJ1115" s="1217" t="s">
        <v>8989</v>
      </c>
      <c r="AK1115" s="1210">
        <v>100000</v>
      </c>
      <c r="AL1115" s="1210">
        <v>100000</v>
      </c>
      <c r="AM1115" s="1150" t="s">
        <v>19703</v>
      </c>
      <c r="AN1115" s="1150" t="s">
        <v>20277</v>
      </c>
      <c r="AO1115" s="1150"/>
      <c r="AP1115" s="1150" t="s">
        <v>8991</v>
      </c>
      <c r="AQ1115" s="1150"/>
      <c r="AR1115" s="1150">
        <v>4902154711</v>
      </c>
      <c r="AS1115" s="1150"/>
      <c r="AT1115" s="1150"/>
      <c r="AU1115" s="1150"/>
      <c r="AV1115" s="1150"/>
      <c r="AW1115" s="1150"/>
      <c r="AX1115" s="1150"/>
      <c r="AY1115" s="1150" t="s">
        <v>20278</v>
      </c>
      <c r="AZ1115" s="1150"/>
      <c r="BA1115" s="1150"/>
      <c r="BB1115" s="1150"/>
      <c r="BC1115" s="1150"/>
      <c r="BD1115" s="1150"/>
      <c r="BE1115" s="1150"/>
      <c r="BF1115" s="1150"/>
      <c r="BG1115" s="1150"/>
      <c r="BH1115" s="1150"/>
      <c r="BI1115" s="1150"/>
      <c r="BJ1115" s="1150"/>
    </row>
    <row r="1116" spans="1:62">
      <c r="A1116" s="1150">
        <v>1110</v>
      </c>
      <c r="B1116" s="1150"/>
      <c r="C1116" s="1150" t="s">
        <v>2792</v>
      </c>
      <c r="D1116" s="1150" t="s">
        <v>18942</v>
      </c>
      <c r="E1116" s="1150" t="s">
        <v>18943</v>
      </c>
      <c r="F1116" s="1150" t="s">
        <v>18944</v>
      </c>
      <c r="G1116" s="1150" t="s">
        <v>3643</v>
      </c>
      <c r="H1116" s="1150" t="s">
        <v>6931</v>
      </c>
      <c r="I1116" s="1150" t="s">
        <v>6933</v>
      </c>
      <c r="J1116" s="1150" t="s">
        <v>6932</v>
      </c>
      <c r="K1116" s="1150" t="s">
        <v>20279</v>
      </c>
      <c r="L1116" s="1150" t="s">
        <v>394</v>
      </c>
      <c r="M1116" s="1150">
        <v>100207645</v>
      </c>
      <c r="N1116" s="1150" t="s">
        <v>394</v>
      </c>
      <c r="O1116" s="1150"/>
      <c r="P1116" s="1150" t="s">
        <v>17721</v>
      </c>
      <c r="Q1116" s="1150"/>
      <c r="R1116" s="1210">
        <v>18360</v>
      </c>
      <c r="S1116" s="1150"/>
      <c r="T1116" s="1150" t="s">
        <v>18969</v>
      </c>
      <c r="U1116" s="1150">
        <v>1003676211</v>
      </c>
      <c r="V1116" s="1150"/>
      <c r="W1116" s="1150"/>
      <c r="X1116" s="1150"/>
      <c r="Y1116" s="1150"/>
      <c r="Z1116" s="1150"/>
      <c r="AA1116" s="1150"/>
      <c r="AB1116" s="1150"/>
      <c r="AC1116" s="1150"/>
      <c r="AD1116" s="1150"/>
      <c r="AE1116" s="1150"/>
      <c r="AF1116" s="1150" t="s">
        <v>18997</v>
      </c>
      <c r="AG1116" s="1211">
        <v>45198</v>
      </c>
      <c r="AH1116" s="1212">
        <v>45170</v>
      </c>
      <c r="AI1116" s="1150" t="s">
        <v>6931</v>
      </c>
      <c r="AJ1116" s="1150" t="s">
        <v>6932</v>
      </c>
      <c r="AK1116" s="1210">
        <v>18360</v>
      </c>
      <c r="AL1116" s="1210">
        <v>18360</v>
      </c>
      <c r="AM1116" s="1150" t="s">
        <v>19064</v>
      </c>
      <c r="AN1116" s="1150" t="s">
        <v>12821</v>
      </c>
      <c r="AO1116" s="1210">
        <v>4645</v>
      </c>
      <c r="AP1116" s="1150" t="s">
        <v>6934</v>
      </c>
      <c r="AQ1116" s="1150"/>
      <c r="AR1116" s="1150">
        <v>4902152109</v>
      </c>
      <c r="AS1116" s="1150"/>
      <c r="AT1116" s="1150"/>
      <c r="AU1116" s="1150"/>
      <c r="AV1116" s="1150"/>
      <c r="AW1116" s="1150"/>
      <c r="AX1116" s="1150"/>
      <c r="AY1116" s="1150">
        <v>0</v>
      </c>
      <c r="AZ1116" s="1150"/>
      <c r="BA1116" s="1150"/>
      <c r="BB1116" s="1150"/>
      <c r="BC1116" s="1150"/>
      <c r="BD1116" s="1150"/>
      <c r="BE1116" s="1150"/>
      <c r="BF1116" s="1150"/>
      <c r="BG1116" s="1150"/>
      <c r="BH1116" s="1150"/>
      <c r="BI1116" s="1150"/>
      <c r="BJ1116" s="1150"/>
    </row>
    <row r="1117" spans="1:62">
      <c r="A1117" s="1150">
        <v>1111</v>
      </c>
      <c r="B1117" s="1150"/>
      <c r="C1117" s="1150" t="s">
        <v>2792</v>
      </c>
      <c r="D1117" s="1150" t="s">
        <v>18942</v>
      </c>
      <c r="E1117" s="1150" t="s">
        <v>18943</v>
      </c>
      <c r="F1117" s="1150" t="s">
        <v>18944</v>
      </c>
      <c r="G1117" s="1150" t="s">
        <v>3643</v>
      </c>
      <c r="H1117" s="1150" t="s">
        <v>6914</v>
      </c>
      <c r="I1117" s="1150" t="s">
        <v>6916</v>
      </c>
      <c r="J1117" s="1150" t="s">
        <v>6915</v>
      </c>
      <c r="K1117" s="1150" t="s">
        <v>20280</v>
      </c>
      <c r="L1117" s="1150" t="s">
        <v>394</v>
      </c>
      <c r="M1117" s="1150">
        <v>100208626</v>
      </c>
      <c r="N1117" s="1150" t="s">
        <v>394</v>
      </c>
      <c r="O1117" s="1150"/>
      <c r="P1117" s="1150" t="s">
        <v>17721</v>
      </c>
      <c r="Q1117" s="1150"/>
      <c r="R1117" s="1210">
        <v>23340</v>
      </c>
      <c r="S1117" s="1150"/>
      <c r="T1117" s="1150" t="s">
        <v>18969</v>
      </c>
      <c r="U1117" s="1150">
        <v>1003676212</v>
      </c>
      <c r="V1117" s="1150"/>
      <c r="W1117" s="1150"/>
      <c r="X1117" s="1150"/>
      <c r="Y1117" s="1150"/>
      <c r="Z1117" s="1150"/>
      <c r="AA1117" s="1150"/>
      <c r="AB1117" s="1150"/>
      <c r="AC1117" s="1150"/>
      <c r="AD1117" s="1150"/>
      <c r="AE1117" s="1150"/>
      <c r="AF1117" s="1150" t="s">
        <v>18997</v>
      </c>
      <c r="AG1117" s="1211">
        <v>45198</v>
      </c>
      <c r="AH1117" s="1212">
        <v>45170</v>
      </c>
      <c r="AI1117" s="1150" t="s">
        <v>6914</v>
      </c>
      <c r="AJ1117" s="1150" t="s">
        <v>6915</v>
      </c>
      <c r="AK1117" s="1210">
        <v>23340</v>
      </c>
      <c r="AL1117" s="1210">
        <v>23340</v>
      </c>
      <c r="AM1117" s="1150" t="s">
        <v>19064</v>
      </c>
      <c r="AN1117" s="1150" t="s">
        <v>12821</v>
      </c>
      <c r="AO1117" s="1210">
        <v>1131.48</v>
      </c>
      <c r="AP1117" s="1150" t="s">
        <v>6917</v>
      </c>
      <c r="AQ1117" s="1150"/>
      <c r="AR1117" s="1150">
        <v>4902152086</v>
      </c>
      <c r="AS1117" s="1150"/>
      <c r="AT1117" s="1150"/>
      <c r="AU1117" s="1150"/>
      <c r="AV1117" s="1150"/>
      <c r="AW1117" s="1150"/>
      <c r="AX1117" s="1150"/>
      <c r="AY1117" s="1150">
        <v>0</v>
      </c>
      <c r="AZ1117" s="1150"/>
      <c r="BA1117" s="1150"/>
      <c r="BB1117" s="1150"/>
      <c r="BC1117" s="1150"/>
      <c r="BD1117" s="1150"/>
      <c r="BE1117" s="1150"/>
      <c r="BF1117" s="1150"/>
      <c r="BG1117" s="1150"/>
      <c r="BH1117" s="1150"/>
      <c r="BI1117" s="1150"/>
      <c r="BJ1117" s="1150"/>
    </row>
    <row r="1118" spans="1:62">
      <c r="A1118" s="1150">
        <v>1112</v>
      </c>
      <c r="B1118" s="1150">
        <v>0</v>
      </c>
      <c r="C1118" s="1150" t="s">
        <v>2792</v>
      </c>
      <c r="D1118" s="1150" t="s">
        <v>18942</v>
      </c>
      <c r="E1118" s="1150" t="s">
        <v>18943</v>
      </c>
      <c r="F1118" s="1150" t="s">
        <v>18948</v>
      </c>
      <c r="G1118" s="1150" t="s">
        <v>19136</v>
      </c>
      <c r="H1118" s="1150" t="s">
        <v>12074</v>
      </c>
      <c r="I1118" s="1150" t="s">
        <v>12076</v>
      </c>
      <c r="J1118" s="1150" t="s">
        <v>12075</v>
      </c>
      <c r="K1118" s="1150" t="s">
        <v>20281</v>
      </c>
      <c r="L1118" s="1150" t="s">
        <v>394</v>
      </c>
      <c r="M1118" s="1150">
        <v>100192430</v>
      </c>
      <c r="N1118" s="1150" t="s">
        <v>394</v>
      </c>
      <c r="O1118" s="1150"/>
      <c r="P1118" s="1150" t="s">
        <v>17721</v>
      </c>
      <c r="Q1118" s="1150"/>
      <c r="R1118" s="1210">
        <v>16303</v>
      </c>
      <c r="S1118" s="1150"/>
      <c r="T1118" s="1150" t="s">
        <v>18969</v>
      </c>
      <c r="U1118" s="1150">
        <v>1003679568</v>
      </c>
      <c r="V1118" s="1150"/>
      <c r="W1118" s="1150"/>
      <c r="X1118" s="1150"/>
      <c r="Y1118" s="1150"/>
      <c r="Z1118" s="1150"/>
      <c r="AA1118" s="1150"/>
      <c r="AB1118" s="1150"/>
      <c r="AC1118" s="1150"/>
      <c r="AD1118" s="1150"/>
      <c r="AE1118" s="1150"/>
      <c r="AF1118" s="1150" t="s">
        <v>18962</v>
      </c>
      <c r="AG1118" s="1211">
        <v>45206</v>
      </c>
      <c r="AH1118" s="1212">
        <v>45200</v>
      </c>
      <c r="AI1118" s="1150" t="s">
        <v>12074</v>
      </c>
      <c r="AJ1118" s="1150" t="s">
        <v>12075</v>
      </c>
      <c r="AK1118" s="1210">
        <v>43755</v>
      </c>
      <c r="AL1118" s="1210">
        <v>43755</v>
      </c>
      <c r="AM1118" s="1150" t="s">
        <v>514</v>
      </c>
      <c r="AN1118" s="1150" t="s">
        <v>13437</v>
      </c>
      <c r="AO1118" s="1150"/>
      <c r="AP1118" s="1150"/>
      <c r="AQ1118" s="1150"/>
      <c r="AR1118" s="1150">
        <v>4902154926</v>
      </c>
      <c r="AS1118" s="1150"/>
      <c r="AT1118" s="1150"/>
      <c r="AU1118" s="1150"/>
      <c r="AV1118" s="1150"/>
      <c r="AW1118" s="1150"/>
      <c r="AX1118" s="1150"/>
      <c r="AY1118" s="1150">
        <v>0</v>
      </c>
      <c r="AZ1118" s="1150"/>
      <c r="BA1118" s="1150"/>
      <c r="BB1118" s="1150"/>
      <c r="BC1118" s="1150"/>
      <c r="BD1118" s="1150"/>
      <c r="BE1118" s="1150"/>
      <c r="BF1118" s="1150"/>
      <c r="BG1118" s="1150"/>
      <c r="BH1118" s="1150"/>
      <c r="BI1118" s="1150"/>
      <c r="BJ1118" s="1150"/>
    </row>
    <row r="1119" spans="1:62">
      <c r="A1119" s="1150">
        <v>1113</v>
      </c>
      <c r="B1119" s="1150"/>
      <c r="C1119" s="1150" t="s">
        <v>2792</v>
      </c>
      <c r="D1119" s="1150" t="s">
        <v>18942</v>
      </c>
      <c r="E1119" s="1150" t="s">
        <v>18943</v>
      </c>
      <c r="F1119" s="1150" t="s">
        <v>18944</v>
      </c>
      <c r="G1119" s="1150" t="s">
        <v>17912</v>
      </c>
      <c r="H1119" s="1150" t="s">
        <v>10851</v>
      </c>
      <c r="I1119" s="1150" t="s">
        <v>10853</v>
      </c>
      <c r="J1119" s="1150" t="s">
        <v>10852</v>
      </c>
      <c r="K1119" s="1150" t="s">
        <v>10855</v>
      </c>
      <c r="L1119" s="1150" t="s">
        <v>394</v>
      </c>
      <c r="M1119" s="1150">
        <v>100209921</v>
      </c>
      <c r="N1119" s="1150" t="s">
        <v>394</v>
      </c>
      <c r="O1119" s="1150"/>
      <c r="P1119" s="1150" t="s">
        <v>17721</v>
      </c>
      <c r="Q1119" s="1150"/>
      <c r="R1119" s="1210">
        <v>16154</v>
      </c>
      <c r="S1119" s="1150"/>
      <c r="T1119" s="1150" t="s">
        <v>18969</v>
      </c>
      <c r="U1119" s="1150">
        <v>1003676213</v>
      </c>
      <c r="V1119" s="1150">
        <v>1003676214</v>
      </c>
      <c r="W1119" s="1150"/>
      <c r="X1119" s="1150"/>
      <c r="Y1119" s="1150"/>
      <c r="Z1119" s="1150"/>
      <c r="AA1119" s="1150"/>
      <c r="AB1119" s="1150"/>
      <c r="AC1119" s="1150"/>
      <c r="AD1119" s="1150"/>
      <c r="AE1119" s="1150"/>
      <c r="AF1119" s="1150" t="s">
        <v>18997</v>
      </c>
      <c r="AG1119" s="1211">
        <v>45198</v>
      </c>
      <c r="AH1119" s="1212">
        <v>45170</v>
      </c>
      <c r="AI1119" s="1150" t="s">
        <v>10851</v>
      </c>
      <c r="AJ1119" s="1150" t="s">
        <v>10852</v>
      </c>
      <c r="AK1119" s="1210">
        <v>16154</v>
      </c>
      <c r="AL1119" s="1210">
        <v>16154</v>
      </c>
      <c r="AM1119" s="1150" t="s">
        <v>518</v>
      </c>
      <c r="AN1119" s="1150" t="s">
        <v>12821</v>
      </c>
      <c r="AO1119" s="1210">
        <v>5855.28</v>
      </c>
      <c r="AP1119" s="1150" t="s">
        <v>10854</v>
      </c>
      <c r="AQ1119" s="1150"/>
      <c r="AR1119" s="1150">
        <v>4902152081</v>
      </c>
      <c r="AS1119" s="1150"/>
      <c r="AT1119" s="1150"/>
      <c r="AU1119" s="1150"/>
      <c r="AV1119" s="1150"/>
      <c r="AW1119" s="1150"/>
      <c r="AX1119" s="1150"/>
      <c r="AY1119" s="1150">
        <v>0</v>
      </c>
      <c r="AZ1119" s="1150"/>
      <c r="BA1119" s="1150"/>
      <c r="BB1119" s="1150"/>
      <c r="BC1119" s="1150"/>
      <c r="BD1119" s="1150"/>
      <c r="BE1119" s="1150"/>
      <c r="BF1119" s="1150"/>
      <c r="BG1119" s="1150"/>
      <c r="BH1119" s="1150"/>
      <c r="BI1119" s="1150"/>
      <c r="BJ1119" s="1150"/>
    </row>
    <row r="1120" spans="1:62">
      <c r="A1120" s="1150">
        <v>1114</v>
      </c>
      <c r="B1120" s="1150"/>
      <c r="C1120" s="1150" t="s">
        <v>2792</v>
      </c>
      <c r="D1120" s="1150" t="s">
        <v>18942</v>
      </c>
      <c r="E1120" s="1150" t="s">
        <v>18943</v>
      </c>
      <c r="F1120" s="1150" t="s">
        <v>18959</v>
      </c>
      <c r="G1120" s="1150" t="s">
        <v>17912</v>
      </c>
      <c r="H1120" s="1150" t="s">
        <v>2039</v>
      </c>
      <c r="I1120" s="1150" t="s">
        <v>2036</v>
      </c>
      <c r="J1120" s="1150" t="s">
        <v>2038</v>
      </c>
      <c r="K1120" s="1150" t="s">
        <v>20282</v>
      </c>
      <c r="L1120" s="1150" t="s">
        <v>394</v>
      </c>
      <c r="M1120" s="1150">
        <v>100210604</v>
      </c>
      <c r="N1120" s="1150" t="s">
        <v>394</v>
      </c>
      <c r="O1120" s="1150"/>
      <c r="P1120" s="1150" t="s">
        <v>17721</v>
      </c>
      <c r="Q1120" s="1150"/>
      <c r="R1120" s="1210">
        <v>7919</v>
      </c>
      <c r="S1120" s="1150"/>
      <c r="T1120" s="1150" t="s">
        <v>18969</v>
      </c>
      <c r="U1120" s="1150">
        <v>1003677372</v>
      </c>
      <c r="V1120" s="1150">
        <v>1003677373</v>
      </c>
      <c r="W1120" s="1150"/>
      <c r="X1120" s="1150"/>
      <c r="Y1120" s="1150"/>
      <c r="Z1120" s="1150"/>
      <c r="AA1120" s="1150"/>
      <c r="AB1120" s="1150"/>
      <c r="AC1120" s="1150"/>
      <c r="AD1120" s="1150"/>
      <c r="AE1120" s="1150"/>
      <c r="AF1120" s="1150" t="s">
        <v>18978</v>
      </c>
      <c r="AG1120" s="1211">
        <v>45201</v>
      </c>
      <c r="AH1120" s="1212">
        <v>45200</v>
      </c>
      <c r="AI1120" s="1150" t="s">
        <v>2039</v>
      </c>
      <c r="AJ1120" s="1150" t="s">
        <v>2038</v>
      </c>
      <c r="AK1120" s="1210">
        <v>7919</v>
      </c>
      <c r="AL1120" s="1210">
        <v>7919</v>
      </c>
      <c r="AM1120" s="1150" t="s">
        <v>512</v>
      </c>
      <c r="AN1120" s="1150" t="s">
        <v>12821</v>
      </c>
      <c r="AO1120" s="1210">
        <v>1040.05</v>
      </c>
      <c r="AP1120" s="1150" t="s">
        <v>10542</v>
      </c>
      <c r="AQ1120" s="1150"/>
      <c r="AR1120" s="1150">
        <v>4902152872</v>
      </c>
      <c r="AS1120" s="1150"/>
      <c r="AT1120" s="1150"/>
      <c r="AU1120" s="1150"/>
      <c r="AV1120" s="1150"/>
      <c r="AW1120" s="1150"/>
      <c r="AX1120" s="1150"/>
      <c r="AY1120" s="1150" t="s">
        <v>20283</v>
      </c>
      <c r="AZ1120" s="1150"/>
      <c r="BA1120" s="1150"/>
      <c r="BB1120" s="1150"/>
      <c r="BC1120" s="1150"/>
      <c r="BD1120" s="1150"/>
      <c r="BE1120" s="1150"/>
      <c r="BF1120" s="1150"/>
      <c r="BG1120" s="1150"/>
      <c r="BH1120" s="1150"/>
      <c r="BI1120" s="1150"/>
      <c r="BJ1120" s="1150"/>
    </row>
    <row r="1121" spans="1:62">
      <c r="A1121" s="1150">
        <v>1115</v>
      </c>
      <c r="B1121" s="1150"/>
      <c r="C1121" s="1150" t="s">
        <v>2792</v>
      </c>
      <c r="D1121" s="1150" t="s">
        <v>18942</v>
      </c>
      <c r="E1121" s="1150" t="s">
        <v>18943</v>
      </c>
      <c r="F1121" s="1150" t="s">
        <v>18948</v>
      </c>
      <c r="G1121" s="1150" t="s">
        <v>17569</v>
      </c>
      <c r="H1121" s="1213" t="s">
        <v>6399</v>
      </c>
      <c r="I1121" s="1213" t="s">
        <v>6401</v>
      </c>
      <c r="J1121" s="1213" t="s">
        <v>6400</v>
      </c>
      <c r="K1121" s="1150" t="s">
        <v>6404</v>
      </c>
      <c r="L1121" s="1150" t="s">
        <v>394</v>
      </c>
      <c r="M1121" s="1150">
        <v>100208691</v>
      </c>
      <c r="N1121" s="1150" t="s">
        <v>394</v>
      </c>
      <c r="O1121" s="1150"/>
      <c r="P1121" s="1150" t="s">
        <v>17721</v>
      </c>
      <c r="Q1121" s="1150"/>
      <c r="R1121" s="1210">
        <v>430208</v>
      </c>
      <c r="S1121" s="1150"/>
      <c r="T1121" s="1150" t="s">
        <v>18969</v>
      </c>
      <c r="U1121" s="1150">
        <v>1003676615</v>
      </c>
      <c r="V1121" s="1150"/>
      <c r="W1121" s="1150"/>
      <c r="X1121" s="1150"/>
      <c r="Y1121" s="1150"/>
      <c r="Z1121" s="1150"/>
      <c r="AA1121" s="1150"/>
      <c r="AB1121" s="1150"/>
      <c r="AC1121" s="1150"/>
      <c r="AD1121" s="1150"/>
      <c r="AE1121" s="1150"/>
      <c r="AF1121" s="1150" t="s">
        <v>18962</v>
      </c>
      <c r="AG1121" s="1211">
        <v>45198</v>
      </c>
      <c r="AH1121" s="1212">
        <v>45170</v>
      </c>
      <c r="AI1121" s="1213" t="s">
        <v>6399</v>
      </c>
      <c r="AJ1121" s="1213" t="s">
        <v>6400</v>
      </c>
      <c r="AK1121" s="1210">
        <v>430208</v>
      </c>
      <c r="AL1121" s="1210">
        <v>430208</v>
      </c>
      <c r="AM1121" s="1150" t="s">
        <v>19077</v>
      </c>
      <c r="AN1121" s="1150" t="s">
        <v>13528</v>
      </c>
      <c r="AO1121" s="1150"/>
      <c r="AP1121" s="1150" t="s">
        <v>6402</v>
      </c>
      <c r="AQ1121" s="1150"/>
      <c r="AR1121" s="1150">
        <v>4902152590</v>
      </c>
      <c r="AS1121" s="1150"/>
      <c r="AT1121" s="1150"/>
      <c r="AU1121" s="1150"/>
      <c r="AV1121" s="1150"/>
      <c r="AW1121" s="1150"/>
      <c r="AX1121" s="1150"/>
      <c r="AY1121" s="1150">
        <v>0</v>
      </c>
      <c r="AZ1121" s="1150"/>
      <c r="BA1121" s="1150"/>
      <c r="BB1121" s="1150"/>
      <c r="BC1121" s="1150"/>
      <c r="BD1121" s="1150"/>
      <c r="BE1121" s="1150"/>
      <c r="BF1121" s="1150"/>
      <c r="BG1121" s="1150"/>
      <c r="BH1121" s="1150"/>
      <c r="BI1121" s="1150"/>
      <c r="BJ1121" s="1150"/>
    </row>
    <row r="1122" spans="1:62">
      <c r="A1122" s="1150">
        <v>1116</v>
      </c>
      <c r="B1122" s="1150" t="s">
        <v>20284</v>
      </c>
      <c r="C1122" s="1150" t="s">
        <v>20285</v>
      </c>
      <c r="D1122" s="1150" t="s">
        <v>18942</v>
      </c>
      <c r="E1122" s="1150" t="s">
        <v>17550</v>
      </c>
      <c r="F1122" s="1150" t="s">
        <v>18948</v>
      </c>
      <c r="G1122" s="1150" t="s">
        <v>15831</v>
      </c>
      <c r="H1122" s="1150"/>
      <c r="I1122" s="1150" t="s">
        <v>20286</v>
      </c>
      <c r="J1122" s="1150"/>
      <c r="K1122" s="1150" t="s">
        <v>20287</v>
      </c>
      <c r="L1122" s="1150" t="s">
        <v>18997</v>
      </c>
      <c r="M1122" s="1150"/>
      <c r="N1122" s="1150"/>
      <c r="O1122" s="1150"/>
      <c r="P1122" s="1150"/>
      <c r="Q1122" s="1150"/>
      <c r="R1122" s="1150"/>
      <c r="S1122" s="1150"/>
      <c r="T1122" s="1150" t="s">
        <v>18969</v>
      </c>
      <c r="U1122" s="1150"/>
      <c r="V1122" s="1150"/>
      <c r="W1122" s="1150"/>
      <c r="X1122" s="1150"/>
      <c r="Y1122" s="1150"/>
      <c r="Z1122" s="1150"/>
      <c r="AA1122" s="1150"/>
      <c r="AB1122" s="1150"/>
      <c r="AC1122" s="1150"/>
      <c r="AD1122" s="1150"/>
      <c r="AE1122" s="1150"/>
      <c r="AF1122" s="1150"/>
      <c r="AG1122" s="1150"/>
      <c r="AH1122" s="1212">
        <v>1</v>
      </c>
      <c r="AI1122" s="1150"/>
      <c r="AJ1122" s="1150"/>
      <c r="AK1122" s="1150"/>
      <c r="AL1122" s="1150" t="s">
        <v>18976</v>
      </c>
      <c r="AM1122" s="1150" t="s">
        <v>491</v>
      </c>
      <c r="AN1122" s="1150" t="s">
        <v>20288</v>
      </c>
      <c r="AO1122" s="1150"/>
      <c r="AP1122" s="1150"/>
      <c r="AQ1122" s="1150"/>
      <c r="AR1122" s="1150"/>
      <c r="AS1122" s="1150"/>
      <c r="AT1122" s="1150"/>
      <c r="AU1122" s="1150"/>
      <c r="AV1122" s="1150"/>
      <c r="AW1122" s="1150"/>
      <c r="AX1122" s="1150"/>
      <c r="AY1122" s="1150" t="s">
        <v>20289</v>
      </c>
      <c r="AZ1122" s="1150"/>
      <c r="BA1122" s="1150"/>
      <c r="BB1122" s="1150"/>
      <c r="BC1122" s="1150"/>
      <c r="BD1122" s="1150"/>
      <c r="BE1122" s="1150"/>
      <c r="BF1122" s="1150"/>
      <c r="BG1122" s="1150"/>
      <c r="BH1122" s="1150"/>
      <c r="BI1122" s="1150"/>
      <c r="BJ1122" s="1150"/>
    </row>
    <row r="1123" spans="1:62">
      <c r="A1123" s="1150">
        <v>1117</v>
      </c>
      <c r="B1123" s="1150" t="s">
        <v>20284</v>
      </c>
      <c r="C1123" s="1150" t="s">
        <v>20285</v>
      </c>
      <c r="D1123" s="1150" t="s">
        <v>18942</v>
      </c>
      <c r="E1123" s="1150" t="s">
        <v>17550</v>
      </c>
      <c r="F1123" s="1150" t="s">
        <v>18944</v>
      </c>
      <c r="G1123" s="1150" t="s">
        <v>15831</v>
      </c>
      <c r="H1123" s="1150"/>
      <c r="I1123" s="1150" t="s">
        <v>20290</v>
      </c>
      <c r="J1123" s="1150"/>
      <c r="K1123" s="1150" t="s">
        <v>20291</v>
      </c>
      <c r="L1123" s="1150" t="s">
        <v>18997</v>
      </c>
      <c r="M1123" s="1150"/>
      <c r="N1123" s="1150"/>
      <c r="O1123" s="1150"/>
      <c r="P1123" s="1150"/>
      <c r="Q1123" s="1150"/>
      <c r="R1123" s="1150"/>
      <c r="S1123" s="1150"/>
      <c r="T1123" s="1150" t="s">
        <v>18969</v>
      </c>
      <c r="U1123" s="1150"/>
      <c r="V1123" s="1150"/>
      <c r="W1123" s="1150"/>
      <c r="X1123" s="1150"/>
      <c r="Y1123" s="1150"/>
      <c r="Z1123" s="1150"/>
      <c r="AA1123" s="1150"/>
      <c r="AB1123" s="1150"/>
      <c r="AC1123" s="1150"/>
      <c r="AD1123" s="1150"/>
      <c r="AE1123" s="1150"/>
      <c r="AF1123" s="1150"/>
      <c r="AG1123" s="1150"/>
      <c r="AH1123" s="1212">
        <v>1</v>
      </c>
      <c r="AI1123" s="1150"/>
      <c r="AJ1123" s="1150"/>
      <c r="AK1123" s="1150"/>
      <c r="AL1123" s="1150" t="s">
        <v>18976</v>
      </c>
      <c r="AM1123" s="1150" t="s">
        <v>491</v>
      </c>
      <c r="AN1123" s="1150" t="s">
        <v>20288</v>
      </c>
      <c r="AO1123" s="1150"/>
      <c r="AP1123" s="1150"/>
      <c r="AQ1123" s="1150"/>
      <c r="AR1123" s="1150"/>
      <c r="AS1123" s="1150"/>
      <c r="AT1123" s="1150"/>
      <c r="AU1123" s="1150"/>
      <c r="AV1123" s="1150"/>
      <c r="AW1123" s="1150"/>
      <c r="AX1123" s="1150"/>
      <c r="AY1123" s="1150" t="s">
        <v>20289</v>
      </c>
      <c r="AZ1123" s="1150"/>
      <c r="BA1123" s="1150"/>
      <c r="BB1123" s="1150"/>
      <c r="BC1123" s="1150"/>
      <c r="BD1123" s="1150"/>
      <c r="BE1123" s="1150"/>
      <c r="BF1123" s="1150"/>
      <c r="BG1123" s="1150"/>
      <c r="BH1123" s="1150"/>
      <c r="BI1123" s="1150"/>
      <c r="BJ1123" s="1150"/>
    </row>
    <row r="1124" spans="1:62" ht="135">
      <c r="A1124" s="1150">
        <v>1118</v>
      </c>
      <c r="B1124" s="1150"/>
      <c r="C1124" s="1150" t="s">
        <v>2792</v>
      </c>
      <c r="D1124" s="1150" t="s">
        <v>18942</v>
      </c>
      <c r="E1124" s="1150" t="s">
        <v>18943</v>
      </c>
      <c r="F1124" s="1150" t="s">
        <v>18944</v>
      </c>
      <c r="G1124" s="1150" t="s">
        <v>17920</v>
      </c>
      <c r="H1124" s="1150" t="s">
        <v>11747</v>
      </c>
      <c r="I1124" s="1150" t="s">
        <v>11749</v>
      </c>
      <c r="J1124" s="1150" t="s">
        <v>11748</v>
      </c>
      <c r="K1124" s="1215" t="s">
        <v>20292</v>
      </c>
      <c r="L1124" s="1150" t="s">
        <v>394</v>
      </c>
      <c r="M1124" s="1150">
        <v>100202433</v>
      </c>
      <c r="N1124" s="1150" t="s">
        <v>394</v>
      </c>
      <c r="O1124" s="1150"/>
      <c r="P1124" s="1150" t="s">
        <v>17721</v>
      </c>
      <c r="Q1124" s="1150"/>
      <c r="R1124" s="1210">
        <v>18440</v>
      </c>
      <c r="S1124" s="1150"/>
      <c r="T1124" s="1150" t="s">
        <v>18969</v>
      </c>
      <c r="U1124" s="1150">
        <v>1003676594</v>
      </c>
      <c r="V1124" s="1150"/>
      <c r="W1124" s="1150"/>
      <c r="X1124" s="1150"/>
      <c r="Y1124" s="1150"/>
      <c r="Z1124" s="1150"/>
      <c r="AA1124" s="1150"/>
      <c r="AB1124" s="1150"/>
      <c r="AC1124" s="1150"/>
      <c r="AD1124" s="1150"/>
      <c r="AE1124" s="1150"/>
      <c r="AF1124" s="1150" t="s">
        <v>18962</v>
      </c>
      <c r="AG1124" s="1211">
        <v>45198</v>
      </c>
      <c r="AH1124" s="1212">
        <v>45170</v>
      </c>
      <c r="AI1124" s="1150" t="s">
        <v>11747</v>
      </c>
      <c r="AJ1124" s="1150" t="s">
        <v>11748</v>
      </c>
      <c r="AK1124" s="1210">
        <v>18440.34</v>
      </c>
      <c r="AL1124" s="1210">
        <v>18441</v>
      </c>
      <c r="AM1124" s="1150" t="s">
        <v>19064</v>
      </c>
      <c r="AN1124" s="1150" t="s">
        <v>12821</v>
      </c>
      <c r="AO1124" s="1150"/>
      <c r="AP1124" s="1150"/>
      <c r="AQ1124" s="1150"/>
      <c r="AR1124" s="1150">
        <v>4902152079</v>
      </c>
      <c r="AS1124" s="1150"/>
      <c r="AT1124" s="1150"/>
      <c r="AU1124" s="1150"/>
      <c r="AV1124" s="1150"/>
      <c r="AW1124" s="1150"/>
      <c r="AX1124" s="1150"/>
      <c r="AY1124" s="1150">
        <v>0</v>
      </c>
      <c r="AZ1124" s="1150"/>
      <c r="BA1124" s="1150" t="s">
        <v>19098</v>
      </c>
      <c r="BB1124" s="1150"/>
      <c r="BC1124" s="1150"/>
      <c r="BD1124" s="1150"/>
      <c r="BE1124" s="1220">
        <v>45240</v>
      </c>
      <c r="BF1124" s="1150" t="s">
        <v>19009</v>
      </c>
      <c r="BG1124" s="1150"/>
      <c r="BH1124" s="1150"/>
      <c r="BI1124" s="1150"/>
      <c r="BJ1124" s="1150"/>
    </row>
    <row r="1125" spans="1:62">
      <c r="A1125" s="1150">
        <v>1119</v>
      </c>
      <c r="B1125" s="1150"/>
      <c r="C1125" s="1150" t="s">
        <v>20285</v>
      </c>
      <c r="D1125" s="1150" t="s">
        <v>19273</v>
      </c>
      <c r="E1125" s="1150" t="s">
        <v>18943</v>
      </c>
      <c r="F1125" s="1150" t="s">
        <v>19171</v>
      </c>
      <c r="G1125" s="1150" t="s">
        <v>19136</v>
      </c>
      <c r="H1125" s="1213" t="s">
        <v>20293</v>
      </c>
      <c r="I1125" s="1216" t="s">
        <v>20294</v>
      </c>
      <c r="J1125" s="1213" t="s">
        <v>20295</v>
      </c>
      <c r="K1125" s="1150" t="s">
        <v>20296</v>
      </c>
      <c r="L1125" s="1150" t="s">
        <v>394</v>
      </c>
      <c r="M1125" s="1150">
        <v>100194562</v>
      </c>
      <c r="N1125" s="1150" t="s">
        <v>394</v>
      </c>
      <c r="O1125" s="1150"/>
      <c r="P1125" s="1150" t="s">
        <v>17727</v>
      </c>
      <c r="Q1125" s="1150"/>
      <c r="R1125" s="1150"/>
      <c r="S1125" s="1150"/>
      <c r="T1125" s="1150"/>
      <c r="U1125" s="1150"/>
      <c r="V1125" s="1150"/>
      <c r="W1125" s="1150"/>
      <c r="X1125" s="1150"/>
      <c r="Y1125" s="1150"/>
      <c r="Z1125" s="1150"/>
      <c r="AA1125" s="1150"/>
      <c r="AB1125" s="1150"/>
      <c r="AC1125" s="1150"/>
      <c r="AD1125" s="1150"/>
      <c r="AE1125" s="1150"/>
      <c r="AF1125" s="1150" t="s">
        <v>18962</v>
      </c>
      <c r="AG1125" s="1150"/>
      <c r="AH1125" s="1212">
        <v>1</v>
      </c>
      <c r="AI1125" s="1213" t="s">
        <v>20293</v>
      </c>
      <c r="AJ1125" s="1213" t="s">
        <v>20295</v>
      </c>
      <c r="AK1125" s="1210">
        <v>284578.40999999997</v>
      </c>
      <c r="AL1125" s="1210">
        <v>284579</v>
      </c>
      <c r="AM1125" s="1150" t="s">
        <v>497</v>
      </c>
      <c r="AN1125" s="1150" t="s">
        <v>14506</v>
      </c>
      <c r="AO1125" s="1150"/>
      <c r="AP1125" s="1150"/>
      <c r="AQ1125" s="1150"/>
      <c r="AR1125" s="1150"/>
      <c r="AS1125" s="1150"/>
      <c r="AT1125" s="1150"/>
      <c r="AU1125" s="1150"/>
      <c r="AV1125" s="1150"/>
      <c r="AW1125" s="1150"/>
      <c r="AX1125" s="1150"/>
      <c r="AY1125" s="1150">
        <v>0</v>
      </c>
      <c r="AZ1125" s="1150"/>
      <c r="BA1125" s="1150"/>
      <c r="BB1125" s="1150"/>
      <c r="BC1125" s="1150"/>
      <c r="BD1125" s="1150"/>
      <c r="BE1125" s="1150"/>
      <c r="BF1125" s="1150"/>
      <c r="BG1125" s="1150"/>
      <c r="BH1125" s="1150"/>
      <c r="BI1125" s="1150"/>
      <c r="BJ1125" s="1150"/>
    </row>
    <row r="1126" spans="1:62">
      <c r="A1126" s="1150">
        <v>1120</v>
      </c>
      <c r="B1126" s="1150"/>
      <c r="C1126" s="1150" t="s">
        <v>2792</v>
      </c>
      <c r="D1126" s="1150" t="s">
        <v>18942</v>
      </c>
      <c r="E1126" s="1150" t="s">
        <v>18943</v>
      </c>
      <c r="F1126" s="1150" t="s">
        <v>18944</v>
      </c>
      <c r="G1126" s="1150" t="s">
        <v>17873</v>
      </c>
      <c r="H1126" s="1150" t="s">
        <v>4569</v>
      </c>
      <c r="I1126" s="1150" t="s">
        <v>4566</v>
      </c>
      <c r="J1126" s="1150" t="s">
        <v>4568</v>
      </c>
      <c r="K1126" s="1150" t="s">
        <v>20297</v>
      </c>
      <c r="L1126" s="1150" t="s">
        <v>394</v>
      </c>
      <c r="M1126" s="1150">
        <v>100209513</v>
      </c>
      <c r="N1126" s="1150" t="s">
        <v>394</v>
      </c>
      <c r="O1126" s="1150" t="s">
        <v>19690</v>
      </c>
      <c r="P1126" s="1150" t="s">
        <v>17721</v>
      </c>
      <c r="Q1126" s="1211">
        <v>45198</v>
      </c>
      <c r="R1126" s="1210">
        <v>72090</v>
      </c>
      <c r="S1126" s="1150"/>
      <c r="T1126" s="1150" t="s">
        <v>18969</v>
      </c>
      <c r="U1126" s="1150">
        <v>1003677569</v>
      </c>
      <c r="V1126" s="1150">
        <v>1003677570</v>
      </c>
      <c r="W1126" s="1150"/>
      <c r="X1126" s="1150"/>
      <c r="Y1126" s="1150"/>
      <c r="Z1126" s="1150"/>
      <c r="AA1126" s="1150"/>
      <c r="AB1126" s="1150"/>
      <c r="AC1126" s="1150"/>
      <c r="AD1126" s="1150"/>
      <c r="AE1126" s="1150"/>
      <c r="AF1126" s="1150" t="s">
        <v>19009</v>
      </c>
      <c r="AG1126" s="1211">
        <v>45201</v>
      </c>
      <c r="AH1126" s="1212">
        <v>45200</v>
      </c>
      <c r="AI1126" s="1150" t="s">
        <v>4569</v>
      </c>
      <c r="AJ1126" s="1150" t="s">
        <v>4568</v>
      </c>
      <c r="AK1126" s="1210">
        <v>72089.37</v>
      </c>
      <c r="AL1126" s="1210">
        <v>72090</v>
      </c>
      <c r="AM1126" s="1150" t="s">
        <v>502</v>
      </c>
      <c r="AN1126" s="1150" t="s">
        <v>12821</v>
      </c>
      <c r="AO1126" s="1210">
        <v>33856.83</v>
      </c>
      <c r="AP1126" s="1150" t="s">
        <v>12236</v>
      </c>
      <c r="AQ1126" s="1150"/>
      <c r="AR1126" s="1150">
        <v>4902153376</v>
      </c>
      <c r="AS1126" s="1150"/>
      <c r="AT1126" s="1150"/>
      <c r="AU1126" s="1150"/>
      <c r="AV1126" s="1150"/>
      <c r="AW1126" s="1150"/>
      <c r="AX1126" s="1150"/>
      <c r="AY1126" s="1150">
        <v>0</v>
      </c>
      <c r="AZ1126" s="1150"/>
      <c r="BA1126" s="1150"/>
      <c r="BB1126" s="1150"/>
      <c r="BC1126" s="1150"/>
      <c r="BD1126" s="1150"/>
      <c r="BE1126" s="1150"/>
      <c r="BF1126" s="1150"/>
      <c r="BG1126" s="1150"/>
      <c r="BH1126" s="1150"/>
      <c r="BI1126" s="1150"/>
      <c r="BJ1126" s="1150"/>
    </row>
    <row r="1127" spans="1:62">
      <c r="A1127" s="1150">
        <v>1121</v>
      </c>
      <c r="B1127" s="1150"/>
      <c r="C1127" s="1150" t="s">
        <v>2792</v>
      </c>
      <c r="D1127" s="1150" t="s">
        <v>18942</v>
      </c>
      <c r="E1127" s="1150" t="s">
        <v>18943</v>
      </c>
      <c r="F1127" s="1150" t="s">
        <v>18948</v>
      </c>
      <c r="G1127" s="1150" t="s">
        <v>15831</v>
      </c>
      <c r="H1127" s="1150" t="s">
        <v>15335</v>
      </c>
      <c r="I1127" s="1213" t="s">
        <v>15336</v>
      </c>
      <c r="J1127" s="1150" t="s">
        <v>19434</v>
      </c>
      <c r="K1127" s="1150" t="s">
        <v>15334</v>
      </c>
      <c r="L1127" s="1150" t="s">
        <v>394</v>
      </c>
      <c r="M1127" s="1150">
        <v>100210037</v>
      </c>
      <c r="N1127" s="1150" t="s">
        <v>394</v>
      </c>
      <c r="O1127" s="1150" t="s">
        <v>18968</v>
      </c>
      <c r="P1127" s="1150" t="s">
        <v>17721</v>
      </c>
      <c r="Q1127" s="1211">
        <v>45182</v>
      </c>
      <c r="R1127" s="1210">
        <v>276174</v>
      </c>
      <c r="S1127" s="1150"/>
      <c r="T1127" s="1150" t="s">
        <v>18969</v>
      </c>
      <c r="U1127" s="1150">
        <v>1003676597</v>
      </c>
      <c r="V1127" s="1150">
        <v>1003676598</v>
      </c>
      <c r="W1127" s="1150">
        <v>1003679329</v>
      </c>
      <c r="X1127" s="1150">
        <v>1003679330</v>
      </c>
      <c r="Y1127" s="1150">
        <v>1003679331</v>
      </c>
      <c r="Z1127" s="1150"/>
      <c r="AA1127" s="1150"/>
      <c r="AB1127" s="1150"/>
      <c r="AC1127" s="1150"/>
      <c r="AD1127" s="1150"/>
      <c r="AE1127" s="1150"/>
      <c r="AF1127" s="1150" t="s">
        <v>18978</v>
      </c>
      <c r="AG1127" s="1211">
        <v>45199</v>
      </c>
      <c r="AH1127" s="1212">
        <v>45170</v>
      </c>
      <c r="AI1127" s="1150" t="s">
        <v>15335</v>
      </c>
      <c r="AJ1127" s="1150" t="s">
        <v>19434</v>
      </c>
      <c r="AK1127" s="1210">
        <v>276173.34000000003</v>
      </c>
      <c r="AL1127" s="1210">
        <v>276174</v>
      </c>
      <c r="AM1127" s="1150" t="s">
        <v>516</v>
      </c>
      <c r="AN1127" s="1150" t="s">
        <v>13437</v>
      </c>
      <c r="AO1127" s="1210">
        <v>129892.96</v>
      </c>
      <c r="AP1127" s="1150" t="s">
        <v>15339</v>
      </c>
      <c r="AQ1127" s="1150"/>
      <c r="AR1127" s="1150">
        <v>4902152605</v>
      </c>
      <c r="AS1127" s="1150">
        <v>4902154895</v>
      </c>
      <c r="AT1127" s="1150"/>
      <c r="AU1127" s="1150"/>
      <c r="AV1127" s="1150"/>
      <c r="AW1127" s="1150"/>
      <c r="AX1127" s="1150"/>
      <c r="AY1127" s="1150" t="s">
        <v>19425</v>
      </c>
      <c r="AZ1127" s="1150"/>
      <c r="BA1127" s="1150"/>
      <c r="BB1127" s="1150"/>
      <c r="BC1127" s="1150"/>
      <c r="BD1127" s="1150"/>
      <c r="BE1127" s="1150"/>
      <c r="BF1127" s="1150"/>
      <c r="BG1127" s="1150"/>
      <c r="BH1127" s="1150"/>
      <c r="BI1127" s="1150"/>
      <c r="BJ1127" s="1150"/>
    </row>
    <row r="1128" spans="1:62">
      <c r="A1128" s="1150">
        <v>1122</v>
      </c>
      <c r="B1128" s="1150"/>
      <c r="C1128" s="1150" t="s">
        <v>2792</v>
      </c>
      <c r="D1128" s="1150" t="s">
        <v>18942</v>
      </c>
      <c r="E1128" s="1150" t="s">
        <v>18943</v>
      </c>
      <c r="F1128" s="1150" t="s">
        <v>18948</v>
      </c>
      <c r="G1128" s="1150" t="s">
        <v>15831</v>
      </c>
      <c r="H1128" s="1150" t="s">
        <v>10300</v>
      </c>
      <c r="I1128" s="1213" t="s">
        <v>10302</v>
      </c>
      <c r="J1128" s="1150" t="s">
        <v>10301</v>
      </c>
      <c r="K1128" s="1150" t="s">
        <v>10305</v>
      </c>
      <c r="L1128" s="1150" t="s">
        <v>394</v>
      </c>
      <c r="M1128" s="1150">
        <v>100209809</v>
      </c>
      <c r="N1128" s="1150" t="s">
        <v>394</v>
      </c>
      <c r="O1128" s="1150" t="s">
        <v>18968</v>
      </c>
      <c r="P1128" s="1150" t="s">
        <v>17721</v>
      </c>
      <c r="Q1128" s="1211">
        <v>45182</v>
      </c>
      <c r="R1128" s="1210">
        <v>87978</v>
      </c>
      <c r="S1128" s="1150"/>
      <c r="T1128" s="1150" t="s">
        <v>18969</v>
      </c>
      <c r="U1128" s="1150">
        <v>1003676599</v>
      </c>
      <c r="V1128" s="1150">
        <v>1003680669</v>
      </c>
      <c r="W1128" s="1150">
        <v>1003680670</v>
      </c>
      <c r="X1128" s="1150"/>
      <c r="Y1128" s="1150"/>
      <c r="Z1128" s="1150"/>
      <c r="AA1128" s="1150"/>
      <c r="AB1128" s="1150"/>
      <c r="AC1128" s="1150"/>
      <c r="AD1128" s="1150"/>
      <c r="AE1128" s="1150"/>
      <c r="AF1128" s="1150" t="s">
        <v>18978</v>
      </c>
      <c r="AG1128" s="1211">
        <v>45199</v>
      </c>
      <c r="AH1128" s="1212">
        <v>45170</v>
      </c>
      <c r="AI1128" s="1150" t="s">
        <v>10300</v>
      </c>
      <c r="AJ1128" s="1150" t="s">
        <v>10301</v>
      </c>
      <c r="AK1128" s="1210">
        <v>87977.08</v>
      </c>
      <c r="AL1128" s="1210">
        <v>87978</v>
      </c>
      <c r="AM1128" s="1150" t="s">
        <v>516</v>
      </c>
      <c r="AN1128" s="1150" t="s">
        <v>13437</v>
      </c>
      <c r="AO1128" s="1210">
        <v>1741.56</v>
      </c>
      <c r="AP1128" s="1150" t="s">
        <v>20298</v>
      </c>
      <c r="AQ1128" s="1150"/>
      <c r="AR1128" s="1150">
        <v>4902152550</v>
      </c>
      <c r="AS1128" s="1150">
        <v>4902155948</v>
      </c>
      <c r="AT1128" s="1150"/>
      <c r="AU1128" s="1150"/>
      <c r="AV1128" s="1150"/>
      <c r="AW1128" s="1150"/>
      <c r="AX1128" s="1150"/>
      <c r="AY1128" s="1150" t="s">
        <v>19372</v>
      </c>
      <c r="AZ1128" s="1150"/>
      <c r="BA1128" s="1150"/>
      <c r="BB1128" s="1150"/>
      <c r="BC1128" s="1150"/>
      <c r="BD1128" s="1150"/>
      <c r="BE1128" s="1150"/>
      <c r="BF1128" s="1150"/>
      <c r="BG1128" s="1150"/>
      <c r="BH1128" s="1150"/>
      <c r="BI1128" s="1150"/>
      <c r="BJ1128" s="1150"/>
    </row>
    <row r="1129" spans="1:62">
      <c r="A1129" s="1150">
        <v>1123</v>
      </c>
      <c r="B1129" s="1150"/>
      <c r="C1129" s="1150" t="s">
        <v>2792</v>
      </c>
      <c r="D1129" s="1150" t="s">
        <v>18942</v>
      </c>
      <c r="E1129" s="1150" t="s">
        <v>18943</v>
      </c>
      <c r="F1129" s="1150" t="s">
        <v>18948</v>
      </c>
      <c r="G1129" s="1150" t="s">
        <v>15943</v>
      </c>
      <c r="H1129" s="1150" t="s">
        <v>2144</v>
      </c>
      <c r="I1129" s="1150" t="s">
        <v>2141</v>
      </c>
      <c r="J1129" s="1150" t="s">
        <v>2143</v>
      </c>
      <c r="K1129" s="1150" t="s">
        <v>2142</v>
      </c>
      <c r="L1129" s="1150" t="s">
        <v>394</v>
      </c>
      <c r="M1129" s="1150"/>
      <c r="N1129" s="1150" t="s">
        <v>394</v>
      </c>
      <c r="O1129" s="1150"/>
      <c r="P1129" s="1150" t="s">
        <v>17721</v>
      </c>
      <c r="Q1129" s="1150"/>
      <c r="R1129" s="1150"/>
      <c r="S1129" s="1150"/>
      <c r="T1129" s="1150" t="s">
        <v>18969</v>
      </c>
      <c r="U1129" s="1150">
        <v>1003678501</v>
      </c>
      <c r="V1129" s="1150"/>
      <c r="W1129" s="1150"/>
      <c r="X1129" s="1150"/>
      <c r="Y1129" s="1150"/>
      <c r="Z1129" s="1150"/>
      <c r="AA1129" s="1150"/>
      <c r="AB1129" s="1150"/>
      <c r="AC1129" s="1150"/>
      <c r="AD1129" s="1150"/>
      <c r="AE1129" s="1150"/>
      <c r="AF1129" s="1150" t="s">
        <v>19172</v>
      </c>
      <c r="AG1129" s="1211">
        <v>45203</v>
      </c>
      <c r="AH1129" s="1212">
        <v>45200</v>
      </c>
      <c r="AI1129" s="1150" t="s">
        <v>2144</v>
      </c>
      <c r="AJ1129" s="1150" t="s">
        <v>2143</v>
      </c>
      <c r="AK1129" s="1210">
        <v>5793.71</v>
      </c>
      <c r="AL1129" s="1210">
        <v>5794</v>
      </c>
      <c r="AM1129" s="1150" t="s">
        <v>491</v>
      </c>
      <c r="AN1129" s="1150" t="s">
        <v>13437</v>
      </c>
      <c r="AO1129" s="1210">
        <v>3324.16</v>
      </c>
      <c r="AP1129" s="1150" t="s">
        <v>2140</v>
      </c>
      <c r="AQ1129" s="1150"/>
      <c r="AR1129" s="1150">
        <v>4902154147</v>
      </c>
      <c r="AS1129" s="1150"/>
      <c r="AT1129" s="1150"/>
      <c r="AU1129" s="1150"/>
      <c r="AV1129" s="1150"/>
      <c r="AW1129" s="1150"/>
      <c r="AX1129" s="1150"/>
      <c r="AY1129" s="1150">
        <v>0</v>
      </c>
      <c r="AZ1129" s="1150"/>
      <c r="BA1129" s="1150"/>
      <c r="BB1129" s="1150"/>
      <c r="BC1129" s="1150"/>
      <c r="BD1129" s="1150"/>
      <c r="BE1129" s="1150"/>
      <c r="BF1129" s="1150"/>
      <c r="BG1129" s="1150"/>
      <c r="BH1129" s="1150"/>
      <c r="BI1129" s="1150"/>
      <c r="BJ1129" s="1150"/>
    </row>
    <row r="1130" spans="1:62">
      <c r="A1130" s="1150">
        <v>1124</v>
      </c>
      <c r="B1130" s="1150"/>
      <c r="C1130" s="1150" t="s">
        <v>2792</v>
      </c>
      <c r="D1130" s="1150" t="s">
        <v>18942</v>
      </c>
      <c r="E1130" s="1150" t="s">
        <v>18943</v>
      </c>
      <c r="F1130" s="1150" t="s">
        <v>18944</v>
      </c>
      <c r="G1130" s="1150" t="s">
        <v>3189</v>
      </c>
      <c r="H1130" s="1213" t="s">
        <v>10483</v>
      </c>
      <c r="I1130" s="1213" t="s">
        <v>10485</v>
      </c>
      <c r="J1130" s="1213" t="s">
        <v>10484</v>
      </c>
      <c r="K1130" s="1150" t="s">
        <v>20299</v>
      </c>
      <c r="L1130" s="1150" t="s">
        <v>394</v>
      </c>
      <c r="M1130" s="1150">
        <v>100210615</v>
      </c>
      <c r="N1130" s="1150" t="s">
        <v>18945</v>
      </c>
      <c r="O1130" s="1150"/>
      <c r="P1130" s="1150" t="s">
        <v>17721</v>
      </c>
      <c r="Q1130" s="1211">
        <v>45190</v>
      </c>
      <c r="R1130" s="1210">
        <v>9699</v>
      </c>
      <c r="S1130" s="1150"/>
      <c r="T1130" s="1150" t="s">
        <v>18969</v>
      </c>
      <c r="U1130" s="1150">
        <v>1003676726</v>
      </c>
      <c r="V1130" s="1150"/>
      <c r="W1130" s="1150"/>
      <c r="X1130" s="1150"/>
      <c r="Y1130" s="1150"/>
      <c r="Z1130" s="1150"/>
      <c r="AA1130" s="1150"/>
      <c r="AB1130" s="1150"/>
      <c r="AC1130" s="1150"/>
      <c r="AD1130" s="1150"/>
      <c r="AE1130" s="1150"/>
      <c r="AF1130" s="1150" t="s">
        <v>19552</v>
      </c>
      <c r="AG1130" s="1211">
        <v>45199</v>
      </c>
      <c r="AH1130" s="1212">
        <v>45170</v>
      </c>
      <c r="AI1130" s="1213" t="s">
        <v>10483</v>
      </c>
      <c r="AJ1130" s="1213" t="s">
        <v>10484</v>
      </c>
      <c r="AK1130" s="1210">
        <v>9698.8700000000008</v>
      </c>
      <c r="AL1130" s="1210">
        <v>9699</v>
      </c>
      <c r="AM1130" s="1150" t="s">
        <v>491</v>
      </c>
      <c r="AN1130" s="1150" t="s">
        <v>12821</v>
      </c>
      <c r="AO1130" s="1210">
        <v>4173</v>
      </c>
      <c r="AP1130" s="1150" t="s">
        <v>10486</v>
      </c>
      <c r="AQ1130" s="1150"/>
      <c r="AR1130" s="1150">
        <v>4902152556</v>
      </c>
      <c r="AS1130" s="1150"/>
      <c r="AT1130" s="1150"/>
      <c r="AU1130" s="1150"/>
      <c r="AV1130" s="1150"/>
      <c r="AW1130" s="1150"/>
      <c r="AX1130" s="1150"/>
      <c r="AY1130" s="1150">
        <v>0</v>
      </c>
      <c r="AZ1130" s="1150"/>
      <c r="BA1130" s="1150"/>
      <c r="BB1130" s="1150"/>
      <c r="BC1130" s="1150"/>
      <c r="BD1130" s="1150"/>
      <c r="BE1130" s="1150"/>
      <c r="BF1130" s="1150"/>
      <c r="BG1130" s="1150"/>
      <c r="BH1130" s="1150"/>
      <c r="BI1130" s="1150"/>
      <c r="BJ1130" s="1150"/>
    </row>
    <row r="1131" spans="1:62">
      <c r="A1131" s="1150">
        <v>1125</v>
      </c>
      <c r="B1131" s="1150"/>
      <c r="C1131" s="1150" t="s">
        <v>2792</v>
      </c>
      <c r="D1131" s="1150" t="s">
        <v>18942</v>
      </c>
      <c r="E1131" s="1150" t="s">
        <v>18943</v>
      </c>
      <c r="F1131" s="1150" t="s">
        <v>19171</v>
      </c>
      <c r="G1131" s="1150" t="s">
        <v>19136</v>
      </c>
      <c r="H1131" s="1213" t="s">
        <v>20293</v>
      </c>
      <c r="I1131" s="1150" t="s">
        <v>20300</v>
      </c>
      <c r="J1131" s="1213" t="s">
        <v>20295</v>
      </c>
      <c r="K1131" s="1150" t="s">
        <v>20301</v>
      </c>
      <c r="L1131" s="1150" t="s">
        <v>394</v>
      </c>
      <c r="M1131" s="1150">
        <v>100194548</v>
      </c>
      <c r="N1131" s="1150" t="s">
        <v>394</v>
      </c>
      <c r="O1131" s="1150"/>
      <c r="P1131" s="1150" t="s">
        <v>17721</v>
      </c>
      <c r="Q1131" s="1150"/>
      <c r="R1131" s="1210">
        <v>180234</v>
      </c>
      <c r="S1131" s="1150"/>
      <c r="T1131" s="1150" t="s">
        <v>18969</v>
      </c>
      <c r="U1131" s="1150">
        <v>1003676728</v>
      </c>
      <c r="V1131" s="1150"/>
      <c r="W1131" s="1150"/>
      <c r="X1131" s="1150"/>
      <c r="Y1131" s="1150"/>
      <c r="Z1131" s="1150"/>
      <c r="AA1131" s="1150"/>
      <c r="AB1131" s="1150"/>
      <c r="AC1131" s="1150"/>
      <c r="AD1131" s="1150"/>
      <c r="AE1131" s="1150"/>
      <c r="AF1131" s="1150" t="s">
        <v>19552</v>
      </c>
      <c r="AG1131" s="1211">
        <v>45199</v>
      </c>
      <c r="AH1131" s="1212">
        <v>45170</v>
      </c>
      <c r="AI1131" s="1213" t="s">
        <v>20293</v>
      </c>
      <c r="AJ1131" s="1213" t="s">
        <v>20295</v>
      </c>
      <c r="AK1131" s="1210">
        <v>284578.40999999997</v>
      </c>
      <c r="AL1131" s="1210">
        <v>284579</v>
      </c>
      <c r="AM1131" s="1150" t="s">
        <v>497</v>
      </c>
      <c r="AN1131" s="1150" t="s">
        <v>14506</v>
      </c>
      <c r="AO1131" s="1210">
        <v>47092.75</v>
      </c>
      <c r="AP1131" s="1150" t="s">
        <v>20302</v>
      </c>
      <c r="AQ1131" s="1150"/>
      <c r="AR1131" s="1150">
        <v>4902152566</v>
      </c>
      <c r="AS1131" s="1150"/>
      <c r="AT1131" s="1150"/>
      <c r="AU1131" s="1150"/>
      <c r="AV1131" s="1150"/>
      <c r="AW1131" s="1150"/>
      <c r="AX1131" s="1150"/>
      <c r="AY1131" s="1150">
        <v>0</v>
      </c>
      <c r="AZ1131" s="1150"/>
      <c r="BA1131" s="1150"/>
      <c r="BB1131" s="1150"/>
      <c r="BC1131" s="1150"/>
      <c r="BD1131" s="1150"/>
      <c r="BE1131" s="1150"/>
      <c r="BF1131" s="1150"/>
      <c r="BG1131" s="1150"/>
      <c r="BH1131" s="1150"/>
      <c r="BI1131" s="1150"/>
      <c r="BJ1131" s="1150"/>
    </row>
    <row r="1132" spans="1:62">
      <c r="A1132" s="1150">
        <v>1126</v>
      </c>
      <c r="B1132" s="1150"/>
      <c r="C1132" s="1150" t="s">
        <v>2792</v>
      </c>
      <c r="D1132" s="1150" t="s">
        <v>18942</v>
      </c>
      <c r="E1132" s="1150" t="s">
        <v>18943</v>
      </c>
      <c r="F1132" s="1150" t="s">
        <v>18944</v>
      </c>
      <c r="G1132" s="1150" t="s">
        <v>15831</v>
      </c>
      <c r="H1132" s="1213" t="s">
        <v>683</v>
      </c>
      <c r="I1132" s="1213" t="s">
        <v>682</v>
      </c>
      <c r="J1132" s="1213" t="s">
        <v>12152</v>
      </c>
      <c r="K1132" s="1150" t="s">
        <v>19773</v>
      </c>
      <c r="L1132" s="1150" t="s">
        <v>394</v>
      </c>
      <c r="M1132" s="1150">
        <v>100210422</v>
      </c>
      <c r="N1132" s="1150" t="s">
        <v>394</v>
      </c>
      <c r="O1132" s="1150"/>
      <c r="P1132" s="1150" t="s">
        <v>17721</v>
      </c>
      <c r="Q1132" s="1211">
        <v>45187</v>
      </c>
      <c r="R1132" s="1210">
        <v>37812</v>
      </c>
      <c r="S1132" s="1150"/>
      <c r="T1132" s="1150" t="s">
        <v>18969</v>
      </c>
      <c r="U1132" s="1150">
        <v>1003676885</v>
      </c>
      <c r="V1132" s="1150"/>
      <c r="W1132" s="1150"/>
      <c r="X1132" s="1150"/>
      <c r="Y1132" s="1150"/>
      <c r="Z1132" s="1150"/>
      <c r="AA1132" s="1150"/>
      <c r="AB1132" s="1150"/>
      <c r="AC1132" s="1150"/>
      <c r="AD1132" s="1150"/>
      <c r="AE1132" s="1150"/>
      <c r="AF1132" s="1150" t="s">
        <v>18973</v>
      </c>
      <c r="AG1132" s="1211">
        <v>45199</v>
      </c>
      <c r="AH1132" s="1212">
        <v>45170</v>
      </c>
      <c r="AI1132" s="1213" t="s">
        <v>683</v>
      </c>
      <c r="AJ1132" s="1213" t="s">
        <v>12152</v>
      </c>
      <c r="AK1132" s="1210">
        <v>37811.83</v>
      </c>
      <c r="AL1132" s="1210">
        <v>37812</v>
      </c>
      <c r="AM1132" s="1150" t="s">
        <v>5</v>
      </c>
      <c r="AN1132" s="1150" t="s">
        <v>12821</v>
      </c>
      <c r="AO1132" s="1150">
        <v>430</v>
      </c>
      <c r="AP1132" s="1150" t="s">
        <v>685</v>
      </c>
      <c r="AQ1132" s="1150"/>
      <c r="AR1132" s="1150">
        <v>4902152544</v>
      </c>
      <c r="AS1132" s="1150"/>
      <c r="AT1132" s="1150"/>
      <c r="AU1132" s="1150"/>
      <c r="AV1132" s="1150"/>
      <c r="AW1132" s="1150"/>
      <c r="AX1132" s="1150"/>
      <c r="AY1132" s="1150">
        <v>0</v>
      </c>
      <c r="AZ1132" s="1150"/>
      <c r="BA1132" s="1150"/>
      <c r="BB1132" s="1150" t="s">
        <v>18980</v>
      </c>
      <c r="BC1132" s="1150"/>
      <c r="BD1132" s="1150"/>
      <c r="BE1132" s="1150"/>
      <c r="BF1132" s="1150" t="s">
        <v>18962</v>
      </c>
      <c r="BG1132" s="1150"/>
      <c r="BH1132" s="1150"/>
      <c r="BI1132" s="1150"/>
      <c r="BJ1132" s="1150"/>
    </row>
    <row r="1133" spans="1:62">
      <c r="A1133" s="1150">
        <v>1127</v>
      </c>
      <c r="B1133" s="1150"/>
      <c r="C1133" s="1150" t="s">
        <v>2792</v>
      </c>
      <c r="D1133" s="1150" t="s">
        <v>18942</v>
      </c>
      <c r="E1133" s="1150" t="s">
        <v>18943</v>
      </c>
      <c r="F1133" s="1150" t="s">
        <v>18944</v>
      </c>
      <c r="G1133" s="1150" t="s">
        <v>15831</v>
      </c>
      <c r="H1133" s="1213" t="s">
        <v>667</v>
      </c>
      <c r="I1133" s="1213" t="s">
        <v>666</v>
      </c>
      <c r="J1133" s="1213" t="s">
        <v>19056</v>
      </c>
      <c r="K1133" s="1150" t="s">
        <v>8596</v>
      </c>
      <c r="L1133" s="1150" t="s">
        <v>394</v>
      </c>
      <c r="M1133" s="1150">
        <v>100210257</v>
      </c>
      <c r="N1133" s="1150" t="s">
        <v>394</v>
      </c>
      <c r="O1133" s="1150" t="s">
        <v>18968</v>
      </c>
      <c r="P1133" s="1150" t="s">
        <v>17721</v>
      </c>
      <c r="Q1133" s="1211">
        <v>45175</v>
      </c>
      <c r="R1133" s="1210">
        <v>105151</v>
      </c>
      <c r="S1133" s="1150"/>
      <c r="T1133" s="1150" t="s">
        <v>18969</v>
      </c>
      <c r="U1133" s="1150">
        <v>1003677063</v>
      </c>
      <c r="V1133" s="1150"/>
      <c r="W1133" s="1150"/>
      <c r="X1133" s="1150"/>
      <c r="Y1133" s="1150"/>
      <c r="Z1133" s="1150"/>
      <c r="AA1133" s="1150"/>
      <c r="AB1133" s="1150"/>
      <c r="AC1133" s="1150"/>
      <c r="AD1133" s="1150"/>
      <c r="AE1133" s="1150"/>
      <c r="AF1133" s="1150" t="s">
        <v>18962</v>
      </c>
      <c r="AG1133" s="1211">
        <v>45201</v>
      </c>
      <c r="AH1133" s="1212">
        <v>45200</v>
      </c>
      <c r="AI1133" s="1213" t="s">
        <v>667</v>
      </c>
      <c r="AJ1133" s="1213" t="s">
        <v>19056</v>
      </c>
      <c r="AK1133" s="1210">
        <v>105150.47</v>
      </c>
      <c r="AL1133" s="1210">
        <v>105151</v>
      </c>
      <c r="AM1133" s="1150" t="s">
        <v>5</v>
      </c>
      <c r="AN1133" s="1150" t="s">
        <v>12821</v>
      </c>
      <c r="AO1133" s="1210">
        <v>11197</v>
      </c>
      <c r="AP1133" s="1150" t="s">
        <v>19057</v>
      </c>
      <c r="AQ1133" s="1150"/>
      <c r="AR1133" s="1150">
        <v>4902152894</v>
      </c>
      <c r="AS1133" s="1150"/>
      <c r="AT1133" s="1150"/>
      <c r="AU1133" s="1150"/>
      <c r="AV1133" s="1150"/>
      <c r="AW1133" s="1150"/>
      <c r="AX1133" s="1150"/>
      <c r="AY1133" s="1150" t="s">
        <v>20303</v>
      </c>
      <c r="AZ1133" s="1150"/>
      <c r="BA1133" s="1150"/>
      <c r="BB1133" s="1150"/>
      <c r="BC1133" s="1150"/>
      <c r="BD1133" s="1150"/>
      <c r="BE1133" s="1150"/>
      <c r="BF1133" s="1150"/>
      <c r="BG1133" s="1150"/>
      <c r="BH1133" s="1150"/>
      <c r="BI1133" s="1150"/>
      <c r="BJ1133" s="1150"/>
    </row>
    <row r="1134" spans="1:62">
      <c r="A1134" s="1150">
        <v>1128</v>
      </c>
      <c r="B1134" s="1150">
        <v>0</v>
      </c>
      <c r="C1134" s="1150" t="s">
        <v>2792</v>
      </c>
      <c r="D1134" s="1150" t="s">
        <v>18942</v>
      </c>
      <c r="E1134" s="1150" t="s">
        <v>18943</v>
      </c>
      <c r="F1134" s="1150" t="s">
        <v>18948</v>
      </c>
      <c r="G1134" s="1150" t="s">
        <v>17920</v>
      </c>
      <c r="H1134" s="1213" t="s">
        <v>10152</v>
      </c>
      <c r="I1134" s="1213" t="s">
        <v>10154</v>
      </c>
      <c r="J1134" s="1213" t="s">
        <v>10153</v>
      </c>
      <c r="K1134" s="1150" t="s">
        <v>10157</v>
      </c>
      <c r="L1134" s="1150" t="s">
        <v>394</v>
      </c>
      <c r="M1134" s="1150">
        <v>100211102</v>
      </c>
      <c r="N1134" s="1150" t="s">
        <v>18997</v>
      </c>
      <c r="O1134" s="1150" t="s">
        <v>19567</v>
      </c>
      <c r="P1134" s="1150" t="s">
        <v>17721</v>
      </c>
      <c r="Q1134" s="1211">
        <v>45199</v>
      </c>
      <c r="R1134" s="1210">
        <v>37689</v>
      </c>
      <c r="S1134" s="1210">
        <v>13270</v>
      </c>
      <c r="T1134" s="1150" t="s">
        <v>18969</v>
      </c>
      <c r="U1134" s="1150">
        <v>1003676948</v>
      </c>
      <c r="V1134" s="1150"/>
      <c r="W1134" s="1150"/>
      <c r="X1134" s="1150"/>
      <c r="Y1134" s="1150"/>
      <c r="Z1134" s="1150"/>
      <c r="AA1134" s="1150"/>
      <c r="AB1134" s="1150"/>
      <c r="AC1134" s="1150"/>
      <c r="AD1134" s="1150"/>
      <c r="AE1134" s="1150"/>
      <c r="AF1134" s="1150" t="s">
        <v>18962</v>
      </c>
      <c r="AG1134" s="1211">
        <v>45200</v>
      </c>
      <c r="AH1134" s="1212">
        <v>45200</v>
      </c>
      <c r="AI1134" s="1213" t="s">
        <v>10152</v>
      </c>
      <c r="AJ1134" s="1213" t="s">
        <v>10153</v>
      </c>
      <c r="AK1134" s="1210">
        <v>50959.45</v>
      </c>
      <c r="AL1134" s="1210">
        <v>50960</v>
      </c>
      <c r="AM1134" s="1150" t="s">
        <v>514</v>
      </c>
      <c r="AN1134" s="1150" t="s">
        <v>13437</v>
      </c>
      <c r="AO1134" s="1150"/>
      <c r="AP1134" s="1150" t="s">
        <v>10155</v>
      </c>
      <c r="AQ1134" s="1150"/>
      <c r="AR1134" s="1150">
        <v>4902152607</v>
      </c>
      <c r="AS1134" s="1150"/>
      <c r="AT1134" s="1150"/>
      <c r="AU1134" s="1150"/>
      <c r="AV1134" s="1150"/>
      <c r="AW1134" s="1150"/>
      <c r="AX1134" s="1150"/>
      <c r="AY1134" s="1150" t="s">
        <v>19865</v>
      </c>
      <c r="AZ1134" s="1150"/>
      <c r="BA1134" s="1150"/>
      <c r="BB1134" s="1150"/>
      <c r="BC1134" s="1150"/>
      <c r="BD1134" s="1150"/>
      <c r="BE1134" s="1150"/>
      <c r="BF1134" s="1150"/>
      <c r="BG1134" s="1150"/>
      <c r="BH1134" s="1150"/>
      <c r="BI1134" s="1150"/>
      <c r="BJ1134" s="1150"/>
    </row>
    <row r="1135" spans="1:62">
      <c r="A1135" s="1150">
        <v>1129</v>
      </c>
      <c r="B1135" s="1150" t="s">
        <v>19094</v>
      </c>
      <c r="C1135" s="1150" t="s">
        <v>2792</v>
      </c>
      <c r="D1135" s="1150" t="s">
        <v>18942</v>
      </c>
      <c r="E1135" s="1150" t="s">
        <v>18943</v>
      </c>
      <c r="F1135" s="1150" t="s">
        <v>18948</v>
      </c>
      <c r="G1135" s="1150" t="s">
        <v>17935</v>
      </c>
      <c r="H1135" s="1213" t="s">
        <v>10929</v>
      </c>
      <c r="I1135" s="1150" t="s">
        <v>10936</v>
      </c>
      <c r="J1135" s="1150" t="s">
        <v>20304</v>
      </c>
      <c r="K1135" s="1150" t="s">
        <v>20305</v>
      </c>
      <c r="L1135" s="1150" t="s">
        <v>394</v>
      </c>
      <c r="M1135" s="1150">
        <v>100210728</v>
      </c>
      <c r="N1135" s="1150" t="s">
        <v>394</v>
      </c>
      <c r="O1135" s="1150" t="s">
        <v>19690</v>
      </c>
      <c r="P1135" s="1150" t="s">
        <v>17721</v>
      </c>
      <c r="Q1135" s="1211">
        <v>45200</v>
      </c>
      <c r="R1135" s="1210">
        <v>22255</v>
      </c>
      <c r="S1135" s="1210">
        <v>4623</v>
      </c>
      <c r="T1135" s="1150" t="s">
        <v>18969</v>
      </c>
      <c r="U1135" s="1150">
        <v>1003679894</v>
      </c>
      <c r="V1135" s="1150"/>
      <c r="W1135" s="1150"/>
      <c r="X1135" s="1150"/>
      <c r="Y1135" s="1150"/>
      <c r="Z1135" s="1150"/>
      <c r="AA1135" s="1150"/>
      <c r="AB1135" s="1150"/>
      <c r="AC1135" s="1150"/>
      <c r="AD1135" s="1150"/>
      <c r="AE1135" s="1150"/>
      <c r="AF1135" s="1150" t="s">
        <v>18962</v>
      </c>
      <c r="AG1135" s="1211">
        <v>45208</v>
      </c>
      <c r="AH1135" s="1212">
        <v>45200</v>
      </c>
      <c r="AI1135" s="1213" t="s">
        <v>10929</v>
      </c>
      <c r="AJ1135" s="1150" t="s">
        <v>20304</v>
      </c>
      <c r="AK1135" s="1210">
        <v>22254.84</v>
      </c>
      <c r="AL1135" s="1210">
        <v>22255</v>
      </c>
      <c r="AM1135" s="1150" t="s">
        <v>514</v>
      </c>
      <c r="AN1135" s="1150" t="s">
        <v>13437</v>
      </c>
      <c r="AO1135" s="1150"/>
      <c r="AP1135" s="1150"/>
      <c r="AQ1135" s="1150"/>
      <c r="AR1135" s="1150">
        <v>4902155447</v>
      </c>
      <c r="AS1135" s="1150"/>
      <c r="AT1135" s="1150"/>
      <c r="AU1135" s="1150"/>
      <c r="AV1135" s="1150"/>
      <c r="AW1135" s="1150"/>
      <c r="AX1135" s="1150"/>
      <c r="AY1135" s="1150" t="s">
        <v>20306</v>
      </c>
      <c r="AZ1135" s="1150"/>
      <c r="BA1135" s="1150"/>
      <c r="BB1135" s="1150"/>
      <c r="BC1135" s="1150"/>
      <c r="BD1135" s="1150"/>
      <c r="BE1135" s="1150"/>
      <c r="BF1135" s="1150"/>
      <c r="BG1135" s="1150"/>
      <c r="BH1135" s="1150"/>
      <c r="BI1135" s="1150"/>
      <c r="BJ1135" s="1150"/>
    </row>
    <row r="1136" spans="1:62">
      <c r="A1136" s="1150">
        <v>1130</v>
      </c>
      <c r="B1136" s="1150" t="s">
        <v>19094</v>
      </c>
      <c r="C1136" s="1150" t="s">
        <v>17850</v>
      </c>
      <c r="D1136" s="1150" t="s">
        <v>18942</v>
      </c>
      <c r="E1136" s="1150" t="s">
        <v>18943</v>
      </c>
      <c r="F1136" s="1150" t="s">
        <v>18948</v>
      </c>
      <c r="G1136" s="1150" t="s">
        <v>17935</v>
      </c>
      <c r="H1136" s="1213" t="s">
        <v>10939</v>
      </c>
      <c r="I1136" s="1213" t="s">
        <v>10946</v>
      </c>
      <c r="J1136" s="1213" t="s">
        <v>20307</v>
      </c>
      <c r="K1136" s="1150" t="s">
        <v>20308</v>
      </c>
      <c r="L1136" s="1150" t="s">
        <v>394</v>
      </c>
      <c r="M1136" s="1150">
        <v>100210764</v>
      </c>
      <c r="N1136" s="1150" t="s">
        <v>394</v>
      </c>
      <c r="O1136" s="1150" t="s">
        <v>19690</v>
      </c>
      <c r="P1136" s="1150" t="s">
        <v>17721</v>
      </c>
      <c r="Q1136" s="1211">
        <v>45200</v>
      </c>
      <c r="R1136" s="1210">
        <v>16653</v>
      </c>
      <c r="S1136" s="1150"/>
      <c r="T1136" s="1150" t="s">
        <v>18969</v>
      </c>
      <c r="U1136" s="1150"/>
      <c r="V1136" s="1150"/>
      <c r="W1136" s="1150"/>
      <c r="X1136" s="1150"/>
      <c r="Y1136" s="1150"/>
      <c r="Z1136" s="1150"/>
      <c r="AA1136" s="1150"/>
      <c r="AB1136" s="1150"/>
      <c r="AC1136" s="1150"/>
      <c r="AD1136" s="1150"/>
      <c r="AE1136" s="1150"/>
      <c r="AF1136" s="1150"/>
      <c r="AG1136" s="1150"/>
      <c r="AH1136" s="1212">
        <v>1</v>
      </c>
      <c r="AI1136" s="1213" t="s">
        <v>10939</v>
      </c>
      <c r="AJ1136" s="1213" t="s">
        <v>20307</v>
      </c>
      <c r="AK1136" s="1210">
        <v>16652.97</v>
      </c>
      <c r="AL1136" s="1210">
        <v>16653</v>
      </c>
      <c r="AM1136" s="1150" t="s">
        <v>514</v>
      </c>
      <c r="AN1136" s="1150" t="s">
        <v>13437</v>
      </c>
      <c r="AO1136" s="1150"/>
      <c r="AP1136" s="1150"/>
      <c r="AQ1136" s="1150"/>
      <c r="AR1136" s="1150"/>
      <c r="AS1136" s="1150"/>
      <c r="AT1136" s="1150"/>
      <c r="AU1136" s="1150"/>
      <c r="AV1136" s="1150"/>
      <c r="AW1136" s="1150"/>
      <c r="AX1136" s="1150"/>
      <c r="AY1136" s="1150">
        <v>0</v>
      </c>
      <c r="AZ1136" s="1150"/>
      <c r="BA1136" s="1150"/>
      <c r="BB1136" s="1150"/>
      <c r="BC1136" s="1150"/>
      <c r="BD1136" s="1150"/>
      <c r="BE1136" s="1150"/>
      <c r="BF1136" s="1150"/>
      <c r="BG1136" s="1150"/>
      <c r="BH1136" s="1150"/>
      <c r="BI1136" s="1150"/>
      <c r="BJ1136" s="1150"/>
    </row>
    <row r="1137" spans="1:62">
      <c r="A1137" s="1150">
        <v>1131</v>
      </c>
      <c r="B1137" s="1150" t="s">
        <v>19094</v>
      </c>
      <c r="C1137" s="1150" t="s">
        <v>17850</v>
      </c>
      <c r="D1137" s="1150" t="s">
        <v>18942</v>
      </c>
      <c r="E1137" s="1150" t="s">
        <v>18943</v>
      </c>
      <c r="F1137" s="1150" t="s">
        <v>18948</v>
      </c>
      <c r="G1137" s="1150" t="s">
        <v>17935</v>
      </c>
      <c r="H1137" s="1213" t="s">
        <v>10950</v>
      </c>
      <c r="I1137" s="1213" t="s">
        <v>10956</v>
      </c>
      <c r="J1137" s="1213" t="s">
        <v>10951</v>
      </c>
      <c r="K1137" s="1150" t="s">
        <v>20309</v>
      </c>
      <c r="L1137" s="1150" t="s">
        <v>394</v>
      </c>
      <c r="M1137" s="1150">
        <v>100211255</v>
      </c>
      <c r="N1137" s="1150" t="s">
        <v>18962</v>
      </c>
      <c r="O1137" s="1150" t="s">
        <v>19690</v>
      </c>
      <c r="P1137" s="1150" t="s">
        <v>17721</v>
      </c>
      <c r="Q1137" s="1211">
        <v>45201</v>
      </c>
      <c r="R1137" s="1210">
        <v>30232</v>
      </c>
      <c r="S1137" s="1150"/>
      <c r="T1137" s="1150" t="s">
        <v>18969</v>
      </c>
      <c r="U1137" s="1150"/>
      <c r="V1137" s="1150"/>
      <c r="W1137" s="1150"/>
      <c r="X1137" s="1150"/>
      <c r="Y1137" s="1150"/>
      <c r="Z1137" s="1150"/>
      <c r="AA1137" s="1150"/>
      <c r="AB1137" s="1150"/>
      <c r="AC1137" s="1150"/>
      <c r="AD1137" s="1150"/>
      <c r="AE1137" s="1150"/>
      <c r="AF1137" s="1150"/>
      <c r="AG1137" s="1150"/>
      <c r="AH1137" s="1212">
        <v>1</v>
      </c>
      <c r="AI1137" s="1213" t="s">
        <v>10950</v>
      </c>
      <c r="AJ1137" s="1213" t="s">
        <v>10951</v>
      </c>
      <c r="AK1137" s="1210">
        <v>30231.17</v>
      </c>
      <c r="AL1137" s="1210">
        <v>30232</v>
      </c>
      <c r="AM1137" s="1150" t="s">
        <v>514</v>
      </c>
      <c r="AN1137" s="1150" t="s">
        <v>13437</v>
      </c>
      <c r="AO1137" s="1150"/>
      <c r="AP1137" s="1150"/>
      <c r="AQ1137" s="1150"/>
      <c r="AR1137" s="1150"/>
      <c r="AS1137" s="1150"/>
      <c r="AT1137" s="1150"/>
      <c r="AU1137" s="1150"/>
      <c r="AV1137" s="1150"/>
      <c r="AW1137" s="1150"/>
      <c r="AX1137" s="1150"/>
      <c r="AY1137" s="1150">
        <v>0</v>
      </c>
      <c r="AZ1137" s="1150"/>
      <c r="BA1137" s="1150"/>
      <c r="BB1137" s="1150"/>
      <c r="BC1137" s="1150"/>
      <c r="BD1137" s="1150"/>
      <c r="BE1137" s="1150"/>
      <c r="BF1137" s="1150"/>
      <c r="BG1137" s="1150"/>
      <c r="BH1137" s="1150"/>
      <c r="BI1137" s="1150"/>
      <c r="BJ1137" s="1150"/>
    </row>
    <row r="1138" spans="1:62">
      <c r="A1138" s="1150">
        <v>1132</v>
      </c>
      <c r="B1138" s="1150" t="s">
        <v>19094</v>
      </c>
      <c r="C1138" s="1150" t="s">
        <v>17850</v>
      </c>
      <c r="D1138" s="1150" t="s">
        <v>18942</v>
      </c>
      <c r="E1138" s="1150" t="s">
        <v>18943</v>
      </c>
      <c r="F1138" s="1150" t="s">
        <v>18948</v>
      </c>
      <c r="G1138" s="1150" t="s">
        <v>17569</v>
      </c>
      <c r="H1138" s="1150" t="s">
        <v>10996</v>
      </c>
      <c r="I1138" s="1150" t="s">
        <v>11003</v>
      </c>
      <c r="J1138" s="1150" t="s">
        <v>10997</v>
      </c>
      <c r="K1138" s="1150" t="s">
        <v>11005</v>
      </c>
      <c r="L1138" s="1150" t="s">
        <v>394</v>
      </c>
      <c r="M1138" s="1150">
        <v>100197806</v>
      </c>
      <c r="N1138" s="1150" t="s">
        <v>394</v>
      </c>
      <c r="O1138" s="1150" t="s">
        <v>19550</v>
      </c>
      <c r="P1138" s="1150" t="s">
        <v>17721</v>
      </c>
      <c r="Q1138" s="1211">
        <v>45201</v>
      </c>
      <c r="R1138" s="1210">
        <v>25662</v>
      </c>
      <c r="S1138" s="1150"/>
      <c r="T1138" s="1150" t="s">
        <v>18969</v>
      </c>
      <c r="U1138" s="1150"/>
      <c r="V1138" s="1150"/>
      <c r="W1138" s="1150"/>
      <c r="X1138" s="1150"/>
      <c r="Y1138" s="1150"/>
      <c r="Z1138" s="1150"/>
      <c r="AA1138" s="1150"/>
      <c r="AB1138" s="1150"/>
      <c r="AC1138" s="1150"/>
      <c r="AD1138" s="1150"/>
      <c r="AE1138" s="1150"/>
      <c r="AF1138" s="1150"/>
      <c r="AG1138" s="1150"/>
      <c r="AH1138" s="1212">
        <v>1</v>
      </c>
      <c r="AI1138" s="1150" t="s">
        <v>10996</v>
      </c>
      <c r="AJ1138" s="1150" t="s">
        <v>10997</v>
      </c>
      <c r="AK1138" s="1210">
        <v>25661.119999999999</v>
      </c>
      <c r="AL1138" s="1210">
        <v>25662</v>
      </c>
      <c r="AM1138" s="1150" t="s">
        <v>514</v>
      </c>
      <c r="AN1138" s="1150" t="s">
        <v>13437</v>
      </c>
      <c r="AO1138" s="1150"/>
      <c r="AP1138" s="1150"/>
      <c r="AQ1138" s="1150"/>
      <c r="AR1138" s="1150"/>
      <c r="AS1138" s="1150"/>
      <c r="AT1138" s="1150"/>
      <c r="AU1138" s="1150"/>
      <c r="AV1138" s="1150"/>
      <c r="AW1138" s="1150"/>
      <c r="AX1138" s="1150"/>
      <c r="AY1138" s="1150">
        <v>0</v>
      </c>
      <c r="AZ1138" s="1150"/>
      <c r="BA1138" s="1150"/>
      <c r="BB1138" s="1150"/>
      <c r="BC1138" s="1150"/>
      <c r="BD1138" s="1150"/>
      <c r="BE1138" s="1150"/>
      <c r="BF1138" s="1150"/>
      <c r="BG1138" s="1150"/>
      <c r="BH1138" s="1150"/>
      <c r="BI1138" s="1150"/>
      <c r="BJ1138" s="1150"/>
    </row>
    <row r="1139" spans="1:62">
      <c r="A1139" s="1150">
        <v>1133</v>
      </c>
      <c r="B1139" s="1150" t="s">
        <v>19094</v>
      </c>
      <c r="C1139" s="1150" t="s">
        <v>17850</v>
      </c>
      <c r="D1139" s="1150" t="s">
        <v>18942</v>
      </c>
      <c r="E1139" s="1150" t="s">
        <v>18943</v>
      </c>
      <c r="F1139" s="1150" t="s">
        <v>18948</v>
      </c>
      <c r="G1139" s="1150" t="s">
        <v>17569</v>
      </c>
      <c r="H1139" s="1213" t="s">
        <v>11017</v>
      </c>
      <c r="I1139" s="1150" t="s">
        <v>11023</v>
      </c>
      <c r="J1139" s="1213" t="s">
        <v>11018</v>
      </c>
      <c r="K1139" s="1150" t="s">
        <v>11024</v>
      </c>
      <c r="L1139" s="1150" t="s">
        <v>394</v>
      </c>
      <c r="M1139" s="1150">
        <v>100211243</v>
      </c>
      <c r="N1139" s="1150" t="s">
        <v>18962</v>
      </c>
      <c r="O1139" s="1150" t="s">
        <v>19690</v>
      </c>
      <c r="P1139" s="1150" t="s">
        <v>17721</v>
      </c>
      <c r="Q1139" s="1211">
        <v>45201</v>
      </c>
      <c r="R1139" s="1210">
        <v>140500</v>
      </c>
      <c r="S1139" s="1150"/>
      <c r="T1139" s="1150" t="s">
        <v>18969</v>
      </c>
      <c r="U1139" s="1150"/>
      <c r="V1139" s="1150"/>
      <c r="W1139" s="1150"/>
      <c r="X1139" s="1150"/>
      <c r="Y1139" s="1150"/>
      <c r="Z1139" s="1150"/>
      <c r="AA1139" s="1150"/>
      <c r="AB1139" s="1150"/>
      <c r="AC1139" s="1150"/>
      <c r="AD1139" s="1150"/>
      <c r="AE1139" s="1150"/>
      <c r="AF1139" s="1150"/>
      <c r="AG1139" s="1150"/>
      <c r="AH1139" s="1212">
        <v>1</v>
      </c>
      <c r="AI1139" s="1213" t="s">
        <v>11017</v>
      </c>
      <c r="AJ1139" s="1213" t="s">
        <v>11018</v>
      </c>
      <c r="AK1139" s="1210">
        <v>140500</v>
      </c>
      <c r="AL1139" s="1210">
        <v>140500</v>
      </c>
      <c r="AM1139" s="1150" t="s">
        <v>514</v>
      </c>
      <c r="AN1139" s="1150" t="s">
        <v>13437</v>
      </c>
      <c r="AO1139" s="1150"/>
      <c r="AP1139" s="1150"/>
      <c r="AQ1139" s="1150"/>
      <c r="AR1139" s="1150"/>
      <c r="AS1139" s="1150"/>
      <c r="AT1139" s="1150"/>
      <c r="AU1139" s="1150"/>
      <c r="AV1139" s="1150"/>
      <c r="AW1139" s="1150"/>
      <c r="AX1139" s="1150"/>
      <c r="AY1139" s="1150">
        <v>0</v>
      </c>
      <c r="AZ1139" s="1150"/>
      <c r="BA1139" s="1150"/>
      <c r="BB1139" s="1150"/>
      <c r="BC1139" s="1150"/>
      <c r="BD1139" s="1150"/>
      <c r="BE1139" s="1150"/>
      <c r="BF1139" s="1150"/>
      <c r="BG1139" s="1150"/>
      <c r="BH1139" s="1150"/>
      <c r="BI1139" s="1150"/>
      <c r="BJ1139" s="1150"/>
    </row>
    <row r="1140" spans="1:62">
      <c r="A1140" s="1150">
        <v>1134</v>
      </c>
      <c r="B1140" s="1150" t="s">
        <v>19094</v>
      </c>
      <c r="C1140" s="1150" t="s">
        <v>2792</v>
      </c>
      <c r="D1140" s="1150" t="s">
        <v>19273</v>
      </c>
      <c r="E1140" s="1150" t="s">
        <v>18943</v>
      </c>
      <c r="F1140" s="1150" t="s">
        <v>18948</v>
      </c>
      <c r="G1140" s="1150" t="s">
        <v>17935</v>
      </c>
      <c r="H1140" s="1213" t="s">
        <v>11042</v>
      </c>
      <c r="I1140" s="1150" t="s">
        <v>11051</v>
      </c>
      <c r="J1140" s="1150" t="s">
        <v>11050</v>
      </c>
      <c r="K1140" s="1150" t="s">
        <v>11048</v>
      </c>
      <c r="L1140" s="1150" t="s">
        <v>394</v>
      </c>
      <c r="M1140" s="1150">
        <v>100211419</v>
      </c>
      <c r="N1140" s="1150" t="s">
        <v>18962</v>
      </c>
      <c r="O1140" s="1150" t="s">
        <v>19690</v>
      </c>
      <c r="P1140" s="1150" t="s">
        <v>17721</v>
      </c>
      <c r="Q1140" s="1211">
        <v>45208</v>
      </c>
      <c r="R1140" s="1210">
        <v>15265</v>
      </c>
      <c r="S1140" s="1150"/>
      <c r="T1140" s="1150" t="s">
        <v>19281</v>
      </c>
      <c r="U1140" s="1150">
        <v>1003680505</v>
      </c>
      <c r="V1140" s="1150">
        <v>1003680506</v>
      </c>
      <c r="W1140" s="1150"/>
      <c r="X1140" s="1150"/>
      <c r="Y1140" s="1150"/>
      <c r="Z1140" s="1150"/>
      <c r="AA1140" s="1150"/>
      <c r="AB1140" s="1150"/>
      <c r="AC1140" s="1150"/>
      <c r="AD1140" s="1150"/>
      <c r="AE1140" s="1150"/>
      <c r="AF1140" s="1150" t="s">
        <v>18973</v>
      </c>
      <c r="AG1140" s="1211">
        <v>45209</v>
      </c>
      <c r="AH1140" s="1212">
        <v>45200</v>
      </c>
      <c r="AI1140" s="1213" t="s">
        <v>11042</v>
      </c>
      <c r="AJ1140" s="1150" t="s">
        <v>11050</v>
      </c>
      <c r="AK1140" s="1210">
        <v>15264.11</v>
      </c>
      <c r="AL1140" s="1210">
        <v>15265</v>
      </c>
      <c r="AM1140" s="1150" t="s">
        <v>514</v>
      </c>
      <c r="AN1140" s="1150" t="s">
        <v>13437</v>
      </c>
      <c r="AO1140" s="1210">
        <v>12297.59</v>
      </c>
      <c r="AP1140" s="1150"/>
      <c r="AQ1140" s="1150"/>
      <c r="AR1140" s="1150">
        <v>4902155935</v>
      </c>
      <c r="AS1140" s="1150"/>
      <c r="AT1140" s="1150"/>
      <c r="AU1140" s="1150"/>
      <c r="AV1140" s="1150"/>
      <c r="AW1140" s="1150"/>
      <c r="AX1140" s="1150"/>
      <c r="AY1140" s="1150"/>
      <c r="AZ1140" s="1150"/>
      <c r="BA1140" s="1150"/>
      <c r="BB1140" s="1150"/>
      <c r="BC1140" s="1150"/>
      <c r="BD1140" s="1150"/>
      <c r="BE1140" s="1150"/>
      <c r="BF1140" s="1150"/>
      <c r="BG1140" s="1150"/>
      <c r="BH1140" s="1150"/>
      <c r="BI1140" s="1150"/>
      <c r="BJ1140" s="1150"/>
    </row>
    <row r="1141" spans="1:62">
      <c r="A1141" s="1150">
        <v>1135</v>
      </c>
      <c r="B1141" s="1150" t="s">
        <v>1514</v>
      </c>
      <c r="C1141" s="1150" t="s">
        <v>2792</v>
      </c>
      <c r="D1141" s="1150" t="s">
        <v>18942</v>
      </c>
      <c r="E1141" s="1150" t="s">
        <v>18943</v>
      </c>
      <c r="F1141" s="1150" t="s">
        <v>18948</v>
      </c>
      <c r="G1141" s="1150" t="s">
        <v>17935</v>
      </c>
      <c r="H1141" s="1213" t="s">
        <v>11063</v>
      </c>
      <c r="I1141" s="1150" t="s">
        <v>11070</v>
      </c>
      <c r="J1141" s="1150" t="s">
        <v>20310</v>
      </c>
      <c r="K1141" s="1150" t="s">
        <v>20311</v>
      </c>
      <c r="L1141" s="1150" t="s">
        <v>394</v>
      </c>
      <c r="M1141" s="1150">
        <v>100211249</v>
      </c>
      <c r="N1141" s="1150" t="s">
        <v>18962</v>
      </c>
      <c r="O1141" s="1150" t="s">
        <v>19690</v>
      </c>
      <c r="P1141" s="1150" t="s">
        <v>17721</v>
      </c>
      <c r="Q1141" s="1211">
        <v>45201</v>
      </c>
      <c r="R1141" s="1210">
        <v>41116</v>
      </c>
      <c r="S1141" s="1150"/>
      <c r="T1141" s="1150" t="s">
        <v>18969</v>
      </c>
      <c r="U1141" s="1150">
        <v>1003679783</v>
      </c>
      <c r="V1141" s="1150"/>
      <c r="W1141" s="1150"/>
      <c r="X1141" s="1150"/>
      <c r="Y1141" s="1150"/>
      <c r="Z1141" s="1150"/>
      <c r="AA1141" s="1150"/>
      <c r="AB1141" s="1150"/>
      <c r="AC1141" s="1150"/>
      <c r="AD1141" s="1150"/>
      <c r="AE1141" s="1150"/>
      <c r="AF1141" s="1150" t="s">
        <v>18949</v>
      </c>
      <c r="AG1141" s="1211">
        <v>45206</v>
      </c>
      <c r="AH1141" s="1212">
        <v>45200</v>
      </c>
      <c r="AI1141" s="1213" t="s">
        <v>11063</v>
      </c>
      <c r="AJ1141" s="1150" t="s">
        <v>20310</v>
      </c>
      <c r="AK1141" s="1210">
        <v>41116</v>
      </c>
      <c r="AL1141" s="1210">
        <v>41116</v>
      </c>
      <c r="AM1141" s="1150" t="s">
        <v>514</v>
      </c>
      <c r="AN1141" s="1150" t="s">
        <v>13437</v>
      </c>
      <c r="AO1141" s="1150"/>
      <c r="AP1141" s="1150"/>
      <c r="AQ1141" s="1150"/>
      <c r="AR1141" s="1150">
        <v>4902155147</v>
      </c>
      <c r="AS1141" s="1150"/>
      <c r="AT1141" s="1150"/>
      <c r="AU1141" s="1150"/>
      <c r="AV1141" s="1150"/>
      <c r="AW1141" s="1150"/>
      <c r="AX1141" s="1150"/>
      <c r="AY1141" s="1150">
        <v>0</v>
      </c>
      <c r="AZ1141" s="1150"/>
      <c r="BA1141" s="1150"/>
      <c r="BB1141" s="1150"/>
      <c r="BC1141" s="1150"/>
      <c r="BD1141" s="1150"/>
      <c r="BE1141" s="1150"/>
      <c r="BF1141" s="1150"/>
      <c r="BG1141" s="1150"/>
      <c r="BH1141" s="1150"/>
      <c r="BI1141" s="1150"/>
      <c r="BJ1141" s="1150"/>
    </row>
    <row r="1142" spans="1:62">
      <c r="A1142" s="1150">
        <v>1136</v>
      </c>
      <c r="B1142" s="1150" t="s">
        <v>19094</v>
      </c>
      <c r="C1142" s="1150" t="s">
        <v>2792</v>
      </c>
      <c r="D1142" s="1150" t="s">
        <v>18942</v>
      </c>
      <c r="E1142" s="1150" t="s">
        <v>18943</v>
      </c>
      <c r="F1142" s="1150" t="s">
        <v>18948</v>
      </c>
      <c r="G1142" s="1150" t="s">
        <v>17935</v>
      </c>
      <c r="H1142" s="1213" t="s">
        <v>11073</v>
      </c>
      <c r="I1142" s="1150" t="s">
        <v>11080</v>
      </c>
      <c r="J1142" s="1150" t="s">
        <v>20312</v>
      </c>
      <c r="K1142" s="1150" t="s">
        <v>20313</v>
      </c>
      <c r="L1142" s="1150" t="s">
        <v>394</v>
      </c>
      <c r="M1142" s="1150">
        <v>100211256</v>
      </c>
      <c r="N1142" s="1150" t="s">
        <v>18962</v>
      </c>
      <c r="O1142" s="1150" t="s">
        <v>19690</v>
      </c>
      <c r="P1142" s="1150" t="s">
        <v>17721</v>
      </c>
      <c r="Q1142" s="1211">
        <v>45201</v>
      </c>
      <c r="R1142" s="1210">
        <v>16335</v>
      </c>
      <c r="S1142" s="1150"/>
      <c r="T1142" s="1150" t="s">
        <v>18969</v>
      </c>
      <c r="U1142" s="1150">
        <v>1003679833</v>
      </c>
      <c r="V1142" s="1150">
        <v>1003679834</v>
      </c>
      <c r="W1142" s="1150"/>
      <c r="X1142" s="1150"/>
      <c r="Y1142" s="1150"/>
      <c r="Z1142" s="1150"/>
      <c r="AA1142" s="1150"/>
      <c r="AB1142" s="1150"/>
      <c r="AC1142" s="1150"/>
      <c r="AD1142" s="1150"/>
      <c r="AE1142" s="1150"/>
      <c r="AF1142" s="1150" t="s">
        <v>18949</v>
      </c>
      <c r="AG1142" s="1211">
        <v>45207</v>
      </c>
      <c r="AH1142" s="1212">
        <v>45200</v>
      </c>
      <c r="AI1142" s="1213" t="s">
        <v>11073</v>
      </c>
      <c r="AJ1142" s="1150" t="s">
        <v>20312</v>
      </c>
      <c r="AK1142" s="1210">
        <v>16334.36</v>
      </c>
      <c r="AL1142" s="1210">
        <v>16335</v>
      </c>
      <c r="AM1142" s="1150" t="s">
        <v>514</v>
      </c>
      <c r="AN1142" s="1150" t="s">
        <v>13437</v>
      </c>
      <c r="AO1142" s="1150"/>
      <c r="AP1142" s="1150"/>
      <c r="AQ1142" s="1150"/>
      <c r="AR1142" s="1150">
        <v>4902155177</v>
      </c>
      <c r="AS1142" s="1150"/>
      <c r="AT1142" s="1150"/>
      <c r="AU1142" s="1150"/>
      <c r="AV1142" s="1150"/>
      <c r="AW1142" s="1150"/>
      <c r="AX1142" s="1150"/>
      <c r="AY1142" s="1150" t="s">
        <v>20314</v>
      </c>
      <c r="AZ1142" s="1150"/>
      <c r="BA1142" s="1150"/>
      <c r="BB1142" s="1150"/>
      <c r="BC1142" s="1150"/>
      <c r="BD1142" s="1150"/>
      <c r="BE1142" s="1150"/>
      <c r="BF1142" s="1150"/>
      <c r="BG1142" s="1150"/>
      <c r="BH1142" s="1150"/>
      <c r="BI1142" s="1150"/>
      <c r="BJ1142" s="1150"/>
    </row>
    <row r="1143" spans="1:62">
      <c r="A1143" s="1150">
        <v>1137</v>
      </c>
      <c r="B1143" s="1150" t="s">
        <v>19094</v>
      </c>
      <c r="C1143" s="1150" t="s">
        <v>2792</v>
      </c>
      <c r="D1143" s="1150" t="s">
        <v>18942</v>
      </c>
      <c r="E1143" s="1150" t="s">
        <v>18943</v>
      </c>
      <c r="F1143" s="1150" t="s">
        <v>18948</v>
      </c>
      <c r="G1143" s="1150" t="s">
        <v>17935</v>
      </c>
      <c r="H1143" s="1213" t="s">
        <v>11084</v>
      </c>
      <c r="I1143" s="1150" t="s">
        <v>11092</v>
      </c>
      <c r="J1143" s="1150" t="s">
        <v>20315</v>
      </c>
      <c r="K1143" s="1150" t="s">
        <v>20316</v>
      </c>
      <c r="L1143" s="1150" t="s">
        <v>394</v>
      </c>
      <c r="M1143" s="1150">
        <v>100211257</v>
      </c>
      <c r="N1143" s="1150" t="s">
        <v>18962</v>
      </c>
      <c r="O1143" s="1150" t="s">
        <v>19690</v>
      </c>
      <c r="P1143" s="1150" t="s">
        <v>17721</v>
      </c>
      <c r="Q1143" s="1211">
        <v>45201</v>
      </c>
      <c r="R1143" s="1210">
        <v>16609</v>
      </c>
      <c r="S1143" s="1150"/>
      <c r="T1143" s="1150" t="s">
        <v>18969</v>
      </c>
      <c r="U1143" s="1150">
        <v>1003679781</v>
      </c>
      <c r="V1143" s="1150">
        <v>1003679782</v>
      </c>
      <c r="W1143" s="1150"/>
      <c r="X1143" s="1150"/>
      <c r="Y1143" s="1150"/>
      <c r="Z1143" s="1150"/>
      <c r="AA1143" s="1150"/>
      <c r="AB1143" s="1150"/>
      <c r="AC1143" s="1150"/>
      <c r="AD1143" s="1150"/>
      <c r="AE1143" s="1150"/>
      <c r="AF1143" s="1150" t="s">
        <v>19552</v>
      </c>
      <c r="AG1143" s="1211">
        <v>45206</v>
      </c>
      <c r="AH1143" s="1212">
        <v>45200</v>
      </c>
      <c r="AI1143" s="1213" t="s">
        <v>11084</v>
      </c>
      <c r="AJ1143" s="1150" t="s">
        <v>20315</v>
      </c>
      <c r="AK1143" s="1210">
        <v>16608.07</v>
      </c>
      <c r="AL1143" s="1210">
        <v>16609</v>
      </c>
      <c r="AM1143" s="1150" t="s">
        <v>514</v>
      </c>
      <c r="AN1143" s="1150" t="s">
        <v>13437</v>
      </c>
      <c r="AO1143" s="1210">
        <v>11129.84</v>
      </c>
      <c r="AP1143" s="1150" t="s">
        <v>20317</v>
      </c>
      <c r="AQ1143" s="1150"/>
      <c r="AR1143" s="1150">
        <v>4902155038</v>
      </c>
      <c r="AS1143" s="1150"/>
      <c r="AT1143" s="1150"/>
      <c r="AU1143" s="1150"/>
      <c r="AV1143" s="1150"/>
      <c r="AW1143" s="1150"/>
      <c r="AX1143" s="1150"/>
      <c r="AY1143" s="1150" t="s">
        <v>20318</v>
      </c>
      <c r="AZ1143" s="1150"/>
      <c r="BA1143" s="1150"/>
      <c r="BB1143" s="1150"/>
      <c r="BC1143" s="1150"/>
      <c r="BD1143" s="1150"/>
      <c r="BE1143" s="1150"/>
      <c r="BF1143" s="1150"/>
      <c r="BG1143" s="1150"/>
      <c r="BH1143" s="1150"/>
      <c r="BI1143" s="1150"/>
      <c r="BJ1143" s="1150"/>
    </row>
    <row r="1144" spans="1:62">
      <c r="A1144" s="1150">
        <v>1138</v>
      </c>
      <c r="B1144" s="1150" t="s">
        <v>19094</v>
      </c>
      <c r="C1144" s="1150" t="s">
        <v>17924</v>
      </c>
      <c r="D1144" s="1150" t="s">
        <v>18942</v>
      </c>
      <c r="E1144" s="1150" t="s">
        <v>18943</v>
      </c>
      <c r="F1144" s="1150" t="s">
        <v>18948</v>
      </c>
      <c r="G1144" s="1150" t="s">
        <v>3643</v>
      </c>
      <c r="H1144" s="1213" t="s">
        <v>20208</v>
      </c>
      <c r="I1144" s="1150" t="s">
        <v>11156</v>
      </c>
      <c r="J1144" s="1150" t="s">
        <v>17716</v>
      </c>
      <c r="K1144" s="1150" t="s">
        <v>20319</v>
      </c>
      <c r="L1144" s="1150" t="s">
        <v>394</v>
      </c>
      <c r="M1144" s="1150">
        <v>100211422</v>
      </c>
      <c r="N1144" s="1150" t="s">
        <v>18997</v>
      </c>
      <c r="O1144" s="1150" t="s">
        <v>19690</v>
      </c>
      <c r="P1144" s="1150" t="s">
        <v>17721</v>
      </c>
      <c r="Q1144" s="1211">
        <v>45208</v>
      </c>
      <c r="R1144" s="1210">
        <v>107000</v>
      </c>
      <c r="S1144" s="1150"/>
      <c r="T1144" s="1150" t="s">
        <v>19410</v>
      </c>
      <c r="U1144" s="1150">
        <v>1003681220</v>
      </c>
      <c r="V1144" s="1150"/>
      <c r="W1144" s="1150"/>
      <c r="X1144" s="1150"/>
      <c r="Y1144" s="1150"/>
      <c r="Z1144" s="1150"/>
      <c r="AA1144" s="1150"/>
      <c r="AB1144" s="1150"/>
      <c r="AC1144" s="1150"/>
      <c r="AD1144" s="1150"/>
      <c r="AE1144" s="1150"/>
      <c r="AF1144" s="1150" t="s">
        <v>19172</v>
      </c>
      <c r="AG1144" s="1211">
        <v>45210</v>
      </c>
      <c r="AH1144" s="1212">
        <v>45200</v>
      </c>
      <c r="AI1144" s="1213" t="s">
        <v>20208</v>
      </c>
      <c r="AJ1144" s="1150" t="s">
        <v>17716</v>
      </c>
      <c r="AK1144" s="1210">
        <v>106999.94</v>
      </c>
      <c r="AL1144" s="1210">
        <v>107000</v>
      </c>
      <c r="AM1144" s="1150" t="s">
        <v>514</v>
      </c>
      <c r="AN1144" s="1150" t="s">
        <v>13437</v>
      </c>
      <c r="AO1144" s="1210">
        <v>66651</v>
      </c>
      <c r="AP1144" s="1150" t="s">
        <v>20320</v>
      </c>
      <c r="AQ1144" s="1150"/>
      <c r="AR1144" s="1150"/>
      <c r="AS1144" s="1150"/>
      <c r="AT1144" s="1150"/>
      <c r="AU1144" s="1150"/>
      <c r="AV1144" s="1150"/>
      <c r="AW1144" s="1150"/>
      <c r="AX1144" s="1150"/>
      <c r="AY1144" s="1150" t="s">
        <v>19894</v>
      </c>
      <c r="AZ1144" s="1150"/>
      <c r="BA1144" s="1150"/>
      <c r="BB1144" s="1150"/>
      <c r="BC1144" s="1150"/>
      <c r="BD1144" s="1150"/>
      <c r="BE1144" s="1150"/>
      <c r="BF1144" s="1150"/>
      <c r="BG1144" s="1150"/>
      <c r="BH1144" s="1150"/>
      <c r="BI1144" s="1150"/>
      <c r="BJ1144" s="1150"/>
    </row>
    <row r="1145" spans="1:62">
      <c r="A1145" s="1150">
        <v>1139</v>
      </c>
      <c r="B1145" s="1150" t="s">
        <v>19094</v>
      </c>
      <c r="C1145" s="1150" t="s">
        <v>14311</v>
      </c>
      <c r="D1145" s="1150" t="s">
        <v>18942</v>
      </c>
      <c r="E1145" s="1150" t="s">
        <v>18943</v>
      </c>
      <c r="F1145" s="1150" t="s">
        <v>18948</v>
      </c>
      <c r="G1145" s="1150" t="s">
        <v>15831</v>
      </c>
      <c r="H1145" s="1213" t="s">
        <v>11363</v>
      </c>
      <c r="I1145" s="1150" t="s">
        <v>11367</v>
      </c>
      <c r="J1145" s="1213" t="s">
        <v>11364</v>
      </c>
      <c r="K1145" s="1150" t="s">
        <v>20321</v>
      </c>
      <c r="L1145" s="1150" t="s">
        <v>394</v>
      </c>
      <c r="M1145" s="1150"/>
      <c r="N1145" s="1150"/>
      <c r="O1145" s="1150" t="s">
        <v>14311</v>
      </c>
      <c r="P1145" s="1150"/>
      <c r="Q1145" s="1150"/>
      <c r="R1145" s="1150"/>
      <c r="S1145" s="1150"/>
      <c r="T1145" s="1150" t="s">
        <v>18969</v>
      </c>
      <c r="U1145" s="1150"/>
      <c r="V1145" s="1150"/>
      <c r="W1145" s="1150"/>
      <c r="X1145" s="1150"/>
      <c r="Y1145" s="1150"/>
      <c r="Z1145" s="1150"/>
      <c r="AA1145" s="1150"/>
      <c r="AB1145" s="1150"/>
      <c r="AC1145" s="1150"/>
      <c r="AD1145" s="1150"/>
      <c r="AE1145" s="1150"/>
      <c r="AF1145" s="1150"/>
      <c r="AG1145" s="1150"/>
      <c r="AH1145" s="1212">
        <v>1</v>
      </c>
      <c r="AI1145" s="1213" t="s">
        <v>11363</v>
      </c>
      <c r="AJ1145" s="1213" t="s">
        <v>11364</v>
      </c>
      <c r="AK1145" s="1210">
        <v>23702.38</v>
      </c>
      <c r="AL1145" s="1210">
        <v>23703</v>
      </c>
      <c r="AM1145" s="1150" t="s">
        <v>514</v>
      </c>
      <c r="AN1145" s="1150" t="s">
        <v>13437</v>
      </c>
      <c r="AO1145" s="1150"/>
      <c r="AP1145" s="1150"/>
      <c r="AQ1145" s="1150"/>
      <c r="AR1145" s="1150"/>
      <c r="AS1145" s="1150"/>
      <c r="AT1145" s="1150"/>
      <c r="AU1145" s="1150"/>
      <c r="AV1145" s="1150"/>
      <c r="AW1145" s="1150"/>
      <c r="AX1145" s="1150"/>
      <c r="AY1145" s="1150">
        <v>0</v>
      </c>
      <c r="AZ1145" s="1150"/>
      <c r="BA1145" s="1150"/>
      <c r="BB1145" s="1150"/>
      <c r="BC1145" s="1150"/>
      <c r="BD1145" s="1150"/>
      <c r="BE1145" s="1150"/>
      <c r="BF1145" s="1150"/>
      <c r="BG1145" s="1150"/>
      <c r="BH1145" s="1150"/>
      <c r="BI1145" s="1150"/>
      <c r="BJ1145" s="1150"/>
    </row>
    <row r="1146" spans="1:62">
      <c r="A1146" s="1150">
        <v>1140</v>
      </c>
      <c r="B1146" s="1150" t="s">
        <v>19094</v>
      </c>
      <c r="C1146" s="1150" t="s">
        <v>2792</v>
      </c>
      <c r="D1146" s="1150" t="s">
        <v>18942</v>
      </c>
      <c r="E1146" s="1150" t="s">
        <v>18943</v>
      </c>
      <c r="F1146" s="1150" t="s">
        <v>18948</v>
      </c>
      <c r="G1146" s="1150" t="s">
        <v>15831</v>
      </c>
      <c r="H1146" s="1213" t="s">
        <v>4535</v>
      </c>
      <c r="I1146" s="1150" t="s">
        <v>4652</v>
      </c>
      <c r="J1146" s="1213" t="s">
        <v>4534</v>
      </c>
      <c r="K1146" s="1150" t="s">
        <v>4653</v>
      </c>
      <c r="L1146" s="1150" t="s">
        <v>394</v>
      </c>
      <c r="M1146" s="1150">
        <v>100210287</v>
      </c>
      <c r="N1146" s="1150" t="s">
        <v>394</v>
      </c>
      <c r="O1146" s="1150" t="s">
        <v>18964</v>
      </c>
      <c r="P1146" s="1150" t="s">
        <v>17721</v>
      </c>
      <c r="Q1146" s="1211">
        <v>45201</v>
      </c>
      <c r="R1146" s="1210">
        <v>20738</v>
      </c>
      <c r="S1146" s="1150"/>
      <c r="T1146" s="1150" t="s">
        <v>18969</v>
      </c>
      <c r="U1146" s="1150">
        <v>1003679582</v>
      </c>
      <c r="V1146" s="1150"/>
      <c r="W1146" s="1150"/>
      <c r="X1146" s="1150"/>
      <c r="Y1146" s="1150"/>
      <c r="Z1146" s="1150"/>
      <c r="AA1146" s="1150"/>
      <c r="AB1146" s="1150"/>
      <c r="AC1146" s="1150"/>
      <c r="AD1146" s="1150"/>
      <c r="AE1146" s="1150"/>
      <c r="AF1146" s="1150" t="s">
        <v>18983</v>
      </c>
      <c r="AG1146" s="1211">
        <v>45206</v>
      </c>
      <c r="AH1146" s="1212">
        <v>45200</v>
      </c>
      <c r="AI1146" s="1213" t="s">
        <v>4535</v>
      </c>
      <c r="AJ1146" s="1213" t="s">
        <v>4534</v>
      </c>
      <c r="AK1146" s="1210">
        <v>20737.63</v>
      </c>
      <c r="AL1146" s="1210">
        <v>20738</v>
      </c>
      <c r="AM1146" s="1150" t="s">
        <v>514</v>
      </c>
      <c r="AN1146" s="1150" t="s">
        <v>13437</v>
      </c>
      <c r="AO1146" s="1210">
        <v>9036.66</v>
      </c>
      <c r="AP1146" s="1150" t="s">
        <v>11370</v>
      </c>
      <c r="AQ1146" s="1150"/>
      <c r="AR1146" s="1150">
        <v>4902155029</v>
      </c>
      <c r="AS1146" s="1150"/>
      <c r="AT1146" s="1150"/>
      <c r="AU1146" s="1150"/>
      <c r="AV1146" s="1150"/>
      <c r="AW1146" s="1150"/>
      <c r="AX1146" s="1150"/>
      <c r="AY1146" s="1150"/>
      <c r="AZ1146" s="1150"/>
      <c r="BA1146" s="1150"/>
      <c r="BB1146" s="1150"/>
      <c r="BC1146" s="1150"/>
      <c r="BD1146" s="1150"/>
      <c r="BE1146" s="1150"/>
      <c r="BF1146" s="1150"/>
      <c r="BG1146" s="1150"/>
      <c r="BH1146" s="1150"/>
      <c r="BI1146" s="1150"/>
      <c r="BJ1146" s="1150"/>
    </row>
    <row r="1147" spans="1:62">
      <c r="A1147" s="1150">
        <v>1141</v>
      </c>
      <c r="B1147" s="1150" t="s">
        <v>19094</v>
      </c>
      <c r="C1147" s="1150" t="s">
        <v>17850</v>
      </c>
      <c r="D1147" s="1150" t="s">
        <v>18942</v>
      </c>
      <c r="E1147" s="1150" t="s">
        <v>18943</v>
      </c>
      <c r="F1147" s="1150" t="s">
        <v>18948</v>
      </c>
      <c r="G1147" s="1150" t="s">
        <v>15831</v>
      </c>
      <c r="H1147" s="1213" t="s">
        <v>4986</v>
      </c>
      <c r="I1147" s="1150" t="s">
        <v>4983</v>
      </c>
      <c r="J1147" s="1213" t="s">
        <v>4985</v>
      </c>
      <c r="K1147" s="1150" t="s">
        <v>4984</v>
      </c>
      <c r="L1147" s="1150" t="s">
        <v>394</v>
      </c>
      <c r="M1147" s="1150">
        <v>100210641</v>
      </c>
      <c r="N1147" s="1150" t="s">
        <v>394</v>
      </c>
      <c r="O1147" s="1150" t="s">
        <v>19690</v>
      </c>
      <c r="P1147" s="1150" t="s">
        <v>17721</v>
      </c>
      <c r="Q1147" s="1211">
        <v>45200</v>
      </c>
      <c r="R1147" s="1210">
        <v>18073</v>
      </c>
      <c r="S1147" s="1150"/>
      <c r="T1147" s="1150" t="s">
        <v>18969</v>
      </c>
      <c r="U1147" s="1150"/>
      <c r="V1147" s="1150"/>
      <c r="W1147" s="1150"/>
      <c r="X1147" s="1150"/>
      <c r="Y1147" s="1150"/>
      <c r="Z1147" s="1150"/>
      <c r="AA1147" s="1150"/>
      <c r="AB1147" s="1150"/>
      <c r="AC1147" s="1150"/>
      <c r="AD1147" s="1150"/>
      <c r="AE1147" s="1150"/>
      <c r="AF1147" s="1150"/>
      <c r="AG1147" s="1150"/>
      <c r="AH1147" s="1212">
        <v>1</v>
      </c>
      <c r="AI1147" s="1213" t="s">
        <v>4986</v>
      </c>
      <c r="AJ1147" s="1213" t="s">
        <v>4985</v>
      </c>
      <c r="AK1147" s="1210">
        <v>18073</v>
      </c>
      <c r="AL1147" s="1210">
        <v>18073</v>
      </c>
      <c r="AM1147" s="1150" t="s">
        <v>514</v>
      </c>
      <c r="AN1147" s="1150" t="s">
        <v>13437</v>
      </c>
      <c r="AO1147" s="1150"/>
      <c r="AP1147" s="1150"/>
      <c r="AQ1147" s="1150"/>
      <c r="AR1147" s="1150"/>
      <c r="AS1147" s="1150"/>
      <c r="AT1147" s="1150"/>
      <c r="AU1147" s="1150"/>
      <c r="AV1147" s="1150"/>
      <c r="AW1147" s="1150"/>
      <c r="AX1147" s="1150"/>
      <c r="AY1147" s="1150">
        <v>0</v>
      </c>
      <c r="AZ1147" s="1150"/>
      <c r="BA1147" s="1150"/>
      <c r="BB1147" s="1150"/>
      <c r="BC1147" s="1150"/>
      <c r="BD1147" s="1150"/>
      <c r="BE1147" s="1150"/>
      <c r="BF1147" s="1150"/>
      <c r="BG1147" s="1150"/>
      <c r="BH1147" s="1150"/>
      <c r="BI1147" s="1150"/>
      <c r="BJ1147" s="1150"/>
    </row>
    <row r="1148" spans="1:62">
      <c r="A1148" s="1150">
        <v>1142</v>
      </c>
      <c r="B1148" s="1150" t="s">
        <v>19094</v>
      </c>
      <c r="C1148" s="1150" t="s">
        <v>2792</v>
      </c>
      <c r="D1148" s="1150" t="s">
        <v>18942</v>
      </c>
      <c r="E1148" s="1150" t="s">
        <v>18943</v>
      </c>
      <c r="F1148" s="1150" t="s">
        <v>18948</v>
      </c>
      <c r="G1148" s="1150" t="s">
        <v>15831</v>
      </c>
      <c r="H1148" s="1213" t="s">
        <v>4661</v>
      </c>
      <c r="I1148" s="1150" t="s">
        <v>4667</v>
      </c>
      <c r="J1148" s="1213" t="s">
        <v>4660</v>
      </c>
      <c r="K1148" s="1150" t="s">
        <v>20322</v>
      </c>
      <c r="L1148" s="1150" t="s">
        <v>394</v>
      </c>
      <c r="M1148" s="1150">
        <v>100210269</v>
      </c>
      <c r="N1148" s="1150" t="s">
        <v>394</v>
      </c>
      <c r="O1148" s="1150" t="s">
        <v>18964</v>
      </c>
      <c r="P1148" s="1150" t="s">
        <v>17721</v>
      </c>
      <c r="Q1148" s="1211">
        <v>45201</v>
      </c>
      <c r="R1148" s="1210">
        <v>94558</v>
      </c>
      <c r="S1148" s="1150"/>
      <c r="T1148" s="1150" t="s">
        <v>18969</v>
      </c>
      <c r="U1148" s="1150">
        <v>1003679672</v>
      </c>
      <c r="V1148" s="1150"/>
      <c r="W1148" s="1150"/>
      <c r="X1148" s="1150"/>
      <c r="Y1148" s="1150"/>
      <c r="Z1148" s="1150"/>
      <c r="AA1148" s="1150"/>
      <c r="AB1148" s="1150"/>
      <c r="AC1148" s="1150"/>
      <c r="AD1148" s="1150"/>
      <c r="AE1148" s="1150"/>
      <c r="AF1148" s="1150" t="s">
        <v>18978</v>
      </c>
      <c r="AG1148" s="1211">
        <v>45205</v>
      </c>
      <c r="AH1148" s="1212">
        <v>45200</v>
      </c>
      <c r="AI1148" s="1213" t="s">
        <v>4661</v>
      </c>
      <c r="AJ1148" s="1213" t="s">
        <v>4660</v>
      </c>
      <c r="AK1148" s="1210">
        <v>94588</v>
      </c>
      <c r="AL1148" s="1210">
        <v>94588</v>
      </c>
      <c r="AM1148" s="1150" t="s">
        <v>514</v>
      </c>
      <c r="AN1148" s="1150" t="s">
        <v>13437</v>
      </c>
      <c r="AO1148" s="1210">
        <v>57149.46</v>
      </c>
      <c r="AP1148" s="1150" t="s">
        <v>11382</v>
      </c>
      <c r="AQ1148" s="1150"/>
      <c r="AR1148" s="1150">
        <v>4902154933</v>
      </c>
      <c r="AS1148" s="1150"/>
      <c r="AT1148" s="1150"/>
      <c r="AU1148" s="1150"/>
      <c r="AV1148" s="1150"/>
      <c r="AW1148" s="1150"/>
      <c r="AX1148" s="1150"/>
      <c r="AY1148" s="1150">
        <v>0</v>
      </c>
      <c r="AZ1148" s="1150"/>
      <c r="BA1148" s="1150"/>
      <c r="BB1148" s="1150"/>
      <c r="BC1148" s="1150"/>
      <c r="BD1148" s="1150"/>
      <c r="BE1148" s="1150"/>
      <c r="BF1148" s="1150"/>
      <c r="BG1148" s="1150"/>
      <c r="BH1148" s="1150"/>
      <c r="BI1148" s="1150"/>
      <c r="BJ1148" s="1150"/>
    </row>
    <row r="1149" spans="1:62">
      <c r="A1149" s="1150">
        <v>1143</v>
      </c>
      <c r="B1149" s="1150" t="s">
        <v>19094</v>
      </c>
      <c r="C1149" s="1150" t="s">
        <v>19626</v>
      </c>
      <c r="D1149" s="1150" t="s">
        <v>18942</v>
      </c>
      <c r="E1149" s="1150" t="s">
        <v>18943</v>
      </c>
      <c r="F1149" s="1150" t="s">
        <v>18948</v>
      </c>
      <c r="G1149" s="1150" t="s">
        <v>15831</v>
      </c>
      <c r="H1149" s="1213" t="s">
        <v>5518</v>
      </c>
      <c r="I1149" s="1150" t="s">
        <v>11385</v>
      </c>
      <c r="J1149" s="1213" t="s">
        <v>5517</v>
      </c>
      <c r="K1149" s="1150" t="s">
        <v>20323</v>
      </c>
      <c r="L1149" s="1150" t="s">
        <v>394</v>
      </c>
      <c r="M1149" s="1150"/>
      <c r="N1149" s="1150"/>
      <c r="O1149" s="1150" t="s">
        <v>19948</v>
      </c>
      <c r="P1149" s="1150"/>
      <c r="Q1149" s="1150"/>
      <c r="R1149" s="1150"/>
      <c r="S1149" s="1150"/>
      <c r="T1149" s="1150" t="s">
        <v>18969</v>
      </c>
      <c r="U1149" s="1150"/>
      <c r="V1149" s="1150"/>
      <c r="W1149" s="1150"/>
      <c r="X1149" s="1150"/>
      <c r="Y1149" s="1150"/>
      <c r="Z1149" s="1150"/>
      <c r="AA1149" s="1150"/>
      <c r="AB1149" s="1150"/>
      <c r="AC1149" s="1150"/>
      <c r="AD1149" s="1150"/>
      <c r="AE1149" s="1150"/>
      <c r="AF1149" s="1150"/>
      <c r="AG1149" s="1150"/>
      <c r="AH1149" s="1212">
        <v>1</v>
      </c>
      <c r="AI1149" s="1213" t="s">
        <v>5518</v>
      </c>
      <c r="AJ1149" s="1213" t="s">
        <v>5517</v>
      </c>
      <c r="AK1149" s="1210">
        <v>22008</v>
      </c>
      <c r="AL1149" s="1210">
        <v>22008</v>
      </c>
      <c r="AM1149" s="1150" t="s">
        <v>514</v>
      </c>
      <c r="AN1149" s="1150" t="s">
        <v>13437</v>
      </c>
      <c r="AO1149" s="1150"/>
      <c r="AP1149" s="1150"/>
      <c r="AQ1149" s="1150"/>
      <c r="AR1149" s="1150"/>
      <c r="AS1149" s="1150"/>
      <c r="AT1149" s="1150"/>
      <c r="AU1149" s="1150"/>
      <c r="AV1149" s="1150"/>
      <c r="AW1149" s="1150"/>
      <c r="AX1149" s="1150"/>
      <c r="AY1149" s="1150" t="s">
        <v>20324</v>
      </c>
      <c r="AZ1149" s="1150"/>
      <c r="BA1149" s="1150"/>
      <c r="BB1149" s="1150"/>
      <c r="BC1149" s="1150"/>
      <c r="BD1149" s="1150"/>
      <c r="BE1149" s="1150"/>
      <c r="BF1149" s="1150"/>
      <c r="BG1149" s="1150"/>
      <c r="BH1149" s="1150"/>
      <c r="BI1149" s="1150"/>
      <c r="BJ1149" s="1150"/>
    </row>
    <row r="1150" spans="1:62">
      <c r="A1150" s="1150">
        <v>1144</v>
      </c>
      <c r="B1150" s="1150" t="s">
        <v>19094</v>
      </c>
      <c r="C1150" s="1150" t="s">
        <v>2792</v>
      </c>
      <c r="D1150" s="1150" t="s">
        <v>18942</v>
      </c>
      <c r="E1150" s="1150" t="s">
        <v>18943</v>
      </c>
      <c r="F1150" s="1150" t="s">
        <v>18948</v>
      </c>
      <c r="G1150" s="1150" t="s">
        <v>15831</v>
      </c>
      <c r="H1150" s="1213" t="s">
        <v>4528</v>
      </c>
      <c r="I1150" s="1150" t="s">
        <v>4671</v>
      </c>
      <c r="J1150" s="1213" t="s">
        <v>4527</v>
      </c>
      <c r="K1150" s="1150" t="s">
        <v>4672</v>
      </c>
      <c r="L1150" s="1150" t="s">
        <v>394</v>
      </c>
      <c r="M1150" s="1150">
        <v>100210265</v>
      </c>
      <c r="N1150" s="1150" t="s">
        <v>394</v>
      </c>
      <c r="O1150" s="1150" t="s">
        <v>18964</v>
      </c>
      <c r="P1150" s="1150" t="s">
        <v>17721</v>
      </c>
      <c r="Q1150" s="1211">
        <v>45201</v>
      </c>
      <c r="R1150" s="1210">
        <v>69483</v>
      </c>
      <c r="S1150" s="1150"/>
      <c r="T1150" s="1150" t="s">
        <v>18969</v>
      </c>
      <c r="U1150" s="1150">
        <v>1003680553</v>
      </c>
      <c r="V1150" s="1150">
        <v>1003680554</v>
      </c>
      <c r="W1150" s="1150"/>
      <c r="X1150" s="1150"/>
      <c r="Y1150" s="1150"/>
      <c r="Z1150" s="1150"/>
      <c r="AA1150" s="1150"/>
      <c r="AB1150" s="1150"/>
      <c r="AC1150" s="1150"/>
      <c r="AD1150" s="1150"/>
      <c r="AE1150" s="1150"/>
      <c r="AF1150" s="1150" t="s">
        <v>19552</v>
      </c>
      <c r="AG1150" s="1211">
        <v>45209</v>
      </c>
      <c r="AH1150" s="1212">
        <v>45200</v>
      </c>
      <c r="AI1150" s="1213" t="s">
        <v>4528</v>
      </c>
      <c r="AJ1150" s="1213" t="s">
        <v>4527</v>
      </c>
      <c r="AK1150" s="1210">
        <v>69483</v>
      </c>
      <c r="AL1150" s="1210">
        <v>69483</v>
      </c>
      <c r="AM1150" s="1150" t="s">
        <v>514</v>
      </c>
      <c r="AN1150" s="1150" t="s">
        <v>13437</v>
      </c>
      <c r="AO1150" s="1210">
        <v>10687.6</v>
      </c>
      <c r="AP1150" s="1150" t="s">
        <v>11390</v>
      </c>
      <c r="AQ1150" s="1150"/>
      <c r="AR1150" s="1150">
        <v>4902155815</v>
      </c>
      <c r="AS1150" s="1150"/>
      <c r="AT1150" s="1150"/>
      <c r="AU1150" s="1150"/>
      <c r="AV1150" s="1150"/>
      <c r="AW1150" s="1150"/>
      <c r="AX1150" s="1150"/>
      <c r="AY1150" s="1150"/>
      <c r="AZ1150" s="1150"/>
      <c r="BA1150" s="1150"/>
      <c r="BB1150" s="1150"/>
      <c r="BC1150" s="1150"/>
      <c r="BD1150" s="1150"/>
      <c r="BE1150" s="1150"/>
      <c r="BF1150" s="1150"/>
      <c r="BG1150" s="1150"/>
      <c r="BH1150" s="1150"/>
      <c r="BI1150" s="1150"/>
      <c r="BJ1150" s="1150"/>
    </row>
    <row r="1151" spans="1:62">
      <c r="A1151" s="1150">
        <v>1145</v>
      </c>
      <c r="B1151" s="1150" t="s">
        <v>19094</v>
      </c>
      <c r="C1151" s="1150" t="s">
        <v>17850</v>
      </c>
      <c r="D1151" s="1150" t="s">
        <v>18942</v>
      </c>
      <c r="E1151" s="1150" t="s">
        <v>18943</v>
      </c>
      <c r="F1151" s="1150" t="s">
        <v>18948</v>
      </c>
      <c r="G1151" s="1150" t="s">
        <v>15831</v>
      </c>
      <c r="H1151" s="1213" t="s">
        <v>20246</v>
      </c>
      <c r="I1151" s="1251" t="s">
        <v>10248</v>
      </c>
      <c r="J1151" s="1213" t="s">
        <v>17762</v>
      </c>
      <c r="K1151" s="1150" t="s">
        <v>20325</v>
      </c>
      <c r="L1151" s="1150" t="s">
        <v>394</v>
      </c>
      <c r="M1151" s="1150">
        <v>100211245</v>
      </c>
      <c r="N1151" s="1150" t="s">
        <v>18962</v>
      </c>
      <c r="O1151" s="1150" t="s">
        <v>19690</v>
      </c>
      <c r="P1151" s="1150" t="s">
        <v>17721</v>
      </c>
      <c r="Q1151" s="1211">
        <v>45203</v>
      </c>
      <c r="R1151" s="1210">
        <v>35143</v>
      </c>
      <c r="S1151" s="1150"/>
      <c r="T1151" s="1150" t="s">
        <v>18969</v>
      </c>
      <c r="U1151" s="1150"/>
      <c r="V1151" s="1150"/>
      <c r="W1151" s="1150"/>
      <c r="X1151" s="1150"/>
      <c r="Y1151" s="1150"/>
      <c r="Z1151" s="1150"/>
      <c r="AA1151" s="1150"/>
      <c r="AB1151" s="1150"/>
      <c r="AC1151" s="1150"/>
      <c r="AD1151" s="1150"/>
      <c r="AE1151" s="1150"/>
      <c r="AF1151" s="1150"/>
      <c r="AG1151" s="1150"/>
      <c r="AH1151" s="1212">
        <v>1</v>
      </c>
      <c r="AI1151" s="1213" t="s">
        <v>20246</v>
      </c>
      <c r="AJ1151" s="1213" t="s">
        <v>17762</v>
      </c>
      <c r="AK1151" s="1210">
        <v>35143</v>
      </c>
      <c r="AL1151" s="1210">
        <v>35143</v>
      </c>
      <c r="AM1151" s="1150" t="s">
        <v>514</v>
      </c>
      <c r="AN1151" s="1150" t="s">
        <v>13437</v>
      </c>
      <c r="AO1151" s="1150"/>
      <c r="AP1151" s="1150"/>
      <c r="AQ1151" s="1150"/>
      <c r="AR1151" s="1150"/>
      <c r="AS1151" s="1150"/>
      <c r="AT1151" s="1150"/>
      <c r="AU1151" s="1150"/>
      <c r="AV1151" s="1150"/>
      <c r="AW1151" s="1150"/>
      <c r="AX1151" s="1150"/>
      <c r="AY1151" s="1150">
        <v>0</v>
      </c>
      <c r="AZ1151" s="1150"/>
      <c r="BA1151" s="1150"/>
      <c r="BB1151" s="1150"/>
      <c r="BC1151" s="1150"/>
      <c r="BD1151" s="1150"/>
      <c r="BE1151" s="1150"/>
      <c r="BF1151" s="1150"/>
      <c r="BG1151" s="1150"/>
      <c r="BH1151" s="1150"/>
      <c r="BI1151" s="1150"/>
      <c r="BJ1151" s="1150"/>
    </row>
    <row r="1152" spans="1:62">
      <c r="A1152" s="1150">
        <v>1146</v>
      </c>
      <c r="B1152" s="1150" t="s">
        <v>19094</v>
      </c>
      <c r="C1152" s="1150" t="s">
        <v>17850</v>
      </c>
      <c r="D1152" s="1150" t="s">
        <v>18942</v>
      </c>
      <c r="E1152" s="1150" t="s">
        <v>18943</v>
      </c>
      <c r="F1152" s="1150" t="s">
        <v>18948</v>
      </c>
      <c r="G1152" s="1150" t="s">
        <v>15831</v>
      </c>
      <c r="H1152" s="1213" t="s">
        <v>4522</v>
      </c>
      <c r="I1152" s="1150" t="s">
        <v>4807</v>
      </c>
      <c r="J1152" s="1213" t="s">
        <v>4521</v>
      </c>
      <c r="K1152" s="1150" t="s">
        <v>20326</v>
      </c>
      <c r="L1152" s="1150" t="s">
        <v>394</v>
      </c>
      <c r="M1152" s="1150">
        <v>100210252</v>
      </c>
      <c r="N1152" s="1150" t="s">
        <v>394</v>
      </c>
      <c r="O1152" s="1150" t="s">
        <v>18964</v>
      </c>
      <c r="P1152" s="1150" t="s">
        <v>17721</v>
      </c>
      <c r="Q1152" s="1211">
        <v>45201</v>
      </c>
      <c r="R1152" s="1210">
        <v>71351</v>
      </c>
      <c r="S1152" s="1150"/>
      <c r="T1152" s="1150" t="s">
        <v>18969</v>
      </c>
      <c r="U1152" s="1150"/>
      <c r="V1152" s="1150"/>
      <c r="W1152" s="1150"/>
      <c r="X1152" s="1150"/>
      <c r="Y1152" s="1150"/>
      <c r="Z1152" s="1150"/>
      <c r="AA1152" s="1150"/>
      <c r="AB1152" s="1150"/>
      <c r="AC1152" s="1150"/>
      <c r="AD1152" s="1150"/>
      <c r="AE1152" s="1150"/>
      <c r="AF1152" s="1150"/>
      <c r="AG1152" s="1150"/>
      <c r="AH1152" s="1212">
        <v>1</v>
      </c>
      <c r="AI1152" s="1213" t="s">
        <v>4522</v>
      </c>
      <c r="AJ1152" s="1213" t="s">
        <v>4521</v>
      </c>
      <c r="AK1152" s="1210">
        <v>71351</v>
      </c>
      <c r="AL1152" s="1210">
        <v>71351</v>
      </c>
      <c r="AM1152" s="1150" t="s">
        <v>514</v>
      </c>
      <c r="AN1152" s="1150" t="s">
        <v>13437</v>
      </c>
      <c r="AO1152" s="1150"/>
      <c r="AP1152" s="1150"/>
      <c r="AQ1152" s="1150"/>
      <c r="AR1152" s="1150"/>
      <c r="AS1152" s="1150"/>
      <c r="AT1152" s="1150"/>
      <c r="AU1152" s="1150"/>
      <c r="AV1152" s="1150"/>
      <c r="AW1152" s="1150"/>
      <c r="AX1152" s="1150"/>
      <c r="AY1152" s="1150">
        <v>0</v>
      </c>
      <c r="AZ1152" s="1150"/>
      <c r="BA1152" s="1150"/>
      <c r="BB1152" s="1150"/>
      <c r="BC1152" s="1150"/>
      <c r="BD1152" s="1150"/>
      <c r="BE1152" s="1150"/>
      <c r="BF1152" s="1150"/>
      <c r="BG1152" s="1150"/>
      <c r="BH1152" s="1150"/>
      <c r="BI1152" s="1150"/>
      <c r="BJ1152" s="1150"/>
    </row>
    <row r="1153" spans="1:62">
      <c r="A1153" s="1150">
        <v>1147</v>
      </c>
      <c r="B1153" s="1150" t="s">
        <v>19094</v>
      </c>
      <c r="C1153" s="1150" t="s">
        <v>17850</v>
      </c>
      <c r="D1153" s="1150" t="s">
        <v>18942</v>
      </c>
      <c r="E1153" s="1150" t="s">
        <v>18943</v>
      </c>
      <c r="F1153" s="1150" t="s">
        <v>18948</v>
      </c>
      <c r="G1153" s="1150" t="s">
        <v>15831</v>
      </c>
      <c r="H1153" s="1213" t="s">
        <v>11401</v>
      </c>
      <c r="I1153" s="1252" t="s">
        <v>11407</v>
      </c>
      <c r="J1153" s="1213" t="s">
        <v>11402</v>
      </c>
      <c r="K1153" s="1150" t="s">
        <v>20327</v>
      </c>
      <c r="L1153" s="1150" t="s">
        <v>394</v>
      </c>
      <c r="M1153" s="1150">
        <v>100210631</v>
      </c>
      <c r="N1153" s="1150" t="s">
        <v>394</v>
      </c>
      <c r="O1153" s="1150" t="s">
        <v>19690</v>
      </c>
      <c r="P1153" s="1150" t="s">
        <v>17721</v>
      </c>
      <c r="Q1153" s="1150"/>
      <c r="R1153" s="1150" t="s">
        <v>2656</v>
      </c>
      <c r="S1153" s="1150"/>
      <c r="T1153" s="1150" t="s">
        <v>18969</v>
      </c>
      <c r="U1153" s="1150"/>
      <c r="V1153" s="1150"/>
      <c r="W1153" s="1150"/>
      <c r="X1153" s="1150"/>
      <c r="Y1153" s="1150"/>
      <c r="Z1153" s="1150"/>
      <c r="AA1153" s="1150"/>
      <c r="AB1153" s="1150"/>
      <c r="AC1153" s="1150"/>
      <c r="AD1153" s="1150"/>
      <c r="AE1153" s="1150"/>
      <c r="AF1153" s="1150"/>
      <c r="AG1153" s="1150"/>
      <c r="AH1153" s="1212">
        <v>1</v>
      </c>
      <c r="AI1153" s="1213" t="s">
        <v>11401</v>
      </c>
      <c r="AJ1153" s="1213" t="s">
        <v>11402</v>
      </c>
      <c r="AK1153" s="1210">
        <v>77406.06</v>
      </c>
      <c r="AL1153" s="1210">
        <v>77407</v>
      </c>
      <c r="AM1153" s="1150" t="s">
        <v>514</v>
      </c>
      <c r="AN1153" s="1150" t="s">
        <v>13437</v>
      </c>
      <c r="AO1153" s="1150"/>
      <c r="AP1153" s="1150"/>
      <c r="AQ1153" s="1150"/>
      <c r="AR1153" s="1150"/>
      <c r="AS1153" s="1150"/>
      <c r="AT1153" s="1150"/>
      <c r="AU1153" s="1150"/>
      <c r="AV1153" s="1150"/>
      <c r="AW1153" s="1150"/>
      <c r="AX1153" s="1150"/>
      <c r="AY1153" s="1150">
        <v>0</v>
      </c>
      <c r="AZ1153" s="1150"/>
      <c r="BA1153" s="1150"/>
      <c r="BB1153" s="1150"/>
      <c r="BC1153" s="1150"/>
      <c r="BD1153" s="1150"/>
      <c r="BE1153" s="1150"/>
      <c r="BF1153" s="1150"/>
      <c r="BG1153" s="1150"/>
      <c r="BH1153" s="1150"/>
      <c r="BI1153" s="1150"/>
      <c r="BJ1153" s="1150"/>
    </row>
    <row r="1154" spans="1:62">
      <c r="A1154" s="1150">
        <v>1148</v>
      </c>
      <c r="B1154" s="1150" t="s">
        <v>19094</v>
      </c>
      <c r="C1154" s="1150" t="s">
        <v>17850</v>
      </c>
      <c r="D1154" s="1150" t="s">
        <v>18942</v>
      </c>
      <c r="E1154" s="1150" t="s">
        <v>18943</v>
      </c>
      <c r="F1154" s="1150" t="s">
        <v>18948</v>
      </c>
      <c r="G1154" s="1150" t="s">
        <v>15831</v>
      </c>
      <c r="H1154" s="1213" t="s">
        <v>11416</v>
      </c>
      <c r="I1154" s="1150" t="s">
        <v>11422</v>
      </c>
      <c r="J1154" s="1213" t="s">
        <v>11417</v>
      </c>
      <c r="K1154" s="1150" t="s">
        <v>20328</v>
      </c>
      <c r="L1154" s="1150" t="s">
        <v>394</v>
      </c>
      <c r="M1154" s="1150">
        <v>100211420</v>
      </c>
      <c r="N1154" s="1150" t="s">
        <v>18962</v>
      </c>
      <c r="O1154" s="1150" t="s">
        <v>19690</v>
      </c>
      <c r="P1154" s="1150" t="s">
        <v>17721</v>
      </c>
      <c r="Q1154" s="1211">
        <v>45208</v>
      </c>
      <c r="R1154" s="1210">
        <v>119700</v>
      </c>
      <c r="S1154" s="1150"/>
      <c r="T1154" s="1150" t="s">
        <v>19281</v>
      </c>
      <c r="U1154" s="1150"/>
      <c r="V1154" s="1150"/>
      <c r="W1154" s="1150"/>
      <c r="X1154" s="1150"/>
      <c r="Y1154" s="1150"/>
      <c r="Z1154" s="1150"/>
      <c r="AA1154" s="1150"/>
      <c r="AB1154" s="1150"/>
      <c r="AC1154" s="1150"/>
      <c r="AD1154" s="1150"/>
      <c r="AE1154" s="1150"/>
      <c r="AF1154" s="1150"/>
      <c r="AG1154" s="1150"/>
      <c r="AH1154" s="1212">
        <v>1</v>
      </c>
      <c r="AI1154" s="1213" t="s">
        <v>11416</v>
      </c>
      <c r="AJ1154" s="1213" t="s">
        <v>11417</v>
      </c>
      <c r="AK1154" s="1210">
        <v>119699.14</v>
      </c>
      <c r="AL1154" s="1210">
        <v>119700</v>
      </c>
      <c r="AM1154" s="1150" t="s">
        <v>514</v>
      </c>
      <c r="AN1154" s="1150" t="s">
        <v>13437</v>
      </c>
      <c r="AO1154" s="1150"/>
      <c r="AP1154" s="1150"/>
      <c r="AQ1154" s="1150"/>
      <c r="AR1154" s="1150"/>
      <c r="AS1154" s="1150"/>
      <c r="AT1154" s="1150"/>
      <c r="AU1154" s="1150"/>
      <c r="AV1154" s="1150"/>
      <c r="AW1154" s="1150"/>
      <c r="AX1154" s="1150"/>
      <c r="AY1154" s="1150">
        <v>0</v>
      </c>
      <c r="AZ1154" s="1150"/>
      <c r="BA1154" s="1150"/>
      <c r="BB1154" s="1150"/>
      <c r="BC1154" s="1150"/>
      <c r="BD1154" s="1150"/>
      <c r="BE1154" s="1150"/>
      <c r="BF1154" s="1150"/>
      <c r="BG1154" s="1150"/>
      <c r="BH1154" s="1150"/>
      <c r="BI1154" s="1150"/>
      <c r="BJ1154" s="1150"/>
    </row>
    <row r="1155" spans="1:62">
      <c r="A1155" s="1150">
        <v>1149</v>
      </c>
      <c r="B1155" s="1150" t="s">
        <v>19094</v>
      </c>
      <c r="C1155" s="1150" t="s">
        <v>17850</v>
      </c>
      <c r="D1155" s="1150" t="s">
        <v>18942</v>
      </c>
      <c r="E1155" s="1150" t="s">
        <v>18943</v>
      </c>
      <c r="F1155" s="1150" t="s">
        <v>18948</v>
      </c>
      <c r="G1155" s="1150" t="s">
        <v>15831</v>
      </c>
      <c r="H1155" s="1213" t="s">
        <v>4535</v>
      </c>
      <c r="I1155" s="1150" t="s">
        <v>11372</v>
      </c>
      <c r="J1155" s="1213" t="s">
        <v>4534</v>
      </c>
      <c r="K1155" s="1150" t="s">
        <v>20329</v>
      </c>
      <c r="L1155" s="1150" t="s">
        <v>394</v>
      </c>
      <c r="M1155" s="1150">
        <v>100210288</v>
      </c>
      <c r="N1155" s="1150" t="s">
        <v>394</v>
      </c>
      <c r="O1155" s="1150" t="s">
        <v>18964</v>
      </c>
      <c r="P1155" s="1150" t="s">
        <v>17721</v>
      </c>
      <c r="Q1155" s="1211">
        <v>45201</v>
      </c>
      <c r="R1155" s="1210">
        <v>42315</v>
      </c>
      <c r="S1155" s="1150"/>
      <c r="T1155" s="1150" t="s">
        <v>18969</v>
      </c>
      <c r="U1155" s="1150"/>
      <c r="V1155" s="1150"/>
      <c r="W1155" s="1150"/>
      <c r="X1155" s="1150"/>
      <c r="Y1155" s="1150"/>
      <c r="Z1155" s="1150"/>
      <c r="AA1155" s="1150"/>
      <c r="AB1155" s="1150"/>
      <c r="AC1155" s="1150"/>
      <c r="AD1155" s="1150"/>
      <c r="AE1155" s="1150"/>
      <c r="AF1155" s="1150"/>
      <c r="AG1155" s="1150"/>
      <c r="AH1155" s="1212">
        <v>1</v>
      </c>
      <c r="AI1155" s="1213" t="s">
        <v>4535</v>
      </c>
      <c r="AJ1155" s="1213" t="s">
        <v>4534</v>
      </c>
      <c r="AK1155" s="1210">
        <v>42314.74</v>
      </c>
      <c r="AL1155" s="1210">
        <v>42315</v>
      </c>
      <c r="AM1155" s="1150" t="s">
        <v>514</v>
      </c>
      <c r="AN1155" s="1150" t="s">
        <v>13437</v>
      </c>
      <c r="AO1155" s="1150"/>
      <c r="AP1155" s="1150"/>
      <c r="AQ1155" s="1150"/>
      <c r="AR1155" s="1150"/>
      <c r="AS1155" s="1150"/>
      <c r="AT1155" s="1150"/>
      <c r="AU1155" s="1150"/>
      <c r="AV1155" s="1150"/>
      <c r="AW1155" s="1150"/>
      <c r="AX1155" s="1150"/>
      <c r="AY1155" s="1150">
        <v>0</v>
      </c>
      <c r="AZ1155" s="1150"/>
      <c r="BA1155" s="1150"/>
      <c r="BB1155" s="1150"/>
      <c r="BC1155" s="1150"/>
      <c r="BD1155" s="1150"/>
      <c r="BE1155" s="1150"/>
      <c r="BF1155" s="1150"/>
      <c r="BG1155" s="1150"/>
      <c r="BH1155" s="1150"/>
      <c r="BI1155" s="1150"/>
      <c r="BJ1155" s="1150"/>
    </row>
    <row r="1156" spans="1:62">
      <c r="A1156" s="1150">
        <v>1150</v>
      </c>
      <c r="B1156" s="1150" t="s">
        <v>19094</v>
      </c>
      <c r="C1156" s="1150" t="s">
        <v>17850</v>
      </c>
      <c r="D1156" s="1150" t="s">
        <v>18942</v>
      </c>
      <c r="E1156" s="1150" t="s">
        <v>18943</v>
      </c>
      <c r="F1156" s="1150" t="s">
        <v>18948</v>
      </c>
      <c r="G1156" s="1150" t="s">
        <v>15831</v>
      </c>
      <c r="H1156" s="1213" t="s">
        <v>4986</v>
      </c>
      <c r="I1156" s="1150" t="s">
        <v>4990</v>
      </c>
      <c r="J1156" s="1213" t="s">
        <v>4985</v>
      </c>
      <c r="K1156" s="1150" t="s">
        <v>20330</v>
      </c>
      <c r="L1156" s="1150" t="s">
        <v>394</v>
      </c>
      <c r="M1156" s="1150">
        <v>100210623</v>
      </c>
      <c r="N1156" s="1150" t="s">
        <v>394</v>
      </c>
      <c r="O1156" s="1150" t="s">
        <v>19690</v>
      </c>
      <c r="P1156" s="1150" t="s">
        <v>17721</v>
      </c>
      <c r="Q1156" s="1211">
        <v>45200</v>
      </c>
      <c r="R1156" s="1210">
        <v>78784</v>
      </c>
      <c r="S1156" s="1150"/>
      <c r="T1156" s="1150" t="s">
        <v>18969</v>
      </c>
      <c r="U1156" s="1150"/>
      <c r="V1156" s="1150"/>
      <c r="W1156" s="1150"/>
      <c r="X1156" s="1150"/>
      <c r="Y1156" s="1150"/>
      <c r="Z1156" s="1150"/>
      <c r="AA1156" s="1150"/>
      <c r="AB1156" s="1150"/>
      <c r="AC1156" s="1150"/>
      <c r="AD1156" s="1150"/>
      <c r="AE1156" s="1150"/>
      <c r="AF1156" s="1150"/>
      <c r="AG1156" s="1150"/>
      <c r="AH1156" s="1212">
        <v>1</v>
      </c>
      <c r="AI1156" s="1213" t="s">
        <v>4986</v>
      </c>
      <c r="AJ1156" s="1213" t="s">
        <v>4985</v>
      </c>
      <c r="AK1156" s="1210">
        <v>78784</v>
      </c>
      <c r="AL1156" s="1210">
        <v>78784</v>
      </c>
      <c r="AM1156" s="1150" t="s">
        <v>514</v>
      </c>
      <c r="AN1156" s="1150" t="s">
        <v>13437</v>
      </c>
      <c r="AO1156" s="1150"/>
      <c r="AP1156" s="1150"/>
      <c r="AQ1156" s="1150"/>
      <c r="AR1156" s="1150"/>
      <c r="AS1156" s="1150"/>
      <c r="AT1156" s="1150"/>
      <c r="AU1156" s="1150"/>
      <c r="AV1156" s="1150"/>
      <c r="AW1156" s="1150"/>
      <c r="AX1156" s="1150"/>
      <c r="AY1156" s="1150">
        <v>0</v>
      </c>
      <c r="AZ1156" s="1150"/>
      <c r="BA1156" s="1150"/>
      <c r="BB1156" s="1150"/>
      <c r="BC1156" s="1150"/>
      <c r="BD1156" s="1150"/>
      <c r="BE1156" s="1150"/>
      <c r="BF1156" s="1150"/>
      <c r="BG1156" s="1150"/>
      <c r="BH1156" s="1150"/>
      <c r="BI1156" s="1150"/>
      <c r="BJ1156" s="1150"/>
    </row>
    <row r="1157" spans="1:62">
      <c r="A1157" s="1150">
        <v>1151</v>
      </c>
      <c r="B1157" s="1150" t="s">
        <v>19094</v>
      </c>
      <c r="C1157" s="1150" t="s">
        <v>19626</v>
      </c>
      <c r="D1157" s="1150" t="s">
        <v>18942</v>
      </c>
      <c r="E1157" s="1150" t="s">
        <v>18943</v>
      </c>
      <c r="F1157" s="1150" t="s">
        <v>18948</v>
      </c>
      <c r="G1157" s="1150" t="s">
        <v>15831</v>
      </c>
      <c r="H1157" s="1213" t="s">
        <v>5518</v>
      </c>
      <c r="I1157" s="1150" t="s">
        <v>11386</v>
      </c>
      <c r="J1157" s="1213" t="s">
        <v>5517</v>
      </c>
      <c r="K1157" s="1150" t="s">
        <v>20331</v>
      </c>
      <c r="L1157" s="1150" t="s">
        <v>394</v>
      </c>
      <c r="M1157" s="1150"/>
      <c r="N1157" s="1150"/>
      <c r="O1157" s="1150" t="s">
        <v>19948</v>
      </c>
      <c r="P1157" s="1150"/>
      <c r="Q1157" s="1150"/>
      <c r="R1157" s="1150"/>
      <c r="S1157" s="1150"/>
      <c r="T1157" s="1150" t="s">
        <v>18969</v>
      </c>
      <c r="U1157" s="1150"/>
      <c r="V1157" s="1150"/>
      <c r="W1157" s="1150"/>
      <c r="X1157" s="1150"/>
      <c r="Y1157" s="1150"/>
      <c r="Z1157" s="1150"/>
      <c r="AA1157" s="1150"/>
      <c r="AB1157" s="1150"/>
      <c r="AC1157" s="1150"/>
      <c r="AD1157" s="1150"/>
      <c r="AE1157" s="1150"/>
      <c r="AF1157" s="1150"/>
      <c r="AG1157" s="1150"/>
      <c r="AH1157" s="1212">
        <v>1</v>
      </c>
      <c r="AI1157" s="1213" t="s">
        <v>5518</v>
      </c>
      <c r="AJ1157" s="1213" t="s">
        <v>5517</v>
      </c>
      <c r="AK1157" s="1210">
        <v>101511</v>
      </c>
      <c r="AL1157" s="1210">
        <v>101511</v>
      </c>
      <c r="AM1157" s="1150" t="s">
        <v>514</v>
      </c>
      <c r="AN1157" s="1150" t="s">
        <v>13437</v>
      </c>
      <c r="AO1157" s="1150"/>
      <c r="AP1157" s="1150"/>
      <c r="AQ1157" s="1150"/>
      <c r="AR1157" s="1150"/>
      <c r="AS1157" s="1150"/>
      <c r="AT1157" s="1150"/>
      <c r="AU1157" s="1150"/>
      <c r="AV1157" s="1150"/>
      <c r="AW1157" s="1150"/>
      <c r="AX1157" s="1150"/>
      <c r="AY1157" s="1150" t="s">
        <v>20324</v>
      </c>
      <c r="AZ1157" s="1150"/>
      <c r="BA1157" s="1150"/>
      <c r="BB1157" s="1150"/>
      <c r="BC1157" s="1150"/>
      <c r="BD1157" s="1150"/>
      <c r="BE1157" s="1150"/>
      <c r="BF1157" s="1150"/>
      <c r="BG1157" s="1150"/>
      <c r="BH1157" s="1150"/>
      <c r="BI1157" s="1150"/>
      <c r="BJ1157" s="1150"/>
    </row>
    <row r="1158" spans="1:62">
      <c r="A1158" s="1150">
        <v>1152</v>
      </c>
      <c r="B1158" s="1150" t="s">
        <v>19094</v>
      </c>
      <c r="C1158" s="1150" t="s">
        <v>17850</v>
      </c>
      <c r="D1158" s="1150" t="s">
        <v>18942</v>
      </c>
      <c r="E1158" s="1150" t="s">
        <v>18943</v>
      </c>
      <c r="F1158" s="1150" t="s">
        <v>18948</v>
      </c>
      <c r="G1158" s="1150" t="s">
        <v>15831</v>
      </c>
      <c r="H1158" s="1213" t="s">
        <v>4522</v>
      </c>
      <c r="I1158" s="1150" t="s">
        <v>4810</v>
      </c>
      <c r="J1158" s="1213" t="s">
        <v>4521</v>
      </c>
      <c r="K1158" s="1150" t="s">
        <v>20332</v>
      </c>
      <c r="L1158" s="1150" t="s">
        <v>394</v>
      </c>
      <c r="M1158" s="1150">
        <v>100210253</v>
      </c>
      <c r="N1158" s="1150" t="s">
        <v>394</v>
      </c>
      <c r="O1158" s="1150" t="s">
        <v>18964</v>
      </c>
      <c r="P1158" s="1150" t="s">
        <v>17721</v>
      </c>
      <c r="Q1158" s="1211">
        <v>45201</v>
      </c>
      <c r="R1158" s="1210">
        <v>22584</v>
      </c>
      <c r="S1158" s="1150"/>
      <c r="T1158" s="1150" t="s">
        <v>18969</v>
      </c>
      <c r="U1158" s="1150"/>
      <c r="V1158" s="1150"/>
      <c r="W1158" s="1150"/>
      <c r="X1158" s="1150"/>
      <c r="Y1158" s="1150"/>
      <c r="Z1158" s="1150"/>
      <c r="AA1158" s="1150"/>
      <c r="AB1158" s="1150"/>
      <c r="AC1158" s="1150"/>
      <c r="AD1158" s="1150"/>
      <c r="AE1158" s="1150"/>
      <c r="AF1158" s="1150"/>
      <c r="AG1158" s="1150"/>
      <c r="AH1158" s="1212">
        <v>1</v>
      </c>
      <c r="AI1158" s="1213" t="s">
        <v>4522</v>
      </c>
      <c r="AJ1158" s="1213" t="s">
        <v>4521</v>
      </c>
      <c r="AK1158" s="1210">
        <v>22584</v>
      </c>
      <c r="AL1158" s="1210">
        <v>22584</v>
      </c>
      <c r="AM1158" s="1150" t="s">
        <v>514</v>
      </c>
      <c r="AN1158" s="1150" t="s">
        <v>13437</v>
      </c>
      <c r="AO1158" s="1150"/>
      <c r="AP1158" s="1150"/>
      <c r="AQ1158" s="1150"/>
      <c r="AR1158" s="1150"/>
      <c r="AS1158" s="1150"/>
      <c r="AT1158" s="1150"/>
      <c r="AU1158" s="1150"/>
      <c r="AV1158" s="1150"/>
      <c r="AW1158" s="1150"/>
      <c r="AX1158" s="1150"/>
      <c r="AY1158" s="1150">
        <v>0</v>
      </c>
      <c r="AZ1158" s="1150"/>
      <c r="BA1158" s="1150"/>
      <c r="BB1158" s="1150"/>
      <c r="BC1158" s="1150"/>
      <c r="BD1158" s="1150"/>
      <c r="BE1158" s="1150"/>
      <c r="BF1158" s="1150"/>
      <c r="BG1158" s="1150"/>
      <c r="BH1158" s="1150"/>
      <c r="BI1158" s="1150"/>
      <c r="BJ1158" s="1150"/>
    </row>
    <row r="1159" spans="1:62">
      <c r="A1159" s="1150">
        <v>1153</v>
      </c>
      <c r="B1159" s="1150" t="s">
        <v>19094</v>
      </c>
      <c r="C1159" s="1150" t="s">
        <v>17850</v>
      </c>
      <c r="D1159" s="1150" t="s">
        <v>18942</v>
      </c>
      <c r="E1159" s="1150" t="s">
        <v>18943</v>
      </c>
      <c r="F1159" s="1150" t="s">
        <v>18948</v>
      </c>
      <c r="G1159" s="1150" t="s">
        <v>15831</v>
      </c>
      <c r="H1159" s="1213" t="s">
        <v>11401</v>
      </c>
      <c r="I1159" s="1252" t="s">
        <v>11409</v>
      </c>
      <c r="J1159" s="1213" t="s">
        <v>11402</v>
      </c>
      <c r="K1159" s="1150" t="s">
        <v>20333</v>
      </c>
      <c r="L1159" s="1150" t="s">
        <v>394</v>
      </c>
      <c r="M1159" s="1150">
        <v>100210632</v>
      </c>
      <c r="N1159" s="1150" t="s">
        <v>394</v>
      </c>
      <c r="O1159" s="1150" t="s">
        <v>19690</v>
      </c>
      <c r="P1159" s="1150" t="s">
        <v>17721</v>
      </c>
      <c r="Q1159" s="1150"/>
      <c r="R1159" s="1150" t="s">
        <v>2656</v>
      </c>
      <c r="S1159" s="1150"/>
      <c r="T1159" s="1150" t="s">
        <v>18969</v>
      </c>
      <c r="U1159" s="1150"/>
      <c r="V1159" s="1150"/>
      <c r="W1159" s="1150"/>
      <c r="X1159" s="1150"/>
      <c r="Y1159" s="1150"/>
      <c r="Z1159" s="1150"/>
      <c r="AA1159" s="1150"/>
      <c r="AB1159" s="1150"/>
      <c r="AC1159" s="1150"/>
      <c r="AD1159" s="1150"/>
      <c r="AE1159" s="1150"/>
      <c r="AF1159" s="1150"/>
      <c r="AG1159" s="1150"/>
      <c r="AH1159" s="1212">
        <v>1</v>
      </c>
      <c r="AI1159" s="1213" t="s">
        <v>11401</v>
      </c>
      <c r="AJ1159" s="1213" t="s">
        <v>11402</v>
      </c>
      <c r="AK1159" s="1210">
        <v>62046.34</v>
      </c>
      <c r="AL1159" s="1210">
        <v>62047</v>
      </c>
      <c r="AM1159" s="1150" t="s">
        <v>514</v>
      </c>
      <c r="AN1159" s="1150" t="s">
        <v>13437</v>
      </c>
      <c r="AO1159" s="1150"/>
      <c r="AP1159" s="1150"/>
      <c r="AQ1159" s="1150"/>
      <c r="AR1159" s="1150"/>
      <c r="AS1159" s="1150"/>
      <c r="AT1159" s="1150"/>
      <c r="AU1159" s="1150"/>
      <c r="AV1159" s="1150"/>
      <c r="AW1159" s="1150"/>
      <c r="AX1159" s="1150"/>
      <c r="AY1159" s="1150">
        <v>0</v>
      </c>
      <c r="AZ1159" s="1150"/>
      <c r="BA1159" s="1150"/>
      <c r="BB1159" s="1150"/>
      <c r="BC1159" s="1150"/>
      <c r="BD1159" s="1150"/>
      <c r="BE1159" s="1150"/>
      <c r="BF1159" s="1150"/>
      <c r="BG1159" s="1150"/>
      <c r="BH1159" s="1150"/>
      <c r="BI1159" s="1150"/>
      <c r="BJ1159" s="1150"/>
    </row>
    <row r="1160" spans="1:62">
      <c r="A1160" s="1150">
        <v>1154</v>
      </c>
      <c r="B1160" s="1150">
        <v>0</v>
      </c>
      <c r="C1160" s="1150" t="s">
        <v>2792</v>
      </c>
      <c r="D1160" s="1150" t="s">
        <v>18942</v>
      </c>
      <c r="E1160" s="1150" t="s">
        <v>18943</v>
      </c>
      <c r="F1160" s="1150" t="s">
        <v>18944</v>
      </c>
      <c r="G1160" s="1150" t="s">
        <v>3643</v>
      </c>
      <c r="H1160" s="1150" t="s">
        <v>12194</v>
      </c>
      <c r="I1160" s="1150" t="s">
        <v>12196</v>
      </c>
      <c r="J1160" s="1150" t="s">
        <v>12195</v>
      </c>
      <c r="K1160" s="1150" t="s">
        <v>20334</v>
      </c>
      <c r="L1160" s="1150" t="s">
        <v>394</v>
      </c>
      <c r="M1160" s="1150">
        <v>100208926</v>
      </c>
      <c r="N1160" s="1150" t="s">
        <v>394</v>
      </c>
      <c r="O1160" s="1150"/>
      <c r="P1160" s="1150" t="s">
        <v>17721</v>
      </c>
      <c r="Q1160" s="1150"/>
      <c r="R1160" s="1150"/>
      <c r="S1160" s="1150"/>
      <c r="T1160" s="1150" t="s">
        <v>18969</v>
      </c>
      <c r="U1160" s="1150">
        <v>1003677064</v>
      </c>
      <c r="V1160" s="1150"/>
      <c r="W1160" s="1150"/>
      <c r="X1160" s="1150"/>
      <c r="Y1160" s="1150"/>
      <c r="Z1160" s="1150"/>
      <c r="AA1160" s="1150"/>
      <c r="AB1160" s="1150"/>
      <c r="AC1160" s="1150"/>
      <c r="AD1160" s="1150"/>
      <c r="AE1160" s="1150"/>
      <c r="AF1160" s="1150" t="s">
        <v>18973</v>
      </c>
      <c r="AG1160" s="1211">
        <v>45201</v>
      </c>
      <c r="AH1160" s="1212">
        <v>45200</v>
      </c>
      <c r="AI1160" s="1150" t="s">
        <v>12194</v>
      </c>
      <c r="AJ1160" s="1150" t="s">
        <v>12195</v>
      </c>
      <c r="AK1160" s="1210">
        <v>18055.54</v>
      </c>
      <c r="AL1160" s="1210">
        <v>18056</v>
      </c>
      <c r="AM1160" s="1150" t="s">
        <v>20335</v>
      </c>
      <c r="AN1160" s="1150" t="s">
        <v>19792</v>
      </c>
      <c r="AO1160" s="1210">
        <v>1700.9</v>
      </c>
      <c r="AP1160" s="1150" t="s">
        <v>12197</v>
      </c>
      <c r="AQ1160" s="1150"/>
      <c r="AR1160" s="1150">
        <v>4902152882</v>
      </c>
      <c r="AS1160" s="1150"/>
      <c r="AT1160" s="1150"/>
      <c r="AU1160" s="1150"/>
      <c r="AV1160" s="1150"/>
      <c r="AW1160" s="1150"/>
      <c r="AX1160" s="1150"/>
      <c r="AY1160" s="1150"/>
      <c r="AZ1160" s="1150"/>
      <c r="BA1160" s="1150"/>
      <c r="BB1160" s="1150"/>
      <c r="BC1160" s="1150"/>
      <c r="BD1160" s="1150"/>
      <c r="BE1160" s="1150"/>
      <c r="BF1160" s="1150"/>
      <c r="BG1160" s="1150"/>
      <c r="BH1160" s="1150"/>
      <c r="BI1160" s="1150"/>
      <c r="BJ1160" s="1150"/>
    </row>
    <row r="1161" spans="1:62">
      <c r="A1161" s="1150">
        <v>1155</v>
      </c>
      <c r="B1161" s="1150">
        <v>0</v>
      </c>
      <c r="C1161" s="1150" t="s">
        <v>2792</v>
      </c>
      <c r="D1161" s="1150" t="s">
        <v>18942</v>
      </c>
      <c r="E1161" s="1150" t="s">
        <v>18943</v>
      </c>
      <c r="F1161" s="1150" t="s">
        <v>18944</v>
      </c>
      <c r="G1161" s="1150" t="s">
        <v>3643</v>
      </c>
      <c r="H1161" s="1150" t="s">
        <v>12187</v>
      </c>
      <c r="I1161" s="1150" t="s">
        <v>12189</v>
      </c>
      <c r="J1161" s="1150" t="s">
        <v>12188</v>
      </c>
      <c r="K1161" s="1150" t="s">
        <v>20336</v>
      </c>
      <c r="L1161" s="1150" t="s">
        <v>394</v>
      </c>
      <c r="M1161" s="1150">
        <v>100208927</v>
      </c>
      <c r="N1161" s="1150" t="s">
        <v>394</v>
      </c>
      <c r="O1161" s="1150"/>
      <c r="P1161" s="1150"/>
      <c r="Q1161" s="1150"/>
      <c r="R1161" s="1150"/>
      <c r="S1161" s="1150"/>
      <c r="T1161" s="1150" t="s">
        <v>18969</v>
      </c>
      <c r="U1161" s="1150">
        <v>1003677116</v>
      </c>
      <c r="V1161" s="1150"/>
      <c r="W1161" s="1150"/>
      <c r="X1161" s="1150"/>
      <c r="Y1161" s="1150"/>
      <c r="Z1161" s="1150"/>
      <c r="AA1161" s="1150"/>
      <c r="AB1161" s="1150"/>
      <c r="AC1161" s="1150"/>
      <c r="AD1161" s="1150"/>
      <c r="AE1161" s="1150"/>
      <c r="AF1161" s="1150" t="s">
        <v>18973</v>
      </c>
      <c r="AG1161" s="1211">
        <v>45201</v>
      </c>
      <c r="AH1161" s="1212">
        <v>45200</v>
      </c>
      <c r="AI1161" s="1150" t="s">
        <v>12187</v>
      </c>
      <c r="AJ1161" s="1150" t="s">
        <v>12188</v>
      </c>
      <c r="AK1161" s="1210">
        <v>18056.45</v>
      </c>
      <c r="AL1161" s="1210">
        <v>18057</v>
      </c>
      <c r="AM1161" s="1150" t="s">
        <v>20335</v>
      </c>
      <c r="AN1161" s="1150" t="s">
        <v>19792</v>
      </c>
      <c r="AO1161" s="1210">
        <v>1970.65</v>
      </c>
      <c r="AP1161" s="1150" t="s">
        <v>12190</v>
      </c>
      <c r="AQ1161" s="1150"/>
      <c r="AR1161" s="1150">
        <v>4902152977</v>
      </c>
      <c r="AS1161" s="1150"/>
      <c r="AT1161" s="1150"/>
      <c r="AU1161" s="1150"/>
      <c r="AV1161" s="1150"/>
      <c r="AW1161" s="1150"/>
      <c r="AX1161" s="1150"/>
      <c r="AY1161" s="1150"/>
      <c r="AZ1161" s="1150"/>
      <c r="BA1161" s="1150"/>
      <c r="BB1161" s="1150"/>
      <c r="BC1161" s="1150"/>
      <c r="BD1161" s="1150"/>
      <c r="BE1161" s="1150"/>
      <c r="BF1161" s="1150"/>
      <c r="BG1161" s="1150"/>
      <c r="BH1161" s="1150"/>
      <c r="BI1161" s="1150"/>
      <c r="BJ1161" s="1150"/>
    </row>
    <row r="1162" spans="1:62">
      <c r="A1162" s="1150">
        <v>1156</v>
      </c>
      <c r="B1162" s="1150">
        <v>0</v>
      </c>
      <c r="C1162" s="1150" t="s">
        <v>2792</v>
      </c>
      <c r="D1162" s="1150" t="s">
        <v>18942</v>
      </c>
      <c r="E1162" s="1150" t="s">
        <v>18943</v>
      </c>
      <c r="F1162" s="1150" t="s">
        <v>18944</v>
      </c>
      <c r="G1162" s="1150" t="s">
        <v>3643</v>
      </c>
      <c r="H1162" s="1150" t="s">
        <v>12200</v>
      </c>
      <c r="I1162" s="1150" t="s">
        <v>12202</v>
      </c>
      <c r="J1162" s="1150" t="s">
        <v>12201</v>
      </c>
      <c r="K1162" s="1150" t="s">
        <v>20337</v>
      </c>
      <c r="L1162" s="1150" t="s">
        <v>394</v>
      </c>
      <c r="M1162" s="1150">
        <v>100210583</v>
      </c>
      <c r="N1162" s="1150" t="s">
        <v>394</v>
      </c>
      <c r="O1162" s="1150"/>
      <c r="P1162" s="1150" t="s">
        <v>17721</v>
      </c>
      <c r="Q1162" s="1150"/>
      <c r="R1162" s="1150"/>
      <c r="S1162" s="1150"/>
      <c r="T1162" s="1150" t="s">
        <v>18969</v>
      </c>
      <c r="U1162" s="1150">
        <v>1003677117</v>
      </c>
      <c r="V1162" s="1150"/>
      <c r="W1162" s="1150"/>
      <c r="X1162" s="1150"/>
      <c r="Y1162" s="1150"/>
      <c r="Z1162" s="1150"/>
      <c r="AA1162" s="1150"/>
      <c r="AB1162" s="1150"/>
      <c r="AC1162" s="1150"/>
      <c r="AD1162" s="1150"/>
      <c r="AE1162" s="1150"/>
      <c r="AF1162" s="1150" t="s">
        <v>18973</v>
      </c>
      <c r="AG1162" s="1211">
        <v>45201</v>
      </c>
      <c r="AH1162" s="1212">
        <v>45200</v>
      </c>
      <c r="AI1162" s="1150" t="s">
        <v>12200</v>
      </c>
      <c r="AJ1162" s="1150" t="s">
        <v>12201</v>
      </c>
      <c r="AK1162" s="1210">
        <v>50170.92</v>
      </c>
      <c r="AL1162" s="1210">
        <v>50171</v>
      </c>
      <c r="AM1162" s="1150" t="s">
        <v>514</v>
      </c>
      <c r="AN1162" s="1150" t="s">
        <v>13437</v>
      </c>
      <c r="AO1162" s="1150">
        <v>294.5</v>
      </c>
      <c r="AP1162" s="1150" t="s">
        <v>12203</v>
      </c>
      <c r="AQ1162" s="1150"/>
      <c r="AR1162" s="1150">
        <v>4902152880</v>
      </c>
      <c r="AS1162" s="1150"/>
      <c r="AT1162" s="1150"/>
      <c r="AU1162" s="1150"/>
      <c r="AV1162" s="1150"/>
      <c r="AW1162" s="1150"/>
      <c r="AX1162" s="1150"/>
      <c r="AY1162" s="1150"/>
      <c r="AZ1162" s="1150"/>
      <c r="BA1162" s="1150"/>
      <c r="BB1162" s="1150"/>
      <c r="BC1162" s="1150"/>
      <c r="BD1162" s="1150"/>
      <c r="BE1162" s="1150"/>
      <c r="BF1162" s="1150"/>
      <c r="BG1162" s="1150"/>
      <c r="BH1162" s="1150"/>
      <c r="BI1162" s="1150"/>
      <c r="BJ1162" s="1150"/>
    </row>
    <row r="1163" spans="1:62">
      <c r="A1163" s="1150">
        <v>1157</v>
      </c>
      <c r="B1163" s="1150">
        <v>0</v>
      </c>
      <c r="C1163" s="1150" t="s">
        <v>17924</v>
      </c>
      <c r="D1163" s="1150" t="s">
        <v>18942</v>
      </c>
      <c r="E1163" s="1150" t="s">
        <v>18943</v>
      </c>
      <c r="F1163" s="1150" t="s">
        <v>18959</v>
      </c>
      <c r="G1163" s="1150" t="s">
        <v>17912</v>
      </c>
      <c r="H1163" s="1150" t="s">
        <v>11683</v>
      </c>
      <c r="I1163" s="1150" t="s">
        <v>11685</v>
      </c>
      <c r="J1163" s="1150" t="s">
        <v>11684</v>
      </c>
      <c r="K1163" s="1150" t="s">
        <v>11688</v>
      </c>
      <c r="L1163" s="1150" t="s">
        <v>394</v>
      </c>
      <c r="M1163" s="1150">
        <v>100200735</v>
      </c>
      <c r="N1163" s="1150" t="s">
        <v>394</v>
      </c>
      <c r="O1163" s="1150" t="s">
        <v>19109</v>
      </c>
      <c r="P1163" s="1150" t="s">
        <v>17721</v>
      </c>
      <c r="Q1163" s="1150"/>
      <c r="R1163" s="1210">
        <v>82417</v>
      </c>
      <c r="S1163" s="1150"/>
      <c r="T1163" s="1150" t="s">
        <v>18969</v>
      </c>
      <c r="U1163" s="1150">
        <v>1003679611</v>
      </c>
      <c r="V1163" s="1150"/>
      <c r="W1163" s="1150"/>
      <c r="X1163" s="1150"/>
      <c r="Y1163" s="1150"/>
      <c r="Z1163" s="1150"/>
      <c r="AA1163" s="1150"/>
      <c r="AB1163" s="1150"/>
      <c r="AC1163" s="1150"/>
      <c r="AD1163" s="1150"/>
      <c r="AE1163" s="1150"/>
      <c r="AF1163" s="1150" t="s">
        <v>18978</v>
      </c>
      <c r="AG1163" s="1211">
        <v>45201</v>
      </c>
      <c r="AH1163" s="1212">
        <v>45200</v>
      </c>
      <c r="AI1163" s="1150" t="s">
        <v>11683</v>
      </c>
      <c r="AJ1163" s="1150" t="s">
        <v>11684</v>
      </c>
      <c r="AK1163" s="1210">
        <v>102442</v>
      </c>
      <c r="AL1163" s="1210">
        <v>102442</v>
      </c>
      <c r="AM1163" s="1150" t="s">
        <v>20338</v>
      </c>
      <c r="AN1163" s="1150" t="s">
        <v>20339</v>
      </c>
      <c r="AO1163" s="1210">
        <v>4802.8</v>
      </c>
      <c r="AP1163" s="1150" t="s">
        <v>11686</v>
      </c>
      <c r="AQ1163" s="1150"/>
      <c r="AR1163" s="1150"/>
      <c r="AS1163" s="1150"/>
      <c r="AT1163" s="1150"/>
      <c r="AU1163" s="1150"/>
      <c r="AV1163" s="1150"/>
      <c r="AW1163" s="1150"/>
      <c r="AX1163" s="1150"/>
      <c r="AY1163" s="1150" t="s">
        <v>20340</v>
      </c>
      <c r="AZ1163" s="1150"/>
      <c r="BA1163" s="1150"/>
      <c r="BB1163" s="1150"/>
      <c r="BC1163" s="1150"/>
      <c r="BD1163" s="1150"/>
      <c r="BE1163" s="1150"/>
      <c r="BF1163" s="1150"/>
      <c r="BG1163" s="1150"/>
      <c r="BH1163" s="1150"/>
      <c r="BI1163" s="1150"/>
      <c r="BJ1163" s="1150"/>
    </row>
    <row r="1164" spans="1:62">
      <c r="A1164" s="1150">
        <v>1158</v>
      </c>
      <c r="B1164" s="1150">
        <v>0</v>
      </c>
      <c r="C1164" s="1150" t="s">
        <v>2792</v>
      </c>
      <c r="D1164" s="1150" t="s">
        <v>18942</v>
      </c>
      <c r="E1164" s="1150" t="s">
        <v>18943</v>
      </c>
      <c r="F1164" s="1150" t="s">
        <v>18948</v>
      </c>
      <c r="G1164" s="1150" t="s">
        <v>17569</v>
      </c>
      <c r="H1164" s="1150" t="s">
        <v>20341</v>
      </c>
      <c r="I1164" s="1150" t="s">
        <v>20342</v>
      </c>
      <c r="J1164" s="1150" t="s">
        <v>20343</v>
      </c>
      <c r="K1164" s="1150" t="s">
        <v>20344</v>
      </c>
      <c r="L1164" s="1150" t="s">
        <v>394</v>
      </c>
      <c r="M1164" s="1150">
        <v>100211202</v>
      </c>
      <c r="N1164" s="1150" t="s">
        <v>19552</v>
      </c>
      <c r="O1164" s="1150" t="s">
        <v>19690</v>
      </c>
      <c r="P1164" s="1150" t="s">
        <v>17721</v>
      </c>
      <c r="Q1164" s="1211">
        <v>45201</v>
      </c>
      <c r="R1164" s="1210">
        <v>39988</v>
      </c>
      <c r="S1164" s="1150"/>
      <c r="T1164" s="1150" t="s">
        <v>18969</v>
      </c>
      <c r="U1164" s="1150">
        <v>1003677431</v>
      </c>
      <c r="V1164" s="1150"/>
      <c r="W1164" s="1150"/>
      <c r="X1164" s="1150"/>
      <c r="Y1164" s="1150"/>
      <c r="Z1164" s="1150"/>
      <c r="AA1164" s="1150"/>
      <c r="AB1164" s="1150"/>
      <c r="AC1164" s="1150"/>
      <c r="AD1164" s="1150"/>
      <c r="AE1164" s="1150"/>
      <c r="AF1164" s="1150" t="s">
        <v>18962</v>
      </c>
      <c r="AG1164" s="1211">
        <v>45201</v>
      </c>
      <c r="AH1164" s="1212">
        <v>45200</v>
      </c>
      <c r="AI1164" s="1150" t="s">
        <v>20341</v>
      </c>
      <c r="AJ1164" s="1150" t="s">
        <v>20343</v>
      </c>
      <c r="AK1164" s="1210">
        <v>39988</v>
      </c>
      <c r="AL1164" s="1210">
        <v>39988</v>
      </c>
      <c r="AM1164" s="1150" t="s">
        <v>514</v>
      </c>
      <c r="AN1164" s="1150" t="s">
        <v>13437</v>
      </c>
      <c r="AO1164" s="1150"/>
      <c r="AP1164" s="1150"/>
      <c r="AQ1164" s="1150"/>
      <c r="AR1164" s="1150">
        <v>4902153000</v>
      </c>
      <c r="AS1164" s="1150"/>
      <c r="AT1164" s="1150"/>
      <c r="AU1164" s="1150"/>
      <c r="AV1164" s="1150"/>
      <c r="AW1164" s="1150"/>
      <c r="AX1164" s="1150"/>
      <c r="AY1164" s="1150"/>
      <c r="AZ1164" s="1150"/>
      <c r="BA1164" s="1150"/>
      <c r="BB1164" s="1150"/>
      <c r="BC1164" s="1150"/>
      <c r="BD1164" s="1150"/>
      <c r="BE1164" s="1150"/>
      <c r="BF1164" s="1150"/>
      <c r="BG1164" s="1150"/>
      <c r="BH1164" s="1150"/>
      <c r="BI1164" s="1150"/>
      <c r="BJ1164" s="1150"/>
    </row>
    <row r="1165" spans="1:62">
      <c r="A1165" s="1150">
        <v>1159</v>
      </c>
      <c r="B1165" s="1150">
        <v>0</v>
      </c>
      <c r="C1165" s="1150" t="s">
        <v>2792</v>
      </c>
      <c r="D1165" s="1150" t="s">
        <v>18942</v>
      </c>
      <c r="E1165" s="1150" t="s">
        <v>18943</v>
      </c>
      <c r="F1165" s="1150" t="s">
        <v>19171</v>
      </c>
      <c r="G1165" s="1150" t="s">
        <v>57</v>
      </c>
      <c r="H1165" s="1150" t="s">
        <v>11941</v>
      </c>
      <c r="I1165" s="1150" t="s">
        <v>11943</v>
      </c>
      <c r="J1165" s="1150" t="s">
        <v>20345</v>
      </c>
      <c r="K1165" s="1150" t="s">
        <v>11948</v>
      </c>
      <c r="L1165" s="1150" t="s">
        <v>394</v>
      </c>
      <c r="M1165" s="1150">
        <v>100206005</v>
      </c>
      <c r="N1165" s="1150" t="s">
        <v>394</v>
      </c>
      <c r="O1165" s="1150"/>
      <c r="P1165" s="1150" t="s">
        <v>17721</v>
      </c>
      <c r="Q1165" s="1150"/>
      <c r="R1165" s="1210">
        <v>78845</v>
      </c>
      <c r="S1165" s="1150"/>
      <c r="T1165" s="1150" t="s">
        <v>18969</v>
      </c>
      <c r="U1165" s="1150">
        <v>1003679000</v>
      </c>
      <c r="V1165" s="1150"/>
      <c r="W1165" s="1150"/>
      <c r="X1165" s="1150"/>
      <c r="Y1165" s="1150"/>
      <c r="Z1165" s="1150"/>
      <c r="AA1165" s="1150"/>
      <c r="AB1165" s="1150"/>
      <c r="AC1165" s="1150"/>
      <c r="AD1165" s="1150"/>
      <c r="AE1165" s="1150"/>
      <c r="AF1165" s="1150" t="s">
        <v>18973</v>
      </c>
      <c r="AG1165" s="1211">
        <v>45204</v>
      </c>
      <c r="AH1165" s="1212">
        <v>45200</v>
      </c>
      <c r="AI1165" s="1150" t="s">
        <v>11941</v>
      </c>
      <c r="AJ1165" s="1150" t="s">
        <v>20345</v>
      </c>
      <c r="AK1165" s="1210">
        <v>78845.460000000006</v>
      </c>
      <c r="AL1165" s="1210">
        <v>78846</v>
      </c>
      <c r="AM1165" s="1150" t="s">
        <v>20346</v>
      </c>
      <c r="AN1165" s="1150" t="s">
        <v>20347</v>
      </c>
      <c r="AO1165" s="1210">
        <v>9285</v>
      </c>
      <c r="AP1165" s="1150" t="s">
        <v>11944</v>
      </c>
      <c r="AQ1165" s="1150"/>
      <c r="AR1165" s="1150">
        <v>4902154155</v>
      </c>
      <c r="AS1165" s="1150"/>
      <c r="AT1165" s="1150"/>
      <c r="AU1165" s="1150"/>
      <c r="AV1165" s="1150"/>
      <c r="AW1165" s="1150"/>
      <c r="AX1165" s="1150"/>
      <c r="AY1165" s="1150"/>
      <c r="AZ1165" s="1150"/>
      <c r="BA1165" s="1150"/>
      <c r="BB1165" s="1150"/>
      <c r="BC1165" s="1150"/>
      <c r="BD1165" s="1150"/>
      <c r="BE1165" s="1150"/>
      <c r="BF1165" s="1150"/>
      <c r="BG1165" s="1150"/>
      <c r="BH1165" s="1150"/>
      <c r="BI1165" s="1150"/>
      <c r="BJ1165" s="1150"/>
    </row>
    <row r="1166" spans="1:62">
      <c r="A1166" s="1150">
        <v>1160</v>
      </c>
      <c r="B1166" s="1150">
        <v>0</v>
      </c>
      <c r="C1166" s="1150" t="s">
        <v>2792</v>
      </c>
      <c r="D1166" s="1150" t="s">
        <v>18942</v>
      </c>
      <c r="E1166" s="1150" t="s">
        <v>18943</v>
      </c>
      <c r="F1166" s="1150" t="s">
        <v>18948</v>
      </c>
      <c r="G1166" s="1150" t="s">
        <v>17920</v>
      </c>
      <c r="H1166" s="1150" t="s">
        <v>10808</v>
      </c>
      <c r="I1166" s="1150" t="s">
        <v>10810</v>
      </c>
      <c r="J1166" s="1150" t="s">
        <v>10809</v>
      </c>
      <c r="K1166" s="1150" t="s">
        <v>20348</v>
      </c>
      <c r="L1166" s="1150" t="s">
        <v>394</v>
      </c>
      <c r="M1166" s="1150">
        <v>100207709</v>
      </c>
      <c r="N1166" s="1150" t="s">
        <v>394</v>
      </c>
      <c r="O1166" s="1150"/>
      <c r="P1166" s="1150" t="s">
        <v>17721</v>
      </c>
      <c r="Q1166" s="1150"/>
      <c r="R1166" s="1150"/>
      <c r="S1166" s="1150"/>
      <c r="T1166" s="1150" t="s">
        <v>18969</v>
      </c>
      <c r="U1166" s="1150">
        <v>1003677124</v>
      </c>
      <c r="V1166" s="1150">
        <v>1003677245</v>
      </c>
      <c r="W1166" s="1150"/>
      <c r="X1166" s="1150"/>
      <c r="Y1166" s="1150"/>
      <c r="Z1166" s="1150"/>
      <c r="AA1166" s="1150"/>
      <c r="AB1166" s="1150"/>
      <c r="AC1166" s="1150"/>
      <c r="AD1166" s="1150"/>
      <c r="AE1166" s="1150"/>
      <c r="AF1166" s="1150" t="s">
        <v>18978</v>
      </c>
      <c r="AG1166" s="1211">
        <v>45201</v>
      </c>
      <c r="AH1166" s="1212">
        <v>45200</v>
      </c>
      <c r="AI1166" s="1150" t="s">
        <v>10808</v>
      </c>
      <c r="AJ1166" s="1150" t="s">
        <v>10809</v>
      </c>
      <c r="AK1166" s="1210">
        <v>56116.59</v>
      </c>
      <c r="AL1166" s="1210">
        <v>56117</v>
      </c>
      <c r="AM1166" s="1150" t="s">
        <v>514</v>
      </c>
      <c r="AN1166" s="1150" t="s">
        <v>13437</v>
      </c>
      <c r="AO1166" s="1150"/>
      <c r="AP1166" s="1150" t="s">
        <v>10811</v>
      </c>
      <c r="AQ1166" s="1150"/>
      <c r="AR1166" s="1150">
        <v>4902152897</v>
      </c>
      <c r="AS1166" s="1150"/>
      <c r="AT1166" s="1150"/>
      <c r="AU1166" s="1150"/>
      <c r="AV1166" s="1150"/>
      <c r="AW1166" s="1150"/>
      <c r="AX1166" s="1150"/>
      <c r="AY1166" s="1150"/>
      <c r="AZ1166" s="1150"/>
      <c r="BA1166" s="1150"/>
      <c r="BB1166" s="1150"/>
      <c r="BC1166" s="1150"/>
      <c r="BD1166" s="1150"/>
      <c r="BE1166" s="1150"/>
      <c r="BF1166" s="1150"/>
      <c r="BG1166" s="1150"/>
      <c r="BH1166" s="1150"/>
      <c r="BI1166" s="1150"/>
      <c r="BJ1166" s="1150"/>
    </row>
    <row r="1167" spans="1:62">
      <c r="A1167" s="1150">
        <v>1161</v>
      </c>
      <c r="B1167" s="1150">
        <v>0</v>
      </c>
      <c r="C1167" s="1150" t="s">
        <v>2792</v>
      </c>
      <c r="D1167" s="1150" t="s">
        <v>18942</v>
      </c>
      <c r="E1167" s="1150" t="s">
        <v>18943</v>
      </c>
      <c r="F1167" s="1150" t="s">
        <v>18948</v>
      </c>
      <c r="G1167" s="1150" t="s">
        <v>15831</v>
      </c>
      <c r="H1167" s="1213" t="s">
        <v>3085</v>
      </c>
      <c r="I1167" s="1150" t="s">
        <v>12157</v>
      </c>
      <c r="J1167" s="1213" t="s">
        <v>3084</v>
      </c>
      <c r="K1167" s="1150" t="s">
        <v>20349</v>
      </c>
      <c r="L1167" s="1150" t="s">
        <v>394</v>
      </c>
      <c r="M1167" s="1150">
        <v>100191456</v>
      </c>
      <c r="N1167" s="1150" t="s">
        <v>394</v>
      </c>
      <c r="O1167" s="1150"/>
      <c r="P1167" s="1150" t="s">
        <v>17721</v>
      </c>
      <c r="Q1167" s="1150"/>
      <c r="R1167" s="1150"/>
      <c r="S1167" s="1150"/>
      <c r="T1167" s="1150" t="s">
        <v>18969</v>
      </c>
      <c r="U1167" s="1150">
        <v>1003677122</v>
      </c>
      <c r="V1167" s="1150"/>
      <c r="W1167" s="1150"/>
      <c r="X1167" s="1150"/>
      <c r="Y1167" s="1150"/>
      <c r="Z1167" s="1150"/>
      <c r="AA1167" s="1150"/>
      <c r="AB1167" s="1150"/>
      <c r="AC1167" s="1150"/>
      <c r="AD1167" s="1150"/>
      <c r="AE1167" s="1150"/>
      <c r="AF1167" s="1150" t="s">
        <v>18973</v>
      </c>
      <c r="AG1167" s="1211">
        <v>45201</v>
      </c>
      <c r="AH1167" s="1212">
        <v>45200</v>
      </c>
      <c r="AI1167" s="1213" t="s">
        <v>3085</v>
      </c>
      <c r="AJ1167" s="1213" t="s">
        <v>3084</v>
      </c>
      <c r="AK1167" s="1210">
        <v>33267</v>
      </c>
      <c r="AL1167" s="1210">
        <v>33267</v>
      </c>
      <c r="AM1167" s="1150" t="s">
        <v>514</v>
      </c>
      <c r="AN1167" s="1150" t="s">
        <v>13437</v>
      </c>
      <c r="AO1167" s="1210">
        <v>3338.5</v>
      </c>
      <c r="AP1167" s="1150" t="s">
        <v>12158</v>
      </c>
      <c r="AQ1167" s="1150"/>
      <c r="AR1167" s="1150">
        <v>4902152892</v>
      </c>
      <c r="AS1167" s="1150"/>
      <c r="AT1167" s="1150"/>
      <c r="AU1167" s="1150"/>
      <c r="AV1167" s="1150"/>
      <c r="AW1167" s="1150"/>
      <c r="AX1167" s="1150"/>
      <c r="AY1167" s="1150"/>
      <c r="AZ1167" s="1150"/>
      <c r="BA1167" s="1150"/>
      <c r="BB1167" s="1150"/>
      <c r="BC1167" s="1150"/>
      <c r="BD1167" s="1150"/>
      <c r="BE1167" s="1150"/>
      <c r="BF1167" s="1150"/>
      <c r="BG1167" s="1150"/>
      <c r="BH1167" s="1150"/>
      <c r="BI1167" s="1150"/>
      <c r="BJ1167" s="1150"/>
    </row>
    <row r="1168" spans="1:62" ht="27">
      <c r="A1168" s="1150">
        <v>1162</v>
      </c>
      <c r="B1168" s="1150">
        <v>0</v>
      </c>
      <c r="C1168" s="1150" t="s">
        <v>2792</v>
      </c>
      <c r="D1168" s="1150" t="s">
        <v>18942</v>
      </c>
      <c r="E1168" s="1150" t="s">
        <v>18943</v>
      </c>
      <c r="F1168" s="1150" t="s">
        <v>18944</v>
      </c>
      <c r="G1168" s="1150" t="s">
        <v>57</v>
      </c>
      <c r="H1168" s="1150" t="s">
        <v>11991</v>
      </c>
      <c r="I1168" s="1150" t="s">
        <v>11993</v>
      </c>
      <c r="J1168" s="1150" t="s">
        <v>11992</v>
      </c>
      <c r="K1168" s="1150" t="s">
        <v>20350</v>
      </c>
      <c r="L1168" s="1150" t="s">
        <v>394</v>
      </c>
      <c r="M1168" s="1150">
        <v>100209554</v>
      </c>
      <c r="N1168" s="1150" t="s">
        <v>394</v>
      </c>
      <c r="O1168" s="1150"/>
      <c r="P1168" s="1150" t="s">
        <v>17721</v>
      </c>
      <c r="Q1168" s="1150"/>
      <c r="R1168" s="1150"/>
      <c r="S1168" s="1150"/>
      <c r="T1168" s="1150" t="s">
        <v>18969</v>
      </c>
      <c r="U1168" s="1150">
        <v>1003677250</v>
      </c>
      <c r="V1168" s="1150"/>
      <c r="W1168" s="1150"/>
      <c r="X1168" s="1150"/>
      <c r="Y1168" s="1150"/>
      <c r="Z1168" s="1150"/>
      <c r="AA1168" s="1150"/>
      <c r="AB1168" s="1150"/>
      <c r="AC1168" s="1150"/>
      <c r="AD1168" s="1150"/>
      <c r="AE1168" s="1150"/>
      <c r="AF1168" s="1150" t="s">
        <v>18978</v>
      </c>
      <c r="AG1168" s="1211">
        <v>45201</v>
      </c>
      <c r="AH1168" s="1212">
        <v>45200</v>
      </c>
      <c r="AI1168" s="1150" t="s">
        <v>11991</v>
      </c>
      <c r="AJ1168" s="1150" t="s">
        <v>11992</v>
      </c>
      <c r="AK1168" s="1210">
        <v>18651.68</v>
      </c>
      <c r="AL1168" s="1210">
        <v>18652</v>
      </c>
      <c r="AM1168" s="1150" t="s">
        <v>20351</v>
      </c>
      <c r="AN1168" s="1215" t="s">
        <v>20352</v>
      </c>
      <c r="AO1168" s="1210">
        <v>3139.38</v>
      </c>
      <c r="AP1168" s="1150" t="s">
        <v>11994</v>
      </c>
      <c r="AQ1168" s="1150"/>
      <c r="AR1168" s="1150">
        <v>4902152910</v>
      </c>
      <c r="AS1168" s="1150"/>
      <c r="AT1168" s="1150"/>
      <c r="AU1168" s="1150"/>
      <c r="AV1168" s="1150"/>
      <c r="AW1168" s="1150"/>
      <c r="AX1168" s="1150"/>
      <c r="AY1168" s="1150"/>
      <c r="AZ1168" s="1150"/>
      <c r="BA1168" s="1150"/>
      <c r="BB1168" s="1150"/>
      <c r="BC1168" s="1150"/>
      <c r="BD1168" s="1150"/>
      <c r="BE1168" s="1150"/>
      <c r="BF1168" s="1150"/>
      <c r="BG1168" s="1150"/>
      <c r="BH1168" s="1150"/>
      <c r="BI1168" s="1150"/>
      <c r="BJ1168" s="1150"/>
    </row>
    <row r="1169" spans="1:62">
      <c r="A1169" s="1150">
        <v>1163</v>
      </c>
      <c r="B1169" s="1150">
        <v>0</v>
      </c>
      <c r="C1169" s="1150" t="s">
        <v>2792</v>
      </c>
      <c r="D1169" s="1150" t="s">
        <v>18942</v>
      </c>
      <c r="E1169" s="1150" t="s">
        <v>18943</v>
      </c>
      <c r="F1169" s="1150" t="s">
        <v>19171</v>
      </c>
      <c r="G1169" s="1150" t="s">
        <v>19136</v>
      </c>
      <c r="H1169" s="1213" t="s">
        <v>10103</v>
      </c>
      <c r="I1169" s="1150" t="s">
        <v>12178</v>
      </c>
      <c r="J1169" s="1150" t="s">
        <v>12177</v>
      </c>
      <c r="K1169" s="1150" t="s">
        <v>20353</v>
      </c>
      <c r="L1169" s="1150" t="s">
        <v>394</v>
      </c>
      <c r="M1169" s="1150">
        <v>100200017</v>
      </c>
      <c r="N1169" s="1150" t="s">
        <v>394</v>
      </c>
      <c r="O1169" s="1150"/>
      <c r="P1169" s="1150"/>
      <c r="Q1169" s="1150"/>
      <c r="R1169" s="1150"/>
      <c r="S1169" s="1150"/>
      <c r="T1169" s="1150" t="s">
        <v>18969</v>
      </c>
      <c r="U1169" s="1150">
        <v>1003677294</v>
      </c>
      <c r="V1169" s="1150"/>
      <c r="W1169" s="1150"/>
      <c r="X1169" s="1150"/>
      <c r="Y1169" s="1150"/>
      <c r="Z1169" s="1150"/>
      <c r="AA1169" s="1150"/>
      <c r="AB1169" s="1150"/>
      <c r="AC1169" s="1150"/>
      <c r="AD1169" s="1150"/>
      <c r="AE1169" s="1150"/>
      <c r="AF1169" s="1150" t="s">
        <v>18983</v>
      </c>
      <c r="AG1169" s="1211">
        <v>45201</v>
      </c>
      <c r="AH1169" s="1212">
        <v>45200</v>
      </c>
      <c r="AI1169" s="1213" t="s">
        <v>10103</v>
      </c>
      <c r="AJ1169" s="1150" t="s">
        <v>12177</v>
      </c>
      <c r="AK1169" s="1210">
        <v>544904.51</v>
      </c>
      <c r="AL1169" s="1210">
        <v>544905</v>
      </c>
      <c r="AM1169" s="1150" t="s">
        <v>20346</v>
      </c>
      <c r="AN1169" s="1150" t="s">
        <v>20354</v>
      </c>
      <c r="AO1169" s="1210">
        <v>29400.17</v>
      </c>
      <c r="AP1169" s="1150" t="s">
        <v>12179</v>
      </c>
      <c r="AQ1169" s="1150"/>
      <c r="AR1169" s="1150">
        <v>4902152929</v>
      </c>
      <c r="AS1169" s="1150"/>
      <c r="AT1169" s="1150"/>
      <c r="AU1169" s="1150"/>
      <c r="AV1169" s="1150"/>
      <c r="AW1169" s="1150"/>
      <c r="AX1169" s="1150"/>
      <c r="AY1169" s="1150"/>
      <c r="AZ1169" s="1150"/>
      <c r="BA1169" s="1150"/>
      <c r="BB1169" s="1150"/>
      <c r="BC1169" s="1150"/>
      <c r="BD1169" s="1150"/>
      <c r="BE1169" s="1150"/>
      <c r="BF1169" s="1150"/>
      <c r="BG1169" s="1150"/>
      <c r="BH1169" s="1150"/>
      <c r="BI1169" s="1150"/>
      <c r="BJ1169" s="1150"/>
    </row>
    <row r="1170" spans="1:62">
      <c r="A1170" s="1150">
        <v>1164</v>
      </c>
      <c r="B1170" s="1150">
        <v>0</v>
      </c>
      <c r="C1170" s="1150" t="s">
        <v>2792</v>
      </c>
      <c r="D1170" s="1150" t="s">
        <v>18942</v>
      </c>
      <c r="E1170" s="1150" t="s">
        <v>18943</v>
      </c>
      <c r="F1170" s="1150" t="s">
        <v>18959</v>
      </c>
      <c r="G1170" s="1150" t="s">
        <v>17900</v>
      </c>
      <c r="H1170" s="1150" t="s">
        <v>12016</v>
      </c>
      <c r="I1170" s="1150" t="s">
        <v>12018</v>
      </c>
      <c r="J1170" s="1150" t="s">
        <v>12017</v>
      </c>
      <c r="K1170" s="1150" t="s">
        <v>12022</v>
      </c>
      <c r="L1170" s="1150" t="s">
        <v>394</v>
      </c>
      <c r="M1170" s="1150">
        <v>200035175</v>
      </c>
      <c r="N1170" s="1150" t="s">
        <v>394</v>
      </c>
      <c r="O1170" s="1150"/>
      <c r="P1170" s="1150" t="s">
        <v>17721</v>
      </c>
      <c r="Q1170" s="1150"/>
      <c r="R1170" s="1210">
        <v>189308</v>
      </c>
      <c r="S1170" s="1150"/>
      <c r="T1170" s="1150" t="s">
        <v>18969</v>
      </c>
      <c r="U1170" s="1150">
        <v>1003677556</v>
      </c>
      <c r="V1170" s="1150"/>
      <c r="W1170" s="1150"/>
      <c r="X1170" s="1150"/>
      <c r="Y1170" s="1150"/>
      <c r="Z1170" s="1150"/>
      <c r="AA1170" s="1150"/>
      <c r="AB1170" s="1150"/>
      <c r="AC1170" s="1150"/>
      <c r="AD1170" s="1150"/>
      <c r="AE1170" s="1150"/>
      <c r="AF1170" s="1150" t="s">
        <v>18978</v>
      </c>
      <c r="AG1170" s="1211">
        <v>45201</v>
      </c>
      <c r="AH1170" s="1212">
        <v>45200</v>
      </c>
      <c r="AI1170" s="1150" t="s">
        <v>12016</v>
      </c>
      <c r="AJ1170" s="1150" t="s">
        <v>12017</v>
      </c>
      <c r="AK1170" s="1210">
        <v>265691.2</v>
      </c>
      <c r="AL1170" s="1210">
        <v>265692</v>
      </c>
      <c r="AM1170" s="1150" t="s">
        <v>20338</v>
      </c>
      <c r="AN1170" s="1150" t="s">
        <v>20339</v>
      </c>
      <c r="AO1170" s="1210">
        <v>5500</v>
      </c>
      <c r="AP1170" s="1150" t="s">
        <v>12019</v>
      </c>
      <c r="AQ1170" s="1150"/>
      <c r="AR1170" s="1150">
        <v>4902153401</v>
      </c>
      <c r="AS1170" s="1150"/>
      <c r="AT1170" s="1150"/>
      <c r="AU1170" s="1150"/>
      <c r="AV1170" s="1150"/>
      <c r="AW1170" s="1150"/>
      <c r="AX1170" s="1150"/>
      <c r="AY1170" s="1150"/>
      <c r="AZ1170" s="1150"/>
      <c r="BA1170" s="1150"/>
      <c r="BB1170" s="1150"/>
      <c r="BC1170" s="1150"/>
      <c r="BD1170" s="1150"/>
      <c r="BE1170" s="1150"/>
      <c r="BF1170" s="1150"/>
      <c r="BG1170" s="1150"/>
      <c r="BH1170" s="1150"/>
      <c r="BI1170" s="1150"/>
      <c r="BJ1170" s="1150"/>
    </row>
    <row r="1171" spans="1:62">
      <c r="A1171" s="1150">
        <v>1165</v>
      </c>
      <c r="B1171" s="1150">
        <v>0</v>
      </c>
      <c r="C1171" s="1150" t="s">
        <v>2792</v>
      </c>
      <c r="D1171" s="1150" t="s">
        <v>18942</v>
      </c>
      <c r="E1171" s="1150" t="s">
        <v>18943</v>
      </c>
      <c r="F1171" s="1150" t="s">
        <v>18944</v>
      </c>
      <c r="G1171" s="1150" t="s">
        <v>57</v>
      </c>
      <c r="H1171" s="1150" t="s">
        <v>11965</v>
      </c>
      <c r="I1171" s="1150" t="s">
        <v>11967</v>
      </c>
      <c r="J1171" s="1150" t="s">
        <v>11966</v>
      </c>
      <c r="K1171" s="1150" t="s">
        <v>20355</v>
      </c>
      <c r="L1171" s="1150" t="s">
        <v>394</v>
      </c>
      <c r="M1171" s="1150">
        <v>100209207</v>
      </c>
      <c r="N1171" s="1150" t="s">
        <v>394</v>
      </c>
      <c r="O1171" s="1150"/>
      <c r="P1171" s="1150" t="s">
        <v>17721</v>
      </c>
      <c r="Q1171" s="1150"/>
      <c r="R1171" s="1210">
        <v>24422</v>
      </c>
      <c r="S1171" s="1150"/>
      <c r="T1171" s="1150" t="s">
        <v>18969</v>
      </c>
      <c r="U1171" s="1150">
        <v>1003678857</v>
      </c>
      <c r="V1171" s="1150">
        <v>1003678858</v>
      </c>
      <c r="W1171" s="1150"/>
      <c r="X1171" s="1150"/>
      <c r="Y1171" s="1150"/>
      <c r="Z1171" s="1150"/>
      <c r="AA1171" s="1150"/>
      <c r="AB1171" s="1150"/>
      <c r="AC1171" s="1150"/>
      <c r="AD1171" s="1150"/>
      <c r="AE1171" s="1150"/>
      <c r="AF1171" s="1150" t="s">
        <v>18973</v>
      </c>
      <c r="AG1171" s="1211">
        <v>45201</v>
      </c>
      <c r="AH1171" s="1212">
        <v>45200</v>
      </c>
      <c r="AI1171" s="1150" t="s">
        <v>11965</v>
      </c>
      <c r="AJ1171" s="1150" t="s">
        <v>11966</v>
      </c>
      <c r="AK1171" s="1210">
        <v>29721.1</v>
      </c>
      <c r="AL1171" s="1210">
        <v>29722</v>
      </c>
      <c r="AM1171" s="1150" t="s">
        <v>20356</v>
      </c>
      <c r="AN1171" s="1150" t="s">
        <v>19792</v>
      </c>
      <c r="AO1171" s="1210">
        <v>6282.8</v>
      </c>
      <c r="AP1171" s="1150" t="s">
        <v>11968</v>
      </c>
      <c r="AQ1171" s="1150"/>
      <c r="AR1171" s="1150">
        <v>4902154173</v>
      </c>
      <c r="AS1171" s="1150"/>
      <c r="AT1171" s="1150"/>
      <c r="AU1171" s="1150"/>
      <c r="AV1171" s="1150"/>
      <c r="AW1171" s="1150"/>
      <c r="AX1171" s="1150"/>
      <c r="AY1171" s="1150" t="s">
        <v>20357</v>
      </c>
      <c r="AZ1171" s="1150"/>
      <c r="BA1171" s="1150"/>
      <c r="BB1171" s="1150"/>
      <c r="BC1171" s="1150"/>
      <c r="BD1171" s="1150"/>
      <c r="BE1171" s="1150"/>
      <c r="BF1171" s="1150"/>
      <c r="BG1171" s="1150"/>
      <c r="BH1171" s="1150"/>
      <c r="BI1171" s="1150"/>
      <c r="BJ1171" s="1150"/>
    </row>
    <row r="1172" spans="1:62">
      <c r="A1172" s="1150">
        <v>1166</v>
      </c>
      <c r="B1172" s="1150">
        <v>0</v>
      </c>
      <c r="C1172" s="1150" t="s">
        <v>2792</v>
      </c>
      <c r="D1172" s="1150" t="s">
        <v>18942</v>
      </c>
      <c r="E1172" s="1150" t="s">
        <v>18943</v>
      </c>
      <c r="F1172" s="1150" t="s">
        <v>18948</v>
      </c>
      <c r="G1172" s="1150" t="s">
        <v>19136</v>
      </c>
      <c r="H1172" s="1150" t="s">
        <v>20358</v>
      </c>
      <c r="I1172" s="1150" t="s">
        <v>20359</v>
      </c>
      <c r="J1172" s="1150" t="s">
        <v>20360</v>
      </c>
      <c r="K1172" s="1150" t="s">
        <v>20361</v>
      </c>
      <c r="L1172" s="1150" t="s">
        <v>394</v>
      </c>
      <c r="M1172" s="1150">
        <v>100194345</v>
      </c>
      <c r="N1172" s="1150" t="s">
        <v>394</v>
      </c>
      <c r="O1172" s="1150"/>
      <c r="P1172" s="1150" t="s">
        <v>17721</v>
      </c>
      <c r="Q1172" s="1150"/>
      <c r="R1172" s="1150"/>
      <c r="S1172" s="1150"/>
      <c r="T1172" s="1150" t="s">
        <v>18969</v>
      </c>
      <c r="U1172" s="1150">
        <v>1003677368</v>
      </c>
      <c r="V1172" s="1150">
        <v>1003677369</v>
      </c>
      <c r="W1172" s="1150"/>
      <c r="X1172" s="1150"/>
      <c r="Y1172" s="1150"/>
      <c r="Z1172" s="1150"/>
      <c r="AA1172" s="1150"/>
      <c r="AB1172" s="1150"/>
      <c r="AC1172" s="1150"/>
      <c r="AD1172" s="1150"/>
      <c r="AE1172" s="1150"/>
      <c r="AF1172" s="1150" t="s">
        <v>18978</v>
      </c>
      <c r="AG1172" s="1211">
        <v>45201</v>
      </c>
      <c r="AH1172" s="1212">
        <v>45200</v>
      </c>
      <c r="AI1172" s="1150" t="s">
        <v>20358</v>
      </c>
      <c r="AJ1172" s="1150" t="s">
        <v>20360</v>
      </c>
      <c r="AK1172" s="1210">
        <v>50143</v>
      </c>
      <c r="AL1172" s="1210">
        <v>50143</v>
      </c>
      <c r="AM1172" s="1150" t="s">
        <v>514</v>
      </c>
      <c r="AN1172" s="1150" t="s">
        <v>13437</v>
      </c>
      <c r="AO1172" s="1210">
        <v>7344.4</v>
      </c>
      <c r="AP1172" s="1150" t="s">
        <v>20362</v>
      </c>
      <c r="AQ1172" s="1150"/>
      <c r="AR1172" s="1150">
        <v>4902152875</v>
      </c>
      <c r="AS1172" s="1150"/>
      <c r="AT1172" s="1150"/>
      <c r="AU1172" s="1150"/>
      <c r="AV1172" s="1150"/>
      <c r="AW1172" s="1150"/>
      <c r="AX1172" s="1150"/>
      <c r="AY1172" s="1150"/>
      <c r="AZ1172" s="1150"/>
      <c r="BA1172" s="1150"/>
      <c r="BB1172" s="1150"/>
      <c r="BC1172" s="1150"/>
      <c r="BD1172" s="1150"/>
      <c r="BE1172" s="1150"/>
      <c r="BF1172" s="1150"/>
      <c r="BG1172" s="1150"/>
      <c r="BH1172" s="1150"/>
      <c r="BI1172" s="1150"/>
      <c r="BJ1172" s="1150"/>
    </row>
    <row r="1173" spans="1:62">
      <c r="A1173" s="1150">
        <v>1167</v>
      </c>
      <c r="B1173" s="1150">
        <v>0</v>
      </c>
      <c r="C1173" s="1150" t="s">
        <v>2792</v>
      </c>
      <c r="D1173" s="1150" t="s">
        <v>18942</v>
      </c>
      <c r="E1173" s="1150" t="s">
        <v>18943</v>
      </c>
      <c r="F1173" s="1150" t="s">
        <v>18944</v>
      </c>
      <c r="G1173" s="1150" t="s">
        <v>15831</v>
      </c>
      <c r="H1173" s="1150" t="s">
        <v>10233</v>
      </c>
      <c r="I1173" s="1150" t="s">
        <v>10235</v>
      </c>
      <c r="J1173" s="1150" t="s">
        <v>10234</v>
      </c>
      <c r="K1173" s="1150" t="s">
        <v>20363</v>
      </c>
      <c r="L1173" s="1150" t="s">
        <v>394</v>
      </c>
      <c r="M1173" s="1150">
        <v>100210105</v>
      </c>
      <c r="N1173" s="1150" t="s">
        <v>394</v>
      </c>
      <c r="O1173" s="1150"/>
      <c r="P1173" s="1150" t="s">
        <v>17721</v>
      </c>
      <c r="Q1173" s="1150"/>
      <c r="R1173" s="1210">
        <v>15138</v>
      </c>
      <c r="S1173" s="1150"/>
      <c r="T1173" s="1150" t="s">
        <v>18969</v>
      </c>
      <c r="U1173" s="1150">
        <v>1003677346</v>
      </c>
      <c r="V1173" s="1150">
        <v>1003677347</v>
      </c>
      <c r="W1173" s="1150"/>
      <c r="X1173" s="1150"/>
      <c r="Y1173" s="1150"/>
      <c r="Z1173" s="1150"/>
      <c r="AA1173" s="1150"/>
      <c r="AB1173" s="1150"/>
      <c r="AC1173" s="1150"/>
      <c r="AD1173" s="1150"/>
      <c r="AE1173" s="1150"/>
      <c r="AF1173" s="1150" t="s">
        <v>18973</v>
      </c>
      <c r="AG1173" s="1211">
        <v>45201</v>
      </c>
      <c r="AH1173" s="1212">
        <v>45200</v>
      </c>
      <c r="AI1173" s="1150" t="s">
        <v>10233</v>
      </c>
      <c r="AJ1173" s="1150" t="s">
        <v>10234</v>
      </c>
      <c r="AK1173" s="1210">
        <v>15138.24</v>
      </c>
      <c r="AL1173" s="1210">
        <v>15139</v>
      </c>
      <c r="AM1173" s="1150" t="s">
        <v>20364</v>
      </c>
      <c r="AN1173" s="1150"/>
      <c r="AO1173" s="1210">
        <v>11329.47</v>
      </c>
      <c r="AP1173" s="1150" t="s">
        <v>20365</v>
      </c>
      <c r="AQ1173" s="1150"/>
      <c r="AR1173" s="1150">
        <v>4902152878</v>
      </c>
      <c r="AS1173" s="1150"/>
      <c r="AT1173" s="1150"/>
      <c r="AU1173" s="1150"/>
      <c r="AV1173" s="1150"/>
      <c r="AW1173" s="1150"/>
      <c r="AX1173" s="1150"/>
      <c r="AY1173" s="1150"/>
      <c r="AZ1173" s="1150"/>
      <c r="BA1173" s="1150"/>
      <c r="BB1173" s="1150"/>
      <c r="BC1173" s="1150"/>
      <c r="BD1173" s="1150"/>
      <c r="BE1173" s="1150"/>
      <c r="BF1173" s="1150"/>
      <c r="BG1173" s="1150"/>
      <c r="BH1173" s="1150"/>
      <c r="BI1173" s="1150"/>
      <c r="BJ1173" s="1150"/>
    </row>
    <row r="1174" spans="1:62" ht="27">
      <c r="A1174" s="1150">
        <v>1168</v>
      </c>
      <c r="B1174" s="1150">
        <v>0</v>
      </c>
      <c r="C1174" s="1150" t="s">
        <v>19224</v>
      </c>
      <c r="D1174" s="1150" t="s">
        <v>18942</v>
      </c>
      <c r="E1174" s="1150" t="s">
        <v>18943</v>
      </c>
      <c r="F1174" s="1150" t="s">
        <v>18944</v>
      </c>
      <c r="G1174" s="1150" t="s">
        <v>17920</v>
      </c>
      <c r="H1174" s="1150" t="s">
        <v>12268</v>
      </c>
      <c r="I1174" s="1150" t="s">
        <v>12270</v>
      </c>
      <c r="J1174" s="1150" t="s">
        <v>12269</v>
      </c>
      <c r="K1174" s="1150" t="s">
        <v>12273</v>
      </c>
      <c r="L1174" s="1150" t="s">
        <v>394</v>
      </c>
      <c r="M1174" s="1150">
        <v>100209749</v>
      </c>
      <c r="N1174" s="1150" t="s">
        <v>394</v>
      </c>
      <c r="O1174" s="1150"/>
      <c r="P1174" s="1150" t="s">
        <v>17721</v>
      </c>
      <c r="Q1174" s="1150"/>
      <c r="R1174" s="1210">
        <v>34360</v>
      </c>
      <c r="S1174" s="1150"/>
      <c r="T1174" s="1150" t="s">
        <v>18969</v>
      </c>
      <c r="U1174" s="1150"/>
      <c r="V1174" s="1150"/>
      <c r="W1174" s="1150"/>
      <c r="X1174" s="1150"/>
      <c r="Y1174" s="1150"/>
      <c r="Z1174" s="1150"/>
      <c r="AA1174" s="1150"/>
      <c r="AB1174" s="1150"/>
      <c r="AC1174" s="1150"/>
      <c r="AD1174" s="1150"/>
      <c r="AE1174" s="1150"/>
      <c r="AF1174" s="1150" t="s">
        <v>18978</v>
      </c>
      <c r="AG1174" s="1150"/>
      <c r="AH1174" s="1212">
        <v>1</v>
      </c>
      <c r="AI1174" s="1150" t="s">
        <v>12268</v>
      </c>
      <c r="AJ1174" s="1150" t="s">
        <v>12269</v>
      </c>
      <c r="AK1174" s="1210">
        <v>34360</v>
      </c>
      <c r="AL1174" s="1210">
        <v>34360</v>
      </c>
      <c r="AM1174" s="1150" t="s">
        <v>20366</v>
      </c>
      <c r="AN1174" s="1215" t="s">
        <v>20352</v>
      </c>
      <c r="AO1174" s="1150"/>
      <c r="AP1174" s="1150"/>
      <c r="AQ1174" s="1150"/>
      <c r="AR1174" s="1150"/>
      <c r="AS1174" s="1150"/>
      <c r="AT1174" s="1150"/>
      <c r="AU1174" s="1150"/>
      <c r="AV1174" s="1150"/>
      <c r="AW1174" s="1150"/>
      <c r="AX1174" s="1150"/>
      <c r="AY1174" s="1150" t="s">
        <v>20367</v>
      </c>
      <c r="AZ1174" s="1150"/>
      <c r="BA1174" s="1150"/>
      <c r="BB1174" s="1150"/>
      <c r="BC1174" s="1150"/>
      <c r="BD1174" s="1150"/>
      <c r="BE1174" s="1150"/>
      <c r="BF1174" s="1150"/>
      <c r="BG1174" s="1150"/>
      <c r="BH1174" s="1150"/>
      <c r="BI1174" s="1150"/>
      <c r="BJ1174" s="1150"/>
    </row>
    <row r="1175" spans="1:62" ht="27">
      <c r="A1175" s="1150">
        <v>1169</v>
      </c>
      <c r="B1175" s="1150">
        <v>0</v>
      </c>
      <c r="C1175" s="1150" t="s">
        <v>2792</v>
      </c>
      <c r="D1175" s="1150" t="s">
        <v>18942</v>
      </c>
      <c r="E1175" s="1150" t="s">
        <v>18943</v>
      </c>
      <c r="F1175" s="1150" t="s">
        <v>18944</v>
      </c>
      <c r="G1175" s="1150" t="s">
        <v>15831</v>
      </c>
      <c r="H1175" s="1150" t="s">
        <v>7911</v>
      </c>
      <c r="I1175" s="1150" t="s">
        <v>20368</v>
      </c>
      <c r="J1175" s="1150" t="s">
        <v>20369</v>
      </c>
      <c r="K1175" s="1150" t="s">
        <v>7915</v>
      </c>
      <c r="L1175" s="1150" t="s">
        <v>394</v>
      </c>
      <c r="M1175" s="1150">
        <v>100208366</v>
      </c>
      <c r="N1175" s="1150" t="s">
        <v>394</v>
      </c>
      <c r="O1175" s="1150"/>
      <c r="P1175" s="1150" t="s">
        <v>17721</v>
      </c>
      <c r="Q1175" s="1150"/>
      <c r="R1175" s="1210">
        <v>70342</v>
      </c>
      <c r="S1175" s="1150"/>
      <c r="T1175" s="1150" t="s">
        <v>18969</v>
      </c>
      <c r="U1175" s="1150">
        <v>1003677520</v>
      </c>
      <c r="V1175" s="1150">
        <v>1003677521</v>
      </c>
      <c r="W1175" s="1150"/>
      <c r="X1175" s="1150"/>
      <c r="Y1175" s="1150"/>
      <c r="Z1175" s="1150"/>
      <c r="AA1175" s="1150"/>
      <c r="AB1175" s="1150"/>
      <c r="AC1175" s="1150"/>
      <c r="AD1175" s="1150"/>
      <c r="AE1175" s="1150"/>
      <c r="AF1175" s="1150" t="s">
        <v>19009</v>
      </c>
      <c r="AG1175" s="1211">
        <v>45201</v>
      </c>
      <c r="AH1175" s="1212">
        <v>45200</v>
      </c>
      <c r="AI1175" s="1150" t="s">
        <v>7911</v>
      </c>
      <c r="AJ1175" s="1150" t="s">
        <v>20369</v>
      </c>
      <c r="AK1175" s="1210">
        <v>70342.27</v>
      </c>
      <c r="AL1175" s="1210">
        <v>70343</v>
      </c>
      <c r="AM1175" s="1150" t="s">
        <v>20335</v>
      </c>
      <c r="AN1175" s="1215" t="s">
        <v>20352</v>
      </c>
      <c r="AO1175" s="1210">
        <v>11622.55</v>
      </c>
      <c r="AP1175" s="1150" t="s">
        <v>20370</v>
      </c>
      <c r="AQ1175" s="1150"/>
      <c r="AR1175" s="1150">
        <v>4902153373</v>
      </c>
      <c r="AS1175" s="1150"/>
      <c r="AT1175" s="1150"/>
      <c r="AU1175" s="1150"/>
      <c r="AV1175" s="1150"/>
      <c r="AW1175" s="1150"/>
      <c r="AX1175" s="1150"/>
      <c r="AY1175" s="1150"/>
      <c r="AZ1175" s="1150"/>
      <c r="BA1175" s="1150"/>
      <c r="BB1175" s="1150"/>
      <c r="BC1175" s="1150"/>
      <c r="BD1175" s="1150"/>
      <c r="BE1175" s="1150"/>
      <c r="BF1175" s="1150"/>
      <c r="BG1175" s="1150"/>
      <c r="BH1175" s="1150"/>
      <c r="BI1175" s="1150"/>
      <c r="BJ1175" s="1150"/>
    </row>
    <row r="1176" spans="1:62">
      <c r="A1176" s="1150">
        <v>1170</v>
      </c>
      <c r="B1176" s="1150">
        <v>0</v>
      </c>
      <c r="C1176" s="1150" t="s">
        <v>2792</v>
      </c>
      <c r="D1176" s="1150" t="s">
        <v>18942</v>
      </c>
      <c r="E1176" s="1150" t="s">
        <v>18943</v>
      </c>
      <c r="F1176" s="1150" t="s">
        <v>18944</v>
      </c>
      <c r="G1176" s="1150" t="s">
        <v>52</v>
      </c>
      <c r="H1176" s="1243" t="s">
        <v>3762</v>
      </c>
      <c r="I1176" s="1243" t="s">
        <v>3759</v>
      </c>
      <c r="J1176" s="1243" t="s">
        <v>3761</v>
      </c>
      <c r="K1176" s="1235" t="s">
        <v>3760</v>
      </c>
      <c r="L1176" s="1150" t="s">
        <v>394</v>
      </c>
      <c r="M1176" s="1150">
        <v>100210993</v>
      </c>
      <c r="N1176" s="1150" t="s">
        <v>18962</v>
      </c>
      <c r="O1176" s="1150" t="s">
        <v>19690</v>
      </c>
      <c r="P1176" s="1150" t="s">
        <v>17721</v>
      </c>
      <c r="Q1176" s="1211">
        <v>45190</v>
      </c>
      <c r="R1176" s="1210">
        <v>87278</v>
      </c>
      <c r="S1176" s="1150"/>
      <c r="T1176" s="1150" t="s">
        <v>18969</v>
      </c>
      <c r="U1176" s="1150">
        <v>1003678100</v>
      </c>
      <c r="V1176" s="1150"/>
      <c r="W1176" s="1150"/>
      <c r="X1176" s="1150"/>
      <c r="Y1176" s="1150"/>
      <c r="Z1176" s="1150"/>
      <c r="AA1176" s="1150"/>
      <c r="AB1176" s="1150"/>
      <c r="AC1176" s="1150"/>
      <c r="AD1176" s="1150"/>
      <c r="AE1176" s="1150"/>
      <c r="AF1176" s="1150" t="s">
        <v>19172</v>
      </c>
      <c r="AG1176" s="1211">
        <v>45202</v>
      </c>
      <c r="AH1176" s="1212">
        <v>45200</v>
      </c>
      <c r="AI1176" s="1243" t="s">
        <v>3762</v>
      </c>
      <c r="AJ1176" s="1243" t="s">
        <v>3761</v>
      </c>
      <c r="AK1176" s="1210">
        <v>87277.14</v>
      </c>
      <c r="AL1176" s="1210">
        <v>87278</v>
      </c>
      <c r="AM1176" s="1150" t="s">
        <v>491</v>
      </c>
      <c r="AN1176" s="1150" t="s">
        <v>12821</v>
      </c>
      <c r="AO1176" s="1150"/>
      <c r="AP1176" s="1150"/>
      <c r="AQ1176" s="1150"/>
      <c r="AR1176" s="1150">
        <v>4902153617</v>
      </c>
      <c r="AS1176" s="1150"/>
      <c r="AT1176" s="1150"/>
      <c r="AU1176" s="1150"/>
      <c r="AV1176" s="1150"/>
      <c r="AW1176" s="1150"/>
      <c r="AX1176" s="1150"/>
      <c r="AY1176" s="1150"/>
      <c r="AZ1176" s="1150"/>
      <c r="BA1176" s="1150"/>
      <c r="BB1176" s="1150"/>
      <c r="BC1176" s="1150"/>
      <c r="BD1176" s="1150"/>
      <c r="BE1176" s="1150"/>
      <c r="BF1176" s="1150"/>
      <c r="BG1176" s="1150"/>
      <c r="BH1176" s="1150"/>
      <c r="BI1176" s="1150"/>
      <c r="BJ1176" s="1150"/>
    </row>
    <row r="1177" spans="1:62" ht="27">
      <c r="A1177" s="1150">
        <v>1171</v>
      </c>
      <c r="B1177" s="1150">
        <v>0</v>
      </c>
      <c r="C1177" s="1150" t="s">
        <v>2792</v>
      </c>
      <c r="D1177" s="1150" t="s">
        <v>18942</v>
      </c>
      <c r="E1177" s="1150" t="s">
        <v>18943</v>
      </c>
      <c r="F1177" s="1150" t="s">
        <v>18944</v>
      </c>
      <c r="G1177" s="1150" t="s">
        <v>3643</v>
      </c>
      <c r="H1177" s="1150" t="s">
        <v>4176</v>
      </c>
      <c r="I1177" s="1150" t="s">
        <v>4173</v>
      </c>
      <c r="J1177" s="1150" t="s">
        <v>4175</v>
      </c>
      <c r="K1177" s="1150" t="s">
        <v>20371</v>
      </c>
      <c r="L1177" s="1150" t="s">
        <v>394</v>
      </c>
      <c r="M1177" s="1150">
        <v>100210423</v>
      </c>
      <c r="N1177" s="1150" t="s">
        <v>394</v>
      </c>
      <c r="O1177" s="1150"/>
      <c r="P1177" s="1150" t="s">
        <v>17721</v>
      </c>
      <c r="Q1177" s="1150"/>
      <c r="R1177" s="1210">
        <v>5055</v>
      </c>
      <c r="S1177" s="1150"/>
      <c r="T1177" s="1150" t="s">
        <v>18969</v>
      </c>
      <c r="U1177" s="1150">
        <v>1003677762</v>
      </c>
      <c r="V1177" s="1150"/>
      <c r="W1177" s="1150"/>
      <c r="X1177" s="1150"/>
      <c r="Y1177" s="1150"/>
      <c r="Z1177" s="1150"/>
      <c r="AA1177" s="1150"/>
      <c r="AB1177" s="1150"/>
      <c r="AC1177" s="1150"/>
      <c r="AD1177" s="1150"/>
      <c r="AE1177" s="1150"/>
      <c r="AF1177" s="1150" t="s">
        <v>18978</v>
      </c>
      <c r="AG1177" s="1211">
        <v>45202</v>
      </c>
      <c r="AH1177" s="1212">
        <v>45200</v>
      </c>
      <c r="AI1177" s="1150" t="s">
        <v>4176</v>
      </c>
      <c r="AJ1177" s="1150" t="s">
        <v>4175</v>
      </c>
      <c r="AK1177" s="1210">
        <v>5055.1899999999996</v>
      </c>
      <c r="AL1177" s="1210">
        <v>5056</v>
      </c>
      <c r="AM1177" s="1150" t="s">
        <v>20372</v>
      </c>
      <c r="AN1177" s="1215" t="s">
        <v>20352</v>
      </c>
      <c r="AO1177" s="1210">
        <v>1612</v>
      </c>
      <c r="AP1177" s="1150" t="s">
        <v>11656</v>
      </c>
      <c r="AQ1177" s="1150"/>
      <c r="AR1177" s="1150">
        <v>4902153323</v>
      </c>
      <c r="AS1177" s="1150"/>
      <c r="AT1177" s="1150"/>
      <c r="AU1177" s="1150"/>
      <c r="AV1177" s="1150"/>
      <c r="AW1177" s="1150"/>
      <c r="AX1177" s="1150"/>
      <c r="AY1177" s="1150"/>
      <c r="AZ1177" s="1150"/>
      <c r="BA1177" s="1150"/>
      <c r="BB1177" s="1150"/>
      <c r="BC1177" s="1150"/>
      <c r="BD1177" s="1150"/>
      <c r="BE1177" s="1150"/>
      <c r="BF1177" s="1150"/>
      <c r="BG1177" s="1150"/>
      <c r="BH1177" s="1150"/>
      <c r="BI1177" s="1150"/>
      <c r="BJ1177" s="1150"/>
    </row>
    <row r="1178" spans="1:62">
      <c r="A1178" s="1150">
        <v>1172</v>
      </c>
      <c r="B1178" s="1150">
        <v>0</v>
      </c>
      <c r="C1178" s="1150" t="s">
        <v>2792</v>
      </c>
      <c r="D1178" s="1150" t="s">
        <v>18942</v>
      </c>
      <c r="E1178" s="1150" t="s">
        <v>18943</v>
      </c>
      <c r="F1178" s="1150" t="s">
        <v>18948</v>
      </c>
      <c r="G1178" s="1150" t="s">
        <v>3643</v>
      </c>
      <c r="H1178" s="1150" t="s">
        <v>20373</v>
      </c>
      <c r="I1178" s="1150" t="s">
        <v>12208</v>
      </c>
      <c r="J1178" s="1150" t="s">
        <v>12207</v>
      </c>
      <c r="K1178" s="1150" t="s">
        <v>20374</v>
      </c>
      <c r="L1178" s="1150" t="s">
        <v>394</v>
      </c>
      <c r="M1178" s="1150">
        <v>100210610</v>
      </c>
      <c r="N1178" s="1150" t="s">
        <v>394</v>
      </c>
      <c r="O1178" s="1150"/>
      <c r="P1178" s="1150" t="s">
        <v>20176</v>
      </c>
      <c r="Q1178" s="1150"/>
      <c r="R1178" s="1210">
        <v>43846</v>
      </c>
      <c r="S1178" s="1150"/>
      <c r="T1178" s="1150" t="s">
        <v>18969</v>
      </c>
      <c r="U1178" s="1150">
        <v>1003677854</v>
      </c>
      <c r="V1178" s="1150"/>
      <c r="W1178" s="1150"/>
      <c r="X1178" s="1150"/>
      <c r="Y1178" s="1150"/>
      <c r="Z1178" s="1150"/>
      <c r="AA1178" s="1150"/>
      <c r="AB1178" s="1150"/>
      <c r="AC1178" s="1150"/>
      <c r="AD1178" s="1150"/>
      <c r="AE1178" s="1150"/>
      <c r="AF1178" s="1150" t="s">
        <v>18978</v>
      </c>
      <c r="AG1178" s="1211">
        <v>45202</v>
      </c>
      <c r="AH1178" s="1212">
        <v>45200</v>
      </c>
      <c r="AI1178" s="1150" t="s">
        <v>20373</v>
      </c>
      <c r="AJ1178" s="1150" t="s">
        <v>12207</v>
      </c>
      <c r="AK1178" s="1210">
        <v>43846.239999999998</v>
      </c>
      <c r="AL1178" s="1210">
        <v>43847</v>
      </c>
      <c r="AM1178" s="1150" t="s">
        <v>514</v>
      </c>
      <c r="AN1178" s="1150" t="s">
        <v>13437</v>
      </c>
      <c r="AO1178" s="1150">
        <v>715.62</v>
      </c>
      <c r="AP1178" s="1150" t="s">
        <v>12209</v>
      </c>
      <c r="AQ1178" s="1150"/>
      <c r="AR1178" s="1150">
        <v>4902153358</v>
      </c>
      <c r="AS1178" s="1150"/>
      <c r="AT1178" s="1150"/>
      <c r="AU1178" s="1150"/>
      <c r="AV1178" s="1150"/>
      <c r="AW1178" s="1150"/>
      <c r="AX1178" s="1150"/>
      <c r="AY1178" s="1150" t="s">
        <v>20375</v>
      </c>
      <c r="AZ1178" s="1150"/>
      <c r="BA1178" s="1150"/>
      <c r="BB1178" s="1150"/>
      <c r="BC1178" s="1150"/>
      <c r="BD1178" s="1150"/>
      <c r="BE1178" s="1150"/>
      <c r="BF1178" s="1150"/>
      <c r="BG1178" s="1150"/>
      <c r="BH1178" s="1150"/>
      <c r="BI1178" s="1150"/>
      <c r="BJ1178" s="1150"/>
    </row>
    <row r="1179" spans="1:62">
      <c r="A1179" s="1150">
        <v>1173</v>
      </c>
      <c r="B1179" s="1150" t="s">
        <v>17533</v>
      </c>
      <c r="C1179" s="1150" t="s">
        <v>2792</v>
      </c>
      <c r="D1179" s="1150" t="s">
        <v>18942</v>
      </c>
      <c r="E1179" s="1150" t="s">
        <v>18943</v>
      </c>
      <c r="F1179" s="1150" t="s">
        <v>18944</v>
      </c>
      <c r="G1179" s="1150" t="s">
        <v>3643</v>
      </c>
      <c r="H1179" s="1213" t="s">
        <v>3886</v>
      </c>
      <c r="I1179" s="1213" t="s">
        <v>3883</v>
      </c>
      <c r="J1179" s="1150" t="s">
        <v>20376</v>
      </c>
      <c r="K1179" s="1150" t="s">
        <v>20377</v>
      </c>
      <c r="L1179" s="1150" t="s">
        <v>394</v>
      </c>
      <c r="M1179" s="1150">
        <v>100211176</v>
      </c>
      <c r="N1179" s="1150" t="s">
        <v>18997</v>
      </c>
      <c r="O1179" s="1150" t="s">
        <v>19690</v>
      </c>
      <c r="P1179" s="1150" t="s">
        <v>17721</v>
      </c>
      <c r="Q1179" s="1211">
        <v>45194</v>
      </c>
      <c r="R1179" s="1210">
        <v>19695</v>
      </c>
      <c r="S1179" s="1150"/>
      <c r="T1179" s="1150" t="s">
        <v>18969</v>
      </c>
      <c r="U1179" s="1150">
        <v>1003677550</v>
      </c>
      <c r="V1179" s="1150">
        <v>1003677551</v>
      </c>
      <c r="W1179" s="1150"/>
      <c r="X1179" s="1150"/>
      <c r="Y1179" s="1150"/>
      <c r="Z1179" s="1150"/>
      <c r="AA1179" s="1150"/>
      <c r="AB1179" s="1150"/>
      <c r="AC1179" s="1150"/>
      <c r="AD1179" s="1150"/>
      <c r="AE1179" s="1150"/>
      <c r="AF1179" s="1150" t="s">
        <v>19725</v>
      </c>
      <c r="AG1179" s="1211">
        <v>45202</v>
      </c>
      <c r="AH1179" s="1212">
        <v>45200</v>
      </c>
      <c r="AI1179" s="1213" t="s">
        <v>3886</v>
      </c>
      <c r="AJ1179" s="1150" t="s">
        <v>20376</v>
      </c>
      <c r="AK1179" s="1210">
        <v>14756.32</v>
      </c>
      <c r="AL1179" s="1210">
        <v>14757</v>
      </c>
      <c r="AM1179" s="1150" t="s">
        <v>518</v>
      </c>
      <c r="AN1179" s="1150" t="s">
        <v>19792</v>
      </c>
      <c r="AO1179" s="1150"/>
      <c r="AP1179" s="1150" t="s">
        <v>10628</v>
      </c>
      <c r="AQ1179" s="1150"/>
      <c r="AR1179" s="1150">
        <v>4902153334</v>
      </c>
      <c r="AS1179" s="1150"/>
      <c r="AT1179" s="1150"/>
      <c r="AU1179" s="1150"/>
      <c r="AV1179" s="1150"/>
      <c r="AW1179" s="1150"/>
      <c r="AX1179" s="1150"/>
      <c r="AY1179" s="1150"/>
      <c r="AZ1179" s="1150"/>
      <c r="BA1179" s="1150"/>
      <c r="BB1179" s="1150"/>
      <c r="BC1179" s="1150"/>
      <c r="BD1179" s="1150"/>
      <c r="BE1179" s="1150"/>
      <c r="BF1179" s="1150"/>
      <c r="BG1179" s="1150"/>
      <c r="BH1179" s="1150"/>
      <c r="BI1179" s="1150"/>
      <c r="BJ1179" s="1150"/>
    </row>
    <row r="1180" spans="1:62" ht="27">
      <c r="A1180" s="1150">
        <v>1174</v>
      </c>
      <c r="B1180" s="1150">
        <v>0</v>
      </c>
      <c r="C1180" s="1150" t="s">
        <v>2792</v>
      </c>
      <c r="D1180" s="1150" t="s">
        <v>18942</v>
      </c>
      <c r="E1180" s="1150" t="s">
        <v>18943</v>
      </c>
      <c r="F1180" s="1150" t="s">
        <v>18944</v>
      </c>
      <c r="G1180" s="1150" t="s">
        <v>15831</v>
      </c>
      <c r="H1180" s="1150" t="s">
        <v>6975</v>
      </c>
      <c r="I1180" s="1150" t="s">
        <v>6977</v>
      </c>
      <c r="J1180" s="1150" t="s">
        <v>6976</v>
      </c>
      <c r="K1180" s="1150" t="s">
        <v>20378</v>
      </c>
      <c r="L1180" s="1150" t="s">
        <v>394</v>
      </c>
      <c r="M1180" s="1150">
        <v>100206208</v>
      </c>
      <c r="N1180" s="1150" t="s">
        <v>394</v>
      </c>
      <c r="O1180" s="1150" t="s">
        <v>18964</v>
      </c>
      <c r="P1180" s="1150" t="s">
        <v>17721</v>
      </c>
      <c r="Q1180" s="1150"/>
      <c r="R1180" s="1210">
        <v>12409</v>
      </c>
      <c r="S1180" s="1150"/>
      <c r="T1180" s="1150" t="s">
        <v>18969</v>
      </c>
      <c r="U1180" s="1150">
        <v>1003679744</v>
      </c>
      <c r="V1180" s="1150"/>
      <c r="W1180" s="1150"/>
      <c r="X1180" s="1150"/>
      <c r="Y1180" s="1150"/>
      <c r="Z1180" s="1150"/>
      <c r="AA1180" s="1150"/>
      <c r="AB1180" s="1150"/>
      <c r="AC1180" s="1150"/>
      <c r="AD1180" s="1150"/>
      <c r="AE1180" s="1150"/>
      <c r="AF1180" s="1150" t="s">
        <v>18962</v>
      </c>
      <c r="AG1180" s="1211">
        <v>45206</v>
      </c>
      <c r="AH1180" s="1212">
        <v>45200</v>
      </c>
      <c r="AI1180" s="1150" t="s">
        <v>6975</v>
      </c>
      <c r="AJ1180" s="1150" t="s">
        <v>6976</v>
      </c>
      <c r="AK1180" s="1210">
        <v>12409.38</v>
      </c>
      <c r="AL1180" s="1210">
        <v>12410</v>
      </c>
      <c r="AM1180" s="1150" t="s">
        <v>20335</v>
      </c>
      <c r="AN1180" s="1215" t="s">
        <v>20352</v>
      </c>
      <c r="AO1180" s="1150"/>
      <c r="AP1180" s="1150" t="s">
        <v>6978</v>
      </c>
      <c r="AQ1180" s="1150"/>
      <c r="AR1180" s="1150">
        <v>4902154959</v>
      </c>
      <c r="AS1180" s="1150"/>
      <c r="AT1180" s="1150"/>
      <c r="AU1180" s="1150"/>
      <c r="AV1180" s="1150"/>
      <c r="AW1180" s="1150"/>
      <c r="AX1180" s="1150"/>
      <c r="AY1180" s="1150" t="s">
        <v>20379</v>
      </c>
      <c r="AZ1180" s="1150"/>
      <c r="BA1180" s="1150"/>
      <c r="BB1180" s="1150"/>
      <c r="BC1180" s="1150"/>
      <c r="BD1180" s="1150"/>
      <c r="BE1180" s="1150"/>
      <c r="BF1180" s="1150"/>
      <c r="BG1180" s="1150"/>
      <c r="BH1180" s="1150"/>
      <c r="BI1180" s="1150"/>
      <c r="BJ1180" s="1150"/>
    </row>
    <row r="1181" spans="1:62">
      <c r="A1181" s="1150">
        <v>1175</v>
      </c>
      <c r="B1181" s="1150">
        <v>0</v>
      </c>
      <c r="C1181" s="1150" t="s">
        <v>2792</v>
      </c>
      <c r="D1181" s="1150" t="s">
        <v>18942</v>
      </c>
      <c r="E1181" s="1150" t="s">
        <v>18943</v>
      </c>
      <c r="F1181" s="1150" t="s">
        <v>18948</v>
      </c>
      <c r="G1181" s="1150" t="s">
        <v>3643</v>
      </c>
      <c r="H1181" s="1213" t="s">
        <v>20132</v>
      </c>
      <c r="I1181" s="1150" t="s">
        <v>20380</v>
      </c>
      <c r="J1181" s="1213" t="s">
        <v>20134</v>
      </c>
      <c r="K1181" s="1150" t="s">
        <v>20381</v>
      </c>
      <c r="L1181" s="1150" t="s">
        <v>394</v>
      </c>
      <c r="M1181" s="1150">
        <v>100210587</v>
      </c>
      <c r="N1181" s="1150" t="s">
        <v>394</v>
      </c>
      <c r="O1181" s="1150"/>
      <c r="P1181" s="1150" t="s">
        <v>17721</v>
      </c>
      <c r="Q1181" s="1150"/>
      <c r="R1181" s="1210">
        <v>120177</v>
      </c>
      <c r="S1181" s="1150"/>
      <c r="T1181" s="1150" t="s">
        <v>18969</v>
      </c>
      <c r="U1181" s="1150">
        <v>1003677412</v>
      </c>
      <c r="V1181" s="1150">
        <v>1003677413</v>
      </c>
      <c r="W1181" s="1150">
        <v>1003677414</v>
      </c>
      <c r="X1181" s="1150">
        <v>1003677595</v>
      </c>
      <c r="Y1181" s="1150">
        <v>1003677596</v>
      </c>
      <c r="Z1181" s="1150">
        <v>1003677597</v>
      </c>
      <c r="AA1181" s="1150">
        <v>1003677598</v>
      </c>
      <c r="AB1181" s="1150">
        <v>1003677599</v>
      </c>
      <c r="AC1181" s="1150"/>
      <c r="AD1181" s="1150"/>
      <c r="AE1181" s="1150"/>
      <c r="AF1181" s="1150" t="s">
        <v>18962</v>
      </c>
      <c r="AG1181" s="1211">
        <v>45202</v>
      </c>
      <c r="AH1181" s="1212">
        <v>45200</v>
      </c>
      <c r="AI1181" s="1213" t="s">
        <v>20132</v>
      </c>
      <c r="AJ1181" s="1213" t="s">
        <v>20134</v>
      </c>
      <c r="AK1181" s="1210">
        <v>120177</v>
      </c>
      <c r="AL1181" s="1210">
        <v>120177</v>
      </c>
      <c r="AM1181" s="1150" t="s">
        <v>20351</v>
      </c>
      <c r="AN1181" s="1150" t="s">
        <v>20382</v>
      </c>
      <c r="AO1181" s="1150"/>
      <c r="AP1181" s="1150"/>
      <c r="AQ1181" s="1150"/>
      <c r="AR1181" s="1150">
        <v>4902153322</v>
      </c>
      <c r="AS1181" s="1150">
        <v>4902153347</v>
      </c>
      <c r="AT1181" s="1150"/>
      <c r="AU1181" s="1150"/>
      <c r="AV1181" s="1150"/>
      <c r="AW1181" s="1150"/>
      <c r="AX1181" s="1150"/>
      <c r="AY1181" s="1150"/>
      <c r="AZ1181" s="1150"/>
      <c r="BA1181" s="1150"/>
      <c r="BB1181" s="1150"/>
      <c r="BC1181" s="1150"/>
      <c r="BD1181" s="1150"/>
      <c r="BE1181" s="1150"/>
      <c r="BF1181" s="1150"/>
      <c r="BG1181" s="1150"/>
      <c r="BH1181" s="1150"/>
      <c r="BI1181" s="1150"/>
      <c r="BJ1181" s="1150"/>
    </row>
    <row r="1182" spans="1:62" ht="40.5">
      <c r="A1182" s="1150">
        <v>1176</v>
      </c>
      <c r="B1182" s="1150">
        <v>0</v>
      </c>
      <c r="C1182" s="1150" t="s">
        <v>19942</v>
      </c>
      <c r="D1182" s="1150" t="s">
        <v>18942</v>
      </c>
      <c r="E1182" s="1150" t="s">
        <v>17550</v>
      </c>
      <c r="F1182" s="1150" t="s">
        <v>18948</v>
      </c>
      <c r="G1182" s="1150" t="s">
        <v>57</v>
      </c>
      <c r="H1182" s="1150"/>
      <c r="I1182" s="1150" t="s">
        <v>20383</v>
      </c>
      <c r="J1182" s="1150"/>
      <c r="K1182" s="1150" t="s">
        <v>14457</v>
      </c>
      <c r="L1182" s="1150" t="s">
        <v>18997</v>
      </c>
      <c r="M1182" s="1150"/>
      <c r="N1182" s="1150"/>
      <c r="O1182" s="1150"/>
      <c r="P1182" s="1150"/>
      <c r="Q1182" s="1150"/>
      <c r="R1182" s="1150"/>
      <c r="S1182" s="1150"/>
      <c r="T1182" s="1150" t="s">
        <v>18969</v>
      </c>
      <c r="U1182" s="1150"/>
      <c r="V1182" s="1150"/>
      <c r="W1182" s="1150"/>
      <c r="X1182" s="1150"/>
      <c r="Y1182" s="1150"/>
      <c r="Z1182" s="1150"/>
      <c r="AA1182" s="1150"/>
      <c r="AB1182" s="1150"/>
      <c r="AC1182" s="1150"/>
      <c r="AD1182" s="1150"/>
      <c r="AE1182" s="1150"/>
      <c r="AF1182" s="1150"/>
      <c r="AG1182" s="1150"/>
      <c r="AH1182" s="1212">
        <v>1</v>
      </c>
      <c r="AI1182" s="1150"/>
      <c r="AJ1182" s="1150"/>
      <c r="AK1182" s="1150"/>
      <c r="AL1182" s="1150" t="s">
        <v>18976</v>
      </c>
      <c r="AM1182" s="1150" t="s">
        <v>20384</v>
      </c>
      <c r="AN1182" s="1215" t="s">
        <v>20385</v>
      </c>
      <c r="AO1182" s="1150"/>
      <c r="AP1182" s="1150"/>
      <c r="AQ1182" s="1150"/>
      <c r="AR1182" s="1150"/>
      <c r="AS1182" s="1150"/>
      <c r="AT1182" s="1150"/>
      <c r="AU1182" s="1150"/>
      <c r="AV1182" s="1150"/>
      <c r="AW1182" s="1150"/>
      <c r="AX1182" s="1150"/>
      <c r="AY1182" s="1150"/>
      <c r="AZ1182" s="1150"/>
      <c r="BA1182" s="1150"/>
      <c r="BB1182" s="1150"/>
      <c r="BC1182" s="1150"/>
      <c r="BD1182" s="1150"/>
      <c r="BE1182" s="1150"/>
      <c r="BF1182" s="1150"/>
      <c r="BG1182" s="1150"/>
      <c r="BH1182" s="1150"/>
      <c r="BI1182" s="1150"/>
      <c r="BJ1182" s="1150"/>
    </row>
    <row r="1183" spans="1:62">
      <c r="A1183" s="1150">
        <v>1177</v>
      </c>
      <c r="B1183" s="1150">
        <v>0</v>
      </c>
      <c r="C1183" s="1150" t="s">
        <v>17850</v>
      </c>
      <c r="D1183" s="1150" t="s">
        <v>18942</v>
      </c>
      <c r="E1183" s="1150" t="s">
        <v>18943</v>
      </c>
      <c r="F1183" s="1150" t="s">
        <v>18959</v>
      </c>
      <c r="G1183" s="1150" t="s">
        <v>17963</v>
      </c>
      <c r="H1183" s="1150" t="s">
        <v>20386</v>
      </c>
      <c r="I1183" s="1150" t="s">
        <v>20387</v>
      </c>
      <c r="J1183" s="1150" t="s">
        <v>20388</v>
      </c>
      <c r="K1183" s="1150" t="s">
        <v>20389</v>
      </c>
      <c r="L1183" s="1150" t="s">
        <v>394</v>
      </c>
      <c r="M1183" s="1150">
        <v>100200501</v>
      </c>
      <c r="N1183" s="1150" t="s">
        <v>394</v>
      </c>
      <c r="O1183" s="1150"/>
      <c r="P1183" s="1150" t="s">
        <v>17721</v>
      </c>
      <c r="Q1183" s="1150"/>
      <c r="R1183" s="1210">
        <v>56943</v>
      </c>
      <c r="S1183" s="1150"/>
      <c r="T1183" s="1150" t="s">
        <v>18969</v>
      </c>
      <c r="U1183" s="1150"/>
      <c r="V1183" s="1150"/>
      <c r="W1183" s="1150"/>
      <c r="X1183" s="1150"/>
      <c r="Y1183" s="1150"/>
      <c r="Z1183" s="1150"/>
      <c r="AA1183" s="1150"/>
      <c r="AB1183" s="1150"/>
      <c r="AC1183" s="1150"/>
      <c r="AD1183" s="1150"/>
      <c r="AE1183" s="1150"/>
      <c r="AF1183" s="1150"/>
      <c r="AG1183" s="1150"/>
      <c r="AH1183" s="1212">
        <v>1</v>
      </c>
      <c r="AI1183" s="1150" t="s">
        <v>20386</v>
      </c>
      <c r="AJ1183" s="1150" t="s">
        <v>20388</v>
      </c>
      <c r="AK1183" s="1210">
        <v>144921.25</v>
      </c>
      <c r="AL1183" s="1210">
        <v>144922</v>
      </c>
      <c r="AM1183" s="1150" t="s">
        <v>20338</v>
      </c>
      <c r="AN1183" s="1150" t="s">
        <v>13401</v>
      </c>
      <c r="AO1183" s="1150"/>
      <c r="AP1183" s="1150"/>
      <c r="AQ1183" s="1150"/>
      <c r="AR1183" s="1150"/>
      <c r="AS1183" s="1150"/>
      <c r="AT1183" s="1150"/>
      <c r="AU1183" s="1150"/>
      <c r="AV1183" s="1150"/>
      <c r="AW1183" s="1150"/>
      <c r="AX1183" s="1150"/>
      <c r="AY1183" s="1150"/>
      <c r="AZ1183" s="1150"/>
      <c r="BA1183" s="1150"/>
      <c r="BB1183" s="1150"/>
      <c r="BC1183" s="1150"/>
      <c r="BD1183" s="1150"/>
      <c r="BE1183" s="1150"/>
      <c r="BF1183" s="1150"/>
      <c r="BG1183" s="1150"/>
      <c r="BH1183" s="1150"/>
      <c r="BI1183" s="1150"/>
      <c r="BJ1183" s="1150"/>
    </row>
    <row r="1184" spans="1:62">
      <c r="A1184" s="1150">
        <v>1178</v>
      </c>
      <c r="B1184" s="1150" t="s">
        <v>19886</v>
      </c>
      <c r="C1184" s="1150" t="s">
        <v>19407</v>
      </c>
      <c r="D1184" s="1150" t="s">
        <v>18942</v>
      </c>
      <c r="E1184" s="1150" t="s">
        <v>18943</v>
      </c>
      <c r="F1184" s="1150" t="s">
        <v>18944</v>
      </c>
      <c r="G1184" s="1150" t="s">
        <v>17873</v>
      </c>
      <c r="H1184" s="1150" t="s">
        <v>13317</v>
      </c>
      <c r="I1184" s="1150" t="s">
        <v>13319</v>
      </c>
      <c r="J1184" s="1150" t="s">
        <v>13318</v>
      </c>
      <c r="K1184" s="1150" t="s">
        <v>20390</v>
      </c>
      <c r="L1184" s="1150"/>
      <c r="M1184" s="1150">
        <v>100211239</v>
      </c>
      <c r="N1184" s="1150" t="s">
        <v>18962</v>
      </c>
      <c r="O1184" s="1150" t="s">
        <v>19690</v>
      </c>
      <c r="P1184" s="1150" t="s">
        <v>17721</v>
      </c>
      <c r="Q1184" s="1211">
        <v>45202</v>
      </c>
      <c r="R1184" s="1210">
        <v>20301</v>
      </c>
      <c r="S1184" s="1150"/>
      <c r="T1184" s="1150" t="s">
        <v>18969</v>
      </c>
      <c r="U1184" s="1150"/>
      <c r="V1184" s="1150"/>
      <c r="W1184" s="1150"/>
      <c r="X1184" s="1150"/>
      <c r="Y1184" s="1150"/>
      <c r="Z1184" s="1150"/>
      <c r="AA1184" s="1150"/>
      <c r="AB1184" s="1150"/>
      <c r="AC1184" s="1150"/>
      <c r="AD1184" s="1150"/>
      <c r="AE1184" s="1150"/>
      <c r="AF1184" s="1150"/>
      <c r="AG1184" s="1150"/>
      <c r="AH1184" s="1212">
        <v>1</v>
      </c>
      <c r="AI1184" s="1150" t="s">
        <v>13317</v>
      </c>
      <c r="AJ1184" s="1150" t="s">
        <v>13318</v>
      </c>
      <c r="AK1184" s="1210">
        <v>20300.689999999999</v>
      </c>
      <c r="AL1184" s="1210">
        <v>20301</v>
      </c>
      <c r="AM1184" s="1150" t="s">
        <v>20391</v>
      </c>
      <c r="AN1184" s="1150"/>
      <c r="AO1184" s="1150"/>
      <c r="AP1184" s="1150"/>
      <c r="AQ1184" s="1150"/>
      <c r="AR1184" s="1150"/>
      <c r="AS1184" s="1150"/>
      <c r="AT1184" s="1150"/>
      <c r="AU1184" s="1150"/>
      <c r="AV1184" s="1150"/>
      <c r="AW1184" s="1150"/>
      <c r="AX1184" s="1150"/>
      <c r="AY1184" s="1150"/>
      <c r="AZ1184" s="1150"/>
      <c r="BA1184" s="1150"/>
      <c r="BB1184" s="1150"/>
      <c r="BC1184" s="1150"/>
      <c r="BD1184" s="1150"/>
      <c r="BE1184" s="1150"/>
      <c r="BF1184" s="1150"/>
      <c r="BG1184" s="1150"/>
      <c r="BH1184" s="1150"/>
      <c r="BI1184" s="1150"/>
      <c r="BJ1184" s="1150"/>
    </row>
    <row r="1185" spans="1:62">
      <c r="A1185" s="1150">
        <v>1179</v>
      </c>
      <c r="B1185" s="1150" t="s">
        <v>19094</v>
      </c>
      <c r="C1185" s="1150" t="s">
        <v>2792</v>
      </c>
      <c r="D1185" s="1150" t="s">
        <v>18942</v>
      </c>
      <c r="E1185" s="1150" t="s">
        <v>17550</v>
      </c>
      <c r="F1185" s="1150" t="s">
        <v>18948</v>
      </c>
      <c r="G1185" s="1150" t="s">
        <v>17569</v>
      </c>
      <c r="H1185" s="1150" t="s">
        <v>12413</v>
      </c>
      <c r="I1185" s="1150" t="s">
        <v>20392</v>
      </c>
      <c r="J1185" s="1213" t="s">
        <v>12414</v>
      </c>
      <c r="K1185" s="1150" t="s">
        <v>20393</v>
      </c>
      <c r="L1185" s="1150" t="s">
        <v>18997</v>
      </c>
      <c r="M1185" s="1150">
        <v>100211350</v>
      </c>
      <c r="N1185" s="1150" t="s">
        <v>18997</v>
      </c>
      <c r="O1185" s="1150" t="s">
        <v>19690</v>
      </c>
      <c r="P1185" s="1150" t="s">
        <v>17721</v>
      </c>
      <c r="Q1185" s="1211">
        <v>45206</v>
      </c>
      <c r="R1185" s="1210">
        <v>32093</v>
      </c>
      <c r="S1185" s="1150"/>
      <c r="T1185" s="1150" t="s">
        <v>18969</v>
      </c>
      <c r="U1185" s="1150">
        <v>1003679955</v>
      </c>
      <c r="V1185" s="1150"/>
      <c r="W1185" s="1150"/>
      <c r="X1185" s="1150"/>
      <c r="Y1185" s="1150"/>
      <c r="Z1185" s="1150"/>
      <c r="AA1185" s="1150"/>
      <c r="AB1185" s="1150"/>
      <c r="AC1185" s="1150"/>
      <c r="AD1185" s="1150"/>
      <c r="AE1185" s="1150"/>
      <c r="AF1185" s="1150" t="s">
        <v>18962</v>
      </c>
      <c r="AG1185" s="1211">
        <v>45207</v>
      </c>
      <c r="AH1185" s="1212">
        <v>45200</v>
      </c>
      <c r="AI1185" s="1150" t="s">
        <v>12413</v>
      </c>
      <c r="AJ1185" s="1213" t="s">
        <v>12414</v>
      </c>
      <c r="AK1185" s="1210">
        <v>32093</v>
      </c>
      <c r="AL1185" s="1210">
        <v>32093</v>
      </c>
      <c r="AM1185" s="1150" t="s">
        <v>514</v>
      </c>
      <c r="AN1185" s="1150" t="s">
        <v>13437</v>
      </c>
      <c r="AO1185" s="1150"/>
      <c r="AP1185" s="1150"/>
      <c r="AQ1185" s="1150"/>
      <c r="AR1185" s="1150">
        <v>4902155162</v>
      </c>
      <c r="AS1185" s="1150"/>
      <c r="AT1185" s="1150"/>
      <c r="AU1185" s="1150"/>
      <c r="AV1185" s="1150"/>
      <c r="AW1185" s="1150"/>
      <c r="AX1185" s="1150"/>
      <c r="AY1185" s="1150" t="s">
        <v>20394</v>
      </c>
      <c r="AZ1185" s="1150"/>
      <c r="BA1185" s="1150"/>
      <c r="BB1185" s="1150"/>
      <c r="BC1185" s="1150"/>
      <c r="BD1185" s="1150"/>
      <c r="BE1185" s="1150"/>
      <c r="BF1185" s="1150"/>
      <c r="BG1185" s="1150"/>
      <c r="BH1185" s="1150"/>
      <c r="BI1185" s="1150"/>
      <c r="BJ1185" s="1150"/>
    </row>
    <row r="1186" spans="1:62">
      <c r="A1186" s="1150">
        <v>1180</v>
      </c>
      <c r="B1186" s="1150">
        <v>0</v>
      </c>
      <c r="C1186" s="1150" t="s">
        <v>2792</v>
      </c>
      <c r="D1186" s="1150" t="s">
        <v>18942</v>
      </c>
      <c r="E1186" s="1150" t="s">
        <v>17550</v>
      </c>
      <c r="F1186" s="1150" t="s">
        <v>18948</v>
      </c>
      <c r="G1186" s="1150" t="s">
        <v>17569</v>
      </c>
      <c r="H1186" s="1150" t="s">
        <v>12413</v>
      </c>
      <c r="I1186" s="1150" t="s">
        <v>20395</v>
      </c>
      <c r="J1186" s="1213" t="s">
        <v>12414</v>
      </c>
      <c r="K1186" s="1150" t="s">
        <v>20396</v>
      </c>
      <c r="L1186" s="1150" t="s">
        <v>18997</v>
      </c>
      <c r="M1186" s="1150">
        <v>100211351</v>
      </c>
      <c r="N1186" s="1150" t="s">
        <v>18997</v>
      </c>
      <c r="O1186" s="1150" t="s">
        <v>19690</v>
      </c>
      <c r="P1186" s="1150" t="s">
        <v>17721</v>
      </c>
      <c r="Q1186" s="1211">
        <v>45206</v>
      </c>
      <c r="R1186" s="1210">
        <v>12420</v>
      </c>
      <c r="S1186" s="1150"/>
      <c r="T1186" s="1150" t="s">
        <v>18969</v>
      </c>
      <c r="U1186" s="1150">
        <v>1003679692</v>
      </c>
      <c r="V1186" s="1150"/>
      <c r="W1186" s="1150"/>
      <c r="X1186" s="1150"/>
      <c r="Y1186" s="1150"/>
      <c r="Z1186" s="1150"/>
      <c r="AA1186" s="1150"/>
      <c r="AB1186" s="1150"/>
      <c r="AC1186" s="1150"/>
      <c r="AD1186" s="1150"/>
      <c r="AE1186" s="1150"/>
      <c r="AF1186" s="1150" t="s">
        <v>18962</v>
      </c>
      <c r="AG1186" s="1211">
        <v>45206</v>
      </c>
      <c r="AH1186" s="1212">
        <v>45200</v>
      </c>
      <c r="AI1186" s="1150" t="s">
        <v>12413</v>
      </c>
      <c r="AJ1186" s="1213" t="s">
        <v>12414</v>
      </c>
      <c r="AK1186" s="1210">
        <v>12420</v>
      </c>
      <c r="AL1186" s="1210">
        <v>12420</v>
      </c>
      <c r="AM1186" s="1150" t="s">
        <v>514</v>
      </c>
      <c r="AN1186" s="1150" t="s">
        <v>13437</v>
      </c>
      <c r="AO1186" s="1150"/>
      <c r="AP1186" s="1150" t="s">
        <v>20397</v>
      </c>
      <c r="AQ1186" s="1150"/>
      <c r="AR1186" s="1150">
        <v>4902155060</v>
      </c>
      <c r="AS1186" s="1150"/>
      <c r="AT1186" s="1150"/>
      <c r="AU1186" s="1150"/>
      <c r="AV1186" s="1150"/>
      <c r="AW1186" s="1150"/>
      <c r="AX1186" s="1150"/>
      <c r="AY1186" s="1150"/>
      <c r="AZ1186" s="1150"/>
      <c r="BA1186" s="1150"/>
      <c r="BB1186" s="1150"/>
      <c r="BC1186" s="1150"/>
      <c r="BD1186" s="1150"/>
      <c r="BE1186" s="1150"/>
      <c r="BF1186" s="1150"/>
      <c r="BG1186" s="1150"/>
      <c r="BH1186" s="1150"/>
      <c r="BI1186" s="1150"/>
      <c r="BJ1186" s="1150"/>
    </row>
    <row r="1187" spans="1:62">
      <c r="A1187" s="1150">
        <v>1181</v>
      </c>
      <c r="B1187" s="1150">
        <v>0</v>
      </c>
      <c r="C1187" s="1150" t="s">
        <v>2792</v>
      </c>
      <c r="D1187" s="1150" t="s">
        <v>18942</v>
      </c>
      <c r="E1187" s="1150" t="s">
        <v>17550</v>
      </c>
      <c r="F1187" s="1150" t="s">
        <v>19171</v>
      </c>
      <c r="G1187" s="1150" t="s">
        <v>3643</v>
      </c>
      <c r="H1187" s="1213" t="s">
        <v>5095</v>
      </c>
      <c r="I1187" s="1150" t="s">
        <v>5092</v>
      </c>
      <c r="J1187" s="1213" t="s">
        <v>5094</v>
      </c>
      <c r="K1187" s="1150" t="s">
        <v>5093</v>
      </c>
      <c r="L1187" s="1150" t="s">
        <v>18997</v>
      </c>
      <c r="M1187" s="1150">
        <v>100211339</v>
      </c>
      <c r="N1187" s="1150" t="s">
        <v>18962</v>
      </c>
      <c r="O1187" s="1150" t="s">
        <v>20052</v>
      </c>
      <c r="P1187" s="1150" t="s">
        <v>17721</v>
      </c>
      <c r="Q1187" s="1211">
        <v>45204</v>
      </c>
      <c r="R1187" s="1210">
        <v>34902</v>
      </c>
      <c r="S1187" s="1150"/>
      <c r="T1187" s="1150" t="s">
        <v>18969</v>
      </c>
      <c r="U1187" s="1150">
        <v>1003679585</v>
      </c>
      <c r="V1187" s="1150"/>
      <c r="W1187" s="1150"/>
      <c r="X1187" s="1150"/>
      <c r="Y1187" s="1150"/>
      <c r="Z1187" s="1150"/>
      <c r="AA1187" s="1150"/>
      <c r="AB1187" s="1150"/>
      <c r="AC1187" s="1150"/>
      <c r="AD1187" s="1150"/>
      <c r="AE1187" s="1150"/>
      <c r="AF1187" s="1150" t="s">
        <v>18962</v>
      </c>
      <c r="AG1187" s="1211">
        <v>45205</v>
      </c>
      <c r="AH1187" s="1212">
        <v>45200</v>
      </c>
      <c r="AI1187" s="1213" t="s">
        <v>5095</v>
      </c>
      <c r="AJ1187" s="1213" t="s">
        <v>5094</v>
      </c>
      <c r="AK1187" s="1210">
        <v>34902</v>
      </c>
      <c r="AL1187" s="1210">
        <v>34902</v>
      </c>
      <c r="AM1187" s="1150" t="s">
        <v>20346</v>
      </c>
      <c r="AN1187" s="1150" t="s">
        <v>20354</v>
      </c>
      <c r="AO1187" s="1150"/>
      <c r="AP1187" s="1150"/>
      <c r="AQ1187" s="1150"/>
      <c r="AR1187" s="1150">
        <v>4902154725</v>
      </c>
      <c r="AS1187" s="1150"/>
      <c r="AT1187" s="1150"/>
      <c r="AU1187" s="1150"/>
      <c r="AV1187" s="1150"/>
      <c r="AW1187" s="1150"/>
      <c r="AX1187" s="1150"/>
      <c r="AY1187" s="1150" t="s">
        <v>20147</v>
      </c>
      <c r="AZ1187" s="1150"/>
      <c r="BA1187" s="1150"/>
      <c r="BB1187" s="1150"/>
      <c r="BC1187" s="1150"/>
      <c r="BD1187" s="1150"/>
      <c r="BE1187" s="1150"/>
      <c r="BF1187" s="1150"/>
      <c r="BG1187" s="1150"/>
      <c r="BH1187" s="1150"/>
      <c r="BI1187" s="1150"/>
      <c r="BJ1187" s="1150"/>
    </row>
    <row r="1188" spans="1:62">
      <c r="A1188" s="1150">
        <v>1182</v>
      </c>
      <c r="B1188" s="1150">
        <v>0</v>
      </c>
      <c r="C1188" s="1150" t="s">
        <v>2792</v>
      </c>
      <c r="D1188" s="1150" t="s">
        <v>18942</v>
      </c>
      <c r="E1188" s="1150" t="s">
        <v>17550</v>
      </c>
      <c r="F1188" s="1150" t="s">
        <v>19171</v>
      </c>
      <c r="G1188" s="1150" t="s">
        <v>3643</v>
      </c>
      <c r="H1188" s="1213" t="s">
        <v>5095</v>
      </c>
      <c r="I1188" s="1150" t="s">
        <v>12951</v>
      </c>
      <c r="J1188" s="1213" t="s">
        <v>5094</v>
      </c>
      <c r="K1188" s="1150" t="s">
        <v>13081</v>
      </c>
      <c r="L1188" s="1150" t="s">
        <v>18997</v>
      </c>
      <c r="M1188" s="1150">
        <v>100211380</v>
      </c>
      <c r="N1188" s="1150" t="s">
        <v>18962</v>
      </c>
      <c r="O1188" s="1150" t="s">
        <v>20052</v>
      </c>
      <c r="P1188" s="1150" t="s">
        <v>17721</v>
      </c>
      <c r="Q1188" s="1211">
        <v>45204</v>
      </c>
      <c r="R1188" s="1210">
        <v>226327</v>
      </c>
      <c r="S1188" s="1150"/>
      <c r="T1188" s="1150" t="s">
        <v>18969</v>
      </c>
      <c r="U1188" s="1150">
        <v>1003679664</v>
      </c>
      <c r="V1188" s="1150">
        <v>1003679685</v>
      </c>
      <c r="W1188" s="1150"/>
      <c r="X1188" s="1150"/>
      <c r="Y1188" s="1150"/>
      <c r="Z1188" s="1150"/>
      <c r="AA1188" s="1150"/>
      <c r="AB1188" s="1150"/>
      <c r="AC1188" s="1150"/>
      <c r="AD1188" s="1150"/>
      <c r="AE1188" s="1150"/>
      <c r="AF1188" s="1150" t="s">
        <v>18997</v>
      </c>
      <c r="AG1188" s="1211">
        <v>45205</v>
      </c>
      <c r="AH1188" s="1212">
        <v>45200</v>
      </c>
      <c r="AI1188" s="1213" t="s">
        <v>5095</v>
      </c>
      <c r="AJ1188" s="1213" t="s">
        <v>5094</v>
      </c>
      <c r="AK1188" s="1210">
        <v>226327</v>
      </c>
      <c r="AL1188" s="1210">
        <v>226327</v>
      </c>
      <c r="AM1188" s="1150" t="s">
        <v>20346</v>
      </c>
      <c r="AN1188" s="1150" t="s">
        <v>20354</v>
      </c>
      <c r="AO1188" s="1150">
        <v>195875.88</v>
      </c>
      <c r="AP1188" s="1150" t="s">
        <v>13080</v>
      </c>
      <c r="AQ1188" s="1150"/>
      <c r="AR1188" s="1150">
        <v>4902154983</v>
      </c>
      <c r="AS1188" s="1150">
        <v>4902154957</v>
      </c>
      <c r="AT1188" s="1150"/>
      <c r="AU1188" s="1150"/>
      <c r="AV1188" s="1150"/>
      <c r="AW1188" s="1150"/>
      <c r="AX1188" s="1150"/>
      <c r="AY1188" s="1150"/>
      <c r="AZ1188" s="1150"/>
      <c r="BA1188" s="1150"/>
      <c r="BB1188" s="1150"/>
      <c r="BC1188" s="1150"/>
      <c r="BD1188" s="1150"/>
      <c r="BE1188" s="1150"/>
      <c r="BF1188" s="1150"/>
      <c r="BG1188" s="1150"/>
      <c r="BH1188" s="1150"/>
      <c r="BI1188" s="1150"/>
      <c r="BJ1188" s="1150"/>
    </row>
    <row r="1189" spans="1:62">
      <c r="A1189" s="1150">
        <v>1183</v>
      </c>
      <c r="B1189" s="1150">
        <v>0</v>
      </c>
      <c r="C1189" s="1150" t="s">
        <v>2792</v>
      </c>
      <c r="D1189" s="1150" t="s">
        <v>18942</v>
      </c>
      <c r="E1189" s="1150" t="s">
        <v>18943</v>
      </c>
      <c r="F1189" s="1150" t="s">
        <v>18948</v>
      </c>
      <c r="G1189" s="1150" t="s">
        <v>17963</v>
      </c>
      <c r="H1189" s="1150" t="s">
        <v>11668</v>
      </c>
      <c r="I1189" s="1150" t="s">
        <v>11670</v>
      </c>
      <c r="J1189" s="1150" t="s">
        <v>11669</v>
      </c>
      <c r="K1189" s="1150" t="s">
        <v>11673</v>
      </c>
      <c r="L1189" s="1150" t="s">
        <v>394</v>
      </c>
      <c r="M1189" s="1150">
        <v>100210119</v>
      </c>
      <c r="N1189" s="1150" t="s">
        <v>394</v>
      </c>
      <c r="O1189" s="1150"/>
      <c r="P1189" s="1150" t="s">
        <v>17721</v>
      </c>
      <c r="Q1189" s="1150"/>
      <c r="R1189" s="1210">
        <v>120000</v>
      </c>
      <c r="S1189" s="1150"/>
      <c r="T1189" s="1150" t="s">
        <v>18969</v>
      </c>
      <c r="U1189" s="1150">
        <v>1003677602</v>
      </c>
      <c r="V1189" s="1150"/>
      <c r="W1189" s="1150"/>
      <c r="X1189" s="1150"/>
      <c r="Y1189" s="1150"/>
      <c r="Z1189" s="1150"/>
      <c r="AA1189" s="1150"/>
      <c r="AB1189" s="1150"/>
      <c r="AC1189" s="1150"/>
      <c r="AD1189" s="1150"/>
      <c r="AE1189" s="1150"/>
      <c r="AF1189" s="1150" t="s">
        <v>18978</v>
      </c>
      <c r="AG1189" s="1211">
        <v>45202</v>
      </c>
      <c r="AH1189" s="1212">
        <v>45200</v>
      </c>
      <c r="AI1189" s="1150" t="s">
        <v>11668</v>
      </c>
      <c r="AJ1189" s="1150" t="s">
        <v>11669</v>
      </c>
      <c r="AK1189" s="1210">
        <v>177460.91</v>
      </c>
      <c r="AL1189" s="1210">
        <v>177461</v>
      </c>
      <c r="AM1189" s="1150" t="s">
        <v>514</v>
      </c>
      <c r="AN1189" s="1150" t="s">
        <v>13437</v>
      </c>
      <c r="AO1189" s="1210">
        <v>15551.34</v>
      </c>
      <c r="AP1189" s="1150" t="s">
        <v>20398</v>
      </c>
      <c r="AQ1189" s="1150"/>
      <c r="AR1189" s="1150">
        <v>4902153383</v>
      </c>
      <c r="AS1189" s="1150"/>
      <c r="AT1189" s="1150"/>
      <c r="AU1189" s="1150"/>
      <c r="AV1189" s="1150"/>
      <c r="AW1189" s="1150"/>
      <c r="AX1189" s="1150"/>
      <c r="AY1189" s="1150" t="s">
        <v>20399</v>
      </c>
      <c r="AZ1189" s="1150"/>
      <c r="BA1189" s="1150"/>
      <c r="BB1189" s="1150"/>
      <c r="BC1189" s="1150"/>
      <c r="BD1189" s="1150"/>
      <c r="BE1189" s="1150"/>
      <c r="BF1189" s="1150"/>
      <c r="BG1189" s="1150"/>
      <c r="BH1189" s="1150"/>
      <c r="BI1189" s="1150"/>
      <c r="BJ1189" s="1150"/>
    </row>
    <row r="1190" spans="1:62">
      <c r="A1190" s="1150">
        <v>1184</v>
      </c>
      <c r="B1190" s="1150">
        <v>0</v>
      </c>
      <c r="C1190" s="1150" t="s">
        <v>2792</v>
      </c>
      <c r="D1190" s="1150" t="s">
        <v>18942</v>
      </c>
      <c r="E1190" s="1150" t="s">
        <v>18943</v>
      </c>
      <c r="F1190" s="1150" t="s">
        <v>18944</v>
      </c>
      <c r="G1190" s="1150" t="s">
        <v>15831</v>
      </c>
      <c r="H1190" s="1213" t="s">
        <v>15342</v>
      </c>
      <c r="I1190" s="1213" t="s">
        <v>15343</v>
      </c>
      <c r="J1190" s="1150" t="s">
        <v>19435</v>
      </c>
      <c r="K1190" s="1150" t="s">
        <v>15341</v>
      </c>
      <c r="L1190" s="1150" t="s">
        <v>394</v>
      </c>
      <c r="M1190" s="1150">
        <v>100210004</v>
      </c>
      <c r="N1190" s="1150" t="s">
        <v>394</v>
      </c>
      <c r="O1190" s="1150"/>
      <c r="P1190" s="1150" t="s">
        <v>17721</v>
      </c>
      <c r="Q1190" s="1150"/>
      <c r="R1190" s="1210">
        <v>182581</v>
      </c>
      <c r="S1190" s="1150"/>
      <c r="T1190" s="1150" t="s">
        <v>18969</v>
      </c>
      <c r="U1190" s="1150">
        <v>1003679394</v>
      </c>
      <c r="V1190" s="1150" t="s">
        <v>1081</v>
      </c>
      <c r="W1190" s="1150"/>
      <c r="X1190" s="1150"/>
      <c r="Y1190" s="1150"/>
      <c r="Z1190" s="1150"/>
      <c r="AA1190" s="1150"/>
      <c r="AB1190" s="1150"/>
      <c r="AC1190" s="1150"/>
      <c r="AD1190" s="1150"/>
      <c r="AE1190" s="1150"/>
      <c r="AF1190" s="1150" t="s">
        <v>18997</v>
      </c>
      <c r="AG1190" s="1211">
        <v>45205</v>
      </c>
      <c r="AH1190" s="1212">
        <v>45200</v>
      </c>
      <c r="AI1190" s="1213" t="s">
        <v>15342</v>
      </c>
      <c r="AJ1190" s="1150" t="s">
        <v>19435</v>
      </c>
      <c r="AK1190" s="1210">
        <v>182580.23</v>
      </c>
      <c r="AL1190" s="1210">
        <v>182581</v>
      </c>
      <c r="AM1190" s="1150" t="s">
        <v>20400</v>
      </c>
      <c r="AN1190" s="1150" t="s">
        <v>19885</v>
      </c>
      <c r="AO1190" s="1150"/>
      <c r="AP1190" s="1150"/>
      <c r="AQ1190" s="1150"/>
      <c r="AR1190" s="1150">
        <v>4902153463</v>
      </c>
      <c r="AS1190" s="1150">
        <v>4902154701</v>
      </c>
      <c r="AT1190" s="1150"/>
      <c r="AU1190" s="1150"/>
      <c r="AV1190" s="1150"/>
      <c r="AW1190" s="1150"/>
      <c r="AX1190" s="1150"/>
      <c r="AY1190" s="1222" t="s">
        <v>15343</v>
      </c>
      <c r="AZ1190" s="1150"/>
      <c r="BA1190" s="1150"/>
      <c r="BB1190" s="1150"/>
      <c r="BC1190" s="1150"/>
      <c r="BD1190" s="1150"/>
      <c r="BE1190" s="1150"/>
      <c r="BF1190" s="1150"/>
      <c r="BG1190" s="1150"/>
      <c r="BH1190" s="1150"/>
      <c r="BI1190" s="1150"/>
      <c r="BJ1190" s="1150"/>
    </row>
    <row r="1191" spans="1:62">
      <c r="A1191" s="1150">
        <v>1185</v>
      </c>
      <c r="B1191" s="1150">
        <v>0</v>
      </c>
      <c r="C1191" s="1150" t="s">
        <v>2792</v>
      </c>
      <c r="D1191" s="1150" t="s">
        <v>18942</v>
      </c>
      <c r="E1191" s="1150" t="s">
        <v>18943</v>
      </c>
      <c r="F1191" s="1150" t="s">
        <v>18944</v>
      </c>
      <c r="G1191" s="1150" t="s">
        <v>15831</v>
      </c>
      <c r="H1191" s="1150" t="s">
        <v>15018</v>
      </c>
      <c r="I1191" s="1213" t="s">
        <v>15019</v>
      </c>
      <c r="J1191" s="1223" t="s">
        <v>19326</v>
      </c>
      <c r="K1191" s="1150" t="s">
        <v>15017</v>
      </c>
      <c r="L1191" s="1150" t="s">
        <v>394</v>
      </c>
      <c r="M1191" s="1150">
        <v>100210237</v>
      </c>
      <c r="N1191" s="1150" t="s">
        <v>394</v>
      </c>
      <c r="O1191" s="1150"/>
      <c r="P1191" s="1150" t="s">
        <v>17721</v>
      </c>
      <c r="Q1191" s="1150"/>
      <c r="R1191" s="1210">
        <v>12886</v>
      </c>
      <c r="S1191" s="1150"/>
      <c r="T1191" s="1150" t="s">
        <v>18969</v>
      </c>
      <c r="U1191" s="1150">
        <v>1003677396</v>
      </c>
      <c r="V1191" s="1150">
        <v>1003677397</v>
      </c>
      <c r="W1191" s="1150">
        <v>1003679473</v>
      </c>
      <c r="X1191" s="1150">
        <v>1003679474</v>
      </c>
      <c r="Y1191" s="1150"/>
      <c r="Z1191" s="1150"/>
      <c r="AA1191" s="1150"/>
      <c r="AB1191" s="1150"/>
      <c r="AC1191" s="1150"/>
      <c r="AD1191" s="1150"/>
      <c r="AE1191" s="1150"/>
      <c r="AF1191" s="1150" t="s">
        <v>18973</v>
      </c>
      <c r="AG1191" s="1211">
        <v>45202</v>
      </c>
      <c r="AH1191" s="1212">
        <v>45200</v>
      </c>
      <c r="AI1191" s="1150" t="s">
        <v>15018</v>
      </c>
      <c r="AJ1191" s="1223" t="s">
        <v>19326</v>
      </c>
      <c r="AK1191" s="1210">
        <v>12886</v>
      </c>
      <c r="AL1191" s="1210">
        <v>12886</v>
      </c>
      <c r="AM1191" s="1150" t="s">
        <v>20400</v>
      </c>
      <c r="AN1191" s="1150" t="s">
        <v>19885</v>
      </c>
      <c r="AO1191" s="1210">
        <v>1661.99</v>
      </c>
      <c r="AP1191" s="1150"/>
      <c r="AQ1191" s="1150"/>
      <c r="AR1191" s="1150">
        <v>4902153133</v>
      </c>
      <c r="AS1191" s="1150">
        <v>4902154873</v>
      </c>
      <c r="AT1191" s="1150"/>
      <c r="AU1191" s="1150"/>
      <c r="AV1191" s="1150"/>
      <c r="AW1191" s="1150"/>
      <c r="AX1191" s="1150"/>
      <c r="AY1191" s="1150"/>
      <c r="AZ1191" s="1150"/>
      <c r="BA1191" s="1150"/>
      <c r="BB1191" s="1150"/>
      <c r="BC1191" s="1150"/>
      <c r="BD1191" s="1150"/>
      <c r="BE1191" s="1150"/>
      <c r="BF1191" s="1150"/>
      <c r="BG1191" s="1150"/>
      <c r="BH1191" s="1150"/>
      <c r="BI1191" s="1150"/>
      <c r="BJ1191" s="1150"/>
    </row>
    <row r="1192" spans="1:62">
      <c r="A1192" s="1150">
        <v>1186</v>
      </c>
      <c r="B1192" s="1150">
        <v>0</v>
      </c>
      <c r="C1192" s="1150" t="s">
        <v>2792</v>
      </c>
      <c r="D1192" s="1150" t="s">
        <v>18942</v>
      </c>
      <c r="E1192" s="1150" t="s">
        <v>18943</v>
      </c>
      <c r="F1192" s="1150" t="s">
        <v>18944</v>
      </c>
      <c r="G1192" s="1150" t="s">
        <v>15831</v>
      </c>
      <c r="H1192" s="1222" t="s">
        <v>15211</v>
      </c>
      <c r="I1192" s="1213" t="s">
        <v>15212</v>
      </c>
      <c r="J1192" s="1223" t="s">
        <v>19386</v>
      </c>
      <c r="K1192" s="1150" t="s">
        <v>15210</v>
      </c>
      <c r="L1192" s="1150" t="s">
        <v>394</v>
      </c>
      <c r="M1192" s="1150">
        <v>100210039</v>
      </c>
      <c r="N1192" s="1150" t="s">
        <v>394</v>
      </c>
      <c r="O1192" s="1150"/>
      <c r="P1192" s="1150" t="s">
        <v>17721</v>
      </c>
      <c r="Q1192" s="1150"/>
      <c r="R1192" s="1210">
        <v>15176</v>
      </c>
      <c r="S1192" s="1150"/>
      <c r="T1192" s="1150" t="s">
        <v>18969</v>
      </c>
      <c r="U1192" s="1150">
        <v>1003677398</v>
      </c>
      <c r="V1192" s="1150">
        <v>1003680898</v>
      </c>
      <c r="W1192" s="1150">
        <v>1003680899</v>
      </c>
      <c r="X1192" s="1150">
        <v>1003680900</v>
      </c>
      <c r="Y1192" s="1150"/>
      <c r="Z1192" s="1150"/>
      <c r="AA1192" s="1150"/>
      <c r="AB1192" s="1150"/>
      <c r="AC1192" s="1150"/>
      <c r="AD1192" s="1150"/>
      <c r="AE1192" s="1150"/>
      <c r="AF1192" s="1150" t="s">
        <v>18973</v>
      </c>
      <c r="AG1192" s="1211">
        <v>45202</v>
      </c>
      <c r="AH1192" s="1212">
        <v>45200</v>
      </c>
      <c r="AI1192" s="1222" t="s">
        <v>15211</v>
      </c>
      <c r="AJ1192" s="1223" t="s">
        <v>19386</v>
      </c>
      <c r="AK1192" s="1234">
        <v>15176</v>
      </c>
      <c r="AL1192" s="1210">
        <v>15176</v>
      </c>
      <c r="AM1192" s="1150" t="s">
        <v>20400</v>
      </c>
      <c r="AN1192" s="1150" t="s">
        <v>19885</v>
      </c>
      <c r="AO1192" s="1150">
        <v>83.59</v>
      </c>
      <c r="AP1192" s="1150"/>
      <c r="AQ1192" s="1150"/>
      <c r="AR1192" s="1150">
        <v>4902153237</v>
      </c>
      <c r="AS1192" s="1150">
        <v>4902156070</v>
      </c>
      <c r="AT1192" s="1150"/>
      <c r="AU1192" s="1150"/>
      <c r="AV1192" s="1150"/>
      <c r="AW1192" s="1150"/>
      <c r="AX1192" s="1150"/>
      <c r="AY1192" s="1150" t="s">
        <v>20401</v>
      </c>
      <c r="AZ1192" s="1150"/>
      <c r="BA1192" s="1150"/>
      <c r="BB1192" s="1150"/>
      <c r="BC1192" s="1150"/>
      <c r="BD1192" s="1150"/>
      <c r="BE1192" s="1150"/>
      <c r="BF1192" s="1150"/>
      <c r="BG1192" s="1150"/>
      <c r="BH1192" s="1150"/>
      <c r="BI1192" s="1150"/>
      <c r="BJ1192" s="1150"/>
    </row>
    <row r="1193" spans="1:62">
      <c r="A1193" s="1150">
        <v>1187</v>
      </c>
      <c r="B1193" s="1150">
        <v>0</v>
      </c>
      <c r="C1193" s="1150" t="s">
        <v>2792</v>
      </c>
      <c r="D1193" s="1150" t="s">
        <v>18942</v>
      </c>
      <c r="E1193" s="1150" t="s">
        <v>18943</v>
      </c>
      <c r="F1193" s="1150" t="s">
        <v>18944</v>
      </c>
      <c r="G1193" s="1150" t="s">
        <v>15831</v>
      </c>
      <c r="H1193" s="1222" t="s">
        <v>15177</v>
      </c>
      <c r="I1193" s="1213" t="s">
        <v>15178</v>
      </c>
      <c r="J1193" s="1223" t="s">
        <v>19378</v>
      </c>
      <c r="K1193" s="1150" t="s">
        <v>15176</v>
      </c>
      <c r="L1193" s="1150" t="s">
        <v>394</v>
      </c>
      <c r="M1193" s="1150">
        <v>100210055</v>
      </c>
      <c r="N1193" s="1150" t="s">
        <v>394</v>
      </c>
      <c r="O1193" s="1150"/>
      <c r="P1193" s="1150" t="s">
        <v>17721</v>
      </c>
      <c r="Q1193" s="1150"/>
      <c r="R1193" s="1210">
        <v>55762</v>
      </c>
      <c r="S1193" s="1150"/>
      <c r="T1193" s="1150" t="s">
        <v>18969</v>
      </c>
      <c r="U1193" s="1150">
        <v>1003677399</v>
      </c>
      <c r="V1193" s="1150" t="s">
        <v>1081</v>
      </c>
      <c r="W1193" s="1150"/>
      <c r="X1193" s="1150"/>
      <c r="Y1193" s="1150"/>
      <c r="Z1193" s="1150"/>
      <c r="AA1193" s="1150"/>
      <c r="AB1193" s="1150"/>
      <c r="AC1193" s="1150"/>
      <c r="AD1193" s="1150"/>
      <c r="AE1193" s="1150"/>
      <c r="AF1193" s="1150" t="s">
        <v>18973</v>
      </c>
      <c r="AG1193" s="1211">
        <v>45202</v>
      </c>
      <c r="AH1193" s="1212">
        <v>45200</v>
      </c>
      <c r="AI1193" s="1222" t="s">
        <v>15177</v>
      </c>
      <c r="AJ1193" s="1223" t="s">
        <v>19378</v>
      </c>
      <c r="AK1193" s="1210">
        <v>55762</v>
      </c>
      <c r="AL1193" s="1210">
        <v>55762</v>
      </c>
      <c r="AM1193" s="1150" t="s">
        <v>20400</v>
      </c>
      <c r="AN1193" s="1150" t="s">
        <v>19885</v>
      </c>
      <c r="AO1193" s="1150">
        <v>83.59</v>
      </c>
      <c r="AP1193" s="1150"/>
      <c r="AQ1193" s="1150"/>
      <c r="AR1193" s="1150">
        <v>4902153136</v>
      </c>
      <c r="AS1193" s="1150"/>
      <c r="AT1193" s="1150"/>
      <c r="AU1193" s="1150"/>
      <c r="AV1193" s="1150"/>
      <c r="AW1193" s="1150"/>
      <c r="AX1193" s="1150"/>
      <c r="AY1193" s="1150"/>
      <c r="AZ1193" s="1150"/>
      <c r="BA1193" s="1150"/>
      <c r="BB1193" s="1150"/>
      <c r="BC1193" s="1150"/>
      <c r="BD1193" s="1150"/>
      <c r="BE1193" s="1150"/>
      <c r="BF1193" s="1150"/>
      <c r="BG1193" s="1150"/>
      <c r="BH1193" s="1150"/>
      <c r="BI1193" s="1150"/>
      <c r="BJ1193" s="1150"/>
    </row>
    <row r="1194" spans="1:62">
      <c r="A1194" s="1150">
        <v>1188</v>
      </c>
      <c r="B1194" s="1150">
        <v>0</v>
      </c>
      <c r="C1194" s="1150" t="s">
        <v>2792</v>
      </c>
      <c r="D1194" s="1150" t="s">
        <v>18942</v>
      </c>
      <c r="E1194" s="1150" t="s">
        <v>18943</v>
      </c>
      <c r="F1194" s="1150" t="s">
        <v>18944</v>
      </c>
      <c r="G1194" s="1150" t="s">
        <v>15831</v>
      </c>
      <c r="H1194" s="1222" t="s">
        <v>15329</v>
      </c>
      <c r="I1194" s="1213" t="s">
        <v>15146</v>
      </c>
      <c r="J1194" s="1223" t="s">
        <v>19433</v>
      </c>
      <c r="K1194" s="1150" t="s">
        <v>15328</v>
      </c>
      <c r="L1194" s="1150" t="s">
        <v>394</v>
      </c>
      <c r="M1194" s="1150">
        <v>100210036</v>
      </c>
      <c r="N1194" s="1150" t="s">
        <v>394</v>
      </c>
      <c r="O1194" s="1150"/>
      <c r="P1194" s="1150" t="s">
        <v>17721</v>
      </c>
      <c r="Q1194" s="1150"/>
      <c r="R1194" s="1210">
        <v>101757</v>
      </c>
      <c r="S1194" s="1150"/>
      <c r="T1194" s="1150" t="s">
        <v>18969</v>
      </c>
      <c r="U1194" s="1150">
        <v>1003677400</v>
      </c>
      <c r="V1194" s="1150" t="s">
        <v>1081</v>
      </c>
      <c r="W1194" s="1150"/>
      <c r="X1194" s="1150"/>
      <c r="Y1194" s="1150"/>
      <c r="Z1194" s="1150"/>
      <c r="AA1194" s="1150"/>
      <c r="AB1194" s="1150"/>
      <c r="AC1194" s="1150"/>
      <c r="AD1194" s="1150"/>
      <c r="AE1194" s="1150"/>
      <c r="AF1194" s="1150" t="s">
        <v>18973</v>
      </c>
      <c r="AG1194" s="1211">
        <v>45202</v>
      </c>
      <c r="AH1194" s="1212">
        <v>45200</v>
      </c>
      <c r="AI1194" s="1222" t="s">
        <v>15329</v>
      </c>
      <c r="AJ1194" s="1223" t="s">
        <v>19433</v>
      </c>
      <c r="AK1194" s="1234">
        <v>101757</v>
      </c>
      <c r="AL1194" s="1210">
        <v>101757</v>
      </c>
      <c r="AM1194" s="1150" t="s">
        <v>20400</v>
      </c>
      <c r="AN1194" s="1150" t="s">
        <v>19885</v>
      </c>
      <c r="AO1194" s="1150">
        <v>83.59</v>
      </c>
      <c r="AP1194" s="1150"/>
      <c r="AQ1194" s="1150"/>
      <c r="AR1194" s="1150">
        <v>4902152936</v>
      </c>
      <c r="AS1194" s="1150"/>
      <c r="AT1194" s="1150"/>
      <c r="AU1194" s="1150"/>
      <c r="AV1194" s="1150"/>
      <c r="AW1194" s="1150"/>
      <c r="AX1194" s="1150"/>
      <c r="AY1194" s="1150"/>
      <c r="AZ1194" s="1150"/>
      <c r="BA1194" s="1150"/>
      <c r="BB1194" s="1150"/>
      <c r="BC1194" s="1150"/>
      <c r="BD1194" s="1150"/>
      <c r="BE1194" s="1150"/>
      <c r="BF1194" s="1150"/>
      <c r="BG1194" s="1150"/>
      <c r="BH1194" s="1150"/>
      <c r="BI1194" s="1150"/>
      <c r="BJ1194" s="1150"/>
    </row>
    <row r="1195" spans="1:62">
      <c r="A1195" s="1150">
        <v>1189</v>
      </c>
      <c r="B1195" s="1150">
        <v>0</v>
      </c>
      <c r="C1195" s="1150" t="s">
        <v>2792</v>
      </c>
      <c r="D1195" s="1150" t="s">
        <v>18942</v>
      </c>
      <c r="E1195" s="1150" t="s">
        <v>18943</v>
      </c>
      <c r="F1195" s="1150" t="s">
        <v>18944</v>
      </c>
      <c r="G1195" s="1150" t="s">
        <v>15831</v>
      </c>
      <c r="H1195" s="1222" t="s">
        <v>15335</v>
      </c>
      <c r="I1195" s="1213" t="s">
        <v>15336</v>
      </c>
      <c r="J1195" s="1222" t="s">
        <v>19434</v>
      </c>
      <c r="K1195" s="1150" t="s">
        <v>15334</v>
      </c>
      <c r="L1195" s="1150" t="s">
        <v>394</v>
      </c>
      <c r="M1195" s="1150">
        <v>100210037</v>
      </c>
      <c r="N1195" s="1150" t="s">
        <v>394</v>
      </c>
      <c r="O1195" s="1150"/>
      <c r="P1195" s="1150" t="s">
        <v>17721</v>
      </c>
      <c r="Q1195" s="1150"/>
      <c r="R1195" s="1210">
        <v>276174</v>
      </c>
      <c r="S1195" s="1150"/>
      <c r="T1195" s="1150" t="s">
        <v>18969</v>
      </c>
      <c r="U1195" s="1150">
        <v>1003677401</v>
      </c>
      <c r="V1195" s="1150" t="s">
        <v>1081</v>
      </c>
      <c r="W1195" s="1150"/>
      <c r="X1195" s="1150"/>
      <c r="Y1195" s="1150"/>
      <c r="Z1195" s="1150"/>
      <c r="AA1195" s="1150"/>
      <c r="AB1195" s="1150"/>
      <c r="AC1195" s="1150"/>
      <c r="AD1195" s="1150"/>
      <c r="AE1195" s="1150"/>
      <c r="AF1195" s="1150" t="s">
        <v>18973</v>
      </c>
      <c r="AG1195" s="1211">
        <v>45202</v>
      </c>
      <c r="AH1195" s="1212">
        <v>45200</v>
      </c>
      <c r="AI1195" s="1222" t="s">
        <v>15335</v>
      </c>
      <c r="AJ1195" s="1222" t="s">
        <v>19434</v>
      </c>
      <c r="AK1195" s="1234">
        <v>276174</v>
      </c>
      <c r="AL1195" s="1210">
        <v>276174</v>
      </c>
      <c r="AM1195" s="1150" t="s">
        <v>20400</v>
      </c>
      <c r="AN1195" s="1150" t="s">
        <v>19885</v>
      </c>
      <c r="AO1195" s="1150">
        <v>83.59</v>
      </c>
      <c r="AP1195" s="1150"/>
      <c r="AQ1195" s="1150"/>
      <c r="AR1195" s="1150">
        <v>4902153052</v>
      </c>
      <c r="AS1195" s="1150"/>
      <c r="AT1195" s="1150"/>
      <c r="AU1195" s="1150"/>
      <c r="AV1195" s="1150"/>
      <c r="AW1195" s="1150"/>
      <c r="AX1195" s="1150"/>
      <c r="AY1195" s="1150"/>
      <c r="AZ1195" s="1150"/>
      <c r="BA1195" s="1150"/>
      <c r="BB1195" s="1150"/>
      <c r="BC1195" s="1150"/>
      <c r="BD1195" s="1150"/>
      <c r="BE1195" s="1150"/>
      <c r="BF1195" s="1150"/>
      <c r="BG1195" s="1150"/>
      <c r="BH1195" s="1150"/>
      <c r="BI1195" s="1150"/>
      <c r="BJ1195" s="1150"/>
    </row>
    <row r="1196" spans="1:62">
      <c r="A1196" s="1150">
        <v>1190</v>
      </c>
      <c r="B1196" s="1150">
        <v>0</v>
      </c>
      <c r="C1196" s="1150" t="s">
        <v>2792</v>
      </c>
      <c r="D1196" s="1150" t="s">
        <v>18942</v>
      </c>
      <c r="E1196" s="1150" t="s">
        <v>18943</v>
      </c>
      <c r="F1196" s="1150" t="s">
        <v>18944</v>
      </c>
      <c r="G1196" s="1150" t="s">
        <v>15831</v>
      </c>
      <c r="H1196" s="1222" t="s">
        <v>15322</v>
      </c>
      <c r="I1196" s="1213" t="s">
        <v>15323</v>
      </c>
      <c r="J1196" s="1223" t="s">
        <v>19431</v>
      </c>
      <c r="K1196" s="1150" t="s">
        <v>15321</v>
      </c>
      <c r="L1196" s="1150" t="s">
        <v>394</v>
      </c>
      <c r="M1196" s="1150">
        <v>100210056</v>
      </c>
      <c r="N1196" s="1150" t="s">
        <v>394</v>
      </c>
      <c r="O1196" s="1150"/>
      <c r="P1196" s="1150" t="s">
        <v>17721</v>
      </c>
      <c r="Q1196" s="1150"/>
      <c r="R1196" s="1210">
        <v>174472</v>
      </c>
      <c r="S1196" s="1150"/>
      <c r="T1196" s="1150" t="s">
        <v>18969</v>
      </c>
      <c r="U1196" s="1150">
        <v>1003677402</v>
      </c>
      <c r="V1196" s="1150" t="s">
        <v>20402</v>
      </c>
      <c r="W1196" s="1150">
        <v>1003679298</v>
      </c>
      <c r="X1196" s="1150">
        <v>1003679299</v>
      </c>
      <c r="Y1196" s="1150"/>
      <c r="Z1196" s="1150"/>
      <c r="AA1196" s="1150"/>
      <c r="AB1196" s="1150"/>
      <c r="AC1196" s="1150"/>
      <c r="AD1196" s="1150"/>
      <c r="AE1196" s="1150"/>
      <c r="AF1196" s="1150" t="s">
        <v>18973</v>
      </c>
      <c r="AG1196" s="1211">
        <v>45202</v>
      </c>
      <c r="AH1196" s="1212">
        <v>45200</v>
      </c>
      <c r="AI1196" s="1222" t="s">
        <v>15322</v>
      </c>
      <c r="AJ1196" s="1223" t="s">
        <v>19431</v>
      </c>
      <c r="AK1196" s="1210">
        <v>174472</v>
      </c>
      <c r="AL1196" s="1210">
        <v>174472</v>
      </c>
      <c r="AM1196" s="1150" t="s">
        <v>20400</v>
      </c>
      <c r="AN1196" s="1150" t="s">
        <v>19885</v>
      </c>
      <c r="AO1196" s="1150">
        <v>83.59</v>
      </c>
      <c r="AP1196" s="1150"/>
      <c r="AQ1196" s="1150"/>
      <c r="AR1196" s="1150">
        <v>4902153224</v>
      </c>
      <c r="AS1196" s="1150">
        <v>4902154896</v>
      </c>
      <c r="AT1196" s="1150"/>
      <c r="AU1196" s="1150"/>
      <c r="AV1196" s="1150"/>
      <c r="AW1196" s="1150"/>
      <c r="AX1196" s="1150"/>
      <c r="AY1196" s="1150" t="s">
        <v>20403</v>
      </c>
      <c r="AZ1196" s="1150"/>
      <c r="BA1196" s="1150"/>
      <c r="BB1196" s="1150"/>
      <c r="BC1196" s="1150"/>
      <c r="BD1196" s="1150"/>
      <c r="BE1196" s="1150"/>
      <c r="BF1196" s="1150"/>
      <c r="BG1196" s="1150"/>
      <c r="BH1196" s="1150"/>
      <c r="BI1196" s="1150"/>
      <c r="BJ1196" s="1150"/>
    </row>
    <row r="1197" spans="1:62">
      <c r="A1197" s="1150">
        <v>1191</v>
      </c>
      <c r="B1197" s="1150">
        <v>0</v>
      </c>
      <c r="C1197" s="1150" t="s">
        <v>2792</v>
      </c>
      <c r="D1197" s="1150" t="s">
        <v>18942</v>
      </c>
      <c r="E1197" s="1150" t="s">
        <v>18943</v>
      </c>
      <c r="F1197" s="1150" t="s">
        <v>18944</v>
      </c>
      <c r="G1197" s="1150" t="s">
        <v>15831</v>
      </c>
      <c r="H1197" s="1222" t="s">
        <v>15420</v>
      </c>
      <c r="I1197" s="1213" t="s">
        <v>15421</v>
      </c>
      <c r="J1197" s="1223" t="s">
        <v>19461</v>
      </c>
      <c r="K1197" s="1150" t="s">
        <v>15419</v>
      </c>
      <c r="L1197" s="1150" t="s">
        <v>394</v>
      </c>
      <c r="M1197" s="1150">
        <v>100210077</v>
      </c>
      <c r="N1197" s="1150" t="s">
        <v>394</v>
      </c>
      <c r="O1197" s="1150"/>
      <c r="P1197" s="1150" t="s">
        <v>17721</v>
      </c>
      <c r="Q1197" s="1150"/>
      <c r="R1197" s="1210">
        <v>178513</v>
      </c>
      <c r="S1197" s="1150"/>
      <c r="T1197" s="1150" t="s">
        <v>18969</v>
      </c>
      <c r="U1197" s="1150">
        <v>1003677403</v>
      </c>
      <c r="V1197" s="1150" t="s">
        <v>20404</v>
      </c>
      <c r="W1197" s="1150">
        <v>1003679479</v>
      </c>
      <c r="X1197" s="1150">
        <v>1003679480</v>
      </c>
      <c r="Y1197" s="1150"/>
      <c r="Z1197" s="1150"/>
      <c r="AA1197" s="1150"/>
      <c r="AB1197" s="1150"/>
      <c r="AC1197" s="1150"/>
      <c r="AD1197" s="1150"/>
      <c r="AE1197" s="1150"/>
      <c r="AF1197" s="1150" t="s">
        <v>18973</v>
      </c>
      <c r="AG1197" s="1211">
        <v>45202</v>
      </c>
      <c r="AH1197" s="1212">
        <v>45200</v>
      </c>
      <c r="AI1197" s="1222" t="s">
        <v>15420</v>
      </c>
      <c r="AJ1197" s="1223" t="s">
        <v>19461</v>
      </c>
      <c r="AK1197" s="1210">
        <v>178513</v>
      </c>
      <c r="AL1197" s="1210">
        <v>178513</v>
      </c>
      <c r="AM1197" s="1150" t="s">
        <v>20400</v>
      </c>
      <c r="AN1197" s="1150" t="s">
        <v>19885</v>
      </c>
      <c r="AO1197" s="1150">
        <v>83.59</v>
      </c>
      <c r="AP1197" s="1150"/>
      <c r="AQ1197" s="1150"/>
      <c r="AR1197" s="1150">
        <v>4902153227</v>
      </c>
      <c r="AS1197" s="1150">
        <v>4902154897</v>
      </c>
      <c r="AT1197" s="1150"/>
      <c r="AU1197" s="1150"/>
      <c r="AV1197" s="1150"/>
      <c r="AW1197" s="1150"/>
      <c r="AX1197" s="1150"/>
      <c r="AY1197" s="1150" t="s">
        <v>20403</v>
      </c>
      <c r="AZ1197" s="1150"/>
      <c r="BA1197" s="1150"/>
      <c r="BB1197" s="1150"/>
      <c r="BC1197" s="1150"/>
      <c r="BD1197" s="1150"/>
      <c r="BE1197" s="1150"/>
      <c r="BF1197" s="1150"/>
      <c r="BG1197" s="1150"/>
      <c r="BH1197" s="1150"/>
      <c r="BI1197" s="1150"/>
      <c r="BJ1197" s="1150"/>
    </row>
    <row r="1198" spans="1:62">
      <c r="A1198" s="1150">
        <v>1192</v>
      </c>
      <c r="B1198" s="1150">
        <v>0</v>
      </c>
      <c r="C1198" s="1150" t="s">
        <v>2792</v>
      </c>
      <c r="D1198" s="1150" t="s">
        <v>18942</v>
      </c>
      <c r="E1198" s="1150" t="s">
        <v>18943</v>
      </c>
      <c r="F1198" s="1150" t="s">
        <v>18944</v>
      </c>
      <c r="G1198" s="1150" t="s">
        <v>15831</v>
      </c>
      <c r="H1198" s="1222" t="s">
        <v>15342</v>
      </c>
      <c r="I1198" s="1213" t="s">
        <v>15343</v>
      </c>
      <c r="J1198" s="1222" t="s">
        <v>19435</v>
      </c>
      <c r="K1198" s="1150" t="s">
        <v>15341</v>
      </c>
      <c r="L1198" s="1150" t="s">
        <v>394</v>
      </c>
      <c r="M1198" s="1150">
        <v>100210061</v>
      </c>
      <c r="N1198" s="1150" t="s">
        <v>394</v>
      </c>
      <c r="O1198" s="1150"/>
      <c r="P1198" s="1150" t="s">
        <v>17721</v>
      </c>
      <c r="Q1198" s="1150"/>
      <c r="R1198" s="1210">
        <v>182581</v>
      </c>
      <c r="S1198" s="1150"/>
      <c r="T1198" s="1150" t="s">
        <v>18969</v>
      </c>
      <c r="U1198" s="1150">
        <v>1003677404</v>
      </c>
      <c r="V1198" s="1150" t="s">
        <v>20405</v>
      </c>
      <c r="W1198" s="1150">
        <v>1003679334</v>
      </c>
      <c r="X1198" s="1150">
        <v>1003679365</v>
      </c>
      <c r="Y1198" s="1150"/>
      <c r="Z1198" s="1150"/>
      <c r="AA1198" s="1150"/>
      <c r="AB1198" s="1150"/>
      <c r="AC1198" s="1150"/>
      <c r="AD1198" s="1150"/>
      <c r="AE1198" s="1150"/>
      <c r="AF1198" s="1150" t="s">
        <v>18973</v>
      </c>
      <c r="AG1198" s="1211">
        <v>45202</v>
      </c>
      <c r="AH1198" s="1212">
        <v>45200</v>
      </c>
      <c r="AI1198" s="1222" t="s">
        <v>15342</v>
      </c>
      <c r="AJ1198" s="1222" t="s">
        <v>19435</v>
      </c>
      <c r="AK1198" s="1210">
        <v>182581</v>
      </c>
      <c r="AL1198" s="1210">
        <v>182581</v>
      </c>
      <c r="AM1198" s="1150" t="s">
        <v>20400</v>
      </c>
      <c r="AN1198" s="1150" t="s">
        <v>19885</v>
      </c>
      <c r="AO1198" s="1150">
        <v>83.59</v>
      </c>
      <c r="AP1198" s="1150"/>
      <c r="AQ1198" s="1150"/>
      <c r="AR1198" s="1150">
        <v>4902153229</v>
      </c>
      <c r="AS1198" s="1150">
        <v>4902154899</v>
      </c>
      <c r="AT1198" s="1150"/>
      <c r="AU1198" s="1150"/>
      <c r="AV1198" s="1150"/>
      <c r="AW1198" s="1150"/>
      <c r="AX1198" s="1150"/>
      <c r="AY1198" s="1150" t="s">
        <v>20403</v>
      </c>
      <c r="AZ1198" s="1150"/>
      <c r="BA1198" s="1150"/>
      <c r="BB1198" s="1150"/>
      <c r="BC1198" s="1150"/>
      <c r="BD1198" s="1150"/>
      <c r="BE1198" s="1150"/>
      <c r="BF1198" s="1150"/>
      <c r="BG1198" s="1150"/>
      <c r="BH1198" s="1150"/>
      <c r="BI1198" s="1150"/>
      <c r="BJ1198" s="1150"/>
    </row>
    <row r="1199" spans="1:62">
      <c r="A1199" s="1150">
        <v>1193</v>
      </c>
      <c r="B1199" s="1150">
        <v>0</v>
      </c>
      <c r="C1199" s="1150" t="s">
        <v>2792</v>
      </c>
      <c r="D1199" s="1150" t="s">
        <v>18942</v>
      </c>
      <c r="E1199" s="1150" t="s">
        <v>18943</v>
      </c>
      <c r="F1199" s="1150" t="s">
        <v>18948</v>
      </c>
      <c r="G1199" s="1150" t="s">
        <v>15831</v>
      </c>
      <c r="H1199" s="1222" t="s">
        <v>15414</v>
      </c>
      <c r="I1199" s="1213" t="s">
        <v>15415</v>
      </c>
      <c r="J1199" s="1223" t="s">
        <v>19460</v>
      </c>
      <c r="K1199" s="1150" t="s">
        <v>15413</v>
      </c>
      <c r="L1199" s="1150" t="s">
        <v>394</v>
      </c>
      <c r="M1199" s="1150">
        <v>100210946</v>
      </c>
      <c r="N1199" s="1150" t="s">
        <v>394</v>
      </c>
      <c r="O1199" s="1150"/>
      <c r="P1199" s="1150" t="s">
        <v>17721</v>
      </c>
      <c r="Q1199" s="1150"/>
      <c r="R1199" s="1210">
        <v>53563</v>
      </c>
      <c r="S1199" s="1150"/>
      <c r="T1199" s="1150" t="s">
        <v>18969</v>
      </c>
      <c r="U1199" s="1150">
        <v>1003677435</v>
      </c>
      <c r="V1199" s="1150" t="s">
        <v>20406</v>
      </c>
      <c r="W1199" s="1150">
        <v>1003679477</v>
      </c>
      <c r="X1199" s="1150"/>
      <c r="Y1199" s="1150"/>
      <c r="Z1199" s="1150"/>
      <c r="AA1199" s="1150"/>
      <c r="AB1199" s="1150"/>
      <c r="AC1199" s="1150"/>
      <c r="AD1199" s="1150"/>
      <c r="AE1199" s="1150"/>
      <c r="AF1199" s="1150" t="s">
        <v>18973</v>
      </c>
      <c r="AG1199" s="1211">
        <v>45202</v>
      </c>
      <c r="AH1199" s="1212">
        <v>45200</v>
      </c>
      <c r="AI1199" s="1222" t="s">
        <v>15414</v>
      </c>
      <c r="AJ1199" s="1223" t="s">
        <v>19460</v>
      </c>
      <c r="AK1199" s="1234">
        <v>53563</v>
      </c>
      <c r="AL1199" s="1210">
        <v>53563</v>
      </c>
      <c r="AM1199" s="1150" t="s">
        <v>20400</v>
      </c>
      <c r="AN1199" s="1150" t="s">
        <v>19885</v>
      </c>
      <c r="AO1199" s="1150">
        <v>83.59</v>
      </c>
      <c r="AP1199" s="1150"/>
      <c r="AQ1199" s="1150"/>
      <c r="AR1199" s="1150">
        <v>4902153135</v>
      </c>
      <c r="AS1199" s="1150">
        <v>4902154900</v>
      </c>
      <c r="AT1199" s="1150"/>
      <c r="AU1199" s="1150"/>
      <c r="AV1199" s="1150"/>
      <c r="AW1199" s="1150"/>
      <c r="AX1199" s="1150"/>
      <c r="AY1199" s="1150" t="s">
        <v>20403</v>
      </c>
      <c r="AZ1199" s="1150"/>
      <c r="BA1199" s="1150"/>
      <c r="BB1199" s="1150"/>
      <c r="BC1199" s="1150"/>
      <c r="BD1199" s="1150"/>
      <c r="BE1199" s="1150"/>
      <c r="BF1199" s="1150"/>
      <c r="BG1199" s="1150"/>
      <c r="BH1199" s="1150"/>
      <c r="BI1199" s="1150"/>
      <c r="BJ1199" s="1150"/>
    </row>
    <row r="1200" spans="1:62">
      <c r="A1200" s="1150">
        <v>1194</v>
      </c>
      <c r="B1200" s="1150">
        <v>0</v>
      </c>
      <c r="C1200" s="1150" t="s">
        <v>2792</v>
      </c>
      <c r="D1200" s="1150" t="s">
        <v>18942</v>
      </c>
      <c r="E1200" s="1150" t="s">
        <v>18943</v>
      </c>
      <c r="F1200" s="1150" t="s">
        <v>18944</v>
      </c>
      <c r="G1200" s="1150" t="s">
        <v>15831</v>
      </c>
      <c r="H1200" s="1222" t="s">
        <v>15404</v>
      </c>
      <c r="I1200" s="1213" t="s">
        <v>15405</v>
      </c>
      <c r="J1200" s="1223" t="s">
        <v>19455</v>
      </c>
      <c r="K1200" s="1150" t="s">
        <v>15403</v>
      </c>
      <c r="L1200" s="1150" t="s">
        <v>394</v>
      </c>
      <c r="M1200" s="1150">
        <v>100210947</v>
      </c>
      <c r="N1200" s="1150" t="s">
        <v>394</v>
      </c>
      <c r="O1200" s="1150"/>
      <c r="P1200" s="1150" t="s">
        <v>17721</v>
      </c>
      <c r="Q1200" s="1150"/>
      <c r="R1200" s="1210">
        <v>55636</v>
      </c>
      <c r="S1200" s="1150"/>
      <c r="T1200" s="1150" t="s">
        <v>18969</v>
      </c>
      <c r="U1200" s="1150">
        <v>1003677436</v>
      </c>
      <c r="V1200" s="1150" t="s">
        <v>1081</v>
      </c>
      <c r="W1200" s="1150"/>
      <c r="X1200" s="1150"/>
      <c r="Y1200" s="1150"/>
      <c r="Z1200" s="1150"/>
      <c r="AA1200" s="1150"/>
      <c r="AB1200" s="1150"/>
      <c r="AC1200" s="1150"/>
      <c r="AD1200" s="1150"/>
      <c r="AE1200" s="1150"/>
      <c r="AF1200" s="1150" t="s">
        <v>18973</v>
      </c>
      <c r="AG1200" s="1211">
        <v>45202</v>
      </c>
      <c r="AH1200" s="1212">
        <v>45200</v>
      </c>
      <c r="AI1200" s="1222" t="s">
        <v>15404</v>
      </c>
      <c r="AJ1200" s="1223" t="s">
        <v>19455</v>
      </c>
      <c r="AK1200" s="1210">
        <v>55636</v>
      </c>
      <c r="AL1200" s="1210">
        <v>55636</v>
      </c>
      <c r="AM1200" s="1150" t="s">
        <v>20400</v>
      </c>
      <c r="AN1200" s="1150" t="s">
        <v>19885</v>
      </c>
      <c r="AO1200" s="1150">
        <v>83.59</v>
      </c>
      <c r="AP1200" s="1150"/>
      <c r="AQ1200" s="1150"/>
      <c r="AR1200" s="1150">
        <v>4902152959</v>
      </c>
      <c r="AS1200" s="1150"/>
      <c r="AT1200" s="1150"/>
      <c r="AU1200" s="1150"/>
      <c r="AV1200" s="1150"/>
      <c r="AW1200" s="1150"/>
      <c r="AX1200" s="1150"/>
      <c r="AY1200" s="1150"/>
      <c r="AZ1200" s="1150"/>
      <c r="BA1200" s="1150"/>
      <c r="BB1200" s="1150"/>
      <c r="BC1200" s="1150"/>
      <c r="BD1200" s="1150"/>
      <c r="BE1200" s="1150"/>
      <c r="BF1200" s="1150"/>
      <c r="BG1200" s="1150"/>
      <c r="BH1200" s="1150"/>
      <c r="BI1200" s="1150"/>
      <c r="BJ1200" s="1150"/>
    </row>
    <row r="1201" spans="1:62">
      <c r="A1201" s="1150">
        <v>1195</v>
      </c>
      <c r="B1201" s="1150">
        <v>0</v>
      </c>
      <c r="C1201" s="1150" t="s">
        <v>2792</v>
      </c>
      <c r="D1201" s="1150" t="s">
        <v>18942</v>
      </c>
      <c r="E1201" s="1150" t="s">
        <v>18943</v>
      </c>
      <c r="F1201" s="1150" t="s">
        <v>18944</v>
      </c>
      <c r="G1201" s="1150" t="s">
        <v>15831</v>
      </c>
      <c r="H1201" s="1222" t="s">
        <v>15353</v>
      </c>
      <c r="I1201" s="1213" t="s">
        <v>15354</v>
      </c>
      <c r="J1201" s="1223" t="s">
        <v>19437</v>
      </c>
      <c r="K1201" s="1150" t="s">
        <v>15352</v>
      </c>
      <c r="L1201" s="1150" t="s">
        <v>394</v>
      </c>
      <c r="M1201" s="1150">
        <v>100210936</v>
      </c>
      <c r="N1201" s="1150" t="s">
        <v>394</v>
      </c>
      <c r="O1201" s="1150"/>
      <c r="P1201" s="1150" t="s">
        <v>17721</v>
      </c>
      <c r="Q1201" s="1150"/>
      <c r="R1201" s="1210">
        <v>197219</v>
      </c>
      <c r="S1201" s="1150"/>
      <c r="T1201" s="1150" t="s">
        <v>18969</v>
      </c>
      <c r="U1201" s="1150">
        <v>1003677437</v>
      </c>
      <c r="V1201" s="1150" t="s">
        <v>20407</v>
      </c>
      <c r="W1201" s="1150">
        <v>1003679367</v>
      </c>
      <c r="X1201" s="1150"/>
      <c r="Y1201" s="1150"/>
      <c r="Z1201" s="1150"/>
      <c r="AA1201" s="1150"/>
      <c r="AB1201" s="1150"/>
      <c r="AC1201" s="1150"/>
      <c r="AD1201" s="1150"/>
      <c r="AE1201" s="1150"/>
      <c r="AF1201" s="1150" t="s">
        <v>18973</v>
      </c>
      <c r="AG1201" s="1211">
        <v>45202</v>
      </c>
      <c r="AH1201" s="1212">
        <v>45200</v>
      </c>
      <c r="AI1201" s="1222" t="s">
        <v>15353</v>
      </c>
      <c r="AJ1201" s="1223" t="s">
        <v>19437</v>
      </c>
      <c r="AK1201" s="1210">
        <v>197219</v>
      </c>
      <c r="AL1201" s="1210">
        <v>197219</v>
      </c>
      <c r="AM1201" s="1150" t="s">
        <v>20400</v>
      </c>
      <c r="AN1201" s="1150" t="s">
        <v>19885</v>
      </c>
      <c r="AO1201" s="1150">
        <v>83.59</v>
      </c>
      <c r="AP1201" s="1150"/>
      <c r="AQ1201" s="1150"/>
      <c r="AR1201" s="1150">
        <v>4902153228</v>
      </c>
      <c r="AS1201" s="1150">
        <v>4902154891</v>
      </c>
      <c r="AT1201" s="1150"/>
      <c r="AU1201" s="1150"/>
      <c r="AV1201" s="1150"/>
      <c r="AW1201" s="1150"/>
      <c r="AX1201" s="1150"/>
      <c r="AY1201" s="1150" t="s">
        <v>20403</v>
      </c>
      <c r="AZ1201" s="1150"/>
      <c r="BA1201" s="1150"/>
      <c r="BB1201" s="1150"/>
      <c r="BC1201" s="1150"/>
      <c r="BD1201" s="1150"/>
      <c r="BE1201" s="1150"/>
      <c r="BF1201" s="1150"/>
      <c r="BG1201" s="1150"/>
      <c r="BH1201" s="1150"/>
      <c r="BI1201" s="1150"/>
      <c r="BJ1201" s="1150"/>
    </row>
    <row r="1202" spans="1:62">
      <c r="A1202" s="1150">
        <v>1196</v>
      </c>
      <c r="B1202" s="1150">
        <v>0</v>
      </c>
      <c r="C1202" s="1150" t="s">
        <v>2792</v>
      </c>
      <c r="D1202" s="1150" t="s">
        <v>18942</v>
      </c>
      <c r="E1202" s="1150" t="s">
        <v>18943</v>
      </c>
      <c r="F1202" s="1150" t="s">
        <v>18944</v>
      </c>
      <c r="G1202" s="1150" t="s">
        <v>15831</v>
      </c>
      <c r="H1202" s="1222" t="s">
        <v>15409</v>
      </c>
      <c r="I1202" s="1213" t="s">
        <v>15410</v>
      </c>
      <c r="J1202" s="1223" t="s">
        <v>19456</v>
      </c>
      <c r="K1202" s="1150" t="s">
        <v>15408</v>
      </c>
      <c r="L1202" s="1150" t="s">
        <v>394</v>
      </c>
      <c r="M1202" s="1150">
        <v>100209999</v>
      </c>
      <c r="N1202" s="1150" t="s">
        <v>394</v>
      </c>
      <c r="O1202" s="1150"/>
      <c r="P1202" s="1150" t="s">
        <v>17721</v>
      </c>
      <c r="Q1202" s="1150"/>
      <c r="R1202" s="1210">
        <v>165982</v>
      </c>
      <c r="S1202" s="1150"/>
      <c r="T1202" s="1150" t="s">
        <v>18969</v>
      </c>
      <c r="U1202" s="1150">
        <v>1003677438</v>
      </c>
      <c r="V1202" s="1150">
        <v>1003677439</v>
      </c>
      <c r="W1202" s="1150">
        <v>1003679374</v>
      </c>
      <c r="X1202" s="1150">
        <v>1003679475</v>
      </c>
      <c r="Y1202" s="1150"/>
      <c r="Z1202" s="1150"/>
      <c r="AA1202" s="1150"/>
      <c r="AB1202" s="1150"/>
      <c r="AC1202" s="1150"/>
      <c r="AD1202" s="1150"/>
      <c r="AE1202" s="1150"/>
      <c r="AF1202" s="1150" t="s">
        <v>18973</v>
      </c>
      <c r="AG1202" s="1211">
        <v>45202</v>
      </c>
      <c r="AH1202" s="1212">
        <v>45200</v>
      </c>
      <c r="AI1202" s="1222" t="s">
        <v>15409</v>
      </c>
      <c r="AJ1202" s="1223" t="s">
        <v>19456</v>
      </c>
      <c r="AK1202" s="1210">
        <v>165982</v>
      </c>
      <c r="AL1202" s="1210">
        <v>165982</v>
      </c>
      <c r="AM1202" s="1150" t="s">
        <v>20400</v>
      </c>
      <c r="AN1202" s="1150" t="s">
        <v>19885</v>
      </c>
      <c r="AO1202" s="1150">
        <v>872.79</v>
      </c>
      <c r="AP1202" s="1150"/>
      <c r="AQ1202" s="1150"/>
      <c r="AR1202" s="1150">
        <v>4902153121</v>
      </c>
      <c r="AS1202" s="1150">
        <v>4902154904</v>
      </c>
      <c r="AT1202" s="1150"/>
      <c r="AU1202" s="1150"/>
      <c r="AV1202" s="1150"/>
      <c r="AW1202" s="1150"/>
      <c r="AX1202" s="1150"/>
      <c r="AY1202" s="1150" t="s">
        <v>20403</v>
      </c>
      <c r="AZ1202" s="1150"/>
      <c r="BA1202" s="1150"/>
      <c r="BB1202" s="1150"/>
      <c r="BC1202" s="1150"/>
      <c r="BD1202" s="1150"/>
      <c r="BE1202" s="1150"/>
      <c r="BF1202" s="1150"/>
      <c r="BG1202" s="1150"/>
      <c r="BH1202" s="1150"/>
      <c r="BI1202" s="1150"/>
      <c r="BJ1202" s="1150"/>
    </row>
    <row r="1203" spans="1:62">
      <c r="A1203" s="1150">
        <v>1197</v>
      </c>
      <c r="B1203" s="1150">
        <v>0</v>
      </c>
      <c r="C1203" s="1150" t="s">
        <v>2792</v>
      </c>
      <c r="D1203" s="1150" t="s">
        <v>18942</v>
      </c>
      <c r="E1203" s="1150" t="s">
        <v>18943</v>
      </c>
      <c r="F1203" s="1150" t="s">
        <v>18944</v>
      </c>
      <c r="G1203" s="1150" t="s">
        <v>15831</v>
      </c>
      <c r="H1203" s="1222" t="s">
        <v>15255</v>
      </c>
      <c r="I1203" s="1213" t="s">
        <v>15256</v>
      </c>
      <c r="J1203" s="1223" t="s">
        <v>19404</v>
      </c>
      <c r="K1203" s="1150" t="s">
        <v>15254</v>
      </c>
      <c r="L1203" s="1150" t="s">
        <v>394</v>
      </c>
      <c r="M1203" s="1150">
        <v>100210097</v>
      </c>
      <c r="N1203" s="1150" t="s">
        <v>394</v>
      </c>
      <c r="O1203" s="1150"/>
      <c r="P1203" s="1150" t="s">
        <v>17721</v>
      </c>
      <c r="Q1203" s="1150"/>
      <c r="R1203" s="1210">
        <v>164976</v>
      </c>
      <c r="S1203" s="1150"/>
      <c r="T1203" s="1150" t="s">
        <v>18969</v>
      </c>
      <c r="U1203" s="1150">
        <v>1003677440</v>
      </c>
      <c r="V1203" s="1150" t="s">
        <v>1081</v>
      </c>
      <c r="W1203" s="1150"/>
      <c r="X1203" s="1150"/>
      <c r="Y1203" s="1150"/>
      <c r="Z1203" s="1150"/>
      <c r="AA1203" s="1150"/>
      <c r="AB1203" s="1150"/>
      <c r="AC1203" s="1150"/>
      <c r="AD1203" s="1150"/>
      <c r="AE1203" s="1150"/>
      <c r="AF1203" s="1150" t="s">
        <v>18973</v>
      </c>
      <c r="AG1203" s="1211">
        <v>45202</v>
      </c>
      <c r="AH1203" s="1212">
        <v>45200</v>
      </c>
      <c r="AI1203" s="1222" t="s">
        <v>15255</v>
      </c>
      <c r="AJ1203" s="1223" t="s">
        <v>19404</v>
      </c>
      <c r="AK1203" s="1210">
        <v>164976</v>
      </c>
      <c r="AL1203" s="1210">
        <v>164976</v>
      </c>
      <c r="AM1203" s="1150" t="s">
        <v>20400</v>
      </c>
      <c r="AN1203" s="1150" t="s">
        <v>19885</v>
      </c>
      <c r="AO1203" s="1150">
        <v>83.59</v>
      </c>
      <c r="AP1203" s="1150"/>
      <c r="AQ1203" s="1150"/>
      <c r="AR1203" s="1150">
        <v>4902153232</v>
      </c>
      <c r="AS1203" s="1150"/>
      <c r="AT1203" s="1150"/>
      <c r="AU1203" s="1150"/>
      <c r="AV1203" s="1150"/>
      <c r="AW1203" s="1150"/>
      <c r="AX1203" s="1150"/>
      <c r="AY1203" s="1150"/>
      <c r="AZ1203" s="1150"/>
      <c r="BA1203" s="1150"/>
      <c r="BB1203" s="1150"/>
      <c r="BC1203" s="1150"/>
      <c r="BD1203" s="1150"/>
      <c r="BE1203" s="1150"/>
      <c r="BF1203" s="1150"/>
      <c r="BG1203" s="1150"/>
      <c r="BH1203" s="1150"/>
      <c r="BI1203" s="1150"/>
      <c r="BJ1203" s="1150"/>
    </row>
    <row r="1204" spans="1:62">
      <c r="A1204" s="1150">
        <v>1198</v>
      </c>
      <c r="B1204" s="1150">
        <v>0</v>
      </c>
      <c r="C1204" s="1150" t="s">
        <v>2792</v>
      </c>
      <c r="D1204" s="1150" t="s">
        <v>18942</v>
      </c>
      <c r="E1204" s="1150" t="s">
        <v>18943</v>
      </c>
      <c r="F1204" s="1150" t="s">
        <v>18944</v>
      </c>
      <c r="G1204" s="1150" t="s">
        <v>15831</v>
      </c>
      <c r="H1204" s="1222" t="s">
        <v>15378</v>
      </c>
      <c r="I1204" s="1213" t="s">
        <v>15379</v>
      </c>
      <c r="J1204" s="1222" t="s">
        <v>19443</v>
      </c>
      <c r="K1204" s="1150" t="s">
        <v>15377</v>
      </c>
      <c r="L1204" s="1150" t="s">
        <v>394</v>
      </c>
      <c r="M1204" s="1150">
        <v>100209842</v>
      </c>
      <c r="N1204" s="1150" t="s">
        <v>394</v>
      </c>
      <c r="O1204" s="1150"/>
      <c r="P1204" s="1150" t="s">
        <v>17721</v>
      </c>
      <c r="Q1204" s="1150"/>
      <c r="R1204" s="1210">
        <v>349932</v>
      </c>
      <c r="S1204" s="1150"/>
      <c r="T1204" s="1150" t="s">
        <v>18969</v>
      </c>
      <c r="U1204" s="1150">
        <v>1003679372</v>
      </c>
      <c r="V1204" s="1150">
        <v>1003679373</v>
      </c>
      <c r="W1204" s="1150"/>
      <c r="X1204" s="1150"/>
      <c r="Y1204" s="1150"/>
      <c r="Z1204" s="1150"/>
      <c r="AA1204" s="1150"/>
      <c r="AB1204" s="1150"/>
      <c r="AC1204" s="1150"/>
      <c r="AD1204" s="1150"/>
      <c r="AE1204" s="1150"/>
      <c r="AF1204" s="1150" t="s">
        <v>18973</v>
      </c>
      <c r="AG1204" s="1211">
        <v>45202</v>
      </c>
      <c r="AH1204" s="1212">
        <v>45200</v>
      </c>
      <c r="AI1204" s="1222" t="s">
        <v>15378</v>
      </c>
      <c r="AJ1204" s="1222" t="s">
        <v>19443</v>
      </c>
      <c r="AK1204" s="1210">
        <v>349932</v>
      </c>
      <c r="AL1204" s="1210">
        <v>349932</v>
      </c>
      <c r="AM1204" s="1150" t="s">
        <v>20400</v>
      </c>
      <c r="AN1204" s="1150" t="s">
        <v>19885</v>
      </c>
      <c r="AO1204" s="1150">
        <v>83.59</v>
      </c>
      <c r="AP1204" s="1150"/>
      <c r="AQ1204" s="1150"/>
      <c r="AR1204" s="1150">
        <v>4902154892</v>
      </c>
      <c r="AS1204" s="1150"/>
      <c r="AT1204" s="1150"/>
      <c r="AU1204" s="1150"/>
      <c r="AV1204" s="1150"/>
      <c r="AW1204" s="1150"/>
      <c r="AX1204" s="1150"/>
      <c r="AY1204" s="1150" t="s">
        <v>20408</v>
      </c>
      <c r="AZ1204" s="1150"/>
      <c r="BA1204" s="1150"/>
      <c r="BB1204" s="1150"/>
      <c r="BC1204" s="1150"/>
      <c r="BD1204" s="1150"/>
      <c r="BE1204" s="1150"/>
      <c r="BF1204" s="1150"/>
      <c r="BG1204" s="1150"/>
      <c r="BH1204" s="1150"/>
      <c r="BI1204" s="1150"/>
      <c r="BJ1204" s="1150"/>
    </row>
    <row r="1205" spans="1:62">
      <c r="A1205" s="1150">
        <v>1199</v>
      </c>
      <c r="B1205" s="1150">
        <v>0</v>
      </c>
      <c r="C1205" s="1150" t="s">
        <v>2792</v>
      </c>
      <c r="D1205" s="1150" t="s">
        <v>18942</v>
      </c>
      <c r="E1205" s="1150" t="s">
        <v>18943</v>
      </c>
      <c r="F1205" s="1150" t="s">
        <v>18944</v>
      </c>
      <c r="G1205" s="1150" t="s">
        <v>15831</v>
      </c>
      <c r="H1205" s="1222" t="s">
        <v>15306</v>
      </c>
      <c r="I1205" s="1213" t="s">
        <v>15307</v>
      </c>
      <c r="J1205" s="1223" t="s">
        <v>19428</v>
      </c>
      <c r="K1205" s="1150" t="s">
        <v>15305</v>
      </c>
      <c r="L1205" s="1150" t="s">
        <v>394</v>
      </c>
      <c r="M1205" s="1150">
        <v>100209843</v>
      </c>
      <c r="N1205" s="1150" t="s">
        <v>394</v>
      </c>
      <c r="O1205" s="1150"/>
      <c r="P1205" s="1150" t="s">
        <v>17721</v>
      </c>
      <c r="Q1205" s="1150"/>
      <c r="R1205" s="1210">
        <v>287947</v>
      </c>
      <c r="S1205" s="1150"/>
      <c r="T1205" s="1150" t="s">
        <v>18969</v>
      </c>
      <c r="U1205" s="1150">
        <v>1003677582</v>
      </c>
      <c r="V1205" s="1150" t="s">
        <v>1081</v>
      </c>
      <c r="W1205" s="1150"/>
      <c r="X1205" s="1150"/>
      <c r="Y1205" s="1150"/>
      <c r="Z1205" s="1150"/>
      <c r="AA1205" s="1150"/>
      <c r="AB1205" s="1150"/>
      <c r="AC1205" s="1150"/>
      <c r="AD1205" s="1150"/>
      <c r="AE1205" s="1150"/>
      <c r="AF1205" s="1150" t="s">
        <v>18973</v>
      </c>
      <c r="AG1205" s="1211">
        <v>45202</v>
      </c>
      <c r="AH1205" s="1212">
        <v>45200</v>
      </c>
      <c r="AI1205" s="1222" t="s">
        <v>15306</v>
      </c>
      <c r="AJ1205" s="1223" t="s">
        <v>19428</v>
      </c>
      <c r="AK1205" s="1210">
        <v>287947</v>
      </c>
      <c r="AL1205" s="1210">
        <v>287947</v>
      </c>
      <c r="AM1205" s="1150" t="s">
        <v>20400</v>
      </c>
      <c r="AN1205" s="1150" t="s">
        <v>19885</v>
      </c>
      <c r="AO1205" s="1150">
        <v>83.59</v>
      </c>
      <c r="AP1205" s="1150"/>
      <c r="AQ1205" s="1150"/>
      <c r="AR1205" s="1150">
        <v>4902153319</v>
      </c>
      <c r="AS1205" s="1150"/>
      <c r="AT1205" s="1150"/>
      <c r="AU1205" s="1150"/>
      <c r="AV1205" s="1150"/>
      <c r="AW1205" s="1150"/>
      <c r="AX1205" s="1150"/>
      <c r="AY1205" s="1150"/>
      <c r="AZ1205" s="1150"/>
      <c r="BA1205" s="1150"/>
      <c r="BB1205" s="1150"/>
      <c r="BC1205" s="1150"/>
      <c r="BD1205" s="1150"/>
      <c r="BE1205" s="1150"/>
      <c r="BF1205" s="1150"/>
      <c r="BG1205" s="1150"/>
      <c r="BH1205" s="1150"/>
      <c r="BI1205" s="1150"/>
      <c r="BJ1205" s="1150"/>
    </row>
    <row r="1206" spans="1:62">
      <c r="A1206" s="1150">
        <v>1200</v>
      </c>
      <c r="B1206" s="1150">
        <v>0</v>
      </c>
      <c r="C1206" s="1150" t="s">
        <v>2792</v>
      </c>
      <c r="D1206" s="1150" t="s">
        <v>18942</v>
      </c>
      <c r="E1206" s="1150" t="s">
        <v>18943</v>
      </c>
      <c r="F1206" s="1150" t="s">
        <v>18944</v>
      </c>
      <c r="G1206" s="1150" t="s">
        <v>15831</v>
      </c>
      <c r="H1206" s="1222" t="s">
        <v>15292</v>
      </c>
      <c r="I1206" s="1213" t="s">
        <v>15293</v>
      </c>
      <c r="J1206" s="1223" t="s">
        <v>19419</v>
      </c>
      <c r="K1206" s="1150" t="s">
        <v>15291</v>
      </c>
      <c r="L1206" s="1150" t="s">
        <v>394</v>
      </c>
      <c r="M1206" s="1150">
        <v>100209844</v>
      </c>
      <c r="N1206" s="1150" t="s">
        <v>394</v>
      </c>
      <c r="O1206" s="1150"/>
      <c r="P1206" s="1150" t="s">
        <v>17721</v>
      </c>
      <c r="Q1206" s="1150"/>
      <c r="R1206" s="1210">
        <v>309756</v>
      </c>
      <c r="S1206" s="1150"/>
      <c r="T1206" s="1150" t="s">
        <v>18969</v>
      </c>
      <c r="U1206" s="1150">
        <v>1003677441</v>
      </c>
      <c r="V1206" s="1150" t="s">
        <v>1081</v>
      </c>
      <c r="W1206" s="1150"/>
      <c r="X1206" s="1150"/>
      <c r="Y1206" s="1150"/>
      <c r="Z1206" s="1150"/>
      <c r="AA1206" s="1150"/>
      <c r="AB1206" s="1150"/>
      <c r="AC1206" s="1150"/>
      <c r="AD1206" s="1150"/>
      <c r="AE1206" s="1150"/>
      <c r="AF1206" s="1150" t="s">
        <v>18973</v>
      </c>
      <c r="AG1206" s="1211">
        <v>45202</v>
      </c>
      <c r="AH1206" s="1212">
        <v>45200</v>
      </c>
      <c r="AI1206" s="1222" t="s">
        <v>15292</v>
      </c>
      <c r="AJ1206" s="1223" t="s">
        <v>19419</v>
      </c>
      <c r="AK1206" s="1210">
        <v>309756</v>
      </c>
      <c r="AL1206" s="1210">
        <v>309756</v>
      </c>
      <c r="AM1206" s="1150" t="s">
        <v>20400</v>
      </c>
      <c r="AN1206" s="1150" t="s">
        <v>19885</v>
      </c>
      <c r="AO1206" s="1150">
        <v>83.59</v>
      </c>
      <c r="AP1206" s="1150"/>
      <c r="AQ1206" s="1150"/>
      <c r="AR1206" s="1150">
        <v>4902153231</v>
      </c>
      <c r="AS1206" s="1150"/>
      <c r="AT1206" s="1150"/>
      <c r="AU1206" s="1150"/>
      <c r="AV1206" s="1150"/>
      <c r="AW1206" s="1150"/>
      <c r="AX1206" s="1150"/>
      <c r="AY1206" s="1150"/>
      <c r="AZ1206" s="1150"/>
      <c r="BA1206" s="1150"/>
      <c r="BB1206" s="1150"/>
      <c r="BC1206" s="1150"/>
      <c r="BD1206" s="1150"/>
      <c r="BE1206" s="1150"/>
      <c r="BF1206" s="1150"/>
      <c r="BG1206" s="1150"/>
      <c r="BH1206" s="1150"/>
      <c r="BI1206" s="1150"/>
      <c r="BJ1206" s="1150"/>
    </row>
    <row r="1207" spans="1:62">
      <c r="A1207" s="1150">
        <v>1201</v>
      </c>
      <c r="B1207" s="1150">
        <v>0</v>
      </c>
      <c r="C1207" s="1150" t="s">
        <v>2792</v>
      </c>
      <c r="D1207" s="1150" t="s">
        <v>18942</v>
      </c>
      <c r="E1207" s="1150" t="s">
        <v>18943</v>
      </c>
      <c r="F1207" s="1150" t="s">
        <v>18944</v>
      </c>
      <c r="G1207" s="1150" t="s">
        <v>15831</v>
      </c>
      <c r="H1207" s="1222" t="s">
        <v>5573</v>
      </c>
      <c r="I1207" s="1213" t="s">
        <v>5570</v>
      </c>
      <c r="J1207" s="1223" t="s">
        <v>5572</v>
      </c>
      <c r="K1207" s="1150" t="s">
        <v>15312</v>
      </c>
      <c r="L1207" s="1150" t="s">
        <v>394</v>
      </c>
      <c r="M1207" s="1150">
        <v>100209848</v>
      </c>
      <c r="N1207" s="1150" t="s">
        <v>394</v>
      </c>
      <c r="O1207" s="1150"/>
      <c r="P1207" s="1150" t="s">
        <v>17721</v>
      </c>
      <c r="Q1207" s="1150"/>
      <c r="R1207" s="1210">
        <v>223359</v>
      </c>
      <c r="S1207" s="1150"/>
      <c r="T1207" s="1150" t="s">
        <v>18969</v>
      </c>
      <c r="U1207" s="1150">
        <v>1003679174</v>
      </c>
      <c r="V1207" s="1150"/>
      <c r="W1207" s="1150"/>
      <c r="X1207" s="1150"/>
      <c r="Y1207" s="1150"/>
      <c r="Z1207" s="1150"/>
      <c r="AA1207" s="1150"/>
      <c r="AB1207" s="1150"/>
      <c r="AC1207" s="1150"/>
      <c r="AD1207" s="1150"/>
      <c r="AE1207" s="1150"/>
      <c r="AF1207" s="1150" t="s">
        <v>18997</v>
      </c>
      <c r="AG1207" s="1211">
        <v>45205</v>
      </c>
      <c r="AH1207" s="1212">
        <v>45200</v>
      </c>
      <c r="AI1207" s="1222" t="s">
        <v>5573</v>
      </c>
      <c r="AJ1207" s="1223" t="s">
        <v>5572</v>
      </c>
      <c r="AK1207" s="1210">
        <v>223359</v>
      </c>
      <c r="AL1207" s="1210">
        <v>223359</v>
      </c>
      <c r="AM1207" s="1150" t="s">
        <v>20400</v>
      </c>
      <c r="AN1207" s="1150" t="s">
        <v>19885</v>
      </c>
      <c r="AO1207" s="1150">
        <v>83.59</v>
      </c>
      <c r="AP1207" s="1150"/>
      <c r="AQ1207" s="1150"/>
      <c r="AR1207" s="1150">
        <v>4902154841</v>
      </c>
      <c r="AS1207" s="1150"/>
      <c r="AT1207" s="1150"/>
      <c r="AU1207" s="1150"/>
      <c r="AV1207" s="1150"/>
      <c r="AW1207" s="1150"/>
      <c r="AX1207" s="1150"/>
      <c r="AY1207" s="1150"/>
      <c r="AZ1207" s="1150"/>
      <c r="BA1207" s="1150"/>
      <c r="BB1207" s="1150"/>
      <c r="BC1207" s="1150"/>
      <c r="BD1207" s="1150"/>
      <c r="BE1207" s="1150"/>
      <c r="BF1207" s="1150"/>
      <c r="BG1207" s="1150"/>
      <c r="BH1207" s="1150"/>
      <c r="BI1207" s="1150"/>
      <c r="BJ1207" s="1150"/>
    </row>
    <row r="1208" spans="1:62">
      <c r="A1208" s="1150">
        <v>1202</v>
      </c>
      <c r="B1208" s="1150">
        <v>0</v>
      </c>
      <c r="C1208" s="1150" t="s">
        <v>2792</v>
      </c>
      <c r="D1208" s="1150" t="s">
        <v>18942</v>
      </c>
      <c r="E1208" s="1150" t="s">
        <v>18943</v>
      </c>
      <c r="F1208" s="1150" t="s">
        <v>18944</v>
      </c>
      <c r="G1208" s="1150" t="s">
        <v>15831</v>
      </c>
      <c r="H1208" s="1222" t="s">
        <v>15366</v>
      </c>
      <c r="I1208" s="1213" t="s">
        <v>15367</v>
      </c>
      <c r="J1208" s="1223" t="s">
        <v>19440</v>
      </c>
      <c r="K1208" s="1150" t="s">
        <v>15365</v>
      </c>
      <c r="L1208" s="1150" t="s">
        <v>394</v>
      </c>
      <c r="M1208" s="1150">
        <v>100210210</v>
      </c>
      <c r="N1208" s="1150" t="s">
        <v>394</v>
      </c>
      <c r="O1208" s="1150"/>
      <c r="P1208" s="1150" t="s">
        <v>17721</v>
      </c>
      <c r="Q1208" s="1150"/>
      <c r="R1208" s="1210">
        <v>329252</v>
      </c>
      <c r="S1208" s="1150"/>
      <c r="T1208" s="1150" t="s">
        <v>18969</v>
      </c>
      <c r="U1208" s="1150">
        <v>1003679295</v>
      </c>
      <c r="V1208" s="1150"/>
      <c r="W1208" s="1150"/>
      <c r="X1208" s="1150"/>
      <c r="Y1208" s="1150"/>
      <c r="Z1208" s="1150"/>
      <c r="AA1208" s="1150"/>
      <c r="AB1208" s="1150"/>
      <c r="AC1208" s="1150"/>
      <c r="AD1208" s="1150"/>
      <c r="AE1208" s="1150"/>
      <c r="AF1208" s="1150" t="s">
        <v>18997</v>
      </c>
      <c r="AG1208" s="1211">
        <v>45205</v>
      </c>
      <c r="AH1208" s="1212">
        <v>45200</v>
      </c>
      <c r="AI1208" s="1222" t="s">
        <v>15366</v>
      </c>
      <c r="AJ1208" s="1223" t="s">
        <v>19440</v>
      </c>
      <c r="AK1208" s="1210">
        <v>329252</v>
      </c>
      <c r="AL1208" s="1210">
        <v>329252</v>
      </c>
      <c r="AM1208" s="1150" t="s">
        <v>20400</v>
      </c>
      <c r="AN1208" s="1150" t="s">
        <v>19885</v>
      </c>
      <c r="AO1208" s="1150">
        <v>83.59</v>
      </c>
      <c r="AP1208" s="1150"/>
      <c r="AQ1208" s="1150"/>
      <c r="AR1208" s="1150">
        <v>4902154914</v>
      </c>
      <c r="AS1208" s="1150"/>
      <c r="AT1208" s="1150"/>
      <c r="AU1208" s="1150"/>
      <c r="AV1208" s="1150"/>
      <c r="AW1208" s="1150"/>
      <c r="AX1208" s="1150"/>
      <c r="AY1208" s="1150"/>
      <c r="AZ1208" s="1150"/>
      <c r="BA1208" s="1150"/>
      <c r="BB1208" s="1150"/>
      <c r="BC1208" s="1150"/>
      <c r="BD1208" s="1150"/>
      <c r="BE1208" s="1150"/>
      <c r="BF1208" s="1150"/>
      <c r="BG1208" s="1150"/>
      <c r="BH1208" s="1150"/>
      <c r="BI1208" s="1150"/>
      <c r="BJ1208" s="1150"/>
    </row>
    <row r="1209" spans="1:62">
      <c r="A1209" s="1150">
        <v>1203</v>
      </c>
      <c r="B1209" s="1150">
        <v>0</v>
      </c>
      <c r="C1209" s="1150" t="s">
        <v>2792</v>
      </c>
      <c r="D1209" s="1150" t="s">
        <v>18942</v>
      </c>
      <c r="E1209" s="1150" t="s">
        <v>18943</v>
      </c>
      <c r="F1209" s="1150" t="s">
        <v>18944</v>
      </c>
      <c r="G1209" s="1150" t="s">
        <v>15831</v>
      </c>
      <c r="H1209" s="1217" t="s">
        <v>15282</v>
      </c>
      <c r="I1209" s="1213" t="s">
        <v>15283</v>
      </c>
      <c r="J1209" s="1150" t="s">
        <v>19414</v>
      </c>
      <c r="K1209" s="1150" t="s">
        <v>15281</v>
      </c>
      <c r="L1209" s="1150" t="s">
        <v>394</v>
      </c>
      <c r="M1209" s="1150">
        <v>100210212</v>
      </c>
      <c r="N1209" s="1150" t="s">
        <v>394</v>
      </c>
      <c r="O1209" s="1150"/>
      <c r="P1209" s="1150" t="s">
        <v>17721</v>
      </c>
      <c r="Q1209" s="1150"/>
      <c r="R1209" s="1210">
        <v>286416</v>
      </c>
      <c r="S1209" s="1150"/>
      <c r="T1209" s="1150" t="s">
        <v>18969</v>
      </c>
      <c r="U1209" s="1150">
        <v>1003679300</v>
      </c>
      <c r="V1209" s="1150"/>
      <c r="W1209" s="1150"/>
      <c r="X1209" s="1150"/>
      <c r="Y1209" s="1150"/>
      <c r="Z1209" s="1150"/>
      <c r="AA1209" s="1150"/>
      <c r="AB1209" s="1150"/>
      <c r="AC1209" s="1150"/>
      <c r="AD1209" s="1150"/>
      <c r="AE1209" s="1150"/>
      <c r="AF1209" s="1150" t="s">
        <v>18997</v>
      </c>
      <c r="AG1209" s="1211">
        <v>45205</v>
      </c>
      <c r="AH1209" s="1212">
        <v>45200</v>
      </c>
      <c r="AI1209" s="1217" t="s">
        <v>15282</v>
      </c>
      <c r="AJ1209" s="1150" t="s">
        <v>19414</v>
      </c>
      <c r="AK1209" s="1210">
        <v>286416</v>
      </c>
      <c r="AL1209" s="1210">
        <v>286416</v>
      </c>
      <c r="AM1209" s="1150" t="s">
        <v>20400</v>
      </c>
      <c r="AN1209" s="1150" t="s">
        <v>19885</v>
      </c>
      <c r="AO1209" s="1150">
        <v>83.59</v>
      </c>
      <c r="AP1209" s="1150"/>
      <c r="AQ1209" s="1150"/>
      <c r="AR1209" s="1150">
        <v>4902154878</v>
      </c>
      <c r="AS1209" s="1150"/>
      <c r="AT1209" s="1150"/>
      <c r="AU1209" s="1150"/>
      <c r="AV1209" s="1150"/>
      <c r="AW1209" s="1150"/>
      <c r="AX1209" s="1150"/>
      <c r="AY1209" s="1222" t="s">
        <v>19579</v>
      </c>
      <c r="AZ1209" s="1150"/>
      <c r="BA1209" s="1150"/>
      <c r="BB1209" s="1150"/>
      <c r="BC1209" s="1150"/>
      <c r="BD1209" s="1150"/>
      <c r="BE1209" s="1150"/>
      <c r="BF1209" s="1150"/>
      <c r="BG1209" s="1150"/>
      <c r="BH1209" s="1150"/>
      <c r="BI1209" s="1150"/>
      <c r="BJ1209" s="1150"/>
    </row>
    <row r="1210" spans="1:62">
      <c r="A1210" s="1150">
        <v>1204</v>
      </c>
      <c r="B1210" s="1150">
        <v>0</v>
      </c>
      <c r="C1210" s="1150" t="s">
        <v>2792</v>
      </c>
      <c r="D1210" s="1150" t="s">
        <v>18942</v>
      </c>
      <c r="E1210" s="1150" t="s">
        <v>18943</v>
      </c>
      <c r="F1210" s="1150" t="s">
        <v>18948</v>
      </c>
      <c r="G1210" s="1150" t="s">
        <v>17912</v>
      </c>
      <c r="H1210" s="1150" t="s">
        <v>10692</v>
      </c>
      <c r="I1210" s="1150" t="s">
        <v>10694</v>
      </c>
      <c r="J1210" s="1150" t="s">
        <v>10693</v>
      </c>
      <c r="K1210" s="1150" t="s">
        <v>20409</v>
      </c>
      <c r="L1210" s="1150" t="s">
        <v>394</v>
      </c>
      <c r="M1210" s="1150">
        <v>100211287</v>
      </c>
      <c r="N1210" s="1150" t="s">
        <v>18962</v>
      </c>
      <c r="O1210" s="1150" t="s">
        <v>19690</v>
      </c>
      <c r="P1210" s="1150" t="s">
        <v>17727</v>
      </c>
      <c r="Q1210" s="1211">
        <v>45202</v>
      </c>
      <c r="R1210" s="1210">
        <v>150887</v>
      </c>
      <c r="S1210" s="1150"/>
      <c r="T1210" s="1150" t="s">
        <v>18969</v>
      </c>
      <c r="U1210" s="1150">
        <v>1003680738</v>
      </c>
      <c r="V1210" s="1150">
        <v>1003680739</v>
      </c>
      <c r="W1210" s="1150"/>
      <c r="X1210" s="1150"/>
      <c r="Y1210" s="1150"/>
      <c r="Z1210" s="1150"/>
      <c r="AA1210" s="1150"/>
      <c r="AB1210" s="1150"/>
      <c r="AC1210" s="1150"/>
      <c r="AD1210" s="1150"/>
      <c r="AE1210" s="1150"/>
      <c r="AF1210" s="1150" t="s">
        <v>19172</v>
      </c>
      <c r="AG1210" s="1211">
        <v>45209</v>
      </c>
      <c r="AH1210" s="1212">
        <v>45200</v>
      </c>
      <c r="AI1210" s="1150" t="s">
        <v>10692</v>
      </c>
      <c r="AJ1210" s="1150" t="s">
        <v>10693</v>
      </c>
      <c r="AK1210" s="1210">
        <v>150877</v>
      </c>
      <c r="AL1210" s="1210">
        <v>150877</v>
      </c>
      <c r="AM1210" s="1150" t="s">
        <v>514</v>
      </c>
      <c r="AN1210" s="1150" t="s">
        <v>13437</v>
      </c>
      <c r="AO1210" s="1210">
        <v>36821</v>
      </c>
      <c r="AP1210" s="1150" t="s">
        <v>10695</v>
      </c>
      <c r="AQ1210" s="1150"/>
      <c r="AR1210" s="1150">
        <v>4902156055</v>
      </c>
      <c r="AS1210" s="1150"/>
      <c r="AT1210" s="1150"/>
      <c r="AU1210" s="1150"/>
      <c r="AV1210" s="1150"/>
      <c r="AW1210" s="1150"/>
      <c r="AX1210" s="1150"/>
      <c r="AY1210" s="1150"/>
      <c r="AZ1210" s="1150"/>
      <c r="BA1210" s="1150"/>
      <c r="BB1210" s="1150"/>
      <c r="BC1210" s="1150"/>
      <c r="BD1210" s="1150"/>
      <c r="BE1210" s="1150"/>
      <c r="BF1210" s="1150"/>
      <c r="BG1210" s="1150"/>
      <c r="BH1210" s="1150"/>
      <c r="BI1210" s="1150"/>
      <c r="BJ1210" s="1150"/>
    </row>
    <row r="1211" spans="1:62">
      <c r="A1211" s="1150">
        <v>1205</v>
      </c>
      <c r="B1211" s="1150">
        <v>0</v>
      </c>
      <c r="C1211" s="1150" t="s">
        <v>2792</v>
      </c>
      <c r="D1211" s="1150" t="s">
        <v>18942</v>
      </c>
      <c r="E1211" s="1150" t="s">
        <v>18943</v>
      </c>
      <c r="F1211" s="1150" t="s">
        <v>18948</v>
      </c>
      <c r="G1211" s="1150" t="s">
        <v>15831</v>
      </c>
      <c r="H1211" s="1213" t="s">
        <v>828</v>
      </c>
      <c r="I1211" s="1213" t="s">
        <v>331</v>
      </c>
      <c r="J1211" s="1150" t="s">
        <v>9493</v>
      </c>
      <c r="K1211" s="1150" t="s">
        <v>12443</v>
      </c>
      <c r="L1211" s="1150" t="s">
        <v>394</v>
      </c>
      <c r="M1211" s="1150">
        <v>100209296</v>
      </c>
      <c r="N1211" s="1150" t="s">
        <v>394</v>
      </c>
      <c r="O1211" s="1150"/>
      <c r="P1211" s="1150" t="s">
        <v>17721</v>
      </c>
      <c r="Q1211" s="1150"/>
      <c r="R1211" s="1210">
        <v>24550</v>
      </c>
      <c r="S1211" s="1150"/>
      <c r="T1211" s="1150" t="s">
        <v>18969</v>
      </c>
      <c r="U1211" s="1150">
        <v>1003677818</v>
      </c>
      <c r="V1211" s="1150"/>
      <c r="W1211" s="1150"/>
      <c r="X1211" s="1150"/>
      <c r="Y1211" s="1150"/>
      <c r="Z1211" s="1150"/>
      <c r="AA1211" s="1150"/>
      <c r="AB1211" s="1150"/>
      <c r="AC1211" s="1150"/>
      <c r="AD1211" s="1150"/>
      <c r="AE1211" s="1150"/>
      <c r="AF1211" s="1150" t="s">
        <v>18983</v>
      </c>
      <c r="AG1211" s="1211">
        <v>45202</v>
      </c>
      <c r="AH1211" s="1212">
        <v>45200</v>
      </c>
      <c r="AI1211" s="1213" t="s">
        <v>828</v>
      </c>
      <c r="AJ1211" s="1150" t="s">
        <v>9493</v>
      </c>
      <c r="AK1211" s="1210">
        <v>24550</v>
      </c>
      <c r="AL1211" s="1210">
        <v>24550</v>
      </c>
      <c r="AM1211" s="1150" t="s">
        <v>514</v>
      </c>
      <c r="AN1211" s="1150" t="s">
        <v>13437</v>
      </c>
      <c r="AO1211" s="1210">
        <v>5463</v>
      </c>
      <c r="AP1211" s="1150" t="s">
        <v>9494</v>
      </c>
      <c r="AQ1211" s="1150"/>
      <c r="AR1211" s="1150">
        <v>4902153367</v>
      </c>
      <c r="AS1211" s="1150"/>
      <c r="AT1211" s="1150"/>
      <c r="AU1211" s="1150"/>
      <c r="AV1211" s="1150"/>
      <c r="AW1211" s="1150"/>
      <c r="AX1211" s="1150"/>
      <c r="AY1211" s="1150"/>
      <c r="AZ1211" s="1150"/>
      <c r="BA1211" s="1150"/>
      <c r="BB1211" s="1150"/>
      <c r="BC1211" s="1150"/>
      <c r="BD1211" s="1150"/>
      <c r="BE1211" s="1150"/>
      <c r="BF1211" s="1150"/>
      <c r="BG1211" s="1150"/>
      <c r="BH1211" s="1150"/>
      <c r="BI1211" s="1150"/>
      <c r="BJ1211" s="1150"/>
    </row>
    <row r="1212" spans="1:62">
      <c r="A1212" s="1150">
        <v>1206</v>
      </c>
      <c r="B1212" s="1150">
        <v>0</v>
      </c>
      <c r="C1212" s="1150" t="s">
        <v>2792</v>
      </c>
      <c r="D1212" s="1150" t="s">
        <v>18942</v>
      </c>
      <c r="E1212" s="1150" t="s">
        <v>18943</v>
      </c>
      <c r="F1212" s="1150" t="s">
        <v>18948</v>
      </c>
      <c r="G1212" s="1150" t="s">
        <v>17569</v>
      </c>
      <c r="H1212" s="1213" t="s">
        <v>7310</v>
      </c>
      <c r="I1212" s="1213" t="s">
        <v>7312</v>
      </c>
      <c r="J1212" s="1150" t="s">
        <v>7311</v>
      </c>
      <c r="K1212" s="1150" t="s">
        <v>7315</v>
      </c>
      <c r="L1212" s="1150" t="s">
        <v>394</v>
      </c>
      <c r="M1212" s="1150">
        <v>100204693</v>
      </c>
      <c r="N1212" s="1150" t="s">
        <v>394</v>
      </c>
      <c r="O1212" s="1150"/>
      <c r="P1212" s="1150" t="s">
        <v>17721</v>
      </c>
      <c r="Q1212" s="1150"/>
      <c r="R1212" s="1210">
        <v>152000</v>
      </c>
      <c r="S1212" s="1150"/>
      <c r="T1212" s="1150" t="s">
        <v>18969</v>
      </c>
      <c r="U1212" s="1150">
        <v>1003677819</v>
      </c>
      <c r="V1212" s="1150"/>
      <c r="W1212" s="1150"/>
      <c r="X1212" s="1150"/>
      <c r="Y1212" s="1150"/>
      <c r="Z1212" s="1150"/>
      <c r="AA1212" s="1150"/>
      <c r="AB1212" s="1150"/>
      <c r="AC1212" s="1150"/>
      <c r="AD1212" s="1150"/>
      <c r="AE1212" s="1150"/>
      <c r="AF1212" s="1150" t="s">
        <v>18983</v>
      </c>
      <c r="AG1212" s="1211">
        <v>45202</v>
      </c>
      <c r="AH1212" s="1212">
        <v>45200</v>
      </c>
      <c r="AI1212" s="1213" t="s">
        <v>7310</v>
      </c>
      <c r="AJ1212" s="1150" t="s">
        <v>7311</v>
      </c>
      <c r="AK1212" s="1210">
        <v>152000</v>
      </c>
      <c r="AL1212" s="1210">
        <v>152000</v>
      </c>
      <c r="AM1212" s="1150" t="s">
        <v>19077</v>
      </c>
      <c r="AN1212" s="1150" t="s">
        <v>13528</v>
      </c>
      <c r="AO1212" s="1210">
        <v>1787.5</v>
      </c>
      <c r="AP1212" s="1150" t="s">
        <v>7313</v>
      </c>
      <c r="AQ1212" s="1150"/>
      <c r="AR1212" s="1150">
        <v>4902153330</v>
      </c>
      <c r="AS1212" s="1150"/>
      <c r="AT1212" s="1150"/>
      <c r="AU1212" s="1150"/>
      <c r="AV1212" s="1150"/>
      <c r="AW1212" s="1150"/>
      <c r="AX1212" s="1150"/>
      <c r="AY1212" s="1150"/>
      <c r="AZ1212" s="1150"/>
      <c r="BA1212" s="1150"/>
      <c r="BB1212" s="1150"/>
      <c r="BC1212" s="1150"/>
      <c r="BD1212" s="1150"/>
      <c r="BE1212" s="1150"/>
      <c r="BF1212" s="1150"/>
      <c r="BG1212" s="1150"/>
      <c r="BH1212" s="1150"/>
      <c r="BI1212" s="1150"/>
      <c r="BJ1212" s="1150"/>
    </row>
    <row r="1213" spans="1:62">
      <c r="A1213" s="1150">
        <v>1207</v>
      </c>
      <c r="B1213" s="1150">
        <v>0</v>
      </c>
      <c r="C1213" s="1150" t="s">
        <v>17850</v>
      </c>
      <c r="D1213" s="1150" t="s">
        <v>18942</v>
      </c>
      <c r="E1213" s="1150" t="s">
        <v>18943</v>
      </c>
      <c r="F1213" s="1150" t="s">
        <v>18948</v>
      </c>
      <c r="G1213" s="1150" t="s">
        <v>52</v>
      </c>
      <c r="H1213" s="1150" t="s">
        <v>20410</v>
      </c>
      <c r="I1213" s="1150" t="s">
        <v>9247</v>
      </c>
      <c r="J1213" s="1150" t="s">
        <v>20411</v>
      </c>
      <c r="K1213" s="1150" t="s">
        <v>20412</v>
      </c>
      <c r="L1213" s="1150" t="s">
        <v>394</v>
      </c>
      <c r="M1213" s="1150">
        <v>100211340</v>
      </c>
      <c r="N1213" s="1150" t="s">
        <v>18962</v>
      </c>
      <c r="O1213" s="1150" t="s">
        <v>19690</v>
      </c>
      <c r="P1213" s="1150" t="s">
        <v>17721</v>
      </c>
      <c r="Q1213" s="1211">
        <v>45203</v>
      </c>
      <c r="R1213" s="1210">
        <v>19763</v>
      </c>
      <c r="S1213" s="1150"/>
      <c r="T1213" s="1150" t="s">
        <v>18969</v>
      </c>
      <c r="U1213" s="1150"/>
      <c r="V1213" s="1150"/>
      <c r="W1213" s="1150"/>
      <c r="X1213" s="1150"/>
      <c r="Y1213" s="1150"/>
      <c r="Z1213" s="1150"/>
      <c r="AA1213" s="1150"/>
      <c r="AB1213" s="1150"/>
      <c r="AC1213" s="1150"/>
      <c r="AD1213" s="1150"/>
      <c r="AE1213" s="1150"/>
      <c r="AF1213" s="1150"/>
      <c r="AG1213" s="1150"/>
      <c r="AH1213" s="1212">
        <v>1</v>
      </c>
      <c r="AI1213" s="1150" t="s">
        <v>20410</v>
      </c>
      <c r="AJ1213" s="1150" t="s">
        <v>20411</v>
      </c>
      <c r="AK1213" s="1210">
        <v>19762.2</v>
      </c>
      <c r="AL1213" s="1210">
        <v>19763</v>
      </c>
      <c r="AM1213" s="1150" t="s">
        <v>514</v>
      </c>
      <c r="AN1213" s="1150" t="s">
        <v>13437</v>
      </c>
      <c r="AO1213" s="1150"/>
      <c r="AP1213" s="1150"/>
      <c r="AQ1213" s="1150"/>
      <c r="AR1213" s="1150"/>
      <c r="AS1213" s="1150"/>
      <c r="AT1213" s="1150"/>
      <c r="AU1213" s="1150"/>
      <c r="AV1213" s="1150"/>
      <c r="AW1213" s="1150"/>
      <c r="AX1213" s="1150"/>
      <c r="AY1213" s="1150"/>
      <c r="AZ1213" s="1150"/>
      <c r="BA1213" s="1150"/>
      <c r="BB1213" s="1150"/>
      <c r="BC1213" s="1150"/>
      <c r="BD1213" s="1150"/>
      <c r="BE1213" s="1150"/>
      <c r="BF1213" s="1150"/>
      <c r="BG1213" s="1150"/>
      <c r="BH1213" s="1150"/>
      <c r="BI1213" s="1150"/>
      <c r="BJ1213" s="1150"/>
    </row>
    <row r="1214" spans="1:62">
      <c r="A1214" s="1150">
        <v>1208</v>
      </c>
      <c r="B1214" s="1150">
        <v>0</v>
      </c>
      <c r="C1214" s="1150" t="s">
        <v>17850</v>
      </c>
      <c r="D1214" s="1150" t="s">
        <v>18942</v>
      </c>
      <c r="E1214" s="1150" t="s">
        <v>18943</v>
      </c>
      <c r="F1214" s="1150" t="s">
        <v>18948</v>
      </c>
      <c r="G1214" s="1150" t="s">
        <v>52</v>
      </c>
      <c r="H1214" s="1150" t="s">
        <v>20413</v>
      </c>
      <c r="I1214" s="1150" t="s">
        <v>20414</v>
      </c>
      <c r="J1214" s="1150" t="s">
        <v>20415</v>
      </c>
      <c r="K1214" s="1150" t="s">
        <v>20416</v>
      </c>
      <c r="L1214" s="1150" t="s">
        <v>394</v>
      </c>
      <c r="M1214" s="1150">
        <v>100184842</v>
      </c>
      <c r="N1214" s="1150" t="s">
        <v>394</v>
      </c>
      <c r="O1214" s="1150"/>
      <c r="P1214" s="1150" t="s">
        <v>17721</v>
      </c>
      <c r="Q1214" s="1150"/>
      <c r="R1214" s="1210">
        <v>22963</v>
      </c>
      <c r="S1214" s="1150"/>
      <c r="T1214" s="1150" t="s">
        <v>18969</v>
      </c>
      <c r="U1214" s="1150"/>
      <c r="V1214" s="1150"/>
      <c r="W1214" s="1150"/>
      <c r="X1214" s="1150"/>
      <c r="Y1214" s="1150"/>
      <c r="Z1214" s="1150"/>
      <c r="AA1214" s="1150"/>
      <c r="AB1214" s="1150"/>
      <c r="AC1214" s="1150"/>
      <c r="AD1214" s="1150"/>
      <c r="AE1214" s="1150"/>
      <c r="AF1214" s="1150"/>
      <c r="AG1214" s="1150"/>
      <c r="AH1214" s="1212">
        <v>1</v>
      </c>
      <c r="AI1214" s="1150" t="s">
        <v>20413</v>
      </c>
      <c r="AJ1214" s="1150" t="s">
        <v>20415</v>
      </c>
      <c r="AK1214" s="1210">
        <v>57936</v>
      </c>
      <c r="AL1214" s="1210">
        <v>57936</v>
      </c>
      <c r="AM1214" s="1150" t="s">
        <v>514</v>
      </c>
      <c r="AN1214" s="1150" t="s">
        <v>13437</v>
      </c>
      <c r="AO1214" s="1150"/>
      <c r="AP1214" s="1150"/>
      <c r="AQ1214" s="1150"/>
      <c r="AR1214" s="1150"/>
      <c r="AS1214" s="1150"/>
      <c r="AT1214" s="1150"/>
      <c r="AU1214" s="1150"/>
      <c r="AV1214" s="1150"/>
      <c r="AW1214" s="1150"/>
      <c r="AX1214" s="1150"/>
      <c r="AY1214" s="1150"/>
      <c r="AZ1214" s="1150"/>
      <c r="BA1214" s="1150"/>
      <c r="BB1214" s="1150"/>
      <c r="BC1214" s="1150"/>
      <c r="BD1214" s="1150"/>
      <c r="BE1214" s="1150"/>
      <c r="BF1214" s="1150"/>
      <c r="BG1214" s="1150"/>
      <c r="BH1214" s="1150"/>
      <c r="BI1214" s="1150"/>
      <c r="BJ1214" s="1150"/>
    </row>
    <row r="1215" spans="1:62">
      <c r="A1215" s="1150">
        <v>1209</v>
      </c>
      <c r="B1215" s="1150">
        <v>0</v>
      </c>
      <c r="C1215" s="1150" t="s">
        <v>2792</v>
      </c>
      <c r="D1215" s="1150" t="s">
        <v>18942</v>
      </c>
      <c r="E1215" s="1150" t="s">
        <v>18943</v>
      </c>
      <c r="F1215" s="1150" t="s">
        <v>18944</v>
      </c>
      <c r="G1215" s="1150" t="s">
        <v>19517</v>
      </c>
      <c r="H1215" s="1243" t="s">
        <v>10785</v>
      </c>
      <c r="I1215" s="1243" t="s">
        <v>10787</v>
      </c>
      <c r="J1215" s="1243" t="s">
        <v>10786</v>
      </c>
      <c r="K1215" s="1235" t="s">
        <v>17666</v>
      </c>
      <c r="L1215" s="1150" t="s">
        <v>394</v>
      </c>
      <c r="M1215" s="1150">
        <v>100210092</v>
      </c>
      <c r="N1215" s="1150" t="s">
        <v>394</v>
      </c>
      <c r="O1215" s="1150" t="s">
        <v>19690</v>
      </c>
      <c r="P1215" s="1150" t="s">
        <v>17721</v>
      </c>
      <c r="Q1215" s="1211">
        <v>45191</v>
      </c>
      <c r="R1215" s="1210">
        <v>16905</v>
      </c>
      <c r="S1215" s="1150"/>
      <c r="T1215" s="1150" t="s">
        <v>18969</v>
      </c>
      <c r="U1215" s="1150">
        <v>1003678104</v>
      </c>
      <c r="V1215" s="1150"/>
      <c r="W1215" s="1150"/>
      <c r="X1215" s="1150"/>
      <c r="Y1215" s="1150"/>
      <c r="Z1215" s="1150"/>
      <c r="AA1215" s="1150"/>
      <c r="AB1215" s="1150"/>
      <c r="AC1215" s="1150"/>
      <c r="AD1215" s="1150"/>
      <c r="AE1215" s="1150"/>
      <c r="AF1215" s="1150" t="s">
        <v>19172</v>
      </c>
      <c r="AG1215" s="1211">
        <v>45202</v>
      </c>
      <c r="AH1215" s="1212">
        <v>45200</v>
      </c>
      <c r="AI1215" s="1243" t="s">
        <v>10785</v>
      </c>
      <c r="AJ1215" s="1243" t="s">
        <v>10786</v>
      </c>
      <c r="AK1215" s="1210">
        <v>16904.73</v>
      </c>
      <c r="AL1215" s="1210">
        <v>16905</v>
      </c>
      <c r="AM1215" s="1150" t="s">
        <v>491</v>
      </c>
      <c r="AN1215" s="1150" t="s">
        <v>12821</v>
      </c>
      <c r="AO1215" s="1150">
        <v>950.2</v>
      </c>
      <c r="AP1215" s="1150" t="s">
        <v>10788</v>
      </c>
      <c r="AQ1215" s="1150"/>
      <c r="AR1215" s="1150">
        <v>4902153855</v>
      </c>
      <c r="AS1215" s="1150"/>
      <c r="AT1215" s="1150"/>
      <c r="AU1215" s="1150"/>
      <c r="AV1215" s="1150"/>
      <c r="AW1215" s="1150"/>
      <c r="AX1215" s="1150"/>
      <c r="AY1215" s="1150"/>
      <c r="AZ1215" s="1150"/>
      <c r="BA1215" s="1150"/>
      <c r="BB1215" s="1150"/>
      <c r="BC1215" s="1150"/>
      <c r="BD1215" s="1150"/>
      <c r="BE1215" s="1150"/>
      <c r="BF1215" s="1150"/>
      <c r="BG1215" s="1150"/>
      <c r="BH1215" s="1150"/>
      <c r="BI1215" s="1150"/>
      <c r="BJ1215" s="1150"/>
    </row>
    <row r="1216" spans="1:62" ht="27">
      <c r="A1216" s="1150">
        <v>1210</v>
      </c>
      <c r="B1216" s="1150">
        <v>0</v>
      </c>
      <c r="C1216" s="1150" t="s">
        <v>2792</v>
      </c>
      <c r="D1216" s="1150" t="s">
        <v>18942</v>
      </c>
      <c r="E1216" s="1150" t="s">
        <v>18943</v>
      </c>
      <c r="F1216" s="1150" t="s">
        <v>18944</v>
      </c>
      <c r="G1216" s="1150" t="s">
        <v>15943</v>
      </c>
      <c r="H1216" s="1150" t="s">
        <v>12239</v>
      </c>
      <c r="I1216" s="1150" t="s">
        <v>12241</v>
      </c>
      <c r="J1216" s="1150" t="s">
        <v>12240</v>
      </c>
      <c r="K1216" s="1150" t="s">
        <v>20417</v>
      </c>
      <c r="L1216" s="1150" t="s">
        <v>394</v>
      </c>
      <c r="M1216" s="1150">
        <v>100209621</v>
      </c>
      <c r="N1216" s="1150" t="s">
        <v>394</v>
      </c>
      <c r="O1216" s="1150"/>
      <c r="P1216" s="1150" t="s">
        <v>17721</v>
      </c>
      <c r="Q1216" s="1150"/>
      <c r="R1216" s="1210">
        <v>94187</v>
      </c>
      <c r="S1216" s="1150"/>
      <c r="T1216" s="1150" t="s">
        <v>18969</v>
      </c>
      <c r="U1216" s="1150">
        <v>1003677997</v>
      </c>
      <c r="V1216" s="1150"/>
      <c r="W1216" s="1150"/>
      <c r="X1216" s="1150"/>
      <c r="Y1216" s="1150"/>
      <c r="Z1216" s="1150"/>
      <c r="AA1216" s="1150"/>
      <c r="AB1216" s="1150"/>
      <c r="AC1216" s="1150"/>
      <c r="AD1216" s="1150"/>
      <c r="AE1216" s="1150"/>
      <c r="AF1216" s="1150" t="s">
        <v>18978</v>
      </c>
      <c r="AG1216" s="1211">
        <v>45202</v>
      </c>
      <c r="AH1216" s="1212">
        <v>45200</v>
      </c>
      <c r="AI1216" s="1150" t="s">
        <v>12239</v>
      </c>
      <c r="AJ1216" s="1150" t="s">
        <v>12240</v>
      </c>
      <c r="AK1216" s="1210">
        <v>94187</v>
      </c>
      <c r="AL1216" s="1210">
        <v>94187</v>
      </c>
      <c r="AM1216" s="1150" t="s">
        <v>20351</v>
      </c>
      <c r="AN1216" s="1215" t="s">
        <v>20352</v>
      </c>
      <c r="AO1216" s="1210">
        <v>2508.8000000000002</v>
      </c>
      <c r="AP1216" s="1150" t="s">
        <v>20418</v>
      </c>
      <c r="AQ1216" s="1150"/>
      <c r="AR1216" s="1150">
        <v>4902153333</v>
      </c>
      <c r="AS1216" s="1150"/>
      <c r="AT1216" s="1150"/>
      <c r="AU1216" s="1150"/>
      <c r="AV1216" s="1150"/>
      <c r="AW1216" s="1150"/>
      <c r="AX1216" s="1150"/>
      <c r="AY1216" s="1150"/>
      <c r="AZ1216" s="1150"/>
      <c r="BA1216" s="1150"/>
      <c r="BB1216" s="1150"/>
      <c r="BC1216" s="1150"/>
      <c r="BD1216" s="1150"/>
      <c r="BE1216" s="1150"/>
      <c r="BF1216" s="1150"/>
      <c r="BG1216" s="1150"/>
      <c r="BH1216" s="1150"/>
      <c r="BI1216" s="1150"/>
      <c r="BJ1216" s="1150"/>
    </row>
    <row r="1217" spans="1:62">
      <c r="A1217" s="1150">
        <v>1211</v>
      </c>
      <c r="B1217" s="1150">
        <v>0</v>
      </c>
      <c r="C1217" s="1150" t="s">
        <v>2792</v>
      </c>
      <c r="D1217" s="1150" t="s">
        <v>18942</v>
      </c>
      <c r="E1217" s="1150" t="s">
        <v>18943</v>
      </c>
      <c r="F1217" s="1150" t="s">
        <v>18944</v>
      </c>
      <c r="G1217" s="1150" t="s">
        <v>52</v>
      </c>
      <c r="H1217" s="1213" t="s">
        <v>10648</v>
      </c>
      <c r="I1217" s="1213" t="s">
        <v>10650</v>
      </c>
      <c r="J1217" s="1213" t="s">
        <v>10649</v>
      </c>
      <c r="K1217" s="1150" t="s">
        <v>10652</v>
      </c>
      <c r="L1217" s="1150" t="s">
        <v>394</v>
      </c>
      <c r="M1217" s="1150">
        <v>100211146</v>
      </c>
      <c r="N1217" s="1150" t="s">
        <v>18962</v>
      </c>
      <c r="O1217" s="1150"/>
      <c r="P1217" s="1150" t="s">
        <v>17721</v>
      </c>
      <c r="Q1217" s="1150"/>
      <c r="R1217" s="1210">
        <v>14008.77</v>
      </c>
      <c r="S1217" s="1150"/>
      <c r="T1217" s="1150" t="s">
        <v>18969</v>
      </c>
      <c r="U1217" s="1150">
        <v>1003678035</v>
      </c>
      <c r="V1217" s="1150"/>
      <c r="W1217" s="1150"/>
      <c r="X1217" s="1150"/>
      <c r="Y1217" s="1150"/>
      <c r="Z1217" s="1150"/>
      <c r="AA1217" s="1150"/>
      <c r="AB1217" s="1150"/>
      <c r="AC1217" s="1150"/>
      <c r="AD1217" s="1150"/>
      <c r="AE1217" s="1150"/>
      <c r="AF1217" s="1150" t="s">
        <v>18983</v>
      </c>
      <c r="AG1217" s="1211">
        <v>45202</v>
      </c>
      <c r="AH1217" s="1212">
        <v>45200</v>
      </c>
      <c r="AI1217" s="1213" t="s">
        <v>10648</v>
      </c>
      <c r="AJ1217" s="1213" t="s">
        <v>10649</v>
      </c>
      <c r="AK1217" s="1210">
        <v>14008.77</v>
      </c>
      <c r="AL1217" s="1210">
        <v>14009</v>
      </c>
      <c r="AM1217" s="1150" t="s">
        <v>20351</v>
      </c>
      <c r="AN1217" s="1150" t="s">
        <v>19792</v>
      </c>
      <c r="AO1217" s="1210">
        <v>1545.92</v>
      </c>
      <c r="AP1217" s="1150" t="s">
        <v>10651</v>
      </c>
      <c r="AQ1217" s="1150"/>
      <c r="AR1217" s="1150">
        <v>4902153337</v>
      </c>
      <c r="AS1217" s="1150"/>
      <c r="AT1217" s="1150"/>
      <c r="AU1217" s="1150"/>
      <c r="AV1217" s="1150"/>
      <c r="AW1217" s="1150"/>
      <c r="AX1217" s="1150"/>
      <c r="AY1217" s="1150"/>
      <c r="AZ1217" s="1150"/>
      <c r="BA1217" s="1150"/>
      <c r="BB1217" s="1150"/>
      <c r="BC1217" s="1150"/>
      <c r="BD1217" s="1150"/>
      <c r="BE1217" s="1150"/>
      <c r="BF1217" s="1150"/>
      <c r="BG1217" s="1150"/>
      <c r="BH1217" s="1150"/>
      <c r="BI1217" s="1150"/>
      <c r="BJ1217" s="1150"/>
    </row>
    <row r="1218" spans="1:62">
      <c r="A1218" s="1150">
        <v>1212</v>
      </c>
      <c r="B1218" s="1150">
        <v>0</v>
      </c>
      <c r="C1218" s="1150" t="s">
        <v>2792</v>
      </c>
      <c r="D1218" s="1150" t="s">
        <v>18942</v>
      </c>
      <c r="E1218" s="1150" t="s">
        <v>18943</v>
      </c>
      <c r="F1218" s="1150" t="s">
        <v>18944</v>
      </c>
      <c r="G1218" s="1150" t="s">
        <v>3189</v>
      </c>
      <c r="H1218" s="1150" t="s">
        <v>2477</v>
      </c>
      <c r="I1218" s="1150" t="s">
        <v>2474</v>
      </c>
      <c r="J1218" s="1150" t="s">
        <v>2476</v>
      </c>
      <c r="K1218" s="1150" t="s">
        <v>2475</v>
      </c>
      <c r="L1218" s="1150" t="s">
        <v>394</v>
      </c>
      <c r="M1218" s="1150">
        <v>100210460</v>
      </c>
      <c r="N1218" s="1150" t="s">
        <v>394</v>
      </c>
      <c r="O1218" s="1150"/>
      <c r="P1218" s="1150" t="s">
        <v>17721</v>
      </c>
      <c r="Q1218" s="1150"/>
      <c r="R1218" s="1210">
        <v>12003</v>
      </c>
      <c r="S1218" s="1150"/>
      <c r="T1218" s="1150" t="s">
        <v>18969</v>
      </c>
      <c r="U1218" s="1150">
        <v>1003678001</v>
      </c>
      <c r="V1218" s="1150"/>
      <c r="W1218" s="1150"/>
      <c r="X1218" s="1150"/>
      <c r="Y1218" s="1150"/>
      <c r="Z1218" s="1150"/>
      <c r="AA1218" s="1150"/>
      <c r="AB1218" s="1150"/>
      <c r="AC1218" s="1150"/>
      <c r="AD1218" s="1150"/>
      <c r="AE1218" s="1150"/>
      <c r="AF1218" s="1150" t="s">
        <v>19387</v>
      </c>
      <c r="AG1218" s="1211">
        <v>45203</v>
      </c>
      <c r="AH1218" s="1212">
        <v>45200</v>
      </c>
      <c r="AI1218" s="1150" t="s">
        <v>2477</v>
      </c>
      <c r="AJ1218" s="1150" t="s">
        <v>2476</v>
      </c>
      <c r="AK1218" s="1150"/>
      <c r="AL1218" s="1150" t="s">
        <v>18976</v>
      </c>
      <c r="AM1218" s="1150" t="s">
        <v>20351</v>
      </c>
      <c r="AN1218" s="1150" t="s">
        <v>19792</v>
      </c>
      <c r="AO1218" s="1150"/>
      <c r="AP1218" s="1150"/>
      <c r="AQ1218" s="1150"/>
      <c r="AR1218" s="1150">
        <v>4902154174</v>
      </c>
      <c r="AS1218" s="1150"/>
      <c r="AT1218" s="1150"/>
      <c r="AU1218" s="1150"/>
      <c r="AV1218" s="1150"/>
      <c r="AW1218" s="1150"/>
      <c r="AX1218" s="1150"/>
      <c r="AY1218" s="1150" t="s">
        <v>20419</v>
      </c>
      <c r="AZ1218" s="1150"/>
      <c r="BA1218" s="1150"/>
      <c r="BB1218" s="1150"/>
      <c r="BC1218" s="1150"/>
      <c r="BD1218" s="1150"/>
      <c r="BE1218" s="1150"/>
      <c r="BF1218" s="1150"/>
      <c r="BG1218" s="1150"/>
      <c r="BH1218" s="1150"/>
      <c r="BI1218" s="1150"/>
      <c r="BJ1218" s="1150"/>
    </row>
    <row r="1219" spans="1:62">
      <c r="A1219" s="1150">
        <v>1213</v>
      </c>
      <c r="B1219" s="1150">
        <v>0</v>
      </c>
      <c r="C1219" s="1150" t="s">
        <v>2792</v>
      </c>
      <c r="D1219" s="1150" t="s">
        <v>18942</v>
      </c>
      <c r="E1219" s="1150" t="s">
        <v>18943</v>
      </c>
      <c r="F1219" s="1150" t="s">
        <v>18944</v>
      </c>
      <c r="G1219" s="1150" t="s">
        <v>15831</v>
      </c>
      <c r="H1219" s="1150" t="s">
        <v>12616</v>
      </c>
      <c r="I1219" s="1213" t="s">
        <v>8533</v>
      </c>
      <c r="J1219" s="1150" t="s">
        <v>8532</v>
      </c>
      <c r="K1219" s="1150" t="s">
        <v>12618</v>
      </c>
      <c r="L1219" s="1150" t="s">
        <v>394</v>
      </c>
      <c r="M1219" s="1150">
        <v>100210326</v>
      </c>
      <c r="N1219" s="1150" t="s">
        <v>394</v>
      </c>
      <c r="O1219" s="1150" t="s">
        <v>18968</v>
      </c>
      <c r="P1219" s="1150" t="s">
        <v>17721</v>
      </c>
      <c r="Q1219" s="1211">
        <v>45175</v>
      </c>
      <c r="R1219" s="1210">
        <v>58076</v>
      </c>
      <c r="S1219" s="1150"/>
      <c r="T1219" s="1150" t="s">
        <v>18969</v>
      </c>
      <c r="U1219" s="1150">
        <v>1003677999</v>
      </c>
      <c r="V1219" s="1150">
        <v>1003678000</v>
      </c>
      <c r="W1219" s="1150"/>
      <c r="X1219" s="1150"/>
      <c r="Y1219" s="1150"/>
      <c r="Z1219" s="1150"/>
      <c r="AA1219" s="1150"/>
      <c r="AB1219" s="1150"/>
      <c r="AC1219" s="1150"/>
      <c r="AD1219" s="1150"/>
      <c r="AE1219" s="1150"/>
      <c r="AF1219" s="1150" t="s">
        <v>18978</v>
      </c>
      <c r="AG1219" s="1211">
        <v>45202</v>
      </c>
      <c r="AH1219" s="1212">
        <v>45200</v>
      </c>
      <c r="AI1219" s="1150" t="s">
        <v>12616</v>
      </c>
      <c r="AJ1219" s="1150" t="s">
        <v>8532</v>
      </c>
      <c r="AK1219" s="1210">
        <v>58075.46</v>
      </c>
      <c r="AL1219" s="1210">
        <v>58076</v>
      </c>
      <c r="AM1219" s="1150" t="s">
        <v>5</v>
      </c>
      <c r="AN1219" s="1150" t="s">
        <v>12821</v>
      </c>
      <c r="AO1219" s="1210">
        <v>10155.4</v>
      </c>
      <c r="AP1219" s="1150" t="s">
        <v>590</v>
      </c>
      <c r="AQ1219" s="1150"/>
      <c r="AR1219" s="1150">
        <v>4902153369</v>
      </c>
      <c r="AS1219" s="1150"/>
      <c r="AT1219" s="1150"/>
      <c r="AU1219" s="1150"/>
      <c r="AV1219" s="1150"/>
      <c r="AW1219" s="1150"/>
      <c r="AX1219" s="1150"/>
      <c r="AY1219" s="1150"/>
      <c r="AZ1219" s="1150"/>
      <c r="BA1219" s="1150"/>
      <c r="BB1219" s="1150"/>
      <c r="BC1219" s="1150"/>
      <c r="BD1219" s="1150"/>
      <c r="BE1219" s="1150"/>
      <c r="BF1219" s="1150"/>
      <c r="BG1219" s="1150"/>
      <c r="BH1219" s="1150"/>
      <c r="BI1219" s="1150"/>
      <c r="BJ1219" s="1150"/>
    </row>
    <row r="1220" spans="1:62">
      <c r="A1220" s="1150">
        <v>1214</v>
      </c>
      <c r="B1220" s="1150">
        <v>0</v>
      </c>
      <c r="C1220" s="1150" t="s">
        <v>2792</v>
      </c>
      <c r="D1220" s="1150" t="s">
        <v>18942</v>
      </c>
      <c r="E1220" s="1150" t="s">
        <v>18943</v>
      </c>
      <c r="F1220" s="1150" t="s">
        <v>18948</v>
      </c>
      <c r="G1220" s="1150" t="s">
        <v>17920</v>
      </c>
      <c r="H1220" s="1150" t="s">
        <v>4323</v>
      </c>
      <c r="I1220" s="1150" t="s">
        <v>4320</v>
      </c>
      <c r="J1220" s="1150" t="s">
        <v>4322</v>
      </c>
      <c r="K1220" s="1150" t="s">
        <v>4321</v>
      </c>
      <c r="L1220" s="1150" t="s">
        <v>394</v>
      </c>
      <c r="M1220" s="1150">
        <v>100194601</v>
      </c>
      <c r="N1220" s="1150" t="s">
        <v>394</v>
      </c>
      <c r="O1220" s="1150" t="s">
        <v>19567</v>
      </c>
      <c r="P1220" s="1150" t="s">
        <v>17721</v>
      </c>
      <c r="Q1220" s="1211">
        <v>45202</v>
      </c>
      <c r="R1220" s="1210">
        <v>43228</v>
      </c>
      <c r="S1220" s="1210">
        <v>1000</v>
      </c>
      <c r="T1220" s="1150" t="s">
        <v>18969</v>
      </c>
      <c r="U1220" s="1150">
        <v>1003678103</v>
      </c>
      <c r="V1220" s="1150"/>
      <c r="W1220" s="1150"/>
      <c r="X1220" s="1150"/>
      <c r="Y1220" s="1150"/>
      <c r="Z1220" s="1150"/>
      <c r="AA1220" s="1150"/>
      <c r="AB1220" s="1150"/>
      <c r="AC1220" s="1150"/>
      <c r="AD1220" s="1150"/>
      <c r="AE1220" s="1150"/>
      <c r="AF1220" s="1150" t="s">
        <v>18978</v>
      </c>
      <c r="AG1220" s="1211">
        <v>45202</v>
      </c>
      <c r="AH1220" s="1212">
        <v>45200</v>
      </c>
      <c r="AI1220" s="1150" t="s">
        <v>4323</v>
      </c>
      <c r="AJ1220" s="1150" t="s">
        <v>4322</v>
      </c>
      <c r="AK1220" s="1210">
        <v>101833.78</v>
      </c>
      <c r="AL1220" s="1210">
        <v>101834</v>
      </c>
      <c r="AM1220" s="1150" t="s">
        <v>514</v>
      </c>
      <c r="AN1220" s="1150" t="s">
        <v>13437</v>
      </c>
      <c r="AO1220" s="1150">
        <v>922.64</v>
      </c>
      <c r="AP1220" s="1150" t="s">
        <v>11848</v>
      </c>
      <c r="AQ1220" s="1150"/>
      <c r="AR1220" s="1150">
        <v>4902153878</v>
      </c>
      <c r="AS1220" s="1150"/>
      <c r="AT1220" s="1150"/>
      <c r="AU1220" s="1150"/>
      <c r="AV1220" s="1150"/>
      <c r="AW1220" s="1150"/>
      <c r="AX1220" s="1150"/>
      <c r="AY1220" s="1150" t="s">
        <v>20420</v>
      </c>
      <c r="AZ1220" s="1150"/>
      <c r="BA1220" s="1150"/>
      <c r="BB1220" s="1150"/>
      <c r="BC1220" s="1150"/>
      <c r="BD1220" s="1150"/>
      <c r="BE1220" s="1150"/>
      <c r="BF1220" s="1150"/>
      <c r="BG1220" s="1150"/>
      <c r="BH1220" s="1150"/>
      <c r="BI1220" s="1150"/>
      <c r="BJ1220" s="1150"/>
    </row>
    <row r="1221" spans="1:62" ht="67.5">
      <c r="A1221" s="1150">
        <v>1215</v>
      </c>
      <c r="B1221" s="1150">
        <v>0</v>
      </c>
      <c r="C1221" s="1150" t="s">
        <v>157</v>
      </c>
      <c r="D1221" s="1150" t="s">
        <v>18942</v>
      </c>
      <c r="E1221" s="1150" t="s">
        <v>18943</v>
      </c>
      <c r="F1221" s="1150" t="s">
        <v>18959</v>
      </c>
      <c r="G1221" s="1150" t="s">
        <v>15943</v>
      </c>
      <c r="H1221" s="1150" t="s">
        <v>20421</v>
      </c>
      <c r="I1221" s="1150" t="s">
        <v>20422</v>
      </c>
      <c r="J1221" s="1150" t="s">
        <v>20423</v>
      </c>
      <c r="K1221" s="1150" t="s">
        <v>20424</v>
      </c>
      <c r="L1221" s="1150" t="s">
        <v>394</v>
      </c>
      <c r="M1221" s="1150">
        <v>100190999</v>
      </c>
      <c r="N1221" s="1150" t="s">
        <v>394</v>
      </c>
      <c r="O1221" s="1150"/>
      <c r="P1221" s="1150" t="s">
        <v>17721</v>
      </c>
      <c r="Q1221" s="1150"/>
      <c r="R1221" s="1210">
        <v>77825</v>
      </c>
      <c r="S1221" s="1150"/>
      <c r="T1221" s="1150" t="s">
        <v>18969</v>
      </c>
      <c r="U1221" s="1150"/>
      <c r="V1221" s="1150"/>
      <c r="W1221" s="1150"/>
      <c r="X1221" s="1150"/>
      <c r="Y1221" s="1150"/>
      <c r="Z1221" s="1150"/>
      <c r="AA1221" s="1150"/>
      <c r="AB1221" s="1150"/>
      <c r="AC1221" s="1150"/>
      <c r="AD1221" s="1150"/>
      <c r="AE1221" s="1150"/>
      <c r="AF1221" s="1150"/>
      <c r="AG1221" s="1150"/>
      <c r="AH1221" s="1212">
        <v>1</v>
      </c>
      <c r="AI1221" s="1150" t="s">
        <v>20421</v>
      </c>
      <c r="AJ1221" s="1150" t="s">
        <v>20423</v>
      </c>
      <c r="AK1221" s="1210">
        <v>77905.259999999995</v>
      </c>
      <c r="AL1221" s="1210">
        <v>77906</v>
      </c>
      <c r="AM1221" s="1150" t="s">
        <v>20425</v>
      </c>
      <c r="AN1221" s="1215" t="s">
        <v>20426</v>
      </c>
      <c r="AO1221" s="1210">
        <v>1695</v>
      </c>
      <c r="AP1221" s="1150" t="s">
        <v>20427</v>
      </c>
      <c r="AQ1221" s="1150"/>
      <c r="AR1221" s="1150"/>
      <c r="AS1221" s="1150"/>
      <c r="AT1221" s="1150"/>
      <c r="AU1221" s="1150"/>
      <c r="AV1221" s="1150"/>
      <c r="AW1221" s="1150"/>
      <c r="AX1221" s="1150"/>
      <c r="AY1221" s="1150" t="s">
        <v>20428</v>
      </c>
      <c r="AZ1221" s="1150"/>
      <c r="BA1221" s="1150"/>
      <c r="BB1221" s="1150"/>
      <c r="BC1221" s="1150"/>
      <c r="BD1221" s="1150"/>
      <c r="BE1221" s="1150"/>
      <c r="BF1221" s="1150"/>
      <c r="BG1221" s="1150"/>
      <c r="BH1221" s="1150"/>
      <c r="BI1221" s="1150"/>
      <c r="BJ1221" s="1150"/>
    </row>
    <row r="1222" spans="1:62">
      <c r="A1222" s="1150">
        <v>1216</v>
      </c>
      <c r="B1222" s="1150">
        <v>0</v>
      </c>
      <c r="C1222" s="1150" t="s">
        <v>2792</v>
      </c>
      <c r="D1222" s="1150" t="s">
        <v>18942</v>
      </c>
      <c r="E1222" s="1150" t="s">
        <v>18943</v>
      </c>
      <c r="F1222" s="1150" t="s">
        <v>19171</v>
      </c>
      <c r="G1222" s="1150" t="s">
        <v>19136</v>
      </c>
      <c r="H1222" s="1213" t="s">
        <v>2159</v>
      </c>
      <c r="I1222" s="1213" t="s">
        <v>2190</v>
      </c>
      <c r="J1222" s="1213" t="s">
        <v>12283</v>
      </c>
      <c r="K1222" s="1150" t="s">
        <v>20429</v>
      </c>
      <c r="L1222" s="1150" t="s">
        <v>394</v>
      </c>
      <c r="M1222" s="1150">
        <v>100210154</v>
      </c>
      <c r="N1222" s="1150" t="s">
        <v>394</v>
      </c>
      <c r="O1222" s="1150"/>
      <c r="P1222" s="1150" t="s">
        <v>17721</v>
      </c>
      <c r="Q1222" s="1150"/>
      <c r="R1222" s="1210">
        <v>48577</v>
      </c>
      <c r="S1222" s="1150"/>
      <c r="T1222" s="1150" t="s">
        <v>18969</v>
      </c>
      <c r="U1222" s="1150">
        <v>1003678287</v>
      </c>
      <c r="V1222" s="1150"/>
      <c r="W1222" s="1150"/>
      <c r="X1222" s="1150"/>
      <c r="Y1222" s="1150"/>
      <c r="Z1222" s="1150"/>
      <c r="AA1222" s="1150"/>
      <c r="AB1222" s="1150"/>
      <c r="AC1222" s="1150"/>
      <c r="AD1222" s="1150"/>
      <c r="AE1222" s="1150"/>
      <c r="AF1222" s="1150" t="s">
        <v>18983</v>
      </c>
      <c r="AG1222" s="1211">
        <v>45203</v>
      </c>
      <c r="AH1222" s="1212">
        <v>45200</v>
      </c>
      <c r="AI1222" s="1213" t="s">
        <v>2159</v>
      </c>
      <c r="AJ1222" s="1213" t="s">
        <v>12283</v>
      </c>
      <c r="AK1222" s="1210">
        <v>48577</v>
      </c>
      <c r="AL1222" s="1210">
        <v>48577</v>
      </c>
      <c r="AM1222" s="1150" t="s">
        <v>20346</v>
      </c>
      <c r="AN1222" s="1150"/>
      <c r="AO1222" s="1210">
        <v>12302.09</v>
      </c>
      <c r="AP1222" s="1150" t="s">
        <v>2189</v>
      </c>
      <c r="AQ1222" s="1150"/>
      <c r="AR1222" s="1150">
        <v>4902154169</v>
      </c>
      <c r="AS1222" s="1150"/>
      <c r="AT1222" s="1150"/>
      <c r="AU1222" s="1150"/>
      <c r="AV1222" s="1150"/>
      <c r="AW1222" s="1150"/>
      <c r="AX1222" s="1150"/>
      <c r="AY1222" s="1150" t="s">
        <v>20430</v>
      </c>
      <c r="AZ1222" s="1150"/>
      <c r="BA1222" s="1150"/>
      <c r="BB1222" s="1150"/>
      <c r="BC1222" s="1150"/>
      <c r="BD1222" s="1150"/>
      <c r="BE1222" s="1150"/>
      <c r="BF1222" s="1150"/>
      <c r="BG1222" s="1150"/>
      <c r="BH1222" s="1150"/>
      <c r="BI1222" s="1150"/>
      <c r="BJ1222" s="1150"/>
    </row>
    <row r="1223" spans="1:62" ht="243">
      <c r="A1223" s="1150">
        <v>1217</v>
      </c>
      <c r="B1223" s="1150">
        <v>0</v>
      </c>
      <c r="C1223" s="1150" t="s">
        <v>2792</v>
      </c>
      <c r="D1223" s="1150" t="s">
        <v>18942</v>
      </c>
      <c r="E1223" s="1150" t="s">
        <v>18943</v>
      </c>
      <c r="F1223" s="1150" t="s">
        <v>18948</v>
      </c>
      <c r="G1223" s="1150" t="s">
        <v>15831</v>
      </c>
      <c r="H1223" s="1150" t="s">
        <v>9482</v>
      </c>
      <c r="I1223" s="1150" t="s">
        <v>9484</v>
      </c>
      <c r="J1223" s="1222" t="s">
        <v>9483</v>
      </c>
      <c r="K1223" s="1215" t="s">
        <v>9486</v>
      </c>
      <c r="L1223" s="1150" t="s">
        <v>394</v>
      </c>
      <c r="M1223" s="1150">
        <v>100207532</v>
      </c>
      <c r="N1223" s="1150" t="s">
        <v>394</v>
      </c>
      <c r="O1223" s="1150"/>
      <c r="P1223" s="1150" t="s">
        <v>17721</v>
      </c>
      <c r="Q1223" s="1150"/>
      <c r="R1223" s="1210">
        <v>158960</v>
      </c>
      <c r="S1223" s="1150"/>
      <c r="T1223" s="1150" t="s">
        <v>18969</v>
      </c>
      <c r="U1223" s="1150">
        <v>1003678101</v>
      </c>
      <c r="V1223" s="1150">
        <v>1003678102</v>
      </c>
      <c r="W1223" s="1150"/>
      <c r="X1223" s="1150"/>
      <c r="Y1223" s="1150"/>
      <c r="Z1223" s="1150"/>
      <c r="AA1223" s="1150"/>
      <c r="AB1223" s="1150"/>
      <c r="AC1223" s="1150"/>
      <c r="AD1223" s="1150"/>
      <c r="AE1223" s="1150"/>
      <c r="AF1223" s="1150" t="s">
        <v>19172</v>
      </c>
      <c r="AG1223" s="1211">
        <v>45202</v>
      </c>
      <c r="AH1223" s="1212">
        <v>45200</v>
      </c>
      <c r="AI1223" s="1150" t="s">
        <v>9482</v>
      </c>
      <c r="AJ1223" s="1222" t="s">
        <v>9483</v>
      </c>
      <c r="AK1223" s="1210">
        <v>172991.2</v>
      </c>
      <c r="AL1223" s="1210">
        <v>172992</v>
      </c>
      <c r="AM1223" s="1150" t="s">
        <v>514</v>
      </c>
      <c r="AN1223" s="1150" t="s">
        <v>13437</v>
      </c>
      <c r="AO1223" s="1210">
        <v>80713</v>
      </c>
      <c r="AP1223" s="1150" t="s">
        <v>9485</v>
      </c>
      <c r="AQ1223" s="1150"/>
      <c r="AR1223" s="1150">
        <v>4902153859</v>
      </c>
      <c r="AS1223" s="1150">
        <v>4902153555</v>
      </c>
      <c r="AT1223" s="1150"/>
      <c r="AU1223" s="1150"/>
      <c r="AV1223" s="1150"/>
      <c r="AW1223" s="1150"/>
      <c r="AX1223" s="1150"/>
      <c r="AY1223" s="1150"/>
      <c r="AZ1223" s="1150"/>
      <c r="BA1223" s="1150"/>
      <c r="BB1223" s="1150"/>
      <c r="BC1223" s="1150"/>
      <c r="BD1223" s="1150"/>
      <c r="BE1223" s="1150"/>
      <c r="BF1223" s="1150"/>
      <c r="BG1223" s="1150"/>
      <c r="BH1223" s="1150"/>
      <c r="BI1223" s="1150"/>
      <c r="BJ1223" s="1150"/>
    </row>
    <row r="1224" spans="1:62">
      <c r="A1224" s="1150">
        <v>1218</v>
      </c>
      <c r="B1224" s="1150">
        <v>0</v>
      </c>
      <c r="C1224" s="1150" t="s">
        <v>2792</v>
      </c>
      <c r="D1224" s="1150" t="s">
        <v>18942</v>
      </c>
      <c r="E1224" s="1150" t="s">
        <v>18943</v>
      </c>
      <c r="F1224" s="1150" t="s">
        <v>18944</v>
      </c>
      <c r="G1224" s="1150" t="s">
        <v>15943</v>
      </c>
      <c r="H1224" s="1150" t="s">
        <v>20431</v>
      </c>
      <c r="I1224" s="1150" t="s">
        <v>20432</v>
      </c>
      <c r="J1224" s="1150" t="s">
        <v>20433</v>
      </c>
      <c r="K1224" s="1150" t="s">
        <v>20434</v>
      </c>
      <c r="L1224" s="1150" t="s">
        <v>394</v>
      </c>
      <c r="M1224" s="1150">
        <v>100204031</v>
      </c>
      <c r="N1224" s="1150" t="s">
        <v>394</v>
      </c>
      <c r="O1224" s="1150"/>
      <c r="P1224" s="1150" t="s">
        <v>17721</v>
      </c>
      <c r="Q1224" s="1150"/>
      <c r="R1224" s="1210">
        <v>70691</v>
      </c>
      <c r="S1224" s="1150"/>
      <c r="T1224" s="1150" t="s">
        <v>18969</v>
      </c>
      <c r="U1224" s="1150">
        <v>1003678898</v>
      </c>
      <c r="V1224" s="1150">
        <v>1003678899</v>
      </c>
      <c r="W1224" s="1150"/>
      <c r="X1224" s="1150"/>
      <c r="Y1224" s="1150"/>
      <c r="Z1224" s="1150"/>
      <c r="AA1224" s="1150"/>
      <c r="AB1224" s="1150"/>
      <c r="AC1224" s="1150"/>
      <c r="AD1224" s="1150"/>
      <c r="AE1224" s="1150"/>
      <c r="AF1224" s="1150" t="s">
        <v>18983</v>
      </c>
      <c r="AG1224" s="1211">
        <v>45204</v>
      </c>
      <c r="AH1224" s="1212">
        <v>45200</v>
      </c>
      <c r="AI1224" s="1150" t="s">
        <v>20431</v>
      </c>
      <c r="AJ1224" s="1150" t="s">
        <v>20433</v>
      </c>
      <c r="AK1224" s="1210">
        <v>70691</v>
      </c>
      <c r="AL1224" s="1210">
        <v>70691</v>
      </c>
      <c r="AM1224" s="1150" t="s">
        <v>20335</v>
      </c>
      <c r="AN1224" s="1150" t="s">
        <v>19792</v>
      </c>
      <c r="AO1224" s="1150">
        <v>940.76</v>
      </c>
      <c r="AP1224" s="1150" t="s">
        <v>20435</v>
      </c>
      <c r="AQ1224" s="1150"/>
      <c r="AR1224" s="1150">
        <v>4902154151</v>
      </c>
      <c r="AS1224" s="1150"/>
      <c r="AT1224" s="1150"/>
      <c r="AU1224" s="1150"/>
      <c r="AV1224" s="1150"/>
      <c r="AW1224" s="1150"/>
      <c r="AX1224" s="1150"/>
      <c r="AY1224" s="1150"/>
      <c r="AZ1224" s="1150"/>
      <c r="BA1224" s="1150"/>
      <c r="BB1224" s="1150"/>
      <c r="BC1224" s="1150"/>
      <c r="BD1224" s="1150"/>
      <c r="BE1224" s="1150"/>
      <c r="BF1224" s="1150"/>
      <c r="BG1224" s="1150"/>
      <c r="BH1224" s="1150"/>
      <c r="BI1224" s="1150"/>
      <c r="BJ1224" s="1150"/>
    </row>
    <row r="1225" spans="1:62" ht="121.5">
      <c r="A1225" s="1150">
        <v>1219</v>
      </c>
      <c r="B1225" s="1150">
        <v>0</v>
      </c>
      <c r="C1225" s="1150" t="s">
        <v>17924</v>
      </c>
      <c r="D1225" s="1150" t="s">
        <v>18942</v>
      </c>
      <c r="E1225" s="1150" t="s">
        <v>18943</v>
      </c>
      <c r="F1225" s="1150" t="s">
        <v>18944</v>
      </c>
      <c r="G1225" s="1150" t="s">
        <v>17920</v>
      </c>
      <c r="H1225" s="1213" t="s">
        <v>12657</v>
      </c>
      <c r="I1225" s="1213" t="s">
        <v>12659</v>
      </c>
      <c r="J1225" s="1213" t="s">
        <v>12658</v>
      </c>
      <c r="K1225" s="1215" t="s">
        <v>20436</v>
      </c>
      <c r="L1225" s="1150" t="s">
        <v>394</v>
      </c>
      <c r="M1225" s="1150">
        <v>100202444</v>
      </c>
      <c r="N1225" s="1150" t="s">
        <v>394</v>
      </c>
      <c r="O1225" s="1150"/>
      <c r="P1225" s="1150" t="s">
        <v>17721</v>
      </c>
      <c r="Q1225" s="1150"/>
      <c r="R1225" s="1210">
        <v>20846</v>
      </c>
      <c r="S1225" s="1150"/>
      <c r="T1225" s="1150" t="s">
        <v>18969</v>
      </c>
      <c r="U1225" s="1150">
        <v>1003680938</v>
      </c>
      <c r="V1225" s="1150">
        <v>1003680939</v>
      </c>
      <c r="W1225" s="1150">
        <v>1003680940</v>
      </c>
      <c r="X1225" s="1150"/>
      <c r="Y1225" s="1150"/>
      <c r="Z1225" s="1150"/>
      <c r="AA1225" s="1150"/>
      <c r="AB1225" s="1150"/>
      <c r="AC1225" s="1150"/>
      <c r="AD1225" s="1150"/>
      <c r="AE1225" s="1150"/>
      <c r="AF1225" s="1150" t="s">
        <v>18962</v>
      </c>
      <c r="AG1225" s="1211">
        <v>45203</v>
      </c>
      <c r="AH1225" s="1212">
        <v>45200</v>
      </c>
      <c r="AI1225" s="1213" t="s">
        <v>12657</v>
      </c>
      <c r="AJ1225" s="1213" t="s">
        <v>12658</v>
      </c>
      <c r="AK1225" s="1210">
        <v>20846.28</v>
      </c>
      <c r="AL1225" s="1210">
        <v>20847</v>
      </c>
      <c r="AM1225" s="1150" t="s">
        <v>20335</v>
      </c>
      <c r="AN1225" s="1150" t="s">
        <v>19792</v>
      </c>
      <c r="AO1225" s="1150"/>
      <c r="AP1225" s="1150"/>
      <c r="AQ1225" s="1150"/>
      <c r="AR1225" s="1150"/>
      <c r="AS1225" s="1150"/>
      <c r="AT1225" s="1150"/>
      <c r="AU1225" s="1150"/>
      <c r="AV1225" s="1150"/>
      <c r="AW1225" s="1150"/>
      <c r="AX1225" s="1150"/>
      <c r="AY1225" s="1150" t="s">
        <v>20437</v>
      </c>
      <c r="AZ1225" s="1150"/>
      <c r="BA1225" s="1150"/>
      <c r="BB1225" s="1150"/>
      <c r="BC1225" s="1150"/>
      <c r="BD1225" s="1150"/>
      <c r="BE1225" s="1150"/>
      <c r="BF1225" s="1150"/>
      <c r="BG1225" s="1150"/>
      <c r="BH1225" s="1150"/>
      <c r="BI1225" s="1150"/>
      <c r="BJ1225" s="1150"/>
    </row>
    <row r="1226" spans="1:62">
      <c r="A1226" s="1150">
        <v>1220</v>
      </c>
      <c r="B1226" s="1150">
        <v>0</v>
      </c>
      <c r="C1226" s="1150" t="s">
        <v>2792</v>
      </c>
      <c r="D1226" s="1150" t="s">
        <v>18942</v>
      </c>
      <c r="E1226" s="1150" t="s">
        <v>18943</v>
      </c>
      <c r="F1226" s="1150" t="s">
        <v>18948</v>
      </c>
      <c r="G1226" s="1150" t="s">
        <v>17912</v>
      </c>
      <c r="H1226" s="1150" t="s">
        <v>20438</v>
      </c>
      <c r="I1226" s="1150" t="s">
        <v>12470</v>
      </c>
      <c r="J1226" s="1150" t="s">
        <v>20439</v>
      </c>
      <c r="K1226" s="1150" t="s">
        <v>20440</v>
      </c>
      <c r="L1226" s="1150" t="s">
        <v>394</v>
      </c>
      <c r="M1226" s="1150">
        <v>100197267</v>
      </c>
      <c r="N1226" s="1150" t="s">
        <v>394</v>
      </c>
      <c r="O1226" s="1150"/>
      <c r="P1226" s="1150" t="s">
        <v>17721</v>
      </c>
      <c r="Q1226" s="1150"/>
      <c r="R1226" s="1210">
        <v>68539</v>
      </c>
      <c r="S1226" s="1150"/>
      <c r="T1226" s="1150" t="s">
        <v>18969</v>
      </c>
      <c r="U1226" s="1150">
        <v>1003678150</v>
      </c>
      <c r="V1226" s="1150">
        <v>1003678151</v>
      </c>
      <c r="W1226" s="1150"/>
      <c r="X1226" s="1150"/>
      <c r="Y1226" s="1150"/>
      <c r="Z1226" s="1150"/>
      <c r="AA1226" s="1150"/>
      <c r="AB1226" s="1150"/>
      <c r="AC1226" s="1150"/>
      <c r="AD1226" s="1150"/>
      <c r="AE1226" s="1150"/>
      <c r="AF1226" s="1150" t="s">
        <v>18962</v>
      </c>
      <c r="AG1226" s="1211">
        <v>45203</v>
      </c>
      <c r="AH1226" s="1212">
        <v>45200</v>
      </c>
      <c r="AI1226" s="1150" t="s">
        <v>20438</v>
      </c>
      <c r="AJ1226" s="1150" t="s">
        <v>20439</v>
      </c>
      <c r="AK1226" s="1210">
        <v>68540</v>
      </c>
      <c r="AL1226" s="1210">
        <v>68540</v>
      </c>
      <c r="AM1226" s="1150" t="s">
        <v>514</v>
      </c>
      <c r="AN1226" s="1150" t="s">
        <v>13437</v>
      </c>
      <c r="AO1226" s="1150"/>
      <c r="AP1226" s="1150" t="s">
        <v>12471</v>
      </c>
      <c r="AQ1226" s="1150"/>
      <c r="AR1226" s="1150">
        <v>4902153867</v>
      </c>
      <c r="AS1226" s="1150"/>
      <c r="AT1226" s="1150"/>
      <c r="AU1226" s="1150"/>
      <c r="AV1226" s="1150"/>
      <c r="AW1226" s="1150"/>
      <c r="AX1226" s="1150"/>
      <c r="AY1226" s="1150"/>
      <c r="AZ1226" s="1150"/>
      <c r="BA1226" s="1150"/>
      <c r="BB1226" s="1150"/>
      <c r="BC1226" s="1150"/>
      <c r="BD1226" s="1150"/>
      <c r="BE1226" s="1150"/>
      <c r="BF1226" s="1150"/>
      <c r="BG1226" s="1150"/>
      <c r="BH1226" s="1150"/>
      <c r="BI1226" s="1150"/>
      <c r="BJ1226" s="1150"/>
    </row>
    <row r="1227" spans="1:62" ht="40.5">
      <c r="A1227" s="1150">
        <v>1221</v>
      </c>
      <c r="B1227" s="1150">
        <v>0</v>
      </c>
      <c r="C1227" s="1150" t="s">
        <v>17850</v>
      </c>
      <c r="D1227" s="1150" t="s">
        <v>18942</v>
      </c>
      <c r="E1227" s="1150" t="s">
        <v>18943</v>
      </c>
      <c r="F1227" s="1150" t="s">
        <v>18948</v>
      </c>
      <c r="G1227" s="1150" t="s">
        <v>17920</v>
      </c>
      <c r="H1227" s="1150" t="s">
        <v>20441</v>
      </c>
      <c r="I1227" s="1150" t="s">
        <v>20442</v>
      </c>
      <c r="J1227" s="1150" t="s">
        <v>20443</v>
      </c>
      <c r="K1227" s="1150" t="s">
        <v>20444</v>
      </c>
      <c r="L1227" s="1150" t="s">
        <v>394</v>
      </c>
      <c r="M1227" s="1150">
        <v>100211313</v>
      </c>
      <c r="N1227" s="1150" t="s">
        <v>18962</v>
      </c>
      <c r="O1227" s="1150" t="s">
        <v>19690</v>
      </c>
      <c r="P1227" s="1150" t="s">
        <v>17721</v>
      </c>
      <c r="Q1227" s="1211">
        <v>45203</v>
      </c>
      <c r="R1227" s="1210">
        <v>1433</v>
      </c>
      <c r="S1227" s="1150"/>
      <c r="T1227" s="1150" t="s">
        <v>18969</v>
      </c>
      <c r="U1227" s="1150"/>
      <c r="V1227" s="1150"/>
      <c r="W1227" s="1150"/>
      <c r="X1227" s="1150"/>
      <c r="Y1227" s="1150"/>
      <c r="Z1227" s="1150"/>
      <c r="AA1227" s="1150"/>
      <c r="AB1227" s="1150"/>
      <c r="AC1227" s="1150"/>
      <c r="AD1227" s="1150"/>
      <c r="AE1227" s="1150"/>
      <c r="AF1227" s="1150"/>
      <c r="AG1227" s="1150"/>
      <c r="AH1227" s="1212">
        <v>1</v>
      </c>
      <c r="AI1227" s="1150" t="s">
        <v>20441</v>
      </c>
      <c r="AJ1227" s="1150" t="s">
        <v>20443</v>
      </c>
      <c r="AK1227" s="1210">
        <v>1432.1</v>
      </c>
      <c r="AL1227" s="1210">
        <v>1433</v>
      </c>
      <c r="AM1227" s="1150" t="s">
        <v>20351</v>
      </c>
      <c r="AN1227" s="1215" t="s">
        <v>20385</v>
      </c>
      <c r="AO1227" s="1150"/>
      <c r="AP1227" s="1150"/>
      <c r="AQ1227" s="1150"/>
      <c r="AR1227" s="1150"/>
      <c r="AS1227" s="1150"/>
      <c r="AT1227" s="1150"/>
      <c r="AU1227" s="1150"/>
      <c r="AV1227" s="1150"/>
      <c r="AW1227" s="1150"/>
      <c r="AX1227" s="1150"/>
      <c r="AY1227" s="1150"/>
      <c r="AZ1227" s="1150"/>
      <c r="BA1227" s="1150"/>
      <c r="BB1227" s="1150"/>
      <c r="BC1227" s="1150"/>
      <c r="BD1227" s="1150"/>
      <c r="BE1227" s="1150"/>
      <c r="BF1227" s="1150"/>
      <c r="BG1227" s="1150"/>
      <c r="BH1227" s="1150"/>
      <c r="BI1227" s="1150"/>
      <c r="BJ1227" s="1150"/>
    </row>
    <row r="1228" spans="1:62" ht="40.5">
      <c r="A1228" s="1150">
        <v>1222</v>
      </c>
      <c r="B1228" s="1150">
        <v>0</v>
      </c>
      <c r="C1228" s="1150" t="s">
        <v>2792</v>
      </c>
      <c r="D1228" s="1150" t="s">
        <v>18942</v>
      </c>
      <c r="E1228" s="1150" t="s">
        <v>18943</v>
      </c>
      <c r="F1228" s="1150" t="s">
        <v>18948</v>
      </c>
      <c r="G1228" s="1150" t="s">
        <v>17569</v>
      </c>
      <c r="H1228" s="1150" t="s">
        <v>4299</v>
      </c>
      <c r="I1228" s="1150" t="s">
        <v>4296</v>
      </c>
      <c r="J1228" s="1150" t="s">
        <v>4298</v>
      </c>
      <c r="K1228" s="1150" t="s">
        <v>20445</v>
      </c>
      <c r="L1228" s="1150" t="s">
        <v>394</v>
      </c>
      <c r="M1228" s="1150">
        <v>100178687</v>
      </c>
      <c r="N1228" s="1150" t="s">
        <v>394</v>
      </c>
      <c r="O1228" s="1150"/>
      <c r="P1228" s="1150" t="s">
        <v>17721</v>
      </c>
      <c r="Q1228" s="1150"/>
      <c r="R1228" s="1210">
        <v>20164</v>
      </c>
      <c r="S1228" s="1150"/>
      <c r="T1228" s="1150" t="s">
        <v>18969</v>
      </c>
      <c r="U1228" s="1150">
        <v>1003678033</v>
      </c>
      <c r="V1228" s="1150">
        <v>1003678034</v>
      </c>
      <c r="W1228" s="1150"/>
      <c r="X1228" s="1150"/>
      <c r="Y1228" s="1150"/>
      <c r="Z1228" s="1150"/>
      <c r="AA1228" s="1150"/>
      <c r="AB1228" s="1150"/>
      <c r="AC1228" s="1150"/>
      <c r="AD1228" s="1150"/>
      <c r="AE1228" s="1150"/>
      <c r="AF1228" s="1150" t="s">
        <v>18978</v>
      </c>
      <c r="AG1228" s="1211">
        <v>45203</v>
      </c>
      <c r="AH1228" s="1212">
        <v>45200</v>
      </c>
      <c r="AI1228" s="1150" t="s">
        <v>4299</v>
      </c>
      <c r="AJ1228" s="1150" t="s">
        <v>4298</v>
      </c>
      <c r="AK1228" s="1210">
        <v>33018</v>
      </c>
      <c r="AL1228" s="1210">
        <v>33018</v>
      </c>
      <c r="AM1228" s="1150" t="s">
        <v>20384</v>
      </c>
      <c r="AN1228" s="1215" t="s">
        <v>20385</v>
      </c>
      <c r="AO1228" s="1210">
        <v>5060.6899999999996</v>
      </c>
      <c r="AP1228" s="1150" t="s">
        <v>20446</v>
      </c>
      <c r="AQ1228" s="1150"/>
      <c r="AR1228" s="1150">
        <v>4902153885</v>
      </c>
      <c r="AS1228" s="1150"/>
      <c r="AT1228" s="1150"/>
      <c r="AU1228" s="1150"/>
      <c r="AV1228" s="1150"/>
      <c r="AW1228" s="1150"/>
      <c r="AX1228" s="1150"/>
      <c r="AY1228" s="1150"/>
      <c r="AZ1228" s="1150"/>
      <c r="BA1228" s="1150"/>
      <c r="BB1228" s="1150"/>
      <c r="BC1228" s="1150"/>
      <c r="BD1228" s="1150"/>
      <c r="BE1228" s="1150"/>
      <c r="BF1228" s="1150"/>
      <c r="BG1228" s="1150"/>
      <c r="BH1228" s="1150"/>
      <c r="BI1228" s="1150"/>
      <c r="BJ1228" s="1150"/>
    </row>
    <row r="1229" spans="1:62">
      <c r="A1229" s="1150">
        <v>1223</v>
      </c>
      <c r="B1229" s="1150">
        <v>0</v>
      </c>
      <c r="C1229" s="1150" t="s">
        <v>19942</v>
      </c>
      <c r="D1229" s="1150" t="s">
        <v>18942</v>
      </c>
      <c r="E1229" s="1150" t="s">
        <v>17550</v>
      </c>
      <c r="F1229" s="1150" t="s">
        <v>18948</v>
      </c>
      <c r="G1229" s="1150" t="s">
        <v>17569</v>
      </c>
      <c r="H1229" s="1150"/>
      <c r="I1229" s="1150" t="s">
        <v>20447</v>
      </c>
      <c r="J1229" s="1150"/>
      <c r="K1229" s="1150" t="s">
        <v>20448</v>
      </c>
      <c r="L1229" s="1150" t="s">
        <v>18997</v>
      </c>
      <c r="M1229" s="1150"/>
      <c r="N1229" s="1150"/>
      <c r="O1229" s="1150"/>
      <c r="P1229" s="1150"/>
      <c r="Q1229" s="1150"/>
      <c r="R1229" s="1150"/>
      <c r="S1229" s="1150"/>
      <c r="T1229" s="1150" t="s">
        <v>18969</v>
      </c>
      <c r="U1229" s="1150"/>
      <c r="V1229" s="1150"/>
      <c r="W1229" s="1150"/>
      <c r="X1229" s="1150"/>
      <c r="Y1229" s="1150"/>
      <c r="Z1229" s="1150"/>
      <c r="AA1229" s="1150"/>
      <c r="AB1229" s="1150"/>
      <c r="AC1229" s="1150"/>
      <c r="AD1229" s="1150"/>
      <c r="AE1229" s="1150"/>
      <c r="AF1229" s="1150"/>
      <c r="AG1229" s="1150"/>
      <c r="AH1229" s="1212">
        <v>1</v>
      </c>
      <c r="AI1229" s="1150"/>
      <c r="AJ1229" s="1150"/>
      <c r="AK1229" s="1150"/>
      <c r="AL1229" s="1150" t="s">
        <v>18976</v>
      </c>
      <c r="AM1229" s="1150" t="s">
        <v>20356</v>
      </c>
      <c r="AN1229" s="1150" t="s">
        <v>20288</v>
      </c>
      <c r="AO1229" s="1150"/>
      <c r="AP1229" s="1150"/>
      <c r="AQ1229" s="1150"/>
      <c r="AR1229" s="1150"/>
      <c r="AS1229" s="1150"/>
      <c r="AT1229" s="1150"/>
      <c r="AU1229" s="1150"/>
      <c r="AV1229" s="1150"/>
      <c r="AW1229" s="1150"/>
      <c r="AX1229" s="1150"/>
      <c r="AY1229" s="1150"/>
      <c r="AZ1229" s="1150"/>
      <c r="BA1229" s="1150"/>
      <c r="BB1229" s="1150"/>
      <c r="BC1229" s="1150"/>
      <c r="BD1229" s="1150"/>
      <c r="BE1229" s="1150"/>
      <c r="BF1229" s="1150"/>
      <c r="BG1229" s="1150"/>
      <c r="BH1229" s="1150"/>
      <c r="BI1229" s="1150"/>
      <c r="BJ1229" s="1150"/>
    </row>
    <row r="1230" spans="1:62">
      <c r="A1230" s="1150">
        <v>1224</v>
      </c>
      <c r="B1230" s="1150">
        <v>0</v>
      </c>
      <c r="C1230" s="1150" t="s">
        <v>19942</v>
      </c>
      <c r="D1230" s="1150" t="s">
        <v>18942</v>
      </c>
      <c r="E1230" s="1150" t="s">
        <v>17550</v>
      </c>
      <c r="F1230" s="1150" t="s">
        <v>18948</v>
      </c>
      <c r="G1230" s="1150" t="s">
        <v>17569</v>
      </c>
      <c r="H1230" s="1150"/>
      <c r="I1230" s="1150" t="s">
        <v>20449</v>
      </c>
      <c r="J1230" s="1150"/>
      <c r="K1230" s="1150" t="s">
        <v>20450</v>
      </c>
      <c r="L1230" s="1150" t="s">
        <v>18997</v>
      </c>
      <c r="M1230" s="1150"/>
      <c r="N1230" s="1150"/>
      <c r="O1230" s="1150"/>
      <c r="P1230" s="1150"/>
      <c r="Q1230" s="1150"/>
      <c r="R1230" s="1150"/>
      <c r="S1230" s="1150"/>
      <c r="T1230" s="1150" t="s">
        <v>18969</v>
      </c>
      <c r="U1230" s="1150"/>
      <c r="V1230" s="1150"/>
      <c r="W1230" s="1150"/>
      <c r="X1230" s="1150"/>
      <c r="Y1230" s="1150"/>
      <c r="Z1230" s="1150"/>
      <c r="AA1230" s="1150"/>
      <c r="AB1230" s="1150"/>
      <c r="AC1230" s="1150"/>
      <c r="AD1230" s="1150"/>
      <c r="AE1230" s="1150"/>
      <c r="AF1230" s="1150"/>
      <c r="AG1230" s="1150"/>
      <c r="AH1230" s="1212">
        <v>1</v>
      </c>
      <c r="AI1230" s="1150"/>
      <c r="AJ1230" s="1150"/>
      <c r="AK1230" s="1150"/>
      <c r="AL1230" s="1150" t="s">
        <v>18976</v>
      </c>
      <c r="AM1230" s="1150" t="s">
        <v>20356</v>
      </c>
      <c r="AN1230" s="1150" t="s">
        <v>20288</v>
      </c>
      <c r="AO1230" s="1150"/>
      <c r="AP1230" s="1150"/>
      <c r="AQ1230" s="1150"/>
      <c r="AR1230" s="1150"/>
      <c r="AS1230" s="1150"/>
      <c r="AT1230" s="1150"/>
      <c r="AU1230" s="1150"/>
      <c r="AV1230" s="1150"/>
      <c r="AW1230" s="1150"/>
      <c r="AX1230" s="1150"/>
      <c r="AY1230" s="1150"/>
      <c r="AZ1230" s="1150"/>
      <c r="BA1230" s="1150"/>
      <c r="BB1230" s="1150"/>
      <c r="BC1230" s="1150"/>
      <c r="BD1230" s="1150"/>
      <c r="BE1230" s="1150"/>
      <c r="BF1230" s="1150"/>
      <c r="BG1230" s="1150"/>
      <c r="BH1230" s="1150"/>
      <c r="BI1230" s="1150"/>
      <c r="BJ1230" s="1150"/>
    </row>
    <row r="1231" spans="1:62" ht="94.5">
      <c r="A1231" s="1150">
        <v>1225</v>
      </c>
      <c r="B1231" s="1150"/>
      <c r="C1231" s="1150" t="s">
        <v>2792</v>
      </c>
      <c r="D1231" s="1150" t="s">
        <v>18942</v>
      </c>
      <c r="E1231" s="1150" t="s">
        <v>18943</v>
      </c>
      <c r="F1231" s="1150" t="s">
        <v>18948</v>
      </c>
      <c r="G1231" s="1150" t="s">
        <v>17920</v>
      </c>
      <c r="H1231" s="1150"/>
      <c r="I1231" s="1150" t="s">
        <v>10734</v>
      </c>
      <c r="J1231" s="1150" t="s">
        <v>10733</v>
      </c>
      <c r="K1231" s="1215" t="s">
        <v>20451</v>
      </c>
      <c r="L1231" s="1150" t="s">
        <v>394</v>
      </c>
      <c r="M1231" s="1150">
        <v>100197911</v>
      </c>
      <c r="N1231" s="1150" t="s">
        <v>394</v>
      </c>
      <c r="O1231" s="1150" t="s">
        <v>19567</v>
      </c>
      <c r="P1231" s="1150" t="s">
        <v>17721</v>
      </c>
      <c r="Q1231" s="1211">
        <v>45203</v>
      </c>
      <c r="R1231" s="1210">
        <v>284149</v>
      </c>
      <c r="S1231" s="1210">
        <v>151423</v>
      </c>
      <c r="T1231" s="1150" t="s">
        <v>18969</v>
      </c>
      <c r="U1231" s="1150">
        <v>1003678298</v>
      </c>
      <c r="V1231" s="1150">
        <v>1003678299</v>
      </c>
      <c r="W1231" s="1150"/>
      <c r="X1231" s="1150"/>
      <c r="Y1231" s="1150"/>
      <c r="Z1231" s="1150"/>
      <c r="AA1231" s="1150"/>
      <c r="AB1231" s="1150"/>
      <c r="AC1231" s="1150"/>
      <c r="AD1231" s="1150"/>
      <c r="AE1231" s="1150"/>
      <c r="AF1231" s="1150" t="s">
        <v>18978</v>
      </c>
      <c r="AG1231" s="1211">
        <v>45203</v>
      </c>
      <c r="AH1231" s="1212">
        <v>45200</v>
      </c>
      <c r="AI1231" s="1150"/>
      <c r="AJ1231" s="1150" t="s">
        <v>10733</v>
      </c>
      <c r="AK1231" s="1210">
        <v>435571.19</v>
      </c>
      <c r="AL1231" s="1210">
        <v>435572</v>
      </c>
      <c r="AM1231" s="1150" t="s">
        <v>514</v>
      </c>
      <c r="AN1231" s="1150" t="s">
        <v>13437</v>
      </c>
      <c r="AO1231" s="1210">
        <v>148321.70000000001</v>
      </c>
      <c r="AP1231" s="1150"/>
      <c r="AQ1231" s="1150"/>
      <c r="AR1231" s="1150">
        <v>4902153900</v>
      </c>
      <c r="AS1231" s="1150"/>
      <c r="AT1231" s="1150"/>
      <c r="AU1231" s="1150"/>
      <c r="AV1231" s="1150"/>
      <c r="AW1231" s="1150"/>
      <c r="AX1231" s="1150"/>
      <c r="AY1231" s="1150" t="s">
        <v>20452</v>
      </c>
      <c r="AZ1231" s="1150"/>
      <c r="BA1231" s="1150" t="s">
        <v>19098</v>
      </c>
      <c r="BB1231" s="1150"/>
      <c r="BC1231" s="1150"/>
      <c r="BD1231" s="1150"/>
      <c r="BE1231" s="1211">
        <v>45208</v>
      </c>
      <c r="BF1231" s="1150" t="s">
        <v>18945</v>
      </c>
      <c r="BG1231" s="1150" t="s">
        <v>18980</v>
      </c>
      <c r="BH1231" s="1150" t="s">
        <v>18978</v>
      </c>
      <c r="BI1231" s="1150"/>
      <c r="BJ1231" s="1150"/>
    </row>
    <row r="1232" spans="1:62">
      <c r="A1232" s="1150">
        <v>1226</v>
      </c>
      <c r="B1232" s="1150"/>
      <c r="C1232" s="1150" t="s">
        <v>19942</v>
      </c>
      <c r="D1232" s="1150" t="s">
        <v>18942</v>
      </c>
      <c r="E1232" s="1150" t="s">
        <v>17550</v>
      </c>
      <c r="F1232" s="1150" t="s">
        <v>18944</v>
      </c>
      <c r="G1232" s="1150" t="s">
        <v>3643</v>
      </c>
      <c r="H1232" s="1150"/>
      <c r="I1232" s="1150" t="s">
        <v>20453</v>
      </c>
      <c r="J1232" s="1150"/>
      <c r="K1232" s="1150" t="s">
        <v>14490</v>
      </c>
      <c r="L1232" s="1150" t="s">
        <v>18997</v>
      </c>
      <c r="M1232" s="1150"/>
      <c r="N1232" s="1150"/>
      <c r="O1232" s="1150"/>
      <c r="P1232" s="1150"/>
      <c r="Q1232" s="1150"/>
      <c r="R1232" s="1150"/>
      <c r="S1232" s="1150"/>
      <c r="T1232" s="1150" t="s">
        <v>18969</v>
      </c>
      <c r="U1232" s="1150"/>
      <c r="V1232" s="1150"/>
      <c r="W1232" s="1150"/>
      <c r="X1232" s="1150"/>
      <c r="Y1232" s="1150"/>
      <c r="Z1232" s="1150"/>
      <c r="AA1232" s="1150"/>
      <c r="AB1232" s="1150"/>
      <c r="AC1232" s="1150"/>
      <c r="AD1232" s="1150"/>
      <c r="AE1232" s="1150"/>
      <c r="AF1232" s="1150"/>
      <c r="AG1232" s="1150"/>
      <c r="AH1232" s="1212">
        <v>1</v>
      </c>
      <c r="AI1232" s="1150"/>
      <c r="AJ1232" s="1150"/>
      <c r="AK1232" s="1150"/>
      <c r="AL1232" s="1150" t="s">
        <v>18976</v>
      </c>
      <c r="AM1232" s="1150" t="s">
        <v>20351</v>
      </c>
      <c r="AN1232" s="1150" t="s">
        <v>19792</v>
      </c>
      <c r="AO1232" s="1150"/>
      <c r="AP1232" s="1150"/>
      <c r="AQ1232" s="1150"/>
      <c r="AR1232" s="1150"/>
      <c r="AS1232" s="1150"/>
      <c r="AT1232" s="1150"/>
      <c r="AU1232" s="1150"/>
      <c r="AV1232" s="1150"/>
      <c r="AW1232" s="1150"/>
      <c r="AX1232" s="1150"/>
      <c r="AY1232" s="1150"/>
      <c r="AZ1232" s="1150"/>
      <c r="BA1232" s="1150"/>
      <c r="BB1232" s="1150"/>
      <c r="BC1232" s="1150"/>
      <c r="BD1232" s="1150"/>
      <c r="BE1232" s="1150"/>
      <c r="BF1232" s="1150"/>
      <c r="BG1232" s="1150"/>
      <c r="BH1232" s="1150"/>
      <c r="BI1232" s="1150"/>
      <c r="BJ1232" s="1150"/>
    </row>
    <row r="1233" spans="1:62">
      <c r="A1233" s="1150">
        <v>1227</v>
      </c>
      <c r="B1233" s="1150"/>
      <c r="C1233" s="1150" t="s">
        <v>19942</v>
      </c>
      <c r="D1233" s="1150" t="s">
        <v>18942</v>
      </c>
      <c r="E1233" s="1150" t="s">
        <v>17550</v>
      </c>
      <c r="F1233" s="1150" t="s">
        <v>18944</v>
      </c>
      <c r="G1233" s="1150" t="s">
        <v>3643</v>
      </c>
      <c r="H1233" s="1150"/>
      <c r="I1233" s="1150" t="s">
        <v>13753</v>
      </c>
      <c r="J1233" s="1150"/>
      <c r="K1233" s="1150" t="s">
        <v>13755</v>
      </c>
      <c r="L1233" s="1150" t="s">
        <v>18997</v>
      </c>
      <c r="M1233" s="1150"/>
      <c r="N1233" s="1150"/>
      <c r="O1233" s="1150"/>
      <c r="P1233" s="1150"/>
      <c r="Q1233" s="1150"/>
      <c r="R1233" s="1150"/>
      <c r="S1233" s="1150"/>
      <c r="T1233" s="1150" t="s">
        <v>18969</v>
      </c>
      <c r="U1233" s="1150"/>
      <c r="V1233" s="1150"/>
      <c r="W1233" s="1150"/>
      <c r="X1233" s="1150"/>
      <c r="Y1233" s="1150"/>
      <c r="Z1233" s="1150"/>
      <c r="AA1233" s="1150"/>
      <c r="AB1233" s="1150"/>
      <c r="AC1233" s="1150"/>
      <c r="AD1233" s="1150"/>
      <c r="AE1233" s="1150"/>
      <c r="AF1233" s="1150"/>
      <c r="AG1233" s="1150"/>
      <c r="AH1233" s="1212">
        <v>1</v>
      </c>
      <c r="AI1233" s="1150"/>
      <c r="AJ1233" s="1150"/>
      <c r="AK1233" s="1150"/>
      <c r="AL1233" s="1150" t="s">
        <v>18976</v>
      </c>
      <c r="AM1233" s="1150" t="s">
        <v>20351</v>
      </c>
      <c r="AN1233" s="1150" t="s">
        <v>19792</v>
      </c>
      <c r="AO1233" s="1150"/>
      <c r="AP1233" s="1150"/>
      <c r="AQ1233" s="1150"/>
      <c r="AR1233" s="1150"/>
      <c r="AS1233" s="1150"/>
      <c r="AT1233" s="1150"/>
      <c r="AU1233" s="1150"/>
      <c r="AV1233" s="1150"/>
      <c r="AW1233" s="1150"/>
      <c r="AX1233" s="1150"/>
      <c r="AY1233" s="1150"/>
      <c r="AZ1233" s="1150"/>
      <c r="BA1233" s="1150"/>
      <c r="BB1233" s="1150"/>
      <c r="BC1233" s="1150"/>
      <c r="BD1233" s="1150"/>
      <c r="BE1233" s="1150"/>
      <c r="BF1233" s="1150"/>
      <c r="BG1233" s="1150"/>
      <c r="BH1233" s="1150"/>
      <c r="BI1233" s="1150"/>
      <c r="BJ1233" s="1150"/>
    </row>
    <row r="1234" spans="1:62">
      <c r="A1234" s="1150">
        <v>1228</v>
      </c>
      <c r="B1234" s="1150"/>
      <c r="C1234" s="1150" t="s">
        <v>2792</v>
      </c>
      <c r="D1234" s="1150" t="s">
        <v>18942</v>
      </c>
      <c r="E1234" s="1150" t="s">
        <v>18943</v>
      </c>
      <c r="F1234" s="1150" t="s">
        <v>18944</v>
      </c>
      <c r="G1234" s="1150" t="s">
        <v>15831</v>
      </c>
      <c r="H1234" s="1150" t="s">
        <v>12223</v>
      </c>
      <c r="I1234" s="1150" t="s">
        <v>12225</v>
      </c>
      <c r="J1234" s="1150" t="s">
        <v>20454</v>
      </c>
      <c r="K1234" s="1150" t="s">
        <v>12227</v>
      </c>
      <c r="L1234" s="1150"/>
      <c r="M1234" s="1150">
        <v>100207661</v>
      </c>
      <c r="N1234" s="1150" t="s">
        <v>394</v>
      </c>
      <c r="O1234" s="1150"/>
      <c r="P1234" s="1150" t="s">
        <v>17721</v>
      </c>
      <c r="Q1234" s="1150"/>
      <c r="R1234" s="1210">
        <v>10521.24</v>
      </c>
      <c r="S1234" s="1150"/>
      <c r="T1234" s="1150" t="s">
        <v>18969</v>
      </c>
      <c r="U1234" s="1150">
        <v>1003678216</v>
      </c>
      <c r="V1234" s="1150">
        <v>1003678217</v>
      </c>
      <c r="W1234" s="1150"/>
      <c r="X1234" s="1150"/>
      <c r="Y1234" s="1150"/>
      <c r="Z1234" s="1150"/>
      <c r="AA1234" s="1150"/>
      <c r="AB1234" s="1150"/>
      <c r="AC1234" s="1150"/>
      <c r="AD1234" s="1150"/>
      <c r="AE1234" s="1150"/>
      <c r="AF1234" s="1150" t="s">
        <v>19725</v>
      </c>
      <c r="AG1234" s="1211">
        <v>45203</v>
      </c>
      <c r="AH1234" s="1212">
        <v>45200</v>
      </c>
      <c r="AI1234" s="1150" t="s">
        <v>12223</v>
      </c>
      <c r="AJ1234" s="1150" t="s">
        <v>20454</v>
      </c>
      <c r="AK1234" s="1150"/>
      <c r="AL1234" s="1150" t="s">
        <v>18976</v>
      </c>
      <c r="AM1234" s="1150" t="s">
        <v>20351</v>
      </c>
      <c r="AN1234" s="1150" t="s">
        <v>19792</v>
      </c>
      <c r="AO1234" s="1150"/>
      <c r="AP1234" s="1150"/>
      <c r="AQ1234" s="1150"/>
      <c r="AR1234" s="1150">
        <v>4902153901</v>
      </c>
      <c r="AS1234" s="1150"/>
      <c r="AT1234" s="1150"/>
      <c r="AU1234" s="1150"/>
      <c r="AV1234" s="1150"/>
      <c r="AW1234" s="1150"/>
      <c r="AX1234" s="1150"/>
      <c r="AY1234" s="1150"/>
      <c r="AZ1234" s="1150"/>
      <c r="BA1234" s="1150"/>
      <c r="BB1234" s="1150"/>
      <c r="BC1234" s="1150"/>
      <c r="BD1234" s="1150"/>
      <c r="BE1234" s="1150"/>
      <c r="BF1234" s="1150"/>
      <c r="BG1234" s="1150"/>
      <c r="BH1234" s="1150"/>
      <c r="BI1234" s="1150"/>
      <c r="BJ1234" s="1150"/>
    </row>
    <row r="1235" spans="1:62">
      <c r="A1235" s="1150">
        <v>1229</v>
      </c>
      <c r="B1235" s="1150"/>
      <c r="C1235" s="1150" t="s">
        <v>2792</v>
      </c>
      <c r="D1235" s="1150" t="s">
        <v>18942</v>
      </c>
      <c r="E1235" s="1150" t="s">
        <v>18943</v>
      </c>
      <c r="F1235" s="1150" t="s">
        <v>18944</v>
      </c>
      <c r="G1235" s="1150" t="s">
        <v>15943</v>
      </c>
      <c r="H1235" s="1150" t="s">
        <v>12606</v>
      </c>
      <c r="I1235" s="1150" t="s">
        <v>12608</v>
      </c>
      <c r="J1235" s="1150" t="s">
        <v>12607</v>
      </c>
      <c r="K1235" s="1150" t="s">
        <v>20455</v>
      </c>
      <c r="L1235" s="1150" t="s">
        <v>394</v>
      </c>
      <c r="M1235" s="1253">
        <v>100202449</v>
      </c>
      <c r="N1235" s="1150" t="s">
        <v>394</v>
      </c>
      <c r="O1235" s="1150" t="s">
        <v>19541</v>
      </c>
      <c r="P1235" s="1150" t="s">
        <v>17721</v>
      </c>
      <c r="Q1235" s="1211">
        <v>45203</v>
      </c>
      <c r="R1235" s="1210">
        <v>12211</v>
      </c>
      <c r="S1235" s="1210">
        <v>8140</v>
      </c>
      <c r="T1235" s="1150" t="s">
        <v>18969</v>
      </c>
      <c r="U1235" s="1150">
        <v>1003678238</v>
      </c>
      <c r="V1235" s="1150">
        <v>1003678239</v>
      </c>
      <c r="W1235" s="1150"/>
      <c r="X1235" s="1150"/>
      <c r="Y1235" s="1150"/>
      <c r="Z1235" s="1150"/>
      <c r="AA1235" s="1150"/>
      <c r="AB1235" s="1150"/>
      <c r="AC1235" s="1150"/>
      <c r="AD1235" s="1150"/>
      <c r="AE1235" s="1150"/>
      <c r="AF1235" s="1150" t="s">
        <v>18973</v>
      </c>
      <c r="AG1235" s="1211">
        <v>45203</v>
      </c>
      <c r="AH1235" s="1212">
        <v>45200</v>
      </c>
      <c r="AI1235" s="1150" t="s">
        <v>12606</v>
      </c>
      <c r="AJ1235" s="1150" t="s">
        <v>12607</v>
      </c>
      <c r="AK1235" s="1210">
        <v>20350.919999999998</v>
      </c>
      <c r="AL1235" s="1210">
        <v>20351</v>
      </c>
      <c r="AM1235" s="1150" t="s">
        <v>20335</v>
      </c>
      <c r="AN1235" s="1150" t="s">
        <v>19792</v>
      </c>
      <c r="AO1235" s="1210">
        <v>6836.75</v>
      </c>
      <c r="AP1235" s="1150" t="s">
        <v>12609</v>
      </c>
      <c r="AQ1235" s="1150"/>
      <c r="AR1235" s="1150">
        <v>4902153898</v>
      </c>
      <c r="AS1235" s="1150"/>
      <c r="AT1235" s="1150"/>
      <c r="AU1235" s="1150"/>
      <c r="AV1235" s="1150"/>
      <c r="AW1235" s="1150"/>
      <c r="AX1235" s="1150"/>
      <c r="AY1235" s="1150" t="s">
        <v>20456</v>
      </c>
      <c r="AZ1235" s="1150"/>
      <c r="BA1235" s="1150"/>
      <c r="BB1235" s="1150"/>
      <c r="BC1235" s="1150"/>
      <c r="BD1235" s="1150"/>
      <c r="BE1235" s="1150"/>
      <c r="BF1235" s="1150"/>
      <c r="BG1235" s="1150"/>
      <c r="BH1235" s="1150"/>
      <c r="BI1235" s="1150"/>
      <c r="BJ1235" s="1150"/>
    </row>
    <row r="1236" spans="1:62">
      <c r="A1236" s="1150">
        <v>1230</v>
      </c>
      <c r="B1236" s="1150">
        <v>0</v>
      </c>
      <c r="C1236" s="1150" t="s">
        <v>14311</v>
      </c>
      <c r="D1236" s="1150" t="s">
        <v>18942</v>
      </c>
      <c r="E1236" s="1150" t="s">
        <v>17550</v>
      </c>
      <c r="F1236" s="1150" t="s">
        <v>18948</v>
      </c>
      <c r="G1236" s="1150" t="s">
        <v>17569</v>
      </c>
      <c r="H1236" s="1150" t="s">
        <v>20457</v>
      </c>
      <c r="I1236" s="1150" t="s">
        <v>20458</v>
      </c>
      <c r="J1236" s="1235" t="s">
        <v>20459</v>
      </c>
      <c r="K1236" s="1150" t="s">
        <v>20460</v>
      </c>
      <c r="L1236" s="1150" t="s">
        <v>19552</v>
      </c>
      <c r="M1236" s="1150"/>
      <c r="N1236" s="1150"/>
      <c r="O1236" s="1150" t="s">
        <v>11362</v>
      </c>
      <c r="P1236" s="1150"/>
      <c r="Q1236" s="1150"/>
      <c r="R1236" s="1150"/>
      <c r="S1236" s="1150"/>
      <c r="T1236" s="1150" t="s">
        <v>18969</v>
      </c>
      <c r="U1236" s="1150"/>
      <c r="V1236" s="1150"/>
      <c r="W1236" s="1150"/>
      <c r="X1236" s="1150"/>
      <c r="Y1236" s="1150"/>
      <c r="Z1236" s="1150"/>
      <c r="AA1236" s="1150"/>
      <c r="AB1236" s="1150"/>
      <c r="AC1236" s="1150"/>
      <c r="AD1236" s="1150"/>
      <c r="AE1236" s="1150"/>
      <c r="AF1236" s="1150"/>
      <c r="AG1236" s="1150"/>
      <c r="AH1236" s="1212">
        <v>1</v>
      </c>
      <c r="AI1236" s="1150" t="s">
        <v>20457</v>
      </c>
      <c r="AJ1236" s="1235" t="s">
        <v>20459</v>
      </c>
      <c r="AK1236" s="1150"/>
      <c r="AL1236" s="1150" t="s">
        <v>18976</v>
      </c>
      <c r="AM1236" s="1150" t="s">
        <v>499</v>
      </c>
      <c r="AN1236" s="1150" t="s">
        <v>13437</v>
      </c>
      <c r="AO1236" s="1150"/>
      <c r="AP1236" s="1150"/>
      <c r="AQ1236" s="1150"/>
      <c r="AR1236" s="1150"/>
      <c r="AS1236" s="1150"/>
      <c r="AT1236" s="1150"/>
      <c r="AU1236" s="1150"/>
      <c r="AV1236" s="1150"/>
      <c r="AW1236" s="1150"/>
      <c r="AX1236" s="1150"/>
      <c r="AY1236" s="1150"/>
      <c r="AZ1236" s="1150"/>
      <c r="BA1236" s="1150"/>
      <c r="BB1236" s="1150"/>
      <c r="BC1236" s="1150"/>
      <c r="BD1236" s="1150"/>
      <c r="BE1236" s="1150"/>
      <c r="BF1236" s="1150"/>
      <c r="BG1236" s="1150"/>
      <c r="BH1236" s="1150"/>
      <c r="BI1236" s="1150"/>
      <c r="BJ1236" s="1150"/>
    </row>
    <row r="1237" spans="1:62">
      <c r="A1237" s="1150">
        <v>1231</v>
      </c>
      <c r="B1237" s="1150"/>
      <c r="C1237" s="1150" t="s">
        <v>2792</v>
      </c>
      <c r="D1237" s="1150" t="s">
        <v>18942</v>
      </c>
      <c r="E1237" s="1150" t="s">
        <v>18943</v>
      </c>
      <c r="F1237" s="1150" t="s">
        <v>18944</v>
      </c>
      <c r="G1237" s="1150" t="s">
        <v>15831</v>
      </c>
      <c r="H1237" s="1213" t="s">
        <v>15612</v>
      </c>
      <c r="I1237" s="1213" t="s">
        <v>15614</v>
      </c>
      <c r="J1237" s="1213" t="s">
        <v>18992</v>
      </c>
      <c r="K1237" s="1150" t="s">
        <v>20461</v>
      </c>
      <c r="L1237" s="1150" t="s">
        <v>394</v>
      </c>
      <c r="M1237" s="1253">
        <v>100210323</v>
      </c>
      <c r="N1237" s="1150" t="s">
        <v>394</v>
      </c>
      <c r="O1237" s="1150"/>
      <c r="P1237" s="1150"/>
      <c r="Q1237" s="1150"/>
      <c r="R1237" s="1150"/>
      <c r="S1237" s="1150"/>
      <c r="T1237" s="1150" t="s">
        <v>18969</v>
      </c>
      <c r="U1237" s="1150">
        <v>1003678240</v>
      </c>
      <c r="V1237" s="1150"/>
      <c r="W1237" s="1150"/>
      <c r="X1237" s="1150"/>
      <c r="Y1237" s="1150"/>
      <c r="Z1237" s="1150"/>
      <c r="AA1237" s="1150"/>
      <c r="AB1237" s="1150"/>
      <c r="AC1237" s="1150"/>
      <c r="AD1237" s="1150"/>
      <c r="AE1237" s="1150"/>
      <c r="AF1237" s="1150" t="s">
        <v>18973</v>
      </c>
      <c r="AG1237" s="1211">
        <v>45203</v>
      </c>
      <c r="AH1237" s="1212">
        <v>45200</v>
      </c>
      <c r="AI1237" s="1213" t="s">
        <v>15612</v>
      </c>
      <c r="AJ1237" s="1213" t="s">
        <v>18992</v>
      </c>
      <c r="AK1237" s="1210">
        <v>14494.2</v>
      </c>
      <c r="AL1237" s="1210">
        <v>14495</v>
      </c>
      <c r="AM1237" s="1150" t="s">
        <v>20462</v>
      </c>
      <c r="AN1237" s="1150" t="s">
        <v>19792</v>
      </c>
      <c r="AO1237" s="1150"/>
      <c r="AP1237" s="1150" t="s">
        <v>15616</v>
      </c>
      <c r="AQ1237" s="1150"/>
      <c r="AR1237" s="1150">
        <v>4902153890</v>
      </c>
      <c r="AS1237" s="1150"/>
      <c r="AT1237" s="1150"/>
      <c r="AU1237" s="1150"/>
      <c r="AV1237" s="1150"/>
      <c r="AW1237" s="1150"/>
      <c r="AX1237" s="1150"/>
      <c r="AY1237" s="1150"/>
      <c r="AZ1237" s="1150"/>
      <c r="BA1237" s="1150"/>
      <c r="BB1237" s="1150"/>
      <c r="BC1237" s="1150"/>
      <c r="BD1237" s="1150"/>
      <c r="BE1237" s="1150"/>
      <c r="BF1237" s="1150"/>
      <c r="BG1237" s="1150"/>
      <c r="BH1237" s="1150"/>
      <c r="BI1237" s="1150"/>
      <c r="BJ1237" s="1150"/>
    </row>
    <row r="1238" spans="1:62">
      <c r="A1238" s="1150">
        <v>1232</v>
      </c>
      <c r="B1238" s="1150"/>
      <c r="C1238" s="1150" t="s">
        <v>2792</v>
      </c>
      <c r="D1238" s="1150" t="s">
        <v>18942</v>
      </c>
      <c r="E1238" s="1150" t="s">
        <v>18943</v>
      </c>
      <c r="F1238" s="1150" t="s">
        <v>18948</v>
      </c>
      <c r="G1238" s="1150" t="s">
        <v>19136</v>
      </c>
      <c r="H1238" s="1213" t="s">
        <v>5120</v>
      </c>
      <c r="I1238" s="1213" t="s">
        <v>5117</v>
      </c>
      <c r="J1238" s="1213" t="s">
        <v>5119</v>
      </c>
      <c r="K1238" s="1150" t="s">
        <v>5118</v>
      </c>
      <c r="L1238" s="1150" t="s">
        <v>394</v>
      </c>
      <c r="M1238" s="1150">
        <v>100191909</v>
      </c>
      <c r="N1238" s="1150" t="s">
        <v>394</v>
      </c>
      <c r="O1238" s="1150"/>
      <c r="P1238" s="1150"/>
      <c r="Q1238" s="1150"/>
      <c r="R1238" s="1150"/>
      <c r="S1238" s="1150"/>
      <c r="T1238" s="1150" t="s">
        <v>18969</v>
      </c>
      <c r="U1238" s="1150">
        <v>1003678733</v>
      </c>
      <c r="V1238" s="1150"/>
      <c r="W1238" s="1150"/>
      <c r="X1238" s="1150"/>
      <c r="Y1238" s="1150"/>
      <c r="Z1238" s="1150"/>
      <c r="AA1238" s="1150"/>
      <c r="AB1238" s="1150"/>
      <c r="AC1238" s="1150"/>
      <c r="AD1238" s="1150"/>
      <c r="AE1238" s="1150"/>
      <c r="AF1238" s="1150" t="s">
        <v>18983</v>
      </c>
      <c r="AG1238" s="1211">
        <v>45204</v>
      </c>
      <c r="AH1238" s="1212">
        <v>45200</v>
      </c>
      <c r="AI1238" s="1213" t="s">
        <v>5120</v>
      </c>
      <c r="AJ1238" s="1213" t="s">
        <v>5119</v>
      </c>
      <c r="AK1238" s="1254">
        <v>52737</v>
      </c>
      <c r="AL1238" s="1210">
        <v>52737</v>
      </c>
      <c r="AM1238" s="1150" t="s">
        <v>514</v>
      </c>
      <c r="AN1238" s="1150" t="s">
        <v>13437</v>
      </c>
      <c r="AO1238" s="1150"/>
      <c r="AP1238" s="1150" t="s">
        <v>20463</v>
      </c>
      <c r="AQ1238" s="1150"/>
      <c r="AR1238" s="1150">
        <v>4902154150</v>
      </c>
      <c r="AS1238" s="1150"/>
      <c r="AT1238" s="1150"/>
      <c r="AU1238" s="1150"/>
      <c r="AV1238" s="1150"/>
      <c r="AW1238" s="1150"/>
      <c r="AX1238" s="1150"/>
      <c r="AY1238" s="1150"/>
      <c r="AZ1238" s="1150"/>
      <c r="BA1238" s="1150"/>
      <c r="BB1238" s="1150"/>
      <c r="BC1238" s="1150"/>
      <c r="BD1238" s="1150"/>
      <c r="BE1238" s="1150"/>
      <c r="BF1238" s="1150"/>
      <c r="BG1238" s="1150"/>
      <c r="BH1238" s="1150"/>
      <c r="BI1238" s="1150"/>
      <c r="BJ1238" s="1150"/>
    </row>
    <row r="1239" spans="1:62">
      <c r="A1239" s="1150">
        <v>1233</v>
      </c>
      <c r="B1239" s="1150"/>
      <c r="C1239" s="1150" t="s">
        <v>2792</v>
      </c>
      <c r="D1239" s="1150" t="s">
        <v>18942</v>
      </c>
      <c r="E1239" s="1150" t="s">
        <v>18943</v>
      </c>
      <c r="F1239" s="1150" t="s">
        <v>18948</v>
      </c>
      <c r="G1239" s="1150" t="s">
        <v>17963</v>
      </c>
      <c r="H1239" s="1150" t="s">
        <v>12065</v>
      </c>
      <c r="I1239" s="1150" t="s">
        <v>20464</v>
      </c>
      <c r="J1239" s="1150" t="s">
        <v>12066</v>
      </c>
      <c r="K1239" s="1150" t="s">
        <v>20465</v>
      </c>
      <c r="L1239" s="1150" t="s">
        <v>394</v>
      </c>
      <c r="M1239" s="1150">
        <v>100199678</v>
      </c>
      <c r="N1239" s="1150" t="s">
        <v>394</v>
      </c>
      <c r="O1239" s="1150"/>
      <c r="P1239" s="1150"/>
      <c r="Q1239" s="1150"/>
      <c r="R1239" s="1150"/>
      <c r="S1239" s="1150"/>
      <c r="T1239" s="1150" t="s">
        <v>18969</v>
      </c>
      <c r="U1239" s="1150">
        <v>1003678241</v>
      </c>
      <c r="V1239" s="1150"/>
      <c r="W1239" s="1150"/>
      <c r="X1239" s="1150"/>
      <c r="Y1239" s="1150"/>
      <c r="Z1239" s="1150"/>
      <c r="AA1239" s="1150"/>
      <c r="AB1239" s="1150"/>
      <c r="AC1239" s="1150"/>
      <c r="AD1239" s="1150"/>
      <c r="AE1239" s="1150"/>
      <c r="AF1239" s="1150" t="s">
        <v>18973</v>
      </c>
      <c r="AG1239" s="1211">
        <v>45203</v>
      </c>
      <c r="AH1239" s="1212">
        <v>45200</v>
      </c>
      <c r="AI1239" s="1150" t="s">
        <v>12065</v>
      </c>
      <c r="AJ1239" s="1150" t="s">
        <v>12066</v>
      </c>
      <c r="AK1239" s="1210">
        <v>730710</v>
      </c>
      <c r="AL1239" s="1210">
        <v>730710</v>
      </c>
      <c r="AM1239" s="1150" t="s">
        <v>514</v>
      </c>
      <c r="AN1239" s="1150" t="s">
        <v>13437</v>
      </c>
      <c r="AO1239" s="1210">
        <v>20839.900000000001</v>
      </c>
      <c r="AP1239" s="1150" t="s">
        <v>12068</v>
      </c>
      <c r="AQ1239" s="1150"/>
      <c r="AR1239" s="1150">
        <v>4902154739</v>
      </c>
      <c r="AS1239" s="1150"/>
      <c r="AT1239" s="1150"/>
      <c r="AU1239" s="1150"/>
      <c r="AV1239" s="1150"/>
      <c r="AW1239" s="1150"/>
      <c r="AX1239" s="1150"/>
      <c r="AY1239" s="1150"/>
      <c r="AZ1239" s="1150"/>
      <c r="BA1239" s="1150"/>
      <c r="BB1239" s="1150"/>
      <c r="BC1239" s="1150"/>
      <c r="BD1239" s="1150"/>
      <c r="BE1239" s="1150"/>
      <c r="BF1239" s="1150"/>
      <c r="BG1239" s="1150"/>
      <c r="BH1239" s="1150"/>
      <c r="BI1239" s="1150"/>
      <c r="BJ1239" s="1150"/>
    </row>
    <row r="1240" spans="1:62">
      <c r="A1240" s="1150">
        <v>1234</v>
      </c>
      <c r="B1240" s="1150"/>
      <c r="C1240" s="1150" t="s">
        <v>2792</v>
      </c>
      <c r="D1240" s="1150" t="s">
        <v>18942</v>
      </c>
      <c r="E1240" s="1150" t="s">
        <v>18943</v>
      </c>
      <c r="F1240" s="1150" t="s">
        <v>18944</v>
      </c>
      <c r="G1240" s="1150" t="s">
        <v>19517</v>
      </c>
      <c r="H1240" s="1243" t="s">
        <v>3862</v>
      </c>
      <c r="I1240" s="1243" t="s">
        <v>3859</v>
      </c>
      <c r="J1240" s="1243" t="s">
        <v>3861</v>
      </c>
      <c r="K1240" s="1235" t="s">
        <v>3860</v>
      </c>
      <c r="L1240" s="1150" t="s">
        <v>394</v>
      </c>
      <c r="M1240" s="1150">
        <v>100210363</v>
      </c>
      <c r="N1240" s="1150" t="s">
        <v>394</v>
      </c>
      <c r="O1240" s="1150" t="s">
        <v>19690</v>
      </c>
      <c r="P1240" s="1150" t="s">
        <v>17721</v>
      </c>
      <c r="Q1240" s="1211">
        <v>45189</v>
      </c>
      <c r="R1240" s="1210">
        <v>14765</v>
      </c>
      <c r="S1240" s="1150"/>
      <c r="T1240" s="1150" t="s">
        <v>18969</v>
      </c>
      <c r="U1240" s="1150">
        <v>1003678709</v>
      </c>
      <c r="V1240" s="1150">
        <v>1003678710</v>
      </c>
      <c r="W1240" s="1150"/>
      <c r="X1240" s="1150"/>
      <c r="Y1240" s="1150"/>
      <c r="Z1240" s="1150"/>
      <c r="AA1240" s="1150"/>
      <c r="AB1240" s="1150"/>
      <c r="AC1240" s="1150"/>
      <c r="AD1240" s="1150"/>
      <c r="AE1240" s="1150"/>
      <c r="AF1240" s="1150" t="s">
        <v>18973</v>
      </c>
      <c r="AG1240" s="1211">
        <v>45204</v>
      </c>
      <c r="AH1240" s="1212">
        <v>45200</v>
      </c>
      <c r="AI1240" s="1243" t="s">
        <v>3862</v>
      </c>
      <c r="AJ1240" s="1243" t="s">
        <v>3861</v>
      </c>
      <c r="AK1240" s="1210">
        <v>28468</v>
      </c>
      <c r="AL1240" s="1210">
        <v>28468</v>
      </c>
      <c r="AM1240" s="1150" t="s">
        <v>518</v>
      </c>
      <c r="AN1240" s="1150" t="s">
        <v>12821</v>
      </c>
      <c r="AO1240" s="1210">
        <v>13623.45</v>
      </c>
      <c r="AP1240" s="1150" t="s">
        <v>12702</v>
      </c>
      <c r="AQ1240" s="1150"/>
      <c r="AR1240" s="1150">
        <v>4902154175</v>
      </c>
      <c r="AS1240" s="1150"/>
      <c r="AT1240" s="1150"/>
      <c r="AU1240" s="1150"/>
      <c r="AV1240" s="1150"/>
      <c r="AW1240" s="1150"/>
      <c r="AX1240" s="1150"/>
      <c r="AY1240" s="1150"/>
      <c r="AZ1240" s="1150"/>
      <c r="BA1240" s="1150"/>
      <c r="BB1240" s="1150"/>
      <c r="BC1240" s="1150"/>
      <c r="BD1240" s="1150"/>
      <c r="BE1240" s="1150"/>
      <c r="BF1240" s="1150"/>
      <c r="BG1240" s="1150"/>
      <c r="BH1240" s="1150"/>
      <c r="BI1240" s="1150"/>
      <c r="BJ1240" s="1150"/>
    </row>
    <row r="1241" spans="1:62">
      <c r="A1241" s="1150">
        <v>1235</v>
      </c>
      <c r="B1241" s="1150"/>
      <c r="C1241" s="1150" t="s">
        <v>2792</v>
      </c>
      <c r="D1241" s="1150" t="s">
        <v>18942</v>
      </c>
      <c r="E1241" s="1150" t="s">
        <v>18943</v>
      </c>
      <c r="F1241" s="1150" t="s">
        <v>18944</v>
      </c>
      <c r="G1241" s="1150" t="s">
        <v>52</v>
      </c>
      <c r="H1241" s="1213" t="s">
        <v>6890</v>
      </c>
      <c r="I1241" s="1213" t="s">
        <v>6892</v>
      </c>
      <c r="J1241" s="1213" t="s">
        <v>6891</v>
      </c>
      <c r="K1241" s="1150" t="s">
        <v>10911</v>
      </c>
      <c r="L1241" s="1150" t="s">
        <v>394</v>
      </c>
      <c r="M1241" s="1150">
        <v>100210884</v>
      </c>
      <c r="N1241" s="1150" t="s">
        <v>394</v>
      </c>
      <c r="O1241" s="1150"/>
      <c r="P1241" s="1150" t="s">
        <v>17721</v>
      </c>
      <c r="Q1241" s="1211">
        <v>45181</v>
      </c>
      <c r="R1241" s="1210">
        <v>12680</v>
      </c>
      <c r="S1241" s="1150"/>
      <c r="T1241" s="1150" t="s">
        <v>18969</v>
      </c>
      <c r="U1241" s="1150">
        <v>1003678244</v>
      </c>
      <c r="V1241" s="1150"/>
      <c r="W1241" s="1150"/>
      <c r="X1241" s="1150"/>
      <c r="Y1241" s="1150"/>
      <c r="Z1241" s="1150"/>
      <c r="AA1241" s="1150"/>
      <c r="AB1241" s="1150"/>
      <c r="AC1241" s="1150"/>
      <c r="AD1241" s="1150"/>
      <c r="AE1241" s="1150"/>
      <c r="AF1241" s="1150" t="s">
        <v>18973</v>
      </c>
      <c r="AG1241" s="1211">
        <v>45203</v>
      </c>
      <c r="AH1241" s="1212">
        <v>45200</v>
      </c>
      <c r="AI1241" s="1213" t="s">
        <v>6890</v>
      </c>
      <c r="AJ1241" s="1213" t="s">
        <v>6891</v>
      </c>
      <c r="AK1241" s="1210">
        <v>12679.85</v>
      </c>
      <c r="AL1241" s="1210">
        <v>12680</v>
      </c>
      <c r="AM1241" s="1150" t="s">
        <v>518</v>
      </c>
      <c r="AN1241" s="1150" t="s">
        <v>12821</v>
      </c>
      <c r="AO1241" s="1210">
        <v>2000</v>
      </c>
      <c r="AP1241" s="1150" t="s">
        <v>6893</v>
      </c>
      <c r="AQ1241" s="1150"/>
      <c r="AR1241" s="1150">
        <v>4902153870</v>
      </c>
      <c r="AS1241" s="1150"/>
      <c r="AT1241" s="1150"/>
      <c r="AU1241" s="1150"/>
      <c r="AV1241" s="1150"/>
      <c r="AW1241" s="1150"/>
      <c r="AX1241" s="1150"/>
      <c r="AY1241" s="1150" t="s">
        <v>20</v>
      </c>
      <c r="AZ1241" s="1150"/>
      <c r="BA1241" s="1150"/>
      <c r="BB1241" s="1150"/>
      <c r="BC1241" s="1150"/>
      <c r="BD1241" s="1150"/>
      <c r="BE1241" s="1150"/>
      <c r="BF1241" s="1150"/>
      <c r="BG1241" s="1150"/>
      <c r="BH1241" s="1150"/>
      <c r="BI1241" s="1150"/>
      <c r="BJ1241" s="1150"/>
    </row>
    <row r="1242" spans="1:62">
      <c r="A1242" s="1150">
        <v>1236</v>
      </c>
      <c r="B1242" s="1150"/>
      <c r="C1242" s="1150" t="s">
        <v>2792</v>
      </c>
      <c r="D1242" s="1150" t="s">
        <v>18942</v>
      </c>
      <c r="E1242" s="1150" t="s">
        <v>18943</v>
      </c>
      <c r="F1242" s="1150" t="s">
        <v>18944</v>
      </c>
      <c r="G1242" s="1150" t="s">
        <v>15831</v>
      </c>
      <c r="H1242" s="1213" t="s">
        <v>12687</v>
      </c>
      <c r="I1242" s="1213" t="s">
        <v>12689</v>
      </c>
      <c r="J1242" s="1213" t="s">
        <v>12688</v>
      </c>
      <c r="K1242" s="1150" t="s">
        <v>12692</v>
      </c>
      <c r="L1242" s="1150" t="s">
        <v>394</v>
      </c>
      <c r="M1242" s="1150">
        <v>100210322</v>
      </c>
      <c r="N1242" s="1150" t="s">
        <v>394</v>
      </c>
      <c r="O1242" s="1150" t="s">
        <v>18968</v>
      </c>
      <c r="P1242" s="1150" t="s">
        <v>17721</v>
      </c>
      <c r="Q1242" s="1211">
        <v>45175</v>
      </c>
      <c r="R1242" s="1210">
        <v>7073</v>
      </c>
      <c r="S1242" s="1150"/>
      <c r="T1242" s="1150" t="s">
        <v>18969</v>
      </c>
      <c r="U1242" s="1150">
        <v>1003678396</v>
      </c>
      <c r="V1242" s="1150"/>
      <c r="W1242" s="1150"/>
      <c r="X1242" s="1150"/>
      <c r="Y1242" s="1150"/>
      <c r="Z1242" s="1150"/>
      <c r="AA1242" s="1150"/>
      <c r="AB1242" s="1150"/>
      <c r="AC1242" s="1150"/>
      <c r="AD1242" s="1150"/>
      <c r="AE1242" s="1150"/>
      <c r="AF1242" s="1150" t="s">
        <v>18973</v>
      </c>
      <c r="AG1242" s="1211">
        <v>45203</v>
      </c>
      <c r="AH1242" s="1212">
        <v>45200</v>
      </c>
      <c r="AI1242" s="1213" t="s">
        <v>12687</v>
      </c>
      <c r="AJ1242" s="1213" t="s">
        <v>12688</v>
      </c>
      <c r="AK1242" s="1210">
        <v>7072.23</v>
      </c>
      <c r="AL1242" s="1210">
        <v>7073</v>
      </c>
      <c r="AM1242" s="1150" t="s">
        <v>5</v>
      </c>
      <c r="AN1242" s="1150" t="s">
        <v>12821</v>
      </c>
      <c r="AO1242" s="1210">
        <v>1118</v>
      </c>
      <c r="AP1242" s="1150" t="s">
        <v>18994</v>
      </c>
      <c r="AQ1242" s="1150"/>
      <c r="AR1242" s="1150">
        <v>4902153875</v>
      </c>
      <c r="AS1242" s="1150"/>
      <c r="AT1242" s="1150"/>
      <c r="AU1242" s="1150"/>
      <c r="AV1242" s="1150"/>
      <c r="AW1242" s="1150"/>
      <c r="AX1242" s="1150"/>
      <c r="AY1242" s="1150" t="s">
        <v>20</v>
      </c>
      <c r="AZ1242" s="1150"/>
      <c r="BA1242" s="1150"/>
      <c r="BB1242" s="1150"/>
      <c r="BC1242" s="1150"/>
      <c r="BD1242" s="1150"/>
      <c r="BE1242" s="1150"/>
      <c r="BF1242" s="1150"/>
      <c r="BG1242" s="1150"/>
      <c r="BH1242" s="1150"/>
      <c r="BI1242" s="1150"/>
      <c r="BJ1242" s="1150"/>
    </row>
    <row r="1243" spans="1:62">
      <c r="A1243" s="1150">
        <v>1237</v>
      </c>
      <c r="B1243" s="1150"/>
      <c r="C1243" s="1150" t="s">
        <v>2792</v>
      </c>
      <c r="D1243" s="1150" t="s">
        <v>18942</v>
      </c>
      <c r="E1243" s="1150" t="s">
        <v>18943</v>
      </c>
      <c r="F1243" s="1150" t="s">
        <v>18944</v>
      </c>
      <c r="G1243" s="1150" t="s">
        <v>52</v>
      </c>
      <c r="H1243" s="1213" t="s">
        <v>3853</v>
      </c>
      <c r="I1243" s="1213" t="s">
        <v>3850</v>
      </c>
      <c r="J1243" s="1213" t="s">
        <v>3852</v>
      </c>
      <c r="K1243" s="1150" t="s">
        <v>20466</v>
      </c>
      <c r="L1243" s="1150" t="s">
        <v>394</v>
      </c>
      <c r="M1243" s="1150">
        <v>100211155</v>
      </c>
      <c r="N1243" s="1150" t="s">
        <v>394</v>
      </c>
      <c r="O1243" s="1150"/>
      <c r="P1243" s="1150" t="s">
        <v>17721</v>
      </c>
      <c r="Q1243" s="1150"/>
      <c r="R1243" s="1150"/>
      <c r="S1243" s="1150"/>
      <c r="T1243" s="1150" t="s">
        <v>18969</v>
      </c>
      <c r="U1243" s="1150">
        <v>1003678711</v>
      </c>
      <c r="V1243" s="1150"/>
      <c r="W1243" s="1150"/>
      <c r="X1243" s="1150"/>
      <c r="Y1243" s="1150"/>
      <c r="Z1243" s="1150"/>
      <c r="AA1243" s="1150"/>
      <c r="AB1243" s="1150"/>
      <c r="AC1243" s="1150"/>
      <c r="AD1243" s="1150"/>
      <c r="AE1243" s="1150"/>
      <c r="AF1243" s="1150" t="s">
        <v>18973</v>
      </c>
      <c r="AG1243" s="1211">
        <v>45204</v>
      </c>
      <c r="AH1243" s="1212">
        <v>45200</v>
      </c>
      <c r="AI1243" s="1213" t="s">
        <v>3853</v>
      </c>
      <c r="AJ1243" s="1213" t="s">
        <v>3852</v>
      </c>
      <c r="AK1243" s="1210">
        <v>33776.17</v>
      </c>
      <c r="AL1243" s="1210">
        <v>33777</v>
      </c>
      <c r="AM1243" s="1150" t="s">
        <v>20372</v>
      </c>
      <c r="AN1243" s="1150" t="s">
        <v>20339</v>
      </c>
      <c r="AO1243" s="1210">
        <v>13100</v>
      </c>
      <c r="AP1243" s="1150" t="s">
        <v>10624</v>
      </c>
      <c r="AQ1243" s="1150"/>
      <c r="AR1243" s="1150">
        <v>4902154167</v>
      </c>
      <c r="AS1243" s="1150"/>
      <c r="AT1243" s="1150"/>
      <c r="AU1243" s="1150"/>
      <c r="AV1243" s="1150"/>
      <c r="AW1243" s="1150"/>
      <c r="AX1243" s="1150"/>
      <c r="AY1243" s="1150"/>
      <c r="AZ1243" s="1150"/>
      <c r="BA1243" s="1150"/>
      <c r="BB1243" s="1150"/>
      <c r="BC1243" s="1150"/>
      <c r="BD1243" s="1150"/>
      <c r="BE1243" s="1150"/>
      <c r="BF1243" s="1150"/>
      <c r="BG1243" s="1150"/>
      <c r="BH1243" s="1150"/>
      <c r="BI1243" s="1150"/>
      <c r="BJ1243" s="1150"/>
    </row>
    <row r="1244" spans="1:62">
      <c r="A1244" s="1150">
        <v>1238</v>
      </c>
      <c r="B1244" s="1150"/>
      <c r="C1244" s="1150" t="s">
        <v>2792</v>
      </c>
      <c r="D1244" s="1150" t="s">
        <v>18942</v>
      </c>
      <c r="E1244" s="1150" t="s">
        <v>18943</v>
      </c>
      <c r="F1244" s="1150" t="s">
        <v>18948</v>
      </c>
      <c r="G1244" s="1150" t="s">
        <v>52</v>
      </c>
      <c r="H1244" s="1150" t="s">
        <v>12305</v>
      </c>
      <c r="I1244" s="1150" t="s">
        <v>12307</v>
      </c>
      <c r="J1244" s="1150" t="s">
        <v>20467</v>
      </c>
      <c r="K1244" s="1150" t="s">
        <v>20468</v>
      </c>
      <c r="L1244" s="1150" t="s">
        <v>394</v>
      </c>
      <c r="M1244" s="1150">
        <v>100181869</v>
      </c>
      <c r="N1244" s="1150" t="s">
        <v>394</v>
      </c>
      <c r="O1244" s="1150"/>
      <c r="P1244" s="1150" t="s">
        <v>17721</v>
      </c>
      <c r="Q1244" s="1150"/>
      <c r="R1244" s="1210">
        <v>38710</v>
      </c>
      <c r="S1244" s="1150"/>
      <c r="T1244" s="1150" t="s">
        <v>18969</v>
      </c>
      <c r="U1244" s="1150">
        <v>1003678302</v>
      </c>
      <c r="V1244" s="1150">
        <v>1003678303</v>
      </c>
      <c r="W1244" s="1150"/>
      <c r="X1244" s="1150"/>
      <c r="Y1244" s="1150"/>
      <c r="Z1244" s="1150"/>
      <c r="AA1244" s="1150"/>
      <c r="AB1244" s="1150"/>
      <c r="AC1244" s="1150"/>
      <c r="AD1244" s="1150"/>
      <c r="AE1244" s="1150"/>
      <c r="AF1244" s="1150" t="s">
        <v>18978</v>
      </c>
      <c r="AG1244" s="1211">
        <v>45203</v>
      </c>
      <c r="AH1244" s="1212">
        <v>45200</v>
      </c>
      <c r="AI1244" s="1150" t="s">
        <v>12305</v>
      </c>
      <c r="AJ1244" s="1150" t="s">
        <v>20467</v>
      </c>
      <c r="AK1244" s="1210">
        <v>57936</v>
      </c>
      <c r="AL1244" s="1210">
        <v>57936</v>
      </c>
      <c r="AM1244" s="1150" t="s">
        <v>514</v>
      </c>
      <c r="AN1244" s="1150" t="s">
        <v>13437</v>
      </c>
      <c r="AO1244" s="1210">
        <v>1096.55</v>
      </c>
      <c r="AP1244" s="1150" t="s">
        <v>12308</v>
      </c>
      <c r="AQ1244" s="1150"/>
      <c r="AR1244" s="1150">
        <v>4902153896</v>
      </c>
      <c r="AS1244" s="1150"/>
      <c r="AT1244" s="1150"/>
      <c r="AU1244" s="1150"/>
      <c r="AV1244" s="1150"/>
      <c r="AW1244" s="1150"/>
      <c r="AX1244" s="1150"/>
      <c r="AY1244" s="1150"/>
      <c r="AZ1244" s="1150"/>
      <c r="BA1244" s="1150"/>
      <c r="BB1244" s="1150"/>
      <c r="BC1244" s="1150"/>
      <c r="BD1244" s="1150"/>
      <c r="BE1244" s="1150"/>
      <c r="BF1244" s="1150"/>
      <c r="BG1244" s="1150"/>
      <c r="BH1244" s="1150"/>
      <c r="BI1244" s="1150"/>
      <c r="BJ1244" s="1150"/>
    </row>
    <row r="1245" spans="1:62">
      <c r="A1245" s="1150">
        <v>1239</v>
      </c>
      <c r="B1245" s="1150"/>
      <c r="C1245" s="1150" t="s">
        <v>2792</v>
      </c>
      <c r="D1245" s="1150" t="s">
        <v>18942</v>
      </c>
      <c r="E1245" s="1150" t="s">
        <v>18943</v>
      </c>
      <c r="F1245" s="1150" t="s">
        <v>18948</v>
      </c>
      <c r="G1245" s="1150" t="s">
        <v>57</v>
      </c>
      <c r="H1245" s="1150" t="s">
        <v>12752</v>
      </c>
      <c r="I1245" s="1150" t="s">
        <v>12754</v>
      </c>
      <c r="J1245" s="1150" t="s">
        <v>12753</v>
      </c>
      <c r="K1245" s="1150" t="s">
        <v>20469</v>
      </c>
      <c r="L1245" s="1150" t="s">
        <v>394</v>
      </c>
      <c r="M1245" s="1150">
        <v>100209791</v>
      </c>
      <c r="N1245" s="1150" t="s">
        <v>394</v>
      </c>
      <c r="O1245" s="1150" t="s">
        <v>19547</v>
      </c>
      <c r="P1245" s="1150" t="s">
        <v>17721</v>
      </c>
      <c r="Q1245" s="1211">
        <v>45203</v>
      </c>
      <c r="R1245" s="1210">
        <v>14604</v>
      </c>
      <c r="S1245" s="1210">
        <v>5000</v>
      </c>
      <c r="T1245" s="1150" t="s">
        <v>18969</v>
      </c>
      <c r="U1245" s="1150">
        <v>1003678629</v>
      </c>
      <c r="V1245" s="1150">
        <v>1003678630</v>
      </c>
      <c r="W1245" s="1150"/>
      <c r="X1245" s="1150"/>
      <c r="Y1245" s="1150"/>
      <c r="Z1245" s="1150"/>
      <c r="AA1245" s="1150"/>
      <c r="AB1245" s="1150"/>
      <c r="AC1245" s="1150"/>
      <c r="AD1245" s="1150"/>
      <c r="AE1245" s="1150"/>
      <c r="AF1245" s="1150" t="s">
        <v>18978</v>
      </c>
      <c r="AG1245" s="1211">
        <v>45203</v>
      </c>
      <c r="AH1245" s="1212">
        <v>45200</v>
      </c>
      <c r="AI1245" s="1150" t="s">
        <v>12752</v>
      </c>
      <c r="AJ1245" s="1150" t="s">
        <v>12753</v>
      </c>
      <c r="AK1245" s="1210">
        <v>14603.54</v>
      </c>
      <c r="AL1245" s="1210">
        <v>14604</v>
      </c>
      <c r="AM1245" s="1150" t="s">
        <v>514</v>
      </c>
      <c r="AN1245" s="1150" t="s">
        <v>13437</v>
      </c>
      <c r="AO1245" s="1210">
        <v>8612.1200000000008</v>
      </c>
      <c r="AP1245" s="1150" t="s">
        <v>20470</v>
      </c>
      <c r="AQ1245" s="1150"/>
      <c r="AR1245" s="1150">
        <v>4902154205</v>
      </c>
      <c r="AS1245" s="1150"/>
      <c r="AT1245" s="1150"/>
      <c r="AU1245" s="1150"/>
      <c r="AV1245" s="1150"/>
      <c r="AW1245" s="1150"/>
      <c r="AX1245" s="1150"/>
      <c r="AY1245" s="1150" t="s">
        <v>20471</v>
      </c>
      <c r="AZ1245" s="1150"/>
      <c r="BA1245" s="1150"/>
      <c r="BB1245" s="1150"/>
      <c r="BC1245" s="1150"/>
      <c r="BD1245" s="1150"/>
      <c r="BE1245" s="1150"/>
      <c r="BF1245" s="1150"/>
      <c r="BG1245" s="1150"/>
      <c r="BH1245" s="1150"/>
      <c r="BI1245" s="1150"/>
      <c r="BJ1245" s="1150"/>
    </row>
    <row r="1246" spans="1:62">
      <c r="A1246" s="1150">
        <v>1240</v>
      </c>
      <c r="B1246" s="1150"/>
      <c r="C1246" s="1150" t="s">
        <v>19942</v>
      </c>
      <c r="D1246" s="1150" t="s">
        <v>18942</v>
      </c>
      <c r="E1246" s="1150" t="s">
        <v>17550</v>
      </c>
      <c r="F1246" s="1150" t="s">
        <v>18959</v>
      </c>
      <c r="G1246" s="1150" t="s">
        <v>17569</v>
      </c>
      <c r="H1246" s="1150" t="s">
        <v>20472</v>
      </c>
      <c r="I1246" s="1150" t="s">
        <v>20473</v>
      </c>
      <c r="J1246" s="1150"/>
      <c r="K1246" s="1150" t="s">
        <v>20474</v>
      </c>
      <c r="L1246" s="1150" t="s">
        <v>19552</v>
      </c>
      <c r="M1246" s="1150"/>
      <c r="N1246" s="1150"/>
      <c r="O1246" s="1150"/>
      <c r="P1246" s="1150"/>
      <c r="Q1246" s="1150"/>
      <c r="R1246" s="1150"/>
      <c r="S1246" s="1150"/>
      <c r="T1246" s="1150" t="s">
        <v>18969</v>
      </c>
      <c r="U1246" s="1150"/>
      <c r="V1246" s="1150"/>
      <c r="W1246" s="1150"/>
      <c r="X1246" s="1150"/>
      <c r="Y1246" s="1150"/>
      <c r="Z1246" s="1150"/>
      <c r="AA1246" s="1150"/>
      <c r="AB1246" s="1150"/>
      <c r="AC1246" s="1150"/>
      <c r="AD1246" s="1150"/>
      <c r="AE1246" s="1150"/>
      <c r="AF1246" s="1150"/>
      <c r="AG1246" s="1150"/>
      <c r="AH1246" s="1212">
        <v>1</v>
      </c>
      <c r="AI1246" s="1150" t="s">
        <v>20472</v>
      </c>
      <c r="AJ1246" s="1150"/>
      <c r="AK1246" s="1150"/>
      <c r="AL1246" s="1150" t="s">
        <v>18976</v>
      </c>
      <c r="AM1246" s="1150" t="s">
        <v>20351</v>
      </c>
      <c r="AN1246" s="1150" t="s">
        <v>20475</v>
      </c>
      <c r="AO1246" s="1150"/>
      <c r="AP1246" s="1150"/>
      <c r="AQ1246" s="1150"/>
      <c r="AR1246" s="1150"/>
      <c r="AS1246" s="1150"/>
      <c r="AT1246" s="1150"/>
      <c r="AU1246" s="1150"/>
      <c r="AV1246" s="1150"/>
      <c r="AW1246" s="1150"/>
      <c r="AX1246" s="1150"/>
      <c r="AY1246" s="1150"/>
      <c r="AZ1246" s="1150"/>
      <c r="BA1246" s="1150"/>
      <c r="BB1246" s="1150"/>
      <c r="BC1246" s="1150"/>
      <c r="BD1246" s="1150"/>
      <c r="BE1246" s="1150"/>
      <c r="BF1246" s="1150"/>
      <c r="BG1246" s="1150"/>
      <c r="BH1246" s="1150"/>
      <c r="BI1246" s="1150"/>
      <c r="BJ1246" s="1150"/>
    </row>
    <row r="1247" spans="1:62">
      <c r="A1247" s="1150">
        <v>1241</v>
      </c>
      <c r="B1247" s="1150"/>
      <c r="C1247" s="1150" t="s">
        <v>19942</v>
      </c>
      <c r="D1247" s="1150" t="s">
        <v>18942</v>
      </c>
      <c r="E1247" s="1150" t="s">
        <v>17550</v>
      </c>
      <c r="F1247" s="1150" t="s">
        <v>18959</v>
      </c>
      <c r="G1247" s="1150" t="s">
        <v>17569</v>
      </c>
      <c r="H1247" s="1150" t="s">
        <v>20476</v>
      </c>
      <c r="I1247" s="1150" t="s">
        <v>20477</v>
      </c>
      <c r="J1247" s="1150"/>
      <c r="K1247" s="1150" t="s">
        <v>20478</v>
      </c>
      <c r="L1247" s="1150" t="s">
        <v>19552</v>
      </c>
      <c r="M1247" s="1150"/>
      <c r="N1247" s="1150"/>
      <c r="O1247" s="1150"/>
      <c r="P1247" s="1150"/>
      <c r="Q1247" s="1150"/>
      <c r="R1247" s="1150"/>
      <c r="S1247" s="1150"/>
      <c r="T1247" s="1150" t="s">
        <v>18969</v>
      </c>
      <c r="U1247" s="1150"/>
      <c r="V1247" s="1150"/>
      <c r="W1247" s="1150"/>
      <c r="X1247" s="1150"/>
      <c r="Y1247" s="1150"/>
      <c r="Z1247" s="1150"/>
      <c r="AA1247" s="1150"/>
      <c r="AB1247" s="1150"/>
      <c r="AC1247" s="1150"/>
      <c r="AD1247" s="1150"/>
      <c r="AE1247" s="1150"/>
      <c r="AF1247" s="1150"/>
      <c r="AG1247" s="1150"/>
      <c r="AH1247" s="1212">
        <v>1</v>
      </c>
      <c r="AI1247" s="1150" t="s">
        <v>20476</v>
      </c>
      <c r="AJ1247" s="1150"/>
      <c r="AK1247" s="1150"/>
      <c r="AL1247" s="1150" t="s">
        <v>18976</v>
      </c>
      <c r="AM1247" s="1150" t="s">
        <v>20351</v>
      </c>
      <c r="AN1247" s="1150" t="s">
        <v>20475</v>
      </c>
      <c r="AO1247" s="1150"/>
      <c r="AP1247" s="1150"/>
      <c r="AQ1247" s="1150"/>
      <c r="AR1247" s="1150"/>
      <c r="AS1247" s="1150"/>
      <c r="AT1247" s="1150"/>
      <c r="AU1247" s="1150"/>
      <c r="AV1247" s="1150"/>
      <c r="AW1247" s="1150"/>
      <c r="AX1247" s="1150"/>
      <c r="AY1247" s="1150"/>
      <c r="AZ1247" s="1150"/>
      <c r="BA1247" s="1150"/>
      <c r="BB1247" s="1150"/>
      <c r="BC1247" s="1150"/>
      <c r="BD1247" s="1150"/>
      <c r="BE1247" s="1150"/>
      <c r="BF1247" s="1150"/>
      <c r="BG1247" s="1150"/>
      <c r="BH1247" s="1150"/>
      <c r="BI1247" s="1150"/>
      <c r="BJ1247" s="1150"/>
    </row>
    <row r="1248" spans="1:62">
      <c r="A1248" s="1150">
        <v>1242</v>
      </c>
      <c r="B1248" s="1150"/>
      <c r="C1248" s="1150" t="s">
        <v>19942</v>
      </c>
      <c r="D1248" s="1150" t="s">
        <v>18942</v>
      </c>
      <c r="E1248" s="1150" t="s">
        <v>17550</v>
      </c>
      <c r="F1248" s="1150" t="s">
        <v>18959</v>
      </c>
      <c r="G1248" s="1150" t="s">
        <v>17569</v>
      </c>
      <c r="H1248" s="1150" t="s">
        <v>20479</v>
      </c>
      <c r="I1248" s="1150" t="s">
        <v>20480</v>
      </c>
      <c r="J1248" s="1150"/>
      <c r="K1248" s="1150" t="s">
        <v>20481</v>
      </c>
      <c r="L1248" s="1150" t="s">
        <v>19552</v>
      </c>
      <c r="M1248" s="1150"/>
      <c r="N1248" s="1150"/>
      <c r="O1248" s="1150"/>
      <c r="P1248" s="1150"/>
      <c r="Q1248" s="1150"/>
      <c r="R1248" s="1150"/>
      <c r="S1248" s="1150"/>
      <c r="T1248" s="1150" t="s">
        <v>18969</v>
      </c>
      <c r="U1248" s="1150"/>
      <c r="V1248" s="1150"/>
      <c r="W1248" s="1150"/>
      <c r="X1248" s="1150"/>
      <c r="Y1248" s="1150"/>
      <c r="Z1248" s="1150"/>
      <c r="AA1248" s="1150"/>
      <c r="AB1248" s="1150"/>
      <c r="AC1248" s="1150"/>
      <c r="AD1248" s="1150"/>
      <c r="AE1248" s="1150"/>
      <c r="AF1248" s="1150"/>
      <c r="AG1248" s="1150"/>
      <c r="AH1248" s="1212">
        <v>1</v>
      </c>
      <c r="AI1248" s="1150" t="s">
        <v>20479</v>
      </c>
      <c r="AJ1248" s="1150"/>
      <c r="AK1248" s="1150"/>
      <c r="AL1248" s="1150" t="s">
        <v>18976</v>
      </c>
      <c r="AM1248" s="1150" t="s">
        <v>20351</v>
      </c>
      <c r="AN1248" s="1150" t="s">
        <v>20475</v>
      </c>
      <c r="AO1248" s="1150"/>
      <c r="AP1248" s="1150"/>
      <c r="AQ1248" s="1150"/>
      <c r="AR1248" s="1150"/>
      <c r="AS1248" s="1150"/>
      <c r="AT1248" s="1150"/>
      <c r="AU1248" s="1150"/>
      <c r="AV1248" s="1150"/>
      <c r="AW1248" s="1150"/>
      <c r="AX1248" s="1150"/>
      <c r="AY1248" s="1150"/>
      <c r="AZ1248" s="1150"/>
      <c r="BA1248" s="1150"/>
      <c r="BB1248" s="1150"/>
      <c r="BC1248" s="1150"/>
      <c r="BD1248" s="1150"/>
      <c r="BE1248" s="1150"/>
      <c r="BF1248" s="1150"/>
      <c r="BG1248" s="1150"/>
      <c r="BH1248" s="1150"/>
      <c r="BI1248" s="1150"/>
      <c r="BJ1248" s="1150"/>
    </row>
    <row r="1249" spans="1:62">
      <c r="A1249" s="1150">
        <v>1243</v>
      </c>
      <c r="B1249" s="1150"/>
      <c r="C1249" s="1150" t="s">
        <v>19942</v>
      </c>
      <c r="D1249" s="1150" t="s">
        <v>18942</v>
      </c>
      <c r="E1249" s="1150" t="s">
        <v>17550</v>
      </c>
      <c r="F1249" s="1150" t="s">
        <v>18959</v>
      </c>
      <c r="G1249" s="1150" t="s">
        <v>17569</v>
      </c>
      <c r="H1249" s="1150" t="s">
        <v>20482</v>
      </c>
      <c r="I1249" s="1150" t="s">
        <v>20483</v>
      </c>
      <c r="J1249" s="1150"/>
      <c r="K1249" s="1150" t="s">
        <v>20481</v>
      </c>
      <c r="L1249" s="1150" t="s">
        <v>19552</v>
      </c>
      <c r="M1249" s="1150"/>
      <c r="N1249" s="1150"/>
      <c r="O1249" s="1150"/>
      <c r="P1249" s="1150"/>
      <c r="Q1249" s="1150"/>
      <c r="R1249" s="1150"/>
      <c r="S1249" s="1150"/>
      <c r="T1249" s="1150" t="s">
        <v>18969</v>
      </c>
      <c r="U1249" s="1150"/>
      <c r="V1249" s="1150"/>
      <c r="W1249" s="1150"/>
      <c r="X1249" s="1150"/>
      <c r="Y1249" s="1150"/>
      <c r="Z1249" s="1150"/>
      <c r="AA1249" s="1150"/>
      <c r="AB1249" s="1150"/>
      <c r="AC1249" s="1150"/>
      <c r="AD1249" s="1150"/>
      <c r="AE1249" s="1150"/>
      <c r="AF1249" s="1150"/>
      <c r="AG1249" s="1150"/>
      <c r="AH1249" s="1212">
        <v>1</v>
      </c>
      <c r="AI1249" s="1150" t="s">
        <v>20482</v>
      </c>
      <c r="AJ1249" s="1150"/>
      <c r="AK1249" s="1150"/>
      <c r="AL1249" s="1150" t="s">
        <v>18976</v>
      </c>
      <c r="AM1249" s="1150" t="s">
        <v>20351</v>
      </c>
      <c r="AN1249" s="1150" t="s">
        <v>20475</v>
      </c>
      <c r="AO1249" s="1150"/>
      <c r="AP1249" s="1150"/>
      <c r="AQ1249" s="1150"/>
      <c r="AR1249" s="1150"/>
      <c r="AS1249" s="1150"/>
      <c r="AT1249" s="1150"/>
      <c r="AU1249" s="1150"/>
      <c r="AV1249" s="1150"/>
      <c r="AW1249" s="1150"/>
      <c r="AX1249" s="1150"/>
      <c r="AY1249" s="1150"/>
      <c r="AZ1249" s="1150"/>
      <c r="BA1249" s="1150"/>
      <c r="BB1249" s="1150"/>
      <c r="BC1249" s="1150"/>
      <c r="BD1249" s="1150"/>
      <c r="BE1249" s="1150"/>
      <c r="BF1249" s="1150"/>
      <c r="BG1249" s="1150"/>
      <c r="BH1249" s="1150"/>
      <c r="BI1249" s="1150"/>
      <c r="BJ1249" s="1150"/>
    </row>
    <row r="1250" spans="1:62">
      <c r="A1250" s="1150">
        <v>1244</v>
      </c>
      <c r="B1250" s="1150"/>
      <c r="C1250" s="1150" t="s">
        <v>19942</v>
      </c>
      <c r="D1250" s="1150" t="s">
        <v>18942</v>
      </c>
      <c r="E1250" s="1150" t="s">
        <v>17550</v>
      </c>
      <c r="F1250" s="1150" t="s">
        <v>18959</v>
      </c>
      <c r="G1250" s="1150" t="s">
        <v>17569</v>
      </c>
      <c r="H1250" s="1150" t="s">
        <v>20484</v>
      </c>
      <c r="I1250" s="1150" t="s">
        <v>20485</v>
      </c>
      <c r="J1250" s="1150"/>
      <c r="K1250" s="1150" t="s">
        <v>20486</v>
      </c>
      <c r="L1250" s="1150" t="s">
        <v>19552</v>
      </c>
      <c r="M1250" s="1150"/>
      <c r="N1250" s="1150"/>
      <c r="O1250" s="1150"/>
      <c r="P1250" s="1150"/>
      <c r="Q1250" s="1150"/>
      <c r="R1250" s="1150"/>
      <c r="S1250" s="1150"/>
      <c r="T1250" s="1150" t="s">
        <v>18969</v>
      </c>
      <c r="U1250" s="1150"/>
      <c r="V1250" s="1150"/>
      <c r="W1250" s="1150"/>
      <c r="X1250" s="1150"/>
      <c r="Y1250" s="1150"/>
      <c r="Z1250" s="1150"/>
      <c r="AA1250" s="1150"/>
      <c r="AB1250" s="1150"/>
      <c r="AC1250" s="1150"/>
      <c r="AD1250" s="1150"/>
      <c r="AE1250" s="1150"/>
      <c r="AF1250" s="1150"/>
      <c r="AG1250" s="1150"/>
      <c r="AH1250" s="1212">
        <v>1</v>
      </c>
      <c r="AI1250" s="1150" t="s">
        <v>20484</v>
      </c>
      <c r="AJ1250" s="1150"/>
      <c r="AK1250" s="1150"/>
      <c r="AL1250" s="1150" t="s">
        <v>18976</v>
      </c>
      <c r="AM1250" s="1150" t="s">
        <v>20351</v>
      </c>
      <c r="AN1250" s="1150" t="s">
        <v>20475</v>
      </c>
      <c r="AO1250" s="1150"/>
      <c r="AP1250" s="1150"/>
      <c r="AQ1250" s="1150"/>
      <c r="AR1250" s="1150"/>
      <c r="AS1250" s="1150"/>
      <c r="AT1250" s="1150"/>
      <c r="AU1250" s="1150"/>
      <c r="AV1250" s="1150"/>
      <c r="AW1250" s="1150"/>
      <c r="AX1250" s="1150"/>
      <c r="AY1250" s="1150"/>
      <c r="AZ1250" s="1150"/>
      <c r="BA1250" s="1150"/>
      <c r="BB1250" s="1150"/>
      <c r="BC1250" s="1150"/>
      <c r="BD1250" s="1150"/>
      <c r="BE1250" s="1150"/>
      <c r="BF1250" s="1150"/>
      <c r="BG1250" s="1150"/>
      <c r="BH1250" s="1150"/>
      <c r="BI1250" s="1150"/>
      <c r="BJ1250" s="1150"/>
    </row>
    <row r="1251" spans="1:62">
      <c r="A1251" s="1150">
        <v>1245</v>
      </c>
      <c r="B1251" s="1150"/>
      <c r="C1251" s="1150" t="s">
        <v>19942</v>
      </c>
      <c r="D1251" s="1150" t="s">
        <v>18942</v>
      </c>
      <c r="E1251" s="1150" t="s">
        <v>17550</v>
      </c>
      <c r="F1251" s="1150" t="s">
        <v>18959</v>
      </c>
      <c r="G1251" s="1150" t="s">
        <v>17569</v>
      </c>
      <c r="H1251" s="1150" t="s">
        <v>20487</v>
      </c>
      <c r="I1251" s="1150" t="s">
        <v>20488</v>
      </c>
      <c r="J1251" s="1150"/>
      <c r="K1251" s="1150" t="s">
        <v>20489</v>
      </c>
      <c r="L1251" s="1150" t="s">
        <v>19552</v>
      </c>
      <c r="M1251" s="1150"/>
      <c r="N1251" s="1150"/>
      <c r="O1251" s="1150"/>
      <c r="P1251" s="1150"/>
      <c r="Q1251" s="1150"/>
      <c r="R1251" s="1150"/>
      <c r="S1251" s="1150"/>
      <c r="T1251" s="1150" t="s">
        <v>18969</v>
      </c>
      <c r="U1251" s="1150"/>
      <c r="V1251" s="1150"/>
      <c r="W1251" s="1150"/>
      <c r="X1251" s="1150"/>
      <c r="Y1251" s="1150"/>
      <c r="Z1251" s="1150"/>
      <c r="AA1251" s="1150"/>
      <c r="AB1251" s="1150"/>
      <c r="AC1251" s="1150"/>
      <c r="AD1251" s="1150"/>
      <c r="AE1251" s="1150"/>
      <c r="AF1251" s="1150"/>
      <c r="AG1251" s="1150"/>
      <c r="AH1251" s="1212">
        <v>1</v>
      </c>
      <c r="AI1251" s="1150" t="s">
        <v>20487</v>
      </c>
      <c r="AJ1251" s="1150"/>
      <c r="AK1251" s="1150"/>
      <c r="AL1251" s="1150" t="s">
        <v>18976</v>
      </c>
      <c r="AM1251" s="1150" t="s">
        <v>20351</v>
      </c>
      <c r="AN1251" s="1150" t="s">
        <v>20475</v>
      </c>
      <c r="AO1251" s="1150"/>
      <c r="AP1251" s="1150"/>
      <c r="AQ1251" s="1150"/>
      <c r="AR1251" s="1150"/>
      <c r="AS1251" s="1150"/>
      <c r="AT1251" s="1150"/>
      <c r="AU1251" s="1150"/>
      <c r="AV1251" s="1150"/>
      <c r="AW1251" s="1150"/>
      <c r="AX1251" s="1150"/>
      <c r="AY1251" s="1150"/>
      <c r="AZ1251" s="1150"/>
      <c r="BA1251" s="1150"/>
      <c r="BB1251" s="1150"/>
      <c r="BC1251" s="1150"/>
      <c r="BD1251" s="1150"/>
      <c r="BE1251" s="1150"/>
      <c r="BF1251" s="1150"/>
      <c r="BG1251" s="1150"/>
      <c r="BH1251" s="1150"/>
      <c r="BI1251" s="1150"/>
      <c r="BJ1251" s="1150"/>
    </row>
    <row r="1252" spans="1:62">
      <c r="A1252" s="1150">
        <v>1246</v>
      </c>
      <c r="B1252" s="1150"/>
      <c r="C1252" s="1150" t="s">
        <v>2792</v>
      </c>
      <c r="D1252" s="1150" t="s">
        <v>18942</v>
      </c>
      <c r="E1252" s="1150" t="s">
        <v>18943</v>
      </c>
      <c r="F1252" s="1150" t="s">
        <v>18959</v>
      </c>
      <c r="G1252" s="1150" t="s">
        <v>17963</v>
      </c>
      <c r="H1252" s="1150" t="s">
        <v>12598</v>
      </c>
      <c r="I1252" s="1150" t="s">
        <v>12600</v>
      </c>
      <c r="J1252" s="1150" t="s">
        <v>12599</v>
      </c>
      <c r="K1252" s="1150" t="s">
        <v>12603</v>
      </c>
      <c r="L1252" s="1150" t="s">
        <v>394</v>
      </c>
      <c r="M1252" s="1150">
        <v>200035628</v>
      </c>
      <c r="N1252" s="1150" t="s">
        <v>394</v>
      </c>
      <c r="O1252" s="1150"/>
      <c r="P1252" s="1150" t="s">
        <v>17721</v>
      </c>
      <c r="Q1252" s="1150"/>
      <c r="R1252" s="1210">
        <v>66383</v>
      </c>
      <c r="S1252" s="1150"/>
      <c r="T1252" s="1150" t="s">
        <v>18969</v>
      </c>
      <c r="U1252" s="1150">
        <v>1003678469</v>
      </c>
      <c r="V1252" s="1150"/>
      <c r="W1252" s="1150"/>
      <c r="X1252" s="1150"/>
      <c r="Y1252" s="1150"/>
      <c r="Z1252" s="1150"/>
      <c r="AA1252" s="1150"/>
      <c r="AB1252" s="1150"/>
      <c r="AC1252" s="1150"/>
      <c r="AD1252" s="1150"/>
      <c r="AE1252" s="1150"/>
      <c r="AF1252" s="1150" t="s">
        <v>18983</v>
      </c>
      <c r="AG1252" s="1211">
        <v>45203</v>
      </c>
      <c r="AH1252" s="1212">
        <v>45200</v>
      </c>
      <c r="AI1252" s="1150" t="s">
        <v>12598</v>
      </c>
      <c r="AJ1252" s="1150" t="s">
        <v>12599</v>
      </c>
      <c r="AK1252" s="1150"/>
      <c r="AL1252" s="1150" t="s">
        <v>18976</v>
      </c>
      <c r="AM1252" s="1150" t="s">
        <v>20338</v>
      </c>
      <c r="AN1252" s="1150"/>
      <c r="AO1252" s="1210">
        <v>1234.68</v>
      </c>
      <c r="AP1252" s="1150" t="s">
        <v>12601</v>
      </c>
      <c r="AQ1252" s="1150"/>
      <c r="AR1252" s="1150">
        <v>4902154171</v>
      </c>
      <c r="AS1252" s="1150"/>
      <c r="AT1252" s="1150"/>
      <c r="AU1252" s="1150"/>
      <c r="AV1252" s="1150"/>
      <c r="AW1252" s="1150"/>
      <c r="AX1252" s="1150"/>
      <c r="AY1252" s="1150"/>
      <c r="AZ1252" s="1150"/>
      <c r="BA1252" s="1150"/>
      <c r="BB1252" s="1150"/>
      <c r="BC1252" s="1150"/>
      <c r="BD1252" s="1150"/>
      <c r="BE1252" s="1150"/>
      <c r="BF1252" s="1150"/>
      <c r="BG1252" s="1150"/>
      <c r="BH1252" s="1150"/>
      <c r="BI1252" s="1150"/>
      <c r="BJ1252" s="1150"/>
    </row>
    <row r="1253" spans="1:62">
      <c r="A1253" s="1150">
        <v>1247</v>
      </c>
      <c r="B1253" s="1150"/>
      <c r="C1253" s="1150" t="s">
        <v>17850</v>
      </c>
      <c r="D1253" s="1150" t="s">
        <v>18942</v>
      </c>
      <c r="E1253" s="1150" t="s">
        <v>18943</v>
      </c>
      <c r="F1253" s="1150" t="s">
        <v>18944</v>
      </c>
      <c r="G1253" s="1150" t="s">
        <v>17900</v>
      </c>
      <c r="H1253" s="1150" t="s">
        <v>5079</v>
      </c>
      <c r="I1253" s="1150" t="s">
        <v>5076</v>
      </c>
      <c r="J1253" s="1150" t="s">
        <v>20490</v>
      </c>
      <c r="K1253" s="1150" t="s">
        <v>20491</v>
      </c>
      <c r="L1253" s="1150" t="s">
        <v>394</v>
      </c>
      <c r="M1253" s="1150">
        <v>100211336</v>
      </c>
      <c r="N1253" s="1150" t="s">
        <v>18962</v>
      </c>
      <c r="O1253" s="1150" t="s">
        <v>19690</v>
      </c>
      <c r="P1253" s="1150" t="s">
        <v>17721</v>
      </c>
      <c r="Q1253" s="1211">
        <v>45204</v>
      </c>
      <c r="R1253" s="1210">
        <v>6961</v>
      </c>
      <c r="S1253" s="1210">
        <v>6039</v>
      </c>
      <c r="T1253" s="1150" t="s">
        <v>18969</v>
      </c>
      <c r="U1253" s="1150"/>
      <c r="V1253" s="1150"/>
      <c r="W1253" s="1150"/>
      <c r="X1253" s="1150"/>
      <c r="Y1253" s="1150"/>
      <c r="Z1253" s="1150"/>
      <c r="AA1253" s="1150"/>
      <c r="AB1253" s="1150"/>
      <c r="AC1253" s="1150"/>
      <c r="AD1253" s="1150"/>
      <c r="AE1253" s="1150"/>
      <c r="AF1253" s="1150"/>
      <c r="AG1253" s="1150"/>
      <c r="AH1253" s="1212">
        <v>1</v>
      </c>
      <c r="AI1253" s="1150" t="s">
        <v>5079</v>
      </c>
      <c r="AJ1253" s="1150" t="s">
        <v>20490</v>
      </c>
      <c r="AK1253" s="1210">
        <v>6960.43</v>
      </c>
      <c r="AL1253" s="1210">
        <v>6961</v>
      </c>
      <c r="AM1253" s="1150" t="s">
        <v>20372</v>
      </c>
      <c r="AN1253" s="1150" t="s">
        <v>19792</v>
      </c>
      <c r="AO1253" s="1150"/>
      <c r="AP1253" s="1150"/>
      <c r="AQ1253" s="1150"/>
      <c r="AR1253" s="1150"/>
      <c r="AS1253" s="1150"/>
      <c r="AT1253" s="1150"/>
      <c r="AU1253" s="1150"/>
      <c r="AV1253" s="1150"/>
      <c r="AW1253" s="1150"/>
      <c r="AX1253" s="1150"/>
      <c r="AY1253" s="1150" t="s">
        <v>20492</v>
      </c>
      <c r="AZ1253" s="1150"/>
      <c r="BA1253" s="1150"/>
      <c r="BB1253" s="1150"/>
      <c r="BC1253" s="1150"/>
      <c r="BD1253" s="1150"/>
      <c r="BE1253" s="1150"/>
      <c r="BF1253" s="1150"/>
      <c r="BG1253" s="1150"/>
      <c r="BH1253" s="1150"/>
      <c r="BI1253" s="1150"/>
      <c r="BJ1253" s="1150"/>
    </row>
    <row r="1254" spans="1:62">
      <c r="A1254" s="1150">
        <v>1248</v>
      </c>
      <c r="B1254" s="1150" t="s">
        <v>20493</v>
      </c>
      <c r="C1254" s="1207" t="s">
        <v>19779</v>
      </c>
      <c r="D1254" s="1150" t="s">
        <v>18942</v>
      </c>
      <c r="E1254" s="1150" t="s">
        <v>17550</v>
      </c>
      <c r="F1254" s="1150" t="s">
        <v>18944</v>
      </c>
      <c r="G1254" s="1150" t="s">
        <v>17569</v>
      </c>
      <c r="H1254" s="1150" t="s">
        <v>5502</v>
      </c>
      <c r="I1254" s="1150" t="s">
        <v>5499</v>
      </c>
      <c r="J1254" s="1150" t="s">
        <v>5501</v>
      </c>
      <c r="K1254" s="1150" t="s">
        <v>20494</v>
      </c>
      <c r="L1254" s="1150" t="s">
        <v>394</v>
      </c>
      <c r="M1254" s="1150">
        <v>100211366</v>
      </c>
      <c r="N1254" s="1150" t="s">
        <v>18997</v>
      </c>
      <c r="O1254" s="1150" t="s">
        <v>19690</v>
      </c>
      <c r="P1254" s="1150" t="s">
        <v>17721</v>
      </c>
      <c r="Q1254" s="1211">
        <v>45204</v>
      </c>
      <c r="R1254" s="1210">
        <v>3584</v>
      </c>
      <c r="S1254" s="1150"/>
      <c r="T1254" s="1150" t="s">
        <v>18969</v>
      </c>
      <c r="U1254" s="1150"/>
      <c r="V1254" s="1150"/>
      <c r="W1254" s="1150"/>
      <c r="X1254" s="1150"/>
      <c r="Y1254" s="1150"/>
      <c r="Z1254" s="1150"/>
      <c r="AA1254" s="1150"/>
      <c r="AB1254" s="1150"/>
      <c r="AC1254" s="1150"/>
      <c r="AD1254" s="1150"/>
      <c r="AE1254" s="1150"/>
      <c r="AF1254" s="1150"/>
      <c r="AG1254" s="1150"/>
      <c r="AH1254" s="1212">
        <v>1</v>
      </c>
      <c r="AI1254" s="1150" t="s">
        <v>5502</v>
      </c>
      <c r="AJ1254" s="1150" t="s">
        <v>5501</v>
      </c>
      <c r="AK1254" s="1210">
        <v>3583.25</v>
      </c>
      <c r="AL1254" s="1210">
        <v>3584</v>
      </c>
      <c r="AM1254" s="1150" t="s">
        <v>20351</v>
      </c>
      <c r="AN1254" s="1150" t="s">
        <v>19792</v>
      </c>
      <c r="AO1254" s="1150"/>
      <c r="AP1254" s="1150"/>
      <c r="AQ1254" s="1150"/>
      <c r="AR1254" s="1150"/>
      <c r="AS1254" s="1150"/>
      <c r="AT1254" s="1150"/>
      <c r="AU1254" s="1150"/>
      <c r="AV1254" s="1150"/>
      <c r="AW1254" s="1150"/>
      <c r="AX1254" s="1150"/>
      <c r="AY1254" s="1150"/>
      <c r="AZ1254" s="1150"/>
      <c r="BA1254" s="1150"/>
      <c r="BB1254" s="1150"/>
      <c r="BC1254" s="1150"/>
      <c r="BD1254" s="1150"/>
      <c r="BE1254" s="1150"/>
      <c r="BF1254" s="1150"/>
      <c r="BG1254" s="1150"/>
      <c r="BH1254" s="1150"/>
      <c r="BI1254" s="1150"/>
      <c r="BJ1254" s="1150"/>
    </row>
    <row r="1255" spans="1:62">
      <c r="A1255" s="1150">
        <v>1249</v>
      </c>
      <c r="B1255" s="1150" t="s">
        <v>20493</v>
      </c>
      <c r="C1255" s="1207" t="s">
        <v>19779</v>
      </c>
      <c r="D1255" s="1150" t="s">
        <v>18942</v>
      </c>
      <c r="E1255" s="1150" t="s">
        <v>17550</v>
      </c>
      <c r="F1255" s="1150" t="s">
        <v>18944</v>
      </c>
      <c r="G1255" s="1150" t="s">
        <v>3189</v>
      </c>
      <c r="H1255" s="1150" t="s">
        <v>20495</v>
      </c>
      <c r="I1255" s="1150" t="s">
        <v>16392</v>
      </c>
      <c r="J1255" s="1150" t="s">
        <v>20496</v>
      </c>
      <c r="K1255" s="1150" t="s">
        <v>20497</v>
      </c>
      <c r="L1255" s="1150" t="s">
        <v>394</v>
      </c>
      <c r="M1255" s="1150">
        <v>100211337</v>
      </c>
      <c r="N1255" s="1150" t="s">
        <v>18997</v>
      </c>
      <c r="O1255" s="1150" t="s">
        <v>19690</v>
      </c>
      <c r="P1255" s="1150" t="s">
        <v>17721</v>
      </c>
      <c r="Q1255" s="1150"/>
      <c r="R1255" s="1210">
        <v>9805</v>
      </c>
      <c r="S1255" s="1150"/>
      <c r="T1255" s="1150" t="s">
        <v>18969</v>
      </c>
      <c r="U1255" s="1150"/>
      <c r="V1255" s="1150"/>
      <c r="W1255" s="1150"/>
      <c r="X1255" s="1150"/>
      <c r="Y1255" s="1150"/>
      <c r="Z1255" s="1150"/>
      <c r="AA1255" s="1150"/>
      <c r="AB1255" s="1150"/>
      <c r="AC1255" s="1150"/>
      <c r="AD1255" s="1150"/>
      <c r="AE1255" s="1150"/>
      <c r="AF1255" s="1150"/>
      <c r="AG1255" s="1150"/>
      <c r="AH1255" s="1212">
        <v>1</v>
      </c>
      <c r="AI1255" s="1150" t="s">
        <v>20495</v>
      </c>
      <c r="AJ1255" s="1150" t="s">
        <v>20496</v>
      </c>
      <c r="AK1255" s="1210">
        <v>9804.91</v>
      </c>
      <c r="AL1255" s="1210">
        <v>9805</v>
      </c>
      <c r="AM1255" s="1150" t="s">
        <v>20351</v>
      </c>
      <c r="AN1255" s="1150" t="s">
        <v>19792</v>
      </c>
      <c r="AO1255" s="1150"/>
      <c r="AP1255" s="1150"/>
      <c r="AQ1255" s="1150"/>
      <c r="AR1255" s="1150"/>
      <c r="AS1255" s="1150"/>
      <c r="AT1255" s="1150"/>
      <c r="AU1255" s="1150"/>
      <c r="AV1255" s="1150"/>
      <c r="AW1255" s="1150"/>
      <c r="AX1255" s="1150"/>
      <c r="AY1255" s="1150"/>
      <c r="AZ1255" s="1150"/>
      <c r="BA1255" s="1150"/>
      <c r="BB1255" s="1150"/>
      <c r="BC1255" s="1150"/>
      <c r="BD1255" s="1150"/>
      <c r="BE1255" s="1150"/>
      <c r="BF1255" s="1150"/>
      <c r="BG1255" s="1150"/>
      <c r="BH1255" s="1150"/>
      <c r="BI1255" s="1150"/>
      <c r="BJ1255" s="1150"/>
    </row>
    <row r="1256" spans="1:62">
      <c r="A1256" s="1150">
        <v>1250</v>
      </c>
      <c r="B1256" s="1150" t="s">
        <v>20493</v>
      </c>
      <c r="C1256" s="1207" t="s">
        <v>19779</v>
      </c>
      <c r="D1256" s="1150" t="s">
        <v>18942</v>
      </c>
      <c r="E1256" s="1150" t="s">
        <v>17550</v>
      </c>
      <c r="F1256" s="1150" t="s">
        <v>18944</v>
      </c>
      <c r="G1256" s="1150" t="s">
        <v>17935</v>
      </c>
      <c r="H1256" s="1150" t="s">
        <v>5416</v>
      </c>
      <c r="I1256" s="1150" t="s">
        <v>5413</v>
      </c>
      <c r="J1256" s="1150" t="s">
        <v>5415</v>
      </c>
      <c r="K1256" s="1150" t="s">
        <v>5414</v>
      </c>
      <c r="L1256" s="1150" t="s">
        <v>394</v>
      </c>
      <c r="M1256" s="1150">
        <v>100211367</v>
      </c>
      <c r="N1256" s="1150" t="s">
        <v>18997</v>
      </c>
      <c r="O1256" s="1150" t="s">
        <v>19690</v>
      </c>
      <c r="P1256" s="1150" t="s">
        <v>17727</v>
      </c>
      <c r="Q1256" s="1150"/>
      <c r="R1256" s="1150"/>
      <c r="S1256" s="1150"/>
      <c r="T1256" s="1150" t="s">
        <v>18969</v>
      </c>
      <c r="U1256" s="1150"/>
      <c r="V1256" s="1150"/>
      <c r="W1256" s="1150"/>
      <c r="X1256" s="1150"/>
      <c r="Y1256" s="1150"/>
      <c r="Z1256" s="1150"/>
      <c r="AA1256" s="1150"/>
      <c r="AB1256" s="1150"/>
      <c r="AC1256" s="1150"/>
      <c r="AD1256" s="1150"/>
      <c r="AE1256" s="1150"/>
      <c r="AF1256" s="1150"/>
      <c r="AG1256" s="1150"/>
      <c r="AH1256" s="1212">
        <v>1</v>
      </c>
      <c r="AI1256" s="1150" t="s">
        <v>5416</v>
      </c>
      <c r="AJ1256" s="1150" t="s">
        <v>5415</v>
      </c>
      <c r="AK1256" s="1210">
        <v>23335.49</v>
      </c>
      <c r="AL1256" s="1210">
        <v>23336</v>
      </c>
      <c r="AM1256" s="1150" t="s">
        <v>20498</v>
      </c>
      <c r="AN1256" s="1150" t="s">
        <v>19792</v>
      </c>
      <c r="AO1256" s="1150"/>
      <c r="AP1256" s="1150"/>
      <c r="AQ1256" s="1150"/>
      <c r="AR1256" s="1150"/>
      <c r="AS1256" s="1150"/>
      <c r="AT1256" s="1150"/>
      <c r="AU1256" s="1150"/>
      <c r="AV1256" s="1150"/>
      <c r="AW1256" s="1150"/>
      <c r="AX1256" s="1150"/>
      <c r="AY1256" s="1150"/>
      <c r="AZ1256" s="1150"/>
      <c r="BA1256" s="1150"/>
      <c r="BB1256" s="1150"/>
      <c r="BC1256" s="1150"/>
      <c r="BD1256" s="1150"/>
      <c r="BE1256" s="1150"/>
      <c r="BF1256" s="1150"/>
      <c r="BG1256" s="1150"/>
      <c r="BH1256" s="1150"/>
      <c r="BI1256" s="1150"/>
      <c r="BJ1256" s="1150"/>
    </row>
    <row r="1257" spans="1:62">
      <c r="A1257" s="1150">
        <v>1251</v>
      </c>
      <c r="B1257" s="1150" t="s">
        <v>20493</v>
      </c>
      <c r="C1257" s="1207" t="s">
        <v>19779</v>
      </c>
      <c r="D1257" s="1150" t="s">
        <v>18942</v>
      </c>
      <c r="E1257" s="1150" t="s">
        <v>17550</v>
      </c>
      <c r="F1257" s="1150" t="s">
        <v>18944</v>
      </c>
      <c r="G1257" s="1150" t="s">
        <v>15831</v>
      </c>
      <c r="H1257" s="1150" t="s">
        <v>20499</v>
      </c>
      <c r="I1257" s="1150" t="s">
        <v>20500</v>
      </c>
      <c r="J1257" s="1150" t="s">
        <v>20501</v>
      </c>
      <c r="K1257" s="1150" t="s">
        <v>20502</v>
      </c>
      <c r="L1257" s="1150" t="s">
        <v>394</v>
      </c>
      <c r="M1257" s="1150">
        <v>100211368</v>
      </c>
      <c r="N1257" s="1150" t="s">
        <v>18997</v>
      </c>
      <c r="O1257" s="1150" t="s">
        <v>19690</v>
      </c>
      <c r="P1257" s="1150" t="s">
        <v>17721</v>
      </c>
      <c r="Q1257" s="1211">
        <v>45204</v>
      </c>
      <c r="R1257" s="1210">
        <v>2053</v>
      </c>
      <c r="S1257" s="1150"/>
      <c r="T1257" s="1150" t="s">
        <v>18969</v>
      </c>
      <c r="U1257" s="1150"/>
      <c r="V1257" s="1150"/>
      <c r="W1257" s="1150"/>
      <c r="X1257" s="1150"/>
      <c r="Y1257" s="1150"/>
      <c r="Z1257" s="1150"/>
      <c r="AA1257" s="1150"/>
      <c r="AB1257" s="1150"/>
      <c r="AC1257" s="1150"/>
      <c r="AD1257" s="1150"/>
      <c r="AE1257" s="1150"/>
      <c r="AF1257" s="1150"/>
      <c r="AG1257" s="1150"/>
      <c r="AH1257" s="1212">
        <v>1</v>
      </c>
      <c r="AI1257" s="1150" t="s">
        <v>20499</v>
      </c>
      <c r="AJ1257" s="1150" t="s">
        <v>20501</v>
      </c>
      <c r="AK1257" s="1210">
        <v>2053</v>
      </c>
      <c r="AL1257" s="1210">
        <v>2053</v>
      </c>
      <c r="AM1257" s="1150" t="s">
        <v>20351</v>
      </c>
      <c r="AN1257" s="1150" t="s">
        <v>19792</v>
      </c>
      <c r="AO1257" s="1150"/>
      <c r="AP1257" s="1150"/>
      <c r="AQ1257" s="1150"/>
      <c r="AR1257" s="1150"/>
      <c r="AS1257" s="1150"/>
      <c r="AT1257" s="1150"/>
      <c r="AU1257" s="1150"/>
      <c r="AV1257" s="1150"/>
      <c r="AW1257" s="1150"/>
      <c r="AX1257" s="1150"/>
      <c r="AY1257" s="1150"/>
      <c r="AZ1257" s="1150"/>
      <c r="BA1257" s="1150"/>
      <c r="BB1257" s="1150"/>
      <c r="BC1257" s="1150"/>
      <c r="BD1257" s="1150"/>
      <c r="BE1257" s="1150"/>
      <c r="BF1257" s="1150"/>
      <c r="BG1257" s="1150"/>
      <c r="BH1257" s="1150"/>
      <c r="BI1257" s="1150"/>
      <c r="BJ1257" s="1150"/>
    </row>
    <row r="1258" spans="1:62" ht="174.75">
      <c r="A1258" s="1150">
        <v>1252</v>
      </c>
      <c r="B1258" s="1150" t="s">
        <v>20493</v>
      </c>
      <c r="C1258" s="1207" t="s">
        <v>2792</v>
      </c>
      <c r="D1258" s="1150" t="s">
        <v>18942</v>
      </c>
      <c r="E1258" s="1150" t="s">
        <v>17550</v>
      </c>
      <c r="F1258" s="1150" t="s">
        <v>18944</v>
      </c>
      <c r="G1258" s="1150" t="s">
        <v>52</v>
      </c>
      <c r="H1258" s="1150" t="s">
        <v>4840</v>
      </c>
      <c r="I1258" s="1150" t="s">
        <v>4837</v>
      </c>
      <c r="J1258" s="1150" t="s">
        <v>4839</v>
      </c>
      <c r="K1258" s="1150" t="s">
        <v>20503</v>
      </c>
      <c r="L1258" s="1150" t="s">
        <v>394</v>
      </c>
      <c r="M1258" s="1150">
        <v>100211338</v>
      </c>
      <c r="N1258" s="1150" t="s">
        <v>18997</v>
      </c>
      <c r="O1258" s="1150" t="s">
        <v>19690</v>
      </c>
      <c r="P1258" s="1150" t="s">
        <v>17721</v>
      </c>
      <c r="Q1258" s="1150"/>
      <c r="R1258" s="1210">
        <v>42402</v>
      </c>
      <c r="S1258" s="1150"/>
      <c r="T1258" s="1150" t="s">
        <v>18969</v>
      </c>
      <c r="U1258" s="1150">
        <v>1003679851</v>
      </c>
      <c r="V1258" s="1150">
        <v>1003679852</v>
      </c>
      <c r="W1258" s="1150"/>
      <c r="X1258" s="1150"/>
      <c r="Y1258" s="1150"/>
      <c r="Z1258" s="1150"/>
      <c r="AA1258" s="1150"/>
      <c r="AB1258" s="1150"/>
      <c r="AC1258" s="1150"/>
      <c r="AD1258" s="1150"/>
      <c r="AE1258" s="1150"/>
      <c r="AF1258" s="1150" t="s">
        <v>19554</v>
      </c>
      <c r="AG1258" s="1211">
        <v>45207</v>
      </c>
      <c r="AH1258" s="1212">
        <v>45200</v>
      </c>
      <c r="AI1258" s="1150" t="s">
        <v>4840</v>
      </c>
      <c r="AJ1258" s="1150" t="s">
        <v>4839</v>
      </c>
      <c r="AK1258" s="1210">
        <v>42401.36</v>
      </c>
      <c r="AL1258" s="1210">
        <v>42402</v>
      </c>
      <c r="AM1258" s="1150" t="s">
        <v>20351</v>
      </c>
      <c r="AN1258" s="1150" t="s">
        <v>19792</v>
      </c>
      <c r="AO1258" s="1150"/>
      <c r="AP1258" s="1150"/>
      <c r="AQ1258" s="1150"/>
      <c r="AR1258" s="1150">
        <v>4902155198</v>
      </c>
      <c r="AS1258" s="1150"/>
      <c r="AT1258" s="1150"/>
      <c r="AU1258" s="1150"/>
      <c r="AV1258" s="1150"/>
      <c r="AW1258" s="1150"/>
      <c r="AX1258" s="1150"/>
      <c r="AY1258" s="1215" t="s">
        <v>20504</v>
      </c>
      <c r="AZ1258" s="1150"/>
      <c r="BA1258" s="1150"/>
      <c r="BB1258" s="1150"/>
      <c r="BC1258" s="1150"/>
      <c r="BD1258" s="1150"/>
      <c r="BE1258" s="1150"/>
      <c r="BF1258" s="1150"/>
      <c r="BG1258" s="1150"/>
      <c r="BH1258" s="1150"/>
      <c r="BI1258" s="1150"/>
      <c r="BJ1258" s="1150"/>
    </row>
    <row r="1259" spans="1:62" ht="81">
      <c r="A1259" s="1150">
        <v>1253</v>
      </c>
      <c r="B1259" s="1150" t="s">
        <v>20493</v>
      </c>
      <c r="C1259" s="1207" t="s">
        <v>2792</v>
      </c>
      <c r="D1259" s="1150" t="s">
        <v>18942</v>
      </c>
      <c r="E1259" s="1150" t="s">
        <v>17550</v>
      </c>
      <c r="F1259" s="1150" t="s">
        <v>18944</v>
      </c>
      <c r="G1259" s="1150" t="s">
        <v>52</v>
      </c>
      <c r="H1259" s="1150" t="s">
        <v>4846</v>
      </c>
      <c r="I1259" s="1150" t="s">
        <v>4843</v>
      </c>
      <c r="J1259" s="1150" t="s">
        <v>4845</v>
      </c>
      <c r="K1259" s="1150" t="s">
        <v>20505</v>
      </c>
      <c r="L1259" s="1150" t="s">
        <v>394</v>
      </c>
      <c r="M1259" s="1150">
        <v>100211365</v>
      </c>
      <c r="N1259" s="1150" t="s">
        <v>18997</v>
      </c>
      <c r="O1259" s="1150" t="s">
        <v>19690</v>
      </c>
      <c r="P1259" s="1150" t="s">
        <v>17721</v>
      </c>
      <c r="Q1259" s="1150"/>
      <c r="R1259" s="1210">
        <v>25756</v>
      </c>
      <c r="S1259" s="1150"/>
      <c r="T1259" s="1150" t="s">
        <v>18969</v>
      </c>
      <c r="U1259" s="1150">
        <v>1003679879</v>
      </c>
      <c r="V1259" s="1150">
        <v>1003679880</v>
      </c>
      <c r="W1259" s="1150"/>
      <c r="X1259" s="1150"/>
      <c r="Y1259" s="1150"/>
      <c r="Z1259" s="1150"/>
      <c r="AA1259" s="1150"/>
      <c r="AB1259" s="1150"/>
      <c r="AC1259" s="1150"/>
      <c r="AD1259" s="1150"/>
      <c r="AE1259" s="1150"/>
      <c r="AF1259" s="1150" t="s">
        <v>18962</v>
      </c>
      <c r="AG1259" s="1211">
        <v>45207</v>
      </c>
      <c r="AH1259" s="1212">
        <v>45200</v>
      </c>
      <c r="AI1259" s="1150" t="s">
        <v>4846</v>
      </c>
      <c r="AJ1259" s="1150" t="s">
        <v>4845</v>
      </c>
      <c r="AK1259" s="1210">
        <v>25755.64</v>
      </c>
      <c r="AL1259" s="1210">
        <v>25756</v>
      </c>
      <c r="AM1259" s="1150" t="s">
        <v>20351</v>
      </c>
      <c r="AN1259" s="1150" t="s">
        <v>19792</v>
      </c>
      <c r="AO1259" s="1150"/>
      <c r="AP1259" s="1150"/>
      <c r="AQ1259" s="1150"/>
      <c r="AR1259" s="1150">
        <v>4902155169</v>
      </c>
      <c r="AS1259" s="1150"/>
      <c r="AT1259" s="1150"/>
      <c r="AU1259" s="1150"/>
      <c r="AV1259" s="1150"/>
      <c r="AW1259" s="1150"/>
      <c r="AX1259" s="1150"/>
      <c r="AY1259" s="1215" t="s">
        <v>20506</v>
      </c>
      <c r="AZ1259" s="1150"/>
      <c r="BA1259" s="1150"/>
      <c r="BB1259" s="1150"/>
      <c r="BC1259" s="1150"/>
      <c r="BD1259" s="1150"/>
      <c r="BE1259" s="1150"/>
      <c r="BF1259" s="1150"/>
      <c r="BG1259" s="1150"/>
      <c r="BH1259" s="1150"/>
      <c r="BI1259" s="1150"/>
      <c r="BJ1259" s="1150"/>
    </row>
    <row r="1260" spans="1:62" ht="67.5">
      <c r="A1260" s="1150">
        <v>1254</v>
      </c>
      <c r="B1260" s="1150"/>
      <c r="C1260" s="1150" t="s">
        <v>2792</v>
      </c>
      <c r="D1260" s="1150" t="s">
        <v>18942</v>
      </c>
      <c r="E1260" s="1150" t="s">
        <v>18943</v>
      </c>
      <c r="F1260" s="1150" t="s">
        <v>18959</v>
      </c>
      <c r="G1260" s="1150" t="s">
        <v>17963</v>
      </c>
      <c r="H1260" s="1150" t="s">
        <v>12663</v>
      </c>
      <c r="I1260" s="1150" t="s">
        <v>12665</v>
      </c>
      <c r="J1260" s="1150" t="s">
        <v>12664</v>
      </c>
      <c r="K1260" s="1150" t="s">
        <v>12670</v>
      </c>
      <c r="L1260" s="1150" t="s">
        <v>394</v>
      </c>
      <c r="M1260" s="1150">
        <v>200035703</v>
      </c>
      <c r="N1260" s="1150" t="s">
        <v>394</v>
      </c>
      <c r="O1260" s="1150" t="s">
        <v>19072</v>
      </c>
      <c r="P1260" s="1150" t="s">
        <v>17721</v>
      </c>
      <c r="Q1260" s="1211">
        <v>45210</v>
      </c>
      <c r="R1260" s="1210">
        <v>32702</v>
      </c>
      <c r="S1260" s="1150">
        <v>200</v>
      </c>
      <c r="T1260" s="1150" t="s">
        <v>18969</v>
      </c>
      <c r="U1260" s="1150">
        <v>1003680222</v>
      </c>
      <c r="V1260" s="1150"/>
      <c r="W1260" s="1150"/>
      <c r="X1260" s="1150"/>
      <c r="Y1260" s="1150"/>
      <c r="Z1260" s="1150"/>
      <c r="AA1260" s="1150"/>
      <c r="AB1260" s="1150"/>
      <c r="AC1260" s="1150"/>
      <c r="AD1260" s="1150"/>
      <c r="AE1260" s="1150"/>
      <c r="AF1260" s="1150" t="s">
        <v>18978</v>
      </c>
      <c r="AG1260" s="1211">
        <v>45208</v>
      </c>
      <c r="AH1260" s="1212">
        <v>45200</v>
      </c>
      <c r="AI1260" s="1150" t="s">
        <v>12663</v>
      </c>
      <c r="AJ1260" s="1150" t="s">
        <v>12664</v>
      </c>
      <c r="AK1260" s="1210">
        <v>63473</v>
      </c>
      <c r="AL1260" s="1210">
        <v>63473</v>
      </c>
      <c r="AM1260" s="1150" t="s">
        <v>20338</v>
      </c>
      <c r="AN1260" s="1215" t="s">
        <v>20426</v>
      </c>
      <c r="AO1260" s="1210">
        <v>3593.51</v>
      </c>
      <c r="AP1260" s="1150" t="s">
        <v>12666</v>
      </c>
      <c r="AQ1260" s="1150"/>
      <c r="AR1260" s="1150">
        <v>4902155619</v>
      </c>
      <c r="AS1260" s="1150"/>
      <c r="AT1260" s="1150"/>
      <c r="AU1260" s="1150"/>
      <c r="AV1260" s="1150"/>
      <c r="AW1260" s="1150"/>
      <c r="AX1260" s="1150"/>
      <c r="AY1260" s="1150" t="s">
        <v>20507</v>
      </c>
      <c r="AZ1260" s="1150"/>
      <c r="BA1260" s="1150"/>
      <c r="BB1260" s="1150"/>
      <c r="BC1260" s="1150"/>
      <c r="BD1260" s="1150"/>
      <c r="BE1260" s="1150"/>
      <c r="BF1260" s="1150"/>
      <c r="BG1260" s="1150"/>
      <c r="BH1260" s="1150"/>
      <c r="BI1260" s="1150"/>
      <c r="BJ1260" s="1150"/>
    </row>
    <row r="1261" spans="1:62">
      <c r="A1261" s="1150">
        <v>1255</v>
      </c>
      <c r="B1261" s="1150"/>
      <c r="C1261" s="1150" t="s">
        <v>2792</v>
      </c>
      <c r="D1261" s="1150" t="s">
        <v>18942</v>
      </c>
      <c r="E1261" s="1150" t="s">
        <v>17550</v>
      </c>
      <c r="F1261" s="1150" t="s">
        <v>18948</v>
      </c>
      <c r="G1261" s="1150" t="s">
        <v>17963</v>
      </c>
      <c r="H1261" s="1150" t="s">
        <v>20508</v>
      </c>
      <c r="I1261" s="1150" t="s">
        <v>20509</v>
      </c>
      <c r="J1261" s="1150"/>
      <c r="K1261" s="1150" t="s">
        <v>20510</v>
      </c>
      <c r="L1261" s="1150" t="s">
        <v>394</v>
      </c>
      <c r="M1261" s="1150">
        <v>100183431</v>
      </c>
      <c r="N1261" s="1150"/>
      <c r="O1261" s="1150"/>
      <c r="P1261" s="1150" t="s">
        <v>17721</v>
      </c>
      <c r="Q1261" s="1150"/>
      <c r="R1261" s="1210">
        <v>3500</v>
      </c>
      <c r="S1261" s="1150"/>
      <c r="T1261" s="1150" t="s">
        <v>18969</v>
      </c>
      <c r="U1261" s="1150">
        <v>1003678973</v>
      </c>
      <c r="V1261" s="1150">
        <v>1003678974</v>
      </c>
      <c r="W1261" s="1150"/>
      <c r="X1261" s="1150"/>
      <c r="Y1261" s="1150"/>
      <c r="Z1261" s="1150"/>
      <c r="AA1261" s="1150"/>
      <c r="AB1261" s="1150"/>
      <c r="AC1261" s="1150"/>
      <c r="AD1261" s="1150"/>
      <c r="AE1261" s="1150"/>
      <c r="AF1261" s="1150" t="s">
        <v>18962</v>
      </c>
      <c r="AG1261" s="1211">
        <v>45204</v>
      </c>
      <c r="AH1261" s="1212">
        <v>45200</v>
      </c>
      <c r="AI1261" s="1150" t="s">
        <v>20508</v>
      </c>
      <c r="AJ1261" s="1150"/>
      <c r="AK1261" s="1150"/>
      <c r="AL1261" s="1150" t="s">
        <v>18976</v>
      </c>
      <c r="AM1261" s="1150" t="s">
        <v>20351</v>
      </c>
      <c r="AN1261" s="1150" t="s">
        <v>20288</v>
      </c>
      <c r="AO1261" s="1150"/>
      <c r="AP1261" s="1150"/>
      <c r="AQ1261" s="1150"/>
      <c r="AR1261" s="1150">
        <v>4902154234</v>
      </c>
      <c r="AS1261" s="1150"/>
      <c r="AT1261" s="1150"/>
      <c r="AU1261" s="1150"/>
      <c r="AV1261" s="1150"/>
      <c r="AW1261" s="1150"/>
      <c r="AX1261" s="1150"/>
      <c r="AY1261" s="1150" t="s">
        <v>20511</v>
      </c>
      <c r="AZ1261" s="1150"/>
      <c r="BA1261" s="1150"/>
      <c r="BB1261" s="1150"/>
      <c r="BC1261" s="1150"/>
      <c r="BD1261" s="1150"/>
      <c r="BE1261" s="1150"/>
      <c r="BF1261" s="1150"/>
      <c r="BG1261" s="1150"/>
      <c r="BH1261" s="1150"/>
      <c r="BI1261" s="1150"/>
      <c r="BJ1261" s="1150"/>
    </row>
    <row r="1262" spans="1:62">
      <c r="A1262" s="1150">
        <v>1256</v>
      </c>
      <c r="B1262" s="1150"/>
      <c r="C1262" s="1150" t="s">
        <v>2792</v>
      </c>
      <c r="D1262" s="1150" t="s">
        <v>18942</v>
      </c>
      <c r="E1262" s="1150" t="s">
        <v>17550</v>
      </c>
      <c r="F1262" s="1150" t="s">
        <v>18948</v>
      </c>
      <c r="G1262" s="1150" t="s">
        <v>17963</v>
      </c>
      <c r="H1262" s="1150" t="s">
        <v>20512</v>
      </c>
      <c r="I1262" s="1150" t="s">
        <v>20513</v>
      </c>
      <c r="J1262" s="1150"/>
      <c r="K1262" s="1150" t="s">
        <v>20514</v>
      </c>
      <c r="L1262" s="1150" t="s">
        <v>394</v>
      </c>
      <c r="M1262" s="1150">
        <v>100180949</v>
      </c>
      <c r="N1262" s="1150"/>
      <c r="O1262" s="1150"/>
      <c r="P1262" s="1150" t="s">
        <v>17721</v>
      </c>
      <c r="Q1262" s="1150"/>
      <c r="R1262" s="1210">
        <v>1793</v>
      </c>
      <c r="S1262" s="1150"/>
      <c r="T1262" s="1150" t="s">
        <v>18969</v>
      </c>
      <c r="U1262" s="1150">
        <v>1003678793</v>
      </c>
      <c r="V1262" s="1150">
        <v>1003678794</v>
      </c>
      <c r="W1262" s="1150"/>
      <c r="X1262" s="1150"/>
      <c r="Y1262" s="1150"/>
      <c r="Z1262" s="1150"/>
      <c r="AA1262" s="1150"/>
      <c r="AB1262" s="1150"/>
      <c r="AC1262" s="1150"/>
      <c r="AD1262" s="1150"/>
      <c r="AE1262" s="1150"/>
      <c r="AF1262" s="1150" t="s">
        <v>18962</v>
      </c>
      <c r="AG1262" s="1211">
        <v>45204</v>
      </c>
      <c r="AH1262" s="1212">
        <v>45200</v>
      </c>
      <c r="AI1262" s="1150" t="s">
        <v>20512</v>
      </c>
      <c r="AJ1262" s="1150"/>
      <c r="AK1262" s="1150"/>
      <c r="AL1262" s="1150" t="s">
        <v>18976</v>
      </c>
      <c r="AM1262" s="1150" t="s">
        <v>20351</v>
      </c>
      <c r="AN1262" s="1150" t="s">
        <v>20288</v>
      </c>
      <c r="AO1262" s="1150"/>
      <c r="AP1262" s="1150"/>
      <c r="AQ1262" s="1150"/>
      <c r="AR1262" s="1150">
        <v>4902154274</v>
      </c>
      <c r="AS1262" s="1150"/>
      <c r="AT1262" s="1150"/>
      <c r="AU1262" s="1150"/>
      <c r="AV1262" s="1150"/>
      <c r="AW1262" s="1150"/>
      <c r="AX1262" s="1150"/>
      <c r="AY1262" s="1150" t="s">
        <v>20515</v>
      </c>
      <c r="AZ1262" s="1150"/>
      <c r="BA1262" s="1150"/>
      <c r="BB1262" s="1150"/>
      <c r="BC1262" s="1150"/>
      <c r="BD1262" s="1150"/>
      <c r="BE1262" s="1150"/>
      <c r="BF1262" s="1150"/>
      <c r="BG1262" s="1150"/>
      <c r="BH1262" s="1150"/>
      <c r="BI1262" s="1150"/>
      <c r="BJ1262" s="1150"/>
    </row>
    <row r="1263" spans="1:62" ht="27">
      <c r="A1263" s="1150">
        <v>1257</v>
      </c>
      <c r="B1263" s="1150"/>
      <c r="C1263" s="1150" t="s">
        <v>2792</v>
      </c>
      <c r="D1263" s="1150" t="s">
        <v>18942</v>
      </c>
      <c r="E1263" s="1150" t="s">
        <v>17550</v>
      </c>
      <c r="F1263" s="1150" t="s">
        <v>18948</v>
      </c>
      <c r="G1263" s="1150" t="s">
        <v>17963</v>
      </c>
      <c r="H1263" s="1215" t="s">
        <v>4962</v>
      </c>
      <c r="I1263" s="1150" t="s">
        <v>4959</v>
      </c>
      <c r="J1263" s="1150"/>
      <c r="K1263" s="1150" t="s">
        <v>20516</v>
      </c>
      <c r="L1263" s="1150" t="s">
        <v>394</v>
      </c>
      <c r="M1263" s="1150">
        <v>100182069</v>
      </c>
      <c r="N1263" s="1150"/>
      <c r="O1263" s="1150"/>
      <c r="P1263" s="1150" t="s">
        <v>17721</v>
      </c>
      <c r="Q1263" s="1150"/>
      <c r="R1263" s="1210">
        <v>5200</v>
      </c>
      <c r="S1263" s="1150"/>
      <c r="T1263" s="1150" t="s">
        <v>18969</v>
      </c>
      <c r="U1263" s="1150">
        <v>1003679055</v>
      </c>
      <c r="V1263" s="1150">
        <v>1003679056</v>
      </c>
      <c r="W1263" s="1150"/>
      <c r="X1263" s="1150"/>
      <c r="Y1263" s="1150"/>
      <c r="Z1263" s="1150"/>
      <c r="AA1263" s="1150"/>
      <c r="AB1263" s="1150"/>
      <c r="AC1263" s="1150"/>
      <c r="AD1263" s="1150"/>
      <c r="AE1263" s="1150"/>
      <c r="AF1263" s="1150" t="s">
        <v>18962</v>
      </c>
      <c r="AG1263" s="1211">
        <v>45204</v>
      </c>
      <c r="AH1263" s="1212">
        <v>45200</v>
      </c>
      <c r="AI1263" s="1215" t="s">
        <v>4962</v>
      </c>
      <c r="AJ1263" s="1150"/>
      <c r="AK1263" s="1150"/>
      <c r="AL1263" s="1150" t="s">
        <v>18976</v>
      </c>
      <c r="AM1263" s="1150" t="s">
        <v>20351</v>
      </c>
      <c r="AN1263" s="1150" t="s">
        <v>20288</v>
      </c>
      <c r="AO1263" s="1150"/>
      <c r="AP1263" s="1150"/>
      <c r="AQ1263" s="1150"/>
      <c r="AR1263" s="1150">
        <v>4902154168</v>
      </c>
      <c r="AS1263" s="1150"/>
      <c r="AT1263" s="1150"/>
      <c r="AU1263" s="1150"/>
      <c r="AV1263" s="1150"/>
      <c r="AW1263" s="1150"/>
      <c r="AX1263" s="1150"/>
      <c r="AY1263" s="1150" t="s">
        <v>20517</v>
      </c>
      <c r="AZ1263" s="1150"/>
      <c r="BA1263" s="1150"/>
      <c r="BB1263" s="1150"/>
      <c r="BC1263" s="1150"/>
      <c r="BD1263" s="1150"/>
      <c r="BE1263" s="1150"/>
      <c r="BF1263" s="1150"/>
      <c r="BG1263" s="1150"/>
      <c r="BH1263" s="1150"/>
      <c r="BI1263" s="1150"/>
      <c r="BJ1263" s="1150"/>
    </row>
    <row r="1264" spans="1:62">
      <c r="A1264" s="1150">
        <v>1258</v>
      </c>
      <c r="B1264" s="1150"/>
      <c r="C1264" s="1150" t="s">
        <v>2792</v>
      </c>
      <c r="D1264" s="1150" t="s">
        <v>18942</v>
      </c>
      <c r="E1264" s="1150" t="s">
        <v>18943</v>
      </c>
      <c r="F1264" s="1150" t="s">
        <v>18944</v>
      </c>
      <c r="G1264" s="1150" t="s">
        <v>15943</v>
      </c>
      <c r="H1264" s="1150" t="s">
        <v>11791</v>
      </c>
      <c r="I1264" s="1150" t="s">
        <v>11793</v>
      </c>
      <c r="J1264" s="1242" t="s">
        <v>11792</v>
      </c>
      <c r="K1264" s="1150" t="s">
        <v>11797</v>
      </c>
      <c r="L1264" s="1150" t="s">
        <v>394</v>
      </c>
      <c r="M1264" s="1150">
        <v>100190884</v>
      </c>
      <c r="N1264" s="1150" t="s">
        <v>394</v>
      </c>
      <c r="O1264" s="1150"/>
      <c r="P1264" s="1150" t="s">
        <v>17721</v>
      </c>
      <c r="Q1264" s="1150"/>
      <c r="R1264" s="1210">
        <v>328887</v>
      </c>
      <c r="S1264" s="1150"/>
      <c r="T1264" s="1150" t="s">
        <v>18969</v>
      </c>
      <c r="U1264" s="1150">
        <v>1003678502</v>
      </c>
      <c r="V1264" s="1150"/>
      <c r="W1264" s="1150"/>
      <c r="X1264" s="1150"/>
      <c r="Y1264" s="1150"/>
      <c r="Z1264" s="1150"/>
      <c r="AA1264" s="1150"/>
      <c r="AB1264" s="1150"/>
      <c r="AC1264" s="1150"/>
      <c r="AD1264" s="1150"/>
      <c r="AE1264" s="1150"/>
      <c r="AF1264" s="1150" t="s">
        <v>19172</v>
      </c>
      <c r="AG1264" s="1211">
        <v>45203</v>
      </c>
      <c r="AH1264" s="1212">
        <v>45200</v>
      </c>
      <c r="AI1264" s="1150" t="s">
        <v>11791</v>
      </c>
      <c r="AJ1264" s="1242" t="s">
        <v>11792</v>
      </c>
      <c r="AK1264" s="1228">
        <v>348687.49</v>
      </c>
      <c r="AL1264" s="1210">
        <v>348688</v>
      </c>
      <c r="AM1264" s="1150" t="s">
        <v>20366</v>
      </c>
      <c r="AN1264" s="1150" t="s">
        <v>19792</v>
      </c>
      <c r="AO1264" s="1210">
        <v>6714.31</v>
      </c>
      <c r="AP1264" s="1150" t="s">
        <v>11794</v>
      </c>
      <c r="AQ1264" s="1150"/>
      <c r="AR1264" s="1150">
        <v>4902154368</v>
      </c>
      <c r="AS1264" s="1150"/>
      <c r="AT1264" s="1150"/>
      <c r="AU1264" s="1150"/>
      <c r="AV1264" s="1150"/>
      <c r="AW1264" s="1150"/>
      <c r="AX1264" s="1150"/>
      <c r="AY1264" s="1150"/>
      <c r="AZ1264" s="1150"/>
      <c r="BA1264" s="1150"/>
      <c r="BB1264" s="1150"/>
      <c r="BC1264" s="1150"/>
      <c r="BD1264" s="1150"/>
      <c r="BE1264" s="1150"/>
      <c r="BF1264" s="1150"/>
      <c r="BG1264" s="1150"/>
      <c r="BH1264" s="1150"/>
      <c r="BI1264" s="1150"/>
      <c r="BJ1264" s="1150"/>
    </row>
    <row r="1265" spans="1:62">
      <c r="A1265" s="1150">
        <v>1259</v>
      </c>
      <c r="B1265" s="1150"/>
      <c r="C1265" s="1150" t="s">
        <v>2792</v>
      </c>
      <c r="D1265" s="1150" t="s">
        <v>18942</v>
      </c>
      <c r="E1265" s="1150" t="s">
        <v>18943</v>
      </c>
      <c r="F1265" s="1150" t="s">
        <v>18944</v>
      </c>
      <c r="G1265" s="1150" t="s">
        <v>17873</v>
      </c>
      <c r="H1265" s="1150" t="s">
        <v>3993</v>
      </c>
      <c r="I1265" s="1150" t="s">
        <v>3990</v>
      </c>
      <c r="J1265" s="1150" t="s">
        <v>3992</v>
      </c>
      <c r="K1265" s="1150" t="s">
        <v>3991</v>
      </c>
      <c r="L1265" s="1150" t="s">
        <v>394</v>
      </c>
      <c r="M1265" s="1150"/>
      <c r="N1265" s="1150" t="s">
        <v>394</v>
      </c>
      <c r="O1265" s="1150"/>
      <c r="P1265" s="1150" t="s">
        <v>17721</v>
      </c>
      <c r="Q1265" s="1150"/>
      <c r="R1265" s="1150"/>
      <c r="S1265" s="1150"/>
      <c r="T1265" s="1150" t="s">
        <v>18969</v>
      </c>
      <c r="U1265" s="1150">
        <v>1003678522</v>
      </c>
      <c r="V1265" s="1150">
        <v>1003678523</v>
      </c>
      <c r="W1265" s="1150"/>
      <c r="X1265" s="1150"/>
      <c r="Y1265" s="1150"/>
      <c r="Z1265" s="1150"/>
      <c r="AA1265" s="1150"/>
      <c r="AB1265" s="1150"/>
      <c r="AC1265" s="1150"/>
      <c r="AD1265" s="1150"/>
      <c r="AE1265" s="1150"/>
      <c r="AF1265" s="1150" t="s">
        <v>19009</v>
      </c>
      <c r="AG1265" s="1211">
        <v>45203</v>
      </c>
      <c r="AH1265" s="1212">
        <v>45200</v>
      </c>
      <c r="AI1265" s="1150" t="s">
        <v>3993</v>
      </c>
      <c r="AJ1265" s="1150" t="s">
        <v>3992</v>
      </c>
      <c r="AK1265" s="1210">
        <v>25862.51</v>
      </c>
      <c r="AL1265" s="1210">
        <v>25863</v>
      </c>
      <c r="AM1265" s="1150" t="s">
        <v>20351</v>
      </c>
      <c r="AN1265" s="1150" t="s">
        <v>19792</v>
      </c>
      <c r="AO1265" s="1150">
        <v>849.47</v>
      </c>
      <c r="AP1265" s="1150" t="s">
        <v>10654</v>
      </c>
      <c r="AQ1265" s="1150"/>
      <c r="AR1265" s="1150">
        <v>4902154219</v>
      </c>
      <c r="AS1265" s="1150"/>
      <c r="AT1265" s="1150"/>
      <c r="AU1265" s="1150"/>
      <c r="AV1265" s="1150"/>
      <c r="AW1265" s="1150"/>
      <c r="AX1265" s="1150"/>
      <c r="AY1265" s="1150" t="s">
        <v>19014</v>
      </c>
      <c r="AZ1265" s="1150"/>
      <c r="BA1265" s="1150"/>
      <c r="BB1265" s="1150"/>
      <c r="BC1265" s="1150"/>
      <c r="BD1265" s="1150"/>
      <c r="BE1265" s="1150"/>
      <c r="BF1265" s="1150"/>
      <c r="BG1265" s="1150"/>
      <c r="BH1265" s="1150"/>
      <c r="BI1265" s="1150"/>
      <c r="BJ1265" s="1150"/>
    </row>
    <row r="1266" spans="1:62">
      <c r="A1266" s="1150">
        <v>1260</v>
      </c>
      <c r="B1266" s="1150"/>
      <c r="C1266" s="1150" t="s">
        <v>2792</v>
      </c>
      <c r="D1266" s="1150" t="s">
        <v>18942</v>
      </c>
      <c r="E1266" s="1150" t="s">
        <v>18943</v>
      </c>
      <c r="F1266" s="1150" t="s">
        <v>18959</v>
      </c>
      <c r="G1266" s="1150" t="s">
        <v>17963</v>
      </c>
      <c r="H1266" s="1150" t="s">
        <v>12591</v>
      </c>
      <c r="I1266" s="1150" t="s">
        <v>12593</v>
      </c>
      <c r="J1266" s="1150" t="s">
        <v>12592</v>
      </c>
      <c r="K1266" s="1150" t="s">
        <v>12596</v>
      </c>
      <c r="L1266" s="1150" t="s">
        <v>394</v>
      </c>
      <c r="M1266" s="1150">
        <v>200036546</v>
      </c>
      <c r="N1266" s="1150" t="s">
        <v>394</v>
      </c>
      <c r="O1266" s="1150"/>
      <c r="P1266" s="1150" t="s">
        <v>17721</v>
      </c>
      <c r="Q1266" s="1150"/>
      <c r="R1266" s="1210">
        <v>23831</v>
      </c>
      <c r="S1266" s="1150"/>
      <c r="T1266" s="1150" t="s">
        <v>18969</v>
      </c>
      <c r="U1266" s="1150">
        <v>1003678631</v>
      </c>
      <c r="V1266" s="1150"/>
      <c r="W1266" s="1150"/>
      <c r="X1266" s="1150"/>
      <c r="Y1266" s="1150"/>
      <c r="Z1266" s="1150"/>
      <c r="AA1266" s="1150"/>
      <c r="AB1266" s="1150"/>
      <c r="AC1266" s="1150"/>
      <c r="AD1266" s="1150"/>
      <c r="AE1266" s="1150"/>
      <c r="AF1266" s="1150" t="s">
        <v>18978</v>
      </c>
      <c r="AG1266" s="1211">
        <v>45203</v>
      </c>
      <c r="AH1266" s="1212">
        <v>45200</v>
      </c>
      <c r="AI1266" s="1150" t="s">
        <v>12591</v>
      </c>
      <c r="AJ1266" s="1150" t="s">
        <v>12592</v>
      </c>
      <c r="AK1266" s="1210">
        <v>30833.32</v>
      </c>
      <c r="AL1266" s="1210">
        <v>30834</v>
      </c>
      <c r="AM1266" s="1150" t="s">
        <v>20338</v>
      </c>
      <c r="AN1266" s="1150" t="s">
        <v>20339</v>
      </c>
      <c r="AO1266" s="1210">
        <v>3008.82</v>
      </c>
      <c r="AP1266" s="1150" t="s">
        <v>12594</v>
      </c>
      <c r="AQ1266" s="1150"/>
      <c r="AR1266" s="1150">
        <v>4902154188</v>
      </c>
      <c r="AS1266" s="1150"/>
      <c r="AT1266" s="1150"/>
      <c r="AU1266" s="1150"/>
      <c r="AV1266" s="1150"/>
      <c r="AW1266" s="1150"/>
      <c r="AX1266" s="1150"/>
      <c r="AY1266" s="1150"/>
      <c r="AZ1266" s="1150"/>
      <c r="BA1266" s="1150"/>
      <c r="BB1266" s="1150"/>
      <c r="BC1266" s="1150"/>
      <c r="BD1266" s="1150"/>
      <c r="BE1266" s="1150"/>
      <c r="BF1266" s="1150"/>
      <c r="BG1266" s="1150"/>
      <c r="BH1266" s="1150"/>
      <c r="BI1266" s="1150"/>
      <c r="BJ1266" s="1150"/>
    </row>
    <row r="1267" spans="1:62" ht="148.5">
      <c r="A1267" s="1150">
        <v>1261</v>
      </c>
      <c r="B1267" s="1150"/>
      <c r="C1267" s="1150" t="s">
        <v>2792</v>
      </c>
      <c r="D1267" s="1150" t="s">
        <v>18942</v>
      </c>
      <c r="E1267" s="1150" t="s">
        <v>18943</v>
      </c>
      <c r="F1267" s="1150" t="s">
        <v>18944</v>
      </c>
      <c r="G1267" s="1150" t="s">
        <v>19136</v>
      </c>
      <c r="H1267" s="1213" t="s">
        <v>1605</v>
      </c>
      <c r="I1267" s="1213" t="s">
        <v>1602</v>
      </c>
      <c r="J1267" s="1213" t="s">
        <v>1604</v>
      </c>
      <c r="K1267" s="1215" t="s">
        <v>20001</v>
      </c>
      <c r="L1267" s="1150" t="s">
        <v>394</v>
      </c>
      <c r="M1267" s="1150">
        <v>100207149</v>
      </c>
      <c r="N1267" s="1150" t="s">
        <v>394</v>
      </c>
      <c r="O1267" s="1150"/>
      <c r="P1267" s="1150" t="s">
        <v>17721</v>
      </c>
      <c r="Q1267" s="1150"/>
      <c r="R1267" s="1210">
        <v>32230</v>
      </c>
      <c r="S1267" s="1150"/>
      <c r="T1267" s="1150" t="s">
        <v>18969</v>
      </c>
      <c r="U1267" s="1150">
        <v>1003678632</v>
      </c>
      <c r="V1267" s="1150"/>
      <c r="W1267" s="1150"/>
      <c r="X1267" s="1150"/>
      <c r="Y1267" s="1150"/>
      <c r="Z1267" s="1150"/>
      <c r="AA1267" s="1150"/>
      <c r="AB1267" s="1150"/>
      <c r="AC1267" s="1150"/>
      <c r="AD1267" s="1150"/>
      <c r="AE1267" s="1150"/>
      <c r="AF1267" s="1150" t="s">
        <v>18978</v>
      </c>
      <c r="AG1267" s="1211">
        <v>45203</v>
      </c>
      <c r="AH1267" s="1212">
        <v>45200</v>
      </c>
      <c r="AI1267" s="1213" t="s">
        <v>1605</v>
      </c>
      <c r="AJ1267" s="1213" t="s">
        <v>1604</v>
      </c>
      <c r="AK1267" s="1210">
        <v>32230.53</v>
      </c>
      <c r="AL1267" s="1210">
        <v>32231</v>
      </c>
      <c r="AM1267" s="1150" t="s">
        <v>20351</v>
      </c>
      <c r="AN1267" s="1150" t="s">
        <v>12821</v>
      </c>
      <c r="AO1267" s="1210">
        <v>3250.8</v>
      </c>
      <c r="AP1267" s="1150" t="s">
        <v>20518</v>
      </c>
      <c r="AQ1267" s="1150"/>
      <c r="AR1267" s="1150">
        <v>4902154356</v>
      </c>
      <c r="AS1267" s="1150"/>
      <c r="AT1267" s="1150"/>
      <c r="AU1267" s="1150"/>
      <c r="AV1267" s="1150"/>
      <c r="AW1267" s="1150"/>
      <c r="AX1267" s="1150"/>
      <c r="AY1267" s="1150"/>
      <c r="AZ1267" s="1150"/>
      <c r="BA1267" s="1150"/>
      <c r="BB1267" s="1150"/>
      <c r="BC1267" s="1150"/>
      <c r="BD1267" s="1150"/>
      <c r="BE1267" s="1150"/>
      <c r="BF1267" s="1150"/>
      <c r="BG1267" s="1150"/>
      <c r="BH1267" s="1150"/>
      <c r="BI1267" s="1150"/>
      <c r="BJ1267" s="1150"/>
    </row>
    <row r="1268" spans="1:62">
      <c r="A1268" s="1150">
        <v>1262</v>
      </c>
      <c r="B1268" s="1150"/>
      <c r="C1268" s="1150" t="s">
        <v>2792</v>
      </c>
      <c r="D1268" s="1150" t="s">
        <v>18942</v>
      </c>
      <c r="E1268" s="1150" t="s">
        <v>18943</v>
      </c>
      <c r="F1268" s="1150" t="s">
        <v>18944</v>
      </c>
      <c r="G1268" s="1150" t="s">
        <v>19517</v>
      </c>
      <c r="H1268" s="1213" t="s">
        <v>3862</v>
      </c>
      <c r="I1268" s="1213" t="s">
        <v>3889</v>
      </c>
      <c r="J1268" s="1213" t="s">
        <v>3861</v>
      </c>
      <c r="K1268" s="1150" t="s">
        <v>10460</v>
      </c>
      <c r="L1268" s="1150" t="s">
        <v>394</v>
      </c>
      <c r="M1268" s="1150">
        <v>100210363</v>
      </c>
      <c r="N1268" s="1150" t="s">
        <v>394</v>
      </c>
      <c r="O1268" s="1150" t="s">
        <v>19690</v>
      </c>
      <c r="P1268" s="1150" t="s">
        <v>17721</v>
      </c>
      <c r="Q1268" s="1211">
        <v>45189</v>
      </c>
      <c r="R1268" s="1210">
        <v>64000</v>
      </c>
      <c r="S1268" s="1150"/>
      <c r="T1268" s="1150" t="s">
        <v>18969</v>
      </c>
      <c r="U1268" s="1150">
        <v>1003679010</v>
      </c>
      <c r="V1268" s="1150">
        <v>1003679011</v>
      </c>
      <c r="W1268" s="1150"/>
      <c r="X1268" s="1150"/>
      <c r="Y1268" s="1150"/>
      <c r="Z1268" s="1150"/>
      <c r="AA1268" s="1150"/>
      <c r="AB1268" s="1150"/>
      <c r="AC1268" s="1150"/>
      <c r="AD1268" s="1150"/>
      <c r="AE1268" s="1150"/>
      <c r="AF1268" s="1150" t="s">
        <v>19172</v>
      </c>
      <c r="AG1268" s="1211">
        <v>45204</v>
      </c>
      <c r="AH1268" s="1212">
        <v>45200</v>
      </c>
      <c r="AI1268" s="1213" t="s">
        <v>3862</v>
      </c>
      <c r="AJ1268" s="1213" t="s">
        <v>3861</v>
      </c>
      <c r="AK1268" s="1210">
        <v>65669</v>
      </c>
      <c r="AL1268" s="1210">
        <v>65669</v>
      </c>
      <c r="AM1268" s="1150" t="s">
        <v>518</v>
      </c>
      <c r="AN1268" s="1150" t="s">
        <v>12821</v>
      </c>
      <c r="AO1268" s="1210">
        <v>20119.54</v>
      </c>
      <c r="AP1268" s="1150" t="s">
        <v>10458</v>
      </c>
      <c r="AQ1268" s="1150"/>
      <c r="AR1268" s="1150">
        <v>4902154462</v>
      </c>
      <c r="AS1268" s="1150"/>
      <c r="AT1268" s="1150"/>
      <c r="AU1268" s="1150"/>
      <c r="AV1268" s="1150"/>
      <c r="AW1268" s="1150"/>
      <c r="AX1268" s="1150"/>
      <c r="AY1268" s="1150"/>
      <c r="AZ1268" s="1150"/>
      <c r="BA1268" s="1150"/>
      <c r="BB1268" s="1150"/>
      <c r="BC1268" s="1150"/>
      <c r="BD1268" s="1150"/>
      <c r="BE1268" s="1150"/>
      <c r="BF1268" s="1150"/>
      <c r="BG1268" s="1150"/>
      <c r="BH1268" s="1150"/>
      <c r="BI1268" s="1150"/>
      <c r="BJ1268" s="1150"/>
    </row>
    <row r="1269" spans="1:62">
      <c r="A1269" s="1150">
        <v>1263</v>
      </c>
      <c r="B1269" s="1150" t="s">
        <v>20519</v>
      </c>
      <c r="C1269" s="1150" t="s">
        <v>20285</v>
      </c>
      <c r="D1269" s="1150" t="s">
        <v>19273</v>
      </c>
      <c r="E1269" s="1150" t="s">
        <v>18943</v>
      </c>
      <c r="F1269" s="1150" t="s">
        <v>19171</v>
      </c>
      <c r="G1269" s="1150" t="s">
        <v>15943</v>
      </c>
      <c r="H1269" s="1213" t="s">
        <v>14503</v>
      </c>
      <c r="I1269" s="1150" t="s">
        <v>20520</v>
      </c>
      <c r="J1269" s="1213" t="s">
        <v>14504</v>
      </c>
      <c r="K1269" s="1150" t="s">
        <v>20521</v>
      </c>
      <c r="L1269" s="1150" t="s">
        <v>394</v>
      </c>
      <c r="M1269" s="1150">
        <v>100211215</v>
      </c>
      <c r="N1269" s="1150" t="s">
        <v>394</v>
      </c>
      <c r="O1269" s="1150" t="s">
        <v>20100</v>
      </c>
      <c r="P1269" s="1150" t="s">
        <v>17727</v>
      </c>
      <c r="Q1269" s="1150"/>
      <c r="R1269" s="1150"/>
      <c r="S1269" s="1150"/>
      <c r="T1269" s="1150" t="s">
        <v>18969</v>
      </c>
      <c r="U1269" s="1150"/>
      <c r="V1269" s="1150"/>
      <c r="W1269" s="1150"/>
      <c r="X1269" s="1150"/>
      <c r="Y1269" s="1150"/>
      <c r="Z1269" s="1150"/>
      <c r="AA1269" s="1150"/>
      <c r="AB1269" s="1150"/>
      <c r="AC1269" s="1150"/>
      <c r="AD1269" s="1150"/>
      <c r="AE1269" s="1150"/>
      <c r="AF1269" s="1150"/>
      <c r="AG1269" s="1150"/>
      <c r="AH1269" s="1212">
        <v>1</v>
      </c>
      <c r="AI1269" s="1213" t="s">
        <v>14503</v>
      </c>
      <c r="AJ1269" s="1213" t="s">
        <v>14504</v>
      </c>
      <c r="AK1269" s="1210">
        <v>1023001.27</v>
      </c>
      <c r="AL1269" s="1210">
        <v>1023002</v>
      </c>
      <c r="AM1269" s="1150" t="s">
        <v>20346</v>
      </c>
      <c r="AN1269" s="1150" t="s">
        <v>20354</v>
      </c>
      <c r="AO1269" s="1150"/>
      <c r="AP1269" s="1150"/>
      <c r="AQ1269" s="1150"/>
      <c r="AR1269" s="1150"/>
      <c r="AS1269" s="1150"/>
      <c r="AT1269" s="1150"/>
      <c r="AU1269" s="1150"/>
      <c r="AV1269" s="1150"/>
      <c r="AW1269" s="1150"/>
      <c r="AX1269" s="1150"/>
      <c r="AY1269" s="1150"/>
      <c r="AZ1269" s="1150"/>
      <c r="BA1269" s="1150"/>
      <c r="BB1269" s="1150"/>
      <c r="BC1269" s="1150"/>
      <c r="BD1269" s="1150"/>
      <c r="BE1269" s="1150"/>
      <c r="BF1269" s="1150"/>
      <c r="BG1269" s="1150"/>
      <c r="BH1269" s="1150"/>
      <c r="BI1269" s="1150"/>
      <c r="BJ1269" s="1150"/>
    </row>
    <row r="1270" spans="1:62">
      <c r="A1270" s="1150">
        <v>1264</v>
      </c>
      <c r="B1270" s="1150" t="s">
        <v>20519</v>
      </c>
      <c r="C1270" s="1150" t="s">
        <v>14311</v>
      </c>
      <c r="D1270" s="1150" t="s">
        <v>18942</v>
      </c>
      <c r="E1270" s="1150" t="s">
        <v>18943</v>
      </c>
      <c r="F1270" s="1150" t="s">
        <v>19171</v>
      </c>
      <c r="G1270" s="1150" t="s">
        <v>15943</v>
      </c>
      <c r="H1270" s="1213" t="s">
        <v>14503</v>
      </c>
      <c r="I1270" s="1150" t="s">
        <v>20522</v>
      </c>
      <c r="J1270" s="1213" t="s">
        <v>14504</v>
      </c>
      <c r="K1270" s="1150" t="s">
        <v>20523</v>
      </c>
      <c r="L1270" s="1150" t="s">
        <v>394</v>
      </c>
      <c r="M1270" s="1150">
        <v>100211216</v>
      </c>
      <c r="N1270" s="1150" t="s">
        <v>394</v>
      </c>
      <c r="O1270" s="1150" t="s">
        <v>14311</v>
      </c>
      <c r="P1270" s="1150" t="s">
        <v>20176</v>
      </c>
      <c r="Q1270" s="1150"/>
      <c r="R1270" s="1150"/>
      <c r="S1270" s="1150"/>
      <c r="T1270" s="1150" t="s">
        <v>18969</v>
      </c>
      <c r="U1270" s="1150"/>
      <c r="V1270" s="1150"/>
      <c r="W1270" s="1150"/>
      <c r="X1270" s="1150"/>
      <c r="Y1270" s="1150"/>
      <c r="Z1270" s="1150"/>
      <c r="AA1270" s="1150"/>
      <c r="AB1270" s="1150"/>
      <c r="AC1270" s="1150"/>
      <c r="AD1270" s="1150"/>
      <c r="AE1270" s="1150"/>
      <c r="AF1270" s="1150"/>
      <c r="AG1270" s="1150"/>
      <c r="AH1270" s="1212">
        <v>1</v>
      </c>
      <c r="AI1270" s="1213" t="s">
        <v>14503</v>
      </c>
      <c r="AJ1270" s="1213" t="s">
        <v>14504</v>
      </c>
      <c r="AK1270" s="1210">
        <v>151696.85999999999</v>
      </c>
      <c r="AL1270" s="1210">
        <v>151697</v>
      </c>
      <c r="AM1270" s="1150" t="s">
        <v>20346</v>
      </c>
      <c r="AN1270" s="1150" t="s">
        <v>20354</v>
      </c>
      <c r="AO1270" s="1150"/>
      <c r="AP1270" s="1150"/>
      <c r="AQ1270" s="1150"/>
      <c r="AR1270" s="1150"/>
      <c r="AS1270" s="1150"/>
      <c r="AT1270" s="1150"/>
      <c r="AU1270" s="1150"/>
      <c r="AV1270" s="1150"/>
      <c r="AW1270" s="1150"/>
      <c r="AX1270" s="1150"/>
      <c r="AY1270" s="1150"/>
      <c r="AZ1270" s="1150"/>
      <c r="BA1270" s="1150"/>
      <c r="BB1270" s="1150"/>
      <c r="BC1270" s="1150"/>
      <c r="BD1270" s="1150"/>
      <c r="BE1270" s="1150"/>
      <c r="BF1270" s="1150"/>
      <c r="BG1270" s="1150"/>
      <c r="BH1270" s="1150"/>
      <c r="BI1270" s="1150"/>
      <c r="BJ1270" s="1150"/>
    </row>
    <row r="1271" spans="1:62">
      <c r="A1271" s="1150">
        <v>1265</v>
      </c>
      <c r="B1271" s="1150" t="s">
        <v>20519</v>
      </c>
      <c r="C1271" s="1150" t="s">
        <v>20285</v>
      </c>
      <c r="D1271" s="1150" t="s">
        <v>19273</v>
      </c>
      <c r="E1271" s="1150" t="s">
        <v>18943</v>
      </c>
      <c r="F1271" s="1150" t="s">
        <v>19171</v>
      </c>
      <c r="G1271" s="1150" t="s">
        <v>15943</v>
      </c>
      <c r="H1271" s="1213" t="s">
        <v>14503</v>
      </c>
      <c r="I1271" s="1150" t="s">
        <v>20524</v>
      </c>
      <c r="J1271" s="1213" t="s">
        <v>14504</v>
      </c>
      <c r="K1271" s="1150" t="s">
        <v>20525</v>
      </c>
      <c r="L1271" s="1150" t="s">
        <v>394</v>
      </c>
      <c r="M1271" s="1150">
        <v>100211220</v>
      </c>
      <c r="N1271" s="1150" t="s">
        <v>394</v>
      </c>
      <c r="O1271" s="1150" t="s">
        <v>20100</v>
      </c>
      <c r="P1271" s="1150" t="s">
        <v>17727</v>
      </c>
      <c r="Q1271" s="1150"/>
      <c r="R1271" s="1150"/>
      <c r="S1271" s="1150"/>
      <c r="T1271" s="1150" t="s">
        <v>18969</v>
      </c>
      <c r="U1271" s="1150"/>
      <c r="V1271" s="1150"/>
      <c r="W1271" s="1150"/>
      <c r="X1271" s="1150"/>
      <c r="Y1271" s="1150"/>
      <c r="Z1271" s="1150"/>
      <c r="AA1271" s="1150"/>
      <c r="AB1271" s="1150"/>
      <c r="AC1271" s="1150"/>
      <c r="AD1271" s="1150"/>
      <c r="AE1271" s="1150"/>
      <c r="AF1271" s="1150"/>
      <c r="AG1271" s="1150"/>
      <c r="AH1271" s="1212">
        <v>1</v>
      </c>
      <c r="AI1271" s="1213" t="s">
        <v>14503</v>
      </c>
      <c r="AJ1271" s="1213" t="s">
        <v>14504</v>
      </c>
      <c r="AK1271" s="1210">
        <v>1406398.17</v>
      </c>
      <c r="AL1271" s="1210">
        <v>1406399</v>
      </c>
      <c r="AM1271" s="1150" t="s">
        <v>20346</v>
      </c>
      <c r="AN1271" s="1150" t="s">
        <v>20354</v>
      </c>
      <c r="AO1271" s="1150"/>
      <c r="AP1271" s="1150"/>
      <c r="AQ1271" s="1150"/>
      <c r="AR1271" s="1150"/>
      <c r="AS1271" s="1150"/>
      <c r="AT1271" s="1150"/>
      <c r="AU1271" s="1150"/>
      <c r="AV1271" s="1150"/>
      <c r="AW1271" s="1150"/>
      <c r="AX1271" s="1150"/>
      <c r="AY1271" s="1150"/>
      <c r="AZ1271" s="1150"/>
      <c r="BA1271" s="1150"/>
      <c r="BB1271" s="1150"/>
      <c r="BC1271" s="1150"/>
      <c r="BD1271" s="1150"/>
      <c r="BE1271" s="1150"/>
      <c r="BF1271" s="1150"/>
      <c r="BG1271" s="1150"/>
      <c r="BH1271" s="1150"/>
      <c r="BI1271" s="1150"/>
      <c r="BJ1271" s="1150"/>
    </row>
    <row r="1272" spans="1:62">
      <c r="A1272" s="1150">
        <v>1266</v>
      </c>
      <c r="B1272" s="1150" t="s">
        <v>20519</v>
      </c>
      <c r="C1272" s="1150" t="s">
        <v>20285</v>
      </c>
      <c r="D1272" s="1150" t="s">
        <v>19273</v>
      </c>
      <c r="E1272" s="1150" t="s">
        <v>18943</v>
      </c>
      <c r="F1272" s="1150" t="s">
        <v>19171</v>
      </c>
      <c r="G1272" s="1150" t="s">
        <v>15943</v>
      </c>
      <c r="H1272" s="1213" t="s">
        <v>14503</v>
      </c>
      <c r="I1272" s="1150" t="s">
        <v>20526</v>
      </c>
      <c r="J1272" s="1213" t="s">
        <v>14504</v>
      </c>
      <c r="K1272" s="1150" t="s">
        <v>20527</v>
      </c>
      <c r="L1272" s="1150" t="s">
        <v>394</v>
      </c>
      <c r="M1272" s="1150">
        <v>100211199</v>
      </c>
      <c r="N1272" s="1150" t="s">
        <v>394</v>
      </c>
      <c r="O1272" s="1150" t="s">
        <v>20100</v>
      </c>
      <c r="P1272" s="1150" t="s">
        <v>17727</v>
      </c>
      <c r="Q1272" s="1150"/>
      <c r="R1272" s="1150"/>
      <c r="S1272" s="1150"/>
      <c r="T1272" s="1150" t="s">
        <v>18969</v>
      </c>
      <c r="U1272" s="1150"/>
      <c r="V1272" s="1150"/>
      <c r="W1272" s="1150"/>
      <c r="X1272" s="1150"/>
      <c r="Y1272" s="1150"/>
      <c r="Z1272" s="1150"/>
      <c r="AA1272" s="1150"/>
      <c r="AB1272" s="1150"/>
      <c r="AC1272" s="1150"/>
      <c r="AD1272" s="1150"/>
      <c r="AE1272" s="1150"/>
      <c r="AF1272" s="1150"/>
      <c r="AG1272" s="1150"/>
      <c r="AH1272" s="1212">
        <v>1</v>
      </c>
      <c r="AI1272" s="1213" t="s">
        <v>14503</v>
      </c>
      <c r="AJ1272" s="1213" t="s">
        <v>14504</v>
      </c>
      <c r="AK1272" s="1210">
        <v>193592.95999999999</v>
      </c>
      <c r="AL1272" s="1210">
        <v>193593</v>
      </c>
      <c r="AM1272" s="1150" t="s">
        <v>20346</v>
      </c>
      <c r="AN1272" s="1150" t="s">
        <v>20354</v>
      </c>
      <c r="AO1272" s="1150"/>
      <c r="AP1272" s="1150"/>
      <c r="AQ1272" s="1150"/>
      <c r="AR1272" s="1150"/>
      <c r="AS1272" s="1150"/>
      <c r="AT1272" s="1150"/>
      <c r="AU1272" s="1150"/>
      <c r="AV1272" s="1150"/>
      <c r="AW1272" s="1150"/>
      <c r="AX1272" s="1150"/>
      <c r="AY1272" s="1150"/>
      <c r="AZ1272" s="1150"/>
      <c r="BA1272" s="1150"/>
      <c r="BB1272" s="1150"/>
      <c r="BC1272" s="1150"/>
      <c r="BD1272" s="1150"/>
      <c r="BE1272" s="1150"/>
      <c r="BF1272" s="1150"/>
      <c r="BG1272" s="1150"/>
      <c r="BH1272" s="1150"/>
      <c r="BI1272" s="1150"/>
      <c r="BJ1272" s="1150"/>
    </row>
    <row r="1273" spans="1:62">
      <c r="A1273" s="1150">
        <v>1267</v>
      </c>
      <c r="B1273" s="1150" t="s">
        <v>20519</v>
      </c>
      <c r="C1273" s="1150" t="s">
        <v>20285</v>
      </c>
      <c r="D1273" s="1150" t="s">
        <v>19273</v>
      </c>
      <c r="E1273" s="1150" t="s">
        <v>18943</v>
      </c>
      <c r="F1273" s="1150" t="s">
        <v>19171</v>
      </c>
      <c r="G1273" s="1150" t="s">
        <v>15943</v>
      </c>
      <c r="H1273" s="1213" t="s">
        <v>14503</v>
      </c>
      <c r="I1273" s="1150" t="s">
        <v>20528</v>
      </c>
      <c r="J1273" s="1213" t="s">
        <v>14504</v>
      </c>
      <c r="K1273" s="1150" t="s">
        <v>20529</v>
      </c>
      <c r="L1273" s="1150" t="s">
        <v>394</v>
      </c>
      <c r="M1273" s="1150">
        <v>100211225</v>
      </c>
      <c r="N1273" s="1150" t="s">
        <v>394</v>
      </c>
      <c r="O1273" s="1150" t="s">
        <v>20100</v>
      </c>
      <c r="P1273" s="1150" t="s">
        <v>17727</v>
      </c>
      <c r="Q1273" s="1150"/>
      <c r="R1273" s="1150"/>
      <c r="S1273" s="1150"/>
      <c r="T1273" s="1150" t="s">
        <v>18969</v>
      </c>
      <c r="U1273" s="1150"/>
      <c r="V1273" s="1150"/>
      <c r="W1273" s="1150"/>
      <c r="X1273" s="1150"/>
      <c r="Y1273" s="1150"/>
      <c r="Z1273" s="1150"/>
      <c r="AA1273" s="1150"/>
      <c r="AB1273" s="1150"/>
      <c r="AC1273" s="1150"/>
      <c r="AD1273" s="1150"/>
      <c r="AE1273" s="1150"/>
      <c r="AF1273" s="1150"/>
      <c r="AG1273" s="1150"/>
      <c r="AH1273" s="1212">
        <v>1</v>
      </c>
      <c r="AI1273" s="1213" t="s">
        <v>14503</v>
      </c>
      <c r="AJ1273" s="1213" t="s">
        <v>14504</v>
      </c>
      <c r="AK1273" s="1210">
        <v>886454.6</v>
      </c>
      <c r="AL1273" s="1210">
        <v>886455</v>
      </c>
      <c r="AM1273" s="1150" t="s">
        <v>20346</v>
      </c>
      <c r="AN1273" s="1150" t="s">
        <v>20354</v>
      </c>
      <c r="AO1273" s="1150"/>
      <c r="AP1273" s="1150"/>
      <c r="AQ1273" s="1150"/>
      <c r="AR1273" s="1150"/>
      <c r="AS1273" s="1150"/>
      <c r="AT1273" s="1150"/>
      <c r="AU1273" s="1150"/>
      <c r="AV1273" s="1150"/>
      <c r="AW1273" s="1150"/>
      <c r="AX1273" s="1150"/>
      <c r="AY1273" s="1150"/>
      <c r="AZ1273" s="1150"/>
      <c r="BA1273" s="1150"/>
      <c r="BB1273" s="1150"/>
      <c r="BC1273" s="1150"/>
      <c r="BD1273" s="1150"/>
      <c r="BE1273" s="1150"/>
      <c r="BF1273" s="1150"/>
      <c r="BG1273" s="1150"/>
      <c r="BH1273" s="1150"/>
      <c r="BI1273" s="1150"/>
      <c r="BJ1273" s="1150"/>
    </row>
    <row r="1274" spans="1:62">
      <c r="A1274" s="1150">
        <v>1268</v>
      </c>
      <c r="B1274" s="1150" t="s">
        <v>20519</v>
      </c>
      <c r="C1274" s="1150" t="s">
        <v>20285</v>
      </c>
      <c r="D1274" s="1150" t="s">
        <v>19273</v>
      </c>
      <c r="E1274" s="1150" t="s">
        <v>18943</v>
      </c>
      <c r="F1274" s="1150" t="s">
        <v>19171</v>
      </c>
      <c r="G1274" s="1150" t="s">
        <v>15943</v>
      </c>
      <c r="H1274" s="1213" t="s">
        <v>14503</v>
      </c>
      <c r="I1274" s="1150" t="s">
        <v>20530</v>
      </c>
      <c r="J1274" s="1213" t="s">
        <v>14504</v>
      </c>
      <c r="K1274" s="1150" t="s">
        <v>20531</v>
      </c>
      <c r="L1274" s="1150" t="s">
        <v>394</v>
      </c>
      <c r="M1274" s="1150">
        <v>100211226</v>
      </c>
      <c r="N1274" s="1150" t="s">
        <v>394</v>
      </c>
      <c r="O1274" s="1150" t="s">
        <v>20100</v>
      </c>
      <c r="P1274" s="1150" t="s">
        <v>17727</v>
      </c>
      <c r="Q1274" s="1150"/>
      <c r="R1274" s="1150"/>
      <c r="S1274" s="1150"/>
      <c r="T1274" s="1150" t="s">
        <v>18969</v>
      </c>
      <c r="U1274" s="1150"/>
      <c r="V1274" s="1150"/>
      <c r="W1274" s="1150"/>
      <c r="X1274" s="1150"/>
      <c r="Y1274" s="1150"/>
      <c r="Z1274" s="1150"/>
      <c r="AA1274" s="1150"/>
      <c r="AB1274" s="1150"/>
      <c r="AC1274" s="1150"/>
      <c r="AD1274" s="1150"/>
      <c r="AE1274" s="1150"/>
      <c r="AF1274" s="1150"/>
      <c r="AG1274" s="1150"/>
      <c r="AH1274" s="1212">
        <v>1</v>
      </c>
      <c r="AI1274" s="1213" t="s">
        <v>14503</v>
      </c>
      <c r="AJ1274" s="1213" t="s">
        <v>14504</v>
      </c>
      <c r="AK1274" s="1210">
        <v>151696.85999999999</v>
      </c>
      <c r="AL1274" s="1210">
        <v>151697</v>
      </c>
      <c r="AM1274" s="1150" t="s">
        <v>20346</v>
      </c>
      <c r="AN1274" s="1150" t="s">
        <v>20354</v>
      </c>
      <c r="AO1274" s="1150"/>
      <c r="AP1274" s="1150"/>
      <c r="AQ1274" s="1150"/>
      <c r="AR1274" s="1150"/>
      <c r="AS1274" s="1150"/>
      <c r="AT1274" s="1150"/>
      <c r="AU1274" s="1150"/>
      <c r="AV1274" s="1150"/>
      <c r="AW1274" s="1150"/>
      <c r="AX1274" s="1150"/>
      <c r="AY1274" s="1150"/>
      <c r="AZ1274" s="1150"/>
      <c r="BA1274" s="1150"/>
      <c r="BB1274" s="1150"/>
      <c r="BC1274" s="1150"/>
      <c r="BD1274" s="1150"/>
      <c r="BE1274" s="1150"/>
      <c r="BF1274" s="1150"/>
      <c r="BG1274" s="1150"/>
      <c r="BH1274" s="1150"/>
      <c r="BI1274" s="1150"/>
      <c r="BJ1274" s="1150"/>
    </row>
    <row r="1275" spans="1:62">
      <c r="A1275" s="1150">
        <v>1269</v>
      </c>
      <c r="B1275" s="1150" t="s">
        <v>20532</v>
      </c>
      <c r="C1275" s="1207" t="s">
        <v>19779</v>
      </c>
      <c r="D1275" s="1150" t="s">
        <v>18942</v>
      </c>
      <c r="E1275" s="1150" t="s">
        <v>18943</v>
      </c>
      <c r="F1275" s="1150" t="s">
        <v>18944</v>
      </c>
      <c r="G1275" s="1150" t="s">
        <v>3643</v>
      </c>
      <c r="H1275" s="1150" t="s">
        <v>20533</v>
      </c>
      <c r="I1275" s="1150" t="s">
        <v>20534</v>
      </c>
      <c r="J1275" s="1150" t="s">
        <v>20535</v>
      </c>
      <c r="K1275" s="1150" t="s">
        <v>20536</v>
      </c>
      <c r="L1275" s="1150" t="s">
        <v>394</v>
      </c>
      <c r="M1275" s="1150">
        <v>100211378</v>
      </c>
      <c r="N1275" s="1150" t="s">
        <v>19552</v>
      </c>
      <c r="O1275" s="1150" t="s">
        <v>19690</v>
      </c>
      <c r="P1275" s="1150" t="s">
        <v>17721</v>
      </c>
      <c r="Q1275" s="1211">
        <v>45204</v>
      </c>
      <c r="R1275" s="1210">
        <v>12791</v>
      </c>
      <c r="S1275" s="1150"/>
      <c r="T1275" s="1150" t="s">
        <v>18969</v>
      </c>
      <c r="U1275" s="1150"/>
      <c r="V1275" s="1150"/>
      <c r="W1275" s="1150"/>
      <c r="X1275" s="1150"/>
      <c r="Y1275" s="1150"/>
      <c r="Z1275" s="1150"/>
      <c r="AA1275" s="1150"/>
      <c r="AB1275" s="1150"/>
      <c r="AC1275" s="1150"/>
      <c r="AD1275" s="1150"/>
      <c r="AE1275" s="1150"/>
      <c r="AF1275" s="1150"/>
      <c r="AG1275" s="1150"/>
      <c r="AH1275" s="1212">
        <v>1</v>
      </c>
      <c r="AI1275" s="1150" t="s">
        <v>20533</v>
      </c>
      <c r="AJ1275" s="1150" t="s">
        <v>20535</v>
      </c>
      <c r="AK1275" s="1210">
        <v>12790.42</v>
      </c>
      <c r="AL1275" s="1210">
        <v>12791</v>
      </c>
      <c r="AM1275" s="1150" t="s">
        <v>20498</v>
      </c>
      <c r="AN1275" s="1150" t="s">
        <v>19792</v>
      </c>
      <c r="AO1275" s="1150"/>
      <c r="AP1275" s="1150"/>
      <c r="AQ1275" s="1150"/>
      <c r="AR1275" s="1150"/>
      <c r="AS1275" s="1150"/>
      <c r="AT1275" s="1150"/>
      <c r="AU1275" s="1150"/>
      <c r="AV1275" s="1150"/>
      <c r="AW1275" s="1150"/>
      <c r="AX1275" s="1150"/>
      <c r="AY1275" s="1150"/>
      <c r="AZ1275" s="1150"/>
      <c r="BA1275" s="1150"/>
      <c r="BB1275" s="1150"/>
      <c r="BC1275" s="1150"/>
      <c r="BD1275" s="1150"/>
      <c r="BE1275" s="1150"/>
      <c r="BF1275" s="1150"/>
      <c r="BG1275" s="1150"/>
      <c r="BH1275" s="1150"/>
      <c r="BI1275" s="1150"/>
      <c r="BJ1275" s="1150"/>
    </row>
    <row r="1276" spans="1:62">
      <c r="A1276" s="1150">
        <v>1270</v>
      </c>
      <c r="B1276" s="1150" t="s">
        <v>20532</v>
      </c>
      <c r="C1276" s="1207" t="s">
        <v>19779</v>
      </c>
      <c r="D1276" s="1150" t="s">
        <v>18942</v>
      </c>
      <c r="E1276" s="1150" t="s">
        <v>18943</v>
      </c>
      <c r="F1276" s="1150" t="s">
        <v>18944</v>
      </c>
      <c r="G1276" s="1150" t="s">
        <v>17873</v>
      </c>
      <c r="H1276" s="1150" t="s">
        <v>5486</v>
      </c>
      <c r="I1276" s="1150" t="s">
        <v>5483</v>
      </c>
      <c r="J1276" s="1150" t="s">
        <v>5485</v>
      </c>
      <c r="K1276" s="1150" t="s">
        <v>20537</v>
      </c>
      <c r="L1276" s="1150" t="s">
        <v>394</v>
      </c>
      <c r="M1276" s="1150">
        <v>100211379</v>
      </c>
      <c r="N1276" s="1150" t="s">
        <v>19552</v>
      </c>
      <c r="O1276" s="1150" t="s">
        <v>19690</v>
      </c>
      <c r="P1276" s="1150" t="s">
        <v>17721</v>
      </c>
      <c r="Q1276" s="1211">
        <v>45204</v>
      </c>
      <c r="R1276" s="1210">
        <v>14998</v>
      </c>
      <c r="S1276" s="1150"/>
      <c r="T1276" s="1150" t="s">
        <v>18969</v>
      </c>
      <c r="U1276" s="1150"/>
      <c r="V1276" s="1150"/>
      <c r="W1276" s="1150"/>
      <c r="X1276" s="1150"/>
      <c r="Y1276" s="1150"/>
      <c r="Z1276" s="1150"/>
      <c r="AA1276" s="1150"/>
      <c r="AB1276" s="1150"/>
      <c r="AC1276" s="1150"/>
      <c r="AD1276" s="1150"/>
      <c r="AE1276" s="1150"/>
      <c r="AF1276" s="1150"/>
      <c r="AG1276" s="1150"/>
      <c r="AH1276" s="1212">
        <v>1</v>
      </c>
      <c r="AI1276" s="1150" t="s">
        <v>5486</v>
      </c>
      <c r="AJ1276" s="1150" t="s">
        <v>5485</v>
      </c>
      <c r="AK1276" s="1210">
        <v>14997.44</v>
      </c>
      <c r="AL1276" s="1210">
        <v>14998</v>
      </c>
      <c r="AM1276" s="1150" t="s">
        <v>20351</v>
      </c>
      <c r="AN1276" s="1150" t="s">
        <v>19792</v>
      </c>
      <c r="AO1276" s="1150"/>
      <c r="AP1276" s="1150"/>
      <c r="AQ1276" s="1150"/>
      <c r="AR1276" s="1150"/>
      <c r="AS1276" s="1150"/>
      <c r="AT1276" s="1150"/>
      <c r="AU1276" s="1150"/>
      <c r="AV1276" s="1150"/>
      <c r="AW1276" s="1150"/>
      <c r="AX1276" s="1150"/>
      <c r="AY1276" s="1150"/>
      <c r="AZ1276" s="1150"/>
      <c r="BA1276" s="1150"/>
      <c r="BB1276" s="1150"/>
      <c r="BC1276" s="1150"/>
      <c r="BD1276" s="1150"/>
      <c r="BE1276" s="1150"/>
      <c r="BF1276" s="1150"/>
      <c r="BG1276" s="1150"/>
      <c r="BH1276" s="1150"/>
      <c r="BI1276" s="1150"/>
      <c r="BJ1276" s="1150"/>
    </row>
    <row r="1277" spans="1:62">
      <c r="A1277" s="1150">
        <v>1271</v>
      </c>
      <c r="B1277" s="1150" t="s">
        <v>20538</v>
      </c>
      <c r="C1277" s="1150" t="s">
        <v>2792</v>
      </c>
      <c r="D1277" s="1150" t="s">
        <v>18942</v>
      </c>
      <c r="E1277" s="1150" t="s">
        <v>18943</v>
      </c>
      <c r="F1277" s="1150" t="s">
        <v>18944</v>
      </c>
      <c r="G1277" s="1150" t="s">
        <v>19136</v>
      </c>
      <c r="H1277" s="1150" t="s">
        <v>5192</v>
      </c>
      <c r="I1277" s="1150" t="s">
        <v>5189</v>
      </c>
      <c r="J1277" s="1150" t="s">
        <v>5191</v>
      </c>
      <c r="K1277" s="1150" t="s">
        <v>5190</v>
      </c>
      <c r="L1277" s="1150" t="s">
        <v>394</v>
      </c>
      <c r="M1277" s="1150">
        <v>100210754</v>
      </c>
      <c r="N1277" s="1150" t="s">
        <v>394</v>
      </c>
      <c r="O1277" s="1150" t="s">
        <v>19690</v>
      </c>
      <c r="P1277" s="1150" t="s">
        <v>17721</v>
      </c>
      <c r="Q1277" s="1211">
        <v>45204</v>
      </c>
      <c r="R1277" s="1210">
        <v>9486</v>
      </c>
      <c r="S1277" s="1150"/>
      <c r="T1277" s="1150" t="s">
        <v>18969</v>
      </c>
      <c r="U1277" s="1150">
        <v>1003680597</v>
      </c>
      <c r="V1277" s="1150">
        <v>1003680598</v>
      </c>
      <c r="W1277" s="1150"/>
      <c r="X1277" s="1150"/>
      <c r="Y1277" s="1150"/>
      <c r="Z1277" s="1150"/>
      <c r="AA1277" s="1150"/>
      <c r="AB1277" s="1150"/>
      <c r="AC1277" s="1150"/>
      <c r="AD1277" s="1150"/>
      <c r="AE1277" s="1150"/>
      <c r="AF1277" s="1150" t="s">
        <v>18983</v>
      </c>
      <c r="AG1277" s="1211">
        <v>45209</v>
      </c>
      <c r="AH1277" s="1212">
        <v>45200</v>
      </c>
      <c r="AI1277" s="1150" t="s">
        <v>5192</v>
      </c>
      <c r="AJ1277" s="1150" t="s">
        <v>5191</v>
      </c>
      <c r="AK1277" s="1210">
        <v>9485.59</v>
      </c>
      <c r="AL1277" s="1210">
        <v>9486</v>
      </c>
      <c r="AM1277" s="1150" t="s">
        <v>20351</v>
      </c>
      <c r="AN1277" s="1150" t="s">
        <v>19792</v>
      </c>
      <c r="AO1277" s="1210">
        <v>8127.97</v>
      </c>
      <c r="AP1277" s="1150" t="s">
        <v>13132</v>
      </c>
      <c r="AQ1277" s="1150"/>
      <c r="AR1277" s="1150">
        <v>4902156011</v>
      </c>
      <c r="AS1277" s="1150"/>
      <c r="AT1277" s="1150"/>
      <c r="AU1277" s="1150"/>
      <c r="AV1277" s="1150"/>
      <c r="AW1277" s="1150"/>
      <c r="AX1277" s="1150"/>
      <c r="AY1277" s="1150"/>
      <c r="AZ1277" s="1150"/>
      <c r="BA1277" s="1150"/>
      <c r="BB1277" s="1150"/>
      <c r="BC1277" s="1150"/>
      <c r="BD1277" s="1150"/>
      <c r="BE1277" s="1150"/>
      <c r="BF1277" s="1150"/>
      <c r="BG1277" s="1150"/>
      <c r="BH1277" s="1150"/>
      <c r="BI1277" s="1150"/>
      <c r="BJ1277" s="1150"/>
    </row>
    <row r="1278" spans="1:62">
      <c r="A1278" s="1150">
        <v>1272</v>
      </c>
      <c r="B1278" s="1150" t="s">
        <v>20538</v>
      </c>
      <c r="C1278" s="1150" t="s">
        <v>17924</v>
      </c>
      <c r="D1278" s="1150" t="s">
        <v>18942</v>
      </c>
      <c r="E1278" s="1150" t="s">
        <v>18943</v>
      </c>
      <c r="F1278" s="1150" t="s">
        <v>18944</v>
      </c>
      <c r="G1278" s="1150" t="s">
        <v>3189</v>
      </c>
      <c r="H1278" s="1150" t="s">
        <v>5171</v>
      </c>
      <c r="I1278" s="1150" t="s">
        <v>5168</v>
      </c>
      <c r="J1278" s="1150" t="s">
        <v>5170</v>
      </c>
      <c r="K1278" s="1150" t="s">
        <v>5169</v>
      </c>
      <c r="L1278" s="1150" t="s">
        <v>394</v>
      </c>
      <c r="M1278" s="1150">
        <v>100211385</v>
      </c>
      <c r="N1278" s="1150" t="s">
        <v>19552</v>
      </c>
      <c r="O1278" s="1150" t="s">
        <v>19690</v>
      </c>
      <c r="P1278" s="1150" t="s">
        <v>17721</v>
      </c>
      <c r="Q1278" s="1211">
        <v>45204</v>
      </c>
      <c r="R1278" s="1210">
        <v>6188</v>
      </c>
      <c r="S1278" s="1150"/>
      <c r="T1278" s="1150" t="s">
        <v>18969</v>
      </c>
      <c r="U1278" s="1150">
        <v>1003681157</v>
      </c>
      <c r="V1278" s="1150"/>
      <c r="W1278" s="1150"/>
      <c r="X1278" s="1150"/>
      <c r="Y1278" s="1150"/>
      <c r="Z1278" s="1150"/>
      <c r="AA1278" s="1150"/>
      <c r="AB1278" s="1150"/>
      <c r="AC1278" s="1150"/>
      <c r="AD1278" s="1150"/>
      <c r="AE1278" s="1150"/>
      <c r="AF1278" s="1150" t="s">
        <v>18973</v>
      </c>
      <c r="AG1278" s="1211">
        <v>45210</v>
      </c>
      <c r="AH1278" s="1212">
        <v>45200</v>
      </c>
      <c r="AI1278" s="1150" t="s">
        <v>5171</v>
      </c>
      <c r="AJ1278" s="1150" t="s">
        <v>5170</v>
      </c>
      <c r="AK1278" s="1210">
        <v>6187.07</v>
      </c>
      <c r="AL1278" s="1210">
        <v>6188</v>
      </c>
      <c r="AM1278" s="1150" t="s">
        <v>20351</v>
      </c>
      <c r="AN1278" s="1150" t="s">
        <v>19792</v>
      </c>
      <c r="AO1278" s="1150">
        <v>770.69</v>
      </c>
      <c r="AP1278" s="1150" t="s">
        <v>13071</v>
      </c>
      <c r="AQ1278" s="1150"/>
      <c r="AR1278" s="1150"/>
      <c r="AS1278" s="1150"/>
      <c r="AT1278" s="1150"/>
      <c r="AU1278" s="1150"/>
      <c r="AV1278" s="1150"/>
      <c r="AW1278" s="1150"/>
      <c r="AX1278" s="1150"/>
      <c r="AY1278" s="1150" t="s">
        <v>19739</v>
      </c>
      <c r="AZ1278" s="1150"/>
      <c r="BA1278" s="1150"/>
      <c r="BB1278" s="1150"/>
      <c r="BC1278" s="1150"/>
      <c r="BD1278" s="1150"/>
      <c r="BE1278" s="1150"/>
      <c r="BF1278" s="1150"/>
      <c r="BG1278" s="1150"/>
      <c r="BH1278" s="1150"/>
      <c r="BI1278" s="1150"/>
      <c r="BJ1278" s="1150"/>
    </row>
    <row r="1279" spans="1:62">
      <c r="A1279" s="1150">
        <v>1273</v>
      </c>
      <c r="B1279" s="1150" t="s">
        <v>20532</v>
      </c>
      <c r="C1279" s="1207" t="s">
        <v>19779</v>
      </c>
      <c r="D1279" s="1150" t="s">
        <v>18942</v>
      </c>
      <c r="E1279" s="1150" t="s">
        <v>18943</v>
      </c>
      <c r="F1279" s="1150" t="s">
        <v>18944</v>
      </c>
      <c r="G1279" s="1150" t="s">
        <v>15943</v>
      </c>
      <c r="H1279" s="1150" t="s">
        <v>5157</v>
      </c>
      <c r="I1279" s="1150" t="s">
        <v>5154</v>
      </c>
      <c r="J1279" s="1150" t="s">
        <v>5156</v>
      </c>
      <c r="K1279" s="1150" t="s">
        <v>20539</v>
      </c>
      <c r="L1279" s="1150" t="s">
        <v>394</v>
      </c>
      <c r="M1279" s="1150">
        <v>100211386</v>
      </c>
      <c r="N1279" s="1150" t="s">
        <v>19552</v>
      </c>
      <c r="O1279" s="1150" t="s">
        <v>19690</v>
      </c>
      <c r="P1279" s="1150" t="s">
        <v>17721</v>
      </c>
      <c r="Q1279" s="1211">
        <v>45204</v>
      </c>
      <c r="R1279" s="1210">
        <v>13796</v>
      </c>
      <c r="S1279" s="1150"/>
      <c r="T1279" s="1150" t="s">
        <v>18969</v>
      </c>
      <c r="U1279" s="1150"/>
      <c r="V1279" s="1150"/>
      <c r="W1279" s="1150"/>
      <c r="X1279" s="1150"/>
      <c r="Y1279" s="1150"/>
      <c r="Z1279" s="1150"/>
      <c r="AA1279" s="1150"/>
      <c r="AB1279" s="1150"/>
      <c r="AC1279" s="1150"/>
      <c r="AD1279" s="1150"/>
      <c r="AE1279" s="1150"/>
      <c r="AF1279" s="1150"/>
      <c r="AG1279" s="1150"/>
      <c r="AH1279" s="1212">
        <v>1</v>
      </c>
      <c r="AI1279" s="1150" t="s">
        <v>5157</v>
      </c>
      <c r="AJ1279" s="1150" t="s">
        <v>5156</v>
      </c>
      <c r="AK1279" s="1210">
        <v>13795.82</v>
      </c>
      <c r="AL1279" s="1210">
        <v>13796</v>
      </c>
      <c r="AM1279" s="1150" t="s">
        <v>20498</v>
      </c>
      <c r="AN1279" s="1150" t="s">
        <v>19792</v>
      </c>
      <c r="AO1279" s="1150"/>
      <c r="AP1279" s="1150"/>
      <c r="AQ1279" s="1150"/>
      <c r="AR1279" s="1150"/>
      <c r="AS1279" s="1150"/>
      <c r="AT1279" s="1150"/>
      <c r="AU1279" s="1150"/>
      <c r="AV1279" s="1150"/>
      <c r="AW1279" s="1150"/>
      <c r="AX1279" s="1150"/>
      <c r="AY1279" s="1150"/>
      <c r="AZ1279" s="1150"/>
      <c r="BA1279" s="1150"/>
      <c r="BB1279" s="1150"/>
      <c r="BC1279" s="1150"/>
      <c r="BD1279" s="1150"/>
      <c r="BE1279" s="1150"/>
      <c r="BF1279" s="1150"/>
      <c r="BG1279" s="1150"/>
      <c r="BH1279" s="1150"/>
      <c r="BI1279" s="1150"/>
      <c r="BJ1279" s="1150"/>
    </row>
    <row r="1280" spans="1:62">
      <c r="A1280" s="1150">
        <v>1274</v>
      </c>
      <c r="B1280" s="1150" t="s">
        <v>20538</v>
      </c>
      <c r="C1280" s="1207" t="s">
        <v>19779</v>
      </c>
      <c r="D1280" s="1150" t="s">
        <v>18942</v>
      </c>
      <c r="E1280" s="1150" t="s">
        <v>18943</v>
      </c>
      <c r="F1280" s="1150" t="s">
        <v>18944</v>
      </c>
      <c r="G1280" s="1150" t="s">
        <v>57</v>
      </c>
      <c r="H1280" s="1150" t="s">
        <v>5366</v>
      </c>
      <c r="I1280" s="1150" t="s">
        <v>5363</v>
      </c>
      <c r="J1280" s="1150" t="s">
        <v>5365</v>
      </c>
      <c r="K1280" s="1150" t="s">
        <v>5364</v>
      </c>
      <c r="L1280" s="1150" t="s">
        <v>394</v>
      </c>
      <c r="M1280" s="1150">
        <v>100211387</v>
      </c>
      <c r="N1280" s="1150" t="s">
        <v>19552</v>
      </c>
      <c r="O1280" s="1150" t="s">
        <v>19690</v>
      </c>
      <c r="P1280" s="1150" t="s">
        <v>17721</v>
      </c>
      <c r="Q1280" s="1211">
        <v>45204</v>
      </c>
      <c r="R1280" s="1210">
        <v>12311</v>
      </c>
      <c r="S1280" s="1150"/>
      <c r="T1280" s="1150" t="s">
        <v>18969</v>
      </c>
      <c r="U1280" s="1150"/>
      <c r="V1280" s="1150"/>
      <c r="W1280" s="1150"/>
      <c r="X1280" s="1150"/>
      <c r="Y1280" s="1150"/>
      <c r="Z1280" s="1150"/>
      <c r="AA1280" s="1150"/>
      <c r="AB1280" s="1150"/>
      <c r="AC1280" s="1150"/>
      <c r="AD1280" s="1150"/>
      <c r="AE1280" s="1150"/>
      <c r="AF1280" s="1150"/>
      <c r="AG1280" s="1150"/>
      <c r="AH1280" s="1212">
        <v>1</v>
      </c>
      <c r="AI1280" s="1150" t="s">
        <v>5366</v>
      </c>
      <c r="AJ1280" s="1150" t="s">
        <v>5365</v>
      </c>
      <c r="AK1280" s="1210">
        <v>12310.93</v>
      </c>
      <c r="AL1280" s="1210">
        <v>12311</v>
      </c>
      <c r="AM1280" s="1150" t="s">
        <v>20498</v>
      </c>
      <c r="AN1280" s="1150" t="s">
        <v>19792</v>
      </c>
      <c r="AO1280" s="1150"/>
      <c r="AP1280" s="1150"/>
      <c r="AQ1280" s="1150"/>
      <c r="AR1280" s="1150"/>
      <c r="AS1280" s="1150"/>
      <c r="AT1280" s="1150"/>
      <c r="AU1280" s="1150"/>
      <c r="AV1280" s="1150"/>
      <c r="AW1280" s="1150"/>
      <c r="AX1280" s="1150"/>
      <c r="AY1280" s="1150"/>
      <c r="AZ1280" s="1150"/>
      <c r="BA1280" s="1150"/>
      <c r="BB1280" s="1150"/>
      <c r="BC1280" s="1150"/>
      <c r="BD1280" s="1150"/>
      <c r="BE1280" s="1150"/>
      <c r="BF1280" s="1150"/>
      <c r="BG1280" s="1150"/>
      <c r="BH1280" s="1150"/>
      <c r="BI1280" s="1150"/>
      <c r="BJ1280" s="1150"/>
    </row>
    <row r="1281" spans="1:62">
      <c r="A1281" s="1150">
        <v>1275</v>
      </c>
      <c r="B1281" s="1150" t="s">
        <v>19936</v>
      </c>
      <c r="C1281" s="1150" t="s">
        <v>2792</v>
      </c>
      <c r="D1281" s="1150" t="s">
        <v>18942</v>
      </c>
      <c r="E1281" s="1150" t="s">
        <v>18943</v>
      </c>
      <c r="F1281" s="1150" t="s">
        <v>18944</v>
      </c>
      <c r="G1281" s="1150" t="s">
        <v>15831</v>
      </c>
      <c r="H1281" s="1150" t="s">
        <v>20540</v>
      </c>
      <c r="I1281" s="1150" t="s">
        <v>20541</v>
      </c>
      <c r="J1281" s="1150" t="s">
        <v>20542</v>
      </c>
      <c r="K1281" s="1150" t="s">
        <v>20543</v>
      </c>
      <c r="L1281" s="1150" t="s">
        <v>394</v>
      </c>
      <c r="M1281" s="1150">
        <v>100210707</v>
      </c>
      <c r="N1281" s="1150" t="s">
        <v>394</v>
      </c>
      <c r="O1281" s="1150" t="s">
        <v>19690</v>
      </c>
      <c r="P1281" s="1150" t="s">
        <v>17721</v>
      </c>
      <c r="Q1281" s="1211">
        <v>45204</v>
      </c>
      <c r="R1281" s="1210">
        <v>24990</v>
      </c>
      <c r="S1281" s="1150"/>
      <c r="T1281" s="1150" t="s">
        <v>18969</v>
      </c>
      <c r="U1281" s="1150">
        <v>1003680293</v>
      </c>
      <c r="V1281" s="1150">
        <v>1003680294</v>
      </c>
      <c r="W1281" s="1150"/>
      <c r="X1281" s="1150"/>
      <c r="Y1281" s="1150"/>
      <c r="Z1281" s="1150"/>
      <c r="AA1281" s="1150"/>
      <c r="AB1281" s="1150"/>
      <c r="AC1281" s="1150"/>
      <c r="AD1281" s="1150"/>
      <c r="AE1281" s="1150"/>
      <c r="AF1281" s="1150" t="s">
        <v>19172</v>
      </c>
      <c r="AG1281" s="1211">
        <v>45209</v>
      </c>
      <c r="AH1281" s="1212">
        <v>45200</v>
      </c>
      <c r="AI1281" s="1150" t="s">
        <v>20540</v>
      </c>
      <c r="AJ1281" s="1150" t="s">
        <v>20542</v>
      </c>
      <c r="AK1281" s="1210">
        <v>24989.27</v>
      </c>
      <c r="AL1281" s="1210">
        <v>24990</v>
      </c>
      <c r="AM1281" s="1150" t="s">
        <v>20498</v>
      </c>
      <c r="AN1281" s="1150" t="s">
        <v>19792</v>
      </c>
      <c r="AO1281" s="1210">
        <v>21583</v>
      </c>
      <c r="AP1281" s="1150" t="s">
        <v>20544</v>
      </c>
      <c r="AQ1281" s="1150"/>
      <c r="AR1281" s="1150">
        <v>4902155842</v>
      </c>
      <c r="AS1281" s="1150"/>
      <c r="AT1281" s="1150"/>
      <c r="AU1281" s="1150"/>
      <c r="AV1281" s="1150"/>
      <c r="AW1281" s="1150"/>
      <c r="AX1281" s="1150"/>
      <c r="AY1281" s="1150" t="s">
        <v>19894</v>
      </c>
      <c r="AZ1281" s="1150"/>
      <c r="BA1281" s="1150"/>
      <c r="BB1281" s="1150"/>
      <c r="BC1281" s="1150"/>
      <c r="BD1281" s="1150"/>
      <c r="BE1281" s="1150"/>
      <c r="BF1281" s="1150"/>
      <c r="BG1281" s="1150"/>
      <c r="BH1281" s="1150"/>
      <c r="BI1281" s="1150"/>
      <c r="BJ1281" s="1150"/>
    </row>
    <row r="1282" spans="1:62">
      <c r="A1282" s="1150">
        <v>1276</v>
      </c>
      <c r="B1282" s="1150" t="s">
        <v>19790</v>
      </c>
      <c r="C1282" s="1150" t="s">
        <v>17850</v>
      </c>
      <c r="D1282" s="1150" t="s">
        <v>18942</v>
      </c>
      <c r="E1282" s="1150" t="s">
        <v>18943</v>
      </c>
      <c r="F1282" s="1150" t="s">
        <v>18944</v>
      </c>
      <c r="G1282" s="1150" t="s">
        <v>15831</v>
      </c>
      <c r="H1282" s="1150" t="s">
        <v>13353</v>
      </c>
      <c r="I1282" s="1150" t="s">
        <v>13355</v>
      </c>
      <c r="J1282" s="1150" t="s">
        <v>13354</v>
      </c>
      <c r="K1282" s="1150" t="s">
        <v>20545</v>
      </c>
      <c r="L1282" s="1150" t="s">
        <v>394</v>
      </c>
      <c r="M1282" s="1150">
        <v>100211388</v>
      </c>
      <c r="N1282" s="1150" t="s">
        <v>19552</v>
      </c>
      <c r="O1282" s="1150" t="s">
        <v>19690</v>
      </c>
      <c r="P1282" s="1150" t="s">
        <v>17721</v>
      </c>
      <c r="Q1282" s="1211">
        <v>45204</v>
      </c>
      <c r="R1282" s="1210">
        <v>10081</v>
      </c>
      <c r="S1282" s="1150"/>
      <c r="T1282" s="1150" t="s">
        <v>19410</v>
      </c>
      <c r="U1282" s="1150"/>
      <c r="V1282" s="1150"/>
      <c r="W1282" s="1150"/>
      <c r="X1282" s="1150"/>
      <c r="Y1282" s="1150"/>
      <c r="Z1282" s="1150"/>
      <c r="AA1282" s="1150"/>
      <c r="AB1282" s="1150"/>
      <c r="AC1282" s="1150"/>
      <c r="AD1282" s="1150"/>
      <c r="AE1282" s="1150"/>
      <c r="AF1282" s="1150"/>
      <c r="AG1282" s="1150"/>
      <c r="AH1282" s="1212">
        <v>1</v>
      </c>
      <c r="AI1282" s="1150" t="s">
        <v>13353</v>
      </c>
      <c r="AJ1282" s="1150" t="s">
        <v>13354</v>
      </c>
      <c r="AK1282" s="1210">
        <v>10081</v>
      </c>
      <c r="AL1282" s="1210">
        <v>10081</v>
      </c>
      <c r="AM1282" s="1150" t="s">
        <v>20391</v>
      </c>
      <c r="AN1282" s="1150" t="s">
        <v>19792</v>
      </c>
      <c r="AO1282" s="1150"/>
      <c r="AP1282" s="1150"/>
      <c r="AQ1282" s="1150"/>
      <c r="AR1282" s="1150"/>
      <c r="AS1282" s="1150"/>
      <c r="AT1282" s="1150"/>
      <c r="AU1282" s="1150"/>
      <c r="AV1282" s="1150"/>
      <c r="AW1282" s="1150"/>
      <c r="AX1282" s="1150"/>
      <c r="AY1282" s="1150"/>
      <c r="AZ1282" s="1150"/>
      <c r="BA1282" s="1150"/>
      <c r="BB1282" s="1150"/>
      <c r="BC1282" s="1150"/>
      <c r="BD1282" s="1150"/>
      <c r="BE1282" s="1150"/>
      <c r="BF1282" s="1150"/>
      <c r="BG1282" s="1150"/>
      <c r="BH1282" s="1150"/>
      <c r="BI1282" s="1150"/>
      <c r="BJ1282" s="1150"/>
    </row>
    <row r="1283" spans="1:62">
      <c r="A1283" s="1150">
        <v>1277</v>
      </c>
      <c r="B1283" s="1150" t="s">
        <v>19790</v>
      </c>
      <c r="C1283" s="1150" t="s">
        <v>17850</v>
      </c>
      <c r="D1283" s="1150" t="s">
        <v>18942</v>
      </c>
      <c r="E1283" s="1150" t="s">
        <v>18943</v>
      </c>
      <c r="F1283" s="1150" t="s">
        <v>18944</v>
      </c>
      <c r="G1283" s="1150" t="s">
        <v>19517</v>
      </c>
      <c r="H1283" s="1150" t="s">
        <v>5328</v>
      </c>
      <c r="I1283" s="1150" t="s">
        <v>5325</v>
      </c>
      <c r="J1283" s="1150" t="s">
        <v>5327</v>
      </c>
      <c r="K1283" s="1150" t="s">
        <v>5326</v>
      </c>
      <c r="L1283" s="1150" t="s">
        <v>394</v>
      </c>
      <c r="M1283" s="1150">
        <v>100211389</v>
      </c>
      <c r="N1283" s="1150" t="s">
        <v>19552</v>
      </c>
      <c r="O1283" s="1150" t="s">
        <v>19690</v>
      </c>
      <c r="P1283" s="1150" t="s">
        <v>17721</v>
      </c>
      <c r="Q1283" s="1211">
        <v>45204</v>
      </c>
      <c r="R1283" s="1210">
        <v>11620</v>
      </c>
      <c r="S1283" s="1150"/>
      <c r="T1283" s="1150" t="s">
        <v>19410</v>
      </c>
      <c r="U1283" s="1150"/>
      <c r="V1283" s="1150"/>
      <c r="W1283" s="1150"/>
      <c r="X1283" s="1150"/>
      <c r="Y1283" s="1150"/>
      <c r="Z1283" s="1150"/>
      <c r="AA1283" s="1150"/>
      <c r="AB1283" s="1150"/>
      <c r="AC1283" s="1150"/>
      <c r="AD1283" s="1150"/>
      <c r="AE1283" s="1150"/>
      <c r="AF1283" s="1150"/>
      <c r="AG1283" s="1150"/>
      <c r="AH1283" s="1212">
        <v>1</v>
      </c>
      <c r="AI1283" s="1150" t="s">
        <v>5328</v>
      </c>
      <c r="AJ1283" s="1150" t="s">
        <v>5327</v>
      </c>
      <c r="AK1283" s="1210">
        <v>11620</v>
      </c>
      <c r="AL1283" s="1210">
        <v>11620</v>
      </c>
      <c r="AM1283" s="1150" t="s">
        <v>20391</v>
      </c>
      <c r="AN1283" s="1150" t="s">
        <v>19792</v>
      </c>
      <c r="AO1283" s="1150"/>
      <c r="AP1283" s="1150"/>
      <c r="AQ1283" s="1150"/>
      <c r="AR1283" s="1150"/>
      <c r="AS1283" s="1150"/>
      <c r="AT1283" s="1150"/>
      <c r="AU1283" s="1150"/>
      <c r="AV1283" s="1150"/>
      <c r="AW1283" s="1150"/>
      <c r="AX1283" s="1150"/>
      <c r="AY1283" s="1150"/>
      <c r="AZ1283" s="1150"/>
      <c r="BA1283" s="1150"/>
      <c r="BB1283" s="1150"/>
      <c r="BC1283" s="1150"/>
      <c r="BD1283" s="1150"/>
      <c r="BE1283" s="1150"/>
      <c r="BF1283" s="1150"/>
      <c r="BG1283" s="1150"/>
      <c r="BH1283" s="1150"/>
      <c r="BI1283" s="1150"/>
      <c r="BJ1283" s="1150"/>
    </row>
    <row r="1284" spans="1:62">
      <c r="A1284" s="1150">
        <v>1278</v>
      </c>
      <c r="B1284" s="1150" t="s">
        <v>19790</v>
      </c>
      <c r="C1284" s="1150" t="s">
        <v>17850</v>
      </c>
      <c r="D1284" s="1150" t="s">
        <v>18942</v>
      </c>
      <c r="E1284" s="1150" t="s">
        <v>18943</v>
      </c>
      <c r="F1284" s="1150" t="s">
        <v>18944</v>
      </c>
      <c r="G1284" s="1150" t="s">
        <v>19136</v>
      </c>
      <c r="H1284" s="1150" t="s">
        <v>5203</v>
      </c>
      <c r="I1284" s="1150" t="s">
        <v>5200</v>
      </c>
      <c r="J1284" s="1150" t="s">
        <v>5202</v>
      </c>
      <c r="K1284" s="1150" t="s">
        <v>5201</v>
      </c>
      <c r="L1284" s="1150" t="s">
        <v>394</v>
      </c>
      <c r="M1284" s="1150">
        <v>100211377</v>
      </c>
      <c r="N1284" s="1150" t="s">
        <v>19552</v>
      </c>
      <c r="O1284" s="1150" t="s">
        <v>19690</v>
      </c>
      <c r="P1284" s="1150" t="s">
        <v>17721</v>
      </c>
      <c r="Q1284" s="1211">
        <v>45204</v>
      </c>
      <c r="R1284" s="1210">
        <v>31497</v>
      </c>
      <c r="S1284" s="1150"/>
      <c r="T1284" s="1150" t="s">
        <v>19410</v>
      </c>
      <c r="U1284" s="1150"/>
      <c r="V1284" s="1150"/>
      <c r="W1284" s="1150"/>
      <c r="X1284" s="1150"/>
      <c r="Y1284" s="1150"/>
      <c r="Z1284" s="1150"/>
      <c r="AA1284" s="1150"/>
      <c r="AB1284" s="1150"/>
      <c r="AC1284" s="1150"/>
      <c r="AD1284" s="1150"/>
      <c r="AE1284" s="1150"/>
      <c r="AF1284" s="1150"/>
      <c r="AG1284" s="1150"/>
      <c r="AH1284" s="1212">
        <v>1</v>
      </c>
      <c r="AI1284" s="1150" t="s">
        <v>5203</v>
      </c>
      <c r="AJ1284" s="1150" t="s">
        <v>5202</v>
      </c>
      <c r="AK1284" s="1210">
        <v>31497</v>
      </c>
      <c r="AL1284" s="1210">
        <v>31497</v>
      </c>
      <c r="AM1284" s="1150" t="s">
        <v>20391</v>
      </c>
      <c r="AN1284" s="1150" t="s">
        <v>19792</v>
      </c>
      <c r="AO1284" s="1150"/>
      <c r="AP1284" s="1150"/>
      <c r="AQ1284" s="1150"/>
      <c r="AR1284" s="1150"/>
      <c r="AS1284" s="1150"/>
      <c r="AT1284" s="1150"/>
      <c r="AU1284" s="1150"/>
      <c r="AV1284" s="1150"/>
      <c r="AW1284" s="1150"/>
      <c r="AX1284" s="1150"/>
      <c r="AY1284" s="1150"/>
      <c r="AZ1284" s="1150"/>
      <c r="BA1284" s="1150"/>
      <c r="BB1284" s="1150"/>
      <c r="BC1284" s="1150"/>
      <c r="BD1284" s="1150"/>
      <c r="BE1284" s="1150"/>
      <c r="BF1284" s="1150"/>
      <c r="BG1284" s="1150"/>
      <c r="BH1284" s="1150"/>
      <c r="BI1284" s="1150"/>
      <c r="BJ1284" s="1150"/>
    </row>
    <row r="1285" spans="1:62">
      <c r="A1285" s="1150">
        <v>1279</v>
      </c>
      <c r="B1285" s="1150" t="s">
        <v>19790</v>
      </c>
      <c r="C1285" s="1150" t="s">
        <v>17850</v>
      </c>
      <c r="D1285" s="1150" t="s">
        <v>18942</v>
      </c>
      <c r="E1285" s="1150" t="s">
        <v>18943</v>
      </c>
      <c r="F1285" s="1150" t="s">
        <v>18944</v>
      </c>
      <c r="G1285" s="1150" t="s">
        <v>19136</v>
      </c>
      <c r="H1285" s="1150" t="s">
        <v>5210</v>
      </c>
      <c r="I1285" s="1150" t="s">
        <v>5207</v>
      </c>
      <c r="J1285" s="1150" t="s">
        <v>5209</v>
      </c>
      <c r="K1285" s="1150" t="s">
        <v>5208</v>
      </c>
      <c r="L1285" s="1150" t="s">
        <v>394</v>
      </c>
      <c r="M1285" s="1150">
        <v>100211376</v>
      </c>
      <c r="N1285" s="1150" t="s">
        <v>19552</v>
      </c>
      <c r="O1285" s="1150" t="s">
        <v>19690</v>
      </c>
      <c r="P1285" s="1150" t="s">
        <v>17721</v>
      </c>
      <c r="Q1285" s="1211">
        <v>45204</v>
      </c>
      <c r="R1285" s="1210">
        <v>33314</v>
      </c>
      <c r="S1285" s="1150"/>
      <c r="T1285" s="1150" t="s">
        <v>19410</v>
      </c>
      <c r="U1285" s="1150"/>
      <c r="V1285" s="1150"/>
      <c r="W1285" s="1150"/>
      <c r="X1285" s="1150"/>
      <c r="Y1285" s="1150"/>
      <c r="Z1285" s="1150"/>
      <c r="AA1285" s="1150"/>
      <c r="AB1285" s="1150"/>
      <c r="AC1285" s="1150"/>
      <c r="AD1285" s="1150"/>
      <c r="AE1285" s="1150"/>
      <c r="AF1285" s="1150"/>
      <c r="AG1285" s="1150"/>
      <c r="AH1285" s="1212">
        <v>1</v>
      </c>
      <c r="AI1285" s="1150" t="s">
        <v>5210</v>
      </c>
      <c r="AJ1285" s="1150" t="s">
        <v>5209</v>
      </c>
      <c r="AK1285" s="1210">
        <v>33314</v>
      </c>
      <c r="AL1285" s="1210">
        <v>33314</v>
      </c>
      <c r="AM1285" s="1150" t="s">
        <v>20391</v>
      </c>
      <c r="AN1285" s="1150" t="s">
        <v>19792</v>
      </c>
      <c r="AO1285" s="1150"/>
      <c r="AP1285" s="1150"/>
      <c r="AQ1285" s="1150"/>
      <c r="AR1285" s="1150"/>
      <c r="AS1285" s="1150"/>
      <c r="AT1285" s="1150"/>
      <c r="AU1285" s="1150"/>
      <c r="AV1285" s="1150"/>
      <c r="AW1285" s="1150"/>
      <c r="AX1285" s="1150"/>
      <c r="AY1285" s="1150"/>
      <c r="AZ1285" s="1150"/>
      <c r="BA1285" s="1150"/>
      <c r="BB1285" s="1150"/>
      <c r="BC1285" s="1150"/>
      <c r="BD1285" s="1150"/>
      <c r="BE1285" s="1150"/>
      <c r="BF1285" s="1150"/>
      <c r="BG1285" s="1150"/>
      <c r="BH1285" s="1150"/>
      <c r="BI1285" s="1150"/>
      <c r="BJ1285" s="1150"/>
    </row>
    <row r="1286" spans="1:62">
      <c r="A1286" s="1150">
        <v>1280</v>
      </c>
      <c r="B1286" s="1150" t="s">
        <v>19790</v>
      </c>
      <c r="C1286" s="1150" t="s">
        <v>17924</v>
      </c>
      <c r="D1286" s="1150" t="s">
        <v>18942</v>
      </c>
      <c r="E1286" s="1150" t="s">
        <v>18943</v>
      </c>
      <c r="F1286" s="1150" t="s">
        <v>18944</v>
      </c>
      <c r="G1286" s="1150" t="s">
        <v>3189</v>
      </c>
      <c r="H1286" s="1150" t="s">
        <v>5341</v>
      </c>
      <c r="I1286" s="1150" t="s">
        <v>5338</v>
      </c>
      <c r="J1286" s="1150" t="s">
        <v>5340</v>
      </c>
      <c r="K1286" s="1150" t="s">
        <v>20546</v>
      </c>
      <c r="L1286" s="1150" t="s">
        <v>394</v>
      </c>
      <c r="M1286" s="1150">
        <v>100211375</v>
      </c>
      <c r="N1286" s="1150" t="s">
        <v>19552</v>
      </c>
      <c r="O1286" s="1150" t="s">
        <v>19690</v>
      </c>
      <c r="P1286" s="1150" t="s">
        <v>17721</v>
      </c>
      <c r="Q1286" s="1211">
        <v>45204</v>
      </c>
      <c r="R1286" s="1210">
        <v>10086</v>
      </c>
      <c r="S1286" s="1150"/>
      <c r="T1286" s="1150" t="s">
        <v>19410</v>
      </c>
      <c r="U1286" s="1150">
        <v>1003681155</v>
      </c>
      <c r="V1286" s="1150">
        <v>1003681156</v>
      </c>
      <c r="W1286" s="1150"/>
      <c r="X1286" s="1150"/>
      <c r="Y1286" s="1150"/>
      <c r="Z1286" s="1150"/>
      <c r="AA1286" s="1150"/>
      <c r="AB1286" s="1150"/>
      <c r="AC1286" s="1150"/>
      <c r="AD1286" s="1150"/>
      <c r="AE1286" s="1150"/>
      <c r="AF1286" s="1150" t="s">
        <v>18973</v>
      </c>
      <c r="AG1286" s="1211">
        <v>45210</v>
      </c>
      <c r="AH1286" s="1212">
        <v>45200</v>
      </c>
      <c r="AI1286" s="1150" t="s">
        <v>5341</v>
      </c>
      <c r="AJ1286" s="1150" t="s">
        <v>5340</v>
      </c>
      <c r="AK1286" s="1210">
        <v>10086</v>
      </c>
      <c r="AL1286" s="1210">
        <v>10086</v>
      </c>
      <c r="AM1286" s="1150" t="s">
        <v>20391</v>
      </c>
      <c r="AN1286" s="1150" t="s">
        <v>19792</v>
      </c>
      <c r="AO1286" s="1210">
        <v>7331.62</v>
      </c>
      <c r="AP1286" s="1150" t="s">
        <v>13227</v>
      </c>
      <c r="AQ1286" s="1150"/>
      <c r="AR1286" s="1150"/>
      <c r="AS1286" s="1150"/>
      <c r="AT1286" s="1150"/>
      <c r="AU1286" s="1150"/>
      <c r="AV1286" s="1150"/>
      <c r="AW1286" s="1150"/>
      <c r="AX1286" s="1150"/>
      <c r="AY1286" s="1150"/>
      <c r="AZ1286" s="1150"/>
      <c r="BA1286" s="1150"/>
      <c r="BB1286" s="1150"/>
      <c r="BC1286" s="1150"/>
      <c r="BD1286" s="1150"/>
      <c r="BE1286" s="1150"/>
      <c r="BF1286" s="1150"/>
      <c r="BG1286" s="1150"/>
      <c r="BH1286" s="1150"/>
      <c r="BI1286" s="1150"/>
      <c r="BJ1286" s="1150"/>
    </row>
    <row r="1287" spans="1:62">
      <c r="A1287" s="1150">
        <v>1281</v>
      </c>
      <c r="B1287" s="1150" t="s">
        <v>19790</v>
      </c>
      <c r="C1287" s="1150" t="s">
        <v>17850</v>
      </c>
      <c r="D1287" s="1150" t="s">
        <v>18942</v>
      </c>
      <c r="E1287" s="1150" t="s">
        <v>18943</v>
      </c>
      <c r="F1287" s="1150" t="s">
        <v>18944</v>
      </c>
      <c r="G1287" s="1150" t="s">
        <v>15943</v>
      </c>
      <c r="H1287" s="1150" t="s">
        <v>13347</v>
      </c>
      <c r="I1287" s="1150" t="s">
        <v>13349</v>
      </c>
      <c r="J1287" s="1150" t="s">
        <v>13348</v>
      </c>
      <c r="K1287" s="1150" t="s">
        <v>20547</v>
      </c>
      <c r="L1287" s="1150" t="s">
        <v>394</v>
      </c>
      <c r="M1287" s="1150">
        <v>100211369</v>
      </c>
      <c r="N1287" s="1150" t="s">
        <v>19552</v>
      </c>
      <c r="O1287" s="1150" t="s">
        <v>19690</v>
      </c>
      <c r="P1287" s="1150" t="s">
        <v>17721</v>
      </c>
      <c r="Q1287" s="1211">
        <v>45204</v>
      </c>
      <c r="R1287" s="1210">
        <v>11956</v>
      </c>
      <c r="S1287" s="1150"/>
      <c r="T1287" s="1150" t="s">
        <v>19410</v>
      </c>
      <c r="U1287" s="1150"/>
      <c r="V1287" s="1150"/>
      <c r="W1287" s="1150"/>
      <c r="X1287" s="1150"/>
      <c r="Y1287" s="1150"/>
      <c r="Z1287" s="1150"/>
      <c r="AA1287" s="1150"/>
      <c r="AB1287" s="1150"/>
      <c r="AC1287" s="1150"/>
      <c r="AD1287" s="1150"/>
      <c r="AE1287" s="1150"/>
      <c r="AF1287" s="1150"/>
      <c r="AG1287" s="1150"/>
      <c r="AH1287" s="1212">
        <v>1</v>
      </c>
      <c r="AI1287" s="1150" t="s">
        <v>13347</v>
      </c>
      <c r="AJ1287" s="1150" t="s">
        <v>13348</v>
      </c>
      <c r="AK1287" s="1210">
        <v>11956</v>
      </c>
      <c r="AL1287" s="1210">
        <v>11956</v>
      </c>
      <c r="AM1287" s="1150" t="s">
        <v>20391</v>
      </c>
      <c r="AN1287" s="1150" t="s">
        <v>19792</v>
      </c>
      <c r="AO1287" s="1150"/>
      <c r="AP1287" s="1150"/>
      <c r="AQ1287" s="1150"/>
      <c r="AR1287" s="1150"/>
      <c r="AS1287" s="1150"/>
      <c r="AT1287" s="1150"/>
      <c r="AU1287" s="1150"/>
      <c r="AV1287" s="1150"/>
      <c r="AW1287" s="1150"/>
      <c r="AX1287" s="1150"/>
      <c r="AY1287" s="1150"/>
      <c r="AZ1287" s="1150"/>
      <c r="BA1287" s="1150"/>
      <c r="BB1287" s="1150"/>
      <c r="BC1287" s="1150"/>
      <c r="BD1287" s="1150"/>
      <c r="BE1287" s="1150"/>
      <c r="BF1287" s="1150"/>
      <c r="BG1287" s="1150"/>
      <c r="BH1287" s="1150"/>
      <c r="BI1287" s="1150"/>
      <c r="BJ1287" s="1150"/>
    </row>
    <row r="1288" spans="1:62">
      <c r="A1288" s="1150">
        <v>1282</v>
      </c>
      <c r="B1288" s="1150" t="s">
        <v>19790</v>
      </c>
      <c r="C1288" s="1150" t="s">
        <v>17850</v>
      </c>
      <c r="D1288" s="1150" t="s">
        <v>18942</v>
      </c>
      <c r="E1288" s="1150" t="s">
        <v>18943</v>
      </c>
      <c r="F1288" s="1150" t="s">
        <v>18944</v>
      </c>
      <c r="G1288" s="1150" t="s">
        <v>15943</v>
      </c>
      <c r="H1288" s="1150" t="s">
        <v>3547</v>
      </c>
      <c r="I1288" s="1150" t="s">
        <v>3544</v>
      </c>
      <c r="J1288" s="1150" t="s">
        <v>3546</v>
      </c>
      <c r="K1288" s="1150" t="s">
        <v>20548</v>
      </c>
      <c r="L1288" s="1150" t="s">
        <v>394</v>
      </c>
      <c r="M1288" s="1150">
        <v>100210889</v>
      </c>
      <c r="N1288" s="1150" t="s">
        <v>18997</v>
      </c>
      <c r="O1288" s="1150" t="s">
        <v>19690</v>
      </c>
      <c r="P1288" s="1150" t="s">
        <v>17721</v>
      </c>
      <c r="Q1288" s="1211">
        <v>45204</v>
      </c>
      <c r="R1288" s="1210">
        <v>14057</v>
      </c>
      <c r="S1288" s="1150"/>
      <c r="T1288" s="1150" t="s">
        <v>19410</v>
      </c>
      <c r="U1288" s="1150"/>
      <c r="V1288" s="1150"/>
      <c r="W1288" s="1150"/>
      <c r="X1288" s="1150"/>
      <c r="Y1288" s="1150"/>
      <c r="Z1288" s="1150"/>
      <c r="AA1288" s="1150"/>
      <c r="AB1288" s="1150"/>
      <c r="AC1288" s="1150"/>
      <c r="AD1288" s="1150"/>
      <c r="AE1288" s="1150"/>
      <c r="AF1288" s="1150"/>
      <c r="AG1288" s="1150"/>
      <c r="AH1288" s="1212">
        <v>1</v>
      </c>
      <c r="AI1288" s="1150" t="s">
        <v>3547</v>
      </c>
      <c r="AJ1288" s="1150" t="s">
        <v>3546</v>
      </c>
      <c r="AK1288" s="1210">
        <v>14057</v>
      </c>
      <c r="AL1288" s="1210">
        <v>14057</v>
      </c>
      <c r="AM1288" s="1150" t="s">
        <v>20391</v>
      </c>
      <c r="AN1288" s="1150" t="s">
        <v>19792</v>
      </c>
      <c r="AO1288" s="1150"/>
      <c r="AP1288" s="1150"/>
      <c r="AQ1288" s="1150"/>
      <c r="AR1288" s="1150"/>
      <c r="AS1288" s="1150"/>
      <c r="AT1288" s="1150"/>
      <c r="AU1288" s="1150"/>
      <c r="AV1288" s="1150"/>
      <c r="AW1288" s="1150"/>
      <c r="AX1288" s="1150"/>
      <c r="AY1288" s="1150"/>
      <c r="AZ1288" s="1150"/>
      <c r="BA1288" s="1150"/>
      <c r="BB1288" s="1150"/>
      <c r="BC1288" s="1150"/>
      <c r="BD1288" s="1150"/>
      <c r="BE1288" s="1150"/>
      <c r="BF1288" s="1150"/>
      <c r="BG1288" s="1150"/>
      <c r="BH1288" s="1150"/>
      <c r="BI1288" s="1150"/>
      <c r="BJ1288" s="1150"/>
    </row>
    <row r="1289" spans="1:62">
      <c r="A1289" s="1150">
        <v>1283</v>
      </c>
      <c r="B1289" s="1150" t="s">
        <v>19790</v>
      </c>
      <c r="C1289" s="1150" t="s">
        <v>17850</v>
      </c>
      <c r="D1289" s="1150" t="s">
        <v>18942</v>
      </c>
      <c r="E1289" s="1150" t="s">
        <v>18943</v>
      </c>
      <c r="F1289" s="1150" t="s">
        <v>18944</v>
      </c>
      <c r="G1289" s="1150" t="s">
        <v>17912</v>
      </c>
      <c r="H1289" s="1150" t="s">
        <v>5186</v>
      </c>
      <c r="I1289" s="1150" t="s">
        <v>5183</v>
      </c>
      <c r="J1289" s="1150" t="s">
        <v>5185</v>
      </c>
      <c r="K1289" s="1150" t="s">
        <v>20549</v>
      </c>
      <c r="L1289" s="1150" t="s">
        <v>394</v>
      </c>
      <c r="M1289" s="1150">
        <v>100211373</v>
      </c>
      <c r="N1289" s="1150" t="s">
        <v>18997</v>
      </c>
      <c r="O1289" s="1150" t="s">
        <v>19690</v>
      </c>
      <c r="P1289" s="1150" t="s">
        <v>17721</v>
      </c>
      <c r="Q1289" s="1211">
        <v>45204</v>
      </c>
      <c r="R1289" s="1210">
        <v>4903</v>
      </c>
      <c r="S1289" s="1150"/>
      <c r="T1289" s="1150" t="s">
        <v>19410</v>
      </c>
      <c r="U1289" s="1150"/>
      <c r="V1289" s="1150"/>
      <c r="W1289" s="1150"/>
      <c r="X1289" s="1150"/>
      <c r="Y1289" s="1150"/>
      <c r="Z1289" s="1150"/>
      <c r="AA1289" s="1150"/>
      <c r="AB1289" s="1150"/>
      <c r="AC1289" s="1150"/>
      <c r="AD1289" s="1150"/>
      <c r="AE1289" s="1150"/>
      <c r="AF1289" s="1150"/>
      <c r="AG1289" s="1150"/>
      <c r="AH1289" s="1212">
        <v>1</v>
      </c>
      <c r="AI1289" s="1150" t="s">
        <v>5186</v>
      </c>
      <c r="AJ1289" s="1150" t="s">
        <v>5185</v>
      </c>
      <c r="AK1289" s="1210">
        <v>4903</v>
      </c>
      <c r="AL1289" s="1210">
        <v>4903</v>
      </c>
      <c r="AM1289" s="1150" t="s">
        <v>20391</v>
      </c>
      <c r="AN1289" s="1150" t="s">
        <v>19792</v>
      </c>
      <c r="AO1289" s="1150"/>
      <c r="AP1289" s="1150"/>
      <c r="AQ1289" s="1150"/>
      <c r="AR1289" s="1150"/>
      <c r="AS1289" s="1150"/>
      <c r="AT1289" s="1150"/>
      <c r="AU1289" s="1150"/>
      <c r="AV1289" s="1150"/>
      <c r="AW1289" s="1150"/>
      <c r="AX1289" s="1150"/>
      <c r="AY1289" s="1150"/>
      <c r="AZ1289" s="1150"/>
      <c r="BA1289" s="1150"/>
      <c r="BB1289" s="1150"/>
      <c r="BC1289" s="1150"/>
      <c r="BD1289" s="1150"/>
      <c r="BE1289" s="1150"/>
      <c r="BF1289" s="1150"/>
      <c r="BG1289" s="1150"/>
      <c r="BH1289" s="1150"/>
      <c r="BI1289" s="1150"/>
      <c r="BJ1289" s="1150"/>
    </row>
    <row r="1290" spans="1:62">
      <c r="A1290" s="1150">
        <v>1284</v>
      </c>
      <c r="B1290" s="1150" t="s">
        <v>19790</v>
      </c>
      <c r="C1290" s="1150" t="s">
        <v>17850</v>
      </c>
      <c r="D1290" s="1150" t="s">
        <v>18942</v>
      </c>
      <c r="E1290" s="1150" t="s">
        <v>18943</v>
      </c>
      <c r="F1290" s="1150" t="s">
        <v>18944</v>
      </c>
      <c r="G1290" s="1150" t="s">
        <v>17935</v>
      </c>
      <c r="H1290" s="1150" t="s">
        <v>5374</v>
      </c>
      <c r="I1290" s="1150" t="s">
        <v>5371</v>
      </c>
      <c r="J1290" s="1150" t="s">
        <v>5373</v>
      </c>
      <c r="K1290" s="1150" t="s">
        <v>5372</v>
      </c>
      <c r="L1290" s="1150" t="s">
        <v>394</v>
      </c>
      <c r="M1290" s="1150">
        <v>100211372</v>
      </c>
      <c r="N1290" s="1150" t="s">
        <v>18997</v>
      </c>
      <c r="O1290" s="1150" t="s">
        <v>19690</v>
      </c>
      <c r="P1290" s="1150" t="s">
        <v>17721</v>
      </c>
      <c r="Q1290" s="1211">
        <v>45204</v>
      </c>
      <c r="R1290" s="1210">
        <v>11667</v>
      </c>
      <c r="S1290" s="1150"/>
      <c r="T1290" s="1150" t="s">
        <v>19410</v>
      </c>
      <c r="U1290" s="1150"/>
      <c r="V1290" s="1150"/>
      <c r="W1290" s="1150"/>
      <c r="X1290" s="1150"/>
      <c r="Y1290" s="1150"/>
      <c r="Z1290" s="1150"/>
      <c r="AA1290" s="1150"/>
      <c r="AB1290" s="1150"/>
      <c r="AC1290" s="1150"/>
      <c r="AD1290" s="1150"/>
      <c r="AE1290" s="1150"/>
      <c r="AF1290" s="1150"/>
      <c r="AG1290" s="1150"/>
      <c r="AH1290" s="1212">
        <v>1</v>
      </c>
      <c r="AI1290" s="1150" t="s">
        <v>5374</v>
      </c>
      <c r="AJ1290" s="1150" t="s">
        <v>5373</v>
      </c>
      <c r="AK1290" s="1210">
        <v>11667</v>
      </c>
      <c r="AL1290" s="1210">
        <v>11667</v>
      </c>
      <c r="AM1290" s="1150" t="s">
        <v>20391</v>
      </c>
      <c r="AN1290" s="1150" t="s">
        <v>19792</v>
      </c>
      <c r="AO1290" s="1150"/>
      <c r="AP1290" s="1150"/>
      <c r="AQ1290" s="1150"/>
      <c r="AR1290" s="1150"/>
      <c r="AS1290" s="1150"/>
      <c r="AT1290" s="1150"/>
      <c r="AU1290" s="1150"/>
      <c r="AV1290" s="1150"/>
      <c r="AW1290" s="1150"/>
      <c r="AX1290" s="1150"/>
      <c r="AY1290" s="1150"/>
      <c r="AZ1290" s="1150"/>
      <c r="BA1290" s="1150"/>
      <c r="BB1290" s="1150"/>
      <c r="BC1290" s="1150"/>
      <c r="BD1290" s="1150"/>
      <c r="BE1290" s="1150"/>
      <c r="BF1290" s="1150"/>
      <c r="BG1290" s="1150"/>
      <c r="BH1290" s="1150"/>
      <c r="BI1290" s="1150"/>
      <c r="BJ1290" s="1150"/>
    </row>
    <row r="1291" spans="1:62">
      <c r="A1291" s="1150">
        <v>1285</v>
      </c>
      <c r="B1291" s="1150" t="s">
        <v>19790</v>
      </c>
      <c r="C1291" s="1150" t="s">
        <v>17850</v>
      </c>
      <c r="D1291" s="1150" t="s">
        <v>18942</v>
      </c>
      <c r="E1291" s="1150" t="s">
        <v>18943</v>
      </c>
      <c r="F1291" s="1150" t="s">
        <v>18944</v>
      </c>
      <c r="G1291" s="1150" t="s">
        <v>17935</v>
      </c>
      <c r="H1291" s="1150" t="s">
        <v>5454</v>
      </c>
      <c r="I1291" s="1150" t="s">
        <v>5451</v>
      </c>
      <c r="J1291" s="1150" t="s">
        <v>5453</v>
      </c>
      <c r="K1291" s="1150" t="s">
        <v>5452</v>
      </c>
      <c r="L1291" s="1150" t="s">
        <v>394</v>
      </c>
      <c r="M1291" s="1150">
        <v>100211370</v>
      </c>
      <c r="N1291" s="1150" t="s">
        <v>18997</v>
      </c>
      <c r="O1291" s="1150" t="s">
        <v>19690</v>
      </c>
      <c r="P1291" s="1150" t="s">
        <v>17721</v>
      </c>
      <c r="Q1291" s="1211">
        <v>45204</v>
      </c>
      <c r="R1291" s="1210">
        <v>21318</v>
      </c>
      <c r="S1291" s="1150"/>
      <c r="T1291" s="1150" t="s">
        <v>19410</v>
      </c>
      <c r="U1291" s="1150"/>
      <c r="V1291" s="1150"/>
      <c r="W1291" s="1150"/>
      <c r="X1291" s="1150"/>
      <c r="Y1291" s="1150"/>
      <c r="Z1291" s="1150"/>
      <c r="AA1291" s="1150"/>
      <c r="AB1291" s="1150"/>
      <c r="AC1291" s="1150"/>
      <c r="AD1291" s="1150"/>
      <c r="AE1291" s="1150"/>
      <c r="AF1291" s="1150"/>
      <c r="AG1291" s="1150"/>
      <c r="AH1291" s="1212">
        <v>1</v>
      </c>
      <c r="AI1291" s="1150" t="s">
        <v>5454</v>
      </c>
      <c r="AJ1291" s="1150" t="s">
        <v>5453</v>
      </c>
      <c r="AK1291" s="1210">
        <v>21318</v>
      </c>
      <c r="AL1291" s="1210">
        <v>21318</v>
      </c>
      <c r="AM1291" s="1150" t="s">
        <v>20391</v>
      </c>
      <c r="AN1291" s="1150" t="s">
        <v>19792</v>
      </c>
      <c r="AO1291" s="1150"/>
      <c r="AP1291" s="1150"/>
      <c r="AQ1291" s="1150"/>
      <c r="AR1291" s="1150"/>
      <c r="AS1291" s="1150"/>
      <c r="AT1291" s="1150"/>
      <c r="AU1291" s="1150"/>
      <c r="AV1291" s="1150"/>
      <c r="AW1291" s="1150"/>
      <c r="AX1291" s="1150"/>
      <c r="AY1291" s="1150"/>
      <c r="AZ1291" s="1150"/>
      <c r="BA1291" s="1150"/>
      <c r="BB1291" s="1150"/>
      <c r="BC1291" s="1150"/>
      <c r="BD1291" s="1150"/>
      <c r="BE1291" s="1150"/>
      <c r="BF1291" s="1150"/>
      <c r="BG1291" s="1150"/>
      <c r="BH1291" s="1150"/>
      <c r="BI1291" s="1150"/>
      <c r="BJ1291" s="1150"/>
    </row>
    <row r="1292" spans="1:62">
      <c r="A1292" s="1150">
        <v>1286</v>
      </c>
      <c r="B1292" s="1150" t="s">
        <v>19790</v>
      </c>
      <c r="C1292" s="1150" t="s">
        <v>17850</v>
      </c>
      <c r="D1292" s="1150" t="s">
        <v>18942</v>
      </c>
      <c r="E1292" s="1150" t="s">
        <v>18943</v>
      </c>
      <c r="F1292" s="1150" t="s">
        <v>18944</v>
      </c>
      <c r="G1292" s="1150" t="s">
        <v>19517</v>
      </c>
      <c r="H1292" s="1150" t="s">
        <v>5314</v>
      </c>
      <c r="I1292" s="1150" t="s">
        <v>5311</v>
      </c>
      <c r="J1292" s="1150" t="s">
        <v>5313</v>
      </c>
      <c r="K1292" s="1150" t="s">
        <v>5312</v>
      </c>
      <c r="L1292" s="1150" t="s">
        <v>394</v>
      </c>
      <c r="M1292" s="1150">
        <v>100211354</v>
      </c>
      <c r="N1292" s="1150" t="s">
        <v>18997</v>
      </c>
      <c r="O1292" s="1150" t="s">
        <v>19690</v>
      </c>
      <c r="P1292" s="1150" t="s">
        <v>17721</v>
      </c>
      <c r="Q1292" s="1211">
        <v>45204</v>
      </c>
      <c r="R1292" s="1210">
        <v>13039</v>
      </c>
      <c r="S1292" s="1150"/>
      <c r="T1292" s="1150" t="s">
        <v>19410</v>
      </c>
      <c r="U1292" s="1150"/>
      <c r="V1292" s="1150"/>
      <c r="W1292" s="1150"/>
      <c r="X1292" s="1150"/>
      <c r="Y1292" s="1150"/>
      <c r="Z1292" s="1150"/>
      <c r="AA1292" s="1150"/>
      <c r="AB1292" s="1150"/>
      <c r="AC1292" s="1150"/>
      <c r="AD1292" s="1150"/>
      <c r="AE1292" s="1150"/>
      <c r="AF1292" s="1150"/>
      <c r="AG1292" s="1150"/>
      <c r="AH1292" s="1212">
        <v>1</v>
      </c>
      <c r="AI1292" s="1150" t="s">
        <v>5314</v>
      </c>
      <c r="AJ1292" s="1150" t="s">
        <v>5313</v>
      </c>
      <c r="AK1292" s="1210">
        <v>13039</v>
      </c>
      <c r="AL1292" s="1210">
        <v>13039</v>
      </c>
      <c r="AM1292" s="1150" t="s">
        <v>20391</v>
      </c>
      <c r="AN1292" s="1150" t="s">
        <v>19792</v>
      </c>
      <c r="AO1292" s="1150"/>
      <c r="AP1292" s="1150"/>
      <c r="AQ1292" s="1150"/>
      <c r="AR1292" s="1150"/>
      <c r="AS1292" s="1150"/>
      <c r="AT1292" s="1150"/>
      <c r="AU1292" s="1150"/>
      <c r="AV1292" s="1150"/>
      <c r="AW1292" s="1150"/>
      <c r="AX1292" s="1150"/>
      <c r="AY1292" s="1150"/>
      <c r="AZ1292" s="1150"/>
      <c r="BA1292" s="1150"/>
      <c r="BB1292" s="1150"/>
      <c r="BC1292" s="1150"/>
      <c r="BD1292" s="1150"/>
      <c r="BE1292" s="1150"/>
      <c r="BF1292" s="1150"/>
      <c r="BG1292" s="1150"/>
      <c r="BH1292" s="1150"/>
      <c r="BI1292" s="1150"/>
      <c r="BJ1292" s="1150"/>
    </row>
    <row r="1293" spans="1:62">
      <c r="A1293" s="1150">
        <v>1287</v>
      </c>
      <c r="B1293" s="1150"/>
      <c r="C1293" s="1150" t="s">
        <v>2792</v>
      </c>
      <c r="D1293" s="1150" t="s">
        <v>18942</v>
      </c>
      <c r="E1293" s="1150" t="s">
        <v>18943</v>
      </c>
      <c r="F1293" s="1150" t="s">
        <v>18948</v>
      </c>
      <c r="G1293" s="1150" t="s">
        <v>17935</v>
      </c>
      <c r="H1293" s="1150" t="s">
        <v>1411</v>
      </c>
      <c r="I1293" s="1255" t="s">
        <v>1413</v>
      </c>
      <c r="J1293" s="1150" t="s">
        <v>3144</v>
      </c>
      <c r="K1293" s="1150" t="s">
        <v>20550</v>
      </c>
      <c r="L1293" s="1150" t="s">
        <v>394</v>
      </c>
      <c r="M1293" s="1150">
        <v>100210787</v>
      </c>
      <c r="N1293" s="1150" t="s">
        <v>394</v>
      </c>
      <c r="O1293" s="1150"/>
      <c r="P1293" s="1150" t="s">
        <v>17721</v>
      </c>
      <c r="Q1293" s="1150"/>
      <c r="R1293" s="1150"/>
      <c r="S1293" s="1150"/>
      <c r="T1293" s="1150"/>
      <c r="U1293" s="1150">
        <v>1003678621</v>
      </c>
      <c r="V1293" s="1150">
        <v>1003678622</v>
      </c>
      <c r="W1293" s="1150"/>
      <c r="X1293" s="1150"/>
      <c r="Y1293" s="1150"/>
      <c r="Z1293" s="1150"/>
      <c r="AA1293" s="1150"/>
      <c r="AB1293" s="1150"/>
      <c r="AC1293" s="1150"/>
      <c r="AD1293" s="1150"/>
      <c r="AE1293" s="1150"/>
      <c r="AF1293" s="1150" t="s">
        <v>18973</v>
      </c>
      <c r="AG1293" s="1211">
        <v>45204</v>
      </c>
      <c r="AH1293" s="1212">
        <v>45200</v>
      </c>
      <c r="AI1293" s="1150" t="s">
        <v>1411</v>
      </c>
      <c r="AJ1293" s="1150" t="s">
        <v>3144</v>
      </c>
      <c r="AK1293" s="1210">
        <v>47000</v>
      </c>
      <c r="AL1293" s="1210">
        <v>47000</v>
      </c>
      <c r="AM1293" s="1150" t="s">
        <v>514</v>
      </c>
      <c r="AN1293" s="1150" t="s">
        <v>13437</v>
      </c>
      <c r="AO1293" s="1210">
        <v>5656.5</v>
      </c>
      <c r="AP1293" s="1150"/>
      <c r="AQ1293" s="1150"/>
      <c r="AR1293" s="1150">
        <v>4902154232</v>
      </c>
      <c r="AS1293" s="1150"/>
      <c r="AT1293" s="1150"/>
      <c r="AU1293" s="1150"/>
      <c r="AV1293" s="1150"/>
      <c r="AW1293" s="1150"/>
      <c r="AX1293" s="1150"/>
      <c r="AY1293" s="1150"/>
      <c r="AZ1293" s="1150"/>
      <c r="BA1293" s="1150"/>
      <c r="BB1293" s="1150"/>
      <c r="BC1293" s="1150"/>
      <c r="BD1293" s="1150"/>
      <c r="BE1293" s="1150"/>
      <c r="BF1293" s="1150"/>
      <c r="BG1293" s="1150"/>
      <c r="BH1293" s="1150"/>
      <c r="BI1293" s="1150"/>
      <c r="BJ1293" s="1150"/>
    </row>
    <row r="1294" spans="1:62">
      <c r="A1294" s="1150">
        <v>1288</v>
      </c>
      <c r="B1294" s="1150">
        <v>0</v>
      </c>
      <c r="C1294" s="1150" t="s">
        <v>2792</v>
      </c>
      <c r="D1294" s="1150" t="s">
        <v>18942</v>
      </c>
      <c r="E1294" s="1150" t="s">
        <v>18943</v>
      </c>
      <c r="F1294" s="1150" t="s">
        <v>18944</v>
      </c>
      <c r="G1294" s="1150" t="s">
        <v>17963</v>
      </c>
      <c r="H1294" s="1150" t="s">
        <v>9908</v>
      </c>
      <c r="I1294" s="1150" t="s">
        <v>9910</v>
      </c>
      <c r="J1294" s="1150" t="s">
        <v>9909</v>
      </c>
      <c r="K1294" s="1150" t="s">
        <v>20551</v>
      </c>
      <c r="L1294" s="1150" t="s">
        <v>394</v>
      </c>
      <c r="M1294" s="1150">
        <v>100205146</v>
      </c>
      <c r="N1294" s="1150" t="s">
        <v>394</v>
      </c>
      <c r="O1294" s="1150"/>
      <c r="P1294" s="1150" t="s">
        <v>17721</v>
      </c>
      <c r="Q1294" s="1150"/>
      <c r="R1294" s="1150"/>
      <c r="S1294" s="1150"/>
      <c r="T1294" s="1150"/>
      <c r="U1294" s="1150">
        <v>1003678623</v>
      </c>
      <c r="V1294" s="1150"/>
      <c r="W1294" s="1150"/>
      <c r="X1294" s="1150"/>
      <c r="Y1294" s="1150"/>
      <c r="Z1294" s="1150"/>
      <c r="AA1294" s="1150"/>
      <c r="AB1294" s="1150"/>
      <c r="AC1294" s="1150"/>
      <c r="AD1294" s="1150"/>
      <c r="AE1294" s="1150"/>
      <c r="AF1294" s="1150" t="s">
        <v>19552</v>
      </c>
      <c r="AG1294" s="1211">
        <v>45204</v>
      </c>
      <c r="AH1294" s="1212">
        <v>45200</v>
      </c>
      <c r="AI1294" s="1150" t="s">
        <v>9908</v>
      </c>
      <c r="AJ1294" s="1150" t="s">
        <v>9909</v>
      </c>
      <c r="AK1294" s="1210">
        <v>18153.47</v>
      </c>
      <c r="AL1294" s="1210">
        <v>18154</v>
      </c>
      <c r="AM1294" s="1150" t="s">
        <v>20335</v>
      </c>
      <c r="AN1294" s="1150" t="s">
        <v>19792</v>
      </c>
      <c r="AO1294" s="1150">
        <v>619.92999999999995</v>
      </c>
      <c r="AP1294" s="1150" t="s">
        <v>20552</v>
      </c>
      <c r="AQ1294" s="1150"/>
      <c r="AR1294" s="1150">
        <v>4902154176</v>
      </c>
      <c r="AS1294" s="1150"/>
      <c r="AT1294" s="1150"/>
      <c r="AU1294" s="1150"/>
      <c r="AV1294" s="1150"/>
      <c r="AW1294" s="1150"/>
      <c r="AX1294" s="1150"/>
      <c r="AY1294" s="1150"/>
      <c r="AZ1294" s="1150" t="s">
        <v>19093</v>
      </c>
      <c r="BA1294" s="1150"/>
      <c r="BB1294" s="1150"/>
      <c r="BC1294" s="1150"/>
      <c r="BD1294" s="1150"/>
      <c r="BE1294" s="1211">
        <v>45209</v>
      </c>
      <c r="BF1294" s="1150" t="s">
        <v>18978</v>
      </c>
      <c r="BG1294" s="1150"/>
      <c r="BH1294" s="1150"/>
      <c r="BI1294" s="1150"/>
      <c r="BJ1294" s="1150"/>
    </row>
    <row r="1295" spans="1:62">
      <c r="A1295" s="1150">
        <v>1289</v>
      </c>
      <c r="B1295" s="1150"/>
      <c r="C1295" s="1150" t="s">
        <v>2792</v>
      </c>
      <c r="D1295" s="1150" t="s">
        <v>18942</v>
      </c>
      <c r="E1295" s="1150" t="s">
        <v>18943</v>
      </c>
      <c r="F1295" s="1150" t="s">
        <v>18948</v>
      </c>
      <c r="G1295" s="1150" t="s">
        <v>17935</v>
      </c>
      <c r="H1295" s="1150" t="s">
        <v>11917</v>
      </c>
      <c r="I1295" s="1150" t="s">
        <v>20553</v>
      </c>
      <c r="J1295" s="1150" t="s">
        <v>20554</v>
      </c>
      <c r="K1295" s="1150" t="s">
        <v>20555</v>
      </c>
      <c r="L1295" s="1150" t="s">
        <v>394</v>
      </c>
      <c r="M1295" s="1150">
        <v>100194488</v>
      </c>
      <c r="N1295" s="1150" t="s">
        <v>394</v>
      </c>
      <c r="O1295" s="1150"/>
      <c r="P1295" s="1150" t="s">
        <v>17721</v>
      </c>
      <c r="Q1295" s="1150"/>
      <c r="R1295" s="1150"/>
      <c r="S1295" s="1150"/>
      <c r="T1295" s="1150"/>
      <c r="U1295" s="1150">
        <v>1003678624</v>
      </c>
      <c r="V1295" s="1150">
        <v>1003678685</v>
      </c>
      <c r="W1295" s="1150"/>
      <c r="X1295" s="1150"/>
      <c r="Y1295" s="1150"/>
      <c r="Z1295" s="1150"/>
      <c r="AA1295" s="1150"/>
      <c r="AB1295" s="1150"/>
      <c r="AC1295" s="1150"/>
      <c r="AD1295" s="1150"/>
      <c r="AE1295" s="1150"/>
      <c r="AF1295" s="1150" t="s">
        <v>18973</v>
      </c>
      <c r="AG1295" s="1211">
        <v>45204</v>
      </c>
      <c r="AH1295" s="1212">
        <v>45200</v>
      </c>
      <c r="AI1295" s="1150" t="s">
        <v>11917</v>
      </c>
      <c r="AJ1295" s="1150" t="s">
        <v>20554</v>
      </c>
      <c r="AK1295" s="1210">
        <v>61452</v>
      </c>
      <c r="AL1295" s="1210">
        <v>61452</v>
      </c>
      <c r="AM1295" s="1150" t="s">
        <v>20384</v>
      </c>
      <c r="AN1295" s="1150" t="s">
        <v>19885</v>
      </c>
      <c r="AO1295" s="1210">
        <v>5859</v>
      </c>
      <c r="AP1295" s="1150"/>
      <c r="AQ1295" s="1150"/>
      <c r="AR1295" s="1150">
        <v>4902154773</v>
      </c>
      <c r="AS1295" s="1150"/>
      <c r="AT1295" s="1150"/>
      <c r="AU1295" s="1150"/>
      <c r="AV1295" s="1150"/>
      <c r="AW1295" s="1150"/>
      <c r="AX1295" s="1150"/>
      <c r="AY1295" s="1150"/>
      <c r="AZ1295" s="1150"/>
      <c r="BA1295" s="1150"/>
      <c r="BB1295" s="1150"/>
      <c r="BC1295" s="1150"/>
      <c r="BD1295" s="1150"/>
      <c r="BE1295" s="1150"/>
      <c r="BF1295" s="1150"/>
      <c r="BG1295" s="1150"/>
      <c r="BH1295" s="1150"/>
      <c r="BI1295" s="1150"/>
      <c r="BJ1295" s="1150"/>
    </row>
    <row r="1296" spans="1:62">
      <c r="A1296" s="1150">
        <v>1290</v>
      </c>
      <c r="B1296" s="1150"/>
      <c r="C1296" s="1150" t="s">
        <v>2792</v>
      </c>
      <c r="D1296" s="1150" t="s">
        <v>18942</v>
      </c>
      <c r="E1296" s="1150" t="s">
        <v>18943</v>
      </c>
      <c r="F1296" s="1150" t="s">
        <v>18948</v>
      </c>
      <c r="G1296" s="1150" t="s">
        <v>17935</v>
      </c>
      <c r="H1296" s="1150" t="s">
        <v>11910</v>
      </c>
      <c r="I1296" s="1256" t="s">
        <v>11912</v>
      </c>
      <c r="J1296" s="1150" t="s">
        <v>11911</v>
      </c>
      <c r="K1296" s="1150" t="s">
        <v>11914</v>
      </c>
      <c r="L1296" s="1150" t="s">
        <v>394</v>
      </c>
      <c r="M1296" s="1150">
        <v>100209506</v>
      </c>
      <c r="N1296" s="1150" t="s">
        <v>394</v>
      </c>
      <c r="O1296" s="1150"/>
      <c r="P1296" s="1150" t="s">
        <v>17721</v>
      </c>
      <c r="Q1296" s="1150"/>
      <c r="R1296" s="1150"/>
      <c r="S1296" s="1150"/>
      <c r="T1296" s="1150"/>
      <c r="U1296" s="1150">
        <v>1003678706</v>
      </c>
      <c r="V1296" s="1150">
        <v>1003678707</v>
      </c>
      <c r="W1296" s="1150"/>
      <c r="X1296" s="1150"/>
      <c r="Y1296" s="1150"/>
      <c r="Z1296" s="1150"/>
      <c r="AA1296" s="1150"/>
      <c r="AB1296" s="1150"/>
      <c r="AC1296" s="1150"/>
      <c r="AD1296" s="1150"/>
      <c r="AE1296" s="1150"/>
      <c r="AF1296" s="1150" t="s">
        <v>18973</v>
      </c>
      <c r="AG1296" s="1211">
        <v>45204</v>
      </c>
      <c r="AH1296" s="1212">
        <v>45200</v>
      </c>
      <c r="AI1296" s="1150" t="s">
        <v>11910</v>
      </c>
      <c r="AJ1296" s="1150" t="s">
        <v>11911</v>
      </c>
      <c r="AK1296" s="1210">
        <v>17678.560000000001</v>
      </c>
      <c r="AL1296" s="1210">
        <v>17679</v>
      </c>
      <c r="AM1296" s="1150" t="s">
        <v>20384</v>
      </c>
      <c r="AN1296" s="1150" t="s">
        <v>19885</v>
      </c>
      <c r="AO1296" s="1210">
        <v>7425</v>
      </c>
      <c r="AP1296" s="1150"/>
      <c r="AQ1296" s="1150"/>
      <c r="AR1296" s="1150">
        <v>4902154190</v>
      </c>
      <c r="AS1296" s="1150"/>
      <c r="AT1296" s="1150"/>
      <c r="AU1296" s="1150"/>
      <c r="AV1296" s="1150"/>
      <c r="AW1296" s="1150"/>
      <c r="AX1296" s="1150"/>
      <c r="AY1296" s="1150"/>
      <c r="AZ1296" s="1150"/>
      <c r="BA1296" s="1150"/>
      <c r="BB1296" s="1150"/>
      <c r="BC1296" s="1150"/>
      <c r="BD1296" s="1150"/>
      <c r="BE1296" s="1150"/>
      <c r="BF1296" s="1150"/>
      <c r="BG1296" s="1150"/>
      <c r="BH1296" s="1150"/>
      <c r="BI1296" s="1150"/>
      <c r="BJ1296" s="1150"/>
    </row>
    <row r="1297" spans="1:62">
      <c r="A1297" s="1150">
        <v>1291</v>
      </c>
      <c r="B1297" s="1150"/>
      <c r="C1297" s="1150" t="s">
        <v>2792</v>
      </c>
      <c r="D1297" s="1150" t="s">
        <v>18942</v>
      </c>
      <c r="E1297" s="1150" t="s">
        <v>18943</v>
      </c>
      <c r="F1297" s="1150" t="s">
        <v>18948</v>
      </c>
      <c r="G1297" s="1150" t="s">
        <v>17920</v>
      </c>
      <c r="H1297" s="1150" t="s">
        <v>1254</v>
      </c>
      <c r="I1297" s="1213" t="s">
        <v>1250</v>
      </c>
      <c r="J1297" s="1150" t="s">
        <v>2867</v>
      </c>
      <c r="K1297" s="1150" t="s">
        <v>1249</v>
      </c>
      <c r="L1297" s="1150" t="s">
        <v>394</v>
      </c>
      <c r="M1297" s="1150">
        <v>100209784</v>
      </c>
      <c r="N1297" s="1150" t="s">
        <v>394</v>
      </c>
      <c r="O1297" s="1150" t="s">
        <v>19567</v>
      </c>
      <c r="P1297" s="1150" t="s">
        <v>17721</v>
      </c>
      <c r="Q1297" s="1211">
        <v>45183</v>
      </c>
      <c r="R1297" s="1210">
        <v>73660</v>
      </c>
      <c r="S1297" s="1150"/>
      <c r="T1297" s="1150" t="s">
        <v>18969</v>
      </c>
      <c r="U1297" s="1150">
        <v>1003678718</v>
      </c>
      <c r="V1297" s="1150">
        <v>1003678719</v>
      </c>
      <c r="W1297" s="1150"/>
      <c r="X1297" s="1150"/>
      <c r="Y1297" s="1150"/>
      <c r="Z1297" s="1150"/>
      <c r="AA1297" s="1150"/>
      <c r="AB1297" s="1150"/>
      <c r="AC1297" s="1150"/>
      <c r="AD1297" s="1150"/>
      <c r="AE1297" s="1150"/>
      <c r="AF1297" s="1150" t="s">
        <v>18978</v>
      </c>
      <c r="AG1297" s="1211">
        <v>45204</v>
      </c>
      <c r="AH1297" s="1212">
        <v>45200</v>
      </c>
      <c r="AI1297" s="1150" t="s">
        <v>1254</v>
      </c>
      <c r="AJ1297" s="1150" t="s">
        <v>2867</v>
      </c>
      <c r="AK1297" s="1210">
        <v>73659.23</v>
      </c>
      <c r="AL1297" s="1210">
        <v>73660</v>
      </c>
      <c r="AM1297" s="1150" t="s">
        <v>514</v>
      </c>
      <c r="AN1297" s="1150" t="s">
        <v>13437</v>
      </c>
      <c r="AO1297" s="1210">
        <v>7725.55</v>
      </c>
      <c r="AP1297" s="1150" t="s">
        <v>1253</v>
      </c>
      <c r="AQ1297" s="1150"/>
      <c r="AR1297" s="1150">
        <v>4902154186</v>
      </c>
      <c r="AS1297" s="1150"/>
      <c r="AT1297" s="1150"/>
      <c r="AU1297" s="1150"/>
      <c r="AV1297" s="1150"/>
      <c r="AW1297" s="1150"/>
      <c r="AX1297" s="1150"/>
      <c r="AY1297" s="1150"/>
      <c r="AZ1297" s="1150"/>
      <c r="BA1297" s="1150"/>
      <c r="BB1297" s="1150"/>
      <c r="BC1297" s="1150"/>
      <c r="BD1297" s="1150"/>
      <c r="BE1297" s="1150"/>
      <c r="BF1297" s="1150"/>
      <c r="BG1297" s="1150"/>
      <c r="BH1297" s="1150"/>
      <c r="BI1297" s="1150"/>
      <c r="BJ1297" s="1150"/>
    </row>
    <row r="1298" spans="1:62">
      <c r="A1298" s="1150">
        <v>1292</v>
      </c>
      <c r="B1298" s="1150"/>
      <c r="C1298" s="1150" t="s">
        <v>19224</v>
      </c>
      <c r="D1298" s="1150" t="s">
        <v>18942</v>
      </c>
      <c r="E1298" s="1150" t="s">
        <v>18943</v>
      </c>
      <c r="F1298" s="1150" t="s">
        <v>18944</v>
      </c>
      <c r="G1298" s="1150" t="s">
        <v>17935</v>
      </c>
      <c r="H1298" s="1235" t="s">
        <v>4111</v>
      </c>
      <c r="I1298" s="1243" t="s">
        <v>4108</v>
      </c>
      <c r="J1298" s="1235" t="s">
        <v>4110</v>
      </c>
      <c r="K1298" s="1235" t="s">
        <v>17682</v>
      </c>
      <c r="L1298" s="1150" t="s">
        <v>394</v>
      </c>
      <c r="M1298" s="1150">
        <v>100210671</v>
      </c>
      <c r="N1298" s="1150" t="s">
        <v>394</v>
      </c>
      <c r="O1298" s="1150" t="s">
        <v>19690</v>
      </c>
      <c r="P1298" s="1150" t="s">
        <v>17721</v>
      </c>
      <c r="Q1298" s="1211">
        <v>45191</v>
      </c>
      <c r="R1298" s="1210">
        <v>10020</v>
      </c>
      <c r="S1298" s="1150"/>
      <c r="T1298" s="1150" t="s">
        <v>18969</v>
      </c>
      <c r="U1298" s="1150"/>
      <c r="V1298" s="1150"/>
      <c r="W1298" s="1150"/>
      <c r="X1298" s="1150"/>
      <c r="Y1298" s="1150"/>
      <c r="Z1298" s="1150"/>
      <c r="AA1298" s="1150"/>
      <c r="AB1298" s="1150"/>
      <c r="AC1298" s="1150"/>
      <c r="AD1298" s="1150"/>
      <c r="AE1298" s="1150"/>
      <c r="AF1298" s="1150" t="s">
        <v>18978</v>
      </c>
      <c r="AG1298" s="1211">
        <v>45204</v>
      </c>
      <c r="AH1298" s="1212">
        <v>45200</v>
      </c>
      <c r="AI1298" s="1235" t="s">
        <v>4111</v>
      </c>
      <c r="AJ1298" s="1235" t="s">
        <v>4110</v>
      </c>
      <c r="AK1298" s="1210">
        <v>10019.040000000001</v>
      </c>
      <c r="AL1298" s="1210">
        <v>10020</v>
      </c>
      <c r="AM1298" s="1150" t="s">
        <v>518</v>
      </c>
      <c r="AN1298" s="1150" t="s">
        <v>12821</v>
      </c>
      <c r="AO1298" s="1210">
        <v>6746.52</v>
      </c>
      <c r="AP1298" s="1150" t="s">
        <v>11780</v>
      </c>
      <c r="AQ1298" s="1150"/>
      <c r="AR1298" s="1150"/>
      <c r="AS1298" s="1150"/>
      <c r="AT1298" s="1150"/>
      <c r="AU1298" s="1150"/>
      <c r="AV1298" s="1150"/>
      <c r="AW1298" s="1150"/>
      <c r="AX1298" s="1150"/>
      <c r="AY1298" s="1150" t="s">
        <v>20556</v>
      </c>
      <c r="AZ1298" s="1150"/>
      <c r="BA1298" s="1150"/>
      <c r="BB1298" s="1150"/>
      <c r="BC1298" s="1150"/>
      <c r="BD1298" s="1150"/>
      <c r="BE1298" s="1150"/>
      <c r="BF1298" s="1150"/>
      <c r="BG1298" s="1150"/>
      <c r="BH1298" s="1150"/>
      <c r="BI1298" s="1150"/>
      <c r="BJ1298" s="1150"/>
    </row>
    <row r="1299" spans="1:62">
      <c r="A1299" s="1150">
        <v>1293</v>
      </c>
      <c r="B1299" s="1150"/>
      <c r="C1299" s="1150" t="s">
        <v>17850</v>
      </c>
      <c r="D1299" s="1150" t="s">
        <v>18942</v>
      </c>
      <c r="E1299" s="1150" t="s">
        <v>18943</v>
      </c>
      <c r="F1299" s="1150" t="s">
        <v>18948</v>
      </c>
      <c r="G1299" s="1150" t="s">
        <v>15831</v>
      </c>
      <c r="H1299" s="1150" t="s">
        <v>886</v>
      </c>
      <c r="I1299" s="1150" t="s">
        <v>287</v>
      </c>
      <c r="J1299" s="1150" t="s">
        <v>9146</v>
      </c>
      <c r="K1299" s="1150" t="s">
        <v>9148</v>
      </c>
      <c r="L1299" s="1150" t="s">
        <v>394</v>
      </c>
      <c r="M1299" s="1150">
        <v>100210050</v>
      </c>
      <c r="N1299" s="1150" t="s">
        <v>394</v>
      </c>
      <c r="O1299" s="1150" t="s">
        <v>18964</v>
      </c>
      <c r="P1299" s="1150" t="s">
        <v>17721</v>
      </c>
      <c r="Q1299" s="1211">
        <v>45204</v>
      </c>
      <c r="R1299" s="1210">
        <v>34716</v>
      </c>
      <c r="S1299" s="1150"/>
      <c r="T1299" s="1150" t="s">
        <v>19281</v>
      </c>
      <c r="U1299" s="1150"/>
      <c r="V1299" s="1150"/>
      <c r="W1299" s="1150"/>
      <c r="X1299" s="1150"/>
      <c r="Y1299" s="1150"/>
      <c r="Z1299" s="1150"/>
      <c r="AA1299" s="1150"/>
      <c r="AB1299" s="1150"/>
      <c r="AC1299" s="1150"/>
      <c r="AD1299" s="1150"/>
      <c r="AE1299" s="1150"/>
      <c r="AF1299" s="1150"/>
      <c r="AG1299" s="1150"/>
      <c r="AH1299" s="1212">
        <v>1</v>
      </c>
      <c r="AI1299" s="1150" t="s">
        <v>886</v>
      </c>
      <c r="AJ1299" s="1150" t="s">
        <v>9146</v>
      </c>
      <c r="AK1299" s="1210">
        <v>32965.21</v>
      </c>
      <c r="AL1299" s="1210">
        <v>32966</v>
      </c>
      <c r="AM1299" s="1150" t="s">
        <v>514</v>
      </c>
      <c r="AN1299" s="1150" t="s">
        <v>13437</v>
      </c>
      <c r="AO1299" s="1150"/>
      <c r="AP1299" s="1150"/>
      <c r="AQ1299" s="1150"/>
      <c r="AR1299" s="1150"/>
      <c r="AS1299" s="1150"/>
      <c r="AT1299" s="1150"/>
      <c r="AU1299" s="1150"/>
      <c r="AV1299" s="1150"/>
      <c r="AW1299" s="1150"/>
      <c r="AX1299" s="1150"/>
      <c r="AY1299" s="1150"/>
      <c r="AZ1299" s="1150"/>
      <c r="BA1299" s="1150"/>
      <c r="BB1299" s="1150"/>
      <c r="BC1299" s="1150"/>
      <c r="BD1299" s="1150"/>
      <c r="BE1299" s="1150"/>
      <c r="BF1299" s="1150"/>
      <c r="BG1299" s="1150"/>
      <c r="BH1299" s="1150"/>
      <c r="BI1299" s="1150"/>
      <c r="BJ1299" s="1150"/>
    </row>
    <row r="1300" spans="1:62">
      <c r="A1300" s="1150">
        <v>1294</v>
      </c>
      <c r="B1300" s="1150"/>
      <c r="C1300" s="1150" t="s">
        <v>17850</v>
      </c>
      <c r="D1300" s="1150" t="s">
        <v>18942</v>
      </c>
      <c r="E1300" s="1150" t="s">
        <v>18943</v>
      </c>
      <c r="F1300" s="1150" t="s">
        <v>18948</v>
      </c>
      <c r="G1300" s="1150" t="s">
        <v>17912</v>
      </c>
      <c r="H1300" s="1150" t="s">
        <v>20557</v>
      </c>
      <c r="I1300" s="1150" t="s">
        <v>12464</v>
      </c>
      <c r="J1300" s="1150" t="s">
        <v>20558</v>
      </c>
      <c r="K1300" s="1150" t="s">
        <v>20559</v>
      </c>
      <c r="L1300" s="1150" t="s">
        <v>394</v>
      </c>
      <c r="M1300" s="1150">
        <v>100192635</v>
      </c>
      <c r="N1300" s="1150" t="s">
        <v>394</v>
      </c>
      <c r="O1300" s="1150" t="s">
        <v>19109</v>
      </c>
      <c r="P1300" s="1150" t="s">
        <v>17721</v>
      </c>
      <c r="Q1300" s="1211">
        <v>45204</v>
      </c>
      <c r="R1300" s="1210">
        <v>76420</v>
      </c>
      <c r="S1300" s="1210">
        <v>16389</v>
      </c>
      <c r="T1300" s="1150" t="s">
        <v>19281</v>
      </c>
      <c r="U1300" s="1150"/>
      <c r="V1300" s="1150"/>
      <c r="W1300" s="1150"/>
      <c r="X1300" s="1150"/>
      <c r="Y1300" s="1150"/>
      <c r="Z1300" s="1150"/>
      <c r="AA1300" s="1150"/>
      <c r="AB1300" s="1150"/>
      <c r="AC1300" s="1150"/>
      <c r="AD1300" s="1150"/>
      <c r="AE1300" s="1150"/>
      <c r="AF1300" s="1150"/>
      <c r="AG1300" s="1150"/>
      <c r="AH1300" s="1212">
        <v>1</v>
      </c>
      <c r="AI1300" s="1150" t="s">
        <v>20557</v>
      </c>
      <c r="AJ1300" s="1150" t="s">
        <v>20558</v>
      </c>
      <c r="AK1300" s="1210">
        <v>92809</v>
      </c>
      <c r="AL1300" s="1210">
        <v>92809</v>
      </c>
      <c r="AM1300" s="1150" t="s">
        <v>514</v>
      </c>
      <c r="AN1300" s="1150" t="s">
        <v>13437</v>
      </c>
      <c r="AO1300" s="1150"/>
      <c r="AP1300" s="1150"/>
      <c r="AQ1300" s="1150"/>
      <c r="AR1300" s="1150"/>
      <c r="AS1300" s="1150"/>
      <c r="AT1300" s="1150"/>
      <c r="AU1300" s="1150"/>
      <c r="AV1300" s="1150"/>
      <c r="AW1300" s="1150"/>
      <c r="AX1300" s="1150"/>
      <c r="AY1300" s="1150"/>
      <c r="AZ1300" s="1150"/>
      <c r="BA1300" s="1150"/>
      <c r="BB1300" s="1150"/>
      <c r="BC1300" s="1150"/>
      <c r="BD1300" s="1150"/>
      <c r="BE1300" s="1150"/>
      <c r="BF1300" s="1150"/>
      <c r="BG1300" s="1150"/>
      <c r="BH1300" s="1150"/>
      <c r="BI1300" s="1150"/>
      <c r="BJ1300" s="1150"/>
    </row>
    <row r="1301" spans="1:62">
      <c r="A1301" s="1150">
        <v>1295</v>
      </c>
      <c r="B1301" s="1150"/>
      <c r="C1301" s="1150" t="s">
        <v>17850</v>
      </c>
      <c r="D1301" s="1150" t="s">
        <v>18942</v>
      </c>
      <c r="E1301" s="1150" t="s">
        <v>18943</v>
      </c>
      <c r="F1301" s="1150" t="s">
        <v>18948</v>
      </c>
      <c r="G1301" s="1150" t="s">
        <v>17935</v>
      </c>
      <c r="H1301" s="1150" t="s">
        <v>12539</v>
      </c>
      <c r="I1301" s="1150" t="s">
        <v>12541</v>
      </c>
      <c r="J1301" s="1150" t="s">
        <v>12540</v>
      </c>
      <c r="K1301" s="1150" t="s">
        <v>20560</v>
      </c>
      <c r="L1301" s="1150" t="s">
        <v>394</v>
      </c>
      <c r="M1301" s="1150">
        <v>100198909</v>
      </c>
      <c r="N1301" s="1150" t="s">
        <v>394</v>
      </c>
      <c r="O1301" s="1150" t="s">
        <v>19227</v>
      </c>
      <c r="P1301" s="1150" t="s">
        <v>17721</v>
      </c>
      <c r="Q1301" s="1211">
        <v>45204</v>
      </c>
      <c r="R1301" s="1210">
        <v>107769</v>
      </c>
      <c r="S1301" s="1150"/>
      <c r="T1301" s="1150" t="s">
        <v>19281</v>
      </c>
      <c r="U1301" s="1150"/>
      <c r="V1301" s="1150"/>
      <c r="W1301" s="1150"/>
      <c r="X1301" s="1150"/>
      <c r="Y1301" s="1150"/>
      <c r="Z1301" s="1150"/>
      <c r="AA1301" s="1150"/>
      <c r="AB1301" s="1150"/>
      <c r="AC1301" s="1150"/>
      <c r="AD1301" s="1150"/>
      <c r="AE1301" s="1150"/>
      <c r="AF1301" s="1150"/>
      <c r="AG1301" s="1150"/>
      <c r="AH1301" s="1212">
        <v>1</v>
      </c>
      <c r="AI1301" s="1150" t="s">
        <v>12539</v>
      </c>
      <c r="AJ1301" s="1150" t="s">
        <v>12540</v>
      </c>
      <c r="AK1301" s="1210">
        <v>107769</v>
      </c>
      <c r="AL1301" s="1210">
        <v>107769</v>
      </c>
      <c r="AM1301" s="1150" t="s">
        <v>514</v>
      </c>
      <c r="AN1301" s="1150" t="s">
        <v>13437</v>
      </c>
      <c r="AO1301" s="1150"/>
      <c r="AP1301" s="1150"/>
      <c r="AQ1301" s="1150"/>
      <c r="AR1301" s="1150"/>
      <c r="AS1301" s="1150"/>
      <c r="AT1301" s="1150"/>
      <c r="AU1301" s="1150"/>
      <c r="AV1301" s="1150"/>
      <c r="AW1301" s="1150"/>
      <c r="AX1301" s="1150"/>
      <c r="AY1301" s="1150"/>
      <c r="AZ1301" s="1150"/>
      <c r="BA1301" s="1150"/>
      <c r="BB1301" s="1150"/>
      <c r="BC1301" s="1150"/>
      <c r="BD1301" s="1150"/>
      <c r="BE1301" s="1150"/>
      <c r="BF1301" s="1150"/>
      <c r="BG1301" s="1150"/>
      <c r="BH1301" s="1150"/>
      <c r="BI1301" s="1150"/>
      <c r="BJ1301" s="1150"/>
    </row>
    <row r="1302" spans="1:62">
      <c r="A1302" s="1150">
        <v>1296</v>
      </c>
      <c r="B1302" s="1150"/>
      <c r="C1302" s="1150" t="s">
        <v>17850</v>
      </c>
      <c r="D1302" s="1150" t="s">
        <v>18942</v>
      </c>
      <c r="E1302" s="1150" t="s">
        <v>18943</v>
      </c>
      <c r="F1302" s="1150" t="s">
        <v>18948</v>
      </c>
      <c r="G1302" s="1150" t="s">
        <v>52</v>
      </c>
      <c r="H1302" s="1150" t="s">
        <v>20561</v>
      </c>
      <c r="I1302" s="1150" t="s">
        <v>12567</v>
      </c>
      <c r="J1302" s="1150" t="s">
        <v>20562</v>
      </c>
      <c r="K1302" s="1150" t="s">
        <v>20563</v>
      </c>
      <c r="L1302" s="1150" t="s">
        <v>394</v>
      </c>
      <c r="M1302" s="1150">
        <v>100184772</v>
      </c>
      <c r="N1302" s="1150" t="s">
        <v>394</v>
      </c>
      <c r="O1302" s="1150" t="s">
        <v>18960</v>
      </c>
      <c r="P1302" s="1150" t="s">
        <v>17721</v>
      </c>
      <c r="Q1302" s="1211">
        <v>45204</v>
      </c>
      <c r="R1302" s="1210">
        <v>57814</v>
      </c>
      <c r="S1302" s="1150">
        <v>122</v>
      </c>
      <c r="T1302" s="1150" t="s">
        <v>19281</v>
      </c>
      <c r="U1302" s="1150"/>
      <c r="V1302" s="1150"/>
      <c r="W1302" s="1150"/>
      <c r="X1302" s="1150"/>
      <c r="Y1302" s="1150"/>
      <c r="Z1302" s="1150"/>
      <c r="AA1302" s="1150"/>
      <c r="AB1302" s="1150"/>
      <c r="AC1302" s="1150"/>
      <c r="AD1302" s="1150"/>
      <c r="AE1302" s="1150"/>
      <c r="AF1302" s="1150"/>
      <c r="AG1302" s="1150"/>
      <c r="AH1302" s="1212">
        <v>1</v>
      </c>
      <c r="AI1302" s="1150" t="s">
        <v>20561</v>
      </c>
      <c r="AJ1302" s="1150" t="s">
        <v>20562</v>
      </c>
      <c r="AK1302" s="1210">
        <v>57936</v>
      </c>
      <c r="AL1302" s="1210">
        <v>57936</v>
      </c>
      <c r="AM1302" s="1150" t="s">
        <v>514</v>
      </c>
      <c r="AN1302" s="1150" t="s">
        <v>13437</v>
      </c>
      <c r="AO1302" s="1150"/>
      <c r="AP1302" s="1150"/>
      <c r="AQ1302" s="1150"/>
      <c r="AR1302" s="1150"/>
      <c r="AS1302" s="1150"/>
      <c r="AT1302" s="1150"/>
      <c r="AU1302" s="1150"/>
      <c r="AV1302" s="1150"/>
      <c r="AW1302" s="1150"/>
      <c r="AX1302" s="1150"/>
      <c r="AY1302" s="1150"/>
      <c r="AZ1302" s="1150"/>
      <c r="BA1302" s="1150"/>
      <c r="BB1302" s="1150"/>
      <c r="BC1302" s="1150"/>
      <c r="BD1302" s="1150"/>
      <c r="BE1302" s="1150"/>
      <c r="BF1302" s="1150"/>
      <c r="BG1302" s="1150"/>
      <c r="BH1302" s="1150"/>
      <c r="BI1302" s="1150"/>
      <c r="BJ1302" s="1150"/>
    </row>
    <row r="1303" spans="1:62">
      <c r="A1303" s="1150">
        <v>1297</v>
      </c>
      <c r="B1303" s="1150"/>
      <c r="C1303" s="1150" t="s">
        <v>2792</v>
      </c>
      <c r="D1303" s="1150" t="s">
        <v>18942</v>
      </c>
      <c r="E1303" s="1150" t="s">
        <v>18943</v>
      </c>
      <c r="F1303" s="1150" t="s">
        <v>18948</v>
      </c>
      <c r="G1303" s="1150" t="s">
        <v>15831</v>
      </c>
      <c r="H1303" s="1150" t="s">
        <v>2922</v>
      </c>
      <c r="I1303" s="1213" t="s">
        <v>2920</v>
      </c>
      <c r="J1303" s="1150" t="s">
        <v>2921</v>
      </c>
      <c r="K1303" s="1150" t="s">
        <v>12683</v>
      </c>
      <c r="L1303" s="1150" t="s">
        <v>394</v>
      </c>
      <c r="M1303" s="1150">
        <v>100211006</v>
      </c>
      <c r="N1303" s="1150" t="s">
        <v>19552</v>
      </c>
      <c r="O1303" s="1150" t="s">
        <v>18968</v>
      </c>
      <c r="P1303" s="1150" t="s">
        <v>17721</v>
      </c>
      <c r="Q1303" s="1211">
        <v>45184</v>
      </c>
      <c r="R1303" s="1210">
        <v>26032</v>
      </c>
      <c r="S1303" s="1150"/>
      <c r="T1303" s="1150" t="s">
        <v>19410</v>
      </c>
      <c r="U1303" s="1150">
        <v>1003678721</v>
      </c>
      <c r="V1303" s="1150">
        <v>1003678722</v>
      </c>
      <c r="W1303" s="1150"/>
      <c r="X1303" s="1150"/>
      <c r="Y1303" s="1150"/>
      <c r="Z1303" s="1150"/>
      <c r="AA1303" s="1150"/>
      <c r="AB1303" s="1150"/>
      <c r="AC1303" s="1150"/>
      <c r="AD1303" s="1150"/>
      <c r="AE1303" s="1150"/>
      <c r="AF1303" s="1150" t="s">
        <v>18978</v>
      </c>
      <c r="AG1303" s="1211">
        <v>45204</v>
      </c>
      <c r="AH1303" s="1212">
        <v>45200</v>
      </c>
      <c r="AI1303" s="1150" t="s">
        <v>2922</v>
      </c>
      <c r="AJ1303" s="1150" t="s">
        <v>2921</v>
      </c>
      <c r="AK1303" s="1210">
        <v>26031.46</v>
      </c>
      <c r="AL1303" s="1210">
        <v>26032</v>
      </c>
      <c r="AM1303" s="1150" t="s">
        <v>514</v>
      </c>
      <c r="AN1303" s="1150" t="s">
        <v>13437</v>
      </c>
      <c r="AO1303" s="1210">
        <v>9856</v>
      </c>
      <c r="AP1303" s="1150" t="s">
        <v>19574</v>
      </c>
      <c r="AQ1303" s="1150"/>
      <c r="AR1303" s="1150">
        <v>4902154183</v>
      </c>
      <c r="AS1303" s="1150"/>
      <c r="AT1303" s="1150"/>
      <c r="AU1303" s="1150"/>
      <c r="AV1303" s="1150"/>
      <c r="AW1303" s="1150"/>
      <c r="AX1303" s="1150"/>
      <c r="AY1303" s="1150"/>
      <c r="AZ1303" s="1150"/>
      <c r="BA1303" s="1150"/>
      <c r="BB1303" s="1150"/>
      <c r="BC1303" s="1150"/>
      <c r="BD1303" s="1150"/>
      <c r="BE1303" s="1150"/>
      <c r="BF1303" s="1150"/>
      <c r="BG1303" s="1150"/>
      <c r="BH1303" s="1150"/>
      <c r="BI1303" s="1150"/>
      <c r="BJ1303" s="1150"/>
    </row>
    <row r="1304" spans="1:62" ht="27">
      <c r="A1304" s="1150">
        <v>1298</v>
      </c>
      <c r="B1304" s="1150"/>
      <c r="C1304" s="1150" t="s">
        <v>2792</v>
      </c>
      <c r="D1304" s="1150" t="s">
        <v>18942</v>
      </c>
      <c r="E1304" s="1150" t="s">
        <v>18943</v>
      </c>
      <c r="F1304" s="1150" t="s">
        <v>18948</v>
      </c>
      <c r="G1304" s="1150" t="s">
        <v>15831</v>
      </c>
      <c r="H1304" s="1150" t="s">
        <v>15404</v>
      </c>
      <c r="I1304" s="1213" t="s">
        <v>15405</v>
      </c>
      <c r="J1304" s="1150" t="s">
        <v>19455</v>
      </c>
      <c r="K1304" s="1150" t="s">
        <v>15403</v>
      </c>
      <c r="L1304" s="1150" t="s">
        <v>394</v>
      </c>
      <c r="M1304" s="1150">
        <v>100210947</v>
      </c>
      <c r="N1304" s="1150" t="s">
        <v>18997</v>
      </c>
      <c r="O1304" s="1150" t="s">
        <v>18968</v>
      </c>
      <c r="P1304" s="1150" t="s">
        <v>17721</v>
      </c>
      <c r="Q1304" s="1211">
        <v>45188</v>
      </c>
      <c r="R1304" s="1210">
        <v>55636</v>
      </c>
      <c r="S1304" s="1150"/>
      <c r="T1304" s="1150" t="s">
        <v>18969</v>
      </c>
      <c r="U1304" s="1150">
        <v>1003678863</v>
      </c>
      <c r="V1304" s="1150">
        <v>1003679370</v>
      </c>
      <c r="W1304" s="1150">
        <v>1003679371</v>
      </c>
      <c r="X1304" s="1150"/>
      <c r="Y1304" s="1150"/>
      <c r="Z1304" s="1150"/>
      <c r="AA1304" s="1150"/>
      <c r="AB1304" s="1150"/>
      <c r="AC1304" s="1150"/>
      <c r="AD1304" s="1150"/>
      <c r="AE1304" s="1150"/>
      <c r="AF1304" s="1150" t="s">
        <v>18978</v>
      </c>
      <c r="AG1304" s="1211">
        <v>45204</v>
      </c>
      <c r="AH1304" s="1212">
        <v>45200</v>
      </c>
      <c r="AI1304" s="1150" t="s">
        <v>15404</v>
      </c>
      <c r="AJ1304" s="1150" t="s">
        <v>19455</v>
      </c>
      <c r="AK1304" s="1210">
        <v>55635.1</v>
      </c>
      <c r="AL1304" s="1210">
        <v>55636</v>
      </c>
      <c r="AM1304" s="1150" t="s">
        <v>516</v>
      </c>
      <c r="AN1304" s="1150" t="s">
        <v>13437</v>
      </c>
      <c r="AO1304" s="1215" t="s">
        <v>20564</v>
      </c>
      <c r="AP1304" s="1150" t="s">
        <v>15406</v>
      </c>
      <c r="AQ1304" s="1150"/>
      <c r="AR1304" s="1150">
        <v>4902154197</v>
      </c>
      <c r="AS1304" s="1150">
        <v>4902154902</v>
      </c>
      <c r="AT1304" s="1150"/>
      <c r="AU1304" s="1150"/>
      <c r="AV1304" s="1150"/>
      <c r="AW1304" s="1150"/>
      <c r="AX1304" s="1150"/>
      <c r="AY1304" s="1150" t="s">
        <v>20565</v>
      </c>
      <c r="AZ1304" s="1150"/>
      <c r="BA1304" s="1150"/>
      <c r="BB1304" s="1150"/>
      <c r="BC1304" s="1150"/>
      <c r="BD1304" s="1150"/>
      <c r="BE1304" s="1150"/>
      <c r="BF1304" s="1150"/>
      <c r="BG1304" s="1150"/>
      <c r="BH1304" s="1150"/>
      <c r="BI1304" s="1150"/>
      <c r="BJ1304" s="1150"/>
    </row>
    <row r="1305" spans="1:62">
      <c r="A1305" s="1150">
        <v>1299</v>
      </c>
      <c r="B1305" s="1150"/>
      <c r="C1305" s="1150" t="s">
        <v>2792</v>
      </c>
      <c r="D1305" s="1150" t="s">
        <v>18942</v>
      </c>
      <c r="E1305" s="1150" t="s">
        <v>18943</v>
      </c>
      <c r="F1305" s="1150" t="s">
        <v>18948</v>
      </c>
      <c r="G1305" s="1150" t="s">
        <v>15831</v>
      </c>
      <c r="H1305" s="1150" t="s">
        <v>843</v>
      </c>
      <c r="I1305" s="1150" t="s">
        <v>334</v>
      </c>
      <c r="J1305" s="1150" t="s">
        <v>9178</v>
      </c>
      <c r="K1305" s="1150" t="s">
        <v>20566</v>
      </c>
      <c r="L1305" s="1150"/>
      <c r="M1305" s="1150">
        <v>100210115</v>
      </c>
      <c r="N1305" s="1150"/>
      <c r="O1305" s="1150"/>
      <c r="P1305" s="1150" t="s">
        <v>17721</v>
      </c>
      <c r="Q1305" s="1150"/>
      <c r="R1305" s="1210">
        <v>22450</v>
      </c>
      <c r="S1305" s="1150"/>
      <c r="T1305" s="1150"/>
      <c r="U1305" s="1150">
        <v>1003678862</v>
      </c>
      <c r="V1305" s="1150"/>
      <c r="W1305" s="1150"/>
      <c r="X1305" s="1150"/>
      <c r="Y1305" s="1150"/>
      <c r="Z1305" s="1150"/>
      <c r="AA1305" s="1150"/>
      <c r="AB1305" s="1150"/>
      <c r="AC1305" s="1150"/>
      <c r="AD1305" s="1150"/>
      <c r="AE1305" s="1150"/>
      <c r="AF1305" s="1150" t="s">
        <v>18978</v>
      </c>
      <c r="AG1305" s="1211">
        <v>45204</v>
      </c>
      <c r="AH1305" s="1212">
        <v>45200</v>
      </c>
      <c r="AI1305" s="1150" t="s">
        <v>843</v>
      </c>
      <c r="AJ1305" s="1150" t="s">
        <v>9178</v>
      </c>
      <c r="AK1305" s="1210">
        <v>35610.67</v>
      </c>
      <c r="AL1305" s="1210">
        <v>35611</v>
      </c>
      <c r="AM1305" s="1150" t="s">
        <v>514</v>
      </c>
      <c r="AN1305" s="1150" t="s">
        <v>13437</v>
      </c>
      <c r="AO1305" s="1210">
        <v>9492</v>
      </c>
      <c r="AP1305" s="1150" t="s">
        <v>9179</v>
      </c>
      <c r="AQ1305" s="1150"/>
      <c r="AR1305" s="1150">
        <v>4902154230</v>
      </c>
      <c r="AS1305" s="1150"/>
      <c r="AT1305" s="1150"/>
      <c r="AU1305" s="1150"/>
      <c r="AV1305" s="1150"/>
      <c r="AW1305" s="1150"/>
      <c r="AX1305" s="1150"/>
      <c r="AY1305" s="1150"/>
      <c r="AZ1305" s="1150"/>
      <c r="BA1305" s="1150"/>
      <c r="BB1305" s="1150"/>
      <c r="BC1305" s="1150"/>
      <c r="BD1305" s="1150"/>
      <c r="BE1305" s="1150"/>
      <c r="BF1305" s="1150"/>
      <c r="BG1305" s="1150"/>
      <c r="BH1305" s="1150"/>
      <c r="BI1305" s="1150"/>
      <c r="BJ1305" s="1150"/>
    </row>
    <row r="1306" spans="1:62">
      <c r="A1306" s="1150">
        <v>1300</v>
      </c>
      <c r="B1306" s="1150"/>
      <c r="C1306" s="1150" t="s">
        <v>2792</v>
      </c>
      <c r="D1306" s="1150" t="s">
        <v>18942</v>
      </c>
      <c r="E1306" s="1150" t="s">
        <v>18943</v>
      </c>
      <c r="F1306" s="1150" t="s">
        <v>18959</v>
      </c>
      <c r="G1306" s="1150" t="s">
        <v>57</v>
      </c>
      <c r="H1306" s="1150" t="s">
        <v>12789</v>
      </c>
      <c r="I1306" s="1150" t="s">
        <v>12791</v>
      </c>
      <c r="J1306" s="1150" t="s">
        <v>12790</v>
      </c>
      <c r="K1306" s="1150" t="s">
        <v>12796</v>
      </c>
      <c r="L1306" s="1150" t="s">
        <v>394</v>
      </c>
      <c r="M1306" s="1150">
        <v>100209876</v>
      </c>
      <c r="N1306" s="1150" t="s">
        <v>394</v>
      </c>
      <c r="O1306" s="1150"/>
      <c r="P1306" s="1150" t="s">
        <v>17721</v>
      </c>
      <c r="Q1306" s="1150"/>
      <c r="R1306" s="1210">
        <v>14879</v>
      </c>
      <c r="S1306" s="1150"/>
      <c r="T1306" s="1150" t="s">
        <v>394</v>
      </c>
      <c r="U1306" s="1150">
        <v>1003678805</v>
      </c>
      <c r="V1306" s="1150"/>
      <c r="W1306" s="1150"/>
      <c r="X1306" s="1150"/>
      <c r="Y1306" s="1150"/>
      <c r="Z1306" s="1150"/>
      <c r="AA1306" s="1150"/>
      <c r="AB1306" s="1150"/>
      <c r="AC1306" s="1150"/>
      <c r="AD1306" s="1150"/>
      <c r="AE1306" s="1150"/>
      <c r="AF1306" s="1150" t="s">
        <v>18978</v>
      </c>
      <c r="AG1306" s="1211">
        <v>45204</v>
      </c>
      <c r="AH1306" s="1212">
        <v>45200</v>
      </c>
      <c r="AI1306" s="1150" t="s">
        <v>12789</v>
      </c>
      <c r="AJ1306" s="1150" t="s">
        <v>12790</v>
      </c>
      <c r="AK1306" s="1210">
        <v>14878.79</v>
      </c>
      <c r="AL1306" s="1210">
        <v>14879</v>
      </c>
      <c r="AM1306" s="1150" t="s">
        <v>20338</v>
      </c>
      <c r="AN1306" s="1150" t="s">
        <v>20567</v>
      </c>
      <c r="AO1306" s="1210">
        <v>1609.2</v>
      </c>
      <c r="AP1306" s="1150" t="s">
        <v>20568</v>
      </c>
      <c r="AQ1306" s="1150"/>
      <c r="AR1306" s="1150">
        <v>4902154242</v>
      </c>
      <c r="AS1306" s="1150"/>
      <c r="AT1306" s="1150"/>
      <c r="AU1306" s="1150"/>
      <c r="AV1306" s="1150"/>
      <c r="AW1306" s="1150"/>
      <c r="AX1306" s="1150"/>
      <c r="AY1306" s="1150"/>
      <c r="AZ1306" s="1150"/>
      <c r="BA1306" s="1150"/>
      <c r="BB1306" s="1150"/>
      <c r="BC1306" s="1150"/>
      <c r="BD1306" s="1150"/>
      <c r="BE1306" s="1150"/>
      <c r="BF1306" s="1150"/>
      <c r="BG1306" s="1150"/>
      <c r="BH1306" s="1150"/>
      <c r="BI1306" s="1150"/>
      <c r="BJ1306" s="1150"/>
    </row>
    <row r="1307" spans="1:62">
      <c r="A1307" s="1150">
        <v>1301</v>
      </c>
      <c r="B1307" s="1150"/>
      <c r="C1307" s="1150" t="s">
        <v>2792</v>
      </c>
      <c r="D1307" s="1150" t="s">
        <v>18942</v>
      </c>
      <c r="E1307" s="1150" t="s">
        <v>18943</v>
      </c>
      <c r="F1307" s="1150" t="s">
        <v>18944</v>
      </c>
      <c r="G1307" s="1150" t="s">
        <v>15831</v>
      </c>
      <c r="H1307" s="1213" t="s">
        <v>15539</v>
      </c>
      <c r="I1307" s="1150" t="s">
        <v>15542</v>
      </c>
      <c r="J1307" s="1213" t="s">
        <v>19021</v>
      </c>
      <c r="K1307" s="1150" t="s">
        <v>20569</v>
      </c>
      <c r="L1307" s="1150" t="s">
        <v>394</v>
      </c>
      <c r="M1307" s="1150">
        <v>100210649</v>
      </c>
      <c r="N1307" s="1150" t="s">
        <v>394</v>
      </c>
      <c r="O1307" s="1150" t="s">
        <v>18964</v>
      </c>
      <c r="P1307" s="1150" t="s">
        <v>17721</v>
      </c>
      <c r="Q1307" s="1211">
        <v>45204</v>
      </c>
      <c r="R1307" s="1210">
        <v>46209</v>
      </c>
      <c r="S1307" s="1150"/>
      <c r="T1307" s="1150" t="s">
        <v>18969</v>
      </c>
      <c r="U1307" s="1150">
        <v>1003679192</v>
      </c>
      <c r="V1307" s="1150"/>
      <c r="W1307" s="1150"/>
      <c r="X1307" s="1150"/>
      <c r="Y1307" s="1150"/>
      <c r="Z1307" s="1150"/>
      <c r="AA1307" s="1150"/>
      <c r="AB1307" s="1150"/>
      <c r="AC1307" s="1150"/>
      <c r="AD1307" s="1150"/>
      <c r="AE1307" s="1150"/>
      <c r="AF1307" s="1150" t="s">
        <v>18983</v>
      </c>
      <c r="AG1307" s="1211">
        <v>45205</v>
      </c>
      <c r="AH1307" s="1212">
        <v>45200</v>
      </c>
      <c r="AI1307" s="1213" t="s">
        <v>15539</v>
      </c>
      <c r="AJ1307" s="1213" t="s">
        <v>19021</v>
      </c>
      <c r="AK1307" s="1210">
        <v>46208.28</v>
      </c>
      <c r="AL1307" s="1210">
        <v>46209</v>
      </c>
      <c r="AM1307" s="1150" t="s">
        <v>20462</v>
      </c>
      <c r="AN1307" s="1150" t="s">
        <v>19792</v>
      </c>
      <c r="AO1307" s="1210">
        <v>35196.269999999997</v>
      </c>
      <c r="AP1307" s="1150" t="s">
        <v>15544</v>
      </c>
      <c r="AQ1307" s="1150"/>
      <c r="AR1307" s="1150">
        <v>4902154732</v>
      </c>
      <c r="AS1307" s="1150"/>
      <c r="AT1307" s="1150"/>
      <c r="AU1307" s="1150"/>
      <c r="AV1307" s="1150"/>
      <c r="AW1307" s="1150"/>
      <c r="AX1307" s="1150"/>
      <c r="AY1307" s="1150"/>
      <c r="AZ1307" s="1150"/>
      <c r="BA1307" s="1150"/>
      <c r="BB1307" s="1150"/>
      <c r="BC1307" s="1150"/>
      <c r="BD1307" s="1150"/>
      <c r="BE1307" s="1150"/>
      <c r="BF1307" s="1150"/>
      <c r="BG1307" s="1150"/>
      <c r="BH1307" s="1150"/>
      <c r="BI1307" s="1150"/>
      <c r="BJ1307" s="1150"/>
    </row>
    <row r="1308" spans="1:62">
      <c r="A1308" s="1150">
        <v>1302</v>
      </c>
      <c r="B1308" s="1150"/>
      <c r="C1308" s="1150" t="s">
        <v>17850</v>
      </c>
      <c r="D1308" s="1150" t="s">
        <v>18942</v>
      </c>
      <c r="E1308" s="1150" t="s">
        <v>18943</v>
      </c>
      <c r="F1308" s="1150" t="s">
        <v>18944</v>
      </c>
      <c r="G1308" s="1150" t="s">
        <v>15831</v>
      </c>
      <c r="H1308" s="1213" t="s">
        <v>13029</v>
      </c>
      <c r="I1308" s="1213" t="s">
        <v>13031</v>
      </c>
      <c r="J1308" s="1213" t="s">
        <v>13030</v>
      </c>
      <c r="K1308" s="1150" t="s">
        <v>13032</v>
      </c>
      <c r="L1308" s="1150" t="s">
        <v>394</v>
      </c>
      <c r="M1308" s="1150">
        <v>100210648</v>
      </c>
      <c r="N1308" s="1150" t="s">
        <v>394</v>
      </c>
      <c r="O1308" s="1150" t="s">
        <v>18964</v>
      </c>
      <c r="P1308" s="1150" t="s">
        <v>17721</v>
      </c>
      <c r="Q1308" s="1211">
        <v>45204</v>
      </c>
      <c r="R1308" s="1210">
        <v>151047</v>
      </c>
      <c r="S1308" s="1150"/>
      <c r="T1308" s="1150" t="s">
        <v>18969</v>
      </c>
      <c r="U1308" s="1150"/>
      <c r="V1308" s="1150"/>
      <c r="W1308" s="1150"/>
      <c r="X1308" s="1150"/>
      <c r="Y1308" s="1150"/>
      <c r="Z1308" s="1150"/>
      <c r="AA1308" s="1150"/>
      <c r="AB1308" s="1150"/>
      <c r="AC1308" s="1150"/>
      <c r="AD1308" s="1150"/>
      <c r="AE1308" s="1150"/>
      <c r="AF1308" s="1150"/>
      <c r="AG1308" s="1150"/>
      <c r="AH1308" s="1212">
        <v>1</v>
      </c>
      <c r="AI1308" s="1213" t="s">
        <v>13029</v>
      </c>
      <c r="AJ1308" s="1213" t="s">
        <v>13030</v>
      </c>
      <c r="AK1308" s="1210">
        <v>151046.85999999999</v>
      </c>
      <c r="AL1308" s="1210">
        <v>151047</v>
      </c>
      <c r="AM1308" s="1150" t="s">
        <v>20462</v>
      </c>
      <c r="AN1308" s="1150" t="s">
        <v>19792</v>
      </c>
      <c r="AO1308" s="1150"/>
      <c r="AP1308" s="1150"/>
      <c r="AQ1308" s="1150"/>
      <c r="AR1308" s="1150"/>
      <c r="AS1308" s="1150"/>
      <c r="AT1308" s="1150"/>
      <c r="AU1308" s="1150"/>
      <c r="AV1308" s="1150"/>
      <c r="AW1308" s="1150"/>
      <c r="AX1308" s="1150"/>
      <c r="AY1308" s="1150"/>
      <c r="AZ1308" s="1150"/>
      <c r="BA1308" s="1150"/>
      <c r="BB1308" s="1150"/>
      <c r="BC1308" s="1150"/>
      <c r="BD1308" s="1150"/>
      <c r="BE1308" s="1150"/>
      <c r="BF1308" s="1150"/>
      <c r="BG1308" s="1150"/>
      <c r="BH1308" s="1150"/>
      <c r="BI1308" s="1150"/>
      <c r="BJ1308" s="1150"/>
    </row>
    <row r="1309" spans="1:62">
      <c r="A1309" s="1150">
        <v>1303</v>
      </c>
      <c r="B1309" s="1150"/>
      <c r="C1309" s="1150" t="s">
        <v>2792</v>
      </c>
      <c r="D1309" s="1150" t="s">
        <v>18942</v>
      </c>
      <c r="E1309" s="1150" t="s">
        <v>18943</v>
      </c>
      <c r="F1309" s="1150" t="s">
        <v>18944</v>
      </c>
      <c r="G1309" s="1150" t="s">
        <v>15831</v>
      </c>
      <c r="H1309" s="1213" t="s">
        <v>15487</v>
      </c>
      <c r="I1309" s="1150" t="s">
        <v>15490</v>
      </c>
      <c r="J1309" s="1213" t="s">
        <v>19045</v>
      </c>
      <c r="K1309" s="1150" t="s">
        <v>20570</v>
      </c>
      <c r="L1309" s="1150" t="s">
        <v>394</v>
      </c>
      <c r="M1309" s="1150">
        <v>100210667</v>
      </c>
      <c r="N1309" s="1150" t="s">
        <v>394</v>
      </c>
      <c r="O1309" s="1150" t="s">
        <v>18964</v>
      </c>
      <c r="P1309" s="1150" t="s">
        <v>17721</v>
      </c>
      <c r="Q1309" s="1211">
        <v>45204</v>
      </c>
      <c r="R1309" s="1210">
        <v>207468</v>
      </c>
      <c r="S1309" s="1150"/>
      <c r="T1309" s="1150" t="s">
        <v>18969</v>
      </c>
      <c r="U1309" s="1150">
        <v>1003679309</v>
      </c>
      <c r="V1309" s="1150"/>
      <c r="W1309" s="1150"/>
      <c r="X1309" s="1150"/>
      <c r="Y1309" s="1150"/>
      <c r="Z1309" s="1150"/>
      <c r="AA1309" s="1150"/>
      <c r="AB1309" s="1150"/>
      <c r="AC1309" s="1150"/>
      <c r="AD1309" s="1150"/>
      <c r="AE1309" s="1150"/>
      <c r="AF1309" s="1150" t="s">
        <v>18983</v>
      </c>
      <c r="AG1309" s="1211">
        <v>45205</v>
      </c>
      <c r="AH1309" s="1212">
        <v>45200</v>
      </c>
      <c r="AI1309" s="1213" t="s">
        <v>15487</v>
      </c>
      <c r="AJ1309" s="1213" t="s">
        <v>19045</v>
      </c>
      <c r="AK1309" s="1210">
        <v>207467.16</v>
      </c>
      <c r="AL1309" s="1210">
        <v>207468</v>
      </c>
      <c r="AM1309" s="1150" t="s">
        <v>20462</v>
      </c>
      <c r="AN1309" s="1150" t="s">
        <v>19792</v>
      </c>
      <c r="AO1309" s="1210">
        <v>157723.1</v>
      </c>
      <c r="AP1309" s="1150" t="s">
        <v>15492</v>
      </c>
      <c r="AQ1309" s="1150"/>
      <c r="AR1309" s="1150">
        <v>4902154803</v>
      </c>
      <c r="AS1309" s="1150"/>
      <c r="AT1309" s="1150"/>
      <c r="AU1309" s="1150"/>
      <c r="AV1309" s="1150"/>
      <c r="AW1309" s="1150"/>
      <c r="AX1309" s="1150"/>
      <c r="AY1309" s="1150"/>
      <c r="AZ1309" s="1150"/>
      <c r="BA1309" s="1150"/>
      <c r="BB1309" s="1150"/>
      <c r="BC1309" s="1150"/>
      <c r="BD1309" s="1150"/>
      <c r="BE1309" s="1150"/>
      <c r="BF1309" s="1150"/>
      <c r="BG1309" s="1150"/>
      <c r="BH1309" s="1150"/>
      <c r="BI1309" s="1150"/>
      <c r="BJ1309" s="1150"/>
    </row>
    <row r="1310" spans="1:62">
      <c r="A1310" s="1150">
        <v>1304</v>
      </c>
      <c r="B1310" s="1150"/>
      <c r="C1310" s="1150" t="s">
        <v>17850</v>
      </c>
      <c r="D1310" s="1150" t="s">
        <v>18942</v>
      </c>
      <c r="E1310" s="1150" t="s">
        <v>18943</v>
      </c>
      <c r="F1310" s="1150" t="s">
        <v>18959</v>
      </c>
      <c r="G1310" s="1150" t="s">
        <v>17935</v>
      </c>
      <c r="H1310" s="1150" t="s">
        <v>5127</v>
      </c>
      <c r="I1310" s="1150" t="s">
        <v>20571</v>
      </c>
      <c r="J1310" s="1150" t="s">
        <v>5126</v>
      </c>
      <c r="K1310" s="1150" t="s">
        <v>5125</v>
      </c>
      <c r="L1310" s="1150" t="s">
        <v>394</v>
      </c>
      <c r="M1310" s="1150">
        <v>100211357</v>
      </c>
      <c r="N1310" s="1150" t="s">
        <v>18997</v>
      </c>
      <c r="O1310" s="1150" t="s">
        <v>19690</v>
      </c>
      <c r="P1310" s="1150" t="s">
        <v>17721</v>
      </c>
      <c r="Q1310" s="1211">
        <v>45204</v>
      </c>
      <c r="R1310" s="1210">
        <v>13407</v>
      </c>
      <c r="S1310" s="1150"/>
      <c r="T1310" s="1150" t="s">
        <v>19281</v>
      </c>
      <c r="U1310" s="1150"/>
      <c r="V1310" s="1150"/>
      <c r="W1310" s="1150"/>
      <c r="X1310" s="1150"/>
      <c r="Y1310" s="1150"/>
      <c r="Z1310" s="1150"/>
      <c r="AA1310" s="1150"/>
      <c r="AB1310" s="1150"/>
      <c r="AC1310" s="1150"/>
      <c r="AD1310" s="1150"/>
      <c r="AE1310" s="1150"/>
      <c r="AF1310" s="1150"/>
      <c r="AG1310" s="1150"/>
      <c r="AH1310" s="1212">
        <v>1</v>
      </c>
      <c r="AI1310" s="1150" t="s">
        <v>5127</v>
      </c>
      <c r="AJ1310" s="1150" t="s">
        <v>5126</v>
      </c>
      <c r="AK1310" s="1210">
        <v>13407</v>
      </c>
      <c r="AL1310" s="1210">
        <v>13407</v>
      </c>
      <c r="AM1310" s="1150" t="s">
        <v>20366</v>
      </c>
      <c r="AN1310" s="1150" t="s">
        <v>20572</v>
      </c>
      <c r="AO1310" s="1150"/>
      <c r="AP1310" s="1150"/>
      <c r="AQ1310" s="1150"/>
      <c r="AR1310" s="1150"/>
      <c r="AS1310" s="1150"/>
      <c r="AT1310" s="1150"/>
      <c r="AU1310" s="1150"/>
      <c r="AV1310" s="1150"/>
      <c r="AW1310" s="1150"/>
      <c r="AX1310" s="1150"/>
      <c r="AY1310" s="1150"/>
      <c r="AZ1310" s="1150"/>
      <c r="BA1310" s="1150"/>
      <c r="BB1310" s="1150"/>
      <c r="BC1310" s="1150"/>
      <c r="BD1310" s="1150"/>
      <c r="BE1310" s="1150"/>
      <c r="BF1310" s="1150"/>
      <c r="BG1310" s="1150"/>
      <c r="BH1310" s="1150"/>
      <c r="BI1310" s="1150"/>
      <c r="BJ1310" s="1150"/>
    </row>
    <row r="1311" spans="1:62">
      <c r="A1311" s="1150">
        <v>1305</v>
      </c>
      <c r="B1311" s="1150"/>
      <c r="C1311" s="1150" t="s">
        <v>2792</v>
      </c>
      <c r="D1311" s="1150" t="s">
        <v>18942</v>
      </c>
      <c r="E1311" s="1150" t="s">
        <v>18943</v>
      </c>
      <c r="F1311" s="1150" t="s">
        <v>18948</v>
      </c>
      <c r="G1311" s="1150" t="s">
        <v>15831</v>
      </c>
      <c r="H1311" s="1150" t="s">
        <v>809</v>
      </c>
      <c r="I1311" s="1150" t="s">
        <v>344</v>
      </c>
      <c r="J1311" s="1150" t="s">
        <v>8232</v>
      </c>
      <c r="K1311" s="1150" t="s">
        <v>20573</v>
      </c>
      <c r="L1311" s="1150"/>
      <c r="M1311" s="1150">
        <v>100210116</v>
      </c>
      <c r="N1311" s="1150" t="s">
        <v>394</v>
      </c>
      <c r="O1311" s="1150"/>
      <c r="P1311" s="1150" t="s">
        <v>17721</v>
      </c>
      <c r="Q1311" s="1150"/>
      <c r="R1311" s="1210">
        <v>19866</v>
      </c>
      <c r="S1311" s="1150"/>
      <c r="T1311" s="1150"/>
      <c r="U1311" s="1150">
        <v>1003678859</v>
      </c>
      <c r="V1311" s="1150">
        <v>1003678860</v>
      </c>
      <c r="W1311" s="1150"/>
      <c r="X1311" s="1150"/>
      <c r="Y1311" s="1150"/>
      <c r="Z1311" s="1150"/>
      <c r="AA1311" s="1150"/>
      <c r="AB1311" s="1150"/>
      <c r="AC1311" s="1150"/>
      <c r="AD1311" s="1150"/>
      <c r="AE1311" s="1150"/>
      <c r="AF1311" s="1150" t="s">
        <v>18978</v>
      </c>
      <c r="AG1311" s="1211">
        <v>45204</v>
      </c>
      <c r="AH1311" s="1212">
        <v>45200</v>
      </c>
      <c r="AI1311" s="1150" t="s">
        <v>809</v>
      </c>
      <c r="AJ1311" s="1150" t="s">
        <v>8232</v>
      </c>
      <c r="AK1311" s="1210">
        <v>41938.67</v>
      </c>
      <c r="AL1311" s="1210">
        <v>41939</v>
      </c>
      <c r="AM1311" s="1150" t="s">
        <v>514</v>
      </c>
      <c r="AN1311" s="1150" t="s">
        <v>13437</v>
      </c>
      <c r="AO1311" s="1210">
        <v>3708.68</v>
      </c>
      <c r="AP1311" s="1150" t="s">
        <v>9192</v>
      </c>
      <c r="AQ1311" s="1150"/>
      <c r="AR1311" s="1150">
        <v>4902154182</v>
      </c>
      <c r="AS1311" s="1150"/>
      <c r="AT1311" s="1150"/>
      <c r="AU1311" s="1150"/>
      <c r="AV1311" s="1150"/>
      <c r="AW1311" s="1150"/>
      <c r="AX1311" s="1150"/>
      <c r="AY1311" s="1150"/>
      <c r="AZ1311" s="1150"/>
      <c r="BA1311" s="1150"/>
      <c r="BB1311" s="1150"/>
      <c r="BC1311" s="1150"/>
      <c r="BD1311" s="1150"/>
      <c r="BE1311" s="1150"/>
      <c r="BF1311" s="1150"/>
      <c r="BG1311" s="1150"/>
      <c r="BH1311" s="1150"/>
      <c r="BI1311" s="1150"/>
      <c r="BJ1311" s="1150"/>
    </row>
    <row r="1312" spans="1:62">
      <c r="A1312" s="1150">
        <v>1306</v>
      </c>
      <c r="B1312" s="1150"/>
      <c r="C1312" s="1150" t="s">
        <v>2792</v>
      </c>
      <c r="D1312" s="1150" t="s">
        <v>18942</v>
      </c>
      <c r="E1312" s="1150" t="s">
        <v>18943</v>
      </c>
      <c r="F1312" s="1150" t="s">
        <v>18944</v>
      </c>
      <c r="G1312" s="1150" t="s">
        <v>17900</v>
      </c>
      <c r="H1312" s="1150" t="s">
        <v>12001</v>
      </c>
      <c r="I1312" s="1150" t="s">
        <v>12003</v>
      </c>
      <c r="J1312" s="1150" t="s">
        <v>12002</v>
      </c>
      <c r="K1312" s="1150" t="s">
        <v>20574</v>
      </c>
      <c r="L1312" s="1150" t="s">
        <v>394</v>
      </c>
      <c r="M1312" s="1150">
        <v>100207250</v>
      </c>
      <c r="N1312" s="1150" t="s">
        <v>394</v>
      </c>
      <c r="O1312" s="1150"/>
      <c r="P1312" s="1150" t="s">
        <v>17721</v>
      </c>
      <c r="Q1312" s="1150"/>
      <c r="R1312" s="1210">
        <v>13763</v>
      </c>
      <c r="S1312" s="1150"/>
      <c r="T1312" s="1150"/>
      <c r="U1312" s="1150">
        <v>1003679063</v>
      </c>
      <c r="V1312" s="1150"/>
      <c r="W1312" s="1150"/>
      <c r="X1312" s="1150"/>
      <c r="Y1312" s="1150"/>
      <c r="Z1312" s="1150"/>
      <c r="AA1312" s="1150"/>
      <c r="AB1312" s="1150"/>
      <c r="AC1312" s="1150"/>
      <c r="AD1312" s="1150"/>
      <c r="AE1312" s="1150"/>
      <c r="AF1312" s="1150" t="s">
        <v>18962</v>
      </c>
      <c r="AG1312" s="1211">
        <v>45205</v>
      </c>
      <c r="AH1312" s="1212">
        <v>45200</v>
      </c>
      <c r="AI1312" s="1150" t="s">
        <v>12001</v>
      </c>
      <c r="AJ1312" s="1150" t="s">
        <v>12002</v>
      </c>
      <c r="AK1312" s="1210">
        <v>14408.33</v>
      </c>
      <c r="AL1312" s="1210">
        <v>14409</v>
      </c>
      <c r="AM1312" s="1150" t="s">
        <v>20335</v>
      </c>
      <c r="AN1312" s="1150"/>
      <c r="AO1312" s="1210">
        <v>5159.5</v>
      </c>
      <c r="AP1312" s="1150" t="s">
        <v>12004</v>
      </c>
      <c r="AQ1312" s="1150"/>
      <c r="AR1312" s="1150">
        <v>4902154777</v>
      </c>
      <c r="AS1312" s="1150"/>
      <c r="AT1312" s="1150"/>
      <c r="AU1312" s="1150"/>
      <c r="AV1312" s="1150"/>
      <c r="AW1312" s="1150"/>
      <c r="AX1312" s="1150"/>
      <c r="AY1312" s="1150"/>
      <c r="AZ1312" s="1150"/>
      <c r="BA1312" s="1150"/>
      <c r="BB1312" s="1150"/>
      <c r="BC1312" s="1150"/>
      <c r="BD1312" s="1150"/>
      <c r="BE1312" s="1150"/>
      <c r="BF1312" s="1150"/>
      <c r="BG1312" s="1150"/>
      <c r="BH1312" s="1150"/>
      <c r="BI1312" s="1150"/>
      <c r="BJ1312" s="1150"/>
    </row>
    <row r="1313" spans="1:62">
      <c r="A1313" s="1150">
        <v>1307</v>
      </c>
      <c r="B1313" s="1150"/>
      <c r="C1313" s="1150" t="s">
        <v>2792</v>
      </c>
      <c r="D1313" s="1150" t="s">
        <v>18942</v>
      </c>
      <c r="E1313" s="1150" t="s">
        <v>18943</v>
      </c>
      <c r="F1313" s="1150" t="s">
        <v>18948</v>
      </c>
      <c r="G1313" s="1150" t="s">
        <v>17569</v>
      </c>
      <c r="H1313" s="1213" t="s">
        <v>12404</v>
      </c>
      <c r="I1313" s="1252" t="s">
        <v>20575</v>
      </c>
      <c r="J1313" s="1213" t="s">
        <v>12405</v>
      </c>
      <c r="K1313" s="1150" t="s">
        <v>20576</v>
      </c>
      <c r="L1313" s="1150" t="s">
        <v>394</v>
      </c>
      <c r="M1313" s="1150">
        <v>100186103</v>
      </c>
      <c r="N1313" s="1150" t="s">
        <v>394</v>
      </c>
      <c r="O1313" s="1150" t="s">
        <v>19550</v>
      </c>
      <c r="P1313" s="1150" t="s">
        <v>17721</v>
      </c>
      <c r="Q1313" s="1150"/>
      <c r="R1313" s="1150"/>
      <c r="S1313" s="1150"/>
      <c r="T1313" s="1150"/>
      <c r="U1313" s="1150">
        <v>1003679891</v>
      </c>
      <c r="V1313" s="1150">
        <v>1003679892</v>
      </c>
      <c r="W1313" s="1150"/>
      <c r="X1313" s="1150"/>
      <c r="Y1313" s="1150"/>
      <c r="Z1313" s="1150"/>
      <c r="AA1313" s="1150"/>
      <c r="AB1313" s="1150"/>
      <c r="AC1313" s="1150"/>
      <c r="AD1313" s="1150"/>
      <c r="AE1313" s="1150"/>
      <c r="AF1313" s="1150" t="s">
        <v>18962</v>
      </c>
      <c r="AG1313" s="1211">
        <v>45207</v>
      </c>
      <c r="AH1313" s="1212">
        <v>45200</v>
      </c>
      <c r="AI1313" s="1213" t="s">
        <v>12404</v>
      </c>
      <c r="AJ1313" s="1213" t="s">
        <v>12405</v>
      </c>
      <c r="AK1313" s="1210">
        <v>89930</v>
      </c>
      <c r="AL1313" s="1210">
        <v>89930</v>
      </c>
      <c r="AM1313" s="1150" t="s">
        <v>514</v>
      </c>
      <c r="AN1313" s="1150" t="s">
        <v>13437</v>
      </c>
      <c r="AO1313" s="1150"/>
      <c r="AP1313" s="1150"/>
      <c r="AQ1313" s="1150"/>
      <c r="AR1313" s="1150">
        <v>4902155299</v>
      </c>
      <c r="AS1313" s="1150"/>
      <c r="AT1313" s="1150"/>
      <c r="AU1313" s="1150"/>
      <c r="AV1313" s="1150"/>
      <c r="AW1313" s="1150"/>
      <c r="AX1313" s="1150"/>
      <c r="AY1313" s="1150" t="s">
        <v>19549</v>
      </c>
      <c r="AZ1313" s="1150"/>
      <c r="BA1313" s="1150"/>
      <c r="BB1313" s="1150"/>
      <c r="BC1313" s="1150"/>
      <c r="BD1313" s="1150"/>
      <c r="BE1313" s="1150"/>
      <c r="BF1313" s="1150"/>
      <c r="BG1313" s="1150"/>
      <c r="BH1313" s="1150"/>
      <c r="BI1313" s="1150"/>
      <c r="BJ1313" s="1150"/>
    </row>
    <row r="1314" spans="1:62">
      <c r="A1314" s="1150">
        <v>1308</v>
      </c>
      <c r="B1314" s="1150"/>
      <c r="C1314" s="1150" t="s">
        <v>2792</v>
      </c>
      <c r="D1314" s="1150" t="s">
        <v>18942</v>
      </c>
      <c r="E1314" s="1150" t="s">
        <v>18943</v>
      </c>
      <c r="F1314" s="1150" t="s">
        <v>18948</v>
      </c>
      <c r="G1314" s="1150" t="s">
        <v>17569</v>
      </c>
      <c r="H1314" s="1213" t="s">
        <v>12389</v>
      </c>
      <c r="I1314" s="1252" t="s">
        <v>20577</v>
      </c>
      <c r="J1314" s="1213" t="s">
        <v>12390</v>
      </c>
      <c r="K1314" s="1150" t="s">
        <v>20578</v>
      </c>
      <c r="L1314" s="1150" t="s">
        <v>394</v>
      </c>
      <c r="M1314" s="1150">
        <v>100184697</v>
      </c>
      <c r="N1314" s="1150" t="s">
        <v>394</v>
      </c>
      <c r="O1314" s="1150" t="s">
        <v>19550</v>
      </c>
      <c r="P1314" s="1150" t="s">
        <v>17721</v>
      </c>
      <c r="Q1314" s="1150"/>
      <c r="R1314" s="1150"/>
      <c r="S1314" s="1150"/>
      <c r="T1314" s="1150"/>
      <c r="U1314" s="1150">
        <v>1003679943</v>
      </c>
      <c r="V1314" s="1150">
        <v>1003679944</v>
      </c>
      <c r="W1314" s="1150"/>
      <c r="X1314" s="1150"/>
      <c r="Y1314" s="1150"/>
      <c r="Z1314" s="1150"/>
      <c r="AA1314" s="1150"/>
      <c r="AB1314" s="1150"/>
      <c r="AC1314" s="1150"/>
      <c r="AD1314" s="1150"/>
      <c r="AE1314" s="1150"/>
      <c r="AF1314" s="1150" t="s">
        <v>18962</v>
      </c>
      <c r="AG1314" s="1211">
        <v>45207</v>
      </c>
      <c r="AH1314" s="1212">
        <v>45200</v>
      </c>
      <c r="AI1314" s="1213" t="s">
        <v>12389</v>
      </c>
      <c r="AJ1314" s="1213" t="s">
        <v>12390</v>
      </c>
      <c r="AK1314" s="1210">
        <v>54800</v>
      </c>
      <c r="AL1314" s="1210">
        <v>54800</v>
      </c>
      <c r="AM1314" s="1150" t="s">
        <v>514</v>
      </c>
      <c r="AN1314" s="1150" t="s">
        <v>13437</v>
      </c>
      <c r="AO1314" s="1150"/>
      <c r="AP1314" s="1150"/>
      <c r="AQ1314" s="1150"/>
      <c r="AR1314" s="1150">
        <v>4902155164</v>
      </c>
      <c r="AS1314" s="1150"/>
      <c r="AT1314" s="1150"/>
      <c r="AU1314" s="1150"/>
      <c r="AV1314" s="1150"/>
      <c r="AW1314" s="1150"/>
      <c r="AX1314" s="1150"/>
      <c r="AY1314" s="1150" t="s">
        <v>20235</v>
      </c>
      <c r="AZ1314" s="1150"/>
      <c r="BA1314" s="1150"/>
      <c r="BB1314" s="1150"/>
      <c r="BC1314" s="1150"/>
      <c r="BD1314" s="1150"/>
      <c r="BE1314" s="1150"/>
      <c r="BF1314" s="1150"/>
      <c r="BG1314" s="1150"/>
      <c r="BH1314" s="1150"/>
      <c r="BI1314" s="1150"/>
      <c r="BJ1314" s="1150"/>
    </row>
    <row r="1315" spans="1:62">
      <c r="A1315" s="1150">
        <v>1309</v>
      </c>
      <c r="B1315" s="1150"/>
      <c r="C1315" s="1150" t="s">
        <v>2792</v>
      </c>
      <c r="D1315" s="1150" t="s">
        <v>18942</v>
      </c>
      <c r="E1315" s="1150" t="s">
        <v>18943</v>
      </c>
      <c r="F1315" s="1150" t="s">
        <v>18948</v>
      </c>
      <c r="G1315" s="1150" t="s">
        <v>17920</v>
      </c>
      <c r="H1315" s="1213" t="s">
        <v>1716</v>
      </c>
      <c r="I1315" s="1257" t="s">
        <v>1713</v>
      </c>
      <c r="J1315" s="1150" t="s">
        <v>1715</v>
      </c>
      <c r="K1315" s="1150" t="s">
        <v>20579</v>
      </c>
      <c r="L1315" s="1150" t="s">
        <v>394</v>
      </c>
      <c r="M1315" s="1150">
        <v>100208708</v>
      </c>
      <c r="N1315" s="1150" t="s">
        <v>394</v>
      </c>
      <c r="O1315" s="1150"/>
      <c r="P1315" s="1150" t="s">
        <v>17721</v>
      </c>
      <c r="Q1315" s="1150"/>
      <c r="R1315" s="1210">
        <v>47266</v>
      </c>
      <c r="S1315" s="1150"/>
      <c r="T1315" s="1150" t="s">
        <v>394</v>
      </c>
      <c r="U1315" s="1150">
        <v>1003679786</v>
      </c>
      <c r="V1315" s="1150"/>
      <c r="W1315" s="1150"/>
      <c r="X1315" s="1150"/>
      <c r="Y1315" s="1150"/>
      <c r="Z1315" s="1150"/>
      <c r="AA1315" s="1150"/>
      <c r="AB1315" s="1150"/>
      <c r="AC1315" s="1150"/>
      <c r="AD1315" s="1150"/>
      <c r="AE1315" s="1150"/>
      <c r="AF1315" s="1150" t="s">
        <v>18962</v>
      </c>
      <c r="AG1315" s="1211">
        <v>45206</v>
      </c>
      <c r="AH1315" s="1212">
        <v>45200</v>
      </c>
      <c r="AI1315" s="1213" t="s">
        <v>1716</v>
      </c>
      <c r="AJ1315" s="1150" t="s">
        <v>1715</v>
      </c>
      <c r="AK1315" s="1210">
        <v>47266</v>
      </c>
      <c r="AL1315" s="1210">
        <v>47266</v>
      </c>
      <c r="AM1315" s="1150" t="s">
        <v>20580</v>
      </c>
      <c r="AN1315" s="1150" t="s">
        <v>20581</v>
      </c>
      <c r="AO1315" s="1210">
        <v>39861.69</v>
      </c>
      <c r="AP1315" s="1150" t="s">
        <v>1711</v>
      </c>
      <c r="AQ1315" s="1150"/>
      <c r="AR1315" s="1150">
        <v>4902155015</v>
      </c>
      <c r="AS1315" s="1150"/>
      <c r="AT1315" s="1150"/>
      <c r="AU1315" s="1150"/>
      <c r="AV1315" s="1150"/>
      <c r="AW1315" s="1150"/>
      <c r="AX1315" s="1150"/>
      <c r="AY1315" s="1150" t="s">
        <v>19894</v>
      </c>
      <c r="AZ1315" s="1150"/>
      <c r="BA1315" s="1150"/>
      <c r="BB1315" s="1150"/>
      <c r="BC1315" s="1150"/>
      <c r="BD1315" s="1150"/>
      <c r="BE1315" s="1150"/>
      <c r="BF1315" s="1150"/>
      <c r="BG1315" s="1150"/>
      <c r="BH1315" s="1150"/>
      <c r="BI1315" s="1150"/>
      <c r="BJ1315" s="1150"/>
    </row>
    <row r="1316" spans="1:62">
      <c r="A1316" s="1150">
        <v>1310</v>
      </c>
      <c r="B1316" s="1150"/>
      <c r="C1316" s="1150" t="s">
        <v>2792</v>
      </c>
      <c r="D1316" s="1150" t="s">
        <v>18942</v>
      </c>
      <c r="E1316" s="1150" t="s">
        <v>18943</v>
      </c>
      <c r="F1316" s="1150" t="s">
        <v>18944</v>
      </c>
      <c r="G1316" s="1150" t="s">
        <v>17963</v>
      </c>
      <c r="H1316" s="1150" t="s">
        <v>4270</v>
      </c>
      <c r="I1316" s="1150" t="s">
        <v>4267</v>
      </c>
      <c r="J1316" s="1150" t="s">
        <v>4269</v>
      </c>
      <c r="K1316" s="1150" t="s">
        <v>4268</v>
      </c>
      <c r="L1316" s="1150" t="s">
        <v>394</v>
      </c>
      <c r="M1316" s="1150">
        <v>100209258</v>
      </c>
      <c r="N1316" s="1150" t="s">
        <v>394</v>
      </c>
      <c r="O1316" s="1150"/>
      <c r="P1316" s="1150" t="s">
        <v>17721</v>
      </c>
      <c r="Q1316" s="1150"/>
      <c r="R1316" s="1150"/>
      <c r="S1316" s="1150"/>
      <c r="T1316" s="1150"/>
      <c r="U1316" s="1150">
        <v>1003679335</v>
      </c>
      <c r="V1316" s="1150">
        <v>1003679336</v>
      </c>
      <c r="W1316" s="1150"/>
      <c r="X1316" s="1150"/>
      <c r="Y1316" s="1150"/>
      <c r="Z1316" s="1150"/>
      <c r="AA1316" s="1150"/>
      <c r="AB1316" s="1150"/>
      <c r="AC1316" s="1150"/>
      <c r="AD1316" s="1150"/>
      <c r="AE1316" s="1150"/>
      <c r="AF1316" s="1150" t="s">
        <v>19552</v>
      </c>
      <c r="AG1316" s="1211">
        <v>45205</v>
      </c>
      <c r="AH1316" s="1212">
        <v>45200</v>
      </c>
      <c r="AI1316" s="1150" t="s">
        <v>4270</v>
      </c>
      <c r="AJ1316" s="1150" t="s">
        <v>4269</v>
      </c>
      <c r="AK1316" s="1210">
        <v>29310</v>
      </c>
      <c r="AL1316" s="1210">
        <v>29310</v>
      </c>
      <c r="AM1316" s="1150" t="s">
        <v>20391</v>
      </c>
      <c r="AN1316" s="1150" t="s">
        <v>19792</v>
      </c>
      <c r="AO1316" s="1210">
        <v>12245.45</v>
      </c>
      <c r="AP1316" s="1150" t="s">
        <v>11746</v>
      </c>
      <c r="AQ1316" s="1150"/>
      <c r="AR1316" s="1150">
        <v>4902154788</v>
      </c>
      <c r="AS1316" s="1150"/>
      <c r="AT1316" s="1150"/>
      <c r="AU1316" s="1150"/>
      <c r="AV1316" s="1150"/>
      <c r="AW1316" s="1150"/>
      <c r="AX1316" s="1150"/>
      <c r="AY1316" s="1150"/>
      <c r="AZ1316" s="1150"/>
      <c r="BA1316" s="1150"/>
      <c r="BB1316" s="1150"/>
      <c r="BC1316" s="1150"/>
      <c r="BD1316" s="1150"/>
      <c r="BE1316" s="1150"/>
      <c r="BF1316" s="1150"/>
      <c r="BG1316" s="1150"/>
      <c r="BH1316" s="1150"/>
      <c r="BI1316" s="1150"/>
      <c r="BJ1316" s="1150"/>
    </row>
    <row r="1317" spans="1:62">
      <c r="A1317" s="1150">
        <v>1311</v>
      </c>
      <c r="B1317" s="1150"/>
      <c r="C1317" s="1150" t="s">
        <v>2792</v>
      </c>
      <c r="D1317" s="1150" t="s">
        <v>18942</v>
      </c>
      <c r="E1317" s="1150" t="s">
        <v>18943</v>
      </c>
      <c r="F1317" s="1150" t="s">
        <v>18948</v>
      </c>
      <c r="G1317" s="1150" t="s">
        <v>17935</v>
      </c>
      <c r="H1317" s="1213" t="s">
        <v>1003</v>
      </c>
      <c r="I1317" s="1213" t="s">
        <v>212</v>
      </c>
      <c r="J1317" s="1213" t="s">
        <v>9102</v>
      </c>
      <c r="K1317" s="1150" t="s">
        <v>20040</v>
      </c>
      <c r="L1317" s="1150" t="s">
        <v>394</v>
      </c>
      <c r="M1317" s="1150">
        <v>100210465</v>
      </c>
      <c r="N1317" s="1150" t="s">
        <v>394</v>
      </c>
      <c r="O1317" s="1150" t="s">
        <v>19227</v>
      </c>
      <c r="P1317" s="1150" t="s">
        <v>17721</v>
      </c>
      <c r="Q1317" s="1211">
        <v>45205</v>
      </c>
      <c r="R1317" s="1210">
        <v>80871</v>
      </c>
      <c r="S1317" s="1210">
        <v>61331</v>
      </c>
      <c r="T1317" s="1150" t="s">
        <v>18969</v>
      </c>
      <c r="U1317" s="1150">
        <v>1003679684</v>
      </c>
      <c r="V1317" s="1150">
        <v>1003679705</v>
      </c>
      <c r="W1317" s="1150"/>
      <c r="X1317" s="1150"/>
      <c r="Y1317" s="1150"/>
      <c r="Z1317" s="1150"/>
      <c r="AA1317" s="1150"/>
      <c r="AB1317" s="1150"/>
      <c r="AC1317" s="1150"/>
      <c r="AD1317" s="1150"/>
      <c r="AE1317" s="1150"/>
      <c r="AF1317" s="1150" t="s">
        <v>19172</v>
      </c>
      <c r="AG1317" s="1211">
        <v>45205</v>
      </c>
      <c r="AH1317" s="1212">
        <v>45200</v>
      </c>
      <c r="AI1317" s="1213" t="s">
        <v>1003</v>
      </c>
      <c r="AJ1317" s="1213" t="s">
        <v>9102</v>
      </c>
      <c r="AK1317" s="1210">
        <v>142201.12</v>
      </c>
      <c r="AL1317" s="1210">
        <v>142202</v>
      </c>
      <c r="AM1317" s="1150" t="s">
        <v>514</v>
      </c>
      <c r="AN1317" s="1150" t="s">
        <v>13437</v>
      </c>
      <c r="AO1317" s="1150"/>
      <c r="AP1317" s="1150" t="s">
        <v>9103</v>
      </c>
      <c r="AQ1317" s="1150"/>
      <c r="AR1317" s="1150">
        <v>4902154966</v>
      </c>
      <c r="AS1317" s="1150"/>
      <c r="AT1317" s="1150"/>
      <c r="AU1317" s="1150"/>
      <c r="AV1317" s="1150"/>
      <c r="AW1317" s="1150"/>
      <c r="AX1317" s="1150"/>
      <c r="AY1317" s="1150"/>
      <c r="AZ1317" s="1150"/>
      <c r="BA1317" s="1150"/>
      <c r="BB1317" s="1150"/>
      <c r="BC1317" s="1150"/>
      <c r="BD1317" s="1150"/>
      <c r="BE1317" s="1150"/>
      <c r="BF1317" s="1150"/>
      <c r="BG1317" s="1150"/>
      <c r="BH1317" s="1150"/>
      <c r="BI1317" s="1150"/>
      <c r="BJ1317" s="1150"/>
    </row>
    <row r="1318" spans="1:62">
      <c r="A1318" s="1150">
        <v>1312</v>
      </c>
      <c r="B1318" s="1150"/>
      <c r="C1318" s="1150" t="s">
        <v>2792</v>
      </c>
      <c r="D1318" s="1150" t="s">
        <v>18942</v>
      </c>
      <c r="E1318" s="1150" t="s">
        <v>18943</v>
      </c>
      <c r="F1318" s="1150" t="s">
        <v>18948</v>
      </c>
      <c r="G1318" s="1150" t="s">
        <v>52</v>
      </c>
      <c r="H1318" s="1213" t="s">
        <v>7487</v>
      </c>
      <c r="I1318" s="1213" t="s">
        <v>7489</v>
      </c>
      <c r="J1318" s="1213" t="s">
        <v>7488</v>
      </c>
      <c r="K1318" s="1150" t="s">
        <v>19165</v>
      </c>
      <c r="L1318" s="1150" t="s">
        <v>394</v>
      </c>
      <c r="M1318" s="1150">
        <v>100209424</v>
      </c>
      <c r="N1318" s="1150" t="s">
        <v>394</v>
      </c>
      <c r="O1318" s="1150" t="s">
        <v>18960</v>
      </c>
      <c r="P1318" s="1150" t="s">
        <v>17721</v>
      </c>
      <c r="Q1318" s="1150"/>
      <c r="R1318" s="1210">
        <v>17288</v>
      </c>
      <c r="S1318" s="1150"/>
      <c r="T1318" s="1150" t="s">
        <v>394</v>
      </c>
      <c r="U1318" s="1150">
        <v>1003679008</v>
      </c>
      <c r="V1318" s="1150">
        <v>1003679009</v>
      </c>
      <c r="W1318" s="1150"/>
      <c r="X1318" s="1150"/>
      <c r="Y1318" s="1150"/>
      <c r="Z1318" s="1150"/>
      <c r="AA1318" s="1150"/>
      <c r="AB1318" s="1150"/>
      <c r="AC1318" s="1150"/>
      <c r="AD1318" s="1150"/>
      <c r="AE1318" s="1150"/>
      <c r="AF1318" s="1150" t="s">
        <v>19172</v>
      </c>
      <c r="AG1318" s="1211">
        <v>45204</v>
      </c>
      <c r="AH1318" s="1212">
        <v>45200</v>
      </c>
      <c r="AI1318" s="1213" t="s">
        <v>7487</v>
      </c>
      <c r="AJ1318" s="1213" t="s">
        <v>7488</v>
      </c>
      <c r="AK1318" s="1210">
        <v>17287.580000000002</v>
      </c>
      <c r="AL1318" s="1210">
        <v>17288</v>
      </c>
      <c r="AM1318" s="1150" t="s">
        <v>499</v>
      </c>
      <c r="AN1318" s="1150" t="s">
        <v>13437</v>
      </c>
      <c r="AO1318" s="1228">
        <v>1890.08</v>
      </c>
      <c r="AP1318" s="1150" t="s">
        <v>7490</v>
      </c>
      <c r="AQ1318" s="1150"/>
      <c r="AR1318" s="1150">
        <v>4902154476</v>
      </c>
      <c r="AS1318" s="1150"/>
      <c r="AT1318" s="1150"/>
      <c r="AU1318" s="1150"/>
      <c r="AV1318" s="1150"/>
      <c r="AW1318" s="1150"/>
      <c r="AX1318" s="1150"/>
      <c r="AY1318" s="1150"/>
      <c r="AZ1318" s="1150"/>
      <c r="BA1318" s="1150"/>
      <c r="BB1318" s="1150"/>
      <c r="BC1318" s="1150"/>
      <c r="BD1318" s="1150"/>
      <c r="BE1318" s="1150"/>
      <c r="BF1318" s="1150"/>
      <c r="BG1318" s="1150"/>
      <c r="BH1318" s="1150"/>
      <c r="BI1318" s="1150"/>
      <c r="BJ1318" s="1150"/>
    </row>
    <row r="1319" spans="1:62">
      <c r="A1319" s="1150">
        <v>1313</v>
      </c>
      <c r="B1319" s="1150"/>
      <c r="C1319" s="1150" t="s">
        <v>2792</v>
      </c>
      <c r="D1319" s="1150" t="s">
        <v>18942</v>
      </c>
      <c r="E1319" s="1150" t="s">
        <v>18943</v>
      </c>
      <c r="F1319" s="1150" t="s">
        <v>18948</v>
      </c>
      <c r="G1319" s="1150" t="s">
        <v>15831</v>
      </c>
      <c r="H1319" s="1222" t="s">
        <v>15414</v>
      </c>
      <c r="I1319" s="1213" t="s">
        <v>15415</v>
      </c>
      <c r="J1319" s="1223" t="s">
        <v>19460</v>
      </c>
      <c r="K1319" s="1150" t="s">
        <v>15413</v>
      </c>
      <c r="L1319" s="1150" t="s">
        <v>394</v>
      </c>
      <c r="M1319" s="1150">
        <v>100210946</v>
      </c>
      <c r="N1319" s="1150" t="s">
        <v>394</v>
      </c>
      <c r="O1319" s="1150"/>
      <c r="P1319" s="1150" t="s">
        <v>17721</v>
      </c>
      <c r="Q1319" s="1150"/>
      <c r="R1319" s="1210">
        <v>53563</v>
      </c>
      <c r="S1319" s="1150"/>
      <c r="T1319" s="1150" t="s">
        <v>18969</v>
      </c>
      <c r="U1319" s="1150">
        <v>1003679012</v>
      </c>
      <c r="V1319" s="1150">
        <v>1003679013</v>
      </c>
      <c r="W1319" s="1150"/>
      <c r="X1319" s="1150"/>
      <c r="Y1319" s="1150"/>
      <c r="Z1319" s="1150"/>
      <c r="AA1319" s="1150"/>
      <c r="AB1319" s="1150"/>
      <c r="AC1319" s="1150"/>
      <c r="AD1319" s="1150"/>
      <c r="AE1319" s="1150"/>
      <c r="AF1319" s="1150" t="s">
        <v>19172</v>
      </c>
      <c r="AG1319" s="1211">
        <v>45204</v>
      </c>
      <c r="AH1319" s="1212">
        <v>45200</v>
      </c>
      <c r="AI1319" s="1222" t="s">
        <v>15414</v>
      </c>
      <c r="AJ1319" s="1223" t="s">
        <v>19460</v>
      </c>
      <c r="AK1319" s="1234">
        <v>53563</v>
      </c>
      <c r="AL1319" s="1210">
        <v>53563</v>
      </c>
      <c r="AM1319" s="1150" t="s">
        <v>20400</v>
      </c>
      <c r="AN1319" s="1150" t="s">
        <v>19885</v>
      </c>
      <c r="AO1319" s="1210">
        <v>16571</v>
      </c>
      <c r="AP1319" s="1150" t="s">
        <v>15417</v>
      </c>
      <c r="AQ1319" s="1150"/>
      <c r="AR1319" s="1150">
        <v>4902154463</v>
      </c>
      <c r="AS1319" s="1150"/>
      <c r="AT1319" s="1150"/>
      <c r="AU1319" s="1150"/>
      <c r="AV1319" s="1150"/>
      <c r="AW1319" s="1150"/>
      <c r="AX1319" s="1150"/>
      <c r="AY1319" s="1150"/>
      <c r="AZ1319" s="1150"/>
      <c r="BA1319" s="1150"/>
      <c r="BB1319" s="1150"/>
      <c r="BC1319" s="1150"/>
      <c r="BD1319" s="1150"/>
      <c r="BE1319" s="1150"/>
      <c r="BF1319" s="1150"/>
      <c r="BG1319" s="1150"/>
      <c r="BH1319" s="1150"/>
      <c r="BI1319" s="1150"/>
      <c r="BJ1319" s="1150"/>
    </row>
    <row r="1320" spans="1:62" ht="135">
      <c r="A1320" s="1150">
        <v>1314</v>
      </c>
      <c r="B1320" s="1150"/>
      <c r="C1320" s="1150" t="s">
        <v>2792</v>
      </c>
      <c r="D1320" s="1150" t="s">
        <v>18942</v>
      </c>
      <c r="E1320" s="1150" t="s">
        <v>18943</v>
      </c>
      <c r="F1320" s="1150" t="s">
        <v>18944</v>
      </c>
      <c r="G1320" s="1150" t="s">
        <v>17935</v>
      </c>
      <c r="H1320" s="1150" t="s">
        <v>3684</v>
      </c>
      <c r="I1320" s="1150" t="s">
        <v>3681</v>
      </c>
      <c r="J1320" s="1150" t="s">
        <v>3683</v>
      </c>
      <c r="K1320" s="1215" t="s">
        <v>20582</v>
      </c>
      <c r="L1320" s="1150" t="s">
        <v>394</v>
      </c>
      <c r="M1320" s="1150">
        <v>100206989</v>
      </c>
      <c r="N1320" s="1150" t="s">
        <v>394</v>
      </c>
      <c r="O1320" s="1150"/>
      <c r="P1320" s="1150" t="s">
        <v>17721</v>
      </c>
      <c r="Q1320" s="1150"/>
      <c r="R1320" s="1210">
        <v>10733</v>
      </c>
      <c r="S1320" s="1150"/>
      <c r="T1320" s="1150" t="s">
        <v>394</v>
      </c>
      <c r="U1320" s="1150">
        <v>1003678923</v>
      </c>
      <c r="V1320" s="1150"/>
      <c r="W1320" s="1150"/>
      <c r="X1320" s="1150"/>
      <c r="Y1320" s="1150"/>
      <c r="Z1320" s="1150"/>
      <c r="AA1320" s="1150"/>
      <c r="AB1320" s="1150"/>
      <c r="AC1320" s="1150"/>
      <c r="AD1320" s="1150"/>
      <c r="AE1320" s="1150"/>
      <c r="AF1320" s="1150" t="s">
        <v>19172</v>
      </c>
      <c r="AG1320" s="1211">
        <v>45204</v>
      </c>
      <c r="AH1320" s="1212">
        <v>45200</v>
      </c>
      <c r="AI1320" s="1150" t="s">
        <v>3684</v>
      </c>
      <c r="AJ1320" s="1150" t="s">
        <v>3683</v>
      </c>
      <c r="AK1320" s="1228">
        <v>6317.25</v>
      </c>
      <c r="AL1320" s="1210">
        <v>6318</v>
      </c>
      <c r="AM1320" s="1150" t="s">
        <v>20351</v>
      </c>
      <c r="AN1320" s="1258" t="s">
        <v>19792</v>
      </c>
      <c r="AO1320" s="1210">
        <v>3252</v>
      </c>
      <c r="AP1320" s="1150" t="s">
        <v>3679</v>
      </c>
      <c r="AQ1320" s="1150"/>
      <c r="AR1320" s="1150">
        <v>4902154477</v>
      </c>
      <c r="AS1320" s="1150"/>
      <c r="AT1320" s="1150"/>
      <c r="AU1320" s="1150"/>
      <c r="AV1320" s="1150"/>
      <c r="AW1320" s="1150"/>
      <c r="AX1320" s="1150"/>
      <c r="AY1320" s="1150"/>
      <c r="AZ1320" s="1150"/>
      <c r="BA1320" s="1150"/>
      <c r="BB1320" s="1150"/>
      <c r="BC1320" s="1150"/>
      <c r="BD1320" s="1150"/>
      <c r="BE1320" s="1150"/>
      <c r="BF1320" s="1150"/>
      <c r="BG1320" s="1150"/>
      <c r="BH1320" s="1150"/>
      <c r="BI1320" s="1150"/>
      <c r="BJ1320" s="1150"/>
    </row>
    <row r="1321" spans="1:62" ht="53.25">
      <c r="A1321" s="1150">
        <v>1315</v>
      </c>
      <c r="B1321" s="1150"/>
      <c r="C1321" s="1150" t="s">
        <v>17850</v>
      </c>
      <c r="D1321" s="1150" t="s">
        <v>18942</v>
      </c>
      <c r="E1321" s="1150" t="s">
        <v>18943</v>
      </c>
      <c r="F1321" s="1150" t="s">
        <v>18948</v>
      </c>
      <c r="G1321" s="1150" t="s">
        <v>15943</v>
      </c>
      <c r="H1321" s="1213" t="s">
        <v>1106</v>
      </c>
      <c r="I1321" s="1213" t="s">
        <v>1100</v>
      </c>
      <c r="J1321" s="1213" t="s">
        <v>1950</v>
      </c>
      <c r="K1321" s="1150" t="s">
        <v>1099</v>
      </c>
      <c r="L1321" s="1150" t="s">
        <v>394</v>
      </c>
      <c r="M1321" s="1150">
        <v>100209640</v>
      </c>
      <c r="N1321" s="1150" t="s">
        <v>394</v>
      </c>
      <c r="O1321" s="1150" t="s">
        <v>19541</v>
      </c>
      <c r="P1321" s="1150" t="s">
        <v>17721</v>
      </c>
      <c r="Q1321" s="1211">
        <v>45183</v>
      </c>
      <c r="R1321" s="1210">
        <v>3947</v>
      </c>
      <c r="S1321" s="1210">
        <v>2430</v>
      </c>
      <c r="T1321" s="1150" t="s">
        <v>18969</v>
      </c>
      <c r="U1321" s="1150"/>
      <c r="V1321" s="1150"/>
      <c r="W1321" s="1150"/>
      <c r="X1321" s="1150"/>
      <c r="Y1321" s="1150"/>
      <c r="Z1321" s="1150"/>
      <c r="AA1321" s="1150"/>
      <c r="AB1321" s="1150"/>
      <c r="AC1321" s="1150"/>
      <c r="AD1321" s="1150"/>
      <c r="AE1321" s="1150"/>
      <c r="AF1321" s="1150" t="s">
        <v>19172</v>
      </c>
      <c r="AG1321" s="1150"/>
      <c r="AH1321" s="1212">
        <v>1</v>
      </c>
      <c r="AI1321" s="1213" t="s">
        <v>1106</v>
      </c>
      <c r="AJ1321" s="1213" t="s">
        <v>1950</v>
      </c>
      <c r="AK1321" s="1259">
        <v>6376.91</v>
      </c>
      <c r="AL1321" s="1210">
        <v>6377</v>
      </c>
      <c r="AM1321" s="1150" t="s">
        <v>514</v>
      </c>
      <c r="AN1321" s="1150" t="s">
        <v>13437</v>
      </c>
      <c r="AO1321" s="1210">
        <v>6373.3</v>
      </c>
      <c r="AP1321" s="1227" t="s">
        <v>19542</v>
      </c>
      <c r="AQ1321" s="1150"/>
      <c r="AR1321" s="1150"/>
      <c r="AS1321" s="1150"/>
      <c r="AT1321" s="1150"/>
      <c r="AU1321" s="1150"/>
      <c r="AV1321" s="1150"/>
      <c r="AW1321" s="1150"/>
      <c r="AX1321" s="1150"/>
      <c r="AY1321" s="1150"/>
      <c r="AZ1321" s="1150"/>
      <c r="BA1321" s="1150"/>
      <c r="BB1321" s="1150"/>
      <c r="BC1321" s="1150"/>
      <c r="BD1321" s="1150"/>
      <c r="BE1321" s="1150"/>
      <c r="BF1321" s="1150"/>
      <c r="BG1321" s="1150"/>
      <c r="BH1321" s="1150"/>
      <c r="BI1321" s="1150"/>
      <c r="BJ1321" s="1150"/>
    </row>
    <row r="1322" spans="1:62" ht="174.75">
      <c r="A1322" s="1150">
        <v>1316</v>
      </c>
      <c r="B1322" s="1150"/>
      <c r="C1322" s="1150" t="s">
        <v>2792</v>
      </c>
      <c r="D1322" s="1150" t="s">
        <v>18942</v>
      </c>
      <c r="E1322" s="1150" t="s">
        <v>18943</v>
      </c>
      <c r="F1322" s="1150" t="s">
        <v>18944</v>
      </c>
      <c r="G1322" s="1150" t="s">
        <v>17920</v>
      </c>
      <c r="H1322" s="1150" t="s">
        <v>11958</v>
      </c>
      <c r="I1322" s="1150" t="s">
        <v>11960</v>
      </c>
      <c r="J1322" s="1150" t="s">
        <v>11959</v>
      </c>
      <c r="K1322" s="1215" t="s">
        <v>20583</v>
      </c>
      <c r="L1322" s="1150" t="s">
        <v>394</v>
      </c>
      <c r="M1322" s="1150">
        <v>100210121</v>
      </c>
      <c r="N1322" s="1150" t="s">
        <v>394</v>
      </c>
      <c r="O1322" s="1150"/>
      <c r="P1322" s="1150" t="s">
        <v>17721</v>
      </c>
      <c r="Q1322" s="1150"/>
      <c r="R1322" s="1210">
        <v>19170</v>
      </c>
      <c r="S1322" s="1150"/>
      <c r="T1322" s="1150" t="s">
        <v>394</v>
      </c>
      <c r="U1322" s="1150">
        <v>1003678924</v>
      </c>
      <c r="V1322" s="1150"/>
      <c r="W1322" s="1150"/>
      <c r="X1322" s="1150"/>
      <c r="Y1322" s="1150"/>
      <c r="Z1322" s="1150"/>
      <c r="AA1322" s="1150"/>
      <c r="AB1322" s="1150"/>
      <c r="AC1322" s="1150"/>
      <c r="AD1322" s="1150"/>
      <c r="AE1322" s="1150"/>
      <c r="AF1322" s="1150"/>
      <c r="AG1322" s="1150"/>
      <c r="AH1322" s="1212">
        <v>1</v>
      </c>
      <c r="AI1322" s="1150" t="s">
        <v>11958</v>
      </c>
      <c r="AJ1322" s="1150" t="s">
        <v>11959</v>
      </c>
      <c r="AK1322" s="1210">
        <v>9585.06</v>
      </c>
      <c r="AL1322" s="1210">
        <v>9586</v>
      </c>
      <c r="AM1322" s="1150" t="s">
        <v>20391</v>
      </c>
      <c r="AN1322" s="1150" t="s">
        <v>19792</v>
      </c>
      <c r="AO1322" s="1150"/>
      <c r="AP1322" s="1150" t="s">
        <v>11961</v>
      </c>
      <c r="AQ1322" s="1150"/>
      <c r="AR1322" s="1150">
        <v>4902154480</v>
      </c>
      <c r="AS1322" s="1150"/>
      <c r="AT1322" s="1150"/>
      <c r="AU1322" s="1150"/>
      <c r="AV1322" s="1150"/>
      <c r="AW1322" s="1150"/>
      <c r="AX1322" s="1150"/>
      <c r="AY1322" s="1150"/>
      <c r="AZ1322" s="1150"/>
      <c r="BA1322" s="1150"/>
      <c r="BB1322" s="1150"/>
      <c r="BC1322" s="1150"/>
      <c r="BD1322" s="1150"/>
      <c r="BE1322" s="1150"/>
      <c r="BF1322" s="1150"/>
      <c r="BG1322" s="1150"/>
      <c r="BH1322" s="1150"/>
      <c r="BI1322" s="1150"/>
      <c r="BJ1322" s="1150"/>
    </row>
    <row r="1323" spans="1:62" ht="243">
      <c r="A1323" s="1150">
        <v>1317</v>
      </c>
      <c r="B1323" s="1150"/>
      <c r="C1323" s="1150" t="s">
        <v>2792</v>
      </c>
      <c r="D1323" s="1150" t="s">
        <v>18942</v>
      </c>
      <c r="E1323" s="1150" t="s">
        <v>18943</v>
      </c>
      <c r="F1323" s="1150" t="s">
        <v>18944</v>
      </c>
      <c r="G1323" s="1150" t="s">
        <v>3643</v>
      </c>
      <c r="H1323" s="1213" t="s">
        <v>6952</v>
      </c>
      <c r="I1323" s="1213" t="s">
        <v>6954</v>
      </c>
      <c r="J1323" s="1213" t="s">
        <v>6953</v>
      </c>
      <c r="K1323" s="1215" t="s">
        <v>19977</v>
      </c>
      <c r="L1323" s="1150" t="s">
        <v>394</v>
      </c>
      <c r="M1323" s="1150">
        <v>100209019</v>
      </c>
      <c r="N1323" s="1150" t="s">
        <v>394</v>
      </c>
      <c r="O1323" s="1150"/>
      <c r="P1323" s="1150" t="s">
        <v>17721</v>
      </c>
      <c r="Q1323" s="1150"/>
      <c r="R1323" s="1210">
        <v>18099</v>
      </c>
      <c r="S1323" s="1150"/>
      <c r="T1323" s="1150" t="s">
        <v>18969</v>
      </c>
      <c r="U1323" s="1150">
        <v>1003679195</v>
      </c>
      <c r="V1323" s="1150">
        <v>1003679196</v>
      </c>
      <c r="W1323" s="1150"/>
      <c r="X1323" s="1150"/>
      <c r="Y1323" s="1150"/>
      <c r="Z1323" s="1150"/>
      <c r="AA1323" s="1150"/>
      <c r="AB1323" s="1150"/>
      <c r="AC1323" s="1150"/>
      <c r="AD1323" s="1150"/>
      <c r="AE1323" s="1150"/>
      <c r="AF1323" s="1150" t="s">
        <v>18962</v>
      </c>
      <c r="AG1323" s="1211">
        <v>45205</v>
      </c>
      <c r="AH1323" s="1212">
        <v>45200</v>
      </c>
      <c r="AI1323" s="1213" t="s">
        <v>6952</v>
      </c>
      <c r="AJ1323" s="1213" t="s">
        <v>6953</v>
      </c>
      <c r="AK1323" s="1210">
        <v>18099</v>
      </c>
      <c r="AL1323" s="1210">
        <v>18099</v>
      </c>
      <c r="AM1323" s="1150" t="s">
        <v>19064</v>
      </c>
      <c r="AN1323" s="1150" t="s">
        <v>12821</v>
      </c>
      <c r="AO1323" s="1150"/>
      <c r="AP1323" s="1150" t="s">
        <v>6955</v>
      </c>
      <c r="AQ1323" s="1150"/>
      <c r="AR1323" s="1150">
        <v>4902154498</v>
      </c>
      <c r="AS1323" s="1150"/>
      <c r="AT1323" s="1150"/>
      <c r="AU1323" s="1150"/>
      <c r="AV1323" s="1150"/>
      <c r="AW1323" s="1150"/>
      <c r="AX1323" s="1150"/>
      <c r="AY1323" s="1150"/>
      <c r="AZ1323" s="1150"/>
      <c r="BA1323" s="1150"/>
      <c r="BB1323" s="1150"/>
      <c r="BC1323" s="1150"/>
      <c r="BD1323" s="1150"/>
      <c r="BE1323" s="1150"/>
      <c r="BF1323" s="1150"/>
      <c r="BG1323" s="1150"/>
      <c r="BH1323" s="1150"/>
      <c r="BI1323" s="1150"/>
      <c r="BJ1323" s="1150"/>
    </row>
    <row r="1324" spans="1:62" ht="81">
      <c r="A1324" s="1150">
        <v>1318</v>
      </c>
      <c r="B1324" s="1150"/>
      <c r="C1324" s="1150" t="s">
        <v>2792</v>
      </c>
      <c r="D1324" s="1150" t="s">
        <v>18942</v>
      </c>
      <c r="E1324" s="1150" t="s">
        <v>18943</v>
      </c>
      <c r="F1324" s="1150" t="s">
        <v>18959</v>
      </c>
      <c r="G1324" s="1150" t="s">
        <v>17912</v>
      </c>
      <c r="H1324" s="1150" t="s">
        <v>12877</v>
      </c>
      <c r="I1324" s="1150" t="s">
        <v>12879</v>
      </c>
      <c r="J1324" s="1150" t="s">
        <v>12878</v>
      </c>
      <c r="K1324" s="1215" t="s">
        <v>20584</v>
      </c>
      <c r="L1324" s="1150" t="s">
        <v>394</v>
      </c>
      <c r="M1324" s="1150">
        <v>100199547</v>
      </c>
      <c r="N1324" s="1150" t="s">
        <v>394</v>
      </c>
      <c r="O1324" s="1150"/>
      <c r="P1324" s="1150" t="s">
        <v>17721</v>
      </c>
      <c r="Q1324" s="1150"/>
      <c r="R1324" s="1210">
        <v>8040</v>
      </c>
      <c r="S1324" s="1150"/>
      <c r="T1324" s="1150" t="s">
        <v>394</v>
      </c>
      <c r="U1324" s="1150">
        <v>1003679197</v>
      </c>
      <c r="V1324" s="1150"/>
      <c r="W1324" s="1150"/>
      <c r="X1324" s="1150"/>
      <c r="Y1324" s="1150"/>
      <c r="Z1324" s="1150"/>
      <c r="AA1324" s="1150"/>
      <c r="AB1324" s="1150"/>
      <c r="AC1324" s="1150"/>
      <c r="AD1324" s="1150"/>
      <c r="AE1324" s="1150"/>
      <c r="AF1324" s="1150" t="s">
        <v>18962</v>
      </c>
      <c r="AG1324" s="1211">
        <v>45205</v>
      </c>
      <c r="AH1324" s="1212">
        <v>45200</v>
      </c>
      <c r="AI1324" s="1150" t="s">
        <v>12877</v>
      </c>
      <c r="AJ1324" s="1150" t="s">
        <v>12878</v>
      </c>
      <c r="AK1324" s="1210">
        <v>18965</v>
      </c>
      <c r="AL1324" s="1210">
        <v>18965</v>
      </c>
      <c r="AM1324" s="1150" t="s">
        <v>20338</v>
      </c>
      <c r="AN1324" s="1150" t="s">
        <v>13401</v>
      </c>
      <c r="AO1324" s="1150"/>
      <c r="AP1324" s="1150" t="s">
        <v>12880</v>
      </c>
      <c r="AQ1324" s="1150"/>
      <c r="AR1324" s="1150">
        <v>4902154468</v>
      </c>
      <c r="AS1324" s="1150"/>
      <c r="AT1324" s="1150"/>
      <c r="AU1324" s="1150"/>
      <c r="AV1324" s="1150"/>
      <c r="AW1324" s="1150"/>
      <c r="AX1324" s="1150"/>
      <c r="AY1324" s="1150"/>
      <c r="AZ1324" s="1150"/>
      <c r="BA1324" s="1150"/>
      <c r="BB1324" s="1150"/>
      <c r="BC1324" s="1150"/>
      <c r="BD1324" s="1150"/>
      <c r="BE1324" s="1150"/>
      <c r="BF1324" s="1150"/>
      <c r="BG1324" s="1150"/>
      <c r="BH1324" s="1150"/>
      <c r="BI1324" s="1150"/>
      <c r="BJ1324" s="1150"/>
    </row>
    <row r="1325" spans="1:62">
      <c r="A1325" s="1150">
        <v>1319</v>
      </c>
      <c r="B1325" s="1150"/>
      <c r="C1325" s="1150" t="s">
        <v>2792</v>
      </c>
      <c r="D1325" s="1150" t="s">
        <v>18942</v>
      </c>
      <c r="E1325" s="1150" t="s">
        <v>18943</v>
      </c>
      <c r="F1325" s="1150" t="s">
        <v>18944</v>
      </c>
      <c r="G1325" s="1150" t="s">
        <v>3643</v>
      </c>
      <c r="H1325" s="1150" t="s">
        <v>6959</v>
      </c>
      <c r="I1325" s="1150" t="s">
        <v>6961</v>
      </c>
      <c r="J1325" s="1150" t="s">
        <v>6960</v>
      </c>
      <c r="K1325" s="1150" t="s">
        <v>20585</v>
      </c>
      <c r="L1325" s="1150" t="s">
        <v>394</v>
      </c>
      <c r="M1325" s="1150">
        <v>100207583</v>
      </c>
      <c r="N1325" s="1150" t="s">
        <v>394</v>
      </c>
      <c r="O1325" s="1150"/>
      <c r="P1325" s="1150" t="s">
        <v>17721</v>
      </c>
      <c r="Q1325" s="1150"/>
      <c r="R1325" s="1210">
        <v>18823</v>
      </c>
      <c r="S1325" s="1150"/>
      <c r="T1325" s="1150" t="s">
        <v>394</v>
      </c>
      <c r="U1325" s="1150">
        <v>1003679198</v>
      </c>
      <c r="V1325" s="1150">
        <v>1003679199</v>
      </c>
      <c r="W1325" s="1150"/>
      <c r="X1325" s="1150"/>
      <c r="Y1325" s="1150"/>
      <c r="Z1325" s="1150"/>
      <c r="AA1325" s="1150"/>
      <c r="AB1325" s="1150"/>
      <c r="AC1325" s="1150"/>
      <c r="AD1325" s="1150"/>
      <c r="AE1325" s="1150"/>
      <c r="AF1325" s="1150" t="s">
        <v>18962</v>
      </c>
      <c r="AG1325" s="1211">
        <v>45205</v>
      </c>
      <c r="AH1325" s="1212">
        <v>45200</v>
      </c>
      <c r="AI1325" s="1150" t="s">
        <v>6959</v>
      </c>
      <c r="AJ1325" s="1150" t="s">
        <v>6960</v>
      </c>
      <c r="AK1325" s="1210">
        <v>18823</v>
      </c>
      <c r="AL1325" s="1210">
        <v>18823</v>
      </c>
      <c r="AM1325" s="1150" t="s">
        <v>19064</v>
      </c>
      <c r="AN1325" s="1150" t="s">
        <v>12821</v>
      </c>
      <c r="AO1325" s="1150"/>
      <c r="AP1325" s="1150" t="s">
        <v>6962</v>
      </c>
      <c r="AQ1325" s="1150"/>
      <c r="AR1325" s="1150">
        <v>4902154505</v>
      </c>
      <c r="AS1325" s="1150"/>
      <c r="AT1325" s="1150"/>
      <c r="AU1325" s="1150"/>
      <c r="AV1325" s="1150"/>
      <c r="AW1325" s="1150"/>
      <c r="AX1325" s="1150"/>
      <c r="AY1325" s="1150"/>
      <c r="AZ1325" s="1150"/>
      <c r="BA1325" s="1150"/>
      <c r="BB1325" s="1150"/>
      <c r="BC1325" s="1150"/>
      <c r="BD1325" s="1150"/>
      <c r="BE1325" s="1150"/>
      <c r="BF1325" s="1150"/>
      <c r="BG1325" s="1150"/>
      <c r="BH1325" s="1150"/>
      <c r="BI1325" s="1150"/>
      <c r="BJ1325" s="1150"/>
    </row>
    <row r="1326" spans="1:62">
      <c r="A1326" s="1150">
        <v>1320</v>
      </c>
      <c r="B1326" s="1150"/>
      <c r="C1326" s="1150" t="s">
        <v>2792</v>
      </c>
      <c r="D1326" s="1150" t="s">
        <v>18942</v>
      </c>
      <c r="E1326" s="1150" t="s">
        <v>18943</v>
      </c>
      <c r="F1326" s="1150" t="s">
        <v>18944</v>
      </c>
      <c r="G1326" s="1150" t="s">
        <v>17963</v>
      </c>
      <c r="H1326" s="1150" t="s">
        <v>9871</v>
      </c>
      <c r="I1326" s="1150" t="s">
        <v>9873</v>
      </c>
      <c r="J1326" s="1150" t="s">
        <v>9872</v>
      </c>
      <c r="K1326" s="1150" t="s">
        <v>9876</v>
      </c>
      <c r="L1326" s="1150" t="s">
        <v>394</v>
      </c>
      <c r="M1326" s="1150">
        <v>100209220</v>
      </c>
      <c r="N1326" s="1150" t="s">
        <v>394</v>
      </c>
      <c r="O1326" s="1150"/>
      <c r="P1326" s="1150" t="s">
        <v>17721</v>
      </c>
      <c r="Q1326" s="1150"/>
      <c r="R1326" s="1210">
        <v>7285</v>
      </c>
      <c r="S1326" s="1150"/>
      <c r="T1326" s="1150" t="s">
        <v>394</v>
      </c>
      <c r="U1326" s="1150">
        <v>1003679217</v>
      </c>
      <c r="V1326" s="1150"/>
      <c r="W1326" s="1150"/>
      <c r="X1326" s="1150"/>
      <c r="Y1326" s="1150"/>
      <c r="Z1326" s="1150"/>
      <c r="AA1326" s="1150"/>
      <c r="AB1326" s="1150"/>
      <c r="AC1326" s="1150"/>
      <c r="AD1326" s="1150"/>
      <c r="AE1326" s="1150"/>
      <c r="AF1326" s="1150" t="s">
        <v>18962</v>
      </c>
      <c r="AG1326" s="1211">
        <v>45205</v>
      </c>
      <c r="AH1326" s="1212">
        <v>45200</v>
      </c>
      <c r="AI1326" s="1150" t="s">
        <v>9871</v>
      </c>
      <c r="AJ1326" s="1150" t="s">
        <v>9872</v>
      </c>
      <c r="AK1326" s="1210">
        <v>7284.78</v>
      </c>
      <c r="AL1326" s="1210">
        <v>7285</v>
      </c>
      <c r="AM1326" s="1150" t="s">
        <v>19064</v>
      </c>
      <c r="AN1326" s="1150" t="s">
        <v>12821</v>
      </c>
      <c r="AO1326" s="1150"/>
      <c r="AP1326" s="1150" t="s">
        <v>20586</v>
      </c>
      <c r="AQ1326" s="1150"/>
      <c r="AR1326" s="1150">
        <v>4902154820</v>
      </c>
      <c r="AS1326" s="1150"/>
      <c r="AT1326" s="1150"/>
      <c r="AU1326" s="1150"/>
      <c r="AV1326" s="1150"/>
      <c r="AW1326" s="1150"/>
      <c r="AX1326" s="1150"/>
      <c r="AY1326" s="1150"/>
      <c r="AZ1326" s="1150" t="s">
        <v>19093</v>
      </c>
      <c r="BA1326" s="1150"/>
      <c r="BB1326" s="1150"/>
      <c r="BC1326" s="1150"/>
      <c r="BD1326" s="1150"/>
      <c r="BE1326" s="1211">
        <v>45209</v>
      </c>
      <c r="BF1326" s="1150" t="s">
        <v>18978</v>
      </c>
      <c r="BG1326" s="1150"/>
      <c r="BH1326" s="1150"/>
      <c r="BI1326" s="1150"/>
      <c r="BJ1326" s="1150"/>
    </row>
    <row r="1327" spans="1:62" ht="135">
      <c r="A1327" s="1150">
        <v>1321</v>
      </c>
      <c r="B1327" s="1150"/>
      <c r="C1327" s="1150" t="s">
        <v>2792</v>
      </c>
      <c r="D1327" s="1150" t="s">
        <v>18942</v>
      </c>
      <c r="E1327" s="1150" t="s">
        <v>18943</v>
      </c>
      <c r="F1327" s="1150" t="s">
        <v>18944</v>
      </c>
      <c r="G1327" s="1150" t="s">
        <v>17920</v>
      </c>
      <c r="H1327" s="1150" t="s">
        <v>12907</v>
      </c>
      <c r="I1327" s="1150" t="s">
        <v>12909</v>
      </c>
      <c r="J1327" s="1150" t="s">
        <v>12908</v>
      </c>
      <c r="K1327" s="1215" t="s">
        <v>20587</v>
      </c>
      <c r="L1327" s="1150" t="s">
        <v>394</v>
      </c>
      <c r="M1327" s="1150">
        <v>100204549</v>
      </c>
      <c r="N1327" s="1150" t="s">
        <v>394</v>
      </c>
      <c r="O1327" s="1150"/>
      <c r="P1327" s="1150" t="s">
        <v>17721</v>
      </c>
      <c r="Q1327" s="1150"/>
      <c r="R1327" s="1210">
        <v>21022</v>
      </c>
      <c r="S1327" s="1150"/>
      <c r="T1327" s="1150" t="s">
        <v>394</v>
      </c>
      <c r="U1327" s="1150">
        <v>1003679218</v>
      </c>
      <c r="V1327" s="1150"/>
      <c r="W1327" s="1150"/>
      <c r="X1327" s="1150"/>
      <c r="Y1327" s="1150"/>
      <c r="Z1327" s="1150"/>
      <c r="AA1327" s="1150"/>
      <c r="AB1327" s="1150"/>
      <c r="AC1327" s="1150"/>
      <c r="AD1327" s="1150"/>
      <c r="AE1327" s="1150"/>
      <c r="AF1327" s="1150" t="s">
        <v>18962</v>
      </c>
      <c r="AG1327" s="1211">
        <v>45205</v>
      </c>
      <c r="AH1327" s="1212">
        <v>45200</v>
      </c>
      <c r="AI1327" s="1150" t="s">
        <v>12907</v>
      </c>
      <c r="AJ1327" s="1150" t="s">
        <v>12908</v>
      </c>
      <c r="AK1327" s="1210">
        <v>21021.9</v>
      </c>
      <c r="AL1327" s="1210">
        <v>21022</v>
      </c>
      <c r="AM1327" s="1150" t="s">
        <v>19064</v>
      </c>
      <c r="AN1327" s="1150" t="s">
        <v>12821</v>
      </c>
      <c r="AO1327" s="1150"/>
      <c r="AP1327" s="1150" t="s">
        <v>12910</v>
      </c>
      <c r="AQ1327" s="1150"/>
      <c r="AR1327" s="1150">
        <v>4902154736</v>
      </c>
      <c r="AS1327" s="1150"/>
      <c r="AT1327" s="1150"/>
      <c r="AU1327" s="1150"/>
      <c r="AV1327" s="1150"/>
      <c r="AW1327" s="1150"/>
      <c r="AX1327" s="1150"/>
      <c r="AY1327" s="1150"/>
      <c r="AZ1327" s="1150"/>
      <c r="BA1327" s="1150"/>
      <c r="BB1327" s="1150"/>
      <c r="BC1327" s="1150"/>
      <c r="BD1327" s="1150"/>
      <c r="BE1327" s="1150"/>
      <c r="BF1327" s="1150"/>
      <c r="BG1327" s="1150"/>
      <c r="BH1327" s="1150"/>
      <c r="BI1327" s="1150"/>
      <c r="BJ1327" s="1150"/>
    </row>
    <row r="1328" spans="1:62" ht="121.5">
      <c r="A1328" s="1150">
        <v>1322</v>
      </c>
      <c r="B1328" s="1150"/>
      <c r="C1328" s="1150" t="s">
        <v>2792</v>
      </c>
      <c r="D1328" s="1150" t="s">
        <v>18942</v>
      </c>
      <c r="E1328" s="1150" t="s">
        <v>18943</v>
      </c>
      <c r="F1328" s="1150" t="s">
        <v>18944</v>
      </c>
      <c r="G1328" s="1150" t="s">
        <v>17920</v>
      </c>
      <c r="H1328" s="1213" t="s">
        <v>12657</v>
      </c>
      <c r="I1328" s="1213" t="s">
        <v>12659</v>
      </c>
      <c r="J1328" s="1213" t="s">
        <v>12658</v>
      </c>
      <c r="K1328" s="1215" t="s">
        <v>20436</v>
      </c>
      <c r="L1328" s="1150" t="s">
        <v>394</v>
      </c>
      <c r="M1328" s="1150">
        <v>100202444</v>
      </c>
      <c r="N1328" s="1150" t="s">
        <v>394</v>
      </c>
      <c r="O1328" s="1150"/>
      <c r="P1328" s="1150" t="s">
        <v>17721</v>
      </c>
      <c r="Q1328" s="1150"/>
      <c r="R1328" s="1210">
        <v>20846</v>
      </c>
      <c r="S1328" s="1150"/>
      <c r="T1328" s="1150" t="s">
        <v>18969</v>
      </c>
      <c r="U1328" s="1150">
        <v>1003679221</v>
      </c>
      <c r="V1328" s="1150"/>
      <c r="W1328" s="1150"/>
      <c r="X1328" s="1150"/>
      <c r="Y1328" s="1150"/>
      <c r="Z1328" s="1150"/>
      <c r="AA1328" s="1150"/>
      <c r="AB1328" s="1150"/>
      <c r="AC1328" s="1150"/>
      <c r="AD1328" s="1150"/>
      <c r="AE1328" s="1150"/>
      <c r="AF1328" s="1150" t="s">
        <v>18962</v>
      </c>
      <c r="AG1328" s="1211">
        <v>45205</v>
      </c>
      <c r="AH1328" s="1212">
        <v>45200</v>
      </c>
      <c r="AI1328" s="1213" t="s">
        <v>12657</v>
      </c>
      <c r="AJ1328" s="1213" t="s">
        <v>12658</v>
      </c>
      <c r="AK1328" s="1210">
        <v>20846.28</v>
      </c>
      <c r="AL1328" s="1210">
        <v>20847</v>
      </c>
      <c r="AM1328" s="1150" t="s">
        <v>20335</v>
      </c>
      <c r="AN1328" s="1150" t="s">
        <v>19792</v>
      </c>
      <c r="AO1328" s="1150"/>
      <c r="AP1328" s="1150" t="s">
        <v>20588</v>
      </c>
      <c r="AQ1328" s="1150"/>
      <c r="AR1328" s="1150">
        <v>4902154779</v>
      </c>
      <c r="AS1328" s="1150"/>
      <c r="AT1328" s="1150"/>
      <c r="AU1328" s="1150"/>
      <c r="AV1328" s="1150"/>
      <c r="AW1328" s="1150"/>
      <c r="AX1328" s="1150"/>
      <c r="AY1328" s="1150"/>
      <c r="AZ1328" s="1150"/>
      <c r="BA1328" s="1150"/>
      <c r="BB1328" s="1150"/>
      <c r="BC1328" s="1150"/>
      <c r="BD1328" s="1150"/>
      <c r="BE1328" s="1150"/>
      <c r="BF1328" s="1150"/>
      <c r="BG1328" s="1150"/>
      <c r="BH1328" s="1150"/>
      <c r="BI1328" s="1150"/>
      <c r="BJ1328" s="1150"/>
    </row>
    <row r="1329" spans="1:62">
      <c r="A1329" s="1150">
        <v>1323</v>
      </c>
      <c r="B1329" s="1150"/>
      <c r="C1329" s="1150" t="s">
        <v>2792</v>
      </c>
      <c r="D1329" s="1150" t="s">
        <v>18942</v>
      </c>
      <c r="E1329" s="1150" t="s">
        <v>18943</v>
      </c>
      <c r="F1329" s="1150" t="s">
        <v>18948</v>
      </c>
      <c r="G1329" s="1150" t="s">
        <v>19136</v>
      </c>
      <c r="H1329" s="1213" t="s">
        <v>7700</v>
      </c>
      <c r="I1329" s="1213" t="s">
        <v>7702</v>
      </c>
      <c r="J1329" s="1213" t="s">
        <v>7701</v>
      </c>
      <c r="K1329" s="1150" t="s">
        <v>7704</v>
      </c>
      <c r="L1329" s="1150" t="s">
        <v>394</v>
      </c>
      <c r="M1329" s="1150">
        <v>100210013</v>
      </c>
      <c r="N1329" s="1150" t="s">
        <v>394</v>
      </c>
      <c r="O1329" s="1150"/>
      <c r="P1329" s="1150" t="s">
        <v>17721</v>
      </c>
      <c r="Q1329" s="1150"/>
      <c r="R1329" s="1210">
        <v>11098</v>
      </c>
      <c r="S1329" s="1150"/>
      <c r="T1329" s="1150" t="s">
        <v>394</v>
      </c>
      <c r="U1329" s="1150">
        <v>1003679076</v>
      </c>
      <c r="V1329" s="1150"/>
      <c r="W1329" s="1150"/>
      <c r="X1329" s="1150"/>
      <c r="Y1329" s="1150"/>
      <c r="Z1329" s="1150"/>
      <c r="AA1329" s="1150"/>
      <c r="AB1329" s="1150"/>
      <c r="AC1329" s="1150"/>
      <c r="AD1329" s="1150"/>
      <c r="AE1329" s="1150"/>
      <c r="AF1329" s="1150" t="s">
        <v>18983</v>
      </c>
      <c r="AG1329" s="1211">
        <v>45205</v>
      </c>
      <c r="AH1329" s="1212">
        <v>45200</v>
      </c>
      <c r="AI1329" s="1213" t="s">
        <v>7700</v>
      </c>
      <c r="AJ1329" s="1213" t="s">
        <v>7701</v>
      </c>
      <c r="AK1329" s="1210">
        <v>11098.2</v>
      </c>
      <c r="AL1329" s="1210">
        <v>11099</v>
      </c>
      <c r="AM1329" s="1150" t="s">
        <v>491</v>
      </c>
      <c r="AN1329" s="1150"/>
      <c r="AO1329" s="1210">
        <v>7428</v>
      </c>
      <c r="AP1329" s="1150" t="s">
        <v>7703</v>
      </c>
      <c r="AQ1329" s="1150"/>
      <c r="AR1329" s="1150">
        <v>4902154485</v>
      </c>
      <c r="AS1329" s="1150"/>
      <c r="AT1329" s="1150"/>
      <c r="AU1329" s="1150"/>
      <c r="AV1329" s="1150"/>
      <c r="AW1329" s="1150"/>
      <c r="AX1329" s="1150"/>
      <c r="AY1329" s="1150"/>
      <c r="AZ1329" s="1150"/>
      <c r="BA1329" s="1150"/>
      <c r="BB1329" s="1150"/>
      <c r="BC1329" s="1150"/>
      <c r="BD1329" s="1150"/>
      <c r="BE1329" s="1150"/>
      <c r="BF1329" s="1150"/>
      <c r="BG1329" s="1150"/>
      <c r="BH1329" s="1150"/>
      <c r="BI1329" s="1150"/>
      <c r="BJ1329" s="1150"/>
    </row>
    <row r="1330" spans="1:62">
      <c r="A1330" s="1150">
        <v>1324</v>
      </c>
      <c r="B1330" s="1150"/>
      <c r="C1330" s="1150" t="s">
        <v>19942</v>
      </c>
      <c r="D1330" s="1150" t="s">
        <v>18942</v>
      </c>
      <c r="E1330" s="1150" t="s">
        <v>17550</v>
      </c>
      <c r="F1330" s="1150" t="s">
        <v>18944</v>
      </c>
      <c r="G1330" s="1150" t="s">
        <v>17873</v>
      </c>
      <c r="H1330" s="1150" t="s">
        <v>13664</v>
      </c>
      <c r="I1330" s="1150" t="s">
        <v>13665</v>
      </c>
      <c r="J1330" s="1150"/>
      <c r="K1330" s="1150" t="s">
        <v>20589</v>
      </c>
      <c r="L1330" s="1150" t="s">
        <v>19552</v>
      </c>
      <c r="M1330" s="1150"/>
      <c r="N1330" s="1150"/>
      <c r="O1330" s="1150"/>
      <c r="P1330" s="1150"/>
      <c r="Q1330" s="1150"/>
      <c r="R1330" s="1150"/>
      <c r="S1330" s="1150"/>
      <c r="T1330" s="1150"/>
      <c r="U1330" s="1150"/>
      <c r="V1330" s="1150"/>
      <c r="W1330" s="1150"/>
      <c r="X1330" s="1150"/>
      <c r="Y1330" s="1150"/>
      <c r="Z1330" s="1150"/>
      <c r="AA1330" s="1150"/>
      <c r="AB1330" s="1150"/>
      <c r="AC1330" s="1150"/>
      <c r="AD1330" s="1150"/>
      <c r="AE1330" s="1150"/>
      <c r="AF1330" s="1150"/>
      <c r="AG1330" s="1150"/>
      <c r="AH1330" s="1212">
        <v>1</v>
      </c>
      <c r="AI1330" s="1150" t="s">
        <v>13664</v>
      </c>
      <c r="AJ1330" s="1150"/>
      <c r="AK1330" s="1150"/>
      <c r="AL1330" s="1150" t="s">
        <v>18976</v>
      </c>
      <c r="AM1330" s="1150" t="s">
        <v>20351</v>
      </c>
      <c r="AN1330" s="1150" t="s">
        <v>19792</v>
      </c>
      <c r="AO1330" s="1150"/>
      <c r="AP1330" s="1150"/>
      <c r="AQ1330" s="1150"/>
      <c r="AR1330" s="1150"/>
      <c r="AS1330" s="1150"/>
      <c r="AT1330" s="1150"/>
      <c r="AU1330" s="1150"/>
      <c r="AV1330" s="1150"/>
      <c r="AW1330" s="1150"/>
      <c r="AX1330" s="1150"/>
      <c r="AY1330" s="1150"/>
      <c r="AZ1330" s="1150"/>
      <c r="BA1330" s="1150"/>
      <c r="BB1330" s="1150"/>
      <c r="BC1330" s="1150"/>
      <c r="BD1330" s="1150"/>
      <c r="BE1330" s="1150"/>
      <c r="BF1330" s="1150"/>
      <c r="BG1330" s="1150"/>
      <c r="BH1330" s="1150"/>
      <c r="BI1330" s="1150"/>
      <c r="BJ1330" s="1150"/>
    </row>
    <row r="1331" spans="1:62">
      <c r="A1331" s="1150">
        <v>1325</v>
      </c>
      <c r="B1331" s="1150"/>
      <c r="C1331" s="1150" t="s">
        <v>19779</v>
      </c>
      <c r="D1331" s="1150" t="s">
        <v>19273</v>
      </c>
      <c r="E1331" s="1150" t="s">
        <v>17550</v>
      </c>
      <c r="F1331" s="1150" t="s">
        <v>18944</v>
      </c>
      <c r="G1331" s="1150" t="s">
        <v>17873</v>
      </c>
      <c r="H1331" s="1150" t="s">
        <v>13709</v>
      </c>
      <c r="I1331" s="1150" t="s">
        <v>13711</v>
      </c>
      <c r="J1331" s="1150" t="s">
        <v>13710</v>
      </c>
      <c r="K1331" s="1150" t="s">
        <v>20590</v>
      </c>
      <c r="L1331" s="1150" t="s">
        <v>19552</v>
      </c>
      <c r="M1331" s="1150">
        <v>100211426</v>
      </c>
      <c r="N1331" s="1150" t="s">
        <v>18997</v>
      </c>
      <c r="O1331" s="1150" t="s">
        <v>19690</v>
      </c>
      <c r="P1331" s="1150" t="s">
        <v>17721</v>
      </c>
      <c r="Q1331" s="1211">
        <v>45210</v>
      </c>
      <c r="R1331" s="1210">
        <v>8820</v>
      </c>
      <c r="S1331" s="1150"/>
      <c r="T1331" s="1150" t="s">
        <v>19410</v>
      </c>
      <c r="U1331" s="1150"/>
      <c r="V1331" s="1150"/>
      <c r="W1331" s="1150"/>
      <c r="X1331" s="1150"/>
      <c r="Y1331" s="1150"/>
      <c r="Z1331" s="1150"/>
      <c r="AA1331" s="1150"/>
      <c r="AB1331" s="1150"/>
      <c r="AC1331" s="1150"/>
      <c r="AD1331" s="1150"/>
      <c r="AE1331" s="1150"/>
      <c r="AF1331" s="1150"/>
      <c r="AG1331" s="1150"/>
      <c r="AH1331" s="1212">
        <v>1</v>
      </c>
      <c r="AI1331" s="1150" t="s">
        <v>13709</v>
      </c>
      <c r="AJ1331" s="1150" t="s">
        <v>13710</v>
      </c>
      <c r="AK1331" s="1210">
        <v>8819.7199999999993</v>
      </c>
      <c r="AL1331" s="1210">
        <v>8820</v>
      </c>
      <c r="AM1331" s="1150" t="s">
        <v>20351</v>
      </c>
      <c r="AN1331" s="1150" t="s">
        <v>19792</v>
      </c>
      <c r="AO1331" s="1150"/>
      <c r="AP1331" s="1150"/>
      <c r="AQ1331" s="1150"/>
      <c r="AR1331" s="1150"/>
      <c r="AS1331" s="1150"/>
      <c r="AT1331" s="1150"/>
      <c r="AU1331" s="1150"/>
      <c r="AV1331" s="1150"/>
      <c r="AW1331" s="1150"/>
      <c r="AX1331" s="1150"/>
      <c r="AY1331" s="1150"/>
      <c r="AZ1331" s="1150"/>
      <c r="BA1331" s="1150"/>
      <c r="BB1331" s="1150"/>
      <c r="BC1331" s="1150"/>
      <c r="BD1331" s="1150"/>
      <c r="BE1331" s="1150"/>
      <c r="BF1331" s="1150"/>
      <c r="BG1331" s="1150"/>
      <c r="BH1331" s="1150"/>
      <c r="BI1331" s="1150"/>
      <c r="BJ1331" s="1150"/>
    </row>
    <row r="1332" spans="1:62">
      <c r="A1332" s="1150">
        <v>1326</v>
      </c>
      <c r="B1332" s="1150"/>
      <c r="C1332" s="1150" t="s">
        <v>2792</v>
      </c>
      <c r="D1332" s="1150" t="s">
        <v>18942</v>
      </c>
      <c r="E1332" s="1150" t="s">
        <v>18943</v>
      </c>
      <c r="F1332" s="1150" t="s">
        <v>18959</v>
      </c>
      <c r="G1332" s="1150" t="s">
        <v>17569</v>
      </c>
      <c r="H1332" s="1150" t="s">
        <v>12734</v>
      </c>
      <c r="I1332" s="1150" t="s">
        <v>12736</v>
      </c>
      <c r="J1332" s="1150"/>
      <c r="K1332" s="1150" t="s">
        <v>20591</v>
      </c>
      <c r="L1332" s="1150" t="s">
        <v>394</v>
      </c>
      <c r="M1332" s="1150">
        <v>100187608</v>
      </c>
      <c r="N1332" s="1150" t="s">
        <v>394</v>
      </c>
      <c r="O1332" s="1150"/>
      <c r="P1332" s="1150" t="s">
        <v>17721</v>
      </c>
      <c r="Q1332" s="1150"/>
      <c r="R1332" s="1150"/>
      <c r="S1332" s="1150"/>
      <c r="T1332" s="1150" t="s">
        <v>394</v>
      </c>
      <c r="U1332" s="1150">
        <v>1003679324</v>
      </c>
      <c r="V1332" s="1150">
        <v>1003679395</v>
      </c>
      <c r="W1332" s="1150"/>
      <c r="X1332" s="1150"/>
      <c r="Y1332" s="1150"/>
      <c r="Z1332" s="1150"/>
      <c r="AA1332" s="1150"/>
      <c r="AB1332" s="1150"/>
      <c r="AC1332" s="1150"/>
      <c r="AD1332" s="1150"/>
      <c r="AE1332" s="1150"/>
      <c r="AF1332" s="1150" t="s">
        <v>18978</v>
      </c>
      <c r="AG1332" s="1211">
        <v>45205</v>
      </c>
      <c r="AH1332" s="1212">
        <v>45200</v>
      </c>
      <c r="AI1332" s="1150" t="s">
        <v>12734</v>
      </c>
      <c r="AJ1332" s="1150"/>
      <c r="AK1332" s="1210">
        <v>55000</v>
      </c>
      <c r="AL1332" s="1210">
        <v>55000</v>
      </c>
      <c r="AM1332" s="1150" t="s">
        <v>20338</v>
      </c>
      <c r="AN1332" s="1150" t="s">
        <v>20339</v>
      </c>
      <c r="AO1332" s="1210">
        <v>2511.21</v>
      </c>
      <c r="AP1332" s="1150"/>
      <c r="AQ1332" s="1150"/>
      <c r="AR1332" s="1150">
        <v>4902154699</v>
      </c>
      <c r="AS1332" s="1150"/>
      <c r="AT1332" s="1150"/>
      <c r="AU1332" s="1150"/>
      <c r="AV1332" s="1150"/>
      <c r="AW1332" s="1150"/>
      <c r="AX1332" s="1150"/>
      <c r="AY1332" s="1150"/>
      <c r="AZ1332" s="1150"/>
      <c r="BA1332" s="1150"/>
      <c r="BB1332" s="1150"/>
      <c r="BC1332" s="1150"/>
      <c r="BD1332" s="1150"/>
      <c r="BE1332" s="1150"/>
      <c r="BF1332" s="1150"/>
      <c r="BG1332" s="1150"/>
      <c r="BH1332" s="1150"/>
      <c r="BI1332" s="1150"/>
      <c r="BJ1332" s="1150"/>
    </row>
    <row r="1333" spans="1:62">
      <c r="A1333" s="1150">
        <v>1327</v>
      </c>
      <c r="B1333" s="1150"/>
      <c r="C1333" s="1150" t="s">
        <v>2792</v>
      </c>
      <c r="D1333" s="1150" t="s">
        <v>18942</v>
      </c>
      <c r="E1333" s="1150" t="s">
        <v>17550</v>
      </c>
      <c r="F1333" s="1150" t="s">
        <v>18948</v>
      </c>
      <c r="G1333" s="1150" t="s">
        <v>17935</v>
      </c>
      <c r="H1333" s="1213" t="s">
        <v>10939</v>
      </c>
      <c r="I1333" s="1213" t="s">
        <v>10941</v>
      </c>
      <c r="J1333" s="1213" t="s">
        <v>10940</v>
      </c>
      <c r="K1333" s="1150" t="s">
        <v>20592</v>
      </c>
      <c r="L1333" s="1150" t="s">
        <v>394</v>
      </c>
      <c r="M1333" s="1150">
        <v>100210786</v>
      </c>
      <c r="N1333" s="1150" t="s">
        <v>394</v>
      </c>
      <c r="O1333" s="1150"/>
      <c r="P1333" s="1150" t="s">
        <v>17721</v>
      </c>
      <c r="Q1333" s="1150"/>
      <c r="R1333" s="1150"/>
      <c r="S1333" s="1150"/>
      <c r="T1333" s="1150"/>
      <c r="U1333" s="1150">
        <v>1003679532</v>
      </c>
      <c r="V1333" s="1150">
        <v>1003679533</v>
      </c>
      <c r="W1333" s="1150"/>
      <c r="X1333" s="1150"/>
      <c r="Y1333" s="1150"/>
      <c r="Z1333" s="1150"/>
      <c r="AA1333" s="1150"/>
      <c r="AB1333" s="1150"/>
      <c r="AC1333" s="1150"/>
      <c r="AD1333" s="1150"/>
      <c r="AE1333" s="1150"/>
      <c r="AF1333" s="1150" t="s">
        <v>18973</v>
      </c>
      <c r="AG1333" s="1211">
        <v>45205</v>
      </c>
      <c r="AH1333" s="1212">
        <v>45200</v>
      </c>
      <c r="AI1333" s="1213" t="s">
        <v>10939</v>
      </c>
      <c r="AJ1333" s="1213" t="s">
        <v>10940</v>
      </c>
      <c r="AK1333" s="1210">
        <v>17215.77</v>
      </c>
      <c r="AL1333" s="1210">
        <v>17216</v>
      </c>
      <c r="AM1333" s="1150" t="s">
        <v>514</v>
      </c>
      <c r="AN1333" s="1150" t="s">
        <v>13437</v>
      </c>
      <c r="AO1333" s="1210">
        <v>8962.9699999999993</v>
      </c>
      <c r="AP1333" s="1150" t="s">
        <v>10942</v>
      </c>
      <c r="AQ1333" s="1150"/>
      <c r="AR1333" s="1150">
        <v>4902154740</v>
      </c>
      <c r="AS1333" s="1150"/>
      <c r="AT1333" s="1150"/>
      <c r="AU1333" s="1150"/>
      <c r="AV1333" s="1150"/>
      <c r="AW1333" s="1150"/>
      <c r="AX1333" s="1150"/>
      <c r="AY1333" s="1150" t="s">
        <v>19739</v>
      </c>
      <c r="AZ1333" s="1150"/>
      <c r="BA1333" s="1150"/>
      <c r="BB1333" s="1150"/>
      <c r="BC1333" s="1150"/>
      <c r="BD1333" s="1150"/>
      <c r="BE1333" s="1150"/>
      <c r="BF1333" s="1150"/>
      <c r="BG1333" s="1150"/>
      <c r="BH1333" s="1150"/>
      <c r="BI1333" s="1150"/>
      <c r="BJ1333" s="1150"/>
    </row>
    <row r="1334" spans="1:62">
      <c r="A1334" s="1150">
        <v>1328</v>
      </c>
      <c r="B1334" s="1150"/>
      <c r="C1334" s="1150" t="s">
        <v>20285</v>
      </c>
      <c r="D1334" s="1150" t="s">
        <v>19273</v>
      </c>
      <c r="E1334" s="1150" t="s">
        <v>17550</v>
      </c>
      <c r="F1334" s="1150" t="s">
        <v>19171</v>
      </c>
      <c r="G1334" s="1150" t="s">
        <v>19136</v>
      </c>
      <c r="H1334" s="1150" t="s">
        <v>5496</v>
      </c>
      <c r="I1334" s="1150" t="s">
        <v>5493</v>
      </c>
      <c r="J1334" s="1150" t="s">
        <v>5495</v>
      </c>
      <c r="K1334" s="1150" t="s">
        <v>13543</v>
      </c>
      <c r="L1334" s="1150" t="s">
        <v>19552</v>
      </c>
      <c r="M1334" s="1150">
        <v>100211427</v>
      </c>
      <c r="N1334" s="1150" t="s">
        <v>18997</v>
      </c>
      <c r="O1334" s="1150" t="s">
        <v>20093</v>
      </c>
      <c r="P1334" s="1150" t="s">
        <v>17727</v>
      </c>
      <c r="Q1334" s="1150"/>
      <c r="R1334" s="1150"/>
      <c r="S1334" s="1150"/>
      <c r="T1334" s="1150"/>
      <c r="U1334" s="1150"/>
      <c r="V1334" s="1150"/>
      <c r="W1334" s="1150"/>
      <c r="X1334" s="1150"/>
      <c r="Y1334" s="1150"/>
      <c r="Z1334" s="1150"/>
      <c r="AA1334" s="1150"/>
      <c r="AB1334" s="1150"/>
      <c r="AC1334" s="1150"/>
      <c r="AD1334" s="1150"/>
      <c r="AE1334" s="1150"/>
      <c r="AF1334" s="1150"/>
      <c r="AG1334" s="1150"/>
      <c r="AH1334" s="1212">
        <v>1</v>
      </c>
      <c r="AI1334" s="1150" t="s">
        <v>5496</v>
      </c>
      <c r="AJ1334" s="1150" t="s">
        <v>5495</v>
      </c>
      <c r="AK1334" s="1210">
        <v>56605.01</v>
      </c>
      <c r="AL1334" s="1210">
        <v>56606</v>
      </c>
      <c r="AM1334" s="1150" t="s">
        <v>20580</v>
      </c>
      <c r="AN1334" s="1150" t="s">
        <v>20581</v>
      </c>
      <c r="AO1334" s="1150"/>
      <c r="AP1334" s="1150"/>
      <c r="AQ1334" s="1150"/>
      <c r="AR1334" s="1150"/>
      <c r="AS1334" s="1150"/>
      <c r="AT1334" s="1150"/>
      <c r="AU1334" s="1150"/>
      <c r="AV1334" s="1150"/>
      <c r="AW1334" s="1150"/>
      <c r="AX1334" s="1150"/>
      <c r="AY1334" s="1150"/>
      <c r="AZ1334" s="1150"/>
      <c r="BA1334" s="1150"/>
      <c r="BB1334" s="1150"/>
      <c r="BC1334" s="1150"/>
      <c r="BD1334" s="1150"/>
      <c r="BE1334" s="1150"/>
      <c r="BF1334" s="1150"/>
      <c r="BG1334" s="1150"/>
      <c r="BH1334" s="1150"/>
      <c r="BI1334" s="1150"/>
      <c r="BJ1334" s="1150"/>
    </row>
    <row r="1335" spans="1:62">
      <c r="A1335" s="1150">
        <v>1329</v>
      </c>
      <c r="B1335" s="1150"/>
      <c r="C1335" s="1150" t="s">
        <v>2792</v>
      </c>
      <c r="D1335" s="1150" t="s">
        <v>18942</v>
      </c>
      <c r="E1335" s="1150" t="s">
        <v>17550</v>
      </c>
      <c r="F1335" s="1150" t="s">
        <v>18944</v>
      </c>
      <c r="G1335" s="1150" t="s">
        <v>15831</v>
      </c>
      <c r="H1335" s="1213" t="s">
        <v>13029</v>
      </c>
      <c r="I1335" s="1213" t="s">
        <v>13031</v>
      </c>
      <c r="J1335" s="1213" t="s">
        <v>13030</v>
      </c>
      <c r="K1335" s="1150" t="s">
        <v>20593</v>
      </c>
      <c r="L1335" s="1150" t="s">
        <v>394</v>
      </c>
      <c r="M1335" s="1150">
        <v>100210648</v>
      </c>
      <c r="N1335" s="1150" t="s">
        <v>394</v>
      </c>
      <c r="O1335" s="1150"/>
      <c r="P1335" s="1150" t="s">
        <v>17721</v>
      </c>
      <c r="Q1335" s="1150"/>
      <c r="R1335" s="1150"/>
      <c r="S1335" s="1150"/>
      <c r="T1335" s="1150"/>
      <c r="U1335" s="1150">
        <v>1003679361</v>
      </c>
      <c r="V1335" s="1150"/>
      <c r="W1335" s="1150"/>
      <c r="X1335" s="1150"/>
      <c r="Y1335" s="1150"/>
      <c r="Z1335" s="1150"/>
      <c r="AA1335" s="1150"/>
      <c r="AB1335" s="1150"/>
      <c r="AC1335" s="1150"/>
      <c r="AD1335" s="1150"/>
      <c r="AE1335" s="1150"/>
      <c r="AF1335" s="1150" t="s">
        <v>18973</v>
      </c>
      <c r="AG1335" s="1211">
        <v>45205</v>
      </c>
      <c r="AH1335" s="1212">
        <v>45200</v>
      </c>
      <c r="AI1335" s="1213" t="s">
        <v>13029</v>
      </c>
      <c r="AJ1335" s="1213" t="s">
        <v>13030</v>
      </c>
      <c r="AK1335" s="1210">
        <v>151046.85999999999</v>
      </c>
      <c r="AL1335" s="1210">
        <v>151047</v>
      </c>
      <c r="AM1335" s="1150" t="s">
        <v>20351</v>
      </c>
      <c r="AN1335" s="1150" t="s">
        <v>19792</v>
      </c>
      <c r="AO1335" s="1210">
        <v>1848.65</v>
      </c>
      <c r="AP1335" s="1150" t="s">
        <v>20594</v>
      </c>
      <c r="AQ1335" s="1150"/>
      <c r="AR1335" s="1150">
        <v>4902154774</v>
      </c>
      <c r="AS1335" s="1150"/>
      <c r="AT1335" s="1150"/>
      <c r="AU1335" s="1150"/>
      <c r="AV1335" s="1150"/>
      <c r="AW1335" s="1150"/>
      <c r="AX1335" s="1150"/>
      <c r="AY1335" s="1150"/>
      <c r="AZ1335" s="1150"/>
      <c r="BA1335" s="1150"/>
      <c r="BB1335" s="1150"/>
      <c r="BC1335" s="1150"/>
      <c r="BD1335" s="1150"/>
      <c r="BE1335" s="1150"/>
      <c r="BF1335" s="1150"/>
      <c r="BG1335" s="1150"/>
      <c r="BH1335" s="1150"/>
      <c r="BI1335" s="1150"/>
      <c r="BJ1335" s="1150"/>
    </row>
    <row r="1336" spans="1:62" ht="40.5">
      <c r="A1336" s="1150">
        <v>1330</v>
      </c>
      <c r="B1336" s="1150"/>
      <c r="C1336" s="1150" t="s">
        <v>2792</v>
      </c>
      <c r="D1336" s="1150" t="s">
        <v>18942</v>
      </c>
      <c r="E1336" s="1150" t="s">
        <v>17550</v>
      </c>
      <c r="F1336" s="1150" t="s">
        <v>18948</v>
      </c>
      <c r="G1336" s="1150" t="s">
        <v>17935</v>
      </c>
      <c r="H1336" s="1213" t="s">
        <v>10939</v>
      </c>
      <c r="I1336" s="1213" t="s">
        <v>10946</v>
      </c>
      <c r="J1336" s="1213" t="s">
        <v>20307</v>
      </c>
      <c r="K1336" s="1150" t="s">
        <v>20595</v>
      </c>
      <c r="L1336" s="1150" t="s">
        <v>394</v>
      </c>
      <c r="M1336" s="1253">
        <v>100210764</v>
      </c>
      <c r="N1336" s="1150" t="s">
        <v>394</v>
      </c>
      <c r="O1336" s="1150"/>
      <c r="P1336" s="1150" t="s">
        <v>17721</v>
      </c>
      <c r="Q1336" s="1150"/>
      <c r="R1336" s="1150"/>
      <c r="S1336" s="1150"/>
      <c r="T1336" s="1150"/>
      <c r="U1336" s="1150">
        <v>1003679535</v>
      </c>
      <c r="V1336" s="1150"/>
      <c r="W1336" s="1150"/>
      <c r="X1336" s="1150"/>
      <c r="Y1336" s="1150"/>
      <c r="Z1336" s="1150"/>
      <c r="AA1336" s="1150"/>
      <c r="AB1336" s="1150"/>
      <c r="AC1336" s="1150"/>
      <c r="AD1336" s="1150"/>
      <c r="AE1336" s="1150"/>
      <c r="AF1336" s="1150" t="s">
        <v>18973</v>
      </c>
      <c r="AG1336" s="1211">
        <v>45205</v>
      </c>
      <c r="AH1336" s="1212">
        <v>45200</v>
      </c>
      <c r="AI1336" s="1213" t="s">
        <v>10939</v>
      </c>
      <c r="AJ1336" s="1213" t="s">
        <v>20307</v>
      </c>
      <c r="AK1336" s="1210">
        <v>16652.97</v>
      </c>
      <c r="AL1336" s="1210">
        <v>16653</v>
      </c>
      <c r="AM1336" s="1150" t="s">
        <v>20384</v>
      </c>
      <c r="AN1336" s="1215" t="s">
        <v>20385</v>
      </c>
      <c r="AO1336" s="1210">
        <v>16652.97</v>
      </c>
      <c r="AP1336" s="1150"/>
      <c r="AQ1336" s="1150"/>
      <c r="AR1336" s="1150">
        <v>4902154784</v>
      </c>
      <c r="AS1336" s="1150"/>
      <c r="AT1336" s="1150"/>
      <c r="AU1336" s="1150"/>
      <c r="AV1336" s="1150"/>
      <c r="AW1336" s="1150"/>
      <c r="AX1336" s="1150"/>
      <c r="AY1336" s="1150"/>
      <c r="AZ1336" s="1150"/>
      <c r="BA1336" s="1150"/>
      <c r="BB1336" s="1150"/>
      <c r="BC1336" s="1150"/>
      <c r="BD1336" s="1150"/>
      <c r="BE1336" s="1150"/>
      <c r="BF1336" s="1150"/>
      <c r="BG1336" s="1150"/>
      <c r="BH1336" s="1150"/>
      <c r="BI1336" s="1150"/>
      <c r="BJ1336" s="1150"/>
    </row>
    <row r="1337" spans="1:62">
      <c r="A1337" s="1150">
        <v>1331</v>
      </c>
      <c r="B1337" s="1150">
        <v>0</v>
      </c>
      <c r="C1337" s="1150" t="s">
        <v>2792</v>
      </c>
      <c r="D1337" s="1150" t="s">
        <v>18942</v>
      </c>
      <c r="E1337" s="1150" t="s">
        <v>18943</v>
      </c>
      <c r="F1337" s="1150" t="s">
        <v>18948</v>
      </c>
      <c r="G1337" s="1150" t="s">
        <v>15831</v>
      </c>
      <c r="H1337" s="1150" t="s">
        <v>15378</v>
      </c>
      <c r="I1337" s="1213" t="s">
        <v>15379</v>
      </c>
      <c r="J1337" s="1150" t="s">
        <v>19443</v>
      </c>
      <c r="K1337" s="1150" t="s">
        <v>19444</v>
      </c>
      <c r="L1337" s="1150" t="s">
        <v>394</v>
      </c>
      <c r="M1337" s="1150">
        <v>100209842</v>
      </c>
      <c r="N1337" s="1150" t="s">
        <v>394</v>
      </c>
      <c r="O1337" s="1150" t="s">
        <v>18968</v>
      </c>
      <c r="P1337" s="1150" t="s">
        <v>17721</v>
      </c>
      <c r="Q1337" s="1211">
        <v>45182</v>
      </c>
      <c r="R1337" s="1210">
        <v>349932</v>
      </c>
      <c r="S1337" s="1150"/>
      <c r="T1337" s="1150" t="s">
        <v>19281</v>
      </c>
      <c r="U1337" s="1150">
        <v>1003679403</v>
      </c>
      <c r="V1337" s="1150">
        <v>1003679404</v>
      </c>
      <c r="W1337" s="1150"/>
      <c r="X1337" s="1150"/>
      <c r="Y1337" s="1150"/>
      <c r="Z1337" s="1150"/>
      <c r="AA1337" s="1150"/>
      <c r="AB1337" s="1150"/>
      <c r="AC1337" s="1150"/>
      <c r="AD1337" s="1150"/>
      <c r="AE1337" s="1150"/>
      <c r="AF1337" s="1150" t="s">
        <v>18978</v>
      </c>
      <c r="AG1337" s="1211">
        <v>45205</v>
      </c>
      <c r="AH1337" s="1212">
        <v>45200</v>
      </c>
      <c r="AI1337" s="1150" t="s">
        <v>15378</v>
      </c>
      <c r="AJ1337" s="1150" t="s">
        <v>19443</v>
      </c>
      <c r="AK1337" s="1210">
        <v>349930.52</v>
      </c>
      <c r="AL1337" s="1210">
        <v>349931</v>
      </c>
      <c r="AM1337" s="1150" t="s">
        <v>516</v>
      </c>
      <c r="AN1337" s="1150" t="s">
        <v>13437</v>
      </c>
      <c r="AO1337" s="1210">
        <v>101700</v>
      </c>
      <c r="AP1337" s="1150" t="s">
        <v>15381</v>
      </c>
      <c r="AQ1337" s="1150"/>
      <c r="AR1337" s="1150">
        <v>4902154789</v>
      </c>
      <c r="AS1337" s="1150"/>
      <c r="AT1337" s="1150"/>
      <c r="AU1337" s="1150"/>
      <c r="AV1337" s="1150"/>
      <c r="AW1337" s="1150"/>
      <c r="AX1337" s="1150"/>
      <c r="AY1337" s="1150" t="s">
        <v>19425</v>
      </c>
      <c r="AZ1337" s="1150"/>
      <c r="BA1337" s="1150"/>
      <c r="BB1337" s="1150"/>
      <c r="BC1337" s="1150"/>
      <c r="BD1337" s="1150"/>
      <c r="BE1337" s="1150"/>
      <c r="BF1337" s="1150"/>
      <c r="BG1337" s="1150"/>
      <c r="BH1337" s="1150"/>
      <c r="BI1337" s="1150"/>
      <c r="BJ1337" s="1150"/>
    </row>
    <row r="1338" spans="1:62">
      <c r="A1338" s="1150">
        <v>1332</v>
      </c>
      <c r="B1338" s="1150">
        <v>0</v>
      </c>
      <c r="C1338" s="1150" t="s">
        <v>19779</v>
      </c>
      <c r="D1338" s="1150" t="s">
        <v>19273</v>
      </c>
      <c r="E1338" s="1150" t="s">
        <v>17550</v>
      </c>
      <c r="F1338" s="1150" t="s">
        <v>18944</v>
      </c>
      <c r="G1338" s="1150" t="s">
        <v>3189</v>
      </c>
      <c r="H1338" s="1150" t="s">
        <v>14476</v>
      </c>
      <c r="I1338" s="1150" t="s">
        <v>20596</v>
      </c>
      <c r="J1338" s="1150" t="s">
        <v>14477</v>
      </c>
      <c r="K1338" s="1150" t="s">
        <v>20597</v>
      </c>
      <c r="L1338" s="1150" t="s">
        <v>19552</v>
      </c>
      <c r="M1338" s="1150">
        <v>100211430</v>
      </c>
      <c r="N1338" s="1150" t="s">
        <v>18997</v>
      </c>
      <c r="O1338" s="1150" t="s">
        <v>19690</v>
      </c>
      <c r="P1338" s="1150" t="s">
        <v>17721</v>
      </c>
      <c r="Q1338" s="1211">
        <v>45210</v>
      </c>
      <c r="R1338" s="1210">
        <v>10065</v>
      </c>
      <c r="S1338" s="1150"/>
      <c r="T1338" s="1150" t="s">
        <v>19410</v>
      </c>
      <c r="U1338" s="1150"/>
      <c r="V1338" s="1150"/>
      <c r="W1338" s="1150"/>
      <c r="X1338" s="1150"/>
      <c r="Y1338" s="1150"/>
      <c r="Z1338" s="1150"/>
      <c r="AA1338" s="1150"/>
      <c r="AB1338" s="1150"/>
      <c r="AC1338" s="1150"/>
      <c r="AD1338" s="1150"/>
      <c r="AE1338" s="1150"/>
      <c r="AF1338" s="1150"/>
      <c r="AG1338" s="1150"/>
      <c r="AH1338" s="1212">
        <v>1</v>
      </c>
      <c r="AI1338" s="1150" t="s">
        <v>14476</v>
      </c>
      <c r="AJ1338" s="1150" t="s">
        <v>14477</v>
      </c>
      <c r="AK1338" s="1210">
        <v>10064.92</v>
      </c>
      <c r="AL1338" s="1210">
        <v>10065</v>
      </c>
      <c r="AM1338" s="1150" t="s">
        <v>20351</v>
      </c>
      <c r="AN1338" s="1150" t="s">
        <v>19792</v>
      </c>
      <c r="AO1338" s="1150"/>
      <c r="AP1338" s="1150"/>
      <c r="AQ1338" s="1150"/>
      <c r="AR1338" s="1150"/>
      <c r="AS1338" s="1150"/>
      <c r="AT1338" s="1150"/>
      <c r="AU1338" s="1150"/>
      <c r="AV1338" s="1150"/>
      <c r="AW1338" s="1150"/>
      <c r="AX1338" s="1150"/>
      <c r="AY1338" s="1150"/>
      <c r="AZ1338" s="1150"/>
      <c r="BA1338" s="1150"/>
      <c r="BB1338" s="1150"/>
      <c r="BC1338" s="1150"/>
      <c r="BD1338" s="1150"/>
      <c r="BE1338" s="1150"/>
      <c r="BF1338" s="1150"/>
      <c r="BG1338" s="1150"/>
      <c r="BH1338" s="1150"/>
      <c r="BI1338" s="1150"/>
      <c r="BJ1338" s="1150"/>
    </row>
    <row r="1339" spans="1:62">
      <c r="A1339" s="1150">
        <v>1333</v>
      </c>
      <c r="B1339" s="1150"/>
      <c r="C1339" s="1150" t="s">
        <v>2792</v>
      </c>
      <c r="D1339" s="1150" t="s">
        <v>18942</v>
      </c>
      <c r="E1339" s="1150" t="s">
        <v>18943</v>
      </c>
      <c r="F1339" s="1150" t="s">
        <v>18948</v>
      </c>
      <c r="G1339" s="1150" t="s">
        <v>15831</v>
      </c>
      <c r="H1339" s="1150" t="s">
        <v>15306</v>
      </c>
      <c r="I1339" s="1213" t="s">
        <v>15307</v>
      </c>
      <c r="J1339" s="1150" t="s">
        <v>19428</v>
      </c>
      <c r="K1339" s="1150" t="s">
        <v>19429</v>
      </c>
      <c r="L1339" s="1150" t="s">
        <v>394</v>
      </c>
      <c r="M1339" s="1150">
        <v>100209843</v>
      </c>
      <c r="N1339" s="1150" t="s">
        <v>394</v>
      </c>
      <c r="O1339" s="1150" t="s">
        <v>18968</v>
      </c>
      <c r="P1339" s="1150" t="s">
        <v>17721</v>
      </c>
      <c r="Q1339" s="1150"/>
      <c r="R1339" s="1150"/>
      <c r="S1339" s="1150"/>
      <c r="T1339" s="1150" t="s">
        <v>18969</v>
      </c>
      <c r="U1339" s="1150">
        <v>1003679426</v>
      </c>
      <c r="V1339" s="1150">
        <v>1003679427</v>
      </c>
      <c r="W1339" s="1150"/>
      <c r="X1339" s="1150"/>
      <c r="Y1339" s="1150"/>
      <c r="Z1339" s="1150"/>
      <c r="AA1339" s="1150"/>
      <c r="AB1339" s="1150"/>
      <c r="AC1339" s="1150"/>
      <c r="AD1339" s="1150"/>
      <c r="AE1339" s="1150"/>
      <c r="AF1339" s="1150" t="s">
        <v>18978</v>
      </c>
      <c r="AG1339" s="1211">
        <v>45205</v>
      </c>
      <c r="AH1339" s="1212">
        <v>45200</v>
      </c>
      <c r="AI1339" s="1150" t="s">
        <v>15306</v>
      </c>
      <c r="AJ1339" s="1150" t="s">
        <v>19428</v>
      </c>
      <c r="AK1339" s="1210">
        <v>287946.31</v>
      </c>
      <c r="AL1339" s="1210">
        <v>287947</v>
      </c>
      <c r="AM1339" s="1150" t="s">
        <v>516</v>
      </c>
      <c r="AN1339" s="1150" t="s">
        <v>13437</v>
      </c>
      <c r="AO1339" s="1210">
        <v>109674.32</v>
      </c>
      <c r="AP1339" s="1150" t="s">
        <v>15310</v>
      </c>
      <c r="AQ1339" s="1150"/>
      <c r="AR1339" s="1150">
        <v>4902154812</v>
      </c>
      <c r="AS1339" s="1150"/>
      <c r="AT1339" s="1150"/>
      <c r="AU1339" s="1150"/>
      <c r="AV1339" s="1150"/>
      <c r="AW1339" s="1150"/>
      <c r="AX1339" s="1150"/>
      <c r="AY1339" s="1150"/>
      <c r="AZ1339" s="1150"/>
      <c r="BA1339" s="1150"/>
      <c r="BB1339" s="1150"/>
      <c r="BC1339" s="1150"/>
      <c r="BD1339" s="1150"/>
      <c r="BE1339" s="1150"/>
      <c r="BF1339" s="1150"/>
      <c r="BG1339" s="1150"/>
      <c r="BH1339" s="1150"/>
      <c r="BI1339" s="1150"/>
      <c r="BJ1339" s="1150"/>
    </row>
    <row r="1340" spans="1:62">
      <c r="A1340" s="1150">
        <v>1334</v>
      </c>
      <c r="B1340" s="1150"/>
      <c r="C1340" s="1150" t="s">
        <v>19779</v>
      </c>
      <c r="D1340" s="1150" t="s">
        <v>19273</v>
      </c>
      <c r="E1340" s="1150" t="s">
        <v>17550</v>
      </c>
      <c r="F1340" s="1150" t="s">
        <v>18944</v>
      </c>
      <c r="G1340" s="1150" t="s">
        <v>17569</v>
      </c>
      <c r="H1340" s="1150" t="s">
        <v>5508</v>
      </c>
      <c r="I1340" s="1150" t="s">
        <v>5505</v>
      </c>
      <c r="J1340" s="1150" t="s">
        <v>5507</v>
      </c>
      <c r="K1340" s="1150" t="s">
        <v>5506</v>
      </c>
      <c r="L1340" s="1150" t="s">
        <v>19552</v>
      </c>
      <c r="M1340" s="1150">
        <v>100211414</v>
      </c>
      <c r="N1340" s="1150" t="s">
        <v>18997</v>
      </c>
      <c r="O1340" s="1150" t="s">
        <v>19690</v>
      </c>
      <c r="P1340" s="1150" t="s">
        <v>17721</v>
      </c>
      <c r="Q1340" s="1211">
        <v>45210</v>
      </c>
      <c r="R1340" s="1210">
        <v>12158</v>
      </c>
      <c r="S1340" s="1150"/>
      <c r="T1340" s="1150" t="s">
        <v>19410</v>
      </c>
      <c r="U1340" s="1150"/>
      <c r="V1340" s="1150"/>
      <c r="W1340" s="1150"/>
      <c r="X1340" s="1150"/>
      <c r="Y1340" s="1150"/>
      <c r="Z1340" s="1150"/>
      <c r="AA1340" s="1150"/>
      <c r="AB1340" s="1150"/>
      <c r="AC1340" s="1150"/>
      <c r="AD1340" s="1150"/>
      <c r="AE1340" s="1150"/>
      <c r="AF1340" s="1150"/>
      <c r="AG1340" s="1150"/>
      <c r="AH1340" s="1212">
        <v>1</v>
      </c>
      <c r="AI1340" s="1150" t="s">
        <v>5508</v>
      </c>
      <c r="AJ1340" s="1150" t="s">
        <v>5507</v>
      </c>
      <c r="AK1340" s="1210">
        <v>12158</v>
      </c>
      <c r="AL1340" s="1210">
        <v>12158</v>
      </c>
      <c r="AM1340" s="1150" t="s">
        <v>20335</v>
      </c>
      <c r="AN1340" s="1150" t="s">
        <v>19792</v>
      </c>
      <c r="AO1340" s="1150"/>
      <c r="AP1340" s="1150"/>
      <c r="AQ1340" s="1150"/>
      <c r="AR1340" s="1150"/>
      <c r="AS1340" s="1150"/>
      <c r="AT1340" s="1150"/>
      <c r="AU1340" s="1150"/>
      <c r="AV1340" s="1150"/>
      <c r="AW1340" s="1150"/>
      <c r="AX1340" s="1150"/>
      <c r="AY1340" s="1150"/>
      <c r="AZ1340" s="1150"/>
      <c r="BA1340" s="1150"/>
      <c r="BB1340" s="1150"/>
      <c r="BC1340" s="1150"/>
      <c r="BD1340" s="1150"/>
      <c r="BE1340" s="1150"/>
      <c r="BF1340" s="1150"/>
      <c r="BG1340" s="1150"/>
      <c r="BH1340" s="1150"/>
      <c r="BI1340" s="1150"/>
      <c r="BJ1340" s="1150"/>
    </row>
    <row r="1341" spans="1:62">
      <c r="A1341" s="1150">
        <v>1335</v>
      </c>
      <c r="B1341" s="1150"/>
      <c r="C1341" s="1150" t="s">
        <v>19224</v>
      </c>
      <c r="D1341" s="1150" t="s">
        <v>18942</v>
      </c>
      <c r="E1341" s="1150" t="s">
        <v>18943</v>
      </c>
      <c r="F1341" s="1150" t="s">
        <v>18948</v>
      </c>
      <c r="G1341" s="1150" t="s">
        <v>17920</v>
      </c>
      <c r="H1341" s="1150" t="s">
        <v>13002</v>
      </c>
      <c r="I1341" s="1213" t="s">
        <v>13004</v>
      </c>
      <c r="J1341" s="1016" t="s">
        <v>13003</v>
      </c>
      <c r="K1341" s="1150" t="s">
        <v>13007</v>
      </c>
      <c r="L1341" s="1150" t="s">
        <v>394</v>
      </c>
      <c r="M1341" s="1150">
        <v>100197837</v>
      </c>
      <c r="N1341" s="1150" t="s">
        <v>394</v>
      </c>
      <c r="O1341" s="1150"/>
      <c r="P1341" s="1150" t="s">
        <v>17721</v>
      </c>
      <c r="Q1341" s="1150"/>
      <c r="R1341" s="1150"/>
      <c r="S1341" s="1150"/>
      <c r="T1341" s="1150" t="s">
        <v>394</v>
      </c>
      <c r="U1341" s="1150"/>
      <c r="V1341" s="1150"/>
      <c r="W1341" s="1150"/>
      <c r="X1341" s="1150"/>
      <c r="Y1341" s="1150"/>
      <c r="Z1341" s="1150"/>
      <c r="AA1341" s="1150"/>
      <c r="AB1341" s="1150"/>
      <c r="AC1341" s="1150"/>
      <c r="AD1341" s="1150"/>
      <c r="AE1341" s="1150"/>
      <c r="AF1341" s="1150" t="s">
        <v>18978</v>
      </c>
      <c r="AG1341" s="1211">
        <v>45205</v>
      </c>
      <c r="AH1341" s="1212">
        <v>45200</v>
      </c>
      <c r="AI1341" s="1150" t="s">
        <v>13002</v>
      </c>
      <c r="AJ1341" s="1016" t="s">
        <v>13003</v>
      </c>
      <c r="AK1341" s="1210">
        <v>51931.47</v>
      </c>
      <c r="AL1341" s="1210">
        <v>51932</v>
      </c>
      <c r="AM1341" s="1150" t="s">
        <v>514</v>
      </c>
      <c r="AN1341" s="1150" t="s">
        <v>13437</v>
      </c>
      <c r="AO1341" s="1210">
        <v>6459.74</v>
      </c>
      <c r="AP1341" s="1150" t="s">
        <v>13005</v>
      </c>
      <c r="AQ1341" s="1150"/>
      <c r="AR1341" s="1150"/>
      <c r="AS1341" s="1150"/>
      <c r="AT1341" s="1150"/>
      <c r="AU1341" s="1150"/>
      <c r="AV1341" s="1150"/>
      <c r="AW1341" s="1150"/>
      <c r="AX1341" s="1150"/>
      <c r="AY1341" s="1150" t="s">
        <v>20598</v>
      </c>
      <c r="AZ1341" s="1150"/>
      <c r="BA1341" s="1150"/>
      <c r="BB1341" s="1150"/>
      <c r="BC1341" s="1150"/>
      <c r="BD1341" s="1150"/>
      <c r="BE1341" s="1150"/>
      <c r="BF1341" s="1150"/>
      <c r="BG1341" s="1150"/>
      <c r="BH1341" s="1150"/>
      <c r="BI1341" s="1150"/>
      <c r="BJ1341" s="1150"/>
    </row>
    <row r="1342" spans="1:62" ht="189">
      <c r="A1342" s="1150">
        <v>1336</v>
      </c>
      <c r="B1342" s="1150"/>
      <c r="C1342" s="1150" t="s">
        <v>2792</v>
      </c>
      <c r="D1342" s="1150" t="s">
        <v>18942</v>
      </c>
      <c r="E1342" s="1150" t="s">
        <v>18943</v>
      </c>
      <c r="F1342" s="1150" t="s">
        <v>18944</v>
      </c>
      <c r="G1342" s="1150" t="s">
        <v>17900</v>
      </c>
      <c r="H1342" s="1150" t="s">
        <v>12025</v>
      </c>
      <c r="I1342" s="1150" t="s">
        <v>12027</v>
      </c>
      <c r="J1342" s="1150" t="s">
        <v>12026</v>
      </c>
      <c r="K1342" s="1215" t="s">
        <v>12031</v>
      </c>
      <c r="L1342" s="1150" t="s">
        <v>394</v>
      </c>
      <c r="M1342" s="1150">
        <v>100208874</v>
      </c>
      <c r="N1342" s="1150" t="s">
        <v>394</v>
      </c>
      <c r="O1342" s="1150"/>
      <c r="P1342" s="1150" t="s">
        <v>17721</v>
      </c>
      <c r="Q1342" s="1150"/>
      <c r="R1342" s="1210">
        <v>24890</v>
      </c>
      <c r="S1342" s="1150"/>
      <c r="T1342" s="1150" t="s">
        <v>394</v>
      </c>
      <c r="U1342" s="1150">
        <v>1003679707</v>
      </c>
      <c r="V1342" s="1150"/>
      <c r="W1342" s="1150"/>
      <c r="X1342" s="1150"/>
      <c r="Y1342" s="1150"/>
      <c r="Z1342" s="1150"/>
      <c r="AA1342" s="1150"/>
      <c r="AB1342" s="1150"/>
      <c r="AC1342" s="1150"/>
      <c r="AD1342" s="1150"/>
      <c r="AE1342" s="1150"/>
      <c r="AF1342" s="1150" t="s">
        <v>19172</v>
      </c>
      <c r="AG1342" s="1211">
        <v>45206</v>
      </c>
      <c r="AH1342" s="1212">
        <v>45200</v>
      </c>
      <c r="AI1342" s="1150" t="s">
        <v>12025</v>
      </c>
      <c r="AJ1342" s="1150" t="s">
        <v>12026</v>
      </c>
      <c r="AK1342" s="1210">
        <v>8489</v>
      </c>
      <c r="AL1342" s="1210">
        <v>8489</v>
      </c>
      <c r="AM1342" s="1150" t="s">
        <v>20335</v>
      </c>
      <c r="AN1342" s="1150" t="s">
        <v>19792</v>
      </c>
      <c r="AO1342" s="1210">
        <v>2731.5</v>
      </c>
      <c r="AP1342" s="1150" t="s">
        <v>12028</v>
      </c>
      <c r="AQ1342" s="1150"/>
      <c r="AR1342" s="1150">
        <v>4902154943</v>
      </c>
      <c r="AS1342" s="1150"/>
      <c r="AT1342" s="1150"/>
      <c r="AU1342" s="1150"/>
      <c r="AV1342" s="1150"/>
      <c r="AW1342" s="1150"/>
      <c r="AX1342" s="1150"/>
      <c r="AY1342" s="1150"/>
      <c r="AZ1342" s="1150"/>
      <c r="BA1342" s="1150"/>
      <c r="BB1342" s="1150"/>
      <c r="BC1342" s="1150"/>
      <c r="BD1342" s="1150"/>
      <c r="BE1342" s="1150"/>
      <c r="BF1342" s="1150"/>
      <c r="BG1342" s="1150"/>
      <c r="BH1342" s="1150"/>
      <c r="BI1342" s="1150"/>
      <c r="BJ1342" s="1150"/>
    </row>
    <row r="1343" spans="1:62">
      <c r="A1343" s="1150">
        <v>1337</v>
      </c>
      <c r="B1343" s="1150"/>
      <c r="C1343" s="1150" t="s">
        <v>2792</v>
      </c>
      <c r="D1343" s="1150" t="s">
        <v>18942</v>
      </c>
      <c r="E1343" s="1150" t="s">
        <v>18943</v>
      </c>
      <c r="F1343" s="1150" t="s">
        <v>18959</v>
      </c>
      <c r="G1343" s="1150" t="s">
        <v>52</v>
      </c>
      <c r="H1343" s="1150" t="s">
        <v>13034</v>
      </c>
      <c r="I1343" s="1150" t="s">
        <v>20599</v>
      </c>
      <c r="J1343" s="1150" t="s">
        <v>13035</v>
      </c>
      <c r="K1343" s="1150" t="s">
        <v>20600</v>
      </c>
      <c r="L1343" s="1150" t="s">
        <v>394</v>
      </c>
      <c r="M1343" s="1150"/>
      <c r="N1343" s="1150" t="s">
        <v>394</v>
      </c>
      <c r="O1343" s="1150"/>
      <c r="P1343" s="1150"/>
      <c r="Q1343" s="1150"/>
      <c r="R1343" s="1150"/>
      <c r="S1343" s="1150"/>
      <c r="T1343" s="1150"/>
      <c r="U1343" s="1150">
        <v>1003679343</v>
      </c>
      <c r="V1343" s="1150"/>
      <c r="W1343" s="1150"/>
      <c r="X1343" s="1150"/>
      <c r="Y1343" s="1150"/>
      <c r="Z1343" s="1150"/>
      <c r="AA1343" s="1150"/>
      <c r="AB1343" s="1150"/>
      <c r="AC1343" s="1150"/>
      <c r="AD1343" s="1150"/>
      <c r="AE1343" s="1150"/>
      <c r="AF1343" s="1150" t="s">
        <v>19554</v>
      </c>
      <c r="AG1343" s="1211">
        <v>45205</v>
      </c>
      <c r="AH1343" s="1212">
        <v>45200</v>
      </c>
      <c r="AI1343" s="1150" t="s">
        <v>13034</v>
      </c>
      <c r="AJ1343" s="1150" t="s">
        <v>13035</v>
      </c>
      <c r="AK1343" s="1210">
        <v>58180</v>
      </c>
      <c r="AL1343" s="1210">
        <v>58180</v>
      </c>
      <c r="AM1343" s="1150" t="s">
        <v>20338</v>
      </c>
      <c r="AN1343" s="1150" t="s">
        <v>20339</v>
      </c>
      <c r="AO1343" s="1210">
        <v>3938.4</v>
      </c>
      <c r="AP1343" s="1150" t="s">
        <v>20601</v>
      </c>
      <c r="AQ1343" s="1150"/>
      <c r="AR1343" s="1150">
        <v>4902154726</v>
      </c>
      <c r="AS1343" s="1150"/>
      <c r="AT1343" s="1150"/>
      <c r="AU1343" s="1150"/>
      <c r="AV1343" s="1150"/>
      <c r="AW1343" s="1150"/>
      <c r="AX1343" s="1150"/>
      <c r="AY1343" s="1150"/>
      <c r="AZ1343" s="1150"/>
      <c r="BA1343" s="1150"/>
      <c r="BB1343" s="1150"/>
      <c r="BC1343" s="1150"/>
      <c r="BD1343" s="1150"/>
      <c r="BE1343" s="1150"/>
      <c r="BF1343" s="1150"/>
      <c r="BG1343" s="1150"/>
      <c r="BH1343" s="1150"/>
      <c r="BI1343" s="1150"/>
      <c r="BJ1343" s="1150"/>
    </row>
    <row r="1344" spans="1:62">
      <c r="A1344" s="1150">
        <v>1338</v>
      </c>
      <c r="B1344" s="1150"/>
      <c r="C1344" s="1150" t="s">
        <v>2792</v>
      </c>
      <c r="D1344" s="1150" t="s">
        <v>18942</v>
      </c>
      <c r="E1344" s="1150" t="s">
        <v>18943</v>
      </c>
      <c r="F1344" s="1150" t="s">
        <v>18948</v>
      </c>
      <c r="G1344" s="1150" t="s">
        <v>52</v>
      </c>
      <c r="H1344" s="1213" t="s">
        <v>4647</v>
      </c>
      <c r="I1344" s="1213" t="s">
        <v>4644</v>
      </c>
      <c r="J1344" s="1213" t="s">
        <v>4646</v>
      </c>
      <c r="K1344" s="1150" t="s">
        <v>20602</v>
      </c>
      <c r="L1344" s="1150" t="s">
        <v>394</v>
      </c>
      <c r="M1344" s="1150">
        <v>100181867</v>
      </c>
      <c r="N1344" s="1150" t="s">
        <v>394</v>
      </c>
      <c r="O1344" s="1150"/>
      <c r="P1344" s="1150" t="s">
        <v>17721</v>
      </c>
      <c r="Q1344" s="1260"/>
      <c r="R1344" s="1210">
        <v>30292</v>
      </c>
      <c r="S1344" s="1150"/>
      <c r="T1344" s="1150" t="s">
        <v>394</v>
      </c>
      <c r="U1344" s="1150">
        <v>1003679560</v>
      </c>
      <c r="V1344" s="1150">
        <v>1003679561</v>
      </c>
      <c r="W1344" s="1150"/>
      <c r="X1344" s="1150"/>
      <c r="Y1344" s="1150"/>
      <c r="Z1344" s="1150"/>
      <c r="AA1344" s="1150"/>
      <c r="AB1344" s="1150"/>
      <c r="AC1344" s="1150"/>
      <c r="AD1344" s="1150"/>
      <c r="AE1344" s="1150"/>
      <c r="AF1344" s="1150" t="s">
        <v>18973</v>
      </c>
      <c r="AG1344" s="1211">
        <v>45205</v>
      </c>
      <c r="AH1344" s="1212">
        <v>45200</v>
      </c>
      <c r="AI1344" s="1213" t="s">
        <v>4647</v>
      </c>
      <c r="AJ1344" s="1213" t="s">
        <v>4646</v>
      </c>
      <c r="AK1344" s="1210">
        <v>57936</v>
      </c>
      <c r="AL1344" s="1210">
        <v>57936</v>
      </c>
      <c r="AM1344" s="1150" t="s">
        <v>514</v>
      </c>
      <c r="AN1344" s="1150" t="s">
        <v>13437</v>
      </c>
      <c r="AO1344" s="1150"/>
      <c r="AP1344" s="1150"/>
      <c r="AQ1344" s="1150"/>
      <c r="AR1344" s="1150">
        <v>4902154961</v>
      </c>
      <c r="AS1344" s="1150"/>
      <c r="AT1344" s="1150"/>
      <c r="AU1344" s="1150"/>
      <c r="AV1344" s="1150"/>
      <c r="AW1344" s="1150"/>
      <c r="AX1344" s="1150"/>
      <c r="AY1344" s="1150" t="s">
        <v>20603</v>
      </c>
      <c r="AZ1344" s="1150"/>
      <c r="BA1344" s="1150"/>
      <c r="BB1344" s="1150"/>
      <c r="BC1344" s="1150"/>
      <c r="BD1344" s="1150"/>
      <c r="BE1344" s="1150"/>
      <c r="BF1344" s="1150"/>
      <c r="BG1344" s="1150"/>
      <c r="BH1344" s="1150"/>
      <c r="BI1344" s="1150"/>
      <c r="BJ1344" s="1150"/>
    </row>
    <row r="1345" spans="1:62">
      <c r="A1345" s="1150">
        <v>1339</v>
      </c>
      <c r="B1345" s="1150"/>
      <c r="C1345" s="1150" t="s">
        <v>2792</v>
      </c>
      <c r="D1345" s="1150" t="s">
        <v>18942</v>
      </c>
      <c r="E1345" s="1150" t="s">
        <v>18943</v>
      </c>
      <c r="F1345" s="1150" t="s">
        <v>18948</v>
      </c>
      <c r="G1345" s="1150" t="s">
        <v>19136</v>
      </c>
      <c r="H1345" s="1213" t="s">
        <v>1428</v>
      </c>
      <c r="I1345" s="1213" t="s">
        <v>1425</v>
      </c>
      <c r="J1345" s="1213" t="s">
        <v>3173</v>
      </c>
      <c r="K1345" s="1150" t="s">
        <v>1424</v>
      </c>
      <c r="L1345" s="1150" t="s">
        <v>394</v>
      </c>
      <c r="M1345" s="1150">
        <v>100209968</v>
      </c>
      <c r="N1345" s="1150" t="s">
        <v>394</v>
      </c>
      <c r="O1345" s="1150" t="s">
        <v>19188</v>
      </c>
      <c r="P1345" s="1150" t="s">
        <v>17721</v>
      </c>
      <c r="Q1345" s="1211">
        <v>45184</v>
      </c>
      <c r="R1345" s="1210">
        <v>36104</v>
      </c>
      <c r="S1345" s="1150"/>
      <c r="T1345" s="1150" t="s">
        <v>19281</v>
      </c>
      <c r="U1345" s="1150">
        <v>1003679104</v>
      </c>
      <c r="V1345" s="1150"/>
      <c r="W1345" s="1150"/>
      <c r="X1345" s="1150"/>
      <c r="Y1345" s="1150"/>
      <c r="Z1345" s="1150"/>
      <c r="AA1345" s="1150"/>
      <c r="AB1345" s="1150"/>
      <c r="AC1345" s="1150"/>
      <c r="AD1345" s="1150"/>
      <c r="AE1345" s="1150"/>
      <c r="AF1345" s="1150" t="s">
        <v>18983</v>
      </c>
      <c r="AG1345" s="1211">
        <v>45205</v>
      </c>
      <c r="AH1345" s="1212">
        <v>45200</v>
      </c>
      <c r="AI1345" s="1213" t="s">
        <v>1428</v>
      </c>
      <c r="AJ1345" s="1213" t="s">
        <v>3173</v>
      </c>
      <c r="AK1345" s="1210">
        <v>36103.440000000002</v>
      </c>
      <c r="AL1345" s="1210">
        <v>36104</v>
      </c>
      <c r="AM1345" s="1150" t="s">
        <v>514</v>
      </c>
      <c r="AN1345" s="1150" t="s">
        <v>13437</v>
      </c>
      <c r="AO1345" s="1210">
        <v>5501.93</v>
      </c>
      <c r="AP1345" s="1150" t="s">
        <v>19614</v>
      </c>
      <c r="AQ1345" s="1150"/>
      <c r="AR1345" s="1150">
        <v>4902154758</v>
      </c>
      <c r="AS1345" s="1150"/>
      <c r="AT1345" s="1150"/>
      <c r="AU1345" s="1150"/>
      <c r="AV1345" s="1150"/>
      <c r="AW1345" s="1150"/>
      <c r="AX1345" s="1150"/>
      <c r="AY1345" s="1150"/>
      <c r="AZ1345" s="1150"/>
      <c r="BA1345" s="1150"/>
      <c r="BB1345" s="1150"/>
      <c r="BC1345" s="1150"/>
      <c r="BD1345" s="1150"/>
      <c r="BE1345" s="1150"/>
      <c r="BF1345" s="1150"/>
      <c r="BG1345" s="1150"/>
      <c r="BH1345" s="1150"/>
      <c r="BI1345" s="1150"/>
      <c r="BJ1345" s="1150"/>
    </row>
    <row r="1346" spans="1:62">
      <c r="A1346" s="1150">
        <v>1340</v>
      </c>
      <c r="B1346" s="1150"/>
      <c r="C1346" s="1150" t="s">
        <v>17924</v>
      </c>
      <c r="D1346" s="1150" t="s">
        <v>18942</v>
      </c>
      <c r="E1346" s="1150" t="s">
        <v>18943</v>
      </c>
      <c r="F1346" s="1150" t="s">
        <v>18959</v>
      </c>
      <c r="G1346" s="1150" t="s">
        <v>17963</v>
      </c>
      <c r="H1346" s="1150" t="s">
        <v>10891</v>
      </c>
      <c r="I1346" s="1150" t="s">
        <v>10893</v>
      </c>
      <c r="J1346" s="1150" t="s">
        <v>10892</v>
      </c>
      <c r="K1346" s="1150" t="s">
        <v>20604</v>
      </c>
      <c r="L1346" s="1150" t="s">
        <v>394</v>
      </c>
      <c r="M1346" s="1150">
        <v>100196124</v>
      </c>
      <c r="N1346" s="1150" t="s">
        <v>394</v>
      </c>
      <c r="O1346" s="1150" t="s">
        <v>19584</v>
      </c>
      <c r="P1346" s="1150" t="s">
        <v>17721</v>
      </c>
      <c r="Q1346" s="1211">
        <v>45210</v>
      </c>
      <c r="R1346" s="1210">
        <v>20559</v>
      </c>
      <c r="S1346" s="1210">
        <v>6391</v>
      </c>
      <c r="T1346" s="1150" t="s">
        <v>18969</v>
      </c>
      <c r="U1346" s="1150">
        <v>1003681246</v>
      </c>
      <c r="V1346" s="1150">
        <v>1003681247</v>
      </c>
      <c r="W1346" s="1150"/>
      <c r="X1346" s="1150"/>
      <c r="Y1346" s="1150"/>
      <c r="Z1346" s="1150"/>
      <c r="AA1346" s="1150"/>
      <c r="AB1346" s="1150"/>
      <c r="AC1346" s="1150"/>
      <c r="AD1346" s="1150"/>
      <c r="AE1346" s="1150"/>
      <c r="AF1346" s="1150" t="s">
        <v>19552</v>
      </c>
      <c r="AG1346" s="1211">
        <v>45210</v>
      </c>
      <c r="AH1346" s="1212">
        <v>45200</v>
      </c>
      <c r="AI1346" s="1150" t="s">
        <v>10891</v>
      </c>
      <c r="AJ1346" s="1150" t="s">
        <v>10892</v>
      </c>
      <c r="AK1346" s="1210">
        <v>26949.7</v>
      </c>
      <c r="AL1346" s="1210">
        <v>26950</v>
      </c>
      <c r="AM1346" s="1150" t="s">
        <v>514</v>
      </c>
      <c r="AN1346" s="1150" t="s">
        <v>13437</v>
      </c>
      <c r="AO1346" s="1210">
        <v>5431.64</v>
      </c>
      <c r="AP1346" s="1150" t="s">
        <v>10894</v>
      </c>
      <c r="AQ1346" s="1150"/>
      <c r="AR1346" s="1150"/>
      <c r="AS1346" s="1150"/>
      <c r="AT1346" s="1150"/>
      <c r="AU1346" s="1150"/>
      <c r="AV1346" s="1150"/>
      <c r="AW1346" s="1150"/>
      <c r="AX1346" s="1150"/>
      <c r="AY1346" s="1150" t="s">
        <v>20605</v>
      </c>
      <c r="AZ1346" s="1150"/>
      <c r="BA1346" s="1150"/>
      <c r="BB1346" s="1150"/>
      <c r="BC1346" s="1150"/>
      <c r="BD1346" s="1150"/>
      <c r="BE1346" s="1150"/>
      <c r="BF1346" s="1150"/>
      <c r="BG1346" s="1150"/>
      <c r="BH1346" s="1150"/>
      <c r="BI1346" s="1150"/>
      <c r="BJ1346" s="1150"/>
    </row>
    <row r="1347" spans="1:62">
      <c r="A1347" s="1150">
        <v>1341</v>
      </c>
      <c r="B1347" s="1150"/>
      <c r="C1347" s="1150" t="s">
        <v>2792</v>
      </c>
      <c r="D1347" s="1150" t="s">
        <v>18942</v>
      </c>
      <c r="E1347" s="1150" t="s">
        <v>18943</v>
      </c>
      <c r="F1347" s="1150" t="s">
        <v>18959</v>
      </c>
      <c r="G1347" s="1150" t="s">
        <v>17963</v>
      </c>
      <c r="H1347" s="1150" t="s">
        <v>12445</v>
      </c>
      <c r="I1347" s="1150" t="s">
        <v>12447</v>
      </c>
      <c r="J1347" s="1150" t="s">
        <v>12446</v>
      </c>
      <c r="K1347" s="1150" t="s">
        <v>20606</v>
      </c>
      <c r="L1347" s="1150" t="s">
        <v>394</v>
      </c>
      <c r="M1347" s="1150">
        <v>200036619</v>
      </c>
      <c r="N1347" s="1150" t="s">
        <v>394</v>
      </c>
      <c r="O1347" s="1150"/>
      <c r="P1347" s="1150" t="s">
        <v>17721</v>
      </c>
      <c r="Q1347" s="1150"/>
      <c r="R1347" s="1210">
        <v>133789</v>
      </c>
      <c r="S1347" s="1150"/>
      <c r="T1347" s="1150" t="s">
        <v>394</v>
      </c>
      <c r="U1347" s="1150">
        <v>1003679569</v>
      </c>
      <c r="V1347" s="1150"/>
      <c r="W1347" s="1150"/>
      <c r="X1347" s="1150"/>
      <c r="Y1347" s="1150"/>
      <c r="Z1347" s="1150"/>
      <c r="AA1347" s="1150"/>
      <c r="AB1347" s="1150"/>
      <c r="AC1347" s="1150"/>
      <c r="AD1347" s="1150"/>
      <c r="AE1347" s="1150"/>
      <c r="AF1347" s="1150" t="s">
        <v>18962</v>
      </c>
      <c r="AG1347" s="1211">
        <v>45206</v>
      </c>
      <c r="AH1347" s="1212">
        <v>45200</v>
      </c>
      <c r="AI1347" s="1150" t="s">
        <v>12445</v>
      </c>
      <c r="AJ1347" s="1150" t="s">
        <v>12446</v>
      </c>
      <c r="AK1347" s="1210">
        <v>80604</v>
      </c>
      <c r="AL1347" s="1210">
        <v>80604</v>
      </c>
      <c r="AM1347" s="1150" t="s">
        <v>20338</v>
      </c>
      <c r="AN1347" s="1150" t="s">
        <v>20607</v>
      </c>
      <c r="AO1347" s="1150"/>
      <c r="AP1347" s="1150" t="s">
        <v>12448</v>
      </c>
      <c r="AQ1347" s="1150"/>
      <c r="AR1347" s="1150">
        <v>4902154944</v>
      </c>
      <c r="AS1347" s="1150"/>
      <c r="AT1347" s="1150"/>
      <c r="AU1347" s="1150"/>
      <c r="AV1347" s="1150"/>
      <c r="AW1347" s="1150"/>
      <c r="AX1347" s="1150"/>
      <c r="AY1347" s="1150"/>
      <c r="AZ1347" s="1150"/>
      <c r="BA1347" s="1150"/>
      <c r="BB1347" s="1150"/>
      <c r="BC1347" s="1150"/>
      <c r="BD1347" s="1150"/>
      <c r="BE1347" s="1150"/>
      <c r="BF1347" s="1150"/>
      <c r="BG1347" s="1150"/>
      <c r="BH1347" s="1150"/>
      <c r="BI1347" s="1150"/>
      <c r="BJ1347" s="1150"/>
    </row>
    <row r="1348" spans="1:62">
      <c r="A1348" s="1150">
        <v>1342</v>
      </c>
      <c r="B1348" s="1150"/>
      <c r="C1348" s="1150" t="s">
        <v>2792</v>
      </c>
      <c r="D1348" s="1150" t="s">
        <v>18942</v>
      </c>
      <c r="E1348" s="1150" t="s">
        <v>18943</v>
      </c>
      <c r="F1348" s="1150" t="s">
        <v>18944</v>
      </c>
      <c r="G1348" s="1150" t="s">
        <v>17963</v>
      </c>
      <c r="H1348" s="1150" t="s">
        <v>12804</v>
      </c>
      <c r="I1348" s="1150" t="s">
        <v>12806</v>
      </c>
      <c r="J1348" s="1150" t="s">
        <v>20608</v>
      </c>
      <c r="K1348" s="1150" t="s">
        <v>20609</v>
      </c>
      <c r="L1348" s="1150" t="s">
        <v>394</v>
      </c>
      <c r="M1348" s="1150">
        <v>100202156</v>
      </c>
      <c r="N1348" s="1150" t="s">
        <v>394</v>
      </c>
      <c r="O1348" s="1150"/>
      <c r="P1348" s="1150" t="s">
        <v>17721</v>
      </c>
      <c r="Q1348" s="1150"/>
      <c r="R1348" s="1210">
        <v>10372</v>
      </c>
      <c r="S1348" s="1150"/>
      <c r="T1348" s="1150" t="s">
        <v>394</v>
      </c>
      <c r="U1348" s="1150">
        <v>1003679487</v>
      </c>
      <c r="V1348" s="1150"/>
      <c r="W1348" s="1150"/>
      <c r="X1348" s="1150"/>
      <c r="Y1348" s="1150"/>
      <c r="Z1348" s="1150"/>
      <c r="AA1348" s="1150"/>
      <c r="AB1348" s="1150"/>
      <c r="AC1348" s="1150"/>
      <c r="AD1348" s="1150"/>
      <c r="AE1348" s="1150"/>
      <c r="AF1348" s="1150" t="s">
        <v>18997</v>
      </c>
      <c r="AG1348" s="1211">
        <v>45205</v>
      </c>
      <c r="AH1348" s="1212">
        <v>45200</v>
      </c>
      <c r="AI1348" s="1150" t="s">
        <v>12804</v>
      </c>
      <c r="AJ1348" s="1150" t="s">
        <v>20608</v>
      </c>
      <c r="AK1348" s="1210">
        <v>10372</v>
      </c>
      <c r="AL1348" s="1210">
        <v>10372</v>
      </c>
      <c r="AM1348" s="1150" t="s">
        <v>20335</v>
      </c>
      <c r="AN1348" s="1150" t="s">
        <v>19792</v>
      </c>
      <c r="AO1348" s="1150">
        <v>435.63</v>
      </c>
      <c r="AP1348" s="1150" t="s">
        <v>12807</v>
      </c>
      <c r="AQ1348" s="1150"/>
      <c r="AR1348" s="1150">
        <v>4902154756</v>
      </c>
      <c r="AS1348" s="1150"/>
      <c r="AT1348" s="1150"/>
      <c r="AU1348" s="1150"/>
      <c r="AV1348" s="1150"/>
      <c r="AW1348" s="1150"/>
      <c r="AX1348" s="1150"/>
      <c r="AY1348" s="1150"/>
      <c r="AZ1348" s="1150" t="s">
        <v>19093</v>
      </c>
      <c r="BA1348" s="1150"/>
      <c r="BB1348" s="1150"/>
      <c r="BC1348" s="1150"/>
      <c r="BD1348" s="1150"/>
      <c r="BE1348" s="1211">
        <v>45210</v>
      </c>
      <c r="BF1348" s="1150" t="s">
        <v>18978</v>
      </c>
      <c r="BG1348" s="1150"/>
      <c r="BH1348" s="1150"/>
      <c r="BI1348" s="1150"/>
      <c r="BJ1348" s="1150"/>
    </row>
    <row r="1349" spans="1:62">
      <c r="A1349" s="1150">
        <v>1343</v>
      </c>
      <c r="B1349" s="1150"/>
      <c r="C1349" s="1150" t="s">
        <v>2792</v>
      </c>
      <c r="D1349" s="1150" t="s">
        <v>18942</v>
      </c>
      <c r="E1349" s="1150" t="s">
        <v>18943</v>
      </c>
      <c r="F1349" s="1150" t="s">
        <v>18944</v>
      </c>
      <c r="G1349" s="1150" t="s">
        <v>15831</v>
      </c>
      <c r="H1349" s="1213" t="s">
        <v>3115</v>
      </c>
      <c r="I1349" s="1213" t="s">
        <v>3119</v>
      </c>
      <c r="J1349" s="1213" t="s">
        <v>3114</v>
      </c>
      <c r="K1349" s="1150" t="s">
        <v>20610</v>
      </c>
      <c r="L1349" s="1150" t="s">
        <v>394</v>
      </c>
      <c r="M1349" s="1150">
        <v>100210267</v>
      </c>
      <c r="N1349" s="1150" t="s">
        <v>394</v>
      </c>
      <c r="O1349" s="1150"/>
      <c r="P1349" s="1150"/>
      <c r="Q1349" s="1150"/>
      <c r="R1349" s="1150"/>
      <c r="S1349" s="1150"/>
      <c r="T1349" s="1150"/>
      <c r="U1349" s="1150">
        <v>1003679521</v>
      </c>
      <c r="V1349" s="1150"/>
      <c r="W1349" s="1150"/>
      <c r="X1349" s="1150"/>
      <c r="Y1349" s="1150"/>
      <c r="Z1349" s="1150"/>
      <c r="AA1349" s="1150"/>
      <c r="AB1349" s="1150"/>
      <c r="AC1349" s="1150"/>
      <c r="AD1349" s="1150"/>
      <c r="AE1349" s="1150"/>
      <c r="AF1349" s="1150" t="s">
        <v>18973</v>
      </c>
      <c r="AG1349" s="1211">
        <v>45205</v>
      </c>
      <c r="AH1349" s="1212">
        <v>45200</v>
      </c>
      <c r="AI1349" s="1213" t="s">
        <v>3115</v>
      </c>
      <c r="AJ1349" s="1213" t="s">
        <v>3114</v>
      </c>
      <c r="AK1349" s="1210">
        <v>18132</v>
      </c>
      <c r="AL1349" s="1210">
        <v>18132</v>
      </c>
      <c r="AM1349" s="1150" t="s">
        <v>514</v>
      </c>
      <c r="AN1349" s="1150" t="s">
        <v>13437</v>
      </c>
      <c r="AO1349" s="1210">
        <v>2825</v>
      </c>
      <c r="AP1349" s="1150" t="s">
        <v>3118</v>
      </c>
      <c r="AQ1349" s="1150"/>
      <c r="AR1349" s="1150">
        <v>4902154706</v>
      </c>
      <c r="AS1349" s="1150"/>
      <c r="AT1349" s="1150"/>
      <c r="AU1349" s="1150"/>
      <c r="AV1349" s="1150"/>
      <c r="AW1349" s="1150"/>
      <c r="AX1349" s="1150"/>
      <c r="AY1349" s="1150"/>
      <c r="AZ1349" s="1150"/>
      <c r="BA1349" s="1150"/>
      <c r="BB1349" s="1150"/>
      <c r="BC1349" s="1150"/>
      <c r="BD1349" s="1150"/>
      <c r="BE1349" s="1150"/>
      <c r="BF1349" s="1150"/>
      <c r="BG1349" s="1150"/>
      <c r="BH1349" s="1150"/>
      <c r="BI1349" s="1150"/>
      <c r="BJ1349" s="1150"/>
    </row>
    <row r="1350" spans="1:62">
      <c r="A1350" s="1150">
        <v>1344</v>
      </c>
      <c r="B1350" s="1150"/>
      <c r="C1350" s="1150" t="s">
        <v>2792</v>
      </c>
      <c r="D1350" s="1150" t="s">
        <v>18942</v>
      </c>
      <c r="E1350" s="1150" t="s">
        <v>18943</v>
      </c>
      <c r="F1350" s="1150" t="s">
        <v>18944</v>
      </c>
      <c r="G1350" s="1150" t="s">
        <v>19136</v>
      </c>
      <c r="H1350" s="1243" t="s">
        <v>4996</v>
      </c>
      <c r="I1350" s="1243" t="s">
        <v>4993</v>
      </c>
      <c r="J1350" s="1243" t="s">
        <v>4995</v>
      </c>
      <c r="K1350" s="1150" t="s">
        <v>19893</v>
      </c>
      <c r="L1350" s="1150" t="s">
        <v>394</v>
      </c>
      <c r="M1350" s="1150">
        <v>100210535</v>
      </c>
      <c r="N1350" s="1150" t="s">
        <v>394</v>
      </c>
      <c r="O1350" s="1150" t="s">
        <v>19690</v>
      </c>
      <c r="P1350" s="1150" t="s">
        <v>17721</v>
      </c>
      <c r="Q1350" s="1211">
        <v>45190</v>
      </c>
      <c r="R1350" s="1210">
        <v>15392</v>
      </c>
      <c r="S1350" s="1150"/>
      <c r="T1350" s="1150" t="s">
        <v>19410</v>
      </c>
      <c r="U1350" s="1150">
        <v>1003679510</v>
      </c>
      <c r="V1350" s="1150"/>
      <c r="W1350" s="1150"/>
      <c r="X1350" s="1150"/>
      <c r="Y1350" s="1150"/>
      <c r="Z1350" s="1150"/>
      <c r="AA1350" s="1150"/>
      <c r="AB1350" s="1150"/>
      <c r="AC1350" s="1150"/>
      <c r="AD1350" s="1150"/>
      <c r="AE1350" s="1150"/>
      <c r="AF1350" s="1150" t="s">
        <v>18983</v>
      </c>
      <c r="AG1350" s="1211">
        <v>45205</v>
      </c>
      <c r="AH1350" s="1212">
        <v>45200</v>
      </c>
      <c r="AI1350" s="1243" t="s">
        <v>4996</v>
      </c>
      <c r="AJ1350" s="1243" t="s">
        <v>4995</v>
      </c>
      <c r="AK1350" s="1210">
        <v>15391.75</v>
      </c>
      <c r="AL1350" s="1210">
        <v>15392</v>
      </c>
      <c r="AM1350" s="1150" t="s">
        <v>20351</v>
      </c>
      <c r="AN1350" s="1150" t="s">
        <v>12821</v>
      </c>
      <c r="AO1350" s="1150">
        <v>560</v>
      </c>
      <c r="AP1350" s="1150" t="s">
        <v>20611</v>
      </c>
      <c r="AQ1350" s="1150"/>
      <c r="AR1350" s="1150">
        <v>4902154748</v>
      </c>
      <c r="AS1350" s="1150"/>
      <c r="AT1350" s="1150"/>
      <c r="AU1350" s="1150"/>
      <c r="AV1350" s="1150"/>
      <c r="AW1350" s="1150"/>
      <c r="AX1350" s="1150"/>
      <c r="AY1350" s="1150"/>
      <c r="AZ1350" s="1150" t="s">
        <v>19093</v>
      </c>
      <c r="BA1350" s="1150"/>
      <c r="BB1350" s="1150"/>
      <c r="BC1350" s="1150"/>
      <c r="BD1350" s="1150"/>
      <c r="BE1350" s="1211">
        <v>45210</v>
      </c>
      <c r="BF1350" s="1150" t="s">
        <v>18978</v>
      </c>
      <c r="BG1350" s="1150"/>
      <c r="BH1350" s="1150"/>
      <c r="BI1350" s="1150"/>
      <c r="BJ1350" s="1150"/>
    </row>
    <row r="1351" spans="1:62">
      <c r="A1351" s="1150">
        <v>1345</v>
      </c>
      <c r="B1351" s="1150"/>
      <c r="C1351" s="1150" t="s">
        <v>2792</v>
      </c>
      <c r="D1351" s="1150" t="s">
        <v>18942</v>
      </c>
      <c r="E1351" s="1150" t="s">
        <v>18943</v>
      </c>
      <c r="F1351" s="1150" t="s">
        <v>18948</v>
      </c>
      <c r="G1351" s="1150" t="s">
        <v>17873</v>
      </c>
      <c r="H1351" s="1213" t="s">
        <v>7585</v>
      </c>
      <c r="I1351" s="1150" t="s">
        <v>20612</v>
      </c>
      <c r="J1351" s="1213" t="s">
        <v>12627</v>
      </c>
      <c r="K1351" s="1150" t="s">
        <v>20613</v>
      </c>
      <c r="L1351" s="1150" t="s">
        <v>394</v>
      </c>
      <c r="M1351" s="1150">
        <v>100194279</v>
      </c>
      <c r="N1351" s="1150" t="s">
        <v>394</v>
      </c>
      <c r="O1351" s="1150"/>
      <c r="P1351" s="1150" t="s">
        <v>17721</v>
      </c>
      <c r="Q1351" s="1150"/>
      <c r="R1351" s="1210">
        <v>223107</v>
      </c>
      <c r="S1351" s="1150"/>
      <c r="T1351" s="1150" t="s">
        <v>394</v>
      </c>
      <c r="U1351" s="1150">
        <v>1003679531</v>
      </c>
      <c r="V1351" s="1150"/>
      <c r="W1351" s="1150"/>
      <c r="X1351" s="1150"/>
      <c r="Y1351" s="1150"/>
      <c r="Z1351" s="1150"/>
      <c r="AA1351" s="1150"/>
      <c r="AB1351" s="1150"/>
      <c r="AC1351" s="1150"/>
      <c r="AD1351" s="1150"/>
      <c r="AE1351" s="1150"/>
      <c r="AF1351" s="1150" t="s">
        <v>18978</v>
      </c>
      <c r="AG1351" s="1211">
        <v>45205</v>
      </c>
      <c r="AH1351" s="1212">
        <v>45200</v>
      </c>
      <c r="AI1351" s="1213" t="s">
        <v>7585</v>
      </c>
      <c r="AJ1351" s="1213" t="s">
        <v>12627</v>
      </c>
      <c r="AK1351" s="1254">
        <v>491082.67</v>
      </c>
      <c r="AL1351" s="1210">
        <v>491083</v>
      </c>
      <c r="AM1351" s="1150" t="s">
        <v>491</v>
      </c>
      <c r="AN1351" s="1150" t="s">
        <v>20614</v>
      </c>
      <c r="AO1351" s="1150">
        <v>700.7</v>
      </c>
      <c r="AP1351" s="1150" t="s">
        <v>12629</v>
      </c>
      <c r="AQ1351" s="1150"/>
      <c r="AR1351" s="1150">
        <v>4902154713</v>
      </c>
      <c r="AS1351" s="1150"/>
      <c r="AT1351" s="1150"/>
      <c r="AU1351" s="1150"/>
      <c r="AV1351" s="1150"/>
      <c r="AW1351" s="1150"/>
      <c r="AX1351" s="1150"/>
      <c r="AY1351" s="1150"/>
      <c r="AZ1351" s="1150"/>
      <c r="BA1351" s="1150"/>
      <c r="BB1351" s="1150"/>
      <c r="BC1351" s="1150"/>
      <c r="BD1351" s="1150"/>
      <c r="BE1351" s="1150"/>
      <c r="BF1351" s="1150"/>
      <c r="BG1351" s="1150"/>
      <c r="BH1351" s="1150"/>
      <c r="BI1351" s="1150"/>
      <c r="BJ1351" s="1150"/>
    </row>
    <row r="1352" spans="1:62">
      <c r="A1352" s="1150">
        <v>1346</v>
      </c>
      <c r="B1352" s="1150"/>
      <c r="C1352" s="1150" t="s">
        <v>2792</v>
      </c>
      <c r="D1352" s="1150" t="s">
        <v>18942</v>
      </c>
      <c r="E1352" s="1150" t="s">
        <v>18943</v>
      </c>
      <c r="F1352" s="1150" t="s">
        <v>18948</v>
      </c>
      <c r="G1352" s="1150" t="s">
        <v>17935</v>
      </c>
      <c r="H1352" s="1150" t="s">
        <v>1411</v>
      </c>
      <c r="I1352" s="1213" t="s">
        <v>1413</v>
      </c>
      <c r="J1352" s="1150" t="s">
        <v>3144</v>
      </c>
      <c r="K1352" s="1150" t="s">
        <v>20550</v>
      </c>
      <c r="L1352" s="1150" t="s">
        <v>394</v>
      </c>
      <c r="M1352" s="1150">
        <v>100210787</v>
      </c>
      <c r="N1352" s="1150" t="s">
        <v>394</v>
      </c>
      <c r="O1352" s="1150"/>
      <c r="P1352" s="1150" t="s">
        <v>17721</v>
      </c>
      <c r="Q1352" s="1150"/>
      <c r="R1352" s="1150"/>
      <c r="S1352" s="1150"/>
      <c r="T1352" s="1150"/>
      <c r="U1352" s="1222">
        <v>1003679077</v>
      </c>
      <c r="V1352" s="1222">
        <v>1003679078</v>
      </c>
      <c r="W1352" s="1222">
        <v>1003679079</v>
      </c>
      <c r="X1352" s="1222">
        <v>1003679080</v>
      </c>
      <c r="Y1352" s="1222">
        <v>1003679081</v>
      </c>
      <c r="Z1352" s="1222">
        <v>1003679082</v>
      </c>
      <c r="AA1352" s="1222">
        <v>1003679084</v>
      </c>
      <c r="AB1352" s="1222">
        <v>1003679083</v>
      </c>
      <c r="AC1352" s="1222">
        <v>1003679096</v>
      </c>
      <c r="AD1352" s="1261">
        <v>1000000000</v>
      </c>
      <c r="AE1352" s="1261">
        <v>1000000000</v>
      </c>
      <c r="AF1352" s="1150" t="s">
        <v>18973</v>
      </c>
      <c r="AG1352" s="1211">
        <v>45205</v>
      </c>
      <c r="AH1352" s="1212">
        <v>45200</v>
      </c>
      <c r="AI1352" s="1150" t="s">
        <v>1411</v>
      </c>
      <c r="AJ1352" s="1150" t="s">
        <v>3144</v>
      </c>
      <c r="AK1352" s="1210">
        <v>47000</v>
      </c>
      <c r="AL1352" s="1210">
        <v>47000</v>
      </c>
      <c r="AM1352" s="1150" t="s">
        <v>514</v>
      </c>
      <c r="AN1352" s="1150" t="s">
        <v>13437</v>
      </c>
      <c r="AO1352" s="1150"/>
      <c r="AP1352" s="1150"/>
      <c r="AQ1352" s="1150"/>
      <c r="AR1352" s="1150">
        <v>4902154474</v>
      </c>
      <c r="AS1352" s="1150"/>
      <c r="AT1352" s="1150"/>
      <c r="AU1352" s="1150"/>
      <c r="AV1352" s="1150"/>
      <c r="AW1352" s="1150"/>
      <c r="AX1352" s="1150"/>
      <c r="AY1352" s="1150"/>
      <c r="AZ1352" s="1150"/>
      <c r="BA1352" s="1150"/>
      <c r="BB1352" s="1150"/>
      <c r="BC1352" s="1150"/>
      <c r="BD1352" s="1150"/>
      <c r="BE1352" s="1150"/>
      <c r="BF1352" s="1150"/>
      <c r="BG1352" s="1150"/>
      <c r="BH1352" s="1150"/>
      <c r="BI1352" s="1150"/>
      <c r="BJ1352" s="1150"/>
    </row>
    <row r="1353" spans="1:62">
      <c r="A1353" s="1150">
        <v>1347</v>
      </c>
      <c r="B1353" s="1150"/>
      <c r="C1353" s="1150" t="s">
        <v>2792</v>
      </c>
      <c r="D1353" s="1150" t="s">
        <v>18942</v>
      </c>
      <c r="E1353" s="1150" t="s">
        <v>18943</v>
      </c>
      <c r="F1353" s="1150" t="s">
        <v>18948</v>
      </c>
      <c r="G1353" s="1150" t="s">
        <v>17963</v>
      </c>
      <c r="H1353" s="1150" t="s">
        <v>9720</v>
      </c>
      <c r="I1353" s="1150" t="s">
        <v>9722</v>
      </c>
      <c r="J1353" s="1150" t="s">
        <v>9721</v>
      </c>
      <c r="K1353" s="1150" t="s">
        <v>20615</v>
      </c>
      <c r="L1353" s="1150" t="s">
        <v>394</v>
      </c>
      <c r="M1353" s="1150">
        <v>100183421</v>
      </c>
      <c r="N1353" s="1150" t="s">
        <v>394</v>
      </c>
      <c r="O1353" s="1150"/>
      <c r="P1353" s="1150" t="s">
        <v>17721</v>
      </c>
      <c r="Q1353" s="1150"/>
      <c r="R1353" s="1150"/>
      <c r="S1353" s="1150"/>
      <c r="T1353" s="1150"/>
      <c r="U1353" s="1150">
        <v>1003679537</v>
      </c>
      <c r="V1353" s="1150"/>
      <c r="W1353" s="1150"/>
      <c r="X1353" s="1150"/>
      <c r="Y1353" s="1150"/>
      <c r="Z1353" s="1150"/>
      <c r="AA1353" s="1150"/>
      <c r="AB1353" s="1150"/>
      <c r="AC1353" s="1150"/>
      <c r="AD1353" s="1150"/>
      <c r="AE1353" s="1150"/>
      <c r="AF1353" s="1150" t="s">
        <v>18973</v>
      </c>
      <c r="AG1353" s="1211">
        <v>45205</v>
      </c>
      <c r="AH1353" s="1212">
        <v>45200</v>
      </c>
      <c r="AI1353" s="1150" t="s">
        <v>9720</v>
      </c>
      <c r="AJ1353" s="1150" t="s">
        <v>9721</v>
      </c>
      <c r="AK1353" s="1210">
        <v>45220</v>
      </c>
      <c r="AL1353" s="1210">
        <v>45220</v>
      </c>
      <c r="AM1353" s="1150" t="s">
        <v>20616</v>
      </c>
      <c r="AN1353" s="1150" t="s">
        <v>20288</v>
      </c>
      <c r="AO1353" s="1150">
        <v>550.19000000000005</v>
      </c>
      <c r="AP1353" s="1150" t="s">
        <v>9723</v>
      </c>
      <c r="AQ1353" s="1150"/>
      <c r="AR1353" s="1150">
        <v>4902154793</v>
      </c>
      <c r="AS1353" s="1150"/>
      <c r="AT1353" s="1150"/>
      <c r="AU1353" s="1150"/>
      <c r="AV1353" s="1150"/>
      <c r="AW1353" s="1150"/>
      <c r="AX1353" s="1150"/>
      <c r="AY1353" s="1150"/>
      <c r="AZ1353" s="1150"/>
      <c r="BA1353" s="1150"/>
      <c r="BB1353" s="1150"/>
      <c r="BC1353" s="1150"/>
      <c r="BD1353" s="1150"/>
      <c r="BE1353" s="1150"/>
      <c r="BF1353" s="1150"/>
      <c r="BG1353" s="1150"/>
      <c r="BH1353" s="1150"/>
      <c r="BI1353" s="1150"/>
      <c r="BJ1353" s="1150"/>
    </row>
    <row r="1354" spans="1:62">
      <c r="A1354" s="1150">
        <v>1348</v>
      </c>
      <c r="B1354" s="1150"/>
      <c r="C1354" s="1150" t="s">
        <v>2792</v>
      </c>
      <c r="D1354" s="1150" t="s">
        <v>18942</v>
      </c>
      <c r="E1354" s="1150" t="s">
        <v>18943</v>
      </c>
      <c r="F1354" s="1150" t="s">
        <v>18944</v>
      </c>
      <c r="G1354" s="1150" t="s">
        <v>3643</v>
      </c>
      <c r="H1354" s="1150" t="s">
        <v>8610</v>
      </c>
      <c r="I1354" s="1150" t="s">
        <v>8612</v>
      </c>
      <c r="J1354" s="1150" t="s">
        <v>8611</v>
      </c>
      <c r="K1354" s="1150" t="s">
        <v>8615</v>
      </c>
      <c r="L1354" s="1150" t="s">
        <v>394</v>
      </c>
      <c r="M1354" s="1150">
        <v>100208467</v>
      </c>
      <c r="N1354" s="1150" t="s">
        <v>394</v>
      </c>
      <c r="O1354" s="1150"/>
      <c r="P1354" s="1150" t="s">
        <v>17721</v>
      </c>
      <c r="Q1354" s="1150"/>
      <c r="R1354" s="1210">
        <v>202661</v>
      </c>
      <c r="S1354" s="1150"/>
      <c r="T1354" s="1150" t="s">
        <v>394</v>
      </c>
      <c r="U1354" s="1150">
        <v>1003679392</v>
      </c>
      <c r="V1354" s="1150">
        <v>1003679393</v>
      </c>
      <c r="W1354" s="1150"/>
      <c r="X1354" s="1150"/>
      <c r="Y1354" s="1150"/>
      <c r="Z1354" s="1150"/>
      <c r="AA1354" s="1150"/>
      <c r="AB1354" s="1150"/>
      <c r="AC1354" s="1150"/>
      <c r="AD1354" s="1150"/>
      <c r="AE1354" s="1150"/>
      <c r="AF1354" s="1150" t="s">
        <v>18997</v>
      </c>
      <c r="AG1354" s="1211">
        <v>45205</v>
      </c>
      <c r="AH1354" s="1212">
        <v>45200</v>
      </c>
      <c r="AI1354" s="1150" t="s">
        <v>8610</v>
      </c>
      <c r="AJ1354" s="1150" t="s">
        <v>8611</v>
      </c>
      <c r="AK1354" s="1210">
        <v>202660.83</v>
      </c>
      <c r="AL1354" s="1210">
        <v>202661</v>
      </c>
      <c r="AM1354" s="1150" t="s">
        <v>20335</v>
      </c>
      <c r="AN1354" s="1150" t="s">
        <v>19792</v>
      </c>
      <c r="AO1354" s="1210">
        <v>92516.38</v>
      </c>
      <c r="AP1354" s="1150" t="s">
        <v>8613</v>
      </c>
      <c r="AQ1354" s="1150"/>
      <c r="AR1354" s="1150">
        <v>4902154934</v>
      </c>
      <c r="AS1354" s="1150">
        <v>4902154791</v>
      </c>
      <c r="AT1354" s="1150"/>
      <c r="AU1354" s="1150"/>
      <c r="AV1354" s="1150"/>
      <c r="AW1354" s="1150"/>
      <c r="AX1354" s="1150"/>
      <c r="AY1354" s="1150"/>
      <c r="AZ1354" s="1150"/>
      <c r="BA1354" s="1150"/>
      <c r="BB1354" s="1150"/>
      <c r="BC1354" s="1150"/>
      <c r="BD1354" s="1150"/>
      <c r="BE1354" s="1150"/>
      <c r="BF1354" s="1150"/>
      <c r="BG1354" s="1150"/>
      <c r="BH1354" s="1150"/>
      <c r="BI1354" s="1150"/>
      <c r="BJ1354" s="1150"/>
    </row>
    <row r="1355" spans="1:62">
      <c r="A1355" s="1150">
        <v>1349</v>
      </c>
      <c r="B1355" s="1150"/>
      <c r="C1355" s="1150" t="s">
        <v>2792</v>
      </c>
      <c r="D1355" s="1150" t="s">
        <v>18942</v>
      </c>
      <c r="E1355" s="1150" t="s">
        <v>18943</v>
      </c>
      <c r="F1355" s="1150" t="s">
        <v>18944</v>
      </c>
      <c r="G1355" s="1150" t="s">
        <v>17912</v>
      </c>
      <c r="H1355" s="1150" t="s">
        <v>10246</v>
      </c>
      <c r="I1355" s="1213" t="s">
        <v>10248</v>
      </c>
      <c r="J1355" s="1150" t="s">
        <v>10247</v>
      </c>
      <c r="K1355" s="1150" t="s">
        <v>20617</v>
      </c>
      <c r="L1355" s="1150" t="s">
        <v>394</v>
      </c>
      <c r="M1355" s="1150">
        <v>100202009</v>
      </c>
      <c r="N1355" s="1150" t="s">
        <v>394</v>
      </c>
      <c r="O1355" s="1150"/>
      <c r="P1355" s="1150" t="s">
        <v>17721</v>
      </c>
      <c r="Q1355" s="1150"/>
      <c r="R1355" s="1150"/>
      <c r="S1355" s="1150"/>
      <c r="T1355" s="1150" t="s">
        <v>394</v>
      </c>
      <c r="U1355" s="1150">
        <v>1003679549</v>
      </c>
      <c r="V1355" s="1150"/>
      <c r="W1355" s="1150"/>
      <c r="X1355" s="1150"/>
      <c r="Y1355" s="1150"/>
      <c r="Z1355" s="1150"/>
      <c r="AA1355" s="1150"/>
      <c r="AB1355" s="1150"/>
      <c r="AC1355" s="1150"/>
      <c r="AD1355" s="1150"/>
      <c r="AE1355" s="1150"/>
      <c r="AF1355" s="1150" t="s">
        <v>18973</v>
      </c>
      <c r="AG1355" s="1211">
        <v>45205</v>
      </c>
      <c r="AH1355" s="1212">
        <v>45200</v>
      </c>
      <c r="AI1355" s="1150" t="s">
        <v>10246</v>
      </c>
      <c r="AJ1355" s="1150" t="s">
        <v>10247</v>
      </c>
      <c r="AK1355" s="1210">
        <v>34012</v>
      </c>
      <c r="AL1355" s="1210">
        <v>34012</v>
      </c>
      <c r="AM1355" s="1150" t="s">
        <v>20335</v>
      </c>
      <c r="AN1355" s="1150" t="s">
        <v>19792</v>
      </c>
      <c r="AO1355" s="1150">
        <v>450</v>
      </c>
      <c r="AP1355" s="1150" t="s">
        <v>10249</v>
      </c>
      <c r="AQ1355" s="1150"/>
      <c r="AR1355" s="1150">
        <v>4902154723</v>
      </c>
      <c r="AS1355" s="1150"/>
      <c r="AT1355" s="1150"/>
      <c r="AU1355" s="1150"/>
      <c r="AV1355" s="1150"/>
      <c r="AW1355" s="1150"/>
      <c r="AX1355" s="1150"/>
      <c r="AY1355" s="1150"/>
      <c r="AZ1355" s="1150"/>
      <c r="BA1355" s="1150"/>
      <c r="BB1355" s="1150"/>
      <c r="BC1355" s="1150"/>
      <c r="BD1355" s="1150"/>
      <c r="BE1355" s="1150"/>
      <c r="BF1355" s="1150"/>
      <c r="BG1355" s="1150"/>
      <c r="BH1355" s="1150"/>
      <c r="BI1355" s="1150"/>
      <c r="BJ1355" s="1150"/>
    </row>
    <row r="1356" spans="1:62">
      <c r="A1356" s="1150">
        <v>1350</v>
      </c>
      <c r="B1356" s="1150"/>
      <c r="C1356" s="1150" t="s">
        <v>2792</v>
      </c>
      <c r="D1356" s="1150" t="s">
        <v>18942</v>
      </c>
      <c r="E1356" s="1150" t="s">
        <v>18943</v>
      </c>
      <c r="F1356" s="1150" t="s">
        <v>18944</v>
      </c>
      <c r="G1356" s="1150" t="s">
        <v>57</v>
      </c>
      <c r="H1356" s="1150" t="s">
        <v>13047</v>
      </c>
      <c r="I1356" s="1150" t="s">
        <v>13049</v>
      </c>
      <c r="J1356" s="1150" t="s">
        <v>13048</v>
      </c>
      <c r="K1356" s="1150" t="s">
        <v>20618</v>
      </c>
      <c r="L1356" s="1150"/>
      <c r="M1356" s="1150"/>
      <c r="N1356" s="1150" t="s">
        <v>394</v>
      </c>
      <c r="O1356" s="1150"/>
      <c r="P1356" s="1150" t="s">
        <v>17721</v>
      </c>
      <c r="Q1356" s="1150"/>
      <c r="R1356" s="1150"/>
      <c r="S1356" s="1150"/>
      <c r="T1356" s="1150" t="s">
        <v>394</v>
      </c>
      <c r="U1356" s="1150">
        <v>1003679668</v>
      </c>
      <c r="V1356" s="1150"/>
      <c r="W1356" s="1150"/>
      <c r="X1356" s="1150"/>
      <c r="Y1356" s="1150"/>
      <c r="Z1356" s="1150"/>
      <c r="AA1356" s="1150"/>
      <c r="AB1356" s="1150"/>
      <c r="AC1356" s="1150"/>
      <c r="AD1356" s="1150"/>
      <c r="AE1356" s="1150"/>
      <c r="AF1356" s="1150" t="s">
        <v>18978</v>
      </c>
      <c r="AG1356" s="1211">
        <v>45205</v>
      </c>
      <c r="AH1356" s="1212">
        <v>45200</v>
      </c>
      <c r="AI1356" s="1150" t="s">
        <v>13047</v>
      </c>
      <c r="AJ1356" s="1150" t="s">
        <v>13048</v>
      </c>
      <c r="AK1356" s="1150"/>
      <c r="AL1356" s="1150" t="s">
        <v>18976</v>
      </c>
      <c r="AM1356" s="1150" t="s">
        <v>20335</v>
      </c>
      <c r="AN1356" s="1150" t="s">
        <v>20619</v>
      </c>
      <c r="AO1356" s="1150"/>
      <c r="AP1356" s="1150"/>
      <c r="AQ1356" s="1150"/>
      <c r="AR1356" s="1150">
        <v>4902154960</v>
      </c>
      <c r="AS1356" s="1150"/>
      <c r="AT1356" s="1150"/>
      <c r="AU1356" s="1150"/>
      <c r="AV1356" s="1150"/>
      <c r="AW1356" s="1150"/>
      <c r="AX1356" s="1150"/>
      <c r="AY1356" s="1150" t="s">
        <v>20620</v>
      </c>
      <c r="AZ1356" s="1150"/>
      <c r="BA1356" s="1150"/>
      <c r="BB1356" s="1150"/>
      <c r="BC1356" s="1150"/>
      <c r="BD1356" s="1150"/>
      <c r="BE1356" s="1150"/>
      <c r="BF1356" s="1150"/>
      <c r="BG1356" s="1150"/>
      <c r="BH1356" s="1150"/>
      <c r="BI1356" s="1150"/>
      <c r="BJ1356" s="1150"/>
    </row>
    <row r="1357" spans="1:62" ht="94.5">
      <c r="A1357" s="1150">
        <v>1351</v>
      </c>
      <c r="B1357" s="1150"/>
      <c r="C1357" s="1150" t="s">
        <v>2792</v>
      </c>
      <c r="D1357" s="1150" t="s">
        <v>18942</v>
      </c>
      <c r="E1357" s="1150" t="s">
        <v>18943</v>
      </c>
      <c r="F1357" s="1150" t="s">
        <v>18948</v>
      </c>
      <c r="G1357" s="1150" t="s">
        <v>17963</v>
      </c>
      <c r="H1357" s="1150" t="s">
        <v>12325</v>
      </c>
      <c r="I1357" s="1150" t="s">
        <v>12327</v>
      </c>
      <c r="J1357" s="1150" t="s">
        <v>12326</v>
      </c>
      <c r="K1357" s="1215" t="s">
        <v>20621</v>
      </c>
      <c r="L1357" s="1150" t="s">
        <v>394</v>
      </c>
      <c r="M1357" s="1150">
        <v>100211397</v>
      </c>
      <c r="N1357" s="1150" t="s">
        <v>18962</v>
      </c>
      <c r="O1357" s="1150" t="s">
        <v>19690</v>
      </c>
      <c r="P1357" s="1150" t="s">
        <v>17721</v>
      </c>
      <c r="Q1357" s="1211">
        <v>45206</v>
      </c>
      <c r="R1357" s="1210">
        <v>34724</v>
      </c>
      <c r="S1357" s="1150"/>
      <c r="T1357" s="1150" t="s">
        <v>18969</v>
      </c>
      <c r="U1357" s="1150">
        <v>1003680069</v>
      </c>
      <c r="V1357" s="1150">
        <v>1003680070</v>
      </c>
      <c r="W1357" s="1150"/>
      <c r="X1357" s="1150"/>
      <c r="Y1357" s="1150"/>
      <c r="Z1357" s="1150"/>
      <c r="AA1357" s="1150"/>
      <c r="AB1357" s="1150"/>
      <c r="AC1357" s="1150"/>
      <c r="AD1357" s="1150"/>
      <c r="AE1357" s="1150"/>
      <c r="AF1357" s="1150" t="s">
        <v>18962</v>
      </c>
      <c r="AG1357" s="1211">
        <v>45208</v>
      </c>
      <c r="AH1357" s="1212">
        <v>45200</v>
      </c>
      <c r="AI1357" s="1150" t="s">
        <v>12325</v>
      </c>
      <c r="AJ1357" s="1150" t="s">
        <v>12326</v>
      </c>
      <c r="AK1357" s="1210">
        <v>34723.300000000003</v>
      </c>
      <c r="AL1357" s="1210">
        <v>34724</v>
      </c>
      <c r="AM1357" s="1150" t="s">
        <v>514</v>
      </c>
      <c r="AN1357" s="1150" t="s">
        <v>13437</v>
      </c>
      <c r="AO1357" s="1150"/>
      <c r="AP1357" s="1150"/>
      <c r="AQ1357" s="1150"/>
      <c r="AR1357" s="1150">
        <v>4902155448</v>
      </c>
      <c r="AS1357" s="1150"/>
      <c r="AT1357" s="1150"/>
      <c r="AU1357" s="1150"/>
      <c r="AV1357" s="1150"/>
      <c r="AW1357" s="1150"/>
      <c r="AX1357" s="1150"/>
      <c r="AY1357" s="1150" t="s">
        <v>20622</v>
      </c>
      <c r="AZ1357" s="1150"/>
      <c r="BA1357" s="1150"/>
      <c r="BB1357" s="1150"/>
      <c r="BC1357" s="1150"/>
      <c r="BD1357" s="1150"/>
      <c r="BE1357" s="1150"/>
      <c r="BF1357" s="1150"/>
      <c r="BG1357" s="1150"/>
      <c r="BH1357" s="1150"/>
      <c r="BI1357" s="1150"/>
      <c r="BJ1357" s="1150"/>
    </row>
    <row r="1358" spans="1:62">
      <c r="A1358" s="1150">
        <v>1352</v>
      </c>
      <c r="B1358" s="1150"/>
      <c r="C1358" s="1150" t="s">
        <v>2792</v>
      </c>
      <c r="D1358" s="1150" t="s">
        <v>18942</v>
      </c>
      <c r="E1358" s="1150" t="s">
        <v>18943</v>
      </c>
      <c r="F1358" s="1150" t="s">
        <v>18948</v>
      </c>
      <c r="G1358" s="1150" t="s">
        <v>17873</v>
      </c>
      <c r="H1358" s="1150" t="s">
        <v>4680</v>
      </c>
      <c r="I1358" s="1150" t="s">
        <v>4677</v>
      </c>
      <c r="J1358" s="1150" t="s">
        <v>20623</v>
      </c>
      <c r="K1358" s="1150" t="s">
        <v>20624</v>
      </c>
      <c r="L1358" s="1150" t="s">
        <v>394</v>
      </c>
      <c r="M1358" s="1150">
        <v>100211401</v>
      </c>
      <c r="N1358" s="1150" t="s">
        <v>18962</v>
      </c>
      <c r="O1358" s="1150" t="s">
        <v>19690</v>
      </c>
      <c r="P1358" s="1150" t="s">
        <v>17721</v>
      </c>
      <c r="Q1358" s="1211">
        <v>45206</v>
      </c>
      <c r="R1358" s="1210">
        <v>9047</v>
      </c>
      <c r="S1358" s="1150"/>
      <c r="T1358" s="1150" t="s">
        <v>18969</v>
      </c>
      <c r="U1358" s="1150">
        <v>1003679869</v>
      </c>
      <c r="V1358" s="1150">
        <v>1003679870</v>
      </c>
      <c r="W1358" s="1150"/>
      <c r="X1358" s="1150"/>
      <c r="Y1358" s="1150"/>
      <c r="Z1358" s="1150"/>
      <c r="AA1358" s="1150"/>
      <c r="AB1358" s="1150"/>
      <c r="AC1358" s="1150"/>
      <c r="AD1358" s="1150"/>
      <c r="AE1358" s="1150"/>
      <c r="AF1358" s="1150" t="s">
        <v>18962</v>
      </c>
      <c r="AG1358" s="1211">
        <v>45207</v>
      </c>
      <c r="AH1358" s="1212">
        <v>45200</v>
      </c>
      <c r="AI1358" s="1150" t="s">
        <v>4680</v>
      </c>
      <c r="AJ1358" s="1150" t="s">
        <v>20623</v>
      </c>
      <c r="AK1358" s="1210">
        <v>9047.01</v>
      </c>
      <c r="AL1358" s="1210">
        <v>9048</v>
      </c>
      <c r="AM1358" s="1150" t="s">
        <v>514</v>
      </c>
      <c r="AN1358" s="1150" t="s">
        <v>13437</v>
      </c>
      <c r="AO1358" s="1150"/>
      <c r="AP1358" s="1150"/>
      <c r="AQ1358" s="1150"/>
      <c r="AR1358" s="1150">
        <v>4902155130</v>
      </c>
      <c r="AS1358" s="1150"/>
      <c r="AT1358" s="1150"/>
      <c r="AU1358" s="1150"/>
      <c r="AV1358" s="1150"/>
      <c r="AW1358" s="1150"/>
      <c r="AX1358" s="1150"/>
      <c r="AY1358" s="1150" t="s">
        <v>20625</v>
      </c>
      <c r="AZ1358" s="1150"/>
      <c r="BA1358" s="1150"/>
      <c r="BB1358" s="1150"/>
      <c r="BC1358" s="1150"/>
      <c r="BD1358" s="1150"/>
      <c r="BE1358" s="1150"/>
      <c r="BF1358" s="1150"/>
      <c r="BG1358" s="1150"/>
      <c r="BH1358" s="1150"/>
      <c r="BI1358" s="1150"/>
      <c r="BJ1358" s="1150"/>
    </row>
    <row r="1359" spans="1:62">
      <c r="A1359" s="1150">
        <v>1353</v>
      </c>
      <c r="B1359" s="1150"/>
      <c r="C1359" s="1150" t="s">
        <v>19942</v>
      </c>
      <c r="D1359" s="1150" t="s">
        <v>18942</v>
      </c>
      <c r="E1359" s="1150" t="s">
        <v>17550</v>
      </c>
      <c r="F1359" s="1150" t="s">
        <v>18944</v>
      </c>
      <c r="G1359" s="1150" t="s">
        <v>15943</v>
      </c>
      <c r="H1359" s="1150"/>
      <c r="I1359" s="1150" t="s">
        <v>20626</v>
      </c>
      <c r="J1359" s="1150"/>
      <c r="K1359" s="1150" t="s">
        <v>20627</v>
      </c>
      <c r="L1359" s="1150" t="s">
        <v>18997</v>
      </c>
      <c r="M1359" s="1150"/>
      <c r="N1359" s="1150"/>
      <c r="O1359" s="1150"/>
      <c r="P1359" s="1150"/>
      <c r="Q1359" s="1150"/>
      <c r="R1359" s="1150"/>
      <c r="S1359" s="1150"/>
      <c r="T1359" s="1150"/>
      <c r="U1359" s="1150"/>
      <c r="V1359" s="1150"/>
      <c r="W1359" s="1150"/>
      <c r="X1359" s="1150"/>
      <c r="Y1359" s="1150"/>
      <c r="Z1359" s="1150"/>
      <c r="AA1359" s="1150"/>
      <c r="AB1359" s="1150"/>
      <c r="AC1359" s="1150"/>
      <c r="AD1359" s="1150"/>
      <c r="AE1359" s="1150"/>
      <c r="AF1359" s="1150"/>
      <c r="AG1359" s="1150"/>
      <c r="AH1359" s="1212">
        <v>1</v>
      </c>
      <c r="AI1359" s="1150"/>
      <c r="AJ1359" s="1150"/>
      <c r="AK1359" s="1150"/>
      <c r="AL1359" s="1150" t="s">
        <v>18976</v>
      </c>
      <c r="AM1359" s="1150" t="s">
        <v>20335</v>
      </c>
      <c r="AN1359" s="1150" t="s">
        <v>20619</v>
      </c>
      <c r="AO1359" s="1150"/>
      <c r="AP1359" s="1150"/>
      <c r="AQ1359" s="1150"/>
      <c r="AR1359" s="1150"/>
      <c r="AS1359" s="1150"/>
      <c r="AT1359" s="1150"/>
      <c r="AU1359" s="1150"/>
      <c r="AV1359" s="1150"/>
      <c r="AW1359" s="1150"/>
      <c r="AX1359" s="1150"/>
      <c r="AY1359" s="1150"/>
      <c r="AZ1359" s="1150"/>
      <c r="BA1359" s="1150"/>
      <c r="BB1359" s="1150"/>
      <c r="BC1359" s="1150"/>
      <c r="BD1359" s="1150"/>
      <c r="BE1359" s="1150"/>
      <c r="BF1359" s="1150"/>
      <c r="BG1359" s="1150"/>
      <c r="BH1359" s="1150"/>
      <c r="BI1359" s="1150"/>
      <c r="BJ1359" s="1150"/>
    </row>
    <row r="1360" spans="1:62">
      <c r="A1360" s="1150">
        <v>1354</v>
      </c>
      <c r="B1360" s="1150"/>
      <c r="C1360" s="1150" t="s">
        <v>2792</v>
      </c>
      <c r="D1360" s="1150" t="s">
        <v>18942</v>
      </c>
      <c r="E1360" s="1150" t="s">
        <v>18943</v>
      </c>
      <c r="F1360" s="1150" t="s">
        <v>18944</v>
      </c>
      <c r="G1360" s="1150" t="s">
        <v>3643</v>
      </c>
      <c r="H1360" s="1235" t="s">
        <v>4081</v>
      </c>
      <c r="I1360" s="1213" t="s">
        <v>4078</v>
      </c>
      <c r="J1360" s="1235" t="s">
        <v>4080</v>
      </c>
      <c r="K1360" s="1150" t="s">
        <v>17547</v>
      </c>
      <c r="L1360" s="1150" t="s">
        <v>394</v>
      </c>
      <c r="M1360" s="1150">
        <v>100206103</v>
      </c>
      <c r="N1360" s="1150" t="s">
        <v>394</v>
      </c>
      <c r="O1360" s="1150" t="s">
        <v>19690</v>
      </c>
      <c r="P1360" s="1150" t="s">
        <v>17721</v>
      </c>
      <c r="Q1360" s="1211">
        <v>45190</v>
      </c>
      <c r="R1360" s="1210">
        <v>94793</v>
      </c>
      <c r="S1360" s="1150"/>
      <c r="T1360" s="1150" t="s">
        <v>19281</v>
      </c>
      <c r="U1360" s="1150">
        <v>1003679541</v>
      </c>
      <c r="V1360" s="1150"/>
      <c r="W1360" s="1150"/>
      <c r="X1360" s="1150"/>
      <c r="Y1360" s="1150"/>
      <c r="Z1360" s="1150"/>
      <c r="AA1360" s="1150"/>
      <c r="AB1360" s="1150"/>
      <c r="AC1360" s="1150"/>
      <c r="AD1360" s="1150"/>
      <c r="AE1360" s="1150"/>
      <c r="AF1360" s="1150" t="s">
        <v>18978</v>
      </c>
      <c r="AG1360" s="1211">
        <v>45205</v>
      </c>
      <c r="AH1360" s="1212">
        <v>45200</v>
      </c>
      <c r="AI1360" s="1235" t="s">
        <v>4081</v>
      </c>
      <c r="AJ1360" s="1235" t="s">
        <v>4080</v>
      </c>
      <c r="AK1360" s="1210">
        <v>94792.97</v>
      </c>
      <c r="AL1360" s="1210">
        <v>94793</v>
      </c>
      <c r="AM1360" s="1150" t="s">
        <v>491</v>
      </c>
      <c r="AN1360" s="1150" t="s">
        <v>12821</v>
      </c>
      <c r="AO1360" s="1210">
        <v>2525.7199999999998</v>
      </c>
      <c r="AP1360" s="1150" t="s">
        <v>10866</v>
      </c>
      <c r="AQ1360" s="1150"/>
      <c r="AR1360" s="1150">
        <v>4902154757</v>
      </c>
      <c r="AS1360" s="1150"/>
      <c r="AT1360" s="1150"/>
      <c r="AU1360" s="1150"/>
      <c r="AV1360" s="1150"/>
      <c r="AW1360" s="1150"/>
      <c r="AX1360" s="1150"/>
      <c r="AY1360" s="1150"/>
      <c r="AZ1360" s="1150"/>
      <c r="BA1360" s="1150"/>
      <c r="BB1360" s="1150"/>
      <c r="BC1360" s="1150"/>
      <c r="BD1360" s="1150"/>
      <c r="BE1360" s="1150"/>
      <c r="BF1360" s="1150"/>
      <c r="BG1360" s="1150"/>
      <c r="BH1360" s="1150"/>
      <c r="BI1360" s="1150"/>
      <c r="BJ1360" s="1150"/>
    </row>
    <row r="1361" spans="1:62">
      <c r="A1361" s="1150">
        <v>1355</v>
      </c>
      <c r="B1361" s="1150"/>
      <c r="C1361" s="1150" t="s">
        <v>2792</v>
      </c>
      <c r="D1361" s="1150" t="s">
        <v>18942</v>
      </c>
      <c r="E1361" s="1150" t="s">
        <v>18943</v>
      </c>
      <c r="F1361" s="1150" t="s">
        <v>18944</v>
      </c>
      <c r="G1361" s="1150" t="s">
        <v>15831</v>
      </c>
      <c r="H1361" s="1213" t="s">
        <v>13072</v>
      </c>
      <c r="I1361" s="1213" t="s">
        <v>13074</v>
      </c>
      <c r="J1361" s="1213" t="s">
        <v>13073</v>
      </c>
      <c r="K1361" s="1150" t="s">
        <v>19034</v>
      </c>
      <c r="L1361" s="1150" t="s">
        <v>394</v>
      </c>
      <c r="M1361" s="1150">
        <v>100210388</v>
      </c>
      <c r="N1361" s="1150" t="s">
        <v>394</v>
      </c>
      <c r="O1361" s="1150" t="s">
        <v>18964</v>
      </c>
      <c r="P1361" s="1150" t="s">
        <v>17721</v>
      </c>
      <c r="Q1361" s="1211">
        <v>45174</v>
      </c>
      <c r="R1361" s="1210">
        <v>24669</v>
      </c>
      <c r="S1361" s="1150"/>
      <c r="T1361" s="1150" t="s">
        <v>18961</v>
      </c>
      <c r="U1361" s="1150">
        <v>1003679688</v>
      </c>
      <c r="V1361" s="1150"/>
      <c r="W1361" s="1150"/>
      <c r="X1361" s="1150"/>
      <c r="Y1361" s="1150"/>
      <c r="Z1361" s="1150"/>
      <c r="AA1361" s="1150"/>
      <c r="AB1361" s="1150"/>
      <c r="AC1361" s="1150"/>
      <c r="AD1361" s="1150"/>
      <c r="AE1361" s="1150"/>
      <c r="AF1361" s="1150" t="s">
        <v>18997</v>
      </c>
      <c r="AG1361" s="1211">
        <v>45205</v>
      </c>
      <c r="AH1361" s="1212">
        <v>45200</v>
      </c>
      <c r="AI1361" s="1213" t="s">
        <v>13072</v>
      </c>
      <c r="AJ1361" s="1213" t="s">
        <v>13073</v>
      </c>
      <c r="AK1361" s="1210">
        <v>24668.240000000002</v>
      </c>
      <c r="AL1361" s="1210">
        <v>24669</v>
      </c>
      <c r="AM1361" s="1150" t="s">
        <v>5</v>
      </c>
      <c r="AN1361" s="1150" t="s">
        <v>12821</v>
      </c>
      <c r="AO1361" s="1210">
        <v>1442.5</v>
      </c>
      <c r="AP1361" s="1150" t="s">
        <v>13075</v>
      </c>
      <c r="AQ1361" s="1150"/>
      <c r="AR1361" s="1150">
        <v>4902154927</v>
      </c>
      <c r="AS1361" s="1150"/>
      <c r="AT1361" s="1150"/>
      <c r="AU1361" s="1150"/>
      <c r="AV1361" s="1150"/>
      <c r="AW1361" s="1150"/>
      <c r="AX1361" s="1150"/>
      <c r="AY1361" s="1150"/>
      <c r="AZ1361" s="1150"/>
      <c r="BA1361" s="1150"/>
      <c r="BB1361" s="1150"/>
      <c r="BC1361" s="1150"/>
      <c r="BD1361" s="1150"/>
      <c r="BE1361" s="1150"/>
      <c r="BF1361" s="1150"/>
      <c r="BG1361" s="1150"/>
      <c r="BH1361" s="1150"/>
      <c r="BI1361" s="1150"/>
      <c r="BJ1361" s="1150"/>
    </row>
    <row r="1362" spans="1:62">
      <c r="A1362" s="1150">
        <v>1356</v>
      </c>
      <c r="B1362" s="1150"/>
      <c r="C1362" s="1150" t="s">
        <v>2792</v>
      </c>
      <c r="D1362" s="1150" t="s">
        <v>18942</v>
      </c>
      <c r="E1362" s="1150" t="s">
        <v>18943</v>
      </c>
      <c r="F1362" s="1150" t="s">
        <v>18948</v>
      </c>
      <c r="G1362" s="1150" t="s">
        <v>15831</v>
      </c>
      <c r="H1362" s="1150" t="s">
        <v>15138</v>
      </c>
      <c r="I1362" s="1213" t="s">
        <v>15139</v>
      </c>
      <c r="J1362" s="1150" t="s">
        <v>19363</v>
      </c>
      <c r="K1362" s="1150" t="s">
        <v>15137</v>
      </c>
      <c r="L1362" s="1150" t="s">
        <v>394</v>
      </c>
      <c r="M1362" s="1150">
        <v>100210016</v>
      </c>
      <c r="N1362" s="1150" t="s">
        <v>394</v>
      </c>
      <c r="O1362" s="1150" t="s">
        <v>18968</v>
      </c>
      <c r="P1362" s="1150" t="s">
        <v>17721</v>
      </c>
      <c r="Q1362" s="1211">
        <v>45188</v>
      </c>
      <c r="R1362" s="1210">
        <v>11203</v>
      </c>
      <c r="S1362" s="1150"/>
      <c r="T1362" s="1150" t="s">
        <v>18969</v>
      </c>
      <c r="U1362" s="1150">
        <v>1003679712</v>
      </c>
      <c r="V1362" s="1150">
        <v>1003679713</v>
      </c>
      <c r="W1362" s="1150"/>
      <c r="X1362" s="1150"/>
      <c r="Y1362" s="1150"/>
      <c r="Z1362" s="1150"/>
      <c r="AA1362" s="1150"/>
      <c r="AB1362" s="1150"/>
      <c r="AC1362" s="1150"/>
      <c r="AD1362" s="1150"/>
      <c r="AE1362" s="1150"/>
      <c r="AF1362" s="1150" t="s">
        <v>18978</v>
      </c>
      <c r="AG1362" s="1211">
        <v>45206</v>
      </c>
      <c r="AH1362" s="1212">
        <v>45200</v>
      </c>
      <c r="AI1362" s="1150" t="s">
        <v>15138</v>
      </c>
      <c r="AJ1362" s="1150" t="s">
        <v>19363</v>
      </c>
      <c r="AK1362" s="1210">
        <v>11202.83</v>
      </c>
      <c r="AL1362" s="1210">
        <v>11203</v>
      </c>
      <c r="AM1362" s="1150" t="s">
        <v>516</v>
      </c>
      <c r="AN1362" s="1150" t="s">
        <v>13437</v>
      </c>
      <c r="AO1362" s="1210">
        <v>2228.2399999999998</v>
      </c>
      <c r="AP1362" s="1150" t="s">
        <v>15144</v>
      </c>
      <c r="AQ1362" s="1150"/>
      <c r="AR1362" s="1150">
        <v>4902155039</v>
      </c>
      <c r="AS1362" s="1150"/>
      <c r="AT1362" s="1150"/>
      <c r="AU1362" s="1150"/>
      <c r="AV1362" s="1150"/>
      <c r="AW1362" s="1150"/>
      <c r="AX1362" s="1150"/>
      <c r="AY1362" s="1150" t="s">
        <v>19418</v>
      </c>
      <c r="AZ1362" s="1150"/>
      <c r="BA1362" s="1150"/>
      <c r="BB1362" s="1150"/>
      <c r="BC1362" s="1150"/>
      <c r="BD1362" s="1150"/>
      <c r="BE1362" s="1150"/>
      <c r="BF1362" s="1150"/>
      <c r="BG1362" s="1150"/>
      <c r="BH1362" s="1150"/>
      <c r="BI1362" s="1150"/>
      <c r="BJ1362" s="1150"/>
    </row>
    <row r="1363" spans="1:62">
      <c r="A1363" s="1150">
        <v>1357</v>
      </c>
      <c r="B1363" s="1150"/>
      <c r="C1363" s="1150" t="s">
        <v>2792</v>
      </c>
      <c r="D1363" s="1150" t="s">
        <v>19273</v>
      </c>
      <c r="E1363" s="1150" t="s">
        <v>18943</v>
      </c>
      <c r="F1363" s="1150" t="s">
        <v>18944</v>
      </c>
      <c r="G1363" s="1150" t="s">
        <v>15831</v>
      </c>
      <c r="H1363" s="1213" t="s">
        <v>20628</v>
      </c>
      <c r="I1363" s="1150" t="s">
        <v>20629</v>
      </c>
      <c r="J1363" s="1213" t="s">
        <v>20630</v>
      </c>
      <c r="K1363" s="1150" t="s">
        <v>20631</v>
      </c>
      <c r="L1363" s="1150" t="s">
        <v>394</v>
      </c>
      <c r="M1363" s="1150">
        <v>100205935</v>
      </c>
      <c r="N1363" s="1150" t="s">
        <v>394</v>
      </c>
      <c r="O1363" s="1150" t="s">
        <v>18964</v>
      </c>
      <c r="P1363" s="1150" t="s">
        <v>17721</v>
      </c>
      <c r="Q1363" s="1016"/>
      <c r="R1363" s="1210">
        <v>30477</v>
      </c>
      <c r="S1363" s="1150">
        <v>13499</v>
      </c>
      <c r="T1363" s="1150" t="s">
        <v>394</v>
      </c>
      <c r="U1363" s="1150">
        <v>1003679961</v>
      </c>
      <c r="V1363" s="1150"/>
      <c r="W1363" s="1150"/>
      <c r="X1363" s="1150"/>
      <c r="Y1363" s="1150"/>
      <c r="Z1363" s="1150"/>
      <c r="AA1363" s="1150"/>
      <c r="AB1363" s="1150"/>
      <c r="AC1363" s="1150"/>
      <c r="AD1363" s="1150"/>
      <c r="AE1363" s="1150"/>
      <c r="AF1363" s="1150" t="s">
        <v>18997</v>
      </c>
      <c r="AG1363" s="1211">
        <v>45207</v>
      </c>
      <c r="AH1363" s="1212">
        <v>45200</v>
      </c>
      <c r="AI1363" s="1213" t="s">
        <v>20628</v>
      </c>
      <c r="AJ1363" s="1213" t="s">
        <v>20630</v>
      </c>
      <c r="AK1363" s="1210">
        <v>43976.04</v>
      </c>
      <c r="AL1363" s="1210">
        <v>43977</v>
      </c>
      <c r="AM1363" s="1150" t="s">
        <v>5</v>
      </c>
      <c r="AN1363" s="1150" t="s">
        <v>12821</v>
      </c>
      <c r="AO1363" s="1210">
        <v>41124.5</v>
      </c>
      <c r="AP1363" s="1150" t="s">
        <v>20632</v>
      </c>
      <c r="AQ1363" s="1150"/>
      <c r="AR1363" s="1150">
        <v>4902155446</v>
      </c>
      <c r="AS1363" s="1150"/>
      <c r="AT1363" s="1150"/>
      <c r="AU1363" s="1150"/>
      <c r="AV1363" s="1150"/>
      <c r="AW1363" s="1150"/>
      <c r="AX1363" s="1150"/>
      <c r="AY1363" s="1150" t="s">
        <v>20633</v>
      </c>
      <c r="AZ1363" s="1150"/>
      <c r="BA1363" s="1150"/>
      <c r="BB1363" s="1150"/>
      <c r="BC1363" s="1150"/>
      <c r="BD1363" s="1150"/>
      <c r="BE1363" s="1150"/>
      <c r="BF1363" s="1150"/>
      <c r="BG1363" s="1150"/>
      <c r="BH1363" s="1150"/>
      <c r="BI1363" s="1150"/>
      <c r="BJ1363" s="1150"/>
    </row>
    <row r="1364" spans="1:62">
      <c r="A1364" s="1150">
        <v>1358</v>
      </c>
      <c r="B1364" s="1150" t="s">
        <v>19108</v>
      </c>
      <c r="C1364" s="1150" t="s">
        <v>2792</v>
      </c>
      <c r="D1364" s="1150" t="s">
        <v>18942</v>
      </c>
      <c r="E1364" s="1150" t="s">
        <v>18943</v>
      </c>
      <c r="F1364" s="1150" t="s">
        <v>18948</v>
      </c>
      <c r="G1364" s="1150" t="s">
        <v>19136</v>
      </c>
      <c r="H1364" s="1213" t="s">
        <v>1228</v>
      </c>
      <c r="I1364" s="1213" t="s">
        <v>1225</v>
      </c>
      <c r="J1364" s="1213" t="s">
        <v>2826</v>
      </c>
      <c r="K1364" s="1150" t="s">
        <v>19478</v>
      </c>
      <c r="L1364" s="1150" t="s">
        <v>394</v>
      </c>
      <c r="M1364" s="1150">
        <v>100195833</v>
      </c>
      <c r="N1364" s="1150" t="s">
        <v>394</v>
      </c>
      <c r="O1364" s="1150" t="s">
        <v>19188</v>
      </c>
      <c r="P1364" s="1150" t="s">
        <v>17721</v>
      </c>
      <c r="Q1364" s="1211">
        <v>45183</v>
      </c>
      <c r="R1364" s="1210">
        <v>48000</v>
      </c>
      <c r="S1364" s="1210">
        <v>5947</v>
      </c>
      <c r="T1364" s="1150" t="s">
        <v>18969</v>
      </c>
      <c r="U1364" s="1150">
        <v>1003679714</v>
      </c>
      <c r="V1364" s="1150"/>
      <c r="W1364" s="1150"/>
      <c r="X1364" s="1150"/>
      <c r="Y1364" s="1150"/>
      <c r="Z1364" s="1150"/>
      <c r="AA1364" s="1150"/>
      <c r="AB1364" s="1150"/>
      <c r="AC1364" s="1150"/>
      <c r="AD1364" s="1150"/>
      <c r="AE1364" s="1150"/>
      <c r="AF1364" s="1150" t="s">
        <v>19172</v>
      </c>
      <c r="AG1364" s="1211">
        <v>45206</v>
      </c>
      <c r="AH1364" s="1212">
        <v>45200</v>
      </c>
      <c r="AI1364" s="1213" t="s">
        <v>1228</v>
      </c>
      <c r="AJ1364" s="1213" t="s">
        <v>2826</v>
      </c>
      <c r="AK1364" s="1210">
        <v>53946.080000000002</v>
      </c>
      <c r="AL1364" s="1210">
        <v>53947</v>
      </c>
      <c r="AM1364" s="1150" t="s">
        <v>514</v>
      </c>
      <c r="AN1364" s="1150" t="s">
        <v>13437</v>
      </c>
      <c r="AO1364" s="1210">
        <v>2999</v>
      </c>
      <c r="AP1364" s="970" t="s">
        <v>1227</v>
      </c>
      <c r="AQ1364" s="1150"/>
      <c r="AR1364" s="1150">
        <v>4902155025</v>
      </c>
      <c r="AS1364" s="1150"/>
      <c r="AT1364" s="1150"/>
      <c r="AU1364" s="1150"/>
      <c r="AV1364" s="1150"/>
      <c r="AW1364" s="1150"/>
      <c r="AX1364" s="1150"/>
      <c r="AY1364" s="1150" t="s">
        <v>19894</v>
      </c>
      <c r="AZ1364" s="1150"/>
      <c r="BA1364" s="1150"/>
      <c r="BB1364" s="1150"/>
      <c r="BC1364" s="1150"/>
      <c r="BD1364" s="1150"/>
      <c r="BE1364" s="1150"/>
      <c r="BF1364" s="1150"/>
      <c r="BG1364" s="1150"/>
      <c r="BH1364" s="1150"/>
      <c r="BI1364" s="1150"/>
      <c r="BJ1364" s="1150"/>
    </row>
    <row r="1365" spans="1:62">
      <c r="A1365" s="1150">
        <v>1359</v>
      </c>
      <c r="B1365" s="1150"/>
      <c r="C1365" s="1150" t="s">
        <v>2792</v>
      </c>
      <c r="D1365" s="1150" t="s">
        <v>18942</v>
      </c>
      <c r="E1365" s="1150" t="s">
        <v>18943</v>
      </c>
      <c r="F1365" s="1150" t="s">
        <v>18944</v>
      </c>
      <c r="G1365" s="1150" t="s">
        <v>15831</v>
      </c>
      <c r="H1365" s="1213" t="s">
        <v>20628</v>
      </c>
      <c r="I1365" s="1150" t="s">
        <v>20634</v>
      </c>
      <c r="J1365" s="1213" t="s">
        <v>20630</v>
      </c>
      <c r="K1365" s="1150" t="s">
        <v>20635</v>
      </c>
      <c r="L1365" s="1150" t="s">
        <v>394</v>
      </c>
      <c r="M1365" s="1150">
        <v>100205894</v>
      </c>
      <c r="N1365" s="1150" t="s">
        <v>394</v>
      </c>
      <c r="O1365" s="1150"/>
      <c r="P1365" s="1150" t="s">
        <v>17721</v>
      </c>
      <c r="Q1365" s="1150"/>
      <c r="R1365" s="1210">
        <v>28373</v>
      </c>
      <c r="S1365" s="1150"/>
      <c r="T1365" s="1150" t="s">
        <v>394</v>
      </c>
      <c r="U1365" s="1016">
        <v>1003679612</v>
      </c>
      <c r="V1365" s="1016">
        <v>1003679613</v>
      </c>
      <c r="W1365" s="1150"/>
      <c r="X1365" s="1150"/>
      <c r="Y1365" s="1150"/>
      <c r="Z1365" s="1150"/>
      <c r="AA1365" s="1150"/>
      <c r="AB1365" s="1150"/>
      <c r="AC1365" s="1150"/>
      <c r="AD1365" s="1150"/>
      <c r="AE1365" s="1150"/>
      <c r="AF1365" s="1150" t="s">
        <v>18997</v>
      </c>
      <c r="AG1365" s="1211">
        <v>45206</v>
      </c>
      <c r="AH1365" s="1212">
        <v>45200</v>
      </c>
      <c r="AI1365" s="1213" t="s">
        <v>20628</v>
      </c>
      <c r="AJ1365" s="1213" t="s">
        <v>20630</v>
      </c>
      <c r="AK1365" s="1210">
        <v>28373</v>
      </c>
      <c r="AL1365" s="1210">
        <v>28373</v>
      </c>
      <c r="AM1365" s="1150" t="s">
        <v>5</v>
      </c>
      <c r="AN1365" s="1150" t="s">
        <v>12821</v>
      </c>
      <c r="AO1365" s="1150"/>
      <c r="AP1365" s="1150" t="s">
        <v>20636</v>
      </c>
      <c r="AQ1365" s="1150"/>
      <c r="AR1365" s="1150">
        <v>4902155058</v>
      </c>
      <c r="AS1365" s="1150"/>
      <c r="AT1365" s="1150"/>
      <c r="AU1365" s="1150"/>
      <c r="AV1365" s="1150"/>
      <c r="AW1365" s="1150"/>
      <c r="AX1365" s="1150"/>
      <c r="AY1365" s="1150" t="s">
        <v>19418</v>
      </c>
      <c r="AZ1365" s="1150"/>
      <c r="BA1365" s="1150"/>
      <c r="BB1365" s="1150"/>
      <c r="BC1365" s="1150"/>
      <c r="BD1365" s="1150"/>
      <c r="BE1365" s="1150"/>
      <c r="BF1365" s="1150"/>
      <c r="BG1365" s="1150"/>
      <c r="BH1365" s="1150"/>
      <c r="BI1365" s="1150"/>
      <c r="BJ1365" s="1150"/>
    </row>
    <row r="1366" spans="1:62">
      <c r="A1366" s="1150">
        <v>1360</v>
      </c>
      <c r="B1366" s="1150"/>
      <c r="C1366" s="1150" t="s">
        <v>2792</v>
      </c>
      <c r="D1366" s="1150" t="s">
        <v>18942</v>
      </c>
      <c r="E1366" s="1150" t="s">
        <v>18943</v>
      </c>
      <c r="F1366" s="1150" t="s">
        <v>18948</v>
      </c>
      <c r="G1366" s="1150" t="s">
        <v>15831</v>
      </c>
      <c r="H1366" s="1213" t="s">
        <v>15282</v>
      </c>
      <c r="I1366" s="1213" t="s">
        <v>15283</v>
      </c>
      <c r="J1366" s="1150" t="s">
        <v>19414</v>
      </c>
      <c r="K1366" s="1150" t="s">
        <v>19415</v>
      </c>
      <c r="L1366" s="1150" t="s">
        <v>394</v>
      </c>
      <c r="M1366" s="1150">
        <v>100210212</v>
      </c>
      <c r="N1366" s="1150" t="s">
        <v>394</v>
      </c>
      <c r="O1366" s="1150" t="s">
        <v>18968</v>
      </c>
      <c r="P1366" s="1150" t="s">
        <v>17721</v>
      </c>
      <c r="Q1366" s="1211">
        <v>45182</v>
      </c>
      <c r="R1366" s="1210">
        <v>286416</v>
      </c>
      <c r="S1366" s="1150"/>
      <c r="T1366" s="1150" t="s">
        <v>19281</v>
      </c>
      <c r="U1366" s="1150">
        <v>1003679701</v>
      </c>
      <c r="V1366" s="1150">
        <v>1003679702</v>
      </c>
      <c r="W1366" s="1150"/>
      <c r="X1366" s="1150"/>
      <c r="Y1366" s="1150"/>
      <c r="Z1366" s="1150"/>
      <c r="AA1366" s="1150"/>
      <c r="AB1366" s="1150"/>
      <c r="AC1366" s="1150"/>
      <c r="AD1366" s="1150"/>
      <c r="AE1366" s="1150"/>
      <c r="AF1366" s="1150" t="s">
        <v>18978</v>
      </c>
      <c r="AG1366" s="1211">
        <v>45206</v>
      </c>
      <c r="AH1366" s="1212">
        <v>45200</v>
      </c>
      <c r="AI1366" s="1213" t="s">
        <v>15282</v>
      </c>
      <c r="AJ1366" s="1150" t="s">
        <v>19414</v>
      </c>
      <c r="AK1366" s="1210">
        <v>286415.06</v>
      </c>
      <c r="AL1366" s="1210">
        <v>286416</v>
      </c>
      <c r="AM1366" s="1150" t="s">
        <v>516</v>
      </c>
      <c r="AN1366" s="1150" t="s">
        <v>13437</v>
      </c>
      <c r="AO1366" s="1210">
        <v>83310.17</v>
      </c>
      <c r="AP1366" s="1150" t="s">
        <v>15286</v>
      </c>
      <c r="AQ1366" s="1150"/>
      <c r="AR1366" s="1150">
        <v>4902155062</v>
      </c>
      <c r="AS1366" s="1150"/>
      <c r="AT1366" s="1150"/>
      <c r="AU1366" s="1150"/>
      <c r="AV1366" s="1150"/>
      <c r="AW1366" s="1150"/>
      <c r="AX1366" s="1150"/>
      <c r="AY1366" s="1150" t="s">
        <v>19418</v>
      </c>
      <c r="AZ1366" s="1150"/>
      <c r="BA1366" s="1150"/>
      <c r="BB1366" s="1150"/>
      <c r="BC1366" s="1150"/>
      <c r="BD1366" s="1150"/>
      <c r="BE1366" s="1150"/>
      <c r="BF1366" s="1150"/>
      <c r="BG1366" s="1150"/>
      <c r="BH1366" s="1150"/>
      <c r="BI1366" s="1150"/>
      <c r="BJ1366" s="1150"/>
    </row>
    <row r="1367" spans="1:62">
      <c r="A1367" s="1150">
        <v>1361</v>
      </c>
      <c r="B1367" s="1150"/>
      <c r="C1367" s="1150" t="s">
        <v>19224</v>
      </c>
      <c r="D1367" s="1150" t="s">
        <v>18942</v>
      </c>
      <c r="E1367" s="1150" t="s">
        <v>18943</v>
      </c>
      <c r="F1367" s="1150" t="s">
        <v>18948</v>
      </c>
      <c r="G1367" s="1150" t="s">
        <v>52</v>
      </c>
      <c r="H1367" s="1016" t="s">
        <v>1015</v>
      </c>
      <c r="I1367" s="1150" t="s">
        <v>199</v>
      </c>
      <c r="J1367" s="1242" t="s">
        <v>9095</v>
      </c>
      <c r="K1367" s="1150" t="s">
        <v>20637</v>
      </c>
      <c r="L1367" s="1150" t="s">
        <v>394</v>
      </c>
      <c r="M1367" s="1150">
        <v>100210534</v>
      </c>
      <c r="N1367" s="1150" t="s">
        <v>394</v>
      </c>
      <c r="O1367" s="1150"/>
      <c r="P1367" s="1150" t="s">
        <v>17721</v>
      </c>
      <c r="Q1367" s="1150"/>
      <c r="R1367" s="1210">
        <v>50092</v>
      </c>
      <c r="S1367" s="1150"/>
      <c r="T1367" s="1150" t="s">
        <v>394</v>
      </c>
      <c r="U1367" s="1150"/>
      <c r="V1367" s="1150"/>
      <c r="W1367" s="1150"/>
      <c r="X1367" s="1150"/>
      <c r="Y1367" s="1150"/>
      <c r="Z1367" s="1150"/>
      <c r="AA1367" s="1150"/>
      <c r="AB1367" s="1150"/>
      <c r="AC1367" s="1150"/>
      <c r="AD1367" s="1150"/>
      <c r="AE1367" s="1150"/>
      <c r="AF1367" s="1150" t="s">
        <v>19172</v>
      </c>
      <c r="AG1367" s="1150"/>
      <c r="AH1367" s="1212">
        <v>1</v>
      </c>
      <c r="AI1367" s="1016" t="s">
        <v>1015</v>
      </c>
      <c r="AJ1367" s="1242" t="s">
        <v>9095</v>
      </c>
      <c r="AK1367" s="1228">
        <v>50092.02</v>
      </c>
      <c r="AL1367" s="1210">
        <v>50093</v>
      </c>
      <c r="AM1367" s="1150" t="s">
        <v>514</v>
      </c>
      <c r="AN1367" s="1150" t="s">
        <v>13437</v>
      </c>
      <c r="AO1367" s="1210">
        <v>31852.2</v>
      </c>
      <c r="AP1367" s="1150" t="s">
        <v>9096</v>
      </c>
      <c r="AQ1367" s="1150"/>
      <c r="AR1367" s="1150"/>
      <c r="AS1367" s="1150"/>
      <c r="AT1367" s="1150"/>
      <c r="AU1367" s="1150"/>
      <c r="AV1367" s="1150"/>
      <c r="AW1367" s="1150"/>
      <c r="AX1367" s="1150"/>
      <c r="AY1367" s="1150" t="s">
        <v>20638</v>
      </c>
      <c r="AZ1367" s="1150"/>
      <c r="BA1367" s="1150"/>
      <c r="BB1367" s="1150"/>
      <c r="BC1367" s="1150"/>
      <c r="BD1367" s="1150"/>
      <c r="BE1367" s="1150"/>
      <c r="BF1367" s="1150"/>
      <c r="BG1367" s="1150"/>
      <c r="BH1367" s="1150"/>
      <c r="BI1367" s="1150"/>
      <c r="BJ1367" s="1150"/>
    </row>
    <row r="1368" spans="1:62">
      <c r="A1368" s="1150">
        <v>1362</v>
      </c>
      <c r="B1368" s="1150"/>
      <c r="C1368" s="1150" t="s">
        <v>2792</v>
      </c>
      <c r="D1368" s="1150" t="s">
        <v>18942</v>
      </c>
      <c r="E1368" s="1150" t="s">
        <v>18943</v>
      </c>
      <c r="F1368" s="1150" t="s">
        <v>18948</v>
      </c>
      <c r="G1368" s="1150" t="s">
        <v>17935</v>
      </c>
      <c r="H1368" s="1213" t="s">
        <v>12530</v>
      </c>
      <c r="I1368" s="1150" t="s">
        <v>12532</v>
      </c>
      <c r="J1368" s="1150" t="s">
        <v>12531</v>
      </c>
      <c r="K1368" s="1150" t="s">
        <v>20639</v>
      </c>
      <c r="L1368" s="1150" t="s">
        <v>394</v>
      </c>
      <c r="M1368" s="1150">
        <v>100211359</v>
      </c>
      <c r="N1368" s="1150" t="s">
        <v>18997</v>
      </c>
      <c r="O1368" s="1150" t="s">
        <v>19690</v>
      </c>
      <c r="P1368" s="1150" t="s">
        <v>17721</v>
      </c>
      <c r="Q1368" s="1211">
        <v>45206</v>
      </c>
      <c r="R1368" s="1210">
        <v>59122</v>
      </c>
      <c r="S1368" s="1150"/>
      <c r="T1368" s="1150" t="s">
        <v>18969</v>
      </c>
      <c r="U1368" s="1150">
        <v>1003679806</v>
      </c>
      <c r="V1368" s="1150">
        <v>1003679807</v>
      </c>
      <c r="W1368" s="1150"/>
      <c r="X1368" s="1150"/>
      <c r="Y1368" s="1150"/>
      <c r="Z1368" s="1150"/>
      <c r="AA1368" s="1150"/>
      <c r="AB1368" s="1150"/>
      <c r="AC1368" s="1150"/>
      <c r="AD1368" s="1150"/>
      <c r="AE1368" s="1150"/>
      <c r="AF1368" s="1150" t="s">
        <v>18997</v>
      </c>
      <c r="AG1368" s="1211">
        <v>45206</v>
      </c>
      <c r="AH1368" s="1212">
        <v>45200</v>
      </c>
      <c r="AI1368" s="1213" t="s">
        <v>12530</v>
      </c>
      <c r="AJ1368" s="1150" t="s">
        <v>12531</v>
      </c>
      <c r="AK1368" s="1210">
        <v>59121.51</v>
      </c>
      <c r="AL1368" s="1210">
        <v>59122</v>
      </c>
      <c r="AM1368" s="1150" t="s">
        <v>20384</v>
      </c>
      <c r="AN1368" s="1150" t="s">
        <v>19885</v>
      </c>
      <c r="AO1368" s="1210">
        <v>45677.74</v>
      </c>
      <c r="AP1368" s="1150" t="s">
        <v>12533</v>
      </c>
      <c r="AQ1368" s="1150"/>
      <c r="AR1368" s="1150">
        <v>4902155127</v>
      </c>
      <c r="AS1368" s="1150"/>
      <c r="AT1368" s="1150"/>
      <c r="AU1368" s="1150"/>
      <c r="AV1368" s="1150"/>
      <c r="AW1368" s="1150"/>
      <c r="AX1368" s="1150"/>
      <c r="AY1368" s="1150"/>
      <c r="AZ1368" s="1150"/>
      <c r="BA1368" s="1150"/>
      <c r="BB1368" s="1150"/>
      <c r="BC1368" s="1150"/>
      <c r="BD1368" s="1150"/>
      <c r="BE1368" s="1150"/>
      <c r="BF1368" s="1150"/>
      <c r="BG1368" s="1150"/>
      <c r="BH1368" s="1150"/>
      <c r="BI1368" s="1150"/>
      <c r="BJ1368" s="1150"/>
    </row>
    <row r="1369" spans="1:62">
      <c r="A1369" s="1150">
        <v>1363</v>
      </c>
      <c r="B1369" s="1150"/>
      <c r="C1369" s="1150" t="s">
        <v>2792</v>
      </c>
      <c r="D1369" s="1150" t="s">
        <v>18942</v>
      </c>
      <c r="E1369" s="1150" t="s">
        <v>18943</v>
      </c>
      <c r="F1369" s="1150" t="s">
        <v>18948</v>
      </c>
      <c r="G1369" s="1150" t="s">
        <v>19517</v>
      </c>
      <c r="H1369" s="1213" t="s">
        <v>8328</v>
      </c>
      <c r="I1369" s="1213" t="s">
        <v>8330</v>
      </c>
      <c r="J1369" s="1213" t="s">
        <v>8329</v>
      </c>
      <c r="K1369" s="1150" t="s">
        <v>19670</v>
      </c>
      <c r="L1369" s="1150" t="s">
        <v>394</v>
      </c>
      <c r="M1369" s="1150">
        <v>100207636</v>
      </c>
      <c r="N1369" s="1150" t="s">
        <v>394</v>
      </c>
      <c r="O1369" s="1150"/>
      <c r="P1369" s="1150" t="s">
        <v>17721</v>
      </c>
      <c r="Q1369" s="1150"/>
      <c r="R1369" s="1210">
        <v>90491</v>
      </c>
      <c r="S1369" s="1150"/>
      <c r="T1369" s="1150" t="s">
        <v>394</v>
      </c>
      <c r="U1369" s="1150">
        <v>1003679728</v>
      </c>
      <c r="V1369" s="1150">
        <v>1003679729</v>
      </c>
      <c r="W1369" s="1150">
        <v>1003679730</v>
      </c>
      <c r="X1369" s="1150"/>
      <c r="Y1369" s="1150"/>
      <c r="Z1369" s="1150"/>
      <c r="AA1369" s="1150"/>
      <c r="AB1369" s="1150"/>
      <c r="AC1369" s="1150"/>
      <c r="AD1369" s="1150"/>
      <c r="AE1369" s="1150"/>
      <c r="AF1369" s="1150" t="s">
        <v>18962</v>
      </c>
      <c r="AG1369" s="1211">
        <v>45206</v>
      </c>
      <c r="AH1369" s="1212">
        <v>45200</v>
      </c>
      <c r="AI1369" s="1213" t="s">
        <v>8328</v>
      </c>
      <c r="AJ1369" s="1213" t="s">
        <v>8329</v>
      </c>
      <c r="AK1369" s="1210">
        <v>90491.42</v>
      </c>
      <c r="AL1369" s="1210">
        <v>90492</v>
      </c>
      <c r="AM1369" s="1150" t="s">
        <v>491</v>
      </c>
      <c r="AN1369" s="1150" t="s">
        <v>19885</v>
      </c>
      <c r="AO1369" s="1150"/>
      <c r="AP1369" s="1150"/>
      <c r="AQ1369" s="1150"/>
      <c r="AR1369" s="1150">
        <v>4902155189</v>
      </c>
      <c r="AS1369" s="1150"/>
      <c r="AT1369" s="1150"/>
      <c r="AU1369" s="1150"/>
      <c r="AV1369" s="1150"/>
      <c r="AW1369" s="1150"/>
      <c r="AX1369" s="1150"/>
      <c r="AY1369" s="1150"/>
      <c r="AZ1369" s="1150"/>
      <c r="BA1369" s="1150"/>
      <c r="BB1369" s="1150"/>
      <c r="BC1369" s="1150"/>
      <c r="BD1369" s="1150"/>
      <c r="BE1369" s="1150"/>
      <c r="BF1369" s="1150"/>
      <c r="BG1369" s="1150"/>
      <c r="BH1369" s="1150"/>
      <c r="BI1369" s="1150"/>
      <c r="BJ1369" s="1150"/>
    </row>
    <row r="1370" spans="1:62">
      <c r="A1370" s="1150">
        <v>1364</v>
      </c>
      <c r="B1370" s="1150"/>
      <c r="C1370" s="1150" t="s">
        <v>2792</v>
      </c>
      <c r="D1370" s="1150" t="s">
        <v>18942</v>
      </c>
      <c r="E1370" s="1150" t="s">
        <v>18943</v>
      </c>
      <c r="F1370" s="1150" t="s">
        <v>18948</v>
      </c>
      <c r="G1370" s="1150" t="s">
        <v>19517</v>
      </c>
      <c r="H1370" s="1213" t="s">
        <v>8348</v>
      </c>
      <c r="I1370" s="1213" t="s">
        <v>8350</v>
      </c>
      <c r="J1370" s="1213" t="s">
        <v>8349</v>
      </c>
      <c r="K1370" s="1150" t="s">
        <v>19884</v>
      </c>
      <c r="L1370" s="1150" t="s">
        <v>394</v>
      </c>
      <c r="M1370" s="1150">
        <v>100207802</v>
      </c>
      <c r="N1370" s="1150" t="s">
        <v>394</v>
      </c>
      <c r="O1370" s="1150"/>
      <c r="P1370" s="1150" t="s">
        <v>17721</v>
      </c>
      <c r="Q1370" s="1150"/>
      <c r="R1370" s="1210">
        <v>35120</v>
      </c>
      <c r="S1370" s="1150"/>
      <c r="T1370" s="1150" t="s">
        <v>394</v>
      </c>
      <c r="U1370" s="1150">
        <v>1003679733</v>
      </c>
      <c r="V1370" s="1150">
        <v>1003679734</v>
      </c>
      <c r="W1370" s="1150">
        <v>1003679735</v>
      </c>
      <c r="X1370" s="1150"/>
      <c r="Y1370" s="1150"/>
      <c r="Z1370" s="1150"/>
      <c r="AA1370" s="1150"/>
      <c r="AB1370" s="1150"/>
      <c r="AC1370" s="1150"/>
      <c r="AD1370" s="1150"/>
      <c r="AE1370" s="1150"/>
      <c r="AF1370" s="1150" t="s">
        <v>18962</v>
      </c>
      <c r="AG1370" s="1211">
        <v>45206</v>
      </c>
      <c r="AH1370" s="1212">
        <v>45200</v>
      </c>
      <c r="AI1370" s="1213" t="s">
        <v>8348</v>
      </c>
      <c r="AJ1370" s="1213" t="s">
        <v>8349</v>
      </c>
      <c r="AK1370" s="1210">
        <v>35120.31</v>
      </c>
      <c r="AL1370" s="1210">
        <v>35121</v>
      </c>
      <c r="AM1370" s="1150" t="s">
        <v>491</v>
      </c>
      <c r="AN1370" s="1150" t="s">
        <v>19885</v>
      </c>
      <c r="AO1370" s="1150"/>
      <c r="AP1370" s="1150"/>
      <c r="AQ1370" s="1150"/>
      <c r="AR1370" s="1150">
        <v>4902154952</v>
      </c>
      <c r="AS1370" s="1150"/>
      <c r="AT1370" s="1150"/>
      <c r="AU1370" s="1150"/>
      <c r="AV1370" s="1150"/>
      <c r="AW1370" s="1150"/>
      <c r="AX1370" s="1150"/>
      <c r="AY1370" s="1150"/>
      <c r="AZ1370" s="1150"/>
      <c r="BA1370" s="1150"/>
      <c r="BB1370" s="1150"/>
      <c r="BC1370" s="1150"/>
      <c r="BD1370" s="1150"/>
      <c r="BE1370" s="1150"/>
      <c r="BF1370" s="1150"/>
      <c r="BG1370" s="1150"/>
      <c r="BH1370" s="1150"/>
      <c r="BI1370" s="1150"/>
      <c r="BJ1370" s="1150"/>
    </row>
    <row r="1371" spans="1:62">
      <c r="A1371" s="1150">
        <v>1365</v>
      </c>
      <c r="B1371" s="1150" t="s">
        <v>19094</v>
      </c>
      <c r="C1371" s="1150" t="s">
        <v>2792</v>
      </c>
      <c r="D1371" s="1150" t="s">
        <v>18942</v>
      </c>
      <c r="E1371" s="1150" t="s">
        <v>18943</v>
      </c>
      <c r="F1371" s="1150" t="s">
        <v>18948</v>
      </c>
      <c r="G1371" s="1150" t="s">
        <v>17912</v>
      </c>
      <c r="H1371" s="1150" t="s">
        <v>10173</v>
      </c>
      <c r="I1371" s="1150" t="s">
        <v>10175</v>
      </c>
      <c r="J1371" s="1150" t="s">
        <v>10174</v>
      </c>
      <c r="K1371" s="1150" t="s">
        <v>10178</v>
      </c>
      <c r="L1371" s="1150" t="s">
        <v>394</v>
      </c>
      <c r="M1371" s="1150">
        <v>100193118</v>
      </c>
      <c r="N1371" s="1150" t="s">
        <v>394</v>
      </c>
      <c r="O1371" s="1150"/>
      <c r="P1371" s="1150" t="s">
        <v>17721</v>
      </c>
      <c r="Q1371" s="1150"/>
      <c r="R1371" s="1150"/>
      <c r="S1371" s="1150"/>
      <c r="T1371" s="1150" t="s">
        <v>394</v>
      </c>
      <c r="U1371" s="1150">
        <v>1003679775</v>
      </c>
      <c r="V1371" s="1150">
        <v>1003679776</v>
      </c>
      <c r="W1371" s="1150"/>
      <c r="X1371" s="1150"/>
      <c r="Y1371" s="1150"/>
      <c r="Z1371" s="1150"/>
      <c r="AA1371" s="1150"/>
      <c r="AB1371" s="1150"/>
      <c r="AC1371" s="1150"/>
      <c r="AD1371" s="1150"/>
      <c r="AE1371" s="1150"/>
      <c r="AF1371" s="1150" t="s">
        <v>18978</v>
      </c>
      <c r="AG1371" s="1211">
        <v>45206</v>
      </c>
      <c r="AH1371" s="1212">
        <v>45200</v>
      </c>
      <c r="AI1371" s="1150" t="s">
        <v>10173</v>
      </c>
      <c r="AJ1371" s="1150" t="s">
        <v>10174</v>
      </c>
      <c r="AK1371" s="1210">
        <v>43272</v>
      </c>
      <c r="AL1371" s="1210">
        <v>43272</v>
      </c>
      <c r="AM1371" s="1150" t="s">
        <v>514</v>
      </c>
      <c r="AN1371" s="1150" t="s">
        <v>13437</v>
      </c>
      <c r="AO1371" s="1210">
        <v>6529.31</v>
      </c>
      <c r="AP1371" s="1150" t="s">
        <v>20640</v>
      </c>
      <c r="AQ1371" s="1150"/>
      <c r="AR1371" s="1150">
        <v>4902155037</v>
      </c>
      <c r="AS1371" s="1150"/>
      <c r="AT1371" s="1150"/>
      <c r="AU1371" s="1150"/>
      <c r="AV1371" s="1150"/>
      <c r="AW1371" s="1150"/>
      <c r="AX1371" s="1150"/>
      <c r="AY1371" s="1150" t="s">
        <v>20641</v>
      </c>
      <c r="AZ1371" s="1150"/>
      <c r="BA1371" s="1150"/>
      <c r="BB1371" s="1150"/>
      <c r="BC1371" s="1150"/>
      <c r="BD1371" s="1150"/>
      <c r="BE1371" s="1150"/>
      <c r="BF1371" s="1150"/>
      <c r="BG1371" s="1150"/>
      <c r="BH1371" s="1150"/>
      <c r="BI1371" s="1150"/>
      <c r="BJ1371" s="1150"/>
    </row>
    <row r="1372" spans="1:62">
      <c r="A1372" s="1150">
        <v>1366</v>
      </c>
      <c r="B1372" s="1150"/>
      <c r="C1372" s="1150" t="s">
        <v>2792</v>
      </c>
      <c r="D1372" s="1150" t="s">
        <v>18942</v>
      </c>
      <c r="E1372" s="1150" t="s">
        <v>18943</v>
      </c>
      <c r="F1372" s="1150" t="s">
        <v>18944</v>
      </c>
      <c r="G1372" s="1150" t="s">
        <v>17920</v>
      </c>
      <c r="H1372" s="1150" t="s">
        <v>13101</v>
      </c>
      <c r="I1372" s="1150" t="s">
        <v>13103</v>
      </c>
      <c r="J1372" s="1242" t="s">
        <v>13102</v>
      </c>
      <c r="K1372" s="1150" t="s">
        <v>20642</v>
      </c>
      <c r="L1372" s="1150" t="s">
        <v>394</v>
      </c>
      <c r="M1372" s="1150">
        <v>100209580</v>
      </c>
      <c r="N1372" s="1150" t="s">
        <v>394</v>
      </c>
      <c r="O1372" s="1150"/>
      <c r="P1372" s="1150" t="s">
        <v>17721</v>
      </c>
      <c r="Q1372" s="1150"/>
      <c r="R1372" s="1210">
        <v>9957</v>
      </c>
      <c r="S1372" s="1150"/>
      <c r="T1372" s="1150" t="s">
        <v>394</v>
      </c>
      <c r="U1372" s="1150">
        <v>1003679708</v>
      </c>
      <c r="V1372" s="1150">
        <v>1003679709</v>
      </c>
      <c r="W1372" s="1150"/>
      <c r="X1372" s="1150"/>
      <c r="Y1372" s="1150"/>
      <c r="Z1372" s="1150"/>
      <c r="AA1372" s="1150"/>
      <c r="AB1372" s="1150"/>
      <c r="AC1372" s="1150"/>
      <c r="AD1372" s="1150"/>
      <c r="AE1372" s="1150"/>
      <c r="AF1372" s="1150" t="s">
        <v>19172</v>
      </c>
      <c r="AG1372" s="1211">
        <v>45206</v>
      </c>
      <c r="AH1372" s="1212">
        <v>45200</v>
      </c>
      <c r="AI1372" s="1150" t="s">
        <v>13101</v>
      </c>
      <c r="AJ1372" s="1242" t="s">
        <v>13102</v>
      </c>
      <c r="AK1372" s="1228">
        <v>9956.66</v>
      </c>
      <c r="AL1372" s="1210">
        <v>9957</v>
      </c>
      <c r="AM1372" s="1150" t="s">
        <v>20498</v>
      </c>
      <c r="AN1372" s="1150" t="s">
        <v>19792</v>
      </c>
      <c r="AO1372" s="1210">
        <v>5343</v>
      </c>
      <c r="AP1372" s="1150" t="s">
        <v>13104</v>
      </c>
      <c r="AQ1372" s="1150"/>
      <c r="AR1372" s="1150">
        <v>4902154942</v>
      </c>
      <c r="AS1372" s="1150"/>
      <c r="AT1372" s="1150"/>
      <c r="AU1372" s="1150"/>
      <c r="AV1372" s="1150"/>
      <c r="AW1372" s="1150"/>
      <c r="AX1372" s="1150"/>
      <c r="AY1372" s="1150"/>
      <c r="AZ1372" s="1150"/>
      <c r="BA1372" s="1150"/>
      <c r="BB1372" s="1150"/>
      <c r="BC1372" s="1150"/>
      <c r="BD1372" s="1150"/>
      <c r="BE1372" s="1150"/>
      <c r="BF1372" s="1150"/>
      <c r="BG1372" s="1150"/>
      <c r="BH1372" s="1150"/>
      <c r="BI1372" s="1150"/>
      <c r="BJ1372" s="1150"/>
    </row>
    <row r="1373" spans="1:62">
      <c r="A1373" s="1150">
        <v>1367</v>
      </c>
      <c r="B1373" s="1150" t="s">
        <v>19094</v>
      </c>
      <c r="C1373" s="1150" t="s">
        <v>2792</v>
      </c>
      <c r="D1373" s="1150" t="s">
        <v>18942</v>
      </c>
      <c r="E1373" s="1150" t="s">
        <v>18943</v>
      </c>
      <c r="F1373" s="1150" t="s">
        <v>18948</v>
      </c>
      <c r="G1373" s="1150" t="s">
        <v>17935</v>
      </c>
      <c r="H1373" s="1213" t="s">
        <v>12530</v>
      </c>
      <c r="I1373" s="1150" t="s">
        <v>20643</v>
      </c>
      <c r="J1373" s="1150" t="s">
        <v>20644</v>
      </c>
      <c r="K1373" s="1150" t="s">
        <v>20645</v>
      </c>
      <c r="L1373" s="1150" t="s">
        <v>394</v>
      </c>
      <c r="M1373" s="1150">
        <v>100211405</v>
      </c>
      <c r="N1373" s="1150" t="s">
        <v>18997</v>
      </c>
      <c r="O1373" s="1150" t="s">
        <v>19690</v>
      </c>
      <c r="P1373" s="1150" t="s">
        <v>17721</v>
      </c>
      <c r="Q1373" s="1211">
        <v>45206</v>
      </c>
      <c r="R1373" s="1210">
        <v>19449</v>
      </c>
      <c r="S1373" s="1150"/>
      <c r="T1373" s="1150" t="s">
        <v>18969</v>
      </c>
      <c r="U1373" s="1150">
        <v>1003679827</v>
      </c>
      <c r="V1373" s="1150"/>
      <c r="W1373" s="1150"/>
      <c r="X1373" s="1150"/>
      <c r="Y1373" s="1150"/>
      <c r="Z1373" s="1150"/>
      <c r="AA1373" s="1150"/>
      <c r="AB1373" s="1150"/>
      <c r="AC1373" s="1150"/>
      <c r="AD1373" s="1150"/>
      <c r="AE1373" s="1150"/>
      <c r="AF1373" s="1150" t="s">
        <v>18978</v>
      </c>
      <c r="AG1373" s="1211">
        <v>45207</v>
      </c>
      <c r="AH1373" s="1212">
        <v>45200</v>
      </c>
      <c r="AI1373" s="1213" t="s">
        <v>12530</v>
      </c>
      <c r="AJ1373" s="1150" t="s">
        <v>20644</v>
      </c>
      <c r="AK1373" s="1210">
        <v>19448.84</v>
      </c>
      <c r="AL1373" s="1210">
        <v>19449</v>
      </c>
      <c r="AM1373" s="1150" t="s">
        <v>514</v>
      </c>
      <c r="AN1373" s="1150" t="s">
        <v>13437</v>
      </c>
      <c r="AO1373" s="1210">
        <v>12636</v>
      </c>
      <c r="AP1373" s="1016" t="s">
        <v>20646</v>
      </c>
      <c r="AQ1373" s="1150"/>
      <c r="AR1373" s="1150">
        <v>4902155153</v>
      </c>
      <c r="AS1373" s="1150"/>
      <c r="AT1373" s="1150"/>
      <c r="AU1373" s="1150"/>
      <c r="AV1373" s="1150"/>
      <c r="AW1373" s="1150"/>
      <c r="AX1373" s="1150"/>
      <c r="AY1373" s="1150" t="s">
        <v>20647</v>
      </c>
      <c r="AZ1373" s="1150"/>
      <c r="BA1373" s="1150"/>
      <c r="BB1373" s="1150"/>
      <c r="BC1373" s="1150"/>
      <c r="BD1373" s="1150"/>
      <c r="BE1373" s="1150"/>
      <c r="BF1373" s="1150"/>
      <c r="BG1373" s="1150"/>
      <c r="BH1373" s="1150"/>
      <c r="BI1373" s="1150"/>
      <c r="BJ1373" s="1150"/>
    </row>
    <row r="1374" spans="1:62" ht="121.5">
      <c r="A1374" s="1150">
        <v>1368</v>
      </c>
      <c r="B1374" s="1150"/>
      <c r="C1374" s="1150" t="s">
        <v>2792</v>
      </c>
      <c r="D1374" s="1150" t="s">
        <v>18942</v>
      </c>
      <c r="E1374" s="1150" t="s">
        <v>18943</v>
      </c>
      <c r="F1374" s="1150" t="s">
        <v>18944</v>
      </c>
      <c r="G1374" s="1150" t="s">
        <v>17912</v>
      </c>
      <c r="H1374" s="1150" t="s">
        <v>12942</v>
      </c>
      <c r="I1374" s="1150" t="s">
        <v>12944</v>
      </c>
      <c r="J1374" s="1150" t="s">
        <v>12943</v>
      </c>
      <c r="K1374" s="1215" t="s">
        <v>20648</v>
      </c>
      <c r="L1374" s="1150" t="s">
        <v>394</v>
      </c>
      <c r="M1374" s="1150">
        <v>100203278</v>
      </c>
      <c r="N1374" s="1150" t="s">
        <v>394</v>
      </c>
      <c r="O1374" s="1150"/>
      <c r="P1374" s="1150" t="s">
        <v>17721</v>
      </c>
      <c r="Q1374" s="1150"/>
      <c r="R1374" s="1210">
        <v>57550</v>
      </c>
      <c r="S1374" s="1150"/>
      <c r="T1374" s="1150" t="s">
        <v>394</v>
      </c>
      <c r="U1374" s="1150">
        <v>1003679743</v>
      </c>
      <c r="V1374" s="1150"/>
      <c r="W1374" s="1150"/>
      <c r="X1374" s="1150"/>
      <c r="Y1374" s="1150"/>
      <c r="Z1374" s="1150"/>
      <c r="AA1374" s="1150"/>
      <c r="AB1374" s="1150"/>
      <c r="AC1374" s="1150"/>
      <c r="AD1374" s="1150"/>
      <c r="AE1374" s="1150"/>
      <c r="AF1374" s="1150" t="s">
        <v>18962</v>
      </c>
      <c r="AG1374" s="1211">
        <v>45206</v>
      </c>
      <c r="AH1374" s="1212">
        <v>45200</v>
      </c>
      <c r="AI1374" s="1150" t="s">
        <v>12942</v>
      </c>
      <c r="AJ1374" s="1150" t="s">
        <v>12943</v>
      </c>
      <c r="AK1374" s="1210">
        <v>95917</v>
      </c>
      <c r="AL1374" s="1210">
        <v>95917</v>
      </c>
      <c r="AM1374" s="1016" t="s">
        <v>19064</v>
      </c>
      <c r="AN1374" s="1150" t="s">
        <v>19792</v>
      </c>
      <c r="AO1374" s="1150"/>
      <c r="AP1374" s="1150" t="s">
        <v>12945</v>
      </c>
      <c r="AQ1374" s="1150"/>
      <c r="AR1374" s="1150">
        <v>4902154939</v>
      </c>
      <c r="AS1374" s="1150"/>
      <c r="AT1374" s="1150"/>
      <c r="AU1374" s="1150"/>
      <c r="AV1374" s="1150"/>
      <c r="AW1374" s="1150"/>
      <c r="AX1374" s="1150"/>
      <c r="AY1374" s="1150"/>
      <c r="AZ1374" s="1150"/>
      <c r="BA1374" s="1150"/>
      <c r="BB1374" s="1150"/>
      <c r="BC1374" s="1150"/>
      <c r="BD1374" s="1150"/>
      <c r="BE1374" s="1150"/>
      <c r="BF1374" s="1150"/>
      <c r="BG1374" s="1150"/>
      <c r="BH1374" s="1150"/>
      <c r="BI1374" s="1150"/>
      <c r="BJ1374" s="1150"/>
    </row>
    <row r="1375" spans="1:62" ht="135">
      <c r="A1375" s="1150">
        <v>1369</v>
      </c>
      <c r="B1375" s="1150"/>
      <c r="C1375" s="1150" t="s">
        <v>2792</v>
      </c>
      <c r="D1375" s="1150" t="s">
        <v>18942</v>
      </c>
      <c r="E1375" s="1150" t="s">
        <v>18943</v>
      </c>
      <c r="F1375" s="1150" t="s">
        <v>18944</v>
      </c>
      <c r="G1375" s="1150" t="s">
        <v>19136</v>
      </c>
      <c r="H1375" s="1150" t="s">
        <v>4727</v>
      </c>
      <c r="I1375" s="1150" t="s">
        <v>4724</v>
      </c>
      <c r="J1375" s="1150" t="s">
        <v>4726</v>
      </c>
      <c r="K1375" s="1215" t="s">
        <v>20649</v>
      </c>
      <c r="L1375" s="1150" t="s">
        <v>394</v>
      </c>
      <c r="M1375" s="1150">
        <v>100209678</v>
      </c>
      <c r="N1375" s="1150" t="s">
        <v>394</v>
      </c>
      <c r="O1375" s="1150"/>
      <c r="P1375" s="1150" t="s">
        <v>17721</v>
      </c>
      <c r="Q1375" s="1150"/>
      <c r="R1375" s="1210">
        <v>22841</v>
      </c>
      <c r="S1375" s="1150"/>
      <c r="T1375" s="1150" t="s">
        <v>394</v>
      </c>
      <c r="U1375" s="1150">
        <v>1003679703</v>
      </c>
      <c r="V1375" s="1150"/>
      <c r="W1375" s="1150"/>
      <c r="X1375" s="1150"/>
      <c r="Y1375" s="1150"/>
      <c r="Z1375" s="1150"/>
      <c r="AA1375" s="1150"/>
      <c r="AB1375" s="1150"/>
      <c r="AC1375" s="1150"/>
      <c r="AD1375" s="1150"/>
      <c r="AE1375" s="1150"/>
      <c r="AF1375" s="1150" t="s">
        <v>18962</v>
      </c>
      <c r="AG1375" s="1211">
        <v>45206</v>
      </c>
      <c r="AH1375" s="1212">
        <v>45200</v>
      </c>
      <c r="AI1375" s="1150" t="s">
        <v>4727</v>
      </c>
      <c r="AJ1375" s="1150" t="s">
        <v>4726</v>
      </c>
      <c r="AK1375" s="1210">
        <v>22841.01</v>
      </c>
      <c r="AL1375" s="1210">
        <v>22842</v>
      </c>
      <c r="AM1375" s="1150" t="s">
        <v>20351</v>
      </c>
      <c r="AN1375" s="1150" t="s">
        <v>19792</v>
      </c>
      <c r="AO1375" s="1150"/>
      <c r="AP1375" s="1150" t="s">
        <v>20650</v>
      </c>
      <c r="AQ1375" s="1150"/>
      <c r="AR1375" s="1150">
        <v>4902155043</v>
      </c>
      <c r="AS1375" s="1150"/>
      <c r="AT1375" s="1150"/>
      <c r="AU1375" s="1150"/>
      <c r="AV1375" s="1150"/>
      <c r="AW1375" s="1150"/>
      <c r="AX1375" s="1150"/>
      <c r="AY1375" s="1150" t="s">
        <v>20651</v>
      </c>
      <c r="AZ1375" s="1150"/>
      <c r="BA1375" s="1150"/>
      <c r="BB1375" s="1150"/>
      <c r="BC1375" s="1150"/>
      <c r="BD1375" s="1150"/>
      <c r="BE1375" s="1150"/>
      <c r="BF1375" s="1150"/>
      <c r="BG1375" s="1150"/>
      <c r="BH1375" s="1150"/>
      <c r="BI1375" s="1150"/>
      <c r="BJ1375" s="1150"/>
    </row>
    <row r="1376" spans="1:62">
      <c r="A1376" s="1150">
        <v>1370</v>
      </c>
      <c r="B1376" s="1150" t="s">
        <v>19094</v>
      </c>
      <c r="C1376" s="1150" t="s">
        <v>19272</v>
      </c>
      <c r="D1376" s="1150" t="s">
        <v>19273</v>
      </c>
      <c r="E1376" s="1150" t="s">
        <v>18943</v>
      </c>
      <c r="F1376" s="1150" t="s">
        <v>18948</v>
      </c>
      <c r="G1376" s="1150" t="s">
        <v>3643</v>
      </c>
      <c r="H1376" s="1150" t="s">
        <v>20652</v>
      </c>
      <c r="I1376" s="1150" t="s">
        <v>12321</v>
      </c>
      <c r="J1376" s="1150" t="s">
        <v>20653</v>
      </c>
      <c r="K1376" s="1150" t="s">
        <v>20654</v>
      </c>
      <c r="L1376" s="1150" t="s">
        <v>394</v>
      </c>
      <c r="M1376" s="1150">
        <v>100196170</v>
      </c>
      <c r="N1376" s="1150" t="s">
        <v>394</v>
      </c>
      <c r="O1376" s="1150"/>
      <c r="P1376" s="1150" t="s">
        <v>17721</v>
      </c>
      <c r="Q1376" s="1150"/>
      <c r="R1376" s="1210">
        <v>29673</v>
      </c>
      <c r="S1376" s="1150"/>
      <c r="T1376" s="1150"/>
      <c r="U1376" s="1150"/>
      <c r="V1376" s="1150"/>
      <c r="W1376" s="1150"/>
      <c r="X1376" s="1150"/>
      <c r="Y1376" s="1150"/>
      <c r="Z1376" s="1150"/>
      <c r="AA1376" s="1150"/>
      <c r="AB1376" s="1150"/>
      <c r="AC1376" s="1150"/>
      <c r="AD1376" s="1150"/>
      <c r="AE1376" s="1150"/>
      <c r="AF1376" s="1150"/>
      <c r="AG1376" s="1150"/>
      <c r="AH1376" s="1212">
        <v>1</v>
      </c>
      <c r="AI1376" s="1150" t="s">
        <v>20652</v>
      </c>
      <c r="AJ1376" s="1150" t="s">
        <v>20653</v>
      </c>
      <c r="AK1376" s="1210">
        <v>85518</v>
      </c>
      <c r="AL1376" s="1210">
        <v>85518</v>
      </c>
      <c r="AM1376" s="1150" t="s">
        <v>514</v>
      </c>
      <c r="AN1376" s="1150" t="s">
        <v>13437</v>
      </c>
      <c r="AO1376" s="1150"/>
      <c r="AP1376" s="1150"/>
      <c r="AQ1376" s="1150"/>
      <c r="AR1376" s="1150"/>
      <c r="AS1376" s="1150"/>
      <c r="AT1376" s="1150"/>
      <c r="AU1376" s="1150"/>
      <c r="AV1376" s="1150"/>
      <c r="AW1376" s="1150"/>
      <c r="AX1376" s="1150"/>
      <c r="AY1376" s="1150" t="s">
        <v>20655</v>
      </c>
      <c r="AZ1376" s="1150"/>
      <c r="BA1376" s="1150"/>
      <c r="BB1376" s="1150"/>
      <c r="BC1376" s="1150"/>
      <c r="BD1376" s="1150"/>
      <c r="BE1376" s="1150"/>
      <c r="BF1376" s="1150"/>
      <c r="BG1376" s="1150"/>
      <c r="BH1376" s="1150"/>
      <c r="BI1376" s="1150"/>
      <c r="BJ1376" s="1150"/>
    </row>
    <row r="1377" spans="1:62">
      <c r="A1377" s="1150">
        <v>1371</v>
      </c>
      <c r="B1377" s="1150" t="s">
        <v>19094</v>
      </c>
      <c r="C1377" s="1150" t="s">
        <v>19272</v>
      </c>
      <c r="D1377" s="1150" t="s">
        <v>19273</v>
      </c>
      <c r="E1377" s="1150" t="s">
        <v>18943</v>
      </c>
      <c r="F1377" s="1150" t="s">
        <v>18948</v>
      </c>
      <c r="G1377" s="1150" t="s">
        <v>17920</v>
      </c>
      <c r="H1377" s="1150" t="s">
        <v>15683</v>
      </c>
      <c r="I1377" s="1150" t="s">
        <v>10139</v>
      </c>
      <c r="J1377" s="1150" t="s">
        <v>10138</v>
      </c>
      <c r="K1377" s="1150" t="s">
        <v>10142</v>
      </c>
      <c r="L1377" s="1150" t="s">
        <v>394</v>
      </c>
      <c r="M1377" s="1150">
        <v>100197930</v>
      </c>
      <c r="N1377" s="1150" t="s">
        <v>394</v>
      </c>
      <c r="O1377" s="1150"/>
      <c r="P1377" s="1150" t="s">
        <v>17721</v>
      </c>
      <c r="Q1377" s="1150"/>
      <c r="R1377" s="1210">
        <v>1000</v>
      </c>
      <c r="S1377" s="1150"/>
      <c r="T1377" s="1150"/>
      <c r="U1377" s="1150"/>
      <c r="V1377" s="1150"/>
      <c r="W1377" s="1150"/>
      <c r="X1377" s="1150"/>
      <c r="Y1377" s="1150"/>
      <c r="Z1377" s="1150"/>
      <c r="AA1377" s="1150"/>
      <c r="AB1377" s="1150"/>
      <c r="AC1377" s="1150"/>
      <c r="AD1377" s="1150"/>
      <c r="AE1377" s="1150"/>
      <c r="AF1377" s="1150"/>
      <c r="AG1377" s="1150"/>
      <c r="AH1377" s="1212">
        <v>1</v>
      </c>
      <c r="AI1377" s="1150" t="s">
        <v>15683</v>
      </c>
      <c r="AJ1377" s="1150" t="s">
        <v>10138</v>
      </c>
      <c r="AK1377" s="1210">
        <v>33470.21</v>
      </c>
      <c r="AL1377" s="1210">
        <v>33471</v>
      </c>
      <c r="AM1377" s="1150" t="s">
        <v>514</v>
      </c>
      <c r="AN1377" s="1150" t="s">
        <v>13437</v>
      </c>
      <c r="AO1377" s="1150"/>
      <c r="AP1377" s="1150"/>
      <c r="AQ1377" s="1150"/>
      <c r="AR1377" s="1150"/>
      <c r="AS1377" s="1150"/>
      <c r="AT1377" s="1150"/>
      <c r="AU1377" s="1150"/>
      <c r="AV1377" s="1150"/>
      <c r="AW1377" s="1150"/>
      <c r="AX1377" s="1150"/>
      <c r="AY1377" s="1150" t="s">
        <v>20655</v>
      </c>
      <c r="AZ1377" s="1150"/>
      <c r="BA1377" s="1150"/>
      <c r="BB1377" s="1150"/>
      <c r="BC1377" s="1150"/>
      <c r="BD1377" s="1150"/>
      <c r="BE1377" s="1150"/>
      <c r="BF1377" s="1150"/>
      <c r="BG1377" s="1150"/>
      <c r="BH1377" s="1150"/>
      <c r="BI1377" s="1150"/>
      <c r="BJ1377" s="1150"/>
    </row>
    <row r="1378" spans="1:62">
      <c r="A1378" s="1150">
        <v>1372</v>
      </c>
      <c r="B1378" s="1150" t="s">
        <v>19094</v>
      </c>
      <c r="C1378" s="1150" t="s">
        <v>2792</v>
      </c>
      <c r="D1378" s="1150" t="s">
        <v>18942</v>
      </c>
      <c r="E1378" s="1150" t="s">
        <v>18943</v>
      </c>
      <c r="F1378" s="1150" t="s">
        <v>18948</v>
      </c>
      <c r="G1378" s="1150" t="s">
        <v>17963</v>
      </c>
      <c r="H1378" s="1150" t="s">
        <v>11578</v>
      </c>
      <c r="I1378" s="1150" t="s">
        <v>11580</v>
      </c>
      <c r="J1378" s="1150" t="s">
        <v>11579</v>
      </c>
      <c r="K1378" s="1150" t="s">
        <v>11584</v>
      </c>
      <c r="L1378" s="1150" t="s">
        <v>394</v>
      </c>
      <c r="M1378" s="1150">
        <v>100211403</v>
      </c>
      <c r="N1378" s="1150" t="s">
        <v>18997</v>
      </c>
      <c r="O1378" s="1150" t="s">
        <v>19690</v>
      </c>
      <c r="P1378" s="1150" t="s">
        <v>17721</v>
      </c>
      <c r="Q1378" s="1211">
        <v>45208</v>
      </c>
      <c r="R1378" s="1210">
        <v>33833</v>
      </c>
      <c r="S1378" s="1150"/>
      <c r="T1378" s="1150" t="s">
        <v>19281</v>
      </c>
      <c r="U1378" s="1150">
        <v>1003680477</v>
      </c>
      <c r="V1378" s="1150">
        <v>1003680478</v>
      </c>
      <c r="W1378" s="1150"/>
      <c r="X1378" s="1150"/>
      <c r="Y1378" s="1150"/>
      <c r="Z1378" s="1150"/>
      <c r="AA1378" s="1150"/>
      <c r="AB1378" s="1150"/>
      <c r="AC1378" s="1150"/>
      <c r="AD1378" s="1150"/>
      <c r="AE1378" s="1150"/>
      <c r="AF1378" s="1150" t="s">
        <v>19552</v>
      </c>
      <c r="AG1378" s="1211">
        <v>45209</v>
      </c>
      <c r="AH1378" s="1212">
        <v>45200</v>
      </c>
      <c r="AI1378" s="1150" t="s">
        <v>11578</v>
      </c>
      <c r="AJ1378" s="1150" t="s">
        <v>11579</v>
      </c>
      <c r="AK1378" s="1210">
        <v>33832.32</v>
      </c>
      <c r="AL1378" s="1210">
        <v>33833</v>
      </c>
      <c r="AM1378" s="1150" t="s">
        <v>514</v>
      </c>
      <c r="AN1378" s="1150" t="s">
        <v>13437</v>
      </c>
      <c r="AO1378" s="1210">
        <v>7308.53</v>
      </c>
      <c r="AP1378" s="1150" t="s">
        <v>11581</v>
      </c>
      <c r="AQ1378" s="1150"/>
      <c r="AR1378" s="1150">
        <v>4902155839</v>
      </c>
      <c r="AS1378" s="1150"/>
      <c r="AT1378" s="1150"/>
      <c r="AU1378" s="1150"/>
      <c r="AV1378" s="1150"/>
      <c r="AW1378" s="1150"/>
      <c r="AX1378" s="1150"/>
      <c r="AY1378" s="1150"/>
      <c r="AZ1378" s="1150"/>
      <c r="BA1378" s="1150"/>
      <c r="BB1378" s="1150"/>
      <c r="BC1378" s="1150"/>
      <c r="BD1378" s="1150"/>
      <c r="BE1378" s="1150"/>
      <c r="BF1378" s="1150"/>
      <c r="BG1378" s="1150"/>
      <c r="BH1378" s="1150"/>
      <c r="BI1378" s="1150"/>
      <c r="BJ1378" s="1150"/>
    </row>
    <row r="1379" spans="1:62">
      <c r="A1379" s="1150">
        <v>1373</v>
      </c>
      <c r="B1379" s="1207" t="s">
        <v>19094</v>
      </c>
      <c r="C1379" s="1150" t="s">
        <v>2792</v>
      </c>
      <c r="D1379" s="1207" t="s">
        <v>18942</v>
      </c>
      <c r="E1379" s="1207" t="s">
        <v>18943</v>
      </c>
      <c r="F1379" s="1207" t="s">
        <v>18948</v>
      </c>
      <c r="G1379" s="1207" t="s">
        <v>15831</v>
      </c>
      <c r="H1379" s="1207" t="s">
        <v>794</v>
      </c>
      <c r="I1379" s="1207" t="s">
        <v>317</v>
      </c>
      <c r="J1379" s="1207" t="s">
        <v>20656</v>
      </c>
      <c r="K1379" s="1207" t="s">
        <v>2363</v>
      </c>
      <c r="L1379" s="1207" t="s">
        <v>394</v>
      </c>
      <c r="M1379" s="1207">
        <v>100208983</v>
      </c>
      <c r="N1379" s="1207" t="s">
        <v>394</v>
      </c>
      <c r="O1379" s="1207" t="s">
        <v>1081</v>
      </c>
      <c r="P1379" s="1207" t="s">
        <v>17721</v>
      </c>
      <c r="Q1379" s="1207" t="s">
        <v>1081</v>
      </c>
      <c r="R1379" s="1233">
        <v>64238</v>
      </c>
      <c r="S1379" s="1207" t="s">
        <v>1081</v>
      </c>
      <c r="T1379" s="1207" t="s">
        <v>1081</v>
      </c>
      <c r="U1379" s="1207">
        <v>1003680465</v>
      </c>
      <c r="V1379" s="1207">
        <v>1003680466</v>
      </c>
      <c r="W1379" s="1207" t="s">
        <v>1081</v>
      </c>
      <c r="X1379" s="1207" t="s">
        <v>1081</v>
      </c>
      <c r="Y1379" s="1207" t="s">
        <v>1081</v>
      </c>
      <c r="Z1379" s="1207" t="s">
        <v>1081</v>
      </c>
      <c r="AA1379" s="1207" t="s">
        <v>1081</v>
      </c>
      <c r="AB1379" s="1207" t="s">
        <v>1081</v>
      </c>
      <c r="AC1379" s="1207" t="s">
        <v>1081</v>
      </c>
      <c r="AD1379" s="1207" t="s">
        <v>1081</v>
      </c>
      <c r="AE1379" s="1207" t="s">
        <v>1081</v>
      </c>
      <c r="AF1379" s="1207" t="s">
        <v>18973</v>
      </c>
      <c r="AG1379" s="1232">
        <v>45209</v>
      </c>
      <c r="AH1379" s="1262">
        <v>45200</v>
      </c>
      <c r="AI1379" s="1207" t="s">
        <v>794</v>
      </c>
      <c r="AJ1379" s="1207" t="s">
        <v>20656</v>
      </c>
      <c r="AK1379" s="1233">
        <v>64237.64</v>
      </c>
      <c r="AL1379" s="1233">
        <v>64238</v>
      </c>
      <c r="AM1379" s="1207" t="s">
        <v>514</v>
      </c>
      <c r="AN1379" s="1207" t="s">
        <v>13437</v>
      </c>
      <c r="AO1379" s="1233">
        <v>20042.29</v>
      </c>
      <c r="AP1379" s="1207" t="s">
        <v>1081</v>
      </c>
      <c r="AQ1379" s="1207" t="s">
        <v>1081</v>
      </c>
      <c r="AR1379" s="1207">
        <v>4902155624</v>
      </c>
      <c r="AS1379" s="1207" t="s">
        <v>1081</v>
      </c>
      <c r="AT1379" s="1207" t="s">
        <v>1081</v>
      </c>
      <c r="AU1379" s="1207" t="s">
        <v>1081</v>
      </c>
      <c r="AV1379" s="1207" t="s">
        <v>1081</v>
      </c>
      <c r="AW1379" s="1207" t="s">
        <v>1081</v>
      </c>
      <c r="AX1379" s="1150"/>
      <c r="AY1379" s="1207" t="s">
        <v>20657</v>
      </c>
      <c r="AZ1379" s="1207" t="s">
        <v>1081</v>
      </c>
      <c r="BA1379" s="1207" t="s">
        <v>1081</v>
      </c>
      <c r="BB1379" s="1207" t="s">
        <v>1081</v>
      </c>
      <c r="BC1379" s="1207" t="s">
        <v>1081</v>
      </c>
      <c r="BD1379" s="1207" t="s">
        <v>1081</v>
      </c>
      <c r="BE1379" s="1207" t="s">
        <v>1081</v>
      </c>
      <c r="BF1379" s="1207" t="s">
        <v>1081</v>
      </c>
      <c r="BG1379" s="1207" t="s">
        <v>1081</v>
      </c>
      <c r="BH1379" s="1207" t="s">
        <v>1081</v>
      </c>
      <c r="BI1379" s="1207" t="s">
        <v>1081</v>
      </c>
      <c r="BJ1379" s="1207" t="s">
        <v>1081</v>
      </c>
    </row>
    <row r="1380" spans="1:62">
      <c r="A1380" s="1150">
        <v>1374</v>
      </c>
      <c r="B1380" s="1150" t="s">
        <v>19094</v>
      </c>
      <c r="C1380" s="1150" t="s">
        <v>19272</v>
      </c>
      <c r="D1380" s="1150" t="s">
        <v>19273</v>
      </c>
      <c r="E1380" s="1150" t="s">
        <v>18943</v>
      </c>
      <c r="F1380" s="1150" t="s">
        <v>18948</v>
      </c>
      <c r="G1380" s="1150" t="s">
        <v>15831</v>
      </c>
      <c r="H1380" s="1150" t="s">
        <v>825</v>
      </c>
      <c r="I1380" s="1150" t="s">
        <v>330</v>
      </c>
      <c r="J1380" s="1150" t="s">
        <v>2010</v>
      </c>
      <c r="K1380" s="1150" t="s">
        <v>20658</v>
      </c>
      <c r="L1380" s="1150" t="s">
        <v>394</v>
      </c>
      <c r="M1380" s="1150">
        <v>100209859</v>
      </c>
      <c r="N1380" s="1150" t="s">
        <v>394</v>
      </c>
      <c r="O1380" s="1150"/>
      <c r="P1380" s="1150" t="s">
        <v>17721</v>
      </c>
      <c r="Q1380" s="1150"/>
      <c r="R1380" s="1210">
        <v>19877</v>
      </c>
      <c r="S1380" s="1150"/>
      <c r="T1380" s="1150"/>
      <c r="U1380" s="1150"/>
      <c r="V1380" s="1150"/>
      <c r="W1380" s="1150"/>
      <c r="X1380" s="1150"/>
      <c r="Y1380" s="1150"/>
      <c r="Z1380" s="1150"/>
      <c r="AA1380" s="1150"/>
      <c r="AB1380" s="1150"/>
      <c r="AC1380" s="1150"/>
      <c r="AD1380" s="1150"/>
      <c r="AE1380" s="1150"/>
      <c r="AF1380" s="1150"/>
      <c r="AG1380" s="1150"/>
      <c r="AH1380" s="1212">
        <v>1</v>
      </c>
      <c r="AI1380" s="1150" t="s">
        <v>825</v>
      </c>
      <c r="AJ1380" s="1150" t="s">
        <v>2010</v>
      </c>
      <c r="AK1380" s="1210">
        <v>51670.28</v>
      </c>
      <c r="AL1380" s="1210">
        <v>51671</v>
      </c>
      <c r="AM1380" s="1150" t="s">
        <v>514</v>
      </c>
      <c r="AN1380" s="1150" t="s">
        <v>13437</v>
      </c>
      <c r="AO1380" s="1150"/>
      <c r="AP1380" s="1150"/>
      <c r="AQ1380" s="1150"/>
      <c r="AR1380" s="1150"/>
      <c r="AS1380" s="1150"/>
      <c r="AT1380" s="1150"/>
      <c r="AU1380" s="1150"/>
      <c r="AV1380" s="1150"/>
      <c r="AW1380" s="1150"/>
      <c r="AX1380" s="1150"/>
      <c r="AY1380" s="1150" t="s">
        <v>20655</v>
      </c>
      <c r="AZ1380" s="1150"/>
      <c r="BA1380" s="1150"/>
      <c r="BB1380" s="1150"/>
      <c r="BC1380" s="1150"/>
      <c r="BD1380" s="1150"/>
      <c r="BE1380" s="1150"/>
      <c r="BF1380" s="1150"/>
      <c r="BG1380" s="1150"/>
      <c r="BH1380" s="1150"/>
      <c r="BI1380" s="1150"/>
      <c r="BJ1380" s="1150"/>
    </row>
    <row r="1381" spans="1:62">
      <c r="A1381" s="1150">
        <v>1375</v>
      </c>
      <c r="B1381" s="1150" t="s">
        <v>19094</v>
      </c>
      <c r="C1381" s="1150" t="s">
        <v>19272</v>
      </c>
      <c r="D1381" s="1150" t="s">
        <v>19273</v>
      </c>
      <c r="E1381" s="1150" t="s">
        <v>18943</v>
      </c>
      <c r="F1381" s="1150" t="s">
        <v>18948</v>
      </c>
      <c r="G1381" s="1150" t="s">
        <v>15831</v>
      </c>
      <c r="H1381" s="1150" t="s">
        <v>4341</v>
      </c>
      <c r="I1381" s="1150" t="s">
        <v>12334</v>
      </c>
      <c r="J1381" s="1150" t="s">
        <v>4340</v>
      </c>
      <c r="K1381" s="1150" t="s">
        <v>20659</v>
      </c>
      <c r="L1381" s="1150" t="s">
        <v>394</v>
      </c>
      <c r="M1381" s="1150">
        <v>100192186</v>
      </c>
      <c r="N1381" s="1150" t="s">
        <v>394</v>
      </c>
      <c r="O1381" s="1150"/>
      <c r="P1381" s="1150" t="s">
        <v>17721</v>
      </c>
      <c r="Q1381" s="1150"/>
      <c r="R1381" s="1210">
        <v>54940</v>
      </c>
      <c r="S1381" s="1150"/>
      <c r="T1381" s="1150"/>
      <c r="U1381" s="1150"/>
      <c r="V1381" s="1150"/>
      <c r="W1381" s="1150"/>
      <c r="X1381" s="1150"/>
      <c r="Y1381" s="1150"/>
      <c r="Z1381" s="1150"/>
      <c r="AA1381" s="1150"/>
      <c r="AB1381" s="1150"/>
      <c r="AC1381" s="1150"/>
      <c r="AD1381" s="1150"/>
      <c r="AE1381" s="1150"/>
      <c r="AF1381" s="1150"/>
      <c r="AG1381" s="1150"/>
      <c r="AH1381" s="1212">
        <v>1</v>
      </c>
      <c r="AI1381" s="1150" t="s">
        <v>4341</v>
      </c>
      <c r="AJ1381" s="1150" t="s">
        <v>4340</v>
      </c>
      <c r="AK1381" s="1210">
        <v>26300</v>
      </c>
      <c r="AL1381" s="1210">
        <v>26300</v>
      </c>
      <c r="AM1381" s="1150" t="s">
        <v>514</v>
      </c>
      <c r="AN1381" s="1150" t="s">
        <v>13437</v>
      </c>
      <c r="AO1381" s="1150"/>
      <c r="AP1381" s="1150"/>
      <c r="AQ1381" s="1150"/>
      <c r="AR1381" s="1150"/>
      <c r="AS1381" s="1150"/>
      <c r="AT1381" s="1150"/>
      <c r="AU1381" s="1150"/>
      <c r="AV1381" s="1150"/>
      <c r="AW1381" s="1150"/>
      <c r="AX1381" s="1150"/>
      <c r="AY1381" s="1150" t="s">
        <v>20655</v>
      </c>
      <c r="AZ1381" s="1150"/>
      <c r="BA1381" s="1150"/>
      <c r="BB1381" s="1150"/>
      <c r="BC1381" s="1150"/>
      <c r="BD1381" s="1150"/>
      <c r="BE1381" s="1150"/>
      <c r="BF1381" s="1150"/>
      <c r="BG1381" s="1150"/>
      <c r="BH1381" s="1150"/>
      <c r="BI1381" s="1150"/>
      <c r="BJ1381" s="1150"/>
    </row>
    <row r="1382" spans="1:62">
      <c r="A1382" s="1150">
        <v>1376</v>
      </c>
      <c r="B1382" s="1150" t="s">
        <v>19094</v>
      </c>
      <c r="C1382" s="1150" t="s">
        <v>17850</v>
      </c>
      <c r="D1382" s="1150" t="s">
        <v>18942</v>
      </c>
      <c r="E1382" s="1150" t="s">
        <v>18943</v>
      </c>
      <c r="F1382" s="1150" t="s">
        <v>18948</v>
      </c>
      <c r="G1382" s="1150" t="s">
        <v>15831</v>
      </c>
      <c r="H1382" s="1150" t="s">
        <v>12336</v>
      </c>
      <c r="I1382" s="1150" t="s">
        <v>12338</v>
      </c>
      <c r="J1382" s="1150" t="s">
        <v>12337</v>
      </c>
      <c r="K1382" s="1150" t="s">
        <v>20660</v>
      </c>
      <c r="L1382" s="1150" t="s">
        <v>394</v>
      </c>
      <c r="M1382" s="1150">
        <v>100211402</v>
      </c>
      <c r="N1382" s="1150" t="s">
        <v>18997</v>
      </c>
      <c r="O1382" s="1150" t="s">
        <v>19690</v>
      </c>
      <c r="P1382" s="1150" t="s">
        <v>17721</v>
      </c>
      <c r="Q1382" s="1211">
        <v>45206</v>
      </c>
      <c r="R1382" s="1210">
        <v>49452</v>
      </c>
      <c r="S1382" s="1150"/>
      <c r="T1382" s="1150" t="s">
        <v>18969</v>
      </c>
      <c r="U1382" s="1150"/>
      <c r="V1382" s="1150"/>
      <c r="W1382" s="1150"/>
      <c r="X1382" s="1150"/>
      <c r="Y1382" s="1150"/>
      <c r="Z1382" s="1150"/>
      <c r="AA1382" s="1150"/>
      <c r="AB1382" s="1150"/>
      <c r="AC1382" s="1150"/>
      <c r="AD1382" s="1150"/>
      <c r="AE1382" s="1150"/>
      <c r="AF1382" s="1150"/>
      <c r="AG1382" s="1150"/>
      <c r="AH1382" s="1212">
        <v>1</v>
      </c>
      <c r="AI1382" s="1150" t="s">
        <v>12336</v>
      </c>
      <c r="AJ1382" s="1150" t="s">
        <v>12337</v>
      </c>
      <c r="AK1382" s="1210">
        <v>49451.17</v>
      </c>
      <c r="AL1382" s="1210">
        <v>49452</v>
      </c>
      <c r="AM1382" s="1150" t="s">
        <v>514</v>
      </c>
      <c r="AN1382" s="1150" t="s">
        <v>13437</v>
      </c>
      <c r="AO1382" s="1150"/>
      <c r="AP1382" s="1150"/>
      <c r="AQ1382" s="1150"/>
      <c r="AR1382" s="1150"/>
      <c r="AS1382" s="1150"/>
      <c r="AT1382" s="1150"/>
      <c r="AU1382" s="1150"/>
      <c r="AV1382" s="1150"/>
      <c r="AW1382" s="1150"/>
      <c r="AX1382" s="1150"/>
      <c r="AY1382" s="1150"/>
      <c r="AZ1382" s="1150"/>
      <c r="BA1382" s="1150"/>
      <c r="BB1382" s="1150"/>
      <c r="BC1382" s="1150"/>
      <c r="BD1382" s="1150"/>
      <c r="BE1382" s="1150"/>
      <c r="BF1382" s="1150"/>
      <c r="BG1382" s="1150"/>
      <c r="BH1382" s="1150"/>
      <c r="BI1382" s="1150"/>
      <c r="BJ1382" s="1150"/>
    </row>
    <row r="1383" spans="1:62">
      <c r="A1383" s="1150">
        <v>1377</v>
      </c>
      <c r="B1383" s="1150" t="s">
        <v>19094</v>
      </c>
      <c r="C1383" s="1150" t="s">
        <v>17850</v>
      </c>
      <c r="D1383" s="1150" t="s">
        <v>18942</v>
      </c>
      <c r="E1383" s="1150" t="s">
        <v>18943</v>
      </c>
      <c r="F1383" s="1150" t="s">
        <v>18948</v>
      </c>
      <c r="G1383" s="1150" t="s">
        <v>15831</v>
      </c>
      <c r="H1383" s="1150" t="s">
        <v>12342</v>
      </c>
      <c r="I1383" s="1150" t="s">
        <v>12344</v>
      </c>
      <c r="J1383" s="1150" t="s">
        <v>12343</v>
      </c>
      <c r="K1383" s="1150" t="s">
        <v>20661</v>
      </c>
      <c r="L1383" s="1150" t="s">
        <v>394</v>
      </c>
      <c r="M1383" s="1150">
        <v>100211410</v>
      </c>
      <c r="N1383" s="1150" t="s">
        <v>18997</v>
      </c>
      <c r="O1383" s="1150" t="s">
        <v>19690</v>
      </c>
      <c r="P1383" s="1150" t="s">
        <v>17721</v>
      </c>
      <c r="Q1383" s="1211">
        <v>45206</v>
      </c>
      <c r="R1383" s="1210">
        <v>176709</v>
      </c>
      <c r="S1383" s="1150"/>
      <c r="T1383" s="1150" t="s">
        <v>18969</v>
      </c>
      <c r="U1383" s="1150"/>
      <c r="V1383" s="1150"/>
      <c r="W1383" s="1150"/>
      <c r="X1383" s="1150"/>
      <c r="Y1383" s="1150"/>
      <c r="Z1383" s="1150"/>
      <c r="AA1383" s="1150"/>
      <c r="AB1383" s="1150"/>
      <c r="AC1383" s="1150"/>
      <c r="AD1383" s="1150"/>
      <c r="AE1383" s="1150"/>
      <c r="AF1383" s="1150"/>
      <c r="AG1383" s="1150"/>
      <c r="AH1383" s="1212">
        <v>1</v>
      </c>
      <c r="AI1383" s="1150" t="s">
        <v>12342</v>
      </c>
      <c r="AJ1383" s="1150" t="s">
        <v>12343</v>
      </c>
      <c r="AK1383" s="1210">
        <v>176708.57</v>
      </c>
      <c r="AL1383" s="1210">
        <v>176709</v>
      </c>
      <c r="AM1383" s="1150" t="s">
        <v>514</v>
      </c>
      <c r="AN1383" s="1150" t="s">
        <v>13437</v>
      </c>
      <c r="AO1383" s="1150"/>
      <c r="AP1383" s="1150"/>
      <c r="AQ1383" s="1150"/>
      <c r="AR1383" s="1150"/>
      <c r="AS1383" s="1150"/>
      <c r="AT1383" s="1150"/>
      <c r="AU1383" s="1150"/>
      <c r="AV1383" s="1150"/>
      <c r="AW1383" s="1150"/>
      <c r="AX1383" s="1150"/>
      <c r="AY1383" s="1150"/>
      <c r="AZ1383" s="1150"/>
      <c r="BA1383" s="1150"/>
      <c r="BB1383" s="1150"/>
      <c r="BC1383" s="1150"/>
      <c r="BD1383" s="1150"/>
      <c r="BE1383" s="1150"/>
      <c r="BF1383" s="1150"/>
      <c r="BG1383" s="1150"/>
      <c r="BH1383" s="1150"/>
      <c r="BI1383" s="1150"/>
      <c r="BJ1383" s="1150"/>
    </row>
    <row r="1384" spans="1:62">
      <c r="A1384" s="1150">
        <v>1378</v>
      </c>
      <c r="B1384" s="1150" t="s">
        <v>19094</v>
      </c>
      <c r="C1384" s="1150" t="s">
        <v>17850</v>
      </c>
      <c r="D1384" s="1150" t="s">
        <v>18942</v>
      </c>
      <c r="E1384" s="1150" t="s">
        <v>18943</v>
      </c>
      <c r="F1384" s="1150" t="s">
        <v>18948</v>
      </c>
      <c r="G1384" s="1150" t="s">
        <v>15831</v>
      </c>
      <c r="H1384" s="1213" t="s">
        <v>766</v>
      </c>
      <c r="I1384" s="1150" t="s">
        <v>154</v>
      </c>
      <c r="J1384" s="1213" t="s">
        <v>7170</v>
      </c>
      <c r="K1384" s="1150" t="s">
        <v>7172</v>
      </c>
      <c r="L1384" s="1150" t="s">
        <v>394</v>
      </c>
      <c r="M1384" s="1150">
        <v>100210357</v>
      </c>
      <c r="N1384" s="1150" t="s">
        <v>394</v>
      </c>
      <c r="O1384" s="1150"/>
      <c r="P1384" s="1150" t="s">
        <v>17721</v>
      </c>
      <c r="Q1384" s="1150"/>
      <c r="R1384" s="1233">
        <v>19460</v>
      </c>
      <c r="S1384" s="1150"/>
      <c r="T1384" s="1150"/>
      <c r="U1384" s="1150"/>
      <c r="V1384" s="1150"/>
      <c r="W1384" s="1150"/>
      <c r="X1384" s="1150"/>
      <c r="Y1384" s="1150"/>
      <c r="Z1384" s="1150"/>
      <c r="AA1384" s="1150"/>
      <c r="AB1384" s="1150"/>
      <c r="AC1384" s="1150"/>
      <c r="AD1384" s="1150"/>
      <c r="AE1384" s="1150"/>
      <c r="AF1384" s="1150"/>
      <c r="AG1384" s="1150"/>
      <c r="AH1384" s="1212">
        <v>1</v>
      </c>
      <c r="AI1384" s="1213" t="s">
        <v>766</v>
      </c>
      <c r="AJ1384" s="1213" t="s">
        <v>7170</v>
      </c>
      <c r="AK1384" s="1210">
        <v>19459.669999999998</v>
      </c>
      <c r="AL1384" s="1210">
        <v>19460</v>
      </c>
      <c r="AM1384" s="1150" t="s">
        <v>514</v>
      </c>
      <c r="AN1384" s="1150" t="s">
        <v>13437</v>
      </c>
      <c r="AO1384" s="1150"/>
      <c r="AP1384" s="1150"/>
      <c r="AQ1384" s="1150"/>
      <c r="AR1384" s="1150"/>
      <c r="AS1384" s="1150"/>
      <c r="AT1384" s="1150"/>
      <c r="AU1384" s="1150"/>
      <c r="AV1384" s="1150"/>
      <c r="AW1384" s="1150"/>
      <c r="AX1384" s="1150"/>
      <c r="AY1384" s="1150"/>
      <c r="AZ1384" s="1150"/>
      <c r="BA1384" s="1150"/>
      <c r="BB1384" s="1150"/>
      <c r="BC1384" s="1150"/>
      <c r="BD1384" s="1150"/>
      <c r="BE1384" s="1150"/>
      <c r="BF1384" s="1150"/>
      <c r="BG1384" s="1150"/>
      <c r="BH1384" s="1150"/>
      <c r="BI1384" s="1150"/>
      <c r="BJ1384" s="1150"/>
    </row>
    <row r="1385" spans="1:62" ht="27">
      <c r="A1385" s="1150">
        <v>1379</v>
      </c>
      <c r="B1385" s="1150" t="s">
        <v>19094</v>
      </c>
      <c r="C1385" s="1150" t="s">
        <v>2792</v>
      </c>
      <c r="D1385" s="1150" t="s">
        <v>18942</v>
      </c>
      <c r="E1385" s="1150" t="s">
        <v>18943</v>
      </c>
      <c r="F1385" s="1150" t="s">
        <v>18948</v>
      </c>
      <c r="G1385" s="1150" t="s">
        <v>15831</v>
      </c>
      <c r="H1385" s="1150" t="s">
        <v>846</v>
      </c>
      <c r="I1385" s="1150" t="s">
        <v>335</v>
      </c>
      <c r="J1385" s="1150" t="s">
        <v>2012</v>
      </c>
      <c r="K1385" s="1150" t="s">
        <v>20662</v>
      </c>
      <c r="L1385" s="1150" t="s">
        <v>394</v>
      </c>
      <c r="M1385" s="1150">
        <v>100210449</v>
      </c>
      <c r="N1385" s="1150" t="s">
        <v>394</v>
      </c>
      <c r="O1385" s="1150"/>
      <c r="P1385" s="1150" t="s">
        <v>17721</v>
      </c>
      <c r="Q1385" s="1150"/>
      <c r="R1385" s="1210">
        <v>108773</v>
      </c>
      <c r="S1385" s="1150"/>
      <c r="T1385" s="1150"/>
      <c r="U1385" s="1150">
        <v>1003680468</v>
      </c>
      <c r="V1385" s="1150">
        <v>1003680467</v>
      </c>
      <c r="W1385" s="1150"/>
      <c r="X1385" s="1150"/>
      <c r="Y1385" s="1150"/>
      <c r="Z1385" s="1150"/>
      <c r="AA1385" s="1150"/>
      <c r="AB1385" s="1150"/>
      <c r="AC1385" s="1150"/>
      <c r="AD1385" s="1150"/>
      <c r="AE1385" s="1150"/>
      <c r="AF1385" s="1150" t="s">
        <v>18973</v>
      </c>
      <c r="AG1385" s="1211">
        <v>45209</v>
      </c>
      <c r="AH1385" s="1212">
        <v>45200</v>
      </c>
      <c r="AI1385" s="1150" t="s">
        <v>846</v>
      </c>
      <c r="AJ1385" s="1150" t="s">
        <v>2012</v>
      </c>
      <c r="AK1385" s="1210">
        <v>128980.83</v>
      </c>
      <c r="AL1385" s="1210">
        <v>128981</v>
      </c>
      <c r="AM1385" s="1150" t="s">
        <v>514</v>
      </c>
      <c r="AN1385" s="1150" t="s">
        <v>13437</v>
      </c>
      <c r="AO1385" s="1215" t="s">
        <v>20663</v>
      </c>
      <c r="AP1385" s="1150"/>
      <c r="AQ1385" s="1150"/>
      <c r="AR1385" s="1150">
        <v>4902155622</v>
      </c>
      <c r="AS1385" s="1150"/>
      <c r="AT1385" s="1150"/>
      <c r="AU1385" s="1150"/>
      <c r="AV1385" s="1150"/>
      <c r="AW1385" s="1150"/>
      <c r="AX1385" s="1150"/>
      <c r="AY1385" s="1150" t="s">
        <v>19739</v>
      </c>
      <c r="AZ1385" s="1150"/>
      <c r="BA1385" s="1150"/>
      <c r="BB1385" s="1150"/>
      <c r="BC1385" s="1150"/>
      <c r="BD1385" s="1150"/>
      <c r="BE1385" s="1150"/>
      <c r="BF1385" s="1150"/>
      <c r="BG1385" s="1150"/>
      <c r="BH1385" s="1150"/>
      <c r="BI1385" s="1150"/>
      <c r="BJ1385" s="1150"/>
    </row>
    <row r="1386" spans="1:62">
      <c r="A1386" s="1150">
        <v>1380</v>
      </c>
      <c r="B1386" s="1150" t="s">
        <v>19094</v>
      </c>
      <c r="C1386" s="1150" t="s">
        <v>19272</v>
      </c>
      <c r="D1386" s="1150" t="s">
        <v>19273</v>
      </c>
      <c r="E1386" s="1150" t="s">
        <v>18943</v>
      </c>
      <c r="F1386" s="1150" t="s">
        <v>18948</v>
      </c>
      <c r="G1386" s="1150" t="s">
        <v>15943</v>
      </c>
      <c r="H1386" s="1150" t="s">
        <v>20664</v>
      </c>
      <c r="I1386" s="1150" t="s">
        <v>12349</v>
      </c>
      <c r="J1386" s="1150" t="s">
        <v>20665</v>
      </c>
      <c r="K1386" s="1150" t="s">
        <v>12353</v>
      </c>
      <c r="L1386" s="1150" t="s">
        <v>394</v>
      </c>
      <c r="M1386" s="1150">
        <v>100193790</v>
      </c>
      <c r="N1386" s="1150" t="s">
        <v>394</v>
      </c>
      <c r="O1386" s="1150"/>
      <c r="P1386" s="1150" t="s">
        <v>17721</v>
      </c>
      <c r="Q1386" s="1150"/>
      <c r="R1386" s="1210">
        <v>13179</v>
      </c>
      <c r="S1386" s="1150"/>
      <c r="T1386" s="1150"/>
      <c r="U1386" s="1150"/>
      <c r="V1386" s="1150"/>
      <c r="W1386" s="1150"/>
      <c r="X1386" s="1150"/>
      <c r="Y1386" s="1150"/>
      <c r="Z1386" s="1150"/>
      <c r="AA1386" s="1150"/>
      <c r="AB1386" s="1150"/>
      <c r="AC1386" s="1150"/>
      <c r="AD1386" s="1150"/>
      <c r="AE1386" s="1150"/>
      <c r="AF1386" s="1150"/>
      <c r="AG1386" s="1150"/>
      <c r="AH1386" s="1212">
        <v>1</v>
      </c>
      <c r="AI1386" s="1150" t="s">
        <v>20664</v>
      </c>
      <c r="AJ1386" s="1150" t="s">
        <v>20665</v>
      </c>
      <c r="AK1386" s="1210">
        <v>30500.15</v>
      </c>
      <c r="AL1386" s="1210">
        <v>30501</v>
      </c>
      <c r="AM1386" s="1150" t="s">
        <v>514</v>
      </c>
      <c r="AN1386" s="1150" t="s">
        <v>13437</v>
      </c>
      <c r="AO1386" s="1150"/>
      <c r="AP1386" s="1150"/>
      <c r="AQ1386" s="1150"/>
      <c r="AR1386" s="1150"/>
      <c r="AS1386" s="1150"/>
      <c r="AT1386" s="1150"/>
      <c r="AU1386" s="1150"/>
      <c r="AV1386" s="1150"/>
      <c r="AW1386" s="1150"/>
      <c r="AX1386" s="1150"/>
      <c r="AY1386" s="1150" t="s">
        <v>20655</v>
      </c>
      <c r="AZ1386" s="1150"/>
      <c r="BA1386" s="1150"/>
      <c r="BB1386" s="1150"/>
      <c r="BC1386" s="1150"/>
      <c r="BD1386" s="1150"/>
      <c r="BE1386" s="1150"/>
      <c r="BF1386" s="1150"/>
      <c r="BG1386" s="1150"/>
      <c r="BH1386" s="1150"/>
      <c r="BI1386" s="1150"/>
      <c r="BJ1386" s="1150"/>
    </row>
    <row r="1387" spans="1:62">
      <c r="A1387" s="1150">
        <v>1381</v>
      </c>
      <c r="B1387" s="1150" t="s">
        <v>19094</v>
      </c>
      <c r="C1387" s="1150" t="s">
        <v>19272</v>
      </c>
      <c r="D1387" s="1150" t="s">
        <v>19273</v>
      </c>
      <c r="E1387" s="1150" t="s">
        <v>18943</v>
      </c>
      <c r="F1387" s="1150" t="s">
        <v>18948</v>
      </c>
      <c r="G1387" s="1150" t="s">
        <v>15943</v>
      </c>
      <c r="H1387" s="1150" t="s">
        <v>20666</v>
      </c>
      <c r="I1387" s="1150" t="s">
        <v>12356</v>
      </c>
      <c r="J1387" s="1150" t="s">
        <v>20667</v>
      </c>
      <c r="K1387" s="1150" t="s">
        <v>12360</v>
      </c>
      <c r="L1387" s="1150" t="s">
        <v>394</v>
      </c>
      <c r="M1387" s="1150">
        <v>100194125</v>
      </c>
      <c r="N1387" s="1150" t="s">
        <v>394</v>
      </c>
      <c r="O1387" s="1150"/>
      <c r="P1387" s="1150" t="s">
        <v>17721</v>
      </c>
      <c r="Q1387" s="1150"/>
      <c r="R1387" s="1210">
        <v>16742</v>
      </c>
      <c r="S1387" s="1150"/>
      <c r="T1387" s="1150"/>
      <c r="U1387" s="1150"/>
      <c r="V1387" s="1150"/>
      <c r="W1387" s="1150"/>
      <c r="X1387" s="1150"/>
      <c r="Y1387" s="1150"/>
      <c r="Z1387" s="1150"/>
      <c r="AA1387" s="1150"/>
      <c r="AB1387" s="1150"/>
      <c r="AC1387" s="1150"/>
      <c r="AD1387" s="1150"/>
      <c r="AE1387" s="1150"/>
      <c r="AF1387" s="1150"/>
      <c r="AG1387" s="1150"/>
      <c r="AH1387" s="1212">
        <v>1</v>
      </c>
      <c r="AI1387" s="1150" t="s">
        <v>20666</v>
      </c>
      <c r="AJ1387" s="1150" t="s">
        <v>20667</v>
      </c>
      <c r="AK1387" s="1210">
        <v>38860.800000000003</v>
      </c>
      <c r="AL1387" s="1210">
        <v>38861</v>
      </c>
      <c r="AM1387" s="1150" t="s">
        <v>514</v>
      </c>
      <c r="AN1387" s="1150" t="s">
        <v>13437</v>
      </c>
      <c r="AO1387" s="1150"/>
      <c r="AP1387" s="1150"/>
      <c r="AQ1387" s="1150"/>
      <c r="AR1387" s="1150"/>
      <c r="AS1387" s="1150"/>
      <c r="AT1387" s="1150"/>
      <c r="AU1387" s="1150"/>
      <c r="AV1387" s="1150"/>
      <c r="AW1387" s="1150"/>
      <c r="AX1387" s="1150"/>
      <c r="AY1387" s="1150" t="s">
        <v>20655</v>
      </c>
      <c r="AZ1387" s="1150"/>
      <c r="BA1387" s="1150"/>
      <c r="BB1387" s="1150"/>
      <c r="BC1387" s="1150"/>
      <c r="BD1387" s="1150"/>
      <c r="BE1387" s="1150"/>
      <c r="BF1387" s="1150"/>
      <c r="BG1387" s="1150"/>
      <c r="BH1387" s="1150"/>
      <c r="BI1387" s="1150"/>
      <c r="BJ1387" s="1150"/>
    </row>
    <row r="1388" spans="1:62">
      <c r="A1388" s="1150">
        <v>1382</v>
      </c>
      <c r="B1388" s="1150" t="s">
        <v>19094</v>
      </c>
      <c r="C1388" s="1150" t="s">
        <v>19272</v>
      </c>
      <c r="D1388" s="1150" t="s">
        <v>19273</v>
      </c>
      <c r="E1388" s="1150" t="s">
        <v>18943</v>
      </c>
      <c r="F1388" s="1150" t="s">
        <v>18948</v>
      </c>
      <c r="G1388" s="1150" t="s">
        <v>17569</v>
      </c>
      <c r="H1388" s="1150" t="s">
        <v>12363</v>
      </c>
      <c r="I1388" s="1150" t="s">
        <v>12365</v>
      </c>
      <c r="J1388" s="1150" t="s">
        <v>12364</v>
      </c>
      <c r="K1388" s="1150" t="s">
        <v>20668</v>
      </c>
      <c r="L1388" s="1150" t="s">
        <v>394</v>
      </c>
      <c r="M1388" s="1150">
        <v>100176863</v>
      </c>
      <c r="N1388" s="1150" t="s">
        <v>394</v>
      </c>
      <c r="O1388" s="1150" t="s">
        <v>19717</v>
      </c>
      <c r="P1388" s="1150" t="s">
        <v>17721</v>
      </c>
      <c r="Q1388" s="1211">
        <v>45210</v>
      </c>
      <c r="R1388" s="1210">
        <v>28769</v>
      </c>
      <c r="S1388" s="1210">
        <v>43215</v>
      </c>
      <c r="T1388" s="1150" t="s">
        <v>18969</v>
      </c>
      <c r="U1388" s="1150"/>
      <c r="V1388" s="1150"/>
      <c r="W1388" s="1150"/>
      <c r="X1388" s="1150"/>
      <c r="Y1388" s="1150"/>
      <c r="Z1388" s="1150"/>
      <c r="AA1388" s="1150"/>
      <c r="AB1388" s="1150"/>
      <c r="AC1388" s="1150"/>
      <c r="AD1388" s="1150"/>
      <c r="AE1388" s="1150"/>
      <c r="AF1388" s="1150"/>
      <c r="AG1388" s="1150"/>
      <c r="AH1388" s="1212">
        <v>1</v>
      </c>
      <c r="AI1388" s="1150" t="s">
        <v>12363</v>
      </c>
      <c r="AJ1388" s="1150" t="s">
        <v>12364</v>
      </c>
      <c r="AK1388" s="1210">
        <v>33887</v>
      </c>
      <c r="AL1388" s="1210">
        <v>33887</v>
      </c>
      <c r="AM1388" s="1150" t="s">
        <v>514</v>
      </c>
      <c r="AN1388" s="1150" t="s">
        <v>13437</v>
      </c>
      <c r="AO1388" s="1150"/>
      <c r="AP1388" s="1150"/>
      <c r="AQ1388" s="1150"/>
      <c r="AR1388" s="1150"/>
      <c r="AS1388" s="1150"/>
      <c r="AT1388" s="1150"/>
      <c r="AU1388" s="1150"/>
      <c r="AV1388" s="1150"/>
      <c r="AW1388" s="1150"/>
      <c r="AX1388" s="1150"/>
      <c r="AY1388" s="1150" t="s">
        <v>20655</v>
      </c>
      <c r="AZ1388" s="1150"/>
      <c r="BA1388" s="1150"/>
      <c r="BB1388" s="1150"/>
      <c r="BC1388" s="1150"/>
      <c r="BD1388" s="1150"/>
      <c r="BE1388" s="1150"/>
      <c r="BF1388" s="1150"/>
      <c r="BG1388" s="1150"/>
      <c r="BH1388" s="1150"/>
      <c r="BI1388" s="1150"/>
      <c r="BJ1388" s="1150"/>
    </row>
    <row r="1389" spans="1:62">
      <c r="A1389" s="1150">
        <v>1383</v>
      </c>
      <c r="B1389" s="1150" t="s">
        <v>19094</v>
      </c>
      <c r="C1389" s="1150" t="s">
        <v>17850</v>
      </c>
      <c r="D1389" s="1150" t="s">
        <v>18942</v>
      </c>
      <c r="E1389" s="1150" t="s">
        <v>18943</v>
      </c>
      <c r="F1389" s="1150" t="s">
        <v>18948</v>
      </c>
      <c r="G1389" s="1150" t="s">
        <v>15831</v>
      </c>
      <c r="H1389" s="1213" t="s">
        <v>3155</v>
      </c>
      <c r="I1389" s="1150" t="s">
        <v>5330</v>
      </c>
      <c r="J1389" s="1150" t="s">
        <v>5332</v>
      </c>
      <c r="K1389" s="1150" t="s">
        <v>5331</v>
      </c>
      <c r="L1389" s="1150" t="s">
        <v>394</v>
      </c>
      <c r="M1389" s="1150">
        <v>100209795</v>
      </c>
      <c r="N1389" s="1150" t="s">
        <v>394</v>
      </c>
      <c r="O1389" s="1150" t="s">
        <v>19690</v>
      </c>
      <c r="P1389" s="1150" t="s">
        <v>17721</v>
      </c>
      <c r="Q1389" s="1211">
        <v>45206</v>
      </c>
      <c r="R1389" s="1210">
        <v>44114</v>
      </c>
      <c r="S1389" s="1150"/>
      <c r="T1389" s="1150" t="s">
        <v>18969</v>
      </c>
      <c r="U1389" s="1150"/>
      <c r="V1389" s="1150"/>
      <c r="W1389" s="1150"/>
      <c r="X1389" s="1150"/>
      <c r="Y1389" s="1150"/>
      <c r="Z1389" s="1150"/>
      <c r="AA1389" s="1150"/>
      <c r="AB1389" s="1150"/>
      <c r="AC1389" s="1150"/>
      <c r="AD1389" s="1150"/>
      <c r="AE1389" s="1150"/>
      <c r="AF1389" s="1150"/>
      <c r="AG1389" s="1150"/>
      <c r="AH1389" s="1212">
        <v>1</v>
      </c>
      <c r="AI1389" s="1213" t="s">
        <v>3155</v>
      </c>
      <c r="AJ1389" s="1150" t="s">
        <v>5332</v>
      </c>
      <c r="AK1389" s="1210">
        <v>44113.2</v>
      </c>
      <c r="AL1389" s="1210">
        <v>44114</v>
      </c>
      <c r="AM1389" s="1150" t="s">
        <v>514</v>
      </c>
      <c r="AN1389" s="1150" t="s">
        <v>13437</v>
      </c>
      <c r="AO1389" s="1150"/>
      <c r="AP1389" s="1150"/>
      <c r="AQ1389" s="1150"/>
      <c r="AR1389" s="1150"/>
      <c r="AS1389" s="1150"/>
      <c r="AT1389" s="1150"/>
      <c r="AU1389" s="1150"/>
      <c r="AV1389" s="1150"/>
      <c r="AW1389" s="1150"/>
      <c r="AX1389" s="1150"/>
      <c r="AY1389" s="1150"/>
      <c r="AZ1389" s="1150"/>
      <c r="BA1389" s="1150"/>
      <c r="BB1389" s="1150"/>
      <c r="BC1389" s="1150"/>
      <c r="BD1389" s="1150"/>
      <c r="BE1389" s="1150"/>
      <c r="BF1389" s="1150"/>
      <c r="BG1389" s="1150"/>
      <c r="BH1389" s="1150"/>
      <c r="BI1389" s="1150"/>
      <c r="BJ1389" s="1150"/>
    </row>
    <row r="1390" spans="1:62">
      <c r="A1390" s="1150">
        <v>1384</v>
      </c>
      <c r="B1390" s="1150" t="s">
        <v>19094</v>
      </c>
      <c r="C1390" s="1150" t="s">
        <v>19224</v>
      </c>
      <c r="D1390" s="1150" t="s">
        <v>18942</v>
      </c>
      <c r="E1390" s="1150" t="s">
        <v>18943</v>
      </c>
      <c r="F1390" s="1150" t="s">
        <v>18948</v>
      </c>
      <c r="G1390" s="1150" t="s">
        <v>15831</v>
      </c>
      <c r="H1390" s="1150" t="s">
        <v>12370</v>
      </c>
      <c r="I1390" s="1150" t="s">
        <v>12372</v>
      </c>
      <c r="J1390" s="1150" t="s">
        <v>12371</v>
      </c>
      <c r="K1390" s="1150" t="s">
        <v>20669</v>
      </c>
      <c r="L1390" s="1150" t="s">
        <v>394</v>
      </c>
      <c r="M1390" s="1150">
        <v>100190032</v>
      </c>
      <c r="N1390" s="1150" t="s">
        <v>394</v>
      </c>
      <c r="O1390" s="1150"/>
      <c r="P1390" s="1150" t="s">
        <v>17721</v>
      </c>
      <c r="Q1390" s="1150"/>
      <c r="R1390" s="1210">
        <v>16100</v>
      </c>
      <c r="S1390" s="1150"/>
      <c r="T1390" s="1150"/>
      <c r="U1390" s="1150"/>
      <c r="V1390" s="1150"/>
      <c r="W1390" s="1150"/>
      <c r="X1390" s="1150"/>
      <c r="Y1390" s="1150"/>
      <c r="Z1390" s="1150"/>
      <c r="AA1390" s="1150"/>
      <c r="AB1390" s="1150"/>
      <c r="AC1390" s="1150"/>
      <c r="AD1390" s="1150"/>
      <c r="AE1390" s="1150"/>
      <c r="AF1390" s="1150" t="s">
        <v>18962</v>
      </c>
      <c r="AG1390" s="1150"/>
      <c r="AH1390" s="1212">
        <v>1</v>
      </c>
      <c r="AI1390" s="1150" t="s">
        <v>12370</v>
      </c>
      <c r="AJ1390" s="1150" t="s">
        <v>12371</v>
      </c>
      <c r="AK1390" s="1210">
        <v>6100</v>
      </c>
      <c r="AL1390" s="1210">
        <v>6100</v>
      </c>
      <c r="AM1390" s="1150" t="s">
        <v>514</v>
      </c>
      <c r="AN1390" s="1150" t="s">
        <v>13437</v>
      </c>
      <c r="AO1390" s="1150"/>
      <c r="AP1390" s="1150"/>
      <c r="AQ1390" s="1150"/>
      <c r="AR1390" s="1150"/>
      <c r="AS1390" s="1150"/>
      <c r="AT1390" s="1150"/>
      <c r="AU1390" s="1150"/>
      <c r="AV1390" s="1150"/>
      <c r="AW1390" s="1150"/>
      <c r="AX1390" s="1150"/>
      <c r="AY1390" s="1150" t="s">
        <v>20670</v>
      </c>
      <c r="AZ1390" s="1150"/>
      <c r="BA1390" s="1150"/>
      <c r="BB1390" s="1150"/>
      <c r="BC1390" s="1150"/>
      <c r="BD1390" s="1150"/>
      <c r="BE1390" s="1150"/>
      <c r="BF1390" s="1150"/>
      <c r="BG1390" s="1150"/>
      <c r="BH1390" s="1150"/>
      <c r="BI1390" s="1150"/>
      <c r="BJ1390" s="1150"/>
    </row>
    <row r="1391" spans="1:62">
      <c r="A1391" s="1150">
        <v>1385</v>
      </c>
      <c r="B1391" s="1150" t="s">
        <v>19094</v>
      </c>
      <c r="C1391" s="1150" t="s">
        <v>17850</v>
      </c>
      <c r="D1391" s="1150" t="s">
        <v>18942</v>
      </c>
      <c r="E1391" s="1150" t="s">
        <v>18943</v>
      </c>
      <c r="F1391" s="1150" t="s">
        <v>18948</v>
      </c>
      <c r="G1391" s="1150" t="s">
        <v>15831</v>
      </c>
      <c r="H1391" s="1213" t="s">
        <v>12376</v>
      </c>
      <c r="I1391" s="1150" t="s">
        <v>12378</v>
      </c>
      <c r="J1391" s="1213" t="s">
        <v>12377</v>
      </c>
      <c r="K1391" s="1150" t="s">
        <v>20671</v>
      </c>
      <c r="L1391" s="1150" t="s">
        <v>394</v>
      </c>
      <c r="M1391" s="1150">
        <v>100210270</v>
      </c>
      <c r="N1391" s="1150" t="s">
        <v>394</v>
      </c>
      <c r="O1391" s="1150" t="s">
        <v>19690</v>
      </c>
      <c r="P1391" s="1150" t="s">
        <v>17721</v>
      </c>
      <c r="Q1391" s="1211">
        <v>45206</v>
      </c>
      <c r="R1391" s="1210">
        <v>26925</v>
      </c>
      <c r="S1391" s="1150"/>
      <c r="T1391" s="1150" t="s">
        <v>18969</v>
      </c>
      <c r="U1391" s="1150"/>
      <c r="V1391" s="1150"/>
      <c r="W1391" s="1150"/>
      <c r="X1391" s="1150"/>
      <c r="Y1391" s="1150"/>
      <c r="Z1391" s="1150"/>
      <c r="AA1391" s="1150"/>
      <c r="AB1391" s="1150"/>
      <c r="AC1391" s="1150"/>
      <c r="AD1391" s="1150"/>
      <c r="AE1391" s="1150"/>
      <c r="AF1391" s="1150"/>
      <c r="AG1391" s="1150"/>
      <c r="AH1391" s="1212">
        <v>1</v>
      </c>
      <c r="AI1391" s="1213" t="s">
        <v>12376</v>
      </c>
      <c r="AJ1391" s="1213" t="s">
        <v>12377</v>
      </c>
      <c r="AK1391" s="1210">
        <v>26925</v>
      </c>
      <c r="AL1391" s="1210">
        <v>26925</v>
      </c>
      <c r="AM1391" s="1150" t="s">
        <v>514</v>
      </c>
      <c r="AN1391" s="1150" t="s">
        <v>13437</v>
      </c>
      <c r="AO1391" s="1150"/>
      <c r="AP1391" s="1150"/>
      <c r="AQ1391" s="1150"/>
      <c r="AR1391" s="1150"/>
      <c r="AS1391" s="1150"/>
      <c r="AT1391" s="1150"/>
      <c r="AU1391" s="1150"/>
      <c r="AV1391" s="1150"/>
      <c r="AW1391" s="1150"/>
      <c r="AX1391" s="1150"/>
      <c r="AY1391" s="1150"/>
      <c r="AZ1391" s="1150"/>
      <c r="BA1391" s="1150"/>
      <c r="BB1391" s="1150"/>
      <c r="BC1391" s="1150"/>
      <c r="BD1391" s="1150"/>
      <c r="BE1391" s="1150"/>
      <c r="BF1391" s="1150"/>
      <c r="BG1391" s="1150"/>
      <c r="BH1391" s="1150"/>
      <c r="BI1391" s="1150"/>
      <c r="BJ1391" s="1150"/>
    </row>
    <row r="1392" spans="1:62">
      <c r="A1392" s="1150">
        <v>1386</v>
      </c>
      <c r="B1392" s="1150" t="s">
        <v>19094</v>
      </c>
      <c r="C1392" s="1150" t="s">
        <v>17850</v>
      </c>
      <c r="D1392" s="1150" t="s">
        <v>18942</v>
      </c>
      <c r="E1392" s="1150" t="s">
        <v>18943</v>
      </c>
      <c r="F1392" s="1150" t="s">
        <v>18948</v>
      </c>
      <c r="G1392" s="1150" t="s">
        <v>15831</v>
      </c>
      <c r="H1392" s="1150" t="s">
        <v>12383</v>
      </c>
      <c r="I1392" s="1150" t="s">
        <v>12385</v>
      </c>
      <c r="J1392" s="1213">
        <v>0</v>
      </c>
      <c r="K1392" s="1150" t="s">
        <v>20672</v>
      </c>
      <c r="L1392" s="1150" t="s">
        <v>394</v>
      </c>
      <c r="M1392" s="1150">
        <v>100210254</v>
      </c>
      <c r="N1392" s="1150" t="s">
        <v>394</v>
      </c>
      <c r="O1392" s="1150" t="s">
        <v>19690</v>
      </c>
      <c r="P1392" s="1150" t="s">
        <v>17721</v>
      </c>
      <c r="Q1392" s="1211">
        <v>45206</v>
      </c>
      <c r="R1392" s="1210">
        <v>50099</v>
      </c>
      <c r="S1392" s="1150"/>
      <c r="T1392" s="1150" t="s">
        <v>18969</v>
      </c>
      <c r="U1392" s="1150"/>
      <c r="V1392" s="1150"/>
      <c r="W1392" s="1150"/>
      <c r="X1392" s="1150"/>
      <c r="Y1392" s="1150"/>
      <c r="Z1392" s="1150"/>
      <c r="AA1392" s="1150"/>
      <c r="AB1392" s="1150"/>
      <c r="AC1392" s="1150"/>
      <c r="AD1392" s="1150"/>
      <c r="AE1392" s="1150"/>
      <c r="AF1392" s="1150"/>
      <c r="AG1392" s="1150"/>
      <c r="AH1392" s="1212">
        <v>1</v>
      </c>
      <c r="AI1392" s="1150" t="s">
        <v>12383</v>
      </c>
      <c r="AJ1392" s="1213">
        <v>0</v>
      </c>
      <c r="AK1392" s="1210">
        <v>50098.71</v>
      </c>
      <c r="AL1392" s="1210">
        <v>50099</v>
      </c>
      <c r="AM1392" s="1150" t="s">
        <v>514</v>
      </c>
      <c r="AN1392" s="1150" t="s">
        <v>13437</v>
      </c>
      <c r="AO1392" s="1150"/>
      <c r="AP1392" s="1150"/>
      <c r="AQ1392" s="1150"/>
      <c r="AR1392" s="1150"/>
      <c r="AS1392" s="1150"/>
      <c r="AT1392" s="1150"/>
      <c r="AU1392" s="1150"/>
      <c r="AV1392" s="1150"/>
      <c r="AW1392" s="1150"/>
      <c r="AX1392" s="1150"/>
      <c r="AY1392" s="1150"/>
      <c r="AZ1392" s="1150"/>
      <c r="BA1392" s="1150"/>
      <c r="BB1392" s="1150"/>
      <c r="BC1392" s="1150"/>
      <c r="BD1392" s="1150"/>
      <c r="BE1392" s="1150"/>
      <c r="BF1392" s="1150"/>
      <c r="BG1392" s="1150"/>
      <c r="BH1392" s="1150"/>
      <c r="BI1392" s="1150"/>
      <c r="BJ1392" s="1150"/>
    </row>
    <row r="1393" spans="1:62">
      <c r="A1393" s="1150">
        <v>1387</v>
      </c>
      <c r="B1393" s="1150" t="s">
        <v>19094</v>
      </c>
      <c r="C1393" s="1150" t="s">
        <v>17850</v>
      </c>
      <c r="D1393" s="1150" t="s">
        <v>18942</v>
      </c>
      <c r="E1393" s="1150" t="s">
        <v>18943</v>
      </c>
      <c r="F1393" s="1150" t="s">
        <v>18948</v>
      </c>
      <c r="G1393" s="1150" t="s">
        <v>15831</v>
      </c>
      <c r="H1393" s="1150" t="s">
        <v>889</v>
      </c>
      <c r="I1393" s="1150" t="s">
        <v>304</v>
      </c>
      <c r="J1393" s="1150" t="s">
        <v>9489</v>
      </c>
      <c r="K1393" s="1150" t="s">
        <v>9490</v>
      </c>
      <c r="L1393" s="1150" t="s">
        <v>394</v>
      </c>
      <c r="M1393" s="1150">
        <v>100207534</v>
      </c>
      <c r="N1393" s="1150" t="s">
        <v>394</v>
      </c>
      <c r="O1393" s="1150"/>
      <c r="P1393" s="1150" t="s">
        <v>17721</v>
      </c>
      <c r="Q1393" s="1150"/>
      <c r="R1393" s="1233">
        <v>128883</v>
      </c>
      <c r="S1393" s="1150"/>
      <c r="T1393" s="1150"/>
      <c r="U1393" s="1150"/>
      <c r="V1393" s="1150"/>
      <c r="W1393" s="1150"/>
      <c r="X1393" s="1150"/>
      <c r="Y1393" s="1150"/>
      <c r="Z1393" s="1150"/>
      <c r="AA1393" s="1150"/>
      <c r="AB1393" s="1150"/>
      <c r="AC1393" s="1150"/>
      <c r="AD1393" s="1150"/>
      <c r="AE1393" s="1150"/>
      <c r="AF1393" s="1150"/>
      <c r="AG1393" s="1150"/>
      <c r="AH1393" s="1212">
        <v>1</v>
      </c>
      <c r="AI1393" s="1150" t="s">
        <v>889</v>
      </c>
      <c r="AJ1393" s="1150" t="s">
        <v>9489</v>
      </c>
      <c r="AK1393" s="1210">
        <v>128882.65</v>
      </c>
      <c r="AL1393" s="1210">
        <v>128883</v>
      </c>
      <c r="AM1393" s="1150" t="s">
        <v>514</v>
      </c>
      <c r="AN1393" s="1150" t="s">
        <v>13437</v>
      </c>
      <c r="AO1393" s="1150"/>
      <c r="AP1393" s="1150"/>
      <c r="AQ1393" s="1150"/>
      <c r="AR1393" s="1150"/>
      <c r="AS1393" s="1150"/>
      <c r="AT1393" s="1150"/>
      <c r="AU1393" s="1150"/>
      <c r="AV1393" s="1150"/>
      <c r="AW1393" s="1150"/>
      <c r="AX1393" s="1150"/>
      <c r="AY1393" s="1150"/>
      <c r="AZ1393" s="1150"/>
      <c r="BA1393" s="1150"/>
      <c r="BB1393" s="1150"/>
      <c r="BC1393" s="1150"/>
      <c r="BD1393" s="1150"/>
      <c r="BE1393" s="1150"/>
      <c r="BF1393" s="1150"/>
      <c r="BG1393" s="1150"/>
      <c r="BH1393" s="1150"/>
      <c r="BI1393" s="1150"/>
      <c r="BJ1393" s="1150"/>
    </row>
    <row r="1394" spans="1:62">
      <c r="A1394" s="1150">
        <v>1388</v>
      </c>
      <c r="B1394" s="1150" t="s">
        <v>19094</v>
      </c>
      <c r="C1394" s="1150" t="s">
        <v>19272</v>
      </c>
      <c r="D1394" s="1150" t="s">
        <v>19273</v>
      </c>
      <c r="E1394" s="1150" t="s">
        <v>18943</v>
      </c>
      <c r="F1394" s="1150" t="s">
        <v>18948</v>
      </c>
      <c r="G1394" s="1150" t="s">
        <v>17569</v>
      </c>
      <c r="H1394" s="1213" t="s">
        <v>12389</v>
      </c>
      <c r="I1394" s="1150" t="s">
        <v>17765</v>
      </c>
      <c r="J1394" s="1213" t="s">
        <v>12390</v>
      </c>
      <c r="K1394" s="1150" t="s">
        <v>20673</v>
      </c>
      <c r="L1394" s="1150" t="s">
        <v>394</v>
      </c>
      <c r="M1394" s="1150">
        <v>100175106</v>
      </c>
      <c r="N1394" s="1150" t="s">
        <v>394</v>
      </c>
      <c r="O1394" s="1150"/>
      <c r="P1394" s="1150" t="s">
        <v>17721</v>
      </c>
      <c r="Q1394" s="1150"/>
      <c r="R1394" s="1210">
        <v>7193</v>
      </c>
      <c r="S1394" s="1150"/>
      <c r="T1394" s="1150"/>
      <c r="U1394" s="1150"/>
      <c r="V1394" s="1150"/>
      <c r="W1394" s="1150"/>
      <c r="X1394" s="1150"/>
      <c r="Y1394" s="1150"/>
      <c r="Z1394" s="1150"/>
      <c r="AA1394" s="1150"/>
      <c r="AB1394" s="1150"/>
      <c r="AC1394" s="1150"/>
      <c r="AD1394" s="1150"/>
      <c r="AE1394" s="1150"/>
      <c r="AF1394" s="1150"/>
      <c r="AG1394" s="1150"/>
      <c r="AH1394" s="1212">
        <v>1</v>
      </c>
      <c r="AI1394" s="1213" t="s">
        <v>12389</v>
      </c>
      <c r="AJ1394" s="1213" t="s">
        <v>12390</v>
      </c>
      <c r="AK1394" s="1210">
        <v>17600</v>
      </c>
      <c r="AL1394" s="1210">
        <v>17600</v>
      </c>
      <c r="AM1394" s="1150" t="s">
        <v>514</v>
      </c>
      <c r="AN1394" s="1150" t="s">
        <v>13437</v>
      </c>
      <c r="AO1394" s="1150"/>
      <c r="AP1394" s="1150"/>
      <c r="AQ1394" s="1150"/>
      <c r="AR1394" s="1150"/>
      <c r="AS1394" s="1150"/>
      <c r="AT1394" s="1150"/>
      <c r="AU1394" s="1150"/>
      <c r="AV1394" s="1150"/>
      <c r="AW1394" s="1150"/>
      <c r="AX1394" s="1150"/>
      <c r="AY1394" s="1150" t="s">
        <v>20655</v>
      </c>
      <c r="AZ1394" s="1150"/>
      <c r="BA1394" s="1150"/>
      <c r="BB1394" s="1150"/>
      <c r="BC1394" s="1150"/>
      <c r="BD1394" s="1150"/>
      <c r="BE1394" s="1150"/>
      <c r="BF1394" s="1150"/>
      <c r="BG1394" s="1150"/>
      <c r="BH1394" s="1150"/>
      <c r="BI1394" s="1150"/>
      <c r="BJ1394" s="1150"/>
    </row>
    <row r="1395" spans="1:62">
      <c r="A1395" s="1150">
        <v>1389</v>
      </c>
      <c r="B1395" s="1150" t="s">
        <v>19094</v>
      </c>
      <c r="C1395" s="1150" t="s">
        <v>19272</v>
      </c>
      <c r="D1395" s="1150" t="s">
        <v>19273</v>
      </c>
      <c r="E1395" s="1150" t="s">
        <v>18943</v>
      </c>
      <c r="F1395" s="1150" t="s">
        <v>18948</v>
      </c>
      <c r="G1395" s="1150" t="s">
        <v>17569</v>
      </c>
      <c r="H1395" s="1150" t="s">
        <v>12397</v>
      </c>
      <c r="I1395" s="1150" t="s">
        <v>12399</v>
      </c>
      <c r="J1395" s="1150" t="s">
        <v>12398</v>
      </c>
      <c r="K1395" s="1150" t="s">
        <v>20674</v>
      </c>
      <c r="L1395" s="1150" t="s">
        <v>394</v>
      </c>
      <c r="M1395" s="1150">
        <v>100183686</v>
      </c>
      <c r="N1395" s="1150" t="s">
        <v>394</v>
      </c>
      <c r="O1395" s="1150"/>
      <c r="P1395" s="1150" t="s">
        <v>17721</v>
      </c>
      <c r="Q1395" s="1150"/>
      <c r="R1395" s="1210">
        <v>7474</v>
      </c>
      <c r="S1395" s="1150"/>
      <c r="T1395" s="1150"/>
      <c r="U1395" s="1150"/>
      <c r="V1395" s="1150"/>
      <c r="W1395" s="1150"/>
      <c r="X1395" s="1150"/>
      <c r="Y1395" s="1150"/>
      <c r="Z1395" s="1150"/>
      <c r="AA1395" s="1150"/>
      <c r="AB1395" s="1150"/>
      <c r="AC1395" s="1150"/>
      <c r="AD1395" s="1150"/>
      <c r="AE1395" s="1150"/>
      <c r="AF1395" s="1150"/>
      <c r="AG1395" s="1150"/>
      <c r="AH1395" s="1212">
        <v>1</v>
      </c>
      <c r="AI1395" s="1150" t="s">
        <v>12397</v>
      </c>
      <c r="AJ1395" s="1150" t="s">
        <v>12398</v>
      </c>
      <c r="AK1395" s="1210">
        <v>27479</v>
      </c>
      <c r="AL1395" s="1210">
        <v>27479</v>
      </c>
      <c r="AM1395" s="1150" t="s">
        <v>514</v>
      </c>
      <c r="AN1395" s="1150" t="s">
        <v>13437</v>
      </c>
      <c r="AO1395" s="1150"/>
      <c r="AP1395" s="1150"/>
      <c r="AQ1395" s="1150"/>
      <c r="AR1395" s="1150"/>
      <c r="AS1395" s="1150"/>
      <c r="AT1395" s="1150"/>
      <c r="AU1395" s="1150"/>
      <c r="AV1395" s="1150"/>
      <c r="AW1395" s="1150"/>
      <c r="AX1395" s="1150"/>
      <c r="AY1395" s="1150" t="s">
        <v>20655</v>
      </c>
      <c r="AZ1395" s="1150"/>
      <c r="BA1395" s="1150"/>
      <c r="BB1395" s="1150"/>
      <c r="BC1395" s="1150"/>
      <c r="BD1395" s="1150"/>
      <c r="BE1395" s="1150"/>
      <c r="BF1395" s="1150"/>
      <c r="BG1395" s="1150"/>
      <c r="BH1395" s="1150"/>
      <c r="BI1395" s="1150"/>
      <c r="BJ1395" s="1150"/>
    </row>
    <row r="1396" spans="1:62">
      <c r="A1396" s="1150">
        <v>1390</v>
      </c>
      <c r="B1396" s="1150" t="s">
        <v>19094</v>
      </c>
      <c r="C1396" s="1150" t="s">
        <v>19272</v>
      </c>
      <c r="D1396" s="1150" t="s">
        <v>19273</v>
      </c>
      <c r="E1396" s="1150" t="s">
        <v>18943</v>
      </c>
      <c r="F1396" s="1150" t="s">
        <v>18948</v>
      </c>
      <c r="G1396" s="1150" t="s">
        <v>17569</v>
      </c>
      <c r="H1396" s="1213" t="s">
        <v>12404</v>
      </c>
      <c r="I1396" s="1150" t="s">
        <v>17772</v>
      </c>
      <c r="J1396" s="1213" t="s">
        <v>12405</v>
      </c>
      <c r="K1396" s="1150" t="s">
        <v>20675</v>
      </c>
      <c r="L1396" s="1150" t="s">
        <v>394</v>
      </c>
      <c r="M1396" s="1150">
        <v>100186103</v>
      </c>
      <c r="N1396" s="1150" t="s">
        <v>394</v>
      </c>
      <c r="O1396" s="1150"/>
      <c r="P1396" s="1150" t="s">
        <v>17721</v>
      </c>
      <c r="Q1396" s="1150"/>
      <c r="R1396" s="1210">
        <v>5686</v>
      </c>
      <c r="S1396" s="1150"/>
      <c r="T1396" s="1150"/>
      <c r="U1396" s="1150"/>
      <c r="V1396" s="1150"/>
      <c r="W1396" s="1150"/>
      <c r="X1396" s="1150"/>
      <c r="Y1396" s="1150"/>
      <c r="Z1396" s="1150"/>
      <c r="AA1396" s="1150"/>
      <c r="AB1396" s="1150"/>
      <c r="AC1396" s="1150"/>
      <c r="AD1396" s="1150"/>
      <c r="AE1396" s="1150"/>
      <c r="AF1396" s="1150"/>
      <c r="AG1396" s="1150"/>
      <c r="AH1396" s="1212">
        <v>1</v>
      </c>
      <c r="AI1396" s="1213" t="s">
        <v>12404</v>
      </c>
      <c r="AJ1396" s="1213" t="s">
        <v>12405</v>
      </c>
      <c r="AK1396" s="1210">
        <v>17665</v>
      </c>
      <c r="AL1396" s="1210">
        <v>17665</v>
      </c>
      <c r="AM1396" s="1150" t="s">
        <v>514</v>
      </c>
      <c r="AN1396" s="1150" t="s">
        <v>13437</v>
      </c>
      <c r="AO1396" s="1150"/>
      <c r="AP1396" s="1150"/>
      <c r="AQ1396" s="1150"/>
      <c r="AR1396" s="1150"/>
      <c r="AS1396" s="1150"/>
      <c r="AT1396" s="1150"/>
      <c r="AU1396" s="1150"/>
      <c r="AV1396" s="1150"/>
      <c r="AW1396" s="1150"/>
      <c r="AX1396" s="1150"/>
      <c r="AY1396" s="1150" t="s">
        <v>20655</v>
      </c>
      <c r="AZ1396" s="1150"/>
      <c r="BA1396" s="1150"/>
      <c r="BB1396" s="1150"/>
      <c r="BC1396" s="1150"/>
      <c r="BD1396" s="1150"/>
      <c r="BE1396" s="1150"/>
      <c r="BF1396" s="1150"/>
      <c r="BG1396" s="1150"/>
      <c r="BH1396" s="1150"/>
      <c r="BI1396" s="1150"/>
      <c r="BJ1396" s="1150"/>
    </row>
    <row r="1397" spans="1:62">
      <c r="A1397" s="1150">
        <v>1391</v>
      </c>
      <c r="B1397" s="1150" t="s">
        <v>19094</v>
      </c>
      <c r="C1397" s="1150" t="s">
        <v>19224</v>
      </c>
      <c r="D1397" s="1150" t="s">
        <v>18942</v>
      </c>
      <c r="E1397" s="1150" t="s">
        <v>18943</v>
      </c>
      <c r="F1397" s="1150" t="s">
        <v>18948</v>
      </c>
      <c r="G1397" s="1150" t="s">
        <v>17873</v>
      </c>
      <c r="H1397" s="1150" t="s">
        <v>20676</v>
      </c>
      <c r="I1397" s="1150" t="s">
        <v>17777</v>
      </c>
      <c r="J1397" s="1150" t="s">
        <v>20677</v>
      </c>
      <c r="K1397" s="1150" t="s">
        <v>20678</v>
      </c>
      <c r="L1397" s="1150" t="s">
        <v>394</v>
      </c>
      <c r="M1397" s="1150"/>
      <c r="N1397" s="1150" t="s">
        <v>18997</v>
      </c>
      <c r="O1397" s="1150" t="s">
        <v>20679</v>
      </c>
      <c r="P1397" s="1150"/>
      <c r="Q1397" s="1150"/>
      <c r="R1397" s="1150"/>
      <c r="S1397" s="1150"/>
      <c r="T1397" s="1150"/>
      <c r="U1397" s="1150"/>
      <c r="V1397" s="1150"/>
      <c r="W1397" s="1150"/>
      <c r="X1397" s="1150"/>
      <c r="Y1397" s="1150"/>
      <c r="Z1397" s="1150"/>
      <c r="AA1397" s="1150"/>
      <c r="AB1397" s="1150"/>
      <c r="AC1397" s="1150"/>
      <c r="AD1397" s="1150"/>
      <c r="AE1397" s="1150"/>
      <c r="AF1397" s="1150"/>
      <c r="AG1397" s="1150"/>
      <c r="AH1397" s="1212">
        <v>1</v>
      </c>
      <c r="AI1397" s="1150" t="s">
        <v>20676</v>
      </c>
      <c r="AJ1397" s="1150" t="s">
        <v>20677</v>
      </c>
      <c r="AK1397" s="1210">
        <v>26000</v>
      </c>
      <c r="AL1397" s="1210">
        <v>26000</v>
      </c>
      <c r="AM1397" s="1150" t="s">
        <v>514</v>
      </c>
      <c r="AN1397" s="1150" t="s">
        <v>13437</v>
      </c>
      <c r="AO1397" s="1150"/>
      <c r="AP1397" s="1150"/>
      <c r="AQ1397" s="1150"/>
      <c r="AR1397" s="1150"/>
      <c r="AS1397" s="1150"/>
      <c r="AT1397" s="1150"/>
      <c r="AU1397" s="1150"/>
      <c r="AV1397" s="1150"/>
      <c r="AW1397" s="1150"/>
      <c r="AX1397" s="1150"/>
      <c r="AY1397" s="1150"/>
      <c r="AZ1397" s="1150"/>
      <c r="BA1397" s="1150"/>
      <c r="BB1397" s="1150"/>
      <c r="BC1397" s="1150"/>
      <c r="BD1397" s="1150"/>
      <c r="BE1397" s="1150"/>
      <c r="BF1397" s="1150"/>
      <c r="BG1397" s="1150"/>
      <c r="BH1397" s="1150"/>
      <c r="BI1397" s="1150"/>
      <c r="BJ1397" s="1150"/>
    </row>
    <row r="1398" spans="1:62">
      <c r="A1398" s="1150">
        <v>1392</v>
      </c>
      <c r="B1398" s="1150" t="s">
        <v>19094</v>
      </c>
      <c r="C1398" s="1150" t="s">
        <v>19272</v>
      </c>
      <c r="D1398" s="1150" t="s">
        <v>19273</v>
      </c>
      <c r="E1398" s="1150" t="s">
        <v>18943</v>
      </c>
      <c r="F1398" s="1150" t="s">
        <v>18948</v>
      </c>
      <c r="G1398" s="1150" t="s">
        <v>17873</v>
      </c>
      <c r="H1398" s="1150" t="s">
        <v>20680</v>
      </c>
      <c r="I1398" s="1150" t="s">
        <v>12421</v>
      </c>
      <c r="J1398" s="1150" t="s">
        <v>20681</v>
      </c>
      <c r="K1398" s="1150" t="s">
        <v>20682</v>
      </c>
      <c r="L1398" s="1150" t="s">
        <v>394</v>
      </c>
      <c r="M1398" s="1150">
        <v>100207003</v>
      </c>
      <c r="N1398" s="1150" t="s">
        <v>394</v>
      </c>
      <c r="O1398" s="1150"/>
      <c r="P1398" s="1150" t="s">
        <v>17721</v>
      </c>
      <c r="Q1398" s="1150"/>
      <c r="R1398" s="1210">
        <v>80000</v>
      </c>
      <c r="S1398" s="1150"/>
      <c r="T1398" s="1150"/>
      <c r="U1398" s="1150"/>
      <c r="V1398" s="1150"/>
      <c r="W1398" s="1150"/>
      <c r="X1398" s="1150"/>
      <c r="Y1398" s="1150"/>
      <c r="Z1398" s="1150"/>
      <c r="AA1398" s="1150"/>
      <c r="AB1398" s="1150"/>
      <c r="AC1398" s="1150"/>
      <c r="AD1398" s="1150"/>
      <c r="AE1398" s="1150"/>
      <c r="AF1398" s="1150"/>
      <c r="AG1398" s="1150"/>
      <c r="AH1398" s="1212">
        <v>1</v>
      </c>
      <c r="AI1398" s="1150" t="s">
        <v>20680</v>
      </c>
      <c r="AJ1398" s="1150" t="s">
        <v>20681</v>
      </c>
      <c r="AK1398" s="1210">
        <v>111350.07</v>
      </c>
      <c r="AL1398" s="1210">
        <v>111351</v>
      </c>
      <c r="AM1398" s="1150" t="s">
        <v>514</v>
      </c>
      <c r="AN1398" s="1150" t="s">
        <v>13437</v>
      </c>
      <c r="AO1398" s="1150"/>
      <c r="AP1398" s="1150"/>
      <c r="AQ1398" s="1150"/>
      <c r="AR1398" s="1150"/>
      <c r="AS1398" s="1150"/>
      <c r="AT1398" s="1150"/>
      <c r="AU1398" s="1150"/>
      <c r="AV1398" s="1150"/>
      <c r="AW1398" s="1150"/>
      <c r="AX1398" s="1150"/>
      <c r="AY1398" s="1150" t="s">
        <v>20655</v>
      </c>
      <c r="AZ1398" s="1150"/>
      <c r="BA1398" s="1150"/>
      <c r="BB1398" s="1150"/>
      <c r="BC1398" s="1150"/>
      <c r="BD1398" s="1150"/>
      <c r="BE1398" s="1150"/>
      <c r="BF1398" s="1150"/>
      <c r="BG1398" s="1150"/>
      <c r="BH1398" s="1150"/>
      <c r="BI1398" s="1150"/>
      <c r="BJ1398" s="1150"/>
    </row>
    <row r="1399" spans="1:62">
      <c r="A1399" s="1150">
        <v>1393</v>
      </c>
      <c r="B1399" s="1150" t="s">
        <v>19094</v>
      </c>
      <c r="C1399" s="1150" t="s">
        <v>19272</v>
      </c>
      <c r="D1399" s="1150" t="s">
        <v>19273</v>
      </c>
      <c r="E1399" s="1150" t="s">
        <v>18943</v>
      </c>
      <c r="F1399" s="1150" t="s">
        <v>18948</v>
      </c>
      <c r="G1399" s="1150" t="s">
        <v>17873</v>
      </c>
      <c r="H1399" s="1150" t="s">
        <v>20683</v>
      </c>
      <c r="I1399" s="1150" t="s">
        <v>12425</v>
      </c>
      <c r="J1399" s="1150" t="s">
        <v>20684</v>
      </c>
      <c r="K1399" s="1150" t="s">
        <v>12427</v>
      </c>
      <c r="L1399" s="1150" t="s">
        <v>394</v>
      </c>
      <c r="M1399" s="1150">
        <v>100194437</v>
      </c>
      <c r="N1399" s="1150" t="s">
        <v>394</v>
      </c>
      <c r="O1399" s="1150"/>
      <c r="P1399" s="1150" t="s">
        <v>17721</v>
      </c>
      <c r="Q1399" s="1150"/>
      <c r="R1399" s="1210">
        <v>11811</v>
      </c>
      <c r="S1399" s="1150"/>
      <c r="T1399" s="1150"/>
      <c r="U1399" s="1150"/>
      <c r="V1399" s="1150"/>
      <c r="W1399" s="1150"/>
      <c r="X1399" s="1150"/>
      <c r="Y1399" s="1150"/>
      <c r="Z1399" s="1150"/>
      <c r="AA1399" s="1150"/>
      <c r="AB1399" s="1150"/>
      <c r="AC1399" s="1150"/>
      <c r="AD1399" s="1150"/>
      <c r="AE1399" s="1150"/>
      <c r="AF1399" s="1150"/>
      <c r="AG1399" s="1150"/>
      <c r="AH1399" s="1212">
        <v>1</v>
      </c>
      <c r="AI1399" s="1150" t="s">
        <v>20683</v>
      </c>
      <c r="AJ1399" s="1150" t="s">
        <v>20684</v>
      </c>
      <c r="AK1399" s="1210">
        <v>15811</v>
      </c>
      <c r="AL1399" s="1210">
        <v>15811</v>
      </c>
      <c r="AM1399" s="1150" t="s">
        <v>514</v>
      </c>
      <c r="AN1399" s="1150" t="s">
        <v>13437</v>
      </c>
      <c r="AO1399" s="1150"/>
      <c r="AP1399" s="1150"/>
      <c r="AQ1399" s="1150"/>
      <c r="AR1399" s="1150"/>
      <c r="AS1399" s="1150"/>
      <c r="AT1399" s="1150"/>
      <c r="AU1399" s="1150"/>
      <c r="AV1399" s="1150"/>
      <c r="AW1399" s="1150"/>
      <c r="AX1399" s="1150"/>
      <c r="AY1399" s="1150" t="s">
        <v>20655</v>
      </c>
      <c r="AZ1399" s="1150"/>
      <c r="BA1399" s="1150"/>
      <c r="BB1399" s="1150"/>
      <c r="BC1399" s="1150"/>
      <c r="BD1399" s="1150"/>
      <c r="BE1399" s="1150"/>
      <c r="BF1399" s="1150"/>
      <c r="BG1399" s="1150"/>
      <c r="BH1399" s="1150"/>
      <c r="BI1399" s="1150"/>
      <c r="BJ1399" s="1150"/>
    </row>
    <row r="1400" spans="1:62">
      <c r="A1400" s="1150">
        <v>1394</v>
      </c>
      <c r="B1400" s="1150" t="s">
        <v>19094</v>
      </c>
      <c r="C1400" s="1150" t="s">
        <v>17850</v>
      </c>
      <c r="D1400" s="1150" t="s">
        <v>18942</v>
      </c>
      <c r="E1400" s="1150" t="s">
        <v>18943</v>
      </c>
      <c r="F1400" s="1150" t="s">
        <v>18948</v>
      </c>
      <c r="G1400" s="1150" t="s">
        <v>19136</v>
      </c>
      <c r="H1400" s="1150" t="s">
        <v>910</v>
      </c>
      <c r="I1400" s="1150" t="s">
        <v>909</v>
      </c>
      <c r="J1400" s="1150" t="s">
        <v>10169</v>
      </c>
      <c r="K1400" s="1150" t="s">
        <v>10171</v>
      </c>
      <c r="L1400" s="1150" t="s">
        <v>394</v>
      </c>
      <c r="M1400" s="1150">
        <v>100189541</v>
      </c>
      <c r="N1400" s="1150" t="s">
        <v>394</v>
      </c>
      <c r="O1400" s="1150"/>
      <c r="P1400" s="1150" t="s">
        <v>17721</v>
      </c>
      <c r="Q1400" s="1150"/>
      <c r="R1400" s="1233">
        <v>41487</v>
      </c>
      <c r="S1400" s="1150"/>
      <c r="T1400" s="1150"/>
      <c r="U1400" s="1150"/>
      <c r="V1400" s="1150"/>
      <c r="W1400" s="1150"/>
      <c r="X1400" s="1150"/>
      <c r="Y1400" s="1150"/>
      <c r="Z1400" s="1150"/>
      <c r="AA1400" s="1150"/>
      <c r="AB1400" s="1150"/>
      <c r="AC1400" s="1150"/>
      <c r="AD1400" s="1150"/>
      <c r="AE1400" s="1150"/>
      <c r="AF1400" s="1150"/>
      <c r="AG1400" s="1150"/>
      <c r="AH1400" s="1212">
        <v>1</v>
      </c>
      <c r="AI1400" s="1150" t="s">
        <v>910</v>
      </c>
      <c r="AJ1400" s="1150" t="s">
        <v>10169</v>
      </c>
      <c r="AK1400" s="1210">
        <v>41487</v>
      </c>
      <c r="AL1400" s="1210">
        <v>41487</v>
      </c>
      <c r="AM1400" s="1150" t="s">
        <v>514</v>
      </c>
      <c r="AN1400" s="1150" t="s">
        <v>13437</v>
      </c>
      <c r="AO1400" s="1150"/>
      <c r="AP1400" s="1150"/>
      <c r="AQ1400" s="1150"/>
      <c r="AR1400" s="1150"/>
      <c r="AS1400" s="1150"/>
      <c r="AT1400" s="1150"/>
      <c r="AU1400" s="1150"/>
      <c r="AV1400" s="1150"/>
      <c r="AW1400" s="1150"/>
      <c r="AX1400" s="1150"/>
      <c r="AY1400" s="1150"/>
      <c r="AZ1400" s="1150"/>
      <c r="BA1400" s="1150"/>
      <c r="BB1400" s="1150"/>
      <c r="BC1400" s="1150"/>
      <c r="BD1400" s="1150"/>
      <c r="BE1400" s="1150"/>
      <c r="BF1400" s="1150"/>
      <c r="BG1400" s="1150"/>
      <c r="BH1400" s="1150"/>
      <c r="BI1400" s="1150"/>
      <c r="BJ1400" s="1150"/>
    </row>
    <row r="1401" spans="1:62">
      <c r="A1401" s="1150">
        <v>1395</v>
      </c>
      <c r="B1401" s="1150" t="s">
        <v>19094</v>
      </c>
      <c r="C1401" s="1150" t="s">
        <v>19272</v>
      </c>
      <c r="D1401" s="1150" t="s">
        <v>19273</v>
      </c>
      <c r="E1401" s="1150" t="s">
        <v>18943</v>
      </c>
      <c r="F1401" s="1150" t="s">
        <v>18948</v>
      </c>
      <c r="G1401" s="1150" t="s">
        <v>19136</v>
      </c>
      <c r="H1401" s="1150" t="s">
        <v>12433</v>
      </c>
      <c r="I1401" s="1150" t="s">
        <v>12435</v>
      </c>
      <c r="J1401" s="1150" t="s">
        <v>12434</v>
      </c>
      <c r="K1401" s="1150" t="s">
        <v>12438</v>
      </c>
      <c r="L1401" s="1150" t="s">
        <v>394</v>
      </c>
      <c r="M1401" s="1150">
        <v>100209967</v>
      </c>
      <c r="N1401" s="1150" t="s">
        <v>394</v>
      </c>
      <c r="O1401" s="1150"/>
      <c r="P1401" s="1150" t="s">
        <v>17721</v>
      </c>
      <c r="Q1401" s="1150"/>
      <c r="R1401" s="1210">
        <v>11500</v>
      </c>
      <c r="S1401" s="1150"/>
      <c r="T1401" s="1150"/>
      <c r="U1401" s="1150"/>
      <c r="V1401" s="1150"/>
      <c r="W1401" s="1150"/>
      <c r="X1401" s="1150"/>
      <c r="Y1401" s="1150"/>
      <c r="Z1401" s="1150"/>
      <c r="AA1401" s="1150"/>
      <c r="AB1401" s="1150"/>
      <c r="AC1401" s="1150"/>
      <c r="AD1401" s="1150"/>
      <c r="AE1401" s="1150"/>
      <c r="AF1401" s="1150"/>
      <c r="AG1401" s="1150"/>
      <c r="AH1401" s="1212">
        <v>1</v>
      </c>
      <c r="AI1401" s="1150" t="s">
        <v>12433</v>
      </c>
      <c r="AJ1401" s="1150" t="s">
        <v>12434</v>
      </c>
      <c r="AK1401" s="1210">
        <v>8047.39</v>
      </c>
      <c r="AL1401" s="1210">
        <v>8048</v>
      </c>
      <c r="AM1401" s="1150" t="s">
        <v>514</v>
      </c>
      <c r="AN1401" s="1150" t="s">
        <v>13437</v>
      </c>
      <c r="AO1401" s="1150"/>
      <c r="AP1401" s="1150"/>
      <c r="AQ1401" s="1150"/>
      <c r="AR1401" s="1150"/>
      <c r="AS1401" s="1150"/>
      <c r="AT1401" s="1150"/>
      <c r="AU1401" s="1150"/>
      <c r="AV1401" s="1150"/>
      <c r="AW1401" s="1150"/>
      <c r="AX1401" s="1150"/>
      <c r="AY1401" s="1150" t="s">
        <v>20655</v>
      </c>
      <c r="AZ1401" s="1150"/>
      <c r="BA1401" s="1150"/>
      <c r="BB1401" s="1150"/>
      <c r="BC1401" s="1150"/>
      <c r="BD1401" s="1150"/>
      <c r="BE1401" s="1150"/>
      <c r="BF1401" s="1150"/>
      <c r="BG1401" s="1150"/>
      <c r="BH1401" s="1150"/>
      <c r="BI1401" s="1150"/>
      <c r="BJ1401" s="1150"/>
    </row>
    <row r="1402" spans="1:62">
      <c r="A1402" s="1150">
        <v>1396</v>
      </c>
      <c r="B1402" s="1150" t="s">
        <v>19094</v>
      </c>
      <c r="C1402" s="1150" t="s">
        <v>19272</v>
      </c>
      <c r="D1402" s="1150" t="s">
        <v>19273</v>
      </c>
      <c r="E1402" s="1150" t="s">
        <v>18943</v>
      </c>
      <c r="F1402" s="1150" t="s">
        <v>18948</v>
      </c>
      <c r="G1402" s="1150" t="s">
        <v>19136</v>
      </c>
      <c r="H1402" s="1150" t="s">
        <v>12456</v>
      </c>
      <c r="I1402" s="1150" t="s">
        <v>12458</v>
      </c>
      <c r="J1402" s="1150" t="s">
        <v>12457</v>
      </c>
      <c r="K1402" s="1150" t="s">
        <v>12461</v>
      </c>
      <c r="L1402" s="1150" t="s">
        <v>394</v>
      </c>
      <c r="M1402" s="1150">
        <v>100197080</v>
      </c>
      <c r="N1402" s="1150" t="s">
        <v>394</v>
      </c>
      <c r="O1402" s="1150"/>
      <c r="P1402" s="1150" t="s">
        <v>17721</v>
      </c>
      <c r="Q1402" s="1150"/>
      <c r="R1402" s="1210">
        <v>10948</v>
      </c>
      <c r="S1402" s="1150"/>
      <c r="T1402" s="1150"/>
      <c r="U1402" s="1150"/>
      <c r="V1402" s="1150"/>
      <c r="W1402" s="1150"/>
      <c r="X1402" s="1150"/>
      <c r="Y1402" s="1150"/>
      <c r="Z1402" s="1150"/>
      <c r="AA1402" s="1150"/>
      <c r="AB1402" s="1150"/>
      <c r="AC1402" s="1150"/>
      <c r="AD1402" s="1150"/>
      <c r="AE1402" s="1150"/>
      <c r="AF1402" s="1150"/>
      <c r="AG1402" s="1150"/>
      <c r="AH1402" s="1212">
        <v>1</v>
      </c>
      <c r="AI1402" s="1150" t="s">
        <v>12456</v>
      </c>
      <c r="AJ1402" s="1150" t="s">
        <v>12457</v>
      </c>
      <c r="AK1402" s="1210">
        <v>40909</v>
      </c>
      <c r="AL1402" s="1210">
        <v>40909</v>
      </c>
      <c r="AM1402" s="1150" t="s">
        <v>514</v>
      </c>
      <c r="AN1402" s="1150" t="s">
        <v>13437</v>
      </c>
      <c r="AO1402" s="1150"/>
      <c r="AP1402" s="1150"/>
      <c r="AQ1402" s="1150"/>
      <c r="AR1402" s="1150"/>
      <c r="AS1402" s="1150"/>
      <c r="AT1402" s="1150"/>
      <c r="AU1402" s="1150"/>
      <c r="AV1402" s="1150"/>
      <c r="AW1402" s="1150"/>
      <c r="AX1402" s="1150"/>
      <c r="AY1402" s="1150" t="s">
        <v>20655</v>
      </c>
      <c r="AZ1402" s="1150"/>
      <c r="BA1402" s="1150"/>
      <c r="BB1402" s="1150"/>
      <c r="BC1402" s="1150"/>
      <c r="BD1402" s="1150"/>
      <c r="BE1402" s="1150"/>
      <c r="BF1402" s="1150"/>
      <c r="BG1402" s="1150"/>
      <c r="BH1402" s="1150"/>
      <c r="BI1402" s="1150"/>
      <c r="BJ1402" s="1150"/>
    </row>
    <row r="1403" spans="1:62">
      <c r="A1403" s="1150">
        <v>1397</v>
      </c>
      <c r="B1403" s="1150" t="s">
        <v>19094</v>
      </c>
      <c r="C1403" s="1150" t="s">
        <v>19272</v>
      </c>
      <c r="D1403" s="1150" t="s">
        <v>19273</v>
      </c>
      <c r="E1403" s="1150" t="s">
        <v>18943</v>
      </c>
      <c r="F1403" s="1150" t="s">
        <v>18948</v>
      </c>
      <c r="G1403" s="1150" t="s">
        <v>3189</v>
      </c>
      <c r="H1403" s="1150" t="s">
        <v>12477</v>
      </c>
      <c r="I1403" s="1150" t="s">
        <v>17791</v>
      </c>
      <c r="J1403" s="1150" t="s">
        <v>12478</v>
      </c>
      <c r="K1403" s="1150" t="s">
        <v>20685</v>
      </c>
      <c r="L1403" s="1150" t="s">
        <v>394</v>
      </c>
      <c r="M1403" s="1150">
        <v>100174742</v>
      </c>
      <c r="N1403" s="1150" t="s">
        <v>394</v>
      </c>
      <c r="O1403" s="1150"/>
      <c r="P1403" s="1150" t="s">
        <v>17721</v>
      </c>
      <c r="Q1403" s="1150"/>
      <c r="R1403" s="1210">
        <v>38700</v>
      </c>
      <c r="S1403" s="1150"/>
      <c r="T1403" s="1150"/>
      <c r="U1403" s="1150"/>
      <c r="V1403" s="1150"/>
      <c r="W1403" s="1150"/>
      <c r="X1403" s="1150"/>
      <c r="Y1403" s="1150"/>
      <c r="Z1403" s="1150"/>
      <c r="AA1403" s="1150"/>
      <c r="AB1403" s="1150"/>
      <c r="AC1403" s="1150"/>
      <c r="AD1403" s="1150"/>
      <c r="AE1403" s="1150"/>
      <c r="AF1403" s="1150"/>
      <c r="AG1403" s="1150"/>
      <c r="AH1403" s="1212">
        <v>1</v>
      </c>
      <c r="AI1403" s="1150" t="s">
        <v>12477</v>
      </c>
      <c r="AJ1403" s="1150" t="s">
        <v>12478</v>
      </c>
      <c r="AK1403" s="1210">
        <v>55288.65</v>
      </c>
      <c r="AL1403" s="1210">
        <v>55289</v>
      </c>
      <c r="AM1403" s="1150" t="s">
        <v>514</v>
      </c>
      <c r="AN1403" s="1150" t="s">
        <v>13437</v>
      </c>
      <c r="AO1403" s="1150"/>
      <c r="AP1403" s="1150"/>
      <c r="AQ1403" s="1150"/>
      <c r="AR1403" s="1150"/>
      <c r="AS1403" s="1150"/>
      <c r="AT1403" s="1150"/>
      <c r="AU1403" s="1150"/>
      <c r="AV1403" s="1150"/>
      <c r="AW1403" s="1150"/>
      <c r="AX1403" s="1150"/>
      <c r="AY1403" s="1150" t="s">
        <v>20655</v>
      </c>
      <c r="AZ1403" s="1150"/>
      <c r="BA1403" s="1150"/>
      <c r="BB1403" s="1150"/>
      <c r="BC1403" s="1150"/>
      <c r="BD1403" s="1150"/>
      <c r="BE1403" s="1150"/>
      <c r="BF1403" s="1150"/>
      <c r="BG1403" s="1150"/>
      <c r="BH1403" s="1150"/>
      <c r="BI1403" s="1150"/>
      <c r="BJ1403" s="1150"/>
    </row>
    <row r="1404" spans="1:62">
      <c r="A1404" s="1150">
        <v>1398</v>
      </c>
      <c r="B1404" s="1150" t="s">
        <v>19094</v>
      </c>
      <c r="C1404" s="1150" t="s">
        <v>19272</v>
      </c>
      <c r="D1404" s="1150" t="s">
        <v>19273</v>
      </c>
      <c r="E1404" s="1150" t="s">
        <v>18943</v>
      </c>
      <c r="F1404" s="1150" t="s">
        <v>18948</v>
      </c>
      <c r="G1404" s="1150" t="s">
        <v>3189</v>
      </c>
      <c r="H1404" s="1150" t="s">
        <v>12484</v>
      </c>
      <c r="I1404" s="1150" t="s">
        <v>12486</v>
      </c>
      <c r="J1404" s="1150" t="s">
        <v>12485</v>
      </c>
      <c r="K1404" s="1150" t="s">
        <v>20686</v>
      </c>
      <c r="L1404" s="1150" t="s">
        <v>394</v>
      </c>
      <c r="M1404" s="1150">
        <v>100177746</v>
      </c>
      <c r="N1404" s="1150" t="s">
        <v>394</v>
      </c>
      <c r="O1404" s="1150" t="s">
        <v>19096</v>
      </c>
      <c r="P1404" s="1150" t="s">
        <v>17721</v>
      </c>
      <c r="Q1404" s="1150"/>
      <c r="R1404" s="1210">
        <v>7903</v>
      </c>
      <c r="S1404" s="1150"/>
      <c r="T1404" s="1150"/>
      <c r="U1404" s="1150"/>
      <c r="V1404" s="1150"/>
      <c r="W1404" s="1150"/>
      <c r="X1404" s="1150"/>
      <c r="Y1404" s="1150"/>
      <c r="Z1404" s="1150"/>
      <c r="AA1404" s="1150"/>
      <c r="AB1404" s="1150"/>
      <c r="AC1404" s="1150"/>
      <c r="AD1404" s="1150"/>
      <c r="AE1404" s="1150"/>
      <c r="AF1404" s="1150"/>
      <c r="AG1404" s="1150"/>
      <c r="AH1404" s="1212">
        <v>1</v>
      </c>
      <c r="AI1404" s="1150" t="s">
        <v>12484</v>
      </c>
      <c r="AJ1404" s="1150" t="s">
        <v>12485</v>
      </c>
      <c r="AK1404" s="1210">
        <v>19097.13</v>
      </c>
      <c r="AL1404" s="1210">
        <v>19098</v>
      </c>
      <c r="AM1404" s="1150" t="s">
        <v>514</v>
      </c>
      <c r="AN1404" s="1150" t="s">
        <v>13437</v>
      </c>
      <c r="AO1404" s="1150"/>
      <c r="AP1404" s="1150"/>
      <c r="AQ1404" s="1150"/>
      <c r="AR1404" s="1150"/>
      <c r="AS1404" s="1150"/>
      <c r="AT1404" s="1150"/>
      <c r="AU1404" s="1150"/>
      <c r="AV1404" s="1150"/>
      <c r="AW1404" s="1150"/>
      <c r="AX1404" s="1150"/>
      <c r="AY1404" s="1150" t="s">
        <v>20687</v>
      </c>
      <c r="AZ1404" s="1150"/>
      <c r="BA1404" s="1150"/>
      <c r="BB1404" s="1150"/>
      <c r="BC1404" s="1150"/>
      <c r="BD1404" s="1150"/>
      <c r="BE1404" s="1150"/>
      <c r="BF1404" s="1150"/>
      <c r="BG1404" s="1150"/>
      <c r="BH1404" s="1150"/>
      <c r="BI1404" s="1150"/>
      <c r="BJ1404" s="1150"/>
    </row>
    <row r="1405" spans="1:62">
      <c r="A1405" s="1150">
        <v>1399</v>
      </c>
      <c r="B1405" s="1150" t="s">
        <v>19094</v>
      </c>
      <c r="C1405" s="1150" t="s">
        <v>17850</v>
      </c>
      <c r="D1405" s="1150" t="s">
        <v>18942</v>
      </c>
      <c r="E1405" s="1150" t="s">
        <v>18943</v>
      </c>
      <c r="F1405" s="1150" t="s">
        <v>18948</v>
      </c>
      <c r="G1405" s="1150" t="s">
        <v>3189</v>
      </c>
      <c r="H1405" s="1150" t="s">
        <v>12491</v>
      </c>
      <c r="I1405" s="1150" t="s">
        <v>17794</v>
      </c>
      <c r="J1405" s="1150" t="s">
        <v>12492</v>
      </c>
      <c r="K1405" s="1150" t="s">
        <v>20688</v>
      </c>
      <c r="L1405" s="1150" t="s">
        <v>394</v>
      </c>
      <c r="M1405" s="1150">
        <v>100181512</v>
      </c>
      <c r="N1405" s="1150" t="s">
        <v>394</v>
      </c>
      <c r="O1405" s="1150"/>
      <c r="P1405" s="1150" t="s">
        <v>17721</v>
      </c>
      <c r="Q1405" s="1150"/>
      <c r="R1405" s="1233">
        <v>17346</v>
      </c>
      <c r="S1405" s="1150"/>
      <c r="T1405" s="1150"/>
      <c r="U1405" s="1150"/>
      <c r="V1405" s="1150"/>
      <c r="W1405" s="1150"/>
      <c r="X1405" s="1150"/>
      <c r="Y1405" s="1150"/>
      <c r="Z1405" s="1150"/>
      <c r="AA1405" s="1150"/>
      <c r="AB1405" s="1150"/>
      <c r="AC1405" s="1150"/>
      <c r="AD1405" s="1150"/>
      <c r="AE1405" s="1150"/>
      <c r="AF1405" s="1150"/>
      <c r="AG1405" s="1150"/>
      <c r="AH1405" s="1212">
        <v>1</v>
      </c>
      <c r="AI1405" s="1150" t="s">
        <v>12491</v>
      </c>
      <c r="AJ1405" s="1150" t="s">
        <v>12492</v>
      </c>
      <c r="AK1405" s="1210">
        <v>17345.72</v>
      </c>
      <c r="AL1405" s="1210">
        <v>17346</v>
      </c>
      <c r="AM1405" s="1150" t="s">
        <v>514</v>
      </c>
      <c r="AN1405" s="1150" t="s">
        <v>13437</v>
      </c>
      <c r="AO1405" s="1150"/>
      <c r="AP1405" s="1150"/>
      <c r="AQ1405" s="1150"/>
      <c r="AR1405" s="1150"/>
      <c r="AS1405" s="1150"/>
      <c r="AT1405" s="1150"/>
      <c r="AU1405" s="1150"/>
      <c r="AV1405" s="1150"/>
      <c r="AW1405" s="1150"/>
      <c r="AX1405" s="1150"/>
      <c r="AY1405" s="1150"/>
      <c r="AZ1405" s="1150"/>
      <c r="BA1405" s="1150"/>
      <c r="BB1405" s="1150"/>
      <c r="BC1405" s="1150"/>
      <c r="BD1405" s="1150"/>
      <c r="BE1405" s="1150"/>
      <c r="BF1405" s="1150"/>
      <c r="BG1405" s="1150"/>
      <c r="BH1405" s="1150"/>
      <c r="BI1405" s="1150"/>
      <c r="BJ1405" s="1150"/>
    </row>
    <row r="1406" spans="1:62">
      <c r="A1406" s="1150">
        <v>1400</v>
      </c>
      <c r="B1406" s="1150" t="s">
        <v>19094</v>
      </c>
      <c r="C1406" s="1150" t="s">
        <v>19272</v>
      </c>
      <c r="D1406" s="1150" t="s">
        <v>19273</v>
      </c>
      <c r="E1406" s="1150" t="s">
        <v>18943</v>
      </c>
      <c r="F1406" s="1150" t="s">
        <v>18948</v>
      </c>
      <c r="G1406" s="1150" t="s">
        <v>3189</v>
      </c>
      <c r="H1406" s="1150" t="s">
        <v>12499</v>
      </c>
      <c r="I1406" s="1150" t="s">
        <v>17795</v>
      </c>
      <c r="J1406" s="1150" t="s">
        <v>12500</v>
      </c>
      <c r="K1406" s="1150" t="s">
        <v>20689</v>
      </c>
      <c r="L1406" s="1150" t="s">
        <v>394</v>
      </c>
      <c r="M1406" s="1150">
        <v>100184404</v>
      </c>
      <c r="N1406" s="1150" t="s">
        <v>394</v>
      </c>
      <c r="O1406" s="1150"/>
      <c r="P1406" s="1150" t="s">
        <v>17721</v>
      </c>
      <c r="Q1406" s="1150"/>
      <c r="R1406" s="1210">
        <v>5831</v>
      </c>
      <c r="S1406" s="1150"/>
      <c r="T1406" s="1150"/>
      <c r="U1406" s="1150"/>
      <c r="V1406" s="1150"/>
      <c r="W1406" s="1150"/>
      <c r="X1406" s="1150"/>
      <c r="Y1406" s="1150"/>
      <c r="Z1406" s="1150"/>
      <c r="AA1406" s="1150"/>
      <c r="AB1406" s="1150"/>
      <c r="AC1406" s="1150"/>
      <c r="AD1406" s="1150"/>
      <c r="AE1406" s="1150"/>
      <c r="AF1406" s="1150"/>
      <c r="AG1406" s="1150"/>
      <c r="AH1406" s="1212">
        <v>1</v>
      </c>
      <c r="AI1406" s="1150" t="s">
        <v>12499</v>
      </c>
      <c r="AJ1406" s="1150" t="s">
        <v>12500</v>
      </c>
      <c r="AK1406" s="1210">
        <v>27594.15</v>
      </c>
      <c r="AL1406" s="1210">
        <v>27595</v>
      </c>
      <c r="AM1406" s="1150" t="s">
        <v>514</v>
      </c>
      <c r="AN1406" s="1150" t="s">
        <v>13437</v>
      </c>
      <c r="AO1406" s="1150"/>
      <c r="AP1406" s="1150"/>
      <c r="AQ1406" s="1150"/>
      <c r="AR1406" s="1150"/>
      <c r="AS1406" s="1150"/>
      <c r="AT1406" s="1150"/>
      <c r="AU1406" s="1150"/>
      <c r="AV1406" s="1150"/>
      <c r="AW1406" s="1150"/>
      <c r="AX1406" s="1150"/>
      <c r="AY1406" s="1150" t="s">
        <v>20655</v>
      </c>
      <c r="AZ1406" s="1150"/>
      <c r="BA1406" s="1150"/>
      <c r="BB1406" s="1150"/>
      <c r="BC1406" s="1150"/>
      <c r="BD1406" s="1150"/>
      <c r="BE1406" s="1150"/>
      <c r="BF1406" s="1150"/>
      <c r="BG1406" s="1150"/>
      <c r="BH1406" s="1150"/>
      <c r="BI1406" s="1150"/>
      <c r="BJ1406" s="1150"/>
    </row>
    <row r="1407" spans="1:62">
      <c r="A1407" s="1150">
        <v>1401</v>
      </c>
      <c r="B1407" s="1150" t="s">
        <v>19094</v>
      </c>
      <c r="C1407" s="1150" t="s">
        <v>19272</v>
      </c>
      <c r="D1407" s="1150" t="s">
        <v>19273</v>
      </c>
      <c r="E1407" s="1150" t="s">
        <v>18943</v>
      </c>
      <c r="F1407" s="1150" t="s">
        <v>18948</v>
      </c>
      <c r="G1407" s="1150" t="s">
        <v>3189</v>
      </c>
      <c r="H1407" s="1150" t="s">
        <v>12505</v>
      </c>
      <c r="I1407" s="1150" t="s">
        <v>17797</v>
      </c>
      <c r="J1407" s="1150" t="s">
        <v>12506</v>
      </c>
      <c r="K1407" s="1150" t="s">
        <v>20690</v>
      </c>
      <c r="L1407" s="1150" t="s">
        <v>394</v>
      </c>
      <c r="M1407" s="1150">
        <v>100185522</v>
      </c>
      <c r="N1407" s="1150" t="s">
        <v>394</v>
      </c>
      <c r="O1407" s="1150"/>
      <c r="P1407" s="1150" t="s">
        <v>17721</v>
      </c>
      <c r="Q1407" s="1150"/>
      <c r="R1407" s="1210">
        <v>1675</v>
      </c>
      <c r="S1407" s="1150"/>
      <c r="T1407" s="1150"/>
      <c r="U1407" s="1150"/>
      <c r="V1407" s="1150"/>
      <c r="W1407" s="1150"/>
      <c r="X1407" s="1150"/>
      <c r="Y1407" s="1150"/>
      <c r="Z1407" s="1150"/>
      <c r="AA1407" s="1150"/>
      <c r="AB1407" s="1150"/>
      <c r="AC1407" s="1150"/>
      <c r="AD1407" s="1150"/>
      <c r="AE1407" s="1150"/>
      <c r="AF1407" s="1150"/>
      <c r="AG1407" s="1150"/>
      <c r="AH1407" s="1212">
        <v>1</v>
      </c>
      <c r="AI1407" s="1150" t="s">
        <v>12505</v>
      </c>
      <c r="AJ1407" s="1150" t="s">
        <v>12506</v>
      </c>
      <c r="AK1407" s="1210">
        <v>41690</v>
      </c>
      <c r="AL1407" s="1210">
        <v>41690</v>
      </c>
      <c r="AM1407" s="1150" t="s">
        <v>514</v>
      </c>
      <c r="AN1407" s="1150" t="s">
        <v>13437</v>
      </c>
      <c r="AO1407" s="1150"/>
      <c r="AP1407" s="1150"/>
      <c r="AQ1407" s="1150"/>
      <c r="AR1407" s="1150"/>
      <c r="AS1407" s="1150"/>
      <c r="AT1407" s="1150"/>
      <c r="AU1407" s="1150"/>
      <c r="AV1407" s="1150"/>
      <c r="AW1407" s="1150"/>
      <c r="AX1407" s="1150"/>
      <c r="AY1407" s="1150" t="s">
        <v>20655</v>
      </c>
      <c r="AZ1407" s="1150"/>
      <c r="BA1407" s="1150"/>
      <c r="BB1407" s="1150"/>
      <c r="BC1407" s="1150"/>
      <c r="BD1407" s="1150"/>
      <c r="BE1407" s="1150"/>
      <c r="BF1407" s="1150"/>
      <c r="BG1407" s="1150"/>
      <c r="BH1407" s="1150"/>
      <c r="BI1407" s="1150"/>
      <c r="BJ1407" s="1150"/>
    </row>
    <row r="1408" spans="1:62">
      <c r="A1408" s="1150">
        <v>1402</v>
      </c>
      <c r="B1408" s="1150" t="s">
        <v>19094</v>
      </c>
      <c r="C1408" s="1150" t="s">
        <v>19272</v>
      </c>
      <c r="D1408" s="1150" t="s">
        <v>19273</v>
      </c>
      <c r="E1408" s="1150" t="s">
        <v>18943</v>
      </c>
      <c r="F1408" s="1150" t="s">
        <v>18948</v>
      </c>
      <c r="G1408" s="1150" t="s">
        <v>3189</v>
      </c>
      <c r="H1408" s="1150" t="s">
        <v>12513</v>
      </c>
      <c r="I1408" s="1150" t="s">
        <v>17799</v>
      </c>
      <c r="J1408" s="1150" t="s">
        <v>20691</v>
      </c>
      <c r="K1408" s="1150" t="s">
        <v>20692</v>
      </c>
      <c r="L1408" s="1150" t="s">
        <v>394</v>
      </c>
      <c r="M1408" s="1150">
        <v>100181526</v>
      </c>
      <c r="N1408" s="1150" t="s">
        <v>394</v>
      </c>
      <c r="O1408" s="1150"/>
      <c r="P1408" s="1150" t="s">
        <v>17721</v>
      </c>
      <c r="Q1408" s="1150"/>
      <c r="R1408" s="1210">
        <v>2733</v>
      </c>
      <c r="S1408" s="1150"/>
      <c r="T1408" s="1150"/>
      <c r="U1408" s="1150"/>
      <c r="V1408" s="1150"/>
      <c r="W1408" s="1150"/>
      <c r="X1408" s="1150"/>
      <c r="Y1408" s="1150"/>
      <c r="Z1408" s="1150"/>
      <c r="AA1408" s="1150"/>
      <c r="AB1408" s="1150"/>
      <c r="AC1408" s="1150"/>
      <c r="AD1408" s="1150"/>
      <c r="AE1408" s="1150"/>
      <c r="AF1408" s="1150"/>
      <c r="AG1408" s="1150"/>
      <c r="AH1408" s="1212">
        <v>1</v>
      </c>
      <c r="AI1408" s="1150" t="s">
        <v>12513</v>
      </c>
      <c r="AJ1408" s="1150" t="s">
        <v>20691</v>
      </c>
      <c r="AK1408" s="1210">
        <v>14307.89</v>
      </c>
      <c r="AL1408" s="1210">
        <v>14308</v>
      </c>
      <c r="AM1408" s="1150" t="s">
        <v>514</v>
      </c>
      <c r="AN1408" s="1150" t="s">
        <v>13437</v>
      </c>
      <c r="AO1408" s="1150"/>
      <c r="AP1408" s="1150"/>
      <c r="AQ1408" s="1150"/>
      <c r="AR1408" s="1150"/>
      <c r="AS1408" s="1150"/>
      <c r="AT1408" s="1150"/>
      <c r="AU1408" s="1150"/>
      <c r="AV1408" s="1150"/>
      <c r="AW1408" s="1150"/>
      <c r="AX1408" s="1150"/>
      <c r="AY1408" s="1150" t="s">
        <v>20655</v>
      </c>
      <c r="AZ1408" s="1150"/>
      <c r="BA1408" s="1150"/>
      <c r="BB1408" s="1150"/>
      <c r="BC1408" s="1150"/>
      <c r="BD1408" s="1150"/>
      <c r="BE1408" s="1150"/>
      <c r="BF1408" s="1150"/>
      <c r="BG1408" s="1150"/>
      <c r="BH1408" s="1150"/>
      <c r="BI1408" s="1150"/>
      <c r="BJ1408" s="1150"/>
    </row>
    <row r="1409" spans="1:62">
      <c r="A1409" s="1150">
        <v>1403</v>
      </c>
      <c r="B1409" s="1150" t="s">
        <v>19094</v>
      </c>
      <c r="C1409" s="1150" t="s">
        <v>17850</v>
      </c>
      <c r="D1409" s="1150" t="s">
        <v>18942</v>
      </c>
      <c r="E1409" s="1150" t="s">
        <v>18943</v>
      </c>
      <c r="F1409" s="1150" t="s">
        <v>18948</v>
      </c>
      <c r="G1409" s="1150" t="s">
        <v>3189</v>
      </c>
      <c r="H1409" s="1213" t="s">
        <v>12522</v>
      </c>
      <c r="I1409" s="1150" t="s">
        <v>17803</v>
      </c>
      <c r="J1409" s="1213" t="s">
        <v>12523</v>
      </c>
      <c r="K1409" s="1150" t="s">
        <v>20693</v>
      </c>
      <c r="L1409" s="1150" t="s">
        <v>394</v>
      </c>
      <c r="M1409" s="1150">
        <v>100184549</v>
      </c>
      <c r="N1409" s="1150" t="s">
        <v>394</v>
      </c>
      <c r="O1409" s="1150" t="s">
        <v>19096</v>
      </c>
      <c r="P1409" s="1150" t="s">
        <v>17721</v>
      </c>
      <c r="Q1409" s="1211">
        <v>45206</v>
      </c>
      <c r="R1409" s="1210">
        <v>5785</v>
      </c>
      <c r="S1409" s="1210">
        <v>3855</v>
      </c>
      <c r="T1409" s="1150" t="s">
        <v>18969</v>
      </c>
      <c r="U1409" s="1150"/>
      <c r="V1409" s="1150"/>
      <c r="W1409" s="1150"/>
      <c r="X1409" s="1150"/>
      <c r="Y1409" s="1150"/>
      <c r="Z1409" s="1150"/>
      <c r="AA1409" s="1150"/>
      <c r="AB1409" s="1150"/>
      <c r="AC1409" s="1150"/>
      <c r="AD1409" s="1150"/>
      <c r="AE1409" s="1150"/>
      <c r="AF1409" s="1150"/>
      <c r="AG1409" s="1150"/>
      <c r="AH1409" s="1212">
        <v>1</v>
      </c>
      <c r="AI1409" s="1213" t="s">
        <v>12522</v>
      </c>
      <c r="AJ1409" s="1213" t="s">
        <v>12523</v>
      </c>
      <c r="AK1409" s="1210">
        <v>9639.9699999999993</v>
      </c>
      <c r="AL1409" s="1210">
        <v>9640</v>
      </c>
      <c r="AM1409" s="1150" t="s">
        <v>514</v>
      </c>
      <c r="AN1409" s="1150" t="s">
        <v>13437</v>
      </c>
      <c r="AO1409" s="1150"/>
      <c r="AP1409" s="1150"/>
      <c r="AQ1409" s="1150"/>
      <c r="AR1409" s="1150"/>
      <c r="AS1409" s="1150"/>
      <c r="AT1409" s="1150"/>
      <c r="AU1409" s="1150"/>
      <c r="AV1409" s="1150"/>
      <c r="AW1409" s="1150"/>
      <c r="AX1409" s="1150"/>
      <c r="AY1409" s="1150" t="s">
        <v>20655</v>
      </c>
      <c r="AZ1409" s="1150"/>
      <c r="BA1409" s="1150"/>
      <c r="BB1409" s="1150"/>
      <c r="BC1409" s="1150"/>
      <c r="BD1409" s="1150"/>
      <c r="BE1409" s="1150"/>
      <c r="BF1409" s="1150"/>
      <c r="BG1409" s="1150"/>
      <c r="BH1409" s="1150"/>
      <c r="BI1409" s="1150"/>
      <c r="BJ1409" s="1150"/>
    </row>
    <row r="1410" spans="1:62">
      <c r="A1410" s="1150">
        <v>1404</v>
      </c>
      <c r="B1410" s="1150" t="s">
        <v>19094</v>
      </c>
      <c r="C1410" s="1150" t="s">
        <v>19272</v>
      </c>
      <c r="D1410" s="1150" t="s">
        <v>19273</v>
      </c>
      <c r="E1410" s="1150" t="s">
        <v>18943</v>
      </c>
      <c r="F1410" s="1150" t="s">
        <v>18948</v>
      </c>
      <c r="G1410" s="1150" t="s">
        <v>57</v>
      </c>
      <c r="H1410" s="1150" t="s">
        <v>20694</v>
      </c>
      <c r="I1410" s="1150" t="s">
        <v>12548</v>
      </c>
      <c r="J1410" s="1150" t="s">
        <v>20695</v>
      </c>
      <c r="K1410" s="1150" t="s">
        <v>20696</v>
      </c>
      <c r="L1410" s="1150" t="s">
        <v>394</v>
      </c>
      <c r="M1410" s="1150">
        <v>100183460</v>
      </c>
      <c r="N1410" s="1150" t="s">
        <v>394</v>
      </c>
      <c r="O1410" s="1150"/>
      <c r="P1410" s="1150" t="s">
        <v>17721</v>
      </c>
      <c r="Q1410" s="1150"/>
      <c r="R1410" s="1210">
        <v>35287</v>
      </c>
      <c r="S1410" s="1150"/>
      <c r="T1410" s="1150"/>
      <c r="U1410" s="1150"/>
      <c r="V1410" s="1150"/>
      <c r="W1410" s="1150"/>
      <c r="X1410" s="1150"/>
      <c r="Y1410" s="1150"/>
      <c r="Z1410" s="1150"/>
      <c r="AA1410" s="1150"/>
      <c r="AB1410" s="1150"/>
      <c r="AC1410" s="1150"/>
      <c r="AD1410" s="1150"/>
      <c r="AE1410" s="1150"/>
      <c r="AF1410" s="1150"/>
      <c r="AG1410" s="1150"/>
      <c r="AH1410" s="1212">
        <v>1</v>
      </c>
      <c r="AI1410" s="1150" t="s">
        <v>20694</v>
      </c>
      <c r="AJ1410" s="1150" t="s">
        <v>20695</v>
      </c>
      <c r="AK1410" s="1210">
        <v>18345</v>
      </c>
      <c r="AL1410" s="1210">
        <v>18345</v>
      </c>
      <c r="AM1410" s="1150" t="s">
        <v>514</v>
      </c>
      <c r="AN1410" s="1150" t="s">
        <v>13437</v>
      </c>
      <c r="AO1410" s="1150"/>
      <c r="AP1410" s="1150"/>
      <c r="AQ1410" s="1150"/>
      <c r="AR1410" s="1150"/>
      <c r="AS1410" s="1150"/>
      <c r="AT1410" s="1150"/>
      <c r="AU1410" s="1150"/>
      <c r="AV1410" s="1150"/>
      <c r="AW1410" s="1150"/>
      <c r="AX1410" s="1150"/>
      <c r="AY1410" s="1150" t="s">
        <v>20655</v>
      </c>
      <c r="AZ1410" s="1150"/>
      <c r="BA1410" s="1150"/>
      <c r="BB1410" s="1150"/>
      <c r="BC1410" s="1150"/>
      <c r="BD1410" s="1150"/>
      <c r="BE1410" s="1150"/>
      <c r="BF1410" s="1150"/>
      <c r="BG1410" s="1150"/>
      <c r="BH1410" s="1150"/>
      <c r="BI1410" s="1150"/>
      <c r="BJ1410" s="1150"/>
    </row>
    <row r="1411" spans="1:62">
      <c r="A1411" s="1150">
        <v>1405</v>
      </c>
      <c r="B1411" s="1150" t="s">
        <v>19094</v>
      </c>
      <c r="C1411" s="1150" t="s">
        <v>19272</v>
      </c>
      <c r="D1411" s="1150" t="s">
        <v>19273</v>
      </c>
      <c r="E1411" s="1150" t="s">
        <v>18943</v>
      </c>
      <c r="F1411" s="1150" t="s">
        <v>18948</v>
      </c>
      <c r="G1411" s="1150" t="s">
        <v>57</v>
      </c>
      <c r="H1411" s="1150" t="s">
        <v>20697</v>
      </c>
      <c r="I1411" s="1150" t="s">
        <v>9540</v>
      </c>
      <c r="J1411" s="1150" t="s">
        <v>9539</v>
      </c>
      <c r="K1411" s="1150" t="s">
        <v>20698</v>
      </c>
      <c r="L1411" s="1150" t="s">
        <v>394</v>
      </c>
      <c r="M1411" s="1150">
        <v>100190518</v>
      </c>
      <c r="N1411" s="1150" t="s">
        <v>394</v>
      </c>
      <c r="O1411" s="1150"/>
      <c r="P1411" s="1150" t="s">
        <v>17721</v>
      </c>
      <c r="Q1411" s="1150"/>
      <c r="R1411" s="1210">
        <v>150883</v>
      </c>
      <c r="S1411" s="1150"/>
      <c r="T1411" s="1150"/>
      <c r="U1411" s="1150"/>
      <c r="V1411" s="1150"/>
      <c r="W1411" s="1150"/>
      <c r="X1411" s="1150"/>
      <c r="Y1411" s="1150"/>
      <c r="Z1411" s="1150"/>
      <c r="AA1411" s="1150"/>
      <c r="AB1411" s="1150"/>
      <c r="AC1411" s="1150"/>
      <c r="AD1411" s="1150"/>
      <c r="AE1411" s="1150"/>
      <c r="AF1411" s="1150"/>
      <c r="AG1411" s="1150"/>
      <c r="AH1411" s="1212">
        <v>1</v>
      </c>
      <c r="AI1411" s="1150" t="s">
        <v>20697</v>
      </c>
      <c r="AJ1411" s="1150" t="s">
        <v>9539</v>
      </c>
      <c r="AK1411" s="1210">
        <v>79573.83</v>
      </c>
      <c r="AL1411" s="1210">
        <v>79574</v>
      </c>
      <c r="AM1411" s="1150" t="s">
        <v>514</v>
      </c>
      <c r="AN1411" s="1150" t="s">
        <v>13437</v>
      </c>
      <c r="AO1411" s="1150"/>
      <c r="AP1411" s="1150"/>
      <c r="AQ1411" s="1150"/>
      <c r="AR1411" s="1150"/>
      <c r="AS1411" s="1150"/>
      <c r="AT1411" s="1150"/>
      <c r="AU1411" s="1150"/>
      <c r="AV1411" s="1150"/>
      <c r="AW1411" s="1150"/>
      <c r="AX1411" s="1150"/>
      <c r="AY1411" s="1150" t="s">
        <v>20655</v>
      </c>
      <c r="AZ1411" s="1150"/>
      <c r="BA1411" s="1150"/>
      <c r="BB1411" s="1150"/>
      <c r="BC1411" s="1150"/>
      <c r="BD1411" s="1150"/>
      <c r="BE1411" s="1150"/>
      <c r="BF1411" s="1150"/>
      <c r="BG1411" s="1150"/>
      <c r="BH1411" s="1150"/>
      <c r="BI1411" s="1150"/>
      <c r="BJ1411" s="1150"/>
    </row>
    <row r="1412" spans="1:62">
      <c r="A1412" s="1150">
        <v>1406</v>
      </c>
      <c r="B1412" s="1150" t="s">
        <v>19094</v>
      </c>
      <c r="C1412" s="1150" t="s">
        <v>19272</v>
      </c>
      <c r="D1412" s="1150" t="s">
        <v>19273</v>
      </c>
      <c r="E1412" s="1150" t="s">
        <v>18943</v>
      </c>
      <c r="F1412" s="1150" t="s">
        <v>18948</v>
      </c>
      <c r="G1412" s="1150" t="s">
        <v>57</v>
      </c>
      <c r="H1412" s="1150" t="s">
        <v>20699</v>
      </c>
      <c r="I1412" s="1150" t="s">
        <v>12553</v>
      </c>
      <c r="J1412" s="1150" t="s">
        <v>20700</v>
      </c>
      <c r="K1412" s="1150" t="s">
        <v>20701</v>
      </c>
      <c r="L1412" s="1150" t="s">
        <v>394</v>
      </c>
      <c r="M1412" s="1150">
        <v>100186962</v>
      </c>
      <c r="N1412" s="1150" t="s">
        <v>394</v>
      </c>
      <c r="O1412" s="1150"/>
      <c r="P1412" s="1150" t="s">
        <v>17721</v>
      </c>
      <c r="Q1412" s="1150"/>
      <c r="R1412" s="1150">
        <v>342</v>
      </c>
      <c r="S1412" s="1150"/>
      <c r="T1412" s="1150"/>
      <c r="U1412" s="1150"/>
      <c r="V1412" s="1150"/>
      <c r="W1412" s="1150"/>
      <c r="X1412" s="1150"/>
      <c r="Y1412" s="1150"/>
      <c r="Z1412" s="1150"/>
      <c r="AA1412" s="1150"/>
      <c r="AB1412" s="1150"/>
      <c r="AC1412" s="1150"/>
      <c r="AD1412" s="1150"/>
      <c r="AE1412" s="1150"/>
      <c r="AF1412" s="1150"/>
      <c r="AG1412" s="1150"/>
      <c r="AH1412" s="1212">
        <v>1</v>
      </c>
      <c r="AI1412" s="1150" t="s">
        <v>20699</v>
      </c>
      <c r="AJ1412" s="1150" t="s">
        <v>20700</v>
      </c>
      <c r="AK1412" s="1210">
        <v>19430</v>
      </c>
      <c r="AL1412" s="1210">
        <v>19430</v>
      </c>
      <c r="AM1412" s="1150" t="s">
        <v>514</v>
      </c>
      <c r="AN1412" s="1150" t="s">
        <v>13437</v>
      </c>
      <c r="AO1412" s="1150"/>
      <c r="AP1412" s="1150"/>
      <c r="AQ1412" s="1150"/>
      <c r="AR1412" s="1150"/>
      <c r="AS1412" s="1150"/>
      <c r="AT1412" s="1150"/>
      <c r="AU1412" s="1150"/>
      <c r="AV1412" s="1150"/>
      <c r="AW1412" s="1150"/>
      <c r="AX1412" s="1150"/>
      <c r="AY1412" s="1150" t="s">
        <v>20655</v>
      </c>
      <c r="AZ1412" s="1150"/>
      <c r="BA1412" s="1150"/>
      <c r="BB1412" s="1150"/>
      <c r="BC1412" s="1150"/>
      <c r="BD1412" s="1150"/>
      <c r="BE1412" s="1150"/>
      <c r="BF1412" s="1150"/>
      <c r="BG1412" s="1150"/>
      <c r="BH1412" s="1150"/>
      <c r="BI1412" s="1150"/>
      <c r="BJ1412" s="1150"/>
    </row>
    <row r="1413" spans="1:62">
      <c r="A1413" s="1150">
        <v>1407</v>
      </c>
      <c r="B1413" s="1150" t="s">
        <v>19094</v>
      </c>
      <c r="C1413" s="1150" t="s">
        <v>19272</v>
      </c>
      <c r="D1413" s="1150" t="s">
        <v>19273</v>
      </c>
      <c r="E1413" s="1150" t="s">
        <v>18943</v>
      </c>
      <c r="F1413" s="1150" t="s">
        <v>18948</v>
      </c>
      <c r="G1413" s="1150" t="s">
        <v>57</v>
      </c>
      <c r="H1413" s="1150" t="s">
        <v>20702</v>
      </c>
      <c r="I1413" s="1150" t="s">
        <v>12558</v>
      </c>
      <c r="J1413" s="1150" t="s">
        <v>20703</v>
      </c>
      <c r="K1413" s="1150" t="s">
        <v>20704</v>
      </c>
      <c r="L1413" s="1150" t="s">
        <v>394</v>
      </c>
      <c r="M1413" s="1150">
        <v>100193671</v>
      </c>
      <c r="N1413" s="1150" t="s">
        <v>394</v>
      </c>
      <c r="O1413" s="1150"/>
      <c r="P1413" s="1150" t="s">
        <v>17721</v>
      </c>
      <c r="Q1413" s="1150"/>
      <c r="R1413" s="1210">
        <v>4804</v>
      </c>
      <c r="S1413" s="1150"/>
      <c r="T1413" s="1150"/>
      <c r="U1413" s="1150"/>
      <c r="V1413" s="1150"/>
      <c r="W1413" s="1150"/>
      <c r="X1413" s="1150"/>
      <c r="Y1413" s="1150"/>
      <c r="Z1413" s="1150"/>
      <c r="AA1413" s="1150"/>
      <c r="AB1413" s="1150"/>
      <c r="AC1413" s="1150"/>
      <c r="AD1413" s="1150"/>
      <c r="AE1413" s="1150"/>
      <c r="AF1413" s="1150"/>
      <c r="AG1413" s="1150"/>
      <c r="AH1413" s="1212">
        <v>1</v>
      </c>
      <c r="AI1413" s="1150" t="s">
        <v>20702</v>
      </c>
      <c r="AJ1413" s="1150" t="s">
        <v>20703</v>
      </c>
      <c r="AK1413" s="1210">
        <v>9030.25</v>
      </c>
      <c r="AL1413" s="1210">
        <v>9031</v>
      </c>
      <c r="AM1413" s="1150" t="s">
        <v>514</v>
      </c>
      <c r="AN1413" s="1150" t="s">
        <v>13437</v>
      </c>
      <c r="AO1413" s="1150"/>
      <c r="AP1413" s="1150"/>
      <c r="AQ1413" s="1150"/>
      <c r="AR1413" s="1150"/>
      <c r="AS1413" s="1150"/>
      <c r="AT1413" s="1150"/>
      <c r="AU1413" s="1150"/>
      <c r="AV1413" s="1150"/>
      <c r="AW1413" s="1150"/>
      <c r="AX1413" s="1150"/>
      <c r="AY1413" s="1150" t="s">
        <v>20655</v>
      </c>
      <c r="AZ1413" s="1150"/>
      <c r="BA1413" s="1150"/>
      <c r="BB1413" s="1150"/>
      <c r="BC1413" s="1150"/>
      <c r="BD1413" s="1150"/>
      <c r="BE1413" s="1150"/>
      <c r="BF1413" s="1150"/>
      <c r="BG1413" s="1150"/>
      <c r="BH1413" s="1150"/>
      <c r="BI1413" s="1150"/>
      <c r="BJ1413" s="1150"/>
    </row>
    <row r="1414" spans="1:62">
      <c r="A1414" s="1150">
        <v>1408</v>
      </c>
      <c r="B1414" s="1150" t="s">
        <v>19094</v>
      </c>
      <c r="C1414" s="1150" t="s">
        <v>17850</v>
      </c>
      <c r="D1414" s="1150" t="s">
        <v>18942</v>
      </c>
      <c r="E1414" s="1150" t="s">
        <v>18943</v>
      </c>
      <c r="F1414" s="1150" t="s">
        <v>18948</v>
      </c>
      <c r="G1414" s="1150" t="s">
        <v>57</v>
      </c>
      <c r="H1414" s="1150" t="s">
        <v>20705</v>
      </c>
      <c r="I1414" s="1150" t="s">
        <v>12563</v>
      </c>
      <c r="J1414" s="1150" t="s">
        <v>20706</v>
      </c>
      <c r="K1414" s="1150" t="s">
        <v>20707</v>
      </c>
      <c r="L1414" s="1150" t="s">
        <v>394</v>
      </c>
      <c r="M1414" s="1150">
        <v>100200835</v>
      </c>
      <c r="N1414" s="1150" t="s">
        <v>394</v>
      </c>
      <c r="O1414" s="1150"/>
      <c r="P1414" s="1150" t="s">
        <v>17721</v>
      </c>
      <c r="Q1414" s="1150"/>
      <c r="R1414" s="1233">
        <v>14552</v>
      </c>
      <c r="S1414" s="1150"/>
      <c r="T1414" s="1150"/>
      <c r="U1414" s="1150"/>
      <c r="V1414" s="1150"/>
      <c r="W1414" s="1150"/>
      <c r="X1414" s="1150"/>
      <c r="Y1414" s="1150"/>
      <c r="Z1414" s="1150"/>
      <c r="AA1414" s="1150"/>
      <c r="AB1414" s="1150"/>
      <c r="AC1414" s="1150"/>
      <c r="AD1414" s="1150"/>
      <c r="AE1414" s="1150"/>
      <c r="AF1414" s="1150"/>
      <c r="AG1414" s="1150"/>
      <c r="AH1414" s="1212">
        <v>1</v>
      </c>
      <c r="AI1414" s="1150" t="s">
        <v>20705</v>
      </c>
      <c r="AJ1414" s="1150" t="s">
        <v>20706</v>
      </c>
      <c r="AK1414" s="1210">
        <v>14551.67</v>
      </c>
      <c r="AL1414" s="1210">
        <v>14552</v>
      </c>
      <c r="AM1414" s="1150" t="s">
        <v>514</v>
      </c>
      <c r="AN1414" s="1150" t="s">
        <v>13437</v>
      </c>
      <c r="AO1414" s="1150"/>
      <c r="AP1414" s="1150"/>
      <c r="AQ1414" s="1150"/>
      <c r="AR1414" s="1150"/>
      <c r="AS1414" s="1150"/>
      <c r="AT1414" s="1150"/>
      <c r="AU1414" s="1150"/>
      <c r="AV1414" s="1150"/>
      <c r="AW1414" s="1150"/>
      <c r="AX1414" s="1150"/>
      <c r="AY1414" s="1150"/>
      <c r="AZ1414" s="1150"/>
      <c r="BA1414" s="1150"/>
      <c r="BB1414" s="1150"/>
      <c r="BC1414" s="1150"/>
      <c r="BD1414" s="1150"/>
      <c r="BE1414" s="1150"/>
      <c r="BF1414" s="1150"/>
      <c r="BG1414" s="1150"/>
      <c r="BH1414" s="1150"/>
      <c r="BI1414" s="1150"/>
      <c r="BJ1414" s="1150"/>
    </row>
    <row r="1415" spans="1:62">
      <c r="A1415" s="1150">
        <v>1409</v>
      </c>
      <c r="B1415" s="1150" t="s">
        <v>19094</v>
      </c>
      <c r="C1415" s="1150" t="s">
        <v>19272</v>
      </c>
      <c r="D1415" s="1150" t="s">
        <v>19273</v>
      </c>
      <c r="E1415" s="1150" t="s">
        <v>18943</v>
      </c>
      <c r="F1415" s="1150" t="s">
        <v>18948</v>
      </c>
      <c r="G1415" s="1150" t="s">
        <v>52</v>
      </c>
      <c r="H1415" s="1150" t="s">
        <v>1024</v>
      </c>
      <c r="I1415" s="1150" t="s">
        <v>323</v>
      </c>
      <c r="J1415" s="1150" t="s">
        <v>15691</v>
      </c>
      <c r="K1415" s="1150" t="s">
        <v>9165</v>
      </c>
      <c r="L1415" s="1150" t="s">
        <v>394</v>
      </c>
      <c r="M1415" s="1150">
        <v>100210073</v>
      </c>
      <c r="N1415" s="1150" t="s">
        <v>394</v>
      </c>
      <c r="O1415" s="1150"/>
      <c r="P1415" s="1150" t="s">
        <v>17721</v>
      </c>
      <c r="Q1415" s="1150"/>
      <c r="R1415" s="1210">
        <v>57982</v>
      </c>
      <c r="S1415" s="1150"/>
      <c r="T1415" s="1150"/>
      <c r="U1415" s="1150"/>
      <c r="V1415" s="1150"/>
      <c r="W1415" s="1150"/>
      <c r="X1415" s="1150"/>
      <c r="Y1415" s="1150"/>
      <c r="Z1415" s="1150"/>
      <c r="AA1415" s="1150"/>
      <c r="AB1415" s="1150"/>
      <c r="AC1415" s="1150"/>
      <c r="AD1415" s="1150"/>
      <c r="AE1415" s="1150"/>
      <c r="AF1415" s="1150"/>
      <c r="AG1415" s="1150"/>
      <c r="AH1415" s="1212">
        <v>1</v>
      </c>
      <c r="AI1415" s="1150" t="s">
        <v>1024</v>
      </c>
      <c r="AJ1415" s="1150" t="s">
        <v>15691</v>
      </c>
      <c r="AK1415" s="1210">
        <v>44349.77</v>
      </c>
      <c r="AL1415" s="1210">
        <v>44350</v>
      </c>
      <c r="AM1415" s="1150" t="s">
        <v>514</v>
      </c>
      <c r="AN1415" s="1150" t="s">
        <v>13437</v>
      </c>
      <c r="AO1415" s="1150"/>
      <c r="AP1415" s="1150"/>
      <c r="AQ1415" s="1150"/>
      <c r="AR1415" s="1150"/>
      <c r="AS1415" s="1150"/>
      <c r="AT1415" s="1150"/>
      <c r="AU1415" s="1150"/>
      <c r="AV1415" s="1150"/>
      <c r="AW1415" s="1150"/>
      <c r="AX1415" s="1150"/>
      <c r="AY1415" s="1150" t="s">
        <v>20655</v>
      </c>
      <c r="AZ1415" s="1150"/>
      <c r="BA1415" s="1150"/>
      <c r="BB1415" s="1150"/>
      <c r="BC1415" s="1150"/>
      <c r="BD1415" s="1150"/>
      <c r="BE1415" s="1150"/>
      <c r="BF1415" s="1150"/>
      <c r="BG1415" s="1150"/>
      <c r="BH1415" s="1150"/>
      <c r="BI1415" s="1150"/>
      <c r="BJ1415" s="1150"/>
    </row>
    <row r="1416" spans="1:62">
      <c r="A1416" s="1150">
        <v>1410</v>
      </c>
      <c r="B1416" s="1150" t="s">
        <v>19094</v>
      </c>
      <c r="C1416" s="1150" t="s">
        <v>19272</v>
      </c>
      <c r="D1416" s="1150" t="s">
        <v>19273</v>
      </c>
      <c r="E1416" s="1150" t="s">
        <v>18943</v>
      </c>
      <c r="F1416" s="1150" t="s">
        <v>18948</v>
      </c>
      <c r="G1416" s="1150" t="s">
        <v>52</v>
      </c>
      <c r="H1416" s="1150" t="s">
        <v>20708</v>
      </c>
      <c r="I1416" s="1150" t="s">
        <v>12571</v>
      </c>
      <c r="J1416" s="1150" t="s">
        <v>20709</v>
      </c>
      <c r="K1416" s="1150" t="s">
        <v>20710</v>
      </c>
      <c r="L1416" s="1150" t="s">
        <v>394</v>
      </c>
      <c r="M1416" s="1150">
        <v>100188906</v>
      </c>
      <c r="N1416" s="1150" t="s">
        <v>394</v>
      </c>
      <c r="O1416" s="1150"/>
      <c r="P1416" s="1150" t="s">
        <v>17721</v>
      </c>
      <c r="Q1416" s="1150"/>
      <c r="R1416" s="1210">
        <v>20713</v>
      </c>
      <c r="S1416" s="1150"/>
      <c r="T1416" s="1150"/>
      <c r="U1416" s="1150"/>
      <c r="V1416" s="1150"/>
      <c r="W1416" s="1150"/>
      <c r="X1416" s="1150"/>
      <c r="Y1416" s="1150"/>
      <c r="Z1416" s="1150"/>
      <c r="AA1416" s="1150"/>
      <c r="AB1416" s="1150"/>
      <c r="AC1416" s="1150"/>
      <c r="AD1416" s="1150"/>
      <c r="AE1416" s="1150"/>
      <c r="AF1416" s="1150"/>
      <c r="AG1416" s="1150"/>
      <c r="AH1416" s="1212">
        <v>1</v>
      </c>
      <c r="AI1416" s="1150" t="s">
        <v>20708</v>
      </c>
      <c r="AJ1416" s="1150" t="s">
        <v>20709</v>
      </c>
      <c r="AK1416" s="1210">
        <v>57936</v>
      </c>
      <c r="AL1416" s="1210">
        <v>57936</v>
      </c>
      <c r="AM1416" s="1150" t="s">
        <v>514</v>
      </c>
      <c r="AN1416" s="1150" t="s">
        <v>13437</v>
      </c>
      <c r="AO1416" s="1150"/>
      <c r="AP1416" s="1150"/>
      <c r="AQ1416" s="1150"/>
      <c r="AR1416" s="1150"/>
      <c r="AS1416" s="1150"/>
      <c r="AT1416" s="1150"/>
      <c r="AU1416" s="1150"/>
      <c r="AV1416" s="1150"/>
      <c r="AW1416" s="1150"/>
      <c r="AX1416" s="1150"/>
      <c r="AY1416" s="1150" t="s">
        <v>20655</v>
      </c>
      <c r="AZ1416" s="1150"/>
      <c r="BA1416" s="1150"/>
      <c r="BB1416" s="1150"/>
      <c r="BC1416" s="1150"/>
      <c r="BD1416" s="1150"/>
      <c r="BE1416" s="1150"/>
      <c r="BF1416" s="1150"/>
      <c r="BG1416" s="1150"/>
      <c r="BH1416" s="1150"/>
      <c r="BI1416" s="1150"/>
      <c r="BJ1416" s="1150"/>
    </row>
    <row r="1417" spans="1:62">
      <c r="A1417" s="1150">
        <v>1411</v>
      </c>
      <c r="B1417" s="1150" t="s">
        <v>19094</v>
      </c>
      <c r="C1417" s="1150" t="s">
        <v>17850</v>
      </c>
      <c r="D1417" s="1150" t="s">
        <v>18942</v>
      </c>
      <c r="E1417" s="1150" t="s">
        <v>18943</v>
      </c>
      <c r="F1417" s="1150" t="s">
        <v>18948</v>
      </c>
      <c r="G1417" s="1150" t="s">
        <v>52</v>
      </c>
      <c r="H1417" s="1150" t="s">
        <v>20711</v>
      </c>
      <c r="I1417" s="1150" t="s">
        <v>20712</v>
      </c>
      <c r="J1417" s="1150" t="s">
        <v>20713</v>
      </c>
      <c r="K1417" s="1150" t="s">
        <v>20714</v>
      </c>
      <c r="L1417" s="1150" t="s">
        <v>394</v>
      </c>
      <c r="M1417" s="1150">
        <v>100211398</v>
      </c>
      <c r="N1417" s="1150" t="s">
        <v>18997</v>
      </c>
      <c r="O1417" s="1150" t="s">
        <v>19690</v>
      </c>
      <c r="P1417" s="1150" t="s">
        <v>17721</v>
      </c>
      <c r="Q1417" s="1211">
        <v>45208</v>
      </c>
      <c r="R1417" s="1210">
        <v>5907</v>
      </c>
      <c r="S1417" s="1150"/>
      <c r="T1417" s="1150" t="s">
        <v>19281</v>
      </c>
      <c r="U1417" s="1150"/>
      <c r="V1417" s="1150"/>
      <c r="W1417" s="1150"/>
      <c r="X1417" s="1150"/>
      <c r="Y1417" s="1150"/>
      <c r="Z1417" s="1150"/>
      <c r="AA1417" s="1150"/>
      <c r="AB1417" s="1150"/>
      <c r="AC1417" s="1150"/>
      <c r="AD1417" s="1150"/>
      <c r="AE1417" s="1150"/>
      <c r="AF1417" s="1150"/>
      <c r="AG1417" s="1150"/>
      <c r="AH1417" s="1212">
        <v>1</v>
      </c>
      <c r="AI1417" s="1150" t="s">
        <v>20711</v>
      </c>
      <c r="AJ1417" s="1150" t="s">
        <v>20713</v>
      </c>
      <c r="AK1417" s="1210">
        <v>5906.8</v>
      </c>
      <c r="AL1417" s="1210">
        <v>5907</v>
      </c>
      <c r="AM1417" s="1150" t="s">
        <v>514</v>
      </c>
      <c r="AN1417" s="1150" t="s">
        <v>13437</v>
      </c>
      <c r="AO1417" s="1150"/>
      <c r="AP1417" s="1150"/>
      <c r="AQ1417" s="1150"/>
      <c r="AR1417" s="1150"/>
      <c r="AS1417" s="1150"/>
      <c r="AT1417" s="1150"/>
      <c r="AU1417" s="1150"/>
      <c r="AV1417" s="1150"/>
      <c r="AW1417" s="1150"/>
      <c r="AX1417" s="1150"/>
      <c r="AY1417" s="1150"/>
      <c r="AZ1417" s="1150"/>
      <c r="BA1417" s="1150"/>
      <c r="BB1417" s="1150"/>
      <c r="BC1417" s="1150"/>
      <c r="BD1417" s="1150"/>
      <c r="BE1417" s="1150"/>
      <c r="BF1417" s="1150"/>
      <c r="BG1417" s="1150"/>
      <c r="BH1417" s="1150"/>
      <c r="BI1417" s="1150"/>
      <c r="BJ1417" s="1150"/>
    </row>
    <row r="1418" spans="1:62">
      <c r="A1418" s="1150">
        <v>1412</v>
      </c>
      <c r="B1418" s="1150" t="s">
        <v>19094</v>
      </c>
      <c r="C1418" s="1150" t="s">
        <v>19272</v>
      </c>
      <c r="D1418" s="1150" t="s">
        <v>19273</v>
      </c>
      <c r="E1418" s="1150" t="s">
        <v>18943</v>
      </c>
      <c r="F1418" s="1150" t="s">
        <v>18948</v>
      </c>
      <c r="G1418" s="1150" t="s">
        <v>52</v>
      </c>
      <c r="H1418" s="1150" t="s">
        <v>1052</v>
      </c>
      <c r="I1418" s="1150" t="s">
        <v>341</v>
      </c>
      <c r="J1418" s="1150" t="s">
        <v>9189</v>
      </c>
      <c r="K1418" s="1150" t="s">
        <v>20715</v>
      </c>
      <c r="L1418" s="1150" t="s">
        <v>394</v>
      </c>
      <c r="M1418" s="1150">
        <v>100197615</v>
      </c>
      <c r="N1418" s="1150" t="s">
        <v>394</v>
      </c>
      <c r="O1418" s="1150"/>
      <c r="P1418" s="1150" t="s">
        <v>17721</v>
      </c>
      <c r="Q1418" s="1150"/>
      <c r="R1418" s="1210">
        <v>40001</v>
      </c>
      <c r="S1418" s="1150"/>
      <c r="T1418" s="1150"/>
      <c r="U1418" s="1150"/>
      <c r="V1418" s="1150"/>
      <c r="W1418" s="1150"/>
      <c r="X1418" s="1150"/>
      <c r="Y1418" s="1150"/>
      <c r="Z1418" s="1150"/>
      <c r="AA1418" s="1150"/>
      <c r="AB1418" s="1150"/>
      <c r="AC1418" s="1150"/>
      <c r="AD1418" s="1150"/>
      <c r="AE1418" s="1150"/>
      <c r="AF1418" s="1150"/>
      <c r="AG1418" s="1150"/>
      <c r="AH1418" s="1212">
        <v>1</v>
      </c>
      <c r="AI1418" s="1150" t="s">
        <v>1052</v>
      </c>
      <c r="AJ1418" s="1150" t="s">
        <v>9189</v>
      </c>
      <c r="AK1418" s="1210">
        <v>45737.71</v>
      </c>
      <c r="AL1418" s="1210">
        <v>45738</v>
      </c>
      <c r="AM1418" s="1150" t="s">
        <v>514</v>
      </c>
      <c r="AN1418" s="1150" t="s">
        <v>13437</v>
      </c>
      <c r="AO1418" s="1150"/>
      <c r="AP1418" s="1150"/>
      <c r="AQ1418" s="1150"/>
      <c r="AR1418" s="1150"/>
      <c r="AS1418" s="1150"/>
      <c r="AT1418" s="1150"/>
      <c r="AU1418" s="1150"/>
      <c r="AV1418" s="1150"/>
      <c r="AW1418" s="1150"/>
      <c r="AX1418" s="1150"/>
      <c r="AY1418" s="1150" t="s">
        <v>20655</v>
      </c>
      <c r="AZ1418" s="1150"/>
      <c r="BA1418" s="1150"/>
      <c r="BB1418" s="1150"/>
      <c r="BC1418" s="1150"/>
      <c r="BD1418" s="1150"/>
      <c r="BE1418" s="1150"/>
      <c r="BF1418" s="1150"/>
      <c r="BG1418" s="1150"/>
      <c r="BH1418" s="1150"/>
      <c r="BI1418" s="1150"/>
      <c r="BJ1418" s="1150"/>
    </row>
    <row r="1419" spans="1:62">
      <c r="A1419" s="1150">
        <v>1413</v>
      </c>
      <c r="B1419" s="1150" t="s">
        <v>19094</v>
      </c>
      <c r="C1419" s="1150" t="s">
        <v>19272</v>
      </c>
      <c r="D1419" s="1150" t="s">
        <v>19273</v>
      </c>
      <c r="E1419" s="1150" t="s">
        <v>18943</v>
      </c>
      <c r="F1419" s="1150" t="s">
        <v>18948</v>
      </c>
      <c r="G1419" s="1150" t="s">
        <v>52</v>
      </c>
      <c r="H1419" s="1150" t="s">
        <v>1033</v>
      </c>
      <c r="I1419" s="1150" t="s">
        <v>347</v>
      </c>
      <c r="J1419" s="1150" t="s">
        <v>9203</v>
      </c>
      <c r="K1419" s="1150" t="s">
        <v>20716</v>
      </c>
      <c r="L1419" s="1150" t="s">
        <v>394</v>
      </c>
      <c r="M1419" s="1150">
        <v>100197636</v>
      </c>
      <c r="N1419" s="1150" t="s">
        <v>394</v>
      </c>
      <c r="O1419" s="1150"/>
      <c r="P1419" s="1150" t="s">
        <v>17721</v>
      </c>
      <c r="Q1419" s="1150"/>
      <c r="R1419" s="1210">
        <v>76565</v>
      </c>
      <c r="S1419" s="1150"/>
      <c r="T1419" s="1150"/>
      <c r="U1419" s="1150"/>
      <c r="V1419" s="1150"/>
      <c r="W1419" s="1150"/>
      <c r="X1419" s="1150"/>
      <c r="Y1419" s="1150"/>
      <c r="Z1419" s="1150"/>
      <c r="AA1419" s="1150"/>
      <c r="AB1419" s="1150"/>
      <c r="AC1419" s="1150"/>
      <c r="AD1419" s="1150"/>
      <c r="AE1419" s="1150"/>
      <c r="AF1419" s="1150"/>
      <c r="AG1419" s="1150"/>
      <c r="AH1419" s="1212">
        <v>1</v>
      </c>
      <c r="AI1419" s="1150" t="s">
        <v>1033</v>
      </c>
      <c r="AJ1419" s="1150" t="s">
        <v>9203</v>
      </c>
      <c r="AK1419" s="1210">
        <v>83688.149999999994</v>
      </c>
      <c r="AL1419" s="1210">
        <v>83689</v>
      </c>
      <c r="AM1419" s="1150" t="s">
        <v>514</v>
      </c>
      <c r="AN1419" s="1150" t="s">
        <v>13437</v>
      </c>
      <c r="AO1419" s="1150"/>
      <c r="AP1419" s="1150"/>
      <c r="AQ1419" s="1150"/>
      <c r="AR1419" s="1150"/>
      <c r="AS1419" s="1150"/>
      <c r="AT1419" s="1150"/>
      <c r="AU1419" s="1150"/>
      <c r="AV1419" s="1150"/>
      <c r="AW1419" s="1150"/>
      <c r="AX1419" s="1150"/>
      <c r="AY1419" s="1150" t="s">
        <v>20655</v>
      </c>
      <c r="AZ1419" s="1150"/>
      <c r="BA1419" s="1150"/>
      <c r="BB1419" s="1150"/>
      <c r="BC1419" s="1150"/>
      <c r="BD1419" s="1150"/>
      <c r="BE1419" s="1150"/>
      <c r="BF1419" s="1150"/>
      <c r="BG1419" s="1150"/>
      <c r="BH1419" s="1150"/>
      <c r="BI1419" s="1150"/>
      <c r="BJ1419" s="1150"/>
    </row>
    <row r="1420" spans="1:62">
      <c r="A1420" s="1150">
        <v>1414</v>
      </c>
      <c r="B1420" s="1150" t="s">
        <v>19094</v>
      </c>
      <c r="C1420" s="1150" t="s">
        <v>2792</v>
      </c>
      <c r="D1420" s="1150" t="s">
        <v>18942</v>
      </c>
      <c r="E1420" s="1150" t="s">
        <v>18943</v>
      </c>
      <c r="F1420" s="1150" t="s">
        <v>18948</v>
      </c>
      <c r="G1420" s="1150" t="s">
        <v>52</v>
      </c>
      <c r="H1420" s="1150" t="s">
        <v>1040</v>
      </c>
      <c r="I1420" s="1150" t="s">
        <v>349</v>
      </c>
      <c r="J1420" s="1150" t="s">
        <v>3797</v>
      </c>
      <c r="K1420" s="1150" t="s">
        <v>20717</v>
      </c>
      <c r="L1420" s="1150" t="s">
        <v>394</v>
      </c>
      <c r="M1420" s="1150">
        <v>100197230</v>
      </c>
      <c r="N1420" s="1150" t="s">
        <v>394</v>
      </c>
      <c r="O1420" s="1150"/>
      <c r="P1420" s="1150" t="s">
        <v>17721</v>
      </c>
      <c r="Q1420" s="1150"/>
      <c r="R1420" s="1210">
        <v>106022</v>
      </c>
      <c r="S1420" s="1150"/>
      <c r="T1420" s="1150" t="s">
        <v>394</v>
      </c>
      <c r="U1420" s="1150">
        <v>1003680671</v>
      </c>
      <c r="V1420" s="1150"/>
      <c r="W1420" s="1150"/>
      <c r="X1420" s="1150"/>
      <c r="Y1420" s="1150"/>
      <c r="Z1420" s="1150"/>
      <c r="AA1420" s="1150"/>
      <c r="AB1420" s="1150"/>
      <c r="AC1420" s="1150"/>
      <c r="AD1420" s="1150"/>
      <c r="AE1420" s="1150"/>
      <c r="AF1420" s="1150" t="s">
        <v>19172</v>
      </c>
      <c r="AG1420" s="1211">
        <v>45209</v>
      </c>
      <c r="AH1420" s="1212">
        <v>45200</v>
      </c>
      <c r="AI1420" s="1150" t="s">
        <v>1040</v>
      </c>
      <c r="AJ1420" s="1150" t="s">
        <v>3797</v>
      </c>
      <c r="AK1420" s="1210">
        <v>106796.08</v>
      </c>
      <c r="AL1420" s="1210">
        <v>106797</v>
      </c>
      <c r="AM1420" s="1150" t="s">
        <v>514</v>
      </c>
      <c r="AN1420" s="1150" t="s">
        <v>13437</v>
      </c>
      <c r="AO1420" s="1150">
        <v>560</v>
      </c>
      <c r="AP1420" s="1150" t="s">
        <v>10615</v>
      </c>
      <c r="AQ1420" s="1150"/>
      <c r="AR1420" s="1150">
        <v>4902155788</v>
      </c>
      <c r="AS1420" s="1150"/>
      <c r="AT1420" s="1150"/>
      <c r="AU1420" s="1150"/>
      <c r="AV1420" s="1150"/>
      <c r="AW1420" s="1150"/>
      <c r="AX1420" s="1150"/>
      <c r="AY1420" s="1150"/>
      <c r="AZ1420" s="1150"/>
      <c r="BA1420" s="1150"/>
      <c r="BB1420" s="1150"/>
      <c r="BC1420" s="1150"/>
      <c r="BD1420" s="1150"/>
      <c r="BE1420" s="1150"/>
      <c r="BF1420" s="1150"/>
      <c r="BG1420" s="1150"/>
      <c r="BH1420" s="1150"/>
      <c r="BI1420" s="1150"/>
      <c r="BJ1420" s="1150"/>
    </row>
    <row r="1421" spans="1:62">
      <c r="A1421" s="1150">
        <v>1415</v>
      </c>
      <c r="B1421" s="1150" t="s">
        <v>19094</v>
      </c>
      <c r="C1421" s="1150" t="s">
        <v>17850</v>
      </c>
      <c r="D1421" s="1150" t="s">
        <v>18942</v>
      </c>
      <c r="E1421" s="1150" t="s">
        <v>18943</v>
      </c>
      <c r="F1421" s="1150" t="s">
        <v>18948</v>
      </c>
      <c r="G1421" s="1150" t="s">
        <v>52</v>
      </c>
      <c r="H1421" s="1150" t="s">
        <v>1029</v>
      </c>
      <c r="I1421" s="1150" t="s">
        <v>202</v>
      </c>
      <c r="J1421" s="1150" t="s">
        <v>20718</v>
      </c>
      <c r="K1421" s="1150" t="s">
        <v>20719</v>
      </c>
      <c r="L1421" s="1150" t="s">
        <v>394</v>
      </c>
      <c r="M1421" s="1150">
        <v>100210554</v>
      </c>
      <c r="N1421" s="1150" t="s">
        <v>394</v>
      </c>
      <c r="O1421" s="1150"/>
      <c r="P1421" s="1150" t="s">
        <v>17721</v>
      </c>
      <c r="Q1421" s="1150"/>
      <c r="R1421" s="1233">
        <v>46912</v>
      </c>
      <c r="S1421" s="1150"/>
      <c r="T1421" s="1150"/>
      <c r="U1421" s="1150"/>
      <c r="V1421" s="1150"/>
      <c r="W1421" s="1150"/>
      <c r="X1421" s="1150"/>
      <c r="Y1421" s="1150"/>
      <c r="Z1421" s="1150"/>
      <c r="AA1421" s="1150"/>
      <c r="AB1421" s="1150"/>
      <c r="AC1421" s="1150"/>
      <c r="AD1421" s="1150"/>
      <c r="AE1421" s="1150"/>
      <c r="AF1421" s="1150"/>
      <c r="AG1421" s="1150"/>
      <c r="AH1421" s="1212">
        <v>1</v>
      </c>
      <c r="AI1421" s="1150" t="s">
        <v>1029</v>
      </c>
      <c r="AJ1421" s="1150" t="s">
        <v>20718</v>
      </c>
      <c r="AK1421" s="1210">
        <v>46912</v>
      </c>
      <c r="AL1421" s="1210">
        <v>46912</v>
      </c>
      <c r="AM1421" s="1150" t="s">
        <v>514</v>
      </c>
      <c r="AN1421" s="1150" t="s">
        <v>13437</v>
      </c>
      <c r="AO1421" s="1150"/>
      <c r="AP1421" s="1150"/>
      <c r="AQ1421" s="1150"/>
      <c r="AR1421" s="1150"/>
      <c r="AS1421" s="1150"/>
      <c r="AT1421" s="1150"/>
      <c r="AU1421" s="1150"/>
      <c r="AV1421" s="1150"/>
      <c r="AW1421" s="1150"/>
      <c r="AX1421" s="1150"/>
      <c r="AY1421" s="1150"/>
      <c r="AZ1421" s="1150"/>
      <c r="BA1421" s="1150"/>
      <c r="BB1421" s="1150"/>
      <c r="BC1421" s="1150"/>
      <c r="BD1421" s="1150"/>
      <c r="BE1421" s="1150"/>
      <c r="BF1421" s="1150"/>
      <c r="BG1421" s="1150"/>
      <c r="BH1421" s="1150"/>
      <c r="BI1421" s="1150"/>
      <c r="BJ1421" s="1150"/>
    </row>
    <row r="1422" spans="1:62">
      <c r="A1422" s="1150">
        <v>1416</v>
      </c>
      <c r="B1422" s="1150" t="s">
        <v>19094</v>
      </c>
      <c r="C1422" s="1150" t="s">
        <v>19224</v>
      </c>
      <c r="D1422" s="1150" t="s">
        <v>18942</v>
      </c>
      <c r="E1422" s="1150" t="s">
        <v>18943</v>
      </c>
      <c r="F1422" s="1150" t="s">
        <v>18948</v>
      </c>
      <c r="G1422" s="1150" t="s">
        <v>15943</v>
      </c>
      <c r="H1422" s="1150" t="s">
        <v>12576</v>
      </c>
      <c r="I1422" s="1150" t="s">
        <v>12578</v>
      </c>
      <c r="J1422" s="1150" t="s">
        <v>12577</v>
      </c>
      <c r="K1422" s="1150" t="s">
        <v>20720</v>
      </c>
      <c r="L1422" s="1150" t="s">
        <v>394</v>
      </c>
      <c r="M1422" s="1150"/>
      <c r="N1422" s="1150" t="s">
        <v>18997</v>
      </c>
      <c r="O1422" s="1150" t="s">
        <v>20721</v>
      </c>
      <c r="P1422" s="1150"/>
      <c r="Q1422" s="1150"/>
      <c r="R1422" s="1150"/>
      <c r="S1422" s="1150"/>
      <c r="T1422" s="1150"/>
      <c r="U1422" s="1150"/>
      <c r="V1422" s="1150"/>
      <c r="W1422" s="1150"/>
      <c r="X1422" s="1150"/>
      <c r="Y1422" s="1150"/>
      <c r="Z1422" s="1150"/>
      <c r="AA1422" s="1150"/>
      <c r="AB1422" s="1150"/>
      <c r="AC1422" s="1150"/>
      <c r="AD1422" s="1150"/>
      <c r="AE1422" s="1150"/>
      <c r="AF1422" s="1150"/>
      <c r="AG1422" s="1150"/>
      <c r="AH1422" s="1212">
        <v>1</v>
      </c>
      <c r="AI1422" s="1150" t="s">
        <v>12576</v>
      </c>
      <c r="AJ1422" s="1150" t="s">
        <v>12577</v>
      </c>
      <c r="AK1422" s="1210">
        <v>547854.73</v>
      </c>
      <c r="AL1422" s="1210">
        <v>547855</v>
      </c>
      <c r="AM1422" s="1150" t="s">
        <v>514</v>
      </c>
      <c r="AN1422" s="1150" t="s">
        <v>13437</v>
      </c>
      <c r="AO1422" s="1150"/>
      <c r="AP1422" s="1150"/>
      <c r="AQ1422" s="1150"/>
      <c r="AR1422" s="1150"/>
      <c r="AS1422" s="1150"/>
      <c r="AT1422" s="1150"/>
      <c r="AU1422" s="1150"/>
      <c r="AV1422" s="1150"/>
      <c r="AW1422" s="1150"/>
      <c r="AX1422" s="1150"/>
      <c r="AY1422" s="1150"/>
      <c r="AZ1422" s="1150"/>
      <c r="BA1422" s="1150"/>
      <c r="BB1422" s="1150"/>
      <c r="BC1422" s="1150"/>
      <c r="BD1422" s="1150"/>
      <c r="BE1422" s="1150"/>
      <c r="BF1422" s="1150"/>
      <c r="BG1422" s="1150"/>
      <c r="BH1422" s="1150"/>
      <c r="BI1422" s="1150"/>
      <c r="BJ1422" s="1150"/>
    </row>
    <row r="1423" spans="1:62">
      <c r="A1423" s="1150">
        <v>1417</v>
      </c>
      <c r="B1423" s="1150"/>
      <c r="C1423" s="1150" t="s">
        <v>19407</v>
      </c>
      <c r="D1423" s="1150" t="s">
        <v>19408</v>
      </c>
      <c r="E1423" s="1150" t="s">
        <v>18943</v>
      </c>
      <c r="F1423" s="1150" t="s">
        <v>19171</v>
      </c>
      <c r="G1423" s="1150" t="s">
        <v>19136</v>
      </c>
      <c r="H1423" s="1150" t="s">
        <v>5437</v>
      </c>
      <c r="I1423" s="1150" t="s">
        <v>5434</v>
      </c>
      <c r="J1423" s="1150" t="s">
        <v>5436</v>
      </c>
      <c r="K1423" s="1150" t="s">
        <v>20722</v>
      </c>
      <c r="L1423" s="1150" t="s">
        <v>394</v>
      </c>
      <c r="M1423" s="1150">
        <v>100211411</v>
      </c>
      <c r="N1423" s="1150" t="s">
        <v>18962</v>
      </c>
      <c r="O1423" s="1150" t="s">
        <v>20052</v>
      </c>
      <c r="P1423" s="1150" t="s">
        <v>17721</v>
      </c>
      <c r="Q1423" s="1211">
        <v>45209</v>
      </c>
      <c r="R1423" s="1210">
        <v>51068</v>
      </c>
      <c r="S1423" s="1150"/>
      <c r="T1423" s="1150" t="s">
        <v>19410</v>
      </c>
      <c r="U1423" s="1150"/>
      <c r="V1423" s="1150"/>
      <c r="W1423" s="1150"/>
      <c r="X1423" s="1150"/>
      <c r="Y1423" s="1150"/>
      <c r="Z1423" s="1150"/>
      <c r="AA1423" s="1150"/>
      <c r="AB1423" s="1150"/>
      <c r="AC1423" s="1150"/>
      <c r="AD1423" s="1150"/>
      <c r="AE1423" s="1150"/>
      <c r="AF1423" s="1150"/>
      <c r="AG1423" s="1150"/>
      <c r="AH1423" s="1212">
        <v>1</v>
      </c>
      <c r="AI1423" s="1150" t="s">
        <v>5437</v>
      </c>
      <c r="AJ1423" s="1150" t="s">
        <v>5436</v>
      </c>
      <c r="AK1423" s="1210">
        <v>51067.13</v>
      </c>
      <c r="AL1423" s="1210">
        <v>51068</v>
      </c>
      <c r="AM1423" s="1150" t="s">
        <v>497</v>
      </c>
      <c r="AN1423" s="1150" t="s">
        <v>14506</v>
      </c>
      <c r="AO1423" s="1150"/>
      <c r="AP1423" s="1150"/>
      <c r="AQ1423" s="1150"/>
      <c r="AR1423" s="1150"/>
      <c r="AS1423" s="1150"/>
      <c r="AT1423" s="1150"/>
      <c r="AU1423" s="1150"/>
      <c r="AV1423" s="1150"/>
      <c r="AW1423" s="1150"/>
      <c r="AX1423" s="1150"/>
      <c r="AY1423" s="1150"/>
      <c r="AZ1423" s="1150"/>
      <c r="BA1423" s="1150"/>
      <c r="BB1423" s="1150"/>
      <c r="BC1423" s="1150"/>
      <c r="BD1423" s="1150"/>
      <c r="BE1423" s="1150"/>
      <c r="BF1423" s="1150"/>
      <c r="BG1423" s="1150"/>
      <c r="BH1423" s="1150"/>
      <c r="BI1423" s="1150"/>
      <c r="BJ1423" s="1150"/>
    </row>
    <row r="1424" spans="1:62">
      <c r="A1424" s="1150">
        <v>1418</v>
      </c>
      <c r="B1424" s="1150" t="s">
        <v>19094</v>
      </c>
      <c r="C1424" s="1150" t="s">
        <v>17850</v>
      </c>
      <c r="D1424" s="1150" t="s">
        <v>18942</v>
      </c>
      <c r="E1424" s="1150" t="s">
        <v>18943</v>
      </c>
      <c r="F1424" s="1150" t="s">
        <v>18948</v>
      </c>
      <c r="G1424" s="1150" t="s">
        <v>15831</v>
      </c>
      <c r="H1424" s="1213" t="s">
        <v>12376</v>
      </c>
      <c r="I1424" s="1150" t="s">
        <v>20723</v>
      </c>
      <c r="J1424" s="1213" t="s">
        <v>12377</v>
      </c>
      <c r="K1424" s="1150" t="s">
        <v>20724</v>
      </c>
      <c r="L1424" s="1150" t="s">
        <v>394</v>
      </c>
      <c r="M1424" s="1150">
        <v>100210271</v>
      </c>
      <c r="N1424" s="1150" t="s">
        <v>394</v>
      </c>
      <c r="O1424" s="1150" t="s">
        <v>19690</v>
      </c>
      <c r="P1424" s="1150" t="s">
        <v>17721</v>
      </c>
      <c r="Q1424" s="1211">
        <v>45206</v>
      </c>
      <c r="R1424" s="1210">
        <v>158557</v>
      </c>
      <c r="S1424" s="1150"/>
      <c r="T1424" s="1150" t="s">
        <v>18969</v>
      </c>
      <c r="U1424" s="1150"/>
      <c r="V1424" s="1150"/>
      <c r="W1424" s="1150"/>
      <c r="X1424" s="1150"/>
      <c r="Y1424" s="1150"/>
      <c r="Z1424" s="1150"/>
      <c r="AA1424" s="1150"/>
      <c r="AB1424" s="1150"/>
      <c r="AC1424" s="1150"/>
      <c r="AD1424" s="1150"/>
      <c r="AE1424" s="1150"/>
      <c r="AF1424" s="1150"/>
      <c r="AG1424" s="1150"/>
      <c r="AH1424" s="1212">
        <v>1</v>
      </c>
      <c r="AI1424" s="1213" t="s">
        <v>12376</v>
      </c>
      <c r="AJ1424" s="1213" t="s">
        <v>12377</v>
      </c>
      <c r="AK1424" s="1210">
        <v>158557</v>
      </c>
      <c r="AL1424" s="1210">
        <v>158557</v>
      </c>
      <c r="AM1424" s="1150" t="s">
        <v>514</v>
      </c>
      <c r="AN1424" s="1150" t="s">
        <v>13437</v>
      </c>
      <c r="AO1424" s="1150"/>
      <c r="AP1424" s="1150"/>
      <c r="AQ1424" s="1150"/>
      <c r="AR1424" s="1150"/>
      <c r="AS1424" s="1150"/>
      <c r="AT1424" s="1150"/>
      <c r="AU1424" s="1150"/>
      <c r="AV1424" s="1150"/>
      <c r="AW1424" s="1150"/>
      <c r="AX1424" s="1150"/>
      <c r="AY1424" s="1150" t="s">
        <v>20655</v>
      </c>
      <c r="AZ1424" s="1150"/>
      <c r="BA1424" s="1150"/>
      <c r="BB1424" s="1150"/>
      <c r="BC1424" s="1150"/>
      <c r="BD1424" s="1150"/>
      <c r="BE1424" s="1150"/>
      <c r="BF1424" s="1150"/>
      <c r="BG1424" s="1150"/>
      <c r="BH1424" s="1150"/>
      <c r="BI1424" s="1150"/>
      <c r="BJ1424" s="1150"/>
    </row>
    <row r="1425" spans="1:62">
      <c r="A1425" s="1150">
        <v>1419</v>
      </c>
      <c r="B1425" s="1150" t="s">
        <v>19094</v>
      </c>
      <c r="C1425" s="1150" t="s">
        <v>17850</v>
      </c>
      <c r="D1425" s="1150" t="s">
        <v>18942</v>
      </c>
      <c r="E1425" s="1150" t="s">
        <v>18943</v>
      </c>
      <c r="F1425" s="1150" t="s">
        <v>18948</v>
      </c>
      <c r="G1425" s="1150" t="s">
        <v>3189</v>
      </c>
      <c r="H1425" s="1213" t="s">
        <v>12522</v>
      </c>
      <c r="I1425" s="1150" t="s">
        <v>20725</v>
      </c>
      <c r="J1425" s="1213" t="s">
        <v>12523</v>
      </c>
      <c r="K1425" s="1150" t="s">
        <v>20726</v>
      </c>
      <c r="L1425" s="1150" t="s">
        <v>394</v>
      </c>
      <c r="M1425" s="1150">
        <v>100184590</v>
      </c>
      <c r="N1425" s="1150" t="s">
        <v>394</v>
      </c>
      <c r="O1425" s="1150" t="s">
        <v>19096</v>
      </c>
      <c r="P1425" s="1150" t="s">
        <v>17721</v>
      </c>
      <c r="Q1425" s="1211">
        <v>45206</v>
      </c>
      <c r="R1425" s="1210">
        <v>1767</v>
      </c>
      <c r="S1425" s="1210">
        <v>18212</v>
      </c>
      <c r="T1425" s="1150" t="s">
        <v>18969</v>
      </c>
      <c r="U1425" s="1150"/>
      <c r="V1425" s="1150"/>
      <c r="W1425" s="1150"/>
      <c r="X1425" s="1150"/>
      <c r="Y1425" s="1150"/>
      <c r="Z1425" s="1150"/>
      <c r="AA1425" s="1150"/>
      <c r="AB1425" s="1150"/>
      <c r="AC1425" s="1150"/>
      <c r="AD1425" s="1150"/>
      <c r="AE1425" s="1150"/>
      <c r="AF1425" s="1150"/>
      <c r="AG1425" s="1150"/>
      <c r="AH1425" s="1212">
        <v>1</v>
      </c>
      <c r="AI1425" s="1213" t="s">
        <v>12522</v>
      </c>
      <c r="AJ1425" s="1213" t="s">
        <v>12523</v>
      </c>
      <c r="AK1425" s="1210">
        <v>19978.13</v>
      </c>
      <c r="AL1425" s="1210">
        <v>19979</v>
      </c>
      <c r="AM1425" s="1150" t="s">
        <v>514</v>
      </c>
      <c r="AN1425" s="1150" t="s">
        <v>13437</v>
      </c>
      <c r="AO1425" s="1150"/>
      <c r="AP1425" s="1150"/>
      <c r="AQ1425" s="1150"/>
      <c r="AR1425" s="1150"/>
      <c r="AS1425" s="1150"/>
      <c r="AT1425" s="1150"/>
      <c r="AU1425" s="1150"/>
      <c r="AV1425" s="1150"/>
      <c r="AW1425" s="1150"/>
      <c r="AX1425" s="1150"/>
      <c r="AY1425" s="1150" t="s">
        <v>20727</v>
      </c>
      <c r="AZ1425" s="1150"/>
      <c r="BA1425" s="1150"/>
      <c r="BB1425" s="1150"/>
      <c r="BC1425" s="1150"/>
      <c r="BD1425" s="1150"/>
      <c r="BE1425" s="1150"/>
      <c r="BF1425" s="1150"/>
      <c r="BG1425" s="1150"/>
      <c r="BH1425" s="1150"/>
      <c r="BI1425" s="1150"/>
      <c r="BJ1425" s="1150"/>
    </row>
    <row r="1426" spans="1:62">
      <c r="A1426" s="1150">
        <v>1420</v>
      </c>
      <c r="B1426" s="1150"/>
      <c r="C1426" s="1150" t="s">
        <v>2792</v>
      </c>
      <c r="D1426" s="1150" t="s">
        <v>18942</v>
      </c>
      <c r="E1426" s="1150" t="s">
        <v>18943</v>
      </c>
      <c r="F1426" s="1150" t="s">
        <v>19171</v>
      </c>
      <c r="G1426" s="1150" t="s">
        <v>57</v>
      </c>
      <c r="H1426" s="1150" t="s">
        <v>5179</v>
      </c>
      <c r="I1426" s="1150" t="s">
        <v>5176</v>
      </c>
      <c r="J1426" s="1150" t="s">
        <v>5178</v>
      </c>
      <c r="K1426" s="1150" t="s">
        <v>5195</v>
      </c>
      <c r="L1426" s="1150" t="s">
        <v>394</v>
      </c>
      <c r="M1426" s="1150">
        <v>100211412</v>
      </c>
      <c r="N1426" s="1150" t="s">
        <v>18962</v>
      </c>
      <c r="O1426" s="1150" t="s">
        <v>20093</v>
      </c>
      <c r="P1426" s="1150" t="s">
        <v>17721</v>
      </c>
      <c r="Q1426" s="1211">
        <v>45206</v>
      </c>
      <c r="R1426" s="1210">
        <v>35737</v>
      </c>
      <c r="S1426" s="1150"/>
      <c r="T1426" s="1150" t="s">
        <v>18969</v>
      </c>
      <c r="U1426" s="1150">
        <v>1003679881</v>
      </c>
      <c r="V1426" s="1150"/>
      <c r="W1426" s="1150"/>
      <c r="X1426" s="1150"/>
      <c r="Y1426" s="1150"/>
      <c r="Z1426" s="1150"/>
      <c r="AA1426" s="1150"/>
      <c r="AB1426" s="1150"/>
      <c r="AC1426" s="1150"/>
      <c r="AD1426" s="1150"/>
      <c r="AE1426" s="1150"/>
      <c r="AF1426" s="1150" t="s">
        <v>18962</v>
      </c>
      <c r="AG1426" s="1150"/>
      <c r="AH1426" s="1212">
        <v>1</v>
      </c>
      <c r="AI1426" s="1150" t="s">
        <v>5179</v>
      </c>
      <c r="AJ1426" s="1150" t="s">
        <v>5178</v>
      </c>
      <c r="AK1426" s="1210">
        <v>35736.050000000003</v>
      </c>
      <c r="AL1426" s="1210">
        <v>35737</v>
      </c>
      <c r="AM1426" s="1150" t="s">
        <v>4193</v>
      </c>
      <c r="AN1426" s="1150" t="s">
        <v>13129</v>
      </c>
      <c r="AO1426" s="1150"/>
      <c r="AP1426" s="1150"/>
      <c r="AQ1426" s="1150"/>
      <c r="AR1426" s="1150">
        <v>4902155156</v>
      </c>
      <c r="AS1426" s="1150"/>
      <c r="AT1426" s="1150"/>
      <c r="AU1426" s="1150"/>
      <c r="AV1426" s="1150"/>
      <c r="AW1426" s="1150"/>
      <c r="AX1426" s="1150"/>
      <c r="AY1426" s="1150" t="s">
        <v>20728</v>
      </c>
      <c r="AZ1426" s="1150"/>
      <c r="BA1426" s="1150"/>
      <c r="BB1426" s="1150"/>
      <c r="BC1426" s="1150"/>
      <c r="BD1426" s="1150"/>
      <c r="BE1426" s="1150"/>
      <c r="BF1426" s="1150"/>
      <c r="BG1426" s="1150"/>
      <c r="BH1426" s="1150"/>
      <c r="BI1426" s="1150"/>
      <c r="BJ1426" s="1150"/>
    </row>
    <row r="1427" spans="1:62" ht="108">
      <c r="A1427" s="1150">
        <v>1421</v>
      </c>
      <c r="B1427" s="1150"/>
      <c r="C1427" s="1150" t="s">
        <v>2792</v>
      </c>
      <c r="D1427" s="1150" t="s">
        <v>18942</v>
      </c>
      <c r="E1427" s="1150" t="s">
        <v>18943</v>
      </c>
      <c r="F1427" s="1150" t="s">
        <v>18948</v>
      </c>
      <c r="G1427" s="1150" t="s">
        <v>57</v>
      </c>
      <c r="H1427" s="1150" t="s">
        <v>12775</v>
      </c>
      <c r="I1427" s="1150" t="s">
        <v>12777</v>
      </c>
      <c r="J1427" s="1150" t="s">
        <v>12776</v>
      </c>
      <c r="K1427" s="1215" t="s">
        <v>20729</v>
      </c>
      <c r="L1427" s="1150" t="s">
        <v>394</v>
      </c>
      <c r="M1427" s="1150">
        <v>100209429</v>
      </c>
      <c r="N1427" s="1150" t="s">
        <v>394</v>
      </c>
      <c r="O1427" s="1150"/>
      <c r="P1427" s="1150" t="s">
        <v>17721</v>
      </c>
      <c r="Q1427" s="1150"/>
      <c r="R1427" s="1210">
        <v>32950</v>
      </c>
      <c r="S1427" s="1150"/>
      <c r="T1427" s="1150" t="s">
        <v>394</v>
      </c>
      <c r="U1427" s="1150">
        <v>1003679826</v>
      </c>
      <c r="V1427" s="1150"/>
      <c r="W1427" s="1150"/>
      <c r="X1427" s="1150"/>
      <c r="Y1427" s="1150"/>
      <c r="Z1427" s="1150"/>
      <c r="AA1427" s="1150"/>
      <c r="AB1427" s="1150"/>
      <c r="AC1427" s="1150"/>
      <c r="AD1427" s="1150"/>
      <c r="AE1427" s="1150"/>
      <c r="AF1427" s="1150" t="s">
        <v>18962</v>
      </c>
      <c r="AG1427" s="1211">
        <v>45206</v>
      </c>
      <c r="AH1427" s="1212">
        <v>45200</v>
      </c>
      <c r="AI1427" s="1150" t="s">
        <v>12775</v>
      </c>
      <c r="AJ1427" s="1150" t="s">
        <v>12776</v>
      </c>
      <c r="AK1427" s="1210">
        <v>32950.53</v>
      </c>
      <c r="AL1427" s="1210">
        <v>32951</v>
      </c>
      <c r="AM1427" s="1150" t="s">
        <v>514</v>
      </c>
      <c r="AN1427" s="1150" t="s">
        <v>13437</v>
      </c>
      <c r="AO1427" s="1150"/>
      <c r="AP1427" s="1150" t="s">
        <v>12778</v>
      </c>
      <c r="AQ1427" s="1150"/>
      <c r="AR1427" s="1150">
        <v>4902155033</v>
      </c>
      <c r="AS1427" s="1150"/>
      <c r="AT1427" s="1150"/>
      <c r="AU1427" s="1150"/>
      <c r="AV1427" s="1150"/>
      <c r="AW1427" s="1150"/>
      <c r="AX1427" s="1150"/>
      <c r="AY1427" s="1150"/>
      <c r="AZ1427" s="1150" t="s">
        <v>19093</v>
      </c>
      <c r="BA1427" s="1150"/>
      <c r="BB1427" s="1150"/>
      <c r="BC1427" s="1150"/>
      <c r="BD1427" s="1150"/>
      <c r="BE1427" s="1211">
        <v>45210</v>
      </c>
      <c r="BF1427" s="1150" t="s">
        <v>18978</v>
      </c>
      <c r="BG1427" s="1150"/>
      <c r="BH1427" s="1150"/>
      <c r="BI1427" s="1150"/>
      <c r="BJ1427" s="1150"/>
    </row>
    <row r="1428" spans="1:62">
      <c r="A1428" s="1150">
        <v>1422</v>
      </c>
      <c r="B1428" s="1150"/>
      <c r="C1428" s="1150" t="s">
        <v>2792</v>
      </c>
      <c r="D1428" s="1150" t="s">
        <v>18942</v>
      </c>
      <c r="E1428" s="1150" t="s">
        <v>18943</v>
      </c>
      <c r="F1428" s="1150" t="s">
        <v>18948</v>
      </c>
      <c r="G1428" s="1150" t="s">
        <v>17935</v>
      </c>
      <c r="H1428" s="1213" t="s">
        <v>10914</v>
      </c>
      <c r="I1428" s="1150" t="s">
        <v>20730</v>
      </c>
      <c r="J1428" s="1150" t="s">
        <v>20731</v>
      </c>
      <c r="K1428" s="1150" t="s">
        <v>20732</v>
      </c>
      <c r="L1428" s="1150" t="s">
        <v>394</v>
      </c>
      <c r="M1428" s="1150">
        <v>100211404</v>
      </c>
      <c r="N1428" s="1150" t="s">
        <v>18997</v>
      </c>
      <c r="O1428" s="1150" t="s">
        <v>20093</v>
      </c>
      <c r="P1428" s="1150" t="s">
        <v>17721</v>
      </c>
      <c r="Q1428" s="1211">
        <v>45208</v>
      </c>
      <c r="R1428" s="1210">
        <v>47684</v>
      </c>
      <c r="S1428" s="1150"/>
      <c r="T1428" s="1150" t="s">
        <v>19281</v>
      </c>
      <c r="U1428" s="1150">
        <v>1003679958</v>
      </c>
      <c r="V1428" s="1150">
        <v>1003679959</v>
      </c>
      <c r="W1428" s="1150"/>
      <c r="X1428" s="1150"/>
      <c r="Y1428" s="1150"/>
      <c r="Z1428" s="1150"/>
      <c r="AA1428" s="1150"/>
      <c r="AB1428" s="1150"/>
      <c r="AC1428" s="1150"/>
      <c r="AD1428" s="1150"/>
      <c r="AE1428" s="1150"/>
      <c r="AF1428" s="1150" t="s">
        <v>18997</v>
      </c>
      <c r="AG1428" s="1211">
        <v>45207</v>
      </c>
      <c r="AH1428" s="1212">
        <v>45200</v>
      </c>
      <c r="AI1428" s="1213" t="s">
        <v>10914</v>
      </c>
      <c r="AJ1428" s="1150" t="s">
        <v>20731</v>
      </c>
      <c r="AK1428" s="1210">
        <v>47683.38</v>
      </c>
      <c r="AL1428" s="1210">
        <v>47684</v>
      </c>
      <c r="AM1428" s="1150" t="s">
        <v>514</v>
      </c>
      <c r="AN1428" s="1150" t="s">
        <v>13437</v>
      </c>
      <c r="AO1428" s="1228">
        <v>27528.52</v>
      </c>
      <c r="AP1428" s="1150" t="s">
        <v>10917</v>
      </c>
      <c r="AQ1428" s="1150"/>
      <c r="AR1428" s="1150">
        <v>4902155440</v>
      </c>
      <c r="AS1428" s="1150"/>
      <c r="AT1428" s="1150"/>
      <c r="AU1428" s="1150"/>
      <c r="AV1428" s="1150"/>
      <c r="AW1428" s="1150"/>
      <c r="AX1428" s="1150"/>
      <c r="AY1428" s="1150"/>
      <c r="AZ1428" s="1150"/>
      <c r="BA1428" s="1150"/>
      <c r="BB1428" s="1150"/>
      <c r="BC1428" s="1150"/>
      <c r="BD1428" s="1150"/>
      <c r="BE1428" s="1150"/>
      <c r="BF1428" s="1150"/>
      <c r="BG1428" s="1150"/>
      <c r="BH1428" s="1150"/>
      <c r="BI1428" s="1150"/>
      <c r="BJ1428" s="1150"/>
    </row>
    <row r="1429" spans="1:62" ht="121.5">
      <c r="A1429" s="1150">
        <v>1423</v>
      </c>
      <c r="B1429" s="1150"/>
      <c r="C1429" s="1150" t="s">
        <v>2792</v>
      </c>
      <c r="D1429" s="1150" t="s">
        <v>18942</v>
      </c>
      <c r="E1429" s="1150" t="s">
        <v>18943</v>
      </c>
      <c r="F1429" s="1150" t="s">
        <v>18948</v>
      </c>
      <c r="G1429" s="1150" t="s">
        <v>17935</v>
      </c>
      <c r="H1429" s="1150" t="s">
        <v>13139</v>
      </c>
      <c r="I1429" s="1150" t="s">
        <v>13141</v>
      </c>
      <c r="J1429" s="1150" t="s">
        <v>13140</v>
      </c>
      <c r="K1429" s="1215" t="s">
        <v>20733</v>
      </c>
      <c r="L1429" s="1150" t="s">
        <v>394</v>
      </c>
      <c r="M1429" s="1150">
        <v>100196076</v>
      </c>
      <c r="N1429" s="1150" t="s">
        <v>394</v>
      </c>
      <c r="O1429" s="1150"/>
      <c r="P1429" s="1150" t="s">
        <v>17721</v>
      </c>
      <c r="Q1429" s="1150"/>
      <c r="R1429" s="1210">
        <v>157325</v>
      </c>
      <c r="S1429" s="1150"/>
      <c r="T1429" s="1150" t="s">
        <v>394</v>
      </c>
      <c r="U1429" s="1150">
        <v>1003679871</v>
      </c>
      <c r="V1429" s="1150"/>
      <c r="W1429" s="1150"/>
      <c r="X1429" s="1150"/>
      <c r="Y1429" s="1150"/>
      <c r="Z1429" s="1150"/>
      <c r="AA1429" s="1150"/>
      <c r="AB1429" s="1150"/>
      <c r="AC1429" s="1150"/>
      <c r="AD1429" s="1150"/>
      <c r="AE1429" s="1150"/>
      <c r="AF1429" s="1150" t="s">
        <v>18962</v>
      </c>
      <c r="AG1429" s="1211">
        <v>45207</v>
      </c>
      <c r="AH1429" s="1212">
        <v>45200</v>
      </c>
      <c r="AI1429" s="1150" t="s">
        <v>13139</v>
      </c>
      <c r="AJ1429" s="1150" t="s">
        <v>13140</v>
      </c>
      <c r="AK1429" s="1210">
        <v>125943</v>
      </c>
      <c r="AL1429" s="1210">
        <v>125943</v>
      </c>
      <c r="AM1429" s="1150" t="s">
        <v>19799</v>
      </c>
      <c r="AN1429" s="1150" t="s">
        <v>19067</v>
      </c>
      <c r="AO1429" s="1150"/>
      <c r="AP1429" s="1150" t="s">
        <v>13142</v>
      </c>
      <c r="AQ1429" s="1150"/>
      <c r="AR1429" s="1150">
        <v>4902155086</v>
      </c>
      <c r="AS1429" s="1150"/>
      <c r="AT1429" s="1150"/>
      <c r="AU1429" s="1150"/>
      <c r="AV1429" s="1150"/>
      <c r="AW1429" s="1150"/>
      <c r="AX1429" s="1150"/>
      <c r="AY1429" s="1150"/>
      <c r="AZ1429" s="1150"/>
      <c r="BA1429" s="1150"/>
      <c r="BB1429" s="1150"/>
      <c r="BC1429" s="1150"/>
      <c r="BD1429" s="1150"/>
      <c r="BE1429" s="1150"/>
      <c r="BF1429" s="1150"/>
      <c r="BG1429" s="1150"/>
      <c r="BH1429" s="1150"/>
      <c r="BI1429" s="1150"/>
      <c r="BJ1429" s="1150"/>
    </row>
    <row r="1430" spans="1:62">
      <c r="A1430" s="1150">
        <v>1424</v>
      </c>
      <c r="B1430" s="1150">
        <v>0</v>
      </c>
      <c r="C1430" s="1150" t="s">
        <v>19407</v>
      </c>
      <c r="D1430" s="1150" t="s">
        <v>19408</v>
      </c>
      <c r="E1430" s="1150" t="s">
        <v>17550</v>
      </c>
      <c r="F1430" s="1150" t="s">
        <v>18948</v>
      </c>
      <c r="G1430" s="1150" t="s">
        <v>17920</v>
      </c>
      <c r="H1430" s="1213" t="s">
        <v>1258</v>
      </c>
      <c r="I1430" s="1150" t="s">
        <v>20734</v>
      </c>
      <c r="J1430" s="1150" t="s">
        <v>20735</v>
      </c>
      <c r="K1430" s="1150" t="s">
        <v>20736</v>
      </c>
      <c r="L1430" s="1150" t="s">
        <v>19552</v>
      </c>
      <c r="M1430" s="1150">
        <v>100211407</v>
      </c>
      <c r="N1430" s="1150" t="s">
        <v>19552</v>
      </c>
      <c r="O1430" s="1150" t="s">
        <v>20737</v>
      </c>
      <c r="P1430" s="1150" t="s">
        <v>17721</v>
      </c>
      <c r="Q1430" s="1211">
        <v>45208</v>
      </c>
      <c r="R1430" s="1210">
        <v>16460</v>
      </c>
      <c r="S1430" s="1150"/>
      <c r="T1430" s="1150" t="s">
        <v>19410</v>
      </c>
      <c r="U1430" s="1150"/>
      <c r="V1430" s="1150"/>
      <c r="W1430" s="1150"/>
      <c r="X1430" s="1150"/>
      <c r="Y1430" s="1150"/>
      <c r="Z1430" s="1150"/>
      <c r="AA1430" s="1150"/>
      <c r="AB1430" s="1150"/>
      <c r="AC1430" s="1150"/>
      <c r="AD1430" s="1150"/>
      <c r="AE1430" s="1150"/>
      <c r="AF1430" s="1150"/>
      <c r="AG1430" s="1150"/>
      <c r="AH1430" s="1212">
        <v>1</v>
      </c>
      <c r="AI1430" s="1213" t="s">
        <v>1258</v>
      </c>
      <c r="AJ1430" s="1150" t="s">
        <v>20735</v>
      </c>
      <c r="AK1430" s="1210">
        <v>16459.14</v>
      </c>
      <c r="AL1430" s="1210">
        <v>16460</v>
      </c>
      <c r="AM1430" s="1150" t="s">
        <v>514</v>
      </c>
      <c r="AN1430" s="1150" t="s">
        <v>13437</v>
      </c>
      <c r="AO1430" s="1150"/>
      <c r="AP1430" s="1150"/>
      <c r="AQ1430" s="1150"/>
      <c r="AR1430" s="1150"/>
      <c r="AS1430" s="1150"/>
      <c r="AT1430" s="1150"/>
      <c r="AU1430" s="1150"/>
      <c r="AV1430" s="1150"/>
      <c r="AW1430" s="1150"/>
      <c r="AX1430" s="1150"/>
      <c r="AY1430" s="1150"/>
      <c r="AZ1430" s="1150"/>
      <c r="BA1430" s="1150"/>
      <c r="BB1430" s="1150"/>
      <c r="BC1430" s="1150"/>
      <c r="BD1430" s="1150"/>
      <c r="BE1430" s="1150"/>
      <c r="BF1430" s="1150"/>
      <c r="BG1430" s="1150"/>
      <c r="BH1430" s="1150"/>
      <c r="BI1430" s="1150"/>
      <c r="BJ1430" s="1150"/>
    </row>
    <row r="1431" spans="1:62" ht="161.25">
      <c r="A1431" s="1150">
        <v>1425</v>
      </c>
      <c r="B1431" s="1150"/>
      <c r="C1431" s="1150" t="s">
        <v>19224</v>
      </c>
      <c r="D1431" s="1150" t="s">
        <v>18942</v>
      </c>
      <c r="E1431" s="1150" t="s">
        <v>18943</v>
      </c>
      <c r="F1431" s="1150" t="s">
        <v>18944</v>
      </c>
      <c r="G1431" s="1150" t="s">
        <v>15831</v>
      </c>
      <c r="H1431" s="1150" t="s">
        <v>6635</v>
      </c>
      <c r="I1431" s="1150" t="s">
        <v>6637</v>
      </c>
      <c r="J1431" s="1150" t="s">
        <v>6636</v>
      </c>
      <c r="K1431" s="1215" t="s">
        <v>20738</v>
      </c>
      <c r="L1431" s="1150" t="s">
        <v>394</v>
      </c>
      <c r="M1431" s="1150">
        <v>100204897</v>
      </c>
      <c r="N1431" s="1150" t="s">
        <v>394</v>
      </c>
      <c r="O1431" s="1150"/>
      <c r="P1431" s="1150" t="s">
        <v>17721</v>
      </c>
      <c r="Q1431" s="1150"/>
      <c r="R1431" s="1210">
        <v>4112</v>
      </c>
      <c r="S1431" s="1150"/>
      <c r="T1431" s="1150" t="s">
        <v>394</v>
      </c>
      <c r="U1431" s="1150"/>
      <c r="V1431" s="1150"/>
      <c r="W1431" s="1150"/>
      <c r="X1431" s="1150"/>
      <c r="Y1431" s="1150"/>
      <c r="Z1431" s="1150"/>
      <c r="AA1431" s="1150"/>
      <c r="AB1431" s="1150"/>
      <c r="AC1431" s="1150"/>
      <c r="AD1431" s="1150"/>
      <c r="AE1431" s="1150"/>
      <c r="AF1431" s="1150"/>
      <c r="AG1431" s="1150"/>
      <c r="AH1431" s="1212">
        <v>1</v>
      </c>
      <c r="AI1431" s="1150" t="s">
        <v>6635</v>
      </c>
      <c r="AJ1431" s="1150" t="s">
        <v>6636</v>
      </c>
      <c r="AK1431" s="1210">
        <v>7144.65</v>
      </c>
      <c r="AL1431" s="1210">
        <v>7145</v>
      </c>
      <c r="AM1431" s="1150" t="s">
        <v>19064</v>
      </c>
      <c r="AN1431" s="1150" t="s">
        <v>12821</v>
      </c>
      <c r="AO1431" s="1150"/>
      <c r="AP1431" s="1150"/>
      <c r="AQ1431" s="1150"/>
      <c r="AR1431" s="1150"/>
      <c r="AS1431" s="1150"/>
      <c r="AT1431" s="1150"/>
      <c r="AU1431" s="1150"/>
      <c r="AV1431" s="1150"/>
      <c r="AW1431" s="1150"/>
      <c r="AX1431" s="1150"/>
      <c r="AY1431" s="1150" t="s">
        <v>20739</v>
      </c>
      <c r="AZ1431" s="1150"/>
      <c r="BA1431" s="1150"/>
      <c r="BB1431" s="1150"/>
      <c r="BC1431" s="1150"/>
      <c r="BD1431" s="1150"/>
      <c r="BE1431" s="1150"/>
      <c r="BF1431" s="1150"/>
      <c r="BG1431" s="1150"/>
      <c r="BH1431" s="1150"/>
      <c r="BI1431" s="1150"/>
      <c r="BJ1431" s="1150"/>
    </row>
    <row r="1432" spans="1:62">
      <c r="A1432" s="1150">
        <v>1426</v>
      </c>
      <c r="B1432" s="1150">
        <v>0</v>
      </c>
      <c r="C1432" s="1150" t="s">
        <v>19942</v>
      </c>
      <c r="D1432" s="1150" t="s">
        <v>18942</v>
      </c>
      <c r="E1432" s="1150" t="s">
        <v>17550</v>
      </c>
      <c r="F1432" s="1150" t="s">
        <v>18948</v>
      </c>
      <c r="G1432" s="1150" t="s">
        <v>17873</v>
      </c>
      <c r="H1432" s="1150" t="s">
        <v>20740</v>
      </c>
      <c r="I1432" s="1150" t="s">
        <v>20741</v>
      </c>
      <c r="J1432" s="1150"/>
      <c r="K1432" s="1150" t="s">
        <v>20742</v>
      </c>
      <c r="L1432" s="1150" t="s">
        <v>19552</v>
      </c>
      <c r="M1432" s="1150"/>
      <c r="N1432" s="1150"/>
      <c r="O1432" s="1150"/>
      <c r="P1432" s="1150"/>
      <c r="Q1432" s="1150"/>
      <c r="R1432" s="1150"/>
      <c r="S1432" s="1150"/>
      <c r="T1432" s="1150"/>
      <c r="U1432" s="1150"/>
      <c r="V1432" s="1150"/>
      <c r="W1432" s="1150"/>
      <c r="X1432" s="1150"/>
      <c r="Y1432" s="1150"/>
      <c r="Z1432" s="1150"/>
      <c r="AA1432" s="1150"/>
      <c r="AB1432" s="1150"/>
      <c r="AC1432" s="1150"/>
      <c r="AD1432" s="1150"/>
      <c r="AE1432" s="1150"/>
      <c r="AF1432" s="1150"/>
      <c r="AG1432" s="1150"/>
      <c r="AH1432" s="1212">
        <v>1</v>
      </c>
      <c r="AI1432" s="1150" t="s">
        <v>20740</v>
      </c>
      <c r="AJ1432" s="1150"/>
      <c r="AK1432" s="1150"/>
      <c r="AL1432" s="1150" t="s">
        <v>18976</v>
      </c>
      <c r="AM1432" s="1150" t="s">
        <v>491</v>
      </c>
      <c r="AN1432" s="1150" t="s">
        <v>19067</v>
      </c>
      <c r="AO1432" s="1150"/>
      <c r="AP1432" s="1150"/>
      <c r="AQ1432" s="1150"/>
      <c r="AR1432" s="1150"/>
      <c r="AS1432" s="1150"/>
      <c r="AT1432" s="1150"/>
      <c r="AU1432" s="1150"/>
      <c r="AV1432" s="1150"/>
      <c r="AW1432" s="1150"/>
      <c r="AX1432" s="1150"/>
      <c r="AY1432" s="1150"/>
      <c r="AZ1432" s="1150"/>
      <c r="BA1432" s="1150"/>
      <c r="BB1432" s="1150"/>
      <c r="BC1432" s="1150"/>
      <c r="BD1432" s="1150"/>
      <c r="BE1432" s="1150"/>
      <c r="BF1432" s="1150"/>
      <c r="BG1432" s="1150"/>
      <c r="BH1432" s="1150"/>
      <c r="BI1432" s="1150"/>
      <c r="BJ1432" s="1150"/>
    </row>
    <row r="1433" spans="1:62">
      <c r="A1433" s="1150">
        <v>1427</v>
      </c>
      <c r="B1433" s="1150">
        <v>0</v>
      </c>
      <c r="C1433" s="1150" t="s">
        <v>19942</v>
      </c>
      <c r="D1433" s="1150" t="s">
        <v>18942</v>
      </c>
      <c r="E1433" s="1150" t="s">
        <v>17550</v>
      </c>
      <c r="F1433" s="1150" t="s">
        <v>18944</v>
      </c>
      <c r="G1433" s="1150" t="s">
        <v>17873</v>
      </c>
      <c r="H1433" s="1150" t="s">
        <v>13798</v>
      </c>
      <c r="I1433" s="1150" t="s">
        <v>13800</v>
      </c>
      <c r="J1433" s="1150"/>
      <c r="K1433" s="1150" t="s">
        <v>20743</v>
      </c>
      <c r="L1433" s="1150" t="s">
        <v>19552</v>
      </c>
      <c r="M1433" s="1150"/>
      <c r="N1433" s="1150"/>
      <c r="O1433" s="1150"/>
      <c r="P1433" s="1150"/>
      <c r="Q1433" s="1150"/>
      <c r="R1433" s="1150"/>
      <c r="S1433" s="1150"/>
      <c r="T1433" s="1150"/>
      <c r="U1433" s="1150"/>
      <c r="V1433" s="1150"/>
      <c r="W1433" s="1150"/>
      <c r="X1433" s="1150"/>
      <c r="Y1433" s="1150"/>
      <c r="Z1433" s="1150"/>
      <c r="AA1433" s="1150"/>
      <c r="AB1433" s="1150"/>
      <c r="AC1433" s="1150"/>
      <c r="AD1433" s="1150"/>
      <c r="AE1433" s="1150"/>
      <c r="AF1433" s="1150"/>
      <c r="AG1433" s="1150"/>
      <c r="AH1433" s="1212">
        <v>1</v>
      </c>
      <c r="AI1433" s="1150" t="s">
        <v>13798</v>
      </c>
      <c r="AJ1433" s="1150"/>
      <c r="AK1433" s="1150"/>
      <c r="AL1433" s="1150" t="s">
        <v>18976</v>
      </c>
      <c r="AM1433" s="1150" t="s">
        <v>491</v>
      </c>
      <c r="AN1433" s="1150" t="s">
        <v>15803</v>
      </c>
      <c r="AO1433" s="1150"/>
      <c r="AP1433" s="1150"/>
      <c r="AQ1433" s="1150"/>
      <c r="AR1433" s="1150"/>
      <c r="AS1433" s="1150"/>
      <c r="AT1433" s="1150"/>
      <c r="AU1433" s="1150"/>
      <c r="AV1433" s="1150"/>
      <c r="AW1433" s="1150"/>
      <c r="AX1433" s="1150"/>
      <c r="AY1433" s="1150"/>
      <c r="AZ1433" s="1150"/>
      <c r="BA1433" s="1150"/>
      <c r="BB1433" s="1150"/>
      <c r="BC1433" s="1150"/>
      <c r="BD1433" s="1150"/>
      <c r="BE1433" s="1150"/>
      <c r="BF1433" s="1150"/>
      <c r="BG1433" s="1150"/>
      <c r="BH1433" s="1150"/>
      <c r="BI1433" s="1150"/>
      <c r="BJ1433" s="1150"/>
    </row>
    <row r="1434" spans="1:62">
      <c r="A1434" s="1150">
        <v>1428</v>
      </c>
      <c r="B1434" s="1150"/>
      <c r="C1434" s="1150" t="s">
        <v>19942</v>
      </c>
      <c r="D1434" s="1150" t="s">
        <v>18942</v>
      </c>
      <c r="E1434" s="1150" t="s">
        <v>17550</v>
      </c>
      <c r="F1434" s="1150" t="s">
        <v>18948</v>
      </c>
      <c r="G1434" s="1150" t="s">
        <v>17873</v>
      </c>
      <c r="H1434" s="1150" t="s">
        <v>13631</v>
      </c>
      <c r="I1434" s="1150" t="s">
        <v>13632</v>
      </c>
      <c r="J1434" s="1150"/>
      <c r="K1434" s="1150" t="s">
        <v>20744</v>
      </c>
      <c r="L1434" s="1150" t="s">
        <v>19552</v>
      </c>
      <c r="M1434" s="1150"/>
      <c r="N1434" s="1150"/>
      <c r="O1434" s="1150"/>
      <c r="P1434" s="1150"/>
      <c r="Q1434" s="1150"/>
      <c r="R1434" s="1150"/>
      <c r="S1434" s="1150"/>
      <c r="T1434" s="1150"/>
      <c r="U1434" s="1150"/>
      <c r="V1434" s="1150"/>
      <c r="W1434" s="1150"/>
      <c r="X1434" s="1150"/>
      <c r="Y1434" s="1150"/>
      <c r="Z1434" s="1150"/>
      <c r="AA1434" s="1150"/>
      <c r="AB1434" s="1150"/>
      <c r="AC1434" s="1150"/>
      <c r="AD1434" s="1150"/>
      <c r="AE1434" s="1150"/>
      <c r="AF1434" s="1150"/>
      <c r="AG1434" s="1150"/>
      <c r="AH1434" s="1212">
        <v>1</v>
      </c>
      <c r="AI1434" s="1150" t="s">
        <v>13631</v>
      </c>
      <c r="AJ1434" s="1150"/>
      <c r="AK1434" s="1150"/>
      <c r="AL1434" s="1150" t="s">
        <v>18976</v>
      </c>
      <c r="AM1434" s="1150" t="s">
        <v>20351</v>
      </c>
      <c r="AN1434" s="1150" t="s">
        <v>19067</v>
      </c>
      <c r="AO1434" s="1150"/>
      <c r="AP1434" s="1150"/>
      <c r="AQ1434" s="1150"/>
      <c r="AR1434" s="1150"/>
      <c r="AS1434" s="1150"/>
      <c r="AT1434" s="1150"/>
      <c r="AU1434" s="1150"/>
      <c r="AV1434" s="1150"/>
      <c r="AW1434" s="1150"/>
      <c r="AX1434" s="1150"/>
      <c r="AY1434" s="1150"/>
      <c r="AZ1434" s="1150"/>
      <c r="BA1434" s="1150"/>
      <c r="BB1434" s="1150"/>
      <c r="BC1434" s="1150"/>
      <c r="BD1434" s="1150"/>
      <c r="BE1434" s="1150"/>
      <c r="BF1434" s="1150"/>
      <c r="BG1434" s="1150"/>
      <c r="BH1434" s="1150"/>
      <c r="BI1434" s="1150"/>
      <c r="BJ1434" s="1150"/>
    </row>
    <row r="1435" spans="1:62">
      <c r="A1435" s="1150">
        <v>1429</v>
      </c>
      <c r="B1435" s="1150"/>
      <c r="C1435" s="1150" t="s">
        <v>2792</v>
      </c>
      <c r="D1435" s="1150" t="s">
        <v>18942</v>
      </c>
      <c r="E1435" s="1150" t="s">
        <v>17550</v>
      </c>
      <c r="F1435" s="1150" t="s">
        <v>18944</v>
      </c>
      <c r="G1435" s="1150" t="s">
        <v>17963</v>
      </c>
      <c r="H1435" s="1150" t="s">
        <v>12953</v>
      </c>
      <c r="I1435" s="1263" t="s">
        <v>12955</v>
      </c>
      <c r="J1435" s="1264" t="s">
        <v>12954</v>
      </c>
      <c r="K1435" s="1150" t="s">
        <v>12959</v>
      </c>
      <c r="L1435" s="1150" t="s">
        <v>394</v>
      </c>
      <c r="M1435" s="1150"/>
      <c r="N1435" s="1150"/>
      <c r="O1435" s="1150"/>
      <c r="P1435" s="1150"/>
      <c r="Q1435" s="1150"/>
      <c r="R1435" s="1150"/>
      <c r="S1435" s="1150"/>
      <c r="T1435" s="1150"/>
      <c r="U1435" s="1150">
        <v>1003680087</v>
      </c>
      <c r="V1435" s="1150">
        <v>1003680088</v>
      </c>
      <c r="W1435" s="1150"/>
      <c r="X1435" s="1150"/>
      <c r="Y1435" s="1150"/>
      <c r="Z1435" s="1150"/>
      <c r="AA1435" s="1150"/>
      <c r="AB1435" s="1150"/>
      <c r="AC1435" s="1150"/>
      <c r="AD1435" s="1150"/>
      <c r="AE1435" s="1150"/>
      <c r="AF1435" s="1150" t="s">
        <v>18973</v>
      </c>
      <c r="AG1435" s="1211">
        <v>45208</v>
      </c>
      <c r="AH1435" s="1212">
        <v>45200</v>
      </c>
      <c r="AI1435" s="1150" t="s">
        <v>12953</v>
      </c>
      <c r="AJ1435" s="1264" t="s">
        <v>12954</v>
      </c>
      <c r="AK1435" s="1210">
        <v>268444</v>
      </c>
      <c r="AL1435" s="1210">
        <v>268444</v>
      </c>
      <c r="AM1435" s="1150" t="s">
        <v>20391</v>
      </c>
      <c r="AN1435" s="1150" t="s">
        <v>20745</v>
      </c>
      <c r="AO1435" s="1210">
        <v>10537.33</v>
      </c>
      <c r="AP1435" s="1150" t="s">
        <v>12956</v>
      </c>
      <c r="AQ1435" s="1150"/>
      <c r="AR1435" s="1150">
        <v>4902155519</v>
      </c>
      <c r="AS1435" s="1150"/>
      <c r="AT1435" s="1150"/>
      <c r="AU1435" s="1150"/>
      <c r="AV1435" s="1150"/>
      <c r="AW1435" s="1150"/>
      <c r="AX1435" s="1150"/>
      <c r="AY1435" s="1150"/>
      <c r="AZ1435" s="1150"/>
      <c r="BA1435" s="1150"/>
      <c r="BB1435" s="1150"/>
      <c r="BC1435" s="1150"/>
      <c r="BD1435" s="1150"/>
      <c r="BE1435" s="1150"/>
      <c r="BF1435" s="1150"/>
      <c r="BG1435" s="1150"/>
      <c r="BH1435" s="1150"/>
      <c r="BI1435" s="1150"/>
      <c r="BJ1435" s="1150"/>
    </row>
    <row r="1436" spans="1:62">
      <c r="A1436" s="1150">
        <v>1430</v>
      </c>
      <c r="B1436" s="1150"/>
      <c r="C1436" s="1150" t="s">
        <v>2792</v>
      </c>
      <c r="D1436" s="1150" t="s">
        <v>18942</v>
      </c>
      <c r="E1436" s="1150" t="s">
        <v>18943</v>
      </c>
      <c r="F1436" s="1150" t="s">
        <v>18948</v>
      </c>
      <c r="G1436" s="1150" t="s">
        <v>3643</v>
      </c>
      <c r="H1436" s="1016" t="s">
        <v>20208</v>
      </c>
      <c r="I1436" s="1213" t="s">
        <v>11152</v>
      </c>
      <c r="J1436" s="1242" t="s">
        <v>20209</v>
      </c>
      <c r="K1436" s="1150" t="s">
        <v>20210</v>
      </c>
      <c r="L1436" s="1150" t="s">
        <v>394</v>
      </c>
      <c r="M1436" s="1150">
        <v>100211301</v>
      </c>
      <c r="N1436" s="1150" t="s">
        <v>394</v>
      </c>
      <c r="O1436" s="1150"/>
      <c r="P1436" s="1150" t="s">
        <v>17721</v>
      </c>
      <c r="Q1436" s="1150"/>
      <c r="R1436" s="1210">
        <v>54878</v>
      </c>
      <c r="S1436" s="1150"/>
      <c r="T1436" s="1150" t="s">
        <v>394</v>
      </c>
      <c r="U1436" s="1150">
        <v>1003680093</v>
      </c>
      <c r="V1436" s="1150">
        <v>1003680094</v>
      </c>
      <c r="W1436" s="1150"/>
      <c r="X1436" s="1150"/>
      <c r="Y1436" s="1150"/>
      <c r="Z1436" s="1150"/>
      <c r="AA1436" s="1150"/>
      <c r="AB1436" s="1150"/>
      <c r="AC1436" s="1150"/>
      <c r="AD1436" s="1150"/>
      <c r="AE1436" s="1150"/>
      <c r="AF1436" s="1150" t="s">
        <v>19172</v>
      </c>
      <c r="AG1436" s="1211">
        <v>45208</v>
      </c>
      <c r="AH1436" s="1212">
        <v>45200</v>
      </c>
      <c r="AI1436" s="1016" t="s">
        <v>20208</v>
      </c>
      <c r="AJ1436" s="1242" t="s">
        <v>20209</v>
      </c>
      <c r="AK1436" s="1228">
        <v>54877.08</v>
      </c>
      <c r="AL1436" s="1210">
        <v>54878</v>
      </c>
      <c r="AM1436" s="1150" t="s">
        <v>514</v>
      </c>
      <c r="AN1436" s="1150" t="s">
        <v>20288</v>
      </c>
      <c r="AO1436" s="1210">
        <v>49553</v>
      </c>
      <c r="AP1436" s="1150" t="s">
        <v>11153</v>
      </c>
      <c r="AQ1436" s="1150"/>
      <c r="AR1436" s="1150">
        <v>4902155504</v>
      </c>
      <c r="AS1436" s="1150"/>
      <c r="AT1436" s="1150"/>
      <c r="AU1436" s="1150"/>
      <c r="AV1436" s="1150"/>
      <c r="AW1436" s="1150"/>
      <c r="AX1436" s="1150"/>
      <c r="AY1436" s="1150"/>
      <c r="AZ1436" s="1150"/>
      <c r="BA1436" s="1150"/>
      <c r="BB1436" s="1150"/>
      <c r="BC1436" s="1150"/>
      <c r="BD1436" s="1150"/>
      <c r="BE1436" s="1150"/>
      <c r="BF1436" s="1150"/>
      <c r="BG1436" s="1150"/>
      <c r="BH1436" s="1150"/>
      <c r="BI1436" s="1150"/>
      <c r="BJ1436" s="1150"/>
    </row>
    <row r="1437" spans="1:62">
      <c r="A1437" s="1150">
        <v>1431</v>
      </c>
      <c r="B1437" s="1150" t="s">
        <v>17533</v>
      </c>
      <c r="C1437" s="1150" t="s">
        <v>2792</v>
      </c>
      <c r="D1437" s="1150" t="s">
        <v>18942</v>
      </c>
      <c r="E1437" s="1150" t="s">
        <v>18943</v>
      </c>
      <c r="F1437" s="1150" t="s">
        <v>18944</v>
      </c>
      <c r="G1437" s="1150" t="s">
        <v>17569</v>
      </c>
      <c r="H1437" s="1243" t="s">
        <v>3970</v>
      </c>
      <c r="I1437" s="1243" t="s">
        <v>3967</v>
      </c>
      <c r="J1437" s="1243" t="s">
        <v>3969</v>
      </c>
      <c r="K1437" s="1235" t="s">
        <v>17572</v>
      </c>
      <c r="L1437" s="1150" t="s">
        <v>394</v>
      </c>
      <c r="M1437" s="1150">
        <v>100210528</v>
      </c>
      <c r="N1437" s="1150" t="s">
        <v>394</v>
      </c>
      <c r="O1437" s="1150" t="s">
        <v>19690</v>
      </c>
      <c r="P1437" s="1150" t="s">
        <v>17721</v>
      </c>
      <c r="Q1437" s="1211">
        <v>45190</v>
      </c>
      <c r="R1437" s="1210">
        <v>8513</v>
      </c>
      <c r="S1437" s="1150"/>
      <c r="T1437" s="1150" t="s">
        <v>19281</v>
      </c>
      <c r="U1437" s="1150">
        <v>1003680090</v>
      </c>
      <c r="V1437" s="1150">
        <v>1003680091</v>
      </c>
      <c r="W1437" s="1150"/>
      <c r="X1437" s="1150"/>
      <c r="Y1437" s="1150"/>
      <c r="Z1437" s="1150"/>
      <c r="AA1437" s="1150"/>
      <c r="AB1437" s="1150"/>
      <c r="AC1437" s="1150"/>
      <c r="AD1437" s="1150"/>
      <c r="AE1437" s="1150"/>
      <c r="AF1437" s="1150" t="s">
        <v>18973</v>
      </c>
      <c r="AG1437" s="1211">
        <v>45208</v>
      </c>
      <c r="AH1437" s="1212">
        <v>45200</v>
      </c>
      <c r="AI1437" s="1243" t="s">
        <v>3970</v>
      </c>
      <c r="AJ1437" s="1243" t="s">
        <v>3969</v>
      </c>
      <c r="AK1437" s="1210">
        <v>8512.69</v>
      </c>
      <c r="AL1437" s="1210">
        <v>8513</v>
      </c>
      <c r="AM1437" s="1150" t="s">
        <v>491</v>
      </c>
      <c r="AN1437" s="1150" t="s">
        <v>12821</v>
      </c>
      <c r="AO1437" s="1210">
        <v>3735</v>
      </c>
      <c r="AP1437" s="1150" t="s">
        <v>12213</v>
      </c>
      <c r="AQ1437" s="1150"/>
      <c r="AR1437" s="1150">
        <v>4902155483</v>
      </c>
      <c r="AS1437" s="1150"/>
      <c r="AT1437" s="1150"/>
      <c r="AU1437" s="1150"/>
      <c r="AV1437" s="1150"/>
      <c r="AW1437" s="1150"/>
      <c r="AX1437" s="1150"/>
      <c r="AY1437" s="1150">
        <v>0</v>
      </c>
      <c r="AZ1437" s="1150"/>
      <c r="BA1437" s="1150"/>
      <c r="BB1437" s="1150"/>
      <c r="BC1437" s="1150"/>
      <c r="BD1437" s="1150"/>
      <c r="BE1437" s="1150"/>
      <c r="BF1437" s="1150"/>
      <c r="BG1437" s="1150"/>
      <c r="BH1437" s="1150"/>
      <c r="BI1437" s="1150"/>
      <c r="BJ1437" s="1150"/>
    </row>
    <row r="1438" spans="1:62" ht="148.5">
      <c r="A1438" s="1150">
        <v>1432</v>
      </c>
      <c r="B1438" s="1150"/>
      <c r="C1438" s="1150" t="s">
        <v>19224</v>
      </c>
      <c r="D1438" s="1150" t="s">
        <v>18942</v>
      </c>
      <c r="E1438" s="1150" t="s">
        <v>18943</v>
      </c>
      <c r="F1438" s="1150" t="s">
        <v>18948</v>
      </c>
      <c r="G1438" s="1150" t="s">
        <v>17920</v>
      </c>
      <c r="H1438" s="1150" t="s">
        <v>11870</v>
      </c>
      <c r="I1438" s="1150" t="s">
        <v>11872</v>
      </c>
      <c r="J1438" s="1150" t="s">
        <v>11871</v>
      </c>
      <c r="K1438" s="1215" t="s">
        <v>20746</v>
      </c>
      <c r="L1438" s="1150" t="s">
        <v>394</v>
      </c>
      <c r="M1438" s="1150"/>
      <c r="N1438" s="1150"/>
      <c r="O1438" s="1150"/>
      <c r="P1438" s="1150"/>
      <c r="Q1438" s="1150"/>
      <c r="R1438" s="1150"/>
      <c r="S1438" s="1150"/>
      <c r="T1438" s="1150"/>
      <c r="U1438" s="1150"/>
      <c r="V1438" s="1150"/>
      <c r="W1438" s="1150"/>
      <c r="X1438" s="1150"/>
      <c r="Y1438" s="1150"/>
      <c r="Z1438" s="1150"/>
      <c r="AA1438" s="1150"/>
      <c r="AB1438" s="1150"/>
      <c r="AC1438" s="1150"/>
      <c r="AD1438" s="1150"/>
      <c r="AE1438" s="1150"/>
      <c r="AF1438" s="1150"/>
      <c r="AG1438" s="1150"/>
      <c r="AH1438" s="1212">
        <v>1</v>
      </c>
      <c r="AI1438" s="1150" t="s">
        <v>11870</v>
      </c>
      <c r="AJ1438" s="1150" t="s">
        <v>11871</v>
      </c>
      <c r="AK1438" s="1210">
        <v>67257.39</v>
      </c>
      <c r="AL1438" s="1210">
        <v>67258</v>
      </c>
      <c r="AM1438" s="1150" t="s">
        <v>20384</v>
      </c>
      <c r="AN1438" s="1150"/>
      <c r="AO1438" s="1215" t="s">
        <v>20747</v>
      </c>
      <c r="AP1438" s="1150" t="s">
        <v>11873</v>
      </c>
      <c r="AQ1438" s="1150"/>
      <c r="AR1438" s="1150"/>
      <c r="AS1438" s="1150"/>
      <c r="AT1438" s="1150"/>
      <c r="AU1438" s="1150"/>
      <c r="AV1438" s="1150"/>
      <c r="AW1438" s="1150"/>
      <c r="AX1438" s="1150"/>
      <c r="AY1438" s="1150"/>
      <c r="AZ1438" s="1150"/>
      <c r="BA1438" s="1150"/>
      <c r="BB1438" s="1150"/>
      <c r="BC1438" s="1150"/>
      <c r="BD1438" s="1150"/>
      <c r="BE1438" s="1150"/>
      <c r="BF1438" s="1150"/>
      <c r="BG1438" s="1150"/>
      <c r="BH1438" s="1150"/>
      <c r="BI1438" s="1150"/>
      <c r="BJ1438" s="1150"/>
    </row>
    <row r="1439" spans="1:62">
      <c r="A1439" s="1150">
        <v>1433</v>
      </c>
      <c r="B1439" s="1150"/>
      <c r="C1439" s="1150" t="s">
        <v>2792</v>
      </c>
      <c r="D1439" s="1150" t="s">
        <v>18942</v>
      </c>
      <c r="E1439" s="1150" t="s">
        <v>18943</v>
      </c>
      <c r="F1439" s="1150" t="s">
        <v>18944</v>
      </c>
      <c r="G1439" s="1150" t="s">
        <v>15831</v>
      </c>
      <c r="H1439" s="1150" t="s">
        <v>869</v>
      </c>
      <c r="I1439" s="1150" t="s">
        <v>13247</v>
      </c>
      <c r="J1439" s="1242" t="s">
        <v>13246</v>
      </c>
      <c r="K1439" s="1150" t="s">
        <v>20748</v>
      </c>
      <c r="L1439" s="1150" t="s">
        <v>394</v>
      </c>
      <c r="M1439" s="1257">
        <v>100208442</v>
      </c>
      <c r="N1439" s="1150" t="s">
        <v>394</v>
      </c>
      <c r="O1439" s="1150"/>
      <c r="P1439" s="1150"/>
      <c r="Q1439" s="1150"/>
      <c r="R1439" s="1150"/>
      <c r="S1439" s="1150"/>
      <c r="T1439" s="1150"/>
      <c r="U1439" s="1150">
        <v>1003680126</v>
      </c>
      <c r="V1439" s="1150"/>
      <c r="W1439" s="1150"/>
      <c r="X1439" s="1150"/>
      <c r="Y1439" s="1150"/>
      <c r="Z1439" s="1150"/>
      <c r="AA1439" s="1150"/>
      <c r="AB1439" s="1150"/>
      <c r="AC1439" s="1150"/>
      <c r="AD1439" s="1150"/>
      <c r="AE1439" s="1150"/>
      <c r="AF1439" s="1150" t="s">
        <v>18973</v>
      </c>
      <c r="AG1439" s="1211">
        <v>45208</v>
      </c>
      <c r="AH1439" s="1212">
        <v>45200</v>
      </c>
      <c r="AI1439" s="1150" t="s">
        <v>869</v>
      </c>
      <c r="AJ1439" s="1242" t="s">
        <v>13246</v>
      </c>
      <c r="AK1439" s="1228">
        <v>29997</v>
      </c>
      <c r="AL1439" s="1210">
        <v>29997</v>
      </c>
      <c r="AM1439" s="1150" t="s">
        <v>20384</v>
      </c>
      <c r="AN1439" s="1150" t="s">
        <v>20749</v>
      </c>
      <c r="AO1439" s="1210">
        <v>2371.4699999999998</v>
      </c>
      <c r="AP1439" s="1150" t="s">
        <v>13248</v>
      </c>
      <c r="AQ1439" s="1150"/>
      <c r="AR1439" s="1150">
        <v>4902155469</v>
      </c>
      <c r="AS1439" s="1150"/>
      <c r="AT1439" s="1150"/>
      <c r="AU1439" s="1150"/>
      <c r="AV1439" s="1150"/>
      <c r="AW1439" s="1150"/>
      <c r="AX1439" s="1150"/>
      <c r="AY1439" s="1150"/>
      <c r="AZ1439" s="1150"/>
      <c r="BA1439" s="1150"/>
      <c r="BB1439" s="1150"/>
      <c r="BC1439" s="1150"/>
      <c r="BD1439" s="1150"/>
      <c r="BE1439" s="1150"/>
      <c r="BF1439" s="1150"/>
      <c r="BG1439" s="1150"/>
      <c r="BH1439" s="1150"/>
      <c r="BI1439" s="1150"/>
      <c r="BJ1439" s="1150"/>
    </row>
    <row r="1440" spans="1:62">
      <c r="A1440" s="1150">
        <v>1434</v>
      </c>
      <c r="B1440" s="1150"/>
      <c r="C1440" s="1150" t="s">
        <v>2792</v>
      </c>
      <c r="D1440" s="1150" t="s">
        <v>18942</v>
      </c>
      <c r="E1440" s="1150" t="s">
        <v>18943</v>
      </c>
      <c r="F1440" s="1150" t="s">
        <v>18944</v>
      </c>
      <c r="G1440" s="1150" t="s">
        <v>3189</v>
      </c>
      <c r="H1440" s="1213" t="s">
        <v>10483</v>
      </c>
      <c r="I1440" s="1213" t="s">
        <v>10485</v>
      </c>
      <c r="J1440" s="1213" t="s">
        <v>10484</v>
      </c>
      <c r="K1440" s="1150" t="s">
        <v>20299</v>
      </c>
      <c r="L1440" s="1150" t="s">
        <v>394</v>
      </c>
      <c r="M1440" s="1150">
        <v>100210615</v>
      </c>
      <c r="N1440" s="1150" t="s">
        <v>18945</v>
      </c>
      <c r="O1440" s="1150"/>
      <c r="P1440" s="1150" t="s">
        <v>17721</v>
      </c>
      <c r="Q1440" s="1211">
        <v>45190</v>
      </c>
      <c r="R1440" s="1210">
        <v>9699</v>
      </c>
      <c r="S1440" s="1150"/>
      <c r="T1440" s="1150" t="s">
        <v>18969</v>
      </c>
      <c r="U1440" s="1150">
        <v>1003680092</v>
      </c>
      <c r="V1440" s="1150"/>
      <c r="W1440" s="1150"/>
      <c r="X1440" s="1150"/>
      <c r="Y1440" s="1150"/>
      <c r="Z1440" s="1150"/>
      <c r="AA1440" s="1150"/>
      <c r="AB1440" s="1150"/>
      <c r="AC1440" s="1150"/>
      <c r="AD1440" s="1150"/>
      <c r="AE1440" s="1150"/>
      <c r="AF1440" s="1150" t="s">
        <v>18973</v>
      </c>
      <c r="AG1440" s="1211">
        <v>45208</v>
      </c>
      <c r="AH1440" s="1212">
        <v>45200</v>
      </c>
      <c r="AI1440" s="1213" t="s">
        <v>10483</v>
      </c>
      <c r="AJ1440" s="1213" t="s">
        <v>10484</v>
      </c>
      <c r="AK1440" s="1210">
        <v>9698.8700000000008</v>
      </c>
      <c r="AL1440" s="1210">
        <v>9699</v>
      </c>
      <c r="AM1440" s="1150" t="s">
        <v>491</v>
      </c>
      <c r="AN1440" s="1150" t="s">
        <v>12821</v>
      </c>
      <c r="AO1440" s="1210">
        <v>4086.8</v>
      </c>
      <c r="AP1440" s="1150" t="s">
        <v>10486</v>
      </c>
      <c r="AQ1440" s="1150"/>
      <c r="AR1440" s="1150">
        <v>4902155474</v>
      </c>
      <c r="AS1440" s="1150"/>
      <c r="AT1440" s="1150"/>
      <c r="AU1440" s="1150"/>
      <c r="AV1440" s="1150"/>
      <c r="AW1440" s="1150"/>
      <c r="AX1440" s="1150"/>
      <c r="AY1440" s="1150">
        <v>0</v>
      </c>
      <c r="AZ1440" s="1150"/>
      <c r="BA1440" s="1150"/>
      <c r="BB1440" s="1150"/>
      <c r="BC1440" s="1150"/>
      <c r="BD1440" s="1150"/>
      <c r="BE1440" s="1150"/>
      <c r="BF1440" s="1150"/>
      <c r="BG1440" s="1150"/>
      <c r="BH1440" s="1150"/>
      <c r="BI1440" s="1150"/>
      <c r="BJ1440" s="1150"/>
    </row>
    <row r="1441" spans="1:62">
      <c r="A1441" s="1150">
        <v>1435</v>
      </c>
      <c r="B1441" s="1150" t="s">
        <v>17533</v>
      </c>
      <c r="C1441" s="1150" t="s">
        <v>2792</v>
      </c>
      <c r="D1441" s="1150" t="s">
        <v>18942</v>
      </c>
      <c r="E1441" s="1150" t="s">
        <v>18943</v>
      </c>
      <c r="F1441" s="1150" t="s">
        <v>18944</v>
      </c>
      <c r="G1441" s="1150" t="s">
        <v>3643</v>
      </c>
      <c r="H1441" s="1213" t="s">
        <v>3886</v>
      </c>
      <c r="I1441" s="1213" t="s">
        <v>3883</v>
      </c>
      <c r="J1441" s="1150" t="s">
        <v>20376</v>
      </c>
      <c r="K1441" s="1150" t="s">
        <v>20377</v>
      </c>
      <c r="L1441" s="1150" t="s">
        <v>394</v>
      </c>
      <c r="M1441" s="1150">
        <v>100211176</v>
      </c>
      <c r="N1441" s="1150" t="s">
        <v>18997</v>
      </c>
      <c r="O1441" s="1150" t="s">
        <v>19690</v>
      </c>
      <c r="P1441" s="1150" t="s">
        <v>17721</v>
      </c>
      <c r="Q1441" s="1211">
        <v>45194</v>
      </c>
      <c r="R1441" s="1210">
        <v>19695</v>
      </c>
      <c r="S1441" s="1150"/>
      <c r="T1441" s="1150" t="s">
        <v>18969</v>
      </c>
      <c r="U1441" s="1150">
        <v>1003680127</v>
      </c>
      <c r="V1441" s="1150"/>
      <c r="W1441" s="1150"/>
      <c r="X1441" s="1150"/>
      <c r="Y1441" s="1150"/>
      <c r="Z1441" s="1150"/>
      <c r="AA1441" s="1150"/>
      <c r="AB1441" s="1150"/>
      <c r="AC1441" s="1150"/>
      <c r="AD1441" s="1150"/>
      <c r="AE1441" s="1150"/>
      <c r="AF1441" s="1150" t="s">
        <v>18973</v>
      </c>
      <c r="AG1441" s="1211">
        <v>45208</v>
      </c>
      <c r="AH1441" s="1212">
        <v>45200</v>
      </c>
      <c r="AI1441" s="1213" t="s">
        <v>3886</v>
      </c>
      <c r="AJ1441" s="1150" t="s">
        <v>20376</v>
      </c>
      <c r="AK1441" s="1210">
        <v>14756.32</v>
      </c>
      <c r="AL1441" s="1210">
        <v>14757</v>
      </c>
      <c r="AM1441" s="1150" t="s">
        <v>518</v>
      </c>
      <c r="AN1441" s="1150" t="s">
        <v>19792</v>
      </c>
      <c r="AO1441" s="1150">
        <v>543.54999999999995</v>
      </c>
      <c r="AP1441" s="1150" t="s">
        <v>10628</v>
      </c>
      <c r="AQ1441" s="1150"/>
      <c r="AR1441" s="1150">
        <v>4902155441</v>
      </c>
      <c r="AS1441" s="1150"/>
      <c r="AT1441" s="1150"/>
      <c r="AU1441" s="1150"/>
      <c r="AV1441" s="1150"/>
      <c r="AW1441" s="1150"/>
      <c r="AX1441" s="1150"/>
      <c r="AY1441" s="1150"/>
      <c r="AZ1441" s="1150"/>
      <c r="BA1441" s="1150"/>
      <c r="BB1441" s="1150"/>
      <c r="BC1441" s="1150"/>
      <c r="BD1441" s="1150"/>
      <c r="BE1441" s="1150"/>
      <c r="BF1441" s="1150"/>
      <c r="BG1441" s="1150"/>
      <c r="BH1441" s="1150"/>
      <c r="BI1441" s="1150"/>
      <c r="BJ1441" s="1150"/>
    </row>
    <row r="1442" spans="1:62">
      <c r="A1442" s="1150">
        <v>1437</v>
      </c>
      <c r="B1442" s="1150"/>
      <c r="C1442" s="1150" t="s">
        <v>2792</v>
      </c>
      <c r="D1442" s="1150" t="s">
        <v>18942</v>
      </c>
      <c r="E1442" s="1150" t="s">
        <v>18943</v>
      </c>
      <c r="F1442" s="1150" t="s">
        <v>18948</v>
      </c>
      <c r="G1442" s="1150" t="s">
        <v>17920</v>
      </c>
      <c r="H1442" s="1016" t="s">
        <v>20750</v>
      </c>
      <c r="I1442" s="1016" t="s">
        <v>13194</v>
      </c>
      <c r="J1442" s="1242" t="s">
        <v>13193</v>
      </c>
      <c r="K1442" s="1150" t="s">
        <v>13197</v>
      </c>
      <c r="L1442" s="1150" t="s">
        <v>394</v>
      </c>
      <c r="M1442" s="1150">
        <v>100195359</v>
      </c>
      <c r="N1442" s="1150" t="s">
        <v>394</v>
      </c>
      <c r="O1442" s="1150"/>
      <c r="P1442" s="1150" t="s">
        <v>17721</v>
      </c>
      <c r="Q1442" s="1150"/>
      <c r="R1442" s="1210">
        <v>29667</v>
      </c>
      <c r="S1442" s="1150"/>
      <c r="T1442" s="1150" t="s">
        <v>394</v>
      </c>
      <c r="U1442" s="1150">
        <v>1003680166</v>
      </c>
      <c r="V1442" s="1150"/>
      <c r="W1442" s="1150"/>
      <c r="X1442" s="1150"/>
      <c r="Y1442" s="1150"/>
      <c r="Z1442" s="1150"/>
      <c r="AA1442" s="1150"/>
      <c r="AB1442" s="1150"/>
      <c r="AC1442" s="1150"/>
      <c r="AD1442" s="1150"/>
      <c r="AE1442" s="1150"/>
      <c r="AF1442" s="1150" t="s">
        <v>19172</v>
      </c>
      <c r="AG1442" s="1211">
        <v>45208</v>
      </c>
      <c r="AH1442" s="1212">
        <v>45200</v>
      </c>
      <c r="AI1442" s="1016" t="s">
        <v>20750</v>
      </c>
      <c r="AJ1442" s="1242" t="s">
        <v>13193</v>
      </c>
      <c r="AK1442" s="1210">
        <v>99264.99</v>
      </c>
      <c r="AL1442" s="1210">
        <v>99265</v>
      </c>
      <c r="AM1442" s="1150" t="s">
        <v>20384</v>
      </c>
      <c r="AN1442" s="1150" t="s">
        <v>20749</v>
      </c>
      <c r="AO1442" s="1210">
        <v>1194</v>
      </c>
      <c r="AP1442" s="1150" t="s">
        <v>13195</v>
      </c>
      <c r="AQ1442" s="1150"/>
      <c r="AR1442" s="1150">
        <v>4902155436</v>
      </c>
      <c r="AS1442" s="1150"/>
      <c r="AT1442" s="1150"/>
      <c r="AU1442" s="1150"/>
      <c r="AV1442" s="1150"/>
      <c r="AW1442" s="1150"/>
      <c r="AX1442" s="1150"/>
      <c r="AY1442" s="1150"/>
      <c r="AZ1442" s="1150"/>
      <c r="BA1442" s="1150"/>
      <c r="BB1442" s="1150"/>
      <c r="BC1442" s="1150"/>
      <c r="BD1442" s="1150"/>
      <c r="BE1442" s="1150"/>
      <c r="BF1442" s="1150"/>
      <c r="BG1442" s="1150"/>
      <c r="BH1442" s="1150"/>
      <c r="BI1442" s="1150"/>
      <c r="BJ1442" s="1150"/>
    </row>
    <row r="1443" spans="1:62">
      <c r="A1443" s="1150">
        <v>1438</v>
      </c>
      <c r="B1443" s="1150"/>
      <c r="C1443" s="1150" t="s">
        <v>19224</v>
      </c>
      <c r="D1443" s="1150" t="s">
        <v>18942</v>
      </c>
      <c r="E1443" s="1150" t="s">
        <v>18943</v>
      </c>
      <c r="F1443" s="1150" t="s">
        <v>18948</v>
      </c>
      <c r="G1443" s="1150" t="s">
        <v>17920</v>
      </c>
      <c r="H1443" s="1016" t="s">
        <v>13002</v>
      </c>
      <c r="I1443" s="1224" t="s">
        <v>13004</v>
      </c>
      <c r="J1443" s="1150" t="s">
        <v>13003</v>
      </c>
      <c r="K1443" s="1265" t="s">
        <v>13007</v>
      </c>
      <c r="L1443" s="1150" t="s">
        <v>394</v>
      </c>
      <c r="M1443" s="1150">
        <v>100197837</v>
      </c>
      <c r="N1443" s="1150" t="s">
        <v>394</v>
      </c>
      <c r="O1443" s="1150"/>
      <c r="P1443" s="1150" t="s">
        <v>17721</v>
      </c>
      <c r="Q1443" s="1150"/>
      <c r="R1443" s="1210">
        <v>45331</v>
      </c>
      <c r="S1443" s="1150"/>
      <c r="T1443" s="1150" t="s">
        <v>394</v>
      </c>
      <c r="U1443" s="1150"/>
      <c r="V1443" s="1150"/>
      <c r="W1443" s="1150"/>
      <c r="X1443" s="1150"/>
      <c r="Y1443" s="1150"/>
      <c r="Z1443" s="1150"/>
      <c r="AA1443" s="1150"/>
      <c r="AB1443" s="1150"/>
      <c r="AC1443" s="1150"/>
      <c r="AD1443" s="1150"/>
      <c r="AE1443" s="1150"/>
      <c r="AF1443" s="1150" t="s">
        <v>19172</v>
      </c>
      <c r="AG1443" s="1150"/>
      <c r="AH1443" s="1212">
        <v>1</v>
      </c>
      <c r="AI1443" s="1016" t="s">
        <v>13002</v>
      </c>
      <c r="AJ1443" s="1150" t="s">
        <v>13003</v>
      </c>
      <c r="AK1443" s="1228">
        <v>51931.47</v>
      </c>
      <c r="AL1443" s="1210">
        <v>51932</v>
      </c>
      <c r="AM1443" s="1150" t="s">
        <v>20384</v>
      </c>
      <c r="AN1443" s="1150" t="s">
        <v>20749</v>
      </c>
      <c r="AO1443" s="1210">
        <v>6460</v>
      </c>
      <c r="AP1443" s="1150" t="s">
        <v>13005</v>
      </c>
      <c r="AQ1443" s="1150"/>
      <c r="AR1443" s="1150"/>
      <c r="AS1443" s="1150"/>
      <c r="AT1443" s="1150"/>
      <c r="AU1443" s="1150"/>
      <c r="AV1443" s="1150"/>
      <c r="AW1443" s="1150"/>
      <c r="AX1443" s="1150"/>
      <c r="AY1443" s="1150" t="s">
        <v>20751</v>
      </c>
      <c r="AZ1443" s="1150"/>
      <c r="BA1443" s="1150"/>
      <c r="BB1443" s="1150"/>
      <c r="BC1443" s="1150"/>
      <c r="BD1443" s="1150"/>
      <c r="BE1443" s="1150"/>
      <c r="BF1443" s="1150"/>
      <c r="BG1443" s="1150"/>
      <c r="BH1443" s="1150"/>
      <c r="BI1443" s="1150"/>
      <c r="BJ1443" s="1150"/>
    </row>
    <row r="1444" spans="1:62">
      <c r="A1444" s="1150">
        <v>1439</v>
      </c>
      <c r="B1444" s="1150"/>
      <c r="C1444" s="1150" t="s">
        <v>2792</v>
      </c>
      <c r="D1444" s="1150" t="s">
        <v>18942</v>
      </c>
      <c r="E1444" s="1150" t="s">
        <v>18943</v>
      </c>
      <c r="F1444" s="1150" t="s">
        <v>18948</v>
      </c>
      <c r="G1444" s="1150" t="s">
        <v>15831</v>
      </c>
      <c r="H1444" s="1213" t="s">
        <v>15425</v>
      </c>
      <c r="I1444" s="1213" t="s">
        <v>15426</v>
      </c>
      <c r="J1444" s="1213" t="s">
        <v>19463</v>
      </c>
      <c r="K1444" s="1150" t="s">
        <v>15424</v>
      </c>
      <c r="L1444" s="1150" t="s">
        <v>394</v>
      </c>
      <c r="M1444" s="1150">
        <v>100210043</v>
      </c>
      <c r="N1444" s="1150" t="s">
        <v>394</v>
      </c>
      <c r="O1444" s="1150" t="s">
        <v>18968</v>
      </c>
      <c r="P1444" s="1150" t="s">
        <v>17721</v>
      </c>
      <c r="Q1444" s="1211">
        <v>45188</v>
      </c>
      <c r="R1444" s="1210">
        <v>40377</v>
      </c>
      <c r="S1444" s="1150"/>
      <c r="T1444" s="1150" t="s">
        <v>18969</v>
      </c>
      <c r="U1444" s="1150">
        <v>1003680510</v>
      </c>
      <c r="V1444" s="1150">
        <v>1003680511</v>
      </c>
      <c r="W1444" s="1150"/>
      <c r="X1444" s="1150"/>
      <c r="Y1444" s="1150"/>
      <c r="Z1444" s="1150"/>
      <c r="AA1444" s="1150"/>
      <c r="AB1444" s="1150"/>
      <c r="AC1444" s="1150"/>
      <c r="AD1444" s="1150"/>
      <c r="AE1444" s="1150"/>
      <c r="AF1444" s="1150" t="s">
        <v>18973</v>
      </c>
      <c r="AG1444" s="1211">
        <v>45209</v>
      </c>
      <c r="AH1444" s="1212">
        <v>45200</v>
      </c>
      <c r="AI1444" s="1213" t="s">
        <v>15425</v>
      </c>
      <c r="AJ1444" s="1213" t="s">
        <v>19463</v>
      </c>
      <c r="AK1444" s="1210">
        <v>40376.5</v>
      </c>
      <c r="AL1444" s="1210">
        <v>40377</v>
      </c>
      <c r="AM1444" s="1150" t="s">
        <v>516</v>
      </c>
      <c r="AN1444" s="1150" t="s">
        <v>13437</v>
      </c>
      <c r="AO1444" s="1210">
        <v>13400</v>
      </c>
      <c r="AP1444" s="1150" t="s">
        <v>20752</v>
      </c>
      <c r="AQ1444" s="1150"/>
      <c r="AR1444" s="1150">
        <v>4902155838</v>
      </c>
      <c r="AS1444" s="1150"/>
      <c r="AT1444" s="1150"/>
      <c r="AU1444" s="1150"/>
      <c r="AV1444" s="1150"/>
      <c r="AW1444" s="1150"/>
      <c r="AX1444" s="1150"/>
      <c r="AY1444" s="1150" t="s">
        <v>20753</v>
      </c>
      <c r="AZ1444" s="1150"/>
      <c r="BA1444" s="1150"/>
      <c r="BB1444" s="1150"/>
      <c r="BC1444" s="1150"/>
      <c r="BD1444" s="1150"/>
      <c r="BE1444" s="1150"/>
      <c r="BF1444" s="1150"/>
      <c r="BG1444" s="1150"/>
      <c r="BH1444" s="1150"/>
      <c r="BI1444" s="1150"/>
      <c r="BJ1444" s="1150"/>
    </row>
    <row r="1445" spans="1:62">
      <c r="A1445" s="1150">
        <v>1440</v>
      </c>
      <c r="B1445" s="1150"/>
      <c r="C1445" s="1150" t="s">
        <v>17924</v>
      </c>
      <c r="D1445" s="1150" t="s">
        <v>18942</v>
      </c>
      <c r="E1445" s="1150" t="s">
        <v>18943</v>
      </c>
      <c r="F1445" s="1150" t="s">
        <v>18948</v>
      </c>
      <c r="G1445" s="1150" t="s">
        <v>3643</v>
      </c>
      <c r="H1445" s="1150" t="s">
        <v>5017</v>
      </c>
      <c r="I1445" s="1150" t="s">
        <v>5014</v>
      </c>
      <c r="J1445" s="1150" t="s">
        <v>5016</v>
      </c>
      <c r="K1445" s="1150" t="s">
        <v>20754</v>
      </c>
      <c r="L1445" s="1150" t="s">
        <v>394</v>
      </c>
      <c r="M1445" s="1150">
        <v>100211431</v>
      </c>
      <c r="N1445" s="1150" t="s">
        <v>18962</v>
      </c>
      <c r="O1445" s="1150" t="s">
        <v>19690</v>
      </c>
      <c r="P1445" s="1150" t="s">
        <v>17721</v>
      </c>
      <c r="Q1445" s="1211">
        <v>45210</v>
      </c>
      <c r="R1445" s="1210">
        <v>39037</v>
      </c>
      <c r="S1445" s="1150"/>
      <c r="T1445" s="1150" t="s">
        <v>19410</v>
      </c>
      <c r="U1445" s="1150">
        <v>1003680851</v>
      </c>
      <c r="V1445" s="1150">
        <v>1003680852</v>
      </c>
      <c r="W1445" s="1150"/>
      <c r="X1445" s="1150"/>
      <c r="Y1445" s="1150"/>
      <c r="Z1445" s="1150"/>
      <c r="AA1445" s="1150"/>
      <c r="AB1445" s="1150"/>
      <c r="AC1445" s="1150"/>
      <c r="AD1445" s="1150"/>
      <c r="AE1445" s="1150"/>
      <c r="AF1445" s="1150" t="s">
        <v>19172</v>
      </c>
      <c r="AG1445" s="1211">
        <v>45210</v>
      </c>
      <c r="AH1445" s="1212">
        <v>45200</v>
      </c>
      <c r="AI1445" s="1150" t="s">
        <v>5017</v>
      </c>
      <c r="AJ1445" s="1150" t="s">
        <v>5016</v>
      </c>
      <c r="AK1445" s="1210">
        <v>39036.129999999997</v>
      </c>
      <c r="AL1445" s="1210">
        <v>39037</v>
      </c>
      <c r="AM1445" s="1150" t="s">
        <v>20384</v>
      </c>
      <c r="AN1445" s="1150" t="s">
        <v>20749</v>
      </c>
      <c r="AO1445" s="1210">
        <v>18102</v>
      </c>
      <c r="AP1445" s="1150" t="s">
        <v>12898</v>
      </c>
      <c r="AQ1445" s="1150"/>
      <c r="AR1445" s="1150"/>
      <c r="AS1445" s="1150"/>
      <c r="AT1445" s="1150"/>
      <c r="AU1445" s="1150"/>
      <c r="AV1445" s="1150"/>
      <c r="AW1445" s="1150"/>
      <c r="AX1445" s="1150"/>
      <c r="AY1445" s="1150" t="s">
        <v>20755</v>
      </c>
      <c r="AZ1445" s="1150"/>
      <c r="BA1445" s="1150"/>
      <c r="BB1445" s="1150"/>
      <c r="BC1445" s="1150"/>
      <c r="BD1445" s="1150"/>
      <c r="BE1445" s="1150"/>
      <c r="BF1445" s="1150"/>
      <c r="BG1445" s="1150"/>
      <c r="BH1445" s="1150"/>
      <c r="BI1445" s="1150"/>
      <c r="BJ1445" s="1150"/>
    </row>
    <row r="1446" spans="1:62">
      <c r="A1446" s="1150">
        <v>1441</v>
      </c>
      <c r="B1446" s="1150"/>
      <c r="C1446" s="1150" t="s">
        <v>2792</v>
      </c>
      <c r="D1446" s="1150" t="s">
        <v>18942</v>
      </c>
      <c r="E1446" s="1150" t="s">
        <v>18943</v>
      </c>
      <c r="F1446" s="1150" t="s">
        <v>18948</v>
      </c>
      <c r="G1446" s="1150" t="s">
        <v>15943</v>
      </c>
      <c r="H1446" s="1213" t="s">
        <v>1419</v>
      </c>
      <c r="I1446" s="1213" t="s">
        <v>1416</v>
      </c>
      <c r="J1446" s="1213" t="s">
        <v>1943</v>
      </c>
      <c r="K1446" s="1150" t="s">
        <v>1415</v>
      </c>
      <c r="L1446" s="1150" t="s">
        <v>394</v>
      </c>
      <c r="M1446" s="1150">
        <v>100210447</v>
      </c>
      <c r="N1446" s="1150" t="s">
        <v>394</v>
      </c>
      <c r="O1446" s="1150" t="s">
        <v>19541</v>
      </c>
      <c r="P1446" s="1150" t="s">
        <v>17721</v>
      </c>
      <c r="Q1446" s="1211">
        <v>45183</v>
      </c>
      <c r="R1446" s="1210">
        <v>13157</v>
      </c>
      <c r="S1446" s="1150"/>
      <c r="T1446" s="1150" t="s">
        <v>18969</v>
      </c>
      <c r="U1446" s="1150">
        <v>1003680476</v>
      </c>
      <c r="V1446" s="1150"/>
      <c r="W1446" s="1150"/>
      <c r="X1446" s="1150"/>
      <c r="Y1446" s="1150"/>
      <c r="Z1446" s="1150"/>
      <c r="AA1446" s="1150"/>
      <c r="AB1446" s="1150"/>
      <c r="AC1446" s="1150"/>
      <c r="AD1446" s="1150"/>
      <c r="AE1446" s="1150"/>
      <c r="AF1446" s="1150" t="s">
        <v>19552</v>
      </c>
      <c r="AG1446" s="1211">
        <v>45209</v>
      </c>
      <c r="AH1446" s="1212">
        <v>45200</v>
      </c>
      <c r="AI1446" s="1213" t="s">
        <v>1419</v>
      </c>
      <c r="AJ1446" s="1213" t="s">
        <v>1943</v>
      </c>
      <c r="AK1446" s="1210">
        <v>13156.35</v>
      </c>
      <c r="AL1446" s="1210">
        <v>13157</v>
      </c>
      <c r="AM1446" s="1150" t="s">
        <v>20384</v>
      </c>
      <c r="AN1446" s="1150" t="s">
        <v>19885</v>
      </c>
      <c r="AO1446" s="1210">
        <v>1131.48</v>
      </c>
      <c r="AP1446" s="1150" t="s">
        <v>1418</v>
      </c>
      <c r="AQ1446" s="1150"/>
      <c r="AR1446" s="1150">
        <v>4902155784</v>
      </c>
      <c r="AS1446" s="1150"/>
      <c r="AT1446" s="1150"/>
      <c r="AU1446" s="1150"/>
      <c r="AV1446" s="1150"/>
      <c r="AW1446" s="1150"/>
      <c r="AX1446" s="1150"/>
      <c r="AY1446" s="1150"/>
      <c r="AZ1446" s="1150"/>
      <c r="BA1446" s="1150"/>
      <c r="BB1446" s="1150"/>
      <c r="BC1446" s="1150"/>
      <c r="BD1446" s="1150"/>
      <c r="BE1446" s="1150"/>
      <c r="BF1446" s="1150"/>
      <c r="BG1446" s="1150"/>
      <c r="BH1446" s="1150"/>
      <c r="BI1446" s="1150"/>
      <c r="BJ1446" s="1150"/>
    </row>
    <row r="1447" spans="1:62">
      <c r="A1447" s="1150">
        <v>1442</v>
      </c>
      <c r="B1447" s="1150" t="s">
        <v>20756</v>
      </c>
      <c r="C1447" s="1150" t="s">
        <v>19626</v>
      </c>
      <c r="D1447" s="1150" t="s">
        <v>18942</v>
      </c>
      <c r="E1447" s="1150" t="s">
        <v>17550</v>
      </c>
      <c r="F1447" s="1150" t="s">
        <v>18948</v>
      </c>
      <c r="G1447" s="1150" t="s">
        <v>57</v>
      </c>
      <c r="H1447" s="1150" t="s">
        <v>13619</v>
      </c>
      <c r="I1447" s="1150" t="s">
        <v>13620</v>
      </c>
      <c r="J1447" s="1150"/>
      <c r="K1447" s="1150" t="s">
        <v>20757</v>
      </c>
      <c r="L1447" s="1150" t="s">
        <v>19552</v>
      </c>
      <c r="M1447" s="1150"/>
      <c r="N1447" s="1150"/>
      <c r="O1447" s="1150"/>
      <c r="P1447" s="1150"/>
      <c r="Q1447" s="1150"/>
      <c r="R1447" s="1150"/>
      <c r="S1447" s="1150"/>
      <c r="T1447" s="1150"/>
      <c r="U1447" s="1150"/>
      <c r="V1447" s="1150"/>
      <c r="W1447" s="1150"/>
      <c r="X1447" s="1016"/>
      <c r="Y1447" s="1150"/>
      <c r="Z1447" s="1150"/>
      <c r="AA1447" s="1150"/>
      <c r="AB1447" s="1150"/>
      <c r="AC1447" s="1150"/>
      <c r="AD1447" s="1150"/>
      <c r="AE1447" s="1150"/>
      <c r="AF1447" s="1150"/>
      <c r="AG1447" s="1150"/>
      <c r="AH1447" s="1150"/>
      <c r="AI1447" s="1150" t="s">
        <v>13619</v>
      </c>
      <c r="AJ1447" s="1150"/>
      <c r="AK1447" s="1210">
        <v>60690.05</v>
      </c>
      <c r="AL1447" s="1210">
        <v>60691</v>
      </c>
      <c r="AM1447" s="1150" t="s">
        <v>20384</v>
      </c>
      <c r="AN1447" s="1150" t="s">
        <v>20749</v>
      </c>
      <c r="AO1447" s="1150"/>
      <c r="AP1447" s="1150"/>
      <c r="AQ1447" s="1150"/>
      <c r="AR1447" s="1150"/>
      <c r="AS1447" s="1150"/>
      <c r="AT1447" s="1150"/>
      <c r="AU1447" s="1150"/>
      <c r="AV1447" s="1150"/>
      <c r="AW1447" s="1150"/>
      <c r="AX1447" s="1150"/>
      <c r="AY1447" s="1150"/>
      <c r="AZ1447" s="1150"/>
      <c r="BA1447" s="1150"/>
      <c r="BB1447" s="1150"/>
      <c r="BC1447" s="1150"/>
      <c r="BD1447" s="1150"/>
      <c r="BE1447" s="1150"/>
      <c r="BF1447" s="1150"/>
      <c r="BG1447" s="1150"/>
      <c r="BH1447" s="1150"/>
      <c r="BI1447" s="1150"/>
      <c r="BJ1447" s="1150"/>
    </row>
    <row r="1448" spans="1:62">
      <c r="A1448" s="1150">
        <v>1443</v>
      </c>
      <c r="B1448" s="1150" t="s">
        <v>20756</v>
      </c>
      <c r="C1448" s="1150" t="s">
        <v>19626</v>
      </c>
      <c r="D1448" s="1150" t="s">
        <v>18942</v>
      </c>
      <c r="E1448" s="1150" t="s">
        <v>17550</v>
      </c>
      <c r="F1448" s="1150" t="s">
        <v>18948</v>
      </c>
      <c r="G1448" s="1150" t="s">
        <v>17912</v>
      </c>
      <c r="H1448" s="1150" t="s">
        <v>13574</v>
      </c>
      <c r="I1448" s="1216" t="s">
        <v>13576</v>
      </c>
      <c r="J1448" s="1150"/>
      <c r="K1448" s="1150" t="s">
        <v>20758</v>
      </c>
      <c r="L1448" s="1150" t="s">
        <v>19552</v>
      </c>
      <c r="M1448" s="1150"/>
      <c r="N1448" s="1150"/>
      <c r="O1448" s="1150"/>
      <c r="P1448" s="1150"/>
      <c r="Q1448" s="1150"/>
      <c r="R1448" s="1150"/>
      <c r="S1448" s="1150"/>
      <c r="T1448" s="1150"/>
      <c r="U1448" s="1150"/>
      <c r="V1448" s="1150"/>
      <c r="W1448" s="1150"/>
      <c r="X1448" s="1150"/>
      <c r="Y1448" s="1150"/>
      <c r="Z1448" s="1150"/>
      <c r="AA1448" s="1150"/>
      <c r="AB1448" s="1150"/>
      <c r="AC1448" s="1150"/>
      <c r="AD1448" s="1150"/>
      <c r="AE1448" s="1150"/>
      <c r="AF1448" s="1150"/>
      <c r="AG1448" s="1150"/>
      <c r="AH1448" s="1150"/>
      <c r="AI1448" s="1150" t="s">
        <v>13574</v>
      </c>
      <c r="AJ1448" s="1150"/>
      <c r="AK1448" s="1210">
        <v>60099.31</v>
      </c>
      <c r="AL1448" s="1210">
        <v>60100</v>
      </c>
      <c r="AM1448" s="1150" t="s">
        <v>20384</v>
      </c>
      <c r="AN1448" s="1150" t="s">
        <v>20749</v>
      </c>
      <c r="AO1448" s="1150"/>
      <c r="AP1448" s="1150"/>
      <c r="AQ1448" s="1150"/>
      <c r="AR1448" s="1150"/>
      <c r="AS1448" s="1150"/>
      <c r="AT1448" s="1150"/>
      <c r="AU1448" s="1150"/>
      <c r="AV1448" s="1150"/>
      <c r="AW1448" s="1150"/>
      <c r="AX1448" s="1150"/>
      <c r="AY1448" s="1150"/>
      <c r="AZ1448" s="1150"/>
      <c r="BA1448" s="1150"/>
      <c r="BB1448" s="1150"/>
      <c r="BC1448" s="1150"/>
      <c r="BD1448" s="1150"/>
      <c r="BE1448" s="1150"/>
      <c r="BF1448" s="1150"/>
      <c r="BG1448" s="1150"/>
      <c r="BH1448" s="1150"/>
      <c r="BI1448" s="1150"/>
      <c r="BJ1448" s="1150"/>
    </row>
    <row r="1449" spans="1:62">
      <c r="A1449" s="1150">
        <v>1444</v>
      </c>
      <c r="B1449" s="1150" t="s">
        <v>20756</v>
      </c>
      <c r="C1449" s="1150" t="s">
        <v>19626</v>
      </c>
      <c r="D1449" s="1150" t="s">
        <v>18942</v>
      </c>
      <c r="E1449" s="1150" t="s">
        <v>17550</v>
      </c>
      <c r="F1449" s="1150" t="s">
        <v>18948</v>
      </c>
      <c r="G1449" s="1150" t="s">
        <v>3643</v>
      </c>
      <c r="H1449" s="1150" t="s">
        <v>13622</v>
      </c>
      <c r="I1449" s="1150" t="s">
        <v>13623</v>
      </c>
      <c r="J1449" s="1150"/>
      <c r="K1449" s="1150" t="s">
        <v>20759</v>
      </c>
      <c r="L1449" s="1150" t="s">
        <v>19552</v>
      </c>
      <c r="M1449" s="1150"/>
      <c r="N1449" s="1150"/>
      <c r="O1449" s="1150"/>
      <c r="P1449" s="1150"/>
      <c r="Q1449" s="1150"/>
      <c r="R1449" s="1150"/>
      <c r="S1449" s="1150"/>
      <c r="T1449" s="1150"/>
      <c r="U1449" s="1150"/>
      <c r="V1449" s="1150"/>
      <c r="W1449" s="1150"/>
      <c r="X1449" s="1150"/>
      <c r="Y1449" s="1150"/>
      <c r="Z1449" s="1150"/>
      <c r="AA1449" s="1150"/>
      <c r="AB1449" s="1150"/>
      <c r="AC1449" s="1150"/>
      <c r="AD1449" s="1150"/>
      <c r="AE1449" s="1150"/>
      <c r="AF1449" s="1150"/>
      <c r="AG1449" s="1150"/>
      <c r="AH1449" s="1150"/>
      <c r="AI1449" s="1150" t="s">
        <v>13622</v>
      </c>
      <c r="AJ1449" s="1150"/>
      <c r="AK1449" s="1210">
        <v>53849.23</v>
      </c>
      <c r="AL1449" s="1210">
        <v>53850</v>
      </c>
      <c r="AM1449" s="1150" t="s">
        <v>20384</v>
      </c>
      <c r="AN1449" s="1150" t="s">
        <v>20749</v>
      </c>
      <c r="AO1449" s="1150"/>
      <c r="AP1449" s="1150"/>
      <c r="AQ1449" s="1150"/>
      <c r="AR1449" s="1150"/>
      <c r="AS1449" s="1150"/>
      <c r="AT1449" s="1150"/>
      <c r="AU1449" s="1150"/>
      <c r="AV1449" s="1150"/>
      <c r="AW1449" s="1150"/>
      <c r="AX1449" s="1150"/>
      <c r="AY1449" s="1150"/>
      <c r="AZ1449" s="1150"/>
      <c r="BA1449" s="1150"/>
      <c r="BB1449" s="1150"/>
      <c r="BC1449" s="1150"/>
      <c r="BD1449" s="1150"/>
      <c r="BE1449" s="1150"/>
      <c r="BF1449" s="1150"/>
      <c r="BG1449" s="1150"/>
      <c r="BH1449" s="1150"/>
      <c r="BI1449" s="1150"/>
      <c r="BJ1449" s="1150"/>
    </row>
    <row r="1450" spans="1:62">
      <c r="A1450" s="1150">
        <v>1445</v>
      </c>
      <c r="B1450" s="1150" t="s">
        <v>20756</v>
      </c>
      <c r="C1450" s="1150" t="s">
        <v>19626</v>
      </c>
      <c r="D1450" s="1150" t="s">
        <v>18942</v>
      </c>
      <c r="E1450" s="1150" t="s">
        <v>17550</v>
      </c>
      <c r="F1450" s="1150" t="s">
        <v>18948</v>
      </c>
      <c r="G1450" s="1150" t="s">
        <v>15943</v>
      </c>
      <c r="H1450" s="1150" t="s">
        <v>14043</v>
      </c>
      <c r="I1450" s="1150" t="s">
        <v>20760</v>
      </c>
      <c r="J1450" s="1150"/>
      <c r="K1450" s="1150" t="s">
        <v>20761</v>
      </c>
      <c r="L1450" s="1150" t="s">
        <v>19552</v>
      </c>
      <c r="M1450" s="1150"/>
      <c r="N1450" s="1150"/>
      <c r="O1450" s="1150"/>
      <c r="P1450" s="1150"/>
      <c r="Q1450" s="1150"/>
      <c r="R1450" s="1150"/>
      <c r="S1450" s="1150"/>
      <c r="T1450" s="1150"/>
      <c r="U1450" s="1150"/>
      <c r="V1450" s="1150"/>
      <c r="W1450" s="1150"/>
      <c r="X1450" s="1150"/>
      <c r="Y1450" s="1150"/>
      <c r="Z1450" s="1150"/>
      <c r="AA1450" s="1150"/>
      <c r="AB1450" s="1150"/>
      <c r="AC1450" s="1150"/>
      <c r="AD1450" s="1150"/>
      <c r="AE1450" s="1150"/>
      <c r="AF1450" s="1150"/>
      <c r="AG1450" s="1150"/>
      <c r="AH1450" s="1150"/>
      <c r="AI1450" s="1150" t="s">
        <v>14043</v>
      </c>
      <c r="AJ1450" s="1150"/>
      <c r="AK1450" s="1210">
        <v>96624.65</v>
      </c>
      <c r="AL1450" s="1210">
        <v>96625</v>
      </c>
      <c r="AM1450" s="1150" t="s">
        <v>20384</v>
      </c>
      <c r="AN1450" s="1150" t="s">
        <v>20749</v>
      </c>
      <c r="AO1450" s="1150"/>
      <c r="AP1450" s="1150"/>
      <c r="AQ1450" s="1150"/>
      <c r="AR1450" s="1150"/>
      <c r="AS1450" s="1150"/>
      <c r="AT1450" s="1150"/>
      <c r="AU1450" s="1150"/>
      <c r="AV1450" s="1150"/>
      <c r="AW1450" s="1150"/>
      <c r="AX1450" s="1150"/>
      <c r="AY1450" s="1150"/>
      <c r="AZ1450" s="1150"/>
      <c r="BA1450" s="1150"/>
      <c r="BB1450" s="1150"/>
      <c r="BC1450" s="1150"/>
      <c r="BD1450" s="1150"/>
      <c r="BE1450" s="1150"/>
      <c r="BF1450" s="1150"/>
      <c r="BG1450" s="1150"/>
      <c r="BH1450" s="1150"/>
      <c r="BI1450" s="1150"/>
      <c r="BJ1450" s="1150"/>
    </row>
    <row r="1451" spans="1:62">
      <c r="A1451" s="1150">
        <v>1446</v>
      </c>
      <c r="B1451" s="1150" t="s">
        <v>20756</v>
      </c>
      <c r="C1451" s="1150" t="s">
        <v>19626</v>
      </c>
      <c r="D1451" s="1150" t="s">
        <v>18942</v>
      </c>
      <c r="E1451" s="1150" t="s">
        <v>17550</v>
      </c>
      <c r="F1451" s="1150" t="s">
        <v>18948</v>
      </c>
      <c r="G1451" s="1150" t="s">
        <v>17920</v>
      </c>
      <c r="H1451" s="1150" t="s">
        <v>13579</v>
      </c>
      <c r="I1451" s="1150" t="s">
        <v>13580</v>
      </c>
      <c r="J1451" s="1150"/>
      <c r="K1451" s="1150" t="s">
        <v>13581</v>
      </c>
      <c r="L1451" s="1150" t="s">
        <v>19552</v>
      </c>
      <c r="M1451" s="1150"/>
      <c r="N1451" s="1150"/>
      <c r="O1451" s="1150"/>
      <c r="P1451" s="1150"/>
      <c r="Q1451" s="1150"/>
      <c r="R1451" s="1150"/>
      <c r="S1451" s="1150"/>
      <c r="T1451" s="1150"/>
      <c r="U1451" s="1150"/>
      <c r="V1451" s="1150"/>
      <c r="W1451" s="1150"/>
      <c r="X1451" s="1150"/>
      <c r="Y1451" s="1150"/>
      <c r="Z1451" s="1150"/>
      <c r="AA1451" s="1150"/>
      <c r="AB1451" s="1150"/>
      <c r="AC1451" s="1150"/>
      <c r="AD1451" s="1150"/>
      <c r="AE1451" s="1150"/>
      <c r="AF1451" s="1150"/>
      <c r="AG1451" s="1150"/>
      <c r="AH1451" s="1150"/>
      <c r="AI1451" s="1150" t="s">
        <v>13579</v>
      </c>
      <c r="AJ1451" s="1150"/>
      <c r="AK1451" s="1210">
        <v>52356.71</v>
      </c>
      <c r="AL1451" s="1210">
        <v>52357</v>
      </c>
      <c r="AM1451" s="1150" t="s">
        <v>20384</v>
      </c>
      <c r="AN1451" s="1150" t="s">
        <v>20749</v>
      </c>
      <c r="AO1451" s="1150"/>
      <c r="AP1451" s="1150"/>
      <c r="AQ1451" s="1150"/>
      <c r="AR1451" s="1150"/>
      <c r="AS1451" s="1150"/>
      <c r="AT1451" s="1150"/>
      <c r="AU1451" s="1150"/>
      <c r="AV1451" s="1150"/>
      <c r="AW1451" s="1150"/>
      <c r="AX1451" s="1150"/>
      <c r="AY1451" s="1150"/>
      <c r="AZ1451" s="1150"/>
      <c r="BA1451" s="1150"/>
      <c r="BB1451" s="1150"/>
      <c r="BC1451" s="1150"/>
      <c r="BD1451" s="1150"/>
      <c r="BE1451" s="1150"/>
      <c r="BF1451" s="1150"/>
      <c r="BG1451" s="1150"/>
      <c r="BH1451" s="1150"/>
      <c r="BI1451" s="1150"/>
      <c r="BJ1451" s="1150"/>
    </row>
    <row r="1452" spans="1:62">
      <c r="A1452" s="1150">
        <v>1447</v>
      </c>
      <c r="B1452" s="1150" t="s">
        <v>20756</v>
      </c>
      <c r="C1452" s="1150" t="s">
        <v>19626</v>
      </c>
      <c r="D1452" s="1150" t="s">
        <v>18942</v>
      </c>
      <c r="E1452" s="1150" t="s">
        <v>17550</v>
      </c>
      <c r="F1452" s="1150" t="s">
        <v>18948</v>
      </c>
      <c r="G1452" s="1150" t="s">
        <v>17920</v>
      </c>
      <c r="H1452" s="1150" t="s">
        <v>20762</v>
      </c>
      <c r="I1452" s="1150" t="s">
        <v>20763</v>
      </c>
      <c r="J1452" s="1150"/>
      <c r="K1452" s="1150" t="s">
        <v>20764</v>
      </c>
      <c r="L1452" s="1150" t="s">
        <v>19552</v>
      </c>
      <c r="M1452" s="1150"/>
      <c r="N1452" s="1150"/>
      <c r="O1452" s="1150"/>
      <c r="P1452" s="1150"/>
      <c r="Q1452" s="1150"/>
      <c r="R1452" s="1150"/>
      <c r="S1452" s="1150"/>
      <c r="T1452" s="1150"/>
      <c r="U1452" s="1150"/>
      <c r="V1452" s="1150"/>
      <c r="W1452" s="1150"/>
      <c r="X1452" s="1150"/>
      <c r="Y1452" s="1150"/>
      <c r="Z1452" s="1150"/>
      <c r="AA1452" s="1150"/>
      <c r="AB1452" s="1150"/>
      <c r="AC1452" s="1150"/>
      <c r="AD1452" s="1150"/>
      <c r="AE1452" s="1150"/>
      <c r="AF1452" s="1150"/>
      <c r="AG1452" s="1150"/>
      <c r="AH1452" s="1150"/>
      <c r="AI1452" s="1150" t="s">
        <v>20762</v>
      </c>
      <c r="AJ1452" s="1150"/>
      <c r="AK1452" s="1210">
        <v>42749.440000000002</v>
      </c>
      <c r="AL1452" s="1210">
        <v>42750</v>
      </c>
      <c r="AM1452" s="1150" t="s">
        <v>20384</v>
      </c>
      <c r="AN1452" s="1150" t="s">
        <v>20749</v>
      </c>
      <c r="AO1452" s="1150"/>
      <c r="AP1452" s="1150"/>
      <c r="AQ1452" s="1150"/>
      <c r="AR1452" s="1150"/>
      <c r="AS1452" s="1150"/>
      <c r="AT1452" s="1150"/>
      <c r="AU1452" s="1150"/>
      <c r="AV1452" s="1150"/>
      <c r="AW1452" s="1150"/>
      <c r="AX1452" s="1150"/>
      <c r="AY1452" s="1150"/>
      <c r="AZ1452" s="1150"/>
      <c r="BA1452" s="1150"/>
      <c r="BB1452" s="1150"/>
      <c r="BC1452" s="1150"/>
      <c r="BD1452" s="1150"/>
      <c r="BE1452" s="1150"/>
      <c r="BF1452" s="1150"/>
      <c r="BG1452" s="1150"/>
      <c r="BH1452" s="1150"/>
      <c r="BI1452" s="1150"/>
      <c r="BJ1452" s="1150"/>
    </row>
    <row r="1453" spans="1:62">
      <c r="A1453" s="1150">
        <v>1448</v>
      </c>
      <c r="B1453" s="1150" t="s">
        <v>20756</v>
      </c>
      <c r="C1453" s="1150" t="s">
        <v>19626</v>
      </c>
      <c r="D1453" s="1150" t="s">
        <v>18942</v>
      </c>
      <c r="E1453" s="1150" t="s">
        <v>17550</v>
      </c>
      <c r="F1453" s="1150" t="s">
        <v>18948</v>
      </c>
      <c r="G1453" s="1150" t="s">
        <v>17920</v>
      </c>
      <c r="H1453" s="1150" t="s">
        <v>13614</v>
      </c>
      <c r="I1453" s="1150" t="s">
        <v>13615</v>
      </c>
      <c r="J1453" s="1150"/>
      <c r="K1453" s="1150" t="s">
        <v>13616</v>
      </c>
      <c r="L1453" s="1150" t="s">
        <v>19552</v>
      </c>
      <c r="M1453" s="1150"/>
      <c r="N1453" s="1150"/>
      <c r="O1453" s="1150"/>
      <c r="P1453" s="1150"/>
      <c r="Q1453" s="1150"/>
      <c r="R1453" s="1150"/>
      <c r="S1453" s="1150"/>
      <c r="T1453" s="1150"/>
      <c r="U1453" s="1150"/>
      <c r="V1453" s="1150"/>
      <c r="W1453" s="1150"/>
      <c r="X1453" s="1150"/>
      <c r="Y1453" s="1150"/>
      <c r="Z1453" s="1150"/>
      <c r="AA1453" s="1150"/>
      <c r="AB1453" s="1150"/>
      <c r="AC1453" s="1150"/>
      <c r="AD1453" s="1150"/>
      <c r="AE1453" s="1150"/>
      <c r="AF1453" s="1150"/>
      <c r="AG1453" s="1150"/>
      <c r="AH1453" s="1150"/>
      <c r="AI1453" s="1150" t="s">
        <v>13614</v>
      </c>
      <c r="AJ1453" s="1150"/>
      <c r="AK1453" s="1210">
        <v>37177.230000000003</v>
      </c>
      <c r="AL1453" s="1210">
        <v>37178</v>
      </c>
      <c r="AM1453" s="1150" t="s">
        <v>20384</v>
      </c>
      <c r="AN1453" s="1150" t="s">
        <v>20749</v>
      </c>
      <c r="AO1453" s="1150"/>
      <c r="AP1453" s="1150"/>
      <c r="AQ1453" s="1150"/>
      <c r="AR1453" s="1150"/>
      <c r="AS1453" s="1150"/>
      <c r="AT1453" s="1150"/>
      <c r="AU1453" s="1150"/>
      <c r="AV1453" s="1150"/>
      <c r="AW1453" s="1150"/>
      <c r="AX1453" s="1150"/>
      <c r="AY1453" s="1150"/>
      <c r="AZ1453" s="1150"/>
      <c r="BA1453" s="1150"/>
      <c r="BB1453" s="1150"/>
      <c r="BC1453" s="1150"/>
      <c r="BD1453" s="1150"/>
      <c r="BE1453" s="1150"/>
      <c r="BF1453" s="1150"/>
      <c r="BG1453" s="1150"/>
      <c r="BH1453" s="1150"/>
      <c r="BI1453" s="1150"/>
      <c r="BJ1453" s="1150"/>
    </row>
    <row r="1454" spans="1:62">
      <c r="A1454" s="1150">
        <v>1449</v>
      </c>
      <c r="B1454" s="1150" t="s">
        <v>20756</v>
      </c>
      <c r="C1454" s="1150" t="s">
        <v>19626</v>
      </c>
      <c r="D1454" s="1150" t="s">
        <v>18942</v>
      </c>
      <c r="E1454" s="1150" t="s">
        <v>17550</v>
      </c>
      <c r="F1454" s="1150" t="s">
        <v>18948</v>
      </c>
      <c r="G1454" s="1150" t="s">
        <v>17912</v>
      </c>
      <c r="H1454" s="1150" t="s">
        <v>13607</v>
      </c>
      <c r="I1454" s="1217" t="s">
        <v>13609</v>
      </c>
      <c r="J1454" s="1150"/>
      <c r="K1454" s="1150" t="s">
        <v>13610</v>
      </c>
      <c r="L1454" s="1150" t="s">
        <v>394</v>
      </c>
      <c r="M1454" s="1150"/>
      <c r="N1454" s="1150"/>
      <c r="O1454" s="1150"/>
      <c r="P1454" s="1150"/>
      <c r="Q1454" s="1150"/>
      <c r="R1454" s="1150"/>
      <c r="S1454" s="1150"/>
      <c r="T1454" s="1150"/>
      <c r="U1454" s="1150"/>
      <c r="V1454" s="1150"/>
      <c r="W1454" s="1150"/>
      <c r="X1454" s="1150"/>
      <c r="Y1454" s="1150"/>
      <c r="Z1454" s="1150"/>
      <c r="AA1454" s="1150"/>
      <c r="AB1454" s="1150"/>
      <c r="AC1454" s="1150"/>
      <c r="AD1454" s="1150"/>
      <c r="AE1454" s="1150"/>
      <c r="AF1454" s="1150"/>
      <c r="AG1454" s="1150"/>
      <c r="AH1454" s="1150"/>
      <c r="AI1454" s="1150" t="s">
        <v>13607</v>
      </c>
      <c r="AJ1454" s="1150"/>
      <c r="AK1454" s="1210">
        <v>36322.120000000003</v>
      </c>
      <c r="AL1454" s="1210">
        <v>36323</v>
      </c>
      <c r="AM1454" s="1150" t="s">
        <v>20384</v>
      </c>
      <c r="AN1454" s="1150" t="s">
        <v>20749</v>
      </c>
      <c r="AO1454" s="1150"/>
      <c r="AP1454" s="1150"/>
      <c r="AQ1454" s="1150"/>
      <c r="AR1454" s="1150"/>
      <c r="AS1454" s="1150"/>
      <c r="AT1454" s="1150"/>
      <c r="AU1454" s="1150"/>
      <c r="AV1454" s="1150"/>
      <c r="AW1454" s="1150"/>
      <c r="AX1454" s="1150"/>
      <c r="AY1454" s="1150"/>
      <c r="AZ1454" s="1150"/>
      <c r="BA1454" s="1150"/>
      <c r="BB1454" s="1150"/>
      <c r="BC1454" s="1150"/>
      <c r="BD1454" s="1150"/>
      <c r="BE1454" s="1150"/>
      <c r="BF1454" s="1150"/>
      <c r="BG1454" s="1150"/>
      <c r="BH1454" s="1150"/>
      <c r="BI1454" s="1150"/>
      <c r="BJ1454" s="1150"/>
    </row>
    <row r="1455" spans="1:62">
      <c r="A1455" s="1150">
        <v>1450</v>
      </c>
      <c r="B1455" s="1150" t="s">
        <v>20756</v>
      </c>
      <c r="C1455" s="1150" t="s">
        <v>19626</v>
      </c>
      <c r="D1455" s="1150" t="s">
        <v>18942</v>
      </c>
      <c r="E1455" s="1150" t="s">
        <v>17550</v>
      </c>
      <c r="F1455" s="1150" t="s">
        <v>18948</v>
      </c>
      <c r="G1455" s="1150" t="s">
        <v>15943</v>
      </c>
      <c r="H1455" s="1150" t="s">
        <v>13604</v>
      </c>
      <c r="I1455" s="1150" t="s">
        <v>13605</v>
      </c>
      <c r="J1455" s="1150"/>
      <c r="K1455" s="1150" t="s">
        <v>13606</v>
      </c>
      <c r="L1455" s="1150" t="s">
        <v>18997</v>
      </c>
      <c r="M1455" s="1150"/>
      <c r="N1455" s="1150"/>
      <c r="O1455" s="1150"/>
      <c r="P1455" s="1150"/>
      <c r="Q1455" s="1150"/>
      <c r="R1455" s="1150"/>
      <c r="S1455" s="1150"/>
      <c r="T1455" s="1150"/>
      <c r="U1455" s="1150"/>
      <c r="V1455" s="1150"/>
      <c r="W1455" s="1150"/>
      <c r="X1455" s="1150"/>
      <c r="Y1455" s="1150"/>
      <c r="Z1455" s="1150"/>
      <c r="AA1455" s="1150"/>
      <c r="AB1455" s="1150"/>
      <c r="AC1455" s="1150"/>
      <c r="AD1455" s="1150"/>
      <c r="AE1455" s="1150"/>
      <c r="AF1455" s="1150"/>
      <c r="AG1455" s="1150"/>
      <c r="AH1455" s="1150"/>
      <c r="AI1455" s="1150" t="s">
        <v>13604</v>
      </c>
      <c r="AJ1455" s="1150"/>
      <c r="AK1455" s="1210">
        <v>7555.79</v>
      </c>
      <c r="AL1455" s="1210">
        <v>7556</v>
      </c>
      <c r="AM1455" s="1150" t="s">
        <v>20384</v>
      </c>
      <c r="AN1455" s="1150" t="s">
        <v>20749</v>
      </c>
      <c r="AO1455" s="1150"/>
      <c r="AP1455" s="1150"/>
      <c r="AQ1455" s="1150"/>
      <c r="AR1455" s="1150"/>
      <c r="AS1455" s="1150"/>
      <c r="AT1455" s="1150"/>
      <c r="AU1455" s="1150"/>
      <c r="AV1455" s="1150"/>
      <c r="AW1455" s="1150"/>
      <c r="AX1455" s="1150"/>
      <c r="AY1455" s="1150"/>
      <c r="AZ1455" s="1150"/>
      <c r="BA1455" s="1150"/>
      <c r="BB1455" s="1150"/>
      <c r="BC1455" s="1150"/>
      <c r="BD1455" s="1150"/>
      <c r="BE1455" s="1150"/>
      <c r="BF1455" s="1150"/>
      <c r="BG1455" s="1150"/>
      <c r="BH1455" s="1150"/>
      <c r="BI1455" s="1150"/>
      <c r="BJ1455" s="1150"/>
    </row>
    <row r="1456" spans="1:62">
      <c r="A1456" s="1150">
        <v>1451</v>
      </c>
      <c r="B1456" s="1150" t="s">
        <v>20756</v>
      </c>
      <c r="C1456" s="1150" t="s">
        <v>19626</v>
      </c>
      <c r="D1456" s="1150" t="s">
        <v>18942</v>
      </c>
      <c r="E1456" s="1150" t="s">
        <v>17550</v>
      </c>
      <c r="F1456" s="1150" t="s">
        <v>18948</v>
      </c>
      <c r="G1456" s="1150" t="s">
        <v>57</v>
      </c>
      <c r="H1456" s="1150" t="s">
        <v>13601</v>
      </c>
      <c r="I1456" s="1150" t="s">
        <v>13602</v>
      </c>
      <c r="J1456" s="1150"/>
      <c r="K1456" s="1150" t="s">
        <v>13603</v>
      </c>
      <c r="L1456" s="1150" t="s">
        <v>18997</v>
      </c>
      <c r="M1456" s="1150"/>
      <c r="N1456" s="1150"/>
      <c r="O1456" s="1150"/>
      <c r="P1456" s="1150"/>
      <c r="Q1456" s="1150"/>
      <c r="R1456" s="1150"/>
      <c r="S1456" s="1150"/>
      <c r="T1456" s="1150"/>
      <c r="U1456" s="1150"/>
      <c r="V1456" s="1150"/>
      <c r="W1456" s="1150"/>
      <c r="X1456" s="1150"/>
      <c r="Y1456" s="1150"/>
      <c r="Z1456" s="1150"/>
      <c r="AA1456" s="1150"/>
      <c r="AB1456" s="1150"/>
      <c r="AC1456" s="1150"/>
      <c r="AD1456" s="1150"/>
      <c r="AE1456" s="1150"/>
      <c r="AF1456" s="1150"/>
      <c r="AG1456" s="1150"/>
      <c r="AH1456" s="1150"/>
      <c r="AI1456" s="1150" t="s">
        <v>13601</v>
      </c>
      <c r="AJ1456" s="1150"/>
      <c r="AK1456" s="1210">
        <v>35891.379999999997</v>
      </c>
      <c r="AL1456" s="1210">
        <v>35892</v>
      </c>
      <c r="AM1456" s="1150" t="s">
        <v>20384</v>
      </c>
      <c r="AN1456" s="1150" t="s">
        <v>20749</v>
      </c>
      <c r="AO1456" s="1150"/>
      <c r="AP1456" s="1150"/>
      <c r="AQ1456" s="1150"/>
      <c r="AR1456" s="1150"/>
      <c r="AS1456" s="1150"/>
      <c r="AT1456" s="1150"/>
      <c r="AU1456" s="1150"/>
      <c r="AV1456" s="1150"/>
      <c r="AW1456" s="1150"/>
      <c r="AX1456" s="1150"/>
      <c r="AY1456" s="1150"/>
      <c r="AZ1456" s="1150"/>
      <c r="BA1456" s="1150"/>
      <c r="BB1456" s="1150"/>
      <c r="BC1456" s="1150"/>
      <c r="BD1456" s="1150"/>
      <c r="BE1456" s="1150"/>
      <c r="BF1456" s="1150"/>
      <c r="BG1456" s="1150"/>
      <c r="BH1456" s="1150"/>
      <c r="BI1456" s="1150"/>
      <c r="BJ1456" s="1150"/>
    </row>
    <row r="1457" spans="1:62">
      <c r="A1457" s="1150">
        <v>1452</v>
      </c>
      <c r="B1457" s="1150" t="s">
        <v>20756</v>
      </c>
      <c r="C1457" s="1150" t="s">
        <v>19626</v>
      </c>
      <c r="D1457" s="1150" t="s">
        <v>18942</v>
      </c>
      <c r="E1457" s="1150" t="s">
        <v>17550</v>
      </c>
      <c r="F1457" s="1150" t="s">
        <v>18948</v>
      </c>
      <c r="G1457" s="1150" t="s">
        <v>17912</v>
      </c>
      <c r="H1457" s="1150" t="s">
        <v>13597</v>
      </c>
      <c r="I1457" s="1217" t="s">
        <v>13599</v>
      </c>
      <c r="J1457" s="1150"/>
      <c r="K1457" s="1150" t="s">
        <v>13600</v>
      </c>
      <c r="L1457" s="1150" t="s">
        <v>394</v>
      </c>
      <c r="M1457" s="1150"/>
      <c r="N1457" s="1150"/>
      <c r="O1457" s="1150"/>
      <c r="P1457" s="1150"/>
      <c r="Q1457" s="1150"/>
      <c r="R1457" s="1150"/>
      <c r="S1457" s="1150"/>
      <c r="T1457" s="1150"/>
      <c r="U1457" s="1150"/>
      <c r="V1457" s="1150"/>
      <c r="W1457" s="1150"/>
      <c r="X1457" s="1150"/>
      <c r="Y1457" s="1150"/>
      <c r="Z1457" s="1150"/>
      <c r="AA1457" s="1150"/>
      <c r="AB1457" s="1150"/>
      <c r="AC1457" s="1150"/>
      <c r="AD1457" s="1150"/>
      <c r="AE1457" s="1150"/>
      <c r="AF1457" s="1150"/>
      <c r="AG1457" s="1150"/>
      <c r="AH1457" s="1150"/>
      <c r="AI1457" s="1150" t="s">
        <v>13597</v>
      </c>
      <c r="AJ1457" s="1150"/>
      <c r="AK1457" s="1210">
        <v>101209.81</v>
      </c>
      <c r="AL1457" s="1210">
        <v>101210</v>
      </c>
      <c r="AM1457" s="1150" t="s">
        <v>20384</v>
      </c>
      <c r="AN1457" s="1150" t="s">
        <v>20749</v>
      </c>
      <c r="AO1457" s="1150"/>
      <c r="AP1457" s="1150"/>
      <c r="AQ1457" s="1150"/>
      <c r="AR1457" s="1150"/>
      <c r="AS1457" s="1150"/>
      <c r="AT1457" s="1150"/>
      <c r="AU1457" s="1150"/>
      <c r="AV1457" s="1150"/>
      <c r="AW1457" s="1150"/>
      <c r="AX1457" s="1150"/>
      <c r="AY1457" s="1150"/>
      <c r="AZ1457" s="1150"/>
      <c r="BA1457" s="1150"/>
      <c r="BB1457" s="1150"/>
      <c r="BC1457" s="1150"/>
      <c r="BD1457" s="1150"/>
      <c r="BE1457" s="1150"/>
      <c r="BF1457" s="1150"/>
      <c r="BG1457" s="1150"/>
      <c r="BH1457" s="1150"/>
      <c r="BI1457" s="1150"/>
      <c r="BJ1457" s="1150"/>
    </row>
    <row r="1458" spans="1:62">
      <c r="A1458" s="1150">
        <v>1453</v>
      </c>
      <c r="B1458" s="1150" t="s">
        <v>20756</v>
      </c>
      <c r="C1458" s="1150" t="s">
        <v>19626</v>
      </c>
      <c r="D1458" s="1150" t="s">
        <v>18942</v>
      </c>
      <c r="E1458" s="1150" t="s">
        <v>17550</v>
      </c>
      <c r="F1458" s="1150" t="s">
        <v>18948</v>
      </c>
      <c r="G1458" s="1150" t="s">
        <v>17935</v>
      </c>
      <c r="H1458" s="1150" t="s">
        <v>13593</v>
      </c>
      <c r="I1458" s="1150" t="s">
        <v>13594</v>
      </c>
      <c r="J1458" s="1150"/>
      <c r="K1458" s="1150" t="s">
        <v>13595</v>
      </c>
      <c r="L1458" s="1150" t="s">
        <v>19552</v>
      </c>
      <c r="M1458" s="1150"/>
      <c r="N1458" s="1150"/>
      <c r="O1458" s="1150"/>
      <c r="P1458" s="1150"/>
      <c r="Q1458" s="1150"/>
      <c r="R1458" s="1150"/>
      <c r="S1458" s="1150"/>
      <c r="T1458" s="1150"/>
      <c r="U1458" s="1150"/>
      <c r="V1458" s="1150"/>
      <c r="W1458" s="1150"/>
      <c r="X1458" s="1150"/>
      <c r="Y1458" s="1150"/>
      <c r="Z1458" s="1150"/>
      <c r="AA1458" s="1150"/>
      <c r="AB1458" s="1150"/>
      <c r="AC1458" s="1150"/>
      <c r="AD1458" s="1150"/>
      <c r="AE1458" s="1150"/>
      <c r="AF1458" s="1150"/>
      <c r="AG1458" s="1150"/>
      <c r="AH1458" s="1150"/>
      <c r="AI1458" s="1150" t="s">
        <v>13593</v>
      </c>
      <c r="AJ1458" s="1150"/>
      <c r="AK1458" s="1210">
        <v>62203.05</v>
      </c>
      <c r="AL1458" s="1210">
        <v>62204</v>
      </c>
      <c r="AM1458" s="1150" t="s">
        <v>20384</v>
      </c>
      <c r="AN1458" s="1150" t="s">
        <v>20749</v>
      </c>
      <c r="AO1458" s="1150"/>
      <c r="AP1458" s="1150"/>
      <c r="AQ1458" s="1150"/>
      <c r="AR1458" s="1150"/>
      <c r="AS1458" s="1150"/>
      <c r="AT1458" s="1150"/>
      <c r="AU1458" s="1150"/>
      <c r="AV1458" s="1150"/>
      <c r="AW1458" s="1150"/>
      <c r="AX1458" s="1150"/>
      <c r="AY1458" s="1150"/>
      <c r="AZ1458" s="1150"/>
      <c r="BA1458" s="1150"/>
      <c r="BB1458" s="1150"/>
      <c r="BC1458" s="1150"/>
      <c r="BD1458" s="1150"/>
      <c r="BE1458" s="1150"/>
      <c r="BF1458" s="1150"/>
      <c r="BG1458" s="1150"/>
      <c r="BH1458" s="1150"/>
      <c r="BI1458" s="1150"/>
      <c r="BJ1458" s="1150"/>
    </row>
    <row r="1459" spans="1:62">
      <c r="A1459" s="1150">
        <v>1454</v>
      </c>
      <c r="B1459" s="1150" t="s">
        <v>20756</v>
      </c>
      <c r="C1459" s="1150" t="s">
        <v>19626</v>
      </c>
      <c r="D1459" s="1150" t="s">
        <v>18942</v>
      </c>
      <c r="E1459" s="1150" t="s">
        <v>17550</v>
      </c>
      <c r="F1459" s="1150" t="s">
        <v>18948</v>
      </c>
      <c r="G1459" s="1150" t="s">
        <v>17920</v>
      </c>
      <c r="H1459" s="1150" t="s">
        <v>13611</v>
      </c>
      <c r="I1459" s="1150" t="s">
        <v>13612</v>
      </c>
      <c r="J1459" s="1150"/>
      <c r="K1459" s="1150" t="s">
        <v>13613</v>
      </c>
      <c r="L1459" s="1150" t="s">
        <v>19552</v>
      </c>
      <c r="M1459" s="1150"/>
      <c r="N1459" s="1150"/>
      <c r="O1459" s="1150"/>
      <c r="P1459" s="1150"/>
      <c r="Q1459" s="1150"/>
      <c r="R1459" s="1150"/>
      <c r="S1459" s="1150"/>
      <c r="T1459" s="1150"/>
      <c r="U1459" s="1150"/>
      <c r="V1459" s="1150"/>
      <c r="W1459" s="1150"/>
      <c r="X1459" s="1150"/>
      <c r="Y1459" s="1150"/>
      <c r="Z1459" s="1150"/>
      <c r="AA1459" s="1150"/>
      <c r="AB1459" s="1150"/>
      <c r="AC1459" s="1150"/>
      <c r="AD1459" s="1150"/>
      <c r="AE1459" s="1150"/>
      <c r="AF1459" s="1150"/>
      <c r="AG1459" s="1150"/>
      <c r="AH1459" s="1150"/>
      <c r="AI1459" s="1150" t="s">
        <v>13611</v>
      </c>
      <c r="AJ1459" s="1150"/>
      <c r="AK1459" s="1210">
        <v>36852.050000000003</v>
      </c>
      <c r="AL1459" s="1210">
        <v>36853</v>
      </c>
      <c r="AM1459" s="1150" t="s">
        <v>20384</v>
      </c>
      <c r="AN1459" s="1150" t="s">
        <v>20749</v>
      </c>
      <c r="AO1459" s="1150"/>
      <c r="AP1459" s="1150"/>
      <c r="AQ1459" s="1150"/>
      <c r="AR1459" s="1150"/>
      <c r="AS1459" s="1150"/>
      <c r="AT1459" s="1150"/>
      <c r="AU1459" s="1150"/>
      <c r="AV1459" s="1150"/>
      <c r="AW1459" s="1150"/>
      <c r="AX1459" s="1150"/>
      <c r="AY1459" s="1150"/>
      <c r="AZ1459" s="1150"/>
      <c r="BA1459" s="1150"/>
      <c r="BB1459" s="1150"/>
      <c r="BC1459" s="1150"/>
      <c r="BD1459" s="1150"/>
      <c r="BE1459" s="1150"/>
      <c r="BF1459" s="1150"/>
      <c r="BG1459" s="1150"/>
      <c r="BH1459" s="1150"/>
      <c r="BI1459" s="1150"/>
      <c r="BJ1459" s="1150"/>
    </row>
    <row r="1460" spans="1:62">
      <c r="A1460" s="1150">
        <v>1455</v>
      </c>
      <c r="B1460" s="1150" t="s">
        <v>20756</v>
      </c>
      <c r="C1460" s="1150" t="s">
        <v>19626</v>
      </c>
      <c r="D1460" s="1150" t="s">
        <v>18942</v>
      </c>
      <c r="E1460" s="1150" t="s">
        <v>17550</v>
      </c>
      <c r="F1460" s="1150" t="s">
        <v>18948</v>
      </c>
      <c r="G1460" s="1150" t="s">
        <v>3643</v>
      </c>
      <c r="H1460" s="1150" t="s">
        <v>13583</v>
      </c>
      <c r="I1460" s="1150" t="s">
        <v>13584</v>
      </c>
      <c r="J1460" s="1150"/>
      <c r="K1460" s="1150" t="s">
        <v>13585</v>
      </c>
      <c r="L1460" s="1150" t="s">
        <v>19552</v>
      </c>
      <c r="M1460" s="1150"/>
      <c r="N1460" s="1150"/>
      <c r="O1460" s="1150"/>
      <c r="P1460" s="1150"/>
      <c r="Q1460" s="1150"/>
      <c r="R1460" s="1150"/>
      <c r="S1460" s="1150"/>
      <c r="T1460" s="1150"/>
      <c r="U1460" s="1150"/>
      <c r="V1460" s="1150"/>
      <c r="W1460" s="1150"/>
      <c r="X1460" s="1150"/>
      <c r="Y1460" s="1150"/>
      <c r="Z1460" s="1150"/>
      <c r="AA1460" s="1150"/>
      <c r="AB1460" s="1150"/>
      <c r="AC1460" s="1150"/>
      <c r="AD1460" s="1150"/>
      <c r="AE1460" s="1150"/>
      <c r="AF1460" s="1150"/>
      <c r="AG1460" s="1150"/>
      <c r="AH1460" s="1150"/>
      <c r="AI1460" s="1150" t="s">
        <v>13583</v>
      </c>
      <c r="AJ1460" s="1150"/>
      <c r="AK1460" s="1210">
        <v>56810.63</v>
      </c>
      <c r="AL1460" s="1210">
        <v>56811</v>
      </c>
      <c r="AM1460" s="1150" t="s">
        <v>20384</v>
      </c>
      <c r="AN1460" s="1150" t="s">
        <v>20749</v>
      </c>
      <c r="AO1460" s="1150"/>
      <c r="AP1460" s="1150"/>
      <c r="AQ1460" s="1150"/>
      <c r="AR1460" s="1150"/>
      <c r="AS1460" s="1150"/>
      <c r="AT1460" s="1150"/>
      <c r="AU1460" s="1150"/>
      <c r="AV1460" s="1150"/>
      <c r="AW1460" s="1150"/>
      <c r="AX1460" s="1150"/>
      <c r="AY1460" s="1150"/>
      <c r="AZ1460" s="1150"/>
      <c r="BA1460" s="1150"/>
      <c r="BB1460" s="1150"/>
      <c r="BC1460" s="1150"/>
      <c r="BD1460" s="1150"/>
      <c r="BE1460" s="1150"/>
      <c r="BF1460" s="1150"/>
      <c r="BG1460" s="1150"/>
      <c r="BH1460" s="1150"/>
      <c r="BI1460" s="1150"/>
      <c r="BJ1460" s="1150"/>
    </row>
    <row r="1461" spans="1:62">
      <c r="A1461" s="1150">
        <v>1456</v>
      </c>
      <c r="B1461" s="1150" t="s">
        <v>20756</v>
      </c>
      <c r="C1461" s="1150" t="s">
        <v>19626</v>
      </c>
      <c r="D1461" s="1150" t="s">
        <v>18942</v>
      </c>
      <c r="E1461" s="1150" t="s">
        <v>17550</v>
      </c>
      <c r="F1461" s="1150" t="s">
        <v>18948</v>
      </c>
      <c r="G1461" s="1150" t="s">
        <v>15943</v>
      </c>
      <c r="H1461" s="1150" t="s">
        <v>13544</v>
      </c>
      <c r="I1461" s="1150" t="s">
        <v>13545</v>
      </c>
      <c r="J1461" s="1150"/>
      <c r="K1461" s="1150" t="s">
        <v>13546</v>
      </c>
      <c r="L1461" s="1150" t="s">
        <v>18997</v>
      </c>
      <c r="M1461" s="1150"/>
      <c r="N1461" s="1150"/>
      <c r="O1461" s="1150"/>
      <c r="P1461" s="1150"/>
      <c r="Q1461" s="1150"/>
      <c r="R1461" s="1150"/>
      <c r="S1461" s="1150"/>
      <c r="T1461" s="1150"/>
      <c r="U1461" s="1150"/>
      <c r="V1461" s="1150"/>
      <c r="W1461" s="1150"/>
      <c r="X1461" s="1150"/>
      <c r="Y1461" s="1150"/>
      <c r="Z1461" s="1150"/>
      <c r="AA1461" s="1150"/>
      <c r="AB1461" s="1150"/>
      <c r="AC1461" s="1150"/>
      <c r="AD1461" s="1150"/>
      <c r="AE1461" s="1150"/>
      <c r="AF1461" s="1150"/>
      <c r="AG1461" s="1150"/>
      <c r="AH1461" s="1150"/>
      <c r="AI1461" s="1150" t="s">
        <v>13544</v>
      </c>
      <c r="AJ1461" s="1150"/>
      <c r="AK1461" s="1210">
        <v>52572.14</v>
      </c>
      <c r="AL1461" s="1210">
        <v>52573</v>
      </c>
      <c r="AM1461" s="1150" t="s">
        <v>20384</v>
      </c>
      <c r="AN1461" s="1150" t="s">
        <v>20749</v>
      </c>
      <c r="AO1461" s="1150"/>
      <c r="AP1461" s="1150"/>
      <c r="AQ1461" s="1150"/>
      <c r="AR1461" s="1150"/>
      <c r="AS1461" s="1150"/>
      <c r="AT1461" s="1150"/>
      <c r="AU1461" s="1150"/>
      <c r="AV1461" s="1150"/>
      <c r="AW1461" s="1150"/>
      <c r="AX1461" s="1150"/>
      <c r="AY1461" s="1150"/>
      <c r="AZ1461" s="1150"/>
      <c r="BA1461" s="1150"/>
      <c r="BB1461" s="1150"/>
      <c r="BC1461" s="1150"/>
      <c r="BD1461" s="1150"/>
      <c r="BE1461" s="1150"/>
      <c r="BF1461" s="1150"/>
      <c r="BG1461" s="1150"/>
      <c r="BH1461" s="1150"/>
      <c r="BI1461" s="1150"/>
      <c r="BJ1461" s="1150"/>
    </row>
    <row r="1462" spans="1:62">
      <c r="A1462" s="1150">
        <v>1457</v>
      </c>
      <c r="B1462" s="1150" t="s">
        <v>20756</v>
      </c>
      <c r="C1462" s="1150" t="s">
        <v>19626</v>
      </c>
      <c r="D1462" s="1150" t="s">
        <v>18942</v>
      </c>
      <c r="E1462" s="1150" t="s">
        <v>17550</v>
      </c>
      <c r="F1462" s="1150" t="s">
        <v>18948</v>
      </c>
      <c r="G1462" s="1150" t="s">
        <v>17963</v>
      </c>
      <c r="H1462" s="1150" t="s">
        <v>13586</v>
      </c>
      <c r="I1462" s="1150" t="s">
        <v>13588</v>
      </c>
      <c r="J1462" s="1150" t="s">
        <v>13587</v>
      </c>
      <c r="K1462" s="1150" t="s">
        <v>20765</v>
      </c>
      <c r="L1462" s="1150" t="s">
        <v>394</v>
      </c>
      <c r="M1462" s="1150"/>
      <c r="N1462" s="1150"/>
      <c r="O1462" s="1150"/>
      <c r="P1462" s="1150"/>
      <c r="Q1462" s="1150"/>
      <c r="R1462" s="1150"/>
      <c r="S1462" s="1150"/>
      <c r="T1462" s="1150"/>
      <c r="U1462" s="1150"/>
      <c r="V1462" s="1150"/>
      <c r="W1462" s="1150"/>
      <c r="X1462" s="1150"/>
      <c r="Y1462" s="1150"/>
      <c r="Z1462" s="1150"/>
      <c r="AA1462" s="1150"/>
      <c r="AB1462" s="1150"/>
      <c r="AC1462" s="1150"/>
      <c r="AD1462" s="1150"/>
      <c r="AE1462" s="1150"/>
      <c r="AF1462" s="1150"/>
      <c r="AG1462" s="1150"/>
      <c r="AH1462" s="1150"/>
      <c r="AI1462" s="1150" t="s">
        <v>13586</v>
      </c>
      <c r="AJ1462" s="1150" t="s">
        <v>13587</v>
      </c>
      <c r="AK1462" s="1210">
        <v>101321.34</v>
      </c>
      <c r="AL1462" s="1210">
        <v>101322</v>
      </c>
      <c r="AM1462" s="1150" t="s">
        <v>20384</v>
      </c>
      <c r="AN1462" s="1150" t="s">
        <v>20749</v>
      </c>
      <c r="AO1462" s="1150"/>
      <c r="AP1462" s="1150"/>
      <c r="AQ1462" s="1150"/>
      <c r="AR1462" s="1150"/>
      <c r="AS1462" s="1150"/>
      <c r="AT1462" s="1150"/>
      <c r="AU1462" s="1150"/>
      <c r="AV1462" s="1150"/>
      <c r="AW1462" s="1150"/>
      <c r="AX1462" s="1150"/>
      <c r="AY1462" s="1150"/>
      <c r="AZ1462" s="1150"/>
      <c r="BA1462" s="1150"/>
      <c r="BB1462" s="1150"/>
      <c r="BC1462" s="1150"/>
      <c r="BD1462" s="1150"/>
      <c r="BE1462" s="1150"/>
      <c r="BF1462" s="1150"/>
      <c r="BG1462" s="1150"/>
      <c r="BH1462" s="1150"/>
      <c r="BI1462" s="1150"/>
      <c r="BJ1462" s="1150"/>
    </row>
    <row r="1463" spans="1:62">
      <c r="A1463" s="1150">
        <v>1458</v>
      </c>
      <c r="B1463" s="1150"/>
      <c r="C1463" s="1150" t="s">
        <v>2792</v>
      </c>
      <c r="D1463" s="1150" t="s">
        <v>18942</v>
      </c>
      <c r="E1463" s="1150" t="s">
        <v>18943</v>
      </c>
      <c r="F1463" s="1150" t="s">
        <v>18948</v>
      </c>
      <c r="G1463" s="1150" t="s">
        <v>17935</v>
      </c>
      <c r="H1463" s="1150" t="s">
        <v>964</v>
      </c>
      <c r="I1463" s="1150" t="s">
        <v>216</v>
      </c>
      <c r="J1463" s="1150" t="s">
        <v>9107</v>
      </c>
      <c r="K1463" s="1150" t="s">
        <v>2387</v>
      </c>
      <c r="L1463" s="1150" t="s">
        <v>394</v>
      </c>
      <c r="M1463" s="1150">
        <v>100196188</v>
      </c>
      <c r="N1463" s="1150" t="s">
        <v>394</v>
      </c>
      <c r="O1463" s="1150" t="s">
        <v>19227</v>
      </c>
      <c r="P1463" s="1150" t="s">
        <v>17721</v>
      </c>
      <c r="Q1463" s="1211">
        <v>45209</v>
      </c>
      <c r="R1463" s="1210">
        <v>18123</v>
      </c>
      <c r="S1463" s="1210">
        <v>7950</v>
      </c>
      <c r="T1463" s="1150" t="s">
        <v>394</v>
      </c>
      <c r="U1463" s="1150">
        <v>1003680941</v>
      </c>
      <c r="V1463" s="1150">
        <v>1003680942</v>
      </c>
      <c r="W1463" s="1150"/>
      <c r="X1463" s="1150"/>
      <c r="Y1463" s="1150"/>
      <c r="Z1463" s="1150"/>
      <c r="AA1463" s="1150"/>
      <c r="AB1463" s="1150"/>
      <c r="AC1463" s="1150"/>
      <c r="AD1463" s="1150"/>
      <c r="AE1463" s="1150"/>
      <c r="AF1463" s="1150" t="s">
        <v>18978</v>
      </c>
      <c r="AG1463" s="1211">
        <v>45209</v>
      </c>
      <c r="AH1463" s="1150"/>
      <c r="AI1463" s="1150" t="s">
        <v>964</v>
      </c>
      <c r="AJ1463" s="1150" t="s">
        <v>9107</v>
      </c>
      <c r="AK1463" s="1210">
        <v>18122.810000000001</v>
      </c>
      <c r="AL1463" s="1150"/>
      <c r="AM1463" s="1150" t="s">
        <v>20384</v>
      </c>
      <c r="AN1463" s="1150" t="s">
        <v>20749</v>
      </c>
      <c r="AO1463" s="1210">
        <v>20372</v>
      </c>
      <c r="AP1463" s="1150" t="s">
        <v>20766</v>
      </c>
      <c r="AQ1463" s="1150"/>
      <c r="AR1463" s="1150">
        <v>4902156036</v>
      </c>
      <c r="AS1463" s="1150"/>
      <c r="AT1463" s="1150"/>
      <c r="AU1463" s="1150"/>
      <c r="AV1463" s="1150"/>
      <c r="AW1463" s="1150"/>
      <c r="AX1463" s="1150"/>
      <c r="AY1463" s="1150" t="s">
        <v>20633</v>
      </c>
      <c r="AZ1463" s="1150"/>
      <c r="BA1463" s="1150"/>
      <c r="BB1463" s="1150"/>
      <c r="BC1463" s="1150"/>
      <c r="BD1463" s="1150"/>
      <c r="BE1463" s="1150"/>
      <c r="BF1463" s="1150"/>
      <c r="BG1463" s="1150"/>
      <c r="BH1463" s="1150"/>
      <c r="BI1463" s="1150"/>
      <c r="BJ1463" s="1150"/>
    </row>
    <row r="1464" spans="1:62">
      <c r="A1464" s="1150">
        <v>1459</v>
      </c>
      <c r="B1464" s="1150"/>
      <c r="C1464" s="1150" t="s">
        <v>2792</v>
      </c>
      <c r="D1464" s="1150" t="s">
        <v>18942</v>
      </c>
      <c r="E1464" s="1150" t="s">
        <v>18943</v>
      </c>
      <c r="F1464" s="1150" t="s">
        <v>18948</v>
      </c>
      <c r="G1464" s="1150" t="s">
        <v>17935</v>
      </c>
      <c r="H1464" s="1213" t="s">
        <v>11055</v>
      </c>
      <c r="I1464" s="1213" t="s">
        <v>11060</v>
      </c>
      <c r="J1464" s="1150" t="s">
        <v>20183</v>
      </c>
      <c r="K1464" s="1150" t="s">
        <v>20184</v>
      </c>
      <c r="L1464" s="1150" t="s">
        <v>394</v>
      </c>
      <c r="M1464" s="1150">
        <v>100211250</v>
      </c>
      <c r="N1464" s="1150" t="s">
        <v>18962</v>
      </c>
      <c r="O1464" s="1150" t="s">
        <v>19690</v>
      </c>
      <c r="P1464" s="1150" t="s">
        <v>17721</v>
      </c>
      <c r="Q1464" s="1211">
        <v>45201</v>
      </c>
      <c r="R1464" s="1210">
        <v>75332</v>
      </c>
      <c r="S1464" s="1150"/>
      <c r="T1464" s="1150" t="s">
        <v>18969</v>
      </c>
      <c r="U1464" s="1150">
        <v>1003680487</v>
      </c>
      <c r="V1464" s="1150">
        <v>1003680488</v>
      </c>
      <c r="W1464" s="1150"/>
      <c r="X1464" s="1150"/>
      <c r="Y1464" s="1150"/>
      <c r="Z1464" s="1150"/>
      <c r="AA1464" s="1150"/>
      <c r="AB1464" s="1150"/>
      <c r="AC1464" s="1150"/>
      <c r="AD1464" s="1150"/>
      <c r="AE1464" s="1150"/>
      <c r="AF1464" s="1150" t="s">
        <v>18978</v>
      </c>
      <c r="AG1464" s="1211">
        <v>45209</v>
      </c>
      <c r="AH1464" s="1150"/>
      <c r="AI1464" s="1213" t="s">
        <v>11055</v>
      </c>
      <c r="AJ1464" s="1150" t="s">
        <v>20183</v>
      </c>
      <c r="AK1464" s="1210">
        <v>75332</v>
      </c>
      <c r="AL1464" s="1210">
        <v>18334.419999999998</v>
      </c>
      <c r="AM1464" s="1150" t="s">
        <v>514</v>
      </c>
      <c r="AN1464" s="1150" t="s">
        <v>13437</v>
      </c>
      <c r="AO1464" s="1150"/>
      <c r="AP1464" s="1150" t="s">
        <v>11061</v>
      </c>
      <c r="AQ1464" s="1150"/>
      <c r="AR1464" s="1150">
        <v>4902155780</v>
      </c>
      <c r="AS1464" s="1150"/>
      <c r="AT1464" s="1150"/>
      <c r="AU1464" s="1150"/>
      <c r="AV1464" s="1150"/>
      <c r="AW1464" s="1150"/>
      <c r="AX1464" s="1150"/>
      <c r="AY1464" s="1150"/>
      <c r="AZ1464" s="1150"/>
      <c r="BA1464" s="1150"/>
      <c r="BB1464" s="1150"/>
      <c r="BC1464" s="1150"/>
      <c r="BD1464" s="1150"/>
      <c r="BE1464" s="1150"/>
      <c r="BF1464" s="1150"/>
      <c r="BG1464" s="1150"/>
      <c r="BH1464" s="1150"/>
      <c r="BI1464" s="1150"/>
      <c r="BJ1464" s="1150"/>
    </row>
    <row r="1465" spans="1:62">
      <c r="A1465" s="1150">
        <v>1460</v>
      </c>
      <c r="B1465" s="1150" t="s">
        <v>19094</v>
      </c>
      <c r="C1465" s="1150" t="s">
        <v>2792</v>
      </c>
      <c r="D1465" s="1150" t="s">
        <v>18942</v>
      </c>
      <c r="E1465" s="1150" t="s">
        <v>18943</v>
      </c>
      <c r="F1465" s="1150" t="s">
        <v>18948</v>
      </c>
      <c r="G1465" s="1150" t="s">
        <v>17935</v>
      </c>
      <c r="H1465" s="1213" t="s">
        <v>10950</v>
      </c>
      <c r="I1465" s="1150" t="s">
        <v>10952</v>
      </c>
      <c r="J1465" s="1150" t="s">
        <v>20767</v>
      </c>
      <c r="K1465" s="1150" t="s">
        <v>20768</v>
      </c>
      <c r="L1465" s="1150" t="s">
        <v>394</v>
      </c>
      <c r="M1465" s="1150">
        <v>100211275</v>
      </c>
      <c r="N1465" s="1150" t="s">
        <v>19552</v>
      </c>
      <c r="O1465" s="1150" t="s">
        <v>19690</v>
      </c>
      <c r="P1465" s="1150" t="s">
        <v>17721</v>
      </c>
      <c r="Q1465" s="1211">
        <v>45202</v>
      </c>
      <c r="R1465" s="1210">
        <v>26290</v>
      </c>
      <c r="S1465" s="1150"/>
      <c r="T1465" s="1150" t="s">
        <v>18969</v>
      </c>
      <c r="U1465" s="1150">
        <v>1003680656</v>
      </c>
      <c r="V1465" s="1150">
        <v>1003680657</v>
      </c>
      <c r="W1465" s="1150"/>
      <c r="X1465" s="1150"/>
      <c r="Y1465" s="1150"/>
      <c r="Z1465" s="1150"/>
      <c r="AA1465" s="1150"/>
      <c r="AB1465" s="1150"/>
      <c r="AC1465" s="1150"/>
      <c r="AD1465" s="1150"/>
      <c r="AE1465" s="1150"/>
      <c r="AF1465" s="1150" t="s">
        <v>18978</v>
      </c>
      <c r="AG1465" s="1211">
        <v>45209</v>
      </c>
      <c r="AH1465" s="1212">
        <v>45200</v>
      </c>
      <c r="AI1465" s="1213" t="s">
        <v>10950</v>
      </c>
      <c r="AJ1465" s="1150" t="s">
        <v>20767</v>
      </c>
      <c r="AK1465" s="1210">
        <v>26289.89</v>
      </c>
      <c r="AL1465" s="1210">
        <v>26290</v>
      </c>
      <c r="AM1465" s="1150" t="s">
        <v>514</v>
      </c>
      <c r="AN1465" s="1150" t="s">
        <v>13437</v>
      </c>
      <c r="AO1465" s="1210">
        <v>20971.080000000002</v>
      </c>
      <c r="AP1465" s="1150" t="s">
        <v>20769</v>
      </c>
      <c r="AQ1465" s="1150"/>
      <c r="AR1465" s="1150">
        <v>4902155793</v>
      </c>
      <c r="AS1465" s="1150"/>
      <c r="AT1465" s="1150"/>
      <c r="AU1465" s="1150"/>
      <c r="AV1465" s="1150"/>
      <c r="AW1465" s="1150"/>
      <c r="AX1465" s="1150"/>
      <c r="AY1465" s="1150" t="s">
        <v>20770</v>
      </c>
      <c r="AZ1465" s="1150"/>
      <c r="BA1465" s="1150"/>
      <c r="BB1465" s="1150"/>
      <c r="BC1465" s="1150"/>
      <c r="BD1465" s="1150"/>
      <c r="BE1465" s="1150"/>
      <c r="BF1465" s="1150"/>
      <c r="BG1465" s="1150"/>
      <c r="BH1465" s="1150"/>
      <c r="BI1465" s="1150"/>
      <c r="BJ1465" s="1150"/>
    </row>
    <row r="1466" spans="1:62">
      <c r="A1466" s="1150">
        <v>1461</v>
      </c>
      <c r="B1466" s="1150"/>
      <c r="C1466" s="1150" t="s">
        <v>2792</v>
      </c>
      <c r="D1466" s="1150" t="s">
        <v>18942</v>
      </c>
      <c r="E1466" s="1150" t="s">
        <v>18943</v>
      </c>
      <c r="F1466" s="1150" t="s">
        <v>18959</v>
      </c>
      <c r="G1466" s="1150" t="s">
        <v>17963</v>
      </c>
      <c r="H1466" s="1150" t="s">
        <v>13271</v>
      </c>
      <c r="I1466" s="1150" t="s">
        <v>13273</v>
      </c>
      <c r="J1466" s="1242" t="s">
        <v>13272</v>
      </c>
      <c r="K1466" s="1150" t="s">
        <v>20771</v>
      </c>
      <c r="L1466" s="1150" t="s">
        <v>394</v>
      </c>
      <c r="M1466" s="1150">
        <v>200035124</v>
      </c>
      <c r="N1466" s="1150" t="s">
        <v>394</v>
      </c>
      <c r="O1466" s="1150"/>
      <c r="P1466" s="1150" t="s">
        <v>17721</v>
      </c>
      <c r="Q1466" s="1150"/>
      <c r="R1466" s="1210">
        <v>60593</v>
      </c>
      <c r="S1466" s="1150"/>
      <c r="T1466" s="1150" t="s">
        <v>394</v>
      </c>
      <c r="U1466" s="1150">
        <v>1003680292</v>
      </c>
      <c r="V1466" s="1150"/>
      <c r="W1466" s="1150"/>
      <c r="X1466" s="1150"/>
      <c r="Y1466" s="1150"/>
      <c r="Z1466" s="1150"/>
      <c r="AA1466" s="1150"/>
      <c r="AB1466" s="1150"/>
      <c r="AC1466" s="1150"/>
      <c r="AD1466" s="1150"/>
      <c r="AE1466" s="1150"/>
      <c r="AF1466" s="1150" t="s">
        <v>19172</v>
      </c>
      <c r="AG1466" s="1211">
        <v>45209</v>
      </c>
      <c r="AH1466" s="1150"/>
      <c r="AI1466" s="1150" t="s">
        <v>13271</v>
      </c>
      <c r="AJ1466" s="1242" t="s">
        <v>13272</v>
      </c>
      <c r="AK1466" s="1228">
        <v>57996</v>
      </c>
      <c r="AL1466" s="1228">
        <v>57996</v>
      </c>
      <c r="AM1466" s="1150" t="s">
        <v>20338</v>
      </c>
      <c r="AN1466" s="1150" t="s">
        <v>20339</v>
      </c>
      <c r="AO1466" s="1210">
        <v>2815</v>
      </c>
      <c r="AP1466" s="1150" t="s">
        <v>13274</v>
      </c>
      <c r="AQ1466" s="1150"/>
      <c r="AR1466" s="1150">
        <v>4902155794</v>
      </c>
      <c r="AS1466" s="1150"/>
      <c r="AT1466" s="1150"/>
      <c r="AU1466" s="1150"/>
      <c r="AV1466" s="1150"/>
      <c r="AW1466" s="1150"/>
      <c r="AX1466" s="1150"/>
      <c r="AY1466" s="1150"/>
      <c r="AZ1466" s="1150"/>
      <c r="BA1466" s="1150"/>
      <c r="BB1466" s="1150"/>
      <c r="BC1466" s="1150"/>
      <c r="BD1466" s="1150"/>
      <c r="BE1466" s="1150"/>
      <c r="BF1466" s="1150"/>
      <c r="BG1466" s="1150"/>
      <c r="BH1466" s="1150"/>
      <c r="BI1466" s="1150"/>
      <c r="BJ1466" s="1150"/>
    </row>
    <row r="1467" spans="1:62" ht="27">
      <c r="A1467" s="1150">
        <v>1462</v>
      </c>
      <c r="B1467" s="1150"/>
      <c r="C1467" s="1150" t="s">
        <v>19224</v>
      </c>
      <c r="D1467" s="1150" t="s">
        <v>19273</v>
      </c>
      <c r="E1467" s="1150" t="s">
        <v>18943</v>
      </c>
      <c r="F1467" s="1150" t="s">
        <v>18948</v>
      </c>
      <c r="G1467" s="1150" t="s">
        <v>17935</v>
      </c>
      <c r="H1467" s="1213" t="s">
        <v>10923</v>
      </c>
      <c r="I1467" s="1150" t="s">
        <v>20772</v>
      </c>
      <c r="J1467" s="1150" t="s">
        <v>20773</v>
      </c>
      <c r="K1467" s="1150" t="s">
        <v>20774</v>
      </c>
      <c r="L1467" s="1150"/>
      <c r="M1467" s="1150">
        <v>100211437</v>
      </c>
      <c r="N1467" s="1150" t="s">
        <v>18978</v>
      </c>
      <c r="O1467" s="1150" t="s">
        <v>19690</v>
      </c>
      <c r="P1467" s="1150" t="s">
        <v>17721</v>
      </c>
      <c r="Q1467" s="1211">
        <v>45210</v>
      </c>
      <c r="R1467" s="1210">
        <v>7835</v>
      </c>
      <c r="S1467" s="1150"/>
      <c r="T1467" s="1150" t="s">
        <v>19410</v>
      </c>
      <c r="U1467" s="1150"/>
      <c r="V1467" s="1150"/>
      <c r="W1467" s="1150"/>
      <c r="X1467" s="1150"/>
      <c r="Y1467" s="1150"/>
      <c r="Z1467" s="1150"/>
      <c r="AA1467" s="1150"/>
      <c r="AB1467" s="1150"/>
      <c r="AC1467" s="1150"/>
      <c r="AD1467" s="1150"/>
      <c r="AE1467" s="1150"/>
      <c r="AF1467" s="1150" t="s">
        <v>18978</v>
      </c>
      <c r="AG1467" s="1211">
        <v>45209</v>
      </c>
      <c r="AH1467" s="1150"/>
      <c r="AI1467" s="1213" t="s">
        <v>10923</v>
      </c>
      <c r="AJ1467" s="1150" t="s">
        <v>20773</v>
      </c>
      <c r="AK1467" s="1210">
        <v>7834.88</v>
      </c>
      <c r="AL1467" s="1150"/>
      <c r="AM1467" s="1150" t="s">
        <v>20384</v>
      </c>
      <c r="AN1467" s="1150" t="s">
        <v>13437</v>
      </c>
      <c r="AO1467" s="1215" t="s">
        <v>20775</v>
      </c>
      <c r="AP1467" s="1016" t="s">
        <v>20776</v>
      </c>
      <c r="AQ1467" s="1016"/>
      <c r="AR1467" s="1150"/>
      <c r="AS1467" s="1150"/>
      <c r="AT1467" s="1150"/>
      <c r="AU1467" s="1150"/>
      <c r="AV1467" s="1150"/>
      <c r="AW1467" s="1150"/>
      <c r="AX1467" s="1150"/>
      <c r="AY1467" s="1150"/>
      <c r="AZ1467" s="1150"/>
      <c r="BA1467" s="1150"/>
      <c r="BB1467" s="1150"/>
      <c r="BC1467" s="1150"/>
      <c r="BD1467" s="1150"/>
      <c r="BE1467" s="1150"/>
      <c r="BF1467" s="1150"/>
      <c r="BG1467" s="1150"/>
      <c r="BH1467" s="1150"/>
      <c r="BI1467" s="1150"/>
      <c r="BJ1467" s="1150"/>
    </row>
    <row r="1468" spans="1:62">
      <c r="A1468" s="1150">
        <v>1463</v>
      </c>
      <c r="B1468" s="1150"/>
      <c r="C1468" s="1150" t="s">
        <v>14311</v>
      </c>
      <c r="D1468" s="1150" t="s">
        <v>18942</v>
      </c>
      <c r="E1468" s="1150" t="s">
        <v>17550</v>
      </c>
      <c r="F1468" s="1150" t="s">
        <v>18944</v>
      </c>
      <c r="G1468" s="1150" t="s">
        <v>19517</v>
      </c>
      <c r="H1468" s="1150" t="s">
        <v>13635</v>
      </c>
      <c r="I1468" s="1150" t="s">
        <v>13637</v>
      </c>
      <c r="J1468" s="1150" t="s">
        <v>13636</v>
      </c>
      <c r="K1468" s="1016" t="s">
        <v>13638</v>
      </c>
      <c r="L1468" s="1150" t="s">
        <v>19552</v>
      </c>
      <c r="M1468" s="1150"/>
      <c r="N1468" s="1150"/>
      <c r="O1468" s="1150"/>
      <c r="P1468" s="1150"/>
      <c r="Q1468" s="1150"/>
      <c r="R1468" s="1150"/>
      <c r="S1468" s="1150"/>
      <c r="T1468" s="1150"/>
      <c r="U1468" s="1150"/>
      <c r="V1468" s="1150"/>
      <c r="W1468" s="1150"/>
      <c r="X1468" s="1150"/>
      <c r="Y1468" s="1150"/>
      <c r="Z1468" s="1150"/>
      <c r="AA1468" s="1150"/>
      <c r="AB1468" s="1150"/>
      <c r="AC1468" s="1150"/>
      <c r="AD1468" s="1150"/>
      <c r="AE1468" s="1150"/>
      <c r="AF1468" s="1150"/>
      <c r="AG1468" s="1150"/>
      <c r="AH1468" s="1150"/>
      <c r="AI1468" s="1150" t="s">
        <v>13635</v>
      </c>
      <c r="AJ1468" s="1150" t="s">
        <v>13636</v>
      </c>
      <c r="AK1468" s="1150"/>
      <c r="AL1468" s="1150"/>
      <c r="AM1468" s="1150"/>
      <c r="AN1468" s="1150"/>
      <c r="AO1468" s="1150"/>
      <c r="AP1468" s="1150"/>
      <c r="AQ1468" s="1150"/>
      <c r="AR1468" s="1150"/>
      <c r="AS1468" s="1150"/>
      <c r="AT1468" s="1150"/>
      <c r="AU1468" s="1150"/>
      <c r="AV1468" s="1150"/>
      <c r="AW1468" s="1150"/>
      <c r="AX1468" s="1150"/>
      <c r="AY1468" s="1150"/>
      <c r="AZ1468" s="1150"/>
      <c r="BA1468" s="1150"/>
      <c r="BB1468" s="1150"/>
      <c r="BC1468" s="1150"/>
      <c r="BD1468" s="1150"/>
      <c r="BE1468" s="1150"/>
      <c r="BF1468" s="1150"/>
      <c r="BG1468" s="1150"/>
      <c r="BH1468" s="1150"/>
      <c r="BI1468" s="1150"/>
      <c r="BJ1468" s="1150"/>
    </row>
    <row r="1469" spans="1:62">
      <c r="A1469" s="1150">
        <v>1464</v>
      </c>
      <c r="B1469" s="1150"/>
      <c r="C1469" s="1150" t="s">
        <v>2792</v>
      </c>
      <c r="D1469" s="1150" t="s">
        <v>18942</v>
      </c>
      <c r="E1469" s="1150" t="s">
        <v>18943</v>
      </c>
      <c r="F1469" s="1150" t="s">
        <v>18944</v>
      </c>
      <c r="G1469" s="1150" t="s">
        <v>17920</v>
      </c>
      <c r="H1469" s="1150" t="s">
        <v>13844</v>
      </c>
      <c r="I1469" s="1150" t="s">
        <v>13846</v>
      </c>
      <c r="J1469" s="1150" t="s">
        <v>13845</v>
      </c>
      <c r="K1469" s="1150" t="s">
        <v>20777</v>
      </c>
      <c r="L1469" s="1150" t="s">
        <v>394</v>
      </c>
      <c r="M1469" s="1266">
        <v>100201749</v>
      </c>
      <c r="N1469" s="1150" t="s">
        <v>394</v>
      </c>
      <c r="O1469" s="1150"/>
      <c r="P1469" s="1150"/>
      <c r="Q1469" s="1150"/>
      <c r="R1469" s="1150"/>
      <c r="S1469" s="1150"/>
      <c r="T1469" s="1150"/>
      <c r="U1469" s="1150">
        <v>1003680637</v>
      </c>
      <c r="V1469" s="1150"/>
      <c r="W1469" s="1150"/>
      <c r="X1469" s="1150"/>
      <c r="Y1469" s="1150"/>
      <c r="Z1469" s="1150"/>
      <c r="AA1469" s="1150"/>
      <c r="AB1469" s="1150"/>
      <c r="AC1469" s="1150"/>
      <c r="AD1469" s="1150"/>
      <c r="AE1469" s="1150"/>
      <c r="AF1469" s="1150" t="s">
        <v>18973</v>
      </c>
      <c r="AG1469" s="1211">
        <v>45209</v>
      </c>
      <c r="AH1469" s="1150"/>
      <c r="AI1469" s="1150" t="s">
        <v>13844</v>
      </c>
      <c r="AJ1469" s="1150" t="s">
        <v>13845</v>
      </c>
      <c r="AK1469" s="1210">
        <v>40726.75</v>
      </c>
      <c r="AL1469" s="1150"/>
      <c r="AM1469" s="1150" t="s">
        <v>20335</v>
      </c>
      <c r="AN1469" s="1150" t="s">
        <v>19792</v>
      </c>
      <c r="AO1469" s="1210">
        <v>4256.46</v>
      </c>
      <c r="AP1469" s="1150" t="s">
        <v>13847</v>
      </c>
      <c r="AQ1469" s="1150"/>
      <c r="AR1469" s="1150">
        <v>4902155845</v>
      </c>
      <c r="AS1469" s="1150"/>
      <c r="AT1469" s="1150"/>
      <c r="AU1469" s="1150"/>
      <c r="AV1469" s="1150"/>
      <c r="AW1469" s="1150"/>
      <c r="AX1469" s="1150"/>
      <c r="AY1469" s="1150"/>
      <c r="AZ1469" s="1150"/>
      <c r="BA1469" s="1150"/>
      <c r="BB1469" s="1150"/>
      <c r="BC1469" s="1150"/>
      <c r="BD1469" s="1150"/>
      <c r="BE1469" s="1150"/>
      <c r="BF1469" s="1150"/>
      <c r="BG1469" s="1150"/>
      <c r="BH1469" s="1150"/>
      <c r="BI1469" s="1150"/>
      <c r="BJ1469" s="1150"/>
    </row>
    <row r="1470" spans="1:62" ht="27">
      <c r="A1470" s="1150">
        <v>1465</v>
      </c>
      <c r="B1470" s="1150"/>
      <c r="C1470" s="1150" t="s">
        <v>2792</v>
      </c>
      <c r="D1470" s="1150" t="s">
        <v>18942</v>
      </c>
      <c r="E1470" s="1150" t="s">
        <v>18943</v>
      </c>
      <c r="F1470" s="1150" t="s">
        <v>18944</v>
      </c>
      <c r="G1470" s="1150" t="s">
        <v>17963</v>
      </c>
      <c r="H1470" s="1150" t="s">
        <v>10774</v>
      </c>
      <c r="I1470" s="1150" t="s">
        <v>10776</v>
      </c>
      <c r="J1470" s="1150" t="s">
        <v>20778</v>
      </c>
      <c r="K1470" s="1016" t="s">
        <v>20779</v>
      </c>
      <c r="L1470" s="1150" t="s">
        <v>394</v>
      </c>
      <c r="M1470" s="1150"/>
      <c r="N1470" s="1150"/>
      <c r="O1470" s="1150"/>
      <c r="P1470" s="1150"/>
      <c r="Q1470" s="1150"/>
      <c r="R1470" s="1150"/>
      <c r="S1470" s="1150"/>
      <c r="T1470" s="1150"/>
      <c r="U1470" s="1150">
        <v>1003680857</v>
      </c>
      <c r="V1470" s="1150"/>
      <c r="W1470" s="1150"/>
      <c r="X1470" s="1150"/>
      <c r="Y1470" s="1150"/>
      <c r="Z1470" s="1150"/>
      <c r="AA1470" s="1150"/>
      <c r="AB1470" s="1150"/>
      <c r="AC1470" s="1150"/>
      <c r="AD1470" s="1150"/>
      <c r="AE1470" s="1150"/>
      <c r="AF1470" s="1150" t="s">
        <v>19576</v>
      </c>
      <c r="AG1470" s="1211">
        <v>45209</v>
      </c>
      <c r="AH1470" s="1150"/>
      <c r="AI1470" s="1150" t="s">
        <v>10774</v>
      </c>
      <c r="AJ1470" s="1150" t="s">
        <v>20778</v>
      </c>
      <c r="AK1470" s="1215" t="s">
        <v>20780</v>
      </c>
      <c r="AL1470" s="1150"/>
      <c r="AM1470" s="1150" t="s">
        <v>20335</v>
      </c>
      <c r="AN1470" s="1150" t="s">
        <v>19792</v>
      </c>
      <c r="AO1470" s="1210">
        <v>1124.3499999999999</v>
      </c>
      <c r="AP1470" s="1267" t="s">
        <v>20781</v>
      </c>
      <c r="AQ1470" s="1267"/>
      <c r="AR1470" s="1150">
        <v>4902155996</v>
      </c>
      <c r="AS1470" s="1150"/>
      <c r="AT1470" s="1150"/>
      <c r="AU1470" s="1150"/>
      <c r="AV1470" s="1150"/>
      <c r="AW1470" s="1150"/>
      <c r="AX1470" s="1150"/>
      <c r="AY1470" s="1150"/>
      <c r="AZ1470" s="1150"/>
      <c r="BA1470" s="1150"/>
      <c r="BB1470" s="1150"/>
      <c r="BC1470" s="1150"/>
      <c r="BD1470" s="1150"/>
      <c r="BE1470" s="1150"/>
      <c r="BF1470" s="1150"/>
      <c r="BG1470" s="1150"/>
      <c r="BH1470" s="1150"/>
      <c r="BI1470" s="1150"/>
      <c r="BJ1470" s="1150"/>
    </row>
    <row r="1471" spans="1:62">
      <c r="A1471" s="1150">
        <v>1466</v>
      </c>
      <c r="B1471" s="1150"/>
      <c r="C1471" s="1150" t="s">
        <v>2792</v>
      </c>
      <c r="D1471" s="1150" t="s">
        <v>18942</v>
      </c>
      <c r="E1471" s="1150" t="s">
        <v>18943</v>
      </c>
      <c r="F1471" s="1150" t="s">
        <v>18944</v>
      </c>
      <c r="G1471" s="1150" t="s">
        <v>17920</v>
      </c>
      <c r="H1471" s="1213" t="s">
        <v>13865</v>
      </c>
      <c r="I1471" s="1213" t="s">
        <v>8310</v>
      </c>
      <c r="J1471" s="1213" t="s">
        <v>8309</v>
      </c>
      <c r="K1471" s="1150" t="s">
        <v>19663</v>
      </c>
      <c r="L1471" s="1150" t="s">
        <v>394</v>
      </c>
      <c r="M1471" s="1266">
        <v>100208027</v>
      </c>
      <c r="N1471" s="1150" t="s">
        <v>394</v>
      </c>
      <c r="O1471" s="1150"/>
      <c r="P1471" s="1150"/>
      <c r="Q1471" s="1150"/>
      <c r="R1471" s="1150"/>
      <c r="S1471" s="1150"/>
      <c r="T1471" s="1150"/>
      <c r="U1471" s="1150">
        <v>1003680641</v>
      </c>
      <c r="V1471" s="1150">
        <v>1003680642</v>
      </c>
      <c r="W1471" s="1150"/>
      <c r="X1471" s="1150"/>
      <c r="Y1471" s="1150"/>
      <c r="Z1471" s="1150"/>
      <c r="AA1471" s="1150"/>
      <c r="AB1471" s="1150"/>
      <c r="AC1471" s="1150"/>
      <c r="AD1471" s="1150"/>
      <c r="AE1471" s="1150"/>
      <c r="AF1471" s="1150" t="s">
        <v>18973</v>
      </c>
      <c r="AG1471" s="1211">
        <v>45209</v>
      </c>
      <c r="AH1471" s="1150"/>
      <c r="AI1471" s="1213" t="s">
        <v>13865</v>
      </c>
      <c r="AJ1471" s="1213" t="s">
        <v>8309</v>
      </c>
      <c r="AK1471" s="1210">
        <v>32107.13</v>
      </c>
      <c r="AL1471" s="1150"/>
      <c r="AM1471" s="1150" t="s">
        <v>20335</v>
      </c>
      <c r="AN1471" s="1150" t="s">
        <v>19792</v>
      </c>
      <c r="AO1471" s="1210">
        <v>4311.93</v>
      </c>
      <c r="AP1471" s="1150" t="s">
        <v>8311</v>
      </c>
      <c r="AQ1471" s="1150"/>
      <c r="AR1471" s="1150">
        <v>4902155937</v>
      </c>
      <c r="AS1471" s="1150"/>
      <c r="AT1471" s="1150"/>
      <c r="AU1471" s="1150"/>
      <c r="AV1471" s="1150"/>
      <c r="AW1471" s="1150"/>
      <c r="AX1471" s="1150"/>
      <c r="AY1471" s="1150"/>
      <c r="AZ1471" s="1150"/>
      <c r="BA1471" s="1150"/>
      <c r="BB1471" s="1150"/>
      <c r="BC1471" s="1150"/>
      <c r="BD1471" s="1150"/>
      <c r="BE1471" s="1150"/>
      <c r="BF1471" s="1150"/>
      <c r="BG1471" s="1150"/>
      <c r="BH1471" s="1150"/>
      <c r="BI1471" s="1150"/>
      <c r="BJ1471" s="1150"/>
    </row>
    <row r="1472" spans="1:62">
      <c r="A1472" s="1150">
        <v>1467</v>
      </c>
      <c r="B1472" s="1150"/>
      <c r="C1472" s="1150" t="s">
        <v>2792</v>
      </c>
      <c r="D1472" s="1150" t="s">
        <v>18942</v>
      </c>
      <c r="E1472" s="1150" t="s">
        <v>18943</v>
      </c>
      <c r="F1472" s="1150" t="s">
        <v>18944</v>
      </c>
      <c r="G1472" s="1150" t="s">
        <v>17920</v>
      </c>
      <c r="H1472" s="1150" t="s">
        <v>8286</v>
      </c>
      <c r="I1472" s="1150" t="s">
        <v>8288</v>
      </c>
      <c r="J1472" s="1150" t="s">
        <v>8287</v>
      </c>
      <c r="K1472" s="1150" t="s">
        <v>20782</v>
      </c>
      <c r="L1472" s="1150" t="s">
        <v>394</v>
      </c>
      <c r="M1472" s="1266">
        <v>100208005</v>
      </c>
      <c r="N1472" s="1150" t="s">
        <v>394</v>
      </c>
      <c r="O1472" s="1150"/>
      <c r="P1472" s="1150"/>
      <c r="Q1472" s="1150"/>
      <c r="R1472" s="1150"/>
      <c r="S1472" s="1150"/>
      <c r="T1472" s="1150"/>
      <c r="U1472" s="1150">
        <v>1003680643</v>
      </c>
      <c r="V1472" s="1150">
        <v>1003680644</v>
      </c>
      <c r="W1472" s="1150"/>
      <c r="X1472" s="1150"/>
      <c r="Y1472" s="1150"/>
      <c r="Z1472" s="1150"/>
      <c r="AA1472" s="1150"/>
      <c r="AB1472" s="1150"/>
      <c r="AC1472" s="1150"/>
      <c r="AD1472" s="1150"/>
      <c r="AE1472" s="1150"/>
      <c r="AF1472" s="1150" t="s">
        <v>18973</v>
      </c>
      <c r="AG1472" s="1211">
        <v>45209</v>
      </c>
      <c r="AH1472" s="1150"/>
      <c r="AI1472" s="1150" t="s">
        <v>8286</v>
      </c>
      <c r="AJ1472" s="1150" t="s">
        <v>8287</v>
      </c>
      <c r="AK1472" s="1210">
        <v>21677.59</v>
      </c>
      <c r="AL1472" s="1150"/>
      <c r="AM1472" s="1150" t="s">
        <v>20335</v>
      </c>
      <c r="AN1472" s="1150" t="s">
        <v>19792</v>
      </c>
      <c r="AO1472" s="1210">
        <v>4243.8999999999996</v>
      </c>
      <c r="AP1472" s="1150" t="s">
        <v>8289</v>
      </c>
      <c r="AQ1472" s="1150"/>
      <c r="AR1472" s="1150">
        <v>4902155943</v>
      </c>
      <c r="AS1472" s="1150"/>
      <c r="AT1472" s="1150"/>
      <c r="AU1472" s="1150"/>
      <c r="AV1472" s="1150"/>
      <c r="AW1472" s="1150"/>
      <c r="AX1472" s="1150"/>
      <c r="AY1472" s="1150"/>
      <c r="AZ1472" s="1150"/>
      <c r="BA1472" s="1150"/>
      <c r="BB1472" s="1150"/>
      <c r="BC1472" s="1150"/>
      <c r="BD1472" s="1150"/>
      <c r="BE1472" s="1150"/>
      <c r="BF1472" s="1150"/>
      <c r="BG1472" s="1150"/>
      <c r="BH1472" s="1150"/>
      <c r="BI1472" s="1150"/>
      <c r="BJ1472" s="1150"/>
    </row>
    <row r="1473" spans="1:62">
      <c r="A1473" s="1150">
        <v>1468</v>
      </c>
      <c r="B1473" s="1150"/>
      <c r="C1473" s="1150" t="s">
        <v>19942</v>
      </c>
      <c r="D1473" s="1150" t="s">
        <v>18942</v>
      </c>
      <c r="E1473" s="1150" t="s">
        <v>17550</v>
      </c>
      <c r="F1473" s="1150" t="s">
        <v>19171</v>
      </c>
      <c r="G1473" s="1150" t="s">
        <v>17900</v>
      </c>
      <c r="H1473" s="1150" t="s">
        <v>20783</v>
      </c>
      <c r="I1473" s="1150" t="s">
        <v>20784</v>
      </c>
      <c r="J1473" s="1150"/>
      <c r="K1473" s="1150" t="s">
        <v>20785</v>
      </c>
      <c r="L1473" s="1150" t="s">
        <v>18997</v>
      </c>
      <c r="M1473" s="1150"/>
      <c r="N1473" s="1150"/>
      <c r="O1473" s="1150"/>
      <c r="P1473" s="1150"/>
      <c r="Q1473" s="1150"/>
      <c r="R1473" s="1150"/>
      <c r="S1473" s="1150"/>
      <c r="T1473" s="1150"/>
      <c r="U1473" s="1150"/>
      <c r="V1473" s="1150"/>
      <c r="W1473" s="1150"/>
      <c r="X1473" s="1150"/>
      <c r="Y1473" s="1150"/>
      <c r="Z1473" s="1150"/>
      <c r="AA1473" s="1150"/>
      <c r="AB1473" s="1150"/>
      <c r="AC1473" s="1150"/>
      <c r="AD1473" s="1150"/>
      <c r="AE1473" s="1150"/>
      <c r="AF1473" s="1150"/>
      <c r="AG1473" s="1150"/>
      <c r="AH1473" s="1150"/>
      <c r="AI1473" s="1150" t="s">
        <v>20783</v>
      </c>
      <c r="AJ1473" s="1150"/>
      <c r="AK1473" s="1150"/>
      <c r="AL1473" s="1150"/>
      <c r="AM1473" s="1150" t="s">
        <v>20346</v>
      </c>
      <c r="AN1473" s="1150" t="s">
        <v>20786</v>
      </c>
      <c r="AO1473" s="1150"/>
      <c r="AP1473" s="1150"/>
      <c r="AQ1473" s="1150"/>
      <c r="AR1473" s="1150"/>
      <c r="AS1473" s="1150"/>
      <c r="AT1473" s="1150"/>
      <c r="AU1473" s="1150"/>
      <c r="AV1473" s="1150"/>
      <c r="AW1473" s="1150"/>
      <c r="AX1473" s="1150"/>
      <c r="AY1473" s="1150"/>
      <c r="AZ1473" s="1150"/>
      <c r="BA1473" s="1150"/>
      <c r="BB1473" s="1150"/>
      <c r="BC1473" s="1150"/>
      <c r="BD1473" s="1150"/>
      <c r="BE1473" s="1150"/>
      <c r="BF1473" s="1150"/>
      <c r="BG1473" s="1150"/>
      <c r="BH1473" s="1150"/>
      <c r="BI1473" s="1150"/>
      <c r="BJ1473" s="1150"/>
    </row>
    <row r="1474" spans="1:62">
      <c r="A1474" s="1150">
        <v>1469</v>
      </c>
      <c r="B1474" s="1150"/>
      <c r="C1474" s="1150" t="s">
        <v>19942</v>
      </c>
      <c r="D1474" s="1150" t="s">
        <v>18942</v>
      </c>
      <c r="E1474" s="1150" t="s">
        <v>17550</v>
      </c>
      <c r="F1474" s="1150" t="s">
        <v>18944</v>
      </c>
      <c r="G1474" s="1150" t="s">
        <v>17900</v>
      </c>
      <c r="H1474" s="1150" t="s">
        <v>13729</v>
      </c>
      <c r="I1474" s="1150" t="s">
        <v>13731</v>
      </c>
      <c r="J1474" s="1150" t="s">
        <v>13730</v>
      </c>
      <c r="K1474" s="1150" t="s">
        <v>20787</v>
      </c>
      <c r="L1474" s="1150" t="s">
        <v>19552</v>
      </c>
      <c r="M1474" s="1150"/>
      <c r="N1474" s="1150"/>
      <c r="O1474" s="1150"/>
      <c r="P1474" s="1150"/>
      <c r="Q1474" s="1150"/>
      <c r="R1474" s="1150"/>
      <c r="S1474" s="1150"/>
      <c r="T1474" s="1150"/>
      <c r="U1474" s="1150"/>
      <c r="V1474" s="1150"/>
      <c r="W1474" s="1150"/>
      <c r="X1474" s="1150"/>
      <c r="Y1474" s="1150"/>
      <c r="Z1474" s="1150"/>
      <c r="AA1474" s="1150"/>
      <c r="AB1474" s="1150"/>
      <c r="AC1474" s="1150"/>
      <c r="AD1474" s="1150"/>
      <c r="AE1474" s="1150"/>
      <c r="AF1474" s="1150"/>
      <c r="AG1474" s="1150"/>
      <c r="AH1474" s="1150"/>
      <c r="AI1474" s="1150" t="s">
        <v>13729</v>
      </c>
      <c r="AJ1474" s="1150" t="s">
        <v>13730</v>
      </c>
      <c r="AK1474" s="1150"/>
      <c r="AL1474" s="1150"/>
      <c r="AM1474" s="1150" t="s">
        <v>20351</v>
      </c>
      <c r="AN1474" s="1150" t="s">
        <v>19792</v>
      </c>
      <c r="AO1474" s="1150"/>
      <c r="AP1474" s="1150"/>
      <c r="AQ1474" s="1150"/>
      <c r="AR1474" s="1150"/>
      <c r="AS1474" s="1150"/>
      <c r="AT1474" s="1150"/>
      <c r="AU1474" s="1150"/>
      <c r="AV1474" s="1150"/>
      <c r="AW1474" s="1150"/>
      <c r="AX1474" s="1150"/>
      <c r="AY1474" s="1150"/>
      <c r="AZ1474" s="1150"/>
      <c r="BA1474" s="1150"/>
      <c r="BB1474" s="1150"/>
      <c r="BC1474" s="1150"/>
      <c r="BD1474" s="1150"/>
      <c r="BE1474" s="1150"/>
      <c r="BF1474" s="1150"/>
      <c r="BG1474" s="1150"/>
      <c r="BH1474" s="1150"/>
      <c r="BI1474" s="1150"/>
      <c r="BJ1474" s="1150"/>
    </row>
    <row r="1475" spans="1:62">
      <c r="A1475" s="1150">
        <v>1470</v>
      </c>
      <c r="B1475" s="1150"/>
      <c r="C1475" s="1150" t="s">
        <v>17924</v>
      </c>
      <c r="D1475" s="1150" t="s">
        <v>18942</v>
      </c>
      <c r="E1475" s="1150" t="s">
        <v>18943</v>
      </c>
      <c r="F1475" s="1150" t="s">
        <v>18948</v>
      </c>
      <c r="G1475" s="1150" t="s">
        <v>52</v>
      </c>
      <c r="H1475" s="1213" t="s">
        <v>4647</v>
      </c>
      <c r="I1475" s="1213" t="s">
        <v>4644</v>
      </c>
      <c r="J1475" s="1213" t="s">
        <v>4646</v>
      </c>
      <c r="K1475" s="1150" t="s">
        <v>20602</v>
      </c>
      <c r="L1475" s="1150" t="s">
        <v>394</v>
      </c>
      <c r="M1475" s="1150">
        <v>100181867</v>
      </c>
      <c r="N1475" s="1150" t="s">
        <v>394</v>
      </c>
      <c r="O1475" s="1150"/>
      <c r="P1475" s="1150" t="s">
        <v>17721</v>
      </c>
      <c r="Q1475" s="1260"/>
      <c r="R1475" s="1210">
        <v>30292</v>
      </c>
      <c r="S1475" s="1150"/>
      <c r="T1475" s="1150" t="s">
        <v>394</v>
      </c>
      <c r="U1475" s="1150">
        <v>1003680668</v>
      </c>
      <c r="V1475" s="1150"/>
      <c r="W1475" s="1150"/>
      <c r="X1475" s="1150"/>
      <c r="Y1475" s="1150"/>
      <c r="Z1475" s="1150"/>
      <c r="AA1475" s="1150"/>
      <c r="AB1475" s="1150"/>
      <c r="AC1475" s="1150"/>
      <c r="AD1475" s="1150"/>
      <c r="AE1475" s="1150"/>
      <c r="AF1475" s="1150" t="s">
        <v>19172</v>
      </c>
      <c r="AG1475" s="1211">
        <v>45209</v>
      </c>
      <c r="AH1475" s="1212">
        <v>45200</v>
      </c>
      <c r="AI1475" s="1213" t="s">
        <v>4647</v>
      </c>
      <c r="AJ1475" s="1213" t="s">
        <v>4646</v>
      </c>
      <c r="AK1475" s="1210">
        <v>57936</v>
      </c>
      <c r="AL1475" s="1210">
        <v>57936</v>
      </c>
      <c r="AM1475" s="1150" t="s">
        <v>514</v>
      </c>
      <c r="AN1475" s="1150" t="s">
        <v>13437</v>
      </c>
      <c r="AO1475" s="1150">
        <v>560</v>
      </c>
      <c r="AP1475" s="1150" t="s">
        <v>12584</v>
      </c>
      <c r="AQ1475" s="1150"/>
      <c r="AR1475" s="1150"/>
      <c r="AS1475" s="1150"/>
      <c r="AT1475" s="1150"/>
      <c r="AU1475" s="1150"/>
      <c r="AV1475" s="1150"/>
      <c r="AW1475" s="1150"/>
      <c r="AX1475" s="1150"/>
      <c r="AY1475" s="1150"/>
      <c r="AZ1475" s="1150"/>
      <c r="BA1475" s="1150"/>
      <c r="BB1475" s="1150"/>
      <c r="BC1475" s="1150"/>
      <c r="BD1475" s="1150"/>
      <c r="BE1475" s="1150"/>
      <c r="BF1475" s="1150"/>
      <c r="BG1475" s="1150"/>
      <c r="BH1475" s="1150"/>
      <c r="BI1475" s="1150"/>
      <c r="BJ1475" s="1150"/>
    </row>
    <row r="1476" spans="1:62">
      <c r="A1476" s="1150">
        <v>1471</v>
      </c>
      <c r="B1476" s="1150"/>
      <c r="C1476" s="1150" t="s">
        <v>17924</v>
      </c>
      <c r="D1476" s="1150" t="s">
        <v>18942</v>
      </c>
      <c r="E1476" s="1150" t="s">
        <v>18943</v>
      </c>
      <c r="F1476" s="1150" t="s">
        <v>18948</v>
      </c>
      <c r="G1476" s="1150" t="s">
        <v>15831</v>
      </c>
      <c r="H1476" s="1213" t="s">
        <v>3085</v>
      </c>
      <c r="I1476" s="1150" t="s">
        <v>4253</v>
      </c>
      <c r="J1476" s="1016" t="s">
        <v>3084</v>
      </c>
      <c r="K1476" s="1150" t="s">
        <v>20788</v>
      </c>
      <c r="L1476" s="1150" t="s">
        <v>394</v>
      </c>
      <c r="M1476" s="1150">
        <v>100191457</v>
      </c>
      <c r="N1476" s="1150" t="s">
        <v>394</v>
      </c>
      <c r="O1476" s="1150"/>
      <c r="P1476" s="1150" t="s">
        <v>17721</v>
      </c>
      <c r="Q1476" s="1150"/>
      <c r="R1476" s="1210">
        <v>86000</v>
      </c>
      <c r="S1476" s="1150"/>
      <c r="T1476" s="1150" t="s">
        <v>394</v>
      </c>
      <c r="U1476" s="1150">
        <v>1003680706</v>
      </c>
      <c r="V1476" s="1150"/>
      <c r="W1476" s="1150"/>
      <c r="X1476" s="1150"/>
      <c r="Y1476" s="1150"/>
      <c r="Z1476" s="1150"/>
      <c r="AA1476" s="1150"/>
      <c r="AB1476" s="1150"/>
      <c r="AC1476" s="1150"/>
      <c r="AD1476" s="1150"/>
      <c r="AE1476" s="1150"/>
      <c r="AF1476" s="1150" t="s">
        <v>19172</v>
      </c>
      <c r="AG1476" s="1211">
        <v>45209</v>
      </c>
      <c r="AH1476" s="1150"/>
      <c r="AI1476" s="1213" t="s">
        <v>3085</v>
      </c>
      <c r="AJ1476" s="1016" t="s">
        <v>3084</v>
      </c>
      <c r="AK1476" s="1228">
        <v>33267</v>
      </c>
      <c r="AL1476" s="1210">
        <v>33267</v>
      </c>
      <c r="AM1476" s="1150" t="s">
        <v>514</v>
      </c>
      <c r="AN1476" s="1150" t="s">
        <v>13437</v>
      </c>
      <c r="AO1476" s="1228">
        <v>25913.78</v>
      </c>
      <c r="AP1476" s="1150" t="s">
        <v>11735</v>
      </c>
      <c r="AQ1476" s="1150"/>
      <c r="AR1476" s="1150"/>
      <c r="AS1476" s="1150"/>
      <c r="AT1476" s="1150"/>
      <c r="AU1476" s="1150"/>
      <c r="AV1476" s="1150"/>
      <c r="AW1476" s="1150"/>
      <c r="AX1476" s="1150"/>
      <c r="AY1476" s="1150"/>
      <c r="AZ1476" s="1150"/>
      <c r="BA1476" s="1150"/>
      <c r="BB1476" s="1150"/>
      <c r="BC1476" s="1150"/>
      <c r="BD1476" s="1150"/>
      <c r="BE1476" s="1150"/>
      <c r="BF1476" s="1150"/>
      <c r="BG1476" s="1150"/>
      <c r="BH1476" s="1150"/>
      <c r="BI1476" s="1150"/>
      <c r="BJ1476" s="1150"/>
    </row>
    <row r="1477" spans="1:62">
      <c r="A1477" s="1150">
        <v>1472</v>
      </c>
      <c r="B1477" s="1150"/>
      <c r="C1477" s="1150" t="s">
        <v>19224</v>
      </c>
      <c r="D1477" s="1150" t="s">
        <v>18942</v>
      </c>
      <c r="E1477" s="1150" t="s">
        <v>18943</v>
      </c>
      <c r="F1477" s="1150" t="s">
        <v>18959</v>
      </c>
      <c r="G1477" s="1150" t="s">
        <v>17963</v>
      </c>
      <c r="H1477" s="1150" t="s">
        <v>5384</v>
      </c>
      <c r="I1477" s="1150" t="s">
        <v>5381</v>
      </c>
      <c r="J1477" s="1242" t="s">
        <v>5383</v>
      </c>
      <c r="K1477" s="1150" t="s">
        <v>20789</v>
      </c>
      <c r="L1477" s="1150" t="s">
        <v>394</v>
      </c>
      <c r="M1477" s="1150">
        <v>200035605</v>
      </c>
      <c r="N1477" s="1150" t="s">
        <v>394</v>
      </c>
      <c r="O1477" s="1150"/>
      <c r="P1477" s="1150" t="s">
        <v>17721</v>
      </c>
      <c r="Q1477" s="1150"/>
      <c r="R1477" s="1210">
        <v>176834</v>
      </c>
      <c r="S1477" s="1150"/>
      <c r="T1477" s="1150" t="s">
        <v>394</v>
      </c>
      <c r="U1477" s="1150"/>
      <c r="V1477" s="1150"/>
      <c r="W1477" s="1150"/>
      <c r="X1477" s="1150"/>
      <c r="Y1477" s="1150"/>
      <c r="Z1477" s="1150"/>
      <c r="AA1477" s="1150"/>
      <c r="AB1477" s="1150"/>
      <c r="AC1477" s="1150"/>
      <c r="AD1477" s="1150"/>
      <c r="AE1477" s="1150"/>
      <c r="AF1477" s="1150" t="s">
        <v>19172</v>
      </c>
      <c r="AG1477" s="1150"/>
      <c r="AH1477" s="1150"/>
      <c r="AI1477" s="1150" t="s">
        <v>5384</v>
      </c>
      <c r="AJ1477" s="1242" t="s">
        <v>5383</v>
      </c>
      <c r="AK1477" s="1228">
        <v>176834</v>
      </c>
      <c r="AL1477" s="1210">
        <v>176834</v>
      </c>
      <c r="AM1477" s="1150" t="s">
        <v>20338</v>
      </c>
      <c r="AN1477" s="1150" t="s">
        <v>20339</v>
      </c>
      <c r="AO1477" s="1210">
        <v>3446</v>
      </c>
      <c r="AP1477" s="1150" t="s">
        <v>20790</v>
      </c>
      <c r="AQ1477" s="1150"/>
      <c r="AR1477" s="1150"/>
      <c r="AS1477" s="1150"/>
      <c r="AT1477" s="1150"/>
      <c r="AU1477" s="1150"/>
      <c r="AV1477" s="1150"/>
      <c r="AW1477" s="1150"/>
      <c r="AX1477" s="1150"/>
      <c r="AY1477" s="1150" t="s">
        <v>20791</v>
      </c>
      <c r="AZ1477" s="1150"/>
      <c r="BA1477" s="1150"/>
      <c r="BB1477" s="1150"/>
      <c r="BC1477" s="1150"/>
      <c r="BD1477" s="1150"/>
      <c r="BE1477" s="1150"/>
      <c r="BF1477" s="1150"/>
      <c r="BG1477" s="1150"/>
      <c r="BH1477" s="1150"/>
      <c r="BI1477" s="1150"/>
      <c r="BJ1477" s="1150"/>
    </row>
    <row r="1478" spans="1:62">
      <c r="A1478" s="1150">
        <v>1473</v>
      </c>
      <c r="B1478" s="1150" t="s">
        <v>19886</v>
      </c>
      <c r="C1478" s="1150" t="s">
        <v>19272</v>
      </c>
      <c r="D1478" s="1150" t="s">
        <v>19273</v>
      </c>
      <c r="E1478" s="1150" t="s">
        <v>18943</v>
      </c>
      <c r="F1478" s="1150" t="s">
        <v>18944</v>
      </c>
      <c r="G1478" s="1150" t="s">
        <v>17912</v>
      </c>
      <c r="H1478" s="1150" t="s">
        <v>13323</v>
      </c>
      <c r="I1478" s="1150" t="s">
        <v>13325</v>
      </c>
      <c r="J1478" s="1150" t="s">
        <v>13324</v>
      </c>
      <c r="K1478" s="1150" t="s">
        <v>20792</v>
      </c>
      <c r="L1478" s="1150" t="s">
        <v>394</v>
      </c>
      <c r="M1478" s="1150">
        <v>100211428</v>
      </c>
      <c r="N1478" s="1150" t="s">
        <v>19552</v>
      </c>
      <c r="O1478" s="1150" t="s">
        <v>19690</v>
      </c>
      <c r="P1478" s="1150" t="s">
        <v>17721</v>
      </c>
      <c r="Q1478" s="1211">
        <v>45210</v>
      </c>
      <c r="R1478" s="1210">
        <v>11749</v>
      </c>
      <c r="S1478" s="1150"/>
      <c r="T1478" s="1150" t="s">
        <v>18957</v>
      </c>
      <c r="U1478" s="1150"/>
      <c r="V1478" s="1150"/>
      <c r="W1478" s="1150"/>
      <c r="X1478" s="1150"/>
      <c r="Y1478" s="1150"/>
      <c r="Z1478" s="1150"/>
      <c r="AA1478" s="1150"/>
      <c r="AB1478" s="1150"/>
      <c r="AC1478" s="1150"/>
      <c r="AD1478" s="1150"/>
      <c r="AE1478" s="1150"/>
      <c r="AF1478" s="1150"/>
      <c r="AG1478" s="1150"/>
      <c r="AH1478" s="1150"/>
      <c r="AI1478" s="1150" t="s">
        <v>13323</v>
      </c>
      <c r="AJ1478" s="1150" t="s">
        <v>13324</v>
      </c>
      <c r="AK1478" s="1210">
        <v>11749</v>
      </c>
      <c r="AL1478" s="1210">
        <v>11749</v>
      </c>
      <c r="AM1478" s="1150" t="s">
        <v>20391</v>
      </c>
      <c r="AN1478" s="1150" t="s">
        <v>19792</v>
      </c>
      <c r="AO1478" s="1150"/>
      <c r="AP1478" s="1150"/>
      <c r="AQ1478" s="1150"/>
      <c r="AR1478" s="1150"/>
      <c r="AS1478" s="1150"/>
      <c r="AT1478" s="1150"/>
      <c r="AU1478" s="1150"/>
      <c r="AV1478" s="1150"/>
      <c r="AW1478" s="1150"/>
      <c r="AX1478" s="1150"/>
      <c r="AY1478" s="1150"/>
      <c r="AZ1478" s="1150"/>
      <c r="BA1478" s="1150"/>
      <c r="BB1478" s="1150"/>
      <c r="BC1478" s="1150"/>
      <c r="BD1478" s="1150"/>
      <c r="BE1478" s="1150"/>
      <c r="BF1478" s="1150"/>
      <c r="BG1478" s="1150"/>
      <c r="BH1478" s="1150"/>
      <c r="BI1478" s="1150"/>
      <c r="BJ1478" s="1150"/>
    </row>
    <row r="1479" spans="1:62">
      <c r="A1479" s="1150">
        <v>1474</v>
      </c>
      <c r="B1479" s="1150" t="s">
        <v>19886</v>
      </c>
      <c r="C1479" s="1150" t="s">
        <v>19407</v>
      </c>
      <c r="D1479" s="1150" t="s">
        <v>19273</v>
      </c>
      <c r="E1479" s="1150" t="s">
        <v>18943</v>
      </c>
      <c r="F1479" s="1150" t="s">
        <v>18944</v>
      </c>
      <c r="G1479" s="1150" t="s">
        <v>17900</v>
      </c>
      <c r="H1479" s="1150" t="s">
        <v>1752</v>
      </c>
      <c r="I1479" s="1150" t="s">
        <v>1749</v>
      </c>
      <c r="J1479" s="1150" t="s">
        <v>1751</v>
      </c>
      <c r="K1479" s="1150" t="s">
        <v>1750</v>
      </c>
      <c r="L1479" s="1150" t="s">
        <v>394</v>
      </c>
      <c r="M1479" s="1150">
        <v>100211429</v>
      </c>
      <c r="N1479" s="1150" t="s">
        <v>19552</v>
      </c>
      <c r="O1479" s="1150" t="s">
        <v>19690</v>
      </c>
      <c r="P1479" s="1150" t="s">
        <v>17721</v>
      </c>
      <c r="Q1479" s="1211">
        <v>45210</v>
      </c>
      <c r="R1479" s="1210">
        <v>5099</v>
      </c>
      <c r="S1479" s="1150"/>
      <c r="T1479" s="1150" t="s">
        <v>18957</v>
      </c>
      <c r="U1479" s="1150"/>
      <c r="V1479" s="1150"/>
      <c r="W1479" s="1150"/>
      <c r="X1479" s="1150"/>
      <c r="Y1479" s="1150"/>
      <c r="Z1479" s="1150"/>
      <c r="AA1479" s="1150"/>
      <c r="AB1479" s="1150"/>
      <c r="AC1479" s="1150"/>
      <c r="AD1479" s="1150"/>
      <c r="AE1479" s="1150"/>
      <c r="AF1479" s="1150"/>
      <c r="AG1479" s="1150"/>
      <c r="AH1479" s="1150"/>
      <c r="AI1479" s="1150" t="s">
        <v>1752</v>
      </c>
      <c r="AJ1479" s="1150" t="s">
        <v>1751</v>
      </c>
      <c r="AK1479" s="1210">
        <v>5098.58</v>
      </c>
      <c r="AL1479" s="1210">
        <v>5099</v>
      </c>
      <c r="AM1479" s="1150" t="s">
        <v>20391</v>
      </c>
      <c r="AN1479" s="1150" t="s">
        <v>19792</v>
      </c>
      <c r="AO1479" s="1150"/>
      <c r="AP1479" s="1150"/>
      <c r="AQ1479" s="1150"/>
      <c r="AR1479" s="1150"/>
      <c r="AS1479" s="1150"/>
      <c r="AT1479" s="1150"/>
      <c r="AU1479" s="1150"/>
      <c r="AV1479" s="1150"/>
      <c r="AW1479" s="1150"/>
      <c r="AX1479" s="1150"/>
      <c r="AY1479" s="1150"/>
      <c r="AZ1479" s="1150"/>
      <c r="BA1479" s="1150"/>
      <c r="BB1479" s="1150"/>
      <c r="BC1479" s="1150"/>
      <c r="BD1479" s="1150"/>
      <c r="BE1479" s="1150"/>
      <c r="BF1479" s="1150"/>
      <c r="BG1479" s="1150"/>
      <c r="BH1479" s="1150"/>
      <c r="BI1479" s="1150"/>
      <c r="BJ1479" s="1150"/>
    </row>
    <row r="1480" spans="1:62" ht="27">
      <c r="A1480" s="1150">
        <v>1475</v>
      </c>
      <c r="B1480" s="1150"/>
      <c r="C1480" s="1150" t="s">
        <v>17924</v>
      </c>
      <c r="D1480" s="1150" t="s">
        <v>18942</v>
      </c>
      <c r="E1480" s="1150" t="s">
        <v>18943</v>
      </c>
      <c r="F1480" s="1150" t="s">
        <v>19171</v>
      </c>
      <c r="G1480" s="1150" t="s">
        <v>19136</v>
      </c>
      <c r="H1480" s="1150" t="s">
        <v>20793</v>
      </c>
      <c r="I1480" s="1150" t="s">
        <v>13836</v>
      </c>
      <c r="J1480" s="1150" t="s">
        <v>13835</v>
      </c>
      <c r="K1480" s="1150" t="s">
        <v>20794</v>
      </c>
      <c r="L1480" s="1150" t="s">
        <v>394</v>
      </c>
      <c r="M1480" s="1150">
        <v>100207758</v>
      </c>
      <c r="N1480" s="1150"/>
      <c r="O1480" s="1150"/>
      <c r="P1480" s="1150" t="s">
        <v>17721</v>
      </c>
      <c r="Q1480" s="1150"/>
      <c r="R1480" s="1210">
        <v>327015</v>
      </c>
      <c r="S1480" s="1150"/>
      <c r="T1480" s="1150"/>
      <c r="U1480" s="1150">
        <v>1003680785</v>
      </c>
      <c r="V1480" s="1150">
        <v>1003680786</v>
      </c>
      <c r="W1480" s="1150"/>
      <c r="X1480" s="1150"/>
      <c r="Y1480" s="1150"/>
      <c r="Z1480" s="1150"/>
      <c r="AA1480" s="1150"/>
      <c r="AB1480" s="1150"/>
      <c r="AC1480" s="1150"/>
      <c r="AD1480" s="1150"/>
      <c r="AE1480" s="1150"/>
      <c r="AF1480" s="1150" t="s">
        <v>18983</v>
      </c>
      <c r="AG1480" s="1211">
        <v>45209</v>
      </c>
      <c r="AH1480" s="1150"/>
      <c r="AI1480" s="1150" t="s">
        <v>20793</v>
      </c>
      <c r="AJ1480" s="1150" t="s">
        <v>13835</v>
      </c>
      <c r="AK1480" s="1215" t="s">
        <v>20795</v>
      </c>
      <c r="AL1480" s="1210">
        <v>346991</v>
      </c>
      <c r="AM1480" s="1150" t="s">
        <v>20346</v>
      </c>
      <c r="AN1480" s="1150"/>
      <c r="AO1480" s="1210">
        <v>269868.61</v>
      </c>
      <c r="AP1480" s="1150" t="s">
        <v>13837</v>
      </c>
      <c r="AQ1480" s="1150"/>
      <c r="AR1480" s="1150"/>
      <c r="AS1480" s="1150"/>
      <c r="AT1480" s="1150"/>
      <c r="AU1480" s="1150"/>
      <c r="AV1480" s="1150"/>
      <c r="AW1480" s="1150"/>
      <c r="AX1480" s="1150"/>
      <c r="AY1480" s="1150"/>
      <c r="AZ1480" s="1150"/>
      <c r="BA1480" s="1150"/>
      <c r="BB1480" s="1150"/>
      <c r="BC1480" s="1150"/>
      <c r="BD1480" s="1150"/>
      <c r="BE1480" s="1150"/>
      <c r="BF1480" s="1150"/>
      <c r="BG1480" s="1150"/>
      <c r="BH1480" s="1150"/>
      <c r="BI1480" s="1150"/>
      <c r="BJ1480" s="1150"/>
    </row>
    <row r="1481" spans="1:62" ht="256.5">
      <c r="A1481" s="1150">
        <v>1476</v>
      </c>
      <c r="B1481" s="1150"/>
      <c r="C1481" s="1150" t="s">
        <v>2792</v>
      </c>
      <c r="D1481" s="1150" t="s">
        <v>18942</v>
      </c>
      <c r="E1481" s="1150" t="s">
        <v>18943</v>
      </c>
      <c r="F1481" s="1150" t="s">
        <v>18948</v>
      </c>
      <c r="G1481" s="1150" t="s">
        <v>15831</v>
      </c>
      <c r="H1481" s="1150" t="s">
        <v>4549</v>
      </c>
      <c r="I1481" s="1150" t="s">
        <v>174</v>
      </c>
      <c r="J1481" s="1150" t="s">
        <v>12183</v>
      </c>
      <c r="K1481" s="1215" t="s">
        <v>20796</v>
      </c>
      <c r="L1481" s="1150" t="s">
        <v>394</v>
      </c>
      <c r="M1481" s="1150">
        <v>100181963</v>
      </c>
      <c r="N1481" s="1150" t="s">
        <v>394</v>
      </c>
      <c r="O1481" s="1150"/>
      <c r="P1481" s="1150" t="s">
        <v>17721</v>
      </c>
      <c r="Q1481" s="1150"/>
      <c r="R1481" s="1210">
        <v>108192</v>
      </c>
      <c r="S1481" s="1150"/>
      <c r="T1481" s="1150"/>
      <c r="U1481" s="1150">
        <v>1003680688</v>
      </c>
      <c r="V1481" s="1150">
        <v>1003680689</v>
      </c>
      <c r="W1481" s="1150"/>
      <c r="X1481" s="1150"/>
      <c r="Y1481" s="1150"/>
      <c r="Z1481" s="1150"/>
      <c r="AA1481" s="1150"/>
      <c r="AB1481" s="1150"/>
      <c r="AC1481" s="1150"/>
      <c r="AD1481" s="1150"/>
      <c r="AE1481" s="1150"/>
      <c r="AF1481" s="1150" t="s">
        <v>18962</v>
      </c>
      <c r="AG1481" s="1211">
        <v>45209</v>
      </c>
      <c r="AH1481" s="1150"/>
      <c r="AI1481" s="1150" t="s">
        <v>4549</v>
      </c>
      <c r="AJ1481" s="1150" t="s">
        <v>12183</v>
      </c>
      <c r="AK1481" s="1210">
        <v>20710.87</v>
      </c>
      <c r="AL1481" s="1150"/>
      <c r="AM1481" s="1150" t="s">
        <v>20384</v>
      </c>
      <c r="AN1481" s="1150" t="s">
        <v>19885</v>
      </c>
      <c r="AO1481" s="1150"/>
      <c r="AP1481" s="1150" t="s">
        <v>12184</v>
      </c>
      <c r="AQ1481" s="1150"/>
      <c r="AR1481" s="1150">
        <v>4902156000</v>
      </c>
      <c r="AS1481" s="1150"/>
      <c r="AT1481" s="1150"/>
      <c r="AU1481" s="1150"/>
      <c r="AV1481" s="1150"/>
      <c r="AW1481" s="1150"/>
      <c r="AX1481" s="1150"/>
      <c r="AY1481" s="1150"/>
      <c r="AZ1481" s="1150"/>
      <c r="BA1481" s="1150"/>
      <c r="BB1481" s="1150"/>
      <c r="BC1481" s="1150"/>
      <c r="BD1481" s="1150"/>
      <c r="BE1481" s="1150"/>
      <c r="BF1481" s="1150"/>
      <c r="BG1481" s="1150"/>
      <c r="BH1481" s="1150"/>
      <c r="BI1481" s="1150"/>
      <c r="BJ1481" s="1150"/>
    </row>
    <row r="1482" spans="1:62">
      <c r="A1482" s="1150">
        <v>1477</v>
      </c>
      <c r="B1482" s="1150"/>
      <c r="C1482" s="1150" t="s">
        <v>19626</v>
      </c>
      <c r="D1482" s="1150" t="s">
        <v>18942</v>
      </c>
      <c r="E1482" s="1150" t="s">
        <v>17550</v>
      </c>
      <c r="F1482" s="1150" t="s">
        <v>18944</v>
      </c>
      <c r="G1482" s="1150" t="s">
        <v>17873</v>
      </c>
      <c r="H1482" s="1150" t="s">
        <v>13654</v>
      </c>
      <c r="I1482" s="1150" t="s">
        <v>13656</v>
      </c>
      <c r="J1482" s="1150"/>
      <c r="K1482" s="1150" t="s">
        <v>13657</v>
      </c>
      <c r="L1482" s="1150" t="s">
        <v>19552</v>
      </c>
      <c r="M1482" s="1150"/>
      <c r="N1482" s="1150"/>
      <c r="O1482" s="1150"/>
      <c r="P1482" s="1150"/>
      <c r="Q1482" s="1150"/>
      <c r="R1482" s="1150"/>
      <c r="S1482" s="1150"/>
      <c r="T1482" s="1150"/>
      <c r="U1482" s="1150"/>
      <c r="V1482" s="1150"/>
      <c r="W1482" s="1150"/>
      <c r="X1482" s="1150"/>
      <c r="Y1482" s="1150"/>
      <c r="Z1482" s="1150"/>
      <c r="AA1482" s="1150"/>
      <c r="AB1482" s="1150"/>
      <c r="AC1482" s="1150"/>
      <c r="AD1482" s="1150"/>
      <c r="AE1482" s="1150"/>
      <c r="AF1482" s="1150"/>
      <c r="AG1482" s="1150"/>
      <c r="AH1482" s="1150"/>
      <c r="AI1482" s="1150" t="s">
        <v>13654</v>
      </c>
      <c r="AJ1482" s="1150"/>
      <c r="AK1482" s="1150"/>
      <c r="AL1482" s="1150"/>
      <c r="AM1482" s="1150" t="s">
        <v>20391</v>
      </c>
      <c r="AN1482" s="1150" t="s">
        <v>19792</v>
      </c>
      <c r="AO1482" s="1150"/>
      <c r="AP1482" s="1150"/>
      <c r="AQ1482" s="1150"/>
      <c r="AR1482" s="1150"/>
      <c r="AS1482" s="1150"/>
      <c r="AT1482" s="1150"/>
      <c r="AU1482" s="1150"/>
      <c r="AV1482" s="1150"/>
      <c r="AW1482" s="1150"/>
      <c r="AX1482" s="1150"/>
      <c r="AY1482" s="1150"/>
      <c r="AZ1482" s="1150"/>
      <c r="BA1482" s="1150"/>
      <c r="BB1482" s="1150"/>
      <c r="BC1482" s="1150"/>
      <c r="BD1482" s="1150"/>
      <c r="BE1482" s="1150"/>
      <c r="BF1482" s="1150"/>
      <c r="BG1482" s="1150"/>
      <c r="BH1482" s="1150"/>
      <c r="BI1482" s="1150"/>
      <c r="BJ1482" s="1150"/>
    </row>
    <row r="1483" spans="1:62">
      <c r="A1483" s="1150">
        <v>1478</v>
      </c>
      <c r="B1483" s="1150"/>
      <c r="C1483" s="1150" t="s">
        <v>17924</v>
      </c>
      <c r="D1483" s="1150" t="s">
        <v>18942</v>
      </c>
      <c r="E1483" s="1150" t="s">
        <v>18943</v>
      </c>
      <c r="F1483" s="1150" t="s">
        <v>18948</v>
      </c>
      <c r="G1483" s="1150"/>
      <c r="H1483" s="1213" t="s">
        <v>5120</v>
      </c>
      <c r="I1483" s="1213" t="s">
        <v>5117</v>
      </c>
      <c r="J1483" s="1213" t="s">
        <v>5119</v>
      </c>
      <c r="K1483" s="1150" t="s">
        <v>5118</v>
      </c>
      <c r="L1483" s="1150" t="s">
        <v>394</v>
      </c>
      <c r="M1483" s="1150">
        <v>100191909</v>
      </c>
      <c r="N1483" s="1150" t="s">
        <v>394</v>
      </c>
      <c r="O1483" s="1150"/>
      <c r="P1483" s="1150"/>
      <c r="Q1483" s="1150"/>
      <c r="R1483" s="1150"/>
      <c r="S1483" s="1150"/>
      <c r="T1483" s="1150" t="s">
        <v>18969</v>
      </c>
      <c r="U1483" s="1150">
        <v>1003680787</v>
      </c>
      <c r="V1483" s="1150"/>
      <c r="W1483" s="1150"/>
      <c r="X1483" s="1150"/>
      <c r="Y1483" s="1150"/>
      <c r="Z1483" s="1150"/>
      <c r="AA1483" s="1150"/>
      <c r="AB1483" s="1150"/>
      <c r="AC1483" s="1150"/>
      <c r="AD1483" s="1150"/>
      <c r="AE1483" s="1150"/>
      <c r="AF1483" s="1150" t="s">
        <v>18983</v>
      </c>
      <c r="AG1483" s="1211">
        <v>45208</v>
      </c>
      <c r="AH1483" s="1150"/>
      <c r="AI1483" s="1213" t="s">
        <v>5120</v>
      </c>
      <c r="AJ1483" s="1213" t="s">
        <v>5119</v>
      </c>
      <c r="AK1483" s="1254">
        <v>52737</v>
      </c>
      <c r="AL1483" s="1210">
        <v>52737</v>
      </c>
      <c r="AM1483" s="1150" t="s">
        <v>20384</v>
      </c>
      <c r="AN1483" s="1150" t="s">
        <v>20797</v>
      </c>
      <c r="AO1483" s="1150">
        <v>560</v>
      </c>
      <c r="AP1483" s="1150" t="s">
        <v>12980</v>
      </c>
      <c r="AQ1483" s="1150"/>
      <c r="AR1483" s="1150"/>
      <c r="AS1483" s="1150"/>
      <c r="AT1483" s="1150"/>
      <c r="AU1483" s="1150"/>
      <c r="AV1483" s="1150"/>
      <c r="AW1483" s="1150"/>
      <c r="AX1483" s="1150"/>
      <c r="AY1483" s="1150"/>
      <c r="AZ1483" s="1150"/>
      <c r="BA1483" s="1150"/>
      <c r="BB1483" s="1150"/>
      <c r="BC1483" s="1150"/>
      <c r="BD1483" s="1150"/>
      <c r="BE1483" s="1150"/>
      <c r="BF1483" s="1150"/>
      <c r="BG1483" s="1150"/>
      <c r="BH1483" s="1150"/>
      <c r="BI1483" s="1150"/>
      <c r="BJ1483" s="1150"/>
    </row>
    <row r="1484" spans="1:62" ht="148.5">
      <c r="A1484" s="1150">
        <v>1479</v>
      </c>
      <c r="B1484" s="1150"/>
      <c r="C1484" s="1150" t="s">
        <v>2792</v>
      </c>
      <c r="D1484" s="1150" t="s">
        <v>18942</v>
      </c>
      <c r="E1484" s="1150" t="s">
        <v>18943</v>
      </c>
      <c r="F1484" s="1150" t="s">
        <v>18944</v>
      </c>
      <c r="G1484" s="1150" t="s">
        <v>57</v>
      </c>
      <c r="H1484" s="1268" t="s">
        <v>13266</v>
      </c>
      <c r="I1484" s="1150" t="s">
        <v>13268</v>
      </c>
      <c r="J1484" s="1150" t="s">
        <v>13267</v>
      </c>
      <c r="K1484" s="1215" t="s">
        <v>20798</v>
      </c>
      <c r="L1484" s="1150" t="s">
        <v>394</v>
      </c>
      <c r="M1484" s="1150">
        <v>100203948</v>
      </c>
      <c r="N1484" s="1150" t="s">
        <v>394</v>
      </c>
      <c r="O1484" s="1150"/>
      <c r="P1484" s="1150" t="s">
        <v>17721</v>
      </c>
      <c r="Q1484" s="1150"/>
      <c r="R1484" s="1210">
        <v>85683</v>
      </c>
      <c r="S1484" s="1150"/>
      <c r="T1484" s="1150" t="s">
        <v>394</v>
      </c>
      <c r="U1484" s="1150">
        <v>1003680620</v>
      </c>
      <c r="V1484" s="1150">
        <v>1003680621</v>
      </c>
      <c r="W1484" s="1150"/>
      <c r="X1484" s="1150"/>
      <c r="Y1484" s="1150"/>
      <c r="Z1484" s="1150"/>
      <c r="AA1484" s="1150"/>
      <c r="AB1484" s="1150"/>
      <c r="AC1484" s="1150"/>
      <c r="AD1484" s="1150"/>
      <c r="AE1484" s="1150"/>
      <c r="AF1484" s="1150" t="s">
        <v>19172</v>
      </c>
      <c r="AG1484" s="1211">
        <v>45209</v>
      </c>
      <c r="AH1484" s="1150"/>
      <c r="AI1484" s="1268" t="s">
        <v>13266</v>
      </c>
      <c r="AJ1484" s="1150" t="s">
        <v>13267</v>
      </c>
      <c r="AK1484" s="1210">
        <v>85682.71</v>
      </c>
      <c r="AL1484" s="1210">
        <v>85683</v>
      </c>
      <c r="AM1484" s="1150" t="s">
        <v>20799</v>
      </c>
      <c r="AN1484" s="1150" t="s">
        <v>19792</v>
      </c>
      <c r="AO1484" s="1150"/>
      <c r="AP1484" s="1150" t="s">
        <v>13269</v>
      </c>
      <c r="AQ1484" s="1150"/>
      <c r="AR1484" s="1150">
        <v>4902156002</v>
      </c>
      <c r="AS1484" s="1150"/>
      <c r="AT1484" s="1150"/>
      <c r="AU1484" s="1150"/>
      <c r="AV1484" s="1150"/>
      <c r="AW1484" s="1150"/>
      <c r="AX1484" s="1150"/>
      <c r="AY1484" s="1150"/>
      <c r="AZ1484" s="1150"/>
      <c r="BA1484" s="1150"/>
      <c r="BB1484" s="1150"/>
      <c r="BC1484" s="1150"/>
      <c r="BD1484" s="1150"/>
      <c r="BE1484" s="1150"/>
      <c r="BF1484" s="1150"/>
      <c r="BG1484" s="1150"/>
      <c r="BH1484" s="1150"/>
      <c r="BI1484" s="1150"/>
      <c r="BJ1484" s="1150"/>
    </row>
    <row r="1485" spans="1:62">
      <c r="A1485" s="1150">
        <v>1480</v>
      </c>
      <c r="B1485" s="1150" t="s">
        <v>19886</v>
      </c>
      <c r="C1485" s="1150" t="s">
        <v>19407</v>
      </c>
      <c r="D1485" s="1150" t="s">
        <v>19408</v>
      </c>
      <c r="E1485" s="1150" t="s">
        <v>18943</v>
      </c>
      <c r="F1485" s="1150" t="s">
        <v>18944</v>
      </c>
      <c r="G1485" s="1150" t="s">
        <v>3643</v>
      </c>
      <c r="H1485" s="1269" t="s">
        <v>13285</v>
      </c>
      <c r="I1485" s="1150" t="s">
        <v>13287</v>
      </c>
      <c r="J1485" s="1150" t="s">
        <v>13286</v>
      </c>
      <c r="K1485" s="1150" t="s">
        <v>20800</v>
      </c>
      <c r="L1485" s="1150" t="s">
        <v>394</v>
      </c>
      <c r="M1485" s="1150">
        <v>100210802</v>
      </c>
      <c r="N1485" s="1150" t="s">
        <v>394</v>
      </c>
      <c r="O1485" s="1150" t="s">
        <v>19690</v>
      </c>
      <c r="P1485" s="1150" t="s">
        <v>17721</v>
      </c>
      <c r="Q1485" s="1211">
        <v>45210</v>
      </c>
      <c r="R1485" s="1210">
        <v>21428</v>
      </c>
      <c r="S1485" s="1150"/>
      <c r="T1485" s="1150" t="s">
        <v>18957</v>
      </c>
      <c r="U1485" s="1150"/>
      <c r="V1485" s="1150"/>
      <c r="W1485" s="1150"/>
      <c r="X1485" s="1150"/>
      <c r="Y1485" s="1150"/>
      <c r="Z1485" s="1150"/>
      <c r="AA1485" s="1150"/>
      <c r="AB1485" s="1150"/>
      <c r="AC1485" s="1150"/>
      <c r="AD1485" s="1150"/>
      <c r="AE1485" s="1150"/>
      <c r="AF1485" s="1150"/>
      <c r="AG1485" s="1150"/>
      <c r="AH1485" s="1150"/>
      <c r="AI1485" s="1269" t="s">
        <v>13285</v>
      </c>
      <c r="AJ1485" s="1150" t="s">
        <v>13286</v>
      </c>
      <c r="AK1485" s="1210">
        <v>21428</v>
      </c>
      <c r="AL1485" s="1210">
        <v>21428</v>
      </c>
      <c r="AM1485" s="1150" t="s">
        <v>20391</v>
      </c>
      <c r="AN1485" s="1150" t="s">
        <v>19792</v>
      </c>
      <c r="AO1485" s="1150"/>
      <c r="AP1485" s="1150"/>
      <c r="AQ1485" s="1150"/>
      <c r="AR1485" s="1150"/>
      <c r="AS1485" s="1150"/>
      <c r="AT1485" s="1150"/>
      <c r="AU1485" s="1150"/>
      <c r="AV1485" s="1150"/>
      <c r="AW1485" s="1150"/>
      <c r="AX1485" s="1150"/>
      <c r="AY1485" s="1150"/>
      <c r="AZ1485" s="1150"/>
      <c r="BA1485" s="1150"/>
      <c r="BB1485" s="1150"/>
      <c r="BC1485" s="1150"/>
      <c r="BD1485" s="1150"/>
      <c r="BE1485" s="1150"/>
      <c r="BF1485" s="1150"/>
      <c r="BG1485" s="1150"/>
      <c r="BH1485" s="1150"/>
      <c r="BI1485" s="1150"/>
      <c r="BJ1485" s="1150"/>
    </row>
    <row r="1486" spans="1:62">
      <c r="A1486" s="1150">
        <v>1481</v>
      </c>
      <c r="B1486" s="1150" t="s">
        <v>19886</v>
      </c>
      <c r="C1486" s="1150" t="s">
        <v>19407</v>
      </c>
      <c r="D1486" s="1150" t="s">
        <v>19273</v>
      </c>
      <c r="E1486" s="1150" t="s">
        <v>18943</v>
      </c>
      <c r="F1486" s="1150" t="s">
        <v>18944</v>
      </c>
      <c r="G1486" s="1150" t="s">
        <v>3643</v>
      </c>
      <c r="H1486" s="1269" t="s">
        <v>13290</v>
      </c>
      <c r="I1486" s="1150" t="s">
        <v>13292</v>
      </c>
      <c r="J1486" s="1150" t="s">
        <v>13291</v>
      </c>
      <c r="K1486" s="1150" t="s">
        <v>20801</v>
      </c>
      <c r="L1486" s="1150" t="s">
        <v>394</v>
      </c>
      <c r="M1486" s="1150">
        <v>100211450</v>
      </c>
      <c r="N1486" s="1150" t="s">
        <v>18997</v>
      </c>
      <c r="O1486" s="1150" t="s">
        <v>19690</v>
      </c>
      <c r="P1486" s="1150" t="s">
        <v>17721</v>
      </c>
      <c r="Q1486" s="1211">
        <v>45210</v>
      </c>
      <c r="R1486" s="1210">
        <v>8878</v>
      </c>
      <c r="S1486" s="1150"/>
      <c r="T1486" s="1150" t="s">
        <v>18957</v>
      </c>
      <c r="U1486" s="1150"/>
      <c r="V1486" s="1150"/>
      <c r="W1486" s="1150"/>
      <c r="X1486" s="1150"/>
      <c r="Y1486" s="1150"/>
      <c r="Z1486" s="1150"/>
      <c r="AA1486" s="1150"/>
      <c r="AB1486" s="1150"/>
      <c r="AC1486" s="1150"/>
      <c r="AD1486" s="1150"/>
      <c r="AE1486" s="1150"/>
      <c r="AF1486" s="1150"/>
      <c r="AG1486" s="1150"/>
      <c r="AH1486" s="1150"/>
      <c r="AI1486" s="1269" t="s">
        <v>13290</v>
      </c>
      <c r="AJ1486" s="1150" t="s">
        <v>13291</v>
      </c>
      <c r="AK1486" s="1210">
        <v>8878.4599999999991</v>
      </c>
      <c r="AL1486" s="1210">
        <v>8879</v>
      </c>
      <c r="AM1486" s="1150" t="s">
        <v>20391</v>
      </c>
      <c r="AN1486" s="1150" t="s">
        <v>19792</v>
      </c>
      <c r="AO1486" s="1150"/>
      <c r="AP1486" s="1150"/>
      <c r="AQ1486" s="1150"/>
      <c r="AR1486" s="1150"/>
      <c r="AS1486" s="1150"/>
      <c r="AT1486" s="1150"/>
      <c r="AU1486" s="1150"/>
      <c r="AV1486" s="1150"/>
      <c r="AW1486" s="1150"/>
      <c r="AX1486" s="1150"/>
      <c r="AY1486" s="1150"/>
      <c r="AZ1486" s="1150"/>
      <c r="BA1486" s="1150"/>
      <c r="BB1486" s="1150"/>
      <c r="BC1486" s="1150"/>
      <c r="BD1486" s="1150"/>
      <c r="BE1486" s="1150"/>
      <c r="BF1486" s="1150"/>
      <c r="BG1486" s="1150"/>
      <c r="BH1486" s="1150"/>
      <c r="BI1486" s="1150"/>
      <c r="BJ1486" s="1150"/>
    </row>
    <row r="1487" spans="1:62">
      <c r="A1487" s="1150">
        <v>1482</v>
      </c>
      <c r="B1487" s="1150" t="s">
        <v>19886</v>
      </c>
      <c r="C1487" s="1150" t="s">
        <v>19407</v>
      </c>
      <c r="D1487" s="1150" t="s">
        <v>19273</v>
      </c>
      <c r="E1487" s="1150" t="s">
        <v>18943</v>
      </c>
      <c r="F1487" s="1150" t="s">
        <v>18944</v>
      </c>
      <c r="G1487" s="1150" t="s">
        <v>3643</v>
      </c>
      <c r="H1487" s="1269" t="s">
        <v>13295</v>
      </c>
      <c r="I1487" s="1150" t="s">
        <v>13297</v>
      </c>
      <c r="J1487" s="1150" t="s">
        <v>13296</v>
      </c>
      <c r="K1487" s="1150" t="s">
        <v>20802</v>
      </c>
      <c r="L1487" s="1150" t="s">
        <v>394</v>
      </c>
      <c r="M1487" s="1150">
        <v>100210809</v>
      </c>
      <c r="N1487" s="1150" t="s">
        <v>394</v>
      </c>
      <c r="O1487" s="1150" t="s">
        <v>19690</v>
      </c>
      <c r="P1487" s="1150" t="s">
        <v>17721</v>
      </c>
      <c r="Q1487" s="1211">
        <v>45210</v>
      </c>
      <c r="R1487" s="1210">
        <v>24864</v>
      </c>
      <c r="S1487" s="1150"/>
      <c r="T1487" s="1150" t="s">
        <v>18957</v>
      </c>
      <c r="U1487" s="1150"/>
      <c r="V1487" s="1150"/>
      <c r="W1487" s="1150"/>
      <c r="X1487" s="1150"/>
      <c r="Y1487" s="1150"/>
      <c r="Z1487" s="1150"/>
      <c r="AA1487" s="1150"/>
      <c r="AB1487" s="1150"/>
      <c r="AC1487" s="1150"/>
      <c r="AD1487" s="1150"/>
      <c r="AE1487" s="1150"/>
      <c r="AF1487" s="1150"/>
      <c r="AG1487" s="1150"/>
      <c r="AH1487" s="1150"/>
      <c r="AI1487" s="1269" t="s">
        <v>13295</v>
      </c>
      <c r="AJ1487" s="1150" t="s">
        <v>13296</v>
      </c>
      <c r="AK1487" s="1210">
        <v>24864</v>
      </c>
      <c r="AL1487" s="1210">
        <v>24864</v>
      </c>
      <c r="AM1487" s="1150" t="s">
        <v>20391</v>
      </c>
      <c r="AN1487" s="1150" t="s">
        <v>19792</v>
      </c>
      <c r="AO1487" s="1150"/>
      <c r="AP1487" s="1150"/>
      <c r="AQ1487" s="1150"/>
      <c r="AR1487" s="1150"/>
      <c r="AS1487" s="1150"/>
      <c r="AT1487" s="1150"/>
      <c r="AU1487" s="1150"/>
      <c r="AV1487" s="1150"/>
      <c r="AW1487" s="1150"/>
      <c r="AX1487" s="1150"/>
      <c r="AY1487" s="1150"/>
      <c r="AZ1487" s="1150"/>
      <c r="BA1487" s="1150"/>
      <c r="BB1487" s="1150"/>
      <c r="BC1487" s="1150"/>
      <c r="BD1487" s="1150"/>
      <c r="BE1487" s="1150"/>
      <c r="BF1487" s="1150"/>
      <c r="BG1487" s="1150"/>
      <c r="BH1487" s="1150"/>
      <c r="BI1487" s="1150"/>
      <c r="BJ1487" s="1150"/>
    </row>
    <row r="1488" spans="1:62">
      <c r="A1488" s="1150">
        <v>1483</v>
      </c>
      <c r="B1488" s="1150" t="s">
        <v>19886</v>
      </c>
      <c r="C1488" s="1150" t="s">
        <v>19407</v>
      </c>
      <c r="D1488" s="1150" t="s">
        <v>19273</v>
      </c>
      <c r="E1488" s="1150" t="s">
        <v>18943</v>
      </c>
      <c r="F1488" s="1150" t="s">
        <v>18944</v>
      </c>
      <c r="G1488" s="1150" t="s">
        <v>3643</v>
      </c>
      <c r="H1488" s="1269" t="s">
        <v>13299</v>
      </c>
      <c r="I1488" s="1150" t="s">
        <v>13301</v>
      </c>
      <c r="J1488" s="1150" t="s">
        <v>13300</v>
      </c>
      <c r="K1488" s="1150" t="s">
        <v>20803</v>
      </c>
      <c r="L1488" s="1150" t="s">
        <v>394</v>
      </c>
      <c r="M1488" s="1150">
        <v>100211434</v>
      </c>
      <c r="N1488" s="1150" t="s">
        <v>18997</v>
      </c>
      <c r="O1488" s="1150" t="s">
        <v>19690</v>
      </c>
      <c r="P1488" s="1150" t="s">
        <v>17721</v>
      </c>
      <c r="Q1488" s="1211">
        <v>45210</v>
      </c>
      <c r="R1488" s="1210">
        <v>2632</v>
      </c>
      <c r="S1488" s="1150"/>
      <c r="T1488" s="1150" t="s">
        <v>18957</v>
      </c>
      <c r="U1488" s="1150"/>
      <c r="V1488" s="1150"/>
      <c r="W1488" s="1150"/>
      <c r="X1488" s="1150"/>
      <c r="Y1488" s="1150"/>
      <c r="Z1488" s="1150"/>
      <c r="AA1488" s="1150"/>
      <c r="AB1488" s="1150"/>
      <c r="AC1488" s="1150"/>
      <c r="AD1488" s="1150"/>
      <c r="AE1488" s="1150"/>
      <c r="AF1488" s="1150"/>
      <c r="AG1488" s="1150"/>
      <c r="AH1488" s="1150"/>
      <c r="AI1488" s="1269" t="s">
        <v>13299</v>
      </c>
      <c r="AJ1488" s="1150" t="s">
        <v>13300</v>
      </c>
      <c r="AK1488" s="1221">
        <v>2631.71</v>
      </c>
      <c r="AL1488" s="1210">
        <v>2632</v>
      </c>
      <c r="AM1488" s="1150" t="s">
        <v>20391</v>
      </c>
      <c r="AN1488" s="1150" t="s">
        <v>19792</v>
      </c>
      <c r="AO1488" s="1150"/>
      <c r="AP1488" s="1150"/>
      <c r="AQ1488" s="1150"/>
      <c r="AR1488" s="1150"/>
      <c r="AS1488" s="1150"/>
      <c r="AT1488" s="1150"/>
      <c r="AU1488" s="1150"/>
      <c r="AV1488" s="1150"/>
      <c r="AW1488" s="1150"/>
      <c r="AX1488" s="1150"/>
      <c r="AY1488" s="1150"/>
      <c r="AZ1488" s="1150"/>
      <c r="BA1488" s="1150"/>
      <c r="BB1488" s="1150"/>
      <c r="BC1488" s="1150"/>
      <c r="BD1488" s="1150"/>
      <c r="BE1488" s="1150"/>
      <c r="BF1488" s="1150"/>
      <c r="BG1488" s="1150"/>
      <c r="BH1488" s="1150"/>
      <c r="BI1488" s="1150"/>
      <c r="BJ1488" s="1150"/>
    </row>
    <row r="1489" spans="1:62">
      <c r="A1489" s="1150">
        <v>1484</v>
      </c>
      <c r="B1489" s="1150" t="s">
        <v>19886</v>
      </c>
      <c r="C1489" s="1150" t="s">
        <v>19272</v>
      </c>
      <c r="D1489" s="1150" t="s">
        <v>19273</v>
      </c>
      <c r="E1489" s="1150" t="s">
        <v>18943</v>
      </c>
      <c r="F1489" s="1150" t="s">
        <v>18944</v>
      </c>
      <c r="G1489" s="1150" t="s">
        <v>3643</v>
      </c>
      <c r="H1489" s="1269" t="s">
        <v>13304</v>
      </c>
      <c r="I1489" s="1150" t="s">
        <v>13306</v>
      </c>
      <c r="J1489" s="1150" t="s">
        <v>13305</v>
      </c>
      <c r="K1489" s="1150" t="s">
        <v>20804</v>
      </c>
      <c r="L1489" s="1150" t="s">
        <v>394</v>
      </c>
      <c r="M1489" s="1150">
        <v>100211433</v>
      </c>
      <c r="N1489" s="1150" t="s">
        <v>18997</v>
      </c>
      <c r="O1489" s="1150" t="s">
        <v>19690</v>
      </c>
      <c r="P1489" s="1150" t="s">
        <v>17727</v>
      </c>
      <c r="Q1489" s="1150"/>
      <c r="R1489" s="1150"/>
      <c r="S1489" s="1150"/>
      <c r="T1489" s="1150"/>
      <c r="U1489" s="1150"/>
      <c r="V1489" s="1150"/>
      <c r="W1489" s="1150"/>
      <c r="X1489" s="1150"/>
      <c r="Y1489" s="1150"/>
      <c r="Z1489" s="1150"/>
      <c r="AA1489" s="1150"/>
      <c r="AB1489" s="1150"/>
      <c r="AC1489" s="1150"/>
      <c r="AD1489" s="1150"/>
      <c r="AE1489" s="1150"/>
      <c r="AF1489" s="1150"/>
      <c r="AG1489" s="1150"/>
      <c r="AH1489" s="1150"/>
      <c r="AI1489" s="1269" t="s">
        <v>13304</v>
      </c>
      <c r="AJ1489" s="1150" t="s">
        <v>13305</v>
      </c>
      <c r="AK1489" s="1150"/>
      <c r="AL1489" s="1150" t="s">
        <v>18976</v>
      </c>
      <c r="AM1489" s="1150" t="s">
        <v>20391</v>
      </c>
      <c r="AN1489" s="1150" t="s">
        <v>19792</v>
      </c>
      <c r="AO1489" s="1150"/>
      <c r="AP1489" s="1150"/>
      <c r="AQ1489" s="1150"/>
      <c r="AR1489" s="1150"/>
      <c r="AS1489" s="1150"/>
      <c r="AT1489" s="1150"/>
      <c r="AU1489" s="1150"/>
      <c r="AV1489" s="1150"/>
      <c r="AW1489" s="1150"/>
      <c r="AX1489" s="1150"/>
      <c r="AY1489" s="1150"/>
      <c r="AZ1489" s="1150"/>
      <c r="BA1489" s="1150"/>
      <c r="BB1489" s="1150"/>
      <c r="BC1489" s="1150"/>
      <c r="BD1489" s="1150"/>
      <c r="BE1489" s="1150"/>
      <c r="BF1489" s="1150"/>
      <c r="BG1489" s="1150"/>
      <c r="BH1489" s="1150"/>
      <c r="BI1489" s="1150"/>
      <c r="BJ1489" s="1150"/>
    </row>
    <row r="1490" spans="1:62">
      <c r="A1490" s="1150">
        <v>1485</v>
      </c>
      <c r="B1490" s="1150" t="s">
        <v>19886</v>
      </c>
      <c r="C1490" s="1150" t="s">
        <v>19407</v>
      </c>
      <c r="D1490" s="1150" t="s">
        <v>19273</v>
      </c>
      <c r="E1490" s="1150" t="s">
        <v>18943</v>
      </c>
      <c r="F1490" s="1150" t="s">
        <v>18944</v>
      </c>
      <c r="G1490" s="1150" t="s">
        <v>17920</v>
      </c>
      <c r="H1490" s="1269" t="s">
        <v>13308</v>
      </c>
      <c r="I1490" s="1150" t="s">
        <v>13310</v>
      </c>
      <c r="J1490" s="1150" t="s">
        <v>13309</v>
      </c>
      <c r="K1490" s="1150" t="s">
        <v>13311</v>
      </c>
      <c r="L1490" s="1150" t="s">
        <v>394</v>
      </c>
      <c r="M1490" s="1150">
        <v>100211272</v>
      </c>
      <c r="N1490" s="1150" t="s">
        <v>18945</v>
      </c>
      <c r="O1490" s="1150" t="s">
        <v>19690</v>
      </c>
      <c r="P1490" s="1150" t="s">
        <v>17721</v>
      </c>
      <c r="Q1490" s="1211">
        <v>45210</v>
      </c>
      <c r="R1490" s="1210">
        <v>22116</v>
      </c>
      <c r="S1490" s="1150"/>
      <c r="T1490" s="1150" t="s">
        <v>18957</v>
      </c>
      <c r="U1490" s="1150"/>
      <c r="V1490" s="1150"/>
      <c r="W1490" s="1150"/>
      <c r="X1490" s="1150"/>
      <c r="Y1490" s="1150"/>
      <c r="Z1490" s="1150"/>
      <c r="AA1490" s="1150"/>
      <c r="AB1490" s="1150"/>
      <c r="AC1490" s="1150"/>
      <c r="AD1490" s="1150"/>
      <c r="AE1490" s="1150"/>
      <c r="AF1490" s="1150"/>
      <c r="AG1490" s="1150"/>
      <c r="AH1490" s="1150"/>
      <c r="AI1490" s="1269" t="s">
        <v>13308</v>
      </c>
      <c r="AJ1490" s="1150" t="s">
        <v>13309</v>
      </c>
      <c r="AK1490" s="1210">
        <v>22116</v>
      </c>
      <c r="AL1490" s="1210">
        <v>22116</v>
      </c>
      <c r="AM1490" s="1150" t="s">
        <v>20391</v>
      </c>
      <c r="AN1490" s="1150" t="s">
        <v>19792</v>
      </c>
      <c r="AO1490" s="1150"/>
      <c r="AP1490" s="1150"/>
      <c r="AQ1490" s="1150"/>
      <c r="AR1490" s="1150"/>
      <c r="AS1490" s="1150"/>
      <c r="AT1490" s="1150"/>
      <c r="AU1490" s="1150"/>
      <c r="AV1490" s="1150"/>
      <c r="AW1490" s="1150"/>
      <c r="AX1490" s="1150"/>
      <c r="AY1490" s="1150"/>
      <c r="AZ1490" s="1150"/>
      <c r="BA1490" s="1150"/>
      <c r="BB1490" s="1150"/>
      <c r="BC1490" s="1150"/>
      <c r="BD1490" s="1150"/>
      <c r="BE1490" s="1150"/>
      <c r="BF1490" s="1150"/>
      <c r="BG1490" s="1150"/>
      <c r="BH1490" s="1150"/>
      <c r="BI1490" s="1150"/>
      <c r="BJ1490" s="1150"/>
    </row>
    <row r="1491" spans="1:62">
      <c r="A1491" s="1150">
        <v>1486</v>
      </c>
      <c r="B1491" s="1150" t="s">
        <v>19886</v>
      </c>
      <c r="C1491" s="1150" t="s">
        <v>19407</v>
      </c>
      <c r="D1491" s="1150" t="s">
        <v>19273</v>
      </c>
      <c r="E1491" s="1150" t="s">
        <v>18943</v>
      </c>
      <c r="F1491" s="1150" t="s">
        <v>18944</v>
      </c>
      <c r="G1491" s="1150" t="s">
        <v>15831</v>
      </c>
      <c r="H1491" s="1269" t="s">
        <v>13312</v>
      </c>
      <c r="I1491" s="1150" t="s">
        <v>13314</v>
      </c>
      <c r="J1491" s="1150" t="s">
        <v>13313</v>
      </c>
      <c r="K1491" s="1150" t="s">
        <v>13315</v>
      </c>
      <c r="L1491" s="1150" t="s">
        <v>394</v>
      </c>
      <c r="M1491" s="1150">
        <v>100211273</v>
      </c>
      <c r="N1491" s="1150" t="s">
        <v>18945</v>
      </c>
      <c r="O1491" s="1150" t="s">
        <v>19690</v>
      </c>
      <c r="P1491" s="1150" t="s">
        <v>17721</v>
      </c>
      <c r="Q1491" s="1211">
        <v>45210</v>
      </c>
      <c r="R1491" s="1210">
        <v>5245</v>
      </c>
      <c r="S1491" s="1150"/>
      <c r="T1491" s="1150" t="s">
        <v>18957</v>
      </c>
      <c r="U1491" s="1150"/>
      <c r="V1491" s="1150"/>
      <c r="W1491" s="1150"/>
      <c r="X1491" s="1150"/>
      <c r="Y1491" s="1150"/>
      <c r="Z1491" s="1150"/>
      <c r="AA1491" s="1150"/>
      <c r="AB1491" s="1150"/>
      <c r="AC1491" s="1150"/>
      <c r="AD1491" s="1150"/>
      <c r="AE1491" s="1150"/>
      <c r="AF1491" s="1150"/>
      <c r="AG1491" s="1150"/>
      <c r="AH1491" s="1150"/>
      <c r="AI1491" s="1269" t="s">
        <v>13312</v>
      </c>
      <c r="AJ1491" s="1150" t="s">
        <v>13313</v>
      </c>
      <c r="AK1491" s="1210">
        <v>5245</v>
      </c>
      <c r="AL1491" s="1210">
        <v>5245</v>
      </c>
      <c r="AM1491" s="1150" t="s">
        <v>20391</v>
      </c>
      <c r="AN1491" s="1150" t="s">
        <v>19792</v>
      </c>
      <c r="AO1491" s="1150"/>
      <c r="AP1491" s="1150"/>
      <c r="AQ1491" s="1150"/>
      <c r="AR1491" s="1150"/>
      <c r="AS1491" s="1150"/>
      <c r="AT1491" s="1150"/>
      <c r="AU1491" s="1150"/>
      <c r="AV1491" s="1150"/>
      <c r="AW1491" s="1150"/>
      <c r="AX1491" s="1150"/>
      <c r="AY1491" s="1150"/>
      <c r="AZ1491" s="1150"/>
      <c r="BA1491" s="1150"/>
      <c r="BB1491" s="1150"/>
      <c r="BC1491" s="1150"/>
      <c r="BD1491" s="1150"/>
      <c r="BE1491" s="1150"/>
      <c r="BF1491" s="1150"/>
      <c r="BG1491" s="1150"/>
      <c r="BH1491" s="1150"/>
      <c r="BI1491" s="1150"/>
      <c r="BJ1491" s="1150"/>
    </row>
    <row r="1492" spans="1:62">
      <c r="A1492" s="1150">
        <v>1487</v>
      </c>
      <c r="B1492" s="1150" t="s">
        <v>19886</v>
      </c>
      <c r="C1492" s="1150" t="s">
        <v>19407</v>
      </c>
      <c r="D1492" s="1150" t="s">
        <v>19273</v>
      </c>
      <c r="E1492" s="1150" t="s">
        <v>18943</v>
      </c>
      <c r="F1492" s="1150" t="s">
        <v>18944</v>
      </c>
      <c r="G1492" s="1150" t="s">
        <v>15943</v>
      </c>
      <c r="H1492" s="1269" t="s">
        <v>1892</v>
      </c>
      <c r="I1492" s="1150" t="s">
        <v>1889</v>
      </c>
      <c r="J1492" s="1150" t="s">
        <v>1891</v>
      </c>
      <c r="K1492" s="1150" t="s">
        <v>3539</v>
      </c>
      <c r="L1492" s="1150" t="s">
        <v>394</v>
      </c>
      <c r="M1492" s="1150">
        <v>100210685</v>
      </c>
      <c r="N1492" s="1150" t="s">
        <v>394</v>
      </c>
      <c r="O1492" s="1150" t="s">
        <v>19690</v>
      </c>
      <c r="P1492" s="1150" t="s">
        <v>17721</v>
      </c>
      <c r="Q1492" s="1211">
        <v>45210</v>
      </c>
      <c r="R1492" s="1210">
        <v>8336</v>
      </c>
      <c r="S1492" s="1150"/>
      <c r="T1492" s="1150" t="s">
        <v>18957</v>
      </c>
      <c r="U1492" s="1150"/>
      <c r="V1492" s="1150"/>
      <c r="W1492" s="1150"/>
      <c r="X1492" s="1150"/>
      <c r="Y1492" s="1150"/>
      <c r="Z1492" s="1150"/>
      <c r="AA1492" s="1150"/>
      <c r="AB1492" s="1150"/>
      <c r="AC1492" s="1150"/>
      <c r="AD1492" s="1150"/>
      <c r="AE1492" s="1150"/>
      <c r="AF1492" s="1150"/>
      <c r="AG1492" s="1150"/>
      <c r="AH1492" s="1150"/>
      <c r="AI1492" s="1269" t="s">
        <v>1892</v>
      </c>
      <c r="AJ1492" s="1150" t="s">
        <v>1891</v>
      </c>
      <c r="AK1492" s="1210">
        <v>8336.35</v>
      </c>
      <c r="AL1492" s="1210">
        <v>8337</v>
      </c>
      <c r="AM1492" s="1150" t="s">
        <v>20391</v>
      </c>
      <c r="AN1492" s="1150" t="s">
        <v>19792</v>
      </c>
      <c r="AO1492" s="1150"/>
      <c r="AP1492" s="1150"/>
      <c r="AQ1492" s="1150"/>
      <c r="AR1492" s="1150"/>
      <c r="AS1492" s="1150"/>
      <c r="AT1492" s="1150"/>
      <c r="AU1492" s="1150"/>
      <c r="AV1492" s="1150"/>
      <c r="AW1492" s="1150"/>
      <c r="AX1492" s="1150"/>
      <c r="AY1492" s="1150"/>
      <c r="AZ1492" s="1150"/>
      <c r="BA1492" s="1150"/>
      <c r="BB1492" s="1150"/>
      <c r="BC1492" s="1150"/>
      <c r="BD1492" s="1150"/>
      <c r="BE1492" s="1150"/>
      <c r="BF1492" s="1150"/>
      <c r="BG1492" s="1150"/>
      <c r="BH1492" s="1150"/>
      <c r="BI1492" s="1150"/>
      <c r="BJ1492" s="1150"/>
    </row>
    <row r="1493" spans="1:62">
      <c r="A1493" s="1150">
        <v>1488</v>
      </c>
      <c r="B1493" s="1150" t="s">
        <v>19886</v>
      </c>
      <c r="C1493" s="1150" t="s">
        <v>19407</v>
      </c>
      <c r="D1493" s="1150" t="s">
        <v>19273</v>
      </c>
      <c r="E1493" s="1150" t="s">
        <v>18943</v>
      </c>
      <c r="F1493" s="1150" t="s">
        <v>18944</v>
      </c>
      <c r="G1493" s="1150" t="s">
        <v>15943</v>
      </c>
      <c r="H1493" s="1269" t="s">
        <v>1872</v>
      </c>
      <c r="I1493" s="1150" t="s">
        <v>1869</v>
      </c>
      <c r="J1493" s="1150" t="s">
        <v>1871</v>
      </c>
      <c r="K1493" s="1150" t="s">
        <v>20805</v>
      </c>
      <c r="L1493" s="1150" t="s">
        <v>394</v>
      </c>
      <c r="M1493" s="1150">
        <v>100210735</v>
      </c>
      <c r="N1493" s="1150" t="s">
        <v>394</v>
      </c>
      <c r="O1493" s="1150" t="s">
        <v>19690</v>
      </c>
      <c r="P1493" s="1150" t="s">
        <v>17721</v>
      </c>
      <c r="Q1493" s="1211">
        <v>45210</v>
      </c>
      <c r="R1493" s="1210">
        <v>23051</v>
      </c>
      <c r="S1493" s="1150"/>
      <c r="T1493" s="1150" t="s">
        <v>18957</v>
      </c>
      <c r="U1493" s="1150"/>
      <c r="V1493" s="1150"/>
      <c r="W1493" s="1150"/>
      <c r="X1493" s="1150"/>
      <c r="Y1493" s="1150"/>
      <c r="Z1493" s="1150"/>
      <c r="AA1493" s="1150"/>
      <c r="AB1493" s="1150"/>
      <c r="AC1493" s="1150"/>
      <c r="AD1493" s="1150"/>
      <c r="AE1493" s="1150"/>
      <c r="AF1493" s="1150"/>
      <c r="AG1493" s="1150"/>
      <c r="AH1493" s="1150"/>
      <c r="AI1493" s="1269" t="s">
        <v>1872</v>
      </c>
      <c r="AJ1493" s="1150" t="s">
        <v>1871</v>
      </c>
      <c r="AK1493" s="1210">
        <v>23051</v>
      </c>
      <c r="AL1493" s="1210">
        <v>23051</v>
      </c>
      <c r="AM1493" s="1150" t="s">
        <v>20391</v>
      </c>
      <c r="AN1493" s="1150" t="s">
        <v>19792</v>
      </c>
      <c r="AO1493" s="1150"/>
      <c r="AP1493" s="1150"/>
      <c r="AQ1493" s="1150"/>
      <c r="AR1493" s="1150"/>
      <c r="AS1493" s="1150"/>
      <c r="AT1493" s="1150"/>
      <c r="AU1493" s="1150"/>
      <c r="AV1493" s="1150"/>
      <c r="AW1493" s="1150"/>
      <c r="AX1493" s="1150"/>
      <c r="AY1493" s="1150"/>
      <c r="AZ1493" s="1150"/>
      <c r="BA1493" s="1150"/>
      <c r="BB1493" s="1150"/>
      <c r="BC1493" s="1150"/>
      <c r="BD1493" s="1150"/>
      <c r="BE1493" s="1150"/>
      <c r="BF1493" s="1150"/>
      <c r="BG1493" s="1150"/>
      <c r="BH1493" s="1150"/>
      <c r="BI1493" s="1150"/>
      <c r="BJ1493" s="1150"/>
    </row>
    <row r="1494" spans="1:62">
      <c r="A1494" s="1150">
        <v>1489</v>
      </c>
      <c r="B1494" s="1150" t="s">
        <v>19886</v>
      </c>
      <c r="C1494" s="1150" t="s">
        <v>19407</v>
      </c>
      <c r="D1494" s="1150" t="s">
        <v>19273</v>
      </c>
      <c r="E1494" s="1150" t="s">
        <v>18943</v>
      </c>
      <c r="F1494" s="1150" t="s">
        <v>18944</v>
      </c>
      <c r="G1494" s="1150" t="s">
        <v>15943</v>
      </c>
      <c r="H1494" s="1269" t="s">
        <v>1887</v>
      </c>
      <c r="I1494" s="1150" t="s">
        <v>1884</v>
      </c>
      <c r="J1494" s="1150" t="s">
        <v>3551</v>
      </c>
      <c r="K1494" s="1150" t="s">
        <v>3550</v>
      </c>
      <c r="L1494" s="1150" t="s">
        <v>394</v>
      </c>
      <c r="M1494" s="1150">
        <v>100210684</v>
      </c>
      <c r="N1494" s="1150" t="s">
        <v>394</v>
      </c>
      <c r="O1494" s="1150" t="s">
        <v>19690</v>
      </c>
      <c r="P1494" s="1150" t="s">
        <v>17721</v>
      </c>
      <c r="Q1494" s="1211">
        <v>45210</v>
      </c>
      <c r="R1494" s="1210">
        <v>42730</v>
      </c>
      <c r="S1494" s="1150"/>
      <c r="T1494" s="1150" t="s">
        <v>18957</v>
      </c>
      <c r="U1494" s="1150"/>
      <c r="V1494" s="1150"/>
      <c r="W1494" s="1150"/>
      <c r="X1494" s="1150"/>
      <c r="Y1494" s="1150"/>
      <c r="Z1494" s="1150"/>
      <c r="AA1494" s="1150"/>
      <c r="AB1494" s="1150"/>
      <c r="AC1494" s="1150"/>
      <c r="AD1494" s="1150"/>
      <c r="AE1494" s="1150"/>
      <c r="AF1494" s="1150"/>
      <c r="AG1494" s="1150"/>
      <c r="AH1494" s="1150"/>
      <c r="AI1494" s="1269" t="s">
        <v>1887</v>
      </c>
      <c r="AJ1494" s="1150" t="s">
        <v>3551</v>
      </c>
      <c r="AK1494" s="1210">
        <v>42729.8</v>
      </c>
      <c r="AL1494" s="1210">
        <v>42730</v>
      </c>
      <c r="AM1494" s="1150" t="s">
        <v>20391</v>
      </c>
      <c r="AN1494" s="1150" t="s">
        <v>19792</v>
      </c>
      <c r="AO1494" s="1150"/>
      <c r="AP1494" s="1150"/>
      <c r="AQ1494" s="1150"/>
      <c r="AR1494" s="1150"/>
      <c r="AS1494" s="1150"/>
      <c r="AT1494" s="1150"/>
      <c r="AU1494" s="1150"/>
      <c r="AV1494" s="1150"/>
      <c r="AW1494" s="1150"/>
      <c r="AX1494" s="1150"/>
      <c r="AY1494" s="1150"/>
      <c r="AZ1494" s="1150"/>
      <c r="BA1494" s="1150"/>
      <c r="BB1494" s="1150"/>
      <c r="BC1494" s="1150"/>
      <c r="BD1494" s="1150"/>
      <c r="BE1494" s="1150"/>
      <c r="BF1494" s="1150"/>
      <c r="BG1494" s="1150"/>
      <c r="BH1494" s="1150"/>
      <c r="BI1494" s="1150"/>
      <c r="BJ1494" s="1150"/>
    </row>
    <row r="1495" spans="1:62">
      <c r="A1495" s="1150">
        <v>1490</v>
      </c>
      <c r="B1495" s="1150" t="s">
        <v>19886</v>
      </c>
      <c r="C1495" s="1150" t="s">
        <v>19407</v>
      </c>
      <c r="D1495" s="1150" t="s">
        <v>19273</v>
      </c>
      <c r="E1495" s="1150" t="s">
        <v>18943</v>
      </c>
      <c r="F1495" s="1150" t="s">
        <v>18944</v>
      </c>
      <c r="G1495" s="1150" t="s">
        <v>17935</v>
      </c>
      <c r="H1495" s="1269" t="s">
        <v>13328</v>
      </c>
      <c r="I1495" s="1150" t="s">
        <v>13330</v>
      </c>
      <c r="J1495" s="1150" t="s">
        <v>13329</v>
      </c>
      <c r="K1495" s="1150" t="s">
        <v>20806</v>
      </c>
      <c r="L1495" s="1150" t="s">
        <v>394</v>
      </c>
      <c r="M1495" s="1150">
        <v>100211446</v>
      </c>
      <c r="N1495" s="1150" t="s">
        <v>18962</v>
      </c>
      <c r="O1495" s="1150" t="s">
        <v>19690</v>
      </c>
      <c r="P1495" s="1150" t="s">
        <v>17721</v>
      </c>
      <c r="Q1495" s="1211">
        <v>45210</v>
      </c>
      <c r="R1495" s="1210">
        <v>14939</v>
      </c>
      <c r="S1495" s="1150"/>
      <c r="T1495" s="1150" t="s">
        <v>18957</v>
      </c>
      <c r="U1495" s="1150"/>
      <c r="V1495" s="1150"/>
      <c r="W1495" s="1150"/>
      <c r="X1495" s="1150"/>
      <c r="Y1495" s="1150"/>
      <c r="Z1495" s="1150"/>
      <c r="AA1495" s="1150"/>
      <c r="AB1495" s="1150"/>
      <c r="AC1495" s="1150"/>
      <c r="AD1495" s="1150"/>
      <c r="AE1495" s="1150"/>
      <c r="AF1495" s="1150"/>
      <c r="AG1495" s="1150"/>
      <c r="AH1495" s="1150"/>
      <c r="AI1495" s="1269" t="s">
        <v>13328</v>
      </c>
      <c r="AJ1495" s="1150" t="s">
        <v>13329</v>
      </c>
      <c r="AK1495" s="1210">
        <v>14939.4</v>
      </c>
      <c r="AL1495" s="1210">
        <v>14940</v>
      </c>
      <c r="AM1495" s="1150" t="s">
        <v>20391</v>
      </c>
      <c r="AN1495" s="1150" t="s">
        <v>19792</v>
      </c>
      <c r="AO1495" s="1150"/>
      <c r="AP1495" s="1150"/>
      <c r="AQ1495" s="1150"/>
      <c r="AR1495" s="1150"/>
      <c r="AS1495" s="1150"/>
      <c r="AT1495" s="1150"/>
      <c r="AU1495" s="1150"/>
      <c r="AV1495" s="1150"/>
      <c r="AW1495" s="1150"/>
      <c r="AX1495" s="1150"/>
      <c r="AY1495" s="1150"/>
      <c r="AZ1495" s="1150"/>
      <c r="BA1495" s="1150"/>
      <c r="BB1495" s="1150"/>
      <c r="BC1495" s="1150"/>
      <c r="BD1495" s="1150"/>
      <c r="BE1495" s="1150"/>
      <c r="BF1495" s="1150"/>
      <c r="BG1495" s="1150"/>
      <c r="BH1495" s="1150"/>
      <c r="BI1495" s="1150"/>
      <c r="BJ1495" s="1150"/>
    </row>
    <row r="1496" spans="1:62">
      <c r="A1496" s="1150">
        <v>1491</v>
      </c>
      <c r="B1496" s="1150" t="s">
        <v>19886</v>
      </c>
      <c r="C1496" s="1150" t="s">
        <v>19407</v>
      </c>
      <c r="D1496" s="1150" t="s">
        <v>19273</v>
      </c>
      <c r="E1496" s="1150" t="s">
        <v>18943</v>
      </c>
      <c r="F1496" s="1150" t="s">
        <v>18944</v>
      </c>
      <c r="G1496" s="1150" t="s">
        <v>17935</v>
      </c>
      <c r="H1496" s="1269" t="s">
        <v>13333</v>
      </c>
      <c r="I1496" s="1150" t="s">
        <v>13335</v>
      </c>
      <c r="J1496" s="1150" t="s">
        <v>13334</v>
      </c>
      <c r="K1496" s="1150" t="s">
        <v>20807</v>
      </c>
      <c r="L1496" s="1150" t="s">
        <v>394</v>
      </c>
      <c r="M1496" s="1150">
        <v>100210756</v>
      </c>
      <c r="N1496" s="1150" t="s">
        <v>394</v>
      </c>
      <c r="O1496" s="1150" t="s">
        <v>19690</v>
      </c>
      <c r="P1496" s="1150" t="s">
        <v>17721</v>
      </c>
      <c r="Q1496" s="1211">
        <v>45210</v>
      </c>
      <c r="R1496" s="1210">
        <v>6906</v>
      </c>
      <c r="S1496" s="1150"/>
      <c r="T1496" s="1150" t="s">
        <v>18957</v>
      </c>
      <c r="U1496" s="1150"/>
      <c r="V1496" s="1150"/>
      <c r="W1496" s="1150"/>
      <c r="X1496" s="1150"/>
      <c r="Y1496" s="1150"/>
      <c r="Z1496" s="1150"/>
      <c r="AA1496" s="1150"/>
      <c r="AB1496" s="1150"/>
      <c r="AC1496" s="1150"/>
      <c r="AD1496" s="1150"/>
      <c r="AE1496" s="1150"/>
      <c r="AF1496" s="1150"/>
      <c r="AG1496" s="1150"/>
      <c r="AH1496" s="1150"/>
      <c r="AI1496" s="1269" t="s">
        <v>13333</v>
      </c>
      <c r="AJ1496" s="1150" t="s">
        <v>13334</v>
      </c>
      <c r="AK1496" s="1210">
        <v>6906</v>
      </c>
      <c r="AL1496" s="1210">
        <v>6906</v>
      </c>
      <c r="AM1496" s="1150" t="s">
        <v>20391</v>
      </c>
      <c r="AN1496" s="1150" t="s">
        <v>19792</v>
      </c>
      <c r="AO1496" s="1150"/>
      <c r="AP1496" s="1150"/>
      <c r="AQ1496" s="1150"/>
      <c r="AR1496" s="1150"/>
      <c r="AS1496" s="1150"/>
      <c r="AT1496" s="1150"/>
      <c r="AU1496" s="1150"/>
      <c r="AV1496" s="1150"/>
      <c r="AW1496" s="1150"/>
      <c r="AX1496" s="1150"/>
      <c r="AY1496" s="1150"/>
      <c r="AZ1496" s="1150"/>
      <c r="BA1496" s="1150"/>
      <c r="BB1496" s="1150"/>
      <c r="BC1496" s="1150"/>
      <c r="BD1496" s="1150"/>
      <c r="BE1496" s="1150"/>
      <c r="BF1496" s="1150"/>
      <c r="BG1496" s="1150"/>
      <c r="BH1496" s="1150"/>
      <c r="BI1496" s="1150"/>
      <c r="BJ1496" s="1150"/>
    </row>
    <row r="1497" spans="1:62">
      <c r="A1497" s="1150">
        <v>1492</v>
      </c>
      <c r="B1497" s="1150" t="s">
        <v>19886</v>
      </c>
      <c r="C1497" s="1150" t="s">
        <v>19407</v>
      </c>
      <c r="D1497" s="1150" t="s">
        <v>19273</v>
      </c>
      <c r="E1497" s="1150" t="s">
        <v>18943</v>
      </c>
      <c r="F1497" s="1150" t="s">
        <v>18944</v>
      </c>
      <c r="G1497" s="1150" t="s">
        <v>15943</v>
      </c>
      <c r="H1497" s="1269" t="s">
        <v>13337</v>
      </c>
      <c r="I1497" s="1150" t="s">
        <v>13339</v>
      </c>
      <c r="J1497" s="1150" t="s">
        <v>13338</v>
      </c>
      <c r="K1497" s="1150" t="s">
        <v>20808</v>
      </c>
      <c r="L1497" s="1150" t="s">
        <v>394</v>
      </c>
      <c r="M1497" s="1150">
        <v>100210719</v>
      </c>
      <c r="N1497" s="1150" t="s">
        <v>394</v>
      </c>
      <c r="O1497" s="1150" t="s">
        <v>19690</v>
      </c>
      <c r="P1497" s="1150" t="s">
        <v>17721</v>
      </c>
      <c r="Q1497" s="1211">
        <v>45210</v>
      </c>
      <c r="R1497" s="1210">
        <v>24314</v>
      </c>
      <c r="S1497" s="1150"/>
      <c r="T1497" s="1150" t="s">
        <v>18957</v>
      </c>
      <c r="U1497" s="1150"/>
      <c r="V1497" s="1150"/>
      <c r="W1497" s="1150"/>
      <c r="X1497" s="1150"/>
      <c r="Y1497" s="1150"/>
      <c r="Z1497" s="1150"/>
      <c r="AA1497" s="1150"/>
      <c r="AB1497" s="1150"/>
      <c r="AC1497" s="1150"/>
      <c r="AD1497" s="1150"/>
      <c r="AE1497" s="1150"/>
      <c r="AF1497" s="1150"/>
      <c r="AG1497" s="1150"/>
      <c r="AH1497" s="1150"/>
      <c r="AI1497" s="1269" t="s">
        <v>13337</v>
      </c>
      <c r="AJ1497" s="1150" t="s">
        <v>13338</v>
      </c>
      <c r="AK1497" s="1210">
        <v>24314</v>
      </c>
      <c r="AL1497" s="1210">
        <v>24314</v>
      </c>
      <c r="AM1497" s="1150" t="s">
        <v>20391</v>
      </c>
      <c r="AN1497" s="1150" t="s">
        <v>19792</v>
      </c>
      <c r="AO1497" s="1150"/>
      <c r="AP1497" s="1150"/>
      <c r="AQ1497" s="1150"/>
      <c r="AR1497" s="1150"/>
      <c r="AS1497" s="1150"/>
      <c r="AT1497" s="1150"/>
      <c r="AU1497" s="1150"/>
      <c r="AV1497" s="1150"/>
      <c r="AW1497" s="1150"/>
      <c r="AX1497" s="1150"/>
      <c r="AY1497" s="1150"/>
      <c r="AZ1497" s="1150"/>
      <c r="BA1497" s="1150"/>
      <c r="BB1497" s="1150"/>
      <c r="BC1497" s="1150"/>
      <c r="BD1497" s="1150"/>
      <c r="BE1497" s="1150"/>
      <c r="BF1497" s="1150"/>
      <c r="BG1497" s="1150"/>
      <c r="BH1497" s="1150"/>
      <c r="BI1497" s="1150"/>
      <c r="BJ1497" s="1150"/>
    </row>
    <row r="1498" spans="1:62">
      <c r="A1498" s="1150">
        <v>1493</v>
      </c>
      <c r="B1498" s="1150"/>
      <c r="C1498" s="1150" t="s">
        <v>17924</v>
      </c>
      <c r="D1498" s="1150" t="s">
        <v>18942</v>
      </c>
      <c r="E1498" s="1150" t="s">
        <v>18943</v>
      </c>
      <c r="F1498" s="1150" t="s">
        <v>18944</v>
      </c>
      <c r="G1498" s="1150" t="s">
        <v>3189</v>
      </c>
      <c r="H1498" s="1213" t="s">
        <v>6085</v>
      </c>
      <c r="I1498" s="1213" t="s">
        <v>6087</v>
      </c>
      <c r="J1498" s="1213" t="s">
        <v>6086</v>
      </c>
      <c r="K1498" s="1150" t="s">
        <v>10101</v>
      </c>
      <c r="L1498" s="1150" t="s">
        <v>394</v>
      </c>
      <c r="M1498" s="1150">
        <v>100209674</v>
      </c>
      <c r="N1498" s="1150" t="s">
        <v>394</v>
      </c>
      <c r="O1498" s="1150" t="s">
        <v>19096</v>
      </c>
      <c r="P1498" s="1150" t="s">
        <v>17721</v>
      </c>
      <c r="Q1498" s="1211">
        <v>45210</v>
      </c>
      <c r="R1498" s="1150"/>
      <c r="S1498" s="1210">
        <v>16000</v>
      </c>
      <c r="T1498" s="1150" t="s">
        <v>19410</v>
      </c>
      <c r="U1498" s="1150">
        <v>1003680853</v>
      </c>
      <c r="V1498" s="1150"/>
      <c r="W1498" s="1150"/>
      <c r="X1498" s="1150"/>
      <c r="Y1498" s="1150"/>
      <c r="Z1498" s="1150"/>
      <c r="AA1498" s="1150"/>
      <c r="AB1498" s="1150"/>
      <c r="AC1498" s="1150"/>
      <c r="AD1498" s="1150"/>
      <c r="AE1498" s="1150"/>
      <c r="AF1498" s="1150" t="s">
        <v>19172</v>
      </c>
      <c r="AG1498" s="1211">
        <v>45210</v>
      </c>
      <c r="AH1498" s="1150"/>
      <c r="AI1498" s="1213" t="s">
        <v>6085</v>
      </c>
      <c r="AJ1498" s="1213" t="s">
        <v>6086</v>
      </c>
      <c r="AK1498" s="1210">
        <v>34117.760000000002</v>
      </c>
      <c r="AL1498" s="1210">
        <v>34118</v>
      </c>
      <c r="AM1498" s="1150" t="s">
        <v>491</v>
      </c>
      <c r="AN1498" s="1150" t="s">
        <v>12821</v>
      </c>
      <c r="AO1498" s="1210">
        <v>21545</v>
      </c>
      <c r="AP1498" s="1150" t="s">
        <v>6088</v>
      </c>
      <c r="AQ1498" s="1150"/>
      <c r="AR1498" s="1150"/>
      <c r="AS1498" s="1150"/>
      <c r="AT1498" s="1150"/>
      <c r="AU1498" s="1150"/>
      <c r="AV1498" s="1150"/>
      <c r="AW1498" s="1150"/>
      <c r="AX1498" s="1150"/>
      <c r="AY1498" s="1150"/>
      <c r="AZ1498" s="1150"/>
      <c r="BA1498" s="1150"/>
      <c r="BB1498" s="1150"/>
      <c r="BC1498" s="1150"/>
      <c r="BD1498" s="1150"/>
      <c r="BE1498" s="1150"/>
      <c r="BF1498" s="1150"/>
      <c r="BG1498" s="1150"/>
      <c r="BH1498" s="1150"/>
      <c r="BI1498" s="1150"/>
      <c r="BJ1498" s="1150"/>
    </row>
    <row r="1499" spans="1:62" ht="27">
      <c r="A1499" s="1150">
        <v>1494</v>
      </c>
      <c r="B1499" s="1150"/>
      <c r="C1499" s="1150" t="s">
        <v>17924</v>
      </c>
      <c r="D1499" s="1150" t="s">
        <v>18942</v>
      </c>
      <c r="E1499" s="1150" t="s">
        <v>18943</v>
      </c>
      <c r="F1499" s="1150" t="s">
        <v>18948</v>
      </c>
      <c r="G1499" s="1150" t="s">
        <v>3643</v>
      </c>
      <c r="H1499" s="1213" t="s">
        <v>5250</v>
      </c>
      <c r="I1499" s="1213" t="s">
        <v>5247</v>
      </c>
      <c r="J1499" s="1213" t="s">
        <v>5249</v>
      </c>
      <c r="K1499" s="1150" t="s">
        <v>11204</v>
      </c>
      <c r="L1499" s="1150" t="s">
        <v>394</v>
      </c>
      <c r="M1499" s="1150">
        <v>100211241</v>
      </c>
      <c r="N1499" s="1150" t="s">
        <v>18962</v>
      </c>
      <c r="O1499" s="1150" t="s">
        <v>19690</v>
      </c>
      <c r="P1499" s="1150" t="s">
        <v>17721</v>
      </c>
      <c r="Q1499" s="1211">
        <v>45201</v>
      </c>
      <c r="R1499" s="1210">
        <v>27329</v>
      </c>
      <c r="S1499" s="1150"/>
      <c r="T1499" s="1150" t="s">
        <v>18969</v>
      </c>
      <c r="U1499" s="1150">
        <v>1003680649</v>
      </c>
      <c r="V1499" s="1150"/>
      <c r="W1499" s="1150"/>
      <c r="X1499" s="1150"/>
      <c r="Y1499" s="1150"/>
      <c r="Z1499" s="1150"/>
      <c r="AA1499" s="1150"/>
      <c r="AB1499" s="1150"/>
      <c r="AC1499" s="1150"/>
      <c r="AD1499" s="1150"/>
      <c r="AE1499" s="1150"/>
      <c r="AF1499" s="1150" t="s">
        <v>18983</v>
      </c>
      <c r="AG1499" s="1211">
        <v>45209</v>
      </c>
      <c r="AH1499" s="1150"/>
      <c r="AI1499" s="1213" t="s">
        <v>5250</v>
      </c>
      <c r="AJ1499" s="1213" t="s">
        <v>5249</v>
      </c>
      <c r="AK1499" s="1210">
        <v>27328.84</v>
      </c>
      <c r="AL1499" s="1210">
        <v>27329</v>
      </c>
      <c r="AM1499" s="1150" t="s">
        <v>20384</v>
      </c>
      <c r="AN1499" s="1150" t="s">
        <v>19885</v>
      </c>
      <c r="AO1499" s="1215" t="s">
        <v>20809</v>
      </c>
      <c r="AP1499" s="1150" t="s">
        <v>11203</v>
      </c>
      <c r="AQ1499" s="1150"/>
      <c r="AR1499" s="1150"/>
      <c r="AS1499" s="1150"/>
      <c r="AT1499" s="1150"/>
      <c r="AU1499" s="1150"/>
      <c r="AV1499" s="1150"/>
      <c r="AW1499" s="1150"/>
      <c r="AX1499" s="1150"/>
      <c r="AY1499" s="1150"/>
      <c r="AZ1499" s="1150"/>
      <c r="BA1499" s="1150"/>
      <c r="BB1499" s="1150"/>
      <c r="BC1499" s="1150"/>
      <c r="BD1499" s="1150"/>
      <c r="BE1499" s="1150"/>
      <c r="BF1499" s="1150"/>
      <c r="BG1499" s="1150"/>
      <c r="BH1499" s="1150"/>
      <c r="BI1499" s="1150"/>
      <c r="BJ1499" s="1150"/>
    </row>
    <row r="1500" spans="1:62" ht="148.5">
      <c r="A1500" s="1150">
        <v>1495</v>
      </c>
      <c r="B1500" s="1150"/>
      <c r="C1500" s="1150" t="s">
        <v>17924</v>
      </c>
      <c r="D1500" s="1150" t="s">
        <v>18942</v>
      </c>
      <c r="E1500" s="1150" t="s">
        <v>18943</v>
      </c>
      <c r="F1500" s="1150" t="s">
        <v>18959</v>
      </c>
      <c r="G1500" s="1150" t="s">
        <v>17912</v>
      </c>
      <c r="H1500" s="1150" t="s">
        <v>12311</v>
      </c>
      <c r="I1500" s="1150" t="s">
        <v>12313</v>
      </c>
      <c r="J1500" s="1150" t="s">
        <v>12312</v>
      </c>
      <c r="K1500" s="1215" t="s">
        <v>20810</v>
      </c>
      <c r="L1500" s="1150" t="s">
        <v>394</v>
      </c>
      <c r="M1500" s="1150">
        <v>100203078</v>
      </c>
      <c r="N1500" s="1150" t="s">
        <v>394</v>
      </c>
      <c r="O1500" s="1150"/>
      <c r="P1500" s="1150" t="s">
        <v>17721</v>
      </c>
      <c r="Q1500" s="1150"/>
      <c r="R1500" s="1210">
        <v>25726</v>
      </c>
      <c r="S1500" s="1150"/>
      <c r="T1500" s="1150" t="s">
        <v>394</v>
      </c>
      <c r="U1500" s="1150">
        <v>1003680935</v>
      </c>
      <c r="V1500" s="1150"/>
      <c r="W1500" s="1150"/>
      <c r="X1500" s="1150"/>
      <c r="Y1500" s="1150"/>
      <c r="Z1500" s="1150"/>
      <c r="AA1500" s="1150"/>
      <c r="AB1500" s="1150"/>
      <c r="AC1500" s="1150"/>
      <c r="AD1500" s="1150"/>
      <c r="AE1500" s="1150"/>
      <c r="AF1500" s="1150" t="s">
        <v>18962</v>
      </c>
      <c r="AG1500" s="1211">
        <v>45210</v>
      </c>
      <c r="AH1500" s="1150"/>
      <c r="AI1500" s="1150" t="s">
        <v>12311</v>
      </c>
      <c r="AJ1500" s="1150" t="s">
        <v>12312</v>
      </c>
      <c r="AK1500" s="1210">
        <v>80328</v>
      </c>
      <c r="AL1500" s="1210">
        <v>80328</v>
      </c>
      <c r="AM1500" s="1150" t="s">
        <v>20338</v>
      </c>
      <c r="AN1500" s="1150" t="s">
        <v>20607</v>
      </c>
      <c r="AO1500" s="1150"/>
      <c r="AP1500" s="1150" t="s">
        <v>12314</v>
      </c>
      <c r="AQ1500" s="1150"/>
      <c r="AR1500" s="1150"/>
      <c r="AS1500" s="1150"/>
      <c r="AT1500" s="1150"/>
      <c r="AU1500" s="1150"/>
      <c r="AV1500" s="1150"/>
      <c r="AW1500" s="1150"/>
      <c r="AX1500" s="1150"/>
      <c r="AY1500" s="1150"/>
      <c r="AZ1500" s="1150"/>
      <c r="BA1500" s="1150"/>
      <c r="BB1500" s="1150"/>
      <c r="BC1500" s="1150"/>
      <c r="BD1500" s="1150"/>
      <c r="BE1500" s="1150"/>
      <c r="BF1500" s="1150"/>
      <c r="BG1500" s="1150"/>
      <c r="BH1500" s="1150"/>
      <c r="BI1500" s="1150"/>
      <c r="BJ1500" s="1150"/>
    </row>
    <row r="1501" spans="1:62" ht="135">
      <c r="A1501" s="1150">
        <v>1496</v>
      </c>
      <c r="B1501" s="1150"/>
      <c r="C1501" s="1150" t="s">
        <v>19224</v>
      </c>
      <c r="D1501" s="1150" t="s">
        <v>18942</v>
      </c>
      <c r="E1501" s="1150" t="s">
        <v>18943</v>
      </c>
      <c r="F1501" s="1150" t="s">
        <v>18944</v>
      </c>
      <c r="G1501" s="1150" t="s">
        <v>57</v>
      </c>
      <c r="H1501" s="1150" t="s">
        <v>13813</v>
      </c>
      <c r="I1501" s="1150" t="s">
        <v>13815</v>
      </c>
      <c r="J1501" s="1150" t="s">
        <v>20811</v>
      </c>
      <c r="K1501" s="1215" t="s">
        <v>20812</v>
      </c>
      <c r="L1501" s="1150" t="s">
        <v>394</v>
      </c>
      <c r="M1501" s="1150">
        <v>100198369</v>
      </c>
      <c r="N1501" s="1150" t="s">
        <v>394</v>
      </c>
      <c r="O1501" s="1150"/>
      <c r="P1501" s="1150" t="s">
        <v>17721</v>
      </c>
      <c r="Q1501" s="1150"/>
      <c r="R1501" s="1210">
        <v>98803</v>
      </c>
      <c r="S1501" s="1150"/>
      <c r="T1501" s="1150" t="s">
        <v>394</v>
      </c>
      <c r="U1501" s="1150"/>
      <c r="V1501" s="1150"/>
      <c r="W1501" s="1150"/>
      <c r="X1501" s="1150"/>
      <c r="Y1501" s="1150"/>
      <c r="Z1501" s="1150"/>
      <c r="AA1501" s="1150"/>
      <c r="AB1501" s="1150"/>
      <c r="AC1501" s="1150"/>
      <c r="AD1501" s="1150"/>
      <c r="AE1501" s="1150"/>
      <c r="AF1501" s="1150" t="s">
        <v>18962</v>
      </c>
      <c r="AG1501" s="1150"/>
      <c r="AH1501" s="1150"/>
      <c r="AI1501" s="1150" t="s">
        <v>13813</v>
      </c>
      <c r="AJ1501" s="1150" t="s">
        <v>20811</v>
      </c>
      <c r="AK1501" s="1210">
        <v>98803.03</v>
      </c>
      <c r="AL1501" s="1210">
        <v>98804</v>
      </c>
      <c r="AM1501" s="1150" t="s">
        <v>20799</v>
      </c>
      <c r="AN1501" s="1150" t="s">
        <v>12821</v>
      </c>
      <c r="AO1501" s="1150"/>
      <c r="AP1501" s="1150" t="s">
        <v>13816</v>
      </c>
      <c r="AQ1501" s="1150"/>
      <c r="AR1501" s="1150"/>
      <c r="AS1501" s="1150"/>
      <c r="AT1501" s="1150"/>
      <c r="AU1501" s="1150"/>
      <c r="AV1501" s="1150"/>
      <c r="AW1501" s="1150"/>
      <c r="AX1501" s="1150"/>
      <c r="AY1501" s="1150" t="s">
        <v>20813</v>
      </c>
      <c r="AZ1501" s="1150"/>
      <c r="BA1501" s="1150"/>
      <c r="BB1501" s="1150"/>
      <c r="BC1501" s="1150"/>
      <c r="BD1501" s="1150"/>
      <c r="BE1501" s="1150"/>
      <c r="BF1501" s="1150"/>
      <c r="BG1501" s="1150"/>
      <c r="BH1501" s="1150"/>
      <c r="BI1501" s="1150"/>
      <c r="BJ1501" s="1150"/>
    </row>
    <row r="1502" spans="1:62">
      <c r="A1502" s="1150">
        <v>1497</v>
      </c>
      <c r="B1502" s="1150"/>
      <c r="C1502" s="1150" t="s">
        <v>17924</v>
      </c>
      <c r="D1502" s="1150" t="s">
        <v>18942</v>
      </c>
      <c r="E1502" s="1150" t="s">
        <v>18943</v>
      </c>
      <c r="F1502" s="1150" t="s">
        <v>18948</v>
      </c>
      <c r="G1502" s="1150" t="s">
        <v>15831</v>
      </c>
      <c r="H1502" s="1213" t="s">
        <v>13879</v>
      </c>
      <c r="I1502" s="1213" t="s">
        <v>13881</v>
      </c>
      <c r="J1502" s="1213" t="s">
        <v>13880</v>
      </c>
      <c r="K1502" s="1150" t="s">
        <v>13884</v>
      </c>
      <c r="L1502" s="1150" t="s">
        <v>394</v>
      </c>
      <c r="M1502" s="1150">
        <v>100210026</v>
      </c>
      <c r="N1502" s="1150" t="s">
        <v>394</v>
      </c>
      <c r="O1502" s="1150"/>
      <c r="P1502" s="1150" t="s">
        <v>17721</v>
      </c>
      <c r="Q1502" s="1150"/>
      <c r="R1502" s="1210">
        <v>79344</v>
      </c>
      <c r="S1502" s="1150"/>
      <c r="T1502" s="1150" t="s">
        <v>19281</v>
      </c>
      <c r="U1502" s="1150">
        <v>1003680937</v>
      </c>
      <c r="V1502" s="1150"/>
      <c r="W1502" s="1150"/>
      <c r="X1502" s="1150"/>
      <c r="Y1502" s="1150"/>
      <c r="Z1502" s="1150"/>
      <c r="AA1502" s="1150"/>
      <c r="AB1502" s="1150"/>
      <c r="AC1502" s="1150"/>
      <c r="AD1502" s="1150"/>
      <c r="AE1502" s="1150"/>
      <c r="AF1502" s="1150" t="s">
        <v>18962</v>
      </c>
      <c r="AG1502" s="1211">
        <v>45210</v>
      </c>
      <c r="AH1502" s="1150"/>
      <c r="AI1502" s="1213" t="s">
        <v>13879</v>
      </c>
      <c r="AJ1502" s="1213" t="s">
        <v>13880</v>
      </c>
      <c r="AK1502" s="1210">
        <v>79343.56</v>
      </c>
      <c r="AL1502" s="1210">
        <v>79344</v>
      </c>
      <c r="AM1502" s="1150" t="s">
        <v>516</v>
      </c>
      <c r="AN1502" s="1150" t="s">
        <v>13437</v>
      </c>
      <c r="AO1502" s="1150"/>
      <c r="AP1502" s="1150" t="s">
        <v>13882</v>
      </c>
      <c r="AQ1502" s="1150"/>
      <c r="AR1502" s="1150"/>
      <c r="AS1502" s="1150"/>
      <c r="AT1502" s="1150"/>
      <c r="AU1502" s="1150"/>
      <c r="AV1502" s="1150"/>
      <c r="AW1502" s="1150"/>
      <c r="AX1502" s="1150"/>
      <c r="AY1502" s="1150"/>
      <c r="AZ1502" s="1150"/>
      <c r="BA1502" s="1150"/>
      <c r="BB1502" s="1150"/>
      <c r="BC1502" s="1150"/>
      <c r="BD1502" s="1150"/>
      <c r="BE1502" s="1150"/>
      <c r="BF1502" s="1150"/>
      <c r="BG1502" s="1150"/>
      <c r="BH1502" s="1150"/>
      <c r="BI1502" s="1150"/>
      <c r="BJ1502" s="1150"/>
    </row>
    <row r="1503" spans="1:62">
      <c r="A1503" s="1150">
        <v>1498</v>
      </c>
      <c r="B1503" s="1150"/>
      <c r="C1503" s="1150" t="s">
        <v>19224</v>
      </c>
      <c r="D1503" s="1150" t="s">
        <v>18942</v>
      </c>
      <c r="E1503" s="1150" t="s">
        <v>18943</v>
      </c>
      <c r="F1503" s="1150" t="s">
        <v>18959</v>
      </c>
      <c r="G1503" s="1150" t="s">
        <v>17912</v>
      </c>
      <c r="H1503" s="1150" t="s">
        <v>13895</v>
      </c>
      <c r="I1503" s="1150" t="s">
        <v>13897</v>
      </c>
      <c r="J1503" s="1150" t="s">
        <v>13896</v>
      </c>
      <c r="K1503" s="1150" t="s">
        <v>13898</v>
      </c>
      <c r="L1503" s="1150" t="s">
        <v>394</v>
      </c>
      <c r="M1503" s="1150">
        <v>100158802</v>
      </c>
      <c r="N1503" s="1150" t="s">
        <v>394</v>
      </c>
      <c r="O1503" s="1150"/>
      <c r="P1503" s="1150" t="s">
        <v>17721</v>
      </c>
      <c r="Q1503" s="1150"/>
      <c r="R1503" s="1210">
        <v>55389</v>
      </c>
      <c r="S1503" s="1150"/>
      <c r="T1503" s="1150"/>
      <c r="U1503" s="1150"/>
      <c r="V1503" s="1150"/>
      <c r="W1503" s="1150"/>
      <c r="X1503" s="1150"/>
      <c r="Y1503" s="1150"/>
      <c r="Z1503" s="1150"/>
      <c r="AA1503" s="1150"/>
      <c r="AB1503" s="1150"/>
      <c r="AC1503" s="1150"/>
      <c r="AD1503" s="1150"/>
      <c r="AE1503" s="1150"/>
      <c r="AF1503" s="1150"/>
      <c r="AG1503" s="1150"/>
      <c r="AH1503" s="1150"/>
      <c r="AI1503" s="1150" t="s">
        <v>13895</v>
      </c>
      <c r="AJ1503" s="1150" t="s">
        <v>13896</v>
      </c>
      <c r="AK1503" s="1210">
        <v>36849</v>
      </c>
      <c r="AL1503" s="1210">
        <v>36849</v>
      </c>
      <c r="AM1503" s="1150" t="s">
        <v>20338</v>
      </c>
      <c r="AN1503" s="1150" t="s">
        <v>20607</v>
      </c>
      <c r="AO1503" s="1150"/>
      <c r="AP1503" s="1150"/>
      <c r="AQ1503" s="1150"/>
      <c r="AR1503" s="1150"/>
      <c r="AS1503" s="1150"/>
      <c r="AT1503" s="1150"/>
      <c r="AU1503" s="1150"/>
      <c r="AV1503" s="1150"/>
      <c r="AW1503" s="1150"/>
      <c r="AX1503" s="1150"/>
      <c r="AY1503" s="1150" t="s">
        <v>20814</v>
      </c>
      <c r="AZ1503" s="1150"/>
      <c r="BA1503" s="1150"/>
      <c r="BB1503" s="1150"/>
      <c r="BC1503" s="1150"/>
      <c r="BD1503" s="1150"/>
      <c r="BE1503" s="1150"/>
      <c r="BF1503" s="1150"/>
      <c r="BG1503" s="1150"/>
      <c r="BH1503" s="1150"/>
      <c r="BI1503" s="1150"/>
      <c r="BJ1503" s="1150"/>
    </row>
    <row r="1504" spans="1:62">
      <c r="A1504" s="1150">
        <v>1499</v>
      </c>
      <c r="B1504" s="1150" t="s">
        <v>20284</v>
      </c>
      <c r="C1504" s="1150" t="s">
        <v>20285</v>
      </c>
      <c r="D1504" s="1150" t="s">
        <v>19273</v>
      </c>
      <c r="E1504" s="1150" t="s">
        <v>18943</v>
      </c>
      <c r="F1504" s="1150" t="s">
        <v>18948</v>
      </c>
      <c r="G1504" s="1150" t="s">
        <v>3643</v>
      </c>
      <c r="H1504" s="1150" t="s">
        <v>20815</v>
      </c>
      <c r="I1504" s="1150" t="s">
        <v>20816</v>
      </c>
      <c r="J1504" s="1150" t="s">
        <v>20817</v>
      </c>
      <c r="K1504" s="1150" t="s">
        <v>20818</v>
      </c>
      <c r="L1504" s="1150" t="s">
        <v>394</v>
      </c>
      <c r="M1504" s="1150"/>
      <c r="N1504" s="1150"/>
      <c r="O1504" s="1150"/>
      <c r="P1504" s="1150"/>
      <c r="Q1504" s="1150"/>
      <c r="R1504" s="1150"/>
      <c r="S1504" s="1150"/>
      <c r="T1504" s="1150"/>
      <c r="U1504" s="1150"/>
      <c r="V1504" s="1150"/>
      <c r="W1504" s="1150"/>
      <c r="X1504" s="1150"/>
      <c r="Y1504" s="1150"/>
      <c r="Z1504" s="1150"/>
      <c r="AA1504" s="1150"/>
      <c r="AB1504" s="1150"/>
      <c r="AC1504" s="1150"/>
      <c r="AD1504" s="1150"/>
      <c r="AE1504" s="1150"/>
      <c r="AF1504" s="1150"/>
      <c r="AG1504" s="1150"/>
      <c r="AH1504" s="1150"/>
      <c r="AI1504" s="1150" t="s">
        <v>20815</v>
      </c>
      <c r="AJ1504" s="1150" t="s">
        <v>20817</v>
      </c>
      <c r="AK1504" s="1210">
        <v>11996.62</v>
      </c>
      <c r="AL1504" s="1210">
        <v>11997</v>
      </c>
      <c r="AM1504" s="1150" t="s">
        <v>20351</v>
      </c>
      <c r="AN1504" s="1150" t="s">
        <v>20288</v>
      </c>
      <c r="AO1504" s="1150"/>
      <c r="AP1504" s="1150"/>
      <c r="AQ1504" s="1150"/>
      <c r="AR1504" s="1150"/>
      <c r="AS1504" s="1150"/>
      <c r="AT1504" s="1150"/>
      <c r="AU1504" s="1150"/>
      <c r="AV1504" s="1150"/>
      <c r="AW1504" s="1150"/>
      <c r="AX1504" s="1150"/>
      <c r="AY1504" s="1150" t="s">
        <v>20289</v>
      </c>
      <c r="AZ1504" s="1150"/>
      <c r="BA1504" s="1150"/>
      <c r="BB1504" s="1150"/>
      <c r="BC1504" s="1150"/>
      <c r="BD1504" s="1150"/>
      <c r="BE1504" s="1150"/>
      <c r="BF1504" s="1150"/>
      <c r="BG1504" s="1150"/>
      <c r="BH1504" s="1150"/>
      <c r="BI1504" s="1150"/>
      <c r="BJ1504" s="1150"/>
    </row>
    <row r="1505" spans="1:62">
      <c r="A1505" s="1150">
        <v>1500</v>
      </c>
      <c r="B1505" s="1150" t="s">
        <v>20284</v>
      </c>
      <c r="C1505" s="1150" t="s">
        <v>20285</v>
      </c>
      <c r="D1505" s="1150" t="s">
        <v>19273</v>
      </c>
      <c r="E1505" s="1150" t="s">
        <v>18943</v>
      </c>
      <c r="F1505" s="1150" t="s">
        <v>18948</v>
      </c>
      <c r="G1505" s="1150" t="s">
        <v>57</v>
      </c>
      <c r="H1505" s="1150" t="s">
        <v>20819</v>
      </c>
      <c r="I1505" s="1150" t="s">
        <v>20820</v>
      </c>
      <c r="J1505" s="1150" t="s">
        <v>20821</v>
      </c>
      <c r="K1505" s="1150" t="s">
        <v>20822</v>
      </c>
      <c r="L1505" s="1150" t="s">
        <v>394</v>
      </c>
      <c r="M1505" s="1150"/>
      <c r="N1505" s="1150"/>
      <c r="O1505" s="1150"/>
      <c r="P1505" s="1150"/>
      <c r="Q1505" s="1150"/>
      <c r="R1505" s="1150"/>
      <c r="S1505" s="1150"/>
      <c r="T1505" s="1150"/>
      <c r="U1505" s="1150"/>
      <c r="V1505" s="1150"/>
      <c r="W1505" s="1150"/>
      <c r="X1505" s="1150"/>
      <c r="Y1505" s="1150"/>
      <c r="Z1505" s="1150"/>
      <c r="AA1505" s="1150"/>
      <c r="AB1505" s="1150"/>
      <c r="AC1505" s="1150"/>
      <c r="AD1505" s="1150"/>
      <c r="AE1505" s="1150"/>
      <c r="AF1505" s="1150"/>
      <c r="AG1505" s="1150"/>
      <c r="AH1505" s="1150"/>
      <c r="AI1505" s="1150" t="s">
        <v>20819</v>
      </c>
      <c r="AJ1505" s="1150" t="s">
        <v>20821</v>
      </c>
      <c r="AK1505" s="1210">
        <v>9295.7000000000007</v>
      </c>
      <c r="AL1505" s="1210">
        <v>9296</v>
      </c>
      <c r="AM1505" s="1150" t="s">
        <v>20351</v>
      </c>
      <c r="AN1505" s="1150" t="s">
        <v>20288</v>
      </c>
      <c r="AO1505" s="1150"/>
      <c r="AP1505" s="1150"/>
      <c r="AQ1505" s="1150"/>
      <c r="AR1505" s="1150"/>
      <c r="AS1505" s="1150"/>
      <c r="AT1505" s="1150"/>
      <c r="AU1505" s="1150"/>
      <c r="AV1505" s="1150"/>
      <c r="AW1505" s="1150"/>
      <c r="AX1505" s="1150"/>
      <c r="AY1505" s="1150" t="s">
        <v>20289</v>
      </c>
      <c r="AZ1505" s="1150"/>
      <c r="BA1505" s="1150"/>
      <c r="BB1505" s="1150"/>
      <c r="BC1505" s="1150"/>
      <c r="BD1505" s="1150"/>
      <c r="BE1505" s="1150"/>
      <c r="BF1505" s="1150"/>
      <c r="BG1505" s="1150"/>
      <c r="BH1505" s="1150"/>
      <c r="BI1505" s="1150"/>
      <c r="BJ1505" s="1150"/>
    </row>
    <row r="1506" spans="1:62">
      <c r="A1506" s="1150">
        <v>1501</v>
      </c>
      <c r="B1506" s="1150" t="s">
        <v>20284</v>
      </c>
      <c r="C1506" s="1150" t="s">
        <v>20285</v>
      </c>
      <c r="D1506" s="1150" t="s">
        <v>19273</v>
      </c>
      <c r="E1506" s="1150" t="s">
        <v>18943</v>
      </c>
      <c r="F1506" s="1150" t="s">
        <v>18948</v>
      </c>
      <c r="G1506" s="1150" t="s">
        <v>57</v>
      </c>
      <c r="H1506" s="1150" t="s">
        <v>20823</v>
      </c>
      <c r="I1506" s="1150" t="s">
        <v>20824</v>
      </c>
      <c r="J1506" s="1150" t="s">
        <v>20825</v>
      </c>
      <c r="K1506" s="1150" t="s">
        <v>20826</v>
      </c>
      <c r="L1506" s="1150" t="s">
        <v>394</v>
      </c>
      <c r="M1506" s="1150"/>
      <c r="N1506" s="1150"/>
      <c r="O1506" s="1150"/>
      <c r="P1506" s="1150"/>
      <c r="Q1506" s="1150"/>
      <c r="R1506" s="1150"/>
      <c r="S1506" s="1150"/>
      <c r="T1506" s="1150"/>
      <c r="U1506" s="1150"/>
      <c r="V1506" s="1150"/>
      <c r="W1506" s="1150"/>
      <c r="X1506" s="1150"/>
      <c r="Y1506" s="1150"/>
      <c r="Z1506" s="1150"/>
      <c r="AA1506" s="1150"/>
      <c r="AB1506" s="1150"/>
      <c r="AC1506" s="1150"/>
      <c r="AD1506" s="1150"/>
      <c r="AE1506" s="1150"/>
      <c r="AF1506" s="1150"/>
      <c r="AG1506" s="1150"/>
      <c r="AH1506" s="1150"/>
      <c r="AI1506" s="1150" t="s">
        <v>20823</v>
      </c>
      <c r="AJ1506" s="1150" t="s">
        <v>20825</v>
      </c>
      <c r="AK1506" s="1210">
        <v>13744.9</v>
      </c>
      <c r="AL1506" s="1210">
        <v>13745</v>
      </c>
      <c r="AM1506" s="1150" t="s">
        <v>20351</v>
      </c>
      <c r="AN1506" s="1150" t="s">
        <v>20288</v>
      </c>
      <c r="AO1506" s="1150"/>
      <c r="AP1506" s="1150"/>
      <c r="AQ1506" s="1150"/>
      <c r="AR1506" s="1150"/>
      <c r="AS1506" s="1150"/>
      <c r="AT1506" s="1150"/>
      <c r="AU1506" s="1150"/>
      <c r="AV1506" s="1150"/>
      <c r="AW1506" s="1150"/>
      <c r="AX1506" s="1150"/>
      <c r="AY1506" s="1150" t="s">
        <v>20289</v>
      </c>
      <c r="AZ1506" s="1150"/>
      <c r="BA1506" s="1150"/>
      <c r="BB1506" s="1150"/>
      <c r="BC1506" s="1150"/>
      <c r="BD1506" s="1150"/>
      <c r="BE1506" s="1150"/>
      <c r="BF1506" s="1150"/>
      <c r="BG1506" s="1150"/>
      <c r="BH1506" s="1150"/>
      <c r="BI1506" s="1150"/>
      <c r="BJ1506" s="1150"/>
    </row>
    <row r="1507" spans="1:62">
      <c r="A1507" s="1150">
        <v>1502</v>
      </c>
      <c r="B1507" s="1150" t="s">
        <v>20284</v>
      </c>
      <c r="C1507" s="1150" t="s">
        <v>20285</v>
      </c>
      <c r="D1507" s="1150" t="s">
        <v>19273</v>
      </c>
      <c r="E1507" s="1150" t="s">
        <v>18943</v>
      </c>
      <c r="F1507" s="1150" t="s">
        <v>18948</v>
      </c>
      <c r="G1507" s="1150" t="s">
        <v>19136</v>
      </c>
      <c r="H1507" s="1150" t="s">
        <v>20827</v>
      </c>
      <c r="I1507" s="1150" t="s">
        <v>20828</v>
      </c>
      <c r="J1507" s="1150" t="s">
        <v>20829</v>
      </c>
      <c r="K1507" s="1150" t="s">
        <v>20830</v>
      </c>
      <c r="L1507" s="1150" t="s">
        <v>394</v>
      </c>
      <c r="M1507" s="1150"/>
      <c r="N1507" s="1150"/>
      <c r="O1507" s="1150"/>
      <c r="P1507" s="1150"/>
      <c r="Q1507" s="1150"/>
      <c r="R1507" s="1150"/>
      <c r="S1507" s="1150"/>
      <c r="T1507" s="1150"/>
      <c r="U1507" s="1150"/>
      <c r="V1507" s="1150"/>
      <c r="W1507" s="1150"/>
      <c r="X1507" s="1150"/>
      <c r="Y1507" s="1150"/>
      <c r="Z1507" s="1150"/>
      <c r="AA1507" s="1150"/>
      <c r="AB1507" s="1150"/>
      <c r="AC1507" s="1150"/>
      <c r="AD1507" s="1150"/>
      <c r="AE1507" s="1150"/>
      <c r="AF1507" s="1150"/>
      <c r="AG1507" s="1150"/>
      <c r="AH1507" s="1150"/>
      <c r="AI1507" s="1150" t="s">
        <v>20827</v>
      </c>
      <c r="AJ1507" s="1150" t="s">
        <v>20829</v>
      </c>
      <c r="AK1507" s="1210">
        <v>17176.88</v>
      </c>
      <c r="AL1507" s="1210">
        <v>17177</v>
      </c>
      <c r="AM1507" s="1150" t="s">
        <v>20351</v>
      </c>
      <c r="AN1507" s="1150" t="s">
        <v>20288</v>
      </c>
      <c r="AO1507" s="1150"/>
      <c r="AP1507" s="1150"/>
      <c r="AQ1507" s="1150"/>
      <c r="AR1507" s="1150"/>
      <c r="AS1507" s="1150"/>
      <c r="AT1507" s="1150"/>
      <c r="AU1507" s="1150"/>
      <c r="AV1507" s="1150"/>
      <c r="AW1507" s="1150"/>
      <c r="AX1507" s="1150"/>
      <c r="AY1507" s="1150" t="s">
        <v>20289</v>
      </c>
      <c r="AZ1507" s="1150"/>
      <c r="BA1507" s="1150"/>
      <c r="BB1507" s="1150"/>
      <c r="BC1507" s="1150"/>
      <c r="BD1507" s="1150"/>
      <c r="BE1507" s="1150"/>
      <c r="BF1507" s="1150"/>
      <c r="BG1507" s="1150"/>
      <c r="BH1507" s="1150"/>
      <c r="BI1507" s="1150"/>
      <c r="BJ1507" s="1150"/>
    </row>
    <row r="1508" spans="1:62">
      <c r="A1508" s="1150">
        <v>1503</v>
      </c>
      <c r="B1508" s="1150" t="s">
        <v>20284</v>
      </c>
      <c r="C1508" s="1150" t="s">
        <v>20285</v>
      </c>
      <c r="D1508" s="1150" t="s">
        <v>19273</v>
      </c>
      <c r="E1508" s="1150" t="s">
        <v>18943</v>
      </c>
      <c r="F1508" s="1150" t="s">
        <v>18948</v>
      </c>
      <c r="G1508" s="1150" t="s">
        <v>3189</v>
      </c>
      <c r="H1508" s="1150" t="s">
        <v>20831</v>
      </c>
      <c r="I1508" s="1150" t="s">
        <v>20832</v>
      </c>
      <c r="J1508" s="1150" t="s">
        <v>20833</v>
      </c>
      <c r="K1508" s="1150" t="s">
        <v>20834</v>
      </c>
      <c r="L1508" s="1150" t="s">
        <v>394</v>
      </c>
      <c r="M1508" s="1150"/>
      <c r="N1508" s="1150"/>
      <c r="O1508" s="1150"/>
      <c r="P1508" s="1150"/>
      <c r="Q1508" s="1150"/>
      <c r="R1508" s="1150"/>
      <c r="S1508" s="1150"/>
      <c r="T1508" s="1150"/>
      <c r="U1508" s="1150"/>
      <c r="V1508" s="1150"/>
      <c r="W1508" s="1150"/>
      <c r="X1508" s="1150"/>
      <c r="Y1508" s="1150"/>
      <c r="Z1508" s="1150"/>
      <c r="AA1508" s="1150"/>
      <c r="AB1508" s="1150"/>
      <c r="AC1508" s="1150"/>
      <c r="AD1508" s="1150"/>
      <c r="AE1508" s="1150"/>
      <c r="AF1508" s="1150"/>
      <c r="AG1508" s="1150"/>
      <c r="AH1508" s="1150"/>
      <c r="AI1508" s="1150" t="s">
        <v>20831</v>
      </c>
      <c r="AJ1508" s="1150" t="s">
        <v>20833</v>
      </c>
      <c r="AK1508" s="1210">
        <v>16001.93</v>
      </c>
      <c r="AL1508" s="1210">
        <v>16002</v>
      </c>
      <c r="AM1508" s="1150" t="s">
        <v>20351</v>
      </c>
      <c r="AN1508" s="1150" t="s">
        <v>20288</v>
      </c>
      <c r="AO1508" s="1150"/>
      <c r="AP1508" s="1150"/>
      <c r="AQ1508" s="1150"/>
      <c r="AR1508" s="1150"/>
      <c r="AS1508" s="1150"/>
      <c r="AT1508" s="1150"/>
      <c r="AU1508" s="1150"/>
      <c r="AV1508" s="1150"/>
      <c r="AW1508" s="1150"/>
      <c r="AX1508" s="1150"/>
      <c r="AY1508" s="1150" t="s">
        <v>20289</v>
      </c>
      <c r="AZ1508" s="1150"/>
      <c r="BA1508" s="1150"/>
      <c r="BB1508" s="1150"/>
      <c r="BC1508" s="1150"/>
      <c r="BD1508" s="1150"/>
      <c r="BE1508" s="1150"/>
      <c r="BF1508" s="1150"/>
      <c r="BG1508" s="1150"/>
      <c r="BH1508" s="1150"/>
      <c r="BI1508" s="1150"/>
      <c r="BJ1508" s="1150"/>
    </row>
    <row r="1509" spans="1:62">
      <c r="A1509" s="1150">
        <v>1504</v>
      </c>
      <c r="B1509" s="1150" t="s">
        <v>20284</v>
      </c>
      <c r="C1509" s="1150" t="s">
        <v>20285</v>
      </c>
      <c r="D1509" s="1150" t="s">
        <v>19273</v>
      </c>
      <c r="E1509" s="1150" t="s">
        <v>18943</v>
      </c>
      <c r="F1509" s="1150" t="s">
        <v>18948</v>
      </c>
      <c r="G1509" s="1150" t="s">
        <v>15831</v>
      </c>
      <c r="H1509" s="1150" t="s">
        <v>20835</v>
      </c>
      <c r="I1509" s="1150" t="s">
        <v>20836</v>
      </c>
      <c r="J1509" s="1150" t="s">
        <v>20837</v>
      </c>
      <c r="K1509" s="1150" t="s">
        <v>20838</v>
      </c>
      <c r="L1509" s="1150" t="s">
        <v>394</v>
      </c>
      <c r="M1509" s="1150"/>
      <c r="N1509" s="1150"/>
      <c r="O1509" s="1150"/>
      <c r="P1509" s="1150"/>
      <c r="Q1509" s="1150"/>
      <c r="R1509" s="1150"/>
      <c r="S1509" s="1150"/>
      <c r="T1509" s="1150"/>
      <c r="U1509" s="1150"/>
      <c r="V1509" s="1150"/>
      <c r="W1509" s="1150"/>
      <c r="X1509" s="1150"/>
      <c r="Y1509" s="1150"/>
      <c r="Z1509" s="1150"/>
      <c r="AA1509" s="1150"/>
      <c r="AB1509" s="1150"/>
      <c r="AC1509" s="1150"/>
      <c r="AD1509" s="1150"/>
      <c r="AE1509" s="1150"/>
      <c r="AF1509" s="1150"/>
      <c r="AG1509" s="1150"/>
      <c r="AH1509" s="1150"/>
      <c r="AI1509" s="1150" t="s">
        <v>20835</v>
      </c>
      <c r="AJ1509" s="1150" t="s">
        <v>20837</v>
      </c>
      <c r="AK1509" s="1210">
        <v>32100.13</v>
      </c>
      <c r="AL1509" s="1210">
        <v>32101</v>
      </c>
      <c r="AM1509" s="1150" t="s">
        <v>20351</v>
      </c>
      <c r="AN1509" s="1150" t="s">
        <v>20288</v>
      </c>
      <c r="AO1509" s="1150"/>
      <c r="AP1509" s="1150"/>
      <c r="AQ1509" s="1150"/>
      <c r="AR1509" s="1150"/>
      <c r="AS1509" s="1150"/>
      <c r="AT1509" s="1150"/>
      <c r="AU1509" s="1150"/>
      <c r="AV1509" s="1150"/>
      <c r="AW1509" s="1150"/>
      <c r="AX1509" s="1150"/>
      <c r="AY1509" s="1150" t="s">
        <v>20289</v>
      </c>
      <c r="AZ1509" s="1150"/>
      <c r="BA1509" s="1150"/>
      <c r="BB1509" s="1150"/>
      <c r="BC1509" s="1150"/>
      <c r="BD1509" s="1150"/>
      <c r="BE1509" s="1150"/>
      <c r="BF1509" s="1150"/>
      <c r="BG1509" s="1150"/>
      <c r="BH1509" s="1150"/>
      <c r="BI1509" s="1150"/>
      <c r="BJ1509" s="1150"/>
    </row>
    <row r="1510" spans="1:62">
      <c r="A1510" s="1150">
        <v>1505</v>
      </c>
      <c r="B1510" s="1150" t="s">
        <v>20284</v>
      </c>
      <c r="C1510" s="1150" t="s">
        <v>20285</v>
      </c>
      <c r="D1510" s="1150" t="s">
        <v>19273</v>
      </c>
      <c r="E1510" s="1150" t="s">
        <v>18943</v>
      </c>
      <c r="F1510" s="1150" t="s">
        <v>18948</v>
      </c>
      <c r="G1510" s="1150" t="s">
        <v>17912</v>
      </c>
      <c r="H1510" s="1150" t="s">
        <v>20839</v>
      </c>
      <c r="I1510" s="1150" t="s">
        <v>20840</v>
      </c>
      <c r="J1510" s="1150" t="s">
        <v>20841</v>
      </c>
      <c r="K1510" s="1150" t="s">
        <v>20842</v>
      </c>
      <c r="L1510" s="1150" t="s">
        <v>394</v>
      </c>
      <c r="M1510" s="1150"/>
      <c r="N1510" s="1150"/>
      <c r="O1510" s="1150"/>
      <c r="P1510" s="1150"/>
      <c r="Q1510" s="1150"/>
      <c r="R1510" s="1150"/>
      <c r="S1510" s="1150"/>
      <c r="T1510" s="1150"/>
      <c r="U1510" s="1150"/>
      <c r="V1510" s="1150"/>
      <c r="W1510" s="1150"/>
      <c r="X1510" s="1150"/>
      <c r="Y1510" s="1150"/>
      <c r="Z1510" s="1150"/>
      <c r="AA1510" s="1150"/>
      <c r="AB1510" s="1150"/>
      <c r="AC1510" s="1150"/>
      <c r="AD1510" s="1150"/>
      <c r="AE1510" s="1150"/>
      <c r="AF1510" s="1150"/>
      <c r="AG1510" s="1150"/>
      <c r="AH1510" s="1150"/>
      <c r="AI1510" s="1150" t="s">
        <v>20839</v>
      </c>
      <c r="AJ1510" s="1150" t="s">
        <v>20841</v>
      </c>
      <c r="AK1510" s="1210">
        <v>1650</v>
      </c>
      <c r="AL1510" s="1210">
        <v>1650</v>
      </c>
      <c r="AM1510" s="1150" t="s">
        <v>20351</v>
      </c>
      <c r="AN1510" s="1150" t="s">
        <v>20288</v>
      </c>
      <c r="AO1510" s="1150"/>
      <c r="AP1510" s="1150"/>
      <c r="AQ1510" s="1150"/>
      <c r="AR1510" s="1150"/>
      <c r="AS1510" s="1150"/>
      <c r="AT1510" s="1150"/>
      <c r="AU1510" s="1150"/>
      <c r="AV1510" s="1150"/>
      <c r="AW1510" s="1150"/>
      <c r="AX1510" s="1150"/>
      <c r="AY1510" s="1150" t="s">
        <v>20289</v>
      </c>
      <c r="AZ1510" s="1150"/>
      <c r="BA1510" s="1150"/>
      <c r="BB1510" s="1150"/>
      <c r="BC1510" s="1150"/>
      <c r="BD1510" s="1150"/>
      <c r="BE1510" s="1150"/>
      <c r="BF1510" s="1150"/>
      <c r="BG1510" s="1150"/>
      <c r="BH1510" s="1150"/>
      <c r="BI1510" s="1150"/>
      <c r="BJ1510" s="1150"/>
    </row>
    <row r="1511" spans="1:62">
      <c r="A1511" s="1150">
        <v>1506</v>
      </c>
      <c r="B1511" s="1150" t="s">
        <v>20284</v>
      </c>
      <c r="C1511" s="1150" t="s">
        <v>20285</v>
      </c>
      <c r="D1511" s="1150" t="s">
        <v>19273</v>
      </c>
      <c r="E1511" s="1150" t="s">
        <v>18943</v>
      </c>
      <c r="F1511" s="1150" t="s">
        <v>18948</v>
      </c>
      <c r="G1511" s="1150" t="s">
        <v>17569</v>
      </c>
      <c r="H1511" s="1213" t="s">
        <v>20843</v>
      </c>
      <c r="I1511" s="1150" t="s">
        <v>20844</v>
      </c>
      <c r="J1511" s="1150" t="s">
        <v>20845</v>
      </c>
      <c r="K1511" s="1150" t="s">
        <v>20846</v>
      </c>
      <c r="L1511" s="1150" t="s">
        <v>394</v>
      </c>
      <c r="M1511" s="1150"/>
      <c r="N1511" s="1150"/>
      <c r="O1511" s="1150"/>
      <c r="P1511" s="1150"/>
      <c r="Q1511" s="1150"/>
      <c r="R1511" s="1150"/>
      <c r="S1511" s="1150"/>
      <c r="T1511" s="1150"/>
      <c r="U1511" s="1150"/>
      <c r="V1511" s="1150"/>
      <c r="W1511" s="1150"/>
      <c r="X1511" s="1150"/>
      <c r="Y1511" s="1150"/>
      <c r="Z1511" s="1150"/>
      <c r="AA1511" s="1150"/>
      <c r="AB1511" s="1150"/>
      <c r="AC1511" s="1150"/>
      <c r="AD1511" s="1150"/>
      <c r="AE1511" s="1150"/>
      <c r="AF1511" s="1150"/>
      <c r="AG1511" s="1150"/>
      <c r="AH1511" s="1150"/>
      <c r="AI1511" s="1213" t="s">
        <v>20843</v>
      </c>
      <c r="AJ1511" s="1150" t="s">
        <v>20845</v>
      </c>
      <c r="AK1511" s="1210">
        <v>138924.88</v>
      </c>
      <c r="AL1511" s="1210">
        <v>138925</v>
      </c>
      <c r="AM1511" s="1150" t="s">
        <v>20351</v>
      </c>
      <c r="AN1511" s="1150" t="s">
        <v>20288</v>
      </c>
      <c r="AO1511" s="1150"/>
      <c r="AP1511" s="1150"/>
      <c r="AQ1511" s="1150"/>
      <c r="AR1511" s="1150"/>
      <c r="AS1511" s="1150"/>
      <c r="AT1511" s="1150"/>
      <c r="AU1511" s="1150"/>
      <c r="AV1511" s="1150"/>
      <c r="AW1511" s="1150"/>
      <c r="AX1511" s="1150"/>
      <c r="AY1511" s="1150" t="s">
        <v>20289</v>
      </c>
      <c r="AZ1511" s="1150"/>
      <c r="BA1511" s="1150"/>
      <c r="BB1511" s="1150"/>
      <c r="BC1511" s="1150"/>
      <c r="BD1511" s="1150"/>
      <c r="BE1511" s="1150"/>
      <c r="BF1511" s="1150"/>
      <c r="BG1511" s="1150"/>
      <c r="BH1511" s="1150"/>
      <c r="BI1511" s="1150"/>
      <c r="BJ1511" s="1150"/>
    </row>
    <row r="1512" spans="1:62">
      <c r="A1512" s="1150">
        <v>1507</v>
      </c>
      <c r="B1512" s="1150" t="s">
        <v>20284</v>
      </c>
      <c r="C1512" s="1150" t="s">
        <v>20285</v>
      </c>
      <c r="D1512" s="1150" t="s">
        <v>19273</v>
      </c>
      <c r="E1512" s="1150" t="s">
        <v>18943</v>
      </c>
      <c r="F1512" s="1150" t="s">
        <v>18948</v>
      </c>
      <c r="G1512" s="1150" t="s">
        <v>17569</v>
      </c>
      <c r="H1512" s="1213" t="s">
        <v>20843</v>
      </c>
      <c r="I1512" s="1150" t="s">
        <v>20847</v>
      </c>
      <c r="J1512" s="1150"/>
      <c r="K1512" s="1150" t="s">
        <v>20848</v>
      </c>
      <c r="L1512" s="1150" t="s">
        <v>394</v>
      </c>
      <c r="M1512" s="1150"/>
      <c r="N1512" s="1150"/>
      <c r="O1512" s="1150"/>
      <c r="P1512" s="1150"/>
      <c r="Q1512" s="1150"/>
      <c r="R1512" s="1150"/>
      <c r="S1512" s="1150"/>
      <c r="T1512" s="1150"/>
      <c r="U1512" s="1150"/>
      <c r="V1512" s="1150"/>
      <c r="W1512" s="1150"/>
      <c r="X1512" s="1150"/>
      <c r="Y1512" s="1150"/>
      <c r="Z1512" s="1150"/>
      <c r="AA1512" s="1150"/>
      <c r="AB1512" s="1150"/>
      <c r="AC1512" s="1150"/>
      <c r="AD1512" s="1150"/>
      <c r="AE1512" s="1150"/>
      <c r="AF1512" s="1150"/>
      <c r="AG1512" s="1150"/>
      <c r="AH1512" s="1150"/>
      <c r="AI1512" s="1213" t="s">
        <v>20843</v>
      </c>
      <c r="AJ1512" s="1150"/>
      <c r="AK1512" s="1150"/>
      <c r="AL1512" s="1150" t="s">
        <v>18976</v>
      </c>
      <c r="AM1512" s="1150" t="s">
        <v>20351</v>
      </c>
      <c r="AN1512" s="1150" t="s">
        <v>20288</v>
      </c>
      <c r="AO1512" s="1150"/>
      <c r="AP1512" s="1150"/>
      <c r="AQ1512" s="1150"/>
      <c r="AR1512" s="1150"/>
      <c r="AS1512" s="1150"/>
      <c r="AT1512" s="1150"/>
      <c r="AU1512" s="1150"/>
      <c r="AV1512" s="1150"/>
      <c r="AW1512" s="1150"/>
      <c r="AX1512" s="1150"/>
      <c r="AY1512" s="1150" t="s">
        <v>20289</v>
      </c>
      <c r="AZ1512" s="1150"/>
      <c r="BA1512" s="1150"/>
      <c r="BB1512" s="1150"/>
      <c r="BC1512" s="1150"/>
      <c r="BD1512" s="1150"/>
      <c r="BE1512" s="1150"/>
      <c r="BF1512" s="1150"/>
      <c r="BG1512" s="1150"/>
      <c r="BH1512" s="1150"/>
      <c r="BI1512" s="1150"/>
      <c r="BJ1512" s="1150"/>
    </row>
    <row r="1513" spans="1:62">
      <c r="A1513" s="1150">
        <v>1508</v>
      </c>
      <c r="B1513" s="1150" t="s">
        <v>20284</v>
      </c>
      <c r="C1513" s="1150" t="s">
        <v>20285</v>
      </c>
      <c r="D1513" s="1150" t="s">
        <v>19273</v>
      </c>
      <c r="E1513" s="1150" t="s">
        <v>18943</v>
      </c>
      <c r="F1513" s="1150" t="s">
        <v>18948</v>
      </c>
      <c r="G1513" s="1150" t="s">
        <v>17569</v>
      </c>
      <c r="H1513" s="1213" t="s">
        <v>20843</v>
      </c>
      <c r="I1513" s="1150" t="s">
        <v>20849</v>
      </c>
      <c r="J1513" s="1150"/>
      <c r="K1513" s="1150" t="s">
        <v>20850</v>
      </c>
      <c r="L1513" s="1150" t="s">
        <v>394</v>
      </c>
      <c r="M1513" s="1150"/>
      <c r="N1513" s="1150"/>
      <c r="O1513" s="1150"/>
      <c r="P1513" s="1150"/>
      <c r="Q1513" s="1150"/>
      <c r="R1513" s="1150"/>
      <c r="S1513" s="1150"/>
      <c r="T1513" s="1150"/>
      <c r="U1513" s="1150"/>
      <c r="V1513" s="1150"/>
      <c r="W1513" s="1150"/>
      <c r="X1513" s="1150"/>
      <c r="Y1513" s="1150"/>
      <c r="Z1513" s="1150"/>
      <c r="AA1513" s="1150"/>
      <c r="AB1513" s="1150"/>
      <c r="AC1513" s="1150"/>
      <c r="AD1513" s="1150"/>
      <c r="AE1513" s="1150"/>
      <c r="AF1513" s="1150"/>
      <c r="AG1513" s="1150"/>
      <c r="AH1513" s="1150"/>
      <c r="AI1513" s="1213" t="s">
        <v>20843</v>
      </c>
      <c r="AJ1513" s="1150"/>
      <c r="AK1513" s="1150"/>
      <c r="AL1513" s="1150" t="s">
        <v>18976</v>
      </c>
      <c r="AM1513" s="1150" t="s">
        <v>20351</v>
      </c>
      <c r="AN1513" s="1150" t="s">
        <v>20288</v>
      </c>
      <c r="AO1513" s="1150"/>
      <c r="AP1513" s="1150"/>
      <c r="AQ1513" s="1150"/>
      <c r="AR1513" s="1150"/>
      <c r="AS1513" s="1150"/>
      <c r="AT1513" s="1150"/>
      <c r="AU1513" s="1150"/>
      <c r="AV1513" s="1150"/>
      <c r="AW1513" s="1150"/>
      <c r="AX1513" s="1150"/>
      <c r="AY1513" s="1150" t="s">
        <v>20289</v>
      </c>
      <c r="AZ1513" s="1150"/>
      <c r="BA1513" s="1150"/>
      <c r="BB1513" s="1150"/>
      <c r="BC1513" s="1150"/>
      <c r="BD1513" s="1150"/>
      <c r="BE1513" s="1150"/>
      <c r="BF1513" s="1150"/>
      <c r="BG1513" s="1150"/>
      <c r="BH1513" s="1150"/>
      <c r="BI1513" s="1150"/>
      <c r="BJ1513" s="1150"/>
    </row>
    <row r="1514" spans="1:62">
      <c r="A1514" s="1150">
        <v>1509</v>
      </c>
      <c r="B1514" s="1150" t="s">
        <v>20284</v>
      </c>
      <c r="C1514" s="1150" t="s">
        <v>20285</v>
      </c>
      <c r="D1514" s="1150" t="s">
        <v>19273</v>
      </c>
      <c r="E1514" s="1150" t="s">
        <v>18943</v>
      </c>
      <c r="F1514" s="1150" t="s">
        <v>18948</v>
      </c>
      <c r="G1514" s="1150" t="s">
        <v>17569</v>
      </c>
      <c r="H1514" s="1150" t="s">
        <v>20851</v>
      </c>
      <c r="I1514" s="1150" t="s">
        <v>20852</v>
      </c>
      <c r="J1514" s="1150" t="s">
        <v>20853</v>
      </c>
      <c r="K1514" s="1150" t="s">
        <v>20854</v>
      </c>
      <c r="L1514" s="1150" t="s">
        <v>394</v>
      </c>
      <c r="M1514" s="1150"/>
      <c r="N1514" s="1150"/>
      <c r="O1514" s="1150"/>
      <c r="P1514" s="1150"/>
      <c r="Q1514" s="1150"/>
      <c r="R1514" s="1150"/>
      <c r="S1514" s="1150"/>
      <c r="T1514" s="1150"/>
      <c r="U1514" s="1150"/>
      <c r="V1514" s="1150"/>
      <c r="W1514" s="1150"/>
      <c r="X1514" s="1150"/>
      <c r="Y1514" s="1150"/>
      <c r="Z1514" s="1150"/>
      <c r="AA1514" s="1150"/>
      <c r="AB1514" s="1150"/>
      <c r="AC1514" s="1150"/>
      <c r="AD1514" s="1150"/>
      <c r="AE1514" s="1150"/>
      <c r="AF1514" s="1150"/>
      <c r="AG1514" s="1150"/>
      <c r="AH1514" s="1150"/>
      <c r="AI1514" s="1150" t="s">
        <v>20851</v>
      </c>
      <c r="AJ1514" s="1150" t="s">
        <v>20853</v>
      </c>
      <c r="AK1514" s="1210">
        <v>89771.53</v>
      </c>
      <c r="AL1514" s="1210">
        <v>89772</v>
      </c>
      <c r="AM1514" s="1150" t="s">
        <v>20351</v>
      </c>
      <c r="AN1514" s="1150" t="s">
        <v>20288</v>
      </c>
      <c r="AO1514" s="1150"/>
      <c r="AP1514" s="1150"/>
      <c r="AQ1514" s="1150"/>
      <c r="AR1514" s="1150"/>
      <c r="AS1514" s="1150"/>
      <c r="AT1514" s="1150"/>
      <c r="AU1514" s="1150"/>
      <c r="AV1514" s="1150"/>
      <c r="AW1514" s="1150"/>
      <c r="AX1514" s="1150"/>
      <c r="AY1514" s="1150" t="s">
        <v>20289</v>
      </c>
      <c r="AZ1514" s="1150"/>
      <c r="BA1514" s="1150"/>
      <c r="BB1514" s="1150"/>
      <c r="BC1514" s="1150"/>
      <c r="BD1514" s="1150"/>
      <c r="BE1514" s="1150"/>
      <c r="BF1514" s="1150"/>
      <c r="BG1514" s="1150"/>
      <c r="BH1514" s="1150"/>
      <c r="BI1514" s="1150"/>
      <c r="BJ1514" s="1150"/>
    </row>
    <row r="1515" spans="1:62">
      <c r="A1515" s="1150">
        <v>1510</v>
      </c>
      <c r="B1515" s="1150" t="s">
        <v>20284</v>
      </c>
      <c r="C1515" s="1150" t="s">
        <v>20285</v>
      </c>
      <c r="D1515" s="1150" t="s">
        <v>19273</v>
      </c>
      <c r="E1515" s="1150" t="s">
        <v>18943</v>
      </c>
      <c r="F1515" s="1150" t="s">
        <v>18948</v>
      </c>
      <c r="G1515" s="1150" t="s">
        <v>57</v>
      </c>
      <c r="H1515" s="1150" t="s">
        <v>20855</v>
      </c>
      <c r="I1515" s="1150" t="s">
        <v>20856</v>
      </c>
      <c r="J1515" s="1150" t="s">
        <v>20857</v>
      </c>
      <c r="K1515" s="1150" t="s">
        <v>20858</v>
      </c>
      <c r="L1515" s="1150" t="s">
        <v>394</v>
      </c>
      <c r="M1515" s="1150"/>
      <c r="N1515" s="1150"/>
      <c r="O1515" s="1150"/>
      <c r="P1515" s="1150"/>
      <c r="Q1515" s="1150"/>
      <c r="R1515" s="1150"/>
      <c r="S1515" s="1150"/>
      <c r="T1515" s="1150"/>
      <c r="U1515" s="1150"/>
      <c r="V1515" s="1150"/>
      <c r="W1515" s="1150"/>
      <c r="X1515" s="1150"/>
      <c r="Y1515" s="1150"/>
      <c r="Z1515" s="1150"/>
      <c r="AA1515" s="1150"/>
      <c r="AB1515" s="1150"/>
      <c r="AC1515" s="1150"/>
      <c r="AD1515" s="1150"/>
      <c r="AE1515" s="1150"/>
      <c r="AF1515" s="1150"/>
      <c r="AG1515" s="1150"/>
      <c r="AH1515" s="1150"/>
      <c r="AI1515" s="1150" t="s">
        <v>20855</v>
      </c>
      <c r="AJ1515" s="1150" t="s">
        <v>20857</v>
      </c>
      <c r="AK1515" s="1210">
        <v>9321.6</v>
      </c>
      <c r="AL1515" s="1210">
        <v>9322</v>
      </c>
      <c r="AM1515" s="1150" t="s">
        <v>20351</v>
      </c>
      <c r="AN1515" s="1150" t="s">
        <v>20288</v>
      </c>
      <c r="AO1515" s="1150"/>
      <c r="AP1515" s="1150"/>
      <c r="AQ1515" s="1150"/>
      <c r="AR1515" s="1150"/>
      <c r="AS1515" s="1150"/>
      <c r="AT1515" s="1150"/>
      <c r="AU1515" s="1150"/>
      <c r="AV1515" s="1150"/>
      <c r="AW1515" s="1150"/>
      <c r="AX1515" s="1150"/>
      <c r="AY1515" s="1150" t="s">
        <v>20289</v>
      </c>
      <c r="AZ1515" s="1150"/>
      <c r="BA1515" s="1150"/>
      <c r="BB1515" s="1150"/>
      <c r="BC1515" s="1150"/>
      <c r="BD1515" s="1150"/>
      <c r="BE1515" s="1150"/>
      <c r="BF1515" s="1150"/>
      <c r="BG1515" s="1150"/>
      <c r="BH1515" s="1150"/>
      <c r="BI1515" s="1150"/>
      <c r="BJ1515" s="1150"/>
    </row>
    <row r="1516" spans="1:62">
      <c r="A1516" s="1150">
        <v>1511</v>
      </c>
      <c r="B1516" s="1150" t="s">
        <v>20284</v>
      </c>
      <c r="C1516" s="1150" t="s">
        <v>20285</v>
      </c>
      <c r="D1516" s="1150" t="s">
        <v>19273</v>
      </c>
      <c r="E1516" s="1150" t="s">
        <v>18943</v>
      </c>
      <c r="F1516" s="1150" t="s">
        <v>18948</v>
      </c>
      <c r="G1516" s="1150" t="s">
        <v>57</v>
      </c>
      <c r="H1516" s="1150" t="s">
        <v>20859</v>
      </c>
      <c r="I1516" s="1150" t="s">
        <v>20860</v>
      </c>
      <c r="J1516" s="1150" t="s">
        <v>20861</v>
      </c>
      <c r="K1516" s="1150" t="s">
        <v>20862</v>
      </c>
      <c r="L1516" s="1150" t="s">
        <v>394</v>
      </c>
      <c r="M1516" s="1150"/>
      <c r="N1516" s="1150"/>
      <c r="O1516" s="1150"/>
      <c r="P1516" s="1150"/>
      <c r="Q1516" s="1150"/>
      <c r="R1516" s="1150"/>
      <c r="S1516" s="1150"/>
      <c r="T1516" s="1150"/>
      <c r="U1516" s="1150"/>
      <c r="V1516" s="1150"/>
      <c r="W1516" s="1150"/>
      <c r="X1516" s="1150"/>
      <c r="Y1516" s="1150"/>
      <c r="Z1516" s="1150"/>
      <c r="AA1516" s="1150"/>
      <c r="AB1516" s="1150"/>
      <c r="AC1516" s="1150"/>
      <c r="AD1516" s="1150"/>
      <c r="AE1516" s="1150"/>
      <c r="AF1516" s="1150"/>
      <c r="AG1516" s="1150"/>
      <c r="AH1516" s="1150"/>
      <c r="AI1516" s="1150" t="s">
        <v>20859</v>
      </c>
      <c r="AJ1516" s="1150" t="s">
        <v>20861</v>
      </c>
      <c r="AK1516" s="1210">
        <v>12180.48</v>
      </c>
      <c r="AL1516" s="1210">
        <v>12181</v>
      </c>
      <c r="AM1516" s="1150" t="s">
        <v>20351</v>
      </c>
      <c r="AN1516" s="1150" t="s">
        <v>20288</v>
      </c>
      <c r="AO1516" s="1150"/>
      <c r="AP1516" s="1150"/>
      <c r="AQ1516" s="1150"/>
      <c r="AR1516" s="1150"/>
      <c r="AS1516" s="1150"/>
      <c r="AT1516" s="1150"/>
      <c r="AU1516" s="1150"/>
      <c r="AV1516" s="1150"/>
      <c r="AW1516" s="1150"/>
      <c r="AX1516" s="1150"/>
      <c r="AY1516" s="1150" t="s">
        <v>20289</v>
      </c>
      <c r="AZ1516" s="1150"/>
      <c r="BA1516" s="1150"/>
      <c r="BB1516" s="1150"/>
      <c r="BC1516" s="1150"/>
      <c r="BD1516" s="1150"/>
      <c r="BE1516" s="1150"/>
      <c r="BF1516" s="1150"/>
      <c r="BG1516" s="1150"/>
      <c r="BH1516" s="1150"/>
      <c r="BI1516" s="1150"/>
      <c r="BJ1516" s="1150"/>
    </row>
    <row r="1517" spans="1:62">
      <c r="A1517" s="1150">
        <v>1512</v>
      </c>
      <c r="B1517" s="1150" t="s">
        <v>20284</v>
      </c>
      <c r="C1517" s="1150" t="s">
        <v>20285</v>
      </c>
      <c r="D1517" s="1150" t="s">
        <v>19273</v>
      </c>
      <c r="E1517" s="1150" t="s">
        <v>18943</v>
      </c>
      <c r="F1517" s="1150" t="s">
        <v>18948</v>
      </c>
      <c r="G1517" s="1150" t="s">
        <v>17912</v>
      </c>
      <c r="H1517" s="1150" t="s">
        <v>20863</v>
      </c>
      <c r="I1517" s="1150" t="s">
        <v>20864</v>
      </c>
      <c r="J1517" s="1150" t="s">
        <v>20865</v>
      </c>
      <c r="K1517" s="1150" t="s">
        <v>20866</v>
      </c>
      <c r="L1517" s="1150" t="s">
        <v>394</v>
      </c>
      <c r="M1517" s="1150"/>
      <c r="N1517" s="1150"/>
      <c r="O1517" s="1150"/>
      <c r="P1517" s="1150"/>
      <c r="Q1517" s="1150"/>
      <c r="R1517" s="1150"/>
      <c r="S1517" s="1150"/>
      <c r="T1517" s="1150"/>
      <c r="U1517" s="1150"/>
      <c r="V1517" s="1150"/>
      <c r="W1517" s="1150"/>
      <c r="X1517" s="1150"/>
      <c r="Y1517" s="1150"/>
      <c r="Z1517" s="1150"/>
      <c r="AA1517" s="1150"/>
      <c r="AB1517" s="1150"/>
      <c r="AC1517" s="1150"/>
      <c r="AD1517" s="1150"/>
      <c r="AE1517" s="1150"/>
      <c r="AF1517" s="1150"/>
      <c r="AG1517" s="1150"/>
      <c r="AH1517" s="1150"/>
      <c r="AI1517" s="1150" t="s">
        <v>20863</v>
      </c>
      <c r="AJ1517" s="1150" t="s">
        <v>20865</v>
      </c>
      <c r="AK1517" s="1210">
        <v>7640</v>
      </c>
      <c r="AL1517" s="1210">
        <v>7640</v>
      </c>
      <c r="AM1517" s="1150" t="s">
        <v>20351</v>
      </c>
      <c r="AN1517" s="1150" t="s">
        <v>20288</v>
      </c>
      <c r="AO1517" s="1150"/>
      <c r="AP1517" s="1150"/>
      <c r="AQ1517" s="1150"/>
      <c r="AR1517" s="1150"/>
      <c r="AS1517" s="1150"/>
      <c r="AT1517" s="1150"/>
      <c r="AU1517" s="1150"/>
      <c r="AV1517" s="1150"/>
      <c r="AW1517" s="1150"/>
      <c r="AX1517" s="1150"/>
      <c r="AY1517" s="1150" t="s">
        <v>20289</v>
      </c>
      <c r="AZ1517" s="1150"/>
      <c r="BA1517" s="1150"/>
      <c r="BB1517" s="1150"/>
      <c r="BC1517" s="1150"/>
      <c r="BD1517" s="1150"/>
      <c r="BE1517" s="1150"/>
      <c r="BF1517" s="1150"/>
      <c r="BG1517" s="1150"/>
      <c r="BH1517" s="1150"/>
      <c r="BI1517" s="1150"/>
      <c r="BJ1517" s="1150"/>
    </row>
    <row r="1518" spans="1:62">
      <c r="A1518" s="1150">
        <v>1513</v>
      </c>
      <c r="B1518" s="1150" t="s">
        <v>20284</v>
      </c>
      <c r="C1518" s="1150" t="s">
        <v>20285</v>
      </c>
      <c r="D1518" s="1150" t="s">
        <v>19273</v>
      </c>
      <c r="E1518" s="1150" t="s">
        <v>18943</v>
      </c>
      <c r="F1518" s="1150" t="s">
        <v>18948</v>
      </c>
      <c r="G1518" s="1150" t="s">
        <v>19136</v>
      </c>
      <c r="H1518" s="1150" t="s">
        <v>20867</v>
      </c>
      <c r="I1518" s="1150" t="s">
        <v>20868</v>
      </c>
      <c r="J1518" s="1150" t="s">
        <v>20869</v>
      </c>
      <c r="K1518" s="1150" t="s">
        <v>20870</v>
      </c>
      <c r="L1518" s="1150" t="s">
        <v>394</v>
      </c>
      <c r="M1518" s="1150"/>
      <c r="N1518" s="1150"/>
      <c r="O1518" s="1150"/>
      <c r="P1518" s="1150"/>
      <c r="Q1518" s="1150"/>
      <c r="R1518" s="1150"/>
      <c r="S1518" s="1150"/>
      <c r="T1518" s="1150"/>
      <c r="U1518" s="1150"/>
      <c r="V1518" s="1150"/>
      <c r="W1518" s="1150"/>
      <c r="X1518" s="1150"/>
      <c r="Y1518" s="1150"/>
      <c r="Z1518" s="1150"/>
      <c r="AA1518" s="1150"/>
      <c r="AB1518" s="1150"/>
      <c r="AC1518" s="1150"/>
      <c r="AD1518" s="1150"/>
      <c r="AE1518" s="1150"/>
      <c r="AF1518" s="1150"/>
      <c r="AG1518" s="1150"/>
      <c r="AH1518" s="1150"/>
      <c r="AI1518" s="1150" t="s">
        <v>20867</v>
      </c>
      <c r="AJ1518" s="1150" t="s">
        <v>20869</v>
      </c>
      <c r="AK1518" s="1210">
        <v>20234.41</v>
      </c>
      <c r="AL1518" s="1210">
        <v>20235</v>
      </c>
      <c r="AM1518" s="1150" t="s">
        <v>20351</v>
      </c>
      <c r="AN1518" s="1150" t="s">
        <v>20288</v>
      </c>
      <c r="AO1518" s="1150"/>
      <c r="AP1518" s="1150"/>
      <c r="AQ1518" s="1150"/>
      <c r="AR1518" s="1150"/>
      <c r="AS1518" s="1150"/>
      <c r="AT1518" s="1150"/>
      <c r="AU1518" s="1150"/>
      <c r="AV1518" s="1150"/>
      <c r="AW1518" s="1150"/>
      <c r="AX1518" s="1150"/>
      <c r="AY1518" s="1150" t="s">
        <v>20289</v>
      </c>
      <c r="AZ1518" s="1150"/>
      <c r="BA1518" s="1150"/>
      <c r="BB1518" s="1150"/>
      <c r="BC1518" s="1150"/>
      <c r="BD1518" s="1150"/>
      <c r="BE1518" s="1150"/>
      <c r="BF1518" s="1150"/>
      <c r="BG1518" s="1150"/>
      <c r="BH1518" s="1150"/>
      <c r="BI1518" s="1150"/>
      <c r="BJ1518" s="1150"/>
    </row>
    <row r="1519" spans="1:62">
      <c r="A1519" s="1150">
        <v>1514</v>
      </c>
      <c r="B1519" s="1150" t="s">
        <v>20284</v>
      </c>
      <c r="C1519" s="1150" t="s">
        <v>20285</v>
      </c>
      <c r="D1519" s="1150" t="s">
        <v>19273</v>
      </c>
      <c r="E1519" s="1150" t="s">
        <v>18943</v>
      </c>
      <c r="F1519" s="1150" t="s">
        <v>18948</v>
      </c>
      <c r="G1519" s="1150" t="s">
        <v>17963</v>
      </c>
      <c r="H1519" s="1150" t="s">
        <v>20871</v>
      </c>
      <c r="I1519" s="1150" t="s">
        <v>20872</v>
      </c>
      <c r="J1519" s="1150" t="s">
        <v>20873</v>
      </c>
      <c r="K1519" s="1150" t="s">
        <v>20874</v>
      </c>
      <c r="L1519" s="1150" t="s">
        <v>394</v>
      </c>
      <c r="M1519" s="1150"/>
      <c r="N1519" s="1150"/>
      <c r="O1519" s="1150"/>
      <c r="P1519" s="1150"/>
      <c r="Q1519" s="1150"/>
      <c r="R1519" s="1150"/>
      <c r="S1519" s="1150"/>
      <c r="T1519" s="1150"/>
      <c r="U1519" s="1150"/>
      <c r="V1519" s="1150"/>
      <c r="W1519" s="1150"/>
      <c r="X1519" s="1150"/>
      <c r="Y1519" s="1150"/>
      <c r="Z1519" s="1150"/>
      <c r="AA1519" s="1150"/>
      <c r="AB1519" s="1150"/>
      <c r="AC1519" s="1150"/>
      <c r="AD1519" s="1150"/>
      <c r="AE1519" s="1150"/>
      <c r="AF1519" s="1150"/>
      <c r="AG1519" s="1150"/>
      <c r="AH1519" s="1150"/>
      <c r="AI1519" s="1150" t="s">
        <v>20871</v>
      </c>
      <c r="AJ1519" s="1150" t="s">
        <v>20873</v>
      </c>
      <c r="AK1519" s="1210">
        <v>16031.55</v>
      </c>
      <c r="AL1519" s="1210">
        <v>16032</v>
      </c>
      <c r="AM1519" s="1150" t="s">
        <v>20351</v>
      </c>
      <c r="AN1519" s="1150" t="s">
        <v>20288</v>
      </c>
      <c r="AO1519" s="1150"/>
      <c r="AP1519" s="1150"/>
      <c r="AQ1519" s="1150"/>
      <c r="AR1519" s="1150"/>
      <c r="AS1519" s="1150"/>
      <c r="AT1519" s="1150"/>
      <c r="AU1519" s="1150"/>
      <c r="AV1519" s="1150"/>
      <c r="AW1519" s="1150"/>
      <c r="AX1519" s="1150"/>
      <c r="AY1519" s="1150" t="s">
        <v>20289</v>
      </c>
      <c r="AZ1519" s="1150"/>
      <c r="BA1519" s="1150"/>
      <c r="BB1519" s="1150"/>
      <c r="BC1519" s="1150"/>
      <c r="BD1519" s="1150"/>
      <c r="BE1519" s="1150"/>
      <c r="BF1519" s="1150"/>
      <c r="BG1519" s="1150"/>
      <c r="BH1519" s="1150"/>
      <c r="BI1519" s="1150"/>
      <c r="BJ1519" s="1150"/>
    </row>
    <row r="1520" spans="1:62">
      <c r="A1520" s="1150">
        <v>1515</v>
      </c>
      <c r="B1520" s="1150" t="s">
        <v>20284</v>
      </c>
      <c r="C1520" s="1150" t="s">
        <v>20285</v>
      </c>
      <c r="D1520" s="1150" t="s">
        <v>19273</v>
      </c>
      <c r="E1520" s="1150" t="s">
        <v>18943</v>
      </c>
      <c r="F1520" s="1150" t="s">
        <v>18948</v>
      </c>
      <c r="G1520" s="1150" t="s">
        <v>3189</v>
      </c>
      <c r="H1520" s="1150" t="s">
        <v>20875</v>
      </c>
      <c r="I1520" s="1150" t="s">
        <v>20876</v>
      </c>
      <c r="J1520" s="1150" t="s">
        <v>20877</v>
      </c>
      <c r="K1520" s="1150" t="s">
        <v>20878</v>
      </c>
      <c r="L1520" s="1150" t="s">
        <v>394</v>
      </c>
      <c r="M1520" s="1150"/>
      <c r="N1520" s="1150"/>
      <c r="O1520" s="1150"/>
      <c r="P1520" s="1150"/>
      <c r="Q1520" s="1150"/>
      <c r="R1520" s="1150"/>
      <c r="S1520" s="1150"/>
      <c r="T1520" s="1150"/>
      <c r="U1520" s="1150"/>
      <c r="V1520" s="1150"/>
      <c r="W1520" s="1150"/>
      <c r="X1520" s="1150"/>
      <c r="Y1520" s="1150"/>
      <c r="Z1520" s="1150"/>
      <c r="AA1520" s="1150"/>
      <c r="AB1520" s="1150"/>
      <c r="AC1520" s="1150"/>
      <c r="AD1520" s="1150"/>
      <c r="AE1520" s="1150"/>
      <c r="AF1520" s="1150"/>
      <c r="AG1520" s="1150"/>
      <c r="AH1520" s="1150"/>
      <c r="AI1520" s="1150" t="s">
        <v>20875</v>
      </c>
      <c r="AJ1520" s="1150" t="s">
        <v>20877</v>
      </c>
      <c r="AK1520" s="1210">
        <v>8289.51</v>
      </c>
      <c r="AL1520" s="1210">
        <v>8290</v>
      </c>
      <c r="AM1520" s="1150" t="s">
        <v>20351</v>
      </c>
      <c r="AN1520" s="1150" t="s">
        <v>20288</v>
      </c>
      <c r="AO1520" s="1150"/>
      <c r="AP1520" s="1150"/>
      <c r="AQ1520" s="1150"/>
      <c r="AR1520" s="1150"/>
      <c r="AS1520" s="1150"/>
      <c r="AT1520" s="1150"/>
      <c r="AU1520" s="1150"/>
      <c r="AV1520" s="1150"/>
      <c r="AW1520" s="1150"/>
      <c r="AX1520" s="1150"/>
      <c r="AY1520" s="1150" t="s">
        <v>20289</v>
      </c>
      <c r="AZ1520" s="1150"/>
      <c r="BA1520" s="1150"/>
      <c r="BB1520" s="1150"/>
      <c r="BC1520" s="1150"/>
      <c r="BD1520" s="1150"/>
      <c r="BE1520" s="1150"/>
      <c r="BF1520" s="1150"/>
      <c r="BG1520" s="1150"/>
      <c r="BH1520" s="1150"/>
      <c r="BI1520" s="1150"/>
      <c r="BJ1520" s="1150"/>
    </row>
    <row r="1521" spans="1:62">
      <c r="A1521" s="1150">
        <v>1516</v>
      </c>
      <c r="B1521" s="1150" t="s">
        <v>20284</v>
      </c>
      <c r="C1521" s="1150" t="s">
        <v>20285</v>
      </c>
      <c r="D1521" s="1150" t="s">
        <v>19273</v>
      </c>
      <c r="E1521" s="1150" t="s">
        <v>18943</v>
      </c>
      <c r="F1521" s="1150" t="s">
        <v>18948</v>
      </c>
      <c r="G1521" s="1150" t="s">
        <v>17912</v>
      </c>
      <c r="H1521" s="1150" t="s">
        <v>20879</v>
      </c>
      <c r="I1521" s="1150" t="s">
        <v>20880</v>
      </c>
      <c r="J1521" s="1150" t="s">
        <v>20881</v>
      </c>
      <c r="K1521" s="1150" t="s">
        <v>20882</v>
      </c>
      <c r="L1521" s="1150" t="s">
        <v>394</v>
      </c>
      <c r="M1521" s="1150"/>
      <c r="N1521" s="1150"/>
      <c r="O1521" s="1150"/>
      <c r="P1521" s="1150"/>
      <c r="Q1521" s="1150"/>
      <c r="R1521" s="1150"/>
      <c r="S1521" s="1150"/>
      <c r="T1521" s="1150"/>
      <c r="U1521" s="1150"/>
      <c r="V1521" s="1150"/>
      <c r="W1521" s="1150"/>
      <c r="X1521" s="1150"/>
      <c r="Y1521" s="1150"/>
      <c r="Z1521" s="1150"/>
      <c r="AA1521" s="1150"/>
      <c r="AB1521" s="1150"/>
      <c r="AC1521" s="1150"/>
      <c r="AD1521" s="1150"/>
      <c r="AE1521" s="1150"/>
      <c r="AF1521" s="1150"/>
      <c r="AG1521" s="1150"/>
      <c r="AH1521" s="1150"/>
      <c r="AI1521" s="1150" t="s">
        <v>20879</v>
      </c>
      <c r="AJ1521" s="1150" t="s">
        <v>20881</v>
      </c>
      <c r="AK1521" s="1210">
        <v>17661</v>
      </c>
      <c r="AL1521" s="1210">
        <v>17661</v>
      </c>
      <c r="AM1521" s="1150" t="s">
        <v>20351</v>
      </c>
      <c r="AN1521" s="1150" t="s">
        <v>20288</v>
      </c>
      <c r="AO1521" s="1150"/>
      <c r="AP1521" s="1150"/>
      <c r="AQ1521" s="1150"/>
      <c r="AR1521" s="1150"/>
      <c r="AS1521" s="1150"/>
      <c r="AT1521" s="1150"/>
      <c r="AU1521" s="1150"/>
      <c r="AV1521" s="1150"/>
      <c r="AW1521" s="1150"/>
      <c r="AX1521" s="1150"/>
      <c r="AY1521" s="1150" t="s">
        <v>20289</v>
      </c>
      <c r="AZ1521" s="1150"/>
      <c r="BA1521" s="1150"/>
      <c r="BB1521" s="1150"/>
      <c r="BC1521" s="1150"/>
      <c r="BD1521" s="1150"/>
      <c r="BE1521" s="1150"/>
      <c r="BF1521" s="1150"/>
      <c r="BG1521" s="1150"/>
      <c r="BH1521" s="1150"/>
      <c r="BI1521" s="1150"/>
      <c r="BJ1521" s="1150"/>
    </row>
    <row r="1522" spans="1:62">
      <c r="A1522" s="1150">
        <v>1517</v>
      </c>
      <c r="B1522" s="1150" t="s">
        <v>20284</v>
      </c>
      <c r="C1522" s="1150" t="s">
        <v>20285</v>
      </c>
      <c r="D1522" s="1150" t="s">
        <v>19273</v>
      </c>
      <c r="E1522" s="1150" t="s">
        <v>18943</v>
      </c>
      <c r="F1522" s="1150" t="s">
        <v>18948</v>
      </c>
      <c r="G1522" s="1150" t="s">
        <v>57</v>
      </c>
      <c r="H1522" s="1150" t="s">
        <v>20883</v>
      </c>
      <c r="I1522" s="1150" t="s">
        <v>20884</v>
      </c>
      <c r="J1522" s="1150" t="s">
        <v>20885</v>
      </c>
      <c r="K1522" s="1150" t="s">
        <v>20886</v>
      </c>
      <c r="L1522" s="1150" t="s">
        <v>394</v>
      </c>
      <c r="M1522" s="1150"/>
      <c r="N1522" s="1150"/>
      <c r="O1522" s="1150"/>
      <c r="P1522" s="1150"/>
      <c r="Q1522" s="1150"/>
      <c r="R1522" s="1150"/>
      <c r="S1522" s="1150"/>
      <c r="T1522" s="1150"/>
      <c r="U1522" s="1150"/>
      <c r="V1522" s="1150"/>
      <c r="W1522" s="1150"/>
      <c r="X1522" s="1150"/>
      <c r="Y1522" s="1150"/>
      <c r="Z1522" s="1150"/>
      <c r="AA1522" s="1150"/>
      <c r="AB1522" s="1150"/>
      <c r="AC1522" s="1150"/>
      <c r="AD1522" s="1150"/>
      <c r="AE1522" s="1150"/>
      <c r="AF1522" s="1150"/>
      <c r="AG1522" s="1150"/>
      <c r="AH1522" s="1150"/>
      <c r="AI1522" s="1150" t="s">
        <v>20883</v>
      </c>
      <c r="AJ1522" s="1150" t="s">
        <v>20885</v>
      </c>
      <c r="AK1522" s="1210">
        <v>4936.4399999999996</v>
      </c>
      <c r="AL1522" s="1210">
        <v>4937</v>
      </c>
      <c r="AM1522" s="1150" t="s">
        <v>20351</v>
      </c>
      <c r="AN1522" s="1150" t="s">
        <v>20288</v>
      </c>
      <c r="AO1522" s="1150"/>
      <c r="AP1522" s="1150"/>
      <c r="AQ1522" s="1150"/>
      <c r="AR1522" s="1150"/>
      <c r="AS1522" s="1150"/>
      <c r="AT1522" s="1150"/>
      <c r="AU1522" s="1150"/>
      <c r="AV1522" s="1150"/>
      <c r="AW1522" s="1150"/>
      <c r="AX1522" s="1150"/>
      <c r="AY1522" s="1150" t="s">
        <v>20289</v>
      </c>
      <c r="AZ1522" s="1150"/>
      <c r="BA1522" s="1150"/>
      <c r="BB1522" s="1150"/>
      <c r="BC1522" s="1150"/>
      <c r="BD1522" s="1150"/>
      <c r="BE1522" s="1150"/>
      <c r="BF1522" s="1150"/>
      <c r="BG1522" s="1150"/>
      <c r="BH1522" s="1150"/>
      <c r="BI1522" s="1150"/>
      <c r="BJ1522" s="1150"/>
    </row>
    <row r="1523" spans="1:62">
      <c r="A1523" s="1150">
        <v>1518</v>
      </c>
      <c r="B1523" s="1150" t="s">
        <v>20284</v>
      </c>
      <c r="C1523" s="1150" t="s">
        <v>20285</v>
      </c>
      <c r="D1523" s="1150" t="s">
        <v>19273</v>
      </c>
      <c r="E1523" s="1150" t="s">
        <v>18943</v>
      </c>
      <c r="F1523" s="1150" t="s">
        <v>18948</v>
      </c>
      <c r="G1523" s="1150" t="s">
        <v>52</v>
      </c>
      <c r="H1523" s="1150" t="s">
        <v>20887</v>
      </c>
      <c r="I1523" s="1150" t="s">
        <v>20888</v>
      </c>
      <c r="J1523" s="1150" t="s">
        <v>20889</v>
      </c>
      <c r="K1523" s="1150" t="s">
        <v>20890</v>
      </c>
      <c r="L1523" s="1150" t="s">
        <v>394</v>
      </c>
      <c r="M1523" s="1150"/>
      <c r="N1523" s="1150"/>
      <c r="O1523" s="1150"/>
      <c r="P1523" s="1150"/>
      <c r="Q1523" s="1150"/>
      <c r="R1523" s="1150"/>
      <c r="S1523" s="1150"/>
      <c r="T1523" s="1150"/>
      <c r="U1523" s="1150"/>
      <c r="V1523" s="1150"/>
      <c r="W1523" s="1150"/>
      <c r="X1523" s="1150"/>
      <c r="Y1523" s="1150"/>
      <c r="Z1523" s="1150"/>
      <c r="AA1523" s="1150"/>
      <c r="AB1523" s="1150"/>
      <c r="AC1523" s="1150"/>
      <c r="AD1523" s="1150"/>
      <c r="AE1523" s="1150"/>
      <c r="AF1523" s="1150"/>
      <c r="AG1523" s="1150"/>
      <c r="AH1523" s="1150"/>
      <c r="AI1523" s="1150" t="s">
        <v>20887</v>
      </c>
      <c r="AJ1523" s="1150" t="s">
        <v>20889</v>
      </c>
      <c r="AK1523" s="1210">
        <v>3770.97</v>
      </c>
      <c r="AL1523" s="1210">
        <v>3771</v>
      </c>
      <c r="AM1523" s="1150" t="s">
        <v>20351</v>
      </c>
      <c r="AN1523" s="1150" t="s">
        <v>20288</v>
      </c>
      <c r="AO1523" s="1150"/>
      <c r="AP1523" s="1150"/>
      <c r="AQ1523" s="1150"/>
      <c r="AR1523" s="1150"/>
      <c r="AS1523" s="1150"/>
      <c r="AT1523" s="1150"/>
      <c r="AU1523" s="1150"/>
      <c r="AV1523" s="1150"/>
      <c r="AW1523" s="1150"/>
      <c r="AX1523" s="1150"/>
      <c r="AY1523" s="1150" t="s">
        <v>20289</v>
      </c>
      <c r="AZ1523" s="1150"/>
      <c r="BA1523" s="1150"/>
      <c r="BB1523" s="1150"/>
      <c r="BC1523" s="1150"/>
      <c r="BD1523" s="1150"/>
      <c r="BE1523" s="1150"/>
      <c r="BF1523" s="1150"/>
      <c r="BG1523" s="1150"/>
      <c r="BH1523" s="1150"/>
      <c r="BI1523" s="1150"/>
      <c r="BJ1523" s="1150"/>
    </row>
    <row r="1524" spans="1:62">
      <c r="A1524" s="1150"/>
      <c r="B1524" s="1150"/>
      <c r="C1524" s="1150" t="s">
        <v>14311</v>
      </c>
      <c r="D1524" s="1150" t="s">
        <v>18942</v>
      </c>
      <c r="E1524" s="1150" t="s">
        <v>17550</v>
      </c>
      <c r="F1524" s="1150" t="s">
        <v>18948</v>
      </c>
      <c r="G1524" s="1150" t="s">
        <v>15943</v>
      </c>
      <c r="H1524" s="1150" t="s">
        <v>13625</v>
      </c>
      <c r="I1524" s="1150" t="s">
        <v>13626</v>
      </c>
      <c r="J1524" s="1150"/>
      <c r="K1524" s="1150" t="s">
        <v>13627</v>
      </c>
      <c r="L1524" s="1150" t="s">
        <v>18997</v>
      </c>
      <c r="M1524" s="1150"/>
      <c r="N1524" s="1150"/>
      <c r="O1524" s="1150"/>
      <c r="P1524" s="1150"/>
      <c r="Q1524" s="1150"/>
      <c r="R1524" s="1150"/>
      <c r="S1524" s="1150"/>
      <c r="T1524" s="1150"/>
      <c r="U1524" s="1150"/>
      <c r="V1524" s="1150"/>
      <c r="W1524" s="1150"/>
      <c r="X1524" s="1150"/>
      <c r="Y1524" s="1150"/>
      <c r="Z1524" s="1150"/>
      <c r="AA1524" s="1150"/>
      <c r="AB1524" s="1150"/>
      <c r="AC1524" s="1150"/>
      <c r="AD1524" s="1150"/>
      <c r="AE1524" s="1150"/>
      <c r="AF1524" s="1150"/>
      <c r="AG1524" s="1150"/>
      <c r="AH1524" s="1150"/>
      <c r="AI1524" s="1150" t="s">
        <v>13625</v>
      </c>
      <c r="AJ1524" s="1150"/>
      <c r="AK1524" s="1150"/>
      <c r="AL1524" s="1150" t="s">
        <v>18976</v>
      </c>
      <c r="AM1524" s="1150"/>
      <c r="AN1524" s="1150"/>
      <c r="AO1524" s="1150"/>
      <c r="AP1524" s="1150"/>
      <c r="AQ1524" s="1150"/>
      <c r="AR1524" s="1150"/>
      <c r="AS1524" s="1150"/>
      <c r="AT1524" s="1150"/>
      <c r="AU1524" s="1150"/>
      <c r="AV1524" s="1150"/>
      <c r="AW1524" s="1150"/>
      <c r="AX1524" s="1150"/>
      <c r="AY1524" s="1150"/>
      <c r="AZ1524" s="1150"/>
      <c r="BA1524" s="1150"/>
      <c r="BB1524" s="1150"/>
      <c r="BC1524" s="1150"/>
      <c r="BD1524" s="1150"/>
      <c r="BE1524" s="1150"/>
      <c r="BF1524" s="1150"/>
      <c r="BG1524" s="1150"/>
      <c r="BH1524" s="1150"/>
      <c r="BI1524" s="1150"/>
      <c r="BJ1524" s="1150"/>
    </row>
    <row r="1525" spans="1:62">
      <c r="A1525" s="1150"/>
      <c r="B1525" s="1150"/>
      <c r="C1525" s="1150" t="s">
        <v>19626</v>
      </c>
      <c r="D1525" s="1150" t="s">
        <v>18942</v>
      </c>
      <c r="E1525" s="1150" t="s">
        <v>17550</v>
      </c>
      <c r="F1525" s="1150" t="s">
        <v>18944</v>
      </c>
      <c r="G1525" s="1150" t="s">
        <v>15943</v>
      </c>
      <c r="H1525" s="1150" t="s">
        <v>13640</v>
      </c>
      <c r="I1525" s="1150" t="s">
        <v>13641</v>
      </c>
      <c r="J1525" s="1150"/>
      <c r="K1525" s="1150" t="s">
        <v>20891</v>
      </c>
      <c r="L1525" s="1150" t="s">
        <v>18997</v>
      </c>
      <c r="M1525" s="1150"/>
      <c r="N1525" s="1150"/>
      <c r="O1525" s="1150"/>
      <c r="P1525" s="1150"/>
      <c r="Q1525" s="1150"/>
      <c r="R1525" s="1150"/>
      <c r="S1525" s="1150"/>
      <c r="T1525" s="1150"/>
      <c r="U1525" s="1150"/>
      <c r="V1525" s="1150"/>
      <c r="W1525" s="1150"/>
      <c r="X1525" s="1150"/>
      <c r="Y1525" s="1150"/>
      <c r="Z1525" s="1150"/>
      <c r="AA1525" s="1150"/>
      <c r="AB1525" s="1150"/>
      <c r="AC1525" s="1150"/>
      <c r="AD1525" s="1150"/>
      <c r="AE1525" s="1150"/>
      <c r="AF1525" s="1150"/>
      <c r="AG1525" s="1150"/>
      <c r="AH1525" s="1150"/>
      <c r="AI1525" s="1150" t="s">
        <v>13640</v>
      </c>
      <c r="AJ1525" s="1150"/>
      <c r="AK1525" s="1150"/>
      <c r="AL1525" s="1150" t="s">
        <v>18976</v>
      </c>
      <c r="AM1525" s="1150"/>
      <c r="AN1525" s="1150"/>
      <c r="AO1525" s="1150"/>
      <c r="AP1525" s="1150"/>
      <c r="AQ1525" s="1150"/>
      <c r="AR1525" s="1150"/>
      <c r="AS1525" s="1150"/>
      <c r="AT1525" s="1150"/>
      <c r="AU1525" s="1150"/>
      <c r="AV1525" s="1150"/>
      <c r="AW1525" s="1150"/>
      <c r="AX1525" s="1150"/>
      <c r="AY1525" s="1150"/>
      <c r="AZ1525" s="1150"/>
      <c r="BA1525" s="1150"/>
      <c r="BB1525" s="1150"/>
      <c r="BC1525" s="1150"/>
      <c r="BD1525" s="1150"/>
      <c r="BE1525" s="1150"/>
      <c r="BF1525" s="1150"/>
      <c r="BG1525" s="1150"/>
      <c r="BH1525" s="1150"/>
      <c r="BI1525" s="1150"/>
      <c r="BJ1525" s="1150"/>
    </row>
    <row r="1526" spans="1:62">
      <c r="A1526" s="1150"/>
      <c r="B1526" s="1150"/>
      <c r="C1526" s="1150" t="s">
        <v>19626</v>
      </c>
      <c r="D1526" s="1150" t="s">
        <v>18942</v>
      </c>
      <c r="E1526" s="1150" t="s">
        <v>17550</v>
      </c>
      <c r="F1526" s="1150" t="s">
        <v>18944</v>
      </c>
      <c r="G1526" s="1150" t="s">
        <v>15943</v>
      </c>
      <c r="H1526" s="1150" t="s">
        <v>13643</v>
      </c>
      <c r="I1526" s="1150" t="s">
        <v>13644</v>
      </c>
      <c r="J1526" s="1150"/>
      <c r="K1526" s="1150" t="s">
        <v>13645</v>
      </c>
      <c r="L1526" s="1150" t="s">
        <v>18997</v>
      </c>
      <c r="M1526" s="1150"/>
      <c r="N1526" s="1150"/>
      <c r="O1526" s="1150"/>
      <c r="P1526" s="1150"/>
      <c r="Q1526" s="1150"/>
      <c r="R1526" s="1150"/>
      <c r="S1526" s="1150"/>
      <c r="T1526" s="1150"/>
      <c r="U1526" s="1150"/>
      <c r="V1526" s="1150"/>
      <c r="W1526" s="1150"/>
      <c r="X1526" s="1150"/>
      <c r="Y1526" s="1150"/>
      <c r="Z1526" s="1150"/>
      <c r="AA1526" s="1150"/>
      <c r="AB1526" s="1150"/>
      <c r="AC1526" s="1150"/>
      <c r="AD1526" s="1150"/>
      <c r="AE1526" s="1150"/>
      <c r="AF1526" s="1150"/>
      <c r="AG1526" s="1150"/>
      <c r="AH1526" s="1150"/>
      <c r="AI1526" s="1150" t="s">
        <v>13643</v>
      </c>
      <c r="AJ1526" s="1150"/>
      <c r="AK1526" s="1150"/>
      <c r="AL1526" s="1150" t="s">
        <v>18976</v>
      </c>
      <c r="AM1526" s="1150"/>
      <c r="AN1526" s="1150"/>
      <c r="AO1526" s="1150"/>
      <c r="AP1526" s="1150"/>
      <c r="AQ1526" s="1150"/>
      <c r="AR1526" s="1150"/>
      <c r="AS1526" s="1150"/>
      <c r="AT1526" s="1150"/>
      <c r="AU1526" s="1150"/>
      <c r="AV1526" s="1150"/>
      <c r="AW1526" s="1150"/>
      <c r="AX1526" s="1150"/>
      <c r="AY1526" s="1150"/>
      <c r="AZ1526" s="1150"/>
      <c r="BA1526" s="1150"/>
      <c r="BB1526" s="1150"/>
      <c r="BC1526" s="1150"/>
      <c r="BD1526" s="1150"/>
      <c r="BE1526" s="1150"/>
      <c r="BF1526" s="1150"/>
      <c r="BG1526" s="1150"/>
      <c r="BH1526" s="1150"/>
      <c r="BI1526" s="1150"/>
      <c r="BJ1526" s="1150"/>
    </row>
    <row r="1527" spans="1:62">
      <c r="A1527" s="1150"/>
      <c r="B1527" s="1150"/>
      <c r="C1527" s="1150" t="s">
        <v>14311</v>
      </c>
      <c r="D1527" s="1150" t="s">
        <v>18942</v>
      </c>
      <c r="E1527" s="1150" t="s">
        <v>17550</v>
      </c>
      <c r="F1527" s="1150" t="s">
        <v>18948</v>
      </c>
      <c r="G1527" s="1150" t="s">
        <v>2603</v>
      </c>
      <c r="H1527" s="1150" t="s">
        <v>13650</v>
      </c>
      <c r="I1527" s="1150" t="s">
        <v>13651</v>
      </c>
      <c r="J1527" s="1150"/>
      <c r="K1527" s="1150" t="s">
        <v>20892</v>
      </c>
      <c r="L1527" s="1150" t="s">
        <v>394</v>
      </c>
      <c r="M1527" s="1150"/>
      <c r="N1527" s="1150"/>
      <c r="O1527" s="1150"/>
      <c r="P1527" s="1150"/>
      <c r="Q1527" s="1150"/>
      <c r="R1527" s="1150"/>
      <c r="S1527" s="1150"/>
      <c r="T1527" s="1150"/>
      <c r="U1527" s="1150"/>
      <c r="V1527" s="1150"/>
      <c r="W1527" s="1150"/>
      <c r="X1527" s="1150"/>
      <c r="Y1527" s="1150"/>
      <c r="Z1527" s="1150"/>
      <c r="AA1527" s="1150"/>
      <c r="AB1527" s="1150"/>
      <c r="AC1527" s="1150"/>
      <c r="AD1527" s="1150"/>
      <c r="AE1527" s="1150"/>
      <c r="AF1527" s="1150"/>
      <c r="AG1527" s="1150"/>
      <c r="AH1527" s="1150"/>
      <c r="AI1527" s="1150" t="s">
        <v>13650</v>
      </c>
      <c r="AJ1527" s="1150"/>
      <c r="AK1527" s="1150"/>
      <c r="AL1527" s="1150" t="s">
        <v>18976</v>
      </c>
      <c r="AM1527" s="1150"/>
      <c r="AN1527" s="1150"/>
      <c r="AO1527" s="1150"/>
      <c r="AP1527" s="1150"/>
      <c r="AQ1527" s="1150"/>
      <c r="AR1527" s="1150"/>
      <c r="AS1527" s="1150"/>
      <c r="AT1527" s="1150"/>
      <c r="AU1527" s="1150"/>
      <c r="AV1527" s="1150"/>
      <c r="AW1527" s="1150"/>
      <c r="AX1527" s="1150"/>
      <c r="AY1527" s="1150"/>
      <c r="AZ1527" s="1150"/>
      <c r="BA1527" s="1150"/>
      <c r="BB1527" s="1150"/>
      <c r="BC1527" s="1150"/>
      <c r="BD1527" s="1150"/>
      <c r="BE1527" s="1150"/>
      <c r="BF1527" s="1150"/>
      <c r="BG1527" s="1150"/>
      <c r="BH1527" s="1150"/>
      <c r="BI1527" s="1150"/>
      <c r="BJ1527" s="1150"/>
    </row>
    <row r="1528" spans="1:62">
      <c r="A1528" s="1150"/>
      <c r="B1528" s="1150"/>
      <c r="C1528" s="1150" t="s">
        <v>20259</v>
      </c>
      <c r="D1528" s="1150" t="s">
        <v>19191</v>
      </c>
      <c r="E1528" s="1150" t="s">
        <v>17550</v>
      </c>
      <c r="F1528" s="1150" t="s">
        <v>18948</v>
      </c>
      <c r="G1528" s="1150" t="s">
        <v>3189</v>
      </c>
      <c r="H1528" s="1150" t="s">
        <v>13659</v>
      </c>
      <c r="I1528" s="1213" t="s">
        <v>13660</v>
      </c>
      <c r="J1528" s="1150"/>
      <c r="K1528" s="1150" t="s">
        <v>20893</v>
      </c>
      <c r="L1528" s="1150" t="s">
        <v>394</v>
      </c>
      <c r="M1528" s="1150"/>
      <c r="N1528" s="1150"/>
      <c r="O1528" s="1150"/>
      <c r="P1528" s="1150"/>
      <c r="Q1528" s="1150"/>
      <c r="R1528" s="1150"/>
      <c r="S1528" s="1150"/>
      <c r="T1528" s="1150"/>
      <c r="U1528" s="1150"/>
      <c r="V1528" s="1150"/>
      <c r="W1528" s="1150"/>
      <c r="X1528" s="1150"/>
      <c r="Y1528" s="1150"/>
      <c r="Z1528" s="1150"/>
      <c r="AA1528" s="1150"/>
      <c r="AB1528" s="1150"/>
      <c r="AC1528" s="1150"/>
      <c r="AD1528" s="1150"/>
      <c r="AE1528" s="1150"/>
      <c r="AF1528" s="1150"/>
      <c r="AG1528" s="1150"/>
      <c r="AH1528" s="1150"/>
      <c r="AI1528" s="1150" t="s">
        <v>13659</v>
      </c>
      <c r="AJ1528" s="1150"/>
      <c r="AK1528" s="1150"/>
      <c r="AL1528" s="1150" t="s">
        <v>18976</v>
      </c>
      <c r="AM1528" s="1150"/>
      <c r="AN1528" s="1150"/>
      <c r="AO1528" s="1150"/>
      <c r="AP1528" s="1150"/>
      <c r="AQ1528" s="1150"/>
      <c r="AR1528" s="1150"/>
      <c r="AS1528" s="1150"/>
      <c r="AT1528" s="1150"/>
      <c r="AU1528" s="1150"/>
      <c r="AV1528" s="1150"/>
      <c r="AW1528" s="1150"/>
      <c r="AX1528" s="1150"/>
      <c r="AY1528" s="1150"/>
      <c r="AZ1528" s="1150"/>
      <c r="BA1528" s="1150"/>
      <c r="BB1528" s="1150"/>
      <c r="BC1528" s="1150"/>
      <c r="BD1528" s="1150"/>
      <c r="BE1528" s="1150"/>
      <c r="BF1528" s="1150"/>
      <c r="BG1528" s="1150"/>
      <c r="BH1528" s="1150"/>
      <c r="BI1528" s="1150"/>
      <c r="BJ1528" s="1150"/>
    </row>
    <row r="1529" spans="1:62">
      <c r="A1529" s="1150"/>
      <c r="B1529" s="1150"/>
      <c r="C1529" s="1150" t="s">
        <v>19626</v>
      </c>
      <c r="D1529" s="1150" t="s">
        <v>18942</v>
      </c>
      <c r="E1529" s="1150" t="s">
        <v>17550</v>
      </c>
      <c r="F1529" s="1150" t="s">
        <v>18944</v>
      </c>
      <c r="G1529" s="1150" t="s">
        <v>17569</v>
      </c>
      <c r="H1529" s="1150" t="s">
        <v>13669</v>
      </c>
      <c r="I1529" s="1150" t="s">
        <v>13670</v>
      </c>
      <c r="J1529" s="1150"/>
      <c r="K1529" s="1150" t="s">
        <v>20894</v>
      </c>
      <c r="L1529" s="1150" t="s">
        <v>18997</v>
      </c>
      <c r="M1529" s="1150"/>
      <c r="N1529" s="1150"/>
      <c r="O1529" s="1150"/>
      <c r="P1529" s="1150"/>
      <c r="Q1529" s="1150"/>
      <c r="R1529" s="1150"/>
      <c r="S1529" s="1150"/>
      <c r="T1529" s="1150"/>
      <c r="U1529" s="1150"/>
      <c r="V1529" s="1150"/>
      <c r="W1529" s="1150"/>
      <c r="X1529" s="1150"/>
      <c r="Y1529" s="1150"/>
      <c r="Z1529" s="1150"/>
      <c r="AA1529" s="1150"/>
      <c r="AB1529" s="1150"/>
      <c r="AC1529" s="1150"/>
      <c r="AD1529" s="1150"/>
      <c r="AE1529" s="1150"/>
      <c r="AF1529" s="1150"/>
      <c r="AG1529" s="1150"/>
      <c r="AH1529" s="1150"/>
      <c r="AI1529" s="1150" t="s">
        <v>13669</v>
      </c>
      <c r="AJ1529" s="1150"/>
      <c r="AK1529" s="1150"/>
      <c r="AL1529" s="1150" t="s">
        <v>18976</v>
      </c>
      <c r="AM1529" s="1150"/>
      <c r="AN1529" s="1150"/>
      <c r="AO1529" s="1150"/>
      <c r="AP1529" s="1150"/>
      <c r="AQ1529" s="1150"/>
      <c r="AR1529" s="1150"/>
      <c r="AS1529" s="1150"/>
      <c r="AT1529" s="1150"/>
      <c r="AU1529" s="1150"/>
      <c r="AV1529" s="1150"/>
      <c r="AW1529" s="1150"/>
      <c r="AX1529" s="1150"/>
      <c r="AY1529" s="1150"/>
      <c r="AZ1529" s="1150"/>
      <c r="BA1529" s="1150"/>
      <c r="BB1529" s="1150"/>
      <c r="BC1529" s="1150"/>
      <c r="BD1529" s="1150"/>
      <c r="BE1529" s="1150"/>
      <c r="BF1529" s="1150"/>
      <c r="BG1529" s="1150"/>
      <c r="BH1529" s="1150"/>
      <c r="BI1529" s="1150"/>
      <c r="BJ1529" s="1150"/>
    </row>
    <row r="1530" spans="1:62">
      <c r="A1530" s="1150"/>
      <c r="B1530" s="1150"/>
      <c r="C1530" s="1150" t="s">
        <v>19626</v>
      </c>
      <c r="D1530" s="1150" t="s">
        <v>18942</v>
      </c>
      <c r="E1530" s="1150" t="s">
        <v>17550</v>
      </c>
      <c r="F1530" s="1150" t="s">
        <v>18944</v>
      </c>
      <c r="G1530" s="1150" t="s">
        <v>17569</v>
      </c>
      <c r="H1530" s="1150" t="s">
        <v>13672</v>
      </c>
      <c r="I1530" s="1150" t="s">
        <v>13673</v>
      </c>
      <c r="J1530" s="1150"/>
      <c r="K1530" s="1150" t="s">
        <v>20895</v>
      </c>
      <c r="L1530" s="1150" t="s">
        <v>18997</v>
      </c>
      <c r="M1530" s="1150"/>
      <c r="N1530" s="1150"/>
      <c r="O1530" s="1150"/>
      <c r="P1530" s="1150"/>
      <c r="Q1530" s="1150"/>
      <c r="R1530" s="1150"/>
      <c r="S1530" s="1150"/>
      <c r="T1530" s="1150"/>
      <c r="U1530" s="1150"/>
      <c r="V1530" s="1150"/>
      <c r="W1530" s="1150"/>
      <c r="X1530" s="1150"/>
      <c r="Y1530" s="1150"/>
      <c r="Z1530" s="1150"/>
      <c r="AA1530" s="1150"/>
      <c r="AB1530" s="1150"/>
      <c r="AC1530" s="1150"/>
      <c r="AD1530" s="1150"/>
      <c r="AE1530" s="1150"/>
      <c r="AF1530" s="1150"/>
      <c r="AG1530" s="1150"/>
      <c r="AH1530" s="1150"/>
      <c r="AI1530" s="1150" t="s">
        <v>13672</v>
      </c>
      <c r="AJ1530" s="1150"/>
      <c r="AK1530" s="1150"/>
      <c r="AL1530" s="1150" t="s">
        <v>18976</v>
      </c>
      <c r="AM1530" s="1150"/>
      <c r="AN1530" s="1150"/>
      <c r="AO1530" s="1150"/>
      <c r="AP1530" s="1150"/>
      <c r="AQ1530" s="1150"/>
      <c r="AR1530" s="1150"/>
      <c r="AS1530" s="1150"/>
      <c r="AT1530" s="1150"/>
      <c r="AU1530" s="1150"/>
      <c r="AV1530" s="1150"/>
      <c r="AW1530" s="1150"/>
      <c r="AX1530" s="1150"/>
      <c r="AY1530" s="1150"/>
      <c r="AZ1530" s="1150"/>
      <c r="BA1530" s="1150"/>
      <c r="BB1530" s="1150"/>
      <c r="BC1530" s="1150"/>
      <c r="BD1530" s="1150"/>
      <c r="BE1530" s="1150"/>
      <c r="BF1530" s="1150"/>
      <c r="BG1530" s="1150"/>
      <c r="BH1530" s="1150"/>
      <c r="BI1530" s="1150"/>
      <c r="BJ1530" s="1150"/>
    </row>
    <row r="1531" spans="1:62">
      <c r="A1531" s="1150"/>
      <c r="B1531" s="1150"/>
      <c r="C1531" s="1150" t="s">
        <v>19626</v>
      </c>
      <c r="D1531" s="1150" t="s">
        <v>18942</v>
      </c>
      <c r="E1531" s="1150" t="s">
        <v>17550</v>
      </c>
      <c r="F1531" s="1150" t="s">
        <v>18944</v>
      </c>
      <c r="G1531" s="1150" t="s">
        <v>17569</v>
      </c>
      <c r="H1531" s="1150" t="s">
        <v>13693</v>
      </c>
      <c r="I1531" s="1150" t="s">
        <v>13694</v>
      </c>
      <c r="J1531" s="1150"/>
      <c r="K1531" s="1150" t="s">
        <v>20896</v>
      </c>
      <c r="L1531" s="1150" t="s">
        <v>18997</v>
      </c>
      <c r="M1531" s="1150"/>
      <c r="N1531" s="1150"/>
      <c r="O1531" s="1150"/>
      <c r="P1531" s="1150"/>
      <c r="Q1531" s="1150"/>
      <c r="R1531" s="1150"/>
      <c r="S1531" s="1150"/>
      <c r="T1531" s="1150"/>
      <c r="U1531" s="1150"/>
      <c r="V1531" s="1150"/>
      <c r="W1531" s="1150"/>
      <c r="X1531" s="1150"/>
      <c r="Y1531" s="1150"/>
      <c r="Z1531" s="1150"/>
      <c r="AA1531" s="1150"/>
      <c r="AB1531" s="1150"/>
      <c r="AC1531" s="1150"/>
      <c r="AD1531" s="1150"/>
      <c r="AE1531" s="1150"/>
      <c r="AF1531" s="1150"/>
      <c r="AG1531" s="1150"/>
      <c r="AH1531" s="1150"/>
      <c r="AI1531" s="1150" t="s">
        <v>13693</v>
      </c>
      <c r="AJ1531" s="1150"/>
      <c r="AK1531" s="1150"/>
      <c r="AL1531" s="1150" t="s">
        <v>18976</v>
      </c>
      <c r="AM1531" s="1150"/>
      <c r="AN1531" s="1150"/>
      <c r="AO1531" s="1150"/>
      <c r="AP1531" s="1150"/>
      <c r="AQ1531" s="1150"/>
      <c r="AR1531" s="1150"/>
      <c r="AS1531" s="1150"/>
      <c r="AT1531" s="1150"/>
      <c r="AU1531" s="1150"/>
      <c r="AV1531" s="1150"/>
      <c r="AW1531" s="1150"/>
      <c r="AX1531" s="1150"/>
      <c r="AY1531" s="1150"/>
      <c r="AZ1531" s="1150"/>
      <c r="BA1531" s="1150"/>
      <c r="BB1531" s="1150"/>
      <c r="BC1531" s="1150"/>
      <c r="BD1531" s="1150"/>
      <c r="BE1531" s="1150"/>
      <c r="BF1531" s="1150"/>
      <c r="BG1531" s="1150"/>
      <c r="BH1531" s="1150"/>
      <c r="BI1531" s="1150"/>
      <c r="BJ1531" s="1150"/>
    </row>
    <row r="1532" spans="1:62">
      <c r="A1532" s="1150"/>
      <c r="B1532" s="1150"/>
      <c r="C1532" s="1150" t="s">
        <v>20897</v>
      </c>
      <c r="D1532" s="1150" t="s">
        <v>19408</v>
      </c>
      <c r="E1532" s="1150" t="s">
        <v>17550</v>
      </c>
      <c r="F1532" s="1150" t="s">
        <v>18944</v>
      </c>
      <c r="G1532" s="1150" t="s">
        <v>19517</v>
      </c>
      <c r="H1532" s="1150" t="s">
        <v>13697</v>
      </c>
      <c r="I1532" s="1150" t="s">
        <v>13699</v>
      </c>
      <c r="J1532" s="1150" t="s">
        <v>13698</v>
      </c>
      <c r="K1532" s="1150" t="s">
        <v>13700</v>
      </c>
      <c r="L1532" s="1150" t="s">
        <v>18997</v>
      </c>
      <c r="M1532" s="1150">
        <v>100211455</v>
      </c>
      <c r="N1532" s="1150" t="s">
        <v>18997</v>
      </c>
      <c r="O1532" s="1150" t="s">
        <v>19690</v>
      </c>
      <c r="P1532" s="1150" t="s">
        <v>17727</v>
      </c>
      <c r="Q1532" s="1150"/>
      <c r="R1532" s="1150"/>
      <c r="S1532" s="1150"/>
      <c r="T1532" s="1150"/>
      <c r="U1532" s="1150"/>
      <c r="V1532" s="1150"/>
      <c r="W1532" s="1150"/>
      <c r="X1532" s="1150"/>
      <c r="Y1532" s="1150"/>
      <c r="Z1532" s="1150"/>
      <c r="AA1532" s="1150"/>
      <c r="AB1532" s="1150"/>
      <c r="AC1532" s="1150"/>
      <c r="AD1532" s="1150"/>
      <c r="AE1532" s="1150"/>
      <c r="AF1532" s="1150"/>
      <c r="AG1532" s="1150"/>
      <c r="AH1532" s="1150"/>
      <c r="AI1532" s="1150" t="s">
        <v>13697</v>
      </c>
      <c r="AJ1532" s="1150" t="s">
        <v>13698</v>
      </c>
      <c r="AK1532" s="1210">
        <v>17148</v>
      </c>
      <c r="AL1532" s="1210">
        <v>17148</v>
      </c>
      <c r="AM1532" s="1150" t="s">
        <v>20391</v>
      </c>
      <c r="AN1532" s="1150" t="s">
        <v>19792</v>
      </c>
      <c r="AO1532" s="1150"/>
      <c r="AP1532" s="1150"/>
      <c r="AQ1532" s="1150"/>
      <c r="AR1532" s="1150"/>
      <c r="AS1532" s="1150"/>
      <c r="AT1532" s="1150"/>
      <c r="AU1532" s="1150"/>
      <c r="AV1532" s="1150"/>
      <c r="AW1532" s="1150"/>
      <c r="AX1532" s="1150"/>
      <c r="AY1532" s="1150"/>
      <c r="AZ1532" s="1150"/>
      <c r="BA1532" s="1150"/>
      <c r="BB1532" s="1150"/>
      <c r="BC1532" s="1150"/>
      <c r="BD1532" s="1150"/>
      <c r="BE1532" s="1150"/>
      <c r="BF1532" s="1150"/>
      <c r="BG1532" s="1150"/>
      <c r="BH1532" s="1150"/>
      <c r="BI1532" s="1150"/>
      <c r="BJ1532" s="1150"/>
    </row>
    <row r="1533" spans="1:62">
      <c r="A1533" s="1150"/>
      <c r="B1533" s="1150"/>
      <c r="C1533" s="1150" t="s">
        <v>20897</v>
      </c>
      <c r="D1533" s="1150" t="s">
        <v>19408</v>
      </c>
      <c r="E1533" s="1150" t="s">
        <v>17550</v>
      </c>
      <c r="F1533" s="1150" t="s">
        <v>18944</v>
      </c>
      <c r="G1533" s="1150" t="s">
        <v>19517</v>
      </c>
      <c r="H1533" s="1150" t="s">
        <v>13701</v>
      </c>
      <c r="I1533" s="1150" t="s">
        <v>13703</v>
      </c>
      <c r="J1533" s="1150" t="s">
        <v>13702</v>
      </c>
      <c r="K1533" s="1150" t="s">
        <v>13704</v>
      </c>
      <c r="L1533" s="1150" t="s">
        <v>18997</v>
      </c>
      <c r="M1533" s="1150">
        <v>100211456</v>
      </c>
      <c r="N1533" s="1150" t="s">
        <v>18997</v>
      </c>
      <c r="O1533" s="1150" t="s">
        <v>19690</v>
      </c>
      <c r="P1533" s="1150" t="s">
        <v>17727</v>
      </c>
      <c r="Q1533" s="1150"/>
      <c r="R1533" s="1150"/>
      <c r="S1533" s="1150"/>
      <c r="T1533" s="1150"/>
      <c r="U1533" s="1150"/>
      <c r="V1533" s="1150"/>
      <c r="W1533" s="1150"/>
      <c r="X1533" s="1150"/>
      <c r="Y1533" s="1150"/>
      <c r="Z1533" s="1150"/>
      <c r="AA1533" s="1150"/>
      <c r="AB1533" s="1150"/>
      <c r="AC1533" s="1150"/>
      <c r="AD1533" s="1150"/>
      <c r="AE1533" s="1150"/>
      <c r="AF1533" s="1150"/>
      <c r="AG1533" s="1150"/>
      <c r="AH1533" s="1150"/>
      <c r="AI1533" s="1150" t="s">
        <v>13701</v>
      </c>
      <c r="AJ1533" s="1150" t="s">
        <v>13702</v>
      </c>
      <c r="AK1533" s="1210">
        <v>15787</v>
      </c>
      <c r="AL1533" s="1210">
        <v>15787</v>
      </c>
      <c r="AM1533" s="1150" t="s">
        <v>20391</v>
      </c>
      <c r="AN1533" s="1150" t="s">
        <v>19792</v>
      </c>
      <c r="AO1533" s="1150"/>
      <c r="AP1533" s="1150"/>
      <c r="AQ1533" s="1150"/>
      <c r="AR1533" s="1150"/>
      <c r="AS1533" s="1150"/>
      <c r="AT1533" s="1150"/>
      <c r="AU1533" s="1150"/>
      <c r="AV1533" s="1150"/>
      <c r="AW1533" s="1150"/>
      <c r="AX1533" s="1150"/>
      <c r="AY1533" s="1150"/>
      <c r="AZ1533" s="1150"/>
      <c r="BA1533" s="1150"/>
      <c r="BB1533" s="1150"/>
      <c r="BC1533" s="1150"/>
      <c r="BD1533" s="1150"/>
      <c r="BE1533" s="1150"/>
      <c r="BF1533" s="1150"/>
      <c r="BG1533" s="1150"/>
      <c r="BH1533" s="1150"/>
      <c r="BI1533" s="1150"/>
      <c r="BJ1533" s="1150"/>
    </row>
    <row r="1534" spans="1:62">
      <c r="A1534" s="1150"/>
      <c r="B1534" s="1150"/>
      <c r="C1534" s="1150" t="s">
        <v>19626</v>
      </c>
      <c r="D1534" s="1150" t="s">
        <v>18942</v>
      </c>
      <c r="E1534" s="1150" t="s">
        <v>17550</v>
      </c>
      <c r="F1534" s="1150" t="s">
        <v>18944</v>
      </c>
      <c r="G1534" s="1150" t="s">
        <v>3643</v>
      </c>
      <c r="H1534" s="1150" t="s">
        <v>13705</v>
      </c>
      <c r="I1534" s="1150" t="s">
        <v>13706</v>
      </c>
      <c r="J1534" s="1150"/>
      <c r="K1534" s="1150" t="s">
        <v>20898</v>
      </c>
      <c r="L1534" s="1150" t="s">
        <v>18997</v>
      </c>
      <c r="M1534" s="1150"/>
      <c r="N1534" s="1150"/>
      <c r="O1534" s="1150"/>
      <c r="P1534" s="1150"/>
      <c r="Q1534" s="1150"/>
      <c r="R1534" s="1150"/>
      <c r="S1534" s="1150"/>
      <c r="T1534" s="1150"/>
      <c r="U1534" s="1150"/>
      <c r="V1534" s="1150"/>
      <c r="W1534" s="1150"/>
      <c r="X1534" s="1150"/>
      <c r="Y1534" s="1150"/>
      <c r="Z1534" s="1150"/>
      <c r="AA1534" s="1150"/>
      <c r="AB1534" s="1150"/>
      <c r="AC1534" s="1150"/>
      <c r="AD1534" s="1150"/>
      <c r="AE1534" s="1150"/>
      <c r="AF1534" s="1150"/>
      <c r="AG1534" s="1150"/>
      <c r="AH1534" s="1150"/>
      <c r="AI1534" s="1150" t="s">
        <v>13705</v>
      </c>
      <c r="AJ1534" s="1150"/>
      <c r="AK1534" s="1150"/>
      <c r="AL1534" s="1150" t="s">
        <v>18976</v>
      </c>
      <c r="AM1534" s="1150"/>
      <c r="AN1534" s="1150"/>
      <c r="AO1534" s="1150"/>
      <c r="AP1534" s="1150"/>
      <c r="AQ1534" s="1150"/>
      <c r="AR1534" s="1150"/>
      <c r="AS1534" s="1150"/>
      <c r="AT1534" s="1150"/>
      <c r="AU1534" s="1150"/>
      <c r="AV1534" s="1150"/>
      <c r="AW1534" s="1150"/>
      <c r="AX1534" s="1150"/>
      <c r="AY1534" s="1150"/>
      <c r="AZ1534" s="1150"/>
      <c r="BA1534" s="1150"/>
      <c r="BB1534" s="1150"/>
      <c r="BC1534" s="1150"/>
      <c r="BD1534" s="1150"/>
      <c r="BE1534" s="1150"/>
      <c r="BF1534" s="1150"/>
      <c r="BG1534" s="1150"/>
      <c r="BH1534" s="1150"/>
      <c r="BI1534" s="1150"/>
      <c r="BJ1534" s="1150"/>
    </row>
    <row r="1535" spans="1:62">
      <c r="A1535" s="1150"/>
      <c r="B1535" s="1150"/>
      <c r="C1535" s="1150" t="s">
        <v>19626</v>
      </c>
      <c r="D1535" s="1150" t="s">
        <v>18942</v>
      </c>
      <c r="E1535" s="1150" t="s">
        <v>17550</v>
      </c>
      <c r="F1535" s="1150" t="s">
        <v>18944</v>
      </c>
      <c r="G1535" s="1150" t="s">
        <v>19517</v>
      </c>
      <c r="H1535" s="1150" t="s">
        <v>13714</v>
      </c>
      <c r="I1535" s="1150" t="s">
        <v>13715</v>
      </c>
      <c r="J1535" s="1150"/>
      <c r="K1535" s="1150" t="s">
        <v>20899</v>
      </c>
      <c r="L1535" s="1150" t="s">
        <v>394</v>
      </c>
      <c r="M1535" s="1150"/>
      <c r="N1535" s="1150"/>
      <c r="O1535" s="1150"/>
      <c r="P1535" s="1150"/>
      <c r="Q1535" s="1150"/>
      <c r="R1535" s="1150"/>
      <c r="S1535" s="1150"/>
      <c r="T1535" s="1150"/>
      <c r="U1535" s="1150"/>
      <c r="V1535" s="1150"/>
      <c r="W1535" s="1150"/>
      <c r="X1535" s="1150"/>
      <c r="Y1535" s="1150"/>
      <c r="Z1535" s="1150"/>
      <c r="AA1535" s="1150"/>
      <c r="AB1535" s="1150"/>
      <c r="AC1535" s="1150"/>
      <c r="AD1535" s="1150"/>
      <c r="AE1535" s="1150"/>
      <c r="AF1535" s="1150"/>
      <c r="AG1535" s="1150"/>
      <c r="AH1535" s="1150"/>
      <c r="AI1535" s="1150" t="s">
        <v>13714</v>
      </c>
      <c r="AJ1535" s="1150"/>
      <c r="AK1535" s="1150"/>
      <c r="AL1535" s="1150" t="s">
        <v>18976</v>
      </c>
      <c r="AM1535" s="1150"/>
      <c r="AN1535" s="1150"/>
      <c r="AO1535" s="1150"/>
      <c r="AP1535" s="1150"/>
      <c r="AQ1535" s="1150"/>
      <c r="AR1535" s="1150"/>
      <c r="AS1535" s="1150"/>
      <c r="AT1535" s="1150"/>
      <c r="AU1535" s="1150"/>
      <c r="AV1535" s="1150"/>
      <c r="AW1535" s="1150"/>
      <c r="AX1535" s="1150"/>
      <c r="AY1535" s="1150"/>
      <c r="AZ1535" s="1150"/>
      <c r="BA1535" s="1150"/>
      <c r="BB1535" s="1150"/>
      <c r="BC1535" s="1150"/>
      <c r="BD1535" s="1150"/>
      <c r="BE1535" s="1150"/>
      <c r="BF1535" s="1150"/>
      <c r="BG1535" s="1150"/>
      <c r="BH1535" s="1150"/>
      <c r="BI1535" s="1150"/>
      <c r="BJ1535" s="1150"/>
    </row>
    <row r="1536" spans="1:62">
      <c r="A1536" s="1150"/>
      <c r="B1536" s="1150"/>
      <c r="C1536" s="1150" t="s">
        <v>19626</v>
      </c>
      <c r="D1536" s="1150" t="s">
        <v>18942</v>
      </c>
      <c r="E1536" s="1150" t="s">
        <v>17550</v>
      </c>
      <c r="F1536" s="1150" t="s">
        <v>18944</v>
      </c>
      <c r="G1536" s="1150" t="s">
        <v>57</v>
      </c>
      <c r="H1536" s="1150" t="s">
        <v>13718</v>
      </c>
      <c r="I1536" s="1150" t="s">
        <v>13719</v>
      </c>
      <c r="J1536" s="1150"/>
      <c r="K1536" s="1150" t="s">
        <v>20900</v>
      </c>
      <c r="L1536" s="1150" t="s">
        <v>394</v>
      </c>
      <c r="M1536" s="1150"/>
      <c r="N1536" s="1150"/>
      <c r="O1536" s="1150"/>
      <c r="P1536" s="1150"/>
      <c r="Q1536" s="1150"/>
      <c r="R1536" s="1150"/>
      <c r="S1536" s="1150"/>
      <c r="T1536" s="1150"/>
      <c r="U1536" s="1150"/>
      <c r="V1536" s="1150"/>
      <c r="W1536" s="1150"/>
      <c r="X1536" s="1150"/>
      <c r="Y1536" s="1150"/>
      <c r="Z1536" s="1150"/>
      <c r="AA1536" s="1150"/>
      <c r="AB1536" s="1150"/>
      <c r="AC1536" s="1150"/>
      <c r="AD1536" s="1150"/>
      <c r="AE1536" s="1150"/>
      <c r="AF1536" s="1150"/>
      <c r="AG1536" s="1150"/>
      <c r="AH1536" s="1150"/>
      <c r="AI1536" s="1150" t="s">
        <v>13718</v>
      </c>
      <c r="AJ1536" s="1150"/>
      <c r="AK1536" s="1150"/>
      <c r="AL1536" s="1150" t="s">
        <v>18976</v>
      </c>
      <c r="AM1536" s="1150"/>
      <c r="AN1536" s="1150"/>
      <c r="AO1536" s="1150"/>
      <c r="AP1536" s="1150"/>
      <c r="AQ1536" s="1150"/>
      <c r="AR1536" s="1150"/>
      <c r="AS1536" s="1150"/>
      <c r="AT1536" s="1150"/>
      <c r="AU1536" s="1150"/>
      <c r="AV1536" s="1150"/>
      <c r="AW1536" s="1150"/>
      <c r="AX1536" s="1150"/>
      <c r="AY1536" s="1150"/>
      <c r="AZ1536" s="1150"/>
      <c r="BA1536" s="1150"/>
      <c r="BB1536" s="1150"/>
      <c r="BC1536" s="1150"/>
      <c r="BD1536" s="1150"/>
      <c r="BE1536" s="1150"/>
      <c r="BF1536" s="1150"/>
      <c r="BG1536" s="1150"/>
      <c r="BH1536" s="1150"/>
      <c r="BI1536" s="1150"/>
      <c r="BJ1536" s="1150"/>
    </row>
    <row r="1537" spans="1:62">
      <c r="A1537" s="1150"/>
      <c r="B1537" s="1150"/>
      <c r="C1537" s="1150" t="s">
        <v>19626</v>
      </c>
      <c r="D1537" s="1150" t="s">
        <v>18942</v>
      </c>
      <c r="E1537" s="1150" t="s">
        <v>17550</v>
      </c>
      <c r="F1537" s="1150" t="s">
        <v>18944</v>
      </c>
      <c r="G1537" s="1150" t="s">
        <v>3643</v>
      </c>
      <c r="H1537" s="1150" t="s">
        <v>13722</v>
      </c>
      <c r="I1537" s="1150" t="s">
        <v>13723</v>
      </c>
      <c r="J1537" s="1150"/>
      <c r="K1537" s="1150" t="s">
        <v>20901</v>
      </c>
      <c r="L1537" s="1150" t="s">
        <v>18997</v>
      </c>
      <c r="M1537" s="1150"/>
      <c r="N1537" s="1150"/>
      <c r="O1537" s="1150"/>
      <c r="P1537" s="1150"/>
      <c r="Q1537" s="1150"/>
      <c r="R1537" s="1150"/>
      <c r="S1537" s="1150"/>
      <c r="T1537" s="1150"/>
      <c r="U1537" s="1150"/>
      <c r="V1537" s="1150"/>
      <c r="W1537" s="1150"/>
      <c r="X1537" s="1150"/>
      <c r="Y1537" s="1150"/>
      <c r="Z1537" s="1150"/>
      <c r="AA1537" s="1150"/>
      <c r="AB1537" s="1150"/>
      <c r="AC1537" s="1150"/>
      <c r="AD1537" s="1150"/>
      <c r="AE1537" s="1150"/>
      <c r="AF1537" s="1150"/>
      <c r="AG1537" s="1150"/>
      <c r="AH1537" s="1150"/>
      <c r="AI1537" s="1150" t="s">
        <v>13722</v>
      </c>
      <c r="AJ1537" s="1150"/>
      <c r="AK1537" s="1150"/>
      <c r="AL1537" s="1150" t="s">
        <v>18976</v>
      </c>
      <c r="AM1537" s="1150"/>
      <c r="AN1537" s="1150"/>
      <c r="AO1537" s="1150"/>
      <c r="AP1537" s="1150"/>
      <c r="AQ1537" s="1150"/>
      <c r="AR1537" s="1150"/>
      <c r="AS1537" s="1150"/>
      <c r="AT1537" s="1150"/>
      <c r="AU1537" s="1150"/>
      <c r="AV1537" s="1150"/>
      <c r="AW1537" s="1150"/>
      <c r="AX1537" s="1150"/>
      <c r="AY1537" s="1150"/>
      <c r="AZ1537" s="1150"/>
      <c r="BA1537" s="1150"/>
      <c r="BB1537" s="1150"/>
      <c r="BC1537" s="1150"/>
      <c r="BD1537" s="1150"/>
      <c r="BE1537" s="1150"/>
      <c r="BF1537" s="1150"/>
      <c r="BG1537" s="1150"/>
      <c r="BH1537" s="1150"/>
      <c r="BI1537" s="1150"/>
      <c r="BJ1537" s="1150"/>
    </row>
    <row r="1538" spans="1:62">
      <c r="A1538" s="1150"/>
      <c r="B1538" s="1150"/>
      <c r="C1538" s="1150" t="s">
        <v>19626</v>
      </c>
      <c r="D1538" s="1150" t="s">
        <v>18942</v>
      </c>
      <c r="E1538" s="1150" t="s">
        <v>17550</v>
      </c>
      <c r="F1538" s="1150" t="s">
        <v>18944</v>
      </c>
      <c r="G1538" s="1150" t="s">
        <v>3643</v>
      </c>
      <c r="H1538" s="1150" t="s">
        <v>13736</v>
      </c>
      <c r="I1538" s="1150" t="s">
        <v>13737</v>
      </c>
      <c r="J1538" s="1150"/>
      <c r="K1538" s="1150" t="s">
        <v>20902</v>
      </c>
      <c r="L1538" s="1150" t="s">
        <v>18997</v>
      </c>
      <c r="M1538" s="1150"/>
      <c r="N1538" s="1150"/>
      <c r="O1538" s="1150"/>
      <c r="P1538" s="1150"/>
      <c r="Q1538" s="1150"/>
      <c r="R1538" s="1150"/>
      <c r="S1538" s="1150"/>
      <c r="T1538" s="1150"/>
      <c r="U1538" s="1150"/>
      <c r="V1538" s="1150"/>
      <c r="W1538" s="1150"/>
      <c r="X1538" s="1150"/>
      <c r="Y1538" s="1150"/>
      <c r="Z1538" s="1150"/>
      <c r="AA1538" s="1150"/>
      <c r="AB1538" s="1150"/>
      <c r="AC1538" s="1150"/>
      <c r="AD1538" s="1150"/>
      <c r="AE1538" s="1150"/>
      <c r="AF1538" s="1150"/>
      <c r="AG1538" s="1150"/>
      <c r="AH1538" s="1150"/>
      <c r="AI1538" s="1150" t="s">
        <v>13736</v>
      </c>
      <c r="AJ1538" s="1150"/>
      <c r="AK1538" s="1150"/>
      <c r="AL1538" s="1150" t="s">
        <v>18976</v>
      </c>
      <c r="AM1538" s="1150"/>
      <c r="AN1538" s="1150"/>
      <c r="AO1538" s="1150"/>
      <c r="AP1538" s="1150"/>
      <c r="AQ1538" s="1150"/>
      <c r="AR1538" s="1150"/>
      <c r="AS1538" s="1150"/>
      <c r="AT1538" s="1150"/>
      <c r="AU1538" s="1150"/>
      <c r="AV1538" s="1150"/>
      <c r="AW1538" s="1150"/>
      <c r="AX1538" s="1150"/>
      <c r="AY1538" s="1150"/>
      <c r="AZ1538" s="1150"/>
      <c r="BA1538" s="1150"/>
      <c r="BB1538" s="1150"/>
      <c r="BC1538" s="1150"/>
      <c r="BD1538" s="1150"/>
      <c r="BE1538" s="1150"/>
      <c r="BF1538" s="1150"/>
      <c r="BG1538" s="1150"/>
      <c r="BH1538" s="1150"/>
      <c r="BI1538" s="1150"/>
      <c r="BJ1538" s="1150"/>
    </row>
    <row r="1539" spans="1:62">
      <c r="A1539" s="1150"/>
      <c r="B1539" s="1150"/>
      <c r="C1539" s="1150" t="s">
        <v>17850</v>
      </c>
      <c r="D1539" s="1150" t="s">
        <v>18942</v>
      </c>
      <c r="E1539" s="1150" t="s">
        <v>17550</v>
      </c>
      <c r="F1539" s="1150" t="s">
        <v>18944</v>
      </c>
      <c r="G1539" s="1150" t="s">
        <v>17569</v>
      </c>
      <c r="H1539" s="1150" t="s">
        <v>13748</v>
      </c>
      <c r="I1539" s="1150" t="s">
        <v>13750</v>
      </c>
      <c r="J1539" s="1150" t="s">
        <v>13749</v>
      </c>
      <c r="K1539" s="1150" t="s">
        <v>13751</v>
      </c>
      <c r="L1539" s="1150" t="s">
        <v>394</v>
      </c>
      <c r="M1539" s="1150">
        <v>100200654</v>
      </c>
      <c r="N1539" s="1150" t="s">
        <v>394</v>
      </c>
      <c r="O1539" s="1150"/>
      <c r="P1539" s="1150" t="s">
        <v>17721</v>
      </c>
      <c r="Q1539" s="1150"/>
      <c r="R1539" s="1150"/>
      <c r="S1539" s="1150"/>
      <c r="T1539" s="1150"/>
      <c r="U1539" s="1150"/>
      <c r="V1539" s="1150"/>
      <c r="W1539" s="1150"/>
      <c r="X1539" s="1150"/>
      <c r="Y1539" s="1150"/>
      <c r="Z1539" s="1150"/>
      <c r="AA1539" s="1150"/>
      <c r="AB1539" s="1150"/>
      <c r="AC1539" s="1150"/>
      <c r="AD1539" s="1150"/>
      <c r="AE1539" s="1150"/>
      <c r="AF1539" s="1150"/>
      <c r="AG1539" s="1150"/>
      <c r="AH1539" s="1150"/>
      <c r="AI1539" s="1150" t="s">
        <v>13748</v>
      </c>
      <c r="AJ1539" s="1150" t="s">
        <v>13749</v>
      </c>
      <c r="AK1539" s="1210">
        <v>20540.169999999998</v>
      </c>
      <c r="AL1539" s="1210">
        <v>20541</v>
      </c>
      <c r="AM1539" s="1150" t="s">
        <v>20391</v>
      </c>
      <c r="AN1539" s="1150" t="s">
        <v>19792</v>
      </c>
      <c r="AO1539" s="1150"/>
      <c r="AP1539" s="1150"/>
      <c r="AQ1539" s="1150"/>
      <c r="AR1539" s="1150"/>
      <c r="AS1539" s="1150"/>
      <c r="AT1539" s="1150"/>
      <c r="AU1539" s="1150"/>
      <c r="AV1539" s="1150"/>
      <c r="AW1539" s="1150"/>
      <c r="AX1539" s="1150"/>
      <c r="AY1539" s="1150"/>
      <c r="AZ1539" s="1150"/>
      <c r="BA1539" s="1150"/>
      <c r="BB1539" s="1150"/>
      <c r="BC1539" s="1150"/>
      <c r="BD1539" s="1150"/>
      <c r="BE1539" s="1150"/>
      <c r="BF1539" s="1150"/>
      <c r="BG1539" s="1150"/>
      <c r="BH1539" s="1150"/>
      <c r="BI1539" s="1150"/>
      <c r="BJ1539" s="1150"/>
    </row>
    <row r="1540" spans="1:62">
      <c r="A1540" s="1150"/>
      <c r="B1540" s="1150"/>
      <c r="C1540" s="1150" t="s">
        <v>19626</v>
      </c>
      <c r="D1540" s="1150" t="s">
        <v>18942</v>
      </c>
      <c r="E1540" s="1150" t="s">
        <v>17550</v>
      </c>
      <c r="F1540" s="1150" t="s">
        <v>18948</v>
      </c>
      <c r="G1540" s="1150" t="s">
        <v>15831</v>
      </c>
      <c r="H1540" s="1150" t="s">
        <v>13756</v>
      </c>
      <c r="I1540" s="1150" t="s">
        <v>13757</v>
      </c>
      <c r="J1540" s="1150"/>
      <c r="K1540" s="1150" t="s">
        <v>20903</v>
      </c>
      <c r="L1540" s="1150" t="s">
        <v>18997</v>
      </c>
      <c r="M1540" s="1150"/>
      <c r="N1540" s="1150"/>
      <c r="O1540" s="1150"/>
      <c r="P1540" s="1150"/>
      <c r="Q1540" s="1150"/>
      <c r="R1540" s="1150"/>
      <c r="S1540" s="1150"/>
      <c r="T1540" s="1150"/>
      <c r="U1540" s="1150"/>
      <c r="V1540" s="1150"/>
      <c r="W1540" s="1150"/>
      <c r="X1540" s="1150"/>
      <c r="Y1540" s="1150"/>
      <c r="Z1540" s="1150"/>
      <c r="AA1540" s="1150"/>
      <c r="AB1540" s="1150"/>
      <c r="AC1540" s="1150"/>
      <c r="AD1540" s="1150"/>
      <c r="AE1540" s="1150"/>
      <c r="AF1540" s="1150"/>
      <c r="AG1540" s="1150"/>
      <c r="AH1540" s="1150"/>
      <c r="AI1540" s="1150" t="s">
        <v>13756</v>
      </c>
      <c r="AJ1540" s="1150"/>
      <c r="AK1540" s="1150"/>
      <c r="AL1540" s="1150" t="s">
        <v>18976</v>
      </c>
      <c r="AM1540" s="1150"/>
      <c r="AN1540" s="1150"/>
      <c r="AO1540" s="1150"/>
      <c r="AP1540" s="1150"/>
      <c r="AQ1540" s="1150"/>
      <c r="AR1540" s="1150"/>
      <c r="AS1540" s="1150"/>
      <c r="AT1540" s="1150"/>
      <c r="AU1540" s="1150"/>
      <c r="AV1540" s="1150"/>
      <c r="AW1540" s="1150"/>
      <c r="AX1540" s="1150"/>
      <c r="AY1540" s="1150"/>
      <c r="AZ1540" s="1150"/>
      <c r="BA1540" s="1150"/>
      <c r="BB1540" s="1150"/>
      <c r="BC1540" s="1150"/>
      <c r="BD1540" s="1150"/>
      <c r="BE1540" s="1150"/>
      <c r="BF1540" s="1150"/>
      <c r="BG1540" s="1150"/>
      <c r="BH1540" s="1150"/>
      <c r="BI1540" s="1150"/>
      <c r="BJ1540" s="1150"/>
    </row>
    <row r="1541" spans="1:62">
      <c r="A1541" s="1150"/>
      <c r="B1541" s="1150"/>
      <c r="C1541" s="1150" t="s">
        <v>19626</v>
      </c>
      <c r="D1541" s="1150" t="s">
        <v>18942</v>
      </c>
      <c r="E1541" s="1150" t="s">
        <v>17550</v>
      </c>
      <c r="F1541" s="1150" t="s">
        <v>18948</v>
      </c>
      <c r="G1541" s="1150" t="s">
        <v>3643</v>
      </c>
      <c r="H1541" s="1150" t="s">
        <v>13759</v>
      </c>
      <c r="I1541" s="1150" t="s">
        <v>13760</v>
      </c>
      <c r="J1541" s="1150"/>
      <c r="K1541" s="1150" t="s">
        <v>20904</v>
      </c>
      <c r="L1541" s="1150" t="s">
        <v>18997</v>
      </c>
      <c r="M1541" s="1150"/>
      <c r="N1541" s="1150"/>
      <c r="O1541" s="1150"/>
      <c r="P1541" s="1150"/>
      <c r="Q1541" s="1150"/>
      <c r="R1541" s="1150"/>
      <c r="S1541" s="1150"/>
      <c r="T1541" s="1150"/>
      <c r="U1541" s="1150"/>
      <c r="V1541" s="1150"/>
      <c r="W1541" s="1150"/>
      <c r="X1541" s="1150"/>
      <c r="Y1541" s="1150"/>
      <c r="Z1541" s="1150"/>
      <c r="AA1541" s="1150"/>
      <c r="AB1541" s="1150"/>
      <c r="AC1541" s="1150"/>
      <c r="AD1541" s="1150"/>
      <c r="AE1541" s="1150"/>
      <c r="AF1541" s="1150"/>
      <c r="AG1541" s="1150"/>
      <c r="AH1541" s="1150"/>
      <c r="AI1541" s="1150" t="s">
        <v>13759</v>
      </c>
      <c r="AJ1541" s="1150"/>
      <c r="AK1541" s="1150"/>
      <c r="AL1541" s="1150" t="s">
        <v>18976</v>
      </c>
      <c r="AM1541" s="1150"/>
      <c r="AN1541" s="1150"/>
      <c r="AO1541" s="1150"/>
      <c r="AP1541" s="1150"/>
      <c r="AQ1541" s="1150"/>
      <c r="AR1541" s="1150"/>
      <c r="AS1541" s="1150"/>
      <c r="AT1541" s="1150"/>
      <c r="AU1541" s="1150"/>
      <c r="AV1541" s="1150"/>
      <c r="AW1541" s="1150"/>
      <c r="AX1541" s="1150"/>
      <c r="AY1541" s="1150"/>
      <c r="AZ1541" s="1150"/>
      <c r="BA1541" s="1150"/>
      <c r="BB1541" s="1150"/>
      <c r="BC1541" s="1150"/>
      <c r="BD1541" s="1150"/>
      <c r="BE1541" s="1150"/>
      <c r="BF1541" s="1150"/>
      <c r="BG1541" s="1150"/>
      <c r="BH1541" s="1150"/>
      <c r="BI1541" s="1150"/>
      <c r="BJ1541" s="1150"/>
    </row>
    <row r="1542" spans="1:62">
      <c r="A1542" s="1150"/>
      <c r="B1542" s="1150"/>
      <c r="C1542" s="1150" t="s">
        <v>19626</v>
      </c>
      <c r="D1542" s="1150" t="s">
        <v>18942</v>
      </c>
      <c r="E1542" s="1150" t="s">
        <v>17550</v>
      </c>
      <c r="F1542" s="1150" t="s">
        <v>18944</v>
      </c>
      <c r="G1542" s="1150" t="s">
        <v>17920</v>
      </c>
      <c r="H1542" s="1150" t="s">
        <v>14077</v>
      </c>
      <c r="I1542" s="1150" t="s">
        <v>14078</v>
      </c>
      <c r="J1542" s="1150"/>
      <c r="K1542" s="1150" t="s">
        <v>20905</v>
      </c>
      <c r="L1542" s="1150" t="s">
        <v>19552</v>
      </c>
      <c r="M1542" s="1150"/>
      <c r="N1542" s="1150"/>
      <c r="O1542" s="1150"/>
      <c r="P1542" s="1150"/>
      <c r="Q1542" s="1150"/>
      <c r="R1542" s="1150"/>
      <c r="S1542" s="1150"/>
      <c r="T1542" s="1150"/>
      <c r="U1542" s="1150"/>
      <c r="V1542" s="1150"/>
      <c r="W1542" s="1150"/>
      <c r="X1542" s="1150"/>
      <c r="Y1542" s="1150"/>
      <c r="Z1542" s="1150"/>
      <c r="AA1542" s="1150"/>
      <c r="AB1542" s="1150"/>
      <c r="AC1542" s="1150"/>
      <c r="AD1542" s="1150"/>
      <c r="AE1542" s="1150"/>
      <c r="AF1542" s="1150"/>
      <c r="AG1542" s="1150"/>
      <c r="AH1542" s="1150"/>
      <c r="AI1542" s="1150" t="s">
        <v>14077</v>
      </c>
      <c r="AJ1542" s="1150"/>
      <c r="AK1542" s="1150"/>
      <c r="AL1542" s="1150" t="s">
        <v>18976</v>
      </c>
      <c r="AM1542" s="1150"/>
      <c r="AN1542" s="1150"/>
      <c r="AO1542" s="1150"/>
      <c r="AP1542" s="1150"/>
      <c r="AQ1542" s="1150"/>
      <c r="AR1542" s="1150"/>
      <c r="AS1542" s="1150"/>
      <c r="AT1542" s="1150"/>
      <c r="AU1542" s="1150"/>
      <c r="AV1542" s="1150"/>
      <c r="AW1542" s="1150"/>
      <c r="AX1542" s="1150"/>
      <c r="AY1542" s="1150"/>
      <c r="AZ1542" s="1150"/>
      <c r="BA1542" s="1150"/>
      <c r="BB1542" s="1150"/>
      <c r="BC1542" s="1150"/>
      <c r="BD1542" s="1150"/>
      <c r="BE1542" s="1150"/>
      <c r="BF1542" s="1150"/>
      <c r="BG1542" s="1150"/>
      <c r="BH1542" s="1150"/>
      <c r="BI1542" s="1150"/>
      <c r="BJ1542" s="1150"/>
    </row>
    <row r="1543" spans="1:62">
      <c r="A1543" s="1150"/>
      <c r="B1543" s="1150"/>
      <c r="C1543" s="1150" t="s">
        <v>19626</v>
      </c>
      <c r="D1543" s="1150" t="s">
        <v>18942</v>
      </c>
      <c r="E1543" s="1150" t="s">
        <v>17550</v>
      </c>
      <c r="F1543" s="1150" t="s">
        <v>18948</v>
      </c>
      <c r="G1543" s="1150" t="s">
        <v>17920</v>
      </c>
      <c r="H1543" s="1150" t="s">
        <v>13770</v>
      </c>
      <c r="I1543" s="1150" t="s">
        <v>13771</v>
      </c>
      <c r="J1543" s="1150"/>
      <c r="K1543" s="1150" t="s">
        <v>20906</v>
      </c>
      <c r="L1543" s="1150" t="s">
        <v>19552</v>
      </c>
      <c r="M1543" s="1150"/>
      <c r="N1543" s="1150"/>
      <c r="O1543" s="1150"/>
      <c r="P1543" s="1150"/>
      <c r="Q1543" s="1150"/>
      <c r="R1543" s="1150"/>
      <c r="S1543" s="1150"/>
      <c r="T1543" s="1150"/>
      <c r="U1543" s="1150"/>
      <c r="V1543" s="1150"/>
      <c r="W1543" s="1150"/>
      <c r="X1543" s="1150"/>
      <c r="Y1543" s="1150"/>
      <c r="Z1543" s="1150"/>
      <c r="AA1543" s="1150"/>
      <c r="AB1543" s="1150"/>
      <c r="AC1543" s="1150"/>
      <c r="AD1543" s="1150"/>
      <c r="AE1543" s="1150"/>
      <c r="AF1543" s="1150"/>
      <c r="AG1543" s="1150"/>
      <c r="AH1543" s="1150"/>
      <c r="AI1543" s="1150" t="s">
        <v>13770</v>
      </c>
      <c r="AJ1543" s="1150"/>
      <c r="AK1543" s="1150"/>
      <c r="AL1543" s="1150" t="s">
        <v>18976</v>
      </c>
      <c r="AM1543" s="1150"/>
      <c r="AN1543" s="1150"/>
      <c r="AO1543" s="1150"/>
      <c r="AP1543" s="1150"/>
      <c r="AQ1543" s="1150"/>
      <c r="AR1543" s="1150"/>
      <c r="AS1543" s="1150"/>
      <c r="AT1543" s="1150"/>
      <c r="AU1543" s="1150"/>
      <c r="AV1543" s="1150"/>
      <c r="AW1543" s="1150"/>
      <c r="AX1543" s="1150"/>
      <c r="AY1543" s="1150"/>
      <c r="AZ1543" s="1150"/>
      <c r="BA1543" s="1150"/>
      <c r="BB1543" s="1150"/>
      <c r="BC1543" s="1150"/>
      <c r="BD1543" s="1150"/>
      <c r="BE1543" s="1150"/>
      <c r="BF1543" s="1150"/>
      <c r="BG1543" s="1150"/>
      <c r="BH1543" s="1150"/>
      <c r="BI1543" s="1150"/>
      <c r="BJ1543" s="1150"/>
    </row>
    <row r="1544" spans="1:62">
      <c r="A1544" s="1150"/>
      <c r="B1544" s="1150"/>
      <c r="C1544" s="1150" t="s">
        <v>19626</v>
      </c>
      <c r="D1544" s="1150" t="s">
        <v>18942</v>
      </c>
      <c r="E1544" s="1150" t="s">
        <v>17550</v>
      </c>
      <c r="F1544" s="1150" t="s">
        <v>18948</v>
      </c>
      <c r="G1544" s="1150" t="s">
        <v>15943</v>
      </c>
      <c r="H1544" s="1150" t="s">
        <v>13776</v>
      </c>
      <c r="I1544" s="1150" t="s">
        <v>13777</v>
      </c>
      <c r="J1544" s="1150"/>
      <c r="K1544" s="1150" t="s">
        <v>20907</v>
      </c>
      <c r="L1544" s="1150" t="s">
        <v>18997</v>
      </c>
      <c r="M1544" s="1150"/>
      <c r="N1544" s="1150"/>
      <c r="O1544" s="1150"/>
      <c r="P1544" s="1150"/>
      <c r="Q1544" s="1150"/>
      <c r="R1544" s="1150"/>
      <c r="S1544" s="1150"/>
      <c r="T1544" s="1150"/>
      <c r="U1544" s="1150"/>
      <c r="V1544" s="1150"/>
      <c r="W1544" s="1150"/>
      <c r="X1544" s="1150"/>
      <c r="Y1544" s="1150"/>
      <c r="Z1544" s="1150"/>
      <c r="AA1544" s="1150"/>
      <c r="AB1544" s="1150"/>
      <c r="AC1544" s="1150"/>
      <c r="AD1544" s="1150"/>
      <c r="AE1544" s="1150"/>
      <c r="AF1544" s="1150"/>
      <c r="AG1544" s="1150"/>
      <c r="AH1544" s="1150"/>
      <c r="AI1544" s="1150" t="s">
        <v>13776</v>
      </c>
      <c r="AJ1544" s="1150"/>
      <c r="AK1544" s="1150"/>
      <c r="AL1544" s="1150" t="s">
        <v>18976</v>
      </c>
      <c r="AM1544" s="1150"/>
      <c r="AN1544" s="1150"/>
      <c r="AO1544" s="1150"/>
      <c r="AP1544" s="1150"/>
      <c r="AQ1544" s="1150"/>
      <c r="AR1544" s="1150"/>
      <c r="AS1544" s="1150"/>
      <c r="AT1544" s="1150"/>
      <c r="AU1544" s="1150"/>
      <c r="AV1544" s="1150"/>
      <c r="AW1544" s="1150"/>
      <c r="AX1544" s="1150"/>
      <c r="AY1544" s="1150"/>
      <c r="AZ1544" s="1150"/>
      <c r="BA1544" s="1150"/>
      <c r="BB1544" s="1150"/>
      <c r="BC1544" s="1150"/>
      <c r="BD1544" s="1150"/>
      <c r="BE1544" s="1150"/>
      <c r="BF1544" s="1150"/>
      <c r="BG1544" s="1150"/>
      <c r="BH1544" s="1150"/>
      <c r="BI1544" s="1150"/>
      <c r="BJ1544" s="1150"/>
    </row>
    <row r="1545" spans="1:62">
      <c r="A1545" s="1150"/>
      <c r="B1545" s="1150"/>
      <c r="C1545" s="1150" t="s">
        <v>19626</v>
      </c>
      <c r="D1545" s="1150" t="s">
        <v>18942</v>
      </c>
      <c r="E1545" s="1150" t="s">
        <v>17550</v>
      </c>
      <c r="F1545" s="1150" t="s">
        <v>18944</v>
      </c>
      <c r="G1545" s="1150" t="s">
        <v>57</v>
      </c>
      <c r="H1545" s="1150" t="s">
        <v>14084</v>
      </c>
      <c r="I1545" s="1150" t="s">
        <v>14085</v>
      </c>
      <c r="J1545" s="1150"/>
      <c r="K1545" s="1150" t="s">
        <v>18205</v>
      </c>
      <c r="L1545" s="1150" t="s">
        <v>18997</v>
      </c>
      <c r="M1545" s="1150"/>
      <c r="N1545" s="1150"/>
      <c r="O1545" s="1150"/>
      <c r="P1545" s="1150"/>
      <c r="Q1545" s="1150"/>
      <c r="R1545" s="1150"/>
      <c r="S1545" s="1150"/>
      <c r="T1545" s="1150"/>
      <c r="U1545" s="1150"/>
      <c r="V1545" s="1150"/>
      <c r="W1545" s="1150"/>
      <c r="X1545" s="1150"/>
      <c r="Y1545" s="1150"/>
      <c r="Z1545" s="1150"/>
      <c r="AA1545" s="1150"/>
      <c r="AB1545" s="1150"/>
      <c r="AC1545" s="1150"/>
      <c r="AD1545" s="1150"/>
      <c r="AE1545" s="1150"/>
      <c r="AF1545" s="1150"/>
      <c r="AG1545" s="1150"/>
      <c r="AH1545" s="1150"/>
      <c r="AI1545" s="1150" t="s">
        <v>14084</v>
      </c>
      <c r="AJ1545" s="1150"/>
      <c r="AK1545" s="1150"/>
      <c r="AL1545" s="1150" t="s">
        <v>18976</v>
      </c>
      <c r="AM1545" s="1150"/>
      <c r="AN1545" s="1150"/>
      <c r="AO1545" s="1150"/>
      <c r="AP1545" s="1150"/>
      <c r="AQ1545" s="1150"/>
      <c r="AR1545" s="1150"/>
      <c r="AS1545" s="1150"/>
      <c r="AT1545" s="1150"/>
      <c r="AU1545" s="1150"/>
      <c r="AV1545" s="1150"/>
      <c r="AW1545" s="1150"/>
      <c r="AX1545" s="1150"/>
      <c r="AY1545" s="1150"/>
      <c r="AZ1545" s="1150"/>
      <c r="BA1545" s="1150"/>
      <c r="BB1545" s="1150"/>
      <c r="BC1545" s="1150"/>
      <c r="BD1545" s="1150"/>
      <c r="BE1545" s="1150"/>
      <c r="BF1545" s="1150"/>
      <c r="BG1545" s="1150"/>
      <c r="BH1545" s="1150"/>
      <c r="BI1545" s="1150"/>
      <c r="BJ1545" s="1150"/>
    </row>
    <row r="1546" spans="1:62">
      <c r="A1546" s="1150"/>
      <c r="B1546" s="1150"/>
      <c r="C1546" s="1150" t="s">
        <v>19626</v>
      </c>
      <c r="D1546" s="1150" t="s">
        <v>18942</v>
      </c>
      <c r="E1546" s="1150" t="s">
        <v>17550</v>
      </c>
      <c r="F1546" s="1150" t="s">
        <v>18944</v>
      </c>
      <c r="G1546" s="1150" t="s">
        <v>17920</v>
      </c>
      <c r="H1546" s="1150" t="s">
        <v>13786</v>
      </c>
      <c r="I1546" s="1150" t="s">
        <v>13787</v>
      </c>
      <c r="J1546" s="1150"/>
      <c r="K1546" s="1150" t="s">
        <v>20908</v>
      </c>
      <c r="L1546" s="1150" t="s">
        <v>19552</v>
      </c>
      <c r="M1546" s="1150"/>
      <c r="N1546" s="1150"/>
      <c r="O1546" s="1150"/>
      <c r="P1546" s="1150"/>
      <c r="Q1546" s="1150"/>
      <c r="R1546" s="1150"/>
      <c r="S1546" s="1150"/>
      <c r="T1546" s="1150"/>
      <c r="U1546" s="1150"/>
      <c r="V1546" s="1150"/>
      <c r="W1546" s="1150"/>
      <c r="X1546" s="1150"/>
      <c r="Y1546" s="1150"/>
      <c r="Z1546" s="1150"/>
      <c r="AA1546" s="1150"/>
      <c r="AB1546" s="1150"/>
      <c r="AC1546" s="1150"/>
      <c r="AD1546" s="1150"/>
      <c r="AE1546" s="1150"/>
      <c r="AF1546" s="1150"/>
      <c r="AG1546" s="1150"/>
      <c r="AH1546" s="1150"/>
      <c r="AI1546" s="1150" t="s">
        <v>13786</v>
      </c>
      <c r="AJ1546" s="1150"/>
      <c r="AK1546" s="1150"/>
      <c r="AL1546" s="1150" t="s">
        <v>18976</v>
      </c>
      <c r="AM1546" s="1150"/>
      <c r="AN1546" s="1150"/>
      <c r="AO1546" s="1150"/>
      <c r="AP1546" s="1150"/>
      <c r="AQ1546" s="1150"/>
      <c r="AR1546" s="1150"/>
      <c r="AS1546" s="1150"/>
      <c r="AT1546" s="1150"/>
      <c r="AU1546" s="1150"/>
      <c r="AV1546" s="1150"/>
      <c r="AW1546" s="1150"/>
      <c r="AX1546" s="1150"/>
      <c r="AY1546" s="1150"/>
      <c r="AZ1546" s="1150"/>
      <c r="BA1546" s="1150"/>
      <c r="BB1546" s="1150"/>
      <c r="BC1546" s="1150"/>
      <c r="BD1546" s="1150"/>
      <c r="BE1546" s="1150"/>
      <c r="BF1546" s="1150"/>
      <c r="BG1546" s="1150"/>
      <c r="BH1546" s="1150"/>
      <c r="BI1546" s="1150"/>
      <c r="BJ1546" s="1150"/>
    </row>
    <row r="1547" spans="1:62">
      <c r="A1547" s="1150"/>
      <c r="B1547" s="1150"/>
      <c r="C1547" s="1150" t="s">
        <v>19626</v>
      </c>
      <c r="D1547" s="1150" t="s">
        <v>18942</v>
      </c>
      <c r="E1547" s="1150" t="s">
        <v>17550</v>
      </c>
      <c r="F1547" s="1150" t="s">
        <v>18948</v>
      </c>
      <c r="G1547" s="1150" t="s">
        <v>52</v>
      </c>
      <c r="H1547" s="1150" t="s">
        <v>13789</v>
      </c>
      <c r="I1547" s="1150" t="s">
        <v>13790</v>
      </c>
      <c r="J1547" s="1150"/>
      <c r="K1547" s="1150" t="s">
        <v>20909</v>
      </c>
      <c r="L1547" s="1150" t="s">
        <v>19552</v>
      </c>
      <c r="M1547" s="1150"/>
      <c r="N1547" s="1150"/>
      <c r="O1547" s="1150"/>
      <c r="P1547" s="1150"/>
      <c r="Q1547" s="1150"/>
      <c r="R1547" s="1150"/>
      <c r="S1547" s="1150"/>
      <c r="T1547" s="1150"/>
      <c r="U1547" s="1150"/>
      <c r="V1547" s="1150"/>
      <c r="W1547" s="1150"/>
      <c r="X1547" s="1150"/>
      <c r="Y1547" s="1150"/>
      <c r="Z1547" s="1150"/>
      <c r="AA1547" s="1150"/>
      <c r="AB1547" s="1150"/>
      <c r="AC1547" s="1150"/>
      <c r="AD1547" s="1150"/>
      <c r="AE1547" s="1150"/>
      <c r="AF1547" s="1150"/>
      <c r="AG1547" s="1150"/>
      <c r="AH1547" s="1150"/>
      <c r="AI1547" s="1150" t="s">
        <v>13789</v>
      </c>
      <c r="AJ1547" s="1150"/>
      <c r="AK1547" s="1150"/>
      <c r="AL1547" s="1150" t="s">
        <v>18976</v>
      </c>
      <c r="AM1547" s="1150"/>
      <c r="AN1547" s="1150"/>
      <c r="AO1547" s="1150"/>
      <c r="AP1547" s="1150"/>
      <c r="AQ1547" s="1150"/>
      <c r="AR1547" s="1150"/>
      <c r="AS1547" s="1150"/>
      <c r="AT1547" s="1150"/>
      <c r="AU1547" s="1150"/>
      <c r="AV1547" s="1150"/>
      <c r="AW1547" s="1150"/>
      <c r="AX1547" s="1150"/>
      <c r="AY1547" s="1150"/>
      <c r="AZ1547" s="1150"/>
      <c r="BA1547" s="1150"/>
      <c r="BB1547" s="1150"/>
      <c r="BC1547" s="1150"/>
      <c r="BD1547" s="1150"/>
      <c r="BE1547" s="1150"/>
      <c r="BF1547" s="1150"/>
      <c r="BG1547" s="1150"/>
      <c r="BH1547" s="1150"/>
      <c r="BI1547" s="1150"/>
      <c r="BJ1547" s="1150"/>
    </row>
    <row r="1548" spans="1:62">
      <c r="A1548" s="1150"/>
      <c r="B1548" s="1150"/>
      <c r="C1548" s="1150" t="s">
        <v>14311</v>
      </c>
      <c r="D1548" s="1150" t="s">
        <v>18942</v>
      </c>
      <c r="E1548" s="1150" t="s">
        <v>17550</v>
      </c>
      <c r="F1548" s="1150" t="s">
        <v>18944</v>
      </c>
      <c r="G1548" s="1150" t="s">
        <v>17569</v>
      </c>
      <c r="H1548" s="1150" t="s">
        <v>14086</v>
      </c>
      <c r="I1548" s="1150" t="s">
        <v>14087</v>
      </c>
      <c r="J1548" s="1150"/>
      <c r="K1548" s="1150" t="s">
        <v>18206</v>
      </c>
      <c r="L1548" s="1150" t="s">
        <v>18997</v>
      </c>
      <c r="M1548" s="1150"/>
      <c r="N1548" s="1150"/>
      <c r="O1548" s="1150"/>
      <c r="P1548" s="1150"/>
      <c r="Q1548" s="1150"/>
      <c r="R1548" s="1150"/>
      <c r="S1548" s="1150"/>
      <c r="T1548" s="1150"/>
      <c r="U1548" s="1150"/>
      <c r="V1548" s="1150"/>
      <c r="W1548" s="1150"/>
      <c r="X1548" s="1150"/>
      <c r="Y1548" s="1150"/>
      <c r="Z1548" s="1150"/>
      <c r="AA1548" s="1150"/>
      <c r="AB1548" s="1150"/>
      <c r="AC1548" s="1150"/>
      <c r="AD1548" s="1150"/>
      <c r="AE1548" s="1150"/>
      <c r="AF1548" s="1150"/>
      <c r="AG1548" s="1150"/>
      <c r="AH1548" s="1150"/>
      <c r="AI1548" s="1150" t="s">
        <v>14086</v>
      </c>
      <c r="AJ1548" s="1150"/>
      <c r="AK1548" s="1150"/>
      <c r="AL1548" s="1150" t="s">
        <v>18976</v>
      </c>
      <c r="AM1548" s="1150"/>
      <c r="AN1548" s="1150"/>
      <c r="AO1548" s="1150"/>
      <c r="AP1548" s="1150"/>
      <c r="AQ1548" s="1150"/>
      <c r="AR1548" s="1150"/>
      <c r="AS1548" s="1150"/>
      <c r="AT1548" s="1150"/>
      <c r="AU1548" s="1150"/>
      <c r="AV1548" s="1150"/>
      <c r="AW1548" s="1150"/>
      <c r="AX1548" s="1150"/>
      <c r="AY1548" s="1150"/>
      <c r="AZ1548" s="1150"/>
      <c r="BA1548" s="1150"/>
      <c r="BB1548" s="1150"/>
      <c r="BC1548" s="1150"/>
      <c r="BD1548" s="1150"/>
      <c r="BE1548" s="1150"/>
      <c r="BF1548" s="1150"/>
      <c r="BG1548" s="1150"/>
      <c r="BH1548" s="1150"/>
      <c r="BI1548" s="1150"/>
      <c r="BJ1548" s="1150"/>
    </row>
    <row r="1549" spans="1:62">
      <c r="A1549" s="1150"/>
      <c r="B1549" s="1150"/>
      <c r="C1549" s="1150" t="s">
        <v>19626</v>
      </c>
      <c r="D1549" s="1150" t="s">
        <v>18942</v>
      </c>
      <c r="E1549" s="1150" t="s">
        <v>17550</v>
      </c>
      <c r="F1549" s="1150" t="s">
        <v>18948</v>
      </c>
      <c r="G1549" s="1150" t="s">
        <v>17569</v>
      </c>
      <c r="H1549" s="1150" t="s">
        <v>13793</v>
      </c>
      <c r="I1549" s="1150" t="s">
        <v>13794</v>
      </c>
      <c r="J1549" s="1150"/>
      <c r="K1549" s="1150" t="s">
        <v>20910</v>
      </c>
      <c r="L1549" s="1150" t="s">
        <v>394</v>
      </c>
      <c r="M1549" s="1150"/>
      <c r="N1549" s="1150"/>
      <c r="O1549" s="1150"/>
      <c r="P1549" s="1150"/>
      <c r="Q1549" s="1150"/>
      <c r="R1549" s="1150"/>
      <c r="S1549" s="1150"/>
      <c r="T1549" s="1150"/>
      <c r="U1549" s="1150"/>
      <c r="V1549" s="1150"/>
      <c r="W1549" s="1150"/>
      <c r="X1549" s="1150"/>
      <c r="Y1549" s="1150"/>
      <c r="Z1549" s="1150"/>
      <c r="AA1549" s="1150"/>
      <c r="AB1549" s="1150"/>
      <c r="AC1549" s="1150"/>
      <c r="AD1549" s="1150"/>
      <c r="AE1549" s="1150"/>
      <c r="AF1549" s="1150"/>
      <c r="AG1549" s="1150"/>
      <c r="AH1549" s="1150"/>
      <c r="AI1549" s="1150" t="s">
        <v>13793</v>
      </c>
      <c r="AJ1549" s="1150"/>
      <c r="AK1549" s="1150"/>
      <c r="AL1549" s="1150" t="s">
        <v>18976</v>
      </c>
      <c r="AM1549" s="1150"/>
      <c r="AN1549" s="1150"/>
      <c r="AO1549" s="1150"/>
      <c r="AP1549" s="1150"/>
      <c r="AQ1549" s="1150"/>
      <c r="AR1549" s="1150"/>
      <c r="AS1549" s="1150"/>
      <c r="AT1549" s="1150"/>
      <c r="AU1549" s="1150"/>
      <c r="AV1549" s="1150"/>
      <c r="AW1549" s="1150"/>
      <c r="AX1549" s="1150"/>
      <c r="AY1549" s="1150"/>
      <c r="AZ1549" s="1150"/>
      <c r="BA1549" s="1150"/>
      <c r="BB1549" s="1150"/>
      <c r="BC1549" s="1150"/>
      <c r="BD1549" s="1150"/>
      <c r="BE1549" s="1150"/>
      <c r="BF1549" s="1150"/>
      <c r="BG1549" s="1150"/>
      <c r="BH1549" s="1150"/>
      <c r="BI1549" s="1150"/>
      <c r="BJ1549" s="1150"/>
    </row>
    <row r="1550" spans="1:62">
      <c r="A1550" s="1150"/>
      <c r="B1550" s="1150"/>
      <c r="C1550" s="1150" t="s">
        <v>19626</v>
      </c>
      <c r="D1550" s="1150" t="s">
        <v>18942</v>
      </c>
      <c r="E1550" s="1150" t="s">
        <v>17550</v>
      </c>
      <c r="F1550" s="1150" t="s">
        <v>18944</v>
      </c>
      <c r="G1550" s="1150" t="s">
        <v>17920</v>
      </c>
      <c r="H1550" s="1150" t="s">
        <v>13802</v>
      </c>
      <c r="I1550" s="1150" t="s">
        <v>13803</v>
      </c>
      <c r="J1550" s="1150"/>
      <c r="K1550" s="1150" t="s">
        <v>20911</v>
      </c>
      <c r="L1550" s="1150" t="s">
        <v>19552</v>
      </c>
      <c r="M1550" s="1150"/>
      <c r="N1550" s="1150"/>
      <c r="O1550" s="1150"/>
      <c r="P1550" s="1150"/>
      <c r="Q1550" s="1150"/>
      <c r="R1550" s="1150"/>
      <c r="S1550" s="1150"/>
      <c r="T1550" s="1150"/>
      <c r="U1550" s="1150"/>
      <c r="V1550" s="1150"/>
      <c r="W1550" s="1150"/>
      <c r="X1550" s="1150"/>
      <c r="Y1550" s="1150"/>
      <c r="Z1550" s="1150"/>
      <c r="AA1550" s="1150"/>
      <c r="AB1550" s="1150"/>
      <c r="AC1550" s="1150"/>
      <c r="AD1550" s="1150"/>
      <c r="AE1550" s="1150"/>
      <c r="AF1550" s="1150"/>
      <c r="AG1550" s="1150"/>
      <c r="AH1550" s="1150"/>
      <c r="AI1550" s="1150" t="s">
        <v>13802</v>
      </c>
      <c r="AJ1550" s="1150"/>
      <c r="AK1550" s="1150"/>
      <c r="AL1550" s="1150" t="s">
        <v>18976</v>
      </c>
      <c r="AM1550" s="1150"/>
      <c r="AN1550" s="1150"/>
      <c r="AO1550" s="1150"/>
      <c r="AP1550" s="1150"/>
      <c r="AQ1550" s="1150"/>
      <c r="AR1550" s="1150"/>
      <c r="AS1550" s="1150"/>
      <c r="AT1550" s="1150"/>
      <c r="AU1550" s="1150"/>
      <c r="AV1550" s="1150"/>
      <c r="AW1550" s="1150"/>
      <c r="AX1550" s="1150"/>
      <c r="AY1550" s="1150"/>
      <c r="AZ1550" s="1150"/>
      <c r="BA1550" s="1150"/>
      <c r="BB1550" s="1150"/>
      <c r="BC1550" s="1150"/>
      <c r="BD1550" s="1150"/>
      <c r="BE1550" s="1150"/>
      <c r="BF1550" s="1150"/>
      <c r="BG1550" s="1150"/>
      <c r="BH1550" s="1150"/>
      <c r="BI1550" s="1150"/>
      <c r="BJ1550" s="1150"/>
    </row>
    <row r="1551" spans="1:62">
      <c r="A1551" s="1150"/>
      <c r="B1551" s="1150"/>
      <c r="C1551" s="1150" t="s">
        <v>19626</v>
      </c>
      <c r="D1551" s="1150" t="s">
        <v>18942</v>
      </c>
      <c r="E1551" s="1150" t="s">
        <v>17550</v>
      </c>
      <c r="F1551" s="1150" t="s">
        <v>18944</v>
      </c>
      <c r="G1551" s="1150" t="s">
        <v>19517</v>
      </c>
      <c r="H1551" s="1150" t="s">
        <v>13484</v>
      </c>
      <c r="I1551" s="1150" t="s">
        <v>13485</v>
      </c>
      <c r="J1551" s="1150"/>
      <c r="K1551" s="1150" t="s">
        <v>20912</v>
      </c>
      <c r="L1551" s="1150" t="s">
        <v>19552</v>
      </c>
      <c r="M1551" s="1150"/>
      <c r="N1551" s="1150"/>
      <c r="O1551" s="1150"/>
      <c r="P1551" s="1150"/>
      <c r="Q1551" s="1150"/>
      <c r="R1551" s="1150"/>
      <c r="S1551" s="1150"/>
      <c r="T1551" s="1150"/>
      <c r="U1551" s="1150"/>
      <c r="V1551" s="1150"/>
      <c r="W1551" s="1150"/>
      <c r="X1551" s="1150"/>
      <c r="Y1551" s="1150"/>
      <c r="Z1551" s="1150"/>
      <c r="AA1551" s="1150"/>
      <c r="AB1551" s="1150"/>
      <c r="AC1551" s="1150"/>
      <c r="AD1551" s="1150"/>
      <c r="AE1551" s="1150"/>
      <c r="AF1551" s="1150"/>
      <c r="AG1551" s="1150"/>
      <c r="AH1551" s="1150"/>
      <c r="AI1551" s="1150" t="s">
        <v>13484</v>
      </c>
      <c r="AJ1551" s="1150"/>
      <c r="AK1551" s="1150"/>
      <c r="AL1551" s="1150" t="s">
        <v>18976</v>
      </c>
      <c r="AM1551" s="1150" t="s">
        <v>20351</v>
      </c>
      <c r="AN1551" s="1150" t="s">
        <v>19792</v>
      </c>
      <c r="AO1551" s="1150"/>
      <c r="AP1551" s="1150"/>
      <c r="AQ1551" s="1150"/>
      <c r="AR1551" s="1150"/>
      <c r="AS1551" s="1150"/>
      <c r="AT1551" s="1150"/>
      <c r="AU1551" s="1150"/>
      <c r="AV1551" s="1150"/>
      <c r="AW1551" s="1150"/>
      <c r="AX1551" s="1150"/>
      <c r="AY1551" s="1150"/>
      <c r="AZ1551" s="1150"/>
      <c r="BA1551" s="1150"/>
      <c r="BB1551" s="1150"/>
      <c r="BC1551" s="1150"/>
      <c r="BD1551" s="1150"/>
      <c r="BE1551" s="1150"/>
      <c r="BF1551" s="1150"/>
      <c r="BG1551" s="1150"/>
      <c r="BH1551" s="1150"/>
      <c r="BI1551" s="1150"/>
      <c r="BJ1551" s="1150"/>
    </row>
    <row r="1552" spans="1:62">
      <c r="A1552" s="1150"/>
      <c r="B1552" s="1150"/>
      <c r="C1552" s="1150" t="s">
        <v>19626</v>
      </c>
      <c r="D1552" s="1150" t="s">
        <v>18942</v>
      </c>
      <c r="E1552" s="1150" t="s">
        <v>17550</v>
      </c>
      <c r="F1552" s="1150" t="s">
        <v>18944</v>
      </c>
      <c r="G1552" s="1150" t="s">
        <v>19517</v>
      </c>
      <c r="H1552" s="1150" t="s">
        <v>14048</v>
      </c>
      <c r="I1552" s="1150" t="s">
        <v>14049</v>
      </c>
      <c r="J1552" s="1150"/>
      <c r="K1552" s="1150" t="s">
        <v>20913</v>
      </c>
      <c r="L1552" s="1150" t="s">
        <v>19552</v>
      </c>
      <c r="M1552" s="1150"/>
      <c r="N1552" s="1150"/>
      <c r="O1552" s="1150"/>
      <c r="P1552" s="1150"/>
      <c r="Q1552" s="1150"/>
      <c r="R1552" s="1150"/>
      <c r="S1552" s="1150"/>
      <c r="T1552" s="1150"/>
      <c r="U1552" s="1150"/>
      <c r="V1552" s="1150"/>
      <c r="W1552" s="1150"/>
      <c r="X1552" s="1150"/>
      <c r="Y1552" s="1150"/>
      <c r="Z1552" s="1150"/>
      <c r="AA1552" s="1150"/>
      <c r="AB1552" s="1150"/>
      <c r="AC1552" s="1150"/>
      <c r="AD1552" s="1150"/>
      <c r="AE1552" s="1150"/>
      <c r="AF1552" s="1150"/>
      <c r="AG1552" s="1150"/>
      <c r="AH1552" s="1150"/>
      <c r="AI1552" s="1150" t="s">
        <v>14048</v>
      </c>
      <c r="AJ1552" s="1150"/>
      <c r="AK1552" s="1150"/>
      <c r="AL1552" s="1150" t="s">
        <v>18976</v>
      </c>
      <c r="AM1552" s="1150" t="s">
        <v>20351</v>
      </c>
      <c r="AN1552" s="1150" t="s">
        <v>19792</v>
      </c>
      <c r="AO1552" s="1150"/>
      <c r="AP1552" s="1150"/>
      <c r="AQ1552" s="1150"/>
      <c r="AR1552" s="1150"/>
      <c r="AS1552" s="1150"/>
      <c r="AT1552" s="1150"/>
      <c r="AU1552" s="1150"/>
      <c r="AV1552" s="1150"/>
      <c r="AW1552" s="1150"/>
      <c r="AX1552" s="1150"/>
      <c r="AY1552" s="1150"/>
      <c r="AZ1552" s="1150"/>
      <c r="BA1552" s="1150"/>
      <c r="BB1552" s="1150"/>
      <c r="BC1552" s="1150"/>
      <c r="BD1552" s="1150"/>
      <c r="BE1552" s="1150"/>
      <c r="BF1552" s="1150"/>
      <c r="BG1552" s="1150"/>
      <c r="BH1552" s="1150"/>
      <c r="BI1552" s="1150"/>
      <c r="BJ1552" s="1150"/>
    </row>
    <row r="1553" spans="1:62">
      <c r="A1553" s="1150"/>
      <c r="B1553" s="1150"/>
      <c r="C1553" s="1150" t="s">
        <v>19626</v>
      </c>
      <c r="D1553" s="1150" t="s">
        <v>18942</v>
      </c>
      <c r="E1553" s="1150" t="s">
        <v>17550</v>
      </c>
      <c r="F1553" s="1150" t="s">
        <v>18944</v>
      </c>
      <c r="G1553" s="1150" t="s">
        <v>17912</v>
      </c>
      <c r="H1553" s="1150" t="s">
        <v>14051</v>
      </c>
      <c r="I1553" s="1150" t="s">
        <v>14052</v>
      </c>
      <c r="J1553" s="1150"/>
      <c r="K1553" s="1150" t="s">
        <v>20914</v>
      </c>
      <c r="L1553" s="1150" t="s">
        <v>19552</v>
      </c>
      <c r="M1553" s="1150"/>
      <c r="N1553" s="1150"/>
      <c r="O1553" s="1150"/>
      <c r="P1553" s="1150"/>
      <c r="Q1553" s="1150"/>
      <c r="R1553" s="1150"/>
      <c r="S1553" s="1150"/>
      <c r="T1553" s="1150"/>
      <c r="U1553" s="1150"/>
      <c r="V1553" s="1150"/>
      <c r="W1553" s="1150"/>
      <c r="X1553" s="1150"/>
      <c r="Y1553" s="1150"/>
      <c r="Z1553" s="1150"/>
      <c r="AA1553" s="1150"/>
      <c r="AB1553" s="1150"/>
      <c r="AC1553" s="1150"/>
      <c r="AD1553" s="1150"/>
      <c r="AE1553" s="1150"/>
      <c r="AF1553" s="1150"/>
      <c r="AG1553" s="1150"/>
      <c r="AH1553" s="1150"/>
      <c r="AI1553" s="1150" t="s">
        <v>14051</v>
      </c>
      <c r="AJ1553" s="1150"/>
      <c r="AK1553" s="1150"/>
      <c r="AL1553" s="1150" t="s">
        <v>18976</v>
      </c>
      <c r="AM1553" s="1150" t="s">
        <v>20351</v>
      </c>
      <c r="AN1553" s="1150" t="s">
        <v>19792</v>
      </c>
      <c r="AO1553" s="1150"/>
      <c r="AP1553" s="1150"/>
      <c r="AQ1553" s="1150"/>
      <c r="AR1553" s="1150"/>
      <c r="AS1553" s="1150"/>
      <c r="AT1553" s="1150"/>
      <c r="AU1553" s="1150"/>
      <c r="AV1553" s="1150"/>
      <c r="AW1553" s="1150"/>
      <c r="AX1553" s="1150"/>
      <c r="AY1553" s="1150"/>
      <c r="AZ1553" s="1150"/>
      <c r="BA1553" s="1150"/>
      <c r="BB1553" s="1150"/>
      <c r="BC1553" s="1150"/>
      <c r="BD1553" s="1150"/>
      <c r="BE1553" s="1150"/>
      <c r="BF1553" s="1150"/>
      <c r="BG1553" s="1150"/>
      <c r="BH1553" s="1150"/>
      <c r="BI1553" s="1150"/>
      <c r="BJ1553" s="1150"/>
    </row>
    <row r="1554" spans="1:62">
      <c r="A1554" s="1150"/>
      <c r="B1554" s="1150"/>
      <c r="C1554" s="1150" t="s">
        <v>19626</v>
      </c>
      <c r="D1554" s="1150" t="s">
        <v>18942</v>
      </c>
      <c r="E1554" s="1150" t="s">
        <v>17550</v>
      </c>
      <c r="F1554" s="1150" t="s">
        <v>18944</v>
      </c>
      <c r="G1554" s="1150" t="s">
        <v>17912</v>
      </c>
      <c r="H1554" s="1150" t="s">
        <v>14053</v>
      </c>
      <c r="I1554" s="1150" t="s">
        <v>14055</v>
      </c>
      <c r="J1554" s="1150"/>
      <c r="K1554" s="1150" t="s">
        <v>20915</v>
      </c>
      <c r="L1554" s="1150" t="s">
        <v>19552</v>
      </c>
      <c r="M1554" s="1150"/>
      <c r="N1554" s="1150"/>
      <c r="O1554" s="1150"/>
      <c r="P1554" s="1150"/>
      <c r="Q1554" s="1150"/>
      <c r="R1554" s="1150"/>
      <c r="S1554" s="1150"/>
      <c r="T1554" s="1150"/>
      <c r="U1554" s="1150"/>
      <c r="V1554" s="1150"/>
      <c r="W1554" s="1150"/>
      <c r="X1554" s="1150"/>
      <c r="Y1554" s="1150"/>
      <c r="Z1554" s="1150"/>
      <c r="AA1554" s="1150"/>
      <c r="AB1554" s="1150"/>
      <c r="AC1554" s="1150"/>
      <c r="AD1554" s="1150"/>
      <c r="AE1554" s="1150"/>
      <c r="AF1554" s="1150"/>
      <c r="AG1554" s="1150"/>
      <c r="AH1554" s="1150"/>
      <c r="AI1554" s="1150" t="s">
        <v>14053</v>
      </c>
      <c r="AJ1554" s="1150"/>
      <c r="AK1554" s="1150"/>
      <c r="AL1554" s="1150" t="s">
        <v>18976</v>
      </c>
      <c r="AM1554" s="1150" t="s">
        <v>20351</v>
      </c>
      <c r="AN1554" s="1150" t="s">
        <v>19792</v>
      </c>
      <c r="AO1554" s="1150"/>
      <c r="AP1554" s="1150"/>
      <c r="AQ1554" s="1150"/>
      <c r="AR1554" s="1150"/>
      <c r="AS1554" s="1150"/>
      <c r="AT1554" s="1150"/>
      <c r="AU1554" s="1150"/>
      <c r="AV1554" s="1150"/>
      <c r="AW1554" s="1150"/>
      <c r="AX1554" s="1150"/>
      <c r="AY1554" s="1150"/>
      <c r="AZ1554" s="1150"/>
      <c r="BA1554" s="1150"/>
      <c r="BB1554" s="1150"/>
      <c r="BC1554" s="1150"/>
      <c r="BD1554" s="1150"/>
      <c r="BE1554" s="1150"/>
      <c r="BF1554" s="1150"/>
      <c r="BG1554" s="1150"/>
      <c r="BH1554" s="1150"/>
      <c r="BI1554" s="1150"/>
      <c r="BJ1554" s="1150"/>
    </row>
    <row r="1555" spans="1:62">
      <c r="A1555" s="1150"/>
      <c r="B1555" s="1150"/>
      <c r="C1555" s="1150" t="s">
        <v>19626</v>
      </c>
      <c r="D1555" s="1150" t="s">
        <v>18942</v>
      </c>
      <c r="E1555" s="1150" t="s">
        <v>17550</v>
      </c>
      <c r="F1555" s="1150" t="s">
        <v>18944</v>
      </c>
      <c r="G1555" s="1150" t="s">
        <v>17912</v>
      </c>
      <c r="H1555" s="1150" t="s">
        <v>14058</v>
      </c>
      <c r="I1555" s="1150" t="s">
        <v>14059</v>
      </c>
      <c r="J1555" s="1150"/>
      <c r="K1555" s="1150" t="s">
        <v>20916</v>
      </c>
      <c r="L1555" s="1150" t="s">
        <v>19552</v>
      </c>
      <c r="M1555" s="1150"/>
      <c r="N1555" s="1150"/>
      <c r="O1555" s="1150"/>
      <c r="P1555" s="1150"/>
      <c r="Q1555" s="1150"/>
      <c r="R1555" s="1150"/>
      <c r="S1555" s="1150"/>
      <c r="T1555" s="1150"/>
      <c r="U1555" s="1150"/>
      <c r="V1555" s="1150"/>
      <c r="W1555" s="1150"/>
      <c r="X1555" s="1150"/>
      <c r="Y1555" s="1150"/>
      <c r="Z1555" s="1150"/>
      <c r="AA1555" s="1150"/>
      <c r="AB1555" s="1150"/>
      <c r="AC1555" s="1150"/>
      <c r="AD1555" s="1150"/>
      <c r="AE1555" s="1150"/>
      <c r="AF1555" s="1150"/>
      <c r="AG1555" s="1150"/>
      <c r="AH1555" s="1150"/>
      <c r="AI1555" s="1150" t="s">
        <v>14058</v>
      </c>
      <c r="AJ1555" s="1150"/>
      <c r="AK1555" s="1150"/>
      <c r="AL1555" s="1150" t="s">
        <v>18976</v>
      </c>
      <c r="AM1555" s="1150" t="s">
        <v>20351</v>
      </c>
      <c r="AN1555" s="1150" t="s">
        <v>19792</v>
      </c>
      <c r="AO1555" s="1150"/>
      <c r="AP1555" s="1150"/>
      <c r="AQ1555" s="1150"/>
      <c r="AR1555" s="1150"/>
      <c r="AS1555" s="1150"/>
      <c r="AT1555" s="1150"/>
      <c r="AU1555" s="1150"/>
      <c r="AV1555" s="1150"/>
      <c r="AW1555" s="1150"/>
      <c r="AX1555" s="1150"/>
      <c r="AY1555" s="1150"/>
      <c r="AZ1555" s="1150"/>
      <c r="BA1555" s="1150"/>
      <c r="BB1555" s="1150"/>
      <c r="BC1555" s="1150"/>
      <c r="BD1555" s="1150"/>
      <c r="BE1555" s="1150"/>
      <c r="BF1555" s="1150"/>
      <c r="BG1555" s="1150"/>
      <c r="BH1555" s="1150"/>
      <c r="BI1555" s="1150"/>
      <c r="BJ1555" s="1150"/>
    </row>
    <row r="1556" spans="1:62">
      <c r="A1556" s="1150"/>
      <c r="B1556" s="1150"/>
      <c r="C1556" s="1150" t="s">
        <v>19626</v>
      </c>
      <c r="D1556" s="1150" t="s">
        <v>18942</v>
      </c>
      <c r="E1556" s="1150" t="s">
        <v>17550</v>
      </c>
      <c r="F1556" s="1150" t="s">
        <v>18944</v>
      </c>
      <c r="G1556" s="1150" t="s">
        <v>19136</v>
      </c>
      <c r="H1556" s="1150" t="s">
        <v>14060</v>
      </c>
      <c r="I1556" s="1150" t="s">
        <v>14062</v>
      </c>
      <c r="J1556" s="1150" t="s">
        <v>14061</v>
      </c>
      <c r="K1556" s="1150" t="s">
        <v>20917</v>
      </c>
      <c r="L1556" s="1150" t="s">
        <v>394</v>
      </c>
      <c r="M1556" s="1150"/>
      <c r="N1556" s="1150"/>
      <c r="O1556" s="1150"/>
      <c r="P1556" s="1150"/>
      <c r="Q1556" s="1150"/>
      <c r="R1556" s="1150"/>
      <c r="S1556" s="1150"/>
      <c r="T1556" s="1150"/>
      <c r="U1556" s="1150"/>
      <c r="V1556" s="1150"/>
      <c r="W1556" s="1150"/>
      <c r="X1556" s="1150"/>
      <c r="Y1556" s="1150"/>
      <c r="Z1556" s="1150"/>
      <c r="AA1556" s="1150"/>
      <c r="AB1556" s="1150"/>
      <c r="AC1556" s="1150"/>
      <c r="AD1556" s="1150"/>
      <c r="AE1556" s="1150"/>
      <c r="AF1556" s="1150"/>
      <c r="AG1556" s="1150"/>
      <c r="AH1556" s="1150"/>
      <c r="AI1556" s="1150" t="s">
        <v>14060</v>
      </c>
      <c r="AJ1556" s="1150" t="s">
        <v>14061</v>
      </c>
      <c r="AK1556" s="1210">
        <v>28253</v>
      </c>
      <c r="AL1556" s="1210">
        <v>28253</v>
      </c>
      <c r="AM1556" s="1150" t="s">
        <v>20351</v>
      </c>
      <c r="AN1556" s="1150" t="s">
        <v>19792</v>
      </c>
      <c r="AO1556" s="1150"/>
      <c r="AP1556" s="1150"/>
      <c r="AQ1556" s="1150"/>
      <c r="AR1556" s="1150"/>
      <c r="AS1556" s="1150"/>
      <c r="AT1556" s="1150"/>
      <c r="AU1556" s="1150"/>
      <c r="AV1556" s="1150"/>
      <c r="AW1556" s="1150"/>
      <c r="AX1556" s="1150"/>
      <c r="AY1556" s="1150"/>
      <c r="AZ1556" s="1150"/>
      <c r="BA1556" s="1150"/>
      <c r="BB1556" s="1150"/>
      <c r="BC1556" s="1150"/>
      <c r="BD1556" s="1150"/>
      <c r="BE1556" s="1150"/>
      <c r="BF1556" s="1150"/>
      <c r="BG1556" s="1150"/>
      <c r="BH1556" s="1150"/>
      <c r="BI1556" s="1150"/>
      <c r="BJ1556" s="1150"/>
    </row>
    <row r="1557" spans="1:62">
      <c r="A1557" s="1150"/>
      <c r="B1557" s="1150"/>
      <c r="C1557" s="1150" t="s">
        <v>19626</v>
      </c>
      <c r="D1557" s="1150" t="s">
        <v>18942</v>
      </c>
      <c r="E1557" s="1150" t="s">
        <v>17550</v>
      </c>
      <c r="F1557" s="1150" t="s">
        <v>18944</v>
      </c>
      <c r="G1557" s="1150" t="s">
        <v>17935</v>
      </c>
      <c r="H1557" s="1150" t="s">
        <v>14063</v>
      </c>
      <c r="I1557" s="1150" t="s">
        <v>14064</v>
      </c>
      <c r="J1557" s="1150"/>
      <c r="K1557" s="1150" t="s">
        <v>20918</v>
      </c>
      <c r="L1557" s="1150" t="s">
        <v>394</v>
      </c>
      <c r="M1557" s="1150"/>
      <c r="N1557" s="1150"/>
      <c r="O1557" s="1150"/>
      <c r="P1557" s="1150"/>
      <c r="Q1557" s="1150"/>
      <c r="R1557" s="1150"/>
      <c r="S1557" s="1150"/>
      <c r="T1557" s="1150"/>
      <c r="U1557" s="1150"/>
      <c r="V1557" s="1150"/>
      <c r="W1557" s="1150"/>
      <c r="X1557" s="1150"/>
      <c r="Y1557" s="1150"/>
      <c r="Z1557" s="1150"/>
      <c r="AA1557" s="1150"/>
      <c r="AB1557" s="1150"/>
      <c r="AC1557" s="1150"/>
      <c r="AD1557" s="1150"/>
      <c r="AE1557" s="1150"/>
      <c r="AF1557" s="1150"/>
      <c r="AG1557" s="1150"/>
      <c r="AH1557" s="1150"/>
      <c r="AI1557" s="1150" t="s">
        <v>14063</v>
      </c>
      <c r="AJ1557" s="1150"/>
      <c r="AK1557" s="1150"/>
      <c r="AL1557" s="1150" t="s">
        <v>18976</v>
      </c>
      <c r="AM1557" s="1150" t="s">
        <v>20351</v>
      </c>
      <c r="AN1557" s="1150" t="s">
        <v>19792</v>
      </c>
      <c r="AO1557" s="1150"/>
      <c r="AP1557" s="1150"/>
      <c r="AQ1557" s="1150"/>
      <c r="AR1557" s="1150"/>
      <c r="AS1557" s="1150"/>
      <c r="AT1557" s="1150"/>
      <c r="AU1557" s="1150"/>
      <c r="AV1557" s="1150"/>
      <c r="AW1557" s="1150"/>
      <c r="AX1557" s="1150"/>
      <c r="AY1557" s="1150"/>
      <c r="AZ1557" s="1150"/>
      <c r="BA1557" s="1150"/>
      <c r="BB1557" s="1150"/>
      <c r="BC1557" s="1150"/>
      <c r="BD1557" s="1150"/>
      <c r="BE1557" s="1150"/>
      <c r="BF1557" s="1150"/>
      <c r="BG1557" s="1150"/>
      <c r="BH1557" s="1150"/>
      <c r="BI1557" s="1150"/>
      <c r="BJ1557" s="1150"/>
    </row>
    <row r="1558" spans="1:62">
      <c r="A1558" s="1150"/>
      <c r="B1558" s="1150"/>
      <c r="C1558" s="1150" t="s">
        <v>19626</v>
      </c>
      <c r="D1558" s="1150" t="s">
        <v>18942</v>
      </c>
      <c r="E1558" s="1150" t="s">
        <v>17550</v>
      </c>
      <c r="F1558" s="1150" t="s">
        <v>18944</v>
      </c>
      <c r="G1558" s="1150" t="s">
        <v>19136</v>
      </c>
      <c r="H1558" s="1150" t="s">
        <v>14065</v>
      </c>
      <c r="I1558" s="1150" t="s">
        <v>14067</v>
      </c>
      <c r="J1558" s="1150" t="s">
        <v>14066</v>
      </c>
      <c r="K1558" s="1150" t="s">
        <v>20919</v>
      </c>
      <c r="L1558" s="1150" t="s">
        <v>394</v>
      </c>
      <c r="M1558" s="1150"/>
      <c r="N1558" s="1150"/>
      <c r="O1558" s="1150"/>
      <c r="P1558" s="1150"/>
      <c r="Q1558" s="1150"/>
      <c r="R1558" s="1150"/>
      <c r="S1558" s="1150"/>
      <c r="T1558" s="1150"/>
      <c r="U1558" s="1150"/>
      <c r="V1558" s="1150"/>
      <c r="W1558" s="1150"/>
      <c r="X1558" s="1150"/>
      <c r="Y1558" s="1150"/>
      <c r="Z1558" s="1150"/>
      <c r="AA1558" s="1150"/>
      <c r="AB1558" s="1150"/>
      <c r="AC1558" s="1150"/>
      <c r="AD1558" s="1150"/>
      <c r="AE1558" s="1150"/>
      <c r="AF1558" s="1150"/>
      <c r="AG1558" s="1150"/>
      <c r="AH1558" s="1150"/>
      <c r="AI1558" s="1150" t="s">
        <v>14065</v>
      </c>
      <c r="AJ1558" s="1150" t="s">
        <v>14066</v>
      </c>
      <c r="AK1558" s="1210">
        <v>11098.19</v>
      </c>
      <c r="AL1558" s="1210">
        <v>11099</v>
      </c>
      <c r="AM1558" s="1150" t="s">
        <v>20351</v>
      </c>
      <c r="AN1558" s="1150" t="s">
        <v>19792</v>
      </c>
      <c r="AO1558" s="1150"/>
      <c r="AP1558" s="1150"/>
      <c r="AQ1558" s="1150"/>
      <c r="AR1558" s="1150"/>
      <c r="AS1558" s="1150"/>
      <c r="AT1558" s="1150"/>
      <c r="AU1558" s="1150"/>
      <c r="AV1558" s="1150"/>
      <c r="AW1558" s="1150"/>
      <c r="AX1558" s="1150"/>
      <c r="AY1558" s="1150"/>
      <c r="AZ1558" s="1150"/>
      <c r="BA1558" s="1150"/>
      <c r="BB1558" s="1150"/>
      <c r="BC1558" s="1150"/>
      <c r="BD1558" s="1150"/>
      <c r="BE1558" s="1150"/>
      <c r="BF1558" s="1150"/>
      <c r="BG1558" s="1150"/>
      <c r="BH1558" s="1150"/>
      <c r="BI1558" s="1150"/>
      <c r="BJ1558" s="1150"/>
    </row>
    <row r="1559" spans="1:62">
      <c r="A1559" s="1150"/>
      <c r="B1559" s="1150"/>
      <c r="C1559" s="1150" t="s">
        <v>19626</v>
      </c>
      <c r="D1559" s="1150" t="s">
        <v>18942</v>
      </c>
      <c r="E1559" s="1150" t="s">
        <v>17550</v>
      </c>
      <c r="F1559" s="1150" t="s">
        <v>18944</v>
      </c>
      <c r="G1559" s="1150" t="s">
        <v>19136</v>
      </c>
      <c r="H1559" s="1150" t="s">
        <v>14069</v>
      </c>
      <c r="I1559" s="1150" t="s">
        <v>14070</v>
      </c>
      <c r="J1559" s="1150"/>
      <c r="K1559" s="1150" t="s">
        <v>20920</v>
      </c>
      <c r="L1559" s="1150" t="s">
        <v>394</v>
      </c>
      <c r="M1559" s="1150"/>
      <c r="N1559" s="1150"/>
      <c r="O1559" s="1150"/>
      <c r="P1559" s="1150"/>
      <c r="Q1559" s="1150"/>
      <c r="R1559" s="1150"/>
      <c r="S1559" s="1150"/>
      <c r="T1559" s="1150"/>
      <c r="U1559" s="1150"/>
      <c r="V1559" s="1150"/>
      <c r="W1559" s="1150"/>
      <c r="X1559" s="1150"/>
      <c r="Y1559" s="1150"/>
      <c r="Z1559" s="1150"/>
      <c r="AA1559" s="1150"/>
      <c r="AB1559" s="1150"/>
      <c r="AC1559" s="1150"/>
      <c r="AD1559" s="1150"/>
      <c r="AE1559" s="1150"/>
      <c r="AF1559" s="1150"/>
      <c r="AG1559" s="1150"/>
      <c r="AH1559" s="1150"/>
      <c r="AI1559" s="1150" t="s">
        <v>14069</v>
      </c>
      <c r="AJ1559" s="1150"/>
      <c r="AK1559" s="1150"/>
      <c r="AL1559" s="1150" t="s">
        <v>18976</v>
      </c>
      <c r="AM1559" s="1150" t="s">
        <v>20351</v>
      </c>
      <c r="AN1559" s="1150" t="s">
        <v>19792</v>
      </c>
      <c r="AO1559" s="1150"/>
      <c r="AP1559" s="1150"/>
      <c r="AQ1559" s="1150"/>
      <c r="AR1559" s="1150"/>
      <c r="AS1559" s="1150"/>
      <c r="AT1559" s="1150"/>
      <c r="AU1559" s="1150"/>
      <c r="AV1559" s="1150"/>
      <c r="AW1559" s="1150"/>
      <c r="AX1559" s="1150"/>
      <c r="AY1559" s="1150"/>
      <c r="AZ1559" s="1150"/>
      <c r="BA1559" s="1150"/>
      <c r="BB1559" s="1150"/>
      <c r="BC1559" s="1150"/>
      <c r="BD1559" s="1150"/>
      <c r="BE1559" s="1150"/>
      <c r="BF1559" s="1150"/>
      <c r="BG1559" s="1150"/>
      <c r="BH1559" s="1150"/>
      <c r="BI1559" s="1150"/>
      <c r="BJ1559" s="1150"/>
    </row>
    <row r="1560" spans="1:62">
      <c r="A1560" s="1150"/>
      <c r="B1560" s="1150"/>
      <c r="C1560" s="1150" t="s">
        <v>19626</v>
      </c>
      <c r="D1560" s="1150" t="s">
        <v>18942</v>
      </c>
      <c r="E1560" s="1150" t="s">
        <v>17550</v>
      </c>
      <c r="F1560" s="1150" t="s">
        <v>18944</v>
      </c>
      <c r="G1560" s="1150" t="s">
        <v>17920</v>
      </c>
      <c r="H1560" s="1150" t="s">
        <v>14071</v>
      </c>
      <c r="I1560" s="1150" t="s">
        <v>14072</v>
      </c>
      <c r="J1560" s="1150"/>
      <c r="K1560" s="1150" t="s">
        <v>20921</v>
      </c>
      <c r="L1560" s="1150" t="s">
        <v>19552</v>
      </c>
      <c r="M1560" s="1150"/>
      <c r="N1560" s="1150"/>
      <c r="O1560" s="1150"/>
      <c r="P1560" s="1150"/>
      <c r="Q1560" s="1150"/>
      <c r="R1560" s="1150"/>
      <c r="S1560" s="1150"/>
      <c r="T1560" s="1150"/>
      <c r="U1560" s="1150"/>
      <c r="V1560" s="1150"/>
      <c r="W1560" s="1150"/>
      <c r="X1560" s="1150"/>
      <c r="Y1560" s="1150"/>
      <c r="Z1560" s="1150"/>
      <c r="AA1560" s="1150"/>
      <c r="AB1560" s="1150"/>
      <c r="AC1560" s="1150"/>
      <c r="AD1560" s="1150"/>
      <c r="AE1560" s="1150"/>
      <c r="AF1560" s="1150"/>
      <c r="AG1560" s="1150"/>
      <c r="AH1560" s="1150"/>
      <c r="AI1560" s="1150" t="s">
        <v>14071</v>
      </c>
      <c r="AJ1560" s="1150"/>
      <c r="AK1560" s="1150"/>
      <c r="AL1560" s="1150" t="s">
        <v>18976</v>
      </c>
      <c r="AM1560" s="1150" t="s">
        <v>20351</v>
      </c>
      <c r="AN1560" s="1150" t="s">
        <v>19792</v>
      </c>
      <c r="AO1560" s="1150"/>
      <c r="AP1560" s="1150"/>
      <c r="AQ1560" s="1150"/>
      <c r="AR1560" s="1150"/>
      <c r="AS1560" s="1150"/>
      <c r="AT1560" s="1150"/>
      <c r="AU1560" s="1150"/>
      <c r="AV1560" s="1150"/>
      <c r="AW1560" s="1150"/>
      <c r="AX1560" s="1150"/>
      <c r="AY1560" s="1150"/>
      <c r="AZ1560" s="1150"/>
      <c r="BA1560" s="1150"/>
      <c r="BB1560" s="1150"/>
      <c r="BC1560" s="1150"/>
      <c r="BD1560" s="1150"/>
      <c r="BE1560" s="1150"/>
      <c r="BF1560" s="1150"/>
      <c r="BG1560" s="1150"/>
      <c r="BH1560" s="1150"/>
      <c r="BI1560" s="1150"/>
      <c r="BJ1560" s="1150"/>
    </row>
    <row r="1561" spans="1:62">
      <c r="A1561" s="1150"/>
      <c r="B1561" s="1150"/>
      <c r="C1561" s="1150" t="s">
        <v>20259</v>
      </c>
      <c r="D1561" s="1150" t="s">
        <v>19191</v>
      </c>
      <c r="E1561" s="1150" t="s">
        <v>17550</v>
      </c>
      <c r="F1561" s="1150" t="s">
        <v>18944</v>
      </c>
      <c r="G1561" s="1150" t="s">
        <v>17569</v>
      </c>
      <c r="H1561" s="1150" t="s">
        <v>14073</v>
      </c>
      <c r="I1561" s="1213" t="s">
        <v>13660</v>
      </c>
      <c r="J1561" s="1150"/>
      <c r="K1561" s="1150" t="s">
        <v>14074</v>
      </c>
      <c r="L1561" s="1150" t="s">
        <v>394</v>
      </c>
      <c r="M1561" s="1150"/>
      <c r="N1561" s="1150"/>
      <c r="O1561" s="1150"/>
      <c r="P1561" s="1150"/>
      <c r="Q1561" s="1150"/>
      <c r="R1561" s="1150"/>
      <c r="S1561" s="1150"/>
      <c r="T1561" s="1150"/>
      <c r="U1561" s="1150"/>
      <c r="V1561" s="1150"/>
      <c r="W1561" s="1150"/>
      <c r="X1561" s="1150"/>
      <c r="Y1561" s="1150"/>
      <c r="Z1561" s="1150"/>
      <c r="AA1561" s="1150"/>
      <c r="AB1561" s="1150"/>
      <c r="AC1561" s="1150"/>
      <c r="AD1561" s="1150"/>
      <c r="AE1561" s="1150"/>
      <c r="AF1561" s="1150"/>
      <c r="AG1561" s="1150"/>
      <c r="AH1561" s="1150"/>
      <c r="AI1561" s="1150" t="s">
        <v>14073</v>
      </c>
      <c r="AJ1561" s="1150"/>
      <c r="AK1561" s="1150"/>
      <c r="AL1561" s="1150" t="s">
        <v>18976</v>
      </c>
      <c r="AM1561" s="1150" t="s">
        <v>20351</v>
      </c>
      <c r="AN1561" s="1150" t="s">
        <v>19792</v>
      </c>
      <c r="AO1561" s="1150"/>
      <c r="AP1561" s="1150"/>
      <c r="AQ1561" s="1150"/>
      <c r="AR1561" s="1150"/>
      <c r="AS1561" s="1150"/>
      <c r="AT1561" s="1150"/>
      <c r="AU1561" s="1150"/>
      <c r="AV1561" s="1150"/>
      <c r="AW1561" s="1150"/>
      <c r="AX1561" s="1150"/>
      <c r="AY1561" s="1150" t="s">
        <v>20922</v>
      </c>
      <c r="AZ1561" s="1150"/>
      <c r="BA1561" s="1150"/>
      <c r="BB1561" s="1150"/>
      <c r="BC1561" s="1150"/>
      <c r="BD1561" s="1150"/>
      <c r="BE1561" s="1150"/>
      <c r="BF1561" s="1150"/>
      <c r="BG1561" s="1150"/>
      <c r="BH1561" s="1150"/>
      <c r="BI1561" s="1150"/>
      <c r="BJ1561" s="1150"/>
    </row>
    <row r="1562" spans="1:62">
      <c r="A1562" s="1150"/>
      <c r="B1562" s="1150"/>
      <c r="C1562" s="1150" t="s">
        <v>19626</v>
      </c>
      <c r="D1562" s="1150" t="s">
        <v>18942</v>
      </c>
      <c r="E1562" s="1150" t="s">
        <v>17550</v>
      </c>
      <c r="F1562" s="1150" t="s">
        <v>18948</v>
      </c>
      <c r="G1562" s="1150" t="s">
        <v>17569</v>
      </c>
      <c r="H1562" s="1150" t="s">
        <v>13526</v>
      </c>
      <c r="I1562" s="1150" t="s">
        <v>13527</v>
      </c>
      <c r="J1562" s="1150"/>
      <c r="K1562" s="1150" t="s">
        <v>20923</v>
      </c>
      <c r="L1562" s="1150" t="s">
        <v>19552</v>
      </c>
      <c r="M1562" s="1150"/>
      <c r="N1562" s="1150"/>
      <c r="O1562" s="1150"/>
      <c r="P1562" s="1150"/>
      <c r="Q1562" s="1150"/>
      <c r="R1562" s="1150"/>
      <c r="S1562" s="1150"/>
      <c r="T1562" s="1150"/>
      <c r="U1562" s="1150"/>
      <c r="V1562" s="1150"/>
      <c r="W1562" s="1150"/>
      <c r="X1562" s="1150"/>
      <c r="Y1562" s="1150"/>
      <c r="Z1562" s="1150"/>
      <c r="AA1562" s="1150"/>
      <c r="AB1562" s="1150"/>
      <c r="AC1562" s="1150"/>
      <c r="AD1562" s="1150"/>
      <c r="AE1562" s="1150"/>
      <c r="AF1562" s="1150"/>
      <c r="AG1562" s="1150"/>
      <c r="AH1562" s="1150"/>
      <c r="AI1562" s="1150" t="s">
        <v>13526</v>
      </c>
      <c r="AJ1562" s="1150"/>
      <c r="AK1562" s="1150"/>
      <c r="AL1562" s="1150" t="s">
        <v>18976</v>
      </c>
      <c r="AM1562" s="1150" t="s">
        <v>20351</v>
      </c>
      <c r="AN1562" s="1150" t="s">
        <v>20924</v>
      </c>
      <c r="AO1562" s="1150"/>
      <c r="AP1562" s="1150"/>
      <c r="AQ1562" s="1150"/>
      <c r="AR1562" s="1150"/>
      <c r="AS1562" s="1150"/>
      <c r="AT1562" s="1150"/>
      <c r="AU1562" s="1150"/>
      <c r="AV1562" s="1150"/>
      <c r="AW1562" s="1150"/>
      <c r="AX1562" s="1150"/>
      <c r="AY1562" s="1150"/>
      <c r="AZ1562" s="1150"/>
      <c r="BA1562" s="1150"/>
      <c r="BB1562" s="1150"/>
      <c r="BC1562" s="1150"/>
      <c r="BD1562" s="1150"/>
      <c r="BE1562" s="1150"/>
      <c r="BF1562" s="1150"/>
      <c r="BG1562" s="1150"/>
      <c r="BH1562" s="1150"/>
      <c r="BI1562" s="1150"/>
      <c r="BJ1562" s="1150"/>
    </row>
    <row r="1563" spans="1:62">
      <c r="A1563" s="1150"/>
      <c r="B1563" s="1150"/>
      <c r="C1563" s="1150" t="s">
        <v>19626</v>
      </c>
      <c r="D1563" s="1150" t="s">
        <v>18942</v>
      </c>
      <c r="E1563" s="1150" t="s">
        <v>17550</v>
      </c>
      <c r="F1563" s="1150" t="s">
        <v>18944</v>
      </c>
      <c r="G1563" s="1150" t="s">
        <v>57</v>
      </c>
      <c r="H1563" s="1150" t="s">
        <v>13534</v>
      </c>
      <c r="I1563" s="1150" t="s">
        <v>13535</v>
      </c>
      <c r="J1563" s="1150"/>
      <c r="K1563" s="1150" t="s">
        <v>13536</v>
      </c>
      <c r="L1563" s="1150" t="s">
        <v>18997</v>
      </c>
      <c r="M1563" s="1150"/>
      <c r="N1563" s="1150"/>
      <c r="O1563" s="1150"/>
      <c r="P1563" s="1150"/>
      <c r="Q1563" s="1150"/>
      <c r="R1563" s="1150"/>
      <c r="S1563" s="1150"/>
      <c r="T1563" s="1150"/>
      <c r="U1563" s="1150"/>
      <c r="V1563" s="1150"/>
      <c r="W1563" s="1150"/>
      <c r="X1563" s="1150"/>
      <c r="Y1563" s="1150"/>
      <c r="Z1563" s="1150"/>
      <c r="AA1563" s="1150"/>
      <c r="AB1563" s="1150"/>
      <c r="AC1563" s="1150"/>
      <c r="AD1563" s="1150"/>
      <c r="AE1563" s="1150"/>
      <c r="AF1563" s="1150"/>
      <c r="AG1563" s="1150"/>
      <c r="AH1563" s="1150"/>
      <c r="AI1563" s="1150" t="s">
        <v>13534</v>
      </c>
      <c r="AJ1563" s="1150"/>
      <c r="AK1563" s="1150"/>
      <c r="AL1563" s="1150" t="s">
        <v>18976</v>
      </c>
      <c r="AM1563" s="1150" t="s">
        <v>20391</v>
      </c>
      <c r="AN1563" s="1150" t="s">
        <v>19792</v>
      </c>
      <c r="AO1563" s="1150"/>
      <c r="AP1563" s="1150"/>
      <c r="AQ1563" s="1150"/>
      <c r="AR1563" s="1150"/>
      <c r="AS1563" s="1150"/>
      <c r="AT1563" s="1150"/>
      <c r="AU1563" s="1150"/>
      <c r="AV1563" s="1150"/>
      <c r="AW1563" s="1150"/>
      <c r="AX1563" s="1150"/>
      <c r="AY1563" s="1150"/>
      <c r="AZ1563" s="1150"/>
      <c r="BA1563" s="1150"/>
      <c r="BB1563" s="1150"/>
      <c r="BC1563" s="1150"/>
      <c r="BD1563" s="1150"/>
      <c r="BE1563" s="1150"/>
      <c r="BF1563" s="1150"/>
      <c r="BG1563" s="1150"/>
      <c r="BH1563" s="1150"/>
      <c r="BI1563" s="1150"/>
      <c r="BJ1563" s="1150"/>
    </row>
    <row r="1564" spans="1:62">
      <c r="A1564" s="1150"/>
      <c r="B1564" s="1150"/>
      <c r="C1564" s="1150" t="s">
        <v>19626</v>
      </c>
      <c r="D1564" s="1150" t="s">
        <v>18942</v>
      </c>
      <c r="E1564" s="1150" t="s">
        <v>17550</v>
      </c>
      <c r="F1564" s="1150" t="s">
        <v>18948</v>
      </c>
      <c r="G1564" s="1150" t="s">
        <v>15831</v>
      </c>
      <c r="H1564" s="1150" t="s">
        <v>13548</v>
      </c>
      <c r="I1564" s="1150" t="s">
        <v>13549</v>
      </c>
      <c r="J1564" s="1150"/>
      <c r="K1564" s="1150" t="s">
        <v>20925</v>
      </c>
      <c r="L1564" s="1150" t="s">
        <v>19552</v>
      </c>
      <c r="M1564" s="1150"/>
      <c r="N1564" s="1150"/>
      <c r="O1564" s="1150"/>
      <c r="P1564" s="1150"/>
      <c r="Q1564" s="1150"/>
      <c r="R1564" s="1150"/>
      <c r="S1564" s="1150"/>
      <c r="T1564" s="1150"/>
      <c r="U1564" s="1150"/>
      <c r="V1564" s="1150"/>
      <c r="W1564" s="1150"/>
      <c r="X1564" s="1150"/>
      <c r="Y1564" s="1150"/>
      <c r="Z1564" s="1150"/>
      <c r="AA1564" s="1150"/>
      <c r="AB1564" s="1150"/>
      <c r="AC1564" s="1150"/>
      <c r="AD1564" s="1150"/>
      <c r="AE1564" s="1150"/>
      <c r="AF1564" s="1150"/>
      <c r="AG1564" s="1150"/>
      <c r="AH1564" s="1150"/>
      <c r="AI1564" s="1150" t="s">
        <v>13548</v>
      </c>
      <c r="AJ1564" s="1150"/>
      <c r="AK1564" s="1150"/>
      <c r="AL1564" s="1150" t="s">
        <v>18976</v>
      </c>
      <c r="AM1564" s="1150" t="s">
        <v>20400</v>
      </c>
      <c r="AN1564" s="1150" t="s">
        <v>19885</v>
      </c>
      <c r="AO1564" s="1150"/>
      <c r="AP1564" s="1150"/>
      <c r="AQ1564" s="1150"/>
      <c r="AR1564" s="1150"/>
      <c r="AS1564" s="1150"/>
      <c r="AT1564" s="1150"/>
      <c r="AU1564" s="1150"/>
      <c r="AV1564" s="1150"/>
      <c r="AW1564" s="1150"/>
      <c r="AX1564" s="1150"/>
      <c r="AY1564" s="1150"/>
      <c r="AZ1564" s="1150"/>
      <c r="BA1564" s="1150"/>
      <c r="BB1564" s="1150"/>
      <c r="BC1564" s="1150"/>
      <c r="BD1564" s="1150"/>
      <c r="BE1564" s="1150"/>
      <c r="BF1564" s="1150"/>
      <c r="BG1564" s="1150"/>
      <c r="BH1564" s="1150"/>
      <c r="BI1564" s="1150"/>
      <c r="BJ1564" s="1150"/>
    </row>
    <row r="1565" spans="1:62">
      <c r="A1565" s="1150"/>
      <c r="B1565" s="1150"/>
      <c r="C1565" s="1150" t="s">
        <v>19626</v>
      </c>
      <c r="D1565" s="1150" t="s">
        <v>18942</v>
      </c>
      <c r="E1565" s="1150" t="s">
        <v>17550</v>
      </c>
      <c r="F1565" s="1150" t="s">
        <v>18948</v>
      </c>
      <c r="G1565" s="1150" t="s">
        <v>17569</v>
      </c>
      <c r="H1565" s="1150" t="s">
        <v>13551</v>
      </c>
      <c r="I1565" s="1150" t="s">
        <v>13552</v>
      </c>
      <c r="J1565" s="1150"/>
      <c r="K1565" s="1150" t="s">
        <v>20926</v>
      </c>
      <c r="L1565" s="1150" t="s">
        <v>19552</v>
      </c>
      <c r="M1565" s="1150"/>
      <c r="N1565" s="1150"/>
      <c r="O1565" s="1150"/>
      <c r="P1565" s="1150"/>
      <c r="Q1565" s="1150"/>
      <c r="R1565" s="1150"/>
      <c r="S1565" s="1150"/>
      <c r="T1565" s="1150"/>
      <c r="U1565" s="1150"/>
      <c r="V1565" s="1150"/>
      <c r="W1565" s="1150"/>
      <c r="X1565" s="1150"/>
      <c r="Y1565" s="1150"/>
      <c r="Z1565" s="1150"/>
      <c r="AA1565" s="1150"/>
      <c r="AB1565" s="1150"/>
      <c r="AC1565" s="1150"/>
      <c r="AD1565" s="1150"/>
      <c r="AE1565" s="1150"/>
      <c r="AF1565" s="1150"/>
      <c r="AG1565" s="1150"/>
      <c r="AH1565" s="1150"/>
      <c r="AI1565" s="1150" t="s">
        <v>13551</v>
      </c>
      <c r="AJ1565" s="1150"/>
      <c r="AK1565" s="1150"/>
      <c r="AL1565" s="1150" t="s">
        <v>18976</v>
      </c>
      <c r="AM1565" s="1150" t="s">
        <v>20356</v>
      </c>
      <c r="AN1565" s="1150" t="s">
        <v>19885</v>
      </c>
      <c r="AO1565" s="1150"/>
      <c r="AP1565" s="1150"/>
      <c r="AQ1565" s="1150"/>
      <c r="AR1565" s="1150"/>
      <c r="AS1565" s="1150"/>
      <c r="AT1565" s="1150"/>
      <c r="AU1565" s="1150"/>
      <c r="AV1565" s="1150"/>
      <c r="AW1565" s="1150"/>
      <c r="AX1565" s="1150"/>
      <c r="AY1565" s="1150"/>
      <c r="AZ1565" s="1150"/>
      <c r="BA1565" s="1150"/>
      <c r="BB1565" s="1150"/>
      <c r="BC1565" s="1150"/>
      <c r="BD1565" s="1150"/>
      <c r="BE1565" s="1150"/>
      <c r="BF1565" s="1150"/>
      <c r="BG1565" s="1150"/>
      <c r="BH1565" s="1150"/>
      <c r="BI1565" s="1150"/>
      <c r="BJ1565" s="1150"/>
    </row>
    <row r="1566" spans="1:62">
      <c r="A1566" s="1150"/>
      <c r="B1566" s="1150"/>
      <c r="C1566" s="1150" t="s">
        <v>19626</v>
      </c>
      <c r="D1566" s="1150" t="s">
        <v>18942</v>
      </c>
      <c r="E1566" s="1150" t="s">
        <v>17550</v>
      </c>
      <c r="F1566" s="1150" t="s">
        <v>18948</v>
      </c>
      <c r="G1566" s="1150" t="s">
        <v>3189</v>
      </c>
      <c r="H1566" s="1150" t="s">
        <v>13555</v>
      </c>
      <c r="I1566" s="1150" t="s">
        <v>13556</v>
      </c>
      <c r="J1566" s="1150"/>
      <c r="K1566" s="1150" t="s">
        <v>20927</v>
      </c>
      <c r="L1566" s="1150" t="s">
        <v>19552</v>
      </c>
      <c r="M1566" s="1150"/>
      <c r="N1566" s="1150"/>
      <c r="O1566" s="1150"/>
      <c r="P1566" s="1150"/>
      <c r="Q1566" s="1150"/>
      <c r="R1566" s="1150"/>
      <c r="S1566" s="1150"/>
      <c r="T1566" s="1150"/>
      <c r="U1566" s="1150"/>
      <c r="V1566" s="1150"/>
      <c r="W1566" s="1150"/>
      <c r="X1566" s="1150"/>
      <c r="Y1566" s="1150"/>
      <c r="Z1566" s="1150"/>
      <c r="AA1566" s="1150"/>
      <c r="AB1566" s="1150"/>
      <c r="AC1566" s="1150"/>
      <c r="AD1566" s="1150"/>
      <c r="AE1566" s="1150"/>
      <c r="AF1566" s="1150"/>
      <c r="AG1566" s="1150"/>
      <c r="AH1566" s="1150"/>
      <c r="AI1566" s="1150" t="s">
        <v>13555</v>
      </c>
      <c r="AJ1566" s="1150"/>
      <c r="AK1566" s="1150"/>
      <c r="AL1566" s="1150" t="s">
        <v>18976</v>
      </c>
      <c r="AM1566" s="1150" t="s">
        <v>20356</v>
      </c>
      <c r="AN1566" s="1150" t="s">
        <v>19885</v>
      </c>
      <c r="AO1566" s="1150"/>
      <c r="AP1566" s="1150"/>
      <c r="AQ1566" s="1150"/>
      <c r="AR1566" s="1150"/>
      <c r="AS1566" s="1150"/>
      <c r="AT1566" s="1150"/>
      <c r="AU1566" s="1150"/>
      <c r="AV1566" s="1150"/>
      <c r="AW1566" s="1150"/>
      <c r="AX1566" s="1150"/>
      <c r="AY1566" s="1150"/>
      <c r="AZ1566" s="1150"/>
      <c r="BA1566" s="1150"/>
      <c r="BB1566" s="1150"/>
      <c r="BC1566" s="1150"/>
      <c r="BD1566" s="1150"/>
      <c r="BE1566" s="1150"/>
      <c r="BF1566" s="1150"/>
      <c r="BG1566" s="1150"/>
      <c r="BH1566" s="1150"/>
      <c r="BI1566" s="1150"/>
      <c r="BJ1566" s="1150"/>
    </row>
    <row r="1567" spans="1:62">
      <c r="A1567" s="1150"/>
      <c r="B1567" s="1150"/>
      <c r="C1567" s="1150" t="s">
        <v>19626</v>
      </c>
      <c r="D1567" s="1150" t="s">
        <v>18942</v>
      </c>
      <c r="E1567" s="1150" t="s">
        <v>17550</v>
      </c>
      <c r="F1567" s="1150" t="s">
        <v>18959</v>
      </c>
      <c r="G1567" s="1150" t="s">
        <v>17912</v>
      </c>
      <c r="H1567" s="1150" t="s">
        <v>13418</v>
      </c>
      <c r="I1567" s="1150" t="s">
        <v>13419</v>
      </c>
      <c r="J1567" s="1150"/>
      <c r="K1567" s="1150" t="s">
        <v>13421</v>
      </c>
      <c r="L1567" s="1150" t="s">
        <v>19552</v>
      </c>
      <c r="M1567" s="1150"/>
      <c r="N1567" s="1150"/>
      <c r="O1567" s="1150"/>
      <c r="P1567" s="1150"/>
      <c r="Q1567" s="1150"/>
      <c r="R1567" s="1150"/>
      <c r="S1567" s="1150"/>
      <c r="T1567" s="1150"/>
      <c r="U1567" s="1150"/>
      <c r="V1567" s="1150"/>
      <c r="W1567" s="1150"/>
      <c r="X1567" s="1150"/>
      <c r="Y1567" s="1150"/>
      <c r="Z1567" s="1150"/>
      <c r="AA1567" s="1150"/>
      <c r="AB1567" s="1150"/>
      <c r="AC1567" s="1150"/>
      <c r="AD1567" s="1150"/>
      <c r="AE1567" s="1150"/>
      <c r="AF1567" s="1150"/>
      <c r="AG1567" s="1150"/>
      <c r="AH1567" s="1150"/>
      <c r="AI1567" s="1150" t="s">
        <v>13418</v>
      </c>
      <c r="AJ1567" s="1150"/>
      <c r="AK1567" s="1150"/>
      <c r="AL1567" s="1150" t="s">
        <v>18976</v>
      </c>
      <c r="AM1567" s="1150" t="s">
        <v>20338</v>
      </c>
      <c r="AN1567" s="1150" t="s">
        <v>20567</v>
      </c>
      <c r="AO1567" s="1150"/>
      <c r="AP1567" s="1150"/>
      <c r="AQ1567" s="1150"/>
      <c r="AR1567" s="1150"/>
      <c r="AS1567" s="1150"/>
      <c r="AT1567" s="1150"/>
      <c r="AU1567" s="1150"/>
      <c r="AV1567" s="1150"/>
      <c r="AW1567" s="1150"/>
      <c r="AX1567" s="1150"/>
      <c r="AY1567" s="1150"/>
      <c r="AZ1567" s="1150"/>
      <c r="BA1567" s="1150"/>
      <c r="BB1567" s="1150"/>
      <c r="BC1567" s="1150"/>
      <c r="BD1567" s="1150"/>
      <c r="BE1567" s="1150"/>
      <c r="BF1567" s="1150"/>
      <c r="BG1567" s="1150"/>
      <c r="BH1567" s="1150"/>
      <c r="BI1567" s="1150"/>
      <c r="BJ1567" s="1150"/>
    </row>
    <row r="1568" spans="1:62">
      <c r="A1568" s="1150"/>
      <c r="B1568" s="1150"/>
      <c r="C1568" s="1150" t="s">
        <v>19626</v>
      </c>
      <c r="D1568" s="1150" t="s">
        <v>18942</v>
      </c>
      <c r="E1568" s="1150" t="s">
        <v>17550</v>
      </c>
      <c r="F1568" s="1150" t="s">
        <v>18944</v>
      </c>
      <c r="G1568" s="1150" t="s">
        <v>17569</v>
      </c>
      <c r="H1568" s="1150" t="s">
        <v>13558</v>
      </c>
      <c r="I1568" s="1150" t="s">
        <v>13559</v>
      </c>
      <c r="J1568" s="1150"/>
      <c r="K1568" s="1150" t="s">
        <v>20928</v>
      </c>
      <c r="L1568" s="1150" t="s">
        <v>19552</v>
      </c>
      <c r="M1568" s="1150"/>
      <c r="N1568" s="1150"/>
      <c r="O1568" s="1150"/>
      <c r="P1568" s="1150"/>
      <c r="Q1568" s="1150"/>
      <c r="R1568" s="1150"/>
      <c r="S1568" s="1150"/>
      <c r="T1568" s="1150"/>
      <c r="U1568" s="1150"/>
      <c r="V1568" s="1150"/>
      <c r="W1568" s="1150"/>
      <c r="X1568" s="1150"/>
      <c r="Y1568" s="1150"/>
      <c r="Z1568" s="1150"/>
      <c r="AA1568" s="1150"/>
      <c r="AB1568" s="1150"/>
      <c r="AC1568" s="1150"/>
      <c r="AD1568" s="1150"/>
      <c r="AE1568" s="1150"/>
      <c r="AF1568" s="1150"/>
      <c r="AG1568" s="1150"/>
      <c r="AH1568" s="1150"/>
      <c r="AI1568" s="1150" t="s">
        <v>13558</v>
      </c>
      <c r="AJ1568" s="1150"/>
      <c r="AK1568" s="1150"/>
      <c r="AL1568" s="1150" t="s">
        <v>18976</v>
      </c>
      <c r="AM1568" s="1150" t="s">
        <v>20351</v>
      </c>
      <c r="AN1568" s="1150" t="s">
        <v>19792</v>
      </c>
      <c r="AO1568" s="1150"/>
      <c r="AP1568" s="1150"/>
      <c r="AQ1568" s="1150"/>
      <c r="AR1568" s="1150"/>
      <c r="AS1568" s="1150"/>
      <c r="AT1568" s="1150"/>
      <c r="AU1568" s="1150"/>
      <c r="AV1568" s="1150"/>
      <c r="AW1568" s="1150"/>
      <c r="AX1568" s="1150"/>
      <c r="AY1568" s="1150"/>
      <c r="AZ1568" s="1150"/>
      <c r="BA1568" s="1150"/>
      <c r="BB1568" s="1150"/>
      <c r="BC1568" s="1150"/>
      <c r="BD1568" s="1150"/>
      <c r="BE1568" s="1150"/>
      <c r="BF1568" s="1150"/>
      <c r="BG1568" s="1150"/>
      <c r="BH1568" s="1150"/>
      <c r="BI1568" s="1150"/>
      <c r="BJ1568" s="1150"/>
    </row>
    <row r="1569" spans="1:62">
      <c r="A1569" s="1150"/>
      <c r="B1569" s="1150"/>
      <c r="C1569" s="1150" t="s">
        <v>19626</v>
      </c>
      <c r="D1569" s="1150" t="s">
        <v>18942</v>
      </c>
      <c r="E1569" s="1150" t="s">
        <v>17550</v>
      </c>
      <c r="F1569" s="1150" t="s">
        <v>18944</v>
      </c>
      <c r="G1569" s="1150" t="s">
        <v>3189</v>
      </c>
      <c r="H1569" s="1150" t="s">
        <v>13561</v>
      </c>
      <c r="I1569" s="1150" t="s">
        <v>13562</v>
      </c>
      <c r="J1569" s="1150"/>
      <c r="K1569" s="1150" t="s">
        <v>20929</v>
      </c>
      <c r="L1569" s="1150" t="s">
        <v>19552</v>
      </c>
      <c r="M1569" s="1150"/>
      <c r="N1569" s="1150"/>
      <c r="O1569" s="1150"/>
      <c r="P1569" s="1150"/>
      <c r="Q1569" s="1150"/>
      <c r="R1569" s="1150"/>
      <c r="S1569" s="1150"/>
      <c r="T1569" s="1150"/>
      <c r="U1569" s="1150"/>
      <c r="V1569" s="1150"/>
      <c r="W1569" s="1150"/>
      <c r="X1569" s="1150"/>
      <c r="Y1569" s="1150"/>
      <c r="Z1569" s="1150"/>
      <c r="AA1569" s="1150"/>
      <c r="AB1569" s="1150"/>
      <c r="AC1569" s="1150"/>
      <c r="AD1569" s="1150"/>
      <c r="AE1569" s="1150"/>
      <c r="AF1569" s="1150"/>
      <c r="AG1569" s="1150"/>
      <c r="AH1569" s="1150"/>
      <c r="AI1569" s="1150" t="s">
        <v>13561</v>
      </c>
      <c r="AJ1569" s="1150"/>
      <c r="AK1569" s="1150"/>
      <c r="AL1569" s="1150" t="s">
        <v>18976</v>
      </c>
      <c r="AM1569" s="1150" t="s">
        <v>20351</v>
      </c>
      <c r="AN1569" s="1150" t="s">
        <v>19792</v>
      </c>
      <c r="AO1569" s="1150"/>
      <c r="AP1569" s="1150"/>
      <c r="AQ1569" s="1150"/>
      <c r="AR1569" s="1150"/>
      <c r="AS1569" s="1150"/>
      <c r="AT1569" s="1150"/>
      <c r="AU1569" s="1150"/>
      <c r="AV1569" s="1150"/>
      <c r="AW1569" s="1150"/>
      <c r="AX1569" s="1150"/>
      <c r="AY1569" s="1150"/>
      <c r="AZ1569" s="1150"/>
      <c r="BA1569" s="1150"/>
      <c r="BB1569" s="1150"/>
      <c r="BC1569" s="1150"/>
      <c r="BD1569" s="1150"/>
      <c r="BE1569" s="1150"/>
      <c r="BF1569" s="1150"/>
      <c r="BG1569" s="1150"/>
      <c r="BH1569" s="1150"/>
      <c r="BI1569" s="1150"/>
      <c r="BJ1569" s="1150"/>
    </row>
    <row r="1570" spans="1:62">
      <c r="A1570" s="1150"/>
      <c r="B1570" s="1150"/>
      <c r="C1570" s="1150" t="s">
        <v>19626</v>
      </c>
      <c r="D1570" s="1150" t="s">
        <v>18942</v>
      </c>
      <c r="E1570" s="1150" t="s">
        <v>17550</v>
      </c>
      <c r="F1570" s="1150" t="s">
        <v>18944</v>
      </c>
      <c r="G1570" s="1150" t="s">
        <v>52</v>
      </c>
      <c r="H1570" s="1150" t="s">
        <v>13564</v>
      </c>
      <c r="I1570" s="1150" t="s">
        <v>13565</v>
      </c>
      <c r="J1570" s="1150"/>
      <c r="K1570" s="1150" t="s">
        <v>20930</v>
      </c>
      <c r="L1570" s="1150" t="s">
        <v>19552</v>
      </c>
      <c r="M1570" s="1150"/>
      <c r="N1570" s="1150"/>
      <c r="O1570" s="1150"/>
      <c r="P1570" s="1150"/>
      <c r="Q1570" s="1150"/>
      <c r="R1570" s="1150"/>
      <c r="S1570" s="1150"/>
      <c r="T1570" s="1150"/>
      <c r="U1570" s="1150"/>
      <c r="V1570" s="1150"/>
      <c r="W1570" s="1150"/>
      <c r="X1570" s="1150"/>
      <c r="Y1570" s="1150"/>
      <c r="Z1570" s="1150"/>
      <c r="AA1570" s="1150"/>
      <c r="AB1570" s="1150"/>
      <c r="AC1570" s="1150"/>
      <c r="AD1570" s="1150"/>
      <c r="AE1570" s="1150"/>
      <c r="AF1570" s="1150"/>
      <c r="AG1570" s="1150"/>
      <c r="AH1570" s="1150"/>
      <c r="AI1570" s="1150" t="s">
        <v>13564</v>
      </c>
      <c r="AJ1570" s="1150"/>
      <c r="AK1570" s="1150"/>
      <c r="AL1570" s="1150" t="s">
        <v>18976</v>
      </c>
      <c r="AM1570" s="1150" t="s">
        <v>20351</v>
      </c>
      <c r="AN1570" s="1150" t="s">
        <v>19792</v>
      </c>
      <c r="AO1570" s="1150"/>
      <c r="AP1570" s="1150"/>
      <c r="AQ1570" s="1150"/>
      <c r="AR1570" s="1150"/>
      <c r="AS1570" s="1150"/>
      <c r="AT1570" s="1150"/>
      <c r="AU1570" s="1150"/>
      <c r="AV1570" s="1150"/>
      <c r="AW1570" s="1150"/>
      <c r="AX1570" s="1150"/>
      <c r="AY1570" s="1150"/>
      <c r="AZ1570" s="1150"/>
      <c r="BA1570" s="1150"/>
      <c r="BB1570" s="1150"/>
      <c r="BC1570" s="1150"/>
      <c r="BD1570" s="1150"/>
      <c r="BE1570" s="1150"/>
      <c r="BF1570" s="1150"/>
      <c r="BG1570" s="1150"/>
      <c r="BH1570" s="1150"/>
      <c r="BI1570" s="1150"/>
      <c r="BJ1570" s="1150"/>
    </row>
    <row r="1571" spans="1:62">
      <c r="A1571" s="1150"/>
      <c r="B1571" s="1150"/>
      <c r="C1571" s="1150" t="s">
        <v>14311</v>
      </c>
      <c r="D1571" s="1150" t="s">
        <v>18942</v>
      </c>
      <c r="E1571" s="1150" t="s">
        <v>17550</v>
      </c>
      <c r="F1571" s="1150" t="s">
        <v>18948</v>
      </c>
      <c r="G1571" s="1150" t="s">
        <v>17912</v>
      </c>
      <c r="H1571" s="1150" t="s">
        <v>13434</v>
      </c>
      <c r="I1571" s="1150" t="s">
        <v>13436</v>
      </c>
      <c r="J1571" s="1150" t="s">
        <v>13435</v>
      </c>
      <c r="K1571" s="1150" t="s">
        <v>20931</v>
      </c>
      <c r="L1571" s="1150" t="s">
        <v>394</v>
      </c>
      <c r="M1571" s="1150"/>
      <c r="N1571" s="1150"/>
      <c r="O1571" s="1150"/>
      <c r="P1571" s="1150"/>
      <c r="Q1571" s="1150"/>
      <c r="R1571" s="1150"/>
      <c r="S1571" s="1150"/>
      <c r="T1571" s="1150"/>
      <c r="U1571" s="1150"/>
      <c r="V1571" s="1150"/>
      <c r="W1571" s="1150"/>
      <c r="X1571" s="1150"/>
      <c r="Y1571" s="1150"/>
      <c r="Z1571" s="1150"/>
      <c r="AA1571" s="1150"/>
      <c r="AB1571" s="1150"/>
      <c r="AC1571" s="1150"/>
      <c r="AD1571" s="1150"/>
      <c r="AE1571" s="1150"/>
      <c r="AF1571" s="1150"/>
      <c r="AG1571" s="1150"/>
      <c r="AH1571" s="1150"/>
      <c r="AI1571" s="1150" t="s">
        <v>13434</v>
      </c>
      <c r="AJ1571" s="1150" t="s">
        <v>13435</v>
      </c>
      <c r="AK1571" s="1210">
        <v>34279</v>
      </c>
      <c r="AL1571" s="1210">
        <v>34279</v>
      </c>
      <c r="AM1571" s="1150" t="s">
        <v>20384</v>
      </c>
      <c r="AN1571" s="1150" t="s">
        <v>19885</v>
      </c>
      <c r="AO1571" s="1150" t="s">
        <v>19885</v>
      </c>
      <c r="AP1571" s="1150"/>
      <c r="AQ1571" s="1150"/>
      <c r="AR1571" s="1150"/>
      <c r="AS1571" s="1150"/>
      <c r="AT1571" s="1150"/>
      <c r="AU1571" s="1150"/>
      <c r="AV1571" s="1150"/>
      <c r="AW1571" s="1150"/>
      <c r="AX1571" s="1150"/>
      <c r="AY1571" s="1150"/>
      <c r="AZ1571" s="1150"/>
      <c r="BA1571" s="1150"/>
      <c r="BB1571" s="1150"/>
      <c r="BC1571" s="1150"/>
      <c r="BD1571" s="1150"/>
      <c r="BE1571" s="1150"/>
      <c r="BF1571" s="1150"/>
      <c r="BG1571" s="1150"/>
      <c r="BH1571" s="1150"/>
      <c r="BI1571" s="1150"/>
      <c r="BJ1571" s="1150"/>
    </row>
    <row r="1572" spans="1:62">
      <c r="A1572" s="1150"/>
      <c r="B1572" s="1150"/>
      <c r="C1572" s="1150" t="s">
        <v>17924</v>
      </c>
      <c r="D1572" s="1150" t="s">
        <v>18942</v>
      </c>
      <c r="E1572" s="1150" t="s">
        <v>18943</v>
      </c>
      <c r="F1572" s="1150" t="s">
        <v>18944</v>
      </c>
      <c r="G1572" s="1150" t="s">
        <v>3643</v>
      </c>
      <c r="H1572" s="1150" t="s">
        <v>5108</v>
      </c>
      <c r="I1572" s="1150" t="s">
        <v>5105</v>
      </c>
      <c r="J1572" s="1242" t="s">
        <v>5107</v>
      </c>
      <c r="K1572" s="1150" t="s">
        <v>20932</v>
      </c>
      <c r="L1572" s="1150" t="s">
        <v>394</v>
      </c>
      <c r="M1572" s="1266">
        <v>100208592</v>
      </c>
      <c r="N1572" s="1150"/>
      <c r="O1572" s="1150"/>
      <c r="P1572" s="1150"/>
      <c r="Q1572" s="1150"/>
      <c r="R1572" s="1150"/>
      <c r="S1572" s="1150"/>
      <c r="T1572" s="1150"/>
      <c r="U1572" s="1150">
        <v>1003680967</v>
      </c>
      <c r="V1572" s="1150"/>
      <c r="W1572" s="1150"/>
      <c r="X1572" s="1150"/>
      <c r="Y1572" s="1150"/>
      <c r="Z1572" s="1150"/>
      <c r="AA1572" s="1150"/>
      <c r="AB1572" s="1150"/>
      <c r="AC1572" s="1150"/>
      <c r="AD1572" s="1150"/>
      <c r="AE1572" s="1150"/>
      <c r="AF1572" s="1150" t="s">
        <v>18973</v>
      </c>
      <c r="AG1572" s="1211">
        <v>45210</v>
      </c>
      <c r="AH1572" s="1150"/>
      <c r="AI1572" s="1150" t="s">
        <v>5108</v>
      </c>
      <c r="AJ1572" s="1242" t="s">
        <v>5107</v>
      </c>
      <c r="AK1572" s="1210">
        <v>23359</v>
      </c>
      <c r="AL1572" s="1150"/>
      <c r="AM1572" s="1150" t="s">
        <v>20335</v>
      </c>
      <c r="AN1572" s="1150" t="s">
        <v>19792</v>
      </c>
      <c r="AO1572" s="1150">
        <v>583.36</v>
      </c>
      <c r="AP1572" s="1150"/>
      <c r="AQ1572" s="1150"/>
      <c r="AR1572" s="1150"/>
      <c r="AS1572" s="1150"/>
      <c r="AT1572" s="1150"/>
      <c r="AU1572" s="1150"/>
      <c r="AV1572" s="1150"/>
      <c r="AW1572" s="1150"/>
      <c r="AX1572" s="1150"/>
      <c r="AY1572" s="1150"/>
      <c r="AZ1572" s="1150"/>
      <c r="BA1572" s="1150"/>
      <c r="BB1572" s="1150"/>
      <c r="BC1572" s="1150"/>
      <c r="BD1572" s="1150"/>
      <c r="BE1572" s="1150"/>
      <c r="BF1572" s="1150"/>
      <c r="BG1572" s="1150"/>
      <c r="BH1572" s="1150"/>
      <c r="BI1572" s="1150"/>
      <c r="BJ1572" s="1150"/>
    </row>
    <row r="1573" spans="1:62">
      <c r="A1573" s="1150"/>
      <c r="B1573" s="1150"/>
      <c r="C1573" s="1214" t="s">
        <v>17924</v>
      </c>
      <c r="D1573" s="1150" t="s">
        <v>18942</v>
      </c>
      <c r="E1573" s="1150" t="s">
        <v>18943</v>
      </c>
      <c r="F1573" s="1150" t="s">
        <v>18948</v>
      </c>
      <c r="G1573" s="1150" t="s">
        <v>15831</v>
      </c>
      <c r="H1573" s="1213" t="s">
        <v>13901</v>
      </c>
      <c r="I1573" s="1213" t="s">
        <v>13903</v>
      </c>
      <c r="J1573" s="1213" t="s">
        <v>13902</v>
      </c>
      <c r="K1573" s="1150" t="s">
        <v>13906</v>
      </c>
      <c r="L1573" s="1150" t="s">
        <v>394</v>
      </c>
      <c r="M1573" s="1150">
        <v>100210020</v>
      </c>
      <c r="N1573" s="1150" t="s">
        <v>394</v>
      </c>
      <c r="O1573" s="1150" t="s">
        <v>18968</v>
      </c>
      <c r="P1573" s="1150" t="s">
        <v>17721</v>
      </c>
      <c r="Q1573" s="1211">
        <v>45182</v>
      </c>
      <c r="R1573" s="1210">
        <v>79344</v>
      </c>
      <c r="S1573" s="1150"/>
      <c r="T1573" s="1150" t="s">
        <v>19281</v>
      </c>
      <c r="U1573" s="1150">
        <v>1003680985</v>
      </c>
      <c r="V1573" s="1150"/>
      <c r="W1573" s="1150"/>
      <c r="X1573" s="1150"/>
      <c r="Y1573" s="1150"/>
      <c r="Z1573" s="1150"/>
      <c r="AA1573" s="1150"/>
      <c r="AB1573" s="1150"/>
      <c r="AC1573" s="1150"/>
      <c r="AD1573" s="1150"/>
      <c r="AE1573" s="1150"/>
      <c r="AF1573" s="1150" t="s">
        <v>19172</v>
      </c>
      <c r="AG1573" s="1211">
        <v>45210</v>
      </c>
      <c r="AH1573" s="1212">
        <v>45200</v>
      </c>
      <c r="AI1573" s="1213" t="s">
        <v>13901</v>
      </c>
      <c r="AJ1573" s="1213" t="s">
        <v>13902</v>
      </c>
      <c r="AK1573" s="1210">
        <v>79343.56</v>
      </c>
      <c r="AL1573" s="1210">
        <v>79344</v>
      </c>
      <c r="AM1573" s="1150" t="s">
        <v>516</v>
      </c>
      <c r="AN1573" s="1150" t="s">
        <v>13437</v>
      </c>
      <c r="AO1573" s="1210">
        <v>10125</v>
      </c>
      <c r="AP1573" s="1150" t="s">
        <v>13904</v>
      </c>
      <c r="AQ1573" s="1150"/>
      <c r="AR1573" s="1150"/>
      <c r="AS1573" s="1150"/>
      <c r="AT1573" s="1150"/>
      <c r="AU1573" s="1150"/>
      <c r="AV1573" s="1150"/>
      <c r="AW1573" s="1150"/>
      <c r="AX1573" s="1150"/>
      <c r="AY1573" s="1150"/>
      <c r="AZ1573" s="1150"/>
      <c r="BA1573" s="1150"/>
      <c r="BB1573" s="1150"/>
      <c r="BC1573" s="1150"/>
      <c r="BD1573" s="1150"/>
      <c r="BE1573" s="1150"/>
      <c r="BF1573" s="1150"/>
      <c r="BG1573" s="1150"/>
      <c r="BH1573" s="1150"/>
      <c r="BI1573" s="1150"/>
      <c r="BJ1573" s="1150"/>
    </row>
    <row r="1574" spans="1:62">
      <c r="A1574" s="1150"/>
      <c r="B1574" s="1150"/>
      <c r="C1574" s="1150" t="s">
        <v>17924</v>
      </c>
      <c r="D1574" s="1150" t="s">
        <v>18942</v>
      </c>
      <c r="E1574" s="1150" t="s">
        <v>18943</v>
      </c>
      <c r="F1574" s="1150" t="s">
        <v>18948</v>
      </c>
      <c r="G1574" s="1150" t="s">
        <v>15831</v>
      </c>
      <c r="H1574" s="1213" t="s">
        <v>13921</v>
      </c>
      <c r="I1574" s="1213" t="s">
        <v>13923</v>
      </c>
      <c r="J1574" s="1213" t="s">
        <v>13922</v>
      </c>
      <c r="K1574" s="1150" t="s">
        <v>13926</v>
      </c>
      <c r="L1574" s="1150" t="s">
        <v>394</v>
      </c>
      <c r="M1574" s="1150">
        <v>100209979</v>
      </c>
      <c r="N1574" s="1150" t="s">
        <v>394</v>
      </c>
      <c r="O1574" s="1150" t="s">
        <v>18968</v>
      </c>
      <c r="P1574" s="1150" t="s">
        <v>17721</v>
      </c>
      <c r="Q1574" s="1211">
        <v>45182</v>
      </c>
      <c r="R1574" s="1210">
        <v>79344</v>
      </c>
      <c r="S1574" s="1150"/>
      <c r="T1574" s="1150" t="s">
        <v>19281</v>
      </c>
      <c r="U1574" s="1150">
        <v>1003680987</v>
      </c>
      <c r="V1574" s="1150">
        <v>1003680988</v>
      </c>
      <c r="W1574" s="1150"/>
      <c r="X1574" s="1150"/>
      <c r="Y1574" s="1150"/>
      <c r="Z1574" s="1150"/>
      <c r="AA1574" s="1150"/>
      <c r="AB1574" s="1150"/>
      <c r="AC1574" s="1150"/>
      <c r="AD1574" s="1150"/>
      <c r="AE1574" s="1150"/>
      <c r="AF1574" s="1150" t="s">
        <v>19172</v>
      </c>
      <c r="AG1574" s="1211">
        <v>45210</v>
      </c>
      <c r="AH1574" s="1212">
        <v>45200</v>
      </c>
      <c r="AI1574" s="1213" t="s">
        <v>13921</v>
      </c>
      <c r="AJ1574" s="1213" t="s">
        <v>13922</v>
      </c>
      <c r="AK1574" s="1210">
        <v>79343.56</v>
      </c>
      <c r="AL1574" s="1210">
        <v>79344</v>
      </c>
      <c r="AM1574" s="1150" t="s">
        <v>516</v>
      </c>
      <c r="AN1574" s="1150" t="s">
        <v>13437</v>
      </c>
      <c r="AO1574" s="1210">
        <v>19379</v>
      </c>
      <c r="AP1574" s="1150" t="s">
        <v>13924</v>
      </c>
      <c r="AQ1574" s="1150"/>
      <c r="AR1574" s="1150"/>
      <c r="AS1574" s="1150"/>
      <c r="AT1574" s="1150"/>
      <c r="AU1574" s="1150"/>
      <c r="AV1574" s="1150"/>
      <c r="AW1574" s="1150"/>
      <c r="AX1574" s="1150"/>
      <c r="AY1574" s="1150"/>
      <c r="AZ1574" s="1150"/>
      <c r="BA1574" s="1150"/>
      <c r="BB1574" s="1150"/>
      <c r="BC1574" s="1150"/>
      <c r="BD1574" s="1150"/>
      <c r="BE1574" s="1150"/>
      <c r="BF1574" s="1150"/>
      <c r="BG1574" s="1150"/>
      <c r="BH1574" s="1150"/>
      <c r="BI1574" s="1150"/>
      <c r="BJ1574" s="1150"/>
    </row>
    <row r="1575" spans="1:62">
      <c r="A1575" s="1150"/>
      <c r="B1575" s="1150"/>
      <c r="C1575" s="1150" t="s">
        <v>19224</v>
      </c>
      <c r="D1575" s="1150" t="s">
        <v>18942</v>
      </c>
      <c r="E1575" s="1150" t="s">
        <v>18943</v>
      </c>
      <c r="F1575" s="1150" t="s">
        <v>18944</v>
      </c>
      <c r="G1575" s="1150" t="s">
        <v>57</v>
      </c>
      <c r="H1575" s="1016" t="s">
        <v>13821</v>
      </c>
      <c r="I1575" s="1150" t="s">
        <v>13823</v>
      </c>
      <c r="J1575" s="1242" t="s">
        <v>13822</v>
      </c>
      <c r="K1575" s="1150" t="s">
        <v>13826</v>
      </c>
      <c r="L1575" s="1150" t="s">
        <v>394</v>
      </c>
      <c r="M1575" s="1150">
        <v>100199043</v>
      </c>
      <c r="N1575" s="1150" t="s">
        <v>394</v>
      </c>
      <c r="O1575" s="1150"/>
      <c r="P1575" s="1150" t="s">
        <v>17721</v>
      </c>
      <c r="Q1575" s="1150"/>
      <c r="R1575" s="1210">
        <v>74295</v>
      </c>
      <c r="S1575" s="1150"/>
      <c r="T1575" s="1150" t="s">
        <v>394</v>
      </c>
      <c r="U1575" s="1150"/>
      <c r="V1575" s="1150"/>
      <c r="W1575" s="1150"/>
      <c r="X1575" s="1150"/>
      <c r="Y1575" s="1150"/>
      <c r="Z1575" s="1150"/>
      <c r="AA1575" s="1150"/>
      <c r="AB1575" s="1150"/>
      <c r="AC1575" s="1150"/>
      <c r="AD1575" s="1150"/>
      <c r="AE1575" s="1150"/>
      <c r="AF1575" s="1150" t="s">
        <v>19172</v>
      </c>
      <c r="AG1575" s="1150"/>
      <c r="AH1575" s="1150"/>
      <c r="AI1575" s="1016" t="s">
        <v>13821</v>
      </c>
      <c r="AJ1575" s="1242" t="s">
        <v>13822</v>
      </c>
      <c r="AK1575" s="1210">
        <v>74294.570000000007</v>
      </c>
      <c r="AL1575" s="1150"/>
      <c r="AM1575" s="1150" t="s">
        <v>20799</v>
      </c>
      <c r="AN1575" s="1150" t="s">
        <v>19792</v>
      </c>
      <c r="AO1575" s="1210">
        <v>40303</v>
      </c>
      <c r="AP1575" s="1150" t="s">
        <v>13824</v>
      </c>
      <c r="AQ1575" s="1150"/>
      <c r="AR1575" s="1150"/>
      <c r="AS1575" s="1150"/>
      <c r="AT1575" s="1150"/>
      <c r="AU1575" s="1150"/>
      <c r="AV1575" s="1150"/>
      <c r="AW1575" s="1150"/>
      <c r="AX1575" s="1150"/>
      <c r="AY1575" s="1150" t="s">
        <v>20933</v>
      </c>
      <c r="AZ1575" s="1150"/>
      <c r="BA1575" s="1150"/>
      <c r="BB1575" s="1150"/>
      <c r="BC1575" s="1150"/>
      <c r="BD1575" s="1150"/>
      <c r="BE1575" s="1150"/>
      <c r="BF1575" s="1150"/>
      <c r="BG1575" s="1150"/>
      <c r="BH1575" s="1150"/>
      <c r="BI1575" s="1150"/>
      <c r="BJ1575" s="1150"/>
    </row>
    <row r="1576" spans="1:62">
      <c r="A1576" s="1150"/>
      <c r="B1576" s="1150"/>
      <c r="C1576" s="1150" t="s">
        <v>17924</v>
      </c>
      <c r="D1576" s="1150" t="s">
        <v>18942</v>
      </c>
      <c r="E1576" s="1150" t="s">
        <v>18943</v>
      </c>
      <c r="F1576" s="1150" t="s">
        <v>18948</v>
      </c>
      <c r="G1576" s="1150" t="s">
        <v>19136</v>
      </c>
      <c r="H1576" s="1213" t="s">
        <v>5320</v>
      </c>
      <c r="I1576" s="1213" t="s">
        <v>5317</v>
      </c>
      <c r="J1576" s="1213" t="s">
        <v>5319</v>
      </c>
      <c r="K1576" s="1150" t="s">
        <v>11336</v>
      </c>
      <c r="L1576" s="1150" t="s">
        <v>394</v>
      </c>
      <c r="M1576" s="1150">
        <v>100211254</v>
      </c>
      <c r="N1576" s="1150" t="s">
        <v>18962</v>
      </c>
      <c r="O1576" s="1150" t="s">
        <v>19690</v>
      </c>
      <c r="P1576" s="1150" t="s">
        <v>17721</v>
      </c>
      <c r="Q1576" s="1211">
        <v>45201</v>
      </c>
      <c r="R1576" s="1210">
        <v>15876</v>
      </c>
      <c r="S1576" s="1150"/>
      <c r="T1576" s="1150" t="s">
        <v>18969</v>
      </c>
      <c r="U1576" s="1150">
        <v>1003681131</v>
      </c>
      <c r="V1576" s="1150"/>
      <c r="W1576" s="1150"/>
      <c r="X1576" s="1150"/>
      <c r="Y1576" s="1150"/>
      <c r="Z1576" s="1150"/>
      <c r="AA1576" s="1150"/>
      <c r="AB1576" s="1150"/>
      <c r="AC1576" s="1150"/>
      <c r="AD1576" s="1150"/>
      <c r="AE1576" s="1150"/>
      <c r="AF1576" s="1150" t="s">
        <v>19172</v>
      </c>
      <c r="AG1576" s="1211">
        <v>45210</v>
      </c>
      <c r="AH1576" s="1212">
        <v>45200</v>
      </c>
      <c r="AI1576" s="1213" t="s">
        <v>5320</v>
      </c>
      <c r="AJ1576" s="1213" t="s">
        <v>5319</v>
      </c>
      <c r="AK1576" s="1210">
        <v>15875.98</v>
      </c>
      <c r="AL1576" s="1210">
        <v>15876</v>
      </c>
      <c r="AM1576" s="1150" t="s">
        <v>514</v>
      </c>
      <c r="AN1576" s="1150" t="s">
        <v>13437</v>
      </c>
      <c r="AO1576" s="1150">
        <v>560</v>
      </c>
      <c r="AP1576" s="1150" t="s">
        <v>13217</v>
      </c>
      <c r="AQ1576" s="1150"/>
      <c r="AR1576" s="1150"/>
      <c r="AS1576" s="1150"/>
      <c r="AT1576" s="1150"/>
      <c r="AU1576" s="1150"/>
      <c r="AV1576" s="1150"/>
      <c r="AW1576" s="1150"/>
      <c r="AX1576" s="1150"/>
      <c r="AY1576" s="1150" t="s">
        <v>19894</v>
      </c>
      <c r="AZ1576" s="1150"/>
      <c r="BA1576" s="1150"/>
      <c r="BB1576" s="1150"/>
      <c r="BC1576" s="1150"/>
      <c r="BD1576" s="1150"/>
      <c r="BE1576" s="1150"/>
      <c r="BF1576" s="1150"/>
      <c r="BG1576" s="1150"/>
      <c r="BH1576" s="1150"/>
      <c r="BI1576" s="1150"/>
      <c r="BJ1576" s="1150"/>
    </row>
    <row r="1577" spans="1:62" ht="121.5">
      <c r="A1577" s="1150"/>
      <c r="B1577" s="1150"/>
      <c r="C1577" s="1150" t="s">
        <v>17924</v>
      </c>
      <c r="D1577" s="1150" t="s">
        <v>18942</v>
      </c>
      <c r="E1577" s="1150" t="s">
        <v>18943</v>
      </c>
      <c r="F1577" s="1150" t="s">
        <v>18944</v>
      </c>
      <c r="G1577" s="1150" t="s">
        <v>17920</v>
      </c>
      <c r="H1577" s="1150" t="s">
        <v>13868</v>
      </c>
      <c r="I1577" s="1150" t="s">
        <v>20934</v>
      </c>
      <c r="J1577" s="1150" t="s">
        <v>13869</v>
      </c>
      <c r="K1577" s="1215" t="s">
        <v>20935</v>
      </c>
      <c r="L1577" s="1150" t="s">
        <v>394</v>
      </c>
      <c r="M1577" s="1150"/>
      <c r="N1577" s="1150"/>
      <c r="O1577" s="1150"/>
      <c r="P1577" s="1150"/>
      <c r="Q1577" s="1150"/>
      <c r="R1577" s="1150"/>
      <c r="S1577" s="1150"/>
      <c r="T1577" s="1150"/>
      <c r="U1577" s="1150">
        <v>1003681036</v>
      </c>
      <c r="V1577" s="1150"/>
      <c r="W1577" s="1150"/>
      <c r="X1577" s="1150"/>
      <c r="Y1577" s="1150"/>
      <c r="Z1577" s="1150"/>
      <c r="AA1577" s="1150"/>
      <c r="AB1577" s="1150"/>
      <c r="AC1577" s="1150"/>
      <c r="AD1577" s="1150"/>
      <c r="AE1577" s="1150"/>
      <c r="AF1577" s="1150" t="s">
        <v>19576</v>
      </c>
      <c r="AG1577" s="1211">
        <v>45210</v>
      </c>
      <c r="AH1577" s="1150"/>
      <c r="AI1577" s="1150" t="s">
        <v>13868</v>
      </c>
      <c r="AJ1577" s="1150" t="s">
        <v>13869</v>
      </c>
      <c r="AK1577" s="1210">
        <v>35057.35</v>
      </c>
      <c r="AL1577" s="1150"/>
      <c r="AM1577" s="1150" t="s">
        <v>20498</v>
      </c>
      <c r="AN1577" s="1150" t="s">
        <v>19792</v>
      </c>
      <c r="AO1577" s="1210">
        <v>1612</v>
      </c>
      <c r="AP1577" s="1150" t="s">
        <v>13871</v>
      </c>
      <c r="AQ1577" s="1150"/>
      <c r="AR1577" s="1150"/>
      <c r="AS1577" s="1150"/>
      <c r="AT1577" s="1150"/>
      <c r="AU1577" s="1150"/>
      <c r="AV1577" s="1150"/>
      <c r="AW1577" s="1150"/>
      <c r="AX1577" s="1150"/>
      <c r="AY1577" s="1150"/>
      <c r="AZ1577" s="1150"/>
      <c r="BA1577" s="1150"/>
      <c r="BB1577" s="1150"/>
      <c r="BC1577" s="1150"/>
      <c r="BD1577" s="1150"/>
      <c r="BE1577" s="1150"/>
      <c r="BF1577" s="1150"/>
      <c r="BG1577" s="1150"/>
      <c r="BH1577" s="1150"/>
      <c r="BI1577" s="1150"/>
      <c r="BJ1577" s="1150"/>
    </row>
    <row r="1578" spans="1:62">
      <c r="A1578" s="1150"/>
      <c r="B1578" s="1150"/>
      <c r="C1578" s="1150" t="s">
        <v>17924</v>
      </c>
      <c r="D1578" s="1150" t="s">
        <v>18942</v>
      </c>
      <c r="E1578" s="1150" t="s">
        <v>18943</v>
      </c>
      <c r="F1578" s="1150" t="s">
        <v>18948</v>
      </c>
      <c r="G1578" s="1150" t="s">
        <v>15831</v>
      </c>
      <c r="H1578" s="1016" t="s">
        <v>2271</v>
      </c>
      <c r="I1578" s="1150" t="s">
        <v>2268</v>
      </c>
      <c r="J1578" s="1242" t="s">
        <v>13807</v>
      </c>
      <c r="K1578" s="1150" t="s">
        <v>13809</v>
      </c>
      <c r="L1578" s="1150" t="s">
        <v>394</v>
      </c>
      <c r="M1578" s="1150">
        <v>100201486</v>
      </c>
      <c r="N1578" s="1150" t="s">
        <v>394</v>
      </c>
      <c r="O1578" s="1150"/>
      <c r="P1578" s="1150" t="s">
        <v>17721</v>
      </c>
      <c r="Q1578" s="1150"/>
      <c r="R1578" s="1210">
        <v>417653</v>
      </c>
      <c r="S1578" s="1150"/>
      <c r="T1578" s="1150" t="s">
        <v>394</v>
      </c>
      <c r="U1578" s="1150">
        <v>1003680990</v>
      </c>
      <c r="V1578" s="1150">
        <v>1003680991</v>
      </c>
      <c r="W1578" s="1150"/>
      <c r="X1578" s="1150"/>
      <c r="Y1578" s="1150"/>
      <c r="Z1578" s="1150"/>
      <c r="AA1578" s="1150"/>
      <c r="AB1578" s="1150"/>
      <c r="AC1578" s="1150"/>
      <c r="AD1578" s="1150"/>
      <c r="AE1578" s="1150"/>
      <c r="AF1578" s="1150" t="s">
        <v>19172</v>
      </c>
      <c r="AG1578" s="1211">
        <v>45210</v>
      </c>
      <c r="AH1578" s="1150"/>
      <c r="AI1578" s="1016" t="s">
        <v>2271</v>
      </c>
      <c r="AJ1578" s="1242" t="s">
        <v>13807</v>
      </c>
      <c r="AK1578" s="1228">
        <v>137797.82</v>
      </c>
      <c r="AL1578" s="1150"/>
      <c r="AM1578" s="1150" t="s">
        <v>20351</v>
      </c>
      <c r="AN1578" s="1150" t="s">
        <v>13437</v>
      </c>
      <c r="AO1578" s="1210">
        <v>127201</v>
      </c>
      <c r="AP1578" s="1150" t="s">
        <v>10553</v>
      </c>
      <c r="AQ1578" s="1150"/>
      <c r="AR1578" s="1150"/>
      <c r="AS1578" s="1150"/>
      <c r="AT1578" s="1150"/>
      <c r="AU1578" s="1150"/>
      <c r="AV1578" s="1150"/>
      <c r="AW1578" s="1150"/>
      <c r="AX1578" s="1150"/>
      <c r="AY1578" s="1150"/>
      <c r="AZ1578" s="1150"/>
      <c r="BA1578" s="1150"/>
      <c r="BB1578" s="1150"/>
      <c r="BC1578" s="1150"/>
      <c r="BD1578" s="1150"/>
      <c r="BE1578" s="1150"/>
      <c r="BF1578" s="1150"/>
      <c r="BG1578" s="1150"/>
      <c r="BH1578" s="1150"/>
      <c r="BI1578" s="1150"/>
      <c r="BJ1578" s="1150"/>
    </row>
    <row r="1579" spans="1:62">
      <c r="A1579" s="1150"/>
      <c r="B1579" s="1150"/>
      <c r="C1579" s="1150" t="s">
        <v>17924</v>
      </c>
      <c r="D1579" s="1150" t="s">
        <v>18942</v>
      </c>
      <c r="E1579" s="1150" t="s">
        <v>18943</v>
      </c>
      <c r="F1579" s="1150" t="s">
        <v>18948</v>
      </c>
      <c r="G1579" s="1150" t="s">
        <v>17920</v>
      </c>
      <c r="H1579" s="1213" t="s">
        <v>11586</v>
      </c>
      <c r="I1579" s="1150" t="s">
        <v>20936</v>
      </c>
      <c r="J1579" s="1016" t="s">
        <v>11587</v>
      </c>
      <c r="K1579" s="1016" t="s">
        <v>20937</v>
      </c>
      <c r="L1579" s="1150" t="s">
        <v>394</v>
      </c>
      <c r="M1579" s="1150"/>
      <c r="N1579" s="1150" t="s">
        <v>394</v>
      </c>
      <c r="O1579" s="1150"/>
      <c r="P1579" s="1150"/>
      <c r="Q1579" s="1150"/>
      <c r="R1579" s="1150"/>
      <c r="S1579" s="1150"/>
      <c r="T1579" s="1150"/>
      <c r="U1579" s="1150">
        <v>1003681038</v>
      </c>
      <c r="V1579" s="1150"/>
      <c r="W1579" s="1150"/>
      <c r="X1579" s="1150"/>
      <c r="Y1579" s="1150"/>
      <c r="Z1579" s="1150"/>
      <c r="AA1579" s="1150"/>
      <c r="AB1579" s="1150"/>
      <c r="AC1579" s="1150"/>
      <c r="AD1579" s="1150"/>
      <c r="AE1579" s="1150"/>
      <c r="AF1579" s="1150" t="s">
        <v>19576</v>
      </c>
      <c r="AG1579" s="1211">
        <v>45210</v>
      </c>
      <c r="AH1579" s="1150"/>
      <c r="AI1579" s="1213" t="s">
        <v>11586</v>
      </c>
      <c r="AJ1579" s="1016" t="s">
        <v>11587</v>
      </c>
      <c r="AK1579" s="1228">
        <v>111774.48</v>
      </c>
      <c r="AL1579" s="1150"/>
      <c r="AM1579" s="1150" t="s">
        <v>20384</v>
      </c>
      <c r="AN1579" s="1150" t="s">
        <v>19885</v>
      </c>
      <c r="AO1579" s="1210">
        <v>13266.2</v>
      </c>
      <c r="AP1579" s="1150" t="s">
        <v>11589</v>
      </c>
      <c r="AQ1579" s="1150"/>
      <c r="AR1579" s="1150"/>
      <c r="AS1579" s="1150"/>
      <c r="AT1579" s="1150"/>
      <c r="AU1579" s="1150"/>
      <c r="AV1579" s="1150"/>
      <c r="AW1579" s="1150"/>
      <c r="AX1579" s="1150"/>
      <c r="AY1579" s="1150"/>
      <c r="AZ1579" s="1150"/>
      <c r="BA1579" s="1150"/>
      <c r="BB1579" s="1150"/>
      <c r="BC1579" s="1150"/>
      <c r="BD1579" s="1150"/>
      <c r="BE1579" s="1150"/>
      <c r="BF1579" s="1150"/>
      <c r="BG1579" s="1150"/>
      <c r="BH1579" s="1150"/>
      <c r="BI1579" s="1150"/>
      <c r="BJ1579" s="1150"/>
    </row>
    <row r="1580" spans="1:62" ht="51.75">
      <c r="A1580" s="1150"/>
      <c r="B1580" s="1150"/>
      <c r="C1580" s="1150" t="s">
        <v>17924</v>
      </c>
      <c r="D1580" s="1150" t="s">
        <v>18942</v>
      </c>
      <c r="E1580" s="1150" t="s">
        <v>18943</v>
      </c>
      <c r="F1580" s="1150" t="s">
        <v>18948</v>
      </c>
      <c r="G1580" s="1150" t="s">
        <v>17920</v>
      </c>
      <c r="H1580" s="1016" t="s">
        <v>11233</v>
      </c>
      <c r="I1580" s="1150" t="s">
        <v>20938</v>
      </c>
      <c r="J1580" s="1016" t="s">
        <v>11234</v>
      </c>
      <c r="K1580" s="1016" t="s">
        <v>20939</v>
      </c>
      <c r="L1580" s="1150" t="s">
        <v>394</v>
      </c>
      <c r="M1580" s="1150"/>
      <c r="N1580" s="1150"/>
      <c r="O1580" s="1150"/>
      <c r="P1580" s="1150"/>
      <c r="Q1580" s="1150"/>
      <c r="R1580" s="1150"/>
      <c r="S1580" s="1150"/>
      <c r="T1580" s="1150"/>
      <c r="U1580" s="1150">
        <v>1003681042</v>
      </c>
      <c r="V1580" s="1150"/>
      <c r="W1580" s="1150"/>
      <c r="X1580" s="1150"/>
      <c r="Y1580" s="1150"/>
      <c r="Z1580" s="1150"/>
      <c r="AA1580" s="1150"/>
      <c r="AB1580" s="1150"/>
      <c r="AC1580" s="1150"/>
      <c r="AD1580" s="1150"/>
      <c r="AE1580" s="1150"/>
      <c r="AF1580" s="1150" t="s">
        <v>19576</v>
      </c>
      <c r="AG1580" s="1211">
        <v>45210</v>
      </c>
      <c r="AH1580" s="1150"/>
      <c r="AI1580" s="1016" t="s">
        <v>11233</v>
      </c>
      <c r="AJ1580" s="1016" t="s">
        <v>11234</v>
      </c>
      <c r="AK1580" s="1228">
        <v>50083.13</v>
      </c>
      <c r="AL1580" s="1150"/>
      <c r="AM1580" s="1150" t="s">
        <v>20384</v>
      </c>
      <c r="AN1580" s="1150" t="s">
        <v>19885</v>
      </c>
      <c r="AO1580" s="1210">
        <v>6201.32</v>
      </c>
      <c r="AP1580" s="1270" t="s">
        <v>20940</v>
      </c>
      <c r="AQ1580" s="1150"/>
      <c r="AR1580" s="1150"/>
      <c r="AS1580" s="1150"/>
      <c r="AT1580" s="1150"/>
      <c r="AU1580" s="1150"/>
      <c r="AV1580" s="1150"/>
      <c r="AW1580" s="1150"/>
      <c r="AX1580" s="1150"/>
      <c r="AY1580" s="1150"/>
      <c r="AZ1580" s="1150"/>
      <c r="BA1580" s="1150"/>
      <c r="BB1580" s="1150"/>
      <c r="BC1580" s="1150"/>
      <c r="BD1580" s="1150"/>
      <c r="BE1580" s="1150"/>
      <c r="BF1580" s="1150"/>
      <c r="BG1580" s="1150"/>
      <c r="BH1580" s="1150"/>
      <c r="BI1580" s="1150"/>
      <c r="BJ1580" s="1150"/>
    </row>
    <row r="1581" spans="1:62">
      <c r="A1581" s="1150"/>
      <c r="B1581" s="1150"/>
      <c r="C1581" s="1150" t="s">
        <v>17924</v>
      </c>
      <c r="D1581" s="1150" t="s">
        <v>18942</v>
      </c>
      <c r="E1581" s="1150" t="s">
        <v>18943</v>
      </c>
      <c r="F1581" s="1150" t="s">
        <v>19171</v>
      </c>
      <c r="G1581" s="1150" t="s">
        <v>19136</v>
      </c>
      <c r="H1581" s="1150" t="s">
        <v>4234</v>
      </c>
      <c r="I1581" s="1150" t="s">
        <v>4231</v>
      </c>
      <c r="J1581" s="1150" t="s">
        <v>4233</v>
      </c>
      <c r="K1581" s="1150" t="s">
        <v>20941</v>
      </c>
      <c r="L1581" s="1150" t="s">
        <v>394</v>
      </c>
      <c r="M1581" s="1150">
        <v>100207441</v>
      </c>
      <c r="N1581" s="1150" t="s">
        <v>394</v>
      </c>
      <c r="O1581" s="1150"/>
      <c r="P1581" s="1150" t="s">
        <v>17721</v>
      </c>
      <c r="Q1581" s="1150"/>
      <c r="R1581" s="1150"/>
      <c r="S1581" s="1150"/>
      <c r="T1581" s="1150"/>
      <c r="U1581" s="1150">
        <v>1003681084</v>
      </c>
      <c r="V1581" s="1150"/>
      <c r="W1581" s="1150"/>
      <c r="X1581" s="1150"/>
      <c r="Y1581" s="1150"/>
      <c r="Z1581" s="1150"/>
      <c r="AA1581" s="1150"/>
      <c r="AB1581" s="1150"/>
      <c r="AC1581" s="1150"/>
      <c r="AD1581" s="1150"/>
      <c r="AE1581" s="1150"/>
      <c r="AF1581" s="1150" t="s">
        <v>18973</v>
      </c>
      <c r="AG1581" s="1211">
        <v>45210</v>
      </c>
      <c r="AH1581" s="1150"/>
      <c r="AI1581" s="1150" t="s">
        <v>4234</v>
      </c>
      <c r="AJ1581" s="1150" t="s">
        <v>4233</v>
      </c>
      <c r="AK1581" s="1210">
        <v>708745</v>
      </c>
      <c r="AL1581" s="1150"/>
      <c r="AM1581" s="1150" t="s">
        <v>20346</v>
      </c>
      <c r="AN1581" s="1150" t="s">
        <v>20942</v>
      </c>
      <c r="AO1581" s="1210">
        <v>4235.2</v>
      </c>
      <c r="AP1581" s="1150" t="s">
        <v>20943</v>
      </c>
      <c r="AQ1581" s="1150"/>
      <c r="AR1581" s="1150"/>
      <c r="AS1581" s="1150"/>
      <c r="AT1581" s="1150"/>
      <c r="AU1581" s="1150"/>
      <c r="AV1581" s="1150"/>
      <c r="AW1581" s="1150"/>
      <c r="AX1581" s="1150"/>
      <c r="AY1581" s="1150"/>
      <c r="AZ1581" s="1150"/>
      <c r="BA1581" s="1150"/>
      <c r="BB1581" s="1150"/>
      <c r="BC1581" s="1150"/>
      <c r="BD1581" s="1150"/>
      <c r="BE1581" s="1150"/>
      <c r="BF1581" s="1150"/>
      <c r="BG1581" s="1150"/>
      <c r="BH1581" s="1150"/>
      <c r="BI1581" s="1150"/>
      <c r="BJ1581" s="1150"/>
    </row>
    <row r="1582" spans="1:62">
      <c r="A1582" s="1150"/>
      <c r="B1582" s="1150"/>
      <c r="C1582" s="1150" t="s">
        <v>17924</v>
      </c>
      <c r="D1582" s="1150" t="s">
        <v>18942</v>
      </c>
      <c r="E1582" s="1150" t="s">
        <v>18943</v>
      </c>
      <c r="F1582" s="1150" t="s">
        <v>18948</v>
      </c>
      <c r="G1582" s="1150" t="s">
        <v>17912</v>
      </c>
      <c r="H1582" s="1150" t="s">
        <v>13909</v>
      </c>
      <c r="I1582" s="1150" t="s">
        <v>13911</v>
      </c>
      <c r="J1582" s="1150" t="s">
        <v>13910</v>
      </c>
      <c r="K1582" s="1150" t="s">
        <v>20944</v>
      </c>
      <c r="L1582" s="1150" t="s">
        <v>394</v>
      </c>
      <c r="M1582" s="1271">
        <v>100207609</v>
      </c>
      <c r="N1582" s="1150" t="s">
        <v>394</v>
      </c>
      <c r="O1582" s="1150"/>
      <c r="P1582" s="1150" t="s">
        <v>17721</v>
      </c>
      <c r="Q1582" s="1150"/>
      <c r="R1582" s="1150"/>
      <c r="S1582" s="1150"/>
      <c r="T1582" s="1150"/>
      <c r="U1582" s="1150">
        <v>1003681054</v>
      </c>
      <c r="V1582" s="1150">
        <v>1003681075</v>
      </c>
      <c r="W1582" s="1150"/>
      <c r="X1582" s="1150"/>
      <c r="Y1582" s="1150"/>
      <c r="Z1582" s="1150"/>
      <c r="AA1582" s="1150"/>
      <c r="AB1582" s="1150"/>
      <c r="AC1582" s="1150"/>
      <c r="AD1582" s="1150"/>
      <c r="AE1582" s="1150"/>
      <c r="AF1582" s="1150" t="s">
        <v>18973</v>
      </c>
      <c r="AG1582" s="1211">
        <v>45210</v>
      </c>
      <c r="AH1582" s="1150"/>
      <c r="AI1582" s="1150" t="s">
        <v>13909</v>
      </c>
      <c r="AJ1582" s="1150" t="s">
        <v>13910</v>
      </c>
      <c r="AK1582" s="1210">
        <v>49348</v>
      </c>
      <c r="AL1582" s="1150"/>
      <c r="AM1582" s="1150" t="s">
        <v>20351</v>
      </c>
      <c r="AN1582" s="1150" t="s">
        <v>19792</v>
      </c>
      <c r="AO1582" s="1210">
        <v>12718</v>
      </c>
      <c r="AP1582" s="1150" t="s">
        <v>13912</v>
      </c>
      <c r="AQ1582" s="1150"/>
      <c r="AR1582" s="1150"/>
      <c r="AS1582" s="1150"/>
      <c r="AT1582" s="1150"/>
      <c r="AU1582" s="1150"/>
      <c r="AV1582" s="1150"/>
      <c r="AW1582" s="1150"/>
      <c r="AX1582" s="1150"/>
      <c r="AY1582" s="1150"/>
      <c r="AZ1582" s="1150"/>
      <c r="BA1582" s="1150"/>
      <c r="BB1582" s="1150"/>
      <c r="BC1582" s="1150"/>
      <c r="BD1582" s="1150"/>
      <c r="BE1582" s="1150"/>
      <c r="BF1582" s="1150"/>
      <c r="BG1582" s="1150"/>
      <c r="BH1582" s="1150"/>
      <c r="BI1582" s="1150"/>
      <c r="BJ1582" s="1150"/>
    </row>
    <row r="1583" spans="1:62" ht="108">
      <c r="A1583" s="1150"/>
      <c r="B1583" s="1150"/>
      <c r="C1583" s="1150" t="s">
        <v>17924</v>
      </c>
      <c r="D1583" s="1150" t="s">
        <v>18942</v>
      </c>
      <c r="E1583" s="1150" t="s">
        <v>18943</v>
      </c>
      <c r="F1583" s="1150" t="s">
        <v>18948</v>
      </c>
      <c r="G1583" s="1150" t="s">
        <v>17920</v>
      </c>
      <c r="H1583" s="1016" t="s">
        <v>11225</v>
      </c>
      <c r="I1583" s="1150" t="s">
        <v>20945</v>
      </c>
      <c r="J1583" s="1016" t="s">
        <v>11226</v>
      </c>
      <c r="K1583" s="1215" t="s">
        <v>20946</v>
      </c>
      <c r="L1583" s="1150" t="s">
        <v>394</v>
      </c>
      <c r="M1583" s="1150"/>
      <c r="N1583" s="1150"/>
      <c r="O1583" s="1150"/>
      <c r="P1583" s="1150"/>
      <c r="Q1583" s="1150"/>
      <c r="R1583" s="1150"/>
      <c r="S1583" s="1150"/>
      <c r="T1583" s="1150"/>
      <c r="U1583" s="1150">
        <v>1003681044</v>
      </c>
      <c r="V1583" s="1150"/>
      <c r="W1583" s="1150"/>
      <c r="X1583" s="1150"/>
      <c r="Y1583" s="1150"/>
      <c r="Z1583" s="1150"/>
      <c r="AA1583" s="1150"/>
      <c r="AB1583" s="1150"/>
      <c r="AC1583" s="1150"/>
      <c r="AD1583" s="1150"/>
      <c r="AE1583" s="1150"/>
      <c r="AF1583" s="1150" t="s">
        <v>19576</v>
      </c>
      <c r="AG1583" s="1211">
        <v>45210</v>
      </c>
      <c r="AH1583" s="1150"/>
      <c r="AI1583" s="1016" t="s">
        <v>11225</v>
      </c>
      <c r="AJ1583" s="1016" t="s">
        <v>11226</v>
      </c>
      <c r="AK1583" s="1228">
        <v>171800.54</v>
      </c>
      <c r="AL1583" s="1150"/>
      <c r="AM1583" s="1150" t="s">
        <v>20947</v>
      </c>
      <c r="AN1583" s="1150" t="s">
        <v>19885</v>
      </c>
      <c r="AO1583" s="1210">
        <v>6201.32</v>
      </c>
      <c r="AP1583" s="970" t="s">
        <v>11228</v>
      </c>
      <c r="AQ1583" s="970"/>
      <c r="AR1583" s="1150"/>
      <c r="AS1583" s="1150"/>
      <c r="AT1583" s="1150"/>
      <c r="AU1583" s="1150"/>
      <c r="AV1583" s="1150"/>
      <c r="AW1583" s="1150"/>
      <c r="AX1583" s="1150"/>
      <c r="AY1583" s="1150"/>
      <c r="AZ1583" s="1150"/>
      <c r="BA1583" s="1150"/>
      <c r="BB1583" s="1150"/>
      <c r="BC1583" s="1150"/>
      <c r="BD1583" s="1150"/>
      <c r="BE1583" s="1150"/>
      <c r="BF1583" s="1150"/>
      <c r="BG1583" s="1150"/>
      <c r="BH1583" s="1150"/>
      <c r="BI1583" s="1150"/>
      <c r="BJ1583" s="1150"/>
    </row>
    <row r="1584" spans="1:62" ht="27">
      <c r="A1584" s="1150"/>
      <c r="B1584" s="1150"/>
      <c r="C1584" s="1150" t="s">
        <v>17924</v>
      </c>
      <c r="D1584" s="1150" t="s">
        <v>18942</v>
      </c>
      <c r="E1584" s="1150" t="s">
        <v>18943</v>
      </c>
      <c r="F1584" s="1150" t="s">
        <v>18948</v>
      </c>
      <c r="G1584" s="1150" t="s">
        <v>15831</v>
      </c>
      <c r="H1584" s="1016" t="s">
        <v>11429</v>
      </c>
      <c r="I1584" s="1016" t="s">
        <v>11431</v>
      </c>
      <c r="J1584" s="1016" t="s">
        <v>11430</v>
      </c>
      <c r="K1584" s="1016" t="s">
        <v>13359</v>
      </c>
      <c r="L1584" s="1150" t="s">
        <v>394</v>
      </c>
      <c r="M1584" s="1150"/>
      <c r="N1584" s="1150"/>
      <c r="O1584" s="1150"/>
      <c r="P1584" s="1150"/>
      <c r="Q1584" s="1150"/>
      <c r="R1584" s="1150"/>
      <c r="S1584" s="1150"/>
      <c r="T1584" s="1150"/>
      <c r="U1584" s="1150">
        <v>1003681105</v>
      </c>
      <c r="V1584" s="1150"/>
      <c r="W1584" s="1150"/>
      <c r="X1584" s="1150"/>
      <c r="Y1584" s="1150"/>
      <c r="Z1584" s="1150"/>
      <c r="AA1584" s="1150"/>
      <c r="AB1584" s="1150"/>
      <c r="AC1584" s="1150"/>
      <c r="AD1584" s="1150"/>
      <c r="AE1584" s="1150"/>
      <c r="AF1584" s="1150" t="s">
        <v>19576</v>
      </c>
      <c r="AG1584" s="1211">
        <v>45210</v>
      </c>
      <c r="AH1584" s="1150"/>
      <c r="AI1584" s="1016" t="s">
        <v>11429</v>
      </c>
      <c r="AJ1584" s="1016" t="s">
        <v>11430</v>
      </c>
      <c r="AK1584" s="1228">
        <v>58890.44</v>
      </c>
      <c r="AL1584" s="1150"/>
      <c r="AM1584" s="1150" t="s">
        <v>20947</v>
      </c>
      <c r="AN1584" s="1150" t="s">
        <v>13437</v>
      </c>
      <c r="AO1584" s="1215" t="s">
        <v>20948</v>
      </c>
      <c r="AP1584" s="1272" t="s">
        <v>11432</v>
      </c>
      <c r="AQ1584" s="1150"/>
      <c r="AR1584" s="1150"/>
      <c r="AS1584" s="1150"/>
      <c r="AT1584" s="1150"/>
      <c r="AU1584" s="1150"/>
      <c r="AV1584" s="1150"/>
      <c r="AW1584" s="1150"/>
      <c r="AX1584" s="1150"/>
      <c r="AY1584" s="1150"/>
      <c r="AZ1584" s="1150"/>
      <c r="BA1584" s="1150"/>
      <c r="BB1584" s="1150"/>
      <c r="BC1584" s="1150"/>
      <c r="BD1584" s="1150"/>
      <c r="BE1584" s="1150"/>
      <c r="BF1584" s="1150"/>
      <c r="BG1584" s="1150"/>
      <c r="BH1584" s="1150"/>
      <c r="BI1584" s="1150"/>
      <c r="BJ1584" s="1150"/>
    </row>
    <row r="1585" spans="1:62">
      <c r="A1585" s="1150"/>
      <c r="B1585" s="1150"/>
      <c r="C1585" s="1150"/>
      <c r="D1585" s="1150"/>
      <c r="E1585" s="1150"/>
      <c r="F1585" s="1150"/>
      <c r="G1585" s="1150" t="s">
        <v>15831</v>
      </c>
      <c r="H1585" s="1150"/>
      <c r="I1585" s="1150" t="s">
        <v>15275</v>
      </c>
      <c r="J1585" s="1150"/>
      <c r="K1585" s="1150" t="s">
        <v>20949</v>
      </c>
      <c r="L1585" s="1150"/>
      <c r="M1585" s="1150">
        <v>100210932</v>
      </c>
      <c r="N1585" s="1150"/>
      <c r="O1585" s="1150"/>
      <c r="P1585" s="1150"/>
      <c r="Q1585" s="1150"/>
      <c r="R1585" s="1150"/>
      <c r="S1585" s="1150"/>
      <c r="T1585" s="1150"/>
      <c r="U1585" s="1150"/>
      <c r="V1585" s="1150"/>
      <c r="W1585" s="1150"/>
      <c r="X1585" s="1150"/>
      <c r="Y1585" s="1150"/>
      <c r="Z1585" s="1150"/>
      <c r="AA1585" s="1150"/>
      <c r="AB1585" s="1150"/>
      <c r="AC1585" s="1150"/>
      <c r="AD1585" s="1150"/>
      <c r="AE1585" s="1150"/>
      <c r="AF1585" s="1150"/>
      <c r="AG1585" s="1150"/>
      <c r="AH1585" s="1150"/>
      <c r="AI1585" s="1150"/>
      <c r="AJ1585" s="1150"/>
      <c r="AK1585" s="1150"/>
      <c r="AL1585" s="1150"/>
      <c r="AM1585" s="1150"/>
      <c r="AN1585" s="1150"/>
      <c r="AO1585" s="1150"/>
      <c r="AP1585" s="1150"/>
      <c r="AQ1585" s="1150"/>
      <c r="AR1585" s="1150"/>
      <c r="AS1585" s="1150"/>
      <c r="AT1585" s="1150"/>
      <c r="AU1585" s="1150"/>
      <c r="AV1585" s="1150"/>
      <c r="AW1585" s="1150"/>
      <c r="AX1585" s="1150"/>
      <c r="AY1585" s="1150"/>
      <c r="AZ1585" s="1150"/>
      <c r="BA1585" s="1150"/>
      <c r="BB1585" s="1150"/>
      <c r="BC1585" s="1150"/>
      <c r="BD1585" s="1150"/>
      <c r="BE1585" s="1150"/>
      <c r="BF1585" s="1150"/>
      <c r="BG1585" s="1150"/>
      <c r="BH1585" s="1150"/>
      <c r="BI1585" s="1150"/>
      <c r="BJ1585" s="1150"/>
    </row>
    <row r="1586" spans="1:62">
      <c r="A1586" s="1150"/>
      <c r="B1586" s="1150"/>
      <c r="C1586" s="1150" t="s">
        <v>19224</v>
      </c>
      <c r="D1586" s="1150" t="s">
        <v>18942</v>
      </c>
      <c r="E1586" s="1150" t="s">
        <v>18943</v>
      </c>
      <c r="F1586" s="1150" t="s">
        <v>18948</v>
      </c>
      <c r="G1586" s="1150" t="s">
        <v>57</v>
      </c>
      <c r="H1586" s="1150"/>
      <c r="I1586" s="1016" t="s">
        <v>13953</v>
      </c>
      <c r="J1586" s="1150"/>
      <c r="K1586" s="1016" t="s">
        <v>13954</v>
      </c>
      <c r="L1586" s="1150" t="s">
        <v>394</v>
      </c>
      <c r="M1586" s="1150"/>
      <c r="N1586" s="1150"/>
      <c r="O1586" s="1150"/>
      <c r="P1586" s="1150"/>
      <c r="Q1586" s="1150"/>
      <c r="R1586" s="1150"/>
      <c r="S1586" s="1150"/>
      <c r="T1586" s="1150"/>
      <c r="U1586" s="1150"/>
      <c r="V1586" s="1150"/>
      <c r="W1586" s="1150"/>
      <c r="X1586" s="1150"/>
      <c r="Y1586" s="1150"/>
      <c r="Z1586" s="1150"/>
      <c r="AA1586" s="1150"/>
      <c r="AB1586" s="1150"/>
      <c r="AC1586" s="1150"/>
      <c r="AD1586" s="1150"/>
      <c r="AE1586" s="1150"/>
      <c r="AF1586" s="1150"/>
      <c r="AG1586" s="1150"/>
      <c r="AH1586" s="1150"/>
      <c r="AI1586" s="1150"/>
      <c r="AJ1586" s="1150"/>
      <c r="AK1586" s="1150"/>
      <c r="AL1586" s="1150"/>
      <c r="AM1586" s="1150"/>
      <c r="AN1586" s="1150"/>
      <c r="AO1586" s="1150"/>
      <c r="AP1586" s="1150"/>
      <c r="AQ1586" s="1150"/>
      <c r="AR1586" s="1150"/>
      <c r="AS1586" s="1150"/>
      <c r="AT1586" s="1150"/>
      <c r="AU1586" s="1150"/>
      <c r="AV1586" s="1150"/>
      <c r="AW1586" s="1150"/>
      <c r="AX1586" s="1150"/>
      <c r="AY1586" s="1150" t="s">
        <v>20950</v>
      </c>
      <c r="AZ1586" s="1150"/>
      <c r="BA1586" s="1150"/>
      <c r="BB1586" s="1150"/>
      <c r="BC1586" s="1150"/>
      <c r="BD1586" s="1150"/>
      <c r="BE1586" s="1150"/>
      <c r="BF1586" s="1150"/>
      <c r="BG1586" s="1150"/>
      <c r="BH1586" s="1150"/>
      <c r="BI1586" s="1150"/>
      <c r="BJ1586" s="1150"/>
    </row>
    <row r="1587" spans="1:62">
      <c r="A1587" s="1150"/>
      <c r="B1587" s="1150"/>
      <c r="C1587" s="1150" t="s">
        <v>19224</v>
      </c>
      <c r="D1587" s="1150" t="s">
        <v>18942</v>
      </c>
      <c r="E1587" s="1150" t="s">
        <v>18943</v>
      </c>
      <c r="F1587" s="1150" t="s">
        <v>18948</v>
      </c>
      <c r="G1587" s="1150" t="s">
        <v>57</v>
      </c>
      <c r="H1587" s="1150"/>
      <c r="I1587" s="1150" t="s">
        <v>13958</v>
      </c>
      <c r="J1587" s="1150"/>
      <c r="K1587" s="1016" t="s">
        <v>20951</v>
      </c>
      <c r="L1587" s="1150" t="s">
        <v>394</v>
      </c>
      <c r="M1587" s="1150"/>
      <c r="N1587" s="1150"/>
      <c r="O1587" s="1150"/>
      <c r="P1587" s="1150"/>
      <c r="Q1587" s="1150"/>
      <c r="R1587" s="1150"/>
      <c r="S1587" s="1150"/>
      <c r="T1587" s="1150"/>
      <c r="U1587" s="1150"/>
      <c r="V1587" s="1150"/>
      <c r="W1587" s="1150"/>
      <c r="X1587" s="1150"/>
      <c r="Y1587" s="1150"/>
      <c r="Z1587" s="1150"/>
      <c r="AA1587" s="1150"/>
      <c r="AB1587" s="1150"/>
      <c r="AC1587" s="1150"/>
      <c r="AD1587" s="1150"/>
      <c r="AE1587" s="1150"/>
      <c r="AF1587" s="1150"/>
      <c r="AG1587" s="1150"/>
      <c r="AH1587" s="1150"/>
      <c r="AI1587" s="1150"/>
      <c r="AJ1587" s="1150"/>
      <c r="AK1587" s="1150"/>
      <c r="AL1587" s="1150"/>
      <c r="AM1587" s="1150"/>
      <c r="AN1587" s="1150"/>
      <c r="AO1587" s="1150"/>
      <c r="AP1587" s="1150"/>
      <c r="AQ1587" s="1150"/>
      <c r="AR1587" s="1150"/>
      <c r="AS1587" s="1150"/>
      <c r="AT1587" s="1150"/>
      <c r="AU1587" s="1150"/>
      <c r="AV1587" s="1150"/>
      <c r="AW1587" s="1150"/>
      <c r="AX1587" s="1150"/>
      <c r="AY1587" s="1150" t="s">
        <v>20950</v>
      </c>
      <c r="AZ1587" s="1150"/>
      <c r="BA1587" s="1150"/>
      <c r="BB1587" s="1150"/>
      <c r="BC1587" s="1150"/>
      <c r="BD1587" s="1150"/>
      <c r="BE1587" s="1150"/>
      <c r="BF1587" s="1150"/>
      <c r="BG1587" s="1150"/>
      <c r="BH1587" s="1150"/>
      <c r="BI1587" s="1150"/>
      <c r="BJ1587" s="1150"/>
    </row>
    <row r="1588" spans="1:62">
      <c r="A1588" s="1150"/>
      <c r="B1588" s="1150"/>
      <c r="C1588" s="1150" t="s">
        <v>19224</v>
      </c>
      <c r="D1588" s="1150" t="s">
        <v>18942</v>
      </c>
      <c r="E1588" s="1150" t="s">
        <v>18943</v>
      </c>
      <c r="F1588" s="1150" t="s">
        <v>18948</v>
      </c>
      <c r="G1588" s="1150" t="s">
        <v>57</v>
      </c>
      <c r="H1588" s="1150"/>
      <c r="I1588" s="1016" t="s">
        <v>13963</v>
      </c>
      <c r="J1588" s="1150"/>
      <c r="K1588" s="1016" t="s">
        <v>20952</v>
      </c>
      <c r="L1588" s="1150" t="s">
        <v>394</v>
      </c>
      <c r="M1588" s="1150"/>
      <c r="N1588" s="1150"/>
      <c r="O1588" s="1150"/>
      <c r="P1588" s="1150"/>
      <c r="Q1588" s="1150"/>
      <c r="R1588" s="1150"/>
      <c r="S1588" s="1150"/>
      <c r="T1588" s="1150"/>
      <c r="U1588" s="1150"/>
      <c r="V1588" s="1150"/>
      <c r="W1588" s="1150"/>
      <c r="X1588" s="1150"/>
      <c r="Y1588" s="1150"/>
      <c r="Z1588" s="1150"/>
      <c r="AA1588" s="1150"/>
      <c r="AB1588" s="1150"/>
      <c r="AC1588" s="1150"/>
      <c r="AD1588" s="1150"/>
      <c r="AE1588" s="1150"/>
      <c r="AF1588" s="1150"/>
      <c r="AG1588" s="1150"/>
      <c r="AH1588" s="1150"/>
      <c r="AI1588" s="1150"/>
      <c r="AJ1588" s="1150"/>
      <c r="AK1588" s="1150"/>
      <c r="AL1588" s="1150"/>
      <c r="AM1588" s="1150"/>
      <c r="AN1588" s="1150"/>
      <c r="AO1588" s="1150"/>
      <c r="AP1588" s="1150"/>
      <c r="AQ1588" s="1150"/>
      <c r="AR1588" s="1150"/>
      <c r="AS1588" s="1150"/>
      <c r="AT1588" s="1150"/>
      <c r="AU1588" s="1150"/>
      <c r="AV1588" s="1150"/>
      <c r="AW1588" s="1150"/>
      <c r="AX1588" s="1150"/>
      <c r="AY1588" s="1150" t="s">
        <v>20950</v>
      </c>
      <c r="AZ1588" s="1150"/>
      <c r="BA1588" s="1150"/>
      <c r="BB1588" s="1150"/>
      <c r="BC1588" s="1150"/>
      <c r="BD1588" s="1150"/>
      <c r="BE1588" s="1150"/>
      <c r="BF1588" s="1150"/>
      <c r="BG1588" s="1150"/>
      <c r="BH1588" s="1150"/>
      <c r="BI1588" s="1150"/>
      <c r="BJ1588" s="1150"/>
    </row>
    <row r="1589" spans="1:62">
      <c r="A1589" s="1150"/>
      <c r="B1589" s="1150"/>
      <c r="C1589" s="1150" t="s">
        <v>17924</v>
      </c>
      <c r="D1589" s="1150" t="s">
        <v>18942</v>
      </c>
      <c r="E1589" s="1150" t="s">
        <v>18943</v>
      </c>
      <c r="F1589" s="1150" t="s">
        <v>18944</v>
      </c>
      <c r="G1589" s="1150" t="s">
        <v>3643</v>
      </c>
      <c r="H1589" s="1150" t="s">
        <v>8620</v>
      </c>
      <c r="I1589" s="1150" t="s">
        <v>8622</v>
      </c>
      <c r="J1589" s="1198" t="s">
        <v>8621</v>
      </c>
      <c r="K1589" s="1150" t="s">
        <v>8624</v>
      </c>
      <c r="L1589" s="1150" t="s">
        <v>394</v>
      </c>
      <c r="M1589" s="1150">
        <v>100208459</v>
      </c>
      <c r="N1589" s="1150" t="s">
        <v>394</v>
      </c>
      <c r="O1589" s="1150"/>
      <c r="P1589" s="1150" t="s">
        <v>17721</v>
      </c>
      <c r="Q1589" s="1150"/>
      <c r="R1589" s="1210">
        <v>165161</v>
      </c>
      <c r="S1589" s="1150"/>
      <c r="T1589" s="1150" t="s">
        <v>394</v>
      </c>
      <c r="U1589" s="1150">
        <v>1003681133</v>
      </c>
      <c r="V1589" s="1150">
        <v>1003681132</v>
      </c>
      <c r="W1589" s="1150"/>
      <c r="X1589" s="1150"/>
      <c r="Y1589" s="1150"/>
      <c r="Z1589" s="1150"/>
      <c r="AA1589" s="1150"/>
      <c r="AB1589" s="1150"/>
      <c r="AC1589" s="1150"/>
      <c r="AD1589" s="1150"/>
      <c r="AE1589" s="1150"/>
      <c r="AF1589" s="1150" t="s">
        <v>19172</v>
      </c>
      <c r="AG1589" s="1211">
        <v>45210</v>
      </c>
      <c r="AH1589" s="1150"/>
      <c r="AI1589" s="1150" t="s">
        <v>8620</v>
      </c>
      <c r="AJ1589" s="1198" t="s">
        <v>8621</v>
      </c>
      <c r="AK1589" s="1210">
        <v>165161</v>
      </c>
      <c r="AL1589" s="1150"/>
      <c r="AM1589" s="1150" t="s">
        <v>20335</v>
      </c>
      <c r="AN1589" s="1150" t="s">
        <v>19792</v>
      </c>
      <c r="AO1589" s="1210">
        <v>73280</v>
      </c>
      <c r="AP1589" s="1150" t="s">
        <v>8623</v>
      </c>
      <c r="AQ1589" s="1150"/>
      <c r="AR1589" s="1150"/>
      <c r="AS1589" s="1150"/>
      <c r="AT1589" s="1150"/>
      <c r="AU1589" s="1150"/>
      <c r="AV1589" s="1150"/>
      <c r="AW1589" s="1150"/>
      <c r="AX1589" s="1150"/>
      <c r="AY1589" s="1150"/>
      <c r="AZ1589" s="1150"/>
      <c r="BA1589" s="1150"/>
      <c r="BB1589" s="1150"/>
      <c r="BC1589" s="1150"/>
      <c r="BD1589" s="1150"/>
      <c r="BE1589" s="1150"/>
      <c r="BF1589" s="1150"/>
      <c r="BG1589" s="1150"/>
      <c r="BH1589" s="1150"/>
      <c r="BI1589" s="1150"/>
      <c r="BJ1589" s="1150"/>
    </row>
    <row r="1590" spans="1:62">
      <c r="A1590" s="1150"/>
      <c r="B1590" s="1150"/>
      <c r="C1590" s="1150" t="s">
        <v>17924</v>
      </c>
      <c r="D1590" s="1150" t="s">
        <v>18942</v>
      </c>
      <c r="E1590" s="1150" t="s">
        <v>18943</v>
      </c>
      <c r="F1590" s="1150" t="s">
        <v>18959</v>
      </c>
      <c r="G1590" s="1150" t="s">
        <v>52</v>
      </c>
      <c r="H1590" s="1150" t="s">
        <v>3657</v>
      </c>
      <c r="I1590" s="1150" t="s">
        <v>3654</v>
      </c>
      <c r="J1590" s="1198" t="s">
        <v>3656</v>
      </c>
      <c r="K1590" s="1150" t="s">
        <v>20953</v>
      </c>
      <c r="L1590" s="1150" t="s">
        <v>394</v>
      </c>
      <c r="M1590" s="1150">
        <v>100200098</v>
      </c>
      <c r="N1590" s="1150" t="s">
        <v>394</v>
      </c>
      <c r="O1590" s="1150"/>
      <c r="P1590" s="1150" t="s">
        <v>17721</v>
      </c>
      <c r="Q1590" s="1150"/>
      <c r="R1590" s="1210">
        <v>100000</v>
      </c>
      <c r="S1590" s="1150"/>
      <c r="T1590" s="1150" t="s">
        <v>394</v>
      </c>
      <c r="U1590" s="1150">
        <v>1003681219</v>
      </c>
      <c r="V1590" s="1150"/>
      <c r="W1590" s="1150"/>
      <c r="X1590" s="1150"/>
      <c r="Y1590" s="1150"/>
      <c r="Z1590" s="1150"/>
      <c r="AA1590" s="1150"/>
      <c r="AB1590" s="1150"/>
      <c r="AC1590" s="1150"/>
      <c r="AD1590" s="1150"/>
      <c r="AE1590" s="1150"/>
      <c r="AF1590" s="1150" t="s">
        <v>19172</v>
      </c>
      <c r="AG1590" s="1211">
        <v>45210</v>
      </c>
      <c r="AH1590" s="1150"/>
      <c r="AI1590" s="1150" t="s">
        <v>3657</v>
      </c>
      <c r="AJ1590" s="1198" t="s">
        <v>3656</v>
      </c>
      <c r="AK1590" s="1210">
        <v>100000</v>
      </c>
      <c r="AL1590" s="1150"/>
      <c r="AM1590" s="1150" t="s">
        <v>20954</v>
      </c>
      <c r="AN1590" s="1150" t="s">
        <v>20567</v>
      </c>
      <c r="AO1590" s="1210">
        <v>6746</v>
      </c>
      <c r="AP1590" s="1150" t="s">
        <v>10599</v>
      </c>
      <c r="AQ1590" s="1150"/>
      <c r="AR1590" s="1150"/>
      <c r="AS1590" s="1150"/>
      <c r="AT1590" s="1150"/>
      <c r="AU1590" s="1150"/>
      <c r="AV1590" s="1150"/>
      <c r="AW1590" s="1150"/>
      <c r="AX1590" s="1150"/>
      <c r="AY1590" s="1150"/>
      <c r="AZ1590" s="1150"/>
      <c r="BA1590" s="1150"/>
      <c r="BB1590" s="1150"/>
      <c r="BC1590" s="1150"/>
      <c r="BD1590" s="1150"/>
      <c r="BE1590" s="1150"/>
      <c r="BF1590" s="1150"/>
      <c r="BG1590" s="1150"/>
      <c r="BH1590" s="1150"/>
      <c r="BI1590" s="1150"/>
      <c r="BJ1590" s="1150"/>
    </row>
    <row r="1591" spans="1:62" ht="135">
      <c r="A1591" s="1150"/>
      <c r="B1591" s="1150"/>
      <c r="C1591" s="1150" t="s">
        <v>17924</v>
      </c>
      <c r="D1591" s="1150" t="s">
        <v>18942</v>
      </c>
      <c r="E1591" s="1150" t="s">
        <v>18943</v>
      </c>
      <c r="F1591" s="1150" t="s">
        <v>19171</v>
      </c>
      <c r="G1591" s="1150" t="s">
        <v>3189</v>
      </c>
      <c r="H1591" s="1016" t="s">
        <v>11975</v>
      </c>
      <c r="I1591" s="1150" t="s">
        <v>11977</v>
      </c>
      <c r="J1591" s="1198" t="s">
        <v>11976</v>
      </c>
      <c r="K1591" s="1215" t="s">
        <v>20955</v>
      </c>
      <c r="L1591" s="1150" t="s">
        <v>394</v>
      </c>
      <c r="M1591" s="1150">
        <v>100195798</v>
      </c>
      <c r="N1591" s="1150" t="s">
        <v>394</v>
      </c>
      <c r="O1591" s="1150"/>
      <c r="P1591" s="1150" t="s">
        <v>17721</v>
      </c>
      <c r="Q1591" s="1150"/>
      <c r="R1591" s="1210">
        <v>377607</v>
      </c>
      <c r="S1591" s="1150"/>
      <c r="T1591" s="1150" t="s">
        <v>394</v>
      </c>
      <c r="U1591" s="1150">
        <v>1003681217</v>
      </c>
      <c r="V1591" s="1150">
        <v>1003681218</v>
      </c>
      <c r="W1591" s="1150"/>
      <c r="X1591" s="1150"/>
      <c r="Y1591" s="1150"/>
      <c r="Z1591" s="1150"/>
      <c r="AA1591" s="1150"/>
      <c r="AB1591" s="1150"/>
      <c r="AC1591" s="1150"/>
      <c r="AD1591" s="1150"/>
      <c r="AE1591" s="1150"/>
      <c r="AF1591" s="1150" t="s">
        <v>19172</v>
      </c>
      <c r="AG1591" s="1211">
        <v>45210</v>
      </c>
      <c r="AH1591" s="1150"/>
      <c r="AI1591" s="1016" t="s">
        <v>11975</v>
      </c>
      <c r="AJ1591" s="1198" t="s">
        <v>11976</v>
      </c>
      <c r="AK1591" s="1228">
        <v>226564.17</v>
      </c>
      <c r="AL1591" s="1150"/>
      <c r="AM1591" s="1016" t="s">
        <v>4193</v>
      </c>
      <c r="AN1591" s="1016" t="s">
        <v>13129</v>
      </c>
      <c r="AO1591" s="1210">
        <v>124367</v>
      </c>
      <c r="AP1591" s="1150" t="s">
        <v>11978</v>
      </c>
      <c r="AQ1591" s="1150"/>
      <c r="AR1591" s="1150"/>
      <c r="AS1591" s="1150"/>
      <c r="AT1591" s="1150"/>
      <c r="AU1591" s="1150"/>
      <c r="AV1591" s="1150"/>
      <c r="AW1591" s="1150"/>
      <c r="AX1591" s="1150"/>
      <c r="AY1591" s="1150"/>
      <c r="AZ1591" s="1150"/>
      <c r="BA1591" s="1150"/>
      <c r="BB1591" s="1150"/>
      <c r="BC1591" s="1150"/>
      <c r="BD1591" s="1150"/>
      <c r="BE1591" s="1150"/>
      <c r="BF1591" s="1150"/>
      <c r="BG1591" s="1150"/>
      <c r="BH1591" s="1150"/>
      <c r="BI1591" s="1150"/>
      <c r="BJ1591" s="1150"/>
    </row>
    <row r="1592" spans="1:62">
      <c r="A1592" s="1150"/>
      <c r="B1592" s="1150"/>
      <c r="C1592" s="1150" t="s">
        <v>19626</v>
      </c>
      <c r="D1592" s="1150" t="s">
        <v>18942</v>
      </c>
      <c r="E1592" s="1150" t="s">
        <v>17550</v>
      </c>
      <c r="F1592" s="1150" t="s">
        <v>18944</v>
      </c>
      <c r="G1592" s="1150" t="s">
        <v>17900</v>
      </c>
      <c r="H1592" s="1016" t="s">
        <v>20956</v>
      </c>
      <c r="I1592" s="1150" t="s">
        <v>14082</v>
      </c>
      <c r="J1592" s="1150" t="s">
        <v>14081</v>
      </c>
      <c r="K1592" s="1150" t="s">
        <v>20957</v>
      </c>
      <c r="L1592" s="1150" t="s">
        <v>18997</v>
      </c>
      <c r="M1592" s="1150"/>
      <c r="N1592" s="1150"/>
      <c r="O1592" s="1150"/>
      <c r="P1592" s="1150"/>
      <c r="Q1592" s="1150"/>
      <c r="R1592" s="1150"/>
      <c r="S1592" s="1150"/>
      <c r="T1592" s="1150"/>
      <c r="U1592" s="1150"/>
      <c r="V1592" s="1150"/>
      <c r="W1592" s="1150"/>
      <c r="X1592" s="1150"/>
      <c r="Y1592" s="1150"/>
      <c r="Z1592" s="1150"/>
      <c r="AA1592" s="1150"/>
      <c r="AB1592" s="1150"/>
      <c r="AC1592" s="1150"/>
      <c r="AD1592" s="1150"/>
      <c r="AE1592" s="1150"/>
      <c r="AF1592" s="1150"/>
      <c r="AG1592" s="1150"/>
      <c r="AH1592" s="1150"/>
      <c r="AI1592" s="1016" t="s">
        <v>20956</v>
      </c>
      <c r="AJ1592" s="1150" t="s">
        <v>14081</v>
      </c>
      <c r="AK1592" s="1150"/>
      <c r="AL1592" s="1150"/>
      <c r="AM1592" s="1150"/>
      <c r="AN1592" s="1150"/>
      <c r="AO1592" s="1150"/>
      <c r="AP1592" s="1150"/>
      <c r="AQ1592" s="1150"/>
      <c r="AR1592" s="1150"/>
      <c r="AS1592" s="1150"/>
      <c r="AT1592" s="1150"/>
      <c r="AU1592" s="1150"/>
      <c r="AV1592" s="1150"/>
      <c r="AW1592" s="1150"/>
      <c r="AX1592" s="1150"/>
      <c r="AY1592" s="1150"/>
      <c r="AZ1592" s="1150"/>
      <c r="BA1592" s="1150"/>
      <c r="BB1592" s="1150"/>
      <c r="BC1592" s="1150"/>
      <c r="BD1592" s="1150"/>
      <c r="BE1592" s="1150"/>
      <c r="BF1592" s="1150"/>
      <c r="BG1592" s="1150"/>
      <c r="BH1592" s="1150"/>
      <c r="BI1592" s="1150"/>
      <c r="BJ1592" s="1150"/>
    </row>
    <row r="1593" spans="1:62">
      <c r="A1593" s="1150"/>
      <c r="B1593" s="1150"/>
      <c r="C1593" s="1150"/>
      <c r="D1593" s="1150"/>
      <c r="E1593" s="1150" t="s">
        <v>17550</v>
      </c>
      <c r="F1593" s="1150" t="s">
        <v>18944</v>
      </c>
      <c r="G1593" s="1150" t="s">
        <v>17873</v>
      </c>
      <c r="H1593" s="1150" t="s">
        <v>14046</v>
      </c>
      <c r="I1593" s="1150" t="s">
        <v>14047</v>
      </c>
      <c r="J1593" s="1150"/>
      <c r="K1593" s="1150" t="s">
        <v>20958</v>
      </c>
      <c r="L1593" s="1150" t="s">
        <v>18997</v>
      </c>
      <c r="M1593" s="1150"/>
      <c r="N1593" s="1150"/>
      <c r="O1593" s="1150"/>
      <c r="P1593" s="1150"/>
      <c r="Q1593" s="1150"/>
      <c r="R1593" s="1150"/>
      <c r="S1593" s="1150"/>
      <c r="T1593" s="1150"/>
      <c r="U1593" s="1150"/>
      <c r="V1593" s="1150"/>
      <c r="W1593" s="1150"/>
      <c r="X1593" s="1150"/>
      <c r="Y1593" s="1150"/>
      <c r="Z1593" s="1150"/>
      <c r="AA1593" s="1150"/>
      <c r="AB1593" s="1150"/>
      <c r="AC1593" s="1150"/>
      <c r="AD1593" s="1150"/>
      <c r="AE1593" s="1150"/>
      <c r="AF1593" s="1150"/>
      <c r="AG1593" s="1150"/>
      <c r="AH1593" s="1150"/>
      <c r="AI1593" s="1150" t="s">
        <v>14046</v>
      </c>
      <c r="AJ1593" s="1150"/>
      <c r="AK1593" s="1150"/>
      <c r="AL1593" s="1150"/>
      <c r="AM1593" s="1150"/>
      <c r="AN1593" s="1150"/>
      <c r="AO1593" s="1150"/>
      <c r="AP1593" s="1150"/>
      <c r="AQ1593" s="1150"/>
      <c r="AR1593" s="1150"/>
      <c r="AS1593" s="1150"/>
      <c r="AT1593" s="1150"/>
      <c r="AU1593" s="1150"/>
      <c r="AV1593" s="1150"/>
      <c r="AW1593" s="1150"/>
      <c r="AX1593" s="1150"/>
      <c r="AY1593" s="1150"/>
      <c r="AZ1593" s="1150"/>
      <c r="BA1593" s="1150"/>
      <c r="BB1593" s="1150"/>
      <c r="BC1593" s="1150"/>
      <c r="BD1593" s="1150"/>
      <c r="BE1593" s="1150"/>
      <c r="BF1593" s="1150"/>
      <c r="BG1593" s="1150"/>
      <c r="BH1593" s="1150"/>
      <c r="BI1593" s="1150"/>
      <c r="BJ1593" s="1150"/>
    </row>
    <row r="1594" spans="1:62">
      <c r="A1594" s="1150"/>
      <c r="B1594" s="1150"/>
      <c r="C1594" s="1150" t="s">
        <v>19272</v>
      </c>
      <c r="D1594" s="1150" t="s">
        <v>19273</v>
      </c>
      <c r="E1594" s="1150" t="s">
        <v>18943</v>
      </c>
      <c r="F1594" s="1150" t="s">
        <v>18948</v>
      </c>
      <c r="G1594" s="1150" t="s">
        <v>15831</v>
      </c>
      <c r="H1594" s="1213" t="s">
        <v>15106</v>
      </c>
      <c r="I1594" s="1213" t="s">
        <v>15107</v>
      </c>
      <c r="J1594" s="1213" t="s">
        <v>19354</v>
      </c>
      <c r="K1594" s="1150" t="s">
        <v>15105</v>
      </c>
      <c r="L1594" s="1150" t="s">
        <v>394</v>
      </c>
      <c r="M1594" s="1150">
        <v>100210725</v>
      </c>
      <c r="N1594" s="1150" t="s">
        <v>394</v>
      </c>
      <c r="O1594" s="1150" t="s">
        <v>19349</v>
      </c>
      <c r="P1594" s="1150" t="s">
        <v>17721</v>
      </c>
      <c r="Q1594" s="1211">
        <v>45182</v>
      </c>
      <c r="R1594" s="1210">
        <v>8594</v>
      </c>
      <c r="S1594" s="1150"/>
      <c r="T1594" s="1150" t="s">
        <v>19281</v>
      </c>
      <c r="U1594" s="1150"/>
      <c r="V1594" s="1150"/>
      <c r="W1594" s="1150"/>
      <c r="X1594" s="1150"/>
      <c r="Y1594" s="1150"/>
      <c r="Z1594" s="1150"/>
      <c r="AA1594" s="1150"/>
      <c r="AB1594" s="1150"/>
      <c r="AC1594" s="1150"/>
      <c r="AD1594" s="1150"/>
      <c r="AE1594" s="1150"/>
      <c r="AF1594" s="1150" t="s">
        <v>19172</v>
      </c>
      <c r="AG1594" s="1150"/>
      <c r="AH1594" s="1212">
        <v>1</v>
      </c>
      <c r="AI1594" s="1213" t="s">
        <v>15106</v>
      </c>
      <c r="AJ1594" s="1213" t="s">
        <v>19354</v>
      </c>
      <c r="AK1594" s="1210">
        <v>15593.63</v>
      </c>
      <c r="AL1594" s="1210">
        <v>15594</v>
      </c>
      <c r="AM1594" s="1150" t="s">
        <v>516</v>
      </c>
      <c r="AN1594" s="1150" t="s">
        <v>13437</v>
      </c>
      <c r="AO1594" s="1210">
        <v>12656</v>
      </c>
      <c r="AP1594" s="1150" t="s">
        <v>15109</v>
      </c>
      <c r="AQ1594" s="1150"/>
      <c r="AR1594" s="1150"/>
      <c r="AS1594" s="1150"/>
      <c r="AT1594" s="1150"/>
      <c r="AU1594" s="1150"/>
      <c r="AV1594" s="1150"/>
      <c r="AW1594" s="1150"/>
      <c r="AX1594" s="1150"/>
      <c r="AY1594" s="1150" t="s">
        <v>20959</v>
      </c>
      <c r="AZ1594" s="1150"/>
      <c r="BA1594" s="1150"/>
      <c r="BB1594" s="1150"/>
      <c r="BC1594" s="1150"/>
      <c r="BD1594" s="1150"/>
      <c r="BE1594" s="1150"/>
      <c r="BF1594" s="1150"/>
      <c r="BG1594" s="1150"/>
      <c r="BH1594" s="1150"/>
      <c r="BI1594" s="1150"/>
      <c r="BJ1594" s="1150"/>
    </row>
    <row r="1595" spans="1:62">
      <c r="A1595" s="1150"/>
      <c r="B1595" s="1150"/>
      <c r="C1595" s="1150" t="s">
        <v>19272</v>
      </c>
      <c r="D1595" s="1150" t="s">
        <v>19273</v>
      </c>
      <c r="E1595" s="1150" t="s">
        <v>18943</v>
      </c>
      <c r="F1595" s="1150" t="s">
        <v>18944</v>
      </c>
      <c r="G1595" s="1150" t="s">
        <v>15831</v>
      </c>
      <c r="H1595" s="1222" t="s">
        <v>15329</v>
      </c>
      <c r="I1595" s="1213" t="s">
        <v>15146</v>
      </c>
      <c r="J1595" s="1223" t="s">
        <v>19433</v>
      </c>
      <c r="K1595" s="1150" t="s">
        <v>15328</v>
      </c>
      <c r="L1595" s="1150" t="s">
        <v>394</v>
      </c>
      <c r="M1595" s="1150">
        <v>100210036</v>
      </c>
      <c r="N1595" s="1150" t="s">
        <v>394</v>
      </c>
      <c r="O1595" s="1150"/>
      <c r="P1595" s="1150" t="s">
        <v>17721</v>
      </c>
      <c r="Q1595" s="1150"/>
      <c r="R1595" s="1210">
        <v>101757</v>
      </c>
      <c r="S1595" s="1150"/>
      <c r="T1595" s="1150" t="s">
        <v>18969</v>
      </c>
      <c r="U1595" s="1150"/>
      <c r="V1595" s="1150" t="s">
        <v>1081</v>
      </c>
      <c r="W1595" s="1150"/>
      <c r="X1595" s="1150"/>
      <c r="Y1595" s="1150"/>
      <c r="Z1595" s="1150"/>
      <c r="AA1595" s="1150"/>
      <c r="AB1595" s="1150"/>
      <c r="AC1595" s="1150"/>
      <c r="AD1595" s="1150"/>
      <c r="AE1595" s="1150"/>
      <c r="AF1595" s="1150" t="s">
        <v>19172</v>
      </c>
      <c r="AG1595" s="1150"/>
      <c r="AH1595" s="1212">
        <v>1</v>
      </c>
      <c r="AI1595" s="1222" t="s">
        <v>15329</v>
      </c>
      <c r="AJ1595" s="1223" t="s">
        <v>19433</v>
      </c>
      <c r="AK1595" s="1234">
        <v>367113.55</v>
      </c>
      <c r="AL1595" s="1210">
        <v>367114</v>
      </c>
      <c r="AM1595" s="1150" t="s">
        <v>20400</v>
      </c>
      <c r="AN1595" s="1150" t="s">
        <v>19885</v>
      </c>
      <c r="AO1595" s="1210">
        <v>162558</v>
      </c>
      <c r="AP1595" s="1150" t="s">
        <v>15332</v>
      </c>
      <c r="AQ1595" s="1150"/>
      <c r="AR1595" s="1150"/>
      <c r="AS1595" s="1150"/>
      <c r="AT1595" s="1150"/>
      <c r="AU1595" s="1150"/>
      <c r="AV1595" s="1150"/>
      <c r="AW1595" s="1150"/>
      <c r="AX1595" s="1150"/>
      <c r="AY1595" s="1150" t="s">
        <v>20959</v>
      </c>
      <c r="AZ1595" s="1150"/>
      <c r="BA1595" s="1150"/>
      <c r="BB1595" s="1150"/>
      <c r="BC1595" s="1150"/>
      <c r="BD1595" s="1150"/>
      <c r="BE1595" s="1150"/>
      <c r="BF1595" s="1150"/>
      <c r="BG1595" s="1150"/>
      <c r="BH1595" s="1150"/>
      <c r="BI1595" s="1150"/>
      <c r="BJ1595" s="1150"/>
    </row>
    <row r="1596" spans="1:62" ht="148.5">
      <c r="A1596" s="1150"/>
      <c r="B1596" s="1150"/>
      <c r="C1596" s="1150" t="s">
        <v>17924</v>
      </c>
      <c r="D1596" s="1150" t="s">
        <v>18942</v>
      </c>
      <c r="E1596" s="1150" t="s">
        <v>18943</v>
      </c>
      <c r="F1596" s="1150" t="s">
        <v>18944</v>
      </c>
      <c r="G1596" s="1150" t="s">
        <v>17912</v>
      </c>
      <c r="H1596" s="1150" t="s">
        <v>13851</v>
      </c>
      <c r="I1596" s="1150" t="s">
        <v>13853</v>
      </c>
      <c r="J1596" s="1150" t="s">
        <v>13852</v>
      </c>
      <c r="K1596" s="1215" t="s">
        <v>13856</v>
      </c>
      <c r="L1596" s="1150" t="s">
        <v>394</v>
      </c>
      <c r="M1596" s="1150">
        <v>100202098</v>
      </c>
      <c r="N1596" s="1150" t="s">
        <v>394</v>
      </c>
      <c r="O1596" s="1150"/>
      <c r="P1596" s="1150"/>
      <c r="Q1596" s="1150"/>
      <c r="R1596" s="1150"/>
      <c r="S1596" s="1150"/>
      <c r="T1596" s="1150"/>
      <c r="U1596" s="1150">
        <v>1003681233</v>
      </c>
      <c r="V1596" s="1150">
        <v>1003681234</v>
      </c>
      <c r="W1596" s="1150"/>
      <c r="X1596" s="1150"/>
      <c r="Y1596" s="1150"/>
      <c r="Z1596" s="1150"/>
      <c r="AA1596" s="1150"/>
      <c r="AB1596" s="1150"/>
      <c r="AC1596" s="1150"/>
      <c r="AD1596" s="1150"/>
      <c r="AE1596" s="1150"/>
      <c r="AF1596" s="1150" t="s">
        <v>19725</v>
      </c>
      <c r="AG1596" s="1211">
        <v>45211</v>
      </c>
      <c r="AH1596" s="1150"/>
      <c r="AI1596" s="1150" t="s">
        <v>13851</v>
      </c>
      <c r="AJ1596" s="1150" t="s">
        <v>13852</v>
      </c>
      <c r="AK1596" s="1150"/>
      <c r="AL1596" s="1150"/>
      <c r="AM1596" s="1150" t="s">
        <v>20335</v>
      </c>
      <c r="AN1596" s="1150" t="s">
        <v>19792</v>
      </c>
      <c r="AO1596" s="1210">
        <v>2296.0500000000002</v>
      </c>
      <c r="AP1596" s="1150" t="s">
        <v>13854</v>
      </c>
      <c r="AQ1596" s="1150"/>
      <c r="AR1596" s="1150"/>
      <c r="AS1596" s="1150"/>
      <c r="AT1596" s="1150"/>
      <c r="AU1596" s="1150"/>
      <c r="AV1596" s="1150"/>
      <c r="AW1596" s="1150"/>
      <c r="AX1596" s="1150"/>
      <c r="AY1596" s="1150"/>
      <c r="AZ1596" s="1150"/>
      <c r="BA1596" s="1150"/>
      <c r="BB1596" s="1150"/>
      <c r="BC1596" s="1150"/>
      <c r="BD1596" s="1150"/>
      <c r="BE1596" s="1150"/>
      <c r="BF1596" s="1150"/>
      <c r="BG1596" s="1150"/>
      <c r="BH1596" s="1150"/>
      <c r="BI1596" s="1150"/>
      <c r="BJ1596" s="1150"/>
    </row>
    <row r="1597" spans="1:62">
      <c r="A1597" s="1150"/>
      <c r="B1597" s="1150"/>
      <c r="C1597" s="1150"/>
      <c r="D1597" s="1150"/>
      <c r="E1597" s="1150"/>
      <c r="F1597" s="1150"/>
      <c r="G1597" s="1150" t="s">
        <v>17900</v>
      </c>
      <c r="H1597" s="1213" t="s">
        <v>11242</v>
      </c>
      <c r="I1597" s="1150" t="s">
        <v>20960</v>
      </c>
      <c r="J1597" s="1213" t="s">
        <v>11243</v>
      </c>
      <c r="K1597" s="1150" t="s">
        <v>20231</v>
      </c>
      <c r="L1597" s="1150"/>
      <c r="M1597" s="1150"/>
      <c r="N1597" s="1150"/>
      <c r="O1597" s="1150"/>
      <c r="P1597" s="1150"/>
      <c r="Q1597" s="1150"/>
      <c r="R1597" s="1150"/>
      <c r="S1597" s="1150"/>
      <c r="T1597" s="1150"/>
      <c r="U1597" s="1150"/>
      <c r="V1597" s="1150"/>
      <c r="W1597" s="1150"/>
      <c r="X1597" s="1150"/>
      <c r="Y1597" s="1150"/>
      <c r="Z1597" s="1150"/>
      <c r="AA1597" s="1150"/>
      <c r="AB1597" s="1150"/>
      <c r="AC1597" s="1150"/>
      <c r="AD1597" s="1150"/>
      <c r="AE1597" s="1150"/>
      <c r="AF1597" s="1150"/>
      <c r="AG1597" s="1150"/>
      <c r="AH1597" s="1150"/>
      <c r="AI1597" s="1213" t="s">
        <v>11242</v>
      </c>
      <c r="AJ1597" s="1213" t="s">
        <v>11243</v>
      </c>
      <c r="AK1597" s="1210">
        <v>36671.019999999997</v>
      </c>
      <c r="AL1597" s="1150"/>
      <c r="AM1597" s="1150" t="s">
        <v>20384</v>
      </c>
      <c r="AN1597" s="1150" t="s">
        <v>13437</v>
      </c>
      <c r="AO1597" s="1273">
        <v>5395</v>
      </c>
      <c r="AP1597" s="1150" t="s">
        <v>11245</v>
      </c>
      <c r="AQ1597" s="1150"/>
      <c r="AR1597" s="1150"/>
      <c r="AS1597" s="1150"/>
      <c r="AT1597" s="1150"/>
      <c r="AU1597" s="1150"/>
      <c r="AV1597" s="1150"/>
      <c r="AW1597" s="1150"/>
      <c r="AX1597" s="1150"/>
      <c r="AY1597" s="1150"/>
      <c r="AZ1597" s="1150"/>
      <c r="BA1597" s="1150"/>
      <c r="BB1597" s="1150"/>
      <c r="BC1597" s="1150"/>
      <c r="BD1597" s="1150"/>
      <c r="BE1597" s="1150"/>
      <c r="BF1597" s="1150"/>
      <c r="BG1597" s="1150"/>
      <c r="BH1597" s="1150"/>
      <c r="BI1597" s="1150"/>
      <c r="BJ1597" s="1150"/>
    </row>
    <row r="1598" spans="1:62">
      <c r="A1598" s="1150"/>
      <c r="B1598" s="1150"/>
      <c r="C1598" s="1150" t="s">
        <v>17924</v>
      </c>
      <c r="D1598" s="1150" t="s">
        <v>18942</v>
      </c>
      <c r="E1598" s="1150" t="s">
        <v>18943</v>
      </c>
      <c r="F1598" s="1150" t="s">
        <v>19171</v>
      </c>
      <c r="G1598" s="1150" t="s">
        <v>19136</v>
      </c>
      <c r="H1598" s="1213" t="s">
        <v>3987</v>
      </c>
      <c r="I1598" s="1150" t="s">
        <v>3984</v>
      </c>
      <c r="J1598" s="1150" t="s">
        <v>3986</v>
      </c>
      <c r="K1598" s="1150" t="s">
        <v>13894</v>
      </c>
      <c r="L1598" s="1150" t="s">
        <v>394</v>
      </c>
      <c r="M1598" s="1150">
        <v>100197300</v>
      </c>
      <c r="N1598" s="1150" t="s">
        <v>394</v>
      </c>
      <c r="O1598" s="1150"/>
      <c r="P1598" s="1150"/>
      <c r="Q1598" s="1150"/>
      <c r="R1598" s="1210">
        <v>215660</v>
      </c>
      <c r="S1598" s="1150"/>
      <c r="T1598" s="1150"/>
      <c r="U1598" s="1150">
        <v>1003681276</v>
      </c>
      <c r="V1598" s="1150">
        <v>1003681277</v>
      </c>
      <c r="W1598" s="1150"/>
      <c r="X1598" s="1150"/>
      <c r="Y1598" s="1150"/>
      <c r="Z1598" s="1150"/>
      <c r="AA1598" s="1150"/>
      <c r="AB1598" s="1150"/>
      <c r="AC1598" s="1150"/>
      <c r="AD1598" s="1150"/>
      <c r="AE1598" s="1150"/>
      <c r="AF1598" s="1150" t="s">
        <v>19725</v>
      </c>
      <c r="AG1598" s="1211">
        <v>45211</v>
      </c>
      <c r="AH1598" s="1150"/>
      <c r="AI1598" s="1213" t="s">
        <v>3987</v>
      </c>
      <c r="AJ1598" s="1150" t="s">
        <v>3986</v>
      </c>
      <c r="AK1598" s="1150"/>
      <c r="AL1598" s="1150"/>
      <c r="AM1598" s="1150"/>
      <c r="AN1598" s="1150"/>
      <c r="AO1598" s="1210">
        <v>92195.3</v>
      </c>
      <c r="AP1598" s="1150" t="s">
        <v>10646</v>
      </c>
      <c r="AQ1598" s="1150"/>
      <c r="AR1598" s="1150"/>
      <c r="AS1598" s="1150"/>
      <c r="AT1598" s="1150"/>
      <c r="AU1598" s="1150"/>
      <c r="AV1598" s="1150"/>
      <c r="AW1598" s="1150"/>
      <c r="AX1598" s="1150"/>
      <c r="AY1598" s="1150"/>
      <c r="AZ1598" s="1150"/>
      <c r="BA1598" s="1150"/>
      <c r="BB1598" s="1150"/>
      <c r="BC1598" s="1150"/>
      <c r="BD1598" s="1150"/>
      <c r="BE1598" s="1150"/>
      <c r="BF1598" s="1150"/>
      <c r="BG1598" s="1150"/>
      <c r="BH1598" s="1150"/>
      <c r="BI1598" s="1150"/>
      <c r="BJ1598" s="1150"/>
    </row>
    <row r="1599" spans="1:62">
      <c r="H1599" t="s">
        <v>13568</v>
      </c>
      <c r="I1599" t="s">
        <v>13570</v>
      </c>
    </row>
  </sheetData>
  <autoFilter ref="A6:BJ6" xr:uid="{B197A64F-6B3C-4FDD-95F3-820180F50E89}"/>
  <mergeCells count="2">
    <mergeCell ref="AZ5:BA5"/>
    <mergeCell ref="BB5:BD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2662421-706e-4ae9-a783-09d242870559">
      <Terms xmlns="http://schemas.microsoft.com/office/infopath/2007/PartnerControls"/>
    </lcf76f155ced4ddcb4097134ff3c332f>
    <TaxCatchAll xmlns="6f2896e9-719f-49be-a19d-3af429927bc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387F180E617F24DB61114A20CB2EAF9" ma:contentTypeVersion="9" ma:contentTypeDescription="Create a new document." ma:contentTypeScope="" ma:versionID="7706c99ad930940b22bd6a615142ef5f">
  <xsd:schema xmlns:xsd="http://www.w3.org/2001/XMLSchema" xmlns:xs="http://www.w3.org/2001/XMLSchema" xmlns:p="http://schemas.microsoft.com/office/2006/metadata/properties" xmlns:ns2="d2662421-706e-4ae9-a783-09d242870559" xmlns:ns3="6f2896e9-719f-49be-a19d-3af429927bc1" targetNamespace="http://schemas.microsoft.com/office/2006/metadata/properties" ma:root="true" ma:fieldsID="6f85a7ce8f66d5c7359cd17ba00924c3" ns2:_="" ns3:_="">
    <xsd:import namespace="d2662421-706e-4ae9-a783-09d242870559"/>
    <xsd:import namespace="6f2896e9-719f-49be-a19d-3af429927bc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662421-706e-4ae9-a783-09d2428705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8bc83f2-12b0-45bb-b8f0-f66f61a03e76"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2896e9-719f-49be-a19d-3af429927bc1"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45a220af-4ca2-4c6f-b1e0-c8e5cdbba906}" ma:internalName="TaxCatchAll" ma:showField="CatchAllData" ma:web="6f2896e9-719f-49be-a19d-3af429927b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CBFA2A-9B9B-446F-A988-3D62E0E72D5B}"/>
</file>

<file path=customXml/itemProps2.xml><?xml version="1.0" encoding="utf-8"?>
<ds:datastoreItem xmlns:ds="http://schemas.openxmlformats.org/officeDocument/2006/customXml" ds:itemID="{E0750BC1-E822-476B-AD26-CE5FCEFF803E}"/>
</file>

<file path=customXml/itemProps3.xml><?xml version="1.0" encoding="utf-8"?>
<ds:datastoreItem xmlns:ds="http://schemas.openxmlformats.org/officeDocument/2006/customXml" ds:itemID="{6F8DDCAC-09EE-427A-8F8B-5F1B5C71C65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2023-09-06T03:27:47Z</dcterms:created>
  <dcterms:modified xsi:type="dcterms:W3CDTF">2023-10-12T02:11:08Z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y fmtid="{D5CDD505-2E9C-101B-9397-08002B2CF9AE}" pid="10" name="MediaServiceImageTags">
    <vt:lpwstr/>
  </property>
  <property fmtid="{D5CDD505-2E9C-101B-9397-08002B2CF9AE}" pid="11" name="ContentTypeId">
    <vt:lpwstr>0x010100A387F180E617F24DB61114A20CB2EAF9</vt:lpwstr>
  </property>
</Properties>
</file>